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ppanasonic.sharepoint.com/sites/ONL00136/SalesPlanning/Shared Documents/Shared Files by Billy/Data Extracter for FC format/"/>
    </mc:Choice>
  </mc:AlternateContent>
  <xr:revisionPtr revIDLastSave="20381" documentId="8_{4A557100-EC6A-4F84-8DF3-4DEF148B0BAF}" xr6:coauthVersionLast="47" xr6:coauthVersionMax="47" xr10:uidLastSave="{33C7E966-2CB9-4CA0-8C0D-C701FF47FE8C}"/>
  <bookViews>
    <workbookView xWindow="-108" yWindow="-108" windowWidth="23256" windowHeight="13896" tabRatio="728" firstSheet="1" activeTab="1" xr2:uid="{4D08E90E-01E7-4162-BC1F-D6DCBD7E8CA3}"/>
  </bookViews>
  <sheets>
    <sheet name="main" sheetId="1" state="hidden" r:id="rId1"/>
    <sheet name="Ticket with Diff" sheetId="6" r:id="rId2"/>
    <sheet name="data_working" sheetId="2" r:id="rId3"/>
    <sheet name="postponeList" sheetId="8" r:id="rId4"/>
    <sheet name="openNconfirmRpt" sheetId="5" r:id="rId5"/>
    <sheet name="FNDWRR" sheetId="3" r:id="rId6"/>
    <sheet name="monthlySummaryR7" sheetId="4" r:id="rId7"/>
    <sheet name="data0319" sheetId="7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as400">#REF!</definedName>
    <definedName name="_ASS1000">#REF!</definedName>
    <definedName name="_xlnm._FilterDatabase" localSheetId="2" hidden="1">data_working!$A$1:$AD$1849</definedName>
    <definedName name="_xlnm._FilterDatabase" localSheetId="7" hidden="1">data0319!$A$1:$L$1849</definedName>
    <definedName name="_xlnm._FilterDatabase" localSheetId="5" hidden="1">FNDWRR!$A$1:$BD$438</definedName>
    <definedName name="_xlnm._FilterDatabase" localSheetId="6" hidden="1">monthlySummaryR7!$A$1:$AY$78</definedName>
    <definedName name="_xlnm._FilterDatabase" localSheetId="4" hidden="1">openNconfirmRpt!$A$1:$W$831</definedName>
    <definedName name="_xlnm._FilterDatabase" localSheetId="3" hidden="1">postponeList!$4:$3100</definedName>
    <definedName name="_MailOriginal" localSheetId="3">postponeList!#REF!</definedName>
    <definedName name="_MAT1500">[2]AS!$A$1:$E$65536,[2]AS!$A$1:$IV$1</definedName>
    <definedName name="aa">[3]更改率!#REF!</definedName>
    <definedName name="aaaaaa">#REF!,#REF!</definedName>
    <definedName name="abcde">#REF!</definedName>
    <definedName name="abcse">#REF!,#REF!</definedName>
    <definedName name="adhjj">#REF!</definedName>
    <definedName name="as400_11">#REF!</definedName>
    <definedName name="as400_2">#REF!</definedName>
    <definedName name="as400_3">#REF!</definedName>
    <definedName name="as400_4">#REF!</definedName>
    <definedName name="ASS1000_11">#REF!</definedName>
    <definedName name="ASS1000_2">#REF!</definedName>
    <definedName name="ASS1000_3">#REF!</definedName>
    <definedName name="ASS1000_4">#REF!</definedName>
    <definedName name="bb">#REF!</definedName>
    <definedName name="dailyRV254">#REF!</definedName>
    <definedName name="dailyRV254_11">#REF!</definedName>
    <definedName name="dailyRV254_2">#REF!</definedName>
    <definedName name="dailyRV254_3">#REF!</definedName>
    <definedName name="dailyRV254_4">#REF!</definedName>
    <definedName name="Excel_BuiltIn__FilterDatabase_1_1_1_1_1_1_1">#REF!</definedName>
    <definedName name="Excel_BuiltIn__FilterDatabase_2">"$F_State.$#REF!$#REF!:$#REF!$#REF!"</definedName>
    <definedName name="Excel_BuiltIn__FilterDatabase_3">#REF!</definedName>
    <definedName name="Excel_BuiltIn__FilterDatabase_3_1">#REF!</definedName>
    <definedName name="Excel_BuiltIn__FilterDatabase_3_1_1">#REF!</definedName>
    <definedName name="Excel_BuiltIn__FilterDatabase_3_1_1_1">#REF!</definedName>
    <definedName name="Excel_BuiltIn__FilterDatabase_3_1_1_1_1">#REF!</definedName>
    <definedName name="Excel_BuiltIn__FilterDatabase_3_1_1_1_1_1">#REF!</definedName>
    <definedName name="Excel_BuiltIn__FilterDatabase_3_1_1_1_1_3">#REF!</definedName>
    <definedName name="Excel_BuiltIn__FilterDatabase_3_1_1_1_1_5">#REF!</definedName>
    <definedName name="Excel_BuiltIn__FilterDatabase_3_1_1_1_3">#REF!</definedName>
    <definedName name="Excel_BuiltIn__FilterDatabase_3_1_1_1_5">#REF!</definedName>
    <definedName name="Excel_BuiltIn__FilterDatabase_3_1_1_3">#REF!</definedName>
    <definedName name="Excel_BuiltIn__FilterDatabase_3_1_1_5">#REF!</definedName>
    <definedName name="Excel_BuiltIn__FilterDatabase_3_1_3">#REF!</definedName>
    <definedName name="Excel_BuiltIn__FilterDatabase_3_1_5">#REF!</definedName>
    <definedName name="Excel_BuiltIn__FilterDatabase_3_10">[4]WK!#REF!</definedName>
    <definedName name="Excel_BuiltIn__FilterDatabase_3_3">#REF!</definedName>
    <definedName name="Excel_BuiltIn__FilterDatabase_3_5">#REF!</definedName>
    <definedName name="Excel_BuiltIn__FilterDatabase_3_9">[4]WK!#REF!</definedName>
    <definedName name="Excel_BuiltIn__FilterDatabase_4">#REF!</definedName>
    <definedName name="Excel_BuiltIn__FilterDatabase_4_1">#REF!</definedName>
    <definedName name="Excel_BuiltIn__FilterDatabase_4_1_1">[5]R11!$A$7:$K$2290</definedName>
    <definedName name="Excel_BuiltIn_Print_Area">#REF!</definedName>
    <definedName name="Excel_BuiltIn_Print_Area_4">"$S_State.$#REF!$#REF!:$#REF!$#REF!"</definedName>
    <definedName name="Excel_BuiltIn_Print_Titles">#REF!,#REF!</definedName>
    <definedName name="Excel_BuiltIn_Print_Titles_10">'[4]更改率 _2_'!#REF!</definedName>
    <definedName name="Excel_BuiltIn_Print_Titles_10_10">[3]更改率!#REF!</definedName>
    <definedName name="Excel_BuiltIn_Print_Titles_10_3">[6]更改率!#REF!</definedName>
    <definedName name="Excel_BuiltIn_Print_Titles_10_5">[6]更改率!#REF!</definedName>
    <definedName name="Excel_BuiltIn_Print_Titles_10_9">[3]更改率!#REF!</definedName>
    <definedName name="Excel_BuiltIn_Print_Titles_2">#REF!,#REF!</definedName>
    <definedName name="Excel_BuiltIn_Print_Titles_2_1">#REF!,#REF!</definedName>
    <definedName name="Excel_BuiltIn_Print_Titles_2_1_1">#REF!,#REF!</definedName>
    <definedName name="Excel_BuiltIn_Print_Titles_2_1_3">#REF!,#REF!</definedName>
    <definedName name="Excel_BuiltIn_Print_Titles_2_1_3_1">#REF!,#REF!</definedName>
    <definedName name="Excel_BuiltIn_Print_Titles_2_1_5">#REF!,#REF!</definedName>
    <definedName name="Excel_BuiltIn_Print_Titles_2_1_5_1">#REF!,#REF!</definedName>
    <definedName name="Excel_BuiltIn_Print_Titles_3_1_10">[4]WK!$B$1:$I$65536,[4]WK!$A$1:$IV$2</definedName>
    <definedName name="Excel_BuiltIn_Print_Titles_3_1_3">[6]WK!$A$1:$H$65536,[6]WK!$A$1:$IV$2</definedName>
    <definedName name="Excel_BuiltIn_Print_Titles_3_1_5">[6]WK!$A$1:$H$65536,[6]WK!$A$1:$IV$2</definedName>
    <definedName name="Excel_BuiltIn_Print_Titles_3_1_9">[4]WK!$B$1:$I$65536,[4]WK!$A$1:$IV$2</definedName>
    <definedName name="Excel_BuiltIn_Print_Titles_4_1">#REF!,#REF!</definedName>
    <definedName name="excle">#REF!</definedName>
    <definedName name="FANAPRIL">#REF!</definedName>
    <definedName name="FANAPRIL_11">#REF!</definedName>
    <definedName name="FANAPRIL_2">#REF!</definedName>
    <definedName name="FANAPRIL_3">#REF!</definedName>
    <definedName name="FANAPRIL_4">#REF!</definedName>
    <definedName name="HCM">[4]WK!#REF!</definedName>
    <definedName name="MAT1500APRIL">[2]AS!$A$1:$E$65536,[2]AS!$A$1:$IV$1</definedName>
    <definedName name="PESHK_Spare_Part_List_1">'[5]Spare Part List'!$A$1:$D$1029</definedName>
    <definedName name="_xlnm.Print_Area" localSheetId="3">postponeList!$C$267:$AF$3102</definedName>
    <definedName name="Print_Titles_MI">#REF!</definedName>
    <definedName name="Print_Titles_MI_11">#REF!</definedName>
    <definedName name="REVISED1">#REF!</definedName>
    <definedName name="REVISED1_11">#REF!</definedName>
    <definedName name="REVISED1_2">#REF!</definedName>
    <definedName name="REVISED1_3">#REF!</definedName>
    <definedName name="REVISED1_4">#REF!</definedName>
    <definedName name="s2f">#REF!</definedName>
    <definedName name="week">#REF!</definedName>
    <definedName name="松下訂單">#REF!</definedName>
    <definedName name="松下訂單_1">#REF!</definedName>
    <definedName name="松下訂單_1_1">#REF!</definedName>
    <definedName name="松下訂單_10">#REF!</definedName>
    <definedName name="松下訂單_11">#REF!</definedName>
    <definedName name="松下訂單_12">#REF!</definedName>
    <definedName name="松下訂單_13">#REF!</definedName>
    <definedName name="松下訂單_14">#REF!</definedName>
    <definedName name="松下訂單_15">#REF!</definedName>
    <definedName name="松下訂單_16">#REF!</definedName>
    <definedName name="松下訂單_17">#REF!</definedName>
    <definedName name="松下訂單_18">#REF!</definedName>
    <definedName name="松下訂單_19">#REF!</definedName>
    <definedName name="松下訂單_2">#REF!</definedName>
    <definedName name="松下訂單_20">#REF!</definedName>
    <definedName name="松下訂單_21">#REF!</definedName>
    <definedName name="松下訂單_3">#REF!</definedName>
    <definedName name="松下訂單_4">#REF!</definedName>
    <definedName name="松下訂單_5">#REF!</definedName>
    <definedName name="松下訂單_6">#REF!</definedName>
    <definedName name="松下訂單_7">#REF!</definedName>
    <definedName name="松下訂單_8">#REF!</definedName>
    <definedName name="松下訂單_9">#REF!</definedName>
  </definedNames>
  <calcPr calcId="191029"/>
  <pivotCaches>
    <pivotCache cacheId="39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776" i="2" l="1"/>
  <c r="W1752" i="2"/>
  <c r="W1728" i="2"/>
  <c r="W1704" i="2"/>
  <c r="W1680" i="2"/>
  <c r="W1656" i="2"/>
  <c r="W1632" i="2"/>
  <c r="W1560" i="2"/>
  <c r="W1536" i="2"/>
  <c r="W1392" i="2"/>
  <c r="W1296" i="2"/>
  <c r="W1248" i="2"/>
  <c r="W1224" i="2"/>
  <c r="W1152" i="2"/>
  <c r="W1128" i="2"/>
  <c r="W1104" i="2"/>
  <c r="W1080" i="2"/>
  <c r="W1032" i="2"/>
  <c r="W936" i="2"/>
  <c r="W912" i="2"/>
  <c r="W888" i="2"/>
  <c r="W864" i="2"/>
  <c r="W840" i="2"/>
  <c r="W816" i="2"/>
  <c r="W768" i="2"/>
  <c r="W744" i="2"/>
  <c r="W720" i="2"/>
  <c r="W696" i="2"/>
  <c r="W672" i="2"/>
  <c r="W648" i="2"/>
  <c r="W600" i="2"/>
  <c r="W576" i="2"/>
  <c r="W528" i="2"/>
  <c r="W480" i="2"/>
  <c r="W456" i="2"/>
  <c r="W432" i="2"/>
  <c r="W384" i="2"/>
  <c r="W72" i="2"/>
  <c r="AG1776" i="2"/>
  <c r="AF1776" i="2"/>
  <c r="AG1752" i="2"/>
  <c r="AF1752" i="2"/>
  <c r="AG1728" i="2"/>
  <c r="AF1728" i="2"/>
  <c r="AG1704" i="2"/>
  <c r="AF1704" i="2"/>
  <c r="AG1680" i="2"/>
  <c r="AF1680" i="2"/>
  <c r="AG1656" i="2"/>
  <c r="AF1656" i="2"/>
  <c r="AG1632" i="2"/>
  <c r="AF1632" i="2"/>
  <c r="AG1560" i="2"/>
  <c r="AF1560" i="2"/>
  <c r="AG1536" i="2"/>
  <c r="AF1536" i="2"/>
  <c r="AG1392" i="2"/>
  <c r="AF1392" i="2"/>
  <c r="AG1296" i="2"/>
  <c r="AF1296" i="2"/>
  <c r="AG1248" i="2"/>
  <c r="AF1248" i="2"/>
  <c r="AG1224" i="2"/>
  <c r="AF1224" i="2"/>
  <c r="AG1152" i="2"/>
  <c r="AF1152" i="2"/>
  <c r="AG1128" i="2"/>
  <c r="AF1128" i="2"/>
  <c r="AG1104" i="2"/>
  <c r="AF1104" i="2"/>
  <c r="AG1080" i="2"/>
  <c r="AF1080" i="2"/>
  <c r="AG1032" i="2"/>
  <c r="AF1032" i="2"/>
  <c r="AG936" i="2"/>
  <c r="AF936" i="2"/>
  <c r="AG912" i="2"/>
  <c r="AF912" i="2"/>
  <c r="AG888" i="2"/>
  <c r="AF888" i="2"/>
  <c r="AG864" i="2"/>
  <c r="AF864" i="2"/>
  <c r="AG840" i="2"/>
  <c r="AF840" i="2"/>
  <c r="AG816" i="2"/>
  <c r="AF816" i="2"/>
  <c r="AG768" i="2"/>
  <c r="AF768" i="2"/>
  <c r="AG744" i="2"/>
  <c r="AF744" i="2"/>
  <c r="AG720" i="2"/>
  <c r="AF720" i="2"/>
  <c r="AG696" i="2"/>
  <c r="AF696" i="2"/>
  <c r="AG672" i="2"/>
  <c r="AF672" i="2"/>
  <c r="AG648" i="2"/>
  <c r="AF648" i="2"/>
  <c r="AG600" i="2"/>
  <c r="AF600" i="2"/>
  <c r="AG576" i="2"/>
  <c r="AF576" i="2"/>
  <c r="AG528" i="2"/>
  <c r="AF528" i="2"/>
  <c r="AG480" i="2"/>
  <c r="AF480" i="2"/>
  <c r="AG456" i="2"/>
  <c r="AF456" i="2"/>
  <c r="AG432" i="2"/>
  <c r="AF432" i="2"/>
  <c r="AG384" i="2"/>
  <c r="AF384" i="2"/>
  <c r="AG72" i="2"/>
  <c r="AF72" i="2"/>
  <c r="AS5028" i="8"/>
  <c r="AS5027" i="8"/>
  <c r="AS5026" i="8"/>
  <c r="AS5025" i="8"/>
  <c r="AS5024" i="8"/>
  <c r="AS5023" i="8"/>
  <c r="AS5022" i="8"/>
  <c r="AS5021" i="8"/>
  <c r="AS5020" i="8"/>
  <c r="AS5019" i="8"/>
  <c r="AS5018" i="8"/>
  <c r="AS5017" i="8"/>
  <c r="AS5016" i="8"/>
  <c r="AS5015" i="8"/>
  <c r="AS5014" i="8"/>
  <c r="AS5013" i="8"/>
  <c r="AS5012" i="8"/>
  <c r="AS5011" i="8"/>
  <c r="AS5010" i="8"/>
  <c r="AS5009" i="8"/>
  <c r="AS5008" i="8"/>
  <c r="AS5007" i="8"/>
  <c r="AS5006" i="8"/>
  <c r="AS5005" i="8"/>
  <c r="AS5004" i="8"/>
  <c r="AS5003" i="8"/>
  <c r="AS5002" i="8"/>
  <c r="AS5001" i="8"/>
  <c r="AS5000" i="8"/>
  <c r="AS4999" i="8"/>
  <c r="AS4998" i="8"/>
  <c r="AS4997" i="8"/>
  <c r="AS4996" i="8"/>
  <c r="AS4995" i="8"/>
  <c r="AS4994" i="8"/>
  <c r="AS4993" i="8"/>
  <c r="AS4992" i="8"/>
  <c r="AS4991" i="8"/>
  <c r="AS4990" i="8"/>
  <c r="AS4989" i="8"/>
  <c r="AS4988" i="8"/>
  <c r="AS4987" i="8"/>
  <c r="AS4986" i="8"/>
  <c r="AS4985" i="8"/>
  <c r="AS4984" i="8"/>
  <c r="AS4983" i="8"/>
  <c r="AS4982" i="8"/>
  <c r="AS4981" i="8"/>
  <c r="AS4980" i="8"/>
  <c r="AS4979" i="8"/>
  <c r="AS4978" i="8"/>
  <c r="AS4977" i="8"/>
  <c r="AS4976" i="8"/>
  <c r="AS4975" i="8"/>
  <c r="AS4974" i="8"/>
  <c r="AS4973" i="8"/>
  <c r="AS4972" i="8"/>
  <c r="AS4971" i="8"/>
  <c r="AS4970" i="8"/>
  <c r="AS4969" i="8"/>
  <c r="AS4968" i="8"/>
  <c r="AS4967" i="8"/>
  <c r="AS4966" i="8"/>
  <c r="AS4965" i="8"/>
  <c r="AS4964" i="8"/>
  <c r="AS4963" i="8"/>
  <c r="AS4962" i="8"/>
  <c r="AS4961" i="8"/>
  <c r="AS4960" i="8"/>
  <c r="AS4959" i="8"/>
  <c r="AS4958" i="8"/>
  <c r="AS4957" i="8"/>
  <c r="AS4956" i="8"/>
  <c r="AS4955" i="8"/>
  <c r="AS4954" i="8"/>
  <c r="AS4953" i="8"/>
  <c r="AS4952" i="8"/>
  <c r="AS4951" i="8"/>
  <c r="AS4950" i="8"/>
  <c r="AS4949" i="8"/>
  <c r="AS4948" i="8"/>
  <c r="AS4947" i="8"/>
  <c r="AS4946" i="8"/>
  <c r="AS4945" i="8"/>
  <c r="AS4944" i="8"/>
  <c r="AS4943" i="8"/>
  <c r="AS4942" i="8"/>
  <c r="AS4941" i="8"/>
  <c r="AS4940" i="8"/>
  <c r="AS4939" i="8"/>
  <c r="AS4938" i="8"/>
  <c r="AS4937" i="8"/>
  <c r="AS4936" i="8"/>
  <c r="AS4935" i="8"/>
  <c r="AS4934" i="8"/>
  <c r="AS4933" i="8"/>
  <c r="AS4932" i="8"/>
  <c r="AS4931" i="8"/>
  <c r="AS4930" i="8"/>
  <c r="AS4929" i="8"/>
  <c r="AS4928" i="8"/>
  <c r="AS4927" i="8"/>
  <c r="AS4926" i="8"/>
  <c r="AS4925" i="8"/>
  <c r="AS4924" i="8"/>
  <c r="AS4923" i="8"/>
  <c r="AS4922" i="8"/>
  <c r="AS4921" i="8"/>
  <c r="AS4920" i="8"/>
  <c r="AS4919" i="8"/>
  <c r="AS4918" i="8"/>
  <c r="AS4917" i="8"/>
  <c r="AS4916" i="8"/>
  <c r="AS4915" i="8"/>
  <c r="AS4914" i="8"/>
  <c r="AS4913" i="8"/>
  <c r="AS4912" i="8"/>
  <c r="AS4911" i="8"/>
  <c r="AS4910" i="8"/>
  <c r="AS4909" i="8"/>
  <c r="AS4908" i="8"/>
  <c r="AS4907" i="8"/>
  <c r="AS4906" i="8"/>
  <c r="AS4905" i="8"/>
  <c r="AS4904" i="8"/>
  <c r="AS4903" i="8"/>
  <c r="AS4902" i="8"/>
  <c r="AS4901" i="8"/>
  <c r="AS4900" i="8"/>
  <c r="AS4899" i="8"/>
  <c r="AS4898" i="8"/>
  <c r="AS4897" i="8"/>
  <c r="AS4896" i="8"/>
  <c r="AS4895" i="8"/>
  <c r="AS4894" i="8"/>
  <c r="AS4893" i="8"/>
  <c r="AS4892" i="8"/>
  <c r="AS4891" i="8"/>
  <c r="AS4890" i="8"/>
  <c r="AS4889" i="8"/>
  <c r="AS4888" i="8"/>
  <c r="AS4887" i="8"/>
  <c r="AS4886" i="8"/>
  <c r="AS4885" i="8"/>
  <c r="AS4884" i="8"/>
  <c r="AS4883" i="8"/>
  <c r="AS4882" i="8"/>
  <c r="AS4881" i="8"/>
  <c r="AS4880" i="8"/>
  <c r="AS4879" i="8"/>
  <c r="AS4878" i="8"/>
  <c r="AS4877" i="8"/>
  <c r="AS4876" i="8"/>
  <c r="AS4875" i="8"/>
  <c r="AS4874" i="8"/>
  <c r="AS4873" i="8"/>
  <c r="AS4872" i="8"/>
  <c r="AS4871" i="8"/>
  <c r="AS4870" i="8"/>
  <c r="AS4869" i="8"/>
  <c r="AS4868" i="8"/>
  <c r="AS4867" i="8"/>
  <c r="AS4866" i="8"/>
  <c r="AS4865" i="8"/>
  <c r="AS4864" i="8"/>
  <c r="AS4863" i="8"/>
  <c r="AS4862" i="8"/>
  <c r="AS4861" i="8"/>
  <c r="AS4860" i="8"/>
  <c r="AS4859" i="8"/>
  <c r="AS4858" i="8"/>
  <c r="AS4857" i="8"/>
  <c r="AS4856" i="8"/>
  <c r="AS4855" i="8"/>
  <c r="AS4854" i="8"/>
  <c r="AS4853" i="8"/>
  <c r="AS4852" i="8"/>
  <c r="AS4851" i="8"/>
  <c r="AS4850" i="8"/>
  <c r="AS4849" i="8"/>
  <c r="AS4848" i="8"/>
  <c r="AS4847" i="8"/>
  <c r="AS4846" i="8"/>
  <c r="AS4845" i="8"/>
  <c r="AS4844" i="8"/>
  <c r="AS4843" i="8"/>
  <c r="AS4842" i="8"/>
  <c r="AS4841" i="8"/>
  <c r="AS4840" i="8"/>
  <c r="AS4839" i="8"/>
  <c r="AS4838" i="8"/>
  <c r="AS4837" i="8"/>
  <c r="AS4836" i="8"/>
  <c r="AS4835" i="8"/>
  <c r="AS4834" i="8"/>
  <c r="AS4833" i="8"/>
  <c r="AS4832" i="8"/>
  <c r="AS4831" i="8"/>
  <c r="AS4830" i="8"/>
  <c r="AS4829" i="8"/>
  <c r="AS4828" i="8"/>
  <c r="AS4827" i="8"/>
  <c r="AS4826" i="8"/>
  <c r="AS4825" i="8"/>
  <c r="AS4824" i="8"/>
  <c r="AS4823" i="8"/>
  <c r="AS4822" i="8"/>
  <c r="AS4821" i="8"/>
  <c r="AS4820" i="8"/>
  <c r="AS4819" i="8"/>
  <c r="AS4818" i="8"/>
  <c r="AS4817" i="8"/>
  <c r="AS4816" i="8"/>
  <c r="AS4815" i="8"/>
  <c r="AS4814" i="8"/>
  <c r="AS4813" i="8"/>
  <c r="AS4812" i="8"/>
  <c r="AS4811" i="8"/>
  <c r="AS4810" i="8"/>
  <c r="AS4809" i="8"/>
  <c r="AS4808" i="8"/>
  <c r="AS4807" i="8"/>
  <c r="AS4806" i="8"/>
  <c r="AS4805" i="8"/>
  <c r="AS4804" i="8"/>
  <c r="AS4803" i="8"/>
  <c r="AS4802" i="8"/>
  <c r="AS4801" i="8"/>
  <c r="AS4800" i="8"/>
  <c r="AS4799" i="8"/>
  <c r="AS4798" i="8"/>
  <c r="AS4797" i="8"/>
  <c r="AS4796" i="8"/>
  <c r="AS4795" i="8"/>
  <c r="AS4794" i="8"/>
  <c r="AS4793" i="8"/>
  <c r="AS4792" i="8"/>
  <c r="AS4791" i="8"/>
  <c r="AS4790" i="8"/>
  <c r="AS4789" i="8"/>
  <c r="AS4788" i="8"/>
  <c r="AS4787" i="8"/>
  <c r="AS4786" i="8"/>
  <c r="AS4785" i="8"/>
  <c r="AS4784" i="8"/>
  <c r="AS4783" i="8"/>
  <c r="AS4782" i="8"/>
  <c r="AS4781" i="8"/>
  <c r="AS4780" i="8"/>
  <c r="AS4779" i="8"/>
  <c r="AS4778" i="8"/>
  <c r="AS4777" i="8"/>
  <c r="AS4776" i="8"/>
  <c r="AS4775" i="8"/>
  <c r="AS4774" i="8"/>
  <c r="AS4773" i="8"/>
  <c r="AS4772" i="8"/>
  <c r="AS4771" i="8"/>
  <c r="AS4770" i="8"/>
  <c r="AS4769" i="8"/>
  <c r="AS4768" i="8"/>
  <c r="AS4767" i="8"/>
  <c r="AS4766" i="8"/>
  <c r="AS4765" i="8"/>
  <c r="AS4764" i="8"/>
  <c r="AS4763" i="8"/>
  <c r="AS4762" i="8"/>
  <c r="AS4761" i="8"/>
  <c r="AS4760" i="8"/>
  <c r="AS4759" i="8"/>
  <c r="AS4758" i="8"/>
  <c r="AS4757" i="8"/>
  <c r="AS4756" i="8"/>
  <c r="AS4755" i="8"/>
  <c r="AS4754" i="8"/>
  <c r="AS4753" i="8"/>
  <c r="AS4752" i="8"/>
  <c r="AS4751" i="8"/>
  <c r="AS4750" i="8"/>
  <c r="AS4749" i="8"/>
  <c r="AS4748" i="8"/>
  <c r="AS4747" i="8"/>
  <c r="AS4746" i="8"/>
  <c r="AS4745" i="8"/>
  <c r="AS4744" i="8"/>
  <c r="AS4743" i="8"/>
  <c r="AS4742" i="8"/>
  <c r="AS4741" i="8"/>
  <c r="AS4740" i="8"/>
  <c r="AS4739" i="8"/>
  <c r="AS4738" i="8"/>
  <c r="AS4737" i="8"/>
  <c r="AS4736" i="8"/>
  <c r="AS4735" i="8"/>
  <c r="AS4734" i="8"/>
  <c r="AS4733" i="8"/>
  <c r="AS4732" i="8"/>
  <c r="AS4731" i="8"/>
  <c r="AS4730" i="8"/>
  <c r="AS4729" i="8"/>
  <c r="AS4728" i="8"/>
  <c r="AS4727" i="8"/>
  <c r="AS4726" i="8"/>
  <c r="AS4725" i="8"/>
  <c r="AS4724" i="8"/>
  <c r="AS4723" i="8"/>
  <c r="AS4722" i="8"/>
  <c r="AS4721" i="8"/>
  <c r="AS4720" i="8"/>
  <c r="AS4719" i="8"/>
  <c r="AS4718" i="8"/>
  <c r="AS4717" i="8"/>
  <c r="AS4716" i="8"/>
  <c r="AS4715" i="8"/>
  <c r="AS4714" i="8"/>
  <c r="AS4713" i="8"/>
  <c r="AS4712" i="8"/>
  <c r="AS4711" i="8"/>
  <c r="AS4710" i="8"/>
  <c r="AS4709" i="8"/>
  <c r="AS4708" i="8"/>
  <c r="AS4707" i="8"/>
  <c r="AS4706" i="8"/>
  <c r="AS4705" i="8"/>
  <c r="AS4704" i="8"/>
  <c r="AS4703" i="8"/>
  <c r="AS4702" i="8"/>
  <c r="AS4701" i="8"/>
  <c r="AS4700" i="8"/>
  <c r="AS4699" i="8"/>
  <c r="AS4698" i="8"/>
  <c r="AS4697" i="8"/>
  <c r="AS4696" i="8"/>
  <c r="AS4695" i="8"/>
  <c r="AS4694" i="8"/>
  <c r="AS4693" i="8"/>
  <c r="AS4692" i="8"/>
  <c r="AS4691" i="8"/>
  <c r="AS4690" i="8"/>
  <c r="AS4689" i="8"/>
  <c r="AS4688" i="8"/>
  <c r="AS4687" i="8"/>
  <c r="AS4686" i="8"/>
  <c r="AS4685" i="8"/>
  <c r="AS4684" i="8"/>
  <c r="AS4683" i="8"/>
  <c r="AS4682" i="8"/>
  <c r="AS4681" i="8"/>
  <c r="AS4680" i="8"/>
  <c r="AS4679" i="8"/>
  <c r="AS4678" i="8"/>
  <c r="AS4677" i="8"/>
  <c r="AS4676" i="8"/>
  <c r="AS4675" i="8"/>
  <c r="AS4674" i="8"/>
  <c r="AS4673" i="8"/>
  <c r="AS4672" i="8"/>
  <c r="AS4671" i="8"/>
  <c r="AS4670" i="8"/>
  <c r="AS4669" i="8"/>
  <c r="AS4668" i="8"/>
  <c r="AS4667" i="8"/>
  <c r="AS4666" i="8"/>
  <c r="AS4665" i="8"/>
  <c r="AS4664" i="8"/>
  <c r="AS4663" i="8"/>
  <c r="AS4662" i="8"/>
  <c r="AS4661" i="8"/>
  <c r="AS4660" i="8"/>
  <c r="AS4659" i="8"/>
  <c r="AS4658" i="8"/>
  <c r="AS4657" i="8"/>
  <c r="AS4656" i="8"/>
  <c r="AS4655" i="8"/>
  <c r="AS4654" i="8"/>
  <c r="AS4653" i="8"/>
  <c r="AS4652" i="8"/>
  <c r="AS4651" i="8"/>
  <c r="AS4650" i="8"/>
  <c r="AS4649" i="8"/>
  <c r="AS4648" i="8"/>
  <c r="AS4647" i="8"/>
  <c r="AS4646" i="8"/>
  <c r="AS4645" i="8"/>
  <c r="AS4644" i="8"/>
  <c r="AS4643" i="8"/>
  <c r="AS4642" i="8"/>
  <c r="AS4641" i="8"/>
  <c r="AS4640" i="8"/>
  <c r="AS4639" i="8"/>
  <c r="AS4638" i="8"/>
  <c r="AS4637" i="8"/>
  <c r="AS4636" i="8"/>
  <c r="AS4635" i="8"/>
  <c r="AS4634" i="8"/>
  <c r="AS4633" i="8"/>
  <c r="AS4632" i="8"/>
  <c r="AS4631" i="8"/>
  <c r="AS4630" i="8"/>
  <c r="AS4629" i="8"/>
  <c r="AS4628" i="8"/>
  <c r="AS4627" i="8"/>
  <c r="AS4626" i="8"/>
  <c r="AS4625" i="8"/>
  <c r="AS4624" i="8"/>
  <c r="AS4623" i="8"/>
  <c r="AS4622" i="8"/>
  <c r="AS4621" i="8"/>
  <c r="AS4620" i="8"/>
  <c r="AS4619" i="8"/>
  <c r="AS4618" i="8"/>
  <c r="AS4617" i="8"/>
  <c r="AS4616" i="8"/>
  <c r="AS4615" i="8"/>
  <c r="AS4614" i="8"/>
  <c r="AS4613" i="8"/>
  <c r="AS4612" i="8"/>
  <c r="AS4611" i="8"/>
  <c r="AS4610" i="8"/>
  <c r="AS4609" i="8"/>
  <c r="AS4608" i="8"/>
  <c r="AS4607" i="8"/>
  <c r="AS4606" i="8"/>
  <c r="AS4605" i="8"/>
  <c r="AS4604" i="8"/>
  <c r="AS4603" i="8"/>
  <c r="AS4602" i="8"/>
  <c r="AS4601" i="8"/>
  <c r="AS4600" i="8"/>
  <c r="AS4599" i="8"/>
  <c r="AS4598" i="8"/>
  <c r="AS4597" i="8"/>
  <c r="AS4596" i="8"/>
  <c r="AS4595" i="8"/>
  <c r="AS4594" i="8"/>
  <c r="AS4593" i="8"/>
  <c r="AS4592" i="8"/>
  <c r="AS4591" i="8"/>
  <c r="AS4590" i="8"/>
  <c r="AS4589" i="8"/>
  <c r="AS4588" i="8"/>
  <c r="AS4587" i="8"/>
  <c r="AS4586" i="8"/>
  <c r="AS4585" i="8"/>
  <c r="AS4584" i="8"/>
  <c r="AS4583" i="8"/>
  <c r="AS4582" i="8"/>
  <c r="AS4581" i="8"/>
  <c r="AS4580" i="8"/>
  <c r="AS4579" i="8"/>
  <c r="AS4578" i="8"/>
  <c r="AS4577" i="8"/>
  <c r="AS4576" i="8"/>
  <c r="AS4575" i="8"/>
  <c r="AS4574" i="8"/>
  <c r="AS4573" i="8"/>
  <c r="AS4572" i="8"/>
  <c r="AS4571" i="8"/>
  <c r="AS4570" i="8"/>
  <c r="AS4569" i="8"/>
  <c r="AS4568" i="8"/>
  <c r="AS4567" i="8"/>
  <c r="AS4566" i="8"/>
  <c r="AS4565" i="8"/>
  <c r="AS4564" i="8"/>
  <c r="AS4563" i="8"/>
  <c r="AS4562" i="8"/>
  <c r="AS4561" i="8"/>
  <c r="AS4560" i="8"/>
  <c r="AS4559" i="8"/>
  <c r="AS4558" i="8"/>
  <c r="AS4557" i="8"/>
  <c r="AS4556" i="8"/>
  <c r="AS4555" i="8"/>
  <c r="AS4554" i="8"/>
  <c r="AS4553" i="8"/>
  <c r="AS4552" i="8"/>
  <c r="AS4551" i="8"/>
  <c r="AS4550" i="8"/>
  <c r="AS4549" i="8"/>
  <c r="AS4548" i="8"/>
  <c r="AS4547" i="8"/>
  <c r="AS4546" i="8"/>
  <c r="AS4545" i="8"/>
  <c r="AS4544" i="8"/>
  <c r="AS4543" i="8"/>
  <c r="AS4542" i="8"/>
  <c r="AS4541" i="8"/>
  <c r="AS4540" i="8"/>
  <c r="AS4539" i="8"/>
  <c r="AS4538" i="8"/>
  <c r="AS4537" i="8"/>
  <c r="AS4536" i="8"/>
  <c r="AS4535" i="8"/>
  <c r="AS4534" i="8"/>
  <c r="AS4533" i="8"/>
  <c r="AS4532" i="8"/>
  <c r="AS4531" i="8"/>
  <c r="AS4530" i="8"/>
  <c r="AS4529" i="8"/>
  <c r="AS4528" i="8"/>
  <c r="AS4527" i="8"/>
  <c r="AS4526" i="8"/>
  <c r="AS4525" i="8"/>
  <c r="AS4524" i="8"/>
  <c r="AS4523" i="8"/>
  <c r="AS4522" i="8"/>
  <c r="AS4521" i="8"/>
  <c r="AS4520" i="8"/>
  <c r="AS4519" i="8"/>
  <c r="AS4518" i="8"/>
  <c r="AS4517" i="8"/>
  <c r="AS4516" i="8"/>
  <c r="AS4515" i="8"/>
  <c r="AS4514" i="8"/>
  <c r="AS4513" i="8"/>
  <c r="AS4512" i="8"/>
  <c r="AS4511" i="8"/>
  <c r="AS4510" i="8"/>
  <c r="AS4509" i="8"/>
  <c r="AS4508" i="8"/>
  <c r="AS4507" i="8"/>
  <c r="AS4506" i="8"/>
  <c r="AS4505" i="8"/>
  <c r="AS4504" i="8"/>
  <c r="AS4503" i="8"/>
  <c r="AS4502" i="8"/>
  <c r="AS4501" i="8"/>
  <c r="AS4500" i="8"/>
  <c r="AS4499" i="8"/>
  <c r="AS4498" i="8"/>
  <c r="AS4497" i="8"/>
  <c r="AS4496" i="8"/>
  <c r="AS4495" i="8"/>
  <c r="AS4494" i="8"/>
  <c r="AS4493" i="8"/>
  <c r="AS4492" i="8"/>
  <c r="AS4491" i="8"/>
  <c r="AS4490" i="8"/>
  <c r="AS4489" i="8"/>
  <c r="AS4488" i="8"/>
  <c r="AS4487" i="8"/>
  <c r="AS4486" i="8"/>
  <c r="AS4485" i="8"/>
  <c r="AS4484" i="8"/>
  <c r="AS4483" i="8"/>
  <c r="AS4482" i="8"/>
  <c r="AS4481" i="8"/>
  <c r="AS4480" i="8"/>
  <c r="AS4479" i="8"/>
  <c r="AS4478" i="8"/>
  <c r="AS4477" i="8"/>
  <c r="AS4476" i="8"/>
  <c r="AS4475" i="8"/>
  <c r="AS4474" i="8"/>
  <c r="AS4473" i="8"/>
  <c r="AS4472" i="8"/>
  <c r="AS4471" i="8"/>
  <c r="AS4470" i="8"/>
  <c r="AS4469" i="8"/>
  <c r="AS4468" i="8"/>
  <c r="AS4467" i="8"/>
  <c r="AS4466" i="8"/>
  <c r="AS4465" i="8"/>
  <c r="AS4464" i="8"/>
  <c r="AS4463" i="8"/>
  <c r="AS4462" i="8"/>
  <c r="AS4461" i="8"/>
  <c r="AS4460" i="8"/>
  <c r="AS4459" i="8"/>
  <c r="AS4458" i="8"/>
  <c r="AS4457" i="8"/>
  <c r="AS4456" i="8"/>
  <c r="AS4455" i="8"/>
  <c r="AS4454" i="8"/>
  <c r="AS4453" i="8"/>
  <c r="AS4452" i="8"/>
  <c r="AS4451" i="8"/>
  <c r="AS4450" i="8"/>
  <c r="AS4449" i="8"/>
  <c r="AS4448" i="8"/>
  <c r="AS4447" i="8"/>
  <c r="AS4446" i="8"/>
  <c r="AS4445" i="8"/>
  <c r="AS4444" i="8"/>
  <c r="AS4443" i="8"/>
  <c r="AS4442" i="8"/>
  <c r="AS4441" i="8"/>
  <c r="AS4440" i="8"/>
  <c r="AS4439" i="8"/>
  <c r="AS4438" i="8"/>
  <c r="AS4437" i="8"/>
  <c r="AS4436" i="8"/>
  <c r="AS4435" i="8"/>
  <c r="AS4434" i="8"/>
  <c r="AS4433" i="8"/>
  <c r="AS4432" i="8"/>
  <c r="AS4431" i="8"/>
  <c r="AS4430" i="8"/>
  <c r="AS4429" i="8"/>
  <c r="AS4428" i="8"/>
  <c r="AS4427" i="8"/>
  <c r="AS4426" i="8"/>
  <c r="AS4425" i="8"/>
  <c r="AS4424" i="8"/>
  <c r="AS4423" i="8"/>
  <c r="AS4422" i="8"/>
  <c r="AS4421" i="8"/>
  <c r="AS4420" i="8"/>
  <c r="AS4419" i="8"/>
  <c r="AS4418" i="8"/>
  <c r="AS4417" i="8"/>
  <c r="AS4416" i="8"/>
  <c r="AS4415" i="8"/>
  <c r="AS4414" i="8"/>
  <c r="AS4413" i="8"/>
  <c r="AS4412" i="8"/>
  <c r="AS4411" i="8"/>
  <c r="AS4410" i="8"/>
  <c r="AS4409" i="8"/>
  <c r="AS4408" i="8"/>
  <c r="AS4407" i="8"/>
  <c r="AS4406" i="8"/>
  <c r="AS4405" i="8"/>
  <c r="AS4404" i="8"/>
  <c r="AS4403" i="8"/>
  <c r="AS4402" i="8"/>
  <c r="AS4401" i="8"/>
  <c r="AS4400" i="8"/>
  <c r="AS4399" i="8"/>
  <c r="AS4398" i="8"/>
  <c r="AS4397" i="8"/>
  <c r="AS4396" i="8"/>
  <c r="AS4395" i="8"/>
  <c r="AS4394" i="8"/>
  <c r="AS4393" i="8"/>
  <c r="AS4392" i="8"/>
  <c r="AS4391" i="8"/>
  <c r="AS4390" i="8"/>
  <c r="AS4389" i="8"/>
  <c r="AS4388" i="8"/>
  <c r="AS4387" i="8"/>
  <c r="AS4386" i="8"/>
  <c r="AS4385" i="8"/>
  <c r="AS4384" i="8"/>
  <c r="AS4383" i="8"/>
  <c r="AS4382" i="8"/>
  <c r="AS4381" i="8"/>
  <c r="AS4380" i="8"/>
  <c r="AS4379" i="8"/>
  <c r="AS4378" i="8"/>
  <c r="AS4377" i="8"/>
  <c r="AS4376" i="8"/>
  <c r="AS4375" i="8"/>
  <c r="AS4374" i="8"/>
  <c r="AS4373" i="8"/>
  <c r="AS4372" i="8"/>
  <c r="AS4371" i="8"/>
  <c r="AS4370" i="8"/>
  <c r="AS4369" i="8"/>
  <c r="AS4368" i="8"/>
  <c r="AS4367" i="8"/>
  <c r="AS4366" i="8"/>
  <c r="AS4365" i="8"/>
  <c r="AS4364" i="8"/>
  <c r="AS4363" i="8"/>
  <c r="AS4362" i="8"/>
  <c r="AS4361" i="8"/>
  <c r="AS4360" i="8"/>
  <c r="AS4359" i="8"/>
  <c r="AS4358" i="8"/>
  <c r="AS4357" i="8"/>
  <c r="AS4356" i="8"/>
  <c r="AS4355" i="8"/>
  <c r="AS4354" i="8"/>
  <c r="AS4353" i="8"/>
  <c r="AS4352" i="8"/>
  <c r="AS4351" i="8"/>
  <c r="AS4350" i="8"/>
  <c r="AS4349" i="8"/>
  <c r="AS4348" i="8"/>
  <c r="AS4347" i="8"/>
  <c r="AS4346" i="8"/>
  <c r="AS4345" i="8"/>
  <c r="AS4344" i="8"/>
  <c r="AS4343" i="8"/>
  <c r="AS4342" i="8"/>
  <c r="AS4341" i="8"/>
  <c r="AS4340" i="8"/>
  <c r="AS4339" i="8"/>
  <c r="AS4338" i="8"/>
  <c r="AS4337" i="8"/>
  <c r="AS4336" i="8"/>
  <c r="AS4335" i="8"/>
  <c r="AS4334" i="8"/>
  <c r="AS4333" i="8"/>
  <c r="AS4332" i="8"/>
  <c r="AS4331" i="8"/>
  <c r="AS4330" i="8"/>
  <c r="AS4329" i="8"/>
  <c r="AS4328" i="8"/>
  <c r="AS4327" i="8"/>
  <c r="AS4326" i="8"/>
  <c r="AS4325" i="8"/>
  <c r="AS4324" i="8"/>
  <c r="AS4323" i="8"/>
  <c r="AS4322" i="8"/>
  <c r="AS4321" i="8"/>
  <c r="AS4320" i="8"/>
  <c r="AS4319" i="8"/>
  <c r="AS4318" i="8"/>
  <c r="AS4317" i="8"/>
  <c r="AS4316" i="8"/>
  <c r="AS4315" i="8"/>
  <c r="AS4314" i="8"/>
  <c r="AS4313" i="8"/>
  <c r="AS4312" i="8"/>
  <c r="AS4311" i="8"/>
  <c r="AS4310" i="8"/>
  <c r="AS4309" i="8"/>
  <c r="AS4308" i="8"/>
  <c r="AS4307" i="8"/>
  <c r="AS4306" i="8"/>
  <c r="AS4305" i="8"/>
  <c r="AS4304" i="8"/>
  <c r="AS4303" i="8"/>
  <c r="AS4302" i="8"/>
  <c r="AS4301" i="8"/>
  <c r="AS4300" i="8"/>
  <c r="AS4299" i="8"/>
  <c r="AS4298" i="8"/>
  <c r="AS4297" i="8"/>
  <c r="AS4296" i="8"/>
  <c r="AS4295" i="8"/>
  <c r="AS4294" i="8"/>
  <c r="AS4293" i="8"/>
  <c r="AS4292" i="8"/>
  <c r="AS4291" i="8"/>
  <c r="AS4290" i="8"/>
  <c r="AS4289" i="8"/>
  <c r="AS4288" i="8"/>
  <c r="AS4287" i="8"/>
  <c r="AS4286" i="8"/>
  <c r="AS4285" i="8"/>
  <c r="AS4284" i="8"/>
  <c r="AS4283" i="8"/>
  <c r="AS4282" i="8"/>
  <c r="AS4281" i="8"/>
  <c r="AS4280" i="8"/>
  <c r="AS4279" i="8"/>
  <c r="AS4278" i="8"/>
  <c r="AS4277" i="8"/>
  <c r="AS4276" i="8"/>
  <c r="AS4275" i="8"/>
  <c r="AS4274" i="8"/>
  <c r="AS4273" i="8"/>
  <c r="AS4272" i="8"/>
  <c r="AS4271" i="8"/>
  <c r="AS4270" i="8"/>
  <c r="AS4269" i="8"/>
  <c r="AS4268" i="8"/>
  <c r="AS4267" i="8"/>
  <c r="AS4266" i="8"/>
  <c r="AS4265" i="8"/>
  <c r="AS4264" i="8"/>
  <c r="AS4263" i="8"/>
  <c r="AS4262" i="8"/>
  <c r="AS4261" i="8"/>
  <c r="AS4260" i="8"/>
  <c r="AS4259" i="8"/>
  <c r="AS4258" i="8"/>
  <c r="AS4257" i="8"/>
  <c r="AS4256" i="8"/>
  <c r="AS4255" i="8"/>
  <c r="AS4254" i="8"/>
  <c r="AS4253" i="8"/>
  <c r="AS4252" i="8"/>
  <c r="AS4251" i="8"/>
  <c r="AS4250" i="8"/>
  <c r="AS4249" i="8"/>
  <c r="AS4248" i="8"/>
  <c r="AS4247" i="8"/>
  <c r="AS4246" i="8"/>
  <c r="AS4245" i="8"/>
  <c r="AS4244" i="8"/>
  <c r="AS4243" i="8"/>
  <c r="AS4242" i="8"/>
  <c r="AS4241" i="8"/>
  <c r="AS4240" i="8"/>
  <c r="AS4239" i="8"/>
  <c r="AS4238" i="8"/>
  <c r="AS4237" i="8"/>
  <c r="AS4236" i="8"/>
  <c r="AS4235" i="8"/>
  <c r="AS4234" i="8"/>
  <c r="AS4233" i="8"/>
  <c r="AS4232" i="8"/>
  <c r="AS4231" i="8"/>
  <c r="AS4230" i="8"/>
  <c r="AS4229" i="8"/>
  <c r="AS4228" i="8"/>
  <c r="AS4227" i="8"/>
  <c r="AS4226" i="8"/>
  <c r="AS4225" i="8"/>
  <c r="AS4224" i="8"/>
  <c r="AS4223" i="8"/>
  <c r="AS4222" i="8"/>
  <c r="AS4221" i="8"/>
  <c r="AS4220" i="8"/>
  <c r="AS4219" i="8"/>
  <c r="AS4218" i="8"/>
  <c r="AS4217" i="8"/>
  <c r="AS4216" i="8"/>
  <c r="AS4215" i="8"/>
  <c r="AS4214" i="8"/>
  <c r="AS4213" i="8"/>
  <c r="AS4212" i="8"/>
  <c r="AS4211" i="8"/>
  <c r="AS4210" i="8"/>
  <c r="AS4209" i="8"/>
  <c r="AS4208" i="8"/>
  <c r="AS4207" i="8"/>
  <c r="AS4206" i="8"/>
  <c r="AS4205" i="8"/>
  <c r="AS4204" i="8"/>
  <c r="AS4203" i="8"/>
  <c r="AS4202" i="8"/>
  <c r="AS4201" i="8"/>
  <c r="AS4200" i="8"/>
  <c r="AS4199" i="8"/>
  <c r="AS4198" i="8"/>
  <c r="AS4197" i="8"/>
  <c r="AS4196" i="8"/>
  <c r="AS4195" i="8"/>
  <c r="AS4194" i="8"/>
  <c r="AS4193" i="8"/>
  <c r="AS4192" i="8"/>
  <c r="AS4191" i="8"/>
  <c r="AS4190" i="8"/>
  <c r="AS4189" i="8"/>
  <c r="AS4188" i="8"/>
  <c r="AS4187" i="8"/>
  <c r="AS4186" i="8"/>
  <c r="AS4185" i="8"/>
  <c r="AS4184" i="8"/>
  <c r="AS4183" i="8"/>
  <c r="AS4182" i="8"/>
  <c r="AS4181" i="8"/>
  <c r="AS4180" i="8"/>
  <c r="AS4179" i="8"/>
  <c r="AS4178" i="8"/>
  <c r="AS4177" i="8"/>
  <c r="AS4176" i="8"/>
  <c r="AS4175" i="8"/>
  <c r="AS4174" i="8"/>
  <c r="AS4173" i="8"/>
  <c r="AS4172" i="8"/>
  <c r="AS4171" i="8"/>
  <c r="AS4170" i="8"/>
  <c r="AS4169" i="8"/>
  <c r="AS4168" i="8"/>
  <c r="AS4167" i="8"/>
  <c r="AS4166" i="8"/>
  <c r="AS4165" i="8"/>
  <c r="AS4164" i="8"/>
  <c r="AS4163" i="8"/>
  <c r="AS4162" i="8"/>
  <c r="AS4161" i="8"/>
  <c r="AS4160" i="8"/>
  <c r="AS4159" i="8"/>
  <c r="AS4158" i="8"/>
  <c r="AS4157" i="8"/>
  <c r="AS4156" i="8"/>
  <c r="AS4155" i="8"/>
  <c r="AS4154" i="8"/>
  <c r="AS4153" i="8"/>
  <c r="AS4152" i="8"/>
  <c r="AS4151" i="8"/>
  <c r="AS4150" i="8"/>
  <c r="AS4149" i="8"/>
  <c r="AS4148" i="8"/>
  <c r="AS4147" i="8"/>
  <c r="AS4146" i="8"/>
  <c r="AS4145" i="8"/>
  <c r="AS4144" i="8"/>
  <c r="AS4143" i="8"/>
  <c r="AS4142" i="8"/>
  <c r="AS4141" i="8"/>
  <c r="AS4140" i="8"/>
  <c r="AS4139" i="8"/>
  <c r="AS4138" i="8"/>
  <c r="AS4137" i="8"/>
  <c r="AS4136" i="8"/>
  <c r="AS4135" i="8"/>
  <c r="AS4134" i="8"/>
  <c r="AS4133" i="8"/>
  <c r="AS4132" i="8"/>
  <c r="AS4131" i="8"/>
  <c r="AS4130" i="8"/>
  <c r="AS4129" i="8"/>
  <c r="AS4128" i="8"/>
  <c r="AS4127" i="8"/>
  <c r="AS4126" i="8"/>
  <c r="AS4125" i="8"/>
  <c r="AS4124" i="8"/>
  <c r="AS4123" i="8"/>
  <c r="AS4122" i="8"/>
  <c r="AS4121" i="8"/>
  <c r="AS4120" i="8"/>
  <c r="AS4119" i="8"/>
  <c r="AS4118" i="8"/>
  <c r="AS4117" i="8"/>
  <c r="AS4116" i="8"/>
  <c r="AS4115" i="8"/>
  <c r="AS4114" i="8"/>
  <c r="AS4113" i="8"/>
  <c r="AS4112" i="8"/>
  <c r="AS4111" i="8"/>
  <c r="AS4110" i="8"/>
  <c r="AS4109" i="8"/>
  <c r="AS4108" i="8"/>
  <c r="AS4107" i="8"/>
  <c r="AS4106" i="8"/>
  <c r="AS4105" i="8"/>
  <c r="AS4104" i="8"/>
  <c r="AS4103" i="8"/>
  <c r="AS4102" i="8"/>
  <c r="AS4101" i="8"/>
  <c r="AS4100" i="8"/>
  <c r="AS4099" i="8"/>
  <c r="AS4098" i="8"/>
  <c r="AS4097" i="8"/>
  <c r="AS4096" i="8"/>
  <c r="AS4095" i="8"/>
  <c r="AS4094" i="8"/>
  <c r="AS4093" i="8"/>
  <c r="AS4092" i="8"/>
  <c r="AS4091" i="8"/>
  <c r="AS4090" i="8"/>
  <c r="AS4089" i="8"/>
  <c r="AS4088" i="8"/>
  <c r="AS4087" i="8"/>
  <c r="AS4086" i="8"/>
  <c r="AS4085" i="8"/>
  <c r="AS4084" i="8"/>
  <c r="AS4083" i="8"/>
  <c r="AS4082" i="8"/>
  <c r="AS4081" i="8"/>
  <c r="AS4080" i="8"/>
  <c r="AS4079" i="8"/>
  <c r="AS4078" i="8"/>
  <c r="AS4077" i="8"/>
  <c r="AS4076" i="8"/>
  <c r="AS4075" i="8"/>
  <c r="AS4074" i="8"/>
  <c r="AS4073" i="8"/>
  <c r="AS4072" i="8"/>
  <c r="AS4071" i="8"/>
  <c r="AS4070" i="8"/>
  <c r="AS4069" i="8"/>
  <c r="AS4068" i="8"/>
  <c r="AS4067" i="8"/>
  <c r="AS4066" i="8"/>
  <c r="AS4065" i="8"/>
  <c r="AS4064" i="8"/>
  <c r="AS4063" i="8"/>
  <c r="AS4062" i="8"/>
  <c r="AS4061" i="8"/>
  <c r="AS4060" i="8"/>
  <c r="AS4059" i="8"/>
  <c r="AS4058" i="8"/>
  <c r="AS4057" i="8"/>
  <c r="AS4056" i="8"/>
  <c r="AS4055" i="8"/>
  <c r="AS4054" i="8"/>
  <c r="AS4053" i="8"/>
  <c r="AS4052" i="8"/>
  <c r="AS4051" i="8"/>
  <c r="AS4050" i="8"/>
  <c r="AS4049" i="8"/>
  <c r="AS4048" i="8"/>
  <c r="AS4047" i="8"/>
  <c r="AS4046" i="8"/>
  <c r="AS4045" i="8"/>
  <c r="AS4044" i="8"/>
  <c r="AS4043" i="8"/>
  <c r="AS4042" i="8"/>
  <c r="AS4041" i="8"/>
  <c r="AS4040" i="8"/>
  <c r="AS4039" i="8"/>
  <c r="AS4038" i="8"/>
  <c r="AS4037" i="8"/>
  <c r="AS4036" i="8"/>
  <c r="AS4035" i="8"/>
  <c r="AS4034" i="8"/>
  <c r="AS4033" i="8"/>
  <c r="AS4032" i="8"/>
  <c r="AS4031" i="8"/>
  <c r="AS4030" i="8"/>
  <c r="AS4029" i="8"/>
  <c r="AS4028" i="8"/>
  <c r="AS4027" i="8"/>
  <c r="AS4026" i="8"/>
  <c r="AS4025" i="8"/>
  <c r="AS4024" i="8"/>
  <c r="AS4023" i="8"/>
  <c r="AS4022" i="8"/>
  <c r="AS4021" i="8"/>
  <c r="AS4020" i="8"/>
  <c r="AS4019" i="8"/>
  <c r="AS4018" i="8"/>
  <c r="AS4017" i="8"/>
  <c r="AS4016" i="8"/>
  <c r="AS4015" i="8"/>
  <c r="AS4014" i="8"/>
  <c r="AS4013" i="8"/>
  <c r="AS4012" i="8"/>
  <c r="AS4011" i="8"/>
  <c r="AS4010" i="8"/>
  <c r="AS4009" i="8"/>
  <c r="AS4008" i="8"/>
  <c r="AS4007" i="8"/>
  <c r="AS4006" i="8"/>
  <c r="AS4005" i="8"/>
  <c r="AS4004" i="8"/>
  <c r="AS4003" i="8"/>
  <c r="AS4002" i="8"/>
  <c r="AS4001" i="8"/>
  <c r="AS4000" i="8"/>
  <c r="AS3999" i="8"/>
  <c r="AS3998" i="8"/>
  <c r="AS3997" i="8"/>
  <c r="AS3996" i="8"/>
  <c r="AS3995" i="8"/>
  <c r="AS3994" i="8"/>
  <c r="AS3993" i="8"/>
  <c r="AS3992" i="8"/>
  <c r="AS3991" i="8"/>
  <c r="AS3990" i="8"/>
  <c r="AS3989" i="8"/>
  <c r="AS3988" i="8"/>
  <c r="AS3987" i="8"/>
  <c r="AS3986" i="8"/>
  <c r="AS3985" i="8"/>
  <c r="AS3984" i="8"/>
  <c r="AS3983" i="8"/>
  <c r="AS3982" i="8"/>
  <c r="AS3981" i="8"/>
  <c r="AS3980" i="8"/>
  <c r="AS3979" i="8"/>
  <c r="AS3978" i="8"/>
  <c r="AS3977" i="8"/>
  <c r="AS3976" i="8"/>
  <c r="AS3975" i="8"/>
  <c r="AS3974" i="8"/>
  <c r="AS3973" i="8"/>
  <c r="AS3972" i="8"/>
  <c r="AS3971" i="8"/>
  <c r="AS3970" i="8"/>
  <c r="AS3969" i="8"/>
  <c r="AS3968" i="8"/>
  <c r="AS3967" i="8"/>
  <c r="AS3966" i="8"/>
  <c r="AS3965" i="8"/>
  <c r="AS3964" i="8"/>
  <c r="AS3963" i="8"/>
  <c r="AS3962" i="8"/>
  <c r="AS3961" i="8"/>
  <c r="AS3960" i="8"/>
  <c r="AS3959" i="8"/>
  <c r="AS3958" i="8"/>
  <c r="AS3957" i="8"/>
  <c r="AS3956" i="8"/>
  <c r="AS3955" i="8"/>
  <c r="AS3954" i="8"/>
  <c r="AS3953" i="8"/>
  <c r="AS3952" i="8"/>
  <c r="AS3951" i="8"/>
  <c r="AS3950" i="8"/>
  <c r="AS3949" i="8"/>
  <c r="AS3948" i="8"/>
  <c r="AS3947" i="8"/>
  <c r="AS3946" i="8"/>
  <c r="AS3945" i="8"/>
  <c r="AS3944" i="8"/>
  <c r="AS3943" i="8"/>
  <c r="AS3942" i="8"/>
  <c r="AS3941" i="8"/>
  <c r="AS3940" i="8"/>
  <c r="AS3939" i="8"/>
  <c r="AS3938" i="8"/>
  <c r="AS3937" i="8"/>
  <c r="AS3936" i="8"/>
  <c r="AS3935" i="8"/>
  <c r="AS3934" i="8"/>
  <c r="AS3933" i="8"/>
  <c r="AS3932" i="8"/>
  <c r="AS3931" i="8"/>
  <c r="AS3930" i="8"/>
  <c r="AS3929" i="8"/>
  <c r="AS3928" i="8"/>
  <c r="AS3927" i="8"/>
  <c r="AS3926" i="8"/>
  <c r="AS3925" i="8"/>
  <c r="AS3924" i="8"/>
  <c r="AS3923" i="8"/>
  <c r="AS3922" i="8"/>
  <c r="AS3921" i="8"/>
  <c r="AS3920" i="8"/>
  <c r="AS3919" i="8"/>
  <c r="AS3918" i="8"/>
  <c r="AS3917" i="8"/>
  <c r="AS3916" i="8"/>
  <c r="AS3915" i="8"/>
  <c r="AS3914" i="8"/>
  <c r="AS3913" i="8"/>
  <c r="AS3912" i="8"/>
  <c r="AS3911" i="8"/>
  <c r="AS3910" i="8"/>
  <c r="AS3909" i="8"/>
  <c r="AS3908" i="8"/>
  <c r="AS3907" i="8"/>
  <c r="AS3906" i="8"/>
  <c r="AS3905" i="8"/>
  <c r="AS3904" i="8"/>
  <c r="AS3903" i="8"/>
  <c r="AS3902" i="8"/>
  <c r="AS3901" i="8"/>
  <c r="AS3900" i="8"/>
  <c r="AS3899" i="8"/>
  <c r="AS3898" i="8"/>
  <c r="AS3897" i="8"/>
  <c r="AS3896" i="8"/>
  <c r="AS3895" i="8"/>
  <c r="AS3894" i="8"/>
  <c r="AS3893" i="8"/>
  <c r="AS3892" i="8"/>
  <c r="AS3891" i="8"/>
  <c r="AS3890" i="8"/>
  <c r="AS3889" i="8"/>
  <c r="AS3888" i="8"/>
  <c r="AS3887" i="8"/>
  <c r="AS3886" i="8"/>
  <c r="AS3885" i="8"/>
  <c r="AS3884" i="8"/>
  <c r="AS3883" i="8"/>
  <c r="AS3882" i="8"/>
  <c r="AS3881" i="8"/>
  <c r="AS3880" i="8"/>
  <c r="AS3879" i="8"/>
  <c r="AS3878" i="8"/>
  <c r="AS3877" i="8"/>
  <c r="AS3876" i="8"/>
  <c r="AS3875" i="8"/>
  <c r="AS3874" i="8"/>
  <c r="AS3873" i="8"/>
  <c r="AS3872" i="8"/>
  <c r="AS3871" i="8"/>
  <c r="AS3870" i="8"/>
  <c r="AS3869" i="8"/>
  <c r="AS3868" i="8"/>
  <c r="AS3867" i="8"/>
  <c r="AS3866" i="8"/>
  <c r="AS3865" i="8"/>
  <c r="AS3864" i="8"/>
  <c r="AS3863" i="8"/>
  <c r="AS3862" i="8"/>
  <c r="AS3861" i="8"/>
  <c r="AS3860" i="8"/>
  <c r="AS3859" i="8"/>
  <c r="AS3858" i="8"/>
  <c r="AS3857" i="8"/>
  <c r="AS3856" i="8"/>
  <c r="AS3855" i="8"/>
  <c r="AS3854" i="8"/>
  <c r="AS3853" i="8"/>
  <c r="AS3852" i="8"/>
  <c r="AS3851" i="8"/>
  <c r="AS3850" i="8"/>
  <c r="AS3849" i="8"/>
  <c r="AS3848" i="8"/>
  <c r="AS3847" i="8"/>
  <c r="AS3846" i="8"/>
  <c r="AS3845" i="8"/>
  <c r="AS3844" i="8"/>
  <c r="AS3843" i="8"/>
  <c r="AS3842" i="8"/>
  <c r="AS3841" i="8"/>
  <c r="AS3840" i="8"/>
  <c r="AS3839" i="8"/>
  <c r="AS3838" i="8"/>
  <c r="AS3837" i="8"/>
  <c r="AS3836" i="8"/>
  <c r="AS3835" i="8"/>
  <c r="AS3834" i="8"/>
  <c r="AS3833" i="8"/>
  <c r="AS3832" i="8"/>
  <c r="AS3831" i="8"/>
  <c r="AS3830" i="8"/>
  <c r="AS3829" i="8"/>
  <c r="AS3828" i="8"/>
  <c r="AS3827" i="8"/>
  <c r="AS3826" i="8"/>
  <c r="AS3825" i="8"/>
  <c r="AS3824" i="8"/>
  <c r="AS3823" i="8"/>
  <c r="AS3822" i="8"/>
  <c r="AS3821" i="8"/>
  <c r="AS3820" i="8"/>
  <c r="AS3819" i="8"/>
  <c r="AS3818" i="8"/>
  <c r="AS3817" i="8"/>
  <c r="AS3816" i="8"/>
  <c r="AS3815" i="8"/>
  <c r="AS3814" i="8"/>
  <c r="AS3813" i="8"/>
  <c r="AS3812" i="8"/>
  <c r="AS3811" i="8"/>
  <c r="AS3810" i="8"/>
  <c r="AS3809" i="8"/>
  <c r="AS3808" i="8"/>
  <c r="AS3807" i="8"/>
  <c r="AS3806" i="8"/>
  <c r="AS3805" i="8"/>
  <c r="AS3804" i="8"/>
  <c r="AS3803" i="8"/>
  <c r="AS3802" i="8"/>
  <c r="AS3801" i="8"/>
  <c r="AS3800" i="8"/>
  <c r="AS3799" i="8"/>
  <c r="AS3798" i="8"/>
  <c r="AS3797" i="8"/>
  <c r="AS3796" i="8"/>
  <c r="AS3795" i="8"/>
  <c r="AS3794" i="8"/>
  <c r="AS3793" i="8"/>
  <c r="AS3792" i="8"/>
  <c r="AS3791" i="8"/>
  <c r="AS3790" i="8"/>
  <c r="AS3789" i="8"/>
  <c r="AS3788" i="8"/>
  <c r="AS3787" i="8"/>
  <c r="AS3786" i="8"/>
  <c r="AS3785" i="8"/>
  <c r="AS3784" i="8"/>
  <c r="AS3783" i="8"/>
  <c r="AS3782" i="8"/>
  <c r="AS3781" i="8"/>
  <c r="AS3780" i="8"/>
  <c r="AS3779" i="8"/>
  <c r="AS3778" i="8"/>
  <c r="AS3777" i="8"/>
  <c r="AS3776" i="8"/>
  <c r="AS3775" i="8"/>
  <c r="AS3774" i="8"/>
  <c r="AS3773" i="8"/>
  <c r="AS3772" i="8"/>
  <c r="AS3771" i="8"/>
  <c r="AS3770" i="8"/>
  <c r="AS3769" i="8"/>
  <c r="AS3768" i="8"/>
  <c r="AS3767" i="8"/>
  <c r="AS3766" i="8"/>
  <c r="AS3765" i="8"/>
  <c r="AS3764" i="8"/>
  <c r="AS3763" i="8"/>
  <c r="AS3762" i="8"/>
  <c r="AS3761" i="8"/>
  <c r="AS3760" i="8"/>
  <c r="AS3759" i="8"/>
  <c r="AS3758" i="8"/>
  <c r="AS3757" i="8"/>
  <c r="AS3756" i="8"/>
  <c r="AS3755" i="8"/>
  <c r="AS3754" i="8"/>
  <c r="AS3753" i="8"/>
  <c r="AS3752" i="8"/>
  <c r="AS3751" i="8"/>
  <c r="AS3750" i="8"/>
  <c r="AS3749" i="8"/>
  <c r="AS3748" i="8"/>
  <c r="AS3747" i="8"/>
  <c r="AS3746" i="8"/>
  <c r="AS3745" i="8"/>
  <c r="AS3744" i="8"/>
  <c r="AS3743" i="8"/>
  <c r="AS3742" i="8"/>
  <c r="AS3741" i="8"/>
  <c r="AS3740" i="8"/>
  <c r="AS3739" i="8"/>
  <c r="AS3738" i="8"/>
  <c r="AS3737" i="8"/>
  <c r="AS3736" i="8"/>
  <c r="AS3735" i="8"/>
  <c r="AS3734" i="8"/>
  <c r="AS3733" i="8"/>
  <c r="AS3732" i="8"/>
  <c r="AS3731" i="8"/>
  <c r="AS3730" i="8"/>
  <c r="AS3729" i="8"/>
  <c r="AS3728" i="8"/>
  <c r="AS3727" i="8"/>
  <c r="AS3726" i="8"/>
  <c r="AS3725" i="8"/>
  <c r="AS3724" i="8"/>
  <c r="AS3723" i="8"/>
  <c r="AS3722" i="8"/>
  <c r="AS3721" i="8"/>
  <c r="AS3720" i="8"/>
  <c r="AS3719" i="8"/>
  <c r="AS3718" i="8"/>
  <c r="AS3717" i="8"/>
  <c r="AS3716" i="8"/>
  <c r="AS3715" i="8"/>
  <c r="AS3714" i="8"/>
  <c r="AS3713" i="8"/>
  <c r="AS3712" i="8"/>
  <c r="AS3711" i="8"/>
  <c r="AS3710" i="8"/>
  <c r="AS3709" i="8"/>
  <c r="AS3708" i="8"/>
  <c r="AS3707" i="8"/>
  <c r="AS3706" i="8"/>
  <c r="AS3705" i="8"/>
  <c r="AS3704" i="8"/>
  <c r="AS3703" i="8"/>
  <c r="AS3702" i="8"/>
  <c r="AS3701" i="8"/>
  <c r="AS3700" i="8"/>
  <c r="AS3699" i="8"/>
  <c r="AS3698" i="8"/>
  <c r="AS3697" i="8"/>
  <c r="AS3696" i="8"/>
  <c r="AS3695" i="8"/>
  <c r="AS3694" i="8"/>
  <c r="AS3693" i="8"/>
  <c r="AS3692" i="8"/>
  <c r="AS3691" i="8"/>
  <c r="AS3690" i="8"/>
  <c r="AS3689" i="8"/>
  <c r="AS3688" i="8"/>
  <c r="AS3687" i="8"/>
  <c r="AS3686" i="8"/>
  <c r="AS3685" i="8"/>
  <c r="AS3684" i="8"/>
  <c r="AS3683" i="8"/>
  <c r="AS3682" i="8"/>
  <c r="AS3681" i="8"/>
  <c r="AS3680" i="8"/>
  <c r="AS3679" i="8"/>
  <c r="AS3678" i="8"/>
  <c r="AS3677" i="8"/>
  <c r="AS3676" i="8"/>
  <c r="AS3675" i="8"/>
  <c r="AS3674" i="8"/>
  <c r="AS3673" i="8"/>
  <c r="AS3672" i="8"/>
  <c r="AS3671" i="8"/>
  <c r="AS3670" i="8"/>
  <c r="AS3669" i="8"/>
  <c r="AS3668" i="8"/>
  <c r="AS3667" i="8"/>
  <c r="AS3666" i="8"/>
  <c r="AS3665" i="8"/>
  <c r="AS3664" i="8"/>
  <c r="AS3663" i="8"/>
  <c r="AS3662" i="8"/>
  <c r="AS3661" i="8"/>
  <c r="AS3660" i="8"/>
  <c r="AS3659" i="8"/>
  <c r="AS3658" i="8"/>
  <c r="AS3657" i="8"/>
  <c r="AS3656" i="8"/>
  <c r="AS3655" i="8"/>
  <c r="AS3654" i="8"/>
  <c r="AS3653" i="8"/>
  <c r="AS3652" i="8"/>
  <c r="AS3651" i="8"/>
  <c r="AS3650" i="8"/>
  <c r="AS3649" i="8"/>
  <c r="AS3648" i="8"/>
  <c r="AS3647" i="8"/>
  <c r="AS3646" i="8"/>
  <c r="AS3645" i="8"/>
  <c r="AS3644" i="8"/>
  <c r="AS3643" i="8"/>
  <c r="AS3642" i="8"/>
  <c r="AS3641" i="8"/>
  <c r="AS3640" i="8"/>
  <c r="AS3639" i="8"/>
  <c r="AS3638" i="8"/>
  <c r="AS3637" i="8"/>
  <c r="AS3636" i="8"/>
  <c r="AS3635" i="8"/>
  <c r="AS3634" i="8"/>
  <c r="AS3633" i="8"/>
  <c r="AS3632" i="8"/>
  <c r="AS3631" i="8"/>
  <c r="AS3630" i="8"/>
  <c r="AS3629" i="8"/>
  <c r="AS3628" i="8"/>
  <c r="AS3627" i="8"/>
  <c r="AS3626" i="8"/>
  <c r="AS3625" i="8"/>
  <c r="AS3624" i="8"/>
  <c r="AS3623" i="8"/>
  <c r="AS3622" i="8"/>
  <c r="AS3621" i="8"/>
  <c r="AS3620" i="8"/>
  <c r="AS3619" i="8"/>
  <c r="AT3618" i="8"/>
  <c r="AU3618" i="8" s="1"/>
  <c r="AS3618" i="8"/>
  <c r="AT3617" i="8"/>
  <c r="AU3617" i="8" s="1"/>
  <c r="AS3617" i="8"/>
  <c r="AT3616" i="8"/>
  <c r="AU3616" i="8" s="1"/>
  <c r="AS3616" i="8"/>
  <c r="AT3615" i="8"/>
  <c r="AU3615" i="8" s="1"/>
  <c r="AS3615" i="8"/>
  <c r="AT3614" i="8"/>
  <c r="AU3614" i="8" s="1"/>
  <c r="AS3614" i="8"/>
  <c r="AT3613" i="8"/>
  <c r="AU3613" i="8" s="1"/>
  <c r="AS3613" i="8"/>
  <c r="AT3612" i="8"/>
  <c r="AU3612" i="8" s="1"/>
  <c r="AS3612" i="8"/>
  <c r="AT3611" i="8"/>
  <c r="AU3611" i="8" s="1"/>
  <c r="AS3611" i="8"/>
  <c r="AT3610" i="8"/>
  <c r="AU3610" i="8" s="1"/>
  <c r="AS3610" i="8"/>
  <c r="AT3609" i="8"/>
  <c r="AU3609" i="8" s="1"/>
  <c r="AS3609" i="8"/>
  <c r="AT3608" i="8"/>
  <c r="AU3608" i="8" s="1"/>
  <c r="AS3608" i="8"/>
  <c r="AT3607" i="8"/>
  <c r="AU3607" i="8" s="1"/>
  <c r="AS3607" i="8"/>
  <c r="AT3606" i="8"/>
  <c r="AU3606" i="8" s="1"/>
  <c r="AS3606" i="8"/>
  <c r="AT3605" i="8"/>
  <c r="AU3605" i="8" s="1"/>
  <c r="AS3605" i="8"/>
  <c r="AT3604" i="8"/>
  <c r="AU3604" i="8" s="1"/>
  <c r="AS3604" i="8"/>
  <c r="AT3603" i="8"/>
  <c r="AU3603" i="8" s="1"/>
  <c r="AS3603" i="8"/>
  <c r="AT3602" i="8"/>
  <c r="AU3602" i="8" s="1"/>
  <c r="AS3602" i="8"/>
  <c r="AT3601" i="8"/>
  <c r="AU3601" i="8" s="1"/>
  <c r="AS3601" i="8"/>
  <c r="AT3600" i="8"/>
  <c r="AU3600" i="8" s="1"/>
  <c r="AS3600" i="8"/>
  <c r="AT3599" i="8"/>
  <c r="AU3599" i="8" s="1"/>
  <c r="AS3599" i="8"/>
  <c r="AT3598" i="8"/>
  <c r="AU3598" i="8" s="1"/>
  <c r="AS3598" i="8"/>
  <c r="AT3597" i="8"/>
  <c r="AU3597" i="8" s="1"/>
  <c r="AS3597" i="8"/>
  <c r="AU3596" i="8"/>
  <c r="AT3596" i="8"/>
  <c r="AS3596" i="8"/>
  <c r="AT3595" i="8"/>
  <c r="AU3595" i="8" s="1"/>
  <c r="AS3595" i="8"/>
  <c r="AT3594" i="8"/>
  <c r="AU3594" i="8" s="1"/>
  <c r="AS3594" i="8"/>
  <c r="AT3593" i="8"/>
  <c r="AU3593" i="8" s="1"/>
  <c r="AS3593" i="8"/>
  <c r="AT3592" i="8"/>
  <c r="AU3592" i="8" s="1"/>
  <c r="AS3592" i="8"/>
  <c r="AT3591" i="8"/>
  <c r="AU3591" i="8" s="1"/>
  <c r="AS3591" i="8"/>
  <c r="AT3590" i="8"/>
  <c r="AU3590" i="8" s="1"/>
  <c r="AS3590" i="8"/>
  <c r="AT3589" i="8"/>
  <c r="AU3589" i="8" s="1"/>
  <c r="AS3589" i="8"/>
  <c r="AT3588" i="8"/>
  <c r="AU3588" i="8" s="1"/>
  <c r="AS3588" i="8"/>
  <c r="AT3587" i="8"/>
  <c r="AU3587" i="8" s="1"/>
  <c r="AS3587" i="8"/>
  <c r="AT3586" i="8"/>
  <c r="AU3586" i="8" s="1"/>
  <c r="AS3586" i="8"/>
  <c r="AT3585" i="8"/>
  <c r="AU3585" i="8" s="1"/>
  <c r="AS3585" i="8"/>
  <c r="AT3584" i="8"/>
  <c r="AU3584" i="8" s="1"/>
  <c r="AS3584" i="8"/>
  <c r="AT3583" i="8"/>
  <c r="AU3583" i="8" s="1"/>
  <c r="AS3583" i="8"/>
  <c r="AT3582" i="8"/>
  <c r="AU3582" i="8" s="1"/>
  <c r="AS3582" i="8"/>
  <c r="AT3581" i="8"/>
  <c r="AU3581" i="8" s="1"/>
  <c r="AS3581" i="8"/>
  <c r="AT3580" i="8"/>
  <c r="AU3580" i="8" s="1"/>
  <c r="AS3580" i="8"/>
  <c r="AT3579" i="8"/>
  <c r="AU3579" i="8" s="1"/>
  <c r="AS3579" i="8"/>
  <c r="AU3578" i="8"/>
  <c r="AT3578" i="8"/>
  <c r="AS3578" i="8"/>
  <c r="AT3577" i="8"/>
  <c r="AU3577" i="8" s="1"/>
  <c r="AS3577" i="8"/>
  <c r="AT3576" i="8"/>
  <c r="AU3576" i="8" s="1"/>
  <c r="AS3576" i="8"/>
  <c r="AT3575" i="8"/>
  <c r="AU3575" i="8" s="1"/>
  <c r="AS3575" i="8"/>
  <c r="AT3574" i="8"/>
  <c r="AU3574" i="8" s="1"/>
  <c r="AS3574" i="8"/>
  <c r="AT3573" i="8"/>
  <c r="AU3573" i="8" s="1"/>
  <c r="AS3573" i="8"/>
  <c r="AT3572" i="8"/>
  <c r="AU3572" i="8" s="1"/>
  <c r="AS3572" i="8"/>
  <c r="AT3571" i="8"/>
  <c r="AU3571" i="8" s="1"/>
  <c r="AS3571" i="8"/>
  <c r="AT3570" i="8"/>
  <c r="AU3570" i="8" s="1"/>
  <c r="AS3570" i="8"/>
  <c r="AT3569" i="8"/>
  <c r="AU3569" i="8" s="1"/>
  <c r="AS3569" i="8"/>
  <c r="AT3568" i="8"/>
  <c r="AU3568" i="8" s="1"/>
  <c r="AS3568" i="8"/>
  <c r="AT3567" i="8"/>
  <c r="AU3567" i="8" s="1"/>
  <c r="AS3567" i="8"/>
  <c r="AT3566" i="8"/>
  <c r="AU3566" i="8" s="1"/>
  <c r="AS3566" i="8"/>
  <c r="AT3565" i="8"/>
  <c r="AU3565" i="8" s="1"/>
  <c r="AS3565" i="8"/>
  <c r="AU3564" i="8"/>
  <c r="AT3564" i="8"/>
  <c r="AS3564" i="8"/>
  <c r="AT3563" i="8"/>
  <c r="AU3563" i="8" s="1"/>
  <c r="AS3563" i="8"/>
  <c r="AU3562" i="8"/>
  <c r="AT3562" i="8"/>
  <c r="AS3562" i="8"/>
  <c r="AT3561" i="8"/>
  <c r="AU3561" i="8" s="1"/>
  <c r="AS3561" i="8"/>
  <c r="AT3560" i="8"/>
  <c r="AU3560" i="8" s="1"/>
  <c r="AS3560" i="8"/>
  <c r="AT3559" i="8"/>
  <c r="AU3559" i="8" s="1"/>
  <c r="AS3559" i="8"/>
  <c r="AT3558" i="8"/>
  <c r="AU3558" i="8" s="1"/>
  <c r="AS3558" i="8"/>
  <c r="AT3557" i="8"/>
  <c r="AU3557" i="8" s="1"/>
  <c r="AS3557" i="8"/>
  <c r="AT3556" i="8"/>
  <c r="AU3556" i="8" s="1"/>
  <c r="AS3556" i="8"/>
  <c r="AT3555" i="8"/>
  <c r="AU3555" i="8" s="1"/>
  <c r="AS3555" i="8"/>
  <c r="AT3554" i="8"/>
  <c r="AU3554" i="8" s="1"/>
  <c r="AS3554" i="8"/>
  <c r="AT3553" i="8"/>
  <c r="AU3553" i="8" s="1"/>
  <c r="AS3553" i="8"/>
  <c r="AT3552" i="8"/>
  <c r="AU3552" i="8" s="1"/>
  <c r="AS3552" i="8"/>
  <c r="AT3551" i="8"/>
  <c r="AU3551" i="8" s="1"/>
  <c r="AS3551" i="8"/>
  <c r="AT3550" i="8"/>
  <c r="AU3550" i="8" s="1"/>
  <c r="AS3550" i="8"/>
  <c r="AT3549" i="8"/>
  <c r="AU3549" i="8" s="1"/>
  <c r="AS3549" i="8"/>
  <c r="AU3548" i="8"/>
  <c r="AT3548" i="8"/>
  <c r="AS3548" i="8"/>
  <c r="AT3547" i="8"/>
  <c r="AU3547" i="8" s="1"/>
  <c r="AS3547" i="8"/>
  <c r="AU3546" i="8"/>
  <c r="AT3546" i="8"/>
  <c r="AS3546" i="8"/>
  <c r="AU3545" i="8"/>
  <c r="AT3545" i="8"/>
  <c r="AS3545" i="8"/>
  <c r="AT3544" i="8"/>
  <c r="AU3544" i="8" s="1"/>
  <c r="AS3544" i="8"/>
  <c r="AT3543" i="8"/>
  <c r="AU3543" i="8" s="1"/>
  <c r="AS3543" i="8"/>
  <c r="AT3542" i="8"/>
  <c r="AU3542" i="8" s="1"/>
  <c r="AS3542" i="8"/>
  <c r="AT3541" i="8"/>
  <c r="AU3541" i="8" s="1"/>
  <c r="AS3541" i="8"/>
  <c r="AT3540" i="8"/>
  <c r="AU3540" i="8" s="1"/>
  <c r="AS3540" i="8"/>
  <c r="AT3539" i="8"/>
  <c r="AU3539" i="8" s="1"/>
  <c r="AS3539" i="8"/>
  <c r="AU3538" i="8"/>
  <c r="AT3538" i="8"/>
  <c r="AS3538" i="8"/>
  <c r="AT3537" i="8"/>
  <c r="AU3537" i="8" s="1"/>
  <c r="AS3537" i="8"/>
  <c r="AT3536" i="8"/>
  <c r="AU3536" i="8" s="1"/>
  <c r="AS3536" i="8"/>
  <c r="AT3535" i="8"/>
  <c r="AU3535" i="8" s="1"/>
  <c r="AS3535" i="8"/>
  <c r="AT3534" i="8"/>
  <c r="AU3534" i="8" s="1"/>
  <c r="AS3534" i="8"/>
  <c r="AT3533" i="8"/>
  <c r="AU3533" i="8" s="1"/>
  <c r="AS3533" i="8"/>
  <c r="AT3532" i="8"/>
  <c r="AU3532" i="8" s="1"/>
  <c r="AS3532" i="8"/>
  <c r="AU3531" i="8"/>
  <c r="AT3531" i="8"/>
  <c r="AS3531" i="8"/>
  <c r="AT3530" i="8"/>
  <c r="AU3530" i="8" s="1"/>
  <c r="AS3530" i="8"/>
  <c r="AT3529" i="8"/>
  <c r="AU3529" i="8" s="1"/>
  <c r="AS3529" i="8"/>
  <c r="AT3528" i="8"/>
  <c r="AU3528" i="8" s="1"/>
  <c r="AS3528" i="8"/>
  <c r="AT3527" i="8"/>
  <c r="AU3527" i="8" s="1"/>
  <c r="AS3527" i="8"/>
  <c r="AT3526" i="8"/>
  <c r="AU3526" i="8" s="1"/>
  <c r="AS3526" i="8"/>
  <c r="AT3525" i="8"/>
  <c r="AU3525" i="8" s="1"/>
  <c r="AS3525" i="8"/>
  <c r="AT3524" i="8"/>
  <c r="AU3524" i="8" s="1"/>
  <c r="AS3524" i="8"/>
  <c r="AT3523" i="8"/>
  <c r="AU3523" i="8" s="1"/>
  <c r="AS3523" i="8"/>
  <c r="AU3522" i="8"/>
  <c r="AT3522" i="8"/>
  <c r="AS3522" i="8"/>
  <c r="AU3521" i="8"/>
  <c r="AT3521" i="8"/>
  <c r="AS3521" i="8"/>
  <c r="AT3520" i="8"/>
  <c r="AU3520" i="8" s="1"/>
  <c r="AS3520" i="8"/>
  <c r="AT3519" i="8"/>
  <c r="AU3519" i="8" s="1"/>
  <c r="AS3519" i="8"/>
  <c r="AT3518" i="8"/>
  <c r="AU3518" i="8" s="1"/>
  <c r="AS3518" i="8"/>
  <c r="AT3517" i="8"/>
  <c r="AU3517" i="8" s="1"/>
  <c r="AS3517" i="8"/>
  <c r="AT3516" i="8"/>
  <c r="AU3516" i="8" s="1"/>
  <c r="AS3516" i="8"/>
  <c r="AT3515" i="8"/>
  <c r="AU3515" i="8" s="1"/>
  <c r="AS3515" i="8"/>
  <c r="AT3514" i="8"/>
  <c r="AU3514" i="8" s="1"/>
  <c r="AS3514" i="8"/>
  <c r="AT3513" i="8"/>
  <c r="AU3513" i="8" s="1"/>
  <c r="AS3513" i="8"/>
  <c r="AT3512" i="8"/>
  <c r="AU3512" i="8" s="1"/>
  <c r="AS3512" i="8"/>
  <c r="AT3511" i="8"/>
  <c r="AU3511" i="8" s="1"/>
  <c r="AS3511" i="8"/>
  <c r="AT3510" i="8"/>
  <c r="AU3510" i="8" s="1"/>
  <c r="AS3510" i="8"/>
  <c r="AT3509" i="8"/>
  <c r="AU3509" i="8" s="1"/>
  <c r="AS3509" i="8"/>
  <c r="AT3508" i="8"/>
  <c r="AU3508" i="8" s="1"/>
  <c r="AS3508" i="8"/>
  <c r="AT3507" i="8"/>
  <c r="AU3507" i="8" s="1"/>
  <c r="AS3507" i="8"/>
  <c r="AT3506" i="8"/>
  <c r="AU3506" i="8" s="1"/>
  <c r="AS3506" i="8"/>
  <c r="AT3505" i="8"/>
  <c r="AU3505" i="8" s="1"/>
  <c r="AS3505" i="8"/>
  <c r="AT3504" i="8"/>
  <c r="AU3504" i="8" s="1"/>
  <c r="AS3504" i="8"/>
  <c r="AT3503" i="8"/>
  <c r="AU3503" i="8" s="1"/>
  <c r="AS3503" i="8"/>
  <c r="AT3502" i="8"/>
  <c r="AU3502" i="8" s="1"/>
  <c r="AS3502" i="8"/>
  <c r="AT3501" i="8"/>
  <c r="AU3501" i="8" s="1"/>
  <c r="AS3501" i="8"/>
  <c r="AT3500" i="8"/>
  <c r="AU3500" i="8" s="1"/>
  <c r="AS3500" i="8"/>
  <c r="AT3499" i="8"/>
  <c r="AU3499" i="8" s="1"/>
  <c r="AS3499" i="8"/>
  <c r="AT3498" i="8"/>
  <c r="AU3498" i="8" s="1"/>
  <c r="AS3498" i="8"/>
  <c r="AT3497" i="8"/>
  <c r="AU3497" i="8" s="1"/>
  <c r="AS3497" i="8"/>
  <c r="AT3496" i="8"/>
  <c r="AU3496" i="8" s="1"/>
  <c r="AS3496" i="8"/>
  <c r="AT3495" i="8"/>
  <c r="AU3495" i="8" s="1"/>
  <c r="AS3495" i="8"/>
  <c r="AT3494" i="8"/>
  <c r="AU3494" i="8" s="1"/>
  <c r="AS3494" i="8"/>
  <c r="AT3493" i="8"/>
  <c r="AU3493" i="8" s="1"/>
  <c r="AS3493" i="8"/>
  <c r="AT3492" i="8"/>
  <c r="AU3492" i="8" s="1"/>
  <c r="AS3492" i="8"/>
  <c r="AT3491" i="8"/>
  <c r="AU3491" i="8" s="1"/>
  <c r="AS3491" i="8"/>
  <c r="AU3490" i="8"/>
  <c r="AT3490" i="8"/>
  <c r="AS3490" i="8"/>
  <c r="AT3489" i="8"/>
  <c r="AU3489" i="8" s="1"/>
  <c r="AS3489" i="8"/>
  <c r="AT3488" i="8"/>
  <c r="AU3488" i="8" s="1"/>
  <c r="AS3488" i="8"/>
  <c r="AT3487" i="8"/>
  <c r="AU3487" i="8" s="1"/>
  <c r="AS3487" i="8"/>
  <c r="AT3486" i="8"/>
  <c r="AU3486" i="8" s="1"/>
  <c r="AS3486" i="8"/>
  <c r="AT3485" i="8"/>
  <c r="AU3485" i="8" s="1"/>
  <c r="AS3485" i="8"/>
  <c r="AT3484" i="8"/>
  <c r="AU3484" i="8" s="1"/>
  <c r="AS3484" i="8"/>
  <c r="AT3483" i="8"/>
  <c r="AU3483" i="8" s="1"/>
  <c r="AS3483" i="8"/>
  <c r="AT3482" i="8"/>
  <c r="AU3482" i="8" s="1"/>
  <c r="AS3482" i="8"/>
  <c r="AT3481" i="8"/>
  <c r="AU3481" i="8" s="1"/>
  <c r="AS3481" i="8"/>
  <c r="AT3480" i="8"/>
  <c r="AU3480" i="8" s="1"/>
  <c r="AS3480" i="8"/>
  <c r="AT3479" i="8"/>
  <c r="AU3479" i="8" s="1"/>
  <c r="AS3479" i="8"/>
  <c r="AT3478" i="8"/>
  <c r="AU3478" i="8" s="1"/>
  <c r="AS3478" i="8"/>
  <c r="AT3477" i="8"/>
  <c r="AU3477" i="8" s="1"/>
  <c r="AS3477" i="8"/>
  <c r="AT3476" i="8"/>
  <c r="AU3476" i="8" s="1"/>
  <c r="AS3476" i="8"/>
  <c r="AT3475" i="8"/>
  <c r="AU3475" i="8" s="1"/>
  <c r="AS3475" i="8"/>
  <c r="AT3474" i="8"/>
  <c r="AU3474" i="8" s="1"/>
  <c r="AS3474" i="8"/>
  <c r="AT3473" i="8"/>
  <c r="AU3473" i="8" s="1"/>
  <c r="AS3473" i="8"/>
  <c r="AT3472" i="8"/>
  <c r="AU3472" i="8" s="1"/>
  <c r="AS3472" i="8"/>
  <c r="AT3471" i="8"/>
  <c r="AU3471" i="8" s="1"/>
  <c r="AS3471" i="8"/>
  <c r="AT3470" i="8"/>
  <c r="AU3470" i="8" s="1"/>
  <c r="AS3470" i="8"/>
  <c r="AT3469" i="8"/>
  <c r="AU3469" i="8" s="1"/>
  <c r="AS3469" i="8"/>
  <c r="AT3468" i="8"/>
  <c r="AU3468" i="8" s="1"/>
  <c r="AS3468" i="8"/>
  <c r="AT3467" i="8"/>
  <c r="AU3467" i="8" s="1"/>
  <c r="AS3467" i="8"/>
  <c r="AT3466" i="8"/>
  <c r="AU3466" i="8" s="1"/>
  <c r="AS3466" i="8"/>
  <c r="AT3465" i="8"/>
  <c r="AU3465" i="8" s="1"/>
  <c r="AS3465" i="8"/>
  <c r="AT3464" i="8"/>
  <c r="AU3464" i="8" s="1"/>
  <c r="AS3464" i="8"/>
  <c r="AT3463" i="8"/>
  <c r="AU3463" i="8" s="1"/>
  <c r="AS3463" i="8"/>
  <c r="AT3462" i="8"/>
  <c r="AU3462" i="8" s="1"/>
  <c r="AS3462" i="8"/>
  <c r="AT3461" i="8"/>
  <c r="AU3461" i="8" s="1"/>
  <c r="AS3461" i="8"/>
  <c r="AT3460" i="8"/>
  <c r="AU3460" i="8" s="1"/>
  <c r="AS3460" i="8"/>
  <c r="AT3459" i="8"/>
  <c r="AU3459" i="8" s="1"/>
  <c r="AS3459" i="8"/>
  <c r="AT3458" i="8"/>
  <c r="AU3458" i="8" s="1"/>
  <c r="AS3458" i="8"/>
  <c r="AT3457" i="8"/>
  <c r="AU3457" i="8" s="1"/>
  <c r="AS3457" i="8"/>
  <c r="AT3456" i="8"/>
  <c r="AU3456" i="8" s="1"/>
  <c r="AS3456" i="8"/>
  <c r="AT3455" i="8"/>
  <c r="AU3455" i="8" s="1"/>
  <c r="AS3455" i="8"/>
  <c r="AT3454" i="8"/>
  <c r="AU3454" i="8" s="1"/>
  <c r="AS3454" i="8"/>
  <c r="AT3453" i="8"/>
  <c r="AU3453" i="8" s="1"/>
  <c r="AS3453" i="8"/>
  <c r="AT3452" i="8"/>
  <c r="AU3452" i="8" s="1"/>
  <c r="AS3452" i="8"/>
  <c r="AT3451" i="8"/>
  <c r="AU3451" i="8" s="1"/>
  <c r="AS3451" i="8"/>
  <c r="AU3450" i="8"/>
  <c r="AT3450" i="8"/>
  <c r="AS3450" i="8"/>
  <c r="AT3449" i="8"/>
  <c r="AU3449" i="8" s="1"/>
  <c r="AS3449" i="8"/>
  <c r="AT3448" i="8"/>
  <c r="AU3448" i="8" s="1"/>
  <c r="AS3448" i="8"/>
  <c r="AT3447" i="8"/>
  <c r="AU3447" i="8" s="1"/>
  <c r="AS3447" i="8"/>
  <c r="AT3446" i="8"/>
  <c r="AU3446" i="8" s="1"/>
  <c r="AS3446" i="8"/>
  <c r="AT3445" i="8"/>
  <c r="AU3445" i="8" s="1"/>
  <c r="AS3445" i="8"/>
  <c r="AT3444" i="8"/>
  <c r="AU3444" i="8" s="1"/>
  <c r="AS3444" i="8"/>
  <c r="AT3443" i="8"/>
  <c r="AU3443" i="8" s="1"/>
  <c r="AS3443" i="8"/>
  <c r="AT3442" i="8"/>
  <c r="AU3442" i="8" s="1"/>
  <c r="AS3442" i="8"/>
  <c r="AT3441" i="8"/>
  <c r="AU3441" i="8" s="1"/>
  <c r="AS3441" i="8"/>
  <c r="AT3440" i="8"/>
  <c r="AU3440" i="8" s="1"/>
  <c r="AS3440" i="8"/>
  <c r="AT3439" i="8"/>
  <c r="AU3439" i="8" s="1"/>
  <c r="AS3439" i="8"/>
  <c r="AT3438" i="8"/>
  <c r="AU3438" i="8" s="1"/>
  <c r="AS3438" i="8"/>
  <c r="AT3437" i="8"/>
  <c r="AU3437" i="8" s="1"/>
  <c r="AS3437" i="8"/>
  <c r="AU3436" i="8"/>
  <c r="AT3436" i="8"/>
  <c r="AS3436" i="8"/>
  <c r="AT3435" i="8"/>
  <c r="AU3435" i="8" s="1"/>
  <c r="AS3435" i="8"/>
  <c r="AT3434" i="8"/>
  <c r="AU3434" i="8" s="1"/>
  <c r="AS3434" i="8"/>
  <c r="AT3433" i="8"/>
  <c r="AU3433" i="8" s="1"/>
  <c r="AS3433" i="8"/>
  <c r="AT3432" i="8"/>
  <c r="AU3432" i="8" s="1"/>
  <c r="AS3432" i="8"/>
  <c r="AT3431" i="8"/>
  <c r="AU3431" i="8" s="1"/>
  <c r="AS3431" i="8"/>
  <c r="AT3430" i="8"/>
  <c r="AU3430" i="8" s="1"/>
  <c r="AS3430" i="8"/>
  <c r="AT3429" i="8"/>
  <c r="AU3429" i="8" s="1"/>
  <c r="AS3429" i="8"/>
  <c r="AT3428" i="8"/>
  <c r="AU3428" i="8" s="1"/>
  <c r="AS3428" i="8"/>
  <c r="AT3427" i="8"/>
  <c r="AU3427" i="8" s="1"/>
  <c r="AS3427" i="8"/>
  <c r="AT3426" i="8"/>
  <c r="AU3426" i="8" s="1"/>
  <c r="AS3426" i="8"/>
  <c r="AT3425" i="8"/>
  <c r="AU3425" i="8" s="1"/>
  <c r="AS3425" i="8"/>
  <c r="AT3424" i="8"/>
  <c r="AU3424" i="8" s="1"/>
  <c r="AS3424" i="8"/>
  <c r="AT3423" i="8"/>
  <c r="AU3423" i="8" s="1"/>
  <c r="AS3423" i="8"/>
  <c r="AT3422" i="8"/>
  <c r="AU3422" i="8" s="1"/>
  <c r="AS3422" i="8"/>
  <c r="AT3421" i="8"/>
  <c r="AU3421" i="8" s="1"/>
  <c r="AS3421" i="8"/>
  <c r="AT3420" i="8"/>
  <c r="AU3420" i="8" s="1"/>
  <c r="AS3420" i="8"/>
  <c r="AT3419" i="8"/>
  <c r="AU3419" i="8" s="1"/>
  <c r="AS3419" i="8"/>
  <c r="AU3418" i="8"/>
  <c r="AT3418" i="8"/>
  <c r="AS3418" i="8"/>
  <c r="AT3417" i="8"/>
  <c r="AU3417" i="8" s="1"/>
  <c r="AS3417" i="8"/>
  <c r="AT3416" i="8"/>
  <c r="AU3416" i="8" s="1"/>
  <c r="AS3416" i="8"/>
  <c r="AT3415" i="8"/>
  <c r="AU3415" i="8" s="1"/>
  <c r="AS3415" i="8"/>
  <c r="AT3414" i="8"/>
  <c r="AU3414" i="8" s="1"/>
  <c r="AS3414" i="8"/>
  <c r="AT3413" i="8"/>
  <c r="AU3413" i="8" s="1"/>
  <c r="AS3413" i="8"/>
  <c r="AT3412" i="8"/>
  <c r="AU3412" i="8" s="1"/>
  <c r="AS3412" i="8"/>
  <c r="AT3411" i="8"/>
  <c r="AU3411" i="8" s="1"/>
  <c r="AS3411" i="8"/>
  <c r="AU3410" i="8"/>
  <c r="AT3410" i="8"/>
  <c r="AS3410" i="8"/>
  <c r="AT3409" i="8"/>
  <c r="AU3409" i="8" s="1"/>
  <c r="AS3409" i="8"/>
  <c r="AT3408" i="8"/>
  <c r="AU3408" i="8" s="1"/>
  <c r="AS3408" i="8"/>
  <c r="AT3407" i="8"/>
  <c r="AU3407" i="8" s="1"/>
  <c r="AS3407" i="8"/>
  <c r="AT3406" i="8"/>
  <c r="AU3406" i="8" s="1"/>
  <c r="AS3406" i="8"/>
  <c r="AT3405" i="8"/>
  <c r="AU3405" i="8" s="1"/>
  <c r="AS3405" i="8"/>
  <c r="AT3404" i="8"/>
  <c r="AU3404" i="8" s="1"/>
  <c r="AS3404" i="8"/>
  <c r="AU3403" i="8"/>
  <c r="AT3403" i="8"/>
  <c r="AS3403" i="8"/>
  <c r="AT3402" i="8"/>
  <c r="AU3402" i="8" s="1"/>
  <c r="AS3402" i="8"/>
  <c r="AT3401" i="8"/>
  <c r="AU3401" i="8" s="1"/>
  <c r="AS3401" i="8"/>
  <c r="AT3400" i="8"/>
  <c r="AU3400" i="8" s="1"/>
  <c r="AS3400" i="8"/>
  <c r="AT3399" i="8"/>
  <c r="AU3399" i="8" s="1"/>
  <c r="AS3399" i="8"/>
  <c r="AT3398" i="8"/>
  <c r="AU3398" i="8" s="1"/>
  <c r="AS3398" i="8"/>
  <c r="AT3397" i="8"/>
  <c r="AU3397" i="8" s="1"/>
  <c r="AS3397" i="8"/>
  <c r="AT3396" i="8"/>
  <c r="AU3396" i="8" s="1"/>
  <c r="AS3396" i="8"/>
  <c r="AT3395" i="8"/>
  <c r="AU3395" i="8" s="1"/>
  <c r="AS3395" i="8"/>
  <c r="AU3394" i="8"/>
  <c r="AT3394" i="8"/>
  <c r="AS3394" i="8"/>
  <c r="AU3393" i="8"/>
  <c r="AT3393" i="8"/>
  <c r="AS3393" i="8"/>
  <c r="AT3392" i="8"/>
  <c r="AU3392" i="8" s="1"/>
  <c r="AS3392" i="8"/>
  <c r="AT3391" i="8"/>
  <c r="AU3391" i="8" s="1"/>
  <c r="AS3391" i="8"/>
  <c r="AT3390" i="8"/>
  <c r="AU3390" i="8" s="1"/>
  <c r="AS3390" i="8"/>
  <c r="AT3389" i="8"/>
  <c r="AU3389" i="8" s="1"/>
  <c r="AS3389" i="8"/>
  <c r="AT3388" i="8"/>
  <c r="AU3388" i="8" s="1"/>
  <c r="AS3388" i="8"/>
  <c r="AT3387" i="8"/>
  <c r="AU3387" i="8" s="1"/>
  <c r="AS3387" i="8"/>
  <c r="AT3386" i="8"/>
  <c r="AU3386" i="8" s="1"/>
  <c r="AS3386" i="8"/>
  <c r="AT3385" i="8"/>
  <c r="AU3385" i="8" s="1"/>
  <c r="AS3385" i="8"/>
  <c r="AT3384" i="8"/>
  <c r="AU3384" i="8" s="1"/>
  <c r="AS3384" i="8"/>
  <c r="AT3383" i="8"/>
  <c r="AU3383" i="8" s="1"/>
  <c r="AS3383" i="8"/>
  <c r="AT3382" i="8"/>
  <c r="AU3382" i="8" s="1"/>
  <c r="AS3382" i="8"/>
  <c r="AT3381" i="8"/>
  <c r="AU3381" i="8" s="1"/>
  <c r="AS3381" i="8"/>
  <c r="AT3380" i="8"/>
  <c r="AU3380" i="8" s="1"/>
  <c r="AS3380" i="8"/>
  <c r="AT3379" i="8"/>
  <c r="AU3379" i="8" s="1"/>
  <c r="AS3379" i="8"/>
  <c r="AT3378" i="8"/>
  <c r="AU3378" i="8" s="1"/>
  <c r="AS3378" i="8"/>
  <c r="AT3377" i="8"/>
  <c r="AU3377" i="8" s="1"/>
  <c r="AS3377" i="8"/>
  <c r="AT3376" i="8"/>
  <c r="AU3376" i="8" s="1"/>
  <c r="AS3376" i="8"/>
  <c r="AT3375" i="8"/>
  <c r="AU3375" i="8" s="1"/>
  <c r="AS3375" i="8"/>
  <c r="AT3374" i="8"/>
  <c r="AU3374" i="8" s="1"/>
  <c r="AS3374" i="8"/>
  <c r="AT3373" i="8"/>
  <c r="AU3373" i="8" s="1"/>
  <c r="AS3373" i="8"/>
  <c r="AU3372" i="8"/>
  <c r="AT3372" i="8"/>
  <c r="AS3372" i="8"/>
  <c r="AT3371" i="8"/>
  <c r="AU3371" i="8" s="1"/>
  <c r="AS3371" i="8"/>
  <c r="AT3370" i="8"/>
  <c r="AU3370" i="8" s="1"/>
  <c r="AS3370" i="8"/>
  <c r="AT3369" i="8"/>
  <c r="AU3369" i="8" s="1"/>
  <c r="AS3369" i="8"/>
  <c r="AT3368" i="8"/>
  <c r="AU3368" i="8" s="1"/>
  <c r="AS3368" i="8"/>
  <c r="AT3367" i="8"/>
  <c r="AU3367" i="8" s="1"/>
  <c r="AS3367" i="8"/>
  <c r="AT3366" i="8"/>
  <c r="AU3366" i="8" s="1"/>
  <c r="AS3366" i="8"/>
  <c r="AT3365" i="8"/>
  <c r="AU3365" i="8" s="1"/>
  <c r="AS3365" i="8"/>
  <c r="AT3364" i="8"/>
  <c r="AU3364" i="8" s="1"/>
  <c r="AS3364" i="8"/>
  <c r="AT3363" i="8"/>
  <c r="AU3363" i="8" s="1"/>
  <c r="AS3363" i="8"/>
  <c r="AU3362" i="8"/>
  <c r="AT3362" i="8"/>
  <c r="AS3362" i="8"/>
  <c r="AT3361" i="8"/>
  <c r="AU3361" i="8" s="1"/>
  <c r="AS3361" i="8"/>
  <c r="AT3360" i="8"/>
  <c r="AU3360" i="8" s="1"/>
  <c r="AS3360" i="8"/>
  <c r="AT3359" i="8"/>
  <c r="AU3359" i="8" s="1"/>
  <c r="AS3359" i="8"/>
  <c r="AT3358" i="8"/>
  <c r="AU3358" i="8" s="1"/>
  <c r="AS3358" i="8"/>
  <c r="AT3357" i="8"/>
  <c r="AU3357" i="8" s="1"/>
  <c r="AS3357" i="8"/>
  <c r="AT3356" i="8"/>
  <c r="AU3356" i="8" s="1"/>
  <c r="AS3356" i="8"/>
  <c r="AT3355" i="8"/>
  <c r="AU3355" i="8" s="1"/>
  <c r="AS3355" i="8"/>
  <c r="AU3354" i="8"/>
  <c r="AT3354" i="8"/>
  <c r="AS3354" i="8"/>
  <c r="AT3353" i="8"/>
  <c r="AU3353" i="8" s="1"/>
  <c r="AS3353" i="8"/>
  <c r="AT3352" i="8"/>
  <c r="AU3352" i="8" s="1"/>
  <c r="AS3352" i="8"/>
  <c r="AT3351" i="8"/>
  <c r="AU3351" i="8" s="1"/>
  <c r="AS3351" i="8"/>
  <c r="AT3350" i="8"/>
  <c r="AU3350" i="8" s="1"/>
  <c r="AS3350" i="8"/>
  <c r="AT3349" i="8"/>
  <c r="AU3349" i="8" s="1"/>
  <c r="AS3349" i="8"/>
  <c r="AT3348" i="8"/>
  <c r="AU3348" i="8" s="1"/>
  <c r="AS3348" i="8"/>
  <c r="AT3347" i="8"/>
  <c r="AU3347" i="8" s="1"/>
  <c r="AS3347" i="8"/>
  <c r="AT3346" i="8"/>
  <c r="AU3346" i="8" s="1"/>
  <c r="AS3346" i="8"/>
  <c r="AT3345" i="8"/>
  <c r="AU3345" i="8" s="1"/>
  <c r="AS3345" i="8"/>
  <c r="AT3344" i="8"/>
  <c r="AU3344" i="8" s="1"/>
  <c r="AS3344" i="8"/>
  <c r="AT3343" i="8"/>
  <c r="AU3343" i="8" s="1"/>
  <c r="AS3343" i="8"/>
  <c r="AT3342" i="8"/>
  <c r="AU3342" i="8" s="1"/>
  <c r="AS3342" i="8"/>
  <c r="AT3341" i="8"/>
  <c r="AU3341" i="8" s="1"/>
  <c r="AS3341" i="8"/>
  <c r="AT3340" i="8"/>
  <c r="AU3340" i="8" s="1"/>
  <c r="AS3340" i="8"/>
  <c r="AT3339" i="8"/>
  <c r="AU3339" i="8" s="1"/>
  <c r="AS3339" i="8"/>
  <c r="AT3338" i="8"/>
  <c r="AU3338" i="8" s="1"/>
  <c r="AS3338" i="8"/>
  <c r="AT3337" i="8"/>
  <c r="AU3337" i="8" s="1"/>
  <c r="AS3337" i="8"/>
  <c r="AT3336" i="8"/>
  <c r="AU3336" i="8" s="1"/>
  <c r="AS3336" i="8"/>
  <c r="AT3335" i="8"/>
  <c r="AU3335" i="8" s="1"/>
  <c r="AS3335" i="8"/>
  <c r="AT3334" i="8"/>
  <c r="AU3334" i="8" s="1"/>
  <c r="AS3334" i="8"/>
  <c r="AT3333" i="8"/>
  <c r="AU3333" i="8" s="1"/>
  <c r="AS3333" i="8"/>
  <c r="AT3332" i="8"/>
  <c r="AU3332" i="8" s="1"/>
  <c r="AS3332" i="8"/>
  <c r="AT3331" i="8"/>
  <c r="AU3331" i="8" s="1"/>
  <c r="AS3331" i="8"/>
  <c r="AT3330" i="8"/>
  <c r="AU3330" i="8" s="1"/>
  <c r="AS3330" i="8"/>
  <c r="AT3329" i="8"/>
  <c r="AU3329" i="8" s="1"/>
  <c r="AS3329" i="8"/>
  <c r="AT3328" i="8"/>
  <c r="AU3328" i="8" s="1"/>
  <c r="AS3328" i="8"/>
  <c r="AT3327" i="8"/>
  <c r="AU3327" i="8" s="1"/>
  <c r="AS3327" i="8"/>
  <c r="AT3326" i="8"/>
  <c r="AU3326" i="8" s="1"/>
  <c r="AS3326" i="8"/>
  <c r="AT3325" i="8"/>
  <c r="AU3325" i="8" s="1"/>
  <c r="AS3325" i="8"/>
  <c r="AT3324" i="8"/>
  <c r="AU3324" i="8" s="1"/>
  <c r="AS3324" i="8"/>
  <c r="AT3323" i="8"/>
  <c r="AU3323" i="8" s="1"/>
  <c r="AS3323" i="8"/>
  <c r="AT3322" i="8"/>
  <c r="AU3322" i="8" s="1"/>
  <c r="AS3322" i="8"/>
  <c r="AT3321" i="8"/>
  <c r="AU3321" i="8" s="1"/>
  <c r="AS3321" i="8"/>
  <c r="AT3320" i="8"/>
  <c r="AU3320" i="8" s="1"/>
  <c r="AS3320" i="8"/>
  <c r="AT3319" i="8"/>
  <c r="AU3319" i="8" s="1"/>
  <c r="AS3319" i="8"/>
  <c r="AT3318" i="8"/>
  <c r="AU3318" i="8" s="1"/>
  <c r="AS3318" i="8"/>
  <c r="AT3317" i="8"/>
  <c r="AU3317" i="8" s="1"/>
  <c r="AS3317" i="8"/>
  <c r="AT3316" i="8"/>
  <c r="AU3316" i="8" s="1"/>
  <c r="AS3316" i="8"/>
  <c r="AT3315" i="8"/>
  <c r="AU3315" i="8" s="1"/>
  <c r="AS3315" i="8"/>
  <c r="AT3314" i="8"/>
  <c r="AU3314" i="8" s="1"/>
  <c r="AS3314" i="8"/>
  <c r="AT3313" i="8"/>
  <c r="AU3313" i="8" s="1"/>
  <c r="AS3313" i="8"/>
  <c r="AT3312" i="8"/>
  <c r="AU3312" i="8" s="1"/>
  <c r="AS3312" i="8"/>
  <c r="AT3311" i="8"/>
  <c r="AU3311" i="8" s="1"/>
  <c r="AS3311" i="8"/>
  <c r="AT3310" i="8"/>
  <c r="AU3310" i="8" s="1"/>
  <c r="AS3310" i="8"/>
  <c r="AT3309" i="8"/>
  <c r="AU3309" i="8" s="1"/>
  <c r="AS3309" i="8"/>
  <c r="AU3308" i="8"/>
  <c r="AT3308" i="8"/>
  <c r="AS3308" i="8"/>
  <c r="AT3307" i="8"/>
  <c r="AU3307" i="8" s="1"/>
  <c r="AS3307" i="8"/>
  <c r="AT3306" i="8"/>
  <c r="AU3306" i="8" s="1"/>
  <c r="AS3306" i="8"/>
  <c r="AT3305" i="8"/>
  <c r="AU3305" i="8" s="1"/>
  <c r="AS3305" i="8"/>
  <c r="AT3304" i="8"/>
  <c r="AU3304" i="8" s="1"/>
  <c r="AS3304" i="8"/>
  <c r="AT3303" i="8"/>
  <c r="AU3303" i="8" s="1"/>
  <c r="AS3303" i="8"/>
  <c r="AT3302" i="8"/>
  <c r="AU3302" i="8" s="1"/>
  <c r="AS3302" i="8"/>
  <c r="AT3301" i="8"/>
  <c r="AU3301" i="8" s="1"/>
  <c r="AS3301" i="8"/>
  <c r="AT3300" i="8"/>
  <c r="AU3300" i="8" s="1"/>
  <c r="AS3300" i="8"/>
  <c r="AT3299" i="8"/>
  <c r="AU3299" i="8" s="1"/>
  <c r="AS3299" i="8"/>
  <c r="AT3298" i="8"/>
  <c r="AU3298" i="8" s="1"/>
  <c r="AS3298" i="8"/>
  <c r="AT3297" i="8"/>
  <c r="AU3297" i="8" s="1"/>
  <c r="AS3297" i="8"/>
  <c r="AT3296" i="8"/>
  <c r="AU3296" i="8" s="1"/>
  <c r="AS3296" i="8"/>
  <c r="AT3295" i="8"/>
  <c r="AU3295" i="8" s="1"/>
  <c r="AS3295" i="8"/>
  <c r="AT3294" i="8"/>
  <c r="AU3294" i="8" s="1"/>
  <c r="AS3294" i="8"/>
  <c r="AT3293" i="8"/>
  <c r="AU3293" i="8" s="1"/>
  <c r="AS3293" i="8"/>
  <c r="AT3292" i="8"/>
  <c r="AU3292" i="8" s="1"/>
  <c r="AS3292" i="8"/>
  <c r="AT3291" i="8"/>
  <c r="AU3291" i="8" s="1"/>
  <c r="AS3291" i="8"/>
  <c r="AU3290" i="8"/>
  <c r="AT3290" i="8"/>
  <c r="AS3290" i="8"/>
  <c r="AT3289" i="8"/>
  <c r="AU3289" i="8" s="1"/>
  <c r="AS3289" i="8"/>
  <c r="AT3288" i="8"/>
  <c r="AU3288" i="8" s="1"/>
  <c r="AS3288" i="8"/>
  <c r="AT3287" i="8"/>
  <c r="AU3287" i="8" s="1"/>
  <c r="AS3287" i="8"/>
  <c r="AT3286" i="8"/>
  <c r="AU3286" i="8" s="1"/>
  <c r="AS3286" i="8"/>
  <c r="AT3285" i="8"/>
  <c r="AU3285" i="8" s="1"/>
  <c r="AS3285" i="8"/>
  <c r="AT3284" i="8"/>
  <c r="AU3284" i="8" s="1"/>
  <c r="AS3284" i="8"/>
  <c r="AT3283" i="8"/>
  <c r="AU3283" i="8" s="1"/>
  <c r="AS3283" i="8"/>
  <c r="AU3282" i="8"/>
  <c r="AT3282" i="8"/>
  <c r="AS3282" i="8"/>
  <c r="AT3281" i="8"/>
  <c r="AU3281" i="8" s="1"/>
  <c r="AS3281" i="8"/>
  <c r="AT3280" i="8"/>
  <c r="AU3280" i="8" s="1"/>
  <c r="AS3280" i="8"/>
  <c r="AT3279" i="8"/>
  <c r="AU3279" i="8" s="1"/>
  <c r="AS3279" i="8"/>
  <c r="AT3278" i="8"/>
  <c r="AU3278" i="8" s="1"/>
  <c r="AS3278" i="8"/>
  <c r="AT3277" i="8"/>
  <c r="AU3277" i="8" s="1"/>
  <c r="AS3277" i="8"/>
  <c r="AT3276" i="8"/>
  <c r="AU3276" i="8" s="1"/>
  <c r="AS3276" i="8"/>
  <c r="AU3275" i="8"/>
  <c r="AT3275" i="8"/>
  <c r="AS3275" i="8"/>
  <c r="AT3274" i="8"/>
  <c r="AU3274" i="8" s="1"/>
  <c r="AS3274" i="8"/>
  <c r="AT3273" i="8"/>
  <c r="AU3273" i="8" s="1"/>
  <c r="AS3273" i="8"/>
  <c r="AT3272" i="8"/>
  <c r="AU3272" i="8" s="1"/>
  <c r="AS3272" i="8"/>
  <c r="AT3271" i="8"/>
  <c r="AU3271" i="8" s="1"/>
  <c r="AS3271" i="8"/>
  <c r="AT3270" i="8"/>
  <c r="AU3270" i="8" s="1"/>
  <c r="AS3270" i="8"/>
  <c r="AT3269" i="8"/>
  <c r="AU3269" i="8" s="1"/>
  <c r="AS3269" i="8"/>
  <c r="AT3268" i="8"/>
  <c r="AU3268" i="8" s="1"/>
  <c r="AS3268" i="8"/>
  <c r="AT3267" i="8"/>
  <c r="AU3267" i="8" s="1"/>
  <c r="AS3267" i="8"/>
  <c r="AU3266" i="8"/>
  <c r="AT3266" i="8"/>
  <c r="AS3266" i="8"/>
  <c r="AU3265" i="8"/>
  <c r="AT3265" i="8"/>
  <c r="AS3265" i="8"/>
  <c r="AT3264" i="8"/>
  <c r="AU3264" i="8" s="1"/>
  <c r="AS3264" i="8"/>
  <c r="AT3263" i="8"/>
  <c r="AU3263" i="8" s="1"/>
  <c r="AS3263" i="8"/>
  <c r="AT3262" i="8"/>
  <c r="AU3262" i="8" s="1"/>
  <c r="AS3262" i="8"/>
  <c r="AT3261" i="8"/>
  <c r="AU3261" i="8" s="1"/>
  <c r="AS3261" i="8"/>
  <c r="AT3260" i="8"/>
  <c r="AU3260" i="8" s="1"/>
  <c r="AS3260" i="8"/>
  <c r="AT3259" i="8"/>
  <c r="AU3259" i="8" s="1"/>
  <c r="AS3259" i="8"/>
  <c r="AT3258" i="8"/>
  <c r="AU3258" i="8" s="1"/>
  <c r="AS3258" i="8"/>
  <c r="AT3257" i="8"/>
  <c r="AU3257" i="8" s="1"/>
  <c r="AS3257" i="8"/>
  <c r="AT3256" i="8"/>
  <c r="AU3256" i="8" s="1"/>
  <c r="AS3256" i="8"/>
  <c r="AT3255" i="8"/>
  <c r="AU3255" i="8" s="1"/>
  <c r="AS3255" i="8"/>
  <c r="AT3254" i="8"/>
  <c r="AU3254" i="8" s="1"/>
  <c r="AS3254" i="8"/>
  <c r="AT3253" i="8"/>
  <c r="AU3253" i="8" s="1"/>
  <c r="AS3253" i="8"/>
  <c r="AT3252" i="8"/>
  <c r="AU3252" i="8" s="1"/>
  <c r="AS3252" i="8"/>
  <c r="AT3251" i="8"/>
  <c r="AU3251" i="8" s="1"/>
  <c r="AS3251" i="8"/>
  <c r="AT3250" i="8"/>
  <c r="AU3250" i="8" s="1"/>
  <c r="AS3250" i="8"/>
  <c r="AU3249" i="8"/>
  <c r="AT3249" i="8"/>
  <c r="AS3249" i="8"/>
  <c r="AT3248" i="8"/>
  <c r="AU3248" i="8" s="1"/>
  <c r="AS3248" i="8"/>
  <c r="AT3247" i="8"/>
  <c r="AU3247" i="8" s="1"/>
  <c r="AS3247" i="8"/>
  <c r="AT3246" i="8"/>
  <c r="AU3246" i="8" s="1"/>
  <c r="AS3246" i="8"/>
  <c r="AT3245" i="8"/>
  <c r="AU3245" i="8" s="1"/>
  <c r="AS3245" i="8"/>
  <c r="AU3244" i="8"/>
  <c r="AT3244" i="8"/>
  <c r="AS3244" i="8"/>
  <c r="AT3243" i="8"/>
  <c r="AU3243" i="8" s="1"/>
  <c r="AS3243" i="8"/>
  <c r="AU3242" i="8"/>
  <c r="AT3242" i="8"/>
  <c r="AS3242" i="8"/>
  <c r="AU3241" i="8"/>
  <c r="AT3241" i="8"/>
  <c r="AS3241" i="8"/>
  <c r="AT3240" i="8"/>
  <c r="AU3240" i="8" s="1"/>
  <c r="AS3240" i="8"/>
  <c r="AT3239" i="8"/>
  <c r="AU3239" i="8" s="1"/>
  <c r="AS3239" i="8"/>
  <c r="AT3238" i="8"/>
  <c r="AU3238" i="8" s="1"/>
  <c r="AS3238" i="8"/>
  <c r="AT3237" i="8"/>
  <c r="AU3237" i="8" s="1"/>
  <c r="AS3237" i="8"/>
  <c r="AT3236" i="8"/>
  <c r="AU3236" i="8" s="1"/>
  <c r="AS3236" i="8"/>
  <c r="AT3235" i="8"/>
  <c r="AU3235" i="8" s="1"/>
  <c r="AS3235" i="8"/>
  <c r="AT3234" i="8"/>
  <c r="AU3234" i="8" s="1"/>
  <c r="AS3234" i="8"/>
  <c r="AT3233" i="8"/>
  <c r="AU3233" i="8" s="1"/>
  <c r="AS3233" i="8"/>
  <c r="AT3232" i="8"/>
  <c r="AU3232" i="8" s="1"/>
  <c r="AS3232" i="8"/>
  <c r="AT3231" i="8"/>
  <c r="AU3231" i="8" s="1"/>
  <c r="AS3231" i="8"/>
  <c r="AT3230" i="8"/>
  <c r="AU3230" i="8" s="1"/>
  <c r="AS3230" i="8"/>
  <c r="AT3229" i="8"/>
  <c r="AU3229" i="8" s="1"/>
  <c r="AS3229" i="8"/>
  <c r="AT3228" i="8"/>
  <c r="AU3228" i="8" s="1"/>
  <c r="AS3228" i="8"/>
  <c r="AT3227" i="8"/>
  <c r="AU3227" i="8" s="1"/>
  <c r="AS3227" i="8"/>
  <c r="AT3226" i="8"/>
  <c r="AU3226" i="8" s="1"/>
  <c r="AS3226" i="8"/>
  <c r="AU3225" i="8"/>
  <c r="AT3225" i="8"/>
  <c r="AS3225" i="8"/>
  <c r="AT3224" i="8"/>
  <c r="AU3224" i="8" s="1"/>
  <c r="AS3224" i="8"/>
  <c r="AT3223" i="8"/>
  <c r="AU3223" i="8" s="1"/>
  <c r="AS3223" i="8"/>
  <c r="AT3222" i="8"/>
  <c r="AU3222" i="8" s="1"/>
  <c r="AS3222" i="8"/>
  <c r="AT3221" i="8"/>
  <c r="AU3221" i="8" s="1"/>
  <c r="AS3221" i="8"/>
  <c r="AT3220" i="8"/>
  <c r="AU3220" i="8" s="1"/>
  <c r="AS3220" i="8"/>
  <c r="AT3219" i="8"/>
  <c r="AU3219" i="8" s="1"/>
  <c r="AS3219" i="8"/>
  <c r="AT3218" i="8"/>
  <c r="AU3218" i="8" s="1"/>
  <c r="AS3218" i="8"/>
  <c r="AT3217" i="8"/>
  <c r="AU3217" i="8" s="1"/>
  <c r="AS3217" i="8"/>
  <c r="AT3216" i="8"/>
  <c r="AU3216" i="8" s="1"/>
  <c r="AS3216" i="8"/>
  <c r="AT3215" i="8"/>
  <c r="AU3215" i="8" s="1"/>
  <c r="AS3215" i="8"/>
  <c r="AT3214" i="8"/>
  <c r="AU3214" i="8" s="1"/>
  <c r="AS3214" i="8"/>
  <c r="AT3213" i="8"/>
  <c r="AU3213" i="8" s="1"/>
  <c r="AS3213" i="8"/>
  <c r="AT3212" i="8"/>
  <c r="AU3212" i="8" s="1"/>
  <c r="AS3212" i="8"/>
  <c r="AT3211" i="8"/>
  <c r="AU3211" i="8" s="1"/>
  <c r="AS3211" i="8"/>
  <c r="AU3210" i="8"/>
  <c r="AT3210" i="8"/>
  <c r="AS3210" i="8"/>
  <c r="AT3209" i="8"/>
  <c r="AU3209" i="8" s="1"/>
  <c r="AS3209" i="8"/>
  <c r="AT3208" i="8"/>
  <c r="AU3208" i="8" s="1"/>
  <c r="AS3208" i="8"/>
  <c r="AT3207" i="8"/>
  <c r="AU3207" i="8" s="1"/>
  <c r="AS3207" i="8"/>
  <c r="AT3206" i="8"/>
  <c r="AU3206" i="8" s="1"/>
  <c r="AS3206" i="8"/>
  <c r="AT3205" i="8"/>
  <c r="AU3205" i="8" s="1"/>
  <c r="AS3205" i="8"/>
  <c r="AT3204" i="8"/>
  <c r="AU3204" i="8" s="1"/>
  <c r="AS3204" i="8"/>
  <c r="AT3203" i="8"/>
  <c r="AU3203" i="8" s="1"/>
  <c r="AS3203" i="8"/>
  <c r="AT3202" i="8"/>
  <c r="AU3202" i="8" s="1"/>
  <c r="AS3202" i="8"/>
  <c r="AT3201" i="8"/>
  <c r="AU3201" i="8" s="1"/>
  <c r="AS3201" i="8"/>
  <c r="AT3200" i="8"/>
  <c r="AU3200" i="8" s="1"/>
  <c r="AS3200" i="8"/>
  <c r="AT3199" i="8"/>
  <c r="AU3199" i="8" s="1"/>
  <c r="AS3199" i="8"/>
  <c r="AT3198" i="8"/>
  <c r="AU3198" i="8" s="1"/>
  <c r="AS3198" i="8"/>
  <c r="AT3197" i="8"/>
  <c r="AU3197" i="8" s="1"/>
  <c r="AS3197" i="8"/>
  <c r="AT3196" i="8"/>
  <c r="AU3196" i="8" s="1"/>
  <c r="AS3196" i="8"/>
  <c r="AT3195" i="8"/>
  <c r="AU3195" i="8" s="1"/>
  <c r="AS3195" i="8"/>
  <c r="AT3194" i="8"/>
  <c r="AU3194" i="8" s="1"/>
  <c r="AS3194" i="8"/>
  <c r="AU3193" i="8"/>
  <c r="AT3193" i="8"/>
  <c r="AS3193" i="8"/>
  <c r="AT3192" i="8"/>
  <c r="AU3192" i="8" s="1"/>
  <c r="AS3192" i="8"/>
  <c r="AT3191" i="8"/>
  <c r="AU3191" i="8" s="1"/>
  <c r="AS3191" i="8"/>
  <c r="AT3190" i="8"/>
  <c r="AU3190" i="8" s="1"/>
  <c r="AS3190" i="8"/>
  <c r="AT3189" i="8"/>
  <c r="AU3189" i="8" s="1"/>
  <c r="AS3189" i="8"/>
  <c r="AT3188" i="8"/>
  <c r="AU3188" i="8" s="1"/>
  <c r="AS3188" i="8"/>
  <c r="AT3187" i="8"/>
  <c r="AU3187" i="8" s="1"/>
  <c r="AS3187" i="8"/>
  <c r="AT3186" i="8"/>
  <c r="AU3186" i="8" s="1"/>
  <c r="AS3186" i="8"/>
  <c r="AT3185" i="8"/>
  <c r="AU3185" i="8" s="1"/>
  <c r="AS3185" i="8"/>
  <c r="AT3184" i="8"/>
  <c r="AU3184" i="8" s="1"/>
  <c r="AS3184" i="8"/>
  <c r="AT3183" i="8"/>
  <c r="AU3183" i="8" s="1"/>
  <c r="AS3183" i="8"/>
  <c r="AT3182" i="8"/>
  <c r="AU3182" i="8" s="1"/>
  <c r="AS3182" i="8"/>
  <c r="AT3181" i="8"/>
  <c r="AU3181" i="8" s="1"/>
  <c r="AS3181" i="8"/>
  <c r="AT3180" i="8"/>
  <c r="AU3180" i="8" s="1"/>
  <c r="AS3180" i="8"/>
  <c r="AT3179" i="8"/>
  <c r="AU3179" i="8" s="1"/>
  <c r="AS3179" i="8"/>
  <c r="AU3178" i="8"/>
  <c r="AT3178" i="8"/>
  <c r="AS3178" i="8"/>
  <c r="AT3177" i="8"/>
  <c r="AU3177" i="8" s="1"/>
  <c r="AS3177" i="8"/>
  <c r="AT3176" i="8"/>
  <c r="AU3176" i="8" s="1"/>
  <c r="AS3176" i="8"/>
  <c r="AT3175" i="8"/>
  <c r="AU3175" i="8" s="1"/>
  <c r="AS3175" i="8"/>
  <c r="AT3174" i="8"/>
  <c r="AU3174" i="8" s="1"/>
  <c r="AS3174" i="8"/>
  <c r="AT3173" i="8"/>
  <c r="AU3173" i="8" s="1"/>
  <c r="AS3173" i="8"/>
  <c r="AT3172" i="8"/>
  <c r="AU3172" i="8" s="1"/>
  <c r="AS3172" i="8"/>
  <c r="AT3171" i="8"/>
  <c r="AU3171" i="8" s="1"/>
  <c r="AS3171" i="8"/>
  <c r="AT3170" i="8"/>
  <c r="AU3170" i="8" s="1"/>
  <c r="AS3170" i="8"/>
  <c r="AT3169" i="8"/>
  <c r="AU3169" i="8" s="1"/>
  <c r="AS3169" i="8"/>
  <c r="AT3168" i="8"/>
  <c r="AU3168" i="8" s="1"/>
  <c r="AS3168" i="8"/>
  <c r="AT3167" i="8"/>
  <c r="AU3167" i="8" s="1"/>
  <c r="AS3167" i="8"/>
  <c r="AT3166" i="8"/>
  <c r="AU3166" i="8" s="1"/>
  <c r="AS3166" i="8"/>
  <c r="AT3165" i="8"/>
  <c r="AU3165" i="8" s="1"/>
  <c r="AS3165" i="8"/>
  <c r="AU3164" i="8"/>
  <c r="AT3164" i="8"/>
  <c r="AS3164" i="8"/>
  <c r="AT3163" i="8"/>
  <c r="AU3163" i="8" s="1"/>
  <c r="AS3163" i="8"/>
  <c r="AT3162" i="8"/>
  <c r="AU3162" i="8" s="1"/>
  <c r="AS3162" i="8"/>
  <c r="AT3161" i="8"/>
  <c r="AU3161" i="8" s="1"/>
  <c r="AS3161" i="8"/>
  <c r="AT3160" i="8"/>
  <c r="AU3160" i="8" s="1"/>
  <c r="AS3160" i="8"/>
  <c r="AT3159" i="8"/>
  <c r="AU3159" i="8" s="1"/>
  <c r="AS3159" i="8"/>
  <c r="AT3158" i="8"/>
  <c r="AU3158" i="8" s="1"/>
  <c r="AS3158" i="8"/>
  <c r="AT3157" i="8"/>
  <c r="AU3157" i="8" s="1"/>
  <c r="AS3157" i="8"/>
  <c r="AT3156" i="8"/>
  <c r="AU3156" i="8" s="1"/>
  <c r="AS3156" i="8"/>
  <c r="AT3155" i="8"/>
  <c r="AU3155" i="8" s="1"/>
  <c r="AS3155" i="8"/>
  <c r="AU3154" i="8"/>
  <c r="AT3154" i="8"/>
  <c r="AS3154" i="8"/>
  <c r="AT3153" i="8"/>
  <c r="AU3153" i="8" s="1"/>
  <c r="AS3153" i="8"/>
  <c r="AT3152" i="8"/>
  <c r="AU3152" i="8" s="1"/>
  <c r="AS3152" i="8"/>
  <c r="AT3151" i="8"/>
  <c r="AU3151" i="8" s="1"/>
  <c r="AS3151" i="8"/>
  <c r="AT3150" i="8"/>
  <c r="AU3150" i="8" s="1"/>
  <c r="AS3150" i="8"/>
  <c r="AT3149" i="8"/>
  <c r="AU3149" i="8" s="1"/>
  <c r="AS3149" i="8"/>
  <c r="AT3148" i="8"/>
  <c r="AU3148" i="8" s="1"/>
  <c r="AS3148" i="8"/>
  <c r="AT3147" i="8"/>
  <c r="AU3147" i="8" s="1"/>
  <c r="AS3147" i="8"/>
  <c r="AT3146" i="8"/>
  <c r="AU3146" i="8" s="1"/>
  <c r="AS3146" i="8"/>
  <c r="AT3145" i="8"/>
  <c r="AU3145" i="8" s="1"/>
  <c r="AS3145" i="8"/>
  <c r="AT3144" i="8"/>
  <c r="AU3144" i="8" s="1"/>
  <c r="AS3144" i="8"/>
  <c r="AT3143" i="8"/>
  <c r="AU3143" i="8" s="1"/>
  <c r="AS3143" i="8"/>
  <c r="AT3142" i="8"/>
  <c r="AU3142" i="8" s="1"/>
  <c r="AS3142" i="8"/>
  <c r="AT3141" i="8"/>
  <c r="AU3141" i="8" s="1"/>
  <c r="AS3141" i="8"/>
  <c r="AT3140" i="8"/>
  <c r="AU3140" i="8" s="1"/>
  <c r="AS3140" i="8"/>
  <c r="AT3139" i="8"/>
  <c r="AU3139" i="8" s="1"/>
  <c r="AS3139" i="8"/>
  <c r="AT3138" i="8"/>
  <c r="AU3138" i="8" s="1"/>
  <c r="AS3138" i="8"/>
  <c r="AT3137" i="8"/>
  <c r="AU3137" i="8" s="1"/>
  <c r="AS3137" i="8"/>
  <c r="AT3136" i="8"/>
  <c r="AU3136" i="8" s="1"/>
  <c r="AS3136" i="8"/>
  <c r="AT3135" i="8"/>
  <c r="AU3135" i="8" s="1"/>
  <c r="AS3135" i="8"/>
  <c r="AT3134" i="8"/>
  <c r="AU3134" i="8" s="1"/>
  <c r="AS3134" i="8"/>
  <c r="AT3133" i="8"/>
  <c r="AU3133" i="8" s="1"/>
  <c r="AS3133" i="8"/>
  <c r="AT3132" i="8"/>
  <c r="AU3132" i="8" s="1"/>
  <c r="AS3132" i="8"/>
  <c r="AT3131" i="8"/>
  <c r="AU3131" i="8" s="1"/>
  <c r="AS3131" i="8"/>
  <c r="AU3130" i="8"/>
  <c r="AT3130" i="8"/>
  <c r="AS3130" i="8"/>
  <c r="AT3129" i="8"/>
  <c r="AU3129" i="8" s="1"/>
  <c r="AS3129" i="8"/>
  <c r="AT3128" i="8"/>
  <c r="AU3128" i="8" s="1"/>
  <c r="AS3128" i="8"/>
  <c r="AT3127" i="8"/>
  <c r="AU3127" i="8" s="1"/>
  <c r="AS3127" i="8"/>
  <c r="AT3126" i="8"/>
  <c r="AU3126" i="8" s="1"/>
  <c r="AS3126" i="8"/>
  <c r="AT3125" i="8"/>
  <c r="AU3125" i="8" s="1"/>
  <c r="AS3125" i="8"/>
  <c r="AT3124" i="8"/>
  <c r="AU3124" i="8" s="1"/>
  <c r="AS3124" i="8"/>
  <c r="AT3123" i="8"/>
  <c r="AU3123" i="8" s="1"/>
  <c r="AS3123" i="8"/>
  <c r="AT3122" i="8"/>
  <c r="AU3122" i="8" s="1"/>
  <c r="AS3122" i="8"/>
  <c r="AT3121" i="8"/>
  <c r="AU3121" i="8" s="1"/>
  <c r="AS3121" i="8"/>
  <c r="AT3120" i="8"/>
  <c r="AU3120" i="8" s="1"/>
  <c r="AS3120" i="8"/>
  <c r="AT3119" i="8"/>
  <c r="AU3119" i="8" s="1"/>
  <c r="AS3119" i="8"/>
  <c r="AT3118" i="8"/>
  <c r="AU3118" i="8" s="1"/>
  <c r="AS3118" i="8"/>
  <c r="AT3117" i="8"/>
  <c r="AU3117" i="8" s="1"/>
  <c r="AS3117" i="8"/>
  <c r="AT3116" i="8"/>
  <c r="AU3116" i="8" s="1"/>
  <c r="AS3116" i="8"/>
  <c r="AT3115" i="8"/>
  <c r="AU3115" i="8" s="1"/>
  <c r="AS3115" i="8"/>
  <c r="AT3114" i="8"/>
  <c r="AU3114" i="8" s="1"/>
  <c r="AS3114" i="8"/>
  <c r="AT3113" i="8"/>
  <c r="AU3113" i="8" s="1"/>
  <c r="AS3113" i="8"/>
  <c r="AT3112" i="8"/>
  <c r="AU3112" i="8" s="1"/>
  <c r="AS3112" i="8"/>
  <c r="AT3111" i="8"/>
  <c r="AU3111" i="8" s="1"/>
  <c r="AS3111" i="8"/>
  <c r="AT3110" i="8"/>
  <c r="AU3110" i="8" s="1"/>
  <c r="AS3110" i="8"/>
  <c r="AT3109" i="8"/>
  <c r="AU3109" i="8" s="1"/>
  <c r="AS3109" i="8"/>
  <c r="AT3108" i="8"/>
  <c r="AU3108" i="8" s="1"/>
  <c r="AS3108" i="8"/>
  <c r="AT3107" i="8"/>
  <c r="AU3107" i="8" s="1"/>
  <c r="AS3107" i="8"/>
  <c r="AT3106" i="8"/>
  <c r="AU3106" i="8" s="1"/>
  <c r="AS3106" i="8"/>
  <c r="AT3105" i="8"/>
  <c r="AU3105" i="8" s="1"/>
  <c r="AS3105" i="8"/>
  <c r="AT3104" i="8"/>
  <c r="AU3104" i="8" s="1"/>
  <c r="AS3104" i="8"/>
  <c r="AT3103" i="8"/>
  <c r="AU3103" i="8" s="1"/>
  <c r="AS3103" i="8"/>
  <c r="AT3102" i="8"/>
  <c r="AU3102" i="8" s="1"/>
  <c r="AS3102" i="8"/>
  <c r="AT3101" i="8"/>
  <c r="AU3101" i="8" s="1"/>
  <c r="AS3101" i="8"/>
  <c r="AD3101" i="8"/>
  <c r="AA3101" i="8"/>
  <c r="AT3100" i="8"/>
  <c r="AU3100" i="8" s="1"/>
  <c r="AS3100" i="8"/>
  <c r="AT3099" i="8"/>
  <c r="AU3099" i="8" s="1"/>
  <c r="AS3099" i="8"/>
  <c r="AR3099" i="8"/>
  <c r="AQ3099" i="8"/>
  <c r="AP3099" i="8"/>
  <c r="AO3099" i="8"/>
  <c r="AN3099" i="8"/>
  <c r="AM3099" i="8"/>
  <c r="AL3099" i="8"/>
  <c r="AK3099" i="8"/>
  <c r="AJ3099" i="8"/>
  <c r="AH3099" i="8"/>
  <c r="AI3099" i="8" s="1"/>
  <c r="AG3099" i="8"/>
  <c r="AE3099" i="8"/>
  <c r="AF3099" i="8" s="1"/>
  <c r="AB3099" i="8"/>
  <c r="AC3099" i="8" s="1"/>
  <c r="AT3098" i="8"/>
  <c r="AU3098" i="8" s="1"/>
  <c r="AS3098" i="8"/>
  <c r="AR3098" i="8"/>
  <c r="AQ3098" i="8"/>
  <c r="AP3098" i="8"/>
  <c r="AO3098" i="8"/>
  <c r="AN3098" i="8"/>
  <c r="AM3098" i="8"/>
  <c r="AL3098" i="8"/>
  <c r="AK3098" i="8"/>
  <c r="AJ3098" i="8"/>
  <c r="AH3098" i="8"/>
  <c r="AI3098" i="8" s="1"/>
  <c r="AG3098" i="8"/>
  <c r="AE3098" i="8"/>
  <c r="AF3098" i="8" s="1"/>
  <c r="AB3098" i="8"/>
  <c r="AC3098" i="8" s="1"/>
  <c r="AT3097" i="8"/>
  <c r="AU3097" i="8" s="1"/>
  <c r="AS3097" i="8"/>
  <c r="AR3097" i="8"/>
  <c r="AQ3097" i="8"/>
  <c r="AP3097" i="8"/>
  <c r="AO3097" i="8"/>
  <c r="AN3097" i="8"/>
  <c r="AM3097" i="8"/>
  <c r="AL3097" i="8"/>
  <c r="AK3097" i="8"/>
  <c r="AJ3097" i="8"/>
  <c r="AH3097" i="8"/>
  <c r="AI3097" i="8" s="1"/>
  <c r="AG3097" i="8"/>
  <c r="AE3097" i="8"/>
  <c r="AF3097" i="8" s="1"/>
  <c r="AB3097" i="8"/>
  <c r="AC3097" i="8" s="1"/>
  <c r="AT3096" i="8"/>
  <c r="AU3096" i="8" s="1"/>
  <c r="AS3096" i="8"/>
  <c r="AR3096" i="8"/>
  <c r="AQ3096" i="8"/>
  <c r="AP3096" i="8"/>
  <c r="AO3096" i="8"/>
  <c r="AN3096" i="8"/>
  <c r="AM3096" i="8"/>
  <c r="AL3096" i="8"/>
  <c r="AK3096" i="8"/>
  <c r="AJ3096" i="8"/>
  <c r="AH3096" i="8"/>
  <c r="AI3096" i="8" s="1"/>
  <c r="AG3096" i="8"/>
  <c r="AE3096" i="8"/>
  <c r="AF3096" i="8" s="1"/>
  <c r="AB3096" i="8"/>
  <c r="AC3096" i="8" s="1"/>
  <c r="AT3095" i="8"/>
  <c r="AU3095" i="8" s="1"/>
  <c r="AS3095" i="8"/>
  <c r="AR3095" i="8"/>
  <c r="AQ3095" i="8"/>
  <c r="AP3095" i="8"/>
  <c r="AO3095" i="8"/>
  <c r="AN3095" i="8"/>
  <c r="AM3095" i="8"/>
  <c r="AL3095" i="8"/>
  <c r="AK3095" i="8"/>
  <c r="AJ3095" i="8"/>
  <c r="AH3095" i="8"/>
  <c r="AI3095" i="8" s="1"/>
  <c r="AG3095" i="8"/>
  <c r="AE3095" i="8"/>
  <c r="AF3095" i="8" s="1"/>
  <c r="AB3095" i="8"/>
  <c r="AC3095" i="8" s="1"/>
  <c r="AT3094" i="8"/>
  <c r="AU3094" i="8" s="1"/>
  <c r="AS3094" i="8"/>
  <c r="AR3094" i="8"/>
  <c r="AQ3094" i="8"/>
  <c r="AP3094" i="8"/>
  <c r="AO3094" i="8"/>
  <c r="AN3094" i="8"/>
  <c r="AM3094" i="8"/>
  <c r="AL3094" i="8"/>
  <c r="AK3094" i="8"/>
  <c r="AJ3094" i="8"/>
  <c r="AH3094" i="8"/>
  <c r="AI3094" i="8" s="1"/>
  <c r="AG3094" i="8"/>
  <c r="AE3094" i="8"/>
  <c r="AF3094" i="8" s="1"/>
  <c r="AB3094" i="8"/>
  <c r="AC3094" i="8" s="1"/>
  <c r="AT3093" i="8"/>
  <c r="AU3093" i="8" s="1"/>
  <c r="AS3093" i="8"/>
  <c r="AR3093" i="8"/>
  <c r="AQ3093" i="8"/>
  <c r="AP3093" i="8"/>
  <c r="AO3093" i="8"/>
  <c r="AN3093" i="8"/>
  <c r="AM3093" i="8"/>
  <c r="AL3093" i="8"/>
  <c r="AK3093" i="8"/>
  <c r="AJ3093" i="8"/>
  <c r="AH3093" i="8"/>
  <c r="AI3093" i="8" s="1"/>
  <c r="AG3093" i="8"/>
  <c r="AE3093" i="8"/>
  <c r="AF3093" i="8" s="1"/>
  <c r="AB3093" i="8"/>
  <c r="AC3093" i="8" s="1"/>
  <c r="AT3092" i="8"/>
  <c r="AU3092" i="8" s="1"/>
  <c r="AS3092" i="8"/>
  <c r="AR3092" i="8"/>
  <c r="AQ3092" i="8"/>
  <c r="AP3092" i="8"/>
  <c r="AO3092" i="8"/>
  <c r="AN3092" i="8"/>
  <c r="AM3092" i="8"/>
  <c r="AL3092" i="8"/>
  <c r="AK3092" i="8"/>
  <c r="AJ3092" i="8"/>
  <c r="AH3092" i="8"/>
  <c r="AI3092" i="8" s="1"/>
  <c r="AG3092" i="8"/>
  <c r="AE3092" i="8"/>
  <c r="AF3092" i="8" s="1"/>
  <c r="AB3092" i="8"/>
  <c r="AC3092" i="8" s="1"/>
  <c r="AT3091" i="8"/>
  <c r="AU3091" i="8" s="1"/>
  <c r="AS3091" i="8"/>
  <c r="AR3091" i="8"/>
  <c r="AQ3091" i="8"/>
  <c r="AP3091" i="8"/>
  <c r="AO3091" i="8"/>
  <c r="AN3091" i="8"/>
  <c r="AM3091" i="8"/>
  <c r="AL3091" i="8"/>
  <c r="AK3091" i="8"/>
  <c r="AJ3091" i="8"/>
  <c r="AH3091" i="8"/>
  <c r="AI3091" i="8" s="1"/>
  <c r="AG3091" i="8"/>
  <c r="AE3091" i="8"/>
  <c r="AF3091" i="8" s="1"/>
  <c r="AB3091" i="8"/>
  <c r="AC3091" i="8" s="1"/>
  <c r="AT3090" i="8"/>
  <c r="AU3090" i="8" s="1"/>
  <c r="AS3090" i="8"/>
  <c r="AR3090" i="8"/>
  <c r="AQ3090" i="8"/>
  <c r="AP3090" i="8"/>
  <c r="AO3090" i="8"/>
  <c r="AN3090" i="8"/>
  <c r="AM3090" i="8"/>
  <c r="AL3090" i="8"/>
  <c r="AK3090" i="8"/>
  <c r="AJ3090" i="8"/>
  <c r="AI3090" i="8"/>
  <c r="AH3090" i="8"/>
  <c r="AG3090" i="8"/>
  <c r="AE3090" i="8"/>
  <c r="AF3090" i="8" s="1"/>
  <c r="AB3090" i="8"/>
  <c r="AC3090" i="8" s="1"/>
  <c r="AT3089" i="8"/>
  <c r="AU3089" i="8" s="1"/>
  <c r="AS3089" i="8"/>
  <c r="AR3089" i="8"/>
  <c r="AQ3089" i="8"/>
  <c r="AP3089" i="8"/>
  <c r="AO3089" i="8"/>
  <c r="AN3089" i="8"/>
  <c r="AM3089" i="8"/>
  <c r="AL3089" i="8"/>
  <c r="AK3089" i="8"/>
  <c r="AJ3089" i="8"/>
  <c r="AH3089" i="8"/>
  <c r="AI3089" i="8" s="1"/>
  <c r="AG3089" i="8"/>
  <c r="AE3089" i="8"/>
  <c r="AF3089" i="8" s="1"/>
  <c r="AB3089" i="8"/>
  <c r="AC3089" i="8" s="1"/>
  <c r="AT3088" i="8"/>
  <c r="AU3088" i="8" s="1"/>
  <c r="AS3088" i="8"/>
  <c r="AR3088" i="8"/>
  <c r="AQ3088" i="8"/>
  <c r="AP3088" i="8"/>
  <c r="AO3088" i="8"/>
  <c r="AN3088" i="8"/>
  <c r="AM3088" i="8"/>
  <c r="AL3088" i="8"/>
  <c r="AK3088" i="8"/>
  <c r="AJ3088" i="8"/>
  <c r="AH3088" i="8"/>
  <c r="AI3088" i="8" s="1"/>
  <c r="AG3088" i="8"/>
  <c r="AE3088" i="8"/>
  <c r="AF3088" i="8" s="1"/>
  <c r="AB3088" i="8"/>
  <c r="AC3088" i="8" s="1"/>
  <c r="AT3087" i="8"/>
  <c r="AU3087" i="8" s="1"/>
  <c r="AS3087" i="8"/>
  <c r="AR3087" i="8"/>
  <c r="AQ3087" i="8"/>
  <c r="AP3087" i="8"/>
  <c r="AO3087" i="8"/>
  <c r="AN3087" i="8"/>
  <c r="AM3087" i="8"/>
  <c r="AL3087" i="8"/>
  <c r="AK3087" i="8"/>
  <c r="AJ3087" i="8"/>
  <c r="AH3087" i="8"/>
  <c r="AI3087" i="8" s="1"/>
  <c r="AG3087" i="8"/>
  <c r="AE3087" i="8"/>
  <c r="AF3087" i="8" s="1"/>
  <c r="AB3087" i="8"/>
  <c r="AC3087" i="8" s="1"/>
  <c r="AT3086" i="8"/>
  <c r="AU3086" i="8" s="1"/>
  <c r="AS3086" i="8"/>
  <c r="AR3086" i="8"/>
  <c r="AQ3086" i="8"/>
  <c r="AP3086" i="8"/>
  <c r="AO3086" i="8"/>
  <c r="AN3086" i="8"/>
  <c r="AM3086" i="8"/>
  <c r="AL3086" i="8"/>
  <c r="AK3086" i="8"/>
  <c r="AJ3086" i="8"/>
  <c r="AH3086" i="8"/>
  <c r="AI3086" i="8" s="1"/>
  <c r="AG3086" i="8"/>
  <c r="AE3086" i="8"/>
  <c r="AF3086" i="8" s="1"/>
  <c r="AB3086" i="8"/>
  <c r="AC3086" i="8" s="1"/>
  <c r="AT3085" i="8"/>
  <c r="AU3085" i="8" s="1"/>
  <c r="AS3085" i="8"/>
  <c r="AR3085" i="8"/>
  <c r="AQ3085" i="8"/>
  <c r="AP3085" i="8"/>
  <c r="AO3085" i="8"/>
  <c r="AN3085" i="8"/>
  <c r="AM3085" i="8"/>
  <c r="AL3085" i="8"/>
  <c r="AK3085" i="8"/>
  <c r="AJ3085" i="8"/>
  <c r="AH3085" i="8"/>
  <c r="AI3085" i="8" s="1"/>
  <c r="AG3085" i="8"/>
  <c r="AE3085" i="8"/>
  <c r="AF3085" i="8" s="1"/>
  <c r="AB3085" i="8"/>
  <c r="AC3085" i="8" s="1"/>
  <c r="AT3084" i="8"/>
  <c r="AU3084" i="8" s="1"/>
  <c r="AS3084" i="8"/>
  <c r="AR3084" i="8"/>
  <c r="AQ3084" i="8"/>
  <c r="AP3084" i="8"/>
  <c r="AO3084" i="8"/>
  <c r="AN3084" i="8"/>
  <c r="AM3084" i="8"/>
  <c r="AL3084" i="8"/>
  <c r="AK3084" i="8"/>
  <c r="AJ3084" i="8"/>
  <c r="AH3084" i="8"/>
  <c r="AI3084" i="8" s="1"/>
  <c r="AG3084" i="8"/>
  <c r="AE3084" i="8"/>
  <c r="AF3084" i="8" s="1"/>
  <c r="AB3084" i="8"/>
  <c r="AC3084" i="8" s="1"/>
  <c r="AT3083" i="8"/>
  <c r="AU3083" i="8" s="1"/>
  <c r="AS3083" i="8"/>
  <c r="AR3083" i="8"/>
  <c r="AQ3083" i="8"/>
  <c r="AP3083" i="8"/>
  <c r="AO3083" i="8"/>
  <c r="AN3083" i="8"/>
  <c r="AM3083" i="8"/>
  <c r="AL3083" i="8"/>
  <c r="AK3083" i="8"/>
  <c r="AJ3083" i="8"/>
  <c r="AH3083" i="8"/>
  <c r="AI3083" i="8" s="1"/>
  <c r="AG3083" i="8"/>
  <c r="AE3083" i="8"/>
  <c r="AF3083" i="8" s="1"/>
  <c r="AB3083" i="8"/>
  <c r="AC3083" i="8" s="1"/>
  <c r="AT3082" i="8"/>
  <c r="AU3082" i="8" s="1"/>
  <c r="AS3082" i="8"/>
  <c r="AR3082" i="8"/>
  <c r="AQ3082" i="8"/>
  <c r="AP3082" i="8"/>
  <c r="AO3082" i="8"/>
  <c r="AN3082" i="8"/>
  <c r="AM3082" i="8"/>
  <c r="AL3082" i="8"/>
  <c r="AK3082" i="8"/>
  <c r="AJ3082" i="8"/>
  <c r="AH3082" i="8"/>
  <c r="AI3082" i="8" s="1"/>
  <c r="AG3082" i="8"/>
  <c r="AE3082" i="8"/>
  <c r="AF3082" i="8" s="1"/>
  <c r="AB3082" i="8"/>
  <c r="AC3082" i="8" s="1"/>
  <c r="AT3081" i="8"/>
  <c r="AU3081" i="8" s="1"/>
  <c r="AS3081" i="8"/>
  <c r="AR3081" i="8"/>
  <c r="AQ3081" i="8"/>
  <c r="AP3081" i="8"/>
  <c r="AO3081" i="8"/>
  <c r="AN3081" i="8"/>
  <c r="AM3081" i="8"/>
  <c r="AL3081" i="8"/>
  <c r="AK3081" i="8"/>
  <c r="AJ3081" i="8"/>
  <c r="AH3081" i="8"/>
  <c r="AI3081" i="8" s="1"/>
  <c r="AG3081" i="8"/>
  <c r="AE3081" i="8"/>
  <c r="AF3081" i="8" s="1"/>
  <c r="AB3081" i="8"/>
  <c r="AC3081" i="8" s="1"/>
  <c r="AT3080" i="8"/>
  <c r="AU3080" i="8" s="1"/>
  <c r="AS3080" i="8"/>
  <c r="AR3080" i="8"/>
  <c r="AQ3080" i="8"/>
  <c r="AP3080" i="8"/>
  <c r="AO3080" i="8"/>
  <c r="AN3080" i="8"/>
  <c r="AM3080" i="8"/>
  <c r="AL3080" i="8"/>
  <c r="AK3080" i="8"/>
  <c r="AJ3080" i="8"/>
  <c r="AH3080" i="8"/>
  <c r="AI3080" i="8" s="1"/>
  <c r="AG3080" i="8"/>
  <c r="AE3080" i="8"/>
  <c r="AF3080" i="8" s="1"/>
  <c r="AB3080" i="8"/>
  <c r="AC3080" i="8" s="1"/>
  <c r="AU3079" i="8"/>
  <c r="AT3079" i="8"/>
  <c r="AS3079" i="8"/>
  <c r="AR3079" i="8"/>
  <c r="AQ3079" i="8"/>
  <c r="AP3079" i="8"/>
  <c r="AO3079" i="8"/>
  <c r="AN3079" i="8"/>
  <c r="AM3079" i="8"/>
  <c r="AL3079" i="8"/>
  <c r="AK3079" i="8"/>
  <c r="AJ3079" i="8"/>
  <c r="AH3079" i="8"/>
  <c r="AI3079" i="8" s="1"/>
  <c r="AG3079" i="8"/>
  <c r="AE3079" i="8"/>
  <c r="AF3079" i="8" s="1"/>
  <c r="AB3079" i="8"/>
  <c r="AC3079" i="8" s="1"/>
  <c r="AU3078" i="8"/>
  <c r="AT3078" i="8"/>
  <c r="AS3078" i="8"/>
  <c r="AR3078" i="8"/>
  <c r="AQ3078" i="8"/>
  <c r="AP3078" i="8"/>
  <c r="AO3078" i="8"/>
  <c r="AN3078" i="8"/>
  <c r="AM3078" i="8"/>
  <c r="AL3078" i="8"/>
  <c r="AK3078" i="8"/>
  <c r="AJ3078" i="8"/>
  <c r="AH3078" i="8"/>
  <c r="AI3078" i="8" s="1"/>
  <c r="AG3078" i="8"/>
  <c r="AE3078" i="8"/>
  <c r="AF3078" i="8" s="1"/>
  <c r="AB3078" i="8"/>
  <c r="AC3078" i="8" s="1"/>
  <c r="AU3077" i="8"/>
  <c r="AT3077" i="8"/>
  <c r="AS3077" i="8"/>
  <c r="AR3077" i="8"/>
  <c r="AQ3077" i="8"/>
  <c r="AP3077" i="8"/>
  <c r="AO3077" i="8"/>
  <c r="AN3077" i="8"/>
  <c r="AM3077" i="8"/>
  <c r="AL3077" i="8"/>
  <c r="AK3077" i="8"/>
  <c r="AJ3077" i="8"/>
  <c r="AH3077" i="8"/>
  <c r="AI3077" i="8" s="1"/>
  <c r="AG3077" i="8"/>
  <c r="AE3077" i="8"/>
  <c r="AF3077" i="8" s="1"/>
  <c r="AB3077" i="8"/>
  <c r="AC3077" i="8" s="1"/>
  <c r="AT3076" i="8"/>
  <c r="AU3076" i="8" s="1"/>
  <c r="AS3076" i="8"/>
  <c r="AR3076" i="8"/>
  <c r="AQ3076" i="8"/>
  <c r="AP3076" i="8"/>
  <c r="AO3076" i="8"/>
  <c r="AN3076" i="8"/>
  <c r="AM3076" i="8"/>
  <c r="AL3076" i="8"/>
  <c r="AK3076" i="8"/>
  <c r="AJ3076" i="8"/>
  <c r="AH3076" i="8"/>
  <c r="AI3076" i="8" s="1"/>
  <c r="AG3076" i="8"/>
  <c r="AE3076" i="8"/>
  <c r="AF3076" i="8" s="1"/>
  <c r="AB3076" i="8"/>
  <c r="AC3076" i="8" s="1"/>
  <c r="AT3075" i="8"/>
  <c r="AU3075" i="8" s="1"/>
  <c r="AS3075" i="8"/>
  <c r="AR3075" i="8"/>
  <c r="AQ3075" i="8"/>
  <c r="AP3075" i="8"/>
  <c r="AO3075" i="8"/>
  <c r="AN3075" i="8"/>
  <c r="AM3075" i="8"/>
  <c r="AL3075" i="8"/>
  <c r="AK3075" i="8"/>
  <c r="AJ3075" i="8"/>
  <c r="AH3075" i="8"/>
  <c r="AI3075" i="8" s="1"/>
  <c r="AG3075" i="8"/>
  <c r="AE3075" i="8"/>
  <c r="AF3075" i="8" s="1"/>
  <c r="AB3075" i="8"/>
  <c r="AC3075" i="8" s="1"/>
  <c r="AT3074" i="8"/>
  <c r="AU3074" i="8" s="1"/>
  <c r="AS3074" i="8"/>
  <c r="AR3074" i="8"/>
  <c r="AQ3074" i="8"/>
  <c r="AP3074" i="8"/>
  <c r="AO3074" i="8"/>
  <c r="AN3074" i="8"/>
  <c r="AM3074" i="8"/>
  <c r="AL3074" i="8"/>
  <c r="AK3074" i="8"/>
  <c r="AJ3074" i="8"/>
  <c r="AI3074" i="8"/>
  <c r="AH3074" i="8"/>
  <c r="AG3074" i="8"/>
  <c r="AE3074" i="8"/>
  <c r="AF3074" i="8" s="1"/>
  <c r="AB3074" i="8"/>
  <c r="AC3074" i="8" s="1"/>
  <c r="AT3073" i="8"/>
  <c r="AU3073" i="8" s="1"/>
  <c r="AS3073" i="8"/>
  <c r="AR3073" i="8"/>
  <c r="AQ3073" i="8"/>
  <c r="AP3073" i="8"/>
  <c r="AO3073" i="8"/>
  <c r="AN3073" i="8"/>
  <c r="AM3073" i="8"/>
  <c r="AL3073" i="8"/>
  <c r="AK3073" i="8"/>
  <c r="AJ3073" i="8"/>
  <c r="AH3073" i="8"/>
  <c r="AI3073" i="8" s="1"/>
  <c r="AG3073" i="8"/>
  <c r="AE3073" i="8"/>
  <c r="AF3073" i="8" s="1"/>
  <c r="AB3073" i="8"/>
  <c r="AC3073" i="8" s="1"/>
  <c r="AT3072" i="8"/>
  <c r="AU3072" i="8" s="1"/>
  <c r="AS3072" i="8"/>
  <c r="AR3072" i="8"/>
  <c r="AQ3072" i="8"/>
  <c r="AP3072" i="8"/>
  <c r="AO3072" i="8"/>
  <c r="AN3072" i="8"/>
  <c r="AM3072" i="8"/>
  <c r="AL3072" i="8"/>
  <c r="AK3072" i="8"/>
  <c r="AJ3072" i="8"/>
  <c r="AH3072" i="8"/>
  <c r="AI3072" i="8" s="1"/>
  <c r="AG3072" i="8"/>
  <c r="AE3072" i="8"/>
  <c r="AF3072" i="8" s="1"/>
  <c r="AC3072" i="8"/>
  <c r="AB3072" i="8"/>
  <c r="AT3071" i="8"/>
  <c r="AU3071" i="8" s="1"/>
  <c r="AS3071" i="8"/>
  <c r="AR3071" i="8"/>
  <c r="AQ3071" i="8"/>
  <c r="AP3071" i="8"/>
  <c r="AO3071" i="8"/>
  <c r="AN3071" i="8"/>
  <c r="AM3071" i="8"/>
  <c r="AL3071" i="8"/>
  <c r="AK3071" i="8"/>
  <c r="AJ3071" i="8"/>
  <c r="AH3071" i="8"/>
  <c r="AI3071" i="8" s="1"/>
  <c r="AG3071" i="8"/>
  <c r="AE3071" i="8"/>
  <c r="AF3071" i="8" s="1"/>
  <c r="AB3071" i="8"/>
  <c r="AC3071" i="8" s="1"/>
  <c r="AT3070" i="8"/>
  <c r="AU3070" i="8" s="1"/>
  <c r="AS3070" i="8"/>
  <c r="AR3070" i="8"/>
  <c r="AQ3070" i="8"/>
  <c r="AP3070" i="8"/>
  <c r="AO3070" i="8"/>
  <c r="AN3070" i="8"/>
  <c r="AM3070" i="8"/>
  <c r="AL3070" i="8"/>
  <c r="AK3070" i="8"/>
  <c r="AJ3070" i="8"/>
  <c r="AH3070" i="8"/>
  <c r="AI3070" i="8" s="1"/>
  <c r="AG3070" i="8"/>
  <c r="AE3070" i="8"/>
  <c r="AF3070" i="8" s="1"/>
  <c r="AB3070" i="8"/>
  <c r="AC3070" i="8" s="1"/>
  <c r="AT3069" i="8"/>
  <c r="AU3069" i="8" s="1"/>
  <c r="AS3069" i="8"/>
  <c r="AR3069" i="8"/>
  <c r="AQ3069" i="8"/>
  <c r="AP3069" i="8"/>
  <c r="AO3069" i="8"/>
  <c r="AN3069" i="8"/>
  <c r="AM3069" i="8"/>
  <c r="AL3069" i="8"/>
  <c r="AK3069" i="8"/>
  <c r="AJ3069" i="8"/>
  <c r="AH3069" i="8"/>
  <c r="AI3069" i="8" s="1"/>
  <c r="AG3069" i="8"/>
  <c r="AE3069" i="8"/>
  <c r="AF3069" i="8" s="1"/>
  <c r="AB3069" i="8"/>
  <c r="AC3069" i="8" s="1"/>
  <c r="AT3068" i="8"/>
  <c r="AU3068" i="8" s="1"/>
  <c r="AS3068" i="8"/>
  <c r="AR3068" i="8"/>
  <c r="AQ3068" i="8"/>
  <c r="AP3068" i="8"/>
  <c r="AO3068" i="8"/>
  <c r="AN3068" i="8"/>
  <c r="AM3068" i="8"/>
  <c r="AL3068" i="8"/>
  <c r="AK3068" i="8"/>
  <c r="AJ3068" i="8"/>
  <c r="AH3068" i="8"/>
  <c r="AI3068" i="8" s="1"/>
  <c r="AG3068" i="8"/>
  <c r="AE3068" i="8"/>
  <c r="AF3068" i="8" s="1"/>
  <c r="AB3068" i="8"/>
  <c r="AC3068" i="8" s="1"/>
  <c r="AT3067" i="8"/>
  <c r="AU3067" i="8" s="1"/>
  <c r="AS3067" i="8"/>
  <c r="AR3067" i="8"/>
  <c r="AQ3067" i="8"/>
  <c r="AP3067" i="8"/>
  <c r="AO3067" i="8"/>
  <c r="AN3067" i="8"/>
  <c r="AM3067" i="8"/>
  <c r="AL3067" i="8"/>
  <c r="AK3067" i="8"/>
  <c r="AJ3067" i="8"/>
  <c r="AH3067" i="8"/>
  <c r="AI3067" i="8" s="1"/>
  <c r="AG3067" i="8"/>
  <c r="AE3067" i="8"/>
  <c r="AF3067" i="8" s="1"/>
  <c r="AB3067" i="8"/>
  <c r="AC3067" i="8" s="1"/>
  <c r="AT3066" i="8"/>
  <c r="AU3066" i="8" s="1"/>
  <c r="AS3066" i="8"/>
  <c r="AR3066" i="8"/>
  <c r="AQ3066" i="8"/>
  <c r="AP3066" i="8"/>
  <c r="AO3066" i="8"/>
  <c r="AN3066" i="8"/>
  <c r="AM3066" i="8"/>
  <c r="AL3066" i="8"/>
  <c r="AK3066" i="8"/>
  <c r="AJ3066" i="8"/>
  <c r="AH3066" i="8"/>
  <c r="AI3066" i="8" s="1"/>
  <c r="AG3066" i="8"/>
  <c r="AE3066" i="8"/>
  <c r="AF3066" i="8" s="1"/>
  <c r="AB3066" i="8"/>
  <c r="AC3066" i="8" s="1"/>
  <c r="AT3065" i="8"/>
  <c r="AU3065" i="8" s="1"/>
  <c r="AS3065" i="8"/>
  <c r="AR3065" i="8"/>
  <c r="AQ3065" i="8"/>
  <c r="AP3065" i="8"/>
  <c r="AO3065" i="8"/>
  <c r="AN3065" i="8"/>
  <c r="AM3065" i="8"/>
  <c r="AL3065" i="8"/>
  <c r="AK3065" i="8"/>
  <c r="AJ3065" i="8"/>
  <c r="AH3065" i="8"/>
  <c r="AI3065" i="8" s="1"/>
  <c r="AG3065" i="8"/>
  <c r="AE3065" i="8"/>
  <c r="AF3065" i="8" s="1"/>
  <c r="AB3065" i="8"/>
  <c r="AC3065" i="8" s="1"/>
  <c r="AT3064" i="8"/>
  <c r="AU3064" i="8" s="1"/>
  <c r="AS3064" i="8"/>
  <c r="AR3064" i="8"/>
  <c r="AQ3064" i="8"/>
  <c r="AP3064" i="8"/>
  <c r="AO3064" i="8"/>
  <c r="AN3064" i="8"/>
  <c r="AM3064" i="8"/>
  <c r="AL3064" i="8"/>
  <c r="AK3064" i="8"/>
  <c r="AJ3064" i="8"/>
  <c r="AH3064" i="8"/>
  <c r="AI3064" i="8" s="1"/>
  <c r="AG3064" i="8"/>
  <c r="AE3064" i="8"/>
  <c r="AF3064" i="8" s="1"/>
  <c r="AB3064" i="8"/>
  <c r="AC3064" i="8" s="1"/>
  <c r="AT3063" i="8"/>
  <c r="AU3063" i="8" s="1"/>
  <c r="AS3063" i="8"/>
  <c r="AR3063" i="8"/>
  <c r="AQ3063" i="8"/>
  <c r="AP3063" i="8"/>
  <c r="AO3063" i="8"/>
  <c r="AN3063" i="8"/>
  <c r="AM3063" i="8"/>
  <c r="AL3063" i="8"/>
  <c r="AK3063" i="8"/>
  <c r="AJ3063" i="8"/>
  <c r="AH3063" i="8"/>
  <c r="AI3063" i="8" s="1"/>
  <c r="AG3063" i="8"/>
  <c r="AF3063" i="8"/>
  <c r="AE3063" i="8"/>
  <c r="AB3063" i="8"/>
  <c r="AC3063" i="8" s="1"/>
  <c r="AT3062" i="8"/>
  <c r="AU3062" i="8" s="1"/>
  <c r="AS3062" i="8"/>
  <c r="AR3062" i="8"/>
  <c r="AQ3062" i="8"/>
  <c r="AP3062" i="8"/>
  <c r="AO3062" i="8"/>
  <c r="AN3062" i="8"/>
  <c r="AM3062" i="8"/>
  <c r="AL3062" i="8"/>
  <c r="AK3062" i="8"/>
  <c r="AJ3062" i="8"/>
  <c r="AH3062" i="8"/>
  <c r="AI3062" i="8" s="1"/>
  <c r="AG3062" i="8"/>
  <c r="AE3062" i="8"/>
  <c r="AF3062" i="8" s="1"/>
  <c r="AB3062" i="8"/>
  <c r="AC3062" i="8" s="1"/>
  <c r="AU3061" i="8"/>
  <c r="AT3061" i="8"/>
  <c r="AS3061" i="8"/>
  <c r="AR3061" i="8"/>
  <c r="AQ3061" i="8"/>
  <c r="AP3061" i="8"/>
  <c r="AO3061" i="8"/>
  <c r="AN3061" i="8"/>
  <c r="AM3061" i="8"/>
  <c r="AL3061" i="8"/>
  <c r="AK3061" i="8"/>
  <c r="AJ3061" i="8"/>
  <c r="AH3061" i="8"/>
  <c r="AI3061" i="8" s="1"/>
  <c r="AG3061" i="8"/>
  <c r="AE3061" i="8"/>
  <c r="AF3061" i="8" s="1"/>
  <c r="AB3061" i="8"/>
  <c r="AC3061" i="8" s="1"/>
  <c r="AT3060" i="8"/>
  <c r="AU3060" i="8" s="1"/>
  <c r="AS3060" i="8"/>
  <c r="AR3060" i="8"/>
  <c r="AQ3060" i="8"/>
  <c r="AP3060" i="8"/>
  <c r="AO3060" i="8"/>
  <c r="AN3060" i="8"/>
  <c r="AM3060" i="8"/>
  <c r="AL3060" i="8"/>
  <c r="AK3060" i="8"/>
  <c r="AJ3060" i="8"/>
  <c r="AH3060" i="8"/>
  <c r="AI3060" i="8" s="1"/>
  <c r="AG3060" i="8"/>
  <c r="AE3060" i="8"/>
  <c r="AF3060" i="8" s="1"/>
  <c r="AB3060" i="8"/>
  <c r="AC3060" i="8" s="1"/>
  <c r="AT3059" i="8"/>
  <c r="AU3059" i="8" s="1"/>
  <c r="AS3059" i="8"/>
  <c r="AR3059" i="8"/>
  <c r="AQ3059" i="8"/>
  <c r="AP3059" i="8"/>
  <c r="AO3059" i="8"/>
  <c r="AN3059" i="8"/>
  <c r="AM3059" i="8"/>
  <c r="AL3059" i="8"/>
  <c r="AK3059" i="8"/>
  <c r="AJ3059" i="8"/>
  <c r="AH3059" i="8"/>
  <c r="AI3059" i="8" s="1"/>
  <c r="AG3059" i="8"/>
  <c r="AE3059" i="8"/>
  <c r="AF3059" i="8" s="1"/>
  <c r="AB3059" i="8"/>
  <c r="AC3059" i="8" s="1"/>
  <c r="AT3058" i="8"/>
  <c r="AU3058" i="8" s="1"/>
  <c r="AS3058" i="8"/>
  <c r="AR3058" i="8"/>
  <c r="AQ3058" i="8"/>
  <c r="AP3058" i="8"/>
  <c r="AO3058" i="8"/>
  <c r="AN3058" i="8"/>
  <c r="AM3058" i="8"/>
  <c r="AL3058" i="8"/>
  <c r="AK3058" i="8"/>
  <c r="AJ3058" i="8"/>
  <c r="AH3058" i="8"/>
  <c r="AI3058" i="8" s="1"/>
  <c r="AG3058" i="8"/>
  <c r="AF3058" i="8"/>
  <c r="AE3058" i="8"/>
  <c r="AB3058" i="8"/>
  <c r="AC3058" i="8" s="1"/>
  <c r="AT3057" i="8"/>
  <c r="AU3057" i="8" s="1"/>
  <c r="AS3057" i="8"/>
  <c r="AR3057" i="8"/>
  <c r="AQ3057" i="8"/>
  <c r="AP3057" i="8"/>
  <c r="AO3057" i="8"/>
  <c r="AN3057" i="8"/>
  <c r="AM3057" i="8"/>
  <c r="AL3057" i="8"/>
  <c r="AK3057" i="8"/>
  <c r="AJ3057" i="8"/>
  <c r="AH3057" i="8"/>
  <c r="AI3057" i="8" s="1"/>
  <c r="AG3057" i="8"/>
  <c r="AE3057" i="8"/>
  <c r="AF3057" i="8" s="1"/>
  <c r="AB3057" i="8"/>
  <c r="AC3057" i="8" s="1"/>
  <c r="AT3056" i="8"/>
  <c r="AU3056" i="8" s="1"/>
  <c r="AS3056" i="8"/>
  <c r="AR3056" i="8"/>
  <c r="AQ3056" i="8"/>
  <c r="AP3056" i="8"/>
  <c r="AO3056" i="8"/>
  <c r="AN3056" i="8"/>
  <c r="AM3056" i="8"/>
  <c r="AL3056" i="8"/>
  <c r="AK3056" i="8"/>
  <c r="AJ3056" i="8"/>
  <c r="AH3056" i="8"/>
  <c r="AI3056" i="8" s="1"/>
  <c r="AG3056" i="8"/>
  <c r="AE3056" i="8"/>
  <c r="AF3056" i="8" s="1"/>
  <c r="AC3056" i="8"/>
  <c r="AB3056" i="8"/>
  <c r="AT3055" i="8"/>
  <c r="AU3055" i="8" s="1"/>
  <c r="AS3055" i="8"/>
  <c r="AR3055" i="8"/>
  <c r="AQ3055" i="8"/>
  <c r="AP3055" i="8"/>
  <c r="AO3055" i="8"/>
  <c r="AN3055" i="8"/>
  <c r="AM3055" i="8"/>
  <c r="AL3055" i="8"/>
  <c r="AK3055" i="8"/>
  <c r="AJ3055" i="8"/>
  <c r="AH3055" i="8"/>
  <c r="AI3055" i="8" s="1"/>
  <c r="AG3055" i="8"/>
  <c r="AE3055" i="8"/>
  <c r="AF3055" i="8" s="1"/>
  <c r="AB3055" i="8"/>
  <c r="AC3055" i="8" s="1"/>
  <c r="AT3054" i="8"/>
  <c r="AU3054" i="8" s="1"/>
  <c r="AS3054" i="8"/>
  <c r="AR3054" i="8"/>
  <c r="AQ3054" i="8"/>
  <c r="AP3054" i="8"/>
  <c r="AO3054" i="8"/>
  <c r="AN3054" i="8"/>
  <c r="AM3054" i="8"/>
  <c r="AL3054" i="8"/>
  <c r="AK3054" i="8"/>
  <c r="AJ3054" i="8"/>
  <c r="AH3054" i="8"/>
  <c r="AI3054" i="8" s="1"/>
  <c r="AG3054" i="8"/>
  <c r="AE3054" i="8"/>
  <c r="AF3054" i="8" s="1"/>
  <c r="AB3054" i="8"/>
  <c r="AC3054" i="8" s="1"/>
  <c r="AT3053" i="8"/>
  <c r="AU3053" i="8" s="1"/>
  <c r="AS3053" i="8"/>
  <c r="AR3053" i="8"/>
  <c r="AQ3053" i="8"/>
  <c r="AP3053" i="8"/>
  <c r="AO3053" i="8"/>
  <c r="AN3053" i="8"/>
  <c r="AM3053" i="8"/>
  <c r="AL3053" i="8"/>
  <c r="AK3053" i="8"/>
  <c r="AJ3053" i="8"/>
  <c r="AH3053" i="8"/>
  <c r="AI3053" i="8" s="1"/>
  <c r="AG3053" i="8"/>
  <c r="AE3053" i="8"/>
  <c r="AF3053" i="8" s="1"/>
  <c r="AB3053" i="8"/>
  <c r="AC3053" i="8" s="1"/>
  <c r="AT3052" i="8"/>
  <c r="AU3052" i="8" s="1"/>
  <c r="AS3052" i="8"/>
  <c r="AR3052" i="8"/>
  <c r="AQ3052" i="8"/>
  <c r="AP3052" i="8"/>
  <c r="AO3052" i="8"/>
  <c r="AN3052" i="8"/>
  <c r="AM3052" i="8"/>
  <c r="AL3052" i="8"/>
  <c r="AK3052" i="8"/>
  <c r="AJ3052" i="8"/>
  <c r="AH3052" i="8"/>
  <c r="AI3052" i="8" s="1"/>
  <c r="AG3052" i="8"/>
  <c r="AE3052" i="8"/>
  <c r="AF3052" i="8" s="1"/>
  <c r="AB3052" i="8"/>
  <c r="AC3052" i="8" s="1"/>
  <c r="AT3051" i="8"/>
  <c r="AU3051" i="8" s="1"/>
  <c r="AS3051" i="8"/>
  <c r="AR3051" i="8"/>
  <c r="AQ3051" i="8"/>
  <c r="AP3051" i="8"/>
  <c r="AO3051" i="8"/>
  <c r="AN3051" i="8"/>
  <c r="AM3051" i="8"/>
  <c r="AL3051" i="8"/>
  <c r="AK3051" i="8"/>
  <c r="AJ3051" i="8"/>
  <c r="AI3051" i="8"/>
  <c r="AH3051" i="8"/>
  <c r="AG3051" i="8"/>
  <c r="AE3051" i="8"/>
  <c r="AF3051" i="8" s="1"/>
  <c r="AB3051" i="8"/>
  <c r="AC3051" i="8" s="1"/>
  <c r="AT3050" i="8"/>
  <c r="AU3050" i="8" s="1"/>
  <c r="AS3050" i="8"/>
  <c r="AR3050" i="8"/>
  <c r="AQ3050" i="8"/>
  <c r="AP3050" i="8"/>
  <c r="AO3050" i="8"/>
  <c r="AN3050" i="8"/>
  <c r="AM3050" i="8"/>
  <c r="AL3050" i="8"/>
  <c r="AK3050" i="8"/>
  <c r="AJ3050" i="8"/>
  <c r="AH3050" i="8"/>
  <c r="AI3050" i="8" s="1"/>
  <c r="AG3050" i="8"/>
  <c r="AE3050" i="8"/>
  <c r="AF3050" i="8" s="1"/>
  <c r="AB3050" i="8"/>
  <c r="AC3050" i="8" s="1"/>
  <c r="AT3049" i="8"/>
  <c r="AU3049" i="8" s="1"/>
  <c r="AS3049" i="8"/>
  <c r="AR3049" i="8"/>
  <c r="AQ3049" i="8"/>
  <c r="AP3049" i="8"/>
  <c r="AO3049" i="8"/>
  <c r="AN3049" i="8"/>
  <c r="AM3049" i="8"/>
  <c r="AL3049" i="8"/>
  <c r="AK3049" i="8"/>
  <c r="AJ3049" i="8"/>
  <c r="AI3049" i="8"/>
  <c r="AH3049" i="8"/>
  <c r="AG3049" i="8"/>
  <c r="AE3049" i="8"/>
  <c r="AF3049" i="8" s="1"/>
  <c r="AB3049" i="8"/>
  <c r="AC3049" i="8" s="1"/>
  <c r="AT3048" i="8"/>
  <c r="AU3048" i="8" s="1"/>
  <c r="AS3048" i="8"/>
  <c r="AR3048" i="8"/>
  <c r="AQ3048" i="8"/>
  <c r="AP3048" i="8"/>
  <c r="AO3048" i="8"/>
  <c r="AN3048" i="8"/>
  <c r="AM3048" i="8"/>
  <c r="AL3048" i="8"/>
  <c r="AK3048" i="8"/>
  <c r="AJ3048" i="8"/>
  <c r="AH3048" i="8"/>
  <c r="AI3048" i="8" s="1"/>
  <c r="AG3048" i="8"/>
  <c r="AE3048" i="8"/>
  <c r="AF3048" i="8" s="1"/>
  <c r="AB3048" i="8"/>
  <c r="AC3048" i="8" s="1"/>
  <c r="AT3047" i="8"/>
  <c r="AU3047" i="8" s="1"/>
  <c r="AS3047" i="8"/>
  <c r="AR3047" i="8"/>
  <c r="AQ3047" i="8"/>
  <c r="AP3047" i="8"/>
  <c r="AO3047" i="8"/>
  <c r="AN3047" i="8"/>
  <c r="AM3047" i="8"/>
  <c r="AL3047" i="8"/>
  <c r="AK3047" i="8"/>
  <c r="AJ3047" i="8"/>
  <c r="AH3047" i="8"/>
  <c r="AI3047" i="8" s="1"/>
  <c r="AG3047" i="8"/>
  <c r="AE3047" i="8"/>
  <c r="AF3047" i="8" s="1"/>
  <c r="AB3047" i="8"/>
  <c r="AC3047" i="8" s="1"/>
  <c r="AT3046" i="8"/>
  <c r="AU3046" i="8" s="1"/>
  <c r="AS3046" i="8"/>
  <c r="AR3046" i="8"/>
  <c r="AQ3046" i="8"/>
  <c r="AP3046" i="8"/>
  <c r="AO3046" i="8"/>
  <c r="AN3046" i="8"/>
  <c r="AM3046" i="8"/>
  <c r="AL3046" i="8"/>
  <c r="AK3046" i="8"/>
  <c r="AJ3046" i="8"/>
  <c r="AH3046" i="8"/>
  <c r="AI3046" i="8" s="1"/>
  <c r="AG3046" i="8"/>
  <c r="AE3046" i="8"/>
  <c r="AF3046" i="8" s="1"/>
  <c r="AB3046" i="8"/>
  <c r="AC3046" i="8" s="1"/>
  <c r="AT3045" i="8"/>
  <c r="AU3045" i="8" s="1"/>
  <c r="AS3045" i="8"/>
  <c r="AR3045" i="8"/>
  <c r="AQ3045" i="8"/>
  <c r="AP3045" i="8"/>
  <c r="AO3045" i="8"/>
  <c r="AN3045" i="8"/>
  <c r="AM3045" i="8"/>
  <c r="AL3045" i="8"/>
  <c r="AK3045" i="8"/>
  <c r="AJ3045" i="8"/>
  <c r="AH3045" i="8"/>
  <c r="AI3045" i="8" s="1"/>
  <c r="AG3045" i="8"/>
  <c r="AE3045" i="8"/>
  <c r="AF3045" i="8" s="1"/>
  <c r="AB3045" i="8"/>
  <c r="AC3045" i="8" s="1"/>
  <c r="AT3044" i="8"/>
  <c r="AU3044" i="8" s="1"/>
  <c r="AS3044" i="8"/>
  <c r="AR3044" i="8"/>
  <c r="AQ3044" i="8"/>
  <c r="AP3044" i="8"/>
  <c r="AO3044" i="8"/>
  <c r="AN3044" i="8"/>
  <c r="AM3044" i="8"/>
  <c r="AL3044" i="8"/>
  <c r="AK3044" i="8"/>
  <c r="AJ3044" i="8"/>
  <c r="AH3044" i="8"/>
  <c r="AI3044" i="8" s="1"/>
  <c r="AG3044" i="8"/>
  <c r="AE3044" i="8"/>
  <c r="AF3044" i="8" s="1"/>
  <c r="AB3044" i="8"/>
  <c r="AC3044" i="8" s="1"/>
  <c r="AU3043" i="8"/>
  <c r="AT3043" i="8"/>
  <c r="AS3043" i="8"/>
  <c r="AR3043" i="8"/>
  <c r="AQ3043" i="8"/>
  <c r="AP3043" i="8"/>
  <c r="AO3043" i="8"/>
  <c r="AN3043" i="8"/>
  <c r="AM3043" i="8"/>
  <c r="AL3043" i="8"/>
  <c r="AK3043" i="8"/>
  <c r="AJ3043" i="8"/>
  <c r="AI3043" i="8"/>
  <c r="AH3043" i="8"/>
  <c r="AG3043" i="8"/>
  <c r="AE3043" i="8"/>
  <c r="AF3043" i="8" s="1"/>
  <c r="AB3043" i="8"/>
  <c r="AC3043" i="8" s="1"/>
  <c r="AT3042" i="8"/>
  <c r="AU3042" i="8" s="1"/>
  <c r="AS3042" i="8"/>
  <c r="AR3042" i="8"/>
  <c r="AQ3042" i="8"/>
  <c r="AP3042" i="8"/>
  <c r="AO3042" i="8"/>
  <c r="AN3042" i="8"/>
  <c r="AM3042" i="8"/>
  <c r="AL3042" i="8"/>
  <c r="AK3042" i="8"/>
  <c r="AJ3042" i="8"/>
  <c r="AI3042" i="8"/>
  <c r="AH3042" i="8"/>
  <c r="AG3042" i="8"/>
  <c r="AE3042" i="8"/>
  <c r="AF3042" i="8" s="1"/>
  <c r="AB3042" i="8"/>
  <c r="AC3042" i="8" s="1"/>
  <c r="AT3041" i="8"/>
  <c r="AU3041" i="8" s="1"/>
  <c r="AS3041" i="8"/>
  <c r="AR3041" i="8"/>
  <c r="AQ3041" i="8"/>
  <c r="AP3041" i="8"/>
  <c r="AO3041" i="8"/>
  <c r="AN3041" i="8"/>
  <c r="AM3041" i="8"/>
  <c r="AL3041" i="8"/>
  <c r="AK3041" i="8"/>
  <c r="AJ3041" i="8"/>
  <c r="AH3041" i="8"/>
  <c r="AI3041" i="8" s="1"/>
  <c r="AG3041" i="8"/>
  <c r="AE3041" i="8"/>
  <c r="AF3041" i="8" s="1"/>
  <c r="AB3041" i="8"/>
  <c r="AC3041" i="8" s="1"/>
  <c r="AT3040" i="8"/>
  <c r="AU3040" i="8" s="1"/>
  <c r="AS3040" i="8"/>
  <c r="AR3040" i="8"/>
  <c r="AQ3040" i="8"/>
  <c r="AP3040" i="8"/>
  <c r="AO3040" i="8"/>
  <c r="AN3040" i="8"/>
  <c r="AM3040" i="8"/>
  <c r="AL3040" i="8"/>
  <c r="AK3040" i="8"/>
  <c r="AJ3040" i="8"/>
  <c r="AH3040" i="8"/>
  <c r="AI3040" i="8" s="1"/>
  <c r="AG3040" i="8"/>
  <c r="AE3040" i="8"/>
  <c r="AF3040" i="8" s="1"/>
  <c r="AB3040" i="8"/>
  <c r="AC3040" i="8" s="1"/>
  <c r="AU3039" i="8"/>
  <c r="AT3039" i="8"/>
  <c r="AS3039" i="8"/>
  <c r="AR3039" i="8"/>
  <c r="AQ3039" i="8"/>
  <c r="AP3039" i="8"/>
  <c r="AO3039" i="8"/>
  <c r="AN3039" i="8"/>
  <c r="AM3039" i="8"/>
  <c r="AL3039" i="8"/>
  <c r="AK3039" i="8"/>
  <c r="AJ3039" i="8"/>
  <c r="AH3039" i="8"/>
  <c r="AI3039" i="8" s="1"/>
  <c r="AG3039" i="8"/>
  <c r="AE3039" i="8"/>
  <c r="AF3039" i="8" s="1"/>
  <c r="AB3039" i="8"/>
  <c r="AC3039" i="8" s="1"/>
  <c r="AT3038" i="8"/>
  <c r="AU3038" i="8" s="1"/>
  <c r="AS3038" i="8"/>
  <c r="AR3038" i="8"/>
  <c r="AQ3038" i="8"/>
  <c r="AP3038" i="8"/>
  <c r="AO3038" i="8"/>
  <c r="AN3038" i="8"/>
  <c r="AM3038" i="8"/>
  <c r="AL3038" i="8"/>
  <c r="AK3038" i="8"/>
  <c r="AJ3038" i="8"/>
  <c r="AH3038" i="8"/>
  <c r="AI3038" i="8" s="1"/>
  <c r="AG3038" i="8"/>
  <c r="AE3038" i="8"/>
  <c r="AF3038" i="8" s="1"/>
  <c r="AC3038" i="8"/>
  <c r="AB3038" i="8"/>
  <c r="AT3037" i="8"/>
  <c r="AU3037" i="8" s="1"/>
  <c r="AS3037" i="8"/>
  <c r="AR3037" i="8"/>
  <c r="AQ3037" i="8"/>
  <c r="AP3037" i="8"/>
  <c r="AO3037" i="8"/>
  <c r="AN3037" i="8"/>
  <c r="AM3037" i="8"/>
  <c r="AL3037" i="8"/>
  <c r="AK3037" i="8"/>
  <c r="AJ3037" i="8"/>
  <c r="AH3037" i="8"/>
  <c r="AI3037" i="8" s="1"/>
  <c r="AG3037" i="8"/>
  <c r="AE3037" i="8"/>
  <c r="AF3037" i="8" s="1"/>
  <c r="AB3037" i="8"/>
  <c r="AC3037" i="8" s="1"/>
  <c r="AT3036" i="8"/>
  <c r="AU3036" i="8" s="1"/>
  <c r="AS3036" i="8"/>
  <c r="AR3036" i="8"/>
  <c r="AQ3036" i="8"/>
  <c r="AP3036" i="8"/>
  <c r="AO3036" i="8"/>
  <c r="AN3036" i="8"/>
  <c r="AM3036" i="8"/>
  <c r="AL3036" i="8"/>
  <c r="AK3036" i="8"/>
  <c r="AJ3036" i="8"/>
  <c r="AH3036" i="8"/>
  <c r="AI3036" i="8" s="1"/>
  <c r="AG3036" i="8"/>
  <c r="AE3036" i="8"/>
  <c r="AF3036" i="8" s="1"/>
  <c r="AB3036" i="8"/>
  <c r="AC3036" i="8" s="1"/>
  <c r="AU3035" i="8"/>
  <c r="AT3035" i="8"/>
  <c r="AS3035" i="8"/>
  <c r="AR3035" i="8"/>
  <c r="AQ3035" i="8"/>
  <c r="AP3035" i="8"/>
  <c r="AO3035" i="8"/>
  <c r="AN3035" i="8"/>
  <c r="AM3035" i="8"/>
  <c r="AL3035" i="8"/>
  <c r="AK3035" i="8"/>
  <c r="AJ3035" i="8"/>
  <c r="AH3035" i="8"/>
  <c r="AI3035" i="8" s="1"/>
  <c r="AG3035" i="8"/>
  <c r="AE3035" i="8"/>
  <c r="AF3035" i="8" s="1"/>
  <c r="AB3035" i="8"/>
  <c r="AC3035" i="8" s="1"/>
  <c r="AT3034" i="8"/>
  <c r="AU3034" i="8" s="1"/>
  <c r="AS3034" i="8"/>
  <c r="AR3034" i="8"/>
  <c r="AQ3034" i="8"/>
  <c r="AP3034" i="8"/>
  <c r="AO3034" i="8"/>
  <c r="AN3034" i="8"/>
  <c r="AM3034" i="8"/>
  <c r="AL3034" i="8"/>
  <c r="AK3034" i="8"/>
  <c r="AJ3034" i="8"/>
  <c r="AH3034" i="8"/>
  <c r="AI3034" i="8" s="1"/>
  <c r="AG3034" i="8"/>
  <c r="AE3034" i="8"/>
  <c r="AF3034" i="8" s="1"/>
  <c r="AC3034" i="8"/>
  <c r="AB3034" i="8"/>
  <c r="AT3033" i="8"/>
  <c r="AU3033" i="8" s="1"/>
  <c r="AS3033" i="8"/>
  <c r="AR3033" i="8"/>
  <c r="AQ3033" i="8"/>
  <c r="AP3033" i="8"/>
  <c r="AO3033" i="8"/>
  <c r="AN3033" i="8"/>
  <c r="AM3033" i="8"/>
  <c r="AL3033" i="8"/>
  <c r="AK3033" i="8"/>
  <c r="AJ3033" i="8"/>
  <c r="AH3033" i="8"/>
  <c r="AI3033" i="8" s="1"/>
  <c r="AG3033" i="8"/>
  <c r="AE3033" i="8"/>
  <c r="AF3033" i="8" s="1"/>
  <c r="AC3033" i="8"/>
  <c r="AB3033" i="8"/>
  <c r="AT3032" i="8"/>
  <c r="AU3032" i="8" s="1"/>
  <c r="AS3032" i="8"/>
  <c r="AR3032" i="8"/>
  <c r="AQ3032" i="8"/>
  <c r="AP3032" i="8"/>
  <c r="AO3032" i="8"/>
  <c r="AN3032" i="8"/>
  <c r="AM3032" i="8"/>
  <c r="AL3032" i="8"/>
  <c r="AK3032" i="8"/>
  <c r="AJ3032" i="8"/>
  <c r="AH3032" i="8"/>
  <c r="AI3032" i="8" s="1"/>
  <c r="AG3032" i="8"/>
  <c r="AE3032" i="8"/>
  <c r="AF3032" i="8" s="1"/>
  <c r="AB3032" i="8"/>
  <c r="AC3032" i="8" s="1"/>
  <c r="AT3031" i="8"/>
  <c r="AU3031" i="8" s="1"/>
  <c r="AS3031" i="8"/>
  <c r="AR3031" i="8"/>
  <c r="AQ3031" i="8"/>
  <c r="AP3031" i="8"/>
  <c r="AO3031" i="8"/>
  <c r="AN3031" i="8"/>
  <c r="AM3031" i="8"/>
  <c r="AL3031" i="8"/>
  <c r="AK3031" i="8"/>
  <c r="AJ3031" i="8"/>
  <c r="AH3031" i="8"/>
  <c r="AI3031" i="8" s="1"/>
  <c r="AG3031" i="8"/>
  <c r="AE3031" i="8"/>
  <c r="AF3031" i="8" s="1"/>
  <c r="AB3031" i="8"/>
  <c r="AC3031" i="8" s="1"/>
  <c r="AT3030" i="8"/>
  <c r="AU3030" i="8" s="1"/>
  <c r="AS3030" i="8"/>
  <c r="AR3030" i="8"/>
  <c r="AQ3030" i="8"/>
  <c r="AP3030" i="8"/>
  <c r="AO3030" i="8"/>
  <c r="AN3030" i="8"/>
  <c r="AM3030" i="8"/>
  <c r="AL3030" i="8"/>
  <c r="AK3030" i="8"/>
  <c r="AJ3030" i="8"/>
  <c r="AH3030" i="8"/>
  <c r="AI3030" i="8" s="1"/>
  <c r="AG3030" i="8"/>
  <c r="AE3030" i="8"/>
  <c r="AF3030" i="8" s="1"/>
  <c r="AB3030" i="8"/>
  <c r="AC3030" i="8" s="1"/>
  <c r="AT3029" i="8"/>
  <c r="AU3029" i="8" s="1"/>
  <c r="AS3029" i="8"/>
  <c r="AR3029" i="8"/>
  <c r="AQ3029" i="8"/>
  <c r="AP3029" i="8"/>
  <c r="AO3029" i="8"/>
  <c r="AN3029" i="8"/>
  <c r="AM3029" i="8"/>
  <c r="AL3029" i="8"/>
  <c r="AK3029" i="8"/>
  <c r="AJ3029" i="8"/>
  <c r="AH3029" i="8"/>
  <c r="AI3029" i="8" s="1"/>
  <c r="AG3029" i="8"/>
  <c r="AE3029" i="8"/>
  <c r="AF3029" i="8" s="1"/>
  <c r="AB3029" i="8"/>
  <c r="AC3029" i="8" s="1"/>
  <c r="AT3028" i="8"/>
  <c r="AU3028" i="8" s="1"/>
  <c r="AS3028" i="8"/>
  <c r="AR3028" i="8"/>
  <c r="AQ3028" i="8"/>
  <c r="AP3028" i="8"/>
  <c r="AO3028" i="8"/>
  <c r="AN3028" i="8"/>
  <c r="AM3028" i="8"/>
  <c r="AL3028" i="8"/>
  <c r="AK3028" i="8"/>
  <c r="AJ3028" i="8"/>
  <c r="AH3028" i="8"/>
  <c r="AI3028" i="8" s="1"/>
  <c r="AG3028" i="8"/>
  <c r="AE3028" i="8"/>
  <c r="AF3028" i="8" s="1"/>
  <c r="AB3028" i="8"/>
  <c r="AC3028" i="8" s="1"/>
  <c r="AT3027" i="8"/>
  <c r="AU3027" i="8" s="1"/>
  <c r="AS3027" i="8"/>
  <c r="AR3027" i="8"/>
  <c r="AQ3027" i="8"/>
  <c r="AP3027" i="8"/>
  <c r="AO3027" i="8"/>
  <c r="AN3027" i="8"/>
  <c r="AM3027" i="8"/>
  <c r="AL3027" i="8"/>
  <c r="AK3027" i="8"/>
  <c r="AJ3027" i="8"/>
  <c r="AH3027" i="8"/>
  <c r="AI3027" i="8" s="1"/>
  <c r="AG3027" i="8"/>
  <c r="AE3027" i="8"/>
  <c r="AF3027" i="8" s="1"/>
  <c r="AB3027" i="8"/>
  <c r="AC3027" i="8" s="1"/>
  <c r="AT3026" i="8"/>
  <c r="AU3026" i="8" s="1"/>
  <c r="AS3026" i="8"/>
  <c r="AR3026" i="8"/>
  <c r="AQ3026" i="8"/>
  <c r="AP3026" i="8"/>
  <c r="AO3026" i="8"/>
  <c r="AN3026" i="8"/>
  <c r="AM3026" i="8"/>
  <c r="AL3026" i="8"/>
  <c r="AK3026" i="8"/>
  <c r="AJ3026" i="8"/>
  <c r="AH3026" i="8"/>
  <c r="AI3026" i="8" s="1"/>
  <c r="AG3026" i="8"/>
  <c r="AE3026" i="8"/>
  <c r="AF3026" i="8" s="1"/>
  <c r="AB3026" i="8"/>
  <c r="AC3026" i="8" s="1"/>
  <c r="AT3025" i="8"/>
  <c r="AU3025" i="8" s="1"/>
  <c r="AS3025" i="8"/>
  <c r="AR3025" i="8"/>
  <c r="AQ3025" i="8"/>
  <c r="AP3025" i="8"/>
  <c r="AO3025" i="8"/>
  <c r="AN3025" i="8"/>
  <c r="AM3025" i="8"/>
  <c r="AL3025" i="8"/>
  <c r="AK3025" i="8"/>
  <c r="AJ3025" i="8"/>
  <c r="AI3025" i="8"/>
  <c r="AH3025" i="8"/>
  <c r="AG3025" i="8"/>
  <c r="AE3025" i="8"/>
  <c r="AF3025" i="8" s="1"/>
  <c r="AB3025" i="8"/>
  <c r="AC3025" i="8" s="1"/>
  <c r="AT3024" i="8"/>
  <c r="AU3024" i="8" s="1"/>
  <c r="AS3024" i="8"/>
  <c r="AR3024" i="8"/>
  <c r="AQ3024" i="8"/>
  <c r="AP3024" i="8"/>
  <c r="AO3024" i="8"/>
  <c r="AN3024" i="8"/>
  <c r="AM3024" i="8"/>
  <c r="AL3024" i="8"/>
  <c r="AK3024" i="8"/>
  <c r="AJ3024" i="8"/>
  <c r="AH3024" i="8"/>
  <c r="AI3024" i="8" s="1"/>
  <c r="AG3024" i="8"/>
  <c r="AE3024" i="8"/>
  <c r="AF3024" i="8" s="1"/>
  <c r="AC3024" i="8"/>
  <c r="AB3024" i="8"/>
  <c r="AT3023" i="8"/>
  <c r="AU3023" i="8" s="1"/>
  <c r="AS3023" i="8"/>
  <c r="AR3023" i="8"/>
  <c r="AQ3023" i="8"/>
  <c r="AP3023" i="8"/>
  <c r="AO3023" i="8"/>
  <c r="AN3023" i="8"/>
  <c r="AM3023" i="8"/>
  <c r="AL3023" i="8"/>
  <c r="AK3023" i="8"/>
  <c r="AJ3023" i="8"/>
  <c r="AH3023" i="8"/>
  <c r="AI3023" i="8" s="1"/>
  <c r="AG3023" i="8"/>
  <c r="AE3023" i="8"/>
  <c r="AF3023" i="8" s="1"/>
  <c r="AB3023" i="8"/>
  <c r="AC3023" i="8" s="1"/>
  <c r="AU3022" i="8"/>
  <c r="AT3022" i="8"/>
  <c r="AS3022" i="8"/>
  <c r="AR3022" i="8"/>
  <c r="AQ3022" i="8"/>
  <c r="AP3022" i="8"/>
  <c r="AO3022" i="8"/>
  <c r="AN3022" i="8"/>
  <c r="AM3022" i="8"/>
  <c r="AL3022" i="8"/>
  <c r="AK3022" i="8"/>
  <c r="AJ3022" i="8"/>
  <c r="AH3022" i="8"/>
  <c r="AI3022" i="8" s="1"/>
  <c r="AG3022" i="8"/>
  <c r="AE3022" i="8"/>
  <c r="AF3022" i="8" s="1"/>
  <c r="AB3022" i="8"/>
  <c r="AC3022" i="8" s="1"/>
  <c r="AU3021" i="8"/>
  <c r="AT3021" i="8"/>
  <c r="AS3021" i="8"/>
  <c r="AR3021" i="8"/>
  <c r="AQ3021" i="8"/>
  <c r="AP3021" i="8"/>
  <c r="AO3021" i="8"/>
  <c r="AN3021" i="8"/>
  <c r="AM3021" i="8"/>
  <c r="AL3021" i="8"/>
  <c r="AK3021" i="8"/>
  <c r="AJ3021" i="8"/>
  <c r="AH3021" i="8"/>
  <c r="AI3021" i="8" s="1"/>
  <c r="AG3021" i="8"/>
  <c r="AE3021" i="8"/>
  <c r="AF3021" i="8" s="1"/>
  <c r="AB3021" i="8"/>
  <c r="AC3021" i="8" s="1"/>
  <c r="AT3020" i="8"/>
  <c r="AU3020" i="8" s="1"/>
  <c r="AS3020" i="8"/>
  <c r="AR3020" i="8"/>
  <c r="AQ3020" i="8"/>
  <c r="AP3020" i="8"/>
  <c r="AO3020" i="8"/>
  <c r="AN3020" i="8"/>
  <c r="AM3020" i="8"/>
  <c r="AL3020" i="8"/>
  <c r="AK3020" i="8"/>
  <c r="AJ3020" i="8"/>
  <c r="AH3020" i="8"/>
  <c r="AI3020" i="8" s="1"/>
  <c r="AG3020" i="8"/>
  <c r="AE3020" i="8"/>
  <c r="AF3020" i="8" s="1"/>
  <c r="AB3020" i="8"/>
  <c r="AC3020" i="8" s="1"/>
  <c r="AT3019" i="8"/>
  <c r="AU3019" i="8" s="1"/>
  <c r="AS3019" i="8"/>
  <c r="AR3019" i="8"/>
  <c r="AQ3019" i="8"/>
  <c r="AP3019" i="8"/>
  <c r="AO3019" i="8"/>
  <c r="AN3019" i="8"/>
  <c r="AM3019" i="8"/>
  <c r="AL3019" i="8"/>
  <c r="AK3019" i="8"/>
  <c r="AJ3019" i="8"/>
  <c r="AH3019" i="8"/>
  <c r="AI3019" i="8" s="1"/>
  <c r="AG3019" i="8"/>
  <c r="AF3019" i="8"/>
  <c r="AE3019" i="8"/>
  <c r="AB3019" i="8"/>
  <c r="AC3019" i="8" s="1"/>
  <c r="AT3018" i="8"/>
  <c r="AU3018" i="8" s="1"/>
  <c r="AS3018" i="8"/>
  <c r="AR3018" i="8"/>
  <c r="AQ3018" i="8"/>
  <c r="AP3018" i="8"/>
  <c r="AO3018" i="8"/>
  <c r="AN3018" i="8"/>
  <c r="AM3018" i="8"/>
  <c r="AL3018" i="8"/>
  <c r="AK3018" i="8"/>
  <c r="AJ3018" i="8"/>
  <c r="AH3018" i="8"/>
  <c r="AI3018" i="8" s="1"/>
  <c r="AG3018" i="8"/>
  <c r="AF3018" i="8"/>
  <c r="AE3018" i="8"/>
  <c r="AB3018" i="8"/>
  <c r="AC3018" i="8" s="1"/>
  <c r="AT3017" i="8"/>
  <c r="AU3017" i="8" s="1"/>
  <c r="AS3017" i="8"/>
  <c r="AR3017" i="8"/>
  <c r="AQ3017" i="8"/>
  <c r="AP3017" i="8"/>
  <c r="AO3017" i="8"/>
  <c r="AN3017" i="8"/>
  <c r="AM3017" i="8"/>
  <c r="AL3017" i="8"/>
  <c r="AK3017" i="8"/>
  <c r="AJ3017" i="8"/>
  <c r="AH3017" i="8"/>
  <c r="AI3017" i="8" s="1"/>
  <c r="AG3017" i="8"/>
  <c r="AE3017" i="8"/>
  <c r="AF3017" i="8" s="1"/>
  <c r="AB3017" i="8"/>
  <c r="AC3017" i="8" s="1"/>
  <c r="AT3016" i="8"/>
  <c r="AU3016" i="8" s="1"/>
  <c r="AS3016" i="8"/>
  <c r="AR3016" i="8"/>
  <c r="AQ3016" i="8"/>
  <c r="AP3016" i="8"/>
  <c r="AO3016" i="8"/>
  <c r="AN3016" i="8"/>
  <c r="AM3016" i="8"/>
  <c r="AL3016" i="8"/>
  <c r="AK3016" i="8"/>
  <c r="AJ3016" i="8"/>
  <c r="AH3016" i="8"/>
  <c r="AI3016" i="8" s="1"/>
  <c r="AG3016" i="8"/>
  <c r="AE3016" i="8"/>
  <c r="AF3016" i="8" s="1"/>
  <c r="AB3016" i="8"/>
  <c r="AC3016" i="8" s="1"/>
  <c r="AT3015" i="8"/>
  <c r="AU3015" i="8" s="1"/>
  <c r="AS3015" i="8"/>
  <c r="AR3015" i="8"/>
  <c r="AQ3015" i="8"/>
  <c r="AP3015" i="8"/>
  <c r="AO3015" i="8"/>
  <c r="AN3015" i="8"/>
  <c r="AM3015" i="8"/>
  <c r="AL3015" i="8"/>
  <c r="AK3015" i="8"/>
  <c r="AJ3015" i="8"/>
  <c r="AH3015" i="8"/>
  <c r="AI3015" i="8" s="1"/>
  <c r="AG3015" i="8"/>
  <c r="AE3015" i="8"/>
  <c r="AF3015" i="8" s="1"/>
  <c r="AB3015" i="8"/>
  <c r="AC3015" i="8" s="1"/>
  <c r="AT3014" i="8"/>
  <c r="AU3014" i="8" s="1"/>
  <c r="AS3014" i="8"/>
  <c r="AR3014" i="8"/>
  <c r="AQ3014" i="8"/>
  <c r="AP3014" i="8"/>
  <c r="AO3014" i="8"/>
  <c r="AN3014" i="8"/>
  <c r="AM3014" i="8"/>
  <c r="AL3014" i="8"/>
  <c r="AK3014" i="8"/>
  <c r="AJ3014" i="8"/>
  <c r="AH3014" i="8"/>
  <c r="AI3014" i="8" s="1"/>
  <c r="AG3014" i="8"/>
  <c r="AE3014" i="8"/>
  <c r="AF3014" i="8" s="1"/>
  <c r="AB3014" i="8"/>
  <c r="AC3014" i="8" s="1"/>
  <c r="AT3013" i="8"/>
  <c r="AU3013" i="8" s="1"/>
  <c r="AS3013" i="8"/>
  <c r="AR3013" i="8"/>
  <c r="AQ3013" i="8"/>
  <c r="AP3013" i="8"/>
  <c r="AO3013" i="8"/>
  <c r="AN3013" i="8"/>
  <c r="AM3013" i="8"/>
  <c r="AL3013" i="8"/>
  <c r="AK3013" i="8"/>
  <c r="AJ3013" i="8"/>
  <c r="AH3013" i="8"/>
  <c r="AI3013" i="8" s="1"/>
  <c r="AG3013" i="8"/>
  <c r="AE3013" i="8"/>
  <c r="AF3013" i="8" s="1"/>
  <c r="AB3013" i="8"/>
  <c r="AC3013" i="8" s="1"/>
  <c r="AT3012" i="8"/>
  <c r="AU3012" i="8" s="1"/>
  <c r="AS3012" i="8"/>
  <c r="AR3012" i="8"/>
  <c r="AQ3012" i="8"/>
  <c r="AP3012" i="8"/>
  <c r="AO3012" i="8"/>
  <c r="AN3012" i="8"/>
  <c r="AM3012" i="8"/>
  <c r="AL3012" i="8"/>
  <c r="AK3012" i="8"/>
  <c r="AJ3012" i="8"/>
  <c r="AH3012" i="8"/>
  <c r="AI3012" i="8" s="1"/>
  <c r="AG3012" i="8"/>
  <c r="AE3012" i="8"/>
  <c r="AF3012" i="8" s="1"/>
  <c r="AB3012" i="8"/>
  <c r="AC3012" i="8" s="1"/>
  <c r="AU3011" i="8"/>
  <c r="AT3011" i="8"/>
  <c r="AS3011" i="8"/>
  <c r="AR3011" i="8"/>
  <c r="AQ3011" i="8"/>
  <c r="AP3011" i="8"/>
  <c r="AO3011" i="8"/>
  <c r="AN3011" i="8"/>
  <c r="AM3011" i="8"/>
  <c r="AL3011" i="8"/>
  <c r="AK3011" i="8"/>
  <c r="AJ3011" i="8"/>
  <c r="AI3011" i="8"/>
  <c r="AH3011" i="8"/>
  <c r="AG3011" i="8"/>
  <c r="AF3011" i="8"/>
  <c r="AE3011" i="8"/>
  <c r="AB3011" i="8"/>
  <c r="AC3011" i="8" s="1"/>
  <c r="AT3010" i="8"/>
  <c r="AU3010" i="8" s="1"/>
  <c r="AS3010" i="8"/>
  <c r="AR3010" i="8"/>
  <c r="AQ3010" i="8"/>
  <c r="AP3010" i="8"/>
  <c r="AO3010" i="8"/>
  <c r="AN3010" i="8"/>
  <c r="AM3010" i="8"/>
  <c r="AL3010" i="8"/>
  <c r="AK3010" i="8"/>
  <c r="AJ3010" i="8"/>
  <c r="AH3010" i="8"/>
  <c r="AI3010" i="8" s="1"/>
  <c r="AG3010" i="8"/>
  <c r="AF3010" i="8"/>
  <c r="AE3010" i="8"/>
  <c r="AB3010" i="8"/>
  <c r="AC3010" i="8" s="1"/>
  <c r="AT3009" i="8"/>
  <c r="AU3009" i="8" s="1"/>
  <c r="AS3009" i="8"/>
  <c r="AR3009" i="8"/>
  <c r="AQ3009" i="8"/>
  <c r="AP3009" i="8"/>
  <c r="AO3009" i="8"/>
  <c r="AN3009" i="8"/>
  <c r="AM3009" i="8"/>
  <c r="AL3009" i="8"/>
  <c r="AK3009" i="8"/>
  <c r="AJ3009" i="8"/>
  <c r="AH3009" i="8"/>
  <c r="AI3009" i="8" s="1"/>
  <c r="AG3009" i="8"/>
  <c r="AE3009" i="8"/>
  <c r="AF3009" i="8" s="1"/>
  <c r="AB3009" i="8"/>
  <c r="AC3009" i="8" s="1"/>
  <c r="AT3008" i="8"/>
  <c r="AU3008" i="8" s="1"/>
  <c r="AS3008" i="8"/>
  <c r="AR3008" i="8"/>
  <c r="AQ3008" i="8"/>
  <c r="AP3008" i="8"/>
  <c r="AO3008" i="8"/>
  <c r="AN3008" i="8"/>
  <c r="AM3008" i="8"/>
  <c r="AL3008" i="8"/>
  <c r="AK3008" i="8"/>
  <c r="AJ3008" i="8"/>
  <c r="AH3008" i="8"/>
  <c r="AI3008" i="8" s="1"/>
  <c r="AG3008" i="8"/>
  <c r="AE3008" i="8"/>
  <c r="AF3008" i="8" s="1"/>
  <c r="AB3008" i="8"/>
  <c r="AC3008" i="8" s="1"/>
  <c r="AT3007" i="8"/>
  <c r="AU3007" i="8" s="1"/>
  <c r="AS3007" i="8"/>
  <c r="AR3007" i="8"/>
  <c r="AQ3007" i="8"/>
  <c r="AP3007" i="8"/>
  <c r="AO3007" i="8"/>
  <c r="AN3007" i="8"/>
  <c r="AM3007" i="8"/>
  <c r="AL3007" i="8"/>
  <c r="AK3007" i="8"/>
  <c r="AJ3007" i="8"/>
  <c r="AH3007" i="8"/>
  <c r="AI3007" i="8" s="1"/>
  <c r="AG3007" i="8"/>
  <c r="AE3007" i="8"/>
  <c r="AF3007" i="8" s="1"/>
  <c r="AB3007" i="8"/>
  <c r="AC3007" i="8" s="1"/>
  <c r="AT3006" i="8"/>
  <c r="AU3006" i="8" s="1"/>
  <c r="AS3006" i="8"/>
  <c r="AR3006" i="8"/>
  <c r="AQ3006" i="8"/>
  <c r="AP3006" i="8"/>
  <c r="AO3006" i="8"/>
  <c r="AN3006" i="8"/>
  <c r="AM3006" i="8"/>
  <c r="AL3006" i="8"/>
  <c r="AK3006" i="8"/>
  <c r="AJ3006" i="8"/>
  <c r="AH3006" i="8"/>
  <c r="AI3006" i="8" s="1"/>
  <c r="AG3006" i="8"/>
  <c r="AE3006" i="8"/>
  <c r="AF3006" i="8" s="1"/>
  <c r="AB3006" i="8"/>
  <c r="AC3006" i="8" s="1"/>
  <c r="AT3005" i="8"/>
  <c r="AU3005" i="8" s="1"/>
  <c r="AS3005" i="8"/>
  <c r="AR3005" i="8"/>
  <c r="AQ3005" i="8"/>
  <c r="AP3005" i="8"/>
  <c r="AO3005" i="8"/>
  <c r="AN3005" i="8"/>
  <c r="AM3005" i="8"/>
  <c r="AL3005" i="8"/>
  <c r="AK3005" i="8"/>
  <c r="AJ3005" i="8"/>
  <c r="AH3005" i="8"/>
  <c r="AI3005" i="8" s="1"/>
  <c r="AG3005" i="8"/>
  <c r="AE3005" i="8"/>
  <c r="AF3005" i="8" s="1"/>
  <c r="AB3005" i="8"/>
  <c r="AC3005" i="8" s="1"/>
  <c r="AT3004" i="8"/>
  <c r="AU3004" i="8" s="1"/>
  <c r="AS3004" i="8"/>
  <c r="AR3004" i="8"/>
  <c r="AQ3004" i="8"/>
  <c r="AP3004" i="8"/>
  <c r="AO3004" i="8"/>
  <c r="AN3004" i="8"/>
  <c r="AM3004" i="8"/>
  <c r="AL3004" i="8"/>
  <c r="AK3004" i="8"/>
  <c r="AJ3004" i="8"/>
  <c r="AH3004" i="8"/>
  <c r="AI3004" i="8" s="1"/>
  <c r="AG3004" i="8"/>
  <c r="AE3004" i="8"/>
  <c r="AF3004" i="8" s="1"/>
  <c r="AB3004" i="8"/>
  <c r="AC3004" i="8" s="1"/>
  <c r="AT3003" i="8"/>
  <c r="AU3003" i="8" s="1"/>
  <c r="AS3003" i="8"/>
  <c r="AR3003" i="8"/>
  <c r="AQ3003" i="8"/>
  <c r="AP3003" i="8"/>
  <c r="AO3003" i="8"/>
  <c r="AN3003" i="8"/>
  <c r="AM3003" i="8"/>
  <c r="AL3003" i="8"/>
  <c r="AK3003" i="8"/>
  <c r="AJ3003" i="8"/>
  <c r="AH3003" i="8"/>
  <c r="AI3003" i="8" s="1"/>
  <c r="AG3003" i="8"/>
  <c r="AE3003" i="8"/>
  <c r="AF3003" i="8" s="1"/>
  <c r="AB3003" i="8"/>
  <c r="AC3003" i="8" s="1"/>
  <c r="AT3002" i="8"/>
  <c r="AU3002" i="8" s="1"/>
  <c r="AS3002" i="8"/>
  <c r="AR3002" i="8"/>
  <c r="AQ3002" i="8"/>
  <c r="AP3002" i="8"/>
  <c r="AO3002" i="8"/>
  <c r="AN3002" i="8"/>
  <c r="AM3002" i="8"/>
  <c r="AL3002" i="8"/>
  <c r="AK3002" i="8"/>
  <c r="AJ3002" i="8"/>
  <c r="AH3002" i="8"/>
  <c r="AI3002" i="8" s="1"/>
  <c r="AG3002" i="8"/>
  <c r="AE3002" i="8"/>
  <c r="AF3002" i="8" s="1"/>
  <c r="AB3002" i="8"/>
  <c r="AC3002" i="8" s="1"/>
  <c r="AT3001" i="8"/>
  <c r="AU3001" i="8" s="1"/>
  <c r="AS3001" i="8"/>
  <c r="AR3001" i="8"/>
  <c r="AQ3001" i="8"/>
  <c r="AP3001" i="8"/>
  <c r="AO3001" i="8"/>
  <c r="AN3001" i="8"/>
  <c r="AM3001" i="8"/>
  <c r="AL3001" i="8"/>
  <c r="AK3001" i="8"/>
  <c r="AJ3001" i="8"/>
  <c r="AI3001" i="8"/>
  <c r="AH3001" i="8"/>
  <c r="AG3001" i="8"/>
  <c r="AE3001" i="8"/>
  <c r="AF3001" i="8" s="1"/>
  <c r="AB3001" i="8"/>
  <c r="AC3001" i="8" s="1"/>
  <c r="AT3000" i="8"/>
  <c r="AU3000" i="8" s="1"/>
  <c r="AS3000" i="8"/>
  <c r="AR3000" i="8"/>
  <c r="AQ3000" i="8"/>
  <c r="AP3000" i="8"/>
  <c r="AO3000" i="8"/>
  <c r="AN3000" i="8"/>
  <c r="AM3000" i="8"/>
  <c r="AL3000" i="8"/>
  <c r="AK3000" i="8"/>
  <c r="AJ3000" i="8"/>
  <c r="AH3000" i="8"/>
  <c r="AI3000" i="8" s="1"/>
  <c r="AG3000" i="8"/>
  <c r="AE3000" i="8"/>
  <c r="AF3000" i="8" s="1"/>
  <c r="AB3000" i="8"/>
  <c r="AC3000" i="8" s="1"/>
  <c r="AT2999" i="8"/>
  <c r="AU2999" i="8" s="1"/>
  <c r="AS2999" i="8"/>
  <c r="AR2999" i="8"/>
  <c r="AQ2999" i="8"/>
  <c r="AP2999" i="8"/>
  <c r="AO2999" i="8"/>
  <c r="AN2999" i="8"/>
  <c r="AM2999" i="8"/>
  <c r="AL2999" i="8"/>
  <c r="AK2999" i="8"/>
  <c r="AJ2999" i="8"/>
  <c r="AH2999" i="8"/>
  <c r="AI2999" i="8" s="1"/>
  <c r="AG2999" i="8"/>
  <c r="AE2999" i="8"/>
  <c r="AF2999" i="8" s="1"/>
  <c r="AB2999" i="8"/>
  <c r="AC2999" i="8" s="1"/>
  <c r="AT2998" i="8"/>
  <c r="AU2998" i="8" s="1"/>
  <c r="AS2998" i="8"/>
  <c r="AR2998" i="8"/>
  <c r="AQ2998" i="8"/>
  <c r="AP2998" i="8"/>
  <c r="AO2998" i="8"/>
  <c r="AN2998" i="8"/>
  <c r="AM2998" i="8"/>
  <c r="AL2998" i="8"/>
  <c r="AK2998" i="8"/>
  <c r="AJ2998" i="8"/>
  <c r="AH2998" i="8"/>
  <c r="AI2998" i="8" s="1"/>
  <c r="AG2998" i="8"/>
  <c r="AE2998" i="8"/>
  <c r="AF2998" i="8" s="1"/>
  <c r="AB2998" i="8"/>
  <c r="AC2998" i="8" s="1"/>
  <c r="AT2997" i="8"/>
  <c r="AU2997" i="8" s="1"/>
  <c r="AS2997" i="8"/>
  <c r="AR2997" i="8"/>
  <c r="AQ2997" i="8"/>
  <c r="AP2997" i="8"/>
  <c r="AO2997" i="8"/>
  <c r="AN2997" i="8"/>
  <c r="AM2997" i="8"/>
  <c r="AL2997" i="8"/>
  <c r="AK2997" i="8"/>
  <c r="AJ2997" i="8"/>
  <c r="AH2997" i="8"/>
  <c r="AI2997" i="8" s="1"/>
  <c r="AG2997" i="8"/>
  <c r="AE2997" i="8"/>
  <c r="AF2997" i="8" s="1"/>
  <c r="AB2997" i="8"/>
  <c r="AC2997" i="8" s="1"/>
  <c r="AT2996" i="8"/>
  <c r="AU2996" i="8" s="1"/>
  <c r="AS2996" i="8"/>
  <c r="AR2996" i="8"/>
  <c r="AQ2996" i="8"/>
  <c r="AP2996" i="8"/>
  <c r="AO2996" i="8"/>
  <c r="AN2996" i="8"/>
  <c r="AM2996" i="8"/>
  <c r="AL2996" i="8"/>
  <c r="AK2996" i="8"/>
  <c r="AJ2996" i="8"/>
  <c r="AH2996" i="8"/>
  <c r="AI2996" i="8" s="1"/>
  <c r="AG2996" i="8"/>
  <c r="AE2996" i="8"/>
  <c r="AF2996" i="8" s="1"/>
  <c r="AB2996" i="8"/>
  <c r="AC2996" i="8" s="1"/>
  <c r="AT2995" i="8"/>
  <c r="AU2995" i="8" s="1"/>
  <c r="AS2995" i="8"/>
  <c r="AR2995" i="8"/>
  <c r="AQ2995" i="8"/>
  <c r="AP2995" i="8"/>
  <c r="AO2995" i="8"/>
  <c r="AN2995" i="8"/>
  <c r="AM2995" i="8"/>
  <c r="AL2995" i="8"/>
  <c r="AK2995" i="8"/>
  <c r="AJ2995" i="8"/>
  <c r="AI2995" i="8"/>
  <c r="AH2995" i="8"/>
  <c r="AG2995" i="8"/>
  <c r="AE2995" i="8"/>
  <c r="AF2995" i="8" s="1"/>
  <c r="AB2995" i="8"/>
  <c r="AC2995" i="8" s="1"/>
  <c r="AT2994" i="8"/>
  <c r="AU2994" i="8" s="1"/>
  <c r="AS2994" i="8"/>
  <c r="AR2994" i="8"/>
  <c r="AQ2994" i="8"/>
  <c r="AP2994" i="8"/>
  <c r="AO2994" i="8"/>
  <c r="AN2994" i="8"/>
  <c r="AM2994" i="8"/>
  <c r="AL2994" i="8"/>
  <c r="AK2994" i="8"/>
  <c r="AJ2994" i="8"/>
  <c r="AH2994" i="8"/>
  <c r="AI2994" i="8" s="1"/>
  <c r="AG2994" i="8"/>
  <c r="AE2994" i="8"/>
  <c r="AF2994" i="8" s="1"/>
  <c r="AB2994" i="8"/>
  <c r="AC2994" i="8" s="1"/>
  <c r="AT2993" i="8"/>
  <c r="AU2993" i="8" s="1"/>
  <c r="AS2993" i="8"/>
  <c r="AR2993" i="8"/>
  <c r="AQ2993" i="8"/>
  <c r="AP2993" i="8"/>
  <c r="AO2993" i="8"/>
  <c r="AN2993" i="8"/>
  <c r="AM2993" i="8"/>
  <c r="AL2993" i="8"/>
  <c r="AK2993" i="8"/>
  <c r="AJ2993" i="8"/>
  <c r="AH2993" i="8"/>
  <c r="AI2993" i="8" s="1"/>
  <c r="AG2993" i="8"/>
  <c r="AE2993" i="8"/>
  <c r="AF2993" i="8" s="1"/>
  <c r="AB2993" i="8"/>
  <c r="AC2993" i="8" s="1"/>
  <c r="AT2992" i="8"/>
  <c r="AU2992" i="8" s="1"/>
  <c r="AS2992" i="8"/>
  <c r="AR2992" i="8"/>
  <c r="AQ2992" i="8"/>
  <c r="AP2992" i="8"/>
  <c r="AO2992" i="8"/>
  <c r="AN2992" i="8"/>
  <c r="AM2992" i="8"/>
  <c r="AL2992" i="8"/>
  <c r="AK2992" i="8"/>
  <c r="AJ2992" i="8"/>
  <c r="AH2992" i="8"/>
  <c r="AI2992" i="8" s="1"/>
  <c r="AG2992" i="8"/>
  <c r="AE2992" i="8"/>
  <c r="AF2992" i="8" s="1"/>
  <c r="AB2992" i="8"/>
  <c r="AC2992" i="8" s="1"/>
  <c r="AT2991" i="8"/>
  <c r="AU2991" i="8" s="1"/>
  <c r="AS2991" i="8"/>
  <c r="AR2991" i="8"/>
  <c r="AQ2991" i="8"/>
  <c r="AP2991" i="8"/>
  <c r="AO2991" i="8"/>
  <c r="AN2991" i="8"/>
  <c r="AM2991" i="8"/>
  <c r="AL2991" i="8"/>
  <c r="AK2991" i="8"/>
  <c r="AJ2991" i="8"/>
  <c r="AH2991" i="8"/>
  <c r="AI2991" i="8" s="1"/>
  <c r="AG2991" i="8"/>
  <c r="AE2991" i="8"/>
  <c r="AF2991" i="8" s="1"/>
  <c r="AB2991" i="8"/>
  <c r="AC2991" i="8" s="1"/>
  <c r="AT2990" i="8"/>
  <c r="AU2990" i="8" s="1"/>
  <c r="AS2990" i="8"/>
  <c r="AR2990" i="8"/>
  <c r="AQ2990" i="8"/>
  <c r="AP2990" i="8"/>
  <c r="AO2990" i="8"/>
  <c r="AN2990" i="8"/>
  <c r="AM2990" i="8"/>
  <c r="AL2990" i="8"/>
  <c r="AK2990" i="8"/>
  <c r="AJ2990" i="8"/>
  <c r="AH2990" i="8"/>
  <c r="AI2990" i="8" s="1"/>
  <c r="AG2990" i="8"/>
  <c r="AE2990" i="8"/>
  <c r="AF2990" i="8" s="1"/>
  <c r="AB2990" i="8"/>
  <c r="AC2990" i="8" s="1"/>
  <c r="AT2989" i="8"/>
  <c r="AU2989" i="8" s="1"/>
  <c r="AS2989" i="8"/>
  <c r="AR2989" i="8"/>
  <c r="AQ2989" i="8"/>
  <c r="AP2989" i="8"/>
  <c r="AO2989" i="8"/>
  <c r="AN2989" i="8"/>
  <c r="AM2989" i="8"/>
  <c r="AL2989" i="8"/>
  <c r="AK2989" i="8"/>
  <c r="AJ2989" i="8"/>
  <c r="AH2989" i="8"/>
  <c r="AI2989" i="8" s="1"/>
  <c r="AG2989" i="8"/>
  <c r="AE2989" i="8"/>
  <c r="AF2989" i="8" s="1"/>
  <c r="AB2989" i="8"/>
  <c r="AC2989" i="8" s="1"/>
  <c r="AT2988" i="8"/>
  <c r="AU2988" i="8" s="1"/>
  <c r="AS2988" i="8"/>
  <c r="AR2988" i="8"/>
  <c r="AQ2988" i="8"/>
  <c r="AP2988" i="8"/>
  <c r="AO2988" i="8"/>
  <c r="AN2988" i="8"/>
  <c r="AM2988" i="8"/>
  <c r="AL2988" i="8"/>
  <c r="AK2988" i="8"/>
  <c r="AJ2988" i="8"/>
  <c r="AH2988" i="8"/>
  <c r="AI2988" i="8" s="1"/>
  <c r="AG2988" i="8"/>
  <c r="AE2988" i="8"/>
  <c r="AF2988" i="8" s="1"/>
  <c r="AB2988" i="8"/>
  <c r="AC2988" i="8" s="1"/>
  <c r="AT2987" i="8"/>
  <c r="AU2987" i="8" s="1"/>
  <c r="AS2987" i="8"/>
  <c r="AR2987" i="8"/>
  <c r="AQ2987" i="8"/>
  <c r="AP2987" i="8"/>
  <c r="AO2987" i="8"/>
  <c r="AN2987" i="8"/>
  <c r="AM2987" i="8"/>
  <c r="AL2987" i="8"/>
  <c r="AK2987" i="8"/>
  <c r="AJ2987" i="8"/>
  <c r="AI2987" i="8"/>
  <c r="AH2987" i="8"/>
  <c r="AG2987" i="8"/>
  <c r="AE2987" i="8"/>
  <c r="AF2987" i="8" s="1"/>
  <c r="AB2987" i="8"/>
  <c r="AC2987" i="8" s="1"/>
  <c r="AT2986" i="8"/>
  <c r="AU2986" i="8" s="1"/>
  <c r="AS2986" i="8"/>
  <c r="AR2986" i="8"/>
  <c r="AQ2986" i="8"/>
  <c r="AP2986" i="8"/>
  <c r="AO2986" i="8"/>
  <c r="AN2986" i="8"/>
  <c r="AM2986" i="8"/>
  <c r="AL2986" i="8"/>
  <c r="AK2986" i="8"/>
  <c r="AJ2986" i="8"/>
  <c r="AH2986" i="8"/>
  <c r="AI2986" i="8" s="1"/>
  <c r="AG2986" i="8"/>
  <c r="AE2986" i="8"/>
  <c r="AF2986" i="8" s="1"/>
  <c r="AB2986" i="8"/>
  <c r="AC2986" i="8" s="1"/>
  <c r="AT2985" i="8"/>
  <c r="AU2985" i="8" s="1"/>
  <c r="AS2985" i="8"/>
  <c r="AR2985" i="8"/>
  <c r="AQ2985" i="8"/>
  <c r="AP2985" i="8"/>
  <c r="AO2985" i="8"/>
  <c r="AN2985" i="8"/>
  <c r="AM2985" i="8"/>
  <c r="AL2985" i="8"/>
  <c r="AK2985" i="8"/>
  <c r="AJ2985" i="8"/>
  <c r="AH2985" i="8"/>
  <c r="AI2985" i="8" s="1"/>
  <c r="AG2985" i="8"/>
  <c r="AE2985" i="8"/>
  <c r="AF2985" i="8" s="1"/>
  <c r="AB2985" i="8"/>
  <c r="AC2985" i="8" s="1"/>
  <c r="AT2984" i="8"/>
  <c r="AU2984" i="8" s="1"/>
  <c r="AS2984" i="8"/>
  <c r="AR2984" i="8"/>
  <c r="AQ2984" i="8"/>
  <c r="AP2984" i="8"/>
  <c r="AO2984" i="8"/>
  <c r="AN2984" i="8"/>
  <c r="AM2984" i="8"/>
  <c r="AL2984" i="8"/>
  <c r="AK2984" i="8"/>
  <c r="AJ2984" i="8"/>
  <c r="AH2984" i="8"/>
  <c r="AI2984" i="8" s="1"/>
  <c r="AG2984" i="8"/>
  <c r="AE2984" i="8"/>
  <c r="AF2984" i="8" s="1"/>
  <c r="AB2984" i="8"/>
  <c r="AC2984" i="8" s="1"/>
  <c r="AT2983" i="8"/>
  <c r="AU2983" i="8" s="1"/>
  <c r="AS2983" i="8"/>
  <c r="AR2983" i="8"/>
  <c r="AQ2983" i="8"/>
  <c r="AP2983" i="8"/>
  <c r="AO2983" i="8"/>
  <c r="AN2983" i="8"/>
  <c r="AM2983" i="8"/>
  <c r="AL2983" i="8"/>
  <c r="AK2983" i="8"/>
  <c r="AJ2983" i="8"/>
  <c r="AH2983" i="8"/>
  <c r="AI2983" i="8" s="1"/>
  <c r="AG2983" i="8"/>
  <c r="AE2983" i="8"/>
  <c r="AF2983" i="8" s="1"/>
  <c r="AB2983" i="8"/>
  <c r="AC2983" i="8" s="1"/>
  <c r="AT2982" i="8"/>
  <c r="AU2982" i="8" s="1"/>
  <c r="AS2982" i="8"/>
  <c r="AR2982" i="8"/>
  <c r="AQ2982" i="8"/>
  <c r="AP2982" i="8"/>
  <c r="AO2982" i="8"/>
  <c r="AN2982" i="8"/>
  <c r="AM2982" i="8"/>
  <c r="AL2982" i="8"/>
  <c r="AK2982" i="8"/>
  <c r="AJ2982" i="8"/>
  <c r="AH2982" i="8"/>
  <c r="AI2982" i="8" s="1"/>
  <c r="AG2982" i="8"/>
  <c r="AE2982" i="8"/>
  <c r="AF2982" i="8" s="1"/>
  <c r="AB2982" i="8"/>
  <c r="AC2982" i="8" s="1"/>
  <c r="AT2981" i="8"/>
  <c r="AU2981" i="8" s="1"/>
  <c r="AS2981" i="8"/>
  <c r="AR2981" i="8"/>
  <c r="AQ2981" i="8"/>
  <c r="AP2981" i="8"/>
  <c r="AO2981" i="8"/>
  <c r="AN2981" i="8"/>
  <c r="AM2981" i="8"/>
  <c r="AL2981" i="8"/>
  <c r="AK2981" i="8"/>
  <c r="AJ2981" i="8"/>
  <c r="AH2981" i="8"/>
  <c r="AI2981" i="8" s="1"/>
  <c r="AG2981" i="8"/>
  <c r="AE2981" i="8"/>
  <c r="AF2981" i="8" s="1"/>
  <c r="AB2981" i="8"/>
  <c r="AC2981" i="8" s="1"/>
  <c r="AT2980" i="8"/>
  <c r="AU2980" i="8" s="1"/>
  <c r="AS2980" i="8"/>
  <c r="AR2980" i="8"/>
  <c r="AQ2980" i="8"/>
  <c r="AP2980" i="8"/>
  <c r="AO2980" i="8"/>
  <c r="AN2980" i="8"/>
  <c r="AM2980" i="8"/>
  <c r="AL2980" i="8"/>
  <c r="AK2980" i="8"/>
  <c r="AJ2980" i="8"/>
  <c r="AH2980" i="8"/>
  <c r="AI2980" i="8" s="1"/>
  <c r="AG2980" i="8"/>
  <c r="AE2980" i="8"/>
  <c r="AF2980" i="8" s="1"/>
  <c r="AB2980" i="8"/>
  <c r="AC2980" i="8" s="1"/>
  <c r="AU2979" i="8"/>
  <c r="AT2979" i="8"/>
  <c r="AS2979" i="8"/>
  <c r="AR2979" i="8"/>
  <c r="AQ2979" i="8"/>
  <c r="AP2979" i="8"/>
  <c r="AO2979" i="8"/>
  <c r="AN2979" i="8"/>
  <c r="AM2979" i="8"/>
  <c r="AL2979" i="8"/>
  <c r="AK2979" i="8"/>
  <c r="AJ2979" i="8"/>
  <c r="AI2979" i="8"/>
  <c r="AH2979" i="8"/>
  <c r="AG2979" i="8"/>
  <c r="AE2979" i="8"/>
  <c r="AF2979" i="8" s="1"/>
  <c r="AB2979" i="8"/>
  <c r="AC2979" i="8" s="1"/>
  <c r="AT2978" i="8"/>
  <c r="AU2978" i="8" s="1"/>
  <c r="AS2978" i="8"/>
  <c r="AR2978" i="8"/>
  <c r="AQ2978" i="8"/>
  <c r="AP2978" i="8"/>
  <c r="AO2978" i="8"/>
  <c r="AN2978" i="8"/>
  <c r="AM2978" i="8"/>
  <c r="AL2978" i="8"/>
  <c r="AK2978" i="8"/>
  <c r="AJ2978" i="8"/>
  <c r="AH2978" i="8"/>
  <c r="AI2978" i="8" s="1"/>
  <c r="AG2978" i="8"/>
  <c r="AE2978" i="8"/>
  <c r="AF2978" i="8" s="1"/>
  <c r="AB2978" i="8"/>
  <c r="AC2978" i="8" s="1"/>
  <c r="AT2977" i="8"/>
  <c r="AU2977" i="8" s="1"/>
  <c r="AS2977" i="8"/>
  <c r="AR2977" i="8"/>
  <c r="AQ2977" i="8"/>
  <c r="AP2977" i="8"/>
  <c r="AO2977" i="8"/>
  <c r="AN2977" i="8"/>
  <c r="AM2977" i="8"/>
  <c r="AL2977" i="8"/>
  <c r="AK2977" i="8"/>
  <c r="AJ2977" i="8"/>
  <c r="AH2977" i="8"/>
  <c r="AI2977" i="8" s="1"/>
  <c r="AG2977" i="8"/>
  <c r="AE2977" i="8"/>
  <c r="AF2977" i="8" s="1"/>
  <c r="AB2977" i="8"/>
  <c r="AC2977" i="8" s="1"/>
  <c r="AT2976" i="8"/>
  <c r="AU2976" i="8" s="1"/>
  <c r="AS2976" i="8"/>
  <c r="AR2976" i="8"/>
  <c r="AQ2976" i="8"/>
  <c r="AP2976" i="8"/>
  <c r="AO2976" i="8"/>
  <c r="AN2976" i="8"/>
  <c r="AM2976" i="8"/>
  <c r="AL2976" i="8"/>
  <c r="AK2976" i="8"/>
  <c r="AJ2976" i="8"/>
  <c r="AH2976" i="8"/>
  <c r="AI2976" i="8" s="1"/>
  <c r="AG2976" i="8"/>
  <c r="AE2976" i="8"/>
  <c r="AF2976" i="8" s="1"/>
  <c r="AB2976" i="8"/>
  <c r="AC2976" i="8" s="1"/>
  <c r="AT2975" i="8"/>
  <c r="AU2975" i="8" s="1"/>
  <c r="AS2975" i="8"/>
  <c r="AR2975" i="8"/>
  <c r="AQ2975" i="8"/>
  <c r="AP2975" i="8"/>
  <c r="AO2975" i="8"/>
  <c r="AN2975" i="8"/>
  <c r="AM2975" i="8"/>
  <c r="AL2975" i="8"/>
  <c r="AK2975" i="8"/>
  <c r="AJ2975" i="8"/>
  <c r="AH2975" i="8"/>
  <c r="AI2975" i="8" s="1"/>
  <c r="AG2975" i="8"/>
  <c r="AE2975" i="8"/>
  <c r="AF2975" i="8" s="1"/>
  <c r="AB2975" i="8"/>
  <c r="AC2975" i="8" s="1"/>
  <c r="AT2974" i="8"/>
  <c r="AU2974" i="8" s="1"/>
  <c r="AS2974" i="8"/>
  <c r="AR2974" i="8"/>
  <c r="AQ2974" i="8"/>
  <c r="AP2974" i="8"/>
  <c r="AO2974" i="8"/>
  <c r="AN2974" i="8"/>
  <c r="AM2974" i="8"/>
  <c r="AL2974" i="8"/>
  <c r="AK2974" i="8"/>
  <c r="AJ2974" i="8"/>
  <c r="AH2974" i="8"/>
  <c r="AI2974" i="8" s="1"/>
  <c r="AG2974" i="8"/>
  <c r="AE2974" i="8"/>
  <c r="AF2974" i="8" s="1"/>
  <c r="AB2974" i="8"/>
  <c r="AC2974" i="8" s="1"/>
  <c r="AT2973" i="8"/>
  <c r="AU2973" i="8" s="1"/>
  <c r="AS2973" i="8"/>
  <c r="AR2973" i="8"/>
  <c r="AQ2973" i="8"/>
  <c r="AP2973" i="8"/>
  <c r="AO2973" i="8"/>
  <c r="AN2973" i="8"/>
  <c r="AM2973" i="8"/>
  <c r="AL2973" i="8"/>
  <c r="AK2973" i="8"/>
  <c r="AJ2973" i="8"/>
  <c r="AH2973" i="8"/>
  <c r="AI2973" i="8" s="1"/>
  <c r="AG2973" i="8"/>
  <c r="AE2973" i="8"/>
  <c r="AF2973" i="8" s="1"/>
  <c r="AB2973" i="8"/>
  <c r="AC2973" i="8" s="1"/>
  <c r="AT2972" i="8"/>
  <c r="AU2972" i="8" s="1"/>
  <c r="AS2972" i="8"/>
  <c r="AR2972" i="8"/>
  <c r="AQ2972" i="8"/>
  <c r="AP2972" i="8"/>
  <c r="AO2972" i="8"/>
  <c r="AN2972" i="8"/>
  <c r="AM2972" i="8"/>
  <c r="AL2972" i="8"/>
  <c r="AK2972" i="8"/>
  <c r="AJ2972" i="8"/>
  <c r="AH2972" i="8"/>
  <c r="AI2972" i="8" s="1"/>
  <c r="AG2972" i="8"/>
  <c r="AE2972" i="8"/>
  <c r="AF2972" i="8" s="1"/>
  <c r="AB2972" i="8"/>
  <c r="AC2972" i="8" s="1"/>
  <c r="AU2971" i="8"/>
  <c r="AT2971" i="8"/>
  <c r="AS2971" i="8"/>
  <c r="AR2971" i="8"/>
  <c r="AQ2971" i="8"/>
  <c r="AP2971" i="8"/>
  <c r="AO2971" i="8"/>
  <c r="AN2971" i="8"/>
  <c r="AM2971" i="8"/>
  <c r="AL2971" i="8"/>
  <c r="AK2971" i="8"/>
  <c r="AJ2971" i="8"/>
  <c r="AH2971" i="8"/>
  <c r="AI2971" i="8" s="1"/>
  <c r="AG2971" i="8"/>
  <c r="AE2971" i="8"/>
  <c r="AF2971" i="8" s="1"/>
  <c r="AB2971" i="8"/>
  <c r="AC2971" i="8" s="1"/>
  <c r="AT2970" i="8"/>
  <c r="AU2970" i="8" s="1"/>
  <c r="AS2970" i="8"/>
  <c r="AR2970" i="8"/>
  <c r="AQ2970" i="8"/>
  <c r="AP2970" i="8"/>
  <c r="AO2970" i="8"/>
  <c r="AN2970" i="8"/>
  <c r="AM2970" i="8"/>
  <c r="AL2970" i="8"/>
  <c r="AK2970" i="8"/>
  <c r="AJ2970" i="8"/>
  <c r="AH2970" i="8"/>
  <c r="AI2970" i="8" s="1"/>
  <c r="AG2970" i="8"/>
  <c r="AE2970" i="8"/>
  <c r="AF2970" i="8" s="1"/>
  <c r="AB2970" i="8"/>
  <c r="AC2970" i="8" s="1"/>
  <c r="AT2969" i="8"/>
  <c r="AU2969" i="8" s="1"/>
  <c r="AS2969" i="8"/>
  <c r="AR2969" i="8"/>
  <c r="AQ2969" i="8"/>
  <c r="AP2969" i="8"/>
  <c r="AO2969" i="8"/>
  <c r="AN2969" i="8"/>
  <c r="AM2969" i="8"/>
  <c r="AL2969" i="8"/>
  <c r="AK2969" i="8"/>
  <c r="AJ2969" i="8"/>
  <c r="AH2969" i="8"/>
  <c r="AI2969" i="8" s="1"/>
  <c r="AG2969" i="8"/>
  <c r="AE2969" i="8"/>
  <c r="AF2969" i="8" s="1"/>
  <c r="AB2969" i="8"/>
  <c r="AC2969" i="8" s="1"/>
  <c r="AT2968" i="8"/>
  <c r="AU2968" i="8" s="1"/>
  <c r="AS2968" i="8"/>
  <c r="AR2968" i="8"/>
  <c r="AQ2968" i="8"/>
  <c r="AP2968" i="8"/>
  <c r="AO2968" i="8"/>
  <c r="AN2968" i="8"/>
  <c r="AM2968" i="8"/>
  <c r="AL2968" i="8"/>
  <c r="AK2968" i="8"/>
  <c r="AJ2968" i="8"/>
  <c r="AH2968" i="8"/>
  <c r="AI2968" i="8" s="1"/>
  <c r="AG2968" i="8"/>
  <c r="AE2968" i="8"/>
  <c r="AF2968" i="8" s="1"/>
  <c r="AB2968" i="8"/>
  <c r="AC2968" i="8" s="1"/>
  <c r="AT2967" i="8"/>
  <c r="AU2967" i="8" s="1"/>
  <c r="AS2967" i="8"/>
  <c r="AR2967" i="8"/>
  <c r="AQ2967" i="8"/>
  <c r="AP2967" i="8"/>
  <c r="AO2967" i="8"/>
  <c r="AN2967" i="8"/>
  <c r="AM2967" i="8"/>
  <c r="AL2967" i="8"/>
  <c r="AK2967" i="8"/>
  <c r="AJ2967" i="8"/>
  <c r="AH2967" i="8"/>
  <c r="AI2967" i="8" s="1"/>
  <c r="AG2967" i="8"/>
  <c r="AE2967" i="8"/>
  <c r="AF2967" i="8" s="1"/>
  <c r="AB2967" i="8"/>
  <c r="AC2967" i="8" s="1"/>
  <c r="AT2966" i="8"/>
  <c r="AU2966" i="8" s="1"/>
  <c r="AS2966" i="8"/>
  <c r="AR2966" i="8"/>
  <c r="AQ2966" i="8"/>
  <c r="AP2966" i="8"/>
  <c r="AO2966" i="8"/>
  <c r="AN2966" i="8"/>
  <c r="AM2966" i="8"/>
  <c r="AL2966" i="8"/>
  <c r="AK2966" i="8"/>
  <c r="AJ2966" i="8"/>
  <c r="AH2966" i="8"/>
  <c r="AI2966" i="8" s="1"/>
  <c r="AG2966" i="8"/>
  <c r="AE2966" i="8"/>
  <c r="AF2966" i="8" s="1"/>
  <c r="AB2966" i="8"/>
  <c r="AC2966" i="8" s="1"/>
  <c r="AT2965" i="8"/>
  <c r="AU2965" i="8" s="1"/>
  <c r="AS2965" i="8"/>
  <c r="AR2965" i="8"/>
  <c r="AQ2965" i="8"/>
  <c r="AP2965" i="8"/>
  <c r="AO2965" i="8"/>
  <c r="AN2965" i="8"/>
  <c r="AM2965" i="8"/>
  <c r="AL2965" i="8"/>
  <c r="AK2965" i="8"/>
  <c r="AJ2965" i="8"/>
  <c r="AH2965" i="8"/>
  <c r="AI2965" i="8" s="1"/>
  <c r="AG2965" i="8"/>
  <c r="AE2965" i="8"/>
  <c r="AF2965" i="8" s="1"/>
  <c r="AB2965" i="8"/>
  <c r="AC2965" i="8" s="1"/>
  <c r="AT2964" i="8"/>
  <c r="AU2964" i="8" s="1"/>
  <c r="AS2964" i="8"/>
  <c r="AR2964" i="8"/>
  <c r="AQ2964" i="8"/>
  <c r="AP2964" i="8"/>
  <c r="AO2964" i="8"/>
  <c r="AN2964" i="8"/>
  <c r="AM2964" i="8"/>
  <c r="AL2964" i="8"/>
  <c r="AK2964" i="8"/>
  <c r="AJ2964" i="8"/>
  <c r="AH2964" i="8"/>
  <c r="AI2964" i="8" s="1"/>
  <c r="AG2964" i="8"/>
  <c r="AE2964" i="8"/>
  <c r="AF2964" i="8" s="1"/>
  <c r="AB2964" i="8"/>
  <c r="AC2964" i="8" s="1"/>
  <c r="AT2963" i="8"/>
  <c r="AU2963" i="8" s="1"/>
  <c r="AS2963" i="8"/>
  <c r="AR2963" i="8"/>
  <c r="AQ2963" i="8"/>
  <c r="AP2963" i="8"/>
  <c r="AO2963" i="8"/>
  <c r="AN2963" i="8"/>
  <c r="AM2963" i="8"/>
  <c r="AL2963" i="8"/>
  <c r="AK2963" i="8"/>
  <c r="AJ2963" i="8"/>
  <c r="AH2963" i="8"/>
  <c r="AI2963" i="8" s="1"/>
  <c r="AG2963" i="8"/>
  <c r="AE2963" i="8"/>
  <c r="AF2963" i="8" s="1"/>
  <c r="AB2963" i="8"/>
  <c r="AC2963" i="8" s="1"/>
  <c r="AT2962" i="8"/>
  <c r="AU2962" i="8" s="1"/>
  <c r="AS2962" i="8"/>
  <c r="AR2962" i="8"/>
  <c r="AQ2962" i="8"/>
  <c r="AP2962" i="8"/>
  <c r="AO2962" i="8"/>
  <c r="AN2962" i="8"/>
  <c r="AM2962" i="8"/>
  <c r="AL2962" i="8"/>
  <c r="AK2962" i="8"/>
  <c r="AJ2962" i="8"/>
  <c r="AH2962" i="8"/>
  <c r="AI2962" i="8" s="1"/>
  <c r="AG2962" i="8"/>
  <c r="AE2962" i="8"/>
  <c r="AF2962" i="8" s="1"/>
  <c r="AB2962" i="8"/>
  <c r="AC2962" i="8" s="1"/>
  <c r="AT2961" i="8"/>
  <c r="AU2961" i="8" s="1"/>
  <c r="AS2961" i="8"/>
  <c r="AR2961" i="8"/>
  <c r="AQ2961" i="8"/>
  <c r="AP2961" i="8"/>
  <c r="AO2961" i="8"/>
  <c r="AN2961" i="8"/>
  <c r="AM2961" i="8"/>
  <c r="AL2961" i="8"/>
  <c r="AK2961" i="8"/>
  <c r="AJ2961" i="8"/>
  <c r="AH2961" i="8"/>
  <c r="AI2961" i="8" s="1"/>
  <c r="AG2961" i="8"/>
  <c r="AE2961" i="8"/>
  <c r="AF2961" i="8" s="1"/>
  <c r="AB2961" i="8"/>
  <c r="AC2961" i="8" s="1"/>
  <c r="AT2960" i="8"/>
  <c r="AU2960" i="8" s="1"/>
  <c r="AS2960" i="8"/>
  <c r="AR2960" i="8"/>
  <c r="AQ2960" i="8"/>
  <c r="AP2960" i="8"/>
  <c r="AO2960" i="8"/>
  <c r="AN2960" i="8"/>
  <c r="AM2960" i="8"/>
  <c r="AL2960" i="8"/>
  <c r="AK2960" i="8"/>
  <c r="AJ2960" i="8"/>
  <c r="AH2960" i="8"/>
  <c r="AI2960" i="8" s="1"/>
  <c r="AG2960" i="8"/>
  <c r="AE2960" i="8"/>
  <c r="AF2960" i="8" s="1"/>
  <c r="AB2960" i="8"/>
  <c r="AC2960" i="8" s="1"/>
  <c r="AT2959" i="8"/>
  <c r="AU2959" i="8" s="1"/>
  <c r="AS2959" i="8"/>
  <c r="AR2959" i="8"/>
  <c r="AQ2959" i="8"/>
  <c r="AP2959" i="8"/>
  <c r="AO2959" i="8"/>
  <c r="AN2959" i="8"/>
  <c r="AM2959" i="8"/>
  <c r="AL2959" i="8"/>
  <c r="AK2959" i="8"/>
  <c r="AJ2959" i="8"/>
  <c r="AH2959" i="8"/>
  <c r="AI2959" i="8" s="1"/>
  <c r="AG2959" i="8"/>
  <c r="AE2959" i="8"/>
  <c r="AF2959" i="8" s="1"/>
  <c r="AB2959" i="8"/>
  <c r="AC2959" i="8" s="1"/>
  <c r="AT2958" i="8"/>
  <c r="AU2958" i="8" s="1"/>
  <c r="AS2958" i="8"/>
  <c r="AR2958" i="8"/>
  <c r="AQ2958" i="8"/>
  <c r="AP2958" i="8"/>
  <c r="AO2958" i="8"/>
  <c r="AN2958" i="8"/>
  <c r="AM2958" i="8"/>
  <c r="AL2958" i="8"/>
  <c r="AK2958" i="8"/>
  <c r="AJ2958" i="8"/>
  <c r="AH2958" i="8"/>
  <c r="AI2958" i="8" s="1"/>
  <c r="AG2958" i="8"/>
  <c r="AE2958" i="8"/>
  <c r="AF2958" i="8" s="1"/>
  <c r="AB2958" i="8"/>
  <c r="AC2958" i="8" s="1"/>
  <c r="AT2957" i="8"/>
  <c r="AU2957" i="8" s="1"/>
  <c r="AS2957" i="8"/>
  <c r="AR2957" i="8"/>
  <c r="AQ2957" i="8"/>
  <c r="AP2957" i="8"/>
  <c r="AO2957" i="8"/>
  <c r="AN2957" i="8"/>
  <c r="AM2957" i="8"/>
  <c r="AL2957" i="8"/>
  <c r="AK2957" i="8"/>
  <c r="AJ2957" i="8"/>
  <c r="AH2957" i="8"/>
  <c r="AI2957" i="8" s="1"/>
  <c r="AG2957" i="8"/>
  <c r="AE2957" i="8"/>
  <c r="AF2957" i="8" s="1"/>
  <c r="AB2957" i="8"/>
  <c r="AC2957" i="8" s="1"/>
  <c r="AT2956" i="8"/>
  <c r="AU2956" i="8" s="1"/>
  <c r="AS2956" i="8"/>
  <c r="AR2956" i="8"/>
  <c r="AQ2956" i="8"/>
  <c r="AP2956" i="8"/>
  <c r="AO2956" i="8"/>
  <c r="AN2956" i="8"/>
  <c r="AM2956" i="8"/>
  <c r="AL2956" i="8"/>
  <c r="AK2956" i="8"/>
  <c r="AJ2956" i="8"/>
  <c r="AH2956" i="8"/>
  <c r="AI2956" i="8" s="1"/>
  <c r="AG2956" i="8"/>
  <c r="AE2956" i="8"/>
  <c r="AF2956" i="8" s="1"/>
  <c r="AB2956" i="8"/>
  <c r="AC2956" i="8" s="1"/>
  <c r="AT2955" i="8"/>
  <c r="AU2955" i="8" s="1"/>
  <c r="AS2955" i="8"/>
  <c r="AR2955" i="8"/>
  <c r="AQ2955" i="8"/>
  <c r="AP2955" i="8"/>
  <c r="AO2955" i="8"/>
  <c r="AN2955" i="8"/>
  <c r="AM2955" i="8"/>
  <c r="AL2955" i="8"/>
  <c r="AK2955" i="8"/>
  <c r="AJ2955" i="8"/>
  <c r="AH2955" i="8"/>
  <c r="AI2955" i="8" s="1"/>
  <c r="AG2955" i="8"/>
  <c r="AE2955" i="8"/>
  <c r="AF2955" i="8" s="1"/>
  <c r="AB2955" i="8"/>
  <c r="AC2955" i="8" s="1"/>
  <c r="AT2954" i="8"/>
  <c r="AU2954" i="8" s="1"/>
  <c r="AS2954" i="8"/>
  <c r="AR2954" i="8"/>
  <c r="AQ2954" i="8"/>
  <c r="AP2954" i="8"/>
  <c r="AO2954" i="8"/>
  <c r="AN2954" i="8"/>
  <c r="AM2954" i="8"/>
  <c r="AL2954" i="8"/>
  <c r="AK2954" i="8"/>
  <c r="AJ2954" i="8"/>
  <c r="AH2954" i="8"/>
  <c r="AI2954" i="8" s="1"/>
  <c r="AG2954" i="8"/>
  <c r="AE2954" i="8"/>
  <c r="AF2954" i="8" s="1"/>
  <c r="AB2954" i="8"/>
  <c r="AC2954" i="8" s="1"/>
  <c r="AT2953" i="8"/>
  <c r="AU2953" i="8" s="1"/>
  <c r="AS2953" i="8"/>
  <c r="AR2953" i="8"/>
  <c r="AQ2953" i="8"/>
  <c r="AP2953" i="8"/>
  <c r="AO2953" i="8"/>
  <c r="AN2953" i="8"/>
  <c r="AM2953" i="8"/>
  <c r="AL2953" i="8"/>
  <c r="AK2953" i="8"/>
  <c r="AJ2953" i="8"/>
  <c r="AH2953" i="8"/>
  <c r="AI2953" i="8" s="1"/>
  <c r="AG2953" i="8"/>
  <c r="AE2953" i="8"/>
  <c r="AF2953" i="8" s="1"/>
  <c r="AB2953" i="8"/>
  <c r="AC2953" i="8" s="1"/>
  <c r="AT2952" i="8"/>
  <c r="AU2952" i="8" s="1"/>
  <c r="AS2952" i="8"/>
  <c r="AR2952" i="8"/>
  <c r="AQ2952" i="8"/>
  <c r="AP2952" i="8"/>
  <c r="AO2952" i="8"/>
  <c r="AN2952" i="8"/>
  <c r="AM2952" i="8"/>
  <c r="AL2952" i="8"/>
  <c r="AK2952" i="8"/>
  <c r="AJ2952" i="8"/>
  <c r="AH2952" i="8"/>
  <c r="AI2952" i="8" s="1"/>
  <c r="AG2952" i="8"/>
  <c r="AE2952" i="8"/>
  <c r="AF2952" i="8" s="1"/>
  <c r="AC2952" i="8"/>
  <c r="AB2952" i="8"/>
  <c r="AT2951" i="8"/>
  <c r="AU2951" i="8" s="1"/>
  <c r="AS2951" i="8"/>
  <c r="AR2951" i="8"/>
  <c r="AQ2951" i="8"/>
  <c r="AP2951" i="8"/>
  <c r="AO2951" i="8"/>
  <c r="AN2951" i="8"/>
  <c r="AM2951" i="8"/>
  <c r="AL2951" i="8"/>
  <c r="AK2951" i="8"/>
  <c r="AJ2951" i="8"/>
  <c r="AH2951" i="8"/>
  <c r="AI2951" i="8" s="1"/>
  <c r="AG2951" i="8"/>
  <c r="AE2951" i="8"/>
  <c r="AF2951" i="8" s="1"/>
  <c r="AB2951" i="8"/>
  <c r="AC2951" i="8" s="1"/>
  <c r="AT2950" i="8"/>
  <c r="AU2950" i="8" s="1"/>
  <c r="AS2950" i="8"/>
  <c r="AR2950" i="8"/>
  <c r="AQ2950" i="8"/>
  <c r="AP2950" i="8"/>
  <c r="AO2950" i="8"/>
  <c r="AN2950" i="8"/>
  <c r="AM2950" i="8"/>
  <c r="AL2950" i="8"/>
  <c r="AK2950" i="8"/>
  <c r="AJ2950" i="8"/>
  <c r="AH2950" i="8"/>
  <c r="AI2950" i="8" s="1"/>
  <c r="AG2950" i="8"/>
  <c r="AE2950" i="8"/>
  <c r="AF2950" i="8" s="1"/>
  <c r="AB2950" i="8"/>
  <c r="AC2950" i="8" s="1"/>
  <c r="AT2949" i="8"/>
  <c r="AU2949" i="8" s="1"/>
  <c r="AS2949" i="8"/>
  <c r="AR2949" i="8"/>
  <c r="AQ2949" i="8"/>
  <c r="AP2949" i="8"/>
  <c r="AO2949" i="8"/>
  <c r="AN2949" i="8"/>
  <c r="AM2949" i="8"/>
  <c r="AL2949" i="8"/>
  <c r="AK2949" i="8"/>
  <c r="AJ2949" i="8"/>
  <c r="AH2949" i="8"/>
  <c r="AI2949" i="8" s="1"/>
  <c r="AG2949" i="8"/>
  <c r="AE2949" i="8"/>
  <c r="AF2949" i="8" s="1"/>
  <c r="AB2949" i="8"/>
  <c r="AC2949" i="8" s="1"/>
  <c r="AT2948" i="8"/>
  <c r="AU2948" i="8" s="1"/>
  <c r="AS2948" i="8"/>
  <c r="AR2948" i="8"/>
  <c r="AQ2948" i="8"/>
  <c r="AP2948" i="8"/>
  <c r="AO2948" i="8"/>
  <c r="AN2948" i="8"/>
  <c r="AM2948" i="8"/>
  <c r="AL2948" i="8"/>
  <c r="AK2948" i="8"/>
  <c r="AJ2948" i="8"/>
  <c r="AH2948" i="8"/>
  <c r="AI2948" i="8" s="1"/>
  <c r="AG2948" i="8"/>
  <c r="AE2948" i="8"/>
  <c r="AF2948" i="8" s="1"/>
  <c r="AB2948" i="8"/>
  <c r="AC2948" i="8" s="1"/>
  <c r="AT2947" i="8"/>
  <c r="AU2947" i="8" s="1"/>
  <c r="AS2947" i="8"/>
  <c r="AR2947" i="8"/>
  <c r="AQ2947" i="8"/>
  <c r="AP2947" i="8"/>
  <c r="AO2947" i="8"/>
  <c r="AN2947" i="8"/>
  <c r="AM2947" i="8"/>
  <c r="AL2947" i="8"/>
  <c r="AK2947" i="8"/>
  <c r="AJ2947" i="8"/>
  <c r="AH2947" i="8"/>
  <c r="AI2947" i="8" s="1"/>
  <c r="AG2947" i="8"/>
  <c r="AE2947" i="8"/>
  <c r="AF2947" i="8" s="1"/>
  <c r="AB2947" i="8"/>
  <c r="AC2947" i="8" s="1"/>
  <c r="AT2946" i="8"/>
  <c r="AU2946" i="8" s="1"/>
  <c r="AS2946" i="8"/>
  <c r="AR2946" i="8"/>
  <c r="AQ2946" i="8"/>
  <c r="AP2946" i="8"/>
  <c r="AO2946" i="8"/>
  <c r="AN2946" i="8"/>
  <c r="AM2946" i="8"/>
  <c r="AL2946" i="8"/>
  <c r="AK2946" i="8"/>
  <c r="AJ2946" i="8"/>
  <c r="AH2946" i="8"/>
  <c r="AI2946" i="8" s="1"/>
  <c r="AG2946" i="8"/>
  <c r="AE2946" i="8"/>
  <c r="AF2946" i="8" s="1"/>
  <c r="AB2946" i="8"/>
  <c r="AC2946" i="8" s="1"/>
  <c r="AT2945" i="8"/>
  <c r="AU2945" i="8" s="1"/>
  <c r="AS2945" i="8"/>
  <c r="AR2945" i="8"/>
  <c r="AQ2945" i="8"/>
  <c r="AP2945" i="8"/>
  <c r="AO2945" i="8"/>
  <c r="AN2945" i="8"/>
  <c r="AM2945" i="8"/>
  <c r="AL2945" i="8"/>
  <c r="AK2945" i="8"/>
  <c r="AJ2945" i="8"/>
  <c r="AH2945" i="8"/>
  <c r="AI2945" i="8" s="1"/>
  <c r="AG2945" i="8"/>
  <c r="AE2945" i="8"/>
  <c r="AF2945" i="8" s="1"/>
  <c r="AB2945" i="8"/>
  <c r="AC2945" i="8" s="1"/>
  <c r="AT2944" i="8"/>
  <c r="AU2944" i="8" s="1"/>
  <c r="AS2944" i="8"/>
  <c r="AR2944" i="8"/>
  <c r="AQ2944" i="8"/>
  <c r="AP2944" i="8"/>
  <c r="AO2944" i="8"/>
  <c r="AN2944" i="8"/>
  <c r="AM2944" i="8"/>
  <c r="AL2944" i="8"/>
  <c r="AK2944" i="8"/>
  <c r="AJ2944" i="8"/>
  <c r="AH2944" i="8"/>
  <c r="AI2944" i="8" s="1"/>
  <c r="AG2944" i="8"/>
  <c r="AE2944" i="8"/>
  <c r="AF2944" i="8" s="1"/>
  <c r="AB2944" i="8"/>
  <c r="AC2944" i="8" s="1"/>
  <c r="AT2943" i="8"/>
  <c r="AU2943" i="8" s="1"/>
  <c r="AS2943" i="8"/>
  <c r="AR2943" i="8"/>
  <c r="AQ2943" i="8"/>
  <c r="AP2943" i="8"/>
  <c r="AO2943" i="8"/>
  <c r="AN2943" i="8"/>
  <c r="AM2943" i="8"/>
  <c r="AL2943" i="8"/>
  <c r="AK2943" i="8"/>
  <c r="AJ2943" i="8"/>
  <c r="AH2943" i="8"/>
  <c r="AI2943" i="8" s="1"/>
  <c r="AG2943" i="8"/>
  <c r="AE2943" i="8"/>
  <c r="AF2943" i="8" s="1"/>
  <c r="AB2943" i="8"/>
  <c r="AC2943" i="8" s="1"/>
  <c r="AT2942" i="8"/>
  <c r="AU2942" i="8" s="1"/>
  <c r="AS2942" i="8"/>
  <c r="AR2942" i="8"/>
  <c r="AQ2942" i="8"/>
  <c r="AP2942" i="8"/>
  <c r="AO2942" i="8"/>
  <c r="AN2942" i="8"/>
  <c r="AM2942" i="8"/>
  <c r="AL2942" i="8"/>
  <c r="AK2942" i="8"/>
  <c r="AJ2942" i="8"/>
  <c r="AH2942" i="8"/>
  <c r="AI2942" i="8" s="1"/>
  <c r="AG2942" i="8"/>
  <c r="AE2942" i="8"/>
  <c r="AF2942" i="8" s="1"/>
  <c r="AB2942" i="8"/>
  <c r="AC2942" i="8" s="1"/>
  <c r="AT2941" i="8"/>
  <c r="AU2941" i="8" s="1"/>
  <c r="AS2941" i="8"/>
  <c r="AR2941" i="8"/>
  <c r="AQ2941" i="8"/>
  <c r="AP2941" i="8"/>
  <c r="AO2941" i="8"/>
  <c r="AN2941" i="8"/>
  <c r="AM2941" i="8"/>
  <c r="AL2941" i="8"/>
  <c r="AK2941" i="8"/>
  <c r="AJ2941" i="8"/>
  <c r="AH2941" i="8"/>
  <c r="AI2941" i="8" s="1"/>
  <c r="AG2941" i="8"/>
  <c r="AE2941" i="8"/>
  <c r="AF2941" i="8" s="1"/>
  <c r="AB2941" i="8"/>
  <c r="AC2941" i="8" s="1"/>
  <c r="AT2940" i="8"/>
  <c r="AU2940" i="8" s="1"/>
  <c r="AS2940" i="8"/>
  <c r="AR2940" i="8"/>
  <c r="AQ2940" i="8"/>
  <c r="AP2940" i="8"/>
  <c r="AO2940" i="8"/>
  <c r="AN2940" i="8"/>
  <c r="AM2940" i="8"/>
  <c r="AL2940" i="8"/>
  <c r="AK2940" i="8"/>
  <c r="AJ2940" i="8"/>
  <c r="AH2940" i="8"/>
  <c r="AI2940" i="8" s="1"/>
  <c r="AG2940" i="8"/>
  <c r="AE2940" i="8"/>
  <c r="AF2940" i="8" s="1"/>
  <c r="AB2940" i="8"/>
  <c r="AC2940" i="8" s="1"/>
  <c r="AT2939" i="8"/>
  <c r="AU2939" i="8" s="1"/>
  <c r="AS2939" i="8"/>
  <c r="AR2939" i="8"/>
  <c r="AQ2939" i="8"/>
  <c r="AP2939" i="8"/>
  <c r="AO2939" i="8"/>
  <c r="AN2939" i="8"/>
  <c r="AM2939" i="8"/>
  <c r="AL2939" i="8"/>
  <c r="AK2939" i="8"/>
  <c r="AJ2939" i="8"/>
  <c r="AH2939" i="8"/>
  <c r="AI2939" i="8" s="1"/>
  <c r="AG2939" i="8"/>
  <c r="AE2939" i="8"/>
  <c r="AF2939" i="8" s="1"/>
  <c r="AB2939" i="8"/>
  <c r="AC2939" i="8" s="1"/>
  <c r="AT2938" i="8"/>
  <c r="AU2938" i="8" s="1"/>
  <c r="AS2938" i="8"/>
  <c r="AR2938" i="8"/>
  <c r="AQ2938" i="8"/>
  <c r="AP2938" i="8"/>
  <c r="AO2938" i="8"/>
  <c r="AN2938" i="8"/>
  <c r="AM2938" i="8"/>
  <c r="AL2938" i="8"/>
  <c r="AK2938" i="8"/>
  <c r="AJ2938" i="8"/>
  <c r="AH2938" i="8"/>
  <c r="AI2938" i="8" s="1"/>
  <c r="AG2938" i="8"/>
  <c r="AE2938" i="8"/>
  <c r="AF2938" i="8" s="1"/>
  <c r="AB2938" i="8"/>
  <c r="AC2938" i="8" s="1"/>
  <c r="AT2937" i="8"/>
  <c r="AU2937" i="8" s="1"/>
  <c r="AS2937" i="8"/>
  <c r="AR2937" i="8"/>
  <c r="AQ2937" i="8"/>
  <c r="AP2937" i="8"/>
  <c r="AO2937" i="8"/>
  <c r="AN2937" i="8"/>
  <c r="AM2937" i="8"/>
  <c r="AL2937" i="8"/>
  <c r="AK2937" i="8"/>
  <c r="AJ2937" i="8"/>
  <c r="AI2937" i="8"/>
  <c r="AH2937" i="8"/>
  <c r="AG2937" i="8"/>
  <c r="AE2937" i="8"/>
  <c r="AF2937" i="8" s="1"/>
  <c r="AB2937" i="8"/>
  <c r="AC2937" i="8" s="1"/>
  <c r="AT2936" i="8"/>
  <c r="AU2936" i="8" s="1"/>
  <c r="AS2936" i="8"/>
  <c r="AR2936" i="8"/>
  <c r="AQ2936" i="8"/>
  <c r="AP2936" i="8"/>
  <c r="AO2936" i="8"/>
  <c r="AN2936" i="8"/>
  <c r="AM2936" i="8"/>
  <c r="AL2936" i="8"/>
  <c r="AK2936" i="8"/>
  <c r="AJ2936" i="8"/>
  <c r="AH2936" i="8"/>
  <c r="AI2936" i="8" s="1"/>
  <c r="AG2936" i="8"/>
  <c r="AE2936" i="8"/>
  <c r="AF2936" i="8" s="1"/>
  <c r="AB2936" i="8"/>
  <c r="AC2936" i="8" s="1"/>
  <c r="AT2935" i="8"/>
  <c r="AU2935" i="8" s="1"/>
  <c r="AS2935" i="8"/>
  <c r="AR2935" i="8"/>
  <c r="AQ2935" i="8"/>
  <c r="AP2935" i="8"/>
  <c r="AO2935" i="8"/>
  <c r="AN2935" i="8"/>
  <c r="AM2935" i="8"/>
  <c r="AL2935" i="8"/>
  <c r="AK2935" i="8"/>
  <c r="AJ2935" i="8"/>
  <c r="AH2935" i="8"/>
  <c r="AI2935" i="8" s="1"/>
  <c r="AG2935" i="8"/>
  <c r="AE2935" i="8"/>
  <c r="AF2935" i="8" s="1"/>
  <c r="AB2935" i="8"/>
  <c r="AC2935" i="8" s="1"/>
  <c r="AT2934" i="8"/>
  <c r="AU2934" i="8" s="1"/>
  <c r="AS2934" i="8"/>
  <c r="AR2934" i="8"/>
  <c r="AQ2934" i="8"/>
  <c r="AP2934" i="8"/>
  <c r="AO2934" i="8"/>
  <c r="AN2934" i="8"/>
  <c r="AM2934" i="8"/>
  <c r="AL2934" i="8"/>
  <c r="AK2934" i="8"/>
  <c r="AJ2934" i="8"/>
  <c r="AH2934" i="8"/>
  <c r="AI2934" i="8" s="1"/>
  <c r="AG2934" i="8"/>
  <c r="AE2934" i="8"/>
  <c r="AF2934" i="8" s="1"/>
  <c r="AB2934" i="8"/>
  <c r="AC2934" i="8" s="1"/>
  <c r="AT2933" i="8"/>
  <c r="AU2933" i="8" s="1"/>
  <c r="AS2933" i="8"/>
  <c r="AR2933" i="8"/>
  <c r="AQ2933" i="8"/>
  <c r="AP2933" i="8"/>
  <c r="AO2933" i="8"/>
  <c r="AN2933" i="8"/>
  <c r="AM2933" i="8"/>
  <c r="AL2933" i="8"/>
  <c r="AK2933" i="8"/>
  <c r="AJ2933" i="8"/>
  <c r="AH2933" i="8"/>
  <c r="AI2933" i="8" s="1"/>
  <c r="AG2933" i="8"/>
  <c r="AE2933" i="8"/>
  <c r="AF2933" i="8" s="1"/>
  <c r="AB2933" i="8"/>
  <c r="AC2933" i="8" s="1"/>
  <c r="AT2932" i="8"/>
  <c r="AU2932" i="8" s="1"/>
  <c r="AS2932" i="8"/>
  <c r="AR2932" i="8"/>
  <c r="AQ2932" i="8"/>
  <c r="AP2932" i="8"/>
  <c r="AO2932" i="8"/>
  <c r="AN2932" i="8"/>
  <c r="AM2932" i="8"/>
  <c r="AL2932" i="8"/>
  <c r="AK2932" i="8"/>
  <c r="AJ2932" i="8"/>
  <c r="AH2932" i="8"/>
  <c r="AI2932" i="8" s="1"/>
  <c r="AG2932" i="8"/>
  <c r="AE2932" i="8"/>
  <c r="AF2932" i="8" s="1"/>
  <c r="AB2932" i="8"/>
  <c r="AC2932" i="8" s="1"/>
  <c r="AT2931" i="8"/>
  <c r="AU2931" i="8" s="1"/>
  <c r="AS2931" i="8"/>
  <c r="AR2931" i="8"/>
  <c r="AQ2931" i="8"/>
  <c r="AP2931" i="8"/>
  <c r="AO2931" i="8"/>
  <c r="AN2931" i="8"/>
  <c r="AM2931" i="8"/>
  <c r="AL2931" i="8"/>
  <c r="AK2931" i="8"/>
  <c r="AJ2931" i="8"/>
  <c r="AH2931" i="8"/>
  <c r="AI2931" i="8" s="1"/>
  <c r="AG2931" i="8"/>
  <c r="AE2931" i="8"/>
  <c r="AF2931" i="8" s="1"/>
  <c r="AB2931" i="8"/>
  <c r="AC2931" i="8" s="1"/>
  <c r="AT2930" i="8"/>
  <c r="AU2930" i="8" s="1"/>
  <c r="AS2930" i="8"/>
  <c r="AR2930" i="8"/>
  <c r="AQ2930" i="8"/>
  <c r="AP2930" i="8"/>
  <c r="AO2930" i="8"/>
  <c r="AN2930" i="8"/>
  <c r="AM2930" i="8"/>
  <c r="AL2930" i="8"/>
  <c r="AK2930" i="8"/>
  <c r="AJ2930" i="8"/>
  <c r="AI2930" i="8"/>
  <c r="AH2930" i="8"/>
  <c r="AG2930" i="8"/>
  <c r="AE2930" i="8"/>
  <c r="AF2930" i="8" s="1"/>
  <c r="AB2930" i="8"/>
  <c r="AC2930" i="8" s="1"/>
  <c r="AT2929" i="8"/>
  <c r="AU2929" i="8" s="1"/>
  <c r="AS2929" i="8"/>
  <c r="AR2929" i="8"/>
  <c r="AQ2929" i="8"/>
  <c r="AP2929" i="8"/>
  <c r="AO2929" i="8"/>
  <c r="AN2929" i="8"/>
  <c r="AM2929" i="8"/>
  <c r="AL2929" i="8"/>
  <c r="AK2929" i="8"/>
  <c r="AJ2929" i="8"/>
  <c r="AI2929" i="8"/>
  <c r="AH2929" i="8"/>
  <c r="AG2929" i="8"/>
  <c r="AE2929" i="8"/>
  <c r="AF2929" i="8" s="1"/>
  <c r="AB2929" i="8"/>
  <c r="AC2929" i="8" s="1"/>
  <c r="AT2928" i="8"/>
  <c r="AU2928" i="8" s="1"/>
  <c r="AS2928" i="8"/>
  <c r="AR2928" i="8"/>
  <c r="AQ2928" i="8"/>
  <c r="AP2928" i="8"/>
  <c r="AO2928" i="8"/>
  <c r="AN2928" i="8"/>
  <c r="AM2928" i="8"/>
  <c r="AL2928" i="8"/>
  <c r="AK2928" i="8"/>
  <c r="AJ2928" i="8"/>
  <c r="AH2928" i="8"/>
  <c r="AI2928" i="8" s="1"/>
  <c r="AG2928" i="8"/>
  <c r="AE2928" i="8"/>
  <c r="AF2928" i="8" s="1"/>
  <c r="AB2928" i="8"/>
  <c r="AC2928" i="8" s="1"/>
  <c r="AU2927" i="8"/>
  <c r="AT2927" i="8"/>
  <c r="AS2927" i="8"/>
  <c r="AR2927" i="8"/>
  <c r="AQ2927" i="8"/>
  <c r="AP2927" i="8"/>
  <c r="AO2927" i="8"/>
  <c r="AN2927" i="8"/>
  <c r="AM2927" i="8"/>
  <c r="AL2927" i="8"/>
  <c r="AK2927" i="8"/>
  <c r="AJ2927" i="8"/>
  <c r="AI2927" i="8"/>
  <c r="AH2927" i="8"/>
  <c r="AG2927" i="8"/>
  <c r="AE2927" i="8"/>
  <c r="AF2927" i="8" s="1"/>
  <c r="AB2927" i="8"/>
  <c r="AC2927" i="8" s="1"/>
  <c r="AT2926" i="8"/>
  <c r="AU2926" i="8" s="1"/>
  <c r="AS2926" i="8"/>
  <c r="AR2926" i="8"/>
  <c r="AQ2926" i="8"/>
  <c r="AP2926" i="8"/>
  <c r="AO2926" i="8"/>
  <c r="AN2926" i="8"/>
  <c r="AM2926" i="8"/>
  <c r="AL2926" i="8"/>
  <c r="AK2926" i="8"/>
  <c r="AJ2926" i="8"/>
  <c r="AH2926" i="8"/>
  <c r="AI2926" i="8" s="1"/>
  <c r="AG2926" i="8"/>
  <c r="AE2926" i="8"/>
  <c r="AF2926" i="8" s="1"/>
  <c r="AB2926" i="8"/>
  <c r="AC2926" i="8" s="1"/>
  <c r="AT2925" i="8"/>
  <c r="AU2925" i="8" s="1"/>
  <c r="AS2925" i="8"/>
  <c r="AR2925" i="8"/>
  <c r="AQ2925" i="8"/>
  <c r="AP2925" i="8"/>
  <c r="AO2925" i="8"/>
  <c r="AN2925" i="8"/>
  <c r="AM2925" i="8"/>
  <c r="AL2925" i="8"/>
  <c r="AK2925" i="8"/>
  <c r="AJ2925" i="8"/>
  <c r="AH2925" i="8"/>
  <c r="AI2925" i="8" s="1"/>
  <c r="AG2925" i="8"/>
  <c r="AE2925" i="8"/>
  <c r="AF2925" i="8" s="1"/>
  <c r="AB2925" i="8"/>
  <c r="AC2925" i="8" s="1"/>
  <c r="AT2924" i="8"/>
  <c r="AU2924" i="8" s="1"/>
  <c r="AS2924" i="8"/>
  <c r="AR2924" i="8"/>
  <c r="AQ2924" i="8"/>
  <c r="AP2924" i="8"/>
  <c r="AO2924" i="8"/>
  <c r="AN2924" i="8"/>
  <c r="AM2924" i="8"/>
  <c r="AL2924" i="8"/>
  <c r="AK2924" i="8"/>
  <c r="AJ2924" i="8"/>
  <c r="AH2924" i="8"/>
  <c r="AI2924" i="8" s="1"/>
  <c r="AG2924" i="8"/>
  <c r="AE2924" i="8"/>
  <c r="AF2924" i="8" s="1"/>
  <c r="AB2924" i="8"/>
  <c r="AC2924" i="8" s="1"/>
  <c r="AT2923" i="8"/>
  <c r="AU2923" i="8" s="1"/>
  <c r="AS2923" i="8"/>
  <c r="AR2923" i="8"/>
  <c r="AQ2923" i="8"/>
  <c r="AP2923" i="8"/>
  <c r="AO2923" i="8"/>
  <c r="AN2923" i="8"/>
  <c r="AM2923" i="8"/>
  <c r="AL2923" i="8"/>
  <c r="AK2923" i="8"/>
  <c r="AJ2923" i="8"/>
  <c r="AH2923" i="8"/>
  <c r="AI2923" i="8" s="1"/>
  <c r="AG2923" i="8"/>
  <c r="AE2923" i="8"/>
  <c r="AF2923" i="8" s="1"/>
  <c r="AB2923" i="8"/>
  <c r="AC2923" i="8" s="1"/>
  <c r="AT2922" i="8"/>
  <c r="AU2922" i="8" s="1"/>
  <c r="AS2922" i="8"/>
  <c r="AR2922" i="8"/>
  <c r="AQ2922" i="8"/>
  <c r="AP2922" i="8"/>
  <c r="AO2922" i="8"/>
  <c r="AN2922" i="8"/>
  <c r="AM2922" i="8"/>
  <c r="AL2922" i="8"/>
  <c r="AK2922" i="8"/>
  <c r="AJ2922" i="8"/>
  <c r="AH2922" i="8"/>
  <c r="AI2922" i="8" s="1"/>
  <c r="AG2922" i="8"/>
  <c r="AE2922" i="8"/>
  <c r="AF2922" i="8" s="1"/>
  <c r="AB2922" i="8"/>
  <c r="AC2922" i="8" s="1"/>
  <c r="AT2921" i="8"/>
  <c r="AU2921" i="8" s="1"/>
  <c r="AS2921" i="8"/>
  <c r="AR2921" i="8"/>
  <c r="AQ2921" i="8"/>
  <c r="AP2921" i="8"/>
  <c r="AO2921" i="8"/>
  <c r="AN2921" i="8"/>
  <c r="AM2921" i="8"/>
  <c r="AL2921" i="8"/>
  <c r="AK2921" i="8"/>
  <c r="AJ2921" i="8"/>
  <c r="AH2921" i="8"/>
  <c r="AI2921" i="8" s="1"/>
  <c r="AG2921" i="8"/>
  <c r="AE2921" i="8"/>
  <c r="AF2921" i="8" s="1"/>
  <c r="AB2921" i="8"/>
  <c r="AC2921" i="8" s="1"/>
  <c r="AT2920" i="8"/>
  <c r="AU2920" i="8" s="1"/>
  <c r="AS2920" i="8"/>
  <c r="AR2920" i="8"/>
  <c r="AQ2920" i="8"/>
  <c r="AP2920" i="8"/>
  <c r="AO2920" i="8"/>
  <c r="AN2920" i="8"/>
  <c r="AM2920" i="8"/>
  <c r="AL2920" i="8"/>
  <c r="AK2920" i="8"/>
  <c r="AJ2920" i="8"/>
  <c r="AH2920" i="8"/>
  <c r="AI2920" i="8" s="1"/>
  <c r="AG2920" i="8"/>
  <c r="AE2920" i="8"/>
  <c r="AF2920" i="8" s="1"/>
  <c r="AB2920" i="8"/>
  <c r="AC2920" i="8" s="1"/>
  <c r="AT2919" i="8"/>
  <c r="AU2919" i="8" s="1"/>
  <c r="AS2919" i="8"/>
  <c r="AR2919" i="8"/>
  <c r="AQ2919" i="8"/>
  <c r="AP2919" i="8"/>
  <c r="AO2919" i="8"/>
  <c r="AN2919" i="8"/>
  <c r="AM2919" i="8"/>
  <c r="AL2919" i="8"/>
  <c r="AK2919" i="8"/>
  <c r="AJ2919" i="8"/>
  <c r="AH2919" i="8"/>
  <c r="AI2919" i="8" s="1"/>
  <c r="AG2919" i="8"/>
  <c r="AE2919" i="8"/>
  <c r="AF2919" i="8" s="1"/>
  <c r="AB2919" i="8"/>
  <c r="AC2919" i="8" s="1"/>
  <c r="AT2918" i="8"/>
  <c r="AU2918" i="8" s="1"/>
  <c r="AS2918" i="8"/>
  <c r="AR2918" i="8"/>
  <c r="AQ2918" i="8"/>
  <c r="AP2918" i="8"/>
  <c r="AO2918" i="8"/>
  <c r="AN2918" i="8"/>
  <c r="AM2918" i="8"/>
  <c r="AL2918" i="8"/>
  <c r="AK2918" i="8"/>
  <c r="AJ2918" i="8"/>
  <c r="AH2918" i="8"/>
  <c r="AI2918" i="8" s="1"/>
  <c r="AG2918" i="8"/>
  <c r="AE2918" i="8"/>
  <c r="AF2918" i="8" s="1"/>
  <c r="AB2918" i="8"/>
  <c r="AC2918" i="8" s="1"/>
  <c r="AU2917" i="8"/>
  <c r="AT2917" i="8"/>
  <c r="AS2917" i="8"/>
  <c r="AR2917" i="8"/>
  <c r="AQ2917" i="8"/>
  <c r="AP2917" i="8"/>
  <c r="AO2917" i="8"/>
  <c r="AN2917" i="8"/>
  <c r="AM2917" i="8"/>
  <c r="AL2917" i="8"/>
  <c r="AK2917" i="8"/>
  <c r="AJ2917" i="8"/>
  <c r="AH2917" i="8"/>
  <c r="AI2917" i="8" s="1"/>
  <c r="AG2917" i="8"/>
  <c r="AE2917" i="8"/>
  <c r="AF2917" i="8" s="1"/>
  <c r="AB2917" i="8"/>
  <c r="AC2917" i="8" s="1"/>
  <c r="AT2916" i="8"/>
  <c r="AU2916" i="8" s="1"/>
  <c r="AS2916" i="8"/>
  <c r="AR2916" i="8"/>
  <c r="AQ2916" i="8"/>
  <c r="AP2916" i="8"/>
  <c r="AO2916" i="8"/>
  <c r="AN2916" i="8"/>
  <c r="AM2916" i="8"/>
  <c r="AL2916" i="8"/>
  <c r="AK2916" i="8"/>
  <c r="AJ2916" i="8"/>
  <c r="AH2916" i="8"/>
  <c r="AI2916" i="8" s="1"/>
  <c r="AG2916" i="8"/>
  <c r="AE2916" i="8"/>
  <c r="AF2916" i="8" s="1"/>
  <c r="AB2916" i="8"/>
  <c r="AC2916" i="8" s="1"/>
  <c r="AT2915" i="8"/>
  <c r="AU2915" i="8" s="1"/>
  <c r="AS2915" i="8"/>
  <c r="AR2915" i="8"/>
  <c r="AQ2915" i="8"/>
  <c r="AP2915" i="8"/>
  <c r="AO2915" i="8"/>
  <c r="AN2915" i="8"/>
  <c r="AM2915" i="8"/>
  <c r="AL2915" i="8"/>
  <c r="AK2915" i="8"/>
  <c r="AJ2915" i="8"/>
  <c r="AH2915" i="8"/>
  <c r="AI2915" i="8" s="1"/>
  <c r="AG2915" i="8"/>
  <c r="AE2915" i="8"/>
  <c r="AF2915" i="8" s="1"/>
  <c r="AB2915" i="8"/>
  <c r="AC2915" i="8" s="1"/>
  <c r="AT2914" i="8"/>
  <c r="AU2914" i="8" s="1"/>
  <c r="AS2914" i="8"/>
  <c r="AR2914" i="8"/>
  <c r="AQ2914" i="8"/>
  <c r="AP2914" i="8"/>
  <c r="AO2914" i="8"/>
  <c r="AN2914" i="8"/>
  <c r="AM2914" i="8"/>
  <c r="AL2914" i="8"/>
  <c r="AK2914" i="8"/>
  <c r="AJ2914" i="8"/>
  <c r="AH2914" i="8"/>
  <c r="AI2914" i="8" s="1"/>
  <c r="AG2914" i="8"/>
  <c r="AE2914" i="8"/>
  <c r="AF2914" i="8" s="1"/>
  <c r="AB2914" i="8"/>
  <c r="AC2914" i="8" s="1"/>
  <c r="AT2913" i="8"/>
  <c r="AU2913" i="8" s="1"/>
  <c r="AS2913" i="8"/>
  <c r="AR2913" i="8"/>
  <c r="AQ2913" i="8"/>
  <c r="AP2913" i="8"/>
  <c r="AO2913" i="8"/>
  <c r="AN2913" i="8"/>
  <c r="AM2913" i="8"/>
  <c r="AL2913" i="8"/>
  <c r="AK2913" i="8"/>
  <c r="AJ2913" i="8"/>
  <c r="AH2913" i="8"/>
  <c r="AI2913" i="8" s="1"/>
  <c r="AG2913" i="8"/>
  <c r="AE2913" i="8"/>
  <c r="AF2913" i="8" s="1"/>
  <c r="AB2913" i="8"/>
  <c r="AC2913" i="8" s="1"/>
  <c r="AT2912" i="8"/>
  <c r="AU2912" i="8" s="1"/>
  <c r="AS2912" i="8"/>
  <c r="AR2912" i="8"/>
  <c r="AQ2912" i="8"/>
  <c r="AP2912" i="8"/>
  <c r="AO2912" i="8"/>
  <c r="AN2912" i="8"/>
  <c r="AM2912" i="8"/>
  <c r="AL2912" i="8"/>
  <c r="AK2912" i="8"/>
  <c r="AJ2912" i="8"/>
  <c r="AH2912" i="8"/>
  <c r="AI2912" i="8" s="1"/>
  <c r="AG2912" i="8"/>
  <c r="AE2912" i="8"/>
  <c r="AF2912" i="8" s="1"/>
  <c r="AB2912" i="8"/>
  <c r="AC2912" i="8" s="1"/>
  <c r="AT2911" i="8"/>
  <c r="AU2911" i="8" s="1"/>
  <c r="AS2911" i="8"/>
  <c r="AR2911" i="8"/>
  <c r="AQ2911" i="8"/>
  <c r="AP2911" i="8"/>
  <c r="AO2911" i="8"/>
  <c r="AN2911" i="8"/>
  <c r="AM2911" i="8"/>
  <c r="AL2911" i="8"/>
  <c r="AK2911" i="8"/>
  <c r="AJ2911" i="8"/>
  <c r="AI2911" i="8"/>
  <c r="AH2911" i="8"/>
  <c r="AG2911" i="8"/>
  <c r="AE2911" i="8"/>
  <c r="AF2911" i="8" s="1"/>
  <c r="AB2911" i="8"/>
  <c r="AC2911" i="8" s="1"/>
  <c r="AT2910" i="8"/>
  <c r="AU2910" i="8" s="1"/>
  <c r="AS2910" i="8"/>
  <c r="AR2910" i="8"/>
  <c r="AQ2910" i="8"/>
  <c r="AP2910" i="8"/>
  <c r="AO2910" i="8"/>
  <c r="AN2910" i="8"/>
  <c r="AM2910" i="8"/>
  <c r="AL2910" i="8"/>
  <c r="AK2910" i="8"/>
  <c r="AJ2910" i="8"/>
  <c r="AH2910" i="8"/>
  <c r="AI2910" i="8" s="1"/>
  <c r="AG2910" i="8"/>
  <c r="AE2910" i="8"/>
  <c r="AF2910" i="8" s="1"/>
  <c r="AB2910" i="8"/>
  <c r="AC2910" i="8" s="1"/>
  <c r="AT2909" i="8"/>
  <c r="AU2909" i="8" s="1"/>
  <c r="AS2909" i="8"/>
  <c r="AR2909" i="8"/>
  <c r="AQ2909" i="8"/>
  <c r="AP2909" i="8"/>
  <c r="AO2909" i="8"/>
  <c r="AN2909" i="8"/>
  <c r="AM2909" i="8"/>
  <c r="AL2909" i="8"/>
  <c r="AK2909" i="8"/>
  <c r="AJ2909" i="8"/>
  <c r="AH2909" i="8"/>
  <c r="AI2909" i="8" s="1"/>
  <c r="AG2909" i="8"/>
  <c r="AE2909" i="8"/>
  <c r="AF2909" i="8" s="1"/>
  <c r="AB2909" i="8"/>
  <c r="AC2909" i="8" s="1"/>
  <c r="AT2908" i="8"/>
  <c r="AU2908" i="8" s="1"/>
  <c r="AS2908" i="8"/>
  <c r="AR2908" i="8"/>
  <c r="AQ2908" i="8"/>
  <c r="AP2908" i="8"/>
  <c r="AO2908" i="8"/>
  <c r="AN2908" i="8"/>
  <c r="AM2908" i="8"/>
  <c r="AL2908" i="8"/>
  <c r="AK2908" i="8"/>
  <c r="AJ2908" i="8"/>
  <c r="AH2908" i="8"/>
  <c r="AI2908" i="8" s="1"/>
  <c r="AG2908" i="8"/>
  <c r="AE2908" i="8"/>
  <c r="AF2908" i="8" s="1"/>
  <c r="AB2908" i="8"/>
  <c r="AC2908" i="8" s="1"/>
  <c r="AT2907" i="8"/>
  <c r="AU2907" i="8" s="1"/>
  <c r="AS2907" i="8"/>
  <c r="AR2907" i="8"/>
  <c r="AQ2907" i="8"/>
  <c r="AP2907" i="8"/>
  <c r="AO2907" i="8"/>
  <c r="AN2907" i="8"/>
  <c r="AM2907" i="8"/>
  <c r="AL2907" i="8"/>
  <c r="AK2907" i="8"/>
  <c r="AJ2907" i="8"/>
  <c r="AH2907" i="8"/>
  <c r="AI2907" i="8" s="1"/>
  <c r="AG2907" i="8"/>
  <c r="AE2907" i="8"/>
  <c r="AF2907" i="8" s="1"/>
  <c r="AB2907" i="8"/>
  <c r="AC2907" i="8" s="1"/>
  <c r="AT2906" i="8"/>
  <c r="AU2906" i="8" s="1"/>
  <c r="AS2906" i="8"/>
  <c r="AR2906" i="8"/>
  <c r="AQ2906" i="8"/>
  <c r="AP2906" i="8"/>
  <c r="AO2906" i="8"/>
  <c r="AN2906" i="8"/>
  <c r="AM2906" i="8"/>
  <c r="AL2906" i="8"/>
  <c r="AK2906" i="8"/>
  <c r="AJ2906" i="8"/>
  <c r="AH2906" i="8"/>
  <c r="AI2906" i="8" s="1"/>
  <c r="AG2906" i="8"/>
  <c r="AE2906" i="8"/>
  <c r="AF2906" i="8" s="1"/>
  <c r="AB2906" i="8"/>
  <c r="AC2906" i="8" s="1"/>
  <c r="AT2905" i="8"/>
  <c r="AU2905" i="8" s="1"/>
  <c r="AS2905" i="8"/>
  <c r="AR2905" i="8"/>
  <c r="AQ2905" i="8"/>
  <c r="AP2905" i="8"/>
  <c r="AO2905" i="8"/>
  <c r="AN2905" i="8"/>
  <c r="AM2905" i="8"/>
  <c r="AL2905" i="8"/>
  <c r="AK2905" i="8"/>
  <c r="AJ2905" i="8"/>
  <c r="AI2905" i="8"/>
  <c r="AH2905" i="8"/>
  <c r="AG2905" i="8"/>
  <c r="AE2905" i="8"/>
  <c r="AF2905" i="8" s="1"/>
  <c r="AB2905" i="8"/>
  <c r="AC2905" i="8" s="1"/>
  <c r="AT2904" i="8"/>
  <c r="AU2904" i="8" s="1"/>
  <c r="AS2904" i="8"/>
  <c r="AR2904" i="8"/>
  <c r="AQ2904" i="8"/>
  <c r="AP2904" i="8"/>
  <c r="AO2904" i="8"/>
  <c r="AN2904" i="8"/>
  <c r="AM2904" i="8"/>
  <c r="AL2904" i="8"/>
  <c r="AK2904" i="8"/>
  <c r="AJ2904" i="8"/>
  <c r="AH2904" i="8"/>
  <c r="AI2904" i="8" s="1"/>
  <c r="AG2904" i="8"/>
  <c r="AE2904" i="8"/>
  <c r="AF2904" i="8" s="1"/>
  <c r="AB2904" i="8"/>
  <c r="AC2904" i="8" s="1"/>
  <c r="AT2903" i="8"/>
  <c r="AU2903" i="8" s="1"/>
  <c r="AS2903" i="8"/>
  <c r="AR2903" i="8"/>
  <c r="AQ2903" i="8"/>
  <c r="AP2903" i="8"/>
  <c r="AO2903" i="8"/>
  <c r="AN2903" i="8"/>
  <c r="AM2903" i="8"/>
  <c r="AL2903" i="8"/>
  <c r="AK2903" i="8"/>
  <c r="AJ2903" i="8"/>
  <c r="AI2903" i="8"/>
  <c r="AH2903" i="8"/>
  <c r="AG2903" i="8"/>
  <c r="AE2903" i="8"/>
  <c r="AF2903" i="8" s="1"/>
  <c r="AB2903" i="8"/>
  <c r="AC2903" i="8" s="1"/>
  <c r="AT2902" i="8"/>
  <c r="AU2902" i="8" s="1"/>
  <c r="AS2902" i="8"/>
  <c r="AR2902" i="8"/>
  <c r="AQ2902" i="8"/>
  <c r="AP2902" i="8"/>
  <c r="AO2902" i="8"/>
  <c r="AN2902" i="8"/>
  <c r="AM2902" i="8"/>
  <c r="AL2902" i="8"/>
  <c r="AK2902" i="8"/>
  <c r="AJ2902" i="8"/>
  <c r="AI2902" i="8"/>
  <c r="AH2902" i="8"/>
  <c r="AG2902" i="8"/>
  <c r="AE2902" i="8"/>
  <c r="AF2902" i="8" s="1"/>
  <c r="AB2902" i="8"/>
  <c r="AC2902" i="8" s="1"/>
  <c r="AT2901" i="8"/>
  <c r="AU2901" i="8" s="1"/>
  <c r="AS2901" i="8"/>
  <c r="AR2901" i="8"/>
  <c r="AQ2901" i="8"/>
  <c r="AP2901" i="8"/>
  <c r="AO2901" i="8"/>
  <c r="AN2901" i="8"/>
  <c r="AM2901" i="8"/>
  <c r="AL2901" i="8"/>
  <c r="AK2901" i="8"/>
  <c r="AJ2901" i="8"/>
  <c r="AH2901" i="8"/>
  <c r="AI2901" i="8" s="1"/>
  <c r="AG2901" i="8"/>
  <c r="AE2901" i="8"/>
  <c r="AF2901" i="8" s="1"/>
  <c r="AB2901" i="8"/>
  <c r="AC2901" i="8" s="1"/>
  <c r="AT2900" i="8"/>
  <c r="AU2900" i="8" s="1"/>
  <c r="AS2900" i="8"/>
  <c r="AR2900" i="8"/>
  <c r="AQ2900" i="8"/>
  <c r="AP2900" i="8"/>
  <c r="AO2900" i="8"/>
  <c r="AN2900" i="8"/>
  <c r="AM2900" i="8"/>
  <c r="AL2900" i="8"/>
  <c r="AK2900" i="8"/>
  <c r="AJ2900" i="8"/>
  <c r="AH2900" i="8"/>
  <c r="AI2900" i="8" s="1"/>
  <c r="AG2900" i="8"/>
  <c r="AE2900" i="8"/>
  <c r="AF2900" i="8" s="1"/>
  <c r="AB2900" i="8"/>
  <c r="AC2900" i="8" s="1"/>
  <c r="AT2899" i="8"/>
  <c r="AU2899" i="8" s="1"/>
  <c r="AS2899" i="8"/>
  <c r="AR2899" i="8"/>
  <c r="AQ2899" i="8"/>
  <c r="AP2899" i="8"/>
  <c r="AO2899" i="8"/>
  <c r="AN2899" i="8"/>
  <c r="AM2899" i="8"/>
  <c r="AL2899" i="8"/>
  <c r="AK2899" i="8"/>
  <c r="AJ2899" i="8"/>
  <c r="AH2899" i="8"/>
  <c r="AI2899" i="8" s="1"/>
  <c r="AG2899" i="8"/>
  <c r="AE2899" i="8"/>
  <c r="AF2899" i="8" s="1"/>
  <c r="AB2899" i="8"/>
  <c r="AC2899" i="8" s="1"/>
  <c r="AT2898" i="8"/>
  <c r="AU2898" i="8" s="1"/>
  <c r="AS2898" i="8"/>
  <c r="AR2898" i="8"/>
  <c r="AQ2898" i="8"/>
  <c r="AP2898" i="8"/>
  <c r="AO2898" i="8"/>
  <c r="AN2898" i="8"/>
  <c r="AM2898" i="8"/>
  <c r="AL2898" i="8"/>
  <c r="AK2898" i="8"/>
  <c r="AJ2898" i="8"/>
  <c r="AH2898" i="8"/>
  <c r="AI2898" i="8" s="1"/>
  <c r="AG2898" i="8"/>
  <c r="AF2898" i="8"/>
  <c r="AE2898" i="8"/>
  <c r="AB2898" i="8"/>
  <c r="AC2898" i="8" s="1"/>
  <c r="AT2897" i="8"/>
  <c r="AU2897" i="8" s="1"/>
  <c r="AS2897" i="8"/>
  <c r="AR2897" i="8"/>
  <c r="AQ2897" i="8"/>
  <c r="AP2897" i="8"/>
  <c r="AO2897" i="8"/>
  <c r="AN2897" i="8"/>
  <c r="AM2897" i="8"/>
  <c r="AL2897" i="8"/>
  <c r="AK2897" i="8"/>
  <c r="AJ2897" i="8"/>
  <c r="AH2897" i="8"/>
  <c r="AI2897" i="8" s="1"/>
  <c r="AG2897" i="8"/>
  <c r="AE2897" i="8"/>
  <c r="AF2897" i="8" s="1"/>
  <c r="AB2897" i="8"/>
  <c r="AC2897" i="8" s="1"/>
  <c r="AT2896" i="8"/>
  <c r="AU2896" i="8" s="1"/>
  <c r="AS2896" i="8"/>
  <c r="AR2896" i="8"/>
  <c r="AQ2896" i="8"/>
  <c r="AP2896" i="8"/>
  <c r="AO2896" i="8"/>
  <c r="AN2896" i="8"/>
  <c r="AM2896" i="8"/>
  <c r="AL2896" i="8"/>
  <c r="AK2896" i="8"/>
  <c r="AJ2896" i="8"/>
  <c r="AH2896" i="8"/>
  <c r="AI2896" i="8" s="1"/>
  <c r="AG2896" i="8"/>
  <c r="AE2896" i="8"/>
  <c r="AF2896" i="8" s="1"/>
  <c r="AB2896" i="8"/>
  <c r="AC2896" i="8" s="1"/>
  <c r="AT2895" i="8"/>
  <c r="AU2895" i="8" s="1"/>
  <c r="AS2895" i="8"/>
  <c r="AR2895" i="8"/>
  <c r="AQ2895" i="8"/>
  <c r="AP2895" i="8"/>
  <c r="AO2895" i="8"/>
  <c r="AN2895" i="8"/>
  <c r="AM2895" i="8"/>
  <c r="AL2895" i="8"/>
  <c r="AK2895" i="8"/>
  <c r="AJ2895" i="8"/>
  <c r="AH2895" i="8"/>
  <c r="AI2895" i="8" s="1"/>
  <c r="AG2895" i="8"/>
  <c r="AE2895" i="8"/>
  <c r="AF2895" i="8" s="1"/>
  <c r="AB2895" i="8"/>
  <c r="AC2895" i="8" s="1"/>
  <c r="AT2894" i="8"/>
  <c r="AU2894" i="8" s="1"/>
  <c r="AS2894" i="8"/>
  <c r="AR2894" i="8"/>
  <c r="AQ2894" i="8"/>
  <c r="AP2894" i="8"/>
  <c r="AO2894" i="8"/>
  <c r="AN2894" i="8"/>
  <c r="AM2894" i="8"/>
  <c r="AL2894" i="8"/>
  <c r="AK2894" i="8"/>
  <c r="AJ2894" i="8"/>
  <c r="AH2894" i="8"/>
  <c r="AI2894" i="8" s="1"/>
  <c r="AG2894" i="8"/>
  <c r="AE2894" i="8"/>
  <c r="AF2894" i="8" s="1"/>
  <c r="AC2894" i="8"/>
  <c r="AB2894" i="8"/>
  <c r="AT2893" i="8"/>
  <c r="AU2893" i="8" s="1"/>
  <c r="AS2893" i="8"/>
  <c r="AR2893" i="8"/>
  <c r="AQ2893" i="8"/>
  <c r="AP2893" i="8"/>
  <c r="AO2893" i="8"/>
  <c r="AN2893" i="8"/>
  <c r="AM2893" i="8"/>
  <c r="AL2893" i="8"/>
  <c r="AK2893" i="8"/>
  <c r="AJ2893" i="8"/>
  <c r="AH2893" i="8"/>
  <c r="AI2893" i="8" s="1"/>
  <c r="AG2893" i="8"/>
  <c r="AE2893" i="8"/>
  <c r="AF2893" i="8" s="1"/>
  <c r="AB2893" i="8"/>
  <c r="AC2893" i="8" s="1"/>
  <c r="AT2892" i="8"/>
  <c r="AU2892" i="8" s="1"/>
  <c r="AS2892" i="8"/>
  <c r="AR2892" i="8"/>
  <c r="AQ2892" i="8"/>
  <c r="AP2892" i="8"/>
  <c r="AO2892" i="8"/>
  <c r="AN2892" i="8"/>
  <c r="AM2892" i="8"/>
  <c r="AL2892" i="8"/>
  <c r="AK2892" i="8"/>
  <c r="AJ2892" i="8"/>
  <c r="AH2892" i="8"/>
  <c r="AI2892" i="8" s="1"/>
  <c r="AG2892" i="8"/>
  <c r="AE2892" i="8"/>
  <c r="AF2892" i="8" s="1"/>
  <c r="AB2892" i="8"/>
  <c r="AC2892" i="8" s="1"/>
  <c r="AT2891" i="8"/>
  <c r="AU2891" i="8" s="1"/>
  <c r="AS2891" i="8"/>
  <c r="AR2891" i="8"/>
  <c r="AQ2891" i="8"/>
  <c r="AP2891" i="8"/>
  <c r="AO2891" i="8"/>
  <c r="AN2891" i="8"/>
  <c r="AM2891" i="8"/>
  <c r="AL2891" i="8"/>
  <c r="AK2891" i="8"/>
  <c r="AJ2891" i="8"/>
  <c r="AH2891" i="8"/>
  <c r="AI2891" i="8" s="1"/>
  <c r="AG2891" i="8"/>
  <c r="AE2891" i="8"/>
  <c r="AF2891" i="8" s="1"/>
  <c r="AB2891" i="8"/>
  <c r="AC2891" i="8" s="1"/>
  <c r="AT2890" i="8"/>
  <c r="AU2890" i="8" s="1"/>
  <c r="AS2890" i="8"/>
  <c r="AR2890" i="8"/>
  <c r="AQ2890" i="8"/>
  <c r="AP2890" i="8"/>
  <c r="AO2890" i="8"/>
  <c r="AN2890" i="8"/>
  <c r="AM2890" i="8"/>
  <c r="AL2890" i="8"/>
  <c r="AK2890" i="8"/>
  <c r="AJ2890" i="8"/>
  <c r="AH2890" i="8"/>
  <c r="AI2890" i="8" s="1"/>
  <c r="AG2890" i="8"/>
  <c r="AE2890" i="8"/>
  <c r="AF2890" i="8" s="1"/>
  <c r="AB2890" i="8"/>
  <c r="AC2890" i="8" s="1"/>
  <c r="AT2889" i="8"/>
  <c r="AU2889" i="8" s="1"/>
  <c r="AS2889" i="8"/>
  <c r="AR2889" i="8"/>
  <c r="AQ2889" i="8"/>
  <c r="AP2889" i="8"/>
  <c r="AO2889" i="8"/>
  <c r="AN2889" i="8"/>
  <c r="AM2889" i="8"/>
  <c r="AL2889" i="8"/>
  <c r="AK2889" i="8"/>
  <c r="AJ2889" i="8"/>
  <c r="AH2889" i="8"/>
  <c r="AI2889" i="8" s="1"/>
  <c r="AG2889" i="8"/>
  <c r="AE2889" i="8"/>
  <c r="AF2889" i="8" s="1"/>
  <c r="AB2889" i="8"/>
  <c r="AC2889" i="8" s="1"/>
  <c r="AT2888" i="8"/>
  <c r="AU2888" i="8" s="1"/>
  <c r="AS2888" i="8"/>
  <c r="AR2888" i="8"/>
  <c r="AQ2888" i="8"/>
  <c r="AP2888" i="8"/>
  <c r="AO2888" i="8"/>
  <c r="AN2888" i="8"/>
  <c r="AM2888" i="8"/>
  <c r="AL2888" i="8"/>
  <c r="AK2888" i="8"/>
  <c r="AJ2888" i="8"/>
  <c r="AH2888" i="8"/>
  <c r="AI2888" i="8" s="1"/>
  <c r="AG2888" i="8"/>
  <c r="AE2888" i="8"/>
  <c r="AF2888" i="8" s="1"/>
  <c r="AB2888" i="8"/>
  <c r="AC2888" i="8" s="1"/>
  <c r="AT2887" i="8"/>
  <c r="AU2887" i="8" s="1"/>
  <c r="AS2887" i="8"/>
  <c r="AR2887" i="8"/>
  <c r="AQ2887" i="8"/>
  <c r="AP2887" i="8"/>
  <c r="AO2887" i="8"/>
  <c r="AN2887" i="8"/>
  <c r="AM2887" i="8"/>
  <c r="AL2887" i="8"/>
  <c r="AK2887" i="8"/>
  <c r="AJ2887" i="8"/>
  <c r="AH2887" i="8"/>
  <c r="AI2887" i="8" s="1"/>
  <c r="AG2887" i="8"/>
  <c r="AE2887" i="8"/>
  <c r="AF2887" i="8" s="1"/>
  <c r="AC2887" i="8"/>
  <c r="AB2887" i="8"/>
  <c r="AT2886" i="8"/>
  <c r="AU2886" i="8" s="1"/>
  <c r="AS2886" i="8"/>
  <c r="AR2886" i="8"/>
  <c r="AQ2886" i="8"/>
  <c r="AP2886" i="8"/>
  <c r="AO2886" i="8"/>
  <c r="AN2886" i="8"/>
  <c r="AM2886" i="8"/>
  <c r="AL2886" i="8"/>
  <c r="AK2886" i="8"/>
  <c r="AJ2886" i="8"/>
  <c r="AH2886" i="8"/>
  <c r="AI2886" i="8" s="1"/>
  <c r="AG2886" i="8"/>
  <c r="AE2886" i="8"/>
  <c r="AF2886" i="8" s="1"/>
  <c r="AB2886" i="8"/>
  <c r="AC2886" i="8" s="1"/>
  <c r="AT2885" i="8"/>
  <c r="AU2885" i="8" s="1"/>
  <c r="AS2885" i="8"/>
  <c r="AR2885" i="8"/>
  <c r="AQ2885" i="8"/>
  <c r="AP2885" i="8"/>
  <c r="AO2885" i="8"/>
  <c r="AN2885" i="8"/>
  <c r="AM2885" i="8"/>
  <c r="AL2885" i="8"/>
  <c r="AK2885" i="8"/>
  <c r="AJ2885" i="8"/>
  <c r="AI2885" i="8"/>
  <c r="AH2885" i="8"/>
  <c r="AG2885" i="8"/>
  <c r="AE2885" i="8"/>
  <c r="AF2885" i="8" s="1"/>
  <c r="AB2885" i="8"/>
  <c r="AC2885" i="8" s="1"/>
  <c r="AU2884" i="8"/>
  <c r="AT2884" i="8"/>
  <c r="AS2884" i="8"/>
  <c r="AR2884" i="8"/>
  <c r="AQ2884" i="8"/>
  <c r="AP2884" i="8"/>
  <c r="AO2884" i="8"/>
  <c r="AN2884" i="8"/>
  <c r="AM2884" i="8"/>
  <c r="AL2884" i="8"/>
  <c r="AK2884" i="8"/>
  <c r="AJ2884" i="8"/>
  <c r="AH2884" i="8"/>
  <c r="AI2884" i="8" s="1"/>
  <c r="AG2884" i="8"/>
  <c r="AE2884" i="8"/>
  <c r="AF2884" i="8" s="1"/>
  <c r="AB2884" i="8"/>
  <c r="AC2884" i="8" s="1"/>
  <c r="AU2883" i="8"/>
  <c r="AT2883" i="8"/>
  <c r="AS2883" i="8"/>
  <c r="AR2883" i="8"/>
  <c r="AQ2883" i="8"/>
  <c r="AP2883" i="8"/>
  <c r="AO2883" i="8"/>
  <c r="AN2883" i="8"/>
  <c r="AM2883" i="8"/>
  <c r="AL2883" i="8"/>
  <c r="AK2883" i="8"/>
  <c r="AJ2883" i="8"/>
  <c r="AH2883" i="8"/>
  <c r="AI2883" i="8" s="1"/>
  <c r="AG2883" i="8"/>
  <c r="AE2883" i="8"/>
  <c r="AF2883" i="8" s="1"/>
  <c r="AB2883" i="8"/>
  <c r="AC2883" i="8" s="1"/>
  <c r="AU2882" i="8"/>
  <c r="AT2882" i="8"/>
  <c r="AS2882" i="8"/>
  <c r="AR2882" i="8"/>
  <c r="AQ2882" i="8"/>
  <c r="AP2882" i="8"/>
  <c r="AO2882" i="8"/>
  <c r="AN2882" i="8"/>
  <c r="AM2882" i="8"/>
  <c r="AL2882" i="8"/>
  <c r="AK2882" i="8"/>
  <c r="AJ2882" i="8"/>
  <c r="AH2882" i="8"/>
  <c r="AI2882" i="8" s="1"/>
  <c r="AG2882" i="8"/>
  <c r="AE2882" i="8"/>
  <c r="AF2882" i="8" s="1"/>
  <c r="AB2882" i="8"/>
  <c r="AC2882" i="8" s="1"/>
  <c r="AU2881" i="8"/>
  <c r="AT2881" i="8"/>
  <c r="AS2881" i="8"/>
  <c r="AR2881" i="8"/>
  <c r="AQ2881" i="8"/>
  <c r="AP2881" i="8"/>
  <c r="AO2881" i="8"/>
  <c r="AN2881" i="8"/>
  <c r="AM2881" i="8"/>
  <c r="AL2881" i="8"/>
  <c r="AK2881" i="8"/>
  <c r="AJ2881" i="8"/>
  <c r="AH2881" i="8"/>
  <c r="AI2881" i="8" s="1"/>
  <c r="AG2881" i="8"/>
  <c r="AE2881" i="8"/>
  <c r="AF2881" i="8" s="1"/>
  <c r="AB2881" i="8"/>
  <c r="AC2881" i="8" s="1"/>
  <c r="AT2880" i="8"/>
  <c r="AU2880" i="8" s="1"/>
  <c r="AS2880" i="8"/>
  <c r="AR2880" i="8"/>
  <c r="AQ2880" i="8"/>
  <c r="AP2880" i="8"/>
  <c r="AO2880" i="8"/>
  <c r="AN2880" i="8"/>
  <c r="AM2880" i="8"/>
  <c r="AL2880" i="8"/>
  <c r="AK2880" i="8"/>
  <c r="AJ2880" i="8"/>
  <c r="AH2880" i="8"/>
  <c r="AI2880" i="8" s="1"/>
  <c r="AG2880" i="8"/>
  <c r="AE2880" i="8"/>
  <c r="AF2880" i="8" s="1"/>
  <c r="AB2880" i="8"/>
  <c r="AC2880" i="8" s="1"/>
  <c r="AT2879" i="8"/>
  <c r="AU2879" i="8" s="1"/>
  <c r="AS2879" i="8"/>
  <c r="AR2879" i="8"/>
  <c r="AQ2879" i="8"/>
  <c r="AP2879" i="8"/>
  <c r="AO2879" i="8"/>
  <c r="AN2879" i="8"/>
  <c r="AM2879" i="8"/>
  <c r="AL2879" i="8"/>
  <c r="AK2879" i="8"/>
  <c r="AJ2879" i="8"/>
  <c r="AI2879" i="8"/>
  <c r="AH2879" i="8"/>
  <c r="AG2879" i="8"/>
  <c r="AE2879" i="8"/>
  <c r="AF2879" i="8" s="1"/>
  <c r="AB2879" i="8"/>
  <c r="AC2879" i="8" s="1"/>
  <c r="AT2878" i="8"/>
  <c r="AU2878" i="8" s="1"/>
  <c r="AS2878" i="8"/>
  <c r="AR2878" i="8"/>
  <c r="AQ2878" i="8"/>
  <c r="AP2878" i="8"/>
  <c r="AO2878" i="8"/>
  <c r="AN2878" i="8"/>
  <c r="AM2878" i="8"/>
  <c r="AL2878" i="8"/>
  <c r="AK2878" i="8"/>
  <c r="AJ2878" i="8"/>
  <c r="AH2878" i="8"/>
  <c r="AI2878" i="8" s="1"/>
  <c r="AG2878" i="8"/>
  <c r="AE2878" i="8"/>
  <c r="AF2878" i="8" s="1"/>
  <c r="AB2878" i="8"/>
  <c r="AC2878" i="8" s="1"/>
  <c r="AU2877" i="8"/>
  <c r="AT2877" i="8"/>
  <c r="AS2877" i="8"/>
  <c r="AR2877" i="8"/>
  <c r="AQ2877" i="8"/>
  <c r="AP2877" i="8"/>
  <c r="AO2877" i="8"/>
  <c r="AN2877" i="8"/>
  <c r="AM2877" i="8"/>
  <c r="AL2877" i="8"/>
  <c r="AK2877" i="8"/>
  <c r="AJ2877" i="8"/>
  <c r="AH2877" i="8"/>
  <c r="AI2877" i="8" s="1"/>
  <c r="AG2877" i="8"/>
  <c r="AE2877" i="8"/>
  <c r="AF2877" i="8" s="1"/>
  <c r="AB2877" i="8"/>
  <c r="AC2877" i="8" s="1"/>
  <c r="AU2876" i="8"/>
  <c r="AT2876" i="8"/>
  <c r="AS2876" i="8"/>
  <c r="AR2876" i="8"/>
  <c r="AQ2876" i="8"/>
  <c r="AP2876" i="8"/>
  <c r="AO2876" i="8"/>
  <c r="AN2876" i="8"/>
  <c r="AM2876" i="8"/>
  <c r="AL2876" i="8"/>
  <c r="AK2876" i="8"/>
  <c r="AJ2876" i="8"/>
  <c r="AH2876" i="8"/>
  <c r="AI2876" i="8" s="1"/>
  <c r="AG2876" i="8"/>
  <c r="AE2876" i="8"/>
  <c r="AF2876" i="8" s="1"/>
  <c r="AB2876" i="8"/>
  <c r="AC2876" i="8" s="1"/>
  <c r="AU2875" i="8"/>
  <c r="AT2875" i="8"/>
  <c r="AS2875" i="8"/>
  <c r="AR2875" i="8"/>
  <c r="AQ2875" i="8"/>
  <c r="AP2875" i="8"/>
  <c r="AO2875" i="8"/>
  <c r="AN2875" i="8"/>
  <c r="AM2875" i="8"/>
  <c r="AL2875" i="8"/>
  <c r="AK2875" i="8"/>
  <c r="AJ2875" i="8"/>
  <c r="AH2875" i="8"/>
  <c r="AI2875" i="8" s="1"/>
  <c r="AG2875" i="8"/>
  <c r="AE2875" i="8"/>
  <c r="AF2875" i="8" s="1"/>
  <c r="AB2875" i="8"/>
  <c r="AC2875" i="8" s="1"/>
  <c r="AU2874" i="8"/>
  <c r="AT2874" i="8"/>
  <c r="AS2874" i="8"/>
  <c r="AR2874" i="8"/>
  <c r="AQ2874" i="8"/>
  <c r="AP2874" i="8"/>
  <c r="AO2874" i="8"/>
  <c r="AN2874" i="8"/>
  <c r="AM2874" i="8"/>
  <c r="AL2874" i="8"/>
  <c r="AK2874" i="8"/>
  <c r="AJ2874" i="8"/>
  <c r="AH2874" i="8"/>
  <c r="AI2874" i="8" s="1"/>
  <c r="AG2874" i="8"/>
  <c r="AE2874" i="8"/>
  <c r="AF2874" i="8" s="1"/>
  <c r="AB2874" i="8"/>
  <c r="AC2874" i="8" s="1"/>
  <c r="AU2873" i="8"/>
  <c r="AT2873" i="8"/>
  <c r="AS2873" i="8"/>
  <c r="AR2873" i="8"/>
  <c r="AQ2873" i="8"/>
  <c r="AP2873" i="8"/>
  <c r="AO2873" i="8"/>
  <c r="AN2873" i="8"/>
  <c r="AM2873" i="8"/>
  <c r="AL2873" i="8"/>
  <c r="AK2873" i="8"/>
  <c r="AJ2873" i="8"/>
  <c r="AH2873" i="8"/>
  <c r="AI2873" i="8" s="1"/>
  <c r="AG2873" i="8"/>
  <c r="AE2873" i="8"/>
  <c r="AF2873" i="8" s="1"/>
  <c r="AB2873" i="8"/>
  <c r="AC2873" i="8" s="1"/>
  <c r="AT2872" i="8"/>
  <c r="AU2872" i="8" s="1"/>
  <c r="AS2872" i="8"/>
  <c r="AR2872" i="8"/>
  <c r="AQ2872" i="8"/>
  <c r="AP2872" i="8"/>
  <c r="AO2872" i="8"/>
  <c r="AN2872" i="8"/>
  <c r="AM2872" i="8"/>
  <c r="AL2872" i="8"/>
  <c r="AK2872" i="8"/>
  <c r="AJ2872" i="8"/>
  <c r="AH2872" i="8"/>
  <c r="AI2872" i="8" s="1"/>
  <c r="AG2872" i="8"/>
  <c r="AE2872" i="8"/>
  <c r="AF2872" i="8" s="1"/>
  <c r="AB2872" i="8"/>
  <c r="AC2872" i="8" s="1"/>
  <c r="AT2871" i="8"/>
  <c r="AU2871" i="8" s="1"/>
  <c r="AS2871" i="8"/>
  <c r="AR2871" i="8"/>
  <c r="AQ2871" i="8"/>
  <c r="AP2871" i="8"/>
  <c r="AO2871" i="8"/>
  <c r="AN2871" i="8"/>
  <c r="AM2871" i="8"/>
  <c r="AL2871" i="8"/>
  <c r="AK2871" i="8"/>
  <c r="AJ2871" i="8"/>
  <c r="AH2871" i="8"/>
  <c r="AI2871" i="8" s="1"/>
  <c r="AG2871" i="8"/>
  <c r="AE2871" i="8"/>
  <c r="AF2871" i="8" s="1"/>
  <c r="AB2871" i="8"/>
  <c r="AC2871" i="8" s="1"/>
  <c r="AT2870" i="8"/>
  <c r="AU2870" i="8" s="1"/>
  <c r="AS2870" i="8"/>
  <c r="AR2870" i="8"/>
  <c r="AQ2870" i="8"/>
  <c r="AP2870" i="8"/>
  <c r="AO2870" i="8"/>
  <c r="AN2870" i="8"/>
  <c r="AM2870" i="8"/>
  <c r="AL2870" i="8"/>
  <c r="AK2870" i="8"/>
  <c r="AJ2870" i="8"/>
  <c r="AI2870" i="8"/>
  <c r="AH2870" i="8"/>
  <c r="AG2870" i="8"/>
  <c r="AE2870" i="8"/>
  <c r="AF2870" i="8" s="1"/>
  <c r="AC2870" i="8"/>
  <c r="AB2870" i="8"/>
  <c r="AT2869" i="8"/>
  <c r="AU2869" i="8" s="1"/>
  <c r="AS2869" i="8"/>
  <c r="AR2869" i="8"/>
  <c r="AQ2869" i="8"/>
  <c r="AP2869" i="8"/>
  <c r="AO2869" i="8"/>
  <c r="AN2869" i="8"/>
  <c r="AM2869" i="8"/>
  <c r="AL2869" i="8"/>
  <c r="AK2869" i="8"/>
  <c r="AJ2869" i="8"/>
  <c r="AH2869" i="8"/>
  <c r="AI2869" i="8" s="1"/>
  <c r="AG2869" i="8"/>
  <c r="AE2869" i="8"/>
  <c r="AF2869" i="8" s="1"/>
  <c r="AB2869" i="8"/>
  <c r="AC2869" i="8" s="1"/>
  <c r="AT2868" i="8"/>
  <c r="AU2868" i="8" s="1"/>
  <c r="AS2868" i="8"/>
  <c r="AR2868" i="8"/>
  <c r="AQ2868" i="8"/>
  <c r="AP2868" i="8"/>
  <c r="AO2868" i="8"/>
  <c r="AN2868" i="8"/>
  <c r="AM2868" i="8"/>
  <c r="AL2868" i="8"/>
  <c r="AK2868" i="8"/>
  <c r="AJ2868" i="8"/>
  <c r="AH2868" i="8"/>
  <c r="AI2868" i="8" s="1"/>
  <c r="AG2868" i="8"/>
  <c r="AE2868" i="8"/>
  <c r="AF2868" i="8" s="1"/>
  <c r="AB2868" i="8"/>
  <c r="AC2868" i="8" s="1"/>
  <c r="AT2867" i="8"/>
  <c r="AU2867" i="8" s="1"/>
  <c r="AS2867" i="8"/>
  <c r="AR2867" i="8"/>
  <c r="AQ2867" i="8"/>
  <c r="AP2867" i="8"/>
  <c r="AO2867" i="8"/>
  <c r="AN2867" i="8"/>
  <c r="AM2867" i="8"/>
  <c r="AL2867" i="8"/>
  <c r="AK2867" i="8"/>
  <c r="AJ2867" i="8"/>
  <c r="AH2867" i="8"/>
  <c r="AI2867" i="8" s="1"/>
  <c r="AG2867" i="8"/>
  <c r="AE2867" i="8"/>
  <c r="AF2867" i="8" s="1"/>
  <c r="AB2867" i="8"/>
  <c r="AC2867" i="8" s="1"/>
  <c r="AT2866" i="8"/>
  <c r="AU2866" i="8" s="1"/>
  <c r="AS2866" i="8"/>
  <c r="AR2866" i="8"/>
  <c r="AQ2866" i="8"/>
  <c r="AP2866" i="8"/>
  <c r="AO2866" i="8"/>
  <c r="AN2866" i="8"/>
  <c r="AM2866" i="8"/>
  <c r="AL2866" i="8"/>
  <c r="AK2866" i="8"/>
  <c r="AJ2866" i="8"/>
  <c r="AH2866" i="8"/>
  <c r="AI2866" i="8" s="1"/>
  <c r="AG2866" i="8"/>
  <c r="AE2866" i="8"/>
  <c r="AF2866" i="8" s="1"/>
  <c r="AB2866" i="8"/>
  <c r="AC2866" i="8" s="1"/>
  <c r="AU2865" i="8"/>
  <c r="AT2865" i="8"/>
  <c r="AS2865" i="8"/>
  <c r="AR2865" i="8"/>
  <c r="AQ2865" i="8"/>
  <c r="AP2865" i="8"/>
  <c r="AO2865" i="8"/>
  <c r="AN2865" i="8"/>
  <c r="AM2865" i="8"/>
  <c r="AL2865" i="8"/>
  <c r="AK2865" i="8"/>
  <c r="AJ2865" i="8"/>
  <c r="AH2865" i="8"/>
  <c r="AI2865" i="8" s="1"/>
  <c r="AG2865" i="8"/>
  <c r="AE2865" i="8"/>
  <c r="AF2865" i="8" s="1"/>
  <c r="AB2865" i="8"/>
  <c r="AC2865" i="8" s="1"/>
  <c r="AT2864" i="8"/>
  <c r="AU2864" i="8" s="1"/>
  <c r="AS2864" i="8"/>
  <c r="AR2864" i="8"/>
  <c r="AQ2864" i="8"/>
  <c r="AP2864" i="8"/>
  <c r="AO2864" i="8"/>
  <c r="AN2864" i="8"/>
  <c r="AM2864" i="8"/>
  <c r="AL2864" i="8"/>
  <c r="AK2864" i="8"/>
  <c r="AJ2864" i="8"/>
  <c r="AH2864" i="8"/>
  <c r="AI2864" i="8" s="1"/>
  <c r="AG2864" i="8"/>
  <c r="AE2864" i="8"/>
  <c r="AF2864" i="8" s="1"/>
  <c r="AB2864" i="8"/>
  <c r="AC2864" i="8" s="1"/>
  <c r="AT2863" i="8"/>
  <c r="AU2863" i="8" s="1"/>
  <c r="AS2863" i="8"/>
  <c r="AR2863" i="8"/>
  <c r="AQ2863" i="8"/>
  <c r="AP2863" i="8"/>
  <c r="AO2863" i="8"/>
  <c r="AN2863" i="8"/>
  <c r="AM2863" i="8"/>
  <c r="AL2863" i="8"/>
  <c r="AK2863" i="8"/>
  <c r="AJ2863" i="8"/>
  <c r="AH2863" i="8"/>
  <c r="AI2863" i="8" s="1"/>
  <c r="AG2863" i="8"/>
  <c r="AF2863" i="8"/>
  <c r="AE2863" i="8"/>
  <c r="AB2863" i="8"/>
  <c r="AC2863" i="8" s="1"/>
  <c r="AT2862" i="8"/>
  <c r="AU2862" i="8" s="1"/>
  <c r="AS2862" i="8"/>
  <c r="AR2862" i="8"/>
  <c r="AQ2862" i="8"/>
  <c r="AP2862" i="8"/>
  <c r="AO2862" i="8"/>
  <c r="AN2862" i="8"/>
  <c r="AM2862" i="8"/>
  <c r="AL2862" i="8"/>
  <c r="AK2862" i="8"/>
  <c r="AJ2862" i="8"/>
  <c r="AH2862" i="8"/>
  <c r="AI2862" i="8" s="1"/>
  <c r="AG2862" i="8"/>
  <c r="AE2862" i="8"/>
  <c r="AF2862" i="8" s="1"/>
  <c r="AB2862" i="8"/>
  <c r="AC2862" i="8" s="1"/>
  <c r="AT2861" i="8"/>
  <c r="AU2861" i="8" s="1"/>
  <c r="AS2861" i="8"/>
  <c r="AR2861" i="8"/>
  <c r="AQ2861" i="8"/>
  <c r="AP2861" i="8"/>
  <c r="AO2861" i="8"/>
  <c r="AN2861" i="8"/>
  <c r="AM2861" i="8"/>
  <c r="AL2861" i="8"/>
  <c r="AK2861" i="8"/>
  <c r="AJ2861" i="8"/>
  <c r="AH2861" i="8"/>
  <c r="AI2861" i="8" s="1"/>
  <c r="AG2861" i="8"/>
  <c r="AE2861" i="8"/>
  <c r="AF2861" i="8" s="1"/>
  <c r="AB2861" i="8"/>
  <c r="AC2861" i="8" s="1"/>
  <c r="AT2860" i="8"/>
  <c r="AU2860" i="8" s="1"/>
  <c r="AS2860" i="8"/>
  <c r="AR2860" i="8"/>
  <c r="AQ2860" i="8"/>
  <c r="AP2860" i="8"/>
  <c r="AO2860" i="8"/>
  <c r="AN2860" i="8"/>
  <c r="AM2860" i="8"/>
  <c r="AL2860" i="8"/>
  <c r="AK2860" i="8"/>
  <c r="AJ2860" i="8"/>
  <c r="AH2860" i="8"/>
  <c r="AI2860" i="8" s="1"/>
  <c r="AG2860" i="8"/>
  <c r="AE2860" i="8"/>
  <c r="AF2860" i="8" s="1"/>
  <c r="AB2860" i="8"/>
  <c r="AC2860" i="8" s="1"/>
  <c r="AT2859" i="8"/>
  <c r="AU2859" i="8" s="1"/>
  <c r="AS2859" i="8"/>
  <c r="AR2859" i="8"/>
  <c r="AQ2859" i="8"/>
  <c r="AP2859" i="8"/>
  <c r="AO2859" i="8"/>
  <c r="AN2859" i="8"/>
  <c r="AM2859" i="8"/>
  <c r="AL2859" i="8"/>
  <c r="AK2859" i="8"/>
  <c r="AJ2859" i="8"/>
  <c r="AH2859" i="8"/>
  <c r="AI2859" i="8" s="1"/>
  <c r="AG2859" i="8"/>
  <c r="AE2859" i="8"/>
  <c r="AF2859" i="8" s="1"/>
  <c r="AB2859" i="8"/>
  <c r="AC2859" i="8" s="1"/>
  <c r="AT2858" i="8"/>
  <c r="AU2858" i="8" s="1"/>
  <c r="AS2858" i="8"/>
  <c r="AR2858" i="8"/>
  <c r="AQ2858" i="8"/>
  <c r="AP2858" i="8"/>
  <c r="AO2858" i="8"/>
  <c r="AN2858" i="8"/>
  <c r="AM2858" i="8"/>
  <c r="AL2858" i="8"/>
  <c r="AK2858" i="8"/>
  <c r="AJ2858" i="8"/>
  <c r="AH2858" i="8"/>
  <c r="AI2858" i="8" s="1"/>
  <c r="AG2858" i="8"/>
  <c r="AE2858" i="8"/>
  <c r="AF2858" i="8" s="1"/>
  <c r="AB2858" i="8"/>
  <c r="AC2858" i="8" s="1"/>
  <c r="AT2857" i="8"/>
  <c r="AU2857" i="8" s="1"/>
  <c r="AS2857" i="8"/>
  <c r="AR2857" i="8"/>
  <c r="AQ2857" i="8"/>
  <c r="AP2857" i="8"/>
  <c r="AO2857" i="8"/>
  <c r="AN2857" i="8"/>
  <c r="AM2857" i="8"/>
  <c r="AL2857" i="8"/>
  <c r="AK2857" i="8"/>
  <c r="AJ2857" i="8"/>
  <c r="AI2857" i="8"/>
  <c r="AH2857" i="8"/>
  <c r="AG2857" i="8"/>
  <c r="AE2857" i="8"/>
  <c r="AF2857" i="8" s="1"/>
  <c r="AB2857" i="8"/>
  <c r="AC2857" i="8" s="1"/>
  <c r="AT2856" i="8"/>
  <c r="AU2856" i="8" s="1"/>
  <c r="AS2856" i="8"/>
  <c r="AR2856" i="8"/>
  <c r="AQ2856" i="8"/>
  <c r="AP2856" i="8"/>
  <c r="AO2856" i="8"/>
  <c r="AN2856" i="8"/>
  <c r="AM2856" i="8"/>
  <c r="AL2856" i="8"/>
  <c r="AK2856" i="8"/>
  <c r="AJ2856" i="8"/>
  <c r="AH2856" i="8"/>
  <c r="AI2856" i="8" s="1"/>
  <c r="AG2856" i="8"/>
  <c r="AE2856" i="8"/>
  <c r="AF2856" i="8" s="1"/>
  <c r="AB2856" i="8"/>
  <c r="AC2856" i="8" s="1"/>
  <c r="AT2855" i="8"/>
  <c r="AU2855" i="8" s="1"/>
  <c r="AS2855" i="8"/>
  <c r="AR2855" i="8"/>
  <c r="AQ2855" i="8"/>
  <c r="AP2855" i="8"/>
  <c r="AO2855" i="8"/>
  <c r="AN2855" i="8"/>
  <c r="AM2855" i="8"/>
  <c r="AL2855" i="8"/>
  <c r="AK2855" i="8"/>
  <c r="AJ2855" i="8"/>
  <c r="AH2855" i="8"/>
  <c r="AI2855" i="8" s="1"/>
  <c r="AG2855" i="8"/>
  <c r="AE2855" i="8"/>
  <c r="AF2855" i="8" s="1"/>
  <c r="AB2855" i="8"/>
  <c r="AC2855" i="8" s="1"/>
  <c r="AT2854" i="8"/>
  <c r="AU2854" i="8" s="1"/>
  <c r="AS2854" i="8"/>
  <c r="AR2854" i="8"/>
  <c r="AQ2854" i="8"/>
  <c r="AP2854" i="8"/>
  <c r="AO2854" i="8"/>
  <c r="AN2854" i="8"/>
  <c r="AM2854" i="8"/>
  <c r="AL2854" i="8"/>
  <c r="AK2854" i="8"/>
  <c r="AJ2854" i="8"/>
  <c r="AH2854" i="8"/>
  <c r="AI2854" i="8" s="1"/>
  <c r="AG2854" i="8"/>
  <c r="AE2854" i="8"/>
  <c r="AF2854" i="8" s="1"/>
  <c r="AB2854" i="8"/>
  <c r="AC2854" i="8" s="1"/>
  <c r="AU2853" i="8"/>
  <c r="AT2853" i="8"/>
  <c r="AS2853" i="8"/>
  <c r="AR2853" i="8"/>
  <c r="AQ2853" i="8"/>
  <c r="AP2853" i="8"/>
  <c r="AO2853" i="8"/>
  <c r="AN2853" i="8"/>
  <c r="AM2853" i="8"/>
  <c r="AL2853" i="8"/>
  <c r="AK2853" i="8"/>
  <c r="AJ2853" i="8"/>
  <c r="AH2853" i="8"/>
  <c r="AI2853" i="8" s="1"/>
  <c r="AG2853" i="8"/>
  <c r="AE2853" i="8"/>
  <c r="AF2853" i="8" s="1"/>
  <c r="AB2853" i="8"/>
  <c r="AC2853" i="8" s="1"/>
  <c r="AT2852" i="8"/>
  <c r="AU2852" i="8" s="1"/>
  <c r="AS2852" i="8"/>
  <c r="AR2852" i="8"/>
  <c r="AQ2852" i="8"/>
  <c r="AP2852" i="8"/>
  <c r="AO2852" i="8"/>
  <c r="AN2852" i="8"/>
  <c r="AM2852" i="8"/>
  <c r="AL2852" i="8"/>
  <c r="AK2852" i="8"/>
  <c r="AJ2852" i="8"/>
  <c r="AH2852" i="8"/>
  <c r="AI2852" i="8" s="1"/>
  <c r="AG2852" i="8"/>
  <c r="AE2852" i="8"/>
  <c r="AF2852" i="8" s="1"/>
  <c r="AB2852" i="8"/>
  <c r="AC2852" i="8" s="1"/>
  <c r="AT2851" i="8"/>
  <c r="AU2851" i="8" s="1"/>
  <c r="AS2851" i="8"/>
  <c r="AR2851" i="8"/>
  <c r="AQ2851" i="8"/>
  <c r="AP2851" i="8"/>
  <c r="AO2851" i="8"/>
  <c r="AN2851" i="8"/>
  <c r="AM2851" i="8"/>
  <c r="AL2851" i="8"/>
  <c r="AK2851" i="8"/>
  <c r="AJ2851" i="8"/>
  <c r="AH2851" i="8"/>
  <c r="AI2851" i="8" s="1"/>
  <c r="AG2851" i="8"/>
  <c r="AE2851" i="8"/>
  <c r="AF2851" i="8" s="1"/>
  <c r="AB2851" i="8"/>
  <c r="AC2851" i="8" s="1"/>
  <c r="AT2850" i="8"/>
  <c r="AU2850" i="8" s="1"/>
  <c r="AS2850" i="8"/>
  <c r="AR2850" i="8"/>
  <c r="AQ2850" i="8"/>
  <c r="AP2850" i="8"/>
  <c r="AO2850" i="8"/>
  <c r="AN2850" i="8"/>
  <c r="AM2850" i="8"/>
  <c r="AL2850" i="8"/>
  <c r="AK2850" i="8"/>
  <c r="AJ2850" i="8"/>
  <c r="AH2850" i="8"/>
  <c r="AI2850" i="8" s="1"/>
  <c r="AG2850" i="8"/>
  <c r="AE2850" i="8"/>
  <c r="AF2850" i="8" s="1"/>
  <c r="AB2850" i="8"/>
  <c r="AC2850" i="8" s="1"/>
  <c r="AT2849" i="8"/>
  <c r="AU2849" i="8" s="1"/>
  <c r="AS2849" i="8"/>
  <c r="AR2849" i="8"/>
  <c r="AQ2849" i="8"/>
  <c r="AP2849" i="8"/>
  <c r="AO2849" i="8"/>
  <c r="AN2849" i="8"/>
  <c r="AM2849" i="8"/>
  <c r="AL2849" i="8"/>
  <c r="AK2849" i="8"/>
  <c r="AJ2849" i="8"/>
  <c r="AH2849" i="8"/>
  <c r="AI2849" i="8" s="1"/>
  <c r="AG2849" i="8"/>
  <c r="AE2849" i="8"/>
  <c r="AF2849" i="8" s="1"/>
  <c r="AB2849" i="8"/>
  <c r="AC2849" i="8" s="1"/>
  <c r="AT2848" i="8"/>
  <c r="AU2848" i="8" s="1"/>
  <c r="AS2848" i="8"/>
  <c r="AR2848" i="8"/>
  <c r="AQ2848" i="8"/>
  <c r="AP2848" i="8"/>
  <c r="AO2848" i="8"/>
  <c r="AN2848" i="8"/>
  <c r="AM2848" i="8"/>
  <c r="AL2848" i="8"/>
  <c r="AK2848" i="8"/>
  <c r="AJ2848" i="8"/>
  <c r="AH2848" i="8"/>
  <c r="AI2848" i="8" s="1"/>
  <c r="AG2848" i="8"/>
  <c r="AE2848" i="8"/>
  <c r="AF2848" i="8" s="1"/>
  <c r="AC2848" i="8"/>
  <c r="AB2848" i="8"/>
  <c r="AT2847" i="8"/>
  <c r="AU2847" i="8" s="1"/>
  <c r="AS2847" i="8"/>
  <c r="AR2847" i="8"/>
  <c r="AQ2847" i="8"/>
  <c r="AP2847" i="8"/>
  <c r="AO2847" i="8"/>
  <c r="AN2847" i="8"/>
  <c r="AM2847" i="8"/>
  <c r="AL2847" i="8"/>
  <c r="AK2847" i="8"/>
  <c r="AJ2847" i="8"/>
  <c r="AH2847" i="8"/>
  <c r="AI2847" i="8" s="1"/>
  <c r="AG2847" i="8"/>
  <c r="AE2847" i="8"/>
  <c r="AF2847" i="8" s="1"/>
  <c r="AB2847" i="8"/>
  <c r="AC2847" i="8" s="1"/>
  <c r="AT2846" i="8"/>
  <c r="AU2846" i="8" s="1"/>
  <c r="AS2846" i="8"/>
  <c r="AR2846" i="8"/>
  <c r="AQ2846" i="8"/>
  <c r="AP2846" i="8"/>
  <c r="AO2846" i="8"/>
  <c r="AN2846" i="8"/>
  <c r="AM2846" i="8"/>
  <c r="AL2846" i="8"/>
  <c r="AK2846" i="8"/>
  <c r="AJ2846" i="8"/>
  <c r="AH2846" i="8"/>
  <c r="AI2846" i="8" s="1"/>
  <c r="AG2846" i="8"/>
  <c r="AE2846" i="8"/>
  <c r="AF2846" i="8" s="1"/>
  <c r="AB2846" i="8"/>
  <c r="AC2846" i="8" s="1"/>
  <c r="AU2845" i="8"/>
  <c r="AT2845" i="8"/>
  <c r="AS2845" i="8"/>
  <c r="AR2845" i="8"/>
  <c r="AQ2845" i="8"/>
  <c r="AP2845" i="8"/>
  <c r="AO2845" i="8"/>
  <c r="AN2845" i="8"/>
  <c r="AM2845" i="8"/>
  <c r="AL2845" i="8"/>
  <c r="AK2845" i="8"/>
  <c r="AJ2845" i="8"/>
  <c r="AH2845" i="8"/>
  <c r="AI2845" i="8" s="1"/>
  <c r="AG2845" i="8"/>
  <c r="AE2845" i="8"/>
  <c r="AF2845" i="8" s="1"/>
  <c r="AC2845" i="8"/>
  <c r="AB2845" i="8"/>
  <c r="AT2844" i="8"/>
  <c r="AU2844" i="8" s="1"/>
  <c r="AS2844" i="8"/>
  <c r="AR2844" i="8"/>
  <c r="AQ2844" i="8"/>
  <c r="AP2844" i="8"/>
  <c r="AO2844" i="8"/>
  <c r="AN2844" i="8"/>
  <c r="AM2844" i="8"/>
  <c r="AL2844" i="8"/>
  <c r="AK2844" i="8"/>
  <c r="AJ2844" i="8"/>
  <c r="AH2844" i="8"/>
  <c r="AI2844" i="8" s="1"/>
  <c r="AG2844" i="8"/>
  <c r="AE2844" i="8"/>
  <c r="AF2844" i="8" s="1"/>
  <c r="AB2844" i="8"/>
  <c r="AC2844" i="8" s="1"/>
  <c r="AT2843" i="8"/>
  <c r="AU2843" i="8" s="1"/>
  <c r="AS2843" i="8"/>
  <c r="AR2843" i="8"/>
  <c r="AQ2843" i="8"/>
  <c r="AP2843" i="8"/>
  <c r="AO2843" i="8"/>
  <c r="AN2843" i="8"/>
  <c r="AM2843" i="8"/>
  <c r="AL2843" i="8"/>
  <c r="AK2843" i="8"/>
  <c r="AJ2843" i="8"/>
  <c r="AH2843" i="8"/>
  <c r="AI2843" i="8" s="1"/>
  <c r="AG2843" i="8"/>
  <c r="AE2843" i="8"/>
  <c r="AF2843" i="8" s="1"/>
  <c r="AB2843" i="8"/>
  <c r="AC2843" i="8" s="1"/>
  <c r="AT2842" i="8"/>
  <c r="AU2842" i="8" s="1"/>
  <c r="AS2842" i="8"/>
  <c r="AR2842" i="8"/>
  <c r="AQ2842" i="8"/>
  <c r="AP2842" i="8"/>
  <c r="AO2842" i="8"/>
  <c r="AN2842" i="8"/>
  <c r="AM2842" i="8"/>
  <c r="AL2842" i="8"/>
  <c r="AK2842" i="8"/>
  <c r="AJ2842" i="8"/>
  <c r="AH2842" i="8"/>
  <c r="AI2842" i="8" s="1"/>
  <c r="AG2842" i="8"/>
  <c r="AE2842" i="8"/>
  <c r="AF2842" i="8" s="1"/>
  <c r="AB2842" i="8"/>
  <c r="AC2842" i="8" s="1"/>
  <c r="AT2841" i="8"/>
  <c r="AU2841" i="8" s="1"/>
  <c r="AS2841" i="8"/>
  <c r="AR2841" i="8"/>
  <c r="AQ2841" i="8"/>
  <c r="AP2841" i="8"/>
  <c r="AO2841" i="8"/>
  <c r="AN2841" i="8"/>
  <c r="AM2841" i="8"/>
  <c r="AL2841" i="8"/>
  <c r="AK2841" i="8"/>
  <c r="AJ2841" i="8"/>
  <c r="AI2841" i="8"/>
  <c r="AH2841" i="8"/>
  <c r="AG2841" i="8"/>
  <c r="AE2841" i="8"/>
  <c r="AF2841" i="8" s="1"/>
  <c r="AB2841" i="8"/>
  <c r="AC2841" i="8" s="1"/>
  <c r="AT2840" i="8"/>
  <c r="AU2840" i="8" s="1"/>
  <c r="AS2840" i="8"/>
  <c r="AR2840" i="8"/>
  <c r="AQ2840" i="8"/>
  <c r="AP2840" i="8"/>
  <c r="AO2840" i="8"/>
  <c r="AN2840" i="8"/>
  <c r="AM2840" i="8"/>
  <c r="AL2840" i="8"/>
  <c r="AK2840" i="8"/>
  <c r="AJ2840" i="8"/>
  <c r="AH2840" i="8"/>
  <c r="AI2840" i="8" s="1"/>
  <c r="AG2840" i="8"/>
  <c r="AE2840" i="8"/>
  <c r="AF2840" i="8" s="1"/>
  <c r="AB2840" i="8"/>
  <c r="AC2840" i="8" s="1"/>
  <c r="AT2839" i="8"/>
  <c r="AU2839" i="8" s="1"/>
  <c r="AS2839" i="8"/>
  <c r="AR2839" i="8"/>
  <c r="AQ2839" i="8"/>
  <c r="AP2839" i="8"/>
  <c r="AO2839" i="8"/>
  <c r="AN2839" i="8"/>
  <c r="AM2839" i="8"/>
  <c r="AL2839" i="8"/>
  <c r="AK2839" i="8"/>
  <c r="AJ2839" i="8"/>
  <c r="AH2839" i="8"/>
  <c r="AI2839" i="8" s="1"/>
  <c r="AG2839" i="8"/>
  <c r="AE2839" i="8"/>
  <c r="AF2839" i="8" s="1"/>
  <c r="AC2839" i="8"/>
  <c r="AB2839" i="8"/>
  <c r="AT2838" i="8"/>
  <c r="AU2838" i="8" s="1"/>
  <c r="AS2838" i="8"/>
  <c r="AR2838" i="8"/>
  <c r="AQ2838" i="8"/>
  <c r="AP2838" i="8"/>
  <c r="AO2838" i="8"/>
  <c r="AN2838" i="8"/>
  <c r="AM2838" i="8"/>
  <c r="AL2838" i="8"/>
  <c r="AK2838" i="8"/>
  <c r="AJ2838" i="8"/>
  <c r="AH2838" i="8"/>
  <c r="AI2838" i="8" s="1"/>
  <c r="AG2838" i="8"/>
  <c r="AE2838" i="8"/>
  <c r="AF2838" i="8" s="1"/>
  <c r="AB2838" i="8"/>
  <c r="AC2838" i="8" s="1"/>
  <c r="AU2837" i="8"/>
  <c r="AT2837" i="8"/>
  <c r="AS2837" i="8"/>
  <c r="AR2837" i="8"/>
  <c r="AQ2837" i="8"/>
  <c r="AP2837" i="8"/>
  <c r="AO2837" i="8"/>
  <c r="AN2837" i="8"/>
  <c r="AM2837" i="8"/>
  <c r="AL2837" i="8"/>
  <c r="AK2837" i="8"/>
  <c r="AJ2837" i="8"/>
  <c r="AH2837" i="8"/>
  <c r="AI2837" i="8" s="1"/>
  <c r="AG2837" i="8"/>
  <c r="AE2837" i="8"/>
  <c r="AF2837" i="8" s="1"/>
  <c r="AC2837" i="8"/>
  <c r="AB2837" i="8"/>
  <c r="AT2836" i="8"/>
  <c r="AU2836" i="8" s="1"/>
  <c r="AS2836" i="8"/>
  <c r="AR2836" i="8"/>
  <c r="AQ2836" i="8"/>
  <c r="AP2836" i="8"/>
  <c r="AO2836" i="8"/>
  <c r="AN2836" i="8"/>
  <c r="AM2836" i="8"/>
  <c r="AL2836" i="8"/>
  <c r="AK2836" i="8"/>
  <c r="AJ2836" i="8"/>
  <c r="AH2836" i="8"/>
  <c r="AI2836" i="8" s="1"/>
  <c r="AG2836" i="8"/>
  <c r="AE2836" i="8"/>
  <c r="AF2836" i="8" s="1"/>
  <c r="AC2836" i="8"/>
  <c r="AB2836" i="8"/>
  <c r="AT2835" i="8"/>
  <c r="AU2835" i="8" s="1"/>
  <c r="AS2835" i="8"/>
  <c r="AR2835" i="8"/>
  <c r="AQ2835" i="8"/>
  <c r="AP2835" i="8"/>
  <c r="AO2835" i="8"/>
  <c r="AN2835" i="8"/>
  <c r="AM2835" i="8"/>
  <c r="AL2835" i="8"/>
  <c r="AK2835" i="8"/>
  <c r="AJ2835" i="8"/>
  <c r="AH2835" i="8"/>
  <c r="AI2835" i="8" s="1"/>
  <c r="AG2835" i="8"/>
  <c r="AE2835" i="8"/>
  <c r="AF2835" i="8" s="1"/>
  <c r="AB2835" i="8"/>
  <c r="AC2835" i="8" s="1"/>
  <c r="AT2834" i="8"/>
  <c r="AU2834" i="8" s="1"/>
  <c r="AS2834" i="8"/>
  <c r="AR2834" i="8"/>
  <c r="AQ2834" i="8"/>
  <c r="AP2834" i="8"/>
  <c r="AO2834" i="8"/>
  <c r="AN2834" i="8"/>
  <c r="AM2834" i="8"/>
  <c r="AL2834" i="8"/>
  <c r="AK2834" i="8"/>
  <c r="AJ2834" i="8"/>
  <c r="AH2834" i="8"/>
  <c r="AI2834" i="8" s="1"/>
  <c r="AG2834" i="8"/>
  <c r="AE2834" i="8"/>
  <c r="AF2834" i="8" s="1"/>
  <c r="AB2834" i="8"/>
  <c r="AC2834" i="8" s="1"/>
  <c r="AU2833" i="8"/>
  <c r="AT2833" i="8"/>
  <c r="AS2833" i="8"/>
  <c r="AR2833" i="8"/>
  <c r="AQ2833" i="8"/>
  <c r="AP2833" i="8"/>
  <c r="AO2833" i="8"/>
  <c r="AN2833" i="8"/>
  <c r="AM2833" i="8"/>
  <c r="AL2833" i="8"/>
  <c r="AK2833" i="8"/>
  <c r="AJ2833" i="8"/>
  <c r="AH2833" i="8"/>
  <c r="AI2833" i="8" s="1"/>
  <c r="AG2833" i="8"/>
  <c r="AE2833" i="8"/>
  <c r="AF2833" i="8" s="1"/>
  <c r="AB2833" i="8"/>
  <c r="AC2833" i="8" s="1"/>
  <c r="AT2832" i="8"/>
  <c r="AU2832" i="8" s="1"/>
  <c r="AS2832" i="8"/>
  <c r="AR2832" i="8"/>
  <c r="AQ2832" i="8"/>
  <c r="AP2832" i="8"/>
  <c r="AO2832" i="8"/>
  <c r="AN2832" i="8"/>
  <c r="AM2832" i="8"/>
  <c r="AL2832" i="8"/>
  <c r="AK2832" i="8"/>
  <c r="AJ2832" i="8"/>
  <c r="AH2832" i="8"/>
  <c r="AI2832" i="8" s="1"/>
  <c r="AG2832" i="8"/>
  <c r="AE2832" i="8"/>
  <c r="AF2832" i="8" s="1"/>
  <c r="AB2832" i="8"/>
  <c r="AC2832" i="8" s="1"/>
  <c r="AT2831" i="8"/>
  <c r="AU2831" i="8" s="1"/>
  <c r="AS2831" i="8"/>
  <c r="AR2831" i="8"/>
  <c r="AQ2831" i="8"/>
  <c r="AP2831" i="8"/>
  <c r="AO2831" i="8"/>
  <c r="AN2831" i="8"/>
  <c r="AM2831" i="8"/>
  <c r="AL2831" i="8"/>
  <c r="AK2831" i="8"/>
  <c r="AJ2831" i="8"/>
  <c r="AH2831" i="8"/>
  <c r="AI2831" i="8" s="1"/>
  <c r="AG2831" i="8"/>
  <c r="AE2831" i="8"/>
  <c r="AF2831" i="8" s="1"/>
  <c r="AB2831" i="8"/>
  <c r="AC2831" i="8" s="1"/>
  <c r="AT2830" i="8"/>
  <c r="AU2830" i="8" s="1"/>
  <c r="AS2830" i="8"/>
  <c r="AR2830" i="8"/>
  <c r="AQ2830" i="8"/>
  <c r="AP2830" i="8"/>
  <c r="AO2830" i="8"/>
  <c r="AN2830" i="8"/>
  <c r="AM2830" i="8"/>
  <c r="AL2830" i="8"/>
  <c r="AK2830" i="8"/>
  <c r="AJ2830" i="8"/>
  <c r="AH2830" i="8"/>
  <c r="AI2830" i="8" s="1"/>
  <c r="AG2830" i="8"/>
  <c r="AF2830" i="8"/>
  <c r="AE2830" i="8"/>
  <c r="AB2830" i="8"/>
  <c r="AC2830" i="8" s="1"/>
  <c r="AT2829" i="8"/>
  <c r="AU2829" i="8" s="1"/>
  <c r="AS2829" i="8"/>
  <c r="AR2829" i="8"/>
  <c r="AQ2829" i="8"/>
  <c r="AP2829" i="8"/>
  <c r="AO2829" i="8"/>
  <c r="AN2829" i="8"/>
  <c r="AM2829" i="8"/>
  <c r="AL2829" i="8"/>
  <c r="AK2829" i="8"/>
  <c r="AJ2829" i="8"/>
  <c r="AH2829" i="8"/>
  <c r="AI2829" i="8" s="1"/>
  <c r="AG2829" i="8"/>
  <c r="AE2829" i="8"/>
  <c r="AF2829" i="8" s="1"/>
  <c r="AB2829" i="8"/>
  <c r="AC2829" i="8" s="1"/>
  <c r="AU2828" i="8"/>
  <c r="AT2828" i="8"/>
  <c r="AS2828" i="8"/>
  <c r="AR2828" i="8"/>
  <c r="AQ2828" i="8"/>
  <c r="AP2828" i="8"/>
  <c r="AO2828" i="8"/>
  <c r="AN2828" i="8"/>
  <c r="AM2828" i="8"/>
  <c r="AL2828" i="8"/>
  <c r="AK2828" i="8"/>
  <c r="AJ2828" i="8"/>
  <c r="AH2828" i="8"/>
  <c r="AI2828" i="8" s="1"/>
  <c r="AG2828" i="8"/>
  <c r="AE2828" i="8"/>
  <c r="AF2828" i="8" s="1"/>
  <c r="AB2828" i="8"/>
  <c r="AC2828" i="8" s="1"/>
  <c r="AU2827" i="8"/>
  <c r="AT2827" i="8"/>
  <c r="AS2827" i="8"/>
  <c r="AR2827" i="8"/>
  <c r="AQ2827" i="8"/>
  <c r="AP2827" i="8"/>
  <c r="AO2827" i="8"/>
  <c r="AN2827" i="8"/>
  <c r="AM2827" i="8"/>
  <c r="AL2827" i="8"/>
  <c r="AK2827" i="8"/>
  <c r="AJ2827" i="8"/>
  <c r="AH2827" i="8"/>
  <c r="AI2827" i="8" s="1"/>
  <c r="AG2827" i="8"/>
  <c r="AE2827" i="8"/>
  <c r="AF2827" i="8" s="1"/>
  <c r="AB2827" i="8"/>
  <c r="AC2827" i="8" s="1"/>
  <c r="AU2826" i="8"/>
  <c r="AT2826" i="8"/>
  <c r="AS2826" i="8"/>
  <c r="AR2826" i="8"/>
  <c r="AQ2826" i="8"/>
  <c r="AP2826" i="8"/>
  <c r="AO2826" i="8"/>
  <c r="AN2826" i="8"/>
  <c r="AM2826" i="8"/>
  <c r="AL2826" i="8"/>
  <c r="AK2826" i="8"/>
  <c r="AJ2826" i="8"/>
  <c r="AH2826" i="8"/>
  <c r="AI2826" i="8" s="1"/>
  <c r="AG2826" i="8"/>
  <c r="AE2826" i="8"/>
  <c r="AF2826" i="8" s="1"/>
  <c r="AB2826" i="8"/>
  <c r="AC2826" i="8" s="1"/>
  <c r="AU2825" i="8"/>
  <c r="AT2825" i="8"/>
  <c r="AS2825" i="8"/>
  <c r="AR2825" i="8"/>
  <c r="AQ2825" i="8"/>
  <c r="AP2825" i="8"/>
  <c r="AO2825" i="8"/>
  <c r="AN2825" i="8"/>
  <c r="AM2825" i="8"/>
  <c r="AL2825" i="8"/>
  <c r="AK2825" i="8"/>
  <c r="AJ2825" i="8"/>
  <c r="AH2825" i="8"/>
  <c r="AI2825" i="8" s="1"/>
  <c r="AG2825" i="8"/>
  <c r="AE2825" i="8"/>
  <c r="AF2825" i="8" s="1"/>
  <c r="AB2825" i="8"/>
  <c r="AC2825" i="8" s="1"/>
  <c r="AT2824" i="8"/>
  <c r="AU2824" i="8" s="1"/>
  <c r="AS2824" i="8"/>
  <c r="AR2824" i="8"/>
  <c r="AQ2824" i="8"/>
  <c r="AP2824" i="8"/>
  <c r="AO2824" i="8"/>
  <c r="AN2824" i="8"/>
  <c r="AM2824" i="8"/>
  <c r="AL2824" i="8"/>
  <c r="AK2824" i="8"/>
  <c r="AJ2824" i="8"/>
  <c r="AH2824" i="8"/>
  <c r="AI2824" i="8" s="1"/>
  <c r="AG2824" i="8"/>
  <c r="AE2824" i="8"/>
  <c r="AF2824" i="8" s="1"/>
  <c r="AB2824" i="8"/>
  <c r="AC2824" i="8" s="1"/>
  <c r="AT2823" i="8"/>
  <c r="AU2823" i="8" s="1"/>
  <c r="AS2823" i="8"/>
  <c r="AR2823" i="8"/>
  <c r="AQ2823" i="8"/>
  <c r="AP2823" i="8"/>
  <c r="AO2823" i="8"/>
  <c r="AN2823" i="8"/>
  <c r="AM2823" i="8"/>
  <c r="AL2823" i="8"/>
  <c r="AK2823" i="8"/>
  <c r="AJ2823" i="8"/>
  <c r="AI2823" i="8"/>
  <c r="AH2823" i="8"/>
  <c r="AG2823" i="8"/>
  <c r="AE2823" i="8"/>
  <c r="AF2823" i="8" s="1"/>
  <c r="AB2823" i="8"/>
  <c r="AC2823" i="8" s="1"/>
  <c r="AT2822" i="8"/>
  <c r="AU2822" i="8" s="1"/>
  <c r="AS2822" i="8"/>
  <c r="AR2822" i="8"/>
  <c r="AQ2822" i="8"/>
  <c r="AP2822" i="8"/>
  <c r="AO2822" i="8"/>
  <c r="AN2822" i="8"/>
  <c r="AM2822" i="8"/>
  <c r="AL2822" i="8"/>
  <c r="AK2822" i="8"/>
  <c r="AJ2822" i="8"/>
  <c r="AH2822" i="8"/>
  <c r="AI2822" i="8" s="1"/>
  <c r="AG2822" i="8"/>
  <c r="AF2822" i="8"/>
  <c r="AE2822" i="8"/>
  <c r="AB2822" i="8"/>
  <c r="AC2822" i="8" s="1"/>
  <c r="AT2821" i="8"/>
  <c r="AU2821" i="8" s="1"/>
  <c r="AS2821" i="8"/>
  <c r="AR2821" i="8"/>
  <c r="AQ2821" i="8"/>
  <c r="AP2821" i="8"/>
  <c r="AO2821" i="8"/>
  <c r="AN2821" i="8"/>
  <c r="AM2821" i="8"/>
  <c r="AL2821" i="8"/>
  <c r="AK2821" i="8"/>
  <c r="AJ2821" i="8"/>
  <c r="AI2821" i="8"/>
  <c r="AH2821" i="8"/>
  <c r="AG2821" i="8"/>
  <c r="AE2821" i="8"/>
  <c r="AF2821" i="8" s="1"/>
  <c r="AB2821" i="8"/>
  <c r="AC2821" i="8" s="1"/>
  <c r="AT2820" i="8"/>
  <c r="AU2820" i="8" s="1"/>
  <c r="AS2820" i="8"/>
  <c r="AR2820" i="8"/>
  <c r="AQ2820" i="8"/>
  <c r="AP2820" i="8"/>
  <c r="AO2820" i="8"/>
  <c r="AN2820" i="8"/>
  <c r="AM2820" i="8"/>
  <c r="AL2820" i="8"/>
  <c r="AK2820" i="8"/>
  <c r="AJ2820" i="8"/>
  <c r="AH2820" i="8"/>
  <c r="AI2820" i="8" s="1"/>
  <c r="AG2820" i="8"/>
  <c r="AE2820" i="8"/>
  <c r="AF2820" i="8" s="1"/>
  <c r="AB2820" i="8"/>
  <c r="AC2820" i="8" s="1"/>
  <c r="AT2819" i="8"/>
  <c r="AU2819" i="8" s="1"/>
  <c r="AS2819" i="8"/>
  <c r="AR2819" i="8"/>
  <c r="AQ2819" i="8"/>
  <c r="AP2819" i="8"/>
  <c r="AO2819" i="8"/>
  <c r="AN2819" i="8"/>
  <c r="AM2819" i="8"/>
  <c r="AL2819" i="8"/>
  <c r="AK2819" i="8"/>
  <c r="AJ2819" i="8"/>
  <c r="AH2819" i="8"/>
  <c r="AI2819" i="8" s="1"/>
  <c r="AG2819" i="8"/>
  <c r="AE2819" i="8"/>
  <c r="AF2819" i="8" s="1"/>
  <c r="AB2819" i="8"/>
  <c r="AC2819" i="8" s="1"/>
  <c r="AT2818" i="8"/>
  <c r="AU2818" i="8" s="1"/>
  <c r="AS2818" i="8"/>
  <c r="AR2818" i="8"/>
  <c r="AQ2818" i="8"/>
  <c r="AP2818" i="8"/>
  <c r="AO2818" i="8"/>
  <c r="AN2818" i="8"/>
  <c r="AM2818" i="8"/>
  <c r="AL2818" i="8"/>
  <c r="AK2818" i="8"/>
  <c r="AJ2818" i="8"/>
  <c r="AH2818" i="8"/>
  <c r="AI2818" i="8" s="1"/>
  <c r="AG2818" i="8"/>
  <c r="AE2818" i="8"/>
  <c r="AF2818" i="8" s="1"/>
  <c r="AB2818" i="8"/>
  <c r="AC2818" i="8" s="1"/>
  <c r="AU2817" i="8"/>
  <c r="AT2817" i="8"/>
  <c r="AS2817" i="8"/>
  <c r="AR2817" i="8"/>
  <c r="AQ2817" i="8"/>
  <c r="AP2817" i="8"/>
  <c r="AO2817" i="8"/>
  <c r="AN2817" i="8"/>
  <c r="AM2817" i="8"/>
  <c r="AL2817" i="8"/>
  <c r="AK2817" i="8"/>
  <c r="AJ2817" i="8"/>
  <c r="AH2817" i="8"/>
  <c r="AI2817" i="8" s="1"/>
  <c r="AG2817" i="8"/>
  <c r="AE2817" i="8"/>
  <c r="AF2817" i="8" s="1"/>
  <c r="AB2817" i="8"/>
  <c r="AC2817" i="8" s="1"/>
  <c r="AT2816" i="8"/>
  <c r="AU2816" i="8" s="1"/>
  <c r="AS2816" i="8"/>
  <c r="AR2816" i="8"/>
  <c r="AQ2816" i="8"/>
  <c r="AP2816" i="8"/>
  <c r="AO2816" i="8"/>
  <c r="AN2816" i="8"/>
  <c r="AM2816" i="8"/>
  <c r="AL2816" i="8"/>
  <c r="AK2816" i="8"/>
  <c r="AJ2816" i="8"/>
  <c r="AH2816" i="8"/>
  <c r="AI2816" i="8" s="1"/>
  <c r="AG2816" i="8"/>
  <c r="AE2816" i="8"/>
  <c r="AF2816" i="8" s="1"/>
  <c r="AC2816" i="8"/>
  <c r="AB2816" i="8"/>
  <c r="AT2815" i="8"/>
  <c r="AU2815" i="8" s="1"/>
  <c r="AS2815" i="8"/>
  <c r="AR2815" i="8"/>
  <c r="AQ2815" i="8"/>
  <c r="AP2815" i="8"/>
  <c r="AO2815" i="8"/>
  <c r="AN2815" i="8"/>
  <c r="AM2815" i="8"/>
  <c r="AL2815" i="8"/>
  <c r="AK2815" i="8"/>
  <c r="AJ2815" i="8"/>
  <c r="AH2815" i="8"/>
  <c r="AI2815" i="8" s="1"/>
  <c r="AG2815" i="8"/>
  <c r="AF2815" i="8"/>
  <c r="AE2815" i="8"/>
  <c r="AB2815" i="8"/>
  <c r="AC2815" i="8" s="1"/>
  <c r="AT2814" i="8"/>
  <c r="AU2814" i="8" s="1"/>
  <c r="AS2814" i="8"/>
  <c r="AR2814" i="8"/>
  <c r="AQ2814" i="8"/>
  <c r="AP2814" i="8"/>
  <c r="AO2814" i="8"/>
  <c r="AN2814" i="8"/>
  <c r="AM2814" i="8"/>
  <c r="AL2814" i="8"/>
  <c r="AK2814" i="8"/>
  <c r="AJ2814" i="8"/>
  <c r="AH2814" i="8"/>
  <c r="AI2814" i="8" s="1"/>
  <c r="AG2814" i="8"/>
  <c r="AF2814" i="8"/>
  <c r="AE2814" i="8"/>
  <c r="AB2814" i="8"/>
  <c r="AC2814" i="8" s="1"/>
  <c r="AU2813" i="8"/>
  <c r="AT2813" i="8"/>
  <c r="AS2813" i="8"/>
  <c r="AR2813" i="8"/>
  <c r="AQ2813" i="8"/>
  <c r="AP2813" i="8"/>
  <c r="AO2813" i="8"/>
  <c r="AN2813" i="8"/>
  <c r="AM2813" i="8"/>
  <c r="AL2813" i="8"/>
  <c r="AK2813" i="8"/>
  <c r="AJ2813" i="8"/>
  <c r="AH2813" i="8"/>
  <c r="AI2813" i="8" s="1"/>
  <c r="AG2813" i="8"/>
  <c r="AE2813" i="8"/>
  <c r="AF2813" i="8" s="1"/>
  <c r="AB2813" i="8"/>
  <c r="AC2813" i="8" s="1"/>
  <c r="AT2812" i="8"/>
  <c r="AU2812" i="8" s="1"/>
  <c r="AS2812" i="8"/>
  <c r="AR2812" i="8"/>
  <c r="AQ2812" i="8"/>
  <c r="AP2812" i="8"/>
  <c r="AO2812" i="8"/>
  <c r="AN2812" i="8"/>
  <c r="AM2812" i="8"/>
  <c r="AL2812" i="8"/>
  <c r="AK2812" i="8"/>
  <c r="AJ2812" i="8"/>
  <c r="AH2812" i="8"/>
  <c r="AI2812" i="8" s="1"/>
  <c r="AG2812" i="8"/>
  <c r="AE2812" i="8"/>
  <c r="AF2812" i="8" s="1"/>
  <c r="AB2812" i="8"/>
  <c r="AC2812" i="8" s="1"/>
  <c r="AT2811" i="8"/>
  <c r="AU2811" i="8" s="1"/>
  <c r="AS2811" i="8"/>
  <c r="AR2811" i="8"/>
  <c r="AQ2811" i="8"/>
  <c r="AP2811" i="8"/>
  <c r="AO2811" i="8"/>
  <c r="AN2811" i="8"/>
  <c r="AM2811" i="8"/>
  <c r="AL2811" i="8"/>
  <c r="AK2811" i="8"/>
  <c r="AJ2811" i="8"/>
  <c r="AH2811" i="8"/>
  <c r="AI2811" i="8" s="1"/>
  <c r="AG2811" i="8"/>
  <c r="AE2811" i="8"/>
  <c r="AF2811" i="8" s="1"/>
  <c r="AB2811" i="8"/>
  <c r="AC2811" i="8" s="1"/>
  <c r="AT2810" i="8"/>
  <c r="AU2810" i="8" s="1"/>
  <c r="AS2810" i="8"/>
  <c r="AR2810" i="8"/>
  <c r="AQ2810" i="8"/>
  <c r="AP2810" i="8"/>
  <c r="AO2810" i="8"/>
  <c r="AN2810" i="8"/>
  <c r="AM2810" i="8"/>
  <c r="AL2810" i="8"/>
  <c r="AK2810" i="8"/>
  <c r="AJ2810" i="8"/>
  <c r="AH2810" i="8"/>
  <c r="AI2810" i="8" s="1"/>
  <c r="AG2810" i="8"/>
  <c r="AE2810" i="8"/>
  <c r="AF2810" i="8" s="1"/>
  <c r="AB2810" i="8"/>
  <c r="AC2810" i="8" s="1"/>
  <c r="AT2809" i="8"/>
  <c r="AU2809" i="8" s="1"/>
  <c r="AS2809" i="8"/>
  <c r="AR2809" i="8"/>
  <c r="AQ2809" i="8"/>
  <c r="AP2809" i="8"/>
  <c r="AO2809" i="8"/>
  <c r="AN2809" i="8"/>
  <c r="AM2809" i="8"/>
  <c r="AL2809" i="8"/>
  <c r="AK2809" i="8"/>
  <c r="AJ2809" i="8"/>
  <c r="AH2809" i="8"/>
  <c r="AI2809" i="8" s="1"/>
  <c r="AG2809" i="8"/>
  <c r="AE2809" i="8"/>
  <c r="AF2809" i="8" s="1"/>
  <c r="AB2809" i="8"/>
  <c r="AC2809" i="8" s="1"/>
  <c r="AT2808" i="8"/>
  <c r="AU2808" i="8" s="1"/>
  <c r="AS2808" i="8"/>
  <c r="AR2808" i="8"/>
  <c r="AQ2808" i="8"/>
  <c r="AP2808" i="8"/>
  <c r="AO2808" i="8"/>
  <c r="AN2808" i="8"/>
  <c r="AM2808" i="8"/>
  <c r="AL2808" i="8"/>
  <c r="AK2808" i="8"/>
  <c r="AJ2808" i="8"/>
  <c r="AH2808" i="8"/>
  <c r="AI2808" i="8" s="1"/>
  <c r="AG2808" i="8"/>
  <c r="AE2808" i="8"/>
  <c r="AF2808" i="8" s="1"/>
  <c r="AB2808" i="8"/>
  <c r="AC2808" i="8" s="1"/>
  <c r="AT2807" i="8"/>
  <c r="AU2807" i="8" s="1"/>
  <c r="AS2807" i="8"/>
  <c r="AR2807" i="8"/>
  <c r="AQ2807" i="8"/>
  <c r="AP2807" i="8"/>
  <c r="AO2807" i="8"/>
  <c r="AN2807" i="8"/>
  <c r="AM2807" i="8"/>
  <c r="AL2807" i="8"/>
  <c r="AK2807" i="8"/>
  <c r="AJ2807" i="8"/>
  <c r="AH2807" i="8"/>
  <c r="AI2807" i="8" s="1"/>
  <c r="AG2807" i="8"/>
  <c r="AE2807" i="8"/>
  <c r="AF2807" i="8" s="1"/>
  <c r="AB2807" i="8"/>
  <c r="AC2807" i="8" s="1"/>
  <c r="AT2806" i="8"/>
  <c r="AU2806" i="8" s="1"/>
  <c r="AS2806" i="8"/>
  <c r="AR2806" i="8"/>
  <c r="AQ2806" i="8"/>
  <c r="AP2806" i="8"/>
  <c r="AO2806" i="8"/>
  <c r="AN2806" i="8"/>
  <c r="AM2806" i="8"/>
  <c r="AL2806" i="8"/>
  <c r="AK2806" i="8"/>
  <c r="AJ2806" i="8"/>
  <c r="AH2806" i="8"/>
  <c r="AI2806" i="8" s="1"/>
  <c r="AG2806" i="8"/>
  <c r="AF2806" i="8"/>
  <c r="AE2806" i="8"/>
  <c r="AB2806" i="8"/>
  <c r="AC2806" i="8" s="1"/>
  <c r="AT2805" i="8"/>
  <c r="AU2805" i="8" s="1"/>
  <c r="AS2805" i="8"/>
  <c r="AR2805" i="8"/>
  <c r="AQ2805" i="8"/>
  <c r="AP2805" i="8"/>
  <c r="AO2805" i="8"/>
  <c r="AN2805" i="8"/>
  <c r="AM2805" i="8"/>
  <c r="AL2805" i="8"/>
  <c r="AK2805" i="8"/>
  <c r="AJ2805" i="8"/>
  <c r="AH2805" i="8"/>
  <c r="AI2805" i="8" s="1"/>
  <c r="AG2805" i="8"/>
  <c r="AE2805" i="8"/>
  <c r="AF2805" i="8" s="1"/>
  <c r="AB2805" i="8"/>
  <c r="AC2805" i="8" s="1"/>
  <c r="AT2804" i="8"/>
  <c r="AU2804" i="8" s="1"/>
  <c r="AS2804" i="8"/>
  <c r="AR2804" i="8"/>
  <c r="AQ2804" i="8"/>
  <c r="AP2804" i="8"/>
  <c r="AO2804" i="8"/>
  <c r="AN2804" i="8"/>
  <c r="AM2804" i="8"/>
  <c r="AL2804" i="8"/>
  <c r="AK2804" i="8"/>
  <c r="AJ2804" i="8"/>
  <c r="AH2804" i="8"/>
  <c r="AI2804" i="8" s="1"/>
  <c r="AG2804" i="8"/>
  <c r="AE2804" i="8"/>
  <c r="AF2804" i="8" s="1"/>
  <c r="AB2804" i="8"/>
  <c r="AC2804" i="8" s="1"/>
  <c r="AT2803" i="8"/>
  <c r="AU2803" i="8" s="1"/>
  <c r="AS2803" i="8"/>
  <c r="AR2803" i="8"/>
  <c r="AQ2803" i="8"/>
  <c r="AP2803" i="8"/>
  <c r="AO2803" i="8"/>
  <c r="AN2803" i="8"/>
  <c r="AM2803" i="8"/>
  <c r="AL2803" i="8"/>
  <c r="AK2803" i="8"/>
  <c r="AJ2803" i="8"/>
  <c r="AH2803" i="8"/>
  <c r="AI2803" i="8" s="1"/>
  <c r="AG2803" i="8"/>
  <c r="AE2803" i="8"/>
  <c r="AF2803" i="8" s="1"/>
  <c r="AB2803" i="8"/>
  <c r="AC2803" i="8" s="1"/>
  <c r="AT2802" i="8"/>
  <c r="AU2802" i="8" s="1"/>
  <c r="AS2802" i="8"/>
  <c r="AR2802" i="8"/>
  <c r="AQ2802" i="8"/>
  <c r="AP2802" i="8"/>
  <c r="AO2802" i="8"/>
  <c r="AN2802" i="8"/>
  <c r="AM2802" i="8"/>
  <c r="AL2802" i="8"/>
  <c r="AK2802" i="8"/>
  <c r="AJ2802" i="8"/>
  <c r="AH2802" i="8"/>
  <c r="AI2802" i="8" s="1"/>
  <c r="AG2802" i="8"/>
  <c r="AE2802" i="8"/>
  <c r="AF2802" i="8" s="1"/>
  <c r="AB2802" i="8"/>
  <c r="AC2802" i="8" s="1"/>
  <c r="AT2801" i="8"/>
  <c r="AU2801" i="8" s="1"/>
  <c r="AS2801" i="8"/>
  <c r="AR2801" i="8"/>
  <c r="AQ2801" i="8"/>
  <c r="AP2801" i="8"/>
  <c r="AO2801" i="8"/>
  <c r="AN2801" i="8"/>
  <c r="AM2801" i="8"/>
  <c r="AL2801" i="8"/>
  <c r="AK2801" i="8"/>
  <c r="AJ2801" i="8"/>
  <c r="AH2801" i="8"/>
  <c r="AI2801" i="8" s="1"/>
  <c r="AG2801" i="8"/>
  <c r="AE2801" i="8"/>
  <c r="AF2801" i="8" s="1"/>
  <c r="AB2801" i="8"/>
  <c r="AC2801" i="8" s="1"/>
  <c r="AT2800" i="8"/>
  <c r="AU2800" i="8" s="1"/>
  <c r="AS2800" i="8"/>
  <c r="AR2800" i="8"/>
  <c r="AQ2800" i="8"/>
  <c r="AP2800" i="8"/>
  <c r="AO2800" i="8"/>
  <c r="AN2800" i="8"/>
  <c r="AM2800" i="8"/>
  <c r="AL2800" i="8"/>
  <c r="AK2800" i="8"/>
  <c r="AJ2800" i="8"/>
  <c r="AH2800" i="8"/>
  <c r="AI2800" i="8" s="1"/>
  <c r="AG2800" i="8"/>
  <c r="AE2800" i="8"/>
  <c r="AF2800" i="8" s="1"/>
  <c r="AB2800" i="8"/>
  <c r="AC2800" i="8" s="1"/>
  <c r="AT2799" i="8"/>
  <c r="AU2799" i="8" s="1"/>
  <c r="AS2799" i="8"/>
  <c r="AR2799" i="8"/>
  <c r="AQ2799" i="8"/>
  <c r="AP2799" i="8"/>
  <c r="AO2799" i="8"/>
  <c r="AN2799" i="8"/>
  <c r="AM2799" i="8"/>
  <c r="AL2799" i="8"/>
  <c r="AK2799" i="8"/>
  <c r="AJ2799" i="8"/>
  <c r="AH2799" i="8"/>
  <c r="AI2799" i="8" s="1"/>
  <c r="AG2799" i="8"/>
  <c r="AE2799" i="8"/>
  <c r="AF2799" i="8" s="1"/>
  <c r="AB2799" i="8"/>
  <c r="AC2799" i="8" s="1"/>
  <c r="AT2798" i="8"/>
  <c r="AU2798" i="8" s="1"/>
  <c r="AS2798" i="8"/>
  <c r="AR2798" i="8"/>
  <c r="AQ2798" i="8"/>
  <c r="AP2798" i="8"/>
  <c r="AO2798" i="8"/>
  <c r="AN2798" i="8"/>
  <c r="AM2798" i="8"/>
  <c r="AL2798" i="8"/>
  <c r="AK2798" i="8"/>
  <c r="AJ2798" i="8"/>
  <c r="AI2798" i="8"/>
  <c r="AH2798" i="8"/>
  <c r="AG2798" i="8"/>
  <c r="AE2798" i="8"/>
  <c r="AF2798" i="8" s="1"/>
  <c r="AB2798" i="8"/>
  <c r="AC2798" i="8" s="1"/>
  <c r="AT2797" i="8"/>
  <c r="AU2797" i="8" s="1"/>
  <c r="AS2797" i="8"/>
  <c r="AR2797" i="8"/>
  <c r="AQ2797" i="8"/>
  <c r="AP2797" i="8"/>
  <c r="AO2797" i="8"/>
  <c r="AN2797" i="8"/>
  <c r="AM2797" i="8"/>
  <c r="AL2797" i="8"/>
  <c r="AK2797" i="8"/>
  <c r="AJ2797" i="8"/>
  <c r="AH2797" i="8"/>
  <c r="AI2797" i="8" s="1"/>
  <c r="AG2797" i="8"/>
  <c r="AE2797" i="8"/>
  <c r="AF2797" i="8" s="1"/>
  <c r="AB2797" i="8"/>
  <c r="AC2797" i="8" s="1"/>
  <c r="AT2796" i="8"/>
  <c r="AU2796" i="8" s="1"/>
  <c r="AS2796" i="8"/>
  <c r="AR2796" i="8"/>
  <c r="AQ2796" i="8"/>
  <c r="AP2796" i="8"/>
  <c r="AO2796" i="8"/>
  <c r="AN2796" i="8"/>
  <c r="AM2796" i="8"/>
  <c r="AL2796" i="8"/>
  <c r="AK2796" i="8"/>
  <c r="AJ2796" i="8"/>
  <c r="AH2796" i="8"/>
  <c r="AI2796" i="8" s="1"/>
  <c r="AG2796" i="8"/>
  <c r="AE2796" i="8"/>
  <c r="AF2796" i="8" s="1"/>
  <c r="AB2796" i="8"/>
  <c r="AC2796" i="8" s="1"/>
  <c r="AT2795" i="8"/>
  <c r="AU2795" i="8" s="1"/>
  <c r="AS2795" i="8"/>
  <c r="AR2795" i="8"/>
  <c r="AQ2795" i="8"/>
  <c r="AP2795" i="8"/>
  <c r="AO2795" i="8"/>
  <c r="AN2795" i="8"/>
  <c r="AM2795" i="8"/>
  <c r="AL2795" i="8"/>
  <c r="AK2795" i="8"/>
  <c r="AJ2795" i="8"/>
  <c r="AH2795" i="8"/>
  <c r="AI2795" i="8" s="1"/>
  <c r="AG2795" i="8"/>
  <c r="AE2795" i="8"/>
  <c r="AF2795" i="8" s="1"/>
  <c r="AB2795" i="8"/>
  <c r="AC2795" i="8" s="1"/>
  <c r="AT2794" i="8"/>
  <c r="AU2794" i="8" s="1"/>
  <c r="AS2794" i="8"/>
  <c r="AR2794" i="8"/>
  <c r="AQ2794" i="8"/>
  <c r="AP2794" i="8"/>
  <c r="AO2794" i="8"/>
  <c r="AN2794" i="8"/>
  <c r="AM2794" i="8"/>
  <c r="AL2794" i="8"/>
  <c r="AK2794" i="8"/>
  <c r="AJ2794" i="8"/>
  <c r="AH2794" i="8"/>
  <c r="AI2794" i="8" s="1"/>
  <c r="AG2794" i="8"/>
  <c r="AE2794" i="8"/>
  <c r="AF2794" i="8" s="1"/>
  <c r="AB2794" i="8"/>
  <c r="AC2794" i="8" s="1"/>
  <c r="AT2793" i="8"/>
  <c r="AU2793" i="8" s="1"/>
  <c r="AS2793" i="8"/>
  <c r="AR2793" i="8"/>
  <c r="AQ2793" i="8"/>
  <c r="AP2793" i="8"/>
  <c r="AO2793" i="8"/>
  <c r="AN2793" i="8"/>
  <c r="AM2793" i="8"/>
  <c r="AL2793" i="8"/>
  <c r="AK2793" i="8"/>
  <c r="AJ2793" i="8"/>
  <c r="AH2793" i="8"/>
  <c r="AI2793" i="8" s="1"/>
  <c r="AG2793" i="8"/>
  <c r="AE2793" i="8"/>
  <c r="AF2793" i="8" s="1"/>
  <c r="AB2793" i="8"/>
  <c r="AC2793" i="8" s="1"/>
  <c r="AT2792" i="8"/>
  <c r="AU2792" i="8" s="1"/>
  <c r="AS2792" i="8"/>
  <c r="AR2792" i="8"/>
  <c r="AQ2792" i="8"/>
  <c r="AP2792" i="8"/>
  <c r="AO2792" i="8"/>
  <c r="AN2792" i="8"/>
  <c r="AM2792" i="8"/>
  <c r="AL2792" i="8"/>
  <c r="AK2792" i="8"/>
  <c r="AJ2792" i="8"/>
  <c r="AH2792" i="8"/>
  <c r="AI2792" i="8" s="1"/>
  <c r="AG2792" i="8"/>
  <c r="AE2792" i="8"/>
  <c r="AF2792" i="8" s="1"/>
  <c r="AC2792" i="8"/>
  <c r="AB2792" i="8"/>
  <c r="AT2791" i="8"/>
  <c r="AU2791" i="8" s="1"/>
  <c r="AS2791" i="8"/>
  <c r="AR2791" i="8"/>
  <c r="AQ2791" i="8"/>
  <c r="AP2791" i="8"/>
  <c r="AO2791" i="8"/>
  <c r="AN2791" i="8"/>
  <c r="AM2791" i="8"/>
  <c r="AL2791" i="8"/>
  <c r="AK2791" i="8"/>
  <c r="AJ2791" i="8"/>
  <c r="AH2791" i="8"/>
  <c r="AI2791" i="8" s="1"/>
  <c r="AG2791" i="8"/>
  <c r="AE2791" i="8"/>
  <c r="AF2791" i="8" s="1"/>
  <c r="AB2791" i="8"/>
  <c r="AC2791" i="8" s="1"/>
  <c r="AT2790" i="8"/>
  <c r="AU2790" i="8" s="1"/>
  <c r="AS2790" i="8"/>
  <c r="AR2790" i="8"/>
  <c r="AQ2790" i="8"/>
  <c r="AP2790" i="8"/>
  <c r="AO2790" i="8"/>
  <c r="AN2790" i="8"/>
  <c r="AM2790" i="8"/>
  <c r="AL2790" i="8"/>
  <c r="AK2790" i="8"/>
  <c r="AJ2790" i="8"/>
  <c r="AH2790" i="8"/>
  <c r="AI2790" i="8" s="1"/>
  <c r="AG2790" i="8"/>
  <c r="AE2790" i="8"/>
  <c r="AF2790" i="8" s="1"/>
  <c r="AB2790" i="8"/>
  <c r="AC2790" i="8" s="1"/>
  <c r="AU2789" i="8"/>
  <c r="AT2789" i="8"/>
  <c r="AS2789" i="8"/>
  <c r="AR2789" i="8"/>
  <c r="AQ2789" i="8"/>
  <c r="AP2789" i="8"/>
  <c r="AO2789" i="8"/>
  <c r="AN2789" i="8"/>
  <c r="AM2789" i="8"/>
  <c r="AL2789" i="8"/>
  <c r="AK2789" i="8"/>
  <c r="AJ2789" i="8"/>
  <c r="AH2789" i="8"/>
  <c r="AI2789" i="8" s="1"/>
  <c r="AG2789" i="8"/>
  <c r="AE2789" i="8"/>
  <c r="AF2789" i="8" s="1"/>
  <c r="AC2789" i="8"/>
  <c r="AB2789" i="8"/>
  <c r="AT2788" i="8"/>
  <c r="AU2788" i="8" s="1"/>
  <c r="AS2788" i="8"/>
  <c r="AR2788" i="8"/>
  <c r="AQ2788" i="8"/>
  <c r="AP2788" i="8"/>
  <c r="AO2788" i="8"/>
  <c r="AN2788" i="8"/>
  <c r="AM2788" i="8"/>
  <c r="AL2788" i="8"/>
  <c r="AK2788" i="8"/>
  <c r="AJ2788" i="8"/>
  <c r="AH2788" i="8"/>
  <c r="AI2788" i="8" s="1"/>
  <c r="AG2788" i="8"/>
  <c r="AE2788" i="8"/>
  <c r="AF2788" i="8" s="1"/>
  <c r="AB2788" i="8"/>
  <c r="AC2788" i="8" s="1"/>
  <c r="AT2787" i="8"/>
  <c r="AU2787" i="8" s="1"/>
  <c r="AS2787" i="8"/>
  <c r="AR2787" i="8"/>
  <c r="AQ2787" i="8"/>
  <c r="AP2787" i="8"/>
  <c r="AO2787" i="8"/>
  <c r="AN2787" i="8"/>
  <c r="AM2787" i="8"/>
  <c r="AL2787" i="8"/>
  <c r="AK2787" i="8"/>
  <c r="AJ2787" i="8"/>
  <c r="AH2787" i="8"/>
  <c r="AI2787" i="8" s="1"/>
  <c r="AG2787" i="8"/>
  <c r="AE2787" i="8"/>
  <c r="AF2787" i="8" s="1"/>
  <c r="AB2787" i="8"/>
  <c r="AC2787" i="8" s="1"/>
  <c r="AT2786" i="8"/>
  <c r="AU2786" i="8" s="1"/>
  <c r="AS2786" i="8"/>
  <c r="AR2786" i="8"/>
  <c r="AQ2786" i="8"/>
  <c r="AP2786" i="8"/>
  <c r="AO2786" i="8"/>
  <c r="AN2786" i="8"/>
  <c r="AM2786" i="8"/>
  <c r="AL2786" i="8"/>
  <c r="AK2786" i="8"/>
  <c r="AJ2786" i="8"/>
  <c r="AH2786" i="8"/>
  <c r="AI2786" i="8" s="1"/>
  <c r="AG2786" i="8"/>
  <c r="AE2786" i="8"/>
  <c r="AF2786" i="8" s="1"/>
  <c r="AB2786" i="8"/>
  <c r="AC2786" i="8" s="1"/>
  <c r="AT2785" i="8"/>
  <c r="AU2785" i="8" s="1"/>
  <c r="AS2785" i="8"/>
  <c r="AR2785" i="8"/>
  <c r="AQ2785" i="8"/>
  <c r="AP2785" i="8"/>
  <c r="AO2785" i="8"/>
  <c r="AN2785" i="8"/>
  <c r="AM2785" i="8"/>
  <c r="AL2785" i="8"/>
  <c r="AK2785" i="8"/>
  <c r="AJ2785" i="8"/>
  <c r="AH2785" i="8"/>
  <c r="AI2785" i="8" s="1"/>
  <c r="AG2785" i="8"/>
  <c r="AF2785" i="8"/>
  <c r="AE2785" i="8"/>
  <c r="AB2785" i="8"/>
  <c r="AC2785" i="8" s="1"/>
  <c r="AT2784" i="8"/>
  <c r="AU2784" i="8" s="1"/>
  <c r="AS2784" i="8"/>
  <c r="AR2784" i="8"/>
  <c r="AQ2784" i="8"/>
  <c r="AP2784" i="8"/>
  <c r="AO2784" i="8"/>
  <c r="AN2784" i="8"/>
  <c r="AM2784" i="8"/>
  <c r="AL2784" i="8"/>
  <c r="AK2784" i="8"/>
  <c r="AJ2784" i="8"/>
  <c r="AH2784" i="8"/>
  <c r="AI2784" i="8" s="1"/>
  <c r="AG2784" i="8"/>
  <c r="AE2784" i="8"/>
  <c r="AF2784" i="8" s="1"/>
  <c r="AB2784" i="8"/>
  <c r="AC2784" i="8" s="1"/>
  <c r="AT2783" i="8"/>
  <c r="AU2783" i="8" s="1"/>
  <c r="AS2783" i="8"/>
  <c r="AR2783" i="8"/>
  <c r="AQ2783" i="8"/>
  <c r="AP2783" i="8"/>
  <c r="AO2783" i="8"/>
  <c r="AN2783" i="8"/>
  <c r="AM2783" i="8"/>
  <c r="AL2783" i="8"/>
  <c r="AK2783" i="8"/>
  <c r="AJ2783" i="8"/>
  <c r="AH2783" i="8"/>
  <c r="AI2783" i="8" s="1"/>
  <c r="AG2783" i="8"/>
  <c r="AE2783" i="8"/>
  <c r="AF2783" i="8" s="1"/>
  <c r="AB2783" i="8"/>
  <c r="AC2783" i="8" s="1"/>
  <c r="AT2782" i="8"/>
  <c r="AU2782" i="8" s="1"/>
  <c r="AS2782" i="8"/>
  <c r="AR2782" i="8"/>
  <c r="AQ2782" i="8"/>
  <c r="AP2782" i="8"/>
  <c r="AO2782" i="8"/>
  <c r="AN2782" i="8"/>
  <c r="AM2782" i="8"/>
  <c r="AL2782" i="8"/>
  <c r="AK2782" i="8"/>
  <c r="AJ2782" i="8"/>
  <c r="AH2782" i="8"/>
  <c r="AI2782" i="8" s="1"/>
  <c r="AG2782" i="8"/>
  <c r="AE2782" i="8"/>
  <c r="AF2782" i="8" s="1"/>
  <c r="AB2782" i="8"/>
  <c r="AC2782" i="8" s="1"/>
  <c r="AT2781" i="8"/>
  <c r="AU2781" i="8" s="1"/>
  <c r="AS2781" i="8"/>
  <c r="AR2781" i="8"/>
  <c r="AQ2781" i="8"/>
  <c r="AP2781" i="8"/>
  <c r="AO2781" i="8"/>
  <c r="AN2781" i="8"/>
  <c r="AM2781" i="8"/>
  <c r="AL2781" i="8"/>
  <c r="AK2781" i="8"/>
  <c r="AJ2781" i="8"/>
  <c r="AH2781" i="8"/>
  <c r="AI2781" i="8" s="1"/>
  <c r="AG2781" i="8"/>
  <c r="AE2781" i="8"/>
  <c r="AF2781" i="8" s="1"/>
  <c r="AC2781" i="8"/>
  <c r="AB2781" i="8"/>
  <c r="AT2780" i="8"/>
  <c r="AU2780" i="8" s="1"/>
  <c r="AS2780" i="8"/>
  <c r="AR2780" i="8"/>
  <c r="AQ2780" i="8"/>
  <c r="AP2780" i="8"/>
  <c r="AO2780" i="8"/>
  <c r="AN2780" i="8"/>
  <c r="AM2780" i="8"/>
  <c r="AL2780" i="8"/>
  <c r="AK2780" i="8"/>
  <c r="AJ2780" i="8"/>
  <c r="AH2780" i="8"/>
  <c r="AI2780" i="8" s="1"/>
  <c r="AG2780" i="8"/>
  <c r="AE2780" i="8"/>
  <c r="AF2780" i="8" s="1"/>
  <c r="AC2780" i="8"/>
  <c r="AB2780" i="8"/>
  <c r="AT2779" i="8"/>
  <c r="AU2779" i="8" s="1"/>
  <c r="AS2779" i="8"/>
  <c r="AR2779" i="8"/>
  <c r="AQ2779" i="8"/>
  <c r="AP2779" i="8"/>
  <c r="AO2779" i="8"/>
  <c r="AN2779" i="8"/>
  <c r="AM2779" i="8"/>
  <c r="AL2779" i="8"/>
  <c r="AK2779" i="8"/>
  <c r="AJ2779" i="8"/>
  <c r="AH2779" i="8"/>
  <c r="AI2779" i="8" s="1"/>
  <c r="AG2779" i="8"/>
  <c r="AE2779" i="8"/>
  <c r="AF2779" i="8" s="1"/>
  <c r="AB2779" i="8"/>
  <c r="AC2779" i="8" s="1"/>
  <c r="AT2778" i="8"/>
  <c r="AU2778" i="8" s="1"/>
  <c r="AS2778" i="8"/>
  <c r="AR2778" i="8"/>
  <c r="AQ2778" i="8"/>
  <c r="AP2778" i="8"/>
  <c r="AO2778" i="8"/>
  <c r="AN2778" i="8"/>
  <c r="AM2778" i="8"/>
  <c r="AL2778" i="8"/>
  <c r="AK2778" i="8"/>
  <c r="AJ2778" i="8"/>
  <c r="AH2778" i="8"/>
  <c r="AI2778" i="8" s="1"/>
  <c r="AG2778" i="8"/>
  <c r="AE2778" i="8"/>
  <c r="AF2778" i="8" s="1"/>
  <c r="AB2778" i="8"/>
  <c r="AC2778" i="8" s="1"/>
  <c r="AU2777" i="8"/>
  <c r="AT2777" i="8"/>
  <c r="AS2777" i="8"/>
  <c r="AR2777" i="8"/>
  <c r="AQ2777" i="8"/>
  <c r="AP2777" i="8"/>
  <c r="AO2777" i="8"/>
  <c r="AN2777" i="8"/>
  <c r="AM2777" i="8"/>
  <c r="AL2777" i="8"/>
  <c r="AK2777" i="8"/>
  <c r="AJ2777" i="8"/>
  <c r="AH2777" i="8"/>
  <c r="AI2777" i="8" s="1"/>
  <c r="AG2777" i="8"/>
  <c r="AE2777" i="8"/>
  <c r="AF2777" i="8" s="1"/>
  <c r="AB2777" i="8"/>
  <c r="AC2777" i="8" s="1"/>
  <c r="AT2776" i="8"/>
  <c r="AU2776" i="8" s="1"/>
  <c r="AS2776" i="8"/>
  <c r="AR2776" i="8"/>
  <c r="AQ2776" i="8"/>
  <c r="AP2776" i="8"/>
  <c r="AO2776" i="8"/>
  <c r="AN2776" i="8"/>
  <c r="AM2776" i="8"/>
  <c r="AL2776" i="8"/>
  <c r="AK2776" i="8"/>
  <c r="AJ2776" i="8"/>
  <c r="AH2776" i="8"/>
  <c r="AI2776" i="8" s="1"/>
  <c r="AG2776" i="8"/>
  <c r="AE2776" i="8"/>
  <c r="AF2776" i="8" s="1"/>
  <c r="AB2776" i="8"/>
  <c r="AC2776" i="8" s="1"/>
  <c r="AT2775" i="8"/>
  <c r="AU2775" i="8" s="1"/>
  <c r="AS2775" i="8"/>
  <c r="AR2775" i="8"/>
  <c r="AQ2775" i="8"/>
  <c r="AP2775" i="8"/>
  <c r="AO2775" i="8"/>
  <c r="AN2775" i="8"/>
  <c r="AM2775" i="8"/>
  <c r="AL2775" i="8"/>
  <c r="AK2775" i="8"/>
  <c r="AJ2775" i="8"/>
  <c r="AH2775" i="8"/>
  <c r="AI2775" i="8" s="1"/>
  <c r="AG2775" i="8"/>
  <c r="AE2775" i="8"/>
  <c r="AF2775" i="8" s="1"/>
  <c r="AB2775" i="8"/>
  <c r="AC2775" i="8" s="1"/>
  <c r="AT2774" i="8"/>
  <c r="AU2774" i="8" s="1"/>
  <c r="AS2774" i="8"/>
  <c r="AR2774" i="8"/>
  <c r="AQ2774" i="8"/>
  <c r="AP2774" i="8"/>
  <c r="AO2774" i="8"/>
  <c r="AN2774" i="8"/>
  <c r="AM2774" i="8"/>
  <c r="AL2774" i="8"/>
  <c r="AK2774" i="8"/>
  <c r="AJ2774" i="8"/>
  <c r="AH2774" i="8"/>
  <c r="AI2774" i="8" s="1"/>
  <c r="AG2774" i="8"/>
  <c r="AE2774" i="8"/>
  <c r="AF2774" i="8" s="1"/>
  <c r="AB2774" i="8"/>
  <c r="AC2774" i="8" s="1"/>
  <c r="AT2773" i="8"/>
  <c r="AU2773" i="8" s="1"/>
  <c r="AS2773" i="8"/>
  <c r="AR2773" i="8"/>
  <c r="AQ2773" i="8"/>
  <c r="AP2773" i="8"/>
  <c r="AO2773" i="8"/>
  <c r="AN2773" i="8"/>
  <c r="AM2773" i="8"/>
  <c r="AL2773" i="8"/>
  <c r="AK2773" i="8"/>
  <c r="AJ2773" i="8"/>
  <c r="AH2773" i="8"/>
  <c r="AI2773" i="8" s="1"/>
  <c r="AG2773" i="8"/>
  <c r="AE2773" i="8"/>
  <c r="AF2773" i="8" s="1"/>
  <c r="AB2773" i="8"/>
  <c r="AC2773" i="8" s="1"/>
  <c r="AT2772" i="8"/>
  <c r="AU2772" i="8" s="1"/>
  <c r="AS2772" i="8"/>
  <c r="AR2772" i="8"/>
  <c r="AQ2772" i="8"/>
  <c r="AP2772" i="8"/>
  <c r="AO2772" i="8"/>
  <c r="AN2772" i="8"/>
  <c r="AM2772" i="8"/>
  <c r="AL2772" i="8"/>
  <c r="AK2772" i="8"/>
  <c r="AJ2772" i="8"/>
  <c r="AH2772" i="8"/>
  <c r="AI2772" i="8" s="1"/>
  <c r="AG2772" i="8"/>
  <c r="AE2772" i="8"/>
  <c r="AF2772" i="8" s="1"/>
  <c r="AB2772" i="8"/>
  <c r="AC2772" i="8" s="1"/>
  <c r="AT2771" i="8"/>
  <c r="AU2771" i="8" s="1"/>
  <c r="AS2771" i="8"/>
  <c r="AR2771" i="8"/>
  <c r="AQ2771" i="8"/>
  <c r="AP2771" i="8"/>
  <c r="AO2771" i="8"/>
  <c r="AN2771" i="8"/>
  <c r="AM2771" i="8"/>
  <c r="AL2771" i="8"/>
  <c r="AK2771" i="8"/>
  <c r="AJ2771" i="8"/>
  <c r="AH2771" i="8"/>
  <c r="AI2771" i="8" s="1"/>
  <c r="AG2771" i="8"/>
  <c r="AE2771" i="8"/>
  <c r="AF2771" i="8" s="1"/>
  <c r="AB2771" i="8"/>
  <c r="AC2771" i="8" s="1"/>
  <c r="AT2770" i="8"/>
  <c r="AU2770" i="8" s="1"/>
  <c r="AS2770" i="8"/>
  <c r="AR2770" i="8"/>
  <c r="AQ2770" i="8"/>
  <c r="AP2770" i="8"/>
  <c r="AO2770" i="8"/>
  <c r="AN2770" i="8"/>
  <c r="AM2770" i="8"/>
  <c r="AL2770" i="8"/>
  <c r="AK2770" i="8"/>
  <c r="AJ2770" i="8"/>
  <c r="AH2770" i="8"/>
  <c r="AI2770" i="8" s="1"/>
  <c r="AG2770" i="8"/>
  <c r="AE2770" i="8"/>
  <c r="AF2770" i="8" s="1"/>
  <c r="AB2770" i="8"/>
  <c r="AC2770" i="8" s="1"/>
  <c r="AT2769" i="8"/>
  <c r="AU2769" i="8" s="1"/>
  <c r="AS2769" i="8"/>
  <c r="AR2769" i="8"/>
  <c r="AQ2769" i="8"/>
  <c r="AP2769" i="8"/>
  <c r="AO2769" i="8"/>
  <c r="AN2769" i="8"/>
  <c r="AM2769" i="8"/>
  <c r="AL2769" i="8"/>
  <c r="AK2769" i="8"/>
  <c r="AJ2769" i="8"/>
  <c r="AH2769" i="8"/>
  <c r="AI2769" i="8" s="1"/>
  <c r="AG2769" i="8"/>
  <c r="AE2769" i="8"/>
  <c r="AF2769" i="8" s="1"/>
  <c r="AB2769" i="8"/>
  <c r="AC2769" i="8" s="1"/>
  <c r="AT2768" i="8"/>
  <c r="AU2768" i="8" s="1"/>
  <c r="AS2768" i="8"/>
  <c r="AR2768" i="8"/>
  <c r="AQ2768" i="8"/>
  <c r="AP2768" i="8"/>
  <c r="AO2768" i="8"/>
  <c r="AN2768" i="8"/>
  <c r="AM2768" i="8"/>
  <c r="AL2768" i="8"/>
  <c r="AK2768" i="8"/>
  <c r="AJ2768" i="8"/>
  <c r="AH2768" i="8"/>
  <c r="AI2768" i="8" s="1"/>
  <c r="AG2768" i="8"/>
  <c r="AE2768" i="8"/>
  <c r="AF2768" i="8" s="1"/>
  <c r="AB2768" i="8"/>
  <c r="AC2768" i="8" s="1"/>
  <c r="AT2767" i="8"/>
  <c r="AU2767" i="8" s="1"/>
  <c r="AS2767" i="8"/>
  <c r="AR2767" i="8"/>
  <c r="AQ2767" i="8"/>
  <c r="AP2767" i="8"/>
  <c r="AO2767" i="8"/>
  <c r="AN2767" i="8"/>
  <c r="AM2767" i="8"/>
  <c r="AL2767" i="8"/>
  <c r="AK2767" i="8"/>
  <c r="AJ2767" i="8"/>
  <c r="AH2767" i="8"/>
  <c r="AI2767" i="8" s="1"/>
  <c r="AG2767" i="8"/>
  <c r="AE2767" i="8"/>
  <c r="AF2767" i="8" s="1"/>
  <c r="AB2767" i="8"/>
  <c r="AC2767" i="8" s="1"/>
  <c r="AT2766" i="8"/>
  <c r="AU2766" i="8" s="1"/>
  <c r="AS2766" i="8"/>
  <c r="AR2766" i="8"/>
  <c r="AQ2766" i="8"/>
  <c r="AP2766" i="8"/>
  <c r="AO2766" i="8"/>
  <c r="AN2766" i="8"/>
  <c r="AM2766" i="8"/>
  <c r="AL2766" i="8"/>
  <c r="AK2766" i="8"/>
  <c r="AJ2766" i="8"/>
  <c r="AH2766" i="8"/>
  <c r="AI2766" i="8" s="1"/>
  <c r="AG2766" i="8"/>
  <c r="AE2766" i="8"/>
  <c r="AF2766" i="8" s="1"/>
  <c r="AB2766" i="8"/>
  <c r="AC2766" i="8" s="1"/>
  <c r="AT2765" i="8"/>
  <c r="AU2765" i="8" s="1"/>
  <c r="AS2765" i="8"/>
  <c r="AR2765" i="8"/>
  <c r="AQ2765" i="8"/>
  <c r="AP2765" i="8"/>
  <c r="AO2765" i="8"/>
  <c r="AN2765" i="8"/>
  <c r="AM2765" i="8"/>
  <c r="AL2765" i="8"/>
  <c r="AK2765" i="8"/>
  <c r="AJ2765" i="8"/>
  <c r="AI2765" i="8"/>
  <c r="AH2765" i="8"/>
  <c r="AG2765" i="8"/>
  <c r="AE2765" i="8"/>
  <c r="AF2765" i="8" s="1"/>
  <c r="AB2765" i="8"/>
  <c r="AC2765" i="8" s="1"/>
  <c r="AT2764" i="8"/>
  <c r="AU2764" i="8" s="1"/>
  <c r="AS2764" i="8"/>
  <c r="AR2764" i="8"/>
  <c r="AQ2764" i="8"/>
  <c r="AP2764" i="8"/>
  <c r="AO2764" i="8"/>
  <c r="AN2764" i="8"/>
  <c r="AM2764" i="8"/>
  <c r="AL2764" i="8"/>
  <c r="AK2764" i="8"/>
  <c r="AJ2764" i="8"/>
  <c r="AH2764" i="8"/>
  <c r="AI2764" i="8" s="1"/>
  <c r="AG2764" i="8"/>
  <c r="AE2764" i="8"/>
  <c r="AF2764" i="8" s="1"/>
  <c r="AB2764" i="8"/>
  <c r="AC2764" i="8" s="1"/>
  <c r="AT2763" i="8"/>
  <c r="AU2763" i="8" s="1"/>
  <c r="AS2763" i="8"/>
  <c r="AR2763" i="8"/>
  <c r="AQ2763" i="8"/>
  <c r="AP2763" i="8"/>
  <c r="AO2763" i="8"/>
  <c r="AN2763" i="8"/>
  <c r="AM2763" i="8"/>
  <c r="AL2763" i="8"/>
  <c r="AK2763" i="8"/>
  <c r="AJ2763" i="8"/>
  <c r="AH2763" i="8"/>
  <c r="AI2763" i="8" s="1"/>
  <c r="AG2763" i="8"/>
  <c r="AE2763" i="8"/>
  <c r="AF2763" i="8" s="1"/>
  <c r="AB2763" i="8"/>
  <c r="AC2763" i="8" s="1"/>
  <c r="AT2762" i="8"/>
  <c r="AU2762" i="8" s="1"/>
  <c r="AS2762" i="8"/>
  <c r="AR2762" i="8"/>
  <c r="AQ2762" i="8"/>
  <c r="AP2762" i="8"/>
  <c r="AO2762" i="8"/>
  <c r="AN2762" i="8"/>
  <c r="AM2762" i="8"/>
  <c r="AL2762" i="8"/>
  <c r="AK2762" i="8"/>
  <c r="AJ2762" i="8"/>
  <c r="AH2762" i="8"/>
  <c r="AI2762" i="8" s="1"/>
  <c r="AG2762" i="8"/>
  <c r="AE2762" i="8"/>
  <c r="AF2762" i="8" s="1"/>
  <c r="AB2762" i="8"/>
  <c r="AC2762" i="8" s="1"/>
  <c r="AT2761" i="8"/>
  <c r="AU2761" i="8" s="1"/>
  <c r="AS2761" i="8"/>
  <c r="AR2761" i="8"/>
  <c r="AQ2761" i="8"/>
  <c r="AP2761" i="8"/>
  <c r="AO2761" i="8"/>
  <c r="AN2761" i="8"/>
  <c r="AM2761" i="8"/>
  <c r="AL2761" i="8"/>
  <c r="AK2761" i="8"/>
  <c r="AJ2761" i="8"/>
  <c r="AH2761" i="8"/>
  <c r="AI2761" i="8" s="1"/>
  <c r="AG2761" i="8"/>
  <c r="AE2761" i="8"/>
  <c r="AF2761" i="8" s="1"/>
  <c r="AB2761" i="8"/>
  <c r="AC2761" i="8" s="1"/>
  <c r="AT2760" i="8"/>
  <c r="AU2760" i="8" s="1"/>
  <c r="AS2760" i="8"/>
  <c r="AR2760" i="8"/>
  <c r="AQ2760" i="8"/>
  <c r="AP2760" i="8"/>
  <c r="AO2760" i="8"/>
  <c r="AN2760" i="8"/>
  <c r="AM2760" i="8"/>
  <c r="AL2760" i="8"/>
  <c r="AK2760" i="8"/>
  <c r="AJ2760" i="8"/>
  <c r="AH2760" i="8"/>
  <c r="AI2760" i="8" s="1"/>
  <c r="AG2760" i="8"/>
  <c r="AE2760" i="8"/>
  <c r="AF2760" i="8" s="1"/>
  <c r="AB2760" i="8"/>
  <c r="AC2760" i="8" s="1"/>
  <c r="AT2759" i="8"/>
  <c r="AU2759" i="8" s="1"/>
  <c r="AS2759" i="8"/>
  <c r="AR2759" i="8"/>
  <c r="AQ2759" i="8"/>
  <c r="AP2759" i="8"/>
  <c r="AO2759" i="8"/>
  <c r="AN2759" i="8"/>
  <c r="AM2759" i="8"/>
  <c r="AL2759" i="8"/>
  <c r="AK2759" i="8"/>
  <c r="AJ2759" i="8"/>
  <c r="AH2759" i="8"/>
  <c r="AI2759" i="8" s="1"/>
  <c r="AG2759" i="8"/>
  <c r="AE2759" i="8"/>
  <c r="AF2759" i="8" s="1"/>
  <c r="AB2759" i="8"/>
  <c r="AC2759" i="8" s="1"/>
  <c r="AT2758" i="8"/>
  <c r="AU2758" i="8" s="1"/>
  <c r="AS2758" i="8"/>
  <c r="AR2758" i="8"/>
  <c r="AQ2758" i="8"/>
  <c r="AP2758" i="8"/>
  <c r="AO2758" i="8"/>
  <c r="AN2758" i="8"/>
  <c r="AM2758" i="8"/>
  <c r="AL2758" i="8"/>
  <c r="AK2758" i="8"/>
  <c r="AJ2758" i="8"/>
  <c r="AH2758" i="8"/>
  <c r="AI2758" i="8" s="1"/>
  <c r="AG2758" i="8"/>
  <c r="AE2758" i="8"/>
  <c r="AF2758" i="8" s="1"/>
  <c r="AC2758" i="8"/>
  <c r="AB2758" i="8"/>
  <c r="AT2757" i="8"/>
  <c r="AU2757" i="8" s="1"/>
  <c r="AS2757" i="8"/>
  <c r="AR2757" i="8"/>
  <c r="AQ2757" i="8"/>
  <c r="AP2757" i="8"/>
  <c r="AO2757" i="8"/>
  <c r="AN2757" i="8"/>
  <c r="AM2757" i="8"/>
  <c r="AL2757" i="8"/>
  <c r="AK2757" i="8"/>
  <c r="AJ2757" i="8"/>
  <c r="AH2757" i="8"/>
  <c r="AI2757" i="8" s="1"/>
  <c r="AG2757" i="8"/>
  <c r="AE2757" i="8"/>
  <c r="AF2757" i="8" s="1"/>
  <c r="AB2757" i="8"/>
  <c r="AC2757" i="8" s="1"/>
  <c r="AT2756" i="8"/>
  <c r="AU2756" i="8" s="1"/>
  <c r="AS2756" i="8"/>
  <c r="AR2756" i="8"/>
  <c r="AQ2756" i="8"/>
  <c r="AP2756" i="8"/>
  <c r="AO2756" i="8"/>
  <c r="AN2756" i="8"/>
  <c r="AM2756" i="8"/>
  <c r="AL2756" i="8"/>
  <c r="AK2756" i="8"/>
  <c r="AJ2756" i="8"/>
  <c r="AH2756" i="8"/>
  <c r="AI2756" i="8" s="1"/>
  <c r="AG2756" i="8"/>
  <c r="AE2756" i="8"/>
  <c r="AF2756" i="8" s="1"/>
  <c r="AB2756" i="8"/>
  <c r="AC2756" i="8" s="1"/>
  <c r="AT2755" i="8"/>
  <c r="AU2755" i="8" s="1"/>
  <c r="AS2755" i="8"/>
  <c r="AR2755" i="8"/>
  <c r="AQ2755" i="8"/>
  <c r="AP2755" i="8"/>
  <c r="AO2755" i="8"/>
  <c r="AN2755" i="8"/>
  <c r="AM2755" i="8"/>
  <c r="AL2755" i="8"/>
  <c r="AK2755" i="8"/>
  <c r="AJ2755" i="8"/>
  <c r="AH2755" i="8"/>
  <c r="AI2755" i="8" s="1"/>
  <c r="AG2755" i="8"/>
  <c r="AE2755" i="8"/>
  <c r="AF2755" i="8" s="1"/>
  <c r="AB2755" i="8"/>
  <c r="AC2755" i="8" s="1"/>
  <c r="AT2754" i="8"/>
  <c r="AU2754" i="8" s="1"/>
  <c r="AS2754" i="8"/>
  <c r="AR2754" i="8"/>
  <c r="AQ2754" i="8"/>
  <c r="AP2754" i="8"/>
  <c r="AO2754" i="8"/>
  <c r="AN2754" i="8"/>
  <c r="AM2754" i="8"/>
  <c r="AL2754" i="8"/>
  <c r="AK2754" i="8"/>
  <c r="AJ2754" i="8"/>
  <c r="AH2754" i="8"/>
  <c r="AI2754" i="8" s="1"/>
  <c r="AG2754" i="8"/>
  <c r="AE2754" i="8"/>
  <c r="AF2754" i="8" s="1"/>
  <c r="AB2754" i="8"/>
  <c r="AC2754" i="8" s="1"/>
  <c r="AT2753" i="8"/>
  <c r="AU2753" i="8" s="1"/>
  <c r="AS2753" i="8"/>
  <c r="AR2753" i="8"/>
  <c r="AQ2753" i="8"/>
  <c r="AP2753" i="8"/>
  <c r="AO2753" i="8"/>
  <c r="AN2753" i="8"/>
  <c r="AM2753" i="8"/>
  <c r="AL2753" i="8"/>
  <c r="AK2753" i="8"/>
  <c r="AJ2753" i="8"/>
  <c r="AH2753" i="8"/>
  <c r="AI2753" i="8" s="1"/>
  <c r="AG2753" i="8"/>
  <c r="AE2753" i="8"/>
  <c r="AF2753" i="8" s="1"/>
  <c r="AB2753" i="8"/>
  <c r="AC2753" i="8" s="1"/>
  <c r="AT2752" i="8"/>
  <c r="AU2752" i="8" s="1"/>
  <c r="AS2752" i="8"/>
  <c r="AR2752" i="8"/>
  <c r="AQ2752" i="8"/>
  <c r="AP2752" i="8"/>
  <c r="AO2752" i="8"/>
  <c r="AN2752" i="8"/>
  <c r="AM2752" i="8"/>
  <c r="AL2752" i="8"/>
  <c r="AK2752" i="8"/>
  <c r="AJ2752" i="8"/>
  <c r="AH2752" i="8"/>
  <c r="AI2752" i="8" s="1"/>
  <c r="AG2752" i="8"/>
  <c r="AE2752" i="8"/>
  <c r="AF2752" i="8" s="1"/>
  <c r="AB2752" i="8"/>
  <c r="AC2752" i="8" s="1"/>
  <c r="AT2751" i="8"/>
  <c r="AU2751" i="8" s="1"/>
  <c r="AS2751" i="8"/>
  <c r="AR2751" i="8"/>
  <c r="AQ2751" i="8"/>
  <c r="AP2751" i="8"/>
  <c r="AO2751" i="8"/>
  <c r="AN2751" i="8"/>
  <c r="AM2751" i="8"/>
  <c r="AL2751" i="8"/>
  <c r="AK2751" i="8"/>
  <c r="AJ2751" i="8"/>
  <c r="AH2751" i="8"/>
  <c r="AI2751" i="8" s="1"/>
  <c r="AG2751" i="8"/>
  <c r="AE2751" i="8"/>
  <c r="AF2751" i="8" s="1"/>
  <c r="AB2751" i="8"/>
  <c r="AC2751" i="8" s="1"/>
  <c r="AT2750" i="8"/>
  <c r="AU2750" i="8" s="1"/>
  <c r="AS2750" i="8"/>
  <c r="AR2750" i="8"/>
  <c r="AQ2750" i="8"/>
  <c r="AP2750" i="8"/>
  <c r="AO2750" i="8"/>
  <c r="AN2750" i="8"/>
  <c r="AM2750" i="8"/>
  <c r="AL2750" i="8"/>
  <c r="AK2750" i="8"/>
  <c r="AJ2750" i="8"/>
  <c r="AH2750" i="8"/>
  <c r="AI2750" i="8" s="1"/>
  <c r="AG2750" i="8"/>
  <c r="AE2750" i="8"/>
  <c r="AF2750" i="8" s="1"/>
  <c r="AB2750" i="8"/>
  <c r="AC2750" i="8" s="1"/>
  <c r="AU2749" i="8"/>
  <c r="AT2749" i="8"/>
  <c r="AS2749" i="8"/>
  <c r="AR2749" i="8"/>
  <c r="AQ2749" i="8"/>
  <c r="AP2749" i="8"/>
  <c r="AO2749" i="8"/>
  <c r="AN2749" i="8"/>
  <c r="AM2749" i="8"/>
  <c r="AL2749" i="8"/>
  <c r="AK2749" i="8"/>
  <c r="AJ2749" i="8"/>
  <c r="AH2749" i="8"/>
  <c r="AI2749" i="8" s="1"/>
  <c r="AG2749" i="8"/>
  <c r="AE2749" i="8"/>
  <c r="AF2749" i="8" s="1"/>
  <c r="AB2749" i="8"/>
  <c r="AC2749" i="8" s="1"/>
  <c r="AT2748" i="8"/>
  <c r="AU2748" i="8" s="1"/>
  <c r="AS2748" i="8"/>
  <c r="AR2748" i="8"/>
  <c r="AQ2748" i="8"/>
  <c r="AP2748" i="8"/>
  <c r="AO2748" i="8"/>
  <c r="AN2748" i="8"/>
  <c r="AM2748" i="8"/>
  <c r="AL2748" i="8"/>
  <c r="AK2748" i="8"/>
  <c r="AJ2748" i="8"/>
  <c r="AH2748" i="8"/>
  <c r="AI2748" i="8" s="1"/>
  <c r="AG2748" i="8"/>
  <c r="AE2748" i="8"/>
  <c r="AF2748" i="8" s="1"/>
  <c r="AB2748" i="8"/>
  <c r="AC2748" i="8" s="1"/>
  <c r="AT2747" i="8"/>
  <c r="AU2747" i="8" s="1"/>
  <c r="AS2747" i="8"/>
  <c r="AR2747" i="8"/>
  <c r="AQ2747" i="8"/>
  <c r="AP2747" i="8"/>
  <c r="AO2747" i="8"/>
  <c r="AN2747" i="8"/>
  <c r="AM2747" i="8"/>
  <c r="AL2747" i="8"/>
  <c r="AK2747" i="8"/>
  <c r="AJ2747" i="8"/>
  <c r="AH2747" i="8"/>
  <c r="AI2747" i="8" s="1"/>
  <c r="AG2747" i="8"/>
  <c r="AE2747" i="8"/>
  <c r="AF2747" i="8" s="1"/>
  <c r="AB2747" i="8"/>
  <c r="AC2747" i="8" s="1"/>
  <c r="AU2746" i="8"/>
  <c r="AT2746" i="8"/>
  <c r="AS2746" i="8"/>
  <c r="AR2746" i="8"/>
  <c r="AQ2746" i="8"/>
  <c r="AP2746" i="8"/>
  <c r="AO2746" i="8"/>
  <c r="AN2746" i="8"/>
  <c r="AM2746" i="8"/>
  <c r="AL2746" i="8"/>
  <c r="AK2746" i="8"/>
  <c r="AJ2746" i="8"/>
  <c r="AH2746" i="8"/>
  <c r="AI2746" i="8" s="1"/>
  <c r="AG2746" i="8"/>
  <c r="AE2746" i="8"/>
  <c r="AF2746" i="8" s="1"/>
  <c r="AB2746" i="8"/>
  <c r="AC2746" i="8" s="1"/>
  <c r="AU2745" i="8"/>
  <c r="AT2745" i="8"/>
  <c r="AS2745" i="8"/>
  <c r="AR2745" i="8"/>
  <c r="AQ2745" i="8"/>
  <c r="AP2745" i="8"/>
  <c r="AO2745" i="8"/>
  <c r="AN2745" i="8"/>
  <c r="AM2745" i="8"/>
  <c r="AL2745" i="8"/>
  <c r="AK2745" i="8"/>
  <c r="AJ2745" i="8"/>
  <c r="AH2745" i="8"/>
  <c r="AI2745" i="8" s="1"/>
  <c r="AG2745" i="8"/>
  <c r="AE2745" i="8"/>
  <c r="AF2745" i="8" s="1"/>
  <c r="AB2745" i="8"/>
  <c r="AC2745" i="8" s="1"/>
  <c r="AT2744" i="8"/>
  <c r="AU2744" i="8" s="1"/>
  <c r="AS2744" i="8"/>
  <c r="AR2744" i="8"/>
  <c r="AQ2744" i="8"/>
  <c r="AP2744" i="8"/>
  <c r="AO2744" i="8"/>
  <c r="AN2744" i="8"/>
  <c r="AM2744" i="8"/>
  <c r="AL2744" i="8"/>
  <c r="AK2744" i="8"/>
  <c r="AJ2744" i="8"/>
  <c r="AH2744" i="8"/>
  <c r="AI2744" i="8" s="1"/>
  <c r="AG2744" i="8"/>
  <c r="AE2744" i="8"/>
  <c r="AF2744" i="8" s="1"/>
  <c r="AB2744" i="8"/>
  <c r="AC2744" i="8" s="1"/>
  <c r="AT2743" i="8"/>
  <c r="AU2743" i="8" s="1"/>
  <c r="AS2743" i="8"/>
  <c r="AR2743" i="8"/>
  <c r="AQ2743" i="8"/>
  <c r="AP2743" i="8"/>
  <c r="AO2743" i="8"/>
  <c r="AN2743" i="8"/>
  <c r="AM2743" i="8"/>
  <c r="AL2743" i="8"/>
  <c r="AK2743" i="8"/>
  <c r="AJ2743" i="8"/>
  <c r="AH2743" i="8"/>
  <c r="AI2743" i="8" s="1"/>
  <c r="AG2743" i="8"/>
  <c r="AE2743" i="8"/>
  <c r="AF2743" i="8" s="1"/>
  <c r="AB2743" i="8"/>
  <c r="AC2743" i="8" s="1"/>
  <c r="AT2742" i="8"/>
  <c r="AU2742" i="8" s="1"/>
  <c r="AS2742" i="8"/>
  <c r="AR2742" i="8"/>
  <c r="AQ2742" i="8"/>
  <c r="AP2742" i="8"/>
  <c r="AO2742" i="8"/>
  <c r="AN2742" i="8"/>
  <c r="AM2742" i="8"/>
  <c r="AL2742" i="8"/>
  <c r="AK2742" i="8"/>
  <c r="AJ2742" i="8"/>
  <c r="AH2742" i="8"/>
  <c r="AI2742" i="8" s="1"/>
  <c r="AG2742" i="8"/>
  <c r="AF2742" i="8"/>
  <c r="AE2742" i="8"/>
  <c r="AB2742" i="8"/>
  <c r="AC2742" i="8" s="1"/>
  <c r="AT2741" i="8"/>
  <c r="AU2741" i="8" s="1"/>
  <c r="AS2741" i="8"/>
  <c r="AR2741" i="8"/>
  <c r="AQ2741" i="8"/>
  <c r="AP2741" i="8"/>
  <c r="AO2741" i="8"/>
  <c r="AN2741" i="8"/>
  <c r="AM2741" i="8"/>
  <c r="AL2741" i="8"/>
  <c r="AK2741" i="8"/>
  <c r="AJ2741" i="8"/>
  <c r="AH2741" i="8"/>
  <c r="AI2741" i="8" s="1"/>
  <c r="AG2741" i="8"/>
  <c r="AE2741" i="8"/>
  <c r="AF2741" i="8" s="1"/>
  <c r="AB2741" i="8"/>
  <c r="AC2741" i="8" s="1"/>
  <c r="AT2740" i="8"/>
  <c r="AU2740" i="8" s="1"/>
  <c r="AS2740" i="8"/>
  <c r="AR2740" i="8"/>
  <c r="AQ2740" i="8"/>
  <c r="AP2740" i="8"/>
  <c r="AO2740" i="8"/>
  <c r="AN2740" i="8"/>
  <c r="AM2740" i="8"/>
  <c r="AL2740" i="8"/>
  <c r="AK2740" i="8"/>
  <c r="AJ2740" i="8"/>
  <c r="AH2740" i="8"/>
  <c r="AI2740" i="8" s="1"/>
  <c r="AG2740" i="8"/>
  <c r="AE2740" i="8"/>
  <c r="AF2740" i="8" s="1"/>
  <c r="AB2740" i="8"/>
  <c r="AC2740" i="8" s="1"/>
  <c r="AT2739" i="8"/>
  <c r="AU2739" i="8" s="1"/>
  <c r="AS2739" i="8"/>
  <c r="AR2739" i="8"/>
  <c r="AQ2739" i="8"/>
  <c r="AP2739" i="8"/>
  <c r="AO2739" i="8"/>
  <c r="AN2739" i="8"/>
  <c r="AM2739" i="8"/>
  <c r="AL2739" i="8"/>
  <c r="AK2739" i="8"/>
  <c r="AJ2739" i="8"/>
  <c r="AH2739" i="8"/>
  <c r="AI2739" i="8" s="1"/>
  <c r="AG2739" i="8"/>
  <c r="AE2739" i="8"/>
  <c r="AF2739" i="8" s="1"/>
  <c r="AB2739" i="8"/>
  <c r="AC2739" i="8" s="1"/>
  <c r="AU2738" i="8"/>
  <c r="AT2738" i="8"/>
  <c r="AS2738" i="8"/>
  <c r="AR2738" i="8"/>
  <c r="AQ2738" i="8"/>
  <c r="AP2738" i="8"/>
  <c r="AO2738" i="8"/>
  <c r="AN2738" i="8"/>
  <c r="AM2738" i="8"/>
  <c r="AL2738" i="8"/>
  <c r="AK2738" i="8"/>
  <c r="AJ2738" i="8"/>
  <c r="AH2738" i="8"/>
  <c r="AI2738" i="8" s="1"/>
  <c r="AG2738" i="8"/>
  <c r="AE2738" i="8"/>
  <c r="AF2738" i="8" s="1"/>
  <c r="AB2738" i="8"/>
  <c r="AC2738" i="8" s="1"/>
  <c r="AT2737" i="8"/>
  <c r="AU2737" i="8" s="1"/>
  <c r="AS2737" i="8"/>
  <c r="AR2737" i="8"/>
  <c r="AQ2737" i="8"/>
  <c r="AP2737" i="8"/>
  <c r="AO2737" i="8"/>
  <c r="AN2737" i="8"/>
  <c r="AM2737" i="8"/>
  <c r="AL2737" i="8"/>
  <c r="AK2737" i="8"/>
  <c r="AJ2737" i="8"/>
  <c r="AH2737" i="8"/>
  <c r="AI2737" i="8" s="1"/>
  <c r="AG2737" i="8"/>
  <c r="AE2737" i="8"/>
  <c r="AF2737" i="8" s="1"/>
  <c r="AB2737" i="8"/>
  <c r="AC2737" i="8" s="1"/>
  <c r="AT2736" i="8"/>
  <c r="AU2736" i="8" s="1"/>
  <c r="AS2736" i="8"/>
  <c r="AR2736" i="8"/>
  <c r="AQ2736" i="8"/>
  <c r="AP2736" i="8"/>
  <c r="AO2736" i="8"/>
  <c r="AN2736" i="8"/>
  <c r="AM2736" i="8"/>
  <c r="AL2736" i="8"/>
  <c r="AK2736" i="8"/>
  <c r="AJ2736" i="8"/>
  <c r="AH2736" i="8"/>
  <c r="AI2736" i="8" s="1"/>
  <c r="AG2736" i="8"/>
  <c r="AE2736" i="8"/>
  <c r="AF2736" i="8" s="1"/>
  <c r="AB2736" i="8"/>
  <c r="AC2736" i="8" s="1"/>
  <c r="AT2735" i="8"/>
  <c r="AU2735" i="8" s="1"/>
  <c r="AS2735" i="8"/>
  <c r="AR2735" i="8"/>
  <c r="AQ2735" i="8"/>
  <c r="AP2735" i="8"/>
  <c r="AO2735" i="8"/>
  <c r="AN2735" i="8"/>
  <c r="AM2735" i="8"/>
  <c r="AL2735" i="8"/>
  <c r="AK2735" i="8"/>
  <c r="AJ2735" i="8"/>
  <c r="AH2735" i="8"/>
  <c r="AI2735" i="8" s="1"/>
  <c r="AG2735" i="8"/>
  <c r="AE2735" i="8"/>
  <c r="AF2735" i="8" s="1"/>
  <c r="AC2735" i="8"/>
  <c r="AB2735" i="8"/>
  <c r="AT2734" i="8"/>
  <c r="AU2734" i="8" s="1"/>
  <c r="AS2734" i="8"/>
  <c r="AR2734" i="8"/>
  <c r="AQ2734" i="8"/>
  <c r="AP2734" i="8"/>
  <c r="AO2734" i="8"/>
  <c r="AN2734" i="8"/>
  <c r="AM2734" i="8"/>
  <c r="AL2734" i="8"/>
  <c r="AK2734" i="8"/>
  <c r="AJ2734" i="8"/>
  <c r="AH2734" i="8"/>
  <c r="AI2734" i="8" s="1"/>
  <c r="AG2734" i="8"/>
  <c r="AE2734" i="8"/>
  <c r="AF2734" i="8" s="1"/>
  <c r="AB2734" i="8"/>
  <c r="AC2734" i="8" s="1"/>
  <c r="AT2733" i="8"/>
  <c r="AU2733" i="8" s="1"/>
  <c r="AS2733" i="8"/>
  <c r="AR2733" i="8"/>
  <c r="AQ2733" i="8"/>
  <c r="AP2733" i="8"/>
  <c r="AO2733" i="8"/>
  <c r="AN2733" i="8"/>
  <c r="AM2733" i="8"/>
  <c r="AL2733" i="8"/>
  <c r="AK2733" i="8"/>
  <c r="AJ2733" i="8"/>
  <c r="AH2733" i="8"/>
  <c r="AI2733" i="8" s="1"/>
  <c r="AG2733" i="8"/>
  <c r="AE2733" i="8"/>
  <c r="AF2733" i="8" s="1"/>
  <c r="AB2733" i="8"/>
  <c r="AC2733" i="8" s="1"/>
  <c r="AT2732" i="8"/>
  <c r="AU2732" i="8" s="1"/>
  <c r="AS2732" i="8"/>
  <c r="AR2732" i="8"/>
  <c r="AQ2732" i="8"/>
  <c r="AP2732" i="8"/>
  <c r="AO2732" i="8"/>
  <c r="AN2732" i="8"/>
  <c r="AM2732" i="8"/>
  <c r="AL2732" i="8"/>
  <c r="AK2732" i="8"/>
  <c r="AJ2732" i="8"/>
  <c r="AH2732" i="8"/>
  <c r="AI2732" i="8" s="1"/>
  <c r="AG2732" i="8"/>
  <c r="AE2732" i="8"/>
  <c r="AF2732" i="8" s="1"/>
  <c r="AB2732" i="8"/>
  <c r="AC2732" i="8" s="1"/>
  <c r="AT2731" i="8"/>
  <c r="AU2731" i="8" s="1"/>
  <c r="AS2731" i="8"/>
  <c r="AR2731" i="8"/>
  <c r="AQ2731" i="8"/>
  <c r="AP2731" i="8"/>
  <c r="AO2731" i="8"/>
  <c r="AN2731" i="8"/>
  <c r="AM2731" i="8"/>
  <c r="AL2731" i="8"/>
  <c r="AK2731" i="8"/>
  <c r="AJ2731" i="8"/>
  <c r="AH2731" i="8"/>
  <c r="AI2731" i="8" s="1"/>
  <c r="AG2731" i="8"/>
  <c r="AE2731" i="8"/>
  <c r="AF2731" i="8" s="1"/>
  <c r="AB2731" i="8"/>
  <c r="AC2731" i="8" s="1"/>
  <c r="AT2730" i="8"/>
  <c r="AU2730" i="8" s="1"/>
  <c r="AS2730" i="8"/>
  <c r="AR2730" i="8"/>
  <c r="AQ2730" i="8"/>
  <c r="AP2730" i="8"/>
  <c r="AO2730" i="8"/>
  <c r="AN2730" i="8"/>
  <c r="AM2730" i="8"/>
  <c r="AL2730" i="8"/>
  <c r="AK2730" i="8"/>
  <c r="AJ2730" i="8"/>
  <c r="AH2730" i="8"/>
  <c r="AI2730" i="8" s="1"/>
  <c r="AG2730" i="8"/>
  <c r="AE2730" i="8"/>
  <c r="AF2730" i="8" s="1"/>
  <c r="AB2730" i="8"/>
  <c r="AC2730" i="8" s="1"/>
  <c r="AT2729" i="8"/>
  <c r="AU2729" i="8" s="1"/>
  <c r="AS2729" i="8"/>
  <c r="AR2729" i="8"/>
  <c r="AQ2729" i="8"/>
  <c r="AP2729" i="8"/>
  <c r="AO2729" i="8"/>
  <c r="AN2729" i="8"/>
  <c r="AM2729" i="8"/>
  <c r="AL2729" i="8"/>
  <c r="AK2729" i="8"/>
  <c r="AJ2729" i="8"/>
  <c r="AH2729" i="8"/>
  <c r="AI2729" i="8" s="1"/>
  <c r="AG2729" i="8"/>
  <c r="AE2729" i="8"/>
  <c r="AF2729" i="8" s="1"/>
  <c r="AC2729" i="8"/>
  <c r="AB2729" i="8"/>
  <c r="AT2728" i="8"/>
  <c r="AU2728" i="8" s="1"/>
  <c r="AS2728" i="8"/>
  <c r="AR2728" i="8"/>
  <c r="AQ2728" i="8"/>
  <c r="AP2728" i="8"/>
  <c r="AO2728" i="8"/>
  <c r="AN2728" i="8"/>
  <c r="AM2728" i="8"/>
  <c r="AL2728" i="8"/>
  <c r="AK2728" i="8"/>
  <c r="AJ2728" i="8"/>
  <c r="AH2728" i="8"/>
  <c r="AI2728" i="8" s="1"/>
  <c r="AG2728" i="8"/>
  <c r="AE2728" i="8"/>
  <c r="AF2728" i="8" s="1"/>
  <c r="AB2728" i="8"/>
  <c r="AC2728" i="8" s="1"/>
  <c r="AT2727" i="8"/>
  <c r="AU2727" i="8" s="1"/>
  <c r="AS2727" i="8"/>
  <c r="AR2727" i="8"/>
  <c r="AQ2727" i="8"/>
  <c r="AP2727" i="8"/>
  <c r="AO2727" i="8"/>
  <c r="AN2727" i="8"/>
  <c r="AM2727" i="8"/>
  <c r="AL2727" i="8"/>
  <c r="AK2727" i="8"/>
  <c r="AJ2727" i="8"/>
  <c r="AH2727" i="8"/>
  <c r="AI2727" i="8" s="1"/>
  <c r="AG2727" i="8"/>
  <c r="AE2727" i="8"/>
  <c r="AF2727" i="8" s="1"/>
  <c r="AB2727" i="8"/>
  <c r="AC2727" i="8" s="1"/>
  <c r="AT2726" i="8"/>
  <c r="AU2726" i="8" s="1"/>
  <c r="AS2726" i="8"/>
  <c r="AR2726" i="8"/>
  <c r="AQ2726" i="8"/>
  <c r="AP2726" i="8"/>
  <c r="AO2726" i="8"/>
  <c r="AN2726" i="8"/>
  <c r="AM2726" i="8"/>
  <c r="AL2726" i="8"/>
  <c r="AK2726" i="8"/>
  <c r="AJ2726" i="8"/>
  <c r="AH2726" i="8"/>
  <c r="AI2726" i="8" s="1"/>
  <c r="AG2726" i="8"/>
  <c r="AE2726" i="8"/>
  <c r="AF2726" i="8" s="1"/>
  <c r="AB2726" i="8"/>
  <c r="AC2726" i="8" s="1"/>
  <c r="AT2725" i="8"/>
  <c r="AU2725" i="8" s="1"/>
  <c r="AS2725" i="8"/>
  <c r="AR2725" i="8"/>
  <c r="AQ2725" i="8"/>
  <c r="AP2725" i="8"/>
  <c r="AO2725" i="8"/>
  <c r="AN2725" i="8"/>
  <c r="AM2725" i="8"/>
  <c r="AL2725" i="8"/>
  <c r="AK2725" i="8"/>
  <c r="AJ2725" i="8"/>
  <c r="AH2725" i="8"/>
  <c r="AI2725" i="8" s="1"/>
  <c r="AG2725" i="8"/>
  <c r="AF2725" i="8"/>
  <c r="AE2725" i="8"/>
  <c r="AB2725" i="8"/>
  <c r="AC2725" i="8" s="1"/>
  <c r="AT2724" i="8"/>
  <c r="AU2724" i="8" s="1"/>
  <c r="AS2724" i="8"/>
  <c r="AR2724" i="8"/>
  <c r="AQ2724" i="8"/>
  <c r="AP2724" i="8"/>
  <c r="AO2724" i="8"/>
  <c r="AN2724" i="8"/>
  <c r="AM2724" i="8"/>
  <c r="AL2724" i="8"/>
  <c r="AK2724" i="8"/>
  <c r="AJ2724" i="8"/>
  <c r="AH2724" i="8"/>
  <c r="AI2724" i="8" s="1"/>
  <c r="AG2724" i="8"/>
  <c r="AE2724" i="8"/>
  <c r="AF2724" i="8" s="1"/>
  <c r="AB2724" i="8"/>
  <c r="AC2724" i="8" s="1"/>
  <c r="AT2723" i="8"/>
  <c r="AU2723" i="8" s="1"/>
  <c r="AS2723" i="8"/>
  <c r="AR2723" i="8"/>
  <c r="AQ2723" i="8"/>
  <c r="AP2723" i="8"/>
  <c r="AO2723" i="8"/>
  <c r="AN2723" i="8"/>
  <c r="AM2723" i="8"/>
  <c r="AL2723" i="8"/>
  <c r="AK2723" i="8"/>
  <c r="AJ2723" i="8"/>
  <c r="AH2723" i="8"/>
  <c r="AI2723" i="8" s="1"/>
  <c r="AG2723" i="8"/>
  <c r="AE2723" i="8"/>
  <c r="AF2723" i="8" s="1"/>
  <c r="AB2723" i="8"/>
  <c r="AC2723" i="8" s="1"/>
  <c r="AT2722" i="8"/>
  <c r="AU2722" i="8" s="1"/>
  <c r="AS2722" i="8"/>
  <c r="AR2722" i="8"/>
  <c r="AQ2722" i="8"/>
  <c r="AP2722" i="8"/>
  <c r="AO2722" i="8"/>
  <c r="AN2722" i="8"/>
  <c r="AM2722" i="8"/>
  <c r="AL2722" i="8"/>
  <c r="AK2722" i="8"/>
  <c r="AJ2722" i="8"/>
  <c r="AH2722" i="8"/>
  <c r="AI2722" i="8" s="1"/>
  <c r="AG2722" i="8"/>
  <c r="AE2722" i="8"/>
  <c r="AF2722" i="8" s="1"/>
  <c r="AB2722" i="8"/>
  <c r="AC2722" i="8" s="1"/>
  <c r="AT2721" i="8"/>
  <c r="AU2721" i="8" s="1"/>
  <c r="AS2721" i="8"/>
  <c r="AR2721" i="8"/>
  <c r="AQ2721" i="8"/>
  <c r="AP2721" i="8"/>
  <c r="AO2721" i="8"/>
  <c r="AN2721" i="8"/>
  <c r="AM2721" i="8"/>
  <c r="AL2721" i="8"/>
  <c r="AK2721" i="8"/>
  <c r="AJ2721" i="8"/>
  <c r="AH2721" i="8"/>
  <c r="AI2721" i="8" s="1"/>
  <c r="AG2721" i="8"/>
  <c r="AE2721" i="8"/>
  <c r="AF2721" i="8" s="1"/>
  <c r="AB2721" i="8"/>
  <c r="AC2721" i="8" s="1"/>
  <c r="AT2720" i="8"/>
  <c r="AU2720" i="8" s="1"/>
  <c r="AS2720" i="8"/>
  <c r="AR2720" i="8"/>
  <c r="AQ2720" i="8"/>
  <c r="AP2720" i="8"/>
  <c r="AO2720" i="8"/>
  <c r="AN2720" i="8"/>
  <c r="AM2720" i="8"/>
  <c r="AL2720" i="8"/>
  <c r="AK2720" i="8"/>
  <c r="AJ2720" i="8"/>
  <c r="AH2720" i="8"/>
  <c r="AI2720" i="8" s="1"/>
  <c r="AG2720" i="8"/>
  <c r="AE2720" i="8"/>
  <c r="AF2720" i="8" s="1"/>
  <c r="AB2720" i="8"/>
  <c r="AC2720" i="8" s="1"/>
  <c r="AT2719" i="8"/>
  <c r="AU2719" i="8" s="1"/>
  <c r="AS2719" i="8"/>
  <c r="AR2719" i="8"/>
  <c r="AQ2719" i="8"/>
  <c r="AP2719" i="8"/>
  <c r="AO2719" i="8"/>
  <c r="AN2719" i="8"/>
  <c r="AM2719" i="8"/>
  <c r="AL2719" i="8"/>
  <c r="AK2719" i="8"/>
  <c r="AJ2719" i="8"/>
  <c r="AH2719" i="8"/>
  <c r="AI2719" i="8" s="1"/>
  <c r="AG2719" i="8"/>
  <c r="AE2719" i="8"/>
  <c r="AF2719" i="8" s="1"/>
  <c r="AB2719" i="8"/>
  <c r="AC2719" i="8" s="1"/>
  <c r="AT2718" i="8"/>
  <c r="AU2718" i="8" s="1"/>
  <c r="AS2718" i="8"/>
  <c r="AR2718" i="8"/>
  <c r="AQ2718" i="8"/>
  <c r="AP2718" i="8"/>
  <c r="AO2718" i="8"/>
  <c r="AN2718" i="8"/>
  <c r="AM2718" i="8"/>
  <c r="AL2718" i="8"/>
  <c r="AK2718" i="8"/>
  <c r="AJ2718" i="8"/>
  <c r="AH2718" i="8"/>
  <c r="AI2718" i="8" s="1"/>
  <c r="AG2718" i="8"/>
  <c r="AE2718" i="8"/>
  <c r="AF2718" i="8" s="1"/>
  <c r="AB2718" i="8"/>
  <c r="AC2718" i="8" s="1"/>
  <c r="AT2717" i="8"/>
  <c r="AU2717" i="8" s="1"/>
  <c r="AS2717" i="8"/>
  <c r="AR2717" i="8"/>
  <c r="AQ2717" i="8"/>
  <c r="AP2717" i="8"/>
  <c r="AO2717" i="8"/>
  <c r="AN2717" i="8"/>
  <c r="AM2717" i="8"/>
  <c r="AL2717" i="8"/>
  <c r="AK2717" i="8"/>
  <c r="AJ2717" i="8"/>
  <c r="AH2717" i="8"/>
  <c r="AI2717" i="8" s="1"/>
  <c r="AG2717" i="8"/>
  <c r="AE2717" i="8"/>
  <c r="AF2717" i="8" s="1"/>
  <c r="AB2717" i="8"/>
  <c r="AC2717" i="8" s="1"/>
  <c r="AU2716" i="8"/>
  <c r="AT2716" i="8"/>
  <c r="AS2716" i="8"/>
  <c r="AR2716" i="8"/>
  <c r="AQ2716" i="8"/>
  <c r="AP2716" i="8"/>
  <c r="AO2716" i="8"/>
  <c r="AN2716" i="8"/>
  <c r="AM2716" i="8"/>
  <c r="AL2716" i="8"/>
  <c r="AK2716" i="8"/>
  <c r="AJ2716" i="8"/>
  <c r="AH2716" i="8"/>
  <c r="AI2716" i="8" s="1"/>
  <c r="AG2716" i="8"/>
  <c r="AE2716" i="8"/>
  <c r="AF2716" i="8" s="1"/>
  <c r="AB2716" i="8"/>
  <c r="AC2716" i="8" s="1"/>
  <c r="AT2715" i="8"/>
  <c r="AU2715" i="8" s="1"/>
  <c r="AS2715" i="8"/>
  <c r="AR2715" i="8"/>
  <c r="AQ2715" i="8"/>
  <c r="AP2715" i="8"/>
  <c r="AO2715" i="8"/>
  <c r="AN2715" i="8"/>
  <c r="AM2715" i="8"/>
  <c r="AL2715" i="8"/>
  <c r="AK2715" i="8"/>
  <c r="AJ2715" i="8"/>
  <c r="AH2715" i="8"/>
  <c r="AI2715" i="8" s="1"/>
  <c r="AG2715" i="8"/>
  <c r="AE2715" i="8"/>
  <c r="AF2715" i="8" s="1"/>
  <c r="AB2715" i="8"/>
  <c r="AC2715" i="8" s="1"/>
  <c r="AT2714" i="8"/>
  <c r="AU2714" i="8" s="1"/>
  <c r="AS2714" i="8"/>
  <c r="AR2714" i="8"/>
  <c r="AQ2714" i="8"/>
  <c r="AP2714" i="8"/>
  <c r="AO2714" i="8"/>
  <c r="AN2714" i="8"/>
  <c r="AM2714" i="8"/>
  <c r="AL2714" i="8"/>
  <c r="AK2714" i="8"/>
  <c r="AJ2714" i="8"/>
  <c r="AH2714" i="8"/>
  <c r="AI2714" i="8" s="1"/>
  <c r="AG2714" i="8"/>
  <c r="AE2714" i="8"/>
  <c r="AF2714" i="8" s="1"/>
  <c r="AB2714" i="8"/>
  <c r="AC2714" i="8" s="1"/>
  <c r="AT2713" i="8"/>
  <c r="AU2713" i="8" s="1"/>
  <c r="AS2713" i="8"/>
  <c r="AR2713" i="8"/>
  <c r="AQ2713" i="8"/>
  <c r="AP2713" i="8"/>
  <c r="AO2713" i="8"/>
  <c r="AN2713" i="8"/>
  <c r="AM2713" i="8"/>
  <c r="AL2713" i="8"/>
  <c r="AK2713" i="8"/>
  <c r="AJ2713" i="8"/>
  <c r="AH2713" i="8"/>
  <c r="AI2713" i="8" s="1"/>
  <c r="AG2713" i="8"/>
  <c r="AE2713" i="8"/>
  <c r="AF2713" i="8" s="1"/>
  <c r="AB2713" i="8"/>
  <c r="AC2713" i="8" s="1"/>
  <c r="AT2712" i="8"/>
  <c r="AU2712" i="8" s="1"/>
  <c r="AS2712" i="8"/>
  <c r="AR2712" i="8"/>
  <c r="AQ2712" i="8"/>
  <c r="AP2712" i="8"/>
  <c r="AO2712" i="8"/>
  <c r="AN2712" i="8"/>
  <c r="AM2712" i="8"/>
  <c r="AL2712" i="8"/>
  <c r="AK2712" i="8"/>
  <c r="AJ2712" i="8"/>
  <c r="AH2712" i="8"/>
  <c r="AI2712" i="8" s="1"/>
  <c r="AG2712" i="8"/>
  <c r="AE2712" i="8"/>
  <c r="AF2712" i="8" s="1"/>
  <c r="AB2712" i="8"/>
  <c r="AC2712" i="8" s="1"/>
  <c r="AT2711" i="8"/>
  <c r="AU2711" i="8" s="1"/>
  <c r="AS2711" i="8"/>
  <c r="AR2711" i="8"/>
  <c r="AQ2711" i="8"/>
  <c r="AP2711" i="8"/>
  <c r="AO2711" i="8"/>
  <c r="AN2711" i="8"/>
  <c r="AM2711" i="8"/>
  <c r="AL2711" i="8"/>
  <c r="AK2711" i="8"/>
  <c r="AJ2711" i="8"/>
  <c r="AH2711" i="8"/>
  <c r="AI2711" i="8" s="1"/>
  <c r="AG2711" i="8"/>
  <c r="AE2711" i="8"/>
  <c r="AF2711" i="8" s="1"/>
  <c r="AB2711" i="8"/>
  <c r="AC2711" i="8" s="1"/>
  <c r="AT2710" i="8"/>
  <c r="AU2710" i="8" s="1"/>
  <c r="AS2710" i="8"/>
  <c r="AR2710" i="8"/>
  <c r="AQ2710" i="8"/>
  <c r="AP2710" i="8"/>
  <c r="AO2710" i="8"/>
  <c r="AN2710" i="8"/>
  <c r="AM2710" i="8"/>
  <c r="AL2710" i="8"/>
  <c r="AK2710" i="8"/>
  <c r="AJ2710" i="8"/>
  <c r="AH2710" i="8"/>
  <c r="AI2710" i="8" s="1"/>
  <c r="AG2710" i="8"/>
  <c r="AE2710" i="8"/>
  <c r="AF2710" i="8" s="1"/>
  <c r="AB2710" i="8"/>
  <c r="AC2710" i="8" s="1"/>
  <c r="AT2709" i="8"/>
  <c r="AU2709" i="8" s="1"/>
  <c r="AS2709" i="8"/>
  <c r="AR2709" i="8"/>
  <c r="AQ2709" i="8"/>
  <c r="AP2709" i="8"/>
  <c r="AO2709" i="8"/>
  <c r="AN2709" i="8"/>
  <c r="AM2709" i="8"/>
  <c r="AL2709" i="8"/>
  <c r="AK2709" i="8"/>
  <c r="AJ2709" i="8"/>
  <c r="AH2709" i="8"/>
  <c r="AI2709" i="8" s="1"/>
  <c r="AG2709" i="8"/>
  <c r="AE2709" i="8"/>
  <c r="AF2709" i="8" s="1"/>
  <c r="AB2709" i="8"/>
  <c r="AC2709" i="8" s="1"/>
  <c r="AT2708" i="8"/>
  <c r="AU2708" i="8" s="1"/>
  <c r="AS2708" i="8"/>
  <c r="AR2708" i="8"/>
  <c r="AQ2708" i="8"/>
  <c r="AP2708" i="8"/>
  <c r="AO2708" i="8"/>
  <c r="AN2708" i="8"/>
  <c r="AM2708" i="8"/>
  <c r="AL2708" i="8"/>
  <c r="AK2708" i="8"/>
  <c r="AJ2708" i="8"/>
  <c r="AI2708" i="8"/>
  <c r="AH2708" i="8"/>
  <c r="AG2708" i="8"/>
  <c r="AE2708" i="8"/>
  <c r="AF2708" i="8" s="1"/>
  <c r="AB2708" i="8"/>
  <c r="AC2708" i="8" s="1"/>
  <c r="AT2707" i="8"/>
  <c r="AU2707" i="8" s="1"/>
  <c r="AS2707" i="8"/>
  <c r="AR2707" i="8"/>
  <c r="AQ2707" i="8"/>
  <c r="AP2707" i="8"/>
  <c r="AO2707" i="8"/>
  <c r="AN2707" i="8"/>
  <c r="AM2707" i="8"/>
  <c r="AL2707" i="8"/>
  <c r="AK2707" i="8"/>
  <c r="AJ2707" i="8"/>
  <c r="AH2707" i="8"/>
  <c r="AI2707" i="8" s="1"/>
  <c r="AG2707" i="8"/>
  <c r="AE2707" i="8"/>
  <c r="AF2707" i="8" s="1"/>
  <c r="AB2707" i="8"/>
  <c r="AC2707" i="8" s="1"/>
  <c r="AT2706" i="8"/>
  <c r="AU2706" i="8" s="1"/>
  <c r="AS2706" i="8"/>
  <c r="AR2706" i="8"/>
  <c r="AQ2706" i="8"/>
  <c r="AP2706" i="8"/>
  <c r="AO2706" i="8"/>
  <c r="AN2706" i="8"/>
  <c r="AM2706" i="8"/>
  <c r="AL2706" i="8"/>
  <c r="AK2706" i="8"/>
  <c r="AJ2706" i="8"/>
  <c r="AI2706" i="8"/>
  <c r="AH2706" i="8"/>
  <c r="AG2706" i="8"/>
  <c r="AE2706" i="8"/>
  <c r="AF2706" i="8" s="1"/>
  <c r="AB2706" i="8"/>
  <c r="AC2706" i="8" s="1"/>
  <c r="AT2705" i="8"/>
  <c r="AU2705" i="8" s="1"/>
  <c r="AS2705" i="8"/>
  <c r="AR2705" i="8"/>
  <c r="AQ2705" i="8"/>
  <c r="AP2705" i="8"/>
  <c r="AO2705" i="8"/>
  <c r="AN2705" i="8"/>
  <c r="AM2705" i="8"/>
  <c r="AL2705" i="8"/>
  <c r="AK2705" i="8"/>
  <c r="AJ2705" i="8"/>
  <c r="AH2705" i="8"/>
  <c r="AI2705" i="8" s="1"/>
  <c r="AG2705" i="8"/>
  <c r="AE2705" i="8"/>
  <c r="AF2705" i="8" s="1"/>
  <c r="AB2705" i="8"/>
  <c r="AC2705" i="8" s="1"/>
  <c r="AT2704" i="8"/>
  <c r="AU2704" i="8" s="1"/>
  <c r="AS2704" i="8"/>
  <c r="AR2704" i="8"/>
  <c r="AQ2704" i="8"/>
  <c r="AP2704" i="8"/>
  <c r="AO2704" i="8"/>
  <c r="AN2704" i="8"/>
  <c r="AM2704" i="8"/>
  <c r="AL2704" i="8"/>
  <c r="AK2704" i="8"/>
  <c r="AJ2704" i="8"/>
  <c r="AH2704" i="8"/>
  <c r="AI2704" i="8" s="1"/>
  <c r="AG2704" i="8"/>
  <c r="AE2704" i="8"/>
  <c r="AF2704" i="8" s="1"/>
  <c r="AB2704" i="8"/>
  <c r="AC2704" i="8" s="1"/>
  <c r="AT2703" i="8"/>
  <c r="AU2703" i="8" s="1"/>
  <c r="AS2703" i="8"/>
  <c r="AR2703" i="8"/>
  <c r="AQ2703" i="8"/>
  <c r="AP2703" i="8"/>
  <c r="AO2703" i="8"/>
  <c r="AN2703" i="8"/>
  <c r="AM2703" i="8"/>
  <c r="AL2703" i="8"/>
  <c r="AK2703" i="8"/>
  <c r="AJ2703" i="8"/>
  <c r="AH2703" i="8"/>
  <c r="AI2703" i="8" s="1"/>
  <c r="AG2703" i="8"/>
  <c r="AE2703" i="8"/>
  <c r="AF2703" i="8" s="1"/>
  <c r="AB2703" i="8"/>
  <c r="AC2703" i="8" s="1"/>
  <c r="AT2702" i="8"/>
  <c r="AU2702" i="8" s="1"/>
  <c r="AS2702" i="8"/>
  <c r="AR2702" i="8"/>
  <c r="AQ2702" i="8"/>
  <c r="AP2702" i="8"/>
  <c r="AO2702" i="8"/>
  <c r="AN2702" i="8"/>
  <c r="AM2702" i="8"/>
  <c r="AL2702" i="8"/>
  <c r="AK2702" i="8"/>
  <c r="AJ2702" i="8"/>
  <c r="AH2702" i="8"/>
  <c r="AI2702" i="8" s="1"/>
  <c r="AG2702" i="8"/>
  <c r="AE2702" i="8"/>
  <c r="AF2702" i="8" s="1"/>
  <c r="AB2702" i="8"/>
  <c r="AC2702" i="8" s="1"/>
  <c r="AT2701" i="8"/>
  <c r="AU2701" i="8" s="1"/>
  <c r="AS2701" i="8"/>
  <c r="AR2701" i="8"/>
  <c r="AQ2701" i="8"/>
  <c r="AP2701" i="8"/>
  <c r="AO2701" i="8"/>
  <c r="AN2701" i="8"/>
  <c r="AM2701" i="8"/>
  <c r="AL2701" i="8"/>
  <c r="AK2701" i="8"/>
  <c r="AJ2701" i="8"/>
  <c r="AH2701" i="8"/>
  <c r="AI2701" i="8" s="1"/>
  <c r="AG2701" i="8"/>
  <c r="AE2701" i="8"/>
  <c r="AF2701" i="8" s="1"/>
  <c r="AB2701" i="8"/>
  <c r="AC2701" i="8" s="1"/>
  <c r="AT2700" i="8"/>
  <c r="AU2700" i="8" s="1"/>
  <c r="AS2700" i="8"/>
  <c r="AR2700" i="8"/>
  <c r="AQ2700" i="8"/>
  <c r="AP2700" i="8"/>
  <c r="AO2700" i="8"/>
  <c r="AN2700" i="8"/>
  <c r="AM2700" i="8"/>
  <c r="AL2700" i="8"/>
  <c r="AK2700" i="8"/>
  <c r="AJ2700" i="8"/>
  <c r="AI2700" i="8"/>
  <c r="AH2700" i="8"/>
  <c r="AG2700" i="8"/>
  <c r="AE2700" i="8"/>
  <c r="AF2700" i="8" s="1"/>
  <c r="AB2700" i="8"/>
  <c r="AC2700" i="8" s="1"/>
  <c r="AT2699" i="8"/>
  <c r="AU2699" i="8" s="1"/>
  <c r="AS2699" i="8"/>
  <c r="AR2699" i="8"/>
  <c r="AQ2699" i="8"/>
  <c r="AP2699" i="8"/>
  <c r="AO2699" i="8"/>
  <c r="AN2699" i="8"/>
  <c r="AM2699" i="8"/>
  <c r="AL2699" i="8"/>
  <c r="AK2699" i="8"/>
  <c r="AJ2699" i="8"/>
  <c r="AH2699" i="8"/>
  <c r="AI2699" i="8" s="1"/>
  <c r="AG2699" i="8"/>
  <c r="AE2699" i="8"/>
  <c r="AF2699" i="8" s="1"/>
  <c r="AC2699" i="8"/>
  <c r="AB2699" i="8"/>
  <c r="AT2698" i="8"/>
  <c r="AU2698" i="8" s="1"/>
  <c r="AS2698" i="8"/>
  <c r="AR2698" i="8"/>
  <c r="AQ2698" i="8"/>
  <c r="AP2698" i="8"/>
  <c r="AO2698" i="8"/>
  <c r="AN2698" i="8"/>
  <c r="AM2698" i="8"/>
  <c r="AL2698" i="8"/>
  <c r="AK2698" i="8"/>
  <c r="AJ2698" i="8"/>
  <c r="AH2698" i="8"/>
  <c r="AI2698" i="8" s="1"/>
  <c r="AG2698" i="8"/>
  <c r="AE2698" i="8"/>
  <c r="AF2698" i="8" s="1"/>
  <c r="AB2698" i="8"/>
  <c r="AC2698" i="8" s="1"/>
  <c r="AT2697" i="8"/>
  <c r="AU2697" i="8" s="1"/>
  <c r="AS2697" i="8"/>
  <c r="AR2697" i="8"/>
  <c r="AQ2697" i="8"/>
  <c r="AP2697" i="8"/>
  <c r="AO2697" i="8"/>
  <c r="AN2697" i="8"/>
  <c r="AM2697" i="8"/>
  <c r="AL2697" i="8"/>
  <c r="AK2697" i="8"/>
  <c r="AJ2697" i="8"/>
  <c r="AH2697" i="8"/>
  <c r="AI2697" i="8" s="1"/>
  <c r="AG2697" i="8"/>
  <c r="AE2697" i="8"/>
  <c r="AF2697" i="8" s="1"/>
  <c r="AB2697" i="8"/>
  <c r="AC2697" i="8" s="1"/>
  <c r="AT2696" i="8"/>
  <c r="AU2696" i="8" s="1"/>
  <c r="AS2696" i="8"/>
  <c r="AR2696" i="8"/>
  <c r="AQ2696" i="8"/>
  <c r="AP2696" i="8"/>
  <c r="AO2696" i="8"/>
  <c r="AN2696" i="8"/>
  <c r="AM2696" i="8"/>
  <c r="AL2696" i="8"/>
  <c r="AK2696" i="8"/>
  <c r="AJ2696" i="8"/>
  <c r="AH2696" i="8"/>
  <c r="AI2696" i="8" s="1"/>
  <c r="AG2696" i="8"/>
  <c r="AE2696" i="8"/>
  <c r="AF2696" i="8" s="1"/>
  <c r="AB2696" i="8"/>
  <c r="AC2696" i="8" s="1"/>
  <c r="AT2695" i="8"/>
  <c r="AU2695" i="8" s="1"/>
  <c r="AS2695" i="8"/>
  <c r="AR2695" i="8"/>
  <c r="AQ2695" i="8"/>
  <c r="AP2695" i="8"/>
  <c r="AO2695" i="8"/>
  <c r="AN2695" i="8"/>
  <c r="AM2695" i="8"/>
  <c r="AL2695" i="8"/>
  <c r="AK2695" i="8"/>
  <c r="AJ2695" i="8"/>
  <c r="AH2695" i="8"/>
  <c r="AI2695" i="8" s="1"/>
  <c r="AG2695" i="8"/>
  <c r="AE2695" i="8"/>
  <c r="AF2695" i="8" s="1"/>
  <c r="AB2695" i="8"/>
  <c r="AC2695" i="8" s="1"/>
  <c r="AT2694" i="8"/>
  <c r="AU2694" i="8" s="1"/>
  <c r="AS2694" i="8"/>
  <c r="AR2694" i="8"/>
  <c r="AQ2694" i="8"/>
  <c r="AP2694" i="8"/>
  <c r="AO2694" i="8"/>
  <c r="AN2694" i="8"/>
  <c r="AM2694" i="8"/>
  <c r="AL2694" i="8"/>
  <c r="AK2694" i="8"/>
  <c r="AJ2694" i="8"/>
  <c r="AH2694" i="8"/>
  <c r="AI2694" i="8" s="1"/>
  <c r="AG2694" i="8"/>
  <c r="AE2694" i="8"/>
  <c r="AF2694" i="8" s="1"/>
  <c r="AB2694" i="8"/>
  <c r="AC2694" i="8" s="1"/>
  <c r="AT2693" i="8"/>
  <c r="AU2693" i="8" s="1"/>
  <c r="AS2693" i="8"/>
  <c r="AR2693" i="8"/>
  <c r="AQ2693" i="8"/>
  <c r="AP2693" i="8"/>
  <c r="AO2693" i="8"/>
  <c r="AN2693" i="8"/>
  <c r="AM2693" i="8"/>
  <c r="AL2693" i="8"/>
  <c r="AK2693" i="8"/>
  <c r="AJ2693" i="8"/>
  <c r="AH2693" i="8"/>
  <c r="AI2693" i="8" s="1"/>
  <c r="AG2693" i="8"/>
  <c r="AF2693" i="8"/>
  <c r="AE2693" i="8"/>
  <c r="AB2693" i="8"/>
  <c r="AC2693" i="8" s="1"/>
  <c r="AT2692" i="8"/>
  <c r="AU2692" i="8" s="1"/>
  <c r="AS2692" i="8"/>
  <c r="AR2692" i="8"/>
  <c r="AQ2692" i="8"/>
  <c r="AP2692" i="8"/>
  <c r="AO2692" i="8"/>
  <c r="AN2692" i="8"/>
  <c r="AM2692" i="8"/>
  <c r="AL2692" i="8"/>
  <c r="AK2692" i="8"/>
  <c r="AJ2692" i="8"/>
  <c r="AH2692" i="8"/>
  <c r="AI2692" i="8" s="1"/>
  <c r="AG2692" i="8"/>
  <c r="AE2692" i="8"/>
  <c r="AF2692" i="8" s="1"/>
  <c r="AB2692" i="8"/>
  <c r="AC2692" i="8" s="1"/>
  <c r="AT2691" i="8"/>
  <c r="AU2691" i="8" s="1"/>
  <c r="AS2691" i="8"/>
  <c r="AR2691" i="8"/>
  <c r="AQ2691" i="8"/>
  <c r="AP2691" i="8"/>
  <c r="AO2691" i="8"/>
  <c r="AN2691" i="8"/>
  <c r="AM2691" i="8"/>
  <c r="AL2691" i="8"/>
  <c r="AK2691" i="8"/>
  <c r="AJ2691" i="8"/>
  <c r="AH2691" i="8"/>
  <c r="AI2691" i="8" s="1"/>
  <c r="AG2691" i="8"/>
  <c r="AE2691" i="8"/>
  <c r="AF2691" i="8" s="1"/>
  <c r="AB2691" i="8"/>
  <c r="AC2691" i="8" s="1"/>
  <c r="AT2690" i="8"/>
  <c r="AU2690" i="8" s="1"/>
  <c r="AS2690" i="8"/>
  <c r="AR2690" i="8"/>
  <c r="AQ2690" i="8"/>
  <c r="AP2690" i="8"/>
  <c r="AO2690" i="8"/>
  <c r="AN2690" i="8"/>
  <c r="AM2690" i="8"/>
  <c r="AL2690" i="8"/>
  <c r="AK2690" i="8"/>
  <c r="AJ2690" i="8"/>
  <c r="AH2690" i="8"/>
  <c r="AI2690" i="8" s="1"/>
  <c r="AG2690" i="8"/>
  <c r="AE2690" i="8"/>
  <c r="AF2690" i="8" s="1"/>
  <c r="AB2690" i="8"/>
  <c r="AC2690" i="8" s="1"/>
  <c r="AT2689" i="8"/>
  <c r="AU2689" i="8" s="1"/>
  <c r="AS2689" i="8"/>
  <c r="AR2689" i="8"/>
  <c r="AQ2689" i="8"/>
  <c r="AP2689" i="8"/>
  <c r="AO2689" i="8"/>
  <c r="AN2689" i="8"/>
  <c r="AM2689" i="8"/>
  <c r="AL2689" i="8"/>
  <c r="AK2689" i="8"/>
  <c r="AJ2689" i="8"/>
  <c r="AH2689" i="8"/>
  <c r="AI2689" i="8" s="1"/>
  <c r="AG2689" i="8"/>
  <c r="AE2689" i="8"/>
  <c r="AF2689" i="8" s="1"/>
  <c r="AB2689" i="8"/>
  <c r="AC2689" i="8" s="1"/>
  <c r="AT2688" i="8"/>
  <c r="AU2688" i="8" s="1"/>
  <c r="AS2688" i="8"/>
  <c r="AR2688" i="8"/>
  <c r="AQ2688" i="8"/>
  <c r="AP2688" i="8"/>
  <c r="AO2688" i="8"/>
  <c r="AN2688" i="8"/>
  <c r="AM2688" i="8"/>
  <c r="AL2688" i="8"/>
  <c r="AK2688" i="8"/>
  <c r="AJ2688" i="8"/>
  <c r="AH2688" i="8"/>
  <c r="AI2688" i="8" s="1"/>
  <c r="AG2688" i="8"/>
  <c r="AE2688" i="8"/>
  <c r="AF2688" i="8" s="1"/>
  <c r="AB2688" i="8"/>
  <c r="AC2688" i="8" s="1"/>
  <c r="AT2687" i="8"/>
  <c r="AU2687" i="8" s="1"/>
  <c r="AS2687" i="8"/>
  <c r="AR2687" i="8"/>
  <c r="AQ2687" i="8"/>
  <c r="AP2687" i="8"/>
  <c r="AO2687" i="8"/>
  <c r="AN2687" i="8"/>
  <c r="AM2687" i="8"/>
  <c r="AL2687" i="8"/>
  <c r="AK2687" i="8"/>
  <c r="AJ2687" i="8"/>
  <c r="AH2687" i="8"/>
  <c r="AI2687" i="8" s="1"/>
  <c r="AG2687" i="8"/>
  <c r="AE2687" i="8"/>
  <c r="AF2687" i="8" s="1"/>
  <c r="AB2687" i="8"/>
  <c r="AC2687" i="8" s="1"/>
  <c r="AT2686" i="8"/>
  <c r="AU2686" i="8" s="1"/>
  <c r="AS2686" i="8"/>
  <c r="AR2686" i="8"/>
  <c r="AQ2686" i="8"/>
  <c r="AP2686" i="8"/>
  <c r="AO2686" i="8"/>
  <c r="AN2686" i="8"/>
  <c r="AM2686" i="8"/>
  <c r="AL2686" i="8"/>
  <c r="AK2686" i="8"/>
  <c r="AJ2686" i="8"/>
  <c r="AH2686" i="8"/>
  <c r="AI2686" i="8" s="1"/>
  <c r="AG2686" i="8"/>
  <c r="AE2686" i="8"/>
  <c r="AF2686" i="8" s="1"/>
  <c r="AB2686" i="8"/>
  <c r="AC2686" i="8" s="1"/>
  <c r="AT2685" i="8"/>
  <c r="AU2685" i="8" s="1"/>
  <c r="AS2685" i="8"/>
  <c r="AR2685" i="8"/>
  <c r="AQ2685" i="8"/>
  <c r="AP2685" i="8"/>
  <c r="AO2685" i="8"/>
  <c r="AN2685" i="8"/>
  <c r="AM2685" i="8"/>
  <c r="AL2685" i="8"/>
  <c r="AK2685" i="8"/>
  <c r="AJ2685" i="8"/>
  <c r="AH2685" i="8"/>
  <c r="AI2685" i="8" s="1"/>
  <c r="AG2685" i="8"/>
  <c r="AE2685" i="8"/>
  <c r="AF2685" i="8" s="1"/>
  <c r="AB2685" i="8"/>
  <c r="AC2685" i="8" s="1"/>
  <c r="AU2684" i="8"/>
  <c r="AT2684" i="8"/>
  <c r="AS2684" i="8"/>
  <c r="AR2684" i="8"/>
  <c r="AQ2684" i="8"/>
  <c r="AP2684" i="8"/>
  <c r="AO2684" i="8"/>
  <c r="AN2684" i="8"/>
  <c r="AM2684" i="8"/>
  <c r="AL2684" i="8"/>
  <c r="AK2684" i="8"/>
  <c r="AJ2684" i="8"/>
  <c r="AI2684" i="8"/>
  <c r="AH2684" i="8"/>
  <c r="AG2684" i="8"/>
  <c r="AE2684" i="8"/>
  <c r="AF2684" i="8" s="1"/>
  <c r="AB2684" i="8"/>
  <c r="AC2684" i="8" s="1"/>
  <c r="AT2683" i="8"/>
  <c r="AU2683" i="8" s="1"/>
  <c r="AS2683" i="8"/>
  <c r="AR2683" i="8"/>
  <c r="AQ2683" i="8"/>
  <c r="AP2683" i="8"/>
  <c r="AO2683" i="8"/>
  <c r="AN2683" i="8"/>
  <c r="AM2683" i="8"/>
  <c r="AL2683" i="8"/>
  <c r="AK2683" i="8"/>
  <c r="AJ2683" i="8"/>
  <c r="AH2683" i="8"/>
  <c r="AI2683" i="8" s="1"/>
  <c r="AG2683" i="8"/>
  <c r="AE2683" i="8"/>
  <c r="AF2683" i="8" s="1"/>
  <c r="AB2683" i="8"/>
  <c r="AC2683" i="8" s="1"/>
  <c r="AT2682" i="8"/>
  <c r="AU2682" i="8" s="1"/>
  <c r="AS2682" i="8"/>
  <c r="AR2682" i="8"/>
  <c r="AQ2682" i="8"/>
  <c r="AP2682" i="8"/>
  <c r="AO2682" i="8"/>
  <c r="AN2682" i="8"/>
  <c r="AM2682" i="8"/>
  <c r="AL2682" i="8"/>
  <c r="AK2682" i="8"/>
  <c r="AJ2682" i="8"/>
  <c r="AH2682" i="8"/>
  <c r="AI2682" i="8" s="1"/>
  <c r="AG2682" i="8"/>
  <c r="AE2682" i="8"/>
  <c r="AF2682" i="8" s="1"/>
  <c r="AB2682" i="8"/>
  <c r="AC2682" i="8" s="1"/>
  <c r="AT2681" i="8"/>
  <c r="AU2681" i="8" s="1"/>
  <c r="AS2681" i="8"/>
  <c r="AR2681" i="8"/>
  <c r="AQ2681" i="8"/>
  <c r="AP2681" i="8"/>
  <c r="AO2681" i="8"/>
  <c r="AN2681" i="8"/>
  <c r="AM2681" i="8"/>
  <c r="AL2681" i="8"/>
  <c r="AK2681" i="8"/>
  <c r="AJ2681" i="8"/>
  <c r="AH2681" i="8"/>
  <c r="AI2681" i="8" s="1"/>
  <c r="AG2681" i="8"/>
  <c r="AE2681" i="8"/>
  <c r="AF2681" i="8" s="1"/>
  <c r="AB2681" i="8"/>
  <c r="AC2681" i="8" s="1"/>
  <c r="AT2680" i="8"/>
  <c r="AU2680" i="8" s="1"/>
  <c r="AS2680" i="8"/>
  <c r="AR2680" i="8"/>
  <c r="AQ2680" i="8"/>
  <c r="AP2680" i="8"/>
  <c r="AO2680" i="8"/>
  <c r="AN2680" i="8"/>
  <c r="AM2680" i="8"/>
  <c r="AL2680" i="8"/>
  <c r="AK2680" i="8"/>
  <c r="AJ2680" i="8"/>
  <c r="AH2680" i="8"/>
  <c r="AI2680" i="8" s="1"/>
  <c r="AG2680" i="8"/>
  <c r="AE2680" i="8"/>
  <c r="AF2680" i="8" s="1"/>
  <c r="AB2680" i="8"/>
  <c r="AC2680" i="8" s="1"/>
  <c r="AT2679" i="8"/>
  <c r="AU2679" i="8" s="1"/>
  <c r="AS2679" i="8"/>
  <c r="AR2679" i="8"/>
  <c r="AQ2679" i="8"/>
  <c r="AP2679" i="8"/>
  <c r="AO2679" i="8"/>
  <c r="AN2679" i="8"/>
  <c r="AM2679" i="8"/>
  <c r="AL2679" i="8"/>
  <c r="AK2679" i="8"/>
  <c r="AJ2679" i="8"/>
  <c r="AH2679" i="8"/>
  <c r="AI2679" i="8" s="1"/>
  <c r="AG2679" i="8"/>
  <c r="AE2679" i="8"/>
  <c r="AF2679" i="8" s="1"/>
  <c r="AB2679" i="8"/>
  <c r="AC2679" i="8" s="1"/>
  <c r="AT2678" i="8"/>
  <c r="AU2678" i="8" s="1"/>
  <c r="AS2678" i="8"/>
  <c r="AR2678" i="8"/>
  <c r="AQ2678" i="8"/>
  <c r="AP2678" i="8"/>
  <c r="AO2678" i="8"/>
  <c r="AN2678" i="8"/>
  <c r="AM2678" i="8"/>
  <c r="AL2678" i="8"/>
  <c r="AK2678" i="8"/>
  <c r="AJ2678" i="8"/>
  <c r="AH2678" i="8"/>
  <c r="AI2678" i="8" s="1"/>
  <c r="AG2678" i="8"/>
  <c r="AE2678" i="8"/>
  <c r="AF2678" i="8" s="1"/>
  <c r="AB2678" i="8"/>
  <c r="AC2678" i="8" s="1"/>
  <c r="AT2677" i="8"/>
  <c r="AU2677" i="8" s="1"/>
  <c r="AS2677" i="8"/>
  <c r="AR2677" i="8"/>
  <c r="AQ2677" i="8"/>
  <c r="AP2677" i="8"/>
  <c r="AO2677" i="8"/>
  <c r="AN2677" i="8"/>
  <c r="AM2677" i="8"/>
  <c r="AL2677" i="8"/>
  <c r="AK2677" i="8"/>
  <c r="AJ2677" i="8"/>
  <c r="AH2677" i="8"/>
  <c r="AI2677" i="8" s="1"/>
  <c r="AG2677" i="8"/>
  <c r="AE2677" i="8"/>
  <c r="AF2677" i="8" s="1"/>
  <c r="AB2677" i="8"/>
  <c r="AC2677" i="8" s="1"/>
  <c r="AT2676" i="8"/>
  <c r="AU2676" i="8" s="1"/>
  <c r="AS2676" i="8"/>
  <c r="AR2676" i="8"/>
  <c r="AQ2676" i="8"/>
  <c r="AP2676" i="8"/>
  <c r="AO2676" i="8"/>
  <c r="AN2676" i="8"/>
  <c r="AM2676" i="8"/>
  <c r="AL2676" i="8"/>
  <c r="AK2676" i="8"/>
  <c r="AJ2676" i="8"/>
  <c r="AH2676" i="8"/>
  <c r="AI2676" i="8" s="1"/>
  <c r="AG2676" i="8"/>
  <c r="AE2676" i="8"/>
  <c r="AF2676" i="8" s="1"/>
  <c r="AB2676" i="8"/>
  <c r="AC2676" i="8" s="1"/>
  <c r="AT2675" i="8"/>
  <c r="AU2675" i="8" s="1"/>
  <c r="AS2675" i="8"/>
  <c r="AR2675" i="8"/>
  <c r="AQ2675" i="8"/>
  <c r="AP2675" i="8"/>
  <c r="AO2675" i="8"/>
  <c r="AN2675" i="8"/>
  <c r="AM2675" i="8"/>
  <c r="AL2675" i="8"/>
  <c r="AK2675" i="8"/>
  <c r="AJ2675" i="8"/>
  <c r="AH2675" i="8"/>
  <c r="AI2675" i="8" s="1"/>
  <c r="AG2675" i="8"/>
  <c r="AE2675" i="8"/>
  <c r="AF2675" i="8" s="1"/>
  <c r="AB2675" i="8"/>
  <c r="AC2675" i="8" s="1"/>
  <c r="AT2674" i="8"/>
  <c r="AU2674" i="8" s="1"/>
  <c r="AS2674" i="8"/>
  <c r="AR2674" i="8"/>
  <c r="AQ2674" i="8"/>
  <c r="AP2674" i="8"/>
  <c r="AO2674" i="8"/>
  <c r="AN2674" i="8"/>
  <c r="AM2674" i="8"/>
  <c r="AL2674" i="8"/>
  <c r="AK2674" i="8"/>
  <c r="AJ2674" i="8"/>
  <c r="AH2674" i="8"/>
  <c r="AI2674" i="8" s="1"/>
  <c r="AG2674" i="8"/>
  <c r="AE2674" i="8"/>
  <c r="AF2674" i="8" s="1"/>
  <c r="AB2674" i="8"/>
  <c r="AC2674" i="8" s="1"/>
  <c r="AT2673" i="8"/>
  <c r="AU2673" i="8" s="1"/>
  <c r="AS2673" i="8"/>
  <c r="AR2673" i="8"/>
  <c r="AQ2673" i="8"/>
  <c r="AP2673" i="8"/>
  <c r="AO2673" i="8"/>
  <c r="AN2673" i="8"/>
  <c r="AM2673" i="8"/>
  <c r="AL2673" i="8"/>
  <c r="AK2673" i="8"/>
  <c r="AJ2673" i="8"/>
  <c r="AH2673" i="8"/>
  <c r="AI2673" i="8" s="1"/>
  <c r="AG2673" i="8"/>
  <c r="AF2673" i="8"/>
  <c r="AE2673" i="8"/>
  <c r="AB2673" i="8"/>
  <c r="AC2673" i="8" s="1"/>
  <c r="AT2672" i="8"/>
  <c r="AU2672" i="8" s="1"/>
  <c r="AS2672" i="8"/>
  <c r="AR2672" i="8"/>
  <c r="AQ2672" i="8"/>
  <c r="AP2672" i="8"/>
  <c r="AO2672" i="8"/>
  <c r="AN2672" i="8"/>
  <c r="AM2672" i="8"/>
  <c r="AL2672" i="8"/>
  <c r="AK2672" i="8"/>
  <c r="AJ2672" i="8"/>
  <c r="AH2672" i="8"/>
  <c r="AI2672" i="8" s="1"/>
  <c r="AG2672" i="8"/>
  <c r="AE2672" i="8"/>
  <c r="AF2672" i="8" s="1"/>
  <c r="AB2672" i="8"/>
  <c r="AC2672" i="8" s="1"/>
  <c r="AT2671" i="8"/>
  <c r="AU2671" i="8" s="1"/>
  <c r="AS2671" i="8"/>
  <c r="AR2671" i="8"/>
  <c r="AQ2671" i="8"/>
  <c r="AP2671" i="8"/>
  <c r="AO2671" i="8"/>
  <c r="AN2671" i="8"/>
  <c r="AM2671" i="8"/>
  <c r="AL2671" i="8"/>
  <c r="AK2671" i="8"/>
  <c r="AJ2671" i="8"/>
  <c r="AH2671" i="8"/>
  <c r="AI2671" i="8" s="1"/>
  <c r="AG2671" i="8"/>
  <c r="AE2671" i="8"/>
  <c r="AF2671" i="8" s="1"/>
  <c r="AB2671" i="8"/>
  <c r="AC2671" i="8" s="1"/>
  <c r="AT2670" i="8"/>
  <c r="AU2670" i="8" s="1"/>
  <c r="AS2670" i="8"/>
  <c r="AR2670" i="8"/>
  <c r="AQ2670" i="8"/>
  <c r="AP2670" i="8"/>
  <c r="AO2670" i="8"/>
  <c r="AN2670" i="8"/>
  <c r="AM2670" i="8"/>
  <c r="AL2670" i="8"/>
  <c r="AK2670" i="8"/>
  <c r="AJ2670" i="8"/>
  <c r="AH2670" i="8"/>
  <c r="AI2670" i="8" s="1"/>
  <c r="AG2670" i="8"/>
  <c r="AE2670" i="8"/>
  <c r="AF2670" i="8" s="1"/>
  <c r="AB2670" i="8"/>
  <c r="AC2670" i="8" s="1"/>
  <c r="AT2669" i="8"/>
  <c r="AU2669" i="8" s="1"/>
  <c r="AS2669" i="8"/>
  <c r="AR2669" i="8"/>
  <c r="AQ2669" i="8"/>
  <c r="AP2669" i="8"/>
  <c r="AO2669" i="8"/>
  <c r="AN2669" i="8"/>
  <c r="AM2669" i="8"/>
  <c r="AL2669" i="8"/>
  <c r="AK2669" i="8"/>
  <c r="AJ2669" i="8"/>
  <c r="AH2669" i="8"/>
  <c r="AI2669" i="8" s="1"/>
  <c r="AG2669" i="8"/>
  <c r="AE2669" i="8"/>
  <c r="AF2669" i="8" s="1"/>
  <c r="AB2669" i="8"/>
  <c r="AC2669" i="8" s="1"/>
  <c r="AT2668" i="8"/>
  <c r="AU2668" i="8" s="1"/>
  <c r="AS2668" i="8"/>
  <c r="AR2668" i="8"/>
  <c r="AQ2668" i="8"/>
  <c r="AP2668" i="8"/>
  <c r="AO2668" i="8"/>
  <c r="AN2668" i="8"/>
  <c r="AM2668" i="8"/>
  <c r="AL2668" i="8"/>
  <c r="AK2668" i="8"/>
  <c r="AJ2668" i="8"/>
  <c r="AH2668" i="8"/>
  <c r="AI2668" i="8" s="1"/>
  <c r="AG2668" i="8"/>
  <c r="AE2668" i="8"/>
  <c r="AF2668" i="8" s="1"/>
  <c r="AB2668" i="8"/>
  <c r="AC2668" i="8" s="1"/>
  <c r="AT2667" i="8"/>
  <c r="AU2667" i="8" s="1"/>
  <c r="AS2667" i="8"/>
  <c r="AR2667" i="8"/>
  <c r="AQ2667" i="8"/>
  <c r="AP2667" i="8"/>
  <c r="AO2667" i="8"/>
  <c r="AN2667" i="8"/>
  <c r="AM2667" i="8"/>
  <c r="AL2667" i="8"/>
  <c r="AK2667" i="8"/>
  <c r="AJ2667" i="8"/>
  <c r="AH2667" i="8"/>
  <c r="AI2667" i="8" s="1"/>
  <c r="AG2667" i="8"/>
  <c r="AE2667" i="8"/>
  <c r="AF2667" i="8" s="1"/>
  <c r="AB2667" i="8"/>
  <c r="AC2667" i="8" s="1"/>
  <c r="AT2666" i="8"/>
  <c r="AU2666" i="8" s="1"/>
  <c r="AS2666" i="8"/>
  <c r="AR2666" i="8"/>
  <c r="AQ2666" i="8"/>
  <c r="AP2666" i="8"/>
  <c r="AO2666" i="8"/>
  <c r="AN2666" i="8"/>
  <c r="AM2666" i="8"/>
  <c r="AL2666" i="8"/>
  <c r="AK2666" i="8"/>
  <c r="AJ2666" i="8"/>
  <c r="AH2666" i="8"/>
  <c r="AI2666" i="8" s="1"/>
  <c r="AG2666" i="8"/>
  <c r="AE2666" i="8"/>
  <c r="AF2666" i="8" s="1"/>
  <c r="AB2666" i="8"/>
  <c r="AC2666" i="8" s="1"/>
  <c r="AT2665" i="8"/>
  <c r="AU2665" i="8" s="1"/>
  <c r="AS2665" i="8"/>
  <c r="AR2665" i="8"/>
  <c r="AQ2665" i="8"/>
  <c r="AP2665" i="8"/>
  <c r="AO2665" i="8"/>
  <c r="AN2665" i="8"/>
  <c r="AM2665" i="8"/>
  <c r="AL2665" i="8"/>
  <c r="AK2665" i="8"/>
  <c r="AJ2665" i="8"/>
  <c r="AH2665" i="8"/>
  <c r="AI2665" i="8" s="1"/>
  <c r="AG2665" i="8"/>
  <c r="AE2665" i="8"/>
  <c r="AF2665" i="8" s="1"/>
  <c r="AB2665" i="8"/>
  <c r="AC2665" i="8" s="1"/>
  <c r="AT2664" i="8"/>
  <c r="AU2664" i="8" s="1"/>
  <c r="AS2664" i="8"/>
  <c r="AR2664" i="8"/>
  <c r="AQ2664" i="8"/>
  <c r="AP2664" i="8"/>
  <c r="AO2664" i="8"/>
  <c r="AN2664" i="8"/>
  <c r="AM2664" i="8"/>
  <c r="AL2664" i="8"/>
  <c r="AK2664" i="8"/>
  <c r="AJ2664" i="8"/>
  <c r="AH2664" i="8"/>
  <c r="AI2664" i="8" s="1"/>
  <c r="AG2664" i="8"/>
  <c r="AE2664" i="8"/>
  <c r="AF2664" i="8" s="1"/>
  <c r="AB2664" i="8"/>
  <c r="AC2664" i="8" s="1"/>
  <c r="AT2663" i="8"/>
  <c r="AU2663" i="8" s="1"/>
  <c r="AS2663" i="8"/>
  <c r="AR2663" i="8"/>
  <c r="AQ2663" i="8"/>
  <c r="AP2663" i="8"/>
  <c r="AO2663" i="8"/>
  <c r="AN2663" i="8"/>
  <c r="AM2663" i="8"/>
  <c r="AL2663" i="8"/>
  <c r="AK2663" i="8"/>
  <c r="AJ2663" i="8"/>
  <c r="AH2663" i="8"/>
  <c r="AI2663" i="8" s="1"/>
  <c r="AG2663" i="8"/>
  <c r="AE2663" i="8"/>
  <c r="AF2663" i="8" s="1"/>
  <c r="AB2663" i="8"/>
  <c r="AC2663" i="8" s="1"/>
  <c r="AT2662" i="8"/>
  <c r="AU2662" i="8" s="1"/>
  <c r="AS2662" i="8"/>
  <c r="AR2662" i="8"/>
  <c r="AQ2662" i="8"/>
  <c r="AP2662" i="8"/>
  <c r="AO2662" i="8"/>
  <c r="AN2662" i="8"/>
  <c r="AM2662" i="8"/>
  <c r="AL2662" i="8"/>
  <c r="AK2662" i="8"/>
  <c r="AJ2662" i="8"/>
  <c r="AH2662" i="8"/>
  <c r="AI2662" i="8" s="1"/>
  <c r="AG2662" i="8"/>
  <c r="AE2662" i="8"/>
  <c r="AF2662" i="8" s="1"/>
  <c r="AB2662" i="8"/>
  <c r="AC2662" i="8" s="1"/>
  <c r="AT2661" i="8"/>
  <c r="AU2661" i="8" s="1"/>
  <c r="AS2661" i="8"/>
  <c r="AR2661" i="8"/>
  <c r="AQ2661" i="8"/>
  <c r="AP2661" i="8"/>
  <c r="AO2661" i="8"/>
  <c r="AN2661" i="8"/>
  <c r="AM2661" i="8"/>
  <c r="AL2661" i="8"/>
  <c r="AK2661" i="8"/>
  <c r="AJ2661" i="8"/>
  <c r="AH2661" i="8"/>
  <c r="AI2661" i="8" s="1"/>
  <c r="AG2661" i="8"/>
  <c r="AE2661" i="8"/>
  <c r="AF2661" i="8" s="1"/>
  <c r="AB2661" i="8"/>
  <c r="AC2661" i="8" s="1"/>
  <c r="AT2660" i="8"/>
  <c r="AU2660" i="8" s="1"/>
  <c r="AS2660" i="8"/>
  <c r="AR2660" i="8"/>
  <c r="AQ2660" i="8"/>
  <c r="AP2660" i="8"/>
  <c r="AO2660" i="8"/>
  <c r="AN2660" i="8"/>
  <c r="AM2660" i="8"/>
  <c r="AL2660" i="8"/>
  <c r="AK2660" i="8"/>
  <c r="AJ2660" i="8"/>
  <c r="AH2660" i="8"/>
  <c r="AI2660" i="8" s="1"/>
  <c r="AG2660" i="8"/>
  <c r="AE2660" i="8"/>
  <c r="AF2660" i="8" s="1"/>
  <c r="AB2660" i="8"/>
  <c r="AC2660" i="8" s="1"/>
  <c r="AT2659" i="8"/>
  <c r="AU2659" i="8" s="1"/>
  <c r="AS2659" i="8"/>
  <c r="AR2659" i="8"/>
  <c r="AQ2659" i="8"/>
  <c r="AP2659" i="8"/>
  <c r="AO2659" i="8"/>
  <c r="AN2659" i="8"/>
  <c r="AM2659" i="8"/>
  <c r="AL2659" i="8"/>
  <c r="AK2659" i="8"/>
  <c r="AJ2659" i="8"/>
  <c r="AH2659" i="8"/>
  <c r="AI2659" i="8" s="1"/>
  <c r="AG2659" i="8"/>
  <c r="AE2659" i="8"/>
  <c r="AF2659" i="8" s="1"/>
  <c r="AC2659" i="8"/>
  <c r="AB2659" i="8"/>
  <c r="AT2658" i="8"/>
  <c r="AU2658" i="8" s="1"/>
  <c r="AS2658" i="8"/>
  <c r="AR2658" i="8"/>
  <c r="AQ2658" i="8"/>
  <c r="AP2658" i="8"/>
  <c r="AO2658" i="8"/>
  <c r="AN2658" i="8"/>
  <c r="AM2658" i="8"/>
  <c r="AL2658" i="8"/>
  <c r="AK2658" i="8"/>
  <c r="AJ2658" i="8"/>
  <c r="AH2658" i="8"/>
  <c r="AI2658" i="8" s="1"/>
  <c r="AG2658" i="8"/>
  <c r="AE2658" i="8"/>
  <c r="AF2658" i="8" s="1"/>
  <c r="AB2658" i="8"/>
  <c r="AC2658" i="8" s="1"/>
  <c r="AT2657" i="8"/>
  <c r="AU2657" i="8" s="1"/>
  <c r="AS2657" i="8"/>
  <c r="AR2657" i="8"/>
  <c r="AQ2657" i="8"/>
  <c r="AP2657" i="8"/>
  <c r="AO2657" i="8"/>
  <c r="AN2657" i="8"/>
  <c r="AM2657" i="8"/>
  <c r="AL2657" i="8"/>
  <c r="AK2657" i="8"/>
  <c r="AJ2657" i="8"/>
  <c r="AH2657" i="8"/>
  <c r="AI2657" i="8" s="1"/>
  <c r="AG2657" i="8"/>
  <c r="AE2657" i="8"/>
  <c r="AF2657" i="8" s="1"/>
  <c r="AB2657" i="8"/>
  <c r="AC2657" i="8" s="1"/>
  <c r="AT2656" i="8"/>
  <c r="AU2656" i="8" s="1"/>
  <c r="AS2656" i="8"/>
  <c r="AR2656" i="8"/>
  <c r="AQ2656" i="8"/>
  <c r="AP2656" i="8"/>
  <c r="AO2656" i="8"/>
  <c r="AN2656" i="8"/>
  <c r="AM2656" i="8"/>
  <c r="AL2656" i="8"/>
  <c r="AK2656" i="8"/>
  <c r="AJ2656" i="8"/>
  <c r="AH2656" i="8"/>
  <c r="AI2656" i="8" s="1"/>
  <c r="AG2656" i="8"/>
  <c r="AE2656" i="8"/>
  <c r="AF2656" i="8" s="1"/>
  <c r="AB2656" i="8"/>
  <c r="AC2656" i="8" s="1"/>
  <c r="AT2655" i="8"/>
  <c r="AU2655" i="8" s="1"/>
  <c r="AS2655" i="8"/>
  <c r="AR2655" i="8"/>
  <c r="AQ2655" i="8"/>
  <c r="AP2655" i="8"/>
  <c r="AO2655" i="8"/>
  <c r="AN2655" i="8"/>
  <c r="AM2655" i="8"/>
  <c r="AL2655" i="8"/>
  <c r="AK2655" i="8"/>
  <c r="AJ2655" i="8"/>
  <c r="AH2655" i="8"/>
  <c r="AI2655" i="8" s="1"/>
  <c r="AG2655" i="8"/>
  <c r="AE2655" i="8"/>
  <c r="AF2655" i="8" s="1"/>
  <c r="AB2655" i="8"/>
  <c r="AC2655" i="8" s="1"/>
  <c r="AT2654" i="8"/>
  <c r="AU2654" i="8" s="1"/>
  <c r="AS2654" i="8"/>
  <c r="AR2654" i="8"/>
  <c r="AQ2654" i="8"/>
  <c r="AP2654" i="8"/>
  <c r="AO2654" i="8"/>
  <c r="AN2654" i="8"/>
  <c r="AM2654" i="8"/>
  <c r="AL2654" i="8"/>
  <c r="AK2654" i="8"/>
  <c r="AJ2654" i="8"/>
  <c r="AH2654" i="8"/>
  <c r="AI2654" i="8" s="1"/>
  <c r="AG2654" i="8"/>
  <c r="AE2654" i="8"/>
  <c r="AF2654" i="8" s="1"/>
  <c r="AB2654" i="8"/>
  <c r="AC2654" i="8" s="1"/>
  <c r="AT2653" i="8"/>
  <c r="AU2653" i="8" s="1"/>
  <c r="AS2653" i="8"/>
  <c r="AR2653" i="8"/>
  <c r="AQ2653" i="8"/>
  <c r="AP2653" i="8"/>
  <c r="AO2653" i="8"/>
  <c r="AN2653" i="8"/>
  <c r="AM2653" i="8"/>
  <c r="AL2653" i="8"/>
  <c r="AK2653" i="8"/>
  <c r="AJ2653" i="8"/>
  <c r="AH2653" i="8"/>
  <c r="AI2653" i="8" s="1"/>
  <c r="AG2653" i="8"/>
  <c r="AE2653" i="8"/>
  <c r="AF2653" i="8" s="1"/>
  <c r="AB2653" i="8"/>
  <c r="AC2653" i="8" s="1"/>
  <c r="AT2652" i="8"/>
  <c r="AU2652" i="8" s="1"/>
  <c r="AS2652" i="8"/>
  <c r="AR2652" i="8"/>
  <c r="AQ2652" i="8"/>
  <c r="AP2652" i="8"/>
  <c r="AO2652" i="8"/>
  <c r="AN2652" i="8"/>
  <c r="AM2652" i="8"/>
  <c r="AL2652" i="8"/>
  <c r="AK2652" i="8"/>
  <c r="AJ2652" i="8"/>
  <c r="AH2652" i="8"/>
  <c r="AI2652" i="8" s="1"/>
  <c r="AG2652" i="8"/>
  <c r="AE2652" i="8"/>
  <c r="AF2652" i="8" s="1"/>
  <c r="AB2652" i="8"/>
  <c r="AC2652" i="8" s="1"/>
  <c r="AT2651" i="8"/>
  <c r="AU2651" i="8" s="1"/>
  <c r="AS2651" i="8"/>
  <c r="AR2651" i="8"/>
  <c r="AQ2651" i="8"/>
  <c r="AP2651" i="8"/>
  <c r="AO2651" i="8"/>
  <c r="AN2651" i="8"/>
  <c r="AM2651" i="8"/>
  <c r="AL2651" i="8"/>
  <c r="AK2651" i="8"/>
  <c r="AJ2651" i="8"/>
  <c r="AH2651" i="8"/>
  <c r="AI2651" i="8" s="1"/>
  <c r="AG2651" i="8"/>
  <c r="AE2651" i="8"/>
  <c r="AF2651" i="8" s="1"/>
  <c r="AB2651" i="8"/>
  <c r="AC2651" i="8" s="1"/>
  <c r="AT2650" i="8"/>
  <c r="AU2650" i="8" s="1"/>
  <c r="AS2650" i="8"/>
  <c r="AR2650" i="8"/>
  <c r="AQ2650" i="8"/>
  <c r="AP2650" i="8"/>
  <c r="AO2650" i="8"/>
  <c r="AN2650" i="8"/>
  <c r="AM2650" i="8"/>
  <c r="AL2650" i="8"/>
  <c r="AK2650" i="8"/>
  <c r="AJ2650" i="8"/>
  <c r="AH2650" i="8"/>
  <c r="AI2650" i="8" s="1"/>
  <c r="AG2650" i="8"/>
  <c r="AE2650" i="8"/>
  <c r="AF2650" i="8" s="1"/>
  <c r="AB2650" i="8"/>
  <c r="AC2650" i="8" s="1"/>
  <c r="AT2649" i="8"/>
  <c r="AU2649" i="8" s="1"/>
  <c r="AS2649" i="8"/>
  <c r="AR2649" i="8"/>
  <c r="AQ2649" i="8"/>
  <c r="AP2649" i="8"/>
  <c r="AO2649" i="8"/>
  <c r="AN2649" i="8"/>
  <c r="AM2649" i="8"/>
  <c r="AL2649" i="8"/>
  <c r="AK2649" i="8"/>
  <c r="AJ2649" i="8"/>
  <c r="AH2649" i="8"/>
  <c r="AI2649" i="8" s="1"/>
  <c r="AG2649" i="8"/>
  <c r="AE2649" i="8"/>
  <c r="AF2649" i="8" s="1"/>
  <c r="AB2649" i="8"/>
  <c r="AC2649" i="8" s="1"/>
  <c r="AT2648" i="8"/>
  <c r="AU2648" i="8" s="1"/>
  <c r="AS2648" i="8"/>
  <c r="AR2648" i="8"/>
  <c r="AQ2648" i="8"/>
  <c r="AP2648" i="8"/>
  <c r="AO2648" i="8"/>
  <c r="AN2648" i="8"/>
  <c r="AM2648" i="8"/>
  <c r="AL2648" i="8"/>
  <c r="AK2648" i="8"/>
  <c r="AJ2648" i="8"/>
  <c r="AH2648" i="8"/>
  <c r="AI2648" i="8" s="1"/>
  <c r="AG2648" i="8"/>
  <c r="AE2648" i="8"/>
  <c r="AF2648" i="8" s="1"/>
  <c r="AB2648" i="8"/>
  <c r="AC2648" i="8" s="1"/>
  <c r="AT2647" i="8"/>
  <c r="AU2647" i="8" s="1"/>
  <c r="AS2647" i="8"/>
  <c r="AR2647" i="8"/>
  <c r="AQ2647" i="8"/>
  <c r="AP2647" i="8"/>
  <c r="AO2647" i="8"/>
  <c r="AN2647" i="8"/>
  <c r="AM2647" i="8"/>
  <c r="AL2647" i="8"/>
  <c r="AK2647" i="8"/>
  <c r="AJ2647" i="8"/>
  <c r="AH2647" i="8"/>
  <c r="AI2647" i="8" s="1"/>
  <c r="AG2647" i="8"/>
  <c r="AE2647" i="8"/>
  <c r="AF2647" i="8" s="1"/>
  <c r="AB2647" i="8"/>
  <c r="AC2647" i="8" s="1"/>
  <c r="AU2646" i="8"/>
  <c r="AT2646" i="8"/>
  <c r="AS2646" i="8"/>
  <c r="AR2646" i="8"/>
  <c r="AQ2646" i="8"/>
  <c r="AP2646" i="8"/>
  <c r="AO2646" i="8"/>
  <c r="AN2646" i="8"/>
  <c r="AM2646" i="8"/>
  <c r="AL2646" i="8"/>
  <c r="AK2646" i="8"/>
  <c r="AJ2646" i="8"/>
  <c r="AH2646" i="8"/>
  <c r="AI2646" i="8" s="1"/>
  <c r="AG2646" i="8"/>
  <c r="AE2646" i="8"/>
  <c r="AF2646" i="8" s="1"/>
  <c r="AB2646" i="8"/>
  <c r="AC2646" i="8" s="1"/>
  <c r="AT2645" i="8"/>
  <c r="AU2645" i="8" s="1"/>
  <c r="AS2645" i="8"/>
  <c r="AR2645" i="8"/>
  <c r="AQ2645" i="8"/>
  <c r="AP2645" i="8"/>
  <c r="AO2645" i="8"/>
  <c r="AN2645" i="8"/>
  <c r="AM2645" i="8"/>
  <c r="AL2645" i="8"/>
  <c r="AK2645" i="8"/>
  <c r="AJ2645" i="8"/>
  <c r="AH2645" i="8"/>
  <c r="AI2645" i="8" s="1"/>
  <c r="AG2645" i="8"/>
  <c r="AE2645" i="8"/>
  <c r="AF2645" i="8" s="1"/>
  <c r="AB2645" i="8"/>
  <c r="AC2645" i="8" s="1"/>
  <c r="AU2644" i="8"/>
  <c r="AT2644" i="8"/>
  <c r="AS2644" i="8"/>
  <c r="AR2644" i="8"/>
  <c r="AQ2644" i="8"/>
  <c r="AP2644" i="8"/>
  <c r="AO2644" i="8"/>
  <c r="AN2644" i="8"/>
  <c r="AM2644" i="8"/>
  <c r="AL2644" i="8"/>
  <c r="AK2644" i="8"/>
  <c r="AJ2644" i="8"/>
  <c r="AH2644" i="8"/>
  <c r="AI2644" i="8" s="1"/>
  <c r="AG2644" i="8"/>
  <c r="AE2644" i="8"/>
  <c r="AF2644" i="8" s="1"/>
  <c r="AB2644" i="8"/>
  <c r="AC2644" i="8" s="1"/>
  <c r="AT2643" i="8"/>
  <c r="AU2643" i="8" s="1"/>
  <c r="AS2643" i="8"/>
  <c r="AR2643" i="8"/>
  <c r="AQ2643" i="8"/>
  <c r="AP2643" i="8"/>
  <c r="AO2643" i="8"/>
  <c r="AN2643" i="8"/>
  <c r="AM2643" i="8"/>
  <c r="AL2643" i="8"/>
  <c r="AK2643" i="8"/>
  <c r="AJ2643" i="8"/>
  <c r="AH2643" i="8"/>
  <c r="AI2643" i="8" s="1"/>
  <c r="AG2643" i="8"/>
  <c r="AE2643" i="8"/>
  <c r="AF2643" i="8" s="1"/>
  <c r="AB2643" i="8"/>
  <c r="AC2643" i="8" s="1"/>
  <c r="AT2642" i="8"/>
  <c r="AU2642" i="8" s="1"/>
  <c r="AS2642" i="8"/>
  <c r="AR2642" i="8"/>
  <c r="AQ2642" i="8"/>
  <c r="AP2642" i="8"/>
  <c r="AO2642" i="8"/>
  <c r="AN2642" i="8"/>
  <c r="AM2642" i="8"/>
  <c r="AL2642" i="8"/>
  <c r="AK2642" i="8"/>
  <c r="AJ2642" i="8"/>
  <c r="AH2642" i="8"/>
  <c r="AI2642" i="8" s="1"/>
  <c r="AG2642" i="8"/>
  <c r="AE2642" i="8"/>
  <c r="AF2642" i="8" s="1"/>
  <c r="AB2642" i="8"/>
  <c r="AC2642" i="8" s="1"/>
  <c r="AT2641" i="8"/>
  <c r="AU2641" i="8" s="1"/>
  <c r="AS2641" i="8"/>
  <c r="AR2641" i="8"/>
  <c r="AQ2641" i="8"/>
  <c r="AP2641" i="8"/>
  <c r="AO2641" i="8"/>
  <c r="AN2641" i="8"/>
  <c r="AM2641" i="8"/>
  <c r="AL2641" i="8"/>
  <c r="AK2641" i="8"/>
  <c r="AJ2641" i="8"/>
  <c r="AH2641" i="8"/>
  <c r="AI2641" i="8" s="1"/>
  <c r="AG2641" i="8"/>
  <c r="AE2641" i="8"/>
  <c r="AF2641" i="8" s="1"/>
  <c r="AB2641" i="8"/>
  <c r="AC2641" i="8" s="1"/>
  <c r="AT2640" i="8"/>
  <c r="AU2640" i="8" s="1"/>
  <c r="AS2640" i="8"/>
  <c r="AR2640" i="8"/>
  <c r="AQ2640" i="8"/>
  <c r="AP2640" i="8"/>
  <c r="AO2640" i="8"/>
  <c r="AN2640" i="8"/>
  <c r="AM2640" i="8"/>
  <c r="AL2640" i="8"/>
  <c r="AK2640" i="8"/>
  <c r="AJ2640" i="8"/>
  <c r="AI2640" i="8"/>
  <c r="AH2640" i="8"/>
  <c r="AG2640" i="8"/>
  <c r="AE2640" i="8"/>
  <c r="AF2640" i="8" s="1"/>
  <c r="AB2640" i="8"/>
  <c r="AC2640" i="8" s="1"/>
  <c r="AT2639" i="8"/>
  <c r="AU2639" i="8" s="1"/>
  <c r="AS2639" i="8"/>
  <c r="AR2639" i="8"/>
  <c r="AQ2639" i="8"/>
  <c r="AP2639" i="8"/>
  <c r="AO2639" i="8"/>
  <c r="AN2639" i="8"/>
  <c r="AM2639" i="8"/>
  <c r="AL2639" i="8"/>
  <c r="AK2639" i="8"/>
  <c r="AJ2639" i="8"/>
  <c r="AH2639" i="8"/>
  <c r="AI2639" i="8" s="1"/>
  <c r="AG2639" i="8"/>
  <c r="AE2639" i="8"/>
  <c r="AF2639" i="8" s="1"/>
  <c r="AB2639" i="8"/>
  <c r="AC2639" i="8" s="1"/>
  <c r="AT2638" i="8"/>
  <c r="AU2638" i="8" s="1"/>
  <c r="AS2638" i="8"/>
  <c r="AR2638" i="8"/>
  <c r="AQ2638" i="8"/>
  <c r="AP2638" i="8"/>
  <c r="AO2638" i="8"/>
  <c r="AN2638" i="8"/>
  <c r="AM2638" i="8"/>
  <c r="AL2638" i="8"/>
  <c r="AK2638" i="8"/>
  <c r="AJ2638" i="8"/>
  <c r="AH2638" i="8"/>
  <c r="AI2638" i="8" s="1"/>
  <c r="AG2638" i="8"/>
  <c r="AE2638" i="8"/>
  <c r="AF2638" i="8" s="1"/>
  <c r="AB2638" i="8"/>
  <c r="AC2638" i="8" s="1"/>
  <c r="AT2637" i="8"/>
  <c r="AU2637" i="8" s="1"/>
  <c r="AS2637" i="8"/>
  <c r="AR2637" i="8"/>
  <c r="AQ2637" i="8"/>
  <c r="AP2637" i="8"/>
  <c r="AO2637" i="8"/>
  <c r="AN2637" i="8"/>
  <c r="AM2637" i="8"/>
  <c r="AL2637" i="8"/>
  <c r="AK2637" i="8"/>
  <c r="AJ2637" i="8"/>
  <c r="AH2637" i="8"/>
  <c r="AI2637" i="8" s="1"/>
  <c r="AG2637" i="8"/>
  <c r="AE2637" i="8"/>
  <c r="AF2637" i="8" s="1"/>
  <c r="AB2637" i="8"/>
  <c r="AC2637" i="8" s="1"/>
  <c r="AT2636" i="8"/>
  <c r="AU2636" i="8" s="1"/>
  <c r="AS2636" i="8"/>
  <c r="AR2636" i="8"/>
  <c r="AQ2636" i="8"/>
  <c r="AP2636" i="8"/>
  <c r="AO2636" i="8"/>
  <c r="AN2636" i="8"/>
  <c r="AM2636" i="8"/>
  <c r="AL2636" i="8"/>
  <c r="AK2636" i="8"/>
  <c r="AJ2636" i="8"/>
  <c r="AH2636" i="8"/>
  <c r="AI2636" i="8" s="1"/>
  <c r="AG2636" i="8"/>
  <c r="AE2636" i="8"/>
  <c r="AF2636" i="8" s="1"/>
  <c r="AB2636" i="8"/>
  <c r="AC2636" i="8" s="1"/>
  <c r="AT2635" i="8"/>
  <c r="AU2635" i="8" s="1"/>
  <c r="AS2635" i="8"/>
  <c r="AR2635" i="8"/>
  <c r="AQ2635" i="8"/>
  <c r="AP2635" i="8"/>
  <c r="AO2635" i="8"/>
  <c r="AN2635" i="8"/>
  <c r="AM2635" i="8"/>
  <c r="AL2635" i="8"/>
  <c r="AK2635" i="8"/>
  <c r="AJ2635" i="8"/>
  <c r="AH2635" i="8"/>
  <c r="AI2635" i="8" s="1"/>
  <c r="AG2635" i="8"/>
  <c r="AE2635" i="8"/>
  <c r="AF2635" i="8" s="1"/>
  <c r="AB2635" i="8"/>
  <c r="AC2635" i="8" s="1"/>
  <c r="AT2634" i="8"/>
  <c r="AU2634" i="8" s="1"/>
  <c r="AS2634" i="8"/>
  <c r="AR2634" i="8"/>
  <c r="AQ2634" i="8"/>
  <c r="AP2634" i="8"/>
  <c r="AO2634" i="8"/>
  <c r="AN2634" i="8"/>
  <c r="AM2634" i="8"/>
  <c r="AL2634" i="8"/>
  <c r="AK2634" i="8"/>
  <c r="AJ2634" i="8"/>
  <c r="AH2634" i="8"/>
  <c r="AI2634" i="8" s="1"/>
  <c r="AG2634" i="8"/>
  <c r="AE2634" i="8"/>
  <c r="AF2634" i="8" s="1"/>
  <c r="AB2634" i="8"/>
  <c r="AC2634" i="8" s="1"/>
  <c r="AT2633" i="8"/>
  <c r="AU2633" i="8" s="1"/>
  <c r="AS2633" i="8"/>
  <c r="AR2633" i="8"/>
  <c r="AQ2633" i="8"/>
  <c r="AP2633" i="8"/>
  <c r="AO2633" i="8"/>
  <c r="AN2633" i="8"/>
  <c r="AM2633" i="8"/>
  <c r="AL2633" i="8"/>
  <c r="AK2633" i="8"/>
  <c r="AJ2633" i="8"/>
  <c r="AH2633" i="8"/>
  <c r="AI2633" i="8" s="1"/>
  <c r="AG2633" i="8"/>
  <c r="AE2633" i="8"/>
  <c r="AF2633" i="8" s="1"/>
  <c r="AB2633" i="8"/>
  <c r="AC2633" i="8" s="1"/>
  <c r="AT2632" i="8"/>
  <c r="AU2632" i="8" s="1"/>
  <c r="AS2632" i="8"/>
  <c r="AR2632" i="8"/>
  <c r="AQ2632" i="8"/>
  <c r="AP2632" i="8"/>
  <c r="AO2632" i="8"/>
  <c r="AN2632" i="8"/>
  <c r="AM2632" i="8"/>
  <c r="AL2632" i="8"/>
  <c r="AK2632" i="8"/>
  <c r="AJ2632" i="8"/>
  <c r="AH2632" i="8"/>
  <c r="AI2632" i="8" s="1"/>
  <c r="AG2632" i="8"/>
  <c r="AE2632" i="8"/>
  <c r="AF2632" i="8" s="1"/>
  <c r="AB2632" i="8"/>
  <c r="AC2632" i="8" s="1"/>
  <c r="AT2631" i="8"/>
  <c r="AU2631" i="8" s="1"/>
  <c r="AS2631" i="8"/>
  <c r="AR2631" i="8"/>
  <c r="AQ2631" i="8"/>
  <c r="AP2631" i="8"/>
  <c r="AO2631" i="8"/>
  <c r="AN2631" i="8"/>
  <c r="AM2631" i="8"/>
  <c r="AL2631" i="8"/>
  <c r="AK2631" i="8"/>
  <c r="AJ2631" i="8"/>
  <c r="AH2631" i="8"/>
  <c r="AI2631" i="8" s="1"/>
  <c r="AG2631" i="8"/>
  <c r="AE2631" i="8"/>
  <c r="AF2631" i="8" s="1"/>
  <c r="AB2631" i="8"/>
  <c r="AC2631" i="8" s="1"/>
  <c r="AT2630" i="8"/>
  <c r="AU2630" i="8" s="1"/>
  <c r="AS2630" i="8"/>
  <c r="AR2630" i="8"/>
  <c r="AQ2630" i="8"/>
  <c r="AP2630" i="8"/>
  <c r="AO2630" i="8"/>
  <c r="AN2630" i="8"/>
  <c r="AM2630" i="8"/>
  <c r="AL2630" i="8"/>
  <c r="AK2630" i="8"/>
  <c r="AJ2630" i="8"/>
  <c r="AH2630" i="8"/>
  <c r="AI2630" i="8" s="1"/>
  <c r="AG2630" i="8"/>
  <c r="AE2630" i="8"/>
  <c r="AF2630" i="8" s="1"/>
  <c r="AB2630" i="8"/>
  <c r="AC2630" i="8" s="1"/>
  <c r="AT2629" i="8"/>
  <c r="AU2629" i="8" s="1"/>
  <c r="AS2629" i="8"/>
  <c r="AR2629" i="8"/>
  <c r="AQ2629" i="8"/>
  <c r="AP2629" i="8"/>
  <c r="AO2629" i="8"/>
  <c r="AN2629" i="8"/>
  <c r="AM2629" i="8"/>
  <c r="AL2629" i="8"/>
  <c r="AK2629" i="8"/>
  <c r="AJ2629" i="8"/>
  <c r="AH2629" i="8"/>
  <c r="AI2629" i="8" s="1"/>
  <c r="AG2629" i="8"/>
  <c r="AE2629" i="8"/>
  <c r="AF2629" i="8" s="1"/>
  <c r="AB2629" i="8"/>
  <c r="AC2629" i="8" s="1"/>
  <c r="AT2628" i="8"/>
  <c r="AU2628" i="8" s="1"/>
  <c r="AS2628" i="8"/>
  <c r="AR2628" i="8"/>
  <c r="AQ2628" i="8"/>
  <c r="AP2628" i="8"/>
  <c r="AO2628" i="8"/>
  <c r="AN2628" i="8"/>
  <c r="AM2628" i="8"/>
  <c r="AL2628" i="8"/>
  <c r="AK2628" i="8"/>
  <c r="AJ2628" i="8"/>
  <c r="AH2628" i="8"/>
  <c r="AI2628" i="8" s="1"/>
  <c r="AG2628" i="8"/>
  <c r="AE2628" i="8"/>
  <c r="AF2628" i="8" s="1"/>
  <c r="AB2628" i="8"/>
  <c r="AC2628" i="8" s="1"/>
  <c r="AT2627" i="8"/>
  <c r="AU2627" i="8" s="1"/>
  <c r="AS2627" i="8"/>
  <c r="AR2627" i="8"/>
  <c r="AQ2627" i="8"/>
  <c r="AP2627" i="8"/>
  <c r="AO2627" i="8"/>
  <c r="AN2627" i="8"/>
  <c r="AM2627" i="8"/>
  <c r="AL2627" i="8"/>
  <c r="AK2627" i="8"/>
  <c r="AJ2627" i="8"/>
  <c r="AH2627" i="8"/>
  <c r="AI2627" i="8" s="1"/>
  <c r="AG2627" i="8"/>
  <c r="AE2627" i="8"/>
  <c r="AF2627" i="8" s="1"/>
  <c r="AB2627" i="8"/>
  <c r="AC2627" i="8" s="1"/>
  <c r="AT2626" i="8"/>
  <c r="AU2626" i="8" s="1"/>
  <c r="AS2626" i="8"/>
  <c r="AR2626" i="8"/>
  <c r="AQ2626" i="8"/>
  <c r="AP2626" i="8"/>
  <c r="AO2626" i="8"/>
  <c r="AN2626" i="8"/>
  <c r="AM2626" i="8"/>
  <c r="AL2626" i="8"/>
  <c r="AK2626" i="8"/>
  <c r="AJ2626" i="8"/>
  <c r="AH2626" i="8"/>
  <c r="AI2626" i="8" s="1"/>
  <c r="AG2626" i="8"/>
  <c r="AE2626" i="8"/>
  <c r="AF2626" i="8" s="1"/>
  <c r="AB2626" i="8"/>
  <c r="AC2626" i="8" s="1"/>
  <c r="AT2625" i="8"/>
  <c r="AU2625" i="8" s="1"/>
  <c r="AS2625" i="8"/>
  <c r="AR2625" i="8"/>
  <c r="AQ2625" i="8"/>
  <c r="AP2625" i="8"/>
  <c r="AO2625" i="8"/>
  <c r="AN2625" i="8"/>
  <c r="AM2625" i="8"/>
  <c r="AL2625" i="8"/>
  <c r="AK2625" i="8"/>
  <c r="AJ2625" i="8"/>
  <c r="AH2625" i="8"/>
  <c r="AI2625" i="8" s="1"/>
  <c r="AG2625" i="8"/>
  <c r="AE2625" i="8"/>
  <c r="AF2625" i="8" s="1"/>
  <c r="AB2625" i="8"/>
  <c r="AC2625" i="8" s="1"/>
  <c r="AT2624" i="8"/>
  <c r="AU2624" i="8" s="1"/>
  <c r="AS2624" i="8"/>
  <c r="AR2624" i="8"/>
  <c r="AQ2624" i="8"/>
  <c r="AP2624" i="8"/>
  <c r="AO2624" i="8"/>
  <c r="AN2624" i="8"/>
  <c r="AM2624" i="8"/>
  <c r="AL2624" i="8"/>
  <c r="AK2624" i="8"/>
  <c r="AJ2624" i="8"/>
  <c r="AH2624" i="8"/>
  <c r="AI2624" i="8" s="1"/>
  <c r="AG2624" i="8"/>
  <c r="AE2624" i="8"/>
  <c r="AF2624" i="8" s="1"/>
  <c r="AB2624" i="8"/>
  <c r="AC2624" i="8" s="1"/>
  <c r="AT2623" i="8"/>
  <c r="AU2623" i="8" s="1"/>
  <c r="AS2623" i="8"/>
  <c r="AR2623" i="8"/>
  <c r="AQ2623" i="8"/>
  <c r="AP2623" i="8"/>
  <c r="AO2623" i="8"/>
  <c r="AN2623" i="8"/>
  <c r="AM2623" i="8"/>
  <c r="AL2623" i="8"/>
  <c r="AK2623" i="8"/>
  <c r="AJ2623" i="8"/>
  <c r="AH2623" i="8"/>
  <c r="AI2623" i="8" s="1"/>
  <c r="AG2623" i="8"/>
  <c r="AE2623" i="8"/>
  <c r="AF2623" i="8" s="1"/>
  <c r="AB2623" i="8"/>
  <c r="AC2623" i="8" s="1"/>
  <c r="AT2622" i="8"/>
  <c r="AU2622" i="8" s="1"/>
  <c r="AS2622" i="8"/>
  <c r="AR2622" i="8"/>
  <c r="AQ2622" i="8"/>
  <c r="AP2622" i="8"/>
  <c r="AO2622" i="8"/>
  <c r="AN2622" i="8"/>
  <c r="AM2622" i="8"/>
  <c r="AL2622" i="8"/>
  <c r="AK2622" i="8"/>
  <c r="AJ2622" i="8"/>
  <c r="AH2622" i="8"/>
  <c r="AI2622" i="8" s="1"/>
  <c r="AG2622" i="8"/>
  <c r="AE2622" i="8"/>
  <c r="AF2622" i="8" s="1"/>
  <c r="AB2622" i="8"/>
  <c r="AC2622" i="8" s="1"/>
  <c r="AT2621" i="8"/>
  <c r="AU2621" i="8" s="1"/>
  <c r="AS2621" i="8"/>
  <c r="AR2621" i="8"/>
  <c r="AQ2621" i="8"/>
  <c r="AP2621" i="8"/>
  <c r="AO2621" i="8"/>
  <c r="AN2621" i="8"/>
  <c r="AM2621" i="8"/>
  <c r="AL2621" i="8"/>
  <c r="AK2621" i="8"/>
  <c r="AJ2621" i="8"/>
  <c r="AH2621" i="8"/>
  <c r="AI2621" i="8" s="1"/>
  <c r="AG2621" i="8"/>
  <c r="AE2621" i="8"/>
  <c r="AF2621" i="8" s="1"/>
  <c r="AB2621" i="8"/>
  <c r="AC2621" i="8" s="1"/>
  <c r="AT2620" i="8"/>
  <c r="AU2620" i="8" s="1"/>
  <c r="AS2620" i="8"/>
  <c r="AR2620" i="8"/>
  <c r="AQ2620" i="8"/>
  <c r="AP2620" i="8"/>
  <c r="AO2620" i="8"/>
  <c r="AN2620" i="8"/>
  <c r="AM2620" i="8"/>
  <c r="AL2620" i="8"/>
  <c r="AK2620" i="8"/>
  <c r="AJ2620" i="8"/>
  <c r="AH2620" i="8"/>
  <c r="AI2620" i="8" s="1"/>
  <c r="AG2620" i="8"/>
  <c r="AE2620" i="8"/>
  <c r="AF2620" i="8" s="1"/>
  <c r="AB2620" i="8"/>
  <c r="AC2620" i="8" s="1"/>
  <c r="AT2619" i="8"/>
  <c r="AU2619" i="8" s="1"/>
  <c r="AS2619" i="8"/>
  <c r="AR2619" i="8"/>
  <c r="AQ2619" i="8"/>
  <c r="AP2619" i="8"/>
  <c r="AO2619" i="8"/>
  <c r="AN2619" i="8"/>
  <c r="AM2619" i="8"/>
  <c r="AL2619" i="8"/>
  <c r="AK2619" i="8"/>
  <c r="AJ2619" i="8"/>
  <c r="AH2619" i="8"/>
  <c r="AI2619" i="8" s="1"/>
  <c r="AG2619" i="8"/>
  <c r="AE2619" i="8"/>
  <c r="AF2619" i="8" s="1"/>
  <c r="AB2619" i="8"/>
  <c r="AC2619" i="8" s="1"/>
  <c r="AT2618" i="8"/>
  <c r="AU2618" i="8" s="1"/>
  <c r="AS2618" i="8"/>
  <c r="AR2618" i="8"/>
  <c r="AQ2618" i="8"/>
  <c r="AP2618" i="8"/>
  <c r="AO2618" i="8"/>
  <c r="AN2618" i="8"/>
  <c r="AM2618" i="8"/>
  <c r="AL2618" i="8"/>
  <c r="AK2618" i="8"/>
  <c r="AJ2618" i="8"/>
  <c r="AH2618" i="8"/>
  <c r="AI2618" i="8" s="1"/>
  <c r="AG2618" i="8"/>
  <c r="AE2618" i="8"/>
  <c r="AF2618" i="8" s="1"/>
  <c r="AB2618" i="8"/>
  <c r="AC2618" i="8" s="1"/>
  <c r="AT2617" i="8"/>
  <c r="AU2617" i="8" s="1"/>
  <c r="AS2617" i="8"/>
  <c r="AR2617" i="8"/>
  <c r="AQ2617" i="8"/>
  <c r="AP2617" i="8"/>
  <c r="AO2617" i="8"/>
  <c r="AN2617" i="8"/>
  <c r="AM2617" i="8"/>
  <c r="AL2617" i="8"/>
  <c r="AK2617" i="8"/>
  <c r="AJ2617" i="8"/>
  <c r="AH2617" i="8"/>
  <c r="AI2617" i="8" s="1"/>
  <c r="AG2617" i="8"/>
  <c r="AE2617" i="8"/>
  <c r="AF2617" i="8" s="1"/>
  <c r="AB2617" i="8"/>
  <c r="AC2617" i="8" s="1"/>
  <c r="AT2616" i="8"/>
  <c r="AU2616" i="8" s="1"/>
  <c r="AS2616" i="8"/>
  <c r="AR2616" i="8"/>
  <c r="AQ2616" i="8"/>
  <c r="AP2616" i="8"/>
  <c r="AO2616" i="8"/>
  <c r="AN2616" i="8"/>
  <c r="AM2616" i="8"/>
  <c r="AL2616" i="8"/>
  <c r="AK2616" i="8"/>
  <c r="AJ2616" i="8"/>
  <c r="AH2616" i="8"/>
  <c r="AI2616" i="8" s="1"/>
  <c r="AG2616" i="8"/>
  <c r="AE2616" i="8"/>
  <c r="AF2616" i="8" s="1"/>
  <c r="AB2616" i="8"/>
  <c r="AC2616" i="8" s="1"/>
  <c r="AT2615" i="8"/>
  <c r="AU2615" i="8" s="1"/>
  <c r="AS2615" i="8"/>
  <c r="AR2615" i="8"/>
  <c r="AQ2615" i="8"/>
  <c r="AP2615" i="8"/>
  <c r="AO2615" i="8"/>
  <c r="AN2615" i="8"/>
  <c r="AM2615" i="8"/>
  <c r="AL2615" i="8"/>
  <c r="AK2615" i="8"/>
  <c r="AJ2615" i="8"/>
  <c r="AH2615" i="8"/>
  <c r="AI2615" i="8" s="1"/>
  <c r="AG2615" i="8"/>
  <c r="AE2615" i="8"/>
  <c r="AF2615" i="8" s="1"/>
  <c r="AB2615" i="8"/>
  <c r="AC2615" i="8" s="1"/>
  <c r="AT2614" i="8"/>
  <c r="AU2614" i="8" s="1"/>
  <c r="AS2614" i="8"/>
  <c r="AR2614" i="8"/>
  <c r="AQ2614" i="8"/>
  <c r="AP2614" i="8"/>
  <c r="AO2614" i="8"/>
  <c r="AN2614" i="8"/>
  <c r="AM2614" i="8"/>
  <c r="AL2614" i="8"/>
  <c r="AK2614" i="8"/>
  <c r="AJ2614" i="8"/>
  <c r="AH2614" i="8"/>
  <c r="AI2614" i="8" s="1"/>
  <c r="AG2614" i="8"/>
  <c r="AE2614" i="8"/>
  <c r="AF2614" i="8" s="1"/>
  <c r="AB2614" i="8"/>
  <c r="AC2614" i="8" s="1"/>
  <c r="AT2613" i="8"/>
  <c r="AU2613" i="8" s="1"/>
  <c r="AS2613" i="8"/>
  <c r="AR2613" i="8"/>
  <c r="AQ2613" i="8"/>
  <c r="AP2613" i="8"/>
  <c r="AO2613" i="8"/>
  <c r="AN2613" i="8"/>
  <c r="AM2613" i="8"/>
  <c r="AL2613" i="8"/>
  <c r="AK2613" i="8"/>
  <c r="AJ2613" i="8"/>
  <c r="AH2613" i="8"/>
  <c r="AI2613" i="8" s="1"/>
  <c r="AG2613" i="8"/>
  <c r="AE2613" i="8"/>
  <c r="AF2613" i="8" s="1"/>
  <c r="AB2613" i="8"/>
  <c r="AC2613" i="8" s="1"/>
  <c r="AT2612" i="8"/>
  <c r="AU2612" i="8" s="1"/>
  <c r="AS2612" i="8"/>
  <c r="AR2612" i="8"/>
  <c r="AQ2612" i="8"/>
  <c r="AP2612" i="8"/>
  <c r="AO2612" i="8"/>
  <c r="AN2612" i="8"/>
  <c r="AM2612" i="8"/>
  <c r="AL2612" i="8"/>
  <c r="AK2612" i="8"/>
  <c r="AJ2612" i="8"/>
  <c r="AH2612" i="8"/>
  <c r="AI2612" i="8" s="1"/>
  <c r="AG2612" i="8"/>
  <c r="AE2612" i="8"/>
  <c r="AF2612" i="8" s="1"/>
  <c r="AB2612" i="8"/>
  <c r="AC2612" i="8" s="1"/>
  <c r="AT2611" i="8"/>
  <c r="AU2611" i="8" s="1"/>
  <c r="AS2611" i="8"/>
  <c r="AR2611" i="8"/>
  <c r="AQ2611" i="8"/>
  <c r="AP2611" i="8"/>
  <c r="AO2611" i="8"/>
  <c r="AN2611" i="8"/>
  <c r="AM2611" i="8"/>
  <c r="AL2611" i="8"/>
  <c r="AK2611" i="8"/>
  <c r="AJ2611" i="8"/>
  <c r="AH2611" i="8"/>
  <c r="AI2611" i="8" s="1"/>
  <c r="AG2611" i="8"/>
  <c r="AE2611" i="8"/>
  <c r="AF2611" i="8" s="1"/>
  <c r="AB2611" i="8"/>
  <c r="AC2611" i="8" s="1"/>
  <c r="AT2610" i="8"/>
  <c r="AU2610" i="8" s="1"/>
  <c r="AS2610" i="8"/>
  <c r="AR2610" i="8"/>
  <c r="AQ2610" i="8"/>
  <c r="AP2610" i="8"/>
  <c r="AO2610" i="8"/>
  <c r="AN2610" i="8"/>
  <c r="AM2610" i="8"/>
  <c r="AL2610" i="8"/>
  <c r="AK2610" i="8"/>
  <c r="AJ2610" i="8"/>
  <c r="AH2610" i="8"/>
  <c r="AI2610" i="8" s="1"/>
  <c r="AG2610" i="8"/>
  <c r="AE2610" i="8"/>
  <c r="AF2610" i="8" s="1"/>
  <c r="AB2610" i="8"/>
  <c r="AC2610" i="8" s="1"/>
  <c r="AT2609" i="8"/>
  <c r="AU2609" i="8" s="1"/>
  <c r="AS2609" i="8"/>
  <c r="AR2609" i="8"/>
  <c r="AQ2609" i="8"/>
  <c r="AP2609" i="8"/>
  <c r="AO2609" i="8"/>
  <c r="AN2609" i="8"/>
  <c r="AM2609" i="8"/>
  <c r="AL2609" i="8"/>
  <c r="AK2609" i="8"/>
  <c r="AJ2609" i="8"/>
  <c r="AH2609" i="8"/>
  <c r="AI2609" i="8" s="1"/>
  <c r="AG2609" i="8"/>
  <c r="AF2609" i="8"/>
  <c r="AE2609" i="8"/>
  <c r="AB2609" i="8"/>
  <c r="AC2609" i="8" s="1"/>
  <c r="AT2608" i="8"/>
  <c r="AU2608" i="8" s="1"/>
  <c r="AS2608" i="8"/>
  <c r="AR2608" i="8"/>
  <c r="AQ2608" i="8"/>
  <c r="AP2608" i="8"/>
  <c r="AO2608" i="8"/>
  <c r="AN2608" i="8"/>
  <c r="AM2608" i="8"/>
  <c r="AL2608" i="8"/>
  <c r="AK2608" i="8"/>
  <c r="AJ2608" i="8"/>
  <c r="AH2608" i="8"/>
  <c r="AI2608" i="8" s="1"/>
  <c r="AG2608" i="8"/>
  <c r="AE2608" i="8"/>
  <c r="AF2608" i="8" s="1"/>
  <c r="AB2608" i="8"/>
  <c r="AC2608" i="8" s="1"/>
  <c r="AT2607" i="8"/>
  <c r="AU2607" i="8" s="1"/>
  <c r="AS2607" i="8"/>
  <c r="AR2607" i="8"/>
  <c r="AQ2607" i="8"/>
  <c r="AP2607" i="8"/>
  <c r="AO2607" i="8"/>
  <c r="AN2607" i="8"/>
  <c r="AM2607" i="8"/>
  <c r="AL2607" i="8"/>
  <c r="AK2607" i="8"/>
  <c r="AJ2607" i="8"/>
  <c r="AH2607" i="8"/>
  <c r="AI2607" i="8" s="1"/>
  <c r="AG2607" i="8"/>
  <c r="AE2607" i="8"/>
  <c r="AF2607" i="8" s="1"/>
  <c r="AB2607" i="8"/>
  <c r="AC2607" i="8" s="1"/>
  <c r="AT2606" i="8"/>
  <c r="AU2606" i="8" s="1"/>
  <c r="AS2606" i="8"/>
  <c r="AR2606" i="8"/>
  <c r="AQ2606" i="8"/>
  <c r="AP2606" i="8"/>
  <c r="AO2606" i="8"/>
  <c r="AN2606" i="8"/>
  <c r="AM2606" i="8"/>
  <c r="AL2606" i="8"/>
  <c r="AK2606" i="8"/>
  <c r="AJ2606" i="8"/>
  <c r="AH2606" i="8"/>
  <c r="AI2606" i="8" s="1"/>
  <c r="AG2606" i="8"/>
  <c r="AE2606" i="8"/>
  <c r="AF2606" i="8" s="1"/>
  <c r="AB2606" i="8"/>
  <c r="AC2606" i="8" s="1"/>
  <c r="AT2605" i="8"/>
  <c r="AU2605" i="8" s="1"/>
  <c r="AS2605" i="8"/>
  <c r="AR2605" i="8"/>
  <c r="AQ2605" i="8"/>
  <c r="AP2605" i="8"/>
  <c r="AO2605" i="8"/>
  <c r="AN2605" i="8"/>
  <c r="AM2605" i="8"/>
  <c r="AL2605" i="8"/>
  <c r="AK2605" i="8"/>
  <c r="AJ2605" i="8"/>
  <c r="AH2605" i="8"/>
  <c r="AI2605" i="8" s="1"/>
  <c r="AG2605" i="8"/>
  <c r="AE2605" i="8"/>
  <c r="AF2605" i="8" s="1"/>
  <c r="AB2605" i="8"/>
  <c r="AC2605" i="8" s="1"/>
  <c r="AT2604" i="8"/>
  <c r="AU2604" i="8" s="1"/>
  <c r="AS2604" i="8"/>
  <c r="AR2604" i="8"/>
  <c r="AQ2604" i="8"/>
  <c r="AP2604" i="8"/>
  <c r="AO2604" i="8"/>
  <c r="AN2604" i="8"/>
  <c r="AM2604" i="8"/>
  <c r="AL2604" i="8"/>
  <c r="AK2604" i="8"/>
  <c r="AJ2604" i="8"/>
  <c r="AH2604" i="8"/>
  <c r="AI2604" i="8" s="1"/>
  <c r="AG2604" i="8"/>
  <c r="AE2604" i="8"/>
  <c r="AF2604" i="8" s="1"/>
  <c r="AB2604" i="8"/>
  <c r="AC2604" i="8" s="1"/>
  <c r="AT2603" i="8"/>
  <c r="AU2603" i="8" s="1"/>
  <c r="AS2603" i="8"/>
  <c r="AR2603" i="8"/>
  <c r="AQ2603" i="8"/>
  <c r="AP2603" i="8"/>
  <c r="AO2603" i="8"/>
  <c r="AN2603" i="8"/>
  <c r="AM2603" i="8"/>
  <c r="AL2603" i="8"/>
  <c r="AK2603" i="8"/>
  <c r="AJ2603" i="8"/>
  <c r="AH2603" i="8"/>
  <c r="AI2603" i="8" s="1"/>
  <c r="AG2603" i="8"/>
  <c r="AE2603" i="8"/>
  <c r="AF2603" i="8" s="1"/>
  <c r="AB2603" i="8"/>
  <c r="AC2603" i="8" s="1"/>
  <c r="AT2602" i="8"/>
  <c r="AU2602" i="8" s="1"/>
  <c r="AS2602" i="8"/>
  <c r="AR2602" i="8"/>
  <c r="AQ2602" i="8"/>
  <c r="AP2602" i="8"/>
  <c r="AO2602" i="8"/>
  <c r="AN2602" i="8"/>
  <c r="AM2602" i="8"/>
  <c r="AL2602" i="8"/>
  <c r="AK2602" i="8"/>
  <c r="AJ2602" i="8"/>
  <c r="AH2602" i="8"/>
  <c r="AI2602" i="8" s="1"/>
  <c r="AG2602" i="8"/>
  <c r="AE2602" i="8"/>
  <c r="AF2602" i="8" s="1"/>
  <c r="AB2602" i="8"/>
  <c r="AC2602" i="8" s="1"/>
  <c r="AT2601" i="8"/>
  <c r="AU2601" i="8" s="1"/>
  <c r="AS2601" i="8"/>
  <c r="AR2601" i="8"/>
  <c r="AQ2601" i="8"/>
  <c r="AP2601" i="8"/>
  <c r="AO2601" i="8"/>
  <c r="AN2601" i="8"/>
  <c r="AM2601" i="8"/>
  <c r="AL2601" i="8"/>
  <c r="AK2601" i="8"/>
  <c r="AJ2601" i="8"/>
  <c r="AH2601" i="8"/>
  <c r="AI2601" i="8" s="1"/>
  <c r="AG2601" i="8"/>
  <c r="AE2601" i="8"/>
  <c r="AF2601" i="8" s="1"/>
  <c r="AB2601" i="8"/>
  <c r="AC2601" i="8" s="1"/>
  <c r="AT2600" i="8"/>
  <c r="AU2600" i="8" s="1"/>
  <c r="AS2600" i="8"/>
  <c r="AR2600" i="8"/>
  <c r="AQ2600" i="8"/>
  <c r="AP2600" i="8"/>
  <c r="AO2600" i="8"/>
  <c r="AN2600" i="8"/>
  <c r="AM2600" i="8"/>
  <c r="AL2600" i="8"/>
  <c r="AK2600" i="8"/>
  <c r="AJ2600" i="8"/>
  <c r="AH2600" i="8"/>
  <c r="AI2600" i="8" s="1"/>
  <c r="AG2600" i="8"/>
  <c r="AE2600" i="8"/>
  <c r="AF2600" i="8" s="1"/>
  <c r="AB2600" i="8"/>
  <c r="AC2600" i="8" s="1"/>
  <c r="AT2599" i="8"/>
  <c r="AU2599" i="8" s="1"/>
  <c r="AS2599" i="8"/>
  <c r="AR2599" i="8"/>
  <c r="AQ2599" i="8"/>
  <c r="AP2599" i="8"/>
  <c r="AO2599" i="8"/>
  <c r="AN2599" i="8"/>
  <c r="AM2599" i="8"/>
  <c r="AL2599" i="8"/>
  <c r="AK2599" i="8"/>
  <c r="AJ2599" i="8"/>
  <c r="AH2599" i="8"/>
  <c r="AI2599" i="8" s="1"/>
  <c r="AG2599" i="8"/>
  <c r="AE2599" i="8"/>
  <c r="AF2599" i="8" s="1"/>
  <c r="AB2599" i="8"/>
  <c r="AC2599" i="8" s="1"/>
  <c r="AT2598" i="8"/>
  <c r="AU2598" i="8" s="1"/>
  <c r="AS2598" i="8"/>
  <c r="AR2598" i="8"/>
  <c r="AQ2598" i="8"/>
  <c r="AP2598" i="8"/>
  <c r="AO2598" i="8"/>
  <c r="AN2598" i="8"/>
  <c r="AM2598" i="8"/>
  <c r="AL2598" i="8"/>
  <c r="AK2598" i="8"/>
  <c r="AJ2598" i="8"/>
  <c r="AH2598" i="8"/>
  <c r="AI2598" i="8" s="1"/>
  <c r="AG2598" i="8"/>
  <c r="AE2598" i="8"/>
  <c r="AF2598" i="8" s="1"/>
  <c r="AB2598" i="8"/>
  <c r="AC2598" i="8" s="1"/>
  <c r="AT2597" i="8"/>
  <c r="AU2597" i="8" s="1"/>
  <c r="AS2597" i="8"/>
  <c r="AR2597" i="8"/>
  <c r="AQ2597" i="8"/>
  <c r="AP2597" i="8"/>
  <c r="AO2597" i="8"/>
  <c r="AN2597" i="8"/>
  <c r="AM2597" i="8"/>
  <c r="AL2597" i="8"/>
  <c r="AK2597" i="8"/>
  <c r="AJ2597" i="8"/>
  <c r="AH2597" i="8"/>
  <c r="AI2597" i="8" s="1"/>
  <c r="AG2597" i="8"/>
  <c r="AE2597" i="8"/>
  <c r="AF2597" i="8" s="1"/>
  <c r="AB2597" i="8"/>
  <c r="AC2597" i="8" s="1"/>
  <c r="AT2596" i="8"/>
  <c r="AU2596" i="8" s="1"/>
  <c r="AS2596" i="8"/>
  <c r="AR2596" i="8"/>
  <c r="AQ2596" i="8"/>
  <c r="AP2596" i="8"/>
  <c r="AO2596" i="8"/>
  <c r="AN2596" i="8"/>
  <c r="AM2596" i="8"/>
  <c r="AL2596" i="8"/>
  <c r="AK2596" i="8"/>
  <c r="AJ2596" i="8"/>
  <c r="AH2596" i="8"/>
  <c r="AI2596" i="8" s="1"/>
  <c r="AG2596" i="8"/>
  <c r="AE2596" i="8"/>
  <c r="AF2596" i="8" s="1"/>
  <c r="AB2596" i="8"/>
  <c r="AC2596" i="8" s="1"/>
  <c r="AT2595" i="8"/>
  <c r="AU2595" i="8" s="1"/>
  <c r="AS2595" i="8"/>
  <c r="AR2595" i="8"/>
  <c r="AQ2595" i="8"/>
  <c r="AP2595" i="8"/>
  <c r="AO2595" i="8"/>
  <c r="AN2595" i="8"/>
  <c r="AM2595" i="8"/>
  <c r="AL2595" i="8"/>
  <c r="AK2595" i="8"/>
  <c r="AJ2595" i="8"/>
  <c r="AH2595" i="8"/>
  <c r="AI2595" i="8" s="1"/>
  <c r="AG2595" i="8"/>
  <c r="AE2595" i="8"/>
  <c r="AF2595" i="8" s="1"/>
  <c r="AB2595" i="8"/>
  <c r="AC2595" i="8" s="1"/>
  <c r="AT2594" i="8"/>
  <c r="AU2594" i="8" s="1"/>
  <c r="AS2594" i="8"/>
  <c r="AR2594" i="8"/>
  <c r="AQ2594" i="8"/>
  <c r="AP2594" i="8"/>
  <c r="AO2594" i="8"/>
  <c r="AN2594" i="8"/>
  <c r="AM2594" i="8"/>
  <c r="AL2594" i="8"/>
  <c r="AK2594" i="8"/>
  <c r="AJ2594" i="8"/>
  <c r="AH2594" i="8"/>
  <c r="AI2594" i="8" s="1"/>
  <c r="AG2594" i="8"/>
  <c r="AE2594" i="8"/>
  <c r="AF2594" i="8" s="1"/>
  <c r="AB2594" i="8"/>
  <c r="AC2594" i="8" s="1"/>
  <c r="AT2593" i="8"/>
  <c r="AU2593" i="8" s="1"/>
  <c r="AS2593" i="8"/>
  <c r="AR2593" i="8"/>
  <c r="AQ2593" i="8"/>
  <c r="AP2593" i="8"/>
  <c r="AO2593" i="8"/>
  <c r="AN2593" i="8"/>
  <c r="AM2593" i="8"/>
  <c r="AL2593" i="8"/>
  <c r="AK2593" i="8"/>
  <c r="AJ2593" i="8"/>
  <c r="AH2593" i="8"/>
  <c r="AI2593" i="8" s="1"/>
  <c r="AG2593" i="8"/>
  <c r="AE2593" i="8"/>
  <c r="AF2593" i="8" s="1"/>
  <c r="AB2593" i="8"/>
  <c r="AC2593" i="8" s="1"/>
  <c r="AT2592" i="8"/>
  <c r="AU2592" i="8" s="1"/>
  <c r="AS2592" i="8"/>
  <c r="AR2592" i="8"/>
  <c r="AQ2592" i="8"/>
  <c r="AP2592" i="8"/>
  <c r="AO2592" i="8"/>
  <c r="AN2592" i="8"/>
  <c r="AM2592" i="8"/>
  <c r="AL2592" i="8"/>
  <c r="AK2592" i="8"/>
  <c r="AJ2592" i="8"/>
  <c r="AH2592" i="8"/>
  <c r="AI2592" i="8" s="1"/>
  <c r="AG2592" i="8"/>
  <c r="AE2592" i="8"/>
  <c r="AF2592" i="8" s="1"/>
  <c r="AB2592" i="8"/>
  <c r="AC2592" i="8" s="1"/>
  <c r="AT2591" i="8"/>
  <c r="AU2591" i="8" s="1"/>
  <c r="AS2591" i="8"/>
  <c r="AR2591" i="8"/>
  <c r="AQ2591" i="8"/>
  <c r="AP2591" i="8"/>
  <c r="AO2591" i="8"/>
  <c r="AN2591" i="8"/>
  <c r="AM2591" i="8"/>
  <c r="AL2591" i="8"/>
  <c r="AK2591" i="8"/>
  <c r="AJ2591" i="8"/>
  <c r="AH2591" i="8"/>
  <c r="AI2591" i="8" s="1"/>
  <c r="AG2591" i="8"/>
  <c r="AE2591" i="8"/>
  <c r="AF2591" i="8" s="1"/>
  <c r="AB2591" i="8"/>
  <c r="AC2591" i="8" s="1"/>
  <c r="AT2590" i="8"/>
  <c r="AU2590" i="8" s="1"/>
  <c r="AS2590" i="8"/>
  <c r="AR2590" i="8"/>
  <c r="AQ2590" i="8"/>
  <c r="AP2590" i="8"/>
  <c r="AO2590" i="8"/>
  <c r="AN2590" i="8"/>
  <c r="AM2590" i="8"/>
  <c r="AL2590" i="8"/>
  <c r="AK2590" i="8"/>
  <c r="AJ2590" i="8"/>
  <c r="AH2590" i="8"/>
  <c r="AI2590" i="8" s="1"/>
  <c r="AG2590" i="8"/>
  <c r="AE2590" i="8"/>
  <c r="AF2590" i="8" s="1"/>
  <c r="AB2590" i="8"/>
  <c r="AC2590" i="8" s="1"/>
  <c r="AT2589" i="8"/>
  <c r="AU2589" i="8" s="1"/>
  <c r="AS2589" i="8"/>
  <c r="AR2589" i="8"/>
  <c r="AQ2589" i="8"/>
  <c r="AP2589" i="8"/>
  <c r="AO2589" i="8"/>
  <c r="AN2589" i="8"/>
  <c r="AM2589" i="8"/>
  <c r="AL2589" i="8"/>
  <c r="AK2589" i="8"/>
  <c r="AJ2589" i="8"/>
  <c r="AH2589" i="8"/>
  <c r="AI2589" i="8" s="1"/>
  <c r="AG2589" i="8"/>
  <c r="AE2589" i="8"/>
  <c r="AF2589" i="8" s="1"/>
  <c r="AB2589" i="8"/>
  <c r="AC2589" i="8" s="1"/>
  <c r="AT2588" i="8"/>
  <c r="AU2588" i="8" s="1"/>
  <c r="AS2588" i="8"/>
  <c r="AR2588" i="8"/>
  <c r="AQ2588" i="8"/>
  <c r="AP2588" i="8"/>
  <c r="AO2588" i="8"/>
  <c r="AN2588" i="8"/>
  <c r="AM2588" i="8"/>
  <c r="AL2588" i="8"/>
  <c r="AK2588" i="8"/>
  <c r="AJ2588" i="8"/>
  <c r="AH2588" i="8"/>
  <c r="AI2588" i="8" s="1"/>
  <c r="AG2588" i="8"/>
  <c r="AE2588" i="8"/>
  <c r="AF2588" i="8" s="1"/>
  <c r="AB2588" i="8"/>
  <c r="AC2588" i="8" s="1"/>
  <c r="AT2587" i="8"/>
  <c r="AU2587" i="8" s="1"/>
  <c r="AS2587" i="8"/>
  <c r="AR2587" i="8"/>
  <c r="AQ2587" i="8"/>
  <c r="AP2587" i="8"/>
  <c r="AO2587" i="8"/>
  <c r="AN2587" i="8"/>
  <c r="AM2587" i="8"/>
  <c r="AL2587" i="8"/>
  <c r="AK2587" i="8"/>
  <c r="AJ2587" i="8"/>
  <c r="AI2587" i="8"/>
  <c r="AH2587" i="8"/>
  <c r="AG2587" i="8"/>
  <c r="AE2587" i="8"/>
  <c r="AF2587" i="8" s="1"/>
  <c r="AB2587" i="8"/>
  <c r="AC2587" i="8" s="1"/>
  <c r="AT2586" i="8"/>
  <c r="AU2586" i="8" s="1"/>
  <c r="AS2586" i="8"/>
  <c r="AR2586" i="8"/>
  <c r="AQ2586" i="8"/>
  <c r="AP2586" i="8"/>
  <c r="AO2586" i="8"/>
  <c r="AN2586" i="8"/>
  <c r="AM2586" i="8"/>
  <c r="AL2586" i="8"/>
  <c r="AK2586" i="8"/>
  <c r="AJ2586" i="8"/>
  <c r="AH2586" i="8"/>
  <c r="AI2586" i="8" s="1"/>
  <c r="AG2586" i="8"/>
  <c r="AE2586" i="8"/>
  <c r="AF2586" i="8" s="1"/>
  <c r="AB2586" i="8"/>
  <c r="AC2586" i="8" s="1"/>
  <c r="AT2585" i="8"/>
  <c r="AU2585" i="8" s="1"/>
  <c r="AS2585" i="8"/>
  <c r="AR2585" i="8"/>
  <c r="AQ2585" i="8"/>
  <c r="AP2585" i="8"/>
  <c r="AO2585" i="8"/>
  <c r="AN2585" i="8"/>
  <c r="AM2585" i="8"/>
  <c r="AL2585" i="8"/>
  <c r="AK2585" i="8"/>
  <c r="AJ2585" i="8"/>
  <c r="AH2585" i="8"/>
  <c r="AI2585" i="8" s="1"/>
  <c r="AG2585" i="8"/>
  <c r="AE2585" i="8"/>
  <c r="AF2585" i="8" s="1"/>
  <c r="AB2585" i="8"/>
  <c r="AC2585" i="8" s="1"/>
  <c r="AT2584" i="8"/>
  <c r="AU2584" i="8" s="1"/>
  <c r="AS2584" i="8"/>
  <c r="AR2584" i="8"/>
  <c r="AQ2584" i="8"/>
  <c r="AP2584" i="8"/>
  <c r="AO2584" i="8"/>
  <c r="AN2584" i="8"/>
  <c r="AM2584" i="8"/>
  <c r="AL2584" i="8"/>
  <c r="AK2584" i="8"/>
  <c r="AJ2584" i="8"/>
  <c r="AH2584" i="8"/>
  <c r="AI2584" i="8" s="1"/>
  <c r="AG2584" i="8"/>
  <c r="AE2584" i="8"/>
  <c r="AF2584" i="8" s="1"/>
  <c r="AB2584" i="8"/>
  <c r="AC2584" i="8" s="1"/>
  <c r="AT2583" i="8"/>
  <c r="AU2583" i="8" s="1"/>
  <c r="AS2583" i="8"/>
  <c r="AR2583" i="8"/>
  <c r="AQ2583" i="8"/>
  <c r="AP2583" i="8"/>
  <c r="AO2583" i="8"/>
  <c r="AN2583" i="8"/>
  <c r="AM2583" i="8"/>
  <c r="AL2583" i="8"/>
  <c r="AK2583" i="8"/>
  <c r="AJ2583" i="8"/>
  <c r="AH2583" i="8"/>
  <c r="AI2583" i="8" s="1"/>
  <c r="AG2583" i="8"/>
  <c r="AE2583" i="8"/>
  <c r="AF2583" i="8" s="1"/>
  <c r="AB2583" i="8"/>
  <c r="AC2583" i="8" s="1"/>
  <c r="AT2582" i="8"/>
  <c r="AU2582" i="8" s="1"/>
  <c r="AS2582" i="8"/>
  <c r="AR2582" i="8"/>
  <c r="AQ2582" i="8"/>
  <c r="AP2582" i="8"/>
  <c r="AO2582" i="8"/>
  <c r="AN2582" i="8"/>
  <c r="AM2582" i="8"/>
  <c r="AL2582" i="8"/>
  <c r="AK2582" i="8"/>
  <c r="AJ2582" i="8"/>
  <c r="AH2582" i="8"/>
  <c r="AI2582" i="8" s="1"/>
  <c r="AG2582" i="8"/>
  <c r="AE2582" i="8"/>
  <c r="AF2582" i="8" s="1"/>
  <c r="AB2582" i="8"/>
  <c r="AC2582" i="8" s="1"/>
  <c r="AT2581" i="8"/>
  <c r="AU2581" i="8" s="1"/>
  <c r="AS2581" i="8"/>
  <c r="AR2581" i="8"/>
  <c r="AQ2581" i="8"/>
  <c r="AP2581" i="8"/>
  <c r="AO2581" i="8"/>
  <c r="AN2581" i="8"/>
  <c r="AM2581" i="8"/>
  <c r="AL2581" i="8"/>
  <c r="AK2581" i="8"/>
  <c r="AJ2581" i="8"/>
  <c r="AH2581" i="8"/>
  <c r="AI2581" i="8" s="1"/>
  <c r="AG2581" i="8"/>
  <c r="AE2581" i="8"/>
  <c r="AF2581" i="8" s="1"/>
  <c r="AB2581" i="8"/>
  <c r="AC2581" i="8" s="1"/>
  <c r="AT2580" i="8"/>
  <c r="AU2580" i="8" s="1"/>
  <c r="AS2580" i="8"/>
  <c r="AR2580" i="8"/>
  <c r="AQ2580" i="8"/>
  <c r="AP2580" i="8"/>
  <c r="AO2580" i="8"/>
  <c r="AN2580" i="8"/>
  <c r="AM2580" i="8"/>
  <c r="AL2580" i="8"/>
  <c r="AK2580" i="8"/>
  <c r="AJ2580" i="8"/>
  <c r="AH2580" i="8"/>
  <c r="AI2580" i="8" s="1"/>
  <c r="AG2580" i="8"/>
  <c r="AE2580" i="8"/>
  <c r="AF2580" i="8" s="1"/>
  <c r="AB2580" i="8"/>
  <c r="AC2580" i="8" s="1"/>
  <c r="AT2579" i="8"/>
  <c r="AU2579" i="8" s="1"/>
  <c r="AS2579" i="8"/>
  <c r="AR2579" i="8"/>
  <c r="AQ2579" i="8"/>
  <c r="AP2579" i="8"/>
  <c r="AO2579" i="8"/>
  <c r="AN2579" i="8"/>
  <c r="AM2579" i="8"/>
  <c r="AL2579" i="8"/>
  <c r="AK2579" i="8"/>
  <c r="AJ2579" i="8"/>
  <c r="AI2579" i="8"/>
  <c r="AH2579" i="8"/>
  <c r="AG2579" i="8"/>
  <c r="AE2579" i="8"/>
  <c r="AF2579" i="8" s="1"/>
  <c r="AB2579" i="8"/>
  <c r="AC2579" i="8" s="1"/>
  <c r="AT2578" i="8"/>
  <c r="AU2578" i="8" s="1"/>
  <c r="AS2578" i="8"/>
  <c r="AR2578" i="8"/>
  <c r="AQ2578" i="8"/>
  <c r="AP2578" i="8"/>
  <c r="AO2578" i="8"/>
  <c r="AN2578" i="8"/>
  <c r="AM2578" i="8"/>
  <c r="AL2578" i="8"/>
  <c r="AK2578" i="8"/>
  <c r="AJ2578" i="8"/>
  <c r="AH2578" i="8"/>
  <c r="AI2578" i="8" s="1"/>
  <c r="AG2578" i="8"/>
  <c r="AE2578" i="8"/>
  <c r="AF2578" i="8" s="1"/>
  <c r="AB2578" i="8"/>
  <c r="AC2578" i="8" s="1"/>
  <c r="AT2577" i="8"/>
  <c r="AU2577" i="8" s="1"/>
  <c r="AS2577" i="8"/>
  <c r="AR2577" i="8"/>
  <c r="AQ2577" i="8"/>
  <c r="AP2577" i="8"/>
  <c r="AO2577" i="8"/>
  <c r="AN2577" i="8"/>
  <c r="AM2577" i="8"/>
  <c r="AL2577" i="8"/>
  <c r="AK2577" i="8"/>
  <c r="AJ2577" i="8"/>
  <c r="AH2577" i="8"/>
  <c r="AI2577" i="8" s="1"/>
  <c r="AG2577" i="8"/>
  <c r="AE2577" i="8"/>
  <c r="AF2577" i="8" s="1"/>
  <c r="AB2577" i="8"/>
  <c r="AC2577" i="8" s="1"/>
  <c r="AT2576" i="8"/>
  <c r="AU2576" i="8" s="1"/>
  <c r="AS2576" i="8"/>
  <c r="AR2576" i="8"/>
  <c r="AQ2576" i="8"/>
  <c r="AP2576" i="8"/>
  <c r="AO2576" i="8"/>
  <c r="AN2576" i="8"/>
  <c r="AM2576" i="8"/>
  <c r="AL2576" i="8"/>
  <c r="AK2576" i="8"/>
  <c r="AJ2576" i="8"/>
  <c r="AH2576" i="8"/>
  <c r="AI2576" i="8" s="1"/>
  <c r="AG2576" i="8"/>
  <c r="AE2576" i="8"/>
  <c r="AF2576" i="8" s="1"/>
  <c r="AB2576" i="8"/>
  <c r="AC2576" i="8" s="1"/>
  <c r="AT2575" i="8"/>
  <c r="AU2575" i="8" s="1"/>
  <c r="AS2575" i="8"/>
  <c r="AR2575" i="8"/>
  <c r="AQ2575" i="8"/>
  <c r="AP2575" i="8"/>
  <c r="AO2575" i="8"/>
  <c r="AN2575" i="8"/>
  <c r="AM2575" i="8"/>
  <c r="AL2575" i="8"/>
  <c r="AK2575" i="8"/>
  <c r="AJ2575" i="8"/>
  <c r="AH2575" i="8"/>
  <c r="AI2575" i="8" s="1"/>
  <c r="AG2575" i="8"/>
  <c r="AE2575" i="8"/>
  <c r="AF2575" i="8" s="1"/>
  <c r="AB2575" i="8"/>
  <c r="AC2575" i="8" s="1"/>
  <c r="AT2574" i="8"/>
  <c r="AU2574" i="8" s="1"/>
  <c r="AS2574" i="8"/>
  <c r="AR2574" i="8"/>
  <c r="AQ2574" i="8"/>
  <c r="AP2574" i="8"/>
  <c r="AO2574" i="8"/>
  <c r="AN2574" i="8"/>
  <c r="AM2574" i="8"/>
  <c r="AL2574" i="8"/>
  <c r="AK2574" i="8"/>
  <c r="AJ2574" i="8"/>
  <c r="AH2574" i="8"/>
  <c r="AI2574" i="8" s="1"/>
  <c r="AG2574" i="8"/>
  <c r="AE2574" i="8"/>
  <c r="AF2574" i="8" s="1"/>
  <c r="AB2574" i="8"/>
  <c r="AC2574" i="8" s="1"/>
  <c r="AT2573" i="8"/>
  <c r="AU2573" i="8" s="1"/>
  <c r="AS2573" i="8"/>
  <c r="AR2573" i="8"/>
  <c r="AQ2573" i="8"/>
  <c r="AP2573" i="8"/>
  <c r="AO2573" i="8"/>
  <c r="AN2573" i="8"/>
  <c r="AM2573" i="8"/>
  <c r="AL2573" i="8"/>
  <c r="AK2573" i="8"/>
  <c r="AJ2573" i="8"/>
  <c r="AH2573" i="8"/>
  <c r="AI2573" i="8" s="1"/>
  <c r="AG2573" i="8"/>
  <c r="AE2573" i="8"/>
  <c r="AF2573" i="8" s="1"/>
  <c r="AB2573" i="8"/>
  <c r="AC2573" i="8" s="1"/>
  <c r="AT2572" i="8"/>
  <c r="AU2572" i="8" s="1"/>
  <c r="AS2572" i="8"/>
  <c r="AR2572" i="8"/>
  <c r="AQ2572" i="8"/>
  <c r="AP2572" i="8"/>
  <c r="AO2572" i="8"/>
  <c r="AN2572" i="8"/>
  <c r="AM2572" i="8"/>
  <c r="AL2572" i="8"/>
  <c r="AK2572" i="8"/>
  <c r="AJ2572" i="8"/>
  <c r="AH2572" i="8"/>
  <c r="AI2572" i="8" s="1"/>
  <c r="AG2572" i="8"/>
  <c r="AE2572" i="8"/>
  <c r="AF2572" i="8" s="1"/>
  <c r="AB2572" i="8"/>
  <c r="AC2572" i="8" s="1"/>
  <c r="AT2571" i="8"/>
  <c r="AU2571" i="8" s="1"/>
  <c r="AS2571" i="8"/>
  <c r="AR2571" i="8"/>
  <c r="AQ2571" i="8"/>
  <c r="AP2571" i="8"/>
  <c r="AO2571" i="8"/>
  <c r="AN2571" i="8"/>
  <c r="AM2571" i="8"/>
  <c r="AL2571" i="8"/>
  <c r="AK2571" i="8"/>
  <c r="AJ2571" i="8"/>
  <c r="AH2571" i="8"/>
  <c r="AI2571" i="8" s="1"/>
  <c r="AG2571" i="8"/>
  <c r="AE2571" i="8"/>
  <c r="AF2571" i="8" s="1"/>
  <c r="AB2571" i="8"/>
  <c r="AC2571" i="8" s="1"/>
  <c r="AT2570" i="8"/>
  <c r="AU2570" i="8" s="1"/>
  <c r="AS2570" i="8"/>
  <c r="AR2570" i="8"/>
  <c r="AQ2570" i="8"/>
  <c r="AP2570" i="8"/>
  <c r="AO2570" i="8"/>
  <c r="AN2570" i="8"/>
  <c r="AM2570" i="8"/>
  <c r="AL2570" i="8"/>
  <c r="AK2570" i="8"/>
  <c r="AJ2570" i="8"/>
  <c r="AH2570" i="8"/>
  <c r="AI2570" i="8" s="1"/>
  <c r="AG2570" i="8"/>
  <c r="AE2570" i="8"/>
  <c r="AF2570" i="8" s="1"/>
  <c r="AB2570" i="8"/>
  <c r="AC2570" i="8" s="1"/>
  <c r="AT2569" i="8"/>
  <c r="AU2569" i="8" s="1"/>
  <c r="AS2569" i="8"/>
  <c r="AR2569" i="8"/>
  <c r="AQ2569" i="8"/>
  <c r="AP2569" i="8"/>
  <c r="AO2569" i="8"/>
  <c r="AN2569" i="8"/>
  <c r="AM2569" i="8"/>
  <c r="AL2569" i="8"/>
  <c r="AK2569" i="8"/>
  <c r="AJ2569" i="8"/>
  <c r="AH2569" i="8"/>
  <c r="AI2569" i="8" s="1"/>
  <c r="AG2569" i="8"/>
  <c r="AE2569" i="8"/>
  <c r="AF2569" i="8" s="1"/>
  <c r="AB2569" i="8"/>
  <c r="AC2569" i="8" s="1"/>
  <c r="AT2568" i="8"/>
  <c r="AU2568" i="8" s="1"/>
  <c r="AS2568" i="8"/>
  <c r="AR2568" i="8"/>
  <c r="AQ2568" i="8"/>
  <c r="AP2568" i="8"/>
  <c r="AO2568" i="8"/>
  <c r="AN2568" i="8"/>
  <c r="AM2568" i="8"/>
  <c r="AL2568" i="8"/>
  <c r="AK2568" i="8"/>
  <c r="AJ2568" i="8"/>
  <c r="AH2568" i="8"/>
  <c r="AI2568" i="8" s="1"/>
  <c r="AG2568" i="8"/>
  <c r="AE2568" i="8"/>
  <c r="AF2568" i="8" s="1"/>
  <c r="AB2568" i="8"/>
  <c r="AC2568" i="8" s="1"/>
  <c r="AT2567" i="8"/>
  <c r="AU2567" i="8" s="1"/>
  <c r="AS2567" i="8"/>
  <c r="AR2567" i="8"/>
  <c r="AQ2567" i="8"/>
  <c r="AP2567" i="8"/>
  <c r="AO2567" i="8"/>
  <c r="AN2567" i="8"/>
  <c r="AM2567" i="8"/>
  <c r="AL2567" i="8"/>
  <c r="AK2567" i="8"/>
  <c r="AJ2567" i="8"/>
  <c r="AH2567" i="8"/>
  <c r="AI2567" i="8" s="1"/>
  <c r="AG2567" i="8"/>
  <c r="AE2567" i="8"/>
  <c r="AF2567" i="8" s="1"/>
  <c r="AB2567" i="8"/>
  <c r="AC2567" i="8" s="1"/>
  <c r="AT2566" i="8"/>
  <c r="AU2566" i="8" s="1"/>
  <c r="AS2566" i="8"/>
  <c r="AR2566" i="8"/>
  <c r="AQ2566" i="8"/>
  <c r="AP2566" i="8"/>
  <c r="AO2566" i="8"/>
  <c r="AN2566" i="8"/>
  <c r="AM2566" i="8"/>
  <c r="AL2566" i="8"/>
  <c r="AK2566" i="8"/>
  <c r="AJ2566" i="8"/>
  <c r="AH2566" i="8"/>
  <c r="AI2566" i="8" s="1"/>
  <c r="AG2566" i="8"/>
  <c r="AE2566" i="8"/>
  <c r="AF2566" i="8" s="1"/>
  <c r="AB2566" i="8"/>
  <c r="AC2566" i="8" s="1"/>
  <c r="AT2565" i="8"/>
  <c r="AU2565" i="8" s="1"/>
  <c r="AS2565" i="8"/>
  <c r="AR2565" i="8"/>
  <c r="AQ2565" i="8"/>
  <c r="AP2565" i="8"/>
  <c r="AO2565" i="8"/>
  <c r="AN2565" i="8"/>
  <c r="AM2565" i="8"/>
  <c r="AL2565" i="8"/>
  <c r="AK2565" i="8"/>
  <c r="AJ2565" i="8"/>
  <c r="AH2565" i="8"/>
  <c r="AI2565" i="8" s="1"/>
  <c r="AG2565" i="8"/>
  <c r="AE2565" i="8"/>
  <c r="AF2565" i="8" s="1"/>
  <c r="AB2565" i="8"/>
  <c r="AC2565" i="8" s="1"/>
  <c r="AT2564" i="8"/>
  <c r="AU2564" i="8" s="1"/>
  <c r="AS2564" i="8"/>
  <c r="AR2564" i="8"/>
  <c r="AQ2564" i="8"/>
  <c r="AP2564" i="8"/>
  <c r="AO2564" i="8"/>
  <c r="AN2564" i="8"/>
  <c r="AM2564" i="8"/>
  <c r="AL2564" i="8"/>
  <c r="AK2564" i="8"/>
  <c r="AJ2564" i="8"/>
  <c r="AH2564" i="8"/>
  <c r="AI2564" i="8" s="1"/>
  <c r="AG2564" i="8"/>
  <c r="AE2564" i="8"/>
  <c r="AF2564" i="8" s="1"/>
  <c r="AB2564" i="8"/>
  <c r="AC2564" i="8" s="1"/>
  <c r="AT2563" i="8"/>
  <c r="AU2563" i="8" s="1"/>
  <c r="AS2563" i="8"/>
  <c r="AR2563" i="8"/>
  <c r="AQ2563" i="8"/>
  <c r="AP2563" i="8"/>
  <c r="AO2563" i="8"/>
  <c r="AN2563" i="8"/>
  <c r="AM2563" i="8"/>
  <c r="AL2563" i="8"/>
  <c r="AK2563" i="8"/>
  <c r="AJ2563" i="8"/>
  <c r="AH2563" i="8"/>
  <c r="AI2563" i="8" s="1"/>
  <c r="AG2563" i="8"/>
  <c r="AE2563" i="8"/>
  <c r="AF2563" i="8" s="1"/>
  <c r="AB2563" i="8"/>
  <c r="AC2563" i="8" s="1"/>
  <c r="AT2562" i="8"/>
  <c r="AU2562" i="8" s="1"/>
  <c r="AS2562" i="8"/>
  <c r="AR2562" i="8"/>
  <c r="AQ2562" i="8"/>
  <c r="AP2562" i="8"/>
  <c r="AO2562" i="8"/>
  <c r="AN2562" i="8"/>
  <c r="AM2562" i="8"/>
  <c r="AL2562" i="8"/>
  <c r="AK2562" i="8"/>
  <c r="AJ2562" i="8"/>
  <c r="AH2562" i="8"/>
  <c r="AI2562" i="8" s="1"/>
  <c r="AG2562" i="8"/>
  <c r="AE2562" i="8"/>
  <c r="AF2562" i="8" s="1"/>
  <c r="AB2562" i="8"/>
  <c r="AC2562" i="8" s="1"/>
  <c r="AT2561" i="8"/>
  <c r="AU2561" i="8" s="1"/>
  <c r="AS2561" i="8"/>
  <c r="AR2561" i="8"/>
  <c r="AQ2561" i="8"/>
  <c r="AP2561" i="8"/>
  <c r="AO2561" i="8"/>
  <c r="AN2561" i="8"/>
  <c r="AM2561" i="8"/>
  <c r="AL2561" i="8"/>
  <c r="AK2561" i="8"/>
  <c r="AJ2561" i="8"/>
  <c r="AH2561" i="8"/>
  <c r="AI2561" i="8" s="1"/>
  <c r="AG2561" i="8"/>
  <c r="AE2561" i="8"/>
  <c r="AF2561" i="8" s="1"/>
  <c r="AB2561" i="8"/>
  <c r="AC2561" i="8" s="1"/>
  <c r="AT2560" i="8"/>
  <c r="AU2560" i="8" s="1"/>
  <c r="AS2560" i="8"/>
  <c r="AR2560" i="8"/>
  <c r="AQ2560" i="8"/>
  <c r="AP2560" i="8"/>
  <c r="AO2560" i="8"/>
  <c r="AN2560" i="8"/>
  <c r="AM2560" i="8"/>
  <c r="AL2560" i="8"/>
  <c r="AK2560" i="8"/>
  <c r="AJ2560" i="8"/>
  <c r="AH2560" i="8"/>
  <c r="AI2560" i="8" s="1"/>
  <c r="AG2560" i="8"/>
  <c r="AE2560" i="8"/>
  <c r="AF2560" i="8" s="1"/>
  <c r="AB2560" i="8"/>
  <c r="AC2560" i="8" s="1"/>
  <c r="AT2559" i="8"/>
  <c r="AU2559" i="8" s="1"/>
  <c r="AS2559" i="8"/>
  <c r="AR2559" i="8"/>
  <c r="AQ2559" i="8"/>
  <c r="AP2559" i="8"/>
  <c r="AO2559" i="8"/>
  <c r="AN2559" i="8"/>
  <c r="AM2559" i="8"/>
  <c r="AL2559" i="8"/>
  <c r="AK2559" i="8"/>
  <c r="AJ2559" i="8"/>
  <c r="AH2559" i="8"/>
  <c r="AI2559" i="8" s="1"/>
  <c r="AG2559" i="8"/>
  <c r="AE2559" i="8"/>
  <c r="AF2559" i="8" s="1"/>
  <c r="AB2559" i="8"/>
  <c r="AC2559" i="8" s="1"/>
  <c r="AT2558" i="8"/>
  <c r="AU2558" i="8" s="1"/>
  <c r="AS2558" i="8"/>
  <c r="AR2558" i="8"/>
  <c r="AQ2558" i="8"/>
  <c r="AP2558" i="8"/>
  <c r="AO2558" i="8"/>
  <c r="AN2558" i="8"/>
  <c r="AM2558" i="8"/>
  <c r="AL2558" i="8"/>
  <c r="AK2558" i="8"/>
  <c r="AJ2558" i="8"/>
  <c r="AH2558" i="8"/>
  <c r="AI2558" i="8" s="1"/>
  <c r="AG2558" i="8"/>
  <c r="AE2558" i="8"/>
  <c r="AF2558" i="8" s="1"/>
  <c r="AB2558" i="8"/>
  <c r="AC2558" i="8" s="1"/>
  <c r="AT2557" i="8"/>
  <c r="AU2557" i="8" s="1"/>
  <c r="AS2557" i="8"/>
  <c r="AR2557" i="8"/>
  <c r="AQ2557" i="8"/>
  <c r="AP2557" i="8"/>
  <c r="AO2557" i="8"/>
  <c r="AN2557" i="8"/>
  <c r="AM2557" i="8"/>
  <c r="AL2557" i="8"/>
  <c r="AK2557" i="8"/>
  <c r="AJ2557" i="8"/>
  <c r="AH2557" i="8"/>
  <c r="AI2557" i="8" s="1"/>
  <c r="AG2557" i="8"/>
  <c r="AE2557" i="8"/>
  <c r="AF2557" i="8" s="1"/>
  <c r="AB2557" i="8"/>
  <c r="AC2557" i="8" s="1"/>
  <c r="AT2556" i="8"/>
  <c r="AU2556" i="8" s="1"/>
  <c r="AS2556" i="8"/>
  <c r="AR2556" i="8"/>
  <c r="AQ2556" i="8"/>
  <c r="AP2556" i="8"/>
  <c r="AO2556" i="8"/>
  <c r="AN2556" i="8"/>
  <c r="AM2556" i="8"/>
  <c r="AL2556" i="8"/>
  <c r="AK2556" i="8"/>
  <c r="AJ2556" i="8"/>
  <c r="AH2556" i="8"/>
  <c r="AI2556" i="8" s="1"/>
  <c r="AG2556" i="8"/>
  <c r="AE2556" i="8"/>
  <c r="AF2556" i="8" s="1"/>
  <c r="AB2556" i="8"/>
  <c r="AC2556" i="8" s="1"/>
  <c r="AT2555" i="8"/>
  <c r="AU2555" i="8" s="1"/>
  <c r="AS2555" i="8"/>
  <c r="AR2555" i="8"/>
  <c r="AQ2555" i="8"/>
  <c r="AP2555" i="8"/>
  <c r="AO2555" i="8"/>
  <c r="AN2555" i="8"/>
  <c r="AM2555" i="8"/>
  <c r="AL2555" i="8"/>
  <c r="AK2555" i="8"/>
  <c r="AJ2555" i="8"/>
  <c r="AH2555" i="8"/>
  <c r="AI2555" i="8" s="1"/>
  <c r="AG2555" i="8"/>
  <c r="AE2555" i="8"/>
  <c r="AF2555" i="8" s="1"/>
  <c r="AB2555" i="8"/>
  <c r="AC2555" i="8" s="1"/>
  <c r="AT2554" i="8"/>
  <c r="AU2554" i="8" s="1"/>
  <c r="AS2554" i="8"/>
  <c r="AR2554" i="8"/>
  <c r="AQ2554" i="8"/>
  <c r="AP2554" i="8"/>
  <c r="AO2554" i="8"/>
  <c r="AN2554" i="8"/>
  <c r="AM2554" i="8"/>
  <c r="AL2554" i="8"/>
  <c r="AK2554" i="8"/>
  <c r="AJ2554" i="8"/>
  <c r="AH2554" i="8"/>
  <c r="AI2554" i="8" s="1"/>
  <c r="AG2554" i="8"/>
  <c r="AE2554" i="8"/>
  <c r="AF2554" i="8" s="1"/>
  <c r="AB2554" i="8"/>
  <c r="AC2554" i="8" s="1"/>
  <c r="AT2553" i="8"/>
  <c r="AU2553" i="8" s="1"/>
  <c r="AS2553" i="8"/>
  <c r="AR2553" i="8"/>
  <c r="AQ2553" i="8"/>
  <c r="AP2553" i="8"/>
  <c r="AO2553" i="8"/>
  <c r="AN2553" i="8"/>
  <c r="AM2553" i="8"/>
  <c r="AL2553" i="8"/>
  <c r="AK2553" i="8"/>
  <c r="AJ2553" i="8"/>
  <c r="AH2553" i="8"/>
  <c r="AI2553" i="8" s="1"/>
  <c r="AG2553" i="8"/>
  <c r="AE2553" i="8"/>
  <c r="AF2553" i="8" s="1"/>
  <c r="AB2553" i="8"/>
  <c r="AC2553" i="8" s="1"/>
  <c r="AT2552" i="8"/>
  <c r="AU2552" i="8" s="1"/>
  <c r="AS2552" i="8"/>
  <c r="AR2552" i="8"/>
  <c r="AQ2552" i="8"/>
  <c r="AP2552" i="8"/>
  <c r="AO2552" i="8"/>
  <c r="AN2552" i="8"/>
  <c r="AM2552" i="8"/>
  <c r="AL2552" i="8"/>
  <c r="AK2552" i="8"/>
  <c r="AJ2552" i="8"/>
  <c r="AH2552" i="8"/>
  <c r="AI2552" i="8" s="1"/>
  <c r="AG2552" i="8"/>
  <c r="AE2552" i="8"/>
  <c r="AF2552" i="8" s="1"/>
  <c r="AB2552" i="8"/>
  <c r="AC2552" i="8" s="1"/>
  <c r="AT2551" i="8"/>
  <c r="AU2551" i="8" s="1"/>
  <c r="AS2551" i="8"/>
  <c r="AR2551" i="8"/>
  <c r="AQ2551" i="8"/>
  <c r="AP2551" i="8"/>
  <c r="AO2551" i="8"/>
  <c r="AN2551" i="8"/>
  <c r="AM2551" i="8"/>
  <c r="AL2551" i="8"/>
  <c r="AK2551" i="8"/>
  <c r="AJ2551" i="8"/>
  <c r="AH2551" i="8"/>
  <c r="AI2551" i="8" s="1"/>
  <c r="AG2551" i="8"/>
  <c r="AE2551" i="8"/>
  <c r="AF2551" i="8" s="1"/>
  <c r="AB2551" i="8"/>
  <c r="AC2551" i="8" s="1"/>
  <c r="AT2550" i="8"/>
  <c r="AU2550" i="8" s="1"/>
  <c r="AS2550" i="8"/>
  <c r="AR2550" i="8"/>
  <c r="AQ2550" i="8"/>
  <c r="AP2550" i="8"/>
  <c r="AO2550" i="8"/>
  <c r="AN2550" i="8"/>
  <c r="AM2550" i="8"/>
  <c r="AL2550" i="8"/>
  <c r="AK2550" i="8"/>
  <c r="AJ2550" i="8"/>
  <c r="AH2550" i="8"/>
  <c r="AI2550" i="8" s="1"/>
  <c r="AG2550" i="8"/>
  <c r="AE2550" i="8"/>
  <c r="AF2550" i="8" s="1"/>
  <c r="AB2550" i="8"/>
  <c r="AC2550" i="8" s="1"/>
  <c r="AT2549" i="8"/>
  <c r="AU2549" i="8" s="1"/>
  <c r="AS2549" i="8"/>
  <c r="AR2549" i="8"/>
  <c r="AQ2549" i="8"/>
  <c r="AP2549" i="8"/>
  <c r="AO2549" i="8"/>
  <c r="AN2549" i="8"/>
  <c r="AM2549" i="8"/>
  <c r="AL2549" i="8"/>
  <c r="AK2549" i="8"/>
  <c r="AJ2549" i="8"/>
  <c r="AH2549" i="8"/>
  <c r="AI2549" i="8" s="1"/>
  <c r="AG2549" i="8"/>
  <c r="AE2549" i="8"/>
  <c r="AF2549" i="8" s="1"/>
  <c r="AB2549" i="8"/>
  <c r="AC2549" i="8" s="1"/>
  <c r="AT2548" i="8"/>
  <c r="AU2548" i="8" s="1"/>
  <c r="AS2548" i="8"/>
  <c r="AR2548" i="8"/>
  <c r="AQ2548" i="8"/>
  <c r="AP2548" i="8"/>
  <c r="AO2548" i="8"/>
  <c r="AN2548" i="8"/>
  <c r="AM2548" i="8"/>
  <c r="AL2548" i="8"/>
  <c r="AK2548" i="8"/>
  <c r="AJ2548" i="8"/>
  <c r="AH2548" i="8"/>
  <c r="AI2548" i="8" s="1"/>
  <c r="AG2548" i="8"/>
  <c r="AE2548" i="8"/>
  <c r="AF2548" i="8" s="1"/>
  <c r="AB2548" i="8"/>
  <c r="AC2548" i="8" s="1"/>
  <c r="AT2547" i="8"/>
  <c r="AU2547" i="8" s="1"/>
  <c r="AS2547" i="8"/>
  <c r="AR2547" i="8"/>
  <c r="AQ2547" i="8"/>
  <c r="AP2547" i="8"/>
  <c r="AO2547" i="8"/>
  <c r="AN2547" i="8"/>
  <c r="AM2547" i="8"/>
  <c r="AL2547" i="8"/>
  <c r="AK2547" i="8"/>
  <c r="AJ2547" i="8"/>
  <c r="AH2547" i="8"/>
  <c r="AI2547" i="8" s="1"/>
  <c r="AG2547" i="8"/>
  <c r="AE2547" i="8"/>
  <c r="AF2547" i="8" s="1"/>
  <c r="AB2547" i="8"/>
  <c r="AC2547" i="8" s="1"/>
  <c r="AT2546" i="8"/>
  <c r="AU2546" i="8" s="1"/>
  <c r="AS2546" i="8"/>
  <c r="AR2546" i="8"/>
  <c r="AQ2546" i="8"/>
  <c r="AP2546" i="8"/>
  <c r="AO2546" i="8"/>
  <c r="AN2546" i="8"/>
  <c r="AM2546" i="8"/>
  <c r="AL2546" i="8"/>
  <c r="AK2546" i="8"/>
  <c r="AJ2546" i="8"/>
  <c r="AH2546" i="8"/>
  <c r="AI2546" i="8" s="1"/>
  <c r="AG2546" i="8"/>
  <c r="AE2546" i="8"/>
  <c r="AF2546" i="8" s="1"/>
  <c r="AB2546" i="8"/>
  <c r="AC2546" i="8" s="1"/>
  <c r="AT2545" i="8"/>
  <c r="AU2545" i="8" s="1"/>
  <c r="AS2545" i="8"/>
  <c r="AR2545" i="8"/>
  <c r="AQ2545" i="8"/>
  <c r="AP2545" i="8"/>
  <c r="AO2545" i="8"/>
  <c r="AN2545" i="8"/>
  <c r="AM2545" i="8"/>
  <c r="AL2545" i="8"/>
  <c r="AK2545" i="8"/>
  <c r="AJ2545" i="8"/>
  <c r="AH2545" i="8"/>
  <c r="AI2545" i="8" s="1"/>
  <c r="AG2545" i="8"/>
  <c r="AE2545" i="8"/>
  <c r="AF2545" i="8" s="1"/>
  <c r="AB2545" i="8"/>
  <c r="AC2545" i="8" s="1"/>
  <c r="AT2544" i="8"/>
  <c r="AU2544" i="8" s="1"/>
  <c r="AS2544" i="8"/>
  <c r="AR2544" i="8"/>
  <c r="AQ2544" i="8"/>
  <c r="AP2544" i="8"/>
  <c r="AO2544" i="8"/>
  <c r="AN2544" i="8"/>
  <c r="AM2544" i="8"/>
  <c r="AL2544" i="8"/>
  <c r="AK2544" i="8"/>
  <c r="AJ2544" i="8"/>
  <c r="AH2544" i="8"/>
  <c r="AI2544" i="8" s="1"/>
  <c r="AG2544" i="8"/>
  <c r="AE2544" i="8"/>
  <c r="AF2544" i="8" s="1"/>
  <c r="AB2544" i="8"/>
  <c r="AC2544" i="8" s="1"/>
  <c r="AT2543" i="8"/>
  <c r="AU2543" i="8" s="1"/>
  <c r="AS2543" i="8"/>
  <c r="AR2543" i="8"/>
  <c r="AQ2543" i="8"/>
  <c r="AP2543" i="8"/>
  <c r="AO2543" i="8"/>
  <c r="AN2543" i="8"/>
  <c r="AM2543" i="8"/>
  <c r="AL2543" i="8"/>
  <c r="AK2543" i="8"/>
  <c r="AJ2543" i="8"/>
  <c r="AH2543" i="8"/>
  <c r="AI2543" i="8" s="1"/>
  <c r="AG2543" i="8"/>
  <c r="AE2543" i="8"/>
  <c r="AF2543" i="8" s="1"/>
  <c r="AB2543" i="8"/>
  <c r="AC2543" i="8" s="1"/>
  <c r="AT2542" i="8"/>
  <c r="AU2542" i="8" s="1"/>
  <c r="AS2542" i="8"/>
  <c r="AR2542" i="8"/>
  <c r="AQ2542" i="8"/>
  <c r="AP2542" i="8"/>
  <c r="AO2542" i="8"/>
  <c r="AN2542" i="8"/>
  <c r="AM2542" i="8"/>
  <c r="AL2542" i="8"/>
  <c r="AK2542" i="8"/>
  <c r="AJ2542" i="8"/>
  <c r="AH2542" i="8"/>
  <c r="AI2542" i="8" s="1"/>
  <c r="AG2542" i="8"/>
  <c r="AE2542" i="8"/>
  <c r="AF2542" i="8" s="1"/>
  <c r="AB2542" i="8"/>
  <c r="AC2542" i="8" s="1"/>
  <c r="AT2541" i="8"/>
  <c r="AU2541" i="8" s="1"/>
  <c r="AS2541" i="8"/>
  <c r="AR2541" i="8"/>
  <c r="AQ2541" i="8"/>
  <c r="AP2541" i="8"/>
  <c r="AO2541" i="8"/>
  <c r="AN2541" i="8"/>
  <c r="AM2541" i="8"/>
  <c r="AL2541" i="8"/>
  <c r="AK2541" i="8"/>
  <c r="AJ2541" i="8"/>
  <c r="AH2541" i="8"/>
  <c r="AI2541" i="8" s="1"/>
  <c r="AG2541" i="8"/>
  <c r="AE2541" i="8"/>
  <c r="AF2541" i="8" s="1"/>
  <c r="AB2541" i="8"/>
  <c r="AC2541" i="8" s="1"/>
  <c r="AT2540" i="8"/>
  <c r="AU2540" i="8" s="1"/>
  <c r="AS2540" i="8"/>
  <c r="AR2540" i="8"/>
  <c r="AQ2540" i="8"/>
  <c r="AP2540" i="8"/>
  <c r="AO2540" i="8"/>
  <c r="AN2540" i="8"/>
  <c r="AM2540" i="8"/>
  <c r="AL2540" i="8"/>
  <c r="AK2540" i="8"/>
  <c r="AJ2540" i="8"/>
  <c r="AH2540" i="8"/>
  <c r="AI2540" i="8" s="1"/>
  <c r="AG2540" i="8"/>
  <c r="AE2540" i="8"/>
  <c r="AF2540" i="8" s="1"/>
  <c r="AB2540" i="8"/>
  <c r="AC2540" i="8" s="1"/>
  <c r="AT2539" i="8"/>
  <c r="AU2539" i="8" s="1"/>
  <c r="AS2539" i="8"/>
  <c r="AR2539" i="8"/>
  <c r="AQ2539" i="8"/>
  <c r="AP2539" i="8"/>
  <c r="AO2539" i="8"/>
  <c r="AN2539" i="8"/>
  <c r="AM2539" i="8"/>
  <c r="AL2539" i="8"/>
  <c r="AK2539" i="8"/>
  <c r="AJ2539" i="8"/>
  <c r="AH2539" i="8"/>
  <c r="AI2539" i="8" s="1"/>
  <c r="AG2539" i="8"/>
  <c r="AE2539" i="8"/>
  <c r="AF2539" i="8" s="1"/>
  <c r="AB2539" i="8"/>
  <c r="AC2539" i="8" s="1"/>
  <c r="AT2538" i="8"/>
  <c r="AU2538" i="8" s="1"/>
  <c r="AS2538" i="8"/>
  <c r="AR2538" i="8"/>
  <c r="AQ2538" i="8"/>
  <c r="AP2538" i="8"/>
  <c r="AO2538" i="8"/>
  <c r="AN2538" i="8"/>
  <c r="AM2538" i="8"/>
  <c r="AL2538" i="8"/>
  <c r="AK2538" i="8"/>
  <c r="AJ2538" i="8"/>
  <c r="AH2538" i="8"/>
  <c r="AI2538" i="8" s="1"/>
  <c r="AG2538" i="8"/>
  <c r="AE2538" i="8"/>
  <c r="AF2538" i="8" s="1"/>
  <c r="AB2538" i="8"/>
  <c r="AC2538" i="8" s="1"/>
  <c r="AT2537" i="8"/>
  <c r="AU2537" i="8" s="1"/>
  <c r="AS2537" i="8"/>
  <c r="AR2537" i="8"/>
  <c r="AQ2537" i="8"/>
  <c r="AP2537" i="8"/>
  <c r="AO2537" i="8"/>
  <c r="AN2537" i="8"/>
  <c r="AM2537" i="8"/>
  <c r="AL2537" i="8"/>
  <c r="AK2537" i="8"/>
  <c r="AJ2537" i="8"/>
  <c r="AH2537" i="8"/>
  <c r="AI2537" i="8" s="1"/>
  <c r="AG2537" i="8"/>
  <c r="AE2537" i="8"/>
  <c r="AF2537" i="8" s="1"/>
  <c r="AB2537" i="8"/>
  <c r="AC2537" i="8" s="1"/>
  <c r="AT2536" i="8"/>
  <c r="AU2536" i="8" s="1"/>
  <c r="AS2536" i="8"/>
  <c r="AR2536" i="8"/>
  <c r="AQ2536" i="8"/>
  <c r="AP2536" i="8"/>
  <c r="AO2536" i="8"/>
  <c r="AN2536" i="8"/>
  <c r="AM2536" i="8"/>
  <c r="AL2536" i="8"/>
  <c r="AK2536" i="8"/>
  <c r="AJ2536" i="8"/>
  <c r="AH2536" i="8"/>
  <c r="AI2536" i="8" s="1"/>
  <c r="AG2536" i="8"/>
  <c r="AE2536" i="8"/>
  <c r="AF2536" i="8" s="1"/>
  <c r="AB2536" i="8"/>
  <c r="AC2536" i="8" s="1"/>
  <c r="AU2535" i="8"/>
  <c r="AT2535" i="8"/>
  <c r="AS2535" i="8"/>
  <c r="AR2535" i="8"/>
  <c r="AQ2535" i="8"/>
  <c r="AP2535" i="8"/>
  <c r="AO2535" i="8"/>
  <c r="AN2535" i="8"/>
  <c r="AM2535" i="8"/>
  <c r="AL2535" i="8"/>
  <c r="AK2535" i="8"/>
  <c r="AJ2535" i="8"/>
  <c r="AH2535" i="8"/>
  <c r="AI2535" i="8" s="1"/>
  <c r="AG2535" i="8"/>
  <c r="AE2535" i="8"/>
  <c r="AF2535" i="8" s="1"/>
  <c r="AB2535" i="8"/>
  <c r="AC2535" i="8" s="1"/>
  <c r="AT2534" i="8"/>
  <c r="AU2534" i="8" s="1"/>
  <c r="AS2534" i="8"/>
  <c r="AR2534" i="8"/>
  <c r="AQ2534" i="8"/>
  <c r="AP2534" i="8"/>
  <c r="AO2534" i="8"/>
  <c r="AN2534" i="8"/>
  <c r="AM2534" i="8"/>
  <c r="AL2534" i="8"/>
  <c r="AK2534" i="8"/>
  <c r="AJ2534" i="8"/>
  <c r="AH2534" i="8"/>
  <c r="AI2534" i="8" s="1"/>
  <c r="AG2534" i="8"/>
  <c r="AE2534" i="8"/>
  <c r="AF2534" i="8" s="1"/>
  <c r="AB2534" i="8"/>
  <c r="AC2534" i="8" s="1"/>
  <c r="AT2533" i="8"/>
  <c r="AU2533" i="8" s="1"/>
  <c r="AS2533" i="8"/>
  <c r="AR2533" i="8"/>
  <c r="AQ2533" i="8"/>
  <c r="AP2533" i="8"/>
  <c r="AO2533" i="8"/>
  <c r="AN2533" i="8"/>
  <c r="AM2533" i="8"/>
  <c r="AL2533" i="8"/>
  <c r="AK2533" i="8"/>
  <c r="AJ2533" i="8"/>
  <c r="AH2533" i="8"/>
  <c r="AI2533" i="8" s="1"/>
  <c r="AG2533" i="8"/>
  <c r="AE2533" i="8"/>
  <c r="AF2533" i="8" s="1"/>
  <c r="AB2533" i="8"/>
  <c r="AC2533" i="8" s="1"/>
  <c r="AT2532" i="8"/>
  <c r="AU2532" i="8" s="1"/>
  <c r="AS2532" i="8"/>
  <c r="AR2532" i="8"/>
  <c r="AQ2532" i="8"/>
  <c r="AP2532" i="8"/>
  <c r="AO2532" i="8"/>
  <c r="AN2532" i="8"/>
  <c r="AM2532" i="8"/>
  <c r="AL2532" i="8"/>
  <c r="AK2532" i="8"/>
  <c r="AJ2532" i="8"/>
  <c r="AH2532" i="8"/>
  <c r="AI2532" i="8" s="1"/>
  <c r="AG2532" i="8"/>
  <c r="AE2532" i="8"/>
  <c r="AF2532" i="8" s="1"/>
  <c r="AB2532" i="8"/>
  <c r="AC2532" i="8" s="1"/>
  <c r="AT2531" i="8"/>
  <c r="AU2531" i="8" s="1"/>
  <c r="AS2531" i="8"/>
  <c r="AR2531" i="8"/>
  <c r="AQ2531" i="8"/>
  <c r="AP2531" i="8"/>
  <c r="AO2531" i="8"/>
  <c r="AN2531" i="8"/>
  <c r="AM2531" i="8"/>
  <c r="AL2531" i="8"/>
  <c r="AK2531" i="8"/>
  <c r="AJ2531" i="8"/>
  <c r="AH2531" i="8"/>
  <c r="AI2531" i="8" s="1"/>
  <c r="AG2531" i="8"/>
  <c r="AE2531" i="8"/>
  <c r="AF2531" i="8" s="1"/>
  <c r="AB2531" i="8"/>
  <c r="AC2531" i="8" s="1"/>
  <c r="AT2530" i="8"/>
  <c r="AU2530" i="8" s="1"/>
  <c r="AS2530" i="8"/>
  <c r="AR2530" i="8"/>
  <c r="AQ2530" i="8"/>
  <c r="AP2530" i="8"/>
  <c r="AO2530" i="8"/>
  <c r="AN2530" i="8"/>
  <c r="AM2530" i="8"/>
  <c r="AL2530" i="8"/>
  <c r="AK2530" i="8"/>
  <c r="AJ2530" i="8"/>
  <c r="AH2530" i="8"/>
  <c r="AI2530" i="8" s="1"/>
  <c r="AG2530" i="8"/>
  <c r="AE2530" i="8"/>
  <c r="AF2530" i="8" s="1"/>
  <c r="AB2530" i="8"/>
  <c r="AC2530" i="8" s="1"/>
  <c r="AT2529" i="8"/>
  <c r="AU2529" i="8" s="1"/>
  <c r="AS2529" i="8"/>
  <c r="AR2529" i="8"/>
  <c r="AQ2529" i="8"/>
  <c r="AP2529" i="8"/>
  <c r="AO2529" i="8"/>
  <c r="AN2529" i="8"/>
  <c r="AM2529" i="8"/>
  <c r="AL2529" i="8"/>
  <c r="AK2529" i="8"/>
  <c r="AJ2529" i="8"/>
  <c r="AH2529" i="8"/>
  <c r="AI2529" i="8" s="1"/>
  <c r="AG2529" i="8"/>
  <c r="AE2529" i="8"/>
  <c r="AF2529" i="8" s="1"/>
  <c r="AB2529" i="8"/>
  <c r="AC2529" i="8" s="1"/>
  <c r="AT2528" i="8"/>
  <c r="AU2528" i="8" s="1"/>
  <c r="AS2528" i="8"/>
  <c r="AR2528" i="8"/>
  <c r="AQ2528" i="8"/>
  <c r="AP2528" i="8"/>
  <c r="AO2528" i="8"/>
  <c r="AN2528" i="8"/>
  <c r="AM2528" i="8"/>
  <c r="AL2528" i="8"/>
  <c r="AK2528" i="8"/>
  <c r="AJ2528" i="8"/>
  <c r="AH2528" i="8"/>
  <c r="AI2528" i="8" s="1"/>
  <c r="AG2528" i="8"/>
  <c r="AE2528" i="8"/>
  <c r="AF2528" i="8" s="1"/>
  <c r="AB2528" i="8"/>
  <c r="AC2528" i="8" s="1"/>
  <c r="AT2527" i="8"/>
  <c r="AU2527" i="8" s="1"/>
  <c r="AS2527" i="8"/>
  <c r="AR2527" i="8"/>
  <c r="AQ2527" i="8"/>
  <c r="AP2527" i="8"/>
  <c r="AO2527" i="8"/>
  <c r="AN2527" i="8"/>
  <c r="AM2527" i="8"/>
  <c r="AL2527" i="8"/>
  <c r="AK2527" i="8"/>
  <c r="AJ2527" i="8"/>
  <c r="AH2527" i="8"/>
  <c r="AI2527" i="8" s="1"/>
  <c r="AG2527" i="8"/>
  <c r="AE2527" i="8"/>
  <c r="AF2527" i="8" s="1"/>
  <c r="AB2527" i="8"/>
  <c r="AC2527" i="8" s="1"/>
  <c r="AT2526" i="8"/>
  <c r="AU2526" i="8" s="1"/>
  <c r="AS2526" i="8"/>
  <c r="AR2526" i="8"/>
  <c r="AQ2526" i="8"/>
  <c r="AP2526" i="8"/>
  <c r="AO2526" i="8"/>
  <c r="AN2526" i="8"/>
  <c r="AM2526" i="8"/>
  <c r="AL2526" i="8"/>
  <c r="AK2526" i="8"/>
  <c r="AJ2526" i="8"/>
  <c r="AH2526" i="8"/>
  <c r="AI2526" i="8" s="1"/>
  <c r="AG2526" i="8"/>
  <c r="AF2526" i="8"/>
  <c r="AE2526" i="8"/>
  <c r="AB2526" i="8"/>
  <c r="AC2526" i="8" s="1"/>
  <c r="AT2525" i="8"/>
  <c r="AU2525" i="8" s="1"/>
  <c r="AS2525" i="8"/>
  <c r="AR2525" i="8"/>
  <c r="AQ2525" i="8"/>
  <c r="AP2525" i="8"/>
  <c r="AO2525" i="8"/>
  <c r="AN2525" i="8"/>
  <c r="AM2525" i="8"/>
  <c r="AL2525" i="8"/>
  <c r="AK2525" i="8"/>
  <c r="AJ2525" i="8"/>
  <c r="AH2525" i="8"/>
  <c r="AI2525" i="8" s="1"/>
  <c r="AG2525" i="8"/>
  <c r="AE2525" i="8"/>
  <c r="AF2525" i="8" s="1"/>
  <c r="AB2525" i="8"/>
  <c r="AC2525" i="8" s="1"/>
  <c r="AT2524" i="8"/>
  <c r="AU2524" i="8" s="1"/>
  <c r="AS2524" i="8"/>
  <c r="AR2524" i="8"/>
  <c r="AQ2524" i="8"/>
  <c r="AP2524" i="8"/>
  <c r="AO2524" i="8"/>
  <c r="AN2524" i="8"/>
  <c r="AM2524" i="8"/>
  <c r="AL2524" i="8"/>
  <c r="AK2524" i="8"/>
  <c r="AJ2524" i="8"/>
  <c r="AH2524" i="8"/>
  <c r="AI2524" i="8" s="1"/>
  <c r="AG2524" i="8"/>
  <c r="AF2524" i="8"/>
  <c r="AE2524" i="8"/>
  <c r="AB2524" i="8"/>
  <c r="AC2524" i="8" s="1"/>
  <c r="AT2523" i="8"/>
  <c r="AU2523" i="8" s="1"/>
  <c r="AS2523" i="8"/>
  <c r="AR2523" i="8"/>
  <c r="AQ2523" i="8"/>
  <c r="AP2523" i="8"/>
  <c r="AO2523" i="8"/>
  <c r="AN2523" i="8"/>
  <c r="AM2523" i="8"/>
  <c r="AL2523" i="8"/>
  <c r="AK2523" i="8"/>
  <c r="AJ2523" i="8"/>
  <c r="AH2523" i="8"/>
  <c r="AI2523" i="8" s="1"/>
  <c r="AG2523" i="8"/>
  <c r="AE2523" i="8"/>
  <c r="AF2523" i="8" s="1"/>
  <c r="AB2523" i="8"/>
  <c r="AC2523" i="8" s="1"/>
  <c r="AT2522" i="8"/>
  <c r="AU2522" i="8" s="1"/>
  <c r="AS2522" i="8"/>
  <c r="AR2522" i="8"/>
  <c r="AQ2522" i="8"/>
  <c r="AP2522" i="8"/>
  <c r="AO2522" i="8"/>
  <c r="AN2522" i="8"/>
  <c r="AM2522" i="8"/>
  <c r="AL2522" i="8"/>
  <c r="AK2522" i="8"/>
  <c r="AJ2522" i="8"/>
  <c r="AH2522" i="8"/>
  <c r="AI2522" i="8" s="1"/>
  <c r="AG2522" i="8"/>
  <c r="AE2522" i="8"/>
  <c r="AF2522" i="8" s="1"/>
  <c r="AB2522" i="8"/>
  <c r="AC2522" i="8" s="1"/>
  <c r="AT2521" i="8"/>
  <c r="AU2521" i="8" s="1"/>
  <c r="AS2521" i="8"/>
  <c r="AR2521" i="8"/>
  <c r="AQ2521" i="8"/>
  <c r="AP2521" i="8"/>
  <c r="AO2521" i="8"/>
  <c r="AN2521" i="8"/>
  <c r="AM2521" i="8"/>
  <c r="AL2521" i="8"/>
  <c r="AK2521" i="8"/>
  <c r="AJ2521" i="8"/>
  <c r="AH2521" i="8"/>
  <c r="AI2521" i="8" s="1"/>
  <c r="AG2521" i="8"/>
  <c r="AE2521" i="8"/>
  <c r="AF2521" i="8" s="1"/>
  <c r="AB2521" i="8"/>
  <c r="AC2521" i="8" s="1"/>
  <c r="AT2520" i="8"/>
  <c r="AU2520" i="8" s="1"/>
  <c r="AS2520" i="8"/>
  <c r="AR2520" i="8"/>
  <c r="AQ2520" i="8"/>
  <c r="AP2520" i="8"/>
  <c r="AO2520" i="8"/>
  <c r="AN2520" i="8"/>
  <c r="AM2520" i="8"/>
  <c r="AL2520" i="8"/>
  <c r="AK2520" i="8"/>
  <c r="AJ2520" i="8"/>
  <c r="AH2520" i="8"/>
  <c r="AI2520" i="8" s="1"/>
  <c r="AG2520" i="8"/>
  <c r="AE2520" i="8"/>
  <c r="AF2520" i="8" s="1"/>
  <c r="AB2520" i="8"/>
  <c r="AC2520" i="8" s="1"/>
  <c r="AT2519" i="8"/>
  <c r="AU2519" i="8" s="1"/>
  <c r="AS2519" i="8"/>
  <c r="AR2519" i="8"/>
  <c r="AQ2519" i="8"/>
  <c r="AP2519" i="8"/>
  <c r="AO2519" i="8"/>
  <c r="AN2519" i="8"/>
  <c r="AM2519" i="8"/>
  <c r="AL2519" i="8"/>
  <c r="AK2519" i="8"/>
  <c r="AJ2519" i="8"/>
  <c r="AH2519" i="8"/>
  <c r="AI2519" i="8" s="1"/>
  <c r="AG2519" i="8"/>
  <c r="AF2519" i="8"/>
  <c r="AE2519" i="8"/>
  <c r="AB2519" i="8"/>
  <c r="AC2519" i="8" s="1"/>
  <c r="AT2518" i="8"/>
  <c r="AU2518" i="8" s="1"/>
  <c r="AS2518" i="8"/>
  <c r="AR2518" i="8"/>
  <c r="AQ2518" i="8"/>
  <c r="AP2518" i="8"/>
  <c r="AO2518" i="8"/>
  <c r="AN2518" i="8"/>
  <c r="AM2518" i="8"/>
  <c r="AL2518" i="8"/>
  <c r="AK2518" i="8"/>
  <c r="AJ2518" i="8"/>
  <c r="AH2518" i="8"/>
  <c r="AI2518" i="8" s="1"/>
  <c r="AG2518" i="8"/>
  <c r="AE2518" i="8"/>
  <c r="AF2518" i="8" s="1"/>
  <c r="AB2518" i="8"/>
  <c r="AC2518" i="8" s="1"/>
  <c r="AT2517" i="8"/>
  <c r="AU2517" i="8" s="1"/>
  <c r="AS2517" i="8"/>
  <c r="AR2517" i="8"/>
  <c r="AQ2517" i="8"/>
  <c r="AP2517" i="8"/>
  <c r="AO2517" i="8"/>
  <c r="AN2517" i="8"/>
  <c r="AM2517" i="8"/>
  <c r="AL2517" i="8"/>
  <c r="AK2517" i="8"/>
  <c r="AJ2517" i="8"/>
  <c r="AI2517" i="8"/>
  <c r="AH2517" i="8"/>
  <c r="AG2517" i="8"/>
  <c r="AE2517" i="8"/>
  <c r="AF2517" i="8" s="1"/>
  <c r="AB2517" i="8"/>
  <c r="AC2517" i="8" s="1"/>
  <c r="AT2516" i="8"/>
  <c r="AU2516" i="8" s="1"/>
  <c r="AS2516" i="8"/>
  <c r="AR2516" i="8"/>
  <c r="AQ2516" i="8"/>
  <c r="AP2516" i="8"/>
  <c r="AO2516" i="8"/>
  <c r="AN2516" i="8"/>
  <c r="AM2516" i="8"/>
  <c r="AL2516" i="8"/>
  <c r="AK2516" i="8"/>
  <c r="AJ2516" i="8"/>
  <c r="AH2516" i="8"/>
  <c r="AI2516" i="8" s="1"/>
  <c r="AG2516" i="8"/>
  <c r="AE2516" i="8"/>
  <c r="AF2516" i="8" s="1"/>
  <c r="AB2516" i="8"/>
  <c r="AC2516" i="8" s="1"/>
  <c r="AT2515" i="8"/>
  <c r="AU2515" i="8" s="1"/>
  <c r="AS2515" i="8"/>
  <c r="AR2515" i="8"/>
  <c r="AQ2515" i="8"/>
  <c r="AP2515" i="8"/>
  <c r="AO2515" i="8"/>
  <c r="AN2515" i="8"/>
  <c r="AM2515" i="8"/>
  <c r="AL2515" i="8"/>
  <c r="AK2515" i="8"/>
  <c r="AJ2515" i="8"/>
  <c r="AH2515" i="8"/>
  <c r="AI2515" i="8" s="1"/>
  <c r="AG2515" i="8"/>
  <c r="AE2515" i="8"/>
  <c r="AF2515" i="8" s="1"/>
  <c r="AB2515" i="8"/>
  <c r="AC2515" i="8" s="1"/>
  <c r="AT2514" i="8"/>
  <c r="AU2514" i="8" s="1"/>
  <c r="AS2514" i="8"/>
  <c r="AR2514" i="8"/>
  <c r="AQ2514" i="8"/>
  <c r="AP2514" i="8"/>
  <c r="AO2514" i="8"/>
  <c r="AN2514" i="8"/>
  <c r="AM2514" i="8"/>
  <c r="AL2514" i="8"/>
  <c r="AK2514" i="8"/>
  <c r="AJ2514" i="8"/>
  <c r="AH2514" i="8"/>
  <c r="AI2514" i="8" s="1"/>
  <c r="AG2514" i="8"/>
  <c r="AE2514" i="8"/>
  <c r="AF2514" i="8" s="1"/>
  <c r="AB2514" i="8"/>
  <c r="AC2514" i="8" s="1"/>
  <c r="AT2513" i="8"/>
  <c r="AU2513" i="8" s="1"/>
  <c r="AS2513" i="8"/>
  <c r="AR2513" i="8"/>
  <c r="AQ2513" i="8"/>
  <c r="AP2513" i="8"/>
  <c r="AO2513" i="8"/>
  <c r="AN2513" i="8"/>
  <c r="AM2513" i="8"/>
  <c r="AL2513" i="8"/>
  <c r="AK2513" i="8"/>
  <c r="AJ2513" i="8"/>
  <c r="AH2513" i="8"/>
  <c r="AI2513" i="8" s="1"/>
  <c r="AG2513" i="8"/>
  <c r="AE2513" i="8"/>
  <c r="AF2513" i="8" s="1"/>
  <c r="AB2513" i="8"/>
  <c r="AC2513" i="8" s="1"/>
  <c r="AT2512" i="8"/>
  <c r="AU2512" i="8" s="1"/>
  <c r="AS2512" i="8"/>
  <c r="AR2512" i="8"/>
  <c r="AQ2512" i="8"/>
  <c r="AP2512" i="8"/>
  <c r="AO2512" i="8"/>
  <c r="AN2512" i="8"/>
  <c r="AM2512" i="8"/>
  <c r="AL2512" i="8"/>
  <c r="AK2512" i="8"/>
  <c r="AJ2512" i="8"/>
  <c r="AH2512" i="8"/>
  <c r="AI2512" i="8" s="1"/>
  <c r="AG2512" i="8"/>
  <c r="AE2512" i="8"/>
  <c r="AF2512" i="8" s="1"/>
  <c r="AB2512" i="8"/>
  <c r="AC2512" i="8" s="1"/>
  <c r="AT2511" i="8"/>
  <c r="AU2511" i="8" s="1"/>
  <c r="AS2511" i="8"/>
  <c r="AR2511" i="8"/>
  <c r="AQ2511" i="8"/>
  <c r="AP2511" i="8"/>
  <c r="AO2511" i="8"/>
  <c r="AN2511" i="8"/>
  <c r="AM2511" i="8"/>
  <c r="AL2511" i="8"/>
  <c r="AK2511" i="8"/>
  <c r="AJ2511" i="8"/>
  <c r="AH2511" i="8"/>
  <c r="AI2511" i="8" s="1"/>
  <c r="AG2511" i="8"/>
  <c r="AF2511" i="8"/>
  <c r="AE2511" i="8"/>
  <c r="AB2511" i="8"/>
  <c r="AC2511" i="8" s="1"/>
  <c r="AT2510" i="8"/>
  <c r="AU2510" i="8" s="1"/>
  <c r="AS2510" i="8"/>
  <c r="AR2510" i="8"/>
  <c r="AQ2510" i="8"/>
  <c r="AP2510" i="8"/>
  <c r="AO2510" i="8"/>
  <c r="AN2510" i="8"/>
  <c r="AM2510" i="8"/>
  <c r="AL2510" i="8"/>
  <c r="AK2510" i="8"/>
  <c r="AJ2510" i="8"/>
  <c r="AH2510" i="8"/>
  <c r="AI2510" i="8" s="1"/>
  <c r="AG2510" i="8"/>
  <c r="AE2510" i="8"/>
  <c r="AF2510" i="8" s="1"/>
  <c r="AB2510" i="8"/>
  <c r="AC2510" i="8" s="1"/>
  <c r="AT2509" i="8"/>
  <c r="AU2509" i="8" s="1"/>
  <c r="AS2509" i="8"/>
  <c r="AR2509" i="8"/>
  <c r="AQ2509" i="8"/>
  <c r="AP2509" i="8"/>
  <c r="AO2509" i="8"/>
  <c r="AN2509" i="8"/>
  <c r="AM2509" i="8"/>
  <c r="AL2509" i="8"/>
  <c r="AK2509" i="8"/>
  <c r="AJ2509" i="8"/>
  <c r="AH2509" i="8"/>
  <c r="AI2509" i="8" s="1"/>
  <c r="AG2509" i="8"/>
  <c r="AE2509" i="8"/>
  <c r="AF2509" i="8" s="1"/>
  <c r="AB2509" i="8"/>
  <c r="AC2509" i="8" s="1"/>
  <c r="AT2508" i="8"/>
  <c r="AU2508" i="8" s="1"/>
  <c r="AS2508" i="8"/>
  <c r="AR2508" i="8"/>
  <c r="AQ2508" i="8"/>
  <c r="AP2508" i="8"/>
  <c r="AO2508" i="8"/>
  <c r="AN2508" i="8"/>
  <c r="AM2508" i="8"/>
  <c r="AL2508" i="8"/>
  <c r="AK2508" i="8"/>
  <c r="AJ2508" i="8"/>
  <c r="AH2508" i="8"/>
  <c r="AI2508" i="8" s="1"/>
  <c r="AG2508" i="8"/>
  <c r="AF2508" i="8"/>
  <c r="AE2508" i="8"/>
  <c r="AB2508" i="8"/>
  <c r="AC2508" i="8" s="1"/>
  <c r="AT2507" i="8"/>
  <c r="AU2507" i="8" s="1"/>
  <c r="AS2507" i="8"/>
  <c r="AR2507" i="8"/>
  <c r="AQ2507" i="8"/>
  <c r="AP2507" i="8"/>
  <c r="AO2507" i="8"/>
  <c r="AN2507" i="8"/>
  <c r="AM2507" i="8"/>
  <c r="AL2507" i="8"/>
  <c r="AK2507" i="8"/>
  <c r="AJ2507" i="8"/>
  <c r="AH2507" i="8"/>
  <c r="AI2507" i="8" s="1"/>
  <c r="AG2507" i="8"/>
  <c r="AE2507" i="8"/>
  <c r="AF2507" i="8" s="1"/>
  <c r="AB2507" i="8"/>
  <c r="AC2507" i="8" s="1"/>
  <c r="AT2506" i="8"/>
  <c r="AU2506" i="8" s="1"/>
  <c r="AS2506" i="8"/>
  <c r="AR2506" i="8"/>
  <c r="AQ2506" i="8"/>
  <c r="AP2506" i="8"/>
  <c r="AO2506" i="8"/>
  <c r="AN2506" i="8"/>
  <c r="AM2506" i="8"/>
  <c r="AL2506" i="8"/>
  <c r="AK2506" i="8"/>
  <c r="AJ2506" i="8"/>
  <c r="AH2506" i="8"/>
  <c r="AI2506" i="8" s="1"/>
  <c r="AG2506" i="8"/>
  <c r="AE2506" i="8"/>
  <c r="AF2506" i="8" s="1"/>
  <c r="AB2506" i="8"/>
  <c r="AC2506" i="8" s="1"/>
  <c r="AT2505" i="8"/>
  <c r="AU2505" i="8" s="1"/>
  <c r="AS2505" i="8"/>
  <c r="AR2505" i="8"/>
  <c r="AQ2505" i="8"/>
  <c r="AP2505" i="8"/>
  <c r="AO2505" i="8"/>
  <c r="AN2505" i="8"/>
  <c r="AM2505" i="8"/>
  <c r="AL2505" i="8"/>
  <c r="AK2505" i="8"/>
  <c r="AJ2505" i="8"/>
  <c r="AH2505" i="8"/>
  <c r="AI2505" i="8" s="1"/>
  <c r="AG2505" i="8"/>
  <c r="AE2505" i="8"/>
  <c r="AF2505" i="8" s="1"/>
  <c r="AB2505" i="8"/>
  <c r="AC2505" i="8" s="1"/>
  <c r="AT2504" i="8"/>
  <c r="AU2504" i="8" s="1"/>
  <c r="AS2504" i="8"/>
  <c r="AR2504" i="8"/>
  <c r="AQ2504" i="8"/>
  <c r="AP2504" i="8"/>
  <c r="AO2504" i="8"/>
  <c r="AN2504" i="8"/>
  <c r="AM2504" i="8"/>
  <c r="AL2504" i="8"/>
  <c r="AK2504" i="8"/>
  <c r="AJ2504" i="8"/>
  <c r="AH2504" i="8"/>
  <c r="AI2504" i="8" s="1"/>
  <c r="AG2504" i="8"/>
  <c r="AE2504" i="8"/>
  <c r="AF2504" i="8" s="1"/>
  <c r="AB2504" i="8"/>
  <c r="AC2504" i="8" s="1"/>
  <c r="AT2503" i="8"/>
  <c r="AU2503" i="8" s="1"/>
  <c r="AS2503" i="8"/>
  <c r="AR2503" i="8"/>
  <c r="AQ2503" i="8"/>
  <c r="AP2503" i="8"/>
  <c r="AO2503" i="8"/>
  <c r="AN2503" i="8"/>
  <c r="AM2503" i="8"/>
  <c r="AL2503" i="8"/>
  <c r="AK2503" i="8"/>
  <c r="AJ2503" i="8"/>
  <c r="AH2503" i="8"/>
  <c r="AI2503" i="8" s="1"/>
  <c r="AG2503" i="8"/>
  <c r="AE2503" i="8"/>
  <c r="AF2503" i="8" s="1"/>
  <c r="AB2503" i="8"/>
  <c r="AC2503" i="8" s="1"/>
  <c r="AT2502" i="8"/>
  <c r="AU2502" i="8" s="1"/>
  <c r="AS2502" i="8"/>
  <c r="AR2502" i="8"/>
  <c r="AQ2502" i="8"/>
  <c r="AP2502" i="8"/>
  <c r="AO2502" i="8"/>
  <c r="AN2502" i="8"/>
  <c r="AM2502" i="8"/>
  <c r="AL2502" i="8"/>
  <c r="AK2502" i="8"/>
  <c r="AJ2502" i="8"/>
  <c r="AH2502" i="8"/>
  <c r="AI2502" i="8" s="1"/>
  <c r="AG2502" i="8"/>
  <c r="AF2502" i="8"/>
  <c r="AE2502" i="8"/>
  <c r="AB2502" i="8"/>
  <c r="AC2502" i="8" s="1"/>
  <c r="AT2501" i="8"/>
  <c r="AU2501" i="8" s="1"/>
  <c r="AS2501" i="8"/>
  <c r="AR2501" i="8"/>
  <c r="AQ2501" i="8"/>
  <c r="AP2501" i="8"/>
  <c r="AO2501" i="8"/>
  <c r="AN2501" i="8"/>
  <c r="AM2501" i="8"/>
  <c r="AL2501" i="8"/>
  <c r="AK2501" i="8"/>
  <c r="AJ2501" i="8"/>
  <c r="AH2501" i="8"/>
  <c r="AI2501" i="8" s="1"/>
  <c r="AG2501" i="8"/>
  <c r="AE2501" i="8"/>
  <c r="AF2501" i="8" s="1"/>
  <c r="AB2501" i="8"/>
  <c r="AC2501" i="8" s="1"/>
  <c r="AT2500" i="8"/>
  <c r="AU2500" i="8" s="1"/>
  <c r="AS2500" i="8"/>
  <c r="AR2500" i="8"/>
  <c r="AQ2500" i="8"/>
  <c r="AP2500" i="8"/>
  <c r="AO2500" i="8"/>
  <c r="AN2500" i="8"/>
  <c r="AM2500" i="8"/>
  <c r="AL2500" i="8"/>
  <c r="AK2500" i="8"/>
  <c r="AJ2500" i="8"/>
  <c r="AH2500" i="8"/>
  <c r="AI2500" i="8" s="1"/>
  <c r="AG2500" i="8"/>
  <c r="AF2500" i="8"/>
  <c r="AE2500" i="8"/>
  <c r="AB2500" i="8"/>
  <c r="AC2500" i="8" s="1"/>
  <c r="AT2499" i="8"/>
  <c r="AU2499" i="8" s="1"/>
  <c r="AS2499" i="8"/>
  <c r="AR2499" i="8"/>
  <c r="AQ2499" i="8"/>
  <c r="AP2499" i="8"/>
  <c r="AO2499" i="8"/>
  <c r="AN2499" i="8"/>
  <c r="AM2499" i="8"/>
  <c r="AL2499" i="8"/>
  <c r="AK2499" i="8"/>
  <c r="AJ2499" i="8"/>
  <c r="AH2499" i="8"/>
  <c r="AI2499" i="8" s="1"/>
  <c r="AG2499" i="8"/>
  <c r="AE2499" i="8"/>
  <c r="AF2499" i="8" s="1"/>
  <c r="AB2499" i="8"/>
  <c r="AC2499" i="8" s="1"/>
  <c r="AT2498" i="8"/>
  <c r="AU2498" i="8" s="1"/>
  <c r="AS2498" i="8"/>
  <c r="AR2498" i="8"/>
  <c r="AQ2498" i="8"/>
  <c r="AP2498" i="8"/>
  <c r="AO2498" i="8"/>
  <c r="AN2498" i="8"/>
  <c r="AM2498" i="8"/>
  <c r="AL2498" i="8"/>
  <c r="AK2498" i="8"/>
  <c r="AJ2498" i="8"/>
  <c r="AH2498" i="8"/>
  <c r="AI2498" i="8" s="1"/>
  <c r="AG2498" i="8"/>
  <c r="AE2498" i="8"/>
  <c r="AF2498" i="8" s="1"/>
  <c r="AB2498" i="8"/>
  <c r="AC2498" i="8" s="1"/>
  <c r="AT2497" i="8"/>
  <c r="AU2497" i="8" s="1"/>
  <c r="AS2497" i="8"/>
  <c r="AR2497" i="8"/>
  <c r="AQ2497" i="8"/>
  <c r="AP2497" i="8"/>
  <c r="AO2497" i="8"/>
  <c r="AN2497" i="8"/>
  <c r="AM2497" i="8"/>
  <c r="AL2497" i="8"/>
  <c r="AK2497" i="8"/>
  <c r="AJ2497" i="8"/>
  <c r="AH2497" i="8"/>
  <c r="AI2497" i="8" s="1"/>
  <c r="AG2497" i="8"/>
  <c r="AE2497" i="8"/>
  <c r="AF2497" i="8" s="1"/>
  <c r="AB2497" i="8"/>
  <c r="AC2497" i="8" s="1"/>
  <c r="AT2496" i="8"/>
  <c r="AU2496" i="8" s="1"/>
  <c r="AS2496" i="8"/>
  <c r="AR2496" i="8"/>
  <c r="AQ2496" i="8"/>
  <c r="AP2496" i="8"/>
  <c r="AO2496" i="8"/>
  <c r="AN2496" i="8"/>
  <c r="AM2496" i="8"/>
  <c r="AL2496" i="8"/>
  <c r="AK2496" i="8"/>
  <c r="AJ2496" i="8"/>
  <c r="AH2496" i="8"/>
  <c r="AI2496" i="8" s="1"/>
  <c r="AG2496" i="8"/>
  <c r="AE2496" i="8"/>
  <c r="AF2496" i="8" s="1"/>
  <c r="AB2496" i="8"/>
  <c r="AC2496" i="8" s="1"/>
  <c r="AT2495" i="8"/>
  <c r="AU2495" i="8" s="1"/>
  <c r="AS2495" i="8"/>
  <c r="AR2495" i="8"/>
  <c r="AQ2495" i="8"/>
  <c r="AP2495" i="8"/>
  <c r="AO2495" i="8"/>
  <c r="AN2495" i="8"/>
  <c r="AM2495" i="8"/>
  <c r="AL2495" i="8"/>
  <c r="AK2495" i="8"/>
  <c r="AJ2495" i="8"/>
  <c r="AH2495" i="8"/>
  <c r="AI2495" i="8" s="1"/>
  <c r="AG2495" i="8"/>
  <c r="AE2495" i="8"/>
  <c r="AF2495" i="8" s="1"/>
  <c r="AB2495" i="8"/>
  <c r="AC2495" i="8" s="1"/>
  <c r="AT2494" i="8"/>
  <c r="AU2494" i="8" s="1"/>
  <c r="AS2494" i="8"/>
  <c r="AR2494" i="8"/>
  <c r="AQ2494" i="8"/>
  <c r="AP2494" i="8"/>
  <c r="AO2494" i="8"/>
  <c r="AN2494" i="8"/>
  <c r="AM2494" i="8"/>
  <c r="AL2494" i="8"/>
  <c r="AK2494" i="8"/>
  <c r="AJ2494" i="8"/>
  <c r="AH2494" i="8"/>
  <c r="AI2494" i="8" s="1"/>
  <c r="AG2494" i="8"/>
  <c r="AE2494" i="8"/>
  <c r="AF2494" i="8" s="1"/>
  <c r="AB2494" i="8"/>
  <c r="AC2494" i="8" s="1"/>
  <c r="AT2493" i="8"/>
  <c r="AU2493" i="8" s="1"/>
  <c r="AS2493" i="8"/>
  <c r="AR2493" i="8"/>
  <c r="AQ2493" i="8"/>
  <c r="AP2493" i="8"/>
  <c r="AO2493" i="8"/>
  <c r="AN2493" i="8"/>
  <c r="AM2493" i="8"/>
  <c r="AL2493" i="8"/>
  <c r="AK2493" i="8"/>
  <c r="AJ2493" i="8"/>
  <c r="AH2493" i="8"/>
  <c r="AI2493" i="8" s="1"/>
  <c r="AG2493" i="8"/>
  <c r="AE2493" i="8"/>
  <c r="AF2493" i="8" s="1"/>
  <c r="AB2493" i="8"/>
  <c r="AC2493" i="8" s="1"/>
  <c r="AT2492" i="8"/>
  <c r="AU2492" i="8" s="1"/>
  <c r="AS2492" i="8"/>
  <c r="AR2492" i="8"/>
  <c r="AQ2492" i="8"/>
  <c r="AP2492" i="8"/>
  <c r="AO2492" i="8"/>
  <c r="AN2492" i="8"/>
  <c r="AM2492" i="8"/>
  <c r="AL2492" i="8"/>
  <c r="AK2492" i="8"/>
  <c r="AJ2492" i="8"/>
  <c r="AH2492" i="8"/>
  <c r="AI2492" i="8" s="1"/>
  <c r="AG2492" i="8"/>
  <c r="AE2492" i="8"/>
  <c r="AF2492" i="8" s="1"/>
  <c r="AB2492" i="8"/>
  <c r="AC2492" i="8" s="1"/>
  <c r="AT2491" i="8"/>
  <c r="AU2491" i="8" s="1"/>
  <c r="AS2491" i="8"/>
  <c r="AR2491" i="8"/>
  <c r="AQ2491" i="8"/>
  <c r="AP2491" i="8"/>
  <c r="AO2491" i="8"/>
  <c r="AN2491" i="8"/>
  <c r="AM2491" i="8"/>
  <c r="AL2491" i="8"/>
  <c r="AK2491" i="8"/>
  <c r="AJ2491" i="8"/>
  <c r="AH2491" i="8"/>
  <c r="AI2491" i="8" s="1"/>
  <c r="AG2491" i="8"/>
  <c r="AE2491" i="8"/>
  <c r="AF2491" i="8" s="1"/>
  <c r="AB2491" i="8"/>
  <c r="AC2491" i="8" s="1"/>
  <c r="AT2490" i="8"/>
  <c r="AU2490" i="8" s="1"/>
  <c r="AS2490" i="8"/>
  <c r="AR2490" i="8"/>
  <c r="AQ2490" i="8"/>
  <c r="AP2490" i="8"/>
  <c r="AO2490" i="8"/>
  <c r="AN2490" i="8"/>
  <c r="AM2490" i="8"/>
  <c r="AL2490" i="8"/>
  <c r="AK2490" i="8"/>
  <c r="AJ2490" i="8"/>
  <c r="AH2490" i="8"/>
  <c r="AI2490" i="8" s="1"/>
  <c r="AG2490" i="8"/>
  <c r="AE2490" i="8"/>
  <c r="AF2490" i="8" s="1"/>
  <c r="AB2490" i="8"/>
  <c r="AC2490" i="8" s="1"/>
  <c r="AT2489" i="8"/>
  <c r="AU2489" i="8" s="1"/>
  <c r="AS2489" i="8"/>
  <c r="AR2489" i="8"/>
  <c r="AQ2489" i="8"/>
  <c r="AP2489" i="8"/>
  <c r="AO2489" i="8"/>
  <c r="AN2489" i="8"/>
  <c r="AM2489" i="8"/>
  <c r="AL2489" i="8"/>
  <c r="AK2489" i="8"/>
  <c r="AJ2489" i="8"/>
  <c r="AH2489" i="8"/>
  <c r="AI2489" i="8" s="1"/>
  <c r="AG2489" i="8"/>
  <c r="AE2489" i="8"/>
  <c r="AF2489" i="8" s="1"/>
  <c r="AB2489" i="8"/>
  <c r="AC2489" i="8" s="1"/>
  <c r="AT2488" i="8"/>
  <c r="AU2488" i="8" s="1"/>
  <c r="AS2488" i="8"/>
  <c r="AR2488" i="8"/>
  <c r="AQ2488" i="8"/>
  <c r="AP2488" i="8"/>
  <c r="AO2488" i="8"/>
  <c r="AN2488" i="8"/>
  <c r="AM2488" i="8"/>
  <c r="AL2488" i="8"/>
  <c r="AK2488" i="8"/>
  <c r="AJ2488" i="8"/>
  <c r="AH2488" i="8"/>
  <c r="AI2488" i="8" s="1"/>
  <c r="AG2488" i="8"/>
  <c r="AE2488" i="8"/>
  <c r="AF2488" i="8" s="1"/>
  <c r="AB2488" i="8"/>
  <c r="AC2488" i="8" s="1"/>
  <c r="AT2487" i="8"/>
  <c r="AU2487" i="8" s="1"/>
  <c r="AS2487" i="8"/>
  <c r="AR2487" i="8"/>
  <c r="AQ2487" i="8"/>
  <c r="AP2487" i="8"/>
  <c r="AO2487" i="8"/>
  <c r="AN2487" i="8"/>
  <c r="AM2487" i="8"/>
  <c r="AL2487" i="8"/>
  <c r="AK2487" i="8"/>
  <c r="AJ2487" i="8"/>
  <c r="AH2487" i="8"/>
  <c r="AI2487" i="8" s="1"/>
  <c r="AG2487" i="8"/>
  <c r="AE2487" i="8"/>
  <c r="AF2487" i="8" s="1"/>
  <c r="AB2487" i="8"/>
  <c r="AC2487" i="8" s="1"/>
  <c r="AT2486" i="8"/>
  <c r="AU2486" i="8" s="1"/>
  <c r="AS2486" i="8"/>
  <c r="AR2486" i="8"/>
  <c r="AQ2486" i="8"/>
  <c r="AP2486" i="8"/>
  <c r="AO2486" i="8"/>
  <c r="AN2486" i="8"/>
  <c r="AM2486" i="8"/>
  <c r="AL2486" i="8"/>
  <c r="AK2486" i="8"/>
  <c r="AJ2486" i="8"/>
  <c r="AH2486" i="8"/>
  <c r="AI2486" i="8" s="1"/>
  <c r="AG2486" i="8"/>
  <c r="AF2486" i="8"/>
  <c r="AE2486" i="8"/>
  <c r="AB2486" i="8"/>
  <c r="AC2486" i="8" s="1"/>
  <c r="AT2485" i="8"/>
  <c r="AU2485" i="8" s="1"/>
  <c r="AS2485" i="8"/>
  <c r="AR2485" i="8"/>
  <c r="AQ2485" i="8"/>
  <c r="AP2485" i="8"/>
  <c r="AO2485" i="8"/>
  <c r="AN2485" i="8"/>
  <c r="AM2485" i="8"/>
  <c r="AL2485" i="8"/>
  <c r="AK2485" i="8"/>
  <c r="AJ2485" i="8"/>
  <c r="AH2485" i="8"/>
  <c r="AI2485" i="8" s="1"/>
  <c r="AG2485" i="8"/>
  <c r="AE2485" i="8"/>
  <c r="AF2485" i="8" s="1"/>
  <c r="AB2485" i="8"/>
  <c r="AC2485" i="8" s="1"/>
  <c r="AT2484" i="8"/>
  <c r="AU2484" i="8" s="1"/>
  <c r="AS2484" i="8"/>
  <c r="AR2484" i="8"/>
  <c r="AQ2484" i="8"/>
  <c r="AP2484" i="8"/>
  <c r="AO2484" i="8"/>
  <c r="AN2484" i="8"/>
  <c r="AM2484" i="8"/>
  <c r="AL2484" i="8"/>
  <c r="AK2484" i="8"/>
  <c r="AJ2484" i="8"/>
  <c r="AH2484" i="8"/>
  <c r="AI2484" i="8" s="1"/>
  <c r="AG2484" i="8"/>
  <c r="AE2484" i="8"/>
  <c r="AF2484" i="8" s="1"/>
  <c r="AB2484" i="8"/>
  <c r="AC2484" i="8" s="1"/>
  <c r="AT2483" i="8"/>
  <c r="AU2483" i="8" s="1"/>
  <c r="AS2483" i="8"/>
  <c r="AR2483" i="8"/>
  <c r="AQ2483" i="8"/>
  <c r="AP2483" i="8"/>
  <c r="AO2483" i="8"/>
  <c r="AN2483" i="8"/>
  <c r="AM2483" i="8"/>
  <c r="AL2483" i="8"/>
  <c r="AK2483" i="8"/>
  <c r="AJ2483" i="8"/>
  <c r="AH2483" i="8"/>
  <c r="AI2483" i="8" s="1"/>
  <c r="AG2483" i="8"/>
  <c r="AE2483" i="8"/>
  <c r="AF2483" i="8" s="1"/>
  <c r="AB2483" i="8"/>
  <c r="AC2483" i="8" s="1"/>
  <c r="AT2482" i="8"/>
  <c r="AU2482" i="8" s="1"/>
  <c r="AS2482" i="8"/>
  <c r="AR2482" i="8"/>
  <c r="AQ2482" i="8"/>
  <c r="AP2482" i="8"/>
  <c r="AO2482" i="8"/>
  <c r="AN2482" i="8"/>
  <c r="AM2482" i="8"/>
  <c r="AL2482" i="8"/>
  <c r="AK2482" i="8"/>
  <c r="AJ2482" i="8"/>
  <c r="AH2482" i="8"/>
  <c r="AI2482" i="8" s="1"/>
  <c r="AG2482" i="8"/>
  <c r="AE2482" i="8"/>
  <c r="AF2482" i="8" s="1"/>
  <c r="AB2482" i="8"/>
  <c r="AC2482" i="8" s="1"/>
  <c r="AT2481" i="8"/>
  <c r="AU2481" i="8" s="1"/>
  <c r="AS2481" i="8"/>
  <c r="AR2481" i="8"/>
  <c r="AQ2481" i="8"/>
  <c r="AP2481" i="8"/>
  <c r="AO2481" i="8"/>
  <c r="AN2481" i="8"/>
  <c r="AM2481" i="8"/>
  <c r="AL2481" i="8"/>
  <c r="AK2481" i="8"/>
  <c r="AJ2481" i="8"/>
  <c r="AH2481" i="8"/>
  <c r="AI2481" i="8" s="1"/>
  <c r="AG2481" i="8"/>
  <c r="AE2481" i="8"/>
  <c r="AF2481" i="8" s="1"/>
  <c r="AB2481" i="8"/>
  <c r="AC2481" i="8" s="1"/>
  <c r="AT2480" i="8"/>
  <c r="AU2480" i="8" s="1"/>
  <c r="AS2480" i="8"/>
  <c r="AR2480" i="8"/>
  <c r="AQ2480" i="8"/>
  <c r="AP2480" i="8"/>
  <c r="AO2480" i="8"/>
  <c r="AN2480" i="8"/>
  <c r="AM2480" i="8"/>
  <c r="AL2480" i="8"/>
  <c r="AK2480" i="8"/>
  <c r="AJ2480" i="8"/>
  <c r="AH2480" i="8"/>
  <c r="AI2480" i="8" s="1"/>
  <c r="AG2480" i="8"/>
  <c r="AE2480" i="8"/>
  <c r="AF2480" i="8" s="1"/>
  <c r="AB2480" i="8"/>
  <c r="AC2480" i="8" s="1"/>
  <c r="AT2479" i="8"/>
  <c r="AU2479" i="8" s="1"/>
  <c r="AS2479" i="8"/>
  <c r="AR2479" i="8"/>
  <c r="AQ2479" i="8"/>
  <c r="AP2479" i="8"/>
  <c r="AO2479" i="8"/>
  <c r="AN2479" i="8"/>
  <c r="AM2479" i="8"/>
  <c r="AL2479" i="8"/>
  <c r="AK2479" i="8"/>
  <c r="AJ2479" i="8"/>
  <c r="AH2479" i="8"/>
  <c r="AI2479" i="8" s="1"/>
  <c r="AG2479" i="8"/>
  <c r="AE2479" i="8"/>
  <c r="AF2479" i="8" s="1"/>
  <c r="AB2479" i="8"/>
  <c r="AC2479" i="8" s="1"/>
  <c r="AT2478" i="8"/>
  <c r="AU2478" i="8" s="1"/>
  <c r="AS2478" i="8"/>
  <c r="AR2478" i="8"/>
  <c r="AQ2478" i="8"/>
  <c r="AP2478" i="8"/>
  <c r="AO2478" i="8"/>
  <c r="AN2478" i="8"/>
  <c r="AM2478" i="8"/>
  <c r="AL2478" i="8"/>
  <c r="AK2478" i="8"/>
  <c r="AJ2478" i="8"/>
  <c r="AH2478" i="8"/>
  <c r="AI2478" i="8" s="1"/>
  <c r="AG2478" i="8"/>
  <c r="AE2478" i="8"/>
  <c r="AF2478" i="8" s="1"/>
  <c r="AB2478" i="8"/>
  <c r="AC2478" i="8" s="1"/>
  <c r="AT2477" i="8"/>
  <c r="AU2477" i="8" s="1"/>
  <c r="AS2477" i="8"/>
  <c r="AR2477" i="8"/>
  <c r="AQ2477" i="8"/>
  <c r="AP2477" i="8"/>
  <c r="AO2477" i="8"/>
  <c r="AN2477" i="8"/>
  <c r="AM2477" i="8"/>
  <c r="AL2477" i="8"/>
  <c r="AK2477" i="8"/>
  <c r="AJ2477" i="8"/>
  <c r="AH2477" i="8"/>
  <c r="AI2477" i="8" s="1"/>
  <c r="AG2477" i="8"/>
  <c r="AE2477" i="8"/>
  <c r="AF2477" i="8" s="1"/>
  <c r="AB2477" i="8"/>
  <c r="AC2477" i="8" s="1"/>
  <c r="AT2476" i="8"/>
  <c r="AU2476" i="8" s="1"/>
  <c r="AS2476" i="8"/>
  <c r="AR2476" i="8"/>
  <c r="AQ2476" i="8"/>
  <c r="AP2476" i="8"/>
  <c r="AO2476" i="8"/>
  <c r="AN2476" i="8"/>
  <c r="AM2476" i="8"/>
  <c r="AL2476" i="8"/>
  <c r="AK2476" i="8"/>
  <c r="AJ2476" i="8"/>
  <c r="AH2476" i="8"/>
  <c r="AI2476" i="8" s="1"/>
  <c r="AG2476" i="8"/>
  <c r="AE2476" i="8"/>
  <c r="AF2476" i="8" s="1"/>
  <c r="AB2476" i="8"/>
  <c r="AC2476" i="8" s="1"/>
  <c r="AT2475" i="8"/>
  <c r="AU2475" i="8" s="1"/>
  <c r="AS2475" i="8"/>
  <c r="AR2475" i="8"/>
  <c r="AQ2475" i="8"/>
  <c r="AP2475" i="8"/>
  <c r="AO2475" i="8"/>
  <c r="AN2475" i="8"/>
  <c r="AM2475" i="8"/>
  <c r="AL2475" i="8"/>
  <c r="AK2475" i="8"/>
  <c r="AJ2475" i="8"/>
  <c r="AH2475" i="8"/>
  <c r="AI2475" i="8" s="1"/>
  <c r="AG2475" i="8"/>
  <c r="AE2475" i="8"/>
  <c r="AF2475" i="8" s="1"/>
  <c r="AB2475" i="8"/>
  <c r="AC2475" i="8" s="1"/>
  <c r="AT2474" i="8"/>
  <c r="AU2474" i="8" s="1"/>
  <c r="AS2474" i="8"/>
  <c r="AR2474" i="8"/>
  <c r="AQ2474" i="8"/>
  <c r="AP2474" i="8"/>
  <c r="AO2474" i="8"/>
  <c r="AN2474" i="8"/>
  <c r="AM2474" i="8"/>
  <c r="AL2474" i="8"/>
  <c r="AK2474" i="8"/>
  <c r="AJ2474" i="8"/>
  <c r="AH2474" i="8"/>
  <c r="AI2474" i="8" s="1"/>
  <c r="AG2474" i="8"/>
  <c r="AE2474" i="8"/>
  <c r="AF2474" i="8" s="1"/>
  <c r="AB2474" i="8"/>
  <c r="AC2474" i="8" s="1"/>
  <c r="AT2473" i="8"/>
  <c r="AU2473" i="8" s="1"/>
  <c r="AS2473" i="8"/>
  <c r="AR2473" i="8"/>
  <c r="AQ2473" i="8"/>
  <c r="AP2473" i="8"/>
  <c r="AO2473" i="8"/>
  <c r="AN2473" i="8"/>
  <c r="AM2473" i="8"/>
  <c r="AL2473" i="8"/>
  <c r="AK2473" i="8"/>
  <c r="AJ2473" i="8"/>
  <c r="AH2473" i="8"/>
  <c r="AI2473" i="8" s="1"/>
  <c r="AG2473" i="8"/>
  <c r="AE2473" i="8"/>
  <c r="AF2473" i="8" s="1"/>
  <c r="AB2473" i="8"/>
  <c r="AC2473" i="8" s="1"/>
  <c r="AT2472" i="8"/>
  <c r="AU2472" i="8" s="1"/>
  <c r="AS2472" i="8"/>
  <c r="AR2472" i="8"/>
  <c r="AQ2472" i="8"/>
  <c r="AP2472" i="8"/>
  <c r="AO2472" i="8"/>
  <c r="AN2472" i="8"/>
  <c r="AM2472" i="8"/>
  <c r="AL2472" i="8"/>
  <c r="AK2472" i="8"/>
  <c r="AJ2472" i="8"/>
  <c r="AH2472" i="8"/>
  <c r="AI2472" i="8" s="1"/>
  <c r="AG2472" i="8"/>
  <c r="AE2472" i="8"/>
  <c r="AF2472" i="8" s="1"/>
  <c r="AB2472" i="8"/>
  <c r="AC2472" i="8" s="1"/>
  <c r="AT2471" i="8"/>
  <c r="AU2471" i="8" s="1"/>
  <c r="AS2471" i="8"/>
  <c r="AR2471" i="8"/>
  <c r="AQ2471" i="8"/>
  <c r="AP2471" i="8"/>
  <c r="AO2471" i="8"/>
  <c r="AN2471" i="8"/>
  <c r="AM2471" i="8"/>
  <c r="AL2471" i="8"/>
  <c r="AK2471" i="8"/>
  <c r="AJ2471" i="8"/>
  <c r="AH2471" i="8"/>
  <c r="AI2471" i="8" s="1"/>
  <c r="AG2471" i="8"/>
  <c r="AE2471" i="8"/>
  <c r="AF2471" i="8" s="1"/>
  <c r="AB2471" i="8"/>
  <c r="AC2471" i="8" s="1"/>
  <c r="AT2470" i="8"/>
  <c r="AU2470" i="8" s="1"/>
  <c r="AS2470" i="8"/>
  <c r="AR2470" i="8"/>
  <c r="AQ2470" i="8"/>
  <c r="AP2470" i="8"/>
  <c r="AO2470" i="8"/>
  <c r="AN2470" i="8"/>
  <c r="AM2470" i="8"/>
  <c r="AL2470" i="8"/>
  <c r="AK2470" i="8"/>
  <c r="AJ2470" i="8"/>
  <c r="AH2470" i="8"/>
  <c r="AI2470" i="8" s="1"/>
  <c r="AG2470" i="8"/>
  <c r="AE2470" i="8"/>
  <c r="AF2470" i="8" s="1"/>
  <c r="AB2470" i="8"/>
  <c r="AC2470" i="8" s="1"/>
  <c r="AT2469" i="8"/>
  <c r="AU2469" i="8" s="1"/>
  <c r="AS2469" i="8"/>
  <c r="AR2469" i="8"/>
  <c r="AQ2469" i="8"/>
  <c r="AP2469" i="8"/>
  <c r="AO2469" i="8"/>
  <c r="AN2469" i="8"/>
  <c r="AM2469" i="8"/>
  <c r="AL2469" i="8"/>
  <c r="AK2469" i="8"/>
  <c r="AJ2469" i="8"/>
  <c r="AH2469" i="8"/>
  <c r="AI2469" i="8" s="1"/>
  <c r="AG2469" i="8"/>
  <c r="AE2469" i="8"/>
  <c r="AF2469" i="8" s="1"/>
  <c r="AB2469" i="8"/>
  <c r="AC2469" i="8" s="1"/>
  <c r="AT2468" i="8"/>
  <c r="AU2468" i="8" s="1"/>
  <c r="AS2468" i="8"/>
  <c r="AR2468" i="8"/>
  <c r="AQ2468" i="8"/>
  <c r="AP2468" i="8"/>
  <c r="AO2468" i="8"/>
  <c r="AN2468" i="8"/>
  <c r="AM2468" i="8"/>
  <c r="AL2468" i="8"/>
  <c r="AK2468" i="8"/>
  <c r="AJ2468" i="8"/>
  <c r="AH2468" i="8"/>
  <c r="AI2468" i="8" s="1"/>
  <c r="AG2468" i="8"/>
  <c r="AE2468" i="8"/>
  <c r="AF2468" i="8" s="1"/>
  <c r="AB2468" i="8"/>
  <c r="AC2468" i="8" s="1"/>
  <c r="AT2467" i="8"/>
  <c r="AU2467" i="8" s="1"/>
  <c r="AS2467" i="8"/>
  <c r="AR2467" i="8"/>
  <c r="AQ2467" i="8"/>
  <c r="AP2467" i="8"/>
  <c r="AO2467" i="8"/>
  <c r="AN2467" i="8"/>
  <c r="AM2467" i="8"/>
  <c r="AL2467" i="8"/>
  <c r="AK2467" i="8"/>
  <c r="AJ2467" i="8"/>
  <c r="AH2467" i="8"/>
  <c r="AI2467" i="8" s="1"/>
  <c r="AG2467" i="8"/>
  <c r="AE2467" i="8"/>
  <c r="AF2467" i="8" s="1"/>
  <c r="AB2467" i="8"/>
  <c r="AC2467" i="8" s="1"/>
  <c r="AT2466" i="8"/>
  <c r="AU2466" i="8" s="1"/>
  <c r="AS2466" i="8"/>
  <c r="AR2466" i="8"/>
  <c r="AQ2466" i="8"/>
  <c r="AP2466" i="8"/>
  <c r="AO2466" i="8"/>
  <c r="AN2466" i="8"/>
  <c r="AM2466" i="8"/>
  <c r="AL2466" i="8"/>
  <c r="AK2466" i="8"/>
  <c r="AJ2466" i="8"/>
  <c r="AH2466" i="8"/>
  <c r="AI2466" i="8" s="1"/>
  <c r="AG2466" i="8"/>
  <c r="AE2466" i="8"/>
  <c r="AF2466" i="8" s="1"/>
  <c r="AB2466" i="8"/>
  <c r="AC2466" i="8" s="1"/>
  <c r="AT2465" i="8"/>
  <c r="AU2465" i="8" s="1"/>
  <c r="AS2465" i="8"/>
  <c r="AR2465" i="8"/>
  <c r="AQ2465" i="8"/>
  <c r="AP2465" i="8"/>
  <c r="AO2465" i="8"/>
  <c r="AN2465" i="8"/>
  <c r="AM2465" i="8"/>
  <c r="AL2465" i="8"/>
  <c r="AK2465" i="8"/>
  <c r="AJ2465" i="8"/>
  <c r="AH2465" i="8"/>
  <c r="AI2465" i="8" s="1"/>
  <c r="AG2465" i="8"/>
  <c r="AE2465" i="8"/>
  <c r="AF2465" i="8" s="1"/>
  <c r="AB2465" i="8"/>
  <c r="AC2465" i="8" s="1"/>
  <c r="AT2464" i="8"/>
  <c r="AU2464" i="8" s="1"/>
  <c r="AS2464" i="8"/>
  <c r="AR2464" i="8"/>
  <c r="AQ2464" i="8"/>
  <c r="AP2464" i="8"/>
  <c r="AO2464" i="8"/>
  <c r="AN2464" i="8"/>
  <c r="AM2464" i="8"/>
  <c r="AL2464" i="8"/>
  <c r="AK2464" i="8"/>
  <c r="AJ2464" i="8"/>
  <c r="AH2464" i="8"/>
  <c r="AI2464" i="8" s="1"/>
  <c r="AG2464" i="8"/>
  <c r="AE2464" i="8"/>
  <c r="AF2464" i="8" s="1"/>
  <c r="AB2464" i="8"/>
  <c r="AC2464" i="8" s="1"/>
  <c r="AT2463" i="8"/>
  <c r="AU2463" i="8" s="1"/>
  <c r="AS2463" i="8"/>
  <c r="AR2463" i="8"/>
  <c r="AQ2463" i="8"/>
  <c r="AP2463" i="8"/>
  <c r="AO2463" i="8"/>
  <c r="AN2463" i="8"/>
  <c r="AM2463" i="8"/>
  <c r="AL2463" i="8"/>
  <c r="AK2463" i="8"/>
  <c r="AJ2463" i="8"/>
  <c r="AH2463" i="8"/>
  <c r="AI2463" i="8" s="1"/>
  <c r="AG2463" i="8"/>
  <c r="AE2463" i="8"/>
  <c r="AF2463" i="8" s="1"/>
  <c r="AB2463" i="8"/>
  <c r="AC2463" i="8" s="1"/>
  <c r="AT2462" i="8"/>
  <c r="AU2462" i="8" s="1"/>
  <c r="AS2462" i="8"/>
  <c r="AR2462" i="8"/>
  <c r="AQ2462" i="8"/>
  <c r="AP2462" i="8"/>
  <c r="AO2462" i="8"/>
  <c r="AN2462" i="8"/>
  <c r="AM2462" i="8"/>
  <c r="AL2462" i="8"/>
  <c r="AK2462" i="8"/>
  <c r="AJ2462" i="8"/>
  <c r="AH2462" i="8"/>
  <c r="AI2462" i="8" s="1"/>
  <c r="AG2462" i="8"/>
  <c r="AF2462" i="8"/>
  <c r="AE2462" i="8"/>
  <c r="AB2462" i="8"/>
  <c r="AC2462" i="8" s="1"/>
  <c r="AT2461" i="8"/>
  <c r="AU2461" i="8" s="1"/>
  <c r="AS2461" i="8"/>
  <c r="AR2461" i="8"/>
  <c r="AQ2461" i="8"/>
  <c r="AP2461" i="8"/>
  <c r="AO2461" i="8"/>
  <c r="AN2461" i="8"/>
  <c r="AM2461" i="8"/>
  <c r="AL2461" i="8"/>
  <c r="AK2461" i="8"/>
  <c r="AJ2461" i="8"/>
  <c r="AH2461" i="8"/>
  <c r="AI2461" i="8" s="1"/>
  <c r="AG2461" i="8"/>
  <c r="AE2461" i="8"/>
  <c r="AF2461" i="8" s="1"/>
  <c r="AB2461" i="8"/>
  <c r="AC2461" i="8" s="1"/>
  <c r="AT2460" i="8"/>
  <c r="AU2460" i="8" s="1"/>
  <c r="AS2460" i="8"/>
  <c r="AR2460" i="8"/>
  <c r="AQ2460" i="8"/>
  <c r="AP2460" i="8"/>
  <c r="AO2460" i="8"/>
  <c r="AN2460" i="8"/>
  <c r="AM2460" i="8"/>
  <c r="AL2460" i="8"/>
  <c r="AK2460" i="8"/>
  <c r="AJ2460" i="8"/>
  <c r="AH2460" i="8"/>
  <c r="AI2460" i="8" s="1"/>
  <c r="AG2460" i="8"/>
  <c r="AF2460" i="8"/>
  <c r="AE2460" i="8"/>
  <c r="AB2460" i="8"/>
  <c r="AC2460" i="8" s="1"/>
  <c r="AT2459" i="8"/>
  <c r="AU2459" i="8" s="1"/>
  <c r="AS2459" i="8"/>
  <c r="AR2459" i="8"/>
  <c r="AQ2459" i="8"/>
  <c r="AP2459" i="8"/>
  <c r="AO2459" i="8"/>
  <c r="AN2459" i="8"/>
  <c r="AM2459" i="8"/>
  <c r="AL2459" i="8"/>
  <c r="AK2459" i="8"/>
  <c r="AJ2459" i="8"/>
  <c r="AH2459" i="8"/>
  <c r="AI2459" i="8" s="1"/>
  <c r="AG2459" i="8"/>
  <c r="AE2459" i="8"/>
  <c r="AF2459" i="8" s="1"/>
  <c r="AB2459" i="8"/>
  <c r="AC2459" i="8" s="1"/>
  <c r="AT2458" i="8"/>
  <c r="AU2458" i="8" s="1"/>
  <c r="AS2458" i="8"/>
  <c r="AR2458" i="8"/>
  <c r="AQ2458" i="8"/>
  <c r="AP2458" i="8"/>
  <c r="AO2458" i="8"/>
  <c r="AN2458" i="8"/>
  <c r="AM2458" i="8"/>
  <c r="AL2458" i="8"/>
  <c r="AK2458" i="8"/>
  <c r="AJ2458" i="8"/>
  <c r="AH2458" i="8"/>
  <c r="AI2458" i="8" s="1"/>
  <c r="AG2458" i="8"/>
  <c r="AE2458" i="8"/>
  <c r="AF2458" i="8" s="1"/>
  <c r="AB2458" i="8"/>
  <c r="AC2458" i="8" s="1"/>
  <c r="AT2457" i="8"/>
  <c r="AU2457" i="8" s="1"/>
  <c r="AS2457" i="8"/>
  <c r="AR2457" i="8"/>
  <c r="AQ2457" i="8"/>
  <c r="AP2457" i="8"/>
  <c r="AO2457" i="8"/>
  <c r="AN2457" i="8"/>
  <c r="AM2457" i="8"/>
  <c r="AL2457" i="8"/>
  <c r="AK2457" i="8"/>
  <c r="AJ2457" i="8"/>
  <c r="AH2457" i="8"/>
  <c r="AI2457" i="8" s="1"/>
  <c r="AG2457" i="8"/>
  <c r="AE2457" i="8"/>
  <c r="AF2457" i="8" s="1"/>
  <c r="AB2457" i="8"/>
  <c r="AC2457" i="8" s="1"/>
  <c r="AT2456" i="8"/>
  <c r="AU2456" i="8" s="1"/>
  <c r="AS2456" i="8"/>
  <c r="AR2456" i="8"/>
  <c r="AQ2456" i="8"/>
  <c r="AP2456" i="8"/>
  <c r="AO2456" i="8"/>
  <c r="AN2456" i="8"/>
  <c r="AM2456" i="8"/>
  <c r="AL2456" i="8"/>
  <c r="AK2456" i="8"/>
  <c r="AJ2456" i="8"/>
  <c r="AH2456" i="8"/>
  <c r="AI2456" i="8" s="1"/>
  <c r="AG2456" i="8"/>
  <c r="AE2456" i="8"/>
  <c r="AF2456" i="8" s="1"/>
  <c r="AB2456" i="8"/>
  <c r="AC2456" i="8" s="1"/>
  <c r="AT2455" i="8"/>
  <c r="AU2455" i="8" s="1"/>
  <c r="AS2455" i="8"/>
  <c r="AR2455" i="8"/>
  <c r="AQ2455" i="8"/>
  <c r="AP2455" i="8"/>
  <c r="AO2455" i="8"/>
  <c r="AN2455" i="8"/>
  <c r="AM2455" i="8"/>
  <c r="AL2455" i="8"/>
  <c r="AK2455" i="8"/>
  <c r="AJ2455" i="8"/>
  <c r="AH2455" i="8"/>
  <c r="AI2455" i="8" s="1"/>
  <c r="AG2455" i="8"/>
  <c r="AF2455" i="8"/>
  <c r="AE2455" i="8"/>
  <c r="AB2455" i="8"/>
  <c r="AC2455" i="8" s="1"/>
  <c r="AT2454" i="8"/>
  <c r="AU2454" i="8" s="1"/>
  <c r="AS2454" i="8"/>
  <c r="AR2454" i="8"/>
  <c r="AQ2454" i="8"/>
  <c r="AP2454" i="8"/>
  <c r="AO2454" i="8"/>
  <c r="AN2454" i="8"/>
  <c r="AM2454" i="8"/>
  <c r="AL2454" i="8"/>
  <c r="AK2454" i="8"/>
  <c r="AJ2454" i="8"/>
  <c r="AH2454" i="8"/>
  <c r="AI2454" i="8" s="1"/>
  <c r="AG2454" i="8"/>
  <c r="AE2454" i="8"/>
  <c r="AF2454" i="8" s="1"/>
  <c r="AB2454" i="8"/>
  <c r="AC2454" i="8" s="1"/>
  <c r="AT2453" i="8"/>
  <c r="AU2453" i="8" s="1"/>
  <c r="AS2453" i="8"/>
  <c r="AR2453" i="8"/>
  <c r="AQ2453" i="8"/>
  <c r="AP2453" i="8"/>
  <c r="AO2453" i="8"/>
  <c r="AN2453" i="8"/>
  <c r="AM2453" i="8"/>
  <c r="AL2453" i="8"/>
  <c r="AK2453" i="8"/>
  <c r="AJ2453" i="8"/>
  <c r="AH2453" i="8"/>
  <c r="AI2453" i="8" s="1"/>
  <c r="AG2453" i="8"/>
  <c r="AE2453" i="8"/>
  <c r="AF2453" i="8" s="1"/>
  <c r="AB2453" i="8"/>
  <c r="AC2453" i="8" s="1"/>
  <c r="AT2452" i="8"/>
  <c r="AU2452" i="8" s="1"/>
  <c r="AS2452" i="8"/>
  <c r="AR2452" i="8"/>
  <c r="AQ2452" i="8"/>
  <c r="AP2452" i="8"/>
  <c r="AO2452" i="8"/>
  <c r="AN2452" i="8"/>
  <c r="AM2452" i="8"/>
  <c r="AL2452" i="8"/>
  <c r="AK2452" i="8"/>
  <c r="AJ2452" i="8"/>
  <c r="AH2452" i="8"/>
  <c r="AI2452" i="8" s="1"/>
  <c r="AG2452" i="8"/>
  <c r="AE2452" i="8"/>
  <c r="AF2452" i="8" s="1"/>
  <c r="AB2452" i="8"/>
  <c r="AC2452" i="8" s="1"/>
  <c r="AT2451" i="8"/>
  <c r="AU2451" i="8" s="1"/>
  <c r="AS2451" i="8"/>
  <c r="AR2451" i="8"/>
  <c r="AQ2451" i="8"/>
  <c r="AP2451" i="8"/>
  <c r="AO2451" i="8"/>
  <c r="AN2451" i="8"/>
  <c r="AM2451" i="8"/>
  <c r="AL2451" i="8"/>
  <c r="AK2451" i="8"/>
  <c r="AJ2451" i="8"/>
  <c r="AH2451" i="8"/>
  <c r="AI2451" i="8" s="1"/>
  <c r="AG2451" i="8"/>
  <c r="AE2451" i="8"/>
  <c r="AF2451" i="8" s="1"/>
  <c r="AB2451" i="8"/>
  <c r="AC2451" i="8" s="1"/>
  <c r="AU2450" i="8"/>
  <c r="AT2450" i="8"/>
  <c r="AS2450" i="8"/>
  <c r="AR2450" i="8"/>
  <c r="AQ2450" i="8"/>
  <c r="AP2450" i="8"/>
  <c r="AO2450" i="8"/>
  <c r="AN2450" i="8"/>
  <c r="AM2450" i="8"/>
  <c r="AL2450" i="8"/>
  <c r="AK2450" i="8"/>
  <c r="AJ2450" i="8"/>
  <c r="AH2450" i="8"/>
  <c r="AI2450" i="8" s="1"/>
  <c r="AG2450" i="8"/>
  <c r="AE2450" i="8"/>
  <c r="AF2450" i="8" s="1"/>
  <c r="AB2450" i="8"/>
  <c r="AC2450" i="8" s="1"/>
  <c r="AU2449" i="8"/>
  <c r="AT2449" i="8"/>
  <c r="AS2449" i="8"/>
  <c r="AR2449" i="8"/>
  <c r="AQ2449" i="8"/>
  <c r="AP2449" i="8"/>
  <c r="AO2449" i="8"/>
  <c r="AN2449" i="8"/>
  <c r="AM2449" i="8"/>
  <c r="AL2449" i="8"/>
  <c r="AK2449" i="8"/>
  <c r="AJ2449" i="8"/>
  <c r="AH2449" i="8"/>
  <c r="AI2449" i="8" s="1"/>
  <c r="AG2449" i="8"/>
  <c r="AE2449" i="8"/>
  <c r="AF2449" i="8" s="1"/>
  <c r="AB2449" i="8"/>
  <c r="AC2449" i="8" s="1"/>
  <c r="AU2448" i="8"/>
  <c r="AT2448" i="8"/>
  <c r="AS2448" i="8"/>
  <c r="AR2448" i="8"/>
  <c r="AQ2448" i="8"/>
  <c r="AP2448" i="8"/>
  <c r="AO2448" i="8"/>
  <c r="AN2448" i="8"/>
  <c r="AM2448" i="8"/>
  <c r="AL2448" i="8"/>
  <c r="AK2448" i="8"/>
  <c r="AJ2448" i="8"/>
  <c r="AH2448" i="8"/>
  <c r="AI2448" i="8" s="1"/>
  <c r="AG2448" i="8"/>
  <c r="AE2448" i="8"/>
  <c r="AF2448" i="8" s="1"/>
  <c r="AB2448" i="8"/>
  <c r="AC2448" i="8" s="1"/>
  <c r="AT2447" i="8"/>
  <c r="AU2447" i="8" s="1"/>
  <c r="AS2447" i="8"/>
  <c r="AR2447" i="8"/>
  <c r="AQ2447" i="8"/>
  <c r="AP2447" i="8"/>
  <c r="AO2447" i="8"/>
  <c r="AN2447" i="8"/>
  <c r="AM2447" i="8"/>
  <c r="AL2447" i="8"/>
  <c r="AK2447" i="8"/>
  <c r="AJ2447" i="8"/>
  <c r="AH2447" i="8"/>
  <c r="AI2447" i="8" s="1"/>
  <c r="AG2447" i="8"/>
  <c r="AE2447" i="8"/>
  <c r="AF2447" i="8" s="1"/>
  <c r="AB2447" i="8"/>
  <c r="AC2447" i="8" s="1"/>
  <c r="AT2446" i="8"/>
  <c r="AU2446" i="8" s="1"/>
  <c r="AS2446" i="8"/>
  <c r="AR2446" i="8"/>
  <c r="AQ2446" i="8"/>
  <c r="AP2446" i="8"/>
  <c r="AO2446" i="8"/>
  <c r="AN2446" i="8"/>
  <c r="AM2446" i="8"/>
  <c r="AL2446" i="8"/>
  <c r="AK2446" i="8"/>
  <c r="AJ2446" i="8"/>
  <c r="AH2446" i="8"/>
  <c r="AI2446" i="8" s="1"/>
  <c r="AG2446" i="8"/>
  <c r="AE2446" i="8"/>
  <c r="AF2446" i="8" s="1"/>
  <c r="AB2446" i="8"/>
  <c r="AC2446" i="8" s="1"/>
  <c r="AT2445" i="8"/>
  <c r="AU2445" i="8" s="1"/>
  <c r="AS2445" i="8"/>
  <c r="AR2445" i="8"/>
  <c r="AQ2445" i="8"/>
  <c r="AP2445" i="8"/>
  <c r="AO2445" i="8"/>
  <c r="AN2445" i="8"/>
  <c r="AM2445" i="8"/>
  <c r="AL2445" i="8"/>
  <c r="AK2445" i="8"/>
  <c r="AJ2445" i="8"/>
  <c r="AH2445" i="8"/>
  <c r="AI2445" i="8" s="1"/>
  <c r="AG2445" i="8"/>
  <c r="AE2445" i="8"/>
  <c r="AF2445" i="8" s="1"/>
  <c r="AB2445" i="8"/>
  <c r="AC2445" i="8" s="1"/>
  <c r="AT2444" i="8"/>
  <c r="AU2444" i="8" s="1"/>
  <c r="AS2444" i="8"/>
  <c r="AR2444" i="8"/>
  <c r="AQ2444" i="8"/>
  <c r="AP2444" i="8"/>
  <c r="AO2444" i="8"/>
  <c r="AN2444" i="8"/>
  <c r="AM2444" i="8"/>
  <c r="AL2444" i="8"/>
  <c r="AK2444" i="8"/>
  <c r="AJ2444" i="8"/>
  <c r="AH2444" i="8"/>
  <c r="AI2444" i="8" s="1"/>
  <c r="AG2444" i="8"/>
  <c r="AE2444" i="8"/>
  <c r="AF2444" i="8" s="1"/>
  <c r="AB2444" i="8"/>
  <c r="AC2444" i="8" s="1"/>
  <c r="AT2443" i="8"/>
  <c r="AU2443" i="8" s="1"/>
  <c r="AS2443" i="8"/>
  <c r="AR2443" i="8"/>
  <c r="AQ2443" i="8"/>
  <c r="AP2443" i="8"/>
  <c r="AO2443" i="8"/>
  <c r="AN2443" i="8"/>
  <c r="AM2443" i="8"/>
  <c r="AL2443" i="8"/>
  <c r="AK2443" i="8"/>
  <c r="AJ2443" i="8"/>
  <c r="AH2443" i="8"/>
  <c r="AI2443" i="8" s="1"/>
  <c r="AG2443" i="8"/>
  <c r="AE2443" i="8"/>
  <c r="AF2443" i="8" s="1"/>
  <c r="AB2443" i="8"/>
  <c r="AC2443" i="8" s="1"/>
  <c r="AT2442" i="8"/>
  <c r="AU2442" i="8" s="1"/>
  <c r="AS2442" i="8"/>
  <c r="AR2442" i="8"/>
  <c r="AQ2442" i="8"/>
  <c r="AP2442" i="8"/>
  <c r="AO2442" i="8"/>
  <c r="AN2442" i="8"/>
  <c r="AM2442" i="8"/>
  <c r="AL2442" i="8"/>
  <c r="AK2442" i="8"/>
  <c r="AJ2442" i="8"/>
  <c r="AH2442" i="8"/>
  <c r="AI2442" i="8" s="1"/>
  <c r="AG2442" i="8"/>
  <c r="AE2442" i="8"/>
  <c r="AF2442" i="8" s="1"/>
  <c r="AB2442" i="8"/>
  <c r="AC2442" i="8" s="1"/>
  <c r="AT2441" i="8"/>
  <c r="AU2441" i="8" s="1"/>
  <c r="AS2441" i="8"/>
  <c r="AR2441" i="8"/>
  <c r="AQ2441" i="8"/>
  <c r="AP2441" i="8"/>
  <c r="AO2441" i="8"/>
  <c r="AN2441" i="8"/>
  <c r="AM2441" i="8"/>
  <c r="AL2441" i="8"/>
  <c r="AK2441" i="8"/>
  <c r="AJ2441" i="8"/>
  <c r="AH2441" i="8"/>
  <c r="AI2441" i="8" s="1"/>
  <c r="AG2441" i="8"/>
  <c r="AE2441" i="8"/>
  <c r="AF2441" i="8" s="1"/>
  <c r="AB2441" i="8"/>
  <c r="AC2441" i="8" s="1"/>
  <c r="AT2440" i="8"/>
  <c r="AU2440" i="8" s="1"/>
  <c r="AS2440" i="8"/>
  <c r="AR2440" i="8"/>
  <c r="AQ2440" i="8"/>
  <c r="AP2440" i="8"/>
  <c r="AO2440" i="8"/>
  <c r="AN2440" i="8"/>
  <c r="AM2440" i="8"/>
  <c r="AL2440" i="8"/>
  <c r="AK2440" i="8"/>
  <c r="AJ2440" i="8"/>
  <c r="AH2440" i="8"/>
  <c r="AI2440" i="8" s="1"/>
  <c r="AG2440" i="8"/>
  <c r="AE2440" i="8"/>
  <c r="AF2440" i="8" s="1"/>
  <c r="AB2440" i="8"/>
  <c r="AC2440" i="8" s="1"/>
  <c r="AT2439" i="8"/>
  <c r="AU2439" i="8" s="1"/>
  <c r="AS2439" i="8"/>
  <c r="AR2439" i="8"/>
  <c r="AQ2439" i="8"/>
  <c r="AP2439" i="8"/>
  <c r="AO2439" i="8"/>
  <c r="AN2439" i="8"/>
  <c r="AM2439" i="8"/>
  <c r="AL2439" i="8"/>
  <c r="AK2439" i="8"/>
  <c r="AJ2439" i="8"/>
  <c r="AH2439" i="8"/>
  <c r="AI2439" i="8" s="1"/>
  <c r="AG2439" i="8"/>
  <c r="AE2439" i="8"/>
  <c r="AF2439" i="8" s="1"/>
  <c r="AB2439" i="8"/>
  <c r="AC2439" i="8" s="1"/>
  <c r="AT2438" i="8"/>
  <c r="AU2438" i="8" s="1"/>
  <c r="AS2438" i="8"/>
  <c r="AR2438" i="8"/>
  <c r="AQ2438" i="8"/>
  <c r="AP2438" i="8"/>
  <c r="AO2438" i="8"/>
  <c r="AN2438" i="8"/>
  <c r="AM2438" i="8"/>
  <c r="AL2438" i="8"/>
  <c r="AK2438" i="8"/>
  <c r="AJ2438" i="8"/>
  <c r="AH2438" i="8"/>
  <c r="AI2438" i="8" s="1"/>
  <c r="AG2438" i="8"/>
  <c r="AE2438" i="8"/>
  <c r="AF2438" i="8" s="1"/>
  <c r="AB2438" i="8"/>
  <c r="AC2438" i="8" s="1"/>
  <c r="AT2437" i="8"/>
  <c r="AU2437" i="8" s="1"/>
  <c r="AS2437" i="8"/>
  <c r="AR2437" i="8"/>
  <c r="AQ2437" i="8"/>
  <c r="AP2437" i="8"/>
  <c r="AO2437" i="8"/>
  <c r="AN2437" i="8"/>
  <c r="AM2437" i="8"/>
  <c r="AL2437" i="8"/>
  <c r="AK2437" i="8"/>
  <c r="AJ2437" i="8"/>
  <c r="AH2437" i="8"/>
  <c r="AI2437" i="8" s="1"/>
  <c r="AG2437" i="8"/>
  <c r="AE2437" i="8"/>
  <c r="AF2437" i="8" s="1"/>
  <c r="AB2437" i="8"/>
  <c r="AC2437" i="8" s="1"/>
  <c r="AT2436" i="8"/>
  <c r="AU2436" i="8" s="1"/>
  <c r="AS2436" i="8"/>
  <c r="AR2436" i="8"/>
  <c r="AQ2436" i="8"/>
  <c r="AP2436" i="8"/>
  <c r="AO2436" i="8"/>
  <c r="AN2436" i="8"/>
  <c r="AM2436" i="8"/>
  <c r="AL2436" i="8"/>
  <c r="AK2436" i="8"/>
  <c r="AJ2436" i="8"/>
  <c r="AH2436" i="8"/>
  <c r="AI2436" i="8" s="1"/>
  <c r="AG2436" i="8"/>
  <c r="AE2436" i="8"/>
  <c r="AF2436" i="8" s="1"/>
  <c r="AB2436" i="8"/>
  <c r="AC2436" i="8" s="1"/>
  <c r="AT2435" i="8"/>
  <c r="AU2435" i="8" s="1"/>
  <c r="AS2435" i="8"/>
  <c r="AR2435" i="8"/>
  <c r="AQ2435" i="8"/>
  <c r="AP2435" i="8"/>
  <c r="AO2435" i="8"/>
  <c r="AN2435" i="8"/>
  <c r="AM2435" i="8"/>
  <c r="AL2435" i="8"/>
  <c r="AK2435" i="8"/>
  <c r="AJ2435" i="8"/>
  <c r="AH2435" i="8"/>
  <c r="AI2435" i="8" s="1"/>
  <c r="AG2435" i="8"/>
  <c r="AE2435" i="8"/>
  <c r="AF2435" i="8" s="1"/>
  <c r="AB2435" i="8"/>
  <c r="AC2435" i="8" s="1"/>
  <c r="AT2434" i="8"/>
  <c r="AU2434" i="8" s="1"/>
  <c r="AS2434" i="8"/>
  <c r="AR2434" i="8"/>
  <c r="AQ2434" i="8"/>
  <c r="AP2434" i="8"/>
  <c r="AO2434" i="8"/>
  <c r="AN2434" i="8"/>
  <c r="AM2434" i="8"/>
  <c r="AL2434" i="8"/>
  <c r="AK2434" i="8"/>
  <c r="AJ2434" i="8"/>
  <c r="AH2434" i="8"/>
  <c r="AI2434" i="8" s="1"/>
  <c r="AG2434" i="8"/>
  <c r="AE2434" i="8"/>
  <c r="AF2434" i="8" s="1"/>
  <c r="AC2434" i="8"/>
  <c r="AB2434" i="8"/>
  <c r="AT2433" i="8"/>
  <c r="AU2433" i="8" s="1"/>
  <c r="AS2433" i="8"/>
  <c r="AR2433" i="8"/>
  <c r="AQ2433" i="8"/>
  <c r="AP2433" i="8"/>
  <c r="AO2433" i="8"/>
  <c r="AN2433" i="8"/>
  <c r="AM2433" i="8"/>
  <c r="AL2433" i="8"/>
  <c r="AK2433" i="8"/>
  <c r="AJ2433" i="8"/>
  <c r="AH2433" i="8"/>
  <c r="AI2433" i="8" s="1"/>
  <c r="AG2433" i="8"/>
  <c r="AE2433" i="8"/>
  <c r="AF2433" i="8" s="1"/>
  <c r="AB2433" i="8"/>
  <c r="AC2433" i="8" s="1"/>
  <c r="AT2432" i="8"/>
  <c r="AU2432" i="8" s="1"/>
  <c r="AS2432" i="8"/>
  <c r="AR2432" i="8"/>
  <c r="AQ2432" i="8"/>
  <c r="AP2432" i="8"/>
  <c r="AO2432" i="8"/>
  <c r="AN2432" i="8"/>
  <c r="AM2432" i="8"/>
  <c r="AL2432" i="8"/>
  <c r="AK2432" i="8"/>
  <c r="AJ2432" i="8"/>
  <c r="AH2432" i="8"/>
  <c r="AI2432" i="8" s="1"/>
  <c r="AG2432" i="8"/>
  <c r="AE2432" i="8"/>
  <c r="AF2432" i="8" s="1"/>
  <c r="AB2432" i="8"/>
  <c r="AC2432" i="8" s="1"/>
  <c r="AT2431" i="8"/>
  <c r="AU2431" i="8" s="1"/>
  <c r="AS2431" i="8"/>
  <c r="AR2431" i="8"/>
  <c r="AQ2431" i="8"/>
  <c r="AP2431" i="8"/>
  <c r="AO2431" i="8"/>
  <c r="AN2431" i="8"/>
  <c r="AM2431" i="8"/>
  <c r="AL2431" i="8"/>
  <c r="AK2431" i="8"/>
  <c r="AJ2431" i="8"/>
  <c r="AH2431" i="8"/>
  <c r="AI2431" i="8" s="1"/>
  <c r="AG2431" i="8"/>
  <c r="AE2431" i="8"/>
  <c r="AF2431" i="8" s="1"/>
  <c r="AB2431" i="8"/>
  <c r="AC2431" i="8" s="1"/>
  <c r="AT2430" i="8"/>
  <c r="AU2430" i="8" s="1"/>
  <c r="AS2430" i="8"/>
  <c r="AR2430" i="8"/>
  <c r="AQ2430" i="8"/>
  <c r="AP2430" i="8"/>
  <c r="AO2430" i="8"/>
  <c r="AN2430" i="8"/>
  <c r="AM2430" i="8"/>
  <c r="AL2430" i="8"/>
  <c r="AK2430" i="8"/>
  <c r="AJ2430" i="8"/>
  <c r="AH2430" i="8"/>
  <c r="AI2430" i="8" s="1"/>
  <c r="AG2430" i="8"/>
  <c r="AE2430" i="8"/>
  <c r="AF2430" i="8" s="1"/>
  <c r="AB2430" i="8"/>
  <c r="AC2430" i="8" s="1"/>
  <c r="AT2429" i="8"/>
  <c r="AU2429" i="8" s="1"/>
  <c r="AS2429" i="8"/>
  <c r="AR2429" i="8"/>
  <c r="AQ2429" i="8"/>
  <c r="AP2429" i="8"/>
  <c r="AO2429" i="8"/>
  <c r="AN2429" i="8"/>
  <c r="AM2429" i="8"/>
  <c r="AL2429" i="8"/>
  <c r="AK2429" i="8"/>
  <c r="AJ2429" i="8"/>
  <c r="AH2429" i="8"/>
  <c r="AI2429" i="8" s="1"/>
  <c r="AG2429" i="8"/>
  <c r="AE2429" i="8"/>
  <c r="AF2429" i="8" s="1"/>
  <c r="AB2429" i="8"/>
  <c r="AC2429" i="8" s="1"/>
  <c r="AT2428" i="8"/>
  <c r="AU2428" i="8" s="1"/>
  <c r="AS2428" i="8"/>
  <c r="AR2428" i="8"/>
  <c r="AQ2428" i="8"/>
  <c r="AP2428" i="8"/>
  <c r="AO2428" i="8"/>
  <c r="AN2428" i="8"/>
  <c r="AM2428" i="8"/>
  <c r="AL2428" i="8"/>
  <c r="AK2428" i="8"/>
  <c r="AJ2428" i="8"/>
  <c r="AH2428" i="8"/>
  <c r="AI2428" i="8" s="1"/>
  <c r="AG2428" i="8"/>
  <c r="AE2428" i="8"/>
  <c r="AF2428" i="8" s="1"/>
  <c r="AC2428" i="8"/>
  <c r="AB2428" i="8"/>
  <c r="AT2427" i="8"/>
  <c r="AU2427" i="8" s="1"/>
  <c r="AS2427" i="8"/>
  <c r="AR2427" i="8"/>
  <c r="AQ2427" i="8"/>
  <c r="AP2427" i="8"/>
  <c r="AO2427" i="8"/>
  <c r="AN2427" i="8"/>
  <c r="AM2427" i="8"/>
  <c r="AL2427" i="8"/>
  <c r="AK2427" i="8"/>
  <c r="AJ2427" i="8"/>
  <c r="AH2427" i="8"/>
  <c r="AI2427" i="8" s="1"/>
  <c r="AG2427" i="8"/>
  <c r="AE2427" i="8"/>
  <c r="AF2427" i="8" s="1"/>
  <c r="AB2427" i="8"/>
  <c r="AC2427" i="8" s="1"/>
  <c r="AT2426" i="8"/>
  <c r="AU2426" i="8" s="1"/>
  <c r="AS2426" i="8"/>
  <c r="AR2426" i="8"/>
  <c r="AQ2426" i="8"/>
  <c r="AP2426" i="8"/>
  <c r="AO2426" i="8"/>
  <c r="AN2426" i="8"/>
  <c r="AM2426" i="8"/>
  <c r="AL2426" i="8"/>
  <c r="AK2426" i="8"/>
  <c r="AJ2426" i="8"/>
  <c r="AH2426" i="8"/>
  <c r="AI2426" i="8" s="1"/>
  <c r="AG2426" i="8"/>
  <c r="AE2426" i="8"/>
  <c r="AF2426" i="8" s="1"/>
  <c r="AB2426" i="8"/>
  <c r="AC2426" i="8" s="1"/>
  <c r="AT2425" i="8"/>
  <c r="AU2425" i="8" s="1"/>
  <c r="AS2425" i="8"/>
  <c r="AR2425" i="8"/>
  <c r="AQ2425" i="8"/>
  <c r="AP2425" i="8"/>
  <c r="AO2425" i="8"/>
  <c r="AN2425" i="8"/>
  <c r="AM2425" i="8"/>
  <c r="AL2425" i="8"/>
  <c r="AK2425" i="8"/>
  <c r="AJ2425" i="8"/>
  <c r="AH2425" i="8"/>
  <c r="AI2425" i="8" s="1"/>
  <c r="AG2425" i="8"/>
  <c r="AE2425" i="8"/>
  <c r="AF2425" i="8" s="1"/>
  <c r="AB2425" i="8"/>
  <c r="AC2425" i="8" s="1"/>
  <c r="AT2424" i="8"/>
  <c r="AU2424" i="8" s="1"/>
  <c r="AS2424" i="8"/>
  <c r="AR2424" i="8"/>
  <c r="AQ2424" i="8"/>
  <c r="AP2424" i="8"/>
  <c r="AO2424" i="8"/>
  <c r="AN2424" i="8"/>
  <c r="AM2424" i="8"/>
  <c r="AL2424" i="8"/>
  <c r="AK2424" i="8"/>
  <c r="AJ2424" i="8"/>
  <c r="AH2424" i="8"/>
  <c r="AI2424" i="8" s="1"/>
  <c r="AG2424" i="8"/>
  <c r="AE2424" i="8"/>
  <c r="AF2424" i="8" s="1"/>
  <c r="AB2424" i="8"/>
  <c r="AC2424" i="8" s="1"/>
  <c r="AT2423" i="8"/>
  <c r="AU2423" i="8" s="1"/>
  <c r="AS2423" i="8"/>
  <c r="AR2423" i="8"/>
  <c r="AQ2423" i="8"/>
  <c r="AP2423" i="8"/>
  <c r="AO2423" i="8"/>
  <c r="AN2423" i="8"/>
  <c r="AM2423" i="8"/>
  <c r="AL2423" i="8"/>
  <c r="AK2423" i="8"/>
  <c r="AJ2423" i="8"/>
  <c r="AH2423" i="8"/>
  <c r="AI2423" i="8" s="1"/>
  <c r="AG2423" i="8"/>
  <c r="AF2423" i="8"/>
  <c r="AE2423" i="8"/>
  <c r="AB2423" i="8"/>
  <c r="AC2423" i="8" s="1"/>
  <c r="AT2422" i="8"/>
  <c r="AU2422" i="8" s="1"/>
  <c r="AS2422" i="8"/>
  <c r="AR2422" i="8"/>
  <c r="AQ2422" i="8"/>
  <c r="AP2422" i="8"/>
  <c r="AO2422" i="8"/>
  <c r="AN2422" i="8"/>
  <c r="AM2422" i="8"/>
  <c r="AL2422" i="8"/>
  <c r="AK2422" i="8"/>
  <c r="AJ2422" i="8"/>
  <c r="AH2422" i="8"/>
  <c r="AI2422" i="8" s="1"/>
  <c r="AG2422" i="8"/>
  <c r="AE2422" i="8"/>
  <c r="AF2422" i="8" s="1"/>
  <c r="AB2422" i="8"/>
  <c r="AC2422" i="8" s="1"/>
  <c r="AT2421" i="8"/>
  <c r="AU2421" i="8" s="1"/>
  <c r="AS2421" i="8"/>
  <c r="AR2421" i="8"/>
  <c r="AQ2421" i="8"/>
  <c r="AP2421" i="8"/>
  <c r="AO2421" i="8"/>
  <c r="AN2421" i="8"/>
  <c r="AM2421" i="8"/>
  <c r="AL2421" i="8"/>
  <c r="AK2421" i="8"/>
  <c r="AJ2421" i="8"/>
  <c r="AH2421" i="8"/>
  <c r="AI2421" i="8" s="1"/>
  <c r="AG2421" i="8"/>
  <c r="AE2421" i="8"/>
  <c r="AF2421" i="8" s="1"/>
  <c r="AC2421" i="8"/>
  <c r="AB2421" i="8"/>
  <c r="AT2420" i="8"/>
  <c r="AU2420" i="8" s="1"/>
  <c r="AS2420" i="8"/>
  <c r="AR2420" i="8"/>
  <c r="AQ2420" i="8"/>
  <c r="AP2420" i="8"/>
  <c r="AO2420" i="8"/>
  <c r="AN2420" i="8"/>
  <c r="AM2420" i="8"/>
  <c r="AL2420" i="8"/>
  <c r="AK2420" i="8"/>
  <c r="AJ2420" i="8"/>
  <c r="AH2420" i="8"/>
  <c r="AI2420" i="8" s="1"/>
  <c r="AG2420" i="8"/>
  <c r="AE2420" i="8"/>
  <c r="AF2420" i="8" s="1"/>
  <c r="AC2420" i="8"/>
  <c r="AB2420" i="8"/>
  <c r="AT2419" i="8"/>
  <c r="AU2419" i="8" s="1"/>
  <c r="AS2419" i="8"/>
  <c r="AR2419" i="8"/>
  <c r="AQ2419" i="8"/>
  <c r="AP2419" i="8"/>
  <c r="AO2419" i="8"/>
  <c r="AN2419" i="8"/>
  <c r="AM2419" i="8"/>
  <c r="AL2419" i="8"/>
  <c r="AK2419" i="8"/>
  <c r="AJ2419" i="8"/>
  <c r="AH2419" i="8"/>
  <c r="AI2419" i="8" s="1"/>
  <c r="AG2419" i="8"/>
  <c r="AE2419" i="8"/>
  <c r="AF2419" i="8" s="1"/>
  <c r="AC2419" i="8"/>
  <c r="AB2419" i="8"/>
  <c r="AT2418" i="8"/>
  <c r="AU2418" i="8" s="1"/>
  <c r="AS2418" i="8"/>
  <c r="AR2418" i="8"/>
  <c r="AQ2418" i="8"/>
  <c r="AP2418" i="8"/>
  <c r="AO2418" i="8"/>
  <c r="AN2418" i="8"/>
  <c r="AM2418" i="8"/>
  <c r="AL2418" i="8"/>
  <c r="AK2418" i="8"/>
  <c r="AJ2418" i="8"/>
  <c r="AH2418" i="8"/>
  <c r="AI2418" i="8" s="1"/>
  <c r="AG2418" i="8"/>
  <c r="AE2418" i="8"/>
  <c r="AF2418" i="8" s="1"/>
  <c r="AB2418" i="8"/>
  <c r="AC2418" i="8" s="1"/>
  <c r="AT2417" i="8"/>
  <c r="AU2417" i="8" s="1"/>
  <c r="AS2417" i="8"/>
  <c r="AR2417" i="8"/>
  <c r="AQ2417" i="8"/>
  <c r="AP2417" i="8"/>
  <c r="AO2417" i="8"/>
  <c r="AN2417" i="8"/>
  <c r="AM2417" i="8"/>
  <c r="AL2417" i="8"/>
  <c r="AK2417" i="8"/>
  <c r="AJ2417" i="8"/>
  <c r="AH2417" i="8"/>
  <c r="AI2417" i="8" s="1"/>
  <c r="AG2417" i="8"/>
  <c r="AE2417" i="8"/>
  <c r="AF2417" i="8" s="1"/>
  <c r="AB2417" i="8"/>
  <c r="AC2417" i="8" s="1"/>
  <c r="AT2416" i="8"/>
  <c r="AU2416" i="8" s="1"/>
  <c r="AS2416" i="8"/>
  <c r="AR2416" i="8"/>
  <c r="AQ2416" i="8"/>
  <c r="AP2416" i="8"/>
  <c r="AO2416" i="8"/>
  <c r="AN2416" i="8"/>
  <c r="AM2416" i="8"/>
  <c r="AL2416" i="8"/>
  <c r="AK2416" i="8"/>
  <c r="AJ2416" i="8"/>
  <c r="AH2416" i="8"/>
  <c r="AI2416" i="8" s="1"/>
  <c r="AG2416" i="8"/>
  <c r="AE2416" i="8"/>
  <c r="AF2416" i="8" s="1"/>
  <c r="AB2416" i="8"/>
  <c r="AC2416" i="8" s="1"/>
  <c r="AT2415" i="8"/>
  <c r="AU2415" i="8" s="1"/>
  <c r="AS2415" i="8"/>
  <c r="AR2415" i="8"/>
  <c r="AQ2415" i="8"/>
  <c r="AP2415" i="8"/>
  <c r="AO2415" i="8"/>
  <c r="AN2415" i="8"/>
  <c r="AM2415" i="8"/>
  <c r="AL2415" i="8"/>
  <c r="AK2415" i="8"/>
  <c r="AJ2415" i="8"/>
  <c r="AH2415" i="8"/>
  <c r="AI2415" i="8" s="1"/>
  <c r="AG2415" i="8"/>
  <c r="AF2415" i="8"/>
  <c r="AE2415" i="8"/>
  <c r="AB2415" i="8"/>
  <c r="AC2415" i="8" s="1"/>
  <c r="AT2414" i="8"/>
  <c r="AU2414" i="8" s="1"/>
  <c r="AS2414" i="8"/>
  <c r="AR2414" i="8"/>
  <c r="AQ2414" i="8"/>
  <c r="AP2414" i="8"/>
  <c r="AO2414" i="8"/>
  <c r="AN2414" i="8"/>
  <c r="AM2414" i="8"/>
  <c r="AL2414" i="8"/>
  <c r="AK2414" i="8"/>
  <c r="AJ2414" i="8"/>
  <c r="AH2414" i="8"/>
  <c r="AI2414" i="8" s="1"/>
  <c r="AG2414" i="8"/>
  <c r="AF2414" i="8"/>
  <c r="AE2414" i="8"/>
  <c r="AB2414" i="8"/>
  <c r="AC2414" i="8" s="1"/>
  <c r="AT2413" i="8"/>
  <c r="AU2413" i="8" s="1"/>
  <c r="AS2413" i="8"/>
  <c r="AR2413" i="8"/>
  <c r="AQ2413" i="8"/>
  <c r="AP2413" i="8"/>
  <c r="AO2413" i="8"/>
  <c r="AN2413" i="8"/>
  <c r="AM2413" i="8"/>
  <c r="AL2413" i="8"/>
  <c r="AK2413" i="8"/>
  <c r="AJ2413" i="8"/>
  <c r="AH2413" i="8"/>
  <c r="AI2413" i="8" s="1"/>
  <c r="AG2413" i="8"/>
  <c r="AE2413" i="8"/>
  <c r="AF2413" i="8" s="1"/>
  <c r="AB2413" i="8"/>
  <c r="AC2413" i="8" s="1"/>
  <c r="AU2412" i="8"/>
  <c r="AT2412" i="8"/>
  <c r="AS2412" i="8"/>
  <c r="AR2412" i="8"/>
  <c r="AQ2412" i="8"/>
  <c r="AP2412" i="8"/>
  <c r="AO2412" i="8"/>
  <c r="AN2412" i="8"/>
  <c r="AM2412" i="8"/>
  <c r="AL2412" i="8"/>
  <c r="AK2412" i="8"/>
  <c r="AJ2412" i="8"/>
  <c r="AH2412" i="8"/>
  <c r="AI2412" i="8" s="1"/>
  <c r="AG2412" i="8"/>
  <c r="AE2412" i="8"/>
  <c r="AF2412" i="8" s="1"/>
  <c r="AB2412" i="8"/>
  <c r="AC2412" i="8" s="1"/>
  <c r="AT2411" i="8"/>
  <c r="AU2411" i="8" s="1"/>
  <c r="AS2411" i="8"/>
  <c r="AR2411" i="8"/>
  <c r="AQ2411" i="8"/>
  <c r="AP2411" i="8"/>
  <c r="AO2411" i="8"/>
  <c r="AN2411" i="8"/>
  <c r="AM2411" i="8"/>
  <c r="AL2411" i="8"/>
  <c r="AK2411" i="8"/>
  <c r="AJ2411" i="8"/>
  <c r="AH2411" i="8"/>
  <c r="AI2411" i="8" s="1"/>
  <c r="AG2411" i="8"/>
  <c r="AE2411" i="8"/>
  <c r="AF2411" i="8" s="1"/>
  <c r="AB2411" i="8"/>
  <c r="AC2411" i="8" s="1"/>
  <c r="AT2410" i="8"/>
  <c r="AU2410" i="8" s="1"/>
  <c r="AS2410" i="8"/>
  <c r="AR2410" i="8"/>
  <c r="AQ2410" i="8"/>
  <c r="AP2410" i="8"/>
  <c r="AO2410" i="8"/>
  <c r="AN2410" i="8"/>
  <c r="AM2410" i="8"/>
  <c r="AL2410" i="8"/>
  <c r="AK2410" i="8"/>
  <c r="AJ2410" i="8"/>
  <c r="AH2410" i="8"/>
  <c r="AI2410" i="8" s="1"/>
  <c r="AG2410" i="8"/>
  <c r="AE2410" i="8"/>
  <c r="AF2410" i="8" s="1"/>
  <c r="AB2410" i="8"/>
  <c r="AC2410" i="8" s="1"/>
  <c r="AT2409" i="8"/>
  <c r="AU2409" i="8" s="1"/>
  <c r="AS2409" i="8"/>
  <c r="AR2409" i="8"/>
  <c r="AQ2409" i="8"/>
  <c r="AP2409" i="8"/>
  <c r="AO2409" i="8"/>
  <c r="AN2409" i="8"/>
  <c r="AM2409" i="8"/>
  <c r="AL2409" i="8"/>
  <c r="AK2409" i="8"/>
  <c r="AJ2409" i="8"/>
  <c r="AH2409" i="8"/>
  <c r="AI2409" i="8" s="1"/>
  <c r="AG2409" i="8"/>
  <c r="AE2409" i="8"/>
  <c r="AF2409" i="8" s="1"/>
  <c r="AB2409" i="8"/>
  <c r="AC2409" i="8" s="1"/>
  <c r="AT2408" i="8"/>
  <c r="AU2408" i="8" s="1"/>
  <c r="AS2408" i="8"/>
  <c r="AR2408" i="8"/>
  <c r="AQ2408" i="8"/>
  <c r="AP2408" i="8"/>
  <c r="AO2408" i="8"/>
  <c r="AN2408" i="8"/>
  <c r="AM2408" i="8"/>
  <c r="AL2408" i="8"/>
  <c r="AK2408" i="8"/>
  <c r="AJ2408" i="8"/>
  <c r="AH2408" i="8"/>
  <c r="AI2408" i="8" s="1"/>
  <c r="AG2408" i="8"/>
  <c r="AF2408" i="8"/>
  <c r="AE2408" i="8"/>
  <c r="AB2408" i="8"/>
  <c r="AC2408" i="8" s="1"/>
  <c r="AT2407" i="8"/>
  <c r="AU2407" i="8" s="1"/>
  <c r="AS2407" i="8"/>
  <c r="AR2407" i="8"/>
  <c r="AQ2407" i="8"/>
  <c r="AP2407" i="8"/>
  <c r="AO2407" i="8"/>
  <c r="AN2407" i="8"/>
  <c r="AM2407" i="8"/>
  <c r="AL2407" i="8"/>
  <c r="AK2407" i="8"/>
  <c r="AJ2407" i="8"/>
  <c r="AI2407" i="8"/>
  <c r="AH2407" i="8"/>
  <c r="AG2407" i="8"/>
  <c r="AE2407" i="8"/>
  <c r="AF2407" i="8" s="1"/>
  <c r="AB2407" i="8"/>
  <c r="AC2407" i="8" s="1"/>
  <c r="AT2406" i="8"/>
  <c r="AU2406" i="8" s="1"/>
  <c r="AS2406" i="8"/>
  <c r="AR2406" i="8"/>
  <c r="AQ2406" i="8"/>
  <c r="AP2406" i="8"/>
  <c r="AO2406" i="8"/>
  <c r="AN2406" i="8"/>
  <c r="AM2406" i="8"/>
  <c r="AL2406" i="8"/>
  <c r="AK2406" i="8"/>
  <c r="AJ2406" i="8"/>
  <c r="AH2406" i="8"/>
  <c r="AI2406" i="8" s="1"/>
  <c r="AG2406" i="8"/>
  <c r="AE2406" i="8"/>
  <c r="AF2406" i="8" s="1"/>
  <c r="AB2406" i="8"/>
  <c r="AC2406" i="8" s="1"/>
  <c r="AT2405" i="8"/>
  <c r="AU2405" i="8" s="1"/>
  <c r="AS2405" i="8"/>
  <c r="AR2405" i="8"/>
  <c r="AQ2405" i="8"/>
  <c r="AP2405" i="8"/>
  <c r="AO2405" i="8"/>
  <c r="AN2405" i="8"/>
  <c r="AM2405" i="8"/>
  <c r="AL2405" i="8"/>
  <c r="AK2405" i="8"/>
  <c r="AJ2405" i="8"/>
  <c r="AH2405" i="8"/>
  <c r="AI2405" i="8" s="1"/>
  <c r="AG2405" i="8"/>
  <c r="AE2405" i="8"/>
  <c r="AF2405" i="8" s="1"/>
  <c r="AB2405" i="8"/>
  <c r="AC2405" i="8" s="1"/>
  <c r="AU2404" i="8"/>
  <c r="AT2404" i="8"/>
  <c r="AS2404" i="8"/>
  <c r="AR2404" i="8"/>
  <c r="AQ2404" i="8"/>
  <c r="AP2404" i="8"/>
  <c r="AO2404" i="8"/>
  <c r="AN2404" i="8"/>
  <c r="AM2404" i="8"/>
  <c r="AL2404" i="8"/>
  <c r="AK2404" i="8"/>
  <c r="AJ2404" i="8"/>
  <c r="AH2404" i="8"/>
  <c r="AI2404" i="8" s="1"/>
  <c r="AG2404" i="8"/>
  <c r="AE2404" i="8"/>
  <c r="AF2404" i="8" s="1"/>
  <c r="AB2404" i="8"/>
  <c r="AC2404" i="8" s="1"/>
  <c r="AT2403" i="8"/>
  <c r="AU2403" i="8" s="1"/>
  <c r="AS2403" i="8"/>
  <c r="AR2403" i="8"/>
  <c r="AQ2403" i="8"/>
  <c r="AP2403" i="8"/>
  <c r="AO2403" i="8"/>
  <c r="AN2403" i="8"/>
  <c r="AM2403" i="8"/>
  <c r="AL2403" i="8"/>
  <c r="AK2403" i="8"/>
  <c r="AJ2403" i="8"/>
  <c r="AH2403" i="8"/>
  <c r="AI2403" i="8" s="1"/>
  <c r="AG2403" i="8"/>
  <c r="AE2403" i="8"/>
  <c r="AF2403" i="8" s="1"/>
  <c r="AB2403" i="8"/>
  <c r="AC2403" i="8" s="1"/>
  <c r="AT2402" i="8"/>
  <c r="AU2402" i="8" s="1"/>
  <c r="AS2402" i="8"/>
  <c r="AR2402" i="8"/>
  <c r="AQ2402" i="8"/>
  <c r="AP2402" i="8"/>
  <c r="AO2402" i="8"/>
  <c r="AN2402" i="8"/>
  <c r="AM2402" i="8"/>
  <c r="AL2402" i="8"/>
  <c r="AK2402" i="8"/>
  <c r="AJ2402" i="8"/>
  <c r="AH2402" i="8"/>
  <c r="AI2402" i="8" s="1"/>
  <c r="AG2402" i="8"/>
  <c r="AE2402" i="8"/>
  <c r="AF2402" i="8" s="1"/>
  <c r="AB2402" i="8"/>
  <c r="AC2402" i="8" s="1"/>
  <c r="AT2401" i="8"/>
  <c r="AU2401" i="8" s="1"/>
  <c r="AS2401" i="8"/>
  <c r="AR2401" i="8"/>
  <c r="AQ2401" i="8"/>
  <c r="AP2401" i="8"/>
  <c r="AO2401" i="8"/>
  <c r="AN2401" i="8"/>
  <c r="AM2401" i="8"/>
  <c r="AL2401" i="8"/>
  <c r="AK2401" i="8"/>
  <c r="AJ2401" i="8"/>
  <c r="AH2401" i="8"/>
  <c r="AI2401" i="8" s="1"/>
  <c r="AG2401" i="8"/>
  <c r="AE2401" i="8"/>
  <c r="AF2401" i="8" s="1"/>
  <c r="AB2401" i="8"/>
  <c r="AC2401" i="8" s="1"/>
  <c r="AT2400" i="8"/>
  <c r="AU2400" i="8" s="1"/>
  <c r="AS2400" i="8"/>
  <c r="AR2400" i="8"/>
  <c r="AQ2400" i="8"/>
  <c r="AP2400" i="8"/>
  <c r="AO2400" i="8"/>
  <c r="AN2400" i="8"/>
  <c r="AM2400" i="8"/>
  <c r="AL2400" i="8"/>
  <c r="AK2400" i="8"/>
  <c r="AJ2400" i="8"/>
  <c r="AH2400" i="8"/>
  <c r="AI2400" i="8" s="1"/>
  <c r="AG2400" i="8"/>
  <c r="AF2400" i="8"/>
  <c r="AE2400" i="8"/>
  <c r="AB2400" i="8"/>
  <c r="AC2400" i="8" s="1"/>
  <c r="AT2399" i="8"/>
  <c r="AU2399" i="8" s="1"/>
  <c r="AS2399" i="8"/>
  <c r="AR2399" i="8"/>
  <c r="AQ2399" i="8"/>
  <c r="AP2399" i="8"/>
  <c r="AO2399" i="8"/>
  <c r="AN2399" i="8"/>
  <c r="AM2399" i="8"/>
  <c r="AL2399" i="8"/>
  <c r="AK2399" i="8"/>
  <c r="AJ2399" i="8"/>
  <c r="AI2399" i="8"/>
  <c r="AH2399" i="8"/>
  <c r="AG2399" i="8"/>
  <c r="AE2399" i="8"/>
  <c r="AF2399" i="8" s="1"/>
  <c r="AB2399" i="8"/>
  <c r="AC2399" i="8" s="1"/>
  <c r="AT2398" i="8"/>
  <c r="AU2398" i="8" s="1"/>
  <c r="AS2398" i="8"/>
  <c r="AR2398" i="8"/>
  <c r="AQ2398" i="8"/>
  <c r="AP2398" i="8"/>
  <c r="AO2398" i="8"/>
  <c r="AN2398" i="8"/>
  <c r="AM2398" i="8"/>
  <c r="AL2398" i="8"/>
  <c r="AK2398" i="8"/>
  <c r="AJ2398" i="8"/>
  <c r="AH2398" i="8"/>
  <c r="AI2398" i="8" s="1"/>
  <c r="AG2398" i="8"/>
  <c r="AE2398" i="8"/>
  <c r="AF2398" i="8" s="1"/>
  <c r="AB2398" i="8"/>
  <c r="AC2398" i="8" s="1"/>
  <c r="AT2397" i="8"/>
  <c r="AU2397" i="8" s="1"/>
  <c r="AS2397" i="8"/>
  <c r="AR2397" i="8"/>
  <c r="AQ2397" i="8"/>
  <c r="AP2397" i="8"/>
  <c r="AO2397" i="8"/>
  <c r="AN2397" i="8"/>
  <c r="AM2397" i="8"/>
  <c r="AL2397" i="8"/>
  <c r="AK2397" i="8"/>
  <c r="AJ2397" i="8"/>
  <c r="AH2397" i="8"/>
  <c r="AI2397" i="8" s="1"/>
  <c r="AG2397" i="8"/>
  <c r="AE2397" i="8"/>
  <c r="AF2397" i="8" s="1"/>
  <c r="AB2397" i="8"/>
  <c r="AC2397" i="8" s="1"/>
  <c r="AT2396" i="8"/>
  <c r="AU2396" i="8" s="1"/>
  <c r="AS2396" i="8"/>
  <c r="AR2396" i="8"/>
  <c r="AQ2396" i="8"/>
  <c r="AP2396" i="8"/>
  <c r="AO2396" i="8"/>
  <c r="AN2396" i="8"/>
  <c r="AM2396" i="8"/>
  <c r="AL2396" i="8"/>
  <c r="AK2396" i="8"/>
  <c r="AJ2396" i="8"/>
  <c r="AI2396" i="8"/>
  <c r="AH2396" i="8"/>
  <c r="AG2396" i="8"/>
  <c r="AE2396" i="8"/>
  <c r="AF2396" i="8" s="1"/>
  <c r="AB2396" i="8"/>
  <c r="AC2396" i="8" s="1"/>
  <c r="AT2395" i="8"/>
  <c r="AU2395" i="8" s="1"/>
  <c r="AS2395" i="8"/>
  <c r="AR2395" i="8"/>
  <c r="AQ2395" i="8"/>
  <c r="AP2395" i="8"/>
  <c r="AO2395" i="8"/>
  <c r="AN2395" i="8"/>
  <c r="AM2395" i="8"/>
  <c r="AL2395" i="8"/>
  <c r="AK2395" i="8"/>
  <c r="AJ2395" i="8"/>
  <c r="AH2395" i="8"/>
  <c r="AI2395" i="8" s="1"/>
  <c r="AG2395" i="8"/>
  <c r="AE2395" i="8"/>
  <c r="AF2395" i="8" s="1"/>
  <c r="AB2395" i="8"/>
  <c r="AC2395" i="8" s="1"/>
  <c r="AT2394" i="8"/>
  <c r="AU2394" i="8" s="1"/>
  <c r="AS2394" i="8"/>
  <c r="AR2394" i="8"/>
  <c r="AQ2394" i="8"/>
  <c r="AP2394" i="8"/>
  <c r="AO2394" i="8"/>
  <c r="AN2394" i="8"/>
  <c r="AM2394" i="8"/>
  <c r="AL2394" i="8"/>
  <c r="AK2394" i="8"/>
  <c r="AJ2394" i="8"/>
  <c r="AH2394" i="8"/>
  <c r="AI2394" i="8" s="1"/>
  <c r="AG2394" i="8"/>
  <c r="AE2394" i="8"/>
  <c r="AF2394" i="8" s="1"/>
  <c r="AB2394" i="8"/>
  <c r="AC2394" i="8" s="1"/>
  <c r="AT2393" i="8"/>
  <c r="AU2393" i="8" s="1"/>
  <c r="AS2393" i="8"/>
  <c r="AR2393" i="8"/>
  <c r="AQ2393" i="8"/>
  <c r="AP2393" i="8"/>
  <c r="AO2393" i="8"/>
  <c r="AN2393" i="8"/>
  <c r="AM2393" i="8"/>
  <c r="AL2393" i="8"/>
  <c r="AK2393" i="8"/>
  <c r="AJ2393" i="8"/>
  <c r="AH2393" i="8"/>
  <c r="AI2393" i="8" s="1"/>
  <c r="AG2393" i="8"/>
  <c r="AE2393" i="8"/>
  <c r="AF2393" i="8" s="1"/>
  <c r="AB2393" i="8"/>
  <c r="AC2393" i="8" s="1"/>
  <c r="AT2392" i="8"/>
  <c r="AU2392" i="8" s="1"/>
  <c r="AS2392" i="8"/>
  <c r="AR2392" i="8"/>
  <c r="AQ2392" i="8"/>
  <c r="AP2392" i="8"/>
  <c r="AO2392" i="8"/>
  <c r="AN2392" i="8"/>
  <c r="AM2392" i="8"/>
  <c r="AL2392" i="8"/>
  <c r="AK2392" i="8"/>
  <c r="AJ2392" i="8"/>
  <c r="AH2392" i="8"/>
  <c r="AI2392" i="8" s="1"/>
  <c r="AG2392" i="8"/>
  <c r="AF2392" i="8"/>
  <c r="AE2392" i="8"/>
  <c r="AB2392" i="8"/>
  <c r="AC2392" i="8" s="1"/>
  <c r="AT2391" i="8"/>
  <c r="AU2391" i="8" s="1"/>
  <c r="AS2391" i="8"/>
  <c r="AR2391" i="8"/>
  <c r="AQ2391" i="8"/>
  <c r="AP2391" i="8"/>
  <c r="AO2391" i="8"/>
  <c r="AN2391" i="8"/>
  <c r="AM2391" i="8"/>
  <c r="AL2391" i="8"/>
  <c r="AK2391" i="8"/>
  <c r="AJ2391" i="8"/>
  <c r="AH2391" i="8"/>
  <c r="AI2391" i="8" s="1"/>
  <c r="AG2391" i="8"/>
  <c r="AE2391" i="8"/>
  <c r="AF2391" i="8" s="1"/>
  <c r="AB2391" i="8"/>
  <c r="AC2391" i="8" s="1"/>
  <c r="AT2390" i="8"/>
  <c r="AU2390" i="8" s="1"/>
  <c r="AS2390" i="8"/>
  <c r="AR2390" i="8"/>
  <c r="AQ2390" i="8"/>
  <c r="AP2390" i="8"/>
  <c r="AO2390" i="8"/>
  <c r="AN2390" i="8"/>
  <c r="AM2390" i="8"/>
  <c r="AL2390" i="8"/>
  <c r="AK2390" i="8"/>
  <c r="AJ2390" i="8"/>
  <c r="AH2390" i="8"/>
  <c r="AI2390" i="8" s="1"/>
  <c r="AG2390" i="8"/>
  <c r="AE2390" i="8"/>
  <c r="AF2390" i="8" s="1"/>
  <c r="AB2390" i="8"/>
  <c r="AC2390" i="8" s="1"/>
  <c r="AT2389" i="8"/>
  <c r="AU2389" i="8" s="1"/>
  <c r="AS2389" i="8"/>
  <c r="AR2389" i="8"/>
  <c r="AQ2389" i="8"/>
  <c r="AP2389" i="8"/>
  <c r="AO2389" i="8"/>
  <c r="AN2389" i="8"/>
  <c r="AM2389" i="8"/>
  <c r="AL2389" i="8"/>
  <c r="AK2389" i="8"/>
  <c r="AJ2389" i="8"/>
  <c r="AH2389" i="8"/>
  <c r="AI2389" i="8" s="1"/>
  <c r="AG2389" i="8"/>
  <c r="AE2389" i="8"/>
  <c r="AF2389" i="8" s="1"/>
  <c r="AB2389" i="8"/>
  <c r="AC2389" i="8" s="1"/>
  <c r="AT2388" i="8"/>
  <c r="AU2388" i="8" s="1"/>
  <c r="AS2388" i="8"/>
  <c r="AR2388" i="8"/>
  <c r="AQ2388" i="8"/>
  <c r="AP2388" i="8"/>
  <c r="AO2388" i="8"/>
  <c r="AN2388" i="8"/>
  <c r="AM2388" i="8"/>
  <c r="AL2388" i="8"/>
  <c r="AK2388" i="8"/>
  <c r="AJ2388" i="8"/>
  <c r="AH2388" i="8"/>
  <c r="AI2388" i="8" s="1"/>
  <c r="AG2388" i="8"/>
  <c r="AE2388" i="8"/>
  <c r="AF2388" i="8" s="1"/>
  <c r="AB2388" i="8"/>
  <c r="AC2388" i="8" s="1"/>
  <c r="AT2387" i="8"/>
  <c r="AU2387" i="8" s="1"/>
  <c r="AS2387" i="8"/>
  <c r="AR2387" i="8"/>
  <c r="AQ2387" i="8"/>
  <c r="AP2387" i="8"/>
  <c r="AO2387" i="8"/>
  <c r="AN2387" i="8"/>
  <c r="AM2387" i="8"/>
  <c r="AL2387" i="8"/>
  <c r="AK2387" i="8"/>
  <c r="AJ2387" i="8"/>
  <c r="AH2387" i="8"/>
  <c r="AI2387" i="8" s="1"/>
  <c r="AG2387" i="8"/>
  <c r="AE2387" i="8"/>
  <c r="AF2387" i="8" s="1"/>
  <c r="AB2387" i="8"/>
  <c r="AC2387" i="8" s="1"/>
  <c r="AT2386" i="8"/>
  <c r="AU2386" i="8" s="1"/>
  <c r="AS2386" i="8"/>
  <c r="AR2386" i="8"/>
  <c r="AQ2386" i="8"/>
  <c r="AP2386" i="8"/>
  <c r="AO2386" i="8"/>
  <c r="AN2386" i="8"/>
  <c r="AM2386" i="8"/>
  <c r="AL2386" i="8"/>
  <c r="AK2386" i="8"/>
  <c r="AJ2386" i="8"/>
  <c r="AH2386" i="8"/>
  <c r="AI2386" i="8" s="1"/>
  <c r="AG2386" i="8"/>
  <c r="AE2386" i="8"/>
  <c r="AF2386" i="8" s="1"/>
  <c r="AB2386" i="8"/>
  <c r="AC2386" i="8" s="1"/>
  <c r="AT2385" i="8"/>
  <c r="AU2385" i="8" s="1"/>
  <c r="AS2385" i="8"/>
  <c r="AR2385" i="8"/>
  <c r="AQ2385" i="8"/>
  <c r="AP2385" i="8"/>
  <c r="AO2385" i="8"/>
  <c r="AN2385" i="8"/>
  <c r="AM2385" i="8"/>
  <c r="AL2385" i="8"/>
  <c r="AK2385" i="8"/>
  <c r="AJ2385" i="8"/>
  <c r="AH2385" i="8"/>
  <c r="AI2385" i="8" s="1"/>
  <c r="AG2385" i="8"/>
  <c r="AE2385" i="8"/>
  <c r="AF2385" i="8" s="1"/>
  <c r="AB2385" i="8"/>
  <c r="AC2385" i="8" s="1"/>
  <c r="AT2384" i="8"/>
  <c r="AU2384" i="8" s="1"/>
  <c r="AS2384" i="8"/>
  <c r="AR2384" i="8"/>
  <c r="AQ2384" i="8"/>
  <c r="AP2384" i="8"/>
  <c r="AO2384" i="8"/>
  <c r="AN2384" i="8"/>
  <c r="AM2384" i="8"/>
  <c r="AL2384" i="8"/>
  <c r="AK2384" i="8"/>
  <c r="AJ2384" i="8"/>
  <c r="AH2384" i="8"/>
  <c r="AI2384" i="8" s="1"/>
  <c r="AG2384" i="8"/>
  <c r="AE2384" i="8"/>
  <c r="AF2384" i="8" s="1"/>
  <c r="AB2384" i="8"/>
  <c r="AC2384" i="8" s="1"/>
  <c r="AT2383" i="8"/>
  <c r="AU2383" i="8" s="1"/>
  <c r="AS2383" i="8"/>
  <c r="AR2383" i="8"/>
  <c r="AQ2383" i="8"/>
  <c r="AP2383" i="8"/>
  <c r="AO2383" i="8"/>
  <c r="AN2383" i="8"/>
  <c r="AM2383" i="8"/>
  <c r="AL2383" i="8"/>
  <c r="AK2383" i="8"/>
  <c r="AJ2383" i="8"/>
  <c r="AH2383" i="8"/>
  <c r="AI2383" i="8" s="1"/>
  <c r="AG2383" i="8"/>
  <c r="AE2383" i="8"/>
  <c r="AF2383" i="8" s="1"/>
  <c r="AB2383" i="8"/>
  <c r="AC2383" i="8" s="1"/>
  <c r="AT2382" i="8"/>
  <c r="AU2382" i="8" s="1"/>
  <c r="AS2382" i="8"/>
  <c r="AR2382" i="8"/>
  <c r="AQ2382" i="8"/>
  <c r="AP2382" i="8"/>
  <c r="AO2382" i="8"/>
  <c r="AN2382" i="8"/>
  <c r="AM2382" i="8"/>
  <c r="AL2382" i="8"/>
  <c r="AK2382" i="8"/>
  <c r="AJ2382" i="8"/>
  <c r="AH2382" i="8"/>
  <c r="AI2382" i="8" s="1"/>
  <c r="AG2382" i="8"/>
  <c r="AE2382" i="8"/>
  <c r="AF2382" i="8" s="1"/>
  <c r="AB2382" i="8"/>
  <c r="AC2382" i="8" s="1"/>
  <c r="AT2381" i="8"/>
  <c r="AU2381" i="8" s="1"/>
  <c r="AS2381" i="8"/>
  <c r="AR2381" i="8"/>
  <c r="AQ2381" i="8"/>
  <c r="AP2381" i="8"/>
  <c r="AO2381" i="8"/>
  <c r="AN2381" i="8"/>
  <c r="AM2381" i="8"/>
  <c r="AL2381" i="8"/>
  <c r="AK2381" i="8"/>
  <c r="AJ2381" i="8"/>
  <c r="AH2381" i="8"/>
  <c r="AI2381" i="8" s="1"/>
  <c r="AG2381" i="8"/>
  <c r="AE2381" i="8"/>
  <c r="AF2381" i="8" s="1"/>
  <c r="AB2381" i="8"/>
  <c r="AC2381" i="8" s="1"/>
  <c r="AT2380" i="8"/>
  <c r="AU2380" i="8" s="1"/>
  <c r="AS2380" i="8"/>
  <c r="AR2380" i="8"/>
  <c r="AQ2380" i="8"/>
  <c r="AP2380" i="8"/>
  <c r="AO2380" i="8"/>
  <c r="AN2380" i="8"/>
  <c r="AM2380" i="8"/>
  <c r="AL2380" i="8"/>
  <c r="AK2380" i="8"/>
  <c r="AJ2380" i="8"/>
  <c r="AH2380" i="8"/>
  <c r="AI2380" i="8" s="1"/>
  <c r="AG2380" i="8"/>
  <c r="AE2380" i="8"/>
  <c r="AF2380" i="8" s="1"/>
  <c r="AB2380" i="8"/>
  <c r="AC2380" i="8" s="1"/>
  <c r="AT2379" i="8"/>
  <c r="AU2379" i="8" s="1"/>
  <c r="AS2379" i="8"/>
  <c r="AR2379" i="8"/>
  <c r="AQ2379" i="8"/>
  <c r="AP2379" i="8"/>
  <c r="AO2379" i="8"/>
  <c r="AN2379" i="8"/>
  <c r="AM2379" i="8"/>
  <c r="AL2379" i="8"/>
  <c r="AK2379" i="8"/>
  <c r="AJ2379" i="8"/>
  <c r="AH2379" i="8"/>
  <c r="AI2379" i="8" s="1"/>
  <c r="AG2379" i="8"/>
  <c r="AE2379" i="8"/>
  <c r="AF2379" i="8" s="1"/>
  <c r="AB2379" i="8"/>
  <c r="AC2379" i="8" s="1"/>
  <c r="AT2378" i="8"/>
  <c r="AU2378" i="8" s="1"/>
  <c r="AS2378" i="8"/>
  <c r="AR2378" i="8"/>
  <c r="AQ2378" i="8"/>
  <c r="AP2378" i="8"/>
  <c r="AO2378" i="8"/>
  <c r="AN2378" i="8"/>
  <c r="AM2378" i="8"/>
  <c r="AL2378" i="8"/>
  <c r="AK2378" i="8"/>
  <c r="AJ2378" i="8"/>
  <c r="AH2378" i="8"/>
  <c r="AI2378" i="8" s="1"/>
  <c r="AG2378" i="8"/>
  <c r="AE2378" i="8"/>
  <c r="AF2378" i="8" s="1"/>
  <c r="AB2378" i="8"/>
  <c r="AC2378" i="8" s="1"/>
  <c r="AT2377" i="8"/>
  <c r="AU2377" i="8" s="1"/>
  <c r="AS2377" i="8"/>
  <c r="AR2377" i="8"/>
  <c r="AQ2377" i="8"/>
  <c r="AP2377" i="8"/>
  <c r="AO2377" i="8"/>
  <c r="AN2377" i="8"/>
  <c r="AM2377" i="8"/>
  <c r="AL2377" i="8"/>
  <c r="AK2377" i="8"/>
  <c r="AJ2377" i="8"/>
  <c r="AH2377" i="8"/>
  <c r="AI2377" i="8" s="1"/>
  <c r="AG2377" i="8"/>
  <c r="AE2377" i="8"/>
  <c r="AF2377" i="8" s="1"/>
  <c r="AB2377" i="8"/>
  <c r="AC2377" i="8" s="1"/>
  <c r="AU2376" i="8"/>
  <c r="AT2376" i="8"/>
  <c r="AS2376" i="8"/>
  <c r="AR2376" i="8"/>
  <c r="AQ2376" i="8"/>
  <c r="AP2376" i="8"/>
  <c r="AO2376" i="8"/>
  <c r="AN2376" i="8"/>
  <c r="AM2376" i="8"/>
  <c r="AL2376" i="8"/>
  <c r="AK2376" i="8"/>
  <c r="AJ2376" i="8"/>
  <c r="AH2376" i="8"/>
  <c r="AI2376" i="8" s="1"/>
  <c r="AG2376" i="8"/>
  <c r="AE2376" i="8"/>
  <c r="AF2376" i="8" s="1"/>
  <c r="AB2376" i="8"/>
  <c r="AC2376" i="8" s="1"/>
  <c r="AT2375" i="8"/>
  <c r="AU2375" i="8" s="1"/>
  <c r="AS2375" i="8"/>
  <c r="AR2375" i="8"/>
  <c r="AQ2375" i="8"/>
  <c r="AP2375" i="8"/>
  <c r="AO2375" i="8"/>
  <c r="AN2375" i="8"/>
  <c r="AM2375" i="8"/>
  <c r="AL2375" i="8"/>
  <c r="AK2375" i="8"/>
  <c r="AJ2375" i="8"/>
  <c r="AH2375" i="8"/>
  <c r="AI2375" i="8" s="1"/>
  <c r="AG2375" i="8"/>
  <c r="AE2375" i="8"/>
  <c r="AF2375" i="8" s="1"/>
  <c r="AB2375" i="8"/>
  <c r="AC2375" i="8" s="1"/>
  <c r="AT2374" i="8"/>
  <c r="AU2374" i="8" s="1"/>
  <c r="AS2374" i="8"/>
  <c r="AR2374" i="8"/>
  <c r="AQ2374" i="8"/>
  <c r="AP2374" i="8"/>
  <c r="AO2374" i="8"/>
  <c r="AN2374" i="8"/>
  <c r="AM2374" i="8"/>
  <c r="AL2374" i="8"/>
  <c r="AK2374" i="8"/>
  <c r="AJ2374" i="8"/>
  <c r="AH2374" i="8"/>
  <c r="AI2374" i="8" s="1"/>
  <c r="AG2374" i="8"/>
  <c r="AE2374" i="8"/>
  <c r="AF2374" i="8" s="1"/>
  <c r="AB2374" i="8"/>
  <c r="AC2374" i="8" s="1"/>
  <c r="AT2373" i="8"/>
  <c r="AU2373" i="8" s="1"/>
  <c r="AS2373" i="8"/>
  <c r="AR2373" i="8"/>
  <c r="AQ2373" i="8"/>
  <c r="AP2373" i="8"/>
  <c r="AO2373" i="8"/>
  <c r="AN2373" i="8"/>
  <c r="AM2373" i="8"/>
  <c r="AL2373" i="8"/>
  <c r="AK2373" i="8"/>
  <c r="AJ2373" i="8"/>
  <c r="AH2373" i="8"/>
  <c r="AI2373" i="8" s="1"/>
  <c r="AG2373" i="8"/>
  <c r="AE2373" i="8"/>
  <c r="AF2373" i="8" s="1"/>
  <c r="AB2373" i="8"/>
  <c r="AC2373" i="8" s="1"/>
  <c r="AT2372" i="8"/>
  <c r="AU2372" i="8" s="1"/>
  <c r="AS2372" i="8"/>
  <c r="AR2372" i="8"/>
  <c r="AQ2372" i="8"/>
  <c r="AP2372" i="8"/>
  <c r="AO2372" i="8"/>
  <c r="AN2372" i="8"/>
  <c r="AM2372" i="8"/>
  <c r="AL2372" i="8"/>
  <c r="AK2372" i="8"/>
  <c r="AJ2372" i="8"/>
  <c r="AH2372" i="8"/>
  <c r="AI2372" i="8" s="1"/>
  <c r="AG2372" i="8"/>
  <c r="AE2372" i="8"/>
  <c r="AF2372" i="8" s="1"/>
  <c r="AB2372" i="8"/>
  <c r="AC2372" i="8" s="1"/>
  <c r="AT2371" i="8"/>
  <c r="AU2371" i="8" s="1"/>
  <c r="AS2371" i="8"/>
  <c r="AR2371" i="8"/>
  <c r="AQ2371" i="8"/>
  <c r="AP2371" i="8"/>
  <c r="AO2371" i="8"/>
  <c r="AN2371" i="8"/>
  <c r="AM2371" i="8"/>
  <c r="AL2371" i="8"/>
  <c r="AK2371" i="8"/>
  <c r="AJ2371" i="8"/>
  <c r="AH2371" i="8"/>
  <c r="AI2371" i="8" s="1"/>
  <c r="AG2371" i="8"/>
  <c r="AE2371" i="8"/>
  <c r="AF2371" i="8" s="1"/>
  <c r="AB2371" i="8"/>
  <c r="AC2371" i="8" s="1"/>
  <c r="AT2370" i="8"/>
  <c r="AU2370" i="8" s="1"/>
  <c r="AS2370" i="8"/>
  <c r="AR2370" i="8"/>
  <c r="AQ2370" i="8"/>
  <c r="AP2370" i="8"/>
  <c r="AO2370" i="8"/>
  <c r="AN2370" i="8"/>
  <c r="AM2370" i="8"/>
  <c r="AL2370" i="8"/>
  <c r="AK2370" i="8"/>
  <c r="AJ2370" i="8"/>
  <c r="AH2370" i="8"/>
  <c r="AI2370" i="8" s="1"/>
  <c r="AG2370" i="8"/>
  <c r="AE2370" i="8"/>
  <c r="AF2370" i="8" s="1"/>
  <c r="AB2370" i="8"/>
  <c r="AC2370" i="8" s="1"/>
  <c r="AT2369" i="8"/>
  <c r="AU2369" i="8" s="1"/>
  <c r="AS2369" i="8"/>
  <c r="AR2369" i="8"/>
  <c r="AQ2369" i="8"/>
  <c r="AP2369" i="8"/>
  <c r="AO2369" i="8"/>
  <c r="AN2369" i="8"/>
  <c r="AM2369" i="8"/>
  <c r="AL2369" i="8"/>
  <c r="AK2369" i="8"/>
  <c r="AJ2369" i="8"/>
  <c r="AH2369" i="8"/>
  <c r="AI2369" i="8" s="1"/>
  <c r="AG2369" i="8"/>
  <c r="AE2369" i="8"/>
  <c r="AF2369" i="8" s="1"/>
  <c r="AB2369" i="8"/>
  <c r="AC2369" i="8" s="1"/>
  <c r="AU2368" i="8"/>
  <c r="AT2368" i="8"/>
  <c r="AS2368" i="8"/>
  <c r="AR2368" i="8"/>
  <c r="AQ2368" i="8"/>
  <c r="AP2368" i="8"/>
  <c r="AO2368" i="8"/>
  <c r="AN2368" i="8"/>
  <c r="AM2368" i="8"/>
  <c r="AL2368" i="8"/>
  <c r="AK2368" i="8"/>
  <c r="AJ2368" i="8"/>
  <c r="AH2368" i="8"/>
  <c r="AI2368" i="8" s="1"/>
  <c r="AG2368" i="8"/>
  <c r="AE2368" i="8"/>
  <c r="AF2368" i="8" s="1"/>
  <c r="AB2368" i="8"/>
  <c r="AC2368" i="8" s="1"/>
  <c r="AT2367" i="8"/>
  <c r="AU2367" i="8" s="1"/>
  <c r="AS2367" i="8"/>
  <c r="AR2367" i="8"/>
  <c r="AQ2367" i="8"/>
  <c r="AP2367" i="8"/>
  <c r="AO2367" i="8"/>
  <c r="AN2367" i="8"/>
  <c r="AM2367" i="8"/>
  <c r="AL2367" i="8"/>
  <c r="AK2367" i="8"/>
  <c r="AJ2367" i="8"/>
  <c r="AH2367" i="8"/>
  <c r="AI2367" i="8" s="1"/>
  <c r="AG2367" i="8"/>
  <c r="AE2367" i="8"/>
  <c r="AF2367" i="8" s="1"/>
  <c r="AB2367" i="8"/>
  <c r="AC2367" i="8" s="1"/>
  <c r="AT2366" i="8"/>
  <c r="AU2366" i="8" s="1"/>
  <c r="AS2366" i="8"/>
  <c r="AR2366" i="8"/>
  <c r="AQ2366" i="8"/>
  <c r="AP2366" i="8"/>
  <c r="AO2366" i="8"/>
  <c r="AN2366" i="8"/>
  <c r="AM2366" i="8"/>
  <c r="AL2366" i="8"/>
  <c r="AK2366" i="8"/>
  <c r="AJ2366" i="8"/>
  <c r="AH2366" i="8"/>
  <c r="AI2366" i="8" s="1"/>
  <c r="AG2366" i="8"/>
  <c r="AE2366" i="8"/>
  <c r="AF2366" i="8" s="1"/>
  <c r="AB2366" i="8"/>
  <c r="AC2366" i="8" s="1"/>
  <c r="AT2365" i="8"/>
  <c r="AU2365" i="8" s="1"/>
  <c r="AS2365" i="8"/>
  <c r="AR2365" i="8"/>
  <c r="AQ2365" i="8"/>
  <c r="AP2365" i="8"/>
  <c r="AO2365" i="8"/>
  <c r="AN2365" i="8"/>
  <c r="AM2365" i="8"/>
  <c r="AL2365" i="8"/>
  <c r="AK2365" i="8"/>
  <c r="AJ2365" i="8"/>
  <c r="AH2365" i="8"/>
  <c r="AI2365" i="8" s="1"/>
  <c r="AG2365" i="8"/>
  <c r="AE2365" i="8"/>
  <c r="AF2365" i="8" s="1"/>
  <c r="AB2365" i="8"/>
  <c r="AC2365" i="8" s="1"/>
  <c r="AT2364" i="8"/>
  <c r="AU2364" i="8" s="1"/>
  <c r="AS2364" i="8"/>
  <c r="AR2364" i="8"/>
  <c r="AQ2364" i="8"/>
  <c r="AP2364" i="8"/>
  <c r="AO2364" i="8"/>
  <c r="AN2364" i="8"/>
  <c r="AM2364" i="8"/>
  <c r="AL2364" i="8"/>
  <c r="AK2364" i="8"/>
  <c r="AJ2364" i="8"/>
  <c r="AH2364" i="8"/>
  <c r="AI2364" i="8" s="1"/>
  <c r="AG2364" i="8"/>
  <c r="AE2364" i="8"/>
  <c r="AF2364" i="8" s="1"/>
  <c r="AB2364" i="8"/>
  <c r="AC2364" i="8" s="1"/>
  <c r="AT2363" i="8"/>
  <c r="AU2363" i="8" s="1"/>
  <c r="AS2363" i="8"/>
  <c r="AR2363" i="8"/>
  <c r="AQ2363" i="8"/>
  <c r="AP2363" i="8"/>
  <c r="AO2363" i="8"/>
  <c r="AN2363" i="8"/>
  <c r="AM2363" i="8"/>
  <c r="AL2363" i="8"/>
  <c r="AK2363" i="8"/>
  <c r="AJ2363" i="8"/>
  <c r="AH2363" i="8"/>
  <c r="AI2363" i="8" s="1"/>
  <c r="AG2363" i="8"/>
  <c r="AE2363" i="8"/>
  <c r="AF2363" i="8" s="1"/>
  <c r="AB2363" i="8"/>
  <c r="AC2363" i="8" s="1"/>
  <c r="AT2362" i="8"/>
  <c r="AU2362" i="8" s="1"/>
  <c r="AS2362" i="8"/>
  <c r="AR2362" i="8"/>
  <c r="AQ2362" i="8"/>
  <c r="AP2362" i="8"/>
  <c r="AO2362" i="8"/>
  <c r="AN2362" i="8"/>
  <c r="AM2362" i="8"/>
  <c r="AL2362" i="8"/>
  <c r="AK2362" i="8"/>
  <c r="AJ2362" i="8"/>
  <c r="AH2362" i="8"/>
  <c r="AI2362" i="8" s="1"/>
  <c r="AG2362" i="8"/>
  <c r="AE2362" i="8"/>
  <c r="AF2362" i="8" s="1"/>
  <c r="AB2362" i="8"/>
  <c r="AC2362" i="8" s="1"/>
  <c r="AT2361" i="8"/>
  <c r="AU2361" i="8" s="1"/>
  <c r="AS2361" i="8"/>
  <c r="AR2361" i="8"/>
  <c r="AQ2361" i="8"/>
  <c r="AP2361" i="8"/>
  <c r="AO2361" i="8"/>
  <c r="AN2361" i="8"/>
  <c r="AM2361" i="8"/>
  <c r="AL2361" i="8"/>
  <c r="AK2361" i="8"/>
  <c r="AJ2361" i="8"/>
  <c r="AH2361" i="8"/>
  <c r="AI2361" i="8" s="1"/>
  <c r="AG2361" i="8"/>
  <c r="AE2361" i="8"/>
  <c r="AF2361" i="8" s="1"/>
  <c r="AB2361" i="8"/>
  <c r="AC2361" i="8" s="1"/>
  <c r="AU2360" i="8"/>
  <c r="AT2360" i="8"/>
  <c r="AS2360" i="8"/>
  <c r="AR2360" i="8"/>
  <c r="AQ2360" i="8"/>
  <c r="AP2360" i="8"/>
  <c r="AO2360" i="8"/>
  <c r="AN2360" i="8"/>
  <c r="AM2360" i="8"/>
  <c r="AL2360" i="8"/>
  <c r="AK2360" i="8"/>
  <c r="AJ2360" i="8"/>
  <c r="AH2360" i="8"/>
  <c r="AI2360" i="8" s="1"/>
  <c r="AG2360" i="8"/>
  <c r="AE2360" i="8"/>
  <c r="AF2360" i="8" s="1"/>
  <c r="AB2360" i="8"/>
  <c r="AC2360" i="8" s="1"/>
  <c r="AT2359" i="8"/>
  <c r="AU2359" i="8" s="1"/>
  <c r="AS2359" i="8"/>
  <c r="AR2359" i="8"/>
  <c r="AQ2359" i="8"/>
  <c r="AP2359" i="8"/>
  <c r="AO2359" i="8"/>
  <c r="AN2359" i="8"/>
  <c r="AM2359" i="8"/>
  <c r="AL2359" i="8"/>
  <c r="AK2359" i="8"/>
  <c r="AJ2359" i="8"/>
  <c r="AH2359" i="8"/>
  <c r="AI2359" i="8" s="1"/>
  <c r="AG2359" i="8"/>
  <c r="AE2359" i="8"/>
  <c r="AF2359" i="8" s="1"/>
  <c r="AB2359" i="8"/>
  <c r="AC2359" i="8" s="1"/>
  <c r="AT2358" i="8"/>
  <c r="AU2358" i="8" s="1"/>
  <c r="AS2358" i="8"/>
  <c r="AR2358" i="8"/>
  <c r="AQ2358" i="8"/>
  <c r="AP2358" i="8"/>
  <c r="AO2358" i="8"/>
  <c r="AN2358" i="8"/>
  <c r="AM2358" i="8"/>
  <c r="AL2358" i="8"/>
  <c r="AK2358" i="8"/>
  <c r="AJ2358" i="8"/>
  <c r="AH2358" i="8"/>
  <c r="AI2358" i="8" s="1"/>
  <c r="AG2358" i="8"/>
  <c r="AE2358" i="8"/>
  <c r="AF2358" i="8" s="1"/>
  <c r="AB2358" i="8"/>
  <c r="AC2358" i="8" s="1"/>
  <c r="AT2357" i="8"/>
  <c r="AU2357" i="8" s="1"/>
  <c r="AS2357" i="8"/>
  <c r="AR2357" i="8"/>
  <c r="AQ2357" i="8"/>
  <c r="AP2357" i="8"/>
  <c r="AO2357" i="8"/>
  <c r="AN2357" i="8"/>
  <c r="AM2357" i="8"/>
  <c r="AL2357" i="8"/>
  <c r="AK2357" i="8"/>
  <c r="AJ2357" i="8"/>
  <c r="AH2357" i="8"/>
  <c r="AI2357" i="8" s="1"/>
  <c r="AG2357" i="8"/>
  <c r="AE2357" i="8"/>
  <c r="AF2357" i="8" s="1"/>
  <c r="AB2357" i="8"/>
  <c r="AC2357" i="8" s="1"/>
  <c r="AT2356" i="8"/>
  <c r="AU2356" i="8" s="1"/>
  <c r="AS2356" i="8"/>
  <c r="AR2356" i="8"/>
  <c r="AQ2356" i="8"/>
  <c r="AP2356" i="8"/>
  <c r="AO2356" i="8"/>
  <c r="AN2356" i="8"/>
  <c r="AM2356" i="8"/>
  <c r="AL2356" i="8"/>
  <c r="AK2356" i="8"/>
  <c r="AJ2356" i="8"/>
  <c r="AH2356" i="8"/>
  <c r="AI2356" i="8" s="1"/>
  <c r="AG2356" i="8"/>
  <c r="AE2356" i="8"/>
  <c r="AF2356" i="8" s="1"/>
  <c r="AB2356" i="8"/>
  <c r="AC2356" i="8" s="1"/>
  <c r="AT2355" i="8"/>
  <c r="AU2355" i="8" s="1"/>
  <c r="AS2355" i="8"/>
  <c r="AR2355" i="8"/>
  <c r="AQ2355" i="8"/>
  <c r="AP2355" i="8"/>
  <c r="AO2355" i="8"/>
  <c r="AN2355" i="8"/>
  <c r="AM2355" i="8"/>
  <c r="AL2355" i="8"/>
  <c r="AK2355" i="8"/>
  <c r="AJ2355" i="8"/>
  <c r="AH2355" i="8"/>
  <c r="AI2355" i="8" s="1"/>
  <c r="AG2355" i="8"/>
  <c r="AE2355" i="8"/>
  <c r="AF2355" i="8" s="1"/>
  <c r="AB2355" i="8"/>
  <c r="AC2355" i="8" s="1"/>
  <c r="AT2354" i="8"/>
  <c r="AU2354" i="8" s="1"/>
  <c r="AS2354" i="8"/>
  <c r="AR2354" i="8"/>
  <c r="AQ2354" i="8"/>
  <c r="AP2354" i="8"/>
  <c r="AO2354" i="8"/>
  <c r="AN2354" i="8"/>
  <c r="AM2354" i="8"/>
  <c r="AL2354" i="8"/>
  <c r="AK2354" i="8"/>
  <c r="AJ2354" i="8"/>
  <c r="AH2354" i="8"/>
  <c r="AI2354" i="8" s="1"/>
  <c r="AG2354" i="8"/>
  <c r="AE2354" i="8"/>
  <c r="AF2354" i="8" s="1"/>
  <c r="AB2354" i="8"/>
  <c r="AC2354" i="8" s="1"/>
  <c r="AT2353" i="8"/>
  <c r="AU2353" i="8" s="1"/>
  <c r="AS2353" i="8"/>
  <c r="AR2353" i="8"/>
  <c r="AQ2353" i="8"/>
  <c r="AP2353" i="8"/>
  <c r="AO2353" i="8"/>
  <c r="AN2353" i="8"/>
  <c r="AM2353" i="8"/>
  <c r="AL2353" i="8"/>
  <c r="AK2353" i="8"/>
  <c r="AJ2353" i="8"/>
  <c r="AH2353" i="8"/>
  <c r="AI2353" i="8" s="1"/>
  <c r="AG2353" i="8"/>
  <c r="AE2353" i="8"/>
  <c r="AF2353" i="8" s="1"/>
  <c r="AB2353" i="8"/>
  <c r="AC2353" i="8" s="1"/>
  <c r="AT2352" i="8"/>
  <c r="AU2352" i="8" s="1"/>
  <c r="AS2352" i="8"/>
  <c r="AR2352" i="8"/>
  <c r="AQ2352" i="8"/>
  <c r="AP2352" i="8"/>
  <c r="AO2352" i="8"/>
  <c r="AN2352" i="8"/>
  <c r="AM2352" i="8"/>
  <c r="AL2352" i="8"/>
  <c r="AK2352" i="8"/>
  <c r="AJ2352" i="8"/>
  <c r="AH2352" i="8"/>
  <c r="AI2352" i="8" s="1"/>
  <c r="AG2352" i="8"/>
  <c r="AE2352" i="8"/>
  <c r="AF2352" i="8" s="1"/>
  <c r="AB2352" i="8"/>
  <c r="AC2352" i="8" s="1"/>
  <c r="AT2351" i="8"/>
  <c r="AU2351" i="8" s="1"/>
  <c r="AS2351" i="8"/>
  <c r="AR2351" i="8"/>
  <c r="AQ2351" i="8"/>
  <c r="AP2351" i="8"/>
  <c r="AO2351" i="8"/>
  <c r="AN2351" i="8"/>
  <c r="AM2351" i="8"/>
  <c r="AL2351" i="8"/>
  <c r="AK2351" i="8"/>
  <c r="AJ2351" i="8"/>
  <c r="AH2351" i="8"/>
  <c r="AI2351" i="8" s="1"/>
  <c r="AG2351" i="8"/>
  <c r="AE2351" i="8"/>
  <c r="AF2351" i="8" s="1"/>
  <c r="AB2351" i="8"/>
  <c r="AC2351" i="8" s="1"/>
  <c r="AT2350" i="8"/>
  <c r="AU2350" i="8" s="1"/>
  <c r="AS2350" i="8"/>
  <c r="AR2350" i="8"/>
  <c r="AQ2350" i="8"/>
  <c r="AP2350" i="8"/>
  <c r="AO2350" i="8"/>
  <c r="AN2350" i="8"/>
  <c r="AM2350" i="8"/>
  <c r="AL2350" i="8"/>
  <c r="AK2350" i="8"/>
  <c r="AJ2350" i="8"/>
  <c r="AH2350" i="8"/>
  <c r="AI2350" i="8" s="1"/>
  <c r="AG2350" i="8"/>
  <c r="AE2350" i="8"/>
  <c r="AF2350" i="8" s="1"/>
  <c r="AB2350" i="8"/>
  <c r="AC2350" i="8" s="1"/>
  <c r="AT2349" i="8"/>
  <c r="AU2349" i="8" s="1"/>
  <c r="AS2349" i="8"/>
  <c r="AR2349" i="8"/>
  <c r="AQ2349" i="8"/>
  <c r="AP2349" i="8"/>
  <c r="AO2349" i="8"/>
  <c r="AN2349" i="8"/>
  <c r="AM2349" i="8"/>
  <c r="AL2349" i="8"/>
  <c r="AK2349" i="8"/>
  <c r="AJ2349" i="8"/>
  <c r="AH2349" i="8"/>
  <c r="AI2349" i="8" s="1"/>
  <c r="AG2349" i="8"/>
  <c r="AE2349" i="8"/>
  <c r="AF2349" i="8" s="1"/>
  <c r="AB2349" i="8"/>
  <c r="AC2349" i="8" s="1"/>
  <c r="AT2348" i="8"/>
  <c r="AU2348" i="8" s="1"/>
  <c r="AS2348" i="8"/>
  <c r="AR2348" i="8"/>
  <c r="AQ2348" i="8"/>
  <c r="AP2348" i="8"/>
  <c r="AO2348" i="8"/>
  <c r="AN2348" i="8"/>
  <c r="AM2348" i="8"/>
  <c r="AL2348" i="8"/>
  <c r="AK2348" i="8"/>
  <c r="AJ2348" i="8"/>
  <c r="AH2348" i="8"/>
  <c r="AI2348" i="8" s="1"/>
  <c r="AG2348" i="8"/>
  <c r="AE2348" i="8"/>
  <c r="AF2348" i="8" s="1"/>
  <c r="AB2348" i="8"/>
  <c r="AC2348" i="8" s="1"/>
  <c r="AT2347" i="8"/>
  <c r="AU2347" i="8" s="1"/>
  <c r="AS2347" i="8"/>
  <c r="AR2347" i="8"/>
  <c r="AQ2347" i="8"/>
  <c r="AP2347" i="8"/>
  <c r="AO2347" i="8"/>
  <c r="AN2347" i="8"/>
  <c r="AM2347" i="8"/>
  <c r="AL2347" i="8"/>
  <c r="AK2347" i="8"/>
  <c r="AJ2347" i="8"/>
  <c r="AH2347" i="8"/>
  <c r="AI2347" i="8" s="1"/>
  <c r="AG2347" i="8"/>
  <c r="AE2347" i="8"/>
  <c r="AF2347" i="8" s="1"/>
  <c r="AB2347" i="8"/>
  <c r="AC2347" i="8" s="1"/>
  <c r="AT2346" i="8"/>
  <c r="AU2346" i="8" s="1"/>
  <c r="AS2346" i="8"/>
  <c r="AR2346" i="8"/>
  <c r="AQ2346" i="8"/>
  <c r="AP2346" i="8"/>
  <c r="AO2346" i="8"/>
  <c r="AN2346" i="8"/>
  <c r="AM2346" i="8"/>
  <c r="AL2346" i="8"/>
  <c r="AK2346" i="8"/>
  <c r="AJ2346" i="8"/>
  <c r="AH2346" i="8"/>
  <c r="AI2346" i="8" s="1"/>
  <c r="AG2346" i="8"/>
  <c r="AE2346" i="8"/>
  <c r="AF2346" i="8" s="1"/>
  <c r="AB2346" i="8"/>
  <c r="AC2346" i="8" s="1"/>
  <c r="AT2345" i="8"/>
  <c r="AU2345" i="8" s="1"/>
  <c r="AS2345" i="8"/>
  <c r="AR2345" i="8"/>
  <c r="AQ2345" i="8"/>
  <c r="AP2345" i="8"/>
  <c r="AO2345" i="8"/>
  <c r="AN2345" i="8"/>
  <c r="AM2345" i="8"/>
  <c r="AL2345" i="8"/>
  <c r="AK2345" i="8"/>
  <c r="AJ2345" i="8"/>
  <c r="AH2345" i="8"/>
  <c r="AI2345" i="8" s="1"/>
  <c r="AG2345" i="8"/>
  <c r="AE2345" i="8"/>
  <c r="AF2345" i="8" s="1"/>
  <c r="AB2345" i="8"/>
  <c r="AC2345" i="8" s="1"/>
  <c r="AU2344" i="8"/>
  <c r="AT2344" i="8"/>
  <c r="AS2344" i="8"/>
  <c r="AR2344" i="8"/>
  <c r="AQ2344" i="8"/>
  <c r="AP2344" i="8"/>
  <c r="AO2344" i="8"/>
  <c r="AN2344" i="8"/>
  <c r="AM2344" i="8"/>
  <c r="AL2344" i="8"/>
  <c r="AK2344" i="8"/>
  <c r="AJ2344" i="8"/>
  <c r="AH2344" i="8"/>
  <c r="AI2344" i="8" s="1"/>
  <c r="AG2344" i="8"/>
  <c r="AE2344" i="8"/>
  <c r="AF2344" i="8" s="1"/>
  <c r="AB2344" i="8"/>
  <c r="AC2344" i="8" s="1"/>
  <c r="AT2343" i="8"/>
  <c r="AU2343" i="8" s="1"/>
  <c r="AS2343" i="8"/>
  <c r="AR2343" i="8"/>
  <c r="AQ2343" i="8"/>
  <c r="AP2343" i="8"/>
  <c r="AO2343" i="8"/>
  <c r="AN2343" i="8"/>
  <c r="AM2343" i="8"/>
  <c r="AL2343" i="8"/>
  <c r="AJ2343" i="8"/>
  <c r="AH2343" i="8"/>
  <c r="AI2343" i="8" s="1"/>
  <c r="AG2343" i="8"/>
  <c r="AE2343" i="8"/>
  <c r="AF2343" i="8" s="1"/>
  <c r="AB2343" i="8"/>
  <c r="AC2343" i="8" s="1"/>
  <c r="AT2342" i="8"/>
  <c r="AU2342" i="8" s="1"/>
  <c r="AS2342" i="8"/>
  <c r="AR2342" i="8"/>
  <c r="AQ2342" i="8"/>
  <c r="AP2342" i="8"/>
  <c r="AO2342" i="8"/>
  <c r="AN2342" i="8"/>
  <c r="AM2342" i="8"/>
  <c r="AL2342" i="8"/>
  <c r="AJ2342" i="8"/>
  <c r="AH2342" i="8"/>
  <c r="AI2342" i="8" s="1"/>
  <c r="AG2342" i="8"/>
  <c r="AE2342" i="8"/>
  <c r="AF2342" i="8" s="1"/>
  <c r="AB2342" i="8"/>
  <c r="AC2342" i="8" s="1"/>
  <c r="AT2341" i="8"/>
  <c r="AU2341" i="8" s="1"/>
  <c r="AS2341" i="8"/>
  <c r="AR2341" i="8"/>
  <c r="AQ2341" i="8"/>
  <c r="AP2341" i="8"/>
  <c r="AO2341" i="8"/>
  <c r="AN2341" i="8"/>
  <c r="AM2341" i="8"/>
  <c r="AL2341" i="8"/>
  <c r="AK2341" i="8"/>
  <c r="AJ2341" i="8"/>
  <c r="AH2341" i="8"/>
  <c r="AI2341" i="8" s="1"/>
  <c r="AG2341" i="8"/>
  <c r="AE2341" i="8"/>
  <c r="AF2341" i="8" s="1"/>
  <c r="AB2341" i="8"/>
  <c r="AC2341" i="8" s="1"/>
  <c r="AT2340" i="8"/>
  <c r="AU2340" i="8" s="1"/>
  <c r="AS2340" i="8"/>
  <c r="AR2340" i="8"/>
  <c r="AQ2340" i="8"/>
  <c r="AP2340" i="8"/>
  <c r="AO2340" i="8"/>
  <c r="AN2340" i="8"/>
  <c r="AM2340" i="8"/>
  <c r="AL2340" i="8"/>
  <c r="AK2340" i="8"/>
  <c r="AJ2340" i="8"/>
  <c r="AH2340" i="8"/>
  <c r="AI2340" i="8" s="1"/>
  <c r="AG2340" i="8"/>
  <c r="AE2340" i="8"/>
  <c r="AF2340" i="8" s="1"/>
  <c r="AB2340" i="8"/>
  <c r="AC2340" i="8" s="1"/>
  <c r="AT2339" i="8"/>
  <c r="AU2339" i="8" s="1"/>
  <c r="AS2339" i="8"/>
  <c r="AR2339" i="8"/>
  <c r="AQ2339" i="8"/>
  <c r="AP2339" i="8"/>
  <c r="AO2339" i="8"/>
  <c r="AN2339" i="8"/>
  <c r="AM2339" i="8"/>
  <c r="AL2339" i="8"/>
  <c r="AK2339" i="8"/>
  <c r="AJ2339" i="8"/>
  <c r="AH2339" i="8"/>
  <c r="AI2339" i="8" s="1"/>
  <c r="AG2339" i="8"/>
  <c r="AE2339" i="8"/>
  <c r="AF2339" i="8" s="1"/>
  <c r="AB2339" i="8"/>
  <c r="AC2339" i="8" s="1"/>
  <c r="AT2338" i="8"/>
  <c r="AU2338" i="8" s="1"/>
  <c r="AS2338" i="8"/>
  <c r="AR2338" i="8"/>
  <c r="AQ2338" i="8"/>
  <c r="AP2338" i="8"/>
  <c r="AO2338" i="8"/>
  <c r="AN2338" i="8"/>
  <c r="AM2338" i="8"/>
  <c r="AL2338" i="8"/>
  <c r="AK2338" i="8"/>
  <c r="AJ2338" i="8"/>
  <c r="AH2338" i="8"/>
  <c r="AI2338" i="8" s="1"/>
  <c r="AG2338" i="8"/>
  <c r="AE2338" i="8"/>
  <c r="AF2338" i="8" s="1"/>
  <c r="AB2338" i="8"/>
  <c r="AC2338" i="8" s="1"/>
  <c r="AT2337" i="8"/>
  <c r="AU2337" i="8" s="1"/>
  <c r="AS2337" i="8"/>
  <c r="AR2337" i="8"/>
  <c r="AQ2337" i="8"/>
  <c r="AP2337" i="8"/>
  <c r="AO2337" i="8"/>
  <c r="AN2337" i="8"/>
  <c r="AM2337" i="8"/>
  <c r="AL2337" i="8"/>
  <c r="AK2337" i="8"/>
  <c r="AJ2337" i="8"/>
  <c r="AH2337" i="8"/>
  <c r="AI2337" i="8" s="1"/>
  <c r="AG2337" i="8"/>
  <c r="AE2337" i="8"/>
  <c r="AF2337" i="8" s="1"/>
  <c r="AB2337" i="8"/>
  <c r="AC2337" i="8" s="1"/>
  <c r="AT2336" i="8"/>
  <c r="AU2336" i="8" s="1"/>
  <c r="AS2336" i="8"/>
  <c r="AR2336" i="8"/>
  <c r="AQ2336" i="8"/>
  <c r="AP2336" i="8"/>
  <c r="AO2336" i="8"/>
  <c r="AN2336" i="8"/>
  <c r="AM2336" i="8"/>
  <c r="AL2336" i="8"/>
  <c r="AK2336" i="8"/>
  <c r="AJ2336" i="8"/>
  <c r="AH2336" i="8"/>
  <c r="AI2336" i="8" s="1"/>
  <c r="AG2336" i="8"/>
  <c r="AE2336" i="8"/>
  <c r="AF2336" i="8" s="1"/>
  <c r="AB2336" i="8"/>
  <c r="AC2336" i="8" s="1"/>
  <c r="AT2335" i="8"/>
  <c r="AU2335" i="8" s="1"/>
  <c r="AS2335" i="8"/>
  <c r="AR2335" i="8"/>
  <c r="AQ2335" i="8"/>
  <c r="AP2335" i="8"/>
  <c r="AO2335" i="8"/>
  <c r="AN2335" i="8"/>
  <c r="AM2335" i="8"/>
  <c r="AL2335" i="8"/>
  <c r="AK2335" i="8"/>
  <c r="AJ2335" i="8"/>
  <c r="AH2335" i="8"/>
  <c r="AI2335" i="8" s="1"/>
  <c r="AG2335" i="8"/>
  <c r="AE2335" i="8"/>
  <c r="AF2335" i="8" s="1"/>
  <c r="AB2335" i="8"/>
  <c r="AC2335" i="8" s="1"/>
  <c r="AT2334" i="8"/>
  <c r="AU2334" i="8" s="1"/>
  <c r="AS2334" i="8"/>
  <c r="AR2334" i="8"/>
  <c r="AQ2334" i="8"/>
  <c r="AP2334" i="8"/>
  <c r="AO2334" i="8"/>
  <c r="AN2334" i="8"/>
  <c r="AM2334" i="8"/>
  <c r="AL2334" i="8"/>
  <c r="AK2334" i="8"/>
  <c r="AJ2334" i="8"/>
  <c r="AH2334" i="8"/>
  <c r="AI2334" i="8" s="1"/>
  <c r="AG2334" i="8"/>
  <c r="AE2334" i="8"/>
  <c r="AF2334" i="8" s="1"/>
  <c r="AC2334" i="8"/>
  <c r="AB2334" i="8"/>
  <c r="AT2333" i="8"/>
  <c r="AU2333" i="8" s="1"/>
  <c r="AS2333" i="8"/>
  <c r="AR2333" i="8"/>
  <c r="AQ2333" i="8"/>
  <c r="AP2333" i="8"/>
  <c r="AO2333" i="8"/>
  <c r="AN2333" i="8"/>
  <c r="AM2333" i="8"/>
  <c r="AL2333" i="8"/>
  <c r="AK2333" i="8"/>
  <c r="AJ2333" i="8"/>
  <c r="AH2333" i="8"/>
  <c r="AI2333" i="8" s="1"/>
  <c r="AG2333" i="8"/>
  <c r="AE2333" i="8"/>
  <c r="AF2333" i="8" s="1"/>
  <c r="AC2333" i="8"/>
  <c r="AB2333" i="8"/>
  <c r="AT2332" i="8"/>
  <c r="AU2332" i="8" s="1"/>
  <c r="AS2332" i="8"/>
  <c r="AR2332" i="8"/>
  <c r="AQ2332" i="8"/>
  <c r="AP2332" i="8"/>
  <c r="AO2332" i="8"/>
  <c r="AN2332" i="8"/>
  <c r="AM2332" i="8"/>
  <c r="AL2332" i="8"/>
  <c r="AK2332" i="8"/>
  <c r="AJ2332" i="8"/>
  <c r="AH2332" i="8"/>
  <c r="AI2332" i="8" s="1"/>
  <c r="AG2332" i="8"/>
  <c r="AE2332" i="8"/>
  <c r="AF2332" i="8" s="1"/>
  <c r="AB2332" i="8"/>
  <c r="AC2332" i="8" s="1"/>
  <c r="AT2331" i="8"/>
  <c r="AU2331" i="8" s="1"/>
  <c r="AS2331" i="8"/>
  <c r="AR2331" i="8"/>
  <c r="AQ2331" i="8"/>
  <c r="AP2331" i="8"/>
  <c r="AO2331" i="8"/>
  <c r="AN2331" i="8"/>
  <c r="AM2331" i="8"/>
  <c r="AL2331" i="8"/>
  <c r="AK2331" i="8"/>
  <c r="AJ2331" i="8"/>
  <c r="AH2331" i="8"/>
  <c r="AI2331" i="8" s="1"/>
  <c r="AG2331" i="8"/>
  <c r="AE2331" i="8"/>
  <c r="AF2331" i="8" s="1"/>
  <c r="AB2331" i="8"/>
  <c r="AC2331" i="8" s="1"/>
  <c r="AT2330" i="8"/>
  <c r="AU2330" i="8" s="1"/>
  <c r="AS2330" i="8"/>
  <c r="AR2330" i="8"/>
  <c r="AQ2330" i="8"/>
  <c r="AP2330" i="8"/>
  <c r="AO2330" i="8"/>
  <c r="AN2330" i="8"/>
  <c r="AM2330" i="8"/>
  <c r="AL2330" i="8"/>
  <c r="AK2330" i="8"/>
  <c r="AJ2330" i="8"/>
  <c r="AH2330" i="8"/>
  <c r="AI2330" i="8" s="1"/>
  <c r="AG2330" i="8"/>
  <c r="AE2330" i="8"/>
  <c r="AF2330" i="8" s="1"/>
  <c r="AB2330" i="8"/>
  <c r="AC2330" i="8" s="1"/>
  <c r="AT2329" i="8"/>
  <c r="AU2329" i="8" s="1"/>
  <c r="AS2329" i="8"/>
  <c r="AR2329" i="8"/>
  <c r="AQ2329" i="8"/>
  <c r="AP2329" i="8"/>
  <c r="AO2329" i="8"/>
  <c r="AN2329" i="8"/>
  <c r="AM2329" i="8"/>
  <c r="AL2329" i="8"/>
  <c r="AK2329" i="8"/>
  <c r="AJ2329" i="8"/>
  <c r="AH2329" i="8"/>
  <c r="AI2329" i="8" s="1"/>
  <c r="AG2329" i="8"/>
  <c r="AE2329" i="8"/>
  <c r="AF2329" i="8" s="1"/>
  <c r="AB2329" i="8"/>
  <c r="AC2329" i="8" s="1"/>
  <c r="AT2328" i="8"/>
  <c r="AU2328" i="8" s="1"/>
  <c r="AS2328" i="8"/>
  <c r="AR2328" i="8"/>
  <c r="AQ2328" i="8"/>
  <c r="AP2328" i="8"/>
  <c r="AO2328" i="8"/>
  <c r="AN2328" i="8"/>
  <c r="AM2328" i="8"/>
  <c r="AL2328" i="8"/>
  <c r="AK2328" i="8"/>
  <c r="AJ2328" i="8"/>
  <c r="AI2328" i="8"/>
  <c r="AH2328" i="8"/>
  <c r="AG2328" i="8"/>
  <c r="AE2328" i="8"/>
  <c r="AF2328" i="8" s="1"/>
  <c r="AB2328" i="8"/>
  <c r="AC2328" i="8" s="1"/>
  <c r="AT2327" i="8"/>
  <c r="AU2327" i="8" s="1"/>
  <c r="AS2327" i="8"/>
  <c r="AR2327" i="8"/>
  <c r="AQ2327" i="8"/>
  <c r="AP2327" i="8"/>
  <c r="AO2327" i="8"/>
  <c r="AN2327" i="8"/>
  <c r="AM2327" i="8"/>
  <c r="AL2327" i="8"/>
  <c r="AK2327" i="8"/>
  <c r="AJ2327" i="8"/>
  <c r="AH2327" i="8"/>
  <c r="AI2327" i="8" s="1"/>
  <c r="AG2327" i="8"/>
  <c r="AE2327" i="8"/>
  <c r="AF2327" i="8" s="1"/>
  <c r="AB2327" i="8"/>
  <c r="AC2327" i="8" s="1"/>
  <c r="AT2326" i="8"/>
  <c r="AU2326" i="8" s="1"/>
  <c r="AS2326" i="8"/>
  <c r="AR2326" i="8"/>
  <c r="AQ2326" i="8"/>
  <c r="AP2326" i="8"/>
  <c r="AO2326" i="8"/>
  <c r="AN2326" i="8"/>
  <c r="AM2326" i="8"/>
  <c r="AL2326" i="8"/>
  <c r="AK2326" i="8"/>
  <c r="AJ2326" i="8"/>
  <c r="AH2326" i="8"/>
  <c r="AI2326" i="8" s="1"/>
  <c r="AG2326" i="8"/>
  <c r="AE2326" i="8"/>
  <c r="AF2326" i="8" s="1"/>
  <c r="AB2326" i="8"/>
  <c r="AC2326" i="8" s="1"/>
  <c r="AT2325" i="8"/>
  <c r="AU2325" i="8" s="1"/>
  <c r="AS2325" i="8"/>
  <c r="AR2325" i="8"/>
  <c r="AQ2325" i="8"/>
  <c r="AP2325" i="8"/>
  <c r="AO2325" i="8"/>
  <c r="AN2325" i="8"/>
  <c r="AM2325" i="8"/>
  <c r="AL2325" i="8"/>
  <c r="AK2325" i="8"/>
  <c r="AJ2325" i="8"/>
  <c r="AH2325" i="8"/>
  <c r="AI2325" i="8" s="1"/>
  <c r="AG2325" i="8"/>
  <c r="AE2325" i="8"/>
  <c r="AF2325" i="8" s="1"/>
  <c r="AB2325" i="8"/>
  <c r="AC2325" i="8" s="1"/>
  <c r="AT2324" i="8"/>
  <c r="AU2324" i="8" s="1"/>
  <c r="AS2324" i="8"/>
  <c r="AR2324" i="8"/>
  <c r="AQ2324" i="8"/>
  <c r="AP2324" i="8"/>
  <c r="AO2324" i="8"/>
  <c r="AN2324" i="8"/>
  <c r="AM2324" i="8"/>
  <c r="AL2324" i="8"/>
  <c r="AK2324" i="8"/>
  <c r="AJ2324" i="8"/>
  <c r="AH2324" i="8"/>
  <c r="AI2324" i="8" s="1"/>
  <c r="AG2324" i="8"/>
  <c r="AE2324" i="8"/>
  <c r="AF2324" i="8" s="1"/>
  <c r="AB2324" i="8"/>
  <c r="AC2324" i="8" s="1"/>
  <c r="AT2323" i="8"/>
  <c r="AU2323" i="8" s="1"/>
  <c r="AS2323" i="8"/>
  <c r="AR2323" i="8"/>
  <c r="AQ2323" i="8"/>
  <c r="AP2323" i="8"/>
  <c r="AO2323" i="8"/>
  <c r="AN2323" i="8"/>
  <c r="AM2323" i="8"/>
  <c r="AL2323" i="8"/>
  <c r="AK2323" i="8"/>
  <c r="AJ2323" i="8"/>
  <c r="AH2323" i="8"/>
  <c r="AI2323" i="8" s="1"/>
  <c r="AG2323" i="8"/>
  <c r="AE2323" i="8"/>
  <c r="AF2323" i="8" s="1"/>
  <c r="AB2323" i="8"/>
  <c r="AC2323" i="8" s="1"/>
  <c r="AU2322" i="8"/>
  <c r="AT2322" i="8"/>
  <c r="AS2322" i="8"/>
  <c r="AR2322" i="8"/>
  <c r="AQ2322" i="8"/>
  <c r="AP2322" i="8"/>
  <c r="AO2322" i="8"/>
  <c r="AN2322" i="8"/>
  <c r="AM2322" i="8"/>
  <c r="AL2322" i="8"/>
  <c r="AK2322" i="8"/>
  <c r="AJ2322" i="8"/>
  <c r="AH2322" i="8"/>
  <c r="AI2322" i="8" s="1"/>
  <c r="AG2322" i="8"/>
  <c r="AE2322" i="8"/>
  <c r="AF2322" i="8" s="1"/>
  <c r="AB2322" i="8"/>
  <c r="AC2322" i="8" s="1"/>
  <c r="AT2321" i="8"/>
  <c r="AU2321" i="8" s="1"/>
  <c r="AS2321" i="8"/>
  <c r="AR2321" i="8"/>
  <c r="AQ2321" i="8"/>
  <c r="AP2321" i="8"/>
  <c r="AO2321" i="8"/>
  <c r="AN2321" i="8"/>
  <c r="AM2321" i="8"/>
  <c r="AL2321" i="8"/>
  <c r="AK2321" i="8"/>
  <c r="AJ2321" i="8"/>
  <c r="AH2321" i="8"/>
  <c r="AI2321" i="8" s="1"/>
  <c r="AG2321" i="8"/>
  <c r="AE2321" i="8"/>
  <c r="AF2321" i="8" s="1"/>
  <c r="AC2321" i="8"/>
  <c r="AB2321" i="8"/>
  <c r="AT2320" i="8"/>
  <c r="AU2320" i="8" s="1"/>
  <c r="AS2320" i="8"/>
  <c r="AR2320" i="8"/>
  <c r="AQ2320" i="8"/>
  <c r="AP2320" i="8"/>
  <c r="AO2320" i="8"/>
  <c r="AN2320" i="8"/>
  <c r="AM2320" i="8"/>
  <c r="AL2320" i="8"/>
  <c r="AK2320" i="8"/>
  <c r="AJ2320" i="8"/>
  <c r="AH2320" i="8"/>
  <c r="AI2320" i="8" s="1"/>
  <c r="AG2320" i="8"/>
  <c r="AE2320" i="8"/>
  <c r="AF2320" i="8" s="1"/>
  <c r="AB2320" i="8"/>
  <c r="AC2320" i="8" s="1"/>
  <c r="AT2319" i="8"/>
  <c r="AU2319" i="8" s="1"/>
  <c r="AS2319" i="8"/>
  <c r="AR2319" i="8"/>
  <c r="AQ2319" i="8"/>
  <c r="AP2319" i="8"/>
  <c r="AO2319" i="8"/>
  <c r="AN2319" i="8"/>
  <c r="AM2319" i="8"/>
  <c r="AL2319" i="8"/>
  <c r="AK2319" i="8"/>
  <c r="AJ2319" i="8"/>
  <c r="AH2319" i="8"/>
  <c r="AI2319" i="8" s="1"/>
  <c r="AG2319" i="8"/>
  <c r="AE2319" i="8"/>
  <c r="AF2319" i="8" s="1"/>
  <c r="AB2319" i="8"/>
  <c r="AC2319" i="8" s="1"/>
  <c r="AU2318" i="8"/>
  <c r="AT2318" i="8"/>
  <c r="AS2318" i="8"/>
  <c r="AR2318" i="8"/>
  <c r="AQ2318" i="8"/>
  <c r="AP2318" i="8"/>
  <c r="AO2318" i="8"/>
  <c r="AN2318" i="8"/>
  <c r="AM2318" i="8"/>
  <c r="AL2318" i="8"/>
  <c r="AK2318" i="8"/>
  <c r="AJ2318" i="8"/>
  <c r="AH2318" i="8"/>
  <c r="AI2318" i="8" s="1"/>
  <c r="AG2318" i="8"/>
  <c r="AE2318" i="8"/>
  <c r="AF2318" i="8" s="1"/>
  <c r="AB2318" i="8"/>
  <c r="AC2318" i="8" s="1"/>
  <c r="AT2317" i="8"/>
  <c r="AU2317" i="8" s="1"/>
  <c r="AS2317" i="8"/>
  <c r="AR2317" i="8"/>
  <c r="AQ2317" i="8"/>
  <c r="AP2317" i="8"/>
  <c r="AO2317" i="8"/>
  <c r="AN2317" i="8"/>
  <c r="AM2317" i="8"/>
  <c r="AL2317" i="8"/>
  <c r="AK2317" i="8"/>
  <c r="AJ2317" i="8"/>
  <c r="AH2317" i="8"/>
  <c r="AI2317" i="8" s="1"/>
  <c r="AG2317" i="8"/>
  <c r="AE2317" i="8"/>
  <c r="AF2317" i="8" s="1"/>
  <c r="AB2317" i="8"/>
  <c r="AC2317" i="8" s="1"/>
  <c r="AU2316" i="8"/>
  <c r="AT2316" i="8"/>
  <c r="AS2316" i="8"/>
  <c r="AR2316" i="8"/>
  <c r="AQ2316" i="8"/>
  <c r="AP2316" i="8"/>
  <c r="AO2316" i="8"/>
  <c r="AN2316" i="8"/>
  <c r="AM2316" i="8"/>
  <c r="AL2316" i="8"/>
  <c r="AK2316" i="8"/>
  <c r="AJ2316" i="8"/>
  <c r="AH2316" i="8"/>
  <c r="AI2316" i="8" s="1"/>
  <c r="AG2316" i="8"/>
  <c r="AE2316" i="8"/>
  <c r="AF2316" i="8" s="1"/>
  <c r="AB2316" i="8"/>
  <c r="AC2316" i="8" s="1"/>
  <c r="AU2315" i="8"/>
  <c r="AT2315" i="8"/>
  <c r="AS2315" i="8"/>
  <c r="AR2315" i="8"/>
  <c r="AQ2315" i="8"/>
  <c r="AP2315" i="8"/>
  <c r="AO2315" i="8"/>
  <c r="AN2315" i="8"/>
  <c r="AM2315" i="8"/>
  <c r="AL2315" i="8"/>
  <c r="AK2315" i="8"/>
  <c r="AJ2315" i="8"/>
  <c r="AH2315" i="8"/>
  <c r="AI2315" i="8" s="1"/>
  <c r="AG2315" i="8"/>
  <c r="AE2315" i="8"/>
  <c r="AF2315" i="8" s="1"/>
  <c r="AB2315" i="8"/>
  <c r="AC2315" i="8" s="1"/>
  <c r="AU2314" i="8"/>
  <c r="AT2314" i="8"/>
  <c r="AS2314" i="8"/>
  <c r="AR2314" i="8"/>
  <c r="AQ2314" i="8"/>
  <c r="AP2314" i="8"/>
  <c r="AO2314" i="8"/>
  <c r="AN2314" i="8"/>
  <c r="AM2314" i="8"/>
  <c r="AL2314" i="8"/>
  <c r="AK2314" i="8"/>
  <c r="AJ2314" i="8"/>
  <c r="AH2314" i="8"/>
  <c r="AI2314" i="8" s="1"/>
  <c r="AG2314" i="8"/>
  <c r="AE2314" i="8"/>
  <c r="AF2314" i="8" s="1"/>
  <c r="AB2314" i="8"/>
  <c r="AC2314" i="8" s="1"/>
  <c r="AT2313" i="8"/>
  <c r="AU2313" i="8" s="1"/>
  <c r="AS2313" i="8"/>
  <c r="AR2313" i="8"/>
  <c r="AQ2313" i="8"/>
  <c r="AP2313" i="8"/>
  <c r="AO2313" i="8"/>
  <c r="AN2313" i="8"/>
  <c r="AM2313" i="8"/>
  <c r="AL2313" i="8"/>
  <c r="AK2313" i="8"/>
  <c r="AJ2313" i="8"/>
  <c r="AH2313" i="8"/>
  <c r="AI2313" i="8" s="1"/>
  <c r="AG2313" i="8"/>
  <c r="AE2313" i="8"/>
  <c r="AF2313" i="8" s="1"/>
  <c r="AB2313" i="8"/>
  <c r="AC2313" i="8" s="1"/>
  <c r="AT2312" i="8"/>
  <c r="AU2312" i="8" s="1"/>
  <c r="AS2312" i="8"/>
  <c r="AR2312" i="8"/>
  <c r="AQ2312" i="8"/>
  <c r="AP2312" i="8"/>
  <c r="AO2312" i="8"/>
  <c r="AN2312" i="8"/>
  <c r="AM2312" i="8"/>
  <c r="AL2312" i="8"/>
  <c r="AK2312" i="8"/>
  <c r="AJ2312" i="8"/>
  <c r="AH2312" i="8"/>
  <c r="AI2312" i="8" s="1"/>
  <c r="AG2312" i="8"/>
  <c r="AE2312" i="8"/>
  <c r="AF2312" i="8" s="1"/>
  <c r="AB2312" i="8"/>
  <c r="AC2312" i="8" s="1"/>
  <c r="AT2311" i="8"/>
  <c r="AU2311" i="8" s="1"/>
  <c r="AS2311" i="8"/>
  <c r="AR2311" i="8"/>
  <c r="AQ2311" i="8"/>
  <c r="AP2311" i="8"/>
  <c r="AO2311" i="8"/>
  <c r="AN2311" i="8"/>
  <c r="AM2311" i="8"/>
  <c r="AL2311" i="8"/>
  <c r="AK2311" i="8"/>
  <c r="AJ2311" i="8"/>
  <c r="AH2311" i="8"/>
  <c r="AI2311" i="8" s="1"/>
  <c r="AG2311" i="8"/>
  <c r="AE2311" i="8"/>
  <c r="AF2311" i="8" s="1"/>
  <c r="AB2311" i="8"/>
  <c r="AC2311" i="8" s="1"/>
  <c r="AT2310" i="8"/>
  <c r="AU2310" i="8" s="1"/>
  <c r="AS2310" i="8"/>
  <c r="AR2310" i="8"/>
  <c r="AQ2310" i="8"/>
  <c r="AP2310" i="8"/>
  <c r="AO2310" i="8"/>
  <c r="AN2310" i="8"/>
  <c r="AM2310" i="8"/>
  <c r="AL2310" i="8"/>
  <c r="AK2310" i="8"/>
  <c r="AJ2310" i="8"/>
  <c r="AH2310" i="8"/>
  <c r="AI2310" i="8" s="1"/>
  <c r="AG2310" i="8"/>
  <c r="AE2310" i="8"/>
  <c r="AF2310" i="8" s="1"/>
  <c r="AB2310" i="8"/>
  <c r="AC2310" i="8" s="1"/>
  <c r="AT2309" i="8"/>
  <c r="AU2309" i="8" s="1"/>
  <c r="AS2309" i="8"/>
  <c r="AR2309" i="8"/>
  <c r="AQ2309" i="8"/>
  <c r="AP2309" i="8"/>
  <c r="AO2309" i="8"/>
  <c r="AN2309" i="8"/>
  <c r="AM2309" i="8"/>
  <c r="AL2309" i="8"/>
  <c r="AK2309" i="8"/>
  <c r="AJ2309" i="8"/>
  <c r="AH2309" i="8"/>
  <c r="AI2309" i="8" s="1"/>
  <c r="AG2309" i="8"/>
  <c r="AE2309" i="8"/>
  <c r="AF2309" i="8" s="1"/>
  <c r="AB2309" i="8"/>
  <c r="AC2309" i="8" s="1"/>
  <c r="AT2308" i="8"/>
  <c r="AU2308" i="8" s="1"/>
  <c r="AS2308" i="8"/>
  <c r="AR2308" i="8"/>
  <c r="AQ2308" i="8"/>
  <c r="AP2308" i="8"/>
  <c r="AO2308" i="8"/>
  <c r="AN2308" i="8"/>
  <c r="AM2308" i="8"/>
  <c r="AL2308" i="8"/>
  <c r="AK2308" i="8"/>
  <c r="AJ2308" i="8"/>
  <c r="AH2308" i="8"/>
  <c r="AI2308" i="8" s="1"/>
  <c r="AG2308" i="8"/>
  <c r="AE2308" i="8"/>
  <c r="AF2308" i="8" s="1"/>
  <c r="AB2308" i="8"/>
  <c r="AC2308" i="8" s="1"/>
  <c r="AT2307" i="8"/>
  <c r="AU2307" i="8" s="1"/>
  <c r="AS2307" i="8"/>
  <c r="AR2307" i="8"/>
  <c r="AQ2307" i="8"/>
  <c r="AP2307" i="8"/>
  <c r="AO2307" i="8"/>
  <c r="AN2307" i="8"/>
  <c r="AM2307" i="8"/>
  <c r="AL2307" i="8"/>
  <c r="AK2307" i="8"/>
  <c r="AJ2307" i="8"/>
  <c r="AH2307" i="8"/>
  <c r="AI2307" i="8" s="1"/>
  <c r="AG2307" i="8"/>
  <c r="AE2307" i="8"/>
  <c r="AF2307" i="8" s="1"/>
  <c r="AB2307" i="8"/>
  <c r="AC2307" i="8" s="1"/>
  <c r="AT2306" i="8"/>
  <c r="AU2306" i="8" s="1"/>
  <c r="AS2306" i="8"/>
  <c r="AR2306" i="8"/>
  <c r="AQ2306" i="8"/>
  <c r="AP2306" i="8"/>
  <c r="AO2306" i="8"/>
  <c r="AN2306" i="8"/>
  <c r="AM2306" i="8"/>
  <c r="AL2306" i="8"/>
  <c r="AK2306" i="8"/>
  <c r="AJ2306" i="8"/>
  <c r="AH2306" i="8"/>
  <c r="AI2306" i="8" s="1"/>
  <c r="AG2306" i="8"/>
  <c r="AE2306" i="8"/>
  <c r="AF2306" i="8" s="1"/>
  <c r="AB2306" i="8"/>
  <c r="AC2306" i="8" s="1"/>
  <c r="AT2305" i="8"/>
  <c r="AU2305" i="8" s="1"/>
  <c r="AS2305" i="8"/>
  <c r="AR2305" i="8"/>
  <c r="AQ2305" i="8"/>
  <c r="AP2305" i="8"/>
  <c r="AO2305" i="8"/>
  <c r="AN2305" i="8"/>
  <c r="AM2305" i="8"/>
  <c r="AL2305" i="8"/>
  <c r="AK2305" i="8"/>
  <c r="AJ2305" i="8"/>
  <c r="AH2305" i="8"/>
  <c r="AI2305" i="8" s="1"/>
  <c r="AG2305" i="8"/>
  <c r="AE2305" i="8"/>
  <c r="AF2305" i="8" s="1"/>
  <c r="AB2305" i="8"/>
  <c r="AC2305" i="8" s="1"/>
  <c r="AT2304" i="8"/>
  <c r="AU2304" i="8" s="1"/>
  <c r="AS2304" i="8"/>
  <c r="AR2304" i="8"/>
  <c r="AQ2304" i="8"/>
  <c r="AP2304" i="8"/>
  <c r="AO2304" i="8"/>
  <c r="AN2304" i="8"/>
  <c r="AM2304" i="8"/>
  <c r="AL2304" i="8"/>
  <c r="AK2304" i="8"/>
  <c r="AJ2304" i="8"/>
  <c r="AH2304" i="8"/>
  <c r="AI2304" i="8" s="1"/>
  <c r="AG2304" i="8"/>
  <c r="AE2304" i="8"/>
  <c r="AF2304" i="8" s="1"/>
  <c r="AB2304" i="8"/>
  <c r="AC2304" i="8" s="1"/>
  <c r="AT2303" i="8"/>
  <c r="AU2303" i="8" s="1"/>
  <c r="AS2303" i="8"/>
  <c r="AR2303" i="8"/>
  <c r="AQ2303" i="8"/>
  <c r="AP2303" i="8"/>
  <c r="AO2303" i="8"/>
  <c r="AN2303" i="8"/>
  <c r="AM2303" i="8"/>
  <c r="AL2303" i="8"/>
  <c r="AK2303" i="8"/>
  <c r="AJ2303" i="8"/>
  <c r="AH2303" i="8"/>
  <c r="AI2303" i="8" s="1"/>
  <c r="AG2303" i="8"/>
  <c r="AE2303" i="8"/>
  <c r="AF2303" i="8" s="1"/>
  <c r="AB2303" i="8"/>
  <c r="AC2303" i="8" s="1"/>
  <c r="AU2302" i="8"/>
  <c r="AT2302" i="8"/>
  <c r="AS2302" i="8"/>
  <c r="AR2302" i="8"/>
  <c r="AQ2302" i="8"/>
  <c r="AP2302" i="8"/>
  <c r="AO2302" i="8"/>
  <c r="AN2302" i="8"/>
  <c r="AM2302" i="8"/>
  <c r="AL2302" i="8"/>
  <c r="AK2302" i="8"/>
  <c r="AJ2302" i="8"/>
  <c r="AH2302" i="8"/>
  <c r="AI2302" i="8" s="1"/>
  <c r="AG2302" i="8"/>
  <c r="AE2302" i="8"/>
  <c r="AF2302" i="8" s="1"/>
  <c r="AB2302" i="8"/>
  <c r="AC2302" i="8" s="1"/>
  <c r="AT2301" i="8"/>
  <c r="AU2301" i="8" s="1"/>
  <c r="AS2301" i="8"/>
  <c r="AR2301" i="8"/>
  <c r="AQ2301" i="8"/>
  <c r="AP2301" i="8"/>
  <c r="AO2301" i="8"/>
  <c r="AN2301" i="8"/>
  <c r="AM2301" i="8"/>
  <c r="AL2301" i="8"/>
  <c r="AK2301" i="8"/>
  <c r="AJ2301" i="8"/>
  <c r="AH2301" i="8"/>
  <c r="AI2301" i="8" s="1"/>
  <c r="AG2301" i="8"/>
  <c r="AE2301" i="8"/>
  <c r="AF2301" i="8" s="1"/>
  <c r="AB2301" i="8"/>
  <c r="AC2301" i="8" s="1"/>
  <c r="AT2300" i="8"/>
  <c r="AU2300" i="8" s="1"/>
  <c r="AS2300" i="8"/>
  <c r="AR2300" i="8"/>
  <c r="AQ2300" i="8"/>
  <c r="AP2300" i="8"/>
  <c r="AO2300" i="8"/>
  <c r="AN2300" i="8"/>
  <c r="AM2300" i="8"/>
  <c r="AL2300" i="8"/>
  <c r="AK2300" i="8"/>
  <c r="AJ2300" i="8"/>
  <c r="AH2300" i="8"/>
  <c r="AI2300" i="8" s="1"/>
  <c r="AG2300" i="8"/>
  <c r="AE2300" i="8"/>
  <c r="AF2300" i="8" s="1"/>
  <c r="AB2300" i="8"/>
  <c r="AC2300" i="8" s="1"/>
  <c r="AT2299" i="8"/>
  <c r="AU2299" i="8" s="1"/>
  <c r="AS2299" i="8"/>
  <c r="AR2299" i="8"/>
  <c r="AQ2299" i="8"/>
  <c r="AP2299" i="8"/>
  <c r="AO2299" i="8"/>
  <c r="AN2299" i="8"/>
  <c r="AM2299" i="8"/>
  <c r="AL2299" i="8"/>
  <c r="AK2299" i="8"/>
  <c r="AJ2299" i="8"/>
  <c r="AH2299" i="8"/>
  <c r="AI2299" i="8" s="1"/>
  <c r="AG2299" i="8"/>
  <c r="AE2299" i="8"/>
  <c r="AF2299" i="8" s="1"/>
  <c r="AB2299" i="8"/>
  <c r="AC2299" i="8" s="1"/>
  <c r="AT2298" i="8"/>
  <c r="AU2298" i="8" s="1"/>
  <c r="AS2298" i="8"/>
  <c r="AR2298" i="8"/>
  <c r="AQ2298" i="8"/>
  <c r="AP2298" i="8"/>
  <c r="AO2298" i="8"/>
  <c r="AN2298" i="8"/>
  <c r="AM2298" i="8"/>
  <c r="AL2298" i="8"/>
  <c r="AK2298" i="8"/>
  <c r="AJ2298" i="8"/>
  <c r="AH2298" i="8"/>
  <c r="AI2298" i="8" s="1"/>
  <c r="AG2298" i="8"/>
  <c r="AE2298" i="8"/>
  <c r="AF2298" i="8" s="1"/>
  <c r="AB2298" i="8"/>
  <c r="AC2298" i="8" s="1"/>
  <c r="AT2297" i="8"/>
  <c r="AU2297" i="8" s="1"/>
  <c r="AS2297" i="8"/>
  <c r="AR2297" i="8"/>
  <c r="AQ2297" i="8"/>
  <c r="AP2297" i="8"/>
  <c r="AO2297" i="8"/>
  <c r="AN2297" i="8"/>
  <c r="AM2297" i="8"/>
  <c r="AL2297" i="8"/>
  <c r="AK2297" i="8"/>
  <c r="AJ2297" i="8"/>
  <c r="AH2297" i="8"/>
  <c r="AI2297" i="8" s="1"/>
  <c r="AG2297" i="8"/>
  <c r="AE2297" i="8"/>
  <c r="AF2297" i="8" s="1"/>
  <c r="AB2297" i="8"/>
  <c r="AC2297" i="8" s="1"/>
  <c r="AT2296" i="8"/>
  <c r="AU2296" i="8" s="1"/>
  <c r="AS2296" i="8"/>
  <c r="AR2296" i="8"/>
  <c r="AQ2296" i="8"/>
  <c r="AP2296" i="8"/>
  <c r="AO2296" i="8"/>
  <c r="AN2296" i="8"/>
  <c r="AM2296" i="8"/>
  <c r="AL2296" i="8"/>
  <c r="AK2296" i="8"/>
  <c r="AJ2296" i="8"/>
  <c r="AH2296" i="8"/>
  <c r="AI2296" i="8" s="1"/>
  <c r="AG2296" i="8"/>
  <c r="AF2296" i="8"/>
  <c r="AE2296" i="8"/>
  <c r="AB2296" i="8"/>
  <c r="AC2296" i="8" s="1"/>
  <c r="AT2295" i="8"/>
  <c r="AU2295" i="8" s="1"/>
  <c r="AS2295" i="8"/>
  <c r="AR2295" i="8"/>
  <c r="AQ2295" i="8"/>
  <c r="AP2295" i="8"/>
  <c r="AO2295" i="8"/>
  <c r="AN2295" i="8"/>
  <c r="AM2295" i="8"/>
  <c r="AL2295" i="8"/>
  <c r="AK2295" i="8"/>
  <c r="AJ2295" i="8"/>
  <c r="AH2295" i="8"/>
  <c r="AI2295" i="8" s="1"/>
  <c r="AG2295" i="8"/>
  <c r="AE2295" i="8"/>
  <c r="AF2295" i="8" s="1"/>
  <c r="AB2295" i="8"/>
  <c r="AC2295" i="8" s="1"/>
  <c r="AT2294" i="8"/>
  <c r="AU2294" i="8" s="1"/>
  <c r="AS2294" i="8"/>
  <c r="AR2294" i="8"/>
  <c r="AQ2294" i="8"/>
  <c r="AP2294" i="8"/>
  <c r="AO2294" i="8"/>
  <c r="AN2294" i="8"/>
  <c r="AM2294" i="8"/>
  <c r="AL2294" i="8"/>
  <c r="AK2294" i="8"/>
  <c r="AJ2294" i="8"/>
  <c r="AH2294" i="8"/>
  <c r="AI2294" i="8" s="1"/>
  <c r="AG2294" i="8"/>
  <c r="AE2294" i="8"/>
  <c r="AF2294" i="8" s="1"/>
  <c r="AB2294" i="8"/>
  <c r="AC2294" i="8" s="1"/>
  <c r="AT2293" i="8"/>
  <c r="AU2293" i="8" s="1"/>
  <c r="AS2293" i="8"/>
  <c r="AR2293" i="8"/>
  <c r="AQ2293" i="8"/>
  <c r="AP2293" i="8"/>
  <c r="AO2293" i="8"/>
  <c r="AN2293" i="8"/>
  <c r="AM2293" i="8"/>
  <c r="AL2293" i="8"/>
  <c r="AK2293" i="8"/>
  <c r="AJ2293" i="8"/>
  <c r="AH2293" i="8"/>
  <c r="AI2293" i="8" s="1"/>
  <c r="AG2293" i="8"/>
  <c r="AE2293" i="8"/>
  <c r="AF2293" i="8" s="1"/>
  <c r="AB2293" i="8"/>
  <c r="AC2293" i="8" s="1"/>
  <c r="AT2292" i="8"/>
  <c r="AU2292" i="8" s="1"/>
  <c r="AS2292" i="8"/>
  <c r="AR2292" i="8"/>
  <c r="AQ2292" i="8"/>
  <c r="AP2292" i="8"/>
  <c r="AO2292" i="8"/>
  <c r="AN2292" i="8"/>
  <c r="AM2292" i="8"/>
  <c r="AL2292" i="8"/>
  <c r="AK2292" i="8"/>
  <c r="AJ2292" i="8"/>
  <c r="AH2292" i="8"/>
  <c r="AI2292" i="8" s="1"/>
  <c r="AG2292" i="8"/>
  <c r="AE2292" i="8"/>
  <c r="AF2292" i="8" s="1"/>
  <c r="AB2292" i="8"/>
  <c r="AC2292" i="8" s="1"/>
  <c r="AT2291" i="8"/>
  <c r="AU2291" i="8" s="1"/>
  <c r="AS2291" i="8"/>
  <c r="AR2291" i="8"/>
  <c r="AQ2291" i="8"/>
  <c r="AP2291" i="8"/>
  <c r="AO2291" i="8"/>
  <c r="AN2291" i="8"/>
  <c r="AM2291" i="8"/>
  <c r="AL2291" i="8"/>
  <c r="AK2291" i="8"/>
  <c r="AJ2291" i="8"/>
  <c r="AH2291" i="8"/>
  <c r="AI2291" i="8" s="1"/>
  <c r="AG2291" i="8"/>
  <c r="AE2291" i="8"/>
  <c r="AF2291" i="8" s="1"/>
  <c r="AB2291" i="8"/>
  <c r="AC2291" i="8" s="1"/>
  <c r="AT2290" i="8"/>
  <c r="AU2290" i="8" s="1"/>
  <c r="AS2290" i="8"/>
  <c r="AR2290" i="8"/>
  <c r="AQ2290" i="8"/>
  <c r="AP2290" i="8"/>
  <c r="AO2290" i="8"/>
  <c r="AN2290" i="8"/>
  <c r="AM2290" i="8"/>
  <c r="AL2290" i="8"/>
  <c r="AK2290" i="8"/>
  <c r="AJ2290" i="8"/>
  <c r="AH2290" i="8"/>
  <c r="AI2290" i="8" s="1"/>
  <c r="AG2290" i="8"/>
  <c r="AE2290" i="8"/>
  <c r="AF2290" i="8" s="1"/>
  <c r="AB2290" i="8"/>
  <c r="AC2290" i="8" s="1"/>
  <c r="AT2289" i="8"/>
  <c r="AU2289" i="8" s="1"/>
  <c r="AS2289" i="8"/>
  <c r="AR2289" i="8"/>
  <c r="AQ2289" i="8"/>
  <c r="AP2289" i="8"/>
  <c r="AO2289" i="8"/>
  <c r="AN2289" i="8"/>
  <c r="AM2289" i="8"/>
  <c r="AL2289" i="8"/>
  <c r="AK2289" i="8"/>
  <c r="AJ2289" i="8"/>
  <c r="AH2289" i="8"/>
  <c r="AI2289" i="8" s="1"/>
  <c r="AG2289" i="8"/>
  <c r="AE2289" i="8"/>
  <c r="AF2289" i="8" s="1"/>
  <c r="AC2289" i="8"/>
  <c r="AB2289" i="8"/>
  <c r="AT2288" i="8"/>
  <c r="AU2288" i="8" s="1"/>
  <c r="AS2288" i="8"/>
  <c r="AR2288" i="8"/>
  <c r="AQ2288" i="8"/>
  <c r="AP2288" i="8"/>
  <c r="AO2288" i="8"/>
  <c r="AN2288" i="8"/>
  <c r="AM2288" i="8"/>
  <c r="AL2288" i="8"/>
  <c r="AK2288" i="8"/>
  <c r="AJ2288" i="8"/>
  <c r="AH2288" i="8"/>
  <c r="AI2288" i="8" s="1"/>
  <c r="AG2288" i="8"/>
  <c r="AE2288" i="8"/>
  <c r="AF2288" i="8" s="1"/>
  <c r="AB2288" i="8"/>
  <c r="AC2288" i="8" s="1"/>
  <c r="AT2287" i="8"/>
  <c r="AU2287" i="8" s="1"/>
  <c r="AS2287" i="8"/>
  <c r="AR2287" i="8"/>
  <c r="AQ2287" i="8"/>
  <c r="AP2287" i="8"/>
  <c r="AO2287" i="8"/>
  <c r="AN2287" i="8"/>
  <c r="AM2287" i="8"/>
  <c r="AL2287" i="8"/>
  <c r="AK2287" i="8"/>
  <c r="AJ2287" i="8"/>
  <c r="AI2287" i="8"/>
  <c r="AH2287" i="8"/>
  <c r="AG2287" i="8"/>
  <c r="AE2287" i="8"/>
  <c r="AF2287" i="8" s="1"/>
  <c r="AB2287" i="8"/>
  <c r="AC2287" i="8" s="1"/>
  <c r="AT2286" i="8"/>
  <c r="AU2286" i="8" s="1"/>
  <c r="AS2286" i="8"/>
  <c r="AR2286" i="8"/>
  <c r="AQ2286" i="8"/>
  <c r="AP2286" i="8"/>
  <c r="AO2286" i="8"/>
  <c r="AN2286" i="8"/>
  <c r="AM2286" i="8"/>
  <c r="AL2286" i="8"/>
  <c r="AK2286" i="8"/>
  <c r="AJ2286" i="8"/>
  <c r="AH2286" i="8"/>
  <c r="AI2286" i="8" s="1"/>
  <c r="AG2286" i="8"/>
  <c r="AE2286" i="8"/>
  <c r="AF2286" i="8" s="1"/>
  <c r="AB2286" i="8"/>
  <c r="AC2286" i="8" s="1"/>
  <c r="AT2285" i="8"/>
  <c r="AU2285" i="8" s="1"/>
  <c r="AS2285" i="8"/>
  <c r="AR2285" i="8"/>
  <c r="AQ2285" i="8"/>
  <c r="AP2285" i="8"/>
  <c r="AO2285" i="8"/>
  <c r="AN2285" i="8"/>
  <c r="AM2285" i="8"/>
  <c r="AL2285" i="8"/>
  <c r="AK2285" i="8"/>
  <c r="AJ2285" i="8"/>
  <c r="AH2285" i="8"/>
  <c r="AI2285" i="8" s="1"/>
  <c r="AG2285" i="8"/>
  <c r="AE2285" i="8"/>
  <c r="AF2285" i="8" s="1"/>
  <c r="AB2285" i="8"/>
  <c r="AC2285" i="8" s="1"/>
  <c r="AT2284" i="8"/>
  <c r="AU2284" i="8" s="1"/>
  <c r="AS2284" i="8"/>
  <c r="AR2284" i="8"/>
  <c r="AQ2284" i="8"/>
  <c r="AP2284" i="8"/>
  <c r="AO2284" i="8"/>
  <c r="AN2284" i="8"/>
  <c r="AM2284" i="8"/>
  <c r="AL2284" i="8"/>
  <c r="AK2284" i="8"/>
  <c r="AJ2284" i="8"/>
  <c r="AH2284" i="8"/>
  <c r="AI2284" i="8" s="1"/>
  <c r="AG2284" i="8"/>
  <c r="AE2284" i="8"/>
  <c r="AF2284" i="8" s="1"/>
  <c r="AB2284" i="8"/>
  <c r="AC2284" i="8" s="1"/>
  <c r="AT2283" i="8"/>
  <c r="AU2283" i="8" s="1"/>
  <c r="AS2283" i="8"/>
  <c r="AR2283" i="8"/>
  <c r="AQ2283" i="8"/>
  <c r="AP2283" i="8"/>
  <c r="AO2283" i="8"/>
  <c r="AN2283" i="8"/>
  <c r="AM2283" i="8"/>
  <c r="AL2283" i="8"/>
  <c r="AK2283" i="8"/>
  <c r="AJ2283" i="8"/>
  <c r="AH2283" i="8"/>
  <c r="AI2283" i="8" s="1"/>
  <c r="AG2283" i="8"/>
  <c r="AE2283" i="8"/>
  <c r="AF2283" i="8" s="1"/>
  <c r="AB2283" i="8"/>
  <c r="AC2283" i="8" s="1"/>
  <c r="AT2282" i="8"/>
  <c r="AU2282" i="8" s="1"/>
  <c r="AS2282" i="8"/>
  <c r="AR2282" i="8"/>
  <c r="AQ2282" i="8"/>
  <c r="AP2282" i="8"/>
  <c r="AO2282" i="8"/>
  <c r="AN2282" i="8"/>
  <c r="AM2282" i="8"/>
  <c r="AL2282" i="8"/>
  <c r="AK2282" i="8"/>
  <c r="AJ2282" i="8"/>
  <c r="AI2282" i="8"/>
  <c r="AH2282" i="8"/>
  <c r="AG2282" i="8"/>
  <c r="AE2282" i="8"/>
  <c r="AF2282" i="8" s="1"/>
  <c r="AB2282" i="8"/>
  <c r="AC2282" i="8" s="1"/>
  <c r="AT2281" i="8"/>
  <c r="AU2281" i="8" s="1"/>
  <c r="AS2281" i="8"/>
  <c r="AR2281" i="8"/>
  <c r="AQ2281" i="8"/>
  <c r="AP2281" i="8"/>
  <c r="AO2281" i="8"/>
  <c r="AN2281" i="8"/>
  <c r="AM2281" i="8"/>
  <c r="AL2281" i="8"/>
  <c r="AK2281" i="8"/>
  <c r="AJ2281" i="8"/>
  <c r="AH2281" i="8"/>
  <c r="AI2281" i="8" s="1"/>
  <c r="AG2281" i="8"/>
  <c r="AF2281" i="8"/>
  <c r="AE2281" i="8"/>
  <c r="AB2281" i="8"/>
  <c r="AC2281" i="8" s="1"/>
  <c r="AT2280" i="8"/>
  <c r="AU2280" i="8" s="1"/>
  <c r="AS2280" i="8"/>
  <c r="AR2280" i="8"/>
  <c r="AQ2280" i="8"/>
  <c r="AP2280" i="8"/>
  <c r="AO2280" i="8"/>
  <c r="AN2280" i="8"/>
  <c r="AM2280" i="8"/>
  <c r="AL2280" i="8"/>
  <c r="AK2280" i="8"/>
  <c r="AJ2280" i="8"/>
  <c r="AH2280" i="8"/>
  <c r="AI2280" i="8" s="1"/>
  <c r="AG2280" i="8"/>
  <c r="AE2280" i="8"/>
  <c r="AF2280" i="8" s="1"/>
  <c r="AB2280" i="8"/>
  <c r="AC2280" i="8" s="1"/>
  <c r="AT2279" i="8"/>
  <c r="AU2279" i="8" s="1"/>
  <c r="AS2279" i="8"/>
  <c r="AR2279" i="8"/>
  <c r="AQ2279" i="8"/>
  <c r="AP2279" i="8"/>
  <c r="AO2279" i="8"/>
  <c r="AN2279" i="8"/>
  <c r="AM2279" i="8"/>
  <c r="AL2279" i="8"/>
  <c r="AK2279" i="8"/>
  <c r="AJ2279" i="8"/>
  <c r="AH2279" i="8"/>
  <c r="AI2279" i="8" s="1"/>
  <c r="AG2279" i="8"/>
  <c r="AE2279" i="8"/>
  <c r="AF2279" i="8" s="1"/>
  <c r="AB2279" i="8"/>
  <c r="AC2279" i="8" s="1"/>
  <c r="AT2278" i="8"/>
  <c r="AU2278" i="8" s="1"/>
  <c r="AS2278" i="8"/>
  <c r="AR2278" i="8"/>
  <c r="AQ2278" i="8"/>
  <c r="AP2278" i="8"/>
  <c r="AO2278" i="8"/>
  <c r="AN2278" i="8"/>
  <c r="AM2278" i="8"/>
  <c r="AL2278" i="8"/>
  <c r="AK2278" i="8"/>
  <c r="AJ2278" i="8"/>
  <c r="AH2278" i="8"/>
  <c r="AI2278" i="8" s="1"/>
  <c r="AG2278" i="8"/>
  <c r="AE2278" i="8"/>
  <c r="AF2278" i="8" s="1"/>
  <c r="AB2278" i="8"/>
  <c r="AC2278" i="8" s="1"/>
  <c r="AT2277" i="8"/>
  <c r="AU2277" i="8" s="1"/>
  <c r="AS2277" i="8"/>
  <c r="AR2277" i="8"/>
  <c r="AQ2277" i="8"/>
  <c r="AP2277" i="8"/>
  <c r="AO2277" i="8"/>
  <c r="AN2277" i="8"/>
  <c r="AM2277" i="8"/>
  <c r="AL2277" i="8"/>
  <c r="AK2277" i="8"/>
  <c r="AJ2277" i="8"/>
  <c r="AH2277" i="8"/>
  <c r="AI2277" i="8" s="1"/>
  <c r="AG2277" i="8"/>
  <c r="AE2277" i="8"/>
  <c r="AF2277" i="8" s="1"/>
  <c r="AB2277" i="8"/>
  <c r="AC2277" i="8" s="1"/>
  <c r="AT2276" i="8"/>
  <c r="AU2276" i="8" s="1"/>
  <c r="AS2276" i="8"/>
  <c r="AR2276" i="8"/>
  <c r="AQ2276" i="8"/>
  <c r="AP2276" i="8"/>
  <c r="AO2276" i="8"/>
  <c r="AN2276" i="8"/>
  <c r="AM2276" i="8"/>
  <c r="AL2276" i="8"/>
  <c r="AK2276" i="8"/>
  <c r="AJ2276" i="8"/>
  <c r="AH2276" i="8"/>
  <c r="AI2276" i="8" s="1"/>
  <c r="AG2276" i="8"/>
  <c r="AE2276" i="8"/>
  <c r="AF2276" i="8" s="1"/>
  <c r="AB2276" i="8"/>
  <c r="AC2276" i="8" s="1"/>
  <c r="AT2275" i="8"/>
  <c r="AU2275" i="8" s="1"/>
  <c r="AS2275" i="8"/>
  <c r="AR2275" i="8"/>
  <c r="AQ2275" i="8"/>
  <c r="AP2275" i="8"/>
  <c r="AO2275" i="8"/>
  <c r="AN2275" i="8"/>
  <c r="AM2275" i="8"/>
  <c r="AL2275" i="8"/>
  <c r="AK2275" i="8"/>
  <c r="AJ2275" i="8"/>
  <c r="AH2275" i="8"/>
  <c r="AI2275" i="8" s="1"/>
  <c r="AG2275" i="8"/>
  <c r="AE2275" i="8"/>
  <c r="AF2275" i="8" s="1"/>
  <c r="AB2275" i="8"/>
  <c r="AC2275" i="8" s="1"/>
  <c r="AT2274" i="8"/>
  <c r="AU2274" i="8" s="1"/>
  <c r="AS2274" i="8"/>
  <c r="AR2274" i="8"/>
  <c r="AQ2274" i="8"/>
  <c r="AP2274" i="8"/>
  <c r="AO2274" i="8"/>
  <c r="AN2274" i="8"/>
  <c r="AM2274" i="8"/>
  <c r="AL2274" i="8"/>
  <c r="AK2274" i="8"/>
  <c r="AJ2274" i="8"/>
  <c r="AH2274" i="8"/>
  <c r="AI2274" i="8" s="1"/>
  <c r="AG2274" i="8"/>
  <c r="AE2274" i="8"/>
  <c r="AF2274" i="8" s="1"/>
  <c r="AB2274" i="8"/>
  <c r="AC2274" i="8" s="1"/>
  <c r="AT2273" i="8"/>
  <c r="AU2273" i="8" s="1"/>
  <c r="AS2273" i="8"/>
  <c r="AR2273" i="8"/>
  <c r="AQ2273" i="8"/>
  <c r="AP2273" i="8"/>
  <c r="AO2273" i="8"/>
  <c r="AN2273" i="8"/>
  <c r="AM2273" i="8"/>
  <c r="AL2273" i="8"/>
  <c r="AK2273" i="8"/>
  <c r="AJ2273" i="8"/>
  <c r="AH2273" i="8"/>
  <c r="AI2273" i="8" s="1"/>
  <c r="AG2273" i="8"/>
  <c r="AE2273" i="8"/>
  <c r="AF2273" i="8" s="1"/>
  <c r="AB2273" i="8"/>
  <c r="AC2273" i="8" s="1"/>
  <c r="AT2272" i="8"/>
  <c r="AU2272" i="8" s="1"/>
  <c r="AS2272" i="8"/>
  <c r="AR2272" i="8"/>
  <c r="AQ2272" i="8"/>
  <c r="AP2272" i="8"/>
  <c r="AO2272" i="8"/>
  <c r="AN2272" i="8"/>
  <c r="AM2272" i="8"/>
  <c r="AL2272" i="8"/>
  <c r="AK2272" i="8"/>
  <c r="AJ2272" i="8"/>
  <c r="AH2272" i="8"/>
  <c r="AI2272" i="8" s="1"/>
  <c r="AG2272" i="8"/>
  <c r="AE2272" i="8"/>
  <c r="AF2272" i="8" s="1"/>
  <c r="AB2272" i="8"/>
  <c r="AC2272" i="8" s="1"/>
  <c r="AT2271" i="8"/>
  <c r="AU2271" i="8" s="1"/>
  <c r="AS2271" i="8"/>
  <c r="AR2271" i="8"/>
  <c r="AQ2271" i="8"/>
  <c r="AP2271" i="8"/>
  <c r="AO2271" i="8"/>
  <c r="AN2271" i="8"/>
  <c r="AM2271" i="8"/>
  <c r="AL2271" i="8"/>
  <c r="AK2271" i="8"/>
  <c r="AJ2271" i="8"/>
  <c r="AH2271" i="8"/>
  <c r="AI2271" i="8" s="1"/>
  <c r="AG2271" i="8"/>
  <c r="AE2271" i="8"/>
  <c r="AF2271" i="8" s="1"/>
  <c r="AC2271" i="8"/>
  <c r="AB2271" i="8"/>
  <c r="AT2270" i="8"/>
  <c r="AU2270" i="8" s="1"/>
  <c r="AS2270" i="8"/>
  <c r="AR2270" i="8"/>
  <c r="AQ2270" i="8"/>
  <c r="AP2270" i="8"/>
  <c r="AO2270" i="8"/>
  <c r="AN2270" i="8"/>
  <c r="AM2270" i="8"/>
  <c r="AL2270" i="8"/>
  <c r="AK2270" i="8"/>
  <c r="AJ2270" i="8"/>
  <c r="AH2270" i="8"/>
  <c r="AI2270" i="8" s="1"/>
  <c r="AG2270" i="8"/>
  <c r="AE2270" i="8"/>
  <c r="AF2270" i="8" s="1"/>
  <c r="AB2270" i="8"/>
  <c r="AC2270" i="8" s="1"/>
  <c r="AT2269" i="8"/>
  <c r="AU2269" i="8" s="1"/>
  <c r="AS2269" i="8"/>
  <c r="AR2269" i="8"/>
  <c r="AQ2269" i="8"/>
  <c r="AP2269" i="8"/>
  <c r="AO2269" i="8"/>
  <c r="AN2269" i="8"/>
  <c r="AM2269" i="8"/>
  <c r="AL2269" i="8"/>
  <c r="AK2269" i="8"/>
  <c r="AJ2269" i="8"/>
  <c r="AH2269" i="8"/>
  <c r="AI2269" i="8" s="1"/>
  <c r="AG2269" i="8"/>
  <c r="AE2269" i="8"/>
  <c r="AF2269" i="8" s="1"/>
  <c r="AB2269" i="8"/>
  <c r="AC2269" i="8" s="1"/>
  <c r="AU2268" i="8"/>
  <c r="AT2268" i="8"/>
  <c r="AS2268" i="8"/>
  <c r="AR2268" i="8"/>
  <c r="AQ2268" i="8"/>
  <c r="AP2268" i="8"/>
  <c r="AO2268" i="8"/>
  <c r="AN2268" i="8"/>
  <c r="AM2268" i="8"/>
  <c r="AL2268" i="8"/>
  <c r="AK2268" i="8"/>
  <c r="AJ2268" i="8"/>
  <c r="AH2268" i="8"/>
  <c r="AI2268" i="8" s="1"/>
  <c r="AG2268" i="8"/>
  <c r="AE2268" i="8"/>
  <c r="AF2268" i="8" s="1"/>
  <c r="AB2268" i="8"/>
  <c r="AC2268" i="8" s="1"/>
  <c r="AU2267" i="8"/>
  <c r="AT2267" i="8"/>
  <c r="AS2267" i="8"/>
  <c r="AR2267" i="8"/>
  <c r="AQ2267" i="8"/>
  <c r="AP2267" i="8"/>
  <c r="AO2267" i="8"/>
  <c r="AN2267" i="8"/>
  <c r="AM2267" i="8"/>
  <c r="AL2267" i="8"/>
  <c r="AK2267" i="8"/>
  <c r="AJ2267" i="8"/>
  <c r="AH2267" i="8"/>
  <c r="AI2267" i="8" s="1"/>
  <c r="AG2267" i="8"/>
  <c r="AE2267" i="8"/>
  <c r="AF2267" i="8" s="1"/>
  <c r="AB2267" i="8"/>
  <c r="AC2267" i="8" s="1"/>
  <c r="AU2266" i="8"/>
  <c r="AT2266" i="8"/>
  <c r="AS2266" i="8"/>
  <c r="AR2266" i="8"/>
  <c r="AQ2266" i="8"/>
  <c r="AP2266" i="8"/>
  <c r="AO2266" i="8"/>
  <c r="AN2266" i="8"/>
  <c r="AM2266" i="8"/>
  <c r="AL2266" i="8"/>
  <c r="AK2266" i="8"/>
  <c r="AJ2266" i="8"/>
  <c r="AH2266" i="8"/>
  <c r="AI2266" i="8" s="1"/>
  <c r="AG2266" i="8"/>
  <c r="AE2266" i="8"/>
  <c r="AF2266" i="8" s="1"/>
  <c r="AB2266" i="8"/>
  <c r="AC2266" i="8" s="1"/>
  <c r="AT2265" i="8"/>
  <c r="AU2265" i="8" s="1"/>
  <c r="AS2265" i="8"/>
  <c r="AR2265" i="8"/>
  <c r="AQ2265" i="8"/>
  <c r="AP2265" i="8"/>
  <c r="AO2265" i="8"/>
  <c r="AN2265" i="8"/>
  <c r="AM2265" i="8"/>
  <c r="AL2265" i="8"/>
  <c r="AK2265" i="8"/>
  <c r="AJ2265" i="8"/>
  <c r="AH2265" i="8"/>
  <c r="AI2265" i="8" s="1"/>
  <c r="AG2265" i="8"/>
  <c r="AE2265" i="8"/>
  <c r="AF2265" i="8" s="1"/>
  <c r="AB2265" i="8"/>
  <c r="AC2265" i="8" s="1"/>
  <c r="AT2264" i="8"/>
  <c r="AU2264" i="8" s="1"/>
  <c r="AS2264" i="8"/>
  <c r="AR2264" i="8"/>
  <c r="AQ2264" i="8"/>
  <c r="AP2264" i="8"/>
  <c r="AO2264" i="8"/>
  <c r="AN2264" i="8"/>
  <c r="AM2264" i="8"/>
  <c r="AL2264" i="8"/>
  <c r="AK2264" i="8"/>
  <c r="AJ2264" i="8"/>
  <c r="AH2264" i="8"/>
  <c r="AI2264" i="8" s="1"/>
  <c r="AG2264" i="8"/>
  <c r="AE2264" i="8"/>
  <c r="AF2264" i="8" s="1"/>
  <c r="AB2264" i="8"/>
  <c r="AC2264" i="8" s="1"/>
  <c r="AT2263" i="8"/>
  <c r="AU2263" i="8" s="1"/>
  <c r="AS2263" i="8"/>
  <c r="AR2263" i="8"/>
  <c r="AQ2263" i="8"/>
  <c r="AP2263" i="8"/>
  <c r="AO2263" i="8"/>
  <c r="AN2263" i="8"/>
  <c r="AM2263" i="8"/>
  <c r="AL2263" i="8"/>
  <c r="AK2263" i="8"/>
  <c r="AJ2263" i="8"/>
  <c r="AH2263" i="8"/>
  <c r="AI2263" i="8" s="1"/>
  <c r="AG2263" i="8"/>
  <c r="AE2263" i="8"/>
  <c r="AF2263" i="8" s="1"/>
  <c r="AB2263" i="8"/>
  <c r="AC2263" i="8" s="1"/>
  <c r="AT2262" i="8"/>
  <c r="AU2262" i="8" s="1"/>
  <c r="AS2262" i="8"/>
  <c r="AR2262" i="8"/>
  <c r="AQ2262" i="8"/>
  <c r="AP2262" i="8"/>
  <c r="AO2262" i="8"/>
  <c r="AN2262" i="8"/>
  <c r="AM2262" i="8"/>
  <c r="AL2262" i="8"/>
  <c r="AK2262" i="8"/>
  <c r="AJ2262" i="8"/>
  <c r="AH2262" i="8"/>
  <c r="AI2262" i="8" s="1"/>
  <c r="AG2262" i="8"/>
  <c r="AE2262" i="8"/>
  <c r="AF2262" i="8" s="1"/>
  <c r="AB2262" i="8"/>
  <c r="AC2262" i="8" s="1"/>
  <c r="AT2261" i="8"/>
  <c r="AU2261" i="8" s="1"/>
  <c r="AS2261" i="8"/>
  <c r="AR2261" i="8"/>
  <c r="AQ2261" i="8"/>
  <c r="AP2261" i="8"/>
  <c r="AO2261" i="8"/>
  <c r="AN2261" i="8"/>
  <c r="AM2261" i="8"/>
  <c r="AL2261" i="8"/>
  <c r="AK2261" i="8"/>
  <c r="AJ2261" i="8"/>
  <c r="AH2261" i="8"/>
  <c r="AI2261" i="8" s="1"/>
  <c r="AG2261" i="8"/>
  <c r="AE2261" i="8"/>
  <c r="AF2261" i="8" s="1"/>
  <c r="AB2261" i="8"/>
  <c r="AC2261" i="8" s="1"/>
  <c r="AT2260" i="8"/>
  <c r="AU2260" i="8" s="1"/>
  <c r="AS2260" i="8"/>
  <c r="AR2260" i="8"/>
  <c r="AQ2260" i="8"/>
  <c r="AP2260" i="8"/>
  <c r="AO2260" i="8"/>
  <c r="AN2260" i="8"/>
  <c r="AM2260" i="8"/>
  <c r="AL2260" i="8"/>
  <c r="AK2260" i="8"/>
  <c r="AJ2260" i="8"/>
  <c r="AH2260" i="8"/>
  <c r="AI2260" i="8" s="1"/>
  <c r="AG2260" i="8"/>
  <c r="AE2260" i="8"/>
  <c r="AF2260" i="8" s="1"/>
  <c r="AB2260" i="8"/>
  <c r="AC2260" i="8" s="1"/>
  <c r="AT2259" i="8"/>
  <c r="AU2259" i="8" s="1"/>
  <c r="AS2259" i="8"/>
  <c r="AR2259" i="8"/>
  <c r="AQ2259" i="8"/>
  <c r="AP2259" i="8"/>
  <c r="AO2259" i="8"/>
  <c r="AN2259" i="8"/>
  <c r="AM2259" i="8"/>
  <c r="AL2259" i="8"/>
  <c r="AK2259" i="8"/>
  <c r="AJ2259" i="8"/>
  <c r="AH2259" i="8"/>
  <c r="AI2259" i="8" s="1"/>
  <c r="AG2259" i="8"/>
  <c r="AF2259" i="8"/>
  <c r="AE2259" i="8"/>
  <c r="AB2259" i="8"/>
  <c r="AC2259" i="8" s="1"/>
  <c r="AT2258" i="8"/>
  <c r="AU2258" i="8" s="1"/>
  <c r="AS2258" i="8"/>
  <c r="AR2258" i="8"/>
  <c r="AQ2258" i="8"/>
  <c r="AP2258" i="8"/>
  <c r="AO2258" i="8"/>
  <c r="AN2258" i="8"/>
  <c r="AM2258" i="8"/>
  <c r="AL2258" i="8"/>
  <c r="AK2258" i="8"/>
  <c r="AJ2258" i="8"/>
  <c r="AH2258" i="8"/>
  <c r="AI2258" i="8" s="1"/>
  <c r="AG2258" i="8"/>
  <c r="AE2258" i="8"/>
  <c r="AF2258" i="8" s="1"/>
  <c r="AB2258" i="8"/>
  <c r="AC2258" i="8" s="1"/>
  <c r="AT2257" i="8"/>
  <c r="AU2257" i="8" s="1"/>
  <c r="AS2257" i="8"/>
  <c r="AR2257" i="8"/>
  <c r="AQ2257" i="8"/>
  <c r="AP2257" i="8"/>
  <c r="AO2257" i="8"/>
  <c r="AN2257" i="8"/>
  <c r="AM2257" i="8"/>
  <c r="AL2257" i="8"/>
  <c r="AK2257" i="8"/>
  <c r="AJ2257" i="8"/>
  <c r="AH2257" i="8"/>
  <c r="AI2257" i="8" s="1"/>
  <c r="AG2257" i="8"/>
  <c r="AE2257" i="8"/>
  <c r="AF2257" i="8" s="1"/>
  <c r="AB2257" i="8"/>
  <c r="AC2257" i="8" s="1"/>
  <c r="AT2256" i="8"/>
  <c r="AU2256" i="8" s="1"/>
  <c r="AS2256" i="8"/>
  <c r="AR2256" i="8"/>
  <c r="AQ2256" i="8"/>
  <c r="AP2256" i="8"/>
  <c r="AO2256" i="8"/>
  <c r="AN2256" i="8"/>
  <c r="AM2256" i="8"/>
  <c r="AL2256" i="8"/>
  <c r="AK2256" i="8"/>
  <c r="AJ2256" i="8"/>
  <c r="AH2256" i="8"/>
  <c r="AI2256" i="8" s="1"/>
  <c r="AG2256" i="8"/>
  <c r="AE2256" i="8"/>
  <c r="AF2256" i="8" s="1"/>
  <c r="AB2256" i="8"/>
  <c r="AC2256" i="8" s="1"/>
  <c r="AT2255" i="8"/>
  <c r="AU2255" i="8" s="1"/>
  <c r="AS2255" i="8"/>
  <c r="AR2255" i="8"/>
  <c r="AQ2255" i="8"/>
  <c r="AP2255" i="8"/>
  <c r="AO2255" i="8"/>
  <c r="AN2255" i="8"/>
  <c r="AM2255" i="8"/>
  <c r="AL2255" i="8"/>
  <c r="AK2255" i="8"/>
  <c r="AJ2255" i="8"/>
  <c r="AH2255" i="8"/>
  <c r="AI2255" i="8" s="1"/>
  <c r="AG2255" i="8"/>
  <c r="AE2255" i="8"/>
  <c r="AF2255" i="8" s="1"/>
  <c r="AC2255" i="8"/>
  <c r="AB2255" i="8"/>
  <c r="AT2254" i="8"/>
  <c r="AU2254" i="8" s="1"/>
  <c r="AS2254" i="8"/>
  <c r="AR2254" i="8"/>
  <c r="AQ2254" i="8"/>
  <c r="AP2254" i="8"/>
  <c r="AO2254" i="8"/>
  <c r="AN2254" i="8"/>
  <c r="AM2254" i="8"/>
  <c r="AL2254" i="8"/>
  <c r="AK2254" i="8"/>
  <c r="AJ2254" i="8"/>
  <c r="AH2254" i="8"/>
  <c r="AI2254" i="8" s="1"/>
  <c r="AG2254" i="8"/>
  <c r="AE2254" i="8"/>
  <c r="AF2254" i="8" s="1"/>
  <c r="AB2254" i="8"/>
  <c r="AC2254" i="8" s="1"/>
  <c r="AT2253" i="8"/>
  <c r="AU2253" i="8" s="1"/>
  <c r="AS2253" i="8"/>
  <c r="AR2253" i="8"/>
  <c r="AQ2253" i="8"/>
  <c r="AP2253" i="8"/>
  <c r="AO2253" i="8"/>
  <c r="AN2253" i="8"/>
  <c r="AM2253" i="8"/>
  <c r="AL2253" i="8"/>
  <c r="AK2253" i="8"/>
  <c r="AJ2253" i="8"/>
  <c r="AH2253" i="8"/>
  <c r="AI2253" i="8" s="1"/>
  <c r="AG2253" i="8"/>
  <c r="AE2253" i="8"/>
  <c r="AF2253" i="8" s="1"/>
  <c r="AC2253" i="8"/>
  <c r="AB2253" i="8"/>
  <c r="AT2252" i="8"/>
  <c r="AU2252" i="8" s="1"/>
  <c r="AS2252" i="8"/>
  <c r="AR2252" i="8"/>
  <c r="AQ2252" i="8"/>
  <c r="AP2252" i="8"/>
  <c r="AO2252" i="8"/>
  <c r="AN2252" i="8"/>
  <c r="AM2252" i="8"/>
  <c r="AL2252" i="8"/>
  <c r="AK2252" i="8"/>
  <c r="AJ2252" i="8"/>
  <c r="AH2252" i="8"/>
  <c r="AI2252" i="8" s="1"/>
  <c r="AG2252" i="8"/>
  <c r="AE2252" i="8"/>
  <c r="AF2252" i="8" s="1"/>
  <c r="AB2252" i="8"/>
  <c r="AC2252" i="8" s="1"/>
  <c r="AT2251" i="8"/>
  <c r="AU2251" i="8" s="1"/>
  <c r="AS2251" i="8"/>
  <c r="AR2251" i="8"/>
  <c r="AQ2251" i="8"/>
  <c r="AP2251" i="8"/>
  <c r="AO2251" i="8"/>
  <c r="AN2251" i="8"/>
  <c r="AM2251" i="8"/>
  <c r="AL2251" i="8"/>
  <c r="AK2251" i="8"/>
  <c r="AJ2251" i="8"/>
  <c r="AH2251" i="8"/>
  <c r="AI2251" i="8" s="1"/>
  <c r="AG2251" i="8"/>
  <c r="AE2251" i="8"/>
  <c r="AF2251" i="8" s="1"/>
  <c r="AB2251" i="8"/>
  <c r="AC2251" i="8" s="1"/>
  <c r="AT2250" i="8"/>
  <c r="AU2250" i="8" s="1"/>
  <c r="AS2250" i="8"/>
  <c r="AR2250" i="8"/>
  <c r="AQ2250" i="8"/>
  <c r="AP2250" i="8"/>
  <c r="AO2250" i="8"/>
  <c r="AN2250" i="8"/>
  <c r="AM2250" i="8"/>
  <c r="AL2250" i="8"/>
  <c r="AK2250" i="8"/>
  <c r="AJ2250" i="8"/>
  <c r="AH2250" i="8"/>
  <c r="AI2250" i="8" s="1"/>
  <c r="AG2250" i="8"/>
  <c r="AE2250" i="8"/>
  <c r="AF2250" i="8" s="1"/>
  <c r="AB2250" i="8"/>
  <c r="AC2250" i="8" s="1"/>
  <c r="AT2249" i="8"/>
  <c r="AU2249" i="8" s="1"/>
  <c r="AS2249" i="8"/>
  <c r="AR2249" i="8"/>
  <c r="AQ2249" i="8"/>
  <c r="AP2249" i="8"/>
  <c r="AO2249" i="8"/>
  <c r="AN2249" i="8"/>
  <c r="AM2249" i="8"/>
  <c r="AL2249" i="8"/>
  <c r="AK2249" i="8"/>
  <c r="AJ2249" i="8"/>
  <c r="AH2249" i="8"/>
  <c r="AI2249" i="8" s="1"/>
  <c r="AG2249" i="8"/>
  <c r="AE2249" i="8"/>
  <c r="AF2249" i="8" s="1"/>
  <c r="AC2249" i="8"/>
  <c r="AB2249" i="8"/>
  <c r="AT2248" i="8"/>
  <c r="AU2248" i="8" s="1"/>
  <c r="AS2248" i="8"/>
  <c r="AR2248" i="8"/>
  <c r="AQ2248" i="8"/>
  <c r="AP2248" i="8"/>
  <c r="AO2248" i="8"/>
  <c r="AN2248" i="8"/>
  <c r="AM2248" i="8"/>
  <c r="AL2248" i="8"/>
  <c r="AK2248" i="8"/>
  <c r="AJ2248" i="8"/>
  <c r="AI2248" i="8"/>
  <c r="AH2248" i="8"/>
  <c r="AG2248" i="8"/>
  <c r="AE2248" i="8"/>
  <c r="AF2248" i="8" s="1"/>
  <c r="AB2248" i="8"/>
  <c r="AC2248" i="8" s="1"/>
  <c r="AT2247" i="8"/>
  <c r="AU2247" i="8" s="1"/>
  <c r="AS2247" i="8"/>
  <c r="AR2247" i="8"/>
  <c r="AQ2247" i="8"/>
  <c r="AP2247" i="8"/>
  <c r="AO2247" i="8"/>
  <c r="AN2247" i="8"/>
  <c r="AM2247" i="8"/>
  <c r="AL2247" i="8"/>
  <c r="AK2247" i="8"/>
  <c r="AJ2247" i="8"/>
  <c r="AI2247" i="8"/>
  <c r="AH2247" i="8"/>
  <c r="AG2247" i="8"/>
  <c r="AE2247" i="8"/>
  <c r="AF2247" i="8" s="1"/>
  <c r="AB2247" i="8"/>
  <c r="AC2247" i="8" s="1"/>
  <c r="AT2246" i="8"/>
  <c r="AU2246" i="8" s="1"/>
  <c r="AS2246" i="8"/>
  <c r="AR2246" i="8"/>
  <c r="AQ2246" i="8"/>
  <c r="AP2246" i="8"/>
  <c r="AO2246" i="8"/>
  <c r="AN2246" i="8"/>
  <c r="AM2246" i="8"/>
  <c r="AL2246" i="8"/>
  <c r="AK2246" i="8"/>
  <c r="AJ2246" i="8"/>
  <c r="AI2246" i="8"/>
  <c r="AH2246" i="8"/>
  <c r="AG2246" i="8"/>
  <c r="AE2246" i="8"/>
  <c r="AF2246" i="8" s="1"/>
  <c r="AB2246" i="8"/>
  <c r="AC2246" i="8" s="1"/>
  <c r="AT2245" i="8"/>
  <c r="AU2245" i="8" s="1"/>
  <c r="AS2245" i="8"/>
  <c r="AR2245" i="8"/>
  <c r="AQ2245" i="8"/>
  <c r="AP2245" i="8"/>
  <c r="AO2245" i="8"/>
  <c r="AN2245" i="8"/>
  <c r="AM2245" i="8"/>
  <c r="AL2245" i="8"/>
  <c r="AK2245" i="8"/>
  <c r="AJ2245" i="8"/>
  <c r="AH2245" i="8"/>
  <c r="AI2245" i="8" s="1"/>
  <c r="AG2245" i="8"/>
  <c r="AE2245" i="8"/>
  <c r="AF2245" i="8" s="1"/>
  <c r="AB2245" i="8"/>
  <c r="AC2245" i="8" s="1"/>
  <c r="AT2244" i="8"/>
  <c r="AU2244" i="8" s="1"/>
  <c r="AS2244" i="8"/>
  <c r="AR2244" i="8"/>
  <c r="AQ2244" i="8"/>
  <c r="AP2244" i="8"/>
  <c r="AO2244" i="8"/>
  <c r="AN2244" i="8"/>
  <c r="AM2244" i="8"/>
  <c r="AL2244" i="8"/>
  <c r="AK2244" i="8"/>
  <c r="AJ2244" i="8"/>
  <c r="AH2244" i="8"/>
  <c r="AI2244" i="8" s="1"/>
  <c r="AG2244" i="8"/>
  <c r="AE2244" i="8"/>
  <c r="AF2244" i="8" s="1"/>
  <c r="AB2244" i="8"/>
  <c r="AC2244" i="8" s="1"/>
  <c r="AT2243" i="8"/>
  <c r="AU2243" i="8" s="1"/>
  <c r="AS2243" i="8"/>
  <c r="AR2243" i="8"/>
  <c r="AQ2243" i="8"/>
  <c r="AP2243" i="8"/>
  <c r="AO2243" i="8"/>
  <c r="AN2243" i="8"/>
  <c r="AM2243" i="8"/>
  <c r="AL2243" i="8"/>
  <c r="AK2243" i="8"/>
  <c r="AJ2243" i="8"/>
  <c r="AH2243" i="8"/>
  <c r="AI2243" i="8" s="1"/>
  <c r="AG2243" i="8"/>
  <c r="AE2243" i="8"/>
  <c r="AF2243" i="8" s="1"/>
  <c r="AB2243" i="8"/>
  <c r="AC2243" i="8" s="1"/>
  <c r="AT2242" i="8"/>
  <c r="AU2242" i="8" s="1"/>
  <c r="AS2242" i="8"/>
  <c r="AR2242" i="8"/>
  <c r="AQ2242" i="8"/>
  <c r="AP2242" i="8"/>
  <c r="AO2242" i="8"/>
  <c r="AN2242" i="8"/>
  <c r="AM2242" i="8"/>
  <c r="AL2242" i="8"/>
  <c r="AK2242" i="8"/>
  <c r="AJ2242" i="8"/>
  <c r="AH2242" i="8"/>
  <c r="AI2242" i="8" s="1"/>
  <c r="AG2242" i="8"/>
  <c r="AE2242" i="8"/>
  <c r="AF2242" i="8" s="1"/>
  <c r="AB2242" i="8"/>
  <c r="AC2242" i="8" s="1"/>
  <c r="AT2241" i="8"/>
  <c r="AU2241" i="8" s="1"/>
  <c r="AS2241" i="8"/>
  <c r="AR2241" i="8"/>
  <c r="AQ2241" i="8"/>
  <c r="AP2241" i="8"/>
  <c r="AO2241" i="8"/>
  <c r="AN2241" i="8"/>
  <c r="AM2241" i="8"/>
  <c r="AL2241" i="8"/>
  <c r="AK2241" i="8"/>
  <c r="AJ2241" i="8"/>
  <c r="AH2241" i="8"/>
  <c r="AI2241" i="8" s="1"/>
  <c r="AG2241" i="8"/>
  <c r="AE2241" i="8"/>
  <c r="AF2241" i="8" s="1"/>
  <c r="AC2241" i="8"/>
  <c r="AB2241" i="8"/>
  <c r="AT2240" i="8"/>
  <c r="AU2240" i="8" s="1"/>
  <c r="AS2240" i="8"/>
  <c r="AR2240" i="8"/>
  <c r="AQ2240" i="8"/>
  <c r="AP2240" i="8"/>
  <c r="AO2240" i="8"/>
  <c r="AN2240" i="8"/>
  <c r="AM2240" i="8"/>
  <c r="AL2240" i="8"/>
  <c r="AK2240" i="8"/>
  <c r="AJ2240" i="8"/>
  <c r="AH2240" i="8"/>
  <c r="AI2240" i="8" s="1"/>
  <c r="AG2240" i="8"/>
  <c r="AE2240" i="8"/>
  <c r="AF2240" i="8" s="1"/>
  <c r="AB2240" i="8"/>
  <c r="AC2240" i="8" s="1"/>
  <c r="AT2239" i="8"/>
  <c r="AU2239" i="8" s="1"/>
  <c r="AS2239" i="8"/>
  <c r="AR2239" i="8"/>
  <c r="AQ2239" i="8"/>
  <c r="AP2239" i="8"/>
  <c r="AO2239" i="8"/>
  <c r="AN2239" i="8"/>
  <c r="AM2239" i="8"/>
  <c r="AL2239" i="8"/>
  <c r="AK2239" i="8"/>
  <c r="AJ2239" i="8"/>
  <c r="AH2239" i="8"/>
  <c r="AI2239" i="8" s="1"/>
  <c r="AG2239" i="8"/>
  <c r="AE2239" i="8"/>
  <c r="AF2239" i="8" s="1"/>
  <c r="AB2239" i="8"/>
  <c r="AC2239" i="8" s="1"/>
  <c r="AT2238" i="8"/>
  <c r="AU2238" i="8" s="1"/>
  <c r="AS2238" i="8"/>
  <c r="AR2238" i="8"/>
  <c r="AQ2238" i="8"/>
  <c r="AP2238" i="8"/>
  <c r="AO2238" i="8"/>
  <c r="AN2238" i="8"/>
  <c r="AM2238" i="8"/>
  <c r="AL2238" i="8"/>
  <c r="AK2238" i="8"/>
  <c r="AJ2238" i="8"/>
  <c r="AH2238" i="8"/>
  <c r="AI2238" i="8" s="1"/>
  <c r="AG2238" i="8"/>
  <c r="AE2238" i="8"/>
  <c r="AF2238" i="8" s="1"/>
  <c r="AB2238" i="8"/>
  <c r="AC2238" i="8" s="1"/>
  <c r="AT2237" i="8"/>
  <c r="AU2237" i="8" s="1"/>
  <c r="AS2237" i="8"/>
  <c r="AR2237" i="8"/>
  <c r="AQ2237" i="8"/>
  <c r="AP2237" i="8"/>
  <c r="AO2237" i="8"/>
  <c r="AN2237" i="8"/>
  <c r="AM2237" i="8"/>
  <c r="AL2237" i="8"/>
  <c r="AK2237" i="8"/>
  <c r="AJ2237" i="8"/>
  <c r="AH2237" i="8"/>
  <c r="AI2237" i="8" s="1"/>
  <c r="AG2237" i="8"/>
  <c r="AE2237" i="8"/>
  <c r="AF2237" i="8" s="1"/>
  <c r="AB2237" i="8"/>
  <c r="AC2237" i="8" s="1"/>
  <c r="AT2236" i="8"/>
  <c r="AU2236" i="8" s="1"/>
  <c r="AS2236" i="8"/>
  <c r="AR2236" i="8"/>
  <c r="AQ2236" i="8"/>
  <c r="AP2236" i="8"/>
  <c r="AO2236" i="8"/>
  <c r="AN2236" i="8"/>
  <c r="AM2236" i="8"/>
  <c r="AL2236" i="8"/>
  <c r="AK2236" i="8"/>
  <c r="AJ2236" i="8"/>
  <c r="AH2236" i="8"/>
  <c r="AI2236" i="8" s="1"/>
  <c r="AG2236" i="8"/>
  <c r="AE2236" i="8"/>
  <c r="AF2236" i="8" s="1"/>
  <c r="AB2236" i="8"/>
  <c r="AC2236" i="8" s="1"/>
  <c r="AT2235" i="8"/>
  <c r="AU2235" i="8" s="1"/>
  <c r="AS2235" i="8"/>
  <c r="AR2235" i="8"/>
  <c r="AQ2235" i="8"/>
  <c r="AP2235" i="8"/>
  <c r="AO2235" i="8"/>
  <c r="AN2235" i="8"/>
  <c r="AM2235" i="8"/>
  <c r="AL2235" i="8"/>
  <c r="AK2235" i="8"/>
  <c r="AJ2235" i="8"/>
  <c r="AH2235" i="8"/>
  <c r="AI2235" i="8" s="1"/>
  <c r="AG2235" i="8"/>
  <c r="AE2235" i="8"/>
  <c r="AF2235" i="8" s="1"/>
  <c r="AB2235" i="8"/>
  <c r="AC2235" i="8" s="1"/>
  <c r="AT2234" i="8"/>
  <c r="AU2234" i="8" s="1"/>
  <c r="AS2234" i="8"/>
  <c r="AR2234" i="8"/>
  <c r="AQ2234" i="8"/>
  <c r="AP2234" i="8"/>
  <c r="AO2234" i="8"/>
  <c r="AN2234" i="8"/>
  <c r="AM2234" i="8"/>
  <c r="AL2234" i="8"/>
  <c r="AK2234" i="8"/>
  <c r="AJ2234" i="8"/>
  <c r="AH2234" i="8"/>
  <c r="AI2234" i="8" s="1"/>
  <c r="AG2234" i="8"/>
  <c r="AE2234" i="8"/>
  <c r="AF2234" i="8" s="1"/>
  <c r="AB2234" i="8"/>
  <c r="AC2234" i="8" s="1"/>
  <c r="AT2233" i="8"/>
  <c r="AU2233" i="8" s="1"/>
  <c r="AS2233" i="8"/>
  <c r="AR2233" i="8"/>
  <c r="AQ2233" i="8"/>
  <c r="AP2233" i="8"/>
  <c r="AO2233" i="8"/>
  <c r="AN2233" i="8"/>
  <c r="AM2233" i="8"/>
  <c r="AL2233" i="8"/>
  <c r="AK2233" i="8"/>
  <c r="AJ2233" i="8"/>
  <c r="AH2233" i="8"/>
  <c r="AI2233" i="8" s="1"/>
  <c r="AG2233" i="8"/>
  <c r="AE2233" i="8"/>
  <c r="AF2233" i="8" s="1"/>
  <c r="AB2233" i="8"/>
  <c r="AC2233" i="8" s="1"/>
  <c r="AU2232" i="8"/>
  <c r="AT2232" i="8"/>
  <c r="AS2232" i="8"/>
  <c r="AR2232" i="8"/>
  <c r="AQ2232" i="8"/>
  <c r="AP2232" i="8"/>
  <c r="AO2232" i="8"/>
  <c r="AN2232" i="8"/>
  <c r="AM2232" i="8"/>
  <c r="AL2232" i="8"/>
  <c r="AK2232" i="8"/>
  <c r="AJ2232" i="8"/>
  <c r="AH2232" i="8"/>
  <c r="AI2232" i="8" s="1"/>
  <c r="AG2232" i="8"/>
  <c r="AE2232" i="8"/>
  <c r="AF2232" i="8" s="1"/>
  <c r="AB2232" i="8"/>
  <c r="AC2232" i="8" s="1"/>
  <c r="AT2231" i="8"/>
  <c r="AU2231" i="8" s="1"/>
  <c r="AS2231" i="8"/>
  <c r="AR2231" i="8"/>
  <c r="AQ2231" i="8"/>
  <c r="AP2231" i="8"/>
  <c r="AO2231" i="8"/>
  <c r="AN2231" i="8"/>
  <c r="AM2231" i="8"/>
  <c r="AL2231" i="8"/>
  <c r="AK2231" i="8"/>
  <c r="AJ2231" i="8"/>
  <c r="AH2231" i="8"/>
  <c r="AI2231" i="8" s="1"/>
  <c r="AG2231" i="8"/>
  <c r="AE2231" i="8"/>
  <c r="AF2231" i="8" s="1"/>
  <c r="AB2231" i="8"/>
  <c r="AC2231" i="8" s="1"/>
  <c r="AT2230" i="8"/>
  <c r="AU2230" i="8" s="1"/>
  <c r="AS2230" i="8"/>
  <c r="AR2230" i="8"/>
  <c r="AQ2230" i="8"/>
  <c r="AP2230" i="8"/>
  <c r="AO2230" i="8"/>
  <c r="AN2230" i="8"/>
  <c r="AM2230" i="8"/>
  <c r="AL2230" i="8"/>
  <c r="AK2230" i="8"/>
  <c r="AJ2230" i="8"/>
  <c r="AH2230" i="8"/>
  <c r="AI2230" i="8" s="1"/>
  <c r="AG2230" i="8"/>
  <c r="AE2230" i="8"/>
  <c r="AF2230" i="8" s="1"/>
  <c r="AB2230" i="8"/>
  <c r="AC2230" i="8" s="1"/>
  <c r="AT2229" i="8"/>
  <c r="AU2229" i="8" s="1"/>
  <c r="AS2229" i="8"/>
  <c r="AR2229" i="8"/>
  <c r="AQ2229" i="8"/>
  <c r="AP2229" i="8"/>
  <c r="AO2229" i="8"/>
  <c r="AN2229" i="8"/>
  <c r="AM2229" i="8"/>
  <c r="AL2229" i="8"/>
  <c r="AK2229" i="8"/>
  <c r="AJ2229" i="8"/>
  <c r="AH2229" i="8"/>
  <c r="AI2229" i="8" s="1"/>
  <c r="AG2229" i="8"/>
  <c r="AE2229" i="8"/>
  <c r="AF2229" i="8" s="1"/>
  <c r="AB2229" i="8"/>
  <c r="AC2229" i="8" s="1"/>
  <c r="AT2228" i="8"/>
  <c r="AU2228" i="8" s="1"/>
  <c r="AS2228" i="8"/>
  <c r="AR2228" i="8"/>
  <c r="AQ2228" i="8"/>
  <c r="AP2228" i="8"/>
  <c r="AO2228" i="8"/>
  <c r="AN2228" i="8"/>
  <c r="AM2228" i="8"/>
  <c r="AL2228" i="8"/>
  <c r="AK2228" i="8"/>
  <c r="AJ2228" i="8"/>
  <c r="AH2228" i="8"/>
  <c r="AI2228" i="8" s="1"/>
  <c r="AG2228" i="8"/>
  <c r="AE2228" i="8"/>
  <c r="AF2228" i="8" s="1"/>
  <c r="AB2228" i="8"/>
  <c r="AC2228" i="8" s="1"/>
  <c r="AT2227" i="8"/>
  <c r="AU2227" i="8" s="1"/>
  <c r="AS2227" i="8"/>
  <c r="AR2227" i="8"/>
  <c r="AQ2227" i="8"/>
  <c r="AP2227" i="8"/>
  <c r="AO2227" i="8"/>
  <c r="AN2227" i="8"/>
  <c r="AM2227" i="8"/>
  <c r="AL2227" i="8"/>
  <c r="AK2227" i="8"/>
  <c r="AJ2227" i="8"/>
  <c r="AH2227" i="8"/>
  <c r="AI2227" i="8" s="1"/>
  <c r="AG2227" i="8"/>
  <c r="AE2227" i="8"/>
  <c r="AF2227" i="8" s="1"/>
  <c r="AB2227" i="8"/>
  <c r="AC2227" i="8" s="1"/>
  <c r="AT2226" i="8"/>
  <c r="AU2226" i="8" s="1"/>
  <c r="AS2226" i="8"/>
  <c r="AR2226" i="8"/>
  <c r="AQ2226" i="8"/>
  <c r="AP2226" i="8"/>
  <c r="AO2226" i="8"/>
  <c r="AN2226" i="8"/>
  <c r="AM2226" i="8"/>
  <c r="AL2226" i="8"/>
  <c r="AK2226" i="8"/>
  <c r="AJ2226" i="8"/>
  <c r="AH2226" i="8"/>
  <c r="AI2226" i="8" s="1"/>
  <c r="AG2226" i="8"/>
  <c r="AE2226" i="8"/>
  <c r="AF2226" i="8" s="1"/>
  <c r="AB2226" i="8"/>
  <c r="AC2226" i="8" s="1"/>
  <c r="AT2225" i="8"/>
  <c r="AU2225" i="8" s="1"/>
  <c r="AS2225" i="8"/>
  <c r="AR2225" i="8"/>
  <c r="AQ2225" i="8"/>
  <c r="AP2225" i="8"/>
  <c r="AO2225" i="8"/>
  <c r="AN2225" i="8"/>
  <c r="AM2225" i="8"/>
  <c r="AL2225" i="8"/>
  <c r="AK2225" i="8"/>
  <c r="AJ2225" i="8"/>
  <c r="AH2225" i="8"/>
  <c r="AI2225" i="8" s="1"/>
  <c r="AG2225" i="8"/>
  <c r="AE2225" i="8"/>
  <c r="AF2225" i="8" s="1"/>
  <c r="AB2225" i="8"/>
  <c r="AC2225" i="8" s="1"/>
  <c r="AT2224" i="8"/>
  <c r="AU2224" i="8" s="1"/>
  <c r="AS2224" i="8"/>
  <c r="AR2224" i="8"/>
  <c r="AQ2224" i="8"/>
  <c r="AP2224" i="8"/>
  <c r="AO2224" i="8"/>
  <c r="AN2224" i="8"/>
  <c r="AM2224" i="8"/>
  <c r="AL2224" i="8"/>
  <c r="AK2224" i="8"/>
  <c r="AJ2224" i="8"/>
  <c r="AH2224" i="8"/>
  <c r="AI2224" i="8" s="1"/>
  <c r="AG2224" i="8"/>
  <c r="AE2224" i="8"/>
  <c r="AF2224" i="8" s="1"/>
  <c r="AB2224" i="8"/>
  <c r="AC2224" i="8" s="1"/>
  <c r="AU2223" i="8"/>
  <c r="AT2223" i="8"/>
  <c r="AS2223" i="8"/>
  <c r="AR2223" i="8"/>
  <c r="AQ2223" i="8"/>
  <c r="AP2223" i="8"/>
  <c r="AO2223" i="8"/>
  <c r="AN2223" i="8"/>
  <c r="AM2223" i="8"/>
  <c r="AL2223" i="8"/>
  <c r="AK2223" i="8"/>
  <c r="AJ2223" i="8"/>
  <c r="AH2223" i="8"/>
  <c r="AI2223" i="8" s="1"/>
  <c r="AG2223" i="8"/>
  <c r="AE2223" i="8"/>
  <c r="AF2223" i="8" s="1"/>
  <c r="AB2223" i="8"/>
  <c r="AC2223" i="8" s="1"/>
  <c r="AT2222" i="8"/>
  <c r="AU2222" i="8" s="1"/>
  <c r="AS2222" i="8"/>
  <c r="AR2222" i="8"/>
  <c r="AQ2222" i="8"/>
  <c r="AP2222" i="8"/>
  <c r="AO2222" i="8"/>
  <c r="AN2222" i="8"/>
  <c r="AM2222" i="8"/>
  <c r="AL2222" i="8"/>
  <c r="AK2222" i="8"/>
  <c r="AJ2222" i="8"/>
  <c r="AH2222" i="8"/>
  <c r="AI2222" i="8" s="1"/>
  <c r="AG2222" i="8"/>
  <c r="AE2222" i="8"/>
  <c r="AF2222" i="8" s="1"/>
  <c r="AB2222" i="8"/>
  <c r="AC2222" i="8" s="1"/>
  <c r="AT2221" i="8"/>
  <c r="AU2221" i="8" s="1"/>
  <c r="AS2221" i="8"/>
  <c r="AR2221" i="8"/>
  <c r="AQ2221" i="8"/>
  <c r="AP2221" i="8"/>
  <c r="AO2221" i="8"/>
  <c r="AN2221" i="8"/>
  <c r="AM2221" i="8"/>
  <c r="AL2221" i="8"/>
  <c r="AK2221" i="8"/>
  <c r="AJ2221" i="8"/>
  <c r="AH2221" i="8"/>
  <c r="AI2221" i="8" s="1"/>
  <c r="AG2221" i="8"/>
  <c r="AE2221" i="8"/>
  <c r="AF2221" i="8" s="1"/>
  <c r="AB2221" i="8"/>
  <c r="AC2221" i="8" s="1"/>
  <c r="AT2220" i="8"/>
  <c r="AU2220" i="8" s="1"/>
  <c r="AS2220" i="8"/>
  <c r="AR2220" i="8"/>
  <c r="AQ2220" i="8"/>
  <c r="AP2220" i="8"/>
  <c r="AO2220" i="8"/>
  <c r="AN2220" i="8"/>
  <c r="AM2220" i="8"/>
  <c r="AL2220" i="8"/>
  <c r="AK2220" i="8"/>
  <c r="AJ2220" i="8"/>
  <c r="AH2220" i="8"/>
  <c r="AI2220" i="8" s="1"/>
  <c r="AG2220" i="8"/>
  <c r="AE2220" i="8"/>
  <c r="AF2220" i="8" s="1"/>
  <c r="AB2220" i="8"/>
  <c r="AC2220" i="8" s="1"/>
  <c r="AT2219" i="8"/>
  <c r="AU2219" i="8" s="1"/>
  <c r="AS2219" i="8"/>
  <c r="AR2219" i="8"/>
  <c r="AQ2219" i="8"/>
  <c r="AP2219" i="8"/>
  <c r="AO2219" i="8"/>
  <c r="AN2219" i="8"/>
  <c r="AM2219" i="8"/>
  <c r="AL2219" i="8"/>
  <c r="AK2219" i="8"/>
  <c r="AJ2219" i="8"/>
  <c r="AH2219" i="8"/>
  <c r="AI2219" i="8" s="1"/>
  <c r="AG2219" i="8"/>
  <c r="AE2219" i="8"/>
  <c r="AF2219" i="8" s="1"/>
  <c r="AB2219" i="8"/>
  <c r="AC2219" i="8" s="1"/>
  <c r="AT2218" i="8"/>
  <c r="AU2218" i="8" s="1"/>
  <c r="AS2218" i="8"/>
  <c r="AR2218" i="8"/>
  <c r="AQ2218" i="8"/>
  <c r="AP2218" i="8"/>
  <c r="AO2218" i="8"/>
  <c r="AN2218" i="8"/>
  <c r="AM2218" i="8"/>
  <c r="AL2218" i="8"/>
  <c r="AK2218" i="8"/>
  <c r="AJ2218" i="8"/>
  <c r="AH2218" i="8"/>
  <c r="AI2218" i="8" s="1"/>
  <c r="AG2218" i="8"/>
  <c r="AE2218" i="8"/>
  <c r="AF2218" i="8" s="1"/>
  <c r="AB2218" i="8"/>
  <c r="AC2218" i="8" s="1"/>
  <c r="AT2217" i="8"/>
  <c r="AU2217" i="8" s="1"/>
  <c r="AS2217" i="8"/>
  <c r="AR2217" i="8"/>
  <c r="AQ2217" i="8"/>
  <c r="AP2217" i="8"/>
  <c r="AO2217" i="8"/>
  <c r="AN2217" i="8"/>
  <c r="AM2217" i="8"/>
  <c r="AL2217" i="8"/>
  <c r="AK2217" i="8"/>
  <c r="AJ2217" i="8"/>
  <c r="AH2217" i="8"/>
  <c r="AI2217" i="8" s="1"/>
  <c r="AG2217" i="8"/>
  <c r="AE2217" i="8"/>
  <c r="AF2217" i="8" s="1"/>
  <c r="AB2217" i="8"/>
  <c r="AC2217" i="8" s="1"/>
  <c r="AT2216" i="8"/>
  <c r="AU2216" i="8" s="1"/>
  <c r="AS2216" i="8"/>
  <c r="AR2216" i="8"/>
  <c r="AQ2216" i="8"/>
  <c r="AP2216" i="8"/>
  <c r="AO2216" i="8"/>
  <c r="AN2216" i="8"/>
  <c r="AM2216" i="8"/>
  <c r="AL2216" i="8"/>
  <c r="AK2216" i="8"/>
  <c r="AJ2216" i="8"/>
  <c r="AH2216" i="8"/>
  <c r="AI2216" i="8" s="1"/>
  <c r="AG2216" i="8"/>
  <c r="AE2216" i="8"/>
  <c r="AF2216" i="8" s="1"/>
  <c r="AC2216" i="8"/>
  <c r="AB2216" i="8"/>
  <c r="AT2215" i="8"/>
  <c r="AU2215" i="8" s="1"/>
  <c r="AS2215" i="8"/>
  <c r="AR2215" i="8"/>
  <c r="AQ2215" i="8"/>
  <c r="AP2215" i="8"/>
  <c r="AO2215" i="8"/>
  <c r="AN2215" i="8"/>
  <c r="AM2215" i="8"/>
  <c r="AL2215" i="8"/>
  <c r="AK2215" i="8"/>
  <c r="AJ2215" i="8"/>
  <c r="AH2215" i="8"/>
  <c r="AI2215" i="8" s="1"/>
  <c r="AG2215" i="8"/>
  <c r="AE2215" i="8"/>
  <c r="AF2215" i="8" s="1"/>
  <c r="AB2215" i="8"/>
  <c r="AC2215" i="8" s="1"/>
  <c r="AT2214" i="8"/>
  <c r="AU2214" i="8" s="1"/>
  <c r="AS2214" i="8"/>
  <c r="AR2214" i="8"/>
  <c r="AQ2214" i="8"/>
  <c r="AP2214" i="8"/>
  <c r="AO2214" i="8"/>
  <c r="AN2214" i="8"/>
  <c r="AM2214" i="8"/>
  <c r="AL2214" i="8"/>
  <c r="AK2214" i="8"/>
  <c r="AJ2214" i="8"/>
  <c r="AH2214" i="8"/>
  <c r="AI2214" i="8" s="1"/>
  <c r="AG2214" i="8"/>
  <c r="AE2214" i="8"/>
  <c r="AF2214" i="8" s="1"/>
  <c r="AB2214" i="8"/>
  <c r="AC2214" i="8" s="1"/>
  <c r="AT2213" i="8"/>
  <c r="AU2213" i="8" s="1"/>
  <c r="AS2213" i="8"/>
  <c r="AR2213" i="8"/>
  <c r="AQ2213" i="8"/>
  <c r="AP2213" i="8"/>
  <c r="AO2213" i="8"/>
  <c r="AN2213" i="8"/>
  <c r="AM2213" i="8"/>
  <c r="AL2213" i="8"/>
  <c r="AK2213" i="8"/>
  <c r="AJ2213" i="8"/>
  <c r="AH2213" i="8"/>
  <c r="AI2213" i="8" s="1"/>
  <c r="AG2213" i="8"/>
  <c r="AE2213" i="8"/>
  <c r="AF2213" i="8" s="1"/>
  <c r="AB2213" i="8"/>
  <c r="AC2213" i="8" s="1"/>
  <c r="AT2212" i="8"/>
  <c r="AU2212" i="8" s="1"/>
  <c r="AS2212" i="8"/>
  <c r="AR2212" i="8"/>
  <c r="AQ2212" i="8"/>
  <c r="AP2212" i="8"/>
  <c r="AO2212" i="8"/>
  <c r="AN2212" i="8"/>
  <c r="AM2212" i="8"/>
  <c r="AL2212" i="8"/>
  <c r="AK2212" i="8"/>
  <c r="AJ2212" i="8"/>
  <c r="AH2212" i="8"/>
  <c r="AI2212" i="8" s="1"/>
  <c r="AG2212" i="8"/>
  <c r="AE2212" i="8"/>
  <c r="AF2212" i="8" s="1"/>
  <c r="AB2212" i="8"/>
  <c r="AC2212" i="8" s="1"/>
  <c r="AU2211" i="8"/>
  <c r="AT2211" i="8"/>
  <c r="AS2211" i="8"/>
  <c r="AR2211" i="8"/>
  <c r="AQ2211" i="8"/>
  <c r="AP2211" i="8"/>
  <c r="AO2211" i="8"/>
  <c r="AN2211" i="8"/>
  <c r="AM2211" i="8"/>
  <c r="AL2211" i="8"/>
  <c r="AK2211" i="8"/>
  <c r="AJ2211" i="8"/>
  <c r="AH2211" i="8"/>
  <c r="AI2211" i="8" s="1"/>
  <c r="AG2211" i="8"/>
  <c r="AE2211" i="8"/>
  <c r="AF2211" i="8" s="1"/>
  <c r="AB2211" i="8"/>
  <c r="AC2211" i="8" s="1"/>
  <c r="AT2210" i="8"/>
  <c r="AU2210" i="8" s="1"/>
  <c r="AS2210" i="8"/>
  <c r="AR2210" i="8"/>
  <c r="AQ2210" i="8"/>
  <c r="AP2210" i="8"/>
  <c r="AO2210" i="8"/>
  <c r="AN2210" i="8"/>
  <c r="AM2210" i="8"/>
  <c r="AL2210" i="8"/>
  <c r="AK2210" i="8"/>
  <c r="AJ2210" i="8"/>
  <c r="AH2210" i="8"/>
  <c r="AI2210" i="8" s="1"/>
  <c r="AG2210" i="8"/>
  <c r="AE2210" i="8"/>
  <c r="AF2210" i="8" s="1"/>
  <c r="AB2210" i="8"/>
  <c r="AC2210" i="8" s="1"/>
  <c r="AT2209" i="8"/>
  <c r="AU2209" i="8" s="1"/>
  <c r="AS2209" i="8"/>
  <c r="AR2209" i="8"/>
  <c r="AQ2209" i="8"/>
  <c r="AP2209" i="8"/>
  <c r="AO2209" i="8"/>
  <c r="AN2209" i="8"/>
  <c r="AM2209" i="8"/>
  <c r="AL2209" i="8"/>
  <c r="AK2209" i="8"/>
  <c r="AJ2209" i="8"/>
  <c r="AH2209" i="8"/>
  <c r="AI2209" i="8" s="1"/>
  <c r="AG2209" i="8"/>
  <c r="AE2209" i="8"/>
  <c r="AF2209" i="8" s="1"/>
  <c r="AB2209" i="8"/>
  <c r="AC2209" i="8" s="1"/>
  <c r="AT2208" i="8"/>
  <c r="AU2208" i="8" s="1"/>
  <c r="AS2208" i="8"/>
  <c r="AR2208" i="8"/>
  <c r="AQ2208" i="8"/>
  <c r="AP2208" i="8"/>
  <c r="AO2208" i="8"/>
  <c r="AN2208" i="8"/>
  <c r="AM2208" i="8"/>
  <c r="AL2208" i="8"/>
  <c r="AK2208" i="8"/>
  <c r="AJ2208" i="8"/>
  <c r="AH2208" i="8"/>
  <c r="AI2208" i="8" s="1"/>
  <c r="AG2208" i="8"/>
  <c r="AE2208" i="8"/>
  <c r="AF2208" i="8" s="1"/>
  <c r="AB2208" i="8"/>
  <c r="AC2208" i="8" s="1"/>
  <c r="AU2207" i="8"/>
  <c r="AT2207" i="8"/>
  <c r="AS2207" i="8"/>
  <c r="AR2207" i="8"/>
  <c r="AQ2207" i="8"/>
  <c r="AP2207" i="8"/>
  <c r="AO2207" i="8"/>
  <c r="AN2207" i="8"/>
  <c r="AM2207" i="8"/>
  <c r="AL2207" i="8"/>
  <c r="AK2207" i="8"/>
  <c r="AJ2207" i="8"/>
  <c r="AH2207" i="8"/>
  <c r="AI2207" i="8" s="1"/>
  <c r="AG2207" i="8"/>
  <c r="AE2207" i="8"/>
  <c r="AF2207" i="8" s="1"/>
  <c r="AB2207" i="8"/>
  <c r="AC2207" i="8" s="1"/>
  <c r="AT2206" i="8"/>
  <c r="AU2206" i="8" s="1"/>
  <c r="AS2206" i="8"/>
  <c r="AR2206" i="8"/>
  <c r="AQ2206" i="8"/>
  <c r="AP2206" i="8"/>
  <c r="AO2206" i="8"/>
  <c r="AN2206" i="8"/>
  <c r="AM2206" i="8"/>
  <c r="AL2206" i="8"/>
  <c r="AK2206" i="8"/>
  <c r="AJ2206" i="8"/>
  <c r="AH2206" i="8"/>
  <c r="AI2206" i="8" s="1"/>
  <c r="AG2206" i="8"/>
  <c r="AE2206" i="8"/>
  <c r="AF2206" i="8" s="1"/>
  <c r="AB2206" i="8"/>
  <c r="AC2206" i="8" s="1"/>
  <c r="AT2205" i="8"/>
  <c r="AU2205" i="8" s="1"/>
  <c r="AS2205" i="8"/>
  <c r="AR2205" i="8"/>
  <c r="AQ2205" i="8"/>
  <c r="AP2205" i="8"/>
  <c r="AO2205" i="8"/>
  <c r="AN2205" i="8"/>
  <c r="AM2205" i="8"/>
  <c r="AL2205" i="8"/>
  <c r="AK2205" i="8"/>
  <c r="AJ2205" i="8"/>
  <c r="AH2205" i="8"/>
  <c r="AI2205" i="8" s="1"/>
  <c r="AG2205" i="8"/>
  <c r="AE2205" i="8"/>
  <c r="AF2205" i="8" s="1"/>
  <c r="AB2205" i="8"/>
  <c r="AC2205" i="8" s="1"/>
  <c r="AT2204" i="8"/>
  <c r="AU2204" i="8" s="1"/>
  <c r="AS2204" i="8"/>
  <c r="AR2204" i="8"/>
  <c r="AQ2204" i="8"/>
  <c r="AP2204" i="8"/>
  <c r="AO2204" i="8"/>
  <c r="AN2204" i="8"/>
  <c r="AM2204" i="8"/>
  <c r="AL2204" i="8"/>
  <c r="AK2204" i="8"/>
  <c r="AJ2204" i="8"/>
  <c r="AH2204" i="8"/>
  <c r="AI2204" i="8" s="1"/>
  <c r="AG2204" i="8"/>
  <c r="AE2204" i="8"/>
  <c r="AF2204" i="8" s="1"/>
  <c r="AB2204" i="8"/>
  <c r="AC2204" i="8" s="1"/>
  <c r="AT2203" i="8"/>
  <c r="AU2203" i="8" s="1"/>
  <c r="AS2203" i="8"/>
  <c r="AR2203" i="8"/>
  <c r="AQ2203" i="8"/>
  <c r="AP2203" i="8"/>
  <c r="AO2203" i="8"/>
  <c r="AN2203" i="8"/>
  <c r="AM2203" i="8"/>
  <c r="AL2203" i="8"/>
  <c r="AK2203" i="8"/>
  <c r="AJ2203" i="8"/>
  <c r="AH2203" i="8"/>
  <c r="AI2203" i="8" s="1"/>
  <c r="AG2203" i="8"/>
  <c r="AE2203" i="8"/>
  <c r="AF2203" i="8" s="1"/>
  <c r="AB2203" i="8"/>
  <c r="AC2203" i="8" s="1"/>
  <c r="AT2202" i="8"/>
  <c r="AU2202" i="8" s="1"/>
  <c r="AS2202" i="8"/>
  <c r="AR2202" i="8"/>
  <c r="AQ2202" i="8"/>
  <c r="AP2202" i="8"/>
  <c r="AO2202" i="8"/>
  <c r="AN2202" i="8"/>
  <c r="AM2202" i="8"/>
  <c r="AL2202" i="8"/>
  <c r="AK2202" i="8"/>
  <c r="AJ2202" i="8"/>
  <c r="AH2202" i="8"/>
  <c r="AI2202" i="8" s="1"/>
  <c r="AG2202" i="8"/>
  <c r="AE2202" i="8"/>
  <c r="AF2202" i="8" s="1"/>
  <c r="AB2202" i="8"/>
  <c r="AC2202" i="8" s="1"/>
  <c r="AT2201" i="8"/>
  <c r="AU2201" i="8" s="1"/>
  <c r="AS2201" i="8"/>
  <c r="AR2201" i="8"/>
  <c r="AQ2201" i="8"/>
  <c r="AP2201" i="8"/>
  <c r="AO2201" i="8"/>
  <c r="AN2201" i="8"/>
  <c r="AM2201" i="8"/>
  <c r="AL2201" i="8"/>
  <c r="AK2201" i="8"/>
  <c r="AJ2201" i="8"/>
  <c r="AH2201" i="8"/>
  <c r="AI2201" i="8" s="1"/>
  <c r="AG2201" i="8"/>
  <c r="AE2201" i="8"/>
  <c r="AF2201" i="8" s="1"/>
  <c r="AB2201" i="8"/>
  <c r="AC2201" i="8" s="1"/>
  <c r="AT2200" i="8"/>
  <c r="AU2200" i="8" s="1"/>
  <c r="AS2200" i="8"/>
  <c r="AR2200" i="8"/>
  <c r="AQ2200" i="8"/>
  <c r="AP2200" i="8"/>
  <c r="AO2200" i="8"/>
  <c r="AN2200" i="8"/>
  <c r="AM2200" i="8"/>
  <c r="AL2200" i="8"/>
  <c r="AK2200" i="8"/>
  <c r="AJ2200" i="8"/>
  <c r="AH2200" i="8"/>
  <c r="AI2200" i="8" s="1"/>
  <c r="AG2200" i="8"/>
  <c r="AE2200" i="8"/>
  <c r="AF2200" i="8" s="1"/>
  <c r="AB2200" i="8"/>
  <c r="AC2200" i="8" s="1"/>
  <c r="AT2199" i="8"/>
  <c r="AU2199" i="8" s="1"/>
  <c r="AS2199" i="8"/>
  <c r="AR2199" i="8"/>
  <c r="AQ2199" i="8"/>
  <c r="AP2199" i="8"/>
  <c r="AO2199" i="8"/>
  <c r="AN2199" i="8"/>
  <c r="AM2199" i="8"/>
  <c r="AL2199" i="8"/>
  <c r="AK2199" i="8"/>
  <c r="AJ2199" i="8"/>
  <c r="AH2199" i="8"/>
  <c r="AI2199" i="8" s="1"/>
  <c r="AG2199" i="8"/>
  <c r="AE2199" i="8"/>
  <c r="AF2199" i="8" s="1"/>
  <c r="AB2199" i="8"/>
  <c r="AC2199" i="8" s="1"/>
  <c r="AT2198" i="8"/>
  <c r="AU2198" i="8" s="1"/>
  <c r="AS2198" i="8"/>
  <c r="AR2198" i="8"/>
  <c r="AQ2198" i="8"/>
  <c r="AP2198" i="8"/>
  <c r="AO2198" i="8"/>
  <c r="AN2198" i="8"/>
  <c r="AM2198" i="8"/>
  <c r="AL2198" i="8"/>
  <c r="AK2198" i="8"/>
  <c r="AJ2198" i="8"/>
  <c r="AH2198" i="8"/>
  <c r="AI2198" i="8" s="1"/>
  <c r="AG2198" i="8"/>
  <c r="AE2198" i="8"/>
  <c r="AF2198" i="8" s="1"/>
  <c r="AB2198" i="8"/>
  <c r="AC2198" i="8" s="1"/>
  <c r="AT2197" i="8"/>
  <c r="AU2197" i="8" s="1"/>
  <c r="AS2197" i="8"/>
  <c r="AR2197" i="8"/>
  <c r="AQ2197" i="8"/>
  <c r="AP2197" i="8"/>
  <c r="AO2197" i="8"/>
  <c r="AN2197" i="8"/>
  <c r="AM2197" i="8"/>
  <c r="AL2197" i="8"/>
  <c r="AK2197" i="8"/>
  <c r="AJ2197" i="8"/>
  <c r="AH2197" i="8"/>
  <c r="AI2197" i="8" s="1"/>
  <c r="AG2197" i="8"/>
  <c r="AE2197" i="8"/>
  <c r="AF2197" i="8" s="1"/>
  <c r="AB2197" i="8"/>
  <c r="AC2197" i="8" s="1"/>
  <c r="AT2196" i="8"/>
  <c r="AU2196" i="8" s="1"/>
  <c r="AS2196" i="8"/>
  <c r="AR2196" i="8"/>
  <c r="AQ2196" i="8"/>
  <c r="AP2196" i="8"/>
  <c r="AO2196" i="8"/>
  <c r="AN2196" i="8"/>
  <c r="AM2196" i="8"/>
  <c r="AL2196" i="8"/>
  <c r="AK2196" i="8"/>
  <c r="AJ2196" i="8"/>
  <c r="AH2196" i="8"/>
  <c r="AI2196" i="8" s="1"/>
  <c r="AG2196" i="8"/>
  <c r="AE2196" i="8"/>
  <c r="AF2196" i="8" s="1"/>
  <c r="AB2196" i="8"/>
  <c r="AC2196" i="8" s="1"/>
  <c r="AT2195" i="8"/>
  <c r="AU2195" i="8" s="1"/>
  <c r="AS2195" i="8"/>
  <c r="AR2195" i="8"/>
  <c r="AQ2195" i="8"/>
  <c r="AP2195" i="8"/>
  <c r="AO2195" i="8"/>
  <c r="AN2195" i="8"/>
  <c r="AM2195" i="8"/>
  <c r="AL2195" i="8"/>
  <c r="AK2195" i="8"/>
  <c r="AJ2195" i="8"/>
  <c r="AH2195" i="8"/>
  <c r="AI2195" i="8" s="1"/>
  <c r="AG2195" i="8"/>
  <c r="AE2195" i="8"/>
  <c r="AF2195" i="8" s="1"/>
  <c r="AB2195" i="8"/>
  <c r="AC2195" i="8" s="1"/>
  <c r="AT2194" i="8"/>
  <c r="AU2194" i="8" s="1"/>
  <c r="AS2194" i="8"/>
  <c r="AR2194" i="8"/>
  <c r="AQ2194" i="8"/>
  <c r="AP2194" i="8"/>
  <c r="AO2194" i="8"/>
  <c r="AN2194" i="8"/>
  <c r="AM2194" i="8"/>
  <c r="AL2194" i="8"/>
  <c r="AK2194" i="8"/>
  <c r="AJ2194" i="8"/>
  <c r="AH2194" i="8"/>
  <c r="AI2194" i="8" s="1"/>
  <c r="AG2194" i="8"/>
  <c r="AE2194" i="8"/>
  <c r="AF2194" i="8" s="1"/>
  <c r="AB2194" i="8"/>
  <c r="AC2194" i="8" s="1"/>
  <c r="AT2193" i="8"/>
  <c r="AU2193" i="8" s="1"/>
  <c r="AS2193" i="8"/>
  <c r="AR2193" i="8"/>
  <c r="AQ2193" i="8"/>
  <c r="AP2193" i="8"/>
  <c r="AO2193" i="8"/>
  <c r="AN2193" i="8"/>
  <c r="AM2193" i="8"/>
  <c r="AL2193" i="8"/>
  <c r="AK2193" i="8"/>
  <c r="AJ2193" i="8"/>
  <c r="AI2193" i="8"/>
  <c r="AH2193" i="8"/>
  <c r="AG2193" i="8"/>
  <c r="AE2193" i="8"/>
  <c r="AF2193" i="8" s="1"/>
  <c r="AB2193" i="8"/>
  <c r="AC2193" i="8" s="1"/>
  <c r="AT2192" i="8"/>
  <c r="AU2192" i="8" s="1"/>
  <c r="AS2192" i="8"/>
  <c r="AR2192" i="8"/>
  <c r="AQ2192" i="8"/>
  <c r="AP2192" i="8"/>
  <c r="AO2192" i="8"/>
  <c r="AN2192" i="8"/>
  <c r="AM2192" i="8"/>
  <c r="AL2192" i="8"/>
  <c r="AK2192" i="8"/>
  <c r="AJ2192" i="8"/>
  <c r="AH2192" i="8"/>
  <c r="AI2192" i="8" s="1"/>
  <c r="AG2192" i="8"/>
  <c r="AE2192" i="8"/>
  <c r="AF2192" i="8" s="1"/>
  <c r="AB2192" i="8"/>
  <c r="AC2192" i="8" s="1"/>
  <c r="AT2191" i="8"/>
  <c r="AU2191" i="8" s="1"/>
  <c r="AS2191" i="8"/>
  <c r="AR2191" i="8"/>
  <c r="AQ2191" i="8"/>
  <c r="AP2191" i="8"/>
  <c r="AO2191" i="8"/>
  <c r="AN2191" i="8"/>
  <c r="AM2191" i="8"/>
  <c r="AL2191" i="8"/>
  <c r="AK2191" i="8"/>
  <c r="AJ2191" i="8"/>
  <c r="AH2191" i="8"/>
  <c r="AI2191" i="8" s="1"/>
  <c r="AG2191" i="8"/>
  <c r="AE2191" i="8"/>
  <c r="AF2191" i="8" s="1"/>
  <c r="AB2191" i="8"/>
  <c r="AC2191" i="8" s="1"/>
  <c r="AT2190" i="8"/>
  <c r="AU2190" i="8" s="1"/>
  <c r="AS2190" i="8"/>
  <c r="AR2190" i="8"/>
  <c r="AQ2190" i="8"/>
  <c r="AP2190" i="8"/>
  <c r="AO2190" i="8"/>
  <c r="AN2190" i="8"/>
  <c r="AM2190" i="8"/>
  <c r="AL2190" i="8"/>
  <c r="AK2190" i="8"/>
  <c r="AJ2190" i="8"/>
  <c r="AH2190" i="8"/>
  <c r="AI2190" i="8" s="1"/>
  <c r="AG2190" i="8"/>
  <c r="AE2190" i="8"/>
  <c r="AF2190" i="8" s="1"/>
  <c r="AB2190" i="8"/>
  <c r="AC2190" i="8" s="1"/>
  <c r="AT2189" i="8"/>
  <c r="AU2189" i="8" s="1"/>
  <c r="AS2189" i="8"/>
  <c r="AR2189" i="8"/>
  <c r="AQ2189" i="8"/>
  <c r="AP2189" i="8"/>
  <c r="AO2189" i="8"/>
  <c r="AN2189" i="8"/>
  <c r="AM2189" i="8"/>
  <c r="AL2189" i="8"/>
  <c r="AK2189" i="8"/>
  <c r="AJ2189" i="8"/>
  <c r="AH2189" i="8"/>
  <c r="AI2189" i="8" s="1"/>
  <c r="AG2189" i="8"/>
  <c r="AE2189" i="8"/>
  <c r="AF2189" i="8" s="1"/>
  <c r="AB2189" i="8"/>
  <c r="AC2189" i="8" s="1"/>
  <c r="AT2188" i="8"/>
  <c r="AU2188" i="8" s="1"/>
  <c r="AS2188" i="8"/>
  <c r="AR2188" i="8"/>
  <c r="AQ2188" i="8"/>
  <c r="AP2188" i="8"/>
  <c r="AO2188" i="8"/>
  <c r="AN2188" i="8"/>
  <c r="AM2188" i="8"/>
  <c r="AL2188" i="8"/>
  <c r="AK2188" i="8"/>
  <c r="AJ2188" i="8"/>
  <c r="AH2188" i="8"/>
  <c r="AI2188" i="8" s="1"/>
  <c r="AG2188" i="8"/>
  <c r="AE2188" i="8"/>
  <c r="AF2188" i="8" s="1"/>
  <c r="AB2188" i="8"/>
  <c r="AC2188" i="8" s="1"/>
  <c r="AT2187" i="8"/>
  <c r="AU2187" i="8" s="1"/>
  <c r="AS2187" i="8"/>
  <c r="AR2187" i="8"/>
  <c r="AQ2187" i="8"/>
  <c r="AP2187" i="8"/>
  <c r="AO2187" i="8"/>
  <c r="AN2187" i="8"/>
  <c r="AM2187" i="8"/>
  <c r="AL2187" i="8"/>
  <c r="AK2187" i="8"/>
  <c r="AJ2187" i="8"/>
  <c r="AH2187" i="8"/>
  <c r="AI2187" i="8" s="1"/>
  <c r="AG2187" i="8"/>
  <c r="AE2187" i="8"/>
  <c r="AF2187" i="8" s="1"/>
  <c r="AB2187" i="8"/>
  <c r="AC2187" i="8" s="1"/>
  <c r="AT2186" i="8"/>
  <c r="AU2186" i="8" s="1"/>
  <c r="AS2186" i="8"/>
  <c r="AR2186" i="8"/>
  <c r="AQ2186" i="8"/>
  <c r="AP2186" i="8"/>
  <c r="AO2186" i="8"/>
  <c r="AN2186" i="8"/>
  <c r="AM2186" i="8"/>
  <c r="AL2186" i="8"/>
  <c r="AK2186" i="8"/>
  <c r="AJ2186" i="8"/>
  <c r="AH2186" i="8"/>
  <c r="AI2186" i="8" s="1"/>
  <c r="AG2186" i="8"/>
  <c r="AF2186" i="8"/>
  <c r="AE2186" i="8"/>
  <c r="AB2186" i="8"/>
  <c r="AC2186" i="8" s="1"/>
  <c r="AT2185" i="8"/>
  <c r="AU2185" i="8" s="1"/>
  <c r="AS2185" i="8"/>
  <c r="AR2185" i="8"/>
  <c r="AQ2185" i="8"/>
  <c r="AP2185" i="8"/>
  <c r="AO2185" i="8"/>
  <c r="AN2185" i="8"/>
  <c r="AM2185" i="8"/>
  <c r="AL2185" i="8"/>
  <c r="AK2185" i="8"/>
  <c r="AJ2185" i="8"/>
  <c r="AH2185" i="8"/>
  <c r="AI2185" i="8" s="1"/>
  <c r="AG2185" i="8"/>
  <c r="AE2185" i="8"/>
  <c r="AF2185" i="8" s="1"/>
  <c r="AB2185" i="8"/>
  <c r="AC2185" i="8" s="1"/>
  <c r="AT2184" i="8"/>
  <c r="AU2184" i="8" s="1"/>
  <c r="AS2184" i="8"/>
  <c r="AR2184" i="8"/>
  <c r="AQ2184" i="8"/>
  <c r="AP2184" i="8"/>
  <c r="AO2184" i="8"/>
  <c r="AN2184" i="8"/>
  <c r="AM2184" i="8"/>
  <c r="AL2184" i="8"/>
  <c r="AK2184" i="8"/>
  <c r="AJ2184" i="8"/>
  <c r="AH2184" i="8"/>
  <c r="AI2184" i="8" s="1"/>
  <c r="AG2184" i="8"/>
  <c r="AE2184" i="8"/>
  <c r="AF2184" i="8" s="1"/>
  <c r="AC2184" i="8"/>
  <c r="AB2184" i="8"/>
  <c r="AT2183" i="8"/>
  <c r="AU2183" i="8" s="1"/>
  <c r="AS2183" i="8"/>
  <c r="AR2183" i="8"/>
  <c r="AQ2183" i="8"/>
  <c r="AP2183" i="8"/>
  <c r="AO2183" i="8"/>
  <c r="AN2183" i="8"/>
  <c r="AM2183" i="8"/>
  <c r="AL2183" i="8"/>
  <c r="AK2183" i="8"/>
  <c r="AJ2183" i="8"/>
  <c r="AH2183" i="8"/>
  <c r="AI2183" i="8" s="1"/>
  <c r="AG2183" i="8"/>
  <c r="AE2183" i="8"/>
  <c r="AF2183" i="8" s="1"/>
  <c r="AB2183" i="8"/>
  <c r="AC2183" i="8" s="1"/>
  <c r="AT2182" i="8"/>
  <c r="AU2182" i="8" s="1"/>
  <c r="AS2182" i="8"/>
  <c r="AR2182" i="8"/>
  <c r="AQ2182" i="8"/>
  <c r="AP2182" i="8"/>
  <c r="AO2182" i="8"/>
  <c r="AN2182" i="8"/>
  <c r="AM2182" i="8"/>
  <c r="AL2182" i="8"/>
  <c r="AK2182" i="8"/>
  <c r="AJ2182" i="8"/>
  <c r="AH2182" i="8"/>
  <c r="AI2182" i="8" s="1"/>
  <c r="AG2182" i="8"/>
  <c r="AE2182" i="8"/>
  <c r="AF2182" i="8" s="1"/>
  <c r="AB2182" i="8"/>
  <c r="AC2182" i="8" s="1"/>
  <c r="AT2181" i="8"/>
  <c r="AU2181" i="8" s="1"/>
  <c r="AS2181" i="8"/>
  <c r="AR2181" i="8"/>
  <c r="AQ2181" i="8"/>
  <c r="AP2181" i="8"/>
  <c r="AO2181" i="8"/>
  <c r="AN2181" i="8"/>
  <c r="AM2181" i="8"/>
  <c r="AL2181" i="8"/>
  <c r="AK2181" i="8"/>
  <c r="AJ2181" i="8"/>
  <c r="AH2181" i="8"/>
  <c r="AI2181" i="8" s="1"/>
  <c r="AG2181" i="8"/>
  <c r="AE2181" i="8"/>
  <c r="AF2181" i="8" s="1"/>
  <c r="AB2181" i="8"/>
  <c r="AC2181" i="8" s="1"/>
  <c r="AT2180" i="8"/>
  <c r="AU2180" i="8" s="1"/>
  <c r="AS2180" i="8"/>
  <c r="AR2180" i="8"/>
  <c r="AQ2180" i="8"/>
  <c r="AP2180" i="8"/>
  <c r="AO2180" i="8"/>
  <c r="AN2180" i="8"/>
  <c r="AM2180" i="8"/>
  <c r="AL2180" i="8"/>
  <c r="AK2180" i="8"/>
  <c r="AJ2180" i="8"/>
  <c r="AH2180" i="8"/>
  <c r="AI2180" i="8" s="1"/>
  <c r="AG2180" i="8"/>
  <c r="AE2180" i="8"/>
  <c r="AF2180" i="8" s="1"/>
  <c r="AB2180" i="8"/>
  <c r="AC2180" i="8" s="1"/>
  <c r="AT2179" i="8"/>
  <c r="AU2179" i="8" s="1"/>
  <c r="AS2179" i="8"/>
  <c r="AR2179" i="8"/>
  <c r="AQ2179" i="8"/>
  <c r="AP2179" i="8"/>
  <c r="AO2179" i="8"/>
  <c r="AN2179" i="8"/>
  <c r="AM2179" i="8"/>
  <c r="AL2179" i="8"/>
  <c r="AK2179" i="8"/>
  <c r="AJ2179" i="8"/>
  <c r="AH2179" i="8"/>
  <c r="AI2179" i="8" s="1"/>
  <c r="AG2179" i="8"/>
  <c r="AE2179" i="8"/>
  <c r="AF2179" i="8" s="1"/>
  <c r="AB2179" i="8"/>
  <c r="AC2179" i="8" s="1"/>
  <c r="AT2178" i="8"/>
  <c r="AU2178" i="8" s="1"/>
  <c r="AS2178" i="8"/>
  <c r="AR2178" i="8"/>
  <c r="AQ2178" i="8"/>
  <c r="AP2178" i="8"/>
  <c r="AO2178" i="8"/>
  <c r="AN2178" i="8"/>
  <c r="AM2178" i="8"/>
  <c r="AL2178" i="8"/>
  <c r="AK2178" i="8"/>
  <c r="AJ2178" i="8"/>
  <c r="AH2178" i="8"/>
  <c r="AI2178" i="8" s="1"/>
  <c r="AG2178" i="8"/>
  <c r="AE2178" i="8"/>
  <c r="AF2178" i="8" s="1"/>
  <c r="AB2178" i="8"/>
  <c r="AC2178" i="8" s="1"/>
  <c r="AT2177" i="8"/>
  <c r="AU2177" i="8" s="1"/>
  <c r="AS2177" i="8"/>
  <c r="AR2177" i="8"/>
  <c r="AQ2177" i="8"/>
  <c r="AP2177" i="8"/>
  <c r="AO2177" i="8"/>
  <c r="AN2177" i="8"/>
  <c r="AM2177" i="8"/>
  <c r="AL2177" i="8"/>
  <c r="AK2177" i="8"/>
  <c r="AJ2177" i="8"/>
  <c r="AH2177" i="8"/>
  <c r="AI2177" i="8" s="1"/>
  <c r="AG2177" i="8"/>
  <c r="AE2177" i="8"/>
  <c r="AF2177" i="8" s="1"/>
  <c r="AB2177" i="8"/>
  <c r="AC2177" i="8" s="1"/>
  <c r="AT2176" i="8"/>
  <c r="AU2176" i="8" s="1"/>
  <c r="AS2176" i="8"/>
  <c r="AR2176" i="8"/>
  <c r="AQ2176" i="8"/>
  <c r="AP2176" i="8"/>
  <c r="AO2176" i="8"/>
  <c r="AN2176" i="8"/>
  <c r="AM2176" i="8"/>
  <c r="AL2176" i="8"/>
  <c r="AK2176" i="8"/>
  <c r="AJ2176" i="8"/>
  <c r="AH2176" i="8"/>
  <c r="AI2176" i="8" s="1"/>
  <c r="AG2176" i="8"/>
  <c r="AE2176" i="8"/>
  <c r="AF2176" i="8" s="1"/>
  <c r="AB2176" i="8"/>
  <c r="AC2176" i="8" s="1"/>
  <c r="AT2175" i="8"/>
  <c r="AU2175" i="8" s="1"/>
  <c r="AS2175" i="8"/>
  <c r="AR2175" i="8"/>
  <c r="AQ2175" i="8"/>
  <c r="AP2175" i="8"/>
  <c r="AO2175" i="8"/>
  <c r="AN2175" i="8"/>
  <c r="AM2175" i="8"/>
  <c r="AL2175" i="8"/>
  <c r="AK2175" i="8"/>
  <c r="AJ2175" i="8"/>
  <c r="AH2175" i="8"/>
  <c r="AI2175" i="8" s="1"/>
  <c r="AG2175" i="8"/>
  <c r="AE2175" i="8"/>
  <c r="AF2175" i="8" s="1"/>
  <c r="AB2175" i="8"/>
  <c r="AC2175" i="8" s="1"/>
  <c r="AT2174" i="8"/>
  <c r="AU2174" i="8" s="1"/>
  <c r="AS2174" i="8"/>
  <c r="AR2174" i="8"/>
  <c r="AQ2174" i="8"/>
  <c r="AP2174" i="8"/>
  <c r="AO2174" i="8"/>
  <c r="AN2174" i="8"/>
  <c r="AM2174" i="8"/>
  <c r="AL2174" i="8"/>
  <c r="AK2174" i="8"/>
  <c r="AJ2174" i="8"/>
  <c r="AH2174" i="8"/>
  <c r="AI2174" i="8" s="1"/>
  <c r="AG2174" i="8"/>
  <c r="AE2174" i="8"/>
  <c r="AF2174" i="8" s="1"/>
  <c r="AB2174" i="8"/>
  <c r="AC2174" i="8" s="1"/>
  <c r="AT2173" i="8"/>
  <c r="AU2173" i="8" s="1"/>
  <c r="AS2173" i="8"/>
  <c r="AR2173" i="8"/>
  <c r="AQ2173" i="8"/>
  <c r="AP2173" i="8"/>
  <c r="AO2173" i="8"/>
  <c r="AN2173" i="8"/>
  <c r="AM2173" i="8"/>
  <c r="AL2173" i="8"/>
  <c r="AK2173" i="8"/>
  <c r="AJ2173" i="8"/>
  <c r="AH2173" i="8"/>
  <c r="AI2173" i="8" s="1"/>
  <c r="AG2173" i="8"/>
  <c r="AE2173" i="8"/>
  <c r="AF2173" i="8" s="1"/>
  <c r="AB2173" i="8"/>
  <c r="AC2173" i="8" s="1"/>
  <c r="AT2172" i="8"/>
  <c r="AU2172" i="8" s="1"/>
  <c r="AS2172" i="8"/>
  <c r="AR2172" i="8"/>
  <c r="AQ2172" i="8"/>
  <c r="AP2172" i="8"/>
  <c r="AO2172" i="8"/>
  <c r="AN2172" i="8"/>
  <c r="AM2172" i="8"/>
  <c r="AL2172" i="8"/>
  <c r="AK2172" i="8"/>
  <c r="AJ2172" i="8"/>
  <c r="AH2172" i="8"/>
  <c r="AI2172" i="8" s="1"/>
  <c r="AG2172" i="8"/>
  <c r="AE2172" i="8"/>
  <c r="AF2172" i="8" s="1"/>
  <c r="AB2172" i="8"/>
  <c r="AC2172" i="8" s="1"/>
  <c r="AT2171" i="8"/>
  <c r="AU2171" i="8" s="1"/>
  <c r="AS2171" i="8"/>
  <c r="AR2171" i="8"/>
  <c r="AQ2171" i="8"/>
  <c r="AP2171" i="8"/>
  <c r="AO2171" i="8"/>
  <c r="AN2171" i="8"/>
  <c r="AM2171" i="8"/>
  <c r="AL2171" i="8"/>
  <c r="AK2171" i="8"/>
  <c r="AJ2171" i="8"/>
  <c r="AH2171" i="8"/>
  <c r="AI2171" i="8" s="1"/>
  <c r="AG2171" i="8"/>
  <c r="AE2171" i="8"/>
  <c r="AF2171" i="8" s="1"/>
  <c r="AB2171" i="8"/>
  <c r="AC2171" i="8" s="1"/>
  <c r="AT2170" i="8"/>
  <c r="AU2170" i="8" s="1"/>
  <c r="AS2170" i="8"/>
  <c r="AR2170" i="8"/>
  <c r="AQ2170" i="8"/>
  <c r="AP2170" i="8"/>
  <c r="AO2170" i="8"/>
  <c r="AN2170" i="8"/>
  <c r="AM2170" i="8"/>
  <c r="AL2170" i="8"/>
  <c r="AK2170" i="8"/>
  <c r="AJ2170" i="8"/>
  <c r="AH2170" i="8"/>
  <c r="AI2170" i="8" s="1"/>
  <c r="AG2170" i="8"/>
  <c r="AE2170" i="8"/>
  <c r="AF2170" i="8" s="1"/>
  <c r="AB2170" i="8"/>
  <c r="AC2170" i="8" s="1"/>
  <c r="AT2169" i="8"/>
  <c r="AU2169" i="8" s="1"/>
  <c r="AS2169" i="8"/>
  <c r="AR2169" i="8"/>
  <c r="AQ2169" i="8"/>
  <c r="AP2169" i="8"/>
  <c r="AO2169" i="8"/>
  <c r="AN2169" i="8"/>
  <c r="AM2169" i="8"/>
  <c r="AL2169" i="8"/>
  <c r="AK2169" i="8"/>
  <c r="AJ2169" i="8"/>
  <c r="AH2169" i="8"/>
  <c r="AI2169" i="8" s="1"/>
  <c r="AG2169" i="8"/>
  <c r="AE2169" i="8"/>
  <c r="AF2169" i="8" s="1"/>
  <c r="AB2169" i="8"/>
  <c r="AC2169" i="8" s="1"/>
  <c r="AT2168" i="8"/>
  <c r="AU2168" i="8" s="1"/>
  <c r="AS2168" i="8"/>
  <c r="AR2168" i="8"/>
  <c r="AQ2168" i="8"/>
  <c r="AP2168" i="8"/>
  <c r="AO2168" i="8"/>
  <c r="AN2168" i="8"/>
  <c r="AM2168" i="8"/>
  <c r="AL2168" i="8"/>
  <c r="AK2168" i="8"/>
  <c r="AJ2168" i="8"/>
  <c r="AH2168" i="8"/>
  <c r="AI2168" i="8" s="1"/>
  <c r="AG2168" i="8"/>
  <c r="AE2168" i="8"/>
  <c r="AF2168" i="8" s="1"/>
  <c r="AB2168" i="8"/>
  <c r="AC2168" i="8" s="1"/>
  <c r="AT2167" i="8"/>
  <c r="AU2167" i="8" s="1"/>
  <c r="AS2167" i="8"/>
  <c r="AR2167" i="8"/>
  <c r="AQ2167" i="8"/>
  <c r="AP2167" i="8"/>
  <c r="AO2167" i="8"/>
  <c r="AN2167" i="8"/>
  <c r="AM2167" i="8"/>
  <c r="AL2167" i="8"/>
  <c r="AK2167" i="8"/>
  <c r="AJ2167" i="8"/>
  <c r="AH2167" i="8"/>
  <c r="AI2167" i="8" s="1"/>
  <c r="AG2167" i="8"/>
  <c r="AE2167" i="8"/>
  <c r="AF2167" i="8" s="1"/>
  <c r="AB2167" i="8"/>
  <c r="AC2167" i="8" s="1"/>
  <c r="AT2166" i="8"/>
  <c r="AU2166" i="8" s="1"/>
  <c r="AS2166" i="8"/>
  <c r="AR2166" i="8"/>
  <c r="AQ2166" i="8"/>
  <c r="AP2166" i="8"/>
  <c r="AO2166" i="8"/>
  <c r="AN2166" i="8"/>
  <c r="AM2166" i="8"/>
  <c r="AL2166" i="8"/>
  <c r="AK2166" i="8"/>
  <c r="AJ2166" i="8"/>
  <c r="AH2166" i="8"/>
  <c r="AI2166" i="8" s="1"/>
  <c r="AG2166" i="8"/>
  <c r="AE2166" i="8"/>
  <c r="AF2166" i="8" s="1"/>
  <c r="AB2166" i="8"/>
  <c r="AC2166" i="8" s="1"/>
  <c r="AT2165" i="8"/>
  <c r="AU2165" i="8" s="1"/>
  <c r="AS2165" i="8"/>
  <c r="AR2165" i="8"/>
  <c r="AQ2165" i="8"/>
  <c r="AP2165" i="8"/>
  <c r="AO2165" i="8"/>
  <c r="AN2165" i="8"/>
  <c r="AM2165" i="8"/>
  <c r="AL2165" i="8"/>
  <c r="AK2165" i="8"/>
  <c r="AJ2165" i="8"/>
  <c r="AH2165" i="8"/>
  <c r="AI2165" i="8" s="1"/>
  <c r="AG2165" i="8"/>
  <c r="AE2165" i="8"/>
  <c r="AF2165" i="8" s="1"/>
  <c r="AB2165" i="8"/>
  <c r="AC2165" i="8" s="1"/>
  <c r="AT2164" i="8"/>
  <c r="AU2164" i="8" s="1"/>
  <c r="AS2164" i="8"/>
  <c r="AR2164" i="8"/>
  <c r="AQ2164" i="8"/>
  <c r="AP2164" i="8"/>
  <c r="AO2164" i="8"/>
  <c r="AN2164" i="8"/>
  <c r="AM2164" i="8"/>
  <c r="AL2164" i="8"/>
  <c r="AK2164" i="8"/>
  <c r="AJ2164" i="8"/>
  <c r="AH2164" i="8"/>
  <c r="AI2164" i="8" s="1"/>
  <c r="AG2164" i="8"/>
  <c r="AE2164" i="8"/>
  <c r="AF2164" i="8" s="1"/>
  <c r="AB2164" i="8"/>
  <c r="AC2164" i="8" s="1"/>
  <c r="AT2163" i="8"/>
  <c r="AU2163" i="8" s="1"/>
  <c r="AS2163" i="8"/>
  <c r="AR2163" i="8"/>
  <c r="AQ2163" i="8"/>
  <c r="AP2163" i="8"/>
  <c r="AO2163" i="8"/>
  <c r="AN2163" i="8"/>
  <c r="AM2163" i="8"/>
  <c r="AL2163" i="8"/>
  <c r="AK2163" i="8"/>
  <c r="AJ2163" i="8"/>
  <c r="AI2163" i="8"/>
  <c r="AH2163" i="8"/>
  <c r="AG2163" i="8"/>
  <c r="AE2163" i="8"/>
  <c r="AF2163" i="8" s="1"/>
  <c r="AB2163" i="8"/>
  <c r="AC2163" i="8" s="1"/>
  <c r="AT2162" i="8"/>
  <c r="AU2162" i="8" s="1"/>
  <c r="AS2162" i="8"/>
  <c r="AR2162" i="8"/>
  <c r="AQ2162" i="8"/>
  <c r="AP2162" i="8"/>
  <c r="AO2162" i="8"/>
  <c r="AN2162" i="8"/>
  <c r="AM2162" i="8"/>
  <c r="AL2162" i="8"/>
  <c r="AK2162" i="8"/>
  <c r="AJ2162" i="8"/>
  <c r="AH2162" i="8"/>
  <c r="AI2162" i="8" s="1"/>
  <c r="AG2162" i="8"/>
  <c r="AE2162" i="8"/>
  <c r="AF2162" i="8" s="1"/>
  <c r="AB2162" i="8"/>
  <c r="AC2162" i="8" s="1"/>
  <c r="AT2161" i="8"/>
  <c r="AU2161" i="8" s="1"/>
  <c r="AS2161" i="8"/>
  <c r="AR2161" i="8"/>
  <c r="AQ2161" i="8"/>
  <c r="AP2161" i="8"/>
  <c r="AO2161" i="8"/>
  <c r="AN2161" i="8"/>
  <c r="AM2161" i="8"/>
  <c r="AL2161" i="8"/>
  <c r="AK2161" i="8"/>
  <c r="AJ2161" i="8"/>
  <c r="AH2161" i="8"/>
  <c r="AI2161" i="8" s="1"/>
  <c r="AG2161" i="8"/>
  <c r="AE2161" i="8"/>
  <c r="AF2161" i="8" s="1"/>
  <c r="AB2161" i="8"/>
  <c r="AC2161" i="8" s="1"/>
  <c r="AT2160" i="8"/>
  <c r="AU2160" i="8" s="1"/>
  <c r="AS2160" i="8"/>
  <c r="AR2160" i="8"/>
  <c r="AQ2160" i="8"/>
  <c r="AP2160" i="8"/>
  <c r="AO2160" i="8"/>
  <c r="AN2160" i="8"/>
  <c r="AM2160" i="8"/>
  <c r="AL2160" i="8"/>
  <c r="AK2160" i="8"/>
  <c r="AJ2160" i="8"/>
  <c r="AH2160" i="8"/>
  <c r="AI2160" i="8" s="1"/>
  <c r="AG2160" i="8"/>
  <c r="AE2160" i="8"/>
  <c r="AF2160" i="8" s="1"/>
  <c r="AB2160" i="8"/>
  <c r="AC2160" i="8" s="1"/>
  <c r="AT2159" i="8"/>
  <c r="AU2159" i="8" s="1"/>
  <c r="AS2159" i="8"/>
  <c r="AR2159" i="8"/>
  <c r="AQ2159" i="8"/>
  <c r="AP2159" i="8"/>
  <c r="AO2159" i="8"/>
  <c r="AN2159" i="8"/>
  <c r="AM2159" i="8"/>
  <c r="AL2159" i="8"/>
  <c r="AK2159" i="8"/>
  <c r="AJ2159" i="8"/>
  <c r="AH2159" i="8"/>
  <c r="AI2159" i="8" s="1"/>
  <c r="AG2159" i="8"/>
  <c r="AE2159" i="8"/>
  <c r="AF2159" i="8" s="1"/>
  <c r="AB2159" i="8"/>
  <c r="AC2159" i="8" s="1"/>
  <c r="AT2158" i="8"/>
  <c r="AU2158" i="8" s="1"/>
  <c r="AS2158" i="8"/>
  <c r="AR2158" i="8"/>
  <c r="AQ2158" i="8"/>
  <c r="AP2158" i="8"/>
  <c r="AO2158" i="8"/>
  <c r="AN2158" i="8"/>
  <c r="AM2158" i="8"/>
  <c r="AL2158" i="8"/>
  <c r="AK2158" i="8"/>
  <c r="AJ2158" i="8"/>
  <c r="AH2158" i="8"/>
  <c r="AI2158" i="8" s="1"/>
  <c r="AG2158" i="8"/>
  <c r="AE2158" i="8"/>
  <c r="AF2158" i="8" s="1"/>
  <c r="AB2158" i="8"/>
  <c r="AC2158" i="8" s="1"/>
  <c r="AT2157" i="8"/>
  <c r="AU2157" i="8" s="1"/>
  <c r="AS2157" i="8"/>
  <c r="AR2157" i="8"/>
  <c r="AQ2157" i="8"/>
  <c r="AP2157" i="8"/>
  <c r="AO2157" i="8"/>
  <c r="AN2157" i="8"/>
  <c r="AM2157" i="8"/>
  <c r="AL2157" i="8"/>
  <c r="AK2157" i="8"/>
  <c r="AJ2157" i="8"/>
  <c r="AH2157" i="8"/>
  <c r="AI2157" i="8" s="1"/>
  <c r="AG2157" i="8"/>
  <c r="AE2157" i="8"/>
  <c r="AF2157" i="8" s="1"/>
  <c r="AB2157" i="8"/>
  <c r="AC2157" i="8" s="1"/>
  <c r="AT2156" i="8"/>
  <c r="AU2156" i="8" s="1"/>
  <c r="AS2156" i="8"/>
  <c r="AR2156" i="8"/>
  <c r="AQ2156" i="8"/>
  <c r="AP2156" i="8"/>
  <c r="AO2156" i="8"/>
  <c r="AN2156" i="8"/>
  <c r="AM2156" i="8"/>
  <c r="AL2156" i="8"/>
  <c r="AK2156" i="8"/>
  <c r="AJ2156" i="8"/>
  <c r="AH2156" i="8"/>
  <c r="AI2156" i="8" s="1"/>
  <c r="AG2156" i="8"/>
  <c r="AE2156" i="8"/>
  <c r="AF2156" i="8" s="1"/>
  <c r="AB2156" i="8"/>
  <c r="AC2156" i="8" s="1"/>
  <c r="AT2155" i="8"/>
  <c r="AU2155" i="8" s="1"/>
  <c r="AS2155" i="8"/>
  <c r="AR2155" i="8"/>
  <c r="AQ2155" i="8"/>
  <c r="AP2155" i="8"/>
  <c r="AO2155" i="8"/>
  <c r="AN2155" i="8"/>
  <c r="AM2155" i="8"/>
  <c r="AL2155" i="8"/>
  <c r="AK2155" i="8"/>
  <c r="AJ2155" i="8"/>
  <c r="AH2155" i="8"/>
  <c r="AI2155" i="8" s="1"/>
  <c r="AG2155" i="8"/>
  <c r="AE2155" i="8"/>
  <c r="AF2155" i="8" s="1"/>
  <c r="AB2155" i="8"/>
  <c r="AC2155" i="8" s="1"/>
  <c r="AT2154" i="8"/>
  <c r="AU2154" i="8" s="1"/>
  <c r="AS2154" i="8"/>
  <c r="AR2154" i="8"/>
  <c r="AQ2154" i="8"/>
  <c r="AP2154" i="8"/>
  <c r="AO2154" i="8"/>
  <c r="AN2154" i="8"/>
  <c r="AM2154" i="8"/>
  <c r="AL2154" i="8"/>
  <c r="AK2154" i="8"/>
  <c r="AJ2154" i="8"/>
  <c r="AH2154" i="8"/>
  <c r="AI2154" i="8" s="1"/>
  <c r="AG2154" i="8"/>
  <c r="AE2154" i="8"/>
  <c r="AF2154" i="8" s="1"/>
  <c r="AC2154" i="8"/>
  <c r="AB2154" i="8"/>
  <c r="AT2153" i="8"/>
  <c r="AU2153" i="8" s="1"/>
  <c r="AS2153" i="8"/>
  <c r="AR2153" i="8"/>
  <c r="AQ2153" i="8"/>
  <c r="AP2153" i="8"/>
  <c r="AO2153" i="8"/>
  <c r="AN2153" i="8"/>
  <c r="AM2153" i="8"/>
  <c r="AL2153" i="8"/>
  <c r="AK2153" i="8"/>
  <c r="AJ2153" i="8"/>
  <c r="AH2153" i="8"/>
  <c r="AI2153" i="8" s="1"/>
  <c r="AG2153" i="8"/>
  <c r="AE2153" i="8"/>
  <c r="AF2153" i="8" s="1"/>
  <c r="AB2153" i="8"/>
  <c r="AC2153" i="8" s="1"/>
  <c r="AT2152" i="8"/>
  <c r="AU2152" i="8" s="1"/>
  <c r="AS2152" i="8"/>
  <c r="AR2152" i="8"/>
  <c r="AQ2152" i="8"/>
  <c r="AP2152" i="8"/>
  <c r="AO2152" i="8"/>
  <c r="AN2152" i="8"/>
  <c r="AM2152" i="8"/>
  <c r="AL2152" i="8"/>
  <c r="AK2152" i="8"/>
  <c r="AJ2152" i="8"/>
  <c r="AH2152" i="8"/>
  <c r="AI2152" i="8" s="1"/>
  <c r="AG2152" i="8"/>
  <c r="AE2152" i="8"/>
  <c r="AF2152" i="8" s="1"/>
  <c r="AC2152" i="8"/>
  <c r="AB2152" i="8"/>
  <c r="AT2151" i="8"/>
  <c r="AU2151" i="8" s="1"/>
  <c r="AS2151" i="8"/>
  <c r="AR2151" i="8"/>
  <c r="AQ2151" i="8"/>
  <c r="AP2151" i="8"/>
  <c r="AO2151" i="8"/>
  <c r="AN2151" i="8"/>
  <c r="AM2151" i="8"/>
  <c r="AL2151" i="8"/>
  <c r="AK2151" i="8"/>
  <c r="AJ2151" i="8"/>
  <c r="AH2151" i="8"/>
  <c r="AI2151" i="8" s="1"/>
  <c r="AG2151" i="8"/>
  <c r="AE2151" i="8"/>
  <c r="AF2151" i="8" s="1"/>
  <c r="AB2151" i="8"/>
  <c r="AC2151" i="8" s="1"/>
  <c r="AT2150" i="8"/>
  <c r="AU2150" i="8" s="1"/>
  <c r="AS2150" i="8"/>
  <c r="AR2150" i="8"/>
  <c r="AQ2150" i="8"/>
  <c r="AP2150" i="8"/>
  <c r="AO2150" i="8"/>
  <c r="AN2150" i="8"/>
  <c r="AM2150" i="8"/>
  <c r="AL2150" i="8"/>
  <c r="AK2150" i="8"/>
  <c r="AJ2150" i="8"/>
  <c r="AH2150" i="8"/>
  <c r="AI2150" i="8" s="1"/>
  <c r="AG2150" i="8"/>
  <c r="AE2150" i="8"/>
  <c r="AF2150" i="8" s="1"/>
  <c r="AB2150" i="8"/>
  <c r="AC2150" i="8" s="1"/>
  <c r="AU2149" i="8"/>
  <c r="AT2149" i="8"/>
  <c r="AS2149" i="8"/>
  <c r="AR2149" i="8"/>
  <c r="AQ2149" i="8"/>
  <c r="AP2149" i="8"/>
  <c r="AO2149" i="8"/>
  <c r="AN2149" i="8"/>
  <c r="AM2149" i="8"/>
  <c r="AL2149" i="8"/>
  <c r="AK2149" i="8"/>
  <c r="AJ2149" i="8"/>
  <c r="AH2149" i="8"/>
  <c r="AI2149" i="8" s="1"/>
  <c r="AG2149" i="8"/>
  <c r="AE2149" i="8"/>
  <c r="AF2149" i="8" s="1"/>
  <c r="AB2149" i="8"/>
  <c r="AC2149" i="8" s="1"/>
  <c r="AT2148" i="8"/>
  <c r="AU2148" i="8" s="1"/>
  <c r="AS2148" i="8"/>
  <c r="AR2148" i="8"/>
  <c r="AQ2148" i="8"/>
  <c r="AP2148" i="8"/>
  <c r="AO2148" i="8"/>
  <c r="AN2148" i="8"/>
  <c r="AM2148" i="8"/>
  <c r="AL2148" i="8"/>
  <c r="AK2148" i="8"/>
  <c r="AJ2148" i="8"/>
  <c r="AH2148" i="8"/>
  <c r="AI2148" i="8" s="1"/>
  <c r="AG2148" i="8"/>
  <c r="AE2148" i="8"/>
  <c r="AF2148" i="8" s="1"/>
  <c r="AB2148" i="8"/>
  <c r="AC2148" i="8" s="1"/>
  <c r="AT2147" i="8"/>
  <c r="AU2147" i="8" s="1"/>
  <c r="AS2147" i="8"/>
  <c r="AR2147" i="8"/>
  <c r="AQ2147" i="8"/>
  <c r="AP2147" i="8"/>
  <c r="AO2147" i="8"/>
  <c r="AN2147" i="8"/>
  <c r="AM2147" i="8"/>
  <c r="AL2147" i="8"/>
  <c r="AK2147" i="8"/>
  <c r="AJ2147" i="8"/>
  <c r="AH2147" i="8"/>
  <c r="AI2147" i="8" s="1"/>
  <c r="AG2147" i="8"/>
  <c r="AE2147" i="8"/>
  <c r="AF2147" i="8" s="1"/>
  <c r="AB2147" i="8"/>
  <c r="AC2147" i="8" s="1"/>
  <c r="AT2146" i="8"/>
  <c r="AU2146" i="8" s="1"/>
  <c r="AS2146" i="8"/>
  <c r="AR2146" i="8"/>
  <c r="AQ2146" i="8"/>
  <c r="AP2146" i="8"/>
  <c r="AO2146" i="8"/>
  <c r="AN2146" i="8"/>
  <c r="AM2146" i="8"/>
  <c r="AL2146" i="8"/>
  <c r="AK2146" i="8"/>
  <c r="AJ2146" i="8"/>
  <c r="AH2146" i="8"/>
  <c r="AI2146" i="8" s="1"/>
  <c r="AG2146" i="8"/>
  <c r="AE2146" i="8"/>
  <c r="AF2146" i="8" s="1"/>
  <c r="AB2146" i="8"/>
  <c r="AC2146" i="8" s="1"/>
  <c r="AT2145" i="8"/>
  <c r="AU2145" i="8" s="1"/>
  <c r="AS2145" i="8"/>
  <c r="AR2145" i="8"/>
  <c r="AQ2145" i="8"/>
  <c r="AP2145" i="8"/>
  <c r="AO2145" i="8"/>
  <c r="AN2145" i="8"/>
  <c r="AM2145" i="8"/>
  <c r="AL2145" i="8"/>
  <c r="AK2145" i="8"/>
  <c r="AJ2145" i="8"/>
  <c r="AH2145" i="8"/>
  <c r="AI2145" i="8" s="1"/>
  <c r="AG2145" i="8"/>
  <c r="AE2145" i="8"/>
  <c r="AF2145" i="8" s="1"/>
  <c r="AB2145" i="8"/>
  <c r="AC2145" i="8" s="1"/>
  <c r="AT2144" i="8"/>
  <c r="AU2144" i="8" s="1"/>
  <c r="AS2144" i="8"/>
  <c r="AR2144" i="8"/>
  <c r="AQ2144" i="8"/>
  <c r="AP2144" i="8"/>
  <c r="AO2144" i="8"/>
  <c r="AN2144" i="8"/>
  <c r="AM2144" i="8"/>
  <c r="AL2144" i="8"/>
  <c r="AK2144" i="8"/>
  <c r="AJ2144" i="8"/>
  <c r="AH2144" i="8"/>
  <c r="AI2144" i="8" s="1"/>
  <c r="AG2144" i="8"/>
  <c r="AE2144" i="8"/>
  <c r="AF2144" i="8" s="1"/>
  <c r="AB2144" i="8"/>
  <c r="AC2144" i="8" s="1"/>
  <c r="AT2143" i="8"/>
  <c r="AU2143" i="8" s="1"/>
  <c r="AS2143" i="8"/>
  <c r="AR2143" i="8"/>
  <c r="AQ2143" i="8"/>
  <c r="AP2143" i="8"/>
  <c r="AO2143" i="8"/>
  <c r="AN2143" i="8"/>
  <c r="AM2143" i="8"/>
  <c r="AL2143" i="8"/>
  <c r="AK2143" i="8"/>
  <c r="AJ2143" i="8"/>
  <c r="AH2143" i="8"/>
  <c r="AI2143" i="8" s="1"/>
  <c r="AG2143" i="8"/>
  <c r="AE2143" i="8"/>
  <c r="AF2143" i="8" s="1"/>
  <c r="AB2143" i="8"/>
  <c r="AC2143" i="8" s="1"/>
  <c r="AT2142" i="8"/>
  <c r="AU2142" i="8" s="1"/>
  <c r="AS2142" i="8"/>
  <c r="AR2142" i="8"/>
  <c r="AQ2142" i="8"/>
  <c r="AP2142" i="8"/>
  <c r="AO2142" i="8"/>
  <c r="AN2142" i="8"/>
  <c r="AM2142" i="8"/>
  <c r="AL2142" i="8"/>
  <c r="AK2142" i="8"/>
  <c r="AJ2142" i="8"/>
  <c r="AH2142" i="8"/>
  <c r="AI2142" i="8" s="1"/>
  <c r="AG2142" i="8"/>
  <c r="AE2142" i="8"/>
  <c r="AF2142" i="8" s="1"/>
  <c r="AB2142" i="8"/>
  <c r="AC2142" i="8" s="1"/>
  <c r="AT2141" i="8"/>
  <c r="AU2141" i="8" s="1"/>
  <c r="AS2141" i="8"/>
  <c r="AR2141" i="8"/>
  <c r="AQ2141" i="8"/>
  <c r="AP2141" i="8"/>
  <c r="AO2141" i="8"/>
  <c r="AN2141" i="8"/>
  <c r="AM2141" i="8"/>
  <c r="AL2141" i="8"/>
  <c r="AK2141" i="8"/>
  <c r="AJ2141" i="8"/>
  <c r="AH2141" i="8"/>
  <c r="AI2141" i="8" s="1"/>
  <c r="AG2141" i="8"/>
  <c r="AE2141" i="8"/>
  <c r="AF2141" i="8" s="1"/>
  <c r="AB2141" i="8"/>
  <c r="AC2141" i="8" s="1"/>
  <c r="AT2140" i="8"/>
  <c r="AU2140" i="8" s="1"/>
  <c r="AS2140" i="8"/>
  <c r="AR2140" i="8"/>
  <c r="AQ2140" i="8"/>
  <c r="AP2140" i="8"/>
  <c r="AO2140" i="8"/>
  <c r="AN2140" i="8"/>
  <c r="AM2140" i="8"/>
  <c r="AL2140" i="8"/>
  <c r="AK2140" i="8"/>
  <c r="AJ2140" i="8"/>
  <c r="AH2140" i="8"/>
  <c r="AI2140" i="8" s="1"/>
  <c r="AG2140" i="8"/>
  <c r="AE2140" i="8"/>
  <c r="AF2140" i="8" s="1"/>
  <c r="AB2140" i="8"/>
  <c r="AC2140" i="8" s="1"/>
  <c r="AT2139" i="8"/>
  <c r="AU2139" i="8" s="1"/>
  <c r="AS2139" i="8"/>
  <c r="AR2139" i="8"/>
  <c r="AQ2139" i="8"/>
  <c r="AP2139" i="8"/>
  <c r="AO2139" i="8"/>
  <c r="AN2139" i="8"/>
  <c r="AM2139" i="8"/>
  <c r="AL2139" i="8"/>
  <c r="AK2139" i="8"/>
  <c r="AJ2139" i="8"/>
  <c r="AH2139" i="8"/>
  <c r="AI2139" i="8" s="1"/>
  <c r="AG2139" i="8"/>
  <c r="AE2139" i="8"/>
  <c r="AF2139" i="8" s="1"/>
  <c r="AB2139" i="8"/>
  <c r="AC2139" i="8" s="1"/>
  <c r="AT2138" i="8"/>
  <c r="AU2138" i="8" s="1"/>
  <c r="AS2138" i="8"/>
  <c r="AR2138" i="8"/>
  <c r="AQ2138" i="8"/>
  <c r="AP2138" i="8"/>
  <c r="AO2138" i="8"/>
  <c r="AN2138" i="8"/>
  <c r="AM2138" i="8"/>
  <c r="AL2138" i="8"/>
  <c r="AK2138" i="8"/>
  <c r="AJ2138" i="8"/>
  <c r="AH2138" i="8"/>
  <c r="AI2138" i="8" s="1"/>
  <c r="AG2138" i="8"/>
  <c r="AE2138" i="8"/>
  <c r="AF2138" i="8" s="1"/>
  <c r="AB2138" i="8"/>
  <c r="AC2138" i="8" s="1"/>
  <c r="AT2137" i="8"/>
  <c r="AU2137" i="8" s="1"/>
  <c r="AS2137" i="8"/>
  <c r="AR2137" i="8"/>
  <c r="AQ2137" i="8"/>
  <c r="AP2137" i="8"/>
  <c r="AO2137" i="8"/>
  <c r="AN2137" i="8"/>
  <c r="AM2137" i="8"/>
  <c r="AL2137" i="8"/>
  <c r="AK2137" i="8"/>
  <c r="AJ2137" i="8"/>
  <c r="AH2137" i="8"/>
  <c r="AI2137" i="8" s="1"/>
  <c r="AG2137" i="8"/>
  <c r="AE2137" i="8"/>
  <c r="AF2137" i="8" s="1"/>
  <c r="AB2137" i="8"/>
  <c r="AC2137" i="8" s="1"/>
  <c r="AT2136" i="8"/>
  <c r="AU2136" i="8" s="1"/>
  <c r="AS2136" i="8"/>
  <c r="AR2136" i="8"/>
  <c r="AQ2136" i="8"/>
  <c r="AP2136" i="8"/>
  <c r="AO2136" i="8"/>
  <c r="AN2136" i="8"/>
  <c r="AM2136" i="8"/>
  <c r="AL2136" i="8"/>
  <c r="AK2136" i="8"/>
  <c r="AJ2136" i="8"/>
  <c r="AH2136" i="8"/>
  <c r="AI2136" i="8" s="1"/>
  <c r="AG2136" i="8"/>
  <c r="AE2136" i="8"/>
  <c r="AF2136" i="8" s="1"/>
  <c r="AB2136" i="8"/>
  <c r="AC2136" i="8" s="1"/>
  <c r="AT2135" i="8"/>
  <c r="AU2135" i="8" s="1"/>
  <c r="AS2135" i="8"/>
  <c r="AR2135" i="8"/>
  <c r="AQ2135" i="8"/>
  <c r="AP2135" i="8"/>
  <c r="AO2135" i="8"/>
  <c r="AN2135" i="8"/>
  <c r="AM2135" i="8"/>
  <c r="AL2135" i="8"/>
  <c r="AK2135" i="8"/>
  <c r="AJ2135" i="8"/>
  <c r="AH2135" i="8"/>
  <c r="AI2135" i="8" s="1"/>
  <c r="AG2135" i="8"/>
  <c r="AE2135" i="8"/>
  <c r="AF2135" i="8" s="1"/>
  <c r="AB2135" i="8"/>
  <c r="AC2135" i="8" s="1"/>
  <c r="AT2134" i="8"/>
  <c r="AU2134" i="8" s="1"/>
  <c r="AS2134" i="8"/>
  <c r="AR2134" i="8"/>
  <c r="AQ2134" i="8"/>
  <c r="AP2134" i="8"/>
  <c r="AO2134" i="8"/>
  <c r="AN2134" i="8"/>
  <c r="AM2134" i="8"/>
  <c r="AL2134" i="8"/>
  <c r="AK2134" i="8"/>
  <c r="AJ2134" i="8"/>
  <c r="AH2134" i="8"/>
  <c r="AI2134" i="8" s="1"/>
  <c r="AG2134" i="8"/>
  <c r="AE2134" i="8"/>
  <c r="AF2134" i="8" s="1"/>
  <c r="AB2134" i="8"/>
  <c r="AC2134" i="8" s="1"/>
  <c r="AT2133" i="8"/>
  <c r="AU2133" i="8" s="1"/>
  <c r="AS2133" i="8"/>
  <c r="AR2133" i="8"/>
  <c r="AQ2133" i="8"/>
  <c r="AP2133" i="8"/>
  <c r="AO2133" i="8"/>
  <c r="AN2133" i="8"/>
  <c r="AM2133" i="8"/>
  <c r="AL2133" i="8"/>
  <c r="AK2133" i="8"/>
  <c r="AJ2133" i="8"/>
  <c r="AH2133" i="8"/>
  <c r="AI2133" i="8" s="1"/>
  <c r="AG2133" i="8"/>
  <c r="AE2133" i="8"/>
  <c r="AF2133" i="8" s="1"/>
  <c r="AB2133" i="8"/>
  <c r="AC2133" i="8" s="1"/>
  <c r="AT2132" i="8"/>
  <c r="AU2132" i="8" s="1"/>
  <c r="AS2132" i="8"/>
  <c r="AR2132" i="8"/>
  <c r="AQ2132" i="8"/>
  <c r="AP2132" i="8"/>
  <c r="AO2132" i="8"/>
  <c r="AN2132" i="8"/>
  <c r="AM2132" i="8"/>
  <c r="AL2132" i="8"/>
  <c r="AK2132" i="8"/>
  <c r="AJ2132" i="8"/>
  <c r="AH2132" i="8"/>
  <c r="AI2132" i="8" s="1"/>
  <c r="AG2132" i="8"/>
  <c r="AE2132" i="8"/>
  <c r="AF2132" i="8" s="1"/>
  <c r="AB2132" i="8"/>
  <c r="AC2132" i="8" s="1"/>
  <c r="AT2131" i="8"/>
  <c r="AU2131" i="8" s="1"/>
  <c r="AS2131" i="8"/>
  <c r="AR2131" i="8"/>
  <c r="AQ2131" i="8"/>
  <c r="AP2131" i="8"/>
  <c r="AO2131" i="8"/>
  <c r="AN2131" i="8"/>
  <c r="AM2131" i="8"/>
  <c r="AL2131" i="8"/>
  <c r="AK2131" i="8"/>
  <c r="AJ2131" i="8"/>
  <c r="AH2131" i="8"/>
  <c r="AI2131" i="8" s="1"/>
  <c r="AG2131" i="8"/>
  <c r="AE2131" i="8"/>
  <c r="AF2131" i="8" s="1"/>
  <c r="AB2131" i="8"/>
  <c r="AC2131" i="8" s="1"/>
  <c r="AT2130" i="8"/>
  <c r="AU2130" i="8" s="1"/>
  <c r="AS2130" i="8"/>
  <c r="AR2130" i="8"/>
  <c r="AQ2130" i="8"/>
  <c r="AP2130" i="8"/>
  <c r="AO2130" i="8"/>
  <c r="AN2130" i="8"/>
  <c r="AM2130" i="8"/>
  <c r="AL2130" i="8"/>
  <c r="AK2130" i="8"/>
  <c r="AJ2130" i="8"/>
  <c r="AH2130" i="8"/>
  <c r="AI2130" i="8" s="1"/>
  <c r="AG2130" i="8"/>
  <c r="AE2130" i="8"/>
  <c r="AF2130" i="8" s="1"/>
  <c r="AB2130" i="8"/>
  <c r="AC2130" i="8" s="1"/>
  <c r="AT2129" i="8"/>
  <c r="AU2129" i="8" s="1"/>
  <c r="AS2129" i="8"/>
  <c r="AR2129" i="8"/>
  <c r="AQ2129" i="8"/>
  <c r="AP2129" i="8"/>
  <c r="AO2129" i="8"/>
  <c r="AN2129" i="8"/>
  <c r="AM2129" i="8"/>
  <c r="AL2129" i="8"/>
  <c r="AK2129" i="8"/>
  <c r="AJ2129" i="8"/>
  <c r="AH2129" i="8"/>
  <c r="AI2129" i="8" s="1"/>
  <c r="AG2129" i="8"/>
  <c r="AE2129" i="8"/>
  <c r="AF2129" i="8" s="1"/>
  <c r="AB2129" i="8"/>
  <c r="AC2129" i="8" s="1"/>
  <c r="AT2128" i="8"/>
  <c r="AU2128" i="8" s="1"/>
  <c r="AS2128" i="8"/>
  <c r="AR2128" i="8"/>
  <c r="AQ2128" i="8"/>
  <c r="AP2128" i="8"/>
  <c r="AO2128" i="8"/>
  <c r="AN2128" i="8"/>
  <c r="AM2128" i="8"/>
  <c r="AL2128" i="8"/>
  <c r="AK2128" i="8"/>
  <c r="AJ2128" i="8"/>
  <c r="AH2128" i="8"/>
  <c r="AI2128" i="8" s="1"/>
  <c r="AG2128" i="8"/>
  <c r="AE2128" i="8"/>
  <c r="AF2128" i="8" s="1"/>
  <c r="AB2128" i="8"/>
  <c r="AC2128" i="8" s="1"/>
  <c r="AT2127" i="8"/>
  <c r="AU2127" i="8" s="1"/>
  <c r="AS2127" i="8"/>
  <c r="AR2127" i="8"/>
  <c r="AQ2127" i="8"/>
  <c r="AP2127" i="8"/>
  <c r="AO2127" i="8"/>
  <c r="AN2127" i="8"/>
  <c r="AM2127" i="8"/>
  <c r="AL2127" i="8"/>
  <c r="AK2127" i="8"/>
  <c r="AJ2127" i="8"/>
  <c r="AH2127" i="8"/>
  <c r="AI2127" i="8" s="1"/>
  <c r="AG2127" i="8"/>
  <c r="AE2127" i="8"/>
  <c r="AF2127" i="8" s="1"/>
  <c r="AB2127" i="8"/>
  <c r="AC2127" i="8" s="1"/>
  <c r="AT2126" i="8"/>
  <c r="AU2126" i="8" s="1"/>
  <c r="AS2126" i="8"/>
  <c r="AR2126" i="8"/>
  <c r="AQ2126" i="8"/>
  <c r="AP2126" i="8"/>
  <c r="AO2126" i="8"/>
  <c r="AN2126" i="8"/>
  <c r="AM2126" i="8"/>
  <c r="AL2126" i="8"/>
  <c r="AK2126" i="8"/>
  <c r="AJ2126" i="8"/>
  <c r="AH2126" i="8"/>
  <c r="AI2126" i="8" s="1"/>
  <c r="AG2126" i="8"/>
  <c r="AE2126" i="8"/>
  <c r="AF2126" i="8" s="1"/>
  <c r="AB2126" i="8"/>
  <c r="AC2126" i="8" s="1"/>
  <c r="AT2125" i="8"/>
  <c r="AU2125" i="8" s="1"/>
  <c r="AS2125" i="8"/>
  <c r="AR2125" i="8"/>
  <c r="AQ2125" i="8"/>
  <c r="AP2125" i="8"/>
  <c r="AO2125" i="8"/>
  <c r="AN2125" i="8"/>
  <c r="AM2125" i="8"/>
  <c r="AL2125" i="8"/>
  <c r="AK2125" i="8"/>
  <c r="AJ2125" i="8"/>
  <c r="AH2125" i="8"/>
  <c r="AI2125" i="8" s="1"/>
  <c r="AG2125" i="8"/>
  <c r="AE2125" i="8"/>
  <c r="AF2125" i="8" s="1"/>
  <c r="AB2125" i="8"/>
  <c r="AC2125" i="8" s="1"/>
  <c r="AT2124" i="8"/>
  <c r="AU2124" i="8" s="1"/>
  <c r="AS2124" i="8"/>
  <c r="AR2124" i="8"/>
  <c r="AQ2124" i="8"/>
  <c r="AP2124" i="8"/>
  <c r="AO2124" i="8"/>
  <c r="AN2124" i="8"/>
  <c r="AM2124" i="8"/>
  <c r="AL2124" i="8"/>
  <c r="AK2124" i="8"/>
  <c r="AJ2124" i="8"/>
  <c r="AH2124" i="8"/>
  <c r="AI2124" i="8" s="1"/>
  <c r="AG2124" i="8"/>
  <c r="AE2124" i="8"/>
  <c r="AF2124" i="8" s="1"/>
  <c r="AB2124" i="8"/>
  <c r="AC2124" i="8" s="1"/>
  <c r="AU2123" i="8"/>
  <c r="AT2123" i="8"/>
  <c r="AS2123" i="8"/>
  <c r="AR2123" i="8"/>
  <c r="AQ2123" i="8"/>
  <c r="AP2123" i="8"/>
  <c r="AO2123" i="8"/>
  <c r="AN2123" i="8"/>
  <c r="AM2123" i="8"/>
  <c r="AL2123" i="8"/>
  <c r="AK2123" i="8"/>
  <c r="AJ2123" i="8"/>
  <c r="AI2123" i="8"/>
  <c r="AH2123" i="8"/>
  <c r="AG2123" i="8"/>
  <c r="AE2123" i="8"/>
  <c r="AF2123" i="8" s="1"/>
  <c r="AB2123" i="8"/>
  <c r="AC2123" i="8" s="1"/>
  <c r="AT2122" i="8"/>
  <c r="AU2122" i="8" s="1"/>
  <c r="AS2122" i="8"/>
  <c r="AR2122" i="8"/>
  <c r="AQ2122" i="8"/>
  <c r="AP2122" i="8"/>
  <c r="AO2122" i="8"/>
  <c r="AN2122" i="8"/>
  <c r="AM2122" i="8"/>
  <c r="AL2122" i="8"/>
  <c r="AK2122" i="8"/>
  <c r="AJ2122" i="8"/>
  <c r="AH2122" i="8"/>
  <c r="AI2122" i="8" s="1"/>
  <c r="AG2122" i="8"/>
  <c r="AE2122" i="8"/>
  <c r="AF2122" i="8" s="1"/>
  <c r="AB2122" i="8"/>
  <c r="AC2122" i="8" s="1"/>
  <c r="AT2121" i="8"/>
  <c r="AU2121" i="8" s="1"/>
  <c r="AS2121" i="8"/>
  <c r="AR2121" i="8"/>
  <c r="AQ2121" i="8"/>
  <c r="AP2121" i="8"/>
  <c r="AO2121" i="8"/>
  <c r="AN2121" i="8"/>
  <c r="AM2121" i="8"/>
  <c r="AL2121" i="8"/>
  <c r="AK2121" i="8"/>
  <c r="AJ2121" i="8"/>
  <c r="AH2121" i="8"/>
  <c r="AI2121" i="8" s="1"/>
  <c r="AG2121" i="8"/>
  <c r="AE2121" i="8"/>
  <c r="AF2121" i="8" s="1"/>
  <c r="AB2121" i="8"/>
  <c r="AC2121" i="8" s="1"/>
  <c r="AT2120" i="8"/>
  <c r="AU2120" i="8" s="1"/>
  <c r="AS2120" i="8"/>
  <c r="AR2120" i="8"/>
  <c r="AQ2120" i="8"/>
  <c r="AP2120" i="8"/>
  <c r="AO2120" i="8"/>
  <c r="AN2120" i="8"/>
  <c r="AM2120" i="8"/>
  <c r="AL2120" i="8"/>
  <c r="AK2120" i="8"/>
  <c r="AJ2120" i="8"/>
  <c r="AH2120" i="8"/>
  <c r="AI2120" i="8" s="1"/>
  <c r="AG2120" i="8"/>
  <c r="AE2120" i="8"/>
  <c r="AF2120" i="8" s="1"/>
  <c r="AB2120" i="8"/>
  <c r="AC2120" i="8" s="1"/>
  <c r="AT2119" i="8"/>
  <c r="AU2119" i="8" s="1"/>
  <c r="AS2119" i="8"/>
  <c r="AR2119" i="8"/>
  <c r="AQ2119" i="8"/>
  <c r="AP2119" i="8"/>
  <c r="AO2119" i="8"/>
  <c r="AN2119" i="8"/>
  <c r="AM2119" i="8"/>
  <c r="AL2119" i="8"/>
  <c r="AK2119" i="8"/>
  <c r="AJ2119" i="8"/>
  <c r="AH2119" i="8"/>
  <c r="AI2119" i="8" s="1"/>
  <c r="AG2119" i="8"/>
  <c r="AE2119" i="8"/>
  <c r="AF2119" i="8" s="1"/>
  <c r="AB2119" i="8"/>
  <c r="AC2119" i="8" s="1"/>
  <c r="AT2118" i="8"/>
  <c r="AU2118" i="8" s="1"/>
  <c r="AS2118" i="8"/>
  <c r="AR2118" i="8"/>
  <c r="AQ2118" i="8"/>
  <c r="AP2118" i="8"/>
  <c r="AO2118" i="8"/>
  <c r="AN2118" i="8"/>
  <c r="AM2118" i="8"/>
  <c r="AL2118" i="8"/>
  <c r="AK2118" i="8"/>
  <c r="AJ2118" i="8"/>
  <c r="AH2118" i="8"/>
  <c r="AI2118" i="8" s="1"/>
  <c r="AG2118" i="8"/>
  <c r="AE2118" i="8"/>
  <c r="AF2118" i="8" s="1"/>
  <c r="AB2118" i="8"/>
  <c r="AC2118" i="8" s="1"/>
  <c r="AT2117" i="8"/>
  <c r="AU2117" i="8" s="1"/>
  <c r="AS2117" i="8"/>
  <c r="AR2117" i="8"/>
  <c r="AQ2117" i="8"/>
  <c r="AP2117" i="8"/>
  <c r="AO2117" i="8"/>
  <c r="AN2117" i="8"/>
  <c r="AM2117" i="8"/>
  <c r="AL2117" i="8"/>
  <c r="AK2117" i="8"/>
  <c r="AJ2117" i="8"/>
  <c r="AH2117" i="8"/>
  <c r="AI2117" i="8" s="1"/>
  <c r="AG2117" i="8"/>
  <c r="AE2117" i="8"/>
  <c r="AF2117" i="8" s="1"/>
  <c r="AB2117" i="8"/>
  <c r="AC2117" i="8" s="1"/>
  <c r="AT2116" i="8"/>
  <c r="AU2116" i="8" s="1"/>
  <c r="AS2116" i="8"/>
  <c r="AR2116" i="8"/>
  <c r="AQ2116" i="8"/>
  <c r="AP2116" i="8"/>
  <c r="AO2116" i="8"/>
  <c r="AN2116" i="8"/>
  <c r="AM2116" i="8"/>
  <c r="AL2116" i="8"/>
  <c r="AK2116" i="8"/>
  <c r="AJ2116" i="8"/>
  <c r="AH2116" i="8"/>
  <c r="AI2116" i="8" s="1"/>
  <c r="AG2116" i="8"/>
  <c r="AE2116" i="8"/>
  <c r="AF2116" i="8" s="1"/>
  <c r="AB2116" i="8"/>
  <c r="AC2116" i="8" s="1"/>
  <c r="AT2115" i="8"/>
  <c r="AU2115" i="8" s="1"/>
  <c r="AS2115" i="8"/>
  <c r="AR2115" i="8"/>
  <c r="AQ2115" i="8"/>
  <c r="AP2115" i="8"/>
  <c r="AO2115" i="8"/>
  <c r="AN2115" i="8"/>
  <c r="AM2115" i="8"/>
  <c r="AL2115" i="8"/>
  <c r="AK2115" i="8"/>
  <c r="AJ2115" i="8"/>
  <c r="AH2115" i="8"/>
  <c r="AI2115" i="8" s="1"/>
  <c r="AG2115" i="8"/>
  <c r="AE2115" i="8"/>
  <c r="AF2115" i="8" s="1"/>
  <c r="AB2115" i="8"/>
  <c r="AC2115" i="8" s="1"/>
  <c r="AT2114" i="8"/>
  <c r="AU2114" i="8" s="1"/>
  <c r="AS2114" i="8"/>
  <c r="AR2114" i="8"/>
  <c r="AQ2114" i="8"/>
  <c r="AP2114" i="8"/>
  <c r="AO2114" i="8"/>
  <c r="AN2114" i="8"/>
  <c r="AM2114" i="8"/>
  <c r="AL2114" i="8"/>
  <c r="AK2114" i="8"/>
  <c r="AJ2114" i="8"/>
  <c r="AH2114" i="8"/>
  <c r="AI2114" i="8" s="1"/>
  <c r="AG2114" i="8"/>
  <c r="AE2114" i="8"/>
  <c r="AF2114" i="8" s="1"/>
  <c r="AC2114" i="8"/>
  <c r="AB2114" i="8"/>
  <c r="AT2113" i="8"/>
  <c r="AU2113" i="8" s="1"/>
  <c r="AS2113" i="8"/>
  <c r="AR2113" i="8"/>
  <c r="AQ2113" i="8"/>
  <c r="AP2113" i="8"/>
  <c r="AO2113" i="8"/>
  <c r="AN2113" i="8"/>
  <c r="AM2113" i="8"/>
  <c r="AL2113" i="8"/>
  <c r="AK2113" i="8"/>
  <c r="AJ2113" i="8"/>
  <c r="AH2113" i="8"/>
  <c r="AI2113" i="8" s="1"/>
  <c r="AG2113" i="8"/>
  <c r="AE2113" i="8"/>
  <c r="AF2113" i="8" s="1"/>
  <c r="AB2113" i="8"/>
  <c r="AC2113" i="8" s="1"/>
  <c r="AT2112" i="8"/>
  <c r="AU2112" i="8" s="1"/>
  <c r="AS2112" i="8"/>
  <c r="AR2112" i="8"/>
  <c r="AQ2112" i="8"/>
  <c r="AP2112" i="8"/>
  <c r="AO2112" i="8"/>
  <c r="AN2112" i="8"/>
  <c r="AM2112" i="8"/>
  <c r="AL2112" i="8"/>
  <c r="AK2112" i="8"/>
  <c r="AJ2112" i="8"/>
  <c r="AH2112" i="8"/>
  <c r="AI2112" i="8" s="1"/>
  <c r="AG2112" i="8"/>
  <c r="AE2112" i="8"/>
  <c r="AF2112" i="8" s="1"/>
  <c r="AB2112" i="8"/>
  <c r="AC2112" i="8" s="1"/>
  <c r="AT2111" i="8"/>
  <c r="AU2111" i="8" s="1"/>
  <c r="AS2111" i="8"/>
  <c r="AR2111" i="8"/>
  <c r="AQ2111" i="8"/>
  <c r="AP2111" i="8"/>
  <c r="AO2111" i="8"/>
  <c r="AN2111" i="8"/>
  <c r="AM2111" i="8"/>
  <c r="AL2111" i="8"/>
  <c r="AK2111" i="8"/>
  <c r="AJ2111" i="8"/>
  <c r="AH2111" i="8"/>
  <c r="AI2111" i="8" s="1"/>
  <c r="AG2111" i="8"/>
  <c r="AE2111" i="8"/>
  <c r="AF2111" i="8" s="1"/>
  <c r="AB2111" i="8"/>
  <c r="AC2111" i="8" s="1"/>
  <c r="AT2110" i="8"/>
  <c r="AU2110" i="8" s="1"/>
  <c r="AS2110" i="8"/>
  <c r="AR2110" i="8"/>
  <c r="AQ2110" i="8"/>
  <c r="AP2110" i="8"/>
  <c r="AO2110" i="8"/>
  <c r="AN2110" i="8"/>
  <c r="AM2110" i="8"/>
  <c r="AL2110" i="8"/>
  <c r="AK2110" i="8"/>
  <c r="AJ2110" i="8"/>
  <c r="AH2110" i="8"/>
  <c r="AI2110" i="8" s="1"/>
  <c r="AG2110" i="8"/>
  <c r="AE2110" i="8"/>
  <c r="AF2110" i="8" s="1"/>
  <c r="AB2110" i="8"/>
  <c r="AC2110" i="8" s="1"/>
  <c r="AT2109" i="8"/>
  <c r="AU2109" i="8" s="1"/>
  <c r="AS2109" i="8"/>
  <c r="AR2109" i="8"/>
  <c r="AQ2109" i="8"/>
  <c r="AP2109" i="8"/>
  <c r="AO2109" i="8"/>
  <c r="AN2109" i="8"/>
  <c r="AM2109" i="8"/>
  <c r="AL2109" i="8"/>
  <c r="AK2109" i="8"/>
  <c r="AJ2109" i="8"/>
  <c r="AH2109" i="8"/>
  <c r="AI2109" i="8" s="1"/>
  <c r="AG2109" i="8"/>
  <c r="AE2109" i="8"/>
  <c r="AF2109" i="8" s="1"/>
  <c r="AB2109" i="8"/>
  <c r="AC2109" i="8" s="1"/>
  <c r="AT2108" i="8"/>
  <c r="AU2108" i="8" s="1"/>
  <c r="AS2108" i="8"/>
  <c r="AR2108" i="8"/>
  <c r="AQ2108" i="8"/>
  <c r="AP2108" i="8"/>
  <c r="AO2108" i="8"/>
  <c r="AN2108" i="8"/>
  <c r="AM2108" i="8"/>
  <c r="AL2108" i="8"/>
  <c r="AK2108" i="8"/>
  <c r="AJ2108" i="8"/>
  <c r="AH2108" i="8"/>
  <c r="AI2108" i="8" s="1"/>
  <c r="AG2108" i="8"/>
  <c r="AE2108" i="8"/>
  <c r="AF2108" i="8" s="1"/>
  <c r="AB2108" i="8"/>
  <c r="AC2108" i="8" s="1"/>
  <c r="AT2107" i="8"/>
  <c r="AU2107" i="8" s="1"/>
  <c r="AS2107" i="8"/>
  <c r="AR2107" i="8"/>
  <c r="AQ2107" i="8"/>
  <c r="AP2107" i="8"/>
  <c r="AO2107" i="8"/>
  <c r="AN2107" i="8"/>
  <c r="AM2107" i="8"/>
  <c r="AL2107" i="8"/>
  <c r="AK2107" i="8"/>
  <c r="AJ2107" i="8"/>
  <c r="AH2107" i="8"/>
  <c r="AI2107" i="8" s="1"/>
  <c r="AG2107" i="8"/>
  <c r="AE2107" i="8"/>
  <c r="AF2107" i="8" s="1"/>
  <c r="AB2107" i="8"/>
  <c r="AC2107" i="8" s="1"/>
  <c r="AT2106" i="8"/>
  <c r="AU2106" i="8" s="1"/>
  <c r="AS2106" i="8"/>
  <c r="AR2106" i="8"/>
  <c r="AQ2106" i="8"/>
  <c r="AP2106" i="8"/>
  <c r="AO2106" i="8"/>
  <c r="AN2106" i="8"/>
  <c r="AM2106" i="8"/>
  <c r="AL2106" i="8"/>
  <c r="AK2106" i="8"/>
  <c r="AJ2106" i="8"/>
  <c r="AH2106" i="8"/>
  <c r="AI2106" i="8" s="1"/>
  <c r="AG2106" i="8"/>
  <c r="AE2106" i="8"/>
  <c r="AF2106" i="8" s="1"/>
  <c r="AB2106" i="8"/>
  <c r="AC2106" i="8" s="1"/>
  <c r="AT2105" i="8"/>
  <c r="AU2105" i="8" s="1"/>
  <c r="AS2105" i="8"/>
  <c r="AR2105" i="8"/>
  <c r="AQ2105" i="8"/>
  <c r="AP2105" i="8"/>
  <c r="AO2105" i="8"/>
  <c r="AN2105" i="8"/>
  <c r="AM2105" i="8"/>
  <c r="AL2105" i="8"/>
  <c r="AK2105" i="8"/>
  <c r="AJ2105" i="8"/>
  <c r="AH2105" i="8"/>
  <c r="AI2105" i="8" s="1"/>
  <c r="AG2105" i="8"/>
  <c r="AE2105" i="8"/>
  <c r="AF2105" i="8" s="1"/>
  <c r="AB2105" i="8"/>
  <c r="AC2105" i="8" s="1"/>
  <c r="AT2104" i="8"/>
  <c r="AU2104" i="8" s="1"/>
  <c r="AS2104" i="8"/>
  <c r="AR2104" i="8"/>
  <c r="AQ2104" i="8"/>
  <c r="AP2104" i="8"/>
  <c r="AO2104" i="8"/>
  <c r="AN2104" i="8"/>
  <c r="AM2104" i="8"/>
  <c r="AL2104" i="8"/>
  <c r="AK2104" i="8"/>
  <c r="AJ2104" i="8"/>
  <c r="AH2104" i="8"/>
  <c r="AI2104" i="8" s="1"/>
  <c r="AG2104" i="8"/>
  <c r="AE2104" i="8"/>
  <c r="AF2104" i="8" s="1"/>
  <c r="AB2104" i="8"/>
  <c r="AC2104" i="8" s="1"/>
  <c r="AT2103" i="8"/>
  <c r="AU2103" i="8" s="1"/>
  <c r="AS2103" i="8"/>
  <c r="AR2103" i="8"/>
  <c r="AQ2103" i="8"/>
  <c r="AP2103" i="8"/>
  <c r="AO2103" i="8"/>
  <c r="AN2103" i="8"/>
  <c r="AM2103" i="8"/>
  <c r="AL2103" i="8"/>
  <c r="AK2103" i="8"/>
  <c r="AJ2103" i="8"/>
  <c r="AH2103" i="8"/>
  <c r="AI2103" i="8" s="1"/>
  <c r="AG2103" i="8"/>
  <c r="AE2103" i="8"/>
  <c r="AF2103" i="8" s="1"/>
  <c r="AB2103" i="8"/>
  <c r="AC2103" i="8" s="1"/>
  <c r="AT2102" i="8"/>
  <c r="AU2102" i="8" s="1"/>
  <c r="AS2102" i="8"/>
  <c r="AR2102" i="8"/>
  <c r="AQ2102" i="8"/>
  <c r="AP2102" i="8"/>
  <c r="AO2102" i="8"/>
  <c r="AN2102" i="8"/>
  <c r="AM2102" i="8"/>
  <c r="AL2102" i="8"/>
  <c r="AK2102" i="8"/>
  <c r="AJ2102" i="8"/>
  <c r="AH2102" i="8"/>
  <c r="AI2102" i="8" s="1"/>
  <c r="AG2102" i="8"/>
  <c r="AE2102" i="8"/>
  <c r="AF2102" i="8" s="1"/>
  <c r="AB2102" i="8"/>
  <c r="AC2102" i="8" s="1"/>
  <c r="AT2101" i="8"/>
  <c r="AU2101" i="8" s="1"/>
  <c r="AS2101" i="8"/>
  <c r="AR2101" i="8"/>
  <c r="AQ2101" i="8"/>
  <c r="AP2101" i="8"/>
  <c r="AO2101" i="8"/>
  <c r="AN2101" i="8"/>
  <c r="AM2101" i="8"/>
  <c r="AL2101" i="8"/>
  <c r="AK2101" i="8"/>
  <c r="AJ2101" i="8"/>
  <c r="AH2101" i="8"/>
  <c r="AI2101" i="8" s="1"/>
  <c r="AG2101" i="8"/>
  <c r="AE2101" i="8"/>
  <c r="AF2101" i="8" s="1"/>
  <c r="AB2101" i="8"/>
  <c r="AC2101" i="8" s="1"/>
  <c r="AT2100" i="8"/>
  <c r="AU2100" i="8" s="1"/>
  <c r="AS2100" i="8"/>
  <c r="AR2100" i="8"/>
  <c r="AQ2100" i="8"/>
  <c r="AP2100" i="8"/>
  <c r="AO2100" i="8"/>
  <c r="AN2100" i="8"/>
  <c r="AM2100" i="8"/>
  <c r="AL2100" i="8"/>
  <c r="AK2100" i="8"/>
  <c r="AJ2100" i="8"/>
  <c r="AH2100" i="8"/>
  <c r="AI2100" i="8" s="1"/>
  <c r="AG2100" i="8"/>
  <c r="AE2100" i="8"/>
  <c r="AF2100" i="8" s="1"/>
  <c r="AB2100" i="8"/>
  <c r="AC2100" i="8" s="1"/>
  <c r="AT2099" i="8"/>
  <c r="AU2099" i="8" s="1"/>
  <c r="AS2099" i="8"/>
  <c r="AR2099" i="8"/>
  <c r="AQ2099" i="8"/>
  <c r="AP2099" i="8"/>
  <c r="AO2099" i="8"/>
  <c r="AN2099" i="8"/>
  <c r="AM2099" i="8"/>
  <c r="AL2099" i="8"/>
  <c r="AK2099" i="8"/>
  <c r="AJ2099" i="8"/>
  <c r="AH2099" i="8"/>
  <c r="AI2099" i="8" s="1"/>
  <c r="AG2099" i="8"/>
  <c r="AE2099" i="8"/>
  <c r="AF2099" i="8" s="1"/>
  <c r="AB2099" i="8"/>
  <c r="AC2099" i="8" s="1"/>
  <c r="AT2098" i="8"/>
  <c r="AU2098" i="8" s="1"/>
  <c r="AS2098" i="8"/>
  <c r="AR2098" i="8"/>
  <c r="AQ2098" i="8"/>
  <c r="AP2098" i="8"/>
  <c r="AO2098" i="8"/>
  <c r="AN2098" i="8"/>
  <c r="AM2098" i="8"/>
  <c r="AL2098" i="8"/>
  <c r="AK2098" i="8"/>
  <c r="AJ2098" i="8"/>
  <c r="AH2098" i="8"/>
  <c r="AI2098" i="8" s="1"/>
  <c r="AG2098" i="8"/>
  <c r="AE2098" i="8"/>
  <c r="AF2098" i="8" s="1"/>
  <c r="AB2098" i="8"/>
  <c r="AC2098" i="8" s="1"/>
  <c r="AT2097" i="8"/>
  <c r="AU2097" i="8" s="1"/>
  <c r="AS2097" i="8"/>
  <c r="AR2097" i="8"/>
  <c r="AQ2097" i="8"/>
  <c r="AP2097" i="8"/>
  <c r="AO2097" i="8"/>
  <c r="AN2097" i="8"/>
  <c r="AM2097" i="8"/>
  <c r="AL2097" i="8"/>
  <c r="AK2097" i="8"/>
  <c r="AJ2097" i="8"/>
  <c r="AH2097" i="8"/>
  <c r="AI2097" i="8" s="1"/>
  <c r="AG2097" i="8"/>
  <c r="AE2097" i="8"/>
  <c r="AF2097" i="8" s="1"/>
  <c r="AB2097" i="8"/>
  <c r="AC2097" i="8" s="1"/>
  <c r="AT2096" i="8"/>
  <c r="AU2096" i="8" s="1"/>
  <c r="AS2096" i="8"/>
  <c r="AR2096" i="8"/>
  <c r="AQ2096" i="8"/>
  <c r="AP2096" i="8"/>
  <c r="AO2096" i="8"/>
  <c r="AN2096" i="8"/>
  <c r="AM2096" i="8"/>
  <c r="AL2096" i="8"/>
  <c r="AK2096" i="8"/>
  <c r="AJ2096" i="8"/>
  <c r="AH2096" i="8"/>
  <c r="AI2096" i="8" s="1"/>
  <c r="AG2096" i="8"/>
  <c r="AE2096" i="8"/>
  <c r="AF2096" i="8" s="1"/>
  <c r="AB2096" i="8"/>
  <c r="AC2096" i="8" s="1"/>
  <c r="AT2095" i="8"/>
  <c r="AU2095" i="8" s="1"/>
  <c r="AS2095" i="8"/>
  <c r="AR2095" i="8"/>
  <c r="AQ2095" i="8"/>
  <c r="AP2095" i="8"/>
  <c r="AO2095" i="8"/>
  <c r="AN2095" i="8"/>
  <c r="AM2095" i="8"/>
  <c r="AL2095" i="8"/>
  <c r="AK2095" i="8"/>
  <c r="AJ2095" i="8"/>
  <c r="AH2095" i="8"/>
  <c r="AI2095" i="8" s="1"/>
  <c r="AG2095" i="8"/>
  <c r="AE2095" i="8"/>
  <c r="AF2095" i="8" s="1"/>
  <c r="AB2095" i="8"/>
  <c r="AC2095" i="8" s="1"/>
  <c r="AT2094" i="8"/>
  <c r="AU2094" i="8" s="1"/>
  <c r="AS2094" i="8"/>
  <c r="AR2094" i="8"/>
  <c r="AQ2094" i="8"/>
  <c r="AP2094" i="8"/>
  <c r="AO2094" i="8"/>
  <c r="AN2094" i="8"/>
  <c r="AM2094" i="8"/>
  <c r="AL2094" i="8"/>
  <c r="AK2094" i="8"/>
  <c r="AJ2094" i="8"/>
  <c r="AH2094" i="8"/>
  <c r="AI2094" i="8" s="1"/>
  <c r="AG2094" i="8"/>
  <c r="AE2094" i="8"/>
  <c r="AF2094" i="8" s="1"/>
  <c r="AB2094" i="8"/>
  <c r="AC2094" i="8" s="1"/>
  <c r="AT2093" i="8"/>
  <c r="AU2093" i="8" s="1"/>
  <c r="AS2093" i="8"/>
  <c r="AR2093" i="8"/>
  <c r="AQ2093" i="8"/>
  <c r="AP2093" i="8"/>
  <c r="AO2093" i="8"/>
  <c r="AN2093" i="8"/>
  <c r="AM2093" i="8"/>
  <c r="AL2093" i="8"/>
  <c r="AK2093" i="8"/>
  <c r="AJ2093" i="8"/>
  <c r="AH2093" i="8"/>
  <c r="AI2093" i="8" s="1"/>
  <c r="AG2093" i="8"/>
  <c r="AE2093" i="8"/>
  <c r="AF2093" i="8" s="1"/>
  <c r="AB2093" i="8"/>
  <c r="AC2093" i="8" s="1"/>
  <c r="AT2092" i="8"/>
  <c r="AU2092" i="8" s="1"/>
  <c r="AS2092" i="8"/>
  <c r="AR2092" i="8"/>
  <c r="AQ2092" i="8"/>
  <c r="AP2092" i="8"/>
  <c r="AO2092" i="8"/>
  <c r="AN2092" i="8"/>
  <c r="AM2092" i="8"/>
  <c r="AL2092" i="8"/>
  <c r="AK2092" i="8"/>
  <c r="AJ2092" i="8"/>
  <c r="AH2092" i="8"/>
  <c r="AI2092" i="8" s="1"/>
  <c r="AG2092" i="8"/>
  <c r="AE2092" i="8"/>
  <c r="AF2092" i="8" s="1"/>
  <c r="AB2092" i="8"/>
  <c r="AC2092" i="8" s="1"/>
  <c r="AT2091" i="8"/>
  <c r="AU2091" i="8" s="1"/>
  <c r="AS2091" i="8"/>
  <c r="AR2091" i="8"/>
  <c r="AQ2091" i="8"/>
  <c r="AP2091" i="8"/>
  <c r="AO2091" i="8"/>
  <c r="AN2091" i="8"/>
  <c r="AM2091" i="8"/>
  <c r="AL2091" i="8"/>
  <c r="AK2091" i="8"/>
  <c r="AJ2091" i="8"/>
  <c r="AH2091" i="8"/>
  <c r="AI2091" i="8" s="1"/>
  <c r="AG2091" i="8"/>
  <c r="AE2091" i="8"/>
  <c r="AF2091" i="8" s="1"/>
  <c r="AB2091" i="8"/>
  <c r="AC2091" i="8" s="1"/>
  <c r="AT2090" i="8"/>
  <c r="AU2090" i="8" s="1"/>
  <c r="AS2090" i="8"/>
  <c r="AR2090" i="8"/>
  <c r="AQ2090" i="8"/>
  <c r="AP2090" i="8"/>
  <c r="AO2090" i="8"/>
  <c r="AN2090" i="8"/>
  <c r="AM2090" i="8"/>
  <c r="AL2090" i="8"/>
  <c r="AK2090" i="8"/>
  <c r="AJ2090" i="8"/>
  <c r="AH2090" i="8"/>
  <c r="AI2090" i="8" s="1"/>
  <c r="AG2090" i="8"/>
  <c r="AF2090" i="8"/>
  <c r="AE2090" i="8"/>
  <c r="AC2090" i="8"/>
  <c r="AB2090" i="8"/>
  <c r="AT2089" i="8"/>
  <c r="AU2089" i="8" s="1"/>
  <c r="AS2089" i="8"/>
  <c r="AR2089" i="8"/>
  <c r="AQ2089" i="8"/>
  <c r="AP2089" i="8"/>
  <c r="AO2089" i="8"/>
  <c r="AN2089" i="8"/>
  <c r="AM2089" i="8"/>
  <c r="AL2089" i="8"/>
  <c r="AK2089" i="8"/>
  <c r="AJ2089" i="8"/>
  <c r="AH2089" i="8"/>
  <c r="AI2089" i="8" s="1"/>
  <c r="AG2089" i="8"/>
  <c r="AE2089" i="8"/>
  <c r="AF2089" i="8" s="1"/>
  <c r="AB2089" i="8"/>
  <c r="AC2089" i="8" s="1"/>
  <c r="AT2088" i="8"/>
  <c r="AU2088" i="8" s="1"/>
  <c r="AS2088" i="8"/>
  <c r="AR2088" i="8"/>
  <c r="AQ2088" i="8"/>
  <c r="AP2088" i="8"/>
  <c r="AO2088" i="8"/>
  <c r="AN2088" i="8"/>
  <c r="AM2088" i="8"/>
  <c r="AL2088" i="8"/>
  <c r="AK2088" i="8"/>
  <c r="AJ2088" i="8"/>
  <c r="AH2088" i="8"/>
  <c r="AI2088" i="8" s="1"/>
  <c r="AG2088" i="8"/>
  <c r="AE2088" i="8"/>
  <c r="AF2088" i="8" s="1"/>
  <c r="AB2088" i="8"/>
  <c r="AC2088" i="8" s="1"/>
  <c r="AT2087" i="8"/>
  <c r="AU2087" i="8" s="1"/>
  <c r="AS2087" i="8"/>
  <c r="AR2087" i="8"/>
  <c r="AQ2087" i="8"/>
  <c r="AP2087" i="8"/>
  <c r="AO2087" i="8"/>
  <c r="AN2087" i="8"/>
  <c r="AM2087" i="8"/>
  <c r="AL2087" i="8"/>
  <c r="AK2087" i="8"/>
  <c r="AJ2087" i="8"/>
  <c r="AH2087" i="8"/>
  <c r="AI2087" i="8" s="1"/>
  <c r="AG2087" i="8"/>
  <c r="AE2087" i="8"/>
  <c r="AF2087" i="8" s="1"/>
  <c r="AB2087" i="8"/>
  <c r="AC2087" i="8" s="1"/>
  <c r="AT2086" i="8"/>
  <c r="AU2086" i="8" s="1"/>
  <c r="AS2086" i="8"/>
  <c r="AR2086" i="8"/>
  <c r="AQ2086" i="8"/>
  <c r="AP2086" i="8"/>
  <c r="AO2086" i="8"/>
  <c r="AN2086" i="8"/>
  <c r="AM2086" i="8"/>
  <c r="AL2086" i="8"/>
  <c r="AK2086" i="8"/>
  <c r="AJ2086" i="8"/>
  <c r="AH2086" i="8"/>
  <c r="AI2086" i="8" s="1"/>
  <c r="AG2086" i="8"/>
  <c r="AE2086" i="8"/>
  <c r="AF2086" i="8" s="1"/>
  <c r="AB2086" i="8"/>
  <c r="AC2086" i="8" s="1"/>
  <c r="AT2085" i="8"/>
  <c r="AU2085" i="8" s="1"/>
  <c r="AS2085" i="8"/>
  <c r="AR2085" i="8"/>
  <c r="AQ2085" i="8"/>
  <c r="AP2085" i="8"/>
  <c r="AO2085" i="8"/>
  <c r="AN2085" i="8"/>
  <c r="AM2085" i="8"/>
  <c r="AL2085" i="8"/>
  <c r="AK2085" i="8"/>
  <c r="AJ2085" i="8"/>
  <c r="AH2085" i="8"/>
  <c r="AI2085" i="8" s="1"/>
  <c r="AG2085" i="8"/>
  <c r="AE2085" i="8"/>
  <c r="AF2085" i="8" s="1"/>
  <c r="AB2085" i="8"/>
  <c r="AC2085" i="8" s="1"/>
  <c r="AT2084" i="8"/>
  <c r="AU2084" i="8" s="1"/>
  <c r="AS2084" i="8"/>
  <c r="AR2084" i="8"/>
  <c r="AQ2084" i="8"/>
  <c r="AP2084" i="8"/>
  <c r="AO2084" i="8"/>
  <c r="AN2084" i="8"/>
  <c r="AM2084" i="8"/>
  <c r="AL2084" i="8"/>
  <c r="AK2084" i="8"/>
  <c r="AJ2084" i="8"/>
  <c r="AI2084" i="8"/>
  <c r="AH2084" i="8"/>
  <c r="AG2084" i="8"/>
  <c r="AE2084" i="8"/>
  <c r="AF2084" i="8" s="1"/>
  <c r="AB2084" i="8"/>
  <c r="AC2084" i="8" s="1"/>
  <c r="AT2083" i="8"/>
  <c r="AU2083" i="8" s="1"/>
  <c r="AS2083" i="8"/>
  <c r="AR2083" i="8"/>
  <c r="AQ2083" i="8"/>
  <c r="AP2083" i="8"/>
  <c r="AO2083" i="8"/>
  <c r="AN2083" i="8"/>
  <c r="AM2083" i="8"/>
  <c r="AL2083" i="8"/>
  <c r="AK2083" i="8"/>
  <c r="AJ2083" i="8"/>
  <c r="AH2083" i="8"/>
  <c r="AI2083" i="8" s="1"/>
  <c r="AG2083" i="8"/>
  <c r="AE2083" i="8"/>
  <c r="AF2083" i="8" s="1"/>
  <c r="AB2083" i="8"/>
  <c r="AC2083" i="8" s="1"/>
  <c r="AT2082" i="8"/>
  <c r="AU2082" i="8" s="1"/>
  <c r="AS2082" i="8"/>
  <c r="AR2082" i="8"/>
  <c r="AQ2082" i="8"/>
  <c r="AP2082" i="8"/>
  <c r="AO2082" i="8"/>
  <c r="AN2082" i="8"/>
  <c r="AM2082" i="8"/>
  <c r="AL2082" i="8"/>
  <c r="AK2082" i="8"/>
  <c r="AJ2082" i="8"/>
  <c r="AH2082" i="8"/>
  <c r="AI2082" i="8" s="1"/>
  <c r="AG2082" i="8"/>
  <c r="AE2082" i="8"/>
  <c r="AF2082" i="8" s="1"/>
  <c r="AB2082" i="8"/>
  <c r="AC2082" i="8" s="1"/>
  <c r="AT2081" i="8"/>
  <c r="AU2081" i="8" s="1"/>
  <c r="AS2081" i="8"/>
  <c r="AR2081" i="8"/>
  <c r="AQ2081" i="8"/>
  <c r="AP2081" i="8"/>
  <c r="AO2081" i="8"/>
  <c r="AN2081" i="8"/>
  <c r="AM2081" i="8"/>
  <c r="AL2081" i="8"/>
  <c r="AK2081" i="8"/>
  <c r="AJ2081" i="8"/>
  <c r="AH2081" i="8"/>
  <c r="AI2081" i="8" s="1"/>
  <c r="AG2081" i="8"/>
  <c r="AE2081" i="8"/>
  <c r="AF2081" i="8" s="1"/>
  <c r="AB2081" i="8"/>
  <c r="AC2081" i="8" s="1"/>
  <c r="AT2080" i="8"/>
  <c r="AU2080" i="8" s="1"/>
  <c r="AS2080" i="8"/>
  <c r="AR2080" i="8"/>
  <c r="AQ2080" i="8"/>
  <c r="AP2080" i="8"/>
  <c r="AO2080" i="8"/>
  <c r="AN2080" i="8"/>
  <c r="AM2080" i="8"/>
  <c r="AL2080" i="8"/>
  <c r="AK2080" i="8"/>
  <c r="AJ2080" i="8"/>
  <c r="AH2080" i="8"/>
  <c r="AI2080" i="8" s="1"/>
  <c r="AG2080" i="8"/>
  <c r="AE2080" i="8"/>
  <c r="AF2080" i="8" s="1"/>
  <c r="AB2080" i="8"/>
  <c r="AC2080" i="8" s="1"/>
  <c r="AT2079" i="8"/>
  <c r="AU2079" i="8" s="1"/>
  <c r="AS2079" i="8"/>
  <c r="AR2079" i="8"/>
  <c r="AQ2079" i="8"/>
  <c r="AP2079" i="8"/>
  <c r="AO2079" i="8"/>
  <c r="AN2079" i="8"/>
  <c r="AM2079" i="8"/>
  <c r="AL2079" i="8"/>
  <c r="AK2079" i="8"/>
  <c r="AJ2079" i="8"/>
  <c r="AH2079" i="8"/>
  <c r="AI2079" i="8" s="1"/>
  <c r="AG2079" i="8"/>
  <c r="AE2079" i="8"/>
  <c r="AF2079" i="8" s="1"/>
  <c r="AB2079" i="8"/>
  <c r="AC2079" i="8" s="1"/>
  <c r="AT2078" i="8"/>
  <c r="AU2078" i="8" s="1"/>
  <c r="AS2078" i="8"/>
  <c r="AR2078" i="8"/>
  <c r="AQ2078" i="8"/>
  <c r="AP2078" i="8"/>
  <c r="AO2078" i="8"/>
  <c r="AN2078" i="8"/>
  <c r="AM2078" i="8"/>
  <c r="AL2078" i="8"/>
  <c r="AK2078" i="8"/>
  <c r="AJ2078" i="8"/>
  <c r="AH2078" i="8"/>
  <c r="AI2078" i="8" s="1"/>
  <c r="AG2078" i="8"/>
  <c r="AE2078" i="8"/>
  <c r="AF2078" i="8" s="1"/>
  <c r="AB2078" i="8"/>
  <c r="AC2078" i="8" s="1"/>
  <c r="AT2077" i="8"/>
  <c r="AU2077" i="8" s="1"/>
  <c r="AS2077" i="8"/>
  <c r="AR2077" i="8"/>
  <c r="AQ2077" i="8"/>
  <c r="AP2077" i="8"/>
  <c r="AO2077" i="8"/>
  <c r="AN2077" i="8"/>
  <c r="AM2077" i="8"/>
  <c r="AL2077" i="8"/>
  <c r="AK2077" i="8"/>
  <c r="AJ2077" i="8"/>
  <c r="AH2077" i="8"/>
  <c r="AI2077" i="8" s="1"/>
  <c r="AG2077" i="8"/>
  <c r="AE2077" i="8"/>
  <c r="AF2077" i="8" s="1"/>
  <c r="AB2077" i="8"/>
  <c r="AC2077" i="8" s="1"/>
  <c r="AT2076" i="8"/>
  <c r="AU2076" i="8" s="1"/>
  <c r="AS2076" i="8"/>
  <c r="AR2076" i="8"/>
  <c r="AQ2076" i="8"/>
  <c r="AP2076" i="8"/>
  <c r="AO2076" i="8"/>
  <c r="AN2076" i="8"/>
  <c r="AM2076" i="8"/>
  <c r="AL2076" i="8"/>
  <c r="AK2076" i="8"/>
  <c r="AJ2076" i="8"/>
  <c r="AH2076" i="8"/>
  <c r="AI2076" i="8" s="1"/>
  <c r="AG2076" i="8"/>
  <c r="AE2076" i="8"/>
  <c r="AF2076" i="8" s="1"/>
  <c r="AB2076" i="8"/>
  <c r="AC2076" i="8" s="1"/>
  <c r="AT2075" i="8"/>
  <c r="AU2075" i="8" s="1"/>
  <c r="AS2075" i="8"/>
  <c r="AR2075" i="8"/>
  <c r="AQ2075" i="8"/>
  <c r="AP2075" i="8"/>
  <c r="AO2075" i="8"/>
  <c r="AN2075" i="8"/>
  <c r="AM2075" i="8"/>
  <c r="AL2075" i="8"/>
  <c r="AK2075" i="8"/>
  <c r="AJ2075" i="8"/>
  <c r="AH2075" i="8"/>
  <c r="AI2075" i="8" s="1"/>
  <c r="AG2075" i="8"/>
  <c r="AE2075" i="8"/>
  <c r="AF2075" i="8" s="1"/>
  <c r="AB2075" i="8"/>
  <c r="AC2075" i="8" s="1"/>
  <c r="AT2074" i="8"/>
  <c r="AU2074" i="8" s="1"/>
  <c r="AS2074" i="8"/>
  <c r="AR2074" i="8"/>
  <c r="AQ2074" i="8"/>
  <c r="AP2074" i="8"/>
  <c r="AO2074" i="8"/>
  <c r="AN2074" i="8"/>
  <c r="AM2074" i="8"/>
  <c r="AL2074" i="8"/>
  <c r="AK2074" i="8"/>
  <c r="AJ2074" i="8"/>
  <c r="AH2074" i="8"/>
  <c r="AI2074" i="8" s="1"/>
  <c r="AG2074" i="8"/>
  <c r="AE2074" i="8"/>
  <c r="AF2074" i="8" s="1"/>
  <c r="AB2074" i="8"/>
  <c r="AC2074" i="8" s="1"/>
  <c r="AT2073" i="8"/>
  <c r="AU2073" i="8" s="1"/>
  <c r="AS2073" i="8"/>
  <c r="AR2073" i="8"/>
  <c r="AQ2073" i="8"/>
  <c r="AP2073" i="8"/>
  <c r="AO2073" i="8"/>
  <c r="AN2073" i="8"/>
  <c r="AM2073" i="8"/>
  <c r="AL2073" i="8"/>
  <c r="AK2073" i="8"/>
  <c r="AJ2073" i="8"/>
  <c r="AH2073" i="8"/>
  <c r="AI2073" i="8" s="1"/>
  <c r="AG2073" i="8"/>
  <c r="AE2073" i="8"/>
  <c r="AF2073" i="8" s="1"/>
  <c r="AB2073" i="8"/>
  <c r="AC2073" i="8" s="1"/>
  <c r="AT2072" i="8"/>
  <c r="AU2072" i="8" s="1"/>
  <c r="AS2072" i="8"/>
  <c r="AR2072" i="8"/>
  <c r="AQ2072" i="8"/>
  <c r="AP2072" i="8"/>
  <c r="AO2072" i="8"/>
  <c r="AN2072" i="8"/>
  <c r="AM2072" i="8"/>
  <c r="AL2072" i="8"/>
  <c r="AK2072" i="8"/>
  <c r="AJ2072" i="8"/>
  <c r="AH2072" i="8"/>
  <c r="AI2072" i="8" s="1"/>
  <c r="AG2072" i="8"/>
  <c r="AE2072" i="8"/>
  <c r="AF2072" i="8" s="1"/>
  <c r="AB2072" i="8"/>
  <c r="AC2072" i="8" s="1"/>
  <c r="AT2071" i="8"/>
  <c r="AU2071" i="8" s="1"/>
  <c r="AS2071" i="8"/>
  <c r="AR2071" i="8"/>
  <c r="AQ2071" i="8"/>
  <c r="AP2071" i="8"/>
  <c r="AO2071" i="8"/>
  <c r="AN2071" i="8"/>
  <c r="AM2071" i="8"/>
  <c r="AL2071" i="8"/>
  <c r="AK2071" i="8"/>
  <c r="AJ2071" i="8"/>
  <c r="AH2071" i="8"/>
  <c r="AI2071" i="8" s="1"/>
  <c r="AG2071" i="8"/>
  <c r="AE2071" i="8"/>
  <c r="AF2071" i="8" s="1"/>
  <c r="AB2071" i="8"/>
  <c r="AC2071" i="8" s="1"/>
  <c r="AT2070" i="8"/>
  <c r="AU2070" i="8" s="1"/>
  <c r="AS2070" i="8"/>
  <c r="AR2070" i="8"/>
  <c r="AQ2070" i="8"/>
  <c r="AP2070" i="8"/>
  <c r="AO2070" i="8"/>
  <c r="AN2070" i="8"/>
  <c r="AM2070" i="8"/>
  <c r="AL2070" i="8"/>
  <c r="AK2070" i="8"/>
  <c r="AJ2070" i="8"/>
  <c r="AH2070" i="8"/>
  <c r="AI2070" i="8" s="1"/>
  <c r="AG2070" i="8"/>
  <c r="AE2070" i="8"/>
  <c r="AF2070" i="8" s="1"/>
  <c r="AB2070" i="8"/>
  <c r="AC2070" i="8" s="1"/>
  <c r="AT2069" i="8"/>
  <c r="AU2069" i="8" s="1"/>
  <c r="AS2069" i="8"/>
  <c r="AR2069" i="8"/>
  <c r="AQ2069" i="8"/>
  <c r="AP2069" i="8"/>
  <c r="AO2069" i="8"/>
  <c r="AN2069" i="8"/>
  <c r="AM2069" i="8"/>
  <c r="AL2069" i="8"/>
  <c r="AK2069" i="8"/>
  <c r="AJ2069" i="8"/>
  <c r="AH2069" i="8"/>
  <c r="AI2069" i="8" s="1"/>
  <c r="AG2069" i="8"/>
  <c r="AE2069" i="8"/>
  <c r="AF2069" i="8" s="1"/>
  <c r="AB2069" i="8"/>
  <c r="AC2069" i="8" s="1"/>
  <c r="AT2068" i="8"/>
  <c r="AU2068" i="8" s="1"/>
  <c r="AS2068" i="8"/>
  <c r="AR2068" i="8"/>
  <c r="AQ2068" i="8"/>
  <c r="AP2068" i="8"/>
  <c r="AO2068" i="8"/>
  <c r="AN2068" i="8"/>
  <c r="AM2068" i="8"/>
  <c r="AL2068" i="8"/>
  <c r="AK2068" i="8"/>
  <c r="AJ2068" i="8"/>
  <c r="AH2068" i="8"/>
  <c r="AI2068" i="8" s="1"/>
  <c r="AG2068" i="8"/>
  <c r="AE2068" i="8"/>
  <c r="AF2068" i="8" s="1"/>
  <c r="AB2068" i="8"/>
  <c r="AC2068" i="8" s="1"/>
  <c r="AT2067" i="8"/>
  <c r="AU2067" i="8" s="1"/>
  <c r="AS2067" i="8"/>
  <c r="AR2067" i="8"/>
  <c r="AQ2067" i="8"/>
  <c r="AP2067" i="8"/>
  <c r="AO2067" i="8"/>
  <c r="AN2067" i="8"/>
  <c r="AM2067" i="8"/>
  <c r="AL2067" i="8"/>
  <c r="AK2067" i="8"/>
  <c r="AJ2067" i="8"/>
  <c r="AH2067" i="8"/>
  <c r="AI2067" i="8" s="1"/>
  <c r="AG2067" i="8"/>
  <c r="AE2067" i="8"/>
  <c r="AF2067" i="8" s="1"/>
  <c r="AB2067" i="8"/>
  <c r="AC2067" i="8" s="1"/>
  <c r="AT2066" i="8"/>
  <c r="AU2066" i="8" s="1"/>
  <c r="AS2066" i="8"/>
  <c r="AR2066" i="8"/>
  <c r="AQ2066" i="8"/>
  <c r="AP2066" i="8"/>
  <c r="AO2066" i="8"/>
  <c r="AN2066" i="8"/>
  <c r="AM2066" i="8"/>
  <c r="AL2066" i="8"/>
  <c r="AK2066" i="8"/>
  <c r="AJ2066" i="8"/>
  <c r="AH2066" i="8"/>
  <c r="AI2066" i="8" s="1"/>
  <c r="AG2066" i="8"/>
  <c r="AE2066" i="8"/>
  <c r="AF2066" i="8" s="1"/>
  <c r="AB2066" i="8"/>
  <c r="AC2066" i="8" s="1"/>
  <c r="AT2065" i="8"/>
  <c r="AU2065" i="8" s="1"/>
  <c r="AS2065" i="8"/>
  <c r="AR2065" i="8"/>
  <c r="AQ2065" i="8"/>
  <c r="AP2065" i="8"/>
  <c r="AO2065" i="8"/>
  <c r="AN2065" i="8"/>
  <c r="AM2065" i="8"/>
  <c r="AL2065" i="8"/>
  <c r="AK2065" i="8"/>
  <c r="AJ2065" i="8"/>
  <c r="AH2065" i="8"/>
  <c r="AI2065" i="8" s="1"/>
  <c r="AG2065" i="8"/>
  <c r="AE2065" i="8"/>
  <c r="AF2065" i="8" s="1"/>
  <c r="AB2065" i="8"/>
  <c r="AC2065" i="8" s="1"/>
  <c r="AT2064" i="8"/>
  <c r="AU2064" i="8" s="1"/>
  <c r="AS2064" i="8"/>
  <c r="AR2064" i="8"/>
  <c r="AQ2064" i="8"/>
  <c r="AP2064" i="8"/>
  <c r="AO2064" i="8"/>
  <c r="AN2064" i="8"/>
  <c r="AM2064" i="8"/>
  <c r="AL2064" i="8"/>
  <c r="AK2064" i="8"/>
  <c r="AJ2064" i="8"/>
  <c r="AH2064" i="8"/>
  <c r="AI2064" i="8" s="1"/>
  <c r="AG2064" i="8"/>
  <c r="AE2064" i="8"/>
  <c r="AF2064" i="8" s="1"/>
  <c r="AB2064" i="8"/>
  <c r="AC2064" i="8" s="1"/>
  <c r="AT2063" i="8"/>
  <c r="AU2063" i="8" s="1"/>
  <c r="AS2063" i="8"/>
  <c r="AR2063" i="8"/>
  <c r="AQ2063" i="8"/>
  <c r="AP2063" i="8"/>
  <c r="AO2063" i="8"/>
  <c r="AN2063" i="8"/>
  <c r="AM2063" i="8"/>
  <c r="AL2063" i="8"/>
  <c r="AK2063" i="8"/>
  <c r="AJ2063" i="8"/>
  <c r="AH2063" i="8"/>
  <c r="AI2063" i="8" s="1"/>
  <c r="AG2063" i="8"/>
  <c r="AE2063" i="8"/>
  <c r="AF2063" i="8" s="1"/>
  <c r="AB2063" i="8"/>
  <c r="AC2063" i="8" s="1"/>
  <c r="AT2062" i="8"/>
  <c r="AU2062" i="8" s="1"/>
  <c r="AS2062" i="8"/>
  <c r="AR2062" i="8"/>
  <c r="AQ2062" i="8"/>
  <c r="AP2062" i="8"/>
  <c r="AO2062" i="8"/>
  <c r="AN2062" i="8"/>
  <c r="AM2062" i="8"/>
  <c r="AL2062" i="8"/>
  <c r="AK2062" i="8"/>
  <c r="AJ2062" i="8"/>
  <c r="AH2062" i="8"/>
  <c r="AI2062" i="8" s="1"/>
  <c r="AG2062" i="8"/>
  <c r="AE2062" i="8"/>
  <c r="AF2062" i="8" s="1"/>
  <c r="AB2062" i="8"/>
  <c r="AC2062" i="8" s="1"/>
  <c r="AU2061" i="8"/>
  <c r="AT2061" i="8"/>
  <c r="AS2061" i="8"/>
  <c r="AR2061" i="8"/>
  <c r="AQ2061" i="8"/>
  <c r="AP2061" i="8"/>
  <c r="AO2061" i="8"/>
  <c r="AN2061" i="8"/>
  <c r="AM2061" i="8"/>
  <c r="AL2061" i="8"/>
  <c r="AK2061" i="8"/>
  <c r="AJ2061" i="8"/>
  <c r="AH2061" i="8"/>
  <c r="AI2061" i="8" s="1"/>
  <c r="AG2061" i="8"/>
  <c r="AE2061" i="8"/>
  <c r="AF2061" i="8" s="1"/>
  <c r="AB2061" i="8"/>
  <c r="AC2061" i="8" s="1"/>
  <c r="AT2060" i="8"/>
  <c r="AU2060" i="8" s="1"/>
  <c r="AS2060" i="8"/>
  <c r="AR2060" i="8"/>
  <c r="AQ2060" i="8"/>
  <c r="AP2060" i="8"/>
  <c r="AO2060" i="8"/>
  <c r="AN2060" i="8"/>
  <c r="AM2060" i="8"/>
  <c r="AL2060" i="8"/>
  <c r="AK2060" i="8"/>
  <c r="AJ2060" i="8"/>
  <c r="AH2060" i="8"/>
  <c r="AI2060" i="8" s="1"/>
  <c r="AG2060" i="8"/>
  <c r="AE2060" i="8"/>
  <c r="AF2060" i="8" s="1"/>
  <c r="AB2060" i="8"/>
  <c r="AC2060" i="8" s="1"/>
  <c r="AT2059" i="8"/>
  <c r="AU2059" i="8" s="1"/>
  <c r="AS2059" i="8"/>
  <c r="AR2059" i="8"/>
  <c r="AQ2059" i="8"/>
  <c r="AP2059" i="8"/>
  <c r="AO2059" i="8"/>
  <c r="AN2059" i="8"/>
  <c r="AM2059" i="8"/>
  <c r="AL2059" i="8"/>
  <c r="AK2059" i="8"/>
  <c r="AJ2059" i="8"/>
  <c r="AH2059" i="8"/>
  <c r="AI2059" i="8" s="1"/>
  <c r="AG2059" i="8"/>
  <c r="AE2059" i="8"/>
  <c r="AF2059" i="8" s="1"/>
  <c r="AB2059" i="8"/>
  <c r="AC2059" i="8" s="1"/>
  <c r="AT2058" i="8"/>
  <c r="AU2058" i="8" s="1"/>
  <c r="AS2058" i="8"/>
  <c r="AR2058" i="8"/>
  <c r="AQ2058" i="8"/>
  <c r="AP2058" i="8"/>
  <c r="AO2058" i="8"/>
  <c r="AN2058" i="8"/>
  <c r="AM2058" i="8"/>
  <c r="AL2058" i="8"/>
  <c r="AK2058" i="8"/>
  <c r="AJ2058" i="8"/>
  <c r="AH2058" i="8"/>
  <c r="AI2058" i="8" s="1"/>
  <c r="AG2058" i="8"/>
  <c r="AE2058" i="8"/>
  <c r="AF2058" i="8" s="1"/>
  <c r="AB2058" i="8"/>
  <c r="AC2058" i="8" s="1"/>
  <c r="AT2057" i="8"/>
  <c r="AU2057" i="8" s="1"/>
  <c r="AS2057" i="8"/>
  <c r="AR2057" i="8"/>
  <c r="AQ2057" i="8"/>
  <c r="AP2057" i="8"/>
  <c r="AO2057" i="8"/>
  <c r="AN2057" i="8"/>
  <c r="AM2057" i="8"/>
  <c r="AL2057" i="8"/>
  <c r="AK2057" i="8"/>
  <c r="AJ2057" i="8"/>
  <c r="AH2057" i="8"/>
  <c r="AI2057" i="8" s="1"/>
  <c r="AG2057" i="8"/>
  <c r="AE2057" i="8"/>
  <c r="AF2057" i="8" s="1"/>
  <c r="AB2057" i="8"/>
  <c r="AC2057" i="8" s="1"/>
  <c r="AT2056" i="8"/>
  <c r="AU2056" i="8" s="1"/>
  <c r="AS2056" i="8"/>
  <c r="AR2056" i="8"/>
  <c r="AQ2056" i="8"/>
  <c r="AP2056" i="8"/>
  <c r="AO2056" i="8"/>
  <c r="AN2056" i="8"/>
  <c r="AM2056" i="8"/>
  <c r="AL2056" i="8"/>
  <c r="AK2056" i="8"/>
  <c r="AJ2056" i="8"/>
  <c r="AH2056" i="8"/>
  <c r="AI2056" i="8" s="1"/>
  <c r="AG2056" i="8"/>
  <c r="AE2056" i="8"/>
  <c r="AF2056" i="8" s="1"/>
  <c r="AB2056" i="8"/>
  <c r="AC2056" i="8" s="1"/>
  <c r="AT2055" i="8"/>
  <c r="AU2055" i="8" s="1"/>
  <c r="AS2055" i="8"/>
  <c r="AR2055" i="8"/>
  <c r="AQ2055" i="8"/>
  <c r="AP2055" i="8"/>
  <c r="AO2055" i="8"/>
  <c r="AN2055" i="8"/>
  <c r="AM2055" i="8"/>
  <c r="AL2055" i="8"/>
  <c r="AK2055" i="8"/>
  <c r="AJ2055" i="8"/>
  <c r="AH2055" i="8"/>
  <c r="AI2055" i="8" s="1"/>
  <c r="AG2055" i="8"/>
  <c r="AE2055" i="8"/>
  <c r="AF2055" i="8" s="1"/>
  <c r="AB2055" i="8"/>
  <c r="AC2055" i="8" s="1"/>
  <c r="AT2054" i="8"/>
  <c r="AU2054" i="8" s="1"/>
  <c r="AS2054" i="8"/>
  <c r="AR2054" i="8"/>
  <c r="AQ2054" i="8"/>
  <c r="AP2054" i="8"/>
  <c r="AO2054" i="8"/>
  <c r="AN2054" i="8"/>
  <c r="AM2054" i="8"/>
  <c r="AL2054" i="8"/>
  <c r="AK2054" i="8"/>
  <c r="AJ2054" i="8"/>
  <c r="AH2054" i="8"/>
  <c r="AI2054" i="8" s="1"/>
  <c r="AG2054" i="8"/>
  <c r="AE2054" i="8"/>
  <c r="AF2054" i="8" s="1"/>
  <c r="AB2054" i="8"/>
  <c r="AC2054" i="8" s="1"/>
  <c r="AU2053" i="8"/>
  <c r="AT2053" i="8"/>
  <c r="AS2053" i="8"/>
  <c r="AR2053" i="8"/>
  <c r="AQ2053" i="8"/>
  <c r="AP2053" i="8"/>
  <c r="AO2053" i="8"/>
  <c r="AN2053" i="8"/>
  <c r="AM2053" i="8"/>
  <c r="AL2053" i="8"/>
  <c r="AK2053" i="8"/>
  <c r="AJ2053" i="8"/>
  <c r="AH2053" i="8"/>
  <c r="AI2053" i="8" s="1"/>
  <c r="AG2053" i="8"/>
  <c r="AE2053" i="8"/>
  <c r="AF2053" i="8" s="1"/>
  <c r="AB2053" i="8"/>
  <c r="AC2053" i="8" s="1"/>
  <c r="AU2052" i="8"/>
  <c r="AT2052" i="8"/>
  <c r="AS2052" i="8"/>
  <c r="AR2052" i="8"/>
  <c r="AQ2052" i="8"/>
  <c r="AP2052" i="8"/>
  <c r="AO2052" i="8"/>
  <c r="AN2052" i="8"/>
  <c r="AM2052" i="8"/>
  <c r="AL2052" i="8"/>
  <c r="AK2052" i="8"/>
  <c r="AJ2052" i="8"/>
  <c r="AH2052" i="8"/>
  <c r="AI2052" i="8" s="1"/>
  <c r="AG2052" i="8"/>
  <c r="AE2052" i="8"/>
  <c r="AF2052" i="8" s="1"/>
  <c r="AB2052" i="8"/>
  <c r="AC2052" i="8" s="1"/>
  <c r="AT2051" i="8"/>
  <c r="AU2051" i="8" s="1"/>
  <c r="AS2051" i="8"/>
  <c r="AR2051" i="8"/>
  <c r="AQ2051" i="8"/>
  <c r="AP2051" i="8"/>
  <c r="AO2051" i="8"/>
  <c r="AN2051" i="8"/>
  <c r="AM2051" i="8"/>
  <c r="AL2051" i="8"/>
  <c r="AK2051" i="8"/>
  <c r="AJ2051" i="8"/>
  <c r="AH2051" i="8"/>
  <c r="AI2051" i="8" s="1"/>
  <c r="AG2051" i="8"/>
  <c r="AE2051" i="8"/>
  <c r="AF2051" i="8" s="1"/>
  <c r="AB2051" i="8"/>
  <c r="AC2051" i="8" s="1"/>
  <c r="AT2050" i="8"/>
  <c r="AU2050" i="8" s="1"/>
  <c r="AS2050" i="8"/>
  <c r="AR2050" i="8"/>
  <c r="AQ2050" i="8"/>
  <c r="AP2050" i="8"/>
  <c r="AO2050" i="8"/>
  <c r="AN2050" i="8"/>
  <c r="AM2050" i="8"/>
  <c r="AL2050" i="8"/>
  <c r="AK2050" i="8"/>
  <c r="AJ2050" i="8"/>
  <c r="AH2050" i="8"/>
  <c r="AI2050" i="8" s="1"/>
  <c r="AG2050" i="8"/>
  <c r="AE2050" i="8"/>
  <c r="AF2050" i="8" s="1"/>
  <c r="AB2050" i="8"/>
  <c r="AC2050" i="8" s="1"/>
  <c r="AT2049" i="8"/>
  <c r="AU2049" i="8" s="1"/>
  <c r="AS2049" i="8"/>
  <c r="AR2049" i="8"/>
  <c r="AQ2049" i="8"/>
  <c r="AP2049" i="8"/>
  <c r="AO2049" i="8"/>
  <c r="AN2049" i="8"/>
  <c r="AM2049" i="8"/>
  <c r="AL2049" i="8"/>
  <c r="AK2049" i="8"/>
  <c r="AJ2049" i="8"/>
  <c r="AH2049" i="8"/>
  <c r="AI2049" i="8" s="1"/>
  <c r="AG2049" i="8"/>
  <c r="AE2049" i="8"/>
  <c r="AF2049" i="8" s="1"/>
  <c r="AB2049" i="8"/>
  <c r="AC2049" i="8" s="1"/>
  <c r="AT2048" i="8"/>
  <c r="AU2048" i="8" s="1"/>
  <c r="AS2048" i="8"/>
  <c r="AR2048" i="8"/>
  <c r="AQ2048" i="8"/>
  <c r="AP2048" i="8"/>
  <c r="AO2048" i="8"/>
  <c r="AN2048" i="8"/>
  <c r="AM2048" i="8"/>
  <c r="AL2048" i="8"/>
  <c r="AK2048" i="8"/>
  <c r="AJ2048" i="8"/>
  <c r="AH2048" i="8"/>
  <c r="AI2048" i="8" s="1"/>
  <c r="AG2048" i="8"/>
  <c r="AE2048" i="8"/>
  <c r="AF2048" i="8" s="1"/>
  <c r="AB2048" i="8"/>
  <c r="AC2048" i="8" s="1"/>
  <c r="AT2047" i="8"/>
  <c r="AU2047" i="8" s="1"/>
  <c r="AS2047" i="8"/>
  <c r="AR2047" i="8"/>
  <c r="AQ2047" i="8"/>
  <c r="AP2047" i="8"/>
  <c r="AO2047" i="8"/>
  <c r="AN2047" i="8"/>
  <c r="AM2047" i="8"/>
  <c r="AL2047" i="8"/>
  <c r="AK2047" i="8"/>
  <c r="AJ2047" i="8"/>
  <c r="AI2047" i="8"/>
  <c r="AH2047" i="8"/>
  <c r="AG2047" i="8"/>
  <c r="AE2047" i="8"/>
  <c r="AF2047" i="8" s="1"/>
  <c r="AB2047" i="8"/>
  <c r="AC2047" i="8" s="1"/>
  <c r="AT2046" i="8"/>
  <c r="AU2046" i="8" s="1"/>
  <c r="AS2046" i="8"/>
  <c r="AR2046" i="8"/>
  <c r="AQ2046" i="8"/>
  <c r="AP2046" i="8"/>
  <c r="AO2046" i="8"/>
  <c r="AN2046" i="8"/>
  <c r="AM2046" i="8"/>
  <c r="AL2046" i="8"/>
  <c r="AK2046" i="8"/>
  <c r="AJ2046" i="8"/>
  <c r="AH2046" i="8"/>
  <c r="AI2046" i="8" s="1"/>
  <c r="AG2046" i="8"/>
  <c r="AE2046" i="8"/>
  <c r="AF2046" i="8" s="1"/>
  <c r="AB2046" i="8"/>
  <c r="AC2046" i="8" s="1"/>
  <c r="AT2045" i="8"/>
  <c r="AU2045" i="8" s="1"/>
  <c r="AS2045" i="8"/>
  <c r="AR2045" i="8"/>
  <c r="AQ2045" i="8"/>
  <c r="AP2045" i="8"/>
  <c r="AO2045" i="8"/>
  <c r="AN2045" i="8"/>
  <c r="AM2045" i="8"/>
  <c r="AL2045" i="8"/>
  <c r="AK2045" i="8"/>
  <c r="AJ2045" i="8"/>
  <c r="AH2045" i="8"/>
  <c r="AI2045" i="8" s="1"/>
  <c r="AG2045" i="8"/>
  <c r="AE2045" i="8"/>
  <c r="AF2045" i="8" s="1"/>
  <c r="AB2045" i="8"/>
  <c r="AC2045" i="8" s="1"/>
  <c r="AT2044" i="8"/>
  <c r="AU2044" i="8" s="1"/>
  <c r="AS2044" i="8"/>
  <c r="AR2044" i="8"/>
  <c r="AQ2044" i="8"/>
  <c r="AP2044" i="8"/>
  <c r="AO2044" i="8"/>
  <c r="AN2044" i="8"/>
  <c r="AM2044" i="8"/>
  <c r="AL2044" i="8"/>
  <c r="AK2044" i="8"/>
  <c r="AJ2044" i="8"/>
  <c r="AH2044" i="8"/>
  <c r="AI2044" i="8" s="1"/>
  <c r="AG2044" i="8"/>
  <c r="AE2044" i="8"/>
  <c r="AF2044" i="8" s="1"/>
  <c r="AB2044" i="8"/>
  <c r="AC2044" i="8" s="1"/>
  <c r="AT2043" i="8"/>
  <c r="AU2043" i="8" s="1"/>
  <c r="AS2043" i="8"/>
  <c r="AR2043" i="8"/>
  <c r="AQ2043" i="8"/>
  <c r="AP2043" i="8"/>
  <c r="AO2043" i="8"/>
  <c r="AN2043" i="8"/>
  <c r="AM2043" i="8"/>
  <c r="AL2043" i="8"/>
  <c r="AK2043" i="8"/>
  <c r="AJ2043" i="8"/>
  <c r="AH2043" i="8"/>
  <c r="AI2043" i="8" s="1"/>
  <c r="AG2043" i="8"/>
  <c r="AE2043" i="8"/>
  <c r="AF2043" i="8" s="1"/>
  <c r="AB2043" i="8"/>
  <c r="AC2043" i="8" s="1"/>
  <c r="AT2042" i="8"/>
  <c r="AU2042" i="8" s="1"/>
  <c r="AS2042" i="8"/>
  <c r="AR2042" i="8"/>
  <c r="AQ2042" i="8"/>
  <c r="AP2042" i="8"/>
  <c r="AO2042" i="8"/>
  <c r="AN2042" i="8"/>
  <c r="AM2042" i="8"/>
  <c r="AL2042" i="8"/>
  <c r="AK2042" i="8"/>
  <c r="AJ2042" i="8"/>
  <c r="AH2042" i="8"/>
  <c r="AI2042" i="8" s="1"/>
  <c r="AG2042" i="8"/>
  <c r="AE2042" i="8"/>
  <c r="AF2042" i="8" s="1"/>
  <c r="AB2042" i="8"/>
  <c r="AC2042" i="8" s="1"/>
  <c r="AT2041" i="8"/>
  <c r="AU2041" i="8" s="1"/>
  <c r="AS2041" i="8"/>
  <c r="AR2041" i="8"/>
  <c r="AQ2041" i="8"/>
  <c r="AP2041" i="8"/>
  <c r="AO2041" i="8"/>
  <c r="AN2041" i="8"/>
  <c r="AM2041" i="8"/>
  <c r="AL2041" i="8"/>
  <c r="AK2041" i="8"/>
  <c r="AJ2041" i="8"/>
  <c r="AI2041" i="8"/>
  <c r="AH2041" i="8"/>
  <c r="AG2041" i="8"/>
  <c r="AE2041" i="8"/>
  <c r="AF2041" i="8" s="1"/>
  <c r="AB2041" i="8"/>
  <c r="AC2041" i="8" s="1"/>
  <c r="AT2040" i="8"/>
  <c r="AU2040" i="8" s="1"/>
  <c r="AS2040" i="8"/>
  <c r="AR2040" i="8"/>
  <c r="AQ2040" i="8"/>
  <c r="AP2040" i="8"/>
  <c r="AO2040" i="8"/>
  <c r="AN2040" i="8"/>
  <c r="AM2040" i="8"/>
  <c r="AL2040" i="8"/>
  <c r="AK2040" i="8"/>
  <c r="AJ2040" i="8"/>
  <c r="AI2040" i="8"/>
  <c r="AH2040" i="8"/>
  <c r="AG2040" i="8"/>
  <c r="AE2040" i="8"/>
  <c r="AF2040" i="8" s="1"/>
  <c r="AB2040" i="8"/>
  <c r="AC2040" i="8" s="1"/>
  <c r="AT2039" i="8"/>
  <c r="AU2039" i="8" s="1"/>
  <c r="AS2039" i="8"/>
  <c r="AR2039" i="8"/>
  <c r="AQ2039" i="8"/>
  <c r="AP2039" i="8"/>
  <c r="AO2039" i="8"/>
  <c r="AN2039" i="8"/>
  <c r="AM2039" i="8"/>
  <c r="AL2039" i="8"/>
  <c r="AK2039" i="8"/>
  <c r="AJ2039" i="8"/>
  <c r="AH2039" i="8"/>
  <c r="AI2039" i="8" s="1"/>
  <c r="AG2039" i="8"/>
  <c r="AE2039" i="8"/>
  <c r="AF2039" i="8" s="1"/>
  <c r="AB2039" i="8"/>
  <c r="AC2039" i="8" s="1"/>
  <c r="AT2038" i="8"/>
  <c r="AU2038" i="8" s="1"/>
  <c r="AS2038" i="8"/>
  <c r="AR2038" i="8"/>
  <c r="AQ2038" i="8"/>
  <c r="AP2038" i="8"/>
  <c r="AO2038" i="8"/>
  <c r="AN2038" i="8"/>
  <c r="AM2038" i="8"/>
  <c r="AL2038" i="8"/>
  <c r="AK2038" i="8"/>
  <c r="AJ2038" i="8"/>
  <c r="AH2038" i="8"/>
  <c r="AI2038" i="8" s="1"/>
  <c r="AG2038" i="8"/>
  <c r="AE2038" i="8"/>
  <c r="AF2038" i="8" s="1"/>
  <c r="AB2038" i="8"/>
  <c r="AC2038" i="8" s="1"/>
  <c r="AT2037" i="8"/>
  <c r="AU2037" i="8" s="1"/>
  <c r="AS2037" i="8"/>
  <c r="AR2037" i="8"/>
  <c r="AQ2037" i="8"/>
  <c r="AP2037" i="8"/>
  <c r="AO2037" i="8"/>
  <c r="AN2037" i="8"/>
  <c r="AM2037" i="8"/>
  <c r="AL2037" i="8"/>
  <c r="AK2037" i="8"/>
  <c r="AJ2037" i="8"/>
  <c r="AH2037" i="8"/>
  <c r="AI2037" i="8" s="1"/>
  <c r="AG2037" i="8"/>
  <c r="AE2037" i="8"/>
  <c r="AF2037" i="8" s="1"/>
  <c r="AB2037" i="8"/>
  <c r="AC2037" i="8" s="1"/>
  <c r="AT2036" i="8"/>
  <c r="AU2036" i="8" s="1"/>
  <c r="AS2036" i="8"/>
  <c r="AR2036" i="8"/>
  <c r="AQ2036" i="8"/>
  <c r="AP2036" i="8"/>
  <c r="AO2036" i="8"/>
  <c r="AN2036" i="8"/>
  <c r="AM2036" i="8"/>
  <c r="AL2036" i="8"/>
  <c r="AK2036" i="8"/>
  <c r="AJ2036" i="8"/>
  <c r="AH2036" i="8"/>
  <c r="AI2036" i="8" s="1"/>
  <c r="AG2036" i="8"/>
  <c r="AE2036" i="8"/>
  <c r="AF2036" i="8" s="1"/>
  <c r="AB2036" i="8"/>
  <c r="AC2036" i="8" s="1"/>
  <c r="AT2035" i="8"/>
  <c r="AU2035" i="8" s="1"/>
  <c r="AS2035" i="8"/>
  <c r="AR2035" i="8"/>
  <c r="AQ2035" i="8"/>
  <c r="AP2035" i="8"/>
  <c r="AO2035" i="8"/>
  <c r="AN2035" i="8"/>
  <c r="AM2035" i="8"/>
  <c r="AL2035" i="8"/>
  <c r="AK2035" i="8"/>
  <c r="AJ2035" i="8"/>
  <c r="AH2035" i="8"/>
  <c r="AI2035" i="8" s="1"/>
  <c r="AG2035" i="8"/>
  <c r="AE2035" i="8"/>
  <c r="AF2035" i="8" s="1"/>
  <c r="AB2035" i="8"/>
  <c r="AC2035" i="8" s="1"/>
  <c r="AT2034" i="8"/>
  <c r="AU2034" i="8" s="1"/>
  <c r="AS2034" i="8"/>
  <c r="AR2034" i="8"/>
  <c r="AQ2034" i="8"/>
  <c r="AP2034" i="8"/>
  <c r="AO2034" i="8"/>
  <c r="AN2034" i="8"/>
  <c r="AM2034" i="8"/>
  <c r="AL2034" i="8"/>
  <c r="AK2034" i="8"/>
  <c r="AJ2034" i="8"/>
  <c r="AH2034" i="8"/>
  <c r="AI2034" i="8" s="1"/>
  <c r="AG2034" i="8"/>
  <c r="AE2034" i="8"/>
  <c r="AF2034" i="8" s="1"/>
  <c r="AB2034" i="8"/>
  <c r="AC2034" i="8" s="1"/>
  <c r="AT2033" i="8"/>
  <c r="AU2033" i="8" s="1"/>
  <c r="AS2033" i="8"/>
  <c r="AR2033" i="8"/>
  <c r="AQ2033" i="8"/>
  <c r="AP2033" i="8"/>
  <c r="AO2033" i="8"/>
  <c r="AN2033" i="8"/>
  <c r="AM2033" i="8"/>
  <c r="AL2033" i="8"/>
  <c r="AK2033" i="8"/>
  <c r="AJ2033" i="8"/>
  <c r="AH2033" i="8"/>
  <c r="AI2033" i="8" s="1"/>
  <c r="AG2033" i="8"/>
  <c r="AE2033" i="8"/>
  <c r="AF2033" i="8" s="1"/>
  <c r="AB2033" i="8"/>
  <c r="AC2033" i="8" s="1"/>
  <c r="AT2032" i="8"/>
  <c r="AU2032" i="8" s="1"/>
  <c r="AS2032" i="8"/>
  <c r="AR2032" i="8"/>
  <c r="AQ2032" i="8"/>
  <c r="AP2032" i="8"/>
  <c r="AO2032" i="8"/>
  <c r="AN2032" i="8"/>
  <c r="AM2032" i="8"/>
  <c r="AL2032" i="8"/>
  <c r="AK2032" i="8"/>
  <c r="AJ2032" i="8"/>
  <c r="AH2032" i="8"/>
  <c r="AI2032" i="8" s="1"/>
  <c r="AG2032" i="8"/>
  <c r="AE2032" i="8"/>
  <c r="AF2032" i="8" s="1"/>
  <c r="AB2032" i="8"/>
  <c r="AC2032" i="8" s="1"/>
  <c r="AT2031" i="8"/>
  <c r="AU2031" i="8" s="1"/>
  <c r="AS2031" i="8"/>
  <c r="AR2031" i="8"/>
  <c r="AQ2031" i="8"/>
  <c r="AP2031" i="8"/>
  <c r="AO2031" i="8"/>
  <c r="AN2031" i="8"/>
  <c r="AM2031" i="8"/>
  <c r="AL2031" i="8"/>
  <c r="AK2031" i="8"/>
  <c r="AJ2031" i="8"/>
  <c r="AH2031" i="8"/>
  <c r="AI2031" i="8" s="1"/>
  <c r="AG2031" i="8"/>
  <c r="AE2031" i="8"/>
  <c r="AF2031" i="8" s="1"/>
  <c r="AB2031" i="8"/>
  <c r="AC2031" i="8" s="1"/>
  <c r="AT2030" i="8"/>
  <c r="AU2030" i="8" s="1"/>
  <c r="AS2030" i="8"/>
  <c r="AR2030" i="8"/>
  <c r="AQ2030" i="8"/>
  <c r="AP2030" i="8"/>
  <c r="AO2030" i="8"/>
  <c r="AN2030" i="8"/>
  <c r="AM2030" i="8"/>
  <c r="AL2030" i="8"/>
  <c r="AK2030" i="8"/>
  <c r="AJ2030" i="8"/>
  <c r="AH2030" i="8"/>
  <c r="AI2030" i="8" s="1"/>
  <c r="AG2030" i="8"/>
  <c r="AE2030" i="8"/>
  <c r="AF2030" i="8" s="1"/>
  <c r="AB2030" i="8"/>
  <c r="AC2030" i="8" s="1"/>
  <c r="AT2029" i="8"/>
  <c r="AU2029" i="8" s="1"/>
  <c r="AS2029" i="8"/>
  <c r="AR2029" i="8"/>
  <c r="AQ2029" i="8"/>
  <c r="AP2029" i="8"/>
  <c r="AO2029" i="8"/>
  <c r="AN2029" i="8"/>
  <c r="AM2029" i="8"/>
  <c r="AL2029" i="8"/>
  <c r="AK2029" i="8"/>
  <c r="AJ2029" i="8"/>
  <c r="AH2029" i="8"/>
  <c r="AI2029" i="8" s="1"/>
  <c r="AG2029" i="8"/>
  <c r="AE2029" i="8"/>
  <c r="AF2029" i="8" s="1"/>
  <c r="AB2029" i="8"/>
  <c r="AC2029" i="8" s="1"/>
  <c r="AT2028" i="8"/>
  <c r="AU2028" i="8" s="1"/>
  <c r="AS2028" i="8"/>
  <c r="AR2028" i="8"/>
  <c r="AQ2028" i="8"/>
  <c r="AP2028" i="8"/>
  <c r="AO2028" i="8"/>
  <c r="AN2028" i="8"/>
  <c r="AM2028" i="8"/>
  <c r="AL2028" i="8"/>
  <c r="AK2028" i="8"/>
  <c r="AJ2028" i="8"/>
  <c r="AH2028" i="8"/>
  <c r="AI2028" i="8" s="1"/>
  <c r="AG2028" i="8"/>
  <c r="AE2028" i="8"/>
  <c r="AF2028" i="8" s="1"/>
  <c r="AB2028" i="8"/>
  <c r="AC2028" i="8" s="1"/>
  <c r="AT2027" i="8"/>
  <c r="AU2027" i="8" s="1"/>
  <c r="AS2027" i="8"/>
  <c r="AR2027" i="8"/>
  <c r="AQ2027" i="8"/>
  <c r="AP2027" i="8"/>
  <c r="AO2027" i="8"/>
  <c r="AN2027" i="8"/>
  <c r="AM2027" i="8"/>
  <c r="AL2027" i="8"/>
  <c r="AK2027" i="8"/>
  <c r="AJ2027" i="8"/>
  <c r="AH2027" i="8"/>
  <c r="AI2027" i="8" s="1"/>
  <c r="AG2027" i="8"/>
  <c r="AE2027" i="8"/>
  <c r="AF2027" i="8" s="1"/>
  <c r="AB2027" i="8"/>
  <c r="AC2027" i="8" s="1"/>
  <c r="AT2026" i="8"/>
  <c r="AU2026" i="8" s="1"/>
  <c r="AS2026" i="8"/>
  <c r="AR2026" i="8"/>
  <c r="AQ2026" i="8"/>
  <c r="AP2026" i="8"/>
  <c r="AO2026" i="8"/>
  <c r="AN2026" i="8"/>
  <c r="AM2026" i="8"/>
  <c r="AL2026" i="8"/>
  <c r="AK2026" i="8"/>
  <c r="AJ2026" i="8"/>
  <c r="AH2026" i="8"/>
  <c r="AI2026" i="8" s="1"/>
  <c r="AG2026" i="8"/>
  <c r="AE2026" i="8"/>
  <c r="AF2026" i="8" s="1"/>
  <c r="AB2026" i="8"/>
  <c r="AC2026" i="8" s="1"/>
  <c r="AT2025" i="8"/>
  <c r="AU2025" i="8" s="1"/>
  <c r="AS2025" i="8"/>
  <c r="AR2025" i="8"/>
  <c r="AQ2025" i="8"/>
  <c r="AP2025" i="8"/>
  <c r="AO2025" i="8"/>
  <c r="AN2025" i="8"/>
  <c r="AM2025" i="8"/>
  <c r="AL2025" i="8"/>
  <c r="AK2025" i="8"/>
  <c r="AJ2025" i="8"/>
  <c r="AH2025" i="8"/>
  <c r="AI2025" i="8" s="1"/>
  <c r="AG2025" i="8"/>
  <c r="AE2025" i="8"/>
  <c r="AF2025" i="8" s="1"/>
  <c r="AB2025" i="8"/>
  <c r="AC2025" i="8" s="1"/>
  <c r="AT2024" i="8"/>
  <c r="AU2024" i="8" s="1"/>
  <c r="AS2024" i="8"/>
  <c r="AR2024" i="8"/>
  <c r="AQ2024" i="8"/>
  <c r="AP2024" i="8"/>
  <c r="AO2024" i="8"/>
  <c r="AN2024" i="8"/>
  <c r="AM2024" i="8"/>
  <c r="AL2024" i="8"/>
  <c r="AK2024" i="8"/>
  <c r="AJ2024" i="8"/>
  <c r="AH2024" i="8"/>
  <c r="AI2024" i="8" s="1"/>
  <c r="AG2024" i="8"/>
  <c r="AE2024" i="8"/>
  <c r="AF2024" i="8" s="1"/>
  <c r="AB2024" i="8"/>
  <c r="AC2024" i="8" s="1"/>
  <c r="AT2023" i="8"/>
  <c r="AU2023" i="8" s="1"/>
  <c r="AS2023" i="8"/>
  <c r="AR2023" i="8"/>
  <c r="AQ2023" i="8"/>
  <c r="AP2023" i="8"/>
  <c r="AO2023" i="8"/>
  <c r="AN2023" i="8"/>
  <c r="AM2023" i="8"/>
  <c r="AL2023" i="8"/>
  <c r="AK2023" i="8"/>
  <c r="AJ2023" i="8"/>
  <c r="AH2023" i="8"/>
  <c r="AI2023" i="8" s="1"/>
  <c r="AG2023" i="8"/>
  <c r="AE2023" i="8"/>
  <c r="AF2023" i="8" s="1"/>
  <c r="AB2023" i="8"/>
  <c r="AC2023" i="8" s="1"/>
  <c r="AT2022" i="8"/>
  <c r="AU2022" i="8" s="1"/>
  <c r="AS2022" i="8"/>
  <c r="AR2022" i="8"/>
  <c r="AQ2022" i="8"/>
  <c r="AP2022" i="8"/>
  <c r="AO2022" i="8"/>
  <c r="AN2022" i="8"/>
  <c r="AM2022" i="8"/>
  <c r="AL2022" i="8"/>
  <c r="AK2022" i="8"/>
  <c r="AJ2022" i="8"/>
  <c r="AH2022" i="8"/>
  <c r="AI2022" i="8" s="1"/>
  <c r="AG2022" i="8"/>
  <c r="AE2022" i="8"/>
  <c r="AF2022" i="8" s="1"/>
  <c r="AB2022" i="8"/>
  <c r="AC2022" i="8" s="1"/>
  <c r="AT2021" i="8"/>
  <c r="AU2021" i="8" s="1"/>
  <c r="AS2021" i="8"/>
  <c r="AR2021" i="8"/>
  <c r="AQ2021" i="8"/>
  <c r="AP2021" i="8"/>
  <c r="AO2021" i="8"/>
  <c r="AN2021" i="8"/>
  <c r="AM2021" i="8"/>
  <c r="AL2021" i="8"/>
  <c r="AK2021" i="8"/>
  <c r="AJ2021" i="8"/>
  <c r="AH2021" i="8"/>
  <c r="AI2021" i="8" s="1"/>
  <c r="AG2021" i="8"/>
  <c r="AE2021" i="8"/>
  <c r="AF2021" i="8" s="1"/>
  <c r="AB2021" i="8"/>
  <c r="AC2021" i="8" s="1"/>
  <c r="AT2020" i="8"/>
  <c r="AU2020" i="8" s="1"/>
  <c r="AS2020" i="8"/>
  <c r="AR2020" i="8"/>
  <c r="AQ2020" i="8"/>
  <c r="AP2020" i="8"/>
  <c r="AO2020" i="8"/>
  <c r="AN2020" i="8"/>
  <c r="AM2020" i="8"/>
  <c r="AL2020" i="8"/>
  <c r="AK2020" i="8"/>
  <c r="AJ2020" i="8"/>
  <c r="AH2020" i="8"/>
  <c r="AI2020" i="8" s="1"/>
  <c r="AG2020" i="8"/>
  <c r="AE2020" i="8"/>
  <c r="AF2020" i="8" s="1"/>
  <c r="AB2020" i="8"/>
  <c r="AC2020" i="8" s="1"/>
  <c r="AT2019" i="8"/>
  <c r="AU2019" i="8" s="1"/>
  <c r="AS2019" i="8"/>
  <c r="AR2019" i="8"/>
  <c r="AQ2019" i="8"/>
  <c r="AP2019" i="8"/>
  <c r="AO2019" i="8"/>
  <c r="AN2019" i="8"/>
  <c r="AM2019" i="8"/>
  <c r="AL2019" i="8"/>
  <c r="AK2019" i="8"/>
  <c r="AJ2019" i="8"/>
  <c r="AH2019" i="8"/>
  <c r="AI2019" i="8" s="1"/>
  <c r="AG2019" i="8"/>
  <c r="AE2019" i="8"/>
  <c r="AF2019" i="8" s="1"/>
  <c r="AB2019" i="8"/>
  <c r="AC2019" i="8" s="1"/>
  <c r="AT2018" i="8"/>
  <c r="AU2018" i="8" s="1"/>
  <c r="AS2018" i="8"/>
  <c r="AR2018" i="8"/>
  <c r="AQ2018" i="8"/>
  <c r="AP2018" i="8"/>
  <c r="AO2018" i="8"/>
  <c r="AN2018" i="8"/>
  <c r="AM2018" i="8"/>
  <c r="AL2018" i="8"/>
  <c r="AK2018" i="8"/>
  <c r="AJ2018" i="8"/>
  <c r="AH2018" i="8"/>
  <c r="AI2018" i="8" s="1"/>
  <c r="AG2018" i="8"/>
  <c r="AE2018" i="8"/>
  <c r="AF2018" i="8" s="1"/>
  <c r="AB2018" i="8"/>
  <c r="AC2018" i="8" s="1"/>
  <c r="AT2017" i="8"/>
  <c r="AU2017" i="8" s="1"/>
  <c r="AS2017" i="8"/>
  <c r="AR2017" i="8"/>
  <c r="AQ2017" i="8"/>
  <c r="AP2017" i="8"/>
  <c r="AO2017" i="8"/>
  <c r="AN2017" i="8"/>
  <c r="AM2017" i="8"/>
  <c r="AL2017" i="8"/>
  <c r="AK2017" i="8"/>
  <c r="AJ2017" i="8"/>
  <c r="AH2017" i="8"/>
  <c r="AI2017" i="8" s="1"/>
  <c r="AG2017" i="8"/>
  <c r="AE2017" i="8"/>
  <c r="AF2017" i="8" s="1"/>
  <c r="AB2017" i="8"/>
  <c r="AC2017" i="8" s="1"/>
  <c r="AT2016" i="8"/>
  <c r="AU2016" i="8" s="1"/>
  <c r="AS2016" i="8"/>
  <c r="AR2016" i="8"/>
  <c r="AQ2016" i="8"/>
  <c r="AP2016" i="8"/>
  <c r="AO2016" i="8"/>
  <c r="AN2016" i="8"/>
  <c r="AM2016" i="8"/>
  <c r="AL2016" i="8"/>
  <c r="AK2016" i="8"/>
  <c r="AJ2016" i="8"/>
  <c r="AH2016" i="8"/>
  <c r="AI2016" i="8" s="1"/>
  <c r="AG2016" i="8"/>
  <c r="AE2016" i="8"/>
  <c r="AF2016" i="8" s="1"/>
  <c r="AB2016" i="8"/>
  <c r="AC2016" i="8" s="1"/>
  <c r="AT2015" i="8"/>
  <c r="AU2015" i="8" s="1"/>
  <c r="AS2015" i="8"/>
  <c r="AR2015" i="8"/>
  <c r="AQ2015" i="8"/>
  <c r="AP2015" i="8"/>
  <c r="AO2015" i="8"/>
  <c r="AN2015" i="8"/>
  <c r="AM2015" i="8"/>
  <c r="AL2015" i="8"/>
  <c r="AK2015" i="8"/>
  <c r="AJ2015" i="8"/>
  <c r="AH2015" i="8"/>
  <c r="AI2015" i="8" s="1"/>
  <c r="AG2015" i="8"/>
  <c r="AE2015" i="8"/>
  <c r="AF2015" i="8" s="1"/>
  <c r="AB2015" i="8"/>
  <c r="AC2015" i="8" s="1"/>
  <c r="AT2014" i="8"/>
  <c r="AU2014" i="8" s="1"/>
  <c r="AS2014" i="8"/>
  <c r="AR2014" i="8"/>
  <c r="AQ2014" i="8"/>
  <c r="AP2014" i="8"/>
  <c r="AO2014" i="8"/>
  <c r="AN2014" i="8"/>
  <c r="AM2014" i="8"/>
  <c r="AL2014" i="8"/>
  <c r="AK2014" i="8"/>
  <c r="AJ2014" i="8"/>
  <c r="AH2014" i="8"/>
  <c r="AI2014" i="8" s="1"/>
  <c r="AG2014" i="8"/>
  <c r="AE2014" i="8"/>
  <c r="AF2014" i="8" s="1"/>
  <c r="AB2014" i="8"/>
  <c r="AC2014" i="8" s="1"/>
  <c r="AT2013" i="8"/>
  <c r="AU2013" i="8" s="1"/>
  <c r="AS2013" i="8"/>
  <c r="AR2013" i="8"/>
  <c r="AQ2013" i="8"/>
  <c r="AP2013" i="8"/>
  <c r="AO2013" i="8"/>
  <c r="AN2013" i="8"/>
  <c r="AM2013" i="8"/>
  <c r="AL2013" i="8"/>
  <c r="AK2013" i="8"/>
  <c r="AJ2013" i="8"/>
  <c r="AH2013" i="8"/>
  <c r="AI2013" i="8" s="1"/>
  <c r="AG2013" i="8"/>
  <c r="AE2013" i="8"/>
  <c r="AF2013" i="8" s="1"/>
  <c r="AB2013" i="8"/>
  <c r="AC2013" i="8" s="1"/>
  <c r="AT2012" i="8"/>
  <c r="AU2012" i="8" s="1"/>
  <c r="AS2012" i="8"/>
  <c r="AR2012" i="8"/>
  <c r="AQ2012" i="8"/>
  <c r="AP2012" i="8"/>
  <c r="AO2012" i="8"/>
  <c r="AN2012" i="8"/>
  <c r="AM2012" i="8"/>
  <c r="AL2012" i="8"/>
  <c r="AK2012" i="8"/>
  <c r="AJ2012" i="8"/>
  <c r="AH2012" i="8"/>
  <c r="AI2012" i="8" s="1"/>
  <c r="AG2012" i="8"/>
  <c r="AE2012" i="8"/>
  <c r="AF2012" i="8" s="1"/>
  <c r="AB2012" i="8"/>
  <c r="AC2012" i="8" s="1"/>
  <c r="AT2011" i="8"/>
  <c r="AU2011" i="8" s="1"/>
  <c r="AS2011" i="8"/>
  <c r="AR2011" i="8"/>
  <c r="AQ2011" i="8"/>
  <c r="AP2011" i="8"/>
  <c r="AO2011" i="8"/>
  <c r="AN2011" i="8"/>
  <c r="AM2011" i="8"/>
  <c r="AL2011" i="8"/>
  <c r="AK2011" i="8"/>
  <c r="AJ2011" i="8"/>
  <c r="AH2011" i="8"/>
  <c r="AI2011" i="8" s="1"/>
  <c r="AG2011" i="8"/>
  <c r="AE2011" i="8"/>
  <c r="AF2011" i="8" s="1"/>
  <c r="AB2011" i="8"/>
  <c r="AC2011" i="8" s="1"/>
  <c r="AT2010" i="8"/>
  <c r="AU2010" i="8" s="1"/>
  <c r="AS2010" i="8"/>
  <c r="AR2010" i="8"/>
  <c r="AQ2010" i="8"/>
  <c r="AP2010" i="8"/>
  <c r="AO2010" i="8"/>
  <c r="AN2010" i="8"/>
  <c r="AM2010" i="8"/>
  <c r="AL2010" i="8"/>
  <c r="AK2010" i="8"/>
  <c r="AJ2010" i="8"/>
  <c r="AH2010" i="8"/>
  <c r="AI2010" i="8" s="1"/>
  <c r="AG2010" i="8"/>
  <c r="AE2010" i="8"/>
  <c r="AF2010" i="8" s="1"/>
  <c r="AB2010" i="8"/>
  <c r="AC2010" i="8" s="1"/>
  <c r="AT2009" i="8"/>
  <c r="AU2009" i="8" s="1"/>
  <c r="AS2009" i="8"/>
  <c r="AR2009" i="8"/>
  <c r="AQ2009" i="8"/>
  <c r="AP2009" i="8"/>
  <c r="AO2009" i="8"/>
  <c r="AN2009" i="8"/>
  <c r="AM2009" i="8"/>
  <c r="AL2009" i="8"/>
  <c r="AK2009" i="8"/>
  <c r="AJ2009" i="8"/>
  <c r="AH2009" i="8"/>
  <c r="AI2009" i="8" s="1"/>
  <c r="AG2009" i="8"/>
  <c r="AE2009" i="8"/>
  <c r="AF2009" i="8" s="1"/>
  <c r="AB2009" i="8"/>
  <c r="AC2009" i="8" s="1"/>
  <c r="AT2008" i="8"/>
  <c r="AU2008" i="8" s="1"/>
  <c r="AS2008" i="8"/>
  <c r="AR2008" i="8"/>
  <c r="AQ2008" i="8"/>
  <c r="AP2008" i="8"/>
  <c r="AO2008" i="8"/>
  <c r="AN2008" i="8"/>
  <c r="AM2008" i="8"/>
  <c r="AL2008" i="8"/>
  <c r="AK2008" i="8"/>
  <c r="AJ2008" i="8"/>
  <c r="AH2008" i="8"/>
  <c r="AI2008" i="8" s="1"/>
  <c r="AG2008" i="8"/>
  <c r="AE2008" i="8"/>
  <c r="AF2008" i="8" s="1"/>
  <c r="AB2008" i="8"/>
  <c r="AC2008" i="8" s="1"/>
  <c r="AT2007" i="8"/>
  <c r="AU2007" i="8" s="1"/>
  <c r="AS2007" i="8"/>
  <c r="AR2007" i="8"/>
  <c r="AQ2007" i="8"/>
  <c r="AP2007" i="8"/>
  <c r="AO2007" i="8"/>
  <c r="AN2007" i="8"/>
  <c r="AM2007" i="8"/>
  <c r="AL2007" i="8"/>
  <c r="AK2007" i="8"/>
  <c r="AJ2007" i="8"/>
  <c r="AH2007" i="8"/>
  <c r="AI2007" i="8" s="1"/>
  <c r="AG2007" i="8"/>
  <c r="AE2007" i="8"/>
  <c r="AF2007" i="8" s="1"/>
  <c r="AB2007" i="8"/>
  <c r="AC2007" i="8" s="1"/>
  <c r="AT2006" i="8"/>
  <c r="AU2006" i="8" s="1"/>
  <c r="AS2006" i="8"/>
  <c r="AR2006" i="8"/>
  <c r="AQ2006" i="8"/>
  <c r="AP2006" i="8"/>
  <c r="AO2006" i="8"/>
  <c r="AN2006" i="8"/>
  <c r="AM2006" i="8"/>
  <c r="AL2006" i="8"/>
  <c r="AK2006" i="8"/>
  <c r="AJ2006" i="8"/>
  <c r="AH2006" i="8"/>
  <c r="AI2006" i="8" s="1"/>
  <c r="AG2006" i="8"/>
  <c r="AE2006" i="8"/>
  <c r="AF2006" i="8" s="1"/>
  <c r="AB2006" i="8"/>
  <c r="AC2006" i="8" s="1"/>
  <c r="AT2005" i="8"/>
  <c r="AU2005" i="8" s="1"/>
  <c r="AS2005" i="8"/>
  <c r="AR2005" i="8"/>
  <c r="AQ2005" i="8"/>
  <c r="AP2005" i="8"/>
  <c r="AO2005" i="8"/>
  <c r="AN2005" i="8"/>
  <c r="AM2005" i="8"/>
  <c r="AL2005" i="8"/>
  <c r="AK2005" i="8"/>
  <c r="AJ2005" i="8"/>
  <c r="AH2005" i="8"/>
  <c r="AI2005" i="8" s="1"/>
  <c r="AG2005" i="8"/>
  <c r="AE2005" i="8"/>
  <c r="AF2005" i="8" s="1"/>
  <c r="AB2005" i="8"/>
  <c r="AC2005" i="8" s="1"/>
  <c r="AT2004" i="8"/>
  <c r="AU2004" i="8" s="1"/>
  <c r="AS2004" i="8"/>
  <c r="AR2004" i="8"/>
  <c r="AQ2004" i="8"/>
  <c r="AP2004" i="8"/>
  <c r="AO2004" i="8"/>
  <c r="AN2004" i="8"/>
  <c r="AM2004" i="8"/>
  <c r="AL2004" i="8"/>
  <c r="AK2004" i="8"/>
  <c r="AJ2004" i="8"/>
  <c r="AH2004" i="8"/>
  <c r="AI2004" i="8" s="1"/>
  <c r="AG2004" i="8"/>
  <c r="AE2004" i="8"/>
  <c r="AF2004" i="8" s="1"/>
  <c r="AB2004" i="8"/>
  <c r="AC2004" i="8" s="1"/>
  <c r="AT2003" i="8"/>
  <c r="AU2003" i="8" s="1"/>
  <c r="AS2003" i="8"/>
  <c r="AR2003" i="8"/>
  <c r="AQ2003" i="8"/>
  <c r="AP2003" i="8"/>
  <c r="AO2003" i="8"/>
  <c r="AN2003" i="8"/>
  <c r="AM2003" i="8"/>
  <c r="AL2003" i="8"/>
  <c r="AK2003" i="8"/>
  <c r="AJ2003" i="8"/>
  <c r="AH2003" i="8"/>
  <c r="AI2003" i="8" s="1"/>
  <c r="AG2003" i="8"/>
  <c r="AE2003" i="8"/>
  <c r="AF2003" i="8" s="1"/>
  <c r="AB2003" i="8"/>
  <c r="AC2003" i="8" s="1"/>
  <c r="AT2002" i="8"/>
  <c r="AU2002" i="8" s="1"/>
  <c r="AS2002" i="8"/>
  <c r="AR2002" i="8"/>
  <c r="AQ2002" i="8"/>
  <c r="AP2002" i="8"/>
  <c r="AO2002" i="8"/>
  <c r="AN2002" i="8"/>
  <c r="AM2002" i="8"/>
  <c r="AL2002" i="8"/>
  <c r="AK2002" i="8"/>
  <c r="AJ2002" i="8"/>
  <c r="AH2002" i="8"/>
  <c r="AI2002" i="8" s="1"/>
  <c r="AG2002" i="8"/>
  <c r="AE2002" i="8"/>
  <c r="AF2002" i="8" s="1"/>
  <c r="AC2002" i="8"/>
  <c r="AB2002" i="8"/>
  <c r="AT2001" i="8"/>
  <c r="AU2001" i="8" s="1"/>
  <c r="AS2001" i="8"/>
  <c r="AR2001" i="8"/>
  <c r="AQ2001" i="8"/>
  <c r="AP2001" i="8"/>
  <c r="AO2001" i="8"/>
  <c r="AN2001" i="8"/>
  <c r="AM2001" i="8"/>
  <c r="AL2001" i="8"/>
  <c r="AK2001" i="8"/>
  <c r="AJ2001" i="8"/>
  <c r="AH2001" i="8"/>
  <c r="AI2001" i="8" s="1"/>
  <c r="AG2001" i="8"/>
  <c r="AE2001" i="8"/>
  <c r="AF2001" i="8" s="1"/>
  <c r="AB2001" i="8"/>
  <c r="AC2001" i="8" s="1"/>
  <c r="AT2000" i="8"/>
  <c r="AU2000" i="8" s="1"/>
  <c r="AS2000" i="8"/>
  <c r="AR2000" i="8"/>
  <c r="AQ2000" i="8"/>
  <c r="AP2000" i="8"/>
  <c r="AO2000" i="8"/>
  <c r="AN2000" i="8"/>
  <c r="AM2000" i="8"/>
  <c r="AL2000" i="8"/>
  <c r="AK2000" i="8"/>
  <c r="AJ2000" i="8"/>
  <c r="AH2000" i="8"/>
  <c r="AI2000" i="8" s="1"/>
  <c r="AG2000" i="8"/>
  <c r="AE2000" i="8"/>
  <c r="AF2000" i="8" s="1"/>
  <c r="AB2000" i="8"/>
  <c r="AC2000" i="8" s="1"/>
  <c r="AU1999" i="8"/>
  <c r="AT1999" i="8"/>
  <c r="AS1999" i="8"/>
  <c r="AR1999" i="8"/>
  <c r="AQ1999" i="8"/>
  <c r="AP1999" i="8"/>
  <c r="AO1999" i="8"/>
  <c r="AN1999" i="8"/>
  <c r="AM1999" i="8"/>
  <c r="AL1999" i="8"/>
  <c r="AK1999" i="8"/>
  <c r="AJ1999" i="8"/>
  <c r="AI1999" i="8"/>
  <c r="AH1999" i="8"/>
  <c r="AG1999" i="8"/>
  <c r="AE1999" i="8"/>
  <c r="AF1999" i="8" s="1"/>
  <c r="AC1999" i="8"/>
  <c r="AB1999" i="8"/>
  <c r="AT1998" i="8"/>
  <c r="AU1998" i="8" s="1"/>
  <c r="AS1998" i="8"/>
  <c r="AR1998" i="8"/>
  <c r="AQ1998" i="8"/>
  <c r="AP1998" i="8"/>
  <c r="AO1998" i="8"/>
  <c r="AN1998" i="8"/>
  <c r="AM1998" i="8"/>
  <c r="AL1998" i="8"/>
  <c r="AK1998" i="8"/>
  <c r="AJ1998" i="8"/>
  <c r="AH1998" i="8"/>
  <c r="AI1998" i="8" s="1"/>
  <c r="AG1998" i="8"/>
  <c r="AE1998" i="8"/>
  <c r="AF1998" i="8" s="1"/>
  <c r="AC1998" i="8"/>
  <c r="AB1998" i="8"/>
  <c r="AT1997" i="8"/>
  <c r="AU1997" i="8" s="1"/>
  <c r="AS1997" i="8"/>
  <c r="AR1997" i="8"/>
  <c r="AQ1997" i="8"/>
  <c r="AP1997" i="8"/>
  <c r="AO1997" i="8"/>
  <c r="AN1997" i="8"/>
  <c r="AM1997" i="8"/>
  <c r="AL1997" i="8"/>
  <c r="AK1997" i="8"/>
  <c r="AJ1997" i="8"/>
  <c r="AH1997" i="8"/>
  <c r="AI1997" i="8" s="1"/>
  <c r="AG1997" i="8"/>
  <c r="AE1997" i="8"/>
  <c r="AF1997" i="8" s="1"/>
  <c r="AB1997" i="8"/>
  <c r="AC1997" i="8" s="1"/>
  <c r="AT1996" i="8"/>
  <c r="AU1996" i="8" s="1"/>
  <c r="AS1996" i="8"/>
  <c r="AR1996" i="8"/>
  <c r="AQ1996" i="8"/>
  <c r="AP1996" i="8"/>
  <c r="AO1996" i="8"/>
  <c r="AN1996" i="8"/>
  <c r="AM1996" i="8"/>
  <c r="AL1996" i="8"/>
  <c r="AK1996" i="8"/>
  <c r="AJ1996" i="8"/>
  <c r="AH1996" i="8"/>
  <c r="AI1996" i="8" s="1"/>
  <c r="AG1996" i="8"/>
  <c r="AF1996" i="8"/>
  <c r="AE1996" i="8"/>
  <c r="AB1996" i="8"/>
  <c r="AC1996" i="8" s="1"/>
  <c r="AT1995" i="8"/>
  <c r="AU1995" i="8" s="1"/>
  <c r="AS1995" i="8"/>
  <c r="AR1995" i="8"/>
  <c r="AQ1995" i="8"/>
  <c r="AP1995" i="8"/>
  <c r="AO1995" i="8"/>
  <c r="AN1995" i="8"/>
  <c r="AM1995" i="8"/>
  <c r="AL1995" i="8"/>
  <c r="AK1995" i="8"/>
  <c r="AJ1995" i="8"/>
  <c r="AH1995" i="8"/>
  <c r="AI1995" i="8" s="1"/>
  <c r="AG1995" i="8"/>
  <c r="AE1995" i="8"/>
  <c r="AF1995" i="8" s="1"/>
  <c r="AB1995" i="8"/>
  <c r="AC1995" i="8" s="1"/>
  <c r="AT1994" i="8"/>
  <c r="AU1994" i="8" s="1"/>
  <c r="AS1994" i="8"/>
  <c r="AR1994" i="8"/>
  <c r="AQ1994" i="8"/>
  <c r="AP1994" i="8"/>
  <c r="AO1994" i="8"/>
  <c r="AN1994" i="8"/>
  <c r="AM1994" i="8"/>
  <c r="AL1994" i="8"/>
  <c r="AK1994" i="8"/>
  <c r="AJ1994" i="8"/>
  <c r="AH1994" i="8"/>
  <c r="AI1994" i="8" s="1"/>
  <c r="AG1994" i="8"/>
  <c r="AE1994" i="8"/>
  <c r="AF1994" i="8" s="1"/>
  <c r="AB1994" i="8"/>
  <c r="AC1994" i="8" s="1"/>
  <c r="AT1993" i="8"/>
  <c r="AU1993" i="8" s="1"/>
  <c r="AS1993" i="8"/>
  <c r="AR1993" i="8"/>
  <c r="AQ1993" i="8"/>
  <c r="AP1993" i="8"/>
  <c r="AO1993" i="8"/>
  <c r="AN1993" i="8"/>
  <c r="AM1993" i="8"/>
  <c r="AL1993" i="8"/>
  <c r="AK1993" i="8"/>
  <c r="AJ1993" i="8"/>
  <c r="AH1993" i="8"/>
  <c r="AI1993" i="8" s="1"/>
  <c r="AG1993" i="8"/>
  <c r="AE1993" i="8"/>
  <c r="AF1993" i="8" s="1"/>
  <c r="AB1993" i="8"/>
  <c r="AC1993" i="8" s="1"/>
  <c r="AT1992" i="8"/>
  <c r="AU1992" i="8" s="1"/>
  <c r="AS1992" i="8"/>
  <c r="AR1992" i="8"/>
  <c r="AQ1992" i="8"/>
  <c r="AP1992" i="8"/>
  <c r="AO1992" i="8"/>
  <c r="AN1992" i="8"/>
  <c r="AM1992" i="8"/>
  <c r="AL1992" i="8"/>
  <c r="AK1992" i="8"/>
  <c r="AJ1992" i="8"/>
  <c r="AH1992" i="8"/>
  <c r="AI1992" i="8" s="1"/>
  <c r="AG1992" i="8"/>
  <c r="AE1992" i="8"/>
  <c r="AF1992" i="8" s="1"/>
  <c r="AB1992" i="8"/>
  <c r="AC1992" i="8" s="1"/>
  <c r="AT1991" i="8"/>
  <c r="AU1991" i="8" s="1"/>
  <c r="AS1991" i="8"/>
  <c r="AR1991" i="8"/>
  <c r="AQ1991" i="8"/>
  <c r="AP1991" i="8"/>
  <c r="AO1991" i="8"/>
  <c r="AN1991" i="8"/>
  <c r="AM1991" i="8"/>
  <c r="AL1991" i="8"/>
  <c r="AK1991" i="8"/>
  <c r="AJ1991" i="8"/>
  <c r="AH1991" i="8"/>
  <c r="AI1991" i="8" s="1"/>
  <c r="AG1991" i="8"/>
  <c r="AE1991" i="8"/>
  <c r="AF1991" i="8" s="1"/>
  <c r="AB1991" i="8"/>
  <c r="AC1991" i="8" s="1"/>
  <c r="AT1990" i="8"/>
  <c r="AU1990" i="8" s="1"/>
  <c r="AS1990" i="8"/>
  <c r="AR1990" i="8"/>
  <c r="AQ1990" i="8"/>
  <c r="AP1990" i="8"/>
  <c r="AO1990" i="8"/>
  <c r="AN1990" i="8"/>
  <c r="AM1990" i="8"/>
  <c r="AL1990" i="8"/>
  <c r="AK1990" i="8"/>
  <c r="AJ1990" i="8"/>
  <c r="AH1990" i="8"/>
  <c r="AI1990" i="8" s="1"/>
  <c r="AG1990" i="8"/>
  <c r="AE1990" i="8"/>
  <c r="AF1990" i="8" s="1"/>
  <c r="AB1990" i="8"/>
  <c r="AC1990" i="8" s="1"/>
  <c r="AT1989" i="8"/>
  <c r="AU1989" i="8" s="1"/>
  <c r="AS1989" i="8"/>
  <c r="AR1989" i="8"/>
  <c r="AQ1989" i="8"/>
  <c r="AP1989" i="8"/>
  <c r="AO1989" i="8"/>
  <c r="AN1989" i="8"/>
  <c r="AM1989" i="8"/>
  <c r="AL1989" i="8"/>
  <c r="AK1989" i="8"/>
  <c r="AJ1989" i="8"/>
  <c r="AH1989" i="8"/>
  <c r="AI1989" i="8" s="1"/>
  <c r="AG1989" i="8"/>
  <c r="AE1989" i="8"/>
  <c r="AF1989" i="8" s="1"/>
  <c r="AB1989" i="8"/>
  <c r="AC1989" i="8" s="1"/>
  <c r="AT1988" i="8"/>
  <c r="AU1988" i="8" s="1"/>
  <c r="AS1988" i="8"/>
  <c r="AR1988" i="8"/>
  <c r="AQ1988" i="8"/>
  <c r="AP1988" i="8"/>
  <c r="AO1988" i="8"/>
  <c r="AN1988" i="8"/>
  <c r="AM1988" i="8"/>
  <c r="AL1988" i="8"/>
  <c r="AK1988" i="8"/>
  <c r="AJ1988" i="8"/>
  <c r="AH1988" i="8"/>
  <c r="AI1988" i="8" s="1"/>
  <c r="AG1988" i="8"/>
  <c r="AE1988" i="8"/>
  <c r="AF1988" i="8" s="1"/>
  <c r="AB1988" i="8"/>
  <c r="AC1988" i="8" s="1"/>
  <c r="AT1987" i="8"/>
  <c r="AU1987" i="8" s="1"/>
  <c r="AS1987" i="8"/>
  <c r="AR1987" i="8"/>
  <c r="AQ1987" i="8"/>
  <c r="AP1987" i="8"/>
  <c r="AO1987" i="8"/>
  <c r="AN1987" i="8"/>
  <c r="AM1987" i="8"/>
  <c r="AL1987" i="8"/>
  <c r="AK1987" i="8"/>
  <c r="AJ1987" i="8"/>
  <c r="AH1987" i="8"/>
  <c r="AI1987" i="8" s="1"/>
  <c r="AG1987" i="8"/>
  <c r="AE1987" i="8"/>
  <c r="AF1987" i="8" s="1"/>
  <c r="AB1987" i="8"/>
  <c r="AC1987" i="8" s="1"/>
  <c r="AT1986" i="8"/>
  <c r="AU1986" i="8" s="1"/>
  <c r="AS1986" i="8"/>
  <c r="AR1986" i="8"/>
  <c r="AQ1986" i="8"/>
  <c r="AP1986" i="8"/>
  <c r="AO1986" i="8"/>
  <c r="AN1986" i="8"/>
  <c r="AM1986" i="8"/>
  <c r="AL1986" i="8"/>
  <c r="AK1986" i="8"/>
  <c r="AJ1986" i="8"/>
  <c r="AH1986" i="8"/>
  <c r="AI1986" i="8" s="1"/>
  <c r="AG1986" i="8"/>
  <c r="AE1986" i="8"/>
  <c r="AF1986" i="8" s="1"/>
  <c r="AB1986" i="8"/>
  <c r="AC1986" i="8" s="1"/>
  <c r="AT1985" i="8"/>
  <c r="AU1985" i="8" s="1"/>
  <c r="AS1985" i="8"/>
  <c r="AR1985" i="8"/>
  <c r="AQ1985" i="8"/>
  <c r="AP1985" i="8"/>
  <c r="AO1985" i="8"/>
  <c r="AN1985" i="8"/>
  <c r="AM1985" i="8"/>
  <c r="AL1985" i="8"/>
  <c r="AK1985" i="8"/>
  <c r="AJ1985" i="8"/>
  <c r="AH1985" i="8"/>
  <c r="AI1985" i="8" s="1"/>
  <c r="AG1985" i="8"/>
  <c r="AE1985" i="8"/>
  <c r="AF1985" i="8" s="1"/>
  <c r="AB1985" i="8"/>
  <c r="AC1985" i="8" s="1"/>
  <c r="AT1984" i="8"/>
  <c r="AU1984" i="8" s="1"/>
  <c r="AS1984" i="8"/>
  <c r="AR1984" i="8"/>
  <c r="AQ1984" i="8"/>
  <c r="AP1984" i="8"/>
  <c r="AO1984" i="8"/>
  <c r="AN1984" i="8"/>
  <c r="AM1984" i="8"/>
  <c r="AL1984" i="8"/>
  <c r="AK1984" i="8"/>
  <c r="AJ1984" i="8"/>
  <c r="AH1984" i="8"/>
  <c r="AI1984" i="8" s="1"/>
  <c r="AG1984" i="8"/>
  <c r="AE1984" i="8"/>
  <c r="AF1984" i="8" s="1"/>
  <c r="AB1984" i="8"/>
  <c r="AC1984" i="8" s="1"/>
  <c r="AT1983" i="8"/>
  <c r="AU1983" i="8" s="1"/>
  <c r="AS1983" i="8"/>
  <c r="AR1983" i="8"/>
  <c r="AQ1983" i="8"/>
  <c r="AP1983" i="8"/>
  <c r="AO1983" i="8"/>
  <c r="AN1983" i="8"/>
  <c r="AM1983" i="8"/>
  <c r="AL1983" i="8"/>
  <c r="AK1983" i="8"/>
  <c r="AJ1983" i="8"/>
  <c r="AH1983" i="8"/>
  <c r="AI1983" i="8" s="1"/>
  <c r="AG1983" i="8"/>
  <c r="AE1983" i="8"/>
  <c r="AF1983" i="8" s="1"/>
  <c r="AB1983" i="8"/>
  <c r="AC1983" i="8" s="1"/>
  <c r="AT1982" i="8"/>
  <c r="AU1982" i="8" s="1"/>
  <c r="AS1982" i="8"/>
  <c r="AR1982" i="8"/>
  <c r="AQ1982" i="8"/>
  <c r="AP1982" i="8"/>
  <c r="AO1982" i="8"/>
  <c r="AN1982" i="8"/>
  <c r="AM1982" i="8"/>
  <c r="AL1982" i="8"/>
  <c r="AK1982" i="8"/>
  <c r="AJ1982" i="8"/>
  <c r="AH1982" i="8"/>
  <c r="AI1982" i="8" s="1"/>
  <c r="AG1982" i="8"/>
  <c r="AE1982" i="8"/>
  <c r="AF1982" i="8" s="1"/>
  <c r="AB1982" i="8"/>
  <c r="AC1982" i="8" s="1"/>
  <c r="AU1981" i="8"/>
  <c r="AT1981" i="8"/>
  <c r="AS1981" i="8"/>
  <c r="AR1981" i="8"/>
  <c r="AQ1981" i="8"/>
  <c r="AP1981" i="8"/>
  <c r="AO1981" i="8"/>
  <c r="AN1981" i="8"/>
  <c r="AM1981" i="8"/>
  <c r="AL1981" i="8"/>
  <c r="AK1981" i="8"/>
  <c r="AJ1981" i="8"/>
  <c r="AH1981" i="8"/>
  <c r="AI1981" i="8" s="1"/>
  <c r="AG1981" i="8"/>
  <c r="AE1981" i="8"/>
  <c r="AF1981" i="8" s="1"/>
  <c r="AB1981" i="8"/>
  <c r="AC1981" i="8" s="1"/>
  <c r="AU1980" i="8"/>
  <c r="AT1980" i="8"/>
  <c r="AS1980" i="8"/>
  <c r="AR1980" i="8"/>
  <c r="AQ1980" i="8"/>
  <c r="AP1980" i="8"/>
  <c r="AO1980" i="8"/>
  <c r="AN1980" i="8"/>
  <c r="AM1980" i="8"/>
  <c r="AL1980" i="8"/>
  <c r="AK1980" i="8"/>
  <c r="AJ1980" i="8"/>
  <c r="AH1980" i="8"/>
  <c r="AI1980" i="8" s="1"/>
  <c r="AG1980" i="8"/>
  <c r="AE1980" i="8"/>
  <c r="AF1980" i="8" s="1"/>
  <c r="AB1980" i="8"/>
  <c r="AC1980" i="8" s="1"/>
  <c r="AT1979" i="8"/>
  <c r="AU1979" i="8" s="1"/>
  <c r="AS1979" i="8"/>
  <c r="AR1979" i="8"/>
  <c r="AQ1979" i="8"/>
  <c r="AP1979" i="8"/>
  <c r="AO1979" i="8"/>
  <c r="AN1979" i="8"/>
  <c r="AM1979" i="8"/>
  <c r="AL1979" i="8"/>
  <c r="AK1979" i="8"/>
  <c r="AJ1979" i="8"/>
  <c r="AH1979" i="8"/>
  <c r="AI1979" i="8" s="1"/>
  <c r="AG1979" i="8"/>
  <c r="AE1979" i="8"/>
  <c r="AF1979" i="8" s="1"/>
  <c r="AB1979" i="8"/>
  <c r="AC1979" i="8" s="1"/>
  <c r="AT1978" i="8"/>
  <c r="AU1978" i="8" s="1"/>
  <c r="AS1978" i="8"/>
  <c r="AR1978" i="8"/>
  <c r="AQ1978" i="8"/>
  <c r="AP1978" i="8"/>
  <c r="AO1978" i="8"/>
  <c r="AN1978" i="8"/>
  <c r="AM1978" i="8"/>
  <c r="AL1978" i="8"/>
  <c r="AK1978" i="8"/>
  <c r="AJ1978" i="8"/>
  <c r="AH1978" i="8"/>
  <c r="AI1978" i="8" s="1"/>
  <c r="AG1978" i="8"/>
  <c r="AE1978" i="8"/>
  <c r="AF1978" i="8" s="1"/>
  <c r="AB1978" i="8"/>
  <c r="AC1978" i="8" s="1"/>
  <c r="AT1977" i="8"/>
  <c r="AU1977" i="8" s="1"/>
  <c r="AS1977" i="8"/>
  <c r="AR1977" i="8"/>
  <c r="AQ1977" i="8"/>
  <c r="AP1977" i="8"/>
  <c r="AO1977" i="8"/>
  <c r="AN1977" i="8"/>
  <c r="AM1977" i="8"/>
  <c r="AL1977" i="8"/>
  <c r="AK1977" i="8"/>
  <c r="AJ1977" i="8"/>
  <c r="AI1977" i="8"/>
  <c r="AH1977" i="8"/>
  <c r="AG1977" i="8"/>
  <c r="AE1977" i="8"/>
  <c r="AF1977" i="8" s="1"/>
  <c r="AB1977" i="8"/>
  <c r="AC1977" i="8" s="1"/>
  <c r="AT1976" i="8"/>
  <c r="AU1976" i="8" s="1"/>
  <c r="AS1976" i="8"/>
  <c r="AR1976" i="8"/>
  <c r="AQ1976" i="8"/>
  <c r="AP1976" i="8"/>
  <c r="AO1976" i="8"/>
  <c r="AN1976" i="8"/>
  <c r="AM1976" i="8"/>
  <c r="AL1976" i="8"/>
  <c r="AK1976" i="8"/>
  <c r="AJ1976" i="8"/>
  <c r="AH1976" i="8"/>
  <c r="AI1976" i="8" s="1"/>
  <c r="AG1976" i="8"/>
  <c r="AE1976" i="8"/>
  <c r="AF1976" i="8" s="1"/>
  <c r="AB1976" i="8"/>
  <c r="AC1976" i="8" s="1"/>
  <c r="AT1975" i="8"/>
  <c r="AU1975" i="8" s="1"/>
  <c r="AS1975" i="8"/>
  <c r="AR1975" i="8"/>
  <c r="AQ1975" i="8"/>
  <c r="AP1975" i="8"/>
  <c r="AO1975" i="8"/>
  <c r="AN1975" i="8"/>
  <c r="AM1975" i="8"/>
  <c r="AL1975" i="8"/>
  <c r="AK1975" i="8"/>
  <c r="AJ1975" i="8"/>
  <c r="AH1975" i="8"/>
  <c r="AI1975" i="8" s="1"/>
  <c r="AG1975" i="8"/>
  <c r="AE1975" i="8"/>
  <c r="AF1975" i="8" s="1"/>
  <c r="AB1975" i="8"/>
  <c r="AC1975" i="8" s="1"/>
  <c r="AT1974" i="8"/>
  <c r="AU1974" i="8" s="1"/>
  <c r="AS1974" i="8"/>
  <c r="AR1974" i="8"/>
  <c r="AQ1974" i="8"/>
  <c r="AP1974" i="8"/>
  <c r="AO1974" i="8"/>
  <c r="AN1974" i="8"/>
  <c r="AM1974" i="8"/>
  <c r="AL1974" i="8"/>
  <c r="AK1974" i="8"/>
  <c r="AJ1974" i="8"/>
  <c r="AH1974" i="8"/>
  <c r="AI1974" i="8" s="1"/>
  <c r="AG1974" i="8"/>
  <c r="AE1974" i="8"/>
  <c r="AF1974" i="8" s="1"/>
  <c r="AB1974" i="8"/>
  <c r="AC1974" i="8" s="1"/>
  <c r="AT1973" i="8"/>
  <c r="AU1973" i="8" s="1"/>
  <c r="AS1973" i="8"/>
  <c r="AR1973" i="8"/>
  <c r="AQ1973" i="8"/>
  <c r="AP1973" i="8"/>
  <c r="AO1973" i="8"/>
  <c r="AN1973" i="8"/>
  <c r="AM1973" i="8"/>
  <c r="AL1973" i="8"/>
  <c r="AK1973" i="8"/>
  <c r="AJ1973" i="8"/>
  <c r="AH1973" i="8"/>
  <c r="AI1973" i="8" s="1"/>
  <c r="AG1973" i="8"/>
  <c r="AE1973" i="8"/>
  <c r="AF1973" i="8" s="1"/>
  <c r="AB1973" i="8"/>
  <c r="AC1973" i="8" s="1"/>
  <c r="AT1972" i="8"/>
  <c r="AU1972" i="8" s="1"/>
  <c r="AS1972" i="8"/>
  <c r="AR1972" i="8"/>
  <c r="AQ1972" i="8"/>
  <c r="AP1972" i="8"/>
  <c r="AO1972" i="8"/>
  <c r="AN1972" i="8"/>
  <c r="AM1972" i="8"/>
  <c r="AL1972" i="8"/>
  <c r="AK1972" i="8"/>
  <c r="AJ1972" i="8"/>
  <c r="AH1972" i="8"/>
  <c r="AI1972" i="8" s="1"/>
  <c r="AG1972" i="8"/>
  <c r="AE1972" i="8"/>
  <c r="AF1972" i="8" s="1"/>
  <c r="AB1972" i="8"/>
  <c r="AC1972" i="8" s="1"/>
  <c r="AT1971" i="8"/>
  <c r="AU1971" i="8" s="1"/>
  <c r="AS1971" i="8"/>
  <c r="AR1971" i="8"/>
  <c r="AQ1971" i="8"/>
  <c r="AP1971" i="8"/>
  <c r="AO1971" i="8"/>
  <c r="AN1971" i="8"/>
  <c r="AM1971" i="8"/>
  <c r="AL1971" i="8"/>
  <c r="AK1971" i="8"/>
  <c r="AJ1971" i="8"/>
  <c r="AH1971" i="8"/>
  <c r="AI1971" i="8" s="1"/>
  <c r="AG1971" i="8"/>
  <c r="AE1971" i="8"/>
  <c r="AF1971" i="8" s="1"/>
  <c r="AB1971" i="8"/>
  <c r="AC1971" i="8" s="1"/>
  <c r="AT1970" i="8"/>
  <c r="AU1970" i="8" s="1"/>
  <c r="AS1970" i="8"/>
  <c r="AR1970" i="8"/>
  <c r="AQ1970" i="8"/>
  <c r="AP1970" i="8"/>
  <c r="AO1970" i="8"/>
  <c r="AN1970" i="8"/>
  <c r="AM1970" i="8"/>
  <c r="AL1970" i="8"/>
  <c r="AK1970" i="8"/>
  <c r="AJ1970" i="8"/>
  <c r="AH1970" i="8"/>
  <c r="AI1970" i="8" s="1"/>
  <c r="AG1970" i="8"/>
  <c r="AE1970" i="8"/>
  <c r="AF1970" i="8" s="1"/>
  <c r="AB1970" i="8"/>
  <c r="AC1970" i="8" s="1"/>
  <c r="AT1969" i="8"/>
  <c r="AU1969" i="8" s="1"/>
  <c r="AS1969" i="8"/>
  <c r="AR1969" i="8"/>
  <c r="AQ1969" i="8"/>
  <c r="AP1969" i="8"/>
  <c r="AO1969" i="8"/>
  <c r="AN1969" i="8"/>
  <c r="AM1969" i="8"/>
  <c r="AL1969" i="8"/>
  <c r="AK1969" i="8"/>
  <c r="AJ1969" i="8"/>
  <c r="AH1969" i="8"/>
  <c r="AI1969" i="8" s="1"/>
  <c r="AG1969" i="8"/>
  <c r="AE1969" i="8"/>
  <c r="AF1969" i="8" s="1"/>
  <c r="AB1969" i="8"/>
  <c r="AC1969" i="8" s="1"/>
  <c r="AT1968" i="8"/>
  <c r="AU1968" i="8" s="1"/>
  <c r="AS1968" i="8"/>
  <c r="AR1968" i="8"/>
  <c r="AQ1968" i="8"/>
  <c r="AP1968" i="8"/>
  <c r="AO1968" i="8"/>
  <c r="AN1968" i="8"/>
  <c r="AM1968" i="8"/>
  <c r="AL1968" i="8"/>
  <c r="AK1968" i="8"/>
  <c r="AJ1968" i="8"/>
  <c r="AH1968" i="8"/>
  <c r="AI1968" i="8" s="1"/>
  <c r="AG1968" i="8"/>
  <c r="AE1968" i="8"/>
  <c r="AF1968" i="8" s="1"/>
  <c r="AB1968" i="8"/>
  <c r="AC1968" i="8" s="1"/>
  <c r="AT1967" i="8"/>
  <c r="AU1967" i="8" s="1"/>
  <c r="AS1967" i="8"/>
  <c r="AR1967" i="8"/>
  <c r="AQ1967" i="8"/>
  <c r="AP1967" i="8"/>
  <c r="AO1967" i="8"/>
  <c r="AN1967" i="8"/>
  <c r="AM1967" i="8"/>
  <c r="AL1967" i="8"/>
  <c r="AK1967" i="8"/>
  <c r="AJ1967" i="8"/>
  <c r="AH1967" i="8"/>
  <c r="AI1967" i="8" s="1"/>
  <c r="AG1967" i="8"/>
  <c r="AE1967" i="8"/>
  <c r="AF1967" i="8" s="1"/>
  <c r="AB1967" i="8"/>
  <c r="AC1967" i="8" s="1"/>
  <c r="AT1966" i="8"/>
  <c r="AU1966" i="8" s="1"/>
  <c r="AS1966" i="8"/>
  <c r="AR1966" i="8"/>
  <c r="AQ1966" i="8"/>
  <c r="AP1966" i="8"/>
  <c r="AO1966" i="8"/>
  <c r="AN1966" i="8"/>
  <c r="AM1966" i="8"/>
  <c r="AL1966" i="8"/>
  <c r="AK1966" i="8"/>
  <c r="AJ1966" i="8"/>
  <c r="AH1966" i="8"/>
  <c r="AI1966" i="8" s="1"/>
  <c r="AG1966" i="8"/>
  <c r="AE1966" i="8"/>
  <c r="AF1966" i="8" s="1"/>
  <c r="AB1966" i="8"/>
  <c r="AC1966" i="8" s="1"/>
  <c r="AT1965" i="8"/>
  <c r="AU1965" i="8" s="1"/>
  <c r="AS1965" i="8"/>
  <c r="AR1965" i="8"/>
  <c r="AQ1965" i="8"/>
  <c r="AP1965" i="8"/>
  <c r="AO1965" i="8"/>
  <c r="AN1965" i="8"/>
  <c r="AM1965" i="8"/>
  <c r="AL1965" i="8"/>
  <c r="AK1965" i="8"/>
  <c r="AJ1965" i="8"/>
  <c r="AH1965" i="8"/>
  <c r="AI1965" i="8" s="1"/>
  <c r="AG1965" i="8"/>
  <c r="AE1965" i="8"/>
  <c r="AF1965" i="8" s="1"/>
  <c r="AB1965" i="8"/>
  <c r="AC1965" i="8" s="1"/>
  <c r="AT1964" i="8"/>
  <c r="AU1964" i="8" s="1"/>
  <c r="AS1964" i="8"/>
  <c r="AR1964" i="8"/>
  <c r="AQ1964" i="8"/>
  <c r="AP1964" i="8"/>
  <c r="AO1964" i="8"/>
  <c r="AN1964" i="8"/>
  <c r="AM1964" i="8"/>
  <c r="AL1964" i="8"/>
  <c r="AK1964" i="8"/>
  <c r="AJ1964" i="8"/>
  <c r="AH1964" i="8"/>
  <c r="AI1964" i="8" s="1"/>
  <c r="AG1964" i="8"/>
  <c r="AE1964" i="8"/>
  <c r="AF1964" i="8" s="1"/>
  <c r="AB1964" i="8"/>
  <c r="AC1964" i="8" s="1"/>
  <c r="AT1963" i="8"/>
  <c r="AU1963" i="8" s="1"/>
  <c r="AS1963" i="8"/>
  <c r="AR1963" i="8"/>
  <c r="AQ1963" i="8"/>
  <c r="AP1963" i="8"/>
  <c r="AO1963" i="8"/>
  <c r="AN1963" i="8"/>
  <c r="AM1963" i="8"/>
  <c r="AL1963" i="8"/>
  <c r="AK1963" i="8"/>
  <c r="AJ1963" i="8"/>
  <c r="AH1963" i="8"/>
  <c r="AI1963" i="8" s="1"/>
  <c r="AG1963" i="8"/>
  <c r="AE1963" i="8"/>
  <c r="AF1963" i="8" s="1"/>
  <c r="AB1963" i="8"/>
  <c r="AC1963" i="8" s="1"/>
  <c r="AT1962" i="8"/>
  <c r="AU1962" i="8" s="1"/>
  <c r="AS1962" i="8"/>
  <c r="AR1962" i="8"/>
  <c r="AQ1962" i="8"/>
  <c r="AP1962" i="8"/>
  <c r="AO1962" i="8"/>
  <c r="AN1962" i="8"/>
  <c r="AM1962" i="8"/>
  <c r="AL1962" i="8"/>
  <c r="AK1962" i="8"/>
  <c r="AJ1962" i="8"/>
  <c r="AH1962" i="8"/>
  <c r="AI1962" i="8" s="1"/>
  <c r="AG1962" i="8"/>
  <c r="AE1962" i="8"/>
  <c r="AF1962" i="8" s="1"/>
  <c r="AB1962" i="8"/>
  <c r="AC1962" i="8" s="1"/>
  <c r="AT1961" i="8"/>
  <c r="AU1961" i="8" s="1"/>
  <c r="AS1961" i="8"/>
  <c r="AR1961" i="8"/>
  <c r="AQ1961" i="8"/>
  <c r="AP1961" i="8"/>
  <c r="AO1961" i="8"/>
  <c r="AN1961" i="8"/>
  <c r="AM1961" i="8"/>
  <c r="AL1961" i="8"/>
  <c r="AK1961" i="8"/>
  <c r="AJ1961" i="8"/>
  <c r="AH1961" i="8"/>
  <c r="AI1961" i="8" s="1"/>
  <c r="AG1961" i="8"/>
  <c r="AE1961" i="8"/>
  <c r="AF1961" i="8" s="1"/>
  <c r="AB1961" i="8"/>
  <c r="AC1961" i="8" s="1"/>
  <c r="AT1960" i="8"/>
  <c r="AU1960" i="8" s="1"/>
  <c r="AS1960" i="8"/>
  <c r="AR1960" i="8"/>
  <c r="AQ1960" i="8"/>
  <c r="AP1960" i="8"/>
  <c r="AO1960" i="8"/>
  <c r="AN1960" i="8"/>
  <c r="AM1960" i="8"/>
  <c r="AL1960" i="8"/>
  <c r="AK1960" i="8"/>
  <c r="AJ1960" i="8"/>
  <c r="AH1960" i="8"/>
  <c r="AI1960" i="8" s="1"/>
  <c r="AG1960" i="8"/>
  <c r="AE1960" i="8"/>
  <c r="AF1960" i="8" s="1"/>
  <c r="AB1960" i="8"/>
  <c r="AC1960" i="8" s="1"/>
  <c r="AT1959" i="8"/>
  <c r="AU1959" i="8" s="1"/>
  <c r="AS1959" i="8"/>
  <c r="AR1959" i="8"/>
  <c r="AQ1959" i="8"/>
  <c r="AP1959" i="8"/>
  <c r="AO1959" i="8"/>
  <c r="AN1959" i="8"/>
  <c r="AM1959" i="8"/>
  <c r="AL1959" i="8"/>
  <c r="AK1959" i="8"/>
  <c r="AJ1959" i="8"/>
  <c r="AH1959" i="8"/>
  <c r="AI1959" i="8" s="1"/>
  <c r="AG1959" i="8"/>
  <c r="AE1959" i="8"/>
  <c r="AF1959" i="8" s="1"/>
  <c r="AB1959" i="8"/>
  <c r="AC1959" i="8" s="1"/>
  <c r="AT1958" i="8"/>
  <c r="AU1958" i="8" s="1"/>
  <c r="AS1958" i="8"/>
  <c r="AR1958" i="8"/>
  <c r="AQ1958" i="8"/>
  <c r="AP1958" i="8"/>
  <c r="AO1958" i="8"/>
  <c r="AN1958" i="8"/>
  <c r="AM1958" i="8"/>
  <c r="AL1958" i="8"/>
  <c r="AK1958" i="8"/>
  <c r="AJ1958" i="8"/>
  <c r="AH1958" i="8"/>
  <c r="AI1958" i="8" s="1"/>
  <c r="AG1958" i="8"/>
  <c r="AE1958" i="8"/>
  <c r="AF1958" i="8" s="1"/>
  <c r="AB1958" i="8"/>
  <c r="AC1958" i="8" s="1"/>
  <c r="AT1957" i="8"/>
  <c r="AU1957" i="8" s="1"/>
  <c r="AS1957" i="8"/>
  <c r="AR1957" i="8"/>
  <c r="AQ1957" i="8"/>
  <c r="AP1957" i="8"/>
  <c r="AO1957" i="8"/>
  <c r="AN1957" i="8"/>
  <c r="AM1957" i="8"/>
  <c r="AL1957" i="8"/>
  <c r="AK1957" i="8"/>
  <c r="AJ1957" i="8"/>
  <c r="AH1957" i="8"/>
  <c r="AI1957" i="8" s="1"/>
  <c r="AG1957" i="8"/>
  <c r="AE1957" i="8"/>
  <c r="AF1957" i="8" s="1"/>
  <c r="AB1957" i="8"/>
  <c r="AC1957" i="8" s="1"/>
  <c r="AT1956" i="8"/>
  <c r="AU1956" i="8" s="1"/>
  <c r="AS1956" i="8"/>
  <c r="AR1956" i="8"/>
  <c r="AQ1956" i="8"/>
  <c r="AP1956" i="8"/>
  <c r="AO1956" i="8"/>
  <c r="AN1956" i="8"/>
  <c r="AM1956" i="8"/>
  <c r="AL1956" i="8"/>
  <c r="AK1956" i="8"/>
  <c r="AJ1956" i="8"/>
  <c r="AH1956" i="8"/>
  <c r="AI1956" i="8" s="1"/>
  <c r="AG1956" i="8"/>
  <c r="AE1956" i="8"/>
  <c r="AF1956" i="8" s="1"/>
  <c r="AB1956" i="8"/>
  <c r="AC1956" i="8" s="1"/>
  <c r="AT1955" i="8"/>
  <c r="AU1955" i="8" s="1"/>
  <c r="AS1955" i="8"/>
  <c r="AR1955" i="8"/>
  <c r="AQ1955" i="8"/>
  <c r="AP1955" i="8"/>
  <c r="AO1955" i="8"/>
  <c r="AN1955" i="8"/>
  <c r="AM1955" i="8"/>
  <c r="AL1955" i="8"/>
  <c r="AK1955" i="8"/>
  <c r="AJ1955" i="8"/>
  <c r="AH1955" i="8"/>
  <c r="AI1955" i="8" s="1"/>
  <c r="AG1955" i="8"/>
  <c r="AE1955" i="8"/>
  <c r="AF1955" i="8" s="1"/>
  <c r="AB1955" i="8"/>
  <c r="AC1955" i="8" s="1"/>
  <c r="AT1954" i="8"/>
  <c r="AU1954" i="8" s="1"/>
  <c r="AS1954" i="8"/>
  <c r="AR1954" i="8"/>
  <c r="AQ1954" i="8"/>
  <c r="AP1954" i="8"/>
  <c r="AO1954" i="8"/>
  <c r="AN1954" i="8"/>
  <c r="AM1954" i="8"/>
  <c r="AL1954" i="8"/>
  <c r="AK1954" i="8"/>
  <c r="AJ1954" i="8"/>
  <c r="AH1954" i="8"/>
  <c r="AI1954" i="8" s="1"/>
  <c r="AG1954" i="8"/>
  <c r="AE1954" i="8"/>
  <c r="AF1954" i="8" s="1"/>
  <c r="AB1954" i="8"/>
  <c r="AC1954" i="8" s="1"/>
  <c r="AT1953" i="8"/>
  <c r="AU1953" i="8" s="1"/>
  <c r="AS1953" i="8"/>
  <c r="AR1953" i="8"/>
  <c r="AQ1953" i="8"/>
  <c r="AP1953" i="8"/>
  <c r="AO1953" i="8"/>
  <c r="AN1953" i="8"/>
  <c r="AM1953" i="8"/>
  <c r="AL1953" i="8"/>
  <c r="AK1953" i="8"/>
  <c r="AJ1953" i="8"/>
  <c r="AH1953" i="8"/>
  <c r="AI1953" i="8" s="1"/>
  <c r="AG1953" i="8"/>
  <c r="AE1953" i="8"/>
  <c r="AF1953" i="8" s="1"/>
  <c r="AB1953" i="8"/>
  <c r="AC1953" i="8" s="1"/>
  <c r="AT1952" i="8"/>
  <c r="AU1952" i="8" s="1"/>
  <c r="AS1952" i="8"/>
  <c r="AR1952" i="8"/>
  <c r="AQ1952" i="8"/>
  <c r="AP1952" i="8"/>
  <c r="AO1952" i="8"/>
  <c r="AN1952" i="8"/>
  <c r="AM1952" i="8"/>
  <c r="AL1952" i="8"/>
  <c r="AK1952" i="8"/>
  <c r="AJ1952" i="8"/>
  <c r="AH1952" i="8"/>
  <c r="AI1952" i="8" s="1"/>
  <c r="AG1952" i="8"/>
  <c r="AE1952" i="8"/>
  <c r="AF1952" i="8" s="1"/>
  <c r="AB1952" i="8"/>
  <c r="AC1952" i="8" s="1"/>
  <c r="AT1951" i="8"/>
  <c r="AU1951" i="8" s="1"/>
  <c r="AS1951" i="8"/>
  <c r="AR1951" i="8"/>
  <c r="AQ1951" i="8"/>
  <c r="AP1951" i="8"/>
  <c r="AO1951" i="8"/>
  <c r="AN1951" i="8"/>
  <c r="AM1951" i="8"/>
  <c r="AL1951" i="8"/>
  <c r="AK1951" i="8"/>
  <c r="AJ1951" i="8"/>
  <c r="AH1951" i="8"/>
  <c r="AI1951" i="8" s="1"/>
  <c r="AG1951" i="8"/>
  <c r="AE1951" i="8"/>
  <c r="AF1951" i="8" s="1"/>
  <c r="AB1951" i="8"/>
  <c r="AC1951" i="8" s="1"/>
  <c r="AT1950" i="8"/>
  <c r="AU1950" i="8" s="1"/>
  <c r="AS1950" i="8"/>
  <c r="AR1950" i="8"/>
  <c r="AQ1950" i="8"/>
  <c r="AP1950" i="8"/>
  <c r="AO1950" i="8"/>
  <c r="AN1950" i="8"/>
  <c r="AM1950" i="8"/>
  <c r="AL1950" i="8"/>
  <c r="AK1950" i="8"/>
  <c r="AJ1950" i="8"/>
  <c r="AH1950" i="8"/>
  <c r="AI1950" i="8" s="1"/>
  <c r="AG1950" i="8"/>
  <c r="AE1950" i="8"/>
  <c r="AF1950" i="8" s="1"/>
  <c r="AB1950" i="8"/>
  <c r="AC1950" i="8" s="1"/>
  <c r="AT1949" i="8"/>
  <c r="AU1949" i="8" s="1"/>
  <c r="AS1949" i="8"/>
  <c r="AR1949" i="8"/>
  <c r="AQ1949" i="8"/>
  <c r="AP1949" i="8"/>
  <c r="AO1949" i="8"/>
  <c r="AN1949" i="8"/>
  <c r="AM1949" i="8"/>
  <c r="AL1949" i="8"/>
  <c r="AK1949" i="8"/>
  <c r="AJ1949" i="8"/>
  <c r="AH1949" i="8"/>
  <c r="AI1949" i="8" s="1"/>
  <c r="AG1949" i="8"/>
  <c r="AE1949" i="8"/>
  <c r="AF1949" i="8" s="1"/>
  <c r="AB1949" i="8"/>
  <c r="AC1949" i="8" s="1"/>
  <c r="AT1948" i="8"/>
  <c r="AU1948" i="8" s="1"/>
  <c r="AS1948" i="8"/>
  <c r="AR1948" i="8"/>
  <c r="AQ1948" i="8"/>
  <c r="AP1948" i="8"/>
  <c r="AO1948" i="8"/>
  <c r="AN1948" i="8"/>
  <c r="AM1948" i="8"/>
  <c r="AL1948" i="8"/>
  <c r="AK1948" i="8"/>
  <c r="AJ1948" i="8"/>
  <c r="AH1948" i="8"/>
  <c r="AI1948" i="8" s="1"/>
  <c r="AG1948" i="8"/>
  <c r="AE1948" i="8"/>
  <c r="AF1948" i="8" s="1"/>
  <c r="AB1948" i="8"/>
  <c r="AC1948" i="8" s="1"/>
  <c r="AT1947" i="8"/>
  <c r="AU1947" i="8" s="1"/>
  <c r="AS1947" i="8"/>
  <c r="AR1947" i="8"/>
  <c r="AQ1947" i="8"/>
  <c r="AP1947" i="8"/>
  <c r="AO1947" i="8"/>
  <c r="AN1947" i="8"/>
  <c r="AM1947" i="8"/>
  <c r="AL1947" i="8"/>
  <c r="AK1947" i="8"/>
  <c r="AJ1947" i="8"/>
  <c r="AH1947" i="8"/>
  <c r="AI1947" i="8" s="1"/>
  <c r="AG1947" i="8"/>
  <c r="AE1947" i="8"/>
  <c r="AF1947" i="8" s="1"/>
  <c r="AB1947" i="8"/>
  <c r="AC1947" i="8" s="1"/>
  <c r="AT1946" i="8"/>
  <c r="AU1946" i="8" s="1"/>
  <c r="AS1946" i="8"/>
  <c r="AR1946" i="8"/>
  <c r="AQ1946" i="8"/>
  <c r="AP1946" i="8"/>
  <c r="AO1946" i="8"/>
  <c r="AN1946" i="8"/>
  <c r="AM1946" i="8"/>
  <c r="AL1946" i="8"/>
  <c r="AK1946" i="8"/>
  <c r="AJ1946" i="8"/>
  <c r="AH1946" i="8"/>
  <c r="AI1946" i="8" s="1"/>
  <c r="AG1946" i="8"/>
  <c r="AE1946" i="8"/>
  <c r="AF1946" i="8" s="1"/>
  <c r="AB1946" i="8"/>
  <c r="AC1946" i="8" s="1"/>
  <c r="AT1945" i="8"/>
  <c r="AU1945" i="8" s="1"/>
  <c r="AS1945" i="8"/>
  <c r="AR1945" i="8"/>
  <c r="AQ1945" i="8"/>
  <c r="AP1945" i="8"/>
  <c r="AO1945" i="8"/>
  <c r="AN1945" i="8"/>
  <c r="AM1945" i="8"/>
  <c r="AL1945" i="8"/>
  <c r="AK1945" i="8"/>
  <c r="AJ1945" i="8"/>
  <c r="AH1945" i="8"/>
  <c r="AI1945" i="8" s="1"/>
  <c r="AG1945" i="8"/>
  <c r="AE1945" i="8"/>
  <c r="AF1945" i="8" s="1"/>
  <c r="AB1945" i="8"/>
  <c r="AC1945" i="8" s="1"/>
  <c r="AT1944" i="8"/>
  <c r="AU1944" i="8" s="1"/>
  <c r="AS1944" i="8"/>
  <c r="AR1944" i="8"/>
  <c r="AQ1944" i="8"/>
  <c r="AP1944" i="8"/>
  <c r="AO1944" i="8"/>
  <c r="AN1944" i="8"/>
  <c r="AM1944" i="8"/>
  <c r="AL1944" i="8"/>
  <c r="AK1944" i="8"/>
  <c r="AJ1944" i="8"/>
  <c r="AH1944" i="8"/>
  <c r="AI1944" i="8" s="1"/>
  <c r="AG1944" i="8"/>
  <c r="AE1944" i="8"/>
  <c r="AF1944" i="8" s="1"/>
  <c r="AB1944" i="8"/>
  <c r="AC1944" i="8" s="1"/>
  <c r="AT1943" i="8"/>
  <c r="AU1943" i="8" s="1"/>
  <c r="AS1943" i="8"/>
  <c r="AR1943" i="8"/>
  <c r="AQ1943" i="8"/>
  <c r="AP1943" i="8"/>
  <c r="AO1943" i="8"/>
  <c r="AN1943" i="8"/>
  <c r="AM1943" i="8"/>
  <c r="AL1943" i="8"/>
  <c r="AK1943" i="8"/>
  <c r="AJ1943" i="8"/>
  <c r="AH1943" i="8"/>
  <c r="AI1943" i="8" s="1"/>
  <c r="AG1943" i="8"/>
  <c r="AE1943" i="8"/>
  <c r="AF1943" i="8" s="1"/>
  <c r="AB1943" i="8"/>
  <c r="AC1943" i="8" s="1"/>
  <c r="AT1942" i="8"/>
  <c r="AU1942" i="8" s="1"/>
  <c r="AS1942" i="8"/>
  <c r="AR1942" i="8"/>
  <c r="AQ1942" i="8"/>
  <c r="AP1942" i="8"/>
  <c r="AO1942" i="8"/>
  <c r="AN1942" i="8"/>
  <c r="AM1942" i="8"/>
  <c r="AL1942" i="8"/>
  <c r="AK1942" i="8"/>
  <c r="AJ1942" i="8"/>
  <c r="AH1942" i="8"/>
  <c r="AI1942" i="8" s="1"/>
  <c r="AG1942" i="8"/>
  <c r="AE1942" i="8"/>
  <c r="AF1942" i="8" s="1"/>
  <c r="AB1942" i="8"/>
  <c r="AC1942" i="8" s="1"/>
  <c r="AU1941" i="8"/>
  <c r="AT1941" i="8"/>
  <c r="AS1941" i="8"/>
  <c r="AR1941" i="8"/>
  <c r="AQ1941" i="8"/>
  <c r="AP1941" i="8"/>
  <c r="AO1941" i="8"/>
  <c r="AN1941" i="8"/>
  <c r="AM1941" i="8"/>
  <c r="AL1941" i="8"/>
  <c r="AK1941" i="8"/>
  <c r="AJ1941" i="8"/>
  <c r="AH1941" i="8"/>
  <c r="AI1941" i="8" s="1"/>
  <c r="AG1941" i="8"/>
  <c r="AE1941" i="8"/>
  <c r="AF1941" i="8" s="1"/>
  <c r="AB1941" i="8"/>
  <c r="AC1941" i="8" s="1"/>
  <c r="AU1940" i="8"/>
  <c r="AT1940" i="8"/>
  <c r="AS1940" i="8"/>
  <c r="AR1940" i="8"/>
  <c r="AQ1940" i="8"/>
  <c r="AP1940" i="8"/>
  <c r="AO1940" i="8"/>
  <c r="AN1940" i="8"/>
  <c r="AM1940" i="8"/>
  <c r="AL1940" i="8"/>
  <c r="AK1940" i="8"/>
  <c r="AJ1940" i="8"/>
  <c r="AH1940" i="8"/>
  <c r="AI1940" i="8" s="1"/>
  <c r="AG1940" i="8"/>
  <c r="AE1940" i="8"/>
  <c r="AF1940" i="8" s="1"/>
  <c r="AB1940" i="8"/>
  <c r="AC1940" i="8" s="1"/>
  <c r="AU1939" i="8"/>
  <c r="AT1939" i="8"/>
  <c r="AS1939" i="8"/>
  <c r="AR1939" i="8"/>
  <c r="AQ1939" i="8"/>
  <c r="AP1939" i="8"/>
  <c r="AO1939" i="8"/>
  <c r="AN1939" i="8"/>
  <c r="AM1939" i="8"/>
  <c r="AL1939" i="8"/>
  <c r="AK1939" i="8"/>
  <c r="AJ1939" i="8"/>
  <c r="AH1939" i="8"/>
  <c r="AI1939" i="8" s="1"/>
  <c r="AG1939" i="8"/>
  <c r="AE1939" i="8"/>
  <c r="AF1939" i="8" s="1"/>
  <c r="AB1939" i="8"/>
  <c r="AC1939" i="8" s="1"/>
  <c r="AT1938" i="8"/>
  <c r="AU1938" i="8" s="1"/>
  <c r="AS1938" i="8"/>
  <c r="AR1938" i="8"/>
  <c r="AQ1938" i="8"/>
  <c r="AP1938" i="8"/>
  <c r="AO1938" i="8"/>
  <c r="AN1938" i="8"/>
  <c r="AM1938" i="8"/>
  <c r="AL1938" i="8"/>
  <c r="AK1938" i="8"/>
  <c r="AJ1938" i="8"/>
  <c r="AH1938" i="8"/>
  <c r="AI1938" i="8" s="1"/>
  <c r="AG1938" i="8"/>
  <c r="AE1938" i="8"/>
  <c r="AF1938" i="8" s="1"/>
  <c r="AB1938" i="8"/>
  <c r="AC1938" i="8" s="1"/>
  <c r="AT1937" i="8"/>
  <c r="AU1937" i="8" s="1"/>
  <c r="AS1937" i="8"/>
  <c r="AR1937" i="8"/>
  <c r="AQ1937" i="8"/>
  <c r="AP1937" i="8"/>
  <c r="AO1937" i="8"/>
  <c r="AN1937" i="8"/>
  <c r="AM1937" i="8"/>
  <c r="AL1937" i="8"/>
  <c r="AK1937" i="8"/>
  <c r="AJ1937" i="8"/>
  <c r="AH1937" i="8"/>
  <c r="AI1937" i="8" s="1"/>
  <c r="AG1937" i="8"/>
  <c r="AE1937" i="8"/>
  <c r="AF1937" i="8" s="1"/>
  <c r="AB1937" i="8"/>
  <c r="AC1937" i="8" s="1"/>
  <c r="AT1936" i="8"/>
  <c r="AU1936" i="8" s="1"/>
  <c r="AS1936" i="8"/>
  <c r="AR1936" i="8"/>
  <c r="AQ1936" i="8"/>
  <c r="AP1936" i="8"/>
  <c r="AO1936" i="8"/>
  <c r="AN1936" i="8"/>
  <c r="AM1936" i="8"/>
  <c r="AL1936" i="8"/>
  <c r="AK1936" i="8"/>
  <c r="AJ1936" i="8"/>
  <c r="AH1936" i="8"/>
  <c r="AI1936" i="8" s="1"/>
  <c r="AG1936" i="8"/>
  <c r="AE1936" i="8"/>
  <c r="AF1936" i="8" s="1"/>
  <c r="AB1936" i="8"/>
  <c r="AC1936" i="8" s="1"/>
  <c r="AT1935" i="8"/>
  <c r="AU1935" i="8" s="1"/>
  <c r="AS1935" i="8"/>
  <c r="AR1935" i="8"/>
  <c r="AQ1935" i="8"/>
  <c r="AP1935" i="8"/>
  <c r="AO1935" i="8"/>
  <c r="AN1935" i="8"/>
  <c r="AM1935" i="8"/>
  <c r="AL1935" i="8"/>
  <c r="AK1935" i="8"/>
  <c r="AJ1935" i="8"/>
  <c r="AH1935" i="8"/>
  <c r="AI1935" i="8" s="1"/>
  <c r="AG1935" i="8"/>
  <c r="AE1935" i="8"/>
  <c r="AF1935" i="8" s="1"/>
  <c r="AB1935" i="8"/>
  <c r="AC1935" i="8" s="1"/>
  <c r="AT1934" i="8"/>
  <c r="AU1934" i="8" s="1"/>
  <c r="AS1934" i="8"/>
  <c r="AR1934" i="8"/>
  <c r="AQ1934" i="8"/>
  <c r="AP1934" i="8"/>
  <c r="AO1934" i="8"/>
  <c r="AN1934" i="8"/>
  <c r="AM1934" i="8"/>
  <c r="AL1934" i="8"/>
  <c r="AK1934" i="8"/>
  <c r="AJ1934" i="8"/>
  <c r="AH1934" i="8"/>
  <c r="AI1934" i="8" s="1"/>
  <c r="AG1934" i="8"/>
  <c r="AE1934" i="8"/>
  <c r="AF1934" i="8" s="1"/>
  <c r="AB1934" i="8"/>
  <c r="AC1934" i="8" s="1"/>
  <c r="AT1933" i="8"/>
  <c r="AU1933" i="8" s="1"/>
  <c r="AS1933" i="8"/>
  <c r="AR1933" i="8"/>
  <c r="AQ1933" i="8"/>
  <c r="AP1933" i="8"/>
  <c r="AO1933" i="8"/>
  <c r="AN1933" i="8"/>
  <c r="AM1933" i="8"/>
  <c r="AL1933" i="8"/>
  <c r="AK1933" i="8"/>
  <c r="AJ1933" i="8"/>
  <c r="AH1933" i="8"/>
  <c r="AI1933" i="8" s="1"/>
  <c r="AG1933" i="8"/>
  <c r="AE1933" i="8"/>
  <c r="AF1933" i="8" s="1"/>
  <c r="AB1933" i="8"/>
  <c r="AC1933" i="8" s="1"/>
  <c r="AT1932" i="8"/>
  <c r="AU1932" i="8" s="1"/>
  <c r="AS1932" i="8"/>
  <c r="AR1932" i="8"/>
  <c r="AQ1932" i="8"/>
  <c r="AP1932" i="8"/>
  <c r="AO1932" i="8"/>
  <c r="AN1932" i="8"/>
  <c r="AM1932" i="8"/>
  <c r="AL1932" i="8"/>
  <c r="AK1932" i="8"/>
  <c r="AJ1932" i="8"/>
  <c r="AH1932" i="8"/>
  <c r="AI1932" i="8" s="1"/>
  <c r="AG1932" i="8"/>
  <c r="AE1932" i="8"/>
  <c r="AF1932" i="8" s="1"/>
  <c r="AB1932" i="8"/>
  <c r="AC1932" i="8" s="1"/>
  <c r="AT1931" i="8"/>
  <c r="AU1931" i="8" s="1"/>
  <c r="AS1931" i="8"/>
  <c r="AR1931" i="8"/>
  <c r="AQ1931" i="8"/>
  <c r="AP1931" i="8"/>
  <c r="AO1931" i="8"/>
  <c r="AN1931" i="8"/>
  <c r="AM1931" i="8"/>
  <c r="AL1931" i="8"/>
  <c r="AK1931" i="8"/>
  <c r="AJ1931" i="8"/>
  <c r="AH1931" i="8"/>
  <c r="AI1931" i="8" s="1"/>
  <c r="AG1931" i="8"/>
  <c r="AE1931" i="8"/>
  <c r="AF1931" i="8" s="1"/>
  <c r="AB1931" i="8"/>
  <c r="AC1931" i="8" s="1"/>
  <c r="AT1930" i="8"/>
  <c r="AU1930" i="8" s="1"/>
  <c r="AS1930" i="8"/>
  <c r="AR1930" i="8"/>
  <c r="AQ1930" i="8"/>
  <c r="AP1930" i="8"/>
  <c r="AO1930" i="8"/>
  <c r="AN1930" i="8"/>
  <c r="AM1930" i="8"/>
  <c r="AL1930" i="8"/>
  <c r="AK1930" i="8"/>
  <c r="AJ1930" i="8"/>
  <c r="AH1930" i="8"/>
  <c r="AI1930" i="8" s="1"/>
  <c r="AG1930" i="8"/>
  <c r="AE1930" i="8"/>
  <c r="AF1930" i="8" s="1"/>
  <c r="AC1930" i="8"/>
  <c r="AB1930" i="8"/>
  <c r="AT1929" i="8"/>
  <c r="AU1929" i="8" s="1"/>
  <c r="AS1929" i="8"/>
  <c r="AR1929" i="8"/>
  <c r="AQ1929" i="8"/>
  <c r="AP1929" i="8"/>
  <c r="AO1929" i="8"/>
  <c r="AN1929" i="8"/>
  <c r="AM1929" i="8"/>
  <c r="AL1929" i="8"/>
  <c r="AK1929" i="8"/>
  <c r="AJ1929" i="8"/>
  <c r="AH1929" i="8"/>
  <c r="AI1929" i="8" s="1"/>
  <c r="AG1929" i="8"/>
  <c r="AE1929" i="8"/>
  <c r="AF1929" i="8" s="1"/>
  <c r="AB1929" i="8"/>
  <c r="AC1929" i="8" s="1"/>
  <c r="AT1928" i="8"/>
  <c r="AU1928" i="8" s="1"/>
  <c r="AS1928" i="8"/>
  <c r="AR1928" i="8"/>
  <c r="AQ1928" i="8"/>
  <c r="AP1928" i="8"/>
  <c r="AO1928" i="8"/>
  <c r="AN1928" i="8"/>
  <c r="AM1928" i="8"/>
  <c r="AL1928" i="8"/>
  <c r="AK1928" i="8"/>
  <c r="AJ1928" i="8"/>
  <c r="AH1928" i="8"/>
  <c r="AI1928" i="8" s="1"/>
  <c r="AG1928" i="8"/>
  <c r="AE1928" i="8"/>
  <c r="AF1928" i="8" s="1"/>
  <c r="AB1928" i="8"/>
  <c r="AC1928" i="8" s="1"/>
  <c r="AT1927" i="8"/>
  <c r="AU1927" i="8" s="1"/>
  <c r="AS1927" i="8"/>
  <c r="AR1927" i="8"/>
  <c r="AQ1927" i="8"/>
  <c r="AP1927" i="8"/>
  <c r="AO1927" i="8"/>
  <c r="AN1927" i="8"/>
  <c r="AM1927" i="8"/>
  <c r="AL1927" i="8"/>
  <c r="AK1927" i="8"/>
  <c r="AJ1927" i="8"/>
  <c r="AH1927" i="8"/>
  <c r="AI1927" i="8" s="1"/>
  <c r="AG1927" i="8"/>
  <c r="AE1927" i="8"/>
  <c r="AF1927" i="8" s="1"/>
  <c r="AB1927" i="8"/>
  <c r="AC1927" i="8" s="1"/>
  <c r="AT1926" i="8"/>
  <c r="AU1926" i="8" s="1"/>
  <c r="AS1926" i="8"/>
  <c r="AR1926" i="8"/>
  <c r="AQ1926" i="8"/>
  <c r="AP1926" i="8"/>
  <c r="AO1926" i="8"/>
  <c r="AN1926" i="8"/>
  <c r="AM1926" i="8"/>
  <c r="AL1926" i="8"/>
  <c r="AK1926" i="8"/>
  <c r="AJ1926" i="8"/>
  <c r="AH1926" i="8"/>
  <c r="AI1926" i="8" s="1"/>
  <c r="AG1926" i="8"/>
  <c r="AE1926" i="8"/>
  <c r="AF1926" i="8" s="1"/>
  <c r="AB1926" i="8"/>
  <c r="AC1926" i="8" s="1"/>
  <c r="AT1925" i="8"/>
  <c r="AU1925" i="8" s="1"/>
  <c r="AS1925" i="8"/>
  <c r="AR1925" i="8"/>
  <c r="AQ1925" i="8"/>
  <c r="AP1925" i="8"/>
  <c r="AO1925" i="8"/>
  <c r="AN1925" i="8"/>
  <c r="AM1925" i="8"/>
  <c r="AL1925" i="8"/>
  <c r="AK1925" i="8"/>
  <c r="AJ1925" i="8"/>
  <c r="AH1925" i="8"/>
  <c r="AI1925" i="8" s="1"/>
  <c r="AG1925" i="8"/>
  <c r="AE1925" i="8"/>
  <c r="AF1925" i="8" s="1"/>
  <c r="AB1925" i="8"/>
  <c r="AC1925" i="8" s="1"/>
  <c r="AT1924" i="8"/>
  <c r="AU1924" i="8" s="1"/>
  <c r="AS1924" i="8"/>
  <c r="AR1924" i="8"/>
  <c r="AQ1924" i="8"/>
  <c r="AP1924" i="8"/>
  <c r="AO1924" i="8"/>
  <c r="AN1924" i="8"/>
  <c r="AM1924" i="8"/>
  <c r="AL1924" i="8"/>
  <c r="AK1924" i="8"/>
  <c r="AJ1924" i="8"/>
  <c r="AH1924" i="8"/>
  <c r="AI1924" i="8" s="1"/>
  <c r="AG1924" i="8"/>
  <c r="AE1924" i="8"/>
  <c r="AF1924" i="8" s="1"/>
  <c r="AB1924" i="8"/>
  <c r="AC1924" i="8" s="1"/>
  <c r="AT1923" i="8"/>
  <c r="AU1923" i="8" s="1"/>
  <c r="AS1923" i="8"/>
  <c r="AR1923" i="8"/>
  <c r="AQ1923" i="8"/>
  <c r="AP1923" i="8"/>
  <c r="AO1923" i="8"/>
  <c r="AN1923" i="8"/>
  <c r="AM1923" i="8"/>
  <c r="AL1923" i="8"/>
  <c r="AK1923" i="8"/>
  <c r="AJ1923" i="8"/>
  <c r="AH1923" i="8"/>
  <c r="AI1923" i="8" s="1"/>
  <c r="AG1923" i="8"/>
  <c r="AE1923" i="8"/>
  <c r="AF1923" i="8" s="1"/>
  <c r="AB1923" i="8"/>
  <c r="AC1923" i="8" s="1"/>
  <c r="AT1922" i="8"/>
  <c r="AU1922" i="8" s="1"/>
  <c r="AS1922" i="8"/>
  <c r="AR1922" i="8"/>
  <c r="AQ1922" i="8"/>
  <c r="AP1922" i="8"/>
  <c r="AO1922" i="8"/>
  <c r="AN1922" i="8"/>
  <c r="AM1922" i="8"/>
  <c r="AL1922" i="8"/>
  <c r="AK1922" i="8"/>
  <c r="AJ1922" i="8"/>
  <c r="AH1922" i="8"/>
  <c r="AI1922" i="8" s="1"/>
  <c r="AG1922" i="8"/>
  <c r="AE1922" i="8"/>
  <c r="AF1922" i="8" s="1"/>
  <c r="AB1922" i="8"/>
  <c r="AC1922" i="8" s="1"/>
  <c r="AT1921" i="8"/>
  <c r="AU1921" i="8" s="1"/>
  <c r="AS1921" i="8"/>
  <c r="AR1921" i="8"/>
  <c r="AQ1921" i="8"/>
  <c r="AP1921" i="8"/>
  <c r="AO1921" i="8"/>
  <c r="AN1921" i="8"/>
  <c r="AM1921" i="8"/>
  <c r="AL1921" i="8"/>
  <c r="AK1921" i="8"/>
  <c r="AJ1921" i="8"/>
  <c r="AH1921" i="8"/>
  <c r="AI1921" i="8" s="1"/>
  <c r="AG1921" i="8"/>
  <c r="AE1921" i="8"/>
  <c r="AF1921" i="8" s="1"/>
  <c r="AB1921" i="8"/>
  <c r="AC1921" i="8" s="1"/>
  <c r="AT1920" i="8"/>
  <c r="AU1920" i="8" s="1"/>
  <c r="AS1920" i="8"/>
  <c r="AR1920" i="8"/>
  <c r="AQ1920" i="8"/>
  <c r="AP1920" i="8"/>
  <c r="AO1920" i="8"/>
  <c r="AN1920" i="8"/>
  <c r="AM1920" i="8"/>
  <c r="AL1920" i="8"/>
  <c r="AK1920" i="8"/>
  <c r="AJ1920" i="8"/>
  <c r="AH1920" i="8"/>
  <c r="AI1920" i="8" s="1"/>
  <c r="AG1920" i="8"/>
  <c r="AE1920" i="8"/>
  <c r="AF1920" i="8" s="1"/>
  <c r="AB1920" i="8"/>
  <c r="AC1920" i="8" s="1"/>
  <c r="AT1919" i="8"/>
  <c r="AU1919" i="8" s="1"/>
  <c r="AS1919" i="8"/>
  <c r="AR1919" i="8"/>
  <c r="AQ1919" i="8"/>
  <c r="AP1919" i="8"/>
  <c r="AO1919" i="8"/>
  <c r="AN1919" i="8"/>
  <c r="AM1919" i="8"/>
  <c r="AL1919" i="8"/>
  <c r="AK1919" i="8"/>
  <c r="AJ1919" i="8"/>
  <c r="AI1919" i="8"/>
  <c r="AH1919" i="8"/>
  <c r="AG1919" i="8"/>
  <c r="AE1919" i="8"/>
  <c r="AF1919" i="8" s="1"/>
  <c r="AB1919" i="8"/>
  <c r="AC1919" i="8" s="1"/>
  <c r="AT1918" i="8"/>
  <c r="AU1918" i="8" s="1"/>
  <c r="AS1918" i="8"/>
  <c r="AR1918" i="8"/>
  <c r="AQ1918" i="8"/>
  <c r="AP1918" i="8"/>
  <c r="AO1918" i="8"/>
  <c r="AN1918" i="8"/>
  <c r="AM1918" i="8"/>
  <c r="AL1918" i="8"/>
  <c r="AK1918" i="8"/>
  <c r="AJ1918" i="8"/>
  <c r="AH1918" i="8"/>
  <c r="AI1918" i="8" s="1"/>
  <c r="AG1918" i="8"/>
  <c r="AE1918" i="8"/>
  <c r="AF1918" i="8" s="1"/>
  <c r="AB1918" i="8"/>
  <c r="AC1918" i="8" s="1"/>
  <c r="AT1917" i="8"/>
  <c r="AU1917" i="8" s="1"/>
  <c r="AS1917" i="8"/>
  <c r="AR1917" i="8"/>
  <c r="AQ1917" i="8"/>
  <c r="AP1917" i="8"/>
  <c r="AO1917" i="8"/>
  <c r="AN1917" i="8"/>
  <c r="AM1917" i="8"/>
  <c r="AL1917" i="8"/>
  <c r="AK1917" i="8"/>
  <c r="AJ1917" i="8"/>
  <c r="AH1917" i="8"/>
  <c r="AI1917" i="8" s="1"/>
  <c r="AG1917" i="8"/>
  <c r="AE1917" i="8"/>
  <c r="AF1917" i="8" s="1"/>
  <c r="AB1917" i="8"/>
  <c r="AC1917" i="8" s="1"/>
  <c r="AT1916" i="8"/>
  <c r="AU1916" i="8" s="1"/>
  <c r="AS1916" i="8"/>
  <c r="AR1916" i="8"/>
  <c r="AQ1916" i="8"/>
  <c r="AP1916" i="8"/>
  <c r="AO1916" i="8"/>
  <c r="AN1916" i="8"/>
  <c r="AM1916" i="8"/>
  <c r="AL1916" i="8"/>
  <c r="AK1916" i="8"/>
  <c r="AJ1916" i="8"/>
  <c r="AH1916" i="8"/>
  <c r="AI1916" i="8" s="1"/>
  <c r="AG1916" i="8"/>
  <c r="AE1916" i="8"/>
  <c r="AF1916" i="8" s="1"/>
  <c r="AB1916" i="8"/>
  <c r="AC1916" i="8" s="1"/>
  <c r="AT1915" i="8"/>
  <c r="AU1915" i="8" s="1"/>
  <c r="AS1915" i="8"/>
  <c r="AR1915" i="8"/>
  <c r="AQ1915" i="8"/>
  <c r="AP1915" i="8"/>
  <c r="AO1915" i="8"/>
  <c r="AN1915" i="8"/>
  <c r="AM1915" i="8"/>
  <c r="AL1915" i="8"/>
  <c r="AK1915" i="8"/>
  <c r="AJ1915" i="8"/>
  <c r="AH1915" i="8"/>
  <c r="AI1915" i="8" s="1"/>
  <c r="AG1915" i="8"/>
  <c r="AE1915" i="8"/>
  <c r="AF1915" i="8" s="1"/>
  <c r="AB1915" i="8"/>
  <c r="AC1915" i="8" s="1"/>
  <c r="AT1914" i="8"/>
  <c r="AU1914" i="8" s="1"/>
  <c r="AS1914" i="8"/>
  <c r="AR1914" i="8"/>
  <c r="AQ1914" i="8"/>
  <c r="AP1914" i="8"/>
  <c r="AO1914" i="8"/>
  <c r="AN1914" i="8"/>
  <c r="AM1914" i="8"/>
  <c r="AL1914" i="8"/>
  <c r="AK1914" i="8"/>
  <c r="AJ1914" i="8"/>
  <c r="AH1914" i="8"/>
  <c r="AI1914" i="8" s="1"/>
  <c r="AG1914" i="8"/>
  <c r="AE1914" i="8"/>
  <c r="AF1914" i="8" s="1"/>
  <c r="AB1914" i="8"/>
  <c r="AC1914" i="8" s="1"/>
  <c r="AT1913" i="8"/>
  <c r="AU1913" i="8" s="1"/>
  <c r="AS1913" i="8"/>
  <c r="AR1913" i="8"/>
  <c r="AQ1913" i="8"/>
  <c r="AP1913" i="8"/>
  <c r="AO1913" i="8"/>
  <c r="AN1913" i="8"/>
  <c r="AM1913" i="8"/>
  <c r="AL1913" i="8"/>
  <c r="AK1913" i="8"/>
  <c r="AJ1913" i="8"/>
  <c r="AH1913" i="8"/>
  <c r="AI1913" i="8" s="1"/>
  <c r="AG1913" i="8"/>
  <c r="AE1913" i="8"/>
  <c r="AF1913" i="8" s="1"/>
  <c r="AB1913" i="8"/>
  <c r="AC1913" i="8" s="1"/>
  <c r="AT1912" i="8"/>
  <c r="AU1912" i="8" s="1"/>
  <c r="AS1912" i="8"/>
  <c r="AR1912" i="8"/>
  <c r="AQ1912" i="8"/>
  <c r="AP1912" i="8"/>
  <c r="AO1912" i="8"/>
  <c r="AN1912" i="8"/>
  <c r="AM1912" i="8"/>
  <c r="AL1912" i="8"/>
  <c r="AK1912" i="8"/>
  <c r="AJ1912" i="8"/>
  <c r="AI1912" i="8"/>
  <c r="AH1912" i="8"/>
  <c r="AG1912" i="8"/>
  <c r="AE1912" i="8"/>
  <c r="AF1912" i="8" s="1"/>
  <c r="AB1912" i="8"/>
  <c r="AC1912" i="8" s="1"/>
  <c r="AT1911" i="8"/>
  <c r="AU1911" i="8" s="1"/>
  <c r="AS1911" i="8"/>
  <c r="AR1911" i="8"/>
  <c r="AQ1911" i="8"/>
  <c r="AP1911" i="8"/>
  <c r="AO1911" i="8"/>
  <c r="AN1911" i="8"/>
  <c r="AM1911" i="8"/>
  <c r="AL1911" i="8"/>
  <c r="AK1911" i="8"/>
  <c r="AJ1911" i="8"/>
  <c r="AI1911" i="8"/>
  <c r="AH1911" i="8"/>
  <c r="AG1911" i="8"/>
  <c r="AE1911" i="8"/>
  <c r="AF1911" i="8" s="1"/>
  <c r="AB1911" i="8"/>
  <c r="AC1911" i="8" s="1"/>
  <c r="AT1910" i="8"/>
  <c r="AU1910" i="8" s="1"/>
  <c r="AS1910" i="8"/>
  <c r="AR1910" i="8"/>
  <c r="AQ1910" i="8"/>
  <c r="AP1910" i="8"/>
  <c r="AO1910" i="8"/>
  <c r="AN1910" i="8"/>
  <c r="AM1910" i="8"/>
  <c r="AL1910" i="8"/>
  <c r="AK1910" i="8"/>
  <c r="AJ1910" i="8"/>
  <c r="AH1910" i="8"/>
  <c r="AI1910" i="8" s="1"/>
  <c r="AG1910" i="8"/>
  <c r="AE1910" i="8"/>
  <c r="AF1910" i="8" s="1"/>
  <c r="AC1910" i="8"/>
  <c r="AB1910" i="8"/>
  <c r="AT1909" i="8"/>
  <c r="AU1909" i="8" s="1"/>
  <c r="AS1909" i="8"/>
  <c r="AR1909" i="8"/>
  <c r="AQ1909" i="8"/>
  <c r="AP1909" i="8"/>
  <c r="AO1909" i="8"/>
  <c r="AN1909" i="8"/>
  <c r="AM1909" i="8"/>
  <c r="AL1909" i="8"/>
  <c r="AK1909" i="8"/>
  <c r="AJ1909" i="8"/>
  <c r="AH1909" i="8"/>
  <c r="AI1909" i="8" s="1"/>
  <c r="AG1909" i="8"/>
  <c r="AE1909" i="8"/>
  <c r="AF1909" i="8" s="1"/>
  <c r="AB1909" i="8"/>
  <c r="AC1909" i="8" s="1"/>
  <c r="AT1908" i="8"/>
  <c r="AU1908" i="8" s="1"/>
  <c r="AS1908" i="8"/>
  <c r="AR1908" i="8"/>
  <c r="AQ1908" i="8"/>
  <c r="AP1908" i="8"/>
  <c r="AO1908" i="8"/>
  <c r="AN1908" i="8"/>
  <c r="AM1908" i="8"/>
  <c r="AL1908" i="8"/>
  <c r="AK1908" i="8"/>
  <c r="AJ1908" i="8"/>
  <c r="AH1908" i="8"/>
  <c r="AI1908" i="8" s="1"/>
  <c r="AG1908" i="8"/>
  <c r="AF1908" i="8"/>
  <c r="AE1908" i="8"/>
  <c r="AB1908" i="8"/>
  <c r="AC1908" i="8" s="1"/>
  <c r="AT1907" i="8"/>
  <c r="AU1907" i="8" s="1"/>
  <c r="AS1907" i="8"/>
  <c r="AR1907" i="8"/>
  <c r="AQ1907" i="8"/>
  <c r="AP1907" i="8"/>
  <c r="AO1907" i="8"/>
  <c r="AN1907" i="8"/>
  <c r="AM1907" i="8"/>
  <c r="AL1907" i="8"/>
  <c r="AK1907" i="8"/>
  <c r="AJ1907" i="8"/>
  <c r="AH1907" i="8"/>
  <c r="AI1907" i="8" s="1"/>
  <c r="AG1907" i="8"/>
  <c r="AE1907" i="8"/>
  <c r="AF1907" i="8" s="1"/>
  <c r="AB1907" i="8"/>
  <c r="AC1907" i="8" s="1"/>
  <c r="AT1906" i="8"/>
  <c r="AU1906" i="8" s="1"/>
  <c r="AS1906" i="8"/>
  <c r="AR1906" i="8"/>
  <c r="AQ1906" i="8"/>
  <c r="AP1906" i="8"/>
  <c r="AO1906" i="8"/>
  <c r="AN1906" i="8"/>
  <c r="AM1906" i="8"/>
  <c r="AL1906" i="8"/>
  <c r="AK1906" i="8"/>
  <c r="AJ1906" i="8"/>
  <c r="AH1906" i="8"/>
  <c r="AI1906" i="8" s="1"/>
  <c r="AG1906" i="8"/>
  <c r="AE1906" i="8"/>
  <c r="AF1906" i="8" s="1"/>
  <c r="AB1906" i="8"/>
  <c r="AC1906" i="8" s="1"/>
  <c r="AT1905" i="8"/>
  <c r="AU1905" i="8" s="1"/>
  <c r="AS1905" i="8"/>
  <c r="AR1905" i="8"/>
  <c r="AQ1905" i="8"/>
  <c r="AP1905" i="8"/>
  <c r="AO1905" i="8"/>
  <c r="AN1905" i="8"/>
  <c r="AM1905" i="8"/>
  <c r="AL1905" i="8"/>
  <c r="AK1905" i="8"/>
  <c r="AJ1905" i="8"/>
  <c r="AH1905" i="8"/>
  <c r="AI1905" i="8" s="1"/>
  <c r="AG1905" i="8"/>
  <c r="AE1905" i="8"/>
  <c r="AF1905" i="8" s="1"/>
  <c r="AB1905" i="8"/>
  <c r="AC1905" i="8" s="1"/>
  <c r="AT1904" i="8"/>
  <c r="AU1904" i="8" s="1"/>
  <c r="AS1904" i="8"/>
  <c r="AR1904" i="8"/>
  <c r="AQ1904" i="8"/>
  <c r="AP1904" i="8"/>
  <c r="AO1904" i="8"/>
  <c r="AN1904" i="8"/>
  <c r="AM1904" i="8"/>
  <c r="AL1904" i="8"/>
  <c r="AK1904" i="8"/>
  <c r="AJ1904" i="8"/>
  <c r="AH1904" i="8"/>
  <c r="AI1904" i="8" s="1"/>
  <c r="AG1904" i="8"/>
  <c r="AE1904" i="8"/>
  <c r="AF1904" i="8" s="1"/>
  <c r="AB1904" i="8"/>
  <c r="AC1904" i="8" s="1"/>
  <c r="AU1903" i="8"/>
  <c r="AT1903" i="8"/>
  <c r="AS1903" i="8"/>
  <c r="AR1903" i="8"/>
  <c r="AQ1903" i="8"/>
  <c r="AP1903" i="8"/>
  <c r="AO1903" i="8"/>
  <c r="AN1903" i="8"/>
  <c r="AM1903" i="8"/>
  <c r="AL1903" i="8"/>
  <c r="AK1903" i="8"/>
  <c r="AJ1903" i="8"/>
  <c r="AH1903" i="8"/>
  <c r="AI1903" i="8" s="1"/>
  <c r="AG1903" i="8"/>
  <c r="AE1903" i="8"/>
  <c r="AF1903" i="8" s="1"/>
  <c r="AC1903" i="8"/>
  <c r="AB1903" i="8"/>
  <c r="AT1902" i="8"/>
  <c r="AU1902" i="8" s="1"/>
  <c r="AS1902" i="8"/>
  <c r="AR1902" i="8"/>
  <c r="AQ1902" i="8"/>
  <c r="AP1902" i="8"/>
  <c r="AO1902" i="8"/>
  <c r="AN1902" i="8"/>
  <c r="AM1902" i="8"/>
  <c r="AL1902" i="8"/>
  <c r="AK1902" i="8"/>
  <c r="AJ1902" i="8"/>
  <c r="AH1902" i="8"/>
  <c r="AI1902" i="8" s="1"/>
  <c r="AG1902" i="8"/>
  <c r="AE1902" i="8"/>
  <c r="AF1902" i="8" s="1"/>
  <c r="AC1902" i="8"/>
  <c r="AB1902" i="8"/>
  <c r="AT1901" i="8"/>
  <c r="AU1901" i="8" s="1"/>
  <c r="AS1901" i="8"/>
  <c r="AR1901" i="8"/>
  <c r="AQ1901" i="8"/>
  <c r="AP1901" i="8"/>
  <c r="AO1901" i="8"/>
  <c r="AN1901" i="8"/>
  <c r="AM1901" i="8"/>
  <c r="AL1901" i="8"/>
  <c r="AK1901" i="8"/>
  <c r="AJ1901" i="8"/>
  <c r="AH1901" i="8"/>
  <c r="AI1901" i="8" s="1"/>
  <c r="AG1901" i="8"/>
  <c r="AE1901" i="8"/>
  <c r="AF1901" i="8" s="1"/>
  <c r="AB1901" i="8"/>
  <c r="AC1901" i="8" s="1"/>
  <c r="AT1900" i="8"/>
  <c r="AU1900" i="8" s="1"/>
  <c r="AS1900" i="8"/>
  <c r="AR1900" i="8"/>
  <c r="AQ1900" i="8"/>
  <c r="AP1900" i="8"/>
  <c r="AO1900" i="8"/>
  <c r="AN1900" i="8"/>
  <c r="AM1900" i="8"/>
  <c r="AL1900" i="8"/>
  <c r="AK1900" i="8"/>
  <c r="AJ1900" i="8"/>
  <c r="AH1900" i="8"/>
  <c r="AI1900" i="8" s="1"/>
  <c r="AG1900" i="8"/>
  <c r="AE1900" i="8"/>
  <c r="AF1900" i="8" s="1"/>
  <c r="AB1900" i="8"/>
  <c r="AC1900" i="8" s="1"/>
  <c r="AT1899" i="8"/>
  <c r="AU1899" i="8" s="1"/>
  <c r="AS1899" i="8"/>
  <c r="AR1899" i="8"/>
  <c r="AQ1899" i="8"/>
  <c r="AP1899" i="8"/>
  <c r="AO1899" i="8"/>
  <c r="AN1899" i="8"/>
  <c r="AM1899" i="8"/>
  <c r="AL1899" i="8"/>
  <c r="AK1899" i="8"/>
  <c r="AJ1899" i="8"/>
  <c r="AH1899" i="8"/>
  <c r="AI1899" i="8" s="1"/>
  <c r="AG1899" i="8"/>
  <c r="AE1899" i="8"/>
  <c r="AF1899" i="8" s="1"/>
  <c r="AB1899" i="8"/>
  <c r="AC1899" i="8" s="1"/>
  <c r="AT1898" i="8"/>
  <c r="AU1898" i="8" s="1"/>
  <c r="AS1898" i="8"/>
  <c r="AR1898" i="8"/>
  <c r="AQ1898" i="8"/>
  <c r="AP1898" i="8"/>
  <c r="AO1898" i="8"/>
  <c r="AN1898" i="8"/>
  <c r="AM1898" i="8"/>
  <c r="AL1898" i="8"/>
  <c r="AK1898" i="8"/>
  <c r="AJ1898" i="8"/>
  <c r="AH1898" i="8"/>
  <c r="AI1898" i="8" s="1"/>
  <c r="AG1898" i="8"/>
  <c r="AE1898" i="8"/>
  <c r="AF1898" i="8" s="1"/>
  <c r="AB1898" i="8"/>
  <c r="AC1898" i="8" s="1"/>
  <c r="AT1897" i="8"/>
  <c r="AU1897" i="8" s="1"/>
  <c r="AS1897" i="8"/>
  <c r="AR1897" i="8"/>
  <c r="AQ1897" i="8"/>
  <c r="AP1897" i="8"/>
  <c r="AO1897" i="8"/>
  <c r="AN1897" i="8"/>
  <c r="AM1897" i="8"/>
  <c r="AL1897" i="8"/>
  <c r="AK1897" i="8"/>
  <c r="AJ1897" i="8"/>
  <c r="AH1897" i="8"/>
  <c r="AI1897" i="8" s="1"/>
  <c r="AG1897" i="8"/>
  <c r="AE1897" i="8"/>
  <c r="AF1897" i="8" s="1"/>
  <c r="AB1897" i="8"/>
  <c r="AC1897" i="8" s="1"/>
  <c r="AT1896" i="8"/>
  <c r="AU1896" i="8" s="1"/>
  <c r="AS1896" i="8"/>
  <c r="AR1896" i="8"/>
  <c r="AQ1896" i="8"/>
  <c r="AP1896" i="8"/>
  <c r="AO1896" i="8"/>
  <c r="AN1896" i="8"/>
  <c r="AM1896" i="8"/>
  <c r="AL1896" i="8"/>
  <c r="AK1896" i="8"/>
  <c r="AJ1896" i="8"/>
  <c r="AH1896" i="8"/>
  <c r="AI1896" i="8" s="1"/>
  <c r="AG1896" i="8"/>
  <c r="AE1896" i="8"/>
  <c r="AF1896" i="8" s="1"/>
  <c r="AB1896" i="8"/>
  <c r="AC1896" i="8" s="1"/>
  <c r="AT1895" i="8"/>
  <c r="AU1895" i="8" s="1"/>
  <c r="AS1895" i="8"/>
  <c r="AR1895" i="8"/>
  <c r="AQ1895" i="8"/>
  <c r="AP1895" i="8"/>
  <c r="AO1895" i="8"/>
  <c r="AN1895" i="8"/>
  <c r="AM1895" i="8"/>
  <c r="AL1895" i="8"/>
  <c r="AK1895" i="8"/>
  <c r="AJ1895" i="8"/>
  <c r="AH1895" i="8"/>
  <c r="AI1895" i="8" s="1"/>
  <c r="AG1895" i="8"/>
  <c r="AE1895" i="8"/>
  <c r="AF1895" i="8" s="1"/>
  <c r="AB1895" i="8"/>
  <c r="AC1895" i="8" s="1"/>
  <c r="AT1894" i="8"/>
  <c r="AU1894" i="8" s="1"/>
  <c r="AS1894" i="8"/>
  <c r="AR1894" i="8"/>
  <c r="AQ1894" i="8"/>
  <c r="AP1894" i="8"/>
  <c r="AO1894" i="8"/>
  <c r="AN1894" i="8"/>
  <c r="AM1894" i="8"/>
  <c r="AL1894" i="8"/>
  <c r="AK1894" i="8"/>
  <c r="AJ1894" i="8"/>
  <c r="AH1894" i="8"/>
  <c r="AI1894" i="8" s="1"/>
  <c r="AG1894" i="8"/>
  <c r="AE1894" i="8"/>
  <c r="AF1894" i="8" s="1"/>
  <c r="AB1894" i="8"/>
  <c r="AC1894" i="8" s="1"/>
  <c r="AT1893" i="8"/>
  <c r="AU1893" i="8" s="1"/>
  <c r="AS1893" i="8"/>
  <c r="AR1893" i="8"/>
  <c r="AQ1893" i="8"/>
  <c r="AP1893" i="8"/>
  <c r="AO1893" i="8"/>
  <c r="AN1893" i="8"/>
  <c r="AM1893" i="8"/>
  <c r="AL1893" i="8"/>
  <c r="AK1893" i="8"/>
  <c r="AJ1893" i="8"/>
  <c r="AH1893" i="8"/>
  <c r="AI1893" i="8" s="1"/>
  <c r="AG1893" i="8"/>
  <c r="AE1893" i="8"/>
  <c r="AF1893" i="8" s="1"/>
  <c r="AB1893" i="8"/>
  <c r="AC1893" i="8" s="1"/>
  <c r="AT1892" i="8"/>
  <c r="AU1892" i="8" s="1"/>
  <c r="AS1892" i="8"/>
  <c r="AR1892" i="8"/>
  <c r="AQ1892" i="8"/>
  <c r="AP1892" i="8"/>
  <c r="AO1892" i="8"/>
  <c r="AN1892" i="8"/>
  <c r="AM1892" i="8"/>
  <c r="AL1892" i="8"/>
  <c r="AK1892" i="8"/>
  <c r="AJ1892" i="8"/>
  <c r="AH1892" i="8"/>
  <c r="AI1892" i="8" s="1"/>
  <c r="AG1892" i="8"/>
  <c r="AE1892" i="8"/>
  <c r="AF1892" i="8" s="1"/>
  <c r="AB1892" i="8"/>
  <c r="AC1892" i="8" s="1"/>
  <c r="AT1891" i="8"/>
  <c r="AU1891" i="8" s="1"/>
  <c r="AS1891" i="8"/>
  <c r="AR1891" i="8"/>
  <c r="AQ1891" i="8"/>
  <c r="AP1891" i="8"/>
  <c r="AO1891" i="8"/>
  <c r="AN1891" i="8"/>
  <c r="AM1891" i="8"/>
  <c r="AL1891" i="8"/>
  <c r="AK1891" i="8"/>
  <c r="AJ1891" i="8"/>
  <c r="AH1891" i="8"/>
  <c r="AI1891" i="8" s="1"/>
  <c r="AG1891" i="8"/>
  <c r="AE1891" i="8"/>
  <c r="AF1891" i="8" s="1"/>
  <c r="AB1891" i="8"/>
  <c r="AC1891" i="8" s="1"/>
  <c r="AT1890" i="8"/>
  <c r="AU1890" i="8" s="1"/>
  <c r="AS1890" i="8"/>
  <c r="AR1890" i="8"/>
  <c r="AQ1890" i="8"/>
  <c r="AP1890" i="8"/>
  <c r="AO1890" i="8"/>
  <c r="AN1890" i="8"/>
  <c r="AM1890" i="8"/>
  <c r="AL1890" i="8"/>
  <c r="AK1890" i="8"/>
  <c r="AJ1890" i="8"/>
  <c r="AH1890" i="8"/>
  <c r="AI1890" i="8" s="1"/>
  <c r="AG1890" i="8"/>
  <c r="AE1890" i="8"/>
  <c r="AF1890" i="8" s="1"/>
  <c r="AB1890" i="8"/>
  <c r="AC1890" i="8" s="1"/>
  <c r="AT1889" i="8"/>
  <c r="AU1889" i="8" s="1"/>
  <c r="AS1889" i="8"/>
  <c r="AR1889" i="8"/>
  <c r="AQ1889" i="8"/>
  <c r="AP1889" i="8"/>
  <c r="AO1889" i="8"/>
  <c r="AN1889" i="8"/>
  <c r="AM1889" i="8"/>
  <c r="AL1889" i="8"/>
  <c r="AK1889" i="8"/>
  <c r="AJ1889" i="8"/>
  <c r="AI1889" i="8"/>
  <c r="AH1889" i="8"/>
  <c r="AG1889" i="8"/>
  <c r="AE1889" i="8"/>
  <c r="AF1889" i="8" s="1"/>
  <c r="AB1889" i="8"/>
  <c r="AC1889" i="8" s="1"/>
  <c r="AT1888" i="8"/>
  <c r="AU1888" i="8" s="1"/>
  <c r="AS1888" i="8"/>
  <c r="AR1888" i="8"/>
  <c r="AQ1888" i="8"/>
  <c r="AP1888" i="8"/>
  <c r="AO1888" i="8"/>
  <c r="AN1888" i="8"/>
  <c r="AM1888" i="8"/>
  <c r="AL1888" i="8"/>
  <c r="AK1888" i="8"/>
  <c r="AJ1888" i="8"/>
  <c r="AI1888" i="8"/>
  <c r="AH1888" i="8"/>
  <c r="AG1888" i="8"/>
  <c r="AE1888" i="8"/>
  <c r="AF1888" i="8" s="1"/>
  <c r="AB1888" i="8"/>
  <c r="AC1888" i="8" s="1"/>
  <c r="AT1887" i="8"/>
  <c r="AU1887" i="8" s="1"/>
  <c r="AS1887" i="8"/>
  <c r="AR1887" i="8"/>
  <c r="AQ1887" i="8"/>
  <c r="AP1887" i="8"/>
  <c r="AO1887" i="8"/>
  <c r="AN1887" i="8"/>
  <c r="AM1887" i="8"/>
  <c r="AL1887" i="8"/>
  <c r="AK1887" i="8"/>
  <c r="AJ1887" i="8"/>
  <c r="AH1887" i="8"/>
  <c r="AI1887" i="8" s="1"/>
  <c r="AG1887" i="8"/>
  <c r="AE1887" i="8"/>
  <c r="AF1887" i="8" s="1"/>
  <c r="AB1887" i="8"/>
  <c r="AC1887" i="8" s="1"/>
  <c r="AT1886" i="8"/>
  <c r="AU1886" i="8" s="1"/>
  <c r="AS1886" i="8"/>
  <c r="AR1886" i="8"/>
  <c r="AQ1886" i="8"/>
  <c r="AP1886" i="8"/>
  <c r="AO1886" i="8"/>
  <c r="AN1886" i="8"/>
  <c r="AM1886" i="8"/>
  <c r="AL1886" i="8"/>
  <c r="AK1886" i="8"/>
  <c r="AJ1886" i="8"/>
  <c r="AH1886" i="8"/>
  <c r="AI1886" i="8" s="1"/>
  <c r="AG1886" i="8"/>
  <c r="AE1886" i="8"/>
  <c r="AF1886" i="8" s="1"/>
  <c r="AB1886" i="8"/>
  <c r="AC1886" i="8" s="1"/>
  <c r="AU1885" i="8"/>
  <c r="AT1885" i="8"/>
  <c r="AS1885" i="8"/>
  <c r="AR1885" i="8"/>
  <c r="AQ1885" i="8"/>
  <c r="AP1885" i="8"/>
  <c r="AO1885" i="8"/>
  <c r="AN1885" i="8"/>
  <c r="AM1885" i="8"/>
  <c r="AL1885" i="8"/>
  <c r="AK1885" i="8"/>
  <c r="AJ1885" i="8"/>
  <c r="AH1885" i="8"/>
  <c r="AI1885" i="8" s="1"/>
  <c r="AG1885" i="8"/>
  <c r="AE1885" i="8"/>
  <c r="AF1885" i="8" s="1"/>
  <c r="AB1885" i="8"/>
  <c r="AC1885" i="8" s="1"/>
  <c r="AT1884" i="8"/>
  <c r="AU1884" i="8" s="1"/>
  <c r="AS1884" i="8"/>
  <c r="AR1884" i="8"/>
  <c r="AQ1884" i="8"/>
  <c r="AP1884" i="8"/>
  <c r="AO1884" i="8"/>
  <c r="AN1884" i="8"/>
  <c r="AM1884" i="8"/>
  <c r="AL1884" i="8"/>
  <c r="AK1884" i="8"/>
  <c r="AJ1884" i="8"/>
  <c r="AH1884" i="8"/>
  <c r="AI1884" i="8" s="1"/>
  <c r="AG1884" i="8"/>
  <c r="AF1884" i="8"/>
  <c r="AE1884" i="8"/>
  <c r="AB1884" i="8"/>
  <c r="AC1884" i="8" s="1"/>
  <c r="AT1883" i="8"/>
  <c r="AU1883" i="8" s="1"/>
  <c r="AS1883" i="8"/>
  <c r="AR1883" i="8"/>
  <c r="AQ1883" i="8"/>
  <c r="AP1883" i="8"/>
  <c r="AO1883" i="8"/>
  <c r="AN1883" i="8"/>
  <c r="AM1883" i="8"/>
  <c r="AL1883" i="8"/>
  <c r="AK1883" i="8"/>
  <c r="AJ1883" i="8"/>
  <c r="AH1883" i="8"/>
  <c r="AI1883" i="8" s="1"/>
  <c r="AG1883" i="8"/>
  <c r="AE1883" i="8"/>
  <c r="AF1883" i="8" s="1"/>
  <c r="AB1883" i="8"/>
  <c r="AC1883" i="8" s="1"/>
  <c r="AT1882" i="8"/>
  <c r="AU1882" i="8" s="1"/>
  <c r="AS1882" i="8"/>
  <c r="AR1882" i="8"/>
  <c r="AQ1882" i="8"/>
  <c r="AP1882" i="8"/>
  <c r="AO1882" i="8"/>
  <c r="AN1882" i="8"/>
  <c r="AM1882" i="8"/>
  <c r="AL1882" i="8"/>
  <c r="AK1882" i="8"/>
  <c r="AJ1882" i="8"/>
  <c r="AH1882" i="8"/>
  <c r="AI1882" i="8" s="1"/>
  <c r="AG1882" i="8"/>
  <c r="AE1882" i="8"/>
  <c r="AF1882" i="8" s="1"/>
  <c r="AB1882" i="8"/>
  <c r="AC1882" i="8" s="1"/>
  <c r="AT1881" i="8"/>
  <c r="AU1881" i="8" s="1"/>
  <c r="AS1881" i="8"/>
  <c r="AR1881" i="8"/>
  <c r="AQ1881" i="8"/>
  <c r="AP1881" i="8"/>
  <c r="AO1881" i="8"/>
  <c r="AN1881" i="8"/>
  <c r="AM1881" i="8"/>
  <c r="AL1881" i="8"/>
  <c r="AK1881" i="8"/>
  <c r="AJ1881" i="8"/>
  <c r="AH1881" i="8"/>
  <c r="AI1881" i="8" s="1"/>
  <c r="AG1881" i="8"/>
  <c r="AE1881" i="8"/>
  <c r="AF1881" i="8" s="1"/>
  <c r="AB1881" i="8"/>
  <c r="AC1881" i="8" s="1"/>
  <c r="AT1880" i="8"/>
  <c r="AU1880" i="8" s="1"/>
  <c r="AS1880" i="8"/>
  <c r="AR1880" i="8"/>
  <c r="AQ1880" i="8"/>
  <c r="AP1880" i="8"/>
  <c r="AO1880" i="8"/>
  <c r="AN1880" i="8"/>
  <c r="AM1880" i="8"/>
  <c r="AL1880" i="8"/>
  <c r="AK1880" i="8"/>
  <c r="AJ1880" i="8"/>
  <c r="AH1880" i="8"/>
  <c r="AI1880" i="8" s="1"/>
  <c r="AG1880" i="8"/>
  <c r="AE1880" i="8"/>
  <c r="AF1880" i="8" s="1"/>
  <c r="AB1880" i="8"/>
  <c r="AC1880" i="8" s="1"/>
  <c r="AT1879" i="8"/>
  <c r="AU1879" i="8" s="1"/>
  <c r="AS1879" i="8"/>
  <c r="AR1879" i="8"/>
  <c r="AQ1879" i="8"/>
  <c r="AP1879" i="8"/>
  <c r="AO1879" i="8"/>
  <c r="AN1879" i="8"/>
  <c r="AM1879" i="8"/>
  <c r="AL1879" i="8"/>
  <c r="AK1879" i="8"/>
  <c r="AJ1879" i="8"/>
  <c r="AH1879" i="8"/>
  <c r="AI1879" i="8" s="1"/>
  <c r="AG1879" i="8"/>
  <c r="AE1879" i="8"/>
  <c r="AF1879" i="8" s="1"/>
  <c r="AB1879" i="8"/>
  <c r="AC1879" i="8" s="1"/>
  <c r="AT1878" i="8"/>
  <c r="AU1878" i="8" s="1"/>
  <c r="AS1878" i="8"/>
  <c r="AR1878" i="8"/>
  <c r="AQ1878" i="8"/>
  <c r="AP1878" i="8"/>
  <c r="AO1878" i="8"/>
  <c r="AN1878" i="8"/>
  <c r="AM1878" i="8"/>
  <c r="AL1878" i="8"/>
  <c r="AK1878" i="8"/>
  <c r="AJ1878" i="8"/>
  <c r="AH1878" i="8"/>
  <c r="AI1878" i="8" s="1"/>
  <c r="AG1878" i="8"/>
  <c r="AE1878" i="8"/>
  <c r="AF1878" i="8" s="1"/>
  <c r="AB1878" i="8"/>
  <c r="AC1878" i="8" s="1"/>
  <c r="AT1877" i="8"/>
  <c r="AU1877" i="8" s="1"/>
  <c r="AS1877" i="8"/>
  <c r="AR1877" i="8"/>
  <c r="AQ1877" i="8"/>
  <c r="AP1877" i="8"/>
  <c r="AO1877" i="8"/>
  <c r="AN1877" i="8"/>
  <c r="AM1877" i="8"/>
  <c r="AL1877" i="8"/>
  <c r="AK1877" i="8"/>
  <c r="AJ1877" i="8"/>
  <c r="AH1877" i="8"/>
  <c r="AI1877" i="8" s="1"/>
  <c r="AG1877" i="8"/>
  <c r="AE1877" i="8"/>
  <c r="AF1877" i="8" s="1"/>
  <c r="AB1877" i="8"/>
  <c r="AC1877" i="8" s="1"/>
  <c r="AT1876" i="8"/>
  <c r="AU1876" i="8" s="1"/>
  <c r="AS1876" i="8"/>
  <c r="AR1876" i="8"/>
  <c r="AQ1876" i="8"/>
  <c r="AP1876" i="8"/>
  <c r="AO1876" i="8"/>
  <c r="AN1876" i="8"/>
  <c r="AM1876" i="8"/>
  <c r="AL1876" i="8"/>
  <c r="AK1876" i="8"/>
  <c r="AJ1876" i="8"/>
  <c r="AH1876" i="8"/>
  <c r="AI1876" i="8" s="1"/>
  <c r="AG1876" i="8"/>
  <c r="AE1876" i="8"/>
  <c r="AF1876" i="8" s="1"/>
  <c r="AB1876" i="8"/>
  <c r="AC1876" i="8" s="1"/>
  <c r="AT1875" i="8"/>
  <c r="AU1875" i="8" s="1"/>
  <c r="AS1875" i="8"/>
  <c r="AR1875" i="8"/>
  <c r="AQ1875" i="8"/>
  <c r="AP1875" i="8"/>
  <c r="AO1875" i="8"/>
  <c r="AN1875" i="8"/>
  <c r="AM1875" i="8"/>
  <c r="AL1875" i="8"/>
  <c r="AK1875" i="8"/>
  <c r="AJ1875" i="8"/>
  <c r="AH1875" i="8"/>
  <c r="AI1875" i="8" s="1"/>
  <c r="AG1875" i="8"/>
  <c r="AE1875" i="8"/>
  <c r="AF1875" i="8" s="1"/>
  <c r="AB1875" i="8"/>
  <c r="AC1875" i="8" s="1"/>
  <c r="AT1874" i="8"/>
  <c r="AU1874" i="8" s="1"/>
  <c r="AS1874" i="8"/>
  <c r="AR1874" i="8"/>
  <c r="AQ1874" i="8"/>
  <c r="AP1874" i="8"/>
  <c r="AO1874" i="8"/>
  <c r="AN1874" i="8"/>
  <c r="AM1874" i="8"/>
  <c r="AL1874" i="8"/>
  <c r="AK1874" i="8"/>
  <c r="AJ1874" i="8"/>
  <c r="AH1874" i="8"/>
  <c r="AI1874" i="8" s="1"/>
  <c r="AG1874" i="8"/>
  <c r="AE1874" i="8"/>
  <c r="AF1874" i="8" s="1"/>
  <c r="AB1874" i="8"/>
  <c r="AC1874" i="8" s="1"/>
  <c r="AT1873" i="8"/>
  <c r="AU1873" i="8" s="1"/>
  <c r="AS1873" i="8"/>
  <c r="AR1873" i="8"/>
  <c r="AQ1873" i="8"/>
  <c r="AP1873" i="8"/>
  <c r="AO1873" i="8"/>
  <c r="AN1873" i="8"/>
  <c r="AM1873" i="8"/>
  <c r="AL1873" i="8"/>
  <c r="AK1873" i="8"/>
  <c r="AJ1873" i="8"/>
  <c r="AH1873" i="8"/>
  <c r="AI1873" i="8" s="1"/>
  <c r="AG1873" i="8"/>
  <c r="AF1873" i="8"/>
  <c r="AE1873" i="8"/>
  <c r="AB1873" i="8"/>
  <c r="AC1873" i="8" s="1"/>
  <c r="AT1872" i="8"/>
  <c r="AU1872" i="8" s="1"/>
  <c r="AS1872" i="8"/>
  <c r="AR1872" i="8"/>
  <c r="AQ1872" i="8"/>
  <c r="AP1872" i="8"/>
  <c r="AO1872" i="8"/>
  <c r="AN1872" i="8"/>
  <c r="AM1872" i="8"/>
  <c r="AL1872" i="8"/>
  <c r="AK1872" i="8"/>
  <c r="AJ1872" i="8"/>
  <c r="AH1872" i="8"/>
  <c r="AI1872" i="8" s="1"/>
  <c r="AG1872" i="8"/>
  <c r="AF1872" i="8"/>
  <c r="AE1872" i="8"/>
  <c r="AB1872" i="8"/>
  <c r="AC1872" i="8" s="1"/>
  <c r="AT1871" i="8"/>
  <c r="AU1871" i="8" s="1"/>
  <c r="AS1871" i="8"/>
  <c r="AR1871" i="8"/>
  <c r="AQ1871" i="8"/>
  <c r="AP1871" i="8"/>
  <c r="AO1871" i="8"/>
  <c r="AN1871" i="8"/>
  <c r="AM1871" i="8"/>
  <c r="AL1871" i="8"/>
  <c r="AK1871" i="8"/>
  <c r="AJ1871" i="8"/>
  <c r="AH1871" i="8"/>
  <c r="AI1871" i="8" s="1"/>
  <c r="AG1871" i="8"/>
  <c r="AE1871" i="8"/>
  <c r="AF1871" i="8" s="1"/>
  <c r="AB1871" i="8"/>
  <c r="AC1871" i="8" s="1"/>
  <c r="AT1870" i="8"/>
  <c r="AU1870" i="8" s="1"/>
  <c r="AS1870" i="8"/>
  <c r="AR1870" i="8"/>
  <c r="AQ1870" i="8"/>
  <c r="AP1870" i="8"/>
  <c r="AO1870" i="8"/>
  <c r="AN1870" i="8"/>
  <c r="AM1870" i="8"/>
  <c r="AL1870" i="8"/>
  <c r="AK1870" i="8"/>
  <c r="AJ1870" i="8"/>
  <c r="AH1870" i="8"/>
  <c r="AI1870" i="8" s="1"/>
  <c r="AG1870" i="8"/>
  <c r="AE1870" i="8"/>
  <c r="AF1870" i="8" s="1"/>
  <c r="AB1870" i="8"/>
  <c r="AC1870" i="8" s="1"/>
  <c r="AU1869" i="8"/>
  <c r="AT1869" i="8"/>
  <c r="AS1869" i="8"/>
  <c r="AR1869" i="8"/>
  <c r="AQ1869" i="8"/>
  <c r="AP1869" i="8"/>
  <c r="AO1869" i="8"/>
  <c r="AN1869" i="8"/>
  <c r="AM1869" i="8"/>
  <c r="AL1869" i="8"/>
  <c r="AK1869" i="8"/>
  <c r="AJ1869" i="8"/>
  <c r="AH1869" i="8"/>
  <c r="AI1869" i="8" s="1"/>
  <c r="AG1869" i="8"/>
  <c r="AE1869" i="8"/>
  <c r="AF1869" i="8" s="1"/>
  <c r="AB1869" i="8"/>
  <c r="AC1869" i="8" s="1"/>
  <c r="AU1868" i="8"/>
  <c r="AT1868" i="8"/>
  <c r="AS1868" i="8"/>
  <c r="AR1868" i="8"/>
  <c r="AQ1868" i="8"/>
  <c r="AP1868" i="8"/>
  <c r="AO1868" i="8"/>
  <c r="AN1868" i="8"/>
  <c r="AM1868" i="8"/>
  <c r="AL1868" i="8"/>
  <c r="AK1868" i="8"/>
  <c r="AJ1868" i="8"/>
  <c r="AH1868" i="8"/>
  <c r="AI1868" i="8" s="1"/>
  <c r="AG1868" i="8"/>
  <c r="AE1868" i="8"/>
  <c r="AF1868" i="8" s="1"/>
  <c r="AC1868" i="8"/>
  <c r="AB1868" i="8"/>
  <c r="AT1867" i="8"/>
  <c r="AU1867" i="8" s="1"/>
  <c r="AS1867" i="8"/>
  <c r="AR1867" i="8"/>
  <c r="AQ1867" i="8"/>
  <c r="AP1867" i="8"/>
  <c r="AO1867" i="8"/>
  <c r="AN1867" i="8"/>
  <c r="AM1867" i="8"/>
  <c r="AL1867" i="8"/>
  <c r="AK1867" i="8"/>
  <c r="AJ1867" i="8"/>
  <c r="AH1867" i="8"/>
  <c r="AI1867" i="8" s="1"/>
  <c r="AG1867" i="8"/>
  <c r="AE1867" i="8"/>
  <c r="AF1867" i="8" s="1"/>
  <c r="AB1867" i="8"/>
  <c r="AC1867" i="8" s="1"/>
  <c r="AT1866" i="8"/>
  <c r="AU1866" i="8" s="1"/>
  <c r="AS1866" i="8"/>
  <c r="AR1866" i="8"/>
  <c r="AQ1866" i="8"/>
  <c r="AP1866" i="8"/>
  <c r="AO1866" i="8"/>
  <c r="AN1866" i="8"/>
  <c r="AM1866" i="8"/>
  <c r="AL1866" i="8"/>
  <c r="AK1866" i="8"/>
  <c r="AJ1866" i="8"/>
  <c r="AH1866" i="8"/>
  <c r="AI1866" i="8" s="1"/>
  <c r="AG1866" i="8"/>
  <c r="AE1866" i="8"/>
  <c r="AF1866" i="8" s="1"/>
  <c r="AB1866" i="8"/>
  <c r="AC1866" i="8" s="1"/>
  <c r="AT1865" i="8"/>
  <c r="AU1865" i="8" s="1"/>
  <c r="AS1865" i="8"/>
  <c r="AR1865" i="8"/>
  <c r="AQ1865" i="8"/>
  <c r="AP1865" i="8"/>
  <c r="AO1865" i="8"/>
  <c r="AN1865" i="8"/>
  <c r="AM1865" i="8"/>
  <c r="AL1865" i="8"/>
  <c r="AK1865" i="8"/>
  <c r="AJ1865" i="8"/>
  <c r="AH1865" i="8"/>
  <c r="AI1865" i="8" s="1"/>
  <c r="AG1865" i="8"/>
  <c r="AE1865" i="8"/>
  <c r="AF1865" i="8" s="1"/>
  <c r="AB1865" i="8"/>
  <c r="AC1865" i="8" s="1"/>
  <c r="AT1864" i="8"/>
  <c r="AU1864" i="8" s="1"/>
  <c r="AS1864" i="8"/>
  <c r="AR1864" i="8"/>
  <c r="AQ1864" i="8"/>
  <c r="AP1864" i="8"/>
  <c r="AO1864" i="8"/>
  <c r="AN1864" i="8"/>
  <c r="AM1864" i="8"/>
  <c r="AL1864" i="8"/>
  <c r="AK1864" i="8"/>
  <c r="AJ1864" i="8"/>
  <c r="AH1864" i="8"/>
  <c r="AI1864" i="8" s="1"/>
  <c r="AG1864" i="8"/>
  <c r="AE1864" i="8"/>
  <c r="AF1864" i="8" s="1"/>
  <c r="AB1864" i="8"/>
  <c r="AC1864" i="8" s="1"/>
  <c r="AT1863" i="8"/>
  <c r="AU1863" i="8" s="1"/>
  <c r="AS1863" i="8"/>
  <c r="AR1863" i="8"/>
  <c r="AQ1863" i="8"/>
  <c r="AP1863" i="8"/>
  <c r="AO1863" i="8"/>
  <c r="AN1863" i="8"/>
  <c r="AM1863" i="8"/>
  <c r="AL1863" i="8"/>
  <c r="AK1863" i="8"/>
  <c r="AJ1863" i="8"/>
  <c r="AH1863" i="8"/>
  <c r="AI1863" i="8" s="1"/>
  <c r="AG1863" i="8"/>
  <c r="AE1863" i="8"/>
  <c r="AF1863" i="8" s="1"/>
  <c r="AB1863" i="8"/>
  <c r="AC1863" i="8" s="1"/>
  <c r="AT1862" i="8"/>
  <c r="AU1862" i="8" s="1"/>
  <c r="AS1862" i="8"/>
  <c r="AR1862" i="8"/>
  <c r="AQ1862" i="8"/>
  <c r="AP1862" i="8"/>
  <c r="AO1862" i="8"/>
  <c r="AN1862" i="8"/>
  <c r="AM1862" i="8"/>
  <c r="AL1862" i="8"/>
  <c r="AK1862" i="8"/>
  <c r="AJ1862" i="8"/>
  <c r="AH1862" i="8"/>
  <c r="AI1862" i="8" s="1"/>
  <c r="AG1862" i="8"/>
  <c r="AE1862" i="8"/>
  <c r="AF1862" i="8" s="1"/>
  <c r="AB1862" i="8"/>
  <c r="AC1862" i="8" s="1"/>
  <c r="AT1861" i="8"/>
  <c r="AU1861" i="8" s="1"/>
  <c r="AS1861" i="8"/>
  <c r="AR1861" i="8"/>
  <c r="AQ1861" i="8"/>
  <c r="AP1861" i="8"/>
  <c r="AO1861" i="8"/>
  <c r="AN1861" i="8"/>
  <c r="AM1861" i="8"/>
  <c r="AL1861" i="8"/>
  <c r="AK1861" i="8"/>
  <c r="AJ1861" i="8"/>
  <c r="AH1861" i="8"/>
  <c r="AI1861" i="8" s="1"/>
  <c r="AG1861" i="8"/>
  <c r="AE1861" i="8"/>
  <c r="AF1861" i="8" s="1"/>
  <c r="AB1861" i="8"/>
  <c r="AC1861" i="8" s="1"/>
  <c r="AT1860" i="8"/>
  <c r="AU1860" i="8" s="1"/>
  <c r="AS1860" i="8"/>
  <c r="AR1860" i="8"/>
  <c r="AQ1860" i="8"/>
  <c r="AP1860" i="8"/>
  <c r="AO1860" i="8"/>
  <c r="AN1860" i="8"/>
  <c r="AM1860" i="8"/>
  <c r="AL1860" i="8"/>
  <c r="AK1860" i="8"/>
  <c r="AJ1860" i="8"/>
  <c r="AH1860" i="8"/>
  <c r="AI1860" i="8" s="1"/>
  <c r="AG1860" i="8"/>
  <c r="AE1860" i="8"/>
  <c r="AF1860" i="8" s="1"/>
  <c r="AB1860" i="8"/>
  <c r="AC1860" i="8" s="1"/>
  <c r="AT1859" i="8"/>
  <c r="AU1859" i="8" s="1"/>
  <c r="AS1859" i="8"/>
  <c r="AR1859" i="8"/>
  <c r="AQ1859" i="8"/>
  <c r="AP1859" i="8"/>
  <c r="AO1859" i="8"/>
  <c r="AN1859" i="8"/>
  <c r="AM1859" i="8"/>
  <c r="AL1859" i="8"/>
  <c r="AK1859" i="8"/>
  <c r="AJ1859" i="8"/>
  <c r="AH1859" i="8"/>
  <c r="AI1859" i="8" s="1"/>
  <c r="AG1859" i="8"/>
  <c r="AE1859" i="8"/>
  <c r="AF1859" i="8" s="1"/>
  <c r="AB1859" i="8"/>
  <c r="AC1859" i="8" s="1"/>
  <c r="AT1858" i="8"/>
  <c r="AU1858" i="8" s="1"/>
  <c r="AS1858" i="8"/>
  <c r="AR1858" i="8"/>
  <c r="AQ1858" i="8"/>
  <c r="AP1858" i="8"/>
  <c r="AO1858" i="8"/>
  <c r="AN1858" i="8"/>
  <c r="AM1858" i="8"/>
  <c r="AL1858" i="8"/>
  <c r="AK1858" i="8"/>
  <c r="AJ1858" i="8"/>
  <c r="AH1858" i="8"/>
  <c r="AI1858" i="8" s="1"/>
  <c r="AG1858" i="8"/>
  <c r="AE1858" i="8"/>
  <c r="AF1858" i="8" s="1"/>
  <c r="AB1858" i="8"/>
  <c r="AC1858" i="8" s="1"/>
  <c r="AT1857" i="8"/>
  <c r="AU1857" i="8" s="1"/>
  <c r="AS1857" i="8"/>
  <c r="AR1857" i="8"/>
  <c r="AQ1857" i="8"/>
  <c r="AP1857" i="8"/>
  <c r="AO1857" i="8"/>
  <c r="AN1857" i="8"/>
  <c r="AM1857" i="8"/>
  <c r="AL1857" i="8"/>
  <c r="AK1857" i="8"/>
  <c r="AJ1857" i="8"/>
  <c r="AH1857" i="8"/>
  <c r="AI1857" i="8" s="1"/>
  <c r="AG1857" i="8"/>
  <c r="AE1857" i="8"/>
  <c r="AF1857" i="8" s="1"/>
  <c r="AB1857" i="8"/>
  <c r="AC1857" i="8" s="1"/>
  <c r="AT1856" i="8"/>
  <c r="AU1856" i="8" s="1"/>
  <c r="AS1856" i="8"/>
  <c r="AR1856" i="8"/>
  <c r="AQ1856" i="8"/>
  <c r="AP1856" i="8"/>
  <c r="AO1856" i="8"/>
  <c r="AN1856" i="8"/>
  <c r="AM1856" i="8"/>
  <c r="AL1856" i="8"/>
  <c r="AK1856" i="8"/>
  <c r="AJ1856" i="8"/>
  <c r="AH1856" i="8"/>
  <c r="AI1856" i="8" s="1"/>
  <c r="AG1856" i="8"/>
  <c r="AE1856" i="8"/>
  <c r="AF1856" i="8" s="1"/>
  <c r="AC1856" i="8"/>
  <c r="AB1856" i="8"/>
  <c r="AT1855" i="8"/>
  <c r="AU1855" i="8" s="1"/>
  <c r="AS1855" i="8"/>
  <c r="AR1855" i="8"/>
  <c r="AQ1855" i="8"/>
  <c r="AP1855" i="8"/>
  <c r="AO1855" i="8"/>
  <c r="AN1855" i="8"/>
  <c r="AM1855" i="8"/>
  <c r="AL1855" i="8"/>
  <c r="AK1855" i="8"/>
  <c r="AJ1855" i="8"/>
  <c r="AI1855" i="8"/>
  <c r="AH1855" i="8"/>
  <c r="AG1855" i="8"/>
  <c r="AE1855" i="8"/>
  <c r="AF1855" i="8" s="1"/>
  <c r="AB1855" i="8"/>
  <c r="AC1855" i="8" s="1"/>
  <c r="AT1854" i="8"/>
  <c r="AU1854" i="8" s="1"/>
  <c r="AS1854" i="8"/>
  <c r="AR1854" i="8"/>
  <c r="AQ1854" i="8"/>
  <c r="AP1854" i="8"/>
  <c r="AO1854" i="8"/>
  <c r="AN1854" i="8"/>
  <c r="AM1854" i="8"/>
  <c r="AL1854" i="8"/>
  <c r="AK1854" i="8"/>
  <c r="AJ1854" i="8"/>
  <c r="AH1854" i="8"/>
  <c r="AI1854" i="8" s="1"/>
  <c r="AG1854" i="8"/>
  <c r="AF1854" i="8"/>
  <c r="AE1854" i="8"/>
  <c r="AB1854" i="8"/>
  <c r="AC1854" i="8" s="1"/>
  <c r="AT1853" i="8"/>
  <c r="AU1853" i="8" s="1"/>
  <c r="AS1853" i="8"/>
  <c r="AR1853" i="8"/>
  <c r="AQ1853" i="8"/>
  <c r="AP1853" i="8"/>
  <c r="AO1853" i="8"/>
  <c r="AN1853" i="8"/>
  <c r="AM1853" i="8"/>
  <c r="AL1853" i="8"/>
  <c r="AK1853" i="8"/>
  <c r="AJ1853" i="8"/>
  <c r="AH1853" i="8"/>
  <c r="AI1853" i="8" s="1"/>
  <c r="AG1853" i="8"/>
  <c r="AE1853" i="8"/>
  <c r="AF1853" i="8" s="1"/>
  <c r="AB1853" i="8"/>
  <c r="AC1853" i="8" s="1"/>
  <c r="AT1852" i="8"/>
  <c r="AU1852" i="8" s="1"/>
  <c r="AS1852" i="8"/>
  <c r="AR1852" i="8"/>
  <c r="AQ1852" i="8"/>
  <c r="AP1852" i="8"/>
  <c r="AO1852" i="8"/>
  <c r="AN1852" i="8"/>
  <c r="AM1852" i="8"/>
  <c r="AL1852" i="8"/>
  <c r="AK1852" i="8"/>
  <c r="AJ1852" i="8"/>
  <c r="AH1852" i="8"/>
  <c r="AI1852" i="8" s="1"/>
  <c r="AG1852" i="8"/>
  <c r="AE1852" i="8"/>
  <c r="AF1852" i="8" s="1"/>
  <c r="AC1852" i="8"/>
  <c r="AB1852" i="8"/>
  <c r="AT1851" i="8"/>
  <c r="AU1851" i="8" s="1"/>
  <c r="AS1851" i="8"/>
  <c r="AR1851" i="8"/>
  <c r="AQ1851" i="8"/>
  <c r="AP1851" i="8"/>
  <c r="AO1851" i="8"/>
  <c r="AN1851" i="8"/>
  <c r="AM1851" i="8"/>
  <c r="AL1851" i="8"/>
  <c r="AK1851" i="8"/>
  <c r="AJ1851" i="8"/>
  <c r="AH1851" i="8"/>
  <c r="AI1851" i="8" s="1"/>
  <c r="AG1851" i="8"/>
  <c r="AE1851" i="8"/>
  <c r="AF1851" i="8" s="1"/>
  <c r="AB1851" i="8"/>
  <c r="AC1851" i="8" s="1"/>
  <c r="AT1850" i="8"/>
  <c r="AU1850" i="8" s="1"/>
  <c r="AS1850" i="8"/>
  <c r="AR1850" i="8"/>
  <c r="AQ1850" i="8"/>
  <c r="AP1850" i="8"/>
  <c r="AO1850" i="8"/>
  <c r="AN1850" i="8"/>
  <c r="AM1850" i="8"/>
  <c r="AL1850" i="8"/>
  <c r="AK1850" i="8"/>
  <c r="AJ1850" i="8"/>
  <c r="AH1850" i="8"/>
  <c r="AI1850" i="8" s="1"/>
  <c r="AG1850" i="8"/>
  <c r="AF1850" i="8"/>
  <c r="AE1850" i="8"/>
  <c r="AB1850" i="8"/>
  <c r="AC1850" i="8" s="1"/>
  <c r="AT1849" i="8"/>
  <c r="AU1849" i="8" s="1"/>
  <c r="AS1849" i="8"/>
  <c r="AR1849" i="8"/>
  <c r="AQ1849" i="8"/>
  <c r="AP1849" i="8"/>
  <c r="AO1849" i="8"/>
  <c r="AN1849" i="8"/>
  <c r="AM1849" i="8"/>
  <c r="AL1849" i="8"/>
  <c r="AK1849" i="8"/>
  <c r="AJ1849" i="8"/>
  <c r="AH1849" i="8"/>
  <c r="AI1849" i="8" s="1"/>
  <c r="AG1849" i="8"/>
  <c r="AF1849" i="8"/>
  <c r="AE1849" i="8"/>
  <c r="AB1849" i="8"/>
  <c r="AC1849" i="8" s="1"/>
  <c r="AT1848" i="8"/>
  <c r="AU1848" i="8" s="1"/>
  <c r="AS1848" i="8"/>
  <c r="AR1848" i="8"/>
  <c r="AQ1848" i="8"/>
  <c r="AP1848" i="8"/>
  <c r="AO1848" i="8"/>
  <c r="AN1848" i="8"/>
  <c r="AM1848" i="8"/>
  <c r="AL1848" i="8"/>
  <c r="AK1848" i="8"/>
  <c r="AJ1848" i="8"/>
  <c r="AH1848" i="8"/>
  <c r="AI1848" i="8" s="1"/>
  <c r="AG1848" i="8"/>
  <c r="AE1848" i="8"/>
  <c r="AF1848" i="8" s="1"/>
  <c r="AB1848" i="8"/>
  <c r="AC1848" i="8" s="1"/>
  <c r="AT1847" i="8"/>
  <c r="AU1847" i="8" s="1"/>
  <c r="AS1847" i="8"/>
  <c r="AR1847" i="8"/>
  <c r="AQ1847" i="8"/>
  <c r="AP1847" i="8"/>
  <c r="AO1847" i="8"/>
  <c r="AN1847" i="8"/>
  <c r="AM1847" i="8"/>
  <c r="AL1847" i="8"/>
  <c r="AK1847" i="8"/>
  <c r="AJ1847" i="8"/>
  <c r="AH1847" i="8"/>
  <c r="AI1847" i="8" s="1"/>
  <c r="AG1847" i="8"/>
  <c r="AE1847" i="8"/>
  <c r="AF1847" i="8" s="1"/>
  <c r="AB1847" i="8"/>
  <c r="AC1847" i="8" s="1"/>
  <c r="AT1846" i="8"/>
  <c r="AU1846" i="8" s="1"/>
  <c r="AS1846" i="8"/>
  <c r="AR1846" i="8"/>
  <c r="AQ1846" i="8"/>
  <c r="AP1846" i="8"/>
  <c r="AO1846" i="8"/>
  <c r="AN1846" i="8"/>
  <c r="AM1846" i="8"/>
  <c r="AL1846" i="8"/>
  <c r="AK1846" i="8"/>
  <c r="AJ1846" i="8"/>
  <c r="AH1846" i="8"/>
  <c r="AI1846" i="8" s="1"/>
  <c r="AG1846" i="8"/>
  <c r="AE1846" i="8"/>
  <c r="AF1846" i="8" s="1"/>
  <c r="AB1846" i="8"/>
  <c r="AC1846" i="8" s="1"/>
  <c r="AT1845" i="8"/>
  <c r="AU1845" i="8" s="1"/>
  <c r="AS1845" i="8"/>
  <c r="AR1845" i="8"/>
  <c r="AQ1845" i="8"/>
  <c r="AP1845" i="8"/>
  <c r="AO1845" i="8"/>
  <c r="AN1845" i="8"/>
  <c r="AM1845" i="8"/>
  <c r="AL1845" i="8"/>
  <c r="AK1845" i="8"/>
  <c r="AJ1845" i="8"/>
  <c r="AH1845" i="8"/>
  <c r="AI1845" i="8" s="1"/>
  <c r="AG1845" i="8"/>
  <c r="AE1845" i="8"/>
  <c r="AF1845" i="8" s="1"/>
  <c r="AB1845" i="8"/>
  <c r="AC1845" i="8" s="1"/>
  <c r="AT1844" i="8"/>
  <c r="AU1844" i="8" s="1"/>
  <c r="AS1844" i="8"/>
  <c r="AR1844" i="8"/>
  <c r="AQ1844" i="8"/>
  <c r="AP1844" i="8"/>
  <c r="AO1844" i="8"/>
  <c r="AN1844" i="8"/>
  <c r="AM1844" i="8"/>
  <c r="AL1844" i="8"/>
  <c r="AK1844" i="8"/>
  <c r="AJ1844" i="8"/>
  <c r="AH1844" i="8"/>
  <c r="AI1844" i="8" s="1"/>
  <c r="AG1844" i="8"/>
  <c r="AE1844" i="8"/>
  <c r="AF1844" i="8" s="1"/>
  <c r="AC1844" i="8"/>
  <c r="AB1844" i="8"/>
  <c r="AT1843" i="8"/>
  <c r="AU1843" i="8" s="1"/>
  <c r="AS1843" i="8"/>
  <c r="AR1843" i="8"/>
  <c r="AQ1843" i="8"/>
  <c r="AP1843" i="8"/>
  <c r="AO1843" i="8"/>
  <c r="AN1843" i="8"/>
  <c r="AM1843" i="8"/>
  <c r="AL1843" i="8"/>
  <c r="AK1843" i="8"/>
  <c r="AJ1843" i="8"/>
  <c r="AH1843" i="8"/>
  <c r="AI1843" i="8" s="1"/>
  <c r="AG1843" i="8"/>
  <c r="AE1843" i="8"/>
  <c r="AF1843" i="8" s="1"/>
  <c r="AB1843" i="8"/>
  <c r="AC1843" i="8" s="1"/>
  <c r="AT1842" i="8"/>
  <c r="AU1842" i="8" s="1"/>
  <c r="AS1842" i="8"/>
  <c r="AR1842" i="8"/>
  <c r="AQ1842" i="8"/>
  <c r="AP1842" i="8"/>
  <c r="AO1842" i="8"/>
  <c r="AN1842" i="8"/>
  <c r="AM1842" i="8"/>
  <c r="AL1842" i="8"/>
  <c r="AK1842" i="8"/>
  <c r="AJ1842" i="8"/>
  <c r="AH1842" i="8"/>
  <c r="AI1842" i="8" s="1"/>
  <c r="AG1842" i="8"/>
  <c r="AE1842" i="8"/>
  <c r="AF1842" i="8" s="1"/>
  <c r="AB1842" i="8"/>
  <c r="AC1842" i="8" s="1"/>
  <c r="AT1841" i="8"/>
  <c r="AU1841" i="8" s="1"/>
  <c r="AS1841" i="8"/>
  <c r="AR1841" i="8"/>
  <c r="AQ1841" i="8"/>
  <c r="AP1841" i="8"/>
  <c r="AO1841" i="8"/>
  <c r="AN1841" i="8"/>
  <c r="AM1841" i="8"/>
  <c r="AL1841" i="8"/>
  <c r="AK1841" i="8"/>
  <c r="AJ1841" i="8"/>
  <c r="AH1841" i="8"/>
  <c r="AI1841" i="8" s="1"/>
  <c r="AG1841" i="8"/>
  <c r="AE1841" i="8"/>
  <c r="AF1841" i="8" s="1"/>
  <c r="AB1841" i="8"/>
  <c r="AC1841" i="8" s="1"/>
  <c r="AT1840" i="8"/>
  <c r="AU1840" i="8" s="1"/>
  <c r="AS1840" i="8"/>
  <c r="AR1840" i="8"/>
  <c r="AQ1840" i="8"/>
  <c r="AP1840" i="8"/>
  <c r="AO1840" i="8"/>
  <c r="AN1840" i="8"/>
  <c r="AM1840" i="8"/>
  <c r="AL1840" i="8"/>
  <c r="AK1840" i="8"/>
  <c r="AJ1840" i="8"/>
  <c r="AH1840" i="8"/>
  <c r="AI1840" i="8" s="1"/>
  <c r="AG1840" i="8"/>
  <c r="AE1840" i="8"/>
  <c r="AF1840" i="8" s="1"/>
  <c r="AB1840" i="8"/>
  <c r="AC1840" i="8" s="1"/>
  <c r="AT1839" i="8"/>
  <c r="AU1839" i="8" s="1"/>
  <c r="AS1839" i="8"/>
  <c r="AR1839" i="8"/>
  <c r="AQ1839" i="8"/>
  <c r="AP1839" i="8"/>
  <c r="AO1839" i="8"/>
  <c r="AN1839" i="8"/>
  <c r="AM1839" i="8"/>
  <c r="AL1839" i="8"/>
  <c r="AK1839" i="8"/>
  <c r="AJ1839" i="8"/>
  <c r="AI1839" i="8"/>
  <c r="AH1839" i="8"/>
  <c r="AG1839" i="8"/>
  <c r="AE1839" i="8"/>
  <c r="AF1839" i="8" s="1"/>
  <c r="AB1839" i="8"/>
  <c r="AC1839" i="8" s="1"/>
  <c r="AT1838" i="8"/>
  <c r="AU1838" i="8" s="1"/>
  <c r="AS1838" i="8"/>
  <c r="AR1838" i="8"/>
  <c r="AQ1838" i="8"/>
  <c r="AP1838" i="8"/>
  <c r="AO1838" i="8"/>
  <c r="AN1838" i="8"/>
  <c r="AM1838" i="8"/>
  <c r="AL1838" i="8"/>
  <c r="AK1838" i="8"/>
  <c r="AJ1838" i="8"/>
  <c r="AH1838" i="8"/>
  <c r="AI1838" i="8" s="1"/>
  <c r="AG1838" i="8"/>
  <c r="AE1838" i="8"/>
  <c r="AF1838" i="8" s="1"/>
  <c r="AB1838" i="8"/>
  <c r="AC1838" i="8" s="1"/>
  <c r="AT1837" i="8"/>
  <c r="AU1837" i="8" s="1"/>
  <c r="AS1837" i="8"/>
  <c r="AR1837" i="8"/>
  <c r="AQ1837" i="8"/>
  <c r="AP1837" i="8"/>
  <c r="AO1837" i="8"/>
  <c r="AN1837" i="8"/>
  <c r="AM1837" i="8"/>
  <c r="AL1837" i="8"/>
  <c r="AK1837" i="8"/>
  <c r="AJ1837" i="8"/>
  <c r="AH1837" i="8"/>
  <c r="AI1837" i="8" s="1"/>
  <c r="AG1837" i="8"/>
  <c r="AE1837" i="8"/>
  <c r="AF1837" i="8" s="1"/>
  <c r="AB1837" i="8"/>
  <c r="AC1837" i="8" s="1"/>
  <c r="AT1836" i="8"/>
  <c r="AU1836" i="8" s="1"/>
  <c r="AS1836" i="8"/>
  <c r="AR1836" i="8"/>
  <c r="AQ1836" i="8"/>
  <c r="AP1836" i="8"/>
  <c r="AO1836" i="8"/>
  <c r="AN1836" i="8"/>
  <c r="AM1836" i="8"/>
  <c r="AL1836" i="8"/>
  <c r="AK1836" i="8"/>
  <c r="AJ1836" i="8"/>
  <c r="AH1836" i="8"/>
  <c r="AI1836" i="8" s="1"/>
  <c r="AG1836" i="8"/>
  <c r="AE1836" i="8"/>
  <c r="AF1836" i="8" s="1"/>
  <c r="AB1836" i="8"/>
  <c r="AC1836" i="8" s="1"/>
  <c r="AT1835" i="8"/>
  <c r="AU1835" i="8" s="1"/>
  <c r="AS1835" i="8"/>
  <c r="AR1835" i="8"/>
  <c r="AQ1835" i="8"/>
  <c r="AP1835" i="8"/>
  <c r="AO1835" i="8"/>
  <c r="AN1835" i="8"/>
  <c r="AM1835" i="8"/>
  <c r="AL1835" i="8"/>
  <c r="AK1835" i="8"/>
  <c r="AJ1835" i="8"/>
  <c r="AH1835" i="8"/>
  <c r="AI1835" i="8" s="1"/>
  <c r="AG1835" i="8"/>
  <c r="AE1835" i="8"/>
  <c r="AF1835" i="8" s="1"/>
  <c r="AB1835" i="8"/>
  <c r="AC1835" i="8" s="1"/>
  <c r="AT1834" i="8"/>
  <c r="AU1834" i="8" s="1"/>
  <c r="AS1834" i="8"/>
  <c r="AR1834" i="8"/>
  <c r="AQ1834" i="8"/>
  <c r="AP1834" i="8"/>
  <c r="AO1834" i="8"/>
  <c r="AN1834" i="8"/>
  <c r="AM1834" i="8"/>
  <c r="AL1834" i="8"/>
  <c r="AK1834" i="8"/>
  <c r="AJ1834" i="8"/>
  <c r="AH1834" i="8"/>
  <c r="AI1834" i="8" s="1"/>
  <c r="AG1834" i="8"/>
  <c r="AE1834" i="8"/>
  <c r="AF1834" i="8" s="1"/>
  <c r="AB1834" i="8"/>
  <c r="AC1834" i="8" s="1"/>
  <c r="AT1833" i="8"/>
  <c r="AU1833" i="8" s="1"/>
  <c r="AS1833" i="8"/>
  <c r="AR1833" i="8"/>
  <c r="AQ1833" i="8"/>
  <c r="AP1833" i="8"/>
  <c r="AO1833" i="8"/>
  <c r="AN1833" i="8"/>
  <c r="AM1833" i="8"/>
  <c r="AL1833" i="8"/>
  <c r="AK1833" i="8"/>
  <c r="AJ1833" i="8"/>
  <c r="AI1833" i="8"/>
  <c r="AH1833" i="8"/>
  <c r="AG1833" i="8"/>
  <c r="AE1833" i="8"/>
  <c r="AF1833" i="8" s="1"/>
  <c r="AB1833" i="8"/>
  <c r="AC1833" i="8" s="1"/>
  <c r="AT1832" i="8"/>
  <c r="AU1832" i="8" s="1"/>
  <c r="AS1832" i="8"/>
  <c r="AR1832" i="8"/>
  <c r="AQ1832" i="8"/>
  <c r="AP1832" i="8"/>
  <c r="AO1832" i="8"/>
  <c r="AN1832" i="8"/>
  <c r="AM1832" i="8"/>
  <c r="AL1832" i="8"/>
  <c r="AK1832" i="8"/>
  <c r="AJ1832" i="8"/>
  <c r="AH1832" i="8"/>
  <c r="AI1832" i="8" s="1"/>
  <c r="AG1832" i="8"/>
  <c r="AE1832" i="8"/>
  <c r="AF1832" i="8" s="1"/>
  <c r="AB1832" i="8"/>
  <c r="AC1832" i="8" s="1"/>
  <c r="AT1831" i="8"/>
  <c r="AU1831" i="8" s="1"/>
  <c r="AS1831" i="8"/>
  <c r="AR1831" i="8"/>
  <c r="AQ1831" i="8"/>
  <c r="AP1831" i="8"/>
  <c r="AO1831" i="8"/>
  <c r="AN1831" i="8"/>
  <c r="AM1831" i="8"/>
  <c r="AL1831" i="8"/>
  <c r="AK1831" i="8"/>
  <c r="AJ1831" i="8"/>
  <c r="AH1831" i="8"/>
  <c r="AI1831" i="8" s="1"/>
  <c r="AG1831" i="8"/>
  <c r="AE1831" i="8"/>
  <c r="AF1831" i="8" s="1"/>
  <c r="AB1831" i="8"/>
  <c r="AC1831" i="8" s="1"/>
  <c r="AT1830" i="8"/>
  <c r="AU1830" i="8" s="1"/>
  <c r="AS1830" i="8"/>
  <c r="AR1830" i="8"/>
  <c r="AQ1830" i="8"/>
  <c r="AP1830" i="8"/>
  <c r="AO1830" i="8"/>
  <c r="AN1830" i="8"/>
  <c r="AM1830" i="8"/>
  <c r="AL1830" i="8"/>
  <c r="AK1830" i="8"/>
  <c r="AJ1830" i="8"/>
  <c r="AH1830" i="8"/>
  <c r="AI1830" i="8" s="1"/>
  <c r="AG1830" i="8"/>
  <c r="AE1830" i="8"/>
  <c r="AF1830" i="8" s="1"/>
  <c r="AB1830" i="8"/>
  <c r="AC1830" i="8" s="1"/>
  <c r="AT1829" i="8"/>
  <c r="AU1829" i="8" s="1"/>
  <c r="AS1829" i="8"/>
  <c r="AR1829" i="8"/>
  <c r="AQ1829" i="8"/>
  <c r="AP1829" i="8"/>
  <c r="AO1829" i="8"/>
  <c r="AN1829" i="8"/>
  <c r="AM1829" i="8"/>
  <c r="AL1829" i="8"/>
  <c r="AK1829" i="8"/>
  <c r="AJ1829" i="8"/>
  <c r="AH1829" i="8"/>
  <c r="AI1829" i="8" s="1"/>
  <c r="AG1829" i="8"/>
  <c r="AE1829" i="8"/>
  <c r="AF1829" i="8" s="1"/>
  <c r="AB1829" i="8"/>
  <c r="AC1829" i="8" s="1"/>
  <c r="AT1828" i="8"/>
  <c r="AU1828" i="8" s="1"/>
  <c r="AS1828" i="8"/>
  <c r="AR1828" i="8"/>
  <c r="AQ1828" i="8"/>
  <c r="AP1828" i="8"/>
  <c r="AO1828" i="8"/>
  <c r="AN1828" i="8"/>
  <c r="AM1828" i="8"/>
  <c r="AL1828" i="8"/>
  <c r="AK1828" i="8"/>
  <c r="AJ1828" i="8"/>
  <c r="AH1828" i="8"/>
  <c r="AI1828" i="8" s="1"/>
  <c r="AG1828" i="8"/>
  <c r="AE1828" i="8"/>
  <c r="AF1828" i="8" s="1"/>
  <c r="AB1828" i="8"/>
  <c r="AC1828" i="8" s="1"/>
  <c r="AT1827" i="8"/>
  <c r="AU1827" i="8" s="1"/>
  <c r="AS1827" i="8"/>
  <c r="AR1827" i="8"/>
  <c r="AQ1827" i="8"/>
  <c r="AP1827" i="8"/>
  <c r="AO1827" i="8"/>
  <c r="AN1827" i="8"/>
  <c r="AM1827" i="8"/>
  <c r="AL1827" i="8"/>
  <c r="AK1827" i="8"/>
  <c r="AJ1827" i="8"/>
  <c r="AI1827" i="8"/>
  <c r="AH1827" i="8"/>
  <c r="AG1827" i="8"/>
  <c r="AE1827" i="8"/>
  <c r="AF1827" i="8" s="1"/>
  <c r="AB1827" i="8"/>
  <c r="AC1827" i="8" s="1"/>
  <c r="AT1826" i="8"/>
  <c r="AU1826" i="8" s="1"/>
  <c r="AS1826" i="8"/>
  <c r="AR1826" i="8"/>
  <c r="AQ1826" i="8"/>
  <c r="AP1826" i="8"/>
  <c r="AO1826" i="8"/>
  <c r="AN1826" i="8"/>
  <c r="AM1826" i="8"/>
  <c r="AL1826" i="8"/>
  <c r="AK1826" i="8"/>
  <c r="AJ1826" i="8"/>
  <c r="AH1826" i="8"/>
  <c r="AI1826" i="8" s="1"/>
  <c r="AG1826" i="8"/>
  <c r="AE1826" i="8"/>
  <c r="AF1826" i="8" s="1"/>
  <c r="AC1826" i="8"/>
  <c r="AB1826" i="8"/>
  <c r="AT1825" i="8"/>
  <c r="AU1825" i="8" s="1"/>
  <c r="AS1825" i="8"/>
  <c r="AR1825" i="8"/>
  <c r="AQ1825" i="8"/>
  <c r="AP1825" i="8"/>
  <c r="AO1825" i="8"/>
  <c r="AN1825" i="8"/>
  <c r="AM1825" i="8"/>
  <c r="AL1825" i="8"/>
  <c r="AK1825" i="8"/>
  <c r="AJ1825" i="8"/>
  <c r="AH1825" i="8"/>
  <c r="AI1825" i="8" s="1"/>
  <c r="AG1825" i="8"/>
  <c r="AF1825" i="8"/>
  <c r="AE1825" i="8"/>
  <c r="AB1825" i="8"/>
  <c r="AC1825" i="8" s="1"/>
  <c r="AT1824" i="8"/>
  <c r="AU1824" i="8" s="1"/>
  <c r="AS1824" i="8"/>
  <c r="AR1824" i="8"/>
  <c r="AQ1824" i="8"/>
  <c r="AP1824" i="8"/>
  <c r="AO1824" i="8"/>
  <c r="AN1824" i="8"/>
  <c r="AM1824" i="8"/>
  <c r="AL1824" i="8"/>
  <c r="AK1824" i="8"/>
  <c r="AJ1824" i="8"/>
  <c r="AH1824" i="8"/>
  <c r="AI1824" i="8" s="1"/>
  <c r="AG1824" i="8"/>
  <c r="AF1824" i="8"/>
  <c r="AE1824" i="8"/>
  <c r="AB1824" i="8"/>
  <c r="AC1824" i="8" s="1"/>
  <c r="AT1823" i="8"/>
  <c r="AU1823" i="8" s="1"/>
  <c r="AS1823" i="8"/>
  <c r="AR1823" i="8"/>
  <c r="AQ1823" i="8"/>
  <c r="AP1823" i="8"/>
  <c r="AO1823" i="8"/>
  <c r="AN1823" i="8"/>
  <c r="AM1823" i="8"/>
  <c r="AL1823" i="8"/>
  <c r="AK1823" i="8"/>
  <c r="AJ1823" i="8"/>
  <c r="AI1823" i="8"/>
  <c r="AH1823" i="8"/>
  <c r="AG1823" i="8"/>
  <c r="AE1823" i="8"/>
  <c r="AF1823" i="8" s="1"/>
  <c r="AB1823" i="8"/>
  <c r="AC1823" i="8" s="1"/>
  <c r="AT1822" i="8"/>
  <c r="AU1822" i="8" s="1"/>
  <c r="AS1822" i="8"/>
  <c r="AR1822" i="8"/>
  <c r="AQ1822" i="8"/>
  <c r="AP1822" i="8"/>
  <c r="AO1822" i="8"/>
  <c r="AN1822" i="8"/>
  <c r="AM1822" i="8"/>
  <c r="AL1822" i="8"/>
  <c r="AK1822" i="8"/>
  <c r="AJ1822" i="8"/>
  <c r="AH1822" i="8"/>
  <c r="AI1822" i="8" s="1"/>
  <c r="AG1822" i="8"/>
  <c r="AE1822" i="8"/>
  <c r="AF1822" i="8" s="1"/>
  <c r="AB1822" i="8"/>
  <c r="AC1822" i="8" s="1"/>
  <c r="AT1821" i="8"/>
  <c r="AU1821" i="8" s="1"/>
  <c r="AS1821" i="8"/>
  <c r="AR1821" i="8"/>
  <c r="AQ1821" i="8"/>
  <c r="AP1821" i="8"/>
  <c r="AO1821" i="8"/>
  <c r="AN1821" i="8"/>
  <c r="AM1821" i="8"/>
  <c r="AL1821" i="8"/>
  <c r="AK1821" i="8"/>
  <c r="AJ1821" i="8"/>
  <c r="AH1821" i="8"/>
  <c r="AI1821" i="8" s="1"/>
  <c r="AG1821" i="8"/>
  <c r="AE1821" i="8"/>
  <c r="AF1821" i="8" s="1"/>
  <c r="AB1821" i="8"/>
  <c r="AC1821" i="8" s="1"/>
  <c r="AT1820" i="8"/>
  <c r="AU1820" i="8" s="1"/>
  <c r="AS1820" i="8"/>
  <c r="AR1820" i="8"/>
  <c r="AQ1820" i="8"/>
  <c r="AP1820" i="8"/>
  <c r="AO1820" i="8"/>
  <c r="AN1820" i="8"/>
  <c r="AM1820" i="8"/>
  <c r="AL1820" i="8"/>
  <c r="AK1820" i="8"/>
  <c r="AJ1820" i="8"/>
  <c r="AH1820" i="8"/>
  <c r="AI1820" i="8" s="1"/>
  <c r="AG1820" i="8"/>
  <c r="AE1820" i="8"/>
  <c r="AF1820" i="8" s="1"/>
  <c r="AB1820" i="8"/>
  <c r="AC1820" i="8" s="1"/>
  <c r="AT1819" i="8"/>
  <c r="AU1819" i="8" s="1"/>
  <c r="AS1819" i="8"/>
  <c r="AR1819" i="8"/>
  <c r="AQ1819" i="8"/>
  <c r="AP1819" i="8"/>
  <c r="AO1819" i="8"/>
  <c r="AN1819" i="8"/>
  <c r="AM1819" i="8"/>
  <c r="AL1819" i="8"/>
  <c r="AK1819" i="8"/>
  <c r="AJ1819" i="8"/>
  <c r="AH1819" i="8"/>
  <c r="AI1819" i="8" s="1"/>
  <c r="AG1819" i="8"/>
  <c r="AE1819" i="8"/>
  <c r="AF1819" i="8" s="1"/>
  <c r="AB1819" i="8"/>
  <c r="AC1819" i="8" s="1"/>
  <c r="AT1818" i="8"/>
  <c r="AU1818" i="8" s="1"/>
  <c r="AS1818" i="8"/>
  <c r="AR1818" i="8"/>
  <c r="AQ1818" i="8"/>
  <c r="AP1818" i="8"/>
  <c r="AO1818" i="8"/>
  <c r="AN1818" i="8"/>
  <c r="AM1818" i="8"/>
  <c r="AL1818" i="8"/>
  <c r="AK1818" i="8"/>
  <c r="AJ1818" i="8"/>
  <c r="AH1818" i="8"/>
  <c r="AI1818" i="8" s="1"/>
  <c r="AG1818" i="8"/>
  <c r="AF1818" i="8"/>
  <c r="AE1818" i="8"/>
  <c r="AB1818" i="8"/>
  <c r="AC1818" i="8" s="1"/>
  <c r="AT1817" i="8"/>
  <c r="AU1817" i="8" s="1"/>
  <c r="AS1817" i="8"/>
  <c r="AR1817" i="8"/>
  <c r="AQ1817" i="8"/>
  <c r="AP1817" i="8"/>
  <c r="AO1817" i="8"/>
  <c r="AN1817" i="8"/>
  <c r="AM1817" i="8"/>
  <c r="AL1817" i="8"/>
  <c r="AK1817" i="8"/>
  <c r="AJ1817" i="8"/>
  <c r="AH1817" i="8"/>
  <c r="AI1817" i="8" s="1"/>
  <c r="AG1817" i="8"/>
  <c r="AE1817" i="8"/>
  <c r="AF1817" i="8" s="1"/>
  <c r="AB1817" i="8"/>
  <c r="AC1817" i="8" s="1"/>
  <c r="AT1816" i="8"/>
  <c r="AU1816" i="8" s="1"/>
  <c r="AS1816" i="8"/>
  <c r="AR1816" i="8"/>
  <c r="AQ1816" i="8"/>
  <c r="AP1816" i="8"/>
  <c r="AO1816" i="8"/>
  <c r="AN1816" i="8"/>
  <c r="AM1816" i="8"/>
  <c r="AL1816" i="8"/>
  <c r="AK1816" i="8"/>
  <c r="AJ1816" i="8"/>
  <c r="AH1816" i="8"/>
  <c r="AI1816" i="8" s="1"/>
  <c r="AG1816" i="8"/>
  <c r="AE1816" i="8"/>
  <c r="AF1816" i="8" s="1"/>
  <c r="AB1816" i="8"/>
  <c r="AC1816" i="8" s="1"/>
  <c r="AT1815" i="8"/>
  <c r="AU1815" i="8" s="1"/>
  <c r="AS1815" i="8"/>
  <c r="AR1815" i="8"/>
  <c r="AQ1815" i="8"/>
  <c r="AP1815" i="8"/>
  <c r="AO1815" i="8"/>
  <c r="AN1815" i="8"/>
  <c r="AM1815" i="8"/>
  <c r="AL1815" i="8"/>
  <c r="AK1815" i="8"/>
  <c r="AJ1815" i="8"/>
  <c r="AH1815" i="8"/>
  <c r="AI1815" i="8" s="1"/>
  <c r="AG1815" i="8"/>
  <c r="AE1815" i="8"/>
  <c r="AF1815" i="8" s="1"/>
  <c r="AB1815" i="8"/>
  <c r="AC1815" i="8" s="1"/>
  <c r="AT1814" i="8"/>
  <c r="AU1814" i="8" s="1"/>
  <c r="AS1814" i="8"/>
  <c r="AR1814" i="8"/>
  <c r="AQ1814" i="8"/>
  <c r="AP1814" i="8"/>
  <c r="AO1814" i="8"/>
  <c r="AN1814" i="8"/>
  <c r="AM1814" i="8"/>
  <c r="AL1814" i="8"/>
  <c r="AK1814" i="8"/>
  <c r="AJ1814" i="8"/>
  <c r="AH1814" i="8"/>
  <c r="AI1814" i="8" s="1"/>
  <c r="AG1814" i="8"/>
  <c r="AE1814" i="8"/>
  <c r="AF1814" i="8" s="1"/>
  <c r="AB1814" i="8"/>
  <c r="AC1814" i="8" s="1"/>
  <c r="AT1813" i="8"/>
  <c r="AU1813" i="8" s="1"/>
  <c r="AS1813" i="8"/>
  <c r="AR1813" i="8"/>
  <c r="AQ1813" i="8"/>
  <c r="AP1813" i="8"/>
  <c r="AO1813" i="8"/>
  <c r="AN1813" i="8"/>
  <c r="AM1813" i="8"/>
  <c r="AL1813" i="8"/>
  <c r="AK1813" i="8"/>
  <c r="AJ1813" i="8"/>
  <c r="AI1813" i="8"/>
  <c r="AH1813" i="8"/>
  <c r="AG1813" i="8"/>
  <c r="AE1813" i="8"/>
  <c r="AF1813" i="8" s="1"/>
  <c r="AB1813" i="8"/>
  <c r="AC1813" i="8" s="1"/>
  <c r="AT1812" i="8"/>
  <c r="AU1812" i="8" s="1"/>
  <c r="AS1812" i="8"/>
  <c r="AR1812" i="8"/>
  <c r="AQ1812" i="8"/>
  <c r="AP1812" i="8"/>
  <c r="AO1812" i="8"/>
  <c r="AN1812" i="8"/>
  <c r="AM1812" i="8"/>
  <c r="AL1812" i="8"/>
  <c r="AK1812" i="8"/>
  <c r="AJ1812" i="8"/>
  <c r="AH1812" i="8"/>
  <c r="AI1812" i="8" s="1"/>
  <c r="AG1812" i="8"/>
  <c r="AE1812" i="8"/>
  <c r="AF1812" i="8" s="1"/>
  <c r="AB1812" i="8"/>
  <c r="AC1812" i="8" s="1"/>
  <c r="AT1811" i="8"/>
  <c r="AU1811" i="8" s="1"/>
  <c r="AS1811" i="8"/>
  <c r="AR1811" i="8"/>
  <c r="AQ1811" i="8"/>
  <c r="AP1811" i="8"/>
  <c r="AO1811" i="8"/>
  <c r="AN1811" i="8"/>
  <c r="AM1811" i="8"/>
  <c r="AL1811" i="8"/>
  <c r="AK1811" i="8"/>
  <c r="AJ1811" i="8"/>
  <c r="AH1811" i="8"/>
  <c r="AI1811" i="8" s="1"/>
  <c r="AG1811" i="8"/>
  <c r="AE1811" i="8"/>
  <c r="AF1811" i="8" s="1"/>
  <c r="AB1811" i="8"/>
  <c r="AC1811" i="8" s="1"/>
  <c r="AT1810" i="8"/>
  <c r="AU1810" i="8" s="1"/>
  <c r="AS1810" i="8"/>
  <c r="AR1810" i="8"/>
  <c r="AQ1810" i="8"/>
  <c r="AP1810" i="8"/>
  <c r="AO1810" i="8"/>
  <c r="AN1810" i="8"/>
  <c r="AM1810" i="8"/>
  <c r="AL1810" i="8"/>
  <c r="AK1810" i="8"/>
  <c r="AJ1810" i="8"/>
  <c r="AH1810" i="8"/>
  <c r="AI1810" i="8" s="1"/>
  <c r="AG1810" i="8"/>
  <c r="AE1810" i="8"/>
  <c r="AF1810" i="8" s="1"/>
  <c r="AC1810" i="8"/>
  <c r="AB1810" i="8"/>
  <c r="AT1809" i="8"/>
  <c r="AU1809" i="8" s="1"/>
  <c r="AS1809" i="8"/>
  <c r="AR1809" i="8"/>
  <c r="AQ1809" i="8"/>
  <c r="AP1809" i="8"/>
  <c r="AO1809" i="8"/>
  <c r="AN1809" i="8"/>
  <c r="AM1809" i="8"/>
  <c r="AL1809" i="8"/>
  <c r="AK1809" i="8"/>
  <c r="AJ1809" i="8"/>
  <c r="AH1809" i="8"/>
  <c r="AI1809" i="8" s="1"/>
  <c r="AG1809" i="8"/>
  <c r="AE1809" i="8"/>
  <c r="AF1809" i="8" s="1"/>
  <c r="AB1809" i="8"/>
  <c r="AC1809" i="8" s="1"/>
  <c r="AT1808" i="8"/>
  <c r="AU1808" i="8" s="1"/>
  <c r="AS1808" i="8"/>
  <c r="AR1808" i="8"/>
  <c r="AQ1808" i="8"/>
  <c r="AP1808" i="8"/>
  <c r="AO1808" i="8"/>
  <c r="AN1808" i="8"/>
  <c r="AM1808" i="8"/>
  <c r="AL1808" i="8"/>
  <c r="AK1808" i="8"/>
  <c r="AJ1808" i="8"/>
  <c r="AH1808" i="8"/>
  <c r="AI1808" i="8" s="1"/>
  <c r="AG1808" i="8"/>
  <c r="AE1808" i="8"/>
  <c r="AF1808" i="8" s="1"/>
  <c r="AB1808" i="8"/>
  <c r="AC1808" i="8" s="1"/>
  <c r="AT1807" i="8"/>
  <c r="AU1807" i="8" s="1"/>
  <c r="AS1807" i="8"/>
  <c r="AR1807" i="8"/>
  <c r="AQ1807" i="8"/>
  <c r="AP1807" i="8"/>
  <c r="AO1807" i="8"/>
  <c r="AN1807" i="8"/>
  <c r="AM1807" i="8"/>
  <c r="AL1807" i="8"/>
  <c r="AK1807" i="8"/>
  <c r="AJ1807" i="8"/>
  <c r="AI1807" i="8"/>
  <c r="AH1807" i="8"/>
  <c r="AG1807" i="8"/>
  <c r="AE1807" i="8"/>
  <c r="AF1807" i="8" s="1"/>
  <c r="AB1807" i="8"/>
  <c r="AC1807" i="8" s="1"/>
  <c r="AT1806" i="8"/>
  <c r="AU1806" i="8" s="1"/>
  <c r="AS1806" i="8"/>
  <c r="AR1806" i="8"/>
  <c r="AQ1806" i="8"/>
  <c r="AP1806" i="8"/>
  <c r="AO1806" i="8"/>
  <c r="AN1806" i="8"/>
  <c r="AM1806" i="8"/>
  <c r="AL1806" i="8"/>
  <c r="AK1806" i="8"/>
  <c r="AJ1806" i="8"/>
  <c r="AH1806" i="8"/>
  <c r="AI1806" i="8" s="1"/>
  <c r="AG1806" i="8"/>
  <c r="AE1806" i="8"/>
  <c r="AF1806" i="8" s="1"/>
  <c r="AB1806" i="8"/>
  <c r="AC1806" i="8" s="1"/>
  <c r="AT1805" i="8"/>
  <c r="AU1805" i="8" s="1"/>
  <c r="AS1805" i="8"/>
  <c r="AR1805" i="8"/>
  <c r="AQ1805" i="8"/>
  <c r="AP1805" i="8"/>
  <c r="AO1805" i="8"/>
  <c r="AN1805" i="8"/>
  <c r="AM1805" i="8"/>
  <c r="AL1805" i="8"/>
  <c r="AK1805" i="8"/>
  <c r="AJ1805" i="8"/>
  <c r="AH1805" i="8"/>
  <c r="AI1805" i="8" s="1"/>
  <c r="AG1805" i="8"/>
  <c r="AE1805" i="8"/>
  <c r="AF1805" i="8" s="1"/>
  <c r="AB1805" i="8"/>
  <c r="AC1805" i="8" s="1"/>
  <c r="AT1804" i="8"/>
  <c r="AU1804" i="8" s="1"/>
  <c r="AS1804" i="8"/>
  <c r="AR1804" i="8"/>
  <c r="AQ1804" i="8"/>
  <c r="AP1804" i="8"/>
  <c r="AO1804" i="8"/>
  <c r="AN1804" i="8"/>
  <c r="AM1804" i="8"/>
  <c r="AL1804" i="8"/>
  <c r="AK1804" i="8"/>
  <c r="AJ1804" i="8"/>
  <c r="AH1804" i="8"/>
  <c r="AI1804" i="8" s="1"/>
  <c r="AG1804" i="8"/>
  <c r="AE1804" i="8"/>
  <c r="AF1804" i="8" s="1"/>
  <c r="AC1804" i="8"/>
  <c r="AB1804" i="8"/>
  <c r="AT1803" i="8"/>
  <c r="AU1803" i="8" s="1"/>
  <c r="AS1803" i="8"/>
  <c r="AR1803" i="8"/>
  <c r="AQ1803" i="8"/>
  <c r="AP1803" i="8"/>
  <c r="AO1803" i="8"/>
  <c r="AN1803" i="8"/>
  <c r="AM1803" i="8"/>
  <c r="AL1803" i="8"/>
  <c r="AK1803" i="8"/>
  <c r="AJ1803" i="8"/>
  <c r="AH1803" i="8"/>
  <c r="AI1803" i="8" s="1"/>
  <c r="AG1803" i="8"/>
  <c r="AE1803" i="8"/>
  <c r="AF1803" i="8" s="1"/>
  <c r="AB1803" i="8"/>
  <c r="AC1803" i="8" s="1"/>
  <c r="AT1802" i="8"/>
  <c r="AU1802" i="8" s="1"/>
  <c r="AS1802" i="8"/>
  <c r="AR1802" i="8"/>
  <c r="AQ1802" i="8"/>
  <c r="AP1802" i="8"/>
  <c r="AO1802" i="8"/>
  <c r="AN1802" i="8"/>
  <c r="AM1802" i="8"/>
  <c r="AL1802" i="8"/>
  <c r="AK1802" i="8"/>
  <c r="AJ1802" i="8"/>
  <c r="AH1802" i="8"/>
  <c r="AI1802" i="8" s="1"/>
  <c r="AG1802" i="8"/>
  <c r="AE1802" i="8"/>
  <c r="AF1802" i="8" s="1"/>
  <c r="AB1802" i="8"/>
  <c r="AC1802" i="8" s="1"/>
  <c r="AT1801" i="8"/>
  <c r="AU1801" i="8" s="1"/>
  <c r="AS1801" i="8"/>
  <c r="AR1801" i="8"/>
  <c r="AQ1801" i="8"/>
  <c r="AP1801" i="8"/>
  <c r="AO1801" i="8"/>
  <c r="AN1801" i="8"/>
  <c r="AM1801" i="8"/>
  <c r="AL1801" i="8"/>
  <c r="AK1801" i="8"/>
  <c r="AJ1801" i="8"/>
  <c r="AH1801" i="8"/>
  <c r="AI1801" i="8" s="1"/>
  <c r="AG1801" i="8"/>
  <c r="AE1801" i="8"/>
  <c r="AF1801" i="8" s="1"/>
  <c r="AB1801" i="8"/>
  <c r="AC1801" i="8" s="1"/>
  <c r="AT1800" i="8"/>
  <c r="AU1800" i="8" s="1"/>
  <c r="AS1800" i="8"/>
  <c r="AR1800" i="8"/>
  <c r="AQ1800" i="8"/>
  <c r="AP1800" i="8"/>
  <c r="AO1800" i="8"/>
  <c r="AN1800" i="8"/>
  <c r="AM1800" i="8"/>
  <c r="AL1800" i="8"/>
  <c r="AK1800" i="8"/>
  <c r="AJ1800" i="8"/>
  <c r="AH1800" i="8"/>
  <c r="AI1800" i="8" s="1"/>
  <c r="AG1800" i="8"/>
  <c r="AE1800" i="8"/>
  <c r="AF1800" i="8" s="1"/>
  <c r="AB1800" i="8"/>
  <c r="AC1800" i="8" s="1"/>
  <c r="AT1799" i="8"/>
  <c r="AU1799" i="8" s="1"/>
  <c r="AS1799" i="8"/>
  <c r="AR1799" i="8"/>
  <c r="AQ1799" i="8"/>
  <c r="AP1799" i="8"/>
  <c r="AO1799" i="8"/>
  <c r="AN1799" i="8"/>
  <c r="AM1799" i="8"/>
  <c r="AL1799" i="8"/>
  <c r="AK1799" i="8"/>
  <c r="AJ1799" i="8"/>
  <c r="AH1799" i="8"/>
  <c r="AI1799" i="8" s="1"/>
  <c r="AG1799" i="8"/>
  <c r="AE1799" i="8"/>
  <c r="AF1799" i="8" s="1"/>
  <c r="AB1799" i="8"/>
  <c r="AC1799" i="8" s="1"/>
  <c r="AT1798" i="8"/>
  <c r="AU1798" i="8" s="1"/>
  <c r="AS1798" i="8"/>
  <c r="AR1798" i="8"/>
  <c r="AQ1798" i="8"/>
  <c r="AP1798" i="8"/>
  <c r="AO1798" i="8"/>
  <c r="AN1798" i="8"/>
  <c r="AM1798" i="8"/>
  <c r="AL1798" i="8"/>
  <c r="AK1798" i="8"/>
  <c r="AJ1798" i="8"/>
  <c r="AH1798" i="8"/>
  <c r="AI1798" i="8" s="1"/>
  <c r="AG1798" i="8"/>
  <c r="AE1798" i="8"/>
  <c r="AF1798" i="8" s="1"/>
  <c r="AB1798" i="8"/>
  <c r="AC1798" i="8" s="1"/>
  <c r="AT1797" i="8"/>
  <c r="AU1797" i="8" s="1"/>
  <c r="AS1797" i="8"/>
  <c r="AR1797" i="8"/>
  <c r="AQ1797" i="8"/>
  <c r="AP1797" i="8"/>
  <c r="AO1797" i="8"/>
  <c r="AN1797" i="8"/>
  <c r="AM1797" i="8"/>
  <c r="AL1797" i="8"/>
  <c r="AK1797" i="8"/>
  <c r="AJ1797" i="8"/>
  <c r="AH1797" i="8"/>
  <c r="AI1797" i="8" s="1"/>
  <c r="AG1797" i="8"/>
  <c r="AE1797" i="8"/>
  <c r="AF1797" i="8" s="1"/>
  <c r="AB1797" i="8"/>
  <c r="AC1797" i="8" s="1"/>
  <c r="AT1796" i="8"/>
  <c r="AU1796" i="8" s="1"/>
  <c r="AS1796" i="8"/>
  <c r="AR1796" i="8"/>
  <c r="AQ1796" i="8"/>
  <c r="AP1796" i="8"/>
  <c r="AO1796" i="8"/>
  <c r="AN1796" i="8"/>
  <c r="AM1796" i="8"/>
  <c r="AL1796" i="8"/>
  <c r="AK1796" i="8"/>
  <c r="AJ1796" i="8"/>
  <c r="AH1796" i="8"/>
  <c r="AI1796" i="8" s="1"/>
  <c r="AG1796" i="8"/>
  <c r="AE1796" i="8"/>
  <c r="AF1796" i="8" s="1"/>
  <c r="AB1796" i="8"/>
  <c r="AC1796" i="8" s="1"/>
  <c r="AT1795" i="8"/>
  <c r="AU1795" i="8" s="1"/>
  <c r="AS1795" i="8"/>
  <c r="AR1795" i="8"/>
  <c r="AQ1795" i="8"/>
  <c r="AP1795" i="8"/>
  <c r="AO1795" i="8"/>
  <c r="AN1795" i="8"/>
  <c r="AM1795" i="8"/>
  <c r="AL1795" i="8"/>
  <c r="AK1795" i="8"/>
  <c r="AJ1795" i="8"/>
  <c r="AH1795" i="8"/>
  <c r="AI1795" i="8" s="1"/>
  <c r="AG1795" i="8"/>
  <c r="AE1795" i="8"/>
  <c r="AF1795" i="8" s="1"/>
  <c r="AB1795" i="8"/>
  <c r="AC1795" i="8" s="1"/>
  <c r="AT1794" i="8"/>
  <c r="AU1794" i="8" s="1"/>
  <c r="AS1794" i="8"/>
  <c r="AR1794" i="8"/>
  <c r="AQ1794" i="8"/>
  <c r="AP1794" i="8"/>
  <c r="AO1794" i="8"/>
  <c r="AN1794" i="8"/>
  <c r="AM1794" i="8"/>
  <c r="AL1794" i="8"/>
  <c r="AK1794" i="8"/>
  <c r="AJ1794" i="8"/>
  <c r="AH1794" i="8"/>
  <c r="AI1794" i="8" s="1"/>
  <c r="AG1794" i="8"/>
  <c r="AE1794" i="8"/>
  <c r="AF1794" i="8" s="1"/>
  <c r="AB1794" i="8"/>
  <c r="AC1794" i="8" s="1"/>
  <c r="AT1793" i="8"/>
  <c r="AU1793" i="8" s="1"/>
  <c r="AS1793" i="8"/>
  <c r="AR1793" i="8"/>
  <c r="AQ1793" i="8"/>
  <c r="AP1793" i="8"/>
  <c r="AO1793" i="8"/>
  <c r="AN1793" i="8"/>
  <c r="AM1793" i="8"/>
  <c r="AL1793" i="8"/>
  <c r="AK1793" i="8"/>
  <c r="AJ1793" i="8"/>
  <c r="AH1793" i="8"/>
  <c r="AI1793" i="8" s="1"/>
  <c r="AG1793" i="8"/>
  <c r="AE1793" i="8"/>
  <c r="AF1793" i="8" s="1"/>
  <c r="AB1793" i="8"/>
  <c r="AC1793" i="8" s="1"/>
  <c r="AT1792" i="8"/>
  <c r="AU1792" i="8" s="1"/>
  <c r="AS1792" i="8"/>
  <c r="AR1792" i="8"/>
  <c r="AQ1792" i="8"/>
  <c r="AP1792" i="8"/>
  <c r="AO1792" i="8"/>
  <c r="AN1792" i="8"/>
  <c r="AM1792" i="8"/>
  <c r="AL1792" i="8"/>
  <c r="AK1792" i="8"/>
  <c r="AJ1792" i="8"/>
  <c r="AH1792" i="8"/>
  <c r="AI1792" i="8" s="1"/>
  <c r="AG1792" i="8"/>
  <c r="AE1792" i="8"/>
  <c r="AF1792" i="8" s="1"/>
  <c r="AB1792" i="8"/>
  <c r="AC1792" i="8" s="1"/>
  <c r="AT1791" i="8"/>
  <c r="AU1791" i="8" s="1"/>
  <c r="AS1791" i="8"/>
  <c r="AR1791" i="8"/>
  <c r="AQ1791" i="8"/>
  <c r="AP1791" i="8"/>
  <c r="AO1791" i="8"/>
  <c r="AN1791" i="8"/>
  <c r="AM1791" i="8"/>
  <c r="AL1791" i="8"/>
  <c r="AK1791" i="8"/>
  <c r="AJ1791" i="8"/>
  <c r="AH1791" i="8"/>
  <c r="AI1791" i="8" s="1"/>
  <c r="AG1791" i="8"/>
  <c r="AE1791" i="8"/>
  <c r="AF1791" i="8" s="1"/>
  <c r="AB1791" i="8"/>
  <c r="AC1791" i="8" s="1"/>
  <c r="AT1790" i="8"/>
  <c r="AU1790" i="8" s="1"/>
  <c r="AS1790" i="8"/>
  <c r="AR1790" i="8"/>
  <c r="AQ1790" i="8"/>
  <c r="AP1790" i="8"/>
  <c r="AO1790" i="8"/>
  <c r="AN1790" i="8"/>
  <c r="AM1790" i="8"/>
  <c r="AL1790" i="8"/>
  <c r="AK1790" i="8"/>
  <c r="AJ1790" i="8"/>
  <c r="AH1790" i="8"/>
  <c r="AI1790" i="8" s="1"/>
  <c r="AG1790" i="8"/>
  <c r="AF1790" i="8"/>
  <c r="AE1790" i="8"/>
  <c r="AB1790" i="8"/>
  <c r="AC1790" i="8" s="1"/>
  <c r="AT1789" i="8"/>
  <c r="AU1789" i="8" s="1"/>
  <c r="AS1789" i="8"/>
  <c r="AR1789" i="8"/>
  <c r="AQ1789" i="8"/>
  <c r="AP1789" i="8"/>
  <c r="AO1789" i="8"/>
  <c r="AN1789" i="8"/>
  <c r="AM1789" i="8"/>
  <c r="AL1789" i="8"/>
  <c r="AK1789" i="8"/>
  <c r="AJ1789" i="8"/>
  <c r="AH1789" i="8"/>
  <c r="AI1789" i="8" s="1"/>
  <c r="AG1789" i="8"/>
  <c r="AE1789" i="8"/>
  <c r="AF1789" i="8" s="1"/>
  <c r="AB1789" i="8"/>
  <c r="AC1789" i="8" s="1"/>
  <c r="AU1788" i="8"/>
  <c r="AT1788" i="8"/>
  <c r="AS1788" i="8"/>
  <c r="AR1788" i="8"/>
  <c r="AQ1788" i="8"/>
  <c r="AP1788" i="8"/>
  <c r="AO1788" i="8"/>
  <c r="AN1788" i="8"/>
  <c r="AM1788" i="8"/>
  <c r="AL1788" i="8"/>
  <c r="AK1788" i="8"/>
  <c r="AJ1788" i="8"/>
  <c r="AH1788" i="8"/>
  <c r="AI1788" i="8" s="1"/>
  <c r="AG1788" i="8"/>
  <c r="AE1788" i="8"/>
  <c r="AF1788" i="8" s="1"/>
  <c r="AB1788" i="8"/>
  <c r="AC1788" i="8" s="1"/>
  <c r="AT1787" i="8"/>
  <c r="AU1787" i="8" s="1"/>
  <c r="AS1787" i="8"/>
  <c r="AR1787" i="8"/>
  <c r="AQ1787" i="8"/>
  <c r="AP1787" i="8"/>
  <c r="AO1787" i="8"/>
  <c r="AN1787" i="8"/>
  <c r="AM1787" i="8"/>
  <c r="AL1787" i="8"/>
  <c r="AK1787" i="8"/>
  <c r="AJ1787" i="8"/>
  <c r="AH1787" i="8"/>
  <c r="AI1787" i="8" s="1"/>
  <c r="AG1787" i="8"/>
  <c r="AE1787" i="8"/>
  <c r="AF1787" i="8" s="1"/>
  <c r="AB1787" i="8"/>
  <c r="AC1787" i="8" s="1"/>
  <c r="AT1786" i="8"/>
  <c r="AU1786" i="8" s="1"/>
  <c r="AS1786" i="8"/>
  <c r="AR1786" i="8"/>
  <c r="AQ1786" i="8"/>
  <c r="AP1786" i="8"/>
  <c r="AO1786" i="8"/>
  <c r="AN1786" i="8"/>
  <c r="AM1786" i="8"/>
  <c r="AL1786" i="8"/>
  <c r="AK1786" i="8"/>
  <c r="AJ1786" i="8"/>
  <c r="AH1786" i="8"/>
  <c r="AI1786" i="8" s="1"/>
  <c r="AG1786" i="8"/>
  <c r="AF1786" i="8"/>
  <c r="AE1786" i="8"/>
  <c r="AB1786" i="8"/>
  <c r="AC1786" i="8" s="1"/>
  <c r="AT1785" i="8"/>
  <c r="AU1785" i="8" s="1"/>
  <c r="AS1785" i="8"/>
  <c r="AR1785" i="8"/>
  <c r="AQ1785" i="8"/>
  <c r="AP1785" i="8"/>
  <c r="AO1785" i="8"/>
  <c r="AN1785" i="8"/>
  <c r="AM1785" i="8"/>
  <c r="AL1785" i="8"/>
  <c r="AK1785" i="8"/>
  <c r="AJ1785" i="8"/>
  <c r="AH1785" i="8"/>
  <c r="AI1785" i="8" s="1"/>
  <c r="AG1785" i="8"/>
  <c r="AE1785" i="8"/>
  <c r="AF1785" i="8" s="1"/>
  <c r="AB1785" i="8"/>
  <c r="AC1785" i="8" s="1"/>
  <c r="AT1784" i="8"/>
  <c r="AU1784" i="8" s="1"/>
  <c r="AS1784" i="8"/>
  <c r="AR1784" i="8"/>
  <c r="AQ1784" i="8"/>
  <c r="AP1784" i="8"/>
  <c r="AO1784" i="8"/>
  <c r="AN1784" i="8"/>
  <c r="AM1784" i="8"/>
  <c r="AL1784" i="8"/>
  <c r="AK1784" i="8"/>
  <c r="AJ1784" i="8"/>
  <c r="AH1784" i="8"/>
  <c r="AI1784" i="8" s="1"/>
  <c r="AG1784" i="8"/>
  <c r="AE1784" i="8"/>
  <c r="AF1784" i="8" s="1"/>
  <c r="AB1784" i="8"/>
  <c r="AC1784" i="8" s="1"/>
  <c r="AT1783" i="8"/>
  <c r="AU1783" i="8" s="1"/>
  <c r="AS1783" i="8"/>
  <c r="AR1783" i="8"/>
  <c r="AQ1783" i="8"/>
  <c r="AP1783" i="8"/>
  <c r="AO1783" i="8"/>
  <c r="AN1783" i="8"/>
  <c r="AM1783" i="8"/>
  <c r="AL1783" i="8"/>
  <c r="AK1783" i="8"/>
  <c r="AJ1783" i="8"/>
  <c r="AH1783" i="8"/>
  <c r="AI1783" i="8" s="1"/>
  <c r="AG1783" i="8"/>
  <c r="AE1783" i="8"/>
  <c r="AF1783" i="8" s="1"/>
  <c r="AB1783" i="8"/>
  <c r="AC1783" i="8" s="1"/>
  <c r="AT1782" i="8"/>
  <c r="AU1782" i="8" s="1"/>
  <c r="AS1782" i="8"/>
  <c r="AR1782" i="8"/>
  <c r="AQ1782" i="8"/>
  <c r="AP1782" i="8"/>
  <c r="AO1782" i="8"/>
  <c r="AN1782" i="8"/>
  <c r="AM1782" i="8"/>
  <c r="AL1782" i="8"/>
  <c r="AK1782" i="8"/>
  <c r="AJ1782" i="8"/>
  <c r="AH1782" i="8"/>
  <c r="AI1782" i="8" s="1"/>
  <c r="AG1782" i="8"/>
  <c r="AE1782" i="8"/>
  <c r="AF1782" i="8" s="1"/>
  <c r="AB1782" i="8"/>
  <c r="AC1782" i="8" s="1"/>
  <c r="AU1781" i="8"/>
  <c r="AT1781" i="8"/>
  <c r="AS1781" i="8"/>
  <c r="AR1781" i="8"/>
  <c r="AQ1781" i="8"/>
  <c r="AP1781" i="8"/>
  <c r="AO1781" i="8"/>
  <c r="AN1781" i="8"/>
  <c r="AM1781" i="8"/>
  <c r="AL1781" i="8"/>
  <c r="AK1781" i="8"/>
  <c r="AJ1781" i="8"/>
  <c r="AH1781" i="8"/>
  <c r="AI1781" i="8" s="1"/>
  <c r="AG1781" i="8"/>
  <c r="AE1781" i="8"/>
  <c r="AF1781" i="8" s="1"/>
  <c r="AB1781" i="8"/>
  <c r="AC1781" i="8" s="1"/>
  <c r="AU1780" i="8"/>
  <c r="AT1780" i="8"/>
  <c r="AS1780" i="8"/>
  <c r="AR1780" i="8"/>
  <c r="AQ1780" i="8"/>
  <c r="AP1780" i="8"/>
  <c r="AO1780" i="8"/>
  <c r="AN1780" i="8"/>
  <c r="AM1780" i="8"/>
  <c r="AL1780" i="8"/>
  <c r="AK1780" i="8"/>
  <c r="AJ1780" i="8"/>
  <c r="AH1780" i="8"/>
  <c r="AI1780" i="8" s="1"/>
  <c r="AG1780" i="8"/>
  <c r="AE1780" i="8"/>
  <c r="AF1780" i="8" s="1"/>
  <c r="AB1780" i="8"/>
  <c r="AC1780" i="8" s="1"/>
  <c r="AT1779" i="8"/>
  <c r="AU1779" i="8" s="1"/>
  <c r="AS1779" i="8"/>
  <c r="AR1779" i="8"/>
  <c r="AQ1779" i="8"/>
  <c r="AP1779" i="8"/>
  <c r="AO1779" i="8"/>
  <c r="AN1779" i="8"/>
  <c r="AM1779" i="8"/>
  <c r="AL1779" i="8"/>
  <c r="AK1779" i="8"/>
  <c r="AJ1779" i="8"/>
  <c r="AH1779" i="8"/>
  <c r="AI1779" i="8" s="1"/>
  <c r="AG1779" i="8"/>
  <c r="AE1779" i="8"/>
  <c r="AF1779" i="8" s="1"/>
  <c r="AB1779" i="8"/>
  <c r="AC1779" i="8" s="1"/>
  <c r="AT1778" i="8"/>
  <c r="AU1778" i="8" s="1"/>
  <c r="AS1778" i="8"/>
  <c r="AR1778" i="8"/>
  <c r="AQ1778" i="8"/>
  <c r="AP1778" i="8"/>
  <c r="AO1778" i="8"/>
  <c r="AN1778" i="8"/>
  <c r="AM1778" i="8"/>
  <c r="AL1778" i="8"/>
  <c r="AK1778" i="8"/>
  <c r="AJ1778" i="8"/>
  <c r="AH1778" i="8"/>
  <c r="AI1778" i="8" s="1"/>
  <c r="AG1778" i="8"/>
  <c r="AE1778" i="8"/>
  <c r="AF1778" i="8" s="1"/>
  <c r="AB1778" i="8"/>
  <c r="AC1778" i="8" s="1"/>
  <c r="AT1777" i="8"/>
  <c r="AU1777" i="8" s="1"/>
  <c r="AS1777" i="8"/>
  <c r="AR1777" i="8"/>
  <c r="AQ1777" i="8"/>
  <c r="AP1777" i="8"/>
  <c r="AO1777" i="8"/>
  <c r="AN1777" i="8"/>
  <c r="AM1777" i="8"/>
  <c r="AL1777" i="8"/>
  <c r="AK1777" i="8"/>
  <c r="AJ1777" i="8"/>
  <c r="AH1777" i="8"/>
  <c r="AI1777" i="8" s="1"/>
  <c r="AG1777" i="8"/>
  <c r="AE1777" i="8"/>
  <c r="AF1777" i="8" s="1"/>
  <c r="AB1777" i="8"/>
  <c r="AC1777" i="8" s="1"/>
  <c r="AT1776" i="8"/>
  <c r="AU1776" i="8" s="1"/>
  <c r="AS1776" i="8"/>
  <c r="AR1776" i="8"/>
  <c r="AQ1776" i="8"/>
  <c r="AP1776" i="8"/>
  <c r="AO1776" i="8"/>
  <c r="AN1776" i="8"/>
  <c r="AM1776" i="8"/>
  <c r="AL1776" i="8"/>
  <c r="AK1776" i="8"/>
  <c r="AJ1776" i="8"/>
  <c r="AH1776" i="8"/>
  <c r="AI1776" i="8" s="1"/>
  <c r="AG1776" i="8"/>
  <c r="AF1776" i="8"/>
  <c r="AE1776" i="8"/>
  <c r="AB1776" i="8"/>
  <c r="AC1776" i="8" s="1"/>
  <c r="AT1775" i="8"/>
  <c r="AU1775" i="8" s="1"/>
  <c r="AS1775" i="8"/>
  <c r="AR1775" i="8"/>
  <c r="AQ1775" i="8"/>
  <c r="AP1775" i="8"/>
  <c r="AO1775" i="8"/>
  <c r="AN1775" i="8"/>
  <c r="AM1775" i="8"/>
  <c r="AL1775" i="8"/>
  <c r="AK1775" i="8"/>
  <c r="AJ1775" i="8"/>
  <c r="AH1775" i="8"/>
  <c r="AI1775" i="8" s="1"/>
  <c r="AG1775" i="8"/>
  <c r="AE1775" i="8"/>
  <c r="AF1775" i="8" s="1"/>
  <c r="AB1775" i="8"/>
  <c r="AC1775" i="8" s="1"/>
  <c r="AT1774" i="8"/>
  <c r="AU1774" i="8" s="1"/>
  <c r="AS1774" i="8"/>
  <c r="AR1774" i="8"/>
  <c r="AQ1774" i="8"/>
  <c r="AP1774" i="8"/>
  <c r="AO1774" i="8"/>
  <c r="AN1774" i="8"/>
  <c r="AM1774" i="8"/>
  <c r="AL1774" i="8"/>
  <c r="AK1774" i="8"/>
  <c r="AJ1774" i="8"/>
  <c r="AH1774" i="8"/>
  <c r="AI1774" i="8" s="1"/>
  <c r="AG1774" i="8"/>
  <c r="AE1774" i="8"/>
  <c r="AF1774" i="8" s="1"/>
  <c r="AB1774" i="8"/>
  <c r="AC1774" i="8" s="1"/>
  <c r="AT1773" i="8"/>
  <c r="AU1773" i="8" s="1"/>
  <c r="AS1773" i="8"/>
  <c r="AR1773" i="8"/>
  <c r="AQ1773" i="8"/>
  <c r="AP1773" i="8"/>
  <c r="AO1773" i="8"/>
  <c r="AN1773" i="8"/>
  <c r="AM1773" i="8"/>
  <c r="AL1773" i="8"/>
  <c r="AK1773" i="8"/>
  <c r="AJ1773" i="8"/>
  <c r="AH1773" i="8"/>
  <c r="AI1773" i="8" s="1"/>
  <c r="AG1773" i="8"/>
  <c r="AE1773" i="8"/>
  <c r="AF1773" i="8" s="1"/>
  <c r="AB1773" i="8"/>
  <c r="AC1773" i="8" s="1"/>
  <c r="AT1772" i="8"/>
  <c r="AU1772" i="8" s="1"/>
  <c r="AS1772" i="8"/>
  <c r="AR1772" i="8"/>
  <c r="AQ1772" i="8"/>
  <c r="AP1772" i="8"/>
  <c r="AO1772" i="8"/>
  <c r="AN1772" i="8"/>
  <c r="AM1772" i="8"/>
  <c r="AL1772" i="8"/>
  <c r="AK1772" i="8"/>
  <c r="AJ1772" i="8"/>
  <c r="AH1772" i="8"/>
  <c r="AI1772" i="8" s="1"/>
  <c r="AG1772" i="8"/>
  <c r="AE1772" i="8"/>
  <c r="AF1772" i="8" s="1"/>
  <c r="AB1772" i="8"/>
  <c r="AC1772" i="8" s="1"/>
  <c r="AU1771" i="8"/>
  <c r="AT1771" i="8"/>
  <c r="AS1771" i="8"/>
  <c r="AR1771" i="8"/>
  <c r="AQ1771" i="8"/>
  <c r="AP1771" i="8"/>
  <c r="AO1771" i="8"/>
  <c r="AN1771" i="8"/>
  <c r="AM1771" i="8"/>
  <c r="AL1771" i="8"/>
  <c r="AK1771" i="8"/>
  <c r="AJ1771" i="8"/>
  <c r="AH1771" i="8"/>
  <c r="AI1771" i="8" s="1"/>
  <c r="AG1771" i="8"/>
  <c r="AF1771" i="8"/>
  <c r="AE1771" i="8"/>
  <c r="AB1771" i="8"/>
  <c r="AC1771" i="8" s="1"/>
  <c r="AT1770" i="8"/>
  <c r="AU1770" i="8" s="1"/>
  <c r="AS1770" i="8"/>
  <c r="AR1770" i="8"/>
  <c r="AQ1770" i="8"/>
  <c r="AP1770" i="8"/>
  <c r="AO1770" i="8"/>
  <c r="AN1770" i="8"/>
  <c r="AM1770" i="8"/>
  <c r="AL1770" i="8"/>
  <c r="AK1770" i="8"/>
  <c r="AJ1770" i="8"/>
  <c r="AH1770" i="8"/>
  <c r="AI1770" i="8" s="1"/>
  <c r="AG1770" i="8"/>
  <c r="AF1770" i="8"/>
  <c r="AE1770" i="8"/>
  <c r="AB1770" i="8"/>
  <c r="AC1770" i="8" s="1"/>
  <c r="AT1769" i="8"/>
  <c r="AU1769" i="8" s="1"/>
  <c r="AS1769" i="8"/>
  <c r="AR1769" i="8"/>
  <c r="AQ1769" i="8"/>
  <c r="AP1769" i="8"/>
  <c r="AO1769" i="8"/>
  <c r="AN1769" i="8"/>
  <c r="AM1769" i="8"/>
  <c r="AL1769" i="8"/>
  <c r="AK1769" i="8"/>
  <c r="AJ1769" i="8"/>
  <c r="AH1769" i="8"/>
  <c r="AI1769" i="8" s="1"/>
  <c r="AG1769" i="8"/>
  <c r="AE1769" i="8"/>
  <c r="AF1769" i="8" s="1"/>
  <c r="AB1769" i="8"/>
  <c r="AC1769" i="8" s="1"/>
  <c r="AT1768" i="8"/>
  <c r="AU1768" i="8" s="1"/>
  <c r="AS1768" i="8"/>
  <c r="AR1768" i="8"/>
  <c r="AQ1768" i="8"/>
  <c r="AP1768" i="8"/>
  <c r="AO1768" i="8"/>
  <c r="AN1768" i="8"/>
  <c r="AM1768" i="8"/>
  <c r="AL1768" i="8"/>
  <c r="AK1768" i="8"/>
  <c r="AJ1768" i="8"/>
  <c r="AH1768" i="8"/>
  <c r="AI1768" i="8" s="1"/>
  <c r="AG1768" i="8"/>
  <c r="AF1768" i="8"/>
  <c r="AE1768" i="8"/>
  <c r="AB1768" i="8"/>
  <c r="AC1768" i="8" s="1"/>
  <c r="AT1767" i="8"/>
  <c r="AU1767" i="8" s="1"/>
  <c r="AS1767" i="8"/>
  <c r="AR1767" i="8"/>
  <c r="AQ1767" i="8"/>
  <c r="AP1767" i="8"/>
  <c r="AO1767" i="8"/>
  <c r="AN1767" i="8"/>
  <c r="AM1767" i="8"/>
  <c r="AL1767" i="8"/>
  <c r="AK1767" i="8"/>
  <c r="AJ1767" i="8"/>
  <c r="AH1767" i="8"/>
  <c r="AI1767" i="8" s="1"/>
  <c r="AG1767" i="8"/>
  <c r="AE1767" i="8"/>
  <c r="AF1767" i="8" s="1"/>
  <c r="AB1767" i="8"/>
  <c r="AC1767" i="8" s="1"/>
  <c r="AT1766" i="8"/>
  <c r="AU1766" i="8" s="1"/>
  <c r="AS1766" i="8"/>
  <c r="AR1766" i="8"/>
  <c r="AQ1766" i="8"/>
  <c r="AP1766" i="8"/>
  <c r="AO1766" i="8"/>
  <c r="AN1766" i="8"/>
  <c r="AM1766" i="8"/>
  <c r="AL1766" i="8"/>
  <c r="AK1766" i="8"/>
  <c r="AJ1766" i="8"/>
  <c r="AH1766" i="8"/>
  <c r="AI1766" i="8" s="1"/>
  <c r="AG1766" i="8"/>
  <c r="AE1766" i="8"/>
  <c r="AF1766" i="8" s="1"/>
  <c r="AB1766" i="8"/>
  <c r="AC1766" i="8" s="1"/>
  <c r="AT1765" i="8"/>
  <c r="AU1765" i="8" s="1"/>
  <c r="AS1765" i="8"/>
  <c r="AR1765" i="8"/>
  <c r="AQ1765" i="8"/>
  <c r="AP1765" i="8"/>
  <c r="AO1765" i="8"/>
  <c r="AN1765" i="8"/>
  <c r="AM1765" i="8"/>
  <c r="AL1765" i="8"/>
  <c r="AK1765" i="8"/>
  <c r="AJ1765" i="8"/>
  <c r="AH1765" i="8"/>
  <c r="AI1765" i="8" s="1"/>
  <c r="AG1765" i="8"/>
  <c r="AE1765" i="8"/>
  <c r="AF1765" i="8" s="1"/>
  <c r="AB1765" i="8"/>
  <c r="AC1765" i="8" s="1"/>
  <c r="AT1764" i="8"/>
  <c r="AU1764" i="8" s="1"/>
  <c r="AS1764" i="8"/>
  <c r="AR1764" i="8"/>
  <c r="AQ1764" i="8"/>
  <c r="AP1764" i="8"/>
  <c r="AO1764" i="8"/>
  <c r="AN1764" i="8"/>
  <c r="AM1764" i="8"/>
  <c r="AL1764" i="8"/>
  <c r="AK1764" i="8"/>
  <c r="AJ1764" i="8"/>
  <c r="AH1764" i="8"/>
  <c r="AI1764" i="8" s="1"/>
  <c r="AG1764" i="8"/>
  <c r="AE1764" i="8"/>
  <c r="AF1764" i="8" s="1"/>
  <c r="AB1764" i="8"/>
  <c r="AC1764" i="8" s="1"/>
  <c r="AT1763" i="8"/>
  <c r="AU1763" i="8" s="1"/>
  <c r="AS1763" i="8"/>
  <c r="AR1763" i="8"/>
  <c r="AQ1763" i="8"/>
  <c r="AP1763" i="8"/>
  <c r="AO1763" i="8"/>
  <c r="AN1763" i="8"/>
  <c r="AM1763" i="8"/>
  <c r="AL1763" i="8"/>
  <c r="AK1763" i="8"/>
  <c r="AJ1763" i="8"/>
  <c r="AH1763" i="8"/>
  <c r="AI1763" i="8" s="1"/>
  <c r="AG1763" i="8"/>
  <c r="AE1763" i="8"/>
  <c r="AF1763" i="8" s="1"/>
  <c r="AB1763" i="8"/>
  <c r="AC1763" i="8" s="1"/>
  <c r="AT1762" i="8"/>
  <c r="AU1762" i="8" s="1"/>
  <c r="AS1762" i="8"/>
  <c r="AR1762" i="8"/>
  <c r="AQ1762" i="8"/>
  <c r="AP1762" i="8"/>
  <c r="AO1762" i="8"/>
  <c r="AN1762" i="8"/>
  <c r="AM1762" i="8"/>
  <c r="AL1762" i="8"/>
  <c r="AK1762" i="8"/>
  <c r="AJ1762" i="8"/>
  <c r="AH1762" i="8"/>
  <c r="AI1762" i="8" s="1"/>
  <c r="AG1762" i="8"/>
  <c r="AE1762" i="8"/>
  <c r="AF1762" i="8" s="1"/>
  <c r="AB1762" i="8"/>
  <c r="AC1762" i="8" s="1"/>
  <c r="AT1761" i="8"/>
  <c r="AU1761" i="8" s="1"/>
  <c r="AS1761" i="8"/>
  <c r="AR1761" i="8"/>
  <c r="AQ1761" i="8"/>
  <c r="AP1761" i="8"/>
  <c r="AO1761" i="8"/>
  <c r="AN1761" i="8"/>
  <c r="AM1761" i="8"/>
  <c r="AL1761" i="8"/>
  <c r="AK1761" i="8"/>
  <c r="AJ1761" i="8"/>
  <c r="AH1761" i="8"/>
  <c r="AI1761" i="8" s="1"/>
  <c r="AG1761" i="8"/>
  <c r="AE1761" i="8"/>
  <c r="AF1761" i="8" s="1"/>
  <c r="AB1761" i="8"/>
  <c r="AC1761" i="8" s="1"/>
  <c r="AT1760" i="8"/>
  <c r="AU1760" i="8" s="1"/>
  <c r="AS1760" i="8"/>
  <c r="AR1760" i="8"/>
  <c r="AQ1760" i="8"/>
  <c r="AP1760" i="8"/>
  <c r="AO1760" i="8"/>
  <c r="AN1760" i="8"/>
  <c r="AM1760" i="8"/>
  <c r="AL1760" i="8"/>
  <c r="AK1760" i="8"/>
  <c r="AJ1760" i="8"/>
  <c r="AH1760" i="8"/>
  <c r="AI1760" i="8" s="1"/>
  <c r="AG1760" i="8"/>
  <c r="AF1760" i="8"/>
  <c r="AE1760" i="8"/>
  <c r="AB1760" i="8"/>
  <c r="AC1760" i="8" s="1"/>
  <c r="AT1759" i="8"/>
  <c r="AU1759" i="8" s="1"/>
  <c r="AS1759" i="8"/>
  <c r="AR1759" i="8"/>
  <c r="AQ1759" i="8"/>
  <c r="AP1759" i="8"/>
  <c r="AO1759" i="8"/>
  <c r="AN1759" i="8"/>
  <c r="AM1759" i="8"/>
  <c r="AL1759" i="8"/>
  <c r="AK1759" i="8"/>
  <c r="AJ1759" i="8"/>
  <c r="AI1759" i="8"/>
  <c r="AH1759" i="8"/>
  <c r="AG1759" i="8"/>
  <c r="AE1759" i="8"/>
  <c r="AF1759" i="8" s="1"/>
  <c r="AB1759" i="8"/>
  <c r="AC1759" i="8" s="1"/>
  <c r="AT1758" i="8"/>
  <c r="AU1758" i="8" s="1"/>
  <c r="AS1758" i="8"/>
  <c r="AR1758" i="8"/>
  <c r="AQ1758" i="8"/>
  <c r="AP1758" i="8"/>
  <c r="AO1758" i="8"/>
  <c r="AN1758" i="8"/>
  <c r="AM1758" i="8"/>
  <c r="AL1758" i="8"/>
  <c r="AK1758" i="8"/>
  <c r="AJ1758" i="8"/>
  <c r="AH1758" i="8"/>
  <c r="AI1758" i="8" s="1"/>
  <c r="AG1758" i="8"/>
  <c r="AE1758" i="8"/>
  <c r="AF1758" i="8" s="1"/>
  <c r="AB1758" i="8"/>
  <c r="AC1758" i="8" s="1"/>
  <c r="AT1757" i="8"/>
  <c r="AU1757" i="8" s="1"/>
  <c r="AS1757" i="8"/>
  <c r="AR1757" i="8"/>
  <c r="AQ1757" i="8"/>
  <c r="AP1757" i="8"/>
  <c r="AO1757" i="8"/>
  <c r="AN1757" i="8"/>
  <c r="AM1757" i="8"/>
  <c r="AL1757" i="8"/>
  <c r="AK1757" i="8"/>
  <c r="AJ1757" i="8"/>
  <c r="AH1757" i="8"/>
  <c r="AI1757" i="8" s="1"/>
  <c r="AG1757" i="8"/>
  <c r="AE1757" i="8"/>
  <c r="AF1757" i="8" s="1"/>
  <c r="AB1757" i="8"/>
  <c r="AC1757" i="8" s="1"/>
  <c r="AT1756" i="8"/>
  <c r="AU1756" i="8" s="1"/>
  <c r="AS1756" i="8"/>
  <c r="AR1756" i="8"/>
  <c r="AQ1756" i="8"/>
  <c r="AP1756" i="8"/>
  <c r="AO1756" i="8"/>
  <c r="AN1756" i="8"/>
  <c r="AM1756" i="8"/>
  <c r="AL1756" i="8"/>
  <c r="AK1756" i="8"/>
  <c r="AJ1756" i="8"/>
  <c r="AH1756" i="8"/>
  <c r="AI1756" i="8" s="1"/>
  <c r="AG1756" i="8"/>
  <c r="AE1756" i="8"/>
  <c r="AF1756" i="8" s="1"/>
  <c r="AB1756" i="8"/>
  <c r="AC1756" i="8" s="1"/>
  <c r="AT1755" i="8"/>
  <c r="AU1755" i="8" s="1"/>
  <c r="AS1755" i="8"/>
  <c r="AR1755" i="8"/>
  <c r="AQ1755" i="8"/>
  <c r="AP1755" i="8"/>
  <c r="AO1755" i="8"/>
  <c r="AN1755" i="8"/>
  <c r="AM1755" i="8"/>
  <c r="AL1755" i="8"/>
  <c r="AK1755" i="8"/>
  <c r="AJ1755" i="8"/>
  <c r="AH1755" i="8"/>
  <c r="AI1755" i="8" s="1"/>
  <c r="AG1755" i="8"/>
  <c r="AE1755" i="8"/>
  <c r="AF1755" i="8" s="1"/>
  <c r="AB1755" i="8"/>
  <c r="AC1755" i="8" s="1"/>
  <c r="AT1754" i="8"/>
  <c r="AU1754" i="8" s="1"/>
  <c r="AS1754" i="8"/>
  <c r="AR1754" i="8"/>
  <c r="AQ1754" i="8"/>
  <c r="AP1754" i="8"/>
  <c r="AO1754" i="8"/>
  <c r="AN1754" i="8"/>
  <c r="AM1754" i="8"/>
  <c r="AL1754" i="8"/>
  <c r="AK1754" i="8"/>
  <c r="AJ1754" i="8"/>
  <c r="AH1754" i="8"/>
  <c r="AI1754" i="8" s="1"/>
  <c r="AG1754" i="8"/>
  <c r="AE1754" i="8"/>
  <c r="AF1754" i="8" s="1"/>
  <c r="AB1754" i="8"/>
  <c r="AC1754" i="8" s="1"/>
  <c r="AT1753" i="8"/>
  <c r="AU1753" i="8" s="1"/>
  <c r="AS1753" i="8"/>
  <c r="AR1753" i="8"/>
  <c r="AQ1753" i="8"/>
  <c r="AP1753" i="8"/>
  <c r="AO1753" i="8"/>
  <c r="AN1753" i="8"/>
  <c r="AM1753" i="8"/>
  <c r="AL1753" i="8"/>
  <c r="AK1753" i="8"/>
  <c r="AJ1753" i="8"/>
  <c r="AH1753" i="8"/>
  <c r="AI1753" i="8" s="1"/>
  <c r="AG1753" i="8"/>
  <c r="AE1753" i="8"/>
  <c r="AF1753" i="8" s="1"/>
  <c r="AB1753" i="8"/>
  <c r="AC1753" i="8" s="1"/>
  <c r="AT1752" i="8"/>
  <c r="AU1752" i="8" s="1"/>
  <c r="AS1752" i="8"/>
  <c r="AR1752" i="8"/>
  <c r="AQ1752" i="8"/>
  <c r="AP1752" i="8"/>
  <c r="AO1752" i="8"/>
  <c r="AN1752" i="8"/>
  <c r="AM1752" i="8"/>
  <c r="AL1752" i="8"/>
  <c r="AK1752" i="8"/>
  <c r="AJ1752" i="8"/>
  <c r="AH1752" i="8"/>
  <c r="AI1752" i="8" s="1"/>
  <c r="AG1752" i="8"/>
  <c r="AE1752" i="8"/>
  <c r="AF1752" i="8" s="1"/>
  <c r="AB1752" i="8"/>
  <c r="AC1752" i="8" s="1"/>
  <c r="AT1751" i="8"/>
  <c r="AU1751" i="8" s="1"/>
  <c r="AS1751" i="8"/>
  <c r="AR1751" i="8"/>
  <c r="AQ1751" i="8"/>
  <c r="AP1751" i="8"/>
  <c r="AO1751" i="8"/>
  <c r="AN1751" i="8"/>
  <c r="AM1751" i="8"/>
  <c r="AL1751" i="8"/>
  <c r="AK1751" i="8"/>
  <c r="AJ1751" i="8"/>
  <c r="AH1751" i="8"/>
  <c r="AI1751" i="8" s="1"/>
  <c r="AG1751" i="8"/>
  <c r="AE1751" i="8"/>
  <c r="AF1751" i="8" s="1"/>
  <c r="AB1751" i="8"/>
  <c r="AC1751" i="8" s="1"/>
  <c r="AT1750" i="8"/>
  <c r="AU1750" i="8" s="1"/>
  <c r="AS1750" i="8"/>
  <c r="AR1750" i="8"/>
  <c r="AQ1750" i="8"/>
  <c r="AP1750" i="8"/>
  <c r="AO1750" i="8"/>
  <c r="AN1750" i="8"/>
  <c r="AM1750" i="8"/>
  <c r="AL1750" i="8"/>
  <c r="AK1750" i="8"/>
  <c r="AJ1750" i="8"/>
  <c r="AH1750" i="8"/>
  <c r="AI1750" i="8" s="1"/>
  <c r="AG1750" i="8"/>
  <c r="AE1750" i="8"/>
  <c r="AF1750" i="8" s="1"/>
  <c r="AB1750" i="8"/>
  <c r="AC1750" i="8" s="1"/>
  <c r="AU1749" i="8"/>
  <c r="AT1749" i="8"/>
  <c r="AS1749" i="8"/>
  <c r="AR1749" i="8"/>
  <c r="AQ1749" i="8"/>
  <c r="AP1749" i="8"/>
  <c r="AO1749" i="8"/>
  <c r="AN1749" i="8"/>
  <c r="AM1749" i="8"/>
  <c r="AL1749" i="8"/>
  <c r="AK1749" i="8"/>
  <c r="AJ1749" i="8"/>
  <c r="AH1749" i="8"/>
  <c r="AI1749" i="8" s="1"/>
  <c r="AG1749" i="8"/>
  <c r="AE1749" i="8"/>
  <c r="AF1749" i="8" s="1"/>
  <c r="AB1749" i="8"/>
  <c r="AC1749" i="8" s="1"/>
  <c r="AT1748" i="8"/>
  <c r="AU1748" i="8" s="1"/>
  <c r="AS1748" i="8"/>
  <c r="AR1748" i="8"/>
  <c r="AQ1748" i="8"/>
  <c r="AP1748" i="8"/>
  <c r="AO1748" i="8"/>
  <c r="AN1748" i="8"/>
  <c r="AM1748" i="8"/>
  <c r="AL1748" i="8"/>
  <c r="AK1748" i="8"/>
  <c r="AJ1748" i="8"/>
  <c r="AH1748" i="8"/>
  <c r="AI1748" i="8" s="1"/>
  <c r="AG1748" i="8"/>
  <c r="AE1748" i="8"/>
  <c r="AF1748" i="8" s="1"/>
  <c r="AB1748" i="8"/>
  <c r="AC1748" i="8" s="1"/>
  <c r="AT1747" i="8"/>
  <c r="AU1747" i="8" s="1"/>
  <c r="AS1747" i="8"/>
  <c r="AR1747" i="8"/>
  <c r="AQ1747" i="8"/>
  <c r="AP1747" i="8"/>
  <c r="AO1747" i="8"/>
  <c r="AN1747" i="8"/>
  <c r="AM1747" i="8"/>
  <c r="AL1747" i="8"/>
  <c r="AK1747" i="8"/>
  <c r="AJ1747" i="8"/>
  <c r="AH1747" i="8"/>
  <c r="AI1747" i="8" s="1"/>
  <c r="AG1747" i="8"/>
  <c r="AE1747" i="8"/>
  <c r="AF1747" i="8" s="1"/>
  <c r="AB1747" i="8"/>
  <c r="AC1747" i="8" s="1"/>
  <c r="AT1746" i="8"/>
  <c r="AU1746" i="8" s="1"/>
  <c r="AS1746" i="8"/>
  <c r="AR1746" i="8"/>
  <c r="AQ1746" i="8"/>
  <c r="AP1746" i="8"/>
  <c r="AO1746" i="8"/>
  <c r="AN1746" i="8"/>
  <c r="AM1746" i="8"/>
  <c r="AL1746" i="8"/>
  <c r="AK1746" i="8"/>
  <c r="AJ1746" i="8"/>
  <c r="AH1746" i="8"/>
  <c r="AI1746" i="8" s="1"/>
  <c r="AG1746" i="8"/>
  <c r="AE1746" i="8"/>
  <c r="AF1746" i="8" s="1"/>
  <c r="AB1746" i="8"/>
  <c r="AC1746" i="8" s="1"/>
  <c r="AT1745" i="8"/>
  <c r="AU1745" i="8" s="1"/>
  <c r="AS1745" i="8"/>
  <c r="AR1745" i="8"/>
  <c r="AQ1745" i="8"/>
  <c r="AP1745" i="8"/>
  <c r="AO1745" i="8"/>
  <c r="AN1745" i="8"/>
  <c r="AM1745" i="8"/>
  <c r="AL1745" i="8"/>
  <c r="AK1745" i="8"/>
  <c r="AJ1745" i="8"/>
  <c r="AH1745" i="8"/>
  <c r="AI1745" i="8" s="1"/>
  <c r="AG1745" i="8"/>
  <c r="AE1745" i="8"/>
  <c r="AF1745" i="8" s="1"/>
  <c r="AB1745" i="8"/>
  <c r="AC1745" i="8" s="1"/>
  <c r="AT1744" i="8"/>
  <c r="AU1744" i="8" s="1"/>
  <c r="AS1744" i="8"/>
  <c r="AR1744" i="8"/>
  <c r="AQ1744" i="8"/>
  <c r="AP1744" i="8"/>
  <c r="AO1744" i="8"/>
  <c r="AN1744" i="8"/>
  <c r="AM1744" i="8"/>
  <c r="AL1744" i="8"/>
  <c r="AK1744" i="8"/>
  <c r="AJ1744" i="8"/>
  <c r="AH1744" i="8"/>
  <c r="AI1744" i="8" s="1"/>
  <c r="AG1744" i="8"/>
  <c r="AE1744" i="8"/>
  <c r="AF1744" i="8" s="1"/>
  <c r="AB1744" i="8"/>
  <c r="AC1744" i="8" s="1"/>
  <c r="AT1743" i="8"/>
  <c r="AU1743" i="8" s="1"/>
  <c r="AS1743" i="8"/>
  <c r="AR1743" i="8"/>
  <c r="AQ1743" i="8"/>
  <c r="AP1743" i="8"/>
  <c r="AO1743" i="8"/>
  <c r="AN1743" i="8"/>
  <c r="AM1743" i="8"/>
  <c r="AL1743" i="8"/>
  <c r="AK1743" i="8"/>
  <c r="AJ1743" i="8"/>
  <c r="AH1743" i="8"/>
  <c r="AI1743" i="8" s="1"/>
  <c r="AG1743" i="8"/>
  <c r="AE1743" i="8"/>
  <c r="AF1743" i="8" s="1"/>
  <c r="AB1743" i="8"/>
  <c r="AC1743" i="8" s="1"/>
  <c r="AT1742" i="8"/>
  <c r="AU1742" i="8" s="1"/>
  <c r="AS1742" i="8"/>
  <c r="AR1742" i="8"/>
  <c r="AQ1742" i="8"/>
  <c r="AP1742" i="8"/>
  <c r="AO1742" i="8"/>
  <c r="AN1742" i="8"/>
  <c r="AM1742" i="8"/>
  <c r="AL1742" i="8"/>
  <c r="AK1742" i="8"/>
  <c r="AJ1742" i="8"/>
  <c r="AH1742" i="8"/>
  <c r="AI1742" i="8" s="1"/>
  <c r="AG1742" i="8"/>
  <c r="AF1742" i="8"/>
  <c r="AE1742" i="8"/>
  <c r="AB1742" i="8"/>
  <c r="AC1742" i="8" s="1"/>
  <c r="AT1741" i="8"/>
  <c r="AU1741" i="8" s="1"/>
  <c r="AS1741" i="8"/>
  <c r="AR1741" i="8"/>
  <c r="AQ1741" i="8"/>
  <c r="AP1741" i="8"/>
  <c r="AO1741" i="8"/>
  <c r="AN1741" i="8"/>
  <c r="AM1741" i="8"/>
  <c r="AL1741" i="8"/>
  <c r="AK1741" i="8"/>
  <c r="AJ1741" i="8"/>
  <c r="AH1741" i="8"/>
  <c r="AI1741" i="8" s="1"/>
  <c r="AG1741" i="8"/>
  <c r="AE1741" i="8"/>
  <c r="AF1741" i="8" s="1"/>
  <c r="AB1741" i="8"/>
  <c r="AC1741" i="8" s="1"/>
  <c r="AT1740" i="8"/>
  <c r="AU1740" i="8" s="1"/>
  <c r="AS1740" i="8"/>
  <c r="AR1740" i="8"/>
  <c r="AQ1740" i="8"/>
  <c r="AP1740" i="8"/>
  <c r="AO1740" i="8"/>
  <c r="AN1740" i="8"/>
  <c r="AM1740" i="8"/>
  <c r="AL1740" i="8"/>
  <c r="AK1740" i="8"/>
  <c r="AJ1740" i="8"/>
  <c r="AH1740" i="8"/>
  <c r="AI1740" i="8" s="1"/>
  <c r="AG1740" i="8"/>
  <c r="AE1740" i="8"/>
  <c r="AF1740" i="8" s="1"/>
  <c r="AB1740" i="8"/>
  <c r="AC1740" i="8" s="1"/>
  <c r="AT1739" i="8"/>
  <c r="AU1739" i="8" s="1"/>
  <c r="AS1739" i="8"/>
  <c r="AR1739" i="8"/>
  <c r="AQ1739" i="8"/>
  <c r="AP1739" i="8"/>
  <c r="AO1739" i="8"/>
  <c r="AN1739" i="8"/>
  <c r="AM1739" i="8"/>
  <c r="AL1739" i="8"/>
  <c r="AK1739" i="8"/>
  <c r="AJ1739" i="8"/>
  <c r="AH1739" i="8"/>
  <c r="AI1739" i="8" s="1"/>
  <c r="AG1739" i="8"/>
  <c r="AE1739" i="8"/>
  <c r="AF1739" i="8" s="1"/>
  <c r="AB1739" i="8"/>
  <c r="AC1739" i="8" s="1"/>
  <c r="AT1738" i="8"/>
  <c r="AU1738" i="8" s="1"/>
  <c r="AS1738" i="8"/>
  <c r="AR1738" i="8"/>
  <c r="AQ1738" i="8"/>
  <c r="AP1738" i="8"/>
  <c r="AO1738" i="8"/>
  <c r="AN1738" i="8"/>
  <c r="AM1738" i="8"/>
  <c r="AL1738" i="8"/>
  <c r="AK1738" i="8"/>
  <c r="AJ1738" i="8"/>
  <c r="AH1738" i="8"/>
  <c r="AI1738" i="8" s="1"/>
  <c r="AG1738" i="8"/>
  <c r="AE1738" i="8"/>
  <c r="AF1738" i="8" s="1"/>
  <c r="AB1738" i="8"/>
  <c r="AC1738" i="8" s="1"/>
  <c r="AT1737" i="8"/>
  <c r="AU1737" i="8" s="1"/>
  <c r="AS1737" i="8"/>
  <c r="AR1737" i="8"/>
  <c r="AQ1737" i="8"/>
  <c r="AP1737" i="8"/>
  <c r="AO1737" i="8"/>
  <c r="AN1737" i="8"/>
  <c r="AM1737" i="8"/>
  <c r="AL1737" i="8"/>
  <c r="AK1737" i="8"/>
  <c r="AJ1737" i="8"/>
  <c r="AH1737" i="8"/>
  <c r="AI1737" i="8" s="1"/>
  <c r="AG1737" i="8"/>
  <c r="AE1737" i="8"/>
  <c r="AF1737" i="8" s="1"/>
  <c r="AB1737" i="8"/>
  <c r="AC1737" i="8" s="1"/>
  <c r="AT1736" i="8"/>
  <c r="AU1736" i="8" s="1"/>
  <c r="AS1736" i="8"/>
  <c r="AR1736" i="8"/>
  <c r="AQ1736" i="8"/>
  <c r="AP1736" i="8"/>
  <c r="AO1736" i="8"/>
  <c r="AN1736" i="8"/>
  <c r="AM1736" i="8"/>
  <c r="AL1736" i="8"/>
  <c r="AK1736" i="8"/>
  <c r="AJ1736" i="8"/>
  <c r="AH1736" i="8"/>
  <c r="AI1736" i="8" s="1"/>
  <c r="AG1736" i="8"/>
  <c r="AE1736" i="8"/>
  <c r="AF1736" i="8" s="1"/>
  <c r="AC1736" i="8"/>
  <c r="AB1736" i="8"/>
  <c r="AT1735" i="8"/>
  <c r="AU1735" i="8" s="1"/>
  <c r="AS1735" i="8"/>
  <c r="AR1735" i="8"/>
  <c r="AQ1735" i="8"/>
  <c r="AP1735" i="8"/>
  <c r="AO1735" i="8"/>
  <c r="AN1735" i="8"/>
  <c r="AM1735" i="8"/>
  <c r="AL1735" i="8"/>
  <c r="AK1735" i="8"/>
  <c r="AJ1735" i="8"/>
  <c r="AH1735" i="8"/>
  <c r="AI1735" i="8" s="1"/>
  <c r="AG1735" i="8"/>
  <c r="AE1735" i="8"/>
  <c r="AF1735" i="8" s="1"/>
  <c r="AC1735" i="8"/>
  <c r="AB1735" i="8"/>
  <c r="AT1734" i="8"/>
  <c r="AU1734" i="8" s="1"/>
  <c r="AS1734" i="8"/>
  <c r="AR1734" i="8"/>
  <c r="AQ1734" i="8"/>
  <c r="AP1734" i="8"/>
  <c r="AO1734" i="8"/>
  <c r="AN1734" i="8"/>
  <c r="AM1734" i="8"/>
  <c r="AL1734" i="8"/>
  <c r="AK1734" i="8"/>
  <c r="AJ1734" i="8"/>
  <c r="AH1734" i="8"/>
  <c r="AI1734" i="8" s="1"/>
  <c r="AG1734" i="8"/>
  <c r="AE1734" i="8"/>
  <c r="AF1734" i="8" s="1"/>
  <c r="AB1734" i="8"/>
  <c r="AC1734" i="8" s="1"/>
  <c r="AT1733" i="8"/>
  <c r="AU1733" i="8" s="1"/>
  <c r="AS1733" i="8"/>
  <c r="AR1733" i="8"/>
  <c r="AQ1733" i="8"/>
  <c r="AP1733" i="8"/>
  <c r="AO1733" i="8"/>
  <c r="AN1733" i="8"/>
  <c r="AM1733" i="8"/>
  <c r="AL1733" i="8"/>
  <c r="AK1733" i="8"/>
  <c r="AJ1733" i="8"/>
  <c r="AH1733" i="8"/>
  <c r="AI1733" i="8" s="1"/>
  <c r="AG1733" i="8"/>
  <c r="AE1733" i="8"/>
  <c r="AF1733" i="8" s="1"/>
  <c r="AB1733" i="8"/>
  <c r="AC1733" i="8" s="1"/>
  <c r="AT1732" i="8"/>
  <c r="AU1732" i="8" s="1"/>
  <c r="AS1732" i="8"/>
  <c r="AR1732" i="8"/>
  <c r="AQ1732" i="8"/>
  <c r="AP1732" i="8"/>
  <c r="AO1732" i="8"/>
  <c r="AN1732" i="8"/>
  <c r="AM1732" i="8"/>
  <c r="AL1732" i="8"/>
  <c r="AK1732" i="8"/>
  <c r="AJ1732" i="8"/>
  <c r="AH1732" i="8"/>
  <c r="AI1732" i="8" s="1"/>
  <c r="AG1732" i="8"/>
  <c r="AE1732" i="8"/>
  <c r="AF1732" i="8" s="1"/>
  <c r="AB1732" i="8"/>
  <c r="AC1732" i="8" s="1"/>
  <c r="AT1731" i="8"/>
  <c r="AU1731" i="8" s="1"/>
  <c r="AS1731" i="8"/>
  <c r="AR1731" i="8"/>
  <c r="AQ1731" i="8"/>
  <c r="AP1731" i="8"/>
  <c r="AO1731" i="8"/>
  <c r="AN1731" i="8"/>
  <c r="AM1731" i="8"/>
  <c r="AL1731" i="8"/>
  <c r="AK1731" i="8"/>
  <c r="AJ1731" i="8"/>
  <c r="AH1731" i="8"/>
  <c r="AI1731" i="8" s="1"/>
  <c r="AG1731" i="8"/>
  <c r="AE1731" i="8"/>
  <c r="AF1731" i="8" s="1"/>
  <c r="AB1731" i="8"/>
  <c r="AC1731" i="8" s="1"/>
  <c r="AT1730" i="8"/>
  <c r="AU1730" i="8" s="1"/>
  <c r="AS1730" i="8"/>
  <c r="AR1730" i="8"/>
  <c r="AQ1730" i="8"/>
  <c r="AP1730" i="8"/>
  <c r="AO1730" i="8"/>
  <c r="AN1730" i="8"/>
  <c r="AM1730" i="8"/>
  <c r="AL1730" i="8"/>
  <c r="AK1730" i="8"/>
  <c r="AJ1730" i="8"/>
  <c r="AH1730" i="8"/>
  <c r="AI1730" i="8" s="1"/>
  <c r="AG1730" i="8"/>
  <c r="AE1730" i="8"/>
  <c r="AF1730" i="8" s="1"/>
  <c r="AB1730" i="8"/>
  <c r="AC1730" i="8" s="1"/>
  <c r="AT1729" i="8"/>
  <c r="AU1729" i="8" s="1"/>
  <c r="AS1729" i="8"/>
  <c r="AR1729" i="8"/>
  <c r="AQ1729" i="8"/>
  <c r="AP1729" i="8"/>
  <c r="AO1729" i="8"/>
  <c r="AN1729" i="8"/>
  <c r="AM1729" i="8"/>
  <c r="AL1729" i="8"/>
  <c r="AK1729" i="8"/>
  <c r="AJ1729" i="8"/>
  <c r="AH1729" i="8"/>
  <c r="AI1729" i="8" s="1"/>
  <c r="AG1729" i="8"/>
  <c r="AE1729" i="8"/>
  <c r="AF1729" i="8" s="1"/>
  <c r="AB1729" i="8"/>
  <c r="AC1729" i="8" s="1"/>
  <c r="AT1728" i="8"/>
  <c r="AU1728" i="8" s="1"/>
  <c r="AS1728" i="8"/>
  <c r="AR1728" i="8"/>
  <c r="AQ1728" i="8"/>
  <c r="AP1728" i="8"/>
  <c r="AO1728" i="8"/>
  <c r="AN1728" i="8"/>
  <c r="AM1728" i="8"/>
  <c r="AL1728" i="8"/>
  <c r="AK1728" i="8"/>
  <c r="AJ1728" i="8"/>
  <c r="AH1728" i="8"/>
  <c r="AI1728" i="8" s="1"/>
  <c r="AG1728" i="8"/>
  <c r="AE1728" i="8"/>
  <c r="AF1728" i="8" s="1"/>
  <c r="AB1728" i="8"/>
  <c r="AC1728" i="8" s="1"/>
  <c r="AT1727" i="8"/>
  <c r="AU1727" i="8" s="1"/>
  <c r="AS1727" i="8"/>
  <c r="AR1727" i="8"/>
  <c r="AQ1727" i="8"/>
  <c r="AP1727" i="8"/>
  <c r="AO1727" i="8"/>
  <c r="AN1727" i="8"/>
  <c r="AM1727" i="8"/>
  <c r="AL1727" i="8"/>
  <c r="AK1727" i="8"/>
  <c r="AJ1727" i="8"/>
  <c r="AH1727" i="8"/>
  <c r="AI1727" i="8" s="1"/>
  <c r="AG1727" i="8"/>
  <c r="AE1727" i="8"/>
  <c r="AF1727" i="8" s="1"/>
  <c r="AB1727" i="8"/>
  <c r="AC1727" i="8" s="1"/>
  <c r="AT1726" i="8"/>
  <c r="AU1726" i="8" s="1"/>
  <c r="AS1726" i="8"/>
  <c r="AR1726" i="8"/>
  <c r="AQ1726" i="8"/>
  <c r="AP1726" i="8"/>
  <c r="AO1726" i="8"/>
  <c r="AN1726" i="8"/>
  <c r="AM1726" i="8"/>
  <c r="AL1726" i="8"/>
  <c r="AK1726" i="8"/>
  <c r="AJ1726" i="8"/>
  <c r="AH1726" i="8"/>
  <c r="AI1726" i="8" s="1"/>
  <c r="AG1726" i="8"/>
  <c r="AE1726" i="8"/>
  <c r="AF1726" i="8" s="1"/>
  <c r="AB1726" i="8"/>
  <c r="AC1726" i="8" s="1"/>
  <c r="AU1725" i="8"/>
  <c r="AT1725" i="8"/>
  <c r="AS1725" i="8"/>
  <c r="AR1725" i="8"/>
  <c r="AQ1725" i="8"/>
  <c r="AP1725" i="8"/>
  <c r="AO1725" i="8"/>
  <c r="AN1725" i="8"/>
  <c r="AM1725" i="8"/>
  <c r="AL1725" i="8"/>
  <c r="AK1725" i="8"/>
  <c r="AJ1725" i="8"/>
  <c r="AH1725" i="8"/>
  <c r="AI1725" i="8" s="1"/>
  <c r="AG1725" i="8"/>
  <c r="AE1725" i="8"/>
  <c r="AF1725" i="8" s="1"/>
  <c r="AB1725" i="8"/>
  <c r="AC1725" i="8" s="1"/>
  <c r="AT1724" i="8"/>
  <c r="AU1724" i="8" s="1"/>
  <c r="AS1724" i="8"/>
  <c r="AR1724" i="8"/>
  <c r="AQ1724" i="8"/>
  <c r="AP1724" i="8"/>
  <c r="AO1724" i="8"/>
  <c r="AN1724" i="8"/>
  <c r="AM1724" i="8"/>
  <c r="AL1724" i="8"/>
  <c r="AK1724" i="8"/>
  <c r="AJ1724" i="8"/>
  <c r="AH1724" i="8"/>
  <c r="AI1724" i="8" s="1"/>
  <c r="AG1724" i="8"/>
  <c r="AE1724" i="8"/>
  <c r="AF1724" i="8" s="1"/>
  <c r="AB1724" i="8"/>
  <c r="AC1724" i="8" s="1"/>
  <c r="AT1723" i="8"/>
  <c r="AU1723" i="8" s="1"/>
  <c r="AS1723" i="8"/>
  <c r="AR1723" i="8"/>
  <c r="AQ1723" i="8"/>
  <c r="AP1723" i="8"/>
  <c r="AO1723" i="8"/>
  <c r="AN1723" i="8"/>
  <c r="AM1723" i="8"/>
  <c r="AL1723" i="8"/>
  <c r="AK1723" i="8"/>
  <c r="AJ1723" i="8"/>
  <c r="AH1723" i="8"/>
  <c r="AI1723" i="8" s="1"/>
  <c r="AG1723" i="8"/>
  <c r="AE1723" i="8"/>
  <c r="AF1723" i="8" s="1"/>
  <c r="AB1723" i="8"/>
  <c r="AC1723" i="8" s="1"/>
  <c r="AT1722" i="8"/>
  <c r="AU1722" i="8" s="1"/>
  <c r="AS1722" i="8"/>
  <c r="AR1722" i="8"/>
  <c r="AQ1722" i="8"/>
  <c r="AP1722" i="8"/>
  <c r="AO1722" i="8"/>
  <c r="AN1722" i="8"/>
  <c r="AM1722" i="8"/>
  <c r="AL1722" i="8"/>
  <c r="AK1722" i="8"/>
  <c r="AJ1722" i="8"/>
  <c r="AH1722" i="8"/>
  <c r="AI1722" i="8" s="1"/>
  <c r="AG1722" i="8"/>
  <c r="AE1722" i="8"/>
  <c r="AF1722" i="8" s="1"/>
  <c r="AB1722" i="8"/>
  <c r="AC1722" i="8" s="1"/>
  <c r="AT1721" i="8"/>
  <c r="AU1721" i="8" s="1"/>
  <c r="AS1721" i="8"/>
  <c r="AR1721" i="8"/>
  <c r="AQ1721" i="8"/>
  <c r="AP1721" i="8"/>
  <c r="AO1721" i="8"/>
  <c r="AN1721" i="8"/>
  <c r="AM1721" i="8"/>
  <c r="AL1721" i="8"/>
  <c r="AK1721" i="8"/>
  <c r="AJ1721" i="8"/>
  <c r="AH1721" i="8"/>
  <c r="AI1721" i="8" s="1"/>
  <c r="AG1721" i="8"/>
  <c r="AE1721" i="8"/>
  <c r="AF1721" i="8" s="1"/>
  <c r="AB1721" i="8"/>
  <c r="AC1721" i="8" s="1"/>
  <c r="AT1720" i="8"/>
  <c r="AU1720" i="8" s="1"/>
  <c r="AS1720" i="8"/>
  <c r="AR1720" i="8"/>
  <c r="AQ1720" i="8"/>
  <c r="AP1720" i="8"/>
  <c r="AO1720" i="8"/>
  <c r="AN1720" i="8"/>
  <c r="AM1720" i="8"/>
  <c r="AL1720" i="8"/>
  <c r="AK1720" i="8"/>
  <c r="AJ1720" i="8"/>
  <c r="AH1720" i="8"/>
  <c r="AI1720" i="8" s="1"/>
  <c r="AG1720" i="8"/>
  <c r="AE1720" i="8"/>
  <c r="AF1720" i="8" s="1"/>
  <c r="AB1720" i="8"/>
  <c r="AC1720" i="8" s="1"/>
  <c r="AT1719" i="8"/>
  <c r="AU1719" i="8" s="1"/>
  <c r="AS1719" i="8"/>
  <c r="AR1719" i="8"/>
  <c r="AQ1719" i="8"/>
  <c r="AP1719" i="8"/>
  <c r="AO1719" i="8"/>
  <c r="AN1719" i="8"/>
  <c r="AM1719" i="8"/>
  <c r="AL1719" i="8"/>
  <c r="AK1719" i="8"/>
  <c r="AJ1719" i="8"/>
  <c r="AH1719" i="8"/>
  <c r="AI1719" i="8" s="1"/>
  <c r="AG1719" i="8"/>
  <c r="AE1719" i="8"/>
  <c r="AF1719" i="8" s="1"/>
  <c r="AB1719" i="8"/>
  <c r="AC1719" i="8" s="1"/>
  <c r="AT1718" i="8"/>
  <c r="AU1718" i="8" s="1"/>
  <c r="AS1718" i="8"/>
  <c r="AR1718" i="8"/>
  <c r="AQ1718" i="8"/>
  <c r="AP1718" i="8"/>
  <c r="AO1718" i="8"/>
  <c r="AN1718" i="8"/>
  <c r="AM1718" i="8"/>
  <c r="AL1718" i="8"/>
  <c r="AK1718" i="8"/>
  <c r="AJ1718" i="8"/>
  <c r="AH1718" i="8"/>
  <c r="AI1718" i="8" s="1"/>
  <c r="AG1718" i="8"/>
  <c r="AE1718" i="8"/>
  <c r="AF1718" i="8" s="1"/>
  <c r="AB1718" i="8"/>
  <c r="AC1718" i="8" s="1"/>
  <c r="AT1717" i="8"/>
  <c r="AU1717" i="8" s="1"/>
  <c r="AS1717" i="8"/>
  <c r="AR1717" i="8"/>
  <c r="AQ1717" i="8"/>
  <c r="AP1717" i="8"/>
  <c r="AO1717" i="8"/>
  <c r="AN1717" i="8"/>
  <c r="AM1717" i="8"/>
  <c r="AL1717" i="8"/>
  <c r="AK1717" i="8"/>
  <c r="AJ1717" i="8"/>
  <c r="AH1717" i="8"/>
  <c r="AI1717" i="8" s="1"/>
  <c r="AG1717" i="8"/>
  <c r="AE1717" i="8"/>
  <c r="AF1717" i="8" s="1"/>
  <c r="AB1717" i="8"/>
  <c r="AC1717" i="8" s="1"/>
  <c r="AT1716" i="8"/>
  <c r="AU1716" i="8" s="1"/>
  <c r="AS1716" i="8"/>
  <c r="AR1716" i="8"/>
  <c r="AQ1716" i="8"/>
  <c r="AP1716" i="8"/>
  <c r="AO1716" i="8"/>
  <c r="AN1716" i="8"/>
  <c r="AM1716" i="8"/>
  <c r="AL1716" i="8"/>
  <c r="AK1716" i="8"/>
  <c r="AJ1716" i="8"/>
  <c r="AH1716" i="8"/>
  <c r="AI1716" i="8" s="1"/>
  <c r="AG1716" i="8"/>
  <c r="AE1716" i="8"/>
  <c r="AF1716" i="8" s="1"/>
  <c r="AB1716" i="8"/>
  <c r="AC1716" i="8" s="1"/>
  <c r="AT1715" i="8"/>
  <c r="AU1715" i="8" s="1"/>
  <c r="AS1715" i="8"/>
  <c r="AR1715" i="8"/>
  <c r="AQ1715" i="8"/>
  <c r="AP1715" i="8"/>
  <c r="AO1715" i="8"/>
  <c r="AN1715" i="8"/>
  <c r="AM1715" i="8"/>
  <c r="AL1715" i="8"/>
  <c r="AK1715" i="8"/>
  <c r="AJ1715" i="8"/>
  <c r="AH1715" i="8"/>
  <c r="AI1715" i="8" s="1"/>
  <c r="AG1715" i="8"/>
  <c r="AE1715" i="8"/>
  <c r="AF1715" i="8" s="1"/>
  <c r="AB1715" i="8"/>
  <c r="AC1715" i="8" s="1"/>
  <c r="AT1714" i="8"/>
  <c r="AU1714" i="8" s="1"/>
  <c r="AS1714" i="8"/>
  <c r="AR1714" i="8"/>
  <c r="AQ1714" i="8"/>
  <c r="AP1714" i="8"/>
  <c r="AO1714" i="8"/>
  <c r="AN1714" i="8"/>
  <c r="AM1714" i="8"/>
  <c r="AL1714" i="8"/>
  <c r="AK1714" i="8"/>
  <c r="AJ1714" i="8"/>
  <c r="AH1714" i="8"/>
  <c r="AI1714" i="8" s="1"/>
  <c r="AG1714" i="8"/>
  <c r="AE1714" i="8"/>
  <c r="AF1714" i="8" s="1"/>
  <c r="AB1714" i="8"/>
  <c r="AC1714" i="8" s="1"/>
  <c r="AT1713" i="8"/>
  <c r="AU1713" i="8" s="1"/>
  <c r="AS1713" i="8"/>
  <c r="AR1713" i="8"/>
  <c r="AQ1713" i="8"/>
  <c r="AP1713" i="8"/>
  <c r="AO1713" i="8"/>
  <c r="AN1713" i="8"/>
  <c r="AM1713" i="8"/>
  <c r="AL1713" i="8"/>
  <c r="AK1713" i="8"/>
  <c r="AJ1713" i="8"/>
  <c r="AH1713" i="8"/>
  <c r="AI1713" i="8" s="1"/>
  <c r="AG1713" i="8"/>
  <c r="AE1713" i="8"/>
  <c r="AF1713" i="8" s="1"/>
  <c r="AB1713" i="8"/>
  <c r="AC1713" i="8" s="1"/>
  <c r="AT1712" i="8"/>
  <c r="AU1712" i="8" s="1"/>
  <c r="AS1712" i="8"/>
  <c r="AR1712" i="8"/>
  <c r="AQ1712" i="8"/>
  <c r="AP1712" i="8"/>
  <c r="AO1712" i="8"/>
  <c r="AN1712" i="8"/>
  <c r="AM1712" i="8"/>
  <c r="AL1712" i="8"/>
  <c r="AK1712" i="8"/>
  <c r="AJ1712" i="8"/>
  <c r="AH1712" i="8"/>
  <c r="AI1712" i="8" s="1"/>
  <c r="AG1712" i="8"/>
  <c r="AE1712" i="8"/>
  <c r="AF1712" i="8" s="1"/>
  <c r="AB1712" i="8"/>
  <c r="AC1712" i="8" s="1"/>
  <c r="AT1711" i="8"/>
  <c r="AU1711" i="8" s="1"/>
  <c r="AS1711" i="8"/>
  <c r="AR1711" i="8"/>
  <c r="AQ1711" i="8"/>
  <c r="AP1711" i="8"/>
  <c r="AO1711" i="8"/>
  <c r="AN1711" i="8"/>
  <c r="AM1711" i="8"/>
  <c r="AL1711" i="8"/>
  <c r="AK1711" i="8"/>
  <c r="AJ1711" i="8"/>
  <c r="AH1711" i="8"/>
  <c r="AI1711" i="8" s="1"/>
  <c r="AG1711" i="8"/>
  <c r="AE1711" i="8"/>
  <c r="AF1711" i="8" s="1"/>
  <c r="AB1711" i="8"/>
  <c r="AC1711" i="8" s="1"/>
  <c r="AT1710" i="8"/>
  <c r="AU1710" i="8" s="1"/>
  <c r="AS1710" i="8"/>
  <c r="AR1710" i="8"/>
  <c r="AQ1710" i="8"/>
  <c r="AP1710" i="8"/>
  <c r="AO1710" i="8"/>
  <c r="AN1710" i="8"/>
  <c r="AM1710" i="8"/>
  <c r="AL1710" i="8"/>
  <c r="AK1710" i="8"/>
  <c r="AJ1710" i="8"/>
  <c r="AH1710" i="8"/>
  <c r="AI1710" i="8" s="1"/>
  <c r="AG1710" i="8"/>
  <c r="AE1710" i="8"/>
  <c r="AF1710" i="8" s="1"/>
  <c r="AB1710" i="8"/>
  <c r="AC1710" i="8" s="1"/>
  <c r="AT1709" i="8"/>
  <c r="AU1709" i="8" s="1"/>
  <c r="AS1709" i="8"/>
  <c r="AR1709" i="8"/>
  <c r="AQ1709" i="8"/>
  <c r="AP1709" i="8"/>
  <c r="AO1709" i="8"/>
  <c r="AN1709" i="8"/>
  <c r="AM1709" i="8"/>
  <c r="AL1709" i="8"/>
  <c r="AK1709" i="8"/>
  <c r="AJ1709" i="8"/>
  <c r="AH1709" i="8"/>
  <c r="AI1709" i="8" s="1"/>
  <c r="AG1709" i="8"/>
  <c r="AE1709" i="8"/>
  <c r="AF1709" i="8" s="1"/>
  <c r="AB1709" i="8"/>
  <c r="AC1709" i="8" s="1"/>
  <c r="AT1708" i="8"/>
  <c r="AU1708" i="8" s="1"/>
  <c r="AS1708" i="8"/>
  <c r="AR1708" i="8"/>
  <c r="AQ1708" i="8"/>
  <c r="AP1708" i="8"/>
  <c r="AO1708" i="8"/>
  <c r="AN1708" i="8"/>
  <c r="AM1708" i="8"/>
  <c r="AL1708" i="8"/>
  <c r="AK1708" i="8"/>
  <c r="AJ1708" i="8"/>
  <c r="AH1708" i="8"/>
  <c r="AI1708" i="8" s="1"/>
  <c r="AG1708" i="8"/>
  <c r="AE1708" i="8"/>
  <c r="AF1708" i="8" s="1"/>
  <c r="AB1708" i="8"/>
  <c r="AC1708" i="8" s="1"/>
  <c r="AT1707" i="8"/>
  <c r="AU1707" i="8" s="1"/>
  <c r="AS1707" i="8"/>
  <c r="AR1707" i="8"/>
  <c r="AQ1707" i="8"/>
  <c r="AP1707" i="8"/>
  <c r="AO1707" i="8"/>
  <c r="AN1707" i="8"/>
  <c r="AM1707" i="8"/>
  <c r="AL1707" i="8"/>
  <c r="AK1707" i="8"/>
  <c r="AJ1707" i="8"/>
  <c r="AH1707" i="8"/>
  <c r="AI1707" i="8" s="1"/>
  <c r="AG1707" i="8"/>
  <c r="AE1707" i="8"/>
  <c r="AF1707" i="8" s="1"/>
  <c r="AB1707" i="8"/>
  <c r="AC1707" i="8" s="1"/>
  <c r="AT1706" i="8"/>
  <c r="AU1706" i="8" s="1"/>
  <c r="AS1706" i="8"/>
  <c r="AR1706" i="8"/>
  <c r="AQ1706" i="8"/>
  <c r="AP1706" i="8"/>
  <c r="AO1706" i="8"/>
  <c r="AN1706" i="8"/>
  <c r="AM1706" i="8"/>
  <c r="AL1706" i="8"/>
  <c r="AK1706" i="8"/>
  <c r="AJ1706" i="8"/>
  <c r="AH1706" i="8"/>
  <c r="AI1706" i="8" s="1"/>
  <c r="AG1706" i="8"/>
  <c r="AE1706" i="8"/>
  <c r="AF1706" i="8" s="1"/>
  <c r="AB1706" i="8"/>
  <c r="AC1706" i="8" s="1"/>
  <c r="AT1705" i="8"/>
  <c r="AU1705" i="8" s="1"/>
  <c r="AS1705" i="8"/>
  <c r="AR1705" i="8"/>
  <c r="AQ1705" i="8"/>
  <c r="AP1705" i="8"/>
  <c r="AO1705" i="8"/>
  <c r="AN1705" i="8"/>
  <c r="AM1705" i="8"/>
  <c r="AL1705" i="8"/>
  <c r="AK1705" i="8"/>
  <c r="AJ1705" i="8"/>
  <c r="AH1705" i="8"/>
  <c r="AI1705" i="8" s="1"/>
  <c r="AG1705" i="8"/>
  <c r="AE1705" i="8"/>
  <c r="AF1705" i="8" s="1"/>
  <c r="AB1705" i="8"/>
  <c r="AC1705" i="8" s="1"/>
  <c r="AT1704" i="8"/>
  <c r="AU1704" i="8" s="1"/>
  <c r="AS1704" i="8"/>
  <c r="AR1704" i="8"/>
  <c r="AQ1704" i="8"/>
  <c r="AP1704" i="8"/>
  <c r="AO1704" i="8"/>
  <c r="AN1704" i="8"/>
  <c r="AM1704" i="8"/>
  <c r="AL1704" i="8"/>
  <c r="AK1704" i="8"/>
  <c r="AJ1704" i="8"/>
  <c r="AH1704" i="8"/>
  <c r="AI1704" i="8" s="1"/>
  <c r="AG1704" i="8"/>
  <c r="AE1704" i="8"/>
  <c r="AF1704" i="8" s="1"/>
  <c r="AB1704" i="8"/>
  <c r="AC1704" i="8" s="1"/>
  <c r="AT1703" i="8"/>
  <c r="AU1703" i="8" s="1"/>
  <c r="AS1703" i="8"/>
  <c r="AR1703" i="8"/>
  <c r="AQ1703" i="8"/>
  <c r="AP1703" i="8"/>
  <c r="AO1703" i="8"/>
  <c r="AN1703" i="8"/>
  <c r="AM1703" i="8"/>
  <c r="AL1703" i="8"/>
  <c r="AK1703" i="8"/>
  <c r="AJ1703" i="8"/>
  <c r="AH1703" i="8"/>
  <c r="AI1703" i="8" s="1"/>
  <c r="AG1703" i="8"/>
  <c r="AE1703" i="8"/>
  <c r="AF1703" i="8" s="1"/>
  <c r="AB1703" i="8"/>
  <c r="AC1703" i="8" s="1"/>
  <c r="AT1702" i="8"/>
  <c r="AU1702" i="8" s="1"/>
  <c r="AS1702" i="8"/>
  <c r="AR1702" i="8"/>
  <c r="AQ1702" i="8"/>
  <c r="AP1702" i="8"/>
  <c r="AO1702" i="8"/>
  <c r="AN1702" i="8"/>
  <c r="AM1702" i="8"/>
  <c r="AL1702" i="8"/>
  <c r="AK1702" i="8"/>
  <c r="AJ1702" i="8"/>
  <c r="AH1702" i="8"/>
  <c r="AI1702" i="8" s="1"/>
  <c r="AG1702" i="8"/>
  <c r="AE1702" i="8"/>
  <c r="AF1702" i="8" s="1"/>
  <c r="AB1702" i="8"/>
  <c r="AC1702" i="8" s="1"/>
  <c r="AT1701" i="8"/>
  <c r="AU1701" i="8" s="1"/>
  <c r="AS1701" i="8"/>
  <c r="AR1701" i="8"/>
  <c r="AQ1701" i="8"/>
  <c r="AP1701" i="8"/>
  <c r="AO1701" i="8"/>
  <c r="AN1701" i="8"/>
  <c r="AM1701" i="8"/>
  <c r="AL1701" i="8"/>
  <c r="AK1701" i="8"/>
  <c r="AJ1701" i="8"/>
  <c r="AH1701" i="8"/>
  <c r="AI1701" i="8" s="1"/>
  <c r="AG1701" i="8"/>
  <c r="AE1701" i="8"/>
  <c r="AF1701" i="8" s="1"/>
  <c r="AB1701" i="8"/>
  <c r="AC1701" i="8" s="1"/>
  <c r="AT1700" i="8"/>
  <c r="AU1700" i="8" s="1"/>
  <c r="AS1700" i="8"/>
  <c r="AR1700" i="8"/>
  <c r="AQ1700" i="8"/>
  <c r="AP1700" i="8"/>
  <c r="AO1700" i="8"/>
  <c r="AN1700" i="8"/>
  <c r="AM1700" i="8"/>
  <c r="AL1700" i="8"/>
  <c r="AK1700" i="8"/>
  <c r="AJ1700" i="8"/>
  <c r="AH1700" i="8"/>
  <c r="AI1700" i="8" s="1"/>
  <c r="AG1700" i="8"/>
  <c r="AE1700" i="8"/>
  <c r="AF1700" i="8" s="1"/>
  <c r="AB1700" i="8"/>
  <c r="AC1700" i="8" s="1"/>
  <c r="AT1699" i="8"/>
  <c r="AU1699" i="8" s="1"/>
  <c r="AS1699" i="8"/>
  <c r="AR1699" i="8"/>
  <c r="AQ1699" i="8"/>
  <c r="AP1699" i="8"/>
  <c r="AO1699" i="8"/>
  <c r="AN1699" i="8"/>
  <c r="AM1699" i="8"/>
  <c r="AL1699" i="8"/>
  <c r="AK1699" i="8"/>
  <c r="AJ1699" i="8"/>
  <c r="AH1699" i="8"/>
  <c r="AI1699" i="8" s="1"/>
  <c r="AG1699" i="8"/>
  <c r="AE1699" i="8"/>
  <c r="AF1699" i="8" s="1"/>
  <c r="AB1699" i="8"/>
  <c r="AC1699" i="8" s="1"/>
  <c r="AT1698" i="8"/>
  <c r="AU1698" i="8" s="1"/>
  <c r="AS1698" i="8"/>
  <c r="AR1698" i="8"/>
  <c r="AQ1698" i="8"/>
  <c r="AP1698" i="8"/>
  <c r="AO1698" i="8"/>
  <c r="AN1698" i="8"/>
  <c r="AM1698" i="8"/>
  <c r="AL1698" i="8"/>
  <c r="AK1698" i="8"/>
  <c r="AJ1698" i="8"/>
  <c r="AH1698" i="8"/>
  <c r="AI1698" i="8" s="1"/>
  <c r="AG1698" i="8"/>
  <c r="AE1698" i="8"/>
  <c r="AF1698" i="8" s="1"/>
  <c r="AB1698" i="8"/>
  <c r="AC1698" i="8" s="1"/>
  <c r="AU1697" i="8"/>
  <c r="AT1697" i="8"/>
  <c r="AS1697" i="8"/>
  <c r="AR1697" i="8"/>
  <c r="AQ1697" i="8"/>
  <c r="AP1697" i="8"/>
  <c r="AO1697" i="8"/>
  <c r="AN1697" i="8"/>
  <c r="AM1697" i="8"/>
  <c r="AL1697" i="8"/>
  <c r="AK1697" i="8"/>
  <c r="AJ1697" i="8"/>
  <c r="AH1697" i="8"/>
  <c r="AI1697" i="8" s="1"/>
  <c r="AG1697" i="8"/>
  <c r="AE1697" i="8"/>
  <c r="AF1697" i="8" s="1"/>
  <c r="AB1697" i="8"/>
  <c r="AC1697" i="8" s="1"/>
  <c r="AT1696" i="8"/>
  <c r="AU1696" i="8" s="1"/>
  <c r="AS1696" i="8"/>
  <c r="AR1696" i="8"/>
  <c r="AQ1696" i="8"/>
  <c r="AP1696" i="8"/>
  <c r="AO1696" i="8"/>
  <c r="AN1696" i="8"/>
  <c r="AM1696" i="8"/>
  <c r="AL1696" i="8"/>
  <c r="AK1696" i="8"/>
  <c r="AJ1696" i="8"/>
  <c r="AH1696" i="8"/>
  <c r="AI1696" i="8" s="1"/>
  <c r="AG1696" i="8"/>
  <c r="AE1696" i="8"/>
  <c r="AF1696" i="8" s="1"/>
  <c r="AB1696" i="8"/>
  <c r="AC1696" i="8" s="1"/>
  <c r="AT1695" i="8"/>
  <c r="AU1695" i="8" s="1"/>
  <c r="AS1695" i="8"/>
  <c r="AR1695" i="8"/>
  <c r="AQ1695" i="8"/>
  <c r="AP1695" i="8"/>
  <c r="AO1695" i="8"/>
  <c r="AN1695" i="8"/>
  <c r="AM1695" i="8"/>
  <c r="AL1695" i="8"/>
  <c r="AK1695" i="8"/>
  <c r="AJ1695" i="8"/>
  <c r="AH1695" i="8"/>
  <c r="AI1695" i="8" s="1"/>
  <c r="AG1695" i="8"/>
  <c r="AE1695" i="8"/>
  <c r="AF1695" i="8" s="1"/>
  <c r="AB1695" i="8"/>
  <c r="AC1695" i="8" s="1"/>
  <c r="AT1694" i="8"/>
  <c r="AU1694" i="8" s="1"/>
  <c r="AS1694" i="8"/>
  <c r="AR1694" i="8"/>
  <c r="AQ1694" i="8"/>
  <c r="AP1694" i="8"/>
  <c r="AO1694" i="8"/>
  <c r="AN1694" i="8"/>
  <c r="AM1694" i="8"/>
  <c r="AL1694" i="8"/>
  <c r="AK1694" i="8"/>
  <c r="AJ1694" i="8"/>
  <c r="AH1694" i="8"/>
  <c r="AI1694" i="8" s="1"/>
  <c r="AG1694" i="8"/>
  <c r="AE1694" i="8"/>
  <c r="AF1694" i="8" s="1"/>
  <c r="AB1694" i="8"/>
  <c r="AC1694" i="8" s="1"/>
  <c r="AT1693" i="8"/>
  <c r="AU1693" i="8" s="1"/>
  <c r="AS1693" i="8"/>
  <c r="AR1693" i="8"/>
  <c r="AQ1693" i="8"/>
  <c r="AP1693" i="8"/>
  <c r="AO1693" i="8"/>
  <c r="AN1693" i="8"/>
  <c r="AM1693" i="8"/>
  <c r="AL1693" i="8"/>
  <c r="AK1693" i="8"/>
  <c r="AJ1693" i="8"/>
  <c r="AH1693" i="8"/>
  <c r="AI1693" i="8" s="1"/>
  <c r="AG1693" i="8"/>
  <c r="AE1693" i="8"/>
  <c r="AF1693" i="8" s="1"/>
  <c r="AB1693" i="8"/>
  <c r="AC1693" i="8" s="1"/>
  <c r="AT1692" i="8"/>
  <c r="AU1692" i="8" s="1"/>
  <c r="AS1692" i="8"/>
  <c r="AR1692" i="8"/>
  <c r="AQ1692" i="8"/>
  <c r="AP1692" i="8"/>
  <c r="AO1692" i="8"/>
  <c r="AN1692" i="8"/>
  <c r="AM1692" i="8"/>
  <c r="AL1692" i="8"/>
  <c r="AK1692" i="8"/>
  <c r="AJ1692" i="8"/>
  <c r="AH1692" i="8"/>
  <c r="AI1692" i="8" s="1"/>
  <c r="AG1692" i="8"/>
  <c r="AE1692" i="8"/>
  <c r="AF1692" i="8" s="1"/>
  <c r="AB1692" i="8"/>
  <c r="AC1692" i="8" s="1"/>
  <c r="AT1691" i="8"/>
  <c r="AU1691" i="8" s="1"/>
  <c r="AS1691" i="8"/>
  <c r="AR1691" i="8"/>
  <c r="AQ1691" i="8"/>
  <c r="AP1691" i="8"/>
  <c r="AO1691" i="8"/>
  <c r="AN1691" i="8"/>
  <c r="AM1691" i="8"/>
  <c r="AL1691" i="8"/>
  <c r="AK1691" i="8"/>
  <c r="AJ1691" i="8"/>
  <c r="AH1691" i="8"/>
  <c r="AI1691" i="8" s="1"/>
  <c r="AG1691" i="8"/>
  <c r="AE1691" i="8"/>
  <c r="AF1691" i="8" s="1"/>
  <c r="AB1691" i="8"/>
  <c r="AC1691" i="8" s="1"/>
  <c r="AT1690" i="8"/>
  <c r="AU1690" i="8" s="1"/>
  <c r="AS1690" i="8"/>
  <c r="AR1690" i="8"/>
  <c r="AQ1690" i="8"/>
  <c r="AP1690" i="8"/>
  <c r="AO1690" i="8"/>
  <c r="AN1690" i="8"/>
  <c r="AM1690" i="8"/>
  <c r="AL1690" i="8"/>
  <c r="AK1690" i="8"/>
  <c r="AJ1690" i="8"/>
  <c r="AH1690" i="8"/>
  <c r="AI1690" i="8" s="1"/>
  <c r="AG1690" i="8"/>
  <c r="AE1690" i="8"/>
  <c r="AF1690" i="8" s="1"/>
  <c r="AB1690" i="8"/>
  <c r="AC1690" i="8" s="1"/>
  <c r="AT1689" i="8"/>
  <c r="AU1689" i="8" s="1"/>
  <c r="AS1689" i="8"/>
  <c r="AR1689" i="8"/>
  <c r="AQ1689" i="8"/>
  <c r="AP1689" i="8"/>
  <c r="AO1689" i="8"/>
  <c r="AN1689" i="8"/>
  <c r="AM1689" i="8"/>
  <c r="AL1689" i="8"/>
  <c r="AK1689" i="8"/>
  <c r="AJ1689" i="8"/>
  <c r="AH1689" i="8"/>
  <c r="AI1689" i="8" s="1"/>
  <c r="AG1689" i="8"/>
  <c r="AE1689" i="8"/>
  <c r="AF1689" i="8" s="1"/>
  <c r="AB1689" i="8"/>
  <c r="AC1689" i="8" s="1"/>
  <c r="AT1688" i="8"/>
  <c r="AU1688" i="8" s="1"/>
  <c r="AS1688" i="8"/>
  <c r="AR1688" i="8"/>
  <c r="AQ1688" i="8"/>
  <c r="AP1688" i="8"/>
  <c r="AO1688" i="8"/>
  <c r="AN1688" i="8"/>
  <c r="AM1688" i="8"/>
  <c r="AL1688" i="8"/>
  <c r="AK1688" i="8"/>
  <c r="AJ1688" i="8"/>
  <c r="AH1688" i="8"/>
  <c r="AI1688" i="8" s="1"/>
  <c r="AG1688" i="8"/>
  <c r="AE1688" i="8"/>
  <c r="AF1688" i="8" s="1"/>
  <c r="AB1688" i="8"/>
  <c r="AC1688" i="8" s="1"/>
  <c r="AT1687" i="8"/>
  <c r="AU1687" i="8" s="1"/>
  <c r="AS1687" i="8"/>
  <c r="AR1687" i="8"/>
  <c r="AQ1687" i="8"/>
  <c r="AP1687" i="8"/>
  <c r="AO1687" i="8"/>
  <c r="AN1687" i="8"/>
  <c r="AM1687" i="8"/>
  <c r="AL1687" i="8"/>
  <c r="AK1687" i="8"/>
  <c r="AJ1687" i="8"/>
  <c r="AH1687" i="8"/>
  <c r="AI1687" i="8" s="1"/>
  <c r="AG1687" i="8"/>
  <c r="AE1687" i="8"/>
  <c r="AF1687" i="8" s="1"/>
  <c r="AB1687" i="8"/>
  <c r="AC1687" i="8" s="1"/>
  <c r="AT1686" i="8"/>
  <c r="AU1686" i="8" s="1"/>
  <c r="AS1686" i="8"/>
  <c r="AR1686" i="8"/>
  <c r="AQ1686" i="8"/>
  <c r="AP1686" i="8"/>
  <c r="AO1686" i="8"/>
  <c r="AN1686" i="8"/>
  <c r="AM1686" i="8"/>
  <c r="AL1686" i="8"/>
  <c r="AK1686" i="8"/>
  <c r="AJ1686" i="8"/>
  <c r="AH1686" i="8"/>
  <c r="AI1686" i="8" s="1"/>
  <c r="AG1686" i="8"/>
  <c r="AE1686" i="8"/>
  <c r="AF1686" i="8" s="1"/>
  <c r="AB1686" i="8"/>
  <c r="AC1686" i="8" s="1"/>
  <c r="AU1685" i="8"/>
  <c r="AT1685" i="8"/>
  <c r="AS1685" i="8"/>
  <c r="AR1685" i="8"/>
  <c r="AQ1685" i="8"/>
  <c r="AP1685" i="8"/>
  <c r="AO1685" i="8"/>
  <c r="AN1685" i="8"/>
  <c r="AM1685" i="8"/>
  <c r="AL1685" i="8"/>
  <c r="AK1685" i="8"/>
  <c r="AJ1685" i="8"/>
  <c r="AH1685" i="8"/>
  <c r="AI1685" i="8" s="1"/>
  <c r="AG1685" i="8"/>
  <c r="AE1685" i="8"/>
  <c r="AF1685" i="8" s="1"/>
  <c r="AB1685" i="8"/>
  <c r="AC1685" i="8" s="1"/>
  <c r="AT1684" i="8"/>
  <c r="AU1684" i="8" s="1"/>
  <c r="AS1684" i="8"/>
  <c r="AR1684" i="8"/>
  <c r="AQ1684" i="8"/>
  <c r="AP1684" i="8"/>
  <c r="AO1684" i="8"/>
  <c r="AN1684" i="8"/>
  <c r="AM1684" i="8"/>
  <c r="AL1684" i="8"/>
  <c r="AK1684" i="8"/>
  <c r="AJ1684" i="8"/>
  <c r="AH1684" i="8"/>
  <c r="AI1684" i="8" s="1"/>
  <c r="AG1684" i="8"/>
  <c r="AE1684" i="8"/>
  <c r="AF1684" i="8" s="1"/>
  <c r="AB1684" i="8"/>
  <c r="AC1684" i="8" s="1"/>
  <c r="AT1683" i="8"/>
  <c r="AU1683" i="8" s="1"/>
  <c r="AS1683" i="8"/>
  <c r="AR1683" i="8"/>
  <c r="AQ1683" i="8"/>
  <c r="AP1683" i="8"/>
  <c r="AO1683" i="8"/>
  <c r="AN1683" i="8"/>
  <c r="AM1683" i="8"/>
  <c r="AL1683" i="8"/>
  <c r="AK1683" i="8"/>
  <c r="AJ1683" i="8"/>
  <c r="AH1683" i="8"/>
  <c r="AI1683" i="8" s="1"/>
  <c r="AG1683" i="8"/>
  <c r="AE1683" i="8"/>
  <c r="AF1683" i="8" s="1"/>
  <c r="AB1683" i="8"/>
  <c r="AC1683" i="8" s="1"/>
  <c r="AT1682" i="8"/>
  <c r="AU1682" i="8" s="1"/>
  <c r="AS1682" i="8"/>
  <c r="AR1682" i="8"/>
  <c r="AQ1682" i="8"/>
  <c r="AP1682" i="8"/>
  <c r="AO1682" i="8"/>
  <c r="AN1682" i="8"/>
  <c r="AM1682" i="8"/>
  <c r="AL1682" i="8"/>
  <c r="AK1682" i="8"/>
  <c r="AJ1682" i="8"/>
  <c r="AH1682" i="8"/>
  <c r="AI1682" i="8" s="1"/>
  <c r="AG1682" i="8"/>
  <c r="AE1682" i="8"/>
  <c r="AF1682" i="8" s="1"/>
  <c r="AB1682" i="8"/>
  <c r="AC1682" i="8" s="1"/>
  <c r="AT1681" i="8"/>
  <c r="AU1681" i="8" s="1"/>
  <c r="AS1681" i="8"/>
  <c r="AR1681" i="8"/>
  <c r="AQ1681" i="8"/>
  <c r="AP1681" i="8"/>
  <c r="AO1681" i="8"/>
  <c r="AN1681" i="8"/>
  <c r="AM1681" i="8"/>
  <c r="AL1681" i="8"/>
  <c r="AK1681" i="8"/>
  <c r="AJ1681" i="8"/>
  <c r="AH1681" i="8"/>
  <c r="AI1681" i="8" s="1"/>
  <c r="AG1681" i="8"/>
  <c r="AE1681" i="8"/>
  <c r="AF1681" i="8" s="1"/>
  <c r="AB1681" i="8"/>
  <c r="AC1681" i="8" s="1"/>
  <c r="AT1680" i="8"/>
  <c r="AU1680" i="8" s="1"/>
  <c r="AS1680" i="8"/>
  <c r="AR1680" i="8"/>
  <c r="AQ1680" i="8"/>
  <c r="AP1680" i="8"/>
  <c r="AO1680" i="8"/>
  <c r="AN1680" i="8"/>
  <c r="AM1680" i="8"/>
  <c r="AL1680" i="8"/>
  <c r="AK1680" i="8"/>
  <c r="AJ1680" i="8"/>
  <c r="AH1680" i="8"/>
  <c r="AI1680" i="8" s="1"/>
  <c r="AG1680" i="8"/>
  <c r="AE1680" i="8"/>
  <c r="AF1680" i="8" s="1"/>
  <c r="AB1680" i="8"/>
  <c r="AC1680" i="8" s="1"/>
  <c r="AT1679" i="8"/>
  <c r="AU1679" i="8" s="1"/>
  <c r="AS1679" i="8"/>
  <c r="AR1679" i="8"/>
  <c r="AQ1679" i="8"/>
  <c r="AP1679" i="8"/>
  <c r="AO1679" i="8"/>
  <c r="AN1679" i="8"/>
  <c r="AM1679" i="8"/>
  <c r="AL1679" i="8"/>
  <c r="AK1679" i="8"/>
  <c r="AJ1679" i="8"/>
  <c r="AH1679" i="8"/>
  <c r="AI1679" i="8" s="1"/>
  <c r="AG1679" i="8"/>
  <c r="AE1679" i="8"/>
  <c r="AF1679" i="8" s="1"/>
  <c r="AC1679" i="8"/>
  <c r="AB1679" i="8"/>
  <c r="AT1678" i="8"/>
  <c r="AU1678" i="8" s="1"/>
  <c r="AS1678" i="8"/>
  <c r="AR1678" i="8"/>
  <c r="AQ1678" i="8"/>
  <c r="AP1678" i="8"/>
  <c r="AO1678" i="8"/>
  <c r="AN1678" i="8"/>
  <c r="AM1678" i="8"/>
  <c r="AL1678" i="8"/>
  <c r="AK1678" i="8"/>
  <c r="AJ1678" i="8"/>
  <c r="AH1678" i="8"/>
  <c r="AI1678" i="8" s="1"/>
  <c r="AG1678" i="8"/>
  <c r="AE1678" i="8"/>
  <c r="AF1678" i="8" s="1"/>
  <c r="AB1678" i="8"/>
  <c r="AC1678" i="8" s="1"/>
  <c r="AT1677" i="8"/>
  <c r="AU1677" i="8" s="1"/>
  <c r="AS1677" i="8"/>
  <c r="AR1677" i="8"/>
  <c r="AQ1677" i="8"/>
  <c r="AP1677" i="8"/>
  <c r="AO1677" i="8"/>
  <c r="AN1677" i="8"/>
  <c r="AM1677" i="8"/>
  <c r="AL1677" i="8"/>
  <c r="AK1677" i="8"/>
  <c r="AJ1677" i="8"/>
  <c r="AH1677" i="8"/>
  <c r="AI1677" i="8" s="1"/>
  <c r="AG1677" i="8"/>
  <c r="AE1677" i="8"/>
  <c r="AF1677" i="8" s="1"/>
  <c r="AB1677" i="8"/>
  <c r="AC1677" i="8" s="1"/>
  <c r="AT1676" i="8"/>
  <c r="AU1676" i="8" s="1"/>
  <c r="AS1676" i="8"/>
  <c r="AR1676" i="8"/>
  <c r="AQ1676" i="8"/>
  <c r="AP1676" i="8"/>
  <c r="AO1676" i="8"/>
  <c r="AN1676" i="8"/>
  <c r="AM1676" i="8"/>
  <c r="AL1676" i="8"/>
  <c r="AK1676" i="8"/>
  <c r="AJ1676" i="8"/>
  <c r="AH1676" i="8"/>
  <c r="AI1676" i="8" s="1"/>
  <c r="AG1676" i="8"/>
  <c r="AE1676" i="8"/>
  <c r="AF1676" i="8" s="1"/>
  <c r="AB1676" i="8"/>
  <c r="AC1676" i="8" s="1"/>
  <c r="AT1675" i="8"/>
  <c r="AU1675" i="8" s="1"/>
  <c r="AS1675" i="8"/>
  <c r="AR1675" i="8"/>
  <c r="AQ1675" i="8"/>
  <c r="AP1675" i="8"/>
  <c r="AO1675" i="8"/>
  <c r="AN1675" i="8"/>
  <c r="AM1675" i="8"/>
  <c r="AL1675" i="8"/>
  <c r="AK1675" i="8"/>
  <c r="AJ1675" i="8"/>
  <c r="AH1675" i="8"/>
  <c r="AI1675" i="8" s="1"/>
  <c r="AG1675" i="8"/>
  <c r="AE1675" i="8"/>
  <c r="AF1675" i="8" s="1"/>
  <c r="AB1675" i="8"/>
  <c r="AC1675" i="8" s="1"/>
  <c r="AT1674" i="8"/>
  <c r="AU1674" i="8" s="1"/>
  <c r="AS1674" i="8"/>
  <c r="AR1674" i="8"/>
  <c r="AQ1674" i="8"/>
  <c r="AP1674" i="8"/>
  <c r="AO1674" i="8"/>
  <c r="AN1674" i="8"/>
  <c r="AM1674" i="8"/>
  <c r="AL1674" i="8"/>
  <c r="AK1674" i="8"/>
  <c r="AJ1674" i="8"/>
  <c r="AH1674" i="8"/>
  <c r="AI1674" i="8" s="1"/>
  <c r="AG1674" i="8"/>
  <c r="AE1674" i="8"/>
  <c r="AF1674" i="8" s="1"/>
  <c r="AB1674" i="8"/>
  <c r="AC1674" i="8" s="1"/>
  <c r="AU1673" i="8"/>
  <c r="AT1673" i="8"/>
  <c r="AS1673" i="8"/>
  <c r="AR1673" i="8"/>
  <c r="AQ1673" i="8"/>
  <c r="AP1673" i="8"/>
  <c r="AO1673" i="8"/>
  <c r="AN1673" i="8"/>
  <c r="AM1673" i="8"/>
  <c r="AL1673" i="8"/>
  <c r="AK1673" i="8"/>
  <c r="AJ1673" i="8"/>
  <c r="AH1673" i="8"/>
  <c r="AI1673" i="8" s="1"/>
  <c r="AG1673" i="8"/>
  <c r="AE1673" i="8"/>
  <c r="AF1673" i="8" s="1"/>
  <c r="AB1673" i="8"/>
  <c r="AC1673" i="8" s="1"/>
  <c r="AT1672" i="8"/>
  <c r="AU1672" i="8" s="1"/>
  <c r="AS1672" i="8"/>
  <c r="AR1672" i="8"/>
  <c r="AQ1672" i="8"/>
  <c r="AP1672" i="8"/>
  <c r="AO1672" i="8"/>
  <c r="AN1672" i="8"/>
  <c r="AM1672" i="8"/>
  <c r="AL1672" i="8"/>
  <c r="AK1672" i="8"/>
  <c r="AJ1672" i="8"/>
  <c r="AH1672" i="8"/>
  <c r="AI1672" i="8" s="1"/>
  <c r="AG1672" i="8"/>
  <c r="AE1672" i="8"/>
  <c r="AF1672" i="8" s="1"/>
  <c r="AB1672" i="8"/>
  <c r="AC1672" i="8" s="1"/>
  <c r="AT1671" i="8"/>
  <c r="AU1671" i="8" s="1"/>
  <c r="AS1671" i="8"/>
  <c r="AR1671" i="8"/>
  <c r="AQ1671" i="8"/>
  <c r="AP1671" i="8"/>
  <c r="AO1671" i="8"/>
  <c r="AN1671" i="8"/>
  <c r="AM1671" i="8"/>
  <c r="AL1671" i="8"/>
  <c r="AK1671" i="8"/>
  <c r="AJ1671" i="8"/>
  <c r="AH1671" i="8"/>
  <c r="AI1671" i="8" s="1"/>
  <c r="AG1671" i="8"/>
  <c r="AE1671" i="8"/>
  <c r="AF1671" i="8" s="1"/>
  <c r="AB1671" i="8"/>
  <c r="AC1671" i="8" s="1"/>
  <c r="AT1670" i="8"/>
  <c r="AU1670" i="8" s="1"/>
  <c r="AS1670" i="8"/>
  <c r="AR1670" i="8"/>
  <c r="AQ1670" i="8"/>
  <c r="AP1670" i="8"/>
  <c r="AO1670" i="8"/>
  <c r="AN1670" i="8"/>
  <c r="AM1670" i="8"/>
  <c r="AL1670" i="8"/>
  <c r="AK1670" i="8"/>
  <c r="AJ1670" i="8"/>
  <c r="AH1670" i="8"/>
  <c r="AI1670" i="8" s="1"/>
  <c r="AG1670" i="8"/>
  <c r="AE1670" i="8"/>
  <c r="AF1670" i="8" s="1"/>
  <c r="AB1670" i="8"/>
  <c r="AC1670" i="8" s="1"/>
  <c r="AT1669" i="8"/>
  <c r="AU1669" i="8" s="1"/>
  <c r="AS1669" i="8"/>
  <c r="AR1669" i="8"/>
  <c r="AQ1669" i="8"/>
  <c r="AP1669" i="8"/>
  <c r="AO1669" i="8"/>
  <c r="AN1669" i="8"/>
  <c r="AM1669" i="8"/>
  <c r="AL1669" i="8"/>
  <c r="AK1669" i="8"/>
  <c r="AJ1669" i="8"/>
  <c r="AH1669" i="8"/>
  <c r="AI1669" i="8" s="1"/>
  <c r="AG1669" i="8"/>
  <c r="AE1669" i="8"/>
  <c r="AF1669" i="8" s="1"/>
  <c r="AB1669" i="8"/>
  <c r="AC1669" i="8" s="1"/>
  <c r="AT1668" i="8"/>
  <c r="AU1668" i="8" s="1"/>
  <c r="AS1668" i="8"/>
  <c r="AR1668" i="8"/>
  <c r="AQ1668" i="8"/>
  <c r="AP1668" i="8"/>
  <c r="AO1668" i="8"/>
  <c r="AN1668" i="8"/>
  <c r="AM1668" i="8"/>
  <c r="AL1668" i="8"/>
  <c r="AK1668" i="8"/>
  <c r="AJ1668" i="8"/>
  <c r="AH1668" i="8"/>
  <c r="AI1668" i="8" s="1"/>
  <c r="AG1668" i="8"/>
  <c r="AE1668" i="8"/>
  <c r="AF1668" i="8" s="1"/>
  <c r="AB1668" i="8"/>
  <c r="AC1668" i="8" s="1"/>
  <c r="AT1667" i="8"/>
  <c r="AU1667" i="8" s="1"/>
  <c r="AS1667" i="8"/>
  <c r="AR1667" i="8"/>
  <c r="AQ1667" i="8"/>
  <c r="AP1667" i="8"/>
  <c r="AO1667" i="8"/>
  <c r="AN1667" i="8"/>
  <c r="AM1667" i="8"/>
  <c r="AL1667" i="8"/>
  <c r="AK1667" i="8"/>
  <c r="AJ1667" i="8"/>
  <c r="AH1667" i="8"/>
  <c r="AI1667" i="8" s="1"/>
  <c r="AG1667" i="8"/>
  <c r="AE1667" i="8"/>
  <c r="AF1667" i="8" s="1"/>
  <c r="AB1667" i="8"/>
  <c r="AC1667" i="8" s="1"/>
  <c r="AT1666" i="8"/>
  <c r="AU1666" i="8" s="1"/>
  <c r="AS1666" i="8"/>
  <c r="AR1666" i="8"/>
  <c r="AQ1666" i="8"/>
  <c r="AP1666" i="8"/>
  <c r="AO1666" i="8"/>
  <c r="AN1666" i="8"/>
  <c r="AM1666" i="8"/>
  <c r="AL1666" i="8"/>
  <c r="AK1666" i="8"/>
  <c r="AJ1666" i="8"/>
  <c r="AH1666" i="8"/>
  <c r="AI1666" i="8" s="1"/>
  <c r="AG1666" i="8"/>
  <c r="AE1666" i="8"/>
  <c r="AF1666" i="8" s="1"/>
  <c r="AB1666" i="8"/>
  <c r="AC1666" i="8" s="1"/>
  <c r="AT1665" i="8"/>
  <c r="AU1665" i="8" s="1"/>
  <c r="AS1665" i="8"/>
  <c r="AR1665" i="8"/>
  <c r="AQ1665" i="8"/>
  <c r="AP1665" i="8"/>
  <c r="AO1665" i="8"/>
  <c r="AN1665" i="8"/>
  <c r="AM1665" i="8"/>
  <c r="AL1665" i="8"/>
  <c r="AK1665" i="8"/>
  <c r="AJ1665" i="8"/>
  <c r="AH1665" i="8"/>
  <c r="AI1665" i="8" s="1"/>
  <c r="AG1665" i="8"/>
  <c r="AE1665" i="8"/>
  <c r="AF1665" i="8" s="1"/>
  <c r="AB1665" i="8"/>
  <c r="AC1665" i="8" s="1"/>
  <c r="AT1664" i="8"/>
  <c r="AU1664" i="8" s="1"/>
  <c r="AS1664" i="8"/>
  <c r="AR1664" i="8"/>
  <c r="AQ1664" i="8"/>
  <c r="AP1664" i="8"/>
  <c r="AO1664" i="8"/>
  <c r="AN1664" i="8"/>
  <c r="AM1664" i="8"/>
  <c r="AL1664" i="8"/>
  <c r="AK1664" i="8"/>
  <c r="AJ1664" i="8"/>
  <c r="AH1664" i="8"/>
  <c r="AI1664" i="8" s="1"/>
  <c r="AG1664" i="8"/>
  <c r="AE1664" i="8"/>
  <c r="AF1664" i="8" s="1"/>
  <c r="AB1664" i="8"/>
  <c r="AC1664" i="8" s="1"/>
  <c r="AT1663" i="8"/>
  <c r="AU1663" i="8" s="1"/>
  <c r="AS1663" i="8"/>
  <c r="AR1663" i="8"/>
  <c r="AQ1663" i="8"/>
  <c r="AP1663" i="8"/>
  <c r="AO1663" i="8"/>
  <c r="AN1663" i="8"/>
  <c r="AM1663" i="8"/>
  <c r="AL1663" i="8"/>
  <c r="AK1663" i="8"/>
  <c r="AJ1663" i="8"/>
  <c r="AH1663" i="8"/>
  <c r="AI1663" i="8" s="1"/>
  <c r="AG1663" i="8"/>
  <c r="AE1663" i="8"/>
  <c r="AF1663" i="8" s="1"/>
  <c r="AB1663" i="8"/>
  <c r="AC1663" i="8" s="1"/>
  <c r="AT1662" i="8"/>
  <c r="AU1662" i="8" s="1"/>
  <c r="AS1662" i="8"/>
  <c r="AR1662" i="8"/>
  <c r="AQ1662" i="8"/>
  <c r="AP1662" i="8"/>
  <c r="AO1662" i="8"/>
  <c r="AN1662" i="8"/>
  <c r="AM1662" i="8"/>
  <c r="AL1662" i="8"/>
  <c r="AK1662" i="8"/>
  <c r="AJ1662" i="8"/>
  <c r="AH1662" i="8"/>
  <c r="AI1662" i="8" s="1"/>
  <c r="AG1662" i="8"/>
  <c r="AE1662" i="8"/>
  <c r="AF1662" i="8" s="1"/>
  <c r="AB1662" i="8"/>
  <c r="AC1662" i="8" s="1"/>
  <c r="AT1661" i="8"/>
  <c r="AU1661" i="8" s="1"/>
  <c r="AS1661" i="8"/>
  <c r="AR1661" i="8"/>
  <c r="AQ1661" i="8"/>
  <c r="AP1661" i="8"/>
  <c r="AO1661" i="8"/>
  <c r="AN1661" i="8"/>
  <c r="AM1661" i="8"/>
  <c r="AL1661" i="8"/>
  <c r="AK1661" i="8"/>
  <c r="AJ1661" i="8"/>
  <c r="AH1661" i="8"/>
  <c r="AI1661" i="8" s="1"/>
  <c r="AG1661" i="8"/>
  <c r="AE1661" i="8"/>
  <c r="AF1661" i="8" s="1"/>
  <c r="AB1661" i="8"/>
  <c r="AC1661" i="8" s="1"/>
  <c r="AT1660" i="8"/>
  <c r="AU1660" i="8" s="1"/>
  <c r="AS1660" i="8"/>
  <c r="AR1660" i="8"/>
  <c r="AQ1660" i="8"/>
  <c r="AP1660" i="8"/>
  <c r="AO1660" i="8"/>
  <c r="AN1660" i="8"/>
  <c r="AM1660" i="8"/>
  <c r="AL1660" i="8"/>
  <c r="AK1660" i="8"/>
  <c r="AJ1660" i="8"/>
  <c r="AH1660" i="8"/>
  <c r="AI1660" i="8" s="1"/>
  <c r="AG1660" i="8"/>
  <c r="AE1660" i="8"/>
  <c r="AF1660" i="8" s="1"/>
  <c r="AB1660" i="8"/>
  <c r="AC1660" i="8" s="1"/>
  <c r="AT1659" i="8"/>
  <c r="AU1659" i="8" s="1"/>
  <c r="AS1659" i="8"/>
  <c r="AR1659" i="8"/>
  <c r="AQ1659" i="8"/>
  <c r="AP1659" i="8"/>
  <c r="AO1659" i="8"/>
  <c r="AN1659" i="8"/>
  <c r="AM1659" i="8"/>
  <c r="AL1659" i="8"/>
  <c r="AK1659" i="8"/>
  <c r="AJ1659" i="8"/>
  <c r="AH1659" i="8"/>
  <c r="AI1659" i="8" s="1"/>
  <c r="AG1659" i="8"/>
  <c r="AE1659" i="8"/>
  <c r="AF1659" i="8" s="1"/>
  <c r="AB1659" i="8"/>
  <c r="AC1659" i="8" s="1"/>
  <c r="AT1658" i="8"/>
  <c r="AU1658" i="8" s="1"/>
  <c r="AS1658" i="8"/>
  <c r="AR1658" i="8"/>
  <c r="AQ1658" i="8"/>
  <c r="AP1658" i="8"/>
  <c r="AO1658" i="8"/>
  <c r="AN1658" i="8"/>
  <c r="AM1658" i="8"/>
  <c r="AL1658" i="8"/>
  <c r="AK1658" i="8"/>
  <c r="AJ1658" i="8"/>
  <c r="AH1658" i="8"/>
  <c r="AI1658" i="8" s="1"/>
  <c r="AG1658" i="8"/>
  <c r="AE1658" i="8"/>
  <c r="AF1658" i="8" s="1"/>
  <c r="AB1658" i="8"/>
  <c r="AC1658" i="8" s="1"/>
  <c r="AT1657" i="8"/>
  <c r="AU1657" i="8" s="1"/>
  <c r="AS1657" i="8"/>
  <c r="AR1657" i="8"/>
  <c r="AQ1657" i="8"/>
  <c r="AP1657" i="8"/>
  <c r="AO1657" i="8"/>
  <c r="AN1657" i="8"/>
  <c r="AM1657" i="8"/>
  <c r="AL1657" i="8"/>
  <c r="AK1657" i="8"/>
  <c r="AJ1657" i="8"/>
  <c r="AH1657" i="8"/>
  <c r="AI1657" i="8" s="1"/>
  <c r="AG1657" i="8"/>
  <c r="AE1657" i="8"/>
  <c r="AF1657" i="8" s="1"/>
  <c r="AB1657" i="8"/>
  <c r="AC1657" i="8" s="1"/>
  <c r="AT1656" i="8"/>
  <c r="AU1656" i="8" s="1"/>
  <c r="AS1656" i="8"/>
  <c r="AR1656" i="8"/>
  <c r="AQ1656" i="8"/>
  <c r="AP1656" i="8"/>
  <c r="AO1656" i="8"/>
  <c r="AN1656" i="8"/>
  <c r="AM1656" i="8"/>
  <c r="AL1656" i="8"/>
  <c r="AK1656" i="8"/>
  <c r="AJ1656" i="8"/>
  <c r="AH1656" i="8"/>
  <c r="AI1656" i="8" s="1"/>
  <c r="AG1656" i="8"/>
  <c r="AE1656" i="8"/>
  <c r="AF1656" i="8" s="1"/>
  <c r="AB1656" i="8"/>
  <c r="AC1656" i="8" s="1"/>
  <c r="AT1655" i="8"/>
  <c r="AU1655" i="8" s="1"/>
  <c r="AS1655" i="8"/>
  <c r="AR1655" i="8"/>
  <c r="AQ1655" i="8"/>
  <c r="AP1655" i="8"/>
  <c r="AO1655" i="8"/>
  <c r="AN1655" i="8"/>
  <c r="AM1655" i="8"/>
  <c r="AL1655" i="8"/>
  <c r="AK1655" i="8"/>
  <c r="AJ1655" i="8"/>
  <c r="AH1655" i="8"/>
  <c r="AI1655" i="8" s="1"/>
  <c r="AG1655" i="8"/>
  <c r="AE1655" i="8"/>
  <c r="AF1655" i="8" s="1"/>
  <c r="AB1655" i="8"/>
  <c r="AC1655" i="8" s="1"/>
  <c r="AT1654" i="8"/>
  <c r="AU1654" i="8" s="1"/>
  <c r="AS1654" i="8"/>
  <c r="AR1654" i="8"/>
  <c r="AQ1654" i="8"/>
  <c r="AP1654" i="8"/>
  <c r="AO1654" i="8"/>
  <c r="AN1654" i="8"/>
  <c r="AM1654" i="8"/>
  <c r="AL1654" i="8"/>
  <c r="AK1654" i="8"/>
  <c r="AJ1654" i="8"/>
  <c r="AH1654" i="8"/>
  <c r="AI1654" i="8" s="1"/>
  <c r="AG1654" i="8"/>
  <c r="AE1654" i="8"/>
  <c r="AF1654" i="8" s="1"/>
  <c r="AB1654" i="8"/>
  <c r="AC1654" i="8" s="1"/>
  <c r="AU1653" i="8"/>
  <c r="AT1653" i="8"/>
  <c r="AS1653" i="8"/>
  <c r="AR1653" i="8"/>
  <c r="AQ1653" i="8"/>
  <c r="AP1653" i="8"/>
  <c r="AO1653" i="8"/>
  <c r="AN1653" i="8"/>
  <c r="AM1653" i="8"/>
  <c r="AL1653" i="8"/>
  <c r="AK1653" i="8"/>
  <c r="AJ1653" i="8"/>
  <c r="AH1653" i="8"/>
  <c r="AI1653" i="8" s="1"/>
  <c r="AG1653" i="8"/>
  <c r="AE1653" i="8"/>
  <c r="AF1653" i="8" s="1"/>
  <c r="AB1653" i="8"/>
  <c r="AC1653" i="8" s="1"/>
  <c r="AT1652" i="8"/>
  <c r="AU1652" i="8" s="1"/>
  <c r="AS1652" i="8"/>
  <c r="AR1652" i="8"/>
  <c r="AQ1652" i="8"/>
  <c r="AP1652" i="8"/>
  <c r="AO1652" i="8"/>
  <c r="AN1652" i="8"/>
  <c r="AM1652" i="8"/>
  <c r="AL1652" i="8"/>
  <c r="AK1652" i="8"/>
  <c r="AJ1652" i="8"/>
  <c r="AH1652" i="8"/>
  <c r="AI1652" i="8" s="1"/>
  <c r="AG1652" i="8"/>
  <c r="AE1652" i="8"/>
  <c r="AF1652" i="8" s="1"/>
  <c r="AB1652" i="8"/>
  <c r="AC1652" i="8" s="1"/>
  <c r="AU1651" i="8"/>
  <c r="AT1651" i="8"/>
  <c r="AS1651" i="8"/>
  <c r="AR1651" i="8"/>
  <c r="AQ1651" i="8"/>
  <c r="AP1651" i="8"/>
  <c r="AO1651" i="8"/>
  <c r="AN1651" i="8"/>
  <c r="AM1651" i="8"/>
  <c r="AL1651" i="8"/>
  <c r="AK1651" i="8"/>
  <c r="AJ1651" i="8"/>
  <c r="AH1651" i="8"/>
  <c r="AI1651" i="8" s="1"/>
  <c r="AG1651" i="8"/>
  <c r="AE1651" i="8"/>
  <c r="AF1651" i="8" s="1"/>
  <c r="AB1651" i="8"/>
  <c r="AC1651" i="8" s="1"/>
  <c r="AT1650" i="8"/>
  <c r="AU1650" i="8" s="1"/>
  <c r="AS1650" i="8"/>
  <c r="AR1650" i="8"/>
  <c r="AQ1650" i="8"/>
  <c r="AP1650" i="8"/>
  <c r="AO1650" i="8"/>
  <c r="AN1650" i="8"/>
  <c r="AM1650" i="8"/>
  <c r="AL1650" i="8"/>
  <c r="AK1650" i="8"/>
  <c r="AJ1650" i="8"/>
  <c r="AH1650" i="8"/>
  <c r="AI1650" i="8" s="1"/>
  <c r="AG1650" i="8"/>
  <c r="AE1650" i="8"/>
  <c r="AF1650" i="8" s="1"/>
  <c r="AB1650" i="8"/>
  <c r="AC1650" i="8" s="1"/>
  <c r="AT1649" i="8"/>
  <c r="AU1649" i="8" s="1"/>
  <c r="AS1649" i="8"/>
  <c r="AR1649" i="8"/>
  <c r="AQ1649" i="8"/>
  <c r="AP1649" i="8"/>
  <c r="AO1649" i="8"/>
  <c r="AN1649" i="8"/>
  <c r="AM1649" i="8"/>
  <c r="AL1649" i="8"/>
  <c r="AK1649" i="8"/>
  <c r="AJ1649" i="8"/>
  <c r="AH1649" i="8"/>
  <c r="AI1649" i="8" s="1"/>
  <c r="AG1649" i="8"/>
  <c r="AE1649" i="8"/>
  <c r="AF1649" i="8" s="1"/>
  <c r="AB1649" i="8"/>
  <c r="AC1649" i="8" s="1"/>
  <c r="AT1648" i="8"/>
  <c r="AU1648" i="8" s="1"/>
  <c r="AS1648" i="8"/>
  <c r="AR1648" i="8"/>
  <c r="AQ1648" i="8"/>
  <c r="AP1648" i="8"/>
  <c r="AO1648" i="8"/>
  <c r="AN1648" i="8"/>
  <c r="AM1648" i="8"/>
  <c r="AL1648" i="8"/>
  <c r="AK1648" i="8"/>
  <c r="AJ1648" i="8"/>
  <c r="AH1648" i="8"/>
  <c r="AI1648" i="8" s="1"/>
  <c r="AG1648" i="8"/>
  <c r="AE1648" i="8"/>
  <c r="AF1648" i="8" s="1"/>
  <c r="AB1648" i="8"/>
  <c r="AC1648" i="8" s="1"/>
  <c r="AT1647" i="8"/>
  <c r="AU1647" i="8" s="1"/>
  <c r="AS1647" i="8"/>
  <c r="AR1647" i="8"/>
  <c r="AQ1647" i="8"/>
  <c r="AP1647" i="8"/>
  <c r="AO1647" i="8"/>
  <c r="AN1647" i="8"/>
  <c r="AM1647" i="8"/>
  <c r="AL1647" i="8"/>
  <c r="AK1647" i="8"/>
  <c r="AJ1647" i="8"/>
  <c r="AH1647" i="8"/>
  <c r="AI1647" i="8" s="1"/>
  <c r="AG1647" i="8"/>
  <c r="AE1647" i="8"/>
  <c r="AF1647" i="8" s="1"/>
  <c r="AC1647" i="8"/>
  <c r="AB1647" i="8"/>
  <c r="AT1646" i="8"/>
  <c r="AU1646" i="8" s="1"/>
  <c r="AS1646" i="8"/>
  <c r="AR1646" i="8"/>
  <c r="AQ1646" i="8"/>
  <c r="AP1646" i="8"/>
  <c r="AO1646" i="8"/>
  <c r="AN1646" i="8"/>
  <c r="AM1646" i="8"/>
  <c r="AL1646" i="8"/>
  <c r="AK1646" i="8"/>
  <c r="AJ1646" i="8"/>
  <c r="AH1646" i="8"/>
  <c r="AI1646" i="8" s="1"/>
  <c r="AG1646" i="8"/>
  <c r="AE1646" i="8"/>
  <c r="AF1646" i="8" s="1"/>
  <c r="AB1646" i="8"/>
  <c r="AC1646" i="8" s="1"/>
  <c r="AT1645" i="8"/>
  <c r="AU1645" i="8" s="1"/>
  <c r="AS1645" i="8"/>
  <c r="AR1645" i="8"/>
  <c r="AQ1645" i="8"/>
  <c r="AP1645" i="8"/>
  <c r="AO1645" i="8"/>
  <c r="AN1645" i="8"/>
  <c r="AM1645" i="8"/>
  <c r="AL1645" i="8"/>
  <c r="AK1645" i="8"/>
  <c r="AJ1645" i="8"/>
  <c r="AH1645" i="8"/>
  <c r="AI1645" i="8" s="1"/>
  <c r="AG1645" i="8"/>
  <c r="AE1645" i="8"/>
  <c r="AF1645" i="8" s="1"/>
  <c r="AB1645" i="8"/>
  <c r="AC1645" i="8" s="1"/>
  <c r="AT1644" i="8"/>
  <c r="AU1644" i="8" s="1"/>
  <c r="AS1644" i="8"/>
  <c r="AR1644" i="8"/>
  <c r="AQ1644" i="8"/>
  <c r="AP1644" i="8"/>
  <c r="AO1644" i="8"/>
  <c r="AN1644" i="8"/>
  <c r="AM1644" i="8"/>
  <c r="AL1644" i="8"/>
  <c r="AK1644" i="8"/>
  <c r="AJ1644" i="8"/>
  <c r="AH1644" i="8"/>
  <c r="AI1644" i="8" s="1"/>
  <c r="AG1644" i="8"/>
  <c r="AE1644" i="8"/>
  <c r="AF1644" i="8" s="1"/>
  <c r="AB1644" i="8"/>
  <c r="AC1644" i="8" s="1"/>
  <c r="AT1643" i="8"/>
  <c r="AU1643" i="8" s="1"/>
  <c r="AS1643" i="8"/>
  <c r="AR1643" i="8"/>
  <c r="AQ1643" i="8"/>
  <c r="AP1643" i="8"/>
  <c r="AO1643" i="8"/>
  <c r="AN1643" i="8"/>
  <c r="AM1643" i="8"/>
  <c r="AL1643" i="8"/>
  <c r="AK1643" i="8"/>
  <c r="AJ1643" i="8"/>
  <c r="AH1643" i="8"/>
  <c r="AI1643" i="8" s="1"/>
  <c r="AG1643" i="8"/>
  <c r="AE1643" i="8"/>
  <c r="AF1643" i="8" s="1"/>
  <c r="AB1643" i="8"/>
  <c r="AC1643" i="8" s="1"/>
  <c r="AT1642" i="8"/>
  <c r="AU1642" i="8" s="1"/>
  <c r="AS1642" i="8"/>
  <c r="AR1642" i="8"/>
  <c r="AQ1642" i="8"/>
  <c r="AP1642" i="8"/>
  <c r="AO1642" i="8"/>
  <c r="AN1642" i="8"/>
  <c r="AM1642" i="8"/>
  <c r="AL1642" i="8"/>
  <c r="AK1642" i="8"/>
  <c r="AJ1642" i="8"/>
  <c r="AH1642" i="8"/>
  <c r="AI1642" i="8" s="1"/>
  <c r="AG1642" i="8"/>
  <c r="AE1642" i="8"/>
  <c r="AF1642" i="8" s="1"/>
  <c r="AB1642" i="8"/>
  <c r="AC1642" i="8" s="1"/>
  <c r="AT1641" i="8"/>
  <c r="AU1641" i="8" s="1"/>
  <c r="AS1641" i="8"/>
  <c r="AR1641" i="8"/>
  <c r="AQ1641" i="8"/>
  <c r="AP1641" i="8"/>
  <c r="AO1641" i="8"/>
  <c r="AN1641" i="8"/>
  <c r="AM1641" i="8"/>
  <c r="AL1641" i="8"/>
  <c r="AK1641" i="8"/>
  <c r="AJ1641" i="8"/>
  <c r="AH1641" i="8"/>
  <c r="AI1641" i="8" s="1"/>
  <c r="AG1641" i="8"/>
  <c r="AE1641" i="8"/>
  <c r="AF1641" i="8" s="1"/>
  <c r="AB1641" i="8"/>
  <c r="AC1641" i="8" s="1"/>
  <c r="AT1640" i="8"/>
  <c r="AU1640" i="8" s="1"/>
  <c r="AS1640" i="8"/>
  <c r="AR1640" i="8"/>
  <c r="AQ1640" i="8"/>
  <c r="AP1640" i="8"/>
  <c r="AO1640" i="8"/>
  <c r="AN1640" i="8"/>
  <c r="AM1640" i="8"/>
  <c r="AL1640" i="8"/>
  <c r="AK1640" i="8"/>
  <c r="AJ1640" i="8"/>
  <c r="AH1640" i="8"/>
  <c r="AI1640" i="8" s="1"/>
  <c r="AG1640" i="8"/>
  <c r="AE1640" i="8"/>
  <c r="AF1640" i="8" s="1"/>
  <c r="AB1640" i="8"/>
  <c r="AC1640" i="8" s="1"/>
  <c r="AT1639" i="8"/>
  <c r="AU1639" i="8" s="1"/>
  <c r="AS1639" i="8"/>
  <c r="AR1639" i="8"/>
  <c r="AQ1639" i="8"/>
  <c r="AP1639" i="8"/>
  <c r="AO1639" i="8"/>
  <c r="AN1639" i="8"/>
  <c r="AM1639" i="8"/>
  <c r="AL1639" i="8"/>
  <c r="AK1639" i="8"/>
  <c r="AJ1639" i="8"/>
  <c r="AI1639" i="8"/>
  <c r="AH1639" i="8"/>
  <c r="AG1639" i="8"/>
  <c r="AE1639" i="8"/>
  <c r="AF1639" i="8" s="1"/>
  <c r="AB1639" i="8"/>
  <c r="AC1639" i="8" s="1"/>
  <c r="AT1638" i="8"/>
  <c r="AU1638" i="8" s="1"/>
  <c r="AS1638" i="8"/>
  <c r="AR1638" i="8"/>
  <c r="AQ1638" i="8"/>
  <c r="AP1638" i="8"/>
  <c r="AO1638" i="8"/>
  <c r="AN1638" i="8"/>
  <c r="AM1638" i="8"/>
  <c r="AL1638" i="8"/>
  <c r="AK1638" i="8"/>
  <c r="AJ1638" i="8"/>
  <c r="AH1638" i="8"/>
  <c r="AI1638" i="8" s="1"/>
  <c r="AG1638" i="8"/>
  <c r="AE1638" i="8"/>
  <c r="AF1638" i="8" s="1"/>
  <c r="AB1638" i="8"/>
  <c r="AC1638" i="8" s="1"/>
  <c r="AT1637" i="8"/>
  <c r="AU1637" i="8" s="1"/>
  <c r="AS1637" i="8"/>
  <c r="AR1637" i="8"/>
  <c r="AQ1637" i="8"/>
  <c r="AP1637" i="8"/>
  <c r="AO1637" i="8"/>
  <c r="AN1637" i="8"/>
  <c r="AM1637" i="8"/>
  <c r="AL1637" i="8"/>
  <c r="AK1637" i="8"/>
  <c r="AJ1637" i="8"/>
  <c r="AI1637" i="8"/>
  <c r="AH1637" i="8"/>
  <c r="AG1637" i="8"/>
  <c r="AE1637" i="8"/>
  <c r="AF1637" i="8" s="1"/>
  <c r="AB1637" i="8"/>
  <c r="AC1637" i="8" s="1"/>
  <c r="AU1636" i="8"/>
  <c r="AT1636" i="8"/>
  <c r="AS1636" i="8"/>
  <c r="AR1636" i="8"/>
  <c r="AQ1636" i="8"/>
  <c r="AP1636" i="8"/>
  <c r="AO1636" i="8"/>
  <c r="AN1636" i="8"/>
  <c r="AM1636" i="8"/>
  <c r="AL1636" i="8"/>
  <c r="AK1636" i="8"/>
  <c r="AJ1636" i="8"/>
  <c r="AH1636" i="8"/>
  <c r="AI1636" i="8" s="1"/>
  <c r="AG1636" i="8"/>
  <c r="AE1636" i="8"/>
  <c r="AF1636" i="8" s="1"/>
  <c r="AB1636" i="8"/>
  <c r="AC1636" i="8" s="1"/>
  <c r="AT1635" i="8"/>
  <c r="AU1635" i="8" s="1"/>
  <c r="AS1635" i="8"/>
  <c r="AR1635" i="8"/>
  <c r="AQ1635" i="8"/>
  <c r="AP1635" i="8"/>
  <c r="AO1635" i="8"/>
  <c r="AN1635" i="8"/>
  <c r="AM1635" i="8"/>
  <c r="AL1635" i="8"/>
  <c r="AK1635" i="8"/>
  <c r="AJ1635" i="8"/>
  <c r="AH1635" i="8"/>
  <c r="AI1635" i="8" s="1"/>
  <c r="AG1635" i="8"/>
  <c r="AE1635" i="8"/>
  <c r="AF1635" i="8" s="1"/>
  <c r="AB1635" i="8"/>
  <c r="AC1635" i="8" s="1"/>
  <c r="AT1634" i="8"/>
  <c r="AU1634" i="8" s="1"/>
  <c r="AS1634" i="8"/>
  <c r="AR1634" i="8"/>
  <c r="AQ1634" i="8"/>
  <c r="AP1634" i="8"/>
  <c r="AO1634" i="8"/>
  <c r="AN1634" i="8"/>
  <c r="AM1634" i="8"/>
  <c r="AL1634" i="8"/>
  <c r="AK1634" i="8"/>
  <c r="AJ1634" i="8"/>
  <c r="AH1634" i="8"/>
  <c r="AI1634" i="8" s="1"/>
  <c r="AG1634" i="8"/>
  <c r="AE1634" i="8"/>
  <c r="AF1634" i="8" s="1"/>
  <c r="AB1634" i="8"/>
  <c r="AC1634" i="8" s="1"/>
  <c r="AT1633" i="8"/>
  <c r="AU1633" i="8" s="1"/>
  <c r="AS1633" i="8"/>
  <c r="AR1633" i="8"/>
  <c r="AQ1633" i="8"/>
  <c r="AP1633" i="8"/>
  <c r="AO1633" i="8"/>
  <c r="AN1633" i="8"/>
  <c r="AM1633" i="8"/>
  <c r="AL1633" i="8"/>
  <c r="AK1633" i="8"/>
  <c r="AJ1633" i="8"/>
  <c r="AH1633" i="8"/>
  <c r="AI1633" i="8" s="1"/>
  <c r="AG1633" i="8"/>
  <c r="AE1633" i="8"/>
  <c r="AF1633" i="8" s="1"/>
  <c r="AB1633" i="8"/>
  <c r="AC1633" i="8" s="1"/>
  <c r="AT1632" i="8"/>
  <c r="AU1632" i="8" s="1"/>
  <c r="AS1632" i="8"/>
  <c r="AR1632" i="8"/>
  <c r="AQ1632" i="8"/>
  <c r="AP1632" i="8"/>
  <c r="AO1632" i="8"/>
  <c r="AN1632" i="8"/>
  <c r="AM1632" i="8"/>
  <c r="AL1632" i="8"/>
  <c r="AK1632" i="8"/>
  <c r="AJ1632" i="8"/>
  <c r="AH1632" i="8"/>
  <c r="AI1632" i="8" s="1"/>
  <c r="AG1632" i="8"/>
  <c r="AE1632" i="8"/>
  <c r="AF1632" i="8" s="1"/>
  <c r="AB1632" i="8"/>
  <c r="AC1632" i="8" s="1"/>
  <c r="AT1631" i="8"/>
  <c r="AU1631" i="8" s="1"/>
  <c r="AS1631" i="8"/>
  <c r="AR1631" i="8"/>
  <c r="AQ1631" i="8"/>
  <c r="AP1631" i="8"/>
  <c r="AO1631" i="8"/>
  <c r="AN1631" i="8"/>
  <c r="AM1631" i="8"/>
  <c r="AL1631" i="8"/>
  <c r="AK1631" i="8"/>
  <c r="AJ1631" i="8"/>
  <c r="AH1631" i="8"/>
  <c r="AI1631" i="8" s="1"/>
  <c r="AG1631" i="8"/>
  <c r="AE1631" i="8"/>
  <c r="AF1631" i="8" s="1"/>
  <c r="AB1631" i="8"/>
  <c r="AC1631" i="8" s="1"/>
  <c r="AT1630" i="8"/>
  <c r="AU1630" i="8" s="1"/>
  <c r="AS1630" i="8"/>
  <c r="AR1630" i="8"/>
  <c r="AQ1630" i="8"/>
  <c r="AP1630" i="8"/>
  <c r="AO1630" i="8"/>
  <c r="AN1630" i="8"/>
  <c r="AM1630" i="8"/>
  <c r="AL1630" i="8"/>
  <c r="AK1630" i="8"/>
  <c r="AJ1630" i="8"/>
  <c r="AH1630" i="8"/>
  <c r="AI1630" i="8" s="1"/>
  <c r="AG1630" i="8"/>
  <c r="AE1630" i="8"/>
  <c r="AF1630" i="8" s="1"/>
  <c r="AB1630" i="8"/>
  <c r="AC1630" i="8" s="1"/>
  <c r="AT1629" i="8"/>
  <c r="AU1629" i="8" s="1"/>
  <c r="AS1629" i="8"/>
  <c r="AR1629" i="8"/>
  <c r="AQ1629" i="8"/>
  <c r="AP1629" i="8"/>
  <c r="AO1629" i="8"/>
  <c r="AN1629" i="8"/>
  <c r="AM1629" i="8"/>
  <c r="AL1629" i="8"/>
  <c r="AK1629" i="8"/>
  <c r="AJ1629" i="8"/>
  <c r="AH1629" i="8"/>
  <c r="AI1629" i="8" s="1"/>
  <c r="AG1629" i="8"/>
  <c r="AE1629" i="8"/>
  <c r="AF1629" i="8" s="1"/>
  <c r="AB1629" i="8"/>
  <c r="AC1629" i="8" s="1"/>
  <c r="AU1628" i="8"/>
  <c r="AT1628" i="8"/>
  <c r="AS1628" i="8"/>
  <c r="AR1628" i="8"/>
  <c r="AQ1628" i="8"/>
  <c r="AP1628" i="8"/>
  <c r="AO1628" i="8"/>
  <c r="AN1628" i="8"/>
  <c r="AM1628" i="8"/>
  <c r="AL1628" i="8"/>
  <c r="AK1628" i="8"/>
  <c r="AJ1628" i="8"/>
  <c r="AH1628" i="8"/>
  <c r="AI1628" i="8" s="1"/>
  <c r="AG1628" i="8"/>
  <c r="AE1628" i="8"/>
  <c r="AF1628" i="8" s="1"/>
  <c r="AB1628" i="8"/>
  <c r="AC1628" i="8" s="1"/>
  <c r="AT1627" i="8"/>
  <c r="AU1627" i="8" s="1"/>
  <c r="AS1627" i="8"/>
  <c r="AR1627" i="8"/>
  <c r="AQ1627" i="8"/>
  <c r="AP1627" i="8"/>
  <c r="AO1627" i="8"/>
  <c r="AN1627" i="8"/>
  <c r="AM1627" i="8"/>
  <c r="AL1627" i="8"/>
  <c r="AK1627" i="8"/>
  <c r="AJ1627" i="8"/>
  <c r="AH1627" i="8"/>
  <c r="AI1627" i="8" s="1"/>
  <c r="AG1627" i="8"/>
  <c r="AE1627" i="8"/>
  <c r="AF1627" i="8" s="1"/>
  <c r="AB1627" i="8"/>
  <c r="AC1627" i="8" s="1"/>
  <c r="AT1626" i="8"/>
  <c r="AU1626" i="8" s="1"/>
  <c r="AS1626" i="8"/>
  <c r="AR1626" i="8"/>
  <c r="AQ1626" i="8"/>
  <c r="AP1626" i="8"/>
  <c r="AO1626" i="8"/>
  <c r="AN1626" i="8"/>
  <c r="AM1626" i="8"/>
  <c r="AL1626" i="8"/>
  <c r="AK1626" i="8"/>
  <c r="AJ1626" i="8"/>
  <c r="AH1626" i="8"/>
  <c r="AI1626" i="8" s="1"/>
  <c r="AG1626" i="8"/>
  <c r="AE1626" i="8"/>
  <c r="AF1626" i="8" s="1"/>
  <c r="AB1626" i="8"/>
  <c r="AC1626" i="8" s="1"/>
  <c r="AT1625" i="8"/>
  <c r="AU1625" i="8" s="1"/>
  <c r="AS1625" i="8"/>
  <c r="AR1625" i="8"/>
  <c r="AQ1625" i="8"/>
  <c r="AP1625" i="8"/>
  <c r="AO1625" i="8"/>
  <c r="AN1625" i="8"/>
  <c r="AM1625" i="8"/>
  <c r="AL1625" i="8"/>
  <c r="AK1625" i="8"/>
  <c r="AJ1625" i="8"/>
  <c r="AH1625" i="8"/>
  <c r="AI1625" i="8" s="1"/>
  <c r="AG1625" i="8"/>
  <c r="AE1625" i="8"/>
  <c r="AF1625" i="8" s="1"/>
  <c r="AB1625" i="8"/>
  <c r="AC1625" i="8" s="1"/>
  <c r="AT1624" i="8"/>
  <c r="AU1624" i="8" s="1"/>
  <c r="AS1624" i="8"/>
  <c r="AR1624" i="8"/>
  <c r="AQ1624" i="8"/>
  <c r="AP1624" i="8"/>
  <c r="AO1624" i="8"/>
  <c r="AN1624" i="8"/>
  <c r="AM1624" i="8"/>
  <c r="AL1624" i="8"/>
  <c r="AK1624" i="8"/>
  <c r="AJ1624" i="8"/>
  <c r="AH1624" i="8"/>
  <c r="AI1624" i="8" s="1"/>
  <c r="AG1624" i="8"/>
  <c r="AE1624" i="8"/>
  <c r="AF1624" i="8" s="1"/>
  <c r="AB1624" i="8"/>
  <c r="AC1624" i="8" s="1"/>
  <c r="AT1623" i="8"/>
  <c r="AU1623" i="8" s="1"/>
  <c r="AS1623" i="8"/>
  <c r="AR1623" i="8"/>
  <c r="AQ1623" i="8"/>
  <c r="AP1623" i="8"/>
  <c r="AO1623" i="8"/>
  <c r="AN1623" i="8"/>
  <c r="AM1623" i="8"/>
  <c r="AL1623" i="8"/>
  <c r="AK1623" i="8"/>
  <c r="AJ1623" i="8"/>
  <c r="AI1623" i="8"/>
  <c r="AH1623" i="8"/>
  <c r="AG1623" i="8"/>
  <c r="AE1623" i="8"/>
  <c r="AF1623" i="8" s="1"/>
  <c r="AB1623" i="8"/>
  <c r="AC1623" i="8" s="1"/>
  <c r="AT1622" i="8"/>
  <c r="AU1622" i="8" s="1"/>
  <c r="AS1622" i="8"/>
  <c r="AR1622" i="8"/>
  <c r="AQ1622" i="8"/>
  <c r="AP1622" i="8"/>
  <c r="AO1622" i="8"/>
  <c r="AN1622" i="8"/>
  <c r="AM1622" i="8"/>
  <c r="AL1622" i="8"/>
  <c r="AK1622" i="8"/>
  <c r="AJ1622" i="8"/>
  <c r="AH1622" i="8"/>
  <c r="AI1622" i="8" s="1"/>
  <c r="AG1622" i="8"/>
  <c r="AE1622" i="8"/>
  <c r="AF1622" i="8" s="1"/>
  <c r="AC1622" i="8"/>
  <c r="AB1622" i="8"/>
  <c r="AT1621" i="8"/>
  <c r="AU1621" i="8" s="1"/>
  <c r="AS1621" i="8"/>
  <c r="AR1621" i="8"/>
  <c r="AQ1621" i="8"/>
  <c r="AP1621" i="8"/>
  <c r="AO1621" i="8"/>
  <c r="AN1621" i="8"/>
  <c r="AM1621" i="8"/>
  <c r="AL1621" i="8"/>
  <c r="AK1621" i="8"/>
  <c r="AJ1621" i="8"/>
  <c r="AI1621" i="8"/>
  <c r="AH1621" i="8"/>
  <c r="AG1621" i="8"/>
  <c r="AE1621" i="8"/>
  <c r="AF1621" i="8" s="1"/>
  <c r="AB1621" i="8"/>
  <c r="AC1621" i="8" s="1"/>
  <c r="AU1620" i="8"/>
  <c r="AT1620" i="8"/>
  <c r="AS1620" i="8"/>
  <c r="AR1620" i="8"/>
  <c r="AQ1620" i="8"/>
  <c r="AP1620" i="8"/>
  <c r="AO1620" i="8"/>
  <c r="AN1620" i="8"/>
  <c r="AM1620" i="8"/>
  <c r="AL1620" i="8"/>
  <c r="AK1620" i="8"/>
  <c r="AJ1620" i="8"/>
  <c r="AH1620" i="8"/>
  <c r="AI1620" i="8" s="1"/>
  <c r="AG1620" i="8"/>
  <c r="AE1620" i="8"/>
  <c r="AF1620" i="8" s="1"/>
  <c r="AB1620" i="8"/>
  <c r="AC1620" i="8" s="1"/>
  <c r="AT1619" i="8"/>
  <c r="AU1619" i="8" s="1"/>
  <c r="AS1619" i="8"/>
  <c r="AR1619" i="8"/>
  <c r="AQ1619" i="8"/>
  <c r="AP1619" i="8"/>
  <c r="AO1619" i="8"/>
  <c r="AN1619" i="8"/>
  <c r="AM1619" i="8"/>
  <c r="AL1619" i="8"/>
  <c r="AK1619" i="8"/>
  <c r="AJ1619" i="8"/>
  <c r="AH1619" i="8"/>
  <c r="AI1619" i="8" s="1"/>
  <c r="AG1619" i="8"/>
  <c r="AE1619" i="8"/>
  <c r="AF1619" i="8" s="1"/>
  <c r="AB1619" i="8"/>
  <c r="AC1619" i="8" s="1"/>
  <c r="AT1618" i="8"/>
  <c r="AU1618" i="8" s="1"/>
  <c r="AS1618" i="8"/>
  <c r="AR1618" i="8"/>
  <c r="AQ1618" i="8"/>
  <c r="AP1618" i="8"/>
  <c r="AO1618" i="8"/>
  <c r="AN1618" i="8"/>
  <c r="AM1618" i="8"/>
  <c r="AL1618" i="8"/>
  <c r="AK1618" i="8"/>
  <c r="AJ1618" i="8"/>
  <c r="AH1618" i="8"/>
  <c r="AI1618" i="8" s="1"/>
  <c r="AG1618" i="8"/>
  <c r="AE1618" i="8"/>
  <c r="AF1618" i="8" s="1"/>
  <c r="AB1618" i="8"/>
  <c r="AC1618" i="8" s="1"/>
  <c r="AT1617" i="8"/>
  <c r="AU1617" i="8" s="1"/>
  <c r="AS1617" i="8"/>
  <c r="AR1617" i="8"/>
  <c r="AQ1617" i="8"/>
  <c r="AP1617" i="8"/>
  <c r="AO1617" i="8"/>
  <c r="AN1617" i="8"/>
  <c r="AM1617" i="8"/>
  <c r="AL1617" i="8"/>
  <c r="AK1617" i="8"/>
  <c r="AJ1617" i="8"/>
  <c r="AH1617" i="8"/>
  <c r="AI1617" i="8" s="1"/>
  <c r="AG1617" i="8"/>
  <c r="AE1617" i="8"/>
  <c r="AF1617" i="8" s="1"/>
  <c r="AB1617" i="8"/>
  <c r="AC1617" i="8" s="1"/>
  <c r="AT1616" i="8"/>
  <c r="AU1616" i="8" s="1"/>
  <c r="AS1616" i="8"/>
  <c r="AR1616" i="8"/>
  <c r="AQ1616" i="8"/>
  <c r="AP1616" i="8"/>
  <c r="AO1616" i="8"/>
  <c r="AN1616" i="8"/>
  <c r="AM1616" i="8"/>
  <c r="AL1616" i="8"/>
  <c r="AK1616" i="8"/>
  <c r="AJ1616" i="8"/>
  <c r="AH1616" i="8"/>
  <c r="AI1616" i="8" s="1"/>
  <c r="AG1616" i="8"/>
  <c r="AE1616" i="8"/>
  <c r="AF1616" i="8" s="1"/>
  <c r="AB1616" i="8"/>
  <c r="AC1616" i="8" s="1"/>
  <c r="AT1615" i="8"/>
  <c r="AU1615" i="8" s="1"/>
  <c r="AS1615" i="8"/>
  <c r="AR1615" i="8"/>
  <c r="AQ1615" i="8"/>
  <c r="AP1615" i="8"/>
  <c r="AO1615" i="8"/>
  <c r="AN1615" i="8"/>
  <c r="AM1615" i="8"/>
  <c r="AL1615" i="8"/>
  <c r="AK1615" i="8"/>
  <c r="AJ1615" i="8"/>
  <c r="AH1615" i="8"/>
  <c r="AI1615" i="8" s="1"/>
  <c r="AG1615" i="8"/>
  <c r="AE1615" i="8"/>
  <c r="AF1615" i="8" s="1"/>
  <c r="AB1615" i="8"/>
  <c r="AC1615" i="8" s="1"/>
  <c r="AT1614" i="8"/>
  <c r="AU1614" i="8" s="1"/>
  <c r="AS1614" i="8"/>
  <c r="AR1614" i="8"/>
  <c r="AQ1614" i="8"/>
  <c r="AP1614" i="8"/>
  <c r="AO1614" i="8"/>
  <c r="AN1614" i="8"/>
  <c r="AM1614" i="8"/>
  <c r="AL1614" i="8"/>
  <c r="AK1614" i="8"/>
  <c r="AJ1614" i="8"/>
  <c r="AH1614" i="8"/>
  <c r="AI1614" i="8" s="1"/>
  <c r="AG1614" i="8"/>
  <c r="AE1614" i="8"/>
  <c r="AF1614" i="8" s="1"/>
  <c r="AB1614" i="8"/>
  <c r="AC1614" i="8" s="1"/>
  <c r="AT1613" i="8"/>
  <c r="AU1613" i="8" s="1"/>
  <c r="AS1613" i="8"/>
  <c r="AR1613" i="8"/>
  <c r="AQ1613" i="8"/>
  <c r="AP1613" i="8"/>
  <c r="AO1613" i="8"/>
  <c r="AN1613" i="8"/>
  <c r="AM1613" i="8"/>
  <c r="AL1613" i="8"/>
  <c r="AK1613" i="8"/>
  <c r="AJ1613" i="8"/>
  <c r="AH1613" i="8"/>
  <c r="AI1613" i="8" s="1"/>
  <c r="AG1613" i="8"/>
  <c r="AE1613" i="8"/>
  <c r="AF1613" i="8" s="1"/>
  <c r="AB1613" i="8"/>
  <c r="AC1613" i="8" s="1"/>
  <c r="AT1612" i="8"/>
  <c r="AU1612" i="8" s="1"/>
  <c r="AS1612" i="8"/>
  <c r="AR1612" i="8"/>
  <c r="AQ1612" i="8"/>
  <c r="AP1612" i="8"/>
  <c r="AO1612" i="8"/>
  <c r="AN1612" i="8"/>
  <c r="AM1612" i="8"/>
  <c r="AL1612" i="8"/>
  <c r="AK1612" i="8"/>
  <c r="AJ1612" i="8"/>
  <c r="AH1612" i="8"/>
  <c r="AI1612" i="8" s="1"/>
  <c r="AG1612" i="8"/>
  <c r="AE1612" i="8"/>
  <c r="AF1612" i="8" s="1"/>
  <c r="AB1612" i="8"/>
  <c r="AC1612" i="8" s="1"/>
  <c r="AT1611" i="8"/>
  <c r="AU1611" i="8" s="1"/>
  <c r="AS1611" i="8"/>
  <c r="AR1611" i="8"/>
  <c r="AQ1611" i="8"/>
  <c r="AP1611" i="8"/>
  <c r="AO1611" i="8"/>
  <c r="AN1611" i="8"/>
  <c r="AM1611" i="8"/>
  <c r="AL1611" i="8"/>
  <c r="AK1611" i="8"/>
  <c r="AJ1611" i="8"/>
  <c r="AH1611" i="8"/>
  <c r="AI1611" i="8" s="1"/>
  <c r="AG1611" i="8"/>
  <c r="AE1611" i="8"/>
  <c r="AF1611" i="8" s="1"/>
  <c r="AB1611" i="8"/>
  <c r="AC1611" i="8" s="1"/>
  <c r="AT1610" i="8"/>
  <c r="AU1610" i="8" s="1"/>
  <c r="AS1610" i="8"/>
  <c r="AR1610" i="8"/>
  <c r="AQ1610" i="8"/>
  <c r="AP1610" i="8"/>
  <c r="AO1610" i="8"/>
  <c r="AN1610" i="8"/>
  <c r="AM1610" i="8"/>
  <c r="AL1610" i="8"/>
  <c r="AK1610" i="8"/>
  <c r="AJ1610" i="8"/>
  <c r="AH1610" i="8"/>
  <c r="AI1610" i="8" s="1"/>
  <c r="AG1610" i="8"/>
  <c r="AE1610" i="8"/>
  <c r="AF1610" i="8" s="1"/>
  <c r="AB1610" i="8"/>
  <c r="AC1610" i="8" s="1"/>
  <c r="AT1609" i="8"/>
  <c r="AU1609" i="8" s="1"/>
  <c r="AS1609" i="8"/>
  <c r="AR1609" i="8"/>
  <c r="AQ1609" i="8"/>
  <c r="AP1609" i="8"/>
  <c r="AO1609" i="8"/>
  <c r="AN1609" i="8"/>
  <c r="AM1609" i="8"/>
  <c r="AL1609" i="8"/>
  <c r="AK1609" i="8"/>
  <c r="AJ1609" i="8"/>
  <c r="AH1609" i="8"/>
  <c r="AI1609" i="8" s="1"/>
  <c r="AG1609" i="8"/>
  <c r="AE1609" i="8"/>
  <c r="AF1609" i="8" s="1"/>
  <c r="AB1609" i="8"/>
  <c r="AC1609" i="8" s="1"/>
  <c r="AT1608" i="8"/>
  <c r="AU1608" i="8" s="1"/>
  <c r="AS1608" i="8"/>
  <c r="AR1608" i="8"/>
  <c r="AQ1608" i="8"/>
  <c r="AP1608" i="8"/>
  <c r="AO1608" i="8"/>
  <c r="AN1608" i="8"/>
  <c r="AM1608" i="8"/>
  <c r="AL1608" i="8"/>
  <c r="AK1608" i="8"/>
  <c r="AJ1608" i="8"/>
  <c r="AH1608" i="8"/>
  <c r="AI1608" i="8" s="1"/>
  <c r="AG1608" i="8"/>
  <c r="AE1608" i="8"/>
  <c r="AF1608" i="8" s="1"/>
  <c r="AC1608" i="8"/>
  <c r="AB1608" i="8"/>
  <c r="AT1607" i="8"/>
  <c r="AU1607" i="8" s="1"/>
  <c r="AS1607" i="8"/>
  <c r="AR1607" i="8"/>
  <c r="AQ1607" i="8"/>
  <c r="AP1607" i="8"/>
  <c r="AO1607" i="8"/>
  <c r="AN1607" i="8"/>
  <c r="AM1607" i="8"/>
  <c r="AL1607" i="8"/>
  <c r="AK1607" i="8"/>
  <c r="AJ1607" i="8"/>
  <c r="AH1607" i="8"/>
  <c r="AI1607" i="8" s="1"/>
  <c r="AG1607" i="8"/>
  <c r="AE1607" i="8"/>
  <c r="AF1607" i="8" s="1"/>
  <c r="AB1607" i="8"/>
  <c r="AC1607" i="8" s="1"/>
  <c r="AT1606" i="8"/>
  <c r="AU1606" i="8" s="1"/>
  <c r="AS1606" i="8"/>
  <c r="AR1606" i="8"/>
  <c r="AQ1606" i="8"/>
  <c r="AP1606" i="8"/>
  <c r="AO1606" i="8"/>
  <c r="AN1606" i="8"/>
  <c r="AM1606" i="8"/>
  <c r="AL1606" i="8"/>
  <c r="AK1606" i="8"/>
  <c r="AJ1606" i="8"/>
  <c r="AH1606" i="8"/>
  <c r="AI1606" i="8" s="1"/>
  <c r="AG1606" i="8"/>
  <c r="AF1606" i="8"/>
  <c r="AE1606" i="8"/>
  <c r="AB1606" i="8"/>
  <c r="AC1606" i="8" s="1"/>
  <c r="AT1605" i="8"/>
  <c r="AU1605" i="8" s="1"/>
  <c r="AS1605" i="8"/>
  <c r="AR1605" i="8"/>
  <c r="AQ1605" i="8"/>
  <c r="AP1605" i="8"/>
  <c r="AO1605" i="8"/>
  <c r="AN1605" i="8"/>
  <c r="AM1605" i="8"/>
  <c r="AL1605" i="8"/>
  <c r="AK1605" i="8"/>
  <c r="AJ1605" i="8"/>
  <c r="AH1605" i="8"/>
  <c r="AI1605" i="8" s="1"/>
  <c r="AG1605" i="8"/>
  <c r="AE1605" i="8"/>
  <c r="AF1605" i="8" s="1"/>
  <c r="AB1605" i="8"/>
  <c r="AC1605" i="8" s="1"/>
  <c r="AT1604" i="8"/>
  <c r="AU1604" i="8" s="1"/>
  <c r="AS1604" i="8"/>
  <c r="AR1604" i="8"/>
  <c r="AQ1604" i="8"/>
  <c r="AP1604" i="8"/>
  <c r="AO1604" i="8"/>
  <c r="AN1604" i="8"/>
  <c r="AM1604" i="8"/>
  <c r="AL1604" i="8"/>
  <c r="AK1604" i="8"/>
  <c r="AJ1604" i="8"/>
  <c r="AH1604" i="8"/>
  <c r="AI1604" i="8" s="1"/>
  <c r="AG1604" i="8"/>
  <c r="AE1604" i="8"/>
  <c r="AF1604" i="8" s="1"/>
  <c r="AB1604" i="8"/>
  <c r="AC1604" i="8" s="1"/>
  <c r="AT1603" i="8"/>
  <c r="AU1603" i="8" s="1"/>
  <c r="AS1603" i="8"/>
  <c r="AR1603" i="8"/>
  <c r="AQ1603" i="8"/>
  <c r="AP1603" i="8"/>
  <c r="AO1603" i="8"/>
  <c r="AN1603" i="8"/>
  <c r="AM1603" i="8"/>
  <c r="AL1603" i="8"/>
  <c r="AK1603" i="8"/>
  <c r="AJ1603" i="8"/>
  <c r="AH1603" i="8"/>
  <c r="AI1603" i="8" s="1"/>
  <c r="AG1603" i="8"/>
  <c r="AE1603" i="8"/>
  <c r="AF1603" i="8" s="1"/>
  <c r="AB1603" i="8"/>
  <c r="AC1603" i="8" s="1"/>
  <c r="AT1602" i="8"/>
  <c r="AU1602" i="8" s="1"/>
  <c r="AS1602" i="8"/>
  <c r="AR1602" i="8"/>
  <c r="AQ1602" i="8"/>
  <c r="AP1602" i="8"/>
  <c r="AO1602" i="8"/>
  <c r="AN1602" i="8"/>
  <c r="AM1602" i="8"/>
  <c r="AL1602" i="8"/>
  <c r="AK1602" i="8"/>
  <c r="AJ1602" i="8"/>
  <c r="AH1602" i="8"/>
  <c r="AI1602" i="8" s="1"/>
  <c r="AG1602" i="8"/>
  <c r="AF1602" i="8"/>
  <c r="AE1602" i="8"/>
  <c r="AB1602" i="8"/>
  <c r="AC1602" i="8" s="1"/>
  <c r="AT1601" i="8"/>
  <c r="AU1601" i="8" s="1"/>
  <c r="AS1601" i="8"/>
  <c r="AR1601" i="8"/>
  <c r="AQ1601" i="8"/>
  <c r="AP1601" i="8"/>
  <c r="AO1601" i="8"/>
  <c r="AN1601" i="8"/>
  <c r="AM1601" i="8"/>
  <c r="AL1601" i="8"/>
  <c r="AK1601" i="8"/>
  <c r="AJ1601" i="8"/>
  <c r="AH1601" i="8"/>
  <c r="AI1601" i="8" s="1"/>
  <c r="AG1601" i="8"/>
  <c r="AE1601" i="8"/>
  <c r="AF1601" i="8" s="1"/>
  <c r="AB1601" i="8"/>
  <c r="AC1601" i="8" s="1"/>
  <c r="AT1600" i="8"/>
  <c r="AU1600" i="8" s="1"/>
  <c r="AS1600" i="8"/>
  <c r="AR1600" i="8"/>
  <c r="AQ1600" i="8"/>
  <c r="AP1600" i="8"/>
  <c r="AO1600" i="8"/>
  <c r="AN1600" i="8"/>
  <c r="AM1600" i="8"/>
  <c r="AL1600" i="8"/>
  <c r="AK1600" i="8"/>
  <c r="AJ1600" i="8"/>
  <c r="AH1600" i="8"/>
  <c r="AI1600" i="8" s="1"/>
  <c r="AG1600" i="8"/>
  <c r="AE1600" i="8"/>
  <c r="AF1600" i="8" s="1"/>
  <c r="AB1600" i="8"/>
  <c r="AC1600" i="8" s="1"/>
  <c r="AT1599" i="8"/>
  <c r="AU1599" i="8" s="1"/>
  <c r="AS1599" i="8"/>
  <c r="AR1599" i="8"/>
  <c r="AQ1599" i="8"/>
  <c r="AP1599" i="8"/>
  <c r="AO1599" i="8"/>
  <c r="AN1599" i="8"/>
  <c r="AM1599" i="8"/>
  <c r="AL1599" i="8"/>
  <c r="AK1599" i="8"/>
  <c r="AJ1599" i="8"/>
  <c r="AH1599" i="8"/>
  <c r="AI1599" i="8" s="1"/>
  <c r="AG1599" i="8"/>
  <c r="AE1599" i="8"/>
  <c r="AF1599" i="8" s="1"/>
  <c r="AB1599" i="8"/>
  <c r="AC1599" i="8" s="1"/>
  <c r="AT1598" i="8"/>
  <c r="AU1598" i="8" s="1"/>
  <c r="AS1598" i="8"/>
  <c r="AR1598" i="8"/>
  <c r="AQ1598" i="8"/>
  <c r="AP1598" i="8"/>
  <c r="AO1598" i="8"/>
  <c r="AN1598" i="8"/>
  <c r="AM1598" i="8"/>
  <c r="AL1598" i="8"/>
  <c r="AK1598" i="8"/>
  <c r="AJ1598" i="8"/>
  <c r="AH1598" i="8"/>
  <c r="AI1598" i="8" s="1"/>
  <c r="AG1598" i="8"/>
  <c r="AE1598" i="8"/>
  <c r="AF1598" i="8" s="1"/>
  <c r="AB1598" i="8"/>
  <c r="AC1598" i="8" s="1"/>
  <c r="AT1597" i="8"/>
  <c r="AU1597" i="8" s="1"/>
  <c r="AS1597" i="8"/>
  <c r="AR1597" i="8"/>
  <c r="AQ1597" i="8"/>
  <c r="AP1597" i="8"/>
  <c r="AO1597" i="8"/>
  <c r="AN1597" i="8"/>
  <c r="AM1597" i="8"/>
  <c r="AL1597" i="8"/>
  <c r="AK1597" i="8"/>
  <c r="AJ1597" i="8"/>
  <c r="AH1597" i="8"/>
  <c r="AI1597" i="8" s="1"/>
  <c r="AG1597" i="8"/>
  <c r="AE1597" i="8"/>
  <c r="AF1597" i="8" s="1"/>
  <c r="AB1597" i="8"/>
  <c r="AC1597" i="8" s="1"/>
  <c r="AT1596" i="8"/>
  <c r="AU1596" i="8" s="1"/>
  <c r="AS1596" i="8"/>
  <c r="AR1596" i="8"/>
  <c r="AQ1596" i="8"/>
  <c r="AP1596" i="8"/>
  <c r="AO1596" i="8"/>
  <c r="AN1596" i="8"/>
  <c r="AM1596" i="8"/>
  <c r="AL1596" i="8"/>
  <c r="AK1596" i="8"/>
  <c r="AJ1596" i="8"/>
  <c r="AH1596" i="8"/>
  <c r="AI1596" i="8" s="1"/>
  <c r="AG1596" i="8"/>
  <c r="AE1596" i="8"/>
  <c r="AF1596" i="8" s="1"/>
  <c r="AB1596" i="8"/>
  <c r="AC1596" i="8" s="1"/>
  <c r="AT1595" i="8"/>
  <c r="AU1595" i="8" s="1"/>
  <c r="AS1595" i="8"/>
  <c r="AR1595" i="8"/>
  <c r="AQ1595" i="8"/>
  <c r="AP1595" i="8"/>
  <c r="AO1595" i="8"/>
  <c r="AN1595" i="8"/>
  <c r="AM1595" i="8"/>
  <c r="AL1595" i="8"/>
  <c r="AK1595" i="8"/>
  <c r="AJ1595" i="8"/>
  <c r="AH1595" i="8"/>
  <c r="AI1595" i="8" s="1"/>
  <c r="AG1595" i="8"/>
  <c r="AE1595" i="8"/>
  <c r="AF1595" i="8" s="1"/>
  <c r="AB1595" i="8"/>
  <c r="AC1595" i="8" s="1"/>
  <c r="AT1594" i="8"/>
  <c r="AU1594" i="8" s="1"/>
  <c r="AS1594" i="8"/>
  <c r="AR1594" i="8"/>
  <c r="AQ1594" i="8"/>
  <c r="AP1594" i="8"/>
  <c r="AO1594" i="8"/>
  <c r="AN1594" i="8"/>
  <c r="AM1594" i="8"/>
  <c r="AL1594" i="8"/>
  <c r="AK1594" i="8"/>
  <c r="AJ1594" i="8"/>
  <c r="AH1594" i="8"/>
  <c r="AI1594" i="8" s="1"/>
  <c r="AG1594" i="8"/>
  <c r="AE1594" i="8"/>
  <c r="AF1594" i="8" s="1"/>
  <c r="AB1594" i="8"/>
  <c r="AC1594" i="8" s="1"/>
  <c r="AT1593" i="8"/>
  <c r="AU1593" i="8" s="1"/>
  <c r="AS1593" i="8"/>
  <c r="AR1593" i="8"/>
  <c r="AQ1593" i="8"/>
  <c r="AP1593" i="8"/>
  <c r="AO1593" i="8"/>
  <c r="AN1593" i="8"/>
  <c r="AM1593" i="8"/>
  <c r="AL1593" i="8"/>
  <c r="AK1593" i="8"/>
  <c r="AJ1593" i="8"/>
  <c r="AH1593" i="8"/>
  <c r="AI1593" i="8" s="1"/>
  <c r="AG1593" i="8"/>
  <c r="AE1593" i="8"/>
  <c r="AF1593" i="8" s="1"/>
  <c r="AB1593" i="8"/>
  <c r="AC1593" i="8" s="1"/>
  <c r="AT1592" i="8"/>
  <c r="AU1592" i="8" s="1"/>
  <c r="AS1592" i="8"/>
  <c r="AR1592" i="8"/>
  <c r="AQ1592" i="8"/>
  <c r="AP1592" i="8"/>
  <c r="AO1592" i="8"/>
  <c r="AN1592" i="8"/>
  <c r="AM1592" i="8"/>
  <c r="AL1592" i="8"/>
  <c r="AK1592" i="8"/>
  <c r="AJ1592" i="8"/>
  <c r="AH1592" i="8"/>
  <c r="AI1592" i="8" s="1"/>
  <c r="AG1592" i="8"/>
  <c r="AE1592" i="8"/>
  <c r="AF1592" i="8" s="1"/>
  <c r="AC1592" i="8"/>
  <c r="AB1592" i="8"/>
  <c r="AT1591" i="8"/>
  <c r="AU1591" i="8" s="1"/>
  <c r="AS1591" i="8"/>
  <c r="AR1591" i="8"/>
  <c r="AQ1591" i="8"/>
  <c r="AP1591" i="8"/>
  <c r="AO1591" i="8"/>
  <c r="AN1591" i="8"/>
  <c r="AM1591" i="8"/>
  <c r="AL1591" i="8"/>
  <c r="AK1591" i="8"/>
  <c r="AJ1591" i="8"/>
  <c r="AH1591" i="8"/>
  <c r="AI1591" i="8" s="1"/>
  <c r="AG1591" i="8"/>
  <c r="AE1591" i="8"/>
  <c r="AF1591" i="8" s="1"/>
  <c r="AC1591" i="8"/>
  <c r="AB1591" i="8"/>
  <c r="AT1590" i="8"/>
  <c r="AU1590" i="8" s="1"/>
  <c r="AS1590" i="8"/>
  <c r="AR1590" i="8"/>
  <c r="AQ1590" i="8"/>
  <c r="AP1590" i="8"/>
  <c r="AO1590" i="8"/>
  <c r="AN1590" i="8"/>
  <c r="AM1590" i="8"/>
  <c r="AL1590" i="8"/>
  <c r="AK1590" i="8"/>
  <c r="AJ1590" i="8"/>
  <c r="AH1590" i="8"/>
  <c r="AI1590" i="8" s="1"/>
  <c r="AG1590" i="8"/>
  <c r="AE1590" i="8"/>
  <c r="AF1590" i="8" s="1"/>
  <c r="AB1590" i="8"/>
  <c r="AC1590" i="8" s="1"/>
  <c r="AT1589" i="8"/>
  <c r="AU1589" i="8" s="1"/>
  <c r="AS1589" i="8"/>
  <c r="AR1589" i="8"/>
  <c r="AQ1589" i="8"/>
  <c r="AP1589" i="8"/>
  <c r="AO1589" i="8"/>
  <c r="AN1589" i="8"/>
  <c r="AM1589" i="8"/>
  <c r="AL1589" i="8"/>
  <c r="AK1589" i="8"/>
  <c r="AJ1589" i="8"/>
  <c r="AH1589" i="8"/>
  <c r="AI1589" i="8" s="1"/>
  <c r="AG1589" i="8"/>
  <c r="AE1589" i="8"/>
  <c r="AF1589" i="8" s="1"/>
  <c r="AB1589" i="8"/>
  <c r="AC1589" i="8" s="1"/>
  <c r="AT1588" i="8"/>
  <c r="AU1588" i="8" s="1"/>
  <c r="AS1588" i="8"/>
  <c r="AR1588" i="8"/>
  <c r="AQ1588" i="8"/>
  <c r="AP1588" i="8"/>
  <c r="AO1588" i="8"/>
  <c r="AN1588" i="8"/>
  <c r="AM1588" i="8"/>
  <c r="AL1588" i="8"/>
  <c r="AK1588" i="8"/>
  <c r="AJ1588" i="8"/>
  <c r="AH1588" i="8"/>
  <c r="AI1588" i="8" s="1"/>
  <c r="AG1588" i="8"/>
  <c r="AE1588" i="8"/>
  <c r="AF1588" i="8" s="1"/>
  <c r="AB1588" i="8"/>
  <c r="AC1588" i="8" s="1"/>
  <c r="AT1587" i="8"/>
  <c r="AU1587" i="8" s="1"/>
  <c r="AS1587" i="8"/>
  <c r="AR1587" i="8"/>
  <c r="AQ1587" i="8"/>
  <c r="AP1587" i="8"/>
  <c r="AO1587" i="8"/>
  <c r="AN1587" i="8"/>
  <c r="AM1587" i="8"/>
  <c r="AL1587" i="8"/>
  <c r="AK1587" i="8"/>
  <c r="AJ1587" i="8"/>
  <c r="AH1587" i="8"/>
  <c r="AI1587" i="8" s="1"/>
  <c r="AG1587" i="8"/>
  <c r="AE1587" i="8"/>
  <c r="AF1587" i="8" s="1"/>
  <c r="AB1587" i="8"/>
  <c r="AC1587" i="8" s="1"/>
  <c r="AT1586" i="8"/>
  <c r="AU1586" i="8" s="1"/>
  <c r="AS1586" i="8"/>
  <c r="AR1586" i="8"/>
  <c r="AQ1586" i="8"/>
  <c r="AP1586" i="8"/>
  <c r="AO1586" i="8"/>
  <c r="AN1586" i="8"/>
  <c r="AM1586" i="8"/>
  <c r="AL1586" i="8"/>
  <c r="AK1586" i="8"/>
  <c r="AJ1586" i="8"/>
  <c r="AH1586" i="8"/>
  <c r="AI1586" i="8" s="1"/>
  <c r="AG1586" i="8"/>
  <c r="AE1586" i="8"/>
  <c r="AF1586" i="8" s="1"/>
  <c r="AB1586" i="8"/>
  <c r="AC1586" i="8" s="1"/>
  <c r="AT1585" i="8"/>
  <c r="AU1585" i="8" s="1"/>
  <c r="AS1585" i="8"/>
  <c r="AR1585" i="8"/>
  <c r="AQ1585" i="8"/>
  <c r="AP1585" i="8"/>
  <c r="AO1585" i="8"/>
  <c r="AN1585" i="8"/>
  <c r="AM1585" i="8"/>
  <c r="AL1585" i="8"/>
  <c r="AK1585" i="8"/>
  <c r="AJ1585" i="8"/>
  <c r="AH1585" i="8"/>
  <c r="AI1585" i="8" s="1"/>
  <c r="AG1585" i="8"/>
  <c r="AE1585" i="8"/>
  <c r="AF1585" i="8" s="1"/>
  <c r="AB1585" i="8"/>
  <c r="AC1585" i="8" s="1"/>
  <c r="AT1584" i="8"/>
  <c r="AU1584" i="8" s="1"/>
  <c r="AS1584" i="8"/>
  <c r="AR1584" i="8"/>
  <c r="AQ1584" i="8"/>
  <c r="AP1584" i="8"/>
  <c r="AO1584" i="8"/>
  <c r="AN1584" i="8"/>
  <c r="AM1584" i="8"/>
  <c r="AL1584" i="8"/>
  <c r="AK1584" i="8"/>
  <c r="AJ1584" i="8"/>
  <c r="AH1584" i="8"/>
  <c r="AI1584" i="8" s="1"/>
  <c r="AG1584" i="8"/>
  <c r="AE1584" i="8"/>
  <c r="AF1584" i="8" s="1"/>
  <c r="AC1584" i="8"/>
  <c r="AB1584" i="8"/>
  <c r="AT1583" i="8"/>
  <c r="AU1583" i="8" s="1"/>
  <c r="AS1583" i="8"/>
  <c r="AR1583" i="8"/>
  <c r="AQ1583" i="8"/>
  <c r="AP1583" i="8"/>
  <c r="AO1583" i="8"/>
  <c r="AN1583" i="8"/>
  <c r="AM1583" i="8"/>
  <c r="AL1583" i="8"/>
  <c r="AK1583" i="8"/>
  <c r="AJ1583" i="8"/>
  <c r="AI1583" i="8"/>
  <c r="AH1583" i="8"/>
  <c r="AG1583" i="8"/>
  <c r="AE1583" i="8"/>
  <c r="AF1583" i="8" s="1"/>
  <c r="AB1583" i="8"/>
  <c r="AC1583" i="8" s="1"/>
  <c r="AT1582" i="8"/>
  <c r="AU1582" i="8" s="1"/>
  <c r="AS1582" i="8"/>
  <c r="AR1582" i="8"/>
  <c r="AQ1582" i="8"/>
  <c r="AP1582" i="8"/>
  <c r="AO1582" i="8"/>
  <c r="AN1582" i="8"/>
  <c r="AM1582" i="8"/>
  <c r="AL1582" i="8"/>
  <c r="AK1582" i="8"/>
  <c r="AJ1582" i="8"/>
  <c r="AH1582" i="8"/>
  <c r="AI1582" i="8" s="1"/>
  <c r="AG1582" i="8"/>
  <c r="AE1582" i="8"/>
  <c r="AF1582" i="8" s="1"/>
  <c r="AB1582" i="8"/>
  <c r="AC1582" i="8" s="1"/>
  <c r="AT1581" i="8"/>
  <c r="AU1581" i="8" s="1"/>
  <c r="AS1581" i="8"/>
  <c r="AR1581" i="8"/>
  <c r="AQ1581" i="8"/>
  <c r="AP1581" i="8"/>
  <c r="AO1581" i="8"/>
  <c r="AN1581" i="8"/>
  <c r="AM1581" i="8"/>
  <c r="AL1581" i="8"/>
  <c r="AK1581" i="8"/>
  <c r="AJ1581" i="8"/>
  <c r="AH1581" i="8"/>
  <c r="AI1581" i="8" s="1"/>
  <c r="AG1581" i="8"/>
  <c r="AE1581" i="8"/>
  <c r="AF1581" i="8" s="1"/>
  <c r="AB1581" i="8"/>
  <c r="AC1581" i="8" s="1"/>
  <c r="AT1580" i="8"/>
  <c r="AU1580" i="8" s="1"/>
  <c r="AS1580" i="8"/>
  <c r="AR1580" i="8"/>
  <c r="AQ1580" i="8"/>
  <c r="AP1580" i="8"/>
  <c r="AO1580" i="8"/>
  <c r="AN1580" i="8"/>
  <c r="AM1580" i="8"/>
  <c r="AL1580" i="8"/>
  <c r="AK1580" i="8"/>
  <c r="AJ1580" i="8"/>
  <c r="AH1580" i="8"/>
  <c r="AI1580" i="8" s="1"/>
  <c r="AG1580" i="8"/>
  <c r="AE1580" i="8"/>
  <c r="AF1580" i="8" s="1"/>
  <c r="AB1580" i="8"/>
  <c r="AC1580" i="8" s="1"/>
  <c r="AT1579" i="8"/>
  <c r="AU1579" i="8" s="1"/>
  <c r="AS1579" i="8"/>
  <c r="AR1579" i="8"/>
  <c r="AQ1579" i="8"/>
  <c r="AP1579" i="8"/>
  <c r="AO1579" i="8"/>
  <c r="AN1579" i="8"/>
  <c r="AM1579" i="8"/>
  <c r="AL1579" i="8"/>
  <c r="AK1579" i="8"/>
  <c r="AJ1579" i="8"/>
  <c r="AH1579" i="8"/>
  <c r="AI1579" i="8" s="1"/>
  <c r="AG1579" i="8"/>
  <c r="AE1579" i="8"/>
  <c r="AF1579" i="8" s="1"/>
  <c r="AB1579" i="8"/>
  <c r="AC1579" i="8" s="1"/>
  <c r="AT1578" i="8"/>
  <c r="AU1578" i="8" s="1"/>
  <c r="AS1578" i="8"/>
  <c r="AR1578" i="8"/>
  <c r="AQ1578" i="8"/>
  <c r="AP1578" i="8"/>
  <c r="AO1578" i="8"/>
  <c r="AN1578" i="8"/>
  <c r="AM1578" i="8"/>
  <c r="AL1578" i="8"/>
  <c r="AK1578" i="8"/>
  <c r="AJ1578" i="8"/>
  <c r="AH1578" i="8"/>
  <c r="AI1578" i="8" s="1"/>
  <c r="AG1578" i="8"/>
  <c r="AE1578" i="8"/>
  <c r="AF1578" i="8" s="1"/>
  <c r="AB1578" i="8"/>
  <c r="AC1578" i="8" s="1"/>
  <c r="AT1577" i="8"/>
  <c r="AU1577" i="8" s="1"/>
  <c r="AS1577" i="8"/>
  <c r="AR1577" i="8"/>
  <c r="AQ1577" i="8"/>
  <c r="AP1577" i="8"/>
  <c r="AO1577" i="8"/>
  <c r="AN1577" i="8"/>
  <c r="AM1577" i="8"/>
  <c r="AL1577" i="8"/>
  <c r="AK1577" i="8"/>
  <c r="AJ1577" i="8"/>
  <c r="AH1577" i="8"/>
  <c r="AI1577" i="8" s="1"/>
  <c r="AG1577" i="8"/>
  <c r="AE1577" i="8"/>
  <c r="AF1577" i="8" s="1"/>
  <c r="AB1577" i="8"/>
  <c r="AC1577" i="8" s="1"/>
  <c r="AT1576" i="8"/>
  <c r="AU1576" i="8" s="1"/>
  <c r="AS1576" i="8"/>
  <c r="AR1576" i="8"/>
  <c r="AQ1576" i="8"/>
  <c r="AP1576" i="8"/>
  <c r="AO1576" i="8"/>
  <c r="AN1576" i="8"/>
  <c r="AM1576" i="8"/>
  <c r="AL1576" i="8"/>
  <c r="AK1576" i="8"/>
  <c r="AJ1576" i="8"/>
  <c r="AI1576" i="8"/>
  <c r="AH1576" i="8"/>
  <c r="AG1576" i="8"/>
  <c r="AE1576" i="8"/>
  <c r="AF1576" i="8" s="1"/>
  <c r="AB1576" i="8"/>
  <c r="AC1576" i="8" s="1"/>
  <c r="AT1575" i="8"/>
  <c r="AU1575" i="8" s="1"/>
  <c r="AS1575" i="8"/>
  <c r="AR1575" i="8"/>
  <c r="AQ1575" i="8"/>
  <c r="AP1575" i="8"/>
  <c r="AO1575" i="8"/>
  <c r="AN1575" i="8"/>
  <c r="AM1575" i="8"/>
  <c r="AL1575" i="8"/>
  <c r="AK1575" i="8"/>
  <c r="AJ1575" i="8"/>
  <c r="AH1575" i="8"/>
  <c r="AI1575" i="8" s="1"/>
  <c r="AG1575" i="8"/>
  <c r="AE1575" i="8"/>
  <c r="AF1575" i="8" s="1"/>
  <c r="AB1575" i="8"/>
  <c r="AC1575" i="8" s="1"/>
  <c r="AT1574" i="8"/>
  <c r="AU1574" i="8" s="1"/>
  <c r="AS1574" i="8"/>
  <c r="AR1574" i="8"/>
  <c r="AQ1574" i="8"/>
  <c r="AP1574" i="8"/>
  <c r="AO1574" i="8"/>
  <c r="AN1574" i="8"/>
  <c r="AM1574" i="8"/>
  <c r="AL1574" i="8"/>
  <c r="AK1574" i="8"/>
  <c r="AJ1574" i="8"/>
  <c r="AH1574" i="8"/>
  <c r="AI1574" i="8" s="1"/>
  <c r="AG1574" i="8"/>
  <c r="AE1574" i="8"/>
  <c r="AF1574" i="8" s="1"/>
  <c r="AB1574" i="8"/>
  <c r="AC1574" i="8" s="1"/>
  <c r="AT1573" i="8"/>
  <c r="AU1573" i="8" s="1"/>
  <c r="AS1573" i="8"/>
  <c r="AR1573" i="8"/>
  <c r="AQ1573" i="8"/>
  <c r="AP1573" i="8"/>
  <c r="AO1573" i="8"/>
  <c r="AN1573" i="8"/>
  <c r="AM1573" i="8"/>
  <c r="AL1573" i="8"/>
  <c r="AK1573" i="8"/>
  <c r="AJ1573" i="8"/>
  <c r="AH1573" i="8"/>
  <c r="AI1573" i="8" s="1"/>
  <c r="AG1573" i="8"/>
  <c r="AE1573" i="8"/>
  <c r="AF1573" i="8" s="1"/>
  <c r="AB1573" i="8"/>
  <c r="AC1573" i="8" s="1"/>
  <c r="AT1572" i="8"/>
  <c r="AU1572" i="8" s="1"/>
  <c r="AS1572" i="8"/>
  <c r="AR1572" i="8"/>
  <c r="AQ1572" i="8"/>
  <c r="AP1572" i="8"/>
  <c r="AO1572" i="8"/>
  <c r="AN1572" i="8"/>
  <c r="AM1572" i="8"/>
  <c r="AL1572" i="8"/>
  <c r="AK1572" i="8"/>
  <c r="AJ1572" i="8"/>
  <c r="AH1572" i="8"/>
  <c r="AI1572" i="8" s="1"/>
  <c r="AG1572" i="8"/>
  <c r="AE1572" i="8"/>
  <c r="AF1572" i="8" s="1"/>
  <c r="AB1572" i="8"/>
  <c r="AC1572" i="8" s="1"/>
  <c r="AT1571" i="8"/>
  <c r="AU1571" i="8" s="1"/>
  <c r="AS1571" i="8"/>
  <c r="AR1571" i="8"/>
  <c r="AQ1571" i="8"/>
  <c r="AP1571" i="8"/>
  <c r="AO1571" i="8"/>
  <c r="AN1571" i="8"/>
  <c r="AM1571" i="8"/>
  <c r="AL1571" i="8"/>
  <c r="AK1571" i="8"/>
  <c r="AJ1571" i="8"/>
  <c r="AH1571" i="8"/>
  <c r="AI1571" i="8" s="1"/>
  <c r="AG1571" i="8"/>
  <c r="AE1571" i="8"/>
  <c r="AF1571" i="8" s="1"/>
  <c r="AB1571" i="8"/>
  <c r="AC1571" i="8" s="1"/>
  <c r="AT1570" i="8"/>
  <c r="AU1570" i="8" s="1"/>
  <c r="AS1570" i="8"/>
  <c r="AR1570" i="8"/>
  <c r="AQ1570" i="8"/>
  <c r="AP1570" i="8"/>
  <c r="AO1570" i="8"/>
  <c r="AN1570" i="8"/>
  <c r="AM1570" i="8"/>
  <c r="AL1570" i="8"/>
  <c r="AK1570" i="8"/>
  <c r="AJ1570" i="8"/>
  <c r="AH1570" i="8"/>
  <c r="AI1570" i="8" s="1"/>
  <c r="AG1570" i="8"/>
  <c r="AE1570" i="8"/>
  <c r="AF1570" i="8" s="1"/>
  <c r="AB1570" i="8"/>
  <c r="AC1570" i="8" s="1"/>
  <c r="AT1569" i="8"/>
  <c r="AU1569" i="8" s="1"/>
  <c r="AS1569" i="8"/>
  <c r="AR1569" i="8"/>
  <c r="AQ1569" i="8"/>
  <c r="AP1569" i="8"/>
  <c r="AO1569" i="8"/>
  <c r="AN1569" i="8"/>
  <c r="AM1569" i="8"/>
  <c r="AL1569" i="8"/>
  <c r="AK1569" i="8"/>
  <c r="AJ1569" i="8"/>
  <c r="AH1569" i="8"/>
  <c r="AI1569" i="8" s="1"/>
  <c r="AG1569" i="8"/>
  <c r="AE1569" i="8"/>
  <c r="AF1569" i="8" s="1"/>
  <c r="AB1569" i="8"/>
  <c r="AC1569" i="8" s="1"/>
  <c r="AT1568" i="8"/>
  <c r="AU1568" i="8" s="1"/>
  <c r="AS1568" i="8"/>
  <c r="AR1568" i="8"/>
  <c r="AQ1568" i="8"/>
  <c r="AP1568" i="8"/>
  <c r="AO1568" i="8"/>
  <c r="AN1568" i="8"/>
  <c r="AM1568" i="8"/>
  <c r="AL1568" i="8"/>
  <c r="AK1568" i="8"/>
  <c r="AJ1568" i="8"/>
  <c r="AI1568" i="8"/>
  <c r="AH1568" i="8"/>
  <c r="AG1568" i="8"/>
  <c r="AF1568" i="8"/>
  <c r="AE1568" i="8"/>
  <c r="AC1568" i="8"/>
  <c r="AB1568" i="8"/>
  <c r="AT1567" i="8"/>
  <c r="AU1567" i="8" s="1"/>
  <c r="AS1567" i="8"/>
  <c r="AR1567" i="8"/>
  <c r="AQ1567" i="8"/>
  <c r="AP1567" i="8"/>
  <c r="AO1567" i="8"/>
  <c r="AN1567" i="8"/>
  <c r="AM1567" i="8"/>
  <c r="AL1567" i="8"/>
  <c r="AK1567" i="8"/>
  <c r="AJ1567" i="8"/>
  <c r="AH1567" i="8"/>
  <c r="AI1567" i="8" s="1"/>
  <c r="AG1567" i="8"/>
  <c r="AE1567" i="8"/>
  <c r="AF1567" i="8" s="1"/>
  <c r="AC1567" i="8"/>
  <c r="AB1567" i="8"/>
  <c r="AT1566" i="8"/>
  <c r="AU1566" i="8" s="1"/>
  <c r="AS1566" i="8"/>
  <c r="AR1566" i="8"/>
  <c r="AQ1566" i="8"/>
  <c r="AP1566" i="8"/>
  <c r="AO1566" i="8"/>
  <c r="AN1566" i="8"/>
  <c r="AM1566" i="8"/>
  <c r="AL1566" i="8"/>
  <c r="AK1566" i="8"/>
  <c r="AJ1566" i="8"/>
  <c r="AH1566" i="8"/>
  <c r="AI1566" i="8" s="1"/>
  <c r="AG1566" i="8"/>
  <c r="AE1566" i="8"/>
  <c r="AF1566" i="8" s="1"/>
  <c r="AB1566" i="8"/>
  <c r="AC1566" i="8" s="1"/>
  <c r="AT1565" i="8"/>
  <c r="AU1565" i="8" s="1"/>
  <c r="AS1565" i="8"/>
  <c r="AR1565" i="8"/>
  <c r="AQ1565" i="8"/>
  <c r="AP1565" i="8"/>
  <c r="AO1565" i="8"/>
  <c r="AN1565" i="8"/>
  <c r="AM1565" i="8"/>
  <c r="AL1565" i="8"/>
  <c r="AK1565" i="8"/>
  <c r="AJ1565" i="8"/>
  <c r="AH1565" i="8"/>
  <c r="AI1565" i="8" s="1"/>
  <c r="AG1565" i="8"/>
  <c r="AE1565" i="8"/>
  <c r="AF1565" i="8" s="1"/>
  <c r="AB1565" i="8"/>
  <c r="AC1565" i="8" s="1"/>
  <c r="AT1564" i="8"/>
  <c r="AU1564" i="8" s="1"/>
  <c r="AS1564" i="8"/>
  <c r="AR1564" i="8"/>
  <c r="AQ1564" i="8"/>
  <c r="AP1564" i="8"/>
  <c r="AO1564" i="8"/>
  <c r="AN1564" i="8"/>
  <c r="AM1564" i="8"/>
  <c r="AL1564" i="8"/>
  <c r="AK1564" i="8"/>
  <c r="AJ1564" i="8"/>
  <c r="AH1564" i="8"/>
  <c r="AI1564" i="8" s="1"/>
  <c r="AG1564" i="8"/>
  <c r="AE1564" i="8"/>
  <c r="AF1564" i="8" s="1"/>
  <c r="AB1564" i="8"/>
  <c r="AC1564" i="8" s="1"/>
  <c r="AT1563" i="8"/>
  <c r="AU1563" i="8" s="1"/>
  <c r="AS1563" i="8"/>
  <c r="AR1563" i="8"/>
  <c r="AQ1563" i="8"/>
  <c r="AP1563" i="8"/>
  <c r="AO1563" i="8"/>
  <c r="AN1563" i="8"/>
  <c r="AM1563" i="8"/>
  <c r="AL1563" i="8"/>
  <c r="AK1563" i="8"/>
  <c r="AJ1563" i="8"/>
  <c r="AH1563" i="8"/>
  <c r="AI1563" i="8" s="1"/>
  <c r="AG1563" i="8"/>
  <c r="AE1563" i="8"/>
  <c r="AF1563" i="8" s="1"/>
  <c r="AB1563" i="8"/>
  <c r="AC1563" i="8" s="1"/>
  <c r="AT1562" i="8"/>
  <c r="AU1562" i="8" s="1"/>
  <c r="AS1562" i="8"/>
  <c r="AR1562" i="8"/>
  <c r="AQ1562" i="8"/>
  <c r="AP1562" i="8"/>
  <c r="AO1562" i="8"/>
  <c r="AN1562" i="8"/>
  <c r="AM1562" i="8"/>
  <c r="AL1562" i="8"/>
  <c r="AK1562" i="8"/>
  <c r="AJ1562" i="8"/>
  <c r="AH1562" i="8"/>
  <c r="AI1562" i="8" s="1"/>
  <c r="AG1562" i="8"/>
  <c r="AE1562" i="8"/>
  <c r="AF1562" i="8" s="1"/>
  <c r="AB1562" i="8"/>
  <c r="AC1562" i="8" s="1"/>
  <c r="AT1561" i="8"/>
  <c r="AU1561" i="8" s="1"/>
  <c r="AS1561" i="8"/>
  <c r="AR1561" i="8"/>
  <c r="AQ1561" i="8"/>
  <c r="AP1561" i="8"/>
  <c r="AO1561" i="8"/>
  <c r="AN1561" i="8"/>
  <c r="AM1561" i="8"/>
  <c r="AL1561" i="8"/>
  <c r="AK1561" i="8"/>
  <c r="AJ1561" i="8"/>
  <c r="AH1561" i="8"/>
  <c r="AI1561" i="8" s="1"/>
  <c r="AG1561" i="8"/>
  <c r="AE1561" i="8"/>
  <c r="AF1561" i="8" s="1"/>
  <c r="AB1561" i="8"/>
  <c r="AC1561" i="8" s="1"/>
  <c r="AT1560" i="8"/>
  <c r="AU1560" i="8" s="1"/>
  <c r="AS1560" i="8"/>
  <c r="AR1560" i="8"/>
  <c r="AQ1560" i="8"/>
  <c r="AP1560" i="8"/>
  <c r="AO1560" i="8"/>
  <c r="AN1560" i="8"/>
  <c r="AM1560" i="8"/>
  <c r="AL1560" i="8"/>
  <c r="AK1560" i="8"/>
  <c r="AJ1560" i="8"/>
  <c r="AH1560" i="8"/>
  <c r="AI1560" i="8" s="1"/>
  <c r="AG1560" i="8"/>
  <c r="AE1560" i="8"/>
  <c r="AF1560" i="8" s="1"/>
  <c r="AB1560" i="8"/>
  <c r="AC1560" i="8" s="1"/>
  <c r="AT1559" i="8"/>
  <c r="AU1559" i="8" s="1"/>
  <c r="AS1559" i="8"/>
  <c r="AR1559" i="8"/>
  <c r="AQ1559" i="8"/>
  <c r="AP1559" i="8"/>
  <c r="AO1559" i="8"/>
  <c r="AN1559" i="8"/>
  <c r="AM1559" i="8"/>
  <c r="AL1559" i="8"/>
  <c r="AK1559" i="8"/>
  <c r="AJ1559" i="8"/>
  <c r="AH1559" i="8"/>
  <c r="AI1559" i="8" s="1"/>
  <c r="AG1559" i="8"/>
  <c r="AE1559" i="8"/>
  <c r="AF1559" i="8" s="1"/>
  <c r="AB1559" i="8"/>
  <c r="AC1559" i="8" s="1"/>
  <c r="AT1558" i="8"/>
  <c r="AU1558" i="8" s="1"/>
  <c r="AS1558" i="8"/>
  <c r="AR1558" i="8"/>
  <c r="AQ1558" i="8"/>
  <c r="AP1558" i="8"/>
  <c r="AO1558" i="8"/>
  <c r="AN1558" i="8"/>
  <c r="AM1558" i="8"/>
  <c r="AL1558" i="8"/>
  <c r="AK1558" i="8"/>
  <c r="AJ1558" i="8"/>
  <c r="AH1558" i="8"/>
  <c r="AI1558" i="8" s="1"/>
  <c r="AG1558" i="8"/>
  <c r="AE1558" i="8"/>
  <c r="AF1558" i="8" s="1"/>
  <c r="AB1558" i="8"/>
  <c r="AC1558" i="8" s="1"/>
  <c r="AT1557" i="8"/>
  <c r="AU1557" i="8" s="1"/>
  <c r="AS1557" i="8"/>
  <c r="AR1557" i="8"/>
  <c r="AQ1557" i="8"/>
  <c r="AP1557" i="8"/>
  <c r="AO1557" i="8"/>
  <c r="AN1557" i="8"/>
  <c r="AM1557" i="8"/>
  <c r="AL1557" i="8"/>
  <c r="AK1557" i="8"/>
  <c r="AJ1557" i="8"/>
  <c r="AH1557" i="8"/>
  <c r="AI1557" i="8" s="1"/>
  <c r="AG1557" i="8"/>
  <c r="AE1557" i="8"/>
  <c r="AF1557" i="8" s="1"/>
  <c r="AB1557" i="8"/>
  <c r="AC1557" i="8" s="1"/>
  <c r="AT1556" i="8"/>
  <c r="AU1556" i="8" s="1"/>
  <c r="AS1556" i="8"/>
  <c r="AR1556" i="8"/>
  <c r="AQ1556" i="8"/>
  <c r="AP1556" i="8"/>
  <c r="AO1556" i="8"/>
  <c r="AN1556" i="8"/>
  <c r="AM1556" i="8"/>
  <c r="AL1556" i="8"/>
  <c r="AK1556" i="8"/>
  <c r="AJ1556" i="8"/>
  <c r="AH1556" i="8"/>
  <c r="AI1556" i="8" s="1"/>
  <c r="AG1556" i="8"/>
  <c r="AE1556" i="8"/>
  <c r="AF1556" i="8" s="1"/>
  <c r="AB1556" i="8"/>
  <c r="AC1556" i="8" s="1"/>
  <c r="AT1555" i="8"/>
  <c r="AU1555" i="8" s="1"/>
  <c r="AS1555" i="8"/>
  <c r="AR1555" i="8"/>
  <c r="AQ1555" i="8"/>
  <c r="AP1555" i="8"/>
  <c r="AO1555" i="8"/>
  <c r="AN1555" i="8"/>
  <c r="AM1555" i="8"/>
  <c r="AL1555" i="8"/>
  <c r="AK1555" i="8"/>
  <c r="AJ1555" i="8"/>
  <c r="AH1555" i="8"/>
  <c r="AI1555" i="8" s="1"/>
  <c r="AG1555" i="8"/>
  <c r="AE1555" i="8"/>
  <c r="AF1555" i="8" s="1"/>
  <c r="AB1555" i="8"/>
  <c r="AC1555" i="8" s="1"/>
  <c r="AT1554" i="8"/>
  <c r="AU1554" i="8" s="1"/>
  <c r="AS1554" i="8"/>
  <c r="AR1554" i="8"/>
  <c r="AQ1554" i="8"/>
  <c r="AP1554" i="8"/>
  <c r="AO1554" i="8"/>
  <c r="AN1554" i="8"/>
  <c r="AM1554" i="8"/>
  <c r="AL1554" i="8"/>
  <c r="AK1554" i="8"/>
  <c r="AJ1554" i="8"/>
  <c r="AH1554" i="8"/>
  <c r="AI1554" i="8" s="1"/>
  <c r="AG1554" i="8"/>
  <c r="AE1554" i="8"/>
  <c r="AF1554" i="8" s="1"/>
  <c r="AB1554" i="8"/>
  <c r="AC1554" i="8" s="1"/>
  <c r="AU1553" i="8"/>
  <c r="AT1553" i="8"/>
  <c r="AS1553" i="8"/>
  <c r="AR1553" i="8"/>
  <c r="AQ1553" i="8"/>
  <c r="AP1553" i="8"/>
  <c r="AO1553" i="8"/>
  <c r="AN1553" i="8"/>
  <c r="AM1553" i="8"/>
  <c r="AL1553" i="8"/>
  <c r="AK1553" i="8"/>
  <c r="AJ1553" i="8"/>
  <c r="AH1553" i="8"/>
  <c r="AI1553" i="8" s="1"/>
  <c r="AG1553" i="8"/>
  <c r="AE1553" i="8"/>
  <c r="AF1553" i="8" s="1"/>
  <c r="AB1553" i="8"/>
  <c r="AC1553" i="8" s="1"/>
  <c r="AT1552" i="8"/>
  <c r="AU1552" i="8" s="1"/>
  <c r="AS1552" i="8"/>
  <c r="AR1552" i="8"/>
  <c r="AQ1552" i="8"/>
  <c r="AP1552" i="8"/>
  <c r="AO1552" i="8"/>
  <c r="AN1552" i="8"/>
  <c r="AM1552" i="8"/>
  <c r="AL1552" i="8"/>
  <c r="AK1552" i="8"/>
  <c r="AJ1552" i="8"/>
  <c r="AH1552" i="8"/>
  <c r="AI1552" i="8" s="1"/>
  <c r="AG1552" i="8"/>
  <c r="AE1552" i="8"/>
  <c r="AF1552" i="8" s="1"/>
  <c r="AC1552" i="8"/>
  <c r="AB1552" i="8"/>
  <c r="AT1551" i="8"/>
  <c r="AU1551" i="8" s="1"/>
  <c r="AS1551" i="8"/>
  <c r="AR1551" i="8"/>
  <c r="AQ1551" i="8"/>
  <c r="AP1551" i="8"/>
  <c r="AO1551" i="8"/>
  <c r="AN1551" i="8"/>
  <c r="AM1551" i="8"/>
  <c r="AL1551" i="8"/>
  <c r="AK1551" i="8"/>
  <c r="AJ1551" i="8"/>
  <c r="AH1551" i="8"/>
  <c r="AI1551" i="8" s="1"/>
  <c r="AG1551" i="8"/>
  <c r="AE1551" i="8"/>
  <c r="AF1551" i="8" s="1"/>
  <c r="AC1551" i="8"/>
  <c r="AB1551" i="8"/>
  <c r="AT1550" i="8"/>
  <c r="AU1550" i="8" s="1"/>
  <c r="AS1550" i="8"/>
  <c r="AR1550" i="8"/>
  <c r="AQ1550" i="8"/>
  <c r="AP1550" i="8"/>
  <c r="AO1550" i="8"/>
  <c r="AN1550" i="8"/>
  <c r="AM1550" i="8"/>
  <c r="AL1550" i="8"/>
  <c r="AK1550" i="8"/>
  <c r="AJ1550" i="8"/>
  <c r="AH1550" i="8"/>
  <c r="AI1550" i="8" s="1"/>
  <c r="AG1550" i="8"/>
  <c r="AF1550" i="8"/>
  <c r="AE1550" i="8"/>
  <c r="AB1550" i="8"/>
  <c r="AC1550" i="8" s="1"/>
  <c r="AT1549" i="8"/>
  <c r="AU1549" i="8" s="1"/>
  <c r="AS1549" i="8"/>
  <c r="AR1549" i="8"/>
  <c r="AQ1549" i="8"/>
  <c r="AP1549" i="8"/>
  <c r="AO1549" i="8"/>
  <c r="AN1549" i="8"/>
  <c r="AM1549" i="8"/>
  <c r="AL1549" i="8"/>
  <c r="AK1549" i="8"/>
  <c r="AJ1549" i="8"/>
  <c r="AH1549" i="8"/>
  <c r="AI1549" i="8" s="1"/>
  <c r="AG1549" i="8"/>
  <c r="AE1549" i="8"/>
  <c r="AF1549" i="8" s="1"/>
  <c r="AB1549" i="8"/>
  <c r="AC1549" i="8" s="1"/>
  <c r="AT1548" i="8"/>
  <c r="AU1548" i="8" s="1"/>
  <c r="AS1548" i="8"/>
  <c r="AR1548" i="8"/>
  <c r="AQ1548" i="8"/>
  <c r="AP1548" i="8"/>
  <c r="AO1548" i="8"/>
  <c r="AN1548" i="8"/>
  <c r="AM1548" i="8"/>
  <c r="AL1548" i="8"/>
  <c r="AK1548" i="8"/>
  <c r="AJ1548" i="8"/>
  <c r="AH1548" i="8"/>
  <c r="AI1548" i="8" s="1"/>
  <c r="AG1548" i="8"/>
  <c r="AE1548" i="8"/>
  <c r="AF1548" i="8" s="1"/>
  <c r="AB1548" i="8"/>
  <c r="AC1548" i="8" s="1"/>
  <c r="AT1547" i="8"/>
  <c r="AU1547" i="8" s="1"/>
  <c r="AS1547" i="8"/>
  <c r="AR1547" i="8"/>
  <c r="AQ1547" i="8"/>
  <c r="AP1547" i="8"/>
  <c r="AO1547" i="8"/>
  <c r="AN1547" i="8"/>
  <c r="AM1547" i="8"/>
  <c r="AL1547" i="8"/>
  <c r="AK1547" i="8"/>
  <c r="AJ1547" i="8"/>
  <c r="AH1547" i="8"/>
  <c r="AI1547" i="8" s="1"/>
  <c r="AG1547" i="8"/>
  <c r="AE1547" i="8"/>
  <c r="AF1547" i="8" s="1"/>
  <c r="AB1547" i="8"/>
  <c r="AC1547" i="8" s="1"/>
  <c r="AT1546" i="8"/>
  <c r="AU1546" i="8" s="1"/>
  <c r="AS1546" i="8"/>
  <c r="AR1546" i="8"/>
  <c r="AQ1546" i="8"/>
  <c r="AP1546" i="8"/>
  <c r="AO1546" i="8"/>
  <c r="AN1546" i="8"/>
  <c r="AM1546" i="8"/>
  <c r="AL1546" i="8"/>
  <c r="AK1546" i="8"/>
  <c r="AJ1546" i="8"/>
  <c r="AH1546" i="8"/>
  <c r="AI1546" i="8" s="1"/>
  <c r="AG1546" i="8"/>
  <c r="AE1546" i="8"/>
  <c r="AF1546" i="8" s="1"/>
  <c r="AB1546" i="8"/>
  <c r="AC1546" i="8" s="1"/>
  <c r="AT1545" i="8"/>
  <c r="AU1545" i="8" s="1"/>
  <c r="AS1545" i="8"/>
  <c r="AR1545" i="8"/>
  <c r="AQ1545" i="8"/>
  <c r="AP1545" i="8"/>
  <c r="AO1545" i="8"/>
  <c r="AN1545" i="8"/>
  <c r="AM1545" i="8"/>
  <c r="AL1545" i="8"/>
  <c r="AK1545" i="8"/>
  <c r="AJ1545" i="8"/>
  <c r="AH1545" i="8"/>
  <c r="AI1545" i="8" s="1"/>
  <c r="AG1545" i="8"/>
  <c r="AE1545" i="8"/>
  <c r="AF1545" i="8" s="1"/>
  <c r="AB1545" i="8"/>
  <c r="AC1545" i="8" s="1"/>
  <c r="AT1544" i="8"/>
  <c r="AU1544" i="8" s="1"/>
  <c r="AS1544" i="8"/>
  <c r="AR1544" i="8"/>
  <c r="AQ1544" i="8"/>
  <c r="AP1544" i="8"/>
  <c r="AO1544" i="8"/>
  <c r="AN1544" i="8"/>
  <c r="AM1544" i="8"/>
  <c r="AL1544" i="8"/>
  <c r="AK1544" i="8"/>
  <c r="AJ1544" i="8"/>
  <c r="AH1544" i="8"/>
  <c r="AI1544" i="8" s="1"/>
  <c r="AG1544" i="8"/>
  <c r="AE1544" i="8"/>
  <c r="AF1544" i="8" s="1"/>
  <c r="AB1544" i="8"/>
  <c r="AC1544" i="8" s="1"/>
  <c r="AT1543" i="8"/>
  <c r="AU1543" i="8" s="1"/>
  <c r="AS1543" i="8"/>
  <c r="AR1543" i="8"/>
  <c r="AQ1543" i="8"/>
  <c r="AP1543" i="8"/>
  <c r="AO1543" i="8"/>
  <c r="AN1543" i="8"/>
  <c r="AM1543" i="8"/>
  <c r="AL1543" i="8"/>
  <c r="AK1543" i="8"/>
  <c r="AJ1543" i="8"/>
  <c r="AH1543" i="8"/>
  <c r="AI1543" i="8" s="1"/>
  <c r="AG1543" i="8"/>
  <c r="AE1543" i="8"/>
  <c r="AF1543" i="8" s="1"/>
  <c r="AB1543" i="8"/>
  <c r="AC1543" i="8" s="1"/>
  <c r="AT1542" i="8"/>
  <c r="AU1542" i="8" s="1"/>
  <c r="AS1542" i="8"/>
  <c r="AR1542" i="8"/>
  <c r="AQ1542" i="8"/>
  <c r="AP1542" i="8"/>
  <c r="AO1542" i="8"/>
  <c r="AN1542" i="8"/>
  <c r="AM1542" i="8"/>
  <c r="AL1542" i="8"/>
  <c r="AK1542" i="8"/>
  <c r="AJ1542" i="8"/>
  <c r="AH1542" i="8"/>
  <c r="AI1542" i="8" s="1"/>
  <c r="AG1542" i="8"/>
  <c r="AE1542" i="8"/>
  <c r="AF1542" i="8" s="1"/>
  <c r="AC1542" i="8"/>
  <c r="AB1542" i="8"/>
  <c r="AT1541" i="8"/>
  <c r="AU1541" i="8" s="1"/>
  <c r="AS1541" i="8"/>
  <c r="AR1541" i="8"/>
  <c r="AQ1541" i="8"/>
  <c r="AP1541" i="8"/>
  <c r="AO1541" i="8"/>
  <c r="AN1541" i="8"/>
  <c r="AM1541" i="8"/>
  <c r="AL1541" i="8"/>
  <c r="AK1541" i="8"/>
  <c r="AJ1541" i="8"/>
  <c r="AH1541" i="8"/>
  <c r="AI1541" i="8" s="1"/>
  <c r="AG1541" i="8"/>
  <c r="AE1541" i="8"/>
  <c r="AF1541" i="8" s="1"/>
  <c r="AB1541" i="8"/>
  <c r="AC1541" i="8" s="1"/>
  <c r="AT1540" i="8"/>
  <c r="AU1540" i="8" s="1"/>
  <c r="AS1540" i="8"/>
  <c r="AR1540" i="8"/>
  <c r="AQ1540" i="8"/>
  <c r="AP1540" i="8"/>
  <c r="AO1540" i="8"/>
  <c r="AN1540" i="8"/>
  <c r="AM1540" i="8"/>
  <c r="AL1540" i="8"/>
  <c r="AK1540" i="8"/>
  <c r="AJ1540" i="8"/>
  <c r="AH1540" i="8"/>
  <c r="AI1540" i="8" s="1"/>
  <c r="AG1540" i="8"/>
  <c r="AE1540" i="8"/>
  <c r="AF1540" i="8" s="1"/>
  <c r="AB1540" i="8"/>
  <c r="AC1540" i="8" s="1"/>
  <c r="AT1539" i="8"/>
  <c r="AU1539" i="8" s="1"/>
  <c r="AS1539" i="8"/>
  <c r="AR1539" i="8"/>
  <c r="AQ1539" i="8"/>
  <c r="AP1539" i="8"/>
  <c r="AO1539" i="8"/>
  <c r="AN1539" i="8"/>
  <c r="AM1539" i="8"/>
  <c r="AL1539" i="8"/>
  <c r="AK1539" i="8"/>
  <c r="AJ1539" i="8"/>
  <c r="AH1539" i="8"/>
  <c r="AI1539" i="8" s="1"/>
  <c r="AG1539" i="8"/>
  <c r="AE1539" i="8"/>
  <c r="AF1539" i="8" s="1"/>
  <c r="AB1539" i="8"/>
  <c r="AC1539" i="8" s="1"/>
  <c r="AT1538" i="8"/>
  <c r="AU1538" i="8" s="1"/>
  <c r="AS1538" i="8"/>
  <c r="AR1538" i="8"/>
  <c r="AQ1538" i="8"/>
  <c r="AP1538" i="8"/>
  <c r="AO1538" i="8"/>
  <c r="AN1538" i="8"/>
  <c r="AM1538" i="8"/>
  <c r="AL1538" i="8"/>
  <c r="AK1538" i="8"/>
  <c r="AJ1538" i="8"/>
  <c r="AH1538" i="8"/>
  <c r="AI1538" i="8" s="1"/>
  <c r="AG1538" i="8"/>
  <c r="AE1538" i="8"/>
  <c r="AF1538" i="8" s="1"/>
  <c r="AB1538" i="8"/>
  <c r="AC1538" i="8" s="1"/>
  <c r="AT1537" i="8"/>
  <c r="AU1537" i="8" s="1"/>
  <c r="AS1537" i="8"/>
  <c r="AR1537" i="8"/>
  <c r="AQ1537" i="8"/>
  <c r="AP1537" i="8"/>
  <c r="AO1537" i="8"/>
  <c r="AN1537" i="8"/>
  <c r="AM1537" i="8"/>
  <c r="AL1537" i="8"/>
  <c r="AK1537" i="8"/>
  <c r="AJ1537" i="8"/>
  <c r="AI1537" i="8"/>
  <c r="AH1537" i="8"/>
  <c r="AG1537" i="8"/>
  <c r="AE1537" i="8"/>
  <c r="AF1537" i="8" s="1"/>
  <c r="AB1537" i="8"/>
  <c r="AC1537" i="8" s="1"/>
  <c r="AT1536" i="8"/>
  <c r="AU1536" i="8" s="1"/>
  <c r="AS1536" i="8"/>
  <c r="AR1536" i="8"/>
  <c r="AQ1536" i="8"/>
  <c r="AP1536" i="8"/>
  <c r="AO1536" i="8"/>
  <c r="AN1536" i="8"/>
  <c r="AM1536" i="8"/>
  <c r="AL1536" i="8"/>
  <c r="AK1536" i="8"/>
  <c r="AJ1536" i="8"/>
  <c r="AI1536" i="8"/>
  <c r="AH1536" i="8"/>
  <c r="AG1536" i="8"/>
  <c r="AE1536" i="8"/>
  <c r="AF1536" i="8" s="1"/>
  <c r="AC1536" i="8"/>
  <c r="AB1536" i="8"/>
  <c r="AT1535" i="8"/>
  <c r="AU1535" i="8" s="1"/>
  <c r="AS1535" i="8"/>
  <c r="AR1535" i="8"/>
  <c r="AQ1535" i="8"/>
  <c r="AP1535" i="8"/>
  <c r="AO1535" i="8"/>
  <c r="AN1535" i="8"/>
  <c r="AM1535" i="8"/>
  <c r="AL1535" i="8"/>
  <c r="AK1535" i="8"/>
  <c r="AJ1535" i="8"/>
  <c r="AH1535" i="8"/>
  <c r="AI1535" i="8" s="1"/>
  <c r="AG1535" i="8"/>
  <c r="AE1535" i="8"/>
  <c r="AF1535" i="8" s="1"/>
  <c r="AC1535" i="8"/>
  <c r="AB1535" i="8"/>
  <c r="AT1534" i="8"/>
  <c r="AU1534" i="8" s="1"/>
  <c r="AS1534" i="8"/>
  <c r="AR1534" i="8"/>
  <c r="AQ1534" i="8"/>
  <c r="AP1534" i="8"/>
  <c r="AO1534" i="8"/>
  <c r="AN1534" i="8"/>
  <c r="AM1534" i="8"/>
  <c r="AL1534" i="8"/>
  <c r="AK1534" i="8"/>
  <c r="AJ1534" i="8"/>
  <c r="AH1534" i="8"/>
  <c r="AI1534" i="8" s="1"/>
  <c r="AG1534" i="8"/>
  <c r="AE1534" i="8"/>
  <c r="AF1534" i="8" s="1"/>
  <c r="AB1534" i="8"/>
  <c r="AC1534" i="8" s="1"/>
  <c r="AT1533" i="8"/>
  <c r="AU1533" i="8" s="1"/>
  <c r="AS1533" i="8"/>
  <c r="AR1533" i="8"/>
  <c r="AQ1533" i="8"/>
  <c r="AP1533" i="8"/>
  <c r="AO1533" i="8"/>
  <c r="AN1533" i="8"/>
  <c r="AM1533" i="8"/>
  <c r="AL1533" i="8"/>
  <c r="AK1533" i="8"/>
  <c r="AJ1533" i="8"/>
  <c r="AH1533" i="8"/>
  <c r="AI1533" i="8" s="1"/>
  <c r="AG1533" i="8"/>
  <c r="AE1533" i="8"/>
  <c r="AF1533" i="8" s="1"/>
  <c r="AB1533" i="8"/>
  <c r="AC1533" i="8" s="1"/>
  <c r="AT1532" i="8"/>
  <c r="AU1532" i="8" s="1"/>
  <c r="AS1532" i="8"/>
  <c r="AR1532" i="8"/>
  <c r="AQ1532" i="8"/>
  <c r="AP1532" i="8"/>
  <c r="AO1532" i="8"/>
  <c r="AN1532" i="8"/>
  <c r="AM1532" i="8"/>
  <c r="AL1532" i="8"/>
  <c r="AK1532" i="8"/>
  <c r="AJ1532" i="8"/>
  <c r="AH1532" i="8"/>
  <c r="AI1532" i="8" s="1"/>
  <c r="AG1532" i="8"/>
  <c r="AE1532" i="8"/>
  <c r="AF1532" i="8" s="1"/>
  <c r="AB1532" i="8"/>
  <c r="AC1532" i="8" s="1"/>
  <c r="AT1531" i="8"/>
  <c r="AU1531" i="8" s="1"/>
  <c r="AS1531" i="8"/>
  <c r="AR1531" i="8"/>
  <c r="AQ1531" i="8"/>
  <c r="AP1531" i="8"/>
  <c r="AO1531" i="8"/>
  <c r="AN1531" i="8"/>
  <c r="AM1531" i="8"/>
  <c r="AL1531" i="8"/>
  <c r="AK1531" i="8"/>
  <c r="AJ1531" i="8"/>
  <c r="AH1531" i="8"/>
  <c r="AI1531" i="8" s="1"/>
  <c r="AG1531" i="8"/>
  <c r="AE1531" i="8"/>
  <c r="AF1531" i="8" s="1"/>
  <c r="AB1531" i="8"/>
  <c r="AC1531" i="8" s="1"/>
  <c r="AT1530" i="8"/>
  <c r="AU1530" i="8" s="1"/>
  <c r="AS1530" i="8"/>
  <c r="AR1530" i="8"/>
  <c r="AQ1530" i="8"/>
  <c r="AP1530" i="8"/>
  <c r="AO1530" i="8"/>
  <c r="AN1530" i="8"/>
  <c r="AM1530" i="8"/>
  <c r="AL1530" i="8"/>
  <c r="AK1530" i="8"/>
  <c r="AJ1530" i="8"/>
  <c r="AH1530" i="8"/>
  <c r="AI1530" i="8" s="1"/>
  <c r="AG1530" i="8"/>
  <c r="AE1530" i="8"/>
  <c r="AF1530" i="8" s="1"/>
  <c r="AB1530" i="8"/>
  <c r="AC1530" i="8" s="1"/>
  <c r="AT1529" i="8"/>
  <c r="AU1529" i="8" s="1"/>
  <c r="AS1529" i="8"/>
  <c r="AR1529" i="8"/>
  <c r="AQ1529" i="8"/>
  <c r="AP1529" i="8"/>
  <c r="AO1529" i="8"/>
  <c r="AN1529" i="8"/>
  <c r="AM1529" i="8"/>
  <c r="AL1529" i="8"/>
  <c r="AK1529" i="8"/>
  <c r="AJ1529" i="8"/>
  <c r="AH1529" i="8"/>
  <c r="AI1529" i="8" s="1"/>
  <c r="AG1529" i="8"/>
  <c r="AE1529" i="8"/>
  <c r="AF1529" i="8" s="1"/>
  <c r="AB1529" i="8"/>
  <c r="AC1529" i="8" s="1"/>
  <c r="AT1528" i="8"/>
  <c r="AU1528" i="8" s="1"/>
  <c r="AS1528" i="8"/>
  <c r="AR1528" i="8"/>
  <c r="AQ1528" i="8"/>
  <c r="AP1528" i="8"/>
  <c r="AO1528" i="8"/>
  <c r="AN1528" i="8"/>
  <c r="AM1528" i="8"/>
  <c r="AL1528" i="8"/>
  <c r="AK1528" i="8"/>
  <c r="AJ1528" i="8"/>
  <c r="AH1528" i="8"/>
  <c r="AI1528" i="8" s="1"/>
  <c r="AG1528" i="8"/>
  <c r="AE1528" i="8"/>
  <c r="AF1528" i="8" s="1"/>
  <c r="AB1528" i="8"/>
  <c r="AC1528" i="8" s="1"/>
  <c r="AT1527" i="8"/>
  <c r="AU1527" i="8" s="1"/>
  <c r="AS1527" i="8"/>
  <c r="AR1527" i="8"/>
  <c r="AQ1527" i="8"/>
  <c r="AP1527" i="8"/>
  <c r="AO1527" i="8"/>
  <c r="AN1527" i="8"/>
  <c r="AM1527" i="8"/>
  <c r="AL1527" i="8"/>
  <c r="AK1527" i="8"/>
  <c r="AJ1527" i="8"/>
  <c r="AH1527" i="8"/>
  <c r="AI1527" i="8" s="1"/>
  <c r="AG1527" i="8"/>
  <c r="AE1527" i="8"/>
  <c r="AF1527" i="8" s="1"/>
  <c r="AC1527" i="8"/>
  <c r="AB1527" i="8"/>
  <c r="AT1526" i="8"/>
  <c r="AU1526" i="8" s="1"/>
  <c r="AS1526" i="8"/>
  <c r="AR1526" i="8"/>
  <c r="AQ1526" i="8"/>
  <c r="AP1526" i="8"/>
  <c r="AO1526" i="8"/>
  <c r="AN1526" i="8"/>
  <c r="AM1526" i="8"/>
  <c r="AL1526" i="8"/>
  <c r="AK1526" i="8"/>
  <c r="AJ1526" i="8"/>
  <c r="AH1526" i="8"/>
  <c r="AI1526" i="8" s="1"/>
  <c r="AG1526" i="8"/>
  <c r="AE1526" i="8"/>
  <c r="AF1526" i="8" s="1"/>
  <c r="AC1526" i="8"/>
  <c r="AB1526" i="8"/>
  <c r="AT1525" i="8"/>
  <c r="AU1525" i="8" s="1"/>
  <c r="AS1525" i="8"/>
  <c r="AR1525" i="8"/>
  <c r="AQ1525" i="8"/>
  <c r="AP1525" i="8"/>
  <c r="AO1525" i="8"/>
  <c r="AN1525" i="8"/>
  <c r="AM1525" i="8"/>
  <c r="AL1525" i="8"/>
  <c r="AK1525" i="8"/>
  <c r="AJ1525" i="8"/>
  <c r="AH1525" i="8"/>
  <c r="AI1525" i="8" s="1"/>
  <c r="AG1525" i="8"/>
  <c r="AE1525" i="8"/>
  <c r="AF1525" i="8" s="1"/>
  <c r="AB1525" i="8"/>
  <c r="AC1525" i="8" s="1"/>
  <c r="AT1524" i="8"/>
  <c r="AU1524" i="8" s="1"/>
  <c r="AS1524" i="8"/>
  <c r="AR1524" i="8"/>
  <c r="AQ1524" i="8"/>
  <c r="AP1524" i="8"/>
  <c r="AO1524" i="8"/>
  <c r="AN1524" i="8"/>
  <c r="AM1524" i="8"/>
  <c r="AL1524" i="8"/>
  <c r="AK1524" i="8"/>
  <c r="AJ1524" i="8"/>
  <c r="AH1524" i="8"/>
  <c r="AI1524" i="8" s="1"/>
  <c r="AG1524" i="8"/>
  <c r="AE1524" i="8"/>
  <c r="AF1524" i="8" s="1"/>
  <c r="AB1524" i="8"/>
  <c r="AC1524" i="8" s="1"/>
  <c r="AU1523" i="8"/>
  <c r="AT1523" i="8"/>
  <c r="AS1523" i="8"/>
  <c r="AR1523" i="8"/>
  <c r="AQ1523" i="8"/>
  <c r="AP1523" i="8"/>
  <c r="AO1523" i="8"/>
  <c r="AN1523" i="8"/>
  <c r="AM1523" i="8"/>
  <c r="AL1523" i="8"/>
  <c r="AK1523" i="8"/>
  <c r="AJ1523" i="8"/>
  <c r="AH1523" i="8"/>
  <c r="AI1523" i="8" s="1"/>
  <c r="AG1523" i="8"/>
  <c r="AE1523" i="8"/>
  <c r="AF1523" i="8" s="1"/>
  <c r="AB1523" i="8"/>
  <c r="AC1523" i="8" s="1"/>
  <c r="AT1522" i="8"/>
  <c r="AU1522" i="8" s="1"/>
  <c r="AS1522" i="8"/>
  <c r="AR1522" i="8"/>
  <c r="AQ1522" i="8"/>
  <c r="AP1522" i="8"/>
  <c r="AO1522" i="8"/>
  <c r="AN1522" i="8"/>
  <c r="AM1522" i="8"/>
  <c r="AL1522" i="8"/>
  <c r="AK1522" i="8"/>
  <c r="AJ1522" i="8"/>
  <c r="AH1522" i="8"/>
  <c r="AI1522" i="8" s="1"/>
  <c r="AG1522" i="8"/>
  <c r="AE1522" i="8"/>
  <c r="AF1522" i="8" s="1"/>
  <c r="AB1522" i="8"/>
  <c r="AC1522" i="8" s="1"/>
  <c r="AT1521" i="8"/>
  <c r="AU1521" i="8" s="1"/>
  <c r="AS1521" i="8"/>
  <c r="AR1521" i="8"/>
  <c r="AQ1521" i="8"/>
  <c r="AP1521" i="8"/>
  <c r="AO1521" i="8"/>
  <c r="AN1521" i="8"/>
  <c r="AM1521" i="8"/>
  <c r="AL1521" i="8"/>
  <c r="AK1521" i="8"/>
  <c r="AJ1521" i="8"/>
  <c r="AI1521" i="8"/>
  <c r="AH1521" i="8"/>
  <c r="AG1521" i="8"/>
  <c r="AE1521" i="8"/>
  <c r="AF1521" i="8" s="1"/>
  <c r="AB1521" i="8"/>
  <c r="AC1521" i="8" s="1"/>
  <c r="AT1520" i="8"/>
  <c r="AU1520" i="8" s="1"/>
  <c r="AS1520" i="8"/>
  <c r="AR1520" i="8"/>
  <c r="AQ1520" i="8"/>
  <c r="AP1520" i="8"/>
  <c r="AO1520" i="8"/>
  <c r="AN1520" i="8"/>
  <c r="AM1520" i="8"/>
  <c r="AL1520" i="8"/>
  <c r="AK1520" i="8"/>
  <c r="AJ1520" i="8"/>
  <c r="AH1520" i="8"/>
  <c r="AI1520" i="8" s="1"/>
  <c r="AG1520" i="8"/>
  <c r="AE1520" i="8"/>
  <c r="AF1520" i="8" s="1"/>
  <c r="AB1520" i="8"/>
  <c r="AC1520" i="8" s="1"/>
  <c r="AT1519" i="8"/>
  <c r="AU1519" i="8" s="1"/>
  <c r="AS1519" i="8"/>
  <c r="AR1519" i="8"/>
  <c r="AQ1519" i="8"/>
  <c r="AP1519" i="8"/>
  <c r="AO1519" i="8"/>
  <c r="AN1519" i="8"/>
  <c r="AM1519" i="8"/>
  <c r="AL1519" i="8"/>
  <c r="AK1519" i="8"/>
  <c r="AJ1519" i="8"/>
  <c r="AH1519" i="8"/>
  <c r="AI1519" i="8" s="1"/>
  <c r="AG1519" i="8"/>
  <c r="AE1519" i="8"/>
  <c r="AF1519" i="8" s="1"/>
  <c r="AB1519" i="8"/>
  <c r="AC1519" i="8" s="1"/>
  <c r="AT1518" i="8"/>
  <c r="AU1518" i="8" s="1"/>
  <c r="AS1518" i="8"/>
  <c r="AR1518" i="8"/>
  <c r="AQ1518" i="8"/>
  <c r="AP1518" i="8"/>
  <c r="AO1518" i="8"/>
  <c r="AN1518" i="8"/>
  <c r="AM1518" i="8"/>
  <c r="AL1518" i="8"/>
  <c r="AK1518" i="8"/>
  <c r="AJ1518" i="8"/>
  <c r="AH1518" i="8"/>
  <c r="AI1518" i="8" s="1"/>
  <c r="AG1518" i="8"/>
  <c r="AE1518" i="8"/>
  <c r="AF1518" i="8" s="1"/>
  <c r="AC1518" i="8"/>
  <c r="AB1518" i="8"/>
  <c r="AT1517" i="8"/>
  <c r="AU1517" i="8" s="1"/>
  <c r="AS1517" i="8"/>
  <c r="AR1517" i="8"/>
  <c r="AQ1517" i="8"/>
  <c r="AP1517" i="8"/>
  <c r="AO1517" i="8"/>
  <c r="AN1517" i="8"/>
  <c r="AM1517" i="8"/>
  <c r="AL1517" i="8"/>
  <c r="AK1517" i="8"/>
  <c r="AJ1517" i="8"/>
  <c r="AI1517" i="8"/>
  <c r="AH1517" i="8"/>
  <c r="AG1517" i="8"/>
  <c r="AE1517" i="8"/>
  <c r="AF1517" i="8" s="1"/>
  <c r="AB1517" i="8"/>
  <c r="AC1517" i="8" s="1"/>
  <c r="AT1516" i="8"/>
  <c r="AU1516" i="8" s="1"/>
  <c r="AS1516" i="8"/>
  <c r="AR1516" i="8"/>
  <c r="AQ1516" i="8"/>
  <c r="AP1516" i="8"/>
  <c r="AO1516" i="8"/>
  <c r="AN1516" i="8"/>
  <c r="AM1516" i="8"/>
  <c r="AL1516" i="8"/>
  <c r="AK1516" i="8"/>
  <c r="AJ1516" i="8"/>
  <c r="AH1516" i="8"/>
  <c r="AI1516" i="8" s="1"/>
  <c r="AG1516" i="8"/>
  <c r="AE1516" i="8"/>
  <c r="AF1516" i="8" s="1"/>
  <c r="AB1516" i="8"/>
  <c r="AC1516" i="8" s="1"/>
  <c r="AT1515" i="8"/>
  <c r="AU1515" i="8" s="1"/>
  <c r="AS1515" i="8"/>
  <c r="AR1515" i="8"/>
  <c r="AQ1515" i="8"/>
  <c r="AP1515" i="8"/>
  <c r="AO1515" i="8"/>
  <c r="AN1515" i="8"/>
  <c r="AM1515" i="8"/>
  <c r="AL1515" i="8"/>
  <c r="AK1515" i="8"/>
  <c r="AJ1515" i="8"/>
  <c r="AH1515" i="8"/>
  <c r="AI1515" i="8" s="1"/>
  <c r="AG1515" i="8"/>
  <c r="AE1515" i="8"/>
  <c r="AF1515" i="8" s="1"/>
  <c r="AB1515" i="8"/>
  <c r="AC1515" i="8" s="1"/>
  <c r="AT1514" i="8"/>
  <c r="AU1514" i="8" s="1"/>
  <c r="AS1514" i="8"/>
  <c r="AR1514" i="8"/>
  <c r="AQ1514" i="8"/>
  <c r="AP1514" i="8"/>
  <c r="AO1514" i="8"/>
  <c r="AN1514" i="8"/>
  <c r="AM1514" i="8"/>
  <c r="AL1514" i="8"/>
  <c r="AK1514" i="8"/>
  <c r="AJ1514" i="8"/>
  <c r="AH1514" i="8"/>
  <c r="AI1514" i="8" s="1"/>
  <c r="AG1514" i="8"/>
  <c r="AE1514" i="8"/>
  <c r="AF1514" i="8" s="1"/>
  <c r="AB1514" i="8"/>
  <c r="AC1514" i="8" s="1"/>
  <c r="AT1513" i="8"/>
  <c r="AU1513" i="8" s="1"/>
  <c r="AS1513" i="8"/>
  <c r="AR1513" i="8"/>
  <c r="AQ1513" i="8"/>
  <c r="AP1513" i="8"/>
  <c r="AO1513" i="8"/>
  <c r="AN1513" i="8"/>
  <c r="AM1513" i="8"/>
  <c r="AL1513" i="8"/>
  <c r="AK1513" i="8"/>
  <c r="AJ1513" i="8"/>
  <c r="AH1513" i="8"/>
  <c r="AI1513" i="8" s="1"/>
  <c r="AG1513" i="8"/>
  <c r="AE1513" i="8"/>
  <c r="AF1513" i="8" s="1"/>
  <c r="AB1513" i="8"/>
  <c r="AC1513" i="8" s="1"/>
  <c r="AT1512" i="8"/>
  <c r="AU1512" i="8" s="1"/>
  <c r="AS1512" i="8"/>
  <c r="AR1512" i="8"/>
  <c r="AQ1512" i="8"/>
  <c r="AP1512" i="8"/>
  <c r="AO1512" i="8"/>
  <c r="AN1512" i="8"/>
  <c r="AM1512" i="8"/>
  <c r="AL1512" i="8"/>
  <c r="AK1512" i="8"/>
  <c r="AJ1512" i="8"/>
  <c r="AH1512" i="8"/>
  <c r="AI1512" i="8" s="1"/>
  <c r="AG1512" i="8"/>
  <c r="AE1512" i="8"/>
  <c r="AF1512" i="8" s="1"/>
  <c r="AB1512" i="8"/>
  <c r="AC1512" i="8" s="1"/>
  <c r="AT1511" i="8"/>
  <c r="AU1511" i="8" s="1"/>
  <c r="AS1511" i="8"/>
  <c r="AR1511" i="8"/>
  <c r="AQ1511" i="8"/>
  <c r="AP1511" i="8"/>
  <c r="AO1511" i="8"/>
  <c r="AN1511" i="8"/>
  <c r="AM1511" i="8"/>
  <c r="AL1511" i="8"/>
  <c r="AK1511" i="8"/>
  <c r="AJ1511" i="8"/>
  <c r="AH1511" i="8"/>
  <c r="AI1511" i="8" s="1"/>
  <c r="AG1511" i="8"/>
  <c r="AE1511" i="8"/>
  <c r="AF1511" i="8" s="1"/>
  <c r="AB1511" i="8"/>
  <c r="AC1511" i="8" s="1"/>
  <c r="AT1510" i="8"/>
  <c r="AU1510" i="8" s="1"/>
  <c r="AS1510" i="8"/>
  <c r="AR1510" i="8"/>
  <c r="AQ1510" i="8"/>
  <c r="AP1510" i="8"/>
  <c r="AO1510" i="8"/>
  <c r="AN1510" i="8"/>
  <c r="AM1510" i="8"/>
  <c r="AL1510" i="8"/>
  <c r="AK1510" i="8"/>
  <c r="AJ1510" i="8"/>
  <c r="AH1510" i="8"/>
  <c r="AI1510" i="8" s="1"/>
  <c r="AG1510" i="8"/>
  <c r="AE1510" i="8"/>
  <c r="AF1510" i="8" s="1"/>
  <c r="AB1510" i="8"/>
  <c r="AC1510" i="8" s="1"/>
  <c r="AT1509" i="8"/>
  <c r="AU1509" i="8" s="1"/>
  <c r="AS1509" i="8"/>
  <c r="AR1509" i="8"/>
  <c r="AQ1509" i="8"/>
  <c r="AP1509" i="8"/>
  <c r="AO1509" i="8"/>
  <c r="AN1509" i="8"/>
  <c r="AM1509" i="8"/>
  <c r="AL1509" i="8"/>
  <c r="AK1509" i="8"/>
  <c r="AJ1509" i="8"/>
  <c r="AH1509" i="8"/>
  <c r="AI1509" i="8" s="1"/>
  <c r="AG1509" i="8"/>
  <c r="AE1509" i="8"/>
  <c r="AF1509" i="8" s="1"/>
  <c r="AB1509" i="8"/>
  <c r="AC1509" i="8" s="1"/>
  <c r="AT1508" i="8"/>
  <c r="AU1508" i="8" s="1"/>
  <c r="AS1508" i="8"/>
  <c r="AR1508" i="8"/>
  <c r="AQ1508" i="8"/>
  <c r="AP1508" i="8"/>
  <c r="AO1508" i="8"/>
  <c r="AN1508" i="8"/>
  <c r="AM1508" i="8"/>
  <c r="AL1508" i="8"/>
  <c r="AK1508" i="8"/>
  <c r="AJ1508" i="8"/>
  <c r="AH1508" i="8"/>
  <c r="AI1508" i="8" s="1"/>
  <c r="AG1508" i="8"/>
  <c r="AE1508" i="8"/>
  <c r="AF1508" i="8" s="1"/>
  <c r="AB1508" i="8"/>
  <c r="AC1508" i="8" s="1"/>
  <c r="AT1507" i="8"/>
  <c r="AU1507" i="8" s="1"/>
  <c r="AS1507" i="8"/>
  <c r="AR1507" i="8"/>
  <c r="AQ1507" i="8"/>
  <c r="AP1507" i="8"/>
  <c r="AO1507" i="8"/>
  <c r="AN1507" i="8"/>
  <c r="AM1507" i="8"/>
  <c r="AL1507" i="8"/>
  <c r="AK1507" i="8"/>
  <c r="AJ1507" i="8"/>
  <c r="AH1507" i="8"/>
  <c r="AI1507" i="8" s="1"/>
  <c r="AG1507" i="8"/>
  <c r="AE1507" i="8"/>
  <c r="AF1507" i="8" s="1"/>
  <c r="AB1507" i="8"/>
  <c r="AC1507" i="8" s="1"/>
  <c r="AT1506" i="8"/>
  <c r="AU1506" i="8" s="1"/>
  <c r="AS1506" i="8"/>
  <c r="AR1506" i="8"/>
  <c r="AQ1506" i="8"/>
  <c r="AP1506" i="8"/>
  <c r="AO1506" i="8"/>
  <c r="AN1506" i="8"/>
  <c r="AM1506" i="8"/>
  <c r="AL1506" i="8"/>
  <c r="AK1506" i="8"/>
  <c r="AJ1506" i="8"/>
  <c r="AH1506" i="8"/>
  <c r="AI1506" i="8" s="1"/>
  <c r="AG1506" i="8"/>
  <c r="AE1506" i="8"/>
  <c r="AF1506" i="8" s="1"/>
  <c r="AB1506" i="8"/>
  <c r="AC1506" i="8" s="1"/>
  <c r="AT1505" i="8"/>
  <c r="AU1505" i="8" s="1"/>
  <c r="AS1505" i="8"/>
  <c r="AR1505" i="8"/>
  <c r="AQ1505" i="8"/>
  <c r="AP1505" i="8"/>
  <c r="AO1505" i="8"/>
  <c r="AN1505" i="8"/>
  <c r="AM1505" i="8"/>
  <c r="AL1505" i="8"/>
  <c r="AK1505" i="8"/>
  <c r="AJ1505" i="8"/>
  <c r="AH1505" i="8"/>
  <c r="AI1505" i="8" s="1"/>
  <c r="AG1505" i="8"/>
  <c r="AE1505" i="8"/>
  <c r="AF1505" i="8" s="1"/>
  <c r="AB1505" i="8"/>
  <c r="AC1505" i="8" s="1"/>
  <c r="AT1504" i="8"/>
  <c r="AU1504" i="8" s="1"/>
  <c r="AS1504" i="8"/>
  <c r="AR1504" i="8"/>
  <c r="AQ1504" i="8"/>
  <c r="AP1504" i="8"/>
  <c r="AO1504" i="8"/>
  <c r="AN1504" i="8"/>
  <c r="AM1504" i="8"/>
  <c r="AL1504" i="8"/>
  <c r="AK1504" i="8"/>
  <c r="AJ1504" i="8"/>
  <c r="AH1504" i="8"/>
  <c r="AI1504" i="8" s="1"/>
  <c r="AG1504" i="8"/>
  <c r="AE1504" i="8"/>
  <c r="AF1504" i="8" s="1"/>
  <c r="AB1504" i="8"/>
  <c r="AC1504" i="8" s="1"/>
  <c r="AT1503" i="8"/>
  <c r="AU1503" i="8" s="1"/>
  <c r="AS1503" i="8"/>
  <c r="AR1503" i="8"/>
  <c r="AQ1503" i="8"/>
  <c r="AP1503" i="8"/>
  <c r="AO1503" i="8"/>
  <c r="AN1503" i="8"/>
  <c r="AM1503" i="8"/>
  <c r="AL1503" i="8"/>
  <c r="AK1503" i="8"/>
  <c r="AJ1503" i="8"/>
  <c r="AH1503" i="8"/>
  <c r="AI1503" i="8" s="1"/>
  <c r="AG1503" i="8"/>
  <c r="AE1503" i="8"/>
  <c r="AF1503" i="8" s="1"/>
  <c r="AB1503" i="8"/>
  <c r="AC1503" i="8" s="1"/>
  <c r="AT1502" i="8"/>
  <c r="AU1502" i="8" s="1"/>
  <c r="AS1502" i="8"/>
  <c r="AR1502" i="8"/>
  <c r="AQ1502" i="8"/>
  <c r="AP1502" i="8"/>
  <c r="AO1502" i="8"/>
  <c r="AN1502" i="8"/>
  <c r="AM1502" i="8"/>
  <c r="AL1502" i="8"/>
  <c r="AK1502" i="8"/>
  <c r="AJ1502" i="8"/>
  <c r="AH1502" i="8"/>
  <c r="AI1502" i="8" s="1"/>
  <c r="AG1502" i="8"/>
  <c r="AE1502" i="8"/>
  <c r="AF1502" i="8" s="1"/>
  <c r="AB1502" i="8"/>
  <c r="AC1502" i="8" s="1"/>
  <c r="AT1501" i="8"/>
  <c r="AU1501" i="8" s="1"/>
  <c r="AS1501" i="8"/>
  <c r="AR1501" i="8"/>
  <c r="AQ1501" i="8"/>
  <c r="AP1501" i="8"/>
  <c r="AO1501" i="8"/>
  <c r="AN1501" i="8"/>
  <c r="AM1501" i="8"/>
  <c r="AL1501" i="8"/>
  <c r="AK1501" i="8"/>
  <c r="AJ1501" i="8"/>
  <c r="AH1501" i="8"/>
  <c r="AI1501" i="8" s="1"/>
  <c r="AG1501" i="8"/>
  <c r="AE1501" i="8"/>
  <c r="AF1501" i="8" s="1"/>
  <c r="AB1501" i="8"/>
  <c r="AC1501" i="8" s="1"/>
  <c r="AT1500" i="8"/>
  <c r="AU1500" i="8" s="1"/>
  <c r="AS1500" i="8"/>
  <c r="AR1500" i="8"/>
  <c r="AQ1500" i="8"/>
  <c r="AP1500" i="8"/>
  <c r="AO1500" i="8"/>
  <c r="AN1500" i="8"/>
  <c r="AM1500" i="8"/>
  <c r="AL1500" i="8"/>
  <c r="AK1500" i="8"/>
  <c r="AJ1500" i="8"/>
  <c r="AH1500" i="8"/>
  <c r="AI1500" i="8" s="1"/>
  <c r="AG1500" i="8"/>
  <c r="AE1500" i="8"/>
  <c r="AF1500" i="8" s="1"/>
  <c r="AB1500" i="8"/>
  <c r="AC1500" i="8" s="1"/>
  <c r="AT1499" i="8"/>
  <c r="AU1499" i="8" s="1"/>
  <c r="AS1499" i="8"/>
  <c r="AR1499" i="8"/>
  <c r="AQ1499" i="8"/>
  <c r="AP1499" i="8"/>
  <c r="AO1499" i="8"/>
  <c r="AN1499" i="8"/>
  <c r="AM1499" i="8"/>
  <c r="AL1499" i="8"/>
  <c r="AK1499" i="8"/>
  <c r="AJ1499" i="8"/>
  <c r="AH1499" i="8"/>
  <c r="AI1499" i="8" s="1"/>
  <c r="AG1499" i="8"/>
  <c r="AE1499" i="8"/>
  <c r="AF1499" i="8" s="1"/>
  <c r="AB1499" i="8"/>
  <c r="AC1499" i="8" s="1"/>
  <c r="AT1498" i="8"/>
  <c r="AU1498" i="8" s="1"/>
  <c r="AS1498" i="8"/>
  <c r="AR1498" i="8"/>
  <c r="AQ1498" i="8"/>
  <c r="AP1498" i="8"/>
  <c r="AO1498" i="8"/>
  <c r="AN1498" i="8"/>
  <c r="AM1498" i="8"/>
  <c r="AL1498" i="8"/>
  <c r="AK1498" i="8"/>
  <c r="AJ1498" i="8"/>
  <c r="AH1498" i="8"/>
  <c r="AI1498" i="8" s="1"/>
  <c r="AG1498" i="8"/>
  <c r="AE1498" i="8"/>
  <c r="AF1498" i="8" s="1"/>
  <c r="AB1498" i="8"/>
  <c r="AC1498" i="8" s="1"/>
  <c r="AT1497" i="8"/>
  <c r="AU1497" i="8" s="1"/>
  <c r="AS1497" i="8"/>
  <c r="AR1497" i="8"/>
  <c r="AQ1497" i="8"/>
  <c r="AP1497" i="8"/>
  <c r="AO1497" i="8"/>
  <c r="AN1497" i="8"/>
  <c r="AM1497" i="8"/>
  <c r="AL1497" i="8"/>
  <c r="AK1497" i="8"/>
  <c r="AJ1497" i="8"/>
  <c r="AH1497" i="8"/>
  <c r="AI1497" i="8" s="1"/>
  <c r="AG1497" i="8"/>
  <c r="AE1497" i="8"/>
  <c r="AF1497" i="8" s="1"/>
  <c r="AB1497" i="8"/>
  <c r="AC1497" i="8" s="1"/>
  <c r="AT1496" i="8"/>
  <c r="AU1496" i="8" s="1"/>
  <c r="AS1496" i="8"/>
  <c r="AR1496" i="8"/>
  <c r="AQ1496" i="8"/>
  <c r="AP1496" i="8"/>
  <c r="AO1496" i="8"/>
  <c r="AN1496" i="8"/>
  <c r="AM1496" i="8"/>
  <c r="AL1496" i="8"/>
  <c r="AK1496" i="8"/>
  <c r="AJ1496" i="8"/>
  <c r="AH1496" i="8"/>
  <c r="AI1496" i="8" s="1"/>
  <c r="AG1496" i="8"/>
  <c r="AE1496" i="8"/>
  <c r="AF1496" i="8" s="1"/>
  <c r="AB1496" i="8"/>
  <c r="AC1496" i="8" s="1"/>
  <c r="AT1495" i="8"/>
  <c r="AU1495" i="8" s="1"/>
  <c r="AS1495" i="8"/>
  <c r="AR1495" i="8"/>
  <c r="AQ1495" i="8"/>
  <c r="AP1495" i="8"/>
  <c r="AO1495" i="8"/>
  <c r="AN1495" i="8"/>
  <c r="AM1495" i="8"/>
  <c r="AL1495" i="8"/>
  <c r="AK1495" i="8"/>
  <c r="AJ1495" i="8"/>
  <c r="AI1495" i="8"/>
  <c r="AH1495" i="8"/>
  <c r="AG1495" i="8"/>
  <c r="AE1495" i="8"/>
  <c r="AF1495" i="8" s="1"/>
  <c r="AB1495" i="8"/>
  <c r="AC1495" i="8" s="1"/>
  <c r="AT1494" i="8"/>
  <c r="AU1494" i="8" s="1"/>
  <c r="AS1494" i="8"/>
  <c r="AR1494" i="8"/>
  <c r="AQ1494" i="8"/>
  <c r="AP1494" i="8"/>
  <c r="AO1494" i="8"/>
  <c r="AN1494" i="8"/>
  <c r="AM1494" i="8"/>
  <c r="AL1494" i="8"/>
  <c r="AK1494" i="8"/>
  <c r="AJ1494" i="8"/>
  <c r="AH1494" i="8"/>
  <c r="AI1494" i="8" s="1"/>
  <c r="AG1494" i="8"/>
  <c r="AE1494" i="8"/>
  <c r="AF1494" i="8" s="1"/>
  <c r="AB1494" i="8"/>
  <c r="AC1494" i="8" s="1"/>
  <c r="AT1493" i="8"/>
  <c r="AU1493" i="8" s="1"/>
  <c r="AS1493" i="8"/>
  <c r="AR1493" i="8"/>
  <c r="AQ1493" i="8"/>
  <c r="AP1493" i="8"/>
  <c r="AO1493" i="8"/>
  <c r="AN1493" i="8"/>
  <c r="AM1493" i="8"/>
  <c r="AL1493" i="8"/>
  <c r="AK1493" i="8"/>
  <c r="AJ1493" i="8"/>
  <c r="AH1493" i="8"/>
  <c r="AI1493" i="8" s="1"/>
  <c r="AG1493" i="8"/>
  <c r="AE1493" i="8"/>
  <c r="AF1493" i="8" s="1"/>
  <c r="AB1493" i="8"/>
  <c r="AC1493" i="8" s="1"/>
  <c r="AT1492" i="8"/>
  <c r="AU1492" i="8" s="1"/>
  <c r="AS1492" i="8"/>
  <c r="AR1492" i="8"/>
  <c r="AQ1492" i="8"/>
  <c r="AP1492" i="8"/>
  <c r="AO1492" i="8"/>
  <c r="AN1492" i="8"/>
  <c r="AM1492" i="8"/>
  <c r="AL1492" i="8"/>
  <c r="AK1492" i="8"/>
  <c r="AJ1492" i="8"/>
  <c r="AH1492" i="8"/>
  <c r="AI1492" i="8" s="1"/>
  <c r="AG1492" i="8"/>
  <c r="AE1492" i="8"/>
  <c r="AF1492" i="8" s="1"/>
  <c r="AB1492" i="8"/>
  <c r="AC1492" i="8" s="1"/>
  <c r="AT1491" i="8"/>
  <c r="AU1491" i="8" s="1"/>
  <c r="AS1491" i="8"/>
  <c r="AR1491" i="8"/>
  <c r="AQ1491" i="8"/>
  <c r="AP1491" i="8"/>
  <c r="AO1491" i="8"/>
  <c r="AN1491" i="8"/>
  <c r="AM1491" i="8"/>
  <c r="AL1491" i="8"/>
  <c r="AK1491" i="8"/>
  <c r="AJ1491" i="8"/>
  <c r="AH1491" i="8"/>
  <c r="AI1491" i="8" s="1"/>
  <c r="AG1491" i="8"/>
  <c r="AE1491" i="8"/>
  <c r="AF1491" i="8" s="1"/>
  <c r="AB1491" i="8"/>
  <c r="AC1491" i="8" s="1"/>
  <c r="AT1490" i="8"/>
  <c r="AU1490" i="8" s="1"/>
  <c r="AS1490" i="8"/>
  <c r="AR1490" i="8"/>
  <c r="AQ1490" i="8"/>
  <c r="AP1490" i="8"/>
  <c r="AO1490" i="8"/>
  <c r="AN1490" i="8"/>
  <c r="AM1490" i="8"/>
  <c r="AL1490" i="8"/>
  <c r="AK1490" i="8"/>
  <c r="AJ1490" i="8"/>
  <c r="AH1490" i="8"/>
  <c r="AI1490" i="8" s="1"/>
  <c r="AG1490" i="8"/>
  <c r="AE1490" i="8"/>
  <c r="AF1490" i="8" s="1"/>
  <c r="AB1490" i="8"/>
  <c r="AC1490" i="8" s="1"/>
  <c r="AT1489" i="8"/>
  <c r="AU1489" i="8" s="1"/>
  <c r="AS1489" i="8"/>
  <c r="AR1489" i="8"/>
  <c r="AQ1489" i="8"/>
  <c r="AP1489" i="8"/>
  <c r="AO1489" i="8"/>
  <c r="AN1489" i="8"/>
  <c r="AM1489" i="8"/>
  <c r="AL1489" i="8"/>
  <c r="AK1489" i="8"/>
  <c r="AJ1489" i="8"/>
  <c r="AH1489" i="8"/>
  <c r="AI1489" i="8" s="1"/>
  <c r="AG1489" i="8"/>
  <c r="AE1489" i="8"/>
  <c r="AF1489" i="8" s="1"/>
  <c r="AB1489" i="8"/>
  <c r="AC1489" i="8" s="1"/>
  <c r="AT1488" i="8"/>
  <c r="AU1488" i="8" s="1"/>
  <c r="AS1488" i="8"/>
  <c r="AR1488" i="8"/>
  <c r="AQ1488" i="8"/>
  <c r="AP1488" i="8"/>
  <c r="AO1488" i="8"/>
  <c r="AN1488" i="8"/>
  <c r="AM1488" i="8"/>
  <c r="AL1488" i="8"/>
  <c r="AK1488" i="8"/>
  <c r="AJ1488" i="8"/>
  <c r="AH1488" i="8"/>
  <c r="AI1488" i="8" s="1"/>
  <c r="AG1488" i="8"/>
  <c r="AE1488" i="8"/>
  <c r="AF1488" i="8" s="1"/>
  <c r="AB1488" i="8"/>
  <c r="AC1488" i="8" s="1"/>
  <c r="AT1487" i="8"/>
  <c r="AU1487" i="8" s="1"/>
  <c r="AS1487" i="8"/>
  <c r="AR1487" i="8"/>
  <c r="AQ1487" i="8"/>
  <c r="AP1487" i="8"/>
  <c r="AO1487" i="8"/>
  <c r="AN1487" i="8"/>
  <c r="AM1487" i="8"/>
  <c r="AL1487" i="8"/>
  <c r="AK1487" i="8"/>
  <c r="AJ1487" i="8"/>
  <c r="AI1487" i="8"/>
  <c r="AH1487" i="8"/>
  <c r="AG1487" i="8"/>
  <c r="AE1487" i="8"/>
  <c r="AF1487" i="8" s="1"/>
  <c r="AB1487" i="8"/>
  <c r="AC1487" i="8" s="1"/>
  <c r="AT1486" i="8"/>
  <c r="AU1486" i="8" s="1"/>
  <c r="AS1486" i="8"/>
  <c r="AR1486" i="8"/>
  <c r="AQ1486" i="8"/>
  <c r="AP1486" i="8"/>
  <c r="AO1486" i="8"/>
  <c r="AN1486" i="8"/>
  <c r="AM1486" i="8"/>
  <c r="AL1486" i="8"/>
  <c r="AK1486" i="8"/>
  <c r="AJ1486" i="8"/>
  <c r="AH1486" i="8"/>
  <c r="AI1486" i="8" s="1"/>
  <c r="AG1486" i="8"/>
  <c r="AE1486" i="8"/>
  <c r="AF1486" i="8" s="1"/>
  <c r="AB1486" i="8"/>
  <c r="AC1486" i="8" s="1"/>
  <c r="AT1485" i="8"/>
  <c r="AU1485" i="8" s="1"/>
  <c r="AS1485" i="8"/>
  <c r="AR1485" i="8"/>
  <c r="AQ1485" i="8"/>
  <c r="AP1485" i="8"/>
  <c r="AO1485" i="8"/>
  <c r="AN1485" i="8"/>
  <c r="AM1485" i="8"/>
  <c r="AL1485" i="8"/>
  <c r="AK1485" i="8"/>
  <c r="AJ1485" i="8"/>
  <c r="AH1485" i="8"/>
  <c r="AI1485" i="8" s="1"/>
  <c r="AG1485" i="8"/>
  <c r="AE1485" i="8"/>
  <c r="AF1485" i="8" s="1"/>
  <c r="AB1485" i="8"/>
  <c r="AC1485" i="8" s="1"/>
  <c r="AT1484" i="8"/>
  <c r="AU1484" i="8" s="1"/>
  <c r="AS1484" i="8"/>
  <c r="AR1484" i="8"/>
  <c r="AQ1484" i="8"/>
  <c r="AP1484" i="8"/>
  <c r="AO1484" i="8"/>
  <c r="AN1484" i="8"/>
  <c r="AM1484" i="8"/>
  <c r="AL1484" i="8"/>
  <c r="AK1484" i="8"/>
  <c r="AJ1484" i="8"/>
  <c r="AH1484" i="8"/>
  <c r="AI1484" i="8" s="1"/>
  <c r="AG1484" i="8"/>
  <c r="AE1484" i="8"/>
  <c r="AF1484" i="8" s="1"/>
  <c r="AB1484" i="8"/>
  <c r="AC1484" i="8" s="1"/>
  <c r="AU1483" i="8"/>
  <c r="AT1483" i="8"/>
  <c r="AS1483" i="8"/>
  <c r="AR1483" i="8"/>
  <c r="AQ1483" i="8"/>
  <c r="AP1483" i="8"/>
  <c r="AO1483" i="8"/>
  <c r="AN1483" i="8"/>
  <c r="AM1483" i="8"/>
  <c r="AL1483" i="8"/>
  <c r="AK1483" i="8"/>
  <c r="AJ1483" i="8"/>
  <c r="AH1483" i="8"/>
  <c r="AI1483" i="8" s="1"/>
  <c r="AG1483" i="8"/>
  <c r="AE1483" i="8"/>
  <c r="AF1483" i="8" s="1"/>
  <c r="AB1483" i="8"/>
  <c r="AC1483" i="8" s="1"/>
  <c r="AT1482" i="8"/>
  <c r="AU1482" i="8" s="1"/>
  <c r="AS1482" i="8"/>
  <c r="AR1482" i="8"/>
  <c r="AQ1482" i="8"/>
  <c r="AP1482" i="8"/>
  <c r="AO1482" i="8"/>
  <c r="AN1482" i="8"/>
  <c r="AM1482" i="8"/>
  <c r="AL1482" i="8"/>
  <c r="AK1482" i="8"/>
  <c r="AJ1482" i="8"/>
  <c r="AH1482" i="8"/>
  <c r="AI1482" i="8" s="1"/>
  <c r="AG1482" i="8"/>
  <c r="AE1482" i="8"/>
  <c r="AF1482" i="8" s="1"/>
  <c r="AB1482" i="8"/>
  <c r="AC1482" i="8" s="1"/>
  <c r="AU1481" i="8"/>
  <c r="AT1481" i="8"/>
  <c r="AS1481" i="8"/>
  <c r="AR1481" i="8"/>
  <c r="AQ1481" i="8"/>
  <c r="AP1481" i="8"/>
  <c r="AO1481" i="8"/>
  <c r="AN1481" i="8"/>
  <c r="AM1481" i="8"/>
  <c r="AL1481" i="8"/>
  <c r="AK1481" i="8"/>
  <c r="AJ1481" i="8"/>
  <c r="AH1481" i="8"/>
  <c r="AI1481" i="8" s="1"/>
  <c r="AG1481" i="8"/>
  <c r="AE1481" i="8"/>
  <c r="AF1481" i="8" s="1"/>
  <c r="AB1481" i="8"/>
  <c r="AC1481" i="8" s="1"/>
  <c r="AT1480" i="8"/>
  <c r="AU1480" i="8" s="1"/>
  <c r="AS1480" i="8"/>
  <c r="AR1480" i="8"/>
  <c r="AQ1480" i="8"/>
  <c r="AP1480" i="8"/>
  <c r="AO1480" i="8"/>
  <c r="AN1480" i="8"/>
  <c r="AM1480" i="8"/>
  <c r="AL1480" i="8"/>
  <c r="AK1480" i="8"/>
  <c r="AJ1480" i="8"/>
  <c r="AH1480" i="8"/>
  <c r="AI1480" i="8" s="1"/>
  <c r="AG1480" i="8"/>
  <c r="AE1480" i="8"/>
  <c r="AF1480" i="8" s="1"/>
  <c r="AB1480" i="8"/>
  <c r="AC1480" i="8" s="1"/>
  <c r="AT1479" i="8"/>
  <c r="AU1479" i="8" s="1"/>
  <c r="AS1479" i="8"/>
  <c r="AR1479" i="8"/>
  <c r="AQ1479" i="8"/>
  <c r="AP1479" i="8"/>
  <c r="AO1479" i="8"/>
  <c r="AN1479" i="8"/>
  <c r="AM1479" i="8"/>
  <c r="AL1479" i="8"/>
  <c r="AK1479" i="8"/>
  <c r="AJ1479" i="8"/>
  <c r="AH1479" i="8"/>
  <c r="AI1479" i="8" s="1"/>
  <c r="AG1479" i="8"/>
  <c r="AE1479" i="8"/>
  <c r="AF1479" i="8" s="1"/>
  <c r="AB1479" i="8"/>
  <c r="AC1479" i="8" s="1"/>
  <c r="AT1478" i="8"/>
  <c r="AU1478" i="8" s="1"/>
  <c r="AS1478" i="8"/>
  <c r="AR1478" i="8"/>
  <c r="AQ1478" i="8"/>
  <c r="AP1478" i="8"/>
  <c r="AO1478" i="8"/>
  <c r="AN1478" i="8"/>
  <c r="AM1478" i="8"/>
  <c r="AL1478" i="8"/>
  <c r="AK1478" i="8"/>
  <c r="AJ1478" i="8"/>
  <c r="AH1478" i="8"/>
  <c r="AI1478" i="8" s="1"/>
  <c r="AG1478" i="8"/>
  <c r="AE1478" i="8"/>
  <c r="AF1478" i="8" s="1"/>
  <c r="AB1478" i="8"/>
  <c r="AC1478" i="8" s="1"/>
  <c r="AU1477" i="8"/>
  <c r="AT1477" i="8"/>
  <c r="AS1477" i="8"/>
  <c r="AR1477" i="8"/>
  <c r="AQ1477" i="8"/>
  <c r="AP1477" i="8"/>
  <c r="AO1477" i="8"/>
  <c r="AN1477" i="8"/>
  <c r="AM1477" i="8"/>
  <c r="AL1477" i="8"/>
  <c r="AK1477" i="8"/>
  <c r="AJ1477" i="8"/>
  <c r="AH1477" i="8"/>
  <c r="AI1477" i="8" s="1"/>
  <c r="AG1477" i="8"/>
  <c r="AE1477" i="8"/>
  <c r="AF1477" i="8" s="1"/>
  <c r="AB1477" i="8"/>
  <c r="AC1477" i="8" s="1"/>
  <c r="AT1476" i="8"/>
  <c r="AU1476" i="8" s="1"/>
  <c r="AS1476" i="8"/>
  <c r="AR1476" i="8"/>
  <c r="AQ1476" i="8"/>
  <c r="AP1476" i="8"/>
  <c r="AO1476" i="8"/>
  <c r="AN1476" i="8"/>
  <c r="AM1476" i="8"/>
  <c r="AL1476" i="8"/>
  <c r="AK1476" i="8"/>
  <c r="AJ1476" i="8"/>
  <c r="AH1476" i="8"/>
  <c r="AI1476" i="8" s="1"/>
  <c r="AG1476" i="8"/>
  <c r="AE1476" i="8"/>
  <c r="AF1476" i="8" s="1"/>
  <c r="AB1476" i="8"/>
  <c r="AC1476" i="8" s="1"/>
  <c r="AT1475" i="8"/>
  <c r="AU1475" i="8" s="1"/>
  <c r="AS1475" i="8"/>
  <c r="AR1475" i="8"/>
  <c r="AQ1475" i="8"/>
  <c r="AP1475" i="8"/>
  <c r="AO1475" i="8"/>
  <c r="AN1475" i="8"/>
  <c r="AM1475" i="8"/>
  <c r="AL1475" i="8"/>
  <c r="AK1475" i="8"/>
  <c r="AJ1475" i="8"/>
  <c r="AH1475" i="8"/>
  <c r="AI1475" i="8" s="1"/>
  <c r="AG1475" i="8"/>
  <c r="AE1475" i="8"/>
  <c r="AF1475" i="8" s="1"/>
  <c r="AB1475" i="8"/>
  <c r="AC1475" i="8" s="1"/>
  <c r="AT1474" i="8"/>
  <c r="AU1474" i="8" s="1"/>
  <c r="AS1474" i="8"/>
  <c r="AR1474" i="8"/>
  <c r="AQ1474" i="8"/>
  <c r="AP1474" i="8"/>
  <c r="AO1474" i="8"/>
  <c r="AN1474" i="8"/>
  <c r="AM1474" i="8"/>
  <c r="AL1474" i="8"/>
  <c r="AK1474" i="8"/>
  <c r="AJ1474" i="8"/>
  <c r="AH1474" i="8"/>
  <c r="AI1474" i="8" s="1"/>
  <c r="AG1474" i="8"/>
  <c r="AE1474" i="8"/>
  <c r="AF1474" i="8" s="1"/>
  <c r="AB1474" i="8"/>
  <c r="AC1474" i="8" s="1"/>
  <c r="AT1473" i="8"/>
  <c r="AU1473" i="8" s="1"/>
  <c r="AS1473" i="8"/>
  <c r="AR1473" i="8"/>
  <c r="AQ1473" i="8"/>
  <c r="AP1473" i="8"/>
  <c r="AO1473" i="8"/>
  <c r="AN1473" i="8"/>
  <c r="AM1473" i="8"/>
  <c r="AL1473" i="8"/>
  <c r="AK1473" i="8"/>
  <c r="AJ1473" i="8"/>
  <c r="AH1473" i="8"/>
  <c r="AI1473" i="8" s="1"/>
  <c r="AG1473" i="8"/>
  <c r="AE1473" i="8"/>
  <c r="AF1473" i="8" s="1"/>
  <c r="AB1473" i="8"/>
  <c r="AC1473" i="8" s="1"/>
  <c r="AT1472" i="8"/>
  <c r="AU1472" i="8" s="1"/>
  <c r="AS1472" i="8"/>
  <c r="AR1472" i="8"/>
  <c r="AQ1472" i="8"/>
  <c r="AP1472" i="8"/>
  <c r="AO1472" i="8"/>
  <c r="AN1472" i="8"/>
  <c r="AM1472" i="8"/>
  <c r="AL1472" i="8"/>
  <c r="AK1472" i="8"/>
  <c r="AJ1472" i="8"/>
  <c r="AH1472" i="8"/>
  <c r="AI1472" i="8" s="1"/>
  <c r="AG1472" i="8"/>
  <c r="AE1472" i="8"/>
  <c r="AF1472" i="8" s="1"/>
  <c r="AB1472" i="8"/>
  <c r="AC1472" i="8" s="1"/>
  <c r="AT1471" i="8"/>
  <c r="AU1471" i="8" s="1"/>
  <c r="AS1471" i="8"/>
  <c r="AR1471" i="8"/>
  <c r="AQ1471" i="8"/>
  <c r="AP1471" i="8"/>
  <c r="AO1471" i="8"/>
  <c r="AN1471" i="8"/>
  <c r="AM1471" i="8"/>
  <c r="AL1471" i="8"/>
  <c r="AK1471" i="8"/>
  <c r="AJ1471" i="8"/>
  <c r="AH1471" i="8"/>
  <c r="AI1471" i="8" s="1"/>
  <c r="AG1471" i="8"/>
  <c r="AE1471" i="8"/>
  <c r="AF1471" i="8" s="1"/>
  <c r="AB1471" i="8"/>
  <c r="AC1471" i="8" s="1"/>
  <c r="AT1470" i="8"/>
  <c r="AU1470" i="8" s="1"/>
  <c r="AS1470" i="8"/>
  <c r="AR1470" i="8"/>
  <c r="AQ1470" i="8"/>
  <c r="AP1470" i="8"/>
  <c r="AO1470" i="8"/>
  <c r="AN1470" i="8"/>
  <c r="AM1470" i="8"/>
  <c r="AL1470" i="8"/>
  <c r="AK1470" i="8"/>
  <c r="AJ1470" i="8"/>
  <c r="AH1470" i="8"/>
  <c r="AI1470" i="8" s="1"/>
  <c r="AG1470" i="8"/>
  <c r="AE1470" i="8"/>
  <c r="AF1470" i="8" s="1"/>
  <c r="AB1470" i="8"/>
  <c r="AC1470" i="8" s="1"/>
  <c r="AU1469" i="8"/>
  <c r="AT1469" i="8"/>
  <c r="AS1469" i="8"/>
  <c r="AR1469" i="8"/>
  <c r="AQ1469" i="8"/>
  <c r="AP1469" i="8"/>
  <c r="AO1469" i="8"/>
  <c r="AN1469" i="8"/>
  <c r="AM1469" i="8"/>
  <c r="AL1469" i="8"/>
  <c r="AK1469" i="8"/>
  <c r="AJ1469" i="8"/>
  <c r="AH1469" i="8"/>
  <c r="AI1469" i="8" s="1"/>
  <c r="AG1469" i="8"/>
  <c r="AE1469" i="8"/>
  <c r="AF1469" i="8" s="1"/>
  <c r="AB1469" i="8"/>
  <c r="AC1469" i="8" s="1"/>
  <c r="AT1468" i="8"/>
  <c r="AU1468" i="8" s="1"/>
  <c r="AS1468" i="8"/>
  <c r="AR1468" i="8"/>
  <c r="AQ1468" i="8"/>
  <c r="AP1468" i="8"/>
  <c r="AO1468" i="8"/>
  <c r="AN1468" i="8"/>
  <c r="AM1468" i="8"/>
  <c r="AL1468" i="8"/>
  <c r="AK1468" i="8"/>
  <c r="AJ1468" i="8"/>
  <c r="AH1468" i="8"/>
  <c r="AI1468" i="8" s="1"/>
  <c r="AG1468" i="8"/>
  <c r="AE1468" i="8"/>
  <c r="AF1468" i="8" s="1"/>
  <c r="AB1468" i="8"/>
  <c r="AC1468" i="8" s="1"/>
  <c r="AT1467" i="8"/>
  <c r="AU1467" i="8" s="1"/>
  <c r="AS1467" i="8"/>
  <c r="AR1467" i="8"/>
  <c r="AQ1467" i="8"/>
  <c r="AP1467" i="8"/>
  <c r="AO1467" i="8"/>
  <c r="AN1467" i="8"/>
  <c r="AM1467" i="8"/>
  <c r="AL1467" i="8"/>
  <c r="AK1467" i="8"/>
  <c r="AJ1467" i="8"/>
  <c r="AH1467" i="8"/>
  <c r="AI1467" i="8" s="1"/>
  <c r="AG1467" i="8"/>
  <c r="AE1467" i="8"/>
  <c r="AF1467" i="8" s="1"/>
  <c r="AB1467" i="8"/>
  <c r="AC1467" i="8" s="1"/>
  <c r="AT1466" i="8"/>
  <c r="AU1466" i="8" s="1"/>
  <c r="AS1466" i="8"/>
  <c r="AR1466" i="8"/>
  <c r="AQ1466" i="8"/>
  <c r="AP1466" i="8"/>
  <c r="AO1466" i="8"/>
  <c r="AN1466" i="8"/>
  <c r="AM1466" i="8"/>
  <c r="AL1466" i="8"/>
  <c r="AK1466" i="8"/>
  <c r="AJ1466" i="8"/>
  <c r="AH1466" i="8"/>
  <c r="AI1466" i="8" s="1"/>
  <c r="AG1466" i="8"/>
  <c r="AE1466" i="8"/>
  <c r="AF1466" i="8" s="1"/>
  <c r="AB1466" i="8"/>
  <c r="AC1466" i="8" s="1"/>
  <c r="AT1465" i="8"/>
  <c r="AU1465" i="8" s="1"/>
  <c r="AS1465" i="8"/>
  <c r="AR1465" i="8"/>
  <c r="AQ1465" i="8"/>
  <c r="AP1465" i="8"/>
  <c r="AO1465" i="8"/>
  <c r="AN1465" i="8"/>
  <c r="AM1465" i="8"/>
  <c r="AL1465" i="8"/>
  <c r="AK1465" i="8"/>
  <c r="AJ1465" i="8"/>
  <c r="AH1465" i="8"/>
  <c r="AI1465" i="8" s="1"/>
  <c r="AG1465" i="8"/>
  <c r="AE1465" i="8"/>
  <c r="AF1465" i="8" s="1"/>
  <c r="AB1465" i="8"/>
  <c r="AC1465" i="8" s="1"/>
  <c r="AT1464" i="8"/>
  <c r="AU1464" i="8" s="1"/>
  <c r="AS1464" i="8"/>
  <c r="AR1464" i="8"/>
  <c r="AQ1464" i="8"/>
  <c r="AP1464" i="8"/>
  <c r="AO1464" i="8"/>
  <c r="AN1464" i="8"/>
  <c r="AM1464" i="8"/>
  <c r="AL1464" i="8"/>
  <c r="AK1464" i="8"/>
  <c r="AJ1464" i="8"/>
  <c r="AH1464" i="8"/>
  <c r="AI1464" i="8" s="1"/>
  <c r="AG1464" i="8"/>
  <c r="AE1464" i="8"/>
  <c r="AF1464" i="8" s="1"/>
  <c r="AB1464" i="8"/>
  <c r="AC1464" i="8" s="1"/>
  <c r="AT1463" i="8"/>
  <c r="AU1463" i="8" s="1"/>
  <c r="AS1463" i="8"/>
  <c r="AR1463" i="8"/>
  <c r="AQ1463" i="8"/>
  <c r="AP1463" i="8"/>
  <c r="AO1463" i="8"/>
  <c r="AN1463" i="8"/>
  <c r="AM1463" i="8"/>
  <c r="AL1463" i="8"/>
  <c r="AK1463" i="8"/>
  <c r="AJ1463" i="8"/>
  <c r="AH1463" i="8"/>
  <c r="AI1463" i="8" s="1"/>
  <c r="AG1463" i="8"/>
  <c r="AE1463" i="8"/>
  <c r="AF1463" i="8" s="1"/>
  <c r="AB1463" i="8"/>
  <c r="AC1463" i="8" s="1"/>
  <c r="AT1462" i="8"/>
  <c r="AU1462" i="8" s="1"/>
  <c r="AS1462" i="8"/>
  <c r="AR1462" i="8"/>
  <c r="AQ1462" i="8"/>
  <c r="AP1462" i="8"/>
  <c r="AO1462" i="8"/>
  <c r="AN1462" i="8"/>
  <c r="AM1462" i="8"/>
  <c r="AL1462" i="8"/>
  <c r="AK1462" i="8"/>
  <c r="AJ1462" i="8"/>
  <c r="AH1462" i="8"/>
  <c r="AI1462" i="8" s="1"/>
  <c r="AG1462" i="8"/>
  <c r="AE1462" i="8"/>
  <c r="AF1462" i="8" s="1"/>
  <c r="AB1462" i="8"/>
  <c r="AC1462" i="8" s="1"/>
  <c r="AT1461" i="8"/>
  <c r="AU1461" i="8" s="1"/>
  <c r="AS1461" i="8"/>
  <c r="AR1461" i="8"/>
  <c r="AQ1461" i="8"/>
  <c r="AP1461" i="8"/>
  <c r="AO1461" i="8"/>
  <c r="AN1461" i="8"/>
  <c r="AM1461" i="8"/>
  <c r="AL1461" i="8"/>
  <c r="AK1461" i="8"/>
  <c r="AJ1461" i="8"/>
  <c r="AH1461" i="8"/>
  <c r="AI1461" i="8" s="1"/>
  <c r="AG1461" i="8"/>
  <c r="AE1461" i="8"/>
  <c r="AF1461" i="8" s="1"/>
  <c r="AB1461" i="8"/>
  <c r="AC1461" i="8" s="1"/>
  <c r="AT1460" i="8"/>
  <c r="AU1460" i="8" s="1"/>
  <c r="AS1460" i="8"/>
  <c r="AR1460" i="8"/>
  <c r="AQ1460" i="8"/>
  <c r="AP1460" i="8"/>
  <c r="AO1460" i="8"/>
  <c r="AN1460" i="8"/>
  <c r="AM1460" i="8"/>
  <c r="AL1460" i="8"/>
  <c r="AK1460" i="8"/>
  <c r="AJ1460" i="8"/>
  <c r="AH1460" i="8"/>
  <c r="AI1460" i="8" s="1"/>
  <c r="AG1460" i="8"/>
  <c r="AE1460" i="8"/>
  <c r="AF1460" i="8" s="1"/>
  <c r="AB1460" i="8"/>
  <c r="AC1460" i="8" s="1"/>
  <c r="AT1459" i="8"/>
  <c r="AU1459" i="8" s="1"/>
  <c r="AS1459" i="8"/>
  <c r="AR1459" i="8"/>
  <c r="AQ1459" i="8"/>
  <c r="AP1459" i="8"/>
  <c r="AO1459" i="8"/>
  <c r="AN1459" i="8"/>
  <c r="AM1459" i="8"/>
  <c r="AL1459" i="8"/>
  <c r="AK1459" i="8"/>
  <c r="AJ1459" i="8"/>
  <c r="AH1459" i="8"/>
  <c r="AI1459" i="8" s="1"/>
  <c r="AG1459" i="8"/>
  <c r="AE1459" i="8"/>
  <c r="AF1459" i="8" s="1"/>
  <c r="AB1459" i="8"/>
  <c r="AC1459" i="8" s="1"/>
  <c r="AT1458" i="8"/>
  <c r="AU1458" i="8" s="1"/>
  <c r="AS1458" i="8"/>
  <c r="AR1458" i="8"/>
  <c r="AQ1458" i="8"/>
  <c r="AP1458" i="8"/>
  <c r="AO1458" i="8"/>
  <c r="AN1458" i="8"/>
  <c r="AM1458" i="8"/>
  <c r="AL1458" i="8"/>
  <c r="AK1458" i="8"/>
  <c r="AJ1458" i="8"/>
  <c r="AH1458" i="8"/>
  <c r="AI1458" i="8" s="1"/>
  <c r="AG1458" i="8"/>
  <c r="AE1458" i="8"/>
  <c r="AF1458" i="8" s="1"/>
  <c r="AB1458" i="8"/>
  <c r="AC1458" i="8" s="1"/>
  <c r="AU1457" i="8"/>
  <c r="AT1457" i="8"/>
  <c r="AS1457" i="8"/>
  <c r="AR1457" i="8"/>
  <c r="AQ1457" i="8"/>
  <c r="AP1457" i="8"/>
  <c r="AO1457" i="8"/>
  <c r="AN1457" i="8"/>
  <c r="AM1457" i="8"/>
  <c r="AL1457" i="8"/>
  <c r="AK1457" i="8"/>
  <c r="AJ1457" i="8"/>
  <c r="AH1457" i="8"/>
  <c r="AI1457" i="8" s="1"/>
  <c r="AG1457" i="8"/>
  <c r="AE1457" i="8"/>
  <c r="AF1457" i="8" s="1"/>
  <c r="AB1457" i="8"/>
  <c r="AC1457" i="8" s="1"/>
  <c r="AT1456" i="8"/>
  <c r="AU1456" i="8" s="1"/>
  <c r="AS1456" i="8"/>
  <c r="AR1456" i="8"/>
  <c r="AQ1456" i="8"/>
  <c r="AP1456" i="8"/>
  <c r="AO1456" i="8"/>
  <c r="AN1456" i="8"/>
  <c r="AM1456" i="8"/>
  <c r="AL1456" i="8"/>
  <c r="AK1456" i="8"/>
  <c r="AJ1456" i="8"/>
  <c r="AH1456" i="8"/>
  <c r="AI1456" i="8" s="1"/>
  <c r="AG1456" i="8"/>
  <c r="AE1456" i="8"/>
  <c r="AF1456" i="8" s="1"/>
  <c r="AB1456" i="8"/>
  <c r="AC1456" i="8" s="1"/>
  <c r="AT1455" i="8"/>
  <c r="AU1455" i="8" s="1"/>
  <c r="AS1455" i="8"/>
  <c r="AR1455" i="8"/>
  <c r="AQ1455" i="8"/>
  <c r="AP1455" i="8"/>
  <c r="AO1455" i="8"/>
  <c r="AN1455" i="8"/>
  <c r="AM1455" i="8"/>
  <c r="AL1455" i="8"/>
  <c r="AK1455" i="8"/>
  <c r="AJ1455" i="8"/>
  <c r="AH1455" i="8"/>
  <c r="AI1455" i="8" s="1"/>
  <c r="AG1455" i="8"/>
  <c r="AE1455" i="8"/>
  <c r="AF1455" i="8" s="1"/>
  <c r="AB1455" i="8"/>
  <c r="AC1455" i="8" s="1"/>
  <c r="AT1454" i="8"/>
  <c r="AU1454" i="8" s="1"/>
  <c r="AS1454" i="8"/>
  <c r="AR1454" i="8"/>
  <c r="AQ1454" i="8"/>
  <c r="AP1454" i="8"/>
  <c r="AO1454" i="8"/>
  <c r="AN1454" i="8"/>
  <c r="AM1454" i="8"/>
  <c r="AL1454" i="8"/>
  <c r="AK1454" i="8"/>
  <c r="AJ1454" i="8"/>
  <c r="AH1454" i="8"/>
  <c r="AI1454" i="8" s="1"/>
  <c r="AG1454" i="8"/>
  <c r="AE1454" i="8"/>
  <c r="AF1454" i="8" s="1"/>
  <c r="AB1454" i="8"/>
  <c r="AC1454" i="8" s="1"/>
  <c r="AU1453" i="8"/>
  <c r="AT1453" i="8"/>
  <c r="AS1453" i="8"/>
  <c r="AR1453" i="8"/>
  <c r="AQ1453" i="8"/>
  <c r="AP1453" i="8"/>
  <c r="AO1453" i="8"/>
  <c r="AN1453" i="8"/>
  <c r="AM1453" i="8"/>
  <c r="AL1453" i="8"/>
  <c r="AK1453" i="8"/>
  <c r="AJ1453" i="8"/>
  <c r="AH1453" i="8"/>
  <c r="AI1453" i="8" s="1"/>
  <c r="AG1453" i="8"/>
  <c r="AE1453" i="8"/>
  <c r="AF1453" i="8" s="1"/>
  <c r="AB1453" i="8"/>
  <c r="AC1453" i="8" s="1"/>
  <c r="AT1452" i="8"/>
  <c r="AU1452" i="8" s="1"/>
  <c r="AS1452" i="8"/>
  <c r="AR1452" i="8"/>
  <c r="AQ1452" i="8"/>
  <c r="AP1452" i="8"/>
  <c r="AO1452" i="8"/>
  <c r="AN1452" i="8"/>
  <c r="AM1452" i="8"/>
  <c r="AL1452" i="8"/>
  <c r="AK1452" i="8"/>
  <c r="AJ1452" i="8"/>
  <c r="AH1452" i="8"/>
  <c r="AI1452" i="8" s="1"/>
  <c r="AG1452" i="8"/>
  <c r="AE1452" i="8"/>
  <c r="AF1452" i="8" s="1"/>
  <c r="AB1452" i="8"/>
  <c r="AC1452" i="8" s="1"/>
  <c r="AT1451" i="8"/>
  <c r="AU1451" i="8" s="1"/>
  <c r="AS1451" i="8"/>
  <c r="AR1451" i="8"/>
  <c r="AQ1451" i="8"/>
  <c r="AP1451" i="8"/>
  <c r="AO1451" i="8"/>
  <c r="AN1451" i="8"/>
  <c r="AM1451" i="8"/>
  <c r="AL1451" i="8"/>
  <c r="AK1451" i="8"/>
  <c r="AJ1451" i="8"/>
  <c r="AH1451" i="8"/>
  <c r="AI1451" i="8" s="1"/>
  <c r="AG1451" i="8"/>
  <c r="AE1451" i="8"/>
  <c r="AF1451" i="8" s="1"/>
  <c r="AB1451" i="8"/>
  <c r="AC1451" i="8" s="1"/>
  <c r="AT1450" i="8"/>
  <c r="AU1450" i="8" s="1"/>
  <c r="AS1450" i="8"/>
  <c r="AR1450" i="8"/>
  <c r="AQ1450" i="8"/>
  <c r="AP1450" i="8"/>
  <c r="AO1450" i="8"/>
  <c r="AN1450" i="8"/>
  <c r="AM1450" i="8"/>
  <c r="AL1450" i="8"/>
  <c r="AK1450" i="8"/>
  <c r="AJ1450" i="8"/>
  <c r="AH1450" i="8"/>
  <c r="AI1450" i="8" s="1"/>
  <c r="AG1450" i="8"/>
  <c r="AE1450" i="8"/>
  <c r="AF1450" i="8" s="1"/>
  <c r="AB1450" i="8"/>
  <c r="AC1450" i="8" s="1"/>
  <c r="AT1449" i="8"/>
  <c r="AU1449" i="8" s="1"/>
  <c r="AS1449" i="8"/>
  <c r="AR1449" i="8"/>
  <c r="AQ1449" i="8"/>
  <c r="AP1449" i="8"/>
  <c r="AO1449" i="8"/>
  <c r="AN1449" i="8"/>
  <c r="AM1449" i="8"/>
  <c r="AL1449" i="8"/>
  <c r="AK1449" i="8"/>
  <c r="AJ1449" i="8"/>
  <c r="AH1449" i="8"/>
  <c r="AI1449" i="8" s="1"/>
  <c r="AG1449" i="8"/>
  <c r="AE1449" i="8"/>
  <c r="AF1449" i="8" s="1"/>
  <c r="AB1449" i="8"/>
  <c r="AC1449" i="8" s="1"/>
  <c r="AT1448" i="8"/>
  <c r="AU1448" i="8" s="1"/>
  <c r="AS1448" i="8"/>
  <c r="AR1448" i="8"/>
  <c r="AQ1448" i="8"/>
  <c r="AP1448" i="8"/>
  <c r="AO1448" i="8"/>
  <c r="AN1448" i="8"/>
  <c r="AM1448" i="8"/>
  <c r="AL1448" i="8"/>
  <c r="AK1448" i="8"/>
  <c r="AJ1448" i="8"/>
  <c r="AH1448" i="8"/>
  <c r="AI1448" i="8" s="1"/>
  <c r="AG1448" i="8"/>
  <c r="AE1448" i="8"/>
  <c r="AF1448" i="8" s="1"/>
  <c r="AB1448" i="8"/>
  <c r="AC1448" i="8" s="1"/>
  <c r="AU1447" i="8"/>
  <c r="AT1447" i="8"/>
  <c r="AS1447" i="8"/>
  <c r="AR1447" i="8"/>
  <c r="AQ1447" i="8"/>
  <c r="AP1447" i="8"/>
  <c r="AO1447" i="8"/>
  <c r="AN1447" i="8"/>
  <c r="AM1447" i="8"/>
  <c r="AL1447" i="8"/>
  <c r="AK1447" i="8"/>
  <c r="AJ1447" i="8"/>
  <c r="AH1447" i="8"/>
  <c r="AI1447" i="8" s="1"/>
  <c r="AG1447" i="8"/>
  <c r="AE1447" i="8"/>
  <c r="AF1447" i="8" s="1"/>
  <c r="AB1447" i="8"/>
  <c r="AC1447" i="8" s="1"/>
  <c r="AT1446" i="8"/>
  <c r="AU1446" i="8" s="1"/>
  <c r="AS1446" i="8"/>
  <c r="AR1446" i="8"/>
  <c r="AQ1446" i="8"/>
  <c r="AP1446" i="8"/>
  <c r="AO1446" i="8"/>
  <c r="AN1446" i="8"/>
  <c r="AM1446" i="8"/>
  <c r="AL1446" i="8"/>
  <c r="AK1446" i="8"/>
  <c r="AJ1446" i="8"/>
  <c r="AH1446" i="8"/>
  <c r="AI1446" i="8" s="1"/>
  <c r="AG1446" i="8"/>
  <c r="AE1446" i="8"/>
  <c r="AF1446" i="8" s="1"/>
  <c r="AB1446" i="8"/>
  <c r="AC1446" i="8" s="1"/>
  <c r="AT1445" i="8"/>
  <c r="AU1445" i="8" s="1"/>
  <c r="AS1445" i="8"/>
  <c r="AR1445" i="8"/>
  <c r="AQ1445" i="8"/>
  <c r="AP1445" i="8"/>
  <c r="AO1445" i="8"/>
  <c r="AN1445" i="8"/>
  <c r="AM1445" i="8"/>
  <c r="AL1445" i="8"/>
  <c r="AK1445" i="8"/>
  <c r="AJ1445" i="8"/>
  <c r="AH1445" i="8"/>
  <c r="AI1445" i="8" s="1"/>
  <c r="AG1445" i="8"/>
  <c r="AE1445" i="8"/>
  <c r="AF1445" i="8" s="1"/>
  <c r="AB1445" i="8"/>
  <c r="AC1445" i="8" s="1"/>
  <c r="AT1444" i="8"/>
  <c r="AU1444" i="8" s="1"/>
  <c r="AS1444" i="8"/>
  <c r="AR1444" i="8"/>
  <c r="AQ1444" i="8"/>
  <c r="AP1444" i="8"/>
  <c r="AO1444" i="8"/>
  <c r="AN1444" i="8"/>
  <c r="AM1444" i="8"/>
  <c r="AL1444" i="8"/>
  <c r="AK1444" i="8"/>
  <c r="AJ1444" i="8"/>
  <c r="AH1444" i="8"/>
  <c r="AI1444" i="8" s="1"/>
  <c r="AG1444" i="8"/>
  <c r="AE1444" i="8"/>
  <c r="AF1444" i="8" s="1"/>
  <c r="AB1444" i="8"/>
  <c r="AC1444" i="8" s="1"/>
  <c r="AT1443" i="8"/>
  <c r="AU1443" i="8" s="1"/>
  <c r="AS1443" i="8"/>
  <c r="AR1443" i="8"/>
  <c r="AQ1443" i="8"/>
  <c r="AP1443" i="8"/>
  <c r="AO1443" i="8"/>
  <c r="AN1443" i="8"/>
  <c r="AM1443" i="8"/>
  <c r="AL1443" i="8"/>
  <c r="AK1443" i="8"/>
  <c r="AJ1443" i="8"/>
  <c r="AH1443" i="8"/>
  <c r="AI1443" i="8" s="1"/>
  <c r="AG1443" i="8"/>
  <c r="AE1443" i="8"/>
  <c r="AF1443" i="8" s="1"/>
  <c r="AB1443" i="8"/>
  <c r="AC1443" i="8" s="1"/>
  <c r="AT1442" i="8"/>
  <c r="AU1442" i="8" s="1"/>
  <c r="AS1442" i="8"/>
  <c r="AR1442" i="8"/>
  <c r="AQ1442" i="8"/>
  <c r="AP1442" i="8"/>
  <c r="AO1442" i="8"/>
  <c r="AN1442" i="8"/>
  <c r="AM1442" i="8"/>
  <c r="AL1442" i="8"/>
  <c r="AK1442" i="8"/>
  <c r="AJ1442" i="8"/>
  <c r="AI1442" i="8"/>
  <c r="AH1442" i="8"/>
  <c r="AG1442" i="8"/>
  <c r="AE1442" i="8"/>
  <c r="AF1442" i="8" s="1"/>
  <c r="AB1442" i="8"/>
  <c r="AC1442" i="8" s="1"/>
  <c r="AT1441" i="8"/>
  <c r="AU1441" i="8" s="1"/>
  <c r="AS1441" i="8"/>
  <c r="AR1441" i="8"/>
  <c r="AQ1441" i="8"/>
  <c r="AP1441" i="8"/>
  <c r="AO1441" i="8"/>
  <c r="AN1441" i="8"/>
  <c r="AM1441" i="8"/>
  <c r="AL1441" i="8"/>
  <c r="AK1441" i="8"/>
  <c r="AJ1441" i="8"/>
  <c r="AI1441" i="8"/>
  <c r="AH1441" i="8"/>
  <c r="AG1441" i="8"/>
  <c r="AE1441" i="8"/>
  <c r="AF1441" i="8" s="1"/>
  <c r="AC1441" i="8"/>
  <c r="AB1441" i="8"/>
  <c r="AT1440" i="8"/>
  <c r="AU1440" i="8" s="1"/>
  <c r="AS1440" i="8"/>
  <c r="AR1440" i="8"/>
  <c r="AQ1440" i="8"/>
  <c r="AP1440" i="8"/>
  <c r="AO1440" i="8"/>
  <c r="AN1440" i="8"/>
  <c r="AM1440" i="8"/>
  <c r="AL1440" i="8"/>
  <c r="AK1440" i="8"/>
  <c r="AJ1440" i="8"/>
  <c r="AH1440" i="8"/>
  <c r="AI1440" i="8" s="1"/>
  <c r="AG1440" i="8"/>
  <c r="AE1440" i="8"/>
  <c r="AF1440" i="8" s="1"/>
  <c r="AB1440" i="8"/>
  <c r="AC1440" i="8" s="1"/>
  <c r="AT1439" i="8"/>
  <c r="AU1439" i="8" s="1"/>
  <c r="AS1439" i="8"/>
  <c r="AR1439" i="8"/>
  <c r="AQ1439" i="8"/>
  <c r="AP1439" i="8"/>
  <c r="AO1439" i="8"/>
  <c r="AN1439" i="8"/>
  <c r="AM1439" i="8"/>
  <c r="AL1439" i="8"/>
  <c r="AK1439" i="8"/>
  <c r="AJ1439" i="8"/>
  <c r="AH1439" i="8"/>
  <c r="AI1439" i="8" s="1"/>
  <c r="AG1439" i="8"/>
  <c r="AE1439" i="8"/>
  <c r="AF1439" i="8" s="1"/>
  <c r="AC1439" i="8"/>
  <c r="AB1439" i="8"/>
  <c r="AT1438" i="8"/>
  <c r="AU1438" i="8" s="1"/>
  <c r="AS1438" i="8"/>
  <c r="AR1438" i="8"/>
  <c r="AQ1438" i="8"/>
  <c r="AP1438" i="8"/>
  <c r="AO1438" i="8"/>
  <c r="AN1438" i="8"/>
  <c r="AM1438" i="8"/>
  <c r="AL1438" i="8"/>
  <c r="AK1438" i="8"/>
  <c r="AJ1438" i="8"/>
  <c r="AH1438" i="8"/>
  <c r="AI1438" i="8" s="1"/>
  <c r="AG1438" i="8"/>
  <c r="AE1438" i="8"/>
  <c r="AF1438" i="8" s="1"/>
  <c r="AB1438" i="8"/>
  <c r="AC1438" i="8" s="1"/>
  <c r="AT1437" i="8"/>
  <c r="AU1437" i="8" s="1"/>
  <c r="AS1437" i="8"/>
  <c r="AR1437" i="8"/>
  <c r="AQ1437" i="8"/>
  <c r="AP1437" i="8"/>
  <c r="AO1437" i="8"/>
  <c r="AN1437" i="8"/>
  <c r="AM1437" i="8"/>
  <c r="AL1437" i="8"/>
  <c r="AK1437" i="8"/>
  <c r="AJ1437" i="8"/>
  <c r="AH1437" i="8"/>
  <c r="AI1437" i="8" s="1"/>
  <c r="AG1437" i="8"/>
  <c r="AE1437" i="8"/>
  <c r="AF1437" i="8" s="1"/>
  <c r="AB1437" i="8"/>
  <c r="AC1437" i="8" s="1"/>
  <c r="AT1436" i="8"/>
  <c r="AU1436" i="8" s="1"/>
  <c r="AS1436" i="8"/>
  <c r="AR1436" i="8"/>
  <c r="AQ1436" i="8"/>
  <c r="AP1436" i="8"/>
  <c r="AO1436" i="8"/>
  <c r="AN1436" i="8"/>
  <c r="AM1436" i="8"/>
  <c r="AL1436" i="8"/>
  <c r="AK1436" i="8"/>
  <c r="AJ1436" i="8"/>
  <c r="AH1436" i="8"/>
  <c r="AI1436" i="8" s="1"/>
  <c r="AG1436" i="8"/>
  <c r="AE1436" i="8"/>
  <c r="AF1436" i="8" s="1"/>
  <c r="AB1436" i="8"/>
  <c r="AC1436" i="8" s="1"/>
  <c r="AT1435" i="8"/>
  <c r="AU1435" i="8" s="1"/>
  <c r="AS1435" i="8"/>
  <c r="AR1435" i="8"/>
  <c r="AQ1435" i="8"/>
  <c r="AP1435" i="8"/>
  <c r="AO1435" i="8"/>
  <c r="AN1435" i="8"/>
  <c r="AM1435" i="8"/>
  <c r="AL1435" i="8"/>
  <c r="AK1435" i="8"/>
  <c r="AJ1435" i="8"/>
  <c r="AH1435" i="8"/>
  <c r="AI1435" i="8" s="1"/>
  <c r="AG1435" i="8"/>
  <c r="AE1435" i="8"/>
  <c r="AF1435" i="8" s="1"/>
  <c r="AB1435" i="8"/>
  <c r="AC1435" i="8" s="1"/>
  <c r="AT1434" i="8"/>
  <c r="AU1434" i="8" s="1"/>
  <c r="AS1434" i="8"/>
  <c r="AR1434" i="8"/>
  <c r="AQ1434" i="8"/>
  <c r="AP1434" i="8"/>
  <c r="AO1434" i="8"/>
  <c r="AN1434" i="8"/>
  <c r="AM1434" i="8"/>
  <c r="AL1434" i="8"/>
  <c r="AK1434" i="8"/>
  <c r="AJ1434" i="8"/>
  <c r="AH1434" i="8"/>
  <c r="AI1434" i="8" s="1"/>
  <c r="AG1434" i="8"/>
  <c r="AE1434" i="8"/>
  <c r="AF1434" i="8" s="1"/>
  <c r="AB1434" i="8"/>
  <c r="AC1434" i="8" s="1"/>
  <c r="AT1433" i="8"/>
  <c r="AU1433" i="8" s="1"/>
  <c r="AS1433" i="8"/>
  <c r="AR1433" i="8"/>
  <c r="AQ1433" i="8"/>
  <c r="AP1433" i="8"/>
  <c r="AO1433" i="8"/>
  <c r="AN1433" i="8"/>
  <c r="AM1433" i="8"/>
  <c r="AL1433" i="8"/>
  <c r="AK1433" i="8"/>
  <c r="AJ1433" i="8"/>
  <c r="AH1433" i="8"/>
  <c r="AI1433" i="8" s="1"/>
  <c r="AG1433" i="8"/>
  <c r="AF1433" i="8"/>
  <c r="AE1433" i="8"/>
  <c r="AB1433" i="8"/>
  <c r="AC1433" i="8" s="1"/>
  <c r="AT1432" i="8"/>
  <c r="AU1432" i="8" s="1"/>
  <c r="AS1432" i="8"/>
  <c r="AR1432" i="8"/>
  <c r="AQ1432" i="8"/>
  <c r="AP1432" i="8"/>
  <c r="AO1432" i="8"/>
  <c r="AN1432" i="8"/>
  <c r="AM1432" i="8"/>
  <c r="AL1432" i="8"/>
  <c r="AK1432" i="8"/>
  <c r="AJ1432" i="8"/>
  <c r="AH1432" i="8"/>
  <c r="AI1432" i="8" s="1"/>
  <c r="AG1432" i="8"/>
  <c r="AE1432" i="8"/>
  <c r="AF1432" i="8" s="1"/>
  <c r="AB1432" i="8"/>
  <c r="AC1432" i="8" s="1"/>
  <c r="AT1431" i="8"/>
  <c r="AU1431" i="8" s="1"/>
  <c r="AS1431" i="8"/>
  <c r="AR1431" i="8"/>
  <c r="AQ1431" i="8"/>
  <c r="AP1431" i="8"/>
  <c r="AO1431" i="8"/>
  <c r="AN1431" i="8"/>
  <c r="AM1431" i="8"/>
  <c r="AL1431" i="8"/>
  <c r="AK1431" i="8"/>
  <c r="AJ1431" i="8"/>
  <c r="AH1431" i="8"/>
  <c r="AI1431" i="8" s="1"/>
  <c r="AG1431" i="8"/>
  <c r="AF1431" i="8"/>
  <c r="AE1431" i="8"/>
  <c r="AB1431" i="8"/>
  <c r="AC1431" i="8" s="1"/>
  <c r="AT1430" i="8"/>
  <c r="AU1430" i="8" s="1"/>
  <c r="AS1430" i="8"/>
  <c r="AR1430" i="8"/>
  <c r="AQ1430" i="8"/>
  <c r="AP1430" i="8"/>
  <c r="AO1430" i="8"/>
  <c r="AN1430" i="8"/>
  <c r="AM1430" i="8"/>
  <c r="AL1430" i="8"/>
  <c r="AK1430" i="8"/>
  <c r="AJ1430" i="8"/>
  <c r="AI1430" i="8"/>
  <c r="AH1430" i="8"/>
  <c r="AG1430" i="8"/>
  <c r="AE1430" i="8"/>
  <c r="AF1430" i="8" s="1"/>
  <c r="AB1430" i="8"/>
  <c r="AC1430" i="8" s="1"/>
  <c r="AT1429" i="8"/>
  <c r="AU1429" i="8" s="1"/>
  <c r="AS1429" i="8"/>
  <c r="AR1429" i="8"/>
  <c r="AQ1429" i="8"/>
  <c r="AP1429" i="8"/>
  <c r="AO1429" i="8"/>
  <c r="AN1429" i="8"/>
  <c r="AM1429" i="8"/>
  <c r="AL1429" i="8"/>
  <c r="AK1429" i="8"/>
  <c r="AJ1429" i="8"/>
  <c r="AH1429" i="8"/>
  <c r="AI1429" i="8" s="1"/>
  <c r="AG1429" i="8"/>
  <c r="AE1429" i="8"/>
  <c r="AF1429" i="8" s="1"/>
  <c r="AB1429" i="8"/>
  <c r="AC1429" i="8" s="1"/>
  <c r="AT1428" i="8"/>
  <c r="AU1428" i="8" s="1"/>
  <c r="AS1428" i="8"/>
  <c r="AR1428" i="8"/>
  <c r="AQ1428" i="8"/>
  <c r="AP1428" i="8"/>
  <c r="AO1428" i="8"/>
  <c r="AN1428" i="8"/>
  <c r="AM1428" i="8"/>
  <c r="AL1428" i="8"/>
  <c r="AK1428" i="8"/>
  <c r="AJ1428" i="8"/>
  <c r="AH1428" i="8"/>
  <c r="AI1428" i="8" s="1"/>
  <c r="AG1428" i="8"/>
  <c r="AE1428" i="8"/>
  <c r="AF1428" i="8" s="1"/>
  <c r="AB1428" i="8"/>
  <c r="AC1428" i="8" s="1"/>
  <c r="AT1427" i="8"/>
  <c r="AU1427" i="8" s="1"/>
  <c r="AS1427" i="8"/>
  <c r="AR1427" i="8"/>
  <c r="AQ1427" i="8"/>
  <c r="AP1427" i="8"/>
  <c r="AO1427" i="8"/>
  <c r="AN1427" i="8"/>
  <c r="AM1427" i="8"/>
  <c r="AL1427" i="8"/>
  <c r="AK1427" i="8"/>
  <c r="AJ1427" i="8"/>
  <c r="AH1427" i="8"/>
  <c r="AI1427" i="8" s="1"/>
  <c r="AG1427" i="8"/>
  <c r="AE1427" i="8"/>
  <c r="AF1427" i="8" s="1"/>
  <c r="AB1427" i="8"/>
  <c r="AC1427" i="8" s="1"/>
  <c r="AT1426" i="8"/>
  <c r="AU1426" i="8" s="1"/>
  <c r="AS1426" i="8"/>
  <c r="AR1426" i="8"/>
  <c r="AQ1426" i="8"/>
  <c r="AP1426" i="8"/>
  <c r="AO1426" i="8"/>
  <c r="AN1426" i="8"/>
  <c r="AM1426" i="8"/>
  <c r="AL1426" i="8"/>
  <c r="AK1426" i="8"/>
  <c r="AJ1426" i="8"/>
  <c r="AI1426" i="8"/>
  <c r="AH1426" i="8"/>
  <c r="AG1426" i="8"/>
  <c r="AF1426" i="8"/>
  <c r="AE1426" i="8"/>
  <c r="AB1426" i="8"/>
  <c r="AC1426" i="8" s="1"/>
  <c r="AT1425" i="8"/>
  <c r="AU1425" i="8" s="1"/>
  <c r="AS1425" i="8"/>
  <c r="AR1425" i="8"/>
  <c r="AQ1425" i="8"/>
  <c r="AP1425" i="8"/>
  <c r="AO1425" i="8"/>
  <c r="AN1425" i="8"/>
  <c r="AM1425" i="8"/>
  <c r="AL1425" i="8"/>
  <c r="AK1425" i="8"/>
  <c r="AJ1425" i="8"/>
  <c r="AH1425" i="8"/>
  <c r="AI1425" i="8" s="1"/>
  <c r="AG1425" i="8"/>
  <c r="AE1425" i="8"/>
  <c r="AF1425" i="8" s="1"/>
  <c r="AB1425" i="8"/>
  <c r="AC1425" i="8" s="1"/>
  <c r="AT1424" i="8"/>
  <c r="AU1424" i="8" s="1"/>
  <c r="AS1424" i="8"/>
  <c r="AR1424" i="8"/>
  <c r="AQ1424" i="8"/>
  <c r="AP1424" i="8"/>
  <c r="AO1424" i="8"/>
  <c r="AN1424" i="8"/>
  <c r="AM1424" i="8"/>
  <c r="AL1424" i="8"/>
  <c r="AK1424" i="8"/>
  <c r="AJ1424" i="8"/>
  <c r="AH1424" i="8"/>
  <c r="AI1424" i="8" s="1"/>
  <c r="AG1424" i="8"/>
  <c r="AE1424" i="8"/>
  <c r="AF1424" i="8" s="1"/>
  <c r="AB1424" i="8"/>
  <c r="AC1424" i="8" s="1"/>
  <c r="AT1423" i="8"/>
  <c r="AU1423" i="8" s="1"/>
  <c r="AS1423" i="8"/>
  <c r="AR1423" i="8"/>
  <c r="AQ1423" i="8"/>
  <c r="AP1423" i="8"/>
  <c r="AO1423" i="8"/>
  <c r="AN1423" i="8"/>
  <c r="AM1423" i="8"/>
  <c r="AL1423" i="8"/>
  <c r="AK1423" i="8"/>
  <c r="AJ1423" i="8"/>
  <c r="AH1423" i="8"/>
  <c r="AI1423" i="8" s="1"/>
  <c r="AG1423" i="8"/>
  <c r="AF1423" i="8"/>
  <c r="AE1423" i="8"/>
  <c r="AB1423" i="8"/>
  <c r="AC1423" i="8" s="1"/>
  <c r="AT1422" i="8"/>
  <c r="AU1422" i="8" s="1"/>
  <c r="AS1422" i="8"/>
  <c r="AR1422" i="8"/>
  <c r="AQ1422" i="8"/>
  <c r="AP1422" i="8"/>
  <c r="AO1422" i="8"/>
  <c r="AN1422" i="8"/>
  <c r="AM1422" i="8"/>
  <c r="AL1422" i="8"/>
  <c r="AK1422" i="8"/>
  <c r="AJ1422" i="8"/>
  <c r="AH1422" i="8"/>
  <c r="AI1422" i="8" s="1"/>
  <c r="AG1422" i="8"/>
  <c r="AE1422" i="8"/>
  <c r="AF1422" i="8" s="1"/>
  <c r="AB1422" i="8"/>
  <c r="AC1422" i="8" s="1"/>
  <c r="AT1421" i="8"/>
  <c r="AU1421" i="8" s="1"/>
  <c r="AS1421" i="8"/>
  <c r="AR1421" i="8"/>
  <c r="AQ1421" i="8"/>
  <c r="AP1421" i="8"/>
  <c r="AO1421" i="8"/>
  <c r="AN1421" i="8"/>
  <c r="AM1421" i="8"/>
  <c r="AL1421" i="8"/>
  <c r="AK1421" i="8"/>
  <c r="AJ1421" i="8"/>
  <c r="AH1421" i="8"/>
  <c r="AI1421" i="8" s="1"/>
  <c r="AG1421" i="8"/>
  <c r="AE1421" i="8"/>
  <c r="AF1421" i="8" s="1"/>
  <c r="AB1421" i="8"/>
  <c r="AC1421" i="8" s="1"/>
  <c r="AT1420" i="8"/>
  <c r="AU1420" i="8" s="1"/>
  <c r="AS1420" i="8"/>
  <c r="AR1420" i="8"/>
  <c r="AQ1420" i="8"/>
  <c r="AP1420" i="8"/>
  <c r="AO1420" i="8"/>
  <c r="AN1420" i="8"/>
  <c r="AM1420" i="8"/>
  <c r="AL1420" i="8"/>
  <c r="AK1420" i="8"/>
  <c r="AJ1420" i="8"/>
  <c r="AH1420" i="8"/>
  <c r="AI1420" i="8" s="1"/>
  <c r="AG1420" i="8"/>
  <c r="AE1420" i="8"/>
  <c r="AF1420" i="8" s="1"/>
  <c r="AB1420" i="8"/>
  <c r="AC1420" i="8" s="1"/>
  <c r="AT1419" i="8"/>
  <c r="AU1419" i="8" s="1"/>
  <c r="AS1419" i="8"/>
  <c r="AR1419" i="8"/>
  <c r="AQ1419" i="8"/>
  <c r="AP1419" i="8"/>
  <c r="AO1419" i="8"/>
  <c r="AN1419" i="8"/>
  <c r="AM1419" i="8"/>
  <c r="AL1419" i="8"/>
  <c r="AK1419" i="8"/>
  <c r="AJ1419" i="8"/>
  <c r="AH1419" i="8"/>
  <c r="AI1419" i="8" s="1"/>
  <c r="AG1419" i="8"/>
  <c r="AE1419" i="8"/>
  <c r="AF1419" i="8" s="1"/>
  <c r="AB1419" i="8"/>
  <c r="AC1419" i="8" s="1"/>
  <c r="AT1418" i="8"/>
  <c r="AU1418" i="8" s="1"/>
  <c r="AS1418" i="8"/>
  <c r="AR1418" i="8"/>
  <c r="AQ1418" i="8"/>
  <c r="AP1418" i="8"/>
  <c r="AO1418" i="8"/>
  <c r="AN1418" i="8"/>
  <c r="AM1418" i="8"/>
  <c r="AL1418" i="8"/>
  <c r="AK1418" i="8"/>
  <c r="AJ1418" i="8"/>
  <c r="AI1418" i="8"/>
  <c r="AH1418" i="8"/>
  <c r="AG1418" i="8"/>
  <c r="AE1418" i="8"/>
  <c r="AF1418" i="8" s="1"/>
  <c r="AB1418" i="8"/>
  <c r="AC1418" i="8" s="1"/>
  <c r="AT1417" i="8"/>
  <c r="AU1417" i="8" s="1"/>
  <c r="AS1417" i="8"/>
  <c r="AR1417" i="8"/>
  <c r="AQ1417" i="8"/>
  <c r="AP1417" i="8"/>
  <c r="AO1417" i="8"/>
  <c r="AN1417" i="8"/>
  <c r="AM1417" i="8"/>
  <c r="AL1417" i="8"/>
  <c r="AK1417" i="8"/>
  <c r="AJ1417" i="8"/>
  <c r="AH1417" i="8"/>
  <c r="AI1417" i="8" s="1"/>
  <c r="AG1417" i="8"/>
  <c r="AE1417" i="8"/>
  <c r="AF1417" i="8" s="1"/>
  <c r="AC1417" i="8"/>
  <c r="AB1417" i="8"/>
  <c r="AT1416" i="8"/>
  <c r="AU1416" i="8" s="1"/>
  <c r="AS1416" i="8"/>
  <c r="AR1416" i="8"/>
  <c r="AQ1416" i="8"/>
  <c r="AP1416" i="8"/>
  <c r="AO1416" i="8"/>
  <c r="AN1416" i="8"/>
  <c r="AM1416" i="8"/>
  <c r="AL1416" i="8"/>
  <c r="AK1416" i="8"/>
  <c r="AJ1416" i="8"/>
  <c r="AH1416" i="8"/>
  <c r="AI1416" i="8" s="1"/>
  <c r="AG1416" i="8"/>
  <c r="AE1416" i="8"/>
  <c r="AF1416" i="8" s="1"/>
  <c r="AB1416" i="8"/>
  <c r="AC1416" i="8" s="1"/>
  <c r="AT1415" i="8"/>
  <c r="AU1415" i="8" s="1"/>
  <c r="AS1415" i="8"/>
  <c r="AR1415" i="8"/>
  <c r="AQ1415" i="8"/>
  <c r="AP1415" i="8"/>
  <c r="AO1415" i="8"/>
  <c r="AN1415" i="8"/>
  <c r="AM1415" i="8"/>
  <c r="AL1415" i="8"/>
  <c r="AK1415" i="8"/>
  <c r="AJ1415" i="8"/>
  <c r="AH1415" i="8"/>
  <c r="AI1415" i="8" s="1"/>
  <c r="AG1415" i="8"/>
  <c r="AE1415" i="8"/>
  <c r="AF1415" i="8" s="1"/>
  <c r="AC1415" i="8"/>
  <c r="AB1415" i="8"/>
  <c r="AT1414" i="8"/>
  <c r="AU1414" i="8" s="1"/>
  <c r="AS1414" i="8"/>
  <c r="AR1414" i="8"/>
  <c r="AQ1414" i="8"/>
  <c r="AP1414" i="8"/>
  <c r="AO1414" i="8"/>
  <c r="AN1414" i="8"/>
  <c r="AM1414" i="8"/>
  <c r="AL1414" i="8"/>
  <c r="AK1414" i="8"/>
  <c r="AJ1414" i="8"/>
  <c r="AH1414" i="8"/>
  <c r="AI1414" i="8" s="1"/>
  <c r="AG1414" i="8"/>
  <c r="AE1414" i="8"/>
  <c r="AF1414" i="8" s="1"/>
  <c r="AB1414" i="8"/>
  <c r="AC1414" i="8" s="1"/>
  <c r="AT1413" i="8"/>
  <c r="AU1413" i="8" s="1"/>
  <c r="AS1413" i="8"/>
  <c r="AR1413" i="8"/>
  <c r="AQ1413" i="8"/>
  <c r="AP1413" i="8"/>
  <c r="AO1413" i="8"/>
  <c r="AN1413" i="8"/>
  <c r="AM1413" i="8"/>
  <c r="AL1413" i="8"/>
  <c r="AK1413" i="8"/>
  <c r="AJ1413" i="8"/>
  <c r="AH1413" i="8"/>
  <c r="AI1413" i="8" s="1"/>
  <c r="AG1413" i="8"/>
  <c r="AE1413" i="8"/>
  <c r="AF1413" i="8" s="1"/>
  <c r="AB1413" i="8"/>
  <c r="AC1413" i="8" s="1"/>
  <c r="AT1412" i="8"/>
  <c r="AU1412" i="8" s="1"/>
  <c r="AS1412" i="8"/>
  <c r="AR1412" i="8"/>
  <c r="AQ1412" i="8"/>
  <c r="AP1412" i="8"/>
  <c r="AO1412" i="8"/>
  <c r="AN1412" i="8"/>
  <c r="AM1412" i="8"/>
  <c r="AL1412" i="8"/>
  <c r="AK1412" i="8"/>
  <c r="AJ1412" i="8"/>
  <c r="AH1412" i="8"/>
  <c r="AI1412" i="8" s="1"/>
  <c r="AG1412" i="8"/>
  <c r="AE1412" i="8"/>
  <c r="AF1412" i="8" s="1"/>
  <c r="AB1412" i="8"/>
  <c r="AC1412" i="8" s="1"/>
  <c r="AT1411" i="8"/>
  <c r="AU1411" i="8" s="1"/>
  <c r="AS1411" i="8"/>
  <c r="AR1411" i="8"/>
  <c r="AQ1411" i="8"/>
  <c r="AP1411" i="8"/>
  <c r="AO1411" i="8"/>
  <c r="AN1411" i="8"/>
  <c r="AM1411" i="8"/>
  <c r="AL1411" i="8"/>
  <c r="AK1411" i="8"/>
  <c r="AJ1411" i="8"/>
  <c r="AH1411" i="8"/>
  <c r="AI1411" i="8" s="1"/>
  <c r="AG1411" i="8"/>
  <c r="AE1411" i="8"/>
  <c r="AF1411" i="8" s="1"/>
  <c r="AB1411" i="8"/>
  <c r="AC1411" i="8" s="1"/>
  <c r="AT1410" i="8"/>
  <c r="AU1410" i="8" s="1"/>
  <c r="AS1410" i="8"/>
  <c r="AR1410" i="8"/>
  <c r="AQ1410" i="8"/>
  <c r="AP1410" i="8"/>
  <c r="AO1410" i="8"/>
  <c r="AN1410" i="8"/>
  <c r="AM1410" i="8"/>
  <c r="AL1410" i="8"/>
  <c r="AK1410" i="8"/>
  <c r="AJ1410" i="8"/>
  <c r="AH1410" i="8"/>
  <c r="AI1410" i="8" s="1"/>
  <c r="AG1410" i="8"/>
  <c r="AE1410" i="8"/>
  <c r="AF1410" i="8" s="1"/>
  <c r="AB1410" i="8"/>
  <c r="AC1410" i="8" s="1"/>
  <c r="AT1409" i="8"/>
  <c r="AU1409" i="8" s="1"/>
  <c r="AS1409" i="8"/>
  <c r="AR1409" i="8"/>
  <c r="AQ1409" i="8"/>
  <c r="AP1409" i="8"/>
  <c r="AO1409" i="8"/>
  <c r="AN1409" i="8"/>
  <c r="AM1409" i="8"/>
  <c r="AL1409" i="8"/>
  <c r="AK1409" i="8"/>
  <c r="AJ1409" i="8"/>
  <c r="AH1409" i="8"/>
  <c r="AI1409" i="8" s="1"/>
  <c r="AG1409" i="8"/>
  <c r="AF1409" i="8"/>
  <c r="AE1409" i="8"/>
  <c r="AB1409" i="8"/>
  <c r="AC1409" i="8" s="1"/>
  <c r="AT1408" i="8"/>
  <c r="AU1408" i="8" s="1"/>
  <c r="AS1408" i="8"/>
  <c r="AR1408" i="8"/>
  <c r="AQ1408" i="8"/>
  <c r="AP1408" i="8"/>
  <c r="AO1408" i="8"/>
  <c r="AN1408" i="8"/>
  <c r="AM1408" i="8"/>
  <c r="AL1408" i="8"/>
  <c r="AK1408" i="8"/>
  <c r="AJ1408" i="8"/>
  <c r="AH1408" i="8"/>
  <c r="AI1408" i="8" s="1"/>
  <c r="AG1408" i="8"/>
  <c r="AE1408" i="8"/>
  <c r="AF1408" i="8" s="1"/>
  <c r="AB1408" i="8"/>
  <c r="AC1408" i="8" s="1"/>
  <c r="AT1407" i="8"/>
  <c r="AU1407" i="8" s="1"/>
  <c r="AS1407" i="8"/>
  <c r="AR1407" i="8"/>
  <c r="AQ1407" i="8"/>
  <c r="AP1407" i="8"/>
  <c r="AO1407" i="8"/>
  <c r="AN1407" i="8"/>
  <c r="AM1407" i="8"/>
  <c r="AL1407" i="8"/>
  <c r="AK1407" i="8"/>
  <c r="AJ1407" i="8"/>
  <c r="AH1407" i="8"/>
  <c r="AI1407" i="8" s="1"/>
  <c r="AG1407" i="8"/>
  <c r="AE1407" i="8"/>
  <c r="AF1407" i="8" s="1"/>
  <c r="AB1407" i="8"/>
  <c r="AC1407" i="8" s="1"/>
  <c r="AT1406" i="8"/>
  <c r="AU1406" i="8" s="1"/>
  <c r="AS1406" i="8"/>
  <c r="AR1406" i="8"/>
  <c r="AQ1406" i="8"/>
  <c r="AP1406" i="8"/>
  <c r="AO1406" i="8"/>
  <c r="AN1406" i="8"/>
  <c r="AM1406" i="8"/>
  <c r="AL1406" i="8"/>
  <c r="AK1406" i="8"/>
  <c r="AJ1406" i="8"/>
  <c r="AH1406" i="8"/>
  <c r="AI1406" i="8" s="1"/>
  <c r="AG1406" i="8"/>
  <c r="AE1406" i="8"/>
  <c r="AF1406" i="8" s="1"/>
  <c r="AB1406" i="8"/>
  <c r="AC1406" i="8" s="1"/>
  <c r="AT1405" i="8"/>
  <c r="AU1405" i="8" s="1"/>
  <c r="AS1405" i="8"/>
  <c r="AR1405" i="8"/>
  <c r="AQ1405" i="8"/>
  <c r="AP1405" i="8"/>
  <c r="AO1405" i="8"/>
  <c r="AN1405" i="8"/>
  <c r="AM1405" i="8"/>
  <c r="AL1405" i="8"/>
  <c r="AK1405" i="8"/>
  <c r="AJ1405" i="8"/>
  <c r="AH1405" i="8"/>
  <c r="AI1405" i="8" s="1"/>
  <c r="AG1405" i="8"/>
  <c r="AE1405" i="8"/>
  <c r="AF1405" i="8" s="1"/>
  <c r="AC1405" i="8"/>
  <c r="AB1405" i="8"/>
  <c r="AT1404" i="8"/>
  <c r="AU1404" i="8" s="1"/>
  <c r="AS1404" i="8"/>
  <c r="AR1404" i="8"/>
  <c r="AQ1404" i="8"/>
  <c r="AP1404" i="8"/>
  <c r="AO1404" i="8"/>
  <c r="AN1404" i="8"/>
  <c r="AM1404" i="8"/>
  <c r="AL1404" i="8"/>
  <c r="AK1404" i="8"/>
  <c r="AJ1404" i="8"/>
  <c r="AH1404" i="8"/>
  <c r="AI1404" i="8" s="1"/>
  <c r="AG1404" i="8"/>
  <c r="AE1404" i="8"/>
  <c r="AF1404" i="8" s="1"/>
  <c r="AB1404" i="8"/>
  <c r="AC1404" i="8" s="1"/>
  <c r="AT1403" i="8"/>
  <c r="AU1403" i="8" s="1"/>
  <c r="AS1403" i="8"/>
  <c r="AR1403" i="8"/>
  <c r="AQ1403" i="8"/>
  <c r="AP1403" i="8"/>
  <c r="AO1403" i="8"/>
  <c r="AN1403" i="8"/>
  <c r="AM1403" i="8"/>
  <c r="AL1403" i="8"/>
  <c r="AK1403" i="8"/>
  <c r="AJ1403" i="8"/>
  <c r="AH1403" i="8"/>
  <c r="AI1403" i="8" s="1"/>
  <c r="AG1403" i="8"/>
  <c r="AE1403" i="8"/>
  <c r="AF1403" i="8" s="1"/>
  <c r="AB1403" i="8"/>
  <c r="AC1403" i="8" s="1"/>
  <c r="AU1402" i="8"/>
  <c r="AT1402" i="8"/>
  <c r="AS1402" i="8"/>
  <c r="AR1402" i="8"/>
  <c r="AQ1402" i="8"/>
  <c r="AP1402" i="8"/>
  <c r="AO1402" i="8"/>
  <c r="AN1402" i="8"/>
  <c r="AM1402" i="8"/>
  <c r="AL1402" i="8"/>
  <c r="AK1402" i="8"/>
  <c r="AJ1402" i="8"/>
  <c r="AH1402" i="8"/>
  <c r="AI1402" i="8" s="1"/>
  <c r="AG1402" i="8"/>
  <c r="AE1402" i="8"/>
  <c r="AF1402" i="8" s="1"/>
  <c r="AB1402" i="8"/>
  <c r="AC1402" i="8" s="1"/>
  <c r="AT1401" i="8"/>
  <c r="AU1401" i="8" s="1"/>
  <c r="AS1401" i="8"/>
  <c r="AR1401" i="8"/>
  <c r="AQ1401" i="8"/>
  <c r="AP1401" i="8"/>
  <c r="AO1401" i="8"/>
  <c r="AN1401" i="8"/>
  <c r="AM1401" i="8"/>
  <c r="AL1401" i="8"/>
  <c r="AK1401" i="8"/>
  <c r="AJ1401" i="8"/>
  <c r="AH1401" i="8"/>
  <c r="AI1401" i="8" s="1"/>
  <c r="AG1401" i="8"/>
  <c r="AE1401" i="8"/>
  <c r="AF1401" i="8" s="1"/>
  <c r="AC1401" i="8"/>
  <c r="AB1401" i="8"/>
  <c r="AT1400" i="8"/>
  <c r="AU1400" i="8" s="1"/>
  <c r="AS1400" i="8"/>
  <c r="AR1400" i="8"/>
  <c r="AQ1400" i="8"/>
  <c r="AP1400" i="8"/>
  <c r="AO1400" i="8"/>
  <c r="AN1400" i="8"/>
  <c r="AM1400" i="8"/>
  <c r="AL1400" i="8"/>
  <c r="AK1400" i="8"/>
  <c r="AJ1400" i="8"/>
  <c r="AH1400" i="8"/>
  <c r="AI1400" i="8" s="1"/>
  <c r="AG1400" i="8"/>
  <c r="AE1400" i="8"/>
  <c r="AF1400" i="8" s="1"/>
  <c r="AB1400" i="8"/>
  <c r="AC1400" i="8" s="1"/>
  <c r="AT1399" i="8"/>
  <c r="AU1399" i="8" s="1"/>
  <c r="AS1399" i="8"/>
  <c r="AR1399" i="8"/>
  <c r="AQ1399" i="8"/>
  <c r="AP1399" i="8"/>
  <c r="AO1399" i="8"/>
  <c r="AN1399" i="8"/>
  <c r="AM1399" i="8"/>
  <c r="AL1399" i="8"/>
  <c r="AK1399" i="8"/>
  <c r="AJ1399" i="8"/>
  <c r="AH1399" i="8"/>
  <c r="AI1399" i="8" s="1"/>
  <c r="AG1399" i="8"/>
  <c r="AE1399" i="8"/>
  <c r="AF1399" i="8" s="1"/>
  <c r="AC1399" i="8"/>
  <c r="AB1399" i="8"/>
  <c r="AT1398" i="8"/>
  <c r="AU1398" i="8" s="1"/>
  <c r="AS1398" i="8"/>
  <c r="AR1398" i="8"/>
  <c r="AQ1398" i="8"/>
  <c r="AP1398" i="8"/>
  <c r="AO1398" i="8"/>
  <c r="AN1398" i="8"/>
  <c r="AM1398" i="8"/>
  <c r="AL1398" i="8"/>
  <c r="AK1398" i="8"/>
  <c r="AJ1398" i="8"/>
  <c r="AH1398" i="8"/>
  <c r="AI1398" i="8" s="1"/>
  <c r="AG1398" i="8"/>
  <c r="AE1398" i="8"/>
  <c r="AF1398" i="8" s="1"/>
  <c r="AB1398" i="8"/>
  <c r="AC1398" i="8" s="1"/>
  <c r="AT1397" i="8"/>
  <c r="AU1397" i="8" s="1"/>
  <c r="AS1397" i="8"/>
  <c r="AR1397" i="8"/>
  <c r="AQ1397" i="8"/>
  <c r="AP1397" i="8"/>
  <c r="AO1397" i="8"/>
  <c r="AN1397" i="8"/>
  <c r="AM1397" i="8"/>
  <c r="AL1397" i="8"/>
  <c r="AK1397" i="8"/>
  <c r="AJ1397" i="8"/>
  <c r="AH1397" i="8"/>
  <c r="AI1397" i="8" s="1"/>
  <c r="AG1397" i="8"/>
  <c r="AE1397" i="8"/>
  <c r="AF1397" i="8" s="1"/>
  <c r="AB1397" i="8"/>
  <c r="AC1397" i="8" s="1"/>
  <c r="AU1396" i="8"/>
  <c r="AT1396" i="8"/>
  <c r="AS1396" i="8"/>
  <c r="AR1396" i="8"/>
  <c r="AQ1396" i="8"/>
  <c r="AP1396" i="8"/>
  <c r="AO1396" i="8"/>
  <c r="AN1396" i="8"/>
  <c r="AM1396" i="8"/>
  <c r="AL1396" i="8"/>
  <c r="AK1396" i="8"/>
  <c r="AJ1396" i="8"/>
  <c r="AH1396" i="8"/>
  <c r="AI1396" i="8" s="1"/>
  <c r="AG1396" i="8"/>
  <c r="AE1396" i="8"/>
  <c r="AF1396" i="8" s="1"/>
  <c r="AB1396" i="8"/>
  <c r="AC1396" i="8" s="1"/>
  <c r="AT1395" i="8"/>
  <c r="AU1395" i="8" s="1"/>
  <c r="AS1395" i="8"/>
  <c r="AR1395" i="8"/>
  <c r="AQ1395" i="8"/>
  <c r="AP1395" i="8"/>
  <c r="AO1395" i="8"/>
  <c r="AN1395" i="8"/>
  <c r="AM1395" i="8"/>
  <c r="AL1395" i="8"/>
  <c r="AK1395" i="8"/>
  <c r="AJ1395" i="8"/>
  <c r="AH1395" i="8"/>
  <c r="AI1395" i="8" s="1"/>
  <c r="AG1395" i="8"/>
  <c r="AE1395" i="8"/>
  <c r="AF1395" i="8" s="1"/>
  <c r="AB1395" i="8"/>
  <c r="AC1395" i="8" s="1"/>
  <c r="AT1394" i="8"/>
  <c r="AU1394" i="8" s="1"/>
  <c r="AS1394" i="8"/>
  <c r="AR1394" i="8"/>
  <c r="AQ1394" i="8"/>
  <c r="AP1394" i="8"/>
  <c r="AO1394" i="8"/>
  <c r="AN1394" i="8"/>
  <c r="AM1394" i="8"/>
  <c r="AL1394" i="8"/>
  <c r="AK1394" i="8"/>
  <c r="AJ1394" i="8"/>
  <c r="AH1394" i="8"/>
  <c r="AI1394" i="8" s="1"/>
  <c r="AG1394" i="8"/>
  <c r="AE1394" i="8"/>
  <c r="AF1394" i="8" s="1"/>
  <c r="AB1394" i="8"/>
  <c r="AC1394" i="8" s="1"/>
  <c r="AT1393" i="8"/>
  <c r="AU1393" i="8" s="1"/>
  <c r="AS1393" i="8"/>
  <c r="AR1393" i="8"/>
  <c r="AQ1393" i="8"/>
  <c r="AP1393" i="8"/>
  <c r="AO1393" i="8"/>
  <c r="AN1393" i="8"/>
  <c r="AM1393" i="8"/>
  <c r="AL1393" i="8"/>
  <c r="AK1393" i="8"/>
  <c r="AJ1393" i="8"/>
  <c r="AH1393" i="8"/>
  <c r="AI1393" i="8" s="1"/>
  <c r="AG1393" i="8"/>
  <c r="AF1393" i="8"/>
  <c r="AE1393" i="8"/>
  <c r="AB1393" i="8"/>
  <c r="AC1393" i="8" s="1"/>
  <c r="AT1392" i="8"/>
  <c r="AU1392" i="8" s="1"/>
  <c r="AS1392" i="8"/>
  <c r="AR1392" i="8"/>
  <c r="AQ1392" i="8"/>
  <c r="AP1392" i="8"/>
  <c r="AO1392" i="8"/>
  <c r="AN1392" i="8"/>
  <c r="AM1392" i="8"/>
  <c r="AL1392" i="8"/>
  <c r="AK1392" i="8"/>
  <c r="AJ1392" i="8"/>
  <c r="AH1392" i="8"/>
  <c r="AI1392" i="8" s="1"/>
  <c r="AG1392" i="8"/>
  <c r="AE1392" i="8"/>
  <c r="AF1392" i="8" s="1"/>
  <c r="AB1392" i="8"/>
  <c r="AC1392" i="8" s="1"/>
  <c r="AT1391" i="8"/>
  <c r="AU1391" i="8" s="1"/>
  <c r="AS1391" i="8"/>
  <c r="AR1391" i="8"/>
  <c r="AQ1391" i="8"/>
  <c r="AP1391" i="8"/>
  <c r="AO1391" i="8"/>
  <c r="AN1391" i="8"/>
  <c r="AM1391" i="8"/>
  <c r="AL1391" i="8"/>
  <c r="AK1391" i="8"/>
  <c r="AJ1391" i="8"/>
  <c r="AH1391" i="8"/>
  <c r="AI1391" i="8" s="1"/>
  <c r="AG1391" i="8"/>
  <c r="AE1391" i="8"/>
  <c r="AF1391" i="8" s="1"/>
  <c r="AB1391" i="8"/>
  <c r="AC1391" i="8" s="1"/>
  <c r="AT1390" i="8"/>
  <c r="AU1390" i="8" s="1"/>
  <c r="AS1390" i="8"/>
  <c r="AR1390" i="8"/>
  <c r="AQ1390" i="8"/>
  <c r="AP1390" i="8"/>
  <c r="AO1390" i="8"/>
  <c r="AN1390" i="8"/>
  <c r="AM1390" i="8"/>
  <c r="AL1390" i="8"/>
  <c r="AK1390" i="8"/>
  <c r="AJ1390" i="8"/>
  <c r="AI1390" i="8"/>
  <c r="AH1390" i="8"/>
  <c r="AG1390" i="8"/>
  <c r="AE1390" i="8"/>
  <c r="AF1390" i="8" s="1"/>
  <c r="AB1390" i="8"/>
  <c r="AC1390" i="8" s="1"/>
  <c r="AT1389" i="8"/>
  <c r="AU1389" i="8" s="1"/>
  <c r="AS1389" i="8"/>
  <c r="AR1389" i="8"/>
  <c r="AQ1389" i="8"/>
  <c r="AP1389" i="8"/>
  <c r="AO1389" i="8"/>
  <c r="AN1389" i="8"/>
  <c r="AM1389" i="8"/>
  <c r="AL1389" i="8"/>
  <c r="AK1389" i="8"/>
  <c r="AJ1389" i="8"/>
  <c r="AH1389" i="8"/>
  <c r="AI1389" i="8" s="1"/>
  <c r="AG1389" i="8"/>
  <c r="AE1389" i="8"/>
  <c r="AF1389" i="8" s="1"/>
  <c r="AC1389" i="8"/>
  <c r="AB1389" i="8"/>
  <c r="AU1388" i="8"/>
  <c r="AT1388" i="8"/>
  <c r="AS1388" i="8"/>
  <c r="AR1388" i="8"/>
  <c r="AQ1388" i="8"/>
  <c r="AP1388" i="8"/>
  <c r="AO1388" i="8"/>
  <c r="AN1388" i="8"/>
  <c r="AM1388" i="8"/>
  <c r="AL1388" i="8"/>
  <c r="AK1388" i="8"/>
  <c r="AJ1388" i="8"/>
  <c r="AH1388" i="8"/>
  <c r="AI1388" i="8" s="1"/>
  <c r="AG1388" i="8"/>
  <c r="AE1388" i="8"/>
  <c r="AF1388" i="8" s="1"/>
  <c r="AB1388" i="8"/>
  <c r="AC1388" i="8" s="1"/>
  <c r="AT1387" i="8"/>
  <c r="AU1387" i="8" s="1"/>
  <c r="AS1387" i="8"/>
  <c r="AR1387" i="8"/>
  <c r="AQ1387" i="8"/>
  <c r="AP1387" i="8"/>
  <c r="AO1387" i="8"/>
  <c r="AN1387" i="8"/>
  <c r="AM1387" i="8"/>
  <c r="AL1387" i="8"/>
  <c r="AK1387" i="8"/>
  <c r="AJ1387" i="8"/>
  <c r="AH1387" i="8"/>
  <c r="AI1387" i="8" s="1"/>
  <c r="AG1387" i="8"/>
  <c r="AE1387" i="8"/>
  <c r="AF1387" i="8" s="1"/>
  <c r="AB1387" i="8"/>
  <c r="AC1387" i="8" s="1"/>
  <c r="AT1386" i="8"/>
  <c r="AU1386" i="8" s="1"/>
  <c r="AS1386" i="8"/>
  <c r="AR1386" i="8"/>
  <c r="AQ1386" i="8"/>
  <c r="AP1386" i="8"/>
  <c r="AO1386" i="8"/>
  <c r="AN1386" i="8"/>
  <c r="AM1386" i="8"/>
  <c r="AL1386" i="8"/>
  <c r="AK1386" i="8"/>
  <c r="AJ1386" i="8"/>
  <c r="AI1386" i="8"/>
  <c r="AH1386" i="8"/>
  <c r="AG1386" i="8"/>
  <c r="AE1386" i="8"/>
  <c r="AF1386" i="8" s="1"/>
  <c r="AB1386" i="8"/>
  <c r="AC1386" i="8" s="1"/>
  <c r="AT1385" i="8"/>
  <c r="AU1385" i="8" s="1"/>
  <c r="AS1385" i="8"/>
  <c r="AR1385" i="8"/>
  <c r="AQ1385" i="8"/>
  <c r="AP1385" i="8"/>
  <c r="AO1385" i="8"/>
  <c r="AN1385" i="8"/>
  <c r="AM1385" i="8"/>
  <c r="AL1385" i="8"/>
  <c r="AK1385" i="8"/>
  <c r="AJ1385" i="8"/>
  <c r="AH1385" i="8"/>
  <c r="AI1385" i="8" s="1"/>
  <c r="AG1385" i="8"/>
  <c r="AE1385" i="8"/>
  <c r="AF1385" i="8" s="1"/>
  <c r="AC1385" i="8"/>
  <c r="AB1385" i="8"/>
  <c r="AT1384" i="8"/>
  <c r="AU1384" i="8" s="1"/>
  <c r="AS1384" i="8"/>
  <c r="AR1384" i="8"/>
  <c r="AQ1384" i="8"/>
  <c r="AP1384" i="8"/>
  <c r="AO1384" i="8"/>
  <c r="AN1384" i="8"/>
  <c r="AM1384" i="8"/>
  <c r="AL1384" i="8"/>
  <c r="AK1384" i="8"/>
  <c r="AJ1384" i="8"/>
  <c r="AH1384" i="8"/>
  <c r="AI1384" i="8" s="1"/>
  <c r="AG1384" i="8"/>
  <c r="AE1384" i="8"/>
  <c r="AF1384" i="8" s="1"/>
  <c r="AC1384" i="8"/>
  <c r="AB1384" i="8"/>
  <c r="AT1383" i="8"/>
  <c r="AU1383" i="8" s="1"/>
  <c r="AS1383" i="8"/>
  <c r="AR1383" i="8"/>
  <c r="AQ1383" i="8"/>
  <c r="AP1383" i="8"/>
  <c r="AO1383" i="8"/>
  <c r="AN1383" i="8"/>
  <c r="AM1383" i="8"/>
  <c r="AL1383" i="8"/>
  <c r="AK1383" i="8"/>
  <c r="AJ1383" i="8"/>
  <c r="AH1383" i="8"/>
  <c r="AI1383" i="8" s="1"/>
  <c r="AG1383" i="8"/>
  <c r="AE1383" i="8"/>
  <c r="AF1383" i="8" s="1"/>
  <c r="AC1383" i="8"/>
  <c r="AB1383" i="8"/>
  <c r="AT1382" i="8"/>
  <c r="AU1382" i="8" s="1"/>
  <c r="AS1382" i="8"/>
  <c r="AR1382" i="8"/>
  <c r="AQ1382" i="8"/>
  <c r="AP1382" i="8"/>
  <c r="AO1382" i="8"/>
  <c r="AN1382" i="8"/>
  <c r="AM1382" i="8"/>
  <c r="AL1382" i="8"/>
  <c r="AK1382" i="8"/>
  <c r="AJ1382" i="8"/>
  <c r="AH1382" i="8"/>
  <c r="AI1382" i="8" s="1"/>
  <c r="AG1382" i="8"/>
  <c r="AE1382" i="8"/>
  <c r="AF1382" i="8" s="1"/>
  <c r="AB1382" i="8"/>
  <c r="AC1382" i="8" s="1"/>
  <c r="AT1381" i="8"/>
  <c r="AU1381" i="8" s="1"/>
  <c r="AS1381" i="8"/>
  <c r="AR1381" i="8"/>
  <c r="AQ1381" i="8"/>
  <c r="AP1381" i="8"/>
  <c r="AO1381" i="8"/>
  <c r="AN1381" i="8"/>
  <c r="AM1381" i="8"/>
  <c r="AL1381" i="8"/>
  <c r="AK1381" i="8"/>
  <c r="AJ1381" i="8"/>
  <c r="AH1381" i="8"/>
  <c r="AI1381" i="8" s="1"/>
  <c r="AG1381" i="8"/>
  <c r="AE1381" i="8"/>
  <c r="AF1381" i="8" s="1"/>
  <c r="AC1381" i="8"/>
  <c r="AB1381" i="8"/>
  <c r="AT1380" i="8"/>
  <c r="AU1380" i="8" s="1"/>
  <c r="AS1380" i="8"/>
  <c r="AR1380" i="8"/>
  <c r="AQ1380" i="8"/>
  <c r="AP1380" i="8"/>
  <c r="AO1380" i="8"/>
  <c r="AN1380" i="8"/>
  <c r="AM1380" i="8"/>
  <c r="AL1380" i="8"/>
  <c r="AK1380" i="8"/>
  <c r="AJ1380" i="8"/>
  <c r="AH1380" i="8"/>
  <c r="AI1380" i="8" s="1"/>
  <c r="AG1380" i="8"/>
  <c r="AE1380" i="8"/>
  <c r="AF1380" i="8" s="1"/>
  <c r="AB1380" i="8"/>
  <c r="AC1380" i="8" s="1"/>
  <c r="AT1379" i="8"/>
  <c r="AU1379" i="8" s="1"/>
  <c r="AS1379" i="8"/>
  <c r="AR1379" i="8"/>
  <c r="AQ1379" i="8"/>
  <c r="AP1379" i="8"/>
  <c r="AO1379" i="8"/>
  <c r="AN1379" i="8"/>
  <c r="AM1379" i="8"/>
  <c r="AL1379" i="8"/>
  <c r="AK1379" i="8"/>
  <c r="AJ1379" i="8"/>
  <c r="AH1379" i="8"/>
  <c r="AI1379" i="8" s="1"/>
  <c r="AG1379" i="8"/>
  <c r="AE1379" i="8"/>
  <c r="AF1379" i="8" s="1"/>
  <c r="AB1379" i="8"/>
  <c r="AC1379" i="8" s="1"/>
  <c r="AU1378" i="8"/>
  <c r="AT1378" i="8"/>
  <c r="AS1378" i="8"/>
  <c r="AR1378" i="8"/>
  <c r="AQ1378" i="8"/>
  <c r="AP1378" i="8"/>
  <c r="AO1378" i="8"/>
  <c r="AN1378" i="8"/>
  <c r="AM1378" i="8"/>
  <c r="AL1378" i="8"/>
  <c r="AK1378" i="8"/>
  <c r="AJ1378" i="8"/>
  <c r="AH1378" i="8"/>
  <c r="AI1378" i="8" s="1"/>
  <c r="AG1378" i="8"/>
  <c r="AE1378" i="8"/>
  <c r="AF1378" i="8" s="1"/>
  <c r="AB1378" i="8"/>
  <c r="AC1378" i="8" s="1"/>
  <c r="AT1377" i="8"/>
  <c r="AU1377" i="8" s="1"/>
  <c r="AS1377" i="8"/>
  <c r="AR1377" i="8"/>
  <c r="AQ1377" i="8"/>
  <c r="AP1377" i="8"/>
  <c r="AO1377" i="8"/>
  <c r="AN1377" i="8"/>
  <c r="AM1377" i="8"/>
  <c r="AL1377" i="8"/>
  <c r="AK1377" i="8"/>
  <c r="AJ1377" i="8"/>
  <c r="AH1377" i="8"/>
  <c r="AI1377" i="8" s="1"/>
  <c r="AG1377" i="8"/>
  <c r="AF1377" i="8"/>
  <c r="AE1377" i="8"/>
  <c r="AB1377" i="8"/>
  <c r="AC1377" i="8" s="1"/>
  <c r="AT1376" i="8"/>
  <c r="AU1376" i="8" s="1"/>
  <c r="AS1376" i="8"/>
  <c r="AR1376" i="8"/>
  <c r="AQ1376" i="8"/>
  <c r="AP1376" i="8"/>
  <c r="AO1376" i="8"/>
  <c r="AN1376" i="8"/>
  <c r="AM1376" i="8"/>
  <c r="AL1376" i="8"/>
  <c r="AK1376" i="8"/>
  <c r="AJ1376" i="8"/>
  <c r="AH1376" i="8"/>
  <c r="AI1376" i="8" s="1"/>
  <c r="AG1376" i="8"/>
  <c r="AE1376" i="8"/>
  <c r="AF1376" i="8" s="1"/>
  <c r="AC1376" i="8"/>
  <c r="AB1376" i="8"/>
  <c r="AT1375" i="8"/>
  <c r="AU1375" i="8" s="1"/>
  <c r="AS1375" i="8"/>
  <c r="AR1375" i="8"/>
  <c r="AQ1375" i="8"/>
  <c r="AP1375" i="8"/>
  <c r="AO1375" i="8"/>
  <c r="AN1375" i="8"/>
  <c r="AM1375" i="8"/>
  <c r="AL1375" i="8"/>
  <c r="AK1375" i="8"/>
  <c r="AJ1375" i="8"/>
  <c r="AH1375" i="8"/>
  <c r="AI1375" i="8" s="1"/>
  <c r="AG1375" i="8"/>
  <c r="AE1375" i="8"/>
  <c r="AF1375" i="8" s="1"/>
  <c r="AC1375" i="8"/>
  <c r="AB1375" i="8"/>
  <c r="AT1374" i="8"/>
  <c r="AU1374" i="8" s="1"/>
  <c r="AS1374" i="8"/>
  <c r="AR1374" i="8"/>
  <c r="AQ1374" i="8"/>
  <c r="AP1374" i="8"/>
  <c r="AO1374" i="8"/>
  <c r="AN1374" i="8"/>
  <c r="AM1374" i="8"/>
  <c r="AL1374" i="8"/>
  <c r="AK1374" i="8"/>
  <c r="AJ1374" i="8"/>
  <c r="AH1374" i="8"/>
  <c r="AI1374" i="8" s="1"/>
  <c r="AG1374" i="8"/>
  <c r="AE1374" i="8"/>
  <c r="AF1374" i="8" s="1"/>
  <c r="AB1374" i="8"/>
  <c r="AC1374" i="8" s="1"/>
  <c r="AT1373" i="8"/>
  <c r="AU1373" i="8" s="1"/>
  <c r="AS1373" i="8"/>
  <c r="AR1373" i="8"/>
  <c r="AQ1373" i="8"/>
  <c r="AP1373" i="8"/>
  <c r="AO1373" i="8"/>
  <c r="AN1373" i="8"/>
  <c r="AM1373" i="8"/>
  <c r="AL1373" i="8"/>
  <c r="AK1373" i="8"/>
  <c r="AJ1373" i="8"/>
  <c r="AH1373" i="8"/>
  <c r="AI1373" i="8" s="1"/>
  <c r="AG1373" i="8"/>
  <c r="AE1373" i="8"/>
  <c r="AF1373" i="8" s="1"/>
  <c r="AC1373" i="8"/>
  <c r="AB1373" i="8"/>
  <c r="AT1372" i="8"/>
  <c r="AU1372" i="8" s="1"/>
  <c r="AS1372" i="8"/>
  <c r="AR1372" i="8"/>
  <c r="AQ1372" i="8"/>
  <c r="AP1372" i="8"/>
  <c r="AO1372" i="8"/>
  <c r="AN1372" i="8"/>
  <c r="AM1372" i="8"/>
  <c r="AL1372" i="8"/>
  <c r="AK1372" i="8"/>
  <c r="AJ1372" i="8"/>
  <c r="AH1372" i="8"/>
  <c r="AI1372" i="8" s="1"/>
  <c r="AG1372" i="8"/>
  <c r="AE1372" i="8"/>
  <c r="AF1372" i="8" s="1"/>
  <c r="AB1372" i="8"/>
  <c r="AC1372" i="8" s="1"/>
  <c r="AT1371" i="8"/>
  <c r="AU1371" i="8" s="1"/>
  <c r="AS1371" i="8"/>
  <c r="AR1371" i="8"/>
  <c r="AQ1371" i="8"/>
  <c r="AP1371" i="8"/>
  <c r="AO1371" i="8"/>
  <c r="AN1371" i="8"/>
  <c r="AM1371" i="8"/>
  <c r="AL1371" i="8"/>
  <c r="AK1371" i="8"/>
  <c r="AJ1371" i="8"/>
  <c r="AH1371" i="8"/>
  <c r="AI1371" i="8" s="1"/>
  <c r="AG1371" i="8"/>
  <c r="AE1371" i="8"/>
  <c r="AF1371" i="8" s="1"/>
  <c r="AB1371" i="8"/>
  <c r="AC1371" i="8" s="1"/>
  <c r="AU1370" i="8"/>
  <c r="AT1370" i="8"/>
  <c r="AS1370" i="8"/>
  <c r="AR1370" i="8"/>
  <c r="AQ1370" i="8"/>
  <c r="AP1370" i="8"/>
  <c r="AO1370" i="8"/>
  <c r="AN1370" i="8"/>
  <c r="AM1370" i="8"/>
  <c r="AL1370" i="8"/>
  <c r="AK1370" i="8"/>
  <c r="AJ1370" i="8"/>
  <c r="AH1370" i="8"/>
  <c r="AI1370" i="8" s="1"/>
  <c r="AG1370" i="8"/>
  <c r="AE1370" i="8"/>
  <c r="AF1370" i="8" s="1"/>
  <c r="AB1370" i="8"/>
  <c r="AC1370" i="8" s="1"/>
  <c r="AT1369" i="8"/>
  <c r="AU1369" i="8" s="1"/>
  <c r="AS1369" i="8"/>
  <c r="AR1369" i="8"/>
  <c r="AQ1369" i="8"/>
  <c r="AP1369" i="8"/>
  <c r="AO1369" i="8"/>
  <c r="AN1369" i="8"/>
  <c r="AM1369" i="8"/>
  <c r="AL1369" i="8"/>
  <c r="AK1369" i="8"/>
  <c r="AJ1369" i="8"/>
  <c r="AH1369" i="8"/>
  <c r="AI1369" i="8" s="1"/>
  <c r="AG1369" i="8"/>
  <c r="AE1369" i="8"/>
  <c r="AF1369" i="8" s="1"/>
  <c r="AB1369" i="8"/>
  <c r="AC1369" i="8" s="1"/>
  <c r="AT1368" i="8"/>
  <c r="AU1368" i="8" s="1"/>
  <c r="AS1368" i="8"/>
  <c r="AR1368" i="8"/>
  <c r="AQ1368" i="8"/>
  <c r="AP1368" i="8"/>
  <c r="AO1368" i="8"/>
  <c r="AN1368" i="8"/>
  <c r="AM1368" i="8"/>
  <c r="AL1368" i="8"/>
  <c r="AK1368" i="8"/>
  <c r="AJ1368" i="8"/>
  <c r="AH1368" i="8"/>
  <c r="AI1368" i="8" s="1"/>
  <c r="AG1368" i="8"/>
  <c r="AE1368" i="8"/>
  <c r="AF1368" i="8" s="1"/>
  <c r="AC1368" i="8"/>
  <c r="AB1368" i="8"/>
  <c r="AT1367" i="8"/>
  <c r="AU1367" i="8" s="1"/>
  <c r="AS1367" i="8"/>
  <c r="AR1367" i="8"/>
  <c r="AQ1367" i="8"/>
  <c r="AP1367" i="8"/>
  <c r="AO1367" i="8"/>
  <c r="AN1367" i="8"/>
  <c r="AM1367" i="8"/>
  <c r="AL1367" i="8"/>
  <c r="AK1367" i="8"/>
  <c r="AJ1367" i="8"/>
  <c r="AH1367" i="8"/>
  <c r="AI1367" i="8" s="1"/>
  <c r="AG1367" i="8"/>
  <c r="AE1367" i="8"/>
  <c r="AF1367" i="8" s="1"/>
  <c r="AB1367" i="8"/>
  <c r="AC1367" i="8" s="1"/>
  <c r="AU1366" i="8"/>
  <c r="AT1366" i="8"/>
  <c r="AS1366" i="8"/>
  <c r="AR1366" i="8"/>
  <c r="AQ1366" i="8"/>
  <c r="AP1366" i="8"/>
  <c r="AO1366" i="8"/>
  <c r="AN1366" i="8"/>
  <c r="AM1366" i="8"/>
  <c r="AL1366" i="8"/>
  <c r="AK1366" i="8"/>
  <c r="AJ1366" i="8"/>
  <c r="AH1366" i="8"/>
  <c r="AI1366" i="8" s="1"/>
  <c r="AG1366" i="8"/>
  <c r="AE1366" i="8"/>
  <c r="AF1366" i="8" s="1"/>
  <c r="AB1366" i="8"/>
  <c r="AC1366" i="8" s="1"/>
  <c r="AT1365" i="8"/>
  <c r="AU1365" i="8" s="1"/>
  <c r="AS1365" i="8"/>
  <c r="AR1365" i="8"/>
  <c r="AQ1365" i="8"/>
  <c r="AP1365" i="8"/>
  <c r="AO1365" i="8"/>
  <c r="AN1365" i="8"/>
  <c r="AM1365" i="8"/>
  <c r="AL1365" i="8"/>
  <c r="AK1365" i="8"/>
  <c r="AJ1365" i="8"/>
  <c r="AH1365" i="8"/>
  <c r="AI1365" i="8" s="1"/>
  <c r="AG1365" i="8"/>
  <c r="AE1365" i="8"/>
  <c r="AF1365" i="8" s="1"/>
  <c r="AB1365" i="8"/>
  <c r="AC1365" i="8" s="1"/>
  <c r="AU1364" i="8"/>
  <c r="AT1364" i="8"/>
  <c r="AS1364" i="8"/>
  <c r="AR1364" i="8"/>
  <c r="AQ1364" i="8"/>
  <c r="AP1364" i="8"/>
  <c r="AO1364" i="8"/>
  <c r="AN1364" i="8"/>
  <c r="AM1364" i="8"/>
  <c r="AL1364" i="8"/>
  <c r="AK1364" i="8"/>
  <c r="AJ1364" i="8"/>
  <c r="AH1364" i="8"/>
  <c r="AI1364" i="8" s="1"/>
  <c r="AG1364" i="8"/>
  <c r="AE1364" i="8"/>
  <c r="AF1364" i="8" s="1"/>
  <c r="AB1364" i="8"/>
  <c r="AC1364" i="8" s="1"/>
  <c r="AT1363" i="8"/>
  <c r="AU1363" i="8" s="1"/>
  <c r="AS1363" i="8"/>
  <c r="AR1363" i="8"/>
  <c r="AQ1363" i="8"/>
  <c r="AP1363" i="8"/>
  <c r="AO1363" i="8"/>
  <c r="AN1363" i="8"/>
  <c r="AM1363" i="8"/>
  <c r="AL1363" i="8"/>
  <c r="AK1363" i="8"/>
  <c r="AJ1363" i="8"/>
  <c r="AH1363" i="8"/>
  <c r="AI1363" i="8" s="1"/>
  <c r="AG1363" i="8"/>
  <c r="AE1363" i="8"/>
  <c r="AF1363" i="8" s="1"/>
  <c r="AB1363" i="8"/>
  <c r="AC1363" i="8" s="1"/>
  <c r="AU1362" i="8"/>
  <c r="AT1362" i="8"/>
  <c r="AS1362" i="8"/>
  <c r="AR1362" i="8"/>
  <c r="AQ1362" i="8"/>
  <c r="AP1362" i="8"/>
  <c r="AO1362" i="8"/>
  <c r="AN1362" i="8"/>
  <c r="AM1362" i="8"/>
  <c r="AL1362" i="8"/>
  <c r="AK1362" i="8"/>
  <c r="AJ1362" i="8"/>
  <c r="AI1362" i="8"/>
  <c r="AH1362" i="8"/>
  <c r="AG1362" i="8"/>
  <c r="AE1362" i="8"/>
  <c r="AF1362" i="8" s="1"/>
  <c r="AB1362" i="8"/>
  <c r="AC1362" i="8" s="1"/>
  <c r="AT1361" i="8"/>
  <c r="AU1361" i="8" s="1"/>
  <c r="AS1361" i="8"/>
  <c r="AR1361" i="8"/>
  <c r="AQ1361" i="8"/>
  <c r="AP1361" i="8"/>
  <c r="AO1361" i="8"/>
  <c r="AN1361" i="8"/>
  <c r="AM1361" i="8"/>
  <c r="AL1361" i="8"/>
  <c r="AK1361" i="8"/>
  <c r="AJ1361" i="8"/>
  <c r="AH1361" i="8"/>
  <c r="AI1361" i="8" s="1"/>
  <c r="AG1361" i="8"/>
  <c r="AF1361" i="8"/>
  <c r="AE1361" i="8"/>
  <c r="AB1361" i="8"/>
  <c r="AC1361" i="8" s="1"/>
  <c r="AT1360" i="8"/>
  <c r="AU1360" i="8" s="1"/>
  <c r="AS1360" i="8"/>
  <c r="AR1360" i="8"/>
  <c r="AQ1360" i="8"/>
  <c r="AP1360" i="8"/>
  <c r="AO1360" i="8"/>
  <c r="AN1360" i="8"/>
  <c r="AM1360" i="8"/>
  <c r="AL1360" i="8"/>
  <c r="AK1360" i="8"/>
  <c r="AJ1360" i="8"/>
  <c r="AH1360" i="8"/>
  <c r="AI1360" i="8" s="1"/>
  <c r="AG1360" i="8"/>
  <c r="AE1360" i="8"/>
  <c r="AF1360" i="8" s="1"/>
  <c r="AB1360" i="8"/>
  <c r="AC1360" i="8" s="1"/>
  <c r="AT1359" i="8"/>
  <c r="AU1359" i="8" s="1"/>
  <c r="AS1359" i="8"/>
  <c r="AR1359" i="8"/>
  <c r="AQ1359" i="8"/>
  <c r="AP1359" i="8"/>
  <c r="AO1359" i="8"/>
  <c r="AN1359" i="8"/>
  <c r="AM1359" i="8"/>
  <c r="AL1359" i="8"/>
  <c r="AK1359" i="8"/>
  <c r="AJ1359" i="8"/>
  <c r="AH1359" i="8"/>
  <c r="AI1359" i="8" s="1"/>
  <c r="AG1359" i="8"/>
  <c r="AE1359" i="8"/>
  <c r="AF1359" i="8" s="1"/>
  <c r="AB1359" i="8"/>
  <c r="AC1359" i="8" s="1"/>
  <c r="AT1358" i="8"/>
  <c r="AU1358" i="8" s="1"/>
  <c r="AS1358" i="8"/>
  <c r="AR1358" i="8"/>
  <c r="AQ1358" i="8"/>
  <c r="AP1358" i="8"/>
  <c r="AO1358" i="8"/>
  <c r="AN1358" i="8"/>
  <c r="AM1358" i="8"/>
  <c r="AL1358" i="8"/>
  <c r="AK1358" i="8"/>
  <c r="AJ1358" i="8"/>
  <c r="AI1358" i="8"/>
  <c r="AH1358" i="8"/>
  <c r="AG1358" i="8"/>
  <c r="AE1358" i="8"/>
  <c r="AF1358" i="8" s="1"/>
  <c r="AB1358" i="8"/>
  <c r="AC1358" i="8" s="1"/>
  <c r="AT1357" i="8"/>
  <c r="AU1357" i="8" s="1"/>
  <c r="AS1357" i="8"/>
  <c r="AR1357" i="8"/>
  <c r="AQ1357" i="8"/>
  <c r="AP1357" i="8"/>
  <c r="AO1357" i="8"/>
  <c r="AN1357" i="8"/>
  <c r="AM1357" i="8"/>
  <c r="AL1357" i="8"/>
  <c r="AK1357" i="8"/>
  <c r="AJ1357" i="8"/>
  <c r="AH1357" i="8"/>
  <c r="AI1357" i="8" s="1"/>
  <c r="AG1357" i="8"/>
  <c r="AE1357" i="8"/>
  <c r="AF1357" i="8" s="1"/>
  <c r="AB1357" i="8"/>
  <c r="AC1357" i="8" s="1"/>
  <c r="AT1356" i="8"/>
  <c r="AU1356" i="8" s="1"/>
  <c r="AS1356" i="8"/>
  <c r="AR1356" i="8"/>
  <c r="AQ1356" i="8"/>
  <c r="AP1356" i="8"/>
  <c r="AO1356" i="8"/>
  <c r="AN1356" i="8"/>
  <c r="AM1356" i="8"/>
  <c r="AL1356" i="8"/>
  <c r="AK1356" i="8"/>
  <c r="AJ1356" i="8"/>
  <c r="AH1356" i="8"/>
  <c r="AI1356" i="8" s="1"/>
  <c r="AG1356" i="8"/>
  <c r="AE1356" i="8"/>
  <c r="AF1356" i="8" s="1"/>
  <c r="AB1356" i="8"/>
  <c r="AC1356" i="8" s="1"/>
  <c r="AT1355" i="8"/>
  <c r="AU1355" i="8" s="1"/>
  <c r="AS1355" i="8"/>
  <c r="AR1355" i="8"/>
  <c r="AQ1355" i="8"/>
  <c r="AP1355" i="8"/>
  <c r="AO1355" i="8"/>
  <c r="AN1355" i="8"/>
  <c r="AM1355" i="8"/>
  <c r="AL1355" i="8"/>
  <c r="AK1355" i="8"/>
  <c r="AJ1355" i="8"/>
  <c r="AH1355" i="8"/>
  <c r="AI1355" i="8" s="1"/>
  <c r="AG1355" i="8"/>
  <c r="AE1355" i="8"/>
  <c r="AF1355" i="8" s="1"/>
  <c r="AB1355" i="8"/>
  <c r="AC1355" i="8" s="1"/>
  <c r="AT1354" i="8"/>
  <c r="AU1354" i="8" s="1"/>
  <c r="AS1354" i="8"/>
  <c r="AR1354" i="8"/>
  <c r="AQ1354" i="8"/>
  <c r="AP1354" i="8"/>
  <c r="AO1354" i="8"/>
  <c r="AN1354" i="8"/>
  <c r="AM1354" i="8"/>
  <c r="AL1354" i="8"/>
  <c r="AK1354" i="8"/>
  <c r="AJ1354" i="8"/>
  <c r="AH1354" i="8"/>
  <c r="AI1354" i="8" s="1"/>
  <c r="AG1354" i="8"/>
  <c r="AE1354" i="8"/>
  <c r="AF1354" i="8" s="1"/>
  <c r="AB1354" i="8"/>
  <c r="AC1354" i="8" s="1"/>
  <c r="AT1353" i="8"/>
  <c r="AU1353" i="8" s="1"/>
  <c r="AS1353" i="8"/>
  <c r="AR1353" i="8"/>
  <c r="AQ1353" i="8"/>
  <c r="AP1353" i="8"/>
  <c r="AO1353" i="8"/>
  <c r="AN1353" i="8"/>
  <c r="AM1353" i="8"/>
  <c r="AL1353" i="8"/>
  <c r="AK1353" i="8"/>
  <c r="AJ1353" i="8"/>
  <c r="AH1353" i="8"/>
  <c r="AI1353" i="8" s="1"/>
  <c r="AG1353" i="8"/>
  <c r="AF1353" i="8"/>
  <c r="AE1353" i="8"/>
  <c r="AB1353" i="8"/>
  <c r="AC1353" i="8" s="1"/>
  <c r="AT1352" i="8"/>
  <c r="AU1352" i="8" s="1"/>
  <c r="AS1352" i="8"/>
  <c r="AR1352" i="8"/>
  <c r="AQ1352" i="8"/>
  <c r="AP1352" i="8"/>
  <c r="AO1352" i="8"/>
  <c r="AN1352" i="8"/>
  <c r="AM1352" i="8"/>
  <c r="AL1352" i="8"/>
  <c r="AK1352" i="8"/>
  <c r="AJ1352" i="8"/>
  <c r="AH1352" i="8"/>
  <c r="AI1352" i="8" s="1"/>
  <c r="AG1352" i="8"/>
  <c r="AE1352" i="8"/>
  <c r="AF1352" i="8" s="1"/>
  <c r="AB1352" i="8"/>
  <c r="AC1352" i="8" s="1"/>
  <c r="AT1351" i="8"/>
  <c r="AU1351" i="8" s="1"/>
  <c r="AS1351" i="8"/>
  <c r="AR1351" i="8"/>
  <c r="AQ1351" i="8"/>
  <c r="AP1351" i="8"/>
  <c r="AO1351" i="8"/>
  <c r="AN1351" i="8"/>
  <c r="AM1351" i="8"/>
  <c r="AL1351" i="8"/>
  <c r="AK1351" i="8"/>
  <c r="AJ1351" i="8"/>
  <c r="AH1351" i="8"/>
  <c r="AI1351" i="8" s="1"/>
  <c r="AG1351" i="8"/>
  <c r="AE1351" i="8"/>
  <c r="AF1351" i="8" s="1"/>
  <c r="AB1351" i="8"/>
  <c r="AC1351" i="8" s="1"/>
  <c r="AT1350" i="8"/>
  <c r="AU1350" i="8" s="1"/>
  <c r="AS1350" i="8"/>
  <c r="AR1350" i="8"/>
  <c r="AQ1350" i="8"/>
  <c r="AP1350" i="8"/>
  <c r="AO1350" i="8"/>
  <c r="AN1350" i="8"/>
  <c r="AM1350" i="8"/>
  <c r="AL1350" i="8"/>
  <c r="AK1350" i="8"/>
  <c r="AJ1350" i="8"/>
  <c r="AH1350" i="8"/>
  <c r="AI1350" i="8" s="1"/>
  <c r="AG1350" i="8"/>
  <c r="AE1350" i="8"/>
  <c r="AF1350" i="8" s="1"/>
  <c r="AB1350" i="8"/>
  <c r="AC1350" i="8" s="1"/>
  <c r="AT1349" i="8"/>
  <c r="AU1349" i="8" s="1"/>
  <c r="AS1349" i="8"/>
  <c r="AR1349" i="8"/>
  <c r="AQ1349" i="8"/>
  <c r="AP1349" i="8"/>
  <c r="AO1349" i="8"/>
  <c r="AN1349" i="8"/>
  <c r="AM1349" i="8"/>
  <c r="AL1349" i="8"/>
  <c r="AK1349" i="8"/>
  <c r="AJ1349" i="8"/>
  <c r="AH1349" i="8"/>
  <c r="AI1349" i="8" s="1"/>
  <c r="AG1349" i="8"/>
  <c r="AE1349" i="8"/>
  <c r="AF1349" i="8" s="1"/>
  <c r="AB1349" i="8"/>
  <c r="AC1349" i="8" s="1"/>
  <c r="AT1348" i="8"/>
  <c r="AU1348" i="8" s="1"/>
  <c r="AS1348" i="8"/>
  <c r="AR1348" i="8"/>
  <c r="AQ1348" i="8"/>
  <c r="AP1348" i="8"/>
  <c r="AO1348" i="8"/>
  <c r="AN1348" i="8"/>
  <c r="AM1348" i="8"/>
  <c r="AL1348" i="8"/>
  <c r="AK1348" i="8"/>
  <c r="AJ1348" i="8"/>
  <c r="AH1348" i="8"/>
  <c r="AI1348" i="8" s="1"/>
  <c r="AG1348" i="8"/>
  <c r="AE1348" i="8"/>
  <c r="AF1348" i="8" s="1"/>
  <c r="AB1348" i="8"/>
  <c r="AC1348" i="8" s="1"/>
  <c r="AT1347" i="8"/>
  <c r="AU1347" i="8" s="1"/>
  <c r="AS1347" i="8"/>
  <c r="AR1347" i="8"/>
  <c r="AQ1347" i="8"/>
  <c r="AP1347" i="8"/>
  <c r="AO1347" i="8"/>
  <c r="AN1347" i="8"/>
  <c r="AM1347" i="8"/>
  <c r="AL1347" i="8"/>
  <c r="AK1347" i="8"/>
  <c r="AJ1347" i="8"/>
  <c r="AH1347" i="8"/>
  <c r="AI1347" i="8" s="1"/>
  <c r="AG1347" i="8"/>
  <c r="AE1347" i="8"/>
  <c r="AF1347" i="8" s="1"/>
  <c r="AB1347" i="8"/>
  <c r="AC1347" i="8" s="1"/>
  <c r="AT1346" i="8"/>
  <c r="AU1346" i="8" s="1"/>
  <c r="AS1346" i="8"/>
  <c r="AR1346" i="8"/>
  <c r="AQ1346" i="8"/>
  <c r="AP1346" i="8"/>
  <c r="AO1346" i="8"/>
  <c r="AN1346" i="8"/>
  <c r="AM1346" i="8"/>
  <c r="AL1346" i="8"/>
  <c r="AK1346" i="8"/>
  <c r="AJ1346" i="8"/>
  <c r="AH1346" i="8"/>
  <c r="AI1346" i="8" s="1"/>
  <c r="AG1346" i="8"/>
  <c r="AE1346" i="8"/>
  <c r="AF1346" i="8" s="1"/>
  <c r="AB1346" i="8"/>
  <c r="AC1346" i="8" s="1"/>
  <c r="AT1345" i="8"/>
  <c r="AU1345" i="8" s="1"/>
  <c r="AS1345" i="8"/>
  <c r="AR1345" i="8"/>
  <c r="AQ1345" i="8"/>
  <c r="AP1345" i="8"/>
  <c r="AO1345" i="8"/>
  <c r="AN1345" i="8"/>
  <c r="AM1345" i="8"/>
  <c r="AL1345" i="8"/>
  <c r="AK1345" i="8"/>
  <c r="AJ1345" i="8"/>
  <c r="AH1345" i="8"/>
  <c r="AI1345" i="8" s="1"/>
  <c r="AG1345" i="8"/>
  <c r="AE1345" i="8"/>
  <c r="AF1345" i="8" s="1"/>
  <c r="AB1345" i="8"/>
  <c r="AC1345" i="8" s="1"/>
  <c r="AT1344" i="8"/>
  <c r="AU1344" i="8" s="1"/>
  <c r="AS1344" i="8"/>
  <c r="AR1344" i="8"/>
  <c r="AQ1344" i="8"/>
  <c r="AP1344" i="8"/>
  <c r="AO1344" i="8"/>
  <c r="AN1344" i="8"/>
  <c r="AM1344" i="8"/>
  <c r="AL1344" i="8"/>
  <c r="AK1344" i="8"/>
  <c r="AJ1344" i="8"/>
  <c r="AH1344" i="8"/>
  <c r="AI1344" i="8" s="1"/>
  <c r="AG1344" i="8"/>
  <c r="AE1344" i="8"/>
  <c r="AF1344" i="8" s="1"/>
  <c r="AC1344" i="8"/>
  <c r="AB1344" i="8"/>
  <c r="AT1343" i="8"/>
  <c r="AU1343" i="8" s="1"/>
  <c r="AS1343" i="8"/>
  <c r="AR1343" i="8"/>
  <c r="AQ1343" i="8"/>
  <c r="AP1343" i="8"/>
  <c r="AO1343" i="8"/>
  <c r="AN1343" i="8"/>
  <c r="AM1343" i="8"/>
  <c r="AL1343" i="8"/>
  <c r="AK1343" i="8"/>
  <c r="AJ1343" i="8"/>
  <c r="AH1343" i="8"/>
  <c r="AI1343" i="8" s="1"/>
  <c r="AG1343" i="8"/>
  <c r="AE1343" i="8"/>
  <c r="AF1343" i="8" s="1"/>
  <c r="AB1343" i="8"/>
  <c r="AC1343" i="8" s="1"/>
  <c r="AT1342" i="8"/>
  <c r="AU1342" i="8" s="1"/>
  <c r="AS1342" i="8"/>
  <c r="AR1342" i="8"/>
  <c r="AQ1342" i="8"/>
  <c r="AP1342" i="8"/>
  <c r="AO1342" i="8"/>
  <c r="AN1342" i="8"/>
  <c r="AM1342" i="8"/>
  <c r="AL1342" i="8"/>
  <c r="AK1342" i="8"/>
  <c r="AJ1342" i="8"/>
  <c r="AH1342" i="8"/>
  <c r="AI1342" i="8" s="1"/>
  <c r="AG1342" i="8"/>
  <c r="AE1342" i="8"/>
  <c r="AF1342" i="8" s="1"/>
  <c r="AB1342" i="8"/>
  <c r="AC1342" i="8" s="1"/>
  <c r="AT1341" i="8"/>
  <c r="AU1341" i="8" s="1"/>
  <c r="AS1341" i="8"/>
  <c r="AR1341" i="8"/>
  <c r="AQ1341" i="8"/>
  <c r="AP1341" i="8"/>
  <c r="AO1341" i="8"/>
  <c r="AN1341" i="8"/>
  <c r="AM1341" i="8"/>
  <c r="AL1341" i="8"/>
  <c r="AK1341" i="8"/>
  <c r="AJ1341" i="8"/>
  <c r="AH1341" i="8"/>
  <c r="AI1341" i="8" s="1"/>
  <c r="AG1341" i="8"/>
  <c r="AE1341" i="8"/>
  <c r="AF1341" i="8" s="1"/>
  <c r="AC1341" i="8"/>
  <c r="AB1341" i="8"/>
  <c r="AT1340" i="8"/>
  <c r="AU1340" i="8" s="1"/>
  <c r="AS1340" i="8"/>
  <c r="AR1340" i="8"/>
  <c r="AQ1340" i="8"/>
  <c r="AP1340" i="8"/>
  <c r="AO1340" i="8"/>
  <c r="AN1340" i="8"/>
  <c r="AM1340" i="8"/>
  <c r="AL1340" i="8"/>
  <c r="AK1340" i="8"/>
  <c r="AJ1340" i="8"/>
  <c r="AH1340" i="8"/>
  <c r="AI1340" i="8" s="1"/>
  <c r="AG1340" i="8"/>
  <c r="AE1340" i="8"/>
  <c r="AF1340" i="8" s="1"/>
  <c r="AB1340" i="8"/>
  <c r="AC1340" i="8" s="1"/>
  <c r="AT1339" i="8"/>
  <c r="AU1339" i="8" s="1"/>
  <c r="AS1339" i="8"/>
  <c r="AR1339" i="8"/>
  <c r="AQ1339" i="8"/>
  <c r="AP1339" i="8"/>
  <c r="AO1339" i="8"/>
  <c r="AN1339" i="8"/>
  <c r="AM1339" i="8"/>
  <c r="AL1339" i="8"/>
  <c r="AK1339" i="8"/>
  <c r="AJ1339" i="8"/>
  <c r="AH1339" i="8"/>
  <c r="AI1339" i="8" s="1"/>
  <c r="AG1339" i="8"/>
  <c r="AE1339" i="8"/>
  <c r="AF1339" i="8" s="1"/>
  <c r="AB1339" i="8"/>
  <c r="AC1339" i="8" s="1"/>
  <c r="AT1338" i="8"/>
  <c r="AU1338" i="8" s="1"/>
  <c r="AS1338" i="8"/>
  <c r="AR1338" i="8"/>
  <c r="AQ1338" i="8"/>
  <c r="AP1338" i="8"/>
  <c r="AO1338" i="8"/>
  <c r="AN1338" i="8"/>
  <c r="AM1338" i="8"/>
  <c r="AL1338" i="8"/>
  <c r="AK1338" i="8"/>
  <c r="AJ1338" i="8"/>
  <c r="AI1338" i="8"/>
  <c r="AH1338" i="8"/>
  <c r="AG1338" i="8"/>
  <c r="AE1338" i="8"/>
  <c r="AF1338" i="8" s="1"/>
  <c r="AB1338" i="8"/>
  <c r="AC1338" i="8" s="1"/>
  <c r="AT1337" i="8"/>
  <c r="AU1337" i="8" s="1"/>
  <c r="AS1337" i="8"/>
  <c r="AR1337" i="8"/>
  <c r="AQ1337" i="8"/>
  <c r="AP1337" i="8"/>
  <c r="AO1337" i="8"/>
  <c r="AN1337" i="8"/>
  <c r="AM1337" i="8"/>
  <c r="AL1337" i="8"/>
  <c r="AK1337" i="8"/>
  <c r="AJ1337" i="8"/>
  <c r="AH1337" i="8"/>
  <c r="AI1337" i="8" s="1"/>
  <c r="AG1337" i="8"/>
  <c r="AE1337" i="8"/>
  <c r="AF1337" i="8" s="1"/>
  <c r="AB1337" i="8"/>
  <c r="AC1337" i="8" s="1"/>
  <c r="AT1336" i="8"/>
  <c r="AU1336" i="8" s="1"/>
  <c r="AS1336" i="8"/>
  <c r="AR1336" i="8"/>
  <c r="AQ1336" i="8"/>
  <c r="AP1336" i="8"/>
  <c r="AO1336" i="8"/>
  <c r="AN1336" i="8"/>
  <c r="AM1336" i="8"/>
  <c r="AL1336" i="8"/>
  <c r="AK1336" i="8"/>
  <c r="AJ1336" i="8"/>
  <c r="AH1336" i="8"/>
  <c r="AI1336" i="8" s="1"/>
  <c r="AG1336" i="8"/>
  <c r="AE1336" i="8"/>
  <c r="AF1336" i="8" s="1"/>
  <c r="AB1336" i="8"/>
  <c r="AC1336" i="8" s="1"/>
  <c r="AT1335" i="8"/>
  <c r="AU1335" i="8" s="1"/>
  <c r="AS1335" i="8"/>
  <c r="AR1335" i="8"/>
  <c r="AQ1335" i="8"/>
  <c r="AP1335" i="8"/>
  <c r="AO1335" i="8"/>
  <c r="AN1335" i="8"/>
  <c r="AM1335" i="8"/>
  <c r="AL1335" i="8"/>
  <c r="AK1335" i="8"/>
  <c r="AJ1335" i="8"/>
  <c r="AH1335" i="8"/>
  <c r="AI1335" i="8" s="1"/>
  <c r="AG1335" i="8"/>
  <c r="AE1335" i="8"/>
  <c r="AF1335" i="8" s="1"/>
  <c r="AB1335" i="8"/>
  <c r="AC1335" i="8" s="1"/>
  <c r="AT1334" i="8"/>
  <c r="AU1334" i="8" s="1"/>
  <c r="AS1334" i="8"/>
  <c r="AR1334" i="8"/>
  <c r="AQ1334" i="8"/>
  <c r="AP1334" i="8"/>
  <c r="AO1334" i="8"/>
  <c r="AN1334" i="8"/>
  <c r="AM1334" i="8"/>
  <c r="AL1334" i="8"/>
  <c r="AK1334" i="8"/>
  <c r="AJ1334" i="8"/>
  <c r="AH1334" i="8"/>
  <c r="AI1334" i="8" s="1"/>
  <c r="AG1334" i="8"/>
  <c r="AE1334" i="8"/>
  <c r="AF1334" i="8" s="1"/>
  <c r="AB1334" i="8"/>
  <c r="AC1334" i="8" s="1"/>
  <c r="AU1333" i="8"/>
  <c r="AT1333" i="8"/>
  <c r="AS1333" i="8"/>
  <c r="AR1333" i="8"/>
  <c r="AQ1333" i="8"/>
  <c r="AP1333" i="8"/>
  <c r="AO1333" i="8"/>
  <c r="AN1333" i="8"/>
  <c r="AM1333" i="8"/>
  <c r="AL1333" i="8"/>
  <c r="AK1333" i="8"/>
  <c r="AJ1333" i="8"/>
  <c r="AH1333" i="8"/>
  <c r="AI1333" i="8" s="1"/>
  <c r="AG1333" i="8"/>
  <c r="AE1333" i="8"/>
  <c r="AF1333" i="8" s="1"/>
  <c r="AB1333" i="8"/>
  <c r="AC1333" i="8" s="1"/>
  <c r="AT1332" i="8"/>
  <c r="AU1332" i="8" s="1"/>
  <c r="AS1332" i="8"/>
  <c r="AR1332" i="8"/>
  <c r="AQ1332" i="8"/>
  <c r="AP1332" i="8"/>
  <c r="AO1332" i="8"/>
  <c r="AN1332" i="8"/>
  <c r="AM1332" i="8"/>
  <c r="AL1332" i="8"/>
  <c r="AK1332" i="8"/>
  <c r="AJ1332" i="8"/>
  <c r="AH1332" i="8"/>
  <c r="AI1332" i="8" s="1"/>
  <c r="AG1332" i="8"/>
  <c r="AE1332" i="8"/>
  <c r="AF1332" i="8" s="1"/>
  <c r="AB1332" i="8"/>
  <c r="AC1332" i="8" s="1"/>
  <c r="AT1331" i="8"/>
  <c r="AU1331" i="8" s="1"/>
  <c r="AS1331" i="8"/>
  <c r="AR1331" i="8"/>
  <c r="AQ1331" i="8"/>
  <c r="AP1331" i="8"/>
  <c r="AO1331" i="8"/>
  <c r="AN1331" i="8"/>
  <c r="AM1331" i="8"/>
  <c r="AL1331" i="8"/>
  <c r="AK1331" i="8"/>
  <c r="AJ1331" i="8"/>
  <c r="AH1331" i="8"/>
  <c r="AI1331" i="8" s="1"/>
  <c r="AG1331" i="8"/>
  <c r="AE1331" i="8"/>
  <c r="AF1331" i="8" s="1"/>
  <c r="AB1331" i="8"/>
  <c r="AC1331" i="8" s="1"/>
  <c r="AT1330" i="8"/>
  <c r="AU1330" i="8" s="1"/>
  <c r="AS1330" i="8"/>
  <c r="AR1330" i="8"/>
  <c r="AQ1330" i="8"/>
  <c r="AP1330" i="8"/>
  <c r="AO1330" i="8"/>
  <c r="AN1330" i="8"/>
  <c r="AM1330" i="8"/>
  <c r="AL1330" i="8"/>
  <c r="AK1330" i="8"/>
  <c r="AJ1330" i="8"/>
  <c r="AH1330" i="8"/>
  <c r="AI1330" i="8" s="1"/>
  <c r="AG1330" i="8"/>
  <c r="AE1330" i="8"/>
  <c r="AF1330" i="8" s="1"/>
  <c r="AB1330" i="8"/>
  <c r="AC1330" i="8" s="1"/>
  <c r="AT1329" i="8"/>
  <c r="AU1329" i="8" s="1"/>
  <c r="AS1329" i="8"/>
  <c r="AR1329" i="8"/>
  <c r="AQ1329" i="8"/>
  <c r="AP1329" i="8"/>
  <c r="AO1329" i="8"/>
  <c r="AN1329" i="8"/>
  <c r="AM1329" i="8"/>
  <c r="AL1329" i="8"/>
  <c r="AK1329" i="8"/>
  <c r="AJ1329" i="8"/>
  <c r="AH1329" i="8"/>
  <c r="AI1329" i="8" s="1"/>
  <c r="AG1329" i="8"/>
  <c r="AE1329" i="8"/>
  <c r="AF1329" i="8" s="1"/>
  <c r="AB1329" i="8"/>
  <c r="AC1329" i="8" s="1"/>
  <c r="AT1328" i="8"/>
  <c r="AU1328" i="8" s="1"/>
  <c r="AS1328" i="8"/>
  <c r="AR1328" i="8"/>
  <c r="AQ1328" i="8"/>
  <c r="AP1328" i="8"/>
  <c r="AO1328" i="8"/>
  <c r="AN1328" i="8"/>
  <c r="AM1328" i="8"/>
  <c r="AL1328" i="8"/>
  <c r="AK1328" i="8"/>
  <c r="AJ1328" i="8"/>
  <c r="AH1328" i="8"/>
  <c r="AI1328" i="8" s="1"/>
  <c r="AG1328" i="8"/>
  <c r="AE1328" i="8"/>
  <c r="AF1328" i="8" s="1"/>
  <c r="AB1328" i="8"/>
  <c r="AC1328" i="8" s="1"/>
  <c r="AT1327" i="8"/>
  <c r="AU1327" i="8" s="1"/>
  <c r="AS1327" i="8"/>
  <c r="AR1327" i="8"/>
  <c r="AQ1327" i="8"/>
  <c r="AP1327" i="8"/>
  <c r="AO1327" i="8"/>
  <c r="AN1327" i="8"/>
  <c r="AM1327" i="8"/>
  <c r="AL1327" i="8"/>
  <c r="AK1327" i="8"/>
  <c r="AJ1327" i="8"/>
  <c r="AH1327" i="8"/>
  <c r="AI1327" i="8" s="1"/>
  <c r="AG1327" i="8"/>
  <c r="AE1327" i="8"/>
  <c r="AF1327" i="8" s="1"/>
  <c r="AB1327" i="8"/>
  <c r="AC1327" i="8" s="1"/>
  <c r="AT1326" i="8"/>
  <c r="AU1326" i="8" s="1"/>
  <c r="AS1326" i="8"/>
  <c r="AR1326" i="8"/>
  <c r="AQ1326" i="8"/>
  <c r="AP1326" i="8"/>
  <c r="AO1326" i="8"/>
  <c r="AN1326" i="8"/>
  <c r="AM1326" i="8"/>
  <c r="AL1326" i="8"/>
  <c r="AK1326" i="8"/>
  <c r="AJ1326" i="8"/>
  <c r="AH1326" i="8"/>
  <c r="AI1326" i="8" s="1"/>
  <c r="AG1326" i="8"/>
  <c r="AE1326" i="8"/>
  <c r="AF1326" i="8" s="1"/>
  <c r="AB1326" i="8"/>
  <c r="AC1326" i="8" s="1"/>
  <c r="AT1325" i="8"/>
  <c r="AU1325" i="8" s="1"/>
  <c r="AS1325" i="8"/>
  <c r="AR1325" i="8"/>
  <c r="AQ1325" i="8"/>
  <c r="AP1325" i="8"/>
  <c r="AO1325" i="8"/>
  <c r="AN1325" i="8"/>
  <c r="AM1325" i="8"/>
  <c r="AL1325" i="8"/>
  <c r="AK1325" i="8"/>
  <c r="AJ1325" i="8"/>
  <c r="AH1325" i="8"/>
  <c r="AI1325" i="8" s="1"/>
  <c r="AG1325" i="8"/>
  <c r="AE1325" i="8"/>
  <c r="AF1325" i="8" s="1"/>
  <c r="AB1325" i="8"/>
  <c r="AC1325" i="8" s="1"/>
  <c r="AT1324" i="8"/>
  <c r="AU1324" i="8" s="1"/>
  <c r="AS1324" i="8"/>
  <c r="AR1324" i="8"/>
  <c r="AQ1324" i="8"/>
  <c r="AP1324" i="8"/>
  <c r="AO1324" i="8"/>
  <c r="AN1324" i="8"/>
  <c r="AM1324" i="8"/>
  <c r="AL1324" i="8"/>
  <c r="AK1324" i="8"/>
  <c r="AJ1324" i="8"/>
  <c r="AH1324" i="8"/>
  <c r="AI1324" i="8" s="1"/>
  <c r="AG1324" i="8"/>
  <c r="AE1324" i="8"/>
  <c r="AF1324" i="8" s="1"/>
  <c r="AB1324" i="8"/>
  <c r="AC1324" i="8" s="1"/>
  <c r="AT1323" i="8"/>
  <c r="AU1323" i="8" s="1"/>
  <c r="AS1323" i="8"/>
  <c r="AR1323" i="8"/>
  <c r="AQ1323" i="8"/>
  <c r="AP1323" i="8"/>
  <c r="AO1323" i="8"/>
  <c r="AN1323" i="8"/>
  <c r="AM1323" i="8"/>
  <c r="AL1323" i="8"/>
  <c r="AK1323" i="8"/>
  <c r="AJ1323" i="8"/>
  <c r="AH1323" i="8"/>
  <c r="AI1323" i="8" s="1"/>
  <c r="AG1323" i="8"/>
  <c r="AE1323" i="8"/>
  <c r="AF1323" i="8" s="1"/>
  <c r="AB1323" i="8"/>
  <c r="AC1323" i="8" s="1"/>
  <c r="AT1322" i="8"/>
  <c r="AU1322" i="8" s="1"/>
  <c r="AS1322" i="8"/>
  <c r="AR1322" i="8"/>
  <c r="AQ1322" i="8"/>
  <c r="AP1322" i="8"/>
  <c r="AO1322" i="8"/>
  <c r="AN1322" i="8"/>
  <c r="AM1322" i="8"/>
  <c r="AL1322" i="8"/>
  <c r="AK1322" i="8"/>
  <c r="AJ1322" i="8"/>
  <c r="AH1322" i="8"/>
  <c r="AI1322" i="8" s="1"/>
  <c r="AG1322" i="8"/>
  <c r="AE1322" i="8"/>
  <c r="AF1322" i="8" s="1"/>
  <c r="AB1322" i="8"/>
  <c r="AC1322" i="8" s="1"/>
  <c r="AT1321" i="8"/>
  <c r="AU1321" i="8" s="1"/>
  <c r="AS1321" i="8"/>
  <c r="AR1321" i="8"/>
  <c r="AQ1321" i="8"/>
  <c r="AP1321" i="8"/>
  <c r="AO1321" i="8"/>
  <c r="AN1321" i="8"/>
  <c r="AM1321" i="8"/>
  <c r="AL1321" i="8"/>
  <c r="AK1321" i="8"/>
  <c r="AJ1321" i="8"/>
  <c r="AH1321" i="8"/>
  <c r="AI1321" i="8" s="1"/>
  <c r="AG1321" i="8"/>
  <c r="AE1321" i="8"/>
  <c r="AF1321" i="8" s="1"/>
  <c r="AB1321" i="8"/>
  <c r="AC1321" i="8" s="1"/>
  <c r="AT1320" i="8"/>
  <c r="AU1320" i="8" s="1"/>
  <c r="AS1320" i="8"/>
  <c r="AR1320" i="8"/>
  <c r="AQ1320" i="8"/>
  <c r="AP1320" i="8"/>
  <c r="AO1320" i="8"/>
  <c r="AN1320" i="8"/>
  <c r="AM1320" i="8"/>
  <c r="AL1320" i="8"/>
  <c r="AK1320" i="8"/>
  <c r="AJ1320" i="8"/>
  <c r="AH1320" i="8"/>
  <c r="AI1320" i="8" s="1"/>
  <c r="AG1320" i="8"/>
  <c r="AE1320" i="8"/>
  <c r="AF1320" i="8" s="1"/>
  <c r="AC1320" i="8"/>
  <c r="AB1320" i="8"/>
  <c r="AT1319" i="8"/>
  <c r="AU1319" i="8" s="1"/>
  <c r="AS1319" i="8"/>
  <c r="AR1319" i="8"/>
  <c r="AQ1319" i="8"/>
  <c r="AP1319" i="8"/>
  <c r="AO1319" i="8"/>
  <c r="AN1319" i="8"/>
  <c r="AM1319" i="8"/>
  <c r="AL1319" i="8"/>
  <c r="AK1319" i="8"/>
  <c r="AJ1319" i="8"/>
  <c r="AH1319" i="8"/>
  <c r="AI1319" i="8" s="1"/>
  <c r="AG1319" i="8"/>
  <c r="AE1319" i="8"/>
  <c r="AF1319" i="8" s="1"/>
  <c r="AB1319" i="8"/>
  <c r="AC1319" i="8" s="1"/>
  <c r="AT1318" i="8"/>
  <c r="AU1318" i="8" s="1"/>
  <c r="AS1318" i="8"/>
  <c r="AR1318" i="8"/>
  <c r="AQ1318" i="8"/>
  <c r="AP1318" i="8"/>
  <c r="AO1318" i="8"/>
  <c r="AN1318" i="8"/>
  <c r="AM1318" i="8"/>
  <c r="AL1318" i="8"/>
  <c r="AK1318" i="8"/>
  <c r="AJ1318" i="8"/>
  <c r="AH1318" i="8"/>
  <c r="AI1318" i="8" s="1"/>
  <c r="AG1318" i="8"/>
  <c r="AE1318" i="8"/>
  <c r="AF1318" i="8" s="1"/>
  <c r="AC1318" i="8"/>
  <c r="AB1318" i="8"/>
  <c r="AU1317" i="8"/>
  <c r="AT1317" i="8"/>
  <c r="AS1317" i="8"/>
  <c r="AR1317" i="8"/>
  <c r="AQ1317" i="8"/>
  <c r="AP1317" i="8"/>
  <c r="AO1317" i="8"/>
  <c r="AN1317" i="8"/>
  <c r="AM1317" i="8"/>
  <c r="AL1317" i="8"/>
  <c r="AK1317" i="8"/>
  <c r="AJ1317" i="8"/>
  <c r="AH1317" i="8"/>
  <c r="AI1317" i="8" s="1"/>
  <c r="AG1317" i="8"/>
  <c r="AE1317" i="8"/>
  <c r="AF1317" i="8" s="1"/>
  <c r="AB1317" i="8"/>
  <c r="AC1317" i="8" s="1"/>
  <c r="AU1316" i="8"/>
  <c r="AT1316" i="8"/>
  <c r="AS1316" i="8"/>
  <c r="AR1316" i="8"/>
  <c r="AQ1316" i="8"/>
  <c r="AP1316" i="8"/>
  <c r="AO1316" i="8"/>
  <c r="AN1316" i="8"/>
  <c r="AM1316" i="8"/>
  <c r="AL1316" i="8"/>
  <c r="AK1316" i="8"/>
  <c r="AJ1316" i="8"/>
  <c r="AH1316" i="8"/>
  <c r="AI1316" i="8" s="1"/>
  <c r="AG1316" i="8"/>
  <c r="AE1316" i="8"/>
  <c r="AF1316" i="8" s="1"/>
  <c r="AB1316" i="8"/>
  <c r="AC1316" i="8" s="1"/>
  <c r="AU1315" i="8"/>
  <c r="AT1315" i="8"/>
  <c r="AS1315" i="8"/>
  <c r="AR1315" i="8"/>
  <c r="AQ1315" i="8"/>
  <c r="AP1315" i="8"/>
  <c r="AO1315" i="8"/>
  <c r="AN1315" i="8"/>
  <c r="AM1315" i="8"/>
  <c r="AL1315" i="8"/>
  <c r="AK1315" i="8"/>
  <c r="AJ1315" i="8"/>
  <c r="AH1315" i="8"/>
  <c r="AI1315" i="8" s="1"/>
  <c r="AG1315" i="8"/>
  <c r="AE1315" i="8"/>
  <c r="AF1315" i="8" s="1"/>
  <c r="AB1315" i="8"/>
  <c r="AC1315" i="8" s="1"/>
  <c r="AU1314" i="8"/>
  <c r="AT1314" i="8"/>
  <c r="AS1314" i="8"/>
  <c r="AR1314" i="8"/>
  <c r="AQ1314" i="8"/>
  <c r="AP1314" i="8"/>
  <c r="AO1314" i="8"/>
  <c r="AN1314" i="8"/>
  <c r="AM1314" i="8"/>
  <c r="AL1314" i="8"/>
  <c r="AK1314" i="8"/>
  <c r="AJ1314" i="8"/>
  <c r="AH1314" i="8"/>
  <c r="AI1314" i="8" s="1"/>
  <c r="AG1314" i="8"/>
  <c r="AF1314" i="8"/>
  <c r="AE1314" i="8"/>
  <c r="AB1314" i="8"/>
  <c r="AC1314" i="8" s="1"/>
  <c r="AT1313" i="8"/>
  <c r="AU1313" i="8" s="1"/>
  <c r="AS1313" i="8"/>
  <c r="AR1313" i="8"/>
  <c r="AQ1313" i="8"/>
  <c r="AP1313" i="8"/>
  <c r="AO1313" i="8"/>
  <c r="AN1313" i="8"/>
  <c r="AM1313" i="8"/>
  <c r="AL1313" i="8"/>
  <c r="AK1313" i="8"/>
  <c r="AJ1313" i="8"/>
  <c r="AG1313" i="8"/>
  <c r="AH1313" i="8" s="1"/>
  <c r="AI1313" i="8" s="1"/>
  <c r="AE1313" i="8"/>
  <c r="AF1313" i="8" s="1"/>
  <c r="AB1313" i="8"/>
  <c r="AC1313" i="8" s="1"/>
  <c r="AT1312" i="8"/>
  <c r="AU1312" i="8" s="1"/>
  <c r="AS1312" i="8"/>
  <c r="AR1312" i="8"/>
  <c r="AQ1312" i="8"/>
  <c r="AP1312" i="8"/>
  <c r="AO1312" i="8"/>
  <c r="AN1312" i="8"/>
  <c r="AM1312" i="8"/>
  <c r="AL1312" i="8"/>
  <c r="AK1312" i="8"/>
  <c r="AJ1312" i="8"/>
  <c r="AG1312" i="8"/>
  <c r="AH1312" i="8" s="1"/>
  <c r="AI1312" i="8" s="1"/>
  <c r="AE1312" i="8"/>
  <c r="AF1312" i="8" s="1"/>
  <c r="AB1312" i="8"/>
  <c r="AC1312" i="8" s="1"/>
  <c r="AT1311" i="8"/>
  <c r="AU1311" i="8" s="1"/>
  <c r="AS1311" i="8"/>
  <c r="AR1311" i="8"/>
  <c r="AQ1311" i="8"/>
  <c r="AP1311" i="8"/>
  <c r="AO1311" i="8"/>
  <c r="AN1311" i="8"/>
  <c r="AM1311" i="8"/>
  <c r="AL1311" i="8"/>
  <c r="AK1311" i="8"/>
  <c r="AJ1311" i="8"/>
  <c r="AG1311" i="8"/>
  <c r="AH1311" i="8" s="1"/>
  <c r="AI1311" i="8" s="1"/>
  <c r="AE1311" i="8"/>
  <c r="AF1311" i="8" s="1"/>
  <c r="AB1311" i="8"/>
  <c r="AC1311" i="8" s="1"/>
  <c r="AT1310" i="8"/>
  <c r="AU1310" i="8" s="1"/>
  <c r="AS1310" i="8"/>
  <c r="AR1310" i="8"/>
  <c r="AQ1310" i="8"/>
  <c r="AP1310" i="8"/>
  <c r="AO1310" i="8"/>
  <c r="AN1310" i="8"/>
  <c r="AM1310" i="8"/>
  <c r="AL1310" i="8"/>
  <c r="AK1310" i="8"/>
  <c r="AJ1310" i="8"/>
  <c r="AG1310" i="8"/>
  <c r="AH1310" i="8" s="1"/>
  <c r="AI1310" i="8" s="1"/>
  <c r="AE1310" i="8"/>
  <c r="AF1310" i="8" s="1"/>
  <c r="AB1310" i="8"/>
  <c r="AC1310" i="8" s="1"/>
  <c r="AT1309" i="8"/>
  <c r="AU1309" i="8" s="1"/>
  <c r="AS1309" i="8"/>
  <c r="AR1309" i="8"/>
  <c r="AQ1309" i="8"/>
  <c r="AP1309" i="8"/>
  <c r="AO1309" i="8"/>
  <c r="AN1309" i="8"/>
  <c r="AM1309" i="8"/>
  <c r="AL1309" i="8"/>
  <c r="AK1309" i="8"/>
  <c r="AJ1309" i="8"/>
  <c r="AG1309" i="8"/>
  <c r="AH1309" i="8" s="1"/>
  <c r="AI1309" i="8" s="1"/>
  <c r="AE1309" i="8"/>
  <c r="AF1309" i="8" s="1"/>
  <c r="AB1309" i="8"/>
  <c r="AC1309" i="8" s="1"/>
  <c r="AT1308" i="8"/>
  <c r="AU1308" i="8" s="1"/>
  <c r="AS1308" i="8"/>
  <c r="AR1308" i="8"/>
  <c r="AQ1308" i="8"/>
  <c r="AP1308" i="8"/>
  <c r="AO1308" i="8"/>
  <c r="AN1308" i="8"/>
  <c r="AM1308" i="8"/>
  <c r="AL1308" i="8"/>
  <c r="AK1308" i="8"/>
  <c r="AJ1308" i="8"/>
  <c r="AG1308" i="8"/>
  <c r="AH1308" i="8" s="1"/>
  <c r="AI1308" i="8" s="1"/>
  <c r="AE1308" i="8"/>
  <c r="AF1308" i="8" s="1"/>
  <c r="AB1308" i="8"/>
  <c r="AC1308" i="8" s="1"/>
  <c r="AU1307" i="8"/>
  <c r="AT1307" i="8"/>
  <c r="AS1307" i="8"/>
  <c r="AR1307" i="8"/>
  <c r="AQ1307" i="8"/>
  <c r="AP1307" i="8"/>
  <c r="AO1307" i="8"/>
  <c r="AN1307" i="8"/>
  <c r="AM1307" i="8"/>
  <c r="AL1307" i="8"/>
  <c r="AK1307" i="8"/>
  <c r="AJ1307" i="8"/>
  <c r="AG1307" i="8"/>
  <c r="AH1307" i="8" s="1"/>
  <c r="AI1307" i="8" s="1"/>
  <c r="AE1307" i="8"/>
  <c r="AF1307" i="8" s="1"/>
  <c r="AB1307" i="8"/>
  <c r="AC1307" i="8" s="1"/>
  <c r="AT1306" i="8"/>
  <c r="AU1306" i="8" s="1"/>
  <c r="AS1306" i="8"/>
  <c r="AR1306" i="8"/>
  <c r="AQ1306" i="8"/>
  <c r="AP1306" i="8"/>
  <c r="AO1306" i="8"/>
  <c r="AN1306" i="8"/>
  <c r="AM1306" i="8"/>
  <c r="AL1306" i="8"/>
  <c r="AK1306" i="8"/>
  <c r="AJ1306" i="8"/>
  <c r="AG1306" i="8"/>
  <c r="AH1306" i="8" s="1"/>
  <c r="AI1306" i="8" s="1"/>
  <c r="AE1306" i="8"/>
  <c r="AF1306" i="8" s="1"/>
  <c r="AB1306" i="8"/>
  <c r="AC1306" i="8" s="1"/>
  <c r="AT1305" i="8"/>
  <c r="AU1305" i="8" s="1"/>
  <c r="AS1305" i="8"/>
  <c r="AR1305" i="8"/>
  <c r="AQ1305" i="8"/>
  <c r="AP1305" i="8"/>
  <c r="AO1305" i="8"/>
  <c r="AN1305" i="8"/>
  <c r="AM1305" i="8"/>
  <c r="AL1305" i="8"/>
  <c r="AK1305" i="8"/>
  <c r="AJ1305" i="8"/>
  <c r="AG1305" i="8"/>
  <c r="AH1305" i="8" s="1"/>
  <c r="AI1305" i="8" s="1"/>
  <c r="AF1305" i="8"/>
  <c r="AE1305" i="8"/>
  <c r="AB1305" i="8"/>
  <c r="AC1305" i="8" s="1"/>
  <c r="AT1304" i="8"/>
  <c r="AU1304" i="8" s="1"/>
  <c r="AS1304" i="8"/>
  <c r="AR1304" i="8"/>
  <c r="AQ1304" i="8"/>
  <c r="AP1304" i="8"/>
  <c r="AO1304" i="8"/>
  <c r="AN1304" i="8"/>
  <c r="AM1304" i="8"/>
  <c r="AL1304" i="8"/>
  <c r="AK1304" i="8"/>
  <c r="AJ1304" i="8"/>
  <c r="AG1304" i="8"/>
  <c r="AH1304" i="8" s="1"/>
  <c r="AI1304" i="8" s="1"/>
  <c r="AE1304" i="8"/>
  <c r="AF1304" i="8" s="1"/>
  <c r="AB1304" i="8"/>
  <c r="AC1304" i="8" s="1"/>
  <c r="AT1303" i="8"/>
  <c r="AU1303" i="8" s="1"/>
  <c r="AS1303" i="8"/>
  <c r="AR1303" i="8"/>
  <c r="AQ1303" i="8"/>
  <c r="AP1303" i="8"/>
  <c r="AO1303" i="8"/>
  <c r="AN1303" i="8"/>
  <c r="AM1303" i="8"/>
  <c r="AL1303" i="8"/>
  <c r="AK1303" i="8"/>
  <c r="AJ1303" i="8"/>
  <c r="AG1303" i="8"/>
  <c r="AH1303" i="8" s="1"/>
  <c r="AI1303" i="8" s="1"/>
  <c r="AE1303" i="8"/>
  <c r="AF1303" i="8" s="1"/>
  <c r="AB1303" i="8"/>
  <c r="AC1303" i="8" s="1"/>
  <c r="AT1302" i="8"/>
  <c r="AU1302" i="8" s="1"/>
  <c r="AS1302" i="8"/>
  <c r="AR1302" i="8"/>
  <c r="AQ1302" i="8"/>
  <c r="AP1302" i="8"/>
  <c r="AO1302" i="8"/>
  <c r="AN1302" i="8"/>
  <c r="AM1302" i="8"/>
  <c r="AL1302" i="8"/>
  <c r="AK1302" i="8"/>
  <c r="AJ1302" i="8"/>
  <c r="AG1302" i="8"/>
  <c r="AH1302" i="8" s="1"/>
  <c r="AI1302" i="8" s="1"/>
  <c r="AE1302" i="8"/>
  <c r="AF1302" i="8" s="1"/>
  <c r="AC1302" i="8"/>
  <c r="AB1302" i="8"/>
  <c r="AT1301" i="8"/>
  <c r="AU1301" i="8" s="1"/>
  <c r="AS1301" i="8"/>
  <c r="AR1301" i="8"/>
  <c r="AQ1301" i="8"/>
  <c r="AP1301" i="8"/>
  <c r="AO1301" i="8"/>
  <c r="AN1301" i="8"/>
  <c r="AM1301" i="8"/>
  <c r="AL1301" i="8"/>
  <c r="AK1301" i="8"/>
  <c r="AJ1301" i="8"/>
  <c r="AG1301" i="8"/>
  <c r="AH1301" i="8" s="1"/>
  <c r="AI1301" i="8" s="1"/>
  <c r="AE1301" i="8"/>
  <c r="AF1301" i="8" s="1"/>
  <c r="AB1301" i="8"/>
  <c r="AC1301" i="8" s="1"/>
  <c r="AT1300" i="8"/>
  <c r="AU1300" i="8" s="1"/>
  <c r="AS1300" i="8"/>
  <c r="AR1300" i="8"/>
  <c r="AQ1300" i="8"/>
  <c r="AP1300" i="8"/>
  <c r="AO1300" i="8"/>
  <c r="AN1300" i="8"/>
  <c r="AM1300" i="8"/>
  <c r="AL1300" i="8"/>
  <c r="AK1300" i="8"/>
  <c r="AJ1300" i="8"/>
  <c r="AG1300" i="8"/>
  <c r="AH1300" i="8" s="1"/>
  <c r="AI1300" i="8" s="1"/>
  <c r="AE1300" i="8"/>
  <c r="AF1300" i="8" s="1"/>
  <c r="AB1300" i="8"/>
  <c r="AC1300" i="8" s="1"/>
  <c r="AT1299" i="8"/>
  <c r="AU1299" i="8" s="1"/>
  <c r="AS1299" i="8"/>
  <c r="AR1299" i="8"/>
  <c r="AQ1299" i="8"/>
  <c r="AP1299" i="8"/>
  <c r="AO1299" i="8"/>
  <c r="AN1299" i="8"/>
  <c r="AM1299" i="8"/>
  <c r="AL1299" i="8"/>
  <c r="AK1299" i="8"/>
  <c r="AJ1299" i="8"/>
  <c r="AG1299" i="8"/>
  <c r="AH1299" i="8" s="1"/>
  <c r="AI1299" i="8" s="1"/>
  <c r="AE1299" i="8"/>
  <c r="AF1299" i="8" s="1"/>
  <c r="AB1299" i="8"/>
  <c r="AC1299" i="8" s="1"/>
  <c r="AT1298" i="8"/>
  <c r="AU1298" i="8" s="1"/>
  <c r="AS1298" i="8"/>
  <c r="AR1298" i="8"/>
  <c r="AQ1298" i="8"/>
  <c r="AP1298" i="8"/>
  <c r="AO1298" i="8"/>
  <c r="AN1298" i="8"/>
  <c r="AM1298" i="8"/>
  <c r="AL1298" i="8"/>
  <c r="AK1298" i="8"/>
  <c r="AJ1298" i="8"/>
  <c r="AG1298" i="8"/>
  <c r="AH1298" i="8" s="1"/>
  <c r="AI1298" i="8" s="1"/>
  <c r="AE1298" i="8"/>
  <c r="AF1298" i="8" s="1"/>
  <c r="AB1298" i="8"/>
  <c r="AC1298" i="8" s="1"/>
  <c r="AT1297" i="8"/>
  <c r="AU1297" i="8" s="1"/>
  <c r="AS1297" i="8"/>
  <c r="AR1297" i="8"/>
  <c r="AQ1297" i="8"/>
  <c r="AP1297" i="8"/>
  <c r="AO1297" i="8"/>
  <c r="AN1297" i="8"/>
  <c r="AM1297" i="8"/>
  <c r="AL1297" i="8"/>
  <c r="AK1297" i="8"/>
  <c r="AJ1297" i="8"/>
  <c r="AG1297" i="8"/>
  <c r="AH1297" i="8" s="1"/>
  <c r="AI1297" i="8" s="1"/>
  <c r="AE1297" i="8"/>
  <c r="AF1297" i="8" s="1"/>
  <c r="AB1297" i="8"/>
  <c r="AC1297" i="8" s="1"/>
  <c r="AT1296" i="8"/>
  <c r="AU1296" i="8" s="1"/>
  <c r="AS1296" i="8"/>
  <c r="AR1296" i="8"/>
  <c r="AQ1296" i="8"/>
  <c r="AP1296" i="8"/>
  <c r="AO1296" i="8"/>
  <c r="AN1296" i="8"/>
  <c r="AM1296" i="8"/>
  <c r="AL1296" i="8"/>
  <c r="AK1296" i="8"/>
  <c r="AJ1296" i="8"/>
  <c r="AG1296" i="8"/>
  <c r="AH1296" i="8" s="1"/>
  <c r="AI1296" i="8" s="1"/>
  <c r="AE1296" i="8"/>
  <c r="AF1296" i="8" s="1"/>
  <c r="AB1296" i="8"/>
  <c r="AC1296" i="8" s="1"/>
  <c r="AT1295" i="8"/>
  <c r="AU1295" i="8" s="1"/>
  <c r="AS1295" i="8"/>
  <c r="AR1295" i="8"/>
  <c r="AQ1295" i="8"/>
  <c r="AP1295" i="8"/>
  <c r="AO1295" i="8"/>
  <c r="AN1295" i="8"/>
  <c r="AM1295" i="8"/>
  <c r="AL1295" i="8"/>
  <c r="AK1295" i="8"/>
  <c r="AJ1295" i="8"/>
  <c r="AG1295" i="8"/>
  <c r="AH1295" i="8" s="1"/>
  <c r="AI1295" i="8" s="1"/>
  <c r="AE1295" i="8"/>
  <c r="AF1295" i="8" s="1"/>
  <c r="AB1295" i="8"/>
  <c r="AC1295" i="8" s="1"/>
  <c r="AT1294" i="8"/>
  <c r="AU1294" i="8" s="1"/>
  <c r="AS1294" i="8"/>
  <c r="AR1294" i="8"/>
  <c r="AQ1294" i="8"/>
  <c r="AP1294" i="8"/>
  <c r="AO1294" i="8"/>
  <c r="AN1294" i="8"/>
  <c r="AM1294" i="8"/>
  <c r="AL1294" i="8"/>
  <c r="AK1294" i="8"/>
  <c r="AJ1294" i="8"/>
  <c r="AG1294" i="8"/>
  <c r="AH1294" i="8" s="1"/>
  <c r="AI1294" i="8" s="1"/>
  <c r="AE1294" i="8"/>
  <c r="AF1294" i="8" s="1"/>
  <c r="AB1294" i="8"/>
  <c r="AC1294" i="8" s="1"/>
  <c r="AT1293" i="8"/>
  <c r="AU1293" i="8" s="1"/>
  <c r="AS1293" i="8"/>
  <c r="AR1293" i="8"/>
  <c r="AQ1293" i="8"/>
  <c r="AP1293" i="8"/>
  <c r="AO1293" i="8"/>
  <c r="AN1293" i="8"/>
  <c r="AM1293" i="8"/>
  <c r="AL1293" i="8"/>
  <c r="AK1293" i="8"/>
  <c r="AJ1293" i="8"/>
  <c r="AG1293" i="8"/>
  <c r="AH1293" i="8" s="1"/>
  <c r="AI1293" i="8" s="1"/>
  <c r="AE1293" i="8"/>
  <c r="AF1293" i="8" s="1"/>
  <c r="AB1293" i="8"/>
  <c r="AC1293" i="8" s="1"/>
  <c r="AT1292" i="8"/>
  <c r="AU1292" i="8" s="1"/>
  <c r="AS1292" i="8"/>
  <c r="AR1292" i="8"/>
  <c r="AQ1292" i="8"/>
  <c r="AP1292" i="8"/>
  <c r="AO1292" i="8"/>
  <c r="AN1292" i="8"/>
  <c r="AM1292" i="8"/>
  <c r="AL1292" i="8"/>
  <c r="AK1292" i="8"/>
  <c r="AJ1292" i="8"/>
  <c r="AG1292" i="8"/>
  <c r="AH1292" i="8" s="1"/>
  <c r="AI1292" i="8" s="1"/>
  <c r="AE1292" i="8"/>
  <c r="AF1292" i="8" s="1"/>
  <c r="AB1292" i="8"/>
  <c r="AC1292" i="8" s="1"/>
  <c r="AT1291" i="8"/>
  <c r="AU1291" i="8" s="1"/>
  <c r="AS1291" i="8"/>
  <c r="AR1291" i="8"/>
  <c r="AQ1291" i="8"/>
  <c r="AP1291" i="8"/>
  <c r="AO1291" i="8"/>
  <c r="AN1291" i="8"/>
  <c r="AM1291" i="8"/>
  <c r="AL1291" i="8"/>
  <c r="AK1291" i="8"/>
  <c r="AJ1291" i="8"/>
  <c r="AG1291" i="8"/>
  <c r="AH1291" i="8" s="1"/>
  <c r="AI1291" i="8" s="1"/>
  <c r="AE1291" i="8"/>
  <c r="AF1291" i="8" s="1"/>
  <c r="AB1291" i="8"/>
  <c r="AC1291" i="8" s="1"/>
  <c r="AT1290" i="8"/>
  <c r="AU1290" i="8" s="1"/>
  <c r="AS1290" i="8"/>
  <c r="AR1290" i="8"/>
  <c r="AQ1290" i="8"/>
  <c r="AP1290" i="8"/>
  <c r="AO1290" i="8"/>
  <c r="AN1290" i="8"/>
  <c r="AM1290" i="8"/>
  <c r="AL1290" i="8"/>
  <c r="AK1290" i="8"/>
  <c r="AJ1290" i="8"/>
  <c r="AG1290" i="8"/>
  <c r="AH1290" i="8" s="1"/>
  <c r="AI1290" i="8" s="1"/>
  <c r="AE1290" i="8"/>
  <c r="AF1290" i="8" s="1"/>
  <c r="AB1290" i="8"/>
  <c r="AC1290" i="8" s="1"/>
  <c r="AT1289" i="8"/>
  <c r="AU1289" i="8" s="1"/>
  <c r="AS1289" i="8"/>
  <c r="AR1289" i="8"/>
  <c r="AQ1289" i="8"/>
  <c r="AP1289" i="8"/>
  <c r="AO1289" i="8"/>
  <c r="AN1289" i="8"/>
  <c r="AM1289" i="8"/>
  <c r="AL1289" i="8"/>
  <c r="AK1289" i="8"/>
  <c r="AJ1289" i="8"/>
  <c r="AG1289" i="8"/>
  <c r="AH1289" i="8" s="1"/>
  <c r="AI1289" i="8" s="1"/>
  <c r="AE1289" i="8"/>
  <c r="AF1289" i="8" s="1"/>
  <c r="AB1289" i="8"/>
  <c r="AC1289" i="8" s="1"/>
  <c r="AT1288" i="8"/>
  <c r="AU1288" i="8" s="1"/>
  <c r="AS1288" i="8"/>
  <c r="AR1288" i="8"/>
  <c r="AQ1288" i="8"/>
  <c r="AP1288" i="8"/>
  <c r="AO1288" i="8"/>
  <c r="AN1288" i="8"/>
  <c r="AM1288" i="8"/>
  <c r="AL1288" i="8"/>
  <c r="AK1288" i="8"/>
  <c r="AJ1288" i="8"/>
  <c r="AG1288" i="8"/>
  <c r="AH1288" i="8" s="1"/>
  <c r="AI1288" i="8" s="1"/>
  <c r="AE1288" i="8"/>
  <c r="AF1288" i="8" s="1"/>
  <c r="AB1288" i="8"/>
  <c r="AC1288" i="8" s="1"/>
  <c r="AT1287" i="8"/>
  <c r="AU1287" i="8" s="1"/>
  <c r="AS1287" i="8"/>
  <c r="AR1287" i="8"/>
  <c r="AQ1287" i="8"/>
  <c r="AP1287" i="8"/>
  <c r="AO1287" i="8"/>
  <c r="AN1287" i="8"/>
  <c r="AM1287" i="8"/>
  <c r="AL1287" i="8"/>
  <c r="AK1287" i="8"/>
  <c r="AJ1287" i="8"/>
  <c r="AG1287" i="8"/>
  <c r="AH1287" i="8" s="1"/>
  <c r="AI1287" i="8" s="1"/>
  <c r="AE1287" i="8"/>
  <c r="AF1287" i="8" s="1"/>
  <c r="AB1287" i="8"/>
  <c r="AC1287" i="8" s="1"/>
  <c r="AT1286" i="8"/>
  <c r="AU1286" i="8" s="1"/>
  <c r="AS1286" i="8"/>
  <c r="AR1286" i="8"/>
  <c r="AQ1286" i="8"/>
  <c r="AP1286" i="8"/>
  <c r="AO1286" i="8"/>
  <c r="AN1286" i="8"/>
  <c r="AM1286" i="8"/>
  <c r="AL1286" i="8"/>
  <c r="AK1286" i="8"/>
  <c r="AJ1286" i="8"/>
  <c r="AG1286" i="8"/>
  <c r="AH1286" i="8" s="1"/>
  <c r="AI1286" i="8" s="1"/>
  <c r="AE1286" i="8"/>
  <c r="AF1286" i="8" s="1"/>
  <c r="AB1286" i="8"/>
  <c r="AC1286" i="8" s="1"/>
  <c r="AT1285" i="8"/>
  <c r="AU1285" i="8" s="1"/>
  <c r="AS1285" i="8"/>
  <c r="AR1285" i="8"/>
  <c r="AQ1285" i="8"/>
  <c r="AP1285" i="8"/>
  <c r="AO1285" i="8"/>
  <c r="AN1285" i="8"/>
  <c r="AM1285" i="8"/>
  <c r="AL1285" i="8"/>
  <c r="AK1285" i="8"/>
  <c r="AJ1285" i="8"/>
  <c r="AG1285" i="8"/>
  <c r="AH1285" i="8" s="1"/>
  <c r="AI1285" i="8" s="1"/>
  <c r="AE1285" i="8"/>
  <c r="AF1285" i="8" s="1"/>
  <c r="AC1285" i="8"/>
  <c r="AB1285" i="8"/>
  <c r="AT1284" i="8"/>
  <c r="AU1284" i="8" s="1"/>
  <c r="AS1284" i="8"/>
  <c r="AR1284" i="8"/>
  <c r="AQ1284" i="8"/>
  <c r="AP1284" i="8"/>
  <c r="AO1284" i="8"/>
  <c r="AN1284" i="8"/>
  <c r="AM1284" i="8"/>
  <c r="AL1284" i="8"/>
  <c r="AK1284" i="8"/>
  <c r="AJ1284" i="8"/>
  <c r="AG1284" i="8"/>
  <c r="AH1284" i="8" s="1"/>
  <c r="AI1284" i="8" s="1"/>
  <c r="AE1284" i="8"/>
  <c r="AF1284" i="8" s="1"/>
  <c r="AB1284" i="8"/>
  <c r="AC1284" i="8" s="1"/>
  <c r="AT1283" i="8"/>
  <c r="AU1283" i="8" s="1"/>
  <c r="AS1283" i="8"/>
  <c r="AR1283" i="8"/>
  <c r="AQ1283" i="8"/>
  <c r="AP1283" i="8"/>
  <c r="AO1283" i="8"/>
  <c r="AN1283" i="8"/>
  <c r="AM1283" i="8"/>
  <c r="AL1283" i="8"/>
  <c r="AK1283" i="8"/>
  <c r="AJ1283" i="8"/>
  <c r="AH1283" i="8"/>
  <c r="AI1283" i="8" s="1"/>
  <c r="AG1283" i="8"/>
  <c r="AF1283" i="8"/>
  <c r="AE1283" i="8"/>
  <c r="AB1283" i="8"/>
  <c r="AC1283" i="8" s="1"/>
  <c r="AT1282" i="8"/>
  <c r="AU1282" i="8" s="1"/>
  <c r="AS1282" i="8"/>
  <c r="AR1282" i="8"/>
  <c r="AQ1282" i="8"/>
  <c r="AP1282" i="8"/>
  <c r="AO1282" i="8"/>
  <c r="AN1282" i="8"/>
  <c r="AM1282" i="8"/>
  <c r="AL1282" i="8"/>
  <c r="AK1282" i="8"/>
  <c r="AJ1282" i="8"/>
  <c r="AG1282" i="8"/>
  <c r="AH1282" i="8" s="1"/>
  <c r="AI1282" i="8" s="1"/>
  <c r="AE1282" i="8"/>
  <c r="AF1282" i="8" s="1"/>
  <c r="AB1282" i="8"/>
  <c r="AC1282" i="8" s="1"/>
  <c r="AT1281" i="8"/>
  <c r="AU1281" i="8" s="1"/>
  <c r="AS1281" i="8"/>
  <c r="AR1281" i="8"/>
  <c r="AQ1281" i="8"/>
  <c r="AP1281" i="8"/>
  <c r="AO1281" i="8"/>
  <c r="AN1281" i="8"/>
  <c r="AM1281" i="8"/>
  <c r="AL1281" i="8"/>
  <c r="AK1281" i="8"/>
  <c r="AJ1281" i="8"/>
  <c r="AG1281" i="8"/>
  <c r="AH1281" i="8" s="1"/>
  <c r="AI1281" i="8" s="1"/>
  <c r="AE1281" i="8"/>
  <c r="AF1281" i="8" s="1"/>
  <c r="AB1281" i="8"/>
  <c r="AC1281" i="8" s="1"/>
  <c r="AT1280" i="8"/>
  <c r="AU1280" i="8" s="1"/>
  <c r="AS1280" i="8"/>
  <c r="AR1280" i="8"/>
  <c r="AQ1280" i="8"/>
  <c r="AP1280" i="8"/>
  <c r="AO1280" i="8"/>
  <c r="AN1280" i="8"/>
  <c r="AM1280" i="8"/>
  <c r="AL1280" i="8"/>
  <c r="AK1280" i="8"/>
  <c r="AJ1280" i="8"/>
  <c r="AG1280" i="8"/>
  <c r="AH1280" i="8" s="1"/>
  <c r="AI1280" i="8" s="1"/>
  <c r="AE1280" i="8"/>
  <c r="AF1280" i="8" s="1"/>
  <c r="AB1280" i="8"/>
  <c r="AC1280" i="8" s="1"/>
  <c r="AT1279" i="8"/>
  <c r="AU1279" i="8" s="1"/>
  <c r="AS1279" i="8"/>
  <c r="AR1279" i="8"/>
  <c r="AQ1279" i="8"/>
  <c r="AP1279" i="8"/>
  <c r="AO1279" i="8"/>
  <c r="AN1279" i="8"/>
  <c r="AM1279" i="8"/>
  <c r="AL1279" i="8"/>
  <c r="AK1279" i="8"/>
  <c r="AJ1279" i="8"/>
  <c r="AG1279" i="8"/>
  <c r="AH1279" i="8" s="1"/>
  <c r="AI1279" i="8" s="1"/>
  <c r="AE1279" i="8"/>
  <c r="AF1279" i="8" s="1"/>
  <c r="AB1279" i="8"/>
  <c r="AC1279" i="8" s="1"/>
  <c r="AT1278" i="8"/>
  <c r="AU1278" i="8" s="1"/>
  <c r="AS1278" i="8"/>
  <c r="AR1278" i="8"/>
  <c r="AQ1278" i="8"/>
  <c r="AP1278" i="8"/>
  <c r="AO1278" i="8"/>
  <c r="AN1278" i="8"/>
  <c r="AM1278" i="8"/>
  <c r="AL1278" i="8"/>
  <c r="AK1278" i="8"/>
  <c r="AJ1278" i="8"/>
  <c r="AG1278" i="8"/>
  <c r="AH1278" i="8" s="1"/>
  <c r="AI1278" i="8" s="1"/>
  <c r="AE1278" i="8"/>
  <c r="AF1278" i="8" s="1"/>
  <c r="AB1278" i="8"/>
  <c r="AC1278" i="8" s="1"/>
  <c r="AT1277" i="8"/>
  <c r="AU1277" i="8" s="1"/>
  <c r="AS1277" i="8"/>
  <c r="AR1277" i="8"/>
  <c r="AQ1277" i="8"/>
  <c r="AP1277" i="8"/>
  <c r="AO1277" i="8"/>
  <c r="AN1277" i="8"/>
  <c r="AM1277" i="8"/>
  <c r="AL1277" i="8"/>
  <c r="AK1277" i="8"/>
  <c r="AJ1277" i="8"/>
  <c r="AG1277" i="8"/>
  <c r="AH1277" i="8" s="1"/>
  <c r="AI1277" i="8" s="1"/>
  <c r="AE1277" i="8"/>
  <c r="AF1277" i="8" s="1"/>
  <c r="AB1277" i="8"/>
  <c r="AC1277" i="8" s="1"/>
  <c r="AT1276" i="8"/>
  <c r="AU1276" i="8" s="1"/>
  <c r="AS1276" i="8"/>
  <c r="AR1276" i="8"/>
  <c r="AQ1276" i="8"/>
  <c r="AP1276" i="8"/>
  <c r="AO1276" i="8"/>
  <c r="AN1276" i="8"/>
  <c r="AM1276" i="8"/>
  <c r="AL1276" i="8"/>
  <c r="AK1276" i="8"/>
  <c r="AJ1276" i="8"/>
  <c r="AG1276" i="8"/>
  <c r="AH1276" i="8" s="1"/>
  <c r="AI1276" i="8" s="1"/>
  <c r="AE1276" i="8"/>
  <c r="AF1276" i="8" s="1"/>
  <c r="AB1276" i="8"/>
  <c r="AC1276" i="8" s="1"/>
  <c r="AT1275" i="8"/>
  <c r="AU1275" i="8" s="1"/>
  <c r="AS1275" i="8"/>
  <c r="AR1275" i="8"/>
  <c r="AQ1275" i="8"/>
  <c r="AP1275" i="8"/>
  <c r="AO1275" i="8"/>
  <c r="AN1275" i="8"/>
  <c r="AM1275" i="8"/>
  <c r="AL1275" i="8"/>
  <c r="AK1275" i="8"/>
  <c r="AJ1275" i="8"/>
  <c r="AH1275" i="8"/>
  <c r="AI1275" i="8" s="1"/>
  <c r="AG1275" i="8"/>
  <c r="AE1275" i="8"/>
  <c r="AF1275" i="8" s="1"/>
  <c r="AB1275" i="8"/>
  <c r="AC1275" i="8" s="1"/>
  <c r="AT1274" i="8"/>
  <c r="AU1274" i="8" s="1"/>
  <c r="AS1274" i="8"/>
  <c r="AR1274" i="8"/>
  <c r="AQ1274" i="8"/>
  <c r="AP1274" i="8"/>
  <c r="AO1274" i="8"/>
  <c r="AN1274" i="8"/>
  <c r="AM1274" i="8"/>
  <c r="AL1274" i="8"/>
  <c r="AK1274" i="8"/>
  <c r="AJ1274" i="8"/>
  <c r="AG1274" i="8"/>
  <c r="AH1274" i="8" s="1"/>
  <c r="AI1274" i="8" s="1"/>
  <c r="AE1274" i="8"/>
  <c r="AF1274" i="8" s="1"/>
  <c r="AB1274" i="8"/>
  <c r="AC1274" i="8" s="1"/>
  <c r="AT1273" i="8"/>
  <c r="AU1273" i="8" s="1"/>
  <c r="AS1273" i="8"/>
  <c r="AR1273" i="8"/>
  <c r="AQ1273" i="8"/>
  <c r="AP1273" i="8"/>
  <c r="AO1273" i="8"/>
  <c r="AN1273" i="8"/>
  <c r="AM1273" i="8"/>
  <c r="AL1273" i="8"/>
  <c r="AK1273" i="8"/>
  <c r="AJ1273" i="8"/>
  <c r="AG1273" i="8"/>
  <c r="AH1273" i="8" s="1"/>
  <c r="AI1273" i="8" s="1"/>
  <c r="AF1273" i="8"/>
  <c r="AE1273" i="8"/>
  <c r="AB1273" i="8"/>
  <c r="AC1273" i="8" s="1"/>
  <c r="AT1272" i="8"/>
  <c r="AU1272" i="8" s="1"/>
  <c r="AS1272" i="8"/>
  <c r="AR1272" i="8"/>
  <c r="AQ1272" i="8"/>
  <c r="AP1272" i="8"/>
  <c r="AO1272" i="8"/>
  <c r="AN1272" i="8"/>
  <c r="AM1272" i="8"/>
  <c r="AL1272" i="8"/>
  <c r="AK1272" i="8"/>
  <c r="AJ1272" i="8"/>
  <c r="AG1272" i="8"/>
  <c r="AH1272" i="8" s="1"/>
  <c r="AI1272" i="8" s="1"/>
  <c r="AE1272" i="8"/>
  <c r="AF1272" i="8" s="1"/>
  <c r="AB1272" i="8"/>
  <c r="AC1272" i="8" s="1"/>
  <c r="AT1271" i="8"/>
  <c r="AU1271" i="8" s="1"/>
  <c r="AS1271" i="8"/>
  <c r="AR1271" i="8"/>
  <c r="AQ1271" i="8"/>
  <c r="AP1271" i="8"/>
  <c r="AO1271" i="8"/>
  <c r="AN1271" i="8"/>
  <c r="AM1271" i="8"/>
  <c r="AL1271" i="8"/>
  <c r="AK1271" i="8"/>
  <c r="AJ1271" i="8"/>
  <c r="AG1271" i="8"/>
  <c r="AH1271" i="8" s="1"/>
  <c r="AI1271" i="8" s="1"/>
  <c r="AF1271" i="8"/>
  <c r="AE1271" i="8"/>
  <c r="AB1271" i="8"/>
  <c r="AC1271" i="8" s="1"/>
  <c r="AU1270" i="8"/>
  <c r="AT1270" i="8"/>
  <c r="AS1270" i="8"/>
  <c r="AR1270" i="8"/>
  <c r="AQ1270" i="8"/>
  <c r="AP1270" i="8"/>
  <c r="AO1270" i="8"/>
  <c r="AN1270" i="8"/>
  <c r="AM1270" i="8"/>
  <c r="AL1270" i="8"/>
  <c r="AK1270" i="8"/>
  <c r="AJ1270" i="8"/>
  <c r="AG1270" i="8"/>
  <c r="AH1270" i="8" s="1"/>
  <c r="AI1270" i="8" s="1"/>
  <c r="AE1270" i="8"/>
  <c r="AF1270" i="8" s="1"/>
  <c r="AB1270" i="8"/>
  <c r="AC1270" i="8" s="1"/>
  <c r="AT1269" i="8"/>
  <c r="AU1269" i="8" s="1"/>
  <c r="AS1269" i="8"/>
  <c r="AR1269" i="8"/>
  <c r="AQ1269" i="8"/>
  <c r="AP1269" i="8"/>
  <c r="AO1269" i="8"/>
  <c r="AN1269" i="8"/>
  <c r="AM1269" i="8"/>
  <c r="AL1269" i="8"/>
  <c r="AK1269" i="8"/>
  <c r="AJ1269" i="8"/>
  <c r="AG1269" i="8"/>
  <c r="AH1269" i="8" s="1"/>
  <c r="AI1269" i="8" s="1"/>
  <c r="AE1269" i="8"/>
  <c r="AF1269" i="8" s="1"/>
  <c r="AB1269" i="8"/>
  <c r="AC1269" i="8" s="1"/>
  <c r="AT1268" i="8"/>
  <c r="AU1268" i="8" s="1"/>
  <c r="AS1268" i="8"/>
  <c r="AR1268" i="8"/>
  <c r="AQ1268" i="8"/>
  <c r="AP1268" i="8"/>
  <c r="AO1268" i="8"/>
  <c r="AN1268" i="8"/>
  <c r="AM1268" i="8"/>
  <c r="AL1268" i="8"/>
  <c r="AK1268" i="8"/>
  <c r="AJ1268" i="8"/>
  <c r="AG1268" i="8"/>
  <c r="AH1268" i="8" s="1"/>
  <c r="AI1268" i="8" s="1"/>
  <c r="AE1268" i="8"/>
  <c r="AF1268" i="8" s="1"/>
  <c r="AB1268" i="8"/>
  <c r="AC1268" i="8" s="1"/>
  <c r="AT1267" i="8"/>
  <c r="AU1267" i="8" s="1"/>
  <c r="AS1267" i="8"/>
  <c r="AR1267" i="8"/>
  <c r="AQ1267" i="8"/>
  <c r="AP1267" i="8"/>
  <c r="AO1267" i="8"/>
  <c r="AN1267" i="8"/>
  <c r="AM1267" i="8"/>
  <c r="AL1267" i="8"/>
  <c r="AK1267" i="8"/>
  <c r="AJ1267" i="8"/>
  <c r="AH1267" i="8"/>
  <c r="AI1267" i="8" s="1"/>
  <c r="AG1267" i="8"/>
  <c r="AE1267" i="8"/>
  <c r="AF1267" i="8" s="1"/>
  <c r="AB1267" i="8"/>
  <c r="AC1267" i="8" s="1"/>
  <c r="AT1266" i="8"/>
  <c r="AU1266" i="8" s="1"/>
  <c r="AS1266" i="8"/>
  <c r="AR1266" i="8"/>
  <c r="AQ1266" i="8"/>
  <c r="AP1266" i="8"/>
  <c r="AO1266" i="8"/>
  <c r="AN1266" i="8"/>
  <c r="AM1266" i="8"/>
  <c r="AL1266" i="8"/>
  <c r="AK1266" i="8"/>
  <c r="AJ1266" i="8"/>
  <c r="AG1266" i="8"/>
  <c r="AH1266" i="8" s="1"/>
  <c r="AI1266" i="8" s="1"/>
  <c r="AE1266" i="8"/>
  <c r="AF1266" i="8" s="1"/>
  <c r="AB1266" i="8"/>
  <c r="AC1266" i="8" s="1"/>
  <c r="AT1265" i="8"/>
  <c r="AU1265" i="8" s="1"/>
  <c r="AS1265" i="8"/>
  <c r="AR1265" i="8"/>
  <c r="AQ1265" i="8"/>
  <c r="AP1265" i="8"/>
  <c r="AO1265" i="8"/>
  <c r="AN1265" i="8"/>
  <c r="AM1265" i="8"/>
  <c r="AL1265" i="8"/>
  <c r="AK1265" i="8"/>
  <c r="AJ1265" i="8"/>
  <c r="AG1265" i="8"/>
  <c r="AH1265" i="8" s="1"/>
  <c r="AI1265" i="8" s="1"/>
  <c r="AF1265" i="8"/>
  <c r="AE1265" i="8"/>
  <c r="AB1265" i="8"/>
  <c r="AC1265" i="8" s="1"/>
  <c r="AT1264" i="8"/>
  <c r="AU1264" i="8" s="1"/>
  <c r="AS1264" i="8"/>
  <c r="AR1264" i="8"/>
  <c r="AQ1264" i="8"/>
  <c r="AP1264" i="8"/>
  <c r="AO1264" i="8"/>
  <c r="AN1264" i="8"/>
  <c r="AM1264" i="8"/>
  <c r="AL1264" i="8"/>
  <c r="AK1264" i="8"/>
  <c r="AJ1264" i="8"/>
  <c r="AG1264" i="8"/>
  <c r="AH1264" i="8" s="1"/>
  <c r="AI1264" i="8" s="1"/>
  <c r="AE1264" i="8"/>
  <c r="AF1264" i="8" s="1"/>
  <c r="AB1264" i="8"/>
  <c r="AC1264" i="8" s="1"/>
  <c r="AT1263" i="8"/>
  <c r="AU1263" i="8" s="1"/>
  <c r="AS1263" i="8"/>
  <c r="AR1263" i="8"/>
  <c r="AQ1263" i="8"/>
  <c r="AP1263" i="8"/>
  <c r="AO1263" i="8"/>
  <c r="AN1263" i="8"/>
  <c r="AM1263" i="8"/>
  <c r="AL1263" i="8"/>
  <c r="AK1263" i="8"/>
  <c r="AJ1263" i="8"/>
  <c r="AG1263" i="8"/>
  <c r="AH1263" i="8" s="1"/>
  <c r="AI1263" i="8" s="1"/>
  <c r="AE1263" i="8"/>
  <c r="AF1263" i="8" s="1"/>
  <c r="AB1263" i="8"/>
  <c r="AC1263" i="8" s="1"/>
  <c r="AT1262" i="8"/>
  <c r="AU1262" i="8" s="1"/>
  <c r="AS1262" i="8"/>
  <c r="AR1262" i="8"/>
  <c r="AQ1262" i="8"/>
  <c r="AP1262" i="8"/>
  <c r="AO1262" i="8"/>
  <c r="AN1262" i="8"/>
  <c r="AM1262" i="8"/>
  <c r="AL1262" i="8"/>
  <c r="AK1262" i="8"/>
  <c r="AJ1262" i="8"/>
  <c r="AG1262" i="8"/>
  <c r="AH1262" i="8" s="1"/>
  <c r="AI1262" i="8" s="1"/>
  <c r="AE1262" i="8"/>
  <c r="AF1262" i="8" s="1"/>
  <c r="AB1262" i="8"/>
  <c r="AC1262" i="8" s="1"/>
  <c r="AT1261" i="8"/>
  <c r="AU1261" i="8" s="1"/>
  <c r="AS1261" i="8"/>
  <c r="AR1261" i="8"/>
  <c r="AQ1261" i="8"/>
  <c r="AP1261" i="8"/>
  <c r="AO1261" i="8"/>
  <c r="AN1261" i="8"/>
  <c r="AM1261" i="8"/>
  <c r="AL1261" i="8"/>
  <c r="AK1261" i="8"/>
  <c r="AJ1261" i="8"/>
  <c r="AG1261" i="8"/>
  <c r="AH1261" i="8" s="1"/>
  <c r="AI1261" i="8" s="1"/>
  <c r="AE1261" i="8"/>
  <c r="AF1261" i="8" s="1"/>
  <c r="AB1261" i="8"/>
  <c r="AC1261" i="8" s="1"/>
  <c r="AU1260" i="8"/>
  <c r="AT1260" i="8"/>
  <c r="AS1260" i="8"/>
  <c r="AR1260" i="8"/>
  <c r="AQ1260" i="8"/>
  <c r="AP1260" i="8"/>
  <c r="AO1260" i="8"/>
  <c r="AN1260" i="8"/>
  <c r="AM1260" i="8"/>
  <c r="AL1260" i="8"/>
  <c r="AK1260" i="8"/>
  <c r="AJ1260" i="8"/>
  <c r="AG1260" i="8"/>
  <c r="AH1260" i="8" s="1"/>
  <c r="AI1260" i="8" s="1"/>
  <c r="AE1260" i="8"/>
  <c r="AF1260" i="8" s="1"/>
  <c r="AB1260" i="8"/>
  <c r="AC1260" i="8" s="1"/>
  <c r="AT1259" i="8"/>
  <c r="AU1259" i="8" s="1"/>
  <c r="AS1259" i="8"/>
  <c r="AR1259" i="8"/>
  <c r="AQ1259" i="8"/>
  <c r="AP1259" i="8"/>
  <c r="AO1259" i="8"/>
  <c r="AN1259" i="8"/>
  <c r="AM1259" i="8"/>
  <c r="AL1259" i="8"/>
  <c r="AK1259" i="8"/>
  <c r="AJ1259" i="8"/>
  <c r="AH1259" i="8"/>
  <c r="AI1259" i="8" s="1"/>
  <c r="AG1259" i="8"/>
  <c r="AE1259" i="8"/>
  <c r="AF1259" i="8" s="1"/>
  <c r="AB1259" i="8"/>
  <c r="AC1259" i="8" s="1"/>
  <c r="AU1258" i="8"/>
  <c r="AT1258" i="8"/>
  <c r="AS1258" i="8"/>
  <c r="AR1258" i="8"/>
  <c r="AQ1258" i="8"/>
  <c r="AP1258" i="8"/>
  <c r="AO1258" i="8"/>
  <c r="AN1258" i="8"/>
  <c r="AM1258" i="8"/>
  <c r="AL1258" i="8"/>
  <c r="AK1258" i="8"/>
  <c r="AJ1258" i="8"/>
  <c r="AG1258" i="8"/>
  <c r="AH1258" i="8" s="1"/>
  <c r="AI1258" i="8" s="1"/>
  <c r="AE1258" i="8"/>
  <c r="AF1258" i="8" s="1"/>
  <c r="AB1258" i="8"/>
  <c r="AC1258" i="8" s="1"/>
  <c r="AT1257" i="8"/>
  <c r="AU1257" i="8" s="1"/>
  <c r="AS1257" i="8"/>
  <c r="AR1257" i="8"/>
  <c r="AQ1257" i="8"/>
  <c r="AP1257" i="8"/>
  <c r="AO1257" i="8"/>
  <c r="AN1257" i="8"/>
  <c r="AM1257" i="8"/>
  <c r="AL1257" i="8"/>
  <c r="AK1257" i="8"/>
  <c r="AJ1257" i="8"/>
  <c r="AH1257" i="8"/>
  <c r="AI1257" i="8" s="1"/>
  <c r="AG1257" i="8"/>
  <c r="AF1257" i="8"/>
  <c r="AE1257" i="8"/>
  <c r="AB1257" i="8"/>
  <c r="AC1257" i="8" s="1"/>
  <c r="AT1256" i="8"/>
  <c r="AU1256" i="8" s="1"/>
  <c r="AS1256" i="8"/>
  <c r="AR1256" i="8"/>
  <c r="AQ1256" i="8"/>
  <c r="AP1256" i="8"/>
  <c r="AO1256" i="8"/>
  <c r="AN1256" i="8"/>
  <c r="AM1256" i="8"/>
  <c r="AL1256" i="8"/>
  <c r="AK1256" i="8"/>
  <c r="AJ1256" i="8"/>
  <c r="AG1256" i="8"/>
  <c r="AH1256" i="8" s="1"/>
  <c r="AI1256" i="8" s="1"/>
  <c r="AE1256" i="8"/>
  <c r="AF1256" i="8" s="1"/>
  <c r="AB1256" i="8"/>
  <c r="AC1256" i="8" s="1"/>
  <c r="AT1255" i="8"/>
  <c r="AU1255" i="8" s="1"/>
  <c r="AS1255" i="8"/>
  <c r="AR1255" i="8"/>
  <c r="AQ1255" i="8"/>
  <c r="AP1255" i="8"/>
  <c r="AO1255" i="8"/>
  <c r="AN1255" i="8"/>
  <c r="AM1255" i="8"/>
  <c r="AL1255" i="8"/>
  <c r="AK1255" i="8"/>
  <c r="AJ1255" i="8"/>
  <c r="AG1255" i="8"/>
  <c r="AH1255" i="8" s="1"/>
  <c r="AI1255" i="8" s="1"/>
  <c r="AE1255" i="8"/>
  <c r="AF1255" i="8" s="1"/>
  <c r="AB1255" i="8"/>
  <c r="AC1255" i="8" s="1"/>
  <c r="AU1254" i="8"/>
  <c r="AT1254" i="8"/>
  <c r="AS1254" i="8"/>
  <c r="AR1254" i="8"/>
  <c r="AQ1254" i="8"/>
  <c r="AP1254" i="8"/>
  <c r="AO1254" i="8"/>
  <c r="AN1254" i="8"/>
  <c r="AM1254" i="8"/>
  <c r="AL1254" i="8"/>
  <c r="AK1254" i="8"/>
  <c r="AJ1254" i="8"/>
  <c r="AG1254" i="8"/>
  <c r="AH1254" i="8" s="1"/>
  <c r="AI1254" i="8" s="1"/>
  <c r="AE1254" i="8"/>
  <c r="AF1254" i="8" s="1"/>
  <c r="AB1254" i="8"/>
  <c r="AC1254" i="8" s="1"/>
  <c r="AT1253" i="8"/>
  <c r="AU1253" i="8" s="1"/>
  <c r="AS1253" i="8"/>
  <c r="AR1253" i="8"/>
  <c r="AQ1253" i="8"/>
  <c r="AP1253" i="8"/>
  <c r="AO1253" i="8"/>
  <c r="AN1253" i="8"/>
  <c r="AM1253" i="8"/>
  <c r="AL1253" i="8"/>
  <c r="AK1253" i="8"/>
  <c r="AJ1253" i="8"/>
  <c r="AH1253" i="8"/>
  <c r="AI1253" i="8" s="1"/>
  <c r="AG1253" i="8"/>
  <c r="AE1253" i="8"/>
  <c r="AF1253" i="8" s="1"/>
  <c r="AB1253" i="8"/>
  <c r="AC1253" i="8" s="1"/>
  <c r="AU1252" i="8"/>
  <c r="AT1252" i="8"/>
  <c r="AS1252" i="8"/>
  <c r="AR1252" i="8"/>
  <c r="AQ1252" i="8"/>
  <c r="AP1252" i="8"/>
  <c r="AO1252" i="8"/>
  <c r="AN1252" i="8"/>
  <c r="AM1252" i="8"/>
  <c r="AL1252" i="8"/>
  <c r="AK1252" i="8"/>
  <c r="AJ1252" i="8"/>
  <c r="AG1252" i="8"/>
  <c r="AH1252" i="8" s="1"/>
  <c r="AI1252" i="8" s="1"/>
  <c r="AE1252" i="8"/>
  <c r="AF1252" i="8" s="1"/>
  <c r="AB1252" i="8"/>
  <c r="AC1252" i="8" s="1"/>
  <c r="AT1251" i="8"/>
  <c r="AU1251" i="8" s="1"/>
  <c r="AS1251" i="8"/>
  <c r="AR1251" i="8"/>
  <c r="AQ1251" i="8"/>
  <c r="AP1251" i="8"/>
  <c r="AO1251" i="8"/>
  <c r="AN1251" i="8"/>
  <c r="AM1251" i="8"/>
  <c r="AL1251" i="8"/>
  <c r="AK1251" i="8"/>
  <c r="AJ1251" i="8"/>
  <c r="AH1251" i="8"/>
  <c r="AI1251" i="8" s="1"/>
  <c r="AG1251" i="8"/>
  <c r="AE1251" i="8"/>
  <c r="AF1251" i="8" s="1"/>
  <c r="AB1251" i="8"/>
  <c r="AC1251" i="8" s="1"/>
  <c r="AU1250" i="8"/>
  <c r="AT1250" i="8"/>
  <c r="AS1250" i="8"/>
  <c r="AR1250" i="8"/>
  <c r="AQ1250" i="8"/>
  <c r="AP1250" i="8"/>
  <c r="AO1250" i="8"/>
  <c r="AN1250" i="8"/>
  <c r="AM1250" i="8"/>
  <c r="AL1250" i="8"/>
  <c r="AK1250" i="8"/>
  <c r="AJ1250" i="8"/>
  <c r="AG1250" i="8"/>
  <c r="AH1250" i="8" s="1"/>
  <c r="AI1250" i="8" s="1"/>
  <c r="AE1250" i="8"/>
  <c r="AF1250" i="8" s="1"/>
  <c r="AB1250" i="8"/>
  <c r="AC1250" i="8" s="1"/>
  <c r="AT1249" i="8"/>
  <c r="AU1249" i="8" s="1"/>
  <c r="AS1249" i="8"/>
  <c r="AR1249" i="8"/>
  <c r="AQ1249" i="8"/>
  <c r="AP1249" i="8"/>
  <c r="AO1249" i="8"/>
  <c r="AN1249" i="8"/>
  <c r="AM1249" i="8"/>
  <c r="AL1249" i="8"/>
  <c r="AK1249" i="8"/>
  <c r="AJ1249" i="8"/>
  <c r="AH1249" i="8"/>
  <c r="AI1249" i="8" s="1"/>
  <c r="AG1249" i="8"/>
  <c r="AF1249" i="8"/>
  <c r="AE1249" i="8"/>
  <c r="AB1249" i="8"/>
  <c r="AC1249" i="8" s="1"/>
  <c r="AT1248" i="8"/>
  <c r="AU1248" i="8" s="1"/>
  <c r="AS1248" i="8"/>
  <c r="AR1248" i="8"/>
  <c r="AQ1248" i="8"/>
  <c r="AP1248" i="8"/>
  <c r="AO1248" i="8"/>
  <c r="AN1248" i="8"/>
  <c r="AM1248" i="8"/>
  <c r="AL1248" i="8"/>
  <c r="AK1248" i="8"/>
  <c r="AJ1248" i="8"/>
  <c r="AG1248" i="8"/>
  <c r="AH1248" i="8" s="1"/>
  <c r="AI1248" i="8" s="1"/>
  <c r="AE1248" i="8"/>
  <c r="AF1248" i="8" s="1"/>
  <c r="AB1248" i="8"/>
  <c r="AC1248" i="8" s="1"/>
  <c r="AT1247" i="8"/>
  <c r="AU1247" i="8" s="1"/>
  <c r="AS1247" i="8"/>
  <c r="AR1247" i="8"/>
  <c r="AQ1247" i="8"/>
  <c r="AP1247" i="8"/>
  <c r="AO1247" i="8"/>
  <c r="AN1247" i="8"/>
  <c r="AM1247" i="8"/>
  <c r="AL1247" i="8"/>
  <c r="AK1247" i="8"/>
  <c r="AJ1247" i="8"/>
  <c r="AG1247" i="8"/>
  <c r="AH1247" i="8" s="1"/>
  <c r="AI1247" i="8" s="1"/>
  <c r="AE1247" i="8"/>
  <c r="AF1247" i="8" s="1"/>
  <c r="AB1247" i="8"/>
  <c r="AC1247" i="8" s="1"/>
  <c r="AT1246" i="8"/>
  <c r="AU1246" i="8" s="1"/>
  <c r="AS1246" i="8"/>
  <c r="AR1246" i="8"/>
  <c r="AQ1246" i="8"/>
  <c r="AP1246" i="8"/>
  <c r="AO1246" i="8"/>
  <c r="AN1246" i="8"/>
  <c r="AM1246" i="8"/>
  <c r="AL1246" i="8"/>
  <c r="AK1246" i="8"/>
  <c r="AJ1246" i="8"/>
  <c r="AG1246" i="8"/>
  <c r="AH1246" i="8" s="1"/>
  <c r="AI1246" i="8" s="1"/>
  <c r="AE1246" i="8"/>
  <c r="AF1246" i="8" s="1"/>
  <c r="AB1246" i="8"/>
  <c r="AC1246" i="8" s="1"/>
  <c r="AT1245" i="8"/>
  <c r="AU1245" i="8" s="1"/>
  <c r="AS1245" i="8"/>
  <c r="AR1245" i="8"/>
  <c r="AQ1245" i="8"/>
  <c r="AP1245" i="8"/>
  <c r="AO1245" i="8"/>
  <c r="AN1245" i="8"/>
  <c r="AM1245" i="8"/>
  <c r="AL1245" i="8"/>
  <c r="AK1245" i="8"/>
  <c r="AJ1245" i="8"/>
  <c r="AG1245" i="8"/>
  <c r="AH1245" i="8" s="1"/>
  <c r="AI1245" i="8" s="1"/>
  <c r="AE1245" i="8"/>
  <c r="AF1245" i="8" s="1"/>
  <c r="AB1245" i="8"/>
  <c r="AC1245" i="8" s="1"/>
  <c r="AU1244" i="8"/>
  <c r="AT1244" i="8"/>
  <c r="AS1244" i="8"/>
  <c r="AR1244" i="8"/>
  <c r="AQ1244" i="8"/>
  <c r="AP1244" i="8"/>
  <c r="AO1244" i="8"/>
  <c r="AN1244" i="8"/>
  <c r="AM1244" i="8"/>
  <c r="AL1244" i="8"/>
  <c r="AK1244" i="8"/>
  <c r="AJ1244" i="8"/>
  <c r="AG1244" i="8"/>
  <c r="AH1244" i="8" s="1"/>
  <c r="AI1244" i="8" s="1"/>
  <c r="AE1244" i="8"/>
  <c r="AF1244" i="8" s="1"/>
  <c r="AB1244" i="8"/>
  <c r="AC1244" i="8" s="1"/>
  <c r="AT1243" i="8"/>
  <c r="AU1243" i="8" s="1"/>
  <c r="AS1243" i="8"/>
  <c r="AR1243" i="8"/>
  <c r="AQ1243" i="8"/>
  <c r="AP1243" i="8"/>
  <c r="AO1243" i="8"/>
  <c r="AN1243" i="8"/>
  <c r="AM1243" i="8"/>
  <c r="AL1243" i="8"/>
  <c r="AK1243" i="8"/>
  <c r="AJ1243" i="8"/>
  <c r="AH1243" i="8"/>
  <c r="AI1243" i="8" s="1"/>
  <c r="AG1243" i="8"/>
  <c r="AE1243" i="8"/>
  <c r="AF1243" i="8" s="1"/>
  <c r="AB1243" i="8"/>
  <c r="AC1243" i="8" s="1"/>
  <c r="AT1242" i="8"/>
  <c r="AU1242" i="8" s="1"/>
  <c r="AS1242" i="8"/>
  <c r="AR1242" i="8"/>
  <c r="AQ1242" i="8"/>
  <c r="AP1242" i="8"/>
  <c r="AO1242" i="8"/>
  <c r="AN1242" i="8"/>
  <c r="AM1242" i="8"/>
  <c r="AL1242" i="8"/>
  <c r="AK1242" i="8"/>
  <c r="AJ1242" i="8"/>
  <c r="AG1242" i="8"/>
  <c r="AH1242" i="8" s="1"/>
  <c r="AI1242" i="8" s="1"/>
  <c r="AE1242" i="8"/>
  <c r="AF1242" i="8" s="1"/>
  <c r="AB1242" i="8"/>
  <c r="AC1242" i="8" s="1"/>
  <c r="AT1241" i="8"/>
  <c r="AU1241" i="8" s="1"/>
  <c r="AS1241" i="8"/>
  <c r="AR1241" i="8"/>
  <c r="AQ1241" i="8"/>
  <c r="AP1241" i="8"/>
  <c r="AO1241" i="8"/>
  <c r="AN1241" i="8"/>
  <c r="AM1241" i="8"/>
  <c r="AL1241" i="8"/>
  <c r="AK1241" i="8"/>
  <c r="AJ1241" i="8"/>
  <c r="AH1241" i="8"/>
  <c r="AI1241" i="8" s="1"/>
  <c r="AG1241" i="8"/>
  <c r="AE1241" i="8"/>
  <c r="AF1241" i="8" s="1"/>
  <c r="AB1241" i="8"/>
  <c r="AC1241" i="8" s="1"/>
  <c r="AU1240" i="8"/>
  <c r="AT1240" i="8"/>
  <c r="AS1240" i="8"/>
  <c r="AR1240" i="8"/>
  <c r="AQ1240" i="8"/>
  <c r="AP1240" i="8"/>
  <c r="AO1240" i="8"/>
  <c r="AN1240" i="8"/>
  <c r="AM1240" i="8"/>
  <c r="AL1240" i="8"/>
  <c r="AK1240" i="8"/>
  <c r="AJ1240" i="8"/>
  <c r="AG1240" i="8"/>
  <c r="AH1240" i="8" s="1"/>
  <c r="AI1240" i="8" s="1"/>
  <c r="AE1240" i="8"/>
  <c r="AF1240" i="8" s="1"/>
  <c r="AB1240" i="8"/>
  <c r="AC1240" i="8" s="1"/>
  <c r="AT1239" i="8"/>
  <c r="AU1239" i="8" s="1"/>
  <c r="AS1239" i="8"/>
  <c r="AR1239" i="8"/>
  <c r="AQ1239" i="8"/>
  <c r="AP1239" i="8"/>
  <c r="AO1239" i="8"/>
  <c r="AN1239" i="8"/>
  <c r="AM1239" i="8"/>
  <c r="AL1239" i="8"/>
  <c r="AK1239" i="8"/>
  <c r="AJ1239" i="8"/>
  <c r="AG1239" i="8"/>
  <c r="AH1239" i="8" s="1"/>
  <c r="AI1239" i="8" s="1"/>
  <c r="AF1239" i="8"/>
  <c r="AE1239" i="8"/>
  <c r="AB1239" i="8"/>
  <c r="AC1239" i="8" s="1"/>
  <c r="AT1238" i="8"/>
  <c r="AU1238" i="8" s="1"/>
  <c r="AS1238" i="8"/>
  <c r="AR1238" i="8"/>
  <c r="AQ1238" i="8"/>
  <c r="AP1238" i="8"/>
  <c r="AO1238" i="8"/>
  <c r="AN1238" i="8"/>
  <c r="AM1238" i="8"/>
  <c r="AL1238" i="8"/>
  <c r="AK1238" i="8"/>
  <c r="AJ1238" i="8"/>
  <c r="AG1238" i="8"/>
  <c r="AH1238" i="8" s="1"/>
  <c r="AI1238" i="8" s="1"/>
  <c r="AE1238" i="8"/>
  <c r="AF1238" i="8" s="1"/>
  <c r="AB1238" i="8"/>
  <c r="AC1238" i="8" s="1"/>
  <c r="AT1237" i="8"/>
  <c r="AU1237" i="8" s="1"/>
  <c r="AS1237" i="8"/>
  <c r="AR1237" i="8"/>
  <c r="AQ1237" i="8"/>
  <c r="AP1237" i="8"/>
  <c r="AO1237" i="8"/>
  <c r="AN1237" i="8"/>
  <c r="AM1237" i="8"/>
  <c r="AL1237" i="8"/>
  <c r="AK1237" i="8"/>
  <c r="AJ1237" i="8"/>
  <c r="AG1237" i="8"/>
  <c r="AH1237" i="8" s="1"/>
  <c r="AI1237" i="8" s="1"/>
  <c r="AE1237" i="8"/>
  <c r="AF1237" i="8" s="1"/>
  <c r="AB1237" i="8"/>
  <c r="AC1237" i="8" s="1"/>
  <c r="AT1236" i="8"/>
  <c r="AU1236" i="8" s="1"/>
  <c r="AS1236" i="8"/>
  <c r="AR1236" i="8"/>
  <c r="AQ1236" i="8"/>
  <c r="AP1236" i="8"/>
  <c r="AO1236" i="8"/>
  <c r="AN1236" i="8"/>
  <c r="AM1236" i="8"/>
  <c r="AL1236" i="8"/>
  <c r="AK1236" i="8"/>
  <c r="AJ1236" i="8"/>
  <c r="AG1236" i="8"/>
  <c r="AH1236" i="8" s="1"/>
  <c r="AI1236" i="8" s="1"/>
  <c r="AE1236" i="8"/>
  <c r="AF1236" i="8" s="1"/>
  <c r="AB1236" i="8"/>
  <c r="AC1236" i="8" s="1"/>
  <c r="AT1235" i="8"/>
  <c r="AU1235" i="8" s="1"/>
  <c r="AS1235" i="8"/>
  <c r="AR1235" i="8"/>
  <c r="AQ1235" i="8"/>
  <c r="AP1235" i="8"/>
  <c r="AO1235" i="8"/>
  <c r="AN1235" i="8"/>
  <c r="AM1235" i="8"/>
  <c r="AL1235" i="8"/>
  <c r="AK1235" i="8"/>
  <c r="AJ1235" i="8"/>
  <c r="AG1235" i="8"/>
  <c r="AH1235" i="8" s="1"/>
  <c r="AI1235" i="8" s="1"/>
  <c r="AE1235" i="8"/>
  <c r="AF1235" i="8" s="1"/>
  <c r="AB1235" i="8"/>
  <c r="AC1235" i="8" s="1"/>
  <c r="AT1234" i="8"/>
  <c r="AU1234" i="8" s="1"/>
  <c r="AS1234" i="8"/>
  <c r="AR1234" i="8"/>
  <c r="AQ1234" i="8"/>
  <c r="AP1234" i="8"/>
  <c r="AO1234" i="8"/>
  <c r="AN1234" i="8"/>
  <c r="AM1234" i="8"/>
  <c r="AL1234" i="8"/>
  <c r="AK1234" i="8"/>
  <c r="AJ1234" i="8"/>
  <c r="AG1234" i="8"/>
  <c r="AH1234" i="8" s="1"/>
  <c r="AI1234" i="8" s="1"/>
  <c r="AE1234" i="8"/>
  <c r="AF1234" i="8" s="1"/>
  <c r="AB1234" i="8"/>
  <c r="AC1234" i="8" s="1"/>
  <c r="AT1233" i="8"/>
  <c r="AU1233" i="8" s="1"/>
  <c r="AS1233" i="8"/>
  <c r="AR1233" i="8"/>
  <c r="AQ1233" i="8"/>
  <c r="AP1233" i="8"/>
  <c r="AO1233" i="8"/>
  <c r="AN1233" i="8"/>
  <c r="AM1233" i="8"/>
  <c r="AL1233" i="8"/>
  <c r="AK1233" i="8"/>
  <c r="AJ1233" i="8"/>
  <c r="AH1233" i="8"/>
  <c r="AI1233" i="8" s="1"/>
  <c r="AG1233" i="8"/>
  <c r="AE1233" i="8"/>
  <c r="AF1233" i="8" s="1"/>
  <c r="AB1233" i="8"/>
  <c r="AC1233" i="8" s="1"/>
  <c r="AT1232" i="8"/>
  <c r="AU1232" i="8" s="1"/>
  <c r="AS1232" i="8"/>
  <c r="AR1232" i="8"/>
  <c r="AQ1232" i="8"/>
  <c r="AP1232" i="8"/>
  <c r="AO1232" i="8"/>
  <c r="AN1232" i="8"/>
  <c r="AM1232" i="8"/>
  <c r="AL1232" i="8"/>
  <c r="AK1232" i="8"/>
  <c r="AJ1232" i="8"/>
  <c r="AG1232" i="8"/>
  <c r="AH1232" i="8" s="1"/>
  <c r="AI1232" i="8" s="1"/>
  <c r="AE1232" i="8"/>
  <c r="AF1232" i="8" s="1"/>
  <c r="AB1232" i="8"/>
  <c r="AC1232" i="8" s="1"/>
  <c r="AT1231" i="8"/>
  <c r="AU1231" i="8" s="1"/>
  <c r="AS1231" i="8"/>
  <c r="AR1231" i="8"/>
  <c r="AQ1231" i="8"/>
  <c r="AP1231" i="8"/>
  <c r="AO1231" i="8"/>
  <c r="AN1231" i="8"/>
  <c r="AM1231" i="8"/>
  <c r="AL1231" i="8"/>
  <c r="AK1231" i="8"/>
  <c r="AJ1231" i="8"/>
  <c r="AG1231" i="8"/>
  <c r="AH1231" i="8" s="1"/>
  <c r="AI1231" i="8" s="1"/>
  <c r="AE1231" i="8"/>
  <c r="AF1231" i="8" s="1"/>
  <c r="AB1231" i="8"/>
  <c r="AC1231" i="8" s="1"/>
  <c r="AT1230" i="8"/>
  <c r="AU1230" i="8" s="1"/>
  <c r="AS1230" i="8"/>
  <c r="AR1230" i="8"/>
  <c r="AQ1230" i="8"/>
  <c r="AP1230" i="8"/>
  <c r="AO1230" i="8"/>
  <c r="AN1230" i="8"/>
  <c r="AM1230" i="8"/>
  <c r="AL1230" i="8"/>
  <c r="AK1230" i="8"/>
  <c r="AJ1230" i="8"/>
  <c r="AG1230" i="8"/>
  <c r="AH1230" i="8" s="1"/>
  <c r="AI1230" i="8" s="1"/>
  <c r="AE1230" i="8"/>
  <c r="AF1230" i="8" s="1"/>
  <c r="AB1230" i="8"/>
  <c r="AC1230" i="8" s="1"/>
  <c r="AT1229" i="8"/>
  <c r="AU1229" i="8" s="1"/>
  <c r="AS1229" i="8"/>
  <c r="AR1229" i="8"/>
  <c r="AQ1229" i="8"/>
  <c r="AP1229" i="8"/>
  <c r="AO1229" i="8"/>
  <c r="AN1229" i="8"/>
  <c r="AM1229" i="8"/>
  <c r="AL1229" i="8"/>
  <c r="AK1229" i="8"/>
  <c r="AJ1229" i="8"/>
  <c r="AG1229" i="8"/>
  <c r="AH1229" i="8" s="1"/>
  <c r="AI1229" i="8" s="1"/>
  <c r="AE1229" i="8"/>
  <c r="AF1229" i="8" s="1"/>
  <c r="AB1229" i="8"/>
  <c r="AC1229" i="8" s="1"/>
  <c r="AT1228" i="8"/>
  <c r="AU1228" i="8" s="1"/>
  <c r="AS1228" i="8"/>
  <c r="AR1228" i="8"/>
  <c r="AQ1228" i="8"/>
  <c r="AP1228" i="8"/>
  <c r="AO1228" i="8"/>
  <c r="AN1228" i="8"/>
  <c r="AM1228" i="8"/>
  <c r="AL1228" i="8"/>
  <c r="AK1228" i="8"/>
  <c r="AJ1228" i="8"/>
  <c r="AG1228" i="8"/>
  <c r="AH1228" i="8" s="1"/>
  <c r="AI1228" i="8" s="1"/>
  <c r="AE1228" i="8"/>
  <c r="AF1228" i="8" s="1"/>
  <c r="AB1228" i="8"/>
  <c r="AC1228" i="8" s="1"/>
  <c r="AT1227" i="8"/>
  <c r="AU1227" i="8" s="1"/>
  <c r="AS1227" i="8"/>
  <c r="AR1227" i="8"/>
  <c r="AQ1227" i="8"/>
  <c r="AP1227" i="8"/>
  <c r="AO1227" i="8"/>
  <c r="AN1227" i="8"/>
  <c r="AM1227" i="8"/>
  <c r="AL1227" i="8"/>
  <c r="AK1227" i="8"/>
  <c r="AJ1227" i="8"/>
  <c r="AG1227" i="8"/>
  <c r="AH1227" i="8" s="1"/>
  <c r="AI1227" i="8" s="1"/>
  <c r="AE1227" i="8"/>
  <c r="AF1227" i="8" s="1"/>
  <c r="AB1227" i="8"/>
  <c r="AC1227" i="8" s="1"/>
  <c r="AU1226" i="8"/>
  <c r="AT1226" i="8"/>
  <c r="AS1226" i="8"/>
  <c r="AR1226" i="8"/>
  <c r="AQ1226" i="8"/>
  <c r="AP1226" i="8"/>
  <c r="AO1226" i="8"/>
  <c r="AN1226" i="8"/>
  <c r="AM1226" i="8"/>
  <c r="AL1226" i="8"/>
  <c r="AK1226" i="8"/>
  <c r="AJ1226" i="8"/>
  <c r="AG1226" i="8"/>
  <c r="AH1226" i="8" s="1"/>
  <c r="AI1226" i="8" s="1"/>
  <c r="AE1226" i="8"/>
  <c r="AF1226" i="8" s="1"/>
  <c r="AB1226" i="8"/>
  <c r="AC1226" i="8" s="1"/>
  <c r="AT1225" i="8"/>
  <c r="AU1225" i="8" s="1"/>
  <c r="AS1225" i="8"/>
  <c r="AR1225" i="8"/>
  <c r="AQ1225" i="8"/>
  <c r="AP1225" i="8"/>
  <c r="AO1225" i="8"/>
  <c r="AN1225" i="8"/>
  <c r="AM1225" i="8"/>
  <c r="AL1225" i="8"/>
  <c r="AK1225" i="8"/>
  <c r="AJ1225" i="8"/>
  <c r="AG1225" i="8"/>
  <c r="AH1225" i="8" s="1"/>
  <c r="AI1225" i="8" s="1"/>
  <c r="AE1225" i="8"/>
  <c r="AF1225" i="8" s="1"/>
  <c r="AB1225" i="8"/>
  <c r="AC1225" i="8" s="1"/>
  <c r="AT1224" i="8"/>
  <c r="AU1224" i="8" s="1"/>
  <c r="AS1224" i="8"/>
  <c r="AR1224" i="8"/>
  <c r="AQ1224" i="8"/>
  <c r="AP1224" i="8"/>
  <c r="AO1224" i="8"/>
  <c r="AN1224" i="8"/>
  <c r="AM1224" i="8"/>
  <c r="AL1224" i="8"/>
  <c r="AK1224" i="8"/>
  <c r="AJ1224" i="8"/>
  <c r="AG1224" i="8"/>
  <c r="AH1224" i="8" s="1"/>
  <c r="AI1224" i="8" s="1"/>
  <c r="AE1224" i="8"/>
  <c r="AF1224" i="8" s="1"/>
  <c r="AB1224" i="8"/>
  <c r="AC1224" i="8" s="1"/>
  <c r="AT1223" i="8"/>
  <c r="AU1223" i="8" s="1"/>
  <c r="AS1223" i="8"/>
  <c r="AR1223" i="8"/>
  <c r="AQ1223" i="8"/>
  <c r="AP1223" i="8"/>
  <c r="AO1223" i="8"/>
  <c r="AN1223" i="8"/>
  <c r="AM1223" i="8"/>
  <c r="AL1223" i="8"/>
  <c r="AK1223" i="8"/>
  <c r="AJ1223" i="8"/>
  <c r="AH1223" i="8"/>
  <c r="AI1223" i="8" s="1"/>
  <c r="AG1223" i="8"/>
  <c r="AE1223" i="8"/>
  <c r="AF1223" i="8" s="1"/>
  <c r="AB1223" i="8"/>
  <c r="AC1223" i="8" s="1"/>
  <c r="AU1222" i="8"/>
  <c r="AT1222" i="8"/>
  <c r="AS1222" i="8"/>
  <c r="AR1222" i="8"/>
  <c r="AQ1222" i="8"/>
  <c r="AP1222" i="8"/>
  <c r="AO1222" i="8"/>
  <c r="AN1222" i="8"/>
  <c r="AM1222" i="8"/>
  <c r="AL1222" i="8"/>
  <c r="AK1222" i="8"/>
  <c r="AJ1222" i="8"/>
  <c r="AG1222" i="8"/>
  <c r="AH1222" i="8" s="1"/>
  <c r="AI1222" i="8" s="1"/>
  <c r="AE1222" i="8"/>
  <c r="AF1222" i="8" s="1"/>
  <c r="AB1222" i="8"/>
  <c r="AC1222" i="8" s="1"/>
  <c r="AT1221" i="8"/>
  <c r="AU1221" i="8" s="1"/>
  <c r="AS1221" i="8"/>
  <c r="AR1221" i="8"/>
  <c r="AQ1221" i="8"/>
  <c r="AP1221" i="8"/>
  <c r="AO1221" i="8"/>
  <c r="AN1221" i="8"/>
  <c r="AM1221" i="8"/>
  <c r="AL1221" i="8"/>
  <c r="AK1221" i="8"/>
  <c r="AJ1221" i="8"/>
  <c r="AG1221" i="8"/>
  <c r="AH1221" i="8" s="1"/>
  <c r="AI1221" i="8" s="1"/>
  <c r="AE1221" i="8"/>
  <c r="AF1221" i="8" s="1"/>
  <c r="AB1221" i="8"/>
  <c r="AC1221" i="8" s="1"/>
  <c r="AT1220" i="8"/>
  <c r="AU1220" i="8" s="1"/>
  <c r="AS1220" i="8"/>
  <c r="AR1220" i="8"/>
  <c r="AQ1220" i="8"/>
  <c r="AP1220" i="8"/>
  <c r="AO1220" i="8"/>
  <c r="AN1220" i="8"/>
  <c r="AM1220" i="8"/>
  <c r="AL1220" i="8"/>
  <c r="AK1220" i="8"/>
  <c r="AJ1220" i="8"/>
  <c r="AG1220" i="8"/>
  <c r="AH1220" i="8" s="1"/>
  <c r="AI1220" i="8" s="1"/>
  <c r="AE1220" i="8"/>
  <c r="AF1220" i="8" s="1"/>
  <c r="AB1220" i="8"/>
  <c r="AC1220" i="8" s="1"/>
  <c r="AT1219" i="8"/>
  <c r="AU1219" i="8" s="1"/>
  <c r="AS1219" i="8"/>
  <c r="AR1219" i="8"/>
  <c r="AQ1219" i="8"/>
  <c r="AP1219" i="8"/>
  <c r="AO1219" i="8"/>
  <c r="AN1219" i="8"/>
  <c r="AM1219" i="8"/>
  <c r="AL1219" i="8"/>
  <c r="AK1219" i="8"/>
  <c r="AJ1219" i="8"/>
  <c r="AG1219" i="8"/>
  <c r="AH1219" i="8" s="1"/>
  <c r="AI1219" i="8" s="1"/>
  <c r="AF1219" i="8"/>
  <c r="AE1219" i="8"/>
  <c r="AB1219" i="8"/>
  <c r="AC1219" i="8" s="1"/>
  <c r="AT1218" i="8"/>
  <c r="AU1218" i="8" s="1"/>
  <c r="AS1218" i="8"/>
  <c r="AR1218" i="8"/>
  <c r="AQ1218" i="8"/>
  <c r="AP1218" i="8"/>
  <c r="AO1218" i="8"/>
  <c r="AN1218" i="8"/>
  <c r="AM1218" i="8"/>
  <c r="AL1218" i="8"/>
  <c r="AK1218" i="8"/>
  <c r="AJ1218" i="8"/>
  <c r="AG1218" i="8"/>
  <c r="AH1218" i="8" s="1"/>
  <c r="AI1218" i="8" s="1"/>
  <c r="AE1218" i="8"/>
  <c r="AF1218" i="8" s="1"/>
  <c r="AB1218" i="8"/>
  <c r="AC1218" i="8" s="1"/>
  <c r="AT1217" i="8"/>
  <c r="AU1217" i="8" s="1"/>
  <c r="AS1217" i="8"/>
  <c r="AR1217" i="8"/>
  <c r="AQ1217" i="8"/>
  <c r="AP1217" i="8"/>
  <c r="AO1217" i="8"/>
  <c r="AN1217" i="8"/>
  <c r="AM1217" i="8"/>
  <c r="AL1217" i="8"/>
  <c r="AK1217" i="8"/>
  <c r="AJ1217" i="8"/>
  <c r="AG1217" i="8"/>
  <c r="AH1217" i="8" s="1"/>
  <c r="AI1217" i="8" s="1"/>
  <c r="AE1217" i="8"/>
  <c r="AF1217" i="8" s="1"/>
  <c r="AB1217" i="8"/>
  <c r="AC1217" i="8" s="1"/>
  <c r="AT1216" i="8"/>
  <c r="AU1216" i="8" s="1"/>
  <c r="AS1216" i="8"/>
  <c r="AR1216" i="8"/>
  <c r="AQ1216" i="8"/>
  <c r="AP1216" i="8"/>
  <c r="AO1216" i="8"/>
  <c r="AN1216" i="8"/>
  <c r="AM1216" i="8"/>
  <c r="AL1216" i="8"/>
  <c r="AK1216" i="8"/>
  <c r="AJ1216" i="8"/>
  <c r="AG1216" i="8"/>
  <c r="AH1216" i="8" s="1"/>
  <c r="AI1216" i="8" s="1"/>
  <c r="AE1216" i="8"/>
  <c r="AF1216" i="8" s="1"/>
  <c r="AB1216" i="8"/>
  <c r="AC1216" i="8" s="1"/>
  <c r="AT1215" i="8"/>
  <c r="AU1215" i="8" s="1"/>
  <c r="AS1215" i="8"/>
  <c r="AR1215" i="8"/>
  <c r="AQ1215" i="8"/>
  <c r="AP1215" i="8"/>
  <c r="AO1215" i="8"/>
  <c r="AN1215" i="8"/>
  <c r="AM1215" i="8"/>
  <c r="AL1215" i="8"/>
  <c r="AK1215" i="8"/>
  <c r="AJ1215" i="8"/>
  <c r="AG1215" i="8"/>
  <c r="AH1215" i="8" s="1"/>
  <c r="AI1215" i="8" s="1"/>
  <c r="AF1215" i="8"/>
  <c r="AE1215" i="8"/>
  <c r="AB1215" i="8"/>
  <c r="AC1215" i="8" s="1"/>
  <c r="AT1214" i="8"/>
  <c r="AU1214" i="8" s="1"/>
  <c r="AS1214" i="8"/>
  <c r="AR1214" i="8"/>
  <c r="AQ1214" i="8"/>
  <c r="AP1214" i="8"/>
  <c r="AO1214" i="8"/>
  <c r="AN1214" i="8"/>
  <c r="AM1214" i="8"/>
  <c r="AL1214" i="8"/>
  <c r="AK1214" i="8"/>
  <c r="AJ1214" i="8"/>
  <c r="AG1214" i="8"/>
  <c r="AH1214" i="8" s="1"/>
  <c r="AI1214" i="8" s="1"/>
  <c r="AE1214" i="8"/>
  <c r="AF1214" i="8" s="1"/>
  <c r="AB1214" i="8"/>
  <c r="AC1214" i="8" s="1"/>
  <c r="AT1213" i="8"/>
  <c r="AU1213" i="8" s="1"/>
  <c r="AS1213" i="8"/>
  <c r="AR1213" i="8"/>
  <c r="AQ1213" i="8"/>
  <c r="AP1213" i="8"/>
  <c r="AO1213" i="8"/>
  <c r="AN1213" i="8"/>
  <c r="AM1213" i="8"/>
  <c r="AL1213" i="8"/>
  <c r="AK1213" i="8"/>
  <c r="AJ1213" i="8"/>
  <c r="AG1213" i="8"/>
  <c r="AH1213" i="8" s="1"/>
  <c r="AI1213" i="8" s="1"/>
  <c r="AE1213" i="8"/>
  <c r="AF1213" i="8" s="1"/>
  <c r="AC1213" i="8"/>
  <c r="AB1213" i="8"/>
  <c r="AT1212" i="8"/>
  <c r="AU1212" i="8" s="1"/>
  <c r="AS1212" i="8"/>
  <c r="AR1212" i="8"/>
  <c r="AQ1212" i="8"/>
  <c r="AP1212" i="8"/>
  <c r="AO1212" i="8"/>
  <c r="AN1212" i="8"/>
  <c r="AM1212" i="8"/>
  <c r="AL1212" i="8"/>
  <c r="AK1212" i="8"/>
  <c r="AJ1212" i="8"/>
  <c r="AG1212" i="8"/>
  <c r="AH1212" i="8" s="1"/>
  <c r="AI1212" i="8" s="1"/>
  <c r="AE1212" i="8"/>
  <c r="AF1212" i="8" s="1"/>
  <c r="AB1212" i="8"/>
  <c r="AC1212" i="8" s="1"/>
  <c r="AT1211" i="8"/>
  <c r="AU1211" i="8" s="1"/>
  <c r="AS1211" i="8"/>
  <c r="AR1211" i="8"/>
  <c r="AQ1211" i="8"/>
  <c r="AP1211" i="8"/>
  <c r="AO1211" i="8"/>
  <c r="AN1211" i="8"/>
  <c r="AM1211" i="8"/>
  <c r="AL1211" i="8"/>
  <c r="AK1211" i="8"/>
  <c r="AJ1211" i="8"/>
  <c r="AG1211" i="8"/>
  <c r="AH1211" i="8" s="1"/>
  <c r="AI1211" i="8" s="1"/>
  <c r="AE1211" i="8"/>
  <c r="AF1211" i="8" s="1"/>
  <c r="AB1211" i="8"/>
  <c r="AC1211" i="8" s="1"/>
  <c r="AU1210" i="8"/>
  <c r="AT1210" i="8"/>
  <c r="AS1210" i="8"/>
  <c r="AR1210" i="8"/>
  <c r="AQ1210" i="8"/>
  <c r="AP1210" i="8"/>
  <c r="AO1210" i="8"/>
  <c r="AN1210" i="8"/>
  <c r="AM1210" i="8"/>
  <c r="AL1210" i="8"/>
  <c r="AK1210" i="8"/>
  <c r="AJ1210" i="8"/>
  <c r="AG1210" i="8"/>
  <c r="AH1210" i="8" s="1"/>
  <c r="AI1210" i="8" s="1"/>
  <c r="AE1210" i="8"/>
  <c r="AF1210" i="8" s="1"/>
  <c r="AB1210" i="8"/>
  <c r="AC1210" i="8" s="1"/>
  <c r="AT1209" i="8"/>
  <c r="AU1209" i="8" s="1"/>
  <c r="AS1209" i="8"/>
  <c r="AR1209" i="8"/>
  <c r="AQ1209" i="8"/>
  <c r="AP1209" i="8"/>
  <c r="AO1209" i="8"/>
  <c r="AN1209" i="8"/>
  <c r="AM1209" i="8"/>
  <c r="AL1209" i="8"/>
  <c r="AK1209" i="8"/>
  <c r="AJ1209" i="8"/>
  <c r="AG1209" i="8"/>
  <c r="AH1209" i="8" s="1"/>
  <c r="AI1209" i="8" s="1"/>
  <c r="AE1209" i="8"/>
  <c r="AF1209" i="8" s="1"/>
  <c r="AC1209" i="8"/>
  <c r="AB1209" i="8"/>
  <c r="AU1208" i="8"/>
  <c r="AT1208" i="8"/>
  <c r="AS1208" i="8"/>
  <c r="AR1208" i="8"/>
  <c r="AQ1208" i="8"/>
  <c r="AP1208" i="8"/>
  <c r="AO1208" i="8"/>
  <c r="AN1208" i="8"/>
  <c r="AM1208" i="8"/>
  <c r="AL1208" i="8"/>
  <c r="AK1208" i="8"/>
  <c r="AJ1208" i="8"/>
  <c r="AG1208" i="8"/>
  <c r="AH1208" i="8" s="1"/>
  <c r="AI1208" i="8" s="1"/>
  <c r="AE1208" i="8"/>
  <c r="AF1208" i="8" s="1"/>
  <c r="AB1208" i="8"/>
  <c r="AC1208" i="8" s="1"/>
  <c r="AT1207" i="8"/>
  <c r="AU1207" i="8" s="1"/>
  <c r="AS1207" i="8"/>
  <c r="AR1207" i="8"/>
  <c r="AQ1207" i="8"/>
  <c r="AP1207" i="8"/>
  <c r="AO1207" i="8"/>
  <c r="AN1207" i="8"/>
  <c r="AM1207" i="8"/>
  <c r="AL1207" i="8"/>
  <c r="AK1207" i="8"/>
  <c r="AJ1207" i="8"/>
  <c r="AG1207" i="8"/>
  <c r="AH1207" i="8" s="1"/>
  <c r="AI1207" i="8" s="1"/>
  <c r="AE1207" i="8"/>
  <c r="AF1207" i="8" s="1"/>
  <c r="AC1207" i="8"/>
  <c r="AB1207" i="8"/>
  <c r="AU1206" i="8"/>
  <c r="AT1206" i="8"/>
  <c r="AS1206" i="8"/>
  <c r="AR1206" i="8"/>
  <c r="AQ1206" i="8"/>
  <c r="AP1206" i="8"/>
  <c r="AO1206" i="8"/>
  <c r="AN1206" i="8"/>
  <c r="AM1206" i="8"/>
  <c r="AL1206" i="8"/>
  <c r="AK1206" i="8"/>
  <c r="AJ1206" i="8"/>
  <c r="AG1206" i="8"/>
  <c r="AH1206" i="8" s="1"/>
  <c r="AI1206" i="8" s="1"/>
  <c r="AE1206" i="8"/>
  <c r="AF1206" i="8" s="1"/>
  <c r="AB1206" i="8"/>
  <c r="AC1206" i="8" s="1"/>
  <c r="AT1205" i="8"/>
  <c r="AU1205" i="8" s="1"/>
  <c r="AS1205" i="8"/>
  <c r="AR1205" i="8"/>
  <c r="AQ1205" i="8"/>
  <c r="AP1205" i="8"/>
  <c r="AO1205" i="8"/>
  <c r="AN1205" i="8"/>
  <c r="AM1205" i="8"/>
  <c r="AL1205" i="8"/>
  <c r="AK1205" i="8"/>
  <c r="AJ1205" i="8"/>
  <c r="AH1205" i="8"/>
  <c r="AI1205" i="8" s="1"/>
  <c r="AG1205" i="8"/>
  <c r="AF1205" i="8"/>
  <c r="AE1205" i="8"/>
  <c r="AB1205" i="8"/>
  <c r="AC1205" i="8" s="1"/>
  <c r="AT1204" i="8"/>
  <c r="AU1204" i="8" s="1"/>
  <c r="AS1204" i="8"/>
  <c r="AR1204" i="8"/>
  <c r="AQ1204" i="8"/>
  <c r="AP1204" i="8"/>
  <c r="AO1204" i="8"/>
  <c r="AN1204" i="8"/>
  <c r="AM1204" i="8"/>
  <c r="AL1204" i="8"/>
  <c r="AK1204" i="8"/>
  <c r="AJ1204" i="8"/>
  <c r="AG1204" i="8"/>
  <c r="AH1204" i="8" s="1"/>
  <c r="AI1204" i="8" s="1"/>
  <c r="AE1204" i="8"/>
  <c r="AF1204" i="8" s="1"/>
  <c r="AB1204" i="8"/>
  <c r="AC1204" i="8" s="1"/>
  <c r="AT1203" i="8"/>
  <c r="AU1203" i="8" s="1"/>
  <c r="AS1203" i="8"/>
  <c r="AR1203" i="8"/>
  <c r="AQ1203" i="8"/>
  <c r="AP1203" i="8"/>
  <c r="AO1203" i="8"/>
  <c r="AN1203" i="8"/>
  <c r="AM1203" i="8"/>
  <c r="AL1203" i="8"/>
  <c r="AK1203" i="8"/>
  <c r="AJ1203" i="8"/>
  <c r="AH1203" i="8"/>
  <c r="AI1203" i="8" s="1"/>
  <c r="AG1203" i="8"/>
  <c r="AF1203" i="8"/>
  <c r="AE1203" i="8"/>
  <c r="AB1203" i="8"/>
  <c r="AC1203" i="8" s="1"/>
  <c r="AT1202" i="8"/>
  <c r="AU1202" i="8" s="1"/>
  <c r="AS1202" i="8"/>
  <c r="AR1202" i="8"/>
  <c r="AQ1202" i="8"/>
  <c r="AP1202" i="8"/>
  <c r="AO1202" i="8"/>
  <c r="AN1202" i="8"/>
  <c r="AM1202" i="8"/>
  <c r="AL1202" i="8"/>
  <c r="AK1202" i="8"/>
  <c r="AJ1202" i="8"/>
  <c r="AG1202" i="8"/>
  <c r="AH1202" i="8" s="1"/>
  <c r="AI1202" i="8" s="1"/>
  <c r="AE1202" i="8"/>
  <c r="AF1202" i="8" s="1"/>
  <c r="AB1202" i="8"/>
  <c r="AC1202" i="8" s="1"/>
  <c r="AT1201" i="8"/>
  <c r="AU1201" i="8" s="1"/>
  <c r="AS1201" i="8"/>
  <c r="AR1201" i="8"/>
  <c r="AQ1201" i="8"/>
  <c r="AP1201" i="8"/>
  <c r="AO1201" i="8"/>
  <c r="AN1201" i="8"/>
  <c r="AM1201" i="8"/>
  <c r="AL1201" i="8"/>
  <c r="AK1201" i="8"/>
  <c r="AJ1201" i="8"/>
  <c r="AH1201" i="8"/>
  <c r="AI1201" i="8" s="1"/>
  <c r="AG1201" i="8"/>
  <c r="AE1201" i="8"/>
  <c r="AF1201" i="8" s="1"/>
  <c r="AB1201" i="8"/>
  <c r="AC1201" i="8" s="1"/>
  <c r="AT1200" i="8"/>
  <c r="AU1200" i="8" s="1"/>
  <c r="AS1200" i="8"/>
  <c r="AR1200" i="8"/>
  <c r="AQ1200" i="8"/>
  <c r="AP1200" i="8"/>
  <c r="AO1200" i="8"/>
  <c r="AN1200" i="8"/>
  <c r="AM1200" i="8"/>
  <c r="AL1200" i="8"/>
  <c r="AK1200" i="8"/>
  <c r="AJ1200" i="8"/>
  <c r="AG1200" i="8"/>
  <c r="AH1200" i="8" s="1"/>
  <c r="AI1200" i="8" s="1"/>
  <c r="AE1200" i="8"/>
  <c r="AF1200" i="8" s="1"/>
  <c r="AB1200" i="8"/>
  <c r="AC1200" i="8" s="1"/>
  <c r="AT1199" i="8"/>
  <c r="AU1199" i="8" s="1"/>
  <c r="AS1199" i="8"/>
  <c r="AR1199" i="8"/>
  <c r="AQ1199" i="8"/>
  <c r="AP1199" i="8"/>
  <c r="AO1199" i="8"/>
  <c r="AN1199" i="8"/>
  <c r="AM1199" i="8"/>
  <c r="AL1199" i="8"/>
  <c r="AK1199" i="8"/>
  <c r="AJ1199" i="8"/>
  <c r="AG1199" i="8"/>
  <c r="AH1199" i="8" s="1"/>
  <c r="AI1199" i="8" s="1"/>
  <c r="AE1199" i="8"/>
  <c r="AF1199" i="8" s="1"/>
  <c r="AB1199" i="8"/>
  <c r="AC1199" i="8" s="1"/>
  <c r="AT1198" i="8"/>
  <c r="AU1198" i="8" s="1"/>
  <c r="AS1198" i="8"/>
  <c r="AR1198" i="8"/>
  <c r="AQ1198" i="8"/>
  <c r="AP1198" i="8"/>
  <c r="AO1198" i="8"/>
  <c r="AN1198" i="8"/>
  <c r="AM1198" i="8"/>
  <c r="AL1198" i="8"/>
  <c r="AK1198" i="8"/>
  <c r="AJ1198" i="8"/>
  <c r="AI1198" i="8"/>
  <c r="AG1198" i="8"/>
  <c r="AH1198" i="8" s="1"/>
  <c r="AE1198" i="8"/>
  <c r="AF1198" i="8" s="1"/>
  <c r="AB1198" i="8"/>
  <c r="AC1198" i="8" s="1"/>
  <c r="AT1197" i="8"/>
  <c r="AU1197" i="8" s="1"/>
  <c r="AS1197" i="8"/>
  <c r="AR1197" i="8"/>
  <c r="AQ1197" i="8"/>
  <c r="AP1197" i="8"/>
  <c r="AO1197" i="8"/>
  <c r="AN1197" i="8"/>
  <c r="AM1197" i="8"/>
  <c r="AL1197" i="8"/>
  <c r="AK1197" i="8"/>
  <c r="AJ1197" i="8"/>
  <c r="AG1197" i="8"/>
  <c r="AH1197" i="8" s="1"/>
  <c r="AI1197" i="8" s="1"/>
  <c r="AF1197" i="8"/>
  <c r="AE1197" i="8"/>
  <c r="AC1197" i="8"/>
  <c r="AB1197" i="8"/>
  <c r="AT1196" i="8"/>
  <c r="AU1196" i="8" s="1"/>
  <c r="AS1196" i="8"/>
  <c r="AR1196" i="8"/>
  <c r="AQ1196" i="8"/>
  <c r="AP1196" i="8"/>
  <c r="AO1196" i="8"/>
  <c r="AN1196" i="8"/>
  <c r="AM1196" i="8"/>
  <c r="AL1196" i="8"/>
  <c r="AK1196" i="8"/>
  <c r="AJ1196" i="8"/>
  <c r="AG1196" i="8"/>
  <c r="AH1196" i="8" s="1"/>
  <c r="AI1196" i="8" s="1"/>
  <c r="AE1196" i="8"/>
  <c r="AF1196" i="8" s="1"/>
  <c r="AB1196" i="8"/>
  <c r="AC1196" i="8" s="1"/>
  <c r="AT1195" i="8"/>
  <c r="AU1195" i="8" s="1"/>
  <c r="AS1195" i="8"/>
  <c r="AR1195" i="8"/>
  <c r="AQ1195" i="8"/>
  <c r="AP1195" i="8"/>
  <c r="AO1195" i="8"/>
  <c r="AN1195" i="8"/>
  <c r="AM1195" i="8"/>
  <c r="AL1195" i="8"/>
  <c r="AK1195" i="8"/>
  <c r="AJ1195" i="8"/>
  <c r="AG1195" i="8"/>
  <c r="AH1195" i="8" s="1"/>
  <c r="AI1195" i="8" s="1"/>
  <c r="AF1195" i="8"/>
  <c r="AE1195" i="8"/>
  <c r="AC1195" i="8"/>
  <c r="AB1195" i="8"/>
  <c r="AU1194" i="8"/>
  <c r="AT1194" i="8"/>
  <c r="AS1194" i="8"/>
  <c r="AR1194" i="8"/>
  <c r="AQ1194" i="8"/>
  <c r="AP1194" i="8"/>
  <c r="AO1194" i="8"/>
  <c r="AN1194" i="8"/>
  <c r="AM1194" i="8"/>
  <c r="AL1194" i="8"/>
  <c r="AK1194" i="8"/>
  <c r="AJ1194" i="8"/>
  <c r="AG1194" i="8"/>
  <c r="AH1194" i="8" s="1"/>
  <c r="AI1194" i="8" s="1"/>
  <c r="AE1194" i="8"/>
  <c r="AF1194" i="8" s="1"/>
  <c r="AB1194" i="8"/>
  <c r="AC1194" i="8" s="1"/>
  <c r="AT1193" i="8"/>
  <c r="AU1193" i="8" s="1"/>
  <c r="AS1193" i="8"/>
  <c r="AR1193" i="8"/>
  <c r="AQ1193" i="8"/>
  <c r="AP1193" i="8"/>
  <c r="AO1193" i="8"/>
  <c r="AN1193" i="8"/>
  <c r="AM1193" i="8"/>
  <c r="AL1193" i="8"/>
  <c r="AK1193" i="8"/>
  <c r="AJ1193" i="8"/>
  <c r="AG1193" i="8"/>
  <c r="AH1193" i="8" s="1"/>
  <c r="AI1193" i="8" s="1"/>
  <c r="AE1193" i="8"/>
  <c r="AF1193" i="8" s="1"/>
  <c r="AB1193" i="8"/>
  <c r="AC1193" i="8" s="1"/>
  <c r="AT1192" i="8"/>
  <c r="AU1192" i="8" s="1"/>
  <c r="AS1192" i="8"/>
  <c r="AR1192" i="8"/>
  <c r="AQ1192" i="8"/>
  <c r="AP1192" i="8"/>
  <c r="AO1192" i="8"/>
  <c r="AN1192" i="8"/>
  <c r="AM1192" i="8"/>
  <c r="AL1192" i="8"/>
  <c r="AK1192" i="8"/>
  <c r="AJ1192" i="8"/>
  <c r="AG1192" i="8"/>
  <c r="AH1192" i="8" s="1"/>
  <c r="AI1192" i="8" s="1"/>
  <c r="AE1192" i="8"/>
  <c r="AF1192" i="8" s="1"/>
  <c r="AB1192" i="8"/>
  <c r="AC1192" i="8" s="1"/>
  <c r="AT1191" i="8"/>
  <c r="AU1191" i="8" s="1"/>
  <c r="AS1191" i="8"/>
  <c r="AR1191" i="8"/>
  <c r="AQ1191" i="8"/>
  <c r="AP1191" i="8"/>
  <c r="AO1191" i="8"/>
  <c r="AN1191" i="8"/>
  <c r="AM1191" i="8"/>
  <c r="AL1191" i="8"/>
  <c r="AK1191" i="8"/>
  <c r="AJ1191" i="8"/>
  <c r="AG1191" i="8"/>
  <c r="AH1191" i="8" s="1"/>
  <c r="AI1191" i="8" s="1"/>
  <c r="AE1191" i="8"/>
  <c r="AF1191" i="8" s="1"/>
  <c r="AB1191" i="8"/>
  <c r="AC1191" i="8" s="1"/>
  <c r="AT1190" i="8"/>
  <c r="AU1190" i="8" s="1"/>
  <c r="AS1190" i="8"/>
  <c r="AR1190" i="8"/>
  <c r="AQ1190" i="8"/>
  <c r="AP1190" i="8"/>
  <c r="AO1190" i="8"/>
  <c r="AN1190" i="8"/>
  <c r="AM1190" i="8"/>
  <c r="AL1190" i="8"/>
  <c r="AK1190" i="8"/>
  <c r="AJ1190" i="8"/>
  <c r="AI1190" i="8"/>
  <c r="AG1190" i="8"/>
  <c r="AH1190" i="8" s="1"/>
  <c r="AE1190" i="8"/>
  <c r="AF1190" i="8" s="1"/>
  <c r="AB1190" i="8"/>
  <c r="AC1190" i="8" s="1"/>
  <c r="AT1189" i="8"/>
  <c r="AU1189" i="8" s="1"/>
  <c r="AS1189" i="8"/>
  <c r="AR1189" i="8"/>
  <c r="AQ1189" i="8"/>
  <c r="AP1189" i="8"/>
  <c r="AO1189" i="8"/>
  <c r="AN1189" i="8"/>
  <c r="AM1189" i="8"/>
  <c r="AL1189" i="8"/>
  <c r="AK1189" i="8"/>
  <c r="AJ1189" i="8"/>
  <c r="AG1189" i="8"/>
  <c r="AH1189" i="8" s="1"/>
  <c r="AI1189" i="8" s="1"/>
  <c r="AE1189" i="8"/>
  <c r="AF1189" i="8" s="1"/>
  <c r="AB1189" i="8"/>
  <c r="AC1189" i="8" s="1"/>
  <c r="AU1188" i="8"/>
  <c r="AT1188" i="8"/>
  <c r="AS1188" i="8"/>
  <c r="AR1188" i="8"/>
  <c r="AQ1188" i="8"/>
  <c r="AP1188" i="8"/>
  <c r="AO1188" i="8"/>
  <c r="AN1188" i="8"/>
  <c r="AM1188" i="8"/>
  <c r="AL1188" i="8"/>
  <c r="AK1188" i="8"/>
  <c r="AJ1188" i="8"/>
  <c r="AG1188" i="8"/>
  <c r="AH1188" i="8" s="1"/>
  <c r="AI1188" i="8" s="1"/>
  <c r="AE1188" i="8"/>
  <c r="AF1188" i="8" s="1"/>
  <c r="AB1188" i="8"/>
  <c r="AC1188" i="8" s="1"/>
  <c r="AT1187" i="8"/>
  <c r="AU1187" i="8" s="1"/>
  <c r="AS1187" i="8"/>
  <c r="AR1187" i="8"/>
  <c r="AQ1187" i="8"/>
  <c r="AP1187" i="8"/>
  <c r="AO1187" i="8"/>
  <c r="AN1187" i="8"/>
  <c r="AM1187" i="8"/>
  <c r="AL1187" i="8"/>
  <c r="AK1187" i="8"/>
  <c r="AJ1187" i="8"/>
  <c r="AG1187" i="8"/>
  <c r="AH1187" i="8" s="1"/>
  <c r="AI1187" i="8" s="1"/>
  <c r="AE1187" i="8"/>
  <c r="AF1187" i="8" s="1"/>
  <c r="AB1187" i="8"/>
  <c r="AC1187" i="8" s="1"/>
  <c r="AU1186" i="8"/>
  <c r="AT1186" i="8"/>
  <c r="AS1186" i="8"/>
  <c r="AR1186" i="8"/>
  <c r="AQ1186" i="8"/>
  <c r="AP1186" i="8"/>
  <c r="AO1186" i="8"/>
  <c r="AN1186" i="8"/>
  <c r="AM1186" i="8"/>
  <c r="AL1186" i="8"/>
  <c r="AK1186" i="8"/>
  <c r="AJ1186" i="8"/>
  <c r="AG1186" i="8"/>
  <c r="AH1186" i="8" s="1"/>
  <c r="AI1186" i="8" s="1"/>
  <c r="AE1186" i="8"/>
  <c r="AF1186" i="8" s="1"/>
  <c r="AB1186" i="8"/>
  <c r="AC1186" i="8" s="1"/>
  <c r="AT1185" i="8"/>
  <c r="AU1185" i="8" s="1"/>
  <c r="AS1185" i="8"/>
  <c r="AR1185" i="8"/>
  <c r="AQ1185" i="8"/>
  <c r="AP1185" i="8"/>
  <c r="AO1185" i="8"/>
  <c r="AN1185" i="8"/>
  <c r="AM1185" i="8"/>
  <c r="AL1185" i="8"/>
  <c r="AK1185" i="8"/>
  <c r="AJ1185" i="8"/>
  <c r="AG1185" i="8"/>
  <c r="AH1185" i="8" s="1"/>
  <c r="AI1185" i="8" s="1"/>
  <c r="AE1185" i="8"/>
  <c r="AF1185" i="8" s="1"/>
  <c r="AB1185" i="8"/>
  <c r="AC1185" i="8" s="1"/>
  <c r="AT1184" i="8"/>
  <c r="AU1184" i="8" s="1"/>
  <c r="AS1184" i="8"/>
  <c r="AR1184" i="8"/>
  <c r="AQ1184" i="8"/>
  <c r="AP1184" i="8"/>
  <c r="AO1184" i="8"/>
  <c r="AN1184" i="8"/>
  <c r="AM1184" i="8"/>
  <c r="AL1184" i="8"/>
  <c r="AK1184" i="8"/>
  <c r="AJ1184" i="8"/>
  <c r="AG1184" i="8"/>
  <c r="AH1184" i="8" s="1"/>
  <c r="AI1184" i="8" s="1"/>
  <c r="AE1184" i="8"/>
  <c r="AF1184" i="8" s="1"/>
  <c r="AB1184" i="8"/>
  <c r="AC1184" i="8" s="1"/>
  <c r="AT1183" i="8"/>
  <c r="AU1183" i="8" s="1"/>
  <c r="AS1183" i="8"/>
  <c r="AR1183" i="8"/>
  <c r="AQ1183" i="8"/>
  <c r="AP1183" i="8"/>
  <c r="AO1183" i="8"/>
  <c r="AN1183" i="8"/>
  <c r="AM1183" i="8"/>
  <c r="AL1183" i="8"/>
  <c r="AK1183" i="8"/>
  <c r="AJ1183" i="8"/>
  <c r="AG1183" i="8"/>
  <c r="AH1183" i="8" s="1"/>
  <c r="AI1183" i="8" s="1"/>
  <c r="AE1183" i="8"/>
  <c r="AF1183" i="8" s="1"/>
  <c r="AB1183" i="8"/>
  <c r="AC1183" i="8" s="1"/>
  <c r="AT1182" i="8"/>
  <c r="AU1182" i="8" s="1"/>
  <c r="AS1182" i="8"/>
  <c r="AR1182" i="8"/>
  <c r="AQ1182" i="8"/>
  <c r="AP1182" i="8"/>
  <c r="AO1182" i="8"/>
  <c r="AN1182" i="8"/>
  <c r="AM1182" i="8"/>
  <c r="AL1182" i="8"/>
  <c r="AK1182" i="8"/>
  <c r="AJ1182" i="8"/>
  <c r="AG1182" i="8"/>
  <c r="AH1182" i="8" s="1"/>
  <c r="AI1182" i="8" s="1"/>
  <c r="AE1182" i="8"/>
  <c r="AF1182" i="8" s="1"/>
  <c r="AB1182" i="8"/>
  <c r="AC1182" i="8" s="1"/>
  <c r="AT1181" i="8"/>
  <c r="AU1181" i="8" s="1"/>
  <c r="AS1181" i="8"/>
  <c r="AR1181" i="8"/>
  <c r="AQ1181" i="8"/>
  <c r="AP1181" i="8"/>
  <c r="AO1181" i="8"/>
  <c r="AN1181" i="8"/>
  <c r="AM1181" i="8"/>
  <c r="AL1181" i="8"/>
  <c r="AK1181" i="8"/>
  <c r="AJ1181" i="8"/>
  <c r="AG1181" i="8"/>
  <c r="AH1181" i="8" s="1"/>
  <c r="AI1181" i="8" s="1"/>
  <c r="AE1181" i="8"/>
  <c r="AF1181" i="8" s="1"/>
  <c r="AB1181" i="8"/>
  <c r="AC1181" i="8" s="1"/>
  <c r="AT1180" i="8"/>
  <c r="AU1180" i="8" s="1"/>
  <c r="AS1180" i="8"/>
  <c r="AR1180" i="8"/>
  <c r="AQ1180" i="8"/>
  <c r="AP1180" i="8"/>
  <c r="AO1180" i="8"/>
  <c r="AN1180" i="8"/>
  <c r="AM1180" i="8"/>
  <c r="AL1180" i="8"/>
  <c r="AK1180" i="8"/>
  <c r="AJ1180" i="8"/>
  <c r="AG1180" i="8"/>
  <c r="AH1180" i="8" s="1"/>
  <c r="AI1180" i="8" s="1"/>
  <c r="AE1180" i="8"/>
  <c r="AF1180" i="8" s="1"/>
  <c r="AB1180" i="8"/>
  <c r="AC1180" i="8" s="1"/>
  <c r="AT1179" i="8"/>
  <c r="AU1179" i="8" s="1"/>
  <c r="AS1179" i="8"/>
  <c r="AR1179" i="8"/>
  <c r="AQ1179" i="8"/>
  <c r="AP1179" i="8"/>
  <c r="AO1179" i="8"/>
  <c r="AN1179" i="8"/>
  <c r="AM1179" i="8"/>
  <c r="AL1179" i="8"/>
  <c r="AK1179" i="8"/>
  <c r="AJ1179" i="8"/>
  <c r="AH1179" i="8"/>
  <c r="AI1179" i="8" s="1"/>
  <c r="AG1179" i="8"/>
  <c r="AE1179" i="8"/>
  <c r="AF1179" i="8" s="1"/>
  <c r="AB1179" i="8"/>
  <c r="AC1179" i="8" s="1"/>
  <c r="AT1178" i="8"/>
  <c r="AU1178" i="8" s="1"/>
  <c r="AS1178" i="8"/>
  <c r="AR1178" i="8"/>
  <c r="AQ1178" i="8"/>
  <c r="AP1178" i="8"/>
  <c r="AO1178" i="8"/>
  <c r="AN1178" i="8"/>
  <c r="AM1178" i="8"/>
  <c r="AL1178" i="8"/>
  <c r="AK1178" i="8"/>
  <c r="AJ1178" i="8"/>
  <c r="AI1178" i="8"/>
  <c r="AG1178" i="8"/>
  <c r="AH1178" i="8" s="1"/>
  <c r="AE1178" i="8"/>
  <c r="AF1178" i="8" s="1"/>
  <c r="AB1178" i="8"/>
  <c r="AC1178" i="8" s="1"/>
  <c r="AT1177" i="8"/>
  <c r="AU1177" i="8" s="1"/>
  <c r="AS1177" i="8"/>
  <c r="AR1177" i="8"/>
  <c r="AQ1177" i="8"/>
  <c r="AP1177" i="8"/>
  <c r="AO1177" i="8"/>
  <c r="AN1177" i="8"/>
  <c r="AM1177" i="8"/>
  <c r="AL1177" i="8"/>
  <c r="AK1177" i="8"/>
  <c r="AJ1177" i="8"/>
  <c r="AG1177" i="8"/>
  <c r="AH1177" i="8" s="1"/>
  <c r="AI1177" i="8" s="1"/>
  <c r="AE1177" i="8"/>
  <c r="AF1177" i="8" s="1"/>
  <c r="AB1177" i="8"/>
  <c r="AC1177" i="8" s="1"/>
  <c r="AT1176" i="8"/>
  <c r="AU1176" i="8" s="1"/>
  <c r="AS1176" i="8"/>
  <c r="AR1176" i="8"/>
  <c r="AQ1176" i="8"/>
  <c r="AP1176" i="8"/>
  <c r="AO1176" i="8"/>
  <c r="AN1176" i="8"/>
  <c r="AM1176" i="8"/>
  <c r="AL1176" i="8"/>
  <c r="AK1176" i="8"/>
  <c r="AJ1176" i="8"/>
  <c r="AG1176" i="8"/>
  <c r="AH1176" i="8" s="1"/>
  <c r="AI1176" i="8" s="1"/>
  <c r="AE1176" i="8"/>
  <c r="AF1176" i="8" s="1"/>
  <c r="AB1176" i="8"/>
  <c r="AC1176" i="8" s="1"/>
  <c r="AT1175" i="8"/>
  <c r="AU1175" i="8" s="1"/>
  <c r="AS1175" i="8"/>
  <c r="AR1175" i="8"/>
  <c r="AQ1175" i="8"/>
  <c r="AP1175" i="8"/>
  <c r="AO1175" i="8"/>
  <c r="AN1175" i="8"/>
  <c r="AM1175" i="8"/>
  <c r="AL1175" i="8"/>
  <c r="AK1175" i="8"/>
  <c r="AJ1175" i="8"/>
  <c r="AG1175" i="8"/>
  <c r="AH1175" i="8" s="1"/>
  <c r="AI1175" i="8" s="1"/>
  <c r="AE1175" i="8"/>
  <c r="AF1175" i="8" s="1"/>
  <c r="AC1175" i="8"/>
  <c r="AB1175" i="8"/>
  <c r="AT1174" i="8"/>
  <c r="AU1174" i="8" s="1"/>
  <c r="AS1174" i="8"/>
  <c r="AR1174" i="8"/>
  <c r="AQ1174" i="8"/>
  <c r="AP1174" i="8"/>
  <c r="AO1174" i="8"/>
  <c r="AN1174" i="8"/>
  <c r="AM1174" i="8"/>
  <c r="AL1174" i="8"/>
  <c r="AK1174" i="8"/>
  <c r="AJ1174" i="8"/>
  <c r="AG1174" i="8"/>
  <c r="AH1174" i="8" s="1"/>
  <c r="AI1174" i="8" s="1"/>
  <c r="AE1174" i="8"/>
  <c r="AF1174" i="8" s="1"/>
  <c r="AB1174" i="8"/>
  <c r="AC1174" i="8" s="1"/>
  <c r="AT1173" i="8"/>
  <c r="AU1173" i="8" s="1"/>
  <c r="AS1173" i="8"/>
  <c r="AR1173" i="8"/>
  <c r="AQ1173" i="8"/>
  <c r="AP1173" i="8"/>
  <c r="AO1173" i="8"/>
  <c r="AN1173" i="8"/>
  <c r="AM1173" i="8"/>
  <c r="AL1173" i="8"/>
  <c r="AK1173" i="8"/>
  <c r="AJ1173" i="8"/>
  <c r="AG1173" i="8"/>
  <c r="AH1173" i="8" s="1"/>
  <c r="AI1173" i="8" s="1"/>
  <c r="AE1173" i="8"/>
  <c r="AF1173" i="8" s="1"/>
  <c r="AB1173" i="8"/>
  <c r="AC1173" i="8" s="1"/>
  <c r="AT1172" i="8"/>
  <c r="AU1172" i="8" s="1"/>
  <c r="AS1172" i="8"/>
  <c r="AR1172" i="8"/>
  <c r="AQ1172" i="8"/>
  <c r="AP1172" i="8"/>
  <c r="AO1172" i="8"/>
  <c r="AN1172" i="8"/>
  <c r="AM1172" i="8"/>
  <c r="AL1172" i="8"/>
  <c r="AK1172" i="8"/>
  <c r="AJ1172" i="8"/>
  <c r="AG1172" i="8"/>
  <c r="AH1172" i="8" s="1"/>
  <c r="AI1172" i="8" s="1"/>
  <c r="AE1172" i="8"/>
  <c r="AF1172" i="8" s="1"/>
  <c r="AB1172" i="8"/>
  <c r="AC1172" i="8" s="1"/>
  <c r="AT1171" i="8"/>
  <c r="AU1171" i="8" s="1"/>
  <c r="AS1171" i="8"/>
  <c r="AR1171" i="8"/>
  <c r="AQ1171" i="8"/>
  <c r="AP1171" i="8"/>
  <c r="AO1171" i="8"/>
  <c r="AN1171" i="8"/>
  <c r="AM1171" i="8"/>
  <c r="AL1171" i="8"/>
  <c r="AK1171" i="8"/>
  <c r="AJ1171" i="8"/>
  <c r="AG1171" i="8"/>
  <c r="AH1171" i="8" s="1"/>
  <c r="AI1171" i="8" s="1"/>
  <c r="AE1171" i="8"/>
  <c r="AF1171" i="8" s="1"/>
  <c r="AC1171" i="8"/>
  <c r="AB1171" i="8"/>
  <c r="AT1170" i="8"/>
  <c r="AU1170" i="8" s="1"/>
  <c r="AS1170" i="8"/>
  <c r="AR1170" i="8"/>
  <c r="AQ1170" i="8"/>
  <c r="AP1170" i="8"/>
  <c r="AO1170" i="8"/>
  <c r="AN1170" i="8"/>
  <c r="AM1170" i="8"/>
  <c r="AL1170" i="8"/>
  <c r="AK1170" i="8"/>
  <c r="AJ1170" i="8"/>
  <c r="AG1170" i="8"/>
  <c r="AH1170" i="8" s="1"/>
  <c r="AI1170" i="8" s="1"/>
  <c r="AE1170" i="8"/>
  <c r="AF1170" i="8" s="1"/>
  <c r="AB1170" i="8"/>
  <c r="AC1170" i="8" s="1"/>
  <c r="AT1169" i="8"/>
  <c r="AU1169" i="8" s="1"/>
  <c r="AS1169" i="8"/>
  <c r="AR1169" i="8"/>
  <c r="AQ1169" i="8"/>
  <c r="AP1169" i="8"/>
  <c r="AO1169" i="8"/>
  <c r="AN1169" i="8"/>
  <c r="AM1169" i="8"/>
  <c r="AL1169" i="8"/>
  <c r="AK1169" i="8"/>
  <c r="AJ1169" i="8"/>
  <c r="AH1169" i="8"/>
  <c r="AI1169" i="8" s="1"/>
  <c r="AG1169" i="8"/>
  <c r="AE1169" i="8"/>
  <c r="AF1169" i="8" s="1"/>
  <c r="AB1169" i="8"/>
  <c r="AC1169" i="8" s="1"/>
  <c r="AU1168" i="8"/>
  <c r="AT1168" i="8"/>
  <c r="AS1168" i="8"/>
  <c r="AR1168" i="8"/>
  <c r="AQ1168" i="8"/>
  <c r="AP1168" i="8"/>
  <c r="AO1168" i="8"/>
  <c r="AN1168" i="8"/>
  <c r="AM1168" i="8"/>
  <c r="AL1168" i="8"/>
  <c r="AK1168" i="8"/>
  <c r="AJ1168" i="8"/>
  <c r="AG1168" i="8"/>
  <c r="AH1168" i="8" s="1"/>
  <c r="AI1168" i="8" s="1"/>
  <c r="AE1168" i="8"/>
  <c r="AF1168" i="8" s="1"/>
  <c r="AB1168" i="8"/>
  <c r="AC1168" i="8" s="1"/>
  <c r="AT1167" i="8"/>
  <c r="AU1167" i="8" s="1"/>
  <c r="AS1167" i="8"/>
  <c r="AR1167" i="8"/>
  <c r="AQ1167" i="8"/>
  <c r="AP1167" i="8"/>
  <c r="AO1167" i="8"/>
  <c r="AN1167" i="8"/>
  <c r="AM1167" i="8"/>
  <c r="AL1167" i="8"/>
  <c r="AK1167" i="8"/>
  <c r="AJ1167" i="8"/>
  <c r="AG1167" i="8"/>
  <c r="AH1167" i="8" s="1"/>
  <c r="AI1167" i="8" s="1"/>
  <c r="AE1167" i="8"/>
  <c r="AF1167" i="8" s="1"/>
  <c r="AB1167" i="8"/>
  <c r="AC1167" i="8" s="1"/>
  <c r="AT1166" i="8"/>
  <c r="AU1166" i="8" s="1"/>
  <c r="AS1166" i="8"/>
  <c r="AR1166" i="8"/>
  <c r="AQ1166" i="8"/>
  <c r="AP1166" i="8"/>
  <c r="AO1166" i="8"/>
  <c r="AN1166" i="8"/>
  <c r="AM1166" i="8"/>
  <c r="AL1166" i="8"/>
  <c r="AK1166" i="8"/>
  <c r="AJ1166" i="8"/>
  <c r="AG1166" i="8"/>
  <c r="AH1166" i="8" s="1"/>
  <c r="AI1166" i="8" s="1"/>
  <c r="AE1166" i="8"/>
  <c r="AF1166" i="8" s="1"/>
  <c r="AB1166" i="8"/>
  <c r="AC1166" i="8" s="1"/>
  <c r="AT1165" i="8"/>
  <c r="AU1165" i="8" s="1"/>
  <c r="AS1165" i="8"/>
  <c r="AR1165" i="8"/>
  <c r="AQ1165" i="8"/>
  <c r="AP1165" i="8"/>
  <c r="AO1165" i="8"/>
  <c r="AN1165" i="8"/>
  <c r="AM1165" i="8"/>
  <c r="AL1165" i="8"/>
  <c r="AK1165" i="8"/>
  <c r="AJ1165" i="8"/>
  <c r="AG1165" i="8"/>
  <c r="AH1165" i="8" s="1"/>
  <c r="AI1165" i="8" s="1"/>
  <c r="AE1165" i="8"/>
  <c r="AF1165" i="8" s="1"/>
  <c r="AB1165" i="8"/>
  <c r="AC1165" i="8" s="1"/>
  <c r="AT1164" i="8"/>
  <c r="AU1164" i="8" s="1"/>
  <c r="AS1164" i="8"/>
  <c r="AR1164" i="8"/>
  <c r="AQ1164" i="8"/>
  <c r="AP1164" i="8"/>
  <c r="AO1164" i="8"/>
  <c r="AN1164" i="8"/>
  <c r="AM1164" i="8"/>
  <c r="AL1164" i="8"/>
  <c r="AK1164" i="8"/>
  <c r="AJ1164" i="8"/>
  <c r="AG1164" i="8"/>
  <c r="AH1164" i="8" s="1"/>
  <c r="AI1164" i="8" s="1"/>
  <c r="AE1164" i="8"/>
  <c r="AF1164" i="8" s="1"/>
  <c r="AB1164" i="8"/>
  <c r="AC1164" i="8" s="1"/>
  <c r="AT1163" i="8"/>
  <c r="AU1163" i="8" s="1"/>
  <c r="AS1163" i="8"/>
  <c r="AR1163" i="8"/>
  <c r="AQ1163" i="8"/>
  <c r="AP1163" i="8"/>
  <c r="AO1163" i="8"/>
  <c r="AN1163" i="8"/>
  <c r="AM1163" i="8"/>
  <c r="AL1163" i="8"/>
  <c r="AK1163" i="8"/>
  <c r="AJ1163" i="8"/>
  <c r="AG1163" i="8"/>
  <c r="AH1163" i="8" s="1"/>
  <c r="AI1163" i="8" s="1"/>
  <c r="AE1163" i="8"/>
  <c r="AF1163" i="8" s="1"/>
  <c r="AB1163" i="8"/>
  <c r="AC1163" i="8" s="1"/>
  <c r="AU1162" i="8"/>
  <c r="AT1162" i="8"/>
  <c r="AS1162" i="8"/>
  <c r="AR1162" i="8"/>
  <c r="AQ1162" i="8"/>
  <c r="AP1162" i="8"/>
  <c r="AO1162" i="8"/>
  <c r="AN1162" i="8"/>
  <c r="AM1162" i="8"/>
  <c r="AL1162" i="8"/>
  <c r="AK1162" i="8"/>
  <c r="AJ1162" i="8"/>
  <c r="AG1162" i="8"/>
  <c r="AH1162" i="8" s="1"/>
  <c r="AI1162" i="8" s="1"/>
  <c r="AE1162" i="8"/>
  <c r="AF1162" i="8" s="1"/>
  <c r="AB1162" i="8"/>
  <c r="AC1162" i="8" s="1"/>
  <c r="AT1161" i="8"/>
  <c r="AU1161" i="8" s="1"/>
  <c r="AS1161" i="8"/>
  <c r="AR1161" i="8"/>
  <c r="AQ1161" i="8"/>
  <c r="AP1161" i="8"/>
  <c r="AO1161" i="8"/>
  <c r="AN1161" i="8"/>
  <c r="AM1161" i="8"/>
  <c r="AL1161" i="8"/>
  <c r="AK1161" i="8"/>
  <c r="AJ1161" i="8"/>
  <c r="AG1161" i="8"/>
  <c r="AH1161" i="8" s="1"/>
  <c r="AI1161" i="8" s="1"/>
  <c r="AE1161" i="8"/>
  <c r="AF1161" i="8" s="1"/>
  <c r="AB1161" i="8"/>
  <c r="AC1161" i="8" s="1"/>
  <c r="AU1160" i="8"/>
  <c r="AT1160" i="8"/>
  <c r="AS1160" i="8"/>
  <c r="AR1160" i="8"/>
  <c r="AQ1160" i="8"/>
  <c r="AP1160" i="8"/>
  <c r="AO1160" i="8"/>
  <c r="AN1160" i="8"/>
  <c r="AM1160" i="8"/>
  <c r="AL1160" i="8"/>
  <c r="AK1160" i="8"/>
  <c r="AJ1160" i="8"/>
  <c r="AG1160" i="8"/>
  <c r="AH1160" i="8" s="1"/>
  <c r="AI1160" i="8" s="1"/>
  <c r="AE1160" i="8"/>
  <c r="AF1160" i="8" s="1"/>
  <c r="AB1160" i="8"/>
  <c r="AC1160" i="8" s="1"/>
  <c r="AT1159" i="8"/>
  <c r="AU1159" i="8" s="1"/>
  <c r="AS1159" i="8"/>
  <c r="AR1159" i="8"/>
  <c r="AQ1159" i="8"/>
  <c r="AP1159" i="8"/>
  <c r="AO1159" i="8"/>
  <c r="AN1159" i="8"/>
  <c r="AM1159" i="8"/>
  <c r="AL1159" i="8"/>
  <c r="AK1159" i="8"/>
  <c r="AJ1159" i="8"/>
  <c r="AG1159" i="8"/>
  <c r="AH1159" i="8" s="1"/>
  <c r="AI1159" i="8" s="1"/>
  <c r="AE1159" i="8"/>
  <c r="AF1159" i="8" s="1"/>
  <c r="AB1159" i="8"/>
  <c r="AC1159" i="8" s="1"/>
  <c r="AT1158" i="8"/>
  <c r="AU1158" i="8" s="1"/>
  <c r="AS1158" i="8"/>
  <c r="AR1158" i="8"/>
  <c r="AQ1158" i="8"/>
  <c r="AP1158" i="8"/>
  <c r="AO1158" i="8"/>
  <c r="AN1158" i="8"/>
  <c r="AM1158" i="8"/>
  <c r="AL1158" i="8"/>
  <c r="AK1158" i="8"/>
  <c r="AJ1158" i="8"/>
  <c r="AG1158" i="8"/>
  <c r="AH1158" i="8" s="1"/>
  <c r="AI1158" i="8" s="1"/>
  <c r="AE1158" i="8"/>
  <c r="AF1158" i="8" s="1"/>
  <c r="AB1158" i="8"/>
  <c r="AC1158" i="8" s="1"/>
  <c r="AT1157" i="8"/>
  <c r="AU1157" i="8" s="1"/>
  <c r="AS1157" i="8"/>
  <c r="AR1157" i="8"/>
  <c r="AQ1157" i="8"/>
  <c r="AP1157" i="8"/>
  <c r="AO1157" i="8"/>
  <c r="AN1157" i="8"/>
  <c r="AM1157" i="8"/>
  <c r="AL1157" i="8"/>
  <c r="AK1157" i="8"/>
  <c r="AJ1157" i="8"/>
  <c r="AG1157" i="8"/>
  <c r="AH1157" i="8" s="1"/>
  <c r="AI1157" i="8" s="1"/>
  <c r="AE1157" i="8"/>
  <c r="AF1157" i="8" s="1"/>
  <c r="AB1157" i="8"/>
  <c r="AC1157" i="8" s="1"/>
  <c r="AT1156" i="8"/>
  <c r="AU1156" i="8" s="1"/>
  <c r="AS1156" i="8"/>
  <c r="AR1156" i="8"/>
  <c r="AQ1156" i="8"/>
  <c r="AP1156" i="8"/>
  <c r="AO1156" i="8"/>
  <c r="AN1156" i="8"/>
  <c r="AM1156" i="8"/>
  <c r="AL1156" i="8"/>
  <c r="AK1156" i="8"/>
  <c r="AJ1156" i="8"/>
  <c r="AG1156" i="8"/>
  <c r="AH1156" i="8" s="1"/>
  <c r="AI1156" i="8" s="1"/>
  <c r="AE1156" i="8"/>
  <c r="AF1156" i="8" s="1"/>
  <c r="AB1156" i="8"/>
  <c r="AC1156" i="8" s="1"/>
  <c r="AT1155" i="8"/>
  <c r="AU1155" i="8" s="1"/>
  <c r="AS1155" i="8"/>
  <c r="AR1155" i="8"/>
  <c r="AQ1155" i="8"/>
  <c r="AP1155" i="8"/>
  <c r="AO1155" i="8"/>
  <c r="AN1155" i="8"/>
  <c r="AM1155" i="8"/>
  <c r="AL1155" i="8"/>
  <c r="AK1155" i="8"/>
  <c r="AJ1155" i="8"/>
  <c r="AG1155" i="8"/>
  <c r="AH1155" i="8" s="1"/>
  <c r="AI1155" i="8" s="1"/>
  <c r="AE1155" i="8"/>
  <c r="AF1155" i="8" s="1"/>
  <c r="AB1155" i="8"/>
  <c r="AC1155" i="8" s="1"/>
  <c r="AT1154" i="8"/>
  <c r="AU1154" i="8" s="1"/>
  <c r="AS1154" i="8"/>
  <c r="AR1154" i="8"/>
  <c r="AQ1154" i="8"/>
  <c r="AP1154" i="8"/>
  <c r="AO1154" i="8"/>
  <c r="AN1154" i="8"/>
  <c r="AM1154" i="8"/>
  <c r="AL1154" i="8"/>
  <c r="AK1154" i="8"/>
  <c r="AJ1154" i="8"/>
  <c r="AG1154" i="8"/>
  <c r="AH1154" i="8" s="1"/>
  <c r="AI1154" i="8" s="1"/>
  <c r="AE1154" i="8"/>
  <c r="AF1154" i="8" s="1"/>
  <c r="AB1154" i="8"/>
  <c r="AC1154" i="8" s="1"/>
  <c r="AT1153" i="8"/>
  <c r="AU1153" i="8" s="1"/>
  <c r="AS1153" i="8"/>
  <c r="AR1153" i="8"/>
  <c r="AQ1153" i="8"/>
  <c r="AP1153" i="8"/>
  <c r="AO1153" i="8"/>
  <c r="AN1153" i="8"/>
  <c r="AM1153" i="8"/>
  <c r="AL1153" i="8"/>
  <c r="AK1153" i="8"/>
  <c r="AJ1153" i="8"/>
  <c r="AG1153" i="8"/>
  <c r="AH1153" i="8" s="1"/>
  <c r="AI1153" i="8" s="1"/>
  <c r="AE1153" i="8"/>
  <c r="AF1153" i="8" s="1"/>
  <c r="AB1153" i="8"/>
  <c r="AC1153" i="8" s="1"/>
  <c r="AT1152" i="8"/>
  <c r="AU1152" i="8" s="1"/>
  <c r="AS1152" i="8"/>
  <c r="AR1152" i="8"/>
  <c r="AQ1152" i="8"/>
  <c r="AP1152" i="8"/>
  <c r="AO1152" i="8"/>
  <c r="AN1152" i="8"/>
  <c r="AM1152" i="8"/>
  <c r="AL1152" i="8"/>
  <c r="AK1152" i="8"/>
  <c r="AJ1152" i="8"/>
  <c r="AI1152" i="8"/>
  <c r="AG1152" i="8"/>
  <c r="AH1152" i="8" s="1"/>
  <c r="AE1152" i="8"/>
  <c r="AF1152" i="8" s="1"/>
  <c r="AB1152" i="8"/>
  <c r="AC1152" i="8" s="1"/>
  <c r="AT1151" i="8"/>
  <c r="AU1151" i="8" s="1"/>
  <c r="AS1151" i="8"/>
  <c r="AR1151" i="8"/>
  <c r="AQ1151" i="8"/>
  <c r="AP1151" i="8"/>
  <c r="AO1151" i="8"/>
  <c r="AN1151" i="8"/>
  <c r="AM1151" i="8"/>
  <c r="AL1151" i="8"/>
  <c r="AK1151" i="8"/>
  <c r="AJ1151" i="8"/>
  <c r="AG1151" i="8"/>
  <c r="AH1151" i="8" s="1"/>
  <c r="AI1151" i="8" s="1"/>
  <c r="AE1151" i="8"/>
  <c r="AF1151" i="8" s="1"/>
  <c r="AB1151" i="8"/>
  <c r="AC1151" i="8" s="1"/>
  <c r="AT1150" i="8"/>
  <c r="AU1150" i="8" s="1"/>
  <c r="AS1150" i="8"/>
  <c r="AR1150" i="8"/>
  <c r="AQ1150" i="8"/>
  <c r="AP1150" i="8"/>
  <c r="AO1150" i="8"/>
  <c r="AN1150" i="8"/>
  <c r="AM1150" i="8"/>
  <c r="AL1150" i="8"/>
  <c r="AK1150" i="8"/>
  <c r="AJ1150" i="8"/>
  <c r="AG1150" i="8"/>
  <c r="AH1150" i="8" s="1"/>
  <c r="AI1150" i="8" s="1"/>
  <c r="AE1150" i="8"/>
  <c r="AF1150" i="8" s="1"/>
  <c r="AB1150" i="8"/>
  <c r="AC1150" i="8" s="1"/>
  <c r="AT1149" i="8"/>
  <c r="AU1149" i="8" s="1"/>
  <c r="AS1149" i="8"/>
  <c r="AR1149" i="8"/>
  <c r="AQ1149" i="8"/>
  <c r="AP1149" i="8"/>
  <c r="AO1149" i="8"/>
  <c r="AN1149" i="8"/>
  <c r="AM1149" i="8"/>
  <c r="AL1149" i="8"/>
  <c r="AK1149" i="8"/>
  <c r="AJ1149" i="8"/>
  <c r="AH1149" i="8"/>
  <c r="AI1149" i="8" s="1"/>
  <c r="AG1149" i="8"/>
  <c r="AE1149" i="8"/>
  <c r="AF1149" i="8" s="1"/>
  <c r="AB1149" i="8"/>
  <c r="AC1149" i="8" s="1"/>
  <c r="AU1148" i="8"/>
  <c r="AT1148" i="8"/>
  <c r="AS1148" i="8"/>
  <c r="AR1148" i="8"/>
  <c r="AQ1148" i="8"/>
  <c r="AP1148" i="8"/>
  <c r="AO1148" i="8"/>
  <c r="AN1148" i="8"/>
  <c r="AM1148" i="8"/>
  <c r="AL1148" i="8"/>
  <c r="AK1148" i="8"/>
  <c r="AJ1148" i="8"/>
  <c r="AG1148" i="8"/>
  <c r="AH1148" i="8" s="1"/>
  <c r="AI1148" i="8" s="1"/>
  <c r="AE1148" i="8"/>
  <c r="AF1148" i="8" s="1"/>
  <c r="AB1148" i="8"/>
  <c r="AC1148" i="8" s="1"/>
  <c r="AT1147" i="8"/>
  <c r="AU1147" i="8" s="1"/>
  <c r="AS1147" i="8"/>
  <c r="AR1147" i="8"/>
  <c r="AQ1147" i="8"/>
  <c r="AP1147" i="8"/>
  <c r="AO1147" i="8"/>
  <c r="AN1147" i="8"/>
  <c r="AM1147" i="8"/>
  <c r="AL1147" i="8"/>
  <c r="AK1147" i="8"/>
  <c r="AJ1147" i="8"/>
  <c r="AG1147" i="8"/>
  <c r="AH1147" i="8" s="1"/>
  <c r="AI1147" i="8" s="1"/>
  <c r="AE1147" i="8"/>
  <c r="AF1147" i="8" s="1"/>
  <c r="AB1147" i="8"/>
  <c r="AC1147" i="8" s="1"/>
  <c r="AU1146" i="8"/>
  <c r="AT1146" i="8"/>
  <c r="AS1146" i="8"/>
  <c r="AR1146" i="8"/>
  <c r="AQ1146" i="8"/>
  <c r="AP1146" i="8"/>
  <c r="AO1146" i="8"/>
  <c r="AN1146" i="8"/>
  <c r="AM1146" i="8"/>
  <c r="AL1146" i="8"/>
  <c r="AK1146" i="8"/>
  <c r="AJ1146" i="8"/>
  <c r="AG1146" i="8"/>
  <c r="AH1146" i="8" s="1"/>
  <c r="AI1146" i="8" s="1"/>
  <c r="AE1146" i="8"/>
  <c r="AF1146" i="8" s="1"/>
  <c r="AB1146" i="8"/>
  <c r="AC1146" i="8" s="1"/>
  <c r="AT1145" i="8"/>
  <c r="AU1145" i="8" s="1"/>
  <c r="AS1145" i="8"/>
  <c r="AR1145" i="8"/>
  <c r="AQ1145" i="8"/>
  <c r="AP1145" i="8"/>
  <c r="AO1145" i="8"/>
  <c r="AN1145" i="8"/>
  <c r="AM1145" i="8"/>
  <c r="AL1145" i="8"/>
  <c r="AK1145" i="8"/>
  <c r="AJ1145" i="8"/>
  <c r="AH1145" i="8"/>
  <c r="AI1145" i="8" s="1"/>
  <c r="AG1145" i="8"/>
  <c r="AE1145" i="8"/>
  <c r="AF1145" i="8" s="1"/>
  <c r="AB1145" i="8"/>
  <c r="AC1145" i="8" s="1"/>
  <c r="AU1144" i="8"/>
  <c r="AT1144" i="8"/>
  <c r="AS1144" i="8"/>
  <c r="AR1144" i="8"/>
  <c r="AQ1144" i="8"/>
  <c r="AP1144" i="8"/>
  <c r="AO1144" i="8"/>
  <c r="AN1144" i="8"/>
  <c r="AM1144" i="8"/>
  <c r="AL1144" i="8"/>
  <c r="AK1144" i="8"/>
  <c r="AJ1144" i="8"/>
  <c r="AG1144" i="8"/>
  <c r="AH1144" i="8" s="1"/>
  <c r="AI1144" i="8" s="1"/>
  <c r="AE1144" i="8"/>
  <c r="AF1144" i="8" s="1"/>
  <c r="AB1144" i="8"/>
  <c r="AC1144" i="8" s="1"/>
  <c r="AT1143" i="8"/>
  <c r="AU1143" i="8" s="1"/>
  <c r="AS1143" i="8"/>
  <c r="AR1143" i="8"/>
  <c r="AQ1143" i="8"/>
  <c r="AP1143" i="8"/>
  <c r="AO1143" i="8"/>
  <c r="AN1143" i="8"/>
  <c r="AM1143" i="8"/>
  <c r="AL1143" i="8"/>
  <c r="AK1143" i="8"/>
  <c r="AJ1143" i="8"/>
  <c r="AG1143" i="8"/>
  <c r="AH1143" i="8" s="1"/>
  <c r="AI1143" i="8" s="1"/>
  <c r="AE1143" i="8"/>
  <c r="AF1143" i="8" s="1"/>
  <c r="AB1143" i="8"/>
  <c r="AC1143" i="8" s="1"/>
  <c r="AU1142" i="8"/>
  <c r="AT1142" i="8"/>
  <c r="AS1142" i="8"/>
  <c r="AR1142" i="8"/>
  <c r="AQ1142" i="8"/>
  <c r="AP1142" i="8"/>
  <c r="AO1142" i="8"/>
  <c r="AN1142" i="8"/>
  <c r="AM1142" i="8"/>
  <c r="AL1142" i="8"/>
  <c r="AK1142" i="8"/>
  <c r="AJ1142" i="8"/>
  <c r="AG1142" i="8"/>
  <c r="AH1142" i="8" s="1"/>
  <c r="AI1142" i="8" s="1"/>
  <c r="AE1142" i="8"/>
  <c r="AF1142" i="8" s="1"/>
  <c r="AB1142" i="8"/>
  <c r="AC1142" i="8" s="1"/>
  <c r="AT1141" i="8"/>
  <c r="AU1141" i="8" s="1"/>
  <c r="AS1141" i="8"/>
  <c r="AR1141" i="8"/>
  <c r="AQ1141" i="8"/>
  <c r="AP1141" i="8"/>
  <c r="AO1141" i="8"/>
  <c r="AN1141" i="8"/>
  <c r="AM1141" i="8"/>
  <c r="AL1141" i="8"/>
  <c r="AK1141" i="8"/>
  <c r="AJ1141" i="8"/>
  <c r="AG1141" i="8"/>
  <c r="AH1141" i="8" s="1"/>
  <c r="AI1141" i="8" s="1"/>
  <c r="AF1141" i="8"/>
  <c r="AE1141" i="8"/>
  <c r="AC1141" i="8"/>
  <c r="AB1141" i="8"/>
  <c r="AT1140" i="8"/>
  <c r="AU1140" i="8" s="1"/>
  <c r="AS1140" i="8"/>
  <c r="AR1140" i="8"/>
  <c r="AQ1140" i="8"/>
  <c r="AP1140" i="8"/>
  <c r="AO1140" i="8"/>
  <c r="AN1140" i="8"/>
  <c r="AM1140" i="8"/>
  <c r="AL1140" i="8"/>
  <c r="AK1140" i="8"/>
  <c r="AJ1140" i="8"/>
  <c r="AG1140" i="8"/>
  <c r="AH1140" i="8" s="1"/>
  <c r="AI1140" i="8" s="1"/>
  <c r="AE1140" i="8"/>
  <c r="AF1140" i="8" s="1"/>
  <c r="AB1140" i="8"/>
  <c r="AC1140" i="8" s="1"/>
  <c r="AT1139" i="8"/>
  <c r="AU1139" i="8" s="1"/>
  <c r="AS1139" i="8"/>
  <c r="AR1139" i="8"/>
  <c r="AQ1139" i="8"/>
  <c r="AP1139" i="8"/>
  <c r="AO1139" i="8"/>
  <c r="AN1139" i="8"/>
  <c r="AM1139" i="8"/>
  <c r="AL1139" i="8"/>
  <c r="AK1139" i="8"/>
  <c r="AJ1139" i="8"/>
  <c r="AH1139" i="8"/>
  <c r="AI1139" i="8" s="1"/>
  <c r="AG1139" i="8"/>
  <c r="AE1139" i="8"/>
  <c r="AF1139" i="8" s="1"/>
  <c r="AB1139" i="8"/>
  <c r="AC1139" i="8" s="1"/>
  <c r="AT1138" i="8"/>
  <c r="AU1138" i="8" s="1"/>
  <c r="AS1138" i="8"/>
  <c r="AR1138" i="8"/>
  <c r="AQ1138" i="8"/>
  <c r="AP1138" i="8"/>
  <c r="AO1138" i="8"/>
  <c r="AN1138" i="8"/>
  <c r="AM1138" i="8"/>
  <c r="AL1138" i="8"/>
  <c r="AK1138" i="8"/>
  <c r="AJ1138" i="8"/>
  <c r="AG1138" i="8"/>
  <c r="AH1138" i="8" s="1"/>
  <c r="AI1138" i="8" s="1"/>
  <c r="AE1138" i="8"/>
  <c r="AF1138" i="8" s="1"/>
  <c r="AB1138" i="8"/>
  <c r="AC1138" i="8" s="1"/>
  <c r="AT1137" i="8"/>
  <c r="AU1137" i="8" s="1"/>
  <c r="AS1137" i="8"/>
  <c r="AR1137" i="8"/>
  <c r="AQ1137" i="8"/>
  <c r="AP1137" i="8"/>
  <c r="AO1137" i="8"/>
  <c r="AN1137" i="8"/>
  <c r="AM1137" i="8"/>
  <c r="AL1137" i="8"/>
  <c r="AK1137" i="8"/>
  <c r="AJ1137" i="8"/>
  <c r="AG1137" i="8"/>
  <c r="AH1137" i="8" s="1"/>
  <c r="AI1137" i="8" s="1"/>
  <c r="AE1137" i="8"/>
  <c r="AF1137" i="8" s="1"/>
  <c r="AB1137" i="8"/>
  <c r="AC1137" i="8" s="1"/>
  <c r="AT1136" i="8"/>
  <c r="AU1136" i="8" s="1"/>
  <c r="AS1136" i="8"/>
  <c r="AR1136" i="8"/>
  <c r="AQ1136" i="8"/>
  <c r="AP1136" i="8"/>
  <c r="AO1136" i="8"/>
  <c r="AN1136" i="8"/>
  <c r="AM1136" i="8"/>
  <c r="AL1136" i="8"/>
  <c r="AK1136" i="8"/>
  <c r="AJ1136" i="8"/>
  <c r="AG1136" i="8"/>
  <c r="AH1136" i="8" s="1"/>
  <c r="AI1136" i="8" s="1"/>
  <c r="AE1136" i="8"/>
  <c r="AF1136" i="8" s="1"/>
  <c r="AB1136" i="8"/>
  <c r="AC1136" i="8" s="1"/>
  <c r="AT1135" i="8"/>
  <c r="AU1135" i="8" s="1"/>
  <c r="AS1135" i="8"/>
  <c r="AR1135" i="8"/>
  <c r="AQ1135" i="8"/>
  <c r="AP1135" i="8"/>
  <c r="AO1135" i="8"/>
  <c r="AN1135" i="8"/>
  <c r="AM1135" i="8"/>
  <c r="AL1135" i="8"/>
  <c r="AK1135" i="8"/>
  <c r="AJ1135" i="8"/>
  <c r="AG1135" i="8"/>
  <c r="AH1135" i="8" s="1"/>
  <c r="AI1135" i="8" s="1"/>
  <c r="AE1135" i="8"/>
  <c r="AF1135" i="8" s="1"/>
  <c r="AB1135" i="8"/>
  <c r="AC1135" i="8" s="1"/>
  <c r="AT1134" i="8"/>
  <c r="AU1134" i="8" s="1"/>
  <c r="AS1134" i="8"/>
  <c r="AR1134" i="8"/>
  <c r="AQ1134" i="8"/>
  <c r="AP1134" i="8"/>
  <c r="AO1134" i="8"/>
  <c r="AN1134" i="8"/>
  <c r="AM1134" i="8"/>
  <c r="AL1134" i="8"/>
  <c r="AK1134" i="8"/>
  <c r="AJ1134" i="8"/>
  <c r="AG1134" i="8"/>
  <c r="AH1134" i="8" s="1"/>
  <c r="AI1134" i="8" s="1"/>
  <c r="AE1134" i="8"/>
  <c r="AF1134" i="8" s="1"/>
  <c r="AB1134" i="8"/>
  <c r="AC1134" i="8" s="1"/>
  <c r="AT1133" i="8"/>
  <c r="AU1133" i="8" s="1"/>
  <c r="AS1133" i="8"/>
  <c r="AR1133" i="8"/>
  <c r="AQ1133" i="8"/>
  <c r="AP1133" i="8"/>
  <c r="AO1133" i="8"/>
  <c r="AN1133" i="8"/>
  <c r="AM1133" i="8"/>
  <c r="AL1133" i="8"/>
  <c r="AK1133" i="8"/>
  <c r="AJ1133" i="8"/>
  <c r="AG1133" i="8"/>
  <c r="AH1133" i="8" s="1"/>
  <c r="AI1133" i="8" s="1"/>
  <c r="AE1133" i="8"/>
  <c r="AF1133" i="8" s="1"/>
  <c r="AB1133" i="8"/>
  <c r="AC1133" i="8" s="1"/>
  <c r="AT1132" i="8"/>
  <c r="AU1132" i="8" s="1"/>
  <c r="AS1132" i="8"/>
  <c r="AR1132" i="8"/>
  <c r="AQ1132" i="8"/>
  <c r="AP1132" i="8"/>
  <c r="AO1132" i="8"/>
  <c r="AN1132" i="8"/>
  <c r="AM1132" i="8"/>
  <c r="AL1132" i="8"/>
  <c r="AK1132" i="8"/>
  <c r="AJ1132" i="8"/>
  <c r="AG1132" i="8"/>
  <c r="AH1132" i="8" s="1"/>
  <c r="AI1132" i="8" s="1"/>
  <c r="AE1132" i="8"/>
  <c r="AF1132" i="8" s="1"/>
  <c r="AB1132" i="8"/>
  <c r="AC1132" i="8" s="1"/>
  <c r="AT1131" i="8"/>
  <c r="AU1131" i="8" s="1"/>
  <c r="AS1131" i="8"/>
  <c r="AR1131" i="8"/>
  <c r="AQ1131" i="8"/>
  <c r="AP1131" i="8"/>
  <c r="AO1131" i="8"/>
  <c r="AN1131" i="8"/>
  <c r="AM1131" i="8"/>
  <c r="AL1131" i="8"/>
  <c r="AK1131" i="8"/>
  <c r="AJ1131" i="8"/>
  <c r="AG1131" i="8"/>
  <c r="AH1131" i="8" s="1"/>
  <c r="AI1131" i="8" s="1"/>
  <c r="AE1131" i="8"/>
  <c r="AF1131" i="8" s="1"/>
  <c r="AB1131" i="8"/>
  <c r="AC1131" i="8" s="1"/>
  <c r="AT1130" i="8"/>
  <c r="AU1130" i="8" s="1"/>
  <c r="AS1130" i="8"/>
  <c r="AR1130" i="8"/>
  <c r="AQ1130" i="8"/>
  <c r="AP1130" i="8"/>
  <c r="AO1130" i="8"/>
  <c r="AN1130" i="8"/>
  <c r="AM1130" i="8"/>
  <c r="AL1130" i="8"/>
  <c r="AK1130" i="8"/>
  <c r="AJ1130" i="8"/>
  <c r="AG1130" i="8"/>
  <c r="AH1130" i="8" s="1"/>
  <c r="AI1130" i="8" s="1"/>
  <c r="AE1130" i="8"/>
  <c r="AF1130" i="8" s="1"/>
  <c r="AB1130" i="8"/>
  <c r="AC1130" i="8" s="1"/>
  <c r="AT1129" i="8"/>
  <c r="AU1129" i="8" s="1"/>
  <c r="AS1129" i="8"/>
  <c r="AR1129" i="8"/>
  <c r="AQ1129" i="8"/>
  <c r="AP1129" i="8"/>
  <c r="AO1129" i="8"/>
  <c r="AN1129" i="8"/>
  <c r="AM1129" i="8"/>
  <c r="AL1129" i="8"/>
  <c r="AK1129" i="8"/>
  <c r="AJ1129" i="8"/>
  <c r="AG1129" i="8"/>
  <c r="AH1129" i="8" s="1"/>
  <c r="AI1129" i="8" s="1"/>
  <c r="AE1129" i="8"/>
  <c r="AF1129" i="8" s="1"/>
  <c r="AB1129" i="8"/>
  <c r="AC1129" i="8" s="1"/>
  <c r="AT1128" i="8"/>
  <c r="AU1128" i="8" s="1"/>
  <c r="AS1128" i="8"/>
  <c r="AR1128" i="8"/>
  <c r="AQ1128" i="8"/>
  <c r="AP1128" i="8"/>
  <c r="AO1128" i="8"/>
  <c r="AN1128" i="8"/>
  <c r="AM1128" i="8"/>
  <c r="AL1128" i="8"/>
  <c r="AK1128" i="8"/>
  <c r="AJ1128" i="8"/>
  <c r="AG1128" i="8"/>
  <c r="AH1128" i="8" s="1"/>
  <c r="AI1128" i="8" s="1"/>
  <c r="AE1128" i="8"/>
  <c r="AF1128" i="8" s="1"/>
  <c r="AB1128" i="8"/>
  <c r="AC1128" i="8" s="1"/>
  <c r="AT1127" i="8"/>
  <c r="AU1127" i="8" s="1"/>
  <c r="AS1127" i="8"/>
  <c r="AR1127" i="8"/>
  <c r="AQ1127" i="8"/>
  <c r="AP1127" i="8"/>
  <c r="AO1127" i="8"/>
  <c r="AN1127" i="8"/>
  <c r="AM1127" i="8"/>
  <c r="AL1127" i="8"/>
  <c r="AK1127" i="8"/>
  <c r="AJ1127" i="8"/>
  <c r="AG1127" i="8"/>
  <c r="AH1127" i="8" s="1"/>
  <c r="AI1127" i="8" s="1"/>
  <c r="AE1127" i="8"/>
  <c r="AF1127" i="8" s="1"/>
  <c r="AB1127" i="8"/>
  <c r="AC1127" i="8" s="1"/>
  <c r="AT1126" i="8"/>
  <c r="AU1126" i="8" s="1"/>
  <c r="AS1126" i="8"/>
  <c r="AR1126" i="8"/>
  <c r="AQ1126" i="8"/>
  <c r="AP1126" i="8"/>
  <c r="AO1126" i="8"/>
  <c r="AN1126" i="8"/>
  <c r="AM1126" i="8"/>
  <c r="AL1126" i="8"/>
  <c r="AK1126" i="8"/>
  <c r="AJ1126" i="8"/>
  <c r="AG1126" i="8"/>
  <c r="AH1126" i="8" s="1"/>
  <c r="AI1126" i="8" s="1"/>
  <c r="AE1126" i="8"/>
  <c r="AF1126" i="8" s="1"/>
  <c r="AB1126" i="8"/>
  <c r="AC1126" i="8" s="1"/>
  <c r="AT1125" i="8"/>
  <c r="AU1125" i="8" s="1"/>
  <c r="AS1125" i="8"/>
  <c r="AR1125" i="8"/>
  <c r="AQ1125" i="8"/>
  <c r="AP1125" i="8"/>
  <c r="AO1125" i="8"/>
  <c r="AN1125" i="8"/>
  <c r="AM1125" i="8"/>
  <c r="AL1125" i="8"/>
  <c r="AK1125" i="8"/>
  <c r="AJ1125" i="8"/>
  <c r="AG1125" i="8"/>
  <c r="AH1125" i="8" s="1"/>
  <c r="AI1125" i="8" s="1"/>
  <c r="AE1125" i="8"/>
  <c r="AF1125" i="8" s="1"/>
  <c r="AB1125" i="8"/>
  <c r="AC1125" i="8" s="1"/>
  <c r="AU1124" i="8"/>
  <c r="AT1124" i="8"/>
  <c r="AS1124" i="8"/>
  <c r="AR1124" i="8"/>
  <c r="AQ1124" i="8"/>
  <c r="AP1124" i="8"/>
  <c r="AO1124" i="8"/>
  <c r="AN1124" i="8"/>
  <c r="AM1124" i="8"/>
  <c r="AL1124" i="8"/>
  <c r="AK1124" i="8"/>
  <c r="AJ1124" i="8"/>
  <c r="AG1124" i="8"/>
  <c r="AH1124" i="8" s="1"/>
  <c r="AI1124" i="8" s="1"/>
  <c r="AE1124" i="8"/>
  <c r="AF1124" i="8" s="1"/>
  <c r="AB1124" i="8"/>
  <c r="AC1124" i="8" s="1"/>
  <c r="AT1123" i="8"/>
  <c r="AU1123" i="8" s="1"/>
  <c r="AS1123" i="8"/>
  <c r="AR1123" i="8"/>
  <c r="AQ1123" i="8"/>
  <c r="AP1123" i="8"/>
  <c r="AO1123" i="8"/>
  <c r="AN1123" i="8"/>
  <c r="AM1123" i="8"/>
  <c r="AL1123" i="8"/>
  <c r="AK1123" i="8"/>
  <c r="AJ1123" i="8"/>
  <c r="AG1123" i="8"/>
  <c r="AH1123" i="8" s="1"/>
  <c r="AI1123" i="8" s="1"/>
  <c r="AF1123" i="8"/>
  <c r="AE1123" i="8"/>
  <c r="AC1123" i="8"/>
  <c r="AB1123" i="8"/>
  <c r="AT1122" i="8"/>
  <c r="AU1122" i="8" s="1"/>
  <c r="AS1122" i="8"/>
  <c r="AR1122" i="8"/>
  <c r="AQ1122" i="8"/>
  <c r="AP1122" i="8"/>
  <c r="AO1122" i="8"/>
  <c r="AN1122" i="8"/>
  <c r="AM1122" i="8"/>
  <c r="AL1122" i="8"/>
  <c r="AK1122" i="8"/>
  <c r="AJ1122" i="8"/>
  <c r="AG1122" i="8"/>
  <c r="AH1122" i="8" s="1"/>
  <c r="AI1122" i="8" s="1"/>
  <c r="AE1122" i="8"/>
  <c r="AF1122" i="8" s="1"/>
  <c r="AB1122" i="8"/>
  <c r="AC1122" i="8" s="1"/>
  <c r="AT1121" i="8"/>
  <c r="AU1121" i="8" s="1"/>
  <c r="AS1121" i="8"/>
  <c r="AR1121" i="8"/>
  <c r="AQ1121" i="8"/>
  <c r="AP1121" i="8"/>
  <c r="AO1121" i="8"/>
  <c r="AN1121" i="8"/>
  <c r="AM1121" i="8"/>
  <c r="AL1121" i="8"/>
  <c r="AK1121" i="8"/>
  <c r="AJ1121" i="8"/>
  <c r="AG1121" i="8"/>
  <c r="AH1121" i="8" s="1"/>
  <c r="AI1121" i="8" s="1"/>
  <c r="AE1121" i="8"/>
  <c r="AF1121" i="8" s="1"/>
  <c r="AC1121" i="8"/>
  <c r="AB1121" i="8"/>
  <c r="AT1120" i="8"/>
  <c r="AU1120" i="8" s="1"/>
  <c r="AS1120" i="8"/>
  <c r="AR1120" i="8"/>
  <c r="AQ1120" i="8"/>
  <c r="AP1120" i="8"/>
  <c r="AO1120" i="8"/>
  <c r="AN1120" i="8"/>
  <c r="AM1120" i="8"/>
  <c r="AL1120" i="8"/>
  <c r="AK1120" i="8"/>
  <c r="AJ1120" i="8"/>
  <c r="AI1120" i="8"/>
  <c r="AG1120" i="8"/>
  <c r="AH1120" i="8" s="1"/>
  <c r="AE1120" i="8"/>
  <c r="AF1120" i="8" s="1"/>
  <c r="AB1120" i="8"/>
  <c r="AC1120" i="8" s="1"/>
  <c r="AT1119" i="8"/>
  <c r="AU1119" i="8" s="1"/>
  <c r="AS1119" i="8"/>
  <c r="AR1119" i="8"/>
  <c r="AQ1119" i="8"/>
  <c r="AP1119" i="8"/>
  <c r="AO1119" i="8"/>
  <c r="AN1119" i="8"/>
  <c r="AM1119" i="8"/>
  <c r="AL1119" i="8"/>
  <c r="AK1119" i="8"/>
  <c r="AJ1119" i="8"/>
  <c r="AG1119" i="8"/>
  <c r="AH1119" i="8" s="1"/>
  <c r="AI1119" i="8" s="1"/>
  <c r="AE1119" i="8"/>
  <c r="AF1119" i="8" s="1"/>
  <c r="AB1119" i="8"/>
  <c r="AC1119" i="8" s="1"/>
  <c r="AU1118" i="8"/>
  <c r="AT1118" i="8"/>
  <c r="AS1118" i="8"/>
  <c r="AR1118" i="8"/>
  <c r="AQ1118" i="8"/>
  <c r="AP1118" i="8"/>
  <c r="AO1118" i="8"/>
  <c r="AN1118" i="8"/>
  <c r="AM1118" i="8"/>
  <c r="AL1118" i="8"/>
  <c r="AK1118" i="8"/>
  <c r="AJ1118" i="8"/>
  <c r="AG1118" i="8"/>
  <c r="AH1118" i="8" s="1"/>
  <c r="AI1118" i="8" s="1"/>
  <c r="AE1118" i="8"/>
  <c r="AF1118" i="8" s="1"/>
  <c r="AB1118" i="8"/>
  <c r="AC1118" i="8" s="1"/>
  <c r="AT1117" i="8"/>
  <c r="AU1117" i="8" s="1"/>
  <c r="AS1117" i="8"/>
  <c r="AR1117" i="8"/>
  <c r="AQ1117" i="8"/>
  <c r="AP1117" i="8"/>
  <c r="AO1117" i="8"/>
  <c r="AN1117" i="8"/>
  <c r="AM1117" i="8"/>
  <c r="AL1117" i="8"/>
  <c r="AK1117" i="8"/>
  <c r="AJ1117" i="8"/>
  <c r="AG1117" i="8"/>
  <c r="AH1117" i="8" s="1"/>
  <c r="AI1117" i="8" s="1"/>
  <c r="AE1117" i="8"/>
  <c r="AF1117" i="8" s="1"/>
  <c r="AC1117" i="8"/>
  <c r="AB1117" i="8"/>
  <c r="AT1116" i="8"/>
  <c r="AU1116" i="8" s="1"/>
  <c r="AS1116" i="8"/>
  <c r="AR1116" i="8"/>
  <c r="AQ1116" i="8"/>
  <c r="AP1116" i="8"/>
  <c r="AO1116" i="8"/>
  <c r="AN1116" i="8"/>
  <c r="AM1116" i="8"/>
  <c r="AL1116" i="8"/>
  <c r="AK1116" i="8"/>
  <c r="AJ1116" i="8"/>
  <c r="AG1116" i="8"/>
  <c r="AH1116" i="8" s="1"/>
  <c r="AI1116" i="8" s="1"/>
  <c r="AE1116" i="8"/>
  <c r="AF1116" i="8" s="1"/>
  <c r="AB1116" i="8"/>
  <c r="AC1116" i="8" s="1"/>
  <c r="AT1115" i="8"/>
  <c r="AU1115" i="8" s="1"/>
  <c r="AS1115" i="8"/>
  <c r="AR1115" i="8"/>
  <c r="AQ1115" i="8"/>
  <c r="AP1115" i="8"/>
  <c r="AO1115" i="8"/>
  <c r="AN1115" i="8"/>
  <c r="AM1115" i="8"/>
  <c r="AL1115" i="8"/>
  <c r="AK1115" i="8"/>
  <c r="AJ1115" i="8"/>
  <c r="AH1115" i="8"/>
  <c r="AI1115" i="8" s="1"/>
  <c r="AG1115" i="8"/>
  <c r="AF1115" i="8"/>
  <c r="AE1115" i="8"/>
  <c r="AB1115" i="8"/>
  <c r="AC1115" i="8" s="1"/>
  <c r="AT1114" i="8"/>
  <c r="AU1114" i="8" s="1"/>
  <c r="AS1114" i="8"/>
  <c r="AR1114" i="8"/>
  <c r="AQ1114" i="8"/>
  <c r="AP1114" i="8"/>
  <c r="AO1114" i="8"/>
  <c r="AN1114" i="8"/>
  <c r="AM1114" i="8"/>
  <c r="AL1114" i="8"/>
  <c r="AK1114" i="8"/>
  <c r="AJ1114" i="8"/>
  <c r="AG1114" i="8"/>
  <c r="AH1114" i="8" s="1"/>
  <c r="AI1114" i="8" s="1"/>
  <c r="AE1114" i="8"/>
  <c r="AF1114" i="8" s="1"/>
  <c r="AB1114" i="8"/>
  <c r="AC1114" i="8" s="1"/>
  <c r="AT1113" i="8"/>
  <c r="AU1113" i="8" s="1"/>
  <c r="AS1113" i="8"/>
  <c r="AR1113" i="8"/>
  <c r="AQ1113" i="8"/>
  <c r="AP1113" i="8"/>
  <c r="AO1113" i="8"/>
  <c r="AN1113" i="8"/>
  <c r="AM1113" i="8"/>
  <c r="AL1113" i="8"/>
  <c r="AK1113" i="8"/>
  <c r="AJ1113" i="8"/>
  <c r="AG1113" i="8"/>
  <c r="AH1113" i="8" s="1"/>
  <c r="AI1113" i="8" s="1"/>
  <c r="AF1113" i="8"/>
  <c r="AE1113" i="8"/>
  <c r="AB1113" i="8"/>
  <c r="AC1113" i="8" s="1"/>
  <c r="AT1112" i="8"/>
  <c r="AU1112" i="8" s="1"/>
  <c r="AS1112" i="8"/>
  <c r="AR1112" i="8"/>
  <c r="AQ1112" i="8"/>
  <c r="AP1112" i="8"/>
  <c r="AO1112" i="8"/>
  <c r="AN1112" i="8"/>
  <c r="AM1112" i="8"/>
  <c r="AL1112" i="8"/>
  <c r="AK1112" i="8"/>
  <c r="AJ1112" i="8"/>
  <c r="AG1112" i="8"/>
  <c r="AH1112" i="8" s="1"/>
  <c r="AI1112" i="8" s="1"/>
  <c r="AE1112" i="8"/>
  <c r="AF1112" i="8" s="1"/>
  <c r="AB1112" i="8"/>
  <c r="AC1112" i="8" s="1"/>
  <c r="AT1111" i="8"/>
  <c r="AU1111" i="8" s="1"/>
  <c r="AS1111" i="8"/>
  <c r="AR1111" i="8"/>
  <c r="AQ1111" i="8"/>
  <c r="AP1111" i="8"/>
  <c r="AO1111" i="8"/>
  <c r="AN1111" i="8"/>
  <c r="AM1111" i="8"/>
  <c r="AL1111" i="8"/>
  <c r="AK1111" i="8"/>
  <c r="AJ1111" i="8"/>
  <c r="AG1111" i="8"/>
  <c r="AH1111" i="8" s="1"/>
  <c r="AI1111" i="8" s="1"/>
  <c r="AE1111" i="8"/>
  <c r="AF1111" i="8" s="1"/>
  <c r="AB1111" i="8"/>
  <c r="AC1111" i="8" s="1"/>
  <c r="AT1110" i="8"/>
  <c r="AU1110" i="8" s="1"/>
  <c r="AS1110" i="8"/>
  <c r="AR1110" i="8"/>
  <c r="AQ1110" i="8"/>
  <c r="AP1110" i="8"/>
  <c r="AO1110" i="8"/>
  <c r="AN1110" i="8"/>
  <c r="AM1110" i="8"/>
  <c r="AL1110" i="8"/>
  <c r="AK1110" i="8"/>
  <c r="AJ1110" i="8"/>
  <c r="AG1110" i="8"/>
  <c r="AH1110" i="8" s="1"/>
  <c r="AI1110" i="8" s="1"/>
  <c r="AE1110" i="8"/>
  <c r="AF1110" i="8" s="1"/>
  <c r="AB1110" i="8"/>
  <c r="AC1110" i="8" s="1"/>
  <c r="AT1109" i="8"/>
  <c r="AU1109" i="8" s="1"/>
  <c r="AS1109" i="8"/>
  <c r="AR1109" i="8"/>
  <c r="AQ1109" i="8"/>
  <c r="AP1109" i="8"/>
  <c r="AO1109" i="8"/>
  <c r="AN1109" i="8"/>
  <c r="AM1109" i="8"/>
  <c r="AL1109" i="8"/>
  <c r="AK1109" i="8"/>
  <c r="AJ1109" i="8"/>
  <c r="AG1109" i="8"/>
  <c r="AH1109" i="8" s="1"/>
  <c r="AI1109" i="8" s="1"/>
  <c r="AE1109" i="8"/>
  <c r="AF1109" i="8" s="1"/>
  <c r="AB1109" i="8"/>
  <c r="AC1109" i="8" s="1"/>
  <c r="AT1108" i="8"/>
  <c r="AU1108" i="8" s="1"/>
  <c r="AS1108" i="8"/>
  <c r="AR1108" i="8"/>
  <c r="AQ1108" i="8"/>
  <c r="AP1108" i="8"/>
  <c r="AO1108" i="8"/>
  <c r="AN1108" i="8"/>
  <c r="AM1108" i="8"/>
  <c r="AL1108" i="8"/>
  <c r="AK1108" i="8"/>
  <c r="AJ1108" i="8"/>
  <c r="AG1108" i="8"/>
  <c r="AH1108" i="8" s="1"/>
  <c r="AI1108" i="8" s="1"/>
  <c r="AE1108" i="8"/>
  <c r="AF1108" i="8" s="1"/>
  <c r="AB1108" i="8"/>
  <c r="AC1108" i="8" s="1"/>
  <c r="AT1107" i="8"/>
  <c r="AU1107" i="8" s="1"/>
  <c r="AS1107" i="8"/>
  <c r="AR1107" i="8"/>
  <c r="AQ1107" i="8"/>
  <c r="AP1107" i="8"/>
  <c r="AO1107" i="8"/>
  <c r="AN1107" i="8"/>
  <c r="AM1107" i="8"/>
  <c r="AL1107" i="8"/>
  <c r="AK1107" i="8"/>
  <c r="AJ1107" i="8"/>
  <c r="AG1107" i="8"/>
  <c r="AH1107" i="8" s="1"/>
  <c r="AI1107" i="8" s="1"/>
  <c r="AE1107" i="8"/>
  <c r="AF1107" i="8" s="1"/>
  <c r="AB1107" i="8"/>
  <c r="AC1107" i="8" s="1"/>
  <c r="AU1106" i="8"/>
  <c r="AT1106" i="8"/>
  <c r="AS1106" i="8"/>
  <c r="AR1106" i="8"/>
  <c r="AQ1106" i="8"/>
  <c r="AP1106" i="8"/>
  <c r="AO1106" i="8"/>
  <c r="AN1106" i="8"/>
  <c r="AM1106" i="8"/>
  <c r="AL1106" i="8"/>
  <c r="AK1106" i="8"/>
  <c r="AJ1106" i="8"/>
  <c r="AG1106" i="8"/>
  <c r="AH1106" i="8" s="1"/>
  <c r="AI1106" i="8" s="1"/>
  <c r="AE1106" i="8"/>
  <c r="AF1106" i="8" s="1"/>
  <c r="AB1106" i="8"/>
  <c r="AC1106" i="8" s="1"/>
  <c r="AT1105" i="8"/>
  <c r="AU1105" i="8" s="1"/>
  <c r="AS1105" i="8"/>
  <c r="AR1105" i="8"/>
  <c r="AQ1105" i="8"/>
  <c r="AP1105" i="8"/>
  <c r="AO1105" i="8"/>
  <c r="AN1105" i="8"/>
  <c r="AM1105" i="8"/>
  <c r="AL1105" i="8"/>
  <c r="AK1105" i="8"/>
  <c r="AJ1105" i="8"/>
  <c r="AG1105" i="8"/>
  <c r="AH1105" i="8" s="1"/>
  <c r="AI1105" i="8" s="1"/>
  <c r="AE1105" i="8"/>
  <c r="AF1105" i="8" s="1"/>
  <c r="AB1105" i="8"/>
  <c r="AC1105" i="8" s="1"/>
  <c r="AU1104" i="8"/>
  <c r="AT1104" i="8"/>
  <c r="AS1104" i="8"/>
  <c r="AR1104" i="8"/>
  <c r="AQ1104" i="8"/>
  <c r="AP1104" i="8"/>
  <c r="AO1104" i="8"/>
  <c r="AN1104" i="8"/>
  <c r="AM1104" i="8"/>
  <c r="AL1104" i="8"/>
  <c r="AK1104" i="8"/>
  <c r="AJ1104" i="8"/>
  <c r="AG1104" i="8"/>
  <c r="AH1104" i="8" s="1"/>
  <c r="AI1104" i="8" s="1"/>
  <c r="AE1104" i="8"/>
  <c r="AF1104" i="8" s="1"/>
  <c r="AB1104" i="8"/>
  <c r="AC1104" i="8" s="1"/>
  <c r="AT1103" i="8"/>
  <c r="AU1103" i="8" s="1"/>
  <c r="AS1103" i="8"/>
  <c r="AR1103" i="8"/>
  <c r="AQ1103" i="8"/>
  <c r="AP1103" i="8"/>
  <c r="AO1103" i="8"/>
  <c r="AN1103" i="8"/>
  <c r="AM1103" i="8"/>
  <c r="AL1103" i="8"/>
  <c r="AK1103" i="8"/>
  <c r="AJ1103" i="8"/>
  <c r="AH1103" i="8"/>
  <c r="AI1103" i="8" s="1"/>
  <c r="AG1103" i="8"/>
  <c r="AE1103" i="8"/>
  <c r="AF1103" i="8" s="1"/>
  <c r="AB1103" i="8"/>
  <c r="AC1103" i="8" s="1"/>
  <c r="AT1102" i="8"/>
  <c r="AU1102" i="8" s="1"/>
  <c r="AS1102" i="8"/>
  <c r="AR1102" i="8"/>
  <c r="AQ1102" i="8"/>
  <c r="AP1102" i="8"/>
  <c r="AO1102" i="8"/>
  <c r="AN1102" i="8"/>
  <c r="AM1102" i="8"/>
  <c r="AL1102" i="8"/>
  <c r="AK1102" i="8"/>
  <c r="AJ1102" i="8"/>
  <c r="AG1102" i="8"/>
  <c r="AH1102" i="8" s="1"/>
  <c r="AI1102" i="8" s="1"/>
  <c r="AE1102" i="8"/>
  <c r="AF1102" i="8" s="1"/>
  <c r="AB1102" i="8"/>
  <c r="AC1102" i="8" s="1"/>
  <c r="AT1101" i="8"/>
  <c r="AU1101" i="8" s="1"/>
  <c r="AS1101" i="8"/>
  <c r="AR1101" i="8"/>
  <c r="AQ1101" i="8"/>
  <c r="AP1101" i="8"/>
  <c r="AO1101" i="8"/>
  <c r="AN1101" i="8"/>
  <c r="AM1101" i="8"/>
  <c r="AL1101" i="8"/>
  <c r="AK1101" i="8"/>
  <c r="AJ1101" i="8"/>
  <c r="AG1101" i="8"/>
  <c r="AH1101" i="8" s="1"/>
  <c r="AI1101" i="8" s="1"/>
  <c r="AE1101" i="8"/>
  <c r="AF1101" i="8" s="1"/>
  <c r="AB1101" i="8"/>
  <c r="AC1101" i="8" s="1"/>
  <c r="AT1100" i="8"/>
  <c r="AU1100" i="8" s="1"/>
  <c r="AS1100" i="8"/>
  <c r="AR1100" i="8"/>
  <c r="AQ1100" i="8"/>
  <c r="AP1100" i="8"/>
  <c r="AO1100" i="8"/>
  <c r="AN1100" i="8"/>
  <c r="AM1100" i="8"/>
  <c r="AL1100" i="8"/>
  <c r="AK1100" i="8"/>
  <c r="AJ1100" i="8"/>
  <c r="AG1100" i="8"/>
  <c r="AH1100" i="8" s="1"/>
  <c r="AI1100" i="8" s="1"/>
  <c r="AE1100" i="8"/>
  <c r="AF1100" i="8" s="1"/>
  <c r="AB1100" i="8"/>
  <c r="AC1100" i="8" s="1"/>
  <c r="AT1099" i="8"/>
  <c r="AU1099" i="8" s="1"/>
  <c r="AS1099" i="8"/>
  <c r="AR1099" i="8"/>
  <c r="AQ1099" i="8"/>
  <c r="AP1099" i="8"/>
  <c r="AO1099" i="8"/>
  <c r="AN1099" i="8"/>
  <c r="AM1099" i="8"/>
  <c r="AL1099" i="8"/>
  <c r="AK1099" i="8"/>
  <c r="AJ1099" i="8"/>
  <c r="AG1099" i="8"/>
  <c r="AH1099" i="8" s="1"/>
  <c r="AI1099" i="8" s="1"/>
  <c r="AE1099" i="8"/>
  <c r="AF1099" i="8" s="1"/>
  <c r="AB1099" i="8"/>
  <c r="AC1099" i="8" s="1"/>
  <c r="AT1098" i="8"/>
  <c r="AU1098" i="8" s="1"/>
  <c r="AS1098" i="8"/>
  <c r="AR1098" i="8"/>
  <c r="AQ1098" i="8"/>
  <c r="AP1098" i="8"/>
  <c r="AO1098" i="8"/>
  <c r="AN1098" i="8"/>
  <c r="AM1098" i="8"/>
  <c r="AL1098" i="8"/>
  <c r="AK1098" i="8"/>
  <c r="AJ1098" i="8"/>
  <c r="AG1098" i="8"/>
  <c r="AH1098" i="8" s="1"/>
  <c r="AI1098" i="8" s="1"/>
  <c r="AE1098" i="8"/>
  <c r="AF1098" i="8" s="1"/>
  <c r="AB1098" i="8"/>
  <c r="AC1098" i="8" s="1"/>
  <c r="AT1097" i="8"/>
  <c r="AU1097" i="8" s="1"/>
  <c r="AS1097" i="8"/>
  <c r="AR1097" i="8"/>
  <c r="AQ1097" i="8"/>
  <c r="AP1097" i="8"/>
  <c r="AO1097" i="8"/>
  <c r="AN1097" i="8"/>
  <c r="AM1097" i="8"/>
  <c r="AL1097" i="8"/>
  <c r="AK1097" i="8"/>
  <c r="AJ1097" i="8"/>
  <c r="AG1097" i="8"/>
  <c r="AH1097" i="8" s="1"/>
  <c r="AI1097" i="8" s="1"/>
  <c r="AE1097" i="8"/>
  <c r="AF1097" i="8" s="1"/>
  <c r="AB1097" i="8"/>
  <c r="AC1097" i="8" s="1"/>
  <c r="AU1096" i="8"/>
  <c r="AT1096" i="8"/>
  <c r="AS1096" i="8"/>
  <c r="AR1096" i="8"/>
  <c r="AQ1096" i="8"/>
  <c r="AP1096" i="8"/>
  <c r="AO1096" i="8"/>
  <c r="AN1096" i="8"/>
  <c r="AM1096" i="8"/>
  <c r="AL1096" i="8"/>
  <c r="AK1096" i="8"/>
  <c r="AJ1096" i="8"/>
  <c r="AG1096" i="8"/>
  <c r="AH1096" i="8" s="1"/>
  <c r="AI1096" i="8" s="1"/>
  <c r="AE1096" i="8"/>
  <c r="AF1096" i="8" s="1"/>
  <c r="AB1096" i="8"/>
  <c r="AC1096" i="8" s="1"/>
  <c r="AT1095" i="8"/>
  <c r="AU1095" i="8" s="1"/>
  <c r="AS1095" i="8"/>
  <c r="AR1095" i="8"/>
  <c r="AQ1095" i="8"/>
  <c r="AP1095" i="8"/>
  <c r="AO1095" i="8"/>
  <c r="AN1095" i="8"/>
  <c r="AM1095" i="8"/>
  <c r="AL1095" i="8"/>
  <c r="AK1095" i="8"/>
  <c r="AJ1095" i="8"/>
  <c r="AG1095" i="8"/>
  <c r="AH1095" i="8" s="1"/>
  <c r="AI1095" i="8" s="1"/>
  <c r="AE1095" i="8"/>
  <c r="AF1095" i="8" s="1"/>
  <c r="AB1095" i="8"/>
  <c r="AC1095" i="8" s="1"/>
  <c r="AT1094" i="8"/>
  <c r="AU1094" i="8" s="1"/>
  <c r="AS1094" i="8"/>
  <c r="AR1094" i="8"/>
  <c r="AQ1094" i="8"/>
  <c r="AP1094" i="8"/>
  <c r="AO1094" i="8"/>
  <c r="AN1094" i="8"/>
  <c r="AM1094" i="8"/>
  <c r="AL1094" i="8"/>
  <c r="AK1094" i="8"/>
  <c r="AJ1094" i="8"/>
  <c r="AG1094" i="8"/>
  <c r="AH1094" i="8" s="1"/>
  <c r="AI1094" i="8" s="1"/>
  <c r="AE1094" i="8"/>
  <c r="AF1094" i="8" s="1"/>
  <c r="AB1094" i="8"/>
  <c r="AC1094" i="8" s="1"/>
  <c r="AT1093" i="8"/>
  <c r="AU1093" i="8" s="1"/>
  <c r="AS1093" i="8"/>
  <c r="AR1093" i="8"/>
  <c r="AQ1093" i="8"/>
  <c r="AP1093" i="8"/>
  <c r="AO1093" i="8"/>
  <c r="AN1093" i="8"/>
  <c r="AM1093" i="8"/>
  <c r="AL1093" i="8"/>
  <c r="AK1093" i="8"/>
  <c r="AJ1093" i="8"/>
  <c r="AG1093" i="8"/>
  <c r="AH1093" i="8" s="1"/>
  <c r="AI1093" i="8" s="1"/>
  <c r="AE1093" i="8"/>
  <c r="AF1093" i="8" s="1"/>
  <c r="AB1093" i="8"/>
  <c r="AC1093" i="8" s="1"/>
  <c r="AT1092" i="8"/>
  <c r="AU1092" i="8" s="1"/>
  <c r="AS1092" i="8"/>
  <c r="AR1092" i="8"/>
  <c r="AQ1092" i="8"/>
  <c r="AP1092" i="8"/>
  <c r="AO1092" i="8"/>
  <c r="AN1092" i="8"/>
  <c r="AM1092" i="8"/>
  <c r="AL1092" i="8"/>
  <c r="AK1092" i="8"/>
  <c r="AJ1092" i="8"/>
  <c r="AG1092" i="8"/>
  <c r="AH1092" i="8" s="1"/>
  <c r="AI1092" i="8" s="1"/>
  <c r="AE1092" i="8"/>
  <c r="AF1092" i="8" s="1"/>
  <c r="AB1092" i="8"/>
  <c r="AC1092" i="8" s="1"/>
  <c r="AT1091" i="8"/>
  <c r="AU1091" i="8" s="1"/>
  <c r="AS1091" i="8"/>
  <c r="AR1091" i="8"/>
  <c r="AQ1091" i="8"/>
  <c r="AP1091" i="8"/>
  <c r="AO1091" i="8"/>
  <c r="AN1091" i="8"/>
  <c r="AM1091" i="8"/>
  <c r="AL1091" i="8"/>
  <c r="AK1091" i="8"/>
  <c r="AJ1091" i="8"/>
  <c r="AG1091" i="8"/>
  <c r="AH1091" i="8" s="1"/>
  <c r="AI1091" i="8" s="1"/>
  <c r="AE1091" i="8"/>
  <c r="AF1091" i="8" s="1"/>
  <c r="AB1091" i="8"/>
  <c r="AC1091" i="8" s="1"/>
  <c r="AT1090" i="8"/>
  <c r="AU1090" i="8" s="1"/>
  <c r="AS1090" i="8"/>
  <c r="AR1090" i="8"/>
  <c r="AQ1090" i="8"/>
  <c r="AP1090" i="8"/>
  <c r="AO1090" i="8"/>
  <c r="AN1090" i="8"/>
  <c r="AM1090" i="8"/>
  <c r="AL1090" i="8"/>
  <c r="AK1090" i="8"/>
  <c r="AJ1090" i="8"/>
  <c r="AG1090" i="8"/>
  <c r="AH1090" i="8" s="1"/>
  <c r="AI1090" i="8" s="1"/>
  <c r="AE1090" i="8"/>
  <c r="AF1090" i="8" s="1"/>
  <c r="AB1090" i="8"/>
  <c r="AC1090" i="8" s="1"/>
  <c r="AT1089" i="8"/>
  <c r="AU1089" i="8" s="1"/>
  <c r="AS1089" i="8"/>
  <c r="AR1089" i="8"/>
  <c r="AQ1089" i="8"/>
  <c r="AP1089" i="8"/>
  <c r="AO1089" i="8"/>
  <c r="AN1089" i="8"/>
  <c r="AM1089" i="8"/>
  <c r="AL1089" i="8"/>
  <c r="AK1089" i="8"/>
  <c r="AJ1089" i="8"/>
  <c r="AG1089" i="8"/>
  <c r="AH1089" i="8" s="1"/>
  <c r="AI1089" i="8" s="1"/>
  <c r="AF1089" i="8"/>
  <c r="AE1089" i="8"/>
  <c r="AC1089" i="8"/>
  <c r="AB1089" i="8"/>
  <c r="AT1088" i="8"/>
  <c r="AU1088" i="8" s="1"/>
  <c r="AS1088" i="8"/>
  <c r="AR1088" i="8"/>
  <c r="AQ1088" i="8"/>
  <c r="AP1088" i="8"/>
  <c r="AO1088" i="8"/>
  <c r="AN1088" i="8"/>
  <c r="AM1088" i="8"/>
  <c r="AL1088" i="8"/>
  <c r="AK1088" i="8"/>
  <c r="AJ1088" i="8"/>
  <c r="AG1088" i="8"/>
  <c r="AH1088" i="8" s="1"/>
  <c r="AI1088" i="8" s="1"/>
  <c r="AE1088" i="8"/>
  <c r="AF1088" i="8" s="1"/>
  <c r="AB1088" i="8"/>
  <c r="AC1088" i="8" s="1"/>
  <c r="AT1087" i="8"/>
  <c r="AU1087" i="8" s="1"/>
  <c r="AS1087" i="8"/>
  <c r="AR1087" i="8"/>
  <c r="AQ1087" i="8"/>
  <c r="AP1087" i="8"/>
  <c r="AO1087" i="8"/>
  <c r="AN1087" i="8"/>
  <c r="AM1087" i="8"/>
  <c r="AL1087" i="8"/>
  <c r="AK1087" i="8"/>
  <c r="AJ1087" i="8"/>
  <c r="AG1087" i="8"/>
  <c r="AH1087" i="8" s="1"/>
  <c r="AI1087" i="8" s="1"/>
  <c r="AE1087" i="8"/>
  <c r="AF1087" i="8" s="1"/>
  <c r="AB1087" i="8"/>
  <c r="AC1087" i="8" s="1"/>
  <c r="AT1086" i="8"/>
  <c r="AU1086" i="8" s="1"/>
  <c r="AS1086" i="8"/>
  <c r="AR1086" i="8"/>
  <c r="AQ1086" i="8"/>
  <c r="AP1086" i="8"/>
  <c r="AO1086" i="8"/>
  <c r="AN1086" i="8"/>
  <c r="AM1086" i="8"/>
  <c r="AL1086" i="8"/>
  <c r="AK1086" i="8"/>
  <c r="AJ1086" i="8"/>
  <c r="AG1086" i="8"/>
  <c r="AH1086" i="8" s="1"/>
  <c r="AI1086" i="8" s="1"/>
  <c r="AE1086" i="8"/>
  <c r="AF1086" i="8" s="1"/>
  <c r="AB1086" i="8"/>
  <c r="AC1086" i="8" s="1"/>
  <c r="AT1085" i="8"/>
  <c r="AU1085" i="8" s="1"/>
  <c r="AS1085" i="8"/>
  <c r="AR1085" i="8"/>
  <c r="AQ1085" i="8"/>
  <c r="AP1085" i="8"/>
  <c r="AO1085" i="8"/>
  <c r="AN1085" i="8"/>
  <c r="AM1085" i="8"/>
  <c r="AL1085" i="8"/>
  <c r="AK1085" i="8"/>
  <c r="AJ1085" i="8"/>
  <c r="AG1085" i="8"/>
  <c r="AH1085" i="8" s="1"/>
  <c r="AI1085" i="8" s="1"/>
  <c r="AE1085" i="8"/>
  <c r="AF1085" i="8" s="1"/>
  <c r="AB1085" i="8"/>
  <c r="AC1085" i="8" s="1"/>
  <c r="AT1084" i="8"/>
  <c r="AU1084" i="8" s="1"/>
  <c r="AS1084" i="8"/>
  <c r="AR1084" i="8"/>
  <c r="AQ1084" i="8"/>
  <c r="AP1084" i="8"/>
  <c r="AO1084" i="8"/>
  <c r="AN1084" i="8"/>
  <c r="AM1084" i="8"/>
  <c r="AL1084" i="8"/>
  <c r="AK1084" i="8"/>
  <c r="AJ1084" i="8"/>
  <c r="AG1084" i="8"/>
  <c r="AH1084" i="8" s="1"/>
  <c r="AI1084" i="8" s="1"/>
  <c r="AE1084" i="8"/>
  <c r="AF1084" i="8" s="1"/>
  <c r="AB1084" i="8"/>
  <c r="AC1084" i="8" s="1"/>
  <c r="AT1083" i="8"/>
  <c r="AU1083" i="8" s="1"/>
  <c r="AS1083" i="8"/>
  <c r="AR1083" i="8"/>
  <c r="AQ1083" i="8"/>
  <c r="AP1083" i="8"/>
  <c r="AO1083" i="8"/>
  <c r="AN1083" i="8"/>
  <c r="AM1083" i="8"/>
  <c r="AL1083" i="8"/>
  <c r="AK1083" i="8"/>
  <c r="AJ1083" i="8"/>
  <c r="AG1083" i="8"/>
  <c r="AH1083" i="8" s="1"/>
  <c r="AI1083" i="8" s="1"/>
  <c r="AF1083" i="8"/>
  <c r="AE1083" i="8"/>
  <c r="AC1083" i="8"/>
  <c r="AB1083" i="8"/>
  <c r="AU1082" i="8"/>
  <c r="AT1082" i="8"/>
  <c r="AS1082" i="8"/>
  <c r="AR1082" i="8"/>
  <c r="AQ1082" i="8"/>
  <c r="AP1082" i="8"/>
  <c r="AO1082" i="8"/>
  <c r="AN1082" i="8"/>
  <c r="AM1082" i="8"/>
  <c r="AL1082" i="8"/>
  <c r="AK1082" i="8"/>
  <c r="AJ1082" i="8"/>
  <c r="AG1082" i="8"/>
  <c r="AH1082" i="8" s="1"/>
  <c r="AI1082" i="8" s="1"/>
  <c r="AE1082" i="8"/>
  <c r="AF1082" i="8" s="1"/>
  <c r="AB1082" i="8"/>
  <c r="AC1082" i="8" s="1"/>
  <c r="AT1081" i="8"/>
  <c r="AU1081" i="8" s="1"/>
  <c r="AS1081" i="8"/>
  <c r="AR1081" i="8"/>
  <c r="AQ1081" i="8"/>
  <c r="AP1081" i="8"/>
  <c r="AO1081" i="8"/>
  <c r="AN1081" i="8"/>
  <c r="AM1081" i="8"/>
  <c r="AL1081" i="8"/>
  <c r="AK1081" i="8"/>
  <c r="AJ1081" i="8"/>
  <c r="AG1081" i="8"/>
  <c r="AH1081" i="8" s="1"/>
  <c r="AI1081" i="8" s="1"/>
  <c r="AF1081" i="8"/>
  <c r="AE1081" i="8"/>
  <c r="AC1081" i="8"/>
  <c r="AB1081" i="8"/>
  <c r="AU1080" i="8"/>
  <c r="AT1080" i="8"/>
  <c r="AS1080" i="8"/>
  <c r="AR1080" i="8"/>
  <c r="AQ1080" i="8"/>
  <c r="AP1080" i="8"/>
  <c r="AO1080" i="8"/>
  <c r="AN1080" i="8"/>
  <c r="AM1080" i="8"/>
  <c r="AL1080" i="8"/>
  <c r="AK1080" i="8"/>
  <c r="AJ1080" i="8"/>
  <c r="AI1080" i="8"/>
  <c r="AG1080" i="8"/>
  <c r="AH1080" i="8" s="1"/>
  <c r="AE1080" i="8"/>
  <c r="AF1080" i="8" s="1"/>
  <c r="AB1080" i="8"/>
  <c r="AC1080" i="8" s="1"/>
  <c r="AT1079" i="8"/>
  <c r="AU1079" i="8" s="1"/>
  <c r="AS1079" i="8"/>
  <c r="AR1079" i="8"/>
  <c r="AQ1079" i="8"/>
  <c r="AP1079" i="8"/>
  <c r="AO1079" i="8"/>
  <c r="AN1079" i="8"/>
  <c r="AM1079" i="8"/>
  <c r="AL1079" i="8"/>
  <c r="AK1079" i="8"/>
  <c r="AJ1079" i="8"/>
  <c r="AG1079" i="8"/>
  <c r="AH1079" i="8" s="1"/>
  <c r="AI1079" i="8" s="1"/>
  <c r="AF1079" i="8"/>
  <c r="AE1079" i="8"/>
  <c r="AB1079" i="8"/>
  <c r="AC1079" i="8" s="1"/>
  <c r="AT1078" i="8"/>
  <c r="AU1078" i="8" s="1"/>
  <c r="AS1078" i="8"/>
  <c r="AR1078" i="8"/>
  <c r="AQ1078" i="8"/>
  <c r="AP1078" i="8"/>
  <c r="AO1078" i="8"/>
  <c r="AN1078" i="8"/>
  <c r="AM1078" i="8"/>
  <c r="AL1078" i="8"/>
  <c r="AK1078" i="8"/>
  <c r="AJ1078" i="8"/>
  <c r="AG1078" i="8"/>
  <c r="AH1078" i="8" s="1"/>
  <c r="AI1078" i="8" s="1"/>
  <c r="AE1078" i="8"/>
  <c r="AF1078" i="8" s="1"/>
  <c r="AB1078" i="8"/>
  <c r="AC1078" i="8" s="1"/>
  <c r="AT1077" i="8"/>
  <c r="AU1077" i="8" s="1"/>
  <c r="AS1077" i="8"/>
  <c r="AR1077" i="8"/>
  <c r="AQ1077" i="8"/>
  <c r="AP1077" i="8"/>
  <c r="AO1077" i="8"/>
  <c r="AN1077" i="8"/>
  <c r="AM1077" i="8"/>
  <c r="AL1077" i="8"/>
  <c r="AK1077" i="8"/>
  <c r="AJ1077" i="8"/>
  <c r="AG1077" i="8"/>
  <c r="AH1077" i="8" s="1"/>
  <c r="AI1077" i="8" s="1"/>
  <c r="AE1077" i="8"/>
  <c r="AF1077" i="8" s="1"/>
  <c r="AB1077" i="8"/>
  <c r="AC1077" i="8" s="1"/>
  <c r="AT1076" i="8"/>
  <c r="AU1076" i="8" s="1"/>
  <c r="AS1076" i="8"/>
  <c r="AR1076" i="8"/>
  <c r="AQ1076" i="8"/>
  <c r="AP1076" i="8"/>
  <c r="AO1076" i="8"/>
  <c r="AN1076" i="8"/>
  <c r="AM1076" i="8"/>
  <c r="AL1076" i="8"/>
  <c r="AK1076" i="8"/>
  <c r="AJ1076" i="8"/>
  <c r="AG1076" i="8"/>
  <c r="AH1076" i="8" s="1"/>
  <c r="AI1076" i="8" s="1"/>
  <c r="AE1076" i="8"/>
  <c r="AF1076" i="8" s="1"/>
  <c r="AB1076" i="8"/>
  <c r="AC1076" i="8" s="1"/>
  <c r="AT1075" i="8"/>
  <c r="AU1075" i="8" s="1"/>
  <c r="AS1075" i="8"/>
  <c r="AR1075" i="8"/>
  <c r="AQ1075" i="8"/>
  <c r="AP1075" i="8"/>
  <c r="AO1075" i="8"/>
  <c r="AN1075" i="8"/>
  <c r="AM1075" i="8"/>
  <c r="AL1075" i="8"/>
  <c r="AK1075" i="8"/>
  <c r="AJ1075" i="8"/>
  <c r="AH1075" i="8"/>
  <c r="AI1075" i="8" s="1"/>
  <c r="AG1075" i="8"/>
  <c r="AF1075" i="8"/>
  <c r="AE1075" i="8"/>
  <c r="AC1075" i="8"/>
  <c r="AB1075" i="8"/>
  <c r="AT1074" i="8"/>
  <c r="AU1074" i="8" s="1"/>
  <c r="AS1074" i="8"/>
  <c r="AR1074" i="8"/>
  <c r="AQ1074" i="8"/>
  <c r="AP1074" i="8"/>
  <c r="AO1074" i="8"/>
  <c r="AN1074" i="8"/>
  <c r="AM1074" i="8"/>
  <c r="AL1074" i="8"/>
  <c r="AK1074" i="8"/>
  <c r="AJ1074" i="8"/>
  <c r="AG1074" i="8"/>
  <c r="AH1074" i="8" s="1"/>
  <c r="AI1074" i="8" s="1"/>
  <c r="AE1074" i="8"/>
  <c r="AF1074" i="8" s="1"/>
  <c r="AB1074" i="8"/>
  <c r="AC1074" i="8" s="1"/>
  <c r="AT1073" i="8"/>
  <c r="AU1073" i="8" s="1"/>
  <c r="AS1073" i="8"/>
  <c r="AR1073" i="8"/>
  <c r="AQ1073" i="8"/>
  <c r="AP1073" i="8"/>
  <c r="AO1073" i="8"/>
  <c r="AN1073" i="8"/>
  <c r="AM1073" i="8"/>
  <c r="AL1073" i="8"/>
  <c r="AK1073" i="8"/>
  <c r="AJ1073" i="8"/>
  <c r="AH1073" i="8"/>
  <c r="AI1073" i="8" s="1"/>
  <c r="AG1073" i="8"/>
  <c r="AF1073" i="8"/>
  <c r="AE1073" i="8"/>
  <c r="AC1073" i="8"/>
  <c r="AB1073" i="8"/>
  <c r="AT1072" i="8"/>
  <c r="AU1072" i="8" s="1"/>
  <c r="AS1072" i="8"/>
  <c r="AR1072" i="8"/>
  <c r="AQ1072" i="8"/>
  <c r="AP1072" i="8"/>
  <c r="AO1072" i="8"/>
  <c r="AN1072" i="8"/>
  <c r="AM1072" i="8"/>
  <c r="AL1072" i="8"/>
  <c r="AK1072" i="8"/>
  <c r="AJ1072" i="8"/>
  <c r="AI1072" i="8"/>
  <c r="AG1072" i="8"/>
  <c r="AH1072" i="8" s="1"/>
  <c r="AE1072" i="8"/>
  <c r="AF1072" i="8" s="1"/>
  <c r="AB1072" i="8"/>
  <c r="AC1072" i="8" s="1"/>
  <c r="AT1071" i="8"/>
  <c r="AU1071" i="8" s="1"/>
  <c r="AS1071" i="8"/>
  <c r="AR1071" i="8"/>
  <c r="AQ1071" i="8"/>
  <c r="AP1071" i="8"/>
  <c r="AO1071" i="8"/>
  <c r="AN1071" i="8"/>
  <c r="AM1071" i="8"/>
  <c r="AL1071" i="8"/>
  <c r="AK1071" i="8"/>
  <c r="AJ1071" i="8"/>
  <c r="AG1071" i="8"/>
  <c r="AH1071" i="8" s="1"/>
  <c r="AI1071" i="8" s="1"/>
  <c r="AE1071" i="8"/>
  <c r="AF1071" i="8" s="1"/>
  <c r="AB1071" i="8"/>
  <c r="AC1071" i="8" s="1"/>
  <c r="AT1070" i="8"/>
  <c r="AU1070" i="8" s="1"/>
  <c r="AS1070" i="8"/>
  <c r="AR1070" i="8"/>
  <c r="AQ1070" i="8"/>
  <c r="AP1070" i="8"/>
  <c r="AO1070" i="8"/>
  <c r="AN1070" i="8"/>
  <c r="AM1070" i="8"/>
  <c r="AL1070" i="8"/>
  <c r="AK1070" i="8"/>
  <c r="AJ1070" i="8"/>
  <c r="AG1070" i="8"/>
  <c r="AH1070" i="8" s="1"/>
  <c r="AI1070" i="8" s="1"/>
  <c r="AE1070" i="8"/>
  <c r="AF1070" i="8" s="1"/>
  <c r="AB1070" i="8"/>
  <c r="AC1070" i="8" s="1"/>
  <c r="AT1069" i="8"/>
  <c r="AU1069" i="8" s="1"/>
  <c r="AS1069" i="8"/>
  <c r="AR1069" i="8"/>
  <c r="AQ1069" i="8"/>
  <c r="AP1069" i="8"/>
  <c r="AO1069" i="8"/>
  <c r="AN1069" i="8"/>
  <c r="AM1069" i="8"/>
  <c r="AL1069" i="8"/>
  <c r="AK1069" i="8"/>
  <c r="AJ1069" i="8"/>
  <c r="AG1069" i="8"/>
  <c r="AH1069" i="8" s="1"/>
  <c r="AI1069" i="8" s="1"/>
  <c r="AE1069" i="8"/>
  <c r="AF1069" i="8" s="1"/>
  <c r="AB1069" i="8"/>
  <c r="AC1069" i="8" s="1"/>
  <c r="AT1068" i="8"/>
  <c r="AU1068" i="8" s="1"/>
  <c r="AS1068" i="8"/>
  <c r="AR1068" i="8"/>
  <c r="AQ1068" i="8"/>
  <c r="AP1068" i="8"/>
  <c r="AO1068" i="8"/>
  <c r="AN1068" i="8"/>
  <c r="AM1068" i="8"/>
  <c r="AL1068" i="8"/>
  <c r="AK1068" i="8"/>
  <c r="AJ1068" i="8"/>
  <c r="AG1068" i="8"/>
  <c r="AH1068" i="8" s="1"/>
  <c r="AI1068" i="8" s="1"/>
  <c r="AE1068" i="8"/>
  <c r="AF1068" i="8" s="1"/>
  <c r="AB1068" i="8"/>
  <c r="AC1068" i="8" s="1"/>
  <c r="AT1067" i="8"/>
  <c r="AU1067" i="8" s="1"/>
  <c r="AS1067" i="8"/>
  <c r="AR1067" i="8"/>
  <c r="AQ1067" i="8"/>
  <c r="AP1067" i="8"/>
  <c r="AO1067" i="8"/>
  <c r="AN1067" i="8"/>
  <c r="AM1067" i="8"/>
  <c r="AL1067" i="8"/>
  <c r="AK1067" i="8"/>
  <c r="AJ1067" i="8"/>
  <c r="AG1067" i="8"/>
  <c r="AH1067" i="8" s="1"/>
  <c r="AI1067" i="8" s="1"/>
  <c r="AE1067" i="8"/>
  <c r="AF1067" i="8" s="1"/>
  <c r="AC1067" i="8"/>
  <c r="AB1067" i="8"/>
  <c r="AT1066" i="8"/>
  <c r="AU1066" i="8" s="1"/>
  <c r="AS1066" i="8"/>
  <c r="AR1066" i="8"/>
  <c r="AQ1066" i="8"/>
  <c r="AP1066" i="8"/>
  <c r="AO1066" i="8"/>
  <c r="AN1066" i="8"/>
  <c r="AM1066" i="8"/>
  <c r="AL1066" i="8"/>
  <c r="AK1066" i="8"/>
  <c r="AJ1066" i="8"/>
  <c r="AG1066" i="8"/>
  <c r="AH1066" i="8" s="1"/>
  <c r="AI1066" i="8" s="1"/>
  <c r="AE1066" i="8"/>
  <c r="AF1066" i="8" s="1"/>
  <c r="AB1066" i="8"/>
  <c r="AC1066" i="8" s="1"/>
  <c r="AT1065" i="8"/>
  <c r="AU1065" i="8" s="1"/>
  <c r="AS1065" i="8"/>
  <c r="AR1065" i="8"/>
  <c r="AQ1065" i="8"/>
  <c r="AP1065" i="8"/>
  <c r="AO1065" i="8"/>
  <c r="AN1065" i="8"/>
  <c r="AM1065" i="8"/>
  <c r="AL1065" i="8"/>
  <c r="AK1065" i="8"/>
  <c r="AJ1065" i="8"/>
  <c r="AG1065" i="8"/>
  <c r="AH1065" i="8" s="1"/>
  <c r="AI1065" i="8" s="1"/>
  <c r="AE1065" i="8"/>
  <c r="AF1065" i="8" s="1"/>
  <c r="AB1065" i="8"/>
  <c r="AC1065" i="8" s="1"/>
  <c r="AT1064" i="8"/>
  <c r="AU1064" i="8" s="1"/>
  <c r="AS1064" i="8"/>
  <c r="AR1064" i="8"/>
  <c r="AQ1064" i="8"/>
  <c r="AP1064" i="8"/>
  <c r="AO1064" i="8"/>
  <c r="AN1064" i="8"/>
  <c r="AM1064" i="8"/>
  <c r="AL1064" i="8"/>
  <c r="AK1064" i="8"/>
  <c r="AJ1064" i="8"/>
  <c r="AG1064" i="8"/>
  <c r="AH1064" i="8" s="1"/>
  <c r="AI1064" i="8" s="1"/>
  <c r="AE1064" i="8"/>
  <c r="AF1064" i="8" s="1"/>
  <c r="AB1064" i="8"/>
  <c r="AC1064" i="8" s="1"/>
  <c r="AT1063" i="8"/>
  <c r="AU1063" i="8" s="1"/>
  <c r="AS1063" i="8"/>
  <c r="AR1063" i="8"/>
  <c r="AQ1063" i="8"/>
  <c r="AP1063" i="8"/>
  <c r="AO1063" i="8"/>
  <c r="AN1063" i="8"/>
  <c r="AM1063" i="8"/>
  <c r="AL1063" i="8"/>
  <c r="AK1063" i="8"/>
  <c r="AJ1063" i="8"/>
  <c r="AG1063" i="8"/>
  <c r="AH1063" i="8" s="1"/>
  <c r="AI1063" i="8" s="1"/>
  <c r="AE1063" i="8"/>
  <c r="AF1063" i="8" s="1"/>
  <c r="AB1063" i="8"/>
  <c r="AC1063" i="8" s="1"/>
  <c r="AT1062" i="8"/>
  <c r="AU1062" i="8" s="1"/>
  <c r="AS1062" i="8"/>
  <c r="AR1062" i="8"/>
  <c r="AQ1062" i="8"/>
  <c r="AP1062" i="8"/>
  <c r="AO1062" i="8"/>
  <c r="AN1062" i="8"/>
  <c r="AM1062" i="8"/>
  <c r="AL1062" i="8"/>
  <c r="AK1062" i="8"/>
  <c r="AJ1062" i="8"/>
  <c r="AG1062" i="8"/>
  <c r="AH1062" i="8" s="1"/>
  <c r="AI1062" i="8" s="1"/>
  <c r="AE1062" i="8"/>
  <c r="AF1062" i="8" s="1"/>
  <c r="AB1062" i="8"/>
  <c r="AC1062" i="8" s="1"/>
  <c r="AT1061" i="8"/>
  <c r="AU1061" i="8" s="1"/>
  <c r="AS1061" i="8"/>
  <c r="AR1061" i="8"/>
  <c r="AQ1061" i="8"/>
  <c r="AP1061" i="8"/>
  <c r="AO1061" i="8"/>
  <c r="AN1061" i="8"/>
  <c r="AM1061" i="8"/>
  <c r="AL1061" i="8"/>
  <c r="AK1061" i="8"/>
  <c r="AJ1061" i="8"/>
  <c r="AG1061" i="8"/>
  <c r="AH1061" i="8" s="1"/>
  <c r="AI1061" i="8" s="1"/>
  <c r="AE1061" i="8"/>
  <c r="AF1061" i="8" s="1"/>
  <c r="AB1061" i="8"/>
  <c r="AC1061" i="8" s="1"/>
  <c r="AU1060" i="8"/>
  <c r="AT1060" i="8"/>
  <c r="AS1060" i="8"/>
  <c r="AR1060" i="8"/>
  <c r="AQ1060" i="8"/>
  <c r="AP1060" i="8"/>
  <c r="AO1060" i="8"/>
  <c r="AN1060" i="8"/>
  <c r="AM1060" i="8"/>
  <c r="AL1060" i="8"/>
  <c r="AK1060" i="8"/>
  <c r="AJ1060" i="8"/>
  <c r="AG1060" i="8"/>
  <c r="AH1060" i="8" s="1"/>
  <c r="AI1060" i="8" s="1"/>
  <c r="AE1060" i="8"/>
  <c r="AF1060" i="8" s="1"/>
  <c r="AB1060" i="8"/>
  <c r="AC1060" i="8" s="1"/>
  <c r="AT1059" i="8"/>
  <c r="AU1059" i="8" s="1"/>
  <c r="AS1059" i="8"/>
  <c r="AR1059" i="8"/>
  <c r="AQ1059" i="8"/>
  <c r="AP1059" i="8"/>
  <c r="AO1059" i="8"/>
  <c r="AN1059" i="8"/>
  <c r="AM1059" i="8"/>
  <c r="AL1059" i="8"/>
  <c r="AK1059" i="8"/>
  <c r="AJ1059" i="8"/>
  <c r="AH1059" i="8"/>
  <c r="AI1059" i="8" s="1"/>
  <c r="AG1059" i="8"/>
  <c r="AF1059" i="8"/>
  <c r="AE1059" i="8"/>
  <c r="AC1059" i="8"/>
  <c r="AB1059" i="8"/>
  <c r="AU1058" i="8"/>
  <c r="AT1058" i="8"/>
  <c r="AS1058" i="8"/>
  <c r="AR1058" i="8"/>
  <c r="AQ1058" i="8"/>
  <c r="AP1058" i="8"/>
  <c r="AO1058" i="8"/>
  <c r="AN1058" i="8"/>
  <c r="AM1058" i="8"/>
  <c r="AL1058" i="8"/>
  <c r="AK1058" i="8"/>
  <c r="AJ1058" i="8"/>
  <c r="AG1058" i="8"/>
  <c r="AH1058" i="8" s="1"/>
  <c r="AI1058" i="8" s="1"/>
  <c r="AE1058" i="8"/>
  <c r="AF1058" i="8" s="1"/>
  <c r="AB1058" i="8"/>
  <c r="AC1058" i="8" s="1"/>
  <c r="AT1057" i="8"/>
  <c r="AU1057" i="8" s="1"/>
  <c r="AS1057" i="8"/>
  <c r="AR1057" i="8"/>
  <c r="AQ1057" i="8"/>
  <c r="AP1057" i="8"/>
  <c r="AO1057" i="8"/>
  <c r="AN1057" i="8"/>
  <c r="AM1057" i="8"/>
  <c r="AL1057" i="8"/>
  <c r="AK1057" i="8"/>
  <c r="AJ1057" i="8"/>
  <c r="AH1057" i="8"/>
  <c r="AI1057" i="8" s="1"/>
  <c r="AG1057" i="8"/>
  <c r="AF1057" i="8"/>
  <c r="AE1057" i="8"/>
  <c r="AC1057" i="8"/>
  <c r="AB1057" i="8"/>
  <c r="AU1056" i="8"/>
  <c r="AT1056" i="8"/>
  <c r="AS1056" i="8"/>
  <c r="AR1056" i="8"/>
  <c r="AQ1056" i="8"/>
  <c r="AP1056" i="8"/>
  <c r="AO1056" i="8"/>
  <c r="AN1056" i="8"/>
  <c r="AM1056" i="8"/>
  <c r="AL1056" i="8"/>
  <c r="AK1056" i="8"/>
  <c r="AJ1056" i="8"/>
  <c r="AI1056" i="8"/>
  <c r="AG1056" i="8"/>
  <c r="AH1056" i="8" s="1"/>
  <c r="AE1056" i="8"/>
  <c r="AF1056" i="8" s="1"/>
  <c r="AB1056" i="8"/>
  <c r="AC1056" i="8" s="1"/>
  <c r="AT1055" i="8"/>
  <c r="AU1055" i="8" s="1"/>
  <c r="AS1055" i="8"/>
  <c r="AR1055" i="8"/>
  <c r="AQ1055" i="8"/>
  <c r="AP1055" i="8"/>
  <c r="AO1055" i="8"/>
  <c r="AN1055" i="8"/>
  <c r="AM1055" i="8"/>
  <c r="AL1055" i="8"/>
  <c r="AK1055" i="8"/>
  <c r="AJ1055" i="8"/>
  <c r="AG1055" i="8"/>
  <c r="AH1055" i="8" s="1"/>
  <c r="AI1055" i="8" s="1"/>
  <c r="AE1055" i="8"/>
  <c r="AF1055" i="8" s="1"/>
  <c r="AB1055" i="8"/>
  <c r="AC1055" i="8" s="1"/>
  <c r="AT1054" i="8"/>
  <c r="AU1054" i="8" s="1"/>
  <c r="AS1054" i="8"/>
  <c r="AR1054" i="8"/>
  <c r="AQ1054" i="8"/>
  <c r="AP1054" i="8"/>
  <c r="AO1054" i="8"/>
  <c r="AN1054" i="8"/>
  <c r="AM1054" i="8"/>
  <c r="AL1054" i="8"/>
  <c r="AK1054" i="8"/>
  <c r="AJ1054" i="8"/>
  <c r="AG1054" i="8"/>
  <c r="AH1054" i="8" s="1"/>
  <c r="AI1054" i="8" s="1"/>
  <c r="AE1054" i="8"/>
  <c r="AF1054" i="8" s="1"/>
  <c r="AB1054" i="8"/>
  <c r="AC1054" i="8" s="1"/>
  <c r="AT1053" i="8"/>
  <c r="AU1053" i="8" s="1"/>
  <c r="AS1053" i="8"/>
  <c r="AR1053" i="8"/>
  <c r="AQ1053" i="8"/>
  <c r="AP1053" i="8"/>
  <c r="AO1053" i="8"/>
  <c r="AN1053" i="8"/>
  <c r="AM1053" i="8"/>
  <c r="AL1053" i="8"/>
  <c r="AK1053" i="8"/>
  <c r="AJ1053" i="8"/>
  <c r="AG1053" i="8"/>
  <c r="AH1053" i="8" s="1"/>
  <c r="AI1053" i="8" s="1"/>
  <c r="AE1053" i="8"/>
  <c r="AF1053" i="8" s="1"/>
  <c r="AB1053" i="8"/>
  <c r="AC1053" i="8" s="1"/>
  <c r="AT1052" i="8"/>
  <c r="AU1052" i="8" s="1"/>
  <c r="AS1052" i="8"/>
  <c r="AR1052" i="8"/>
  <c r="AQ1052" i="8"/>
  <c r="AP1052" i="8"/>
  <c r="AO1052" i="8"/>
  <c r="AN1052" i="8"/>
  <c r="AM1052" i="8"/>
  <c r="AL1052" i="8"/>
  <c r="AK1052" i="8"/>
  <c r="AJ1052" i="8"/>
  <c r="AG1052" i="8"/>
  <c r="AH1052" i="8" s="1"/>
  <c r="AI1052" i="8" s="1"/>
  <c r="AE1052" i="8"/>
  <c r="AF1052" i="8" s="1"/>
  <c r="AB1052" i="8"/>
  <c r="AC1052" i="8" s="1"/>
  <c r="AT1051" i="8"/>
  <c r="AU1051" i="8" s="1"/>
  <c r="AS1051" i="8"/>
  <c r="AR1051" i="8"/>
  <c r="AQ1051" i="8"/>
  <c r="AP1051" i="8"/>
  <c r="AO1051" i="8"/>
  <c r="AN1051" i="8"/>
  <c r="AM1051" i="8"/>
  <c r="AL1051" i="8"/>
  <c r="AK1051" i="8"/>
  <c r="AJ1051" i="8"/>
  <c r="AG1051" i="8"/>
  <c r="AH1051" i="8" s="1"/>
  <c r="AI1051" i="8" s="1"/>
  <c r="AE1051" i="8"/>
  <c r="AF1051" i="8" s="1"/>
  <c r="AB1051" i="8"/>
  <c r="AC1051" i="8" s="1"/>
  <c r="AT1050" i="8"/>
  <c r="AU1050" i="8" s="1"/>
  <c r="AS1050" i="8"/>
  <c r="AR1050" i="8"/>
  <c r="AQ1050" i="8"/>
  <c r="AP1050" i="8"/>
  <c r="AO1050" i="8"/>
  <c r="AN1050" i="8"/>
  <c r="AM1050" i="8"/>
  <c r="AL1050" i="8"/>
  <c r="AK1050" i="8"/>
  <c r="AJ1050" i="8"/>
  <c r="AG1050" i="8"/>
  <c r="AH1050" i="8" s="1"/>
  <c r="AI1050" i="8" s="1"/>
  <c r="AE1050" i="8"/>
  <c r="AF1050" i="8" s="1"/>
  <c r="AB1050" i="8"/>
  <c r="AC1050" i="8" s="1"/>
  <c r="AT1049" i="8"/>
  <c r="AU1049" i="8" s="1"/>
  <c r="AS1049" i="8"/>
  <c r="AR1049" i="8"/>
  <c r="AQ1049" i="8"/>
  <c r="AP1049" i="8"/>
  <c r="AO1049" i="8"/>
  <c r="AN1049" i="8"/>
  <c r="AM1049" i="8"/>
  <c r="AL1049" i="8"/>
  <c r="AK1049" i="8"/>
  <c r="AJ1049" i="8"/>
  <c r="AG1049" i="8"/>
  <c r="AH1049" i="8" s="1"/>
  <c r="AI1049" i="8" s="1"/>
  <c r="AE1049" i="8"/>
  <c r="AF1049" i="8" s="1"/>
  <c r="AB1049" i="8"/>
  <c r="AC1049" i="8" s="1"/>
  <c r="AU1048" i="8"/>
  <c r="AT1048" i="8"/>
  <c r="AS1048" i="8"/>
  <c r="AR1048" i="8"/>
  <c r="AQ1048" i="8"/>
  <c r="AP1048" i="8"/>
  <c r="AO1048" i="8"/>
  <c r="AN1048" i="8"/>
  <c r="AM1048" i="8"/>
  <c r="AL1048" i="8"/>
  <c r="AK1048" i="8"/>
  <c r="AJ1048" i="8"/>
  <c r="AG1048" i="8"/>
  <c r="AH1048" i="8" s="1"/>
  <c r="AI1048" i="8" s="1"/>
  <c r="AE1048" i="8"/>
  <c r="AF1048" i="8" s="1"/>
  <c r="AB1048" i="8"/>
  <c r="AC1048" i="8" s="1"/>
  <c r="AT1047" i="8"/>
  <c r="AU1047" i="8" s="1"/>
  <c r="AS1047" i="8"/>
  <c r="AR1047" i="8"/>
  <c r="AQ1047" i="8"/>
  <c r="AP1047" i="8"/>
  <c r="AO1047" i="8"/>
  <c r="AN1047" i="8"/>
  <c r="AM1047" i="8"/>
  <c r="AL1047" i="8"/>
  <c r="AK1047" i="8"/>
  <c r="AJ1047" i="8"/>
  <c r="AG1047" i="8"/>
  <c r="AH1047" i="8" s="1"/>
  <c r="AI1047" i="8" s="1"/>
  <c r="AE1047" i="8"/>
  <c r="AF1047" i="8" s="1"/>
  <c r="AB1047" i="8"/>
  <c r="AC1047" i="8" s="1"/>
  <c r="AT1046" i="8"/>
  <c r="AU1046" i="8" s="1"/>
  <c r="AS1046" i="8"/>
  <c r="AR1046" i="8"/>
  <c r="AQ1046" i="8"/>
  <c r="AP1046" i="8"/>
  <c r="AO1046" i="8"/>
  <c r="AN1046" i="8"/>
  <c r="AM1046" i="8"/>
  <c r="AL1046" i="8"/>
  <c r="AK1046" i="8"/>
  <c r="AJ1046" i="8"/>
  <c r="AG1046" i="8"/>
  <c r="AH1046" i="8" s="1"/>
  <c r="AI1046" i="8" s="1"/>
  <c r="AE1046" i="8"/>
  <c r="AF1046" i="8" s="1"/>
  <c r="AB1046" i="8"/>
  <c r="AC1046" i="8" s="1"/>
  <c r="AT1045" i="8"/>
  <c r="AU1045" i="8" s="1"/>
  <c r="AS1045" i="8"/>
  <c r="AR1045" i="8"/>
  <c r="AQ1045" i="8"/>
  <c r="AP1045" i="8"/>
  <c r="AO1045" i="8"/>
  <c r="AN1045" i="8"/>
  <c r="AM1045" i="8"/>
  <c r="AL1045" i="8"/>
  <c r="AK1045" i="8"/>
  <c r="AJ1045" i="8"/>
  <c r="AG1045" i="8"/>
  <c r="AH1045" i="8" s="1"/>
  <c r="AI1045" i="8" s="1"/>
  <c r="AE1045" i="8"/>
  <c r="AF1045" i="8" s="1"/>
  <c r="AB1045" i="8"/>
  <c r="AC1045" i="8" s="1"/>
  <c r="AT1044" i="8"/>
  <c r="AU1044" i="8" s="1"/>
  <c r="AS1044" i="8"/>
  <c r="AR1044" i="8"/>
  <c r="AQ1044" i="8"/>
  <c r="AP1044" i="8"/>
  <c r="AO1044" i="8"/>
  <c r="AN1044" i="8"/>
  <c r="AM1044" i="8"/>
  <c r="AL1044" i="8"/>
  <c r="AK1044" i="8"/>
  <c r="AJ1044" i="8"/>
  <c r="AG1044" i="8"/>
  <c r="AH1044" i="8" s="1"/>
  <c r="AI1044" i="8" s="1"/>
  <c r="AE1044" i="8"/>
  <c r="AF1044" i="8" s="1"/>
  <c r="AB1044" i="8"/>
  <c r="AC1044" i="8" s="1"/>
  <c r="AT1043" i="8"/>
  <c r="AU1043" i="8" s="1"/>
  <c r="AS1043" i="8"/>
  <c r="AR1043" i="8"/>
  <c r="AQ1043" i="8"/>
  <c r="AP1043" i="8"/>
  <c r="AO1043" i="8"/>
  <c r="AN1043" i="8"/>
  <c r="AM1043" i="8"/>
  <c r="AL1043" i="8"/>
  <c r="AK1043" i="8"/>
  <c r="AJ1043" i="8"/>
  <c r="AG1043" i="8"/>
  <c r="AH1043" i="8" s="1"/>
  <c r="AI1043" i="8" s="1"/>
  <c r="AE1043" i="8"/>
  <c r="AF1043" i="8" s="1"/>
  <c r="AB1043" i="8"/>
  <c r="AC1043" i="8" s="1"/>
  <c r="AU1042" i="8"/>
  <c r="AT1042" i="8"/>
  <c r="AS1042" i="8"/>
  <c r="AR1042" i="8"/>
  <c r="AQ1042" i="8"/>
  <c r="AP1042" i="8"/>
  <c r="AO1042" i="8"/>
  <c r="AN1042" i="8"/>
  <c r="AM1042" i="8"/>
  <c r="AL1042" i="8"/>
  <c r="AK1042" i="8"/>
  <c r="AJ1042" i="8"/>
  <c r="AG1042" i="8"/>
  <c r="AH1042" i="8" s="1"/>
  <c r="AI1042" i="8" s="1"/>
  <c r="AE1042" i="8"/>
  <c r="AF1042" i="8" s="1"/>
  <c r="AB1042" i="8"/>
  <c r="AC1042" i="8" s="1"/>
  <c r="AT1041" i="8"/>
  <c r="AU1041" i="8" s="1"/>
  <c r="AS1041" i="8"/>
  <c r="AR1041" i="8"/>
  <c r="AQ1041" i="8"/>
  <c r="AP1041" i="8"/>
  <c r="AO1041" i="8"/>
  <c r="AN1041" i="8"/>
  <c r="AM1041" i="8"/>
  <c r="AL1041" i="8"/>
  <c r="AK1041" i="8"/>
  <c r="AJ1041" i="8"/>
  <c r="AH1041" i="8"/>
  <c r="AI1041" i="8" s="1"/>
  <c r="AG1041" i="8"/>
  <c r="AF1041" i="8"/>
  <c r="AE1041" i="8"/>
  <c r="AB1041" i="8"/>
  <c r="AC1041" i="8" s="1"/>
  <c r="AT1040" i="8"/>
  <c r="AU1040" i="8" s="1"/>
  <c r="AS1040" i="8"/>
  <c r="AR1040" i="8"/>
  <c r="AQ1040" i="8"/>
  <c r="AP1040" i="8"/>
  <c r="AO1040" i="8"/>
  <c r="AN1040" i="8"/>
  <c r="AM1040" i="8"/>
  <c r="AL1040" i="8"/>
  <c r="AK1040" i="8"/>
  <c r="AJ1040" i="8"/>
  <c r="AG1040" i="8"/>
  <c r="AH1040" i="8" s="1"/>
  <c r="AI1040" i="8" s="1"/>
  <c r="AE1040" i="8"/>
  <c r="AF1040" i="8" s="1"/>
  <c r="AB1040" i="8"/>
  <c r="AC1040" i="8" s="1"/>
  <c r="AT1039" i="8"/>
  <c r="AU1039" i="8" s="1"/>
  <c r="AS1039" i="8"/>
  <c r="AR1039" i="8"/>
  <c r="AQ1039" i="8"/>
  <c r="AP1039" i="8"/>
  <c r="AO1039" i="8"/>
  <c r="AN1039" i="8"/>
  <c r="AM1039" i="8"/>
  <c r="AL1039" i="8"/>
  <c r="AK1039" i="8"/>
  <c r="AJ1039" i="8"/>
  <c r="AH1039" i="8"/>
  <c r="AI1039" i="8" s="1"/>
  <c r="AG1039" i="8"/>
  <c r="AE1039" i="8"/>
  <c r="AF1039" i="8" s="1"/>
  <c r="AB1039" i="8"/>
  <c r="AC1039" i="8" s="1"/>
  <c r="AT1038" i="8"/>
  <c r="AU1038" i="8" s="1"/>
  <c r="AS1038" i="8"/>
  <c r="AR1038" i="8"/>
  <c r="AQ1038" i="8"/>
  <c r="AP1038" i="8"/>
  <c r="AO1038" i="8"/>
  <c r="AN1038" i="8"/>
  <c r="AM1038" i="8"/>
  <c r="AL1038" i="8"/>
  <c r="AK1038" i="8"/>
  <c r="AJ1038" i="8"/>
  <c r="AG1038" i="8"/>
  <c r="AH1038" i="8" s="1"/>
  <c r="AI1038" i="8" s="1"/>
  <c r="AE1038" i="8"/>
  <c r="AF1038" i="8" s="1"/>
  <c r="AB1038" i="8"/>
  <c r="AC1038" i="8" s="1"/>
  <c r="AT1037" i="8"/>
  <c r="AU1037" i="8" s="1"/>
  <c r="AS1037" i="8"/>
  <c r="AR1037" i="8"/>
  <c r="AQ1037" i="8"/>
  <c r="AP1037" i="8"/>
  <c r="AO1037" i="8"/>
  <c r="AN1037" i="8"/>
  <c r="AM1037" i="8"/>
  <c r="AL1037" i="8"/>
  <c r="AK1037" i="8"/>
  <c r="AJ1037" i="8"/>
  <c r="AG1037" i="8"/>
  <c r="AH1037" i="8" s="1"/>
  <c r="AI1037" i="8" s="1"/>
  <c r="AE1037" i="8"/>
  <c r="AF1037" i="8" s="1"/>
  <c r="AB1037" i="8"/>
  <c r="AC1037" i="8" s="1"/>
  <c r="AT1036" i="8"/>
  <c r="AU1036" i="8" s="1"/>
  <c r="AS1036" i="8"/>
  <c r="AR1036" i="8"/>
  <c r="AQ1036" i="8"/>
  <c r="AP1036" i="8"/>
  <c r="AO1036" i="8"/>
  <c r="AN1036" i="8"/>
  <c r="AM1036" i="8"/>
  <c r="AL1036" i="8"/>
  <c r="AK1036" i="8"/>
  <c r="AJ1036" i="8"/>
  <c r="AG1036" i="8"/>
  <c r="AH1036" i="8" s="1"/>
  <c r="AI1036" i="8" s="1"/>
  <c r="AE1036" i="8"/>
  <c r="AF1036" i="8" s="1"/>
  <c r="AB1036" i="8"/>
  <c r="AC1036" i="8" s="1"/>
  <c r="AT1035" i="8"/>
  <c r="AU1035" i="8" s="1"/>
  <c r="AS1035" i="8"/>
  <c r="AR1035" i="8"/>
  <c r="AQ1035" i="8"/>
  <c r="AP1035" i="8"/>
  <c r="AO1035" i="8"/>
  <c r="AN1035" i="8"/>
  <c r="AM1035" i="8"/>
  <c r="AL1035" i="8"/>
  <c r="AK1035" i="8"/>
  <c r="AJ1035" i="8"/>
  <c r="AG1035" i="8"/>
  <c r="AH1035" i="8" s="1"/>
  <c r="AI1035" i="8" s="1"/>
  <c r="AE1035" i="8"/>
  <c r="AF1035" i="8" s="1"/>
  <c r="AB1035" i="8"/>
  <c r="AC1035" i="8" s="1"/>
  <c r="AT1034" i="8"/>
  <c r="AU1034" i="8" s="1"/>
  <c r="AS1034" i="8"/>
  <c r="AR1034" i="8"/>
  <c r="AQ1034" i="8"/>
  <c r="AP1034" i="8"/>
  <c r="AO1034" i="8"/>
  <c r="AN1034" i="8"/>
  <c r="AM1034" i="8"/>
  <c r="AL1034" i="8"/>
  <c r="AK1034" i="8"/>
  <c r="AJ1034" i="8"/>
  <c r="AG1034" i="8"/>
  <c r="AH1034" i="8" s="1"/>
  <c r="AI1034" i="8" s="1"/>
  <c r="AE1034" i="8"/>
  <c r="AF1034" i="8" s="1"/>
  <c r="AB1034" i="8"/>
  <c r="AC1034" i="8" s="1"/>
  <c r="AT1033" i="8"/>
  <c r="AU1033" i="8" s="1"/>
  <c r="AS1033" i="8"/>
  <c r="AR1033" i="8"/>
  <c r="AQ1033" i="8"/>
  <c r="AP1033" i="8"/>
  <c r="AO1033" i="8"/>
  <c r="AN1033" i="8"/>
  <c r="AM1033" i="8"/>
  <c r="AL1033" i="8"/>
  <c r="AK1033" i="8"/>
  <c r="AJ1033" i="8"/>
  <c r="AH1033" i="8"/>
  <c r="AI1033" i="8" s="1"/>
  <c r="AG1033" i="8"/>
  <c r="AE1033" i="8"/>
  <c r="AF1033" i="8" s="1"/>
  <c r="AB1033" i="8"/>
  <c r="AC1033" i="8" s="1"/>
  <c r="AT1032" i="8"/>
  <c r="AU1032" i="8" s="1"/>
  <c r="AS1032" i="8"/>
  <c r="AR1032" i="8"/>
  <c r="AQ1032" i="8"/>
  <c r="AP1032" i="8"/>
  <c r="AO1032" i="8"/>
  <c r="AN1032" i="8"/>
  <c r="AM1032" i="8"/>
  <c r="AL1032" i="8"/>
  <c r="AK1032" i="8"/>
  <c r="AJ1032" i="8"/>
  <c r="AG1032" i="8"/>
  <c r="AH1032" i="8" s="1"/>
  <c r="AI1032" i="8" s="1"/>
  <c r="AE1032" i="8"/>
  <c r="AF1032" i="8" s="1"/>
  <c r="AB1032" i="8"/>
  <c r="AC1032" i="8" s="1"/>
  <c r="AT1031" i="8"/>
  <c r="AU1031" i="8" s="1"/>
  <c r="AS1031" i="8"/>
  <c r="AR1031" i="8"/>
  <c r="AQ1031" i="8"/>
  <c r="AP1031" i="8"/>
  <c r="AO1031" i="8"/>
  <c r="AN1031" i="8"/>
  <c r="AM1031" i="8"/>
  <c r="AL1031" i="8"/>
  <c r="AK1031" i="8"/>
  <c r="AJ1031" i="8"/>
  <c r="AG1031" i="8"/>
  <c r="AH1031" i="8" s="1"/>
  <c r="AI1031" i="8" s="1"/>
  <c r="AE1031" i="8"/>
  <c r="AF1031" i="8" s="1"/>
  <c r="AB1031" i="8"/>
  <c r="AC1031" i="8" s="1"/>
  <c r="AU1030" i="8"/>
  <c r="AT1030" i="8"/>
  <c r="AS1030" i="8"/>
  <c r="AR1030" i="8"/>
  <c r="AQ1030" i="8"/>
  <c r="AP1030" i="8"/>
  <c r="AO1030" i="8"/>
  <c r="AN1030" i="8"/>
  <c r="AM1030" i="8"/>
  <c r="AL1030" i="8"/>
  <c r="AK1030" i="8"/>
  <c r="AJ1030" i="8"/>
  <c r="AG1030" i="8"/>
  <c r="AH1030" i="8" s="1"/>
  <c r="AI1030" i="8" s="1"/>
  <c r="AE1030" i="8"/>
  <c r="AF1030" i="8" s="1"/>
  <c r="AB1030" i="8"/>
  <c r="AC1030" i="8" s="1"/>
  <c r="AT1029" i="8"/>
  <c r="AU1029" i="8" s="1"/>
  <c r="AS1029" i="8"/>
  <c r="AR1029" i="8"/>
  <c r="AQ1029" i="8"/>
  <c r="AP1029" i="8"/>
  <c r="AO1029" i="8"/>
  <c r="AN1029" i="8"/>
  <c r="AM1029" i="8"/>
  <c r="AL1029" i="8"/>
  <c r="AK1029" i="8"/>
  <c r="AJ1029" i="8"/>
  <c r="AG1029" i="8"/>
  <c r="AH1029" i="8" s="1"/>
  <c r="AI1029" i="8" s="1"/>
  <c r="AE1029" i="8"/>
  <c r="AF1029" i="8" s="1"/>
  <c r="AB1029" i="8"/>
  <c r="AC1029" i="8" s="1"/>
  <c r="AT1028" i="8"/>
  <c r="AU1028" i="8" s="1"/>
  <c r="AS1028" i="8"/>
  <c r="AR1028" i="8"/>
  <c r="AQ1028" i="8"/>
  <c r="AP1028" i="8"/>
  <c r="AO1028" i="8"/>
  <c r="AN1028" i="8"/>
  <c r="AM1028" i="8"/>
  <c r="AL1028" i="8"/>
  <c r="AK1028" i="8"/>
  <c r="AJ1028" i="8"/>
  <c r="AG1028" i="8"/>
  <c r="AH1028" i="8" s="1"/>
  <c r="AI1028" i="8" s="1"/>
  <c r="AE1028" i="8"/>
  <c r="AF1028" i="8" s="1"/>
  <c r="AB1028" i="8"/>
  <c r="AC1028" i="8" s="1"/>
  <c r="AT1027" i="8"/>
  <c r="AU1027" i="8" s="1"/>
  <c r="AS1027" i="8"/>
  <c r="AR1027" i="8"/>
  <c r="AQ1027" i="8"/>
  <c r="AP1027" i="8"/>
  <c r="AO1027" i="8"/>
  <c r="AN1027" i="8"/>
  <c r="AM1027" i="8"/>
  <c r="AL1027" i="8"/>
  <c r="AK1027" i="8"/>
  <c r="AJ1027" i="8"/>
  <c r="AG1027" i="8"/>
  <c r="AH1027" i="8" s="1"/>
  <c r="AI1027" i="8" s="1"/>
  <c r="AF1027" i="8"/>
  <c r="AE1027" i="8"/>
  <c r="AB1027" i="8"/>
  <c r="AC1027" i="8" s="1"/>
  <c r="AT1026" i="8"/>
  <c r="AU1026" i="8" s="1"/>
  <c r="AS1026" i="8"/>
  <c r="AR1026" i="8"/>
  <c r="AQ1026" i="8"/>
  <c r="AP1026" i="8"/>
  <c r="AO1026" i="8"/>
  <c r="AN1026" i="8"/>
  <c r="AM1026" i="8"/>
  <c r="AL1026" i="8"/>
  <c r="AK1026" i="8"/>
  <c r="AJ1026" i="8"/>
  <c r="AG1026" i="8"/>
  <c r="AH1026" i="8" s="1"/>
  <c r="AI1026" i="8" s="1"/>
  <c r="AE1026" i="8"/>
  <c r="AF1026" i="8" s="1"/>
  <c r="AB1026" i="8"/>
  <c r="AC1026" i="8" s="1"/>
  <c r="AT1025" i="8"/>
  <c r="AU1025" i="8" s="1"/>
  <c r="AS1025" i="8"/>
  <c r="AR1025" i="8"/>
  <c r="AQ1025" i="8"/>
  <c r="AP1025" i="8"/>
  <c r="AO1025" i="8"/>
  <c r="AN1025" i="8"/>
  <c r="AM1025" i="8"/>
  <c r="AL1025" i="8"/>
  <c r="AK1025" i="8"/>
  <c r="AJ1025" i="8"/>
  <c r="AG1025" i="8"/>
  <c r="AH1025" i="8" s="1"/>
  <c r="AI1025" i="8" s="1"/>
  <c r="AE1025" i="8"/>
  <c r="AF1025" i="8" s="1"/>
  <c r="AB1025" i="8"/>
  <c r="AC1025" i="8" s="1"/>
  <c r="AU1024" i="8"/>
  <c r="AT1024" i="8"/>
  <c r="AS1024" i="8"/>
  <c r="AR1024" i="8"/>
  <c r="AQ1024" i="8"/>
  <c r="AP1024" i="8"/>
  <c r="AO1024" i="8"/>
  <c r="AN1024" i="8"/>
  <c r="AM1024" i="8"/>
  <c r="AL1024" i="8"/>
  <c r="AK1024" i="8"/>
  <c r="AJ1024" i="8"/>
  <c r="AG1024" i="8"/>
  <c r="AH1024" i="8" s="1"/>
  <c r="AI1024" i="8" s="1"/>
  <c r="AE1024" i="8"/>
  <c r="AF1024" i="8" s="1"/>
  <c r="AB1024" i="8"/>
  <c r="AC1024" i="8" s="1"/>
  <c r="AT1023" i="8"/>
  <c r="AU1023" i="8" s="1"/>
  <c r="AS1023" i="8"/>
  <c r="AR1023" i="8"/>
  <c r="AQ1023" i="8"/>
  <c r="AP1023" i="8"/>
  <c r="AO1023" i="8"/>
  <c r="AN1023" i="8"/>
  <c r="AM1023" i="8"/>
  <c r="AL1023" i="8"/>
  <c r="AK1023" i="8"/>
  <c r="AJ1023" i="8"/>
  <c r="AG1023" i="8"/>
  <c r="AH1023" i="8" s="1"/>
  <c r="AI1023" i="8" s="1"/>
  <c r="AE1023" i="8"/>
  <c r="AF1023" i="8" s="1"/>
  <c r="AC1023" i="8"/>
  <c r="AB1023" i="8"/>
  <c r="AT1022" i="8"/>
  <c r="AU1022" i="8" s="1"/>
  <c r="AS1022" i="8"/>
  <c r="AR1022" i="8"/>
  <c r="AQ1022" i="8"/>
  <c r="AP1022" i="8"/>
  <c r="AO1022" i="8"/>
  <c r="AN1022" i="8"/>
  <c r="AM1022" i="8"/>
  <c r="AL1022" i="8"/>
  <c r="AK1022" i="8"/>
  <c r="AJ1022" i="8"/>
  <c r="AG1022" i="8"/>
  <c r="AH1022" i="8" s="1"/>
  <c r="AI1022" i="8" s="1"/>
  <c r="AE1022" i="8"/>
  <c r="AF1022" i="8" s="1"/>
  <c r="AB1022" i="8"/>
  <c r="AC1022" i="8" s="1"/>
  <c r="AT1021" i="8"/>
  <c r="AU1021" i="8" s="1"/>
  <c r="AS1021" i="8"/>
  <c r="AR1021" i="8"/>
  <c r="AQ1021" i="8"/>
  <c r="AP1021" i="8"/>
  <c r="AO1021" i="8"/>
  <c r="AN1021" i="8"/>
  <c r="AM1021" i="8"/>
  <c r="AL1021" i="8"/>
  <c r="AK1021" i="8"/>
  <c r="AJ1021" i="8"/>
  <c r="AG1021" i="8"/>
  <c r="AH1021" i="8" s="1"/>
  <c r="AI1021" i="8" s="1"/>
  <c r="AE1021" i="8"/>
  <c r="AF1021" i="8" s="1"/>
  <c r="AB1021" i="8"/>
  <c r="AC1021" i="8" s="1"/>
  <c r="AT1020" i="8"/>
  <c r="AU1020" i="8" s="1"/>
  <c r="AS1020" i="8"/>
  <c r="AR1020" i="8"/>
  <c r="AQ1020" i="8"/>
  <c r="AP1020" i="8"/>
  <c r="AO1020" i="8"/>
  <c r="AN1020" i="8"/>
  <c r="AM1020" i="8"/>
  <c r="AL1020" i="8"/>
  <c r="AK1020" i="8"/>
  <c r="AJ1020" i="8"/>
  <c r="AG1020" i="8"/>
  <c r="AH1020" i="8" s="1"/>
  <c r="AI1020" i="8" s="1"/>
  <c r="AF1020" i="8"/>
  <c r="AE1020" i="8"/>
  <c r="AB1020" i="8"/>
  <c r="AC1020" i="8" s="1"/>
  <c r="AT1019" i="8"/>
  <c r="AU1019" i="8" s="1"/>
  <c r="AS1019" i="8"/>
  <c r="AR1019" i="8"/>
  <c r="AQ1019" i="8"/>
  <c r="AP1019" i="8"/>
  <c r="AO1019" i="8"/>
  <c r="AN1019" i="8"/>
  <c r="AM1019" i="8"/>
  <c r="AL1019" i="8"/>
  <c r="AK1019" i="8"/>
  <c r="AJ1019" i="8"/>
  <c r="AG1019" i="8"/>
  <c r="AH1019" i="8" s="1"/>
  <c r="AI1019" i="8" s="1"/>
  <c r="AE1019" i="8"/>
  <c r="AF1019" i="8" s="1"/>
  <c r="AB1019" i="8"/>
  <c r="AC1019" i="8" s="1"/>
  <c r="AT1018" i="8"/>
  <c r="AU1018" i="8" s="1"/>
  <c r="AS1018" i="8"/>
  <c r="AR1018" i="8"/>
  <c r="AQ1018" i="8"/>
  <c r="AP1018" i="8"/>
  <c r="AO1018" i="8"/>
  <c r="AN1018" i="8"/>
  <c r="AM1018" i="8"/>
  <c r="AL1018" i="8"/>
  <c r="AK1018" i="8"/>
  <c r="AJ1018" i="8"/>
  <c r="AG1018" i="8"/>
  <c r="AH1018" i="8" s="1"/>
  <c r="AI1018" i="8" s="1"/>
  <c r="AE1018" i="8"/>
  <c r="AF1018" i="8" s="1"/>
  <c r="AB1018" i="8"/>
  <c r="AC1018" i="8" s="1"/>
  <c r="AT1017" i="8"/>
  <c r="AU1017" i="8" s="1"/>
  <c r="AS1017" i="8"/>
  <c r="AR1017" i="8"/>
  <c r="AQ1017" i="8"/>
  <c r="AP1017" i="8"/>
  <c r="AO1017" i="8"/>
  <c r="AN1017" i="8"/>
  <c r="AM1017" i="8"/>
  <c r="AL1017" i="8"/>
  <c r="AK1017" i="8"/>
  <c r="AJ1017" i="8"/>
  <c r="AG1017" i="8"/>
  <c r="AH1017" i="8" s="1"/>
  <c r="AI1017" i="8" s="1"/>
  <c r="AF1017" i="8"/>
  <c r="AE1017" i="8"/>
  <c r="AB1017" i="8"/>
  <c r="AC1017" i="8" s="1"/>
  <c r="AT1016" i="8"/>
  <c r="AU1016" i="8" s="1"/>
  <c r="AS1016" i="8"/>
  <c r="AR1016" i="8"/>
  <c r="AQ1016" i="8"/>
  <c r="AP1016" i="8"/>
  <c r="AO1016" i="8"/>
  <c r="AN1016" i="8"/>
  <c r="AM1016" i="8"/>
  <c r="AL1016" i="8"/>
  <c r="AK1016" i="8"/>
  <c r="AJ1016" i="8"/>
  <c r="AG1016" i="8"/>
  <c r="AH1016" i="8" s="1"/>
  <c r="AI1016" i="8" s="1"/>
  <c r="AE1016" i="8"/>
  <c r="AF1016" i="8" s="1"/>
  <c r="AB1016" i="8"/>
  <c r="AC1016" i="8" s="1"/>
  <c r="AT1015" i="8"/>
  <c r="AU1015" i="8" s="1"/>
  <c r="AS1015" i="8"/>
  <c r="AR1015" i="8"/>
  <c r="AQ1015" i="8"/>
  <c r="AP1015" i="8"/>
  <c r="AO1015" i="8"/>
  <c r="AN1015" i="8"/>
  <c r="AM1015" i="8"/>
  <c r="AL1015" i="8"/>
  <c r="AK1015" i="8"/>
  <c r="AJ1015" i="8"/>
  <c r="AG1015" i="8"/>
  <c r="AH1015" i="8" s="1"/>
  <c r="AI1015" i="8" s="1"/>
  <c r="AE1015" i="8"/>
  <c r="AF1015" i="8" s="1"/>
  <c r="AB1015" i="8"/>
  <c r="AC1015" i="8" s="1"/>
  <c r="AT1014" i="8"/>
  <c r="AU1014" i="8" s="1"/>
  <c r="AS1014" i="8"/>
  <c r="AR1014" i="8"/>
  <c r="AQ1014" i="8"/>
  <c r="AP1014" i="8"/>
  <c r="AO1014" i="8"/>
  <c r="AN1014" i="8"/>
  <c r="AM1014" i="8"/>
  <c r="AL1014" i="8"/>
  <c r="AK1014" i="8"/>
  <c r="AJ1014" i="8"/>
  <c r="AG1014" i="8"/>
  <c r="AH1014" i="8" s="1"/>
  <c r="AI1014" i="8" s="1"/>
  <c r="AE1014" i="8"/>
  <c r="AF1014" i="8" s="1"/>
  <c r="AB1014" i="8"/>
  <c r="AC1014" i="8" s="1"/>
  <c r="AT1013" i="8"/>
  <c r="AU1013" i="8" s="1"/>
  <c r="AS1013" i="8"/>
  <c r="AR1013" i="8"/>
  <c r="AQ1013" i="8"/>
  <c r="AP1013" i="8"/>
  <c r="AO1013" i="8"/>
  <c r="AN1013" i="8"/>
  <c r="AM1013" i="8"/>
  <c r="AL1013" i="8"/>
  <c r="AK1013" i="8"/>
  <c r="AJ1013" i="8"/>
  <c r="AG1013" i="8"/>
  <c r="AH1013" i="8" s="1"/>
  <c r="AI1013" i="8" s="1"/>
  <c r="AF1013" i="8"/>
  <c r="AE1013" i="8"/>
  <c r="AB1013" i="8"/>
  <c r="AC1013" i="8" s="1"/>
  <c r="AT1012" i="8"/>
  <c r="AU1012" i="8" s="1"/>
  <c r="AS1012" i="8"/>
  <c r="AR1012" i="8"/>
  <c r="AQ1012" i="8"/>
  <c r="AP1012" i="8"/>
  <c r="AO1012" i="8"/>
  <c r="AN1012" i="8"/>
  <c r="AM1012" i="8"/>
  <c r="AL1012" i="8"/>
  <c r="AK1012" i="8"/>
  <c r="AJ1012" i="8"/>
  <c r="AG1012" i="8"/>
  <c r="AH1012" i="8" s="1"/>
  <c r="AI1012" i="8" s="1"/>
  <c r="AE1012" i="8"/>
  <c r="AF1012" i="8" s="1"/>
  <c r="AB1012" i="8"/>
  <c r="AC1012" i="8" s="1"/>
  <c r="AT1011" i="8"/>
  <c r="AU1011" i="8" s="1"/>
  <c r="AS1011" i="8"/>
  <c r="AR1011" i="8"/>
  <c r="AQ1011" i="8"/>
  <c r="AP1011" i="8"/>
  <c r="AO1011" i="8"/>
  <c r="AN1011" i="8"/>
  <c r="AM1011" i="8"/>
  <c r="AL1011" i="8"/>
  <c r="AK1011" i="8"/>
  <c r="AJ1011" i="8"/>
  <c r="AG1011" i="8"/>
  <c r="AH1011" i="8" s="1"/>
  <c r="AI1011" i="8" s="1"/>
  <c r="AE1011" i="8"/>
  <c r="AF1011" i="8" s="1"/>
  <c r="AB1011" i="8"/>
  <c r="AC1011" i="8" s="1"/>
  <c r="AT1010" i="8"/>
  <c r="AU1010" i="8" s="1"/>
  <c r="AS1010" i="8"/>
  <c r="AR1010" i="8"/>
  <c r="AQ1010" i="8"/>
  <c r="AP1010" i="8"/>
  <c r="AO1010" i="8"/>
  <c r="AN1010" i="8"/>
  <c r="AM1010" i="8"/>
  <c r="AL1010" i="8"/>
  <c r="AK1010" i="8"/>
  <c r="AJ1010" i="8"/>
  <c r="AG1010" i="8"/>
  <c r="AH1010" i="8" s="1"/>
  <c r="AI1010" i="8" s="1"/>
  <c r="AE1010" i="8"/>
  <c r="AF1010" i="8" s="1"/>
  <c r="AB1010" i="8"/>
  <c r="AC1010" i="8" s="1"/>
  <c r="AT1009" i="8"/>
  <c r="AU1009" i="8" s="1"/>
  <c r="AS1009" i="8"/>
  <c r="AR1009" i="8"/>
  <c r="AQ1009" i="8"/>
  <c r="AP1009" i="8"/>
  <c r="AO1009" i="8"/>
  <c r="AN1009" i="8"/>
  <c r="AM1009" i="8"/>
  <c r="AL1009" i="8"/>
  <c r="AK1009" i="8"/>
  <c r="AJ1009" i="8"/>
  <c r="AG1009" i="8"/>
  <c r="AH1009" i="8" s="1"/>
  <c r="AI1009" i="8" s="1"/>
  <c r="AE1009" i="8"/>
  <c r="AF1009" i="8" s="1"/>
  <c r="AB1009" i="8"/>
  <c r="AC1009" i="8" s="1"/>
  <c r="AT1008" i="8"/>
  <c r="AU1008" i="8" s="1"/>
  <c r="AS1008" i="8"/>
  <c r="AR1008" i="8"/>
  <c r="AQ1008" i="8"/>
  <c r="AP1008" i="8"/>
  <c r="AO1008" i="8"/>
  <c r="AN1008" i="8"/>
  <c r="AM1008" i="8"/>
  <c r="AL1008" i="8"/>
  <c r="AK1008" i="8"/>
  <c r="AJ1008" i="8"/>
  <c r="AG1008" i="8"/>
  <c r="AH1008" i="8" s="1"/>
  <c r="AI1008" i="8" s="1"/>
  <c r="AE1008" i="8"/>
  <c r="AF1008" i="8" s="1"/>
  <c r="AB1008" i="8"/>
  <c r="AC1008" i="8" s="1"/>
  <c r="AT1007" i="8"/>
  <c r="AU1007" i="8" s="1"/>
  <c r="AS1007" i="8"/>
  <c r="AR1007" i="8"/>
  <c r="AQ1007" i="8"/>
  <c r="AP1007" i="8"/>
  <c r="AO1007" i="8"/>
  <c r="AN1007" i="8"/>
  <c r="AM1007" i="8"/>
  <c r="AL1007" i="8"/>
  <c r="AK1007" i="8"/>
  <c r="AJ1007" i="8"/>
  <c r="AG1007" i="8"/>
  <c r="AH1007" i="8" s="1"/>
  <c r="AI1007" i="8" s="1"/>
  <c r="AE1007" i="8"/>
  <c r="AF1007" i="8" s="1"/>
  <c r="AB1007" i="8"/>
  <c r="AC1007" i="8" s="1"/>
  <c r="AT1006" i="8"/>
  <c r="AU1006" i="8" s="1"/>
  <c r="AS1006" i="8"/>
  <c r="AR1006" i="8"/>
  <c r="AQ1006" i="8"/>
  <c r="AP1006" i="8"/>
  <c r="AO1006" i="8"/>
  <c r="AN1006" i="8"/>
  <c r="AM1006" i="8"/>
  <c r="AL1006" i="8"/>
  <c r="AK1006" i="8"/>
  <c r="AJ1006" i="8"/>
  <c r="AG1006" i="8"/>
  <c r="AH1006" i="8" s="1"/>
  <c r="AI1006" i="8" s="1"/>
  <c r="AE1006" i="8"/>
  <c r="AF1006" i="8" s="1"/>
  <c r="AC1006" i="8"/>
  <c r="AB1006" i="8"/>
  <c r="AT1005" i="8"/>
  <c r="AU1005" i="8" s="1"/>
  <c r="AS1005" i="8"/>
  <c r="AR1005" i="8"/>
  <c r="AQ1005" i="8"/>
  <c r="AP1005" i="8"/>
  <c r="AO1005" i="8"/>
  <c r="AN1005" i="8"/>
  <c r="AM1005" i="8"/>
  <c r="AL1005" i="8"/>
  <c r="AK1005" i="8"/>
  <c r="AJ1005" i="8"/>
  <c r="AG1005" i="8"/>
  <c r="AH1005" i="8" s="1"/>
  <c r="AI1005" i="8" s="1"/>
  <c r="AE1005" i="8"/>
  <c r="AF1005" i="8" s="1"/>
  <c r="AB1005" i="8"/>
  <c r="AC1005" i="8" s="1"/>
  <c r="AT1004" i="8"/>
  <c r="AU1004" i="8" s="1"/>
  <c r="AS1004" i="8"/>
  <c r="AR1004" i="8"/>
  <c r="AQ1004" i="8"/>
  <c r="AP1004" i="8"/>
  <c r="AO1004" i="8"/>
  <c r="AN1004" i="8"/>
  <c r="AM1004" i="8"/>
  <c r="AL1004" i="8"/>
  <c r="AK1004" i="8"/>
  <c r="AJ1004" i="8"/>
  <c r="AG1004" i="8"/>
  <c r="AH1004" i="8" s="1"/>
  <c r="AI1004" i="8" s="1"/>
  <c r="AE1004" i="8"/>
  <c r="AF1004" i="8" s="1"/>
  <c r="AB1004" i="8"/>
  <c r="AC1004" i="8" s="1"/>
  <c r="AT1003" i="8"/>
  <c r="AU1003" i="8" s="1"/>
  <c r="AS1003" i="8"/>
  <c r="AR1003" i="8"/>
  <c r="AQ1003" i="8"/>
  <c r="AP1003" i="8"/>
  <c r="AO1003" i="8"/>
  <c r="AN1003" i="8"/>
  <c r="AM1003" i="8"/>
  <c r="AL1003" i="8"/>
  <c r="AK1003" i="8"/>
  <c r="AJ1003" i="8"/>
  <c r="AG1003" i="8"/>
  <c r="AH1003" i="8" s="1"/>
  <c r="AI1003" i="8" s="1"/>
  <c r="AE1003" i="8"/>
  <c r="AF1003" i="8" s="1"/>
  <c r="AB1003" i="8"/>
  <c r="AC1003" i="8" s="1"/>
  <c r="AT1002" i="8"/>
  <c r="AU1002" i="8" s="1"/>
  <c r="AS1002" i="8"/>
  <c r="AR1002" i="8"/>
  <c r="AQ1002" i="8"/>
  <c r="AP1002" i="8"/>
  <c r="AO1002" i="8"/>
  <c r="AN1002" i="8"/>
  <c r="AM1002" i="8"/>
  <c r="AL1002" i="8"/>
  <c r="AK1002" i="8"/>
  <c r="AJ1002" i="8"/>
  <c r="AG1002" i="8"/>
  <c r="AH1002" i="8" s="1"/>
  <c r="AI1002" i="8" s="1"/>
  <c r="AF1002" i="8"/>
  <c r="AE1002" i="8"/>
  <c r="AB1002" i="8"/>
  <c r="AC1002" i="8" s="1"/>
  <c r="AT1001" i="8"/>
  <c r="AU1001" i="8" s="1"/>
  <c r="AS1001" i="8"/>
  <c r="AR1001" i="8"/>
  <c r="AQ1001" i="8"/>
  <c r="AP1001" i="8"/>
  <c r="AO1001" i="8"/>
  <c r="AN1001" i="8"/>
  <c r="AM1001" i="8"/>
  <c r="AL1001" i="8"/>
  <c r="AK1001" i="8"/>
  <c r="AJ1001" i="8"/>
  <c r="AG1001" i="8"/>
  <c r="AH1001" i="8" s="1"/>
  <c r="AI1001" i="8" s="1"/>
  <c r="AE1001" i="8"/>
  <c r="AF1001" i="8" s="1"/>
  <c r="AB1001" i="8"/>
  <c r="AC1001" i="8" s="1"/>
  <c r="AT1000" i="8"/>
  <c r="AU1000" i="8" s="1"/>
  <c r="AS1000" i="8"/>
  <c r="AR1000" i="8"/>
  <c r="AQ1000" i="8"/>
  <c r="AP1000" i="8"/>
  <c r="AO1000" i="8"/>
  <c r="AN1000" i="8"/>
  <c r="AM1000" i="8"/>
  <c r="AL1000" i="8"/>
  <c r="AK1000" i="8"/>
  <c r="AJ1000" i="8"/>
  <c r="AG1000" i="8"/>
  <c r="AH1000" i="8" s="1"/>
  <c r="AI1000" i="8" s="1"/>
  <c r="AE1000" i="8"/>
  <c r="AF1000" i="8" s="1"/>
  <c r="AB1000" i="8"/>
  <c r="AC1000" i="8" s="1"/>
  <c r="AT999" i="8"/>
  <c r="AU999" i="8" s="1"/>
  <c r="AS999" i="8"/>
  <c r="AR999" i="8"/>
  <c r="AQ999" i="8"/>
  <c r="AP999" i="8"/>
  <c r="AO999" i="8"/>
  <c r="AN999" i="8"/>
  <c r="AM999" i="8"/>
  <c r="AL999" i="8"/>
  <c r="AK999" i="8"/>
  <c r="AJ999" i="8"/>
  <c r="AG999" i="8"/>
  <c r="AH999" i="8" s="1"/>
  <c r="AI999" i="8" s="1"/>
  <c r="AE999" i="8"/>
  <c r="AF999" i="8" s="1"/>
  <c r="AB999" i="8"/>
  <c r="AC999" i="8" s="1"/>
  <c r="AT998" i="8"/>
  <c r="AU998" i="8" s="1"/>
  <c r="AS998" i="8"/>
  <c r="AR998" i="8"/>
  <c r="AQ998" i="8"/>
  <c r="AP998" i="8"/>
  <c r="AO998" i="8"/>
  <c r="AN998" i="8"/>
  <c r="AM998" i="8"/>
  <c r="AL998" i="8"/>
  <c r="AK998" i="8"/>
  <c r="AJ998" i="8"/>
  <c r="AG998" i="8"/>
  <c r="AH998" i="8" s="1"/>
  <c r="AI998" i="8" s="1"/>
  <c r="AE998" i="8"/>
  <c r="AF998" i="8" s="1"/>
  <c r="AB998" i="8"/>
  <c r="AC998" i="8" s="1"/>
  <c r="AT997" i="8"/>
  <c r="AU997" i="8" s="1"/>
  <c r="AS997" i="8"/>
  <c r="AR997" i="8"/>
  <c r="AQ997" i="8"/>
  <c r="AP997" i="8"/>
  <c r="AO997" i="8"/>
  <c r="AN997" i="8"/>
  <c r="AM997" i="8"/>
  <c r="AL997" i="8"/>
  <c r="AK997" i="8"/>
  <c r="AJ997" i="8"/>
  <c r="AG997" i="8"/>
  <c r="AH997" i="8" s="1"/>
  <c r="AI997" i="8" s="1"/>
  <c r="AE997" i="8"/>
  <c r="AF997" i="8" s="1"/>
  <c r="AB997" i="8"/>
  <c r="AC997" i="8" s="1"/>
  <c r="AT996" i="8"/>
  <c r="AU996" i="8" s="1"/>
  <c r="AS996" i="8"/>
  <c r="AR996" i="8"/>
  <c r="AQ996" i="8"/>
  <c r="AP996" i="8"/>
  <c r="AO996" i="8"/>
  <c r="AN996" i="8"/>
  <c r="AM996" i="8"/>
  <c r="AL996" i="8"/>
  <c r="AK996" i="8"/>
  <c r="AJ996" i="8"/>
  <c r="AG996" i="8"/>
  <c r="AH996" i="8" s="1"/>
  <c r="AI996" i="8" s="1"/>
  <c r="AE996" i="8"/>
  <c r="AF996" i="8" s="1"/>
  <c r="AB996" i="8"/>
  <c r="AC996" i="8" s="1"/>
  <c r="AT995" i="8"/>
  <c r="AU995" i="8" s="1"/>
  <c r="AS995" i="8"/>
  <c r="AR995" i="8"/>
  <c r="AQ995" i="8"/>
  <c r="AP995" i="8"/>
  <c r="AO995" i="8"/>
  <c r="AN995" i="8"/>
  <c r="AM995" i="8"/>
  <c r="AL995" i="8"/>
  <c r="AK995" i="8"/>
  <c r="AJ995" i="8"/>
  <c r="AG995" i="8"/>
  <c r="AH995" i="8" s="1"/>
  <c r="AI995" i="8" s="1"/>
  <c r="AE995" i="8"/>
  <c r="AF995" i="8" s="1"/>
  <c r="AB995" i="8"/>
  <c r="AC995" i="8" s="1"/>
  <c r="AT994" i="8"/>
  <c r="AU994" i="8" s="1"/>
  <c r="AS994" i="8"/>
  <c r="AR994" i="8"/>
  <c r="AQ994" i="8"/>
  <c r="AP994" i="8"/>
  <c r="AO994" i="8"/>
  <c r="AN994" i="8"/>
  <c r="AM994" i="8"/>
  <c r="AL994" i="8"/>
  <c r="AK994" i="8"/>
  <c r="AJ994" i="8"/>
  <c r="AG994" i="8"/>
  <c r="AH994" i="8" s="1"/>
  <c r="AI994" i="8" s="1"/>
  <c r="AE994" i="8"/>
  <c r="AF994" i="8" s="1"/>
  <c r="AB994" i="8"/>
  <c r="AC994" i="8" s="1"/>
  <c r="AT993" i="8"/>
  <c r="AU993" i="8" s="1"/>
  <c r="AS993" i="8"/>
  <c r="AR993" i="8"/>
  <c r="AQ993" i="8"/>
  <c r="AP993" i="8"/>
  <c r="AO993" i="8"/>
  <c r="AN993" i="8"/>
  <c r="AM993" i="8"/>
  <c r="AL993" i="8"/>
  <c r="AK993" i="8"/>
  <c r="AJ993" i="8"/>
  <c r="AG993" i="8"/>
  <c r="AH993" i="8" s="1"/>
  <c r="AI993" i="8" s="1"/>
  <c r="AE993" i="8"/>
  <c r="AF993" i="8" s="1"/>
  <c r="AB993" i="8"/>
  <c r="AC993" i="8" s="1"/>
  <c r="AT992" i="8"/>
  <c r="AU992" i="8" s="1"/>
  <c r="AS992" i="8"/>
  <c r="AR992" i="8"/>
  <c r="AQ992" i="8"/>
  <c r="AP992" i="8"/>
  <c r="AO992" i="8"/>
  <c r="AN992" i="8"/>
  <c r="AM992" i="8"/>
  <c r="AL992" i="8"/>
  <c r="AK992" i="8"/>
  <c r="AJ992" i="8"/>
  <c r="AG992" i="8"/>
  <c r="AH992" i="8" s="1"/>
  <c r="AI992" i="8" s="1"/>
  <c r="AE992" i="8"/>
  <c r="AF992" i="8" s="1"/>
  <c r="AB992" i="8"/>
  <c r="AC992" i="8" s="1"/>
  <c r="AT991" i="8"/>
  <c r="AU991" i="8" s="1"/>
  <c r="AS991" i="8"/>
  <c r="AR991" i="8"/>
  <c r="AQ991" i="8"/>
  <c r="AP991" i="8"/>
  <c r="AO991" i="8"/>
  <c r="AN991" i="8"/>
  <c r="AM991" i="8"/>
  <c r="AL991" i="8"/>
  <c r="AK991" i="8"/>
  <c r="AJ991" i="8"/>
  <c r="AG991" i="8"/>
  <c r="AH991" i="8" s="1"/>
  <c r="AI991" i="8" s="1"/>
  <c r="AE991" i="8"/>
  <c r="AF991" i="8" s="1"/>
  <c r="AB991" i="8"/>
  <c r="AC991" i="8" s="1"/>
  <c r="AT990" i="8"/>
  <c r="AU990" i="8" s="1"/>
  <c r="AS990" i="8"/>
  <c r="AR990" i="8"/>
  <c r="AQ990" i="8"/>
  <c r="AP990" i="8"/>
  <c r="AO990" i="8"/>
  <c r="AN990" i="8"/>
  <c r="AM990" i="8"/>
  <c r="AL990" i="8"/>
  <c r="AK990" i="8"/>
  <c r="AJ990" i="8"/>
  <c r="AH990" i="8"/>
  <c r="AI990" i="8" s="1"/>
  <c r="AG990" i="8"/>
  <c r="AE990" i="8"/>
  <c r="AF990" i="8" s="1"/>
  <c r="AB990" i="8"/>
  <c r="AC990" i="8" s="1"/>
  <c r="AT989" i="8"/>
  <c r="AU989" i="8" s="1"/>
  <c r="AS989" i="8"/>
  <c r="AR989" i="8"/>
  <c r="AQ989" i="8"/>
  <c r="AP989" i="8"/>
  <c r="AO989" i="8"/>
  <c r="AN989" i="8"/>
  <c r="AM989" i="8"/>
  <c r="AL989" i="8"/>
  <c r="AK989" i="8"/>
  <c r="AJ989" i="8"/>
  <c r="AG989" i="8"/>
  <c r="AH989" i="8" s="1"/>
  <c r="AI989" i="8" s="1"/>
  <c r="AE989" i="8"/>
  <c r="AF989" i="8" s="1"/>
  <c r="AB989" i="8"/>
  <c r="AC989" i="8" s="1"/>
  <c r="AT988" i="8"/>
  <c r="AU988" i="8" s="1"/>
  <c r="AS988" i="8"/>
  <c r="AR988" i="8"/>
  <c r="AQ988" i="8"/>
  <c r="AP988" i="8"/>
  <c r="AO988" i="8"/>
  <c r="AN988" i="8"/>
  <c r="AM988" i="8"/>
  <c r="AL988" i="8"/>
  <c r="AK988" i="8"/>
  <c r="AJ988" i="8"/>
  <c r="AG988" i="8"/>
  <c r="AH988" i="8" s="1"/>
  <c r="AI988" i="8" s="1"/>
  <c r="AF988" i="8"/>
  <c r="AE988" i="8"/>
  <c r="AC988" i="8"/>
  <c r="AB988" i="8"/>
  <c r="AT987" i="8"/>
  <c r="AU987" i="8" s="1"/>
  <c r="AS987" i="8"/>
  <c r="AR987" i="8"/>
  <c r="AQ987" i="8"/>
  <c r="AP987" i="8"/>
  <c r="AO987" i="8"/>
  <c r="AN987" i="8"/>
  <c r="AM987" i="8"/>
  <c r="AL987" i="8"/>
  <c r="AK987" i="8"/>
  <c r="AJ987" i="8"/>
  <c r="AG987" i="8"/>
  <c r="AH987" i="8" s="1"/>
  <c r="AI987" i="8" s="1"/>
  <c r="AE987" i="8"/>
  <c r="AF987" i="8" s="1"/>
  <c r="AB987" i="8"/>
  <c r="AC987" i="8" s="1"/>
  <c r="AT986" i="8"/>
  <c r="AU986" i="8" s="1"/>
  <c r="AS986" i="8"/>
  <c r="AR986" i="8"/>
  <c r="AQ986" i="8"/>
  <c r="AP986" i="8"/>
  <c r="AO986" i="8"/>
  <c r="AN986" i="8"/>
  <c r="AM986" i="8"/>
  <c r="AL986" i="8"/>
  <c r="AK986" i="8"/>
  <c r="AJ986" i="8"/>
  <c r="AG986" i="8"/>
  <c r="AH986" i="8" s="1"/>
  <c r="AI986" i="8" s="1"/>
  <c r="AE986" i="8"/>
  <c r="AF986" i="8" s="1"/>
  <c r="AB986" i="8"/>
  <c r="AC986" i="8" s="1"/>
  <c r="AT985" i="8"/>
  <c r="AU985" i="8" s="1"/>
  <c r="AS985" i="8"/>
  <c r="AR985" i="8"/>
  <c r="AQ985" i="8"/>
  <c r="AP985" i="8"/>
  <c r="AO985" i="8"/>
  <c r="AN985" i="8"/>
  <c r="AM985" i="8"/>
  <c r="AL985" i="8"/>
  <c r="AK985" i="8"/>
  <c r="AJ985" i="8"/>
  <c r="AG985" i="8"/>
  <c r="AH985" i="8" s="1"/>
  <c r="AI985" i="8" s="1"/>
  <c r="AE985" i="8"/>
  <c r="AF985" i="8" s="1"/>
  <c r="AB985" i="8"/>
  <c r="AC985" i="8" s="1"/>
  <c r="AT984" i="8"/>
  <c r="AU984" i="8" s="1"/>
  <c r="AS984" i="8"/>
  <c r="AR984" i="8"/>
  <c r="AQ984" i="8"/>
  <c r="AP984" i="8"/>
  <c r="AO984" i="8"/>
  <c r="AN984" i="8"/>
  <c r="AM984" i="8"/>
  <c r="AL984" i="8"/>
  <c r="AK984" i="8"/>
  <c r="AJ984" i="8"/>
  <c r="AG984" i="8"/>
  <c r="AH984" i="8" s="1"/>
  <c r="AI984" i="8" s="1"/>
  <c r="AE984" i="8"/>
  <c r="AF984" i="8" s="1"/>
  <c r="AB984" i="8"/>
  <c r="AC984" i="8" s="1"/>
  <c r="AU983" i="8"/>
  <c r="AT983" i="8"/>
  <c r="AS983" i="8"/>
  <c r="AR983" i="8"/>
  <c r="AQ983" i="8"/>
  <c r="AP983" i="8"/>
  <c r="AO983" i="8"/>
  <c r="AN983" i="8"/>
  <c r="AM983" i="8"/>
  <c r="AL983" i="8"/>
  <c r="AK983" i="8"/>
  <c r="AJ983" i="8"/>
  <c r="AG983" i="8"/>
  <c r="AH983" i="8" s="1"/>
  <c r="AI983" i="8" s="1"/>
  <c r="AE983" i="8"/>
  <c r="AF983" i="8" s="1"/>
  <c r="AB983" i="8"/>
  <c r="AC983" i="8" s="1"/>
  <c r="AT982" i="8"/>
  <c r="AU982" i="8" s="1"/>
  <c r="AS982" i="8"/>
  <c r="AR982" i="8"/>
  <c r="AQ982" i="8"/>
  <c r="AP982" i="8"/>
  <c r="AO982" i="8"/>
  <c r="AN982" i="8"/>
  <c r="AM982" i="8"/>
  <c r="AL982" i="8"/>
  <c r="AK982" i="8"/>
  <c r="AJ982" i="8"/>
  <c r="AH982" i="8"/>
  <c r="AI982" i="8" s="1"/>
  <c r="AG982" i="8"/>
  <c r="AF982" i="8"/>
  <c r="AE982" i="8"/>
  <c r="AB982" i="8"/>
  <c r="AC982" i="8" s="1"/>
  <c r="AT981" i="8"/>
  <c r="AU981" i="8" s="1"/>
  <c r="AS981" i="8"/>
  <c r="AR981" i="8"/>
  <c r="AQ981" i="8"/>
  <c r="AP981" i="8"/>
  <c r="AO981" i="8"/>
  <c r="AN981" i="8"/>
  <c r="AM981" i="8"/>
  <c r="AL981" i="8"/>
  <c r="AK981" i="8"/>
  <c r="AJ981" i="8"/>
  <c r="AG981" i="8"/>
  <c r="AH981" i="8" s="1"/>
  <c r="AI981" i="8" s="1"/>
  <c r="AE981" i="8"/>
  <c r="AF981" i="8" s="1"/>
  <c r="AB981" i="8"/>
  <c r="AC981" i="8" s="1"/>
  <c r="AT980" i="8"/>
  <c r="AU980" i="8" s="1"/>
  <c r="AS980" i="8"/>
  <c r="AR980" i="8"/>
  <c r="AQ980" i="8"/>
  <c r="AP980" i="8"/>
  <c r="AO980" i="8"/>
  <c r="AN980" i="8"/>
  <c r="AM980" i="8"/>
  <c r="AL980" i="8"/>
  <c r="AK980" i="8"/>
  <c r="AJ980" i="8"/>
  <c r="AH980" i="8"/>
  <c r="AI980" i="8" s="1"/>
  <c r="AG980" i="8"/>
  <c r="AF980" i="8"/>
  <c r="AE980" i="8"/>
  <c r="AB980" i="8"/>
  <c r="AC980" i="8" s="1"/>
  <c r="AT979" i="8"/>
  <c r="AU979" i="8" s="1"/>
  <c r="AS979" i="8"/>
  <c r="AR979" i="8"/>
  <c r="AQ979" i="8"/>
  <c r="AP979" i="8"/>
  <c r="AO979" i="8"/>
  <c r="AN979" i="8"/>
  <c r="AM979" i="8"/>
  <c r="AL979" i="8"/>
  <c r="AK979" i="8"/>
  <c r="AJ979" i="8"/>
  <c r="AI979" i="8"/>
  <c r="AG979" i="8"/>
  <c r="AH979" i="8" s="1"/>
  <c r="AE979" i="8"/>
  <c r="AF979" i="8" s="1"/>
  <c r="AB979" i="8"/>
  <c r="AC979" i="8" s="1"/>
  <c r="AT978" i="8"/>
  <c r="AU978" i="8" s="1"/>
  <c r="AS978" i="8"/>
  <c r="AR978" i="8"/>
  <c r="AQ978" i="8"/>
  <c r="AP978" i="8"/>
  <c r="AO978" i="8"/>
  <c r="AN978" i="8"/>
  <c r="AM978" i="8"/>
  <c r="AL978" i="8"/>
  <c r="AK978" i="8"/>
  <c r="AJ978" i="8"/>
  <c r="AG978" i="8"/>
  <c r="AH978" i="8" s="1"/>
  <c r="AI978" i="8" s="1"/>
  <c r="AE978" i="8"/>
  <c r="AF978" i="8" s="1"/>
  <c r="AB978" i="8"/>
  <c r="AC978" i="8" s="1"/>
  <c r="AT977" i="8"/>
  <c r="AU977" i="8" s="1"/>
  <c r="AS977" i="8"/>
  <c r="AR977" i="8"/>
  <c r="AQ977" i="8"/>
  <c r="AP977" i="8"/>
  <c r="AO977" i="8"/>
  <c r="AN977" i="8"/>
  <c r="AM977" i="8"/>
  <c r="AL977" i="8"/>
  <c r="AK977" i="8"/>
  <c r="AJ977" i="8"/>
  <c r="AG977" i="8"/>
  <c r="AH977" i="8" s="1"/>
  <c r="AI977" i="8" s="1"/>
  <c r="AE977" i="8"/>
  <c r="AF977" i="8" s="1"/>
  <c r="AB977" i="8"/>
  <c r="AC977" i="8" s="1"/>
  <c r="AT976" i="8"/>
  <c r="AU976" i="8" s="1"/>
  <c r="AS976" i="8"/>
  <c r="AR976" i="8"/>
  <c r="AQ976" i="8"/>
  <c r="AP976" i="8"/>
  <c r="AO976" i="8"/>
  <c r="AN976" i="8"/>
  <c r="AM976" i="8"/>
  <c r="AL976" i="8"/>
  <c r="AK976" i="8"/>
  <c r="AJ976" i="8"/>
  <c r="AG976" i="8"/>
  <c r="AH976" i="8" s="1"/>
  <c r="AI976" i="8" s="1"/>
  <c r="AE976" i="8"/>
  <c r="AF976" i="8" s="1"/>
  <c r="AB976" i="8"/>
  <c r="AC976" i="8" s="1"/>
  <c r="AT975" i="8"/>
  <c r="AU975" i="8" s="1"/>
  <c r="AS975" i="8"/>
  <c r="AR975" i="8"/>
  <c r="AQ975" i="8"/>
  <c r="AP975" i="8"/>
  <c r="AO975" i="8"/>
  <c r="AN975" i="8"/>
  <c r="AM975" i="8"/>
  <c r="AL975" i="8"/>
  <c r="AK975" i="8"/>
  <c r="AJ975" i="8"/>
  <c r="AG975" i="8"/>
  <c r="AH975" i="8" s="1"/>
  <c r="AI975" i="8" s="1"/>
  <c r="AE975" i="8"/>
  <c r="AF975" i="8" s="1"/>
  <c r="AB975" i="8"/>
  <c r="AC975" i="8" s="1"/>
  <c r="AT974" i="8"/>
  <c r="AU974" i="8" s="1"/>
  <c r="AS974" i="8"/>
  <c r="AR974" i="8"/>
  <c r="AQ974" i="8"/>
  <c r="AP974" i="8"/>
  <c r="AO974" i="8"/>
  <c r="AN974" i="8"/>
  <c r="AM974" i="8"/>
  <c r="AL974" i="8"/>
  <c r="AK974" i="8"/>
  <c r="AJ974" i="8"/>
  <c r="AG974" i="8"/>
  <c r="AH974" i="8" s="1"/>
  <c r="AI974" i="8" s="1"/>
  <c r="AE974" i="8"/>
  <c r="AF974" i="8" s="1"/>
  <c r="AC974" i="8"/>
  <c r="AB974" i="8"/>
  <c r="AT973" i="8"/>
  <c r="AU973" i="8" s="1"/>
  <c r="AS973" i="8"/>
  <c r="AR973" i="8"/>
  <c r="AQ973" i="8"/>
  <c r="AP973" i="8"/>
  <c r="AO973" i="8"/>
  <c r="AN973" i="8"/>
  <c r="AM973" i="8"/>
  <c r="AL973" i="8"/>
  <c r="AK973" i="8"/>
  <c r="AJ973" i="8"/>
  <c r="AG973" i="8"/>
  <c r="AH973" i="8" s="1"/>
  <c r="AI973" i="8" s="1"/>
  <c r="AE973" i="8"/>
  <c r="AF973" i="8" s="1"/>
  <c r="AB973" i="8"/>
  <c r="AC973" i="8" s="1"/>
  <c r="AT972" i="8"/>
  <c r="AU972" i="8" s="1"/>
  <c r="AS972" i="8"/>
  <c r="AR972" i="8"/>
  <c r="AQ972" i="8"/>
  <c r="AP972" i="8"/>
  <c r="AO972" i="8"/>
  <c r="AN972" i="8"/>
  <c r="AM972" i="8"/>
  <c r="AL972" i="8"/>
  <c r="AK972" i="8"/>
  <c r="AJ972" i="8"/>
  <c r="AG972" i="8"/>
  <c r="AH972" i="8" s="1"/>
  <c r="AI972" i="8" s="1"/>
  <c r="AE972" i="8"/>
  <c r="AF972" i="8" s="1"/>
  <c r="AB972" i="8"/>
  <c r="AC972" i="8" s="1"/>
  <c r="AT971" i="8"/>
  <c r="AU971" i="8" s="1"/>
  <c r="AS971" i="8"/>
  <c r="AR971" i="8"/>
  <c r="AQ971" i="8"/>
  <c r="AP971" i="8"/>
  <c r="AO971" i="8"/>
  <c r="AN971" i="8"/>
  <c r="AM971" i="8"/>
  <c r="AL971" i="8"/>
  <c r="AK971" i="8"/>
  <c r="AJ971" i="8"/>
  <c r="AG971" i="8"/>
  <c r="AH971" i="8" s="1"/>
  <c r="AI971" i="8" s="1"/>
  <c r="AE971" i="8"/>
  <c r="AF971" i="8" s="1"/>
  <c r="AB971" i="8"/>
  <c r="AC971" i="8" s="1"/>
  <c r="AT970" i="8"/>
  <c r="AU970" i="8" s="1"/>
  <c r="AS970" i="8"/>
  <c r="AR970" i="8"/>
  <c r="AQ970" i="8"/>
  <c r="AP970" i="8"/>
  <c r="AO970" i="8"/>
  <c r="AN970" i="8"/>
  <c r="AM970" i="8"/>
  <c r="AL970" i="8"/>
  <c r="AK970" i="8"/>
  <c r="AJ970" i="8"/>
  <c r="AG970" i="8"/>
  <c r="AH970" i="8" s="1"/>
  <c r="AI970" i="8" s="1"/>
  <c r="AE970" i="8"/>
  <c r="AF970" i="8" s="1"/>
  <c r="AB970" i="8"/>
  <c r="AC970" i="8" s="1"/>
  <c r="AT969" i="8"/>
  <c r="AU969" i="8" s="1"/>
  <c r="AS969" i="8"/>
  <c r="AR969" i="8"/>
  <c r="AQ969" i="8"/>
  <c r="AP969" i="8"/>
  <c r="AO969" i="8"/>
  <c r="AN969" i="8"/>
  <c r="AM969" i="8"/>
  <c r="AL969" i="8"/>
  <c r="AK969" i="8"/>
  <c r="AJ969" i="8"/>
  <c r="AG969" i="8"/>
  <c r="AH969" i="8" s="1"/>
  <c r="AI969" i="8" s="1"/>
  <c r="AE969" i="8"/>
  <c r="AF969" i="8" s="1"/>
  <c r="AB969" i="8"/>
  <c r="AC969" i="8" s="1"/>
  <c r="AT968" i="8"/>
  <c r="AU968" i="8" s="1"/>
  <c r="AS968" i="8"/>
  <c r="AR968" i="8"/>
  <c r="AQ968" i="8"/>
  <c r="AP968" i="8"/>
  <c r="AO968" i="8"/>
  <c r="AN968" i="8"/>
  <c r="AM968" i="8"/>
  <c r="AL968" i="8"/>
  <c r="AK968" i="8"/>
  <c r="AJ968" i="8"/>
  <c r="AG968" i="8"/>
  <c r="AH968" i="8" s="1"/>
  <c r="AI968" i="8" s="1"/>
  <c r="AF968" i="8"/>
  <c r="AE968" i="8"/>
  <c r="AB968" i="8"/>
  <c r="AC968" i="8" s="1"/>
  <c r="AT967" i="8"/>
  <c r="AU967" i="8" s="1"/>
  <c r="AS967" i="8"/>
  <c r="AR967" i="8"/>
  <c r="AQ967" i="8"/>
  <c r="AP967" i="8"/>
  <c r="AO967" i="8"/>
  <c r="AN967" i="8"/>
  <c r="AM967" i="8"/>
  <c r="AL967" i="8"/>
  <c r="AK967" i="8"/>
  <c r="AJ967" i="8"/>
  <c r="AG967" i="8"/>
  <c r="AH967" i="8" s="1"/>
  <c r="AI967" i="8" s="1"/>
  <c r="AE967" i="8"/>
  <c r="AF967" i="8" s="1"/>
  <c r="AB967" i="8"/>
  <c r="AC967" i="8" s="1"/>
  <c r="AT966" i="8"/>
  <c r="AU966" i="8" s="1"/>
  <c r="AS966" i="8"/>
  <c r="AR966" i="8"/>
  <c r="AQ966" i="8"/>
  <c r="AP966" i="8"/>
  <c r="AO966" i="8"/>
  <c r="AN966" i="8"/>
  <c r="AM966" i="8"/>
  <c r="AL966" i="8"/>
  <c r="AK966" i="8"/>
  <c r="AJ966" i="8"/>
  <c r="AG966" i="8"/>
  <c r="AH966" i="8" s="1"/>
  <c r="AI966" i="8" s="1"/>
  <c r="AE966" i="8"/>
  <c r="AF966" i="8" s="1"/>
  <c r="AB966" i="8"/>
  <c r="AC966" i="8" s="1"/>
  <c r="AU965" i="8"/>
  <c r="AT965" i="8"/>
  <c r="AS965" i="8"/>
  <c r="AR965" i="8"/>
  <c r="AQ965" i="8"/>
  <c r="AP965" i="8"/>
  <c r="AO965" i="8"/>
  <c r="AN965" i="8"/>
  <c r="AM965" i="8"/>
  <c r="AL965" i="8"/>
  <c r="AK965" i="8"/>
  <c r="AJ965" i="8"/>
  <c r="AG965" i="8"/>
  <c r="AH965" i="8" s="1"/>
  <c r="AI965" i="8" s="1"/>
  <c r="AE965" i="8"/>
  <c r="AF965" i="8" s="1"/>
  <c r="AB965" i="8"/>
  <c r="AC965" i="8" s="1"/>
  <c r="AT964" i="8"/>
  <c r="AU964" i="8" s="1"/>
  <c r="AS964" i="8"/>
  <c r="AR964" i="8"/>
  <c r="AQ964" i="8"/>
  <c r="AP964" i="8"/>
  <c r="AO964" i="8"/>
  <c r="AN964" i="8"/>
  <c r="AM964" i="8"/>
  <c r="AL964" i="8"/>
  <c r="AK964" i="8"/>
  <c r="AJ964" i="8"/>
  <c r="AG964" i="8"/>
  <c r="AH964" i="8" s="1"/>
  <c r="AI964" i="8" s="1"/>
  <c r="AE964" i="8"/>
  <c r="AF964" i="8" s="1"/>
  <c r="AB964" i="8"/>
  <c r="AC964" i="8" s="1"/>
  <c r="AT963" i="8"/>
  <c r="AU963" i="8" s="1"/>
  <c r="AS963" i="8"/>
  <c r="AR963" i="8"/>
  <c r="AQ963" i="8"/>
  <c r="AP963" i="8"/>
  <c r="AO963" i="8"/>
  <c r="AN963" i="8"/>
  <c r="AM963" i="8"/>
  <c r="AL963" i="8"/>
  <c r="AK963" i="8"/>
  <c r="AJ963" i="8"/>
  <c r="AG963" i="8"/>
  <c r="AH963" i="8" s="1"/>
  <c r="AI963" i="8" s="1"/>
  <c r="AE963" i="8"/>
  <c r="AF963" i="8" s="1"/>
  <c r="AB963" i="8"/>
  <c r="AC963" i="8" s="1"/>
  <c r="AT962" i="8"/>
  <c r="AU962" i="8" s="1"/>
  <c r="AS962" i="8"/>
  <c r="AR962" i="8"/>
  <c r="AQ962" i="8"/>
  <c r="AP962" i="8"/>
  <c r="AO962" i="8"/>
  <c r="AN962" i="8"/>
  <c r="AM962" i="8"/>
  <c r="AL962" i="8"/>
  <c r="AK962" i="8"/>
  <c r="AJ962" i="8"/>
  <c r="AG962" i="8"/>
  <c r="AH962" i="8" s="1"/>
  <c r="AI962" i="8" s="1"/>
  <c r="AE962" i="8"/>
  <c r="AF962" i="8" s="1"/>
  <c r="AB962" i="8"/>
  <c r="AC962" i="8" s="1"/>
  <c r="AT961" i="8"/>
  <c r="AU961" i="8" s="1"/>
  <c r="AS961" i="8"/>
  <c r="AR961" i="8"/>
  <c r="AQ961" i="8"/>
  <c r="AP961" i="8"/>
  <c r="AO961" i="8"/>
  <c r="AN961" i="8"/>
  <c r="AM961" i="8"/>
  <c r="AL961" i="8"/>
  <c r="AK961" i="8"/>
  <c r="AJ961" i="8"/>
  <c r="AG961" i="8"/>
  <c r="AH961" i="8" s="1"/>
  <c r="AI961" i="8" s="1"/>
  <c r="AE961" i="8"/>
  <c r="AF961" i="8" s="1"/>
  <c r="AB961" i="8"/>
  <c r="AC961" i="8" s="1"/>
  <c r="AT960" i="8"/>
  <c r="AU960" i="8" s="1"/>
  <c r="AS960" i="8"/>
  <c r="AR960" i="8"/>
  <c r="AQ960" i="8"/>
  <c r="AP960" i="8"/>
  <c r="AO960" i="8"/>
  <c r="AN960" i="8"/>
  <c r="AM960" i="8"/>
  <c r="AL960" i="8"/>
  <c r="AK960" i="8"/>
  <c r="AJ960" i="8"/>
  <c r="AG960" i="8"/>
  <c r="AH960" i="8" s="1"/>
  <c r="AI960" i="8" s="1"/>
  <c r="AE960" i="8"/>
  <c r="AF960" i="8" s="1"/>
  <c r="AB960" i="8"/>
  <c r="AC960" i="8" s="1"/>
  <c r="AT959" i="8"/>
  <c r="AU959" i="8" s="1"/>
  <c r="AS959" i="8"/>
  <c r="AR959" i="8"/>
  <c r="AQ959" i="8"/>
  <c r="AP959" i="8"/>
  <c r="AO959" i="8"/>
  <c r="AN959" i="8"/>
  <c r="AM959" i="8"/>
  <c r="AL959" i="8"/>
  <c r="AK959" i="8"/>
  <c r="AJ959" i="8"/>
  <c r="AG959" i="8"/>
  <c r="AH959" i="8" s="1"/>
  <c r="AI959" i="8" s="1"/>
  <c r="AE959" i="8"/>
  <c r="AF959" i="8" s="1"/>
  <c r="AB959" i="8"/>
  <c r="AC959" i="8" s="1"/>
  <c r="AT958" i="8"/>
  <c r="AU958" i="8" s="1"/>
  <c r="AS958" i="8"/>
  <c r="AR958" i="8"/>
  <c r="AQ958" i="8"/>
  <c r="AP958" i="8"/>
  <c r="AO958" i="8"/>
  <c r="AN958" i="8"/>
  <c r="AM958" i="8"/>
  <c r="AL958" i="8"/>
  <c r="AK958" i="8"/>
  <c r="AJ958" i="8"/>
  <c r="AH958" i="8"/>
  <c r="AI958" i="8" s="1"/>
  <c r="AG958" i="8"/>
  <c r="AE958" i="8"/>
  <c r="AF958" i="8" s="1"/>
  <c r="AB958" i="8"/>
  <c r="AC958" i="8" s="1"/>
  <c r="AT957" i="8"/>
  <c r="AU957" i="8" s="1"/>
  <c r="AS957" i="8"/>
  <c r="AR957" i="8"/>
  <c r="AQ957" i="8"/>
  <c r="AP957" i="8"/>
  <c r="AO957" i="8"/>
  <c r="AN957" i="8"/>
  <c r="AM957" i="8"/>
  <c r="AL957" i="8"/>
  <c r="AK957" i="8"/>
  <c r="AJ957" i="8"/>
  <c r="AG957" i="8"/>
  <c r="AH957" i="8" s="1"/>
  <c r="AI957" i="8" s="1"/>
  <c r="AE957" i="8"/>
  <c r="AF957" i="8" s="1"/>
  <c r="AB957" i="8"/>
  <c r="AC957" i="8" s="1"/>
  <c r="AT956" i="8"/>
  <c r="AU956" i="8" s="1"/>
  <c r="AS956" i="8"/>
  <c r="AR956" i="8"/>
  <c r="AQ956" i="8"/>
  <c r="AP956" i="8"/>
  <c r="AO956" i="8"/>
  <c r="AN956" i="8"/>
  <c r="AM956" i="8"/>
  <c r="AL956" i="8"/>
  <c r="AK956" i="8"/>
  <c r="AJ956" i="8"/>
  <c r="AG956" i="8"/>
  <c r="AH956" i="8" s="1"/>
  <c r="AI956" i="8" s="1"/>
  <c r="AE956" i="8"/>
  <c r="AF956" i="8" s="1"/>
  <c r="AB956" i="8"/>
  <c r="AC956" i="8" s="1"/>
  <c r="AT955" i="8"/>
  <c r="AU955" i="8" s="1"/>
  <c r="AS955" i="8"/>
  <c r="AR955" i="8"/>
  <c r="AQ955" i="8"/>
  <c r="AP955" i="8"/>
  <c r="AO955" i="8"/>
  <c r="AN955" i="8"/>
  <c r="AM955" i="8"/>
  <c r="AL955" i="8"/>
  <c r="AK955" i="8"/>
  <c r="AJ955" i="8"/>
  <c r="AI955" i="8"/>
  <c r="AG955" i="8"/>
  <c r="AH955" i="8" s="1"/>
  <c r="AE955" i="8"/>
  <c r="AF955" i="8" s="1"/>
  <c r="AB955" i="8"/>
  <c r="AC955" i="8" s="1"/>
  <c r="AT954" i="8"/>
  <c r="AU954" i="8" s="1"/>
  <c r="AS954" i="8"/>
  <c r="AR954" i="8"/>
  <c r="AQ954" i="8"/>
  <c r="AP954" i="8"/>
  <c r="AO954" i="8"/>
  <c r="AN954" i="8"/>
  <c r="AM954" i="8"/>
  <c r="AL954" i="8"/>
  <c r="AK954" i="8"/>
  <c r="AJ954" i="8"/>
  <c r="AG954" i="8"/>
  <c r="AH954" i="8" s="1"/>
  <c r="AI954" i="8" s="1"/>
  <c r="AE954" i="8"/>
  <c r="AF954" i="8" s="1"/>
  <c r="AB954" i="8"/>
  <c r="AC954" i="8" s="1"/>
  <c r="AU953" i="8"/>
  <c r="AT953" i="8"/>
  <c r="AS953" i="8"/>
  <c r="AR953" i="8"/>
  <c r="AQ953" i="8"/>
  <c r="AP953" i="8"/>
  <c r="AO953" i="8"/>
  <c r="AN953" i="8"/>
  <c r="AM953" i="8"/>
  <c r="AL953" i="8"/>
  <c r="AK953" i="8"/>
  <c r="AJ953" i="8"/>
  <c r="AG953" i="8"/>
  <c r="AH953" i="8" s="1"/>
  <c r="AI953" i="8" s="1"/>
  <c r="AE953" i="8"/>
  <c r="AF953" i="8" s="1"/>
  <c r="AB953" i="8"/>
  <c r="AC953" i="8" s="1"/>
  <c r="AT952" i="8"/>
  <c r="AU952" i="8" s="1"/>
  <c r="AS952" i="8"/>
  <c r="AR952" i="8"/>
  <c r="AQ952" i="8"/>
  <c r="AP952" i="8"/>
  <c r="AO952" i="8"/>
  <c r="AN952" i="8"/>
  <c r="AM952" i="8"/>
  <c r="AL952" i="8"/>
  <c r="AK952" i="8"/>
  <c r="AJ952" i="8"/>
  <c r="AG952" i="8"/>
  <c r="AH952" i="8" s="1"/>
  <c r="AI952" i="8" s="1"/>
  <c r="AE952" i="8"/>
  <c r="AF952" i="8" s="1"/>
  <c r="AB952" i="8"/>
  <c r="AC952" i="8" s="1"/>
  <c r="AU951" i="8"/>
  <c r="AT951" i="8"/>
  <c r="AS951" i="8"/>
  <c r="AR951" i="8"/>
  <c r="AQ951" i="8"/>
  <c r="AP951" i="8"/>
  <c r="AO951" i="8"/>
  <c r="AN951" i="8"/>
  <c r="AM951" i="8"/>
  <c r="AL951" i="8"/>
  <c r="AK951" i="8"/>
  <c r="AJ951" i="8"/>
  <c r="AG951" i="8"/>
  <c r="AH951" i="8" s="1"/>
  <c r="AI951" i="8" s="1"/>
  <c r="AE951" i="8"/>
  <c r="AF951" i="8" s="1"/>
  <c r="AB951" i="8"/>
  <c r="AC951" i="8" s="1"/>
  <c r="AT950" i="8"/>
  <c r="AU950" i="8" s="1"/>
  <c r="AS950" i="8"/>
  <c r="AR950" i="8"/>
  <c r="AQ950" i="8"/>
  <c r="AP950" i="8"/>
  <c r="AO950" i="8"/>
  <c r="AN950" i="8"/>
  <c r="AM950" i="8"/>
  <c r="AL950" i="8"/>
  <c r="AK950" i="8"/>
  <c r="AJ950" i="8"/>
  <c r="AG950" i="8"/>
  <c r="AH950" i="8" s="1"/>
  <c r="AI950" i="8" s="1"/>
  <c r="AE950" i="8"/>
  <c r="AF950" i="8" s="1"/>
  <c r="AB950" i="8"/>
  <c r="AC950" i="8" s="1"/>
  <c r="AT949" i="8"/>
  <c r="AU949" i="8" s="1"/>
  <c r="AS949" i="8"/>
  <c r="AR949" i="8"/>
  <c r="AQ949" i="8"/>
  <c r="AP949" i="8"/>
  <c r="AO949" i="8"/>
  <c r="AN949" i="8"/>
  <c r="AM949" i="8"/>
  <c r="AL949" i="8"/>
  <c r="AK949" i="8"/>
  <c r="AJ949" i="8"/>
  <c r="AG949" i="8"/>
  <c r="AH949" i="8" s="1"/>
  <c r="AI949" i="8" s="1"/>
  <c r="AE949" i="8"/>
  <c r="AF949" i="8" s="1"/>
  <c r="AB949" i="8"/>
  <c r="AC949" i="8" s="1"/>
  <c r="AT948" i="8"/>
  <c r="AU948" i="8" s="1"/>
  <c r="AS948" i="8"/>
  <c r="AR948" i="8"/>
  <c r="AQ948" i="8"/>
  <c r="AP948" i="8"/>
  <c r="AO948" i="8"/>
  <c r="AN948" i="8"/>
  <c r="AM948" i="8"/>
  <c r="AL948" i="8"/>
  <c r="AK948" i="8"/>
  <c r="AJ948" i="8"/>
  <c r="AH948" i="8"/>
  <c r="AI948" i="8" s="1"/>
  <c r="AG948" i="8"/>
  <c r="AE948" i="8"/>
  <c r="AF948" i="8" s="1"/>
  <c r="AB948" i="8"/>
  <c r="AC948" i="8" s="1"/>
  <c r="AT947" i="8"/>
  <c r="AU947" i="8" s="1"/>
  <c r="AS947" i="8"/>
  <c r="AR947" i="8"/>
  <c r="AQ947" i="8"/>
  <c r="AP947" i="8"/>
  <c r="AO947" i="8"/>
  <c r="AN947" i="8"/>
  <c r="AM947" i="8"/>
  <c r="AL947" i="8"/>
  <c r="AK947" i="8"/>
  <c r="AJ947" i="8"/>
  <c r="AG947" i="8"/>
  <c r="AH947" i="8" s="1"/>
  <c r="AI947" i="8" s="1"/>
  <c r="AE947" i="8"/>
  <c r="AF947" i="8" s="1"/>
  <c r="AB947" i="8"/>
  <c r="AC947" i="8" s="1"/>
  <c r="AT946" i="8"/>
  <c r="AU946" i="8" s="1"/>
  <c r="AS946" i="8"/>
  <c r="AR946" i="8"/>
  <c r="AQ946" i="8"/>
  <c r="AP946" i="8"/>
  <c r="AO946" i="8"/>
  <c r="AN946" i="8"/>
  <c r="AM946" i="8"/>
  <c r="AL946" i="8"/>
  <c r="AK946" i="8"/>
  <c r="AJ946" i="8"/>
  <c r="AG946" i="8"/>
  <c r="AH946" i="8" s="1"/>
  <c r="AI946" i="8" s="1"/>
  <c r="AE946" i="8"/>
  <c r="AF946" i="8" s="1"/>
  <c r="AB946" i="8"/>
  <c r="AC946" i="8" s="1"/>
  <c r="AT945" i="8"/>
  <c r="AU945" i="8" s="1"/>
  <c r="AS945" i="8"/>
  <c r="AR945" i="8"/>
  <c r="AQ945" i="8"/>
  <c r="AP945" i="8"/>
  <c r="AO945" i="8"/>
  <c r="AN945" i="8"/>
  <c r="AM945" i="8"/>
  <c r="AL945" i="8"/>
  <c r="AK945" i="8"/>
  <c r="AJ945" i="8"/>
  <c r="AG945" i="8"/>
  <c r="AH945" i="8" s="1"/>
  <c r="AI945" i="8" s="1"/>
  <c r="AE945" i="8"/>
  <c r="AF945" i="8" s="1"/>
  <c r="AB945" i="8"/>
  <c r="AC945" i="8" s="1"/>
  <c r="AT944" i="8"/>
  <c r="AU944" i="8" s="1"/>
  <c r="AS944" i="8"/>
  <c r="AR944" i="8"/>
  <c r="AQ944" i="8"/>
  <c r="AP944" i="8"/>
  <c r="AO944" i="8"/>
  <c r="AN944" i="8"/>
  <c r="AM944" i="8"/>
  <c r="AL944" i="8"/>
  <c r="AK944" i="8"/>
  <c r="AJ944" i="8"/>
  <c r="AG944" i="8"/>
  <c r="AH944" i="8" s="1"/>
  <c r="AI944" i="8" s="1"/>
  <c r="AE944" i="8"/>
  <c r="AF944" i="8" s="1"/>
  <c r="AB944" i="8"/>
  <c r="AC944" i="8" s="1"/>
  <c r="AT943" i="8"/>
  <c r="AU943" i="8" s="1"/>
  <c r="AS943" i="8"/>
  <c r="AR943" i="8"/>
  <c r="AQ943" i="8"/>
  <c r="AP943" i="8"/>
  <c r="AO943" i="8"/>
  <c r="AN943" i="8"/>
  <c r="AM943" i="8"/>
  <c r="AL943" i="8"/>
  <c r="AK943" i="8"/>
  <c r="AJ943" i="8"/>
  <c r="AG943" i="8"/>
  <c r="AH943" i="8" s="1"/>
  <c r="AI943" i="8" s="1"/>
  <c r="AE943" i="8"/>
  <c r="AF943" i="8" s="1"/>
  <c r="AB943" i="8"/>
  <c r="AC943" i="8" s="1"/>
  <c r="AT942" i="8"/>
  <c r="AU942" i="8" s="1"/>
  <c r="AS942" i="8"/>
  <c r="AR942" i="8"/>
  <c r="AQ942" i="8"/>
  <c r="AP942" i="8"/>
  <c r="AO942" i="8"/>
  <c r="AN942" i="8"/>
  <c r="AM942" i="8"/>
  <c r="AL942" i="8"/>
  <c r="AK942" i="8"/>
  <c r="AJ942" i="8"/>
  <c r="AG942" i="8"/>
  <c r="AH942" i="8" s="1"/>
  <c r="AI942" i="8" s="1"/>
  <c r="AE942" i="8"/>
  <c r="AF942" i="8" s="1"/>
  <c r="AB942" i="8"/>
  <c r="AC942" i="8" s="1"/>
  <c r="AT941" i="8"/>
  <c r="AU941" i="8" s="1"/>
  <c r="AS941" i="8"/>
  <c r="AR941" i="8"/>
  <c r="AQ941" i="8"/>
  <c r="AP941" i="8"/>
  <c r="AO941" i="8"/>
  <c r="AN941" i="8"/>
  <c r="AM941" i="8"/>
  <c r="AL941" i="8"/>
  <c r="AK941" i="8"/>
  <c r="AJ941" i="8"/>
  <c r="AG941" i="8"/>
  <c r="AH941" i="8" s="1"/>
  <c r="AI941" i="8" s="1"/>
  <c r="AE941" i="8"/>
  <c r="AF941" i="8" s="1"/>
  <c r="AB941" i="8"/>
  <c r="AC941" i="8" s="1"/>
  <c r="AT940" i="8"/>
  <c r="AU940" i="8" s="1"/>
  <c r="AS940" i="8"/>
  <c r="AR940" i="8"/>
  <c r="AQ940" i="8"/>
  <c r="AP940" i="8"/>
  <c r="AO940" i="8"/>
  <c r="AN940" i="8"/>
  <c r="AM940" i="8"/>
  <c r="AL940" i="8"/>
  <c r="AK940" i="8"/>
  <c r="AJ940" i="8"/>
  <c r="AG940" i="8"/>
  <c r="AH940" i="8" s="1"/>
  <c r="AI940" i="8" s="1"/>
  <c r="AE940" i="8"/>
  <c r="AF940" i="8" s="1"/>
  <c r="AB940" i="8"/>
  <c r="AC940" i="8" s="1"/>
  <c r="AT939" i="8"/>
  <c r="AU939" i="8" s="1"/>
  <c r="AS939" i="8"/>
  <c r="AR939" i="8"/>
  <c r="AQ939" i="8"/>
  <c r="AP939" i="8"/>
  <c r="AO939" i="8"/>
  <c r="AN939" i="8"/>
  <c r="AM939" i="8"/>
  <c r="AL939" i="8"/>
  <c r="AK939" i="8"/>
  <c r="AJ939" i="8"/>
  <c r="AG939" i="8"/>
  <c r="AH939" i="8" s="1"/>
  <c r="AI939" i="8" s="1"/>
  <c r="AE939" i="8"/>
  <c r="AF939" i="8" s="1"/>
  <c r="AB939" i="8"/>
  <c r="AC939" i="8" s="1"/>
  <c r="AT938" i="8"/>
  <c r="AU938" i="8" s="1"/>
  <c r="AS938" i="8"/>
  <c r="AR938" i="8"/>
  <c r="AQ938" i="8"/>
  <c r="AP938" i="8"/>
  <c r="AO938" i="8"/>
  <c r="AN938" i="8"/>
  <c r="AM938" i="8"/>
  <c r="AL938" i="8"/>
  <c r="AK938" i="8"/>
  <c r="AJ938" i="8"/>
  <c r="AG938" i="8"/>
  <c r="AH938" i="8" s="1"/>
  <c r="AI938" i="8" s="1"/>
  <c r="AE938" i="8"/>
  <c r="AF938" i="8" s="1"/>
  <c r="AB938" i="8"/>
  <c r="AC938" i="8" s="1"/>
  <c r="AT937" i="8"/>
  <c r="AU937" i="8" s="1"/>
  <c r="AS937" i="8"/>
  <c r="AR937" i="8"/>
  <c r="AQ937" i="8"/>
  <c r="AP937" i="8"/>
  <c r="AO937" i="8"/>
  <c r="AN937" i="8"/>
  <c r="AM937" i="8"/>
  <c r="AL937" i="8"/>
  <c r="AK937" i="8"/>
  <c r="AJ937" i="8"/>
  <c r="AG937" i="8"/>
  <c r="AH937" i="8" s="1"/>
  <c r="AI937" i="8" s="1"/>
  <c r="AE937" i="8"/>
  <c r="AF937" i="8" s="1"/>
  <c r="AB937" i="8"/>
  <c r="AC937" i="8" s="1"/>
  <c r="AT936" i="8"/>
  <c r="AU936" i="8" s="1"/>
  <c r="AS936" i="8"/>
  <c r="AR936" i="8"/>
  <c r="AQ936" i="8"/>
  <c r="AP936" i="8"/>
  <c r="AO936" i="8"/>
  <c r="AN936" i="8"/>
  <c r="AM936" i="8"/>
  <c r="AL936" i="8"/>
  <c r="AK936" i="8"/>
  <c r="AJ936" i="8"/>
  <c r="AG936" i="8"/>
  <c r="AH936" i="8" s="1"/>
  <c r="AI936" i="8" s="1"/>
  <c r="AE936" i="8"/>
  <c r="AF936" i="8" s="1"/>
  <c r="AB936" i="8"/>
  <c r="AC936" i="8" s="1"/>
  <c r="AT935" i="8"/>
  <c r="AU935" i="8" s="1"/>
  <c r="AS935" i="8"/>
  <c r="AR935" i="8"/>
  <c r="AQ935" i="8"/>
  <c r="AP935" i="8"/>
  <c r="AO935" i="8"/>
  <c r="AN935" i="8"/>
  <c r="AM935" i="8"/>
  <c r="AL935" i="8"/>
  <c r="AK935" i="8"/>
  <c r="AJ935" i="8"/>
  <c r="AG935" i="8"/>
  <c r="AH935" i="8" s="1"/>
  <c r="AI935" i="8" s="1"/>
  <c r="AE935" i="8"/>
  <c r="AF935" i="8" s="1"/>
  <c r="AB935" i="8"/>
  <c r="AC935" i="8" s="1"/>
  <c r="AT934" i="8"/>
  <c r="AU934" i="8" s="1"/>
  <c r="AS934" i="8"/>
  <c r="AR934" i="8"/>
  <c r="AQ934" i="8"/>
  <c r="AP934" i="8"/>
  <c r="AO934" i="8"/>
  <c r="AN934" i="8"/>
  <c r="AM934" i="8"/>
  <c r="AL934" i="8"/>
  <c r="AK934" i="8"/>
  <c r="AJ934" i="8"/>
  <c r="AG934" i="8"/>
  <c r="AH934" i="8" s="1"/>
  <c r="AI934" i="8" s="1"/>
  <c r="AE934" i="8"/>
  <c r="AF934" i="8" s="1"/>
  <c r="AB934" i="8"/>
  <c r="AC934" i="8" s="1"/>
  <c r="AU933" i="8"/>
  <c r="AT933" i="8"/>
  <c r="AS933" i="8"/>
  <c r="AR933" i="8"/>
  <c r="AQ933" i="8"/>
  <c r="AP933" i="8"/>
  <c r="AO933" i="8"/>
  <c r="AN933" i="8"/>
  <c r="AM933" i="8"/>
  <c r="AL933" i="8"/>
  <c r="AK933" i="8"/>
  <c r="AJ933" i="8"/>
  <c r="AG933" i="8"/>
  <c r="AH933" i="8" s="1"/>
  <c r="AI933" i="8" s="1"/>
  <c r="AE933" i="8"/>
  <c r="AF933" i="8" s="1"/>
  <c r="AB933" i="8"/>
  <c r="AC933" i="8" s="1"/>
  <c r="AT932" i="8"/>
  <c r="AU932" i="8" s="1"/>
  <c r="AS932" i="8"/>
  <c r="AR932" i="8"/>
  <c r="AQ932" i="8"/>
  <c r="AP932" i="8"/>
  <c r="AO932" i="8"/>
  <c r="AN932" i="8"/>
  <c r="AM932" i="8"/>
  <c r="AL932" i="8"/>
  <c r="AK932" i="8"/>
  <c r="AJ932" i="8"/>
  <c r="AG932" i="8"/>
  <c r="AH932" i="8" s="1"/>
  <c r="AI932" i="8" s="1"/>
  <c r="AE932" i="8"/>
  <c r="AF932" i="8" s="1"/>
  <c r="AB932" i="8"/>
  <c r="AC932" i="8" s="1"/>
  <c r="AT931" i="8"/>
  <c r="AU931" i="8" s="1"/>
  <c r="AS931" i="8"/>
  <c r="AR931" i="8"/>
  <c r="AQ931" i="8"/>
  <c r="AP931" i="8"/>
  <c r="AO931" i="8"/>
  <c r="AN931" i="8"/>
  <c r="AM931" i="8"/>
  <c r="AL931" i="8"/>
  <c r="AK931" i="8"/>
  <c r="AJ931" i="8"/>
  <c r="AG931" i="8"/>
  <c r="AH931" i="8" s="1"/>
  <c r="AI931" i="8" s="1"/>
  <c r="AE931" i="8"/>
  <c r="AF931" i="8" s="1"/>
  <c r="AB931" i="8"/>
  <c r="AC931" i="8" s="1"/>
  <c r="AT930" i="8"/>
  <c r="AU930" i="8" s="1"/>
  <c r="AS930" i="8"/>
  <c r="AR930" i="8"/>
  <c r="AQ930" i="8"/>
  <c r="AP930" i="8"/>
  <c r="AO930" i="8"/>
  <c r="AN930" i="8"/>
  <c r="AM930" i="8"/>
  <c r="AL930" i="8"/>
  <c r="AK930" i="8"/>
  <c r="AJ930" i="8"/>
  <c r="AG930" i="8"/>
  <c r="AH930" i="8" s="1"/>
  <c r="AI930" i="8" s="1"/>
  <c r="AE930" i="8"/>
  <c r="AF930" i="8" s="1"/>
  <c r="AB930" i="8"/>
  <c r="AC930" i="8" s="1"/>
  <c r="AT929" i="8"/>
  <c r="AU929" i="8" s="1"/>
  <c r="AS929" i="8"/>
  <c r="AR929" i="8"/>
  <c r="AQ929" i="8"/>
  <c r="AP929" i="8"/>
  <c r="AO929" i="8"/>
  <c r="AN929" i="8"/>
  <c r="AM929" i="8"/>
  <c r="AL929" i="8"/>
  <c r="AK929" i="8"/>
  <c r="AJ929" i="8"/>
  <c r="AG929" i="8"/>
  <c r="AH929" i="8" s="1"/>
  <c r="AI929" i="8" s="1"/>
  <c r="AE929" i="8"/>
  <c r="AF929" i="8" s="1"/>
  <c r="AB929" i="8"/>
  <c r="AC929" i="8" s="1"/>
  <c r="AT928" i="8"/>
  <c r="AU928" i="8" s="1"/>
  <c r="AS928" i="8"/>
  <c r="AR928" i="8"/>
  <c r="AQ928" i="8"/>
  <c r="AP928" i="8"/>
  <c r="AO928" i="8"/>
  <c r="AN928" i="8"/>
  <c r="AM928" i="8"/>
  <c r="AL928" i="8"/>
  <c r="AK928" i="8"/>
  <c r="AJ928" i="8"/>
  <c r="AG928" i="8"/>
  <c r="AH928" i="8" s="1"/>
  <c r="AI928" i="8" s="1"/>
  <c r="AE928" i="8"/>
  <c r="AF928" i="8" s="1"/>
  <c r="AB928" i="8"/>
  <c r="AC928" i="8" s="1"/>
  <c r="AT927" i="8"/>
  <c r="AU927" i="8" s="1"/>
  <c r="AS927" i="8"/>
  <c r="AR927" i="8"/>
  <c r="AQ927" i="8"/>
  <c r="AP927" i="8"/>
  <c r="AO927" i="8"/>
  <c r="AN927" i="8"/>
  <c r="AM927" i="8"/>
  <c r="AL927" i="8"/>
  <c r="AK927" i="8"/>
  <c r="AJ927" i="8"/>
  <c r="AG927" i="8"/>
  <c r="AH927" i="8" s="1"/>
  <c r="AI927" i="8" s="1"/>
  <c r="AE927" i="8"/>
  <c r="AF927" i="8" s="1"/>
  <c r="AB927" i="8"/>
  <c r="AC927" i="8" s="1"/>
  <c r="AT926" i="8"/>
  <c r="AU926" i="8" s="1"/>
  <c r="AS926" i="8"/>
  <c r="AR926" i="8"/>
  <c r="AQ926" i="8"/>
  <c r="AP926" i="8"/>
  <c r="AO926" i="8"/>
  <c r="AN926" i="8"/>
  <c r="AM926" i="8"/>
  <c r="AL926" i="8"/>
  <c r="AK926" i="8"/>
  <c r="AJ926" i="8"/>
  <c r="AH926" i="8"/>
  <c r="AI926" i="8" s="1"/>
  <c r="AG926" i="8"/>
  <c r="AE926" i="8"/>
  <c r="AF926" i="8" s="1"/>
  <c r="AB926" i="8"/>
  <c r="AC926" i="8" s="1"/>
  <c r="AT925" i="8"/>
  <c r="AU925" i="8" s="1"/>
  <c r="AS925" i="8"/>
  <c r="AR925" i="8"/>
  <c r="AQ925" i="8"/>
  <c r="AP925" i="8"/>
  <c r="AO925" i="8"/>
  <c r="AN925" i="8"/>
  <c r="AM925" i="8"/>
  <c r="AL925" i="8"/>
  <c r="AK925" i="8"/>
  <c r="AJ925" i="8"/>
  <c r="AI925" i="8"/>
  <c r="AG925" i="8"/>
  <c r="AH925" i="8" s="1"/>
  <c r="AE925" i="8"/>
  <c r="AF925" i="8" s="1"/>
  <c r="AB925" i="8"/>
  <c r="AC925" i="8" s="1"/>
  <c r="AT924" i="8"/>
  <c r="AU924" i="8" s="1"/>
  <c r="AS924" i="8"/>
  <c r="AR924" i="8"/>
  <c r="AQ924" i="8"/>
  <c r="AP924" i="8"/>
  <c r="AO924" i="8"/>
  <c r="AN924" i="8"/>
  <c r="AM924" i="8"/>
  <c r="AL924" i="8"/>
  <c r="AK924" i="8"/>
  <c r="AJ924" i="8"/>
  <c r="AG924" i="8"/>
  <c r="AH924" i="8" s="1"/>
  <c r="AI924" i="8" s="1"/>
  <c r="AF924" i="8"/>
  <c r="AE924" i="8"/>
  <c r="AB924" i="8"/>
  <c r="AC924" i="8" s="1"/>
  <c r="AT923" i="8"/>
  <c r="AU923" i="8" s="1"/>
  <c r="AS923" i="8"/>
  <c r="AR923" i="8"/>
  <c r="AQ923" i="8"/>
  <c r="AP923" i="8"/>
  <c r="AO923" i="8"/>
  <c r="AN923" i="8"/>
  <c r="AM923" i="8"/>
  <c r="AL923" i="8"/>
  <c r="AK923" i="8"/>
  <c r="AJ923" i="8"/>
  <c r="AI923" i="8"/>
  <c r="AG923" i="8"/>
  <c r="AH923" i="8" s="1"/>
  <c r="AE923" i="8"/>
  <c r="AF923" i="8" s="1"/>
  <c r="AB923" i="8"/>
  <c r="AC923" i="8" s="1"/>
  <c r="AT922" i="8"/>
  <c r="AU922" i="8" s="1"/>
  <c r="AS922" i="8"/>
  <c r="AR922" i="8"/>
  <c r="AQ922" i="8"/>
  <c r="AP922" i="8"/>
  <c r="AO922" i="8"/>
  <c r="AN922" i="8"/>
  <c r="AM922" i="8"/>
  <c r="AL922" i="8"/>
  <c r="AK922" i="8"/>
  <c r="AJ922" i="8"/>
  <c r="AG922" i="8"/>
  <c r="AH922" i="8" s="1"/>
  <c r="AI922" i="8" s="1"/>
  <c r="AE922" i="8"/>
  <c r="AF922" i="8" s="1"/>
  <c r="AB922" i="8"/>
  <c r="AC922" i="8" s="1"/>
  <c r="AT921" i="8"/>
  <c r="AU921" i="8" s="1"/>
  <c r="AS921" i="8"/>
  <c r="AR921" i="8"/>
  <c r="AQ921" i="8"/>
  <c r="AP921" i="8"/>
  <c r="AO921" i="8"/>
  <c r="AN921" i="8"/>
  <c r="AM921" i="8"/>
  <c r="AL921" i="8"/>
  <c r="AK921" i="8"/>
  <c r="AJ921" i="8"/>
  <c r="AG921" i="8"/>
  <c r="AH921" i="8" s="1"/>
  <c r="AI921" i="8" s="1"/>
  <c r="AE921" i="8"/>
  <c r="AF921" i="8" s="1"/>
  <c r="AB921" i="8"/>
  <c r="AC921" i="8" s="1"/>
  <c r="AT920" i="8"/>
  <c r="AU920" i="8" s="1"/>
  <c r="AS920" i="8"/>
  <c r="AR920" i="8"/>
  <c r="AQ920" i="8"/>
  <c r="AP920" i="8"/>
  <c r="AO920" i="8"/>
  <c r="AN920" i="8"/>
  <c r="AM920" i="8"/>
  <c r="AL920" i="8"/>
  <c r="AK920" i="8"/>
  <c r="AJ920" i="8"/>
  <c r="AG920" i="8"/>
  <c r="AH920" i="8" s="1"/>
  <c r="AI920" i="8" s="1"/>
  <c r="AE920" i="8"/>
  <c r="AF920" i="8" s="1"/>
  <c r="AB920" i="8"/>
  <c r="AC920" i="8" s="1"/>
  <c r="AU919" i="8"/>
  <c r="AT919" i="8"/>
  <c r="AS919" i="8"/>
  <c r="AR919" i="8"/>
  <c r="AQ919" i="8"/>
  <c r="AP919" i="8"/>
  <c r="AO919" i="8"/>
  <c r="AN919" i="8"/>
  <c r="AM919" i="8"/>
  <c r="AL919" i="8"/>
  <c r="AK919" i="8"/>
  <c r="AJ919" i="8"/>
  <c r="AG919" i="8"/>
  <c r="AH919" i="8" s="1"/>
  <c r="AI919" i="8" s="1"/>
  <c r="AE919" i="8"/>
  <c r="AF919" i="8" s="1"/>
  <c r="AB919" i="8"/>
  <c r="AC919" i="8" s="1"/>
  <c r="AT918" i="8"/>
  <c r="AU918" i="8" s="1"/>
  <c r="AS918" i="8"/>
  <c r="AR918" i="8"/>
  <c r="AQ918" i="8"/>
  <c r="AP918" i="8"/>
  <c r="AO918" i="8"/>
  <c r="AN918" i="8"/>
  <c r="AM918" i="8"/>
  <c r="AL918" i="8"/>
  <c r="AK918" i="8"/>
  <c r="AJ918" i="8"/>
  <c r="AG918" i="8"/>
  <c r="AH918" i="8" s="1"/>
  <c r="AI918" i="8" s="1"/>
  <c r="AE918" i="8"/>
  <c r="AF918" i="8" s="1"/>
  <c r="AB918" i="8"/>
  <c r="AC918" i="8" s="1"/>
  <c r="AT917" i="8"/>
  <c r="AU917" i="8" s="1"/>
  <c r="AS917" i="8"/>
  <c r="AR917" i="8"/>
  <c r="AQ917" i="8"/>
  <c r="AP917" i="8"/>
  <c r="AO917" i="8"/>
  <c r="AN917" i="8"/>
  <c r="AM917" i="8"/>
  <c r="AL917" i="8"/>
  <c r="AK917" i="8"/>
  <c r="AJ917" i="8"/>
  <c r="AG917" i="8"/>
  <c r="AH917" i="8" s="1"/>
  <c r="AI917" i="8" s="1"/>
  <c r="AE917" i="8"/>
  <c r="AF917" i="8" s="1"/>
  <c r="AB917" i="8"/>
  <c r="AC917" i="8" s="1"/>
  <c r="AT916" i="8"/>
  <c r="AU916" i="8" s="1"/>
  <c r="AS916" i="8"/>
  <c r="AR916" i="8"/>
  <c r="AQ916" i="8"/>
  <c r="AP916" i="8"/>
  <c r="AO916" i="8"/>
  <c r="AN916" i="8"/>
  <c r="AM916" i="8"/>
  <c r="AL916" i="8"/>
  <c r="AK916" i="8"/>
  <c r="AJ916" i="8"/>
  <c r="AH916" i="8"/>
  <c r="AI916" i="8" s="1"/>
  <c r="AG916" i="8"/>
  <c r="AE916" i="8"/>
  <c r="AF916" i="8" s="1"/>
  <c r="AB916" i="8"/>
  <c r="AC916" i="8" s="1"/>
  <c r="AT915" i="8"/>
  <c r="AU915" i="8" s="1"/>
  <c r="AS915" i="8"/>
  <c r="AR915" i="8"/>
  <c r="AQ915" i="8"/>
  <c r="AP915" i="8"/>
  <c r="AO915" i="8"/>
  <c r="AN915" i="8"/>
  <c r="AM915" i="8"/>
  <c r="AL915" i="8"/>
  <c r="AK915" i="8"/>
  <c r="AJ915" i="8"/>
  <c r="AG915" i="8"/>
  <c r="AH915" i="8" s="1"/>
  <c r="AI915" i="8" s="1"/>
  <c r="AE915" i="8"/>
  <c r="AF915" i="8" s="1"/>
  <c r="AB915" i="8"/>
  <c r="AC915" i="8" s="1"/>
  <c r="AT914" i="8"/>
  <c r="AU914" i="8" s="1"/>
  <c r="AS914" i="8"/>
  <c r="AR914" i="8"/>
  <c r="AQ914" i="8"/>
  <c r="AP914" i="8"/>
  <c r="AO914" i="8"/>
  <c r="AN914" i="8"/>
  <c r="AM914" i="8"/>
  <c r="AL914" i="8"/>
  <c r="AK914" i="8"/>
  <c r="AJ914" i="8"/>
  <c r="AG914" i="8"/>
  <c r="AH914" i="8" s="1"/>
  <c r="AI914" i="8" s="1"/>
  <c r="AE914" i="8"/>
  <c r="AF914" i="8" s="1"/>
  <c r="AC914" i="8"/>
  <c r="AB914" i="8"/>
  <c r="AT913" i="8"/>
  <c r="AU913" i="8" s="1"/>
  <c r="AS913" i="8"/>
  <c r="AR913" i="8"/>
  <c r="AQ913" i="8"/>
  <c r="AP913" i="8"/>
  <c r="AO913" i="8"/>
  <c r="AN913" i="8"/>
  <c r="AM913" i="8"/>
  <c r="AL913" i="8"/>
  <c r="AK913" i="8"/>
  <c r="AJ913" i="8"/>
  <c r="AG913" i="8"/>
  <c r="AH913" i="8" s="1"/>
  <c r="AI913" i="8" s="1"/>
  <c r="AE913" i="8"/>
  <c r="AF913" i="8" s="1"/>
  <c r="AB913" i="8"/>
  <c r="AC913" i="8" s="1"/>
  <c r="AT912" i="8"/>
  <c r="AU912" i="8" s="1"/>
  <c r="AS912" i="8"/>
  <c r="AR912" i="8"/>
  <c r="AQ912" i="8"/>
  <c r="AP912" i="8"/>
  <c r="AO912" i="8"/>
  <c r="AN912" i="8"/>
  <c r="AM912" i="8"/>
  <c r="AL912" i="8"/>
  <c r="AK912" i="8"/>
  <c r="AJ912" i="8"/>
  <c r="AG912" i="8"/>
  <c r="AH912" i="8" s="1"/>
  <c r="AI912" i="8" s="1"/>
  <c r="AE912" i="8"/>
  <c r="AF912" i="8" s="1"/>
  <c r="AB912" i="8"/>
  <c r="AC912" i="8" s="1"/>
  <c r="AT911" i="8"/>
  <c r="AU911" i="8" s="1"/>
  <c r="AS911" i="8"/>
  <c r="AR911" i="8"/>
  <c r="AQ911" i="8"/>
  <c r="AP911" i="8"/>
  <c r="AO911" i="8"/>
  <c r="AN911" i="8"/>
  <c r="AM911" i="8"/>
  <c r="AL911" i="8"/>
  <c r="AK911" i="8"/>
  <c r="AJ911" i="8"/>
  <c r="AG911" i="8"/>
  <c r="AH911" i="8" s="1"/>
  <c r="AI911" i="8" s="1"/>
  <c r="AE911" i="8"/>
  <c r="AF911" i="8" s="1"/>
  <c r="AB911" i="8"/>
  <c r="AC911" i="8" s="1"/>
  <c r="AT910" i="8"/>
  <c r="AU910" i="8" s="1"/>
  <c r="AS910" i="8"/>
  <c r="AR910" i="8"/>
  <c r="AQ910" i="8"/>
  <c r="AP910" i="8"/>
  <c r="AO910" i="8"/>
  <c r="AN910" i="8"/>
  <c r="AM910" i="8"/>
  <c r="AL910" i="8"/>
  <c r="AK910" i="8"/>
  <c r="AJ910" i="8"/>
  <c r="AH910" i="8"/>
  <c r="AI910" i="8" s="1"/>
  <c r="AG910" i="8"/>
  <c r="AE910" i="8"/>
  <c r="AF910" i="8" s="1"/>
  <c r="AB910" i="8"/>
  <c r="AC910" i="8" s="1"/>
  <c r="AU909" i="8"/>
  <c r="AT909" i="8"/>
  <c r="AS909" i="8"/>
  <c r="AR909" i="8"/>
  <c r="AQ909" i="8"/>
  <c r="AP909" i="8"/>
  <c r="AO909" i="8"/>
  <c r="AN909" i="8"/>
  <c r="AM909" i="8"/>
  <c r="AL909" i="8"/>
  <c r="AK909" i="8"/>
  <c r="AJ909" i="8"/>
  <c r="AI909" i="8"/>
  <c r="AG909" i="8"/>
  <c r="AH909" i="8" s="1"/>
  <c r="AE909" i="8"/>
  <c r="AF909" i="8" s="1"/>
  <c r="AB909" i="8"/>
  <c r="AC909" i="8" s="1"/>
  <c r="AT908" i="8"/>
  <c r="AU908" i="8" s="1"/>
  <c r="AS908" i="8"/>
  <c r="AR908" i="8"/>
  <c r="AQ908" i="8"/>
  <c r="AP908" i="8"/>
  <c r="AO908" i="8"/>
  <c r="AN908" i="8"/>
  <c r="AM908" i="8"/>
  <c r="AL908" i="8"/>
  <c r="AK908" i="8"/>
  <c r="AJ908" i="8"/>
  <c r="AG908" i="8"/>
  <c r="AH908" i="8" s="1"/>
  <c r="AI908" i="8" s="1"/>
  <c r="AF908" i="8"/>
  <c r="AE908" i="8"/>
  <c r="AC908" i="8"/>
  <c r="AB908" i="8"/>
  <c r="AT907" i="8"/>
  <c r="AU907" i="8" s="1"/>
  <c r="AS907" i="8"/>
  <c r="AR907" i="8"/>
  <c r="AQ907" i="8"/>
  <c r="AP907" i="8"/>
  <c r="AO907" i="8"/>
  <c r="AN907" i="8"/>
  <c r="AM907" i="8"/>
  <c r="AL907" i="8"/>
  <c r="AK907" i="8"/>
  <c r="AJ907" i="8"/>
  <c r="AG907" i="8"/>
  <c r="AH907" i="8" s="1"/>
  <c r="AI907" i="8" s="1"/>
  <c r="AE907" i="8"/>
  <c r="AF907" i="8" s="1"/>
  <c r="AB907" i="8"/>
  <c r="AC907" i="8" s="1"/>
  <c r="AT906" i="8"/>
  <c r="AU906" i="8" s="1"/>
  <c r="AS906" i="8"/>
  <c r="AR906" i="8"/>
  <c r="AQ906" i="8"/>
  <c r="AP906" i="8"/>
  <c r="AO906" i="8"/>
  <c r="AN906" i="8"/>
  <c r="AM906" i="8"/>
  <c r="AL906" i="8"/>
  <c r="AK906" i="8"/>
  <c r="AJ906" i="8"/>
  <c r="AG906" i="8"/>
  <c r="AH906" i="8" s="1"/>
  <c r="AI906" i="8" s="1"/>
  <c r="AE906" i="8"/>
  <c r="AF906" i="8" s="1"/>
  <c r="AB906" i="8"/>
  <c r="AC906" i="8" s="1"/>
  <c r="AT905" i="8"/>
  <c r="AU905" i="8" s="1"/>
  <c r="AS905" i="8"/>
  <c r="AR905" i="8"/>
  <c r="AQ905" i="8"/>
  <c r="AP905" i="8"/>
  <c r="AO905" i="8"/>
  <c r="AN905" i="8"/>
  <c r="AM905" i="8"/>
  <c r="AL905" i="8"/>
  <c r="AK905" i="8"/>
  <c r="AJ905" i="8"/>
  <c r="AG905" i="8"/>
  <c r="AH905" i="8" s="1"/>
  <c r="AI905" i="8" s="1"/>
  <c r="AE905" i="8"/>
  <c r="AF905" i="8" s="1"/>
  <c r="AB905" i="8"/>
  <c r="AC905" i="8" s="1"/>
  <c r="AT904" i="8"/>
  <c r="AU904" i="8" s="1"/>
  <c r="AS904" i="8"/>
  <c r="AR904" i="8"/>
  <c r="AQ904" i="8"/>
  <c r="AP904" i="8"/>
  <c r="AO904" i="8"/>
  <c r="AN904" i="8"/>
  <c r="AM904" i="8"/>
  <c r="AL904" i="8"/>
  <c r="AK904" i="8"/>
  <c r="AJ904" i="8"/>
  <c r="AG904" i="8"/>
  <c r="AH904" i="8" s="1"/>
  <c r="AI904" i="8" s="1"/>
  <c r="AE904" i="8"/>
  <c r="AF904" i="8" s="1"/>
  <c r="AB904" i="8"/>
  <c r="AC904" i="8" s="1"/>
  <c r="AT903" i="8"/>
  <c r="AU903" i="8" s="1"/>
  <c r="AS903" i="8"/>
  <c r="AR903" i="8"/>
  <c r="AQ903" i="8"/>
  <c r="AP903" i="8"/>
  <c r="AO903" i="8"/>
  <c r="AN903" i="8"/>
  <c r="AM903" i="8"/>
  <c r="AL903" i="8"/>
  <c r="AK903" i="8"/>
  <c r="AJ903" i="8"/>
  <c r="AG903" i="8"/>
  <c r="AH903" i="8" s="1"/>
  <c r="AI903" i="8" s="1"/>
  <c r="AE903" i="8"/>
  <c r="AF903" i="8" s="1"/>
  <c r="AB903" i="8"/>
  <c r="AC903" i="8" s="1"/>
  <c r="AT902" i="8"/>
  <c r="AU902" i="8" s="1"/>
  <c r="AS902" i="8"/>
  <c r="AR902" i="8"/>
  <c r="AQ902" i="8"/>
  <c r="AP902" i="8"/>
  <c r="AO902" i="8"/>
  <c r="AN902" i="8"/>
  <c r="AM902" i="8"/>
  <c r="AL902" i="8"/>
  <c r="AK902" i="8"/>
  <c r="AJ902" i="8"/>
  <c r="AG902" i="8"/>
  <c r="AH902" i="8" s="1"/>
  <c r="AI902" i="8" s="1"/>
  <c r="AE902" i="8"/>
  <c r="AF902" i="8" s="1"/>
  <c r="AB902" i="8"/>
  <c r="AC902" i="8" s="1"/>
  <c r="AT901" i="8"/>
  <c r="AU901" i="8" s="1"/>
  <c r="AS901" i="8"/>
  <c r="AR901" i="8"/>
  <c r="AQ901" i="8"/>
  <c r="AP901" i="8"/>
  <c r="AO901" i="8"/>
  <c r="AN901" i="8"/>
  <c r="AM901" i="8"/>
  <c r="AL901" i="8"/>
  <c r="AK901" i="8"/>
  <c r="AJ901" i="8"/>
  <c r="AG901" i="8"/>
  <c r="AH901" i="8" s="1"/>
  <c r="AI901" i="8" s="1"/>
  <c r="AE901" i="8"/>
  <c r="AF901" i="8" s="1"/>
  <c r="AB901" i="8"/>
  <c r="AC901" i="8" s="1"/>
  <c r="AT900" i="8"/>
  <c r="AU900" i="8" s="1"/>
  <c r="AS900" i="8"/>
  <c r="AR900" i="8"/>
  <c r="AQ900" i="8"/>
  <c r="AP900" i="8"/>
  <c r="AO900" i="8"/>
  <c r="AN900" i="8"/>
  <c r="AM900" i="8"/>
  <c r="AL900" i="8"/>
  <c r="AK900" i="8"/>
  <c r="AJ900" i="8"/>
  <c r="AH900" i="8"/>
  <c r="AI900" i="8" s="1"/>
  <c r="AG900" i="8"/>
  <c r="AE900" i="8"/>
  <c r="AF900" i="8" s="1"/>
  <c r="AB900" i="8"/>
  <c r="AC900" i="8" s="1"/>
  <c r="AT899" i="8"/>
  <c r="AU899" i="8" s="1"/>
  <c r="AS899" i="8"/>
  <c r="AR899" i="8"/>
  <c r="AQ899" i="8"/>
  <c r="AP899" i="8"/>
  <c r="AO899" i="8"/>
  <c r="AN899" i="8"/>
  <c r="AM899" i="8"/>
  <c r="AL899" i="8"/>
  <c r="AK899" i="8"/>
  <c r="AJ899" i="8"/>
  <c r="AI899" i="8"/>
  <c r="AG899" i="8"/>
  <c r="AH899" i="8" s="1"/>
  <c r="AE899" i="8"/>
  <c r="AF899" i="8" s="1"/>
  <c r="AB899" i="8"/>
  <c r="AC899" i="8" s="1"/>
  <c r="AT898" i="8"/>
  <c r="AU898" i="8" s="1"/>
  <c r="AS898" i="8"/>
  <c r="AR898" i="8"/>
  <c r="AQ898" i="8"/>
  <c r="AP898" i="8"/>
  <c r="AO898" i="8"/>
  <c r="AN898" i="8"/>
  <c r="AM898" i="8"/>
  <c r="AL898" i="8"/>
  <c r="AK898" i="8"/>
  <c r="AJ898" i="8"/>
  <c r="AG898" i="8"/>
  <c r="AH898" i="8" s="1"/>
  <c r="AI898" i="8" s="1"/>
  <c r="AF898" i="8"/>
  <c r="AE898" i="8"/>
  <c r="AB898" i="8"/>
  <c r="AC898" i="8" s="1"/>
  <c r="AT897" i="8"/>
  <c r="AU897" i="8" s="1"/>
  <c r="AS897" i="8"/>
  <c r="AR897" i="8"/>
  <c r="AQ897" i="8"/>
  <c r="AP897" i="8"/>
  <c r="AO897" i="8"/>
  <c r="AN897" i="8"/>
  <c r="AM897" i="8"/>
  <c r="AL897" i="8"/>
  <c r="AK897" i="8"/>
  <c r="AJ897" i="8"/>
  <c r="AG897" i="8"/>
  <c r="AH897" i="8" s="1"/>
  <c r="AI897" i="8" s="1"/>
  <c r="AE897" i="8"/>
  <c r="AF897" i="8" s="1"/>
  <c r="AB897" i="8"/>
  <c r="AC897" i="8" s="1"/>
  <c r="AT896" i="8"/>
  <c r="AU896" i="8" s="1"/>
  <c r="AS896" i="8"/>
  <c r="AR896" i="8"/>
  <c r="AQ896" i="8"/>
  <c r="AP896" i="8"/>
  <c r="AO896" i="8"/>
  <c r="AN896" i="8"/>
  <c r="AM896" i="8"/>
  <c r="AL896" i="8"/>
  <c r="AK896" i="8"/>
  <c r="AJ896" i="8"/>
  <c r="AG896" i="8"/>
  <c r="AH896" i="8" s="1"/>
  <c r="AI896" i="8" s="1"/>
  <c r="AE896" i="8"/>
  <c r="AF896" i="8" s="1"/>
  <c r="AB896" i="8"/>
  <c r="AC896" i="8" s="1"/>
  <c r="AT895" i="8"/>
  <c r="AU895" i="8" s="1"/>
  <c r="AS895" i="8"/>
  <c r="AR895" i="8"/>
  <c r="AQ895" i="8"/>
  <c r="AP895" i="8"/>
  <c r="AO895" i="8"/>
  <c r="AN895" i="8"/>
  <c r="AM895" i="8"/>
  <c r="AL895" i="8"/>
  <c r="AK895" i="8"/>
  <c r="AJ895" i="8"/>
  <c r="AG895" i="8"/>
  <c r="AH895" i="8" s="1"/>
  <c r="AI895" i="8" s="1"/>
  <c r="AE895" i="8"/>
  <c r="AF895" i="8" s="1"/>
  <c r="AB895" i="8"/>
  <c r="AC895" i="8" s="1"/>
  <c r="AT894" i="8"/>
  <c r="AU894" i="8" s="1"/>
  <c r="AS894" i="8"/>
  <c r="AR894" i="8"/>
  <c r="AQ894" i="8"/>
  <c r="AP894" i="8"/>
  <c r="AO894" i="8"/>
  <c r="AN894" i="8"/>
  <c r="AM894" i="8"/>
  <c r="AL894" i="8"/>
  <c r="AK894" i="8"/>
  <c r="AJ894" i="8"/>
  <c r="AG894" i="8"/>
  <c r="AH894" i="8" s="1"/>
  <c r="AI894" i="8" s="1"/>
  <c r="AE894" i="8"/>
  <c r="AF894" i="8" s="1"/>
  <c r="AB894" i="8"/>
  <c r="AC894" i="8" s="1"/>
  <c r="AU893" i="8"/>
  <c r="AT893" i="8"/>
  <c r="AS893" i="8"/>
  <c r="AR893" i="8"/>
  <c r="AQ893" i="8"/>
  <c r="AP893" i="8"/>
  <c r="AO893" i="8"/>
  <c r="AN893" i="8"/>
  <c r="AM893" i="8"/>
  <c r="AL893" i="8"/>
  <c r="AK893" i="8"/>
  <c r="AJ893" i="8"/>
  <c r="AG893" i="8"/>
  <c r="AH893" i="8" s="1"/>
  <c r="AI893" i="8" s="1"/>
  <c r="AE893" i="8"/>
  <c r="AF893" i="8" s="1"/>
  <c r="AB893" i="8"/>
  <c r="AC893" i="8" s="1"/>
  <c r="AT892" i="8"/>
  <c r="AU892" i="8" s="1"/>
  <c r="AS892" i="8"/>
  <c r="AR892" i="8"/>
  <c r="AQ892" i="8"/>
  <c r="AP892" i="8"/>
  <c r="AO892" i="8"/>
  <c r="AN892" i="8"/>
  <c r="AM892" i="8"/>
  <c r="AL892" i="8"/>
  <c r="AK892" i="8"/>
  <c r="AJ892" i="8"/>
  <c r="AH892" i="8"/>
  <c r="AI892" i="8" s="1"/>
  <c r="AG892" i="8"/>
  <c r="AF892" i="8"/>
  <c r="AE892" i="8"/>
  <c r="AB892" i="8"/>
  <c r="AC892" i="8" s="1"/>
  <c r="AT891" i="8"/>
  <c r="AU891" i="8" s="1"/>
  <c r="AS891" i="8"/>
  <c r="AR891" i="8"/>
  <c r="AQ891" i="8"/>
  <c r="AP891" i="8"/>
  <c r="AO891" i="8"/>
  <c r="AN891" i="8"/>
  <c r="AM891" i="8"/>
  <c r="AL891" i="8"/>
  <c r="AK891" i="8"/>
  <c r="AJ891" i="8"/>
  <c r="AI891" i="8"/>
  <c r="AG891" i="8"/>
  <c r="AH891" i="8" s="1"/>
  <c r="AE891" i="8"/>
  <c r="AF891" i="8" s="1"/>
  <c r="AB891" i="8"/>
  <c r="AC891" i="8" s="1"/>
  <c r="AT890" i="8"/>
  <c r="AU890" i="8" s="1"/>
  <c r="AS890" i="8"/>
  <c r="AR890" i="8"/>
  <c r="AQ890" i="8"/>
  <c r="AP890" i="8"/>
  <c r="AO890" i="8"/>
  <c r="AN890" i="8"/>
  <c r="AM890" i="8"/>
  <c r="AL890" i="8"/>
  <c r="AK890" i="8"/>
  <c r="AJ890" i="8"/>
  <c r="AG890" i="8"/>
  <c r="AH890" i="8" s="1"/>
  <c r="AI890" i="8" s="1"/>
  <c r="AE890" i="8"/>
  <c r="AF890" i="8" s="1"/>
  <c r="AB890" i="8"/>
  <c r="AC890" i="8" s="1"/>
  <c r="AT889" i="8"/>
  <c r="AU889" i="8" s="1"/>
  <c r="AS889" i="8"/>
  <c r="AR889" i="8"/>
  <c r="AQ889" i="8"/>
  <c r="AP889" i="8"/>
  <c r="AO889" i="8"/>
  <c r="AN889" i="8"/>
  <c r="AM889" i="8"/>
  <c r="AL889" i="8"/>
  <c r="AK889" i="8"/>
  <c r="AJ889" i="8"/>
  <c r="AG889" i="8"/>
  <c r="AH889" i="8" s="1"/>
  <c r="AI889" i="8" s="1"/>
  <c r="AE889" i="8"/>
  <c r="AF889" i="8" s="1"/>
  <c r="AB889" i="8"/>
  <c r="AC889" i="8" s="1"/>
  <c r="AT888" i="8"/>
  <c r="AU888" i="8" s="1"/>
  <c r="AS888" i="8"/>
  <c r="AR888" i="8"/>
  <c r="AQ888" i="8"/>
  <c r="AP888" i="8"/>
  <c r="AO888" i="8"/>
  <c r="AN888" i="8"/>
  <c r="AM888" i="8"/>
  <c r="AL888" i="8"/>
  <c r="AK888" i="8"/>
  <c r="AJ888" i="8"/>
  <c r="AG888" i="8"/>
  <c r="AH888" i="8" s="1"/>
  <c r="AI888" i="8" s="1"/>
  <c r="AE888" i="8"/>
  <c r="AF888" i="8" s="1"/>
  <c r="AB888" i="8"/>
  <c r="AC888" i="8" s="1"/>
  <c r="AT887" i="8"/>
  <c r="AU887" i="8" s="1"/>
  <c r="AS887" i="8"/>
  <c r="AR887" i="8"/>
  <c r="AQ887" i="8"/>
  <c r="AP887" i="8"/>
  <c r="AO887" i="8"/>
  <c r="AN887" i="8"/>
  <c r="AM887" i="8"/>
  <c r="AL887" i="8"/>
  <c r="AK887" i="8"/>
  <c r="AJ887" i="8"/>
  <c r="AG887" i="8"/>
  <c r="AH887" i="8" s="1"/>
  <c r="AI887" i="8" s="1"/>
  <c r="AE887" i="8"/>
  <c r="AF887" i="8" s="1"/>
  <c r="AB887" i="8"/>
  <c r="AC887" i="8" s="1"/>
  <c r="AT886" i="8"/>
  <c r="AU886" i="8" s="1"/>
  <c r="AS886" i="8"/>
  <c r="AR886" i="8"/>
  <c r="AQ886" i="8"/>
  <c r="AP886" i="8"/>
  <c r="AO886" i="8"/>
  <c r="AN886" i="8"/>
  <c r="AM886" i="8"/>
  <c r="AL886" i="8"/>
  <c r="AK886" i="8"/>
  <c r="AJ886" i="8"/>
  <c r="AG886" i="8"/>
  <c r="AH886" i="8" s="1"/>
  <c r="AI886" i="8" s="1"/>
  <c r="AE886" i="8"/>
  <c r="AF886" i="8" s="1"/>
  <c r="AB886" i="8"/>
  <c r="AC886" i="8" s="1"/>
  <c r="AU885" i="8"/>
  <c r="AT885" i="8"/>
  <c r="AS885" i="8"/>
  <c r="AR885" i="8"/>
  <c r="AQ885" i="8"/>
  <c r="AP885" i="8"/>
  <c r="AO885" i="8"/>
  <c r="AN885" i="8"/>
  <c r="AM885" i="8"/>
  <c r="AL885" i="8"/>
  <c r="AK885" i="8"/>
  <c r="AJ885" i="8"/>
  <c r="AG885" i="8"/>
  <c r="AH885" i="8" s="1"/>
  <c r="AI885" i="8" s="1"/>
  <c r="AE885" i="8"/>
  <c r="AF885" i="8" s="1"/>
  <c r="AB885" i="8"/>
  <c r="AC885" i="8" s="1"/>
  <c r="AT884" i="8"/>
  <c r="AU884" i="8" s="1"/>
  <c r="AS884" i="8"/>
  <c r="AR884" i="8"/>
  <c r="AQ884" i="8"/>
  <c r="AP884" i="8"/>
  <c r="AO884" i="8"/>
  <c r="AN884" i="8"/>
  <c r="AM884" i="8"/>
  <c r="AL884" i="8"/>
  <c r="AK884" i="8"/>
  <c r="AJ884" i="8"/>
  <c r="AG884" i="8"/>
  <c r="AH884" i="8" s="1"/>
  <c r="AI884" i="8" s="1"/>
  <c r="AE884" i="8"/>
  <c r="AF884" i="8" s="1"/>
  <c r="AB884" i="8"/>
  <c r="AC884" i="8" s="1"/>
  <c r="AU883" i="8"/>
  <c r="AT883" i="8"/>
  <c r="AS883" i="8"/>
  <c r="AR883" i="8"/>
  <c r="AQ883" i="8"/>
  <c r="AP883" i="8"/>
  <c r="AO883" i="8"/>
  <c r="AN883" i="8"/>
  <c r="AM883" i="8"/>
  <c r="AL883" i="8"/>
  <c r="AK883" i="8"/>
  <c r="AJ883" i="8"/>
  <c r="AG883" i="8"/>
  <c r="AH883" i="8" s="1"/>
  <c r="AI883" i="8" s="1"/>
  <c r="AE883" i="8"/>
  <c r="AF883" i="8" s="1"/>
  <c r="AB883" i="8"/>
  <c r="AC883" i="8" s="1"/>
  <c r="AT882" i="8"/>
  <c r="AU882" i="8" s="1"/>
  <c r="AS882" i="8"/>
  <c r="AR882" i="8"/>
  <c r="AQ882" i="8"/>
  <c r="AP882" i="8"/>
  <c r="AO882" i="8"/>
  <c r="AN882" i="8"/>
  <c r="AM882" i="8"/>
  <c r="AL882" i="8"/>
  <c r="AK882" i="8"/>
  <c r="AJ882" i="8"/>
  <c r="AG882" i="8"/>
  <c r="AH882" i="8" s="1"/>
  <c r="AI882" i="8" s="1"/>
  <c r="AE882" i="8"/>
  <c r="AF882" i="8" s="1"/>
  <c r="AB882" i="8"/>
  <c r="AC882" i="8" s="1"/>
  <c r="AT881" i="8"/>
  <c r="AU881" i="8" s="1"/>
  <c r="AS881" i="8"/>
  <c r="AR881" i="8"/>
  <c r="AQ881" i="8"/>
  <c r="AP881" i="8"/>
  <c r="AO881" i="8"/>
  <c r="AN881" i="8"/>
  <c r="AM881" i="8"/>
  <c r="AL881" i="8"/>
  <c r="AK881" i="8"/>
  <c r="AJ881" i="8"/>
  <c r="AG881" i="8"/>
  <c r="AH881" i="8" s="1"/>
  <c r="AI881" i="8" s="1"/>
  <c r="AE881" i="8"/>
  <c r="AF881" i="8" s="1"/>
  <c r="AB881" i="8"/>
  <c r="AC881" i="8" s="1"/>
  <c r="AT880" i="8"/>
  <c r="AU880" i="8" s="1"/>
  <c r="AS880" i="8"/>
  <c r="AR880" i="8"/>
  <c r="AQ880" i="8"/>
  <c r="AP880" i="8"/>
  <c r="AO880" i="8"/>
  <c r="AN880" i="8"/>
  <c r="AM880" i="8"/>
  <c r="AL880" i="8"/>
  <c r="AK880" i="8"/>
  <c r="AJ880" i="8"/>
  <c r="AG880" i="8"/>
  <c r="AH880" i="8" s="1"/>
  <c r="AI880" i="8" s="1"/>
  <c r="AE880" i="8"/>
  <c r="AF880" i="8" s="1"/>
  <c r="AB880" i="8"/>
  <c r="AC880" i="8" s="1"/>
  <c r="AT879" i="8"/>
  <c r="AU879" i="8" s="1"/>
  <c r="AS879" i="8"/>
  <c r="AR879" i="8"/>
  <c r="AQ879" i="8"/>
  <c r="AP879" i="8"/>
  <c r="AO879" i="8"/>
  <c r="AN879" i="8"/>
  <c r="AM879" i="8"/>
  <c r="AL879" i="8"/>
  <c r="AK879" i="8"/>
  <c r="AJ879" i="8"/>
  <c r="AG879" i="8"/>
  <c r="AH879" i="8" s="1"/>
  <c r="AI879" i="8" s="1"/>
  <c r="AE879" i="8"/>
  <c r="AF879" i="8" s="1"/>
  <c r="AB879" i="8"/>
  <c r="AC879" i="8" s="1"/>
  <c r="AT878" i="8"/>
  <c r="AU878" i="8" s="1"/>
  <c r="AS878" i="8"/>
  <c r="AR878" i="8"/>
  <c r="AQ878" i="8"/>
  <c r="AP878" i="8"/>
  <c r="AO878" i="8"/>
  <c r="AN878" i="8"/>
  <c r="AM878" i="8"/>
  <c r="AL878" i="8"/>
  <c r="AK878" i="8"/>
  <c r="AJ878" i="8"/>
  <c r="AG878" i="8"/>
  <c r="AH878" i="8" s="1"/>
  <c r="AI878" i="8" s="1"/>
  <c r="AE878" i="8"/>
  <c r="AF878" i="8" s="1"/>
  <c r="AB878" i="8"/>
  <c r="AC878" i="8" s="1"/>
  <c r="AT877" i="8"/>
  <c r="AU877" i="8" s="1"/>
  <c r="AS877" i="8"/>
  <c r="AR877" i="8"/>
  <c r="AQ877" i="8"/>
  <c r="AP877" i="8"/>
  <c r="AO877" i="8"/>
  <c r="AN877" i="8"/>
  <c r="AM877" i="8"/>
  <c r="AL877" i="8"/>
  <c r="AK877" i="8"/>
  <c r="AJ877" i="8"/>
  <c r="AG877" i="8"/>
  <c r="AH877" i="8" s="1"/>
  <c r="AI877" i="8" s="1"/>
  <c r="AE877" i="8"/>
  <c r="AF877" i="8" s="1"/>
  <c r="AB877" i="8"/>
  <c r="AC877" i="8" s="1"/>
  <c r="AT876" i="8"/>
  <c r="AU876" i="8" s="1"/>
  <c r="AS876" i="8"/>
  <c r="AR876" i="8"/>
  <c r="AQ876" i="8"/>
  <c r="AP876" i="8"/>
  <c r="AO876" i="8"/>
  <c r="AN876" i="8"/>
  <c r="AM876" i="8"/>
  <c r="AL876" i="8"/>
  <c r="AK876" i="8"/>
  <c r="AJ876" i="8"/>
  <c r="AG876" i="8"/>
  <c r="AH876" i="8" s="1"/>
  <c r="AI876" i="8" s="1"/>
  <c r="AE876" i="8"/>
  <c r="AF876" i="8" s="1"/>
  <c r="AB876" i="8"/>
  <c r="AC876" i="8" s="1"/>
  <c r="AU875" i="8"/>
  <c r="AT875" i="8"/>
  <c r="AS875" i="8"/>
  <c r="AR875" i="8"/>
  <c r="AQ875" i="8"/>
  <c r="AP875" i="8"/>
  <c r="AO875" i="8"/>
  <c r="AN875" i="8"/>
  <c r="AM875" i="8"/>
  <c r="AL875" i="8"/>
  <c r="AK875" i="8"/>
  <c r="AJ875" i="8"/>
  <c r="AG875" i="8"/>
  <c r="AH875" i="8" s="1"/>
  <c r="AI875" i="8" s="1"/>
  <c r="AE875" i="8"/>
  <c r="AF875" i="8" s="1"/>
  <c r="AB875" i="8"/>
  <c r="AC875" i="8" s="1"/>
  <c r="AT874" i="8"/>
  <c r="AU874" i="8" s="1"/>
  <c r="AS874" i="8"/>
  <c r="AR874" i="8"/>
  <c r="AQ874" i="8"/>
  <c r="AP874" i="8"/>
  <c r="AO874" i="8"/>
  <c r="AN874" i="8"/>
  <c r="AM874" i="8"/>
  <c r="AL874" i="8"/>
  <c r="AK874" i="8"/>
  <c r="AJ874" i="8"/>
  <c r="AG874" i="8"/>
  <c r="AH874" i="8" s="1"/>
  <c r="AI874" i="8" s="1"/>
  <c r="AE874" i="8"/>
  <c r="AF874" i="8" s="1"/>
  <c r="AB874" i="8"/>
  <c r="AC874" i="8" s="1"/>
  <c r="AT873" i="8"/>
  <c r="AU873" i="8" s="1"/>
  <c r="AS873" i="8"/>
  <c r="AR873" i="8"/>
  <c r="AQ873" i="8"/>
  <c r="AP873" i="8"/>
  <c r="AO873" i="8"/>
  <c r="AN873" i="8"/>
  <c r="AM873" i="8"/>
  <c r="AL873" i="8"/>
  <c r="AK873" i="8"/>
  <c r="AJ873" i="8"/>
  <c r="AG873" i="8"/>
  <c r="AH873" i="8" s="1"/>
  <c r="AI873" i="8" s="1"/>
  <c r="AE873" i="8"/>
  <c r="AF873" i="8" s="1"/>
  <c r="AB873" i="8"/>
  <c r="AC873" i="8" s="1"/>
  <c r="AT872" i="8"/>
  <c r="AU872" i="8" s="1"/>
  <c r="AS872" i="8"/>
  <c r="AR872" i="8"/>
  <c r="AQ872" i="8"/>
  <c r="AP872" i="8"/>
  <c r="AO872" i="8"/>
  <c r="AN872" i="8"/>
  <c r="AM872" i="8"/>
  <c r="AL872" i="8"/>
  <c r="AK872" i="8"/>
  <c r="AJ872" i="8"/>
  <c r="AH872" i="8"/>
  <c r="AI872" i="8" s="1"/>
  <c r="AG872" i="8"/>
  <c r="AE872" i="8"/>
  <c r="AF872" i="8" s="1"/>
  <c r="AB872" i="8"/>
  <c r="AC872" i="8" s="1"/>
  <c r="AT871" i="8"/>
  <c r="AU871" i="8" s="1"/>
  <c r="AS871" i="8"/>
  <c r="AR871" i="8"/>
  <c r="AQ871" i="8"/>
  <c r="AP871" i="8"/>
  <c r="AO871" i="8"/>
  <c r="AN871" i="8"/>
  <c r="AM871" i="8"/>
  <c r="AL871" i="8"/>
  <c r="AK871" i="8"/>
  <c r="AJ871" i="8"/>
  <c r="AI871" i="8"/>
  <c r="AG871" i="8"/>
  <c r="AH871" i="8" s="1"/>
  <c r="AE871" i="8"/>
  <c r="AF871" i="8" s="1"/>
  <c r="AB871" i="8"/>
  <c r="AC871" i="8" s="1"/>
  <c r="AT870" i="8"/>
  <c r="AU870" i="8" s="1"/>
  <c r="AS870" i="8"/>
  <c r="AR870" i="8"/>
  <c r="AQ870" i="8"/>
  <c r="AP870" i="8"/>
  <c r="AO870" i="8"/>
  <c r="AN870" i="8"/>
  <c r="AM870" i="8"/>
  <c r="AL870" i="8"/>
  <c r="AK870" i="8"/>
  <c r="AJ870" i="8"/>
  <c r="AG870" i="8"/>
  <c r="AH870" i="8" s="1"/>
  <c r="AI870" i="8" s="1"/>
  <c r="AF870" i="8"/>
  <c r="AE870" i="8"/>
  <c r="AB870" i="8"/>
  <c r="AC870" i="8" s="1"/>
  <c r="AT869" i="8"/>
  <c r="AU869" i="8" s="1"/>
  <c r="AS869" i="8"/>
  <c r="AR869" i="8"/>
  <c r="AQ869" i="8"/>
  <c r="AP869" i="8"/>
  <c r="AO869" i="8"/>
  <c r="AN869" i="8"/>
  <c r="AM869" i="8"/>
  <c r="AL869" i="8"/>
  <c r="AK869" i="8"/>
  <c r="AJ869" i="8"/>
  <c r="AG869" i="8"/>
  <c r="AH869" i="8" s="1"/>
  <c r="AI869" i="8" s="1"/>
  <c r="AE869" i="8"/>
  <c r="AF869" i="8" s="1"/>
  <c r="AB869" i="8"/>
  <c r="AC869" i="8" s="1"/>
  <c r="AT868" i="8"/>
  <c r="AU868" i="8" s="1"/>
  <c r="AS868" i="8"/>
  <c r="AR868" i="8"/>
  <c r="AQ868" i="8"/>
  <c r="AP868" i="8"/>
  <c r="AO868" i="8"/>
  <c r="AN868" i="8"/>
  <c r="AM868" i="8"/>
  <c r="AL868" i="8"/>
  <c r="AK868" i="8"/>
  <c r="AJ868" i="8"/>
  <c r="AG868" i="8"/>
  <c r="AH868" i="8" s="1"/>
  <c r="AI868" i="8" s="1"/>
  <c r="AE868" i="8"/>
  <c r="AF868" i="8" s="1"/>
  <c r="AC868" i="8"/>
  <c r="AB868" i="8"/>
  <c r="AT867" i="8"/>
  <c r="AU867" i="8" s="1"/>
  <c r="AS867" i="8"/>
  <c r="AR867" i="8"/>
  <c r="AQ867" i="8"/>
  <c r="AP867" i="8"/>
  <c r="AO867" i="8"/>
  <c r="AN867" i="8"/>
  <c r="AM867" i="8"/>
  <c r="AL867" i="8"/>
  <c r="AK867" i="8"/>
  <c r="AJ867" i="8"/>
  <c r="AG867" i="8"/>
  <c r="AH867" i="8" s="1"/>
  <c r="AI867" i="8" s="1"/>
  <c r="AE867" i="8"/>
  <c r="AF867" i="8" s="1"/>
  <c r="AB867" i="8"/>
  <c r="AC867" i="8" s="1"/>
  <c r="AT866" i="8"/>
  <c r="AU866" i="8" s="1"/>
  <c r="AS866" i="8"/>
  <c r="AR866" i="8"/>
  <c r="AQ866" i="8"/>
  <c r="AP866" i="8"/>
  <c r="AO866" i="8"/>
  <c r="AN866" i="8"/>
  <c r="AM866" i="8"/>
  <c r="AL866" i="8"/>
  <c r="AK866" i="8"/>
  <c r="AJ866" i="8"/>
  <c r="AG866" i="8"/>
  <c r="AH866" i="8" s="1"/>
  <c r="AI866" i="8" s="1"/>
  <c r="AE866" i="8"/>
  <c r="AF866" i="8" s="1"/>
  <c r="AB866" i="8"/>
  <c r="AC866" i="8" s="1"/>
  <c r="AT865" i="8"/>
  <c r="AU865" i="8" s="1"/>
  <c r="AS865" i="8"/>
  <c r="AR865" i="8"/>
  <c r="AQ865" i="8"/>
  <c r="AP865" i="8"/>
  <c r="AO865" i="8"/>
  <c r="AN865" i="8"/>
  <c r="AM865" i="8"/>
  <c r="AL865" i="8"/>
  <c r="AK865" i="8"/>
  <c r="AJ865" i="8"/>
  <c r="AG865" i="8"/>
  <c r="AH865" i="8" s="1"/>
  <c r="AI865" i="8" s="1"/>
  <c r="AE865" i="8"/>
  <c r="AF865" i="8" s="1"/>
  <c r="AB865" i="8"/>
  <c r="AC865" i="8" s="1"/>
  <c r="AT864" i="8"/>
  <c r="AU864" i="8" s="1"/>
  <c r="AS864" i="8"/>
  <c r="AR864" i="8"/>
  <c r="AQ864" i="8"/>
  <c r="AP864" i="8"/>
  <c r="AO864" i="8"/>
  <c r="AN864" i="8"/>
  <c r="AM864" i="8"/>
  <c r="AL864" i="8"/>
  <c r="AK864" i="8"/>
  <c r="AJ864" i="8"/>
  <c r="AG864" i="8"/>
  <c r="AH864" i="8" s="1"/>
  <c r="AI864" i="8" s="1"/>
  <c r="AF864" i="8"/>
  <c r="AE864" i="8"/>
  <c r="AB864" i="8"/>
  <c r="AC864" i="8" s="1"/>
  <c r="AT863" i="8"/>
  <c r="AU863" i="8" s="1"/>
  <c r="AS863" i="8"/>
  <c r="AR863" i="8"/>
  <c r="AQ863" i="8"/>
  <c r="AP863" i="8"/>
  <c r="AO863" i="8"/>
  <c r="AN863" i="8"/>
  <c r="AM863" i="8"/>
  <c r="AL863" i="8"/>
  <c r="AK863" i="8"/>
  <c r="AJ863" i="8"/>
  <c r="AG863" i="8"/>
  <c r="AH863" i="8" s="1"/>
  <c r="AI863" i="8" s="1"/>
  <c r="AE863" i="8"/>
  <c r="AF863" i="8" s="1"/>
  <c r="AB863" i="8"/>
  <c r="AC863" i="8" s="1"/>
  <c r="AT862" i="8"/>
  <c r="AU862" i="8" s="1"/>
  <c r="AS862" i="8"/>
  <c r="AR862" i="8"/>
  <c r="AQ862" i="8"/>
  <c r="AP862" i="8"/>
  <c r="AO862" i="8"/>
  <c r="AN862" i="8"/>
  <c r="AM862" i="8"/>
  <c r="AL862" i="8"/>
  <c r="AK862" i="8"/>
  <c r="AJ862" i="8"/>
  <c r="AG862" i="8"/>
  <c r="AH862" i="8" s="1"/>
  <c r="AI862" i="8" s="1"/>
  <c r="AE862" i="8"/>
  <c r="AF862" i="8" s="1"/>
  <c r="AB862" i="8"/>
  <c r="AC862" i="8" s="1"/>
  <c r="AT861" i="8"/>
  <c r="AU861" i="8" s="1"/>
  <c r="AS861" i="8"/>
  <c r="AR861" i="8"/>
  <c r="AQ861" i="8"/>
  <c r="AP861" i="8"/>
  <c r="AO861" i="8"/>
  <c r="AN861" i="8"/>
  <c r="AM861" i="8"/>
  <c r="AL861" i="8"/>
  <c r="AK861" i="8"/>
  <c r="AJ861" i="8"/>
  <c r="AG861" i="8"/>
  <c r="AH861" i="8" s="1"/>
  <c r="AI861" i="8" s="1"/>
  <c r="AE861" i="8"/>
  <c r="AF861" i="8" s="1"/>
  <c r="AB861" i="8"/>
  <c r="AC861" i="8" s="1"/>
  <c r="AT860" i="8"/>
  <c r="AU860" i="8" s="1"/>
  <c r="AS860" i="8"/>
  <c r="AR860" i="8"/>
  <c r="AQ860" i="8"/>
  <c r="AP860" i="8"/>
  <c r="AO860" i="8"/>
  <c r="AN860" i="8"/>
  <c r="AM860" i="8"/>
  <c r="AL860" i="8"/>
  <c r="AK860" i="8"/>
  <c r="AJ860" i="8"/>
  <c r="AG860" i="8"/>
  <c r="AH860" i="8" s="1"/>
  <c r="AI860" i="8" s="1"/>
  <c r="AE860" i="8"/>
  <c r="AF860" i="8" s="1"/>
  <c r="AB860" i="8"/>
  <c r="AC860" i="8" s="1"/>
  <c r="AT859" i="8"/>
  <c r="AU859" i="8" s="1"/>
  <c r="AS859" i="8"/>
  <c r="AR859" i="8"/>
  <c r="AQ859" i="8"/>
  <c r="AP859" i="8"/>
  <c r="AO859" i="8"/>
  <c r="AN859" i="8"/>
  <c r="AM859" i="8"/>
  <c r="AL859" i="8"/>
  <c r="AK859" i="8"/>
  <c r="AJ859" i="8"/>
  <c r="AG859" i="8"/>
  <c r="AH859" i="8" s="1"/>
  <c r="AI859" i="8" s="1"/>
  <c r="AE859" i="8"/>
  <c r="AF859" i="8" s="1"/>
  <c r="AB859" i="8"/>
  <c r="AC859" i="8" s="1"/>
  <c r="AT858" i="8"/>
  <c r="AU858" i="8" s="1"/>
  <c r="AS858" i="8"/>
  <c r="AR858" i="8"/>
  <c r="AQ858" i="8"/>
  <c r="AP858" i="8"/>
  <c r="AO858" i="8"/>
  <c r="AN858" i="8"/>
  <c r="AM858" i="8"/>
  <c r="AL858" i="8"/>
  <c r="AK858" i="8"/>
  <c r="AJ858" i="8"/>
  <c r="AH858" i="8"/>
  <c r="AI858" i="8" s="1"/>
  <c r="AG858" i="8"/>
  <c r="AE858" i="8"/>
  <c r="AF858" i="8" s="1"/>
  <c r="AB858" i="8"/>
  <c r="AC858" i="8" s="1"/>
  <c r="AU857" i="8"/>
  <c r="AT857" i="8"/>
  <c r="AS857" i="8"/>
  <c r="AR857" i="8"/>
  <c r="AQ857" i="8"/>
  <c r="AP857" i="8"/>
  <c r="AO857" i="8"/>
  <c r="AN857" i="8"/>
  <c r="AM857" i="8"/>
  <c r="AL857" i="8"/>
  <c r="AK857" i="8"/>
  <c r="AJ857" i="8"/>
  <c r="AG857" i="8"/>
  <c r="AH857" i="8" s="1"/>
  <c r="AI857" i="8" s="1"/>
  <c r="AE857" i="8"/>
  <c r="AF857" i="8" s="1"/>
  <c r="AB857" i="8"/>
  <c r="AC857" i="8" s="1"/>
  <c r="AT856" i="8"/>
  <c r="AU856" i="8" s="1"/>
  <c r="AS856" i="8"/>
  <c r="AR856" i="8"/>
  <c r="AQ856" i="8"/>
  <c r="AP856" i="8"/>
  <c r="AO856" i="8"/>
  <c r="AN856" i="8"/>
  <c r="AM856" i="8"/>
  <c r="AL856" i="8"/>
  <c r="AK856" i="8"/>
  <c r="AJ856" i="8"/>
  <c r="AH856" i="8"/>
  <c r="AI856" i="8" s="1"/>
  <c r="AG856" i="8"/>
  <c r="AE856" i="8"/>
  <c r="AF856" i="8" s="1"/>
  <c r="AB856" i="8"/>
  <c r="AC856" i="8" s="1"/>
  <c r="AT855" i="8"/>
  <c r="AU855" i="8" s="1"/>
  <c r="AS855" i="8"/>
  <c r="AR855" i="8"/>
  <c r="AQ855" i="8"/>
  <c r="AP855" i="8"/>
  <c r="AO855" i="8"/>
  <c r="AN855" i="8"/>
  <c r="AM855" i="8"/>
  <c r="AL855" i="8"/>
  <c r="AK855" i="8"/>
  <c r="AJ855" i="8"/>
  <c r="AG855" i="8"/>
  <c r="AH855" i="8" s="1"/>
  <c r="AI855" i="8" s="1"/>
  <c r="AE855" i="8"/>
  <c r="AF855" i="8" s="1"/>
  <c r="AB855" i="8"/>
  <c r="AC855" i="8" s="1"/>
  <c r="AT854" i="8"/>
  <c r="AU854" i="8" s="1"/>
  <c r="AS854" i="8"/>
  <c r="AR854" i="8"/>
  <c r="AQ854" i="8"/>
  <c r="AP854" i="8"/>
  <c r="AO854" i="8"/>
  <c r="AN854" i="8"/>
  <c r="AM854" i="8"/>
  <c r="AL854" i="8"/>
  <c r="AK854" i="8"/>
  <c r="AJ854" i="8"/>
  <c r="AG854" i="8"/>
  <c r="AH854" i="8" s="1"/>
  <c r="AI854" i="8" s="1"/>
  <c r="AE854" i="8"/>
  <c r="AF854" i="8" s="1"/>
  <c r="AB854" i="8"/>
  <c r="AC854" i="8" s="1"/>
  <c r="AT853" i="8"/>
  <c r="AU853" i="8" s="1"/>
  <c r="AS853" i="8"/>
  <c r="AR853" i="8"/>
  <c r="AQ853" i="8"/>
  <c r="AP853" i="8"/>
  <c r="AO853" i="8"/>
  <c r="AN853" i="8"/>
  <c r="AM853" i="8"/>
  <c r="AL853" i="8"/>
  <c r="AK853" i="8"/>
  <c r="AJ853" i="8"/>
  <c r="AG853" i="8"/>
  <c r="AH853" i="8" s="1"/>
  <c r="AI853" i="8" s="1"/>
  <c r="AE853" i="8"/>
  <c r="AF853" i="8" s="1"/>
  <c r="AB853" i="8"/>
  <c r="AC853" i="8" s="1"/>
  <c r="AT852" i="8"/>
  <c r="AU852" i="8" s="1"/>
  <c r="AS852" i="8"/>
  <c r="AR852" i="8"/>
  <c r="AQ852" i="8"/>
  <c r="AP852" i="8"/>
  <c r="AO852" i="8"/>
  <c r="AN852" i="8"/>
  <c r="AM852" i="8"/>
  <c r="AL852" i="8"/>
  <c r="AK852" i="8"/>
  <c r="AJ852" i="8"/>
  <c r="AG852" i="8"/>
  <c r="AH852" i="8" s="1"/>
  <c r="AI852" i="8" s="1"/>
  <c r="AF852" i="8"/>
  <c r="AE852" i="8"/>
  <c r="AB852" i="8"/>
  <c r="AC852" i="8" s="1"/>
  <c r="AT851" i="8"/>
  <c r="AU851" i="8" s="1"/>
  <c r="AS851" i="8"/>
  <c r="AR851" i="8"/>
  <c r="AQ851" i="8"/>
  <c r="AP851" i="8"/>
  <c r="AO851" i="8"/>
  <c r="AN851" i="8"/>
  <c r="AM851" i="8"/>
  <c r="AL851" i="8"/>
  <c r="AK851" i="8"/>
  <c r="AJ851" i="8"/>
  <c r="AG851" i="8"/>
  <c r="AH851" i="8" s="1"/>
  <c r="AI851" i="8" s="1"/>
  <c r="AE851" i="8"/>
  <c r="AF851" i="8" s="1"/>
  <c r="AB851" i="8"/>
  <c r="AC851" i="8" s="1"/>
  <c r="AT850" i="8"/>
  <c r="AU850" i="8" s="1"/>
  <c r="AS850" i="8"/>
  <c r="AR850" i="8"/>
  <c r="AQ850" i="8"/>
  <c r="AP850" i="8"/>
  <c r="AO850" i="8"/>
  <c r="AN850" i="8"/>
  <c r="AM850" i="8"/>
  <c r="AL850" i="8"/>
  <c r="AK850" i="8"/>
  <c r="AJ850" i="8"/>
  <c r="AG850" i="8"/>
  <c r="AH850" i="8" s="1"/>
  <c r="AI850" i="8" s="1"/>
  <c r="AE850" i="8"/>
  <c r="AF850" i="8" s="1"/>
  <c r="AC850" i="8"/>
  <c r="AB850" i="8"/>
  <c r="AT849" i="8"/>
  <c r="AU849" i="8" s="1"/>
  <c r="AS849" i="8"/>
  <c r="AR849" i="8"/>
  <c r="AQ849" i="8"/>
  <c r="AP849" i="8"/>
  <c r="AO849" i="8"/>
  <c r="AN849" i="8"/>
  <c r="AM849" i="8"/>
  <c r="AL849" i="8"/>
  <c r="AK849" i="8"/>
  <c r="AJ849" i="8"/>
  <c r="AG849" i="8"/>
  <c r="AH849" i="8" s="1"/>
  <c r="AI849" i="8" s="1"/>
  <c r="AE849" i="8"/>
  <c r="AF849" i="8" s="1"/>
  <c r="AB849" i="8"/>
  <c r="AC849" i="8" s="1"/>
  <c r="AT848" i="8"/>
  <c r="AU848" i="8" s="1"/>
  <c r="AS848" i="8"/>
  <c r="AR848" i="8"/>
  <c r="AQ848" i="8"/>
  <c r="AP848" i="8"/>
  <c r="AO848" i="8"/>
  <c r="AN848" i="8"/>
  <c r="AM848" i="8"/>
  <c r="AL848" i="8"/>
  <c r="AK848" i="8"/>
  <c r="AJ848" i="8"/>
  <c r="AH848" i="8"/>
  <c r="AI848" i="8" s="1"/>
  <c r="AG848" i="8"/>
  <c r="AE848" i="8"/>
  <c r="AF848" i="8" s="1"/>
  <c r="AB848" i="8"/>
  <c r="AC848" i="8" s="1"/>
  <c r="AT847" i="8"/>
  <c r="AU847" i="8" s="1"/>
  <c r="AS847" i="8"/>
  <c r="AR847" i="8"/>
  <c r="AQ847" i="8"/>
  <c r="AP847" i="8"/>
  <c r="AO847" i="8"/>
  <c r="AN847" i="8"/>
  <c r="AM847" i="8"/>
  <c r="AL847" i="8"/>
  <c r="AK847" i="8"/>
  <c r="AJ847" i="8"/>
  <c r="AG847" i="8"/>
  <c r="AH847" i="8" s="1"/>
  <c r="AI847" i="8" s="1"/>
  <c r="AE847" i="8"/>
  <c r="AF847" i="8" s="1"/>
  <c r="AB847" i="8"/>
  <c r="AC847" i="8" s="1"/>
  <c r="AT846" i="8"/>
  <c r="AU846" i="8" s="1"/>
  <c r="AS846" i="8"/>
  <c r="AR846" i="8"/>
  <c r="AQ846" i="8"/>
  <c r="AP846" i="8"/>
  <c r="AO846" i="8"/>
  <c r="AN846" i="8"/>
  <c r="AM846" i="8"/>
  <c r="AL846" i="8"/>
  <c r="AK846" i="8"/>
  <c r="AJ846" i="8"/>
  <c r="AG846" i="8"/>
  <c r="AH846" i="8" s="1"/>
  <c r="AI846" i="8" s="1"/>
  <c r="AE846" i="8"/>
  <c r="AF846" i="8" s="1"/>
  <c r="AB846" i="8"/>
  <c r="AC846" i="8" s="1"/>
  <c r="AT845" i="8"/>
  <c r="AU845" i="8" s="1"/>
  <c r="AS845" i="8"/>
  <c r="AR845" i="8"/>
  <c r="AQ845" i="8"/>
  <c r="AP845" i="8"/>
  <c r="AO845" i="8"/>
  <c r="AN845" i="8"/>
  <c r="AM845" i="8"/>
  <c r="AL845" i="8"/>
  <c r="AK845" i="8"/>
  <c r="AJ845" i="8"/>
  <c r="AG845" i="8"/>
  <c r="AH845" i="8" s="1"/>
  <c r="AI845" i="8" s="1"/>
  <c r="AE845" i="8"/>
  <c r="AF845" i="8" s="1"/>
  <c r="AB845" i="8"/>
  <c r="AC845" i="8" s="1"/>
  <c r="AT844" i="8"/>
  <c r="AU844" i="8" s="1"/>
  <c r="AS844" i="8"/>
  <c r="AR844" i="8"/>
  <c r="AQ844" i="8"/>
  <c r="AP844" i="8"/>
  <c r="AO844" i="8"/>
  <c r="AN844" i="8"/>
  <c r="AM844" i="8"/>
  <c r="AL844" i="8"/>
  <c r="AK844" i="8"/>
  <c r="AJ844" i="8"/>
  <c r="AG844" i="8"/>
  <c r="AH844" i="8" s="1"/>
  <c r="AI844" i="8" s="1"/>
  <c r="AE844" i="8"/>
  <c r="AF844" i="8" s="1"/>
  <c r="AB844" i="8"/>
  <c r="AC844" i="8" s="1"/>
  <c r="AT843" i="8"/>
  <c r="AU843" i="8" s="1"/>
  <c r="AS843" i="8"/>
  <c r="AR843" i="8"/>
  <c r="AQ843" i="8"/>
  <c r="AP843" i="8"/>
  <c r="AO843" i="8"/>
  <c r="AN843" i="8"/>
  <c r="AM843" i="8"/>
  <c r="AL843" i="8"/>
  <c r="AK843" i="8"/>
  <c r="AJ843" i="8"/>
  <c r="AG843" i="8"/>
  <c r="AH843" i="8" s="1"/>
  <c r="AI843" i="8" s="1"/>
  <c r="AE843" i="8"/>
  <c r="AF843" i="8" s="1"/>
  <c r="AB843" i="8"/>
  <c r="AC843" i="8" s="1"/>
  <c r="AT842" i="8"/>
  <c r="AU842" i="8" s="1"/>
  <c r="AS842" i="8"/>
  <c r="AR842" i="8"/>
  <c r="AQ842" i="8"/>
  <c r="AP842" i="8"/>
  <c r="AO842" i="8"/>
  <c r="AN842" i="8"/>
  <c r="AM842" i="8"/>
  <c r="AL842" i="8"/>
  <c r="AK842" i="8"/>
  <c r="AJ842" i="8"/>
  <c r="AG842" i="8"/>
  <c r="AH842" i="8" s="1"/>
  <c r="AI842" i="8" s="1"/>
  <c r="AE842" i="8"/>
  <c r="AF842" i="8" s="1"/>
  <c r="AB842" i="8"/>
  <c r="AC842" i="8" s="1"/>
  <c r="AU841" i="8"/>
  <c r="AT841" i="8"/>
  <c r="AS841" i="8"/>
  <c r="AR841" i="8"/>
  <c r="AQ841" i="8"/>
  <c r="AP841" i="8"/>
  <c r="AO841" i="8"/>
  <c r="AN841" i="8"/>
  <c r="AM841" i="8"/>
  <c r="AL841" i="8"/>
  <c r="AK841" i="8"/>
  <c r="AJ841" i="8"/>
  <c r="AG841" i="8"/>
  <c r="AH841" i="8" s="1"/>
  <c r="AI841" i="8" s="1"/>
  <c r="AE841" i="8"/>
  <c r="AF841" i="8" s="1"/>
  <c r="AB841" i="8"/>
  <c r="AC841" i="8" s="1"/>
  <c r="AT840" i="8"/>
  <c r="AU840" i="8" s="1"/>
  <c r="AS840" i="8"/>
  <c r="AR840" i="8"/>
  <c r="AQ840" i="8"/>
  <c r="AP840" i="8"/>
  <c r="AO840" i="8"/>
  <c r="AN840" i="8"/>
  <c r="AM840" i="8"/>
  <c r="AL840" i="8"/>
  <c r="AK840" i="8"/>
  <c r="AJ840" i="8"/>
  <c r="AG840" i="8"/>
  <c r="AH840" i="8" s="1"/>
  <c r="AI840" i="8" s="1"/>
  <c r="AE840" i="8"/>
  <c r="AF840" i="8" s="1"/>
  <c r="AB840" i="8"/>
  <c r="AC840" i="8" s="1"/>
  <c r="AU839" i="8"/>
  <c r="AT839" i="8"/>
  <c r="AS839" i="8"/>
  <c r="AR839" i="8"/>
  <c r="AQ839" i="8"/>
  <c r="AP839" i="8"/>
  <c r="AO839" i="8"/>
  <c r="AN839" i="8"/>
  <c r="AM839" i="8"/>
  <c r="AL839" i="8"/>
  <c r="AK839" i="8"/>
  <c r="AJ839" i="8"/>
  <c r="AG839" i="8"/>
  <c r="AH839" i="8" s="1"/>
  <c r="AI839" i="8" s="1"/>
  <c r="AE839" i="8"/>
  <c r="AF839" i="8" s="1"/>
  <c r="AB839" i="8"/>
  <c r="AC839" i="8" s="1"/>
  <c r="AT838" i="8"/>
  <c r="AU838" i="8" s="1"/>
  <c r="AS838" i="8"/>
  <c r="AR838" i="8"/>
  <c r="AQ838" i="8"/>
  <c r="AP838" i="8"/>
  <c r="AO838" i="8"/>
  <c r="AN838" i="8"/>
  <c r="AM838" i="8"/>
  <c r="AL838" i="8"/>
  <c r="AK838" i="8"/>
  <c r="AJ838" i="8"/>
  <c r="AG838" i="8"/>
  <c r="AH838" i="8" s="1"/>
  <c r="AI838" i="8" s="1"/>
  <c r="AE838" i="8"/>
  <c r="AF838" i="8" s="1"/>
  <c r="AB838" i="8"/>
  <c r="AC838" i="8" s="1"/>
  <c r="AT837" i="8"/>
  <c r="AU837" i="8" s="1"/>
  <c r="AS837" i="8"/>
  <c r="AR837" i="8"/>
  <c r="AQ837" i="8"/>
  <c r="AP837" i="8"/>
  <c r="AO837" i="8"/>
  <c r="AN837" i="8"/>
  <c r="AM837" i="8"/>
  <c r="AL837" i="8"/>
  <c r="AK837" i="8"/>
  <c r="AJ837" i="8"/>
  <c r="AG837" i="8"/>
  <c r="AH837" i="8" s="1"/>
  <c r="AI837" i="8" s="1"/>
  <c r="AE837" i="8"/>
  <c r="AF837" i="8" s="1"/>
  <c r="AB837" i="8"/>
  <c r="AC837" i="8" s="1"/>
  <c r="AT836" i="8"/>
  <c r="AU836" i="8" s="1"/>
  <c r="AS836" i="8"/>
  <c r="AR836" i="8"/>
  <c r="AQ836" i="8"/>
  <c r="AP836" i="8"/>
  <c r="AO836" i="8"/>
  <c r="AN836" i="8"/>
  <c r="AM836" i="8"/>
  <c r="AL836" i="8"/>
  <c r="AK836" i="8"/>
  <c r="AJ836" i="8"/>
  <c r="AG836" i="8"/>
  <c r="AH836" i="8" s="1"/>
  <c r="AI836" i="8" s="1"/>
  <c r="AE836" i="8"/>
  <c r="AF836" i="8" s="1"/>
  <c r="AB836" i="8"/>
  <c r="AC836" i="8" s="1"/>
  <c r="AT835" i="8"/>
  <c r="AU835" i="8" s="1"/>
  <c r="AS835" i="8"/>
  <c r="AR835" i="8"/>
  <c r="AQ835" i="8"/>
  <c r="AP835" i="8"/>
  <c r="AO835" i="8"/>
  <c r="AN835" i="8"/>
  <c r="AM835" i="8"/>
  <c r="AL835" i="8"/>
  <c r="AK835" i="8"/>
  <c r="AJ835" i="8"/>
  <c r="AG835" i="8"/>
  <c r="AH835" i="8" s="1"/>
  <c r="AI835" i="8" s="1"/>
  <c r="AE835" i="8"/>
  <c r="AF835" i="8" s="1"/>
  <c r="AB835" i="8"/>
  <c r="AC835" i="8" s="1"/>
  <c r="AT834" i="8"/>
  <c r="AU834" i="8" s="1"/>
  <c r="AS834" i="8"/>
  <c r="AR834" i="8"/>
  <c r="AQ834" i="8"/>
  <c r="AP834" i="8"/>
  <c r="AO834" i="8"/>
  <c r="AN834" i="8"/>
  <c r="AM834" i="8"/>
  <c r="AL834" i="8"/>
  <c r="AK834" i="8"/>
  <c r="AJ834" i="8"/>
  <c r="AG834" i="8"/>
  <c r="AH834" i="8" s="1"/>
  <c r="AI834" i="8" s="1"/>
  <c r="AE834" i="8"/>
  <c r="AF834" i="8" s="1"/>
  <c r="AB834" i="8"/>
  <c r="AC834" i="8" s="1"/>
  <c r="AT833" i="8"/>
  <c r="AU833" i="8" s="1"/>
  <c r="AS833" i="8"/>
  <c r="AR833" i="8"/>
  <c r="AQ833" i="8"/>
  <c r="AP833" i="8"/>
  <c r="AO833" i="8"/>
  <c r="AN833" i="8"/>
  <c r="AM833" i="8"/>
  <c r="AL833" i="8"/>
  <c r="AK833" i="8"/>
  <c r="AJ833" i="8"/>
  <c r="AG833" i="8"/>
  <c r="AH833" i="8" s="1"/>
  <c r="AI833" i="8" s="1"/>
  <c r="AE833" i="8"/>
  <c r="AF833" i="8" s="1"/>
  <c r="AB833" i="8"/>
  <c r="AC833" i="8" s="1"/>
  <c r="AT832" i="8"/>
  <c r="AU832" i="8" s="1"/>
  <c r="AS832" i="8"/>
  <c r="AR832" i="8"/>
  <c r="AQ832" i="8"/>
  <c r="AP832" i="8"/>
  <c r="AO832" i="8"/>
  <c r="AN832" i="8"/>
  <c r="AM832" i="8"/>
  <c r="AL832" i="8"/>
  <c r="AK832" i="8"/>
  <c r="AJ832" i="8"/>
  <c r="AG832" i="8"/>
  <c r="AH832" i="8" s="1"/>
  <c r="AI832" i="8" s="1"/>
  <c r="AE832" i="8"/>
  <c r="AF832" i="8" s="1"/>
  <c r="AB832" i="8"/>
  <c r="AC832" i="8" s="1"/>
  <c r="AT831" i="8"/>
  <c r="AU831" i="8" s="1"/>
  <c r="AS831" i="8"/>
  <c r="AR831" i="8"/>
  <c r="AQ831" i="8"/>
  <c r="AP831" i="8"/>
  <c r="AO831" i="8"/>
  <c r="AN831" i="8"/>
  <c r="AM831" i="8"/>
  <c r="AL831" i="8"/>
  <c r="AK831" i="8"/>
  <c r="AJ831" i="8"/>
  <c r="AG831" i="8"/>
  <c r="AH831" i="8" s="1"/>
  <c r="AI831" i="8" s="1"/>
  <c r="AE831" i="8"/>
  <c r="AF831" i="8" s="1"/>
  <c r="AB831" i="8"/>
  <c r="AC831" i="8" s="1"/>
  <c r="AT830" i="8"/>
  <c r="AU830" i="8" s="1"/>
  <c r="AS830" i="8"/>
  <c r="AR830" i="8"/>
  <c r="AQ830" i="8"/>
  <c r="AP830" i="8"/>
  <c r="AO830" i="8"/>
  <c r="AN830" i="8"/>
  <c r="AM830" i="8"/>
  <c r="AL830" i="8"/>
  <c r="AK830" i="8"/>
  <c r="AJ830" i="8"/>
  <c r="AG830" i="8"/>
  <c r="AH830" i="8" s="1"/>
  <c r="AI830" i="8" s="1"/>
  <c r="AE830" i="8"/>
  <c r="AF830" i="8" s="1"/>
  <c r="AB830" i="8"/>
  <c r="AC830" i="8" s="1"/>
  <c r="AT829" i="8"/>
  <c r="AU829" i="8" s="1"/>
  <c r="AS829" i="8"/>
  <c r="AR829" i="8"/>
  <c r="AQ829" i="8"/>
  <c r="AP829" i="8"/>
  <c r="AO829" i="8"/>
  <c r="AN829" i="8"/>
  <c r="AM829" i="8"/>
  <c r="AL829" i="8"/>
  <c r="AK829" i="8"/>
  <c r="AJ829" i="8"/>
  <c r="AG829" i="8"/>
  <c r="AH829" i="8" s="1"/>
  <c r="AI829" i="8" s="1"/>
  <c r="AE829" i="8"/>
  <c r="AF829" i="8" s="1"/>
  <c r="AB829" i="8"/>
  <c r="AC829" i="8" s="1"/>
  <c r="AT828" i="8"/>
  <c r="AU828" i="8" s="1"/>
  <c r="AS828" i="8"/>
  <c r="AR828" i="8"/>
  <c r="AQ828" i="8"/>
  <c r="AP828" i="8"/>
  <c r="AO828" i="8"/>
  <c r="AN828" i="8"/>
  <c r="AM828" i="8"/>
  <c r="AL828" i="8"/>
  <c r="AK828" i="8"/>
  <c r="AJ828" i="8"/>
  <c r="AG828" i="8"/>
  <c r="AH828" i="8" s="1"/>
  <c r="AI828" i="8" s="1"/>
  <c r="AE828" i="8"/>
  <c r="AF828" i="8" s="1"/>
  <c r="AB828" i="8"/>
  <c r="AC828" i="8" s="1"/>
  <c r="AT827" i="8"/>
  <c r="AU827" i="8" s="1"/>
  <c r="AS827" i="8"/>
  <c r="AR827" i="8"/>
  <c r="AQ827" i="8"/>
  <c r="AP827" i="8"/>
  <c r="AO827" i="8"/>
  <c r="AN827" i="8"/>
  <c r="AM827" i="8"/>
  <c r="AL827" i="8"/>
  <c r="AK827" i="8"/>
  <c r="AJ827" i="8"/>
  <c r="AG827" i="8"/>
  <c r="AH827" i="8" s="1"/>
  <c r="AI827" i="8" s="1"/>
  <c r="AE827" i="8"/>
  <c r="AF827" i="8" s="1"/>
  <c r="AB827" i="8"/>
  <c r="AC827" i="8" s="1"/>
  <c r="AT826" i="8"/>
  <c r="AU826" i="8" s="1"/>
  <c r="AS826" i="8"/>
  <c r="AR826" i="8"/>
  <c r="AQ826" i="8"/>
  <c r="AP826" i="8"/>
  <c r="AO826" i="8"/>
  <c r="AN826" i="8"/>
  <c r="AM826" i="8"/>
  <c r="AL826" i="8"/>
  <c r="AK826" i="8"/>
  <c r="AJ826" i="8"/>
  <c r="AG826" i="8"/>
  <c r="AH826" i="8" s="1"/>
  <c r="AI826" i="8" s="1"/>
  <c r="AE826" i="8"/>
  <c r="AF826" i="8" s="1"/>
  <c r="AB826" i="8"/>
  <c r="AC826" i="8" s="1"/>
  <c r="AT825" i="8"/>
  <c r="AU825" i="8" s="1"/>
  <c r="AS825" i="8"/>
  <c r="AR825" i="8"/>
  <c r="AQ825" i="8"/>
  <c r="AP825" i="8"/>
  <c r="AO825" i="8"/>
  <c r="AN825" i="8"/>
  <c r="AM825" i="8"/>
  <c r="AL825" i="8"/>
  <c r="AK825" i="8"/>
  <c r="AJ825" i="8"/>
  <c r="AG825" i="8"/>
  <c r="AH825" i="8" s="1"/>
  <c r="AI825" i="8" s="1"/>
  <c r="AE825" i="8"/>
  <c r="AF825" i="8" s="1"/>
  <c r="AB825" i="8"/>
  <c r="AC825" i="8" s="1"/>
  <c r="AT824" i="8"/>
  <c r="AU824" i="8" s="1"/>
  <c r="AS824" i="8"/>
  <c r="AR824" i="8"/>
  <c r="AQ824" i="8"/>
  <c r="AP824" i="8"/>
  <c r="AO824" i="8"/>
  <c r="AN824" i="8"/>
  <c r="AM824" i="8"/>
  <c r="AL824" i="8"/>
  <c r="AK824" i="8"/>
  <c r="AJ824" i="8"/>
  <c r="AG824" i="8"/>
  <c r="AH824" i="8" s="1"/>
  <c r="AI824" i="8" s="1"/>
  <c r="AE824" i="8"/>
  <c r="AF824" i="8" s="1"/>
  <c r="AB824" i="8"/>
  <c r="AC824" i="8" s="1"/>
  <c r="AT823" i="8"/>
  <c r="AU823" i="8" s="1"/>
  <c r="AS823" i="8"/>
  <c r="AR823" i="8"/>
  <c r="AQ823" i="8"/>
  <c r="AP823" i="8"/>
  <c r="AO823" i="8"/>
  <c r="AN823" i="8"/>
  <c r="AM823" i="8"/>
  <c r="AL823" i="8"/>
  <c r="AK823" i="8"/>
  <c r="AJ823" i="8"/>
  <c r="AG823" i="8"/>
  <c r="AH823" i="8" s="1"/>
  <c r="AI823" i="8" s="1"/>
  <c r="AE823" i="8"/>
  <c r="AF823" i="8" s="1"/>
  <c r="AB823" i="8"/>
  <c r="AC823" i="8" s="1"/>
  <c r="AT822" i="8"/>
  <c r="AU822" i="8" s="1"/>
  <c r="AS822" i="8"/>
  <c r="AR822" i="8"/>
  <c r="AQ822" i="8"/>
  <c r="AP822" i="8"/>
  <c r="AO822" i="8"/>
  <c r="AN822" i="8"/>
  <c r="AM822" i="8"/>
  <c r="AL822" i="8"/>
  <c r="AK822" i="8"/>
  <c r="AJ822" i="8"/>
  <c r="AG822" i="8"/>
  <c r="AH822" i="8" s="1"/>
  <c r="AI822" i="8" s="1"/>
  <c r="AE822" i="8"/>
  <c r="AF822" i="8" s="1"/>
  <c r="AB822" i="8"/>
  <c r="AC822" i="8" s="1"/>
  <c r="AT821" i="8"/>
  <c r="AU821" i="8" s="1"/>
  <c r="AS821" i="8"/>
  <c r="AR821" i="8"/>
  <c r="AQ821" i="8"/>
  <c r="AP821" i="8"/>
  <c r="AO821" i="8"/>
  <c r="AN821" i="8"/>
  <c r="AM821" i="8"/>
  <c r="AL821" i="8"/>
  <c r="AK821" i="8"/>
  <c r="AJ821" i="8"/>
  <c r="AG821" i="8"/>
  <c r="AH821" i="8" s="1"/>
  <c r="AI821" i="8" s="1"/>
  <c r="AE821" i="8"/>
  <c r="AF821" i="8" s="1"/>
  <c r="AB821" i="8"/>
  <c r="AC821" i="8" s="1"/>
  <c r="AT820" i="8"/>
  <c r="AU820" i="8" s="1"/>
  <c r="AS820" i="8"/>
  <c r="AR820" i="8"/>
  <c r="AQ820" i="8"/>
  <c r="AP820" i="8"/>
  <c r="AO820" i="8"/>
  <c r="AN820" i="8"/>
  <c r="AM820" i="8"/>
  <c r="AL820" i="8"/>
  <c r="AK820" i="8"/>
  <c r="AJ820" i="8"/>
  <c r="AG820" i="8"/>
  <c r="AH820" i="8" s="1"/>
  <c r="AI820" i="8" s="1"/>
  <c r="AE820" i="8"/>
  <c r="AF820" i="8" s="1"/>
  <c r="AB820" i="8"/>
  <c r="AC820" i="8" s="1"/>
  <c r="AT819" i="8"/>
  <c r="AU819" i="8" s="1"/>
  <c r="AS819" i="8"/>
  <c r="AR819" i="8"/>
  <c r="AQ819" i="8"/>
  <c r="AP819" i="8"/>
  <c r="AO819" i="8"/>
  <c r="AN819" i="8"/>
  <c r="AM819" i="8"/>
  <c r="AL819" i="8"/>
  <c r="AK819" i="8"/>
  <c r="AJ819" i="8"/>
  <c r="AG819" i="8"/>
  <c r="AH819" i="8" s="1"/>
  <c r="AI819" i="8" s="1"/>
  <c r="AE819" i="8"/>
  <c r="AF819" i="8" s="1"/>
  <c r="AB819" i="8"/>
  <c r="AC819" i="8" s="1"/>
  <c r="AT818" i="8"/>
  <c r="AU818" i="8" s="1"/>
  <c r="AS818" i="8"/>
  <c r="AR818" i="8"/>
  <c r="AQ818" i="8"/>
  <c r="AP818" i="8"/>
  <c r="AO818" i="8"/>
  <c r="AN818" i="8"/>
  <c r="AM818" i="8"/>
  <c r="AL818" i="8"/>
  <c r="AK818" i="8"/>
  <c r="AJ818" i="8"/>
  <c r="AG818" i="8"/>
  <c r="AH818" i="8" s="1"/>
  <c r="AI818" i="8" s="1"/>
  <c r="AE818" i="8"/>
  <c r="AF818" i="8" s="1"/>
  <c r="AB818" i="8"/>
  <c r="AC818" i="8" s="1"/>
  <c r="AT817" i="8"/>
  <c r="AU817" i="8" s="1"/>
  <c r="AS817" i="8"/>
  <c r="AR817" i="8"/>
  <c r="AQ817" i="8"/>
  <c r="AP817" i="8"/>
  <c r="AO817" i="8"/>
  <c r="AN817" i="8"/>
  <c r="AM817" i="8"/>
  <c r="AL817" i="8"/>
  <c r="AK817" i="8"/>
  <c r="AJ817" i="8"/>
  <c r="AG817" i="8"/>
  <c r="AH817" i="8" s="1"/>
  <c r="AI817" i="8" s="1"/>
  <c r="AE817" i="8"/>
  <c r="AF817" i="8" s="1"/>
  <c r="AB817" i="8"/>
  <c r="AC817" i="8" s="1"/>
  <c r="AT816" i="8"/>
  <c r="AU816" i="8" s="1"/>
  <c r="AS816" i="8"/>
  <c r="AR816" i="8"/>
  <c r="AQ816" i="8"/>
  <c r="AP816" i="8"/>
  <c r="AO816" i="8"/>
  <c r="AN816" i="8"/>
  <c r="AM816" i="8"/>
  <c r="AL816" i="8"/>
  <c r="AK816" i="8"/>
  <c r="AJ816" i="8"/>
  <c r="AG816" i="8"/>
  <c r="AH816" i="8" s="1"/>
  <c r="AI816" i="8" s="1"/>
  <c r="AE816" i="8"/>
  <c r="AF816" i="8" s="1"/>
  <c r="AB816" i="8"/>
  <c r="AC816" i="8" s="1"/>
  <c r="AT815" i="8"/>
  <c r="AU815" i="8" s="1"/>
  <c r="AS815" i="8"/>
  <c r="AR815" i="8"/>
  <c r="AQ815" i="8"/>
  <c r="AP815" i="8"/>
  <c r="AO815" i="8"/>
  <c r="AN815" i="8"/>
  <c r="AM815" i="8"/>
  <c r="AL815" i="8"/>
  <c r="AK815" i="8"/>
  <c r="AJ815" i="8"/>
  <c r="AG815" i="8"/>
  <c r="AH815" i="8" s="1"/>
  <c r="AI815" i="8" s="1"/>
  <c r="AE815" i="8"/>
  <c r="AF815" i="8" s="1"/>
  <c r="AB815" i="8"/>
  <c r="AC815" i="8" s="1"/>
  <c r="AT814" i="8"/>
  <c r="AU814" i="8" s="1"/>
  <c r="AS814" i="8"/>
  <c r="AR814" i="8"/>
  <c r="AQ814" i="8"/>
  <c r="AP814" i="8"/>
  <c r="AO814" i="8"/>
  <c r="AN814" i="8"/>
  <c r="AM814" i="8"/>
  <c r="AL814" i="8"/>
  <c r="AK814" i="8"/>
  <c r="AJ814" i="8"/>
  <c r="AH814" i="8"/>
  <c r="AI814" i="8" s="1"/>
  <c r="AG814" i="8"/>
  <c r="AE814" i="8"/>
  <c r="AF814" i="8" s="1"/>
  <c r="AB814" i="8"/>
  <c r="AC814" i="8" s="1"/>
  <c r="AT813" i="8"/>
  <c r="AU813" i="8" s="1"/>
  <c r="AS813" i="8"/>
  <c r="AR813" i="8"/>
  <c r="AQ813" i="8"/>
  <c r="AP813" i="8"/>
  <c r="AO813" i="8"/>
  <c r="AN813" i="8"/>
  <c r="AM813" i="8"/>
  <c r="AL813" i="8"/>
  <c r="AK813" i="8"/>
  <c r="AJ813" i="8"/>
  <c r="AG813" i="8"/>
  <c r="AH813" i="8" s="1"/>
  <c r="AI813" i="8" s="1"/>
  <c r="AE813" i="8"/>
  <c r="AF813" i="8" s="1"/>
  <c r="AB813" i="8"/>
  <c r="AC813" i="8" s="1"/>
  <c r="AT812" i="8"/>
  <c r="AU812" i="8" s="1"/>
  <c r="AS812" i="8"/>
  <c r="AR812" i="8"/>
  <c r="AQ812" i="8"/>
  <c r="AP812" i="8"/>
  <c r="AO812" i="8"/>
  <c r="AN812" i="8"/>
  <c r="AM812" i="8"/>
  <c r="AL812" i="8"/>
  <c r="AK812" i="8"/>
  <c r="AJ812" i="8"/>
  <c r="AG812" i="8"/>
  <c r="AH812" i="8" s="1"/>
  <c r="AI812" i="8" s="1"/>
  <c r="AE812" i="8"/>
  <c r="AF812" i="8" s="1"/>
  <c r="AB812" i="8"/>
  <c r="AC812" i="8" s="1"/>
  <c r="AT811" i="8"/>
  <c r="AU811" i="8" s="1"/>
  <c r="AS811" i="8"/>
  <c r="AR811" i="8"/>
  <c r="AQ811" i="8"/>
  <c r="AP811" i="8"/>
  <c r="AO811" i="8"/>
  <c r="AN811" i="8"/>
  <c r="AM811" i="8"/>
  <c r="AL811" i="8"/>
  <c r="AK811" i="8"/>
  <c r="AJ811" i="8"/>
  <c r="AG811" i="8"/>
  <c r="AH811" i="8" s="1"/>
  <c r="AI811" i="8" s="1"/>
  <c r="AE811" i="8"/>
  <c r="AF811" i="8" s="1"/>
  <c r="AB811" i="8"/>
  <c r="AC811" i="8" s="1"/>
  <c r="AT810" i="8"/>
  <c r="AU810" i="8" s="1"/>
  <c r="AS810" i="8"/>
  <c r="AR810" i="8"/>
  <c r="AQ810" i="8"/>
  <c r="AP810" i="8"/>
  <c r="AO810" i="8"/>
  <c r="AN810" i="8"/>
  <c r="AM810" i="8"/>
  <c r="AL810" i="8"/>
  <c r="AK810" i="8"/>
  <c r="AJ810" i="8"/>
  <c r="AG810" i="8"/>
  <c r="AH810" i="8" s="1"/>
  <c r="AI810" i="8" s="1"/>
  <c r="AE810" i="8"/>
  <c r="AF810" i="8" s="1"/>
  <c r="AB810" i="8"/>
  <c r="AC810" i="8" s="1"/>
  <c r="AU809" i="8"/>
  <c r="AT809" i="8"/>
  <c r="AS809" i="8"/>
  <c r="AR809" i="8"/>
  <c r="AQ809" i="8"/>
  <c r="AP809" i="8"/>
  <c r="AO809" i="8"/>
  <c r="AN809" i="8"/>
  <c r="AM809" i="8"/>
  <c r="AL809" i="8"/>
  <c r="AK809" i="8"/>
  <c r="AJ809" i="8"/>
  <c r="AG809" i="8"/>
  <c r="AH809" i="8" s="1"/>
  <c r="AI809" i="8" s="1"/>
  <c r="AE809" i="8"/>
  <c r="AF809" i="8" s="1"/>
  <c r="AB809" i="8"/>
  <c r="AC809" i="8" s="1"/>
  <c r="AT808" i="8"/>
  <c r="AU808" i="8" s="1"/>
  <c r="AS808" i="8"/>
  <c r="AR808" i="8"/>
  <c r="AQ808" i="8"/>
  <c r="AP808" i="8"/>
  <c r="AO808" i="8"/>
  <c r="AN808" i="8"/>
  <c r="AM808" i="8"/>
  <c r="AL808" i="8"/>
  <c r="AK808" i="8"/>
  <c r="AJ808" i="8"/>
  <c r="AG808" i="8"/>
  <c r="AH808" i="8" s="1"/>
  <c r="AI808" i="8" s="1"/>
  <c r="AE808" i="8"/>
  <c r="AF808" i="8" s="1"/>
  <c r="AB808" i="8"/>
  <c r="AC808" i="8" s="1"/>
  <c r="AT807" i="8"/>
  <c r="AU807" i="8" s="1"/>
  <c r="AS807" i="8"/>
  <c r="AR807" i="8"/>
  <c r="AQ807" i="8"/>
  <c r="AP807" i="8"/>
  <c r="AO807" i="8"/>
  <c r="AN807" i="8"/>
  <c r="AM807" i="8"/>
  <c r="AL807" i="8"/>
  <c r="AK807" i="8"/>
  <c r="AJ807" i="8"/>
  <c r="AG807" i="8"/>
  <c r="AH807" i="8" s="1"/>
  <c r="AI807" i="8" s="1"/>
  <c r="AE807" i="8"/>
  <c r="AF807" i="8" s="1"/>
  <c r="AB807" i="8"/>
  <c r="AC807" i="8" s="1"/>
  <c r="AT806" i="8"/>
  <c r="AU806" i="8" s="1"/>
  <c r="AS806" i="8"/>
  <c r="AR806" i="8"/>
  <c r="AQ806" i="8"/>
  <c r="AP806" i="8"/>
  <c r="AO806" i="8"/>
  <c r="AN806" i="8"/>
  <c r="AM806" i="8"/>
  <c r="AL806" i="8"/>
  <c r="AK806" i="8"/>
  <c r="AJ806" i="8"/>
  <c r="AG806" i="8"/>
  <c r="AH806" i="8" s="1"/>
  <c r="AI806" i="8" s="1"/>
  <c r="AE806" i="8"/>
  <c r="AF806" i="8" s="1"/>
  <c r="AB806" i="8"/>
  <c r="AC806" i="8" s="1"/>
  <c r="AT805" i="8"/>
  <c r="AU805" i="8" s="1"/>
  <c r="AS805" i="8"/>
  <c r="AR805" i="8"/>
  <c r="AQ805" i="8"/>
  <c r="AP805" i="8"/>
  <c r="AO805" i="8"/>
  <c r="AN805" i="8"/>
  <c r="AM805" i="8"/>
  <c r="AL805" i="8"/>
  <c r="AK805" i="8"/>
  <c r="AJ805" i="8"/>
  <c r="AG805" i="8"/>
  <c r="AH805" i="8" s="1"/>
  <c r="AI805" i="8" s="1"/>
  <c r="AE805" i="8"/>
  <c r="AF805" i="8" s="1"/>
  <c r="AB805" i="8"/>
  <c r="AC805" i="8" s="1"/>
  <c r="AT804" i="8"/>
  <c r="AU804" i="8" s="1"/>
  <c r="AS804" i="8"/>
  <c r="AR804" i="8"/>
  <c r="AQ804" i="8"/>
  <c r="AP804" i="8"/>
  <c r="AO804" i="8"/>
  <c r="AN804" i="8"/>
  <c r="AM804" i="8"/>
  <c r="AL804" i="8"/>
  <c r="AK804" i="8"/>
  <c r="AJ804" i="8"/>
  <c r="AH804" i="8"/>
  <c r="AI804" i="8" s="1"/>
  <c r="AG804" i="8"/>
  <c r="AE804" i="8"/>
  <c r="AF804" i="8" s="1"/>
  <c r="AB804" i="8"/>
  <c r="AC804" i="8" s="1"/>
  <c r="AT803" i="8"/>
  <c r="AU803" i="8" s="1"/>
  <c r="AS803" i="8"/>
  <c r="AR803" i="8"/>
  <c r="AQ803" i="8"/>
  <c r="AP803" i="8"/>
  <c r="AO803" i="8"/>
  <c r="AN803" i="8"/>
  <c r="AM803" i="8"/>
  <c r="AL803" i="8"/>
  <c r="AK803" i="8"/>
  <c r="AJ803" i="8"/>
  <c r="AG803" i="8"/>
  <c r="AH803" i="8" s="1"/>
  <c r="AI803" i="8" s="1"/>
  <c r="AE803" i="8"/>
  <c r="AF803" i="8" s="1"/>
  <c r="AB803" i="8"/>
  <c r="AC803" i="8" s="1"/>
  <c r="AT802" i="8"/>
  <c r="AU802" i="8" s="1"/>
  <c r="AS802" i="8"/>
  <c r="AR802" i="8"/>
  <c r="AQ802" i="8"/>
  <c r="AP802" i="8"/>
  <c r="AO802" i="8"/>
  <c r="AN802" i="8"/>
  <c r="AM802" i="8"/>
  <c r="AL802" i="8"/>
  <c r="AK802" i="8"/>
  <c r="AJ802" i="8"/>
  <c r="AG802" i="8"/>
  <c r="AH802" i="8" s="1"/>
  <c r="AI802" i="8" s="1"/>
  <c r="AE802" i="8"/>
  <c r="AF802" i="8" s="1"/>
  <c r="AB802" i="8"/>
  <c r="AC802" i="8" s="1"/>
  <c r="AT801" i="8"/>
  <c r="AU801" i="8" s="1"/>
  <c r="AS801" i="8"/>
  <c r="AR801" i="8"/>
  <c r="AQ801" i="8"/>
  <c r="AP801" i="8"/>
  <c r="AO801" i="8"/>
  <c r="AN801" i="8"/>
  <c r="AM801" i="8"/>
  <c r="AL801" i="8"/>
  <c r="AK801" i="8"/>
  <c r="AJ801" i="8"/>
  <c r="AG801" i="8"/>
  <c r="AH801" i="8" s="1"/>
  <c r="AI801" i="8" s="1"/>
  <c r="AE801" i="8"/>
  <c r="AF801" i="8" s="1"/>
  <c r="AB801" i="8"/>
  <c r="AC801" i="8" s="1"/>
  <c r="AT800" i="8"/>
  <c r="AU800" i="8" s="1"/>
  <c r="AS800" i="8"/>
  <c r="AR800" i="8"/>
  <c r="AQ800" i="8"/>
  <c r="AP800" i="8"/>
  <c r="AO800" i="8"/>
  <c r="AN800" i="8"/>
  <c r="AM800" i="8"/>
  <c r="AL800" i="8"/>
  <c r="AK800" i="8"/>
  <c r="AJ800" i="8"/>
  <c r="AG800" i="8"/>
  <c r="AH800" i="8" s="1"/>
  <c r="AI800" i="8" s="1"/>
  <c r="AE800" i="8"/>
  <c r="AF800" i="8" s="1"/>
  <c r="AB800" i="8"/>
  <c r="AC800" i="8" s="1"/>
  <c r="AU799" i="8"/>
  <c r="AT799" i="8"/>
  <c r="AS799" i="8"/>
  <c r="AR799" i="8"/>
  <c r="AQ799" i="8"/>
  <c r="AP799" i="8"/>
  <c r="AO799" i="8"/>
  <c r="AN799" i="8"/>
  <c r="AM799" i="8"/>
  <c r="AL799" i="8"/>
  <c r="AK799" i="8"/>
  <c r="AJ799" i="8"/>
  <c r="AG799" i="8"/>
  <c r="AH799" i="8" s="1"/>
  <c r="AI799" i="8" s="1"/>
  <c r="AE799" i="8"/>
  <c r="AF799" i="8" s="1"/>
  <c r="AB799" i="8"/>
  <c r="AC799" i="8" s="1"/>
  <c r="AT798" i="8"/>
  <c r="AU798" i="8" s="1"/>
  <c r="AS798" i="8"/>
  <c r="AR798" i="8"/>
  <c r="AQ798" i="8"/>
  <c r="AP798" i="8"/>
  <c r="AO798" i="8"/>
  <c r="AN798" i="8"/>
  <c r="AM798" i="8"/>
  <c r="AL798" i="8"/>
  <c r="AK798" i="8"/>
  <c r="AJ798" i="8"/>
  <c r="AG798" i="8"/>
  <c r="AH798" i="8" s="1"/>
  <c r="AI798" i="8" s="1"/>
  <c r="AE798" i="8"/>
  <c r="AF798" i="8" s="1"/>
  <c r="AB798" i="8"/>
  <c r="AC798" i="8" s="1"/>
  <c r="AT797" i="8"/>
  <c r="AU797" i="8" s="1"/>
  <c r="AS797" i="8"/>
  <c r="AR797" i="8"/>
  <c r="AQ797" i="8"/>
  <c r="AP797" i="8"/>
  <c r="AO797" i="8"/>
  <c r="AN797" i="8"/>
  <c r="AM797" i="8"/>
  <c r="AL797" i="8"/>
  <c r="AK797" i="8"/>
  <c r="AJ797" i="8"/>
  <c r="AG797" i="8"/>
  <c r="AH797" i="8" s="1"/>
  <c r="AI797" i="8" s="1"/>
  <c r="AE797" i="8"/>
  <c r="AF797" i="8" s="1"/>
  <c r="AB797" i="8"/>
  <c r="AC797" i="8" s="1"/>
  <c r="AT796" i="8"/>
  <c r="AU796" i="8" s="1"/>
  <c r="AS796" i="8"/>
  <c r="AR796" i="8"/>
  <c r="AQ796" i="8"/>
  <c r="AP796" i="8"/>
  <c r="AO796" i="8"/>
  <c r="AN796" i="8"/>
  <c r="AM796" i="8"/>
  <c r="AL796" i="8"/>
  <c r="AK796" i="8"/>
  <c r="AJ796" i="8"/>
  <c r="AG796" i="8"/>
  <c r="AH796" i="8" s="1"/>
  <c r="AI796" i="8" s="1"/>
  <c r="AF796" i="8"/>
  <c r="AE796" i="8"/>
  <c r="AB796" i="8"/>
  <c r="AC796" i="8" s="1"/>
  <c r="AT795" i="8"/>
  <c r="AU795" i="8" s="1"/>
  <c r="AS795" i="8"/>
  <c r="AR795" i="8"/>
  <c r="AQ795" i="8"/>
  <c r="AP795" i="8"/>
  <c r="AO795" i="8"/>
  <c r="AN795" i="8"/>
  <c r="AM795" i="8"/>
  <c r="AL795" i="8"/>
  <c r="AK795" i="8"/>
  <c r="AJ795" i="8"/>
  <c r="AG795" i="8"/>
  <c r="AH795" i="8" s="1"/>
  <c r="AI795" i="8" s="1"/>
  <c r="AE795" i="8"/>
  <c r="AF795" i="8" s="1"/>
  <c r="AB795" i="8"/>
  <c r="AC795" i="8" s="1"/>
  <c r="AT794" i="8"/>
  <c r="AU794" i="8" s="1"/>
  <c r="AS794" i="8"/>
  <c r="AR794" i="8"/>
  <c r="AQ794" i="8"/>
  <c r="AP794" i="8"/>
  <c r="AO794" i="8"/>
  <c r="AN794" i="8"/>
  <c r="AM794" i="8"/>
  <c r="AL794" i="8"/>
  <c r="AK794" i="8"/>
  <c r="AJ794" i="8"/>
  <c r="AG794" i="8"/>
  <c r="AH794" i="8" s="1"/>
  <c r="AI794" i="8" s="1"/>
  <c r="AE794" i="8"/>
  <c r="AF794" i="8" s="1"/>
  <c r="AB794" i="8"/>
  <c r="AC794" i="8" s="1"/>
  <c r="AT793" i="8"/>
  <c r="AU793" i="8" s="1"/>
  <c r="AS793" i="8"/>
  <c r="AR793" i="8"/>
  <c r="AQ793" i="8"/>
  <c r="AP793" i="8"/>
  <c r="AO793" i="8"/>
  <c r="AN793" i="8"/>
  <c r="AM793" i="8"/>
  <c r="AL793" i="8"/>
  <c r="AK793" i="8"/>
  <c r="AJ793" i="8"/>
  <c r="AG793" i="8"/>
  <c r="AH793" i="8" s="1"/>
  <c r="AI793" i="8" s="1"/>
  <c r="AE793" i="8"/>
  <c r="AF793" i="8" s="1"/>
  <c r="AB793" i="8"/>
  <c r="AC793" i="8" s="1"/>
  <c r="AT792" i="8"/>
  <c r="AU792" i="8" s="1"/>
  <c r="AS792" i="8"/>
  <c r="AR792" i="8"/>
  <c r="AQ792" i="8"/>
  <c r="AP792" i="8"/>
  <c r="AO792" i="8"/>
  <c r="AN792" i="8"/>
  <c r="AM792" i="8"/>
  <c r="AL792" i="8"/>
  <c r="AK792" i="8"/>
  <c r="AJ792" i="8"/>
  <c r="AG792" i="8"/>
  <c r="AH792" i="8" s="1"/>
  <c r="AI792" i="8" s="1"/>
  <c r="AE792" i="8"/>
  <c r="AF792" i="8" s="1"/>
  <c r="AB792" i="8"/>
  <c r="AC792" i="8" s="1"/>
  <c r="AT791" i="8"/>
  <c r="AU791" i="8" s="1"/>
  <c r="AS791" i="8"/>
  <c r="AR791" i="8"/>
  <c r="AQ791" i="8"/>
  <c r="AP791" i="8"/>
  <c r="AO791" i="8"/>
  <c r="AN791" i="8"/>
  <c r="AM791" i="8"/>
  <c r="AL791" i="8"/>
  <c r="AK791" i="8"/>
  <c r="AJ791" i="8"/>
  <c r="AG791" i="8"/>
  <c r="AH791" i="8" s="1"/>
  <c r="AI791" i="8" s="1"/>
  <c r="AE791" i="8"/>
  <c r="AF791" i="8" s="1"/>
  <c r="AB791" i="8"/>
  <c r="AC791" i="8" s="1"/>
  <c r="AT790" i="8"/>
  <c r="AU790" i="8" s="1"/>
  <c r="AS790" i="8"/>
  <c r="AR790" i="8"/>
  <c r="AQ790" i="8"/>
  <c r="AP790" i="8"/>
  <c r="AO790" i="8"/>
  <c r="AN790" i="8"/>
  <c r="AM790" i="8"/>
  <c r="AL790" i="8"/>
  <c r="AK790" i="8"/>
  <c r="AJ790" i="8"/>
  <c r="AG790" i="8"/>
  <c r="AH790" i="8" s="1"/>
  <c r="AI790" i="8" s="1"/>
  <c r="AE790" i="8"/>
  <c r="AF790" i="8" s="1"/>
  <c r="AB790" i="8"/>
  <c r="AC790" i="8" s="1"/>
  <c r="AT789" i="8"/>
  <c r="AU789" i="8" s="1"/>
  <c r="AS789" i="8"/>
  <c r="AR789" i="8"/>
  <c r="AQ789" i="8"/>
  <c r="AP789" i="8"/>
  <c r="AO789" i="8"/>
  <c r="AN789" i="8"/>
  <c r="AM789" i="8"/>
  <c r="AL789" i="8"/>
  <c r="AK789" i="8"/>
  <c r="AJ789" i="8"/>
  <c r="AG789" i="8"/>
  <c r="AH789" i="8" s="1"/>
  <c r="AI789" i="8" s="1"/>
  <c r="AE789" i="8"/>
  <c r="AF789" i="8" s="1"/>
  <c r="AB789" i="8"/>
  <c r="AC789" i="8" s="1"/>
  <c r="AT788" i="8"/>
  <c r="AU788" i="8" s="1"/>
  <c r="AS788" i="8"/>
  <c r="AR788" i="8"/>
  <c r="AQ788" i="8"/>
  <c r="AP788" i="8"/>
  <c r="AO788" i="8"/>
  <c r="AN788" i="8"/>
  <c r="AM788" i="8"/>
  <c r="AL788" i="8"/>
  <c r="AK788" i="8"/>
  <c r="AJ788" i="8"/>
  <c r="AH788" i="8"/>
  <c r="AI788" i="8" s="1"/>
  <c r="AG788" i="8"/>
  <c r="AE788" i="8"/>
  <c r="AF788" i="8" s="1"/>
  <c r="AB788" i="8"/>
  <c r="AC788" i="8" s="1"/>
  <c r="AT787" i="8"/>
  <c r="AU787" i="8" s="1"/>
  <c r="AS787" i="8"/>
  <c r="AR787" i="8"/>
  <c r="AQ787" i="8"/>
  <c r="AP787" i="8"/>
  <c r="AO787" i="8"/>
  <c r="AN787" i="8"/>
  <c r="AM787" i="8"/>
  <c r="AL787" i="8"/>
  <c r="AK787" i="8"/>
  <c r="AJ787" i="8"/>
  <c r="AG787" i="8"/>
  <c r="AH787" i="8" s="1"/>
  <c r="AI787" i="8" s="1"/>
  <c r="AE787" i="8"/>
  <c r="AF787" i="8" s="1"/>
  <c r="AB787" i="8"/>
  <c r="AC787" i="8" s="1"/>
  <c r="AT786" i="8"/>
  <c r="AU786" i="8" s="1"/>
  <c r="AS786" i="8"/>
  <c r="AR786" i="8"/>
  <c r="AQ786" i="8"/>
  <c r="AP786" i="8"/>
  <c r="AO786" i="8"/>
  <c r="AN786" i="8"/>
  <c r="AM786" i="8"/>
  <c r="AL786" i="8"/>
  <c r="AK786" i="8"/>
  <c r="AJ786" i="8"/>
  <c r="AG786" i="8"/>
  <c r="AH786" i="8" s="1"/>
  <c r="AI786" i="8" s="1"/>
  <c r="AF786" i="8"/>
  <c r="AE786" i="8"/>
  <c r="AC786" i="8"/>
  <c r="AB786" i="8"/>
  <c r="AT785" i="8"/>
  <c r="AU785" i="8" s="1"/>
  <c r="AS785" i="8"/>
  <c r="AR785" i="8"/>
  <c r="AQ785" i="8"/>
  <c r="AP785" i="8"/>
  <c r="AO785" i="8"/>
  <c r="AN785" i="8"/>
  <c r="AM785" i="8"/>
  <c r="AL785" i="8"/>
  <c r="AK785" i="8"/>
  <c r="AJ785" i="8"/>
  <c r="AG785" i="8"/>
  <c r="AH785" i="8" s="1"/>
  <c r="AI785" i="8" s="1"/>
  <c r="AE785" i="8"/>
  <c r="AF785" i="8" s="1"/>
  <c r="AB785" i="8"/>
  <c r="AC785" i="8" s="1"/>
  <c r="AT784" i="8"/>
  <c r="AU784" i="8" s="1"/>
  <c r="AS784" i="8"/>
  <c r="AR784" i="8"/>
  <c r="AQ784" i="8"/>
  <c r="AP784" i="8"/>
  <c r="AO784" i="8"/>
  <c r="AN784" i="8"/>
  <c r="AM784" i="8"/>
  <c r="AL784" i="8"/>
  <c r="AK784" i="8"/>
  <c r="AJ784" i="8"/>
  <c r="AG784" i="8"/>
  <c r="AH784" i="8" s="1"/>
  <c r="AI784" i="8" s="1"/>
  <c r="AE784" i="8"/>
  <c r="AF784" i="8" s="1"/>
  <c r="AB784" i="8"/>
  <c r="AC784" i="8" s="1"/>
  <c r="AT783" i="8"/>
  <c r="AU783" i="8" s="1"/>
  <c r="AS783" i="8"/>
  <c r="AR783" i="8"/>
  <c r="AQ783" i="8"/>
  <c r="AP783" i="8"/>
  <c r="AO783" i="8"/>
  <c r="AN783" i="8"/>
  <c r="AM783" i="8"/>
  <c r="AL783" i="8"/>
  <c r="AK783" i="8"/>
  <c r="AJ783" i="8"/>
  <c r="AG783" i="8"/>
  <c r="AH783" i="8" s="1"/>
  <c r="AI783" i="8" s="1"/>
  <c r="AE783" i="8"/>
  <c r="AF783" i="8" s="1"/>
  <c r="AB783" i="8"/>
  <c r="AC783" i="8" s="1"/>
  <c r="AT782" i="8"/>
  <c r="AU782" i="8" s="1"/>
  <c r="AS782" i="8"/>
  <c r="AR782" i="8"/>
  <c r="AQ782" i="8"/>
  <c r="AP782" i="8"/>
  <c r="AO782" i="8"/>
  <c r="AN782" i="8"/>
  <c r="AM782" i="8"/>
  <c r="AL782" i="8"/>
  <c r="AK782" i="8"/>
  <c r="AJ782" i="8"/>
  <c r="AG782" i="8"/>
  <c r="AH782" i="8" s="1"/>
  <c r="AI782" i="8" s="1"/>
  <c r="AE782" i="8"/>
  <c r="AF782" i="8" s="1"/>
  <c r="AB782" i="8"/>
  <c r="AC782" i="8" s="1"/>
  <c r="AT781" i="8"/>
  <c r="AU781" i="8" s="1"/>
  <c r="AS781" i="8"/>
  <c r="AR781" i="8"/>
  <c r="AQ781" i="8"/>
  <c r="AP781" i="8"/>
  <c r="AO781" i="8"/>
  <c r="AN781" i="8"/>
  <c r="AM781" i="8"/>
  <c r="AL781" i="8"/>
  <c r="AK781" i="8"/>
  <c r="AJ781" i="8"/>
  <c r="AG781" i="8"/>
  <c r="AH781" i="8" s="1"/>
  <c r="AI781" i="8" s="1"/>
  <c r="AE781" i="8"/>
  <c r="AF781" i="8" s="1"/>
  <c r="AB781" i="8"/>
  <c r="AC781" i="8" s="1"/>
  <c r="AT780" i="8"/>
  <c r="AU780" i="8" s="1"/>
  <c r="AS780" i="8"/>
  <c r="AR780" i="8"/>
  <c r="AQ780" i="8"/>
  <c r="AP780" i="8"/>
  <c r="AO780" i="8"/>
  <c r="AN780" i="8"/>
  <c r="AM780" i="8"/>
  <c r="AL780" i="8"/>
  <c r="AK780" i="8"/>
  <c r="AJ780" i="8"/>
  <c r="AG780" i="8"/>
  <c r="AH780" i="8" s="1"/>
  <c r="AI780" i="8" s="1"/>
  <c r="AE780" i="8"/>
  <c r="AF780" i="8" s="1"/>
  <c r="AB780" i="8"/>
  <c r="AC780" i="8" s="1"/>
  <c r="AT779" i="8"/>
  <c r="AU779" i="8" s="1"/>
  <c r="AS779" i="8"/>
  <c r="AR779" i="8"/>
  <c r="AQ779" i="8"/>
  <c r="AP779" i="8"/>
  <c r="AO779" i="8"/>
  <c r="AN779" i="8"/>
  <c r="AM779" i="8"/>
  <c r="AL779" i="8"/>
  <c r="AK779" i="8"/>
  <c r="AJ779" i="8"/>
  <c r="AG779" i="8"/>
  <c r="AH779" i="8" s="1"/>
  <c r="AI779" i="8" s="1"/>
  <c r="AE779" i="8"/>
  <c r="AF779" i="8" s="1"/>
  <c r="AB779" i="8"/>
  <c r="AC779" i="8" s="1"/>
  <c r="AT778" i="8"/>
  <c r="AU778" i="8" s="1"/>
  <c r="AS778" i="8"/>
  <c r="AR778" i="8"/>
  <c r="AQ778" i="8"/>
  <c r="AP778" i="8"/>
  <c r="AO778" i="8"/>
  <c r="AN778" i="8"/>
  <c r="AM778" i="8"/>
  <c r="AL778" i="8"/>
  <c r="AK778" i="8"/>
  <c r="AJ778" i="8"/>
  <c r="AG778" i="8"/>
  <c r="AH778" i="8" s="1"/>
  <c r="AI778" i="8" s="1"/>
  <c r="AE778" i="8"/>
  <c r="AF778" i="8" s="1"/>
  <c r="AB778" i="8"/>
  <c r="AC778" i="8" s="1"/>
  <c r="AT777" i="8"/>
  <c r="AU777" i="8" s="1"/>
  <c r="AS777" i="8"/>
  <c r="AR777" i="8"/>
  <c r="AQ777" i="8"/>
  <c r="AP777" i="8"/>
  <c r="AO777" i="8"/>
  <c r="AN777" i="8"/>
  <c r="AM777" i="8"/>
  <c r="AL777" i="8"/>
  <c r="AK777" i="8"/>
  <c r="AJ777" i="8"/>
  <c r="AG777" i="8"/>
  <c r="AH777" i="8" s="1"/>
  <c r="AI777" i="8" s="1"/>
  <c r="AE777" i="8"/>
  <c r="AF777" i="8" s="1"/>
  <c r="AB777" i="8"/>
  <c r="AC777" i="8" s="1"/>
  <c r="AT776" i="8"/>
  <c r="AU776" i="8" s="1"/>
  <c r="AS776" i="8"/>
  <c r="AR776" i="8"/>
  <c r="AQ776" i="8"/>
  <c r="AP776" i="8"/>
  <c r="AO776" i="8"/>
  <c r="AN776" i="8"/>
  <c r="AM776" i="8"/>
  <c r="AL776" i="8"/>
  <c r="AK776" i="8"/>
  <c r="AJ776" i="8"/>
  <c r="AG776" i="8"/>
  <c r="AH776" i="8" s="1"/>
  <c r="AI776" i="8" s="1"/>
  <c r="AE776" i="8"/>
  <c r="AF776" i="8" s="1"/>
  <c r="AB776" i="8"/>
  <c r="AC776" i="8" s="1"/>
  <c r="AT775" i="8"/>
  <c r="AU775" i="8" s="1"/>
  <c r="AS775" i="8"/>
  <c r="AR775" i="8"/>
  <c r="AQ775" i="8"/>
  <c r="AP775" i="8"/>
  <c r="AO775" i="8"/>
  <c r="AN775" i="8"/>
  <c r="AM775" i="8"/>
  <c r="AL775" i="8"/>
  <c r="AK775" i="8"/>
  <c r="AJ775" i="8"/>
  <c r="AG775" i="8"/>
  <c r="AH775" i="8" s="1"/>
  <c r="AI775" i="8" s="1"/>
  <c r="AE775" i="8"/>
  <c r="AF775" i="8" s="1"/>
  <c r="AB775" i="8"/>
  <c r="AC775" i="8" s="1"/>
  <c r="AT774" i="8"/>
  <c r="AU774" i="8" s="1"/>
  <c r="AS774" i="8"/>
  <c r="AR774" i="8"/>
  <c r="AQ774" i="8"/>
  <c r="AP774" i="8"/>
  <c r="AO774" i="8"/>
  <c r="AN774" i="8"/>
  <c r="AM774" i="8"/>
  <c r="AL774" i="8"/>
  <c r="AK774" i="8"/>
  <c r="AJ774" i="8"/>
  <c r="AG774" i="8"/>
  <c r="AH774" i="8" s="1"/>
  <c r="AI774" i="8" s="1"/>
  <c r="AE774" i="8"/>
  <c r="AF774" i="8" s="1"/>
  <c r="AB774" i="8"/>
  <c r="AC774" i="8" s="1"/>
  <c r="AT773" i="8"/>
  <c r="AU773" i="8" s="1"/>
  <c r="AS773" i="8"/>
  <c r="AR773" i="8"/>
  <c r="AQ773" i="8"/>
  <c r="AP773" i="8"/>
  <c r="AO773" i="8"/>
  <c r="AN773" i="8"/>
  <c r="AM773" i="8"/>
  <c r="AL773" i="8"/>
  <c r="AK773" i="8"/>
  <c r="AJ773" i="8"/>
  <c r="AG773" i="8"/>
  <c r="AH773" i="8" s="1"/>
  <c r="AI773" i="8" s="1"/>
  <c r="AE773" i="8"/>
  <c r="AF773" i="8" s="1"/>
  <c r="AB773" i="8"/>
  <c r="AC773" i="8" s="1"/>
  <c r="AT772" i="8"/>
  <c r="AU772" i="8" s="1"/>
  <c r="AS772" i="8"/>
  <c r="AR772" i="8"/>
  <c r="AQ772" i="8"/>
  <c r="AP772" i="8"/>
  <c r="AO772" i="8"/>
  <c r="AN772" i="8"/>
  <c r="AM772" i="8"/>
  <c r="AL772" i="8"/>
  <c r="AK772" i="8"/>
  <c r="AJ772" i="8"/>
  <c r="AG772" i="8"/>
  <c r="AH772" i="8" s="1"/>
  <c r="AI772" i="8" s="1"/>
  <c r="AE772" i="8"/>
  <c r="AF772" i="8" s="1"/>
  <c r="AB772" i="8"/>
  <c r="AC772" i="8" s="1"/>
  <c r="AT771" i="8"/>
  <c r="AU771" i="8" s="1"/>
  <c r="AS771" i="8"/>
  <c r="AR771" i="8"/>
  <c r="AQ771" i="8"/>
  <c r="AP771" i="8"/>
  <c r="AO771" i="8"/>
  <c r="AN771" i="8"/>
  <c r="AM771" i="8"/>
  <c r="AL771" i="8"/>
  <c r="AK771" i="8"/>
  <c r="AJ771" i="8"/>
  <c r="AG771" i="8"/>
  <c r="AH771" i="8" s="1"/>
  <c r="AI771" i="8" s="1"/>
  <c r="AE771" i="8"/>
  <c r="AF771" i="8" s="1"/>
  <c r="AB771" i="8"/>
  <c r="AC771" i="8" s="1"/>
  <c r="AT770" i="8"/>
  <c r="AU770" i="8" s="1"/>
  <c r="AS770" i="8"/>
  <c r="AR770" i="8"/>
  <c r="AQ770" i="8"/>
  <c r="AP770" i="8"/>
  <c r="AO770" i="8"/>
  <c r="AN770" i="8"/>
  <c r="AM770" i="8"/>
  <c r="AL770" i="8"/>
  <c r="AK770" i="8"/>
  <c r="AJ770" i="8"/>
  <c r="AG770" i="8"/>
  <c r="AH770" i="8" s="1"/>
  <c r="AI770" i="8" s="1"/>
  <c r="AE770" i="8"/>
  <c r="AF770" i="8" s="1"/>
  <c r="AB770" i="8"/>
  <c r="AC770" i="8" s="1"/>
  <c r="AT769" i="8"/>
  <c r="AU769" i="8" s="1"/>
  <c r="AS769" i="8"/>
  <c r="AR769" i="8"/>
  <c r="AQ769" i="8"/>
  <c r="AP769" i="8"/>
  <c r="AO769" i="8"/>
  <c r="AN769" i="8"/>
  <c r="AM769" i="8"/>
  <c r="AL769" i="8"/>
  <c r="AK769" i="8"/>
  <c r="AJ769" i="8"/>
  <c r="AG769" i="8"/>
  <c r="AH769" i="8" s="1"/>
  <c r="AI769" i="8" s="1"/>
  <c r="AE769" i="8"/>
  <c r="AF769" i="8" s="1"/>
  <c r="AB769" i="8"/>
  <c r="AC769" i="8" s="1"/>
  <c r="AT768" i="8"/>
  <c r="AU768" i="8" s="1"/>
  <c r="AS768" i="8"/>
  <c r="AR768" i="8"/>
  <c r="AQ768" i="8"/>
  <c r="AP768" i="8"/>
  <c r="AO768" i="8"/>
  <c r="AN768" i="8"/>
  <c r="AM768" i="8"/>
  <c r="AL768" i="8"/>
  <c r="AK768" i="8"/>
  <c r="AJ768" i="8"/>
  <c r="AG768" i="8"/>
  <c r="AH768" i="8" s="1"/>
  <c r="AI768" i="8" s="1"/>
  <c r="AE768" i="8"/>
  <c r="AF768" i="8" s="1"/>
  <c r="AB768" i="8"/>
  <c r="AC768" i="8" s="1"/>
  <c r="AT767" i="8"/>
  <c r="AU767" i="8" s="1"/>
  <c r="AS767" i="8"/>
  <c r="AR767" i="8"/>
  <c r="AQ767" i="8"/>
  <c r="AP767" i="8"/>
  <c r="AO767" i="8"/>
  <c r="AN767" i="8"/>
  <c r="AM767" i="8"/>
  <c r="AL767" i="8"/>
  <c r="AK767" i="8"/>
  <c r="AJ767" i="8"/>
  <c r="AG767" i="8"/>
  <c r="AH767" i="8" s="1"/>
  <c r="AI767" i="8" s="1"/>
  <c r="AE767" i="8"/>
  <c r="AF767" i="8" s="1"/>
  <c r="AB767" i="8"/>
  <c r="AC767" i="8" s="1"/>
  <c r="AT766" i="8"/>
  <c r="AU766" i="8" s="1"/>
  <c r="AS766" i="8"/>
  <c r="AR766" i="8"/>
  <c r="AQ766" i="8"/>
  <c r="AP766" i="8"/>
  <c r="AO766" i="8"/>
  <c r="AN766" i="8"/>
  <c r="AM766" i="8"/>
  <c r="AL766" i="8"/>
  <c r="AK766" i="8"/>
  <c r="AJ766" i="8"/>
  <c r="AG766" i="8"/>
  <c r="AH766" i="8" s="1"/>
  <c r="AI766" i="8" s="1"/>
  <c r="AE766" i="8"/>
  <c r="AF766" i="8" s="1"/>
  <c r="AB766" i="8"/>
  <c r="AC766" i="8" s="1"/>
  <c r="AT765" i="8"/>
  <c r="AU765" i="8" s="1"/>
  <c r="AS765" i="8"/>
  <c r="AR765" i="8"/>
  <c r="AQ765" i="8"/>
  <c r="AP765" i="8"/>
  <c r="AO765" i="8"/>
  <c r="AN765" i="8"/>
  <c r="AM765" i="8"/>
  <c r="AL765" i="8"/>
  <c r="AK765" i="8"/>
  <c r="AJ765" i="8"/>
  <c r="AG765" i="8"/>
  <c r="AH765" i="8" s="1"/>
  <c r="AI765" i="8" s="1"/>
  <c r="AE765" i="8"/>
  <c r="AF765" i="8" s="1"/>
  <c r="AB765" i="8"/>
  <c r="AC765" i="8" s="1"/>
  <c r="AT764" i="8"/>
  <c r="AU764" i="8" s="1"/>
  <c r="AS764" i="8"/>
  <c r="AR764" i="8"/>
  <c r="AQ764" i="8"/>
  <c r="AP764" i="8"/>
  <c r="AO764" i="8"/>
  <c r="AN764" i="8"/>
  <c r="AM764" i="8"/>
  <c r="AL764" i="8"/>
  <c r="AK764" i="8"/>
  <c r="AJ764" i="8"/>
  <c r="AG764" i="8"/>
  <c r="AH764" i="8" s="1"/>
  <c r="AI764" i="8" s="1"/>
  <c r="AE764" i="8"/>
  <c r="AF764" i="8" s="1"/>
  <c r="AB764" i="8"/>
  <c r="AC764" i="8" s="1"/>
  <c r="AT763" i="8"/>
  <c r="AU763" i="8" s="1"/>
  <c r="AS763" i="8"/>
  <c r="AR763" i="8"/>
  <c r="AQ763" i="8"/>
  <c r="AP763" i="8"/>
  <c r="AO763" i="8"/>
  <c r="AN763" i="8"/>
  <c r="AM763" i="8"/>
  <c r="AL763" i="8"/>
  <c r="AK763" i="8"/>
  <c r="AJ763" i="8"/>
  <c r="AG763" i="8"/>
  <c r="AH763" i="8" s="1"/>
  <c r="AI763" i="8" s="1"/>
  <c r="AE763" i="8"/>
  <c r="AF763" i="8" s="1"/>
  <c r="AB763" i="8"/>
  <c r="AC763" i="8" s="1"/>
  <c r="AT762" i="8"/>
  <c r="AU762" i="8" s="1"/>
  <c r="AS762" i="8"/>
  <c r="AR762" i="8"/>
  <c r="AQ762" i="8"/>
  <c r="AP762" i="8"/>
  <c r="AO762" i="8"/>
  <c r="AN762" i="8"/>
  <c r="AM762" i="8"/>
  <c r="AL762" i="8"/>
  <c r="AK762" i="8"/>
  <c r="AJ762" i="8"/>
  <c r="AG762" i="8"/>
  <c r="AH762" i="8" s="1"/>
  <c r="AI762" i="8" s="1"/>
  <c r="AE762" i="8"/>
  <c r="AF762" i="8" s="1"/>
  <c r="AB762" i="8"/>
  <c r="AC762" i="8" s="1"/>
  <c r="AT761" i="8"/>
  <c r="AU761" i="8" s="1"/>
  <c r="AS761" i="8"/>
  <c r="AR761" i="8"/>
  <c r="AQ761" i="8"/>
  <c r="AP761" i="8"/>
  <c r="AO761" i="8"/>
  <c r="AN761" i="8"/>
  <c r="AM761" i="8"/>
  <c r="AL761" i="8"/>
  <c r="AK761" i="8"/>
  <c r="AJ761" i="8"/>
  <c r="AG761" i="8"/>
  <c r="AH761" i="8" s="1"/>
  <c r="AI761" i="8" s="1"/>
  <c r="AE761" i="8"/>
  <c r="AF761" i="8" s="1"/>
  <c r="AB761" i="8"/>
  <c r="AC761" i="8" s="1"/>
  <c r="AT760" i="8"/>
  <c r="AU760" i="8" s="1"/>
  <c r="AS760" i="8"/>
  <c r="AR760" i="8"/>
  <c r="AQ760" i="8"/>
  <c r="AP760" i="8"/>
  <c r="AO760" i="8"/>
  <c r="AN760" i="8"/>
  <c r="AM760" i="8"/>
  <c r="AL760" i="8"/>
  <c r="AK760" i="8"/>
  <c r="AJ760" i="8"/>
  <c r="AG760" i="8"/>
  <c r="AH760" i="8" s="1"/>
  <c r="AI760" i="8" s="1"/>
  <c r="AE760" i="8"/>
  <c r="AF760" i="8" s="1"/>
  <c r="AB760" i="8"/>
  <c r="AC760" i="8" s="1"/>
  <c r="AT759" i="8"/>
  <c r="AU759" i="8" s="1"/>
  <c r="AS759" i="8"/>
  <c r="AR759" i="8"/>
  <c r="AQ759" i="8"/>
  <c r="AP759" i="8"/>
  <c r="AO759" i="8"/>
  <c r="AN759" i="8"/>
  <c r="AM759" i="8"/>
  <c r="AL759" i="8"/>
  <c r="AK759" i="8"/>
  <c r="AJ759" i="8"/>
  <c r="AG759" i="8"/>
  <c r="AH759" i="8" s="1"/>
  <c r="AI759" i="8" s="1"/>
  <c r="AE759" i="8"/>
  <c r="AF759" i="8" s="1"/>
  <c r="AB759" i="8"/>
  <c r="AC759" i="8" s="1"/>
  <c r="AT758" i="8"/>
  <c r="AU758" i="8" s="1"/>
  <c r="AS758" i="8"/>
  <c r="AR758" i="8"/>
  <c r="AQ758" i="8"/>
  <c r="AP758" i="8"/>
  <c r="AO758" i="8"/>
  <c r="AN758" i="8"/>
  <c r="AM758" i="8"/>
  <c r="AL758" i="8"/>
  <c r="AK758" i="8"/>
  <c r="AJ758" i="8"/>
  <c r="AG758" i="8"/>
  <c r="AH758" i="8" s="1"/>
  <c r="AI758" i="8" s="1"/>
  <c r="AE758" i="8"/>
  <c r="AF758" i="8" s="1"/>
  <c r="AB758" i="8"/>
  <c r="AC758" i="8" s="1"/>
  <c r="AT757" i="8"/>
  <c r="AU757" i="8" s="1"/>
  <c r="AS757" i="8"/>
  <c r="AR757" i="8"/>
  <c r="AQ757" i="8"/>
  <c r="AP757" i="8"/>
  <c r="AO757" i="8"/>
  <c r="AN757" i="8"/>
  <c r="AM757" i="8"/>
  <c r="AL757" i="8"/>
  <c r="AK757" i="8"/>
  <c r="AJ757" i="8"/>
  <c r="AG757" i="8"/>
  <c r="AH757" i="8" s="1"/>
  <c r="AI757" i="8" s="1"/>
  <c r="AE757" i="8"/>
  <c r="AF757" i="8" s="1"/>
  <c r="AB757" i="8"/>
  <c r="AC757" i="8" s="1"/>
  <c r="AT756" i="8"/>
  <c r="AU756" i="8" s="1"/>
  <c r="AS756" i="8"/>
  <c r="AR756" i="8"/>
  <c r="AQ756" i="8"/>
  <c r="AP756" i="8"/>
  <c r="AO756" i="8"/>
  <c r="AN756" i="8"/>
  <c r="AM756" i="8"/>
  <c r="AL756" i="8"/>
  <c r="AK756" i="8"/>
  <c r="AJ756" i="8"/>
  <c r="AG756" i="8"/>
  <c r="AH756" i="8" s="1"/>
  <c r="AI756" i="8" s="1"/>
  <c r="AE756" i="8"/>
  <c r="AF756" i="8" s="1"/>
  <c r="AB756" i="8"/>
  <c r="AC756" i="8" s="1"/>
  <c r="AT755" i="8"/>
  <c r="AU755" i="8" s="1"/>
  <c r="AS755" i="8"/>
  <c r="AR755" i="8"/>
  <c r="AQ755" i="8"/>
  <c r="AP755" i="8"/>
  <c r="AO755" i="8"/>
  <c r="AN755" i="8"/>
  <c r="AM755" i="8"/>
  <c r="AL755" i="8"/>
  <c r="AK755" i="8"/>
  <c r="AJ755" i="8"/>
  <c r="AG755" i="8"/>
  <c r="AH755" i="8" s="1"/>
  <c r="AI755" i="8" s="1"/>
  <c r="AE755" i="8"/>
  <c r="AF755" i="8" s="1"/>
  <c r="AB755" i="8"/>
  <c r="AC755" i="8" s="1"/>
  <c r="AT754" i="8"/>
  <c r="AU754" i="8" s="1"/>
  <c r="AS754" i="8"/>
  <c r="AR754" i="8"/>
  <c r="AQ754" i="8"/>
  <c r="AP754" i="8"/>
  <c r="AO754" i="8"/>
  <c r="AN754" i="8"/>
  <c r="AM754" i="8"/>
  <c r="AL754" i="8"/>
  <c r="AK754" i="8"/>
  <c r="AJ754" i="8"/>
  <c r="AG754" i="8"/>
  <c r="AH754" i="8" s="1"/>
  <c r="AI754" i="8" s="1"/>
  <c r="AE754" i="8"/>
  <c r="AF754" i="8" s="1"/>
  <c r="AB754" i="8"/>
  <c r="AC754" i="8" s="1"/>
  <c r="AT753" i="8"/>
  <c r="AU753" i="8" s="1"/>
  <c r="AS753" i="8"/>
  <c r="AR753" i="8"/>
  <c r="AQ753" i="8"/>
  <c r="AP753" i="8"/>
  <c r="AO753" i="8"/>
  <c r="AN753" i="8"/>
  <c r="AM753" i="8"/>
  <c r="AL753" i="8"/>
  <c r="AK753" i="8"/>
  <c r="AJ753" i="8"/>
  <c r="AG753" i="8"/>
  <c r="AH753" i="8" s="1"/>
  <c r="AI753" i="8" s="1"/>
  <c r="AE753" i="8"/>
  <c r="AF753" i="8" s="1"/>
  <c r="AB753" i="8"/>
  <c r="AC753" i="8" s="1"/>
  <c r="AT752" i="8"/>
  <c r="AU752" i="8" s="1"/>
  <c r="AS752" i="8"/>
  <c r="AR752" i="8"/>
  <c r="AQ752" i="8"/>
  <c r="AP752" i="8"/>
  <c r="AO752" i="8"/>
  <c r="AN752" i="8"/>
  <c r="AM752" i="8"/>
  <c r="AL752" i="8"/>
  <c r="AK752" i="8"/>
  <c r="AJ752" i="8"/>
  <c r="AG752" i="8"/>
  <c r="AH752" i="8" s="1"/>
  <c r="AI752" i="8" s="1"/>
  <c r="AE752" i="8"/>
  <c r="AF752" i="8" s="1"/>
  <c r="AB752" i="8"/>
  <c r="AC752" i="8" s="1"/>
  <c r="AT751" i="8"/>
  <c r="AU751" i="8" s="1"/>
  <c r="AS751" i="8"/>
  <c r="AR751" i="8"/>
  <c r="AQ751" i="8"/>
  <c r="AP751" i="8"/>
  <c r="AO751" i="8"/>
  <c r="AN751" i="8"/>
  <c r="AM751" i="8"/>
  <c r="AL751" i="8"/>
  <c r="AK751" i="8"/>
  <c r="AJ751" i="8"/>
  <c r="AG751" i="8"/>
  <c r="AH751" i="8" s="1"/>
  <c r="AI751" i="8" s="1"/>
  <c r="AE751" i="8"/>
  <c r="AF751" i="8" s="1"/>
  <c r="AB751" i="8"/>
  <c r="AC751" i="8" s="1"/>
  <c r="AT750" i="8"/>
  <c r="AU750" i="8" s="1"/>
  <c r="AS750" i="8"/>
  <c r="AR750" i="8"/>
  <c r="AQ750" i="8"/>
  <c r="AP750" i="8"/>
  <c r="AO750" i="8"/>
  <c r="AN750" i="8"/>
  <c r="AM750" i="8"/>
  <c r="AL750" i="8"/>
  <c r="AK750" i="8"/>
  <c r="AJ750" i="8"/>
  <c r="AG750" i="8"/>
  <c r="AH750" i="8" s="1"/>
  <c r="AI750" i="8" s="1"/>
  <c r="AE750" i="8"/>
  <c r="AF750" i="8" s="1"/>
  <c r="AB750" i="8"/>
  <c r="AC750" i="8" s="1"/>
  <c r="AT749" i="8"/>
  <c r="AU749" i="8" s="1"/>
  <c r="AS749" i="8"/>
  <c r="AR749" i="8"/>
  <c r="AQ749" i="8"/>
  <c r="AP749" i="8"/>
  <c r="AO749" i="8"/>
  <c r="AN749" i="8"/>
  <c r="AM749" i="8"/>
  <c r="AL749" i="8"/>
  <c r="AK749" i="8"/>
  <c r="AJ749" i="8"/>
  <c r="AG749" i="8"/>
  <c r="AH749" i="8" s="1"/>
  <c r="AI749" i="8" s="1"/>
  <c r="AE749" i="8"/>
  <c r="AF749" i="8" s="1"/>
  <c r="AB749" i="8"/>
  <c r="AC749" i="8" s="1"/>
  <c r="AT748" i="8"/>
  <c r="AU748" i="8" s="1"/>
  <c r="AS748" i="8"/>
  <c r="AR748" i="8"/>
  <c r="AQ748" i="8"/>
  <c r="AP748" i="8"/>
  <c r="AO748" i="8"/>
  <c r="AN748" i="8"/>
  <c r="AM748" i="8"/>
  <c r="AL748" i="8"/>
  <c r="AK748" i="8"/>
  <c r="AJ748" i="8"/>
  <c r="AG748" i="8"/>
  <c r="AH748" i="8" s="1"/>
  <c r="AI748" i="8" s="1"/>
  <c r="AE748" i="8"/>
  <c r="AF748" i="8" s="1"/>
  <c r="AB748" i="8"/>
  <c r="AC748" i="8" s="1"/>
  <c r="AT747" i="8"/>
  <c r="AU747" i="8" s="1"/>
  <c r="AS747" i="8"/>
  <c r="AR747" i="8"/>
  <c r="AQ747" i="8"/>
  <c r="AP747" i="8"/>
  <c r="AO747" i="8"/>
  <c r="AN747" i="8"/>
  <c r="AM747" i="8"/>
  <c r="AL747" i="8"/>
  <c r="AK747" i="8"/>
  <c r="AJ747" i="8"/>
  <c r="AG747" i="8"/>
  <c r="AH747" i="8" s="1"/>
  <c r="AI747" i="8" s="1"/>
  <c r="AE747" i="8"/>
  <c r="AF747" i="8" s="1"/>
  <c r="AB747" i="8"/>
  <c r="AC747" i="8" s="1"/>
  <c r="AT746" i="8"/>
  <c r="AU746" i="8" s="1"/>
  <c r="AS746" i="8"/>
  <c r="AR746" i="8"/>
  <c r="AQ746" i="8"/>
  <c r="AP746" i="8"/>
  <c r="AO746" i="8"/>
  <c r="AN746" i="8"/>
  <c r="AM746" i="8"/>
  <c r="AL746" i="8"/>
  <c r="AK746" i="8"/>
  <c r="AJ746" i="8"/>
  <c r="AH746" i="8"/>
  <c r="AI746" i="8" s="1"/>
  <c r="AG746" i="8"/>
  <c r="AE746" i="8"/>
  <c r="AF746" i="8" s="1"/>
  <c r="AB746" i="8"/>
  <c r="AC746" i="8" s="1"/>
  <c r="AT745" i="8"/>
  <c r="AU745" i="8" s="1"/>
  <c r="AS745" i="8"/>
  <c r="AR745" i="8"/>
  <c r="AQ745" i="8"/>
  <c r="AP745" i="8"/>
  <c r="AO745" i="8"/>
  <c r="AN745" i="8"/>
  <c r="AM745" i="8"/>
  <c r="AL745" i="8"/>
  <c r="AK745" i="8"/>
  <c r="AJ745" i="8"/>
  <c r="AG745" i="8"/>
  <c r="AH745" i="8" s="1"/>
  <c r="AI745" i="8" s="1"/>
  <c r="AE745" i="8"/>
  <c r="AF745" i="8" s="1"/>
  <c r="AB745" i="8"/>
  <c r="AC745" i="8" s="1"/>
  <c r="AT744" i="8"/>
  <c r="AU744" i="8" s="1"/>
  <c r="AS744" i="8"/>
  <c r="AR744" i="8"/>
  <c r="AQ744" i="8"/>
  <c r="AP744" i="8"/>
  <c r="AO744" i="8"/>
  <c r="AN744" i="8"/>
  <c r="AM744" i="8"/>
  <c r="AL744" i="8"/>
  <c r="AK744" i="8"/>
  <c r="AJ744" i="8"/>
  <c r="AG744" i="8"/>
  <c r="AH744" i="8" s="1"/>
  <c r="AI744" i="8" s="1"/>
  <c r="AE744" i="8"/>
  <c r="AF744" i="8" s="1"/>
  <c r="AB744" i="8"/>
  <c r="AC744" i="8" s="1"/>
  <c r="AU743" i="8"/>
  <c r="AT743" i="8"/>
  <c r="AS743" i="8"/>
  <c r="AR743" i="8"/>
  <c r="AQ743" i="8"/>
  <c r="AP743" i="8"/>
  <c r="AO743" i="8"/>
  <c r="AN743" i="8"/>
  <c r="AM743" i="8"/>
  <c r="AL743" i="8"/>
  <c r="AK743" i="8"/>
  <c r="AJ743" i="8"/>
  <c r="AG743" i="8"/>
  <c r="AH743" i="8" s="1"/>
  <c r="AI743" i="8" s="1"/>
  <c r="AE743" i="8"/>
  <c r="AF743" i="8" s="1"/>
  <c r="AB743" i="8"/>
  <c r="AC743" i="8" s="1"/>
  <c r="AT742" i="8"/>
  <c r="AU742" i="8" s="1"/>
  <c r="AS742" i="8"/>
  <c r="AR742" i="8"/>
  <c r="AQ742" i="8"/>
  <c r="AP742" i="8"/>
  <c r="AO742" i="8"/>
  <c r="AN742" i="8"/>
  <c r="AM742" i="8"/>
  <c r="AL742" i="8"/>
  <c r="AK742" i="8"/>
  <c r="AJ742" i="8"/>
  <c r="AG742" i="8"/>
  <c r="AH742" i="8" s="1"/>
  <c r="AI742" i="8" s="1"/>
  <c r="AE742" i="8"/>
  <c r="AF742" i="8" s="1"/>
  <c r="AB742" i="8"/>
  <c r="AC742" i="8" s="1"/>
  <c r="AT741" i="8"/>
  <c r="AU741" i="8" s="1"/>
  <c r="AS741" i="8"/>
  <c r="AR741" i="8"/>
  <c r="AQ741" i="8"/>
  <c r="AP741" i="8"/>
  <c r="AO741" i="8"/>
  <c r="AN741" i="8"/>
  <c r="AM741" i="8"/>
  <c r="AL741" i="8"/>
  <c r="AK741" i="8"/>
  <c r="AJ741" i="8"/>
  <c r="AG741" i="8"/>
  <c r="AH741" i="8" s="1"/>
  <c r="AI741" i="8" s="1"/>
  <c r="AE741" i="8"/>
  <c r="AF741" i="8" s="1"/>
  <c r="AB741" i="8"/>
  <c r="AC741" i="8" s="1"/>
  <c r="AT740" i="8"/>
  <c r="AU740" i="8" s="1"/>
  <c r="AS740" i="8"/>
  <c r="AR740" i="8"/>
  <c r="AQ740" i="8"/>
  <c r="AP740" i="8"/>
  <c r="AO740" i="8"/>
  <c r="AN740" i="8"/>
  <c r="AM740" i="8"/>
  <c r="AL740" i="8"/>
  <c r="AK740" i="8"/>
  <c r="AJ740" i="8"/>
  <c r="AG740" i="8"/>
  <c r="AH740" i="8" s="1"/>
  <c r="AI740" i="8" s="1"/>
  <c r="AE740" i="8"/>
  <c r="AF740" i="8" s="1"/>
  <c r="AB740" i="8"/>
  <c r="AC740" i="8" s="1"/>
  <c r="AT739" i="8"/>
  <c r="AU739" i="8" s="1"/>
  <c r="AS739" i="8"/>
  <c r="AR739" i="8"/>
  <c r="AQ739" i="8"/>
  <c r="AP739" i="8"/>
  <c r="AO739" i="8"/>
  <c r="AN739" i="8"/>
  <c r="AM739" i="8"/>
  <c r="AL739" i="8"/>
  <c r="AK739" i="8"/>
  <c r="AJ739" i="8"/>
  <c r="AG739" i="8"/>
  <c r="AH739" i="8" s="1"/>
  <c r="AI739" i="8" s="1"/>
  <c r="AE739" i="8"/>
  <c r="AF739" i="8" s="1"/>
  <c r="AB739" i="8"/>
  <c r="AC739" i="8" s="1"/>
  <c r="AT738" i="8"/>
  <c r="AU738" i="8" s="1"/>
  <c r="AS738" i="8"/>
  <c r="AR738" i="8"/>
  <c r="AQ738" i="8"/>
  <c r="AP738" i="8"/>
  <c r="AO738" i="8"/>
  <c r="AN738" i="8"/>
  <c r="AM738" i="8"/>
  <c r="AL738" i="8"/>
  <c r="AK738" i="8"/>
  <c r="AJ738" i="8"/>
  <c r="AG738" i="8"/>
  <c r="AH738" i="8" s="1"/>
  <c r="AI738" i="8" s="1"/>
  <c r="AE738" i="8"/>
  <c r="AF738" i="8" s="1"/>
  <c r="AB738" i="8"/>
  <c r="AC738" i="8" s="1"/>
  <c r="AT737" i="8"/>
  <c r="AU737" i="8" s="1"/>
  <c r="AS737" i="8"/>
  <c r="AR737" i="8"/>
  <c r="AQ737" i="8"/>
  <c r="AP737" i="8"/>
  <c r="AO737" i="8"/>
  <c r="AN737" i="8"/>
  <c r="AM737" i="8"/>
  <c r="AL737" i="8"/>
  <c r="AK737" i="8"/>
  <c r="AJ737" i="8"/>
  <c r="AG737" i="8"/>
  <c r="AH737" i="8" s="1"/>
  <c r="AI737" i="8" s="1"/>
  <c r="AE737" i="8"/>
  <c r="AF737" i="8" s="1"/>
  <c r="AB737" i="8"/>
  <c r="AC737" i="8" s="1"/>
  <c r="AT736" i="8"/>
  <c r="AU736" i="8" s="1"/>
  <c r="AS736" i="8"/>
  <c r="AR736" i="8"/>
  <c r="AQ736" i="8"/>
  <c r="AP736" i="8"/>
  <c r="AO736" i="8"/>
  <c r="AN736" i="8"/>
  <c r="AM736" i="8"/>
  <c r="AL736" i="8"/>
  <c r="AK736" i="8"/>
  <c r="AJ736" i="8"/>
  <c r="AG736" i="8"/>
  <c r="AH736" i="8" s="1"/>
  <c r="AI736" i="8" s="1"/>
  <c r="AE736" i="8"/>
  <c r="AF736" i="8" s="1"/>
  <c r="AB736" i="8"/>
  <c r="AC736" i="8" s="1"/>
  <c r="AT735" i="8"/>
  <c r="AU735" i="8" s="1"/>
  <c r="AS735" i="8"/>
  <c r="AR735" i="8"/>
  <c r="AQ735" i="8"/>
  <c r="AP735" i="8"/>
  <c r="AO735" i="8"/>
  <c r="AN735" i="8"/>
  <c r="AM735" i="8"/>
  <c r="AL735" i="8"/>
  <c r="AK735" i="8"/>
  <c r="AJ735" i="8"/>
  <c r="AG735" i="8"/>
  <c r="AH735" i="8" s="1"/>
  <c r="AI735" i="8" s="1"/>
  <c r="AE735" i="8"/>
  <c r="AF735" i="8" s="1"/>
  <c r="AC735" i="8"/>
  <c r="AB735" i="8"/>
  <c r="AT734" i="8"/>
  <c r="AU734" i="8" s="1"/>
  <c r="AS734" i="8"/>
  <c r="AR734" i="8"/>
  <c r="AQ734" i="8"/>
  <c r="AP734" i="8"/>
  <c r="AO734" i="8"/>
  <c r="AN734" i="8"/>
  <c r="AM734" i="8"/>
  <c r="AL734" i="8"/>
  <c r="AK734" i="8"/>
  <c r="AJ734" i="8"/>
  <c r="AG734" i="8"/>
  <c r="AH734" i="8" s="1"/>
  <c r="AI734" i="8" s="1"/>
  <c r="AE734" i="8"/>
  <c r="AF734" i="8" s="1"/>
  <c r="AB734" i="8"/>
  <c r="AC734" i="8" s="1"/>
  <c r="AU733" i="8"/>
  <c r="AT733" i="8"/>
  <c r="AS733" i="8"/>
  <c r="AR733" i="8"/>
  <c r="AQ733" i="8"/>
  <c r="AP733" i="8"/>
  <c r="AO733" i="8"/>
  <c r="AN733" i="8"/>
  <c r="AM733" i="8"/>
  <c r="AL733" i="8"/>
  <c r="AK733" i="8"/>
  <c r="AJ733" i="8"/>
  <c r="AG733" i="8"/>
  <c r="AH733" i="8" s="1"/>
  <c r="AI733" i="8" s="1"/>
  <c r="AE733" i="8"/>
  <c r="AF733" i="8" s="1"/>
  <c r="AB733" i="8"/>
  <c r="AC733" i="8" s="1"/>
  <c r="AT732" i="8"/>
  <c r="AU732" i="8" s="1"/>
  <c r="AS732" i="8"/>
  <c r="AR732" i="8"/>
  <c r="AQ732" i="8"/>
  <c r="AP732" i="8"/>
  <c r="AO732" i="8"/>
  <c r="AN732" i="8"/>
  <c r="AM732" i="8"/>
  <c r="AL732" i="8"/>
  <c r="AK732" i="8"/>
  <c r="AJ732" i="8"/>
  <c r="AG732" i="8"/>
  <c r="AH732" i="8" s="1"/>
  <c r="AI732" i="8" s="1"/>
  <c r="AE732" i="8"/>
  <c r="AF732" i="8" s="1"/>
  <c r="AB732" i="8"/>
  <c r="AC732" i="8" s="1"/>
  <c r="AT731" i="8"/>
  <c r="AU731" i="8" s="1"/>
  <c r="AS731" i="8"/>
  <c r="AR731" i="8"/>
  <c r="AQ731" i="8"/>
  <c r="AP731" i="8"/>
  <c r="AO731" i="8"/>
  <c r="AN731" i="8"/>
  <c r="AM731" i="8"/>
  <c r="AL731" i="8"/>
  <c r="AK731" i="8"/>
  <c r="AJ731" i="8"/>
  <c r="AG731" i="8"/>
  <c r="AH731" i="8" s="1"/>
  <c r="AI731" i="8" s="1"/>
  <c r="AE731" i="8"/>
  <c r="AF731" i="8" s="1"/>
  <c r="AB731" i="8"/>
  <c r="AC731" i="8" s="1"/>
  <c r="AT730" i="8"/>
  <c r="AU730" i="8" s="1"/>
  <c r="AS730" i="8"/>
  <c r="AR730" i="8"/>
  <c r="AQ730" i="8"/>
  <c r="AP730" i="8"/>
  <c r="AO730" i="8"/>
  <c r="AN730" i="8"/>
  <c r="AM730" i="8"/>
  <c r="AL730" i="8"/>
  <c r="AK730" i="8"/>
  <c r="AJ730" i="8"/>
  <c r="AG730" i="8"/>
  <c r="AH730" i="8" s="1"/>
  <c r="AI730" i="8" s="1"/>
  <c r="AE730" i="8"/>
  <c r="AF730" i="8" s="1"/>
  <c r="AB730" i="8"/>
  <c r="AC730" i="8" s="1"/>
  <c r="AT729" i="8"/>
  <c r="AU729" i="8" s="1"/>
  <c r="AS729" i="8"/>
  <c r="AR729" i="8"/>
  <c r="AQ729" i="8"/>
  <c r="AP729" i="8"/>
  <c r="AO729" i="8"/>
  <c r="AN729" i="8"/>
  <c r="AM729" i="8"/>
  <c r="AL729" i="8"/>
  <c r="AK729" i="8"/>
  <c r="AJ729" i="8"/>
  <c r="AG729" i="8"/>
  <c r="AH729" i="8" s="1"/>
  <c r="AI729" i="8" s="1"/>
  <c r="AE729" i="8"/>
  <c r="AF729" i="8" s="1"/>
  <c r="AB729" i="8"/>
  <c r="AC729" i="8" s="1"/>
  <c r="AT728" i="8"/>
  <c r="AU728" i="8" s="1"/>
  <c r="AS728" i="8"/>
  <c r="AR728" i="8"/>
  <c r="AQ728" i="8"/>
  <c r="AP728" i="8"/>
  <c r="AO728" i="8"/>
  <c r="AN728" i="8"/>
  <c r="AM728" i="8"/>
  <c r="AL728" i="8"/>
  <c r="AK728" i="8"/>
  <c r="AJ728" i="8"/>
  <c r="AG728" i="8"/>
  <c r="AH728" i="8" s="1"/>
  <c r="AI728" i="8" s="1"/>
  <c r="AE728" i="8"/>
  <c r="AF728" i="8" s="1"/>
  <c r="AB728" i="8"/>
  <c r="AC728" i="8" s="1"/>
  <c r="AT727" i="8"/>
  <c r="AU727" i="8" s="1"/>
  <c r="AS727" i="8"/>
  <c r="AR727" i="8"/>
  <c r="AQ727" i="8"/>
  <c r="AP727" i="8"/>
  <c r="AO727" i="8"/>
  <c r="AN727" i="8"/>
  <c r="AM727" i="8"/>
  <c r="AL727" i="8"/>
  <c r="AK727" i="8"/>
  <c r="AJ727" i="8"/>
  <c r="AG727" i="8"/>
  <c r="AH727" i="8" s="1"/>
  <c r="AI727" i="8" s="1"/>
  <c r="AE727" i="8"/>
  <c r="AF727" i="8" s="1"/>
  <c r="AB727" i="8"/>
  <c r="AC727" i="8" s="1"/>
  <c r="AT726" i="8"/>
  <c r="AU726" i="8" s="1"/>
  <c r="AS726" i="8"/>
  <c r="AR726" i="8"/>
  <c r="AQ726" i="8"/>
  <c r="AP726" i="8"/>
  <c r="AO726" i="8"/>
  <c r="AN726" i="8"/>
  <c r="AM726" i="8"/>
  <c r="AL726" i="8"/>
  <c r="AK726" i="8"/>
  <c r="AJ726" i="8"/>
  <c r="AG726" i="8"/>
  <c r="AH726" i="8" s="1"/>
  <c r="AI726" i="8" s="1"/>
  <c r="AE726" i="8"/>
  <c r="AF726" i="8" s="1"/>
  <c r="AB726" i="8"/>
  <c r="AC726" i="8" s="1"/>
  <c r="AT725" i="8"/>
  <c r="AU725" i="8" s="1"/>
  <c r="AS725" i="8"/>
  <c r="AR725" i="8"/>
  <c r="AQ725" i="8"/>
  <c r="AP725" i="8"/>
  <c r="AO725" i="8"/>
  <c r="AN725" i="8"/>
  <c r="AM725" i="8"/>
  <c r="AL725" i="8"/>
  <c r="AK725" i="8"/>
  <c r="AJ725" i="8"/>
  <c r="AG725" i="8"/>
  <c r="AH725" i="8" s="1"/>
  <c r="AI725" i="8" s="1"/>
  <c r="AE725" i="8"/>
  <c r="AF725" i="8" s="1"/>
  <c r="AB725" i="8"/>
  <c r="AC725" i="8" s="1"/>
  <c r="AT724" i="8"/>
  <c r="AU724" i="8" s="1"/>
  <c r="AS724" i="8"/>
  <c r="AR724" i="8"/>
  <c r="AQ724" i="8"/>
  <c r="AP724" i="8"/>
  <c r="AO724" i="8"/>
  <c r="AN724" i="8"/>
  <c r="AM724" i="8"/>
  <c r="AL724" i="8"/>
  <c r="AK724" i="8"/>
  <c r="AJ724" i="8"/>
  <c r="AG724" i="8"/>
  <c r="AH724" i="8" s="1"/>
  <c r="AI724" i="8" s="1"/>
  <c r="AE724" i="8"/>
  <c r="AF724" i="8" s="1"/>
  <c r="AB724" i="8"/>
  <c r="AC724" i="8" s="1"/>
  <c r="AT723" i="8"/>
  <c r="AU723" i="8" s="1"/>
  <c r="AS723" i="8"/>
  <c r="AR723" i="8"/>
  <c r="AQ723" i="8"/>
  <c r="AP723" i="8"/>
  <c r="AO723" i="8"/>
  <c r="AN723" i="8"/>
  <c r="AM723" i="8"/>
  <c r="AL723" i="8"/>
  <c r="AK723" i="8"/>
  <c r="AJ723" i="8"/>
  <c r="AH723" i="8"/>
  <c r="AI723" i="8" s="1"/>
  <c r="AG723" i="8"/>
  <c r="AE723" i="8"/>
  <c r="AF723" i="8" s="1"/>
  <c r="AB723" i="8"/>
  <c r="AC723" i="8" s="1"/>
  <c r="AT722" i="8"/>
  <c r="AU722" i="8" s="1"/>
  <c r="AS722" i="8"/>
  <c r="AR722" i="8"/>
  <c r="AQ722" i="8"/>
  <c r="AP722" i="8"/>
  <c r="AO722" i="8"/>
  <c r="AN722" i="8"/>
  <c r="AM722" i="8"/>
  <c r="AL722" i="8"/>
  <c r="AK722" i="8"/>
  <c r="AJ722" i="8"/>
  <c r="AH722" i="8"/>
  <c r="AI722" i="8" s="1"/>
  <c r="AG722" i="8"/>
  <c r="AE722" i="8"/>
  <c r="AF722" i="8" s="1"/>
  <c r="AB722" i="8"/>
  <c r="AC722" i="8" s="1"/>
  <c r="AT721" i="8"/>
  <c r="AU721" i="8" s="1"/>
  <c r="AS721" i="8"/>
  <c r="AR721" i="8"/>
  <c r="AQ721" i="8"/>
  <c r="AP721" i="8"/>
  <c r="AO721" i="8"/>
  <c r="AN721" i="8"/>
  <c r="AM721" i="8"/>
  <c r="AL721" i="8"/>
  <c r="AK721" i="8"/>
  <c r="AJ721" i="8"/>
  <c r="AG721" i="8"/>
  <c r="AH721" i="8" s="1"/>
  <c r="AI721" i="8" s="1"/>
  <c r="AF721" i="8"/>
  <c r="AE721" i="8"/>
  <c r="AB721" i="8"/>
  <c r="AC721" i="8" s="1"/>
  <c r="AT720" i="8"/>
  <c r="AU720" i="8" s="1"/>
  <c r="AS720" i="8"/>
  <c r="AR720" i="8"/>
  <c r="AQ720" i="8"/>
  <c r="AP720" i="8"/>
  <c r="AO720" i="8"/>
  <c r="AN720" i="8"/>
  <c r="AM720" i="8"/>
  <c r="AL720" i="8"/>
  <c r="AK720" i="8"/>
  <c r="AJ720" i="8"/>
  <c r="AG720" i="8"/>
  <c r="AH720" i="8" s="1"/>
  <c r="AI720" i="8" s="1"/>
  <c r="AE720" i="8"/>
  <c r="AF720" i="8" s="1"/>
  <c r="AB720" i="8"/>
  <c r="AC720" i="8" s="1"/>
  <c r="AT719" i="8"/>
  <c r="AU719" i="8" s="1"/>
  <c r="AS719" i="8"/>
  <c r="AR719" i="8"/>
  <c r="AQ719" i="8"/>
  <c r="AP719" i="8"/>
  <c r="AO719" i="8"/>
  <c r="AN719" i="8"/>
  <c r="AM719" i="8"/>
  <c r="AL719" i="8"/>
  <c r="AK719" i="8"/>
  <c r="AJ719" i="8"/>
  <c r="AG719" i="8"/>
  <c r="AH719" i="8" s="1"/>
  <c r="AI719" i="8" s="1"/>
  <c r="AE719" i="8"/>
  <c r="AF719" i="8" s="1"/>
  <c r="AB719" i="8"/>
  <c r="AC719" i="8" s="1"/>
  <c r="AT718" i="8"/>
  <c r="AU718" i="8" s="1"/>
  <c r="AS718" i="8"/>
  <c r="AR718" i="8"/>
  <c r="AQ718" i="8"/>
  <c r="AP718" i="8"/>
  <c r="AO718" i="8"/>
  <c r="AN718" i="8"/>
  <c r="AM718" i="8"/>
  <c r="AL718" i="8"/>
  <c r="AK718" i="8"/>
  <c r="AJ718" i="8"/>
  <c r="AG718" i="8"/>
  <c r="AH718" i="8" s="1"/>
  <c r="AI718" i="8" s="1"/>
  <c r="AE718" i="8"/>
  <c r="AF718" i="8" s="1"/>
  <c r="AB718" i="8"/>
  <c r="AC718" i="8" s="1"/>
  <c r="AT717" i="8"/>
  <c r="AU717" i="8" s="1"/>
  <c r="AS717" i="8"/>
  <c r="AR717" i="8"/>
  <c r="AQ717" i="8"/>
  <c r="AP717" i="8"/>
  <c r="AO717" i="8"/>
  <c r="AN717" i="8"/>
  <c r="AM717" i="8"/>
  <c r="AL717" i="8"/>
  <c r="AK717" i="8"/>
  <c r="AJ717" i="8"/>
  <c r="AG717" i="8"/>
  <c r="AH717" i="8" s="1"/>
  <c r="AI717" i="8" s="1"/>
  <c r="AE717" i="8"/>
  <c r="AF717" i="8" s="1"/>
  <c r="AB717" i="8"/>
  <c r="AC717" i="8" s="1"/>
  <c r="AU716" i="8"/>
  <c r="AT716" i="8"/>
  <c r="AS716" i="8"/>
  <c r="AR716" i="8"/>
  <c r="AQ716" i="8"/>
  <c r="AP716" i="8"/>
  <c r="AO716" i="8"/>
  <c r="AN716" i="8"/>
  <c r="AM716" i="8"/>
  <c r="AL716" i="8"/>
  <c r="AK716" i="8"/>
  <c r="AJ716" i="8"/>
  <c r="AG716" i="8"/>
  <c r="AH716" i="8" s="1"/>
  <c r="AI716" i="8" s="1"/>
  <c r="AE716" i="8"/>
  <c r="AF716" i="8" s="1"/>
  <c r="AB716" i="8"/>
  <c r="AC716" i="8" s="1"/>
  <c r="AT715" i="8"/>
  <c r="AU715" i="8" s="1"/>
  <c r="AS715" i="8"/>
  <c r="AR715" i="8"/>
  <c r="AQ715" i="8"/>
  <c r="AP715" i="8"/>
  <c r="AO715" i="8"/>
  <c r="AN715" i="8"/>
  <c r="AM715" i="8"/>
  <c r="AL715" i="8"/>
  <c r="AK715" i="8"/>
  <c r="AJ715" i="8"/>
  <c r="AG715" i="8"/>
  <c r="AH715" i="8" s="1"/>
  <c r="AI715" i="8" s="1"/>
  <c r="AE715" i="8"/>
  <c r="AF715" i="8" s="1"/>
  <c r="AB715" i="8"/>
  <c r="AC715" i="8" s="1"/>
  <c r="AT714" i="8"/>
  <c r="AU714" i="8" s="1"/>
  <c r="AS714" i="8"/>
  <c r="AR714" i="8"/>
  <c r="AQ714" i="8"/>
  <c r="AP714" i="8"/>
  <c r="AO714" i="8"/>
  <c r="AN714" i="8"/>
  <c r="AM714" i="8"/>
  <c r="AL714" i="8"/>
  <c r="AK714" i="8"/>
  <c r="AJ714" i="8"/>
  <c r="AG714" i="8"/>
  <c r="AH714" i="8" s="1"/>
  <c r="AI714" i="8" s="1"/>
  <c r="AE714" i="8"/>
  <c r="AF714" i="8" s="1"/>
  <c r="AB714" i="8"/>
  <c r="AC714" i="8" s="1"/>
  <c r="AT713" i="8"/>
  <c r="AU713" i="8" s="1"/>
  <c r="AS713" i="8"/>
  <c r="AR713" i="8"/>
  <c r="AQ713" i="8"/>
  <c r="AP713" i="8"/>
  <c r="AO713" i="8"/>
  <c r="AN713" i="8"/>
  <c r="AM713" i="8"/>
  <c r="AL713" i="8"/>
  <c r="AK713" i="8"/>
  <c r="AJ713" i="8"/>
  <c r="AG713" i="8"/>
  <c r="AH713" i="8" s="1"/>
  <c r="AI713" i="8" s="1"/>
  <c r="AE713" i="8"/>
  <c r="AF713" i="8" s="1"/>
  <c r="AB713" i="8"/>
  <c r="AC713" i="8" s="1"/>
  <c r="AT712" i="8"/>
  <c r="AU712" i="8" s="1"/>
  <c r="AS712" i="8"/>
  <c r="AR712" i="8"/>
  <c r="AQ712" i="8"/>
  <c r="AP712" i="8"/>
  <c r="AO712" i="8"/>
  <c r="AN712" i="8"/>
  <c r="AM712" i="8"/>
  <c r="AL712" i="8"/>
  <c r="AK712" i="8"/>
  <c r="AJ712" i="8"/>
  <c r="AG712" i="8"/>
  <c r="AH712" i="8" s="1"/>
  <c r="AI712" i="8" s="1"/>
  <c r="AE712" i="8"/>
  <c r="AF712" i="8" s="1"/>
  <c r="AC712" i="8"/>
  <c r="AB712" i="8"/>
  <c r="AT711" i="8"/>
  <c r="AU711" i="8" s="1"/>
  <c r="AS711" i="8"/>
  <c r="AR711" i="8"/>
  <c r="AQ711" i="8"/>
  <c r="AP711" i="8"/>
  <c r="AO711" i="8"/>
  <c r="AN711" i="8"/>
  <c r="AM711" i="8"/>
  <c r="AL711" i="8"/>
  <c r="AK711" i="8"/>
  <c r="AJ711" i="8"/>
  <c r="AG711" i="8"/>
  <c r="AH711" i="8" s="1"/>
  <c r="AI711" i="8" s="1"/>
  <c r="AE711" i="8"/>
  <c r="AF711" i="8" s="1"/>
  <c r="AC711" i="8"/>
  <c r="AB711" i="8"/>
  <c r="AT710" i="8"/>
  <c r="AU710" i="8" s="1"/>
  <c r="AS710" i="8"/>
  <c r="AR710" i="8"/>
  <c r="AQ710" i="8"/>
  <c r="AP710" i="8"/>
  <c r="AO710" i="8"/>
  <c r="AN710" i="8"/>
  <c r="AM710" i="8"/>
  <c r="AL710" i="8"/>
  <c r="AK710" i="8"/>
  <c r="AJ710" i="8"/>
  <c r="AG710" i="8"/>
  <c r="AH710" i="8" s="1"/>
  <c r="AI710" i="8" s="1"/>
  <c r="AE710" i="8"/>
  <c r="AF710" i="8" s="1"/>
  <c r="AB710" i="8"/>
  <c r="AC710" i="8" s="1"/>
  <c r="AT709" i="8"/>
  <c r="AU709" i="8" s="1"/>
  <c r="AS709" i="8"/>
  <c r="AR709" i="8"/>
  <c r="AQ709" i="8"/>
  <c r="AP709" i="8"/>
  <c r="AO709" i="8"/>
  <c r="AN709" i="8"/>
  <c r="AM709" i="8"/>
  <c r="AL709" i="8"/>
  <c r="AK709" i="8"/>
  <c r="AJ709" i="8"/>
  <c r="AG709" i="8"/>
  <c r="AH709" i="8" s="1"/>
  <c r="AI709" i="8" s="1"/>
  <c r="AE709" i="8"/>
  <c r="AF709" i="8" s="1"/>
  <c r="AB709" i="8"/>
  <c r="AC709" i="8" s="1"/>
  <c r="AT708" i="8"/>
  <c r="AU708" i="8" s="1"/>
  <c r="AS708" i="8"/>
  <c r="AR708" i="8"/>
  <c r="AQ708" i="8"/>
  <c r="AP708" i="8"/>
  <c r="AO708" i="8"/>
  <c r="AN708" i="8"/>
  <c r="AM708" i="8"/>
  <c r="AL708" i="8"/>
  <c r="AK708" i="8"/>
  <c r="AJ708" i="8"/>
  <c r="AG708" i="8"/>
  <c r="AH708" i="8" s="1"/>
  <c r="AI708" i="8" s="1"/>
  <c r="AE708" i="8"/>
  <c r="AF708" i="8" s="1"/>
  <c r="AB708" i="8"/>
  <c r="AC708" i="8" s="1"/>
  <c r="AT707" i="8"/>
  <c r="AU707" i="8" s="1"/>
  <c r="AS707" i="8"/>
  <c r="AR707" i="8"/>
  <c r="AQ707" i="8"/>
  <c r="AP707" i="8"/>
  <c r="AO707" i="8"/>
  <c r="AN707" i="8"/>
  <c r="AM707" i="8"/>
  <c r="AL707" i="8"/>
  <c r="AK707" i="8"/>
  <c r="AJ707" i="8"/>
  <c r="AG707" i="8"/>
  <c r="AH707" i="8" s="1"/>
  <c r="AI707" i="8" s="1"/>
  <c r="AE707" i="8"/>
  <c r="AF707" i="8" s="1"/>
  <c r="AB707" i="8"/>
  <c r="AC707" i="8" s="1"/>
  <c r="AT706" i="8"/>
  <c r="AU706" i="8" s="1"/>
  <c r="AS706" i="8"/>
  <c r="AR706" i="8"/>
  <c r="AQ706" i="8"/>
  <c r="AP706" i="8"/>
  <c r="AO706" i="8"/>
  <c r="AN706" i="8"/>
  <c r="AM706" i="8"/>
  <c r="AL706" i="8"/>
  <c r="AK706" i="8"/>
  <c r="AJ706" i="8"/>
  <c r="AH706" i="8"/>
  <c r="AI706" i="8" s="1"/>
  <c r="AG706" i="8"/>
  <c r="AF706" i="8"/>
  <c r="AE706" i="8"/>
  <c r="AB706" i="8"/>
  <c r="AC706" i="8" s="1"/>
  <c r="AT705" i="8"/>
  <c r="AU705" i="8" s="1"/>
  <c r="AS705" i="8"/>
  <c r="AR705" i="8"/>
  <c r="AQ705" i="8"/>
  <c r="AP705" i="8"/>
  <c r="AO705" i="8"/>
  <c r="AN705" i="8"/>
  <c r="AM705" i="8"/>
  <c r="AL705" i="8"/>
  <c r="AK705" i="8"/>
  <c r="AJ705" i="8"/>
  <c r="AG705" i="8"/>
  <c r="AH705" i="8" s="1"/>
  <c r="AI705" i="8" s="1"/>
  <c r="AE705" i="8"/>
  <c r="AF705" i="8" s="1"/>
  <c r="AB705" i="8"/>
  <c r="AC705" i="8" s="1"/>
  <c r="AT704" i="8"/>
  <c r="AU704" i="8" s="1"/>
  <c r="AS704" i="8"/>
  <c r="AR704" i="8"/>
  <c r="AQ704" i="8"/>
  <c r="AP704" i="8"/>
  <c r="AO704" i="8"/>
  <c r="AN704" i="8"/>
  <c r="AM704" i="8"/>
  <c r="AL704" i="8"/>
  <c r="AK704" i="8"/>
  <c r="AJ704" i="8"/>
  <c r="AG704" i="8"/>
  <c r="AH704" i="8" s="1"/>
  <c r="AI704" i="8" s="1"/>
  <c r="AE704" i="8"/>
  <c r="AF704" i="8" s="1"/>
  <c r="AB704" i="8"/>
  <c r="AC704" i="8" s="1"/>
  <c r="AT703" i="8"/>
  <c r="AU703" i="8" s="1"/>
  <c r="AS703" i="8"/>
  <c r="AR703" i="8"/>
  <c r="AQ703" i="8"/>
  <c r="AP703" i="8"/>
  <c r="AO703" i="8"/>
  <c r="AN703" i="8"/>
  <c r="AM703" i="8"/>
  <c r="AL703" i="8"/>
  <c r="AK703" i="8"/>
  <c r="AJ703" i="8"/>
  <c r="AG703" i="8"/>
  <c r="AH703" i="8" s="1"/>
  <c r="AI703" i="8" s="1"/>
  <c r="AE703" i="8"/>
  <c r="AF703" i="8" s="1"/>
  <c r="AB703" i="8"/>
  <c r="AC703" i="8" s="1"/>
  <c r="AT702" i="8"/>
  <c r="AU702" i="8" s="1"/>
  <c r="AS702" i="8"/>
  <c r="AR702" i="8"/>
  <c r="AQ702" i="8"/>
  <c r="AP702" i="8"/>
  <c r="AO702" i="8"/>
  <c r="AN702" i="8"/>
  <c r="AM702" i="8"/>
  <c r="AL702" i="8"/>
  <c r="AK702" i="8"/>
  <c r="AJ702" i="8"/>
  <c r="AG702" i="8"/>
  <c r="AH702" i="8" s="1"/>
  <c r="AI702" i="8" s="1"/>
  <c r="AE702" i="8"/>
  <c r="AF702" i="8" s="1"/>
  <c r="AB702" i="8"/>
  <c r="AC702" i="8" s="1"/>
  <c r="AT701" i="8"/>
  <c r="AU701" i="8" s="1"/>
  <c r="AS701" i="8"/>
  <c r="AR701" i="8"/>
  <c r="AQ701" i="8"/>
  <c r="AP701" i="8"/>
  <c r="AO701" i="8"/>
  <c r="AN701" i="8"/>
  <c r="AM701" i="8"/>
  <c r="AL701" i="8"/>
  <c r="AK701" i="8"/>
  <c r="AJ701" i="8"/>
  <c r="AG701" i="8"/>
  <c r="AH701" i="8" s="1"/>
  <c r="AI701" i="8" s="1"/>
  <c r="AE701" i="8"/>
  <c r="AF701" i="8" s="1"/>
  <c r="AB701" i="8"/>
  <c r="AC701" i="8" s="1"/>
  <c r="AT700" i="8"/>
  <c r="AU700" i="8" s="1"/>
  <c r="AS700" i="8"/>
  <c r="AR700" i="8"/>
  <c r="AQ700" i="8"/>
  <c r="AP700" i="8"/>
  <c r="AO700" i="8"/>
  <c r="AN700" i="8"/>
  <c r="AM700" i="8"/>
  <c r="AL700" i="8"/>
  <c r="AK700" i="8"/>
  <c r="AJ700" i="8"/>
  <c r="AG700" i="8"/>
  <c r="AH700" i="8" s="1"/>
  <c r="AI700" i="8" s="1"/>
  <c r="AE700" i="8"/>
  <c r="AF700" i="8" s="1"/>
  <c r="AB700" i="8"/>
  <c r="AC700" i="8" s="1"/>
  <c r="AT699" i="8"/>
  <c r="AU699" i="8" s="1"/>
  <c r="AS699" i="8"/>
  <c r="AR699" i="8"/>
  <c r="AQ699" i="8"/>
  <c r="AP699" i="8"/>
  <c r="AO699" i="8"/>
  <c r="AN699" i="8"/>
  <c r="AM699" i="8"/>
  <c r="AL699" i="8"/>
  <c r="AK699" i="8"/>
  <c r="AJ699" i="8"/>
  <c r="AH699" i="8"/>
  <c r="AI699" i="8" s="1"/>
  <c r="AG699" i="8"/>
  <c r="AE699" i="8"/>
  <c r="AF699" i="8" s="1"/>
  <c r="AB699" i="8"/>
  <c r="AC699" i="8" s="1"/>
  <c r="AT698" i="8"/>
  <c r="AU698" i="8" s="1"/>
  <c r="AS698" i="8"/>
  <c r="AR698" i="8"/>
  <c r="AQ698" i="8"/>
  <c r="AP698" i="8"/>
  <c r="AO698" i="8"/>
  <c r="AN698" i="8"/>
  <c r="AM698" i="8"/>
  <c r="AL698" i="8"/>
  <c r="AK698" i="8"/>
  <c r="AJ698" i="8"/>
  <c r="AG698" i="8"/>
  <c r="AH698" i="8" s="1"/>
  <c r="AI698" i="8" s="1"/>
  <c r="AE698" i="8"/>
  <c r="AF698" i="8" s="1"/>
  <c r="AC698" i="8"/>
  <c r="AB698" i="8"/>
  <c r="AT697" i="8"/>
  <c r="AU697" i="8" s="1"/>
  <c r="AS697" i="8"/>
  <c r="AR697" i="8"/>
  <c r="AQ697" i="8"/>
  <c r="AP697" i="8"/>
  <c r="AO697" i="8"/>
  <c r="AN697" i="8"/>
  <c r="AM697" i="8"/>
  <c r="AL697" i="8"/>
  <c r="AK697" i="8"/>
  <c r="AJ697" i="8"/>
  <c r="AG697" i="8"/>
  <c r="AH697" i="8" s="1"/>
  <c r="AI697" i="8" s="1"/>
  <c r="AE697" i="8"/>
  <c r="AF697" i="8" s="1"/>
  <c r="AB697" i="8"/>
  <c r="AC697" i="8" s="1"/>
  <c r="AT696" i="8"/>
  <c r="AU696" i="8" s="1"/>
  <c r="AS696" i="8"/>
  <c r="AR696" i="8"/>
  <c r="AQ696" i="8"/>
  <c r="AP696" i="8"/>
  <c r="AO696" i="8"/>
  <c r="AN696" i="8"/>
  <c r="AM696" i="8"/>
  <c r="AL696" i="8"/>
  <c r="AK696" i="8"/>
  <c r="AJ696" i="8"/>
  <c r="AG696" i="8"/>
  <c r="AH696" i="8" s="1"/>
  <c r="AI696" i="8" s="1"/>
  <c r="AE696" i="8"/>
  <c r="AF696" i="8" s="1"/>
  <c r="AB696" i="8"/>
  <c r="AC696" i="8" s="1"/>
  <c r="AT695" i="8"/>
  <c r="AU695" i="8" s="1"/>
  <c r="AS695" i="8"/>
  <c r="AR695" i="8"/>
  <c r="AQ695" i="8"/>
  <c r="AP695" i="8"/>
  <c r="AO695" i="8"/>
  <c r="AN695" i="8"/>
  <c r="AM695" i="8"/>
  <c r="AL695" i="8"/>
  <c r="AK695" i="8"/>
  <c r="AJ695" i="8"/>
  <c r="AG695" i="8"/>
  <c r="AH695" i="8" s="1"/>
  <c r="AI695" i="8" s="1"/>
  <c r="AE695" i="8"/>
  <c r="AF695" i="8" s="1"/>
  <c r="AB695" i="8"/>
  <c r="AC695" i="8" s="1"/>
  <c r="AT694" i="8"/>
  <c r="AU694" i="8" s="1"/>
  <c r="AS694" i="8"/>
  <c r="AR694" i="8"/>
  <c r="AQ694" i="8"/>
  <c r="AP694" i="8"/>
  <c r="AO694" i="8"/>
  <c r="AN694" i="8"/>
  <c r="AM694" i="8"/>
  <c r="AL694" i="8"/>
  <c r="AK694" i="8"/>
  <c r="AJ694" i="8"/>
  <c r="AG694" i="8"/>
  <c r="AH694" i="8" s="1"/>
  <c r="AI694" i="8" s="1"/>
  <c r="AE694" i="8"/>
  <c r="AF694" i="8" s="1"/>
  <c r="AB694" i="8"/>
  <c r="AC694" i="8" s="1"/>
  <c r="AT693" i="8"/>
  <c r="AU693" i="8" s="1"/>
  <c r="AS693" i="8"/>
  <c r="AR693" i="8"/>
  <c r="AQ693" i="8"/>
  <c r="AP693" i="8"/>
  <c r="AO693" i="8"/>
  <c r="AN693" i="8"/>
  <c r="AM693" i="8"/>
  <c r="AL693" i="8"/>
  <c r="AK693" i="8"/>
  <c r="AJ693" i="8"/>
  <c r="AG693" i="8"/>
  <c r="AH693" i="8" s="1"/>
  <c r="AI693" i="8" s="1"/>
  <c r="AE693" i="8"/>
  <c r="AF693" i="8" s="1"/>
  <c r="AB693" i="8"/>
  <c r="AC693" i="8" s="1"/>
  <c r="AT692" i="8"/>
  <c r="AU692" i="8" s="1"/>
  <c r="AS692" i="8"/>
  <c r="AR692" i="8"/>
  <c r="AQ692" i="8"/>
  <c r="AP692" i="8"/>
  <c r="AO692" i="8"/>
  <c r="AN692" i="8"/>
  <c r="AM692" i="8"/>
  <c r="AL692" i="8"/>
  <c r="AK692" i="8"/>
  <c r="AJ692" i="8"/>
  <c r="AH692" i="8"/>
  <c r="AI692" i="8" s="1"/>
  <c r="AG692" i="8"/>
  <c r="AE692" i="8"/>
  <c r="AF692" i="8" s="1"/>
  <c r="AB692" i="8"/>
  <c r="AC692" i="8" s="1"/>
  <c r="AT691" i="8"/>
  <c r="AU691" i="8" s="1"/>
  <c r="AS691" i="8"/>
  <c r="AR691" i="8"/>
  <c r="AQ691" i="8"/>
  <c r="AP691" i="8"/>
  <c r="AO691" i="8"/>
  <c r="AN691" i="8"/>
  <c r="AM691" i="8"/>
  <c r="AL691" i="8"/>
  <c r="AK691" i="8"/>
  <c r="AJ691" i="8"/>
  <c r="AG691" i="8"/>
  <c r="AH691" i="8" s="1"/>
  <c r="AI691" i="8" s="1"/>
  <c r="AE691" i="8"/>
  <c r="AF691" i="8" s="1"/>
  <c r="AB691" i="8"/>
  <c r="AC691" i="8" s="1"/>
  <c r="AT690" i="8"/>
  <c r="AU690" i="8" s="1"/>
  <c r="AS690" i="8"/>
  <c r="AR690" i="8"/>
  <c r="AQ690" i="8"/>
  <c r="AP690" i="8"/>
  <c r="AO690" i="8"/>
  <c r="AN690" i="8"/>
  <c r="AM690" i="8"/>
  <c r="AL690" i="8"/>
  <c r="AK690" i="8"/>
  <c r="AJ690" i="8"/>
  <c r="AH690" i="8"/>
  <c r="AI690" i="8" s="1"/>
  <c r="AG690" i="8"/>
  <c r="AE690" i="8"/>
  <c r="AF690" i="8" s="1"/>
  <c r="AB690" i="8"/>
  <c r="AC690" i="8" s="1"/>
  <c r="AT689" i="8"/>
  <c r="AU689" i="8" s="1"/>
  <c r="AS689" i="8"/>
  <c r="AR689" i="8"/>
  <c r="AQ689" i="8"/>
  <c r="AP689" i="8"/>
  <c r="AO689" i="8"/>
  <c r="AN689" i="8"/>
  <c r="AM689" i="8"/>
  <c r="AL689" i="8"/>
  <c r="AK689" i="8"/>
  <c r="AJ689" i="8"/>
  <c r="AG689" i="8"/>
  <c r="AH689" i="8" s="1"/>
  <c r="AI689" i="8" s="1"/>
  <c r="AE689" i="8"/>
  <c r="AF689" i="8" s="1"/>
  <c r="AB689" i="8"/>
  <c r="AC689" i="8" s="1"/>
  <c r="AT688" i="8"/>
  <c r="AU688" i="8" s="1"/>
  <c r="AS688" i="8"/>
  <c r="AR688" i="8"/>
  <c r="AQ688" i="8"/>
  <c r="AP688" i="8"/>
  <c r="AO688" i="8"/>
  <c r="AN688" i="8"/>
  <c r="AM688" i="8"/>
  <c r="AL688" i="8"/>
  <c r="AK688" i="8"/>
  <c r="AJ688" i="8"/>
  <c r="AG688" i="8"/>
  <c r="AH688" i="8" s="1"/>
  <c r="AI688" i="8" s="1"/>
  <c r="AE688" i="8"/>
  <c r="AF688" i="8" s="1"/>
  <c r="AB688" i="8"/>
  <c r="AC688" i="8" s="1"/>
  <c r="AT687" i="8"/>
  <c r="AU687" i="8" s="1"/>
  <c r="AS687" i="8"/>
  <c r="AR687" i="8"/>
  <c r="AQ687" i="8"/>
  <c r="AP687" i="8"/>
  <c r="AO687" i="8"/>
  <c r="AN687" i="8"/>
  <c r="AM687" i="8"/>
  <c r="AL687" i="8"/>
  <c r="AK687" i="8"/>
  <c r="AJ687" i="8"/>
  <c r="AG687" i="8"/>
  <c r="AH687" i="8" s="1"/>
  <c r="AI687" i="8" s="1"/>
  <c r="AE687" i="8"/>
  <c r="AF687" i="8" s="1"/>
  <c r="AB687" i="8"/>
  <c r="AC687" i="8" s="1"/>
  <c r="AT686" i="8"/>
  <c r="AU686" i="8" s="1"/>
  <c r="AS686" i="8"/>
  <c r="AR686" i="8"/>
  <c r="AQ686" i="8"/>
  <c r="AP686" i="8"/>
  <c r="AO686" i="8"/>
  <c r="AN686" i="8"/>
  <c r="AM686" i="8"/>
  <c r="AL686" i="8"/>
  <c r="AK686" i="8"/>
  <c r="AJ686" i="8"/>
  <c r="AG686" i="8"/>
  <c r="AH686" i="8" s="1"/>
  <c r="AI686" i="8" s="1"/>
  <c r="AE686" i="8"/>
  <c r="AF686" i="8" s="1"/>
  <c r="AB686" i="8"/>
  <c r="AC686" i="8" s="1"/>
  <c r="AT685" i="8"/>
  <c r="AU685" i="8" s="1"/>
  <c r="AS685" i="8"/>
  <c r="AR685" i="8"/>
  <c r="AQ685" i="8"/>
  <c r="AP685" i="8"/>
  <c r="AO685" i="8"/>
  <c r="AN685" i="8"/>
  <c r="AM685" i="8"/>
  <c r="AL685" i="8"/>
  <c r="AK685" i="8"/>
  <c r="AJ685" i="8"/>
  <c r="AG685" i="8"/>
  <c r="AH685" i="8" s="1"/>
  <c r="AI685" i="8" s="1"/>
  <c r="AE685" i="8"/>
  <c r="AF685" i="8" s="1"/>
  <c r="AB685" i="8"/>
  <c r="AC685" i="8" s="1"/>
  <c r="AT684" i="8"/>
  <c r="AU684" i="8" s="1"/>
  <c r="AS684" i="8"/>
  <c r="AR684" i="8"/>
  <c r="AQ684" i="8"/>
  <c r="AP684" i="8"/>
  <c r="AO684" i="8"/>
  <c r="AN684" i="8"/>
  <c r="AM684" i="8"/>
  <c r="AL684" i="8"/>
  <c r="AK684" i="8"/>
  <c r="AJ684" i="8"/>
  <c r="AG684" i="8"/>
  <c r="AH684" i="8" s="1"/>
  <c r="AI684" i="8" s="1"/>
  <c r="AE684" i="8"/>
  <c r="AF684" i="8" s="1"/>
  <c r="AB684" i="8"/>
  <c r="AC684" i="8" s="1"/>
  <c r="AT683" i="8"/>
  <c r="AU683" i="8" s="1"/>
  <c r="AS683" i="8"/>
  <c r="AR683" i="8"/>
  <c r="AQ683" i="8"/>
  <c r="AP683" i="8"/>
  <c r="AO683" i="8"/>
  <c r="AN683" i="8"/>
  <c r="AM683" i="8"/>
  <c r="AL683" i="8"/>
  <c r="AK683" i="8"/>
  <c r="AJ683" i="8"/>
  <c r="AG683" i="8"/>
  <c r="AH683" i="8" s="1"/>
  <c r="AI683" i="8" s="1"/>
  <c r="AE683" i="8"/>
  <c r="AF683" i="8" s="1"/>
  <c r="AB683" i="8"/>
  <c r="AC683" i="8" s="1"/>
  <c r="AT682" i="8"/>
  <c r="AU682" i="8" s="1"/>
  <c r="AS682" i="8"/>
  <c r="AR682" i="8"/>
  <c r="AQ682" i="8"/>
  <c r="AP682" i="8"/>
  <c r="AO682" i="8"/>
  <c r="AN682" i="8"/>
  <c r="AM682" i="8"/>
  <c r="AL682" i="8"/>
  <c r="AK682" i="8"/>
  <c r="AJ682" i="8"/>
  <c r="AG682" i="8"/>
  <c r="AH682" i="8" s="1"/>
  <c r="AI682" i="8" s="1"/>
  <c r="AE682" i="8"/>
  <c r="AF682" i="8" s="1"/>
  <c r="AB682" i="8"/>
  <c r="AC682" i="8" s="1"/>
  <c r="AT681" i="8"/>
  <c r="AU681" i="8" s="1"/>
  <c r="AS681" i="8"/>
  <c r="AR681" i="8"/>
  <c r="AQ681" i="8"/>
  <c r="AP681" i="8"/>
  <c r="AO681" i="8"/>
  <c r="AN681" i="8"/>
  <c r="AM681" i="8"/>
  <c r="AL681" i="8"/>
  <c r="AK681" i="8"/>
  <c r="AJ681" i="8"/>
  <c r="AG681" i="8"/>
  <c r="AH681" i="8" s="1"/>
  <c r="AI681" i="8" s="1"/>
  <c r="AE681" i="8"/>
  <c r="AF681" i="8" s="1"/>
  <c r="AB681" i="8"/>
  <c r="AC681" i="8" s="1"/>
  <c r="AT680" i="8"/>
  <c r="AU680" i="8" s="1"/>
  <c r="AS680" i="8"/>
  <c r="AR680" i="8"/>
  <c r="AQ680" i="8"/>
  <c r="AP680" i="8"/>
  <c r="AO680" i="8"/>
  <c r="AN680" i="8"/>
  <c r="AM680" i="8"/>
  <c r="AL680" i="8"/>
  <c r="AK680" i="8"/>
  <c r="AJ680" i="8"/>
  <c r="AG680" i="8"/>
  <c r="AH680" i="8" s="1"/>
  <c r="AI680" i="8" s="1"/>
  <c r="AE680" i="8"/>
  <c r="AF680" i="8" s="1"/>
  <c r="AB680" i="8"/>
  <c r="AC680" i="8" s="1"/>
  <c r="AT679" i="8"/>
  <c r="AU679" i="8" s="1"/>
  <c r="AS679" i="8"/>
  <c r="AR679" i="8"/>
  <c r="AQ679" i="8"/>
  <c r="AP679" i="8"/>
  <c r="AO679" i="8"/>
  <c r="AN679" i="8"/>
  <c r="AM679" i="8"/>
  <c r="AL679" i="8"/>
  <c r="AK679" i="8"/>
  <c r="AJ679" i="8"/>
  <c r="AG679" i="8"/>
  <c r="AH679" i="8" s="1"/>
  <c r="AI679" i="8" s="1"/>
  <c r="AE679" i="8"/>
  <c r="AF679" i="8" s="1"/>
  <c r="AB679" i="8"/>
  <c r="AC679" i="8" s="1"/>
  <c r="AT678" i="8"/>
  <c r="AU678" i="8" s="1"/>
  <c r="AS678" i="8"/>
  <c r="AR678" i="8"/>
  <c r="AQ678" i="8"/>
  <c r="AP678" i="8"/>
  <c r="AO678" i="8"/>
  <c r="AN678" i="8"/>
  <c r="AM678" i="8"/>
  <c r="AL678" i="8"/>
  <c r="AK678" i="8"/>
  <c r="AJ678" i="8"/>
  <c r="AG678" i="8"/>
  <c r="AH678" i="8" s="1"/>
  <c r="AI678" i="8" s="1"/>
  <c r="AE678" i="8"/>
  <c r="AF678" i="8" s="1"/>
  <c r="AB678" i="8"/>
  <c r="AC678" i="8" s="1"/>
  <c r="AT677" i="8"/>
  <c r="AU677" i="8" s="1"/>
  <c r="AS677" i="8"/>
  <c r="AR677" i="8"/>
  <c r="AQ677" i="8"/>
  <c r="AP677" i="8"/>
  <c r="AO677" i="8"/>
  <c r="AN677" i="8"/>
  <c r="AM677" i="8"/>
  <c r="AL677" i="8"/>
  <c r="AK677" i="8"/>
  <c r="AJ677" i="8"/>
  <c r="AG677" i="8"/>
  <c r="AH677" i="8" s="1"/>
  <c r="AI677" i="8" s="1"/>
  <c r="AE677" i="8"/>
  <c r="AF677" i="8" s="1"/>
  <c r="AB677" i="8"/>
  <c r="AC677" i="8" s="1"/>
  <c r="AT676" i="8"/>
  <c r="AU676" i="8" s="1"/>
  <c r="AS676" i="8"/>
  <c r="AR676" i="8"/>
  <c r="AQ676" i="8"/>
  <c r="AP676" i="8"/>
  <c r="AO676" i="8"/>
  <c r="AN676" i="8"/>
  <c r="AM676" i="8"/>
  <c r="AL676" i="8"/>
  <c r="AK676" i="8"/>
  <c r="AJ676" i="8"/>
  <c r="AG676" i="8"/>
  <c r="AH676" i="8" s="1"/>
  <c r="AI676" i="8" s="1"/>
  <c r="AE676" i="8"/>
  <c r="AF676" i="8" s="1"/>
  <c r="AB676" i="8"/>
  <c r="AC676" i="8" s="1"/>
  <c r="AT675" i="8"/>
  <c r="AU675" i="8" s="1"/>
  <c r="AS675" i="8"/>
  <c r="AR675" i="8"/>
  <c r="AQ675" i="8"/>
  <c r="AP675" i="8"/>
  <c r="AO675" i="8"/>
  <c r="AN675" i="8"/>
  <c r="AM675" i="8"/>
  <c r="AL675" i="8"/>
  <c r="AK675" i="8"/>
  <c r="AJ675" i="8"/>
  <c r="AG675" i="8"/>
  <c r="AH675" i="8" s="1"/>
  <c r="AI675" i="8" s="1"/>
  <c r="AE675" i="8"/>
  <c r="AF675" i="8" s="1"/>
  <c r="AB675" i="8"/>
  <c r="AC675" i="8" s="1"/>
  <c r="AT674" i="8"/>
  <c r="AU674" i="8" s="1"/>
  <c r="AS674" i="8"/>
  <c r="AR674" i="8"/>
  <c r="AQ674" i="8"/>
  <c r="AP674" i="8"/>
  <c r="AO674" i="8"/>
  <c r="AN674" i="8"/>
  <c r="AM674" i="8"/>
  <c r="AL674" i="8"/>
  <c r="AK674" i="8"/>
  <c r="AJ674" i="8"/>
  <c r="AG674" i="8"/>
  <c r="AH674" i="8" s="1"/>
  <c r="AI674" i="8" s="1"/>
  <c r="AE674" i="8"/>
  <c r="AF674" i="8" s="1"/>
  <c r="AB674" i="8"/>
  <c r="AC674" i="8" s="1"/>
  <c r="AT673" i="8"/>
  <c r="AU673" i="8" s="1"/>
  <c r="AS673" i="8"/>
  <c r="AR673" i="8"/>
  <c r="AQ673" i="8"/>
  <c r="AP673" i="8"/>
  <c r="AO673" i="8"/>
  <c r="AN673" i="8"/>
  <c r="AM673" i="8"/>
  <c r="AL673" i="8"/>
  <c r="AK673" i="8"/>
  <c r="AJ673" i="8"/>
  <c r="AG673" i="8"/>
  <c r="AH673" i="8" s="1"/>
  <c r="AI673" i="8" s="1"/>
  <c r="AE673" i="8"/>
  <c r="AF673" i="8" s="1"/>
  <c r="AB673" i="8"/>
  <c r="AC673" i="8" s="1"/>
  <c r="AT672" i="8"/>
  <c r="AU672" i="8" s="1"/>
  <c r="AS672" i="8"/>
  <c r="AR672" i="8"/>
  <c r="AQ672" i="8"/>
  <c r="AP672" i="8"/>
  <c r="AO672" i="8"/>
  <c r="AN672" i="8"/>
  <c r="AM672" i="8"/>
  <c r="AL672" i="8"/>
  <c r="AK672" i="8"/>
  <c r="AJ672" i="8"/>
  <c r="AG672" i="8"/>
  <c r="AH672" i="8" s="1"/>
  <c r="AI672" i="8" s="1"/>
  <c r="AE672" i="8"/>
  <c r="AF672" i="8" s="1"/>
  <c r="AB672" i="8"/>
  <c r="AC672" i="8" s="1"/>
  <c r="AT671" i="8"/>
  <c r="AU671" i="8" s="1"/>
  <c r="AS671" i="8"/>
  <c r="AR671" i="8"/>
  <c r="AQ671" i="8"/>
  <c r="AP671" i="8"/>
  <c r="AO671" i="8"/>
  <c r="AN671" i="8"/>
  <c r="AM671" i="8"/>
  <c r="AL671" i="8"/>
  <c r="AK671" i="8"/>
  <c r="AJ671" i="8"/>
  <c r="AG671" i="8"/>
  <c r="AH671" i="8" s="1"/>
  <c r="AI671" i="8" s="1"/>
  <c r="AE671" i="8"/>
  <c r="AF671" i="8" s="1"/>
  <c r="AC671" i="8"/>
  <c r="AB671" i="8"/>
  <c r="AT670" i="8"/>
  <c r="AU670" i="8" s="1"/>
  <c r="AS670" i="8"/>
  <c r="AR670" i="8"/>
  <c r="AQ670" i="8"/>
  <c r="AP670" i="8"/>
  <c r="AO670" i="8"/>
  <c r="AN670" i="8"/>
  <c r="AM670" i="8"/>
  <c r="AL670" i="8"/>
  <c r="AK670" i="8"/>
  <c r="AJ670" i="8"/>
  <c r="AG670" i="8"/>
  <c r="AH670" i="8" s="1"/>
  <c r="AI670" i="8" s="1"/>
  <c r="AE670" i="8"/>
  <c r="AF670" i="8" s="1"/>
  <c r="AB670" i="8"/>
  <c r="AC670" i="8" s="1"/>
  <c r="AT669" i="8"/>
  <c r="AU669" i="8" s="1"/>
  <c r="AS669" i="8"/>
  <c r="AR669" i="8"/>
  <c r="AQ669" i="8"/>
  <c r="AP669" i="8"/>
  <c r="AO669" i="8"/>
  <c r="AN669" i="8"/>
  <c r="AM669" i="8"/>
  <c r="AL669" i="8"/>
  <c r="AK669" i="8"/>
  <c r="AJ669" i="8"/>
  <c r="AG669" i="8"/>
  <c r="AH669" i="8" s="1"/>
  <c r="AI669" i="8" s="1"/>
  <c r="AE669" i="8"/>
  <c r="AF669" i="8" s="1"/>
  <c r="AB669" i="8"/>
  <c r="AC669" i="8" s="1"/>
  <c r="AT668" i="8"/>
  <c r="AU668" i="8" s="1"/>
  <c r="AS668" i="8"/>
  <c r="AR668" i="8"/>
  <c r="AQ668" i="8"/>
  <c r="AP668" i="8"/>
  <c r="AO668" i="8"/>
  <c r="AN668" i="8"/>
  <c r="AM668" i="8"/>
  <c r="AL668" i="8"/>
  <c r="AK668" i="8"/>
  <c r="AJ668" i="8"/>
  <c r="AG668" i="8"/>
  <c r="AH668" i="8" s="1"/>
  <c r="AI668" i="8" s="1"/>
  <c r="AE668" i="8"/>
  <c r="AF668" i="8" s="1"/>
  <c r="AB668" i="8"/>
  <c r="AC668" i="8" s="1"/>
  <c r="AT667" i="8"/>
  <c r="AU667" i="8" s="1"/>
  <c r="AS667" i="8"/>
  <c r="AR667" i="8"/>
  <c r="AQ667" i="8"/>
  <c r="AP667" i="8"/>
  <c r="AO667" i="8"/>
  <c r="AN667" i="8"/>
  <c r="AM667" i="8"/>
  <c r="AL667" i="8"/>
  <c r="AK667" i="8"/>
  <c r="AJ667" i="8"/>
  <c r="AG667" i="8"/>
  <c r="AH667" i="8" s="1"/>
  <c r="AI667" i="8" s="1"/>
  <c r="AE667" i="8"/>
  <c r="AF667" i="8" s="1"/>
  <c r="AB667" i="8"/>
  <c r="AC667" i="8" s="1"/>
  <c r="AT666" i="8"/>
  <c r="AU666" i="8" s="1"/>
  <c r="AS666" i="8"/>
  <c r="AR666" i="8"/>
  <c r="AQ666" i="8"/>
  <c r="AP666" i="8"/>
  <c r="AO666" i="8"/>
  <c r="AN666" i="8"/>
  <c r="AM666" i="8"/>
  <c r="AL666" i="8"/>
  <c r="AK666" i="8"/>
  <c r="AJ666" i="8"/>
  <c r="AG666" i="8"/>
  <c r="AH666" i="8" s="1"/>
  <c r="AI666" i="8" s="1"/>
  <c r="AE666" i="8"/>
  <c r="AF666" i="8" s="1"/>
  <c r="AB666" i="8"/>
  <c r="AC666" i="8" s="1"/>
  <c r="AT665" i="8"/>
  <c r="AU665" i="8" s="1"/>
  <c r="AS665" i="8"/>
  <c r="AR665" i="8"/>
  <c r="AQ665" i="8"/>
  <c r="AP665" i="8"/>
  <c r="AO665" i="8"/>
  <c r="AN665" i="8"/>
  <c r="AM665" i="8"/>
  <c r="AL665" i="8"/>
  <c r="AK665" i="8"/>
  <c r="AJ665" i="8"/>
  <c r="AG665" i="8"/>
  <c r="AH665" i="8" s="1"/>
  <c r="AI665" i="8" s="1"/>
  <c r="AE665" i="8"/>
  <c r="AF665" i="8" s="1"/>
  <c r="AB665" i="8"/>
  <c r="AC665" i="8" s="1"/>
  <c r="AT664" i="8"/>
  <c r="AU664" i="8" s="1"/>
  <c r="AS664" i="8"/>
  <c r="AR664" i="8"/>
  <c r="AQ664" i="8"/>
  <c r="AP664" i="8"/>
  <c r="AO664" i="8"/>
  <c r="AN664" i="8"/>
  <c r="AM664" i="8"/>
  <c r="AL664" i="8"/>
  <c r="AK664" i="8"/>
  <c r="AJ664" i="8"/>
  <c r="AG664" i="8"/>
  <c r="AH664" i="8" s="1"/>
  <c r="AI664" i="8" s="1"/>
  <c r="AE664" i="8"/>
  <c r="AF664" i="8" s="1"/>
  <c r="AB664" i="8"/>
  <c r="AC664" i="8" s="1"/>
  <c r="AU663" i="8"/>
  <c r="AT663" i="8"/>
  <c r="AS663" i="8"/>
  <c r="AR663" i="8"/>
  <c r="AQ663" i="8"/>
  <c r="AP663" i="8"/>
  <c r="AO663" i="8"/>
  <c r="AN663" i="8"/>
  <c r="AM663" i="8"/>
  <c r="AL663" i="8"/>
  <c r="AK663" i="8"/>
  <c r="AJ663" i="8"/>
  <c r="AG663" i="8"/>
  <c r="AH663" i="8" s="1"/>
  <c r="AI663" i="8" s="1"/>
  <c r="AE663" i="8"/>
  <c r="AF663" i="8" s="1"/>
  <c r="AB663" i="8"/>
  <c r="AC663" i="8" s="1"/>
  <c r="AU662" i="8"/>
  <c r="AT662" i="8"/>
  <c r="AS662" i="8"/>
  <c r="AR662" i="8"/>
  <c r="AQ662" i="8"/>
  <c r="AP662" i="8"/>
  <c r="AO662" i="8"/>
  <c r="AN662" i="8"/>
  <c r="AM662" i="8"/>
  <c r="AL662" i="8"/>
  <c r="AK662" i="8"/>
  <c r="AJ662" i="8"/>
  <c r="AG662" i="8"/>
  <c r="AH662" i="8" s="1"/>
  <c r="AI662" i="8" s="1"/>
  <c r="AE662" i="8"/>
  <c r="AF662" i="8" s="1"/>
  <c r="AB662" i="8"/>
  <c r="AC662" i="8" s="1"/>
  <c r="AT661" i="8"/>
  <c r="AU661" i="8" s="1"/>
  <c r="AS661" i="8"/>
  <c r="AR661" i="8"/>
  <c r="AQ661" i="8"/>
  <c r="AP661" i="8"/>
  <c r="AO661" i="8"/>
  <c r="AN661" i="8"/>
  <c r="AM661" i="8"/>
  <c r="AL661" i="8"/>
  <c r="AK661" i="8"/>
  <c r="AJ661" i="8"/>
  <c r="AG661" i="8"/>
  <c r="AH661" i="8" s="1"/>
  <c r="AI661" i="8" s="1"/>
  <c r="AE661" i="8"/>
  <c r="AF661" i="8" s="1"/>
  <c r="AB661" i="8"/>
  <c r="AC661" i="8" s="1"/>
  <c r="AT660" i="8"/>
  <c r="AU660" i="8" s="1"/>
  <c r="AS660" i="8"/>
  <c r="AR660" i="8"/>
  <c r="AQ660" i="8"/>
  <c r="AP660" i="8"/>
  <c r="AO660" i="8"/>
  <c r="AN660" i="8"/>
  <c r="AM660" i="8"/>
  <c r="AL660" i="8"/>
  <c r="AK660" i="8"/>
  <c r="AJ660" i="8"/>
  <c r="AG660" i="8"/>
  <c r="AH660" i="8" s="1"/>
  <c r="AI660" i="8" s="1"/>
  <c r="AE660" i="8"/>
  <c r="AF660" i="8" s="1"/>
  <c r="AB660" i="8"/>
  <c r="AC660" i="8" s="1"/>
  <c r="AU659" i="8"/>
  <c r="AT659" i="8"/>
  <c r="AS659" i="8"/>
  <c r="AR659" i="8"/>
  <c r="AQ659" i="8"/>
  <c r="AP659" i="8"/>
  <c r="AO659" i="8"/>
  <c r="AN659" i="8"/>
  <c r="AM659" i="8"/>
  <c r="AL659" i="8"/>
  <c r="AK659" i="8"/>
  <c r="AJ659" i="8"/>
  <c r="AG659" i="8"/>
  <c r="AH659" i="8" s="1"/>
  <c r="AI659" i="8" s="1"/>
  <c r="AE659" i="8"/>
  <c r="AF659" i="8" s="1"/>
  <c r="AB659" i="8"/>
  <c r="AC659" i="8" s="1"/>
  <c r="AT658" i="8"/>
  <c r="AU658" i="8" s="1"/>
  <c r="AS658" i="8"/>
  <c r="AR658" i="8"/>
  <c r="AQ658" i="8"/>
  <c r="AP658" i="8"/>
  <c r="AO658" i="8"/>
  <c r="AN658" i="8"/>
  <c r="AM658" i="8"/>
  <c r="AL658" i="8"/>
  <c r="AK658" i="8"/>
  <c r="AJ658" i="8"/>
  <c r="AH658" i="8"/>
  <c r="AI658" i="8" s="1"/>
  <c r="AG658" i="8"/>
  <c r="AE658" i="8"/>
  <c r="AF658" i="8" s="1"/>
  <c r="AB658" i="8"/>
  <c r="AC658" i="8" s="1"/>
  <c r="AT657" i="8"/>
  <c r="AU657" i="8" s="1"/>
  <c r="AS657" i="8"/>
  <c r="AR657" i="8"/>
  <c r="AQ657" i="8"/>
  <c r="AP657" i="8"/>
  <c r="AO657" i="8"/>
  <c r="AN657" i="8"/>
  <c r="AM657" i="8"/>
  <c r="AL657" i="8"/>
  <c r="AK657" i="8"/>
  <c r="AJ657" i="8"/>
  <c r="AG657" i="8"/>
  <c r="AH657" i="8" s="1"/>
  <c r="AI657" i="8" s="1"/>
  <c r="AE657" i="8"/>
  <c r="AF657" i="8" s="1"/>
  <c r="AB657" i="8"/>
  <c r="AC657" i="8" s="1"/>
  <c r="AT656" i="8"/>
  <c r="AU656" i="8" s="1"/>
  <c r="AS656" i="8"/>
  <c r="AR656" i="8"/>
  <c r="AQ656" i="8"/>
  <c r="AP656" i="8"/>
  <c r="AO656" i="8"/>
  <c r="AN656" i="8"/>
  <c r="AM656" i="8"/>
  <c r="AL656" i="8"/>
  <c r="AK656" i="8"/>
  <c r="AJ656" i="8"/>
  <c r="AG656" i="8"/>
  <c r="AH656" i="8" s="1"/>
  <c r="AI656" i="8" s="1"/>
  <c r="AE656" i="8"/>
  <c r="AF656" i="8" s="1"/>
  <c r="AB656" i="8"/>
  <c r="AC656" i="8" s="1"/>
  <c r="AT655" i="8"/>
  <c r="AU655" i="8" s="1"/>
  <c r="AS655" i="8"/>
  <c r="AR655" i="8"/>
  <c r="AQ655" i="8"/>
  <c r="AP655" i="8"/>
  <c r="AO655" i="8"/>
  <c r="AN655" i="8"/>
  <c r="AM655" i="8"/>
  <c r="AL655" i="8"/>
  <c r="AK655" i="8"/>
  <c r="AJ655" i="8"/>
  <c r="AG655" i="8"/>
  <c r="AH655" i="8" s="1"/>
  <c r="AI655" i="8" s="1"/>
  <c r="AE655" i="8"/>
  <c r="AF655" i="8" s="1"/>
  <c r="AB655" i="8"/>
  <c r="AC655" i="8" s="1"/>
  <c r="AT654" i="8"/>
  <c r="AU654" i="8" s="1"/>
  <c r="AS654" i="8"/>
  <c r="AR654" i="8"/>
  <c r="AQ654" i="8"/>
  <c r="AP654" i="8"/>
  <c r="AO654" i="8"/>
  <c r="AN654" i="8"/>
  <c r="AM654" i="8"/>
  <c r="AL654" i="8"/>
  <c r="AK654" i="8"/>
  <c r="AJ654" i="8"/>
  <c r="AG654" i="8"/>
  <c r="AH654" i="8" s="1"/>
  <c r="AI654" i="8" s="1"/>
  <c r="AE654" i="8"/>
  <c r="AF654" i="8" s="1"/>
  <c r="AB654" i="8"/>
  <c r="AC654" i="8" s="1"/>
  <c r="AT653" i="8"/>
  <c r="AU653" i="8" s="1"/>
  <c r="AS653" i="8"/>
  <c r="AR653" i="8"/>
  <c r="AQ653" i="8"/>
  <c r="AP653" i="8"/>
  <c r="AO653" i="8"/>
  <c r="AN653" i="8"/>
  <c r="AM653" i="8"/>
  <c r="AL653" i="8"/>
  <c r="AK653" i="8"/>
  <c r="AJ653" i="8"/>
  <c r="AG653" i="8"/>
  <c r="AH653" i="8" s="1"/>
  <c r="AI653" i="8" s="1"/>
  <c r="AE653" i="8"/>
  <c r="AF653" i="8" s="1"/>
  <c r="AB653" i="8"/>
  <c r="AC653" i="8" s="1"/>
  <c r="AU652" i="8"/>
  <c r="AT652" i="8"/>
  <c r="AS652" i="8"/>
  <c r="AR652" i="8"/>
  <c r="AQ652" i="8"/>
  <c r="AP652" i="8"/>
  <c r="AO652" i="8"/>
  <c r="AN652" i="8"/>
  <c r="AM652" i="8"/>
  <c r="AL652" i="8"/>
  <c r="AK652" i="8"/>
  <c r="AJ652" i="8"/>
  <c r="AG652" i="8"/>
  <c r="AH652" i="8" s="1"/>
  <c r="AI652" i="8" s="1"/>
  <c r="AE652" i="8"/>
  <c r="AF652" i="8" s="1"/>
  <c r="AB652" i="8"/>
  <c r="AC652" i="8" s="1"/>
  <c r="AT651" i="8"/>
  <c r="AU651" i="8" s="1"/>
  <c r="AS651" i="8"/>
  <c r="AR651" i="8"/>
  <c r="AQ651" i="8"/>
  <c r="AP651" i="8"/>
  <c r="AO651" i="8"/>
  <c r="AN651" i="8"/>
  <c r="AM651" i="8"/>
  <c r="AL651" i="8"/>
  <c r="AK651" i="8"/>
  <c r="AJ651" i="8"/>
  <c r="AG651" i="8"/>
  <c r="AH651" i="8" s="1"/>
  <c r="AI651" i="8" s="1"/>
  <c r="AE651" i="8"/>
  <c r="AF651" i="8" s="1"/>
  <c r="AB651" i="8"/>
  <c r="AC651" i="8" s="1"/>
  <c r="AT650" i="8"/>
  <c r="AU650" i="8" s="1"/>
  <c r="AS650" i="8"/>
  <c r="AR650" i="8"/>
  <c r="AQ650" i="8"/>
  <c r="AP650" i="8"/>
  <c r="AO650" i="8"/>
  <c r="AN650" i="8"/>
  <c r="AM650" i="8"/>
  <c r="AL650" i="8"/>
  <c r="AK650" i="8"/>
  <c r="AJ650" i="8"/>
  <c r="AG650" i="8"/>
  <c r="AH650" i="8" s="1"/>
  <c r="AI650" i="8" s="1"/>
  <c r="AE650" i="8"/>
  <c r="AF650" i="8" s="1"/>
  <c r="AB650" i="8"/>
  <c r="AC650" i="8" s="1"/>
  <c r="AT649" i="8"/>
  <c r="AU649" i="8" s="1"/>
  <c r="AS649" i="8"/>
  <c r="AR649" i="8"/>
  <c r="AQ649" i="8"/>
  <c r="AP649" i="8"/>
  <c r="AO649" i="8"/>
  <c r="AN649" i="8"/>
  <c r="AM649" i="8"/>
  <c r="AL649" i="8"/>
  <c r="AK649" i="8"/>
  <c r="AJ649" i="8"/>
  <c r="AG649" i="8"/>
  <c r="AH649" i="8" s="1"/>
  <c r="AI649" i="8" s="1"/>
  <c r="AE649" i="8"/>
  <c r="AF649" i="8" s="1"/>
  <c r="AB649" i="8"/>
  <c r="AC649" i="8" s="1"/>
  <c r="AT648" i="8"/>
  <c r="AU648" i="8" s="1"/>
  <c r="AS648" i="8"/>
  <c r="AR648" i="8"/>
  <c r="AQ648" i="8"/>
  <c r="AP648" i="8"/>
  <c r="AO648" i="8"/>
  <c r="AN648" i="8"/>
  <c r="AM648" i="8"/>
  <c r="AL648" i="8"/>
  <c r="AK648" i="8"/>
  <c r="AJ648" i="8"/>
  <c r="AG648" i="8"/>
  <c r="AH648" i="8" s="1"/>
  <c r="AI648" i="8" s="1"/>
  <c r="AE648" i="8"/>
  <c r="AF648" i="8" s="1"/>
  <c r="AC648" i="8"/>
  <c r="AB648" i="8"/>
  <c r="AT647" i="8"/>
  <c r="AU647" i="8" s="1"/>
  <c r="AS647" i="8"/>
  <c r="AR647" i="8"/>
  <c r="AQ647" i="8"/>
  <c r="AP647" i="8"/>
  <c r="AO647" i="8"/>
  <c r="AN647" i="8"/>
  <c r="AM647" i="8"/>
  <c r="AL647" i="8"/>
  <c r="AK647" i="8"/>
  <c r="AJ647" i="8"/>
  <c r="AG647" i="8"/>
  <c r="AH647" i="8" s="1"/>
  <c r="AI647" i="8" s="1"/>
  <c r="AE647" i="8"/>
  <c r="AF647" i="8" s="1"/>
  <c r="AB647" i="8"/>
  <c r="AC647" i="8" s="1"/>
  <c r="AT646" i="8"/>
  <c r="AU646" i="8" s="1"/>
  <c r="AS646" i="8"/>
  <c r="AR646" i="8"/>
  <c r="AQ646" i="8"/>
  <c r="AP646" i="8"/>
  <c r="AO646" i="8"/>
  <c r="AN646" i="8"/>
  <c r="AM646" i="8"/>
  <c r="AL646" i="8"/>
  <c r="AK646" i="8"/>
  <c r="AJ646" i="8"/>
  <c r="AG646" i="8"/>
  <c r="AH646" i="8" s="1"/>
  <c r="AI646" i="8" s="1"/>
  <c r="AE646" i="8"/>
  <c r="AF646" i="8" s="1"/>
  <c r="AB646" i="8"/>
  <c r="AC646" i="8" s="1"/>
  <c r="AT645" i="8"/>
  <c r="AU645" i="8" s="1"/>
  <c r="AS645" i="8"/>
  <c r="AR645" i="8"/>
  <c r="AQ645" i="8"/>
  <c r="AP645" i="8"/>
  <c r="AO645" i="8"/>
  <c r="AN645" i="8"/>
  <c r="AM645" i="8"/>
  <c r="AL645" i="8"/>
  <c r="AK645" i="8"/>
  <c r="AJ645" i="8"/>
  <c r="AH645" i="8"/>
  <c r="AI645" i="8" s="1"/>
  <c r="AG645" i="8"/>
  <c r="AE645" i="8"/>
  <c r="AF645" i="8" s="1"/>
  <c r="AB645" i="8"/>
  <c r="AC645" i="8" s="1"/>
  <c r="AT644" i="8"/>
  <c r="AU644" i="8" s="1"/>
  <c r="AS644" i="8"/>
  <c r="AR644" i="8"/>
  <c r="AQ644" i="8"/>
  <c r="AP644" i="8"/>
  <c r="AO644" i="8"/>
  <c r="AN644" i="8"/>
  <c r="AM644" i="8"/>
  <c r="AL644" i="8"/>
  <c r="AK644" i="8"/>
  <c r="AJ644" i="8"/>
  <c r="AG644" i="8"/>
  <c r="AH644" i="8" s="1"/>
  <c r="AI644" i="8" s="1"/>
  <c r="AE644" i="8"/>
  <c r="AF644" i="8" s="1"/>
  <c r="AB644" i="8"/>
  <c r="AC644" i="8" s="1"/>
  <c r="AT643" i="8"/>
  <c r="AU643" i="8" s="1"/>
  <c r="AS643" i="8"/>
  <c r="AR643" i="8"/>
  <c r="AQ643" i="8"/>
  <c r="AP643" i="8"/>
  <c r="AO643" i="8"/>
  <c r="AN643" i="8"/>
  <c r="AM643" i="8"/>
  <c r="AL643" i="8"/>
  <c r="AK643" i="8"/>
  <c r="AJ643" i="8"/>
  <c r="AG643" i="8"/>
  <c r="AH643" i="8" s="1"/>
  <c r="AI643" i="8" s="1"/>
  <c r="AE643" i="8"/>
  <c r="AF643" i="8" s="1"/>
  <c r="AB643" i="8"/>
  <c r="AC643" i="8" s="1"/>
  <c r="AT642" i="8"/>
  <c r="AU642" i="8" s="1"/>
  <c r="AS642" i="8"/>
  <c r="AR642" i="8"/>
  <c r="AQ642" i="8"/>
  <c r="AP642" i="8"/>
  <c r="AO642" i="8"/>
  <c r="AN642" i="8"/>
  <c r="AM642" i="8"/>
  <c r="AL642" i="8"/>
  <c r="AK642" i="8"/>
  <c r="AJ642" i="8"/>
  <c r="AG642" i="8"/>
  <c r="AH642" i="8" s="1"/>
  <c r="AI642" i="8" s="1"/>
  <c r="AE642" i="8"/>
  <c r="AF642" i="8" s="1"/>
  <c r="AB642" i="8"/>
  <c r="AC642" i="8" s="1"/>
  <c r="AT641" i="8"/>
  <c r="AU641" i="8" s="1"/>
  <c r="AS641" i="8"/>
  <c r="AR641" i="8"/>
  <c r="AQ641" i="8"/>
  <c r="AP641" i="8"/>
  <c r="AO641" i="8"/>
  <c r="AN641" i="8"/>
  <c r="AM641" i="8"/>
  <c r="AL641" i="8"/>
  <c r="AK641" i="8"/>
  <c r="AJ641" i="8"/>
  <c r="AG641" i="8"/>
  <c r="AH641" i="8" s="1"/>
  <c r="AI641" i="8" s="1"/>
  <c r="AE641" i="8"/>
  <c r="AF641" i="8" s="1"/>
  <c r="AB641" i="8"/>
  <c r="AC641" i="8" s="1"/>
  <c r="AT640" i="8"/>
  <c r="AU640" i="8" s="1"/>
  <c r="AS640" i="8"/>
  <c r="AR640" i="8"/>
  <c r="AQ640" i="8"/>
  <c r="AP640" i="8"/>
  <c r="AO640" i="8"/>
  <c r="AN640" i="8"/>
  <c r="AM640" i="8"/>
  <c r="AL640" i="8"/>
  <c r="AK640" i="8"/>
  <c r="AJ640" i="8"/>
  <c r="AG640" i="8"/>
  <c r="AH640" i="8" s="1"/>
  <c r="AI640" i="8" s="1"/>
  <c r="AE640" i="8"/>
  <c r="AF640" i="8" s="1"/>
  <c r="AB640" i="8"/>
  <c r="AC640" i="8" s="1"/>
  <c r="AT639" i="8"/>
  <c r="AU639" i="8" s="1"/>
  <c r="AS639" i="8"/>
  <c r="AR639" i="8"/>
  <c r="AQ639" i="8"/>
  <c r="AP639" i="8"/>
  <c r="AO639" i="8"/>
  <c r="AN639" i="8"/>
  <c r="AM639" i="8"/>
  <c r="AL639" i="8"/>
  <c r="AK639" i="8"/>
  <c r="AJ639" i="8"/>
  <c r="AG639" i="8"/>
  <c r="AH639" i="8" s="1"/>
  <c r="AI639" i="8" s="1"/>
  <c r="AE639" i="8"/>
  <c r="AF639" i="8" s="1"/>
  <c r="AB639" i="8"/>
  <c r="AC639" i="8" s="1"/>
  <c r="AT638" i="8"/>
  <c r="AU638" i="8" s="1"/>
  <c r="AS638" i="8"/>
  <c r="AR638" i="8"/>
  <c r="AQ638" i="8"/>
  <c r="AP638" i="8"/>
  <c r="AO638" i="8"/>
  <c r="AN638" i="8"/>
  <c r="AM638" i="8"/>
  <c r="AL638" i="8"/>
  <c r="AK638" i="8"/>
  <c r="AJ638" i="8"/>
  <c r="AG638" i="8"/>
  <c r="AH638" i="8" s="1"/>
  <c r="AI638" i="8" s="1"/>
  <c r="AE638" i="8"/>
  <c r="AF638" i="8" s="1"/>
  <c r="AB638" i="8"/>
  <c r="AC638" i="8" s="1"/>
  <c r="AT637" i="8"/>
  <c r="AU637" i="8" s="1"/>
  <c r="AS637" i="8"/>
  <c r="AR637" i="8"/>
  <c r="AQ637" i="8"/>
  <c r="AP637" i="8"/>
  <c r="AO637" i="8"/>
  <c r="AN637" i="8"/>
  <c r="AM637" i="8"/>
  <c r="AL637" i="8"/>
  <c r="AK637" i="8"/>
  <c r="AJ637" i="8"/>
  <c r="AG637" i="8"/>
  <c r="AH637" i="8" s="1"/>
  <c r="AI637" i="8" s="1"/>
  <c r="AE637" i="8"/>
  <c r="AF637" i="8" s="1"/>
  <c r="AB637" i="8"/>
  <c r="AC637" i="8" s="1"/>
  <c r="AT636" i="8"/>
  <c r="AU636" i="8" s="1"/>
  <c r="AS636" i="8"/>
  <c r="AR636" i="8"/>
  <c r="AQ636" i="8"/>
  <c r="AP636" i="8"/>
  <c r="AO636" i="8"/>
  <c r="AN636" i="8"/>
  <c r="AM636" i="8"/>
  <c r="AL636" i="8"/>
  <c r="AK636" i="8"/>
  <c r="AJ636" i="8"/>
  <c r="AG636" i="8"/>
  <c r="AH636" i="8" s="1"/>
  <c r="AI636" i="8" s="1"/>
  <c r="AE636" i="8"/>
  <c r="AF636" i="8" s="1"/>
  <c r="AB636" i="8"/>
  <c r="AC636" i="8" s="1"/>
  <c r="AT635" i="8"/>
  <c r="AU635" i="8" s="1"/>
  <c r="AS635" i="8"/>
  <c r="AR635" i="8"/>
  <c r="AQ635" i="8"/>
  <c r="AP635" i="8"/>
  <c r="AO635" i="8"/>
  <c r="AN635" i="8"/>
  <c r="AM635" i="8"/>
  <c r="AL635" i="8"/>
  <c r="AK635" i="8"/>
  <c r="AJ635" i="8"/>
  <c r="AG635" i="8"/>
  <c r="AH635" i="8" s="1"/>
  <c r="AI635" i="8" s="1"/>
  <c r="AE635" i="8"/>
  <c r="AF635" i="8" s="1"/>
  <c r="AB635" i="8"/>
  <c r="AC635" i="8" s="1"/>
  <c r="AT634" i="8"/>
  <c r="AU634" i="8" s="1"/>
  <c r="AS634" i="8"/>
  <c r="AR634" i="8"/>
  <c r="AQ634" i="8"/>
  <c r="AP634" i="8"/>
  <c r="AO634" i="8"/>
  <c r="AN634" i="8"/>
  <c r="AM634" i="8"/>
  <c r="AL634" i="8"/>
  <c r="AK634" i="8"/>
  <c r="AJ634" i="8"/>
  <c r="AG634" i="8"/>
  <c r="AH634" i="8" s="1"/>
  <c r="AI634" i="8" s="1"/>
  <c r="AE634" i="8"/>
  <c r="AF634" i="8" s="1"/>
  <c r="AB634" i="8"/>
  <c r="AC634" i="8" s="1"/>
  <c r="AT633" i="8"/>
  <c r="AU633" i="8" s="1"/>
  <c r="AS633" i="8"/>
  <c r="AR633" i="8"/>
  <c r="AQ633" i="8"/>
  <c r="AP633" i="8"/>
  <c r="AO633" i="8"/>
  <c r="AN633" i="8"/>
  <c r="AM633" i="8"/>
  <c r="AL633" i="8"/>
  <c r="AK633" i="8"/>
  <c r="AJ633" i="8"/>
  <c r="AG633" i="8"/>
  <c r="AH633" i="8" s="1"/>
  <c r="AI633" i="8" s="1"/>
  <c r="AE633" i="8"/>
  <c r="AF633" i="8" s="1"/>
  <c r="AB633" i="8"/>
  <c r="AC633" i="8" s="1"/>
  <c r="AT632" i="8"/>
  <c r="AU632" i="8" s="1"/>
  <c r="AS632" i="8"/>
  <c r="AR632" i="8"/>
  <c r="AQ632" i="8"/>
  <c r="AP632" i="8"/>
  <c r="AO632" i="8"/>
  <c r="AN632" i="8"/>
  <c r="AM632" i="8"/>
  <c r="AL632" i="8"/>
  <c r="AK632" i="8"/>
  <c r="AJ632" i="8"/>
  <c r="AG632" i="8"/>
  <c r="AH632" i="8" s="1"/>
  <c r="AI632" i="8" s="1"/>
  <c r="AE632" i="8"/>
  <c r="AF632" i="8" s="1"/>
  <c r="AB632" i="8"/>
  <c r="AC632" i="8" s="1"/>
  <c r="AT631" i="8"/>
  <c r="AU631" i="8" s="1"/>
  <c r="AS631" i="8"/>
  <c r="AR631" i="8"/>
  <c r="AQ631" i="8"/>
  <c r="AP631" i="8"/>
  <c r="AO631" i="8"/>
  <c r="AN631" i="8"/>
  <c r="AM631" i="8"/>
  <c r="AL631" i="8"/>
  <c r="AK631" i="8"/>
  <c r="AJ631" i="8"/>
  <c r="AG631" i="8"/>
  <c r="AH631" i="8" s="1"/>
  <c r="AI631" i="8" s="1"/>
  <c r="AE631" i="8"/>
  <c r="AF631" i="8" s="1"/>
  <c r="AB631" i="8"/>
  <c r="AC631" i="8" s="1"/>
  <c r="AT630" i="8"/>
  <c r="AU630" i="8" s="1"/>
  <c r="AS630" i="8"/>
  <c r="AR630" i="8"/>
  <c r="AQ630" i="8"/>
  <c r="AP630" i="8"/>
  <c r="AO630" i="8"/>
  <c r="AN630" i="8"/>
  <c r="AM630" i="8"/>
  <c r="AL630" i="8"/>
  <c r="AK630" i="8"/>
  <c r="AJ630" i="8"/>
  <c r="AG630" i="8"/>
  <c r="AH630" i="8" s="1"/>
  <c r="AI630" i="8" s="1"/>
  <c r="AE630" i="8"/>
  <c r="AF630" i="8" s="1"/>
  <c r="AB630" i="8"/>
  <c r="AC630" i="8" s="1"/>
  <c r="AT629" i="8"/>
  <c r="AU629" i="8" s="1"/>
  <c r="AS629" i="8"/>
  <c r="AR629" i="8"/>
  <c r="AQ629" i="8"/>
  <c r="AP629" i="8"/>
  <c r="AO629" i="8"/>
  <c r="AN629" i="8"/>
  <c r="AM629" i="8"/>
  <c r="AL629" i="8"/>
  <c r="AK629" i="8"/>
  <c r="AJ629" i="8"/>
  <c r="AG629" i="8"/>
  <c r="AH629" i="8" s="1"/>
  <c r="AI629" i="8" s="1"/>
  <c r="AE629" i="8"/>
  <c r="AF629" i="8" s="1"/>
  <c r="AB629" i="8"/>
  <c r="AC629" i="8" s="1"/>
  <c r="AT628" i="8"/>
  <c r="AU628" i="8" s="1"/>
  <c r="AS628" i="8"/>
  <c r="AR628" i="8"/>
  <c r="AQ628" i="8"/>
  <c r="AP628" i="8"/>
  <c r="AO628" i="8"/>
  <c r="AN628" i="8"/>
  <c r="AM628" i="8"/>
  <c r="AL628" i="8"/>
  <c r="AK628" i="8"/>
  <c r="AJ628" i="8"/>
  <c r="AG628" i="8"/>
  <c r="AH628" i="8" s="1"/>
  <c r="AI628" i="8" s="1"/>
  <c r="AE628" i="8"/>
  <c r="AF628" i="8" s="1"/>
  <c r="AB628" i="8"/>
  <c r="AC628" i="8" s="1"/>
  <c r="AT627" i="8"/>
  <c r="AU627" i="8" s="1"/>
  <c r="AS627" i="8"/>
  <c r="AR627" i="8"/>
  <c r="AQ627" i="8"/>
  <c r="AP627" i="8"/>
  <c r="AO627" i="8"/>
  <c r="AN627" i="8"/>
  <c r="AM627" i="8"/>
  <c r="AL627" i="8"/>
  <c r="AK627" i="8"/>
  <c r="AJ627" i="8"/>
  <c r="AG627" i="8"/>
  <c r="AH627" i="8" s="1"/>
  <c r="AI627" i="8" s="1"/>
  <c r="AE627" i="8"/>
  <c r="AF627" i="8" s="1"/>
  <c r="AB627" i="8"/>
  <c r="AC627" i="8" s="1"/>
  <c r="AT626" i="8"/>
  <c r="AU626" i="8" s="1"/>
  <c r="AS626" i="8"/>
  <c r="AR626" i="8"/>
  <c r="AQ626" i="8"/>
  <c r="AP626" i="8"/>
  <c r="AO626" i="8"/>
  <c r="AN626" i="8"/>
  <c r="AM626" i="8"/>
  <c r="AL626" i="8"/>
  <c r="AK626" i="8"/>
  <c r="AJ626" i="8"/>
  <c r="AG626" i="8"/>
  <c r="AH626" i="8" s="1"/>
  <c r="AI626" i="8" s="1"/>
  <c r="AE626" i="8"/>
  <c r="AF626" i="8" s="1"/>
  <c r="AB626" i="8"/>
  <c r="AC626" i="8" s="1"/>
  <c r="AT625" i="8"/>
  <c r="AU625" i="8" s="1"/>
  <c r="AS625" i="8"/>
  <c r="AR625" i="8"/>
  <c r="AQ625" i="8"/>
  <c r="AP625" i="8"/>
  <c r="AO625" i="8"/>
  <c r="AN625" i="8"/>
  <c r="AM625" i="8"/>
  <c r="AL625" i="8"/>
  <c r="AK625" i="8"/>
  <c r="AJ625" i="8"/>
  <c r="AG625" i="8"/>
  <c r="AH625" i="8" s="1"/>
  <c r="AI625" i="8" s="1"/>
  <c r="AE625" i="8"/>
  <c r="AF625" i="8" s="1"/>
  <c r="AB625" i="8"/>
  <c r="AC625" i="8" s="1"/>
  <c r="AT624" i="8"/>
  <c r="AU624" i="8" s="1"/>
  <c r="AS624" i="8"/>
  <c r="AR624" i="8"/>
  <c r="AQ624" i="8"/>
  <c r="AP624" i="8"/>
  <c r="AO624" i="8"/>
  <c r="AN624" i="8"/>
  <c r="AM624" i="8"/>
  <c r="AL624" i="8"/>
  <c r="AK624" i="8"/>
  <c r="AJ624" i="8"/>
  <c r="AG624" i="8"/>
  <c r="AH624" i="8" s="1"/>
  <c r="AI624" i="8" s="1"/>
  <c r="AE624" i="8"/>
  <c r="AF624" i="8" s="1"/>
  <c r="AB624" i="8"/>
  <c r="AC624" i="8" s="1"/>
  <c r="AU623" i="8"/>
  <c r="AT623" i="8"/>
  <c r="AS623" i="8"/>
  <c r="AR623" i="8"/>
  <c r="AQ623" i="8"/>
  <c r="AP623" i="8"/>
  <c r="AO623" i="8"/>
  <c r="AN623" i="8"/>
  <c r="AM623" i="8"/>
  <c r="AL623" i="8"/>
  <c r="AK623" i="8"/>
  <c r="AJ623" i="8"/>
  <c r="AG623" i="8"/>
  <c r="AH623" i="8" s="1"/>
  <c r="AI623" i="8" s="1"/>
  <c r="AE623" i="8"/>
  <c r="AF623" i="8" s="1"/>
  <c r="AB623" i="8"/>
  <c r="AC623" i="8" s="1"/>
  <c r="AU622" i="8"/>
  <c r="AT622" i="8"/>
  <c r="AS622" i="8"/>
  <c r="AR622" i="8"/>
  <c r="AQ622" i="8"/>
  <c r="AP622" i="8"/>
  <c r="AO622" i="8"/>
  <c r="AN622" i="8"/>
  <c r="AM622" i="8"/>
  <c r="AL622" i="8"/>
  <c r="AK622" i="8"/>
  <c r="AJ622" i="8"/>
  <c r="AG622" i="8"/>
  <c r="AH622" i="8" s="1"/>
  <c r="AI622" i="8" s="1"/>
  <c r="AE622" i="8"/>
  <c r="AF622" i="8" s="1"/>
  <c r="AB622" i="8"/>
  <c r="AC622" i="8" s="1"/>
  <c r="AT621" i="8"/>
  <c r="AU621" i="8" s="1"/>
  <c r="AS621" i="8"/>
  <c r="AR621" i="8"/>
  <c r="AQ621" i="8"/>
  <c r="AP621" i="8"/>
  <c r="AO621" i="8"/>
  <c r="AN621" i="8"/>
  <c r="AM621" i="8"/>
  <c r="AL621" i="8"/>
  <c r="AK621" i="8"/>
  <c r="AJ621" i="8"/>
  <c r="AG621" i="8"/>
  <c r="AH621" i="8" s="1"/>
  <c r="AI621" i="8" s="1"/>
  <c r="AE621" i="8"/>
  <c r="AF621" i="8" s="1"/>
  <c r="AB621" i="8"/>
  <c r="AC621" i="8" s="1"/>
  <c r="AT620" i="8"/>
  <c r="AU620" i="8" s="1"/>
  <c r="AS620" i="8"/>
  <c r="AR620" i="8"/>
  <c r="AQ620" i="8"/>
  <c r="AP620" i="8"/>
  <c r="AO620" i="8"/>
  <c r="AN620" i="8"/>
  <c r="AM620" i="8"/>
  <c r="AL620" i="8"/>
  <c r="AK620" i="8"/>
  <c r="AJ620" i="8"/>
  <c r="AG620" i="8"/>
  <c r="AH620" i="8" s="1"/>
  <c r="AI620" i="8" s="1"/>
  <c r="AE620" i="8"/>
  <c r="AF620" i="8" s="1"/>
  <c r="AB620" i="8"/>
  <c r="AC620" i="8" s="1"/>
  <c r="AT619" i="8"/>
  <c r="AU619" i="8" s="1"/>
  <c r="AS619" i="8"/>
  <c r="AR619" i="8"/>
  <c r="AQ619" i="8"/>
  <c r="AP619" i="8"/>
  <c r="AO619" i="8"/>
  <c r="AN619" i="8"/>
  <c r="AM619" i="8"/>
  <c r="AL619" i="8"/>
  <c r="AK619" i="8"/>
  <c r="AJ619" i="8"/>
  <c r="AG619" i="8"/>
  <c r="AH619" i="8" s="1"/>
  <c r="AI619" i="8" s="1"/>
  <c r="AE619" i="8"/>
  <c r="AF619" i="8" s="1"/>
  <c r="AB619" i="8"/>
  <c r="AC619" i="8" s="1"/>
  <c r="AT618" i="8"/>
  <c r="AU618" i="8" s="1"/>
  <c r="AS618" i="8"/>
  <c r="AR618" i="8"/>
  <c r="AQ618" i="8"/>
  <c r="AP618" i="8"/>
  <c r="AO618" i="8"/>
  <c r="AN618" i="8"/>
  <c r="AM618" i="8"/>
  <c r="AL618" i="8"/>
  <c r="AK618" i="8"/>
  <c r="AJ618" i="8"/>
  <c r="AG618" i="8"/>
  <c r="AH618" i="8" s="1"/>
  <c r="AI618" i="8" s="1"/>
  <c r="AE618" i="8"/>
  <c r="AF618" i="8" s="1"/>
  <c r="AB618" i="8"/>
  <c r="AC618" i="8" s="1"/>
  <c r="AT617" i="8"/>
  <c r="AU617" i="8" s="1"/>
  <c r="AS617" i="8"/>
  <c r="AR617" i="8"/>
  <c r="AQ617" i="8"/>
  <c r="AP617" i="8"/>
  <c r="AO617" i="8"/>
  <c r="AN617" i="8"/>
  <c r="AM617" i="8"/>
  <c r="AL617" i="8"/>
  <c r="AK617" i="8"/>
  <c r="AJ617" i="8"/>
  <c r="AG617" i="8"/>
  <c r="AH617" i="8" s="1"/>
  <c r="AI617" i="8" s="1"/>
  <c r="AE617" i="8"/>
  <c r="AF617" i="8" s="1"/>
  <c r="AB617" i="8"/>
  <c r="AC617" i="8" s="1"/>
  <c r="AT616" i="8"/>
  <c r="AU616" i="8" s="1"/>
  <c r="AS616" i="8"/>
  <c r="AR616" i="8"/>
  <c r="AQ616" i="8"/>
  <c r="AP616" i="8"/>
  <c r="AO616" i="8"/>
  <c r="AN616" i="8"/>
  <c r="AM616" i="8"/>
  <c r="AL616" i="8"/>
  <c r="AK616" i="8"/>
  <c r="AJ616" i="8"/>
  <c r="AG616" i="8"/>
  <c r="AH616" i="8" s="1"/>
  <c r="AI616" i="8" s="1"/>
  <c r="AE616" i="8"/>
  <c r="AF616" i="8" s="1"/>
  <c r="AB616" i="8"/>
  <c r="AC616" i="8" s="1"/>
  <c r="AU615" i="8"/>
  <c r="AT615" i="8"/>
  <c r="AS615" i="8"/>
  <c r="AR615" i="8"/>
  <c r="AQ615" i="8"/>
  <c r="AP615" i="8"/>
  <c r="AO615" i="8"/>
  <c r="AN615" i="8"/>
  <c r="AM615" i="8"/>
  <c r="AL615" i="8"/>
  <c r="AK615" i="8"/>
  <c r="AJ615" i="8"/>
  <c r="AG615" i="8"/>
  <c r="AH615" i="8" s="1"/>
  <c r="AI615" i="8" s="1"/>
  <c r="AE615" i="8"/>
  <c r="AF615" i="8" s="1"/>
  <c r="AB615" i="8"/>
  <c r="AC615" i="8" s="1"/>
  <c r="AU614" i="8"/>
  <c r="AT614" i="8"/>
  <c r="AS614" i="8"/>
  <c r="AR614" i="8"/>
  <c r="AQ614" i="8"/>
  <c r="AP614" i="8"/>
  <c r="AO614" i="8"/>
  <c r="AN614" i="8"/>
  <c r="AM614" i="8"/>
  <c r="AL614" i="8"/>
  <c r="AK614" i="8"/>
  <c r="AJ614" i="8"/>
  <c r="AG614" i="8"/>
  <c r="AH614" i="8" s="1"/>
  <c r="AI614" i="8" s="1"/>
  <c r="AE614" i="8"/>
  <c r="AF614" i="8" s="1"/>
  <c r="AB614" i="8"/>
  <c r="AC614" i="8" s="1"/>
  <c r="AT613" i="8"/>
  <c r="AU613" i="8" s="1"/>
  <c r="AS613" i="8"/>
  <c r="AR613" i="8"/>
  <c r="AQ613" i="8"/>
  <c r="AP613" i="8"/>
  <c r="AO613" i="8"/>
  <c r="AN613" i="8"/>
  <c r="AM613" i="8"/>
  <c r="AL613" i="8"/>
  <c r="AK613" i="8"/>
  <c r="AJ613" i="8"/>
  <c r="AG613" i="8"/>
  <c r="AH613" i="8" s="1"/>
  <c r="AI613" i="8" s="1"/>
  <c r="AE613" i="8"/>
  <c r="AF613" i="8" s="1"/>
  <c r="AB613" i="8"/>
  <c r="AC613" i="8" s="1"/>
  <c r="AT612" i="8"/>
  <c r="AU612" i="8" s="1"/>
  <c r="AS612" i="8"/>
  <c r="AR612" i="8"/>
  <c r="AQ612" i="8"/>
  <c r="AP612" i="8"/>
  <c r="AO612" i="8"/>
  <c r="AN612" i="8"/>
  <c r="AM612" i="8"/>
  <c r="AL612" i="8"/>
  <c r="AK612" i="8"/>
  <c r="AJ612" i="8"/>
  <c r="AG612" i="8"/>
  <c r="AH612" i="8" s="1"/>
  <c r="AI612" i="8" s="1"/>
  <c r="AE612" i="8"/>
  <c r="AF612" i="8" s="1"/>
  <c r="AB612" i="8"/>
  <c r="AC612" i="8" s="1"/>
  <c r="AU611" i="8"/>
  <c r="AT611" i="8"/>
  <c r="AS611" i="8"/>
  <c r="AR611" i="8"/>
  <c r="AQ611" i="8"/>
  <c r="AP611" i="8"/>
  <c r="AO611" i="8"/>
  <c r="AN611" i="8"/>
  <c r="AM611" i="8"/>
  <c r="AL611" i="8"/>
  <c r="AK611" i="8"/>
  <c r="AJ611" i="8"/>
  <c r="AG611" i="8"/>
  <c r="AH611" i="8" s="1"/>
  <c r="AI611" i="8" s="1"/>
  <c r="AE611" i="8"/>
  <c r="AF611" i="8" s="1"/>
  <c r="AB611" i="8"/>
  <c r="AC611" i="8" s="1"/>
  <c r="AT610" i="8"/>
  <c r="AU610" i="8" s="1"/>
  <c r="AS610" i="8"/>
  <c r="AR610" i="8"/>
  <c r="AQ610" i="8"/>
  <c r="AP610" i="8"/>
  <c r="AO610" i="8"/>
  <c r="AN610" i="8"/>
  <c r="AM610" i="8"/>
  <c r="AL610" i="8"/>
  <c r="AK610" i="8"/>
  <c r="AJ610" i="8"/>
  <c r="AH610" i="8"/>
  <c r="AI610" i="8" s="1"/>
  <c r="AG610" i="8"/>
  <c r="AF610" i="8"/>
  <c r="AE610" i="8"/>
  <c r="AB610" i="8"/>
  <c r="AC610" i="8" s="1"/>
  <c r="AT609" i="8"/>
  <c r="AU609" i="8" s="1"/>
  <c r="AS609" i="8"/>
  <c r="AR609" i="8"/>
  <c r="AQ609" i="8"/>
  <c r="AP609" i="8"/>
  <c r="AO609" i="8"/>
  <c r="AN609" i="8"/>
  <c r="AM609" i="8"/>
  <c r="AL609" i="8"/>
  <c r="AK609" i="8"/>
  <c r="AJ609" i="8"/>
  <c r="AG609" i="8"/>
  <c r="AH609" i="8" s="1"/>
  <c r="AI609" i="8" s="1"/>
  <c r="AE609" i="8"/>
  <c r="AF609" i="8" s="1"/>
  <c r="AB609" i="8"/>
  <c r="AC609" i="8" s="1"/>
  <c r="AT608" i="8"/>
  <c r="AU608" i="8" s="1"/>
  <c r="AS608" i="8"/>
  <c r="AR608" i="8"/>
  <c r="AQ608" i="8"/>
  <c r="AP608" i="8"/>
  <c r="AO608" i="8"/>
  <c r="AN608" i="8"/>
  <c r="AM608" i="8"/>
  <c r="AL608" i="8"/>
  <c r="AK608" i="8"/>
  <c r="AJ608" i="8"/>
  <c r="AG608" i="8"/>
  <c r="AH608" i="8" s="1"/>
  <c r="AI608" i="8" s="1"/>
  <c r="AE608" i="8"/>
  <c r="AF608" i="8" s="1"/>
  <c r="AB608" i="8"/>
  <c r="AC608" i="8" s="1"/>
  <c r="AT607" i="8"/>
  <c r="AU607" i="8" s="1"/>
  <c r="AS607" i="8"/>
  <c r="AR607" i="8"/>
  <c r="AQ607" i="8"/>
  <c r="AP607" i="8"/>
  <c r="AO607" i="8"/>
  <c r="AN607" i="8"/>
  <c r="AM607" i="8"/>
  <c r="AL607" i="8"/>
  <c r="AK607" i="8"/>
  <c r="AJ607" i="8"/>
  <c r="AG607" i="8"/>
  <c r="AH607" i="8" s="1"/>
  <c r="AI607" i="8" s="1"/>
  <c r="AE607" i="8"/>
  <c r="AF607" i="8" s="1"/>
  <c r="AB607" i="8"/>
  <c r="AC607" i="8" s="1"/>
  <c r="AT606" i="8"/>
  <c r="AU606" i="8" s="1"/>
  <c r="AS606" i="8"/>
  <c r="AR606" i="8"/>
  <c r="AQ606" i="8"/>
  <c r="AP606" i="8"/>
  <c r="AO606" i="8"/>
  <c r="AN606" i="8"/>
  <c r="AM606" i="8"/>
  <c r="AL606" i="8"/>
  <c r="AK606" i="8"/>
  <c r="AJ606" i="8"/>
  <c r="AG606" i="8"/>
  <c r="AH606" i="8" s="1"/>
  <c r="AI606" i="8" s="1"/>
  <c r="AE606" i="8"/>
  <c r="AF606" i="8" s="1"/>
  <c r="AB606" i="8"/>
  <c r="AC606" i="8" s="1"/>
  <c r="AT605" i="8"/>
  <c r="AU605" i="8" s="1"/>
  <c r="AS605" i="8"/>
  <c r="AR605" i="8"/>
  <c r="AQ605" i="8"/>
  <c r="AP605" i="8"/>
  <c r="AO605" i="8"/>
  <c r="AN605" i="8"/>
  <c r="AM605" i="8"/>
  <c r="AL605" i="8"/>
  <c r="AK605" i="8"/>
  <c r="AJ605" i="8"/>
  <c r="AG605" i="8"/>
  <c r="AH605" i="8" s="1"/>
  <c r="AI605" i="8" s="1"/>
  <c r="AE605" i="8"/>
  <c r="AF605" i="8" s="1"/>
  <c r="AB605" i="8"/>
  <c r="AC605" i="8" s="1"/>
  <c r="AT604" i="8"/>
  <c r="AU604" i="8" s="1"/>
  <c r="AS604" i="8"/>
  <c r="AR604" i="8"/>
  <c r="AQ604" i="8"/>
  <c r="AP604" i="8"/>
  <c r="AO604" i="8"/>
  <c r="AN604" i="8"/>
  <c r="AM604" i="8"/>
  <c r="AL604" i="8"/>
  <c r="AK604" i="8"/>
  <c r="AJ604" i="8"/>
  <c r="AG604" i="8"/>
  <c r="AH604" i="8" s="1"/>
  <c r="AI604" i="8" s="1"/>
  <c r="AE604" i="8"/>
  <c r="AF604" i="8" s="1"/>
  <c r="AB604" i="8"/>
  <c r="AC604" i="8" s="1"/>
  <c r="AT603" i="8"/>
  <c r="AU603" i="8" s="1"/>
  <c r="AS603" i="8"/>
  <c r="AR603" i="8"/>
  <c r="AQ603" i="8"/>
  <c r="AP603" i="8"/>
  <c r="AO603" i="8"/>
  <c r="AN603" i="8"/>
  <c r="AM603" i="8"/>
  <c r="AL603" i="8"/>
  <c r="AK603" i="8"/>
  <c r="AJ603" i="8"/>
  <c r="AG603" i="8"/>
  <c r="AH603" i="8" s="1"/>
  <c r="AI603" i="8" s="1"/>
  <c r="AE603" i="8"/>
  <c r="AF603" i="8" s="1"/>
  <c r="AB603" i="8"/>
  <c r="AC603" i="8" s="1"/>
  <c r="AT602" i="8"/>
  <c r="AU602" i="8" s="1"/>
  <c r="AS602" i="8"/>
  <c r="AR602" i="8"/>
  <c r="AQ602" i="8"/>
  <c r="AP602" i="8"/>
  <c r="AO602" i="8"/>
  <c r="AN602" i="8"/>
  <c r="AM602" i="8"/>
  <c r="AL602" i="8"/>
  <c r="AK602" i="8"/>
  <c r="AJ602" i="8"/>
  <c r="AG602" i="8"/>
  <c r="AH602" i="8" s="1"/>
  <c r="AI602" i="8" s="1"/>
  <c r="AE602" i="8"/>
  <c r="AF602" i="8" s="1"/>
  <c r="AB602" i="8"/>
  <c r="AC602" i="8" s="1"/>
  <c r="AT601" i="8"/>
  <c r="AU601" i="8" s="1"/>
  <c r="AS601" i="8"/>
  <c r="AR601" i="8"/>
  <c r="AQ601" i="8"/>
  <c r="AP601" i="8"/>
  <c r="AO601" i="8"/>
  <c r="AN601" i="8"/>
  <c r="AM601" i="8"/>
  <c r="AL601" i="8"/>
  <c r="AK601" i="8"/>
  <c r="AJ601" i="8"/>
  <c r="AG601" i="8"/>
  <c r="AH601" i="8" s="1"/>
  <c r="AI601" i="8" s="1"/>
  <c r="AE601" i="8"/>
  <c r="AF601" i="8" s="1"/>
  <c r="AB601" i="8"/>
  <c r="AC601" i="8" s="1"/>
  <c r="AT600" i="8"/>
  <c r="AU600" i="8" s="1"/>
  <c r="AS600" i="8"/>
  <c r="AR600" i="8"/>
  <c r="AQ600" i="8"/>
  <c r="AP600" i="8"/>
  <c r="AO600" i="8"/>
  <c r="AN600" i="8"/>
  <c r="AM600" i="8"/>
  <c r="AL600" i="8"/>
  <c r="AK600" i="8"/>
  <c r="AJ600" i="8"/>
  <c r="AG600" i="8"/>
  <c r="AH600" i="8" s="1"/>
  <c r="AI600" i="8" s="1"/>
  <c r="AE600" i="8"/>
  <c r="AF600" i="8" s="1"/>
  <c r="AB600" i="8"/>
  <c r="AC600" i="8" s="1"/>
  <c r="AT599" i="8"/>
  <c r="AU599" i="8" s="1"/>
  <c r="AS599" i="8"/>
  <c r="AR599" i="8"/>
  <c r="AQ599" i="8"/>
  <c r="AP599" i="8"/>
  <c r="AO599" i="8"/>
  <c r="AN599" i="8"/>
  <c r="AM599" i="8"/>
  <c r="AL599" i="8"/>
  <c r="AK599" i="8"/>
  <c r="AJ599" i="8"/>
  <c r="AG599" i="8"/>
  <c r="AH599" i="8" s="1"/>
  <c r="AI599" i="8" s="1"/>
  <c r="AE599" i="8"/>
  <c r="AF599" i="8" s="1"/>
  <c r="AB599" i="8"/>
  <c r="AC599" i="8" s="1"/>
  <c r="AT598" i="8"/>
  <c r="AU598" i="8" s="1"/>
  <c r="AS598" i="8"/>
  <c r="AR598" i="8"/>
  <c r="AQ598" i="8"/>
  <c r="AP598" i="8"/>
  <c r="AO598" i="8"/>
  <c r="AN598" i="8"/>
  <c r="AM598" i="8"/>
  <c r="AL598" i="8"/>
  <c r="AK598" i="8"/>
  <c r="AJ598" i="8"/>
  <c r="AG598" i="8"/>
  <c r="AH598" i="8" s="1"/>
  <c r="AI598" i="8" s="1"/>
  <c r="AE598" i="8"/>
  <c r="AF598" i="8" s="1"/>
  <c r="AB598" i="8"/>
  <c r="AC598" i="8" s="1"/>
  <c r="AT597" i="8"/>
  <c r="AU597" i="8" s="1"/>
  <c r="AS597" i="8"/>
  <c r="AR597" i="8"/>
  <c r="AQ597" i="8"/>
  <c r="AP597" i="8"/>
  <c r="AO597" i="8"/>
  <c r="AN597" i="8"/>
  <c r="AM597" i="8"/>
  <c r="AL597" i="8"/>
  <c r="AK597" i="8"/>
  <c r="AJ597" i="8"/>
  <c r="AH597" i="8"/>
  <c r="AI597" i="8" s="1"/>
  <c r="AG597" i="8"/>
  <c r="AE597" i="8"/>
  <c r="AF597" i="8" s="1"/>
  <c r="AB597" i="8"/>
  <c r="AC597" i="8" s="1"/>
  <c r="AT596" i="8"/>
  <c r="AU596" i="8" s="1"/>
  <c r="AS596" i="8"/>
  <c r="AR596" i="8"/>
  <c r="AQ596" i="8"/>
  <c r="AP596" i="8"/>
  <c r="AO596" i="8"/>
  <c r="AN596" i="8"/>
  <c r="AM596" i="8"/>
  <c r="AL596" i="8"/>
  <c r="AK596" i="8"/>
  <c r="AJ596" i="8"/>
  <c r="AH596" i="8"/>
  <c r="AI596" i="8" s="1"/>
  <c r="AG596" i="8"/>
  <c r="AE596" i="8"/>
  <c r="AF596" i="8" s="1"/>
  <c r="AB596" i="8"/>
  <c r="AC596" i="8" s="1"/>
  <c r="AT595" i="8"/>
  <c r="AU595" i="8" s="1"/>
  <c r="AS595" i="8"/>
  <c r="AR595" i="8"/>
  <c r="AQ595" i="8"/>
  <c r="AP595" i="8"/>
  <c r="AO595" i="8"/>
  <c r="AN595" i="8"/>
  <c r="AM595" i="8"/>
  <c r="AL595" i="8"/>
  <c r="AK595" i="8"/>
  <c r="AJ595" i="8"/>
  <c r="AG595" i="8"/>
  <c r="AH595" i="8" s="1"/>
  <c r="AI595" i="8" s="1"/>
  <c r="AF595" i="8"/>
  <c r="AE595" i="8"/>
  <c r="AB595" i="8"/>
  <c r="AC595" i="8" s="1"/>
  <c r="AT594" i="8"/>
  <c r="AU594" i="8" s="1"/>
  <c r="AS594" i="8"/>
  <c r="AR594" i="8"/>
  <c r="AQ594" i="8"/>
  <c r="AP594" i="8"/>
  <c r="AO594" i="8"/>
  <c r="AN594" i="8"/>
  <c r="AM594" i="8"/>
  <c r="AL594" i="8"/>
  <c r="AK594" i="8"/>
  <c r="AJ594" i="8"/>
  <c r="AG594" i="8"/>
  <c r="AH594" i="8" s="1"/>
  <c r="AI594" i="8" s="1"/>
  <c r="AE594" i="8"/>
  <c r="AF594" i="8" s="1"/>
  <c r="AB594" i="8"/>
  <c r="AC594" i="8" s="1"/>
  <c r="AT593" i="8"/>
  <c r="AU593" i="8" s="1"/>
  <c r="AS593" i="8"/>
  <c r="AR593" i="8"/>
  <c r="AQ593" i="8"/>
  <c r="AP593" i="8"/>
  <c r="AO593" i="8"/>
  <c r="AN593" i="8"/>
  <c r="AM593" i="8"/>
  <c r="AL593" i="8"/>
  <c r="AK593" i="8"/>
  <c r="AJ593" i="8"/>
  <c r="AG593" i="8"/>
  <c r="AH593" i="8" s="1"/>
  <c r="AI593" i="8" s="1"/>
  <c r="AE593" i="8"/>
  <c r="AF593" i="8" s="1"/>
  <c r="AC593" i="8"/>
  <c r="AB593" i="8"/>
  <c r="AT592" i="8"/>
  <c r="AU592" i="8" s="1"/>
  <c r="AS592" i="8"/>
  <c r="AR592" i="8"/>
  <c r="AQ592" i="8"/>
  <c r="AP592" i="8"/>
  <c r="AO592" i="8"/>
  <c r="AN592" i="8"/>
  <c r="AM592" i="8"/>
  <c r="AL592" i="8"/>
  <c r="AK592" i="8"/>
  <c r="AJ592" i="8"/>
  <c r="AG592" i="8"/>
  <c r="AH592" i="8" s="1"/>
  <c r="AI592" i="8" s="1"/>
  <c r="AE592" i="8"/>
  <c r="AF592" i="8" s="1"/>
  <c r="AC592" i="8"/>
  <c r="AB592" i="8"/>
  <c r="AT591" i="8"/>
  <c r="AU591" i="8" s="1"/>
  <c r="AS591" i="8"/>
  <c r="AR591" i="8"/>
  <c r="AQ591" i="8"/>
  <c r="AP591" i="8"/>
  <c r="AO591" i="8"/>
  <c r="AN591" i="8"/>
  <c r="AM591" i="8"/>
  <c r="AL591" i="8"/>
  <c r="AK591" i="8"/>
  <c r="AJ591" i="8"/>
  <c r="AG591" i="8"/>
  <c r="AH591" i="8" s="1"/>
  <c r="AI591" i="8" s="1"/>
  <c r="AE591" i="8"/>
  <c r="AF591" i="8" s="1"/>
  <c r="AB591" i="8"/>
  <c r="AC591" i="8" s="1"/>
  <c r="AT590" i="8"/>
  <c r="AU590" i="8" s="1"/>
  <c r="AS590" i="8"/>
  <c r="AR590" i="8"/>
  <c r="AQ590" i="8"/>
  <c r="AP590" i="8"/>
  <c r="AO590" i="8"/>
  <c r="AN590" i="8"/>
  <c r="AM590" i="8"/>
  <c r="AL590" i="8"/>
  <c r="AK590" i="8"/>
  <c r="AJ590" i="8"/>
  <c r="AG590" i="8"/>
  <c r="AH590" i="8" s="1"/>
  <c r="AI590" i="8" s="1"/>
  <c r="AE590" i="8"/>
  <c r="AF590" i="8" s="1"/>
  <c r="AB590" i="8"/>
  <c r="AC590" i="8" s="1"/>
  <c r="AT589" i="8"/>
  <c r="AU589" i="8" s="1"/>
  <c r="AS589" i="8"/>
  <c r="AR589" i="8"/>
  <c r="AQ589" i="8"/>
  <c r="AP589" i="8"/>
  <c r="AO589" i="8"/>
  <c r="AN589" i="8"/>
  <c r="AM589" i="8"/>
  <c r="AL589" i="8"/>
  <c r="AK589" i="8"/>
  <c r="AJ589" i="8"/>
  <c r="AG589" i="8"/>
  <c r="AH589" i="8" s="1"/>
  <c r="AI589" i="8" s="1"/>
  <c r="AE589" i="8"/>
  <c r="AF589" i="8" s="1"/>
  <c r="AB589" i="8"/>
  <c r="AC589" i="8" s="1"/>
  <c r="AT588" i="8"/>
  <c r="AU588" i="8" s="1"/>
  <c r="AS588" i="8"/>
  <c r="AR588" i="8"/>
  <c r="AQ588" i="8"/>
  <c r="AP588" i="8"/>
  <c r="AO588" i="8"/>
  <c r="AN588" i="8"/>
  <c r="AM588" i="8"/>
  <c r="AL588" i="8"/>
  <c r="AK588" i="8"/>
  <c r="AJ588" i="8"/>
  <c r="AG588" i="8"/>
  <c r="AH588" i="8" s="1"/>
  <c r="AI588" i="8" s="1"/>
  <c r="AE588" i="8"/>
  <c r="AF588" i="8" s="1"/>
  <c r="AB588" i="8"/>
  <c r="AC588" i="8" s="1"/>
  <c r="AT587" i="8"/>
  <c r="AU587" i="8" s="1"/>
  <c r="AS587" i="8"/>
  <c r="AR587" i="8"/>
  <c r="AQ587" i="8"/>
  <c r="AP587" i="8"/>
  <c r="AO587" i="8"/>
  <c r="AN587" i="8"/>
  <c r="AM587" i="8"/>
  <c r="AL587" i="8"/>
  <c r="AK587" i="8"/>
  <c r="AJ587" i="8"/>
  <c r="AG587" i="8"/>
  <c r="AH587" i="8" s="1"/>
  <c r="AI587" i="8" s="1"/>
  <c r="AE587" i="8"/>
  <c r="AF587" i="8" s="1"/>
  <c r="AB587" i="8"/>
  <c r="AC587" i="8" s="1"/>
  <c r="AT586" i="8"/>
  <c r="AU586" i="8" s="1"/>
  <c r="AS586" i="8"/>
  <c r="AR586" i="8"/>
  <c r="AQ586" i="8"/>
  <c r="AP586" i="8"/>
  <c r="AO586" i="8"/>
  <c r="AN586" i="8"/>
  <c r="AM586" i="8"/>
  <c r="AL586" i="8"/>
  <c r="AK586" i="8"/>
  <c r="AJ586" i="8"/>
  <c r="AG586" i="8"/>
  <c r="AH586" i="8" s="1"/>
  <c r="AI586" i="8" s="1"/>
  <c r="AE586" i="8"/>
  <c r="AF586" i="8" s="1"/>
  <c r="AB586" i="8"/>
  <c r="AC586" i="8" s="1"/>
  <c r="AT585" i="8"/>
  <c r="AU585" i="8" s="1"/>
  <c r="AS585" i="8"/>
  <c r="AR585" i="8"/>
  <c r="AQ585" i="8"/>
  <c r="AP585" i="8"/>
  <c r="AO585" i="8"/>
  <c r="AN585" i="8"/>
  <c r="AM585" i="8"/>
  <c r="AL585" i="8"/>
  <c r="AK585" i="8"/>
  <c r="AJ585" i="8"/>
  <c r="AG585" i="8"/>
  <c r="AH585" i="8" s="1"/>
  <c r="AI585" i="8" s="1"/>
  <c r="AE585" i="8"/>
  <c r="AF585" i="8" s="1"/>
  <c r="AB585" i="8"/>
  <c r="AC585" i="8" s="1"/>
  <c r="AT584" i="8"/>
  <c r="AU584" i="8" s="1"/>
  <c r="AS584" i="8"/>
  <c r="AR584" i="8"/>
  <c r="AQ584" i="8"/>
  <c r="AP584" i="8"/>
  <c r="AO584" i="8"/>
  <c r="AN584" i="8"/>
  <c r="AM584" i="8"/>
  <c r="AL584" i="8"/>
  <c r="AK584" i="8"/>
  <c r="AJ584" i="8"/>
  <c r="AG584" i="8"/>
  <c r="AH584" i="8" s="1"/>
  <c r="AI584" i="8" s="1"/>
  <c r="AE584" i="8"/>
  <c r="AF584" i="8" s="1"/>
  <c r="AB584" i="8"/>
  <c r="AC584" i="8" s="1"/>
  <c r="AT583" i="8"/>
  <c r="AU583" i="8" s="1"/>
  <c r="AS583" i="8"/>
  <c r="AR583" i="8"/>
  <c r="AQ583" i="8"/>
  <c r="AP583" i="8"/>
  <c r="AO583" i="8"/>
  <c r="AN583" i="8"/>
  <c r="AM583" i="8"/>
  <c r="AL583" i="8"/>
  <c r="AK583" i="8"/>
  <c r="AJ583" i="8"/>
  <c r="AG583" i="8"/>
  <c r="AH583" i="8" s="1"/>
  <c r="AI583" i="8" s="1"/>
  <c r="AE583" i="8"/>
  <c r="AF583" i="8" s="1"/>
  <c r="AB583" i="8"/>
  <c r="AC583" i="8" s="1"/>
  <c r="AT582" i="8"/>
  <c r="AU582" i="8" s="1"/>
  <c r="AS582" i="8"/>
  <c r="AR582" i="8"/>
  <c r="AQ582" i="8"/>
  <c r="AP582" i="8"/>
  <c r="AO582" i="8"/>
  <c r="AN582" i="8"/>
  <c r="AM582" i="8"/>
  <c r="AL582" i="8"/>
  <c r="AK582" i="8"/>
  <c r="AJ582" i="8"/>
  <c r="AG582" i="8"/>
  <c r="AH582" i="8" s="1"/>
  <c r="AI582" i="8" s="1"/>
  <c r="AE582" i="8"/>
  <c r="AF582" i="8" s="1"/>
  <c r="AC582" i="8"/>
  <c r="AB582" i="8"/>
  <c r="AT581" i="8"/>
  <c r="AU581" i="8" s="1"/>
  <c r="AS581" i="8"/>
  <c r="AR581" i="8"/>
  <c r="AQ581" i="8"/>
  <c r="AP581" i="8"/>
  <c r="AO581" i="8"/>
  <c r="AN581" i="8"/>
  <c r="AM581" i="8"/>
  <c r="AL581" i="8"/>
  <c r="AK581" i="8"/>
  <c r="AJ581" i="8"/>
  <c r="AG581" i="8"/>
  <c r="AH581" i="8" s="1"/>
  <c r="AI581" i="8" s="1"/>
  <c r="AE581" i="8"/>
  <c r="AF581" i="8" s="1"/>
  <c r="AB581" i="8"/>
  <c r="AC581" i="8" s="1"/>
  <c r="AT580" i="8"/>
  <c r="AU580" i="8" s="1"/>
  <c r="AS580" i="8"/>
  <c r="AR580" i="8"/>
  <c r="AQ580" i="8"/>
  <c r="AP580" i="8"/>
  <c r="AO580" i="8"/>
  <c r="AN580" i="8"/>
  <c r="AM580" i="8"/>
  <c r="AL580" i="8"/>
  <c r="AK580" i="8"/>
  <c r="AJ580" i="8"/>
  <c r="AH580" i="8"/>
  <c r="AI580" i="8" s="1"/>
  <c r="AG580" i="8"/>
  <c r="AE580" i="8"/>
  <c r="AF580" i="8" s="1"/>
  <c r="AB580" i="8"/>
  <c r="AC580" i="8" s="1"/>
  <c r="AT579" i="8"/>
  <c r="AU579" i="8" s="1"/>
  <c r="AS579" i="8"/>
  <c r="AR579" i="8"/>
  <c r="AQ579" i="8"/>
  <c r="AP579" i="8"/>
  <c r="AO579" i="8"/>
  <c r="AN579" i="8"/>
  <c r="AM579" i="8"/>
  <c r="AL579" i="8"/>
  <c r="AK579" i="8"/>
  <c r="AJ579" i="8"/>
  <c r="AH579" i="8"/>
  <c r="AI579" i="8" s="1"/>
  <c r="AG579" i="8"/>
  <c r="AE579" i="8"/>
  <c r="AF579" i="8" s="1"/>
  <c r="AB579" i="8"/>
  <c r="AC579" i="8" s="1"/>
  <c r="AT578" i="8"/>
  <c r="AU578" i="8" s="1"/>
  <c r="AS578" i="8"/>
  <c r="AR578" i="8"/>
  <c r="AQ578" i="8"/>
  <c r="AP578" i="8"/>
  <c r="AO578" i="8"/>
  <c r="AN578" i="8"/>
  <c r="AM578" i="8"/>
  <c r="AL578" i="8"/>
  <c r="AK578" i="8"/>
  <c r="AJ578" i="8"/>
  <c r="AG578" i="8"/>
  <c r="AH578" i="8" s="1"/>
  <c r="AI578" i="8" s="1"/>
  <c r="AE578" i="8"/>
  <c r="AF578" i="8" s="1"/>
  <c r="AB578" i="8"/>
  <c r="AC578" i="8" s="1"/>
  <c r="AT577" i="8"/>
  <c r="AU577" i="8" s="1"/>
  <c r="AS577" i="8"/>
  <c r="AR577" i="8"/>
  <c r="AQ577" i="8"/>
  <c r="AP577" i="8"/>
  <c r="AO577" i="8"/>
  <c r="AN577" i="8"/>
  <c r="AM577" i="8"/>
  <c r="AL577" i="8"/>
  <c r="AK577" i="8"/>
  <c r="AJ577" i="8"/>
  <c r="AG577" i="8"/>
  <c r="AH577" i="8" s="1"/>
  <c r="AI577" i="8" s="1"/>
  <c r="AE577" i="8"/>
  <c r="AF577" i="8" s="1"/>
  <c r="AC577" i="8"/>
  <c r="AB577" i="8"/>
  <c r="AT576" i="8"/>
  <c r="AU576" i="8" s="1"/>
  <c r="AS576" i="8"/>
  <c r="AR576" i="8"/>
  <c r="AQ576" i="8"/>
  <c r="AP576" i="8"/>
  <c r="AO576" i="8"/>
  <c r="AN576" i="8"/>
  <c r="AM576" i="8"/>
  <c r="AL576" i="8"/>
  <c r="AK576" i="8"/>
  <c r="AJ576" i="8"/>
  <c r="AG576" i="8"/>
  <c r="AH576" i="8" s="1"/>
  <c r="AI576" i="8" s="1"/>
  <c r="AE576" i="8"/>
  <c r="AF576" i="8" s="1"/>
  <c r="AB576" i="8"/>
  <c r="AC576" i="8" s="1"/>
  <c r="AT575" i="8"/>
  <c r="AU575" i="8" s="1"/>
  <c r="AS575" i="8"/>
  <c r="AR575" i="8"/>
  <c r="AQ575" i="8"/>
  <c r="AP575" i="8"/>
  <c r="AO575" i="8"/>
  <c r="AN575" i="8"/>
  <c r="AM575" i="8"/>
  <c r="AL575" i="8"/>
  <c r="AK575" i="8"/>
  <c r="AJ575" i="8"/>
  <c r="AG575" i="8"/>
  <c r="AH575" i="8" s="1"/>
  <c r="AI575" i="8" s="1"/>
  <c r="AE575" i="8"/>
  <c r="AF575" i="8" s="1"/>
  <c r="AC575" i="8"/>
  <c r="AB575" i="8"/>
  <c r="AT574" i="8"/>
  <c r="AU574" i="8" s="1"/>
  <c r="AS574" i="8"/>
  <c r="AR574" i="8"/>
  <c r="AQ574" i="8"/>
  <c r="AP574" i="8"/>
  <c r="AO574" i="8"/>
  <c r="AN574" i="8"/>
  <c r="AM574" i="8"/>
  <c r="AL574" i="8"/>
  <c r="AK574" i="8"/>
  <c r="AJ574" i="8"/>
  <c r="AG574" i="8"/>
  <c r="AH574" i="8" s="1"/>
  <c r="AI574" i="8" s="1"/>
  <c r="AE574" i="8"/>
  <c r="AF574" i="8" s="1"/>
  <c r="AB574" i="8"/>
  <c r="AC574" i="8" s="1"/>
  <c r="AT573" i="8"/>
  <c r="AU573" i="8" s="1"/>
  <c r="AS573" i="8"/>
  <c r="AR573" i="8"/>
  <c r="AQ573" i="8"/>
  <c r="AP573" i="8"/>
  <c r="AO573" i="8"/>
  <c r="AN573" i="8"/>
  <c r="AM573" i="8"/>
  <c r="AL573" i="8"/>
  <c r="AK573" i="8"/>
  <c r="AJ573" i="8"/>
  <c r="AG573" i="8"/>
  <c r="AH573" i="8" s="1"/>
  <c r="AI573" i="8" s="1"/>
  <c r="AE573" i="8"/>
  <c r="AF573" i="8" s="1"/>
  <c r="AB573" i="8"/>
  <c r="AC573" i="8" s="1"/>
  <c r="AT572" i="8"/>
  <c r="AU572" i="8" s="1"/>
  <c r="AS572" i="8"/>
  <c r="AR572" i="8"/>
  <c r="AQ572" i="8"/>
  <c r="AP572" i="8"/>
  <c r="AO572" i="8"/>
  <c r="AN572" i="8"/>
  <c r="AM572" i="8"/>
  <c r="AL572" i="8"/>
  <c r="AK572" i="8"/>
  <c r="AJ572" i="8"/>
  <c r="AG572" i="8"/>
  <c r="AH572" i="8" s="1"/>
  <c r="AI572" i="8" s="1"/>
  <c r="AE572" i="8"/>
  <c r="AF572" i="8" s="1"/>
  <c r="AB572" i="8"/>
  <c r="AC572" i="8" s="1"/>
  <c r="AT571" i="8"/>
  <c r="AU571" i="8" s="1"/>
  <c r="AS571" i="8"/>
  <c r="AR571" i="8"/>
  <c r="AQ571" i="8"/>
  <c r="AP571" i="8"/>
  <c r="AO571" i="8"/>
  <c r="AN571" i="8"/>
  <c r="AM571" i="8"/>
  <c r="AL571" i="8"/>
  <c r="AK571" i="8"/>
  <c r="AJ571" i="8"/>
  <c r="AG571" i="8"/>
  <c r="AH571" i="8" s="1"/>
  <c r="AI571" i="8" s="1"/>
  <c r="AE571" i="8"/>
  <c r="AF571" i="8" s="1"/>
  <c r="AB571" i="8"/>
  <c r="AC571" i="8" s="1"/>
  <c r="AT570" i="8"/>
  <c r="AU570" i="8" s="1"/>
  <c r="AS570" i="8"/>
  <c r="AR570" i="8"/>
  <c r="AQ570" i="8"/>
  <c r="AP570" i="8"/>
  <c r="AO570" i="8"/>
  <c r="AN570" i="8"/>
  <c r="AM570" i="8"/>
  <c r="AL570" i="8"/>
  <c r="AK570" i="8"/>
  <c r="AJ570" i="8"/>
  <c r="AG570" i="8"/>
  <c r="AH570" i="8" s="1"/>
  <c r="AI570" i="8" s="1"/>
  <c r="AE570" i="8"/>
  <c r="AF570" i="8" s="1"/>
  <c r="AC570" i="8"/>
  <c r="AB570" i="8"/>
  <c r="AT569" i="8"/>
  <c r="AU569" i="8" s="1"/>
  <c r="AS569" i="8"/>
  <c r="AR569" i="8"/>
  <c r="AQ569" i="8"/>
  <c r="AP569" i="8"/>
  <c r="AO569" i="8"/>
  <c r="AN569" i="8"/>
  <c r="AM569" i="8"/>
  <c r="AL569" i="8"/>
  <c r="AK569" i="8"/>
  <c r="AJ569" i="8"/>
  <c r="AG569" i="8"/>
  <c r="AH569" i="8" s="1"/>
  <c r="AI569" i="8" s="1"/>
  <c r="AE569" i="8"/>
  <c r="AF569" i="8" s="1"/>
  <c r="AB569" i="8"/>
  <c r="AC569" i="8" s="1"/>
  <c r="AT568" i="8"/>
  <c r="AU568" i="8" s="1"/>
  <c r="AS568" i="8"/>
  <c r="AR568" i="8"/>
  <c r="AQ568" i="8"/>
  <c r="AP568" i="8"/>
  <c r="AO568" i="8"/>
  <c r="AN568" i="8"/>
  <c r="AM568" i="8"/>
  <c r="AL568" i="8"/>
  <c r="AK568" i="8"/>
  <c r="AJ568" i="8"/>
  <c r="AG568" i="8"/>
  <c r="AH568" i="8" s="1"/>
  <c r="AI568" i="8" s="1"/>
  <c r="AE568" i="8"/>
  <c r="AF568" i="8" s="1"/>
  <c r="AB568" i="8"/>
  <c r="AC568" i="8" s="1"/>
  <c r="AT567" i="8"/>
  <c r="AU567" i="8" s="1"/>
  <c r="AS567" i="8"/>
  <c r="AR567" i="8"/>
  <c r="AQ567" i="8"/>
  <c r="AP567" i="8"/>
  <c r="AO567" i="8"/>
  <c r="AN567" i="8"/>
  <c r="AM567" i="8"/>
  <c r="AL567" i="8"/>
  <c r="AK567" i="8"/>
  <c r="AJ567" i="8"/>
  <c r="AG567" i="8"/>
  <c r="AH567" i="8" s="1"/>
  <c r="AI567" i="8" s="1"/>
  <c r="AE567" i="8"/>
  <c r="AF567" i="8" s="1"/>
  <c r="AB567" i="8"/>
  <c r="AC567" i="8" s="1"/>
  <c r="AT566" i="8"/>
  <c r="AU566" i="8" s="1"/>
  <c r="AS566" i="8"/>
  <c r="AR566" i="8"/>
  <c r="AQ566" i="8"/>
  <c r="AP566" i="8"/>
  <c r="AO566" i="8"/>
  <c r="AN566" i="8"/>
  <c r="AM566" i="8"/>
  <c r="AL566" i="8"/>
  <c r="AK566" i="8"/>
  <c r="AJ566" i="8"/>
  <c r="AG566" i="8"/>
  <c r="AH566" i="8" s="1"/>
  <c r="AI566" i="8" s="1"/>
  <c r="AE566" i="8"/>
  <c r="AF566" i="8" s="1"/>
  <c r="AB566" i="8"/>
  <c r="AC566" i="8" s="1"/>
  <c r="AT565" i="8"/>
  <c r="AU565" i="8" s="1"/>
  <c r="AS565" i="8"/>
  <c r="AR565" i="8"/>
  <c r="AQ565" i="8"/>
  <c r="AP565" i="8"/>
  <c r="AO565" i="8"/>
  <c r="AN565" i="8"/>
  <c r="AM565" i="8"/>
  <c r="AL565" i="8"/>
  <c r="AK565" i="8"/>
  <c r="AJ565" i="8"/>
  <c r="AG565" i="8"/>
  <c r="AH565" i="8" s="1"/>
  <c r="AI565" i="8" s="1"/>
  <c r="AE565" i="8"/>
  <c r="AF565" i="8" s="1"/>
  <c r="AB565" i="8"/>
  <c r="AC565" i="8" s="1"/>
  <c r="AT564" i="8"/>
  <c r="AU564" i="8" s="1"/>
  <c r="AS564" i="8"/>
  <c r="AR564" i="8"/>
  <c r="AQ564" i="8"/>
  <c r="AP564" i="8"/>
  <c r="AO564" i="8"/>
  <c r="AN564" i="8"/>
  <c r="AM564" i="8"/>
  <c r="AL564" i="8"/>
  <c r="AK564" i="8"/>
  <c r="AJ564" i="8"/>
  <c r="AG564" i="8"/>
  <c r="AH564" i="8" s="1"/>
  <c r="AI564" i="8" s="1"/>
  <c r="AE564" i="8"/>
  <c r="AF564" i="8" s="1"/>
  <c r="AB564" i="8"/>
  <c r="AC564" i="8" s="1"/>
  <c r="AT563" i="8"/>
  <c r="AU563" i="8" s="1"/>
  <c r="AS563" i="8"/>
  <c r="AR563" i="8"/>
  <c r="AQ563" i="8"/>
  <c r="AP563" i="8"/>
  <c r="AO563" i="8"/>
  <c r="AN563" i="8"/>
  <c r="AM563" i="8"/>
  <c r="AL563" i="8"/>
  <c r="AK563" i="8"/>
  <c r="AJ563" i="8"/>
  <c r="AG563" i="8"/>
  <c r="AH563" i="8" s="1"/>
  <c r="AI563" i="8" s="1"/>
  <c r="AE563" i="8"/>
  <c r="AF563" i="8" s="1"/>
  <c r="AB563" i="8"/>
  <c r="AC563" i="8" s="1"/>
  <c r="AT562" i="8"/>
  <c r="AU562" i="8" s="1"/>
  <c r="AS562" i="8"/>
  <c r="AR562" i="8"/>
  <c r="AQ562" i="8"/>
  <c r="AP562" i="8"/>
  <c r="AO562" i="8"/>
  <c r="AN562" i="8"/>
  <c r="AM562" i="8"/>
  <c r="AL562" i="8"/>
  <c r="AK562" i="8"/>
  <c r="AJ562" i="8"/>
  <c r="AG562" i="8"/>
  <c r="AH562" i="8" s="1"/>
  <c r="AI562" i="8" s="1"/>
  <c r="AF562" i="8"/>
  <c r="AE562" i="8"/>
  <c r="AB562" i="8"/>
  <c r="AC562" i="8" s="1"/>
  <c r="AT561" i="8"/>
  <c r="AU561" i="8" s="1"/>
  <c r="AS561" i="8"/>
  <c r="AR561" i="8"/>
  <c r="AQ561" i="8"/>
  <c r="AP561" i="8"/>
  <c r="AO561" i="8"/>
  <c r="AN561" i="8"/>
  <c r="AM561" i="8"/>
  <c r="AL561" i="8"/>
  <c r="AK561" i="8"/>
  <c r="AJ561" i="8"/>
  <c r="AG561" i="8"/>
  <c r="AH561" i="8" s="1"/>
  <c r="AI561" i="8" s="1"/>
  <c r="AE561" i="8"/>
  <c r="AF561" i="8" s="1"/>
  <c r="AC561" i="8"/>
  <c r="AB561" i="8"/>
  <c r="AT560" i="8"/>
  <c r="AU560" i="8" s="1"/>
  <c r="AS560" i="8"/>
  <c r="AR560" i="8"/>
  <c r="AQ560" i="8"/>
  <c r="AP560" i="8"/>
  <c r="AO560" i="8"/>
  <c r="AN560" i="8"/>
  <c r="AM560" i="8"/>
  <c r="AL560" i="8"/>
  <c r="AK560" i="8"/>
  <c r="AJ560" i="8"/>
  <c r="AG560" i="8"/>
  <c r="AH560" i="8" s="1"/>
  <c r="AI560" i="8" s="1"/>
  <c r="AE560" i="8"/>
  <c r="AF560" i="8" s="1"/>
  <c r="AB560" i="8"/>
  <c r="AC560" i="8" s="1"/>
  <c r="AT559" i="8"/>
  <c r="AU559" i="8" s="1"/>
  <c r="AS559" i="8"/>
  <c r="AR559" i="8"/>
  <c r="AQ559" i="8"/>
  <c r="AP559" i="8"/>
  <c r="AO559" i="8"/>
  <c r="AN559" i="8"/>
  <c r="AM559" i="8"/>
  <c r="AL559" i="8"/>
  <c r="AK559" i="8"/>
  <c r="AJ559" i="8"/>
  <c r="AG559" i="8"/>
  <c r="AH559" i="8" s="1"/>
  <c r="AI559" i="8" s="1"/>
  <c r="AE559" i="8"/>
  <c r="AF559" i="8" s="1"/>
  <c r="AB559" i="8"/>
  <c r="AC559" i="8" s="1"/>
  <c r="AT558" i="8"/>
  <c r="AU558" i="8" s="1"/>
  <c r="AS558" i="8"/>
  <c r="AR558" i="8"/>
  <c r="AQ558" i="8"/>
  <c r="AP558" i="8"/>
  <c r="AO558" i="8"/>
  <c r="AN558" i="8"/>
  <c r="AM558" i="8"/>
  <c r="AL558" i="8"/>
  <c r="AK558" i="8"/>
  <c r="AJ558" i="8"/>
  <c r="AG558" i="8"/>
  <c r="AH558" i="8" s="1"/>
  <c r="AI558" i="8" s="1"/>
  <c r="AE558" i="8"/>
  <c r="AF558" i="8" s="1"/>
  <c r="AB558" i="8"/>
  <c r="AC558" i="8" s="1"/>
  <c r="AT557" i="8"/>
  <c r="AU557" i="8" s="1"/>
  <c r="AS557" i="8"/>
  <c r="AR557" i="8"/>
  <c r="AQ557" i="8"/>
  <c r="AP557" i="8"/>
  <c r="AO557" i="8"/>
  <c r="AN557" i="8"/>
  <c r="AM557" i="8"/>
  <c r="AL557" i="8"/>
  <c r="AK557" i="8"/>
  <c r="AJ557" i="8"/>
  <c r="AG557" i="8"/>
  <c r="AH557" i="8" s="1"/>
  <c r="AI557" i="8" s="1"/>
  <c r="AE557" i="8"/>
  <c r="AF557" i="8" s="1"/>
  <c r="AB557" i="8"/>
  <c r="AC557" i="8" s="1"/>
  <c r="AT556" i="8"/>
  <c r="AU556" i="8" s="1"/>
  <c r="AS556" i="8"/>
  <c r="AR556" i="8"/>
  <c r="AQ556" i="8"/>
  <c r="AP556" i="8"/>
  <c r="AO556" i="8"/>
  <c r="AN556" i="8"/>
  <c r="AM556" i="8"/>
  <c r="AL556" i="8"/>
  <c r="AK556" i="8"/>
  <c r="AJ556" i="8"/>
  <c r="AG556" i="8"/>
  <c r="AH556" i="8" s="1"/>
  <c r="AI556" i="8" s="1"/>
  <c r="AE556" i="8"/>
  <c r="AF556" i="8" s="1"/>
  <c r="AB556" i="8"/>
  <c r="AC556" i="8" s="1"/>
  <c r="AU555" i="8"/>
  <c r="AT555" i="8"/>
  <c r="AS555" i="8"/>
  <c r="AR555" i="8"/>
  <c r="AQ555" i="8"/>
  <c r="AP555" i="8"/>
  <c r="AO555" i="8"/>
  <c r="AN555" i="8"/>
  <c r="AM555" i="8"/>
  <c r="AL555" i="8"/>
  <c r="AK555" i="8"/>
  <c r="AJ555" i="8"/>
  <c r="AG555" i="8"/>
  <c r="AH555" i="8" s="1"/>
  <c r="AI555" i="8" s="1"/>
  <c r="AE555" i="8"/>
  <c r="AF555" i="8" s="1"/>
  <c r="AB555" i="8"/>
  <c r="AC555" i="8" s="1"/>
  <c r="AT554" i="8"/>
  <c r="AU554" i="8" s="1"/>
  <c r="AS554" i="8"/>
  <c r="AR554" i="8"/>
  <c r="AQ554" i="8"/>
  <c r="AP554" i="8"/>
  <c r="AO554" i="8"/>
  <c r="AN554" i="8"/>
  <c r="AM554" i="8"/>
  <c r="AL554" i="8"/>
  <c r="AK554" i="8"/>
  <c r="AJ554" i="8"/>
  <c r="AH554" i="8"/>
  <c r="AI554" i="8" s="1"/>
  <c r="AG554" i="8"/>
  <c r="AE554" i="8"/>
  <c r="AF554" i="8" s="1"/>
  <c r="AC554" i="8"/>
  <c r="AB554" i="8"/>
  <c r="AT553" i="8"/>
  <c r="AU553" i="8" s="1"/>
  <c r="AS553" i="8"/>
  <c r="AR553" i="8"/>
  <c r="AQ553" i="8"/>
  <c r="AP553" i="8"/>
  <c r="AO553" i="8"/>
  <c r="AN553" i="8"/>
  <c r="AM553" i="8"/>
  <c r="AL553" i="8"/>
  <c r="AK553" i="8"/>
  <c r="AJ553" i="8"/>
  <c r="AG553" i="8"/>
  <c r="AH553" i="8" s="1"/>
  <c r="AI553" i="8" s="1"/>
  <c r="AE553" i="8"/>
  <c r="AF553" i="8" s="1"/>
  <c r="AB553" i="8"/>
  <c r="AC553" i="8" s="1"/>
  <c r="AT552" i="8"/>
  <c r="AU552" i="8" s="1"/>
  <c r="AS552" i="8"/>
  <c r="AR552" i="8"/>
  <c r="AQ552" i="8"/>
  <c r="AP552" i="8"/>
  <c r="AO552" i="8"/>
  <c r="AN552" i="8"/>
  <c r="AM552" i="8"/>
  <c r="AL552" i="8"/>
  <c r="AK552" i="8"/>
  <c r="AJ552" i="8"/>
  <c r="AG552" i="8"/>
  <c r="AH552" i="8" s="1"/>
  <c r="AI552" i="8" s="1"/>
  <c r="AE552" i="8"/>
  <c r="AF552" i="8" s="1"/>
  <c r="AB552" i="8"/>
  <c r="AC552" i="8" s="1"/>
  <c r="AT551" i="8"/>
  <c r="AU551" i="8" s="1"/>
  <c r="AS551" i="8"/>
  <c r="AR551" i="8"/>
  <c r="AQ551" i="8"/>
  <c r="AP551" i="8"/>
  <c r="AO551" i="8"/>
  <c r="AN551" i="8"/>
  <c r="AM551" i="8"/>
  <c r="AL551" i="8"/>
  <c r="AK551" i="8"/>
  <c r="AJ551" i="8"/>
  <c r="AG551" i="8"/>
  <c r="AH551" i="8" s="1"/>
  <c r="AI551" i="8" s="1"/>
  <c r="AE551" i="8"/>
  <c r="AF551" i="8" s="1"/>
  <c r="AB551" i="8"/>
  <c r="AC551" i="8" s="1"/>
  <c r="AT550" i="8"/>
  <c r="AU550" i="8" s="1"/>
  <c r="AS550" i="8"/>
  <c r="AR550" i="8"/>
  <c r="AQ550" i="8"/>
  <c r="AP550" i="8"/>
  <c r="AO550" i="8"/>
  <c r="AN550" i="8"/>
  <c r="AM550" i="8"/>
  <c r="AL550" i="8"/>
  <c r="AK550" i="8"/>
  <c r="AJ550" i="8"/>
  <c r="AH550" i="8"/>
  <c r="AI550" i="8" s="1"/>
  <c r="AG550" i="8"/>
  <c r="AE550" i="8"/>
  <c r="AF550" i="8" s="1"/>
  <c r="AB550" i="8"/>
  <c r="AC550" i="8" s="1"/>
  <c r="AT549" i="8"/>
  <c r="AU549" i="8" s="1"/>
  <c r="AS549" i="8"/>
  <c r="AR549" i="8"/>
  <c r="AQ549" i="8"/>
  <c r="AP549" i="8"/>
  <c r="AO549" i="8"/>
  <c r="AN549" i="8"/>
  <c r="AM549" i="8"/>
  <c r="AL549" i="8"/>
  <c r="AK549" i="8"/>
  <c r="AJ549" i="8"/>
  <c r="AG549" i="8"/>
  <c r="AH549" i="8" s="1"/>
  <c r="AI549" i="8" s="1"/>
  <c r="AE549" i="8"/>
  <c r="AF549" i="8" s="1"/>
  <c r="AB549" i="8"/>
  <c r="AC549" i="8" s="1"/>
  <c r="AT548" i="8"/>
  <c r="AU548" i="8" s="1"/>
  <c r="AS548" i="8"/>
  <c r="AR548" i="8"/>
  <c r="AQ548" i="8"/>
  <c r="AP548" i="8"/>
  <c r="AO548" i="8"/>
  <c r="AN548" i="8"/>
  <c r="AM548" i="8"/>
  <c r="AL548" i="8"/>
  <c r="AK548" i="8"/>
  <c r="AJ548" i="8"/>
  <c r="AH548" i="8"/>
  <c r="AI548" i="8" s="1"/>
  <c r="AG548" i="8"/>
  <c r="AE548" i="8"/>
  <c r="AF548" i="8" s="1"/>
  <c r="AB548" i="8"/>
  <c r="AC548" i="8" s="1"/>
  <c r="AT547" i="8"/>
  <c r="AU547" i="8" s="1"/>
  <c r="AS547" i="8"/>
  <c r="AR547" i="8"/>
  <c r="AQ547" i="8"/>
  <c r="AP547" i="8"/>
  <c r="AO547" i="8"/>
  <c r="AN547" i="8"/>
  <c r="AM547" i="8"/>
  <c r="AL547" i="8"/>
  <c r="AK547" i="8"/>
  <c r="AJ547" i="8"/>
  <c r="AG547" i="8"/>
  <c r="AH547" i="8" s="1"/>
  <c r="AI547" i="8" s="1"/>
  <c r="AE547" i="8"/>
  <c r="AF547" i="8" s="1"/>
  <c r="AB547" i="8"/>
  <c r="AC547" i="8" s="1"/>
  <c r="AT546" i="8"/>
  <c r="AU546" i="8" s="1"/>
  <c r="AS546" i="8"/>
  <c r="AR546" i="8"/>
  <c r="AQ546" i="8"/>
  <c r="AP546" i="8"/>
  <c r="AO546" i="8"/>
  <c r="AN546" i="8"/>
  <c r="AM546" i="8"/>
  <c r="AL546" i="8"/>
  <c r="AK546" i="8"/>
  <c r="AJ546" i="8"/>
  <c r="AG546" i="8"/>
  <c r="AH546" i="8" s="1"/>
  <c r="AI546" i="8" s="1"/>
  <c r="AE546" i="8"/>
  <c r="AF546" i="8" s="1"/>
  <c r="AC546" i="8"/>
  <c r="AB546" i="8"/>
  <c r="AT545" i="8"/>
  <c r="AU545" i="8" s="1"/>
  <c r="AS545" i="8"/>
  <c r="AR545" i="8"/>
  <c r="AQ545" i="8"/>
  <c r="AP545" i="8"/>
  <c r="AO545" i="8"/>
  <c r="AN545" i="8"/>
  <c r="AM545" i="8"/>
  <c r="AL545" i="8"/>
  <c r="AK545" i="8"/>
  <c r="AJ545" i="8"/>
  <c r="AG545" i="8"/>
  <c r="AH545" i="8" s="1"/>
  <c r="AI545" i="8" s="1"/>
  <c r="AE545" i="8"/>
  <c r="AF545" i="8" s="1"/>
  <c r="AB545" i="8"/>
  <c r="AC545" i="8" s="1"/>
  <c r="AT544" i="8"/>
  <c r="AU544" i="8" s="1"/>
  <c r="AS544" i="8"/>
  <c r="AR544" i="8"/>
  <c r="AQ544" i="8"/>
  <c r="AP544" i="8"/>
  <c r="AO544" i="8"/>
  <c r="AN544" i="8"/>
  <c r="AM544" i="8"/>
  <c r="AL544" i="8"/>
  <c r="AK544" i="8"/>
  <c r="AJ544" i="8"/>
  <c r="AG544" i="8"/>
  <c r="AH544" i="8" s="1"/>
  <c r="AI544" i="8" s="1"/>
  <c r="AE544" i="8"/>
  <c r="AF544" i="8" s="1"/>
  <c r="AB544" i="8"/>
  <c r="AC544" i="8" s="1"/>
  <c r="AT543" i="8"/>
  <c r="AU543" i="8" s="1"/>
  <c r="AS543" i="8"/>
  <c r="AR543" i="8"/>
  <c r="AQ543" i="8"/>
  <c r="AP543" i="8"/>
  <c r="AO543" i="8"/>
  <c r="AN543" i="8"/>
  <c r="AM543" i="8"/>
  <c r="AL543" i="8"/>
  <c r="AK543" i="8"/>
  <c r="AJ543" i="8"/>
  <c r="AI543" i="8"/>
  <c r="AG543" i="8"/>
  <c r="AH543" i="8" s="1"/>
  <c r="AE543" i="8"/>
  <c r="AF543" i="8" s="1"/>
  <c r="AB543" i="8"/>
  <c r="AC543" i="8" s="1"/>
  <c r="AT542" i="8"/>
  <c r="AU542" i="8" s="1"/>
  <c r="AS542" i="8"/>
  <c r="AR542" i="8"/>
  <c r="AQ542" i="8"/>
  <c r="AP542" i="8"/>
  <c r="AO542" i="8"/>
  <c r="AN542" i="8"/>
  <c r="AM542" i="8"/>
  <c r="AL542" i="8"/>
  <c r="AK542" i="8"/>
  <c r="AJ542" i="8"/>
  <c r="AH542" i="8"/>
  <c r="AI542" i="8" s="1"/>
  <c r="AG542" i="8"/>
  <c r="AE542" i="8"/>
  <c r="AF542" i="8" s="1"/>
  <c r="AB542" i="8"/>
  <c r="AC542" i="8" s="1"/>
  <c r="AT541" i="8"/>
  <c r="AU541" i="8" s="1"/>
  <c r="AS541" i="8"/>
  <c r="AR541" i="8"/>
  <c r="AQ541" i="8"/>
  <c r="AP541" i="8"/>
  <c r="AO541" i="8"/>
  <c r="AN541" i="8"/>
  <c r="AM541" i="8"/>
  <c r="AL541" i="8"/>
  <c r="AK541" i="8"/>
  <c r="AJ541" i="8"/>
  <c r="AG541" i="8"/>
  <c r="AH541" i="8" s="1"/>
  <c r="AI541" i="8" s="1"/>
  <c r="AE541" i="8"/>
  <c r="AF541" i="8" s="1"/>
  <c r="AB541" i="8"/>
  <c r="AC541" i="8" s="1"/>
  <c r="AT540" i="8"/>
  <c r="AU540" i="8" s="1"/>
  <c r="AS540" i="8"/>
  <c r="AR540" i="8"/>
  <c r="AQ540" i="8"/>
  <c r="AP540" i="8"/>
  <c r="AO540" i="8"/>
  <c r="AN540" i="8"/>
  <c r="AM540" i="8"/>
  <c r="AL540" i="8"/>
  <c r="AK540" i="8"/>
  <c r="AJ540" i="8"/>
  <c r="AG540" i="8"/>
  <c r="AH540" i="8" s="1"/>
  <c r="AI540" i="8" s="1"/>
  <c r="AE540" i="8"/>
  <c r="AF540" i="8" s="1"/>
  <c r="AB540" i="8"/>
  <c r="AC540" i="8" s="1"/>
  <c r="AT539" i="8"/>
  <c r="AU539" i="8" s="1"/>
  <c r="AS539" i="8"/>
  <c r="AR539" i="8"/>
  <c r="AQ539" i="8"/>
  <c r="AP539" i="8"/>
  <c r="AO539" i="8"/>
  <c r="AN539" i="8"/>
  <c r="AM539" i="8"/>
  <c r="AL539" i="8"/>
  <c r="AK539" i="8"/>
  <c r="AJ539" i="8"/>
  <c r="AG539" i="8"/>
  <c r="AH539" i="8" s="1"/>
  <c r="AI539" i="8" s="1"/>
  <c r="AE539" i="8"/>
  <c r="AF539" i="8" s="1"/>
  <c r="AB539" i="8"/>
  <c r="AC539" i="8" s="1"/>
  <c r="AT538" i="8"/>
  <c r="AU538" i="8" s="1"/>
  <c r="AS538" i="8"/>
  <c r="AR538" i="8"/>
  <c r="AQ538" i="8"/>
  <c r="AP538" i="8"/>
  <c r="AO538" i="8"/>
  <c r="AN538" i="8"/>
  <c r="AM538" i="8"/>
  <c r="AL538" i="8"/>
  <c r="AK538" i="8"/>
  <c r="AJ538" i="8"/>
  <c r="AG538" i="8"/>
  <c r="AH538" i="8" s="1"/>
  <c r="AI538" i="8" s="1"/>
  <c r="AE538" i="8"/>
  <c r="AF538" i="8" s="1"/>
  <c r="AB538" i="8"/>
  <c r="AC538" i="8" s="1"/>
  <c r="AT537" i="8"/>
  <c r="AU537" i="8" s="1"/>
  <c r="AS537" i="8"/>
  <c r="AR537" i="8"/>
  <c r="AQ537" i="8"/>
  <c r="AP537" i="8"/>
  <c r="AO537" i="8"/>
  <c r="AN537" i="8"/>
  <c r="AM537" i="8"/>
  <c r="AL537" i="8"/>
  <c r="AK537" i="8"/>
  <c r="AJ537" i="8"/>
  <c r="AG537" i="8"/>
  <c r="AH537" i="8" s="1"/>
  <c r="AI537" i="8" s="1"/>
  <c r="AE537" i="8"/>
  <c r="AF537" i="8" s="1"/>
  <c r="AB537" i="8"/>
  <c r="AC537" i="8" s="1"/>
  <c r="AT536" i="8"/>
  <c r="AU536" i="8" s="1"/>
  <c r="AS536" i="8"/>
  <c r="AR536" i="8"/>
  <c r="AQ536" i="8"/>
  <c r="AP536" i="8"/>
  <c r="AO536" i="8"/>
  <c r="AN536" i="8"/>
  <c r="AM536" i="8"/>
  <c r="AL536" i="8"/>
  <c r="AK536" i="8"/>
  <c r="AJ536" i="8"/>
  <c r="AG536" i="8"/>
  <c r="AH536" i="8" s="1"/>
  <c r="AI536" i="8" s="1"/>
  <c r="AF536" i="8"/>
  <c r="AE536" i="8"/>
  <c r="AC536" i="8"/>
  <c r="AB536" i="8"/>
  <c r="AT535" i="8"/>
  <c r="AU535" i="8" s="1"/>
  <c r="AS535" i="8"/>
  <c r="AR535" i="8"/>
  <c r="AQ535" i="8"/>
  <c r="AP535" i="8"/>
  <c r="AO535" i="8"/>
  <c r="AN535" i="8"/>
  <c r="AM535" i="8"/>
  <c r="AL535" i="8"/>
  <c r="AK535" i="8"/>
  <c r="AJ535" i="8"/>
  <c r="AG535" i="8"/>
  <c r="AH535" i="8" s="1"/>
  <c r="AI535" i="8" s="1"/>
  <c r="AE535" i="8"/>
  <c r="AF535" i="8" s="1"/>
  <c r="AB535" i="8"/>
  <c r="AC535" i="8" s="1"/>
  <c r="AT534" i="8"/>
  <c r="AU534" i="8" s="1"/>
  <c r="AS534" i="8"/>
  <c r="AR534" i="8"/>
  <c r="AQ534" i="8"/>
  <c r="AP534" i="8"/>
  <c r="AO534" i="8"/>
  <c r="AN534" i="8"/>
  <c r="AM534" i="8"/>
  <c r="AL534" i="8"/>
  <c r="AK534" i="8"/>
  <c r="AJ534" i="8"/>
  <c r="AG534" i="8"/>
  <c r="AH534" i="8" s="1"/>
  <c r="AI534" i="8" s="1"/>
  <c r="AE534" i="8"/>
  <c r="AF534" i="8" s="1"/>
  <c r="AB534" i="8"/>
  <c r="AC534" i="8" s="1"/>
  <c r="AT533" i="8"/>
  <c r="AU533" i="8" s="1"/>
  <c r="AS533" i="8"/>
  <c r="AR533" i="8"/>
  <c r="AQ533" i="8"/>
  <c r="AP533" i="8"/>
  <c r="AO533" i="8"/>
  <c r="AN533" i="8"/>
  <c r="AM533" i="8"/>
  <c r="AL533" i="8"/>
  <c r="AK533" i="8"/>
  <c r="AJ533" i="8"/>
  <c r="AG533" i="8"/>
  <c r="AH533" i="8" s="1"/>
  <c r="AI533" i="8" s="1"/>
  <c r="AE533" i="8"/>
  <c r="AF533" i="8" s="1"/>
  <c r="AB533" i="8"/>
  <c r="AC533" i="8" s="1"/>
  <c r="AT532" i="8"/>
  <c r="AU532" i="8" s="1"/>
  <c r="AS532" i="8"/>
  <c r="AR532" i="8"/>
  <c r="AQ532" i="8"/>
  <c r="AP532" i="8"/>
  <c r="AO532" i="8"/>
  <c r="AN532" i="8"/>
  <c r="AM532" i="8"/>
  <c r="AL532" i="8"/>
  <c r="AK532" i="8"/>
  <c r="AJ532" i="8"/>
  <c r="AG532" i="8"/>
  <c r="AH532" i="8" s="1"/>
  <c r="AI532" i="8" s="1"/>
  <c r="AE532" i="8"/>
  <c r="AF532" i="8" s="1"/>
  <c r="AB532" i="8"/>
  <c r="AC532" i="8" s="1"/>
  <c r="AT531" i="8"/>
  <c r="AU531" i="8" s="1"/>
  <c r="AS531" i="8"/>
  <c r="AR531" i="8"/>
  <c r="AQ531" i="8"/>
  <c r="AP531" i="8"/>
  <c r="AO531" i="8"/>
  <c r="AN531" i="8"/>
  <c r="AM531" i="8"/>
  <c r="AL531" i="8"/>
  <c r="AK531" i="8"/>
  <c r="AJ531" i="8"/>
  <c r="AG531" i="8"/>
  <c r="AH531" i="8" s="1"/>
  <c r="AI531" i="8" s="1"/>
  <c r="AE531" i="8"/>
  <c r="AF531" i="8" s="1"/>
  <c r="AB531" i="8"/>
  <c r="AC531" i="8" s="1"/>
  <c r="AT530" i="8"/>
  <c r="AU530" i="8" s="1"/>
  <c r="AS530" i="8"/>
  <c r="AR530" i="8"/>
  <c r="AQ530" i="8"/>
  <c r="AP530" i="8"/>
  <c r="AO530" i="8"/>
  <c r="AN530" i="8"/>
  <c r="AM530" i="8"/>
  <c r="AL530" i="8"/>
  <c r="AK530" i="8"/>
  <c r="AJ530" i="8"/>
  <c r="AG530" i="8"/>
  <c r="AH530" i="8" s="1"/>
  <c r="AI530" i="8" s="1"/>
  <c r="AE530" i="8"/>
  <c r="AF530" i="8" s="1"/>
  <c r="AB530" i="8"/>
  <c r="AC530" i="8" s="1"/>
  <c r="AT529" i="8"/>
  <c r="AU529" i="8" s="1"/>
  <c r="AS529" i="8"/>
  <c r="AR529" i="8"/>
  <c r="AQ529" i="8"/>
  <c r="AP529" i="8"/>
  <c r="AO529" i="8"/>
  <c r="AN529" i="8"/>
  <c r="AM529" i="8"/>
  <c r="AL529" i="8"/>
  <c r="AK529" i="8"/>
  <c r="AJ529" i="8"/>
  <c r="AG529" i="8"/>
  <c r="AH529" i="8" s="1"/>
  <c r="AI529" i="8" s="1"/>
  <c r="AE529" i="8"/>
  <c r="AF529" i="8" s="1"/>
  <c r="AB529" i="8"/>
  <c r="AC529" i="8" s="1"/>
  <c r="AT528" i="8"/>
  <c r="AU528" i="8" s="1"/>
  <c r="AS528" i="8"/>
  <c r="AR528" i="8"/>
  <c r="AQ528" i="8"/>
  <c r="AP528" i="8"/>
  <c r="AO528" i="8"/>
  <c r="AN528" i="8"/>
  <c r="AM528" i="8"/>
  <c r="AL528" i="8"/>
  <c r="AK528" i="8"/>
  <c r="AJ528" i="8"/>
  <c r="AG528" i="8"/>
  <c r="AH528" i="8" s="1"/>
  <c r="AI528" i="8" s="1"/>
  <c r="AE528" i="8"/>
  <c r="AF528" i="8" s="1"/>
  <c r="AB528" i="8"/>
  <c r="AC528" i="8" s="1"/>
  <c r="AT527" i="8"/>
  <c r="AU527" i="8" s="1"/>
  <c r="AS527" i="8"/>
  <c r="AR527" i="8"/>
  <c r="AQ527" i="8"/>
  <c r="AP527" i="8"/>
  <c r="AO527" i="8"/>
  <c r="AN527" i="8"/>
  <c r="AM527" i="8"/>
  <c r="AL527" i="8"/>
  <c r="AK527" i="8"/>
  <c r="AJ527" i="8"/>
  <c r="AG527" i="8"/>
  <c r="AH527" i="8" s="1"/>
  <c r="AI527" i="8" s="1"/>
  <c r="AE527" i="8"/>
  <c r="AF527" i="8" s="1"/>
  <c r="AB527" i="8"/>
  <c r="AC527" i="8" s="1"/>
  <c r="AT526" i="8"/>
  <c r="AU526" i="8" s="1"/>
  <c r="AS526" i="8"/>
  <c r="AR526" i="8"/>
  <c r="AQ526" i="8"/>
  <c r="AP526" i="8"/>
  <c r="AO526" i="8"/>
  <c r="AN526" i="8"/>
  <c r="AM526" i="8"/>
  <c r="AL526" i="8"/>
  <c r="AK526" i="8"/>
  <c r="AJ526" i="8"/>
  <c r="AG526" i="8"/>
  <c r="AH526" i="8" s="1"/>
  <c r="AI526" i="8" s="1"/>
  <c r="AE526" i="8"/>
  <c r="AF526" i="8" s="1"/>
  <c r="AB526" i="8"/>
  <c r="AC526" i="8" s="1"/>
  <c r="AT525" i="8"/>
  <c r="AU525" i="8" s="1"/>
  <c r="AS525" i="8"/>
  <c r="AR525" i="8"/>
  <c r="AQ525" i="8"/>
  <c r="AP525" i="8"/>
  <c r="AO525" i="8"/>
  <c r="AN525" i="8"/>
  <c r="AM525" i="8"/>
  <c r="AL525" i="8"/>
  <c r="AK525" i="8"/>
  <c r="AJ525" i="8"/>
  <c r="AG525" i="8"/>
  <c r="AH525" i="8" s="1"/>
  <c r="AI525" i="8" s="1"/>
  <c r="AE525" i="8"/>
  <c r="AF525" i="8" s="1"/>
  <c r="AB525" i="8"/>
  <c r="AC525" i="8" s="1"/>
  <c r="AU524" i="8"/>
  <c r="AT524" i="8"/>
  <c r="AS524" i="8"/>
  <c r="AR524" i="8"/>
  <c r="AQ524" i="8"/>
  <c r="AP524" i="8"/>
  <c r="AO524" i="8"/>
  <c r="AN524" i="8"/>
  <c r="AM524" i="8"/>
  <c r="AL524" i="8"/>
  <c r="AK524" i="8"/>
  <c r="AJ524" i="8"/>
  <c r="AH524" i="8"/>
  <c r="AI524" i="8" s="1"/>
  <c r="AG524" i="8"/>
  <c r="AF524" i="8"/>
  <c r="AE524" i="8"/>
  <c r="AB524" i="8"/>
  <c r="AC524" i="8" s="1"/>
  <c r="AT523" i="8"/>
  <c r="AU523" i="8" s="1"/>
  <c r="AS523" i="8"/>
  <c r="AR523" i="8"/>
  <c r="AQ523" i="8"/>
  <c r="AP523" i="8"/>
  <c r="AO523" i="8"/>
  <c r="AN523" i="8"/>
  <c r="AM523" i="8"/>
  <c r="AL523" i="8"/>
  <c r="AK523" i="8"/>
  <c r="AJ523" i="8"/>
  <c r="AG523" i="8"/>
  <c r="AH523" i="8" s="1"/>
  <c r="AI523" i="8" s="1"/>
  <c r="AE523" i="8"/>
  <c r="AF523" i="8" s="1"/>
  <c r="AB523" i="8"/>
  <c r="AC523" i="8" s="1"/>
  <c r="AT522" i="8"/>
  <c r="AU522" i="8" s="1"/>
  <c r="AS522" i="8"/>
  <c r="AR522" i="8"/>
  <c r="AQ522" i="8"/>
  <c r="AP522" i="8"/>
  <c r="AO522" i="8"/>
  <c r="AN522" i="8"/>
  <c r="AM522" i="8"/>
  <c r="AL522" i="8"/>
  <c r="AK522" i="8"/>
  <c r="AJ522" i="8"/>
  <c r="AG522" i="8"/>
  <c r="AH522" i="8" s="1"/>
  <c r="AI522" i="8" s="1"/>
  <c r="AE522" i="8"/>
  <c r="AF522" i="8" s="1"/>
  <c r="AC522" i="8"/>
  <c r="AB522" i="8"/>
  <c r="AT521" i="8"/>
  <c r="AU521" i="8" s="1"/>
  <c r="AS521" i="8"/>
  <c r="AR521" i="8"/>
  <c r="AQ521" i="8"/>
  <c r="AP521" i="8"/>
  <c r="AO521" i="8"/>
  <c r="AN521" i="8"/>
  <c r="AM521" i="8"/>
  <c r="AL521" i="8"/>
  <c r="AK521" i="8"/>
  <c r="AJ521" i="8"/>
  <c r="AG521" i="8"/>
  <c r="AH521" i="8" s="1"/>
  <c r="AI521" i="8" s="1"/>
  <c r="AE521" i="8"/>
  <c r="AF521" i="8" s="1"/>
  <c r="AB521" i="8"/>
  <c r="AC521" i="8" s="1"/>
  <c r="AT520" i="8"/>
  <c r="AU520" i="8" s="1"/>
  <c r="AS520" i="8"/>
  <c r="AR520" i="8"/>
  <c r="AQ520" i="8"/>
  <c r="AP520" i="8"/>
  <c r="AO520" i="8"/>
  <c r="AN520" i="8"/>
  <c r="AM520" i="8"/>
  <c r="AL520" i="8"/>
  <c r="AK520" i="8"/>
  <c r="AJ520" i="8"/>
  <c r="AH520" i="8"/>
  <c r="AI520" i="8" s="1"/>
  <c r="AG520" i="8"/>
  <c r="AF520" i="8"/>
  <c r="AE520" i="8"/>
  <c r="AB520" i="8"/>
  <c r="AC520" i="8" s="1"/>
  <c r="AT519" i="8"/>
  <c r="AU519" i="8" s="1"/>
  <c r="AS519" i="8"/>
  <c r="AR519" i="8"/>
  <c r="AQ519" i="8"/>
  <c r="AP519" i="8"/>
  <c r="AO519" i="8"/>
  <c r="AN519" i="8"/>
  <c r="AM519" i="8"/>
  <c r="AL519" i="8"/>
  <c r="AK519" i="8"/>
  <c r="AJ519" i="8"/>
  <c r="AG519" i="8"/>
  <c r="AH519" i="8" s="1"/>
  <c r="AI519" i="8" s="1"/>
  <c r="AE519" i="8"/>
  <c r="AF519" i="8" s="1"/>
  <c r="AB519" i="8"/>
  <c r="AC519" i="8" s="1"/>
  <c r="AT518" i="8"/>
  <c r="AU518" i="8" s="1"/>
  <c r="AS518" i="8"/>
  <c r="AR518" i="8"/>
  <c r="AQ518" i="8"/>
  <c r="AP518" i="8"/>
  <c r="AO518" i="8"/>
  <c r="AN518" i="8"/>
  <c r="AM518" i="8"/>
  <c r="AL518" i="8"/>
  <c r="AK518" i="8"/>
  <c r="AJ518" i="8"/>
  <c r="AG518" i="8"/>
  <c r="AH518" i="8" s="1"/>
  <c r="AI518" i="8" s="1"/>
  <c r="AF518" i="8"/>
  <c r="AE518" i="8"/>
  <c r="AC518" i="8"/>
  <c r="AB518" i="8"/>
  <c r="AT517" i="8"/>
  <c r="AU517" i="8" s="1"/>
  <c r="AS517" i="8"/>
  <c r="AR517" i="8"/>
  <c r="AQ517" i="8"/>
  <c r="AP517" i="8"/>
  <c r="AO517" i="8"/>
  <c r="AN517" i="8"/>
  <c r="AM517" i="8"/>
  <c r="AL517" i="8"/>
  <c r="AK517" i="8"/>
  <c r="AJ517" i="8"/>
  <c r="AG517" i="8"/>
  <c r="AH517" i="8" s="1"/>
  <c r="AI517" i="8" s="1"/>
  <c r="AE517" i="8"/>
  <c r="AF517" i="8" s="1"/>
  <c r="AB517" i="8"/>
  <c r="AC517" i="8" s="1"/>
  <c r="AU516" i="8"/>
  <c r="AT516" i="8"/>
  <c r="AS516" i="8"/>
  <c r="AR516" i="8"/>
  <c r="AQ516" i="8"/>
  <c r="AP516" i="8"/>
  <c r="AO516" i="8"/>
  <c r="AN516" i="8"/>
  <c r="AM516" i="8"/>
  <c r="AL516" i="8"/>
  <c r="AK516" i="8"/>
  <c r="AJ516" i="8"/>
  <c r="AG516" i="8"/>
  <c r="AH516" i="8" s="1"/>
  <c r="AI516" i="8" s="1"/>
  <c r="AE516" i="8"/>
  <c r="AF516" i="8" s="1"/>
  <c r="AB516" i="8"/>
  <c r="AC516" i="8" s="1"/>
  <c r="AT515" i="8"/>
  <c r="AU515" i="8" s="1"/>
  <c r="AS515" i="8"/>
  <c r="AR515" i="8"/>
  <c r="AQ515" i="8"/>
  <c r="AP515" i="8"/>
  <c r="AO515" i="8"/>
  <c r="AN515" i="8"/>
  <c r="AM515" i="8"/>
  <c r="AL515" i="8"/>
  <c r="AK515" i="8"/>
  <c r="AJ515" i="8"/>
  <c r="AH515" i="8"/>
  <c r="AI515" i="8" s="1"/>
  <c r="AG515" i="8"/>
  <c r="AE515" i="8"/>
  <c r="AF515" i="8" s="1"/>
  <c r="AB515" i="8"/>
  <c r="AC515" i="8" s="1"/>
  <c r="AT514" i="8"/>
  <c r="AU514" i="8" s="1"/>
  <c r="AS514" i="8"/>
  <c r="AR514" i="8"/>
  <c r="AQ514" i="8"/>
  <c r="AP514" i="8"/>
  <c r="AO514" i="8"/>
  <c r="AN514" i="8"/>
  <c r="AM514" i="8"/>
  <c r="AL514" i="8"/>
  <c r="AK514" i="8"/>
  <c r="AJ514" i="8"/>
  <c r="AG514" i="8"/>
  <c r="AH514" i="8" s="1"/>
  <c r="AI514" i="8" s="1"/>
  <c r="AE514" i="8"/>
  <c r="AF514" i="8" s="1"/>
  <c r="AB514" i="8"/>
  <c r="AC514" i="8" s="1"/>
  <c r="AT513" i="8"/>
  <c r="AU513" i="8" s="1"/>
  <c r="AS513" i="8"/>
  <c r="AR513" i="8"/>
  <c r="AQ513" i="8"/>
  <c r="AP513" i="8"/>
  <c r="AO513" i="8"/>
  <c r="AN513" i="8"/>
  <c r="AM513" i="8"/>
  <c r="AL513" i="8"/>
  <c r="AK513" i="8"/>
  <c r="AJ513" i="8"/>
  <c r="AG513" i="8"/>
  <c r="AH513" i="8" s="1"/>
  <c r="AI513" i="8" s="1"/>
  <c r="AE513" i="8"/>
  <c r="AF513" i="8" s="1"/>
  <c r="AB513" i="8"/>
  <c r="AC513" i="8" s="1"/>
  <c r="AT512" i="8"/>
  <c r="AU512" i="8" s="1"/>
  <c r="AS512" i="8"/>
  <c r="AR512" i="8"/>
  <c r="AQ512" i="8"/>
  <c r="AP512" i="8"/>
  <c r="AO512" i="8"/>
  <c r="AN512" i="8"/>
  <c r="AM512" i="8"/>
  <c r="AL512" i="8"/>
  <c r="AK512" i="8"/>
  <c r="AJ512" i="8"/>
  <c r="AG512" i="8"/>
  <c r="AH512" i="8" s="1"/>
  <c r="AI512" i="8" s="1"/>
  <c r="AE512" i="8"/>
  <c r="AF512" i="8" s="1"/>
  <c r="AB512" i="8"/>
  <c r="AC512" i="8" s="1"/>
  <c r="AT511" i="8"/>
  <c r="AU511" i="8" s="1"/>
  <c r="AS511" i="8"/>
  <c r="AR511" i="8"/>
  <c r="AQ511" i="8"/>
  <c r="AP511" i="8"/>
  <c r="AO511" i="8"/>
  <c r="AN511" i="8"/>
  <c r="AM511" i="8"/>
  <c r="AL511" i="8"/>
  <c r="AK511" i="8"/>
  <c r="AJ511" i="8"/>
  <c r="AG511" i="8"/>
  <c r="AH511" i="8" s="1"/>
  <c r="AI511" i="8" s="1"/>
  <c r="AE511" i="8"/>
  <c r="AF511" i="8" s="1"/>
  <c r="AB511" i="8"/>
  <c r="AC511" i="8" s="1"/>
  <c r="AT510" i="8"/>
  <c r="AU510" i="8" s="1"/>
  <c r="AS510" i="8"/>
  <c r="AR510" i="8"/>
  <c r="AQ510" i="8"/>
  <c r="AP510" i="8"/>
  <c r="AO510" i="8"/>
  <c r="AN510" i="8"/>
  <c r="AM510" i="8"/>
  <c r="AL510" i="8"/>
  <c r="AK510" i="8"/>
  <c r="AJ510" i="8"/>
  <c r="AG510" i="8"/>
  <c r="AH510" i="8" s="1"/>
  <c r="AI510" i="8" s="1"/>
  <c r="AE510" i="8"/>
  <c r="AF510" i="8" s="1"/>
  <c r="AB510" i="8"/>
  <c r="AC510" i="8" s="1"/>
  <c r="AT509" i="8"/>
  <c r="AU509" i="8" s="1"/>
  <c r="AS509" i="8"/>
  <c r="AR509" i="8"/>
  <c r="AQ509" i="8"/>
  <c r="AP509" i="8"/>
  <c r="AO509" i="8"/>
  <c r="AN509" i="8"/>
  <c r="AM509" i="8"/>
  <c r="AL509" i="8"/>
  <c r="AK509" i="8"/>
  <c r="AJ509" i="8"/>
  <c r="AG509" i="8"/>
  <c r="AH509" i="8" s="1"/>
  <c r="AI509" i="8" s="1"/>
  <c r="AE509" i="8"/>
  <c r="AF509" i="8" s="1"/>
  <c r="AB509" i="8"/>
  <c r="AC509" i="8" s="1"/>
  <c r="AT508" i="8"/>
  <c r="AU508" i="8" s="1"/>
  <c r="AS508" i="8"/>
  <c r="AR508" i="8"/>
  <c r="AQ508" i="8"/>
  <c r="AP508" i="8"/>
  <c r="AO508" i="8"/>
  <c r="AN508" i="8"/>
  <c r="AM508" i="8"/>
  <c r="AL508" i="8"/>
  <c r="AK508" i="8"/>
  <c r="AJ508" i="8"/>
  <c r="AG508" i="8"/>
  <c r="AH508" i="8" s="1"/>
  <c r="AI508" i="8" s="1"/>
  <c r="AE508" i="8"/>
  <c r="AF508" i="8" s="1"/>
  <c r="AB508" i="8"/>
  <c r="AC508" i="8" s="1"/>
  <c r="AT507" i="8"/>
  <c r="AU507" i="8" s="1"/>
  <c r="AS507" i="8"/>
  <c r="AR507" i="8"/>
  <c r="AQ507" i="8"/>
  <c r="AP507" i="8"/>
  <c r="AO507" i="8"/>
  <c r="AN507" i="8"/>
  <c r="AM507" i="8"/>
  <c r="AL507" i="8"/>
  <c r="AK507" i="8"/>
  <c r="AJ507" i="8"/>
  <c r="AG507" i="8"/>
  <c r="AH507" i="8" s="1"/>
  <c r="AI507" i="8" s="1"/>
  <c r="AE507" i="8"/>
  <c r="AF507" i="8" s="1"/>
  <c r="AB507" i="8"/>
  <c r="AC507" i="8" s="1"/>
  <c r="AT506" i="8"/>
  <c r="AU506" i="8" s="1"/>
  <c r="AS506" i="8"/>
  <c r="AR506" i="8"/>
  <c r="AQ506" i="8"/>
  <c r="AP506" i="8"/>
  <c r="AO506" i="8"/>
  <c r="AN506" i="8"/>
  <c r="AM506" i="8"/>
  <c r="AL506" i="8"/>
  <c r="AK506" i="8"/>
  <c r="AJ506" i="8"/>
  <c r="AG506" i="8"/>
  <c r="AH506" i="8" s="1"/>
  <c r="AI506" i="8" s="1"/>
  <c r="AE506" i="8"/>
  <c r="AF506" i="8" s="1"/>
  <c r="AB506" i="8"/>
  <c r="AC506" i="8" s="1"/>
  <c r="AT505" i="8"/>
  <c r="AU505" i="8" s="1"/>
  <c r="AS505" i="8"/>
  <c r="AR505" i="8"/>
  <c r="AQ505" i="8"/>
  <c r="AP505" i="8"/>
  <c r="AO505" i="8"/>
  <c r="AN505" i="8"/>
  <c r="AM505" i="8"/>
  <c r="AL505" i="8"/>
  <c r="AK505" i="8"/>
  <c r="AJ505" i="8"/>
  <c r="AG505" i="8"/>
  <c r="AH505" i="8" s="1"/>
  <c r="AI505" i="8" s="1"/>
  <c r="AE505" i="8"/>
  <c r="AF505" i="8" s="1"/>
  <c r="AB505" i="8"/>
  <c r="AC505" i="8" s="1"/>
  <c r="AT504" i="8"/>
  <c r="AU504" i="8" s="1"/>
  <c r="AS504" i="8"/>
  <c r="AR504" i="8"/>
  <c r="AQ504" i="8"/>
  <c r="AP504" i="8"/>
  <c r="AO504" i="8"/>
  <c r="AN504" i="8"/>
  <c r="AM504" i="8"/>
  <c r="AL504" i="8"/>
  <c r="AK504" i="8"/>
  <c r="AJ504" i="8"/>
  <c r="AG504" i="8"/>
  <c r="AH504" i="8" s="1"/>
  <c r="AI504" i="8" s="1"/>
  <c r="AE504" i="8"/>
  <c r="AF504" i="8" s="1"/>
  <c r="AB504" i="8"/>
  <c r="AC504" i="8" s="1"/>
  <c r="AT503" i="8"/>
  <c r="AU503" i="8" s="1"/>
  <c r="AS503" i="8"/>
  <c r="AR503" i="8"/>
  <c r="AQ503" i="8"/>
  <c r="AP503" i="8"/>
  <c r="AO503" i="8"/>
  <c r="AN503" i="8"/>
  <c r="AM503" i="8"/>
  <c r="AL503" i="8"/>
  <c r="AK503" i="8"/>
  <c r="AJ503" i="8"/>
  <c r="AG503" i="8"/>
  <c r="AH503" i="8" s="1"/>
  <c r="AI503" i="8" s="1"/>
  <c r="AE503" i="8"/>
  <c r="AF503" i="8" s="1"/>
  <c r="AB503" i="8"/>
  <c r="AC503" i="8" s="1"/>
  <c r="AT502" i="8"/>
  <c r="AU502" i="8" s="1"/>
  <c r="AS502" i="8"/>
  <c r="AR502" i="8"/>
  <c r="AQ502" i="8"/>
  <c r="AP502" i="8"/>
  <c r="AO502" i="8"/>
  <c r="AN502" i="8"/>
  <c r="AM502" i="8"/>
  <c r="AL502" i="8"/>
  <c r="AK502" i="8"/>
  <c r="AJ502" i="8"/>
  <c r="AG502" i="8"/>
  <c r="AH502" i="8" s="1"/>
  <c r="AI502" i="8" s="1"/>
  <c r="AE502" i="8"/>
  <c r="AF502" i="8" s="1"/>
  <c r="AB502" i="8"/>
  <c r="AC502" i="8" s="1"/>
  <c r="AT501" i="8"/>
  <c r="AU501" i="8" s="1"/>
  <c r="AS501" i="8"/>
  <c r="AR501" i="8"/>
  <c r="AQ501" i="8"/>
  <c r="AP501" i="8"/>
  <c r="AO501" i="8"/>
  <c r="AN501" i="8"/>
  <c r="AM501" i="8"/>
  <c r="AL501" i="8"/>
  <c r="AK501" i="8"/>
  <c r="AJ501" i="8"/>
  <c r="AG501" i="8"/>
  <c r="AH501" i="8" s="1"/>
  <c r="AI501" i="8" s="1"/>
  <c r="AE501" i="8"/>
  <c r="AF501" i="8" s="1"/>
  <c r="AB501" i="8"/>
  <c r="AC501" i="8" s="1"/>
  <c r="AT500" i="8"/>
  <c r="AU500" i="8" s="1"/>
  <c r="AS500" i="8"/>
  <c r="AR500" i="8"/>
  <c r="AQ500" i="8"/>
  <c r="AP500" i="8"/>
  <c r="AO500" i="8"/>
  <c r="AN500" i="8"/>
  <c r="AM500" i="8"/>
  <c r="AL500" i="8"/>
  <c r="AK500" i="8"/>
  <c r="AJ500" i="8"/>
  <c r="AG500" i="8"/>
  <c r="AH500" i="8" s="1"/>
  <c r="AI500" i="8" s="1"/>
  <c r="AE500" i="8"/>
  <c r="AF500" i="8" s="1"/>
  <c r="AB500" i="8"/>
  <c r="AC500" i="8" s="1"/>
  <c r="AT499" i="8"/>
  <c r="AU499" i="8" s="1"/>
  <c r="AS499" i="8"/>
  <c r="AR499" i="8"/>
  <c r="AQ499" i="8"/>
  <c r="AP499" i="8"/>
  <c r="AO499" i="8"/>
  <c r="AN499" i="8"/>
  <c r="AM499" i="8"/>
  <c r="AL499" i="8"/>
  <c r="AK499" i="8"/>
  <c r="AJ499" i="8"/>
  <c r="AG499" i="8"/>
  <c r="AH499" i="8" s="1"/>
  <c r="AI499" i="8" s="1"/>
  <c r="AE499" i="8"/>
  <c r="AF499" i="8" s="1"/>
  <c r="AB499" i="8"/>
  <c r="AC499" i="8" s="1"/>
  <c r="AT498" i="8"/>
  <c r="AU498" i="8" s="1"/>
  <c r="AS498" i="8"/>
  <c r="AR498" i="8"/>
  <c r="AQ498" i="8"/>
  <c r="AP498" i="8"/>
  <c r="AO498" i="8"/>
  <c r="AN498" i="8"/>
  <c r="AM498" i="8"/>
  <c r="AL498" i="8"/>
  <c r="AK498" i="8"/>
  <c r="AJ498" i="8"/>
  <c r="AG498" i="8"/>
  <c r="AH498" i="8" s="1"/>
  <c r="AI498" i="8" s="1"/>
  <c r="AE498" i="8"/>
  <c r="AF498" i="8" s="1"/>
  <c r="AB498" i="8"/>
  <c r="AC498" i="8" s="1"/>
  <c r="AT497" i="8"/>
  <c r="AU497" i="8" s="1"/>
  <c r="AS497" i="8"/>
  <c r="AR497" i="8"/>
  <c r="AQ497" i="8"/>
  <c r="AP497" i="8"/>
  <c r="AO497" i="8"/>
  <c r="AN497" i="8"/>
  <c r="AM497" i="8"/>
  <c r="AL497" i="8"/>
  <c r="AK497" i="8"/>
  <c r="AJ497" i="8"/>
  <c r="AG497" i="8"/>
  <c r="AH497" i="8" s="1"/>
  <c r="AI497" i="8" s="1"/>
  <c r="AE497" i="8"/>
  <c r="AF497" i="8" s="1"/>
  <c r="AB497" i="8"/>
  <c r="AC497" i="8" s="1"/>
  <c r="AT496" i="8"/>
  <c r="AU496" i="8" s="1"/>
  <c r="AS496" i="8"/>
  <c r="AR496" i="8"/>
  <c r="AQ496" i="8"/>
  <c r="AP496" i="8"/>
  <c r="AO496" i="8"/>
  <c r="AN496" i="8"/>
  <c r="AM496" i="8"/>
  <c r="AL496" i="8"/>
  <c r="AK496" i="8"/>
  <c r="AJ496" i="8"/>
  <c r="AG496" i="8"/>
  <c r="AH496" i="8" s="1"/>
  <c r="AI496" i="8" s="1"/>
  <c r="AE496" i="8"/>
  <c r="AF496" i="8" s="1"/>
  <c r="AB496" i="8"/>
  <c r="AC496" i="8" s="1"/>
  <c r="AT495" i="8"/>
  <c r="AU495" i="8" s="1"/>
  <c r="AS495" i="8"/>
  <c r="AR495" i="8"/>
  <c r="AQ495" i="8"/>
  <c r="AP495" i="8"/>
  <c r="AO495" i="8"/>
  <c r="AN495" i="8"/>
  <c r="AM495" i="8"/>
  <c r="AL495" i="8"/>
  <c r="AK495" i="8"/>
  <c r="AJ495" i="8"/>
  <c r="AG495" i="8"/>
  <c r="AH495" i="8" s="1"/>
  <c r="AI495" i="8" s="1"/>
  <c r="AE495" i="8"/>
  <c r="AF495" i="8" s="1"/>
  <c r="AB495" i="8"/>
  <c r="AC495" i="8" s="1"/>
  <c r="AT494" i="8"/>
  <c r="AU494" i="8" s="1"/>
  <c r="AS494" i="8"/>
  <c r="AR494" i="8"/>
  <c r="AQ494" i="8"/>
  <c r="AP494" i="8"/>
  <c r="AO494" i="8"/>
  <c r="AN494" i="8"/>
  <c r="AM494" i="8"/>
  <c r="AL494" i="8"/>
  <c r="AK494" i="8"/>
  <c r="AJ494" i="8"/>
  <c r="AG494" i="8"/>
  <c r="AH494" i="8" s="1"/>
  <c r="AI494" i="8" s="1"/>
  <c r="AE494" i="8"/>
  <c r="AF494" i="8" s="1"/>
  <c r="AB494" i="8"/>
  <c r="AC494" i="8" s="1"/>
  <c r="AT493" i="8"/>
  <c r="AU493" i="8" s="1"/>
  <c r="AS493" i="8"/>
  <c r="AR493" i="8"/>
  <c r="AQ493" i="8"/>
  <c r="AP493" i="8"/>
  <c r="AO493" i="8"/>
  <c r="AN493" i="8"/>
  <c r="AM493" i="8"/>
  <c r="AL493" i="8"/>
  <c r="AK493" i="8"/>
  <c r="AJ493" i="8"/>
  <c r="AG493" i="8"/>
  <c r="AH493" i="8" s="1"/>
  <c r="AI493" i="8" s="1"/>
  <c r="AE493" i="8"/>
  <c r="AF493" i="8" s="1"/>
  <c r="AB493" i="8"/>
  <c r="AC493" i="8" s="1"/>
  <c r="AT492" i="8"/>
  <c r="AU492" i="8" s="1"/>
  <c r="AS492" i="8"/>
  <c r="AR492" i="8"/>
  <c r="AQ492" i="8"/>
  <c r="AP492" i="8"/>
  <c r="AO492" i="8"/>
  <c r="AN492" i="8"/>
  <c r="AM492" i="8"/>
  <c r="AL492" i="8"/>
  <c r="AK492" i="8"/>
  <c r="AJ492" i="8"/>
  <c r="AG492" i="8"/>
  <c r="AH492" i="8" s="1"/>
  <c r="AI492" i="8" s="1"/>
  <c r="AE492" i="8"/>
  <c r="AF492" i="8" s="1"/>
  <c r="AB492" i="8"/>
  <c r="AC492" i="8" s="1"/>
  <c r="AT491" i="8"/>
  <c r="AU491" i="8" s="1"/>
  <c r="AS491" i="8"/>
  <c r="AR491" i="8"/>
  <c r="AQ491" i="8"/>
  <c r="AP491" i="8"/>
  <c r="AO491" i="8"/>
  <c r="AN491" i="8"/>
  <c r="AM491" i="8"/>
  <c r="AL491" i="8"/>
  <c r="AK491" i="8"/>
  <c r="AJ491" i="8"/>
  <c r="AG491" i="8"/>
  <c r="AH491" i="8" s="1"/>
  <c r="AI491" i="8" s="1"/>
  <c r="AE491" i="8"/>
  <c r="AF491" i="8" s="1"/>
  <c r="AB491" i="8"/>
  <c r="AC491" i="8" s="1"/>
  <c r="AT490" i="8"/>
  <c r="AU490" i="8" s="1"/>
  <c r="AS490" i="8"/>
  <c r="AR490" i="8"/>
  <c r="AQ490" i="8"/>
  <c r="AP490" i="8"/>
  <c r="AO490" i="8"/>
  <c r="AN490" i="8"/>
  <c r="AM490" i="8"/>
  <c r="AL490" i="8"/>
  <c r="AK490" i="8"/>
  <c r="AJ490" i="8"/>
  <c r="AG490" i="8"/>
  <c r="AH490" i="8" s="1"/>
  <c r="AI490" i="8" s="1"/>
  <c r="AE490" i="8"/>
  <c r="AF490" i="8" s="1"/>
  <c r="AB490" i="8"/>
  <c r="AC490" i="8" s="1"/>
  <c r="AT489" i="8"/>
  <c r="AU489" i="8" s="1"/>
  <c r="AS489" i="8"/>
  <c r="AR489" i="8"/>
  <c r="AQ489" i="8"/>
  <c r="AP489" i="8"/>
  <c r="AO489" i="8"/>
  <c r="AN489" i="8"/>
  <c r="AM489" i="8"/>
  <c r="AL489" i="8"/>
  <c r="AK489" i="8"/>
  <c r="AJ489" i="8"/>
  <c r="AG489" i="8"/>
  <c r="AH489" i="8" s="1"/>
  <c r="AI489" i="8" s="1"/>
  <c r="AE489" i="8"/>
  <c r="AF489" i="8" s="1"/>
  <c r="AB489" i="8"/>
  <c r="AC489" i="8" s="1"/>
  <c r="AT488" i="8"/>
  <c r="AU488" i="8" s="1"/>
  <c r="AS488" i="8"/>
  <c r="AR488" i="8"/>
  <c r="AQ488" i="8"/>
  <c r="AP488" i="8"/>
  <c r="AO488" i="8"/>
  <c r="AN488" i="8"/>
  <c r="AM488" i="8"/>
  <c r="AL488" i="8"/>
  <c r="AK488" i="8"/>
  <c r="AJ488" i="8"/>
  <c r="AG488" i="8"/>
  <c r="AH488" i="8" s="1"/>
  <c r="AI488" i="8" s="1"/>
  <c r="AE488" i="8"/>
  <c r="AF488" i="8" s="1"/>
  <c r="AB488" i="8"/>
  <c r="AC488" i="8" s="1"/>
  <c r="AT487" i="8"/>
  <c r="AU487" i="8" s="1"/>
  <c r="AS487" i="8"/>
  <c r="AR487" i="8"/>
  <c r="AQ487" i="8"/>
  <c r="AP487" i="8"/>
  <c r="AO487" i="8"/>
  <c r="AN487" i="8"/>
  <c r="AM487" i="8"/>
  <c r="AL487" i="8"/>
  <c r="AK487" i="8"/>
  <c r="AJ487" i="8"/>
  <c r="AG487" i="8"/>
  <c r="AH487" i="8" s="1"/>
  <c r="AI487" i="8" s="1"/>
  <c r="AE487" i="8"/>
  <c r="AF487" i="8" s="1"/>
  <c r="AB487" i="8"/>
  <c r="AC487" i="8" s="1"/>
  <c r="AT486" i="8"/>
  <c r="AU486" i="8" s="1"/>
  <c r="AS486" i="8"/>
  <c r="AR486" i="8"/>
  <c r="AQ486" i="8"/>
  <c r="AP486" i="8"/>
  <c r="AO486" i="8"/>
  <c r="AN486" i="8"/>
  <c r="AM486" i="8"/>
  <c r="AL486" i="8"/>
  <c r="AK486" i="8"/>
  <c r="AJ486" i="8"/>
  <c r="AG486" i="8"/>
  <c r="AH486" i="8" s="1"/>
  <c r="AI486" i="8" s="1"/>
  <c r="AE486" i="8"/>
  <c r="AF486" i="8" s="1"/>
  <c r="AB486" i="8"/>
  <c r="AC486" i="8" s="1"/>
  <c r="AT485" i="8"/>
  <c r="AU485" i="8" s="1"/>
  <c r="AS485" i="8"/>
  <c r="AR485" i="8"/>
  <c r="AQ485" i="8"/>
  <c r="AP485" i="8"/>
  <c r="AO485" i="8"/>
  <c r="AN485" i="8"/>
  <c r="AM485" i="8"/>
  <c r="AL485" i="8"/>
  <c r="AK485" i="8"/>
  <c r="AJ485" i="8"/>
  <c r="AG485" i="8"/>
  <c r="AH485" i="8" s="1"/>
  <c r="AI485" i="8" s="1"/>
  <c r="AE485" i="8"/>
  <c r="AF485" i="8" s="1"/>
  <c r="AB485" i="8"/>
  <c r="AC485" i="8" s="1"/>
  <c r="AT484" i="8"/>
  <c r="AU484" i="8" s="1"/>
  <c r="AS484" i="8"/>
  <c r="AR484" i="8"/>
  <c r="AQ484" i="8"/>
  <c r="AP484" i="8"/>
  <c r="AO484" i="8"/>
  <c r="AN484" i="8"/>
  <c r="AM484" i="8"/>
  <c r="AL484" i="8"/>
  <c r="AK484" i="8"/>
  <c r="AJ484" i="8"/>
  <c r="AG484" i="8"/>
  <c r="AH484" i="8" s="1"/>
  <c r="AI484" i="8" s="1"/>
  <c r="AE484" i="8"/>
  <c r="AF484" i="8" s="1"/>
  <c r="AB484" i="8"/>
  <c r="AC484" i="8" s="1"/>
  <c r="AT483" i="8"/>
  <c r="AU483" i="8" s="1"/>
  <c r="AS483" i="8"/>
  <c r="AR483" i="8"/>
  <c r="AQ483" i="8"/>
  <c r="AP483" i="8"/>
  <c r="AO483" i="8"/>
  <c r="AN483" i="8"/>
  <c r="AM483" i="8"/>
  <c r="AL483" i="8"/>
  <c r="AK483" i="8"/>
  <c r="AJ483" i="8"/>
  <c r="AG483" i="8"/>
  <c r="AH483" i="8" s="1"/>
  <c r="AI483" i="8" s="1"/>
  <c r="AE483" i="8"/>
  <c r="AF483" i="8" s="1"/>
  <c r="AB483" i="8"/>
  <c r="AC483" i="8" s="1"/>
  <c r="AT482" i="8"/>
  <c r="AU482" i="8" s="1"/>
  <c r="AS482" i="8"/>
  <c r="AR482" i="8"/>
  <c r="AQ482" i="8"/>
  <c r="AP482" i="8"/>
  <c r="AO482" i="8"/>
  <c r="AN482" i="8"/>
  <c r="AM482" i="8"/>
  <c r="AL482" i="8"/>
  <c r="AK482" i="8"/>
  <c r="AJ482" i="8"/>
  <c r="AG482" i="8"/>
  <c r="AH482" i="8" s="1"/>
  <c r="AI482" i="8" s="1"/>
  <c r="AE482" i="8"/>
  <c r="AF482" i="8" s="1"/>
  <c r="AB482" i="8"/>
  <c r="AC482" i="8" s="1"/>
  <c r="AT481" i="8"/>
  <c r="AU481" i="8" s="1"/>
  <c r="AS481" i="8"/>
  <c r="AR481" i="8"/>
  <c r="AQ481" i="8"/>
  <c r="AP481" i="8"/>
  <c r="AO481" i="8"/>
  <c r="AN481" i="8"/>
  <c r="AM481" i="8"/>
  <c r="AL481" i="8"/>
  <c r="AK481" i="8"/>
  <c r="AJ481" i="8"/>
  <c r="AG481" i="8"/>
  <c r="AH481" i="8" s="1"/>
  <c r="AI481" i="8" s="1"/>
  <c r="AE481" i="8"/>
  <c r="AF481" i="8" s="1"/>
  <c r="AB481" i="8"/>
  <c r="AC481" i="8" s="1"/>
  <c r="AT480" i="8"/>
  <c r="AU480" i="8" s="1"/>
  <c r="AS480" i="8"/>
  <c r="AR480" i="8"/>
  <c r="AQ480" i="8"/>
  <c r="AP480" i="8"/>
  <c r="AO480" i="8"/>
  <c r="AN480" i="8"/>
  <c r="AM480" i="8"/>
  <c r="AL480" i="8"/>
  <c r="AK480" i="8"/>
  <c r="AJ480" i="8"/>
  <c r="AG480" i="8"/>
  <c r="AH480" i="8" s="1"/>
  <c r="AI480" i="8" s="1"/>
  <c r="AE480" i="8"/>
  <c r="AF480" i="8" s="1"/>
  <c r="AB480" i="8"/>
  <c r="AC480" i="8" s="1"/>
  <c r="AT479" i="8"/>
  <c r="AU479" i="8" s="1"/>
  <c r="AS479" i="8"/>
  <c r="AR479" i="8"/>
  <c r="AQ479" i="8"/>
  <c r="AP479" i="8"/>
  <c r="AO479" i="8"/>
  <c r="AN479" i="8"/>
  <c r="AM479" i="8"/>
  <c r="AL479" i="8"/>
  <c r="AK479" i="8"/>
  <c r="AJ479" i="8"/>
  <c r="AG479" i="8"/>
  <c r="AH479" i="8" s="1"/>
  <c r="AI479" i="8" s="1"/>
  <c r="AE479" i="8"/>
  <c r="AF479" i="8" s="1"/>
  <c r="AB479" i="8"/>
  <c r="AC479" i="8" s="1"/>
  <c r="AT478" i="8"/>
  <c r="AU478" i="8" s="1"/>
  <c r="AS478" i="8"/>
  <c r="AR478" i="8"/>
  <c r="AQ478" i="8"/>
  <c r="AP478" i="8"/>
  <c r="AO478" i="8"/>
  <c r="AN478" i="8"/>
  <c r="AM478" i="8"/>
  <c r="AL478" i="8"/>
  <c r="AK478" i="8"/>
  <c r="AJ478" i="8"/>
  <c r="AG478" i="8"/>
  <c r="AH478" i="8" s="1"/>
  <c r="AI478" i="8" s="1"/>
  <c r="AE478" i="8"/>
  <c r="AF478" i="8" s="1"/>
  <c r="AB478" i="8"/>
  <c r="AC478" i="8" s="1"/>
  <c r="AT477" i="8"/>
  <c r="AU477" i="8" s="1"/>
  <c r="AS477" i="8"/>
  <c r="AR477" i="8"/>
  <c r="AQ477" i="8"/>
  <c r="AP477" i="8"/>
  <c r="AO477" i="8"/>
  <c r="AN477" i="8"/>
  <c r="AM477" i="8"/>
  <c r="AL477" i="8"/>
  <c r="AK477" i="8"/>
  <c r="AJ477" i="8"/>
  <c r="AG477" i="8"/>
  <c r="AH477" i="8" s="1"/>
  <c r="AI477" i="8" s="1"/>
  <c r="AE477" i="8"/>
  <c r="AF477" i="8" s="1"/>
  <c r="AB477" i="8"/>
  <c r="AC477" i="8" s="1"/>
  <c r="AT476" i="8"/>
  <c r="AU476" i="8" s="1"/>
  <c r="AS476" i="8"/>
  <c r="AR476" i="8"/>
  <c r="AQ476" i="8"/>
  <c r="AP476" i="8"/>
  <c r="AO476" i="8"/>
  <c r="AN476" i="8"/>
  <c r="AM476" i="8"/>
  <c r="AL476" i="8"/>
  <c r="AK476" i="8"/>
  <c r="AJ476" i="8"/>
  <c r="AG476" i="8"/>
  <c r="AH476" i="8" s="1"/>
  <c r="AI476" i="8" s="1"/>
  <c r="AE476" i="8"/>
  <c r="AF476" i="8" s="1"/>
  <c r="AB476" i="8"/>
  <c r="AC476" i="8" s="1"/>
  <c r="AT475" i="8"/>
  <c r="AU475" i="8" s="1"/>
  <c r="AS475" i="8"/>
  <c r="AR475" i="8"/>
  <c r="AQ475" i="8"/>
  <c r="AP475" i="8"/>
  <c r="AO475" i="8"/>
  <c r="AN475" i="8"/>
  <c r="AM475" i="8"/>
  <c r="AL475" i="8"/>
  <c r="AK475" i="8"/>
  <c r="AJ475" i="8"/>
  <c r="AG475" i="8"/>
  <c r="AH475" i="8" s="1"/>
  <c r="AI475" i="8" s="1"/>
  <c r="AE475" i="8"/>
  <c r="AF475" i="8" s="1"/>
  <c r="AB475" i="8"/>
  <c r="AC475" i="8" s="1"/>
  <c r="AT474" i="8"/>
  <c r="AU474" i="8" s="1"/>
  <c r="AS474" i="8"/>
  <c r="AR474" i="8"/>
  <c r="AQ474" i="8"/>
  <c r="AP474" i="8"/>
  <c r="AO474" i="8"/>
  <c r="AN474" i="8"/>
  <c r="AM474" i="8"/>
  <c r="AL474" i="8"/>
  <c r="AK474" i="8"/>
  <c r="AJ474" i="8"/>
  <c r="AG474" i="8"/>
  <c r="AH474" i="8" s="1"/>
  <c r="AI474" i="8" s="1"/>
  <c r="AE474" i="8"/>
  <c r="AF474" i="8" s="1"/>
  <c r="AB474" i="8"/>
  <c r="AC474" i="8" s="1"/>
  <c r="AT473" i="8"/>
  <c r="AU473" i="8" s="1"/>
  <c r="AS473" i="8"/>
  <c r="AR473" i="8"/>
  <c r="AQ473" i="8"/>
  <c r="AP473" i="8"/>
  <c r="AO473" i="8"/>
  <c r="AN473" i="8"/>
  <c r="AM473" i="8"/>
  <c r="AL473" i="8"/>
  <c r="AK473" i="8"/>
  <c r="AJ473" i="8"/>
  <c r="AG473" i="8"/>
  <c r="AH473" i="8" s="1"/>
  <c r="AI473" i="8" s="1"/>
  <c r="AE473" i="8"/>
  <c r="AF473" i="8" s="1"/>
  <c r="AB473" i="8"/>
  <c r="AC473" i="8" s="1"/>
  <c r="AT472" i="8"/>
  <c r="AU472" i="8" s="1"/>
  <c r="AS472" i="8"/>
  <c r="AR472" i="8"/>
  <c r="AQ472" i="8"/>
  <c r="AP472" i="8"/>
  <c r="AO472" i="8"/>
  <c r="AN472" i="8"/>
  <c r="AM472" i="8"/>
  <c r="AL472" i="8"/>
  <c r="AK472" i="8"/>
  <c r="AJ472" i="8"/>
  <c r="AG472" i="8"/>
  <c r="AH472" i="8" s="1"/>
  <c r="AI472" i="8" s="1"/>
  <c r="AE472" i="8"/>
  <c r="AF472" i="8" s="1"/>
  <c r="AB472" i="8"/>
  <c r="AC472" i="8" s="1"/>
  <c r="AT471" i="8"/>
  <c r="AU471" i="8" s="1"/>
  <c r="AS471" i="8"/>
  <c r="AR471" i="8"/>
  <c r="AQ471" i="8"/>
  <c r="AP471" i="8"/>
  <c r="AO471" i="8"/>
  <c r="AN471" i="8"/>
  <c r="AM471" i="8"/>
  <c r="AL471" i="8"/>
  <c r="AK471" i="8"/>
  <c r="AJ471" i="8"/>
  <c r="AG471" i="8"/>
  <c r="AH471" i="8" s="1"/>
  <c r="AI471" i="8" s="1"/>
  <c r="AE471" i="8"/>
  <c r="AF471" i="8" s="1"/>
  <c r="AB471" i="8"/>
  <c r="AC471" i="8" s="1"/>
  <c r="AT470" i="8"/>
  <c r="AU470" i="8" s="1"/>
  <c r="AS470" i="8"/>
  <c r="AR470" i="8"/>
  <c r="AQ470" i="8"/>
  <c r="AP470" i="8"/>
  <c r="AO470" i="8"/>
  <c r="AN470" i="8"/>
  <c r="AM470" i="8"/>
  <c r="AL470" i="8"/>
  <c r="AK470" i="8"/>
  <c r="AJ470" i="8"/>
  <c r="AG470" i="8"/>
  <c r="AH470" i="8" s="1"/>
  <c r="AI470" i="8" s="1"/>
  <c r="AE470" i="8"/>
  <c r="AF470" i="8" s="1"/>
  <c r="AB470" i="8"/>
  <c r="AC470" i="8" s="1"/>
  <c r="AT469" i="8"/>
  <c r="AU469" i="8" s="1"/>
  <c r="AS469" i="8"/>
  <c r="AR469" i="8"/>
  <c r="AQ469" i="8"/>
  <c r="AP469" i="8"/>
  <c r="AO469" i="8"/>
  <c r="AN469" i="8"/>
  <c r="AM469" i="8"/>
  <c r="AL469" i="8"/>
  <c r="AK469" i="8"/>
  <c r="AJ469" i="8"/>
  <c r="AG469" i="8"/>
  <c r="AH469" i="8" s="1"/>
  <c r="AI469" i="8" s="1"/>
  <c r="AE469" i="8"/>
  <c r="AF469" i="8" s="1"/>
  <c r="AB469" i="8"/>
  <c r="AC469" i="8" s="1"/>
  <c r="AT468" i="8"/>
  <c r="AU468" i="8" s="1"/>
  <c r="AS468" i="8"/>
  <c r="AR468" i="8"/>
  <c r="AQ468" i="8"/>
  <c r="AP468" i="8"/>
  <c r="AO468" i="8"/>
  <c r="AN468" i="8"/>
  <c r="AM468" i="8"/>
  <c r="AL468" i="8"/>
  <c r="AK468" i="8"/>
  <c r="AJ468" i="8"/>
  <c r="AG468" i="8"/>
  <c r="AH468" i="8" s="1"/>
  <c r="AI468" i="8" s="1"/>
  <c r="AE468" i="8"/>
  <c r="AF468" i="8" s="1"/>
  <c r="AB468" i="8"/>
  <c r="AC468" i="8" s="1"/>
  <c r="AT467" i="8"/>
  <c r="AU467" i="8" s="1"/>
  <c r="AS467" i="8"/>
  <c r="AR467" i="8"/>
  <c r="AQ467" i="8"/>
  <c r="AP467" i="8"/>
  <c r="AO467" i="8"/>
  <c r="AN467" i="8"/>
  <c r="AM467" i="8"/>
  <c r="AL467" i="8"/>
  <c r="AK467" i="8"/>
  <c r="AJ467" i="8"/>
  <c r="AG467" i="8"/>
  <c r="AH467" i="8" s="1"/>
  <c r="AI467" i="8" s="1"/>
  <c r="AE467" i="8"/>
  <c r="AF467" i="8" s="1"/>
  <c r="AC467" i="8"/>
  <c r="AB467" i="8"/>
  <c r="AT466" i="8"/>
  <c r="AU466" i="8" s="1"/>
  <c r="AS466" i="8"/>
  <c r="AR466" i="8"/>
  <c r="AQ466" i="8"/>
  <c r="AP466" i="8"/>
  <c r="AO466" i="8"/>
  <c r="AN466" i="8"/>
  <c r="AM466" i="8"/>
  <c r="AL466" i="8"/>
  <c r="AK466" i="8"/>
  <c r="AJ466" i="8"/>
  <c r="AG466" i="8"/>
  <c r="AH466" i="8" s="1"/>
  <c r="AI466" i="8" s="1"/>
  <c r="AE466" i="8"/>
  <c r="AF466" i="8" s="1"/>
  <c r="AB466" i="8"/>
  <c r="AC466" i="8" s="1"/>
  <c r="AT465" i="8"/>
  <c r="AU465" i="8" s="1"/>
  <c r="AS465" i="8"/>
  <c r="AR465" i="8"/>
  <c r="AQ465" i="8"/>
  <c r="AP465" i="8"/>
  <c r="AO465" i="8"/>
  <c r="AN465" i="8"/>
  <c r="AM465" i="8"/>
  <c r="AL465" i="8"/>
  <c r="AK465" i="8"/>
  <c r="AJ465" i="8"/>
  <c r="AG465" i="8"/>
  <c r="AH465" i="8" s="1"/>
  <c r="AI465" i="8" s="1"/>
  <c r="AE465" i="8"/>
  <c r="AF465" i="8" s="1"/>
  <c r="AB465" i="8"/>
  <c r="AC465" i="8" s="1"/>
  <c r="AT464" i="8"/>
  <c r="AU464" i="8" s="1"/>
  <c r="AS464" i="8"/>
  <c r="AR464" i="8"/>
  <c r="AQ464" i="8"/>
  <c r="AP464" i="8"/>
  <c r="AO464" i="8"/>
  <c r="AN464" i="8"/>
  <c r="AM464" i="8"/>
  <c r="AL464" i="8"/>
  <c r="AK464" i="8"/>
  <c r="AJ464" i="8"/>
  <c r="AG464" i="8"/>
  <c r="AH464" i="8" s="1"/>
  <c r="AI464" i="8" s="1"/>
  <c r="AE464" i="8"/>
  <c r="AF464" i="8" s="1"/>
  <c r="AB464" i="8"/>
  <c r="AC464" i="8" s="1"/>
  <c r="AU463" i="8"/>
  <c r="AT463" i="8"/>
  <c r="AS463" i="8"/>
  <c r="AR463" i="8"/>
  <c r="AQ463" i="8"/>
  <c r="AP463" i="8"/>
  <c r="AO463" i="8"/>
  <c r="AN463" i="8"/>
  <c r="AM463" i="8"/>
  <c r="AL463" i="8"/>
  <c r="AK463" i="8"/>
  <c r="AJ463" i="8"/>
  <c r="AG463" i="8"/>
  <c r="AH463" i="8" s="1"/>
  <c r="AI463" i="8" s="1"/>
  <c r="AE463" i="8"/>
  <c r="AF463" i="8" s="1"/>
  <c r="AB463" i="8"/>
  <c r="AC463" i="8" s="1"/>
  <c r="AT462" i="8"/>
  <c r="AU462" i="8" s="1"/>
  <c r="AS462" i="8"/>
  <c r="AR462" i="8"/>
  <c r="AQ462" i="8"/>
  <c r="AP462" i="8"/>
  <c r="AO462" i="8"/>
  <c r="AN462" i="8"/>
  <c r="AM462" i="8"/>
  <c r="AL462" i="8"/>
  <c r="AK462" i="8"/>
  <c r="AJ462" i="8"/>
  <c r="AH462" i="8"/>
  <c r="AI462" i="8" s="1"/>
  <c r="AG462" i="8"/>
  <c r="AF462" i="8"/>
  <c r="AE462" i="8"/>
  <c r="AC462" i="8"/>
  <c r="AB462" i="8"/>
  <c r="AT461" i="8"/>
  <c r="AU461" i="8" s="1"/>
  <c r="AS461" i="8"/>
  <c r="AR461" i="8"/>
  <c r="AQ461" i="8"/>
  <c r="AP461" i="8"/>
  <c r="AO461" i="8"/>
  <c r="AN461" i="8"/>
  <c r="AM461" i="8"/>
  <c r="AL461" i="8"/>
  <c r="AK461" i="8"/>
  <c r="AJ461" i="8"/>
  <c r="AG461" i="8"/>
  <c r="AH461" i="8" s="1"/>
  <c r="AI461" i="8" s="1"/>
  <c r="AF461" i="8"/>
  <c r="AE461" i="8"/>
  <c r="AB461" i="8"/>
  <c r="AC461" i="8" s="1"/>
  <c r="AT460" i="8"/>
  <c r="AU460" i="8" s="1"/>
  <c r="AS460" i="8"/>
  <c r="AR460" i="8"/>
  <c r="AQ460" i="8"/>
  <c r="AP460" i="8"/>
  <c r="AO460" i="8"/>
  <c r="AN460" i="8"/>
  <c r="AM460" i="8"/>
  <c r="AL460" i="8"/>
  <c r="AK460" i="8"/>
  <c r="AJ460" i="8"/>
  <c r="AG460" i="8"/>
  <c r="AH460" i="8" s="1"/>
  <c r="AI460" i="8" s="1"/>
  <c r="AE460" i="8"/>
  <c r="AF460" i="8" s="1"/>
  <c r="AB460" i="8"/>
  <c r="AC460" i="8" s="1"/>
  <c r="AT459" i="8"/>
  <c r="AU459" i="8" s="1"/>
  <c r="AS459" i="8"/>
  <c r="AR459" i="8"/>
  <c r="AQ459" i="8"/>
  <c r="AP459" i="8"/>
  <c r="AO459" i="8"/>
  <c r="AN459" i="8"/>
  <c r="AM459" i="8"/>
  <c r="AL459" i="8"/>
  <c r="AK459" i="8"/>
  <c r="AJ459" i="8"/>
  <c r="AG459" i="8"/>
  <c r="AH459" i="8" s="1"/>
  <c r="AI459" i="8" s="1"/>
  <c r="AE459" i="8"/>
  <c r="AF459" i="8" s="1"/>
  <c r="AB459" i="8"/>
  <c r="AC459" i="8" s="1"/>
  <c r="AT458" i="8"/>
  <c r="AU458" i="8" s="1"/>
  <c r="AS458" i="8"/>
  <c r="AR458" i="8"/>
  <c r="AQ458" i="8"/>
  <c r="AP458" i="8"/>
  <c r="AO458" i="8"/>
  <c r="AN458" i="8"/>
  <c r="AM458" i="8"/>
  <c r="AL458" i="8"/>
  <c r="AK458" i="8"/>
  <c r="AJ458" i="8"/>
  <c r="AH458" i="8"/>
  <c r="AI458" i="8" s="1"/>
  <c r="AG458" i="8"/>
  <c r="AF458" i="8"/>
  <c r="AE458" i="8"/>
  <c r="AC458" i="8"/>
  <c r="AB458" i="8"/>
  <c r="AU457" i="8"/>
  <c r="AT457" i="8"/>
  <c r="AS457" i="8"/>
  <c r="AR457" i="8"/>
  <c r="AQ457" i="8"/>
  <c r="AP457" i="8"/>
  <c r="AO457" i="8"/>
  <c r="AN457" i="8"/>
  <c r="AM457" i="8"/>
  <c r="AL457" i="8"/>
  <c r="AK457" i="8"/>
  <c r="AJ457" i="8"/>
  <c r="AG457" i="8"/>
  <c r="AH457" i="8" s="1"/>
  <c r="AI457" i="8" s="1"/>
  <c r="AE457" i="8"/>
  <c r="AF457" i="8" s="1"/>
  <c r="AB457" i="8"/>
  <c r="AC457" i="8" s="1"/>
  <c r="AT456" i="8"/>
  <c r="AU456" i="8" s="1"/>
  <c r="AS456" i="8"/>
  <c r="AR456" i="8"/>
  <c r="AQ456" i="8"/>
  <c r="AP456" i="8"/>
  <c r="AO456" i="8"/>
  <c r="AN456" i="8"/>
  <c r="AM456" i="8"/>
  <c r="AL456" i="8"/>
  <c r="AK456" i="8"/>
  <c r="AJ456" i="8"/>
  <c r="AH456" i="8"/>
  <c r="AI456" i="8" s="1"/>
  <c r="AG456" i="8"/>
  <c r="AF456" i="8"/>
  <c r="AE456" i="8"/>
  <c r="AB456" i="8"/>
  <c r="AC456" i="8" s="1"/>
  <c r="AT455" i="8"/>
  <c r="AU455" i="8" s="1"/>
  <c r="AS455" i="8"/>
  <c r="AR455" i="8"/>
  <c r="AQ455" i="8"/>
  <c r="AP455" i="8"/>
  <c r="AO455" i="8"/>
  <c r="AN455" i="8"/>
  <c r="AM455" i="8"/>
  <c r="AL455" i="8"/>
  <c r="AK455" i="8"/>
  <c r="AJ455" i="8"/>
  <c r="AG455" i="8"/>
  <c r="AH455" i="8" s="1"/>
  <c r="AI455" i="8" s="1"/>
  <c r="AE455" i="8"/>
  <c r="AF455" i="8" s="1"/>
  <c r="AB455" i="8"/>
  <c r="AC455" i="8" s="1"/>
  <c r="AT454" i="8"/>
  <c r="AU454" i="8" s="1"/>
  <c r="AS454" i="8"/>
  <c r="AR454" i="8"/>
  <c r="AQ454" i="8"/>
  <c r="AP454" i="8"/>
  <c r="AO454" i="8"/>
  <c r="AN454" i="8"/>
  <c r="AM454" i="8"/>
  <c r="AL454" i="8"/>
  <c r="AK454" i="8"/>
  <c r="AJ454" i="8"/>
  <c r="AG454" i="8"/>
  <c r="AH454" i="8" s="1"/>
  <c r="AI454" i="8" s="1"/>
  <c r="AE454" i="8"/>
  <c r="AF454" i="8" s="1"/>
  <c r="AB454" i="8"/>
  <c r="AC454" i="8" s="1"/>
  <c r="AT453" i="8"/>
  <c r="AU453" i="8" s="1"/>
  <c r="AS453" i="8"/>
  <c r="AR453" i="8"/>
  <c r="AQ453" i="8"/>
  <c r="AP453" i="8"/>
  <c r="AO453" i="8"/>
  <c r="AN453" i="8"/>
  <c r="AM453" i="8"/>
  <c r="AL453" i="8"/>
  <c r="AK453" i="8"/>
  <c r="AJ453" i="8"/>
  <c r="AG453" i="8"/>
  <c r="AH453" i="8" s="1"/>
  <c r="AI453" i="8" s="1"/>
  <c r="AE453" i="8"/>
  <c r="AF453" i="8" s="1"/>
  <c r="AB453" i="8"/>
  <c r="AC453" i="8" s="1"/>
  <c r="AT452" i="8"/>
  <c r="AU452" i="8" s="1"/>
  <c r="AS452" i="8"/>
  <c r="AR452" i="8"/>
  <c r="AQ452" i="8"/>
  <c r="AP452" i="8"/>
  <c r="AO452" i="8"/>
  <c r="AN452" i="8"/>
  <c r="AM452" i="8"/>
  <c r="AL452" i="8"/>
  <c r="AK452" i="8"/>
  <c r="AJ452" i="8"/>
  <c r="AG452" i="8"/>
  <c r="AH452" i="8" s="1"/>
  <c r="AI452" i="8" s="1"/>
  <c r="AE452" i="8"/>
  <c r="AF452" i="8" s="1"/>
  <c r="AC452" i="8"/>
  <c r="AB452" i="8"/>
  <c r="AU451" i="8"/>
  <c r="AT451" i="8"/>
  <c r="AS451" i="8"/>
  <c r="AR451" i="8"/>
  <c r="AQ451" i="8"/>
  <c r="AP451" i="8"/>
  <c r="AO451" i="8"/>
  <c r="AN451" i="8"/>
  <c r="AM451" i="8"/>
  <c r="AL451" i="8"/>
  <c r="AK451" i="8"/>
  <c r="AJ451" i="8"/>
  <c r="AG451" i="8"/>
  <c r="AH451" i="8" s="1"/>
  <c r="AI451" i="8" s="1"/>
  <c r="AE451" i="8"/>
  <c r="AF451" i="8" s="1"/>
  <c r="AB451" i="8"/>
  <c r="AC451" i="8" s="1"/>
  <c r="AT450" i="8"/>
  <c r="AU450" i="8" s="1"/>
  <c r="AS450" i="8"/>
  <c r="AR450" i="8"/>
  <c r="AQ450" i="8"/>
  <c r="AP450" i="8"/>
  <c r="AO450" i="8"/>
  <c r="AN450" i="8"/>
  <c r="AM450" i="8"/>
  <c r="AL450" i="8"/>
  <c r="AK450" i="8"/>
  <c r="AJ450" i="8"/>
  <c r="AG450" i="8"/>
  <c r="AH450" i="8" s="1"/>
  <c r="AI450" i="8" s="1"/>
  <c r="AE450" i="8"/>
  <c r="AF450" i="8" s="1"/>
  <c r="AB450" i="8"/>
  <c r="AC450" i="8" s="1"/>
  <c r="AT449" i="8"/>
  <c r="AU449" i="8" s="1"/>
  <c r="AS449" i="8"/>
  <c r="AR449" i="8"/>
  <c r="AQ449" i="8"/>
  <c r="AP449" i="8"/>
  <c r="AO449" i="8"/>
  <c r="AN449" i="8"/>
  <c r="AM449" i="8"/>
  <c r="AL449" i="8"/>
  <c r="AK449" i="8"/>
  <c r="AJ449" i="8"/>
  <c r="AG449" i="8"/>
  <c r="AH449" i="8" s="1"/>
  <c r="AI449" i="8" s="1"/>
  <c r="AE449" i="8"/>
  <c r="AF449" i="8" s="1"/>
  <c r="AB449" i="8"/>
  <c r="AC449" i="8" s="1"/>
  <c r="AT448" i="8"/>
  <c r="AU448" i="8" s="1"/>
  <c r="AS448" i="8"/>
  <c r="AR448" i="8"/>
  <c r="AQ448" i="8"/>
  <c r="AP448" i="8"/>
  <c r="AO448" i="8"/>
  <c r="AN448" i="8"/>
  <c r="AM448" i="8"/>
  <c r="AL448" i="8"/>
  <c r="AK448" i="8"/>
  <c r="AJ448" i="8"/>
  <c r="AG448" i="8"/>
  <c r="AH448" i="8" s="1"/>
  <c r="AI448" i="8" s="1"/>
  <c r="AE448" i="8"/>
  <c r="AF448" i="8" s="1"/>
  <c r="AB448" i="8"/>
  <c r="AC448" i="8" s="1"/>
  <c r="AT447" i="8"/>
  <c r="AU447" i="8" s="1"/>
  <c r="AS447" i="8"/>
  <c r="AR447" i="8"/>
  <c r="AQ447" i="8"/>
  <c r="AP447" i="8"/>
  <c r="AO447" i="8"/>
  <c r="AN447" i="8"/>
  <c r="AM447" i="8"/>
  <c r="AL447" i="8"/>
  <c r="AK447" i="8"/>
  <c r="AJ447" i="8"/>
  <c r="AG447" i="8"/>
  <c r="AH447" i="8" s="1"/>
  <c r="AI447" i="8" s="1"/>
  <c r="AE447" i="8"/>
  <c r="AF447" i="8" s="1"/>
  <c r="AB447" i="8"/>
  <c r="AC447" i="8" s="1"/>
  <c r="AT446" i="8"/>
  <c r="AU446" i="8" s="1"/>
  <c r="AS446" i="8"/>
  <c r="AR446" i="8"/>
  <c r="AQ446" i="8"/>
  <c r="AP446" i="8"/>
  <c r="AO446" i="8"/>
  <c r="AN446" i="8"/>
  <c r="AM446" i="8"/>
  <c r="AL446" i="8"/>
  <c r="AK446" i="8"/>
  <c r="AJ446" i="8"/>
  <c r="AG446" i="8"/>
  <c r="AH446" i="8" s="1"/>
  <c r="AI446" i="8" s="1"/>
  <c r="AE446" i="8"/>
  <c r="AF446" i="8" s="1"/>
  <c r="AB446" i="8"/>
  <c r="AC446" i="8" s="1"/>
  <c r="AT445" i="8"/>
  <c r="AU445" i="8" s="1"/>
  <c r="AS445" i="8"/>
  <c r="AR445" i="8"/>
  <c r="AQ445" i="8"/>
  <c r="AP445" i="8"/>
  <c r="AO445" i="8"/>
  <c r="AN445" i="8"/>
  <c r="AM445" i="8"/>
  <c r="AL445" i="8"/>
  <c r="AK445" i="8"/>
  <c r="AJ445" i="8"/>
  <c r="AG445" i="8"/>
  <c r="AH445" i="8" s="1"/>
  <c r="AI445" i="8" s="1"/>
  <c r="AE445" i="8"/>
  <c r="AF445" i="8" s="1"/>
  <c r="AB445" i="8"/>
  <c r="AC445" i="8" s="1"/>
  <c r="AT444" i="8"/>
  <c r="AU444" i="8" s="1"/>
  <c r="AS444" i="8"/>
  <c r="AR444" i="8"/>
  <c r="AQ444" i="8"/>
  <c r="AP444" i="8"/>
  <c r="AO444" i="8"/>
  <c r="AN444" i="8"/>
  <c r="AM444" i="8"/>
  <c r="AL444" i="8"/>
  <c r="AK444" i="8"/>
  <c r="AJ444" i="8"/>
  <c r="AG444" i="8"/>
  <c r="AH444" i="8" s="1"/>
  <c r="AI444" i="8" s="1"/>
  <c r="AE444" i="8"/>
  <c r="AF444" i="8" s="1"/>
  <c r="AB444" i="8"/>
  <c r="AC444" i="8" s="1"/>
  <c r="AT443" i="8"/>
  <c r="AU443" i="8" s="1"/>
  <c r="AS443" i="8"/>
  <c r="AR443" i="8"/>
  <c r="AQ443" i="8"/>
  <c r="AP443" i="8"/>
  <c r="AO443" i="8"/>
  <c r="AN443" i="8"/>
  <c r="AM443" i="8"/>
  <c r="AL443" i="8"/>
  <c r="AK443" i="8"/>
  <c r="AJ443" i="8"/>
  <c r="AG443" i="8"/>
  <c r="AH443" i="8" s="1"/>
  <c r="AI443" i="8" s="1"/>
  <c r="AE443" i="8"/>
  <c r="AF443" i="8" s="1"/>
  <c r="AB443" i="8"/>
  <c r="AC443" i="8" s="1"/>
  <c r="AT442" i="8"/>
  <c r="AU442" i="8" s="1"/>
  <c r="AS442" i="8"/>
  <c r="AR442" i="8"/>
  <c r="AQ442" i="8"/>
  <c r="AP442" i="8"/>
  <c r="AO442" i="8"/>
  <c r="AN442" i="8"/>
  <c r="AM442" i="8"/>
  <c r="AL442" i="8"/>
  <c r="AK442" i="8"/>
  <c r="AJ442" i="8"/>
  <c r="AG442" i="8"/>
  <c r="AH442" i="8" s="1"/>
  <c r="AI442" i="8" s="1"/>
  <c r="AE442" i="8"/>
  <c r="AF442" i="8" s="1"/>
  <c r="AB442" i="8"/>
  <c r="AC442" i="8" s="1"/>
  <c r="AU441" i="8"/>
  <c r="AT441" i="8"/>
  <c r="AS441" i="8"/>
  <c r="AR441" i="8"/>
  <c r="AQ441" i="8"/>
  <c r="AP441" i="8"/>
  <c r="AO441" i="8"/>
  <c r="AN441" i="8"/>
  <c r="AM441" i="8"/>
  <c r="AL441" i="8"/>
  <c r="AK441" i="8"/>
  <c r="AJ441" i="8"/>
  <c r="AG441" i="8"/>
  <c r="AH441" i="8" s="1"/>
  <c r="AI441" i="8" s="1"/>
  <c r="AE441" i="8"/>
  <c r="AF441" i="8" s="1"/>
  <c r="AB441" i="8"/>
  <c r="AC441" i="8" s="1"/>
  <c r="AT440" i="8"/>
  <c r="AU440" i="8" s="1"/>
  <c r="AS440" i="8"/>
  <c r="AR440" i="8"/>
  <c r="AQ440" i="8"/>
  <c r="AP440" i="8"/>
  <c r="AO440" i="8"/>
  <c r="AN440" i="8"/>
  <c r="AM440" i="8"/>
  <c r="AL440" i="8"/>
  <c r="AK440" i="8"/>
  <c r="AJ440" i="8"/>
  <c r="AG440" i="8"/>
  <c r="AH440" i="8" s="1"/>
  <c r="AI440" i="8" s="1"/>
  <c r="AE440" i="8"/>
  <c r="AF440" i="8" s="1"/>
  <c r="AB440" i="8"/>
  <c r="AC440" i="8" s="1"/>
  <c r="AT439" i="8"/>
  <c r="AU439" i="8" s="1"/>
  <c r="AS439" i="8"/>
  <c r="AR439" i="8"/>
  <c r="AQ439" i="8"/>
  <c r="AP439" i="8"/>
  <c r="AO439" i="8"/>
  <c r="AN439" i="8"/>
  <c r="AM439" i="8"/>
  <c r="AL439" i="8"/>
  <c r="AK439" i="8"/>
  <c r="AJ439" i="8"/>
  <c r="AG439" i="8"/>
  <c r="AH439" i="8" s="1"/>
  <c r="AI439" i="8" s="1"/>
  <c r="AE439" i="8"/>
  <c r="AF439" i="8" s="1"/>
  <c r="AB439" i="8"/>
  <c r="AC439" i="8" s="1"/>
  <c r="AT438" i="8"/>
  <c r="AU438" i="8" s="1"/>
  <c r="AS438" i="8"/>
  <c r="AR438" i="8"/>
  <c r="AQ438" i="8"/>
  <c r="AP438" i="8"/>
  <c r="AO438" i="8"/>
  <c r="AN438" i="8"/>
  <c r="AM438" i="8"/>
  <c r="AL438" i="8"/>
  <c r="AK438" i="8"/>
  <c r="AJ438" i="8"/>
  <c r="AG438" i="8"/>
  <c r="AH438" i="8" s="1"/>
  <c r="AI438" i="8" s="1"/>
  <c r="AE438" i="8"/>
  <c r="AF438" i="8" s="1"/>
  <c r="AB438" i="8"/>
  <c r="AC438" i="8" s="1"/>
  <c r="AT437" i="8"/>
  <c r="AU437" i="8" s="1"/>
  <c r="AS437" i="8"/>
  <c r="AR437" i="8"/>
  <c r="AQ437" i="8"/>
  <c r="AP437" i="8"/>
  <c r="AO437" i="8"/>
  <c r="AN437" i="8"/>
  <c r="AM437" i="8"/>
  <c r="AL437" i="8"/>
  <c r="AK437" i="8"/>
  <c r="AJ437" i="8"/>
  <c r="AG437" i="8"/>
  <c r="AH437" i="8" s="1"/>
  <c r="AI437" i="8" s="1"/>
  <c r="AE437" i="8"/>
  <c r="AF437" i="8" s="1"/>
  <c r="AB437" i="8"/>
  <c r="AC437" i="8" s="1"/>
  <c r="AT436" i="8"/>
  <c r="AU436" i="8" s="1"/>
  <c r="AS436" i="8"/>
  <c r="AR436" i="8"/>
  <c r="AQ436" i="8"/>
  <c r="AP436" i="8"/>
  <c r="AO436" i="8"/>
  <c r="AN436" i="8"/>
  <c r="AM436" i="8"/>
  <c r="AL436" i="8"/>
  <c r="AK436" i="8"/>
  <c r="AJ436" i="8"/>
  <c r="AG436" i="8"/>
  <c r="AH436" i="8" s="1"/>
  <c r="AI436" i="8" s="1"/>
  <c r="AE436" i="8"/>
  <c r="AF436" i="8" s="1"/>
  <c r="AB436" i="8"/>
  <c r="AC436" i="8" s="1"/>
  <c r="AU435" i="8"/>
  <c r="AT435" i="8"/>
  <c r="AS435" i="8"/>
  <c r="AR435" i="8"/>
  <c r="AQ435" i="8"/>
  <c r="AP435" i="8"/>
  <c r="AO435" i="8"/>
  <c r="AN435" i="8"/>
  <c r="AM435" i="8"/>
  <c r="AL435" i="8"/>
  <c r="AK435" i="8"/>
  <c r="AJ435" i="8"/>
  <c r="AG435" i="8"/>
  <c r="AH435" i="8" s="1"/>
  <c r="AI435" i="8" s="1"/>
  <c r="AE435" i="8"/>
  <c r="AF435" i="8" s="1"/>
  <c r="AB435" i="8"/>
  <c r="AC435" i="8" s="1"/>
  <c r="AT434" i="8"/>
  <c r="AU434" i="8" s="1"/>
  <c r="AS434" i="8"/>
  <c r="AR434" i="8"/>
  <c r="AQ434" i="8"/>
  <c r="AP434" i="8"/>
  <c r="AO434" i="8"/>
  <c r="AN434" i="8"/>
  <c r="AM434" i="8"/>
  <c r="AL434" i="8"/>
  <c r="AK434" i="8"/>
  <c r="AJ434" i="8"/>
  <c r="AG434" i="8"/>
  <c r="AH434" i="8" s="1"/>
  <c r="AI434" i="8" s="1"/>
  <c r="AE434" i="8"/>
  <c r="AF434" i="8" s="1"/>
  <c r="AB434" i="8"/>
  <c r="AC434" i="8" s="1"/>
  <c r="AU433" i="8"/>
  <c r="AT433" i="8"/>
  <c r="AS433" i="8"/>
  <c r="AR433" i="8"/>
  <c r="AQ433" i="8"/>
  <c r="AP433" i="8"/>
  <c r="AO433" i="8"/>
  <c r="AN433" i="8"/>
  <c r="AM433" i="8"/>
  <c r="AL433" i="8"/>
  <c r="AK433" i="8"/>
  <c r="AJ433" i="8"/>
  <c r="AG433" i="8"/>
  <c r="AH433" i="8" s="1"/>
  <c r="AI433" i="8" s="1"/>
  <c r="AE433" i="8"/>
  <c r="AF433" i="8" s="1"/>
  <c r="AB433" i="8"/>
  <c r="AC433" i="8" s="1"/>
  <c r="AT432" i="8"/>
  <c r="AU432" i="8" s="1"/>
  <c r="AS432" i="8"/>
  <c r="AR432" i="8"/>
  <c r="AQ432" i="8"/>
  <c r="AP432" i="8"/>
  <c r="AO432" i="8"/>
  <c r="AN432" i="8"/>
  <c r="AM432" i="8"/>
  <c r="AL432" i="8"/>
  <c r="AK432" i="8"/>
  <c r="AJ432" i="8"/>
  <c r="AG432" i="8"/>
  <c r="AH432" i="8" s="1"/>
  <c r="AI432" i="8" s="1"/>
  <c r="AE432" i="8"/>
  <c r="AF432" i="8" s="1"/>
  <c r="AC432" i="8"/>
  <c r="AB432" i="8"/>
  <c r="AT431" i="8"/>
  <c r="AU431" i="8" s="1"/>
  <c r="AS431" i="8"/>
  <c r="AR431" i="8"/>
  <c r="AQ431" i="8"/>
  <c r="AP431" i="8"/>
  <c r="AO431" i="8"/>
  <c r="AN431" i="8"/>
  <c r="AM431" i="8"/>
  <c r="AL431" i="8"/>
  <c r="AK431" i="8"/>
  <c r="AJ431" i="8"/>
  <c r="AG431" i="8"/>
  <c r="AH431" i="8" s="1"/>
  <c r="AI431" i="8" s="1"/>
  <c r="AE431" i="8"/>
  <c r="AF431" i="8" s="1"/>
  <c r="AB431" i="8"/>
  <c r="AC431" i="8" s="1"/>
  <c r="AT430" i="8"/>
  <c r="AU430" i="8" s="1"/>
  <c r="AS430" i="8"/>
  <c r="AR430" i="8"/>
  <c r="AQ430" i="8"/>
  <c r="AP430" i="8"/>
  <c r="AO430" i="8"/>
  <c r="AN430" i="8"/>
  <c r="AM430" i="8"/>
  <c r="AL430" i="8"/>
  <c r="AK430" i="8"/>
  <c r="AJ430" i="8"/>
  <c r="AG430" i="8"/>
  <c r="AH430" i="8" s="1"/>
  <c r="AI430" i="8" s="1"/>
  <c r="AE430" i="8"/>
  <c r="AF430" i="8" s="1"/>
  <c r="AC430" i="8"/>
  <c r="AB430" i="8"/>
  <c r="AU429" i="8"/>
  <c r="AT429" i="8"/>
  <c r="AS429" i="8"/>
  <c r="AR429" i="8"/>
  <c r="AQ429" i="8"/>
  <c r="AP429" i="8"/>
  <c r="AO429" i="8"/>
  <c r="AN429" i="8"/>
  <c r="AM429" i="8"/>
  <c r="AL429" i="8"/>
  <c r="AK429" i="8"/>
  <c r="AJ429" i="8"/>
  <c r="AG429" i="8"/>
  <c r="AH429" i="8" s="1"/>
  <c r="AI429" i="8" s="1"/>
  <c r="AE429" i="8"/>
  <c r="AF429" i="8" s="1"/>
  <c r="AB429" i="8"/>
  <c r="AC429" i="8" s="1"/>
  <c r="AT428" i="8"/>
  <c r="AU428" i="8" s="1"/>
  <c r="AS428" i="8"/>
  <c r="AR428" i="8"/>
  <c r="AQ428" i="8"/>
  <c r="AP428" i="8"/>
  <c r="AO428" i="8"/>
  <c r="AN428" i="8"/>
  <c r="AM428" i="8"/>
  <c r="AL428" i="8"/>
  <c r="AK428" i="8"/>
  <c r="AJ428" i="8"/>
  <c r="AG428" i="8"/>
  <c r="AH428" i="8" s="1"/>
  <c r="AI428" i="8" s="1"/>
  <c r="AE428" i="8"/>
  <c r="AF428" i="8" s="1"/>
  <c r="AB428" i="8"/>
  <c r="AC428" i="8" s="1"/>
  <c r="AT427" i="8"/>
  <c r="AU427" i="8" s="1"/>
  <c r="AS427" i="8"/>
  <c r="AR427" i="8"/>
  <c r="AQ427" i="8"/>
  <c r="AP427" i="8"/>
  <c r="AO427" i="8"/>
  <c r="AN427" i="8"/>
  <c r="AM427" i="8"/>
  <c r="AL427" i="8"/>
  <c r="AK427" i="8"/>
  <c r="AJ427" i="8"/>
  <c r="AG427" i="8"/>
  <c r="AH427" i="8" s="1"/>
  <c r="AI427" i="8" s="1"/>
  <c r="AE427" i="8"/>
  <c r="AF427" i="8" s="1"/>
  <c r="AB427" i="8"/>
  <c r="AC427" i="8" s="1"/>
  <c r="AT426" i="8"/>
  <c r="AU426" i="8" s="1"/>
  <c r="AS426" i="8"/>
  <c r="AR426" i="8"/>
  <c r="AQ426" i="8"/>
  <c r="AP426" i="8"/>
  <c r="AO426" i="8"/>
  <c r="AN426" i="8"/>
  <c r="AM426" i="8"/>
  <c r="AL426" i="8"/>
  <c r="AK426" i="8"/>
  <c r="AJ426" i="8"/>
  <c r="AG426" i="8"/>
  <c r="AH426" i="8" s="1"/>
  <c r="AI426" i="8" s="1"/>
  <c r="AE426" i="8"/>
  <c r="AF426" i="8" s="1"/>
  <c r="AB426" i="8"/>
  <c r="AC426" i="8" s="1"/>
  <c r="AT425" i="8"/>
  <c r="AU425" i="8" s="1"/>
  <c r="AS425" i="8"/>
  <c r="AR425" i="8"/>
  <c r="AQ425" i="8"/>
  <c r="AP425" i="8"/>
  <c r="AO425" i="8"/>
  <c r="AN425" i="8"/>
  <c r="AM425" i="8"/>
  <c r="AL425" i="8"/>
  <c r="AK425" i="8"/>
  <c r="AJ425" i="8"/>
  <c r="AG425" i="8"/>
  <c r="AH425" i="8" s="1"/>
  <c r="AI425" i="8" s="1"/>
  <c r="AE425" i="8"/>
  <c r="AF425" i="8" s="1"/>
  <c r="AB425" i="8"/>
  <c r="AC425" i="8" s="1"/>
  <c r="AT424" i="8"/>
  <c r="AU424" i="8" s="1"/>
  <c r="AS424" i="8"/>
  <c r="AR424" i="8"/>
  <c r="AQ424" i="8"/>
  <c r="AP424" i="8"/>
  <c r="AO424" i="8"/>
  <c r="AN424" i="8"/>
  <c r="AM424" i="8"/>
  <c r="AL424" i="8"/>
  <c r="AK424" i="8"/>
  <c r="AJ424" i="8"/>
  <c r="AG424" i="8"/>
  <c r="AH424" i="8" s="1"/>
  <c r="AI424" i="8" s="1"/>
  <c r="AE424" i="8"/>
  <c r="AF424" i="8" s="1"/>
  <c r="AB424" i="8"/>
  <c r="AC424" i="8" s="1"/>
  <c r="AT423" i="8"/>
  <c r="AU423" i="8" s="1"/>
  <c r="AS423" i="8"/>
  <c r="AR423" i="8"/>
  <c r="AQ423" i="8"/>
  <c r="AP423" i="8"/>
  <c r="AO423" i="8"/>
  <c r="AN423" i="8"/>
  <c r="AM423" i="8"/>
  <c r="AL423" i="8"/>
  <c r="AK423" i="8"/>
  <c r="AJ423" i="8"/>
  <c r="AG423" i="8"/>
  <c r="AH423" i="8" s="1"/>
  <c r="AI423" i="8" s="1"/>
  <c r="AE423" i="8"/>
  <c r="AF423" i="8" s="1"/>
  <c r="AB423" i="8"/>
  <c r="AC423" i="8" s="1"/>
  <c r="AT422" i="8"/>
  <c r="AU422" i="8" s="1"/>
  <c r="AS422" i="8"/>
  <c r="AR422" i="8"/>
  <c r="AQ422" i="8"/>
  <c r="AP422" i="8"/>
  <c r="AO422" i="8"/>
  <c r="AN422" i="8"/>
  <c r="AM422" i="8"/>
  <c r="AL422" i="8"/>
  <c r="AK422" i="8"/>
  <c r="AJ422" i="8"/>
  <c r="AG422" i="8"/>
  <c r="AH422" i="8" s="1"/>
  <c r="AI422" i="8" s="1"/>
  <c r="AE422" i="8"/>
  <c r="AF422" i="8" s="1"/>
  <c r="AB422" i="8"/>
  <c r="AC422" i="8" s="1"/>
  <c r="AU421" i="8"/>
  <c r="AT421" i="8"/>
  <c r="AS421" i="8"/>
  <c r="AR421" i="8"/>
  <c r="AQ421" i="8"/>
  <c r="AP421" i="8"/>
  <c r="AO421" i="8"/>
  <c r="AN421" i="8"/>
  <c r="AM421" i="8"/>
  <c r="AL421" i="8"/>
  <c r="AK421" i="8"/>
  <c r="AJ421" i="8"/>
  <c r="AG421" i="8"/>
  <c r="AH421" i="8" s="1"/>
  <c r="AI421" i="8" s="1"/>
  <c r="AE421" i="8"/>
  <c r="AF421" i="8" s="1"/>
  <c r="AB421" i="8"/>
  <c r="AC421" i="8" s="1"/>
  <c r="AT420" i="8"/>
  <c r="AU420" i="8" s="1"/>
  <c r="AS420" i="8"/>
  <c r="AR420" i="8"/>
  <c r="AQ420" i="8"/>
  <c r="AP420" i="8"/>
  <c r="AO420" i="8"/>
  <c r="AN420" i="8"/>
  <c r="AM420" i="8"/>
  <c r="AL420" i="8"/>
  <c r="AK420" i="8"/>
  <c r="AJ420" i="8"/>
  <c r="AG420" i="8"/>
  <c r="AH420" i="8" s="1"/>
  <c r="AI420" i="8" s="1"/>
  <c r="AE420" i="8"/>
  <c r="AF420" i="8" s="1"/>
  <c r="AB420" i="8"/>
  <c r="AC420" i="8" s="1"/>
  <c r="AT419" i="8"/>
  <c r="AU419" i="8" s="1"/>
  <c r="AS419" i="8"/>
  <c r="AR419" i="8"/>
  <c r="AQ419" i="8"/>
  <c r="AP419" i="8"/>
  <c r="AO419" i="8"/>
  <c r="AN419" i="8"/>
  <c r="AM419" i="8"/>
  <c r="AL419" i="8"/>
  <c r="AK419" i="8"/>
  <c r="AJ419" i="8"/>
  <c r="AG419" i="8"/>
  <c r="AH419" i="8" s="1"/>
  <c r="AI419" i="8" s="1"/>
  <c r="AE419" i="8"/>
  <c r="AF419" i="8" s="1"/>
  <c r="AB419" i="8"/>
  <c r="AC419" i="8" s="1"/>
  <c r="AT418" i="8"/>
  <c r="AU418" i="8" s="1"/>
  <c r="AS418" i="8"/>
  <c r="AR418" i="8"/>
  <c r="AQ418" i="8"/>
  <c r="AP418" i="8"/>
  <c r="AO418" i="8"/>
  <c r="AN418" i="8"/>
  <c r="AM418" i="8"/>
  <c r="AL418" i="8"/>
  <c r="AK418" i="8"/>
  <c r="AJ418" i="8"/>
  <c r="AG418" i="8"/>
  <c r="AH418" i="8" s="1"/>
  <c r="AI418" i="8" s="1"/>
  <c r="AE418" i="8"/>
  <c r="AF418" i="8" s="1"/>
  <c r="AB418" i="8"/>
  <c r="AC418" i="8" s="1"/>
  <c r="AT417" i="8"/>
  <c r="AU417" i="8" s="1"/>
  <c r="AS417" i="8"/>
  <c r="AR417" i="8"/>
  <c r="AQ417" i="8"/>
  <c r="AP417" i="8"/>
  <c r="AO417" i="8"/>
  <c r="AN417" i="8"/>
  <c r="AM417" i="8"/>
  <c r="AL417" i="8"/>
  <c r="AK417" i="8"/>
  <c r="AJ417" i="8"/>
  <c r="AG417" i="8"/>
  <c r="AH417" i="8" s="1"/>
  <c r="AI417" i="8" s="1"/>
  <c r="AE417" i="8"/>
  <c r="AF417" i="8" s="1"/>
  <c r="AB417" i="8"/>
  <c r="AC417" i="8" s="1"/>
  <c r="AT416" i="8"/>
  <c r="AU416" i="8" s="1"/>
  <c r="AS416" i="8"/>
  <c r="AR416" i="8"/>
  <c r="AQ416" i="8"/>
  <c r="AP416" i="8"/>
  <c r="AO416" i="8"/>
  <c r="AN416" i="8"/>
  <c r="AM416" i="8"/>
  <c r="AL416" i="8"/>
  <c r="AK416" i="8"/>
  <c r="AJ416" i="8"/>
  <c r="AG416" i="8"/>
  <c r="AH416" i="8" s="1"/>
  <c r="AI416" i="8" s="1"/>
  <c r="AE416" i="8"/>
  <c r="AF416" i="8" s="1"/>
  <c r="AB416" i="8"/>
  <c r="AC416" i="8" s="1"/>
  <c r="AT415" i="8"/>
  <c r="AU415" i="8" s="1"/>
  <c r="AS415" i="8"/>
  <c r="AR415" i="8"/>
  <c r="AQ415" i="8"/>
  <c r="AP415" i="8"/>
  <c r="AO415" i="8"/>
  <c r="AN415" i="8"/>
  <c r="AM415" i="8"/>
  <c r="AL415" i="8"/>
  <c r="AK415" i="8"/>
  <c r="AJ415" i="8"/>
  <c r="AG415" i="8"/>
  <c r="AH415" i="8" s="1"/>
  <c r="AI415" i="8" s="1"/>
  <c r="AE415" i="8"/>
  <c r="AF415" i="8" s="1"/>
  <c r="AB415" i="8"/>
  <c r="AC415" i="8" s="1"/>
  <c r="AT414" i="8"/>
  <c r="AU414" i="8" s="1"/>
  <c r="AS414" i="8"/>
  <c r="AR414" i="8"/>
  <c r="AQ414" i="8"/>
  <c r="AP414" i="8"/>
  <c r="AO414" i="8"/>
  <c r="AN414" i="8"/>
  <c r="AM414" i="8"/>
  <c r="AL414" i="8"/>
  <c r="AK414" i="8"/>
  <c r="AJ414" i="8"/>
  <c r="AG414" i="8"/>
  <c r="AH414" i="8" s="1"/>
  <c r="AI414" i="8" s="1"/>
  <c r="AE414" i="8"/>
  <c r="AF414" i="8" s="1"/>
  <c r="AB414" i="8"/>
  <c r="AC414" i="8" s="1"/>
  <c r="AT413" i="8"/>
  <c r="AU413" i="8" s="1"/>
  <c r="AS413" i="8"/>
  <c r="AR413" i="8"/>
  <c r="AQ413" i="8"/>
  <c r="AP413" i="8"/>
  <c r="AO413" i="8"/>
  <c r="AN413" i="8"/>
  <c r="AM413" i="8"/>
  <c r="AL413" i="8"/>
  <c r="AK413" i="8"/>
  <c r="AJ413" i="8"/>
  <c r="AG413" i="8"/>
  <c r="AH413" i="8" s="1"/>
  <c r="AI413" i="8" s="1"/>
  <c r="AE413" i="8"/>
  <c r="AF413" i="8" s="1"/>
  <c r="AB413" i="8"/>
  <c r="AC413" i="8" s="1"/>
  <c r="AT412" i="8"/>
  <c r="AU412" i="8" s="1"/>
  <c r="AS412" i="8"/>
  <c r="AR412" i="8"/>
  <c r="AQ412" i="8"/>
  <c r="AP412" i="8"/>
  <c r="AO412" i="8"/>
  <c r="AN412" i="8"/>
  <c r="AM412" i="8"/>
  <c r="AL412" i="8"/>
  <c r="AK412" i="8"/>
  <c r="AJ412" i="8"/>
  <c r="AG412" i="8"/>
  <c r="AH412" i="8" s="1"/>
  <c r="AI412" i="8" s="1"/>
  <c r="AE412" i="8"/>
  <c r="AF412" i="8" s="1"/>
  <c r="AB412" i="8"/>
  <c r="AC412" i="8" s="1"/>
  <c r="AT411" i="8"/>
  <c r="AU411" i="8" s="1"/>
  <c r="AS411" i="8"/>
  <c r="AR411" i="8"/>
  <c r="AQ411" i="8"/>
  <c r="AP411" i="8"/>
  <c r="AO411" i="8"/>
  <c r="AN411" i="8"/>
  <c r="AM411" i="8"/>
  <c r="AL411" i="8"/>
  <c r="AK411" i="8"/>
  <c r="AJ411" i="8"/>
  <c r="AG411" i="8"/>
  <c r="AH411" i="8" s="1"/>
  <c r="AI411" i="8" s="1"/>
  <c r="AE411" i="8"/>
  <c r="AF411" i="8" s="1"/>
  <c r="AB411" i="8"/>
  <c r="AC411" i="8" s="1"/>
  <c r="AT410" i="8"/>
  <c r="AU410" i="8" s="1"/>
  <c r="AS410" i="8"/>
  <c r="AR410" i="8"/>
  <c r="AQ410" i="8"/>
  <c r="AP410" i="8"/>
  <c r="AO410" i="8"/>
  <c r="AN410" i="8"/>
  <c r="AM410" i="8"/>
  <c r="AL410" i="8"/>
  <c r="AK410" i="8"/>
  <c r="AJ410" i="8"/>
  <c r="AG410" i="8"/>
  <c r="AH410" i="8" s="1"/>
  <c r="AI410" i="8" s="1"/>
  <c r="AE410" i="8"/>
  <c r="AF410" i="8" s="1"/>
  <c r="AB410" i="8"/>
  <c r="AC410" i="8" s="1"/>
  <c r="AT409" i="8"/>
  <c r="AU409" i="8" s="1"/>
  <c r="AS409" i="8"/>
  <c r="AR409" i="8"/>
  <c r="AQ409" i="8"/>
  <c r="AP409" i="8"/>
  <c r="AO409" i="8"/>
  <c r="AN409" i="8"/>
  <c r="AM409" i="8"/>
  <c r="AL409" i="8"/>
  <c r="AK409" i="8"/>
  <c r="AJ409" i="8"/>
  <c r="AG409" i="8"/>
  <c r="AH409" i="8" s="1"/>
  <c r="AI409" i="8" s="1"/>
  <c r="AE409" i="8"/>
  <c r="AF409" i="8" s="1"/>
  <c r="AB409" i="8"/>
  <c r="AC409" i="8" s="1"/>
  <c r="AT408" i="8"/>
  <c r="AU408" i="8" s="1"/>
  <c r="AS408" i="8"/>
  <c r="AR408" i="8"/>
  <c r="AQ408" i="8"/>
  <c r="AP408" i="8"/>
  <c r="AO408" i="8"/>
  <c r="AN408" i="8"/>
  <c r="AM408" i="8"/>
  <c r="AL408" i="8"/>
  <c r="AK408" i="8"/>
  <c r="AJ408" i="8"/>
  <c r="AG408" i="8"/>
  <c r="AH408" i="8" s="1"/>
  <c r="AI408" i="8" s="1"/>
  <c r="AE408" i="8"/>
  <c r="AF408" i="8" s="1"/>
  <c r="AB408" i="8"/>
  <c r="AC408" i="8" s="1"/>
  <c r="AT407" i="8"/>
  <c r="AU407" i="8" s="1"/>
  <c r="AS407" i="8"/>
  <c r="AR407" i="8"/>
  <c r="AQ407" i="8"/>
  <c r="AP407" i="8"/>
  <c r="AO407" i="8"/>
  <c r="AN407" i="8"/>
  <c r="AM407" i="8"/>
  <c r="AL407" i="8"/>
  <c r="AK407" i="8"/>
  <c r="AJ407" i="8"/>
  <c r="AG407" i="8"/>
  <c r="AH407" i="8" s="1"/>
  <c r="AI407" i="8" s="1"/>
  <c r="AE407" i="8"/>
  <c r="AF407" i="8" s="1"/>
  <c r="AB407" i="8"/>
  <c r="AC407" i="8" s="1"/>
  <c r="AT406" i="8"/>
  <c r="AU406" i="8" s="1"/>
  <c r="AS406" i="8"/>
  <c r="AR406" i="8"/>
  <c r="AQ406" i="8"/>
  <c r="AP406" i="8"/>
  <c r="AO406" i="8"/>
  <c r="AN406" i="8"/>
  <c r="AM406" i="8"/>
  <c r="AL406" i="8"/>
  <c r="AK406" i="8"/>
  <c r="AJ406" i="8"/>
  <c r="AG406" i="8"/>
  <c r="AH406" i="8" s="1"/>
  <c r="AI406" i="8" s="1"/>
  <c r="AE406" i="8"/>
  <c r="AF406" i="8" s="1"/>
  <c r="AB406" i="8"/>
  <c r="AC406" i="8" s="1"/>
  <c r="AT405" i="8"/>
  <c r="AU405" i="8" s="1"/>
  <c r="AS405" i="8"/>
  <c r="AR405" i="8"/>
  <c r="AQ405" i="8"/>
  <c r="AP405" i="8"/>
  <c r="AO405" i="8"/>
  <c r="AN405" i="8"/>
  <c r="AM405" i="8"/>
  <c r="AL405" i="8"/>
  <c r="AK405" i="8"/>
  <c r="AJ405" i="8"/>
  <c r="AG405" i="8"/>
  <c r="AH405" i="8" s="1"/>
  <c r="AI405" i="8" s="1"/>
  <c r="AE405" i="8"/>
  <c r="AF405" i="8" s="1"/>
  <c r="AB405" i="8"/>
  <c r="AC405" i="8" s="1"/>
  <c r="AT404" i="8"/>
  <c r="AU404" i="8" s="1"/>
  <c r="AS404" i="8"/>
  <c r="AR404" i="8"/>
  <c r="AQ404" i="8"/>
  <c r="AP404" i="8"/>
  <c r="AO404" i="8"/>
  <c r="AN404" i="8"/>
  <c r="AM404" i="8"/>
  <c r="AL404" i="8"/>
  <c r="AK404" i="8"/>
  <c r="AJ404" i="8"/>
  <c r="AG404" i="8"/>
  <c r="AH404" i="8" s="1"/>
  <c r="AI404" i="8" s="1"/>
  <c r="AE404" i="8"/>
  <c r="AF404" i="8" s="1"/>
  <c r="AC404" i="8"/>
  <c r="AB404" i="8"/>
  <c r="AU403" i="8"/>
  <c r="AT403" i="8"/>
  <c r="AS403" i="8"/>
  <c r="AR403" i="8"/>
  <c r="AQ403" i="8"/>
  <c r="AP403" i="8"/>
  <c r="AO403" i="8"/>
  <c r="AN403" i="8"/>
  <c r="AM403" i="8"/>
  <c r="AL403" i="8"/>
  <c r="AK403" i="8"/>
  <c r="AJ403" i="8"/>
  <c r="AG403" i="8"/>
  <c r="AH403" i="8" s="1"/>
  <c r="AI403" i="8" s="1"/>
  <c r="AE403" i="8"/>
  <c r="AF403" i="8" s="1"/>
  <c r="AB403" i="8"/>
  <c r="AC403" i="8" s="1"/>
  <c r="AT402" i="8"/>
  <c r="AU402" i="8" s="1"/>
  <c r="AS402" i="8"/>
  <c r="AR402" i="8"/>
  <c r="AQ402" i="8"/>
  <c r="AP402" i="8"/>
  <c r="AO402" i="8"/>
  <c r="AN402" i="8"/>
  <c r="AM402" i="8"/>
  <c r="AL402" i="8"/>
  <c r="AK402" i="8"/>
  <c r="AJ402" i="8"/>
  <c r="AG402" i="8"/>
  <c r="AH402" i="8" s="1"/>
  <c r="AI402" i="8" s="1"/>
  <c r="AE402" i="8"/>
  <c r="AF402" i="8" s="1"/>
  <c r="AB402" i="8"/>
  <c r="AC402" i="8" s="1"/>
  <c r="AT401" i="8"/>
  <c r="AU401" i="8" s="1"/>
  <c r="AS401" i="8"/>
  <c r="AR401" i="8"/>
  <c r="AQ401" i="8"/>
  <c r="AP401" i="8"/>
  <c r="AO401" i="8"/>
  <c r="AN401" i="8"/>
  <c r="AM401" i="8"/>
  <c r="AL401" i="8"/>
  <c r="AK401" i="8"/>
  <c r="AJ401" i="8"/>
  <c r="AG401" i="8"/>
  <c r="AH401" i="8" s="1"/>
  <c r="AI401" i="8" s="1"/>
  <c r="AE401" i="8"/>
  <c r="AF401" i="8" s="1"/>
  <c r="AB401" i="8"/>
  <c r="AC401" i="8" s="1"/>
  <c r="AT400" i="8"/>
  <c r="AU400" i="8" s="1"/>
  <c r="AS400" i="8"/>
  <c r="AR400" i="8"/>
  <c r="AQ400" i="8"/>
  <c r="AP400" i="8"/>
  <c r="AO400" i="8"/>
  <c r="AN400" i="8"/>
  <c r="AM400" i="8"/>
  <c r="AL400" i="8"/>
  <c r="AK400" i="8"/>
  <c r="AJ400" i="8"/>
  <c r="AG400" i="8"/>
  <c r="AH400" i="8" s="1"/>
  <c r="AI400" i="8" s="1"/>
  <c r="AE400" i="8"/>
  <c r="AF400" i="8" s="1"/>
  <c r="AB400" i="8"/>
  <c r="AC400" i="8" s="1"/>
  <c r="AT399" i="8"/>
  <c r="AU399" i="8" s="1"/>
  <c r="AS399" i="8"/>
  <c r="AR399" i="8"/>
  <c r="AQ399" i="8"/>
  <c r="AP399" i="8"/>
  <c r="AO399" i="8"/>
  <c r="AN399" i="8"/>
  <c r="AM399" i="8"/>
  <c r="AL399" i="8"/>
  <c r="AK399" i="8"/>
  <c r="AJ399" i="8"/>
  <c r="AG399" i="8"/>
  <c r="AH399" i="8" s="1"/>
  <c r="AI399" i="8" s="1"/>
  <c r="AE399" i="8"/>
  <c r="AF399" i="8" s="1"/>
  <c r="AB399" i="8"/>
  <c r="AC399" i="8" s="1"/>
  <c r="AT398" i="8"/>
  <c r="AU398" i="8" s="1"/>
  <c r="AS398" i="8"/>
  <c r="AR398" i="8"/>
  <c r="AQ398" i="8"/>
  <c r="AP398" i="8"/>
  <c r="AO398" i="8"/>
  <c r="AN398" i="8"/>
  <c r="AM398" i="8"/>
  <c r="AL398" i="8"/>
  <c r="AK398" i="8"/>
  <c r="AJ398" i="8"/>
  <c r="AG398" i="8"/>
  <c r="AH398" i="8" s="1"/>
  <c r="AI398" i="8" s="1"/>
  <c r="AE398" i="8"/>
  <c r="AF398" i="8" s="1"/>
  <c r="AB398" i="8"/>
  <c r="AC398" i="8" s="1"/>
  <c r="AT397" i="8"/>
  <c r="AU397" i="8" s="1"/>
  <c r="AS397" i="8"/>
  <c r="AR397" i="8"/>
  <c r="AQ397" i="8"/>
  <c r="AP397" i="8"/>
  <c r="AO397" i="8"/>
  <c r="AN397" i="8"/>
  <c r="AM397" i="8"/>
  <c r="AL397" i="8"/>
  <c r="AK397" i="8"/>
  <c r="AJ397" i="8"/>
  <c r="AG397" i="8"/>
  <c r="AH397" i="8" s="1"/>
  <c r="AI397" i="8" s="1"/>
  <c r="AE397" i="8"/>
  <c r="AF397" i="8" s="1"/>
  <c r="AB397" i="8"/>
  <c r="AC397" i="8" s="1"/>
  <c r="AT396" i="8"/>
  <c r="AU396" i="8" s="1"/>
  <c r="AS396" i="8"/>
  <c r="AR396" i="8"/>
  <c r="AQ396" i="8"/>
  <c r="AP396" i="8"/>
  <c r="AO396" i="8"/>
  <c r="AN396" i="8"/>
  <c r="AM396" i="8"/>
  <c r="AL396" i="8"/>
  <c r="AK396" i="8"/>
  <c r="AJ396" i="8"/>
  <c r="AG396" i="8"/>
  <c r="AH396" i="8" s="1"/>
  <c r="AI396" i="8" s="1"/>
  <c r="AE396" i="8"/>
  <c r="AF396" i="8" s="1"/>
  <c r="AC396" i="8"/>
  <c r="AB396" i="8"/>
  <c r="AT395" i="8"/>
  <c r="AU395" i="8" s="1"/>
  <c r="AS395" i="8"/>
  <c r="AR395" i="8"/>
  <c r="AQ395" i="8"/>
  <c r="AP395" i="8"/>
  <c r="AO395" i="8"/>
  <c r="AN395" i="8"/>
  <c r="AM395" i="8"/>
  <c r="AL395" i="8"/>
  <c r="AK395" i="8"/>
  <c r="AJ395" i="8"/>
  <c r="AG395" i="8"/>
  <c r="AH395" i="8" s="1"/>
  <c r="AI395" i="8" s="1"/>
  <c r="AE395" i="8"/>
  <c r="AF395" i="8" s="1"/>
  <c r="AB395" i="8"/>
  <c r="AC395" i="8" s="1"/>
  <c r="AT394" i="8"/>
  <c r="AU394" i="8" s="1"/>
  <c r="AS394" i="8"/>
  <c r="AR394" i="8"/>
  <c r="AQ394" i="8"/>
  <c r="AP394" i="8"/>
  <c r="AO394" i="8"/>
  <c r="AN394" i="8"/>
  <c r="AM394" i="8"/>
  <c r="AL394" i="8"/>
  <c r="AK394" i="8"/>
  <c r="AJ394" i="8"/>
  <c r="AG394" i="8"/>
  <c r="AH394" i="8" s="1"/>
  <c r="AI394" i="8" s="1"/>
  <c r="AE394" i="8"/>
  <c r="AF394" i="8" s="1"/>
  <c r="AB394" i="8"/>
  <c r="AC394" i="8" s="1"/>
  <c r="AT393" i="8"/>
  <c r="AU393" i="8" s="1"/>
  <c r="AS393" i="8"/>
  <c r="AR393" i="8"/>
  <c r="AQ393" i="8"/>
  <c r="AP393" i="8"/>
  <c r="AO393" i="8"/>
  <c r="AN393" i="8"/>
  <c r="AM393" i="8"/>
  <c r="AL393" i="8"/>
  <c r="AK393" i="8"/>
  <c r="AJ393" i="8"/>
  <c r="AG393" i="8"/>
  <c r="AH393" i="8" s="1"/>
  <c r="AI393" i="8" s="1"/>
  <c r="AE393" i="8"/>
  <c r="AF393" i="8" s="1"/>
  <c r="AB393" i="8"/>
  <c r="AC393" i="8" s="1"/>
  <c r="AT392" i="8"/>
  <c r="AU392" i="8" s="1"/>
  <c r="AS392" i="8"/>
  <c r="AR392" i="8"/>
  <c r="AQ392" i="8"/>
  <c r="AP392" i="8"/>
  <c r="AO392" i="8"/>
  <c r="AN392" i="8"/>
  <c r="AM392" i="8"/>
  <c r="AL392" i="8"/>
  <c r="AK392" i="8"/>
  <c r="AJ392" i="8"/>
  <c r="AG392" i="8"/>
  <c r="AH392" i="8" s="1"/>
  <c r="AI392" i="8" s="1"/>
  <c r="AE392" i="8"/>
  <c r="AF392" i="8" s="1"/>
  <c r="AB392" i="8"/>
  <c r="AC392" i="8" s="1"/>
  <c r="AT391" i="8"/>
  <c r="AU391" i="8" s="1"/>
  <c r="AS391" i="8"/>
  <c r="AR391" i="8"/>
  <c r="AQ391" i="8"/>
  <c r="AP391" i="8"/>
  <c r="AO391" i="8"/>
  <c r="AN391" i="8"/>
  <c r="AM391" i="8"/>
  <c r="AL391" i="8"/>
  <c r="AK391" i="8"/>
  <c r="AJ391" i="8"/>
  <c r="AG391" i="8"/>
  <c r="AH391" i="8" s="1"/>
  <c r="AI391" i="8" s="1"/>
  <c r="AE391" i="8"/>
  <c r="AF391" i="8" s="1"/>
  <c r="AB391" i="8"/>
  <c r="AC391" i="8" s="1"/>
  <c r="AT390" i="8"/>
  <c r="AU390" i="8" s="1"/>
  <c r="AS390" i="8"/>
  <c r="AR390" i="8"/>
  <c r="AQ390" i="8"/>
  <c r="AP390" i="8"/>
  <c r="AO390" i="8"/>
  <c r="AN390" i="8"/>
  <c r="AM390" i="8"/>
  <c r="AL390" i="8"/>
  <c r="AK390" i="8"/>
  <c r="AJ390" i="8"/>
  <c r="AG390" i="8"/>
  <c r="AH390" i="8" s="1"/>
  <c r="AI390" i="8" s="1"/>
  <c r="AE390" i="8"/>
  <c r="AF390" i="8" s="1"/>
  <c r="AB390" i="8"/>
  <c r="AC390" i="8" s="1"/>
  <c r="AT389" i="8"/>
  <c r="AU389" i="8" s="1"/>
  <c r="AS389" i="8"/>
  <c r="AR389" i="8"/>
  <c r="AQ389" i="8"/>
  <c r="AP389" i="8"/>
  <c r="AO389" i="8"/>
  <c r="AN389" i="8"/>
  <c r="AM389" i="8"/>
  <c r="AL389" i="8"/>
  <c r="AK389" i="8"/>
  <c r="AJ389" i="8"/>
  <c r="AG389" i="8"/>
  <c r="AH389" i="8" s="1"/>
  <c r="AI389" i="8" s="1"/>
  <c r="AE389" i="8"/>
  <c r="AF389" i="8" s="1"/>
  <c r="AB389" i="8"/>
  <c r="AC389" i="8" s="1"/>
  <c r="AT388" i="8"/>
  <c r="AU388" i="8" s="1"/>
  <c r="AS388" i="8"/>
  <c r="AR388" i="8"/>
  <c r="AQ388" i="8"/>
  <c r="AP388" i="8"/>
  <c r="AO388" i="8"/>
  <c r="AN388" i="8"/>
  <c r="AM388" i="8"/>
  <c r="AL388" i="8"/>
  <c r="AK388" i="8"/>
  <c r="AJ388" i="8"/>
  <c r="AG388" i="8"/>
  <c r="AH388" i="8" s="1"/>
  <c r="AI388" i="8" s="1"/>
  <c r="AE388" i="8"/>
  <c r="AF388" i="8" s="1"/>
  <c r="AC388" i="8"/>
  <c r="AB388" i="8"/>
  <c r="AU387" i="8"/>
  <c r="AT387" i="8"/>
  <c r="AS387" i="8"/>
  <c r="AR387" i="8"/>
  <c r="AQ387" i="8"/>
  <c r="AP387" i="8"/>
  <c r="AO387" i="8"/>
  <c r="AN387" i="8"/>
  <c r="AM387" i="8"/>
  <c r="AL387" i="8"/>
  <c r="AK387" i="8"/>
  <c r="AJ387" i="8"/>
  <c r="AG387" i="8"/>
  <c r="AH387" i="8" s="1"/>
  <c r="AI387" i="8" s="1"/>
  <c r="AE387" i="8"/>
  <c r="AF387" i="8" s="1"/>
  <c r="AB387" i="8"/>
  <c r="AC387" i="8" s="1"/>
  <c r="AT386" i="8"/>
  <c r="AU386" i="8" s="1"/>
  <c r="AS386" i="8"/>
  <c r="AR386" i="8"/>
  <c r="AQ386" i="8"/>
  <c r="AP386" i="8"/>
  <c r="AO386" i="8"/>
  <c r="AN386" i="8"/>
  <c r="AM386" i="8"/>
  <c r="AL386" i="8"/>
  <c r="AK386" i="8"/>
  <c r="AJ386" i="8"/>
  <c r="AH386" i="8"/>
  <c r="AI386" i="8" s="1"/>
  <c r="AG386" i="8"/>
  <c r="AE386" i="8"/>
  <c r="AF386" i="8" s="1"/>
  <c r="AB386" i="8"/>
  <c r="AC386" i="8" s="1"/>
  <c r="AT385" i="8"/>
  <c r="AU385" i="8" s="1"/>
  <c r="AS385" i="8"/>
  <c r="AR385" i="8"/>
  <c r="AQ385" i="8"/>
  <c r="AP385" i="8"/>
  <c r="AO385" i="8"/>
  <c r="AN385" i="8"/>
  <c r="AM385" i="8"/>
  <c r="AL385" i="8"/>
  <c r="AK385" i="8"/>
  <c r="AJ385" i="8"/>
  <c r="AG385" i="8"/>
  <c r="AH385" i="8" s="1"/>
  <c r="AI385" i="8" s="1"/>
  <c r="AE385" i="8"/>
  <c r="AF385" i="8" s="1"/>
  <c r="AB385" i="8"/>
  <c r="AC385" i="8" s="1"/>
  <c r="AT384" i="8"/>
  <c r="AU384" i="8" s="1"/>
  <c r="AS384" i="8"/>
  <c r="AR384" i="8"/>
  <c r="AQ384" i="8"/>
  <c r="AP384" i="8"/>
  <c r="AO384" i="8"/>
  <c r="AN384" i="8"/>
  <c r="AM384" i="8"/>
  <c r="AL384" i="8"/>
  <c r="AK384" i="8"/>
  <c r="AJ384" i="8"/>
  <c r="AG384" i="8"/>
  <c r="AH384" i="8" s="1"/>
  <c r="AI384" i="8" s="1"/>
  <c r="AE384" i="8"/>
  <c r="AF384" i="8" s="1"/>
  <c r="AB384" i="8"/>
  <c r="AC384" i="8" s="1"/>
  <c r="AT383" i="8"/>
  <c r="AU383" i="8" s="1"/>
  <c r="AS383" i="8"/>
  <c r="AR383" i="8"/>
  <c r="AQ383" i="8"/>
  <c r="AP383" i="8"/>
  <c r="AO383" i="8"/>
  <c r="AN383" i="8"/>
  <c r="AM383" i="8"/>
  <c r="AL383" i="8"/>
  <c r="AK383" i="8"/>
  <c r="AJ383" i="8"/>
  <c r="AG383" i="8"/>
  <c r="AH383" i="8" s="1"/>
  <c r="AI383" i="8" s="1"/>
  <c r="AE383" i="8"/>
  <c r="AF383" i="8" s="1"/>
  <c r="AB383" i="8"/>
  <c r="AC383" i="8" s="1"/>
  <c r="AT382" i="8"/>
  <c r="AU382" i="8" s="1"/>
  <c r="AS382" i="8"/>
  <c r="AR382" i="8"/>
  <c r="AQ382" i="8"/>
  <c r="AP382" i="8"/>
  <c r="AO382" i="8"/>
  <c r="AN382" i="8"/>
  <c r="AM382" i="8"/>
  <c r="AL382" i="8"/>
  <c r="AK382" i="8"/>
  <c r="AJ382" i="8"/>
  <c r="AG382" i="8"/>
  <c r="AH382" i="8" s="1"/>
  <c r="AI382" i="8" s="1"/>
  <c r="AE382" i="8"/>
  <c r="AF382" i="8" s="1"/>
  <c r="AB382" i="8"/>
  <c r="AC382" i="8" s="1"/>
  <c r="AT381" i="8"/>
  <c r="AU381" i="8" s="1"/>
  <c r="AS381" i="8"/>
  <c r="AR381" i="8"/>
  <c r="AQ381" i="8"/>
  <c r="AP381" i="8"/>
  <c r="AO381" i="8"/>
  <c r="AN381" i="8"/>
  <c r="AM381" i="8"/>
  <c r="AL381" i="8"/>
  <c r="AK381" i="8"/>
  <c r="AJ381" i="8"/>
  <c r="AG381" i="8"/>
  <c r="AH381" i="8" s="1"/>
  <c r="AI381" i="8" s="1"/>
  <c r="AE381" i="8"/>
  <c r="AF381" i="8" s="1"/>
  <c r="AB381" i="8"/>
  <c r="AC381" i="8" s="1"/>
  <c r="AT380" i="8"/>
  <c r="AU380" i="8" s="1"/>
  <c r="AS380" i="8"/>
  <c r="AR380" i="8"/>
  <c r="AQ380" i="8"/>
  <c r="AP380" i="8"/>
  <c r="AO380" i="8"/>
  <c r="AN380" i="8"/>
  <c r="AM380" i="8"/>
  <c r="AL380" i="8"/>
  <c r="AK380" i="8"/>
  <c r="AJ380" i="8"/>
  <c r="AG380" i="8"/>
  <c r="AH380" i="8" s="1"/>
  <c r="AI380" i="8" s="1"/>
  <c r="AE380" i="8"/>
  <c r="AF380" i="8" s="1"/>
  <c r="AB380" i="8"/>
  <c r="AC380" i="8" s="1"/>
  <c r="AT379" i="8"/>
  <c r="AU379" i="8" s="1"/>
  <c r="AS379" i="8"/>
  <c r="AR379" i="8"/>
  <c r="AQ379" i="8"/>
  <c r="AP379" i="8"/>
  <c r="AO379" i="8"/>
  <c r="AN379" i="8"/>
  <c r="AM379" i="8"/>
  <c r="AL379" i="8"/>
  <c r="AK379" i="8"/>
  <c r="AJ379" i="8"/>
  <c r="AG379" i="8"/>
  <c r="AH379" i="8" s="1"/>
  <c r="AI379" i="8" s="1"/>
  <c r="AE379" i="8"/>
  <c r="AF379" i="8" s="1"/>
  <c r="AB379" i="8"/>
  <c r="AC379" i="8" s="1"/>
  <c r="AT378" i="8"/>
  <c r="AU378" i="8" s="1"/>
  <c r="AS378" i="8"/>
  <c r="AR378" i="8"/>
  <c r="AQ378" i="8"/>
  <c r="AP378" i="8"/>
  <c r="AO378" i="8"/>
  <c r="AN378" i="8"/>
  <c r="AM378" i="8"/>
  <c r="AL378" i="8"/>
  <c r="AK378" i="8"/>
  <c r="AJ378" i="8"/>
  <c r="AG378" i="8"/>
  <c r="AH378" i="8" s="1"/>
  <c r="AI378" i="8" s="1"/>
  <c r="AE378" i="8"/>
  <c r="AF378" i="8" s="1"/>
  <c r="AB378" i="8"/>
  <c r="AC378" i="8" s="1"/>
  <c r="AT377" i="8"/>
  <c r="AU377" i="8" s="1"/>
  <c r="AS377" i="8"/>
  <c r="AR377" i="8"/>
  <c r="AQ377" i="8"/>
  <c r="AP377" i="8"/>
  <c r="AO377" i="8"/>
  <c r="AN377" i="8"/>
  <c r="AM377" i="8"/>
  <c r="AL377" i="8"/>
  <c r="AK377" i="8"/>
  <c r="AJ377" i="8"/>
  <c r="AG377" i="8"/>
  <c r="AH377" i="8" s="1"/>
  <c r="AI377" i="8" s="1"/>
  <c r="AE377" i="8"/>
  <c r="AF377" i="8" s="1"/>
  <c r="AB377" i="8"/>
  <c r="AC377" i="8" s="1"/>
  <c r="AT376" i="8"/>
  <c r="AU376" i="8" s="1"/>
  <c r="AS376" i="8"/>
  <c r="AR376" i="8"/>
  <c r="AQ376" i="8"/>
  <c r="AP376" i="8"/>
  <c r="AO376" i="8"/>
  <c r="AN376" i="8"/>
  <c r="AM376" i="8"/>
  <c r="AL376" i="8"/>
  <c r="AK376" i="8"/>
  <c r="AJ376" i="8"/>
  <c r="AG376" i="8"/>
  <c r="AH376" i="8" s="1"/>
  <c r="AI376" i="8" s="1"/>
  <c r="AE376" i="8"/>
  <c r="AF376" i="8" s="1"/>
  <c r="AB376" i="8"/>
  <c r="AC376" i="8" s="1"/>
  <c r="AT375" i="8"/>
  <c r="AU375" i="8" s="1"/>
  <c r="AS375" i="8"/>
  <c r="AR375" i="8"/>
  <c r="AQ375" i="8"/>
  <c r="AP375" i="8"/>
  <c r="AO375" i="8"/>
  <c r="AN375" i="8"/>
  <c r="AM375" i="8"/>
  <c r="AL375" i="8"/>
  <c r="AK375" i="8"/>
  <c r="AJ375" i="8"/>
  <c r="AG375" i="8"/>
  <c r="AH375" i="8" s="1"/>
  <c r="AI375" i="8" s="1"/>
  <c r="AE375" i="8"/>
  <c r="AF375" i="8" s="1"/>
  <c r="AB375" i="8"/>
  <c r="AC375" i="8" s="1"/>
  <c r="AT374" i="8"/>
  <c r="AU374" i="8" s="1"/>
  <c r="AS374" i="8"/>
  <c r="AR374" i="8"/>
  <c r="AQ374" i="8"/>
  <c r="AP374" i="8"/>
  <c r="AO374" i="8"/>
  <c r="AN374" i="8"/>
  <c r="AM374" i="8"/>
  <c r="AL374" i="8"/>
  <c r="AK374" i="8"/>
  <c r="AJ374" i="8"/>
  <c r="AG374" i="8"/>
  <c r="AH374" i="8" s="1"/>
  <c r="AI374" i="8" s="1"/>
  <c r="AE374" i="8"/>
  <c r="AF374" i="8" s="1"/>
  <c r="AB374" i="8"/>
  <c r="AC374" i="8" s="1"/>
  <c r="AT373" i="8"/>
  <c r="AU373" i="8" s="1"/>
  <c r="AS373" i="8"/>
  <c r="AR373" i="8"/>
  <c r="AQ373" i="8"/>
  <c r="AP373" i="8"/>
  <c r="AO373" i="8"/>
  <c r="AN373" i="8"/>
  <c r="AM373" i="8"/>
  <c r="AL373" i="8"/>
  <c r="AK373" i="8"/>
  <c r="AJ373" i="8"/>
  <c r="AG373" i="8"/>
  <c r="AH373" i="8" s="1"/>
  <c r="AI373" i="8" s="1"/>
  <c r="AE373" i="8"/>
  <c r="AF373" i="8" s="1"/>
  <c r="AB373" i="8"/>
  <c r="AC373" i="8" s="1"/>
  <c r="AT372" i="8"/>
  <c r="AU372" i="8" s="1"/>
  <c r="AS372" i="8"/>
  <c r="AR372" i="8"/>
  <c r="AQ372" i="8"/>
  <c r="AP372" i="8"/>
  <c r="AO372" i="8"/>
  <c r="AN372" i="8"/>
  <c r="AM372" i="8"/>
  <c r="AL372" i="8"/>
  <c r="AK372" i="8"/>
  <c r="AJ372" i="8"/>
  <c r="AG372" i="8"/>
  <c r="AH372" i="8" s="1"/>
  <c r="AI372" i="8" s="1"/>
  <c r="AE372" i="8"/>
  <c r="AF372" i="8" s="1"/>
  <c r="AB372" i="8"/>
  <c r="AC372" i="8" s="1"/>
  <c r="AT371" i="8"/>
  <c r="AU371" i="8" s="1"/>
  <c r="AS371" i="8"/>
  <c r="AR371" i="8"/>
  <c r="AQ371" i="8"/>
  <c r="AP371" i="8"/>
  <c r="AO371" i="8"/>
  <c r="AN371" i="8"/>
  <c r="AM371" i="8"/>
  <c r="AL371" i="8"/>
  <c r="AK371" i="8"/>
  <c r="AJ371" i="8"/>
  <c r="AG371" i="8"/>
  <c r="AH371" i="8" s="1"/>
  <c r="AI371" i="8" s="1"/>
  <c r="AE371" i="8"/>
  <c r="AF371" i="8" s="1"/>
  <c r="AB371" i="8"/>
  <c r="AC371" i="8" s="1"/>
  <c r="AT370" i="8"/>
  <c r="AU370" i="8" s="1"/>
  <c r="AS370" i="8"/>
  <c r="AR370" i="8"/>
  <c r="AQ370" i="8"/>
  <c r="AP370" i="8"/>
  <c r="AO370" i="8"/>
  <c r="AN370" i="8"/>
  <c r="AM370" i="8"/>
  <c r="AL370" i="8"/>
  <c r="AK370" i="8"/>
  <c r="AJ370" i="8"/>
  <c r="AG370" i="8"/>
  <c r="AH370" i="8" s="1"/>
  <c r="AI370" i="8" s="1"/>
  <c r="AE370" i="8"/>
  <c r="AF370" i="8" s="1"/>
  <c r="AB370" i="8"/>
  <c r="AC370" i="8" s="1"/>
  <c r="AT369" i="8"/>
  <c r="AU369" i="8" s="1"/>
  <c r="AS369" i="8"/>
  <c r="AR369" i="8"/>
  <c r="AQ369" i="8"/>
  <c r="AP369" i="8"/>
  <c r="AO369" i="8"/>
  <c r="AN369" i="8"/>
  <c r="AM369" i="8"/>
  <c r="AL369" i="8"/>
  <c r="AK369" i="8"/>
  <c r="AJ369" i="8"/>
  <c r="AG369" i="8"/>
  <c r="AH369" i="8" s="1"/>
  <c r="AI369" i="8" s="1"/>
  <c r="AE369" i="8"/>
  <c r="AF369" i="8" s="1"/>
  <c r="AB369" i="8"/>
  <c r="AC369" i="8" s="1"/>
  <c r="AT368" i="8"/>
  <c r="AU368" i="8" s="1"/>
  <c r="AS368" i="8"/>
  <c r="AR368" i="8"/>
  <c r="AQ368" i="8"/>
  <c r="AP368" i="8"/>
  <c r="AO368" i="8"/>
  <c r="AN368" i="8"/>
  <c r="AM368" i="8"/>
  <c r="AL368" i="8"/>
  <c r="AK368" i="8"/>
  <c r="AJ368" i="8"/>
  <c r="AG368" i="8"/>
  <c r="AH368" i="8" s="1"/>
  <c r="AI368" i="8" s="1"/>
  <c r="AE368" i="8"/>
  <c r="AF368" i="8" s="1"/>
  <c r="AB368" i="8"/>
  <c r="AC368" i="8" s="1"/>
  <c r="AT367" i="8"/>
  <c r="AU367" i="8" s="1"/>
  <c r="AS367" i="8"/>
  <c r="AR367" i="8"/>
  <c r="AQ367" i="8"/>
  <c r="AP367" i="8"/>
  <c r="AO367" i="8"/>
  <c r="AN367" i="8"/>
  <c r="AM367" i="8"/>
  <c r="AL367" i="8"/>
  <c r="AK367" i="8"/>
  <c r="AJ367" i="8"/>
  <c r="AG367" i="8"/>
  <c r="AH367" i="8" s="1"/>
  <c r="AI367" i="8" s="1"/>
  <c r="AE367" i="8"/>
  <c r="AF367" i="8" s="1"/>
  <c r="AB367" i="8"/>
  <c r="AC367" i="8" s="1"/>
  <c r="AT366" i="8"/>
  <c r="AU366" i="8" s="1"/>
  <c r="AS366" i="8"/>
  <c r="AR366" i="8"/>
  <c r="AQ366" i="8"/>
  <c r="AP366" i="8"/>
  <c r="AO366" i="8"/>
  <c r="AN366" i="8"/>
  <c r="AM366" i="8"/>
  <c r="AL366" i="8"/>
  <c r="AK366" i="8"/>
  <c r="AJ366" i="8"/>
  <c r="AG366" i="8"/>
  <c r="AH366" i="8" s="1"/>
  <c r="AI366" i="8" s="1"/>
  <c r="AE366" i="8"/>
  <c r="AF366" i="8" s="1"/>
  <c r="AB366" i="8"/>
  <c r="AC366" i="8" s="1"/>
  <c r="AT365" i="8"/>
  <c r="AU365" i="8" s="1"/>
  <c r="AS365" i="8"/>
  <c r="AR365" i="8"/>
  <c r="AQ365" i="8"/>
  <c r="AP365" i="8"/>
  <c r="AO365" i="8"/>
  <c r="AN365" i="8"/>
  <c r="AM365" i="8"/>
  <c r="AL365" i="8"/>
  <c r="AK365" i="8"/>
  <c r="AJ365" i="8"/>
  <c r="AG365" i="8"/>
  <c r="AH365" i="8" s="1"/>
  <c r="AI365" i="8" s="1"/>
  <c r="AE365" i="8"/>
  <c r="AF365" i="8" s="1"/>
  <c r="AB365" i="8"/>
  <c r="AC365" i="8" s="1"/>
  <c r="AT364" i="8"/>
  <c r="AU364" i="8" s="1"/>
  <c r="AS364" i="8"/>
  <c r="AR364" i="8"/>
  <c r="AQ364" i="8"/>
  <c r="AP364" i="8"/>
  <c r="AO364" i="8"/>
  <c r="AN364" i="8"/>
  <c r="AM364" i="8"/>
  <c r="AL364" i="8"/>
  <c r="AK364" i="8"/>
  <c r="AJ364" i="8"/>
  <c r="AG364" i="8"/>
  <c r="AH364" i="8" s="1"/>
  <c r="AI364" i="8" s="1"/>
  <c r="AE364" i="8"/>
  <c r="AF364" i="8" s="1"/>
  <c r="AB364" i="8"/>
  <c r="AC364" i="8" s="1"/>
  <c r="AT363" i="8"/>
  <c r="AU363" i="8" s="1"/>
  <c r="AS363" i="8"/>
  <c r="AR363" i="8"/>
  <c r="AQ363" i="8"/>
  <c r="AP363" i="8"/>
  <c r="AO363" i="8"/>
  <c r="AN363" i="8"/>
  <c r="AM363" i="8"/>
  <c r="AL363" i="8"/>
  <c r="AK363" i="8"/>
  <c r="AJ363" i="8"/>
  <c r="AG363" i="8"/>
  <c r="AH363" i="8" s="1"/>
  <c r="AI363" i="8" s="1"/>
  <c r="AE363" i="8"/>
  <c r="AF363" i="8" s="1"/>
  <c r="AB363" i="8"/>
  <c r="AC363" i="8" s="1"/>
  <c r="AT362" i="8"/>
  <c r="AU362" i="8" s="1"/>
  <c r="AS362" i="8"/>
  <c r="AR362" i="8"/>
  <c r="AQ362" i="8"/>
  <c r="AP362" i="8"/>
  <c r="AO362" i="8"/>
  <c r="AN362" i="8"/>
  <c r="AM362" i="8"/>
  <c r="AL362" i="8"/>
  <c r="AK362" i="8"/>
  <c r="AJ362" i="8"/>
  <c r="AG362" i="8"/>
  <c r="AH362" i="8" s="1"/>
  <c r="AI362" i="8" s="1"/>
  <c r="AE362" i="8"/>
  <c r="AF362" i="8" s="1"/>
  <c r="AB362" i="8"/>
  <c r="AC362" i="8" s="1"/>
  <c r="AT361" i="8"/>
  <c r="AU361" i="8" s="1"/>
  <c r="AS361" i="8"/>
  <c r="AR361" i="8"/>
  <c r="AQ361" i="8"/>
  <c r="AP361" i="8"/>
  <c r="AO361" i="8"/>
  <c r="AN361" i="8"/>
  <c r="AM361" i="8"/>
  <c r="AL361" i="8"/>
  <c r="AK361" i="8"/>
  <c r="AJ361" i="8"/>
  <c r="AG361" i="8"/>
  <c r="AH361" i="8" s="1"/>
  <c r="AI361" i="8" s="1"/>
  <c r="AE361" i="8"/>
  <c r="AF361" i="8" s="1"/>
  <c r="AB361" i="8"/>
  <c r="AC361" i="8" s="1"/>
  <c r="AT360" i="8"/>
  <c r="AU360" i="8" s="1"/>
  <c r="AS360" i="8"/>
  <c r="AR360" i="8"/>
  <c r="AQ360" i="8"/>
  <c r="AP360" i="8"/>
  <c r="AO360" i="8"/>
  <c r="AN360" i="8"/>
  <c r="AM360" i="8"/>
  <c r="AL360" i="8"/>
  <c r="AK360" i="8"/>
  <c r="AJ360" i="8"/>
  <c r="AG360" i="8"/>
  <c r="AH360" i="8" s="1"/>
  <c r="AI360" i="8" s="1"/>
  <c r="AE360" i="8"/>
  <c r="AF360" i="8" s="1"/>
  <c r="AB360" i="8"/>
  <c r="AC360" i="8" s="1"/>
  <c r="AT359" i="8"/>
  <c r="AU359" i="8" s="1"/>
  <c r="AS359" i="8"/>
  <c r="AR359" i="8"/>
  <c r="AQ359" i="8"/>
  <c r="AP359" i="8"/>
  <c r="AO359" i="8"/>
  <c r="AN359" i="8"/>
  <c r="AM359" i="8"/>
  <c r="AL359" i="8"/>
  <c r="AK359" i="8"/>
  <c r="AJ359" i="8"/>
  <c r="AG359" i="8"/>
  <c r="AH359" i="8" s="1"/>
  <c r="AI359" i="8" s="1"/>
  <c r="AE359" i="8"/>
  <c r="AF359" i="8" s="1"/>
  <c r="AB359" i="8"/>
  <c r="AC359" i="8" s="1"/>
  <c r="AT358" i="8"/>
  <c r="AU358" i="8" s="1"/>
  <c r="AS358" i="8"/>
  <c r="AR358" i="8"/>
  <c r="AQ358" i="8"/>
  <c r="AP358" i="8"/>
  <c r="AO358" i="8"/>
  <c r="AN358" i="8"/>
  <c r="AM358" i="8"/>
  <c r="AL358" i="8"/>
  <c r="AK358" i="8"/>
  <c r="AJ358" i="8"/>
  <c r="AG358" i="8"/>
  <c r="AH358" i="8" s="1"/>
  <c r="AI358" i="8" s="1"/>
  <c r="AE358" i="8"/>
  <c r="AF358" i="8" s="1"/>
  <c r="AB358" i="8"/>
  <c r="AC358" i="8" s="1"/>
  <c r="AT357" i="8"/>
  <c r="AU357" i="8" s="1"/>
  <c r="AS357" i="8"/>
  <c r="AR357" i="8"/>
  <c r="AQ357" i="8"/>
  <c r="AP357" i="8"/>
  <c r="AO357" i="8"/>
  <c r="AN357" i="8"/>
  <c r="AM357" i="8"/>
  <c r="AL357" i="8"/>
  <c r="AK357" i="8"/>
  <c r="AJ357" i="8"/>
  <c r="AG357" i="8"/>
  <c r="AH357" i="8" s="1"/>
  <c r="AI357" i="8" s="1"/>
  <c r="AE357" i="8"/>
  <c r="AF357" i="8" s="1"/>
  <c r="AB357" i="8"/>
  <c r="AC357" i="8" s="1"/>
  <c r="AT356" i="8"/>
  <c r="AU356" i="8" s="1"/>
  <c r="AS356" i="8"/>
  <c r="AR356" i="8"/>
  <c r="AQ356" i="8"/>
  <c r="AP356" i="8"/>
  <c r="AO356" i="8"/>
  <c r="AN356" i="8"/>
  <c r="AM356" i="8"/>
  <c r="AL356" i="8"/>
  <c r="AK356" i="8"/>
  <c r="AJ356" i="8"/>
  <c r="AG356" i="8"/>
  <c r="AH356" i="8" s="1"/>
  <c r="AI356" i="8" s="1"/>
  <c r="AE356" i="8"/>
  <c r="AF356" i="8" s="1"/>
  <c r="AB356" i="8"/>
  <c r="AC356" i="8" s="1"/>
  <c r="AT355" i="8"/>
  <c r="AU355" i="8" s="1"/>
  <c r="AS355" i="8"/>
  <c r="AR355" i="8"/>
  <c r="AQ355" i="8"/>
  <c r="AP355" i="8"/>
  <c r="AO355" i="8"/>
  <c r="AN355" i="8"/>
  <c r="AM355" i="8"/>
  <c r="AL355" i="8"/>
  <c r="AK355" i="8"/>
  <c r="AJ355" i="8"/>
  <c r="AG355" i="8"/>
  <c r="AH355" i="8" s="1"/>
  <c r="AI355" i="8" s="1"/>
  <c r="AE355" i="8"/>
  <c r="AF355" i="8" s="1"/>
  <c r="AB355" i="8"/>
  <c r="AC355" i="8" s="1"/>
  <c r="AT354" i="8"/>
  <c r="AU354" i="8" s="1"/>
  <c r="AS354" i="8"/>
  <c r="AR354" i="8"/>
  <c r="AQ354" i="8"/>
  <c r="AP354" i="8"/>
  <c r="AO354" i="8"/>
  <c r="AN354" i="8"/>
  <c r="AM354" i="8"/>
  <c r="AL354" i="8"/>
  <c r="AK354" i="8"/>
  <c r="AJ354" i="8"/>
  <c r="AG354" i="8"/>
  <c r="AH354" i="8" s="1"/>
  <c r="AI354" i="8" s="1"/>
  <c r="AE354" i="8"/>
  <c r="AF354" i="8" s="1"/>
  <c r="AB354" i="8"/>
  <c r="AC354" i="8" s="1"/>
  <c r="AT353" i="8"/>
  <c r="AU353" i="8" s="1"/>
  <c r="AS353" i="8"/>
  <c r="AR353" i="8"/>
  <c r="AQ353" i="8"/>
  <c r="AP353" i="8"/>
  <c r="AO353" i="8"/>
  <c r="AN353" i="8"/>
  <c r="AM353" i="8"/>
  <c r="AL353" i="8"/>
  <c r="AK353" i="8"/>
  <c r="AJ353" i="8"/>
  <c r="AG353" i="8"/>
  <c r="AH353" i="8" s="1"/>
  <c r="AI353" i="8" s="1"/>
  <c r="AE353" i="8"/>
  <c r="AF353" i="8" s="1"/>
  <c r="AB353" i="8"/>
  <c r="AC353" i="8" s="1"/>
  <c r="AT352" i="8"/>
  <c r="AU352" i="8" s="1"/>
  <c r="AS352" i="8"/>
  <c r="AR352" i="8"/>
  <c r="AQ352" i="8"/>
  <c r="AP352" i="8"/>
  <c r="AO352" i="8"/>
  <c r="AN352" i="8"/>
  <c r="AM352" i="8"/>
  <c r="AL352" i="8"/>
  <c r="AK352" i="8"/>
  <c r="AJ352" i="8"/>
  <c r="AG352" i="8"/>
  <c r="AH352" i="8" s="1"/>
  <c r="AI352" i="8" s="1"/>
  <c r="AE352" i="8"/>
  <c r="AF352" i="8" s="1"/>
  <c r="AB352" i="8"/>
  <c r="AC352" i="8" s="1"/>
  <c r="AT351" i="8"/>
  <c r="AU351" i="8" s="1"/>
  <c r="AS351" i="8"/>
  <c r="AR351" i="8"/>
  <c r="AQ351" i="8"/>
  <c r="AP351" i="8"/>
  <c r="AO351" i="8"/>
  <c r="AN351" i="8"/>
  <c r="AM351" i="8"/>
  <c r="AL351" i="8"/>
  <c r="AK351" i="8"/>
  <c r="AJ351" i="8"/>
  <c r="AG351" i="8"/>
  <c r="AH351" i="8" s="1"/>
  <c r="AI351" i="8" s="1"/>
  <c r="AE351" i="8"/>
  <c r="AF351" i="8" s="1"/>
  <c r="AB351" i="8"/>
  <c r="AC351" i="8" s="1"/>
  <c r="AT350" i="8"/>
  <c r="AU350" i="8" s="1"/>
  <c r="AS350" i="8"/>
  <c r="AR350" i="8"/>
  <c r="AQ350" i="8"/>
  <c r="AP350" i="8"/>
  <c r="AO350" i="8"/>
  <c r="AN350" i="8"/>
  <c r="AM350" i="8"/>
  <c r="AL350" i="8"/>
  <c r="AK350" i="8"/>
  <c r="AJ350" i="8"/>
  <c r="AG350" i="8"/>
  <c r="AH350" i="8" s="1"/>
  <c r="AI350" i="8" s="1"/>
  <c r="AE350" i="8"/>
  <c r="AF350" i="8" s="1"/>
  <c r="AB350" i="8"/>
  <c r="AC350" i="8" s="1"/>
  <c r="AT349" i="8"/>
  <c r="AU349" i="8" s="1"/>
  <c r="AS349" i="8"/>
  <c r="AR349" i="8"/>
  <c r="AQ349" i="8"/>
  <c r="AP349" i="8"/>
  <c r="AO349" i="8"/>
  <c r="AN349" i="8"/>
  <c r="AM349" i="8"/>
  <c r="AL349" i="8"/>
  <c r="AK349" i="8"/>
  <c r="AJ349" i="8"/>
  <c r="AG349" i="8"/>
  <c r="AH349" i="8" s="1"/>
  <c r="AI349" i="8" s="1"/>
  <c r="AE349" i="8"/>
  <c r="AF349" i="8" s="1"/>
  <c r="AB349" i="8"/>
  <c r="AC349" i="8" s="1"/>
  <c r="AT348" i="8"/>
  <c r="AU348" i="8" s="1"/>
  <c r="AS348" i="8"/>
  <c r="AR348" i="8"/>
  <c r="AQ348" i="8"/>
  <c r="AP348" i="8"/>
  <c r="AO348" i="8"/>
  <c r="AN348" i="8"/>
  <c r="AM348" i="8"/>
  <c r="AL348" i="8"/>
  <c r="AK348" i="8"/>
  <c r="AJ348" i="8"/>
  <c r="AG348" i="8"/>
  <c r="AH348" i="8" s="1"/>
  <c r="AI348" i="8" s="1"/>
  <c r="AE348" i="8"/>
  <c r="AF348" i="8" s="1"/>
  <c r="AB348" i="8"/>
  <c r="AC348" i="8" s="1"/>
  <c r="AT347" i="8"/>
  <c r="AU347" i="8" s="1"/>
  <c r="AS347" i="8"/>
  <c r="AR347" i="8"/>
  <c r="AQ347" i="8"/>
  <c r="AP347" i="8"/>
  <c r="AO347" i="8"/>
  <c r="AN347" i="8"/>
  <c r="AM347" i="8"/>
  <c r="AL347" i="8"/>
  <c r="AK347" i="8"/>
  <c r="AJ347" i="8"/>
  <c r="AG347" i="8"/>
  <c r="AH347" i="8" s="1"/>
  <c r="AI347" i="8" s="1"/>
  <c r="AE347" i="8"/>
  <c r="AF347" i="8" s="1"/>
  <c r="AB347" i="8"/>
  <c r="AC347" i="8" s="1"/>
  <c r="AT346" i="8"/>
  <c r="AU346" i="8" s="1"/>
  <c r="AS346" i="8"/>
  <c r="AR346" i="8"/>
  <c r="AQ346" i="8"/>
  <c r="AP346" i="8"/>
  <c r="AO346" i="8"/>
  <c r="AN346" i="8"/>
  <c r="AM346" i="8"/>
  <c r="AL346" i="8"/>
  <c r="AK346" i="8"/>
  <c r="AJ346" i="8"/>
  <c r="AG346" i="8"/>
  <c r="AH346" i="8" s="1"/>
  <c r="AI346" i="8" s="1"/>
  <c r="AE346" i="8"/>
  <c r="AF346" i="8" s="1"/>
  <c r="AB346" i="8"/>
  <c r="AC346" i="8" s="1"/>
  <c r="AT345" i="8"/>
  <c r="AU345" i="8" s="1"/>
  <c r="AS345" i="8"/>
  <c r="AR345" i="8"/>
  <c r="AQ345" i="8"/>
  <c r="AP345" i="8"/>
  <c r="AO345" i="8"/>
  <c r="AN345" i="8"/>
  <c r="AM345" i="8"/>
  <c r="AL345" i="8"/>
  <c r="AK345" i="8"/>
  <c r="AJ345" i="8"/>
  <c r="AG345" i="8"/>
  <c r="AH345" i="8" s="1"/>
  <c r="AI345" i="8" s="1"/>
  <c r="AE345" i="8"/>
  <c r="AF345" i="8" s="1"/>
  <c r="AB345" i="8"/>
  <c r="AC345" i="8" s="1"/>
  <c r="AT344" i="8"/>
  <c r="AU344" i="8" s="1"/>
  <c r="AS344" i="8"/>
  <c r="AR344" i="8"/>
  <c r="AQ344" i="8"/>
  <c r="AP344" i="8"/>
  <c r="AO344" i="8"/>
  <c r="AN344" i="8"/>
  <c r="AM344" i="8"/>
  <c r="AL344" i="8"/>
  <c r="AK344" i="8"/>
  <c r="AJ344" i="8"/>
  <c r="AG344" i="8"/>
  <c r="AH344" i="8" s="1"/>
  <c r="AI344" i="8" s="1"/>
  <c r="AE344" i="8"/>
  <c r="AF344" i="8" s="1"/>
  <c r="AB344" i="8"/>
  <c r="AC344" i="8" s="1"/>
  <c r="AT343" i="8"/>
  <c r="AU343" i="8" s="1"/>
  <c r="AS343" i="8"/>
  <c r="AR343" i="8"/>
  <c r="AQ343" i="8"/>
  <c r="AP343" i="8"/>
  <c r="AO343" i="8"/>
  <c r="AN343" i="8"/>
  <c r="AM343" i="8"/>
  <c r="AL343" i="8"/>
  <c r="AK343" i="8"/>
  <c r="AJ343" i="8"/>
  <c r="AG343" i="8"/>
  <c r="AH343" i="8" s="1"/>
  <c r="AI343" i="8" s="1"/>
  <c r="AE343" i="8"/>
  <c r="AF343" i="8" s="1"/>
  <c r="AB343" i="8"/>
  <c r="AC343" i="8" s="1"/>
  <c r="AT342" i="8"/>
  <c r="AU342" i="8" s="1"/>
  <c r="AS342" i="8"/>
  <c r="AR342" i="8"/>
  <c r="AQ342" i="8"/>
  <c r="AP342" i="8"/>
  <c r="AO342" i="8"/>
  <c r="AN342" i="8"/>
  <c r="AM342" i="8"/>
  <c r="AL342" i="8"/>
  <c r="AK342" i="8"/>
  <c r="AJ342" i="8"/>
  <c r="AG342" i="8"/>
  <c r="AH342" i="8" s="1"/>
  <c r="AI342" i="8" s="1"/>
  <c r="AE342" i="8"/>
  <c r="AF342" i="8" s="1"/>
  <c r="AB342" i="8"/>
  <c r="AC342" i="8" s="1"/>
  <c r="AT341" i="8"/>
  <c r="AU341" i="8" s="1"/>
  <c r="AS341" i="8"/>
  <c r="AR341" i="8"/>
  <c r="AQ341" i="8"/>
  <c r="AP341" i="8"/>
  <c r="AO341" i="8"/>
  <c r="AN341" i="8"/>
  <c r="AM341" i="8"/>
  <c r="AL341" i="8"/>
  <c r="AK341" i="8"/>
  <c r="AJ341" i="8"/>
  <c r="AG341" i="8"/>
  <c r="AH341" i="8" s="1"/>
  <c r="AI341" i="8" s="1"/>
  <c r="AE341" i="8"/>
  <c r="AF341" i="8" s="1"/>
  <c r="AB341" i="8"/>
  <c r="AC341" i="8" s="1"/>
  <c r="AT340" i="8"/>
  <c r="AU340" i="8" s="1"/>
  <c r="AS340" i="8"/>
  <c r="AR340" i="8"/>
  <c r="AQ340" i="8"/>
  <c r="AP340" i="8"/>
  <c r="AO340" i="8"/>
  <c r="AN340" i="8"/>
  <c r="AM340" i="8"/>
  <c r="AL340" i="8"/>
  <c r="AK340" i="8"/>
  <c r="AJ340" i="8"/>
  <c r="AG340" i="8"/>
  <c r="AH340" i="8" s="1"/>
  <c r="AI340" i="8" s="1"/>
  <c r="AE340" i="8"/>
  <c r="AF340" i="8" s="1"/>
  <c r="AB340" i="8"/>
  <c r="AC340" i="8" s="1"/>
  <c r="AT339" i="8"/>
  <c r="AU339" i="8" s="1"/>
  <c r="AS339" i="8"/>
  <c r="AR339" i="8"/>
  <c r="AQ339" i="8"/>
  <c r="AP339" i="8"/>
  <c r="AO339" i="8"/>
  <c r="AN339" i="8"/>
  <c r="AM339" i="8"/>
  <c r="AL339" i="8"/>
  <c r="AK339" i="8"/>
  <c r="AJ339" i="8"/>
  <c r="AG339" i="8"/>
  <c r="AH339" i="8" s="1"/>
  <c r="AI339" i="8" s="1"/>
  <c r="AE339" i="8"/>
  <c r="AF339" i="8" s="1"/>
  <c r="AB339" i="8"/>
  <c r="AC339" i="8" s="1"/>
  <c r="AT338" i="8"/>
  <c r="AU338" i="8" s="1"/>
  <c r="AS338" i="8"/>
  <c r="AR338" i="8"/>
  <c r="AQ338" i="8"/>
  <c r="AP338" i="8"/>
  <c r="AO338" i="8"/>
  <c r="AN338" i="8"/>
  <c r="AM338" i="8"/>
  <c r="AL338" i="8"/>
  <c r="AK338" i="8"/>
  <c r="AJ338" i="8"/>
  <c r="AG338" i="8"/>
  <c r="AH338" i="8" s="1"/>
  <c r="AI338" i="8" s="1"/>
  <c r="AE338" i="8"/>
  <c r="AF338" i="8" s="1"/>
  <c r="AB338" i="8"/>
  <c r="AC338" i="8" s="1"/>
  <c r="AT337" i="8"/>
  <c r="AU337" i="8" s="1"/>
  <c r="AS337" i="8"/>
  <c r="AR337" i="8"/>
  <c r="AQ337" i="8"/>
  <c r="AP337" i="8"/>
  <c r="AO337" i="8"/>
  <c r="AN337" i="8"/>
  <c r="AM337" i="8"/>
  <c r="AL337" i="8"/>
  <c r="AK337" i="8"/>
  <c r="AJ337" i="8"/>
  <c r="AG337" i="8"/>
  <c r="AH337" i="8" s="1"/>
  <c r="AI337" i="8" s="1"/>
  <c r="AE337" i="8"/>
  <c r="AF337" i="8" s="1"/>
  <c r="AB337" i="8"/>
  <c r="AC337" i="8" s="1"/>
  <c r="AT336" i="8"/>
  <c r="AU336" i="8" s="1"/>
  <c r="AS336" i="8"/>
  <c r="AR336" i="8"/>
  <c r="AQ336" i="8"/>
  <c r="AP336" i="8"/>
  <c r="AO336" i="8"/>
  <c r="AN336" i="8"/>
  <c r="AM336" i="8"/>
  <c r="AL336" i="8"/>
  <c r="AK336" i="8"/>
  <c r="AJ336" i="8"/>
  <c r="AG336" i="8"/>
  <c r="AH336" i="8" s="1"/>
  <c r="AI336" i="8" s="1"/>
  <c r="AE336" i="8"/>
  <c r="AF336" i="8" s="1"/>
  <c r="AB336" i="8"/>
  <c r="AC336" i="8" s="1"/>
  <c r="AT335" i="8"/>
  <c r="AU335" i="8" s="1"/>
  <c r="AS335" i="8"/>
  <c r="AR335" i="8"/>
  <c r="AQ335" i="8"/>
  <c r="AP335" i="8"/>
  <c r="AO335" i="8"/>
  <c r="AN335" i="8"/>
  <c r="AM335" i="8"/>
  <c r="AL335" i="8"/>
  <c r="AK335" i="8"/>
  <c r="AJ335" i="8"/>
  <c r="AG335" i="8"/>
  <c r="AH335" i="8" s="1"/>
  <c r="AI335" i="8" s="1"/>
  <c r="AE335" i="8"/>
  <c r="AF335" i="8" s="1"/>
  <c r="AB335" i="8"/>
  <c r="AC335" i="8" s="1"/>
  <c r="AT334" i="8"/>
  <c r="AU334" i="8" s="1"/>
  <c r="AS334" i="8"/>
  <c r="AR334" i="8"/>
  <c r="AQ334" i="8"/>
  <c r="AP334" i="8"/>
  <c r="AO334" i="8"/>
  <c r="AN334" i="8"/>
  <c r="AM334" i="8"/>
  <c r="AL334" i="8"/>
  <c r="AK334" i="8"/>
  <c r="AJ334" i="8"/>
  <c r="AG334" i="8"/>
  <c r="AH334" i="8" s="1"/>
  <c r="AI334" i="8" s="1"/>
  <c r="AE334" i="8"/>
  <c r="AF334" i="8" s="1"/>
  <c r="AB334" i="8"/>
  <c r="AC334" i="8" s="1"/>
  <c r="AT333" i="8"/>
  <c r="AU333" i="8" s="1"/>
  <c r="AS333" i="8"/>
  <c r="AR333" i="8"/>
  <c r="AQ333" i="8"/>
  <c r="AP333" i="8"/>
  <c r="AO333" i="8"/>
  <c r="AN333" i="8"/>
  <c r="AM333" i="8"/>
  <c r="AL333" i="8"/>
  <c r="AK333" i="8"/>
  <c r="AJ333" i="8"/>
  <c r="AG333" i="8"/>
  <c r="AH333" i="8" s="1"/>
  <c r="AI333" i="8" s="1"/>
  <c r="AE333" i="8"/>
  <c r="AF333" i="8" s="1"/>
  <c r="AB333" i="8"/>
  <c r="AC333" i="8" s="1"/>
  <c r="AT332" i="8"/>
  <c r="AU332" i="8" s="1"/>
  <c r="AS332" i="8"/>
  <c r="AR332" i="8"/>
  <c r="AQ332" i="8"/>
  <c r="AP332" i="8"/>
  <c r="AO332" i="8"/>
  <c r="AN332" i="8"/>
  <c r="AM332" i="8"/>
  <c r="AL332" i="8"/>
  <c r="AK332" i="8"/>
  <c r="AJ332" i="8"/>
  <c r="AG332" i="8"/>
  <c r="AH332" i="8" s="1"/>
  <c r="AI332" i="8" s="1"/>
  <c r="AE332" i="8"/>
  <c r="AF332" i="8" s="1"/>
  <c r="AB332" i="8"/>
  <c r="AC332" i="8" s="1"/>
  <c r="AT331" i="8"/>
  <c r="AU331" i="8" s="1"/>
  <c r="AS331" i="8"/>
  <c r="AR331" i="8"/>
  <c r="AQ331" i="8"/>
  <c r="AP331" i="8"/>
  <c r="AO331" i="8"/>
  <c r="AN331" i="8"/>
  <c r="AM331" i="8"/>
  <c r="AL331" i="8"/>
  <c r="AK331" i="8"/>
  <c r="AJ331" i="8"/>
  <c r="AG331" i="8"/>
  <c r="AH331" i="8" s="1"/>
  <c r="AI331" i="8" s="1"/>
  <c r="AE331" i="8"/>
  <c r="AF331" i="8" s="1"/>
  <c r="AB331" i="8"/>
  <c r="AC331" i="8" s="1"/>
  <c r="AT330" i="8"/>
  <c r="AU330" i="8" s="1"/>
  <c r="AS330" i="8"/>
  <c r="AR330" i="8"/>
  <c r="AQ330" i="8"/>
  <c r="AP330" i="8"/>
  <c r="AO330" i="8"/>
  <c r="AN330" i="8"/>
  <c r="AM330" i="8"/>
  <c r="AL330" i="8"/>
  <c r="AK330" i="8"/>
  <c r="AJ330" i="8"/>
  <c r="AG330" i="8"/>
  <c r="AH330" i="8" s="1"/>
  <c r="AI330" i="8" s="1"/>
  <c r="AE330" i="8"/>
  <c r="AF330" i="8" s="1"/>
  <c r="AB330" i="8"/>
  <c r="AC330" i="8" s="1"/>
  <c r="AT329" i="8"/>
  <c r="AU329" i="8" s="1"/>
  <c r="AS329" i="8"/>
  <c r="AR329" i="8"/>
  <c r="AQ329" i="8"/>
  <c r="AP329" i="8"/>
  <c r="AO329" i="8"/>
  <c r="AN329" i="8"/>
  <c r="AM329" i="8"/>
  <c r="AL329" i="8"/>
  <c r="AK329" i="8"/>
  <c r="AJ329" i="8"/>
  <c r="AG329" i="8"/>
  <c r="AH329" i="8" s="1"/>
  <c r="AI329" i="8" s="1"/>
  <c r="AE329" i="8"/>
  <c r="AF329" i="8" s="1"/>
  <c r="AB329" i="8"/>
  <c r="AC329" i="8" s="1"/>
  <c r="AT328" i="8"/>
  <c r="AU328" i="8" s="1"/>
  <c r="AS328" i="8"/>
  <c r="AR328" i="8"/>
  <c r="AQ328" i="8"/>
  <c r="AP328" i="8"/>
  <c r="AO328" i="8"/>
  <c r="AN328" i="8"/>
  <c r="AM328" i="8"/>
  <c r="AL328" i="8"/>
  <c r="AK328" i="8"/>
  <c r="AJ328" i="8"/>
  <c r="AG328" i="8"/>
  <c r="AH328" i="8" s="1"/>
  <c r="AI328" i="8" s="1"/>
  <c r="AE328" i="8"/>
  <c r="AF328" i="8" s="1"/>
  <c r="AB328" i="8"/>
  <c r="AC328" i="8" s="1"/>
  <c r="AT327" i="8"/>
  <c r="AU327" i="8" s="1"/>
  <c r="AS327" i="8"/>
  <c r="AR327" i="8"/>
  <c r="AQ327" i="8"/>
  <c r="AP327" i="8"/>
  <c r="AO327" i="8"/>
  <c r="AN327" i="8"/>
  <c r="AM327" i="8"/>
  <c r="AL327" i="8"/>
  <c r="AK327" i="8"/>
  <c r="AJ327" i="8"/>
  <c r="AG327" i="8"/>
  <c r="AH327" i="8" s="1"/>
  <c r="AI327" i="8" s="1"/>
  <c r="AE327" i="8"/>
  <c r="AF327" i="8" s="1"/>
  <c r="AB327" i="8"/>
  <c r="AC327" i="8" s="1"/>
  <c r="AT326" i="8"/>
  <c r="AU326" i="8" s="1"/>
  <c r="AS326" i="8"/>
  <c r="AR326" i="8"/>
  <c r="AQ326" i="8"/>
  <c r="AP326" i="8"/>
  <c r="AO326" i="8"/>
  <c r="AN326" i="8"/>
  <c r="AM326" i="8"/>
  <c r="AL326" i="8"/>
  <c r="AK326" i="8"/>
  <c r="AJ326" i="8"/>
  <c r="AG326" i="8"/>
  <c r="AH326" i="8" s="1"/>
  <c r="AI326" i="8" s="1"/>
  <c r="AE326" i="8"/>
  <c r="AF326" i="8" s="1"/>
  <c r="AB326" i="8"/>
  <c r="AC326" i="8" s="1"/>
  <c r="AT325" i="8"/>
  <c r="AU325" i="8" s="1"/>
  <c r="AS325" i="8"/>
  <c r="AR325" i="8"/>
  <c r="AQ325" i="8"/>
  <c r="AP325" i="8"/>
  <c r="AO325" i="8"/>
  <c r="AN325" i="8"/>
  <c r="AM325" i="8"/>
  <c r="AL325" i="8"/>
  <c r="AK325" i="8"/>
  <c r="AJ325" i="8"/>
  <c r="AG325" i="8"/>
  <c r="AH325" i="8" s="1"/>
  <c r="AI325" i="8" s="1"/>
  <c r="AE325" i="8"/>
  <c r="AF325" i="8" s="1"/>
  <c r="AB325" i="8"/>
  <c r="AC325" i="8" s="1"/>
  <c r="AT324" i="8"/>
  <c r="AU324" i="8" s="1"/>
  <c r="AS324" i="8"/>
  <c r="AR324" i="8"/>
  <c r="AQ324" i="8"/>
  <c r="AP324" i="8"/>
  <c r="AO324" i="8"/>
  <c r="AN324" i="8"/>
  <c r="AM324" i="8"/>
  <c r="AL324" i="8"/>
  <c r="AK324" i="8"/>
  <c r="AJ324" i="8"/>
  <c r="AG324" i="8"/>
  <c r="AH324" i="8" s="1"/>
  <c r="AI324" i="8" s="1"/>
  <c r="AE324" i="8"/>
  <c r="AF324" i="8" s="1"/>
  <c r="AB324" i="8"/>
  <c r="AC324" i="8" s="1"/>
  <c r="AT323" i="8"/>
  <c r="AU323" i="8" s="1"/>
  <c r="AS323" i="8"/>
  <c r="AR323" i="8"/>
  <c r="AQ323" i="8"/>
  <c r="AP323" i="8"/>
  <c r="AO323" i="8"/>
  <c r="AN323" i="8"/>
  <c r="AM323" i="8"/>
  <c r="AL323" i="8"/>
  <c r="AK323" i="8"/>
  <c r="AJ323" i="8"/>
  <c r="AG323" i="8"/>
  <c r="AH323" i="8" s="1"/>
  <c r="AI323" i="8" s="1"/>
  <c r="AE323" i="8"/>
  <c r="AF323" i="8" s="1"/>
  <c r="AB323" i="8"/>
  <c r="AC323" i="8" s="1"/>
  <c r="AT322" i="8"/>
  <c r="AU322" i="8" s="1"/>
  <c r="AS322" i="8"/>
  <c r="AR322" i="8"/>
  <c r="AQ322" i="8"/>
  <c r="AP322" i="8"/>
  <c r="AO322" i="8"/>
  <c r="AN322" i="8"/>
  <c r="AM322" i="8"/>
  <c r="AL322" i="8"/>
  <c r="AK322" i="8"/>
  <c r="AJ322" i="8"/>
  <c r="AG322" i="8"/>
  <c r="AH322" i="8" s="1"/>
  <c r="AI322" i="8" s="1"/>
  <c r="AE322" i="8"/>
  <c r="AF322" i="8" s="1"/>
  <c r="AB322" i="8"/>
  <c r="AC322" i="8" s="1"/>
  <c r="AT321" i="8"/>
  <c r="AU321" i="8" s="1"/>
  <c r="AS321" i="8"/>
  <c r="AR321" i="8"/>
  <c r="AQ321" i="8"/>
  <c r="AP321" i="8"/>
  <c r="AO321" i="8"/>
  <c r="AN321" i="8"/>
  <c r="AM321" i="8"/>
  <c r="AL321" i="8"/>
  <c r="AK321" i="8"/>
  <c r="AJ321" i="8"/>
  <c r="AG321" i="8"/>
  <c r="AH321" i="8" s="1"/>
  <c r="AI321" i="8" s="1"/>
  <c r="AE321" i="8"/>
  <c r="AF321" i="8" s="1"/>
  <c r="AB321" i="8"/>
  <c r="AC321" i="8" s="1"/>
  <c r="AT320" i="8"/>
  <c r="AU320" i="8" s="1"/>
  <c r="AS320" i="8"/>
  <c r="AR320" i="8"/>
  <c r="AQ320" i="8"/>
  <c r="AP320" i="8"/>
  <c r="AO320" i="8"/>
  <c r="AN320" i="8"/>
  <c r="AM320" i="8"/>
  <c r="AL320" i="8"/>
  <c r="AK320" i="8"/>
  <c r="AJ320" i="8"/>
  <c r="AG320" i="8"/>
  <c r="AH320" i="8" s="1"/>
  <c r="AI320" i="8" s="1"/>
  <c r="AE320" i="8"/>
  <c r="AF320" i="8" s="1"/>
  <c r="AB320" i="8"/>
  <c r="AC320" i="8" s="1"/>
  <c r="AT319" i="8"/>
  <c r="AU319" i="8" s="1"/>
  <c r="AS319" i="8"/>
  <c r="AR319" i="8"/>
  <c r="AQ319" i="8"/>
  <c r="AP319" i="8"/>
  <c r="AO319" i="8"/>
  <c r="AN319" i="8"/>
  <c r="AM319" i="8"/>
  <c r="AL319" i="8"/>
  <c r="AK319" i="8"/>
  <c r="AJ319" i="8"/>
  <c r="AG319" i="8"/>
  <c r="AH319" i="8" s="1"/>
  <c r="AI319" i="8" s="1"/>
  <c r="AE319" i="8"/>
  <c r="AF319" i="8" s="1"/>
  <c r="AB319" i="8"/>
  <c r="AC319" i="8" s="1"/>
  <c r="AT318" i="8"/>
  <c r="AU318" i="8" s="1"/>
  <c r="AS318" i="8"/>
  <c r="AR318" i="8"/>
  <c r="AQ318" i="8"/>
  <c r="AP318" i="8"/>
  <c r="AO318" i="8"/>
  <c r="AN318" i="8"/>
  <c r="AM318" i="8"/>
  <c r="AL318" i="8"/>
  <c r="AK318" i="8"/>
  <c r="AJ318" i="8"/>
  <c r="AG318" i="8"/>
  <c r="AH318" i="8" s="1"/>
  <c r="AI318" i="8" s="1"/>
  <c r="AE318" i="8"/>
  <c r="AF318" i="8" s="1"/>
  <c r="AB318" i="8"/>
  <c r="AC318" i="8" s="1"/>
  <c r="AT317" i="8"/>
  <c r="AU317" i="8" s="1"/>
  <c r="AS317" i="8"/>
  <c r="AR317" i="8"/>
  <c r="AQ317" i="8"/>
  <c r="AP317" i="8"/>
  <c r="AO317" i="8"/>
  <c r="AN317" i="8"/>
  <c r="AM317" i="8"/>
  <c r="AL317" i="8"/>
  <c r="AK317" i="8"/>
  <c r="AJ317" i="8"/>
  <c r="AG317" i="8"/>
  <c r="AH317" i="8" s="1"/>
  <c r="AI317" i="8" s="1"/>
  <c r="AE317" i="8"/>
  <c r="AF317" i="8" s="1"/>
  <c r="AB317" i="8"/>
  <c r="AC317" i="8" s="1"/>
  <c r="AT316" i="8"/>
  <c r="AU316" i="8" s="1"/>
  <c r="AS316" i="8"/>
  <c r="AR316" i="8"/>
  <c r="AQ316" i="8"/>
  <c r="AP316" i="8"/>
  <c r="AO316" i="8"/>
  <c r="AN316" i="8"/>
  <c r="AM316" i="8"/>
  <c r="AL316" i="8"/>
  <c r="AK316" i="8"/>
  <c r="AJ316" i="8"/>
  <c r="AG316" i="8"/>
  <c r="AH316" i="8" s="1"/>
  <c r="AI316" i="8" s="1"/>
  <c r="AE316" i="8"/>
  <c r="AF316" i="8" s="1"/>
  <c r="AB316" i="8"/>
  <c r="AC316" i="8" s="1"/>
  <c r="AT315" i="8"/>
  <c r="AU315" i="8" s="1"/>
  <c r="AS315" i="8"/>
  <c r="AR315" i="8"/>
  <c r="AQ315" i="8"/>
  <c r="AP315" i="8"/>
  <c r="AO315" i="8"/>
  <c r="AN315" i="8"/>
  <c r="AM315" i="8"/>
  <c r="AL315" i="8"/>
  <c r="AK315" i="8"/>
  <c r="AJ315" i="8"/>
  <c r="AG315" i="8"/>
  <c r="AH315" i="8" s="1"/>
  <c r="AI315" i="8" s="1"/>
  <c r="AE315" i="8"/>
  <c r="AF315" i="8" s="1"/>
  <c r="AB315" i="8"/>
  <c r="AC315" i="8" s="1"/>
  <c r="AT314" i="8"/>
  <c r="AU314" i="8" s="1"/>
  <c r="AS314" i="8"/>
  <c r="AR314" i="8"/>
  <c r="AQ314" i="8"/>
  <c r="AP314" i="8"/>
  <c r="AO314" i="8"/>
  <c r="AN314" i="8"/>
  <c r="AM314" i="8"/>
  <c r="AL314" i="8"/>
  <c r="AK314" i="8"/>
  <c r="AJ314" i="8"/>
  <c r="AG314" i="8"/>
  <c r="AH314" i="8" s="1"/>
  <c r="AI314" i="8" s="1"/>
  <c r="AE314" i="8"/>
  <c r="AF314" i="8" s="1"/>
  <c r="AB314" i="8"/>
  <c r="AC314" i="8" s="1"/>
  <c r="AT313" i="8"/>
  <c r="AU313" i="8" s="1"/>
  <c r="AS313" i="8"/>
  <c r="AR313" i="8"/>
  <c r="AQ313" i="8"/>
  <c r="AP313" i="8"/>
  <c r="AO313" i="8"/>
  <c r="AN313" i="8"/>
  <c r="AM313" i="8"/>
  <c r="AL313" i="8"/>
  <c r="AK313" i="8"/>
  <c r="AJ313" i="8"/>
  <c r="AG313" i="8"/>
  <c r="AH313" i="8" s="1"/>
  <c r="AI313" i="8" s="1"/>
  <c r="AE313" i="8"/>
  <c r="AF313" i="8" s="1"/>
  <c r="AB313" i="8"/>
  <c r="AC313" i="8" s="1"/>
  <c r="AT312" i="8"/>
  <c r="AU312" i="8" s="1"/>
  <c r="AS312" i="8"/>
  <c r="AR312" i="8"/>
  <c r="AQ312" i="8"/>
  <c r="AP312" i="8"/>
  <c r="AO312" i="8"/>
  <c r="AN312" i="8"/>
  <c r="AM312" i="8"/>
  <c r="AL312" i="8"/>
  <c r="AK312" i="8"/>
  <c r="AJ312" i="8"/>
  <c r="AG312" i="8"/>
  <c r="AH312" i="8" s="1"/>
  <c r="AI312" i="8" s="1"/>
  <c r="AE312" i="8"/>
  <c r="AF312" i="8" s="1"/>
  <c r="AB312" i="8"/>
  <c r="AC312" i="8" s="1"/>
  <c r="AT311" i="8"/>
  <c r="AU311" i="8" s="1"/>
  <c r="AS311" i="8"/>
  <c r="AR311" i="8"/>
  <c r="AQ311" i="8"/>
  <c r="AP311" i="8"/>
  <c r="AO311" i="8"/>
  <c r="AN311" i="8"/>
  <c r="AM311" i="8"/>
  <c r="AL311" i="8"/>
  <c r="AK311" i="8"/>
  <c r="AJ311" i="8"/>
  <c r="AG311" i="8"/>
  <c r="AH311" i="8" s="1"/>
  <c r="AI311" i="8" s="1"/>
  <c r="AE311" i="8"/>
  <c r="AF311" i="8" s="1"/>
  <c r="AB311" i="8"/>
  <c r="AC311" i="8" s="1"/>
  <c r="AT310" i="8"/>
  <c r="AU310" i="8" s="1"/>
  <c r="AS310" i="8"/>
  <c r="AR310" i="8"/>
  <c r="AQ310" i="8"/>
  <c r="AP310" i="8"/>
  <c r="AO310" i="8"/>
  <c r="AN310" i="8"/>
  <c r="AM310" i="8"/>
  <c r="AL310" i="8"/>
  <c r="AK310" i="8"/>
  <c r="AJ310" i="8"/>
  <c r="AG310" i="8"/>
  <c r="AH310" i="8" s="1"/>
  <c r="AI310" i="8" s="1"/>
  <c r="AE310" i="8"/>
  <c r="AF310" i="8" s="1"/>
  <c r="AB310" i="8"/>
  <c r="AC310" i="8" s="1"/>
  <c r="AT309" i="8"/>
  <c r="AU309" i="8" s="1"/>
  <c r="AS309" i="8"/>
  <c r="AR309" i="8"/>
  <c r="AQ309" i="8"/>
  <c r="AP309" i="8"/>
  <c r="AO309" i="8"/>
  <c r="AN309" i="8"/>
  <c r="AM309" i="8"/>
  <c r="AL309" i="8"/>
  <c r="AK309" i="8"/>
  <c r="AJ309" i="8"/>
  <c r="AG309" i="8"/>
  <c r="AH309" i="8" s="1"/>
  <c r="AI309" i="8" s="1"/>
  <c r="AE309" i="8"/>
  <c r="AF309" i="8" s="1"/>
  <c r="AB309" i="8"/>
  <c r="AC309" i="8" s="1"/>
  <c r="AT308" i="8"/>
  <c r="AU308" i="8" s="1"/>
  <c r="AS308" i="8"/>
  <c r="AR308" i="8"/>
  <c r="AQ308" i="8"/>
  <c r="AP308" i="8"/>
  <c r="AO308" i="8"/>
  <c r="AN308" i="8"/>
  <c r="AM308" i="8"/>
  <c r="AL308" i="8"/>
  <c r="AK308" i="8"/>
  <c r="AJ308" i="8"/>
  <c r="AG308" i="8"/>
  <c r="AH308" i="8" s="1"/>
  <c r="AI308" i="8" s="1"/>
  <c r="AE308" i="8"/>
  <c r="AF308" i="8" s="1"/>
  <c r="AB308" i="8"/>
  <c r="AC308" i="8" s="1"/>
  <c r="AT307" i="8"/>
  <c r="AU307" i="8" s="1"/>
  <c r="AS307" i="8"/>
  <c r="AR307" i="8"/>
  <c r="AQ307" i="8"/>
  <c r="AP307" i="8"/>
  <c r="AO307" i="8"/>
  <c r="AN307" i="8"/>
  <c r="AM307" i="8"/>
  <c r="AL307" i="8"/>
  <c r="AK307" i="8"/>
  <c r="AJ307" i="8"/>
  <c r="AG307" i="8"/>
  <c r="AH307" i="8" s="1"/>
  <c r="AI307" i="8" s="1"/>
  <c r="AE307" i="8"/>
  <c r="AF307" i="8" s="1"/>
  <c r="AB307" i="8"/>
  <c r="AC307" i="8" s="1"/>
  <c r="AT306" i="8"/>
  <c r="AU306" i="8" s="1"/>
  <c r="AS306" i="8"/>
  <c r="AR306" i="8"/>
  <c r="AQ306" i="8"/>
  <c r="AP306" i="8"/>
  <c r="AO306" i="8"/>
  <c r="AN306" i="8"/>
  <c r="AM306" i="8"/>
  <c r="AL306" i="8"/>
  <c r="AK306" i="8"/>
  <c r="AJ306" i="8"/>
  <c r="AG306" i="8"/>
  <c r="AH306" i="8" s="1"/>
  <c r="AI306" i="8" s="1"/>
  <c r="AE306" i="8"/>
  <c r="AF306" i="8" s="1"/>
  <c r="AB306" i="8"/>
  <c r="AC306" i="8" s="1"/>
  <c r="AT305" i="8"/>
  <c r="AU305" i="8" s="1"/>
  <c r="AS305" i="8"/>
  <c r="AR305" i="8"/>
  <c r="AQ305" i="8"/>
  <c r="AP305" i="8"/>
  <c r="AO305" i="8"/>
  <c r="AN305" i="8"/>
  <c r="AM305" i="8"/>
  <c r="AL305" i="8"/>
  <c r="AK305" i="8"/>
  <c r="AJ305" i="8"/>
  <c r="AG305" i="8"/>
  <c r="AH305" i="8" s="1"/>
  <c r="AI305" i="8" s="1"/>
  <c r="AE305" i="8"/>
  <c r="AF305" i="8" s="1"/>
  <c r="AB305" i="8"/>
  <c r="AC305" i="8" s="1"/>
  <c r="AT304" i="8"/>
  <c r="AU304" i="8" s="1"/>
  <c r="AS304" i="8"/>
  <c r="AR304" i="8"/>
  <c r="AQ304" i="8"/>
  <c r="AP304" i="8"/>
  <c r="AO304" i="8"/>
  <c r="AN304" i="8"/>
  <c r="AM304" i="8"/>
  <c r="AL304" i="8"/>
  <c r="AK304" i="8"/>
  <c r="AJ304" i="8"/>
  <c r="AG304" i="8"/>
  <c r="AH304" i="8" s="1"/>
  <c r="AI304" i="8" s="1"/>
  <c r="AE304" i="8"/>
  <c r="AF304" i="8" s="1"/>
  <c r="AB304" i="8"/>
  <c r="AC304" i="8" s="1"/>
  <c r="AT303" i="8"/>
  <c r="AU303" i="8" s="1"/>
  <c r="AS303" i="8"/>
  <c r="AR303" i="8"/>
  <c r="AQ303" i="8"/>
  <c r="AP303" i="8"/>
  <c r="AO303" i="8"/>
  <c r="AN303" i="8"/>
  <c r="AM303" i="8"/>
  <c r="AL303" i="8"/>
  <c r="AK303" i="8"/>
  <c r="AJ303" i="8"/>
  <c r="AG303" i="8"/>
  <c r="AH303" i="8" s="1"/>
  <c r="AI303" i="8" s="1"/>
  <c r="AE303" i="8"/>
  <c r="AF303" i="8" s="1"/>
  <c r="AB303" i="8"/>
  <c r="AC303" i="8" s="1"/>
  <c r="AT302" i="8"/>
  <c r="AU302" i="8" s="1"/>
  <c r="AS302" i="8"/>
  <c r="AR302" i="8"/>
  <c r="AQ302" i="8"/>
  <c r="AP302" i="8"/>
  <c r="AO302" i="8"/>
  <c r="AN302" i="8"/>
  <c r="AM302" i="8"/>
  <c r="AL302" i="8"/>
  <c r="AK302" i="8"/>
  <c r="AJ302" i="8"/>
  <c r="AG302" i="8"/>
  <c r="AH302" i="8" s="1"/>
  <c r="AI302" i="8" s="1"/>
  <c r="AE302" i="8"/>
  <c r="AF302" i="8" s="1"/>
  <c r="AB302" i="8"/>
  <c r="AC302" i="8" s="1"/>
  <c r="AT301" i="8"/>
  <c r="AU301" i="8" s="1"/>
  <c r="AS301" i="8"/>
  <c r="AR301" i="8"/>
  <c r="AQ301" i="8"/>
  <c r="AP301" i="8"/>
  <c r="AO301" i="8"/>
  <c r="AN301" i="8"/>
  <c r="AM301" i="8"/>
  <c r="AL301" i="8"/>
  <c r="AK301" i="8"/>
  <c r="AJ301" i="8"/>
  <c r="AG301" i="8"/>
  <c r="AH301" i="8" s="1"/>
  <c r="AI301" i="8" s="1"/>
  <c r="AE301" i="8"/>
  <c r="AF301" i="8" s="1"/>
  <c r="AB301" i="8"/>
  <c r="AC301" i="8" s="1"/>
  <c r="AT300" i="8"/>
  <c r="AU300" i="8" s="1"/>
  <c r="AS300" i="8"/>
  <c r="AR300" i="8"/>
  <c r="AQ300" i="8"/>
  <c r="AP300" i="8"/>
  <c r="AO300" i="8"/>
  <c r="AN300" i="8"/>
  <c r="AM300" i="8"/>
  <c r="AL300" i="8"/>
  <c r="AK300" i="8"/>
  <c r="AJ300" i="8"/>
  <c r="AG300" i="8"/>
  <c r="AH300" i="8" s="1"/>
  <c r="AI300" i="8" s="1"/>
  <c r="AE300" i="8"/>
  <c r="AF300" i="8" s="1"/>
  <c r="AB300" i="8"/>
  <c r="AC300" i="8" s="1"/>
  <c r="AT299" i="8"/>
  <c r="AU299" i="8" s="1"/>
  <c r="AS299" i="8"/>
  <c r="AR299" i="8"/>
  <c r="AQ299" i="8"/>
  <c r="AP299" i="8"/>
  <c r="AO299" i="8"/>
  <c r="AN299" i="8"/>
  <c r="AM299" i="8"/>
  <c r="AL299" i="8"/>
  <c r="AK299" i="8"/>
  <c r="AJ299" i="8"/>
  <c r="AG299" i="8"/>
  <c r="AH299" i="8" s="1"/>
  <c r="AI299" i="8" s="1"/>
  <c r="AE299" i="8"/>
  <c r="AF299" i="8" s="1"/>
  <c r="AB299" i="8"/>
  <c r="AC299" i="8" s="1"/>
  <c r="AT298" i="8"/>
  <c r="AU298" i="8" s="1"/>
  <c r="AS298" i="8"/>
  <c r="AR298" i="8"/>
  <c r="AQ298" i="8"/>
  <c r="AP298" i="8"/>
  <c r="AO298" i="8"/>
  <c r="AN298" i="8"/>
  <c r="AM298" i="8"/>
  <c r="AL298" i="8"/>
  <c r="AK298" i="8"/>
  <c r="AJ298" i="8"/>
  <c r="AG298" i="8"/>
  <c r="AH298" i="8" s="1"/>
  <c r="AI298" i="8" s="1"/>
  <c r="AE298" i="8"/>
  <c r="AF298" i="8" s="1"/>
  <c r="AB298" i="8"/>
  <c r="AC298" i="8" s="1"/>
  <c r="AT297" i="8"/>
  <c r="AU297" i="8" s="1"/>
  <c r="AS297" i="8"/>
  <c r="AR297" i="8"/>
  <c r="AQ297" i="8"/>
  <c r="AP297" i="8"/>
  <c r="AO297" i="8"/>
  <c r="AN297" i="8"/>
  <c r="AM297" i="8"/>
  <c r="AL297" i="8"/>
  <c r="AK297" i="8"/>
  <c r="AJ297" i="8"/>
  <c r="AG297" i="8"/>
  <c r="AH297" i="8" s="1"/>
  <c r="AI297" i="8" s="1"/>
  <c r="AE297" i="8"/>
  <c r="AF297" i="8" s="1"/>
  <c r="AB297" i="8"/>
  <c r="AC297" i="8" s="1"/>
  <c r="AT296" i="8"/>
  <c r="AU296" i="8" s="1"/>
  <c r="AS296" i="8"/>
  <c r="AR296" i="8"/>
  <c r="AQ296" i="8"/>
  <c r="AP296" i="8"/>
  <c r="AO296" i="8"/>
  <c r="AN296" i="8"/>
  <c r="AM296" i="8"/>
  <c r="AL296" i="8"/>
  <c r="AK296" i="8"/>
  <c r="AJ296" i="8"/>
  <c r="AG296" i="8"/>
  <c r="AH296" i="8" s="1"/>
  <c r="AI296" i="8" s="1"/>
  <c r="AE296" i="8"/>
  <c r="AF296" i="8" s="1"/>
  <c r="AB296" i="8"/>
  <c r="AC296" i="8" s="1"/>
  <c r="AT295" i="8"/>
  <c r="AU295" i="8" s="1"/>
  <c r="AS295" i="8"/>
  <c r="AR295" i="8"/>
  <c r="AQ295" i="8"/>
  <c r="AP295" i="8"/>
  <c r="AO295" i="8"/>
  <c r="AN295" i="8"/>
  <c r="AM295" i="8"/>
  <c r="AL295" i="8"/>
  <c r="AK295" i="8"/>
  <c r="AJ295" i="8"/>
  <c r="AG295" i="8"/>
  <c r="AH295" i="8" s="1"/>
  <c r="AI295" i="8" s="1"/>
  <c r="AE295" i="8"/>
  <c r="AF295" i="8" s="1"/>
  <c r="AB295" i="8"/>
  <c r="AC295" i="8" s="1"/>
  <c r="AT294" i="8"/>
  <c r="AU294" i="8" s="1"/>
  <c r="AS294" i="8"/>
  <c r="AR294" i="8"/>
  <c r="AQ294" i="8"/>
  <c r="AP294" i="8"/>
  <c r="AO294" i="8"/>
  <c r="AN294" i="8"/>
  <c r="AM294" i="8"/>
  <c r="AL294" i="8"/>
  <c r="AK294" i="8"/>
  <c r="AJ294" i="8"/>
  <c r="AG294" i="8"/>
  <c r="AH294" i="8" s="1"/>
  <c r="AI294" i="8" s="1"/>
  <c r="AE294" i="8"/>
  <c r="AF294" i="8" s="1"/>
  <c r="AB294" i="8"/>
  <c r="AC294" i="8" s="1"/>
  <c r="AT293" i="8"/>
  <c r="AU293" i="8" s="1"/>
  <c r="AS293" i="8"/>
  <c r="AR293" i="8"/>
  <c r="AQ293" i="8"/>
  <c r="AP293" i="8"/>
  <c r="AO293" i="8"/>
  <c r="AN293" i="8"/>
  <c r="AM293" i="8"/>
  <c r="AL293" i="8"/>
  <c r="AK293" i="8"/>
  <c r="AJ293" i="8"/>
  <c r="AG293" i="8"/>
  <c r="AH293" i="8" s="1"/>
  <c r="AI293" i="8" s="1"/>
  <c r="AE293" i="8"/>
  <c r="AF293" i="8" s="1"/>
  <c r="AB293" i="8"/>
  <c r="AC293" i="8" s="1"/>
  <c r="AT292" i="8"/>
  <c r="AU292" i="8" s="1"/>
  <c r="AS292" i="8"/>
  <c r="AR292" i="8"/>
  <c r="AQ292" i="8"/>
  <c r="AP292" i="8"/>
  <c r="AO292" i="8"/>
  <c r="AN292" i="8"/>
  <c r="AM292" i="8"/>
  <c r="AL292" i="8"/>
  <c r="AK292" i="8"/>
  <c r="AJ292" i="8"/>
  <c r="AG292" i="8"/>
  <c r="AH292" i="8" s="1"/>
  <c r="AI292" i="8" s="1"/>
  <c r="AE292" i="8"/>
  <c r="AF292" i="8" s="1"/>
  <c r="AB292" i="8"/>
  <c r="AC292" i="8" s="1"/>
  <c r="AT291" i="8"/>
  <c r="AU291" i="8" s="1"/>
  <c r="AS291" i="8"/>
  <c r="AR291" i="8"/>
  <c r="AQ291" i="8"/>
  <c r="AP291" i="8"/>
  <c r="AO291" i="8"/>
  <c r="AN291" i="8"/>
  <c r="AM291" i="8"/>
  <c r="AL291" i="8"/>
  <c r="AK291" i="8"/>
  <c r="AJ291" i="8"/>
  <c r="AG291" i="8"/>
  <c r="AH291" i="8" s="1"/>
  <c r="AI291" i="8" s="1"/>
  <c r="AE291" i="8"/>
  <c r="AF291" i="8" s="1"/>
  <c r="AB291" i="8"/>
  <c r="AC291" i="8" s="1"/>
  <c r="AT290" i="8"/>
  <c r="AU290" i="8" s="1"/>
  <c r="AS290" i="8"/>
  <c r="AR290" i="8"/>
  <c r="AQ290" i="8"/>
  <c r="AP290" i="8"/>
  <c r="AO290" i="8"/>
  <c r="AN290" i="8"/>
  <c r="AM290" i="8"/>
  <c r="AL290" i="8"/>
  <c r="AK290" i="8"/>
  <c r="AJ290" i="8"/>
  <c r="AG290" i="8"/>
  <c r="AH290" i="8" s="1"/>
  <c r="AI290" i="8" s="1"/>
  <c r="AF290" i="8"/>
  <c r="AE290" i="8"/>
  <c r="AC290" i="8"/>
  <c r="AB290" i="8"/>
  <c r="AT289" i="8"/>
  <c r="AU289" i="8" s="1"/>
  <c r="AS289" i="8"/>
  <c r="AR289" i="8"/>
  <c r="AQ289" i="8"/>
  <c r="AP289" i="8"/>
  <c r="AO289" i="8"/>
  <c r="AN289" i="8"/>
  <c r="AM289" i="8"/>
  <c r="AL289" i="8"/>
  <c r="AK289" i="8"/>
  <c r="AJ289" i="8"/>
  <c r="AG289" i="8"/>
  <c r="AH289" i="8" s="1"/>
  <c r="AI289" i="8" s="1"/>
  <c r="AE289" i="8"/>
  <c r="AF289" i="8" s="1"/>
  <c r="AB289" i="8"/>
  <c r="AC289" i="8" s="1"/>
  <c r="AT288" i="8"/>
  <c r="AU288" i="8" s="1"/>
  <c r="AS288" i="8"/>
  <c r="AR288" i="8"/>
  <c r="AQ288" i="8"/>
  <c r="AP288" i="8"/>
  <c r="AO288" i="8"/>
  <c r="AN288" i="8"/>
  <c r="AM288" i="8"/>
  <c r="AL288" i="8"/>
  <c r="AK288" i="8"/>
  <c r="AJ288" i="8"/>
  <c r="AG288" i="8"/>
  <c r="AH288" i="8" s="1"/>
  <c r="AI288" i="8" s="1"/>
  <c r="AF288" i="8"/>
  <c r="AE288" i="8"/>
  <c r="AC288" i="8"/>
  <c r="AB288" i="8"/>
  <c r="AT287" i="8"/>
  <c r="AU287" i="8" s="1"/>
  <c r="AS287" i="8"/>
  <c r="AR287" i="8"/>
  <c r="AQ287" i="8"/>
  <c r="AP287" i="8"/>
  <c r="AO287" i="8"/>
  <c r="AN287" i="8"/>
  <c r="AM287" i="8"/>
  <c r="AL287" i="8"/>
  <c r="AK287" i="8"/>
  <c r="AJ287" i="8"/>
  <c r="AG287" i="8"/>
  <c r="AH287" i="8" s="1"/>
  <c r="AI287" i="8" s="1"/>
  <c r="AE287" i="8"/>
  <c r="AF287" i="8" s="1"/>
  <c r="AB287" i="8"/>
  <c r="AC287" i="8" s="1"/>
  <c r="AT286" i="8"/>
  <c r="AU286" i="8" s="1"/>
  <c r="AS286" i="8"/>
  <c r="AR286" i="8"/>
  <c r="AQ286" i="8"/>
  <c r="AP286" i="8"/>
  <c r="AO286" i="8"/>
  <c r="AN286" i="8"/>
  <c r="AM286" i="8"/>
  <c r="AL286" i="8"/>
  <c r="AK286" i="8"/>
  <c r="AJ286" i="8"/>
  <c r="AG286" i="8"/>
  <c r="AH286" i="8" s="1"/>
  <c r="AI286" i="8" s="1"/>
  <c r="AF286" i="8"/>
  <c r="AE286" i="8"/>
  <c r="AC286" i="8"/>
  <c r="AB286" i="8"/>
  <c r="AT285" i="8"/>
  <c r="AU285" i="8" s="1"/>
  <c r="AS285" i="8"/>
  <c r="AR285" i="8"/>
  <c r="AQ285" i="8"/>
  <c r="AP285" i="8"/>
  <c r="AO285" i="8"/>
  <c r="AN285" i="8"/>
  <c r="AM285" i="8"/>
  <c r="AL285" i="8"/>
  <c r="AK285" i="8"/>
  <c r="AJ285" i="8"/>
  <c r="AG285" i="8"/>
  <c r="AH285" i="8" s="1"/>
  <c r="AI285" i="8" s="1"/>
  <c r="AE285" i="8"/>
  <c r="AF285" i="8" s="1"/>
  <c r="AB285" i="8"/>
  <c r="AC285" i="8" s="1"/>
  <c r="AT284" i="8"/>
  <c r="AU284" i="8" s="1"/>
  <c r="AS284" i="8"/>
  <c r="AR284" i="8"/>
  <c r="AQ284" i="8"/>
  <c r="AP284" i="8"/>
  <c r="AO284" i="8"/>
  <c r="AN284" i="8"/>
  <c r="AM284" i="8"/>
  <c r="AL284" i="8"/>
  <c r="AK284" i="8"/>
  <c r="AJ284" i="8"/>
  <c r="AG284" i="8"/>
  <c r="AH284" i="8" s="1"/>
  <c r="AI284" i="8" s="1"/>
  <c r="AF284" i="8"/>
  <c r="AE284" i="8"/>
  <c r="AC284" i="8"/>
  <c r="AB284" i="8"/>
  <c r="AT283" i="8"/>
  <c r="AU283" i="8" s="1"/>
  <c r="AS283" i="8"/>
  <c r="AR283" i="8"/>
  <c r="AQ283" i="8"/>
  <c r="AP283" i="8"/>
  <c r="AO283" i="8"/>
  <c r="AN283" i="8"/>
  <c r="AM283" i="8"/>
  <c r="AL283" i="8"/>
  <c r="AK283" i="8"/>
  <c r="AJ283" i="8"/>
  <c r="AG283" i="8"/>
  <c r="AH283" i="8" s="1"/>
  <c r="AI283" i="8" s="1"/>
  <c r="AE283" i="8"/>
  <c r="AF283" i="8" s="1"/>
  <c r="AB283" i="8"/>
  <c r="AC283" i="8" s="1"/>
  <c r="AT282" i="8"/>
  <c r="AU282" i="8" s="1"/>
  <c r="AS282" i="8"/>
  <c r="AR282" i="8"/>
  <c r="AQ282" i="8"/>
  <c r="AP282" i="8"/>
  <c r="AO282" i="8"/>
  <c r="AN282" i="8"/>
  <c r="AM282" i="8"/>
  <c r="AL282" i="8"/>
  <c r="AK282" i="8"/>
  <c r="AJ282" i="8"/>
  <c r="AG282" i="8"/>
  <c r="AH282" i="8" s="1"/>
  <c r="AI282" i="8" s="1"/>
  <c r="AE282" i="8"/>
  <c r="AF282" i="8" s="1"/>
  <c r="AB282" i="8"/>
  <c r="AC282" i="8" s="1"/>
  <c r="AT281" i="8"/>
  <c r="AU281" i="8" s="1"/>
  <c r="AS281" i="8"/>
  <c r="AR281" i="8"/>
  <c r="AQ281" i="8"/>
  <c r="AP281" i="8"/>
  <c r="AO281" i="8"/>
  <c r="AN281" i="8"/>
  <c r="AM281" i="8"/>
  <c r="AL281" i="8"/>
  <c r="AK281" i="8"/>
  <c r="AJ281" i="8"/>
  <c r="AG281" i="8"/>
  <c r="AH281" i="8" s="1"/>
  <c r="AI281" i="8" s="1"/>
  <c r="AE281" i="8"/>
  <c r="AF281" i="8" s="1"/>
  <c r="AB281" i="8"/>
  <c r="AC281" i="8" s="1"/>
  <c r="AT280" i="8"/>
  <c r="AU280" i="8" s="1"/>
  <c r="AS280" i="8"/>
  <c r="AR280" i="8"/>
  <c r="AQ280" i="8"/>
  <c r="AP280" i="8"/>
  <c r="AO280" i="8"/>
  <c r="AN280" i="8"/>
  <c r="AM280" i="8"/>
  <c r="AL280" i="8"/>
  <c r="AK280" i="8"/>
  <c r="AJ280" i="8"/>
  <c r="AG280" i="8"/>
  <c r="AH280" i="8" s="1"/>
  <c r="AI280" i="8" s="1"/>
  <c r="AE280" i="8"/>
  <c r="AF280" i="8" s="1"/>
  <c r="AB280" i="8"/>
  <c r="AC280" i="8" s="1"/>
  <c r="AT279" i="8"/>
  <c r="AU279" i="8" s="1"/>
  <c r="AS279" i="8"/>
  <c r="AR279" i="8"/>
  <c r="AQ279" i="8"/>
  <c r="AP279" i="8"/>
  <c r="AO279" i="8"/>
  <c r="AN279" i="8"/>
  <c r="AM279" i="8"/>
  <c r="AL279" i="8"/>
  <c r="AK279" i="8"/>
  <c r="AJ279" i="8"/>
  <c r="AG279" i="8"/>
  <c r="AH279" i="8" s="1"/>
  <c r="AI279" i="8" s="1"/>
  <c r="AE279" i="8"/>
  <c r="AF279" i="8" s="1"/>
  <c r="AB279" i="8"/>
  <c r="AC279" i="8" s="1"/>
  <c r="AT278" i="8"/>
  <c r="AU278" i="8" s="1"/>
  <c r="AS278" i="8"/>
  <c r="AR278" i="8"/>
  <c r="AQ278" i="8"/>
  <c r="AP278" i="8"/>
  <c r="AO278" i="8"/>
  <c r="AN278" i="8"/>
  <c r="AM278" i="8"/>
  <c r="AL278" i="8"/>
  <c r="AK278" i="8"/>
  <c r="AJ278" i="8"/>
  <c r="AG278" i="8"/>
  <c r="AH278" i="8" s="1"/>
  <c r="AI278" i="8" s="1"/>
  <c r="AE278" i="8"/>
  <c r="AF278" i="8" s="1"/>
  <c r="AB278" i="8"/>
  <c r="AC278" i="8" s="1"/>
  <c r="AT277" i="8"/>
  <c r="AU277" i="8" s="1"/>
  <c r="AS277" i="8"/>
  <c r="AR277" i="8"/>
  <c r="AQ277" i="8"/>
  <c r="AP277" i="8"/>
  <c r="AO277" i="8"/>
  <c r="AN277" i="8"/>
  <c r="AM277" i="8"/>
  <c r="AL277" i="8"/>
  <c r="AK277" i="8"/>
  <c r="AJ277" i="8"/>
  <c r="AG277" i="8"/>
  <c r="AH277" i="8" s="1"/>
  <c r="AI277" i="8" s="1"/>
  <c r="AE277" i="8"/>
  <c r="AF277" i="8" s="1"/>
  <c r="AB277" i="8"/>
  <c r="AC277" i="8" s="1"/>
  <c r="AT276" i="8"/>
  <c r="AU276" i="8" s="1"/>
  <c r="AS276" i="8"/>
  <c r="AR276" i="8"/>
  <c r="AQ276" i="8"/>
  <c r="AP276" i="8"/>
  <c r="AO276" i="8"/>
  <c r="AN276" i="8"/>
  <c r="AM276" i="8"/>
  <c r="AL276" i="8"/>
  <c r="AK276" i="8"/>
  <c r="AJ276" i="8"/>
  <c r="AG276" i="8"/>
  <c r="AH276" i="8" s="1"/>
  <c r="AI276" i="8" s="1"/>
  <c r="AE276" i="8"/>
  <c r="AF276" i="8" s="1"/>
  <c r="AB276" i="8"/>
  <c r="AC276" i="8" s="1"/>
  <c r="AT275" i="8"/>
  <c r="AU275" i="8" s="1"/>
  <c r="AS275" i="8"/>
  <c r="AR275" i="8"/>
  <c r="AQ275" i="8"/>
  <c r="AP275" i="8"/>
  <c r="AO275" i="8"/>
  <c r="AN275" i="8"/>
  <c r="AM275" i="8"/>
  <c r="AL275" i="8"/>
  <c r="AK275" i="8"/>
  <c r="AJ275" i="8"/>
  <c r="AG275" i="8"/>
  <c r="AH275" i="8" s="1"/>
  <c r="AI275" i="8" s="1"/>
  <c r="AE275" i="8"/>
  <c r="AF275" i="8" s="1"/>
  <c r="AB275" i="8"/>
  <c r="AC275" i="8" s="1"/>
  <c r="AT274" i="8"/>
  <c r="AU274" i="8" s="1"/>
  <c r="AS274" i="8"/>
  <c r="AR274" i="8"/>
  <c r="AQ274" i="8"/>
  <c r="AP274" i="8"/>
  <c r="AO274" i="8"/>
  <c r="AN274" i="8"/>
  <c r="AM274" i="8"/>
  <c r="AL274" i="8"/>
  <c r="AK274" i="8"/>
  <c r="AJ274" i="8"/>
  <c r="AG274" i="8"/>
  <c r="AH274" i="8" s="1"/>
  <c r="AI274" i="8" s="1"/>
  <c r="AE274" i="8"/>
  <c r="AF274" i="8" s="1"/>
  <c r="AB274" i="8"/>
  <c r="AC274" i="8" s="1"/>
  <c r="AT273" i="8"/>
  <c r="AU273" i="8" s="1"/>
  <c r="AS273" i="8"/>
  <c r="AR273" i="8"/>
  <c r="AQ273" i="8"/>
  <c r="AP273" i="8"/>
  <c r="AO273" i="8"/>
  <c r="AN273" i="8"/>
  <c r="AM273" i="8"/>
  <c r="AL273" i="8"/>
  <c r="AK273" i="8"/>
  <c r="AJ273" i="8"/>
  <c r="AG273" i="8"/>
  <c r="AH273" i="8" s="1"/>
  <c r="AI273" i="8" s="1"/>
  <c r="AE273" i="8"/>
  <c r="AF273" i="8" s="1"/>
  <c r="AB273" i="8"/>
  <c r="AC273" i="8" s="1"/>
  <c r="AT272" i="8"/>
  <c r="AU272" i="8" s="1"/>
  <c r="AS272" i="8"/>
  <c r="AR272" i="8"/>
  <c r="AQ272" i="8"/>
  <c r="AP272" i="8"/>
  <c r="AO272" i="8"/>
  <c r="AN272" i="8"/>
  <c r="AM272" i="8"/>
  <c r="AL272" i="8"/>
  <c r="AK272" i="8"/>
  <c r="AJ272" i="8"/>
  <c r="AG272" i="8"/>
  <c r="AH272" i="8" s="1"/>
  <c r="AI272" i="8" s="1"/>
  <c r="AE272" i="8"/>
  <c r="AF272" i="8" s="1"/>
  <c r="AB272" i="8"/>
  <c r="AC272" i="8" s="1"/>
  <c r="AT271" i="8"/>
  <c r="AU271" i="8" s="1"/>
  <c r="AS271" i="8"/>
  <c r="AR271" i="8"/>
  <c r="AQ271" i="8"/>
  <c r="AP271" i="8"/>
  <c r="AO271" i="8"/>
  <c r="AN271" i="8"/>
  <c r="AM271" i="8"/>
  <c r="AL271" i="8"/>
  <c r="AK271" i="8"/>
  <c r="AJ271" i="8"/>
  <c r="AG271" i="8"/>
  <c r="AH271" i="8" s="1"/>
  <c r="AI271" i="8" s="1"/>
  <c r="AE271" i="8"/>
  <c r="AF271" i="8" s="1"/>
  <c r="AB271" i="8"/>
  <c r="AC271" i="8" s="1"/>
  <c r="AT270" i="8"/>
  <c r="AU270" i="8" s="1"/>
  <c r="AS270" i="8"/>
  <c r="AR270" i="8"/>
  <c r="AQ270" i="8"/>
  <c r="AP270" i="8"/>
  <c r="AO270" i="8"/>
  <c r="AN270" i="8"/>
  <c r="AM270" i="8"/>
  <c r="AL270" i="8"/>
  <c r="AK270" i="8"/>
  <c r="AJ270" i="8"/>
  <c r="AG270" i="8"/>
  <c r="AH270" i="8" s="1"/>
  <c r="AI270" i="8" s="1"/>
  <c r="AE270" i="8"/>
  <c r="AF270" i="8" s="1"/>
  <c r="AB270" i="8"/>
  <c r="AC270" i="8" s="1"/>
  <c r="AT269" i="8"/>
  <c r="AU269" i="8" s="1"/>
  <c r="AS269" i="8"/>
  <c r="AR269" i="8"/>
  <c r="AQ269" i="8"/>
  <c r="AP269" i="8"/>
  <c r="AO269" i="8"/>
  <c r="AN269" i="8"/>
  <c r="AM269" i="8"/>
  <c r="AL269" i="8"/>
  <c r="AK269" i="8"/>
  <c r="AJ269" i="8"/>
  <c r="AG269" i="8"/>
  <c r="AH269" i="8" s="1"/>
  <c r="AI269" i="8" s="1"/>
  <c r="AE269" i="8"/>
  <c r="AF269" i="8" s="1"/>
  <c r="AB269" i="8"/>
  <c r="AC269" i="8" s="1"/>
  <c r="AT268" i="8"/>
  <c r="AU268" i="8" s="1"/>
  <c r="AS268" i="8"/>
  <c r="AR268" i="8"/>
  <c r="AQ268" i="8"/>
  <c r="AP268" i="8"/>
  <c r="AO268" i="8"/>
  <c r="AN268" i="8"/>
  <c r="AM268" i="8"/>
  <c r="AL268" i="8"/>
  <c r="AK268" i="8"/>
  <c r="AJ268" i="8"/>
  <c r="AG268" i="8"/>
  <c r="AH268" i="8" s="1"/>
  <c r="AI268" i="8" s="1"/>
  <c r="AE268" i="8"/>
  <c r="AF268" i="8" s="1"/>
  <c r="AB268" i="8"/>
  <c r="AC268" i="8" s="1"/>
  <c r="AT267" i="8"/>
  <c r="AU267" i="8" s="1"/>
  <c r="AS267" i="8"/>
  <c r="AR267" i="8"/>
  <c r="AQ267" i="8"/>
  <c r="AP267" i="8"/>
  <c r="AO267" i="8"/>
  <c r="AN267" i="8"/>
  <c r="AM267" i="8"/>
  <c r="AL267" i="8"/>
  <c r="AK267" i="8"/>
  <c r="AJ267" i="8"/>
  <c r="AG267" i="8"/>
  <c r="AH267" i="8" s="1"/>
  <c r="AI267" i="8" s="1"/>
  <c r="AE267" i="8"/>
  <c r="AF267" i="8" s="1"/>
  <c r="AB267" i="8"/>
  <c r="AC267" i="8" s="1"/>
  <c r="AT266" i="8"/>
  <c r="AU266" i="8" s="1"/>
  <c r="AS266" i="8"/>
  <c r="AR266" i="8"/>
  <c r="AQ266" i="8"/>
  <c r="AP266" i="8"/>
  <c r="AO266" i="8"/>
  <c r="AN266" i="8"/>
  <c r="AM266" i="8"/>
  <c r="AL266" i="8"/>
  <c r="AK266" i="8"/>
  <c r="AJ266" i="8"/>
  <c r="AG266" i="8"/>
  <c r="AH266" i="8" s="1"/>
  <c r="AI266" i="8" s="1"/>
  <c r="AE266" i="8"/>
  <c r="AF266" i="8" s="1"/>
  <c r="AB266" i="8"/>
  <c r="AC266" i="8" s="1"/>
  <c r="AT265" i="8"/>
  <c r="AU265" i="8" s="1"/>
  <c r="AS265" i="8"/>
  <c r="AR265" i="8"/>
  <c r="AQ265" i="8"/>
  <c r="AP265" i="8"/>
  <c r="AO265" i="8"/>
  <c r="AN265" i="8"/>
  <c r="AM265" i="8"/>
  <c r="AL265" i="8"/>
  <c r="AK265" i="8"/>
  <c r="AJ265" i="8"/>
  <c r="AG265" i="8"/>
  <c r="AH265" i="8" s="1"/>
  <c r="AI265" i="8" s="1"/>
  <c r="AE265" i="8"/>
  <c r="AF265" i="8" s="1"/>
  <c r="AB265" i="8"/>
  <c r="AC265" i="8" s="1"/>
  <c r="AT264" i="8"/>
  <c r="AU264" i="8" s="1"/>
  <c r="AS264" i="8"/>
  <c r="AR264" i="8"/>
  <c r="AQ264" i="8"/>
  <c r="AP264" i="8"/>
  <c r="AO264" i="8"/>
  <c r="AN264" i="8"/>
  <c r="AM264" i="8"/>
  <c r="AL264" i="8"/>
  <c r="AK264" i="8"/>
  <c r="AJ264" i="8"/>
  <c r="AG264" i="8"/>
  <c r="AH264" i="8" s="1"/>
  <c r="AI264" i="8" s="1"/>
  <c r="AE264" i="8"/>
  <c r="AF264" i="8" s="1"/>
  <c r="AB264" i="8"/>
  <c r="AC264" i="8" s="1"/>
  <c r="AT263" i="8"/>
  <c r="AU263" i="8" s="1"/>
  <c r="AS263" i="8"/>
  <c r="AR263" i="8"/>
  <c r="AQ263" i="8"/>
  <c r="AP263" i="8"/>
  <c r="AO263" i="8"/>
  <c r="AN263" i="8"/>
  <c r="AM263" i="8"/>
  <c r="AL263" i="8"/>
  <c r="AK263" i="8"/>
  <c r="AJ263" i="8"/>
  <c r="AG263" i="8"/>
  <c r="AH263" i="8" s="1"/>
  <c r="AI263" i="8" s="1"/>
  <c r="AE263" i="8"/>
  <c r="AF263" i="8" s="1"/>
  <c r="AB263" i="8"/>
  <c r="AC263" i="8" s="1"/>
  <c r="AT262" i="8"/>
  <c r="AU262" i="8" s="1"/>
  <c r="AS262" i="8"/>
  <c r="AR262" i="8"/>
  <c r="AQ262" i="8"/>
  <c r="AP262" i="8"/>
  <c r="AO262" i="8"/>
  <c r="AN262" i="8"/>
  <c r="AM262" i="8"/>
  <c r="AL262" i="8"/>
  <c r="AK262" i="8"/>
  <c r="AJ262" i="8"/>
  <c r="AG262" i="8"/>
  <c r="AH262" i="8" s="1"/>
  <c r="AI262" i="8" s="1"/>
  <c r="AE262" i="8"/>
  <c r="AF262" i="8" s="1"/>
  <c r="AB262" i="8"/>
  <c r="AC262" i="8" s="1"/>
  <c r="AT261" i="8"/>
  <c r="AU261" i="8" s="1"/>
  <c r="AS261" i="8"/>
  <c r="AR261" i="8"/>
  <c r="AQ261" i="8"/>
  <c r="AP261" i="8"/>
  <c r="AO261" i="8"/>
  <c r="AN261" i="8"/>
  <c r="AM261" i="8"/>
  <c r="AL261" i="8"/>
  <c r="AK261" i="8"/>
  <c r="AJ261" i="8"/>
  <c r="AG261" i="8"/>
  <c r="AH261" i="8" s="1"/>
  <c r="AI261" i="8" s="1"/>
  <c r="AE261" i="8"/>
  <c r="AF261" i="8" s="1"/>
  <c r="AB261" i="8"/>
  <c r="AC261" i="8" s="1"/>
  <c r="AT260" i="8"/>
  <c r="AU260" i="8" s="1"/>
  <c r="AS260" i="8"/>
  <c r="AR260" i="8"/>
  <c r="AQ260" i="8"/>
  <c r="AP260" i="8"/>
  <c r="AO260" i="8"/>
  <c r="AN260" i="8"/>
  <c r="AM260" i="8"/>
  <c r="AL260" i="8"/>
  <c r="AK260" i="8"/>
  <c r="AJ260" i="8"/>
  <c r="AH260" i="8"/>
  <c r="AI260" i="8" s="1"/>
  <c r="AG260" i="8"/>
  <c r="AE260" i="8"/>
  <c r="AF260" i="8" s="1"/>
  <c r="AB260" i="8"/>
  <c r="AC260" i="8" s="1"/>
  <c r="AU259" i="8"/>
  <c r="AT259" i="8"/>
  <c r="AS259" i="8"/>
  <c r="AR259" i="8"/>
  <c r="AQ259" i="8"/>
  <c r="AP259" i="8"/>
  <c r="AO259" i="8"/>
  <c r="AN259" i="8"/>
  <c r="AM259" i="8"/>
  <c r="AL259" i="8"/>
  <c r="AK259" i="8"/>
  <c r="AJ259" i="8"/>
  <c r="AG259" i="8"/>
  <c r="AH259" i="8" s="1"/>
  <c r="AI259" i="8" s="1"/>
  <c r="AE259" i="8"/>
  <c r="AF259" i="8" s="1"/>
  <c r="AB259" i="8"/>
  <c r="AC259" i="8" s="1"/>
  <c r="AT258" i="8"/>
  <c r="AU258" i="8" s="1"/>
  <c r="AS258" i="8"/>
  <c r="AR258" i="8"/>
  <c r="AQ258" i="8"/>
  <c r="AP258" i="8"/>
  <c r="AO258" i="8"/>
  <c r="AN258" i="8"/>
  <c r="AM258" i="8"/>
  <c r="AL258" i="8"/>
  <c r="AK258" i="8"/>
  <c r="AJ258" i="8"/>
  <c r="AH258" i="8"/>
  <c r="AI258" i="8" s="1"/>
  <c r="AG258" i="8"/>
  <c r="AE258" i="8"/>
  <c r="AF258" i="8" s="1"/>
  <c r="AB258" i="8"/>
  <c r="AC258" i="8" s="1"/>
  <c r="AU257" i="8"/>
  <c r="AT257" i="8"/>
  <c r="AS257" i="8"/>
  <c r="AR257" i="8"/>
  <c r="AQ257" i="8"/>
  <c r="AP257" i="8"/>
  <c r="AO257" i="8"/>
  <c r="AN257" i="8"/>
  <c r="AM257" i="8"/>
  <c r="AL257" i="8"/>
  <c r="AK257" i="8"/>
  <c r="AJ257" i="8"/>
  <c r="AG257" i="8"/>
  <c r="AH257" i="8" s="1"/>
  <c r="AI257" i="8" s="1"/>
  <c r="AE257" i="8"/>
  <c r="AF257" i="8" s="1"/>
  <c r="AB257" i="8"/>
  <c r="AC257" i="8" s="1"/>
  <c r="AT256" i="8"/>
  <c r="AU256" i="8" s="1"/>
  <c r="AS256" i="8"/>
  <c r="AR256" i="8"/>
  <c r="AQ256" i="8"/>
  <c r="AP256" i="8"/>
  <c r="AO256" i="8"/>
  <c r="AN256" i="8"/>
  <c r="AM256" i="8"/>
  <c r="AL256" i="8"/>
  <c r="AK256" i="8"/>
  <c r="AJ256" i="8"/>
  <c r="AH256" i="8"/>
  <c r="AI256" i="8" s="1"/>
  <c r="AG256" i="8"/>
  <c r="AF256" i="8"/>
  <c r="AE256" i="8"/>
  <c r="AB256" i="8"/>
  <c r="AC256" i="8" s="1"/>
  <c r="AT255" i="8"/>
  <c r="AU255" i="8" s="1"/>
  <c r="AS255" i="8"/>
  <c r="AR255" i="8"/>
  <c r="AQ255" i="8"/>
  <c r="AP255" i="8"/>
  <c r="AO255" i="8"/>
  <c r="AN255" i="8"/>
  <c r="AM255" i="8"/>
  <c r="AL255" i="8"/>
  <c r="AK255" i="8"/>
  <c r="AJ255" i="8"/>
  <c r="AI255" i="8"/>
  <c r="AG255" i="8"/>
  <c r="AH255" i="8" s="1"/>
  <c r="AE255" i="8"/>
  <c r="AF255" i="8" s="1"/>
  <c r="AB255" i="8"/>
  <c r="AC255" i="8" s="1"/>
  <c r="AT254" i="8"/>
  <c r="AU254" i="8" s="1"/>
  <c r="AS254" i="8"/>
  <c r="AR254" i="8"/>
  <c r="AQ254" i="8"/>
  <c r="AP254" i="8"/>
  <c r="AO254" i="8"/>
  <c r="AN254" i="8"/>
  <c r="AM254" i="8"/>
  <c r="AL254" i="8"/>
  <c r="AK254" i="8"/>
  <c r="AJ254" i="8"/>
  <c r="AG254" i="8"/>
  <c r="AH254" i="8" s="1"/>
  <c r="AI254" i="8" s="1"/>
  <c r="AE254" i="8"/>
  <c r="AF254" i="8" s="1"/>
  <c r="AB254" i="8"/>
  <c r="AC254" i="8" s="1"/>
  <c r="AT253" i="8"/>
  <c r="AU253" i="8" s="1"/>
  <c r="AS253" i="8"/>
  <c r="AR253" i="8"/>
  <c r="AQ253" i="8"/>
  <c r="AP253" i="8"/>
  <c r="AO253" i="8"/>
  <c r="AN253" i="8"/>
  <c r="AM253" i="8"/>
  <c r="AL253" i="8"/>
  <c r="AK253" i="8"/>
  <c r="AJ253" i="8"/>
  <c r="AG253" i="8"/>
  <c r="AH253" i="8" s="1"/>
  <c r="AI253" i="8" s="1"/>
  <c r="AE253" i="8"/>
  <c r="AF253" i="8" s="1"/>
  <c r="AB253" i="8"/>
  <c r="AC253" i="8" s="1"/>
  <c r="AT252" i="8"/>
  <c r="AU252" i="8" s="1"/>
  <c r="AS252" i="8"/>
  <c r="AR252" i="8"/>
  <c r="AQ252" i="8"/>
  <c r="AP252" i="8"/>
  <c r="AO252" i="8"/>
  <c r="AN252" i="8"/>
  <c r="AM252" i="8"/>
  <c r="AL252" i="8"/>
  <c r="AK252" i="8"/>
  <c r="AJ252" i="8"/>
  <c r="AG252" i="8"/>
  <c r="AH252" i="8" s="1"/>
  <c r="AI252" i="8" s="1"/>
  <c r="AE252" i="8"/>
  <c r="AF252" i="8" s="1"/>
  <c r="AB252" i="8"/>
  <c r="AC252" i="8" s="1"/>
  <c r="AT251" i="8"/>
  <c r="AU251" i="8" s="1"/>
  <c r="AS251" i="8"/>
  <c r="AR251" i="8"/>
  <c r="AQ251" i="8"/>
  <c r="AP251" i="8"/>
  <c r="AO251" i="8"/>
  <c r="AN251" i="8"/>
  <c r="AM251" i="8"/>
  <c r="AL251" i="8"/>
  <c r="AK251" i="8"/>
  <c r="AJ251" i="8"/>
  <c r="AG251" i="8"/>
  <c r="AH251" i="8" s="1"/>
  <c r="AI251" i="8" s="1"/>
  <c r="AE251" i="8"/>
  <c r="AF251" i="8" s="1"/>
  <c r="AB251" i="8"/>
  <c r="AC251" i="8" s="1"/>
  <c r="AT250" i="8"/>
  <c r="AU250" i="8" s="1"/>
  <c r="AS250" i="8"/>
  <c r="AR250" i="8"/>
  <c r="AQ250" i="8"/>
  <c r="AP250" i="8"/>
  <c r="AO250" i="8"/>
  <c r="AN250" i="8"/>
  <c r="AM250" i="8"/>
  <c r="AL250" i="8"/>
  <c r="AK250" i="8"/>
  <c r="AJ250" i="8"/>
  <c r="AG250" i="8"/>
  <c r="AH250" i="8" s="1"/>
  <c r="AI250" i="8" s="1"/>
  <c r="AE250" i="8"/>
  <c r="AF250" i="8" s="1"/>
  <c r="AB250" i="8"/>
  <c r="AC250" i="8" s="1"/>
  <c r="AT249" i="8"/>
  <c r="AU249" i="8" s="1"/>
  <c r="AS249" i="8"/>
  <c r="AR249" i="8"/>
  <c r="AQ249" i="8"/>
  <c r="AP249" i="8"/>
  <c r="AO249" i="8"/>
  <c r="AN249" i="8"/>
  <c r="AM249" i="8"/>
  <c r="AL249" i="8"/>
  <c r="AK249" i="8"/>
  <c r="AJ249" i="8"/>
  <c r="AG249" i="8"/>
  <c r="AH249" i="8" s="1"/>
  <c r="AI249" i="8" s="1"/>
  <c r="AE249" i="8"/>
  <c r="AF249" i="8" s="1"/>
  <c r="AB249" i="8"/>
  <c r="AC249" i="8" s="1"/>
  <c r="AT248" i="8"/>
  <c r="AU248" i="8" s="1"/>
  <c r="AS248" i="8"/>
  <c r="AR248" i="8"/>
  <c r="AQ248" i="8"/>
  <c r="AP248" i="8"/>
  <c r="AO248" i="8"/>
  <c r="AN248" i="8"/>
  <c r="AM248" i="8"/>
  <c r="AL248" i="8"/>
  <c r="AK248" i="8"/>
  <c r="AJ248" i="8"/>
  <c r="AG248" i="8"/>
  <c r="AH248" i="8" s="1"/>
  <c r="AI248" i="8" s="1"/>
  <c r="AE248" i="8"/>
  <c r="AF248" i="8" s="1"/>
  <c r="AB248" i="8"/>
  <c r="AC248" i="8" s="1"/>
  <c r="AT247" i="8"/>
  <c r="AU247" i="8" s="1"/>
  <c r="AS247" i="8"/>
  <c r="AR247" i="8"/>
  <c r="AQ247" i="8"/>
  <c r="AP247" i="8"/>
  <c r="AO247" i="8"/>
  <c r="AN247" i="8"/>
  <c r="AM247" i="8"/>
  <c r="AL247" i="8"/>
  <c r="AK247" i="8"/>
  <c r="AJ247" i="8"/>
  <c r="AG247" i="8"/>
  <c r="AH247" i="8" s="1"/>
  <c r="AI247" i="8" s="1"/>
  <c r="AE247" i="8"/>
  <c r="AF247" i="8" s="1"/>
  <c r="AB247" i="8"/>
  <c r="AC247" i="8" s="1"/>
  <c r="AT246" i="8"/>
  <c r="AU246" i="8" s="1"/>
  <c r="AS246" i="8"/>
  <c r="AR246" i="8"/>
  <c r="AQ246" i="8"/>
  <c r="AP246" i="8"/>
  <c r="AO246" i="8"/>
  <c r="AN246" i="8"/>
  <c r="AM246" i="8"/>
  <c r="AL246" i="8"/>
  <c r="AK246" i="8"/>
  <c r="AJ246" i="8"/>
  <c r="AG246" i="8"/>
  <c r="AH246" i="8" s="1"/>
  <c r="AI246" i="8" s="1"/>
  <c r="AE246" i="8"/>
  <c r="AF246" i="8" s="1"/>
  <c r="AB246" i="8"/>
  <c r="AC246" i="8" s="1"/>
  <c r="AT245" i="8"/>
  <c r="AU245" i="8" s="1"/>
  <c r="AS245" i="8"/>
  <c r="AR245" i="8"/>
  <c r="AQ245" i="8"/>
  <c r="AP245" i="8"/>
  <c r="AO245" i="8"/>
  <c r="AN245" i="8"/>
  <c r="AM245" i="8"/>
  <c r="AL245" i="8"/>
  <c r="AK245" i="8"/>
  <c r="AJ245" i="8"/>
  <c r="AG245" i="8"/>
  <c r="AH245" i="8" s="1"/>
  <c r="AI245" i="8" s="1"/>
  <c r="AE245" i="8"/>
  <c r="AF245" i="8" s="1"/>
  <c r="AB245" i="8"/>
  <c r="AC245" i="8" s="1"/>
  <c r="AT244" i="8"/>
  <c r="AU244" i="8" s="1"/>
  <c r="AS244" i="8"/>
  <c r="AR244" i="8"/>
  <c r="AQ244" i="8"/>
  <c r="AP244" i="8"/>
  <c r="AO244" i="8"/>
  <c r="AN244" i="8"/>
  <c r="AM244" i="8"/>
  <c r="AL244" i="8"/>
  <c r="AK244" i="8"/>
  <c r="AJ244" i="8"/>
  <c r="AG244" i="8"/>
  <c r="AH244" i="8" s="1"/>
  <c r="AI244" i="8" s="1"/>
  <c r="AE244" i="8"/>
  <c r="AF244" i="8" s="1"/>
  <c r="AB244" i="8"/>
  <c r="AC244" i="8" s="1"/>
  <c r="AT243" i="8"/>
  <c r="AU243" i="8" s="1"/>
  <c r="AS243" i="8"/>
  <c r="AR243" i="8"/>
  <c r="AQ243" i="8"/>
  <c r="AP243" i="8"/>
  <c r="AO243" i="8"/>
  <c r="AN243" i="8"/>
  <c r="AM243" i="8"/>
  <c r="AL243" i="8"/>
  <c r="AK243" i="8"/>
  <c r="AJ243" i="8"/>
  <c r="AG243" i="8"/>
  <c r="AH243" i="8" s="1"/>
  <c r="AI243" i="8" s="1"/>
  <c r="AE243" i="8"/>
  <c r="AF243" i="8" s="1"/>
  <c r="AB243" i="8"/>
  <c r="AC243" i="8" s="1"/>
  <c r="AT242" i="8"/>
  <c r="AU242" i="8" s="1"/>
  <c r="AS242" i="8"/>
  <c r="AR242" i="8"/>
  <c r="AQ242" i="8"/>
  <c r="AP242" i="8"/>
  <c r="AO242" i="8"/>
  <c r="AN242" i="8"/>
  <c r="AM242" i="8"/>
  <c r="AL242" i="8"/>
  <c r="AK242" i="8"/>
  <c r="AJ242" i="8"/>
  <c r="AG242" i="8"/>
  <c r="AH242" i="8" s="1"/>
  <c r="AI242" i="8" s="1"/>
  <c r="AE242" i="8"/>
  <c r="AF242" i="8" s="1"/>
  <c r="AB242" i="8"/>
  <c r="AC242" i="8" s="1"/>
  <c r="AT241" i="8"/>
  <c r="AU241" i="8" s="1"/>
  <c r="AS241" i="8"/>
  <c r="AR241" i="8"/>
  <c r="AQ241" i="8"/>
  <c r="AP241" i="8"/>
  <c r="AO241" i="8"/>
  <c r="AN241" i="8"/>
  <c r="AM241" i="8"/>
  <c r="AL241" i="8"/>
  <c r="AK241" i="8"/>
  <c r="AJ241" i="8"/>
  <c r="AG241" i="8"/>
  <c r="AH241" i="8" s="1"/>
  <c r="AI241" i="8" s="1"/>
  <c r="AE241" i="8"/>
  <c r="AF241" i="8" s="1"/>
  <c r="AB241" i="8"/>
  <c r="AC241" i="8" s="1"/>
  <c r="AT240" i="8"/>
  <c r="AU240" i="8" s="1"/>
  <c r="AS240" i="8"/>
  <c r="AR240" i="8"/>
  <c r="AQ240" i="8"/>
  <c r="AP240" i="8"/>
  <c r="AO240" i="8"/>
  <c r="AN240" i="8"/>
  <c r="AM240" i="8"/>
  <c r="AL240" i="8"/>
  <c r="AK240" i="8"/>
  <c r="AJ240" i="8"/>
  <c r="AG240" i="8"/>
  <c r="AH240" i="8" s="1"/>
  <c r="AI240" i="8" s="1"/>
  <c r="AE240" i="8"/>
  <c r="AF240" i="8" s="1"/>
  <c r="AB240" i="8"/>
  <c r="AC240" i="8" s="1"/>
  <c r="AT239" i="8"/>
  <c r="AU239" i="8" s="1"/>
  <c r="AS239" i="8"/>
  <c r="AR239" i="8"/>
  <c r="AQ239" i="8"/>
  <c r="AP239" i="8"/>
  <c r="AO239" i="8"/>
  <c r="AN239" i="8"/>
  <c r="AM239" i="8"/>
  <c r="AL239" i="8"/>
  <c r="AK239" i="8"/>
  <c r="AJ239" i="8"/>
  <c r="AG239" i="8"/>
  <c r="AH239" i="8" s="1"/>
  <c r="AI239" i="8" s="1"/>
  <c r="AE239" i="8"/>
  <c r="AF239" i="8" s="1"/>
  <c r="AB239" i="8"/>
  <c r="AC239" i="8" s="1"/>
  <c r="AT238" i="8"/>
  <c r="AU238" i="8" s="1"/>
  <c r="AS238" i="8"/>
  <c r="AR238" i="8"/>
  <c r="AQ238" i="8"/>
  <c r="AP238" i="8"/>
  <c r="AO238" i="8"/>
  <c r="AN238" i="8"/>
  <c r="AM238" i="8"/>
  <c r="AL238" i="8"/>
  <c r="AK238" i="8"/>
  <c r="AJ238" i="8"/>
  <c r="AG238" i="8"/>
  <c r="AH238" i="8" s="1"/>
  <c r="AI238" i="8" s="1"/>
  <c r="AE238" i="8"/>
  <c r="AF238" i="8" s="1"/>
  <c r="AB238" i="8"/>
  <c r="AC238" i="8" s="1"/>
  <c r="AT237" i="8"/>
  <c r="AU237" i="8" s="1"/>
  <c r="AS237" i="8"/>
  <c r="AR237" i="8"/>
  <c r="AQ237" i="8"/>
  <c r="AP237" i="8"/>
  <c r="AO237" i="8"/>
  <c r="AN237" i="8"/>
  <c r="AM237" i="8"/>
  <c r="AL237" i="8"/>
  <c r="AK237" i="8"/>
  <c r="AJ237" i="8"/>
  <c r="AG237" i="8"/>
  <c r="AH237" i="8" s="1"/>
  <c r="AI237" i="8" s="1"/>
  <c r="AE237" i="8"/>
  <c r="AF237" i="8" s="1"/>
  <c r="AB237" i="8"/>
  <c r="AC237" i="8" s="1"/>
  <c r="AT236" i="8"/>
  <c r="AU236" i="8" s="1"/>
  <c r="AS236" i="8"/>
  <c r="AR236" i="8"/>
  <c r="AQ236" i="8"/>
  <c r="AP236" i="8"/>
  <c r="AO236" i="8"/>
  <c r="AN236" i="8"/>
  <c r="AM236" i="8"/>
  <c r="AL236" i="8"/>
  <c r="AK236" i="8"/>
  <c r="AJ236" i="8"/>
  <c r="AG236" i="8"/>
  <c r="AH236" i="8" s="1"/>
  <c r="AI236" i="8" s="1"/>
  <c r="AE236" i="8"/>
  <c r="AF236" i="8" s="1"/>
  <c r="AB236" i="8"/>
  <c r="AC236" i="8" s="1"/>
  <c r="AT235" i="8"/>
  <c r="AU235" i="8" s="1"/>
  <c r="AS235" i="8"/>
  <c r="AR235" i="8"/>
  <c r="AQ235" i="8"/>
  <c r="AP235" i="8"/>
  <c r="AO235" i="8"/>
  <c r="AN235" i="8"/>
  <c r="AM235" i="8"/>
  <c r="AL235" i="8"/>
  <c r="AK235" i="8"/>
  <c r="AJ235" i="8"/>
  <c r="AG235" i="8"/>
  <c r="AH235" i="8" s="1"/>
  <c r="AI235" i="8" s="1"/>
  <c r="AE235" i="8"/>
  <c r="AF235" i="8" s="1"/>
  <c r="AB235" i="8"/>
  <c r="AC235" i="8" s="1"/>
  <c r="AT234" i="8"/>
  <c r="AU234" i="8" s="1"/>
  <c r="AS234" i="8"/>
  <c r="AR234" i="8"/>
  <c r="AQ234" i="8"/>
  <c r="AP234" i="8"/>
  <c r="AO234" i="8"/>
  <c r="AN234" i="8"/>
  <c r="AM234" i="8"/>
  <c r="AL234" i="8"/>
  <c r="AK234" i="8"/>
  <c r="AJ234" i="8"/>
  <c r="AH234" i="8"/>
  <c r="AI234" i="8" s="1"/>
  <c r="AG234" i="8"/>
  <c r="AE234" i="8"/>
  <c r="AF234" i="8" s="1"/>
  <c r="AB234" i="8"/>
  <c r="AC234" i="8" s="1"/>
  <c r="AT233" i="8"/>
  <c r="AU233" i="8" s="1"/>
  <c r="AS233" i="8"/>
  <c r="AR233" i="8"/>
  <c r="AQ233" i="8"/>
  <c r="AP233" i="8"/>
  <c r="AO233" i="8"/>
  <c r="AN233" i="8"/>
  <c r="AM233" i="8"/>
  <c r="AL233" i="8"/>
  <c r="AK233" i="8"/>
  <c r="AJ233" i="8"/>
  <c r="AG233" i="8"/>
  <c r="AH233" i="8" s="1"/>
  <c r="AI233" i="8" s="1"/>
  <c r="AE233" i="8"/>
  <c r="AF233" i="8" s="1"/>
  <c r="AB233" i="8"/>
  <c r="AC233" i="8" s="1"/>
  <c r="AT232" i="8"/>
  <c r="AU232" i="8" s="1"/>
  <c r="AS232" i="8"/>
  <c r="AR232" i="8"/>
  <c r="AQ232" i="8"/>
  <c r="AP232" i="8"/>
  <c r="AO232" i="8"/>
  <c r="AN232" i="8"/>
  <c r="AM232" i="8"/>
  <c r="AL232" i="8"/>
  <c r="AK232" i="8"/>
  <c r="AJ232" i="8"/>
  <c r="AG232" i="8"/>
  <c r="AH232" i="8" s="1"/>
  <c r="AI232" i="8" s="1"/>
  <c r="AE232" i="8"/>
  <c r="AF232" i="8" s="1"/>
  <c r="AB232" i="8"/>
  <c r="AC232" i="8" s="1"/>
  <c r="AT231" i="8"/>
  <c r="AU231" i="8" s="1"/>
  <c r="AS231" i="8"/>
  <c r="AR231" i="8"/>
  <c r="AQ231" i="8"/>
  <c r="AP231" i="8"/>
  <c r="AO231" i="8"/>
  <c r="AN231" i="8"/>
  <c r="AM231" i="8"/>
  <c r="AL231" i="8"/>
  <c r="AK231" i="8"/>
  <c r="AJ231" i="8"/>
  <c r="AG231" i="8"/>
  <c r="AH231" i="8" s="1"/>
  <c r="AI231" i="8" s="1"/>
  <c r="AE231" i="8"/>
  <c r="AF231" i="8" s="1"/>
  <c r="AB231" i="8"/>
  <c r="AC231" i="8" s="1"/>
  <c r="AT230" i="8"/>
  <c r="AU230" i="8" s="1"/>
  <c r="AS230" i="8"/>
  <c r="AR230" i="8"/>
  <c r="AQ230" i="8"/>
  <c r="AP230" i="8"/>
  <c r="AO230" i="8"/>
  <c r="AN230" i="8"/>
  <c r="AM230" i="8"/>
  <c r="AL230" i="8"/>
  <c r="AK230" i="8"/>
  <c r="AJ230" i="8"/>
  <c r="AG230" i="8"/>
  <c r="AH230" i="8" s="1"/>
  <c r="AI230" i="8" s="1"/>
  <c r="AE230" i="8"/>
  <c r="AF230" i="8" s="1"/>
  <c r="AB230" i="8"/>
  <c r="AC230" i="8" s="1"/>
  <c r="AT229" i="8"/>
  <c r="AU229" i="8" s="1"/>
  <c r="AS229" i="8"/>
  <c r="AR229" i="8"/>
  <c r="AQ229" i="8"/>
  <c r="AP229" i="8"/>
  <c r="AO229" i="8"/>
  <c r="AN229" i="8"/>
  <c r="AM229" i="8"/>
  <c r="AL229" i="8"/>
  <c r="AK229" i="8"/>
  <c r="AJ229" i="8"/>
  <c r="AG229" i="8"/>
  <c r="AH229" i="8" s="1"/>
  <c r="AI229" i="8" s="1"/>
  <c r="AE229" i="8"/>
  <c r="AF229" i="8" s="1"/>
  <c r="AB229" i="8"/>
  <c r="AC229" i="8" s="1"/>
  <c r="AT228" i="8"/>
  <c r="AU228" i="8" s="1"/>
  <c r="AS228" i="8"/>
  <c r="AR228" i="8"/>
  <c r="AQ228" i="8"/>
  <c r="AP228" i="8"/>
  <c r="AO228" i="8"/>
  <c r="AN228" i="8"/>
  <c r="AM228" i="8"/>
  <c r="AL228" i="8"/>
  <c r="AK228" i="8"/>
  <c r="AJ228" i="8"/>
  <c r="AG228" i="8"/>
  <c r="AH228" i="8" s="1"/>
  <c r="AI228" i="8" s="1"/>
  <c r="AE228" i="8"/>
  <c r="AF228" i="8" s="1"/>
  <c r="AB228" i="8"/>
  <c r="AC228" i="8" s="1"/>
  <c r="AT227" i="8"/>
  <c r="AU227" i="8" s="1"/>
  <c r="AS227" i="8"/>
  <c r="AR227" i="8"/>
  <c r="AQ227" i="8"/>
  <c r="AP227" i="8"/>
  <c r="AO227" i="8"/>
  <c r="AN227" i="8"/>
  <c r="AM227" i="8"/>
  <c r="AL227" i="8"/>
  <c r="AK227" i="8"/>
  <c r="AJ227" i="8"/>
  <c r="AG227" i="8"/>
  <c r="AH227" i="8" s="1"/>
  <c r="AI227" i="8" s="1"/>
  <c r="AE227" i="8"/>
  <c r="AF227" i="8" s="1"/>
  <c r="AB227" i="8"/>
  <c r="AC227" i="8" s="1"/>
  <c r="AT226" i="8"/>
  <c r="AU226" i="8" s="1"/>
  <c r="AS226" i="8"/>
  <c r="AR226" i="8"/>
  <c r="AQ226" i="8"/>
  <c r="AP226" i="8"/>
  <c r="AO226" i="8"/>
  <c r="AN226" i="8"/>
  <c r="AM226" i="8"/>
  <c r="AL226" i="8"/>
  <c r="AK226" i="8"/>
  <c r="AJ226" i="8"/>
  <c r="AG226" i="8"/>
  <c r="AH226" i="8" s="1"/>
  <c r="AI226" i="8" s="1"/>
  <c r="AE226" i="8"/>
  <c r="AF226" i="8" s="1"/>
  <c r="AB226" i="8"/>
  <c r="AC226" i="8" s="1"/>
  <c r="AT225" i="8"/>
  <c r="AU225" i="8" s="1"/>
  <c r="AS225" i="8"/>
  <c r="AR225" i="8"/>
  <c r="AQ225" i="8"/>
  <c r="AP225" i="8"/>
  <c r="AO225" i="8"/>
  <c r="AN225" i="8"/>
  <c r="AM225" i="8"/>
  <c r="AL225" i="8"/>
  <c r="AK225" i="8"/>
  <c r="AJ225" i="8"/>
  <c r="AG225" i="8"/>
  <c r="AH225" i="8" s="1"/>
  <c r="AI225" i="8" s="1"/>
  <c r="AE225" i="8"/>
  <c r="AF225" i="8" s="1"/>
  <c r="AB225" i="8"/>
  <c r="AC225" i="8" s="1"/>
  <c r="AT224" i="8"/>
  <c r="AU224" i="8" s="1"/>
  <c r="AS224" i="8"/>
  <c r="AR224" i="8"/>
  <c r="AQ224" i="8"/>
  <c r="AP224" i="8"/>
  <c r="AO224" i="8"/>
  <c r="AN224" i="8"/>
  <c r="AM224" i="8"/>
  <c r="AL224" i="8"/>
  <c r="AK224" i="8"/>
  <c r="AJ224" i="8"/>
  <c r="AG224" i="8"/>
  <c r="AH224" i="8" s="1"/>
  <c r="AI224" i="8" s="1"/>
  <c r="AE224" i="8"/>
  <c r="AF224" i="8" s="1"/>
  <c r="AB224" i="8"/>
  <c r="AC224" i="8" s="1"/>
  <c r="AT223" i="8"/>
  <c r="AU223" i="8" s="1"/>
  <c r="AS223" i="8"/>
  <c r="AR223" i="8"/>
  <c r="AQ223" i="8"/>
  <c r="AP223" i="8"/>
  <c r="AO223" i="8"/>
  <c r="AN223" i="8"/>
  <c r="AM223" i="8"/>
  <c r="AL223" i="8"/>
  <c r="AK223" i="8"/>
  <c r="AJ223" i="8"/>
  <c r="AG223" i="8"/>
  <c r="AH223" i="8" s="1"/>
  <c r="AI223" i="8" s="1"/>
  <c r="AE223" i="8"/>
  <c r="AF223" i="8" s="1"/>
  <c r="AB223" i="8"/>
  <c r="AC223" i="8" s="1"/>
  <c r="AT222" i="8"/>
  <c r="AU222" i="8" s="1"/>
  <c r="AS222" i="8"/>
  <c r="AR222" i="8"/>
  <c r="AQ222" i="8"/>
  <c r="AP222" i="8"/>
  <c r="AO222" i="8"/>
  <c r="AN222" i="8"/>
  <c r="AM222" i="8"/>
  <c r="AL222" i="8"/>
  <c r="AK222" i="8"/>
  <c r="AJ222" i="8"/>
  <c r="AG222" i="8"/>
  <c r="AH222" i="8" s="1"/>
  <c r="AI222" i="8" s="1"/>
  <c r="AE222" i="8"/>
  <c r="AF222" i="8" s="1"/>
  <c r="AB222" i="8"/>
  <c r="AC222" i="8" s="1"/>
  <c r="AT221" i="8"/>
  <c r="AU221" i="8" s="1"/>
  <c r="AS221" i="8"/>
  <c r="AR221" i="8"/>
  <c r="AQ221" i="8"/>
  <c r="AP221" i="8"/>
  <c r="AO221" i="8"/>
  <c r="AN221" i="8"/>
  <c r="AM221" i="8"/>
  <c r="AL221" i="8"/>
  <c r="AK221" i="8"/>
  <c r="AJ221" i="8"/>
  <c r="AG221" i="8"/>
  <c r="AH221" i="8" s="1"/>
  <c r="AI221" i="8" s="1"/>
  <c r="AE221" i="8"/>
  <c r="AF221" i="8" s="1"/>
  <c r="AB221" i="8"/>
  <c r="AC221" i="8" s="1"/>
  <c r="AT220" i="8"/>
  <c r="AU220" i="8" s="1"/>
  <c r="AS220" i="8"/>
  <c r="AR220" i="8"/>
  <c r="AQ220" i="8"/>
  <c r="AP220" i="8"/>
  <c r="AO220" i="8"/>
  <c r="AN220" i="8"/>
  <c r="AM220" i="8"/>
  <c r="AL220" i="8"/>
  <c r="AK220" i="8"/>
  <c r="AJ220" i="8"/>
  <c r="AG220" i="8"/>
  <c r="AH220" i="8" s="1"/>
  <c r="AI220" i="8" s="1"/>
  <c r="AE220" i="8"/>
  <c r="AF220" i="8" s="1"/>
  <c r="AB220" i="8"/>
  <c r="AC220" i="8" s="1"/>
  <c r="AU219" i="8"/>
  <c r="AT219" i="8"/>
  <c r="AS219" i="8"/>
  <c r="AR219" i="8"/>
  <c r="AQ219" i="8"/>
  <c r="AP219" i="8"/>
  <c r="AO219" i="8"/>
  <c r="AN219" i="8"/>
  <c r="AM219" i="8"/>
  <c r="AL219" i="8"/>
  <c r="AK219" i="8"/>
  <c r="AJ219" i="8"/>
  <c r="AH219" i="8"/>
  <c r="AI219" i="8" s="1"/>
  <c r="AG219" i="8"/>
  <c r="AE219" i="8"/>
  <c r="AF219" i="8" s="1"/>
  <c r="AB219" i="8"/>
  <c r="AC219" i="8" s="1"/>
  <c r="AT218" i="8"/>
  <c r="AU218" i="8" s="1"/>
  <c r="AS218" i="8"/>
  <c r="AR218" i="8"/>
  <c r="AQ218" i="8"/>
  <c r="AP218" i="8"/>
  <c r="AO218" i="8"/>
  <c r="AN218" i="8"/>
  <c r="AM218" i="8"/>
  <c r="AL218" i="8"/>
  <c r="AK218" i="8"/>
  <c r="AJ218" i="8"/>
  <c r="AG218" i="8"/>
  <c r="AH218" i="8" s="1"/>
  <c r="AI218" i="8" s="1"/>
  <c r="AE218" i="8"/>
  <c r="AF218" i="8" s="1"/>
  <c r="AB218" i="8"/>
  <c r="AC218" i="8" s="1"/>
  <c r="AT217" i="8"/>
  <c r="AU217" i="8" s="1"/>
  <c r="AS217" i="8"/>
  <c r="AR217" i="8"/>
  <c r="AQ217" i="8"/>
  <c r="AP217" i="8"/>
  <c r="AO217" i="8"/>
  <c r="AN217" i="8"/>
  <c r="AM217" i="8"/>
  <c r="AL217" i="8"/>
  <c r="AK217" i="8"/>
  <c r="AJ217" i="8"/>
  <c r="AG217" i="8"/>
  <c r="AH217" i="8" s="1"/>
  <c r="AI217" i="8" s="1"/>
  <c r="AE217" i="8"/>
  <c r="AF217" i="8" s="1"/>
  <c r="AB217" i="8"/>
  <c r="AC217" i="8" s="1"/>
  <c r="AT216" i="8"/>
  <c r="AU216" i="8" s="1"/>
  <c r="AS216" i="8"/>
  <c r="AR216" i="8"/>
  <c r="AQ216" i="8"/>
  <c r="AP216" i="8"/>
  <c r="AO216" i="8"/>
  <c r="AN216" i="8"/>
  <c r="AM216" i="8"/>
  <c r="AL216" i="8"/>
  <c r="AK216" i="8"/>
  <c r="AJ216" i="8"/>
  <c r="AG216" i="8"/>
  <c r="AH216" i="8" s="1"/>
  <c r="AI216" i="8" s="1"/>
  <c r="AE216" i="8"/>
  <c r="AF216" i="8" s="1"/>
  <c r="AB216" i="8"/>
  <c r="AC216" i="8" s="1"/>
  <c r="AT215" i="8"/>
  <c r="AU215" i="8" s="1"/>
  <c r="AS215" i="8"/>
  <c r="AR215" i="8"/>
  <c r="AQ215" i="8"/>
  <c r="AP215" i="8"/>
  <c r="AO215" i="8"/>
  <c r="AN215" i="8"/>
  <c r="AM215" i="8"/>
  <c r="AL215" i="8"/>
  <c r="AK215" i="8"/>
  <c r="AJ215" i="8"/>
  <c r="AG215" i="8"/>
  <c r="AH215" i="8" s="1"/>
  <c r="AI215" i="8" s="1"/>
  <c r="AE215" i="8"/>
  <c r="AF215" i="8" s="1"/>
  <c r="AB215" i="8"/>
  <c r="AC215" i="8" s="1"/>
  <c r="AT214" i="8"/>
  <c r="AU214" i="8" s="1"/>
  <c r="AS214" i="8"/>
  <c r="AR214" i="8"/>
  <c r="AQ214" i="8"/>
  <c r="AP214" i="8"/>
  <c r="AO214" i="8"/>
  <c r="AN214" i="8"/>
  <c r="AM214" i="8"/>
  <c r="AL214" i="8"/>
  <c r="AK214" i="8"/>
  <c r="AJ214" i="8"/>
  <c r="AG214" i="8"/>
  <c r="AH214" i="8" s="1"/>
  <c r="AI214" i="8" s="1"/>
  <c r="AE214" i="8"/>
  <c r="AF214" i="8" s="1"/>
  <c r="AB214" i="8"/>
  <c r="AC214" i="8" s="1"/>
  <c r="AT213" i="8"/>
  <c r="AU213" i="8" s="1"/>
  <c r="AS213" i="8"/>
  <c r="AR213" i="8"/>
  <c r="AQ213" i="8"/>
  <c r="AP213" i="8"/>
  <c r="AO213" i="8"/>
  <c r="AN213" i="8"/>
  <c r="AM213" i="8"/>
  <c r="AL213" i="8"/>
  <c r="AK213" i="8"/>
  <c r="AJ213" i="8"/>
  <c r="AG213" i="8"/>
  <c r="AH213" i="8" s="1"/>
  <c r="AI213" i="8" s="1"/>
  <c r="AE213" i="8"/>
  <c r="AF213" i="8" s="1"/>
  <c r="AC213" i="8"/>
  <c r="AB213" i="8"/>
  <c r="AT212" i="8"/>
  <c r="AU212" i="8" s="1"/>
  <c r="AS212" i="8"/>
  <c r="AR212" i="8"/>
  <c r="AQ212" i="8"/>
  <c r="AP212" i="8"/>
  <c r="AO212" i="8"/>
  <c r="AN212" i="8"/>
  <c r="AM212" i="8"/>
  <c r="AL212" i="8"/>
  <c r="AK212" i="8"/>
  <c r="AJ212" i="8"/>
  <c r="AG212" i="8"/>
  <c r="AH212" i="8" s="1"/>
  <c r="AI212" i="8" s="1"/>
  <c r="AE212" i="8"/>
  <c r="AF212" i="8" s="1"/>
  <c r="AB212" i="8"/>
  <c r="AC212" i="8" s="1"/>
  <c r="AT211" i="8"/>
  <c r="AU211" i="8" s="1"/>
  <c r="AS211" i="8"/>
  <c r="AR211" i="8"/>
  <c r="AQ211" i="8"/>
  <c r="AP211" i="8"/>
  <c r="AO211" i="8"/>
  <c r="AN211" i="8"/>
  <c r="AM211" i="8"/>
  <c r="AL211" i="8"/>
  <c r="AK211" i="8"/>
  <c r="AJ211" i="8"/>
  <c r="AG211" i="8"/>
  <c r="AH211" i="8" s="1"/>
  <c r="AI211" i="8" s="1"/>
  <c r="AE211" i="8"/>
  <c r="AF211" i="8" s="1"/>
  <c r="AB211" i="8"/>
  <c r="AC211" i="8" s="1"/>
  <c r="AT210" i="8"/>
  <c r="AU210" i="8" s="1"/>
  <c r="AS210" i="8"/>
  <c r="AR210" i="8"/>
  <c r="AQ210" i="8"/>
  <c r="AP210" i="8"/>
  <c r="AO210" i="8"/>
  <c r="AN210" i="8"/>
  <c r="AM210" i="8"/>
  <c r="AL210" i="8"/>
  <c r="AK210" i="8"/>
  <c r="AJ210" i="8"/>
  <c r="AG210" i="8"/>
  <c r="AH210" i="8" s="1"/>
  <c r="AI210" i="8" s="1"/>
  <c r="AE210" i="8"/>
  <c r="AF210" i="8" s="1"/>
  <c r="AB210" i="8"/>
  <c r="AC210" i="8" s="1"/>
  <c r="AT209" i="8"/>
  <c r="AU209" i="8" s="1"/>
  <c r="AS209" i="8"/>
  <c r="AR209" i="8"/>
  <c r="AQ209" i="8"/>
  <c r="AP209" i="8"/>
  <c r="AO209" i="8"/>
  <c r="AN209" i="8"/>
  <c r="AM209" i="8"/>
  <c r="AL209" i="8"/>
  <c r="AK209" i="8"/>
  <c r="AJ209" i="8"/>
  <c r="AH209" i="8"/>
  <c r="AI209" i="8" s="1"/>
  <c r="AG209" i="8"/>
  <c r="AF209" i="8"/>
  <c r="AE209" i="8"/>
  <c r="AB209" i="8"/>
  <c r="AC209" i="8" s="1"/>
  <c r="AT208" i="8"/>
  <c r="AU208" i="8" s="1"/>
  <c r="AS208" i="8"/>
  <c r="AR208" i="8"/>
  <c r="AQ208" i="8"/>
  <c r="AP208" i="8"/>
  <c r="AO208" i="8"/>
  <c r="AN208" i="8"/>
  <c r="AM208" i="8"/>
  <c r="AL208" i="8"/>
  <c r="AK208" i="8"/>
  <c r="AJ208" i="8"/>
  <c r="AG208" i="8"/>
  <c r="AH208" i="8" s="1"/>
  <c r="AI208" i="8" s="1"/>
  <c r="AE208" i="8"/>
  <c r="AF208" i="8" s="1"/>
  <c r="AB208" i="8"/>
  <c r="AC208" i="8" s="1"/>
  <c r="AT207" i="8"/>
  <c r="AU207" i="8" s="1"/>
  <c r="AS207" i="8"/>
  <c r="AR207" i="8"/>
  <c r="AQ207" i="8"/>
  <c r="AP207" i="8"/>
  <c r="AO207" i="8"/>
  <c r="AN207" i="8"/>
  <c r="AM207" i="8"/>
  <c r="AL207" i="8"/>
  <c r="AK207" i="8"/>
  <c r="AJ207" i="8"/>
  <c r="AH207" i="8"/>
  <c r="AI207" i="8" s="1"/>
  <c r="AG207" i="8"/>
  <c r="AF207" i="8"/>
  <c r="AE207" i="8"/>
  <c r="AB207" i="8"/>
  <c r="AC207" i="8" s="1"/>
  <c r="AT206" i="8"/>
  <c r="AU206" i="8" s="1"/>
  <c r="AS206" i="8"/>
  <c r="AR206" i="8"/>
  <c r="AQ206" i="8"/>
  <c r="AP206" i="8"/>
  <c r="AO206" i="8"/>
  <c r="AN206" i="8"/>
  <c r="AM206" i="8"/>
  <c r="AL206" i="8"/>
  <c r="AK206" i="8"/>
  <c r="AJ206" i="8"/>
  <c r="AH206" i="8"/>
  <c r="AI206" i="8" s="1"/>
  <c r="AG206" i="8"/>
  <c r="AE206" i="8"/>
  <c r="AF206" i="8" s="1"/>
  <c r="AB206" i="8"/>
  <c r="AC206" i="8" s="1"/>
  <c r="AT205" i="8"/>
  <c r="AU205" i="8" s="1"/>
  <c r="AS205" i="8"/>
  <c r="AR205" i="8"/>
  <c r="AQ205" i="8"/>
  <c r="AP205" i="8"/>
  <c r="AO205" i="8"/>
  <c r="AN205" i="8"/>
  <c r="AM205" i="8"/>
  <c r="AL205" i="8"/>
  <c r="AK205" i="8"/>
  <c r="AJ205" i="8"/>
  <c r="AG205" i="8"/>
  <c r="AH205" i="8" s="1"/>
  <c r="AI205" i="8" s="1"/>
  <c r="AE205" i="8"/>
  <c r="AF205" i="8" s="1"/>
  <c r="AB205" i="8"/>
  <c r="AC205" i="8" s="1"/>
  <c r="AT204" i="8"/>
  <c r="AU204" i="8" s="1"/>
  <c r="AS204" i="8"/>
  <c r="AR204" i="8"/>
  <c r="AQ204" i="8"/>
  <c r="AP204" i="8"/>
  <c r="AO204" i="8"/>
  <c r="AN204" i="8"/>
  <c r="AM204" i="8"/>
  <c r="AL204" i="8"/>
  <c r="AK204" i="8"/>
  <c r="AJ204" i="8"/>
  <c r="AG204" i="8"/>
  <c r="AH204" i="8" s="1"/>
  <c r="AI204" i="8" s="1"/>
  <c r="AE204" i="8"/>
  <c r="AF204" i="8" s="1"/>
  <c r="AB204" i="8"/>
  <c r="AC204" i="8" s="1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H203" i="8"/>
  <c r="AI203" i="8" s="1"/>
  <c r="AG203" i="8"/>
  <c r="AE203" i="8"/>
  <c r="AF203" i="8" s="1"/>
  <c r="AB203" i="8"/>
  <c r="AC203" i="8" s="1"/>
  <c r="AT202" i="8"/>
  <c r="AU202" i="8" s="1"/>
  <c r="AS202" i="8"/>
  <c r="AR202" i="8"/>
  <c r="AQ202" i="8"/>
  <c r="AP202" i="8"/>
  <c r="AO202" i="8"/>
  <c r="AN202" i="8"/>
  <c r="AM202" i="8"/>
  <c r="AL202" i="8"/>
  <c r="AK202" i="8"/>
  <c r="AJ202" i="8"/>
  <c r="AG202" i="8"/>
  <c r="AH202" i="8" s="1"/>
  <c r="AI202" i="8" s="1"/>
  <c r="AE202" i="8"/>
  <c r="AF202" i="8" s="1"/>
  <c r="AB202" i="8"/>
  <c r="AC202" i="8" s="1"/>
  <c r="AT201" i="8"/>
  <c r="AU201" i="8" s="1"/>
  <c r="AS201" i="8"/>
  <c r="AR201" i="8"/>
  <c r="AQ201" i="8"/>
  <c r="AP201" i="8"/>
  <c r="AO201" i="8"/>
  <c r="AN201" i="8"/>
  <c r="AM201" i="8"/>
  <c r="AL201" i="8"/>
  <c r="AK201" i="8"/>
  <c r="AJ201" i="8"/>
  <c r="AG201" i="8"/>
  <c r="AH201" i="8" s="1"/>
  <c r="AI201" i="8" s="1"/>
  <c r="AF201" i="8"/>
  <c r="AE201" i="8"/>
  <c r="AB201" i="8"/>
  <c r="AC201" i="8" s="1"/>
  <c r="AT200" i="8"/>
  <c r="AU200" i="8" s="1"/>
  <c r="AS200" i="8"/>
  <c r="AR200" i="8"/>
  <c r="AQ200" i="8"/>
  <c r="AP200" i="8"/>
  <c r="AO200" i="8"/>
  <c r="AN200" i="8"/>
  <c r="AM200" i="8"/>
  <c r="AL200" i="8"/>
  <c r="AK200" i="8"/>
  <c r="AJ200" i="8"/>
  <c r="AH200" i="8"/>
  <c r="AI200" i="8" s="1"/>
  <c r="AG200" i="8"/>
  <c r="AE200" i="8"/>
  <c r="AF200" i="8" s="1"/>
  <c r="AB200" i="8"/>
  <c r="AC200" i="8" s="1"/>
  <c r="AT199" i="8"/>
  <c r="AU199" i="8" s="1"/>
  <c r="AS199" i="8"/>
  <c r="AR199" i="8"/>
  <c r="AQ199" i="8"/>
  <c r="AP199" i="8"/>
  <c r="AO199" i="8"/>
  <c r="AN199" i="8"/>
  <c r="AM199" i="8"/>
  <c r="AL199" i="8"/>
  <c r="AK199" i="8"/>
  <c r="AJ199" i="8"/>
  <c r="AG199" i="8"/>
  <c r="AH199" i="8" s="1"/>
  <c r="AI199" i="8" s="1"/>
  <c r="AE199" i="8"/>
  <c r="AF199" i="8" s="1"/>
  <c r="AB199" i="8"/>
  <c r="AC199" i="8" s="1"/>
  <c r="AT198" i="8"/>
  <c r="AU198" i="8" s="1"/>
  <c r="AS198" i="8"/>
  <c r="AR198" i="8"/>
  <c r="AQ198" i="8"/>
  <c r="AP198" i="8"/>
  <c r="AO198" i="8"/>
  <c r="AN198" i="8"/>
  <c r="AM198" i="8"/>
  <c r="AL198" i="8"/>
  <c r="AK198" i="8"/>
  <c r="AJ198" i="8"/>
  <c r="AG198" i="8"/>
  <c r="AH198" i="8" s="1"/>
  <c r="AI198" i="8" s="1"/>
  <c r="AE198" i="8"/>
  <c r="AF198" i="8" s="1"/>
  <c r="AB198" i="8"/>
  <c r="AC198" i="8" s="1"/>
  <c r="AT197" i="8"/>
  <c r="AU197" i="8" s="1"/>
  <c r="AS197" i="8"/>
  <c r="AR197" i="8"/>
  <c r="AQ197" i="8"/>
  <c r="AP197" i="8"/>
  <c r="AO197" i="8"/>
  <c r="AN197" i="8"/>
  <c r="AM197" i="8"/>
  <c r="AL197" i="8"/>
  <c r="AK197" i="8"/>
  <c r="AJ197" i="8"/>
  <c r="AG197" i="8"/>
  <c r="AH197" i="8" s="1"/>
  <c r="AI197" i="8" s="1"/>
  <c r="AE197" i="8"/>
  <c r="AF197" i="8" s="1"/>
  <c r="AB197" i="8"/>
  <c r="AC197" i="8" s="1"/>
  <c r="AT196" i="8"/>
  <c r="AU196" i="8" s="1"/>
  <c r="AS196" i="8"/>
  <c r="AR196" i="8"/>
  <c r="AQ196" i="8"/>
  <c r="AP196" i="8"/>
  <c r="AO196" i="8"/>
  <c r="AN196" i="8"/>
  <c r="AM196" i="8"/>
  <c r="AL196" i="8"/>
  <c r="AK196" i="8"/>
  <c r="AJ196" i="8"/>
  <c r="AG196" i="8"/>
  <c r="AH196" i="8" s="1"/>
  <c r="AI196" i="8" s="1"/>
  <c r="AE196" i="8"/>
  <c r="AF196" i="8" s="1"/>
  <c r="AB196" i="8"/>
  <c r="AC196" i="8" s="1"/>
  <c r="AT195" i="8"/>
  <c r="AU195" i="8" s="1"/>
  <c r="AS195" i="8"/>
  <c r="AR195" i="8"/>
  <c r="AQ195" i="8"/>
  <c r="AP195" i="8"/>
  <c r="AO195" i="8"/>
  <c r="AN195" i="8"/>
  <c r="AM195" i="8"/>
  <c r="AL195" i="8"/>
  <c r="AK195" i="8"/>
  <c r="AJ195" i="8"/>
  <c r="AG195" i="8"/>
  <c r="AH195" i="8" s="1"/>
  <c r="AI195" i="8" s="1"/>
  <c r="AE195" i="8"/>
  <c r="AF195" i="8" s="1"/>
  <c r="AB195" i="8"/>
  <c r="AC195" i="8" s="1"/>
  <c r="AT194" i="8"/>
  <c r="AU194" i="8" s="1"/>
  <c r="AS194" i="8"/>
  <c r="AR194" i="8"/>
  <c r="AQ194" i="8"/>
  <c r="AP194" i="8"/>
  <c r="AO194" i="8"/>
  <c r="AN194" i="8"/>
  <c r="AM194" i="8"/>
  <c r="AL194" i="8"/>
  <c r="AK194" i="8"/>
  <c r="AJ194" i="8"/>
  <c r="AG194" i="8"/>
  <c r="AH194" i="8" s="1"/>
  <c r="AI194" i="8" s="1"/>
  <c r="AE194" i="8"/>
  <c r="AF194" i="8" s="1"/>
  <c r="AB194" i="8"/>
  <c r="AC194" i="8" s="1"/>
  <c r="AT193" i="8"/>
  <c r="AU193" i="8" s="1"/>
  <c r="AS193" i="8"/>
  <c r="AR193" i="8"/>
  <c r="AQ193" i="8"/>
  <c r="AP193" i="8"/>
  <c r="AO193" i="8"/>
  <c r="AN193" i="8"/>
  <c r="AM193" i="8"/>
  <c r="AL193" i="8"/>
  <c r="AK193" i="8"/>
  <c r="AJ193" i="8"/>
  <c r="AH193" i="8"/>
  <c r="AI193" i="8" s="1"/>
  <c r="AG193" i="8"/>
  <c r="AE193" i="8"/>
  <c r="AF193" i="8" s="1"/>
  <c r="AB193" i="8"/>
  <c r="AC193" i="8" s="1"/>
  <c r="AT192" i="8"/>
  <c r="AU192" i="8" s="1"/>
  <c r="AS192" i="8"/>
  <c r="AR192" i="8"/>
  <c r="AQ192" i="8"/>
  <c r="AP192" i="8"/>
  <c r="AO192" i="8"/>
  <c r="AN192" i="8"/>
  <c r="AM192" i="8"/>
  <c r="AL192" i="8"/>
  <c r="AK192" i="8"/>
  <c r="AJ192" i="8"/>
  <c r="AG192" i="8"/>
  <c r="AH192" i="8" s="1"/>
  <c r="AI192" i="8" s="1"/>
  <c r="AE192" i="8"/>
  <c r="AF192" i="8" s="1"/>
  <c r="AB192" i="8"/>
  <c r="AC192" i="8" s="1"/>
  <c r="AT191" i="8"/>
  <c r="AU191" i="8" s="1"/>
  <c r="AS191" i="8"/>
  <c r="AR191" i="8"/>
  <c r="AQ191" i="8"/>
  <c r="AP191" i="8"/>
  <c r="AO191" i="8"/>
  <c r="AN191" i="8"/>
  <c r="AM191" i="8"/>
  <c r="AL191" i="8"/>
  <c r="AK191" i="8"/>
  <c r="AJ191" i="8"/>
  <c r="AG191" i="8"/>
  <c r="AH191" i="8" s="1"/>
  <c r="AI191" i="8" s="1"/>
  <c r="AE191" i="8"/>
  <c r="AF191" i="8" s="1"/>
  <c r="AB191" i="8"/>
  <c r="AC191" i="8" s="1"/>
  <c r="AT190" i="8"/>
  <c r="AU190" i="8" s="1"/>
  <c r="AS190" i="8"/>
  <c r="AR190" i="8"/>
  <c r="AQ190" i="8"/>
  <c r="AP190" i="8"/>
  <c r="AO190" i="8"/>
  <c r="AN190" i="8"/>
  <c r="AM190" i="8"/>
  <c r="AL190" i="8"/>
  <c r="AK190" i="8"/>
  <c r="AJ190" i="8"/>
  <c r="AG190" i="8"/>
  <c r="AH190" i="8" s="1"/>
  <c r="AI190" i="8" s="1"/>
  <c r="AE190" i="8"/>
  <c r="AF190" i="8" s="1"/>
  <c r="AB190" i="8"/>
  <c r="AC190" i="8" s="1"/>
  <c r="AT189" i="8"/>
  <c r="AU189" i="8" s="1"/>
  <c r="AS189" i="8"/>
  <c r="AR189" i="8"/>
  <c r="AQ189" i="8"/>
  <c r="AP189" i="8"/>
  <c r="AO189" i="8"/>
  <c r="AN189" i="8"/>
  <c r="AM189" i="8"/>
  <c r="AL189" i="8"/>
  <c r="AK189" i="8"/>
  <c r="AJ189" i="8"/>
  <c r="AG189" i="8"/>
  <c r="AH189" i="8" s="1"/>
  <c r="AI189" i="8" s="1"/>
  <c r="AE189" i="8"/>
  <c r="AF189" i="8" s="1"/>
  <c r="AB189" i="8"/>
  <c r="AC189" i="8" s="1"/>
  <c r="AT188" i="8"/>
  <c r="AU188" i="8" s="1"/>
  <c r="AS188" i="8"/>
  <c r="AR188" i="8"/>
  <c r="AQ188" i="8"/>
  <c r="AP188" i="8"/>
  <c r="AO188" i="8"/>
  <c r="AN188" i="8"/>
  <c r="AM188" i="8"/>
  <c r="AL188" i="8"/>
  <c r="AK188" i="8"/>
  <c r="AJ188" i="8"/>
  <c r="AG188" i="8"/>
  <c r="AH188" i="8" s="1"/>
  <c r="AI188" i="8" s="1"/>
  <c r="AE188" i="8"/>
  <c r="AF188" i="8" s="1"/>
  <c r="AC188" i="8"/>
  <c r="AB188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H187" i="8"/>
  <c r="AI187" i="8" s="1"/>
  <c r="AG187" i="8"/>
  <c r="AE187" i="8"/>
  <c r="AF187" i="8" s="1"/>
  <c r="AB187" i="8"/>
  <c r="AC187" i="8" s="1"/>
  <c r="AT186" i="8"/>
  <c r="AU186" i="8" s="1"/>
  <c r="AS186" i="8"/>
  <c r="AR186" i="8"/>
  <c r="AQ186" i="8"/>
  <c r="AP186" i="8"/>
  <c r="AO186" i="8"/>
  <c r="AN186" i="8"/>
  <c r="AM186" i="8"/>
  <c r="AL186" i="8"/>
  <c r="AK186" i="8"/>
  <c r="AJ186" i="8"/>
  <c r="AG186" i="8"/>
  <c r="AH186" i="8" s="1"/>
  <c r="AI186" i="8" s="1"/>
  <c r="AE186" i="8"/>
  <c r="AF186" i="8" s="1"/>
  <c r="AB186" i="8"/>
  <c r="AC186" i="8" s="1"/>
  <c r="AT185" i="8"/>
  <c r="AU185" i="8" s="1"/>
  <c r="AS185" i="8"/>
  <c r="AR185" i="8"/>
  <c r="AQ185" i="8"/>
  <c r="AP185" i="8"/>
  <c r="AO185" i="8"/>
  <c r="AN185" i="8"/>
  <c r="AM185" i="8"/>
  <c r="AL185" i="8"/>
  <c r="AK185" i="8"/>
  <c r="AJ185" i="8"/>
  <c r="AG185" i="8"/>
  <c r="AH185" i="8" s="1"/>
  <c r="AI185" i="8" s="1"/>
  <c r="AE185" i="8"/>
  <c r="AF185" i="8" s="1"/>
  <c r="AB185" i="8"/>
  <c r="AC185" i="8" s="1"/>
  <c r="AT184" i="8"/>
  <c r="AU184" i="8" s="1"/>
  <c r="AS184" i="8"/>
  <c r="AR184" i="8"/>
  <c r="AQ184" i="8"/>
  <c r="AP184" i="8"/>
  <c r="AO184" i="8"/>
  <c r="AN184" i="8"/>
  <c r="AM184" i="8"/>
  <c r="AL184" i="8"/>
  <c r="AK184" i="8"/>
  <c r="AJ184" i="8"/>
  <c r="AG184" i="8"/>
  <c r="AH184" i="8" s="1"/>
  <c r="AI184" i="8" s="1"/>
  <c r="AE184" i="8"/>
  <c r="AF184" i="8" s="1"/>
  <c r="AB184" i="8"/>
  <c r="AC184" i="8" s="1"/>
  <c r="AT183" i="8"/>
  <c r="AU183" i="8" s="1"/>
  <c r="AS183" i="8"/>
  <c r="AR183" i="8"/>
  <c r="AQ183" i="8"/>
  <c r="AP183" i="8"/>
  <c r="AO183" i="8"/>
  <c r="AN183" i="8"/>
  <c r="AM183" i="8"/>
  <c r="AL183" i="8"/>
  <c r="AK183" i="8"/>
  <c r="AJ183" i="8"/>
  <c r="AG183" i="8"/>
  <c r="AH183" i="8" s="1"/>
  <c r="AI183" i="8" s="1"/>
  <c r="AE183" i="8"/>
  <c r="AF183" i="8" s="1"/>
  <c r="AB183" i="8"/>
  <c r="AC183" i="8" s="1"/>
  <c r="AT182" i="8"/>
  <c r="AU182" i="8" s="1"/>
  <c r="AS182" i="8"/>
  <c r="AR182" i="8"/>
  <c r="AQ182" i="8"/>
  <c r="AP182" i="8"/>
  <c r="AO182" i="8"/>
  <c r="AN182" i="8"/>
  <c r="AM182" i="8"/>
  <c r="AL182" i="8"/>
  <c r="AK182" i="8"/>
  <c r="AJ182" i="8"/>
  <c r="AG182" i="8"/>
  <c r="AH182" i="8" s="1"/>
  <c r="AI182" i="8" s="1"/>
  <c r="AE182" i="8"/>
  <c r="AF182" i="8" s="1"/>
  <c r="AC182" i="8"/>
  <c r="AB182" i="8"/>
  <c r="AT181" i="8"/>
  <c r="AU181" i="8" s="1"/>
  <c r="AS181" i="8"/>
  <c r="AR181" i="8"/>
  <c r="AQ181" i="8"/>
  <c r="AP181" i="8"/>
  <c r="AO181" i="8"/>
  <c r="AN181" i="8"/>
  <c r="AM181" i="8"/>
  <c r="AL181" i="8"/>
  <c r="AK181" i="8"/>
  <c r="AJ181" i="8"/>
  <c r="AG181" i="8"/>
  <c r="AH181" i="8" s="1"/>
  <c r="AI181" i="8" s="1"/>
  <c r="AE181" i="8"/>
  <c r="AF181" i="8" s="1"/>
  <c r="AB181" i="8"/>
  <c r="AC181" i="8" s="1"/>
  <c r="AT180" i="8"/>
  <c r="AU180" i="8" s="1"/>
  <c r="AS180" i="8"/>
  <c r="AR180" i="8"/>
  <c r="AQ180" i="8"/>
  <c r="AP180" i="8"/>
  <c r="AO180" i="8"/>
  <c r="AN180" i="8"/>
  <c r="AM180" i="8"/>
  <c r="AL180" i="8"/>
  <c r="AK180" i="8"/>
  <c r="AJ180" i="8"/>
  <c r="AG180" i="8"/>
  <c r="AH180" i="8" s="1"/>
  <c r="AI180" i="8" s="1"/>
  <c r="AF180" i="8"/>
  <c r="AE180" i="8"/>
  <c r="AB180" i="8"/>
  <c r="AC180" i="8" s="1"/>
  <c r="AT179" i="8"/>
  <c r="AU179" i="8" s="1"/>
  <c r="AS179" i="8"/>
  <c r="AR179" i="8"/>
  <c r="AQ179" i="8"/>
  <c r="AP179" i="8"/>
  <c r="AO179" i="8"/>
  <c r="AN179" i="8"/>
  <c r="AM179" i="8"/>
  <c r="AL179" i="8"/>
  <c r="AK179" i="8"/>
  <c r="AJ179" i="8"/>
  <c r="AG179" i="8"/>
  <c r="AH179" i="8" s="1"/>
  <c r="AI179" i="8" s="1"/>
  <c r="AE179" i="8"/>
  <c r="AF179" i="8" s="1"/>
  <c r="AC179" i="8"/>
  <c r="AB179" i="8"/>
  <c r="AT178" i="8"/>
  <c r="AU178" i="8" s="1"/>
  <c r="AS178" i="8"/>
  <c r="AR178" i="8"/>
  <c r="AQ178" i="8"/>
  <c r="AP178" i="8"/>
  <c r="AO178" i="8"/>
  <c r="AN178" i="8"/>
  <c r="AM178" i="8"/>
  <c r="AL178" i="8"/>
  <c r="AK178" i="8"/>
  <c r="AJ178" i="8"/>
  <c r="AG178" i="8"/>
  <c r="AH178" i="8" s="1"/>
  <c r="AI178" i="8" s="1"/>
  <c r="AE178" i="8"/>
  <c r="AF178" i="8" s="1"/>
  <c r="AB178" i="8"/>
  <c r="AC178" i="8" s="1"/>
  <c r="AT177" i="8"/>
  <c r="AU177" i="8" s="1"/>
  <c r="AS177" i="8"/>
  <c r="AR177" i="8"/>
  <c r="AQ177" i="8"/>
  <c r="AP177" i="8"/>
  <c r="AO177" i="8"/>
  <c r="AN177" i="8"/>
  <c r="AM177" i="8"/>
  <c r="AL177" i="8"/>
  <c r="AK177" i="8"/>
  <c r="AJ177" i="8"/>
  <c r="AG177" i="8"/>
  <c r="AH177" i="8" s="1"/>
  <c r="AI177" i="8" s="1"/>
  <c r="AE177" i="8"/>
  <c r="AF177" i="8" s="1"/>
  <c r="AB177" i="8"/>
  <c r="AC177" i="8" s="1"/>
  <c r="AT176" i="8"/>
  <c r="AU176" i="8" s="1"/>
  <c r="AS176" i="8"/>
  <c r="AR176" i="8"/>
  <c r="AQ176" i="8"/>
  <c r="AP176" i="8"/>
  <c r="AO176" i="8"/>
  <c r="AN176" i="8"/>
  <c r="AM176" i="8"/>
  <c r="AL176" i="8"/>
  <c r="AK176" i="8"/>
  <c r="AJ176" i="8"/>
  <c r="AG176" i="8"/>
  <c r="AH176" i="8" s="1"/>
  <c r="AI176" i="8" s="1"/>
  <c r="AE176" i="8"/>
  <c r="AF176" i="8" s="1"/>
  <c r="AB176" i="8"/>
  <c r="AC176" i="8" s="1"/>
  <c r="AT175" i="8"/>
  <c r="AU175" i="8" s="1"/>
  <c r="AS175" i="8"/>
  <c r="AR175" i="8"/>
  <c r="AQ175" i="8"/>
  <c r="AP175" i="8"/>
  <c r="AO175" i="8"/>
  <c r="AN175" i="8"/>
  <c r="AM175" i="8"/>
  <c r="AL175" i="8"/>
  <c r="AK175" i="8"/>
  <c r="AJ175" i="8"/>
  <c r="AG175" i="8"/>
  <c r="AH175" i="8" s="1"/>
  <c r="AI175" i="8" s="1"/>
  <c r="AE175" i="8"/>
  <c r="AF175" i="8" s="1"/>
  <c r="AB175" i="8"/>
  <c r="AC175" i="8" s="1"/>
  <c r="AT174" i="8"/>
  <c r="AU174" i="8" s="1"/>
  <c r="AS174" i="8"/>
  <c r="AR174" i="8"/>
  <c r="AQ174" i="8"/>
  <c r="AP174" i="8"/>
  <c r="AO174" i="8"/>
  <c r="AN174" i="8"/>
  <c r="AM174" i="8"/>
  <c r="AL174" i="8"/>
  <c r="AK174" i="8"/>
  <c r="AJ174" i="8"/>
  <c r="AG174" i="8"/>
  <c r="AH174" i="8" s="1"/>
  <c r="AI174" i="8" s="1"/>
  <c r="AE174" i="8"/>
  <c r="AF174" i="8" s="1"/>
  <c r="AB174" i="8"/>
  <c r="AC174" i="8" s="1"/>
  <c r="AT173" i="8"/>
  <c r="AU173" i="8" s="1"/>
  <c r="AS173" i="8"/>
  <c r="AR173" i="8"/>
  <c r="AQ173" i="8"/>
  <c r="AP173" i="8"/>
  <c r="AO173" i="8"/>
  <c r="AN173" i="8"/>
  <c r="AM173" i="8"/>
  <c r="AL173" i="8"/>
  <c r="AK173" i="8"/>
  <c r="AJ173" i="8"/>
  <c r="AG173" i="8"/>
  <c r="AH173" i="8" s="1"/>
  <c r="AI173" i="8" s="1"/>
  <c r="AE173" i="8"/>
  <c r="AF173" i="8" s="1"/>
  <c r="AB173" i="8"/>
  <c r="AC173" i="8" s="1"/>
  <c r="AT172" i="8"/>
  <c r="AU172" i="8" s="1"/>
  <c r="AS172" i="8"/>
  <c r="AR172" i="8"/>
  <c r="AQ172" i="8"/>
  <c r="AP172" i="8"/>
  <c r="AO172" i="8"/>
  <c r="AN172" i="8"/>
  <c r="AM172" i="8"/>
  <c r="AL172" i="8"/>
  <c r="AK172" i="8"/>
  <c r="AJ172" i="8"/>
  <c r="AG172" i="8"/>
  <c r="AH172" i="8" s="1"/>
  <c r="AI172" i="8" s="1"/>
  <c r="AE172" i="8"/>
  <c r="AF172" i="8" s="1"/>
  <c r="AB172" i="8"/>
  <c r="AC172" i="8" s="1"/>
  <c r="AT171" i="8"/>
  <c r="AU171" i="8" s="1"/>
  <c r="AS171" i="8"/>
  <c r="AR171" i="8"/>
  <c r="AQ171" i="8"/>
  <c r="AP171" i="8"/>
  <c r="AO171" i="8"/>
  <c r="AN171" i="8"/>
  <c r="AM171" i="8"/>
  <c r="AL171" i="8"/>
  <c r="AK171" i="8"/>
  <c r="AJ171" i="8"/>
  <c r="AG171" i="8"/>
  <c r="AH171" i="8" s="1"/>
  <c r="AI171" i="8" s="1"/>
  <c r="AE171" i="8"/>
  <c r="AF171" i="8" s="1"/>
  <c r="AC171" i="8"/>
  <c r="AB171" i="8"/>
  <c r="AT170" i="8"/>
  <c r="AU170" i="8" s="1"/>
  <c r="AS170" i="8"/>
  <c r="AR170" i="8"/>
  <c r="AQ170" i="8"/>
  <c r="AP170" i="8"/>
  <c r="AO170" i="8"/>
  <c r="AN170" i="8"/>
  <c r="AM170" i="8"/>
  <c r="AL170" i="8"/>
  <c r="AK170" i="8"/>
  <c r="AJ170" i="8"/>
  <c r="AG170" i="8"/>
  <c r="AH170" i="8" s="1"/>
  <c r="AI170" i="8" s="1"/>
  <c r="AE170" i="8"/>
  <c r="AF170" i="8" s="1"/>
  <c r="AB170" i="8"/>
  <c r="AC170" i="8" s="1"/>
  <c r="AT169" i="8"/>
  <c r="AU169" i="8" s="1"/>
  <c r="AS169" i="8"/>
  <c r="AR169" i="8"/>
  <c r="AQ169" i="8"/>
  <c r="AP169" i="8"/>
  <c r="AO169" i="8"/>
  <c r="AN169" i="8"/>
  <c r="AM169" i="8"/>
  <c r="AL169" i="8"/>
  <c r="AK169" i="8"/>
  <c r="AJ169" i="8"/>
  <c r="AG169" i="8"/>
  <c r="AH169" i="8" s="1"/>
  <c r="AI169" i="8" s="1"/>
  <c r="AE169" i="8"/>
  <c r="AF169" i="8" s="1"/>
  <c r="AB169" i="8"/>
  <c r="AC169" i="8" s="1"/>
  <c r="AT168" i="8"/>
  <c r="AU168" i="8" s="1"/>
  <c r="AS168" i="8"/>
  <c r="AR168" i="8"/>
  <c r="AQ168" i="8"/>
  <c r="AP168" i="8"/>
  <c r="AO168" i="8"/>
  <c r="AN168" i="8"/>
  <c r="AM168" i="8"/>
  <c r="AL168" i="8"/>
  <c r="AK168" i="8"/>
  <c r="AJ168" i="8"/>
  <c r="AG168" i="8"/>
  <c r="AH168" i="8" s="1"/>
  <c r="AI168" i="8" s="1"/>
  <c r="AE168" i="8"/>
  <c r="AF168" i="8" s="1"/>
  <c r="AB168" i="8"/>
  <c r="AC168" i="8" s="1"/>
  <c r="AT167" i="8"/>
  <c r="AU167" i="8" s="1"/>
  <c r="AS167" i="8"/>
  <c r="AR167" i="8"/>
  <c r="AQ167" i="8"/>
  <c r="AP167" i="8"/>
  <c r="AO167" i="8"/>
  <c r="AN167" i="8"/>
  <c r="AM167" i="8"/>
  <c r="AL167" i="8"/>
  <c r="AK167" i="8"/>
  <c r="AJ167" i="8"/>
  <c r="AG167" i="8"/>
  <c r="AH167" i="8" s="1"/>
  <c r="AI167" i="8" s="1"/>
  <c r="AE167" i="8"/>
  <c r="AF167" i="8" s="1"/>
  <c r="AB167" i="8"/>
  <c r="AC167" i="8" s="1"/>
  <c r="AT166" i="8"/>
  <c r="AU166" i="8" s="1"/>
  <c r="AS166" i="8"/>
  <c r="AR166" i="8"/>
  <c r="AQ166" i="8"/>
  <c r="AP166" i="8"/>
  <c r="AO166" i="8"/>
  <c r="AN166" i="8"/>
  <c r="AM166" i="8"/>
  <c r="AL166" i="8"/>
  <c r="AK166" i="8"/>
  <c r="AJ166" i="8"/>
  <c r="AG166" i="8"/>
  <c r="AH166" i="8" s="1"/>
  <c r="AI166" i="8" s="1"/>
  <c r="AE166" i="8"/>
  <c r="AF166" i="8" s="1"/>
  <c r="AB166" i="8"/>
  <c r="AC166" i="8" s="1"/>
  <c r="AT165" i="8"/>
  <c r="AU165" i="8" s="1"/>
  <c r="AS165" i="8"/>
  <c r="AR165" i="8"/>
  <c r="AQ165" i="8"/>
  <c r="AP165" i="8"/>
  <c r="AO165" i="8"/>
  <c r="AN165" i="8"/>
  <c r="AM165" i="8"/>
  <c r="AL165" i="8"/>
  <c r="AK165" i="8"/>
  <c r="AJ165" i="8"/>
  <c r="AG165" i="8"/>
  <c r="AH165" i="8" s="1"/>
  <c r="AI165" i="8" s="1"/>
  <c r="AE165" i="8"/>
  <c r="AF165" i="8" s="1"/>
  <c r="AB165" i="8"/>
  <c r="AC165" i="8" s="1"/>
  <c r="AT164" i="8"/>
  <c r="AU164" i="8" s="1"/>
  <c r="AS164" i="8"/>
  <c r="AR164" i="8"/>
  <c r="AQ164" i="8"/>
  <c r="AP164" i="8"/>
  <c r="AO164" i="8"/>
  <c r="AN164" i="8"/>
  <c r="AM164" i="8"/>
  <c r="AL164" i="8"/>
  <c r="AK164" i="8"/>
  <c r="AJ164" i="8"/>
  <c r="AG164" i="8"/>
  <c r="AH164" i="8" s="1"/>
  <c r="AI164" i="8" s="1"/>
  <c r="AE164" i="8"/>
  <c r="AF164" i="8" s="1"/>
  <c r="AB164" i="8"/>
  <c r="AC164" i="8" s="1"/>
  <c r="AT163" i="8"/>
  <c r="AU163" i="8" s="1"/>
  <c r="AS163" i="8"/>
  <c r="AR163" i="8"/>
  <c r="AQ163" i="8"/>
  <c r="AP163" i="8"/>
  <c r="AO163" i="8"/>
  <c r="AN163" i="8"/>
  <c r="AM163" i="8"/>
  <c r="AL163" i="8"/>
  <c r="AK163" i="8"/>
  <c r="AJ163" i="8"/>
  <c r="AG163" i="8"/>
  <c r="AH163" i="8" s="1"/>
  <c r="AI163" i="8" s="1"/>
  <c r="AE163" i="8"/>
  <c r="AF163" i="8" s="1"/>
  <c r="AB163" i="8"/>
  <c r="AC163" i="8" s="1"/>
  <c r="AT162" i="8"/>
  <c r="AU162" i="8" s="1"/>
  <c r="AS162" i="8"/>
  <c r="AR162" i="8"/>
  <c r="AQ162" i="8"/>
  <c r="AP162" i="8"/>
  <c r="AO162" i="8"/>
  <c r="AN162" i="8"/>
  <c r="AM162" i="8"/>
  <c r="AL162" i="8"/>
  <c r="AK162" i="8"/>
  <c r="AJ162" i="8"/>
  <c r="AG162" i="8"/>
  <c r="AH162" i="8" s="1"/>
  <c r="AI162" i="8" s="1"/>
  <c r="AE162" i="8"/>
  <c r="AF162" i="8" s="1"/>
  <c r="AB162" i="8"/>
  <c r="AC162" i="8" s="1"/>
  <c r="AT161" i="8"/>
  <c r="AU161" i="8" s="1"/>
  <c r="AS161" i="8"/>
  <c r="AR161" i="8"/>
  <c r="AQ161" i="8"/>
  <c r="AP161" i="8"/>
  <c r="AO161" i="8"/>
  <c r="AN161" i="8"/>
  <c r="AM161" i="8"/>
  <c r="AL161" i="8"/>
  <c r="AK161" i="8"/>
  <c r="AJ161" i="8"/>
  <c r="AH161" i="8"/>
  <c r="AI161" i="8" s="1"/>
  <c r="AG161" i="8"/>
  <c r="AE161" i="8"/>
  <c r="AF161" i="8" s="1"/>
  <c r="AB161" i="8"/>
  <c r="AC161" i="8" s="1"/>
  <c r="AT160" i="8"/>
  <c r="AU160" i="8" s="1"/>
  <c r="AS160" i="8"/>
  <c r="AR160" i="8"/>
  <c r="AQ160" i="8"/>
  <c r="AP160" i="8"/>
  <c r="AO160" i="8"/>
  <c r="AN160" i="8"/>
  <c r="AM160" i="8"/>
  <c r="AL160" i="8"/>
  <c r="AK160" i="8"/>
  <c r="AJ160" i="8"/>
  <c r="AG160" i="8"/>
  <c r="AH160" i="8" s="1"/>
  <c r="AI160" i="8" s="1"/>
  <c r="AE160" i="8"/>
  <c r="AF160" i="8" s="1"/>
  <c r="AB160" i="8"/>
  <c r="AC160" i="8" s="1"/>
  <c r="AT159" i="8"/>
  <c r="AU159" i="8" s="1"/>
  <c r="AS159" i="8"/>
  <c r="AR159" i="8"/>
  <c r="AQ159" i="8"/>
  <c r="AP159" i="8"/>
  <c r="AO159" i="8"/>
  <c r="AN159" i="8"/>
  <c r="AM159" i="8"/>
  <c r="AL159" i="8"/>
  <c r="AK159" i="8"/>
  <c r="AJ159" i="8"/>
  <c r="AG159" i="8"/>
  <c r="AH159" i="8" s="1"/>
  <c r="AI159" i="8" s="1"/>
  <c r="AF159" i="8"/>
  <c r="AE159" i="8"/>
  <c r="AC159" i="8"/>
  <c r="AB159" i="8"/>
  <c r="AT158" i="8"/>
  <c r="AU158" i="8" s="1"/>
  <c r="AS158" i="8"/>
  <c r="AR158" i="8"/>
  <c r="AQ158" i="8"/>
  <c r="AP158" i="8"/>
  <c r="AO158" i="8"/>
  <c r="AN158" i="8"/>
  <c r="AM158" i="8"/>
  <c r="AL158" i="8"/>
  <c r="AK158" i="8"/>
  <c r="AJ158" i="8"/>
  <c r="AG158" i="8"/>
  <c r="AH158" i="8" s="1"/>
  <c r="AI158" i="8" s="1"/>
  <c r="AE158" i="8"/>
  <c r="AF158" i="8" s="1"/>
  <c r="AB158" i="8"/>
  <c r="AC158" i="8" s="1"/>
  <c r="AT157" i="8"/>
  <c r="AU157" i="8" s="1"/>
  <c r="AS157" i="8"/>
  <c r="AR157" i="8"/>
  <c r="AQ157" i="8"/>
  <c r="AP157" i="8"/>
  <c r="AO157" i="8"/>
  <c r="AN157" i="8"/>
  <c r="AM157" i="8"/>
  <c r="AL157" i="8"/>
  <c r="AK157" i="8"/>
  <c r="AJ157" i="8"/>
  <c r="AG157" i="8"/>
  <c r="AH157" i="8" s="1"/>
  <c r="AI157" i="8" s="1"/>
  <c r="AF157" i="8"/>
  <c r="AE157" i="8"/>
  <c r="AB157" i="8"/>
  <c r="AC157" i="8" s="1"/>
  <c r="AT156" i="8"/>
  <c r="AU156" i="8" s="1"/>
  <c r="AS156" i="8"/>
  <c r="AR156" i="8"/>
  <c r="AQ156" i="8"/>
  <c r="AP156" i="8"/>
  <c r="AO156" i="8"/>
  <c r="AN156" i="8"/>
  <c r="AM156" i="8"/>
  <c r="AL156" i="8"/>
  <c r="AK156" i="8"/>
  <c r="AJ156" i="8"/>
  <c r="AG156" i="8"/>
  <c r="AH156" i="8" s="1"/>
  <c r="AI156" i="8" s="1"/>
  <c r="AE156" i="8"/>
  <c r="AF156" i="8" s="1"/>
  <c r="AB156" i="8"/>
  <c r="AC156" i="8" s="1"/>
  <c r="AT155" i="8"/>
  <c r="AU155" i="8" s="1"/>
  <c r="AS155" i="8"/>
  <c r="AR155" i="8"/>
  <c r="AQ155" i="8"/>
  <c r="AP155" i="8"/>
  <c r="AO155" i="8"/>
  <c r="AN155" i="8"/>
  <c r="AM155" i="8"/>
  <c r="AL155" i="8"/>
  <c r="AK155" i="8"/>
  <c r="AJ155" i="8"/>
  <c r="AG155" i="8"/>
  <c r="AH155" i="8" s="1"/>
  <c r="AI155" i="8" s="1"/>
  <c r="AE155" i="8"/>
  <c r="AF155" i="8" s="1"/>
  <c r="AB155" i="8"/>
  <c r="AC155" i="8" s="1"/>
  <c r="AT154" i="8"/>
  <c r="AU154" i="8" s="1"/>
  <c r="AS154" i="8"/>
  <c r="AR154" i="8"/>
  <c r="AQ154" i="8"/>
  <c r="AP154" i="8"/>
  <c r="AO154" i="8"/>
  <c r="AN154" i="8"/>
  <c r="AM154" i="8"/>
  <c r="AL154" i="8"/>
  <c r="AK154" i="8"/>
  <c r="AJ154" i="8"/>
  <c r="AH154" i="8"/>
  <c r="AI154" i="8" s="1"/>
  <c r="AG154" i="8"/>
  <c r="AE154" i="8"/>
  <c r="AF154" i="8" s="1"/>
  <c r="AB154" i="8"/>
  <c r="AC154" i="8" s="1"/>
  <c r="AT153" i="8"/>
  <c r="AU153" i="8" s="1"/>
  <c r="AS153" i="8"/>
  <c r="AR153" i="8"/>
  <c r="AQ153" i="8"/>
  <c r="AP153" i="8"/>
  <c r="AO153" i="8"/>
  <c r="AN153" i="8"/>
  <c r="AM153" i="8"/>
  <c r="AL153" i="8"/>
  <c r="AK153" i="8"/>
  <c r="AJ153" i="8"/>
  <c r="AG153" i="8"/>
  <c r="AH153" i="8" s="1"/>
  <c r="AI153" i="8" s="1"/>
  <c r="AE153" i="8"/>
  <c r="AF153" i="8" s="1"/>
  <c r="AB153" i="8"/>
  <c r="AC153" i="8" s="1"/>
  <c r="AT152" i="8"/>
  <c r="AU152" i="8" s="1"/>
  <c r="AS152" i="8"/>
  <c r="AR152" i="8"/>
  <c r="AQ152" i="8"/>
  <c r="AP152" i="8"/>
  <c r="AO152" i="8"/>
  <c r="AN152" i="8"/>
  <c r="AM152" i="8"/>
  <c r="AL152" i="8"/>
  <c r="AK152" i="8"/>
  <c r="AJ152" i="8"/>
  <c r="AG152" i="8"/>
  <c r="AH152" i="8" s="1"/>
  <c r="AI152" i="8" s="1"/>
  <c r="AE152" i="8"/>
  <c r="AF152" i="8" s="1"/>
  <c r="AB152" i="8"/>
  <c r="AC152" i="8" s="1"/>
  <c r="AT151" i="8"/>
  <c r="AU151" i="8" s="1"/>
  <c r="AS151" i="8"/>
  <c r="AR151" i="8"/>
  <c r="AQ151" i="8"/>
  <c r="AP151" i="8"/>
  <c r="AO151" i="8"/>
  <c r="AN151" i="8"/>
  <c r="AM151" i="8"/>
  <c r="AL151" i="8"/>
  <c r="AK151" i="8"/>
  <c r="AJ151" i="8"/>
  <c r="AG151" i="8"/>
  <c r="AH151" i="8" s="1"/>
  <c r="AI151" i="8" s="1"/>
  <c r="AE151" i="8"/>
  <c r="AF151" i="8" s="1"/>
  <c r="AB151" i="8"/>
  <c r="AC151" i="8" s="1"/>
  <c r="AT150" i="8"/>
  <c r="AU150" i="8" s="1"/>
  <c r="AS150" i="8"/>
  <c r="AR150" i="8"/>
  <c r="AQ150" i="8"/>
  <c r="AP150" i="8"/>
  <c r="AO150" i="8"/>
  <c r="AN150" i="8"/>
  <c r="AM150" i="8"/>
  <c r="AL150" i="8"/>
  <c r="AK150" i="8"/>
  <c r="AJ150" i="8"/>
  <c r="AG150" i="8"/>
  <c r="AH150" i="8" s="1"/>
  <c r="AI150" i="8" s="1"/>
  <c r="AE150" i="8"/>
  <c r="AF150" i="8" s="1"/>
  <c r="AB150" i="8"/>
  <c r="AC150" i="8" s="1"/>
  <c r="AT149" i="8"/>
  <c r="AU149" i="8" s="1"/>
  <c r="AS149" i="8"/>
  <c r="AR149" i="8"/>
  <c r="AQ149" i="8"/>
  <c r="AP149" i="8"/>
  <c r="AO149" i="8"/>
  <c r="AN149" i="8"/>
  <c r="AM149" i="8"/>
  <c r="AL149" i="8"/>
  <c r="AK149" i="8"/>
  <c r="AJ149" i="8"/>
  <c r="AG149" i="8"/>
  <c r="AH149" i="8" s="1"/>
  <c r="AI149" i="8" s="1"/>
  <c r="AE149" i="8"/>
  <c r="AF149" i="8" s="1"/>
  <c r="AB149" i="8"/>
  <c r="AC149" i="8" s="1"/>
  <c r="AT148" i="8"/>
  <c r="AU148" i="8" s="1"/>
  <c r="AS148" i="8"/>
  <c r="AR148" i="8"/>
  <c r="AQ148" i="8"/>
  <c r="AP148" i="8"/>
  <c r="AO148" i="8"/>
  <c r="AN148" i="8"/>
  <c r="AM148" i="8"/>
  <c r="AL148" i="8"/>
  <c r="AK148" i="8"/>
  <c r="AJ148" i="8"/>
  <c r="AG148" i="8"/>
  <c r="AH148" i="8" s="1"/>
  <c r="AI148" i="8" s="1"/>
  <c r="AF148" i="8"/>
  <c r="AE148" i="8"/>
  <c r="AB148" i="8"/>
  <c r="AC148" i="8" s="1"/>
  <c r="AT147" i="8"/>
  <c r="AU147" i="8" s="1"/>
  <c r="AS147" i="8"/>
  <c r="AR147" i="8"/>
  <c r="AQ147" i="8"/>
  <c r="AP147" i="8"/>
  <c r="AO147" i="8"/>
  <c r="AN147" i="8"/>
  <c r="AM147" i="8"/>
  <c r="AL147" i="8"/>
  <c r="AK147" i="8"/>
  <c r="AJ147" i="8"/>
  <c r="AG147" i="8"/>
  <c r="AH147" i="8" s="1"/>
  <c r="AI147" i="8" s="1"/>
  <c r="AE147" i="8"/>
  <c r="AF147" i="8" s="1"/>
  <c r="AB147" i="8"/>
  <c r="AC147" i="8" s="1"/>
  <c r="AT146" i="8"/>
  <c r="AU146" i="8" s="1"/>
  <c r="AS146" i="8"/>
  <c r="AR146" i="8"/>
  <c r="AQ146" i="8"/>
  <c r="AP146" i="8"/>
  <c r="AO146" i="8"/>
  <c r="AN146" i="8"/>
  <c r="AM146" i="8"/>
  <c r="AL146" i="8"/>
  <c r="AK146" i="8"/>
  <c r="AJ146" i="8"/>
  <c r="AG146" i="8"/>
  <c r="AH146" i="8" s="1"/>
  <c r="AI146" i="8" s="1"/>
  <c r="AE146" i="8"/>
  <c r="AF146" i="8" s="1"/>
  <c r="AB146" i="8"/>
  <c r="AC146" i="8" s="1"/>
  <c r="AT145" i="8"/>
  <c r="AU145" i="8" s="1"/>
  <c r="AS145" i="8"/>
  <c r="AR145" i="8"/>
  <c r="AQ145" i="8"/>
  <c r="AP145" i="8"/>
  <c r="AO145" i="8"/>
  <c r="AN145" i="8"/>
  <c r="AM145" i="8"/>
  <c r="AL145" i="8"/>
  <c r="AK145" i="8"/>
  <c r="AJ145" i="8"/>
  <c r="AG145" i="8"/>
  <c r="AH145" i="8" s="1"/>
  <c r="AI145" i="8" s="1"/>
  <c r="AE145" i="8"/>
  <c r="AF145" i="8" s="1"/>
  <c r="AB145" i="8"/>
  <c r="AC145" i="8" s="1"/>
  <c r="AT144" i="8"/>
  <c r="AU144" i="8" s="1"/>
  <c r="AS144" i="8"/>
  <c r="AR144" i="8"/>
  <c r="AQ144" i="8"/>
  <c r="AP144" i="8"/>
  <c r="AO144" i="8"/>
  <c r="AN144" i="8"/>
  <c r="AM144" i="8"/>
  <c r="AL144" i="8"/>
  <c r="AK144" i="8"/>
  <c r="AJ144" i="8"/>
  <c r="AG144" i="8"/>
  <c r="AH144" i="8" s="1"/>
  <c r="AI144" i="8" s="1"/>
  <c r="AE144" i="8"/>
  <c r="AF144" i="8" s="1"/>
  <c r="AB144" i="8"/>
  <c r="AC144" i="8" s="1"/>
  <c r="AT143" i="8"/>
  <c r="AU143" i="8" s="1"/>
  <c r="AS143" i="8"/>
  <c r="AR143" i="8"/>
  <c r="AQ143" i="8"/>
  <c r="AP143" i="8"/>
  <c r="AO143" i="8"/>
  <c r="AN143" i="8"/>
  <c r="AM143" i="8"/>
  <c r="AL143" i="8"/>
  <c r="AK143" i="8"/>
  <c r="AJ143" i="8"/>
  <c r="AH143" i="8"/>
  <c r="AI143" i="8" s="1"/>
  <c r="AG143" i="8"/>
  <c r="AF143" i="8"/>
  <c r="AE143" i="8"/>
  <c r="AB143" i="8"/>
  <c r="AC143" i="8" s="1"/>
  <c r="AT142" i="8"/>
  <c r="AU142" i="8" s="1"/>
  <c r="AS142" i="8"/>
  <c r="AR142" i="8"/>
  <c r="AQ142" i="8"/>
  <c r="AP142" i="8"/>
  <c r="AO142" i="8"/>
  <c r="AN142" i="8"/>
  <c r="AM142" i="8"/>
  <c r="AL142" i="8"/>
  <c r="AK142" i="8"/>
  <c r="AJ142" i="8"/>
  <c r="AH142" i="8"/>
  <c r="AI142" i="8" s="1"/>
  <c r="AG142" i="8"/>
  <c r="AE142" i="8"/>
  <c r="AF142" i="8" s="1"/>
  <c r="AB142" i="8"/>
  <c r="AC142" i="8" s="1"/>
  <c r="AT141" i="8"/>
  <c r="AU141" i="8" s="1"/>
  <c r="AS141" i="8"/>
  <c r="AR141" i="8"/>
  <c r="AQ141" i="8"/>
  <c r="AP141" i="8"/>
  <c r="AO141" i="8"/>
  <c r="AN141" i="8"/>
  <c r="AM141" i="8"/>
  <c r="AL141" i="8"/>
  <c r="AK141" i="8"/>
  <c r="AJ141" i="8"/>
  <c r="AG141" i="8"/>
  <c r="AH141" i="8" s="1"/>
  <c r="AI141" i="8" s="1"/>
  <c r="AE141" i="8"/>
  <c r="AF141" i="8" s="1"/>
  <c r="AB141" i="8"/>
  <c r="AC141" i="8" s="1"/>
  <c r="AU140" i="8"/>
  <c r="AT140" i="8"/>
  <c r="AS140" i="8"/>
  <c r="AR140" i="8"/>
  <c r="AQ140" i="8"/>
  <c r="AP140" i="8"/>
  <c r="AO140" i="8"/>
  <c r="AN140" i="8"/>
  <c r="AM140" i="8"/>
  <c r="AL140" i="8"/>
  <c r="AK140" i="8"/>
  <c r="AJ140" i="8"/>
  <c r="AG140" i="8"/>
  <c r="AH140" i="8" s="1"/>
  <c r="AI140" i="8" s="1"/>
  <c r="AE140" i="8"/>
  <c r="AF140" i="8" s="1"/>
  <c r="AB140" i="8"/>
  <c r="AC140" i="8" s="1"/>
  <c r="AT139" i="8"/>
  <c r="AU139" i="8" s="1"/>
  <c r="AS139" i="8"/>
  <c r="AR139" i="8"/>
  <c r="AQ139" i="8"/>
  <c r="AP139" i="8"/>
  <c r="AO139" i="8"/>
  <c r="AN139" i="8"/>
  <c r="AM139" i="8"/>
  <c r="AL139" i="8"/>
  <c r="AK139" i="8"/>
  <c r="AJ139" i="8"/>
  <c r="AG139" i="8"/>
  <c r="AH139" i="8" s="1"/>
  <c r="AI139" i="8" s="1"/>
  <c r="AE139" i="8"/>
  <c r="AF139" i="8" s="1"/>
  <c r="AB139" i="8"/>
  <c r="AC139" i="8" s="1"/>
  <c r="AT138" i="8"/>
  <c r="AU138" i="8" s="1"/>
  <c r="AS138" i="8"/>
  <c r="AR138" i="8"/>
  <c r="AQ138" i="8"/>
  <c r="AP138" i="8"/>
  <c r="AO138" i="8"/>
  <c r="AN138" i="8"/>
  <c r="AM138" i="8"/>
  <c r="AL138" i="8"/>
  <c r="AK138" i="8"/>
  <c r="AJ138" i="8"/>
  <c r="AG138" i="8"/>
  <c r="AH138" i="8" s="1"/>
  <c r="AI138" i="8" s="1"/>
  <c r="AE138" i="8"/>
  <c r="AF138" i="8" s="1"/>
  <c r="AB138" i="8"/>
  <c r="AC138" i="8" s="1"/>
  <c r="AT137" i="8"/>
  <c r="AU137" i="8" s="1"/>
  <c r="AS137" i="8"/>
  <c r="AR137" i="8"/>
  <c r="AQ137" i="8"/>
  <c r="AP137" i="8"/>
  <c r="AO137" i="8"/>
  <c r="AN137" i="8"/>
  <c r="AM137" i="8"/>
  <c r="AL137" i="8"/>
  <c r="AK137" i="8"/>
  <c r="AJ137" i="8"/>
  <c r="AG137" i="8"/>
  <c r="AH137" i="8" s="1"/>
  <c r="AI137" i="8" s="1"/>
  <c r="AE137" i="8"/>
  <c r="AF137" i="8" s="1"/>
  <c r="AB137" i="8"/>
  <c r="AC137" i="8" s="1"/>
  <c r="AT136" i="8"/>
  <c r="AU136" i="8" s="1"/>
  <c r="AS136" i="8"/>
  <c r="AR136" i="8"/>
  <c r="AQ136" i="8"/>
  <c r="AP136" i="8"/>
  <c r="AO136" i="8"/>
  <c r="AN136" i="8"/>
  <c r="AM136" i="8"/>
  <c r="AL136" i="8"/>
  <c r="AK136" i="8"/>
  <c r="AJ136" i="8"/>
  <c r="AG136" i="8"/>
  <c r="AH136" i="8" s="1"/>
  <c r="AI136" i="8" s="1"/>
  <c r="AE136" i="8"/>
  <c r="AF136" i="8" s="1"/>
  <c r="AB136" i="8"/>
  <c r="AC136" i="8" s="1"/>
  <c r="AT135" i="8"/>
  <c r="AU135" i="8" s="1"/>
  <c r="AS135" i="8"/>
  <c r="AR135" i="8"/>
  <c r="AQ135" i="8"/>
  <c r="AP135" i="8"/>
  <c r="AO135" i="8"/>
  <c r="AN135" i="8"/>
  <c r="AM135" i="8"/>
  <c r="AL135" i="8"/>
  <c r="AK135" i="8"/>
  <c r="AJ135" i="8"/>
  <c r="AG135" i="8"/>
  <c r="AH135" i="8" s="1"/>
  <c r="AI135" i="8" s="1"/>
  <c r="AE135" i="8"/>
  <c r="AF135" i="8" s="1"/>
  <c r="AB135" i="8"/>
  <c r="AC135" i="8" s="1"/>
  <c r="AT134" i="8"/>
  <c r="AU134" i="8" s="1"/>
  <c r="AS134" i="8"/>
  <c r="AR134" i="8"/>
  <c r="AQ134" i="8"/>
  <c r="AP134" i="8"/>
  <c r="AO134" i="8"/>
  <c r="AN134" i="8"/>
  <c r="AM134" i="8"/>
  <c r="AL134" i="8"/>
  <c r="AK134" i="8"/>
  <c r="AJ134" i="8"/>
  <c r="AG134" i="8"/>
  <c r="AH134" i="8" s="1"/>
  <c r="AI134" i="8" s="1"/>
  <c r="AE134" i="8"/>
  <c r="AF134" i="8" s="1"/>
  <c r="AB134" i="8"/>
  <c r="AC134" i="8" s="1"/>
  <c r="AT133" i="8"/>
  <c r="AU133" i="8" s="1"/>
  <c r="AS133" i="8"/>
  <c r="AR133" i="8"/>
  <c r="AQ133" i="8"/>
  <c r="AP133" i="8"/>
  <c r="AO133" i="8"/>
  <c r="AN133" i="8"/>
  <c r="AM133" i="8"/>
  <c r="AL133" i="8"/>
  <c r="AK133" i="8"/>
  <c r="AJ133" i="8"/>
  <c r="AG133" i="8"/>
  <c r="AH133" i="8" s="1"/>
  <c r="AI133" i="8" s="1"/>
  <c r="AE133" i="8"/>
  <c r="AF133" i="8" s="1"/>
  <c r="AB133" i="8"/>
  <c r="AC133" i="8" s="1"/>
  <c r="AT132" i="8"/>
  <c r="AU132" i="8" s="1"/>
  <c r="AS132" i="8"/>
  <c r="AR132" i="8"/>
  <c r="AQ132" i="8"/>
  <c r="AP132" i="8"/>
  <c r="AO132" i="8"/>
  <c r="AN132" i="8"/>
  <c r="AM132" i="8"/>
  <c r="AL132" i="8"/>
  <c r="AK132" i="8"/>
  <c r="AJ132" i="8"/>
  <c r="AG132" i="8"/>
  <c r="AH132" i="8" s="1"/>
  <c r="AI132" i="8" s="1"/>
  <c r="AE132" i="8"/>
  <c r="AF132" i="8" s="1"/>
  <c r="AB132" i="8"/>
  <c r="AC132" i="8" s="1"/>
  <c r="AU131" i="8"/>
  <c r="AT131" i="8"/>
  <c r="AS131" i="8"/>
  <c r="AR131" i="8"/>
  <c r="AQ131" i="8"/>
  <c r="AP131" i="8"/>
  <c r="AO131" i="8"/>
  <c r="AN131" i="8"/>
  <c r="AM131" i="8"/>
  <c r="AL131" i="8"/>
  <c r="AK131" i="8"/>
  <c r="AJ131" i="8"/>
  <c r="AH131" i="8"/>
  <c r="AI131" i="8" s="1"/>
  <c r="AG131" i="8"/>
  <c r="AE131" i="8"/>
  <c r="AF131" i="8" s="1"/>
  <c r="AB131" i="8"/>
  <c r="AC131" i="8" s="1"/>
  <c r="AT130" i="8"/>
  <c r="AU130" i="8" s="1"/>
  <c r="AS130" i="8"/>
  <c r="AR130" i="8"/>
  <c r="AQ130" i="8"/>
  <c r="AP130" i="8"/>
  <c r="AO130" i="8"/>
  <c r="AN130" i="8"/>
  <c r="AM130" i="8"/>
  <c r="AL130" i="8"/>
  <c r="AK130" i="8"/>
  <c r="AJ130" i="8"/>
  <c r="AG130" i="8"/>
  <c r="AH130" i="8" s="1"/>
  <c r="AI130" i="8" s="1"/>
  <c r="AE130" i="8"/>
  <c r="AF130" i="8" s="1"/>
  <c r="AB130" i="8"/>
  <c r="AC130" i="8" s="1"/>
  <c r="AT129" i="8"/>
  <c r="AU129" i="8" s="1"/>
  <c r="AS129" i="8"/>
  <c r="AR129" i="8"/>
  <c r="AQ129" i="8"/>
  <c r="AP129" i="8"/>
  <c r="AO129" i="8"/>
  <c r="AN129" i="8"/>
  <c r="AM129" i="8"/>
  <c r="AL129" i="8"/>
  <c r="AK129" i="8"/>
  <c r="AJ129" i="8"/>
  <c r="AG129" i="8"/>
  <c r="AH129" i="8" s="1"/>
  <c r="AI129" i="8" s="1"/>
  <c r="AF129" i="8"/>
  <c r="AE129" i="8"/>
  <c r="AB129" i="8"/>
  <c r="AC129" i="8" s="1"/>
  <c r="AT128" i="8"/>
  <c r="AU128" i="8" s="1"/>
  <c r="AS128" i="8"/>
  <c r="AR128" i="8"/>
  <c r="AQ128" i="8"/>
  <c r="AP128" i="8"/>
  <c r="AO128" i="8"/>
  <c r="AN128" i="8"/>
  <c r="AM128" i="8"/>
  <c r="AL128" i="8"/>
  <c r="AK128" i="8"/>
  <c r="AJ128" i="8"/>
  <c r="AG128" i="8"/>
  <c r="AH128" i="8" s="1"/>
  <c r="AI128" i="8" s="1"/>
  <c r="AE128" i="8"/>
  <c r="AF128" i="8" s="1"/>
  <c r="AB128" i="8"/>
  <c r="AC128" i="8" s="1"/>
  <c r="AT127" i="8"/>
  <c r="AU127" i="8" s="1"/>
  <c r="AS127" i="8"/>
  <c r="AR127" i="8"/>
  <c r="AQ127" i="8"/>
  <c r="AP127" i="8"/>
  <c r="AO127" i="8"/>
  <c r="AN127" i="8"/>
  <c r="AM127" i="8"/>
  <c r="AL127" i="8"/>
  <c r="AK127" i="8"/>
  <c r="AJ127" i="8"/>
  <c r="AH127" i="8"/>
  <c r="AI127" i="8" s="1"/>
  <c r="AG127" i="8"/>
  <c r="AF127" i="8"/>
  <c r="AE127" i="8"/>
  <c r="AB127" i="8"/>
  <c r="AC127" i="8" s="1"/>
  <c r="AT126" i="8"/>
  <c r="AU126" i="8" s="1"/>
  <c r="AS126" i="8"/>
  <c r="AR126" i="8"/>
  <c r="AQ126" i="8"/>
  <c r="AP126" i="8"/>
  <c r="AO126" i="8"/>
  <c r="AN126" i="8"/>
  <c r="AM126" i="8"/>
  <c r="AL126" i="8"/>
  <c r="AK126" i="8"/>
  <c r="AJ126" i="8"/>
  <c r="AH126" i="8"/>
  <c r="AI126" i="8" s="1"/>
  <c r="AG126" i="8"/>
  <c r="AE126" i="8"/>
  <c r="AF126" i="8" s="1"/>
  <c r="AB126" i="8"/>
  <c r="AC126" i="8" s="1"/>
  <c r="AT125" i="8"/>
  <c r="AU125" i="8" s="1"/>
  <c r="AS125" i="8"/>
  <c r="AR125" i="8"/>
  <c r="AQ125" i="8"/>
  <c r="AP125" i="8"/>
  <c r="AO125" i="8"/>
  <c r="AN125" i="8"/>
  <c r="AM125" i="8"/>
  <c r="AL125" i="8"/>
  <c r="AK125" i="8"/>
  <c r="AJ125" i="8"/>
  <c r="AG125" i="8"/>
  <c r="AH125" i="8" s="1"/>
  <c r="AI125" i="8" s="1"/>
  <c r="AE125" i="8"/>
  <c r="AF125" i="8" s="1"/>
  <c r="AB125" i="8"/>
  <c r="AC125" i="8" s="1"/>
  <c r="AU124" i="8"/>
  <c r="AT124" i="8"/>
  <c r="AS124" i="8"/>
  <c r="AR124" i="8"/>
  <c r="AQ124" i="8"/>
  <c r="AP124" i="8"/>
  <c r="AO124" i="8"/>
  <c r="AN124" i="8"/>
  <c r="AM124" i="8"/>
  <c r="AL124" i="8"/>
  <c r="AK124" i="8"/>
  <c r="AJ124" i="8"/>
  <c r="AG124" i="8"/>
  <c r="AH124" i="8" s="1"/>
  <c r="AI124" i="8" s="1"/>
  <c r="AE124" i="8"/>
  <c r="AF124" i="8" s="1"/>
  <c r="AB124" i="8"/>
  <c r="AC124" i="8" s="1"/>
  <c r="AT123" i="8"/>
  <c r="AU123" i="8" s="1"/>
  <c r="AS123" i="8"/>
  <c r="AR123" i="8"/>
  <c r="AQ123" i="8"/>
  <c r="AP123" i="8"/>
  <c r="AO123" i="8"/>
  <c r="AN123" i="8"/>
  <c r="AM123" i="8"/>
  <c r="AL123" i="8"/>
  <c r="AK123" i="8"/>
  <c r="AJ123" i="8"/>
  <c r="AG123" i="8"/>
  <c r="AH123" i="8" s="1"/>
  <c r="AI123" i="8" s="1"/>
  <c r="AE123" i="8"/>
  <c r="AF123" i="8" s="1"/>
  <c r="AB123" i="8"/>
  <c r="AC123" i="8" s="1"/>
  <c r="AT122" i="8"/>
  <c r="AU122" i="8" s="1"/>
  <c r="AS122" i="8"/>
  <c r="AR122" i="8"/>
  <c r="AQ122" i="8"/>
  <c r="AP122" i="8"/>
  <c r="AO122" i="8"/>
  <c r="AN122" i="8"/>
  <c r="AM122" i="8"/>
  <c r="AL122" i="8"/>
  <c r="AK122" i="8"/>
  <c r="AJ122" i="8"/>
  <c r="AH122" i="8"/>
  <c r="AI122" i="8" s="1"/>
  <c r="AG122" i="8"/>
  <c r="AE122" i="8"/>
  <c r="AF122" i="8" s="1"/>
  <c r="AB122" i="8"/>
  <c r="AC122" i="8" s="1"/>
  <c r="AT121" i="8"/>
  <c r="AU121" i="8" s="1"/>
  <c r="AS121" i="8"/>
  <c r="AR121" i="8"/>
  <c r="AQ121" i="8"/>
  <c r="AP121" i="8"/>
  <c r="AO121" i="8"/>
  <c r="AN121" i="8"/>
  <c r="AM121" i="8"/>
  <c r="AL121" i="8"/>
  <c r="AK121" i="8"/>
  <c r="AJ121" i="8"/>
  <c r="AG121" i="8"/>
  <c r="AH121" i="8" s="1"/>
  <c r="AI121" i="8" s="1"/>
  <c r="AE121" i="8"/>
  <c r="AF121" i="8" s="1"/>
  <c r="AB121" i="8"/>
  <c r="AC121" i="8" s="1"/>
  <c r="AT120" i="8"/>
  <c r="AU120" i="8" s="1"/>
  <c r="AS120" i="8"/>
  <c r="AR120" i="8"/>
  <c r="AQ120" i="8"/>
  <c r="AP120" i="8"/>
  <c r="AO120" i="8"/>
  <c r="AN120" i="8"/>
  <c r="AM120" i="8"/>
  <c r="AL120" i="8"/>
  <c r="AK120" i="8"/>
  <c r="AJ120" i="8"/>
  <c r="AG120" i="8"/>
  <c r="AH120" i="8" s="1"/>
  <c r="AI120" i="8" s="1"/>
  <c r="AE120" i="8"/>
  <c r="AF120" i="8" s="1"/>
  <c r="AB120" i="8"/>
  <c r="AC120" i="8" s="1"/>
  <c r="AT119" i="8"/>
  <c r="AU119" i="8" s="1"/>
  <c r="AS119" i="8"/>
  <c r="AR119" i="8"/>
  <c r="AQ119" i="8"/>
  <c r="AP119" i="8"/>
  <c r="AO119" i="8"/>
  <c r="AN119" i="8"/>
  <c r="AM119" i="8"/>
  <c r="AL119" i="8"/>
  <c r="AK119" i="8"/>
  <c r="AJ119" i="8"/>
  <c r="AG119" i="8"/>
  <c r="AH119" i="8" s="1"/>
  <c r="AI119" i="8" s="1"/>
  <c r="AE119" i="8"/>
  <c r="AF119" i="8" s="1"/>
  <c r="AB119" i="8"/>
  <c r="AC119" i="8" s="1"/>
  <c r="AT118" i="8"/>
  <c r="AU118" i="8" s="1"/>
  <c r="AS118" i="8"/>
  <c r="AR118" i="8"/>
  <c r="AQ118" i="8"/>
  <c r="AP118" i="8"/>
  <c r="AO118" i="8"/>
  <c r="AN118" i="8"/>
  <c r="AM118" i="8"/>
  <c r="AL118" i="8"/>
  <c r="AK118" i="8"/>
  <c r="AJ118" i="8"/>
  <c r="AG118" i="8"/>
  <c r="AH118" i="8" s="1"/>
  <c r="AI118" i="8" s="1"/>
  <c r="AE118" i="8"/>
  <c r="AF118" i="8" s="1"/>
  <c r="AB118" i="8"/>
  <c r="AC118" i="8" s="1"/>
  <c r="AT117" i="8"/>
  <c r="AU117" i="8" s="1"/>
  <c r="AS117" i="8"/>
  <c r="AR117" i="8"/>
  <c r="AQ117" i="8"/>
  <c r="AP117" i="8"/>
  <c r="AO117" i="8"/>
  <c r="AN117" i="8"/>
  <c r="AM117" i="8"/>
  <c r="AL117" i="8"/>
  <c r="AK117" i="8"/>
  <c r="AJ117" i="8"/>
  <c r="AG117" i="8"/>
  <c r="AH117" i="8" s="1"/>
  <c r="AI117" i="8" s="1"/>
  <c r="AE117" i="8"/>
  <c r="AF117" i="8" s="1"/>
  <c r="AB117" i="8"/>
  <c r="AC117" i="8" s="1"/>
  <c r="AT116" i="8"/>
  <c r="AU116" i="8" s="1"/>
  <c r="AS116" i="8"/>
  <c r="AR116" i="8"/>
  <c r="AQ116" i="8"/>
  <c r="AP116" i="8"/>
  <c r="AO116" i="8"/>
  <c r="AN116" i="8"/>
  <c r="AM116" i="8"/>
  <c r="AL116" i="8"/>
  <c r="AK116" i="8"/>
  <c r="AJ116" i="8"/>
  <c r="AG116" i="8"/>
  <c r="AH116" i="8" s="1"/>
  <c r="AI116" i="8" s="1"/>
  <c r="AE116" i="8"/>
  <c r="AF116" i="8" s="1"/>
  <c r="AC116" i="8"/>
  <c r="AB116" i="8"/>
  <c r="AU115" i="8"/>
  <c r="AT115" i="8"/>
  <c r="AS115" i="8"/>
  <c r="AR115" i="8"/>
  <c r="AQ115" i="8"/>
  <c r="AP115" i="8"/>
  <c r="AO115" i="8"/>
  <c r="AN115" i="8"/>
  <c r="AM115" i="8"/>
  <c r="AL115" i="8"/>
  <c r="AK115" i="8"/>
  <c r="AJ115" i="8"/>
  <c r="AH115" i="8"/>
  <c r="AI115" i="8" s="1"/>
  <c r="AG115" i="8"/>
  <c r="AE115" i="8"/>
  <c r="AF115" i="8" s="1"/>
  <c r="AB115" i="8"/>
  <c r="AC115" i="8" s="1"/>
  <c r="AT114" i="8"/>
  <c r="AU114" i="8" s="1"/>
  <c r="AS114" i="8"/>
  <c r="AR114" i="8"/>
  <c r="AQ114" i="8"/>
  <c r="AP114" i="8"/>
  <c r="AO114" i="8"/>
  <c r="AN114" i="8"/>
  <c r="AM114" i="8"/>
  <c r="AL114" i="8"/>
  <c r="AK114" i="8"/>
  <c r="AJ114" i="8"/>
  <c r="AG114" i="8"/>
  <c r="AH114" i="8" s="1"/>
  <c r="AI114" i="8" s="1"/>
  <c r="AE114" i="8"/>
  <c r="AF114" i="8" s="1"/>
  <c r="AB114" i="8"/>
  <c r="AC114" i="8" s="1"/>
  <c r="AT113" i="8"/>
  <c r="AU113" i="8" s="1"/>
  <c r="AS113" i="8"/>
  <c r="AR113" i="8"/>
  <c r="AQ113" i="8"/>
  <c r="AP113" i="8"/>
  <c r="AO113" i="8"/>
  <c r="AN113" i="8"/>
  <c r="AM113" i="8"/>
  <c r="AL113" i="8"/>
  <c r="AK113" i="8"/>
  <c r="AJ113" i="8"/>
  <c r="AG113" i="8"/>
  <c r="AH113" i="8" s="1"/>
  <c r="AI113" i="8" s="1"/>
  <c r="AE113" i="8"/>
  <c r="AF113" i="8" s="1"/>
  <c r="AB113" i="8"/>
  <c r="AC113" i="8" s="1"/>
  <c r="AT112" i="8"/>
  <c r="AU112" i="8" s="1"/>
  <c r="AS112" i="8"/>
  <c r="AR112" i="8"/>
  <c r="AQ112" i="8"/>
  <c r="AP112" i="8"/>
  <c r="AO112" i="8"/>
  <c r="AN112" i="8"/>
  <c r="AM112" i="8"/>
  <c r="AL112" i="8"/>
  <c r="AK112" i="8"/>
  <c r="AJ112" i="8"/>
  <c r="AG112" i="8"/>
  <c r="AH112" i="8" s="1"/>
  <c r="AI112" i="8" s="1"/>
  <c r="AE112" i="8"/>
  <c r="AF112" i="8" s="1"/>
  <c r="AB112" i="8"/>
  <c r="AC112" i="8" s="1"/>
  <c r="AU111" i="8"/>
  <c r="AT111" i="8"/>
  <c r="AS111" i="8"/>
  <c r="AR111" i="8"/>
  <c r="AQ111" i="8"/>
  <c r="AP111" i="8"/>
  <c r="AO111" i="8"/>
  <c r="AN111" i="8"/>
  <c r="AM111" i="8"/>
  <c r="AL111" i="8"/>
  <c r="AK111" i="8"/>
  <c r="AJ111" i="8"/>
  <c r="AH111" i="8"/>
  <c r="AI111" i="8" s="1"/>
  <c r="AG111" i="8"/>
  <c r="AE111" i="8"/>
  <c r="AF111" i="8" s="1"/>
  <c r="AB111" i="8"/>
  <c r="AC111" i="8" s="1"/>
  <c r="AT110" i="8"/>
  <c r="AU110" i="8" s="1"/>
  <c r="AS110" i="8"/>
  <c r="AR110" i="8"/>
  <c r="AQ110" i="8"/>
  <c r="AP110" i="8"/>
  <c r="AO110" i="8"/>
  <c r="AN110" i="8"/>
  <c r="AM110" i="8"/>
  <c r="AL110" i="8"/>
  <c r="AK110" i="8"/>
  <c r="AJ110" i="8"/>
  <c r="AG110" i="8"/>
  <c r="AH110" i="8" s="1"/>
  <c r="AI110" i="8" s="1"/>
  <c r="AE110" i="8"/>
  <c r="AF110" i="8" s="1"/>
  <c r="AB110" i="8"/>
  <c r="AC110" i="8" s="1"/>
  <c r="AT109" i="8"/>
  <c r="AU109" i="8" s="1"/>
  <c r="AS109" i="8"/>
  <c r="AR109" i="8"/>
  <c r="AQ109" i="8"/>
  <c r="AP109" i="8"/>
  <c r="AO109" i="8"/>
  <c r="AN109" i="8"/>
  <c r="AM109" i="8"/>
  <c r="AL109" i="8"/>
  <c r="AK109" i="8"/>
  <c r="AJ109" i="8"/>
  <c r="AG109" i="8"/>
  <c r="AH109" i="8" s="1"/>
  <c r="AI109" i="8" s="1"/>
  <c r="AE109" i="8"/>
  <c r="AF109" i="8" s="1"/>
  <c r="AB109" i="8"/>
  <c r="AC109" i="8" s="1"/>
  <c r="AT108" i="8"/>
  <c r="AU108" i="8" s="1"/>
  <c r="AS108" i="8"/>
  <c r="AR108" i="8"/>
  <c r="AQ108" i="8"/>
  <c r="AP108" i="8"/>
  <c r="AO108" i="8"/>
  <c r="AN108" i="8"/>
  <c r="AM108" i="8"/>
  <c r="AL108" i="8"/>
  <c r="AK108" i="8"/>
  <c r="AJ108" i="8"/>
  <c r="AG108" i="8"/>
  <c r="AH108" i="8" s="1"/>
  <c r="AI108" i="8" s="1"/>
  <c r="AE108" i="8"/>
  <c r="AF108" i="8" s="1"/>
  <c r="AB108" i="8"/>
  <c r="AC108" i="8" s="1"/>
  <c r="AT107" i="8"/>
  <c r="AU107" i="8" s="1"/>
  <c r="AS107" i="8"/>
  <c r="AR107" i="8"/>
  <c r="AQ107" i="8"/>
  <c r="AP107" i="8"/>
  <c r="AO107" i="8"/>
  <c r="AN107" i="8"/>
  <c r="AM107" i="8"/>
  <c r="AL107" i="8"/>
  <c r="AK107" i="8"/>
  <c r="AJ107" i="8"/>
  <c r="AG107" i="8"/>
  <c r="AH107" i="8" s="1"/>
  <c r="AI107" i="8" s="1"/>
  <c r="AE107" i="8"/>
  <c r="AF107" i="8" s="1"/>
  <c r="AB107" i="8"/>
  <c r="AC107" i="8" s="1"/>
  <c r="AT106" i="8"/>
  <c r="AU106" i="8" s="1"/>
  <c r="AS106" i="8"/>
  <c r="AR106" i="8"/>
  <c r="AQ106" i="8"/>
  <c r="AP106" i="8"/>
  <c r="AO106" i="8"/>
  <c r="AN106" i="8"/>
  <c r="AM106" i="8"/>
  <c r="AL106" i="8"/>
  <c r="AK106" i="8"/>
  <c r="AJ106" i="8"/>
  <c r="AG106" i="8"/>
  <c r="AH106" i="8" s="1"/>
  <c r="AI106" i="8" s="1"/>
  <c r="AE106" i="8"/>
  <c r="AF106" i="8" s="1"/>
  <c r="AB106" i="8"/>
  <c r="AC106" i="8" s="1"/>
  <c r="AT105" i="8"/>
  <c r="AU105" i="8" s="1"/>
  <c r="AS105" i="8"/>
  <c r="AR105" i="8"/>
  <c r="AQ105" i="8"/>
  <c r="AP105" i="8"/>
  <c r="AO105" i="8"/>
  <c r="AN105" i="8"/>
  <c r="AM105" i="8"/>
  <c r="AL105" i="8"/>
  <c r="AK105" i="8"/>
  <c r="AJ105" i="8"/>
  <c r="AG105" i="8"/>
  <c r="AH105" i="8" s="1"/>
  <c r="AI105" i="8" s="1"/>
  <c r="AE105" i="8"/>
  <c r="AF105" i="8" s="1"/>
  <c r="AB105" i="8"/>
  <c r="AC105" i="8" s="1"/>
  <c r="AT104" i="8"/>
  <c r="AU104" i="8" s="1"/>
  <c r="AS104" i="8"/>
  <c r="AR104" i="8"/>
  <c r="AQ104" i="8"/>
  <c r="AP104" i="8"/>
  <c r="AO104" i="8"/>
  <c r="AN104" i="8"/>
  <c r="AM104" i="8"/>
  <c r="AL104" i="8"/>
  <c r="AK104" i="8"/>
  <c r="AJ104" i="8"/>
  <c r="AG104" i="8"/>
  <c r="AH104" i="8" s="1"/>
  <c r="AI104" i="8" s="1"/>
  <c r="AE104" i="8"/>
  <c r="AF104" i="8" s="1"/>
  <c r="AB104" i="8"/>
  <c r="AC104" i="8" s="1"/>
  <c r="AT103" i="8"/>
  <c r="AU103" i="8" s="1"/>
  <c r="AS103" i="8"/>
  <c r="AR103" i="8"/>
  <c r="AQ103" i="8"/>
  <c r="AP103" i="8"/>
  <c r="AO103" i="8"/>
  <c r="AN103" i="8"/>
  <c r="AM103" i="8"/>
  <c r="AL103" i="8"/>
  <c r="AK103" i="8"/>
  <c r="AJ103" i="8"/>
  <c r="AG103" i="8"/>
  <c r="AH103" i="8" s="1"/>
  <c r="AI103" i="8" s="1"/>
  <c r="AE103" i="8"/>
  <c r="AF103" i="8" s="1"/>
  <c r="AB103" i="8"/>
  <c r="AC103" i="8" s="1"/>
  <c r="AT102" i="8"/>
  <c r="AU102" i="8" s="1"/>
  <c r="AS102" i="8"/>
  <c r="AR102" i="8"/>
  <c r="AQ102" i="8"/>
  <c r="AP102" i="8"/>
  <c r="AO102" i="8"/>
  <c r="AN102" i="8"/>
  <c r="AM102" i="8"/>
  <c r="AL102" i="8"/>
  <c r="AK102" i="8"/>
  <c r="AJ102" i="8"/>
  <c r="AG102" i="8"/>
  <c r="AH102" i="8" s="1"/>
  <c r="AI102" i="8" s="1"/>
  <c r="AE102" i="8"/>
  <c r="AF102" i="8" s="1"/>
  <c r="AB102" i="8"/>
  <c r="AC102" i="8" s="1"/>
  <c r="AT101" i="8"/>
  <c r="AU101" i="8" s="1"/>
  <c r="AS101" i="8"/>
  <c r="AR101" i="8"/>
  <c r="AQ101" i="8"/>
  <c r="AP101" i="8"/>
  <c r="AO101" i="8"/>
  <c r="AN101" i="8"/>
  <c r="AM101" i="8"/>
  <c r="AL101" i="8"/>
  <c r="AK101" i="8"/>
  <c r="AJ101" i="8"/>
  <c r="AG101" i="8"/>
  <c r="AH101" i="8" s="1"/>
  <c r="AI101" i="8" s="1"/>
  <c r="AE101" i="8"/>
  <c r="AF101" i="8" s="1"/>
  <c r="AC101" i="8"/>
  <c r="AB101" i="8"/>
  <c r="AU100" i="8"/>
  <c r="AT100" i="8"/>
  <c r="AS100" i="8"/>
  <c r="AR100" i="8"/>
  <c r="AQ100" i="8"/>
  <c r="AP100" i="8"/>
  <c r="AO100" i="8"/>
  <c r="AN100" i="8"/>
  <c r="AM100" i="8"/>
  <c r="AL100" i="8"/>
  <c r="AK100" i="8"/>
  <c r="AJ100" i="8"/>
  <c r="AG100" i="8"/>
  <c r="AH100" i="8" s="1"/>
  <c r="AI100" i="8" s="1"/>
  <c r="AE100" i="8"/>
  <c r="AF100" i="8" s="1"/>
  <c r="AB100" i="8"/>
  <c r="AC100" i="8" s="1"/>
  <c r="AT99" i="8"/>
  <c r="AU99" i="8" s="1"/>
  <c r="AS99" i="8"/>
  <c r="AR99" i="8"/>
  <c r="AQ99" i="8"/>
  <c r="AP99" i="8"/>
  <c r="AO99" i="8"/>
  <c r="AN99" i="8"/>
  <c r="AM99" i="8"/>
  <c r="AL99" i="8"/>
  <c r="AK99" i="8"/>
  <c r="AJ99" i="8"/>
  <c r="AG99" i="8"/>
  <c r="AH99" i="8" s="1"/>
  <c r="AI99" i="8" s="1"/>
  <c r="AE99" i="8"/>
  <c r="AF99" i="8" s="1"/>
  <c r="AB99" i="8"/>
  <c r="AC99" i="8" s="1"/>
  <c r="AT98" i="8"/>
  <c r="AU98" i="8" s="1"/>
  <c r="AS98" i="8"/>
  <c r="AR98" i="8"/>
  <c r="AQ98" i="8"/>
  <c r="AP98" i="8"/>
  <c r="AO98" i="8"/>
  <c r="AN98" i="8"/>
  <c r="AM98" i="8"/>
  <c r="AL98" i="8"/>
  <c r="AK98" i="8"/>
  <c r="AJ98" i="8"/>
  <c r="AH98" i="8"/>
  <c r="AI98" i="8" s="1"/>
  <c r="AG98" i="8"/>
  <c r="AE98" i="8"/>
  <c r="AF98" i="8" s="1"/>
  <c r="AB98" i="8"/>
  <c r="AC98" i="8" s="1"/>
  <c r="AT97" i="8"/>
  <c r="AU97" i="8" s="1"/>
  <c r="AS97" i="8"/>
  <c r="AR97" i="8"/>
  <c r="AQ97" i="8"/>
  <c r="AP97" i="8"/>
  <c r="AO97" i="8"/>
  <c r="AN97" i="8"/>
  <c r="AM97" i="8"/>
  <c r="AL97" i="8"/>
  <c r="AK97" i="8"/>
  <c r="AJ97" i="8"/>
  <c r="AG97" i="8"/>
  <c r="AH97" i="8" s="1"/>
  <c r="AI97" i="8" s="1"/>
  <c r="AE97" i="8"/>
  <c r="AF97" i="8" s="1"/>
  <c r="AB97" i="8"/>
  <c r="AC97" i="8" s="1"/>
  <c r="AU96" i="8"/>
  <c r="AT96" i="8"/>
  <c r="AS96" i="8"/>
  <c r="AR96" i="8"/>
  <c r="AQ96" i="8"/>
  <c r="AP96" i="8"/>
  <c r="AO96" i="8"/>
  <c r="AN96" i="8"/>
  <c r="AM96" i="8"/>
  <c r="AL96" i="8"/>
  <c r="AK96" i="8"/>
  <c r="AJ96" i="8"/>
  <c r="AG96" i="8"/>
  <c r="AH96" i="8" s="1"/>
  <c r="AI96" i="8" s="1"/>
  <c r="AE96" i="8"/>
  <c r="AF96" i="8" s="1"/>
  <c r="AB96" i="8"/>
  <c r="AC96" i="8" s="1"/>
  <c r="AT95" i="8"/>
  <c r="AU95" i="8" s="1"/>
  <c r="AS95" i="8"/>
  <c r="AR95" i="8"/>
  <c r="AQ95" i="8"/>
  <c r="AP95" i="8"/>
  <c r="AO95" i="8"/>
  <c r="AN95" i="8"/>
  <c r="AM95" i="8"/>
  <c r="AL95" i="8"/>
  <c r="AK95" i="8"/>
  <c r="AJ95" i="8"/>
  <c r="AG95" i="8"/>
  <c r="AH95" i="8" s="1"/>
  <c r="AI95" i="8" s="1"/>
  <c r="AE95" i="8"/>
  <c r="AF95" i="8" s="1"/>
  <c r="AB95" i="8"/>
  <c r="AC95" i="8" s="1"/>
  <c r="AT94" i="8"/>
  <c r="AU94" i="8" s="1"/>
  <c r="AS94" i="8"/>
  <c r="AR94" i="8"/>
  <c r="AQ94" i="8"/>
  <c r="AP94" i="8"/>
  <c r="AO94" i="8"/>
  <c r="AN94" i="8"/>
  <c r="AM94" i="8"/>
  <c r="AL94" i="8"/>
  <c r="AK94" i="8"/>
  <c r="AJ94" i="8"/>
  <c r="AG94" i="8"/>
  <c r="AH94" i="8" s="1"/>
  <c r="AI94" i="8" s="1"/>
  <c r="AE94" i="8"/>
  <c r="AF94" i="8" s="1"/>
  <c r="AB94" i="8"/>
  <c r="AC94" i="8" s="1"/>
  <c r="AT93" i="8"/>
  <c r="AU93" i="8" s="1"/>
  <c r="AS93" i="8"/>
  <c r="AR93" i="8"/>
  <c r="AQ93" i="8"/>
  <c r="AP93" i="8"/>
  <c r="AO93" i="8"/>
  <c r="AN93" i="8"/>
  <c r="AM93" i="8"/>
  <c r="AL93" i="8"/>
  <c r="AK93" i="8"/>
  <c r="AJ93" i="8"/>
  <c r="AG93" i="8"/>
  <c r="AH93" i="8" s="1"/>
  <c r="AI93" i="8" s="1"/>
  <c r="AE93" i="8"/>
  <c r="AF93" i="8" s="1"/>
  <c r="AC93" i="8"/>
  <c r="AB93" i="8"/>
  <c r="AU92" i="8"/>
  <c r="AT92" i="8"/>
  <c r="AS92" i="8"/>
  <c r="AR92" i="8"/>
  <c r="AQ92" i="8"/>
  <c r="AP92" i="8"/>
  <c r="AO92" i="8"/>
  <c r="AN92" i="8"/>
  <c r="AM92" i="8"/>
  <c r="AL92" i="8"/>
  <c r="AK92" i="8"/>
  <c r="AJ92" i="8"/>
  <c r="AG92" i="8"/>
  <c r="AH92" i="8" s="1"/>
  <c r="AI92" i="8" s="1"/>
  <c r="AE92" i="8"/>
  <c r="AF92" i="8" s="1"/>
  <c r="AB92" i="8"/>
  <c r="AC92" i="8" s="1"/>
  <c r="AT91" i="8"/>
  <c r="AU91" i="8" s="1"/>
  <c r="AS91" i="8"/>
  <c r="AR91" i="8"/>
  <c r="AQ91" i="8"/>
  <c r="AP91" i="8"/>
  <c r="AO91" i="8"/>
  <c r="AN91" i="8"/>
  <c r="AM91" i="8"/>
  <c r="AL91" i="8"/>
  <c r="AK91" i="8"/>
  <c r="AJ91" i="8"/>
  <c r="AH91" i="8"/>
  <c r="AI91" i="8" s="1"/>
  <c r="AG91" i="8"/>
  <c r="AE91" i="8"/>
  <c r="AF91" i="8" s="1"/>
  <c r="AB91" i="8"/>
  <c r="AC91" i="8" s="1"/>
  <c r="AU90" i="8"/>
  <c r="AT90" i="8"/>
  <c r="AS90" i="8"/>
  <c r="AR90" i="8"/>
  <c r="AQ90" i="8"/>
  <c r="AP90" i="8"/>
  <c r="AO90" i="8"/>
  <c r="AN90" i="8"/>
  <c r="AM90" i="8"/>
  <c r="AL90" i="8"/>
  <c r="AK90" i="8"/>
  <c r="AJ90" i="8"/>
  <c r="AG90" i="8"/>
  <c r="AH90" i="8" s="1"/>
  <c r="AI90" i="8" s="1"/>
  <c r="AE90" i="8"/>
  <c r="AF90" i="8" s="1"/>
  <c r="AB90" i="8"/>
  <c r="AC90" i="8" s="1"/>
  <c r="AT89" i="8"/>
  <c r="AU89" i="8" s="1"/>
  <c r="AS89" i="8"/>
  <c r="AR89" i="8"/>
  <c r="AQ89" i="8"/>
  <c r="AP89" i="8"/>
  <c r="AO89" i="8"/>
  <c r="AN89" i="8"/>
  <c r="AM89" i="8"/>
  <c r="AL89" i="8"/>
  <c r="AK89" i="8"/>
  <c r="AJ89" i="8"/>
  <c r="AG89" i="8"/>
  <c r="AH89" i="8" s="1"/>
  <c r="AI89" i="8" s="1"/>
  <c r="AE89" i="8"/>
  <c r="AF89" i="8" s="1"/>
  <c r="AB89" i="8"/>
  <c r="AC89" i="8" s="1"/>
  <c r="AT88" i="8"/>
  <c r="AU88" i="8" s="1"/>
  <c r="AS88" i="8"/>
  <c r="AR88" i="8"/>
  <c r="AQ88" i="8"/>
  <c r="AP88" i="8"/>
  <c r="AO88" i="8"/>
  <c r="AN88" i="8"/>
  <c r="AM88" i="8"/>
  <c r="AL88" i="8"/>
  <c r="AK88" i="8"/>
  <c r="AJ88" i="8"/>
  <c r="AG88" i="8"/>
  <c r="AH88" i="8" s="1"/>
  <c r="AI88" i="8" s="1"/>
  <c r="AE88" i="8"/>
  <c r="AF88" i="8" s="1"/>
  <c r="AB88" i="8"/>
  <c r="AC88" i="8" s="1"/>
  <c r="AT87" i="8"/>
  <c r="AU87" i="8" s="1"/>
  <c r="AS87" i="8"/>
  <c r="AR87" i="8"/>
  <c r="AQ87" i="8"/>
  <c r="AP87" i="8"/>
  <c r="AO87" i="8"/>
  <c r="AN87" i="8"/>
  <c r="AM87" i="8"/>
  <c r="AL87" i="8"/>
  <c r="AK87" i="8"/>
  <c r="AJ87" i="8"/>
  <c r="AG87" i="8"/>
  <c r="AH87" i="8" s="1"/>
  <c r="AI87" i="8" s="1"/>
  <c r="AE87" i="8"/>
  <c r="AF87" i="8" s="1"/>
  <c r="AB87" i="8"/>
  <c r="AC87" i="8" s="1"/>
  <c r="AT86" i="8"/>
  <c r="AU86" i="8" s="1"/>
  <c r="AS86" i="8"/>
  <c r="AR86" i="8"/>
  <c r="AQ86" i="8"/>
  <c r="AP86" i="8"/>
  <c r="AO86" i="8"/>
  <c r="AN86" i="8"/>
  <c r="AM86" i="8"/>
  <c r="AL86" i="8"/>
  <c r="AK86" i="8"/>
  <c r="AJ86" i="8"/>
  <c r="AH86" i="8"/>
  <c r="AI86" i="8" s="1"/>
  <c r="AG86" i="8"/>
  <c r="AF86" i="8"/>
  <c r="AE86" i="8"/>
  <c r="AB86" i="8"/>
  <c r="AC86" i="8" s="1"/>
  <c r="AT85" i="8"/>
  <c r="AU85" i="8" s="1"/>
  <c r="AS85" i="8"/>
  <c r="AR85" i="8"/>
  <c r="AQ85" i="8"/>
  <c r="AP85" i="8"/>
  <c r="AO85" i="8"/>
  <c r="AN85" i="8"/>
  <c r="AM85" i="8"/>
  <c r="AL85" i="8"/>
  <c r="AK85" i="8"/>
  <c r="AJ85" i="8"/>
  <c r="AG85" i="8"/>
  <c r="AH85" i="8" s="1"/>
  <c r="AI85" i="8" s="1"/>
  <c r="AE85" i="8"/>
  <c r="AF85" i="8" s="1"/>
  <c r="AB85" i="8"/>
  <c r="AC85" i="8" s="1"/>
  <c r="AT84" i="8"/>
  <c r="AU84" i="8" s="1"/>
  <c r="AS84" i="8"/>
  <c r="AR84" i="8"/>
  <c r="AQ84" i="8"/>
  <c r="AP84" i="8"/>
  <c r="AO84" i="8"/>
  <c r="AN84" i="8"/>
  <c r="AM84" i="8"/>
  <c r="AL84" i="8"/>
  <c r="AK84" i="8"/>
  <c r="AJ84" i="8"/>
  <c r="AG84" i="8"/>
  <c r="AH84" i="8" s="1"/>
  <c r="AI84" i="8" s="1"/>
  <c r="AE84" i="8"/>
  <c r="AF84" i="8" s="1"/>
  <c r="AB84" i="8"/>
  <c r="AC84" i="8" s="1"/>
  <c r="AT83" i="8"/>
  <c r="AU83" i="8" s="1"/>
  <c r="AS83" i="8"/>
  <c r="AR83" i="8"/>
  <c r="AQ83" i="8"/>
  <c r="AP83" i="8"/>
  <c r="AO83" i="8"/>
  <c r="AN83" i="8"/>
  <c r="AM83" i="8"/>
  <c r="AL83" i="8"/>
  <c r="AK83" i="8"/>
  <c r="AJ83" i="8"/>
  <c r="AG83" i="8"/>
  <c r="AH83" i="8" s="1"/>
  <c r="AI83" i="8" s="1"/>
  <c r="AE83" i="8"/>
  <c r="AF83" i="8" s="1"/>
  <c r="AB83" i="8"/>
  <c r="AC83" i="8" s="1"/>
  <c r="AT82" i="8"/>
  <c r="AU82" i="8" s="1"/>
  <c r="AS82" i="8"/>
  <c r="AR82" i="8"/>
  <c r="AQ82" i="8"/>
  <c r="AP82" i="8"/>
  <c r="AO82" i="8"/>
  <c r="AN82" i="8"/>
  <c r="AM82" i="8"/>
  <c r="AL82" i="8"/>
  <c r="AK82" i="8"/>
  <c r="AJ82" i="8"/>
  <c r="AG82" i="8"/>
  <c r="AH82" i="8" s="1"/>
  <c r="AI82" i="8" s="1"/>
  <c r="AE82" i="8"/>
  <c r="AF82" i="8" s="1"/>
  <c r="AC82" i="8"/>
  <c r="AB82" i="8"/>
  <c r="AT81" i="8"/>
  <c r="AU81" i="8" s="1"/>
  <c r="AS81" i="8"/>
  <c r="AR81" i="8"/>
  <c r="AQ81" i="8"/>
  <c r="AP81" i="8"/>
  <c r="AO81" i="8"/>
  <c r="AN81" i="8"/>
  <c r="AM81" i="8"/>
  <c r="AL81" i="8"/>
  <c r="AK81" i="8"/>
  <c r="AJ81" i="8"/>
  <c r="AG81" i="8"/>
  <c r="AH81" i="8" s="1"/>
  <c r="AI81" i="8" s="1"/>
  <c r="AE81" i="8"/>
  <c r="AF81" i="8" s="1"/>
  <c r="AB81" i="8"/>
  <c r="AC81" i="8" s="1"/>
  <c r="AT80" i="8"/>
  <c r="AU80" i="8" s="1"/>
  <c r="AS80" i="8"/>
  <c r="AR80" i="8"/>
  <c r="AQ80" i="8"/>
  <c r="AP80" i="8"/>
  <c r="AO80" i="8"/>
  <c r="AN80" i="8"/>
  <c r="AM80" i="8"/>
  <c r="AL80" i="8"/>
  <c r="AK80" i="8"/>
  <c r="AJ80" i="8"/>
  <c r="AG80" i="8"/>
  <c r="AH80" i="8" s="1"/>
  <c r="AI80" i="8" s="1"/>
  <c r="AE80" i="8"/>
  <c r="AF80" i="8" s="1"/>
  <c r="AB80" i="8"/>
  <c r="AC80" i="8" s="1"/>
  <c r="AT79" i="8"/>
  <c r="AU79" i="8" s="1"/>
  <c r="AS79" i="8"/>
  <c r="AR79" i="8"/>
  <c r="AQ79" i="8"/>
  <c r="AP79" i="8"/>
  <c r="AO79" i="8"/>
  <c r="AN79" i="8"/>
  <c r="AM79" i="8"/>
  <c r="AL79" i="8"/>
  <c r="AK79" i="8"/>
  <c r="AJ79" i="8"/>
  <c r="AG79" i="8"/>
  <c r="AH79" i="8" s="1"/>
  <c r="AI79" i="8" s="1"/>
  <c r="AF79" i="8"/>
  <c r="AE79" i="8"/>
  <c r="AC79" i="8"/>
  <c r="AB79" i="8"/>
  <c r="AT78" i="8"/>
  <c r="AU78" i="8" s="1"/>
  <c r="AS78" i="8"/>
  <c r="AR78" i="8"/>
  <c r="AQ78" i="8"/>
  <c r="AP78" i="8"/>
  <c r="AO78" i="8"/>
  <c r="AN78" i="8"/>
  <c r="AM78" i="8"/>
  <c r="AL78" i="8"/>
  <c r="AK78" i="8"/>
  <c r="AJ78" i="8"/>
  <c r="AG78" i="8"/>
  <c r="AH78" i="8" s="1"/>
  <c r="AI78" i="8" s="1"/>
  <c r="AE78" i="8"/>
  <c r="AF78" i="8" s="1"/>
  <c r="AB78" i="8"/>
  <c r="AC78" i="8" s="1"/>
  <c r="AT77" i="8"/>
  <c r="AU77" i="8" s="1"/>
  <c r="AS77" i="8"/>
  <c r="AR77" i="8"/>
  <c r="AQ77" i="8"/>
  <c r="AP77" i="8"/>
  <c r="AO77" i="8"/>
  <c r="AN77" i="8"/>
  <c r="AM77" i="8"/>
  <c r="AL77" i="8"/>
  <c r="AK77" i="8"/>
  <c r="AJ77" i="8"/>
  <c r="AG77" i="8"/>
  <c r="AH77" i="8" s="1"/>
  <c r="AI77" i="8" s="1"/>
  <c r="AE77" i="8"/>
  <c r="AF77" i="8" s="1"/>
  <c r="AB77" i="8"/>
  <c r="AC77" i="8" s="1"/>
  <c r="AT76" i="8"/>
  <c r="AU76" i="8" s="1"/>
  <c r="AS76" i="8"/>
  <c r="AR76" i="8"/>
  <c r="AQ76" i="8"/>
  <c r="AP76" i="8"/>
  <c r="AO76" i="8"/>
  <c r="AN76" i="8"/>
  <c r="AM76" i="8"/>
  <c r="AL76" i="8"/>
  <c r="AK76" i="8"/>
  <c r="AJ76" i="8"/>
  <c r="AG76" i="8"/>
  <c r="AH76" i="8" s="1"/>
  <c r="AI76" i="8" s="1"/>
  <c r="AE76" i="8"/>
  <c r="AF76" i="8" s="1"/>
  <c r="AB76" i="8"/>
  <c r="AC76" i="8" s="1"/>
  <c r="AT75" i="8"/>
  <c r="AU75" i="8" s="1"/>
  <c r="AS75" i="8"/>
  <c r="AR75" i="8"/>
  <c r="AQ75" i="8"/>
  <c r="AP75" i="8"/>
  <c r="AO75" i="8"/>
  <c r="AN75" i="8"/>
  <c r="AM75" i="8"/>
  <c r="AL75" i="8"/>
  <c r="AK75" i="8"/>
  <c r="AJ75" i="8"/>
  <c r="AG75" i="8"/>
  <c r="AH75" i="8" s="1"/>
  <c r="AI75" i="8" s="1"/>
  <c r="AE75" i="8"/>
  <c r="AF75" i="8" s="1"/>
  <c r="AB75" i="8"/>
  <c r="AC75" i="8" s="1"/>
  <c r="AT74" i="8"/>
  <c r="AU74" i="8" s="1"/>
  <c r="AS74" i="8"/>
  <c r="AR74" i="8"/>
  <c r="AQ74" i="8"/>
  <c r="AP74" i="8"/>
  <c r="AO74" i="8"/>
  <c r="AN74" i="8"/>
  <c r="AM74" i="8"/>
  <c r="AL74" i="8"/>
  <c r="AK74" i="8"/>
  <c r="AJ74" i="8"/>
  <c r="AG74" i="8"/>
  <c r="AH74" i="8" s="1"/>
  <c r="AI74" i="8" s="1"/>
  <c r="AE74" i="8"/>
  <c r="AF74" i="8" s="1"/>
  <c r="AB74" i="8"/>
  <c r="AC74" i="8" s="1"/>
  <c r="AT73" i="8"/>
  <c r="AU73" i="8" s="1"/>
  <c r="AS73" i="8"/>
  <c r="AR73" i="8"/>
  <c r="AQ73" i="8"/>
  <c r="AP73" i="8"/>
  <c r="AO73" i="8"/>
  <c r="AN73" i="8"/>
  <c r="AM73" i="8"/>
  <c r="AL73" i="8"/>
  <c r="AK73" i="8"/>
  <c r="AJ73" i="8"/>
  <c r="AH73" i="8"/>
  <c r="AI73" i="8" s="1"/>
  <c r="AG73" i="8"/>
  <c r="AF73" i="8"/>
  <c r="AE73" i="8"/>
  <c r="AB73" i="8"/>
  <c r="AC73" i="8" s="1"/>
  <c r="AT72" i="8"/>
  <c r="AU72" i="8" s="1"/>
  <c r="AS72" i="8"/>
  <c r="AR72" i="8"/>
  <c r="AQ72" i="8"/>
  <c r="AP72" i="8"/>
  <c r="AO72" i="8"/>
  <c r="AN72" i="8"/>
  <c r="AM72" i="8"/>
  <c r="AL72" i="8"/>
  <c r="AK72" i="8"/>
  <c r="AJ72" i="8"/>
  <c r="AG72" i="8"/>
  <c r="AH72" i="8" s="1"/>
  <c r="AI72" i="8" s="1"/>
  <c r="AE72" i="8"/>
  <c r="AF72" i="8" s="1"/>
  <c r="AB72" i="8"/>
  <c r="AC72" i="8" s="1"/>
  <c r="AT71" i="8"/>
  <c r="AU71" i="8" s="1"/>
  <c r="AS71" i="8"/>
  <c r="AR71" i="8"/>
  <c r="AQ71" i="8"/>
  <c r="AP71" i="8"/>
  <c r="AO71" i="8"/>
  <c r="AN71" i="8"/>
  <c r="AM71" i="8"/>
  <c r="AL71" i="8"/>
  <c r="AK71" i="8"/>
  <c r="AJ71" i="8"/>
  <c r="AG71" i="8"/>
  <c r="AH71" i="8" s="1"/>
  <c r="AI71" i="8" s="1"/>
  <c r="AE71" i="8"/>
  <c r="AF71" i="8" s="1"/>
  <c r="AB71" i="8"/>
  <c r="AC71" i="8" s="1"/>
  <c r="AT70" i="8"/>
  <c r="AU70" i="8" s="1"/>
  <c r="AS70" i="8"/>
  <c r="AR70" i="8"/>
  <c r="AQ70" i="8"/>
  <c r="AP70" i="8"/>
  <c r="AO70" i="8"/>
  <c r="AN70" i="8"/>
  <c r="AM70" i="8"/>
  <c r="AL70" i="8"/>
  <c r="AK70" i="8"/>
  <c r="AJ70" i="8"/>
  <c r="AG70" i="8"/>
  <c r="AH70" i="8" s="1"/>
  <c r="AI70" i="8" s="1"/>
  <c r="AE70" i="8"/>
  <c r="AF70" i="8" s="1"/>
  <c r="AB70" i="8"/>
  <c r="AC70" i="8" s="1"/>
  <c r="AT69" i="8"/>
  <c r="AU69" i="8" s="1"/>
  <c r="AS69" i="8"/>
  <c r="AR69" i="8"/>
  <c r="AQ69" i="8"/>
  <c r="AP69" i="8"/>
  <c r="AO69" i="8"/>
  <c r="AN69" i="8"/>
  <c r="AM69" i="8"/>
  <c r="AL69" i="8"/>
  <c r="AK69" i="8"/>
  <c r="AJ69" i="8"/>
  <c r="AG69" i="8"/>
  <c r="AH69" i="8" s="1"/>
  <c r="AI69" i="8" s="1"/>
  <c r="AE69" i="8"/>
  <c r="AF69" i="8" s="1"/>
  <c r="AB69" i="8"/>
  <c r="AC69" i="8" s="1"/>
  <c r="AT68" i="8"/>
  <c r="AU68" i="8" s="1"/>
  <c r="AS68" i="8"/>
  <c r="AR68" i="8"/>
  <c r="AQ68" i="8"/>
  <c r="AP68" i="8"/>
  <c r="AO68" i="8"/>
  <c r="AN68" i="8"/>
  <c r="AM68" i="8"/>
  <c r="AL68" i="8"/>
  <c r="AK68" i="8"/>
  <c r="AJ68" i="8"/>
  <c r="AG68" i="8"/>
  <c r="AH68" i="8" s="1"/>
  <c r="AI68" i="8" s="1"/>
  <c r="AE68" i="8"/>
  <c r="AF68" i="8" s="1"/>
  <c r="AB68" i="8"/>
  <c r="AC68" i="8" s="1"/>
  <c r="AT67" i="8"/>
  <c r="AU67" i="8" s="1"/>
  <c r="AS67" i="8"/>
  <c r="AR67" i="8"/>
  <c r="AQ67" i="8"/>
  <c r="AP67" i="8"/>
  <c r="AO67" i="8"/>
  <c r="AN67" i="8"/>
  <c r="AM67" i="8"/>
  <c r="AL67" i="8"/>
  <c r="AK67" i="8"/>
  <c r="AJ67" i="8"/>
  <c r="AG67" i="8"/>
  <c r="AH67" i="8" s="1"/>
  <c r="AI67" i="8" s="1"/>
  <c r="AE67" i="8"/>
  <c r="AF67" i="8" s="1"/>
  <c r="AB67" i="8"/>
  <c r="AC67" i="8" s="1"/>
  <c r="AT66" i="8"/>
  <c r="AU66" i="8" s="1"/>
  <c r="AS66" i="8"/>
  <c r="AR66" i="8"/>
  <c r="AQ66" i="8"/>
  <c r="AP66" i="8"/>
  <c r="AO66" i="8"/>
  <c r="AN66" i="8"/>
  <c r="AM66" i="8"/>
  <c r="AL66" i="8"/>
  <c r="AK66" i="8"/>
  <c r="AJ66" i="8"/>
  <c r="AG66" i="8"/>
  <c r="AH66" i="8" s="1"/>
  <c r="AI66" i="8" s="1"/>
  <c r="AE66" i="8"/>
  <c r="AF66" i="8" s="1"/>
  <c r="AB66" i="8"/>
  <c r="AC66" i="8" s="1"/>
  <c r="AT65" i="8"/>
  <c r="AU65" i="8" s="1"/>
  <c r="AS65" i="8"/>
  <c r="AR65" i="8"/>
  <c r="AQ65" i="8"/>
  <c r="AP65" i="8"/>
  <c r="AO65" i="8"/>
  <c r="AN65" i="8"/>
  <c r="AM65" i="8"/>
  <c r="AL65" i="8"/>
  <c r="AK65" i="8"/>
  <c r="AJ65" i="8"/>
  <c r="AG65" i="8"/>
  <c r="AH65" i="8" s="1"/>
  <c r="AI65" i="8" s="1"/>
  <c r="AE65" i="8"/>
  <c r="AF65" i="8" s="1"/>
  <c r="AB65" i="8"/>
  <c r="AC65" i="8" s="1"/>
  <c r="AT64" i="8"/>
  <c r="AU64" i="8" s="1"/>
  <c r="AS64" i="8"/>
  <c r="AR64" i="8"/>
  <c r="AQ64" i="8"/>
  <c r="AP64" i="8"/>
  <c r="AO64" i="8"/>
  <c r="AN64" i="8"/>
  <c r="AM64" i="8"/>
  <c r="AL64" i="8"/>
  <c r="AK64" i="8"/>
  <c r="AJ64" i="8"/>
  <c r="AG64" i="8"/>
  <c r="AH64" i="8" s="1"/>
  <c r="AI64" i="8" s="1"/>
  <c r="AE64" i="8"/>
  <c r="AF64" i="8" s="1"/>
  <c r="AB64" i="8"/>
  <c r="AC64" i="8" s="1"/>
  <c r="AT63" i="8"/>
  <c r="AU63" i="8" s="1"/>
  <c r="AS63" i="8"/>
  <c r="AR63" i="8"/>
  <c r="AQ63" i="8"/>
  <c r="AP63" i="8"/>
  <c r="AO63" i="8"/>
  <c r="AN63" i="8"/>
  <c r="AM63" i="8"/>
  <c r="AL63" i="8"/>
  <c r="AK63" i="8"/>
  <c r="AJ63" i="8"/>
  <c r="AG63" i="8"/>
  <c r="AH63" i="8" s="1"/>
  <c r="AI63" i="8" s="1"/>
  <c r="AE63" i="8"/>
  <c r="AF63" i="8" s="1"/>
  <c r="AB63" i="8"/>
  <c r="AC63" i="8" s="1"/>
  <c r="AT62" i="8"/>
  <c r="AU62" i="8" s="1"/>
  <c r="AS62" i="8"/>
  <c r="AR62" i="8"/>
  <c r="AQ62" i="8"/>
  <c r="AP62" i="8"/>
  <c r="AO62" i="8"/>
  <c r="AN62" i="8"/>
  <c r="AM62" i="8"/>
  <c r="AL62" i="8"/>
  <c r="AK62" i="8"/>
  <c r="AJ62" i="8"/>
  <c r="AG62" i="8"/>
  <c r="AH62" i="8" s="1"/>
  <c r="AI62" i="8" s="1"/>
  <c r="AE62" i="8"/>
  <c r="AF62" i="8" s="1"/>
  <c r="AB62" i="8"/>
  <c r="AC62" i="8" s="1"/>
  <c r="AT61" i="8"/>
  <c r="AU61" i="8" s="1"/>
  <c r="AS61" i="8"/>
  <c r="AR61" i="8"/>
  <c r="AQ61" i="8"/>
  <c r="AP61" i="8"/>
  <c r="AO61" i="8"/>
  <c r="AN61" i="8"/>
  <c r="AM61" i="8"/>
  <c r="AL61" i="8"/>
  <c r="AK61" i="8"/>
  <c r="AJ61" i="8"/>
  <c r="AG61" i="8"/>
  <c r="AH61" i="8" s="1"/>
  <c r="AI61" i="8" s="1"/>
  <c r="AE61" i="8"/>
  <c r="AF61" i="8" s="1"/>
  <c r="AB61" i="8"/>
  <c r="AC61" i="8" s="1"/>
  <c r="AT60" i="8"/>
  <c r="AU60" i="8" s="1"/>
  <c r="AS60" i="8"/>
  <c r="AR60" i="8"/>
  <c r="AQ60" i="8"/>
  <c r="AP60" i="8"/>
  <c r="AO60" i="8"/>
  <c r="AN60" i="8"/>
  <c r="AM60" i="8"/>
  <c r="AL60" i="8"/>
  <c r="AK60" i="8"/>
  <c r="AJ60" i="8"/>
  <c r="AG60" i="8"/>
  <c r="AH60" i="8" s="1"/>
  <c r="AI60" i="8" s="1"/>
  <c r="AE60" i="8"/>
  <c r="AF60" i="8" s="1"/>
  <c r="AB60" i="8"/>
  <c r="AC60" i="8" s="1"/>
  <c r="AT59" i="8"/>
  <c r="AU59" i="8" s="1"/>
  <c r="AS59" i="8"/>
  <c r="AR59" i="8"/>
  <c r="AQ59" i="8"/>
  <c r="AP59" i="8"/>
  <c r="AO59" i="8"/>
  <c r="AN59" i="8"/>
  <c r="AM59" i="8"/>
  <c r="AL59" i="8"/>
  <c r="AK59" i="8"/>
  <c r="AJ59" i="8"/>
  <c r="AG59" i="8"/>
  <c r="AH59" i="8" s="1"/>
  <c r="AI59" i="8" s="1"/>
  <c r="AE59" i="8"/>
  <c r="AF59" i="8" s="1"/>
  <c r="AB59" i="8"/>
  <c r="AC59" i="8" s="1"/>
  <c r="AT58" i="8"/>
  <c r="AU58" i="8" s="1"/>
  <c r="AS58" i="8"/>
  <c r="AR58" i="8"/>
  <c r="AQ58" i="8"/>
  <c r="AP58" i="8"/>
  <c r="AO58" i="8"/>
  <c r="AN58" i="8"/>
  <c r="AM58" i="8"/>
  <c r="AL58" i="8"/>
  <c r="AK58" i="8"/>
  <c r="AJ58" i="8"/>
  <c r="AG58" i="8"/>
  <c r="AH58" i="8" s="1"/>
  <c r="AI58" i="8" s="1"/>
  <c r="AE58" i="8"/>
  <c r="AF58" i="8" s="1"/>
  <c r="AB58" i="8"/>
  <c r="AC58" i="8" s="1"/>
  <c r="AT57" i="8"/>
  <c r="AU57" i="8" s="1"/>
  <c r="AS57" i="8"/>
  <c r="AR57" i="8"/>
  <c r="AQ57" i="8"/>
  <c r="AP57" i="8"/>
  <c r="AO57" i="8"/>
  <c r="AN57" i="8"/>
  <c r="AM57" i="8"/>
  <c r="AL57" i="8"/>
  <c r="AK57" i="8"/>
  <c r="AJ57" i="8"/>
  <c r="AG57" i="8"/>
  <c r="AH57" i="8" s="1"/>
  <c r="AI57" i="8" s="1"/>
  <c r="AE57" i="8"/>
  <c r="AF57" i="8" s="1"/>
  <c r="AB57" i="8"/>
  <c r="AC57" i="8" s="1"/>
  <c r="AT56" i="8"/>
  <c r="AU56" i="8" s="1"/>
  <c r="AS56" i="8"/>
  <c r="AR56" i="8"/>
  <c r="AQ56" i="8"/>
  <c r="AP56" i="8"/>
  <c r="AO56" i="8"/>
  <c r="AN56" i="8"/>
  <c r="AM56" i="8"/>
  <c r="AL56" i="8"/>
  <c r="AK56" i="8"/>
  <c r="AJ56" i="8"/>
  <c r="AG56" i="8"/>
  <c r="AH56" i="8" s="1"/>
  <c r="AI56" i="8" s="1"/>
  <c r="AE56" i="8"/>
  <c r="AF56" i="8" s="1"/>
  <c r="AB56" i="8"/>
  <c r="AC56" i="8" s="1"/>
  <c r="AT55" i="8"/>
  <c r="AU55" i="8" s="1"/>
  <c r="AS55" i="8"/>
  <c r="AR55" i="8"/>
  <c r="AQ55" i="8"/>
  <c r="AP55" i="8"/>
  <c r="AO55" i="8"/>
  <c r="AN55" i="8"/>
  <c r="AM55" i="8"/>
  <c r="AL55" i="8"/>
  <c r="AK55" i="8"/>
  <c r="AJ55" i="8"/>
  <c r="AG55" i="8"/>
  <c r="AH55" i="8" s="1"/>
  <c r="AI55" i="8" s="1"/>
  <c r="AE55" i="8"/>
  <c r="AF55" i="8" s="1"/>
  <c r="AB55" i="8"/>
  <c r="AC55" i="8" s="1"/>
  <c r="AT54" i="8"/>
  <c r="AU54" i="8" s="1"/>
  <c r="AS54" i="8"/>
  <c r="AR54" i="8"/>
  <c r="AQ54" i="8"/>
  <c r="AP54" i="8"/>
  <c r="AO54" i="8"/>
  <c r="AN54" i="8"/>
  <c r="AM54" i="8"/>
  <c r="AL54" i="8"/>
  <c r="AK54" i="8"/>
  <c r="AJ54" i="8"/>
  <c r="AG54" i="8"/>
  <c r="AH54" i="8" s="1"/>
  <c r="AI54" i="8" s="1"/>
  <c r="AE54" i="8"/>
  <c r="AF54" i="8" s="1"/>
  <c r="AB54" i="8"/>
  <c r="AC54" i="8" s="1"/>
  <c r="AT53" i="8"/>
  <c r="AU53" i="8" s="1"/>
  <c r="AS53" i="8"/>
  <c r="AR53" i="8"/>
  <c r="AQ53" i="8"/>
  <c r="AP53" i="8"/>
  <c r="AO53" i="8"/>
  <c r="AN53" i="8"/>
  <c r="AM53" i="8"/>
  <c r="AL53" i="8"/>
  <c r="AK53" i="8"/>
  <c r="AJ53" i="8"/>
  <c r="AG53" i="8"/>
  <c r="AH53" i="8" s="1"/>
  <c r="AI53" i="8" s="1"/>
  <c r="AE53" i="8"/>
  <c r="AF53" i="8" s="1"/>
  <c r="AB53" i="8"/>
  <c r="AC53" i="8" s="1"/>
  <c r="AT52" i="8"/>
  <c r="AU52" i="8" s="1"/>
  <c r="AS52" i="8"/>
  <c r="AR52" i="8"/>
  <c r="AQ52" i="8"/>
  <c r="AP52" i="8"/>
  <c r="AO52" i="8"/>
  <c r="AN52" i="8"/>
  <c r="AM52" i="8"/>
  <c r="AL52" i="8"/>
  <c r="AK52" i="8"/>
  <c r="AJ52" i="8"/>
  <c r="AG52" i="8"/>
  <c r="AH52" i="8" s="1"/>
  <c r="AI52" i="8" s="1"/>
  <c r="AF52" i="8"/>
  <c r="AE52" i="8"/>
  <c r="AB52" i="8"/>
  <c r="AC52" i="8" s="1"/>
  <c r="AT51" i="8"/>
  <c r="AU51" i="8" s="1"/>
  <c r="AS51" i="8"/>
  <c r="AR51" i="8"/>
  <c r="AQ51" i="8"/>
  <c r="AP51" i="8"/>
  <c r="AO51" i="8"/>
  <c r="AN51" i="8"/>
  <c r="AM51" i="8"/>
  <c r="AL51" i="8"/>
  <c r="AK51" i="8"/>
  <c r="AJ51" i="8"/>
  <c r="AG51" i="8"/>
  <c r="AH51" i="8" s="1"/>
  <c r="AI51" i="8" s="1"/>
  <c r="AE51" i="8"/>
  <c r="AF51" i="8" s="1"/>
  <c r="AB51" i="8"/>
  <c r="AC51" i="8" s="1"/>
  <c r="AT50" i="8"/>
  <c r="AU50" i="8" s="1"/>
  <c r="AS50" i="8"/>
  <c r="AR50" i="8"/>
  <c r="AQ50" i="8"/>
  <c r="AP50" i="8"/>
  <c r="AO50" i="8"/>
  <c r="AN50" i="8"/>
  <c r="AM50" i="8"/>
  <c r="AL50" i="8"/>
  <c r="AK50" i="8"/>
  <c r="AJ50" i="8"/>
  <c r="AG50" i="8"/>
  <c r="AH50" i="8" s="1"/>
  <c r="AI50" i="8" s="1"/>
  <c r="AE50" i="8"/>
  <c r="AF50" i="8" s="1"/>
  <c r="AB50" i="8"/>
  <c r="AC50" i="8" s="1"/>
  <c r="AT49" i="8"/>
  <c r="AU49" i="8" s="1"/>
  <c r="AS49" i="8"/>
  <c r="AR49" i="8"/>
  <c r="AQ49" i="8"/>
  <c r="AP49" i="8"/>
  <c r="AO49" i="8"/>
  <c r="AN49" i="8"/>
  <c r="AM49" i="8"/>
  <c r="AL49" i="8"/>
  <c r="AK49" i="8"/>
  <c r="AJ49" i="8"/>
  <c r="AG49" i="8"/>
  <c r="AH49" i="8" s="1"/>
  <c r="AI49" i="8" s="1"/>
  <c r="AE49" i="8"/>
  <c r="AF49" i="8" s="1"/>
  <c r="AB49" i="8"/>
  <c r="AC49" i="8" s="1"/>
  <c r="AT48" i="8"/>
  <c r="AU48" i="8" s="1"/>
  <c r="AS48" i="8"/>
  <c r="AR48" i="8"/>
  <c r="AQ48" i="8"/>
  <c r="AP48" i="8"/>
  <c r="AO48" i="8"/>
  <c r="AN48" i="8"/>
  <c r="AM48" i="8"/>
  <c r="AL48" i="8"/>
  <c r="AK48" i="8"/>
  <c r="AJ48" i="8"/>
  <c r="AG48" i="8"/>
  <c r="AH48" i="8" s="1"/>
  <c r="AI48" i="8" s="1"/>
  <c r="AE48" i="8"/>
  <c r="AF48" i="8" s="1"/>
  <c r="AB48" i="8"/>
  <c r="AC48" i="8" s="1"/>
  <c r="AT47" i="8"/>
  <c r="AU47" i="8" s="1"/>
  <c r="AS47" i="8"/>
  <c r="AR47" i="8"/>
  <c r="AQ47" i="8"/>
  <c r="AP47" i="8"/>
  <c r="AO47" i="8"/>
  <c r="AN47" i="8"/>
  <c r="AM47" i="8"/>
  <c r="AL47" i="8"/>
  <c r="AK47" i="8"/>
  <c r="AJ47" i="8"/>
  <c r="AG47" i="8"/>
  <c r="AH47" i="8" s="1"/>
  <c r="AI47" i="8" s="1"/>
  <c r="AE47" i="8"/>
  <c r="AF47" i="8" s="1"/>
  <c r="AB47" i="8"/>
  <c r="AC47" i="8" s="1"/>
  <c r="AT46" i="8"/>
  <c r="AU46" i="8" s="1"/>
  <c r="AS46" i="8"/>
  <c r="AR46" i="8"/>
  <c r="AQ46" i="8"/>
  <c r="AP46" i="8"/>
  <c r="AO46" i="8"/>
  <c r="AN46" i="8"/>
  <c r="AM46" i="8"/>
  <c r="AL46" i="8"/>
  <c r="AK46" i="8"/>
  <c r="AJ46" i="8"/>
  <c r="AG46" i="8"/>
  <c r="AH46" i="8" s="1"/>
  <c r="AI46" i="8" s="1"/>
  <c r="AE46" i="8"/>
  <c r="AF46" i="8" s="1"/>
  <c r="AB46" i="8"/>
  <c r="AC46" i="8" s="1"/>
  <c r="AT45" i="8"/>
  <c r="AU45" i="8" s="1"/>
  <c r="AS45" i="8"/>
  <c r="AR45" i="8"/>
  <c r="AQ45" i="8"/>
  <c r="AP45" i="8"/>
  <c r="AO45" i="8"/>
  <c r="AN45" i="8"/>
  <c r="AM45" i="8"/>
  <c r="AL45" i="8"/>
  <c r="AK45" i="8"/>
  <c r="AJ45" i="8"/>
  <c r="AG45" i="8"/>
  <c r="AH45" i="8" s="1"/>
  <c r="AI45" i="8" s="1"/>
  <c r="AE45" i="8"/>
  <c r="AF45" i="8" s="1"/>
  <c r="AB45" i="8"/>
  <c r="AC45" i="8" s="1"/>
  <c r="AT44" i="8"/>
  <c r="AU44" i="8" s="1"/>
  <c r="AS44" i="8"/>
  <c r="AR44" i="8"/>
  <c r="AQ44" i="8"/>
  <c r="AP44" i="8"/>
  <c r="AO44" i="8"/>
  <c r="AN44" i="8"/>
  <c r="AM44" i="8"/>
  <c r="AL44" i="8"/>
  <c r="AK44" i="8"/>
  <c r="AJ44" i="8"/>
  <c r="AG44" i="8"/>
  <c r="AH44" i="8" s="1"/>
  <c r="AI44" i="8" s="1"/>
  <c r="AE44" i="8"/>
  <c r="AF44" i="8" s="1"/>
  <c r="AB44" i="8"/>
  <c r="AC44" i="8" s="1"/>
  <c r="AT43" i="8"/>
  <c r="AU43" i="8" s="1"/>
  <c r="AS43" i="8"/>
  <c r="AR43" i="8"/>
  <c r="AQ43" i="8"/>
  <c r="AP43" i="8"/>
  <c r="AO43" i="8"/>
  <c r="AN43" i="8"/>
  <c r="AM43" i="8"/>
  <c r="AL43" i="8"/>
  <c r="AK43" i="8"/>
  <c r="AJ43" i="8"/>
  <c r="AG43" i="8"/>
  <c r="AH43" i="8" s="1"/>
  <c r="AI43" i="8" s="1"/>
  <c r="AE43" i="8"/>
  <c r="AF43" i="8" s="1"/>
  <c r="AB43" i="8"/>
  <c r="AC43" i="8" s="1"/>
  <c r="AT42" i="8"/>
  <c r="AU42" i="8" s="1"/>
  <c r="AS42" i="8"/>
  <c r="AR42" i="8"/>
  <c r="AQ42" i="8"/>
  <c r="AP42" i="8"/>
  <c r="AO42" i="8"/>
  <c r="AN42" i="8"/>
  <c r="AM42" i="8"/>
  <c r="AL42" i="8"/>
  <c r="AK42" i="8"/>
  <c r="AJ42" i="8"/>
  <c r="AG42" i="8"/>
  <c r="AH42" i="8" s="1"/>
  <c r="AI42" i="8" s="1"/>
  <c r="AE42" i="8"/>
  <c r="AF42" i="8" s="1"/>
  <c r="AB42" i="8"/>
  <c r="AC42" i="8" s="1"/>
  <c r="AT41" i="8"/>
  <c r="AU41" i="8" s="1"/>
  <c r="AS41" i="8"/>
  <c r="AR41" i="8"/>
  <c r="AQ41" i="8"/>
  <c r="AP41" i="8"/>
  <c r="AO41" i="8"/>
  <c r="AN41" i="8"/>
  <c r="AM41" i="8"/>
  <c r="AL41" i="8"/>
  <c r="AK41" i="8"/>
  <c r="AJ41" i="8"/>
  <c r="AG41" i="8"/>
  <c r="AH41" i="8" s="1"/>
  <c r="AI41" i="8" s="1"/>
  <c r="AE41" i="8"/>
  <c r="AF41" i="8" s="1"/>
  <c r="AB41" i="8"/>
  <c r="AC41" i="8" s="1"/>
  <c r="AT40" i="8"/>
  <c r="AU40" i="8" s="1"/>
  <c r="AS40" i="8"/>
  <c r="AR40" i="8"/>
  <c r="AQ40" i="8"/>
  <c r="AP40" i="8"/>
  <c r="AO40" i="8"/>
  <c r="AN40" i="8"/>
  <c r="AM40" i="8"/>
  <c r="AL40" i="8"/>
  <c r="AK40" i="8"/>
  <c r="AJ40" i="8"/>
  <c r="AG40" i="8"/>
  <c r="AH40" i="8" s="1"/>
  <c r="AI40" i="8" s="1"/>
  <c r="AE40" i="8"/>
  <c r="AF40" i="8" s="1"/>
  <c r="AB40" i="8"/>
  <c r="AC40" i="8" s="1"/>
  <c r="AT39" i="8"/>
  <c r="AU39" i="8" s="1"/>
  <c r="AS39" i="8"/>
  <c r="AR39" i="8"/>
  <c r="AQ39" i="8"/>
  <c r="AP39" i="8"/>
  <c r="AO39" i="8"/>
  <c r="AN39" i="8"/>
  <c r="AM39" i="8"/>
  <c r="AL39" i="8"/>
  <c r="AK39" i="8"/>
  <c r="AJ39" i="8"/>
  <c r="AG39" i="8"/>
  <c r="AH39" i="8" s="1"/>
  <c r="AI39" i="8" s="1"/>
  <c r="AE39" i="8"/>
  <c r="AF39" i="8" s="1"/>
  <c r="AC39" i="8"/>
  <c r="AB39" i="8"/>
  <c r="AT38" i="8"/>
  <c r="AU38" i="8" s="1"/>
  <c r="AS38" i="8"/>
  <c r="AR38" i="8"/>
  <c r="AQ38" i="8"/>
  <c r="AP38" i="8"/>
  <c r="AO38" i="8"/>
  <c r="AN38" i="8"/>
  <c r="AM38" i="8"/>
  <c r="AL38" i="8"/>
  <c r="AK38" i="8"/>
  <c r="AJ38" i="8"/>
  <c r="AG38" i="8"/>
  <c r="AH38" i="8" s="1"/>
  <c r="AI38" i="8" s="1"/>
  <c r="AF38" i="8"/>
  <c r="AE38" i="8"/>
  <c r="AC38" i="8"/>
  <c r="AB38" i="8"/>
  <c r="AT37" i="8"/>
  <c r="AU37" i="8" s="1"/>
  <c r="AS37" i="8"/>
  <c r="AR37" i="8"/>
  <c r="AQ37" i="8"/>
  <c r="AP37" i="8"/>
  <c r="AO37" i="8"/>
  <c r="AN37" i="8"/>
  <c r="AM37" i="8"/>
  <c r="AL37" i="8"/>
  <c r="AK37" i="8"/>
  <c r="AJ37" i="8"/>
  <c r="AG37" i="8"/>
  <c r="AH37" i="8" s="1"/>
  <c r="AI37" i="8" s="1"/>
  <c r="AF37" i="8"/>
  <c r="AE37" i="8"/>
  <c r="AC37" i="8"/>
  <c r="AB37" i="8"/>
  <c r="AT36" i="8"/>
  <c r="AU36" i="8" s="1"/>
  <c r="AS36" i="8"/>
  <c r="AR36" i="8"/>
  <c r="AQ36" i="8"/>
  <c r="AP36" i="8"/>
  <c r="AO36" i="8"/>
  <c r="AN36" i="8"/>
  <c r="AM36" i="8"/>
  <c r="AL36" i="8"/>
  <c r="AK36" i="8"/>
  <c r="AJ36" i="8"/>
  <c r="AG36" i="8"/>
  <c r="AH36" i="8" s="1"/>
  <c r="AI36" i="8" s="1"/>
  <c r="AE36" i="8"/>
  <c r="AF36" i="8" s="1"/>
  <c r="AB36" i="8"/>
  <c r="AC36" i="8" s="1"/>
  <c r="AT35" i="8"/>
  <c r="AU35" i="8" s="1"/>
  <c r="AS35" i="8"/>
  <c r="AR35" i="8"/>
  <c r="AQ35" i="8"/>
  <c r="AP35" i="8"/>
  <c r="AO35" i="8"/>
  <c r="AN35" i="8"/>
  <c r="AM35" i="8"/>
  <c r="AL35" i="8"/>
  <c r="AK35" i="8"/>
  <c r="AJ35" i="8"/>
  <c r="AG35" i="8"/>
  <c r="AH35" i="8" s="1"/>
  <c r="AI35" i="8" s="1"/>
  <c r="AE35" i="8"/>
  <c r="AF35" i="8" s="1"/>
  <c r="AB35" i="8"/>
  <c r="AC35" i="8" s="1"/>
  <c r="AT34" i="8"/>
  <c r="AU34" i="8" s="1"/>
  <c r="AS34" i="8"/>
  <c r="AR34" i="8"/>
  <c r="AQ34" i="8"/>
  <c r="AP34" i="8"/>
  <c r="AO34" i="8"/>
  <c r="AN34" i="8"/>
  <c r="AM34" i="8"/>
  <c r="AL34" i="8"/>
  <c r="AK34" i="8"/>
  <c r="AJ34" i="8"/>
  <c r="AG34" i="8"/>
  <c r="AH34" i="8" s="1"/>
  <c r="AI34" i="8" s="1"/>
  <c r="AE34" i="8"/>
  <c r="AF34" i="8" s="1"/>
  <c r="AB34" i="8"/>
  <c r="AC34" i="8" s="1"/>
  <c r="AT33" i="8"/>
  <c r="AU33" i="8" s="1"/>
  <c r="AS33" i="8"/>
  <c r="AR33" i="8"/>
  <c r="AQ33" i="8"/>
  <c r="AP33" i="8"/>
  <c r="AO33" i="8"/>
  <c r="AN33" i="8"/>
  <c r="AM33" i="8"/>
  <c r="AL33" i="8"/>
  <c r="AK33" i="8"/>
  <c r="AJ33" i="8"/>
  <c r="AG33" i="8"/>
  <c r="AH33" i="8" s="1"/>
  <c r="AI33" i="8" s="1"/>
  <c r="AE33" i="8"/>
  <c r="AF33" i="8" s="1"/>
  <c r="AB33" i="8"/>
  <c r="AC33" i="8" s="1"/>
  <c r="AT32" i="8"/>
  <c r="AU32" i="8" s="1"/>
  <c r="AS32" i="8"/>
  <c r="AR32" i="8"/>
  <c r="AQ32" i="8"/>
  <c r="AP32" i="8"/>
  <c r="AO32" i="8"/>
  <c r="AN32" i="8"/>
  <c r="AM32" i="8"/>
  <c r="AL32" i="8"/>
  <c r="AK32" i="8"/>
  <c r="AJ32" i="8"/>
  <c r="AG32" i="8"/>
  <c r="AH32" i="8" s="1"/>
  <c r="AI32" i="8" s="1"/>
  <c r="AF32" i="8"/>
  <c r="AE32" i="8"/>
  <c r="AB32" i="8"/>
  <c r="AC32" i="8" s="1"/>
  <c r="AT31" i="8"/>
  <c r="AU31" i="8" s="1"/>
  <c r="AS31" i="8"/>
  <c r="AR31" i="8"/>
  <c r="AQ31" i="8"/>
  <c r="AP31" i="8"/>
  <c r="AO31" i="8"/>
  <c r="AN31" i="8"/>
  <c r="AM31" i="8"/>
  <c r="AL31" i="8"/>
  <c r="AK31" i="8"/>
  <c r="AJ31" i="8"/>
  <c r="AH31" i="8"/>
  <c r="AI31" i="8" s="1"/>
  <c r="AG31" i="8"/>
  <c r="AF31" i="8"/>
  <c r="AE31" i="8"/>
  <c r="AB31" i="8"/>
  <c r="AC31" i="8" s="1"/>
  <c r="AT30" i="8"/>
  <c r="AU30" i="8" s="1"/>
  <c r="AS30" i="8"/>
  <c r="AR30" i="8"/>
  <c r="AQ30" i="8"/>
  <c r="AP30" i="8"/>
  <c r="AO30" i="8"/>
  <c r="AN30" i="8"/>
  <c r="AM30" i="8"/>
  <c r="AL30" i="8"/>
  <c r="AK30" i="8"/>
  <c r="AJ30" i="8"/>
  <c r="AH30" i="8"/>
  <c r="AI30" i="8" s="1"/>
  <c r="AG30" i="8"/>
  <c r="AE30" i="8"/>
  <c r="AF30" i="8" s="1"/>
  <c r="AB30" i="8"/>
  <c r="AC30" i="8" s="1"/>
  <c r="AT29" i="8"/>
  <c r="AU29" i="8" s="1"/>
  <c r="AS29" i="8"/>
  <c r="AR29" i="8"/>
  <c r="AQ29" i="8"/>
  <c r="AP29" i="8"/>
  <c r="AO29" i="8"/>
  <c r="AN29" i="8"/>
  <c r="AM29" i="8"/>
  <c r="AL29" i="8"/>
  <c r="AK29" i="8"/>
  <c r="AJ29" i="8"/>
  <c r="AG29" i="8"/>
  <c r="AH29" i="8" s="1"/>
  <c r="AI29" i="8" s="1"/>
  <c r="AE29" i="8"/>
  <c r="AF29" i="8" s="1"/>
  <c r="AB29" i="8"/>
  <c r="AC29" i="8" s="1"/>
  <c r="AU28" i="8"/>
  <c r="AT28" i="8"/>
  <c r="AS28" i="8"/>
  <c r="AR28" i="8"/>
  <c r="AQ28" i="8"/>
  <c r="AP28" i="8"/>
  <c r="AO28" i="8"/>
  <c r="AN28" i="8"/>
  <c r="AM28" i="8"/>
  <c r="AL28" i="8"/>
  <c r="AK28" i="8"/>
  <c r="AJ28" i="8"/>
  <c r="AG28" i="8"/>
  <c r="AH28" i="8" s="1"/>
  <c r="AI28" i="8" s="1"/>
  <c r="AE28" i="8"/>
  <c r="AF28" i="8" s="1"/>
  <c r="AB28" i="8"/>
  <c r="AC28" i="8" s="1"/>
  <c r="AT27" i="8"/>
  <c r="AU27" i="8" s="1"/>
  <c r="AS27" i="8"/>
  <c r="AR27" i="8"/>
  <c r="AQ27" i="8"/>
  <c r="AP27" i="8"/>
  <c r="AO27" i="8"/>
  <c r="AN27" i="8"/>
  <c r="AM27" i="8"/>
  <c r="AL27" i="8"/>
  <c r="AK27" i="8"/>
  <c r="AJ27" i="8"/>
  <c r="AG27" i="8"/>
  <c r="AH27" i="8" s="1"/>
  <c r="AI27" i="8" s="1"/>
  <c r="AE27" i="8"/>
  <c r="AF27" i="8" s="1"/>
  <c r="AB27" i="8"/>
  <c r="AC27" i="8" s="1"/>
  <c r="AT26" i="8"/>
  <c r="AU26" i="8" s="1"/>
  <c r="AS26" i="8"/>
  <c r="AR26" i="8"/>
  <c r="AQ26" i="8"/>
  <c r="AP26" i="8"/>
  <c r="AO26" i="8"/>
  <c r="AN26" i="8"/>
  <c r="AM26" i="8"/>
  <c r="AL26" i="8"/>
  <c r="AK26" i="8"/>
  <c r="AJ26" i="8"/>
  <c r="AG26" i="8"/>
  <c r="AH26" i="8" s="1"/>
  <c r="AI26" i="8" s="1"/>
  <c r="AE26" i="8"/>
  <c r="AF26" i="8" s="1"/>
  <c r="AC26" i="8"/>
  <c r="AB26" i="8"/>
  <c r="AT25" i="8"/>
  <c r="AU25" i="8" s="1"/>
  <c r="AS25" i="8"/>
  <c r="AR25" i="8"/>
  <c r="AQ25" i="8"/>
  <c r="AP25" i="8"/>
  <c r="AO25" i="8"/>
  <c r="AN25" i="8"/>
  <c r="AM25" i="8"/>
  <c r="AL25" i="8"/>
  <c r="AK25" i="8"/>
  <c r="AJ25" i="8"/>
  <c r="AG25" i="8"/>
  <c r="AH25" i="8" s="1"/>
  <c r="AI25" i="8" s="1"/>
  <c r="AE25" i="8"/>
  <c r="AF25" i="8" s="1"/>
  <c r="AB25" i="8"/>
  <c r="AC25" i="8" s="1"/>
  <c r="AT24" i="8"/>
  <c r="AU24" i="8" s="1"/>
  <c r="AS24" i="8"/>
  <c r="AR24" i="8"/>
  <c r="AQ24" i="8"/>
  <c r="AP24" i="8"/>
  <c r="AO24" i="8"/>
  <c r="AN24" i="8"/>
  <c r="AM24" i="8"/>
  <c r="AL24" i="8"/>
  <c r="AK24" i="8"/>
  <c r="AJ24" i="8"/>
  <c r="AG24" i="8"/>
  <c r="AH24" i="8" s="1"/>
  <c r="AI24" i="8" s="1"/>
  <c r="AE24" i="8"/>
  <c r="AF24" i="8" s="1"/>
  <c r="AB24" i="8"/>
  <c r="AC24" i="8" s="1"/>
  <c r="AT23" i="8"/>
  <c r="AU23" i="8" s="1"/>
  <c r="AS23" i="8"/>
  <c r="AR23" i="8"/>
  <c r="AQ23" i="8"/>
  <c r="AP23" i="8"/>
  <c r="AO23" i="8"/>
  <c r="AN23" i="8"/>
  <c r="AM23" i="8"/>
  <c r="AL23" i="8"/>
  <c r="AK23" i="8"/>
  <c r="AJ23" i="8"/>
  <c r="AG23" i="8"/>
  <c r="AH23" i="8" s="1"/>
  <c r="AI23" i="8" s="1"/>
  <c r="AE23" i="8"/>
  <c r="AF23" i="8" s="1"/>
  <c r="AB23" i="8"/>
  <c r="AC23" i="8" s="1"/>
  <c r="AT22" i="8"/>
  <c r="AU22" i="8" s="1"/>
  <c r="AS22" i="8"/>
  <c r="AR22" i="8"/>
  <c r="AQ22" i="8"/>
  <c r="AP22" i="8"/>
  <c r="AO22" i="8"/>
  <c r="AN22" i="8"/>
  <c r="AM22" i="8"/>
  <c r="AL22" i="8"/>
  <c r="AK22" i="8"/>
  <c r="AJ22" i="8"/>
  <c r="AG22" i="8"/>
  <c r="AH22" i="8" s="1"/>
  <c r="AI22" i="8" s="1"/>
  <c r="AE22" i="8"/>
  <c r="AF22" i="8" s="1"/>
  <c r="AB22" i="8"/>
  <c r="AC22" i="8" s="1"/>
  <c r="AT21" i="8"/>
  <c r="AU21" i="8" s="1"/>
  <c r="AS21" i="8"/>
  <c r="AR21" i="8"/>
  <c r="AQ21" i="8"/>
  <c r="AP21" i="8"/>
  <c r="AO21" i="8"/>
  <c r="AN21" i="8"/>
  <c r="AM21" i="8"/>
  <c r="AL21" i="8"/>
  <c r="AK21" i="8"/>
  <c r="AJ21" i="8"/>
  <c r="AG21" i="8"/>
  <c r="AH21" i="8" s="1"/>
  <c r="AI21" i="8" s="1"/>
  <c r="AE21" i="8"/>
  <c r="AF21" i="8" s="1"/>
  <c r="AB21" i="8"/>
  <c r="AC21" i="8" s="1"/>
  <c r="AT20" i="8"/>
  <c r="AU20" i="8" s="1"/>
  <c r="AS20" i="8"/>
  <c r="AR20" i="8"/>
  <c r="AQ20" i="8"/>
  <c r="AP20" i="8"/>
  <c r="AO20" i="8"/>
  <c r="AN20" i="8"/>
  <c r="AM20" i="8"/>
  <c r="AL20" i="8"/>
  <c r="AK20" i="8"/>
  <c r="AJ20" i="8"/>
  <c r="AG20" i="8"/>
  <c r="AH20" i="8" s="1"/>
  <c r="AI20" i="8" s="1"/>
  <c r="AE20" i="8"/>
  <c r="AF20" i="8" s="1"/>
  <c r="AB20" i="8"/>
  <c r="AC20" i="8" s="1"/>
  <c r="AT19" i="8"/>
  <c r="AU19" i="8" s="1"/>
  <c r="AS19" i="8"/>
  <c r="AR19" i="8"/>
  <c r="AQ19" i="8"/>
  <c r="AP19" i="8"/>
  <c r="AO19" i="8"/>
  <c r="AN19" i="8"/>
  <c r="AM19" i="8"/>
  <c r="AL19" i="8"/>
  <c r="AK19" i="8"/>
  <c r="AJ19" i="8"/>
  <c r="AG19" i="8"/>
  <c r="AH19" i="8" s="1"/>
  <c r="AI19" i="8" s="1"/>
  <c r="AE19" i="8"/>
  <c r="AF19" i="8" s="1"/>
  <c r="AB19" i="8"/>
  <c r="AC19" i="8" s="1"/>
  <c r="AT18" i="8"/>
  <c r="AU18" i="8" s="1"/>
  <c r="AS18" i="8"/>
  <c r="AR18" i="8"/>
  <c r="AQ18" i="8"/>
  <c r="AP18" i="8"/>
  <c r="AO18" i="8"/>
  <c r="AN18" i="8"/>
  <c r="AM18" i="8"/>
  <c r="AL18" i="8"/>
  <c r="AK18" i="8"/>
  <c r="AJ18" i="8"/>
  <c r="AG18" i="8"/>
  <c r="AH18" i="8" s="1"/>
  <c r="AI18" i="8" s="1"/>
  <c r="AE18" i="8"/>
  <c r="AF18" i="8" s="1"/>
  <c r="AB18" i="8"/>
  <c r="AC18" i="8" s="1"/>
  <c r="AT17" i="8"/>
  <c r="AU17" i="8" s="1"/>
  <c r="AS17" i="8"/>
  <c r="AR17" i="8"/>
  <c r="AQ17" i="8"/>
  <c r="AP17" i="8"/>
  <c r="AO17" i="8"/>
  <c r="AN17" i="8"/>
  <c r="AM17" i="8"/>
  <c r="AL17" i="8"/>
  <c r="AK17" i="8"/>
  <c r="AJ17" i="8"/>
  <c r="AG17" i="8"/>
  <c r="AH17" i="8" s="1"/>
  <c r="AI17" i="8" s="1"/>
  <c r="AE17" i="8"/>
  <c r="AF17" i="8" s="1"/>
  <c r="AB17" i="8"/>
  <c r="AC17" i="8" s="1"/>
  <c r="AT16" i="8"/>
  <c r="AU16" i="8" s="1"/>
  <c r="AS16" i="8"/>
  <c r="AR16" i="8"/>
  <c r="AQ16" i="8"/>
  <c r="AP16" i="8"/>
  <c r="AO16" i="8"/>
  <c r="AN16" i="8"/>
  <c r="AM16" i="8"/>
  <c r="AL16" i="8"/>
  <c r="AK16" i="8"/>
  <c r="AJ16" i="8"/>
  <c r="AG16" i="8"/>
  <c r="AH16" i="8" s="1"/>
  <c r="AI16" i="8" s="1"/>
  <c r="AE16" i="8"/>
  <c r="AF16" i="8" s="1"/>
  <c r="AB16" i="8"/>
  <c r="AC16" i="8" s="1"/>
  <c r="AT15" i="8"/>
  <c r="AU15" i="8" s="1"/>
  <c r="AS15" i="8"/>
  <c r="AR15" i="8"/>
  <c r="AQ15" i="8"/>
  <c r="AP15" i="8"/>
  <c r="AO15" i="8"/>
  <c r="AN15" i="8"/>
  <c r="AM15" i="8"/>
  <c r="AL15" i="8"/>
  <c r="AK15" i="8"/>
  <c r="AJ15" i="8"/>
  <c r="AG15" i="8"/>
  <c r="AH15" i="8" s="1"/>
  <c r="AI15" i="8" s="1"/>
  <c r="AE15" i="8"/>
  <c r="AF15" i="8" s="1"/>
  <c r="AB15" i="8"/>
  <c r="AC15" i="8" s="1"/>
  <c r="AT14" i="8"/>
  <c r="AU14" i="8" s="1"/>
  <c r="AS14" i="8"/>
  <c r="AR14" i="8"/>
  <c r="AQ14" i="8"/>
  <c r="AP14" i="8"/>
  <c r="AO14" i="8"/>
  <c r="AN14" i="8"/>
  <c r="AM14" i="8"/>
  <c r="AL14" i="8"/>
  <c r="AK14" i="8"/>
  <c r="AJ14" i="8"/>
  <c r="AG14" i="8"/>
  <c r="AH14" i="8" s="1"/>
  <c r="AI14" i="8" s="1"/>
  <c r="AE14" i="8"/>
  <c r="AF14" i="8" s="1"/>
  <c r="AB14" i="8"/>
  <c r="AC14" i="8" s="1"/>
  <c r="AT13" i="8"/>
  <c r="AU13" i="8" s="1"/>
  <c r="AS13" i="8"/>
  <c r="AR13" i="8"/>
  <c r="AQ13" i="8"/>
  <c r="AP13" i="8"/>
  <c r="AO13" i="8"/>
  <c r="AN13" i="8"/>
  <c r="AM13" i="8"/>
  <c r="AL13" i="8"/>
  <c r="AK13" i="8"/>
  <c r="AJ13" i="8"/>
  <c r="AG13" i="8"/>
  <c r="AH13" i="8" s="1"/>
  <c r="AI13" i="8" s="1"/>
  <c r="AE13" i="8"/>
  <c r="AF13" i="8" s="1"/>
  <c r="AB13" i="8"/>
  <c r="AC13" i="8" s="1"/>
  <c r="AT12" i="8"/>
  <c r="AU12" i="8" s="1"/>
  <c r="AS12" i="8"/>
  <c r="AR12" i="8"/>
  <c r="AQ12" i="8"/>
  <c r="AP12" i="8"/>
  <c r="AO12" i="8"/>
  <c r="AN12" i="8"/>
  <c r="AM12" i="8"/>
  <c r="AL12" i="8"/>
  <c r="AK12" i="8"/>
  <c r="AJ12" i="8"/>
  <c r="AG12" i="8"/>
  <c r="AH12" i="8" s="1"/>
  <c r="AI12" i="8" s="1"/>
  <c r="AE12" i="8"/>
  <c r="AF12" i="8" s="1"/>
  <c r="AB12" i="8"/>
  <c r="AC12" i="8" s="1"/>
  <c r="AT11" i="8"/>
  <c r="AU11" i="8" s="1"/>
  <c r="AS11" i="8"/>
  <c r="AR11" i="8"/>
  <c r="AQ11" i="8"/>
  <c r="AP11" i="8"/>
  <c r="AO11" i="8"/>
  <c r="AN11" i="8"/>
  <c r="AM11" i="8"/>
  <c r="AL11" i="8"/>
  <c r="AK11" i="8"/>
  <c r="AJ11" i="8"/>
  <c r="AG11" i="8"/>
  <c r="AH11" i="8" s="1"/>
  <c r="AI11" i="8" s="1"/>
  <c r="AE11" i="8"/>
  <c r="AF11" i="8" s="1"/>
  <c r="AB11" i="8"/>
  <c r="AC11" i="8" s="1"/>
  <c r="AT10" i="8"/>
  <c r="AU10" i="8" s="1"/>
  <c r="AS10" i="8"/>
  <c r="AR10" i="8"/>
  <c r="AQ10" i="8"/>
  <c r="AP10" i="8"/>
  <c r="AO10" i="8"/>
  <c r="AN10" i="8"/>
  <c r="AM10" i="8"/>
  <c r="AL10" i="8"/>
  <c r="AK10" i="8"/>
  <c r="AJ10" i="8"/>
  <c r="AG10" i="8"/>
  <c r="AH10" i="8" s="1"/>
  <c r="AI10" i="8" s="1"/>
  <c r="AE10" i="8"/>
  <c r="AF10" i="8" s="1"/>
  <c r="AB10" i="8"/>
  <c r="AC10" i="8" s="1"/>
  <c r="AT9" i="8"/>
  <c r="AU9" i="8" s="1"/>
  <c r="AS9" i="8"/>
  <c r="AR9" i="8"/>
  <c r="AQ9" i="8"/>
  <c r="AP9" i="8"/>
  <c r="AO9" i="8"/>
  <c r="AN9" i="8"/>
  <c r="AM9" i="8"/>
  <c r="AL9" i="8"/>
  <c r="AK9" i="8"/>
  <c r="AJ9" i="8"/>
  <c r="AG9" i="8"/>
  <c r="AH9" i="8" s="1"/>
  <c r="AI9" i="8" s="1"/>
  <c r="AE9" i="8"/>
  <c r="AF9" i="8" s="1"/>
  <c r="AB9" i="8"/>
  <c r="AC9" i="8" s="1"/>
  <c r="AT8" i="8"/>
  <c r="AU8" i="8" s="1"/>
  <c r="AS8" i="8"/>
  <c r="AR8" i="8"/>
  <c r="AQ8" i="8"/>
  <c r="AP8" i="8"/>
  <c r="AO8" i="8"/>
  <c r="AN8" i="8"/>
  <c r="AM8" i="8"/>
  <c r="AL8" i="8"/>
  <c r="AK8" i="8"/>
  <c r="AJ8" i="8"/>
  <c r="AG8" i="8"/>
  <c r="AH8" i="8" s="1"/>
  <c r="AI8" i="8" s="1"/>
  <c r="AE8" i="8"/>
  <c r="AF8" i="8" s="1"/>
  <c r="AB8" i="8"/>
  <c r="AC8" i="8" s="1"/>
  <c r="AT7" i="8"/>
  <c r="AU7" i="8" s="1"/>
  <c r="AS7" i="8"/>
  <c r="AR7" i="8"/>
  <c r="AQ7" i="8"/>
  <c r="AP7" i="8"/>
  <c r="AO7" i="8"/>
  <c r="AN7" i="8"/>
  <c r="AM7" i="8"/>
  <c r="AL7" i="8"/>
  <c r="AK7" i="8"/>
  <c r="AJ7" i="8"/>
  <c r="AG7" i="8"/>
  <c r="AH7" i="8" s="1"/>
  <c r="AI7" i="8" s="1"/>
  <c r="AE7" i="8"/>
  <c r="AF7" i="8" s="1"/>
  <c r="AB7" i="8"/>
  <c r="AC7" i="8" s="1"/>
  <c r="AT6" i="8"/>
  <c r="AU6" i="8" s="1"/>
  <c r="AS6" i="8"/>
  <c r="AR6" i="8"/>
  <c r="AQ6" i="8"/>
  <c r="AP6" i="8"/>
  <c r="AO6" i="8"/>
  <c r="AN6" i="8"/>
  <c r="AM6" i="8"/>
  <c r="AL6" i="8"/>
  <c r="AK6" i="8"/>
  <c r="AJ6" i="8"/>
  <c r="AG6" i="8"/>
  <c r="AH6" i="8" s="1"/>
  <c r="AI6" i="8" s="1"/>
  <c r="AE6" i="8"/>
  <c r="AF6" i="8" s="1"/>
  <c r="AB6" i="8"/>
  <c r="AC6" i="8" s="1"/>
  <c r="AT5" i="8"/>
  <c r="AU5" i="8" s="1"/>
  <c r="AS5" i="8"/>
  <c r="AR5" i="8"/>
  <c r="AQ5" i="8"/>
  <c r="AP5" i="8"/>
  <c r="AO5" i="8"/>
  <c r="AN5" i="8"/>
  <c r="AM5" i="8"/>
  <c r="AL5" i="8"/>
  <c r="AK5" i="8"/>
  <c r="AJ5" i="8"/>
  <c r="AG5" i="8"/>
  <c r="AH5" i="8" s="1"/>
  <c r="AE5" i="8"/>
  <c r="AF5" i="8" s="1"/>
  <c r="AC5" i="8"/>
  <c r="AB5" i="8"/>
  <c r="L1488" i="2"/>
  <c r="L1392" i="2"/>
  <c r="L1344" i="2"/>
  <c r="L1296" i="2"/>
  <c r="L1272" i="2"/>
  <c r="L1248" i="2"/>
  <c r="L1032" i="2"/>
  <c r="L72" i="2"/>
  <c r="U1032" i="2"/>
  <c r="X1032" i="2"/>
  <c r="Y1032" i="2" s="1"/>
  <c r="V1032" i="2"/>
  <c r="AC1032" i="2" s="1"/>
  <c r="Z1032" i="2"/>
  <c r="AA1776" i="2"/>
  <c r="AB1776" i="2" s="1"/>
  <c r="X1776" i="2"/>
  <c r="Y1776" i="2" s="1"/>
  <c r="AB1032" i="2"/>
  <c r="AG3101" i="8" l="1"/>
  <c r="AH3101" i="8"/>
  <c r="AI5" i="8"/>
  <c r="AI3101" i="8" s="1"/>
  <c r="AC3101" i="8"/>
  <c r="AE3101" i="8"/>
  <c r="AF3101" i="8"/>
  <c r="AB3101" i="8"/>
  <c r="P1340" i="2"/>
  <c r="Z1340" i="2" s="1"/>
  <c r="P1220" i="2"/>
  <c r="Z1220" i="2" s="1"/>
  <c r="P1148" i="2"/>
  <c r="Z1148" i="2" s="1"/>
  <c r="P1124" i="2"/>
  <c r="Z1124" i="2" s="1"/>
  <c r="P1100" i="2"/>
  <c r="Z1100" i="2" s="1"/>
  <c r="P1076" i="2"/>
  <c r="Z1076" i="2" s="1"/>
  <c r="Y956" i="2"/>
  <c r="V118" i="2"/>
  <c r="P1774" i="2"/>
  <c r="Z1774" i="2" s="1"/>
  <c r="P1750" i="2"/>
  <c r="Z1750" i="2" s="1"/>
  <c r="P1748" i="2"/>
  <c r="Z1748" i="2" s="1"/>
  <c r="P1702" i="2"/>
  <c r="Z1702" i="2" s="1"/>
  <c r="P1700" i="2"/>
  <c r="Z1700" i="2" s="1"/>
  <c r="P1678" i="2"/>
  <c r="Z1678" i="2" s="1"/>
  <c r="P1676" i="2"/>
  <c r="Z1676" i="2" s="1"/>
  <c r="P1654" i="2"/>
  <c r="Z1654" i="2" s="1"/>
  <c r="P1652" i="2"/>
  <c r="Z1652" i="2" s="1"/>
  <c r="P1606" i="2"/>
  <c r="Z1606" i="2" s="1"/>
  <c r="P1582" i="2"/>
  <c r="Z1582" i="2" s="1"/>
  <c r="P1556" i="2"/>
  <c r="Z1556" i="2" s="1"/>
  <c r="P1486" i="2"/>
  <c r="Z1486" i="2" s="1"/>
  <c r="P1484" i="2"/>
  <c r="Z1484" i="2" s="1"/>
  <c r="P1390" i="2"/>
  <c r="Z1390" i="2" s="1"/>
  <c r="P1388" i="2"/>
  <c r="Z1388" i="2" s="1"/>
  <c r="P1294" i="2"/>
  <c r="Z1294" i="2" s="1"/>
  <c r="P1292" i="2"/>
  <c r="Z1292" i="2" s="1"/>
  <c r="P1270" i="2"/>
  <c r="Z1270" i="2" s="1"/>
  <c r="P1268" i="2"/>
  <c r="Z1268" i="2" s="1"/>
  <c r="P1222" i="2"/>
  <c r="Z1222" i="2" s="1"/>
  <c r="P1172" i="2"/>
  <c r="Z1172" i="2" s="1"/>
  <c r="P1150" i="2"/>
  <c r="Z1150" i="2" s="1"/>
  <c r="P1126" i="2"/>
  <c r="Z1126" i="2" s="1"/>
  <c r="P1102" i="2"/>
  <c r="Z1102" i="2" s="1"/>
  <c r="P1078" i="2"/>
  <c r="Z1078" i="2" s="1"/>
  <c r="J1726" i="2"/>
  <c r="P1726" i="2" s="1"/>
  <c r="Z1726" i="2" s="1"/>
  <c r="AA1726" i="2"/>
  <c r="AB1726" i="2" s="1"/>
  <c r="X1726" i="2"/>
  <c r="Y1726" i="2" s="1"/>
  <c r="V1726" i="2"/>
  <c r="U1726" i="2"/>
  <c r="AA1484" i="2"/>
  <c r="AB1484" i="2" s="1"/>
  <c r="X1484" i="2"/>
  <c r="Y1484" i="2" s="1"/>
  <c r="V1484" i="2"/>
  <c r="U1484" i="2"/>
  <c r="AA1172" i="2"/>
  <c r="AB1172" i="2" s="1"/>
  <c r="U1172" i="2"/>
  <c r="X1172" i="2"/>
  <c r="Y1172" i="2" s="1"/>
  <c r="V1172" i="2"/>
  <c r="L1726" i="2" l="1"/>
  <c r="AA120" i="2" l="1"/>
  <c r="AB120" i="2" s="1"/>
  <c r="L1774" i="2"/>
  <c r="L1750" i="2"/>
  <c r="L1748" i="2"/>
  <c r="L1702" i="2"/>
  <c r="L1700" i="2"/>
  <c r="L1678" i="2"/>
  <c r="L1676" i="2"/>
  <c r="L1654" i="2"/>
  <c r="L1652" i="2"/>
  <c r="L1606" i="2"/>
  <c r="L1582" i="2"/>
  <c r="L1556" i="2"/>
  <c r="L1486" i="2"/>
  <c r="L1484" i="2"/>
  <c r="L1390" i="2"/>
  <c r="L1388" i="2"/>
  <c r="L1294" i="2"/>
  <c r="L1292" i="2"/>
  <c r="L1270" i="2"/>
  <c r="L1268" i="2"/>
  <c r="L1222" i="2"/>
  <c r="L1150" i="2"/>
  <c r="L1126" i="2"/>
  <c r="L1102" i="2"/>
  <c r="L1078" i="2"/>
  <c r="J980" i="2"/>
  <c r="J956" i="2"/>
  <c r="J936" i="2"/>
  <c r="L936" i="2" s="1"/>
  <c r="J934" i="2"/>
  <c r="J932" i="2"/>
  <c r="J912" i="2"/>
  <c r="L912" i="2" s="1"/>
  <c r="J910" i="2"/>
  <c r="J908" i="2"/>
  <c r="J888" i="2"/>
  <c r="L888" i="2" s="1"/>
  <c r="J886" i="2"/>
  <c r="J884" i="2"/>
  <c r="J864" i="2"/>
  <c r="L864" i="2" s="1"/>
  <c r="J862" i="2"/>
  <c r="J860" i="2"/>
  <c r="J840" i="2"/>
  <c r="L840" i="2" s="1"/>
  <c r="J838" i="2"/>
  <c r="J836" i="2"/>
  <c r="J816" i="2"/>
  <c r="L816" i="2" s="1"/>
  <c r="J814" i="2"/>
  <c r="J768" i="2"/>
  <c r="L768" i="2" s="1"/>
  <c r="J766" i="2"/>
  <c r="J764" i="2"/>
  <c r="J744" i="2"/>
  <c r="L744" i="2" s="1"/>
  <c r="J742" i="2"/>
  <c r="J720" i="2"/>
  <c r="L720" i="2" s="1"/>
  <c r="J718" i="2"/>
  <c r="J716" i="2"/>
  <c r="J696" i="2"/>
  <c r="L696" i="2" s="1"/>
  <c r="J694" i="2"/>
  <c r="J692" i="2"/>
  <c r="J672" i="2"/>
  <c r="L672" i="2" s="1"/>
  <c r="J670" i="2"/>
  <c r="J668" i="2"/>
  <c r="J648" i="2"/>
  <c r="L648" i="2" s="1"/>
  <c r="J646" i="2"/>
  <c r="J644" i="2"/>
  <c r="J600" i="2"/>
  <c r="L600" i="2" s="1"/>
  <c r="J598" i="2"/>
  <c r="J596" i="2"/>
  <c r="J576" i="2"/>
  <c r="L576" i="2" s="1"/>
  <c r="J550" i="2"/>
  <c r="J548" i="2"/>
  <c r="J528" i="2"/>
  <c r="L528" i="2" s="1"/>
  <c r="J526" i="2"/>
  <c r="J524" i="2"/>
  <c r="J502" i="2"/>
  <c r="J480" i="2"/>
  <c r="L480" i="2" s="1"/>
  <c r="J476" i="2"/>
  <c r="J456" i="2"/>
  <c r="L456" i="2" s="1"/>
  <c r="J454" i="2"/>
  <c r="J452" i="2"/>
  <c r="J432" i="2"/>
  <c r="L432" i="2" s="1"/>
  <c r="J428" i="2"/>
  <c r="J406" i="2"/>
  <c r="J404" i="2"/>
  <c r="J384" i="2"/>
  <c r="L384" i="2" s="1"/>
  <c r="J382" i="2"/>
  <c r="J380" i="2"/>
  <c r="J144" i="2"/>
  <c r="L144" i="2" s="1"/>
  <c r="J142" i="2"/>
  <c r="J140" i="2"/>
  <c r="J120" i="2"/>
  <c r="L120" i="2" s="1"/>
  <c r="J118" i="2"/>
  <c r="J116" i="2"/>
  <c r="L116" i="2" s="1"/>
  <c r="J1849" i="7"/>
  <c r="J1848" i="7"/>
  <c r="J1847" i="7"/>
  <c r="J1846" i="7"/>
  <c r="J1845" i="7"/>
  <c r="J1844" i="7"/>
  <c r="J1843" i="7"/>
  <c r="J1842" i="7"/>
  <c r="J1841" i="7"/>
  <c r="J1840" i="7"/>
  <c r="J1839" i="7"/>
  <c r="J1838" i="7"/>
  <c r="J1837" i="7"/>
  <c r="J1836" i="7"/>
  <c r="J1835" i="7"/>
  <c r="J1834" i="7"/>
  <c r="J1833" i="7"/>
  <c r="J1832" i="7"/>
  <c r="J1831" i="7"/>
  <c r="J1830" i="7"/>
  <c r="J1829" i="7"/>
  <c r="J1828" i="7"/>
  <c r="J1827" i="7"/>
  <c r="J1826" i="7"/>
  <c r="J1825" i="7"/>
  <c r="J1824" i="7"/>
  <c r="J1823" i="7"/>
  <c r="J1822" i="7"/>
  <c r="J1821" i="7"/>
  <c r="J1820" i="7"/>
  <c r="J1819" i="7"/>
  <c r="J1818" i="7"/>
  <c r="J1817" i="7"/>
  <c r="J1816" i="7"/>
  <c r="J1815" i="7"/>
  <c r="J1814" i="7"/>
  <c r="J1813" i="7"/>
  <c r="J1812" i="7"/>
  <c r="J1811" i="7"/>
  <c r="J1810" i="7"/>
  <c r="J1809" i="7"/>
  <c r="J1808" i="7"/>
  <c r="J1807" i="7"/>
  <c r="J1806" i="7"/>
  <c r="J1805" i="7"/>
  <c r="J1804" i="7"/>
  <c r="J1803" i="7"/>
  <c r="J1802" i="7"/>
  <c r="J1801" i="7"/>
  <c r="J1800" i="7"/>
  <c r="J1799" i="7"/>
  <c r="J1798" i="7"/>
  <c r="J1797" i="7"/>
  <c r="J1796" i="7"/>
  <c r="J1795" i="7"/>
  <c r="J1794" i="7"/>
  <c r="J1793" i="7"/>
  <c r="J1792" i="7"/>
  <c r="J1791" i="7"/>
  <c r="J1790" i="7"/>
  <c r="J1789" i="7"/>
  <c r="J1788" i="7"/>
  <c r="J1787" i="7"/>
  <c r="J1786" i="7"/>
  <c r="J1785" i="7"/>
  <c r="J1784" i="7"/>
  <c r="J1783" i="7"/>
  <c r="J1782" i="7"/>
  <c r="J1781" i="7"/>
  <c r="J1780" i="7"/>
  <c r="J1779" i="7"/>
  <c r="J1778" i="7"/>
  <c r="J1777" i="7"/>
  <c r="J1776" i="7"/>
  <c r="J1775" i="7"/>
  <c r="J1774" i="7"/>
  <c r="J1773" i="7"/>
  <c r="J1772" i="7"/>
  <c r="J1771" i="7"/>
  <c r="J1770" i="7"/>
  <c r="J1769" i="7"/>
  <c r="J1768" i="7"/>
  <c r="J1767" i="7"/>
  <c r="J1766" i="7"/>
  <c r="J1765" i="7"/>
  <c r="J1764" i="7"/>
  <c r="J1763" i="7"/>
  <c r="J1762" i="7"/>
  <c r="J1761" i="7"/>
  <c r="J1760" i="7"/>
  <c r="J1759" i="7"/>
  <c r="J1758" i="7"/>
  <c r="J1757" i="7"/>
  <c r="J1756" i="7"/>
  <c r="J1755" i="7"/>
  <c r="J1754" i="7"/>
  <c r="J1753" i="7"/>
  <c r="J1752" i="7"/>
  <c r="J1751" i="7"/>
  <c r="J1750" i="7"/>
  <c r="J1749" i="7"/>
  <c r="J1748" i="7"/>
  <c r="J1747" i="7"/>
  <c r="J1746" i="7"/>
  <c r="J1745" i="7"/>
  <c r="J1744" i="7"/>
  <c r="J1743" i="7"/>
  <c r="J1742" i="7"/>
  <c r="J1741" i="7"/>
  <c r="J1740" i="7"/>
  <c r="J1739" i="7"/>
  <c r="J1738" i="7"/>
  <c r="J1737" i="7"/>
  <c r="J1736" i="7"/>
  <c r="J1735" i="7"/>
  <c r="J1734" i="7"/>
  <c r="J1733" i="7"/>
  <c r="J1732" i="7"/>
  <c r="J1731" i="7"/>
  <c r="J1730" i="7"/>
  <c r="J1729" i="7"/>
  <c r="J1728" i="7"/>
  <c r="J1727" i="7"/>
  <c r="J1726" i="7"/>
  <c r="J1725" i="7"/>
  <c r="J1724" i="7"/>
  <c r="J1723" i="7"/>
  <c r="J1722" i="7"/>
  <c r="J1721" i="7"/>
  <c r="J1720" i="7"/>
  <c r="J1719" i="7"/>
  <c r="J1718" i="7"/>
  <c r="J1717" i="7"/>
  <c r="J1716" i="7"/>
  <c r="J1715" i="7"/>
  <c r="J1714" i="7"/>
  <c r="J1713" i="7"/>
  <c r="J1712" i="7"/>
  <c r="J1711" i="7"/>
  <c r="J1710" i="7"/>
  <c r="J1709" i="7"/>
  <c r="J1708" i="7"/>
  <c r="J1707" i="7"/>
  <c r="J1706" i="7"/>
  <c r="J1705" i="7"/>
  <c r="J1704" i="7"/>
  <c r="J1703" i="7"/>
  <c r="J1702" i="7"/>
  <c r="J1701" i="7"/>
  <c r="J1700" i="7"/>
  <c r="J1699" i="7"/>
  <c r="J1698" i="7"/>
  <c r="J1697" i="7"/>
  <c r="J1696" i="7"/>
  <c r="J1695" i="7"/>
  <c r="J1694" i="7"/>
  <c r="J1693" i="7"/>
  <c r="J1692" i="7"/>
  <c r="J1691" i="7"/>
  <c r="J1690" i="7"/>
  <c r="J1689" i="7"/>
  <c r="J1688" i="7"/>
  <c r="J1687" i="7"/>
  <c r="J1686" i="7"/>
  <c r="J1685" i="7"/>
  <c r="J1684" i="7"/>
  <c r="J1683" i="7"/>
  <c r="J1682" i="7"/>
  <c r="J1681" i="7"/>
  <c r="J1680" i="7"/>
  <c r="J1679" i="7"/>
  <c r="J1678" i="7"/>
  <c r="J1677" i="7"/>
  <c r="J1676" i="7"/>
  <c r="J1675" i="7"/>
  <c r="J1674" i="7"/>
  <c r="J1673" i="7"/>
  <c r="J1672" i="7"/>
  <c r="J1671" i="7"/>
  <c r="J1670" i="7"/>
  <c r="J1669" i="7"/>
  <c r="J1668" i="7"/>
  <c r="J1667" i="7"/>
  <c r="J1666" i="7"/>
  <c r="J1665" i="7"/>
  <c r="J1664" i="7"/>
  <c r="J1663" i="7"/>
  <c r="J1662" i="7"/>
  <c r="J1661" i="7"/>
  <c r="J1660" i="7"/>
  <c r="J1659" i="7"/>
  <c r="J1658" i="7"/>
  <c r="J1657" i="7"/>
  <c r="J1656" i="7"/>
  <c r="J1655" i="7"/>
  <c r="J1654" i="7"/>
  <c r="J1653" i="7"/>
  <c r="J1652" i="7"/>
  <c r="J1651" i="7"/>
  <c r="J1650" i="7"/>
  <c r="J1649" i="7"/>
  <c r="J1648" i="7"/>
  <c r="J1647" i="7"/>
  <c r="J1646" i="7"/>
  <c r="J1645" i="7"/>
  <c r="J1644" i="7"/>
  <c r="J1643" i="7"/>
  <c r="J1642" i="7"/>
  <c r="J1641" i="7"/>
  <c r="J1640" i="7"/>
  <c r="J1639" i="7"/>
  <c r="J1638" i="7"/>
  <c r="J1637" i="7"/>
  <c r="J1636" i="7"/>
  <c r="J1635" i="7"/>
  <c r="J1634" i="7"/>
  <c r="J1633" i="7"/>
  <c r="J1632" i="7"/>
  <c r="J1631" i="7"/>
  <c r="J1630" i="7"/>
  <c r="J1629" i="7"/>
  <c r="J1628" i="7"/>
  <c r="J1627" i="7"/>
  <c r="J1626" i="7"/>
  <c r="J1625" i="7"/>
  <c r="J1624" i="7"/>
  <c r="J1623" i="7"/>
  <c r="J1622" i="7"/>
  <c r="J1621" i="7"/>
  <c r="J1620" i="7"/>
  <c r="J1619" i="7"/>
  <c r="J1618" i="7"/>
  <c r="J1617" i="7"/>
  <c r="J1616" i="7"/>
  <c r="J1615" i="7"/>
  <c r="J1614" i="7"/>
  <c r="J1613" i="7"/>
  <c r="J1612" i="7"/>
  <c r="J1611" i="7"/>
  <c r="J1610" i="7"/>
  <c r="J1609" i="7"/>
  <c r="J1608" i="7"/>
  <c r="J1607" i="7"/>
  <c r="J1606" i="7"/>
  <c r="J1605" i="7"/>
  <c r="J1604" i="7"/>
  <c r="J1603" i="7"/>
  <c r="J1602" i="7"/>
  <c r="J1601" i="7"/>
  <c r="J1600" i="7"/>
  <c r="J1599" i="7"/>
  <c r="J1598" i="7"/>
  <c r="J1597" i="7"/>
  <c r="J1596" i="7"/>
  <c r="J1595" i="7"/>
  <c r="J1594" i="7"/>
  <c r="J1593" i="7"/>
  <c r="J1592" i="7"/>
  <c r="J1591" i="7"/>
  <c r="J1590" i="7"/>
  <c r="J1589" i="7"/>
  <c r="J1588" i="7"/>
  <c r="J1587" i="7"/>
  <c r="J1586" i="7"/>
  <c r="J1585" i="7"/>
  <c r="J1584" i="7"/>
  <c r="J1583" i="7"/>
  <c r="J1582" i="7"/>
  <c r="J1581" i="7"/>
  <c r="J1580" i="7"/>
  <c r="J1579" i="7"/>
  <c r="J1578" i="7"/>
  <c r="J1577" i="7"/>
  <c r="J1576" i="7"/>
  <c r="J1575" i="7"/>
  <c r="J1574" i="7"/>
  <c r="J1573" i="7"/>
  <c r="J1572" i="7"/>
  <c r="J1571" i="7"/>
  <c r="J1570" i="7"/>
  <c r="J1569" i="7"/>
  <c r="J1568" i="7"/>
  <c r="J1567" i="7"/>
  <c r="J1566" i="7"/>
  <c r="J1565" i="7"/>
  <c r="J1564" i="7"/>
  <c r="J1563" i="7"/>
  <c r="J1562" i="7"/>
  <c r="J1561" i="7"/>
  <c r="J1560" i="7"/>
  <c r="J1559" i="7"/>
  <c r="J1558" i="7"/>
  <c r="J1557" i="7"/>
  <c r="J1556" i="7"/>
  <c r="J1555" i="7"/>
  <c r="J1554" i="7"/>
  <c r="J1553" i="7"/>
  <c r="J1552" i="7"/>
  <c r="J1551" i="7"/>
  <c r="J1550" i="7"/>
  <c r="J1549" i="7"/>
  <c r="J1548" i="7"/>
  <c r="J1547" i="7"/>
  <c r="J1546" i="7"/>
  <c r="J1545" i="7"/>
  <c r="J1544" i="7"/>
  <c r="J1543" i="7"/>
  <c r="J1542" i="7"/>
  <c r="J1541" i="7"/>
  <c r="J1540" i="7"/>
  <c r="J1539" i="7"/>
  <c r="J1538" i="7"/>
  <c r="J1537" i="7"/>
  <c r="J1536" i="7"/>
  <c r="J1535" i="7"/>
  <c r="J1534" i="7"/>
  <c r="J1533" i="7"/>
  <c r="J1532" i="7"/>
  <c r="J1531" i="7"/>
  <c r="J1530" i="7"/>
  <c r="J1529" i="7"/>
  <c r="J1528" i="7"/>
  <c r="J1527" i="7"/>
  <c r="J1526" i="7"/>
  <c r="J1525" i="7"/>
  <c r="J1524" i="7"/>
  <c r="J1523" i="7"/>
  <c r="J1522" i="7"/>
  <c r="J1521" i="7"/>
  <c r="J1520" i="7"/>
  <c r="J1519" i="7"/>
  <c r="J1518" i="7"/>
  <c r="J1517" i="7"/>
  <c r="J1516" i="7"/>
  <c r="J1515" i="7"/>
  <c r="J1514" i="7"/>
  <c r="J1513" i="7"/>
  <c r="J1512" i="7"/>
  <c r="J1511" i="7"/>
  <c r="J1510" i="7"/>
  <c r="J1509" i="7"/>
  <c r="J1508" i="7"/>
  <c r="J1507" i="7"/>
  <c r="J1506" i="7"/>
  <c r="J1505" i="7"/>
  <c r="J1504" i="7"/>
  <c r="J1503" i="7"/>
  <c r="J1502" i="7"/>
  <c r="J1501" i="7"/>
  <c r="J1500" i="7"/>
  <c r="J1499" i="7"/>
  <c r="J1498" i="7"/>
  <c r="J1497" i="7"/>
  <c r="J1496" i="7"/>
  <c r="J1495" i="7"/>
  <c r="J1494" i="7"/>
  <c r="J1493" i="7"/>
  <c r="J1492" i="7"/>
  <c r="J1491" i="7"/>
  <c r="J1490" i="7"/>
  <c r="J1489" i="7"/>
  <c r="J1488" i="7"/>
  <c r="J1487" i="7"/>
  <c r="J1486" i="7"/>
  <c r="J1485" i="7"/>
  <c r="J1484" i="7"/>
  <c r="J1483" i="7"/>
  <c r="J1482" i="7"/>
  <c r="J1481" i="7"/>
  <c r="J1480" i="7"/>
  <c r="J1479" i="7"/>
  <c r="J1478" i="7"/>
  <c r="J1477" i="7"/>
  <c r="J1476" i="7"/>
  <c r="J1475" i="7"/>
  <c r="J1474" i="7"/>
  <c r="J1473" i="7"/>
  <c r="J1472" i="7"/>
  <c r="J1471" i="7"/>
  <c r="J1470" i="7"/>
  <c r="J1469" i="7"/>
  <c r="J1468" i="7"/>
  <c r="J1467" i="7"/>
  <c r="J1466" i="7"/>
  <c r="J1465" i="7"/>
  <c r="J1464" i="7"/>
  <c r="J1463" i="7"/>
  <c r="J1462" i="7"/>
  <c r="J1461" i="7"/>
  <c r="J1460" i="7"/>
  <c r="J1459" i="7"/>
  <c r="J1458" i="7"/>
  <c r="J1457" i="7"/>
  <c r="J1456" i="7"/>
  <c r="J1455" i="7"/>
  <c r="J1454" i="7"/>
  <c r="J1453" i="7"/>
  <c r="J1452" i="7"/>
  <c r="J1451" i="7"/>
  <c r="J1450" i="7"/>
  <c r="J1449" i="7"/>
  <c r="J1448" i="7"/>
  <c r="J1447" i="7"/>
  <c r="J1446" i="7"/>
  <c r="J1445" i="7"/>
  <c r="J1444" i="7"/>
  <c r="J1443" i="7"/>
  <c r="J1442" i="7"/>
  <c r="J1441" i="7"/>
  <c r="J1440" i="7"/>
  <c r="J1439" i="7"/>
  <c r="J1438" i="7"/>
  <c r="J1437" i="7"/>
  <c r="J1436" i="7"/>
  <c r="J1435" i="7"/>
  <c r="J1434" i="7"/>
  <c r="J1433" i="7"/>
  <c r="J1432" i="7"/>
  <c r="J1431" i="7"/>
  <c r="J1430" i="7"/>
  <c r="J1429" i="7"/>
  <c r="J1428" i="7"/>
  <c r="J1427" i="7"/>
  <c r="J1426" i="7"/>
  <c r="J1425" i="7"/>
  <c r="J1424" i="7"/>
  <c r="J1423" i="7"/>
  <c r="J1422" i="7"/>
  <c r="J1421" i="7"/>
  <c r="J1420" i="7"/>
  <c r="J1419" i="7"/>
  <c r="J1418" i="7"/>
  <c r="J1417" i="7"/>
  <c r="J1416" i="7"/>
  <c r="J1415" i="7"/>
  <c r="J1414" i="7"/>
  <c r="J1413" i="7"/>
  <c r="J1412" i="7"/>
  <c r="J1411" i="7"/>
  <c r="J1410" i="7"/>
  <c r="J1409" i="7"/>
  <c r="J1408" i="7"/>
  <c r="J1407" i="7"/>
  <c r="J1406" i="7"/>
  <c r="J1405" i="7"/>
  <c r="J1404" i="7"/>
  <c r="J1403" i="7"/>
  <c r="J1402" i="7"/>
  <c r="J1401" i="7"/>
  <c r="J1400" i="7"/>
  <c r="J1399" i="7"/>
  <c r="J1398" i="7"/>
  <c r="J1397" i="7"/>
  <c r="J1396" i="7"/>
  <c r="J1395" i="7"/>
  <c r="J1394" i="7"/>
  <c r="J1393" i="7"/>
  <c r="J1392" i="7"/>
  <c r="J1391" i="7"/>
  <c r="J1390" i="7"/>
  <c r="J1389" i="7"/>
  <c r="J1388" i="7"/>
  <c r="J1387" i="7"/>
  <c r="J1386" i="7"/>
  <c r="J1385" i="7"/>
  <c r="J1384" i="7"/>
  <c r="J1383" i="7"/>
  <c r="J1382" i="7"/>
  <c r="J1381" i="7"/>
  <c r="J1380" i="7"/>
  <c r="J1379" i="7"/>
  <c r="J1378" i="7"/>
  <c r="J1377" i="7"/>
  <c r="J1376" i="7"/>
  <c r="J1375" i="7"/>
  <c r="J1374" i="7"/>
  <c r="J1373" i="7"/>
  <c r="J1372" i="7"/>
  <c r="J1371" i="7"/>
  <c r="J1370" i="7"/>
  <c r="J1369" i="7"/>
  <c r="J1368" i="7"/>
  <c r="J1367" i="7"/>
  <c r="J1366" i="7"/>
  <c r="J1365" i="7"/>
  <c r="J1364" i="7"/>
  <c r="J1363" i="7"/>
  <c r="J1362" i="7"/>
  <c r="J1361" i="7"/>
  <c r="J1360" i="7"/>
  <c r="J1359" i="7"/>
  <c r="J1358" i="7"/>
  <c r="J1357" i="7"/>
  <c r="J1356" i="7"/>
  <c r="J1355" i="7"/>
  <c r="J1354" i="7"/>
  <c r="J1353" i="7"/>
  <c r="J1352" i="7"/>
  <c r="J1351" i="7"/>
  <c r="J1350" i="7"/>
  <c r="J1349" i="7"/>
  <c r="J1348" i="7"/>
  <c r="J1347" i="7"/>
  <c r="J1346" i="7"/>
  <c r="J1345" i="7"/>
  <c r="J1344" i="7"/>
  <c r="J1343" i="7"/>
  <c r="J1342" i="7"/>
  <c r="J1341" i="7"/>
  <c r="J1340" i="7"/>
  <c r="J1339" i="7"/>
  <c r="J1338" i="7"/>
  <c r="J1337" i="7"/>
  <c r="J1336" i="7"/>
  <c r="J1335" i="7"/>
  <c r="J1334" i="7"/>
  <c r="J1333" i="7"/>
  <c r="J1332" i="7"/>
  <c r="J1331" i="7"/>
  <c r="J1330" i="7"/>
  <c r="J1329" i="7"/>
  <c r="J1328" i="7"/>
  <c r="J1327" i="7"/>
  <c r="J1326" i="7"/>
  <c r="J1325" i="7"/>
  <c r="J1324" i="7"/>
  <c r="J1323" i="7"/>
  <c r="J1322" i="7"/>
  <c r="J1321" i="7"/>
  <c r="J1320" i="7"/>
  <c r="J1319" i="7"/>
  <c r="J1318" i="7"/>
  <c r="J1317" i="7"/>
  <c r="J1316" i="7"/>
  <c r="J1315" i="7"/>
  <c r="J1314" i="7"/>
  <c r="J1313" i="7"/>
  <c r="J1312" i="7"/>
  <c r="J1311" i="7"/>
  <c r="J1310" i="7"/>
  <c r="J1309" i="7"/>
  <c r="J1308" i="7"/>
  <c r="J1307" i="7"/>
  <c r="J1306" i="7"/>
  <c r="J1305" i="7"/>
  <c r="J1304" i="7"/>
  <c r="J1303" i="7"/>
  <c r="J1302" i="7"/>
  <c r="J1301" i="7"/>
  <c r="J1300" i="7"/>
  <c r="J1299" i="7"/>
  <c r="J1298" i="7"/>
  <c r="J1297" i="7"/>
  <c r="J1296" i="7"/>
  <c r="J1295" i="7"/>
  <c r="J1294" i="7"/>
  <c r="J1293" i="7"/>
  <c r="J1292" i="7"/>
  <c r="J1291" i="7"/>
  <c r="J1290" i="7"/>
  <c r="J1289" i="7"/>
  <c r="J1288" i="7"/>
  <c r="J1287" i="7"/>
  <c r="J1286" i="7"/>
  <c r="J1285" i="7"/>
  <c r="J1284" i="7"/>
  <c r="J1283" i="7"/>
  <c r="J1282" i="7"/>
  <c r="J1281" i="7"/>
  <c r="J1280" i="7"/>
  <c r="J1279" i="7"/>
  <c r="J1278" i="7"/>
  <c r="J1277" i="7"/>
  <c r="J1276" i="7"/>
  <c r="J1275" i="7"/>
  <c r="J1274" i="7"/>
  <c r="J1273" i="7"/>
  <c r="J1272" i="7"/>
  <c r="J1271" i="7"/>
  <c r="J1270" i="7"/>
  <c r="J1269" i="7"/>
  <c r="J1268" i="7"/>
  <c r="J1267" i="7"/>
  <c r="J1266" i="7"/>
  <c r="J1265" i="7"/>
  <c r="J1264" i="7"/>
  <c r="J1263" i="7"/>
  <c r="J1262" i="7"/>
  <c r="J1261" i="7"/>
  <c r="J1260" i="7"/>
  <c r="J1259" i="7"/>
  <c r="J1258" i="7"/>
  <c r="J1257" i="7"/>
  <c r="J1256" i="7"/>
  <c r="J1255" i="7"/>
  <c r="J1254" i="7"/>
  <c r="J1253" i="7"/>
  <c r="J1252" i="7"/>
  <c r="J1251" i="7"/>
  <c r="J1250" i="7"/>
  <c r="J1249" i="7"/>
  <c r="J1248" i="7"/>
  <c r="J1247" i="7"/>
  <c r="J1246" i="7"/>
  <c r="J1245" i="7"/>
  <c r="J1244" i="7"/>
  <c r="J1243" i="7"/>
  <c r="J1242" i="7"/>
  <c r="J1241" i="7"/>
  <c r="J1240" i="7"/>
  <c r="J1239" i="7"/>
  <c r="J1238" i="7"/>
  <c r="J1237" i="7"/>
  <c r="J1236" i="7"/>
  <c r="J1235" i="7"/>
  <c r="J1234" i="7"/>
  <c r="J1233" i="7"/>
  <c r="J1232" i="7"/>
  <c r="J1231" i="7"/>
  <c r="J1230" i="7"/>
  <c r="J1229" i="7"/>
  <c r="J1228" i="7"/>
  <c r="J1227" i="7"/>
  <c r="J1226" i="7"/>
  <c r="J1225" i="7"/>
  <c r="J1224" i="7"/>
  <c r="J1223" i="7"/>
  <c r="J1222" i="7"/>
  <c r="J1221" i="7"/>
  <c r="J1220" i="7"/>
  <c r="J1219" i="7"/>
  <c r="J1218" i="7"/>
  <c r="J1217" i="7"/>
  <c r="J1216" i="7"/>
  <c r="J1215" i="7"/>
  <c r="J1214" i="7"/>
  <c r="J1213" i="7"/>
  <c r="J1212" i="7"/>
  <c r="J1211" i="7"/>
  <c r="J1210" i="7"/>
  <c r="J1209" i="7"/>
  <c r="J1208" i="7"/>
  <c r="J1207" i="7"/>
  <c r="J1206" i="7"/>
  <c r="J1205" i="7"/>
  <c r="J1204" i="7"/>
  <c r="J1203" i="7"/>
  <c r="J1202" i="7"/>
  <c r="J1201" i="7"/>
  <c r="J1200" i="7"/>
  <c r="J1199" i="7"/>
  <c r="J1198" i="7"/>
  <c r="J1197" i="7"/>
  <c r="J1196" i="7"/>
  <c r="J1195" i="7"/>
  <c r="J1194" i="7"/>
  <c r="J1193" i="7"/>
  <c r="J1192" i="7"/>
  <c r="J1191" i="7"/>
  <c r="J1190" i="7"/>
  <c r="J1189" i="7"/>
  <c r="J1188" i="7"/>
  <c r="J1187" i="7"/>
  <c r="J1186" i="7"/>
  <c r="J1185" i="7"/>
  <c r="J1184" i="7"/>
  <c r="J1183" i="7"/>
  <c r="J1182" i="7"/>
  <c r="J1181" i="7"/>
  <c r="J1180" i="7"/>
  <c r="J1179" i="7"/>
  <c r="J1178" i="7"/>
  <c r="J1177" i="7"/>
  <c r="J1176" i="7"/>
  <c r="J1175" i="7"/>
  <c r="J1174" i="7"/>
  <c r="J1173" i="7"/>
  <c r="J1172" i="7"/>
  <c r="J1171" i="7"/>
  <c r="J1170" i="7"/>
  <c r="J1169" i="7"/>
  <c r="J1168" i="7"/>
  <c r="J1167" i="7"/>
  <c r="J1166" i="7"/>
  <c r="J1165" i="7"/>
  <c r="J1164" i="7"/>
  <c r="J1163" i="7"/>
  <c r="J1162" i="7"/>
  <c r="J1161" i="7"/>
  <c r="J1160" i="7"/>
  <c r="J1159" i="7"/>
  <c r="J1158" i="7"/>
  <c r="J1157" i="7"/>
  <c r="J1156" i="7"/>
  <c r="J1155" i="7"/>
  <c r="J1154" i="7"/>
  <c r="J1153" i="7"/>
  <c r="J1152" i="7"/>
  <c r="J1151" i="7"/>
  <c r="J1150" i="7"/>
  <c r="J1149" i="7"/>
  <c r="J1148" i="7"/>
  <c r="J1147" i="7"/>
  <c r="J1146" i="7"/>
  <c r="J1145" i="7"/>
  <c r="J1144" i="7"/>
  <c r="J1143" i="7"/>
  <c r="J1142" i="7"/>
  <c r="J1141" i="7"/>
  <c r="J1140" i="7"/>
  <c r="J1139" i="7"/>
  <c r="J1138" i="7"/>
  <c r="J1137" i="7"/>
  <c r="J1136" i="7"/>
  <c r="J1135" i="7"/>
  <c r="J1134" i="7"/>
  <c r="J1133" i="7"/>
  <c r="J1132" i="7"/>
  <c r="J1131" i="7"/>
  <c r="J1130" i="7"/>
  <c r="J1129" i="7"/>
  <c r="J1128" i="7"/>
  <c r="J1127" i="7"/>
  <c r="J1126" i="7"/>
  <c r="J1125" i="7"/>
  <c r="J1124" i="7"/>
  <c r="J1123" i="7"/>
  <c r="J1122" i="7"/>
  <c r="J1121" i="7"/>
  <c r="J1120" i="7"/>
  <c r="J1119" i="7"/>
  <c r="J1118" i="7"/>
  <c r="J1117" i="7"/>
  <c r="J1116" i="7"/>
  <c r="J1115" i="7"/>
  <c r="J1114" i="7"/>
  <c r="J1113" i="7"/>
  <c r="J1112" i="7"/>
  <c r="J1111" i="7"/>
  <c r="J1110" i="7"/>
  <c r="J1109" i="7"/>
  <c r="J1108" i="7"/>
  <c r="J1107" i="7"/>
  <c r="J1106" i="7"/>
  <c r="J1105" i="7"/>
  <c r="J1104" i="7"/>
  <c r="J1103" i="7"/>
  <c r="J1102" i="7"/>
  <c r="J1101" i="7"/>
  <c r="J1100" i="7"/>
  <c r="J1099" i="7"/>
  <c r="J1098" i="7"/>
  <c r="J1097" i="7"/>
  <c r="J1096" i="7"/>
  <c r="J1095" i="7"/>
  <c r="J1094" i="7"/>
  <c r="J1093" i="7"/>
  <c r="J1092" i="7"/>
  <c r="J1091" i="7"/>
  <c r="J1090" i="7"/>
  <c r="J1089" i="7"/>
  <c r="J1088" i="7"/>
  <c r="J1087" i="7"/>
  <c r="J1086" i="7"/>
  <c r="J1085" i="7"/>
  <c r="J1084" i="7"/>
  <c r="J1083" i="7"/>
  <c r="J1082" i="7"/>
  <c r="J1081" i="7"/>
  <c r="J1080" i="7"/>
  <c r="J1079" i="7"/>
  <c r="J1078" i="7"/>
  <c r="J1077" i="7"/>
  <c r="J1076" i="7"/>
  <c r="J1075" i="7"/>
  <c r="J1074" i="7"/>
  <c r="J1073" i="7"/>
  <c r="J1072" i="7"/>
  <c r="J1071" i="7"/>
  <c r="J1070" i="7"/>
  <c r="J1069" i="7"/>
  <c r="J1068" i="7"/>
  <c r="J1067" i="7"/>
  <c r="J1066" i="7"/>
  <c r="J1065" i="7"/>
  <c r="J1064" i="7"/>
  <c r="J1063" i="7"/>
  <c r="J1062" i="7"/>
  <c r="J1061" i="7"/>
  <c r="J1060" i="7"/>
  <c r="J1059" i="7"/>
  <c r="J1058" i="7"/>
  <c r="J1057" i="7"/>
  <c r="J1056" i="7"/>
  <c r="J1055" i="7"/>
  <c r="J1054" i="7"/>
  <c r="J1053" i="7"/>
  <c r="J1052" i="7"/>
  <c r="J1051" i="7"/>
  <c r="J1050" i="7"/>
  <c r="J1049" i="7"/>
  <c r="J1048" i="7"/>
  <c r="J1047" i="7"/>
  <c r="J1046" i="7"/>
  <c r="J1045" i="7"/>
  <c r="J1044" i="7"/>
  <c r="J1043" i="7"/>
  <c r="J1042" i="7"/>
  <c r="J1041" i="7"/>
  <c r="J1040" i="7"/>
  <c r="J1039" i="7"/>
  <c r="J1038" i="7"/>
  <c r="J1037" i="7"/>
  <c r="J1036" i="7"/>
  <c r="J1035" i="7"/>
  <c r="J1034" i="7"/>
  <c r="J1033" i="7"/>
  <c r="J1032" i="7"/>
  <c r="J1031" i="7"/>
  <c r="J1030" i="7"/>
  <c r="J1029" i="7"/>
  <c r="J1028" i="7"/>
  <c r="J1027" i="7"/>
  <c r="J1026" i="7"/>
  <c r="J1025" i="7"/>
  <c r="J1024" i="7"/>
  <c r="J1023" i="7"/>
  <c r="J1022" i="7"/>
  <c r="J1021" i="7"/>
  <c r="J1020" i="7"/>
  <c r="J1019" i="7"/>
  <c r="J1018" i="7"/>
  <c r="J1017" i="7"/>
  <c r="J1016" i="7"/>
  <c r="J1015" i="7"/>
  <c r="J1014" i="7"/>
  <c r="J1013" i="7"/>
  <c r="J1012" i="7"/>
  <c r="J1011" i="7"/>
  <c r="J1010" i="7"/>
  <c r="J1009" i="7"/>
  <c r="J1008" i="7"/>
  <c r="J1007" i="7"/>
  <c r="J1006" i="7"/>
  <c r="J1005" i="7"/>
  <c r="J1004" i="7"/>
  <c r="J1003" i="7"/>
  <c r="J1002" i="7"/>
  <c r="J1001" i="7"/>
  <c r="J1000" i="7"/>
  <c r="J999" i="7"/>
  <c r="J998" i="7"/>
  <c r="J997" i="7"/>
  <c r="J996" i="7"/>
  <c r="J995" i="7"/>
  <c r="J994" i="7"/>
  <c r="J993" i="7"/>
  <c r="J992" i="7"/>
  <c r="J991" i="7"/>
  <c r="J990" i="7"/>
  <c r="J989" i="7"/>
  <c r="J988" i="7"/>
  <c r="J987" i="7"/>
  <c r="J986" i="7"/>
  <c r="J985" i="7"/>
  <c r="J984" i="7"/>
  <c r="J983" i="7"/>
  <c r="J982" i="7"/>
  <c r="J981" i="7"/>
  <c r="J980" i="7"/>
  <c r="J979" i="7"/>
  <c r="J978" i="7"/>
  <c r="J977" i="7"/>
  <c r="J976" i="7"/>
  <c r="J975" i="7"/>
  <c r="J974" i="7"/>
  <c r="J973" i="7"/>
  <c r="J972" i="7"/>
  <c r="J971" i="7"/>
  <c r="J970" i="7"/>
  <c r="J969" i="7"/>
  <c r="J968" i="7"/>
  <c r="J967" i="7"/>
  <c r="J966" i="7"/>
  <c r="J965" i="7"/>
  <c r="J964" i="7"/>
  <c r="J963" i="7"/>
  <c r="J962" i="7"/>
  <c r="J961" i="7"/>
  <c r="J960" i="7"/>
  <c r="J959" i="7"/>
  <c r="J958" i="7"/>
  <c r="J957" i="7"/>
  <c r="J956" i="7"/>
  <c r="J955" i="7"/>
  <c r="J954" i="7"/>
  <c r="J953" i="7"/>
  <c r="J952" i="7"/>
  <c r="J951" i="7"/>
  <c r="J950" i="7"/>
  <c r="J949" i="7"/>
  <c r="J948" i="7"/>
  <c r="J947" i="7"/>
  <c r="J946" i="7"/>
  <c r="J945" i="7"/>
  <c r="J944" i="7"/>
  <c r="J943" i="7"/>
  <c r="J942" i="7"/>
  <c r="J941" i="7"/>
  <c r="J940" i="7"/>
  <c r="J939" i="7"/>
  <c r="J938" i="7"/>
  <c r="J937" i="7"/>
  <c r="J936" i="7"/>
  <c r="J935" i="7"/>
  <c r="J934" i="7"/>
  <c r="J933" i="7"/>
  <c r="J932" i="7"/>
  <c r="J931" i="7"/>
  <c r="J930" i="7"/>
  <c r="J929" i="7"/>
  <c r="J928" i="7"/>
  <c r="J927" i="7"/>
  <c r="J926" i="7"/>
  <c r="J925" i="7"/>
  <c r="J924" i="7"/>
  <c r="J923" i="7"/>
  <c r="J922" i="7"/>
  <c r="J921" i="7"/>
  <c r="J920" i="7"/>
  <c r="J919" i="7"/>
  <c r="J918" i="7"/>
  <c r="J917" i="7"/>
  <c r="J916" i="7"/>
  <c r="J915" i="7"/>
  <c r="J914" i="7"/>
  <c r="J913" i="7"/>
  <c r="J912" i="7"/>
  <c r="J911" i="7"/>
  <c r="J910" i="7"/>
  <c r="J909" i="7"/>
  <c r="J908" i="7"/>
  <c r="J907" i="7"/>
  <c r="J906" i="7"/>
  <c r="J905" i="7"/>
  <c r="J904" i="7"/>
  <c r="J903" i="7"/>
  <c r="J902" i="7"/>
  <c r="J901" i="7"/>
  <c r="J900" i="7"/>
  <c r="J899" i="7"/>
  <c r="J898" i="7"/>
  <c r="J897" i="7"/>
  <c r="J896" i="7"/>
  <c r="J895" i="7"/>
  <c r="J894" i="7"/>
  <c r="J893" i="7"/>
  <c r="J892" i="7"/>
  <c r="J891" i="7"/>
  <c r="J890" i="7"/>
  <c r="J889" i="7"/>
  <c r="J888" i="7"/>
  <c r="J887" i="7"/>
  <c r="J886" i="7"/>
  <c r="J885" i="7"/>
  <c r="J884" i="7"/>
  <c r="J883" i="7"/>
  <c r="J882" i="7"/>
  <c r="J881" i="7"/>
  <c r="J880" i="7"/>
  <c r="J879" i="7"/>
  <c r="J878" i="7"/>
  <c r="J877" i="7"/>
  <c r="J876" i="7"/>
  <c r="J875" i="7"/>
  <c r="J874" i="7"/>
  <c r="J873" i="7"/>
  <c r="J872" i="7"/>
  <c r="J871" i="7"/>
  <c r="J870" i="7"/>
  <c r="J869" i="7"/>
  <c r="J868" i="7"/>
  <c r="J867" i="7"/>
  <c r="J866" i="7"/>
  <c r="J865" i="7"/>
  <c r="J864" i="7"/>
  <c r="J863" i="7"/>
  <c r="J862" i="7"/>
  <c r="J861" i="7"/>
  <c r="J860" i="7"/>
  <c r="J859" i="7"/>
  <c r="J858" i="7"/>
  <c r="J857" i="7"/>
  <c r="J856" i="7"/>
  <c r="J855" i="7"/>
  <c r="J854" i="7"/>
  <c r="J853" i="7"/>
  <c r="J852" i="7"/>
  <c r="J851" i="7"/>
  <c r="J850" i="7"/>
  <c r="J849" i="7"/>
  <c r="J848" i="7"/>
  <c r="J847" i="7"/>
  <c r="J846" i="7"/>
  <c r="J845" i="7"/>
  <c r="J844" i="7"/>
  <c r="J843" i="7"/>
  <c r="J842" i="7"/>
  <c r="J841" i="7"/>
  <c r="J840" i="7"/>
  <c r="J839" i="7"/>
  <c r="J838" i="7"/>
  <c r="J837" i="7"/>
  <c r="J836" i="7"/>
  <c r="J835" i="7"/>
  <c r="J834" i="7"/>
  <c r="J833" i="7"/>
  <c r="J832" i="7"/>
  <c r="J831" i="7"/>
  <c r="J830" i="7"/>
  <c r="J829" i="7"/>
  <c r="J828" i="7"/>
  <c r="J827" i="7"/>
  <c r="J826" i="7"/>
  <c r="J825" i="7"/>
  <c r="J824" i="7"/>
  <c r="J823" i="7"/>
  <c r="J822" i="7"/>
  <c r="J821" i="7"/>
  <c r="J820" i="7"/>
  <c r="J819" i="7"/>
  <c r="J818" i="7"/>
  <c r="J817" i="7"/>
  <c r="J816" i="7"/>
  <c r="J815" i="7"/>
  <c r="J814" i="7"/>
  <c r="J813" i="7"/>
  <c r="J812" i="7"/>
  <c r="J811" i="7"/>
  <c r="J810" i="7"/>
  <c r="J809" i="7"/>
  <c r="J808" i="7"/>
  <c r="J807" i="7"/>
  <c r="J806" i="7"/>
  <c r="J805" i="7"/>
  <c r="J804" i="7"/>
  <c r="J803" i="7"/>
  <c r="J802" i="7"/>
  <c r="J801" i="7"/>
  <c r="J800" i="7"/>
  <c r="J799" i="7"/>
  <c r="J798" i="7"/>
  <c r="J797" i="7"/>
  <c r="J796" i="7"/>
  <c r="J795" i="7"/>
  <c r="J794" i="7"/>
  <c r="J793" i="7"/>
  <c r="J792" i="7"/>
  <c r="J791" i="7"/>
  <c r="J790" i="7"/>
  <c r="J789" i="7"/>
  <c r="J788" i="7"/>
  <c r="J787" i="7"/>
  <c r="J786" i="7"/>
  <c r="J785" i="7"/>
  <c r="J784" i="7"/>
  <c r="J783" i="7"/>
  <c r="J782" i="7"/>
  <c r="J781" i="7"/>
  <c r="J780" i="7"/>
  <c r="J779" i="7"/>
  <c r="J778" i="7"/>
  <c r="J777" i="7"/>
  <c r="J776" i="7"/>
  <c r="J775" i="7"/>
  <c r="J774" i="7"/>
  <c r="J773" i="7"/>
  <c r="J772" i="7"/>
  <c r="J771" i="7"/>
  <c r="J770" i="7"/>
  <c r="J769" i="7"/>
  <c r="J768" i="7"/>
  <c r="J767" i="7"/>
  <c r="J766" i="7"/>
  <c r="J765" i="7"/>
  <c r="J764" i="7"/>
  <c r="J763" i="7"/>
  <c r="J762" i="7"/>
  <c r="J761" i="7"/>
  <c r="J760" i="7"/>
  <c r="J759" i="7"/>
  <c r="J758" i="7"/>
  <c r="J757" i="7"/>
  <c r="J756" i="7"/>
  <c r="J755" i="7"/>
  <c r="J754" i="7"/>
  <c r="J753" i="7"/>
  <c r="J752" i="7"/>
  <c r="J751" i="7"/>
  <c r="J750" i="7"/>
  <c r="J749" i="7"/>
  <c r="J748" i="7"/>
  <c r="J747" i="7"/>
  <c r="J746" i="7"/>
  <c r="J745" i="7"/>
  <c r="J744" i="7"/>
  <c r="J743" i="7"/>
  <c r="J742" i="7"/>
  <c r="J741" i="7"/>
  <c r="J740" i="7"/>
  <c r="J739" i="7"/>
  <c r="J738" i="7"/>
  <c r="J737" i="7"/>
  <c r="J736" i="7"/>
  <c r="J735" i="7"/>
  <c r="J734" i="7"/>
  <c r="J733" i="7"/>
  <c r="J732" i="7"/>
  <c r="J731" i="7"/>
  <c r="J730" i="7"/>
  <c r="J729" i="7"/>
  <c r="J728" i="7"/>
  <c r="J727" i="7"/>
  <c r="J726" i="7"/>
  <c r="J725" i="7"/>
  <c r="J724" i="7"/>
  <c r="J723" i="7"/>
  <c r="J722" i="7"/>
  <c r="J721" i="7"/>
  <c r="J720" i="7"/>
  <c r="J719" i="7"/>
  <c r="J718" i="7"/>
  <c r="J717" i="7"/>
  <c r="J716" i="7"/>
  <c r="J715" i="7"/>
  <c r="J714" i="7"/>
  <c r="J713" i="7"/>
  <c r="J712" i="7"/>
  <c r="J711" i="7"/>
  <c r="J710" i="7"/>
  <c r="J709" i="7"/>
  <c r="J708" i="7"/>
  <c r="J707" i="7"/>
  <c r="J706" i="7"/>
  <c r="J705" i="7"/>
  <c r="J704" i="7"/>
  <c r="J703" i="7"/>
  <c r="J702" i="7"/>
  <c r="J701" i="7"/>
  <c r="J700" i="7"/>
  <c r="J699" i="7"/>
  <c r="J698" i="7"/>
  <c r="J697" i="7"/>
  <c r="J696" i="7"/>
  <c r="J695" i="7"/>
  <c r="J694" i="7"/>
  <c r="J693" i="7"/>
  <c r="J692" i="7"/>
  <c r="J691" i="7"/>
  <c r="J690" i="7"/>
  <c r="J689" i="7"/>
  <c r="J688" i="7"/>
  <c r="J687" i="7"/>
  <c r="J686" i="7"/>
  <c r="J685" i="7"/>
  <c r="J684" i="7"/>
  <c r="J683" i="7"/>
  <c r="J682" i="7"/>
  <c r="J681" i="7"/>
  <c r="J680" i="7"/>
  <c r="J679" i="7"/>
  <c r="J678" i="7"/>
  <c r="J677" i="7"/>
  <c r="J676" i="7"/>
  <c r="J675" i="7"/>
  <c r="J674" i="7"/>
  <c r="J673" i="7"/>
  <c r="J672" i="7"/>
  <c r="J671" i="7"/>
  <c r="J670" i="7"/>
  <c r="J669" i="7"/>
  <c r="J668" i="7"/>
  <c r="J667" i="7"/>
  <c r="J666" i="7"/>
  <c r="J665" i="7"/>
  <c r="J664" i="7"/>
  <c r="J663" i="7"/>
  <c r="J662" i="7"/>
  <c r="J661" i="7"/>
  <c r="J660" i="7"/>
  <c r="J659" i="7"/>
  <c r="J658" i="7"/>
  <c r="J657" i="7"/>
  <c r="J656" i="7"/>
  <c r="J655" i="7"/>
  <c r="J654" i="7"/>
  <c r="J653" i="7"/>
  <c r="J652" i="7"/>
  <c r="J651" i="7"/>
  <c r="J650" i="7"/>
  <c r="J649" i="7"/>
  <c r="J648" i="7"/>
  <c r="J647" i="7"/>
  <c r="J646" i="7"/>
  <c r="J645" i="7"/>
  <c r="J644" i="7"/>
  <c r="J643" i="7"/>
  <c r="J642" i="7"/>
  <c r="J641" i="7"/>
  <c r="J640" i="7"/>
  <c r="J639" i="7"/>
  <c r="J638" i="7"/>
  <c r="J637" i="7"/>
  <c r="J636" i="7"/>
  <c r="J635" i="7"/>
  <c r="J634" i="7"/>
  <c r="J633" i="7"/>
  <c r="J632" i="7"/>
  <c r="J631" i="7"/>
  <c r="J630" i="7"/>
  <c r="J629" i="7"/>
  <c r="J628" i="7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L380" i="2" l="1"/>
  <c r="P380" i="2"/>
  <c r="Z380" i="2" s="1"/>
  <c r="L454" i="2"/>
  <c r="P454" i="2"/>
  <c r="Z454" i="2" s="1"/>
  <c r="L548" i="2"/>
  <c r="P548" i="2"/>
  <c r="Z548" i="2" s="1"/>
  <c r="L718" i="2"/>
  <c r="P718" i="2"/>
  <c r="Z718" i="2" s="1"/>
  <c r="L886" i="2"/>
  <c r="P886" i="2"/>
  <c r="Z886" i="2" s="1"/>
  <c r="L956" i="2"/>
  <c r="P956" i="2"/>
  <c r="Z956" i="2" s="1"/>
  <c r="L452" i="2"/>
  <c r="P452" i="2"/>
  <c r="Z452" i="2" s="1"/>
  <c r="L646" i="2"/>
  <c r="P646" i="2"/>
  <c r="Z646" i="2" s="1"/>
  <c r="L716" i="2"/>
  <c r="P716" i="2"/>
  <c r="Z716" i="2" s="1"/>
  <c r="L814" i="2"/>
  <c r="P814" i="2"/>
  <c r="Z814" i="2" s="1"/>
  <c r="L382" i="2"/>
  <c r="P382" i="2"/>
  <c r="Z382" i="2" s="1"/>
  <c r="L550" i="2"/>
  <c r="P550" i="2"/>
  <c r="Z550" i="2" s="1"/>
  <c r="L668" i="2"/>
  <c r="P668" i="2"/>
  <c r="Z668" i="2" s="1"/>
  <c r="L836" i="2"/>
  <c r="P836" i="2"/>
  <c r="Z836" i="2" s="1"/>
  <c r="L980" i="2"/>
  <c r="P980" i="2"/>
  <c r="Z980" i="2" s="1"/>
  <c r="L476" i="2"/>
  <c r="P476" i="2"/>
  <c r="Z476" i="2" s="1"/>
  <c r="L670" i="2"/>
  <c r="P670" i="2"/>
  <c r="Z670" i="2" s="1"/>
  <c r="L742" i="2"/>
  <c r="P742" i="2"/>
  <c r="Z742" i="2" s="1"/>
  <c r="L838" i="2"/>
  <c r="P838" i="2"/>
  <c r="Z838" i="2" s="1"/>
  <c r="L908" i="2"/>
  <c r="P908" i="2"/>
  <c r="Z908" i="2" s="1"/>
  <c r="L884" i="2"/>
  <c r="P884" i="2"/>
  <c r="Z884" i="2" s="1"/>
  <c r="L406" i="2"/>
  <c r="P406" i="2"/>
  <c r="Z406" i="2" s="1"/>
  <c r="L502" i="2"/>
  <c r="P502" i="2"/>
  <c r="Z502" i="2" s="1"/>
  <c r="L598" i="2"/>
  <c r="P598" i="2"/>
  <c r="Z598" i="2" s="1"/>
  <c r="L692" i="2"/>
  <c r="P692" i="2"/>
  <c r="Z692" i="2" s="1"/>
  <c r="L764" i="2"/>
  <c r="P764" i="2"/>
  <c r="Z764" i="2" s="1"/>
  <c r="L860" i="2"/>
  <c r="P860" i="2"/>
  <c r="Z860" i="2" s="1"/>
  <c r="L140" i="2"/>
  <c r="P140" i="2"/>
  <c r="Z140" i="2" s="1"/>
  <c r="L428" i="2"/>
  <c r="P428" i="2"/>
  <c r="Z428" i="2" s="1"/>
  <c r="L524" i="2"/>
  <c r="P524" i="2"/>
  <c r="Z524" i="2" s="1"/>
  <c r="L694" i="2"/>
  <c r="P694" i="2"/>
  <c r="Z694" i="2" s="1"/>
  <c r="L766" i="2"/>
  <c r="P766" i="2"/>
  <c r="Z766" i="2" s="1"/>
  <c r="L862" i="2"/>
  <c r="P862" i="2"/>
  <c r="Z862" i="2" s="1"/>
  <c r="L932" i="2"/>
  <c r="P932" i="2"/>
  <c r="Z932" i="2" s="1"/>
  <c r="L118" i="2"/>
  <c r="P118" i="2"/>
  <c r="Z118" i="2" s="1"/>
  <c r="L404" i="2"/>
  <c r="P404" i="2"/>
  <c r="Z404" i="2" s="1"/>
  <c r="L596" i="2"/>
  <c r="P596" i="2"/>
  <c r="Z596" i="2" s="1"/>
  <c r="L910" i="2"/>
  <c r="P910" i="2"/>
  <c r="Z910" i="2" s="1"/>
  <c r="L142" i="2"/>
  <c r="P142" i="2"/>
  <c r="Z142" i="2" s="1"/>
  <c r="L526" i="2"/>
  <c r="P526" i="2"/>
  <c r="Z526" i="2" s="1"/>
  <c r="L644" i="2"/>
  <c r="P644" i="2"/>
  <c r="Z644" i="2" s="1"/>
  <c r="L934" i="2"/>
  <c r="P934" i="2"/>
  <c r="Z934" i="2" s="1"/>
  <c r="J1776" i="2" l="1"/>
  <c r="L1776" i="2" s="1"/>
  <c r="J1752" i="2"/>
  <c r="L1752" i="2" s="1"/>
  <c r="J1728" i="2"/>
  <c r="L1728" i="2" s="1"/>
  <c r="J1704" i="2"/>
  <c r="L1704" i="2" s="1"/>
  <c r="J1680" i="2"/>
  <c r="L1680" i="2" s="1"/>
  <c r="J1656" i="2"/>
  <c r="L1656" i="2" s="1"/>
  <c r="J1632" i="2"/>
  <c r="L1632" i="2" s="1"/>
  <c r="J1560" i="2"/>
  <c r="L1560" i="2" s="1"/>
  <c r="J1536" i="2"/>
  <c r="L1536" i="2" s="1"/>
  <c r="J1224" i="2"/>
  <c r="L1224" i="2" s="1"/>
  <c r="J1152" i="2"/>
  <c r="L1152" i="2" s="1"/>
  <c r="J1128" i="2"/>
  <c r="L1128" i="2" s="1"/>
  <c r="J1104" i="2"/>
  <c r="L1104" i="2" s="1"/>
  <c r="J1080" i="2"/>
  <c r="L1080" i="2" s="1"/>
  <c r="P72" i="2"/>
  <c r="Z72" i="2" s="1"/>
  <c r="L1849" i="7" l="1"/>
  <c r="L1848" i="7"/>
  <c r="L1847" i="7"/>
  <c r="L1846" i="7"/>
  <c r="L1845" i="7"/>
  <c r="L1844" i="7"/>
  <c r="L1843" i="7"/>
  <c r="L1842" i="7"/>
  <c r="L1841" i="7"/>
  <c r="L1840" i="7"/>
  <c r="L1839" i="7"/>
  <c r="L1838" i="7"/>
  <c r="L1837" i="7"/>
  <c r="L1836" i="7"/>
  <c r="L1835" i="7"/>
  <c r="L1834" i="7"/>
  <c r="L1833" i="7"/>
  <c r="L1832" i="7"/>
  <c r="L1831" i="7"/>
  <c r="L1830" i="7"/>
  <c r="L1829" i="7"/>
  <c r="L1828" i="7"/>
  <c r="L1827" i="7"/>
  <c r="L1826" i="7"/>
  <c r="L1825" i="7"/>
  <c r="L1824" i="7"/>
  <c r="L1823" i="7"/>
  <c r="L1822" i="7"/>
  <c r="L1821" i="7"/>
  <c r="L1820" i="7"/>
  <c r="L1819" i="7"/>
  <c r="L1818" i="7"/>
  <c r="L1817" i="7"/>
  <c r="L1816" i="7"/>
  <c r="L1815" i="7"/>
  <c r="L1814" i="7"/>
  <c r="L1813" i="7"/>
  <c r="L1812" i="7"/>
  <c r="L1811" i="7"/>
  <c r="L1810" i="7"/>
  <c r="L1809" i="7"/>
  <c r="L1808" i="7"/>
  <c r="L1807" i="7"/>
  <c r="L1806" i="7"/>
  <c r="L1805" i="7"/>
  <c r="L1804" i="7"/>
  <c r="L1803" i="7"/>
  <c r="L1802" i="7"/>
  <c r="L1801" i="7"/>
  <c r="L1800" i="7"/>
  <c r="L1799" i="7"/>
  <c r="L1798" i="7"/>
  <c r="L1797" i="7"/>
  <c r="L1796" i="7"/>
  <c r="L1795" i="7"/>
  <c r="L1794" i="7"/>
  <c r="L1793" i="7"/>
  <c r="L1792" i="7"/>
  <c r="L1791" i="7"/>
  <c r="L1790" i="7"/>
  <c r="L1789" i="7"/>
  <c r="L1788" i="7"/>
  <c r="L1787" i="7"/>
  <c r="L1786" i="7"/>
  <c r="L1785" i="7"/>
  <c r="L1784" i="7"/>
  <c r="L1783" i="7"/>
  <c r="L1782" i="7"/>
  <c r="L1781" i="7"/>
  <c r="L1780" i="7"/>
  <c r="L1779" i="7"/>
  <c r="L1778" i="7"/>
  <c r="L1777" i="7"/>
  <c r="L1776" i="7"/>
  <c r="L1775" i="7"/>
  <c r="L1774" i="7"/>
  <c r="L1773" i="7"/>
  <c r="L1772" i="7"/>
  <c r="L1771" i="7"/>
  <c r="L1770" i="7"/>
  <c r="L1769" i="7"/>
  <c r="L1768" i="7"/>
  <c r="L1767" i="7"/>
  <c r="L1766" i="7"/>
  <c r="L1765" i="7"/>
  <c r="L1764" i="7"/>
  <c r="L1763" i="7"/>
  <c r="L1762" i="7"/>
  <c r="L1761" i="7"/>
  <c r="L1760" i="7"/>
  <c r="L1759" i="7"/>
  <c r="L1758" i="7"/>
  <c r="L1757" i="7"/>
  <c r="L1756" i="7"/>
  <c r="L1755" i="7"/>
  <c r="L1754" i="7"/>
  <c r="L1753" i="7"/>
  <c r="L1752" i="7"/>
  <c r="L1751" i="7"/>
  <c r="L1750" i="7"/>
  <c r="L1749" i="7"/>
  <c r="L1748" i="7"/>
  <c r="L1747" i="7"/>
  <c r="L1746" i="7"/>
  <c r="L1745" i="7"/>
  <c r="L1744" i="7"/>
  <c r="L1743" i="7"/>
  <c r="L1742" i="7"/>
  <c r="L1741" i="7"/>
  <c r="L1740" i="7"/>
  <c r="L1739" i="7"/>
  <c r="L1738" i="7"/>
  <c r="L1737" i="7"/>
  <c r="L1736" i="7"/>
  <c r="L1735" i="7"/>
  <c r="L1734" i="7"/>
  <c r="L1733" i="7"/>
  <c r="L1732" i="7"/>
  <c r="L1731" i="7"/>
  <c r="L1730" i="7"/>
  <c r="L1729" i="7"/>
  <c r="L1728" i="7"/>
  <c r="L1727" i="7"/>
  <c r="L1726" i="7"/>
  <c r="L1725" i="7"/>
  <c r="L1724" i="7"/>
  <c r="L1723" i="7"/>
  <c r="L1722" i="7"/>
  <c r="L1721" i="7"/>
  <c r="L1720" i="7"/>
  <c r="L1719" i="7"/>
  <c r="L1718" i="7"/>
  <c r="L1717" i="7"/>
  <c r="L1716" i="7"/>
  <c r="L1715" i="7"/>
  <c r="L1714" i="7"/>
  <c r="L1713" i="7"/>
  <c r="L1712" i="7"/>
  <c r="L1711" i="7"/>
  <c r="L1710" i="7"/>
  <c r="L1709" i="7"/>
  <c r="L1708" i="7"/>
  <c r="L1707" i="7"/>
  <c r="L1706" i="7"/>
  <c r="L1705" i="7"/>
  <c r="L1704" i="7"/>
  <c r="L1703" i="7"/>
  <c r="L1702" i="7"/>
  <c r="L1701" i="7"/>
  <c r="L1700" i="7"/>
  <c r="L1699" i="7"/>
  <c r="L1698" i="7"/>
  <c r="L1697" i="7"/>
  <c r="L1696" i="7"/>
  <c r="L1695" i="7"/>
  <c r="L1694" i="7"/>
  <c r="L1693" i="7"/>
  <c r="L1692" i="7"/>
  <c r="L1691" i="7"/>
  <c r="L1690" i="7"/>
  <c r="L1689" i="7"/>
  <c r="L1688" i="7"/>
  <c r="L1687" i="7"/>
  <c r="L1686" i="7"/>
  <c r="L1685" i="7"/>
  <c r="L1684" i="7"/>
  <c r="L1683" i="7"/>
  <c r="L1682" i="7"/>
  <c r="L1681" i="7"/>
  <c r="L1680" i="7"/>
  <c r="L1679" i="7"/>
  <c r="L1678" i="7"/>
  <c r="L1677" i="7"/>
  <c r="L1676" i="7"/>
  <c r="L1675" i="7"/>
  <c r="L1674" i="7"/>
  <c r="L1673" i="7"/>
  <c r="L1672" i="7"/>
  <c r="L1671" i="7"/>
  <c r="L1670" i="7"/>
  <c r="L1669" i="7"/>
  <c r="L1668" i="7"/>
  <c r="L1667" i="7"/>
  <c r="L1666" i="7"/>
  <c r="L1665" i="7"/>
  <c r="L1664" i="7"/>
  <c r="L1663" i="7"/>
  <c r="L1662" i="7"/>
  <c r="L1661" i="7"/>
  <c r="L1660" i="7"/>
  <c r="L1659" i="7"/>
  <c r="L1658" i="7"/>
  <c r="L1657" i="7"/>
  <c r="L1656" i="7"/>
  <c r="L1655" i="7"/>
  <c r="L1654" i="7"/>
  <c r="L1653" i="7"/>
  <c r="L1652" i="7"/>
  <c r="L1651" i="7"/>
  <c r="L1650" i="7"/>
  <c r="L1649" i="7"/>
  <c r="L1648" i="7"/>
  <c r="L1647" i="7"/>
  <c r="L1646" i="7"/>
  <c r="L1645" i="7"/>
  <c r="L1644" i="7"/>
  <c r="L1643" i="7"/>
  <c r="L1642" i="7"/>
  <c r="L1641" i="7"/>
  <c r="L1640" i="7"/>
  <c r="L1639" i="7"/>
  <c r="L1638" i="7"/>
  <c r="L1637" i="7"/>
  <c r="L1636" i="7"/>
  <c r="L1635" i="7"/>
  <c r="L1634" i="7"/>
  <c r="L1633" i="7"/>
  <c r="L1632" i="7"/>
  <c r="L1631" i="7"/>
  <c r="L1630" i="7"/>
  <c r="L1629" i="7"/>
  <c r="L1628" i="7"/>
  <c r="L1627" i="7"/>
  <c r="L1626" i="7"/>
  <c r="L1625" i="7"/>
  <c r="L1624" i="7"/>
  <c r="L1623" i="7"/>
  <c r="L1622" i="7"/>
  <c r="L1621" i="7"/>
  <c r="L1620" i="7"/>
  <c r="L1619" i="7"/>
  <c r="L1618" i="7"/>
  <c r="L1617" i="7"/>
  <c r="L1616" i="7"/>
  <c r="L1615" i="7"/>
  <c r="L1614" i="7"/>
  <c r="L1613" i="7"/>
  <c r="L1612" i="7"/>
  <c r="L1611" i="7"/>
  <c r="L1610" i="7"/>
  <c r="L1609" i="7"/>
  <c r="L1608" i="7"/>
  <c r="L1607" i="7"/>
  <c r="L1606" i="7"/>
  <c r="L1605" i="7"/>
  <c r="L1604" i="7"/>
  <c r="L1603" i="7"/>
  <c r="L1602" i="7"/>
  <c r="L1601" i="7"/>
  <c r="L1600" i="7"/>
  <c r="L1599" i="7"/>
  <c r="L1598" i="7"/>
  <c r="L1597" i="7"/>
  <c r="L1596" i="7"/>
  <c r="L1595" i="7"/>
  <c r="L1594" i="7"/>
  <c r="L1593" i="7"/>
  <c r="L1592" i="7"/>
  <c r="L1591" i="7"/>
  <c r="L1590" i="7"/>
  <c r="L1589" i="7"/>
  <c r="L1588" i="7"/>
  <c r="L1587" i="7"/>
  <c r="L1586" i="7"/>
  <c r="L1585" i="7"/>
  <c r="L1584" i="7"/>
  <c r="L1583" i="7"/>
  <c r="L1582" i="7"/>
  <c r="L1581" i="7"/>
  <c r="L1580" i="7"/>
  <c r="L1579" i="7"/>
  <c r="L1578" i="7"/>
  <c r="L1577" i="7"/>
  <c r="L1576" i="7"/>
  <c r="L1575" i="7"/>
  <c r="L1574" i="7"/>
  <c r="L1573" i="7"/>
  <c r="L1572" i="7"/>
  <c r="L1571" i="7"/>
  <c r="L1570" i="7"/>
  <c r="L1569" i="7"/>
  <c r="L1568" i="7"/>
  <c r="L1567" i="7"/>
  <c r="L1566" i="7"/>
  <c r="L1565" i="7"/>
  <c r="L1564" i="7"/>
  <c r="L1563" i="7"/>
  <c r="L1562" i="7"/>
  <c r="L1561" i="7"/>
  <c r="L1560" i="7"/>
  <c r="L1559" i="7"/>
  <c r="L1558" i="7"/>
  <c r="L1557" i="7"/>
  <c r="L1556" i="7"/>
  <c r="L1555" i="7"/>
  <c r="L1554" i="7"/>
  <c r="L1553" i="7"/>
  <c r="L1552" i="7"/>
  <c r="L1551" i="7"/>
  <c r="L1550" i="7"/>
  <c r="L1549" i="7"/>
  <c r="L1548" i="7"/>
  <c r="L1547" i="7"/>
  <c r="L1546" i="7"/>
  <c r="L1545" i="7"/>
  <c r="L1544" i="7"/>
  <c r="L1543" i="7"/>
  <c r="L1542" i="7"/>
  <c r="L1541" i="7"/>
  <c r="L1540" i="7"/>
  <c r="L1539" i="7"/>
  <c r="L1538" i="7"/>
  <c r="L1537" i="7"/>
  <c r="L1536" i="7"/>
  <c r="L1535" i="7"/>
  <c r="L1534" i="7"/>
  <c r="L1533" i="7"/>
  <c r="L1532" i="7"/>
  <c r="L1531" i="7"/>
  <c r="L1530" i="7"/>
  <c r="L1529" i="7"/>
  <c r="L1528" i="7"/>
  <c r="L1527" i="7"/>
  <c r="L1526" i="7"/>
  <c r="L1525" i="7"/>
  <c r="L1524" i="7"/>
  <c r="L1523" i="7"/>
  <c r="L1522" i="7"/>
  <c r="L1521" i="7"/>
  <c r="L1520" i="7"/>
  <c r="L1519" i="7"/>
  <c r="L1518" i="7"/>
  <c r="L1517" i="7"/>
  <c r="L1516" i="7"/>
  <c r="L1515" i="7"/>
  <c r="L1514" i="7"/>
  <c r="L1513" i="7"/>
  <c r="L1512" i="7"/>
  <c r="L1511" i="7"/>
  <c r="L1510" i="7"/>
  <c r="L1509" i="7"/>
  <c r="L1508" i="7"/>
  <c r="L1507" i="7"/>
  <c r="L1506" i="7"/>
  <c r="L1505" i="7"/>
  <c r="L1504" i="7"/>
  <c r="L1503" i="7"/>
  <c r="L1502" i="7"/>
  <c r="L1501" i="7"/>
  <c r="L1500" i="7"/>
  <c r="L1499" i="7"/>
  <c r="L1498" i="7"/>
  <c r="L1497" i="7"/>
  <c r="L1496" i="7"/>
  <c r="L1495" i="7"/>
  <c r="L1494" i="7"/>
  <c r="L1493" i="7"/>
  <c r="L1492" i="7"/>
  <c r="L1491" i="7"/>
  <c r="L1490" i="7"/>
  <c r="L1489" i="7"/>
  <c r="L1488" i="7"/>
  <c r="L1487" i="7"/>
  <c r="L1486" i="7"/>
  <c r="L1485" i="7"/>
  <c r="L1484" i="7"/>
  <c r="L1483" i="7"/>
  <c r="L1482" i="7"/>
  <c r="L1481" i="7"/>
  <c r="L1480" i="7"/>
  <c r="L1479" i="7"/>
  <c r="L1478" i="7"/>
  <c r="L1477" i="7"/>
  <c r="L1476" i="7"/>
  <c r="L1475" i="7"/>
  <c r="L1474" i="7"/>
  <c r="L1473" i="7"/>
  <c r="L1472" i="7"/>
  <c r="L1471" i="7"/>
  <c r="L1470" i="7"/>
  <c r="L1469" i="7"/>
  <c r="L1468" i="7"/>
  <c r="L1467" i="7"/>
  <c r="L1466" i="7"/>
  <c r="L1465" i="7"/>
  <c r="L1464" i="7"/>
  <c r="L1463" i="7"/>
  <c r="L1462" i="7"/>
  <c r="L1461" i="7"/>
  <c r="L1460" i="7"/>
  <c r="L1459" i="7"/>
  <c r="L1458" i="7"/>
  <c r="L1457" i="7"/>
  <c r="L1456" i="7"/>
  <c r="L1455" i="7"/>
  <c r="L1454" i="7"/>
  <c r="L1453" i="7"/>
  <c r="L1452" i="7"/>
  <c r="L1451" i="7"/>
  <c r="L1450" i="7"/>
  <c r="L1449" i="7"/>
  <c r="L1448" i="7"/>
  <c r="L1447" i="7"/>
  <c r="L1446" i="7"/>
  <c r="L1445" i="7"/>
  <c r="L1444" i="7"/>
  <c r="L1443" i="7"/>
  <c r="L1442" i="7"/>
  <c r="L1441" i="7"/>
  <c r="L1440" i="7"/>
  <c r="L1439" i="7"/>
  <c r="L1438" i="7"/>
  <c r="L1437" i="7"/>
  <c r="L1436" i="7"/>
  <c r="L1435" i="7"/>
  <c r="L1434" i="7"/>
  <c r="L1433" i="7"/>
  <c r="L1432" i="7"/>
  <c r="L1431" i="7"/>
  <c r="L1430" i="7"/>
  <c r="L1429" i="7"/>
  <c r="L1428" i="7"/>
  <c r="L1427" i="7"/>
  <c r="L1426" i="7"/>
  <c r="L1425" i="7"/>
  <c r="L1424" i="7"/>
  <c r="L1423" i="7"/>
  <c r="L1422" i="7"/>
  <c r="L1421" i="7"/>
  <c r="L1420" i="7"/>
  <c r="L1419" i="7"/>
  <c r="L1418" i="7"/>
  <c r="L1417" i="7"/>
  <c r="L1416" i="7"/>
  <c r="L1415" i="7"/>
  <c r="L1414" i="7"/>
  <c r="L1413" i="7"/>
  <c r="L1412" i="7"/>
  <c r="L1411" i="7"/>
  <c r="L1410" i="7"/>
  <c r="L1409" i="7"/>
  <c r="L1408" i="7"/>
  <c r="L1407" i="7"/>
  <c r="L1406" i="7"/>
  <c r="L1405" i="7"/>
  <c r="L1404" i="7"/>
  <c r="L1403" i="7"/>
  <c r="L1402" i="7"/>
  <c r="L1401" i="7"/>
  <c r="L1400" i="7"/>
  <c r="L1399" i="7"/>
  <c r="L1398" i="7"/>
  <c r="L1397" i="7"/>
  <c r="L1396" i="7"/>
  <c r="L1395" i="7"/>
  <c r="L1394" i="7"/>
  <c r="L1393" i="7"/>
  <c r="L1392" i="7"/>
  <c r="L1391" i="7"/>
  <c r="L1390" i="7"/>
  <c r="L1389" i="7"/>
  <c r="L1388" i="7"/>
  <c r="L1387" i="7"/>
  <c r="L1386" i="7"/>
  <c r="L1385" i="7"/>
  <c r="L1384" i="7"/>
  <c r="L1383" i="7"/>
  <c r="L1382" i="7"/>
  <c r="L1381" i="7"/>
  <c r="L1380" i="7"/>
  <c r="L1379" i="7"/>
  <c r="L1378" i="7"/>
  <c r="L1377" i="7"/>
  <c r="L1376" i="7"/>
  <c r="L1375" i="7"/>
  <c r="L1374" i="7"/>
  <c r="L1373" i="7"/>
  <c r="L1372" i="7"/>
  <c r="L1371" i="7"/>
  <c r="L1370" i="7"/>
  <c r="L1369" i="7"/>
  <c r="L1368" i="7"/>
  <c r="L1367" i="7"/>
  <c r="L1366" i="7"/>
  <c r="L1365" i="7"/>
  <c r="L1364" i="7"/>
  <c r="L1363" i="7"/>
  <c r="L1362" i="7"/>
  <c r="L1361" i="7"/>
  <c r="L1360" i="7"/>
  <c r="L1359" i="7"/>
  <c r="L1358" i="7"/>
  <c r="L1357" i="7"/>
  <c r="L1356" i="7"/>
  <c r="L1355" i="7"/>
  <c r="L1354" i="7"/>
  <c r="L1353" i="7"/>
  <c r="L1352" i="7"/>
  <c r="L1351" i="7"/>
  <c r="L1350" i="7"/>
  <c r="L1349" i="7"/>
  <c r="L1348" i="7"/>
  <c r="L1347" i="7"/>
  <c r="L1346" i="7"/>
  <c r="L1345" i="7"/>
  <c r="L1344" i="7"/>
  <c r="L1343" i="7"/>
  <c r="L1342" i="7"/>
  <c r="L1341" i="7"/>
  <c r="L1340" i="7"/>
  <c r="L1339" i="7"/>
  <c r="L1338" i="7"/>
  <c r="L1337" i="7"/>
  <c r="L1336" i="7"/>
  <c r="L1335" i="7"/>
  <c r="L1334" i="7"/>
  <c r="L1333" i="7"/>
  <c r="L1332" i="7"/>
  <c r="L1331" i="7"/>
  <c r="L1330" i="7"/>
  <c r="L1329" i="7"/>
  <c r="L1328" i="7"/>
  <c r="L1327" i="7"/>
  <c r="L1326" i="7"/>
  <c r="L1325" i="7"/>
  <c r="L1324" i="7"/>
  <c r="L1323" i="7"/>
  <c r="L1322" i="7"/>
  <c r="L1321" i="7"/>
  <c r="L1320" i="7"/>
  <c r="L1319" i="7"/>
  <c r="L1318" i="7"/>
  <c r="L1317" i="7"/>
  <c r="L1316" i="7"/>
  <c r="L1315" i="7"/>
  <c r="L1314" i="7"/>
  <c r="L1313" i="7"/>
  <c r="L1312" i="7"/>
  <c r="L1311" i="7"/>
  <c r="L1310" i="7"/>
  <c r="L1309" i="7"/>
  <c r="L1308" i="7"/>
  <c r="L1307" i="7"/>
  <c r="L1306" i="7"/>
  <c r="L1305" i="7"/>
  <c r="L1304" i="7"/>
  <c r="L1303" i="7"/>
  <c r="L1302" i="7"/>
  <c r="L1301" i="7"/>
  <c r="L1300" i="7"/>
  <c r="L1299" i="7"/>
  <c r="L1298" i="7"/>
  <c r="L1297" i="7"/>
  <c r="L1296" i="7"/>
  <c r="L1295" i="7"/>
  <c r="L1294" i="7"/>
  <c r="L1293" i="7"/>
  <c r="L1292" i="7"/>
  <c r="L1291" i="7"/>
  <c r="L1290" i="7"/>
  <c r="L1289" i="7"/>
  <c r="L1288" i="7"/>
  <c r="L1287" i="7"/>
  <c r="L1286" i="7"/>
  <c r="L1285" i="7"/>
  <c r="L1284" i="7"/>
  <c r="L1283" i="7"/>
  <c r="L1282" i="7"/>
  <c r="L1281" i="7"/>
  <c r="L1280" i="7"/>
  <c r="L1279" i="7"/>
  <c r="L1278" i="7"/>
  <c r="L1277" i="7"/>
  <c r="L1276" i="7"/>
  <c r="L1275" i="7"/>
  <c r="L1274" i="7"/>
  <c r="L1273" i="7"/>
  <c r="L1272" i="7"/>
  <c r="L1271" i="7"/>
  <c r="L1270" i="7"/>
  <c r="L1269" i="7"/>
  <c r="L1268" i="7"/>
  <c r="L1267" i="7"/>
  <c r="L1266" i="7"/>
  <c r="L1265" i="7"/>
  <c r="L1264" i="7"/>
  <c r="L1263" i="7"/>
  <c r="L1262" i="7"/>
  <c r="L1261" i="7"/>
  <c r="L1260" i="7"/>
  <c r="L1259" i="7"/>
  <c r="L1258" i="7"/>
  <c r="L1257" i="7"/>
  <c r="L1256" i="7"/>
  <c r="L1255" i="7"/>
  <c r="L1254" i="7"/>
  <c r="L1253" i="7"/>
  <c r="L1252" i="7"/>
  <c r="L1251" i="7"/>
  <c r="L1250" i="7"/>
  <c r="L1249" i="7"/>
  <c r="L1248" i="7"/>
  <c r="L1247" i="7"/>
  <c r="L1246" i="7"/>
  <c r="L1245" i="7"/>
  <c r="L1244" i="7"/>
  <c r="L1243" i="7"/>
  <c r="L1242" i="7"/>
  <c r="L1241" i="7"/>
  <c r="L1240" i="7"/>
  <c r="L1239" i="7"/>
  <c r="L1238" i="7"/>
  <c r="L1237" i="7"/>
  <c r="L1236" i="7"/>
  <c r="L1235" i="7"/>
  <c r="L1234" i="7"/>
  <c r="L1233" i="7"/>
  <c r="L1232" i="7"/>
  <c r="L1231" i="7"/>
  <c r="L1230" i="7"/>
  <c r="L1229" i="7"/>
  <c r="L1228" i="7"/>
  <c r="L1227" i="7"/>
  <c r="L1226" i="7"/>
  <c r="L1225" i="7"/>
  <c r="L1224" i="7"/>
  <c r="L1223" i="7"/>
  <c r="L1222" i="7"/>
  <c r="L1221" i="7"/>
  <c r="L1220" i="7"/>
  <c r="L1219" i="7"/>
  <c r="L1218" i="7"/>
  <c r="L1217" i="7"/>
  <c r="L1216" i="7"/>
  <c r="L1215" i="7"/>
  <c r="L1214" i="7"/>
  <c r="L1213" i="7"/>
  <c r="L1212" i="7"/>
  <c r="L1211" i="7"/>
  <c r="L1210" i="7"/>
  <c r="L1209" i="7"/>
  <c r="L1208" i="7"/>
  <c r="L1207" i="7"/>
  <c r="L1206" i="7"/>
  <c r="L1205" i="7"/>
  <c r="L1204" i="7"/>
  <c r="L1203" i="7"/>
  <c r="L1202" i="7"/>
  <c r="L1201" i="7"/>
  <c r="L1200" i="7"/>
  <c r="L1199" i="7"/>
  <c r="L1198" i="7"/>
  <c r="L1197" i="7"/>
  <c r="L1196" i="7"/>
  <c r="L1195" i="7"/>
  <c r="L1194" i="7"/>
  <c r="L1193" i="7"/>
  <c r="L1192" i="7"/>
  <c r="L1191" i="7"/>
  <c r="L1190" i="7"/>
  <c r="L1189" i="7"/>
  <c r="L1188" i="7"/>
  <c r="L1187" i="7"/>
  <c r="L1186" i="7"/>
  <c r="L1185" i="7"/>
  <c r="L1184" i="7"/>
  <c r="L1183" i="7"/>
  <c r="L1182" i="7"/>
  <c r="L1181" i="7"/>
  <c r="L1180" i="7"/>
  <c r="L1179" i="7"/>
  <c r="L1178" i="7"/>
  <c r="L1177" i="7"/>
  <c r="L1176" i="7"/>
  <c r="L1175" i="7"/>
  <c r="L1174" i="7"/>
  <c r="L1173" i="7"/>
  <c r="L1172" i="7"/>
  <c r="L1171" i="7"/>
  <c r="L1170" i="7"/>
  <c r="L1169" i="7"/>
  <c r="L1168" i="7"/>
  <c r="L1167" i="7"/>
  <c r="L1166" i="7"/>
  <c r="L1165" i="7"/>
  <c r="L1164" i="7"/>
  <c r="L1163" i="7"/>
  <c r="L1162" i="7"/>
  <c r="L1161" i="7"/>
  <c r="L1160" i="7"/>
  <c r="L1159" i="7"/>
  <c r="L1158" i="7"/>
  <c r="L1157" i="7"/>
  <c r="L1156" i="7"/>
  <c r="L1155" i="7"/>
  <c r="L1154" i="7"/>
  <c r="L1153" i="7"/>
  <c r="L1152" i="7"/>
  <c r="L1151" i="7"/>
  <c r="L1150" i="7"/>
  <c r="L1149" i="7"/>
  <c r="L1148" i="7"/>
  <c r="L1147" i="7"/>
  <c r="L1146" i="7"/>
  <c r="L1145" i="7"/>
  <c r="L1144" i="7"/>
  <c r="L1143" i="7"/>
  <c r="L1142" i="7"/>
  <c r="L1141" i="7"/>
  <c r="L1140" i="7"/>
  <c r="L1139" i="7"/>
  <c r="L1138" i="7"/>
  <c r="L1137" i="7"/>
  <c r="L1136" i="7"/>
  <c r="L1135" i="7"/>
  <c r="L1134" i="7"/>
  <c r="L1133" i="7"/>
  <c r="L1132" i="7"/>
  <c r="L1131" i="7"/>
  <c r="L1130" i="7"/>
  <c r="L1129" i="7"/>
  <c r="L1128" i="7"/>
  <c r="L1127" i="7"/>
  <c r="L1126" i="7"/>
  <c r="L1125" i="7"/>
  <c r="L1124" i="7"/>
  <c r="L1123" i="7"/>
  <c r="L1122" i="7"/>
  <c r="L1121" i="7"/>
  <c r="L1120" i="7"/>
  <c r="L1119" i="7"/>
  <c r="L1118" i="7"/>
  <c r="L1117" i="7"/>
  <c r="L1116" i="7"/>
  <c r="L1115" i="7"/>
  <c r="L1114" i="7"/>
  <c r="L1113" i="7"/>
  <c r="L1112" i="7"/>
  <c r="L1111" i="7"/>
  <c r="L1110" i="7"/>
  <c r="L1109" i="7"/>
  <c r="L1108" i="7"/>
  <c r="L1107" i="7"/>
  <c r="L1106" i="7"/>
  <c r="L1105" i="7"/>
  <c r="L1104" i="7"/>
  <c r="L1103" i="7"/>
  <c r="L1102" i="7"/>
  <c r="L1101" i="7"/>
  <c r="L1100" i="7"/>
  <c r="L1099" i="7"/>
  <c r="L1098" i="7"/>
  <c r="L1097" i="7"/>
  <c r="L1096" i="7"/>
  <c r="L1095" i="7"/>
  <c r="L1094" i="7"/>
  <c r="L1093" i="7"/>
  <c r="L1092" i="7"/>
  <c r="L1091" i="7"/>
  <c r="L1090" i="7"/>
  <c r="L1089" i="7"/>
  <c r="L1088" i="7"/>
  <c r="L1087" i="7"/>
  <c r="L1086" i="7"/>
  <c r="L1085" i="7"/>
  <c r="L1084" i="7"/>
  <c r="L1083" i="7"/>
  <c r="L1082" i="7"/>
  <c r="L1081" i="7"/>
  <c r="L1080" i="7"/>
  <c r="L1079" i="7"/>
  <c r="L1078" i="7"/>
  <c r="L1077" i="7"/>
  <c r="L1076" i="7"/>
  <c r="L1075" i="7"/>
  <c r="L1074" i="7"/>
  <c r="L1073" i="7"/>
  <c r="L1072" i="7"/>
  <c r="L1071" i="7"/>
  <c r="L1070" i="7"/>
  <c r="L1069" i="7"/>
  <c r="L1068" i="7"/>
  <c r="L1067" i="7"/>
  <c r="L1066" i="7"/>
  <c r="L1065" i="7"/>
  <c r="L1064" i="7"/>
  <c r="L1063" i="7"/>
  <c r="L1062" i="7"/>
  <c r="L1061" i="7"/>
  <c r="L1060" i="7"/>
  <c r="L1059" i="7"/>
  <c r="L1058" i="7"/>
  <c r="L1057" i="7"/>
  <c r="L1056" i="7"/>
  <c r="L1055" i="7"/>
  <c r="L1054" i="7"/>
  <c r="L1053" i="7"/>
  <c r="L1052" i="7"/>
  <c r="L1051" i="7"/>
  <c r="L1050" i="7"/>
  <c r="L1049" i="7"/>
  <c r="L1048" i="7"/>
  <c r="L1047" i="7"/>
  <c r="L1046" i="7"/>
  <c r="L1045" i="7"/>
  <c r="L1044" i="7"/>
  <c r="L1043" i="7"/>
  <c r="L1042" i="7"/>
  <c r="L1041" i="7"/>
  <c r="L1040" i="7"/>
  <c r="L1039" i="7"/>
  <c r="L1038" i="7"/>
  <c r="L1037" i="7"/>
  <c r="L1036" i="7"/>
  <c r="L1035" i="7"/>
  <c r="L1034" i="7"/>
  <c r="L1033" i="7"/>
  <c r="L1032" i="7"/>
  <c r="L1031" i="7"/>
  <c r="L1030" i="7"/>
  <c r="L1029" i="7"/>
  <c r="L1028" i="7"/>
  <c r="L1027" i="7"/>
  <c r="L1026" i="7"/>
  <c r="L1025" i="7"/>
  <c r="L1024" i="7"/>
  <c r="L1023" i="7"/>
  <c r="L1022" i="7"/>
  <c r="L1021" i="7"/>
  <c r="L1020" i="7"/>
  <c r="L1019" i="7"/>
  <c r="L1018" i="7"/>
  <c r="L1017" i="7"/>
  <c r="L1016" i="7"/>
  <c r="L1015" i="7"/>
  <c r="L1014" i="7"/>
  <c r="L1013" i="7"/>
  <c r="L1012" i="7"/>
  <c r="L1011" i="7"/>
  <c r="L1010" i="7"/>
  <c r="L1009" i="7"/>
  <c r="L1008" i="7"/>
  <c r="L1007" i="7"/>
  <c r="L1006" i="7"/>
  <c r="L1005" i="7"/>
  <c r="L1004" i="7"/>
  <c r="L1003" i="7"/>
  <c r="L1002" i="7"/>
  <c r="L1001" i="7"/>
  <c r="L1000" i="7"/>
  <c r="L999" i="7"/>
  <c r="L998" i="7"/>
  <c r="L997" i="7"/>
  <c r="L996" i="7"/>
  <c r="L995" i="7"/>
  <c r="L994" i="7"/>
  <c r="L993" i="7"/>
  <c r="L992" i="7"/>
  <c r="L991" i="7"/>
  <c r="L990" i="7"/>
  <c r="L989" i="7"/>
  <c r="L988" i="7"/>
  <c r="L987" i="7"/>
  <c r="L986" i="7"/>
  <c r="L985" i="7"/>
  <c r="L984" i="7"/>
  <c r="L983" i="7"/>
  <c r="L982" i="7"/>
  <c r="L981" i="7"/>
  <c r="L980" i="7"/>
  <c r="L979" i="7"/>
  <c r="L978" i="7"/>
  <c r="L977" i="7"/>
  <c r="L976" i="7"/>
  <c r="L975" i="7"/>
  <c r="L974" i="7"/>
  <c r="L973" i="7"/>
  <c r="L972" i="7"/>
  <c r="L971" i="7"/>
  <c r="L970" i="7"/>
  <c r="L969" i="7"/>
  <c r="L968" i="7"/>
  <c r="L967" i="7"/>
  <c r="L966" i="7"/>
  <c r="L965" i="7"/>
  <c r="L964" i="7"/>
  <c r="L963" i="7"/>
  <c r="L962" i="7"/>
  <c r="L961" i="7"/>
  <c r="L960" i="7"/>
  <c r="L959" i="7"/>
  <c r="L958" i="7"/>
  <c r="L957" i="7"/>
  <c r="L956" i="7"/>
  <c r="L955" i="7"/>
  <c r="L954" i="7"/>
  <c r="L953" i="7"/>
  <c r="L952" i="7"/>
  <c r="L951" i="7"/>
  <c r="L950" i="7"/>
  <c r="L949" i="7"/>
  <c r="L948" i="7"/>
  <c r="L947" i="7"/>
  <c r="L946" i="7"/>
  <c r="L945" i="7"/>
  <c r="L944" i="7"/>
  <c r="L943" i="7"/>
  <c r="L942" i="7"/>
  <c r="L941" i="7"/>
  <c r="L940" i="7"/>
  <c r="L939" i="7"/>
  <c r="L938" i="7"/>
  <c r="L937" i="7"/>
  <c r="L936" i="7"/>
  <c r="L935" i="7"/>
  <c r="L934" i="7"/>
  <c r="L933" i="7"/>
  <c r="L932" i="7"/>
  <c r="L931" i="7"/>
  <c r="L930" i="7"/>
  <c r="L929" i="7"/>
  <c r="L928" i="7"/>
  <c r="L927" i="7"/>
  <c r="L926" i="7"/>
  <c r="L925" i="7"/>
  <c r="L924" i="7"/>
  <c r="L923" i="7"/>
  <c r="L922" i="7"/>
  <c r="L921" i="7"/>
  <c r="L920" i="7"/>
  <c r="L919" i="7"/>
  <c r="L918" i="7"/>
  <c r="L917" i="7"/>
  <c r="L916" i="7"/>
  <c r="L915" i="7"/>
  <c r="L914" i="7"/>
  <c r="L913" i="7"/>
  <c r="L912" i="7"/>
  <c r="L911" i="7"/>
  <c r="L910" i="7"/>
  <c r="L909" i="7"/>
  <c r="L908" i="7"/>
  <c r="L907" i="7"/>
  <c r="L906" i="7"/>
  <c r="L905" i="7"/>
  <c r="L904" i="7"/>
  <c r="L903" i="7"/>
  <c r="L902" i="7"/>
  <c r="L901" i="7"/>
  <c r="L900" i="7"/>
  <c r="L899" i="7"/>
  <c r="L898" i="7"/>
  <c r="L897" i="7"/>
  <c r="L896" i="7"/>
  <c r="L895" i="7"/>
  <c r="L894" i="7"/>
  <c r="L893" i="7"/>
  <c r="L892" i="7"/>
  <c r="L891" i="7"/>
  <c r="L890" i="7"/>
  <c r="L889" i="7"/>
  <c r="L888" i="7"/>
  <c r="L887" i="7"/>
  <c r="L886" i="7"/>
  <c r="L885" i="7"/>
  <c r="L884" i="7"/>
  <c r="L883" i="7"/>
  <c r="L882" i="7"/>
  <c r="L881" i="7"/>
  <c r="L880" i="7"/>
  <c r="L879" i="7"/>
  <c r="L878" i="7"/>
  <c r="L877" i="7"/>
  <c r="L876" i="7"/>
  <c r="L875" i="7"/>
  <c r="L874" i="7"/>
  <c r="L873" i="7"/>
  <c r="L872" i="7"/>
  <c r="L871" i="7"/>
  <c r="L870" i="7"/>
  <c r="L869" i="7"/>
  <c r="L868" i="7"/>
  <c r="L867" i="7"/>
  <c r="L866" i="7"/>
  <c r="L865" i="7"/>
  <c r="L864" i="7"/>
  <c r="L863" i="7"/>
  <c r="L862" i="7"/>
  <c r="L861" i="7"/>
  <c r="L860" i="7"/>
  <c r="L859" i="7"/>
  <c r="L858" i="7"/>
  <c r="L857" i="7"/>
  <c r="L856" i="7"/>
  <c r="L855" i="7"/>
  <c r="L854" i="7"/>
  <c r="L853" i="7"/>
  <c r="L852" i="7"/>
  <c r="L851" i="7"/>
  <c r="L850" i="7"/>
  <c r="L849" i="7"/>
  <c r="L848" i="7"/>
  <c r="L847" i="7"/>
  <c r="L846" i="7"/>
  <c r="L845" i="7"/>
  <c r="L844" i="7"/>
  <c r="L843" i="7"/>
  <c r="L842" i="7"/>
  <c r="L841" i="7"/>
  <c r="L840" i="7"/>
  <c r="L839" i="7"/>
  <c r="L838" i="7"/>
  <c r="L837" i="7"/>
  <c r="L836" i="7"/>
  <c r="L835" i="7"/>
  <c r="L834" i="7"/>
  <c r="L833" i="7"/>
  <c r="L832" i="7"/>
  <c r="L831" i="7"/>
  <c r="L830" i="7"/>
  <c r="L829" i="7"/>
  <c r="L828" i="7"/>
  <c r="L827" i="7"/>
  <c r="L826" i="7"/>
  <c r="L825" i="7"/>
  <c r="L824" i="7"/>
  <c r="L823" i="7"/>
  <c r="L822" i="7"/>
  <c r="L821" i="7"/>
  <c r="L820" i="7"/>
  <c r="L819" i="7"/>
  <c r="L818" i="7"/>
  <c r="L817" i="7"/>
  <c r="L816" i="7"/>
  <c r="L815" i="7"/>
  <c r="L814" i="7"/>
  <c r="L813" i="7"/>
  <c r="L812" i="7"/>
  <c r="L811" i="7"/>
  <c r="L810" i="7"/>
  <c r="L809" i="7"/>
  <c r="L808" i="7"/>
  <c r="L807" i="7"/>
  <c r="L806" i="7"/>
  <c r="L805" i="7"/>
  <c r="L804" i="7"/>
  <c r="L803" i="7"/>
  <c r="L802" i="7"/>
  <c r="L801" i="7"/>
  <c r="L800" i="7"/>
  <c r="L799" i="7"/>
  <c r="L798" i="7"/>
  <c r="L797" i="7"/>
  <c r="L796" i="7"/>
  <c r="L795" i="7"/>
  <c r="L794" i="7"/>
  <c r="L793" i="7"/>
  <c r="L792" i="7"/>
  <c r="L791" i="7"/>
  <c r="L790" i="7"/>
  <c r="L789" i="7"/>
  <c r="L788" i="7"/>
  <c r="L787" i="7"/>
  <c r="L786" i="7"/>
  <c r="L785" i="7"/>
  <c r="L784" i="7"/>
  <c r="L783" i="7"/>
  <c r="L782" i="7"/>
  <c r="L781" i="7"/>
  <c r="L780" i="7"/>
  <c r="L779" i="7"/>
  <c r="L778" i="7"/>
  <c r="L777" i="7"/>
  <c r="L776" i="7"/>
  <c r="L775" i="7"/>
  <c r="L774" i="7"/>
  <c r="L773" i="7"/>
  <c r="L772" i="7"/>
  <c r="L771" i="7"/>
  <c r="L770" i="7"/>
  <c r="L769" i="7"/>
  <c r="L768" i="7"/>
  <c r="L767" i="7"/>
  <c r="L766" i="7"/>
  <c r="L765" i="7"/>
  <c r="L764" i="7"/>
  <c r="L763" i="7"/>
  <c r="L762" i="7"/>
  <c r="L761" i="7"/>
  <c r="L760" i="7"/>
  <c r="L759" i="7"/>
  <c r="L758" i="7"/>
  <c r="L757" i="7"/>
  <c r="L756" i="7"/>
  <c r="L755" i="7"/>
  <c r="L754" i="7"/>
  <c r="L753" i="7"/>
  <c r="L752" i="7"/>
  <c r="L751" i="7"/>
  <c r="L750" i="7"/>
  <c r="L749" i="7"/>
  <c r="L748" i="7"/>
  <c r="L747" i="7"/>
  <c r="L746" i="7"/>
  <c r="L745" i="7"/>
  <c r="L744" i="7"/>
  <c r="L743" i="7"/>
  <c r="L742" i="7"/>
  <c r="L741" i="7"/>
  <c r="L740" i="7"/>
  <c r="L739" i="7"/>
  <c r="L738" i="7"/>
  <c r="L737" i="7"/>
  <c r="L736" i="7"/>
  <c r="L735" i="7"/>
  <c r="L734" i="7"/>
  <c r="L733" i="7"/>
  <c r="L732" i="7"/>
  <c r="L731" i="7"/>
  <c r="L730" i="7"/>
  <c r="L729" i="7"/>
  <c r="L728" i="7"/>
  <c r="L727" i="7"/>
  <c r="L726" i="7"/>
  <c r="L725" i="7"/>
  <c r="L724" i="7"/>
  <c r="L723" i="7"/>
  <c r="L722" i="7"/>
  <c r="L721" i="7"/>
  <c r="L720" i="7"/>
  <c r="L719" i="7"/>
  <c r="L718" i="7"/>
  <c r="L717" i="7"/>
  <c r="L716" i="7"/>
  <c r="L715" i="7"/>
  <c r="L714" i="7"/>
  <c r="L713" i="7"/>
  <c r="L712" i="7"/>
  <c r="L711" i="7"/>
  <c r="L710" i="7"/>
  <c r="L709" i="7"/>
  <c r="L708" i="7"/>
  <c r="L707" i="7"/>
  <c r="L706" i="7"/>
  <c r="L705" i="7"/>
  <c r="L704" i="7"/>
  <c r="L703" i="7"/>
  <c r="L702" i="7"/>
  <c r="L701" i="7"/>
  <c r="L700" i="7"/>
  <c r="L699" i="7"/>
  <c r="L698" i="7"/>
  <c r="L697" i="7"/>
  <c r="L696" i="7"/>
  <c r="L695" i="7"/>
  <c r="L694" i="7"/>
  <c r="L693" i="7"/>
  <c r="L692" i="7"/>
  <c r="L691" i="7"/>
  <c r="L690" i="7"/>
  <c r="L689" i="7"/>
  <c r="L688" i="7"/>
  <c r="L687" i="7"/>
  <c r="L686" i="7"/>
  <c r="L685" i="7"/>
  <c r="L684" i="7"/>
  <c r="L683" i="7"/>
  <c r="L682" i="7"/>
  <c r="L681" i="7"/>
  <c r="L680" i="7"/>
  <c r="L679" i="7"/>
  <c r="L678" i="7"/>
  <c r="L677" i="7"/>
  <c r="L676" i="7"/>
  <c r="L675" i="7"/>
  <c r="L674" i="7"/>
  <c r="L673" i="7"/>
  <c r="L672" i="7"/>
  <c r="L671" i="7"/>
  <c r="L670" i="7"/>
  <c r="L669" i="7"/>
  <c r="L668" i="7"/>
  <c r="L667" i="7"/>
  <c r="L666" i="7"/>
  <c r="L665" i="7"/>
  <c r="L664" i="7"/>
  <c r="L663" i="7"/>
  <c r="L662" i="7"/>
  <c r="L661" i="7"/>
  <c r="L660" i="7"/>
  <c r="L659" i="7"/>
  <c r="L658" i="7"/>
  <c r="L657" i="7"/>
  <c r="L656" i="7"/>
  <c r="L655" i="7"/>
  <c r="L654" i="7"/>
  <c r="L653" i="7"/>
  <c r="L652" i="7"/>
  <c r="L651" i="7"/>
  <c r="L650" i="7"/>
  <c r="L649" i="7"/>
  <c r="L648" i="7"/>
  <c r="L647" i="7"/>
  <c r="L646" i="7"/>
  <c r="L645" i="7"/>
  <c r="L644" i="7"/>
  <c r="L643" i="7"/>
  <c r="L642" i="7"/>
  <c r="L641" i="7"/>
  <c r="L640" i="7"/>
  <c r="L639" i="7"/>
  <c r="L638" i="7"/>
  <c r="L637" i="7"/>
  <c r="L636" i="7"/>
  <c r="L635" i="7"/>
  <c r="L634" i="7"/>
  <c r="L633" i="7"/>
  <c r="L632" i="7"/>
  <c r="L631" i="7"/>
  <c r="L630" i="7"/>
  <c r="L629" i="7"/>
  <c r="L628" i="7"/>
  <c r="L627" i="7"/>
  <c r="L626" i="7"/>
  <c r="L625" i="7"/>
  <c r="L624" i="7"/>
  <c r="L623" i="7"/>
  <c r="L622" i="7"/>
  <c r="L621" i="7"/>
  <c r="L620" i="7"/>
  <c r="L619" i="7"/>
  <c r="L618" i="7"/>
  <c r="L617" i="7"/>
  <c r="L616" i="7"/>
  <c r="L615" i="7"/>
  <c r="L614" i="7"/>
  <c r="L613" i="7"/>
  <c r="L612" i="7"/>
  <c r="L611" i="7"/>
  <c r="L610" i="7"/>
  <c r="L609" i="7"/>
  <c r="L608" i="7"/>
  <c r="L607" i="7"/>
  <c r="L606" i="7"/>
  <c r="L605" i="7"/>
  <c r="L604" i="7"/>
  <c r="L603" i="7"/>
  <c r="L602" i="7"/>
  <c r="L601" i="7"/>
  <c r="L600" i="7"/>
  <c r="L599" i="7"/>
  <c r="L598" i="7"/>
  <c r="L597" i="7"/>
  <c r="L596" i="7"/>
  <c r="L595" i="7"/>
  <c r="L594" i="7"/>
  <c r="L593" i="7"/>
  <c r="L592" i="7"/>
  <c r="L591" i="7"/>
  <c r="L590" i="7"/>
  <c r="L589" i="7"/>
  <c r="L588" i="7"/>
  <c r="L587" i="7"/>
  <c r="L586" i="7"/>
  <c r="L585" i="7"/>
  <c r="L584" i="7"/>
  <c r="L583" i="7"/>
  <c r="L582" i="7"/>
  <c r="L581" i="7"/>
  <c r="L580" i="7"/>
  <c r="L579" i="7"/>
  <c r="L578" i="7"/>
  <c r="L577" i="7"/>
  <c r="L576" i="7"/>
  <c r="L575" i="7"/>
  <c r="L574" i="7"/>
  <c r="L573" i="7"/>
  <c r="L572" i="7"/>
  <c r="L571" i="7"/>
  <c r="L570" i="7"/>
  <c r="L569" i="7"/>
  <c r="L568" i="7"/>
  <c r="L567" i="7"/>
  <c r="L566" i="7"/>
  <c r="L565" i="7"/>
  <c r="L564" i="7"/>
  <c r="L563" i="7"/>
  <c r="L562" i="7"/>
  <c r="L561" i="7"/>
  <c r="L560" i="7"/>
  <c r="L559" i="7"/>
  <c r="L558" i="7"/>
  <c r="L557" i="7"/>
  <c r="L556" i="7"/>
  <c r="L555" i="7"/>
  <c r="L554" i="7"/>
  <c r="L553" i="7"/>
  <c r="L552" i="7"/>
  <c r="L551" i="7"/>
  <c r="L550" i="7"/>
  <c r="L549" i="7"/>
  <c r="L548" i="7"/>
  <c r="L547" i="7"/>
  <c r="L546" i="7"/>
  <c r="L545" i="7"/>
  <c r="L544" i="7"/>
  <c r="L543" i="7"/>
  <c r="L542" i="7"/>
  <c r="L541" i="7"/>
  <c r="L540" i="7"/>
  <c r="L539" i="7"/>
  <c r="L538" i="7"/>
  <c r="L537" i="7"/>
  <c r="L536" i="7"/>
  <c r="L535" i="7"/>
  <c r="L534" i="7"/>
  <c r="L533" i="7"/>
  <c r="L532" i="7"/>
  <c r="L531" i="7"/>
  <c r="L530" i="7"/>
  <c r="L529" i="7"/>
  <c r="L528" i="7"/>
  <c r="L527" i="7"/>
  <c r="L526" i="7"/>
  <c r="L525" i="7"/>
  <c r="L524" i="7"/>
  <c r="L523" i="7"/>
  <c r="L522" i="7"/>
  <c r="L521" i="7"/>
  <c r="L520" i="7"/>
  <c r="L519" i="7"/>
  <c r="L518" i="7"/>
  <c r="L517" i="7"/>
  <c r="L516" i="7"/>
  <c r="L515" i="7"/>
  <c r="L514" i="7"/>
  <c r="L513" i="7"/>
  <c r="L512" i="7"/>
  <c r="L511" i="7"/>
  <c r="L510" i="7"/>
  <c r="L509" i="7"/>
  <c r="L508" i="7"/>
  <c r="L507" i="7"/>
  <c r="L506" i="7"/>
  <c r="L505" i="7"/>
  <c r="L504" i="7"/>
  <c r="L503" i="7"/>
  <c r="L502" i="7"/>
  <c r="L501" i="7"/>
  <c r="L500" i="7"/>
  <c r="L499" i="7"/>
  <c r="L498" i="7"/>
  <c r="L497" i="7"/>
  <c r="L496" i="7"/>
  <c r="L495" i="7"/>
  <c r="L494" i="7"/>
  <c r="L493" i="7"/>
  <c r="L492" i="7"/>
  <c r="L491" i="7"/>
  <c r="L490" i="7"/>
  <c r="L489" i="7"/>
  <c r="L488" i="7"/>
  <c r="L487" i="7"/>
  <c r="L486" i="7"/>
  <c r="L485" i="7"/>
  <c r="L484" i="7"/>
  <c r="L483" i="7"/>
  <c r="L482" i="7"/>
  <c r="L481" i="7"/>
  <c r="L480" i="7"/>
  <c r="L479" i="7"/>
  <c r="L478" i="7"/>
  <c r="L477" i="7"/>
  <c r="L476" i="7"/>
  <c r="L475" i="7"/>
  <c r="L474" i="7"/>
  <c r="L473" i="7"/>
  <c r="L472" i="7"/>
  <c r="L471" i="7"/>
  <c r="L470" i="7"/>
  <c r="L469" i="7"/>
  <c r="L468" i="7"/>
  <c r="L467" i="7"/>
  <c r="L466" i="7"/>
  <c r="L465" i="7"/>
  <c r="L464" i="7"/>
  <c r="L463" i="7"/>
  <c r="L462" i="7"/>
  <c r="L461" i="7"/>
  <c r="L460" i="7"/>
  <c r="L459" i="7"/>
  <c r="L458" i="7"/>
  <c r="L457" i="7"/>
  <c r="L456" i="7"/>
  <c r="L455" i="7"/>
  <c r="L454" i="7"/>
  <c r="L453" i="7"/>
  <c r="L452" i="7"/>
  <c r="L451" i="7"/>
  <c r="L450" i="7"/>
  <c r="L449" i="7"/>
  <c r="L448" i="7"/>
  <c r="L447" i="7"/>
  <c r="L446" i="7"/>
  <c r="L445" i="7"/>
  <c r="L444" i="7"/>
  <c r="L443" i="7"/>
  <c r="L442" i="7"/>
  <c r="L441" i="7"/>
  <c r="L440" i="7"/>
  <c r="L439" i="7"/>
  <c r="L438" i="7"/>
  <c r="L437" i="7"/>
  <c r="L436" i="7"/>
  <c r="L435" i="7"/>
  <c r="L434" i="7"/>
  <c r="L433" i="7"/>
  <c r="L432" i="7"/>
  <c r="L431" i="7"/>
  <c r="L430" i="7"/>
  <c r="L429" i="7"/>
  <c r="L428" i="7"/>
  <c r="L427" i="7"/>
  <c r="L426" i="7"/>
  <c r="L425" i="7"/>
  <c r="L424" i="7"/>
  <c r="L423" i="7"/>
  <c r="L422" i="7"/>
  <c r="L421" i="7"/>
  <c r="L420" i="7"/>
  <c r="L419" i="7"/>
  <c r="L418" i="7"/>
  <c r="L417" i="7"/>
  <c r="L416" i="7"/>
  <c r="L415" i="7"/>
  <c r="L414" i="7"/>
  <c r="L413" i="7"/>
  <c r="L412" i="7"/>
  <c r="L411" i="7"/>
  <c r="L410" i="7"/>
  <c r="L409" i="7"/>
  <c r="L408" i="7"/>
  <c r="L407" i="7"/>
  <c r="L406" i="7"/>
  <c r="L405" i="7"/>
  <c r="L404" i="7"/>
  <c r="L403" i="7"/>
  <c r="L402" i="7"/>
  <c r="L401" i="7"/>
  <c r="L400" i="7"/>
  <c r="L399" i="7"/>
  <c r="L398" i="7"/>
  <c r="L397" i="7"/>
  <c r="L396" i="7"/>
  <c r="L395" i="7"/>
  <c r="L394" i="7"/>
  <c r="L393" i="7"/>
  <c r="L392" i="7"/>
  <c r="L391" i="7"/>
  <c r="L390" i="7"/>
  <c r="L389" i="7"/>
  <c r="L388" i="7"/>
  <c r="L387" i="7"/>
  <c r="L386" i="7"/>
  <c r="L385" i="7"/>
  <c r="L384" i="7"/>
  <c r="L383" i="7"/>
  <c r="L382" i="7"/>
  <c r="L381" i="7"/>
  <c r="L380" i="7"/>
  <c r="L379" i="7"/>
  <c r="L378" i="7"/>
  <c r="L377" i="7"/>
  <c r="L376" i="7"/>
  <c r="L375" i="7"/>
  <c r="L374" i="7"/>
  <c r="L373" i="7"/>
  <c r="L372" i="7"/>
  <c r="L371" i="7"/>
  <c r="L370" i="7"/>
  <c r="L369" i="7"/>
  <c r="L368" i="7"/>
  <c r="L367" i="7"/>
  <c r="L366" i="7"/>
  <c r="L365" i="7"/>
  <c r="L364" i="7"/>
  <c r="L363" i="7"/>
  <c r="L362" i="7"/>
  <c r="L361" i="7"/>
  <c r="L360" i="7"/>
  <c r="L359" i="7"/>
  <c r="L358" i="7"/>
  <c r="L357" i="7"/>
  <c r="L356" i="7"/>
  <c r="L355" i="7"/>
  <c r="L354" i="7"/>
  <c r="L353" i="7"/>
  <c r="L352" i="7"/>
  <c r="L351" i="7"/>
  <c r="L350" i="7"/>
  <c r="L349" i="7"/>
  <c r="L348" i="7"/>
  <c r="L347" i="7"/>
  <c r="L346" i="7"/>
  <c r="L345" i="7"/>
  <c r="L344" i="7"/>
  <c r="L343" i="7"/>
  <c r="L342" i="7"/>
  <c r="L341" i="7"/>
  <c r="L340" i="7"/>
  <c r="L339" i="7"/>
  <c r="L338" i="7"/>
  <c r="L337" i="7"/>
  <c r="L336" i="7"/>
  <c r="L335" i="7"/>
  <c r="L334" i="7"/>
  <c r="L333" i="7"/>
  <c r="L332" i="7"/>
  <c r="L331" i="7"/>
  <c r="L330" i="7"/>
  <c r="L329" i="7"/>
  <c r="L328" i="7"/>
  <c r="L327" i="7"/>
  <c r="L326" i="7"/>
  <c r="L325" i="7"/>
  <c r="L324" i="7"/>
  <c r="L323" i="7"/>
  <c r="L322" i="7"/>
  <c r="L321" i="7"/>
  <c r="L320" i="7"/>
  <c r="L319" i="7"/>
  <c r="L318" i="7"/>
  <c r="L317" i="7"/>
  <c r="L316" i="7"/>
  <c r="L315" i="7"/>
  <c r="L314" i="7"/>
  <c r="L313" i="7"/>
  <c r="L312" i="7"/>
  <c r="L311" i="7"/>
  <c r="L310" i="7"/>
  <c r="L309" i="7"/>
  <c r="L308" i="7"/>
  <c r="L307" i="7"/>
  <c r="L306" i="7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4" i="7"/>
  <c r="L263" i="7"/>
  <c r="L262" i="7"/>
  <c r="L261" i="7"/>
  <c r="L260" i="7"/>
  <c r="L259" i="7"/>
  <c r="L258" i="7"/>
  <c r="L257" i="7"/>
  <c r="L256" i="7"/>
  <c r="L255" i="7"/>
  <c r="L254" i="7"/>
  <c r="L253" i="7"/>
  <c r="L252" i="7"/>
  <c r="L251" i="7"/>
  <c r="L250" i="7"/>
  <c r="L249" i="7"/>
  <c r="L248" i="7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E20" i="6" l="1"/>
  <c r="F20" i="6" s="1"/>
  <c r="E19" i="6"/>
  <c r="F19" i="6" s="1"/>
  <c r="E18" i="6"/>
  <c r="F18" i="6" s="1"/>
  <c r="E17" i="6"/>
  <c r="F17" i="6" s="1"/>
  <c r="E16" i="6"/>
  <c r="F16" i="6" s="1"/>
  <c r="E15" i="6"/>
  <c r="F15" i="6" s="1"/>
  <c r="E14" i="6"/>
  <c r="F14" i="6" s="1"/>
  <c r="E13" i="6"/>
  <c r="F13" i="6" s="1"/>
  <c r="E12" i="6"/>
  <c r="F12" i="6" s="1"/>
  <c r="E11" i="6"/>
  <c r="F11" i="6" s="1"/>
  <c r="E10" i="6"/>
  <c r="F10" i="6" s="1"/>
  <c r="E9" i="6"/>
  <c r="F9" i="6" s="1"/>
  <c r="E8" i="6"/>
  <c r="F8" i="6" s="1"/>
  <c r="E7" i="6"/>
  <c r="F7" i="6" s="1"/>
  <c r="E6" i="6"/>
  <c r="F6" i="6" s="1"/>
  <c r="E5" i="6"/>
  <c r="F5" i="6" s="1"/>
  <c r="G19" i="6" l="1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X384" i="2"/>
  <c r="Y384" i="2" s="1"/>
  <c r="AA384" i="2"/>
  <c r="AB384" i="2" s="1"/>
  <c r="AA936" i="2"/>
  <c r="AB936" i="2" s="1"/>
  <c r="AA912" i="2"/>
  <c r="AB912" i="2" s="1"/>
  <c r="AA888" i="2"/>
  <c r="AB888" i="2" s="1"/>
  <c r="AA864" i="2"/>
  <c r="AB864" i="2" s="1"/>
  <c r="AA1632" i="2"/>
  <c r="AB1632" i="2" s="1"/>
  <c r="X1632" i="2"/>
  <c r="Y1632" i="2" s="1"/>
  <c r="AA1560" i="2"/>
  <c r="AB1560" i="2" s="1"/>
  <c r="X1560" i="2"/>
  <c r="Y1560" i="2" s="1"/>
  <c r="AA1536" i="2"/>
  <c r="AB1536" i="2" s="1"/>
  <c r="X1536" i="2"/>
  <c r="Y1536" i="2" s="1"/>
  <c r="AA1224" i="2"/>
  <c r="AB1224" i="2" s="1"/>
  <c r="X1224" i="2"/>
  <c r="Y1224" i="2" s="1"/>
  <c r="AA1152" i="2"/>
  <c r="AB1152" i="2" s="1"/>
  <c r="X1152" i="2"/>
  <c r="Y1152" i="2" s="1"/>
  <c r="AA1128" i="2"/>
  <c r="AB1128" i="2" s="1"/>
  <c r="X1128" i="2"/>
  <c r="Y1128" i="2" s="1"/>
  <c r="AA1104" i="2"/>
  <c r="AB1104" i="2" s="1"/>
  <c r="X1104" i="2"/>
  <c r="Y1104" i="2" s="1"/>
  <c r="AA1080" i="2"/>
  <c r="AB1080" i="2" s="1"/>
  <c r="X1080" i="2"/>
  <c r="Y1080" i="2" s="1"/>
  <c r="X936" i="2"/>
  <c r="Y936" i="2" s="1"/>
  <c r="X912" i="2"/>
  <c r="Y912" i="2" s="1"/>
  <c r="X888" i="2"/>
  <c r="Y888" i="2" s="1"/>
  <c r="X864" i="2"/>
  <c r="Y864" i="2" s="1"/>
  <c r="AA840" i="2"/>
  <c r="AB840" i="2" s="1"/>
  <c r="X840" i="2"/>
  <c r="Y840" i="2" s="1"/>
  <c r="AA816" i="2"/>
  <c r="AB816" i="2" s="1"/>
  <c r="X816" i="2"/>
  <c r="Y816" i="2" s="1"/>
  <c r="AA768" i="2"/>
  <c r="AB768" i="2" s="1"/>
  <c r="X768" i="2"/>
  <c r="Y768" i="2" s="1"/>
  <c r="AA744" i="2"/>
  <c r="AB744" i="2" s="1"/>
  <c r="X744" i="2"/>
  <c r="Y744" i="2" s="1"/>
  <c r="AA720" i="2"/>
  <c r="AB720" i="2" s="1"/>
  <c r="X720" i="2"/>
  <c r="Y720" i="2" s="1"/>
  <c r="AA696" i="2"/>
  <c r="AB696" i="2" s="1"/>
  <c r="X696" i="2"/>
  <c r="Y696" i="2" s="1"/>
  <c r="AA672" i="2"/>
  <c r="AB672" i="2" s="1"/>
  <c r="X672" i="2"/>
  <c r="Y672" i="2" s="1"/>
  <c r="AA648" i="2"/>
  <c r="AB648" i="2" s="1"/>
  <c r="X648" i="2"/>
  <c r="Y648" i="2" s="1"/>
  <c r="AA600" i="2"/>
  <c r="AB600" i="2" s="1"/>
  <c r="X600" i="2"/>
  <c r="Y600" i="2" s="1"/>
  <c r="AA1752" i="2"/>
  <c r="AB1752" i="2" s="1"/>
  <c r="AA1728" i="2"/>
  <c r="AB1728" i="2" s="1"/>
  <c r="AA1704" i="2"/>
  <c r="AB1704" i="2" s="1"/>
  <c r="AA1680" i="2"/>
  <c r="AB1680" i="2" s="1"/>
  <c r="AA1656" i="2"/>
  <c r="AB1656" i="2" s="1"/>
  <c r="AA576" i="2"/>
  <c r="AB576" i="2" s="1"/>
  <c r="AA528" i="2"/>
  <c r="AB528" i="2" s="1"/>
  <c r="AA480" i="2"/>
  <c r="AB480" i="2" s="1"/>
  <c r="AA456" i="2"/>
  <c r="AB456" i="2" s="1"/>
  <c r="AA432" i="2"/>
  <c r="AB432" i="2" s="1"/>
  <c r="AA144" i="2"/>
  <c r="AB144" i="2" s="1"/>
  <c r="X1752" i="2"/>
  <c r="Y1752" i="2" s="1"/>
  <c r="AA1750" i="2"/>
  <c r="AB1750" i="2" s="1"/>
  <c r="X1750" i="2"/>
  <c r="Y1750" i="2" s="1"/>
  <c r="AA1748" i="2"/>
  <c r="AB1748" i="2" s="1"/>
  <c r="X1748" i="2"/>
  <c r="Y1748" i="2" s="1"/>
  <c r="X1728" i="2"/>
  <c r="Y1728" i="2" s="1"/>
  <c r="X1704" i="2"/>
  <c r="Y1704" i="2" s="1"/>
  <c r="AA1702" i="2"/>
  <c r="AB1702" i="2" s="1"/>
  <c r="X1702" i="2"/>
  <c r="Y1702" i="2" s="1"/>
  <c r="AA1700" i="2"/>
  <c r="AB1700" i="2" s="1"/>
  <c r="X1700" i="2"/>
  <c r="Y1700" i="2" s="1"/>
  <c r="X1680" i="2"/>
  <c r="Y1680" i="2" s="1"/>
  <c r="AA1678" i="2"/>
  <c r="AB1678" i="2" s="1"/>
  <c r="X1678" i="2"/>
  <c r="Y1678" i="2" s="1"/>
  <c r="AA1676" i="2"/>
  <c r="AB1676" i="2" s="1"/>
  <c r="X1676" i="2"/>
  <c r="Y1676" i="2" s="1"/>
  <c r="X1656" i="2"/>
  <c r="Y1656" i="2" s="1"/>
  <c r="AA1654" i="2"/>
  <c r="AB1654" i="2" s="1"/>
  <c r="X1654" i="2"/>
  <c r="Y1654" i="2" s="1"/>
  <c r="AA1652" i="2"/>
  <c r="AB1652" i="2" s="1"/>
  <c r="X1652" i="2"/>
  <c r="Y1652" i="2" s="1"/>
  <c r="AA1606" i="2"/>
  <c r="AB1606" i="2" s="1"/>
  <c r="X1606" i="2"/>
  <c r="Y1606" i="2" s="1"/>
  <c r="AA980" i="2"/>
  <c r="AB980" i="2" s="1"/>
  <c r="X980" i="2"/>
  <c r="Y980" i="2" s="1"/>
  <c r="X576" i="2"/>
  <c r="Y576" i="2" s="1"/>
  <c r="AA550" i="2"/>
  <c r="AB550" i="2" s="1"/>
  <c r="X550" i="2"/>
  <c r="Y550" i="2" s="1"/>
  <c r="AA548" i="2"/>
  <c r="AB548" i="2" s="1"/>
  <c r="X548" i="2"/>
  <c r="Y548" i="2" s="1"/>
  <c r="X528" i="2"/>
  <c r="Y528" i="2" s="1"/>
  <c r="AA526" i="2"/>
  <c r="AB526" i="2" s="1"/>
  <c r="X526" i="2"/>
  <c r="Y526" i="2" s="1"/>
  <c r="AA524" i="2"/>
  <c r="AB524" i="2" s="1"/>
  <c r="X524" i="2"/>
  <c r="Y524" i="2" s="1"/>
  <c r="AA502" i="2"/>
  <c r="AB502" i="2" s="1"/>
  <c r="X502" i="2"/>
  <c r="Y502" i="2" s="1"/>
  <c r="X480" i="2"/>
  <c r="Y480" i="2" s="1"/>
  <c r="AA476" i="2"/>
  <c r="AB476" i="2" s="1"/>
  <c r="X476" i="2"/>
  <c r="Y476" i="2" s="1"/>
  <c r="X456" i="2"/>
  <c r="Y456" i="2" s="1"/>
  <c r="AA454" i="2"/>
  <c r="AB454" i="2" s="1"/>
  <c r="X454" i="2"/>
  <c r="Y454" i="2" s="1"/>
  <c r="AA452" i="2"/>
  <c r="AB452" i="2" s="1"/>
  <c r="X452" i="2"/>
  <c r="Y452" i="2" s="1"/>
  <c r="X432" i="2"/>
  <c r="Y432" i="2" s="1"/>
  <c r="AA428" i="2"/>
  <c r="AB428" i="2" s="1"/>
  <c r="X428" i="2"/>
  <c r="Y428" i="2" s="1"/>
  <c r="AA406" i="2"/>
  <c r="AB406" i="2" s="1"/>
  <c r="X406" i="2"/>
  <c r="Y406" i="2" s="1"/>
  <c r="AA404" i="2"/>
  <c r="AB404" i="2" s="1"/>
  <c r="X404" i="2"/>
  <c r="Y404" i="2" s="1"/>
  <c r="X144" i="2"/>
  <c r="AA142" i="2"/>
  <c r="AB142" i="2" s="1"/>
  <c r="X142" i="2"/>
  <c r="Y142" i="2" s="1"/>
  <c r="AA140" i="2"/>
  <c r="AB140" i="2" s="1"/>
  <c r="X140" i="2"/>
  <c r="Y140" i="2" s="1"/>
  <c r="X120" i="2"/>
  <c r="AA72" i="2"/>
  <c r="AB72" i="2" s="1"/>
  <c r="T1849" i="2"/>
  <c r="T1848" i="2"/>
  <c r="T1847" i="2"/>
  <c r="T1846" i="2"/>
  <c r="T1845" i="2"/>
  <c r="T1844" i="2"/>
  <c r="T1843" i="2"/>
  <c r="T1842" i="2"/>
  <c r="T1841" i="2"/>
  <c r="T1840" i="2"/>
  <c r="T1839" i="2"/>
  <c r="T1838" i="2"/>
  <c r="T1837" i="2"/>
  <c r="T1836" i="2"/>
  <c r="T1835" i="2"/>
  <c r="T1834" i="2"/>
  <c r="T1833" i="2"/>
  <c r="T1832" i="2"/>
  <c r="T1831" i="2"/>
  <c r="T1830" i="2"/>
  <c r="T1829" i="2"/>
  <c r="T1828" i="2"/>
  <c r="T1827" i="2"/>
  <c r="T1826" i="2"/>
  <c r="T1825" i="2"/>
  <c r="T1824" i="2"/>
  <c r="T1823" i="2"/>
  <c r="T1822" i="2"/>
  <c r="T1821" i="2"/>
  <c r="T1820" i="2"/>
  <c r="T1819" i="2"/>
  <c r="T1818" i="2"/>
  <c r="T1817" i="2"/>
  <c r="T1816" i="2"/>
  <c r="T1815" i="2"/>
  <c r="T1814" i="2"/>
  <c r="T1813" i="2"/>
  <c r="T1812" i="2"/>
  <c r="T1811" i="2"/>
  <c r="T1810" i="2"/>
  <c r="T1809" i="2"/>
  <c r="T1808" i="2"/>
  <c r="T1807" i="2"/>
  <c r="T1806" i="2"/>
  <c r="T1805" i="2"/>
  <c r="T1804" i="2"/>
  <c r="T1803" i="2"/>
  <c r="T1802" i="2"/>
  <c r="T1801" i="2"/>
  <c r="T1800" i="2"/>
  <c r="T1799" i="2"/>
  <c r="T1798" i="2"/>
  <c r="T1797" i="2"/>
  <c r="T1796" i="2"/>
  <c r="T1795" i="2"/>
  <c r="T1794" i="2"/>
  <c r="T1793" i="2"/>
  <c r="T1792" i="2"/>
  <c r="T1791" i="2"/>
  <c r="T1790" i="2"/>
  <c r="T1789" i="2"/>
  <c r="T1788" i="2"/>
  <c r="T1787" i="2"/>
  <c r="T1786" i="2"/>
  <c r="T1785" i="2"/>
  <c r="T1784" i="2"/>
  <c r="T1783" i="2"/>
  <c r="T1782" i="2"/>
  <c r="T1781" i="2"/>
  <c r="T1780" i="2"/>
  <c r="T1779" i="2"/>
  <c r="T1778" i="2"/>
  <c r="T1777" i="2"/>
  <c r="T1776" i="2"/>
  <c r="T1775" i="2"/>
  <c r="T1774" i="2"/>
  <c r="T1773" i="2"/>
  <c r="T1772" i="2"/>
  <c r="T1771" i="2"/>
  <c r="T1770" i="2"/>
  <c r="T1769" i="2"/>
  <c r="T1768" i="2"/>
  <c r="T1767" i="2"/>
  <c r="T1766" i="2"/>
  <c r="T1765" i="2"/>
  <c r="T1764" i="2"/>
  <c r="T1763" i="2"/>
  <c r="T1762" i="2"/>
  <c r="T1761" i="2"/>
  <c r="T1760" i="2"/>
  <c r="T1759" i="2"/>
  <c r="T1758" i="2"/>
  <c r="T1757" i="2"/>
  <c r="T1756" i="2"/>
  <c r="T1755" i="2"/>
  <c r="T1754" i="2"/>
  <c r="T1753" i="2"/>
  <c r="T1752" i="2"/>
  <c r="T1751" i="2"/>
  <c r="T1750" i="2"/>
  <c r="T1749" i="2"/>
  <c r="T1748" i="2"/>
  <c r="T1747" i="2"/>
  <c r="T1746" i="2"/>
  <c r="T1745" i="2"/>
  <c r="T1744" i="2"/>
  <c r="T1743" i="2"/>
  <c r="T1742" i="2"/>
  <c r="T1741" i="2"/>
  <c r="T1740" i="2"/>
  <c r="T1739" i="2"/>
  <c r="T1738" i="2"/>
  <c r="T1737" i="2"/>
  <c r="T1736" i="2"/>
  <c r="T1735" i="2"/>
  <c r="T1734" i="2"/>
  <c r="T1733" i="2"/>
  <c r="T1732" i="2"/>
  <c r="T1731" i="2"/>
  <c r="T1730" i="2"/>
  <c r="T1729" i="2"/>
  <c r="T1728" i="2"/>
  <c r="T1727" i="2"/>
  <c r="T1726" i="2"/>
  <c r="T1725" i="2"/>
  <c r="T1724" i="2"/>
  <c r="T1723" i="2"/>
  <c r="T1722" i="2"/>
  <c r="T1721" i="2"/>
  <c r="T1720" i="2"/>
  <c r="T1719" i="2"/>
  <c r="T1718" i="2"/>
  <c r="T1717" i="2"/>
  <c r="T1716" i="2"/>
  <c r="T1715" i="2"/>
  <c r="T1714" i="2"/>
  <c r="T1713" i="2"/>
  <c r="T1712" i="2"/>
  <c r="T1711" i="2"/>
  <c r="T1710" i="2"/>
  <c r="T1709" i="2"/>
  <c r="T1708" i="2"/>
  <c r="T1707" i="2"/>
  <c r="T1706" i="2"/>
  <c r="T1705" i="2"/>
  <c r="T1704" i="2"/>
  <c r="T1703" i="2"/>
  <c r="T1702" i="2"/>
  <c r="T1701" i="2"/>
  <c r="T1700" i="2"/>
  <c r="T1699" i="2"/>
  <c r="T1698" i="2"/>
  <c r="T1697" i="2"/>
  <c r="T1696" i="2"/>
  <c r="T1695" i="2"/>
  <c r="T1694" i="2"/>
  <c r="T1693" i="2"/>
  <c r="T1692" i="2"/>
  <c r="T1691" i="2"/>
  <c r="T1690" i="2"/>
  <c r="T1689" i="2"/>
  <c r="T1688" i="2"/>
  <c r="T1687" i="2"/>
  <c r="T1686" i="2"/>
  <c r="T1685" i="2"/>
  <c r="T1684" i="2"/>
  <c r="T1683" i="2"/>
  <c r="T1682" i="2"/>
  <c r="T1681" i="2"/>
  <c r="T1680" i="2"/>
  <c r="T1679" i="2"/>
  <c r="T1678" i="2"/>
  <c r="T1677" i="2"/>
  <c r="T1676" i="2"/>
  <c r="T1675" i="2"/>
  <c r="T1674" i="2"/>
  <c r="T1673" i="2"/>
  <c r="T1672" i="2"/>
  <c r="T1671" i="2"/>
  <c r="T1670" i="2"/>
  <c r="T1669" i="2"/>
  <c r="T1668" i="2"/>
  <c r="T1667" i="2"/>
  <c r="T1666" i="2"/>
  <c r="T1665" i="2"/>
  <c r="T1664" i="2"/>
  <c r="T1663" i="2"/>
  <c r="T1662" i="2"/>
  <c r="T1661" i="2"/>
  <c r="T1660" i="2"/>
  <c r="T1659" i="2"/>
  <c r="T1658" i="2"/>
  <c r="T1657" i="2"/>
  <c r="T1656" i="2"/>
  <c r="T1655" i="2"/>
  <c r="T1654" i="2"/>
  <c r="T1653" i="2"/>
  <c r="T1652" i="2"/>
  <c r="T1651" i="2"/>
  <c r="T1650" i="2"/>
  <c r="T1649" i="2"/>
  <c r="T1648" i="2"/>
  <c r="T1647" i="2"/>
  <c r="T1646" i="2"/>
  <c r="T1645" i="2"/>
  <c r="T1644" i="2"/>
  <c r="T1643" i="2"/>
  <c r="T1642" i="2"/>
  <c r="T1641" i="2"/>
  <c r="T1640" i="2"/>
  <c r="T1639" i="2"/>
  <c r="T1638" i="2"/>
  <c r="T1637" i="2"/>
  <c r="T1636" i="2"/>
  <c r="T1635" i="2"/>
  <c r="T1634" i="2"/>
  <c r="T1633" i="2"/>
  <c r="T1632" i="2"/>
  <c r="T1631" i="2"/>
  <c r="T1630" i="2"/>
  <c r="T1629" i="2"/>
  <c r="T1628" i="2"/>
  <c r="T1627" i="2"/>
  <c r="T1626" i="2"/>
  <c r="T1625" i="2"/>
  <c r="T1624" i="2"/>
  <c r="T1623" i="2"/>
  <c r="T1622" i="2"/>
  <c r="T1621" i="2"/>
  <c r="T1620" i="2"/>
  <c r="T1619" i="2"/>
  <c r="T1618" i="2"/>
  <c r="T1617" i="2"/>
  <c r="T1616" i="2"/>
  <c r="T1615" i="2"/>
  <c r="T1614" i="2"/>
  <c r="T1613" i="2"/>
  <c r="T1612" i="2"/>
  <c r="T1611" i="2"/>
  <c r="T1610" i="2"/>
  <c r="T1609" i="2"/>
  <c r="T1608" i="2"/>
  <c r="T1607" i="2"/>
  <c r="T1606" i="2"/>
  <c r="T1605" i="2"/>
  <c r="T1604" i="2"/>
  <c r="T1603" i="2"/>
  <c r="T1602" i="2"/>
  <c r="T1601" i="2"/>
  <c r="T1600" i="2"/>
  <c r="T1599" i="2"/>
  <c r="T1598" i="2"/>
  <c r="T1597" i="2"/>
  <c r="T1596" i="2"/>
  <c r="T1595" i="2"/>
  <c r="T1594" i="2"/>
  <c r="T1593" i="2"/>
  <c r="T1592" i="2"/>
  <c r="T1591" i="2"/>
  <c r="T1590" i="2"/>
  <c r="T1589" i="2"/>
  <c r="T1588" i="2"/>
  <c r="T1587" i="2"/>
  <c r="T1586" i="2"/>
  <c r="T1585" i="2"/>
  <c r="T1584" i="2"/>
  <c r="T1583" i="2"/>
  <c r="T1582" i="2"/>
  <c r="T1581" i="2"/>
  <c r="T1580" i="2"/>
  <c r="T1579" i="2"/>
  <c r="T1578" i="2"/>
  <c r="T1577" i="2"/>
  <c r="T1576" i="2"/>
  <c r="T1575" i="2"/>
  <c r="T1574" i="2"/>
  <c r="T1573" i="2"/>
  <c r="T1572" i="2"/>
  <c r="T1571" i="2"/>
  <c r="T1570" i="2"/>
  <c r="T1569" i="2"/>
  <c r="T1568" i="2"/>
  <c r="T1567" i="2"/>
  <c r="T1566" i="2"/>
  <c r="T1565" i="2"/>
  <c r="T1564" i="2"/>
  <c r="T1563" i="2"/>
  <c r="T1562" i="2"/>
  <c r="T1561" i="2"/>
  <c r="T1560" i="2"/>
  <c r="T1559" i="2"/>
  <c r="T1558" i="2"/>
  <c r="T1557" i="2"/>
  <c r="T1556" i="2"/>
  <c r="T1555" i="2"/>
  <c r="T1554" i="2"/>
  <c r="T1553" i="2"/>
  <c r="T1552" i="2"/>
  <c r="T1551" i="2"/>
  <c r="T1550" i="2"/>
  <c r="T1549" i="2"/>
  <c r="T1548" i="2"/>
  <c r="T1547" i="2"/>
  <c r="T1546" i="2"/>
  <c r="T1545" i="2"/>
  <c r="T1544" i="2"/>
  <c r="T1543" i="2"/>
  <c r="T1542" i="2"/>
  <c r="T1541" i="2"/>
  <c r="T1540" i="2"/>
  <c r="T1539" i="2"/>
  <c r="T1538" i="2"/>
  <c r="T1537" i="2"/>
  <c r="T1536" i="2"/>
  <c r="T1535" i="2"/>
  <c r="T1534" i="2"/>
  <c r="T1533" i="2"/>
  <c r="T1532" i="2"/>
  <c r="T1531" i="2"/>
  <c r="T1530" i="2"/>
  <c r="T1529" i="2"/>
  <c r="T1528" i="2"/>
  <c r="T1527" i="2"/>
  <c r="T1526" i="2"/>
  <c r="T1525" i="2"/>
  <c r="T1524" i="2"/>
  <c r="T1523" i="2"/>
  <c r="T1522" i="2"/>
  <c r="T1521" i="2"/>
  <c r="T1520" i="2"/>
  <c r="T1519" i="2"/>
  <c r="T1518" i="2"/>
  <c r="T1517" i="2"/>
  <c r="T1516" i="2"/>
  <c r="T1515" i="2"/>
  <c r="T1514" i="2"/>
  <c r="T1513" i="2"/>
  <c r="T1512" i="2"/>
  <c r="T1511" i="2"/>
  <c r="T1510" i="2"/>
  <c r="T1509" i="2"/>
  <c r="T1508" i="2"/>
  <c r="T1507" i="2"/>
  <c r="T1506" i="2"/>
  <c r="T1505" i="2"/>
  <c r="T1504" i="2"/>
  <c r="T1503" i="2"/>
  <c r="T1502" i="2"/>
  <c r="T1501" i="2"/>
  <c r="T1500" i="2"/>
  <c r="T1499" i="2"/>
  <c r="T1498" i="2"/>
  <c r="T1497" i="2"/>
  <c r="T1496" i="2"/>
  <c r="T1495" i="2"/>
  <c r="T1494" i="2"/>
  <c r="T1493" i="2"/>
  <c r="T1492" i="2"/>
  <c r="T1491" i="2"/>
  <c r="T1490" i="2"/>
  <c r="T1489" i="2"/>
  <c r="T1488" i="2"/>
  <c r="T1487" i="2"/>
  <c r="T1486" i="2"/>
  <c r="T1485" i="2"/>
  <c r="T1484" i="2"/>
  <c r="T1483" i="2"/>
  <c r="T1482" i="2"/>
  <c r="T1481" i="2"/>
  <c r="T1480" i="2"/>
  <c r="T1479" i="2"/>
  <c r="T1478" i="2"/>
  <c r="T1477" i="2"/>
  <c r="T1476" i="2"/>
  <c r="T1475" i="2"/>
  <c r="T1474" i="2"/>
  <c r="T1473" i="2"/>
  <c r="T1472" i="2"/>
  <c r="T1471" i="2"/>
  <c r="T1470" i="2"/>
  <c r="T1469" i="2"/>
  <c r="T1468" i="2"/>
  <c r="T1467" i="2"/>
  <c r="T1466" i="2"/>
  <c r="T1465" i="2"/>
  <c r="T1464" i="2"/>
  <c r="T1463" i="2"/>
  <c r="T1462" i="2"/>
  <c r="T1461" i="2"/>
  <c r="T1460" i="2"/>
  <c r="T1459" i="2"/>
  <c r="T1458" i="2"/>
  <c r="T1457" i="2"/>
  <c r="T1456" i="2"/>
  <c r="T1455" i="2"/>
  <c r="T1454" i="2"/>
  <c r="T1453" i="2"/>
  <c r="T1452" i="2"/>
  <c r="T1451" i="2"/>
  <c r="T1450" i="2"/>
  <c r="T1449" i="2"/>
  <c r="T1448" i="2"/>
  <c r="T1447" i="2"/>
  <c r="T1446" i="2"/>
  <c r="T1445" i="2"/>
  <c r="T1444" i="2"/>
  <c r="T1443" i="2"/>
  <c r="T1442" i="2"/>
  <c r="T1441" i="2"/>
  <c r="T1440" i="2"/>
  <c r="T1439" i="2"/>
  <c r="T1438" i="2"/>
  <c r="T1437" i="2"/>
  <c r="T1436" i="2"/>
  <c r="T1435" i="2"/>
  <c r="T1434" i="2"/>
  <c r="T1433" i="2"/>
  <c r="T1432" i="2"/>
  <c r="T1431" i="2"/>
  <c r="T1430" i="2"/>
  <c r="T1429" i="2"/>
  <c r="T1428" i="2"/>
  <c r="T1427" i="2"/>
  <c r="T1426" i="2"/>
  <c r="T1425" i="2"/>
  <c r="T1424" i="2"/>
  <c r="T1423" i="2"/>
  <c r="T1422" i="2"/>
  <c r="T1421" i="2"/>
  <c r="T1420" i="2"/>
  <c r="T1419" i="2"/>
  <c r="T1418" i="2"/>
  <c r="T1417" i="2"/>
  <c r="T1416" i="2"/>
  <c r="T1415" i="2"/>
  <c r="T1414" i="2"/>
  <c r="T1413" i="2"/>
  <c r="T1412" i="2"/>
  <c r="T1411" i="2"/>
  <c r="T1410" i="2"/>
  <c r="T1409" i="2"/>
  <c r="T1408" i="2"/>
  <c r="T1407" i="2"/>
  <c r="T1406" i="2"/>
  <c r="T1405" i="2"/>
  <c r="T1404" i="2"/>
  <c r="T1403" i="2"/>
  <c r="T1402" i="2"/>
  <c r="T1401" i="2"/>
  <c r="T1400" i="2"/>
  <c r="T1399" i="2"/>
  <c r="T1398" i="2"/>
  <c r="T1397" i="2"/>
  <c r="T1396" i="2"/>
  <c r="T1395" i="2"/>
  <c r="T1394" i="2"/>
  <c r="T1393" i="2"/>
  <c r="T1392" i="2"/>
  <c r="T1391" i="2"/>
  <c r="T1390" i="2"/>
  <c r="T1389" i="2"/>
  <c r="T1388" i="2"/>
  <c r="T1387" i="2"/>
  <c r="T1386" i="2"/>
  <c r="T1385" i="2"/>
  <c r="T1384" i="2"/>
  <c r="T1383" i="2"/>
  <c r="T1382" i="2"/>
  <c r="T1381" i="2"/>
  <c r="T1380" i="2"/>
  <c r="T1379" i="2"/>
  <c r="T1378" i="2"/>
  <c r="T1377" i="2"/>
  <c r="T1376" i="2"/>
  <c r="T1375" i="2"/>
  <c r="T1374" i="2"/>
  <c r="T1373" i="2"/>
  <c r="T1372" i="2"/>
  <c r="T1371" i="2"/>
  <c r="T1370" i="2"/>
  <c r="T1369" i="2"/>
  <c r="T1368" i="2"/>
  <c r="T1367" i="2"/>
  <c r="T1366" i="2"/>
  <c r="T1365" i="2"/>
  <c r="T1364" i="2"/>
  <c r="T1363" i="2"/>
  <c r="T1362" i="2"/>
  <c r="T1361" i="2"/>
  <c r="T1360" i="2"/>
  <c r="T1359" i="2"/>
  <c r="T1358" i="2"/>
  <c r="T1357" i="2"/>
  <c r="T1356" i="2"/>
  <c r="T1355" i="2"/>
  <c r="T1354" i="2"/>
  <c r="T1353" i="2"/>
  <c r="T1352" i="2"/>
  <c r="T1351" i="2"/>
  <c r="T1350" i="2"/>
  <c r="T1349" i="2"/>
  <c r="T1348" i="2"/>
  <c r="T1347" i="2"/>
  <c r="T1346" i="2"/>
  <c r="T1345" i="2"/>
  <c r="T1344" i="2"/>
  <c r="T1343" i="2"/>
  <c r="T1342" i="2"/>
  <c r="T1341" i="2"/>
  <c r="T1340" i="2"/>
  <c r="T1339" i="2"/>
  <c r="T1338" i="2"/>
  <c r="T1337" i="2"/>
  <c r="T1336" i="2"/>
  <c r="T1335" i="2"/>
  <c r="T1334" i="2"/>
  <c r="T1333" i="2"/>
  <c r="T1332" i="2"/>
  <c r="T1331" i="2"/>
  <c r="T1330" i="2"/>
  <c r="T1329" i="2"/>
  <c r="T1328" i="2"/>
  <c r="T1327" i="2"/>
  <c r="T1326" i="2"/>
  <c r="T1325" i="2"/>
  <c r="T1324" i="2"/>
  <c r="T1323" i="2"/>
  <c r="T1322" i="2"/>
  <c r="T1321" i="2"/>
  <c r="T1320" i="2"/>
  <c r="T1319" i="2"/>
  <c r="T1318" i="2"/>
  <c r="T1317" i="2"/>
  <c r="T1316" i="2"/>
  <c r="T1315" i="2"/>
  <c r="T1314" i="2"/>
  <c r="T1313" i="2"/>
  <c r="T1312" i="2"/>
  <c r="T1311" i="2"/>
  <c r="T1310" i="2"/>
  <c r="T1309" i="2"/>
  <c r="T1308" i="2"/>
  <c r="T1307" i="2"/>
  <c r="T1306" i="2"/>
  <c r="T1305" i="2"/>
  <c r="T1304" i="2"/>
  <c r="T1303" i="2"/>
  <c r="T1302" i="2"/>
  <c r="T1301" i="2"/>
  <c r="T1300" i="2"/>
  <c r="T1299" i="2"/>
  <c r="T1298" i="2"/>
  <c r="T1297" i="2"/>
  <c r="T1296" i="2"/>
  <c r="T1295" i="2"/>
  <c r="T1294" i="2"/>
  <c r="T1293" i="2"/>
  <c r="T1292" i="2"/>
  <c r="T1291" i="2"/>
  <c r="T1290" i="2"/>
  <c r="T1289" i="2"/>
  <c r="T1288" i="2"/>
  <c r="T1287" i="2"/>
  <c r="T1286" i="2"/>
  <c r="T1285" i="2"/>
  <c r="T1284" i="2"/>
  <c r="T1283" i="2"/>
  <c r="T1282" i="2"/>
  <c r="T1281" i="2"/>
  <c r="T1280" i="2"/>
  <c r="T1279" i="2"/>
  <c r="T1278" i="2"/>
  <c r="T1277" i="2"/>
  <c r="T1276" i="2"/>
  <c r="T1275" i="2"/>
  <c r="T1274" i="2"/>
  <c r="T1273" i="2"/>
  <c r="T1272" i="2"/>
  <c r="T1271" i="2"/>
  <c r="T1270" i="2"/>
  <c r="T1269" i="2"/>
  <c r="T1268" i="2"/>
  <c r="T1267" i="2"/>
  <c r="T1266" i="2"/>
  <c r="T1265" i="2"/>
  <c r="T1264" i="2"/>
  <c r="T1263" i="2"/>
  <c r="T1262" i="2"/>
  <c r="T1261" i="2"/>
  <c r="T1260" i="2"/>
  <c r="T1259" i="2"/>
  <c r="T1258" i="2"/>
  <c r="T1257" i="2"/>
  <c r="T1256" i="2"/>
  <c r="T1255" i="2"/>
  <c r="T1254" i="2"/>
  <c r="T1253" i="2"/>
  <c r="T1252" i="2"/>
  <c r="T1251" i="2"/>
  <c r="T1250" i="2"/>
  <c r="T1249" i="2"/>
  <c r="T1248" i="2"/>
  <c r="T1247" i="2"/>
  <c r="T1246" i="2"/>
  <c r="T1245" i="2"/>
  <c r="T1244" i="2"/>
  <c r="T1243" i="2"/>
  <c r="T1242" i="2"/>
  <c r="T1241" i="2"/>
  <c r="T1240" i="2"/>
  <c r="T1239" i="2"/>
  <c r="T1238" i="2"/>
  <c r="T1237" i="2"/>
  <c r="T1236" i="2"/>
  <c r="T1235" i="2"/>
  <c r="T1234" i="2"/>
  <c r="T1233" i="2"/>
  <c r="T1232" i="2"/>
  <c r="T1231" i="2"/>
  <c r="T1230" i="2"/>
  <c r="T1229" i="2"/>
  <c r="T1228" i="2"/>
  <c r="T1227" i="2"/>
  <c r="T1226" i="2"/>
  <c r="T1225" i="2"/>
  <c r="T1224" i="2"/>
  <c r="T1223" i="2"/>
  <c r="T1222" i="2"/>
  <c r="T1221" i="2"/>
  <c r="T1220" i="2"/>
  <c r="T1219" i="2"/>
  <c r="T1218" i="2"/>
  <c r="T1217" i="2"/>
  <c r="T1216" i="2"/>
  <c r="T1215" i="2"/>
  <c r="T1214" i="2"/>
  <c r="T1213" i="2"/>
  <c r="T1212" i="2"/>
  <c r="T1211" i="2"/>
  <c r="T1210" i="2"/>
  <c r="T1209" i="2"/>
  <c r="T1208" i="2"/>
  <c r="T1207" i="2"/>
  <c r="T1206" i="2"/>
  <c r="T1205" i="2"/>
  <c r="T1204" i="2"/>
  <c r="T1203" i="2"/>
  <c r="T1202" i="2"/>
  <c r="T1201" i="2"/>
  <c r="T1200" i="2"/>
  <c r="T1199" i="2"/>
  <c r="T1198" i="2"/>
  <c r="T1197" i="2"/>
  <c r="T1196" i="2"/>
  <c r="T1195" i="2"/>
  <c r="T1194" i="2"/>
  <c r="T1193" i="2"/>
  <c r="T1192" i="2"/>
  <c r="T1191" i="2"/>
  <c r="T1190" i="2"/>
  <c r="T1189" i="2"/>
  <c r="T1188" i="2"/>
  <c r="T1187" i="2"/>
  <c r="T1186" i="2"/>
  <c r="T1185" i="2"/>
  <c r="T1184" i="2"/>
  <c r="T1183" i="2"/>
  <c r="T1182" i="2"/>
  <c r="T1181" i="2"/>
  <c r="T1180" i="2"/>
  <c r="T1179" i="2"/>
  <c r="T1178" i="2"/>
  <c r="T1177" i="2"/>
  <c r="T1176" i="2"/>
  <c r="T1175" i="2"/>
  <c r="T1174" i="2"/>
  <c r="T1173" i="2"/>
  <c r="T1172" i="2"/>
  <c r="T1171" i="2"/>
  <c r="T1170" i="2"/>
  <c r="T1169" i="2"/>
  <c r="T1168" i="2"/>
  <c r="T1167" i="2"/>
  <c r="T1166" i="2"/>
  <c r="T1165" i="2"/>
  <c r="T1164" i="2"/>
  <c r="T1163" i="2"/>
  <c r="T1162" i="2"/>
  <c r="T1161" i="2"/>
  <c r="T1160" i="2"/>
  <c r="T1159" i="2"/>
  <c r="T1158" i="2"/>
  <c r="T1157" i="2"/>
  <c r="T1156" i="2"/>
  <c r="T1155" i="2"/>
  <c r="T1154" i="2"/>
  <c r="T1153" i="2"/>
  <c r="T1152" i="2"/>
  <c r="T1151" i="2"/>
  <c r="T1150" i="2"/>
  <c r="T1149" i="2"/>
  <c r="T1148" i="2"/>
  <c r="T1147" i="2"/>
  <c r="T1146" i="2"/>
  <c r="T1145" i="2"/>
  <c r="T1144" i="2"/>
  <c r="T1143" i="2"/>
  <c r="T1142" i="2"/>
  <c r="T1141" i="2"/>
  <c r="T1140" i="2"/>
  <c r="T1139" i="2"/>
  <c r="T1138" i="2"/>
  <c r="T1137" i="2"/>
  <c r="T1136" i="2"/>
  <c r="T1135" i="2"/>
  <c r="T1134" i="2"/>
  <c r="T1133" i="2"/>
  <c r="T1132" i="2"/>
  <c r="T1131" i="2"/>
  <c r="T1130" i="2"/>
  <c r="T1129" i="2"/>
  <c r="T1128" i="2"/>
  <c r="T1127" i="2"/>
  <c r="T1126" i="2"/>
  <c r="T1125" i="2"/>
  <c r="T1124" i="2"/>
  <c r="T1123" i="2"/>
  <c r="T1122" i="2"/>
  <c r="T1121" i="2"/>
  <c r="T1120" i="2"/>
  <c r="T1119" i="2"/>
  <c r="T1118" i="2"/>
  <c r="T1117" i="2"/>
  <c r="T1116" i="2"/>
  <c r="T1115" i="2"/>
  <c r="T1114" i="2"/>
  <c r="T1113" i="2"/>
  <c r="T1112" i="2"/>
  <c r="T1111" i="2"/>
  <c r="T1110" i="2"/>
  <c r="T1109" i="2"/>
  <c r="T1108" i="2"/>
  <c r="T1107" i="2"/>
  <c r="T1106" i="2"/>
  <c r="T1105" i="2"/>
  <c r="T1104" i="2"/>
  <c r="T1103" i="2"/>
  <c r="T1102" i="2"/>
  <c r="T1101" i="2"/>
  <c r="T1100" i="2"/>
  <c r="T1099" i="2"/>
  <c r="T1098" i="2"/>
  <c r="T1097" i="2"/>
  <c r="T1096" i="2"/>
  <c r="T1095" i="2"/>
  <c r="T1094" i="2"/>
  <c r="T1093" i="2"/>
  <c r="T1092" i="2"/>
  <c r="T1091" i="2"/>
  <c r="T1090" i="2"/>
  <c r="T1089" i="2"/>
  <c r="T1088" i="2"/>
  <c r="T1087" i="2"/>
  <c r="T1086" i="2"/>
  <c r="T1085" i="2"/>
  <c r="T1084" i="2"/>
  <c r="T1083" i="2"/>
  <c r="T1082" i="2"/>
  <c r="T1081" i="2"/>
  <c r="T1080" i="2"/>
  <c r="T1079" i="2"/>
  <c r="T1078" i="2"/>
  <c r="T1077" i="2"/>
  <c r="T1076" i="2"/>
  <c r="T1075" i="2"/>
  <c r="T1074" i="2"/>
  <c r="T1073" i="2"/>
  <c r="T1072" i="2"/>
  <c r="T1071" i="2"/>
  <c r="T1070" i="2"/>
  <c r="T1069" i="2"/>
  <c r="T1068" i="2"/>
  <c r="T1067" i="2"/>
  <c r="T1066" i="2"/>
  <c r="T1065" i="2"/>
  <c r="T1064" i="2"/>
  <c r="T1063" i="2"/>
  <c r="T1062" i="2"/>
  <c r="T1061" i="2"/>
  <c r="T1060" i="2"/>
  <c r="T1059" i="2"/>
  <c r="T1058" i="2"/>
  <c r="T1057" i="2"/>
  <c r="T1056" i="2"/>
  <c r="T1055" i="2"/>
  <c r="T1054" i="2"/>
  <c r="T1053" i="2"/>
  <c r="T1052" i="2"/>
  <c r="T1051" i="2"/>
  <c r="T1050" i="2"/>
  <c r="T1049" i="2"/>
  <c r="T1048" i="2"/>
  <c r="T1047" i="2"/>
  <c r="T1046" i="2"/>
  <c r="T1045" i="2"/>
  <c r="T1044" i="2"/>
  <c r="T1043" i="2"/>
  <c r="T1042" i="2"/>
  <c r="T1041" i="2"/>
  <c r="T1040" i="2"/>
  <c r="T1039" i="2"/>
  <c r="T1038" i="2"/>
  <c r="T1037" i="2"/>
  <c r="T1036" i="2"/>
  <c r="T1035" i="2"/>
  <c r="T1034" i="2"/>
  <c r="T1033" i="2"/>
  <c r="T1032" i="2"/>
  <c r="T1031" i="2"/>
  <c r="T1030" i="2"/>
  <c r="T1029" i="2"/>
  <c r="T1028" i="2"/>
  <c r="T1027" i="2"/>
  <c r="T1026" i="2"/>
  <c r="T1025" i="2"/>
  <c r="T1024" i="2"/>
  <c r="T1023" i="2"/>
  <c r="T1022" i="2"/>
  <c r="T1021" i="2"/>
  <c r="T1020" i="2"/>
  <c r="T1019" i="2"/>
  <c r="T1018" i="2"/>
  <c r="T1017" i="2"/>
  <c r="T1016" i="2"/>
  <c r="T1015" i="2"/>
  <c r="T1014" i="2"/>
  <c r="T1013" i="2"/>
  <c r="T1012" i="2"/>
  <c r="T1011" i="2"/>
  <c r="T1010" i="2"/>
  <c r="T1009" i="2"/>
  <c r="T1008" i="2"/>
  <c r="T1007" i="2"/>
  <c r="T1006" i="2"/>
  <c r="T1005" i="2"/>
  <c r="T1004" i="2"/>
  <c r="T1003" i="2"/>
  <c r="T1002" i="2"/>
  <c r="T1001" i="2"/>
  <c r="T1000" i="2"/>
  <c r="T999" i="2"/>
  <c r="T998" i="2"/>
  <c r="T997" i="2"/>
  <c r="T996" i="2"/>
  <c r="T995" i="2"/>
  <c r="T994" i="2"/>
  <c r="T993" i="2"/>
  <c r="T992" i="2"/>
  <c r="T991" i="2"/>
  <c r="T990" i="2"/>
  <c r="T989" i="2"/>
  <c r="T988" i="2"/>
  <c r="T987" i="2"/>
  <c r="T986" i="2"/>
  <c r="T985" i="2"/>
  <c r="T984" i="2"/>
  <c r="T983" i="2"/>
  <c r="T982" i="2"/>
  <c r="T981" i="2"/>
  <c r="T980" i="2"/>
  <c r="T979" i="2"/>
  <c r="T978" i="2"/>
  <c r="T977" i="2"/>
  <c r="T976" i="2"/>
  <c r="T975" i="2"/>
  <c r="T974" i="2"/>
  <c r="T973" i="2"/>
  <c r="T972" i="2"/>
  <c r="T971" i="2"/>
  <c r="T970" i="2"/>
  <c r="T969" i="2"/>
  <c r="T968" i="2"/>
  <c r="T967" i="2"/>
  <c r="T966" i="2"/>
  <c r="T965" i="2"/>
  <c r="T964" i="2"/>
  <c r="T963" i="2"/>
  <c r="T962" i="2"/>
  <c r="T961" i="2"/>
  <c r="T960" i="2"/>
  <c r="T959" i="2"/>
  <c r="T958" i="2"/>
  <c r="T957" i="2"/>
  <c r="T956" i="2"/>
  <c r="T955" i="2"/>
  <c r="T954" i="2"/>
  <c r="T953" i="2"/>
  <c r="T952" i="2"/>
  <c r="T951" i="2"/>
  <c r="T950" i="2"/>
  <c r="T949" i="2"/>
  <c r="T948" i="2"/>
  <c r="T947" i="2"/>
  <c r="T946" i="2"/>
  <c r="T945" i="2"/>
  <c r="T944" i="2"/>
  <c r="T943" i="2"/>
  <c r="T942" i="2"/>
  <c r="T941" i="2"/>
  <c r="T940" i="2"/>
  <c r="T939" i="2"/>
  <c r="T938" i="2"/>
  <c r="T937" i="2"/>
  <c r="T936" i="2"/>
  <c r="T935" i="2"/>
  <c r="T934" i="2"/>
  <c r="T933" i="2"/>
  <c r="T932" i="2"/>
  <c r="T931" i="2"/>
  <c r="T930" i="2"/>
  <c r="T929" i="2"/>
  <c r="T928" i="2"/>
  <c r="T927" i="2"/>
  <c r="T926" i="2"/>
  <c r="T925" i="2"/>
  <c r="T924" i="2"/>
  <c r="T923" i="2"/>
  <c r="T922" i="2"/>
  <c r="T921" i="2"/>
  <c r="T920" i="2"/>
  <c r="T919" i="2"/>
  <c r="T918" i="2"/>
  <c r="T917" i="2"/>
  <c r="T916" i="2"/>
  <c r="T915" i="2"/>
  <c r="T914" i="2"/>
  <c r="T913" i="2"/>
  <c r="T912" i="2"/>
  <c r="T911" i="2"/>
  <c r="T910" i="2"/>
  <c r="T909" i="2"/>
  <c r="T908" i="2"/>
  <c r="T907" i="2"/>
  <c r="T906" i="2"/>
  <c r="T905" i="2"/>
  <c r="T904" i="2"/>
  <c r="T903" i="2"/>
  <c r="T902" i="2"/>
  <c r="T901" i="2"/>
  <c r="T900" i="2"/>
  <c r="T899" i="2"/>
  <c r="T898" i="2"/>
  <c r="T897" i="2"/>
  <c r="T896" i="2"/>
  <c r="T895" i="2"/>
  <c r="T894" i="2"/>
  <c r="T893" i="2"/>
  <c r="T892" i="2"/>
  <c r="T891" i="2"/>
  <c r="T890" i="2"/>
  <c r="T889" i="2"/>
  <c r="T888" i="2"/>
  <c r="T887" i="2"/>
  <c r="T886" i="2"/>
  <c r="T885" i="2"/>
  <c r="T884" i="2"/>
  <c r="T883" i="2"/>
  <c r="T882" i="2"/>
  <c r="T881" i="2"/>
  <c r="T880" i="2"/>
  <c r="T879" i="2"/>
  <c r="T878" i="2"/>
  <c r="T877" i="2"/>
  <c r="T876" i="2"/>
  <c r="T875" i="2"/>
  <c r="T874" i="2"/>
  <c r="T873" i="2"/>
  <c r="T872" i="2"/>
  <c r="T871" i="2"/>
  <c r="T870" i="2"/>
  <c r="T869" i="2"/>
  <c r="T868" i="2"/>
  <c r="T867" i="2"/>
  <c r="T866" i="2"/>
  <c r="T865" i="2"/>
  <c r="T864" i="2"/>
  <c r="T863" i="2"/>
  <c r="T862" i="2"/>
  <c r="T861" i="2"/>
  <c r="T860" i="2"/>
  <c r="T859" i="2"/>
  <c r="T858" i="2"/>
  <c r="T857" i="2"/>
  <c r="T856" i="2"/>
  <c r="T855" i="2"/>
  <c r="T854" i="2"/>
  <c r="T853" i="2"/>
  <c r="T852" i="2"/>
  <c r="T851" i="2"/>
  <c r="T850" i="2"/>
  <c r="T849" i="2"/>
  <c r="T848" i="2"/>
  <c r="T847" i="2"/>
  <c r="T846" i="2"/>
  <c r="T845" i="2"/>
  <c r="T844" i="2"/>
  <c r="T843" i="2"/>
  <c r="T842" i="2"/>
  <c r="T841" i="2"/>
  <c r="T840" i="2"/>
  <c r="T839" i="2"/>
  <c r="T838" i="2"/>
  <c r="T837" i="2"/>
  <c r="T836" i="2"/>
  <c r="T835" i="2"/>
  <c r="T834" i="2"/>
  <c r="T833" i="2"/>
  <c r="T832" i="2"/>
  <c r="T831" i="2"/>
  <c r="T830" i="2"/>
  <c r="T829" i="2"/>
  <c r="T828" i="2"/>
  <c r="T827" i="2"/>
  <c r="T826" i="2"/>
  <c r="T825" i="2"/>
  <c r="T824" i="2"/>
  <c r="T823" i="2"/>
  <c r="T822" i="2"/>
  <c r="T821" i="2"/>
  <c r="T820" i="2"/>
  <c r="T819" i="2"/>
  <c r="T818" i="2"/>
  <c r="T817" i="2"/>
  <c r="T816" i="2"/>
  <c r="T815" i="2"/>
  <c r="T814" i="2"/>
  <c r="T813" i="2"/>
  <c r="T812" i="2"/>
  <c r="T811" i="2"/>
  <c r="T810" i="2"/>
  <c r="T809" i="2"/>
  <c r="T808" i="2"/>
  <c r="T807" i="2"/>
  <c r="T806" i="2"/>
  <c r="T805" i="2"/>
  <c r="T804" i="2"/>
  <c r="T803" i="2"/>
  <c r="T802" i="2"/>
  <c r="T801" i="2"/>
  <c r="T800" i="2"/>
  <c r="T799" i="2"/>
  <c r="T798" i="2"/>
  <c r="T797" i="2"/>
  <c r="T796" i="2"/>
  <c r="T795" i="2"/>
  <c r="T794" i="2"/>
  <c r="T793" i="2"/>
  <c r="T792" i="2"/>
  <c r="T791" i="2"/>
  <c r="T790" i="2"/>
  <c r="T789" i="2"/>
  <c r="T788" i="2"/>
  <c r="T787" i="2"/>
  <c r="T786" i="2"/>
  <c r="T785" i="2"/>
  <c r="T784" i="2"/>
  <c r="T783" i="2"/>
  <c r="T782" i="2"/>
  <c r="T781" i="2"/>
  <c r="T780" i="2"/>
  <c r="T779" i="2"/>
  <c r="T778" i="2"/>
  <c r="T777" i="2"/>
  <c r="T776" i="2"/>
  <c r="T775" i="2"/>
  <c r="T774" i="2"/>
  <c r="T773" i="2"/>
  <c r="T772" i="2"/>
  <c r="T771" i="2"/>
  <c r="T770" i="2"/>
  <c r="T769" i="2"/>
  <c r="T768" i="2"/>
  <c r="T767" i="2"/>
  <c r="T766" i="2"/>
  <c r="T765" i="2"/>
  <c r="T764" i="2"/>
  <c r="T763" i="2"/>
  <c r="T762" i="2"/>
  <c r="T761" i="2"/>
  <c r="T760" i="2"/>
  <c r="T759" i="2"/>
  <c r="T758" i="2"/>
  <c r="T757" i="2"/>
  <c r="T756" i="2"/>
  <c r="T755" i="2"/>
  <c r="T754" i="2"/>
  <c r="T753" i="2"/>
  <c r="T752" i="2"/>
  <c r="T751" i="2"/>
  <c r="T750" i="2"/>
  <c r="T749" i="2"/>
  <c r="T748" i="2"/>
  <c r="T747" i="2"/>
  <c r="T746" i="2"/>
  <c r="T745" i="2"/>
  <c r="T744" i="2"/>
  <c r="T743" i="2"/>
  <c r="T742" i="2"/>
  <c r="T741" i="2"/>
  <c r="T740" i="2"/>
  <c r="T739" i="2"/>
  <c r="T738" i="2"/>
  <c r="T737" i="2"/>
  <c r="T736" i="2"/>
  <c r="T735" i="2"/>
  <c r="T734" i="2"/>
  <c r="T733" i="2"/>
  <c r="T732" i="2"/>
  <c r="T731" i="2"/>
  <c r="T730" i="2"/>
  <c r="T729" i="2"/>
  <c r="T728" i="2"/>
  <c r="T727" i="2"/>
  <c r="T726" i="2"/>
  <c r="T725" i="2"/>
  <c r="T724" i="2"/>
  <c r="T723" i="2"/>
  <c r="T722" i="2"/>
  <c r="T721" i="2"/>
  <c r="T720" i="2"/>
  <c r="T719" i="2"/>
  <c r="T718" i="2"/>
  <c r="T717" i="2"/>
  <c r="T716" i="2"/>
  <c r="T715" i="2"/>
  <c r="T714" i="2"/>
  <c r="T713" i="2"/>
  <c r="T712" i="2"/>
  <c r="T711" i="2"/>
  <c r="T710" i="2"/>
  <c r="T709" i="2"/>
  <c r="T708" i="2"/>
  <c r="T707" i="2"/>
  <c r="T706" i="2"/>
  <c r="T705" i="2"/>
  <c r="T704" i="2"/>
  <c r="T703" i="2"/>
  <c r="T702" i="2"/>
  <c r="T701" i="2"/>
  <c r="T700" i="2"/>
  <c r="T699" i="2"/>
  <c r="T698" i="2"/>
  <c r="T697" i="2"/>
  <c r="T696" i="2"/>
  <c r="T695" i="2"/>
  <c r="T694" i="2"/>
  <c r="T693" i="2"/>
  <c r="T692" i="2"/>
  <c r="T691" i="2"/>
  <c r="T690" i="2"/>
  <c r="T689" i="2"/>
  <c r="T688" i="2"/>
  <c r="T687" i="2"/>
  <c r="T686" i="2"/>
  <c r="T685" i="2"/>
  <c r="T684" i="2"/>
  <c r="T683" i="2"/>
  <c r="T682" i="2"/>
  <c r="T681" i="2"/>
  <c r="T680" i="2"/>
  <c r="T679" i="2"/>
  <c r="T678" i="2"/>
  <c r="T677" i="2"/>
  <c r="T676" i="2"/>
  <c r="T675" i="2"/>
  <c r="T674" i="2"/>
  <c r="T673" i="2"/>
  <c r="T672" i="2"/>
  <c r="T671" i="2"/>
  <c r="T670" i="2"/>
  <c r="T669" i="2"/>
  <c r="T668" i="2"/>
  <c r="T667" i="2"/>
  <c r="T666" i="2"/>
  <c r="T665" i="2"/>
  <c r="T664" i="2"/>
  <c r="T663" i="2"/>
  <c r="T662" i="2"/>
  <c r="T661" i="2"/>
  <c r="T660" i="2"/>
  <c r="T659" i="2"/>
  <c r="T658" i="2"/>
  <c r="T657" i="2"/>
  <c r="T656" i="2"/>
  <c r="T655" i="2"/>
  <c r="T654" i="2"/>
  <c r="T653" i="2"/>
  <c r="T652" i="2"/>
  <c r="T651" i="2"/>
  <c r="T650" i="2"/>
  <c r="T649" i="2"/>
  <c r="T648" i="2"/>
  <c r="T647" i="2"/>
  <c r="T646" i="2"/>
  <c r="T645" i="2"/>
  <c r="T644" i="2"/>
  <c r="T643" i="2"/>
  <c r="T642" i="2"/>
  <c r="T641" i="2"/>
  <c r="T640" i="2"/>
  <c r="T639" i="2"/>
  <c r="T638" i="2"/>
  <c r="T637" i="2"/>
  <c r="T636" i="2"/>
  <c r="T635" i="2"/>
  <c r="T634" i="2"/>
  <c r="T633" i="2"/>
  <c r="T632" i="2"/>
  <c r="T631" i="2"/>
  <c r="T630" i="2"/>
  <c r="T629" i="2"/>
  <c r="T628" i="2"/>
  <c r="T627" i="2"/>
  <c r="T626" i="2"/>
  <c r="T625" i="2"/>
  <c r="T624" i="2"/>
  <c r="T623" i="2"/>
  <c r="T622" i="2"/>
  <c r="T621" i="2"/>
  <c r="T620" i="2"/>
  <c r="T619" i="2"/>
  <c r="T618" i="2"/>
  <c r="T617" i="2"/>
  <c r="T616" i="2"/>
  <c r="T615" i="2"/>
  <c r="T614" i="2"/>
  <c r="T613" i="2"/>
  <c r="T612" i="2"/>
  <c r="T611" i="2"/>
  <c r="T610" i="2"/>
  <c r="T609" i="2"/>
  <c r="T608" i="2"/>
  <c r="T607" i="2"/>
  <c r="T606" i="2"/>
  <c r="T605" i="2"/>
  <c r="T604" i="2"/>
  <c r="T603" i="2"/>
  <c r="T60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O815" i="5"/>
  <c r="O786" i="5"/>
  <c r="O775" i="5"/>
  <c r="O756" i="5"/>
  <c r="O644" i="5"/>
  <c r="O643" i="5"/>
  <c r="O642" i="5"/>
  <c r="O620" i="5"/>
  <c r="O619" i="5"/>
  <c r="O539" i="5"/>
  <c r="O527" i="5"/>
  <c r="O526" i="5"/>
  <c r="O424" i="5"/>
  <c r="O423" i="5"/>
  <c r="O422" i="5"/>
  <c r="O363" i="5"/>
  <c r="O302" i="5"/>
  <c r="O233" i="5"/>
  <c r="O208" i="5"/>
  <c r="O159" i="5"/>
  <c r="O147" i="5"/>
  <c r="O146" i="5"/>
  <c r="O96" i="5"/>
  <c r="O80" i="5"/>
  <c r="O78" i="5"/>
  <c r="O76" i="5"/>
  <c r="O62" i="5"/>
  <c r="V936" i="2"/>
  <c r="AC936" i="2" s="1"/>
  <c r="V912" i="2"/>
  <c r="AC912" i="2" s="1"/>
  <c r="U888" i="2"/>
  <c r="V864" i="2"/>
  <c r="AC864" i="2" s="1"/>
  <c r="O2" i="5"/>
  <c r="O575" i="5"/>
  <c r="X72" i="2" s="1"/>
  <c r="Y72" i="2" s="1"/>
  <c r="O69" i="5"/>
  <c r="O28" i="5"/>
  <c r="V1776" i="2"/>
  <c r="AC1776" i="2" s="1"/>
  <c r="V1752" i="2"/>
  <c r="AC1752" i="2" s="1"/>
  <c r="V1728" i="2"/>
  <c r="AC1728" i="2" s="1"/>
  <c r="V1704" i="2"/>
  <c r="AC1704" i="2" s="1"/>
  <c r="V1680" i="2"/>
  <c r="AC1680" i="2" s="1"/>
  <c r="V1656" i="2"/>
  <c r="AC1656" i="2" s="1"/>
  <c r="V1632" i="2"/>
  <c r="AC1632" i="2" s="1"/>
  <c r="V1560" i="2"/>
  <c r="AC1560" i="2" s="1"/>
  <c r="V1536" i="2"/>
  <c r="AC1536" i="2" s="1"/>
  <c r="V1488" i="2"/>
  <c r="V1392" i="2"/>
  <c r="AC1392" i="2" s="1"/>
  <c r="V1344" i="2"/>
  <c r="V1296" i="2"/>
  <c r="AC1296" i="2" s="1"/>
  <c r="V1272" i="2"/>
  <c r="V1248" i="2"/>
  <c r="AC1248" i="2" s="1"/>
  <c r="V1224" i="2"/>
  <c r="AC1224" i="2" s="1"/>
  <c r="V1152" i="2"/>
  <c r="AC1152" i="2" s="1"/>
  <c r="V1128" i="2"/>
  <c r="AC1128" i="2" s="1"/>
  <c r="V1104" i="2"/>
  <c r="AC1104" i="2" s="1"/>
  <c r="V1080" i="2"/>
  <c r="AC1080" i="2" s="1"/>
  <c r="V888" i="2"/>
  <c r="AC888" i="2" s="1"/>
  <c r="V840" i="2"/>
  <c r="AC840" i="2" s="1"/>
  <c r="V816" i="2"/>
  <c r="AC816" i="2" s="1"/>
  <c r="V768" i="2"/>
  <c r="AC768" i="2" s="1"/>
  <c r="V744" i="2"/>
  <c r="AC744" i="2" s="1"/>
  <c r="V720" i="2"/>
  <c r="AC720" i="2" s="1"/>
  <c r="V696" i="2"/>
  <c r="AC696" i="2" s="1"/>
  <c r="V672" i="2"/>
  <c r="AC672" i="2" s="1"/>
  <c r="V648" i="2"/>
  <c r="AC648" i="2" s="1"/>
  <c r="V600" i="2"/>
  <c r="AC600" i="2" s="1"/>
  <c r="V576" i="2"/>
  <c r="AC576" i="2" s="1"/>
  <c r="V528" i="2"/>
  <c r="AC528" i="2" s="1"/>
  <c r="V480" i="2"/>
  <c r="AC480" i="2" s="1"/>
  <c r="V456" i="2"/>
  <c r="AC456" i="2" s="1"/>
  <c r="V432" i="2"/>
  <c r="AC432" i="2" s="1"/>
  <c r="V384" i="2"/>
  <c r="AC384" i="2" s="1"/>
  <c r="V144" i="2"/>
  <c r="V120" i="2"/>
  <c r="U1776" i="2"/>
  <c r="U1752" i="2"/>
  <c r="U1728" i="2"/>
  <c r="U1704" i="2"/>
  <c r="U1680" i="2"/>
  <c r="U1656" i="2"/>
  <c r="U1632" i="2"/>
  <c r="U1560" i="2"/>
  <c r="U1536" i="2"/>
  <c r="U1488" i="2"/>
  <c r="U1392" i="2"/>
  <c r="U1344" i="2"/>
  <c r="U1296" i="2"/>
  <c r="U1272" i="2"/>
  <c r="U1224" i="2"/>
  <c r="U1152" i="2"/>
  <c r="U1128" i="2"/>
  <c r="U1104" i="2"/>
  <c r="U1080" i="2"/>
  <c r="U840" i="2"/>
  <c r="U816" i="2"/>
  <c r="U768" i="2"/>
  <c r="U744" i="2"/>
  <c r="U720" i="2"/>
  <c r="U696" i="2"/>
  <c r="U672" i="2"/>
  <c r="U648" i="2"/>
  <c r="U600" i="2"/>
  <c r="U576" i="2"/>
  <c r="U528" i="2"/>
  <c r="U480" i="2"/>
  <c r="U456" i="2"/>
  <c r="U432" i="2"/>
  <c r="U384" i="2"/>
  <c r="U144" i="2"/>
  <c r="U120" i="2"/>
  <c r="U864" i="2" l="1"/>
  <c r="U912" i="2"/>
  <c r="V72" i="2"/>
  <c r="AC72" i="2" s="1"/>
  <c r="U72" i="2"/>
  <c r="Y120" i="2"/>
  <c r="Y144" i="2"/>
  <c r="U936" i="2"/>
  <c r="AA934" i="2" l="1"/>
  <c r="AB934" i="2" s="1"/>
  <c r="AA932" i="2"/>
  <c r="AB932" i="2" s="1"/>
  <c r="AA910" i="2"/>
  <c r="AB910" i="2" s="1"/>
  <c r="AA908" i="2"/>
  <c r="AB908" i="2" s="1"/>
  <c r="AA886" i="2"/>
  <c r="AB886" i="2" s="1"/>
  <c r="AA884" i="2"/>
  <c r="AB884" i="2" s="1"/>
  <c r="AA862" i="2"/>
  <c r="AB862" i="2" s="1"/>
  <c r="AA860" i="2"/>
  <c r="AB860" i="2" s="1"/>
  <c r="AA1774" i="2"/>
  <c r="AA1582" i="2"/>
  <c r="AB1582" i="2" s="1"/>
  <c r="AA1556" i="2"/>
  <c r="AB1556" i="2" s="1"/>
  <c r="AA1488" i="2"/>
  <c r="AB1488" i="2" s="1"/>
  <c r="AA1486" i="2"/>
  <c r="AB1486" i="2" s="1"/>
  <c r="AA1392" i="2"/>
  <c r="AB1392" i="2" s="1"/>
  <c r="AA1390" i="2"/>
  <c r="AB1390" i="2" s="1"/>
  <c r="AA1388" i="2"/>
  <c r="AB1388" i="2" s="1"/>
  <c r="AA1344" i="2"/>
  <c r="AB1344" i="2" s="1"/>
  <c r="AA1340" i="2"/>
  <c r="AB1340" i="2" s="1"/>
  <c r="AA1296" i="2"/>
  <c r="AB1296" i="2" s="1"/>
  <c r="AA1294" i="2"/>
  <c r="AB1294" i="2" s="1"/>
  <c r="AA1292" i="2"/>
  <c r="AB1292" i="2" s="1"/>
  <c r="AA1272" i="2"/>
  <c r="AB1272" i="2" s="1"/>
  <c r="AA1270" i="2"/>
  <c r="AB1270" i="2" s="1"/>
  <c r="AA1268" i="2"/>
  <c r="AB1268" i="2" s="1"/>
  <c r="AA1248" i="2"/>
  <c r="AB1248" i="2" s="1"/>
  <c r="AA1222" i="2"/>
  <c r="AB1222" i="2" s="1"/>
  <c r="AA1220" i="2"/>
  <c r="AB1220" i="2" s="1"/>
  <c r="AA1150" i="2"/>
  <c r="AB1150" i="2" s="1"/>
  <c r="AA1148" i="2"/>
  <c r="AB1148" i="2" s="1"/>
  <c r="AA1126" i="2"/>
  <c r="AB1126" i="2" s="1"/>
  <c r="AA1124" i="2"/>
  <c r="AB1124" i="2" s="1"/>
  <c r="AA1102" i="2"/>
  <c r="AB1102" i="2" s="1"/>
  <c r="AA1100" i="2"/>
  <c r="AB1100" i="2" s="1"/>
  <c r="AA1078" i="2"/>
  <c r="AB1078" i="2" s="1"/>
  <c r="AA1076" i="2"/>
  <c r="AB1076" i="2" s="1"/>
  <c r="AA956" i="2"/>
  <c r="AB956" i="2" s="1"/>
  <c r="AA838" i="2"/>
  <c r="AB838" i="2" s="1"/>
  <c r="AA836" i="2"/>
  <c r="AB836" i="2" s="1"/>
  <c r="AA814" i="2"/>
  <c r="AB814" i="2" s="1"/>
  <c r="AA766" i="2"/>
  <c r="AB766" i="2" s="1"/>
  <c r="AA764" i="2"/>
  <c r="AB764" i="2" s="1"/>
  <c r="AA742" i="2"/>
  <c r="AB742" i="2" s="1"/>
  <c r="AA718" i="2"/>
  <c r="AB718" i="2" s="1"/>
  <c r="AA716" i="2"/>
  <c r="AB716" i="2" s="1"/>
  <c r="AA694" i="2"/>
  <c r="AB694" i="2" s="1"/>
  <c r="AA692" i="2"/>
  <c r="AB692" i="2" s="1"/>
  <c r="AA670" i="2"/>
  <c r="AB670" i="2" s="1"/>
  <c r="AA668" i="2"/>
  <c r="AB668" i="2" s="1"/>
  <c r="AA646" i="2"/>
  <c r="AB646" i="2" s="1"/>
  <c r="AA644" i="2"/>
  <c r="AB644" i="2" s="1"/>
  <c r="AA598" i="2"/>
  <c r="AB598" i="2" s="1"/>
  <c r="AA596" i="2"/>
  <c r="AB596" i="2" s="1"/>
  <c r="AA382" i="2"/>
  <c r="AB382" i="2" s="1"/>
  <c r="AA380" i="2"/>
  <c r="AB380" i="2" s="1"/>
  <c r="AA118" i="2"/>
  <c r="AB118" i="2" s="1"/>
  <c r="AA116" i="2"/>
  <c r="AB116" i="2" s="1"/>
  <c r="AB1774" i="2"/>
  <c r="V116" i="2"/>
  <c r="X1774" i="2"/>
  <c r="Y1774" i="2" s="1"/>
  <c r="X1582" i="2"/>
  <c r="Y1582" i="2" s="1"/>
  <c r="X1556" i="2"/>
  <c r="Y1556" i="2" s="1"/>
  <c r="X1488" i="2"/>
  <c r="Y1488" i="2" s="1"/>
  <c r="X1486" i="2"/>
  <c r="Y1486" i="2" s="1"/>
  <c r="X1392" i="2"/>
  <c r="Y1392" i="2" s="1"/>
  <c r="X1390" i="2"/>
  <c r="Y1390" i="2" s="1"/>
  <c r="X1388" i="2"/>
  <c r="Y1388" i="2" s="1"/>
  <c r="X1344" i="2"/>
  <c r="Y1344" i="2" s="1"/>
  <c r="X1340" i="2"/>
  <c r="Y1340" i="2" s="1"/>
  <c r="X1296" i="2"/>
  <c r="Y1296" i="2" s="1"/>
  <c r="X1294" i="2"/>
  <c r="Y1294" i="2" s="1"/>
  <c r="X1292" i="2"/>
  <c r="Y1292" i="2" s="1"/>
  <c r="X1272" i="2"/>
  <c r="Y1272" i="2" s="1"/>
  <c r="X1270" i="2"/>
  <c r="Y1270" i="2" s="1"/>
  <c r="X1268" i="2"/>
  <c r="Y1268" i="2" s="1"/>
  <c r="X1248" i="2"/>
  <c r="Y1248" i="2" s="1"/>
  <c r="X1222" i="2"/>
  <c r="Y1222" i="2" s="1"/>
  <c r="X1220" i="2"/>
  <c r="Y1220" i="2" s="1"/>
  <c r="X1150" i="2"/>
  <c r="Y1150" i="2" s="1"/>
  <c r="X1148" i="2"/>
  <c r="Y1148" i="2" s="1"/>
  <c r="X1126" i="2"/>
  <c r="Y1126" i="2" s="1"/>
  <c r="X1124" i="2"/>
  <c r="Y1124" i="2" s="1"/>
  <c r="X1102" i="2"/>
  <c r="Y1102" i="2" s="1"/>
  <c r="X1100" i="2"/>
  <c r="Y1100" i="2" s="1"/>
  <c r="X1078" i="2"/>
  <c r="Y1078" i="2" s="1"/>
  <c r="X1076" i="2"/>
  <c r="Y1076" i="2" s="1"/>
  <c r="X934" i="2"/>
  <c r="Y934" i="2" s="1"/>
  <c r="X932" i="2"/>
  <c r="Y932" i="2" s="1"/>
  <c r="X910" i="2"/>
  <c r="Y910" i="2" s="1"/>
  <c r="X908" i="2"/>
  <c r="Y908" i="2" s="1"/>
  <c r="X886" i="2"/>
  <c r="Y886" i="2" s="1"/>
  <c r="X884" i="2"/>
  <c r="Y884" i="2" s="1"/>
  <c r="X862" i="2"/>
  <c r="Y862" i="2" s="1"/>
  <c r="X860" i="2"/>
  <c r="Y860" i="2" s="1"/>
  <c r="X838" i="2"/>
  <c r="Y838" i="2" s="1"/>
  <c r="X836" i="2"/>
  <c r="Y836" i="2" s="1"/>
  <c r="X814" i="2"/>
  <c r="Y814" i="2" s="1"/>
  <c r="X766" i="2"/>
  <c r="Y766" i="2" s="1"/>
  <c r="X764" i="2"/>
  <c r="Y764" i="2" s="1"/>
  <c r="X742" i="2"/>
  <c r="Y742" i="2" s="1"/>
  <c r="X718" i="2"/>
  <c r="Y718" i="2" s="1"/>
  <c r="X716" i="2"/>
  <c r="Y716" i="2" s="1"/>
  <c r="X694" i="2"/>
  <c r="Y694" i="2" s="1"/>
  <c r="X692" i="2"/>
  <c r="Y692" i="2" s="1"/>
  <c r="X670" i="2"/>
  <c r="Y670" i="2" s="1"/>
  <c r="X668" i="2"/>
  <c r="Y668" i="2" s="1"/>
  <c r="X646" i="2"/>
  <c r="Y646" i="2" s="1"/>
  <c r="X644" i="2"/>
  <c r="Y644" i="2" s="1"/>
  <c r="X598" i="2"/>
  <c r="Y598" i="2" s="1"/>
  <c r="X596" i="2"/>
  <c r="Y596" i="2" s="1"/>
  <c r="X382" i="2"/>
  <c r="Y382" i="2" s="1"/>
  <c r="X380" i="2"/>
  <c r="Y380" i="2" s="1"/>
  <c r="X118" i="2"/>
  <c r="Y118" i="2" s="1"/>
  <c r="X116" i="2"/>
  <c r="Y116" i="2" s="1"/>
  <c r="V140" i="2"/>
  <c r="V142" i="2"/>
  <c r="V380" i="2"/>
  <c r="V382" i="2"/>
  <c r="V404" i="2"/>
  <c r="V406" i="2"/>
  <c r="V428" i="2"/>
  <c r="V452" i="2"/>
  <c r="V454" i="2"/>
  <c r="V476" i="2"/>
  <c r="V502" i="2"/>
  <c r="V524" i="2"/>
  <c r="V526" i="2"/>
  <c r="V548" i="2"/>
  <c r="V550" i="2"/>
  <c r="V596" i="2"/>
  <c r="V598" i="2"/>
  <c r="V644" i="2"/>
  <c r="V646" i="2"/>
  <c r="V668" i="2"/>
  <c r="V670" i="2"/>
  <c r="V692" i="2"/>
  <c r="V694" i="2"/>
  <c r="V716" i="2"/>
  <c r="V718" i="2"/>
  <c r="V742" i="2"/>
  <c r="V764" i="2"/>
  <c r="V766" i="2"/>
  <c r="V814" i="2"/>
  <c r="V836" i="2"/>
  <c r="V838" i="2"/>
  <c r="V860" i="2"/>
  <c r="V862" i="2"/>
  <c r="V884" i="2"/>
  <c r="V886" i="2"/>
  <c r="V908" i="2"/>
  <c r="V910" i="2"/>
  <c r="V932" i="2"/>
  <c r="V934" i="2"/>
  <c r="V980" i="2"/>
  <c r="V1076" i="2"/>
  <c r="V1078" i="2"/>
  <c r="V1100" i="2"/>
  <c r="V1102" i="2"/>
  <c r="V1124" i="2"/>
  <c r="V1126" i="2"/>
  <c r="V1148" i="2"/>
  <c r="V1150" i="2"/>
  <c r="V1220" i="2"/>
  <c r="V1222" i="2"/>
  <c r="V1268" i="2"/>
  <c r="V1270" i="2"/>
  <c r="V1292" i="2"/>
  <c r="V1294" i="2"/>
  <c r="V1340" i="2"/>
  <c r="V1388" i="2"/>
  <c r="V1390" i="2"/>
  <c r="V1486" i="2"/>
  <c r="V1556" i="2"/>
  <c r="V1582" i="2"/>
  <c r="V1606" i="2"/>
  <c r="V1652" i="2"/>
  <c r="V1654" i="2"/>
  <c r="V1676" i="2"/>
  <c r="V1678" i="2"/>
  <c r="V1700" i="2"/>
  <c r="V1702" i="2"/>
  <c r="V1748" i="2"/>
  <c r="V1750" i="2"/>
  <c r="V1774" i="2"/>
  <c r="U1774" i="2"/>
  <c r="U1750" i="2"/>
  <c r="U1748" i="2"/>
  <c r="U1702" i="2"/>
  <c r="U1700" i="2"/>
  <c r="U1678" i="2"/>
  <c r="U1676" i="2"/>
  <c r="U1654" i="2"/>
  <c r="U1652" i="2"/>
  <c r="U1606" i="2"/>
  <c r="U1582" i="2"/>
  <c r="U1556" i="2"/>
  <c r="U1486" i="2"/>
  <c r="U1390" i="2"/>
  <c r="U1388" i="2"/>
  <c r="U1340" i="2"/>
  <c r="U1294" i="2"/>
  <c r="U1292" i="2"/>
  <c r="U1270" i="2"/>
  <c r="U1268" i="2"/>
  <c r="U1248" i="2"/>
  <c r="U1222" i="2"/>
  <c r="U1220" i="2"/>
  <c r="U1150" i="2"/>
  <c r="U1148" i="2"/>
  <c r="U1126" i="2"/>
  <c r="U1124" i="2"/>
  <c r="U1102" i="2"/>
  <c r="U1100" i="2"/>
  <c r="U1078" i="2"/>
  <c r="U1076" i="2"/>
  <c r="U980" i="2"/>
  <c r="U934" i="2"/>
  <c r="U932" i="2"/>
  <c r="U910" i="2"/>
  <c r="U908" i="2"/>
  <c r="U886" i="2"/>
  <c r="U884" i="2"/>
  <c r="U862" i="2"/>
  <c r="U860" i="2"/>
  <c r="U838" i="2"/>
  <c r="U836" i="2"/>
  <c r="U814" i="2"/>
  <c r="U766" i="2"/>
  <c r="U764" i="2"/>
  <c r="U742" i="2"/>
  <c r="U718" i="2"/>
  <c r="U716" i="2"/>
  <c r="U694" i="2"/>
  <c r="U692" i="2"/>
  <c r="U670" i="2"/>
  <c r="U668" i="2"/>
  <c r="U646" i="2"/>
  <c r="U644" i="2"/>
  <c r="U598" i="2"/>
  <c r="U596" i="2"/>
  <c r="U550" i="2"/>
  <c r="U548" i="2"/>
  <c r="U526" i="2"/>
  <c r="U524" i="2"/>
  <c r="U502" i="2"/>
  <c r="U476" i="2"/>
  <c r="U454" i="2"/>
  <c r="U452" i="2"/>
  <c r="U428" i="2"/>
  <c r="U406" i="2"/>
  <c r="U404" i="2"/>
  <c r="U382" i="2"/>
  <c r="U380" i="2"/>
  <c r="U142" i="2"/>
  <c r="U140" i="2"/>
  <c r="U118" i="2"/>
  <c r="U116" i="2"/>
  <c r="AS78" i="4" l="1"/>
  <c r="AI78" i="4"/>
  <c r="AF78" i="4"/>
  <c r="AR78" i="4" s="1"/>
  <c r="AS77" i="4"/>
  <c r="AI77" i="4"/>
  <c r="AF77" i="4"/>
  <c r="AR77" i="4" s="1"/>
  <c r="AS76" i="4"/>
  <c r="AI76" i="4"/>
  <c r="AF76" i="4"/>
  <c r="AG76" i="4" s="1"/>
  <c r="AS75" i="4"/>
  <c r="AI75" i="4"/>
  <c r="T75" i="4"/>
  <c r="AF75" i="4" s="1"/>
  <c r="AS74" i="4"/>
  <c r="AI74" i="4"/>
  <c r="AF74" i="4"/>
  <c r="AR74" i="4" s="1"/>
  <c r="AS73" i="4"/>
  <c r="AI73" i="4"/>
  <c r="AF73" i="4"/>
  <c r="AR73" i="4" s="1"/>
  <c r="AS72" i="4"/>
  <c r="AI72" i="4"/>
  <c r="AF72" i="4"/>
  <c r="AR72" i="4" s="1"/>
  <c r="AS71" i="4"/>
  <c r="AI71" i="4"/>
  <c r="AF71" i="4"/>
  <c r="AG71" i="4" s="1"/>
  <c r="AS70" i="4"/>
  <c r="AI70" i="4"/>
  <c r="AF70" i="4"/>
  <c r="AR70" i="4" s="1"/>
  <c r="AS69" i="4"/>
  <c r="AI69" i="4"/>
  <c r="AF69" i="4"/>
  <c r="AR69" i="4" s="1"/>
  <c r="AS68" i="4"/>
  <c r="AI68" i="4"/>
  <c r="AF68" i="4"/>
  <c r="AR68" i="4" s="1"/>
  <c r="AS67" i="4"/>
  <c r="AI67" i="4"/>
  <c r="V67" i="4"/>
  <c r="AF67" i="4" s="1"/>
  <c r="AS66" i="4"/>
  <c r="AI66" i="4"/>
  <c r="AF66" i="4"/>
  <c r="AR66" i="4" s="1"/>
  <c r="AS65" i="4"/>
  <c r="AI65" i="4"/>
  <c r="AF65" i="4"/>
  <c r="AP65" i="4" s="1"/>
  <c r="AS64" i="4"/>
  <c r="AI64" i="4"/>
  <c r="AF64" i="4"/>
  <c r="AP64" i="4" s="1"/>
  <c r="AS63" i="4"/>
  <c r="AI63" i="4"/>
  <c r="AF63" i="4"/>
  <c r="AG63" i="4" s="1"/>
  <c r="X63" i="4"/>
  <c r="V63" i="4"/>
  <c r="AS62" i="4"/>
  <c r="AI62" i="4"/>
  <c r="AF62" i="4"/>
  <c r="AG62" i="4" s="1"/>
  <c r="V62" i="4"/>
  <c r="AS61" i="4"/>
  <c r="AI61" i="4"/>
  <c r="AF61" i="4"/>
  <c r="AG61" i="4" s="1"/>
  <c r="AS60" i="4"/>
  <c r="AI60" i="4"/>
  <c r="AF60" i="4"/>
  <c r="AG60" i="4" s="1"/>
  <c r="AS59" i="4"/>
  <c r="AI59" i="4"/>
  <c r="AF59" i="4"/>
  <c r="AR59" i="4" s="1"/>
  <c r="AS58" i="4"/>
  <c r="AI58" i="4"/>
  <c r="AF58" i="4"/>
  <c r="AR58" i="4" s="1"/>
  <c r="AS57" i="4"/>
  <c r="AI57" i="4"/>
  <c r="AF57" i="4"/>
  <c r="AG57" i="4" s="1"/>
  <c r="AS56" i="4"/>
  <c r="AI56" i="4"/>
  <c r="AF56" i="4"/>
  <c r="AR56" i="4" s="1"/>
  <c r="AS55" i="4"/>
  <c r="AI55" i="4"/>
  <c r="AF55" i="4"/>
  <c r="AR55" i="4" s="1"/>
  <c r="AS54" i="4"/>
  <c r="AI54" i="4"/>
  <c r="AF54" i="4"/>
  <c r="AR54" i="4" s="1"/>
  <c r="AS53" i="4"/>
  <c r="AI53" i="4"/>
  <c r="X53" i="4"/>
  <c r="AF53" i="4" s="1"/>
  <c r="AS52" i="4"/>
  <c r="AI52" i="4"/>
  <c r="Z52" i="4"/>
  <c r="AF52" i="4" s="1"/>
  <c r="AS51" i="4"/>
  <c r="AI51" i="4"/>
  <c r="AF51" i="4"/>
  <c r="AG51" i="4" s="1"/>
  <c r="AS50" i="4"/>
  <c r="AI50" i="4"/>
  <c r="AF50" i="4"/>
  <c r="AR50" i="4" s="1"/>
  <c r="AS49" i="4"/>
  <c r="AI49" i="4"/>
  <c r="AF49" i="4"/>
  <c r="AR49" i="4" s="1"/>
  <c r="Z49" i="4"/>
  <c r="AS48" i="4"/>
  <c r="AI48" i="4"/>
  <c r="AF48" i="4"/>
  <c r="AG48" i="4" s="1"/>
  <c r="Z48" i="4"/>
  <c r="AS47" i="4"/>
  <c r="AI47" i="4"/>
  <c r="Z47" i="4"/>
  <c r="N47" i="4"/>
  <c r="AF47" i="4" s="1"/>
  <c r="AS46" i="4"/>
  <c r="AI46" i="4"/>
  <c r="Z46" i="4"/>
  <c r="AF46" i="4" s="1"/>
  <c r="AS45" i="4"/>
  <c r="AI45" i="4"/>
  <c r="AF45" i="4"/>
  <c r="AR45" i="4" s="1"/>
  <c r="AS44" i="4"/>
  <c r="AI44" i="4"/>
  <c r="AF44" i="4"/>
  <c r="AR44" i="4" s="1"/>
  <c r="AS43" i="4"/>
  <c r="AI43" i="4"/>
  <c r="AF43" i="4"/>
  <c r="AR43" i="4" s="1"/>
  <c r="AS42" i="4"/>
  <c r="AI42" i="4"/>
  <c r="AF42" i="4"/>
  <c r="AG42" i="4" s="1"/>
  <c r="AS41" i="4"/>
  <c r="AI41" i="4"/>
  <c r="AF41" i="4"/>
  <c r="AG41" i="4" s="1"/>
  <c r="AS40" i="4"/>
  <c r="AI40" i="4"/>
  <c r="AF40" i="4"/>
  <c r="AP40" i="4" s="1"/>
  <c r="AS39" i="4"/>
  <c r="AI39" i="4"/>
  <c r="AF39" i="4"/>
  <c r="AP39" i="4" s="1"/>
  <c r="AS38" i="4"/>
  <c r="AI38" i="4"/>
  <c r="AF38" i="4"/>
  <c r="AG38" i="4" s="1"/>
  <c r="AS37" i="4"/>
  <c r="AI37" i="4"/>
  <c r="AF37" i="4"/>
  <c r="AG37" i="4" s="1"/>
  <c r="AS36" i="4"/>
  <c r="AI36" i="4"/>
  <c r="AF36" i="4"/>
  <c r="AR36" i="4" s="1"/>
  <c r="AS35" i="4"/>
  <c r="AI35" i="4"/>
  <c r="AF35" i="4"/>
  <c r="AP35" i="4" s="1"/>
  <c r="AS34" i="4"/>
  <c r="AI34" i="4"/>
  <c r="AF34" i="4"/>
  <c r="AG34" i="4" s="1"/>
  <c r="AS33" i="4"/>
  <c r="AI33" i="4"/>
  <c r="AF33" i="4"/>
  <c r="AG33" i="4" s="1"/>
  <c r="AS32" i="4"/>
  <c r="AI32" i="4"/>
  <c r="AF32" i="4"/>
  <c r="AP32" i="4" s="1"/>
  <c r="AS31" i="4"/>
  <c r="AI31" i="4"/>
  <c r="AF31" i="4"/>
  <c r="AP31" i="4" s="1"/>
  <c r="AS30" i="4"/>
  <c r="AI30" i="4"/>
  <c r="AF30" i="4"/>
  <c r="AG30" i="4" s="1"/>
  <c r="AS29" i="4"/>
  <c r="AI29" i="4"/>
  <c r="AF29" i="4"/>
  <c r="AG29" i="4" s="1"/>
  <c r="AS28" i="4"/>
  <c r="AI28" i="4"/>
  <c r="AF28" i="4"/>
  <c r="AR28" i="4" s="1"/>
  <c r="AS27" i="4"/>
  <c r="AI27" i="4"/>
  <c r="AF27" i="4"/>
  <c r="AP27" i="4" s="1"/>
  <c r="AS26" i="4"/>
  <c r="AI26" i="4"/>
  <c r="AF26" i="4"/>
  <c r="AG26" i="4" s="1"/>
  <c r="AS25" i="4"/>
  <c r="AI25" i="4"/>
  <c r="AF25" i="4"/>
  <c r="AG25" i="4" s="1"/>
  <c r="AS24" i="4"/>
  <c r="AI24" i="4"/>
  <c r="AF24" i="4"/>
  <c r="AP24" i="4" s="1"/>
  <c r="AS23" i="4"/>
  <c r="AI23" i="4"/>
  <c r="AF23" i="4"/>
  <c r="AP23" i="4" s="1"/>
  <c r="AS22" i="4"/>
  <c r="AI22" i="4"/>
  <c r="AF22" i="4"/>
  <c r="AG22" i="4" s="1"/>
  <c r="AS21" i="4"/>
  <c r="AI21" i="4"/>
  <c r="AF21" i="4"/>
  <c r="AG21" i="4" s="1"/>
  <c r="AS20" i="4"/>
  <c r="AI20" i="4"/>
  <c r="AF20" i="4"/>
  <c r="AP20" i="4" s="1"/>
  <c r="AS19" i="4"/>
  <c r="AI19" i="4"/>
  <c r="AF19" i="4"/>
  <c r="AP19" i="4" s="1"/>
  <c r="AS18" i="4"/>
  <c r="AI18" i="4"/>
  <c r="AF18" i="4"/>
  <c r="AG18" i="4" s="1"/>
  <c r="AS17" i="4"/>
  <c r="AI17" i="4"/>
  <c r="AF17" i="4"/>
  <c r="AG17" i="4" s="1"/>
  <c r="AS16" i="4"/>
  <c r="AI16" i="4"/>
  <c r="AF16" i="4"/>
  <c r="AR16" i="4" s="1"/>
  <c r="AS15" i="4"/>
  <c r="AI15" i="4"/>
  <c r="AF15" i="4"/>
  <c r="AP15" i="4" s="1"/>
  <c r="AS14" i="4"/>
  <c r="AI14" i="4"/>
  <c r="AF14" i="4"/>
  <c r="AG14" i="4" s="1"/>
  <c r="AS13" i="4"/>
  <c r="AI13" i="4"/>
  <c r="AF13" i="4"/>
  <c r="AG13" i="4" s="1"/>
  <c r="AS12" i="4"/>
  <c r="AI12" i="4"/>
  <c r="AF12" i="4"/>
  <c r="AP12" i="4" s="1"/>
  <c r="AS11" i="4"/>
  <c r="AI11" i="4"/>
  <c r="AF11" i="4"/>
  <c r="AP11" i="4" s="1"/>
  <c r="AS10" i="4"/>
  <c r="AI10" i="4"/>
  <c r="AF10" i="4"/>
  <c r="AG10" i="4" s="1"/>
  <c r="AS9" i="4"/>
  <c r="AI9" i="4"/>
  <c r="AF9" i="4"/>
  <c r="AG9" i="4" s="1"/>
  <c r="AS8" i="4"/>
  <c r="AI8" i="4"/>
  <c r="AF8" i="4"/>
  <c r="AR8" i="4" s="1"/>
  <c r="AS7" i="4"/>
  <c r="AI7" i="4"/>
  <c r="AF7" i="4"/>
  <c r="AP7" i="4" s="1"/>
  <c r="AS6" i="4"/>
  <c r="AI6" i="4"/>
  <c r="AF6" i="4"/>
  <c r="AG6" i="4" s="1"/>
  <c r="AS4" i="4"/>
  <c r="AI4" i="4"/>
  <c r="AF4" i="4"/>
  <c r="AG4" i="4" s="1"/>
  <c r="AS3" i="4"/>
  <c r="AI3" i="4"/>
  <c r="AF3" i="4"/>
  <c r="AP3" i="4" s="1"/>
  <c r="AS2" i="4"/>
  <c r="AI2" i="4"/>
  <c r="AF2" i="4"/>
  <c r="AP2" i="4" s="1"/>
  <c r="P1776" i="2"/>
  <c r="Z1776" i="2" s="1"/>
  <c r="P1752" i="2"/>
  <c r="Z1752" i="2" s="1"/>
  <c r="P1728" i="2"/>
  <c r="Z1728" i="2" s="1"/>
  <c r="P1704" i="2"/>
  <c r="Z1704" i="2" s="1"/>
  <c r="P1680" i="2"/>
  <c r="Z1680" i="2" s="1"/>
  <c r="P1656" i="2"/>
  <c r="Z1656" i="2" s="1"/>
  <c r="P1632" i="2"/>
  <c r="Z1632" i="2" s="1"/>
  <c r="P1560" i="2"/>
  <c r="Z1560" i="2" s="1"/>
  <c r="P1536" i="2"/>
  <c r="Z1536" i="2" s="1"/>
  <c r="P1224" i="2"/>
  <c r="Z1224" i="2" s="1"/>
  <c r="P1152" i="2"/>
  <c r="Z1152" i="2" s="1"/>
  <c r="P1128" i="2"/>
  <c r="Z1128" i="2" s="1"/>
  <c r="P1104" i="2"/>
  <c r="Z1104" i="2" s="1"/>
  <c r="P1080" i="2"/>
  <c r="Z1080" i="2" s="1"/>
  <c r="P936" i="2"/>
  <c r="Z936" i="2" s="1"/>
  <c r="P912" i="2"/>
  <c r="Z912" i="2" s="1"/>
  <c r="P888" i="2"/>
  <c r="Z888" i="2" s="1"/>
  <c r="P864" i="2"/>
  <c r="Z864" i="2" s="1"/>
  <c r="P840" i="2"/>
  <c r="Z840" i="2" s="1"/>
  <c r="P816" i="2"/>
  <c r="Z816" i="2" s="1"/>
  <c r="P768" i="2"/>
  <c r="Z768" i="2" s="1"/>
  <c r="P744" i="2"/>
  <c r="Z744" i="2" s="1"/>
  <c r="P720" i="2"/>
  <c r="Z720" i="2" s="1"/>
  <c r="P696" i="2"/>
  <c r="Z696" i="2" s="1"/>
  <c r="P672" i="2"/>
  <c r="Z672" i="2" s="1"/>
  <c r="P648" i="2"/>
  <c r="Z648" i="2" s="1"/>
  <c r="P600" i="2"/>
  <c r="Z600" i="2" s="1"/>
  <c r="P576" i="2"/>
  <c r="Z576" i="2" s="1"/>
  <c r="P528" i="2"/>
  <c r="Z528" i="2" s="1"/>
  <c r="P480" i="2"/>
  <c r="Z480" i="2" s="1"/>
  <c r="P456" i="2"/>
  <c r="Z456" i="2" s="1"/>
  <c r="P432" i="2"/>
  <c r="Z432" i="2" s="1"/>
  <c r="P384" i="2"/>
  <c r="Z384" i="2" s="1"/>
  <c r="P144" i="2"/>
  <c r="Z144" i="2" s="1"/>
  <c r="P120" i="2"/>
  <c r="Z120" i="2" s="1"/>
  <c r="AG77" i="4" l="1"/>
  <c r="AP77" i="4"/>
  <c r="AG66" i="4"/>
  <c r="AP60" i="4"/>
  <c r="AR60" i="4"/>
  <c r="AR21" i="4"/>
  <c r="AP29" i="4"/>
  <c r="AP51" i="4"/>
  <c r="AR29" i="4"/>
  <c r="AR51" i="4"/>
  <c r="AR17" i="4"/>
  <c r="AP13" i="4"/>
  <c r="AR48" i="4"/>
  <c r="AP66" i="4"/>
  <c r="AP17" i="4"/>
  <c r="AR33" i="4"/>
  <c r="AP71" i="4"/>
  <c r="AP73" i="4"/>
  <c r="AR62" i="4"/>
  <c r="AP69" i="4"/>
  <c r="AR71" i="4"/>
  <c r="AR6" i="4"/>
  <c r="AP25" i="4"/>
  <c r="AR34" i="4"/>
  <c r="AP57" i="4"/>
  <c r="AP59" i="4"/>
  <c r="AR18" i="4"/>
  <c r="AR25" i="4"/>
  <c r="AP55" i="4"/>
  <c r="AR57" i="4"/>
  <c r="AR38" i="4"/>
  <c r="AR14" i="4"/>
  <c r="AG49" i="4"/>
  <c r="AP74" i="4"/>
  <c r="AG54" i="4"/>
  <c r="AG56" i="4"/>
  <c r="AG68" i="4"/>
  <c r="AG70" i="4"/>
  <c r="AP9" i="4"/>
  <c r="AR13" i="4"/>
  <c r="AR30" i="4"/>
  <c r="AP41" i="4"/>
  <c r="AG43" i="4"/>
  <c r="AG45" i="4"/>
  <c r="AP50" i="4"/>
  <c r="AP4" i="4"/>
  <c r="AR9" i="4"/>
  <c r="AR26" i="4"/>
  <c r="AP37" i="4"/>
  <c r="AR41" i="4"/>
  <c r="AP56" i="4"/>
  <c r="AP61" i="4"/>
  <c r="AP70" i="4"/>
  <c r="AR4" i="4"/>
  <c r="AR22" i="4"/>
  <c r="AP33" i="4"/>
  <c r="AR37" i="4"/>
  <c r="AP43" i="4"/>
  <c r="AP45" i="4"/>
  <c r="AG58" i="4"/>
  <c r="AR61" i="4"/>
  <c r="AG72" i="4"/>
  <c r="AG74" i="4"/>
  <c r="AR10" i="4"/>
  <c r="AP21" i="4"/>
  <c r="AR42" i="4"/>
  <c r="AR63" i="4"/>
  <c r="P1248" i="2"/>
  <c r="Z1248" i="2" s="1"/>
  <c r="P1296" i="2"/>
  <c r="Z1296" i="2" s="1"/>
  <c r="P1344" i="2"/>
  <c r="Z1344" i="2" s="1"/>
  <c r="P1392" i="2"/>
  <c r="Z1392" i="2" s="1"/>
  <c r="P1488" i="2"/>
  <c r="Z1488" i="2" s="1"/>
  <c r="P116" i="2"/>
  <c r="Z116" i="2" s="1"/>
  <c r="P1272" i="2"/>
  <c r="Z1272" i="2" s="1"/>
  <c r="AR75" i="4"/>
  <c r="AP75" i="4"/>
  <c r="AG75" i="4"/>
  <c r="AR53" i="4"/>
  <c r="AP53" i="4"/>
  <c r="AG53" i="4"/>
  <c r="AR46" i="4"/>
  <c r="AP46" i="4"/>
  <c r="AG46" i="4"/>
  <c r="AR47" i="4"/>
  <c r="AP47" i="4"/>
  <c r="AG47" i="4"/>
  <c r="AR52" i="4"/>
  <c r="AP52" i="4"/>
  <c r="AG52" i="4"/>
  <c r="AR67" i="4"/>
  <c r="AP67" i="4"/>
  <c r="AG67" i="4"/>
  <c r="AR12" i="4"/>
  <c r="AR24" i="4"/>
  <c r="AR40" i="4"/>
  <c r="AR65" i="4"/>
  <c r="AR2" i="4"/>
  <c r="AR7" i="4"/>
  <c r="AR11" i="4"/>
  <c r="AR15" i="4"/>
  <c r="AR19" i="4"/>
  <c r="AR23" i="4"/>
  <c r="AR27" i="4"/>
  <c r="AR31" i="4"/>
  <c r="AR35" i="4"/>
  <c r="AR39" i="4"/>
  <c r="AP49" i="4"/>
  <c r="AP54" i="4"/>
  <c r="AP58" i="4"/>
  <c r="AR64" i="4"/>
  <c r="AP68" i="4"/>
  <c r="AP72" i="4"/>
  <c r="AR3" i="4"/>
  <c r="AR20" i="4"/>
  <c r="AR32" i="4"/>
  <c r="AP6" i="4"/>
  <c r="AP10" i="4"/>
  <c r="AP14" i="4"/>
  <c r="AP18" i="4"/>
  <c r="AP22" i="4"/>
  <c r="AP26" i="4"/>
  <c r="AP30" i="4"/>
  <c r="AP34" i="4"/>
  <c r="AP38" i="4"/>
  <c r="AP42" i="4"/>
  <c r="AP48" i="4"/>
  <c r="AP62" i="4"/>
  <c r="AP63" i="4"/>
  <c r="AP76" i="4"/>
  <c r="AR76" i="4"/>
  <c r="AG3" i="4"/>
  <c r="AG8" i="4"/>
  <c r="AG12" i="4"/>
  <c r="AG16" i="4"/>
  <c r="AG20" i="4"/>
  <c r="AG24" i="4"/>
  <c r="AG28" i="4"/>
  <c r="AG32" i="4"/>
  <c r="AG36" i="4"/>
  <c r="AG40" i="4"/>
  <c r="AG44" i="4"/>
  <c r="AG65" i="4"/>
  <c r="AG78" i="4"/>
  <c r="AG50" i="4"/>
  <c r="AG55" i="4"/>
  <c r="AG59" i="4"/>
  <c r="AG69" i="4"/>
  <c r="AG73" i="4"/>
  <c r="AG2" i="4"/>
  <c r="AG7" i="4"/>
  <c r="AP8" i="4"/>
  <c r="AG11" i="4"/>
  <c r="AG15" i="4"/>
  <c r="AP16" i="4"/>
  <c r="AG19" i="4"/>
  <c r="AG23" i="4"/>
  <c r="AG27" i="4"/>
  <c r="AP28" i="4"/>
  <c r="AG31" i="4"/>
  <c r="AG35" i="4"/>
  <c r="AP36" i="4"/>
  <c r="AG39" i="4"/>
  <c r="AP44" i="4"/>
  <c r="AG64" i="4"/>
  <c r="AP78" i="4"/>
  <c r="BC241" i="3"/>
  <c r="BB241" i="3"/>
  <c r="BC240" i="3"/>
  <c r="BB240" i="3"/>
  <c r="BC239" i="3"/>
  <c r="BB239" i="3"/>
  <c r="BC238" i="3"/>
  <c r="BB238" i="3"/>
  <c r="BC237" i="3"/>
  <c r="BB237" i="3"/>
  <c r="BC236" i="3"/>
  <c r="BB236" i="3"/>
  <c r="BC235" i="3"/>
  <c r="BB235" i="3"/>
  <c r="BC234" i="3"/>
  <c r="BB234" i="3"/>
  <c r="BC233" i="3"/>
  <c r="BB233" i="3"/>
  <c r="BC232" i="3"/>
  <c r="BB232" i="3"/>
  <c r="BC231" i="3"/>
  <c r="BB231" i="3"/>
  <c r="BC230" i="3"/>
  <c r="BB230" i="3"/>
  <c r="BC229" i="3"/>
  <c r="BB229" i="3"/>
  <c r="BC228" i="3"/>
  <c r="BB228" i="3"/>
  <c r="BC227" i="3"/>
  <c r="BB227" i="3"/>
  <c r="BC226" i="3"/>
  <c r="BB226" i="3"/>
  <c r="BC225" i="3"/>
  <c r="BB225" i="3"/>
  <c r="BC224" i="3"/>
  <c r="BB224" i="3"/>
  <c r="BC223" i="3"/>
  <c r="BB223" i="3"/>
  <c r="BC222" i="3"/>
  <c r="BB222" i="3"/>
  <c r="BC221" i="3"/>
  <c r="BB221" i="3"/>
  <c r="BC220" i="3"/>
  <c r="BB220" i="3"/>
  <c r="BC219" i="3"/>
  <c r="BB219" i="3"/>
  <c r="BC218" i="3"/>
  <c r="BB218" i="3"/>
  <c r="BC217" i="3"/>
  <c r="BB217" i="3"/>
  <c r="BC216" i="3"/>
  <c r="BB216" i="3"/>
  <c r="BC215" i="3"/>
  <c r="BB215" i="3"/>
  <c r="BC214" i="3"/>
  <c r="BB214" i="3"/>
  <c r="BC213" i="3"/>
  <c r="BB213" i="3"/>
  <c r="BC212" i="3"/>
  <c r="BB212" i="3"/>
  <c r="BC211" i="3"/>
  <c r="BB211" i="3"/>
  <c r="BC210" i="3"/>
  <c r="BB210" i="3"/>
  <c r="BC209" i="3"/>
  <c r="BB209" i="3"/>
  <c r="BC208" i="3"/>
  <c r="BB208" i="3"/>
  <c r="BC207" i="3"/>
  <c r="BB207" i="3"/>
  <c r="BC206" i="3"/>
  <c r="BB206" i="3"/>
  <c r="BC205" i="3"/>
  <c r="BB205" i="3"/>
  <c r="BC204" i="3"/>
  <c r="BB204" i="3"/>
  <c r="BC203" i="3"/>
  <c r="BB203" i="3"/>
  <c r="BC202" i="3"/>
  <c r="BB202" i="3"/>
  <c r="BC201" i="3"/>
  <c r="BB201" i="3"/>
  <c r="BC200" i="3"/>
  <c r="BB200" i="3"/>
  <c r="BC199" i="3"/>
  <c r="BB199" i="3"/>
  <c r="BC198" i="3"/>
  <c r="BB198" i="3"/>
  <c r="BC197" i="3"/>
  <c r="BB197" i="3"/>
  <c r="BC196" i="3"/>
  <c r="BB196" i="3"/>
  <c r="BC195" i="3"/>
  <c r="BB195" i="3"/>
  <c r="BC194" i="3"/>
  <c r="BB194" i="3"/>
  <c r="BC193" i="3"/>
  <c r="BB193" i="3"/>
  <c r="BC192" i="3"/>
  <c r="BB192" i="3"/>
  <c r="BC191" i="3"/>
  <c r="BB191" i="3"/>
  <c r="BC190" i="3"/>
  <c r="BB190" i="3"/>
  <c r="BC189" i="3"/>
  <c r="BB189" i="3"/>
  <c r="BC188" i="3"/>
  <c r="BB188" i="3"/>
  <c r="BC187" i="3"/>
  <c r="BB187" i="3"/>
  <c r="BC186" i="3"/>
  <c r="BB186" i="3"/>
  <c r="BC185" i="3"/>
  <c r="BB185" i="3"/>
  <c r="BC184" i="3"/>
  <c r="BB184" i="3"/>
  <c r="BC183" i="3"/>
  <c r="BB183" i="3"/>
  <c r="BC182" i="3"/>
  <c r="BB182" i="3"/>
  <c r="BC181" i="3"/>
  <c r="BB181" i="3"/>
  <c r="BC180" i="3"/>
  <c r="BB180" i="3"/>
  <c r="BC179" i="3"/>
  <c r="BB179" i="3"/>
  <c r="BC178" i="3"/>
  <c r="BB178" i="3"/>
  <c r="BC177" i="3"/>
  <c r="BB177" i="3"/>
  <c r="BC176" i="3"/>
  <c r="BB176" i="3"/>
  <c r="BC175" i="3"/>
  <c r="BB175" i="3"/>
  <c r="BC174" i="3"/>
  <c r="BB174" i="3"/>
  <c r="BC173" i="3"/>
  <c r="BB173" i="3"/>
  <c r="BC172" i="3"/>
  <c r="BB172" i="3"/>
  <c r="BC171" i="3"/>
  <c r="BB171" i="3"/>
  <c r="BC170" i="3"/>
  <c r="BB170" i="3"/>
  <c r="BC169" i="3"/>
  <c r="BB169" i="3"/>
  <c r="BC168" i="3"/>
  <c r="BB168" i="3"/>
  <c r="BC167" i="3"/>
  <c r="BB167" i="3"/>
  <c r="BC166" i="3"/>
  <c r="BB166" i="3"/>
  <c r="BC165" i="3"/>
  <c r="BB165" i="3"/>
  <c r="BC164" i="3"/>
  <c r="BB164" i="3"/>
  <c r="BC163" i="3"/>
  <c r="BB163" i="3"/>
  <c r="BC162" i="3"/>
  <c r="BB162" i="3"/>
  <c r="BC161" i="3"/>
  <c r="BB161" i="3"/>
  <c r="BC160" i="3"/>
  <c r="BB160" i="3"/>
  <c r="BC159" i="3"/>
  <c r="BB159" i="3"/>
  <c r="BC158" i="3"/>
  <c r="BB158" i="3"/>
  <c r="BC157" i="3"/>
  <c r="BB157" i="3"/>
  <c r="BC156" i="3"/>
  <c r="BB156" i="3"/>
  <c r="BC155" i="3"/>
  <c r="BB155" i="3"/>
  <c r="BC154" i="3"/>
  <c r="BB154" i="3"/>
  <c r="BC153" i="3"/>
  <c r="BB153" i="3"/>
  <c r="BC152" i="3"/>
  <c r="BB152" i="3"/>
  <c r="BC151" i="3"/>
  <c r="BB151" i="3"/>
  <c r="BC150" i="3"/>
  <c r="BB150" i="3"/>
  <c r="BC149" i="3"/>
  <c r="BB149" i="3"/>
  <c r="BC148" i="3"/>
  <c r="BB148" i="3"/>
  <c r="BC147" i="3"/>
  <c r="BB147" i="3"/>
  <c r="BC146" i="3"/>
  <c r="BB146" i="3"/>
  <c r="BC145" i="3"/>
  <c r="BB145" i="3"/>
  <c r="BC144" i="3"/>
  <c r="BB144" i="3"/>
  <c r="BC143" i="3"/>
  <c r="BB143" i="3"/>
  <c r="BC142" i="3"/>
  <c r="BB142" i="3"/>
  <c r="BC141" i="3"/>
  <c r="BB141" i="3"/>
  <c r="BC140" i="3"/>
  <c r="BB140" i="3"/>
  <c r="BC139" i="3"/>
  <c r="BB139" i="3"/>
  <c r="BC138" i="3"/>
  <c r="BB138" i="3"/>
  <c r="BC137" i="3"/>
  <c r="BB137" i="3"/>
  <c r="BC136" i="3"/>
  <c r="BB136" i="3"/>
  <c r="BC135" i="3"/>
  <c r="BB135" i="3"/>
  <c r="BC134" i="3"/>
  <c r="BB134" i="3"/>
  <c r="BC133" i="3"/>
  <c r="BB133" i="3"/>
  <c r="BC132" i="3"/>
  <c r="BB132" i="3"/>
  <c r="BC131" i="3"/>
  <c r="BB131" i="3"/>
  <c r="BC130" i="3"/>
  <c r="BB130" i="3"/>
  <c r="BC129" i="3"/>
  <c r="BB129" i="3"/>
  <c r="BC128" i="3"/>
  <c r="BB128" i="3"/>
  <c r="BC127" i="3"/>
  <c r="BB127" i="3"/>
  <c r="BC126" i="3"/>
  <c r="BB126" i="3"/>
  <c r="BC125" i="3"/>
  <c r="BB125" i="3"/>
  <c r="BC124" i="3"/>
  <c r="BB124" i="3"/>
  <c r="BC123" i="3"/>
  <c r="BB123" i="3"/>
  <c r="BC122" i="3"/>
  <c r="BB122" i="3"/>
  <c r="BC121" i="3"/>
  <c r="BB121" i="3"/>
  <c r="BC120" i="3"/>
  <c r="BB120" i="3"/>
  <c r="BC119" i="3"/>
  <c r="BB119" i="3"/>
  <c r="BC118" i="3"/>
  <c r="BB118" i="3"/>
  <c r="BC117" i="3"/>
  <c r="BB117" i="3"/>
  <c r="BC116" i="3"/>
  <c r="BB116" i="3"/>
  <c r="BC115" i="3"/>
  <c r="BB115" i="3"/>
  <c r="BC114" i="3"/>
  <c r="BB114" i="3"/>
  <c r="BC113" i="3"/>
  <c r="BB113" i="3"/>
  <c r="BC112" i="3"/>
  <c r="BB112" i="3"/>
  <c r="BC111" i="3"/>
  <c r="BB111" i="3"/>
  <c r="BC110" i="3"/>
  <c r="BB110" i="3"/>
  <c r="BC109" i="3"/>
  <c r="BB109" i="3"/>
  <c r="BC108" i="3"/>
  <c r="BB108" i="3"/>
  <c r="BC107" i="3"/>
  <c r="BB107" i="3"/>
  <c r="BC106" i="3"/>
  <c r="BB106" i="3"/>
  <c r="BC105" i="3"/>
  <c r="BB105" i="3"/>
  <c r="BC104" i="3"/>
  <c r="BB104" i="3"/>
  <c r="BC103" i="3"/>
  <c r="BB103" i="3"/>
  <c r="BC102" i="3"/>
  <c r="BB102" i="3"/>
  <c r="BC101" i="3"/>
  <c r="BB101" i="3"/>
  <c r="BC100" i="3"/>
  <c r="BB100" i="3"/>
  <c r="BC99" i="3"/>
  <c r="BB99" i="3"/>
  <c r="BC98" i="3"/>
  <c r="BB98" i="3"/>
  <c r="BC97" i="3"/>
  <c r="BB97" i="3"/>
  <c r="BC96" i="3"/>
  <c r="BB96" i="3"/>
  <c r="BC95" i="3"/>
  <c r="BB95" i="3"/>
  <c r="BC94" i="3"/>
  <c r="BB94" i="3"/>
  <c r="BC93" i="3"/>
  <c r="BB93" i="3"/>
  <c r="BC92" i="3"/>
  <c r="BB92" i="3"/>
  <c r="BC91" i="3"/>
  <c r="BB91" i="3"/>
  <c r="BC90" i="3"/>
  <c r="BB90" i="3"/>
  <c r="BC89" i="3"/>
  <c r="BB89" i="3"/>
  <c r="BC88" i="3"/>
  <c r="BB88" i="3"/>
  <c r="BC87" i="3"/>
  <c r="BB87" i="3"/>
  <c r="BC86" i="3"/>
  <c r="BB86" i="3"/>
  <c r="BC85" i="3"/>
  <c r="BB85" i="3"/>
  <c r="BC84" i="3"/>
  <c r="BB84" i="3"/>
  <c r="BC83" i="3"/>
  <c r="BB83" i="3"/>
  <c r="BC82" i="3"/>
  <c r="BB82" i="3"/>
  <c r="BC81" i="3"/>
  <c r="BB81" i="3"/>
  <c r="BC80" i="3"/>
  <c r="BB80" i="3"/>
  <c r="BC79" i="3"/>
  <c r="BB79" i="3"/>
  <c r="BC78" i="3"/>
  <c r="BB78" i="3"/>
  <c r="BC77" i="3"/>
  <c r="BB77" i="3"/>
  <c r="BC76" i="3"/>
  <c r="BB76" i="3"/>
  <c r="BC75" i="3"/>
  <c r="BB75" i="3"/>
  <c r="BC74" i="3"/>
  <c r="BB74" i="3"/>
  <c r="BC73" i="3"/>
  <c r="BB73" i="3"/>
  <c r="BC72" i="3"/>
  <c r="BB72" i="3"/>
  <c r="BC71" i="3"/>
  <c r="BB71" i="3"/>
  <c r="BC70" i="3"/>
  <c r="BB70" i="3"/>
  <c r="BC69" i="3"/>
  <c r="BB69" i="3"/>
  <c r="BC68" i="3"/>
  <c r="BB68" i="3"/>
  <c r="BC67" i="3"/>
  <c r="BB67" i="3"/>
  <c r="BC66" i="3"/>
  <c r="BB66" i="3"/>
  <c r="BC65" i="3"/>
  <c r="BB65" i="3"/>
  <c r="BC64" i="3"/>
  <c r="BB64" i="3"/>
  <c r="BC63" i="3"/>
  <c r="BB63" i="3"/>
  <c r="BC62" i="3"/>
  <c r="BB62" i="3"/>
  <c r="BC61" i="3"/>
  <c r="BB61" i="3"/>
  <c r="BC60" i="3"/>
  <c r="BB60" i="3"/>
  <c r="BC59" i="3"/>
  <c r="BB59" i="3"/>
  <c r="BC58" i="3"/>
  <c r="BB58" i="3"/>
  <c r="BC57" i="3"/>
  <c r="BB57" i="3"/>
  <c r="BC56" i="3"/>
  <c r="BB56" i="3"/>
  <c r="BC55" i="3"/>
  <c r="BB55" i="3"/>
  <c r="BC54" i="3"/>
  <c r="BB54" i="3"/>
  <c r="BC53" i="3"/>
  <c r="BB53" i="3"/>
  <c r="BC52" i="3"/>
  <c r="BB52" i="3"/>
  <c r="BC51" i="3"/>
  <c r="BB51" i="3"/>
  <c r="BC50" i="3"/>
  <c r="BB50" i="3"/>
  <c r="BC49" i="3"/>
  <c r="BB49" i="3"/>
  <c r="BC48" i="3"/>
  <c r="BB48" i="3"/>
  <c r="BC47" i="3"/>
  <c r="BB47" i="3"/>
  <c r="BC46" i="3"/>
  <c r="BB46" i="3"/>
  <c r="BC45" i="3"/>
  <c r="BB45" i="3"/>
  <c r="BC44" i="3"/>
  <c r="BB44" i="3"/>
  <c r="BC43" i="3"/>
  <c r="BB43" i="3"/>
  <c r="BC42" i="3"/>
  <c r="BB42" i="3"/>
  <c r="BC41" i="3"/>
  <c r="BB41" i="3"/>
  <c r="BC40" i="3"/>
  <c r="BB40" i="3"/>
  <c r="BC39" i="3"/>
  <c r="BB39" i="3"/>
  <c r="BC38" i="3"/>
  <c r="BB38" i="3"/>
  <c r="BC37" i="3"/>
  <c r="BB37" i="3"/>
  <c r="BC36" i="3"/>
  <c r="BB36" i="3"/>
  <c r="BC35" i="3"/>
  <c r="BB35" i="3"/>
  <c r="BC34" i="3"/>
  <c r="BB34" i="3"/>
  <c r="BC33" i="3"/>
  <c r="BB33" i="3"/>
  <c r="BC32" i="3"/>
  <c r="BB32" i="3"/>
  <c r="BC31" i="3"/>
  <c r="BB31" i="3"/>
  <c r="BC30" i="3"/>
  <c r="BB30" i="3"/>
  <c r="BC29" i="3"/>
  <c r="BB29" i="3"/>
  <c r="BC28" i="3"/>
  <c r="BB28" i="3"/>
  <c r="BC27" i="3"/>
  <c r="BB27" i="3"/>
  <c r="BC26" i="3"/>
  <c r="BB26" i="3"/>
  <c r="BC25" i="3"/>
  <c r="BB25" i="3"/>
  <c r="BC24" i="3"/>
  <c r="BB24" i="3"/>
  <c r="BC23" i="3"/>
  <c r="BB23" i="3"/>
  <c r="BC22" i="3"/>
  <c r="BB22" i="3"/>
  <c r="BC21" i="3"/>
  <c r="BB21" i="3"/>
  <c r="BC20" i="3"/>
  <c r="BB20" i="3"/>
  <c r="BC19" i="3"/>
  <c r="BB19" i="3"/>
  <c r="BC18" i="3"/>
  <c r="BB18" i="3"/>
  <c r="BC17" i="3"/>
  <c r="BB17" i="3"/>
  <c r="BC16" i="3"/>
  <c r="BB16" i="3"/>
  <c r="BC15" i="3"/>
  <c r="BB15" i="3"/>
  <c r="BC14" i="3"/>
  <c r="BB14" i="3"/>
  <c r="BC13" i="3"/>
  <c r="BB13" i="3"/>
  <c r="BC12" i="3"/>
  <c r="BB12" i="3"/>
  <c r="BC11" i="3"/>
  <c r="BB11" i="3"/>
  <c r="BC10" i="3"/>
  <c r="BB10" i="3"/>
  <c r="BC9" i="3"/>
  <c r="BB9" i="3"/>
  <c r="BC8" i="3"/>
  <c r="BB8" i="3"/>
  <c r="BC7" i="3"/>
  <c r="BB7" i="3"/>
  <c r="BC6" i="3"/>
  <c r="BB6" i="3"/>
  <c r="BC5" i="3"/>
  <c r="BB5" i="3"/>
  <c r="BC4" i="3"/>
  <c r="BB4" i="3"/>
  <c r="BC3" i="3"/>
  <c r="BB3" i="3"/>
  <c r="BC2" i="3"/>
  <c r="BB2" i="3"/>
  <c r="BD198" i="3" l="1"/>
  <c r="BD73" i="3"/>
  <c r="BD113" i="3"/>
  <c r="BD137" i="3"/>
  <c r="BD209" i="3"/>
  <c r="BD12" i="3"/>
  <c r="BD20" i="3"/>
  <c r="BD44" i="3"/>
  <c r="BD76" i="3"/>
  <c r="BD84" i="3"/>
  <c r="BD108" i="3"/>
  <c r="BD140" i="3"/>
  <c r="BD148" i="3"/>
  <c r="BD212" i="3"/>
  <c r="BD11" i="3"/>
  <c r="BD27" i="3"/>
  <c r="BD35" i="3"/>
  <c r="BD75" i="3"/>
  <c r="BD91" i="3"/>
  <c r="BD99" i="3"/>
  <c r="BD139" i="3"/>
  <c r="BD211" i="3"/>
  <c r="BD57" i="3"/>
  <c r="BD65" i="3"/>
  <c r="BD121" i="3"/>
  <c r="BD129" i="3"/>
  <c r="BD157" i="3"/>
  <c r="BD161" i="3"/>
  <c r="BD165" i="3"/>
  <c r="BD169" i="3"/>
  <c r="BD181" i="3"/>
  <c r="BD185" i="3"/>
  <c r="BD221" i="3"/>
  <c r="BD225" i="3"/>
  <c r="BD229" i="3"/>
  <c r="BD233" i="3"/>
  <c r="BD241" i="3"/>
  <c r="BD58" i="3"/>
  <c r="BD62" i="3"/>
  <c r="BD122" i="3"/>
  <c r="BD126" i="3"/>
  <c r="BD170" i="3"/>
  <c r="BD226" i="3"/>
  <c r="BD234" i="3"/>
  <c r="BD155" i="3"/>
  <c r="BD163" i="3"/>
  <c r="BD167" i="3"/>
  <c r="BD171" i="3"/>
  <c r="BD175" i="3"/>
  <c r="BD183" i="3"/>
  <c r="BD187" i="3"/>
  <c r="BD219" i="3"/>
  <c r="BD227" i="3"/>
  <c r="BD231" i="3"/>
  <c r="BD235" i="3"/>
  <c r="BD239" i="3"/>
  <c r="BD160" i="3"/>
  <c r="BD168" i="3"/>
  <c r="BD176" i="3"/>
  <c r="BD224" i="3"/>
  <c r="BD232" i="3"/>
  <c r="BD7" i="3"/>
  <c r="BD23" i="3"/>
  <c r="BD47" i="3"/>
  <c r="BD55" i="3"/>
  <c r="BD66" i="3"/>
  <c r="BD70" i="3"/>
  <c r="BD82" i="3"/>
  <c r="BD86" i="3"/>
  <c r="BD98" i="3"/>
  <c r="BD102" i="3"/>
  <c r="BD141" i="3"/>
  <c r="BD145" i="3"/>
  <c r="BD149" i="3"/>
  <c r="BD153" i="3"/>
  <c r="BD180" i="3"/>
  <c r="BD192" i="3"/>
  <c r="BD200" i="3"/>
  <c r="BD208" i="3"/>
  <c r="BD8" i="3"/>
  <c r="BD32" i="3"/>
  <c r="BD40" i="3"/>
  <c r="BD56" i="3"/>
  <c r="BD59" i="3"/>
  <c r="BD71" i="3"/>
  <c r="BD87" i="3"/>
  <c r="BD111" i="3"/>
  <c r="BD119" i="3"/>
  <c r="BD130" i="3"/>
  <c r="BD134" i="3"/>
  <c r="BD146" i="3"/>
  <c r="BD150" i="3"/>
  <c r="BD177" i="3"/>
  <c r="BD189" i="3"/>
  <c r="BD193" i="3"/>
  <c r="BD197" i="3"/>
  <c r="BD201" i="3"/>
  <c r="BD213" i="3"/>
  <c r="BD217" i="3"/>
  <c r="BD236" i="3"/>
  <c r="BD9" i="3"/>
  <c r="BD13" i="3"/>
  <c r="BD17" i="3"/>
  <c r="BD21" i="3"/>
  <c r="BD25" i="3"/>
  <c r="BD33" i="3"/>
  <c r="BD37" i="3"/>
  <c r="BD41" i="3"/>
  <c r="BD49" i="3"/>
  <c r="BD53" i="3"/>
  <c r="BD60" i="3"/>
  <c r="BD72" i="3"/>
  <c r="BD96" i="3"/>
  <c r="BD104" i="3"/>
  <c r="BD120" i="3"/>
  <c r="BD123" i="3"/>
  <c r="BD135" i="3"/>
  <c r="BD151" i="3"/>
  <c r="BD166" i="3"/>
  <c r="BD202" i="3"/>
  <c r="BD2" i="3"/>
  <c r="BD6" i="3"/>
  <c r="BD18" i="3"/>
  <c r="BD22" i="3"/>
  <c r="BD34" i="3"/>
  <c r="BD38" i="3"/>
  <c r="BD77" i="3"/>
  <c r="BD81" i="3"/>
  <c r="BD85" i="3"/>
  <c r="BD89" i="3"/>
  <c r="BD97" i="3"/>
  <c r="BD101" i="3"/>
  <c r="BD105" i="3"/>
  <c r="BD117" i="3"/>
  <c r="BD124" i="3"/>
  <c r="BD136" i="3"/>
  <c r="BD179" i="3"/>
  <c r="BD195" i="3"/>
  <c r="BD199" i="3"/>
  <c r="BD203" i="3"/>
  <c r="BD207" i="3"/>
  <c r="BD215" i="3"/>
  <c r="BD222" i="3"/>
  <c r="BD230" i="3"/>
  <c r="BD3" i="3"/>
  <c r="BD15" i="3"/>
  <c r="BD26" i="3"/>
  <c r="BD30" i="3"/>
  <c r="BD45" i="3"/>
  <c r="BD52" i="3"/>
  <c r="BD64" i="3"/>
  <c r="BD67" i="3"/>
  <c r="BD79" i="3"/>
  <c r="BD90" i="3"/>
  <c r="BD94" i="3"/>
  <c r="BD109" i="3"/>
  <c r="BD116" i="3"/>
  <c r="BD128" i="3"/>
  <c r="BD131" i="3"/>
  <c r="BD143" i="3"/>
  <c r="BD154" i="3"/>
  <c r="BD164" i="3"/>
  <c r="BD182" i="3"/>
  <c r="BD186" i="3"/>
  <c r="BD196" i="3"/>
  <c r="BD214" i="3"/>
  <c r="BD218" i="3"/>
  <c r="BD228" i="3"/>
  <c r="BD28" i="3"/>
  <c r="BD92" i="3"/>
  <c r="BD240" i="3"/>
  <c r="BD4" i="3"/>
  <c r="BD16" i="3"/>
  <c r="BD19" i="3"/>
  <c r="BD31" i="3"/>
  <c r="BD42" i="3"/>
  <c r="BD46" i="3"/>
  <c r="BD61" i="3"/>
  <c r="BD68" i="3"/>
  <c r="BD80" i="3"/>
  <c r="BD83" i="3"/>
  <c r="BD95" i="3"/>
  <c r="BD106" i="3"/>
  <c r="BD110" i="3"/>
  <c r="BD125" i="3"/>
  <c r="BD132" i="3"/>
  <c r="BD144" i="3"/>
  <c r="BD147" i="3"/>
  <c r="BD158" i="3"/>
  <c r="BD162" i="3"/>
  <c r="BD172" i="3"/>
  <c r="BD190" i="3"/>
  <c r="BD194" i="3"/>
  <c r="BD204" i="3"/>
  <c r="BD5" i="3"/>
  <c r="BD24" i="3"/>
  <c r="BD39" i="3"/>
  <c r="BD50" i="3"/>
  <c r="BD54" i="3"/>
  <c r="BD69" i="3"/>
  <c r="BD88" i="3"/>
  <c r="BD103" i="3"/>
  <c r="BD114" i="3"/>
  <c r="BD118" i="3"/>
  <c r="BD133" i="3"/>
  <c r="BD152" i="3"/>
  <c r="BD159" i="3"/>
  <c r="BD173" i="3"/>
  <c r="BD184" i="3"/>
  <c r="BD191" i="3"/>
  <c r="BD205" i="3"/>
  <c r="BD216" i="3"/>
  <c r="BD223" i="3"/>
  <c r="BD237" i="3"/>
  <c r="BD43" i="3"/>
  <c r="BD107" i="3"/>
  <c r="BD10" i="3"/>
  <c r="BD14" i="3"/>
  <c r="BD29" i="3"/>
  <c r="BD36" i="3"/>
  <c r="BD48" i="3"/>
  <c r="BD51" i="3"/>
  <c r="BD63" i="3"/>
  <c r="BD74" i="3"/>
  <c r="BD78" i="3"/>
  <c r="BD93" i="3"/>
  <c r="BD100" i="3"/>
  <c r="BD112" i="3"/>
  <c r="BD115" i="3"/>
  <c r="BD127" i="3"/>
  <c r="BD138" i="3"/>
  <c r="BD142" i="3"/>
  <c r="BD156" i="3"/>
  <c r="BD174" i="3"/>
  <c r="BD178" i="3"/>
  <c r="BD188" i="3"/>
  <c r="BD206" i="3"/>
  <c r="BD210" i="3"/>
  <c r="BD220" i="3"/>
  <c r="BD23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 Fan</author>
    <author>Billy Kwan</author>
  </authors>
  <commentList>
    <comment ref="F2" authorId="0" shapeId="0" xr:uid="{9669D9E1-4341-4C9B-8C97-FC6EAA0F825E}">
      <text>
        <r>
          <rPr>
            <b/>
            <sz val="9"/>
            <color indexed="81"/>
            <rFont val="Tahoma"/>
            <family val="2"/>
          </rPr>
          <t>Carol Fan:</t>
        </r>
        <r>
          <rPr>
            <sz val="9"/>
            <color indexed="81"/>
            <rFont val="Tahoma"/>
            <family val="2"/>
          </rPr>
          <t xml:space="preserve">
Fy2023 balance (exclude Fy2022order)</t>
        </r>
      </text>
    </comment>
    <comment ref="I4" authorId="1" shapeId="0" xr:uid="{08A02C17-8D04-49B9-8F63-DF80B9ABE7FF}">
      <text>
        <r>
          <rPr>
            <b/>
            <sz val="9"/>
            <color indexed="81"/>
            <rFont val="Tahoma"/>
            <family val="2"/>
          </rPr>
          <t>Billy Kwan:</t>
        </r>
        <r>
          <rPr>
            <sz val="9"/>
            <color indexed="81"/>
            <rFont val="Tahoma"/>
            <family val="2"/>
          </rPr>
          <t xml:space="preserve">
Revised from orginally 2F3900853056</t>
        </r>
      </text>
    </comment>
    <comment ref="F5" authorId="0" shapeId="0" xr:uid="{A83E009C-5E99-464D-BAEB-5A648A1BAC41}">
      <text>
        <r>
          <rPr>
            <b/>
            <sz val="9"/>
            <color indexed="81"/>
            <rFont val="Tahoma"/>
            <family val="2"/>
          </rPr>
          <t>Carol Fan:</t>
        </r>
        <r>
          <rPr>
            <sz val="9"/>
            <color indexed="81"/>
            <rFont val="Tahoma"/>
            <family val="2"/>
          </rPr>
          <t xml:space="preserve">
Fy2023 balance (exclude Fy2022order)</t>
        </r>
      </text>
    </comment>
  </commentList>
</comments>
</file>

<file path=xl/sharedStrings.xml><?xml version="1.0" encoding="utf-8"?>
<sst xmlns="http://schemas.openxmlformats.org/spreadsheetml/2006/main" count="67525" uniqueCount="3009">
  <si>
    <t>HeaderRow</t>
  </si>
  <si>
    <t>StartRow</t>
  </si>
  <si>
    <t>A</t>
  </si>
  <si>
    <t>B</t>
  </si>
  <si>
    <t>C</t>
  </si>
  <si>
    <t>D</t>
  </si>
  <si>
    <t>E</t>
  </si>
  <si>
    <t>F</t>
  </si>
  <si>
    <t>G</t>
  </si>
  <si>
    <t>H</t>
  </si>
  <si>
    <t>J</t>
  </si>
  <si>
    <t>I</t>
  </si>
  <si>
    <t>PrimaryColumn</t>
  </si>
  <si>
    <t>DataColumn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</si>
  <si>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</si>
  <si>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</si>
  <si>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</si>
  <si>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</si>
  <si>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</si>
  <si>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</si>
  <si>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</si>
  <si>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</si>
  <si>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</si>
  <si>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</si>
  <si>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</si>
  <si>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</si>
  <si>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</si>
  <si>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</si>
  <si>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</si>
  <si>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</si>
  <si>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</si>
  <si>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</si>
  <si>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</si>
  <si>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</si>
  <si>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</si>
  <si>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Attribute</t>
  </si>
  <si>
    <t>Ticket Number</t>
  </si>
  <si>
    <t>Project name</t>
  </si>
  <si>
    <t>Factory</t>
  </si>
  <si>
    <t>Model</t>
  </si>
  <si>
    <t>Support Per unit</t>
  </si>
  <si>
    <t>Original support
 QTY</t>
  </si>
  <si>
    <t>DataLabel</t>
  </si>
  <si>
    <t>DataValue</t>
  </si>
  <si>
    <t>T210049</t>
  </si>
  <si>
    <t>ASPEN TREE</t>
  </si>
  <si>
    <t>PESGD</t>
  </si>
  <si>
    <t>FY-E15PM1</t>
  </si>
  <si>
    <t>FY-E25PM1</t>
  </si>
  <si>
    <t>FY-EB90S1</t>
  </si>
  <si>
    <t>T210067</t>
  </si>
  <si>
    <t>Whizdom Forestia PJ.</t>
  </si>
  <si>
    <t>FV-06PHP1</t>
  </si>
  <si>
    <t>T210096</t>
  </si>
  <si>
    <t>Police Hospital Phase 2</t>
  </si>
  <si>
    <t>FV-27CH9</t>
  </si>
  <si>
    <t>FV-32CD9</t>
  </si>
  <si>
    <t>PESVN</t>
  </si>
  <si>
    <t>FV-17CH9</t>
  </si>
  <si>
    <t>FV-24CU9</t>
  </si>
  <si>
    <t>FV-20AY1</t>
  </si>
  <si>
    <t>FV-20AU1</t>
  </si>
  <si>
    <t>FV-25AU1</t>
  </si>
  <si>
    <t>FV-30AU1</t>
  </si>
  <si>
    <t>FV-10EGK1T</t>
  </si>
  <si>
    <t>T210097</t>
  </si>
  <si>
    <t>McDonald/KFC/Starbucks</t>
  </si>
  <si>
    <t>FY-3009U1TY</t>
  </si>
  <si>
    <t>FY-3012U1TY</t>
  </si>
  <si>
    <t>FY-3015U1TY</t>
  </si>
  <si>
    <t>FY-3509U1TY</t>
  </si>
  <si>
    <t>FY-3512U1TY</t>
  </si>
  <si>
    <t>FY-3515U1TY</t>
  </si>
  <si>
    <t>FY-4009U1TY</t>
  </si>
  <si>
    <t>FY-4012U1TY</t>
  </si>
  <si>
    <t>FY-4015U1TY</t>
  </si>
  <si>
    <t>T210098</t>
  </si>
  <si>
    <t>CBN: HOTEL AND HOSPITAL</t>
  </si>
  <si>
    <t>FV-12NS3</t>
  </si>
  <si>
    <t>FV-15NS3</t>
  </si>
  <si>
    <t>FV-18NF3</t>
  </si>
  <si>
    <t>FV-18NS3</t>
  </si>
  <si>
    <t>FV-20NS3</t>
  </si>
  <si>
    <t>FV-23NL3</t>
  </si>
  <si>
    <t>FV-25NF3</t>
  </si>
  <si>
    <t>FV-25NS3</t>
  </si>
  <si>
    <t>FV-25SM3</t>
  </si>
  <si>
    <t>FV-25SW3</t>
  </si>
  <si>
    <t>FV-28NX3</t>
  </si>
  <si>
    <t>T210099</t>
  </si>
  <si>
    <t>THE METROPOLITAN ELECTRICITY</t>
  </si>
  <si>
    <t>FV-25GS4</t>
  </si>
  <si>
    <t>FV-30GS4</t>
  </si>
  <si>
    <t>FV-35GS4</t>
  </si>
  <si>
    <t>FV-40GS4</t>
  </si>
  <si>
    <t>T210093</t>
  </si>
  <si>
    <t>Suetrong</t>
  </si>
  <si>
    <t>FGO</t>
  </si>
  <si>
    <t>FV-SCGPW1</t>
  </si>
  <si>
    <t>T210095</t>
  </si>
  <si>
    <t>Suetrong - Origin</t>
  </si>
  <si>
    <t>FV-15CSD1</t>
  </si>
  <si>
    <t>F-GPT01AKT/RT</t>
  </si>
  <si>
    <t>T210101</t>
  </si>
  <si>
    <t>Dealers</t>
  </si>
  <si>
    <t>T210102</t>
  </si>
  <si>
    <t xml:space="preserve">Sotetsu Real Estate hotel </t>
  </si>
  <si>
    <t>F-JPW50A</t>
  </si>
  <si>
    <t>T210103</t>
  </si>
  <si>
    <t>Condominium</t>
  </si>
  <si>
    <t>FV-17CU9</t>
  </si>
  <si>
    <t>FV-24CD9</t>
  </si>
  <si>
    <t>FV-24CG9</t>
  </si>
  <si>
    <t>FV-24CHRV2</t>
  </si>
  <si>
    <t>T210104</t>
  </si>
  <si>
    <t>PLN</t>
  </si>
  <si>
    <t>T210105</t>
  </si>
  <si>
    <t>Office building</t>
  </si>
  <si>
    <t>FV-20AL1</t>
  </si>
  <si>
    <t>FV-20RL1</t>
  </si>
  <si>
    <t>FV-25RG1</t>
  </si>
  <si>
    <t>FV-25AL1</t>
  </si>
  <si>
    <t>FV-25RL1</t>
  </si>
  <si>
    <t>FV-30RG1</t>
  </si>
  <si>
    <t>FV-30AL1</t>
  </si>
  <si>
    <t>FV-15WUT4</t>
  </si>
  <si>
    <t>FV-15WAT2</t>
  </si>
  <si>
    <t>FV-20WUT4</t>
  </si>
  <si>
    <t>FV-20WAT2</t>
  </si>
  <si>
    <t>T210106</t>
  </si>
  <si>
    <t>Hotel &amp; Office building</t>
  </si>
  <si>
    <t>FV-10CG2</t>
  </si>
  <si>
    <t>FV-12CG2</t>
  </si>
  <si>
    <t>FV-14CG2</t>
  </si>
  <si>
    <t>FV-16CG2</t>
  </si>
  <si>
    <t>FV-17CG2</t>
  </si>
  <si>
    <t>FV-19CG2</t>
  </si>
  <si>
    <t>FV-21CG2</t>
  </si>
  <si>
    <t>T210107</t>
  </si>
  <si>
    <t>Residential PJ</t>
  </si>
  <si>
    <t>FV-20TGU6</t>
  </si>
  <si>
    <t>T210108</t>
  </si>
  <si>
    <t>Enrich MARQ</t>
  </si>
  <si>
    <t>FY-E25PM1L</t>
  </si>
  <si>
    <t>ColName</t>
  </si>
  <si>
    <t>Awarded/
fail</t>
  </si>
  <si>
    <t>Awarded</t>
  </si>
  <si>
    <t>MAY</t>
  </si>
  <si>
    <t xml:space="preserve">PHK INV </t>
  </si>
  <si>
    <t>JUN</t>
  </si>
  <si>
    <t>JUL</t>
  </si>
  <si>
    <t>RN2300071203</t>
  </si>
  <si>
    <t>AUG</t>
  </si>
  <si>
    <t>SEP</t>
  </si>
  <si>
    <t>RN23001208</t>
  </si>
  <si>
    <t>OCT</t>
  </si>
  <si>
    <t>NOV</t>
  </si>
  <si>
    <t>DEC</t>
  </si>
  <si>
    <t>JAN</t>
  </si>
  <si>
    <t>FEB</t>
  </si>
  <si>
    <t>MAR</t>
  </si>
  <si>
    <t>2F3900853056</t>
  </si>
  <si>
    <t>2F3900857714</t>
  </si>
  <si>
    <t>2F3900857713</t>
  </si>
  <si>
    <t>RN2300071201</t>
  </si>
  <si>
    <t>RN2300090606</t>
  </si>
  <si>
    <t>2F3900853057</t>
  </si>
  <si>
    <t>2F3900855093</t>
  </si>
  <si>
    <t>RN2300090605</t>
  </si>
  <si>
    <t>RN2300071204</t>
  </si>
  <si>
    <t>2F3900855095</t>
  </si>
  <si>
    <t>RN2300071202</t>
  </si>
  <si>
    <t>RN23001206</t>
  </si>
  <si>
    <t>RN2300090604</t>
  </si>
  <si>
    <t>RN2300090601</t>
  </si>
  <si>
    <t>RN2300090608</t>
  </si>
  <si>
    <t>Considering</t>
  </si>
  <si>
    <t>RN2300102801</t>
  </si>
  <si>
    <t>RN2300070301</t>
  </si>
  <si>
    <t>RN2300108101</t>
  </si>
  <si>
    <t>RN2300067702</t>
  </si>
  <si>
    <t>RN2300106001</t>
  </si>
  <si>
    <t>RN2300106002</t>
  </si>
  <si>
    <t>RN2300090607</t>
  </si>
  <si>
    <t>RN2300090602</t>
  </si>
  <si>
    <t>APR</t>
  </si>
  <si>
    <t>RN2300171301</t>
  </si>
  <si>
    <t>RN23001485</t>
  </si>
  <si>
    <t>RN23001713</t>
  </si>
  <si>
    <t>RN23001712</t>
  </si>
  <si>
    <t>RN23001484</t>
  </si>
  <si>
    <t>RN23001635</t>
  </si>
  <si>
    <t>RN23001801</t>
  </si>
  <si>
    <t>RN23001524</t>
  </si>
  <si>
    <t>RN23001755</t>
  </si>
  <si>
    <t>RN23001599</t>
  </si>
  <si>
    <t>RN23001938</t>
  </si>
  <si>
    <t>RN23001937</t>
  </si>
  <si>
    <t>RN23002164</t>
  </si>
  <si>
    <t>RN23002235</t>
  </si>
  <si>
    <t>FY-3009U1</t>
  </si>
  <si>
    <t>RN23001842</t>
  </si>
  <si>
    <t>RN23002165</t>
  </si>
  <si>
    <t>RN23002274</t>
  </si>
  <si>
    <t>FY-3012U1</t>
  </si>
  <si>
    <t>FY-3015U1</t>
  </si>
  <si>
    <t>FY-3509U1</t>
  </si>
  <si>
    <t>FY-3512U1</t>
  </si>
  <si>
    <t>FY-3515U1</t>
  </si>
  <si>
    <t>FY-4009U1</t>
  </si>
  <si>
    <t>FY-4012U1</t>
  </si>
  <si>
    <t>FY-4015U1</t>
  </si>
  <si>
    <t>RN23001841</t>
  </si>
  <si>
    <t>RN23002236</t>
  </si>
  <si>
    <t>RN23002159</t>
  </si>
  <si>
    <t>RN23001336</t>
  </si>
  <si>
    <t>RN23002019, RN23002161</t>
  </si>
  <si>
    <t>RN23002383</t>
  </si>
  <si>
    <t>RN23002117, RN23002161</t>
  </si>
  <si>
    <t>RN23001353</t>
  </si>
  <si>
    <t>FV-24CUR2</t>
  </si>
  <si>
    <t>RN23001801, RN23001968</t>
  </si>
  <si>
    <t>RN23002455,?</t>
  </si>
  <si>
    <t>RN23001988</t>
  </si>
  <si>
    <t>RN23002262</t>
  </si>
  <si>
    <t>RN23001988, RN23002161</t>
  </si>
  <si>
    <t>RN23001968</t>
  </si>
  <si>
    <t>RN23001599, RN23001755</t>
  </si>
  <si>
    <t>RN23002213</t>
  </si>
  <si>
    <t>OPREATION UNION</t>
  </si>
  <si>
    <t>PERID</t>
  </si>
  <si>
    <t>ITEM_NUMBER</t>
  </si>
  <si>
    <t>DATE_TRANSACTION</t>
  </si>
  <si>
    <t>QTY</t>
  </si>
  <si>
    <t>ORDER NUMBER</t>
  </si>
  <si>
    <t>LINE NUMBER</t>
  </si>
  <si>
    <t>ORDER TYPE</t>
  </si>
  <si>
    <t>SOLD TO NUMBER</t>
  </si>
  <si>
    <t>SHIP TO NUMBER</t>
  </si>
  <si>
    <t>FOREIGN UNIT PRICE</t>
  </si>
  <si>
    <t>FOREIGN EXTENDED PRICE</t>
  </si>
  <si>
    <t>BASE UNIT PRICE</t>
  </si>
  <si>
    <t>BASE EXTENDED PRICE</t>
  </si>
  <si>
    <t>CURRENCY</t>
  </si>
  <si>
    <t>EXCHANGE RATE</t>
  </si>
  <si>
    <t>INVOICE NUMBER</t>
  </si>
  <si>
    <t>INVOICE DATE</t>
  </si>
  <si>
    <t>CUSTOMER P.O.</t>
  </si>
  <si>
    <t>DESCRIPTION1</t>
  </si>
  <si>
    <t>DESCRIPTION2</t>
  </si>
  <si>
    <t>P.O. NUMBER</t>
  </si>
  <si>
    <t>SOLD TO NAME</t>
  </si>
  <si>
    <t>SHIP TO NAME</t>
  </si>
  <si>
    <t>SOLD TO ADDRESS 1</t>
  </si>
  <si>
    <t>SOLD TO ADDRESS 2</t>
  </si>
  <si>
    <t>SOLD TO ADDRESS 3</t>
  </si>
  <si>
    <t>SOLD TO ADDRESS 4</t>
  </si>
  <si>
    <t>ATTN</t>
  </si>
  <si>
    <t>ATTN TEL</t>
  </si>
  <si>
    <t>ATTN FAX</t>
  </si>
  <si>
    <t>PAYMENT TERM</t>
  </si>
  <si>
    <t>PRICE TERM</t>
  </si>
  <si>
    <t>D.I.NUMBER</t>
  </si>
  <si>
    <t>PRINT SEQ</t>
  </si>
  <si>
    <t>D.I.TYPE</t>
  </si>
  <si>
    <t>UOM</t>
  </si>
  <si>
    <t>DESTINATION</t>
  </si>
  <si>
    <t>VESSEL</t>
  </si>
  <si>
    <t>VOYAGE</t>
  </si>
  <si>
    <t>ETD DATE</t>
  </si>
  <si>
    <t>STOCK UNIT</t>
  </si>
  <si>
    <t>PRODUCT SUB-GROUP</t>
  </si>
  <si>
    <t>CREATE USER</t>
  </si>
  <si>
    <t>CUSTOMER PO. REFERENCE</t>
  </si>
  <si>
    <t>PROMISE_DATE</t>
  </si>
  <si>
    <t>PRODUCT BRAND (PAN / KDK)</t>
  </si>
  <si>
    <t>END USER</t>
  </si>
  <si>
    <t>END CUSTOMER NAME</t>
  </si>
  <si>
    <t>LOCATION2</t>
  </si>
  <si>
    <t>Unit Cost All Cur</t>
  </si>
  <si>
    <t>Month</t>
  </si>
  <si>
    <t>PESHK</t>
  </si>
  <si>
    <t>2023-10</t>
  </si>
  <si>
    <t>SD</t>
  </si>
  <si>
    <t>B92102051</t>
  </si>
  <si>
    <t>USD</t>
  </si>
  <si>
    <t>AIR CURTAIN</t>
  </si>
  <si>
    <t>Panasonic Solutions (Thailand) Co., Ltd.</t>
  </si>
  <si>
    <t>75 Seri Thai Road, Raminthra, Khannayao</t>
  </si>
  <si>
    <t>Bangkok 10230</t>
  </si>
  <si>
    <t>M15</t>
  </si>
  <si>
    <t>FOB</t>
  </si>
  <si>
    <t>'02003994</t>
  </si>
  <si>
    <t>SE</t>
  </si>
  <si>
    <t>THAILAND</t>
  </si>
  <si>
    <t>WAN HAI 286</t>
  </si>
  <si>
    <t>S045</t>
  </si>
  <si>
    <t>H0280</t>
  </si>
  <si>
    <t>PAN</t>
  </si>
  <si>
    <t>FV-30GS4AB(MOTOR)H</t>
  </si>
  <si>
    <t>MOTOR FOR INDUSTRIAL V.FAN</t>
  </si>
  <si>
    <t>VF</t>
  </si>
  <si>
    <t>FV-40GS4AB(FRAME)H</t>
  </si>
  <si>
    <t>FRAME FOR INDUSTRIAL V.FAN</t>
  </si>
  <si>
    <t>PC</t>
  </si>
  <si>
    <t>FV-21CG206Y</t>
  </si>
  <si>
    <t>MINI SIROCCO FAN</t>
  </si>
  <si>
    <t>SRC</t>
  </si>
  <si>
    <t>2023-11</t>
  </si>
  <si>
    <t>FV-20TGU606</t>
  </si>
  <si>
    <t>VENTILATING FAN</t>
  </si>
  <si>
    <t>'05003935</t>
  </si>
  <si>
    <t>WAN HAI 276</t>
  </si>
  <si>
    <t>N022</t>
  </si>
  <si>
    <t>FV-20AU106</t>
  </si>
  <si>
    <t>'05003932</t>
  </si>
  <si>
    <t>YM CREDENTIAL</t>
  </si>
  <si>
    <t>063N</t>
  </si>
  <si>
    <t>FV-25RG106</t>
  </si>
  <si>
    <t>FV-24CG906Y</t>
  </si>
  <si>
    <t>CEILING MOUNT</t>
  </si>
  <si>
    <t>'05004040</t>
  </si>
  <si>
    <t>WAN HAI 366</t>
  </si>
  <si>
    <t>S005</t>
  </si>
  <si>
    <t>CM</t>
  </si>
  <si>
    <t>TEB</t>
  </si>
  <si>
    <t>FV-24CHR206Y</t>
  </si>
  <si>
    <t>2023-12</t>
  </si>
  <si>
    <t>'05004218</t>
  </si>
  <si>
    <t>N047</t>
  </si>
  <si>
    <t>H0377</t>
  </si>
  <si>
    <t>FV-30RG106Y</t>
  </si>
  <si>
    <t>'05004257</t>
  </si>
  <si>
    <t>N023</t>
  </si>
  <si>
    <t>FV-25AU106</t>
  </si>
  <si>
    <t>'02004186</t>
  </si>
  <si>
    <t>EVER CONCISE</t>
  </si>
  <si>
    <t>1946-034N</t>
  </si>
  <si>
    <t>FV-25GS4AB(FRAME)H</t>
  </si>
  <si>
    <t>FV-25NF306</t>
  </si>
  <si>
    <t>CABINET FAN</t>
  </si>
  <si>
    <t>CBN</t>
  </si>
  <si>
    <t>FV-14CG206Y</t>
  </si>
  <si>
    <t>FV-38CH8ABHP</t>
  </si>
  <si>
    <t>FV-25AL106Y</t>
  </si>
  <si>
    <t>'02004408</t>
  </si>
  <si>
    <t>WAN HAI 362</t>
  </si>
  <si>
    <t>005W</t>
  </si>
  <si>
    <t>FV-18NF306</t>
  </si>
  <si>
    <t>FV-25NS306</t>
  </si>
  <si>
    <t>FJ-T09B3ABCHT</t>
  </si>
  <si>
    <t>HAND DRYER</t>
  </si>
  <si>
    <t>'02004424</t>
  </si>
  <si>
    <t>S025</t>
  </si>
  <si>
    <t>HD</t>
  </si>
  <si>
    <t>F-GPT01ART</t>
  </si>
  <si>
    <t>NANOE ION GENERATOR</t>
  </si>
  <si>
    <t>AP</t>
  </si>
  <si>
    <t>SJ</t>
  </si>
  <si>
    <t>FV-17CH906Y</t>
  </si>
  <si>
    <t>'05003775</t>
  </si>
  <si>
    <t>062N</t>
  </si>
  <si>
    <t>FV-17CU906Y</t>
  </si>
  <si>
    <t>FV-24CD906Y</t>
  </si>
  <si>
    <t>FV-38CH8ABHY</t>
  </si>
  <si>
    <t>FV-10CG206Y</t>
  </si>
  <si>
    <t>FY-3009U1T</t>
  </si>
  <si>
    <t>F-JPW50AWT</t>
  </si>
  <si>
    <t>AIR PURIFIER</t>
  </si>
  <si>
    <t>FV-35GS4ABTH</t>
  </si>
  <si>
    <t>INDUSTRIAL VENTILATING FAN</t>
  </si>
  <si>
    <t>FV-20WUT406V</t>
  </si>
  <si>
    <t>WINPET</t>
  </si>
  <si>
    <t>WP</t>
  </si>
  <si>
    <t>FV-20RG106</t>
  </si>
  <si>
    <t>FV-30RG106</t>
  </si>
  <si>
    <t>FV-17CU906</t>
  </si>
  <si>
    <t>FV-35GS4AB(MOTOR)H</t>
  </si>
  <si>
    <t>FV-23NL306</t>
  </si>
  <si>
    <t>FV-16CG206Y</t>
  </si>
  <si>
    <t>FV-19CG206Y</t>
  </si>
  <si>
    <t>FY-3012U1T</t>
  </si>
  <si>
    <t>FV-25AU106Y</t>
  </si>
  <si>
    <t>FV-20AY106</t>
  </si>
  <si>
    <t>FV-27CH9ABHY</t>
  </si>
  <si>
    <t>FV-27CH9ABH</t>
  </si>
  <si>
    <t>ENERGY RECOVERY VENTILATOR</t>
  </si>
  <si>
    <t>ERV</t>
  </si>
  <si>
    <t>FJ-T09A3ABCHT</t>
  </si>
  <si>
    <t>FV-17CUG1TY</t>
  </si>
  <si>
    <t>CEILING MOUNT VENTILATION FAN</t>
  </si>
  <si>
    <t>'05003777</t>
  </si>
  <si>
    <t>PESHK-BATCH</t>
  </si>
  <si>
    <t>FV-20TGU606Y</t>
  </si>
  <si>
    <t>FV-32CH9ABHY</t>
  </si>
  <si>
    <t>FV-25GS4AB(MOTOR)H</t>
  </si>
  <si>
    <t>FV-35GS4AB(FRAME)H</t>
  </si>
  <si>
    <t>FV-17CG206Y</t>
  </si>
  <si>
    <t>FV-24CU906</t>
  </si>
  <si>
    <t>FV-20WAT206YV</t>
  </si>
  <si>
    <t>FV-15AST1ABHY</t>
  </si>
  <si>
    <t>FV-01NAP1T</t>
  </si>
  <si>
    <t>FV-32CH9ABH</t>
  </si>
  <si>
    <t>FV-20AU106Y</t>
  </si>
  <si>
    <t>FV-24CHRV206</t>
  </si>
  <si>
    <t>'05004425</t>
  </si>
  <si>
    <t>N025</t>
  </si>
  <si>
    <t>FV-30RL106</t>
  </si>
  <si>
    <t>FY-E15PM1L</t>
  </si>
  <si>
    <t>LCD SWTICH</t>
  </si>
  <si>
    <t>FV-40GS4AB(MOTOR)H</t>
  </si>
  <si>
    <t>FY-3512U1T</t>
  </si>
  <si>
    <t>FV-32CD9ABH</t>
  </si>
  <si>
    <t>FV-20WAT206V</t>
  </si>
  <si>
    <t>FV-25RL106</t>
  </si>
  <si>
    <t>FV-30AL106Y</t>
  </si>
  <si>
    <t>H0193</t>
  </si>
  <si>
    <t>FV-32CD9ABHY</t>
  </si>
  <si>
    <t>FV-38CD8ABHY</t>
  </si>
  <si>
    <t>FV-30GS4AB(FRAME)H</t>
  </si>
  <si>
    <t>FV-40GS4ABTH</t>
  </si>
  <si>
    <t>FV-20AL106Y</t>
  </si>
  <si>
    <t>FV-25AL106</t>
  </si>
  <si>
    <t>FV-15WUT406V</t>
  </si>
  <si>
    <t>FV-25RG106Y</t>
  </si>
  <si>
    <t>FV-MGX100P06</t>
  </si>
  <si>
    <t>PIPE HOOD</t>
  </si>
  <si>
    <t>FV-28NX3JFTH</t>
  </si>
  <si>
    <t>FV-24CU906Y</t>
  </si>
  <si>
    <t>FV-30AL106</t>
  </si>
  <si>
    <t>FV-24CHRV206Y</t>
  </si>
  <si>
    <t>FV-15CSD1T</t>
  </si>
  <si>
    <t>FV-24CH906</t>
  </si>
  <si>
    <t>FV-20RL106</t>
  </si>
  <si>
    <t>FV-MGX150P06</t>
  </si>
  <si>
    <t>FV-20AY106Y</t>
  </si>
  <si>
    <t>FV-12NS306</t>
  </si>
  <si>
    <t>FV-20NS306</t>
  </si>
  <si>
    <t>FY-3509U1T</t>
  </si>
  <si>
    <t>FY-2512U1T</t>
  </si>
  <si>
    <t>FV-30GS4ABTH</t>
  </si>
  <si>
    <t>FV-30AU106</t>
  </si>
  <si>
    <t>FV-20WUT406YV</t>
  </si>
  <si>
    <t>FV-12CG206Y</t>
  </si>
  <si>
    <t>FV-20AL106</t>
  </si>
  <si>
    <t>FV-15WAT206YV</t>
  </si>
  <si>
    <t>FV-30RL106Y</t>
  </si>
  <si>
    <t>FV-20RG106Y</t>
  </si>
  <si>
    <t>FV-MGX100P</t>
  </si>
  <si>
    <t>FV-15NS306</t>
  </si>
  <si>
    <t>RN23001604</t>
  </si>
  <si>
    <t>PARTS FOR ERV</t>
  </si>
  <si>
    <t>'02004179</t>
  </si>
  <si>
    <t>FV-15WUT406YV</t>
  </si>
  <si>
    <t>FV-25SW3JFTH</t>
  </si>
  <si>
    <t>FY-3015U1T</t>
  </si>
  <si>
    <t>2024-01</t>
  </si>
  <si>
    <t>RN23002019</t>
  </si>
  <si>
    <t>'05004427</t>
  </si>
  <si>
    <t>S007</t>
  </si>
  <si>
    <t>'02004578</t>
  </si>
  <si>
    <t>S051</t>
  </si>
  <si>
    <t>FY-E35PM1</t>
  </si>
  <si>
    <t>RN23002161</t>
  </si>
  <si>
    <t>'05004680</t>
  </si>
  <si>
    <t>WAN HAI 329</t>
  </si>
  <si>
    <t>'05004426</t>
  </si>
  <si>
    <t>066N</t>
  </si>
  <si>
    <t>RN23002117</t>
  </si>
  <si>
    <t>'05004540</t>
  </si>
  <si>
    <t>INTERASIA ELEVATE</t>
  </si>
  <si>
    <t>S032</t>
  </si>
  <si>
    <t>'02004708</t>
  </si>
  <si>
    <t>FV-38CD8ABHP</t>
  </si>
  <si>
    <t>F-GPT01AKT</t>
  </si>
  <si>
    <t>Not Found</t>
  </si>
  <si>
    <t>FV-VGX100P06</t>
  </si>
  <si>
    <t>FV-24CURV206Y</t>
  </si>
  <si>
    <t>FV-18NS306</t>
  </si>
  <si>
    <t>FY-E35PM1L</t>
  </si>
  <si>
    <t>FV-30BG3T</t>
  </si>
  <si>
    <t>THERMO VENTILATOR</t>
  </si>
  <si>
    <t>BD</t>
  </si>
  <si>
    <t>ZHANGNING</t>
  </si>
  <si>
    <t>FY-01KZDY8AT</t>
  </si>
  <si>
    <t>FY-650ZDY8T</t>
  </si>
  <si>
    <t>2024-02</t>
  </si>
  <si>
    <t>Quarter</t>
  </si>
  <si>
    <t>Total</t>
  </si>
  <si>
    <t>Balance</t>
  </si>
  <si>
    <t>3Q Total</t>
  </si>
  <si>
    <t>Jan</t>
  </si>
  <si>
    <t>Yearly Balance</t>
  </si>
  <si>
    <t>1H</t>
  </si>
  <si>
    <t>3Q</t>
  </si>
  <si>
    <t xml:space="preserve"> </t>
  </si>
  <si>
    <t>Ticket EX-PESHK</t>
  </si>
  <si>
    <t>Remaining Project QTY</t>
  </si>
  <si>
    <t>Comment</t>
  </si>
  <si>
    <t>Project complete.</t>
  </si>
  <si>
    <t>Remaining QTY to be ordered in FY24</t>
  </si>
  <si>
    <r>
      <rPr>
        <strike/>
        <sz val="11"/>
        <color rgb="FFFF0000"/>
        <rFont val="Calibri"/>
        <family val="2"/>
        <scheme val="minor"/>
      </rPr>
      <t>Suetrong</t>
    </r>
    <r>
      <rPr>
        <sz val="11"/>
        <rFont val="Calibri"/>
        <family val="2"/>
        <scheme val="minor"/>
      </rPr>
      <t xml:space="preserve"> - Origin</t>
    </r>
  </si>
  <si>
    <t>Q4</t>
  </si>
  <si>
    <t>Karen's report</t>
  </si>
  <si>
    <t>Support Per Pcs</t>
  </si>
  <si>
    <t>Confirmed EX-FTY</t>
  </si>
  <si>
    <t>EX-FTY</t>
  </si>
  <si>
    <t>Record Source</t>
  </si>
  <si>
    <t>Ticket</t>
  </si>
  <si>
    <t>Fiscal Year</t>
  </si>
  <si>
    <t>Plant</t>
  </si>
  <si>
    <t>Product Brand</t>
  </si>
  <si>
    <t>Sale Order No</t>
  </si>
  <si>
    <t>Region Name</t>
  </si>
  <si>
    <t>Ship To Country Name</t>
  </si>
  <si>
    <t>Ship To Customer Name</t>
  </si>
  <si>
    <t>Remark</t>
  </si>
  <si>
    <t>Item Num</t>
  </si>
  <si>
    <t>Category Final</t>
  </si>
  <si>
    <t>Quantity</t>
  </si>
  <si>
    <t>Quantity For Set Only</t>
  </si>
  <si>
    <t>Currency</t>
  </si>
  <si>
    <t>Unit Sales Price All Cur</t>
  </si>
  <si>
    <t>Ttl Sales Amt All Currency</t>
  </si>
  <si>
    <t>Ttl Sales Amt Hkd</t>
  </si>
  <si>
    <t>Ttl Sales Amt Foreign Currency</t>
  </si>
  <si>
    <t>Purchase Currency</t>
  </si>
  <si>
    <t>Ttl Cost Amt All Currency</t>
  </si>
  <si>
    <t>Open Order</t>
  </si>
  <si>
    <t>South East Asia</t>
  </si>
  <si>
    <t>Thailand</t>
  </si>
  <si>
    <t>TEB-STANDARD PRICE</t>
  </si>
  <si>
    <t>FV-FP06PHP106</t>
  </si>
  <si>
    <t>V/F</t>
  </si>
  <si>
    <t>PSTH-STANDARD PRICE(FORM D)</t>
  </si>
  <si>
    <t>C/M</t>
  </si>
  <si>
    <t>W/P</t>
  </si>
  <si>
    <t>T210104-LPN (FORM D)</t>
  </si>
  <si>
    <t>T210103-CONDOMINIUM PROJECT (FORM D)</t>
  </si>
  <si>
    <t>T210107-RESIDENTIAL(FORM D)</t>
  </si>
  <si>
    <t>T210105-OFFICE BUILDING(FORM D)</t>
  </si>
  <si>
    <t>T210096-POLICE HOSPITAL (FORM D)</t>
  </si>
  <si>
    <t>FV-10EGK206Y</t>
  </si>
  <si>
    <t>EN/F</t>
  </si>
  <si>
    <t>PSTH-STANDARD PRICE</t>
  </si>
  <si>
    <t>A/C</t>
  </si>
  <si>
    <t>T210049-Aspen tree</t>
  </si>
  <si>
    <t>PSTH-STANDARD PRICE(FORM E)</t>
  </si>
  <si>
    <t>T210101-Dealers</t>
  </si>
  <si>
    <t>T210097-Mc Donald, KFC and Starbucks</t>
  </si>
  <si>
    <t>TEB-STANDARD PRICE(FORM E)</t>
  </si>
  <si>
    <t>T210099-THE METROPOLITAN ELECTRICITY AND PENITEN</t>
  </si>
  <si>
    <t>H/V</t>
  </si>
  <si>
    <t>T210098-HOTEL AND HOSPITAL(FORM E)</t>
  </si>
  <si>
    <t>T210098-HOTEL AND HOSPITAL</t>
  </si>
  <si>
    <t>T210106-HOTEL AND OFFICE BUILDING(FORM E)</t>
  </si>
  <si>
    <t>T210049-ASPEN TREE</t>
  </si>
  <si>
    <t>TEB: HOTEL AND OFFICE BUILDING(T210106) FORM E</t>
  </si>
  <si>
    <t>T210116</t>
  </si>
  <si>
    <t>T210116 TEB-Forestia S6</t>
  </si>
  <si>
    <t>T210121</t>
  </si>
  <si>
    <t>T210121 TEB-SIAMESE BLOSSOM</t>
  </si>
  <si>
    <t>TEB-GRAND CENTARA</t>
  </si>
  <si>
    <t>T210116 - Forestia S6</t>
  </si>
  <si>
    <t>FV-1KZY106</t>
  </si>
  <si>
    <t>FV-SWGR106</t>
  </si>
  <si>
    <t>Confirm Order</t>
  </si>
  <si>
    <t>FV-15AST1ABHP</t>
  </si>
  <si>
    <t>FV-06PHP106</t>
  </si>
  <si>
    <t>FV-MGX150P</t>
  </si>
  <si>
    <t>FY-2509U1T</t>
  </si>
  <si>
    <t>FV-25SM3JFTH</t>
  </si>
  <si>
    <t>FV-30AU106Y</t>
  </si>
  <si>
    <t>TEB- FORM D</t>
  </si>
  <si>
    <t>PSTH- FORM D</t>
  </si>
  <si>
    <t>TEB-ASPEN TREE(T210049)FORM E--&gt;NOT UNDER T210049</t>
  </si>
  <si>
    <t>TEB-THE METROPOLITAN ELECTRICITY&amp;PENITENTIR(T210099)</t>
  </si>
  <si>
    <t>TEB-HOTEL AND HOSPITAL(T210098) FORM E</t>
  </si>
  <si>
    <t>TEB-HOTEL AND HOSPITAL(T210098)</t>
  </si>
  <si>
    <t>T210097 TEB-McDonald,KFC and Starbucks</t>
  </si>
  <si>
    <t>TEB-HOTAL AND OFFICE BUILDING(T210106) FORM E</t>
  </si>
  <si>
    <t>TEB-ASPEN TREE(T210049_QTN2207011)</t>
  </si>
  <si>
    <t>TEB-STANDARD PRICE (FORM E)</t>
  </si>
  <si>
    <t>TEB-PROJECT PRICE (FORM E)</t>
  </si>
  <si>
    <t>TEB-PROJECT PRICE(T210095_QTN2306018)</t>
  </si>
  <si>
    <t>QTN2310018_T210096 TEB-POLICE HOSPITAL(FORM E)</t>
  </si>
  <si>
    <t>TEB-McDonald,KFC and Starbucks (T210097)</t>
  </si>
  <si>
    <t>TEB- STANDARD PRICE(FORM D)</t>
  </si>
  <si>
    <t>TEB-OFFICE BUILDING(T210105)FORM D</t>
  </si>
  <si>
    <t>TEB-RESIDENTIAL (T210107) FORM E</t>
  </si>
  <si>
    <t>TEB:Mc Donald, KFC and Starbucks(T210097)</t>
  </si>
  <si>
    <t>TEB-Mc Donald, KFC and Starbucks(T210097)</t>
  </si>
  <si>
    <t>TEB-PROJECT PRICE(FORM E)</t>
  </si>
  <si>
    <t>TEB:POLICE HOSPITAL(T210096) FORM E</t>
  </si>
  <si>
    <t>TEB:THE METROPOLITAN ELECTRICITY AND PENITEN(T210099)</t>
  </si>
  <si>
    <t>TEB:HOTEL AND HOSPITAL(T210098)</t>
  </si>
  <si>
    <t>TEB:STANDARD PRICE</t>
  </si>
  <si>
    <t>TEB:STANDARD PRICE(FORM E)</t>
  </si>
  <si>
    <t>TEB:HOTEL AND OFFICE BUILDING(T210106)FORM E</t>
  </si>
  <si>
    <t>PSTH:STANDARD PRICE</t>
  </si>
  <si>
    <t>PSTH:STANDARD PRICE(FORM E)</t>
  </si>
  <si>
    <t>TEB: STANDARD PRICE</t>
  </si>
  <si>
    <t>(T210105)TEB-Hotel&amp;Office building FORM D</t>
  </si>
  <si>
    <t>TEB:LPN (T210104)FORM D</t>
  </si>
  <si>
    <t>TEB:CONDOMINIUM PROJECT(T210103)FORM D</t>
  </si>
  <si>
    <t>TEB:RESIDENTIAL(T210107)FORM D</t>
  </si>
  <si>
    <t>PSTH:STANDARD PRICE(FORM D)</t>
  </si>
  <si>
    <t>TEB-CONDOMINIUM (T210103) FORM D</t>
  </si>
  <si>
    <t>(T210093)PSTH-SUETRONG</t>
  </si>
  <si>
    <t>TEB-STANDARD PRICE(FORM D)</t>
  </si>
  <si>
    <t>TEB-LPN (T210104) FORM D</t>
  </si>
  <si>
    <t>TEB-Hotel and Hospital(T210098)FORM E</t>
  </si>
  <si>
    <t>TEB-Hotel and Hospital(T210098)</t>
  </si>
  <si>
    <t>TEB-Metropolitan Electricity(T210099)</t>
  </si>
  <si>
    <t>TEB-McDonald, KFC, Starbuck(T210097)</t>
  </si>
  <si>
    <t>TEB-Hotel&amp;Office building(T210106)FORM E</t>
  </si>
  <si>
    <t>TEB-Origin&amp;Nature Development(T210095)</t>
  </si>
  <si>
    <t>TEB-POLICE AND HOSPITAL(T210096)FORM E</t>
  </si>
  <si>
    <t>TEB-ORIGIN&amp;NATURE DEVELOPMENT(T210095)</t>
  </si>
  <si>
    <t>TEB:HOTEL AND HOSPITAL(T210098)FORM E</t>
  </si>
  <si>
    <t>(T210104)TEB-LPN FORM D</t>
  </si>
  <si>
    <t>(T210103)TEB-CONDOMINIUM FORM D</t>
  </si>
  <si>
    <t>T210066</t>
  </si>
  <si>
    <t>FV-25GS4ABTH</t>
  </si>
  <si>
    <t>T210049 / QTN2207011</t>
  </si>
  <si>
    <t>TEB:OFFICE BUILDING(T210105)FORM D</t>
  </si>
  <si>
    <t>TEB: ASPEN TREE(T210049)</t>
  </si>
  <si>
    <t>FY-800ZDY8T</t>
  </si>
  <si>
    <t>FY-E15DZ1</t>
  </si>
  <si>
    <t>FY-E25DZ1</t>
  </si>
  <si>
    <t>FY-E50DZ1</t>
  </si>
  <si>
    <t>FY-E50DZ1L</t>
  </si>
  <si>
    <t>TEB-FORM D</t>
  </si>
  <si>
    <t>TEB-PROJECT PRICE(FORM E) T210103</t>
  </si>
  <si>
    <t>TEB-PROJECT PRICE</t>
  </si>
  <si>
    <t>TEB-PROJECT PRICE (FORM E) T210103</t>
  </si>
  <si>
    <t>TEB-STANDARD PRICE T210099</t>
  </si>
  <si>
    <t>TEB-PROJECT PRICE T210097</t>
  </si>
  <si>
    <t>PSTH-STANDARD PRICE (FROM E)</t>
  </si>
  <si>
    <t>TEB-PROJECT PRICE (T210095) (QTN2306018)</t>
  </si>
  <si>
    <t>PSTH-FORM D</t>
  </si>
  <si>
    <t>TEB-PROJECT PRICE (T210095)</t>
  </si>
  <si>
    <t>2051_T210108</t>
  </si>
  <si>
    <t>T21010</t>
  </si>
  <si>
    <t>Open and Confirmed Order QTY (With Ticket)</t>
  </si>
  <si>
    <t>Open and Confirmed Order QTY (All)</t>
  </si>
  <si>
    <t>Confirmed Order QTY (With Ticket)</t>
  </si>
  <si>
    <t>diff</t>
  </si>
  <si>
    <t>'05004682</t>
  </si>
  <si>
    <t>N028</t>
  </si>
  <si>
    <t>'02004669</t>
  </si>
  <si>
    <t>S028</t>
  </si>
  <si>
    <t>'05004834</t>
  </si>
  <si>
    <t>N053</t>
  </si>
  <si>
    <t>'05004681</t>
  </si>
  <si>
    <t>WAN HAI 359</t>
  </si>
  <si>
    <t>S013</t>
  </si>
  <si>
    <t>2024-03</t>
  </si>
  <si>
    <t>RN23002455</t>
  </si>
  <si>
    <t>'05004835</t>
  </si>
  <si>
    <t>S014</t>
  </si>
  <si>
    <t>RN23002563</t>
  </si>
  <si>
    <t>'02005058</t>
  </si>
  <si>
    <t>RN23002496</t>
  </si>
  <si>
    <t>'05005041</t>
  </si>
  <si>
    <t>N054</t>
  </si>
  <si>
    <t>Unit Cost</t>
  </si>
  <si>
    <t>RN23001968 is Dec order</t>
  </si>
  <si>
    <t>Row Labels</t>
  </si>
  <si>
    <t>Grand Total</t>
  </si>
  <si>
    <t>Sum of DataValue</t>
  </si>
  <si>
    <t>Column Labels</t>
  </si>
  <si>
    <t>Diff</t>
  </si>
  <si>
    <t>Summary Report QTY</t>
  </si>
  <si>
    <t>Monthly Summary Report QTY</t>
  </si>
  <si>
    <t>(240318 FY2023 TH Projects (1H-2H))</t>
  </si>
  <si>
    <t>(240318 PSTH Project Monthly Summary)</t>
  </si>
  <si>
    <t>File</t>
  </si>
  <si>
    <t>RN23002563, RN23002577</t>
  </si>
  <si>
    <t>RN23002576</t>
  </si>
  <si>
    <t>RN23002577</t>
  </si>
  <si>
    <t>T210049ASPEN TREEPESGDFY-E15PM1100.18131APR</t>
  </si>
  <si>
    <t xml:space="preserve">T210049ASPEN TREEPESGDFY-E15PM1100.18131PHK INV </t>
  </si>
  <si>
    <t>T210049ASPEN TREEPESGDFY-E15PM1100.18131MAY</t>
  </si>
  <si>
    <t>T210049ASPEN TREEPESGDFY-E15PM1100.18131JUN</t>
  </si>
  <si>
    <t>T210049ASPEN TREEPESGDFY-E15PM1100.18131AUG</t>
  </si>
  <si>
    <t>T210049ASPEN TREEPESGDFY-E15PM1100.18131OCT</t>
  </si>
  <si>
    <t>T210049ASPEN TREEPESGDFY-E15PM1100.18131NOV</t>
  </si>
  <si>
    <t>T210049ASPEN TREEPESGDFY-E15PM1100.18131JAN</t>
  </si>
  <si>
    <t>T210049ASPEN TREEPESGDFY-E15PM1100.18131FEB</t>
  </si>
  <si>
    <t>T210049ASPEN TREEPESGDFY-E15PM1100.18131MAR</t>
  </si>
  <si>
    <t>T210049ASPEN TREEPESGDFY-E25PM1142.8825APR</t>
  </si>
  <si>
    <t xml:space="preserve">T210049ASPEN TREEPESGDFY-E25PM1142.8825PHK INV </t>
  </si>
  <si>
    <t>T210049ASPEN TREEPESGDFY-E25PM1142.8825MAY</t>
  </si>
  <si>
    <t>T210049ASPEN TREEPESGDFY-E25PM1142.8825JUN</t>
  </si>
  <si>
    <t>T210049ASPEN TREEPESGDFY-E25PM1142.8825JUL</t>
  </si>
  <si>
    <t>T210049ASPEN TREEPESGDFY-E25PM1142.8825AUG</t>
  </si>
  <si>
    <t>T210049ASPEN TREEPESGDFY-E25PM1142.8825SEP</t>
  </si>
  <si>
    <t>T210049ASPEN TREEPESGDFY-E25PM1142.8825OCT</t>
  </si>
  <si>
    <t>T210049ASPEN TREEPESGDFY-E25PM1142.8825NOV</t>
  </si>
  <si>
    <t>T210049ASPEN TREEPESGDFY-E25PM1142.8825DEC</t>
  </si>
  <si>
    <t>T210049ASPEN TREEPESGDFY-E25PM1142.8825JAN</t>
  </si>
  <si>
    <t>T210049ASPEN TREEPESGDFY-E25PM1142.8825FEB</t>
  </si>
  <si>
    <t>T210049ASPEN TREEPESGDFY-E25PM1142.8825MAR</t>
  </si>
  <si>
    <t>T210049ASPEN TREEPESGDFY-EB90S111.73139MAY</t>
  </si>
  <si>
    <t xml:space="preserve">T210049ASPEN TREEPESGDFY-EB90S111.73139PHK INV </t>
  </si>
  <si>
    <t>T210049ASPEN TREEPESGDFY-EB90S111.73139JUL</t>
  </si>
  <si>
    <t>T210049ASPEN TREEPESGDFY-EB90S111.73139AUG</t>
  </si>
  <si>
    <t>T210049ASPEN TREEPESGDFY-EB90S111.73139OCT</t>
  </si>
  <si>
    <t>T210049ASPEN TREEPESGDFY-EB90S111.73139NOV</t>
  </si>
  <si>
    <t>T210049ASPEN TREEPESGDFY-EB90S111.73139JAN</t>
  </si>
  <si>
    <t>T210049ASPEN TREEPESGDFY-EB90S111.73139FEB</t>
  </si>
  <si>
    <t>T210067Whizdom Forestia PJ.PESGDFV-06PHP18.89160APR</t>
  </si>
  <si>
    <t xml:space="preserve">T210067Whizdom Forestia PJ.PESGDFV-06PHP18.89160PHK INV </t>
  </si>
  <si>
    <t>T210067Whizdom Forestia PJ.PESGDFV-06PHP18.89160MAY</t>
  </si>
  <si>
    <t>T210067Whizdom Forestia PJ.PESGDFV-06PHP18.89160JUN</t>
  </si>
  <si>
    <t>T210067Whizdom Forestia PJ.PESGDFV-06PHP18.89160JUL</t>
  </si>
  <si>
    <t>T210067Whizdom Forestia PJ.PESGDFV-06PHP18.89160AUG</t>
  </si>
  <si>
    <t>T210067Whizdom Forestia PJ.PESGDFV-06PHP18.89160SEP</t>
  </si>
  <si>
    <t>T210067Whizdom Forestia PJ.PESGDFV-06PHP18.89160OCT</t>
  </si>
  <si>
    <t>T210067Whizdom Forestia PJ.PESGDFV-06PHP18.89160NOV</t>
  </si>
  <si>
    <t>T210067Whizdom Forestia PJ.PESGDFV-06PHP18.89160DEC</t>
  </si>
  <si>
    <t>T210067Whizdom Forestia PJ.PESGDFV-06PHP18.89160JAN</t>
  </si>
  <si>
    <t>T210067Whizdom Forestia PJ.PESGDFV-06PHP18.89160FEB</t>
  </si>
  <si>
    <t>T210067Whizdom Forestia PJ.PESGDFV-06PHP18.89160MAR</t>
  </si>
  <si>
    <t>T210096Police Hospital Phase 2PESGDFV-27CH93.894489895300713900APR</t>
  </si>
  <si>
    <t xml:space="preserve">T210096Police Hospital Phase 2PESGDFV-27CH93.894489895300713900PHK INV </t>
  </si>
  <si>
    <t>T210096Police Hospital Phase 2PESGDFV-27CH93.894489895300713900MAY</t>
  </si>
  <si>
    <t>T210096Police Hospital Phase 2PESGDFV-27CH93.894489895300713900JUL</t>
  </si>
  <si>
    <t>T210096Police Hospital Phase 2PESGDFV-27CH93.894489895300713900AUG</t>
  </si>
  <si>
    <t>T210096Police Hospital Phase 2PESGDFV-27CH93.894489895300713900SEP</t>
  </si>
  <si>
    <t>T210096Police Hospital Phase 2PESGDFV-27CH93.894489895300713900OCT</t>
  </si>
  <si>
    <t>T210096Police Hospital Phase 2PESGDFV-32CD99.749767280305662000APR</t>
  </si>
  <si>
    <t xml:space="preserve">T210096Police Hospital Phase 2PESGDFV-32CD99.749767280305662000PHK INV </t>
  </si>
  <si>
    <t>T210096Police Hospital Phase 2PESGDFV-32CD99.749767280305662000MAY</t>
  </si>
  <si>
    <t>T210096Police Hospital Phase 2PESGDFV-32CD99.749767280305662000SEP</t>
  </si>
  <si>
    <t>T210096Police Hospital Phase 2PESGDFV-32CD99.749767280305662000OCT</t>
  </si>
  <si>
    <t>T210096Police Hospital Phase 2PESGDFV-32CD99.749767280305662000NOV</t>
  </si>
  <si>
    <t>T210096Police Hospital Phase 2PESVNFV-17CH95.851000APR</t>
  </si>
  <si>
    <t xml:space="preserve">T210096Police Hospital Phase 2PESVNFV-17CH95.851000PHK INV </t>
  </si>
  <si>
    <t>T210096Police Hospital Phase 2PESVNFV-17CH95.851000MAY</t>
  </si>
  <si>
    <t>T210096Police Hospital Phase 2PESVNFV-17CH95.851000JUN</t>
  </si>
  <si>
    <t>T210096Police Hospital Phase 2PESVNFV-17CH95.851000JUL</t>
  </si>
  <si>
    <t>T210096Police Hospital Phase 2PESVNFV-17CH95.851000AUG</t>
  </si>
  <si>
    <t>T210096Police Hospital Phase 2PESVNFV-17CH95.851000SEP</t>
  </si>
  <si>
    <t>T210096Police Hospital Phase 2PESVNFV-17CH95.851000OCT</t>
  </si>
  <si>
    <t>T210096Police Hospital Phase 2PESVNFV-17CH95.851000NOV</t>
  </si>
  <si>
    <t>T210096Police Hospital Phase 2PESVNFV-17CH95.851000DEC</t>
  </si>
  <si>
    <t>T210096Police Hospital Phase 2PESVNFV-17CH95.851000JAN</t>
  </si>
  <si>
    <t>T210096Police Hospital Phase 2PESVNFV-17CH95.851000FEB</t>
  </si>
  <si>
    <t>T210096Police Hospital Phase 2PESVNFV-17CH95.851000MAR</t>
  </si>
  <si>
    <t>T210096Police Hospital Phase 2PESVNFV-24CU97.45953000APR</t>
  </si>
  <si>
    <t xml:space="preserve">T210096Police Hospital Phase 2PESVNFV-24CU97.45953000PHK INV </t>
  </si>
  <si>
    <t>T210096Police Hospital Phase 2PESVNFV-24CU97.45953000MAY</t>
  </si>
  <si>
    <t>T210096Police Hospital Phase 2PESVNFV-24CU97.45953000JUN</t>
  </si>
  <si>
    <t>T210096Police Hospital Phase 2PESVNFV-24CU97.45953000JUL</t>
  </si>
  <si>
    <t>T210096Police Hospital Phase 2PESVNFV-24CU97.45953000AUG</t>
  </si>
  <si>
    <t>T210096Police Hospital Phase 2PESVNFV-24CU97.45953000SEP</t>
  </si>
  <si>
    <t>T210096Police Hospital Phase 2PESVNFV-24CU97.45953000OCT</t>
  </si>
  <si>
    <t>T210096Police Hospital Phase 2PESVNFV-24CU97.45953000NOV</t>
  </si>
  <si>
    <t>T210096Police Hospital Phase 2PESVNFV-24CU97.45953000DEC</t>
  </si>
  <si>
    <t>T210096Police Hospital Phase 2PESVNFV-24CU97.45953000JAN</t>
  </si>
  <si>
    <t>T210096Police Hospital Phase 2PESVNFV-24CU97.45953000FEB</t>
  </si>
  <si>
    <t>T210096Police Hospital Phase 2PESVNFV-24CU97.45953000MAR</t>
  </si>
  <si>
    <t>T210096Police Hospital Phase 2PESGDFV-16CG26.826700APR</t>
  </si>
  <si>
    <t xml:space="preserve">T210096Police Hospital Phase 2PESGDFV-16CG26.826700PHK INV </t>
  </si>
  <si>
    <t>T210096Police Hospital Phase 2PESGDFV-16CG26.826700MAY</t>
  </si>
  <si>
    <t>T210096Police Hospital Phase 2PESGDFV-16CG26.826700JUN</t>
  </si>
  <si>
    <t>T210096Police Hospital Phase 2PESGDFV-16CG26.826700JUL</t>
  </si>
  <si>
    <t>T210096Police Hospital Phase 2PESGDFV-16CG26.826700AUG</t>
  </si>
  <si>
    <t>T210096Police Hospital Phase 2PESGDFV-16CG26.826700SEP</t>
  </si>
  <si>
    <t>T210096Police Hospital Phase 2PESGDFV-16CG26.826700OCT</t>
  </si>
  <si>
    <t>T210096Police Hospital Phase 2PESGDFV-16CG26.826700NOV</t>
  </si>
  <si>
    <t>T210096Police Hospital Phase 2PESGDFV-16CG26.826700DEC</t>
  </si>
  <si>
    <t>T210096Police Hospital Phase 2PESGDFV-16CG26.826700JAN</t>
  </si>
  <si>
    <t>T210096Police Hospital Phase 2PESGDFV-16CG26.826700FEB</t>
  </si>
  <si>
    <t>T210096Police Hospital Phase 2PESGDFV-16CG26.826700MAR</t>
  </si>
  <si>
    <t>T210096Police Hospital Phase 2PESGDFV-21CG217.016700APR</t>
  </si>
  <si>
    <t xml:space="preserve">T210096Police Hospital Phase 2PESGDFV-21CG217.016700PHK INV </t>
  </si>
  <si>
    <t>T210096Police Hospital Phase 2PESGDFV-21CG217.016700MAY</t>
  </si>
  <si>
    <t>T210096Police Hospital Phase 2PESGDFV-21CG217.016700JUN</t>
  </si>
  <si>
    <t>T210096Police Hospital Phase 2PESGDFV-21CG217.016700JUL</t>
  </si>
  <si>
    <t>T210096Police Hospital Phase 2PESGDFV-21CG217.016700AUG</t>
  </si>
  <si>
    <t>T210096Police Hospital Phase 2PESGDFV-21CG217.016700SEP</t>
  </si>
  <si>
    <t>T210096Police Hospital Phase 2PESGDFV-21CG217.016700OCT</t>
  </si>
  <si>
    <t>T210096Police Hospital Phase 2PESGDFV-21CG217.016700NOV</t>
  </si>
  <si>
    <t>T210096Police Hospital Phase 2PESGDFV-21CG217.016700DEC</t>
  </si>
  <si>
    <t>T210096Police Hospital Phase 2PESGDFV-21CG217.016700JAN</t>
  </si>
  <si>
    <t>T210096Police Hospital Phase 2PESGDFV-21CG217.016700FEB</t>
  </si>
  <si>
    <t>T210096Police Hospital Phase 2PESGDFV-21CG217.016700MAR</t>
  </si>
  <si>
    <t>T210096Police Hospital Phase 2PESVNFV-20AY12.1315720APR</t>
  </si>
  <si>
    <t xml:space="preserve">T210096Police Hospital Phase 2PESVNFV-20AY12.1315720PHK INV </t>
  </si>
  <si>
    <t>T210096Police Hospital Phase 2PESVNFV-20AY12.1315720MAY</t>
  </si>
  <si>
    <t>T210096Police Hospital Phase 2PESVNFV-20AY12.1315720JUN</t>
  </si>
  <si>
    <t>T210096Police Hospital Phase 2PESVNFV-20AY12.1315720JUL</t>
  </si>
  <si>
    <t>T210096Police Hospital Phase 2PESVNFV-20AY12.1315720AUG</t>
  </si>
  <si>
    <t>T210096Police Hospital Phase 2PESVNFV-20AY12.1315720SEP</t>
  </si>
  <si>
    <t>T210096Police Hospital Phase 2PESVNFV-20AY12.1315720OCT</t>
  </si>
  <si>
    <t>T210096Police Hospital Phase 2PESVNFV-20AY12.1315720NOV</t>
  </si>
  <si>
    <t>T210096Police Hospital Phase 2PESVNFV-20AY12.1315720DEC</t>
  </si>
  <si>
    <t>T210096Police Hospital Phase 2PESVNFV-20AY12.1315720JAN</t>
  </si>
  <si>
    <t>T210096Police Hospital Phase 2PESVNFV-20AY12.1315720FEB</t>
  </si>
  <si>
    <t>T210096Police Hospital Phase 2PESVNFV-20AY12.1315720MAR</t>
  </si>
  <si>
    <t>T210096Police Hospital Phase 2PESVNFV-20AU12.34751100APR</t>
  </si>
  <si>
    <t xml:space="preserve">T210096Police Hospital Phase 2PESVNFV-20AU12.34751100PHK INV </t>
  </si>
  <si>
    <t>T210096Police Hospital Phase 2PESVNFV-20AU12.34751100MAY</t>
  </si>
  <si>
    <t>T210096Police Hospital Phase 2PESVNFV-20AU12.34751100JUN</t>
  </si>
  <si>
    <t>T210096Police Hospital Phase 2PESVNFV-20AU12.34751100JUL</t>
  </si>
  <si>
    <t>T210096Police Hospital Phase 2PESVNFV-20AU12.34751100AUG</t>
  </si>
  <si>
    <t>T210096Police Hospital Phase 2PESVNFV-20AU12.34751100SEP</t>
  </si>
  <si>
    <t>T210096Police Hospital Phase 2PESVNFV-20AU12.34751100OCT</t>
  </si>
  <si>
    <t>T210096Police Hospital Phase 2PESVNFV-20AU12.34751100NOV</t>
  </si>
  <si>
    <t>T210096Police Hospital Phase 2PESVNFV-20AU12.34751100DEC</t>
  </si>
  <si>
    <t>T210096Police Hospital Phase 2PESVNFV-20AU12.34751100JAN</t>
  </si>
  <si>
    <t>T210096Police Hospital Phase 2PESVNFV-20AU12.34751100FEB</t>
  </si>
  <si>
    <t>T210096Police Hospital Phase 2PESVNFV-20AU12.34751100MAR</t>
  </si>
  <si>
    <t>T210096Police Hospital Phase 2PESVNFV-25AU12.883300APR</t>
  </si>
  <si>
    <t xml:space="preserve">T210096Police Hospital Phase 2PESVNFV-25AU12.883300PHK INV </t>
  </si>
  <si>
    <t>T210096Police Hospital Phase 2PESVNFV-25AU12.883300MAY</t>
  </si>
  <si>
    <t>T210096Police Hospital Phase 2PESVNFV-25AU12.883300JUN</t>
  </si>
  <si>
    <t>T210096Police Hospital Phase 2PESVNFV-25AU12.883300JUL</t>
  </si>
  <si>
    <t>T210096Police Hospital Phase 2PESVNFV-25AU12.883300AUG</t>
  </si>
  <si>
    <t>T210096Police Hospital Phase 2PESVNFV-25AU12.883300SEP</t>
  </si>
  <si>
    <t>T210096Police Hospital Phase 2PESVNFV-25AU12.883300OCT</t>
  </si>
  <si>
    <t>T210096Police Hospital Phase 2PESVNFV-25AU12.883300NOV</t>
  </si>
  <si>
    <t>T210096Police Hospital Phase 2PESVNFV-25AU12.883300DEC</t>
  </si>
  <si>
    <t>T210096Police Hospital Phase 2PESVNFV-25AU12.883300JAN</t>
  </si>
  <si>
    <t>T210096Police Hospital Phase 2PESVNFV-25AU12.883300FEB</t>
  </si>
  <si>
    <t>T210096Police Hospital Phase 2PESVNFV-25AU12.883300MAR</t>
  </si>
  <si>
    <t>T210096Police Hospital Phase 2PESVNFV-30AU13.546400APR</t>
  </si>
  <si>
    <t xml:space="preserve">T210096Police Hospital Phase 2PESVNFV-30AU13.546400PHK INV </t>
  </si>
  <si>
    <t>T210096Police Hospital Phase 2PESVNFV-30AU13.546400MAY</t>
  </si>
  <si>
    <t>T210096Police Hospital Phase 2PESVNFV-30AU13.546400JUN</t>
  </si>
  <si>
    <t>T210096Police Hospital Phase 2PESVNFV-30AU13.546400JUL</t>
  </si>
  <si>
    <t>T210096Police Hospital Phase 2PESVNFV-30AU13.546400AUG</t>
  </si>
  <si>
    <t>T210096Police Hospital Phase 2PESVNFV-30AU13.546400SEP</t>
  </si>
  <si>
    <t>T210096Police Hospital Phase 2PESVNFV-30AU13.546400OCT</t>
  </si>
  <si>
    <t>T210096Police Hospital Phase 2PESVNFV-30AU13.546400NOV</t>
  </si>
  <si>
    <t>T210096Police Hospital Phase 2PESVNFV-30AU13.546400DEC</t>
  </si>
  <si>
    <t>T210096Police Hospital Phase 2PESVNFV-30AU13.546400JAN</t>
  </si>
  <si>
    <t>T210096Police Hospital Phase 2PESVNFV-30AU13.546400FEB</t>
  </si>
  <si>
    <t>T210096Police Hospital Phase 2PESVNFV-30AU13.546400MAR</t>
  </si>
  <si>
    <t>T210096Police Hospital Phase 2PESVNFV-10EGK1T2.1663000APR</t>
  </si>
  <si>
    <t xml:space="preserve">T210096Police Hospital Phase 2PESVNFV-10EGK1T2.1663000PHK INV </t>
  </si>
  <si>
    <t>T210096Police Hospital Phase 2PESVNFV-10EGK1T2.1663000MAY</t>
  </si>
  <si>
    <t>T210096Police Hospital Phase 2PESVNFV-10EGK1T2.1663000JUN</t>
  </si>
  <si>
    <t>T210096Police Hospital Phase 2PESVNFV-10EGK1T2.1663000JUL</t>
  </si>
  <si>
    <t>T210096Police Hospital Phase 2PESVNFV-10EGK1T2.1663000AUG</t>
  </si>
  <si>
    <t>T210096Police Hospital Phase 2PESVNFV-10EGK1T2.1663000SEP</t>
  </si>
  <si>
    <t>T210096Police Hospital Phase 2PESVNFV-10EGK1T2.1663000OCT</t>
  </si>
  <si>
    <t>T210096Police Hospital Phase 2PESVNFV-10EGK1T2.1663000NOV</t>
  </si>
  <si>
    <t>T210096Police Hospital Phase 2PESVNFV-10EGK1T2.1663000DEC</t>
  </si>
  <si>
    <t>T210096Police Hospital Phase 2PESVNFV-10EGK1T2.1663000JAN</t>
  </si>
  <si>
    <t>T210096Police Hospital Phase 2PESVNFV-10EGK1T2.1663000FEB</t>
  </si>
  <si>
    <t>T210096Police Hospital Phase 2PESVNFV-10EGK1T2.1663000MAR</t>
  </si>
  <si>
    <t>T210097McDonald/KFC/StarbucksPESGDFY-3009U118.3350JUL</t>
  </si>
  <si>
    <t xml:space="preserve">T210097McDonald/KFC/StarbucksPESGDFY-3009U118.3350PHK INV </t>
  </si>
  <si>
    <t>T210097McDonald/KFC/StarbucksPESGDFY-3012U120.18310MAR</t>
  </si>
  <si>
    <t xml:space="preserve">T210097McDonald/KFC/StarbucksPESGDFY-3012U120.18310PHK INV </t>
  </si>
  <si>
    <t>T210097McDonald/KFC/StarbucksPESGDFY-3015U134.8750APR</t>
  </si>
  <si>
    <t xml:space="preserve">T210097McDonald/KFC/StarbucksPESGDFY-3015U134.8750PHK INV </t>
  </si>
  <si>
    <t>T210097McDonald/KFC/StarbucksPESGDFY-3015U134.8750MAY</t>
  </si>
  <si>
    <t>T210097McDonald/KFC/StarbucksPESGDFY-3015U134.8750JUN</t>
  </si>
  <si>
    <t>T210097McDonald/KFC/StarbucksPESGDFY-3015U134.8750JUL</t>
  </si>
  <si>
    <t>T210097McDonald/KFC/StarbucksPESGDFY-3015U134.8750AUG</t>
  </si>
  <si>
    <t>T210097McDonald/KFC/StarbucksPESGDFY-3015U134.8750SEP</t>
  </si>
  <si>
    <t>T210097McDonald/KFC/StarbucksPESGDFY-3015U134.8750OCT</t>
  </si>
  <si>
    <t>T210097McDonald/KFC/StarbucksPESGDFY-3015U134.8750NOV</t>
  </si>
  <si>
    <t>T210097McDonald/KFC/StarbucksPESGDFY-3015U134.8750DEC</t>
  </si>
  <si>
    <t>T210097McDonald/KFC/StarbucksPESGDFY-3015U134.8750FEB</t>
  </si>
  <si>
    <t>T210097McDonald/KFC/StarbucksPESGDFY-3509U130.92286313003210APR</t>
  </si>
  <si>
    <t xml:space="preserve">T210097McDonald/KFC/StarbucksPESGDFY-3509U130.92286313003210PHK INV </t>
  </si>
  <si>
    <t>T210097McDonald/KFC/StarbucksPESGDFY-3509U130.92286313003210MAY</t>
  </si>
  <si>
    <t>T210097McDonald/KFC/StarbucksPESGDFY-3509U130.92286313003210JUN</t>
  </si>
  <si>
    <t>T210097McDonald/KFC/StarbucksPESGDFY-3509U130.92286313003210JUL</t>
  </si>
  <si>
    <t>T210097McDonald/KFC/StarbucksPESGDFY-3509U130.92286313003210SEP</t>
  </si>
  <si>
    <t>T210097McDonald/KFC/StarbucksPESGDFY-3509U130.92286313003210OCT</t>
  </si>
  <si>
    <t>T210097McDonald/KFC/StarbucksPESGDFY-3509U130.92286313003210DEC</t>
  </si>
  <si>
    <t>T210097McDonald/KFC/StarbucksPESGDFY-3512U136.3587462501293120MAY</t>
  </si>
  <si>
    <t xml:space="preserve">T210097McDonald/KFC/StarbucksPESGDFY-3512U136.3587462501293120PHK INV </t>
  </si>
  <si>
    <t>T210097McDonald/KFC/StarbucksPESGDFY-3512U136.3587462501293120JUN</t>
  </si>
  <si>
    <t>T210097McDonald/KFC/StarbucksPESGDFY-3512U136.3587462501293120JUL</t>
  </si>
  <si>
    <t>T210097McDonald/KFC/StarbucksPESGDFY-3512U136.3587462501293120FEB</t>
  </si>
  <si>
    <t>T210097McDonald/KFC/StarbucksPESGDFY-3515U148.4392622754491200APR</t>
  </si>
  <si>
    <t xml:space="preserve">T210097McDonald/KFC/StarbucksPESGDFY-3515U148.4392622754491200PHK INV </t>
  </si>
  <si>
    <t>T210097McDonald/KFC/StarbucksPESGDFY-3515U148.4392622754491200MAY</t>
  </si>
  <si>
    <t>T210097McDonald/KFC/StarbucksPESGDFY-3515U148.4392622754491200JUL</t>
  </si>
  <si>
    <t>T210097McDonald/KFC/StarbucksPESGDFY-3515U148.4392622754491200AUG</t>
  </si>
  <si>
    <t>T210097McDonald/KFC/StarbucksPESGDFY-3515U148.4392622754491200SEP</t>
  </si>
  <si>
    <t>T210097McDonald/KFC/StarbucksPESGDFY-3515U148.4392622754491200OCT</t>
  </si>
  <si>
    <t>T210097McDonald/KFC/StarbucksPESGDFY-3515U148.4392622754491200NOV</t>
  </si>
  <si>
    <t>T210097McDonald/KFC/StarbucksPESGDFY-3515U148.4392622754491200JAN</t>
  </si>
  <si>
    <t>T210097McDonald/KFC/StarbucksPESGDFY-3515U148.4392622754491200MAR</t>
  </si>
  <si>
    <t>T210097McDonald/KFC/StarbucksPESGDFY-4009U133.9170APR</t>
  </si>
  <si>
    <t xml:space="preserve">T210097McDonald/KFC/StarbucksPESGDFY-4009U133.9170PHK INV </t>
  </si>
  <si>
    <t>T210097McDonald/KFC/StarbucksPESGDFY-4009U133.9170JUN</t>
  </si>
  <si>
    <t>T210097McDonald/KFC/StarbucksPESGDFY-4009U133.9170JUL</t>
  </si>
  <si>
    <t>T210097McDonald/KFC/StarbucksPESGDFY-4009U133.9170AUG</t>
  </si>
  <si>
    <t>T210097McDonald/KFC/StarbucksPESGDFY-4009U133.9170SEP</t>
  </si>
  <si>
    <t>T210097McDonald/KFC/StarbucksPESGDFY-4009U133.9170NOV</t>
  </si>
  <si>
    <t>T210097McDonald/KFC/StarbucksPESGDFY-4009U133.9170DEC</t>
  </si>
  <si>
    <t>T210097McDonald/KFC/StarbucksPESGDFY-4012U139.8650APR</t>
  </si>
  <si>
    <t xml:space="preserve">T210097McDonald/KFC/StarbucksPESGDFY-4012U139.8650PHK INV </t>
  </si>
  <si>
    <t>T210097McDonald/KFC/StarbucksPESGDFY-4012U139.8650JUL</t>
  </si>
  <si>
    <t>T210097McDonald/KFC/StarbucksPESGDFY-4012U139.8650OCT</t>
  </si>
  <si>
    <t>T210097McDonald/KFC/StarbucksPESGDFY-4012U139.8650DEC</t>
  </si>
  <si>
    <t>T210097McDonald/KFC/StarbucksPESGDFY-4012U139.8650MAR</t>
  </si>
  <si>
    <t>T210097McDonald/KFC/StarbucksPESGDFY-4015U154.7215APR</t>
  </si>
  <si>
    <t xml:space="preserve">T210097McDonald/KFC/StarbucksPESGDFY-4015U154.7215PHK INV </t>
  </si>
  <si>
    <t>T210097McDonald/KFC/StarbucksPESGDFY-4015U154.7215JUN</t>
  </si>
  <si>
    <t>T210097McDonald/KFC/StarbucksPESGDFY-4015U154.7215JUL</t>
  </si>
  <si>
    <t>T210097McDonald/KFC/StarbucksPESGDFY-4015U154.7215AUG</t>
  </si>
  <si>
    <t>T210097McDonald/KFC/StarbucksPESGDFY-4015U154.7215SEP</t>
  </si>
  <si>
    <t>T210097McDonald/KFC/StarbucksPESGDFY-4015U154.7215OCT</t>
  </si>
  <si>
    <t>T210097McDonald/KFC/StarbucksPESGDFY-4015U154.7215NOV</t>
  </si>
  <si>
    <t>T210097McDonald/KFC/StarbucksPESGDFY-4015U154.7215DEC</t>
  </si>
  <si>
    <t>T210097McDonald/KFC/StarbucksPESGDFY-4015U154.7215JAN</t>
  </si>
  <si>
    <t>T210097McDonald/KFC/StarbucksPESGDFY-4015U154.7215FEB</t>
  </si>
  <si>
    <t>T210098CBN: HOTEL AND HOSPITALPESGDFV-12NS37.23250AUG</t>
  </si>
  <si>
    <t xml:space="preserve">T210098CBN: HOTEL AND HOSPITALPESGDFV-12NS37.23250PHK INV </t>
  </si>
  <si>
    <t>T210098CBN: HOTEL AND HOSPITALPESGDFV-12NS37.23250OCT</t>
  </si>
  <si>
    <t>T210098CBN: HOTEL AND HOSPITALPESGDFV-15NS39.5340NOV</t>
  </si>
  <si>
    <t xml:space="preserve">T210098CBN: HOTEL AND HOSPITALPESGDFV-15NS39.5340PHK INV </t>
  </si>
  <si>
    <t>T210098CBN: HOTEL AND HOSPITALPESGDFV-15NS39.5340DEC</t>
  </si>
  <si>
    <t>T210098CBN: HOTEL AND HOSPITALPESGDFV-15NS39.5340JAN</t>
  </si>
  <si>
    <t>T210098CBN: HOTEL AND HOSPITALPESGDFV-15NS39.5340FEB</t>
  </si>
  <si>
    <t>T210098CBN: HOTEL AND HOSPITALPESGDFV-15NS39.5340MAR</t>
  </si>
  <si>
    <t xml:space="preserve">T210098CBN: HOTEL AND HOSPITALPESGDFV-18NF316.46180PHK INV </t>
  </si>
  <si>
    <t>T210098CBN: HOTEL AND HOSPITALPESGDFV-18NS312.16220APR</t>
  </si>
  <si>
    <t xml:space="preserve">T210098CBN: HOTEL AND HOSPITALPESGDFV-18NS312.16220PHK INV </t>
  </si>
  <si>
    <t>T210098CBN: HOTEL AND HOSPITALPESGDFV-18NS312.16220MAY</t>
  </si>
  <si>
    <t>T210098CBN: HOTEL AND HOSPITALPESGDFV-18NS312.16220AUG</t>
  </si>
  <si>
    <t>T210098CBN: HOTEL AND HOSPITALPESGDFV-18NS312.16220OCT</t>
  </si>
  <si>
    <t>T210098CBN: HOTEL AND HOSPITALPESGDFV-18NS312.16220NOV</t>
  </si>
  <si>
    <t>T210098CBN: HOTEL AND HOSPITALPESGDFV-18NS312.16220DEC</t>
  </si>
  <si>
    <t>T210098CBN: HOTEL AND HOSPITALPESGDFV-20NS319.17230APR</t>
  </si>
  <si>
    <t xml:space="preserve">T210098CBN: HOTEL AND HOSPITALPESGDFV-20NS319.17230PHK INV </t>
  </si>
  <si>
    <t>T210098CBN: HOTEL AND HOSPITALPESGDFV-20NS319.17230MAY</t>
  </si>
  <si>
    <t>T210098CBN: HOTEL AND HOSPITALPESGDFV-20NS319.17230AUG</t>
  </si>
  <si>
    <t>T210098CBN: HOTEL AND HOSPITALPESGDFV-20NS319.17230OCT</t>
  </si>
  <si>
    <t>T210098CBN: HOTEL AND HOSPITALPESGDFV-20NS319.17230NOV</t>
  </si>
  <si>
    <t>T210098CBN: HOTEL AND HOSPITALPESGDFV-23NL324.91180MAY</t>
  </si>
  <si>
    <t xml:space="preserve">T210098CBN: HOTEL AND HOSPITALPESGDFV-23NL324.91180PHK INV </t>
  </si>
  <si>
    <t>T210098CBN: HOTEL AND HOSPITALPESGDFV-23NL324.91180JUL</t>
  </si>
  <si>
    <t>T210098CBN: HOTEL AND HOSPITALPESGDFV-23NL324.91180OCT</t>
  </si>
  <si>
    <t>T210098CBN: HOTEL AND HOSPITALPESGDFV-25NF333.6160MAY</t>
  </si>
  <si>
    <t xml:space="preserve">T210098CBN: HOTEL AND HOSPITALPESGDFV-25NF333.6160PHK INV </t>
  </si>
  <si>
    <t>T210098CBN: HOTEL AND HOSPITALPESGDFV-25NF333.6160JUL</t>
  </si>
  <si>
    <t>T210098CBN: HOTEL AND HOSPITALPESGDFV-25NF333.6160AUG</t>
  </si>
  <si>
    <t>T210098CBN: HOTEL AND HOSPITALPESGDFV-25NF333.6160SEP</t>
  </si>
  <si>
    <t>T210098CBN: HOTEL AND HOSPITALPESGDFV-25NF333.6160OCT</t>
  </si>
  <si>
    <t>T210098CBN: HOTEL AND HOSPITALPESGDFV-25NF333.6160JAN</t>
  </si>
  <si>
    <t>T210098CBN: HOTEL AND HOSPITALPESGDFV-25NS330.31100MAY</t>
  </si>
  <si>
    <t xml:space="preserve">T210098CBN: HOTEL AND HOSPITALPESGDFV-25NS330.31100PHK INV </t>
  </si>
  <si>
    <t>T210098CBN: HOTEL AND HOSPITALPESGDFV-25NS330.31100OCT</t>
  </si>
  <si>
    <t>T210098CBN: HOTEL AND HOSPITALPESGDFV-25SM3104.9730APR</t>
  </si>
  <si>
    <t xml:space="preserve">T210098CBN: HOTEL AND HOSPITALPESGDFV-25SM3104.9730PHK INV </t>
  </si>
  <si>
    <t>T210098CBN: HOTEL AND HOSPITALPESGDFV-25SM3104.9730JUN</t>
  </si>
  <si>
    <t>T210098CBN: HOTEL AND HOSPITALPESGDFV-25SM3104.9730JUL</t>
  </si>
  <si>
    <t>T210098CBN: HOTEL AND HOSPITALPESGDFV-25SM3104.9730SEP</t>
  </si>
  <si>
    <t>T210098CBN: HOTEL AND HOSPITALPESGDFV-25SM3104.9730OCT</t>
  </si>
  <si>
    <t>T210098CBN: HOTEL AND HOSPITALPESGDFV-25SM3104.9730NOV</t>
  </si>
  <si>
    <t>T210098CBN: HOTEL AND HOSPITALPESGDFV-25SM3104.9730DEC</t>
  </si>
  <si>
    <t>T210098CBN: HOTEL AND HOSPITALPESGDFV-25SM3104.9730JAN</t>
  </si>
  <si>
    <t>T210098CBN: HOTEL AND HOSPITALPESGDFV-25SM3104.9730FEB</t>
  </si>
  <si>
    <t>T210098CBN: HOTEL AND HOSPITALPESGDFV-25SM3104.9730MAR</t>
  </si>
  <si>
    <t>T210098CBN: HOTEL AND HOSPITALPESGDFV-25SW384.9630APR</t>
  </si>
  <si>
    <t xml:space="preserve">T210098CBN: HOTEL AND HOSPITALPESGDFV-25SW384.9630PHK INV </t>
  </si>
  <si>
    <t>T210098CBN: HOTEL AND HOSPITALPESGDFV-25SW384.9630MAY</t>
  </si>
  <si>
    <t>T210098CBN: HOTEL AND HOSPITALPESGDFV-25SW384.9630JUN</t>
  </si>
  <si>
    <t>T210098CBN: HOTEL AND HOSPITALPESGDFV-25SW384.9630JUL</t>
  </si>
  <si>
    <t>T210098CBN: HOTEL AND HOSPITALPESGDFV-25SW384.9630SEP</t>
  </si>
  <si>
    <t>T210098CBN: HOTEL AND HOSPITALPESGDFV-25SW384.9630OCT</t>
  </si>
  <si>
    <t>T210098CBN: HOTEL AND HOSPITALPESGDFV-25SW384.9630JAN</t>
  </si>
  <si>
    <t>T210098CBN: HOTEL AND HOSPITALPESGDFV-28NX350.8850APR</t>
  </si>
  <si>
    <t xml:space="preserve">T210098CBN: HOTEL AND HOSPITALPESGDFV-28NX350.8850PHK INV </t>
  </si>
  <si>
    <t>T210098CBN: HOTEL AND HOSPITALPESGDFV-28NX350.8850JUN</t>
  </si>
  <si>
    <t>T210098CBN: HOTEL AND HOSPITALPESGDFV-28NX350.8850OCT</t>
  </si>
  <si>
    <t xml:space="preserve">T210099THE METROPOLITAN ELECTRICITYPESGDFV-25GS44.1550PHK INV </t>
  </si>
  <si>
    <t xml:space="preserve">T210099THE METROPOLITAN ELECTRICITYPESGDFV-30GS46.5750PHK INV </t>
  </si>
  <si>
    <t>T210099THE METROPOLITAN ELECTRICITYPESGDFV-35GS48.18350JUL</t>
  </si>
  <si>
    <t xml:space="preserve">T210099THE METROPOLITAN ELECTRICITYPESGDFV-35GS48.18350PHK INV </t>
  </si>
  <si>
    <t xml:space="preserve">T210099THE METROPOLITAN ELECTRICITYPESGDFV-40GS410.22700PHK INV </t>
  </si>
  <si>
    <t>T210093SuetrongFGOFV-SCGPW123.1388APR</t>
  </si>
  <si>
    <t xml:space="preserve">T210093SuetrongFGOFV-SCGPW123.1388PHK INV </t>
  </si>
  <si>
    <t>T210093SuetrongFGOFV-SCGPW123.1388MAY</t>
  </si>
  <si>
    <t>T210093SuetrongFGOFV-SCGPW123.1388JUN</t>
  </si>
  <si>
    <t>T210093SuetrongFGOFV-SCGPW123.1388JUL</t>
  </si>
  <si>
    <t>T210093SuetrongFGOFV-SCGPW123.1388AUG</t>
  </si>
  <si>
    <t>T210093SuetrongFGOFV-SCGPW123.1388SEP</t>
  </si>
  <si>
    <t>T210093SuetrongFGOFV-SCGPW123.1388OCT</t>
  </si>
  <si>
    <t>T210093SuetrongFGOFV-SCGPW123.1388NOV</t>
  </si>
  <si>
    <t>T210093SuetrongFGOFV-SCGPW123.1388DEC</t>
  </si>
  <si>
    <t>T210093SuetrongFGOFV-SCGPW123.1388FEB</t>
  </si>
  <si>
    <t>T210093SuetrongFGOFV-SCGPW123.1388MAR</t>
  </si>
  <si>
    <t>T210095Suetrong - OriginPESGDFV-15CSD104000APR</t>
  </si>
  <si>
    <t xml:space="preserve">T210095Suetrong - OriginPESGDFV-15CSD104000PHK INV </t>
  </si>
  <si>
    <t>T210095Suetrong - OriginPESGDFV-15CSD104000MAY</t>
  </si>
  <si>
    <t>T210095Suetrong - OriginPESGDFV-15CSD104000JUN</t>
  </si>
  <si>
    <t>T210095Suetrong - OriginPESGDFV-15CSD104000JUL</t>
  </si>
  <si>
    <t>T210095Suetrong - OriginPESGDFV-15CSD104000AUG</t>
  </si>
  <si>
    <t>T210095Suetrong - OriginPESGDFV-15CSD104000SEP</t>
  </si>
  <si>
    <t>T210095Suetrong - OriginPESGDFV-15CSD104000FEB</t>
  </si>
  <si>
    <t>T210095Suetrong - OriginPESGDFV-15CSD104000MAR</t>
  </si>
  <si>
    <t>T210095Suetrong - OriginPESGDF-GPT01AKT/RT2.57200APR</t>
  </si>
  <si>
    <t xml:space="preserve">T210095Suetrong - OriginPESGDF-GPT01AKT/RT2.57200PHK INV </t>
  </si>
  <si>
    <t>T210095Suetrong - OriginPESGDF-GPT01AKT/RT2.57200MAY</t>
  </si>
  <si>
    <t>T210095Suetrong - OriginPESGDF-GPT01AKT/RT2.57200JUN</t>
  </si>
  <si>
    <t>T210095Suetrong - OriginPESGDF-GPT01AKT/RT2.57200JUL</t>
  </si>
  <si>
    <t>T210095Suetrong - OriginPESGDF-GPT01AKT/RT2.57200AUG</t>
  </si>
  <si>
    <t>T210095Suetrong - OriginPESGDF-GPT01AKT/RT2.57200SEP</t>
  </si>
  <si>
    <t>T210095Suetrong - OriginPESGDF-GPT01AKT/RT2.57200OCT</t>
  </si>
  <si>
    <t>T210095Suetrong - OriginPESGDF-GPT01AKT/RT2.57200NOV</t>
  </si>
  <si>
    <t>T210095Suetrong - OriginPESGDF-GPT01AKT/RT2.57200DEC</t>
  </si>
  <si>
    <t>T210095Suetrong - OriginPESGDF-GPT01AKT/RT2.57200JAN</t>
  </si>
  <si>
    <t>T210095Suetrong - OriginPESGDF-GPT01AKT/RT2.57200FEB</t>
  </si>
  <si>
    <t>T210095Suetrong - OriginPESGDF-GPT01AKT/RT2.57200MAR</t>
  </si>
  <si>
    <t>T210101DealersPESGDFV-15CSD101000APR</t>
  </si>
  <si>
    <t xml:space="preserve">T210101DealersPESGDFV-15CSD101000PHK INV </t>
  </si>
  <si>
    <t>T210101DealersPESGDFV-15CSD101000MAY</t>
  </si>
  <si>
    <t>T210101DealersPESGDFV-15CSD101000JUN</t>
  </si>
  <si>
    <t>T210101DealersPESGDFV-15CSD101000JUL</t>
  </si>
  <si>
    <t>T210101DealersPESGDFV-15CSD101000AUG</t>
  </si>
  <si>
    <t>T210101DealersPESGDFV-15CSD101000SEP</t>
  </si>
  <si>
    <t>T210101DealersPESGDFV-15CSD101000OCT</t>
  </si>
  <si>
    <t>T210101DealersPESGDFV-15CSD101000NOV</t>
  </si>
  <si>
    <t>T210101DealersPESGDFV-15CSD101000DEC</t>
  </si>
  <si>
    <t>T210101DealersPESGDFV-15CSD101000JAN</t>
  </si>
  <si>
    <t>T210101DealersPESGDFV-15CSD101000FEB</t>
  </si>
  <si>
    <t>T210101DealersPESGDFV-15CSD101000MAR</t>
  </si>
  <si>
    <t>T210102Sotetsu Real Estate hotel PESGDF-JPW50A225.03130APR</t>
  </si>
  <si>
    <t xml:space="preserve">T210102Sotetsu Real Estate hotel PESGDF-JPW50A225.03130PHK INV </t>
  </si>
  <si>
    <t>T210102Sotetsu Real Estate hotel PESGDF-JPW50A225.03130MAY</t>
  </si>
  <si>
    <t>T210102Sotetsu Real Estate hotel PESGDF-JPW50A225.03130JUN</t>
  </si>
  <si>
    <t>T210102Sotetsu Real Estate hotel PESGDF-JPW50A225.03130JUL</t>
  </si>
  <si>
    <t>T210102Sotetsu Real Estate hotel PESGDF-JPW50A225.03130AUG</t>
  </si>
  <si>
    <t>T210102Sotetsu Real Estate hotel PESGDF-JPW50A225.03130SEP</t>
  </si>
  <si>
    <t>T210102Sotetsu Real Estate hotel PESGDF-JPW50A225.03130OCT</t>
  </si>
  <si>
    <t>T210102Sotetsu Real Estate hotel PESGDF-JPW50A225.03130NOV</t>
  </si>
  <si>
    <t>T210102Sotetsu Real Estate hotel PESGDF-JPW50A225.03130DEC</t>
  </si>
  <si>
    <t>T210102Sotetsu Real Estate hotel PESGDF-JPW50A225.03130JAN</t>
  </si>
  <si>
    <t>T210102Sotetsu Real Estate hotel PESGDF-JPW50A225.03130FEB</t>
  </si>
  <si>
    <t>T210102Sotetsu Real Estate hotel PESGDF-JPW50A225.03130MAR</t>
  </si>
  <si>
    <t>T210103CondominiumPESVNFV-17CU912.094900APR</t>
  </si>
  <si>
    <t xml:space="preserve">T210103CondominiumPESVNFV-17CU912.094900PHK INV </t>
  </si>
  <si>
    <t>T210103CondominiumPESVNFV-17CU912.094900MAY</t>
  </si>
  <si>
    <t>T210103CondominiumPESVNFV-17CU912.094900JUN</t>
  </si>
  <si>
    <t>T210103CondominiumPESVNFV-17CU912.094900JUL</t>
  </si>
  <si>
    <t>T210103CondominiumPESVNFV-24CD917.092000APR</t>
  </si>
  <si>
    <t xml:space="preserve">T210103CondominiumPESVNFV-24CD917.092000PHK INV </t>
  </si>
  <si>
    <t>T210103CondominiumPESVNFV-24CD917.092000MAY</t>
  </si>
  <si>
    <t>T210103CondominiumPESVNFV-24CD917.092000JUN</t>
  </si>
  <si>
    <t>T210103CondominiumPESVNFV-24CG919.262800APR</t>
  </si>
  <si>
    <t xml:space="preserve">T210103CondominiumPESVNFV-24CG919.262800PHK INV </t>
  </si>
  <si>
    <t>T210103CondominiumPESVNFV-24CG919.262800MAY</t>
  </si>
  <si>
    <t>T210103CondominiumPESVNFV-24CG919.262800JUN</t>
  </si>
  <si>
    <t>T210103CondominiumPESVNFV-24CU914.924000APR</t>
  </si>
  <si>
    <t xml:space="preserve">T210103CondominiumPESVNFV-24CU914.924000PHK INV </t>
  </si>
  <si>
    <t>T210103CondominiumPESVNFV-24CU914.924000MAY</t>
  </si>
  <si>
    <t>T210103CondominiumPESVNFV-24CU914.924000JUN</t>
  </si>
  <si>
    <t>T210103CondominiumPESVNFV-24CUR219.2520APR</t>
  </si>
  <si>
    <t xml:space="preserve">T210103CondominiumPESVNFV-24CUR219.2520PHK INV </t>
  </si>
  <si>
    <t>T210103CondominiumPESVNFV-24CUR219.2520MAY</t>
  </si>
  <si>
    <t>T210103CondominiumPESVNFV-24CUR219.2520JUN</t>
  </si>
  <si>
    <t>T210103CondominiumPESVNFV-24CUR219.2520JUL</t>
  </si>
  <si>
    <t>T210103CondominiumPESVNFV-24CUR219.2520AUG</t>
  </si>
  <si>
    <t>T210103CondominiumPESVNFV-24CUR219.2520SEP</t>
  </si>
  <si>
    <t>T210103CondominiumPESVNFV-24CUR219.2520OCT</t>
  </si>
  <si>
    <t>T210103CondominiumPESVNFV-24CUR219.2520DEC</t>
  </si>
  <si>
    <t>T210103CondominiumPESVNFV-24CUR219.2520JAN</t>
  </si>
  <si>
    <t>T210103CondominiumPESVNFV-24CUR219.2520FEB</t>
  </si>
  <si>
    <t>T210103CondominiumPESVNFV-24CUR219.2520MAR</t>
  </si>
  <si>
    <t>T210103CondominiumPESVNFV-24CHRV224.3910APR</t>
  </si>
  <si>
    <t xml:space="preserve">T210103CondominiumPESVNFV-24CHRV224.3910PHK INV </t>
  </si>
  <si>
    <t>T210103CondominiumPESVNFV-24CHRV224.3910MAY</t>
  </si>
  <si>
    <t>T210103CondominiumPESVNFV-24CHRV224.3910JUN</t>
  </si>
  <si>
    <t>T210103CondominiumPESVNFV-24CHRV224.3910JUL</t>
  </si>
  <si>
    <t>T210103CondominiumPESVNFV-24CHRV224.3910AUG</t>
  </si>
  <si>
    <t>T210103CondominiumPESVNFV-24CHRV224.3910SEP</t>
  </si>
  <si>
    <t>T210103CondominiumPESVNFV-24CHRV224.3910OCT</t>
  </si>
  <si>
    <t>T210103CondominiumPESVNFV-24CHRV224.3910DEC</t>
  </si>
  <si>
    <t>T210103CondominiumPESVNFV-24CHRV224.3910JAN</t>
  </si>
  <si>
    <t>T210103CondominiumPESVNFV-24CHRV224.3910FEB</t>
  </si>
  <si>
    <t>T210103CondominiumPESVNFV-24CHRV224.3910MAR</t>
  </si>
  <si>
    <t>T210104PLNPESVNFV-17CH913.655000APR</t>
  </si>
  <si>
    <t xml:space="preserve">T210104PLNPESVNFV-17CH913.655000PHK INV </t>
  </si>
  <si>
    <t>T210104PLNPESVNFV-17CH913.655000MAY</t>
  </si>
  <si>
    <t>T210104PLNPESVNFV-17CH913.655000JUN</t>
  </si>
  <si>
    <t>T210105Office buildingPESVNFV-20AY11.7360APR</t>
  </si>
  <si>
    <t xml:space="preserve">T210105Office buildingPESVNFV-20AY11.7360PHK INV </t>
  </si>
  <si>
    <t>T210105Office buildingPESVNFV-20AY11.7360MAY</t>
  </si>
  <si>
    <t>T210105Office buildingPESVNFV-20AY11.7360JUN</t>
  </si>
  <si>
    <t>T210105Office buildingPESVNFV-20AY11.7360JUL</t>
  </si>
  <si>
    <t>T210105Office buildingPESVNFV-20AY11.7360AUG</t>
  </si>
  <si>
    <t>T210105Office buildingPESVNFV-20AY11.7360SEP</t>
  </si>
  <si>
    <t>T210105Office buildingPESVNFV-20AY11.7360NOV</t>
  </si>
  <si>
    <t>T210105Office buildingPESVNFV-20AY11.7360JAN</t>
  </si>
  <si>
    <t>T210105Office buildingPESVNFV-20AY11.7360FEB</t>
  </si>
  <si>
    <t>T210105Office buildingPESVNFV-20AU11.88700APR</t>
  </si>
  <si>
    <t xml:space="preserve">T210105Office buildingPESVNFV-20AU11.88700PHK INV </t>
  </si>
  <si>
    <t>T210105Office buildingPESVNFV-20AU11.88700MAY</t>
  </si>
  <si>
    <t>T210105Office buildingPESVNFV-20AU11.88700JUN</t>
  </si>
  <si>
    <t>T210105Office buildingPESVNFV-20AU11.88700AUG</t>
  </si>
  <si>
    <t>T210105Office buildingPESVNFV-20AU11.88700SEP</t>
  </si>
  <si>
    <t>T210105Office buildingPESVNFV-20AU11.88700DEC</t>
  </si>
  <si>
    <t>T210105Office buildingPESVNFV-20AL12.18550APR</t>
  </si>
  <si>
    <t xml:space="preserve">T210105Office buildingPESVNFV-20AL12.18550PHK INV </t>
  </si>
  <si>
    <t>T210105Office buildingPESVNFV-20AL12.18550MAY</t>
  </si>
  <si>
    <t>T210105Office buildingPESVNFV-20AL12.18550JUN</t>
  </si>
  <si>
    <t>T210105Office buildingPESVNFV-20AL12.18550SEP</t>
  </si>
  <si>
    <t>T210105Office buildingPESVNFV-20AL12.18550NOV</t>
  </si>
  <si>
    <t>T210105Office buildingPESVNFV-20RL12.760APR</t>
  </si>
  <si>
    <t xml:space="preserve">T210105Office buildingPESVNFV-20RL12.760PHK INV </t>
  </si>
  <si>
    <t>T210105Office buildingPESVNFV-20RL12.760MAY</t>
  </si>
  <si>
    <t>T210105Office buildingPESVNFV-20RL12.760JUN</t>
  </si>
  <si>
    <t>T210105Office buildingPESVNFV-20RL12.760JUL</t>
  </si>
  <si>
    <t>T210105Office buildingPESVNFV-20RL12.760SEP</t>
  </si>
  <si>
    <t>T210105Office buildingPESVNFV-20RL12.760OCT</t>
  </si>
  <si>
    <t>T210105Office buildingPESVNFV-20RL12.760NOV</t>
  </si>
  <si>
    <t>T210105Office buildingPESVNFV-20RL12.760DEC</t>
  </si>
  <si>
    <t>T210105Office buildingPESVNFV-20RL12.760JAN</t>
  </si>
  <si>
    <t>T210105Office buildingPESVNFV-20RL12.760FEB</t>
  </si>
  <si>
    <t>T210105Office buildingPESVNFV-20RL12.760MAR</t>
  </si>
  <si>
    <t>T210105Office buildingPESVNFV-25AU12.31400APR</t>
  </si>
  <si>
    <t xml:space="preserve">T210105Office buildingPESVNFV-25AU12.31400PHK INV </t>
  </si>
  <si>
    <t>T210105Office buildingPESVNFV-25AU12.31400MAY</t>
  </si>
  <si>
    <t>T210105Office buildingPESVNFV-25AU12.31400JUN</t>
  </si>
  <si>
    <t>T210105Office buildingPESVNFV-25AU12.31400JUL</t>
  </si>
  <si>
    <t>T210105Office buildingPESVNFV-25AU12.31400SEP</t>
  </si>
  <si>
    <t>T210105Office buildingPESVNFV-25AU12.31400NOV</t>
  </si>
  <si>
    <t>T210105Office buildingPESVNFV-25AU12.31400FEB</t>
  </si>
  <si>
    <t>T210105Office buildingPESVNFV-25RG12.6710APR</t>
  </si>
  <si>
    <t xml:space="preserve">T210105Office buildingPESVNFV-25RG12.6710PHK INV </t>
  </si>
  <si>
    <t>T210105Office buildingPESVNFV-25RG12.6710MAY</t>
  </si>
  <si>
    <t>T210105Office buildingPESVNFV-25RG12.6710JUN</t>
  </si>
  <si>
    <t>T210105Office buildingPESVNFV-25RG12.6710JUL</t>
  </si>
  <si>
    <t>T210105Office buildingPESVNFV-25RG12.6710AUG</t>
  </si>
  <si>
    <t>T210105Office buildingPESVNFV-25RG12.6710SEP</t>
  </si>
  <si>
    <t>T210105Office buildingPESVNFV-25RG12.6710OCT</t>
  </si>
  <si>
    <t>T210105Office buildingPESVNFV-25RG12.6710NOV</t>
  </si>
  <si>
    <t>T210105Office buildingPESVNFV-25RG12.6710JAN</t>
  </si>
  <si>
    <t>T210105Office buildingPESVNFV-25RG12.6710FEB</t>
  </si>
  <si>
    <t>T210105Office buildingPESVNFV-25RG12.6710MAR</t>
  </si>
  <si>
    <t>T210105Office buildingPESVNFV-25AL12.61120APR</t>
  </si>
  <si>
    <t xml:space="preserve">T210105Office buildingPESVNFV-25AL12.61120PHK INV </t>
  </si>
  <si>
    <t>T210105Office buildingPESVNFV-25AL12.61120MAY</t>
  </si>
  <si>
    <t>T210105Office buildingPESVNFV-25AL12.61120JUN</t>
  </si>
  <si>
    <t>T210105Office buildingPESVNFV-25AL12.61120JUL</t>
  </si>
  <si>
    <t>T210105Office buildingPESVNFV-25AL12.61120SEP</t>
  </si>
  <si>
    <t>T210105Office buildingPESVNFV-25AL12.61120NOV</t>
  </si>
  <si>
    <t>T210105Office buildingPESVNFV-25AL12.61120DEC</t>
  </si>
  <si>
    <t>T210105Office buildingPESVNFV-25RL13.0120APR</t>
  </si>
  <si>
    <t xml:space="preserve">T210105Office buildingPESVNFV-25RL13.0120PHK INV </t>
  </si>
  <si>
    <t>T210105Office buildingPESVNFV-25RL13.0120MAY</t>
  </si>
  <si>
    <t>T210105Office buildingPESVNFV-25RL13.0120JUN</t>
  </si>
  <si>
    <t>T210105Office buildingPESVNFV-25RL13.0120JUL</t>
  </si>
  <si>
    <t>T210105Office buildingPESVNFV-25RL13.0120SEP</t>
  </si>
  <si>
    <t>T210105Office buildingPESVNFV-25RL13.0120OCT</t>
  </si>
  <si>
    <t>T210105Office buildingPESVNFV-25RL13.0120NOV</t>
  </si>
  <si>
    <t>T210105Office buildingPESVNFV-25RL13.0120DEC</t>
  </si>
  <si>
    <t>T210105Office buildingPESVNFV-25RL13.0120JAN</t>
  </si>
  <si>
    <t>T210105Office buildingPESVNFV-25RL13.0120FEB</t>
  </si>
  <si>
    <t>T210105Office buildingPESVNFV-25RL13.0120MAR</t>
  </si>
  <si>
    <t>T210105Office buildingPESVNFV-30AU12.84450APR</t>
  </si>
  <si>
    <t xml:space="preserve">T210105Office buildingPESVNFV-30AU12.84450PHK INV </t>
  </si>
  <si>
    <t>T210105Office buildingPESVNFV-30AU12.84450MAY</t>
  </si>
  <si>
    <t>T210105Office buildingPESVNFV-30AU12.84450JUN</t>
  </si>
  <si>
    <t>T210105Office buildingPESVNFV-30AU12.84450SEP</t>
  </si>
  <si>
    <t>T210105Office buildingPESVNFV-30AU12.84450OCT</t>
  </si>
  <si>
    <t>T210105Office buildingPESVNFV-30AU12.84450NOV</t>
  </si>
  <si>
    <t>T210105Office buildingPESVNFV-30AU12.84450DEC</t>
  </si>
  <si>
    <t>T210105Office buildingPESVNFV-30AU12.84450JAN</t>
  </si>
  <si>
    <t>T210105Office buildingPESVNFV-30AU12.84450FEB</t>
  </si>
  <si>
    <t>T210105Office buildingPESVNFV-30AU12.84450MAR</t>
  </si>
  <si>
    <t>T210105Office buildingPESVNFV-30RG13.0720APR</t>
  </si>
  <si>
    <t xml:space="preserve">T210105Office buildingPESVNFV-30RG13.0720PHK INV </t>
  </si>
  <si>
    <t>T210105Office buildingPESVNFV-30RG13.0720MAY</t>
  </si>
  <si>
    <t>T210105Office buildingPESVNFV-30RG13.0720JUN</t>
  </si>
  <si>
    <t>T210105Office buildingPESVNFV-30RG13.0720JUL</t>
  </si>
  <si>
    <t>T210105Office buildingPESVNFV-30RG13.0720AUG</t>
  </si>
  <si>
    <t>T210105Office buildingPESVNFV-30RG13.0720SEP</t>
  </si>
  <si>
    <t>T210105Office buildingPESVNFV-30RG13.0720OCT</t>
  </si>
  <si>
    <t>T210105Office buildingPESVNFV-30RG13.0720DEC</t>
  </si>
  <si>
    <t>T210105Office buildingPESVNFV-30RG13.0720JAN</t>
  </si>
  <si>
    <t>T210105Office buildingPESVNFV-30RG13.0720FEB</t>
  </si>
  <si>
    <t>T210105Office buildingPESVNFV-30RG13.0720MAR</t>
  </si>
  <si>
    <t>T210105Office buildingPESVNFV-30AL13.37250APR</t>
  </si>
  <si>
    <t xml:space="preserve">T210105Office buildingPESVNFV-30AL13.37250PHK INV </t>
  </si>
  <si>
    <t>T210105Office buildingPESVNFV-30AL13.37250MAY</t>
  </si>
  <si>
    <t>T210105Office buildingPESVNFV-30AL13.37250JUN</t>
  </si>
  <si>
    <t>T210105Office buildingPESVNFV-30AL13.37250JUL</t>
  </si>
  <si>
    <t>T210105Office buildingPESVNFV-30AL13.37250AUG</t>
  </si>
  <si>
    <t>T210105Office buildingPESVNFV-30AL13.37250SEP</t>
  </si>
  <si>
    <t>T210105Office buildingPESVNFV-30AL13.37250OCT</t>
  </si>
  <si>
    <t>T210105Office buildingPESVNFV-15WUT41.5350APR</t>
  </si>
  <si>
    <t xml:space="preserve">T210105Office buildingPESVNFV-15WUT41.5350PHK INV </t>
  </si>
  <si>
    <t>T210105Office buildingPESVNFV-15WUT41.5350MAY</t>
  </si>
  <si>
    <t>T210105Office buildingPESVNFV-15WUT41.5350JUN</t>
  </si>
  <si>
    <t>T210105Office buildingPESVNFV-15WUT41.5350AUG</t>
  </si>
  <si>
    <t>T210105Office buildingPESVNFV-15WUT41.5350SEP</t>
  </si>
  <si>
    <t>T210105Office buildingPESVNFV-15WUT41.5350OCT</t>
  </si>
  <si>
    <t>T210105Office buildingPESVNFV-15WUT41.5350DEC</t>
  </si>
  <si>
    <t>T210105Office buildingPESVNFV-15WUT41.5350JAN</t>
  </si>
  <si>
    <t>T210105Office buildingPESVNFV-15WUT41.5350FEB</t>
  </si>
  <si>
    <t>T210105Office buildingPESVNFV-15WUT41.5350MAR</t>
  </si>
  <si>
    <t>T210105Office buildingPESVNFV-15WAT21.5850APR</t>
  </si>
  <si>
    <t xml:space="preserve">T210105Office buildingPESVNFV-15WAT21.5850PHK INV </t>
  </si>
  <si>
    <t>T210105Office buildingPESVNFV-15WAT21.5850MAY</t>
  </si>
  <si>
    <t>T210105Office buildingPESVNFV-15WAT21.5850JUN</t>
  </si>
  <si>
    <t>T210105Office buildingPESVNFV-15WAT21.5850AUG</t>
  </si>
  <si>
    <t>T210105Office buildingPESVNFV-15WAT21.5850SEP</t>
  </si>
  <si>
    <t>T210105Office buildingPESVNFV-15WAT21.5850OCT</t>
  </si>
  <si>
    <t>T210105Office buildingPESVNFV-15WAT21.5850DEC</t>
  </si>
  <si>
    <t>T210105Office buildingPESVNFV-15WAT21.5850JAN</t>
  </si>
  <si>
    <t>T210105Office buildingPESVNFV-15WAT21.5850FEB</t>
  </si>
  <si>
    <t>T210105Office buildingPESVNFV-20WUT41.7150APR</t>
  </si>
  <si>
    <t xml:space="preserve">T210105Office buildingPESVNFV-20WUT41.7150PHK INV </t>
  </si>
  <si>
    <t>T210105Office buildingPESVNFV-20WUT41.7150MAY</t>
  </si>
  <si>
    <t>T210105Office buildingPESVNFV-20WUT41.7150JUN</t>
  </si>
  <si>
    <t>T210105Office buildingPESVNFV-20WUT41.7150AUG</t>
  </si>
  <si>
    <t>T210105Office buildingPESVNFV-20WUT41.7150SEP</t>
  </si>
  <si>
    <t>T210105Office buildingPESVNFV-20WUT41.7150OCT</t>
  </si>
  <si>
    <t>T210105Office buildingPESVNFV-20WUT41.7150DEC</t>
  </si>
  <si>
    <t>T210105Office buildingPESVNFV-20WUT41.7150FEB</t>
  </si>
  <si>
    <t>T210105Office buildingPESVNFV-20WAT21.7780APR</t>
  </si>
  <si>
    <t xml:space="preserve">T210105Office buildingPESVNFV-20WAT21.7780PHK INV </t>
  </si>
  <si>
    <t>T210105Office buildingPESVNFV-20WAT21.7780MAY</t>
  </si>
  <si>
    <t>T210105Office buildingPESVNFV-20WAT21.7780JUN</t>
  </si>
  <si>
    <t>T210105Office buildingPESVNFV-20WAT21.7780AUG</t>
  </si>
  <si>
    <t>T210105Office buildingPESVNFV-20WAT21.7780SEP</t>
  </si>
  <si>
    <t>T210105Office buildingPESVNFV-20WAT21.7780DEC</t>
  </si>
  <si>
    <t>T210105Office buildingPESVNFV-20WAT21.7780JAN</t>
  </si>
  <si>
    <t>T210105Office buildingPESVNFV-20WAT21.7780MAR</t>
  </si>
  <si>
    <t>T210106Hotel &amp; Office buildingPESGDFV-10CG26.64150APR</t>
  </si>
  <si>
    <t xml:space="preserve">T210106Hotel &amp; Office buildingPESGDFV-10CG26.64150PHK INV </t>
  </si>
  <si>
    <t>T210106Hotel &amp; Office buildingPESGDFV-10CG26.64150MAY</t>
  </si>
  <si>
    <t>T210106Hotel &amp; Office buildingPESGDFV-10CG26.64150JUN</t>
  </si>
  <si>
    <t>T210106Hotel &amp; Office buildingPESGDFV-10CG26.64150DEC</t>
  </si>
  <si>
    <t>T210106Hotel &amp; Office buildingPESGDFV-10CG26.64150JAN</t>
  </si>
  <si>
    <t>T210106Hotel &amp; Office buildingPESGDFV-10CG26.64150MAR</t>
  </si>
  <si>
    <t>T210106Hotel &amp; Office buildingPESGDFV-12CG27.31400APR</t>
  </si>
  <si>
    <t xml:space="preserve">T210106Hotel &amp; Office buildingPESGDFV-12CG27.31400PHK INV </t>
  </si>
  <si>
    <t>T210106Hotel &amp; Office buildingPESGDFV-12CG27.31400MAY</t>
  </si>
  <si>
    <t>T210106Hotel &amp; Office buildingPESGDFV-12CG27.31400JUN</t>
  </si>
  <si>
    <t>T210106Hotel &amp; Office buildingPESGDFV-12CG27.31400JUL</t>
  </si>
  <si>
    <t>T210106Hotel &amp; Office buildingPESGDFV-12CG27.31400OCT</t>
  </si>
  <si>
    <t>T210106Hotel &amp; Office buildingPESGDFV-12CG27.31400DEC</t>
  </si>
  <si>
    <t>T210106Hotel &amp; Office buildingPESGDFV-12CG27.31400JAN</t>
  </si>
  <si>
    <t>T210106Hotel &amp; Office buildingPESGDFV-12CG27.31400FEB</t>
  </si>
  <si>
    <t>T210106Hotel &amp; Office buildingPESGDFV-14CG27.93800APR</t>
  </si>
  <si>
    <t xml:space="preserve">T210106Hotel &amp; Office buildingPESGDFV-14CG27.93800PHK INV </t>
  </si>
  <si>
    <t>T210106Hotel &amp; Office buildingPESGDFV-14CG27.93800MAY</t>
  </si>
  <si>
    <t>T210106Hotel &amp; Office buildingPESGDFV-14CG27.93800JUN</t>
  </si>
  <si>
    <t>T210106Hotel &amp; Office buildingPESGDFV-16CG210.2400APR</t>
  </si>
  <si>
    <t xml:space="preserve">T210106Hotel &amp; Office buildingPESGDFV-16CG210.2400PHK INV </t>
  </si>
  <si>
    <t>T210106Hotel &amp; Office buildingPESGDFV-16CG210.2400MAY</t>
  </si>
  <si>
    <t>T210106Hotel &amp; Office buildingPESGDFV-16CG210.2400JUN</t>
  </si>
  <si>
    <t>T210106Hotel &amp; Office buildingPESGDFV-17CG212.77600APR</t>
  </si>
  <si>
    <t xml:space="preserve">T210106Hotel &amp; Office buildingPESGDFV-17CG212.77600PHK INV </t>
  </si>
  <si>
    <t>T210106Hotel &amp; Office buildingPESGDFV-17CG212.77600MAY</t>
  </si>
  <si>
    <t>T210106Hotel &amp; Office buildingPESGDFV-17CG212.77600JUN</t>
  </si>
  <si>
    <t>T210106Hotel &amp; Office buildingPESGDFV-19CG215.21350APR</t>
  </si>
  <si>
    <t xml:space="preserve">T210106Hotel &amp; Office buildingPESGDFV-19CG215.21350PHK INV </t>
  </si>
  <si>
    <t>T210106Hotel &amp; Office buildingPESGDFV-19CG215.21350MAY</t>
  </si>
  <si>
    <t>T210106Hotel &amp; Office buildingPESGDFV-19CG215.21350JUN</t>
  </si>
  <si>
    <t>T210106Hotel &amp; Office buildingPESGDFV-19CG215.21350JAN</t>
  </si>
  <si>
    <t>T210106Hotel &amp; Office buildingPESGDFV-19CG215.21350FEB</t>
  </si>
  <si>
    <t>T210106Hotel &amp; Office buildingPESGDFV-21CG225.42600APR</t>
  </si>
  <si>
    <t xml:space="preserve">T210106Hotel &amp; Office buildingPESGDFV-21CG225.42600PHK INV </t>
  </si>
  <si>
    <t>T210106Hotel &amp; Office buildingPESGDFV-21CG225.42600MAY</t>
  </si>
  <si>
    <t>T210106Hotel &amp; Office buildingPESGDFV-21CG225.42600JUN</t>
  </si>
  <si>
    <t>T210107Residential PJPESVNFV-20TGU62.36500APR</t>
  </si>
  <si>
    <t xml:space="preserve">T210107Residential PJPESVNFV-20TGU62.36500PHK INV </t>
  </si>
  <si>
    <t>T210107Residential PJPESVNFV-20TGU62.36500MAY</t>
  </si>
  <si>
    <t>T210107Residential PJPESVNFV-20TGU62.36500JUN</t>
  </si>
  <si>
    <t>T210107Residential PJPESVNFV-20TGU62.36500JUL</t>
  </si>
  <si>
    <t>T210107Residential PJPESVNFV-20TGU62.36500AUG</t>
  </si>
  <si>
    <t>T210107Residential PJPESVNFV-20TGU62.36500SEP</t>
  </si>
  <si>
    <t>T210107Residential PJPESVNFV-20TGU62.36500JAN</t>
  </si>
  <si>
    <t>T210108Enrich MARQPESGDFY-EB90S12.7562APR</t>
  </si>
  <si>
    <t xml:space="preserve">T210108Enrich MARQPESGDFY-EB90S12.7562PHK INV </t>
  </si>
  <si>
    <t>T210108Enrich MARQPESGDFY-EB90S12.7562MAY</t>
  </si>
  <si>
    <t>T210108Enrich MARQPESGDFY-EB90S12.7562JUN</t>
  </si>
  <si>
    <t>T210108Enrich MARQPESGDFY-EB90S12.7562JUL</t>
  </si>
  <si>
    <t>T210108Enrich MARQPESGDFY-EB90S12.7562NOV</t>
  </si>
  <si>
    <t>T210108Enrich MARQPESGDFY-EB90S12.7562DEC</t>
  </si>
  <si>
    <t>T210108Enrich MARQPESGDFY-EB90S12.7562JAN</t>
  </si>
  <si>
    <t>T210108Enrich MARQPESGDFY-EB90S12.7562FEB</t>
  </si>
  <si>
    <t>T210108Enrich MARQPESGDFY-EB90S12.7562MAR</t>
  </si>
  <si>
    <t>T210108Enrich MARQPESGDFY-E25PM124.6731APR</t>
  </si>
  <si>
    <t xml:space="preserve">T210108Enrich MARQPESGDFY-E25PM124.6731PHK INV </t>
  </si>
  <si>
    <t>T210108Enrich MARQPESGDFY-E25PM124.6731MAY</t>
  </si>
  <si>
    <t>T210108Enrich MARQPESGDFY-E25PM124.6731JUN</t>
  </si>
  <si>
    <t>T210108Enrich MARQPESGDFY-E25PM124.6731JUL</t>
  </si>
  <si>
    <t>T210108Enrich MARQPESGDFY-E25PM124.6731NOV</t>
  </si>
  <si>
    <t>T210108Enrich MARQPESGDFY-E25PM124.6731DEC</t>
  </si>
  <si>
    <t>T210108Enrich MARQPESGDFY-E25PM124.6731JAN</t>
  </si>
  <si>
    <t>T210108Enrich MARQPESGDFY-E25PM124.6731FEB</t>
  </si>
  <si>
    <t>T210108Enrich MARQPESGDFY-E25PM124.6731MAR</t>
  </si>
  <si>
    <t>T210108Enrich MARQPESGDFY-E25PM1L24.6731APR</t>
  </si>
  <si>
    <t xml:space="preserve">T210108Enrich MARQPESGDFY-E25PM1L24.6731PHK INV </t>
  </si>
  <si>
    <t>T210108Enrich MARQPESGDFY-E25PM1L24.6731MAY</t>
  </si>
  <si>
    <t>T210108Enrich MARQPESGDFY-E25PM1L24.6731JUN</t>
  </si>
  <si>
    <t>T210108Enrich MARQPESGDFY-E25PM1L24.6731JUL</t>
  </si>
  <si>
    <t>T210108Enrich MARQPESGDFY-E25PM1L24.6731NOV</t>
  </si>
  <si>
    <t>T210108Enrich MARQPESGDFY-E25PM1L24.6731DEC</t>
  </si>
  <si>
    <t>T210108Enrich MARQPESGDFY-E25PM1L24.6731JAN</t>
  </si>
  <si>
    <t>T210108Enrich MARQPESGDFY-E25PM1L24.6731FEB</t>
  </si>
  <si>
    <t>T210108Enrich MARQPESGDFY-E25PM1L24.6731MAR</t>
  </si>
  <si>
    <t>APR No Invoice</t>
  </si>
  <si>
    <t>MAY No Invoice</t>
  </si>
  <si>
    <t>JUN No Invoice</t>
  </si>
  <si>
    <t>AUG No Invoice</t>
  </si>
  <si>
    <t>OCT No Invoice</t>
  </si>
  <si>
    <t>NOV No Invoice</t>
  </si>
  <si>
    <t>JUL No Invoice</t>
  </si>
  <si>
    <t>SEP No Invoice</t>
  </si>
  <si>
    <t>DEC No Invoice</t>
  </si>
  <si>
    <t>T210049ASPEN TREEPESGDFY-E15PM1100.18131JUL</t>
  </si>
  <si>
    <t>T210049ASPEN TREEPESGDFY-E15PM1100.18131SEP</t>
  </si>
  <si>
    <t>T210049ASPEN TREEPESGDFY-E15PM1100.18131DEC</t>
  </si>
  <si>
    <t>T210049ASPEN TREEPESGDFY-EB90S111.73139APR</t>
  </si>
  <si>
    <t>T210049ASPEN TREEPESGDFY-EB90S111.73139JUN</t>
  </si>
  <si>
    <t>T210049ASPEN TREEPESGDFY-EB90S111.73139SEP</t>
  </si>
  <si>
    <t>T210049ASPEN TREEPESGDFY-EB90S111.73139DEC</t>
  </si>
  <si>
    <t>T210049ASPEN TREEPESGDFY-EB90S111.73139MAR</t>
  </si>
  <si>
    <t>T210096Police Hospital Phase 2PESGDFV-27CH93.894489895300713900JUN</t>
  </si>
  <si>
    <t>T210096Police Hospital Phase 2PESGDFV-27CH93.894489895300713900NOV</t>
  </si>
  <si>
    <t>T210096Police Hospital Phase 2PESGDFV-27CH93.894489895300713900DEC</t>
  </si>
  <si>
    <t>T210096Police Hospital Phase 2PESGDFV-27CH93.894489895300713900JAN</t>
  </si>
  <si>
    <t>T210096Police Hospital Phase 2PESGDFV-27CH93.894489895300713900FEB</t>
  </si>
  <si>
    <t>T210096Police Hospital Phase 2PESGDFV-27CH93.894489895300713900MAR</t>
  </si>
  <si>
    <t>T210096Police Hospital Phase 2PESGDFV-32CD99.749767280305662000JUN</t>
  </si>
  <si>
    <t>T210096Police Hospital Phase 2PESGDFV-32CD99.749767280305662000JUL</t>
  </si>
  <si>
    <t>T210096Police Hospital Phase 2PESGDFV-32CD99.749767280305662000AUG</t>
  </si>
  <si>
    <t>T210096Police Hospital Phase 2PESGDFV-32CD99.749767280305662000DEC</t>
  </si>
  <si>
    <t>T210096Police Hospital Phase 2PESGDFV-32CD99.749767280305662000JAN</t>
  </si>
  <si>
    <t>T210096Police Hospital Phase 2PESGDFV-32CD99.749767280305662000FEB</t>
  </si>
  <si>
    <t>T210096Police Hospital Phase 2PESGDFV-32CD99.749767280305662000MAR</t>
  </si>
  <si>
    <t>T210097McDonald/KFC/StarbucksPESGDFY-3009U118.3350APR</t>
  </si>
  <si>
    <t>T210097McDonald/KFC/StarbucksPESGDFY-3009U118.3350MAY</t>
  </si>
  <si>
    <t>T210097McDonald/KFC/StarbucksPESGDFY-3009U118.3350JUN</t>
  </si>
  <si>
    <t>T210097McDonald/KFC/StarbucksPESGDFY-3009U118.3350AUG</t>
  </si>
  <si>
    <t>T210097McDonald/KFC/StarbucksPESGDFY-3009U118.3350SEP</t>
  </si>
  <si>
    <t>T210097McDonald/KFC/StarbucksPESGDFY-3009U118.3350OCT</t>
  </si>
  <si>
    <t>T210097McDonald/KFC/StarbucksPESGDFY-3009U118.3350NOV</t>
  </si>
  <si>
    <t>T210097McDonald/KFC/StarbucksPESGDFY-3009U118.3350DEC</t>
  </si>
  <si>
    <t>T210097McDonald/KFC/StarbucksPESGDFY-3009U118.3350JAN</t>
  </si>
  <si>
    <t>T210097McDonald/KFC/StarbucksPESGDFY-3009U118.3350FEB</t>
  </si>
  <si>
    <t>T210097McDonald/KFC/StarbucksPESGDFY-3009U118.3350MAR</t>
  </si>
  <si>
    <t>T210097McDonald/KFC/StarbucksPESGDFY-3012U120.18310APR</t>
  </si>
  <si>
    <t>T210097McDonald/KFC/StarbucksPESGDFY-3012U120.18310MAY</t>
  </si>
  <si>
    <t>T210097McDonald/KFC/StarbucksPESGDFY-3012U120.18310JUN</t>
  </si>
  <si>
    <t>T210097McDonald/KFC/StarbucksPESGDFY-3012U120.18310JUL</t>
  </si>
  <si>
    <t>T210097McDonald/KFC/StarbucksPESGDFY-3012U120.18310AUG</t>
  </si>
  <si>
    <t>T210097McDonald/KFC/StarbucksPESGDFY-3012U120.18310SEP</t>
  </si>
  <si>
    <t>T210097McDonald/KFC/StarbucksPESGDFY-3012U120.18310OCT</t>
  </si>
  <si>
    <t>T210097McDonald/KFC/StarbucksPESGDFY-3012U120.18310NOV</t>
  </si>
  <si>
    <t>T210097McDonald/KFC/StarbucksPESGDFY-3012U120.18310DEC</t>
  </si>
  <si>
    <t>T210097McDonald/KFC/StarbucksPESGDFY-3012U120.18310JAN</t>
  </si>
  <si>
    <t>T210097McDonald/KFC/StarbucksPESGDFY-3012U120.18310FEB</t>
  </si>
  <si>
    <t>T210097McDonald/KFC/StarbucksPESGDFY-3015U134.8750JAN</t>
  </si>
  <si>
    <t>T210097McDonald/KFC/StarbucksPESGDFY-3015U134.8750MAR</t>
  </si>
  <si>
    <t>T210097McDonald/KFC/StarbucksPESGDFY-3509U130.92286313003210AUG</t>
  </si>
  <si>
    <t>T210097McDonald/KFC/StarbucksPESGDFY-3509U130.92286313003210NOV</t>
  </si>
  <si>
    <t>T210097McDonald/KFC/StarbucksPESGDFY-3509U130.92286313003210JAN</t>
  </si>
  <si>
    <t>T210097McDonald/KFC/StarbucksPESGDFY-3509U130.92286313003210FEB</t>
  </si>
  <si>
    <t>T210097McDonald/KFC/StarbucksPESGDFY-3509U130.92286313003210MAR</t>
  </si>
  <si>
    <t>T210097McDonald/KFC/StarbucksPESGDFY-3512U136.3587462501293120APR</t>
  </si>
  <si>
    <t>T210097McDonald/KFC/StarbucksPESGDFY-3512U136.3587462501293120AUG</t>
  </si>
  <si>
    <t>T210097McDonald/KFC/StarbucksPESGDFY-3512U136.3587462501293120SEP</t>
  </si>
  <si>
    <t>T210097McDonald/KFC/StarbucksPESGDFY-3512U136.3587462501293120OCT</t>
  </si>
  <si>
    <t>T210097McDonald/KFC/StarbucksPESGDFY-3512U136.3587462501293120NOV</t>
  </si>
  <si>
    <t>T210097McDonald/KFC/StarbucksPESGDFY-3512U136.3587462501293120DEC</t>
  </si>
  <si>
    <t>T210097McDonald/KFC/StarbucksPESGDFY-3512U136.3587462501293120JAN</t>
  </si>
  <si>
    <t>T210097McDonald/KFC/StarbucksPESGDFY-3512U136.3587462501293120MAR</t>
  </si>
  <si>
    <t>T210097McDonald/KFC/StarbucksPESGDFY-3515U148.4392622754491200JUN</t>
  </si>
  <si>
    <t>T210097McDonald/KFC/StarbucksPESGDFY-3515U148.4392622754491200DEC</t>
  </si>
  <si>
    <t>T210097McDonald/KFC/StarbucksPESGDFY-3515U148.4392622754491200FEB</t>
  </si>
  <si>
    <t>T210097McDonald/KFC/StarbucksPESGDFY-4009U133.9170MAY</t>
  </si>
  <si>
    <t>T210097McDonald/KFC/StarbucksPESGDFY-4009U133.9170OCT</t>
  </si>
  <si>
    <t>T210097McDonald/KFC/StarbucksPESGDFY-4009U133.9170JAN</t>
  </si>
  <si>
    <t>T210097McDonald/KFC/StarbucksPESGDFY-4009U133.9170FEB</t>
  </si>
  <si>
    <t>T210097McDonald/KFC/StarbucksPESGDFY-4009U133.9170MAR</t>
  </si>
  <si>
    <t>T210097McDonald/KFC/StarbucksPESGDFY-4012U139.8650MAY</t>
  </si>
  <si>
    <t>T210097McDonald/KFC/StarbucksPESGDFY-4012U139.8650JUN</t>
  </si>
  <si>
    <t>T210097McDonald/KFC/StarbucksPESGDFY-4012U139.8650AUG</t>
  </si>
  <si>
    <t>T210097McDonald/KFC/StarbucksPESGDFY-4012U139.8650SEP</t>
  </si>
  <si>
    <t>T210097McDonald/KFC/StarbucksPESGDFY-4012U139.8650NOV</t>
  </si>
  <si>
    <t>T210097McDonald/KFC/StarbucksPESGDFY-4012U139.8650JAN</t>
  </si>
  <si>
    <t>T210097McDonald/KFC/StarbucksPESGDFY-4012U139.8650FEB</t>
  </si>
  <si>
    <t>T210097McDonald/KFC/StarbucksPESGDFY-4015U154.7215MAY</t>
  </si>
  <si>
    <t>T210097McDonald/KFC/StarbucksPESGDFY-4015U154.7215MAR</t>
  </si>
  <si>
    <t>T210098CBN: HOTEL AND HOSPITALPESGDFV-12NS37.23250APR</t>
  </si>
  <si>
    <t>T210098CBN: HOTEL AND HOSPITALPESGDFV-12NS37.23250MAY</t>
  </si>
  <si>
    <t>T210098CBN: HOTEL AND HOSPITALPESGDFV-12NS37.23250JUN</t>
  </si>
  <si>
    <t>T210098CBN: HOTEL AND HOSPITALPESGDFV-12NS37.23250JUL</t>
  </si>
  <si>
    <t>T210098CBN: HOTEL AND HOSPITALPESGDFV-12NS37.23250SEP</t>
  </si>
  <si>
    <t>T210098CBN: HOTEL AND HOSPITALPESGDFV-12NS37.23250NOV</t>
  </si>
  <si>
    <t>T210098CBN: HOTEL AND HOSPITALPESGDFV-12NS37.23250DEC</t>
  </si>
  <si>
    <t>T210098CBN: HOTEL AND HOSPITALPESGDFV-12NS37.23250JAN</t>
  </si>
  <si>
    <t>T210098CBN: HOTEL AND HOSPITALPESGDFV-12NS37.23250FEB</t>
  </si>
  <si>
    <t>T210098CBN: HOTEL AND HOSPITALPESGDFV-12NS37.23250MAR</t>
  </si>
  <si>
    <t>T210098CBN: HOTEL AND HOSPITALPESGDFV-15NS39.5340APR</t>
  </si>
  <si>
    <t>T210098CBN: HOTEL AND HOSPITALPESGDFV-15NS39.5340MAY</t>
  </si>
  <si>
    <t>T210098CBN: HOTEL AND HOSPITALPESGDFV-15NS39.5340JUN</t>
  </si>
  <si>
    <t>T210098CBN: HOTEL AND HOSPITALPESGDFV-15NS39.5340JUL</t>
  </si>
  <si>
    <t>T210098CBN: HOTEL AND HOSPITALPESGDFV-15NS39.5340AUG</t>
  </si>
  <si>
    <t>T210098CBN: HOTEL AND HOSPITALPESGDFV-15NS39.5340SEP</t>
  </si>
  <si>
    <t>T210098CBN: HOTEL AND HOSPITALPESGDFV-15NS39.5340OCT</t>
  </si>
  <si>
    <t>T210098CBN: HOTEL AND HOSPITALPESGDFV-18NF316.46180APR</t>
  </si>
  <si>
    <t>T210098CBN: HOTEL AND HOSPITALPESGDFV-18NF316.46180MAY</t>
  </si>
  <si>
    <t>T210098CBN: HOTEL AND HOSPITALPESGDFV-18NF316.46180JUN</t>
  </si>
  <si>
    <t>T210098CBN: HOTEL AND HOSPITALPESGDFV-18NF316.46180JUL</t>
  </si>
  <si>
    <t>T210098CBN: HOTEL AND HOSPITALPESGDFV-18NF316.46180AUG</t>
  </si>
  <si>
    <t>T210098CBN: HOTEL AND HOSPITALPESGDFV-18NF316.46180SEP</t>
  </si>
  <si>
    <t>T210098CBN: HOTEL AND HOSPITALPESGDFV-18NF316.46180OCT</t>
  </si>
  <si>
    <t>T210098CBN: HOTEL AND HOSPITALPESGDFV-18NF316.46180NOV</t>
  </si>
  <si>
    <t>T210098CBN: HOTEL AND HOSPITALPESGDFV-18NF316.46180DEC</t>
  </si>
  <si>
    <t>T210098CBN: HOTEL AND HOSPITALPESGDFV-18NF316.46180JAN</t>
  </si>
  <si>
    <t>T210098CBN: HOTEL AND HOSPITALPESGDFV-18NF316.46180FEB</t>
  </si>
  <si>
    <t>T210098CBN: HOTEL AND HOSPITALPESGDFV-18NF316.46180MAR</t>
  </si>
  <si>
    <t>T210098CBN: HOTEL AND HOSPITALPESGDFV-18NS312.16220JUN</t>
  </si>
  <si>
    <t>T210098CBN: HOTEL AND HOSPITALPESGDFV-18NS312.16220JUL</t>
  </si>
  <si>
    <t>T210098CBN: HOTEL AND HOSPITALPESGDFV-18NS312.16220SEP</t>
  </si>
  <si>
    <t>T210098CBN: HOTEL AND HOSPITALPESGDFV-18NS312.16220JAN</t>
  </si>
  <si>
    <t>T210098CBN: HOTEL AND HOSPITALPESGDFV-18NS312.16220FEB</t>
  </si>
  <si>
    <t>T210098CBN: HOTEL AND HOSPITALPESGDFV-18NS312.16220MAR</t>
  </si>
  <si>
    <t>T210098CBN: HOTEL AND HOSPITALPESGDFV-20NS319.17230JUN</t>
  </si>
  <si>
    <t>T210098CBN: HOTEL AND HOSPITALPESGDFV-20NS319.17230JUL</t>
  </si>
  <si>
    <t>T210098CBN: HOTEL AND HOSPITALPESGDFV-20NS319.17230SEP</t>
  </si>
  <si>
    <t>T210098CBN: HOTEL AND HOSPITALPESGDFV-20NS319.17230DEC</t>
  </si>
  <si>
    <t>T210098CBN: HOTEL AND HOSPITALPESGDFV-20NS319.17230JAN</t>
  </si>
  <si>
    <t>T210098CBN: HOTEL AND HOSPITALPESGDFV-20NS319.17230FEB</t>
  </si>
  <si>
    <t>T210098CBN: HOTEL AND HOSPITALPESGDFV-20NS319.17230MAR</t>
  </si>
  <si>
    <t>T210098CBN: HOTEL AND HOSPITALPESGDFV-23NL324.91180APR</t>
  </si>
  <si>
    <t>T210098CBN: HOTEL AND HOSPITALPESGDFV-23NL324.91180JUN</t>
  </si>
  <si>
    <t>T210098CBN: HOTEL AND HOSPITALPESGDFV-23NL324.91180AUG</t>
  </si>
  <si>
    <t>T210098CBN: HOTEL AND HOSPITALPESGDFV-23NL324.91180SEP</t>
  </si>
  <si>
    <t>T210098CBN: HOTEL AND HOSPITALPESGDFV-23NL324.91180NOV</t>
  </si>
  <si>
    <t>T210098CBN: HOTEL AND HOSPITALPESGDFV-23NL324.91180DEC</t>
  </si>
  <si>
    <t>T210098CBN: HOTEL AND HOSPITALPESGDFV-23NL324.91180JAN</t>
  </si>
  <si>
    <t>T210098CBN: HOTEL AND HOSPITALPESGDFV-23NL324.91180FEB</t>
  </si>
  <si>
    <t>T210098CBN: HOTEL AND HOSPITALPESGDFV-23NL324.91180MAR</t>
  </si>
  <si>
    <t>T210098CBN: HOTEL AND HOSPITALPESGDFV-25NF333.6160APR</t>
  </si>
  <si>
    <t>T210098CBN: HOTEL AND HOSPITALPESGDFV-25NF333.6160JUN</t>
  </si>
  <si>
    <t>T210098CBN: HOTEL AND HOSPITALPESGDFV-25NF333.6160NOV</t>
  </si>
  <si>
    <t>T210098CBN: HOTEL AND HOSPITALPESGDFV-25NF333.6160DEC</t>
  </si>
  <si>
    <t>T210098CBN: HOTEL AND HOSPITALPESGDFV-25NF333.6160FEB</t>
  </si>
  <si>
    <t>T210098CBN: HOTEL AND HOSPITALPESGDFV-25NF333.6160MAR</t>
  </si>
  <si>
    <t>T210098CBN: HOTEL AND HOSPITALPESGDFV-25NS330.31100APR</t>
  </si>
  <si>
    <t>T210098CBN: HOTEL AND HOSPITALPESGDFV-25NS330.31100JUN</t>
  </si>
  <si>
    <t>T210098CBN: HOTEL AND HOSPITALPESGDFV-25NS330.31100JUL</t>
  </si>
  <si>
    <t>T210098CBN: HOTEL AND HOSPITALPESGDFV-25NS330.31100AUG</t>
  </si>
  <si>
    <t>T210098CBN: HOTEL AND HOSPITALPESGDFV-25NS330.31100SEP</t>
  </si>
  <si>
    <t>T210098CBN: HOTEL AND HOSPITALPESGDFV-25NS330.31100NOV</t>
  </si>
  <si>
    <t>T210098CBN: HOTEL AND HOSPITALPESGDFV-25NS330.31100DEC</t>
  </si>
  <si>
    <t>T210098CBN: HOTEL AND HOSPITALPESGDFV-25NS330.31100JAN</t>
  </si>
  <si>
    <t>T210098CBN: HOTEL AND HOSPITALPESGDFV-25NS330.31100FEB</t>
  </si>
  <si>
    <t>T210098CBN: HOTEL AND HOSPITALPESGDFV-25NS330.31100MAR</t>
  </si>
  <si>
    <t>T210098CBN: HOTEL AND HOSPITALPESGDFV-25SM3104.9730MAY</t>
  </si>
  <si>
    <t>T210098CBN: HOTEL AND HOSPITALPESGDFV-25SM3104.9730AUG</t>
  </si>
  <si>
    <t>T210098CBN: HOTEL AND HOSPITALPESGDFV-25SW384.9630AUG</t>
  </si>
  <si>
    <t>T210098CBN: HOTEL AND HOSPITALPESGDFV-25SW384.9630NOV</t>
  </si>
  <si>
    <t>T210098CBN: HOTEL AND HOSPITALPESGDFV-25SW384.9630DEC</t>
  </si>
  <si>
    <t>T210098CBN: HOTEL AND HOSPITALPESGDFV-25SW384.9630FEB</t>
  </si>
  <si>
    <t>T210098CBN: HOTEL AND HOSPITALPESGDFV-25SW384.9630MAR</t>
  </si>
  <si>
    <t>T210098CBN: HOTEL AND HOSPITALPESGDFV-28NX350.8850MAY</t>
  </si>
  <si>
    <t>T210098CBN: HOTEL AND HOSPITALPESGDFV-28NX350.8850JUL</t>
  </si>
  <si>
    <t>T210098CBN: HOTEL AND HOSPITALPESGDFV-28NX350.8850AUG</t>
  </si>
  <si>
    <t>T210098CBN: HOTEL AND HOSPITALPESGDFV-28NX350.8850SEP</t>
  </si>
  <si>
    <t>T210098CBN: HOTEL AND HOSPITALPESGDFV-28NX350.8850NOV</t>
  </si>
  <si>
    <t>T210098CBN: HOTEL AND HOSPITALPESGDFV-28NX350.8850DEC</t>
  </si>
  <si>
    <t>T210098CBN: HOTEL AND HOSPITALPESGDFV-28NX350.8850JAN</t>
  </si>
  <si>
    <t>T210098CBN: HOTEL AND HOSPITALPESGDFV-28NX350.8850FEB</t>
  </si>
  <si>
    <t>T210098CBN: HOTEL AND HOSPITALPESGDFV-28NX350.8850MAR</t>
  </si>
  <si>
    <t>T210099THE METROPOLITAN ELECTRICITYPESGDFV-25GS44.1550APR</t>
  </si>
  <si>
    <t>T210099THE METROPOLITAN ELECTRICITYPESGDFV-25GS44.1550MAY</t>
  </si>
  <si>
    <t>T210099THE METROPOLITAN ELECTRICITYPESGDFV-25GS44.1550JUN</t>
  </si>
  <si>
    <t>T210099THE METROPOLITAN ELECTRICITYPESGDFV-25GS44.1550JUL</t>
  </si>
  <si>
    <t>T210099THE METROPOLITAN ELECTRICITYPESGDFV-25GS44.1550AUG</t>
  </si>
  <si>
    <t>T210099THE METROPOLITAN ELECTRICITYPESGDFV-25GS44.1550SEP</t>
  </si>
  <si>
    <t>T210099THE METROPOLITAN ELECTRICITYPESGDFV-25GS44.1550OCT</t>
  </si>
  <si>
    <t>T210099THE METROPOLITAN ELECTRICITYPESGDFV-25GS44.1550NOV</t>
  </si>
  <si>
    <t>T210099THE METROPOLITAN ELECTRICITYPESGDFV-25GS44.1550DEC</t>
  </si>
  <si>
    <t>T210099THE METROPOLITAN ELECTRICITYPESGDFV-25GS44.1550JAN</t>
  </si>
  <si>
    <t>T210099THE METROPOLITAN ELECTRICITYPESGDFV-25GS44.1550FEB</t>
  </si>
  <si>
    <t>T210099THE METROPOLITAN ELECTRICITYPESGDFV-25GS44.1550MAR</t>
  </si>
  <si>
    <t>T210099THE METROPOLITAN ELECTRICITYPESGDFV-30GS46.5750APR</t>
  </si>
  <si>
    <t>T210099THE METROPOLITAN ELECTRICITYPESGDFV-30GS46.5750MAY</t>
  </si>
  <si>
    <t>T210099THE METROPOLITAN ELECTRICITYPESGDFV-30GS46.5750JUN</t>
  </si>
  <si>
    <t>T210099THE METROPOLITAN ELECTRICITYPESGDFV-30GS46.5750JUL</t>
  </si>
  <si>
    <t>T210099THE METROPOLITAN ELECTRICITYPESGDFV-30GS46.5750AUG</t>
  </si>
  <si>
    <t>T210099THE METROPOLITAN ELECTRICITYPESGDFV-30GS46.5750SEP</t>
  </si>
  <si>
    <t>T210099THE METROPOLITAN ELECTRICITYPESGDFV-30GS46.5750OCT</t>
  </si>
  <si>
    <t>T210099THE METROPOLITAN ELECTRICITYPESGDFV-30GS46.5750NOV</t>
  </si>
  <si>
    <t>T210099THE METROPOLITAN ELECTRICITYPESGDFV-30GS46.5750DEC</t>
  </si>
  <si>
    <t>T210099THE METROPOLITAN ELECTRICITYPESGDFV-30GS46.5750JAN</t>
  </si>
  <si>
    <t>T210099THE METROPOLITAN ELECTRICITYPESGDFV-30GS46.5750FEB</t>
  </si>
  <si>
    <t>T210099THE METROPOLITAN ELECTRICITYPESGDFV-30GS46.5750MAR</t>
  </si>
  <si>
    <t>T210099THE METROPOLITAN ELECTRICITYPESGDFV-35GS48.18350APR</t>
  </si>
  <si>
    <t>T210099THE METROPOLITAN ELECTRICITYPESGDFV-35GS48.18350MAY</t>
  </si>
  <si>
    <t>T210099THE METROPOLITAN ELECTRICITYPESGDFV-35GS48.18350JUN</t>
  </si>
  <si>
    <t>T210099THE METROPOLITAN ELECTRICITYPESGDFV-35GS48.18350AUG</t>
  </si>
  <si>
    <t>T210099THE METROPOLITAN ELECTRICITYPESGDFV-35GS48.18350SEP</t>
  </si>
  <si>
    <t>T210099THE METROPOLITAN ELECTRICITYPESGDFV-35GS48.18350OCT</t>
  </si>
  <si>
    <t>T210099THE METROPOLITAN ELECTRICITYPESGDFV-35GS48.18350NOV</t>
  </si>
  <si>
    <t>T210099THE METROPOLITAN ELECTRICITYPESGDFV-35GS48.18350DEC</t>
  </si>
  <si>
    <t>T210099THE METROPOLITAN ELECTRICITYPESGDFV-35GS48.18350JAN</t>
  </si>
  <si>
    <t>T210099THE METROPOLITAN ELECTRICITYPESGDFV-35GS48.18350FEB</t>
  </si>
  <si>
    <t>T210099THE METROPOLITAN ELECTRICITYPESGDFV-35GS48.18350MAR</t>
  </si>
  <si>
    <t>T210099THE METROPOLITAN ELECTRICITYPESGDFV-40GS410.22700APR</t>
  </si>
  <si>
    <t>T210099THE METROPOLITAN ELECTRICITYPESGDFV-40GS410.22700MAY</t>
  </si>
  <si>
    <t>T210099THE METROPOLITAN ELECTRICITYPESGDFV-40GS410.22700JUN</t>
  </si>
  <si>
    <t>T210099THE METROPOLITAN ELECTRICITYPESGDFV-40GS410.22700JUL</t>
  </si>
  <si>
    <t>T210099THE METROPOLITAN ELECTRICITYPESGDFV-40GS410.22700AUG</t>
  </si>
  <si>
    <t>T210099THE METROPOLITAN ELECTRICITYPESGDFV-40GS410.22700SEP</t>
  </si>
  <si>
    <t>T210099THE METROPOLITAN ELECTRICITYPESGDFV-40GS410.22700OCT</t>
  </si>
  <si>
    <t>T210099THE METROPOLITAN ELECTRICITYPESGDFV-40GS410.22700NOV</t>
  </si>
  <si>
    <t>T210099THE METROPOLITAN ELECTRICITYPESGDFV-40GS410.22700DEC</t>
  </si>
  <si>
    <t>T210099THE METROPOLITAN ELECTRICITYPESGDFV-40GS410.22700JAN</t>
  </si>
  <si>
    <t>T210099THE METROPOLITAN ELECTRICITYPESGDFV-40GS410.22700FEB</t>
  </si>
  <si>
    <t>T210099THE METROPOLITAN ELECTRICITYPESGDFV-40GS410.22700MAR</t>
  </si>
  <si>
    <t>T210093SuetrongFGOFV-SCGPW123.1388JAN</t>
  </si>
  <si>
    <t>T210095Suetrong - OriginPESGDFV-15CSD104000OCT</t>
  </si>
  <si>
    <t>T210095Suetrong - OriginPESGDFV-15CSD104000NOV</t>
  </si>
  <si>
    <t>T210095Suetrong - OriginPESGDFV-15CSD104000DEC</t>
  </si>
  <si>
    <t>T210095Suetrong - OriginPESGDFV-15CSD104000JAN</t>
  </si>
  <si>
    <t>T210103CondominiumPESVNFV-17CU912.094900AUG</t>
  </si>
  <si>
    <t>T210103CondominiumPESVNFV-17CU912.094900SEP</t>
  </si>
  <si>
    <t>T210103CondominiumPESVNFV-17CU912.094900OCT</t>
  </si>
  <si>
    <t>T210103CondominiumPESVNFV-17CU912.094900NOV</t>
  </si>
  <si>
    <t>T210103CondominiumPESVNFV-17CU912.094900DEC</t>
  </si>
  <si>
    <t>T210103CondominiumPESVNFV-17CU912.094900JAN</t>
  </si>
  <si>
    <t>T210103CondominiumPESVNFV-17CU912.094900FEB</t>
  </si>
  <si>
    <t>T210103CondominiumPESVNFV-17CU912.094900MAR</t>
  </si>
  <si>
    <t>T210103CondominiumPESVNFV-24CD917.092000JUL</t>
  </si>
  <si>
    <t>T210103CondominiumPESVNFV-24CD917.092000AUG</t>
  </si>
  <si>
    <t>T210103CondominiumPESVNFV-24CD917.092000SEP</t>
  </si>
  <si>
    <t>T210103CondominiumPESVNFV-24CD917.092000OCT</t>
  </si>
  <si>
    <t>T210103CondominiumPESVNFV-24CD917.092000NOV</t>
  </si>
  <si>
    <t>T210103CondominiumPESVNFV-24CD917.092000DEC</t>
  </si>
  <si>
    <t>T210103CondominiumPESVNFV-24CD917.092000JAN</t>
  </si>
  <si>
    <t>T210103CondominiumPESVNFV-24CD917.092000FEB</t>
  </si>
  <si>
    <t>T210103CondominiumPESVNFV-24CD917.092000MAR</t>
  </si>
  <si>
    <t>T210103CondominiumPESVNFV-24CG919.262800JUL</t>
  </si>
  <si>
    <t>T210103CondominiumPESVNFV-24CG919.262800AUG</t>
  </si>
  <si>
    <t>T210103CondominiumPESVNFV-24CG919.262800SEP</t>
  </si>
  <si>
    <t>T210103CondominiumPESVNFV-24CG919.262800OCT</t>
  </si>
  <si>
    <t>T210103CondominiumPESVNFV-24CG919.262800NOV</t>
  </si>
  <si>
    <t>T210103CondominiumPESVNFV-24CG919.262800DEC</t>
  </si>
  <si>
    <t>T210103CondominiumPESVNFV-24CG919.262800JAN</t>
  </si>
  <si>
    <t>T210103CondominiumPESVNFV-24CG919.262800FEB</t>
  </si>
  <si>
    <t>T210103CondominiumPESVNFV-24CG919.262800MAR</t>
  </si>
  <si>
    <t>T210103CondominiumPESVNFV-24CU914.924000JUL</t>
  </si>
  <si>
    <t>T210103CondominiumPESVNFV-24CU914.924000AUG</t>
  </si>
  <si>
    <t>T210103CondominiumPESVNFV-24CU914.924000SEP</t>
  </si>
  <si>
    <t>T210103CondominiumPESVNFV-24CU914.924000OCT</t>
  </si>
  <si>
    <t>T210103CondominiumPESVNFV-24CU914.924000NOV</t>
  </si>
  <si>
    <t>T210103CondominiumPESVNFV-24CU914.924000DEC</t>
  </si>
  <si>
    <t>T210103CondominiumPESVNFV-24CU914.924000JAN</t>
  </si>
  <si>
    <t>T210103CondominiumPESVNFV-24CU914.924000FEB</t>
  </si>
  <si>
    <t>T210103CondominiumPESVNFV-24CU914.924000MAR</t>
  </si>
  <si>
    <t>T210103CondominiumPESVNFV-24CUR219.2520NOV</t>
  </si>
  <si>
    <t>T210103CondominiumPESVNFV-24CHRV224.3910NOV</t>
  </si>
  <si>
    <t>T210104PLNPESVNFV-17CH913.655000JUL</t>
  </si>
  <si>
    <t>T210104PLNPESVNFV-17CH913.655000AUG</t>
  </si>
  <si>
    <t>T210104PLNPESVNFV-17CH913.655000SEP</t>
  </si>
  <si>
    <t>T210104PLNPESVNFV-17CH913.655000OCT</t>
  </si>
  <si>
    <t>T210104PLNPESVNFV-17CH913.655000NOV</t>
  </si>
  <si>
    <t>T210104PLNPESVNFV-17CH913.655000DEC</t>
  </si>
  <si>
    <t>T210104PLNPESVNFV-17CH913.655000JAN</t>
  </si>
  <si>
    <t>T210104PLNPESVNFV-17CH913.655000FEB</t>
  </si>
  <si>
    <t>T210104PLNPESVNFV-17CH913.655000MAR</t>
  </si>
  <si>
    <t>T210105Office buildingPESVNFV-20AY11.7360OCT</t>
  </si>
  <si>
    <t>T210105Office buildingPESVNFV-20AY11.7360DEC</t>
  </si>
  <si>
    <t>T210105Office buildingPESVNFV-20AY11.7360MAR</t>
  </si>
  <si>
    <t>T210105Office buildingPESVNFV-20AU11.88700JUL</t>
  </si>
  <si>
    <t>T210105Office buildingPESVNFV-20AU11.88700OCT</t>
  </si>
  <si>
    <t>T210105Office buildingPESVNFV-20AU11.88700NOV</t>
  </si>
  <si>
    <t>T210105Office buildingPESVNFV-20AU11.88700JAN</t>
  </si>
  <si>
    <t>T210105Office buildingPESVNFV-20AU11.88700FEB</t>
  </si>
  <si>
    <t>T210105Office buildingPESVNFV-20AU11.88700MAR</t>
  </si>
  <si>
    <t>T210105Office buildingPESVNFV-20AL12.18550JUL</t>
  </si>
  <si>
    <t>T210105Office buildingPESVNFV-20AL12.18550AUG</t>
  </si>
  <si>
    <t>T210105Office buildingPESVNFV-20AL12.18550OCT</t>
  </si>
  <si>
    <t>T210105Office buildingPESVNFV-20AL12.18550DEC</t>
  </si>
  <si>
    <t>T210105Office buildingPESVNFV-20AL12.18550JAN</t>
  </si>
  <si>
    <t>T210105Office buildingPESVNFV-20AL12.18550FEB</t>
  </si>
  <si>
    <t>T210105Office buildingPESVNFV-20AL12.18550MAR</t>
  </si>
  <si>
    <t>T210105Office buildingPESVNFV-20RL12.760AUG</t>
  </si>
  <si>
    <t>T210105Office buildingPESVNFV-25AU12.31400AUG</t>
  </si>
  <si>
    <t>T210105Office buildingPESVNFV-25AU12.31400OCT</t>
  </si>
  <si>
    <t>T210105Office buildingPESVNFV-25AU12.31400DEC</t>
  </si>
  <si>
    <t>T210105Office buildingPESVNFV-25AU12.31400JAN</t>
  </si>
  <si>
    <t>T210105Office buildingPESVNFV-25AU12.31400MAR</t>
  </si>
  <si>
    <t>T210105Office buildingPESVNFV-25RG12.6710DEC</t>
  </si>
  <si>
    <t>T210105Office buildingPESVNFV-25AL12.61120AUG</t>
  </si>
  <si>
    <t>T210105Office buildingPESVNFV-25AL12.61120OCT</t>
  </si>
  <si>
    <t>T210105Office buildingPESVNFV-25AL12.61120JAN</t>
  </si>
  <si>
    <t>T210105Office buildingPESVNFV-25AL12.61120FEB</t>
  </si>
  <si>
    <t>T210105Office buildingPESVNFV-25AL12.61120MAR</t>
  </si>
  <si>
    <t>T210105Office buildingPESVNFV-25RL13.0120AUG</t>
  </si>
  <si>
    <t>T210105Office buildingPESVNFV-30AU12.84450JUL</t>
  </si>
  <si>
    <t>T210105Office buildingPESVNFV-30AU12.84450AUG</t>
  </si>
  <si>
    <t>T210105Office buildingPESVNFV-30RG13.0720NOV</t>
  </si>
  <si>
    <t>T210105Office buildingPESVNFV-30AL13.37250NOV</t>
  </si>
  <si>
    <t>T210105Office buildingPESVNFV-30AL13.37250DEC</t>
  </si>
  <si>
    <t>T210105Office buildingPESVNFV-30AL13.37250JAN</t>
  </si>
  <si>
    <t>T210105Office buildingPESVNFV-30AL13.37250FEB</t>
  </si>
  <si>
    <t>T210105Office buildingPESVNFV-30AL13.37250MAR</t>
  </si>
  <si>
    <t>T210105Office buildingPESVNFV-15WUT41.5350JUL</t>
  </si>
  <si>
    <t>T210105Office buildingPESVNFV-15WUT41.5350NOV</t>
  </si>
  <si>
    <t>T210105Office buildingPESVNFV-15WAT21.5850JUL</t>
  </si>
  <si>
    <t>T210105Office buildingPESVNFV-15WAT21.5850NOV</t>
  </si>
  <si>
    <t>T210105Office buildingPESVNFV-15WAT21.5850MAR</t>
  </si>
  <si>
    <t>T210105Office buildingPESVNFV-20WUT41.7150JUL</t>
  </si>
  <si>
    <t>T210105Office buildingPESVNFV-20WUT41.7150NOV</t>
  </si>
  <si>
    <t>T210105Office buildingPESVNFV-20WUT41.7150JAN</t>
  </si>
  <si>
    <t>T210105Office buildingPESVNFV-20WUT41.7150MAR</t>
  </si>
  <si>
    <t>T210105Office buildingPESVNFV-20WAT21.7780JUL</t>
  </si>
  <si>
    <t>T210105Office buildingPESVNFV-20WAT21.7780OCT</t>
  </si>
  <si>
    <t>T210105Office buildingPESVNFV-20WAT21.7780NOV</t>
  </si>
  <si>
    <t>T210105Office buildingPESVNFV-20WAT21.7780FEB</t>
  </si>
  <si>
    <t>T210106Hotel &amp; Office buildingPESGDFV-10CG26.64150JUL</t>
  </si>
  <si>
    <t>T210106Hotel &amp; Office buildingPESGDFV-10CG26.64150AUG</t>
  </si>
  <si>
    <t>T210106Hotel &amp; Office buildingPESGDFV-10CG26.64150SEP</t>
  </si>
  <si>
    <t>T210106Hotel &amp; Office buildingPESGDFV-10CG26.64150OCT</t>
  </si>
  <si>
    <t>T210106Hotel &amp; Office buildingPESGDFV-10CG26.64150NOV</t>
  </si>
  <si>
    <t>T210106Hotel &amp; Office buildingPESGDFV-10CG26.64150FEB</t>
  </si>
  <si>
    <t>T210106Hotel &amp; Office buildingPESGDFV-12CG27.31400AUG</t>
  </si>
  <si>
    <t>T210106Hotel &amp; Office buildingPESGDFV-12CG27.31400SEP</t>
  </si>
  <si>
    <t>T210106Hotel &amp; Office buildingPESGDFV-12CG27.31400NOV</t>
  </si>
  <si>
    <t>T210106Hotel &amp; Office buildingPESGDFV-12CG27.31400MAR</t>
  </si>
  <si>
    <t>T210106Hotel &amp; Office buildingPESGDFV-14CG27.93800JUL</t>
  </si>
  <si>
    <t>T210106Hotel &amp; Office buildingPESGDFV-14CG27.93800AUG</t>
  </si>
  <si>
    <t>T210106Hotel &amp; Office buildingPESGDFV-14CG27.93800SEP</t>
  </si>
  <si>
    <t>T210106Hotel &amp; Office buildingPESGDFV-14CG27.93800OCT</t>
  </si>
  <si>
    <t>T210106Hotel &amp; Office buildingPESGDFV-14CG27.93800NOV</t>
  </si>
  <si>
    <t>T210106Hotel &amp; Office buildingPESGDFV-14CG27.93800DEC</t>
  </si>
  <si>
    <t>T210106Hotel &amp; Office buildingPESGDFV-14CG27.93800JAN</t>
  </si>
  <si>
    <t>T210106Hotel &amp; Office buildingPESGDFV-14CG27.93800FEB</t>
  </si>
  <si>
    <t>T210106Hotel &amp; Office buildingPESGDFV-14CG27.93800MAR</t>
  </si>
  <si>
    <t>T210106Hotel &amp; Office buildingPESGDFV-16CG210.2400JUL</t>
  </si>
  <si>
    <t>T210106Hotel &amp; Office buildingPESGDFV-16CG210.2400AUG</t>
  </si>
  <si>
    <t>T210106Hotel &amp; Office buildingPESGDFV-16CG210.2400SEP</t>
  </si>
  <si>
    <t>T210106Hotel &amp; Office buildingPESGDFV-16CG210.2400OCT</t>
  </si>
  <si>
    <t>T210106Hotel &amp; Office buildingPESGDFV-16CG210.2400NOV</t>
  </si>
  <si>
    <t>T210106Hotel &amp; Office buildingPESGDFV-16CG210.2400DEC</t>
  </si>
  <si>
    <t>T210106Hotel &amp; Office buildingPESGDFV-16CG210.2400JAN</t>
  </si>
  <si>
    <t>T210106Hotel &amp; Office buildingPESGDFV-16CG210.2400FEB</t>
  </si>
  <si>
    <t>T210106Hotel &amp; Office buildingPESGDFV-16CG210.2400MAR</t>
  </si>
  <si>
    <t>T210106Hotel &amp; Office buildingPESGDFV-17CG212.77600JUL</t>
  </si>
  <si>
    <t>T210106Hotel &amp; Office buildingPESGDFV-17CG212.77600AUG</t>
  </si>
  <si>
    <t>T210106Hotel &amp; Office buildingPESGDFV-17CG212.77600SEP</t>
  </si>
  <si>
    <t>T210106Hotel &amp; Office buildingPESGDFV-17CG212.77600OCT</t>
  </si>
  <si>
    <t>T210106Hotel &amp; Office buildingPESGDFV-17CG212.77600NOV</t>
  </si>
  <si>
    <t>T210106Hotel &amp; Office buildingPESGDFV-17CG212.77600DEC</t>
  </si>
  <si>
    <t>T210106Hotel &amp; Office buildingPESGDFV-17CG212.77600JAN</t>
  </si>
  <si>
    <t>T210106Hotel &amp; Office buildingPESGDFV-17CG212.77600FEB</t>
  </si>
  <si>
    <t>T210106Hotel &amp; Office buildingPESGDFV-17CG212.77600MAR</t>
  </si>
  <si>
    <t>T210106Hotel &amp; Office buildingPESGDFV-19CG215.21350JUL</t>
  </si>
  <si>
    <t>T210106Hotel &amp; Office buildingPESGDFV-19CG215.21350AUG</t>
  </si>
  <si>
    <t>T210106Hotel &amp; Office buildingPESGDFV-19CG215.21350SEP</t>
  </si>
  <si>
    <t>T210106Hotel &amp; Office buildingPESGDFV-19CG215.21350OCT</t>
  </si>
  <si>
    <t>T210106Hotel &amp; Office buildingPESGDFV-19CG215.21350NOV</t>
  </si>
  <si>
    <t>T210106Hotel &amp; Office buildingPESGDFV-19CG215.21350DEC</t>
  </si>
  <si>
    <t>T210106Hotel &amp; Office buildingPESGDFV-19CG215.21350MAR</t>
  </si>
  <si>
    <t>T210106Hotel &amp; Office buildingPESGDFV-21CG225.42600JUL</t>
  </si>
  <si>
    <t>T210106Hotel &amp; Office buildingPESGDFV-21CG225.42600AUG</t>
  </si>
  <si>
    <t>T210106Hotel &amp; Office buildingPESGDFV-21CG225.42600SEP</t>
  </si>
  <si>
    <t>T210106Hotel &amp; Office buildingPESGDFV-21CG225.42600OCT</t>
  </si>
  <si>
    <t>T210106Hotel &amp; Office buildingPESGDFV-21CG225.42600NOV</t>
  </si>
  <si>
    <t>T210106Hotel &amp; Office buildingPESGDFV-21CG225.42600DEC</t>
  </si>
  <si>
    <t>T210106Hotel &amp; Office buildingPESGDFV-21CG225.42600JAN</t>
  </si>
  <si>
    <t>T210106Hotel &amp; Office buildingPESGDFV-21CG225.42600FEB</t>
  </si>
  <si>
    <t>T210106Hotel &amp; Office buildingPESGDFV-21CG225.42600MAR</t>
  </si>
  <si>
    <t>T210107Residential PJPESVNFV-20TGU62.36500OCT</t>
  </si>
  <si>
    <t>T210107Residential PJPESVNFV-20TGU62.36500NOV</t>
  </si>
  <si>
    <t>T210107Residential PJPESVNFV-20TGU62.36500DEC</t>
  </si>
  <si>
    <t>T210107Residential PJPESVNFV-20TGU62.36500FEB</t>
  </si>
  <si>
    <t>T210107Residential PJPESVNFV-20TGU62.36500MAR</t>
  </si>
  <si>
    <t>T210108Enrich MARQPESGDFY-EB90S12.7562AUG</t>
  </si>
  <si>
    <t>T210108Enrich MARQPESGDFY-EB90S12.7562SEP</t>
  </si>
  <si>
    <t>T210108Enrich MARQPESGDFY-EB90S12.7562OCT</t>
  </si>
  <si>
    <t>T210108Enrich MARQPESGDFY-E25PM124.6731AUG</t>
  </si>
  <si>
    <t>T210108Enrich MARQPESGDFY-E25PM124.6731SEP</t>
  </si>
  <si>
    <t>T210108Enrich MARQPESGDFY-E25PM124.6731OCT</t>
  </si>
  <si>
    <t>T210108Enrich MARQPESGDFY-E25PM1L24.6731AUG</t>
  </si>
  <si>
    <t>T210108Enrich MARQPESGDFY-E25PM1L24.6731SEP</t>
  </si>
  <si>
    <t>T210108Enrich MARQPESGDFY-E25PM1L24.6731OCT</t>
  </si>
  <si>
    <t/>
  </si>
  <si>
    <t>Checked with logistic, no ticket with PO</t>
  </si>
  <si>
    <t>check unit cost</t>
  </si>
  <si>
    <t>PHK INV_2</t>
  </si>
  <si>
    <t>FV-24CURV2</t>
  </si>
  <si>
    <t>OK</t>
  </si>
  <si>
    <t>OK (Remote, no unit cost)</t>
  </si>
  <si>
    <t>check confirmed QTY diff</t>
  </si>
  <si>
    <t>check logistic QTY diff</t>
  </si>
  <si>
    <t>OK, decimal issue</t>
  </si>
  <si>
    <t>?</t>
  </si>
  <si>
    <t>check open order with ticket</t>
  </si>
  <si>
    <t>OK, Open order QTY with ticket matched.</t>
  </si>
  <si>
    <t>Sale Order No by Open Order Report_1</t>
  </si>
  <si>
    <t>Sale Order No by Open Order Report_2</t>
  </si>
  <si>
    <t>Check postpone for MAR order</t>
  </si>
  <si>
    <t>Ship Risk</t>
  </si>
  <si>
    <t>Ship Risk_1</t>
  </si>
  <si>
    <t>Ship Risk_2</t>
  </si>
  <si>
    <t>Postpone &amp; Inventory (Details)</t>
  </si>
  <si>
    <t>HKD</t>
  </si>
  <si>
    <t>JPY</t>
  </si>
  <si>
    <t>EUR</t>
  </si>
  <si>
    <t>FOR SP USE</t>
  </si>
  <si>
    <t>Region</t>
  </si>
  <si>
    <t>Destination</t>
  </si>
  <si>
    <t>Branch</t>
  </si>
  <si>
    <t>Sold to</t>
  </si>
  <si>
    <t>Sold to name</t>
    <phoneticPr fontId="0" type="noConversion"/>
  </si>
  <si>
    <t>Ship to</t>
  </si>
  <si>
    <t>Ship to name</t>
  </si>
  <si>
    <t>Brand</t>
  </si>
  <si>
    <t>SD no.</t>
  </si>
  <si>
    <t>Customer PO#</t>
  </si>
  <si>
    <t>Item no.</t>
    <phoneticPr fontId="0" type="noConversion"/>
  </si>
  <si>
    <t>W/M</t>
  </si>
  <si>
    <t>Order Month</t>
  </si>
  <si>
    <t>Type</t>
  </si>
  <si>
    <t>Original Ready</t>
  </si>
  <si>
    <t>Revised Ready</t>
  </si>
  <si>
    <t>Original ETD</t>
  </si>
  <si>
    <t>Revised ETD</t>
  </si>
  <si>
    <t>Delay Reason</t>
  </si>
  <si>
    <t xml:space="preserve">Stock </t>
  </si>
  <si>
    <t>Reasone Details</t>
  </si>
  <si>
    <t>Currency</t>
    <phoneticPr fontId="0" type="noConversion"/>
  </si>
  <si>
    <t>Unit Price</t>
    <phoneticPr fontId="0" type="noConversion"/>
  </si>
  <si>
    <t>Order Qty</t>
  </si>
  <si>
    <t>Order USD</t>
  </si>
  <si>
    <t>Order HKD1000</t>
  </si>
  <si>
    <t>Delay Qty</t>
  </si>
  <si>
    <t>Delay USD</t>
  </si>
  <si>
    <t>Delay HKD1000</t>
  </si>
  <si>
    <t>Sales Qty</t>
  </si>
  <si>
    <t>Sales USD</t>
  </si>
  <si>
    <t>Sales HKD1000</t>
  </si>
  <si>
    <t>Country</t>
  </si>
  <si>
    <t>Customer</t>
  </si>
  <si>
    <t>Consignee</t>
  </si>
  <si>
    <t>Marketer</t>
  </si>
  <si>
    <t>Sheet Update</t>
  </si>
  <si>
    <t>Column2</t>
  </si>
  <si>
    <t>Column3</t>
  </si>
  <si>
    <t>Factory Summary</t>
  </si>
  <si>
    <t>Reason</t>
  </si>
  <si>
    <t>Trim Item no.</t>
  </si>
  <si>
    <t>PSI Category</t>
  </si>
  <si>
    <t>Category SF</t>
  </si>
  <si>
    <t>Category BP</t>
  </si>
  <si>
    <t>AFRICA</t>
  </si>
  <si>
    <t>EGYPT</t>
  </si>
  <si>
    <t>Panasonic Marketing Middle East &amp; Africa Fze</t>
  </si>
  <si>
    <t xml:space="preserve">BTC ELECTRONICS                                                                                     </t>
  </si>
  <si>
    <t xml:space="preserve">4500157759               </t>
  </si>
  <si>
    <t xml:space="preserve">FY-14ELNNAEP             </t>
  </si>
  <si>
    <t xml:space="preserve">AC </t>
  </si>
  <si>
    <t>1.Bilateral-CMS</t>
  </si>
  <si>
    <t xml:space="preserve">FY-14ESNNAEP             </t>
  </si>
  <si>
    <t>LATIN AMERICA</t>
  </si>
  <si>
    <t>DOMINICAN REPUBLIC</t>
  </si>
  <si>
    <t xml:space="preserve">Kowa Tsusho Co., Ltd.                                                                               </t>
  </si>
  <si>
    <t xml:space="preserve">LA INNOVACION C. POR A.                                                                             </t>
  </si>
  <si>
    <t>KDK</t>
  </si>
  <si>
    <t xml:space="preserve">M25657                   </t>
  </si>
  <si>
    <t xml:space="preserve">M40RLAAZ(BG)Z            </t>
  </si>
  <si>
    <t xml:space="preserve">AF </t>
  </si>
  <si>
    <t>2.Direct Bilateral - NON CMS</t>
  </si>
  <si>
    <t>E/F</t>
  </si>
  <si>
    <t>A/F</t>
  </si>
  <si>
    <t xml:space="preserve">M40RLANZ(BG)Z            </t>
  </si>
  <si>
    <t xml:space="preserve">A40ALAALCZ               </t>
  </si>
  <si>
    <t xml:space="preserve">DF </t>
  </si>
  <si>
    <t>D/F</t>
  </si>
  <si>
    <t xml:space="preserve">A40ALAWLCZ               </t>
  </si>
  <si>
    <t xml:space="preserve">B41UKLAKLCZ              </t>
  </si>
  <si>
    <t xml:space="preserve">SF </t>
  </si>
  <si>
    <t>S/F</t>
  </si>
  <si>
    <t xml:space="preserve">M40CLAACZ                </t>
  </si>
  <si>
    <t xml:space="preserve">WF </t>
  </si>
  <si>
    <t>W/F</t>
  </si>
  <si>
    <t xml:space="preserve">M40CLAHCZ                </t>
  </si>
  <si>
    <t xml:space="preserve">M40CLANCZ                </t>
  </si>
  <si>
    <t xml:space="preserve">M40RLAAZ(BY)Z            </t>
  </si>
  <si>
    <t xml:space="preserve">M40RLANZ(BY)Z            </t>
  </si>
  <si>
    <t xml:space="preserve">P40ULANCZ                </t>
  </si>
  <si>
    <t xml:space="preserve">UU45XLAWLCH              </t>
  </si>
  <si>
    <t xml:space="preserve">M25658                   </t>
  </si>
  <si>
    <t xml:space="preserve">N56LGLAWJXH              </t>
  </si>
  <si>
    <t xml:space="preserve">CF </t>
  </si>
  <si>
    <t>C/F</t>
  </si>
  <si>
    <t xml:space="preserve">N56YGLAXJXH              </t>
  </si>
  <si>
    <t>MIDDLE EAST</t>
  </si>
  <si>
    <t>IRAQ</t>
  </si>
  <si>
    <t xml:space="preserve">ALMANZIL GROUP GENERAL TRADING LTD                                                                  </t>
  </si>
  <si>
    <t xml:space="preserve">4500157792               </t>
  </si>
  <si>
    <t xml:space="preserve">F-56XZ2TBGJXH            </t>
  </si>
  <si>
    <t xml:space="preserve">4500157794               </t>
  </si>
  <si>
    <t xml:space="preserve">FV-20AU1NAH              </t>
  </si>
  <si>
    <t xml:space="preserve">VF </t>
  </si>
  <si>
    <t xml:space="preserve">FV-25AU1NAH              </t>
  </si>
  <si>
    <t xml:space="preserve">FV-30AU1NBH              </t>
  </si>
  <si>
    <t>KUWAIT</t>
  </si>
  <si>
    <t xml:space="preserve">EASA HUSAIN AL-YOUSIFI &amp; SONS CO. W.L.L.                                                            </t>
  </si>
  <si>
    <t xml:space="preserve">4500158262               </t>
  </si>
  <si>
    <t xml:space="preserve">F-56XZ2VBGJXG            </t>
  </si>
  <si>
    <t xml:space="preserve">4500158435               </t>
  </si>
  <si>
    <t xml:space="preserve">FV-15WH3TNBMGV           </t>
  </si>
  <si>
    <t xml:space="preserve">WP </t>
  </si>
  <si>
    <t xml:space="preserve">FV-15WU4NAMGV            </t>
  </si>
  <si>
    <t xml:space="preserve">4500158433               </t>
  </si>
  <si>
    <t xml:space="preserve">FV-10EGS205              </t>
  </si>
  <si>
    <t xml:space="preserve">FV-15EGS205              </t>
  </si>
  <si>
    <t>OMAN</t>
  </si>
  <si>
    <t xml:space="preserve">Hosoda (Singapore) Pte Ltd.                                                                         </t>
  </si>
  <si>
    <t xml:space="preserve">MOHSIN HAIDER DARWICH L.L.C                                                                         </t>
  </si>
  <si>
    <t xml:space="preserve">PO126/23_1               </t>
  </si>
  <si>
    <t xml:space="preserve">10EGSB28                 </t>
  </si>
  <si>
    <t xml:space="preserve">15EGSB28                 </t>
  </si>
  <si>
    <t xml:space="preserve">15WAAMNMGV               </t>
  </si>
  <si>
    <t xml:space="preserve">17CUHNBMG                </t>
  </si>
  <si>
    <t xml:space="preserve">CM </t>
  </si>
  <si>
    <t xml:space="preserve">20AUANAMG                </t>
  </si>
  <si>
    <t xml:space="preserve">20WAAMNMGV               </t>
  </si>
  <si>
    <t xml:space="preserve">20WHCTNBMGV              </t>
  </si>
  <si>
    <t xml:space="preserve">20WUDMNMGV               </t>
  </si>
  <si>
    <t xml:space="preserve">24CUHNBMG                </t>
  </si>
  <si>
    <t xml:space="preserve">25ALANAMG                </t>
  </si>
  <si>
    <t xml:space="preserve">25AUANAMG                </t>
  </si>
  <si>
    <t xml:space="preserve">30AUANBMG                </t>
  </si>
  <si>
    <t>UAE</t>
  </si>
  <si>
    <t xml:space="preserve">Sojitz (Hong Kong) Limited                                                                          </t>
  </si>
  <si>
    <t xml:space="preserve">ELETRA ABU DHABI                                                                                    </t>
  </si>
  <si>
    <t xml:space="preserve">AUH-2023-PO-1406         </t>
  </si>
  <si>
    <t xml:space="preserve">X56XGTBSJXG              </t>
  </si>
  <si>
    <t xml:space="preserve">AL FUTTAIM PANATECH CO.(LLC)                                                                        </t>
  </si>
  <si>
    <t xml:space="preserve">4500158409               </t>
  </si>
  <si>
    <t xml:space="preserve">FV-20WU4NAMGV            </t>
  </si>
  <si>
    <t xml:space="preserve">FV-25AU1NAMG             </t>
  </si>
  <si>
    <t xml:space="preserve">ELECTRA DUBAI                                                                                       </t>
  </si>
  <si>
    <t xml:space="preserve">DXB-2023-PO00328R        </t>
  </si>
  <si>
    <t xml:space="preserve">10EGKB24                 </t>
  </si>
  <si>
    <t xml:space="preserve">15EGKB24                 </t>
  </si>
  <si>
    <t xml:space="preserve">15EGSB24                 </t>
  </si>
  <si>
    <t xml:space="preserve">15WUDNAMGV               </t>
  </si>
  <si>
    <t xml:space="preserve">20ALANAMG                </t>
  </si>
  <si>
    <t xml:space="preserve">24CHHNBMG                </t>
  </si>
  <si>
    <t xml:space="preserve">2023-PO-1394             </t>
  </si>
  <si>
    <t xml:space="preserve">15WHCTNBMGV              </t>
  </si>
  <si>
    <t>OCEANIA</t>
  </si>
  <si>
    <t>FIJI</t>
  </si>
  <si>
    <t xml:space="preserve">Panasonic Singapore                                                                                 </t>
  </si>
  <si>
    <t xml:space="preserve">NARHARI ELECTRICAL CO., LTD.                                                                        </t>
  </si>
  <si>
    <t xml:space="preserve">7911009063               </t>
  </si>
  <si>
    <t xml:space="preserve">F-48MZ2VBCJXH            </t>
  </si>
  <si>
    <t>2.Direct Bilateral-CMS</t>
  </si>
  <si>
    <t>SOUTH EAST ASIA</t>
  </si>
  <si>
    <t>HONG KONG</t>
  </si>
  <si>
    <t xml:space="preserve">Panasonic Hong Kong Co., Ltd. Marketing                                                             </t>
  </si>
  <si>
    <t xml:space="preserve">SHUN HING ELECTRONIC TRADING CO., LTD                                                               </t>
  </si>
  <si>
    <t xml:space="preserve">20021136                 </t>
  </si>
  <si>
    <t xml:space="preserve">F-351CHNBAMZP            </t>
  </si>
  <si>
    <t>1.Bilateral-NON CMS</t>
  </si>
  <si>
    <t xml:space="preserve">F-351CHNBCMZP            </t>
  </si>
  <si>
    <t xml:space="preserve">F-351CHNBTMZP            </t>
  </si>
  <si>
    <t xml:space="preserve">20021138                 </t>
  </si>
  <si>
    <t xml:space="preserve">F-301SHABAMZP            </t>
  </si>
  <si>
    <t xml:space="preserve">F-301SHABCMZP            </t>
  </si>
  <si>
    <t xml:space="preserve">20021139                 </t>
  </si>
  <si>
    <t xml:space="preserve">F-351SHNBAMZP            </t>
  </si>
  <si>
    <t xml:space="preserve">F-351SHNBCMZP            </t>
  </si>
  <si>
    <t xml:space="preserve">20021143                 </t>
  </si>
  <si>
    <t xml:space="preserve">F-407XHNBAMZ             </t>
  </si>
  <si>
    <t xml:space="preserve">F-407XHNBNMZ             </t>
  </si>
  <si>
    <t xml:space="preserve">20021144                 </t>
  </si>
  <si>
    <t xml:space="preserve">F-408HHNBAMZ             </t>
  </si>
  <si>
    <t xml:space="preserve">LF </t>
  </si>
  <si>
    <t>L/F</t>
  </si>
  <si>
    <t xml:space="preserve">F-408HHNBCMZ             </t>
  </si>
  <si>
    <t xml:space="preserve">20021135                 </t>
  </si>
  <si>
    <t xml:space="preserve">F-301CHABAMZP            </t>
  </si>
  <si>
    <t xml:space="preserve">F-301CHABCMZP            </t>
  </si>
  <si>
    <t xml:space="preserve">F-301CHABTMZP            </t>
  </si>
  <si>
    <t xml:space="preserve">20021137                 </t>
  </si>
  <si>
    <t xml:space="preserve">F-401CHNBAMZP            </t>
  </si>
  <si>
    <t xml:space="preserve">F-401CHNBCMZP            </t>
  </si>
  <si>
    <t xml:space="preserve">F-401CHNBTMZP            </t>
  </si>
  <si>
    <t xml:space="preserve">20021140                 </t>
  </si>
  <si>
    <t xml:space="preserve">F-401SHNBAMZP            </t>
  </si>
  <si>
    <t xml:space="preserve">F-401SHNBCMZP            </t>
  </si>
  <si>
    <t xml:space="preserve">F-401SHNBGMZ             </t>
  </si>
  <si>
    <t xml:space="preserve">20021141                 </t>
  </si>
  <si>
    <t xml:space="preserve">F-307KHTBGMZ             </t>
  </si>
  <si>
    <t xml:space="preserve">F-307KHTBSMZ             </t>
  </si>
  <si>
    <t xml:space="preserve">20021142                 </t>
  </si>
  <si>
    <t xml:space="preserve">F-308NHTBPMZ             </t>
  </si>
  <si>
    <t xml:space="preserve">20021145                 </t>
  </si>
  <si>
    <t xml:space="preserve">F-409KHNBAMZ             </t>
  </si>
  <si>
    <t xml:space="preserve">F-409KHNBCMZ             </t>
  </si>
  <si>
    <t xml:space="preserve">SHUN HING ELECTRIC WORKS AND ENGINEERING                                                            </t>
  </si>
  <si>
    <t xml:space="preserve">DK3366                   </t>
  </si>
  <si>
    <t xml:space="preserve">M30CHNBHMZ               </t>
  </si>
  <si>
    <t xml:space="preserve">M35CHNBAMZ               </t>
  </si>
  <si>
    <t xml:space="preserve">M35CHNBHMZ               </t>
  </si>
  <si>
    <t xml:space="preserve">M40CHNBHMZ               </t>
  </si>
  <si>
    <t xml:space="preserve">N40HHNBAMZ               </t>
  </si>
  <si>
    <t xml:space="preserve">P30KHTBNMZ               </t>
  </si>
  <si>
    <t xml:space="preserve">V30AHABAMZ               </t>
  </si>
  <si>
    <t xml:space="preserve">V40AHNBWMZ               </t>
  </si>
  <si>
    <t xml:space="preserve">SL57346                  </t>
  </si>
  <si>
    <t xml:space="preserve">F-309UHNBWMZ             </t>
  </si>
  <si>
    <t xml:space="preserve">SL57347                  </t>
  </si>
  <si>
    <t xml:space="preserve">F-359UHNBAMZ             </t>
  </si>
  <si>
    <t xml:space="preserve">SL57348                  </t>
  </si>
  <si>
    <t xml:space="preserve">F-409UHNBAMZ             </t>
  </si>
  <si>
    <t xml:space="preserve">PLSHK (MKT)                                                                                         </t>
  </si>
  <si>
    <t xml:space="preserve">PP22070500               </t>
  </si>
  <si>
    <t xml:space="preserve">FV-30BW2HT               </t>
  </si>
  <si>
    <t xml:space="preserve">01 </t>
  </si>
  <si>
    <t xml:space="preserve">30BW21000CH              </t>
  </si>
  <si>
    <t xml:space="preserve">BD </t>
  </si>
  <si>
    <t xml:space="preserve">FV-30BG3HWR              </t>
  </si>
  <si>
    <t xml:space="preserve">FV-M23BW2H-W             </t>
  </si>
  <si>
    <t xml:space="preserve">FV-M23BWN2H-W            </t>
  </si>
  <si>
    <t xml:space="preserve">FV-M30BG3HWL             </t>
  </si>
  <si>
    <t xml:space="preserve">FV-R23BW2H-W             </t>
  </si>
  <si>
    <t>B/D</t>
  </si>
  <si>
    <t xml:space="preserve">FV-R23BWN2H-W            </t>
  </si>
  <si>
    <t xml:space="preserve">20020830                 </t>
  </si>
  <si>
    <t xml:space="preserve">F-30PLHTBHMWZ            </t>
  </si>
  <si>
    <t xml:space="preserve">F-30PLHTBWMWZ            </t>
  </si>
  <si>
    <t xml:space="preserve">DK3359                   </t>
  </si>
  <si>
    <t xml:space="preserve">PL30HTBGMWZ              </t>
  </si>
  <si>
    <t xml:space="preserve">PL30HTBKMWZ              </t>
  </si>
  <si>
    <t xml:space="preserve">ST30HNBHLZ               </t>
  </si>
  <si>
    <t xml:space="preserve">BF </t>
  </si>
  <si>
    <t>B/F</t>
  </si>
  <si>
    <t>MALAYSIA</t>
  </si>
  <si>
    <t xml:space="preserve">KDK Fans (M) Sdn Bhd                                                                                </t>
  </si>
  <si>
    <t xml:space="preserve">KDK FANS (M) SDN BHD                                                                                </t>
  </si>
  <si>
    <t xml:space="preserve">4864                     </t>
  </si>
  <si>
    <t xml:space="preserve">25GSC(FRAME)H            </t>
  </si>
  <si>
    <t>High</t>
  </si>
  <si>
    <t>Others: Customer Request</t>
  </si>
  <si>
    <t>KDKM request ship in Apr due to 15AAQ103 CoA is still in progress</t>
  </si>
  <si>
    <t xml:space="preserve">30GSC(FRAME)H            </t>
  </si>
  <si>
    <t xml:space="preserve">15AAQ103                 </t>
  </si>
  <si>
    <t>Production: Certificate</t>
  </si>
  <si>
    <t xml:space="preserve">25GSCNA(MOTOR)H          </t>
  </si>
  <si>
    <t xml:space="preserve">30GSCNA(MOTOR)H          </t>
  </si>
  <si>
    <t xml:space="preserve">4849                     </t>
  </si>
  <si>
    <t xml:space="preserve">15WUD03V                 </t>
  </si>
  <si>
    <t>SINGAPORE</t>
  </si>
  <si>
    <t xml:space="preserve">CAPITAL DISTRIBUTORS (S) PTE LTD (S)                                                                </t>
  </si>
  <si>
    <t xml:space="preserve">D80004396                </t>
  </si>
  <si>
    <t xml:space="preserve">15WUDEBZV                </t>
  </si>
  <si>
    <t xml:space="preserve">20WUDEBZV                </t>
  </si>
  <si>
    <t xml:space="preserve">D80004409                </t>
  </si>
  <si>
    <t xml:space="preserve">15WHPCTV                 </t>
  </si>
  <si>
    <t xml:space="preserve">20ALATBZ                 </t>
  </si>
  <si>
    <t xml:space="preserve">20RGATBZ                 </t>
  </si>
  <si>
    <t xml:space="preserve">20RLATBZ                 </t>
  </si>
  <si>
    <t xml:space="preserve">20TGQFNBZ                </t>
  </si>
  <si>
    <t xml:space="preserve">20WHCTNBZV               </t>
  </si>
  <si>
    <t xml:space="preserve">24CDHNAZ                 </t>
  </si>
  <si>
    <t xml:space="preserve">24CHHNBZ                 </t>
  </si>
  <si>
    <t xml:space="preserve">24CUHNAZ                 </t>
  </si>
  <si>
    <t xml:space="preserve">25ALATBZ                 </t>
  </si>
  <si>
    <t xml:space="preserve">25AUATBZ                 </t>
  </si>
  <si>
    <t xml:space="preserve">25RLATBZ                 </t>
  </si>
  <si>
    <t xml:space="preserve">30ALATBZ                 </t>
  </si>
  <si>
    <t xml:space="preserve">30RLAACH                 </t>
  </si>
  <si>
    <t xml:space="preserve">30RLATBZ                 </t>
  </si>
  <si>
    <t xml:space="preserve">D80004383                </t>
  </si>
  <si>
    <t xml:space="preserve">PL30HTBWMWZ              </t>
  </si>
  <si>
    <t xml:space="preserve">SC30HNBHLS               </t>
  </si>
  <si>
    <t xml:space="preserve">SD30HNBHLS               </t>
  </si>
  <si>
    <t xml:space="preserve">D80004408                </t>
  </si>
  <si>
    <t xml:space="preserve">PL30HTBAMWZ              </t>
  </si>
  <si>
    <t xml:space="preserve">PL30HTBBMWZ              </t>
  </si>
  <si>
    <t xml:space="preserve">SS30HNBHLS               </t>
  </si>
  <si>
    <t>SRI LANKA</t>
  </si>
  <si>
    <t xml:space="preserve">Panasonic Life Solutions India Pvt. Ltd.                                                            </t>
  </si>
  <si>
    <t xml:space="preserve">D.R. INDUSTRIES (PVT) LTD.                                                                          </t>
  </si>
  <si>
    <t xml:space="preserve">4300127406               </t>
  </si>
  <si>
    <t xml:space="preserve">F-407WNBNMKH             </t>
  </si>
  <si>
    <t xml:space="preserve">F-407XNBAMKH             </t>
  </si>
  <si>
    <t xml:space="preserve">F-409MNBHMKH             </t>
  </si>
  <si>
    <t xml:space="preserve">F-56MZ2TBCHLL            </t>
  </si>
  <si>
    <t xml:space="preserve">Panasonic Solutions (Thailand) Co., Ltd.                                                            </t>
  </si>
  <si>
    <t xml:space="preserve">7931014436               </t>
  </si>
  <si>
    <t xml:space="preserve">FV-20AU106               </t>
  </si>
  <si>
    <t xml:space="preserve">Mid </t>
  </si>
  <si>
    <t>Production: Capacity</t>
  </si>
  <si>
    <t xml:space="preserve">FV-20AY106               </t>
  </si>
  <si>
    <t xml:space="preserve">FV-20WAT206V             </t>
  </si>
  <si>
    <t xml:space="preserve">FV-25AU106               </t>
  </si>
  <si>
    <t xml:space="preserve">FV-30AU106               </t>
  </si>
  <si>
    <t xml:space="preserve">7931014441               </t>
  </si>
  <si>
    <t xml:space="preserve">FV-24CD906Y              </t>
  </si>
  <si>
    <t xml:space="preserve">7931014443               </t>
  </si>
  <si>
    <t xml:space="preserve">FV-15WAT206YV            </t>
  </si>
  <si>
    <t xml:space="preserve">FV-20AL106Y              </t>
  </si>
  <si>
    <t xml:space="preserve">FV-20AU106Y              </t>
  </si>
  <si>
    <t xml:space="preserve">FV-20AY106Y              </t>
  </si>
  <si>
    <t xml:space="preserve">FV-20WUT406YV            </t>
  </si>
  <si>
    <t xml:space="preserve">FV-25AL106Y              </t>
  </si>
  <si>
    <t xml:space="preserve">FV-25AU106Y              </t>
  </si>
  <si>
    <t>VIETNAM</t>
  </si>
  <si>
    <t xml:space="preserve">PANASONIC ELECTRIC WORKS VIETNAM CO. LTD                                                            </t>
  </si>
  <si>
    <t xml:space="preserve">PANASONIC ELECTRIC WORKS VIETNAM CO., LT                                                            </t>
  </si>
  <si>
    <t xml:space="preserve">2711018811               </t>
  </si>
  <si>
    <t xml:space="preserve">F-60DGNTBKVV             </t>
  </si>
  <si>
    <t>Low</t>
  </si>
  <si>
    <t>Production: Materials</t>
  </si>
  <si>
    <t xml:space="preserve">2711018802               </t>
  </si>
  <si>
    <t xml:space="preserve">F-60DHNTBKVV             </t>
  </si>
  <si>
    <t xml:space="preserve">2711018812               </t>
  </si>
  <si>
    <t xml:space="preserve">2711018937               </t>
  </si>
  <si>
    <t xml:space="preserve">2711018804               </t>
  </si>
  <si>
    <t xml:space="preserve">F-409KNBAKBV             </t>
  </si>
  <si>
    <t xml:space="preserve">F-409MNBAKBV             </t>
  </si>
  <si>
    <t xml:space="preserve">F-409MNBHKBV             </t>
  </si>
  <si>
    <t xml:space="preserve">2711018805               </t>
  </si>
  <si>
    <t xml:space="preserve">F-60MZ2TBKAVV            </t>
  </si>
  <si>
    <t xml:space="preserve">F-60MZ2TBKDVV            </t>
  </si>
  <si>
    <t xml:space="preserve">2711018806               </t>
  </si>
  <si>
    <t xml:space="preserve">F-56NCLTBNDVV            </t>
  </si>
  <si>
    <t xml:space="preserve">2711018807               </t>
  </si>
  <si>
    <t xml:space="preserve">2711018809               </t>
  </si>
  <si>
    <t xml:space="preserve">2711018810               </t>
  </si>
  <si>
    <t xml:space="preserve">2711018938               </t>
  </si>
  <si>
    <t xml:space="preserve">KNK VIETNAM CO., LTD.  (HPNG)                                                                       </t>
  </si>
  <si>
    <t xml:space="preserve">M80006723                </t>
  </si>
  <si>
    <t xml:space="preserve">M40KNBCKBV               </t>
  </si>
  <si>
    <t xml:space="preserve">M40KNBTKBV               </t>
  </si>
  <si>
    <t xml:space="preserve">M40MNBHKBV               </t>
  </si>
  <si>
    <t xml:space="preserve">M40MNBKKBV               </t>
  </si>
  <si>
    <t xml:space="preserve">M56PRTBGSVV              </t>
  </si>
  <si>
    <t xml:space="preserve">M56PRTBSSVV              </t>
  </si>
  <si>
    <t xml:space="preserve">M60XGTBDBVV              </t>
  </si>
  <si>
    <t xml:space="preserve">N30NHTBBKBV              </t>
  </si>
  <si>
    <t xml:space="preserve">N30NHTBGKBV              </t>
  </si>
  <si>
    <t xml:space="preserve">P40UNBNKBV               </t>
  </si>
  <si>
    <t xml:space="preserve">P41UNBKKBV               </t>
  </si>
  <si>
    <t xml:space="preserve">U60FWTBMRVV              </t>
  </si>
  <si>
    <t xml:space="preserve">Z60WSNBHVV               </t>
  </si>
  <si>
    <t xml:space="preserve">Z60WSNBWVV               </t>
  </si>
  <si>
    <t xml:space="preserve">2711018832               </t>
  </si>
  <si>
    <t xml:space="preserve">FV-30GS4(FRAME)04        </t>
  </si>
  <si>
    <t xml:space="preserve">FV-35GS4(FRAME)04        </t>
  </si>
  <si>
    <t xml:space="preserve">F-ZXFD35XV               </t>
  </si>
  <si>
    <t xml:space="preserve">AP </t>
  </si>
  <si>
    <t>A/P</t>
  </si>
  <si>
    <t xml:space="preserve">F-ZXJP30ZV               </t>
  </si>
  <si>
    <t xml:space="preserve">F-ZXMP35ZV               </t>
  </si>
  <si>
    <t xml:space="preserve">2711018833               </t>
  </si>
  <si>
    <t xml:space="preserve">F-GPT01AKV               </t>
  </si>
  <si>
    <t>N/G</t>
  </si>
  <si>
    <t xml:space="preserve">FJ-T09A3ABBHV            </t>
  </si>
  <si>
    <t xml:space="preserve">HD </t>
  </si>
  <si>
    <t>H/D</t>
  </si>
  <si>
    <t xml:space="preserve">FJ-T09B3ABBHV            </t>
  </si>
  <si>
    <t xml:space="preserve">F-PXV50AKV               </t>
  </si>
  <si>
    <t xml:space="preserve">FV-12NS304               </t>
  </si>
  <si>
    <t xml:space="preserve">FV-15NS304               </t>
  </si>
  <si>
    <t xml:space="preserve">FV-18NF304               </t>
  </si>
  <si>
    <t xml:space="preserve">FV-18NS304               </t>
  </si>
  <si>
    <t xml:space="preserve">FV-20NS304               </t>
  </si>
  <si>
    <t xml:space="preserve">FV-23NL304               </t>
  </si>
  <si>
    <t xml:space="preserve">FV-25NS304               </t>
  </si>
  <si>
    <t xml:space="preserve">FV-27CH904               </t>
  </si>
  <si>
    <t xml:space="preserve">FV-30GS4NA(MOTOR04       </t>
  </si>
  <si>
    <t xml:space="preserve">FV-32CD904               </t>
  </si>
  <si>
    <t xml:space="preserve">FV-32CH904               </t>
  </si>
  <si>
    <t xml:space="preserve">FV-35GS4NA(MOTOR04       </t>
  </si>
  <si>
    <t xml:space="preserve">FV-38CD804               </t>
  </si>
  <si>
    <t xml:space="preserve">FV-38CH804               </t>
  </si>
  <si>
    <t xml:space="preserve">F-VXV70AWV               </t>
  </si>
  <si>
    <t xml:space="preserve">FV-25NF304               </t>
  </si>
  <si>
    <t xml:space="preserve">FV-28NX304               </t>
  </si>
  <si>
    <t xml:space="preserve">FV-30BG304               </t>
  </si>
  <si>
    <t xml:space="preserve">FV-30BY104W              </t>
  </si>
  <si>
    <t xml:space="preserve">2711018831               </t>
  </si>
  <si>
    <t xml:space="preserve">2711018955               </t>
  </si>
  <si>
    <t xml:space="preserve">FV-27BV104W              </t>
  </si>
  <si>
    <t xml:space="preserve">Panasonic Vietnam Co. Ltd.                                                                          </t>
  </si>
  <si>
    <t xml:space="preserve">7951014210               </t>
  </si>
  <si>
    <t xml:space="preserve">FV-01NAP104              </t>
  </si>
  <si>
    <t>NIGERIA</t>
  </si>
  <si>
    <t xml:space="preserve">CANNON FANDER LIMITED                                                                               </t>
  </si>
  <si>
    <t xml:space="preserve">4500158760               </t>
  </si>
  <si>
    <t xml:space="preserve">F-407WNBNGMH             </t>
  </si>
  <si>
    <t>Vessel: Others</t>
  </si>
  <si>
    <t xml:space="preserve">F-407XNBAGMH             </t>
  </si>
  <si>
    <t xml:space="preserve">F-407XNBNGMH             </t>
  </si>
  <si>
    <t xml:space="preserve">F-407YNBAGMH             </t>
  </si>
  <si>
    <t xml:space="preserve">F-407YNBANGMH            </t>
  </si>
  <si>
    <t xml:space="preserve">F-407YNBNNGMH            </t>
  </si>
  <si>
    <t xml:space="preserve">F-409UNBAMH              </t>
  </si>
  <si>
    <t xml:space="preserve">F-409UNBNMH              </t>
  </si>
  <si>
    <t xml:space="preserve">F-56XZ2TBCHXH            </t>
  </si>
  <si>
    <t>EUROPE</t>
  </si>
  <si>
    <t>GERMANY</t>
  </si>
  <si>
    <t xml:space="preserve">Panasonic Marketing CIS OY                                                                          </t>
  </si>
  <si>
    <t xml:space="preserve">NIPPON EXPRESS (DEUTSCHLAND) GMBH ON BEH                                                            </t>
  </si>
  <si>
    <t xml:space="preserve">4501489821               </t>
  </si>
  <si>
    <t xml:space="preserve">F-VXK70R-K               </t>
  </si>
  <si>
    <t>Vessel: Omit, Skip, Blank sailing</t>
  </si>
  <si>
    <t xml:space="preserve">Pending actual SOB ;due to origin vessel becomes blank sailing, change to next vessel ETD 22-Mar &gt; 26-Mar &gt; 27-Mar (TBC)
</t>
  </si>
  <si>
    <t xml:space="preserve">F-VXK70R-T               </t>
  </si>
  <si>
    <t xml:space="preserve">F-VXK90R-K               </t>
  </si>
  <si>
    <t xml:space="preserve">F-VXR50R-K               </t>
  </si>
  <si>
    <t xml:space="preserve">F-VXR50R-N               </t>
  </si>
  <si>
    <t xml:space="preserve">F-VXR50R-W               </t>
  </si>
  <si>
    <t>ITALY</t>
  </si>
  <si>
    <t xml:space="preserve">Panasonic Marketing Europe GmbH                                                                     </t>
  </si>
  <si>
    <t xml:space="preserve">PANASONIC MARKETING EUROPE GMBH                                                                     </t>
  </si>
  <si>
    <t xml:space="preserve">4501499563               </t>
  </si>
  <si>
    <t xml:space="preserve">FV-FP15ZY1G              </t>
  </si>
  <si>
    <t>Pending PESGD loading and actual SOB</t>
  </si>
  <si>
    <t xml:space="preserve">FV-FP1KZY1G              </t>
  </si>
  <si>
    <t xml:space="preserve">FV-FP25ZY1G              </t>
  </si>
  <si>
    <t xml:space="preserve">FV-FP65ZY1G              </t>
  </si>
  <si>
    <t xml:space="preserve">FV-FP80ZY1G              </t>
  </si>
  <si>
    <t xml:space="preserve">FV-1HZY1G                </t>
  </si>
  <si>
    <t xml:space="preserve">FV-1KZY1G                </t>
  </si>
  <si>
    <t xml:space="preserve">FY-3009U1P               </t>
  </si>
  <si>
    <t xml:space="preserve">FY-3012U1P               </t>
  </si>
  <si>
    <t xml:space="preserve">FY-3015U1P               </t>
  </si>
  <si>
    <t>SWEDEN</t>
  </si>
  <si>
    <t xml:space="preserve">Panasonic Industry Europe GMBH Electric                                                             </t>
  </si>
  <si>
    <t xml:space="preserve">VOLUTION SWEDEN AB                                                                                  </t>
  </si>
  <si>
    <t xml:space="preserve">4520088564               </t>
  </si>
  <si>
    <t xml:space="preserve">PAXEOS100H               </t>
  </si>
  <si>
    <t xml:space="preserve">4520090623               </t>
  </si>
  <si>
    <t>UNITED KINGDOM</t>
  </si>
  <si>
    <t xml:space="preserve">Panasonic Marketing Europe Gmbh C/O Mini                                                            </t>
  </si>
  <si>
    <t xml:space="preserve">4501499050               </t>
  </si>
  <si>
    <t>Cancelled</t>
  </si>
  <si>
    <t>Others: Customer Cancel</t>
  </si>
  <si>
    <t>cancel order qty as can only order from 2 sets/ctn</t>
  </si>
  <si>
    <t>Pending actual SOB</t>
  </si>
  <si>
    <t xml:space="preserve">FV-FP35ZY1G              </t>
  </si>
  <si>
    <t xml:space="preserve">FV-FP50ZY1G              </t>
  </si>
  <si>
    <t xml:space="preserve">FV-50ZY1G                </t>
  </si>
  <si>
    <t xml:space="preserve">FV-65ZY1G                </t>
  </si>
  <si>
    <t>CHILE</t>
  </si>
  <si>
    <t xml:space="preserve">Fujichemi Co. Ltd.                                                                                  </t>
  </si>
  <si>
    <t xml:space="preserve">AIROLITE S. A.                                                                                      </t>
  </si>
  <si>
    <t xml:space="preserve">23-50028R1               </t>
  </si>
  <si>
    <t xml:space="preserve">10EGSB27                 </t>
  </si>
  <si>
    <t>end/Mar (TBC)</t>
  </si>
  <si>
    <t>Production: Others</t>
  </si>
  <si>
    <t>New model need AQ2, 12-Mar received customer SI, pending vessel schedule from agent &gt; checking for case mark issue (factory advise need 2 weeks to get drawing)</t>
  </si>
  <si>
    <t xml:space="preserve">15EGSB27                 </t>
  </si>
  <si>
    <t xml:space="preserve">15WUDNADV                </t>
  </si>
  <si>
    <t>12-Mar received customer SI, pending vessel schedule from agent &gt; checking for case mark issue (factory advise need 2 weeks to get drawing)</t>
  </si>
  <si>
    <t xml:space="preserve">20ALANAH                 </t>
  </si>
  <si>
    <t xml:space="preserve">20AUANAH                 </t>
  </si>
  <si>
    <t xml:space="preserve">20WUDNADV                </t>
  </si>
  <si>
    <t xml:space="preserve">25AUANAH                 </t>
  </si>
  <si>
    <t xml:space="preserve">30AUANBH                 </t>
  </si>
  <si>
    <t xml:space="preserve">M25710                   </t>
  </si>
  <si>
    <t>Risk of vessel delay</t>
  </si>
  <si>
    <t xml:space="preserve">M25712                   </t>
  </si>
  <si>
    <t xml:space="preserve">M56LGLAKJXH              </t>
  </si>
  <si>
    <t xml:space="preserve">M56LGLASJXH              </t>
  </si>
  <si>
    <t xml:space="preserve">M56LGLAWJXH              </t>
  </si>
  <si>
    <t xml:space="preserve">V25714                   </t>
  </si>
  <si>
    <t xml:space="preserve">10EGKBKCH                </t>
  </si>
  <si>
    <t>ETD 24-Mar omit VN and moved to ETD 28-Mar</t>
  </si>
  <si>
    <t xml:space="preserve">10EGSBKCH                </t>
  </si>
  <si>
    <t xml:space="preserve">15EGKBKCH                </t>
  </si>
  <si>
    <t xml:space="preserve">15EGSBKCH                </t>
  </si>
  <si>
    <t xml:space="preserve">17CUHKCH                 </t>
  </si>
  <si>
    <t xml:space="preserve">20ALAKCH                 </t>
  </si>
  <si>
    <t xml:space="preserve">20AUAUCH                 </t>
  </si>
  <si>
    <t xml:space="preserve">24CUHKCH                 </t>
  </si>
  <si>
    <t xml:space="preserve">25ALAKCH                 </t>
  </si>
  <si>
    <t xml:space="preserve">25AUAUCH                 </t>
  </si>
  <si>
    <t xml:space="preserve">30AUAUCH                 </t>
  </si>
  <si>
    <t xml:space="preserve">C25713                   </t>
  </si>
  <si>
    <t xml:space="preserve">25GSC(FRAME)Z            </t>
  </si>
  <si>
    <t xml:space="preserve">30GSC(FRAME)Z            </t>
  </si>
  <si>
    <t xml:space="preserve">35GSC(FRAME)Z            </t>
  </si>
  <si>
    <t xml:space="preserve">40GSC(FRAME)Z            </t>
  </si>
  <si>
    <t xml:space="preserve">10BAQ1UAZ                </t>
  </si>
  <si>
    <t xml:space="preserve">15AAQ1UAZ                </t>
  </si>
  <si>
    <t xml:space="preserve">25GSCUA(MOTOR)Z          </t>
  </si>
  <si>
    <t xml:space="preserve">30GSCUA(MOTOR)Z          </t>
  </si>
  <si>
    <t xml:space="preserve">35GSCUA(MOTOR)Z          </t>
  </si>
  <si>
    <t xml:space="preserve">38CDGUAZ                 </t>
  </si>
  <si>
    <t xml:space="preserve">40GSCUA(MOTOR)Z          </t>
  </si>
  <si>
    <t xml:space="preserve">4500158615               </t>
  </si>
  <si>
    <t>JORDAN</t>
  </si>
  <si>
    <t xml:space="preserve">MOHAMMAD M. JUMA &amp; SONS CO.                                                                         </t>
  </si>
  <si>
    <t xml:space="preserve">JOR-30008                </t>
  </si>
  <si>
    <t xml:space="preserve">10EGSB32                 </t>
  </si>
  <si>
    <t>End/Mar (TBC)</t>
  </si>
  <si>
    <t>Vessel: Pending for Booking</t>
  </si>
  <si>
    <t>Pending booking confirmation from Sojitz and forwarder ;  marketer is chasing JUMA to send BC asap</t>
  </si>
  <si>
    <t xml:space="preserve">15EGSB32                 </t>
  </si>
  <si>
    <t xml:space="preserve">15WAANAHV                </t>
  </si>
  <si>
    <t xml:space="preserve">15WUDNAHV                </t>
  </si>
  <si>
    <t xml:space="preserve">17CUH32                  </t>
  </si>
  <si>
    <t xml:space="preserve">24CHH32                  </t>
  </si>
  <si>
    <t xml:space="preserve">24CUH32                  </t>
  </si>
  <si>
    <t xml:space="preserve">JOR-30006-3R             </t>
  </si>
  <si>
    <t xml:space="preserve">90HQUAABGH               </t>
  </si>
  <si>
    <t xml:space="preserve">RH </t>
  </si>
  <si>
    <t>R/H</t>
  </si>
  <si>
    <t xml:space="preserve">4500158788               </t>
  </si>
  <si>
    <t xml:space="preserve">F-407YNBNGG              </t>
  </si>
  <si>
    <t xml:space="preserve">F-409UNBNMG              </t>
  </si>
  <si>
    <t xml:space="preserve">4500158789               </t>
  </si>
  <si>
    <t xml:space="preserve">FV-15WA1NAMGV            </t>
  </si>
  <si>
    <t xml:space="preserve">FV-20AL1NAMG             </t>
  </si>
  <si>
    <t xml:space="preserve">FV-20AU1NAMG             </t>
  </si>
  <si>
    <t xml:space="preserve">FV-20WA1NBMGV            </t>
  </si>
  <si>
    <t xml:space="preserve">FV-20WH3TNBMGV           </t>
  </si>
  <si>
    <t xml:space="preserve">FV-30AU1NBMG             </t>
  </si>
  <si>
    <t xml:space="preserve">4500158790               </t>
  </si>
  <si>
    <t xml:space="preserve">F-PXJ30MHK               </t>
  </si>
  <si>
    <t xml:space="preserve">FV-30AS205PM             </t>
  </si>
  <si>
    <t xml:space="preserve">F-VXK70MWK               </t>
  </si>
  <si>
    <t xml:space="preserve">F-VXK90MKK               </t>
  </si>
  <si>
    <t xml:space="preserve">F-VXM35MSK               </t>
  </si>
  <si>
    <t xml:space="preserve">FY-14ELNNAHMG            </t>
  </si>
  <si>
    <t xml:space="preserve">PO134/23                 </t>
  </si>
  <si>
    <t>High risk of vessel delay</t>
  </si>
  <si>
    <t xml:space="preserve">15WUDMNMGV               </t>
  </si>
  <si>
    <t>QATAR</t>
  </si>
  <si>
    <t xml:space="preserve">UNITED COOPERATION GENERAL TRADING LLC                                                              </t>
  </si>
  <si>
    <t xml:space="preserve">PO135/23                 </t>
  </si>
  <si>
    <t xml:space="preserve">10EGKB29                 </t>
  </si>
  <si>
    <t>Pending actual SOB ; VN factory loading 15-Mar</t>
  </si>
  <si>
    <t xml:space="preserve">10EGSB29                 </t>
  </si>
  <si>
    <t xml:space="preserve">15EGKB29                 </t>
  </si>
  <si>
    <t xml:space="preserve">15WUDVBMGV               </t>
  </si>
  <si>
    <t xml:space="preserve">20WUDVBMGV               </t>
  </si>
  <si>
    <t xml:space="preserve">PO136/23                 </t>
  </si>
  <si>
    <t xml:space="preserve">MGX100K                  </t>
  </si>
  <si>
    <t>Pending actual SOB ; PESGD loading 19-Mar</t>
  </si>
  <si>
    <t xml:space="preserve">VGX150K                  </t>
  </si>
  <si>
    <t xml:space="preserve">15AAQ1VBH                </t>
  </si>
  <si>
    <t xml:space="preserve">20ASBVBHM                </t>
  </si>
  <si>
    <t xml:space="preserve">24CMHAVBGM               </t>
  </si>
  <si>
    <t xml:space="preserve">24CMUAVBGM               </t>
  </si>
  <si>
    <t xml:space="preserve">25ASBVBHM                </t>
  </si>
  <si>
    <t xml:space="preserve">27CHHVBHM                </t>
  </si>
  <si>
    <t xml:space="preserve">30ASBVBHM                </t>
  </si>
  <si>
    <t>SAUDI ARABIA</t>
  </si>
  <si>
    <t xml:space="preserve">Taichi (Hong Kong) Holdings Limited                                                                 </t>
  </si>
  <si>
    <t xml:space="preserve">AL HAKBANI GROUP TRADING COMPANY                                                                    </t>
  </si>
  <si>
    <t xml:space="preserve">HP-THK 2681/024          </t>
  </si>
  <si>
    <t xml:space="preserve">M40CAAHUG                </t>
  </si>
  <si>
    <t xml:space="preserve">P40UAAWUG                </t>
  </si>
  <si>
    <t xml:space="preserve">X56XGAASLXG              </t>
  </si>
  <si>
    <t xml:space="preserve">HAITHAM EST. FOR TRADING (JEDDAH)                                                                   </t>
  </si>
  <si>
    <t xml:space="preserve">HP-THK 2677/024          </t>
  </si>
  <si>
    <t xml:space="preserve">M40RAAHU(BG)G            </t>
  </si>
  <si>
    <t xml:space="preserve">M40RAANU(BG)G            </t>
  </si>
  <si>
    <t xml:space="preserve">A40BAAHUG                </t>
  </si>
  <si>
    <t xml:space="preserve">A40BAANUG                </t>
  </si>
  <si>
    <t xml:space="preserve">M40CAANUG                </t>
  </si>
  <si>
    <t xml:space="preserve">M40RAAHU(BY)G            </t>
  </si>
  <si>
    <t xml:space="preserve">M40RAANU(BY)G            </t>
  </si>
  <si>
    <t xml:space="preserve">P40UAANUG                </t>
  </si>
  <si>
    <t xml:space="preserve">HP-THK 2678/024          </t>
  </si>
  <si>
    <t xml:space="preserve">T56XGAAGLXG              </t>
  </si>
  <si>
    <t xml:space="preserve">HP-THK 2673/024          </t>
  </si>
  <si>
    <t xml:space="preserve">10EGSB11                 </t>
  </si>
  <si>
    <t xml:space="preserve">15EGSB11                 </t>
  </si>
  <si>
    <t xml:space="preserve">15WAANAMGV               </t>
  </si>
  <si>
    <t xml:space="preserve">20AUA11                  </t>
  </si>
  <si>
    <t xml:space="preserve">20WAAACMGV               </t>
  </si>
  <si>
    <t xml:space="preserve">20WHCTACSMGV             </t>
  </si>
  <si>
    <t xml:space="preserve">20WUDNAMGV               </t>
  </si>
  <si>
    <t xml:space="preserve">24CUH11                  </t>
  </si>
  <si>
    <t xml:space="preserve">25AUA11                  </t>
  </si>
  <si>
    <t xml:space="preserve">30ALA11                  </t>
  </si>
  <si>
    <t xml:space="preserve">30AUA11                  </t>
  </si>
  <si>
    <t xml:space="preserve">HP-THK 2665/024(B)       </t>
  </si>
  <si>
    <t xml:space="preserve">15WHCTACSMGV             </t>
  </si>
  <si>
    <t xml:space="preserve">17CUH11                  </t>
  </si>
  <si>
    <t xml:space="preserve">24CHH11                  </t>
  </si>
  <si>
    <t xml:space="preserve">HP-THK 2682/024          </t>
  </si>
  <si>
    <t xml:space="preserve">HP-THK 2691/024          </t>
  </si>
  <si>
    <t xml:space="preserve">HP-THK 2671/024R         </t>
  </si>
  <si>
    <t xml:space="preserve">17CUHNAMG                </t>
  </si>
  <si>
    <t xml:space="preserve">24CHHNAMG                </t>
  </si>
  <si>
    <t xml:space="preserve">24CUHNAMG                </t>
  </si>
  <si>
    <t xml:space="preserve">HP-THK 2679/024          </t>
  </si>
  <si>
    <t xml:space="preserve">HP-THK 2680/024          </t>
  </si>
  <si>
    <t xml:space="preserve">25GSE(FRAME)11           </t>
  </si>
  <si>
    <t xml:space="preserve">30GSE(FRAME)11           </t>
  </si>
  <si>
    <t xml:space="preserve">35GSE(FRAME)11           </t>
  </si>
  <si>
    <t xml:space="preserve">40GSE(FRAME)11           </t>
  </si>
  <si>
    <t xml:space="preserve">10CGB11                  </t>
  </si>
  <si>
    <t xml:space="preserve">12NSBNALSH               </t>
  </si>
  <si>
    <t xml:space="preserve">14CGB11                  </t>
  </si>
  <si>
    <t xml:space="preserve">15AAQ1NASHG              </t>
  </si>
  <si>
    <t xml:space="preserve">15NSBNALSH               </t>
  </si>
  <si>
    <t xml:space="preserve">16CGB11                  </t>
  </si>
  <si>
    <t xml:space="preserve">18NFBNALSH               </t>
  </si>
  <si>
    <t xml:space="preserve">18NSBNALSH               </t>
  </si>
  <si>
    <t xml:space="preserve">20ASBNASHM               </t>
  </si>
  <si>
    <t xml:space="preserve">24JABNASHM               </t>
  </si>
  <si>
    <t xml:space="preserve">24JRBNASHM               </t>
  </si>
  <si>
    <t xml:space="preserve">25ASBNASHM               </t>
  </si>
  <si>
    <t xml:space="preserve">25GSE(MOTOR)11           </t>
  </si>
  <si>
    <t xml:space="preserve">27CMHAACGM               </t>
  </si>
  <si>
    <t xml:space="preserve">30GSE(MOTOR)11           </t>
  </si>
  <si>
    <t xml:space="preserve">32CDHNASHM               </t>
  </si>
  <si>
    <t xml:space="preserve">35GSE(MOTOR)11           </t>
  </si>
  <si>
    <t xml:space="preserve">38CDGNASHM               </t>
  </si>
  <si>
    <t xml:space="preserve">40GSE(MOTOR)11           </t>
  </si>
  <si>
    <t xml:space="preserve">90HQUA11S                </t>
  </si>
  <si>
    <t xml:space="preserve">HP-THK 2676/024          </t>
  </si>
  <si>
    <t xml:space="preserve">25SMCJEHG                </t>
  </si>
  <si>
    <t xml:space="preserve">27CHHNASHM               </t>
  </si>
  <si>
    <t xml:space="preserve">90HQUA11G                </t>
  </si>
  <si>
    <t xml:space="preserve">4500158670               </t>
  </si>
  <si>
    <t xml:space="preserve">F-56XZ2TBGJXG            </t>
  </si>
  <si>
    <t xml:space="preserve">4500158671               </t>
  </si>
  <si>
    <t xml:space="preserve">AUH-2023-PO-1395         </t>
  </si>
  <si>
    <t xml:space="preserve">10EGSB24                 </t>
  </si>
  <si>
    <t xml:space="preserve">24CDHNBMG                </t>
  </si>
  <si>
    <t xml:space="preserve">30ALANBMG                </t>
  </si>
  <si>
    <t xml:space="preserve">AUH-2023-PO-1396         </t>
  </si>
  <si>
    <t xml:space="preserve">AUH-2023-PO-1397         </t>
  </si>
  <si>
    <t>29-Mar (TBC)</t>
  </si>
  <si>
    <t>Pending booking confirmaton from Sojitz and forwarder, ETD HCM 29-Mar</t>
  </si>
  <si>
    <t xml:space="preserve">AUH-2023-PO-1398         </t>
  </si>
  <si>
    <t xml:space="preserve">20WAANBMGV               </t>
  </si>
  <si>
    <t xml:space="preserve">4500158672               </t>
  </si>
  <si>
    <t xml:space="preserve">F-PXJ30MHU               </t>
  </si>
  <si>
    <t xml:space="preserve">F-VXK70MWU               </t>
  </si>
  <si>
    <t xml:space="preserve">F-VXR50MSU               </t>
  </si>
  <si>
    <t xml:space="preserve">AUH-2023-PO-1382         </t>
  </si>
  <si>
    <t xml:space="preserve">25GSE(FRAME)G            </t>
  </si>
  <si>
    <t>Pending actual SOB ; received BC</t>
  </si>
  <si>
    <t xml:space="preserve">30GSE(FRAME)G            </t>
  </si>
  <si>
    <t xml:space="preserve">35GSE(FRAME)G            </t>
  </si>
  <si>
    <t xml:space="preserve">40GSE(FRAME)G            </t>
  </si>
  <si>
    <t xml:space="preserve">10CGB24                  </t>
  </si>
  <si>
    <t xml:space="preserve">12CGB24                  </t>
  </si>
  <si>
    <t xml:space="preserve">14CGB24                  </t>
  </si>
  <si>
    <t xml:space="preserve">16CGB24                  </t>
  </si>
  <si>
    <t xml:space="preserve">17CGB24                  </t>
  </si>
  <si>
    <t xml:space="preserve">18NFBNALHM               </t>
  </si>
  <si>
    <t xml:space="preserve">19CGB24                  </t>
  </si>
  <si>
    <t xml:space="preserve">20ASBNAHM                </t>
  </si>
  <si>
    <t xml:space="preserve">25GSE(MOTOR)G            </t>
  </si>
  <si>
    <t xml:space="preserve">27CHHNAHM                </t>
  </si>
  <si>
    <t xml:space="preserve">3009UANAU                </t>
  </si>
  <si>
    <t xml:space="preserve">3012UANAU                </t>
  </si>
  <si>
    <t xml:space="preserve">30ASBNAHM                </t>
  </si>
  <si>
    <t xml:space="preserve">30GSE(MOTOR)G            </t>
  </si>
  <si>
    <t xml:space="preserve">32CDHNAHM                </t>
  </si>
  <si>
    <t xml:space="preserve">35GSE(MOTOR)G            </t>
  </si>
  <si>
    <t xml:space="preserve">38CDGNAHM                </t>
  </si>
  <si>
    <t xml:space="preserve">4009DANAU                </t>
  </si>
  <si>
    <t xml:space="preserve">4009UANAU                </t>
  </si>
  <si>
    <t xml:space="preserve">4012DANAU                </t>
  </si>
  <si>
    <t xml:space="preserve">4015DANAU                </t>
  </si>
  <si>
    <t xml:space="preserve">40GSE(MOTOR)G            </t>
  </si>
  <si>
    <t xml:space="preserve">7911009168               </t>
  </si>
  <si>
    <t xml:space="preserve">F-60MZ2VBCJXH            </t>
  </si>
  <si>
    <t>NEW ZEALAND</t>
  </si>
  <si>
    <t xml:space="preserve">Panasonic New Zealand Ltd.                                                                          </t>
  </si>
  <si>
    <t xml:space="preserve">PANASONIC NEW ZEALAND LTD.                                                                          </t>
  </si>
  <si>
    <t xml:space="preserve">P102034                  </t>
  </si>
  <si>
    <t xml:space="preserve">FV-FP15ZY125             </t>
  </si>
  <si>
    <t xml:space="preserve">FV-FP1KZY125             </t>
  </si>
  <si>
    <t xml:space="preserve">FV-FP50ZY125             </t>
  </si>
  <si>
    <t xml:space="preserve">FV-15ZY125               </t>
  </si>
  <si>
    <t xml:space="preserve">FV-1KZY125               </t>
  </si>
  <si>
    <t xml:space="preserve">FV-50ZY125               </t>
  </si>
  <si>
    <t xml:space="preserve">20021494                 </t>
  </si>
  <si>
    <t xml:space="preserve">F-301SHABGMZ             </t>
  </si>
  <si>
    <t xml:space="preserve">20021495                 </t>
  </si>
  <si>
    <t xml:space="preserve">20021496                 </t>
  </si>
  <si>
    <t xml:space="preserve">20021497                 </t>
  </si>
  <si>
    <t xml:space="preserve">20021498                 </t>
  </si>
  <si>
    <t xml:space="preserve">20021499                 </t>
  </si>
  <si>
    <t xml:space="preserve">20021545                 </t>
  </si>
  <si>
    <t xml:space="preserve">20021546                 </t>
  </si>
  <si>
    <t xml:space="preserve">20021547                 </t>
  </si>
  <si>
    <t xml:space="preserve">DK3369                   </t>
  </si>
  <si>
    <t xml:space="preserve">M30CHNBAMZ               </t>
  </si>
  <si>
    <t xml:space="preserve">M40CHNBAMZ               </t>
  </si>
  <si>
    <t xml:space="preserve">M40KHNBAMZ               </t>
  </si>
  <si>
    <t xml:space="preserve">M40KHNBTMZ               </t>
  </si>
  <si>
    <t xml:space="preserve">M40MHNBHMZ               </t>
  </si>
  <si>
    <t xml:space="preserve">M40MHNBKMZ               </t>
  </si>
  <si>
    <t xml:space="preserve">M40RHNBAXZ               </t>
  </si>
  <si>
    <t xml:space="preserve">M40RHNBHXZ               </t>
  </si>
  <si>
    <t xml:space="preserve">N40HHNBTMZ               </t>
  </si>
  <si>
    <t xml:space="preserve">P40VHNBAMZ               </t>
  </si>
  <si>
    <t xml:space="preserve">R40CHNBAMZ               </t>
  </si>
  <si>
    <t xml:space="preserve">V30AHABWMZ               </t>
  </si>
  <si>
    <t xml:space="preserve">V30FHABAMZ               </t>
  </si>
  <si>
    <t xml:space="preserve">V30FHABWMZ               </t>
  </si>
  <si>
    <t xml:space="preserve">V35AHNBAMZ               </t>
  </si>
  <si>
    <t xml:space="preserve">V35AHNBWMZ               </t>
  </si>
  <si>
    <t xml:space="preserve">V35FHNBAMZ               </t>
  </si>
  <si>
    <t xml:space="preserve">V35FHNBWMZ               </t>
  </si>
  <si>
    <t xml:space="preserve">V40AHNBAMZ               </t>
  </si>
  <si>
    <t xml:space="preserve">SL57394                  </t>
  </si>
  <si>
    <t xml:space="preserve">F-405QHNBAXZ             </t>
  </si>
  <si>
    <t xml:space="preserve">SL57395                  </t>
  </si>
  <si>
    <t xml:space="preserve">F-409QHNBAXZ             </t>
  </si>
  <si>
    <t xml:space="preserve">F-409QHNBWXZ             </t>
  </si>
  <si>
    <t xml:space="preserve">SL57396                  </t>
  </si>
  <si>
    <t xml:space="preserve">F-309UHNBAMZ             </t>
  </si>
  <si>
    <t xml:space="preserve">SL57397                  </t>
  </si>
  <si>
    <t xml:space="preserve">F-359UHNBWMZ             </t>
  </si>
  <si>
    <t xml:space="preserve">SL57398                  </t>
  </si>
  <si>
    <t xml:space="preserve">F-409MHNBAMZ             </t>
  </si>
  <si>
    <t xml:space="preserve">F-409MHNBHMZ             </t>
  </si>
  <si>
    <t xml:space="preserve">SL57399                  </t>
  </si>
  <si>
    <t xml:space="preserve">F-409UHNBWMZ             </t>
  </si>
  <si>
    <t xml:space="preserve">20021154                 </t>
  </si>
  <si>
    <t xml:space="preserve">F-ZXLS40Z                </t>
  </si>
  <si>
    <t xml:space="preserve">20021155                 </t>
  </si>
  <si>
    <t xml:space="preserve">F-ZXMP55Z                </t>
  </si>
  <si>
    <t xml:space="preserve">20021156                 </t>
  </si>
  <si>
    <t xml:space="preserve">F-ZXFP35X                </t>
  </si>
  <si>
    <t xml:space="preserve">20021157                 </t>
  </si>
  <si>
    <t xml:space="preserve">F-ZXFD35X                </t>
  </si>
  <si>
    <t xml:space="preserve">20021158                 </t>
  </si>
  <si>
    <t xml:space="preserve">F-ZXLD45Z                </t>
  </si>
  <si>
    <t xml:space="preserve">20021147                 </t>
  </si>
  <si>
    <t xml:space="preserve">F-PXJ30H-H               </t>
  </si>
  <si>
    <t xml:space="preserve">20021148                 </t>
  </si>
  <si>
    <t xml:space="preserve">F-PXV35H-AD              </t>
  </si>
  <si>
    <t xml:space="preserve">20021149                 </t>
  </si>
  <si>
    <t xml:space="preserve">F-PXV55H-N               </t>
  </si>
  <si>
    <t xml:space="preserve">20021150                 </t>
  </si>
  <si>
    <t xml:space="preserve">F-PXR40H-K               </t>
  </si>
  <si>
    <t xml:space="preserve">20021151                 </t>
  </si>
  <si>
    <t xml:space="preserve">F-PXT70H-W               </t>
  </si>
  <si>
    <t xml:space="preserve">20021152                 </t>
  </si>
  <si>
    <t xml:space="preserve">F-VXV70H-N               </t>
  </si>
  <si>
    <t xml:space="preserve">20021153                 </t>
  </si>
  <si>
    <t xml:space="preserve">F-VXM35H-S               </t>
  </si>
  <si>
    <t xml:space="preserve">DK3353                   </t>
  </si>
  <si>
    <t xml:space="preserve">711KSL                   </t>
  </si>
  <si>
    <t xml:space="preserve">DK3360                   </t>
  </si>
  <si>
    <t xml:space="preserve">15WHC08                  </t>
  </si>
  <si>
    <t xml:space="preserve">DK3361                   </t>
  </si>
  <si>
    <t xml:space="preserve">T09ACABPZH               </t>
  </si>
  <si>
    <t xml:space="preserve">T09BCABPZH               </t>
  </si>
  <si>
    <t xml:space="preserve">DK3362                   </t>
  </si>
  <si>
    <t xml:space="preserve">10ELKNAZ                 </t>
  </si>
  <si>
    <t xml:space="preserve">10ESKNAZ                 </t>
  </si>
  <si>
    <t xml:space="preserve">DK3364                   </t>
  </si>
  <si>
    <t xml:space="preserve">15AAQ107                 </t>
  </si>
  <si>
    <t xml:space="preserve">15WHC07                  </t>
  </si>
  <si>
    <t xml:space="preserve">15WJA07                  </t>
  </si>
  <si>
    <t xml:space="preserve">15WUF07                  </t>
  </si>
  <si>
    <t xml:space="preserve">15WULB07                 </t>
  </si>
  <si>
    <t xml:space="preserve">17CUGH                   </t>
  </si>
  <si>
    <t xml:space="preserve">20AUH07                  </t>
  </si>
  <si>
    <t xml:space="preserve">20DLC07                  </t>
  </si>
  <si>
    <t xml:space="preserve">20WHC07                  </t>
  </si>
  <si>
    <t xml:space="preserve">20WUF07                  </t>
  </si>
  <si>
    <t xml:space="preserve">20WULB07                 </t>
  </si>
  <si>
    <t xml:space="preserve">23BWBH-W                 </t>
  </si>
  <si>
    <t xml:space="preserve">23BWDBH-W                </t>
  </si>
  <si>
    <t xml:space="preserve">24CMHA                   </t>
  </si>
  <si>
    <t xml:space="preserve">24JABH                   </t>
  </si>
  <si>
    <t xml:space="preserve">24JRBH                   </t>
  </si>
  <si>
    <t xml:space="preserve">25AUH07                  </t>
  </si>
  <si>
    <t xml:space="preserve">25DLC07                  </t>
  </si>
  <si>
    <t xml:space="preserve">30ALF07                  </t>
  </si>
  <si>
    <t xml:space="preserve">30AUH07                  </t>
  </si>
  <si>
    <t xml:space="preserve">30BGCHW                  </t>
  </si>
  <si>
    <t xml:space="preserve">30BWBH-W                 </t>
  </si>
  <si>
    <t xml:space="preserve">AR12247                  </t>
  </si>
  <si>
    <t xml:space="preserve">FV-04NU1H                </t>
  </si>
  <si>
    <t xml:space="preserve">AR12258                  </t>
  </si>
  <si>
    <t xml:space="preserve">FV-25NS3H                </t>
  </si>
  <si>
    <t xml:space="preserve">AR12288                  </t>
  </si>
  <si>
    <t xml:space="preserve">FY-10ELNNAX              </t>
  </si>
  <si>
    <t xml:space="preserve">FY-10ESNNAX              </t>
  </si>
  <si>
    <t xml:space="preserve">FY-12ELNNAX              </t>
  </si>
  <si>
    <t xml:space="preserve">FY-12ESNNAX              </t>
  </si>
  <si>
    <t xml:space="preserve">FY-14ELNNAX              </t>
  </si>
  <si>
    <t xml:space="preserve">FY-14ESNNAX              </t>
  </si>
  <si>
    <t xml:space="preserve">FY-3015U1H               </t>
  </si>
  <si>
    <t xml:space="preserve">FY-3515U1H               </t>
  </si>
  <si>
    <t xml:space="preserve">AR12287                  </t>
  </si>
  <si>
    <t xml:space="preserve">FV-10CG2H                </t>
  </si>
  <si>
    <t>AME</t>
  </si>
  <si>
    <t xml:space="preserve">FV-12NS3H                </t>
  </si>
  <si>
    <t xml:space="preserve">FV-15NS3H                </t>
  </si>
  <si>
    <t xml:space="preserve">FV-17CG2H                </t>
  </si>
  <si>
    <t xml:space="preserve">FV-18NF3H                </t>
  </si>
  <si>
    <t xml:space="preserve">FV-18NS3H                </t>
  </si>
  <si>
    <t xml:space="preserve">FV-20NS3H                </t>
  </si>
  <si>
    <t xml:space="preserve">FV-21CG2H                </t>
  </si>
  <si>
    <t xml:space="preserve">FV-23NL3H                </t>
  </si>
  <si>
    <t xml:space="preserve">FV-24CMD1                </t>
  </si>
  <si>
    <t xml:space="preserve">FV-24CMH1                </t>
  </si>
  <si>
    <t xml:space="preserve">FV-25NF3H                </t>
  </si>
  <si>
    <t xml:space="preserve">FV-27CMD1                </t>
  </si>
  <si>
    <t xml:space="preserve">FV-27CMH1                </t>
  </si>
  <si>
    <t xml:space="preserve">FV-28NX3HJFZ             </t>
  </si>
  <si>
    <t xml:space="preserve">FV-30GS4NATZ             </t>
  </si>
  <si>
    <t xml:space="preserve">SP9885                   </t>
  </si>
  <si>
    <t xml:space="preserve">FV-15WH307               </t>
  </si>
  <si>
    <t xml:space="preserve">SP9886                   </t>
  </si>
  <si>
    <t xml:space="preserve">FV-15WUL207              </t>
  </si>
  <si>
    <t xml:space="preserve">SP9887                   </t>
  </si>
  <si>
    <t xml:space="preserve">FV-20WH307               </t>
  </si>
  <si>
    <t xml:space="preserve">SP9888                   </t>
  </si>
  <si>
    <t xml:space="preserve">FV-20WUL207              </t>
  </si>
  <si>
    <t xml:space="preserve">SP9889                   </t>
  </si>
  <si>
    <t xml:space="preserve">FV-25DL307               </t>
  </si>
  <si>
    <t xml:space="preserve">SP9890                   </t>
  </si>
  <si>
    <t xml:space="preserve">FV-711NSPL               </t>
  </si>
  <si>
    <t xml:space="preserve">SP9891                   </t>
  </si>
  <si>
    <t xml:space="preserve">FV-711NWPL               </t>
  </si>
  <si>
    <t xml:space="preserve">SP9892                   </t>
  </si>
  <si>
    <t xml:space="preserve">FV-712NSPL               </t>
  </si>
  <si>
    <t xml:space="preserve">SP9893                   </t>
  </si>
  <si>
    <t xml:space="preserve">FV-712NWPL               </t>
  </si>
  <si>
    <t xml:space="preserve">SP9894                   </t>
  </si>
  <si>
    <t xml:space="preserve">FJ-T09A3ABPZH            </t>
  </si>
  <si>
    <t xml:space="preserve">SP9895                   </t>
  </si>
  <si>
    <t xml:space="preserve">FJ-T09B3ABPZH            </t>
  </si>
  <si>
    <t xml:space="preserve">MP09662                  </t>
  </si>
  <si>
    <t xml:space="preserve">HHLT0640WL               </t>
  </si>
  <si>
    <t xml:space="preserve">DL </t>
  </si>
  <si>
    <t>LGT</t>
  </si>
  <si>
    <t>LL</t>
  </si>
  <si>
    <t xml:space="preserve">MP09682                  </t>
  </si>
  <si>
    <t xml:space="preserve">HHXC2217                 </t>
  </si>
  <si>
    <t xml:space="preserve">LL </t>
  </si>
  <si>
    <t xml:space="preserve">MP09684                  </t>
  </si>
  <si>
    <t xml:space="preserve">TB178NE5                 </t>
  </si>
  <si>
    <t xml:space="preserve">TS </t>
  </si>
  <si>
    <t>I/E</t>
  </si>
  <si>
    <t xml:space="preserve">T/S </t>
  </si>
  <si>
    <t xml:space="preserve">AR12325                  </t>
  </si>
  <si>
    <t xml:space="preserve">FV-45GS4NA/TP            </t>
  </si>
  <si>
    <t>IV/F</t>
  </si>
  <si>
    <t xml:space="preserve">20021146                 </t>
  </si>
  <si>
    <t xml:space="preserve">F-30PLHTBAMWZ            </t>
  </si>
  <si>
    <t xml:space="preserve">DK3365                   </t>
  </si>
  <si>
    <t xml:space="preserve">SS30HNBHLZ               </t>
  </si>
  <si>
    <t xml:space="preserve">ST30HNBVLZ               </t>
  </si>
  <si>
    <t xml:space="preserve">DK3363                   </t>
  </si>
  <si>
    <t xml:space="preserve">GZJ90H                   </t>
  </si>
  <si>
    <t xml:space="preserve">DH </t>
  </si>
  <si>
    <t>D/H</t>
  </si>
  <si>
    <t>INDIA</t>
  </si>
  <si>
    <t xml:space="preserve">916110017450             </t>
  </si>
  <si>
    <t xml:space="preserve">FV-10EGD217              </t>
  </si>
  <si>
    <t xml:space="preserve">FV-15EGD217              </t>
  </si>
  <si>
    <t xml:space="preserve">FV-17CU917               </t>
  </si>
  <si>
    <t xml:space="preserve">916110017446             </t>
  </si>
  <si>
    <t xml:space="preserve">FV-15CSD117              </t>
  </si>
  <si>
    <t xml:space="preserve">17CUH03                  </t>
  </si>
  <si>
    <t xml:space="preserve">20ALA03                  </t>
  </si>
  <si>
    <t xml:space="preserve">20TGQF03                 </t>
  </si>
  <si>
    <t xml:space="preserve">20WUD03V                 </t>
  </si>
  <si>
    <t xml:space="preserve">24CUH03                  </t>
  </si>
  <si>
    <t xml:space="preserve">4865                     </t>
  </si>
  <si>
    <t xml:space="preserve">40KAQA03                 </t>
  </si>
  <si>
    <t xml:space="preserve">4885                     </t>
  </si>
  <si>
    <t xml:space="preserve">25ALA03                  </t>
  </si>
  <si>
    <t xml:space="preserve">4886                     </t>
  </si>
  <si>
    <t xml:space="preserve">10EGKB03                 </t>
  </si>
  <si>
    <t xml:space="preserve">15EGKB03                 </t>
  </si>
  <si>
    <t xml:space="preserve">PANASONIC MALAYSIA SDN.BHD.                                                                         </t>
  </si>
  <si>
    <t>TBC</t>
  </si>
  <si>
    <t>WM</t>
  </si>
  <si>
    <t>Mar(TBC)</t>
  </si>
  <si>
    <t>Others</t>
  </si>
  <si>
    <t>Waiting for PM PO</t>
  </si>
  <si>
    <t xml:space="preserve">FV-10EGK203              </t>
  </si>
  <si>
    <t xml:space="preserve">7921021464               </t>
  </si>
  <si>
    <t xml:space="preserve">FV-15EGK203              </t>
  </si>
  <si>
    <t xml:space="preserve">7921021465               </t>
  </si>
  <si>
    <t xml:space="preserve">FV-15WU403V              </t>
  </si>
  <si>
    <t xml:space="preserve">7921021466               </t>
  </si>
  <si>
    <t xml:space="preserve">FV-20TGU603              </t>
  </si>
  <si>
    <t>CP/F</t>
  </si>
  <si>
    <t xml:space="preserve">FV-25AL103               </t>
  </si>
  <si>
    <t xml:space="preserve">7921021467               </t>
  </si>
  <si>
    <t xml:space="preserve">FV-20WU403V              </t>
  </si>
  <si>
    <t xml:space="preserve">7921021510               </t>
  </si>
  <si>
    <t xml:space="preserve">7921021463               </t>
  </si>
  <si>
    <t xml:space="preserve">FV-40KAU103              </t>
  </si>
  <si>
    <t xml:space="preserve">7921021470               </t>
  </si>
  <si>
    <t xml:space="preserve">A-130JACK-IMA5           </t>
  </si>
  <si>
    <t xml:space="preserve">PP </t>
  </si>
  <si>
    <t>PUMP</t>
  </si>
  <si>
    <t xml:space="preserve">7921021461               </t>
  </si>
  <si>
    <t xml:space="preserve">F-PXU70AWM               </t>
  </si>
  <si>
    <t xml:space="preserve">F-PXV35AADM              </t>
  </si>
  <si>
    <t xml:space="preserve">F-PXV50AKM               </t>
  </si>
  <si>
    <t xml:space="preserve">F-PXV55ASM               </t>
  </si>
  <si>
    <t xml:space="preserve">F-VXM35ASM               </t>
  </si>
  <si>
    <t xml:space="preserve">7921021462               </t>
  </si>
  <si>
    <t xml:space="preserve">F-PXJ30AHM               </t>
  </si>
  <si>
    <t xml:space="preserve">7921021468               </t>
  </si>
  <si>
    <t xml:space="preserve">FV-01NAP1NBH             </t>
  </si>
  <si>
    <t>MYANMAR</t>
  </si>
  <si>
    <t xml:space="preserve">LK &amp; M Engineering &amp; Trading Co., Ltd.                                                              </t>
  </si>
  <si>
    <t xml:space="preserve">PO123/23                 </t>
  </si>
  <si>
    <t xml:space="preserve">17CUHNAH                 </t>
  </si>
  <si>
    <t>High risk of vessel delay ; pending actual SOB</t>
  </si>
  <si>
    <t xml:space="preserve">24CDHNAH                 </t>
  </si>
  <si>
    <t xml:space="preserve">24CHHNBH                 </t>
  </si>
  <si>
    <t xml:space="preserve">24CUHNAH                 </t>
  </si>
  <si>
    <t xml:space="preserve">Infinity Business Group Co. Ltd.                                                                    </t>
  </si>
  <si>
    <t xml:space="preserve">7911009355               </t>
  </si>
  <si>
    <t xml:space="preserve">FV-32CD924               </t>
  </si>
  <si>
    <t>Risk of vessel delay, 1 week between closing and ETD for LCL &gt; Clarifying ship to Myanmar or Thailand</t>
  </si>
  <si>
    <t>PHILIPPINES</t>
  </si>
  <si>
    <t xml:space="preserve">Panasonic Logistics Asia Pacific                                                                    </t>
  </si>
  <si>
    <t xml:space="preserve">ROCKFORD MARKETING CORPORATION                                                                      </t>
  </si>
  <si>
    <t xml:space="preserve">D12P017370               </t>
  </si>
  <si>
    <t xml:space="preserve">F-48DFLECWQVP            </t>
  </si>
  <si>
    <t>3.Tripartite - NON PULS</t>
  </si>
  <si>
    <t xml:space="preserve">Payment received 15-Mar but Rockford decide to proceed ETD 28-Mar i/o ETD 21-Mar to avoid PH holiday 28 – 31 Mar </t>
  </si>
  <si>
    <t xml:space="preserve">Panasonic Manufacturing Philippines Corp                                                            </t>
  </si>
  <si>
    <t xml:space="preserve">PANASONIC MANUFACTURING PHILIPPINES CORP                                                            </t>
  </si>
  <si>
    <t xml:space="preserve">7961016357               </t>
  </si>
  <si>
    <t xml:space="preserve">FJ-T09A3ECCHP            </t>
  </si>
  <si>
    <t xml:space="preserve">FV-12NS315               </t>
  </si>
  <si>
    <t xml:space="preserve">FV-15NS315               </t>
  </si>
  <si>
    <t xml:space="preserve">FV-18NS315               </t>
  </si>
  <si>
    <t xml:space="preserve">FV-20NS315               </t>
  </si>
  <si>
    <t xml:space="preserve">FV-23NL3NAKH             </t>
  </si>
  <si>
    <t xml:space="preserve">FV-27CH915               </t>
  </si>
  <si>
    <t xml:space="preserve">FV-32CD915               </t>
  </si>
  <si>
    <t xml:space="preserve">FV-32CH915               </t>
  </si>
  <si>
    <t xml:space="preserve">FY-14ELN15               </t>
  </si>
  <si>
    <t xml:space="preserve">FY-14ESN15               </t>
  </si>
  <si>
    <t xml:space="preserve">AVESCO MARKETING CORPORATION                                                                        </t>
  </si>
  <si>
    <t xml:space="preserve">55011546                 </t>
  </si>
  <si>
    <t xml:space="preserve">25GSC(FRAME)15           </t>
  </si>
  <si>
    <t xml:space="preserve">30GSC(FRAME)15           </t>
  </si>
  <si>
    <t xml:space="preserve">35GSC(FRAME)15           </t>
  </si>
  <si>
    <t xml:space="preserve">55011546-2               </t>
  </si>
  <si>
    <t xml:space="preserve">40GSC(FRAME)15           </t>
  </si>
  <si>
    <t xml:space="preserve">10ESK15                  </t>
  </si>
  <si>
    <t xml:space="preserve">12ELK15                  </t>
  </si>
  <si>
    <t xml:space="preserve">18NFB15                  </t>
  </si>
  <si>
    <t xml:space="preserve">18NSB15                  </t>
  </si>
  <si>
    <t xml:space="preserve">20NSB15                  </t>
  </si>
  <si>
    <t xml:space="preserve">21CGB15                  </t>
  </si>
  <si>
    <t xml:space="preserve">25GSCNA(MOTOR)15         </t>
  </si>
  <si>
    <t xml:space="preserve">25NSB15                  </t>
  </si>
  <si>
    <t xml:space="preserve">27CHH15                  </t>
  </si>
  <si>
    <t xml:space="preserve">28NXCTGH                 </t>
  </si>
  <si>
    <t xml:space="preserve">30GSCNA(MOTOR)15         </t>
  </si>
  <si>
    <t xml:space="preserve">32CDH15                  </t>
  </si>
  <si>
    <t xml:space="preserve">32CHH15                  </t>
  </si>
  <si>
    <t xml:space="preserve">35GSCNA(MOTOR)15         </t>
  </si>
  <si>
    <t xml:space="preserve">38CHG15                  </t>
  </si>
  <si>
    <t xml:space="preserve">12CGB15                  </t>
  </si>
  <si>
    <t xml:space="preserve">12ESK15                  </t>
  </si>
  <si>
    <t xml:space="preserve">15AAQ115                 </t>
  </si>
  <si>
    <t xml:space="preserve">15NSB15                  </t>
  </si>
  <si>
    <t xml:space="preserve">25SMCTGH                 </t>
  </si>
  <si>
    <t xml:space="preserve">38CDG15                  </t>
  </si>
  <si>
    <t xml:space="preserve">40GSCNA(MOTOR)15         </t>
  </si>
  <si>
    <t xml:space="preserve">T09ACECCHP               </t>
  </si>
  <si>
    <t xml:space="preserve">D80004424                </t>
  </si>
  <si>
    <t xml:space="preserve">KZ40PWH                  </t>
  </si>
  <si>
    <t xml:space="preserve">D80004387                </t>
  </si>
  <si>
    <t xml:space="preserve">M40MSNBHGZ               </t>
  </si>
  <si>
    <t xml:space="preserve">D80004402                </t>
  </si>
  <si>
    <t xml:space="preserve">T60AWSTBFQWZ             </t>
  </si>
  <si>
    <t xml:space="preserve">D80004404                </t>
  </si>
  <si>
    <t xml:space="preserve">YU50XNBKKGS              </t>
  </si>
  <si>
    <t xml:space="preserve">YU50XNBWKGS              </t>
  </si>
  <si>
    <t xml:space="preserve">D80004414                </t>
  </si>
  <si>
    <t xml:space="preserve">M40CSNBHGZ               </t>
  </si>
  <si>
    <t xml:space="preserve">D80004423                </t>
  </si>
  <si>
    <t xml:space="preserve">E48GPTBTWZ               </t>
  </si>
  <si>
    <t xml:space="preserve">E48GPTBWWZ               </t>
  </si>
  <si>
    <t xml:space="preserve">M48SGTBKHWH              </t>
  </si>
  <si>
    <t xml:space="preserve">M48SGTBKKWH              </t>
  </si>
  <si>
    <t xml:space="preserve">M60SGTBKHWH              </t>
  </si>
  <si>
    <t xml:space="preserve">M60SGTBWHWH              </t>
  </si>
  <si>
    <t xml:space="preserve">M60SGTBWKWH              </t>
  </si>
  <si>
    <t xml:space="preserve">R48SPTBSTWZ              </t>
  </si>
  <si>
    <t xml:space="preserve">R48SPTBWTWZ              </t>
  </si>
  <si>
    <t xml:space="preserve">T60AWTBFQWZ              </t>
  </si>
  <si>
    <t xml:space="preserve">U48FPTBKQWZ              </t>
  </si>
  <si>
    <t xml:space="preserve">U48FPTBWQWZ              </t>
  </si>
  <si>
    <t xml:space="preserve">U60FWTBKQWZ              </t>
  </si>
  <si>
    <t xml:space="preserve">U60FWTBWQWZ              </t>
  </si>
  <si>
    <t xml:space="preserve">W56WVTBKQWZ              </t>
  </si>
  <si>
    <t xml:space="preserve">W56WVTBWQWZ              </t>
  </si>
  <si>
    <t xml:space="preserve">D80004425                </t>
  </si>
  <si>
    <t xml:space="preserve">A30ASNBAGZ               </t>
  </si>
  <si>
    <t xml:space="preserve">A30ASNBHGZ               </t>
  </si>
  <si>
    <t xml:space="preserve">A40ASNBAGZ               </t>
  </si>
  <si>
    <t xml:space="preserve">A40ASNBHGZ               </t>
  </si>
  <si>
    <t xml:space="preserve">M30CSNBHGZ               </t>
  </si>
  <si>
    <t xml:space="preserve">M40KSNBCGZ               </t>
  </si>
  <si>
    <t xml:space="preserve">M40KSNBTGZ               </t>
  </si>
  <si>
    <t xml:space="preserve">M40MSNBKGZ               </t>
  </si>
  <si>
    <t xml:space="preserve">N30NHTBBGZ               </t>
  </si>
  <si>
    <t xml:space="preserve">N40HSNBCGZ               </t>
  </si>
  <si>
    <t xml:space="preserve">N40HSNBTGZ               </t>
  </si>
  <si>
    <t xml:space="preserve">P40USNBCGZ               </t>
  </si>
  <si>
    <t xml:space="preserve">P40USNBNGZ               </t>
  </si>
  <si>
    <t xml:space="preserve">P40USNBWGZ               </t>
  </si>
  <si>
    <t xml:space="preserve">P40VSNBNGZ               </t>
  </si>
  <si>
    <t xml:space="preserve">D80004432                </t>
  </si>
  <si>
    <t xml:space="preserve">M11SUTBSTWZ              </t>
  </si>
  <si>
    <t xml:space="preserve">M11SUTBWTWZ              </t>
  </si>
  <si>
    <t xml:space="preserve">M60SGTBWGWH              </t>
  </si>
  <si>
    <t xml:space="preserve">M60SGTBWLWH              </t>
  </si>
  <si>
    <t xml:space="preserve">D80004433                </t>
  </si>
  <si>
    <t xml:space="preserve">M40RSNBHXZ               </t>
  </si>
  <si>
    <t xml:space="preserve">D80004434                </t>
  </si>
  <si>
    <t xml:space="preserve">D80004435                </t>
  </si>
  <si>
    <t xml:space="preserve">D80004436                </t>
  </si>
  <si>
    <t xml:space="preserve">PANASONIC SINGAPORE (DOMESTIC)                                                                      </t>
  </si>
  <si>
    <t xml:space="preserve">7911009298               </t>
  </si>
  <si>
    <t xml:space="preserve">F-300CSNBTGZP            </t>
  </si>
  <si>
    <t xml:space="preserve">F-307KHTBSGZ             </t>
  </si>
  <si>
    <t xml:space="preserve">F-400CSNBAGZP            </t>
  </si>
  <si>
    <t xml:space="preserve">F-407YSNBNGZ             </t>
  </si>
  <si>
    <t xml:space="preserve">F-408HSNBCGZ             </t>
  </si>
  <si>
    <t xml:space="preserve">F-409KSNBAGZ             </t>
  </si>
  <si>
    <t xml:space="preserve">7911009299               </t>
  </si>
  <si>
    <t xml:space="preserve">F-409MSNBAGZ             </t>
  </si>
  <si>
    <t>SINGAPORE RE-EXPORT</t>
  </si>
  <si>
    <t xml:space="preserve">PANASONIC SINGAPORE (EXPORT)                                                                        </t>
  </si>
  <si>
    <t xml:space="preserve">7911009187               </t>
  </si>
  <si>
    <t xml:space="preserve">F-400CNBABHP             </t>
  </si>
  <si>
    <t xml:space="preserve">F-407YNBNBH              </t>
  </si>
  <si>
    <t xml:space="preserve">7911009188               </t>
  </si>
  <si>
    <t xml:space="preserve">F-409MNBABH              </t>
  </si>
  <si>
    <t xml:space="preserve">7911009300               </t>
  </si>
  <si>
    <t xml:space="preserve">D80004422                </t>
  </si>
  <si>
    <t>Vessel: Port Congestion</t>
  </si>
  <si>
    <t xml:space="preserve">17CUHNAZ                 </t>
  </si>
  <si>
    <t xml:space="preserve">20AUATBZ                 </t>
  </si>
  <si>
    <t xml:space="preserve">30AUATBZ                 </t>
  </si>
  <si>
    <t xml:space="preserve">30RGATBZ                 </t>
  </si>
  <si>
    <t xml:space="preserve">D80004427                </t>
  </si>
  <si>
    <t xml:space="preserve">D80004431                </t>
  </si>
  <si>
    <t xml:space="preserve">D80004420                </t>
  </si>
  <si>
    <t xml:space="preserve">40GSC(FRAME)ZZ           </t>
  </si>
  <si>
    <t xml:space="preserve">D80004430                </t>
  </si>
  <si>
    <t xml:space="preserve">25GSC(FRAME)ZZ           </t>
  </si>
  <si>
    <t xml:space="preserve">35GSC(FRAME)ZZ           </t>
  </si>
  <si>
    <t xml:space="preserve">2509UANAZ                </t>
  </si>
  <si>
    <t xml:space="preserve">2512UANAZ                </t>
  </si>
  <si>
    <t xml:space="preserve">27CHHNAZ                 </t>
  </si>
  <si>
    <t xml:space="preserve">3012UANAZ                </t>
  </si>
  <si>
    <t xml:space="preserve">32CDHNAZ                 </t>
  </si>
  <si>
    <t xml:space="preserve">32CHHNAZ                 </t>
  </si>
  <si>
    <t xml:space="preserve">38CDGNAZ                 </t>
  </si>
  <si>
    <t xml:space="preserve">4015UANAZ                </t>
  </si>
  <si>
    <t xml:space="preserve">40GSCNA(MOTOR)Z          </t>
  </si>
  <si>
    <t xml:space="preserve">T09ACEBPZS               </t>
  </si>
  <si>
    <t xml:space="preserve">15AAQ1NAZ                </t>
  </si>
  <si>
    <t xml:space="preserve">2515UANAZ                </t>
  </si>
  <si>
    <t xml:space="preserve">25GSCNA(MOTOR)Z          </t>
  </si>
  <si>
    <t xml:space="preserve">3009UANAZ                </t>
  </si>
  <si>
    <t xml:space="preserve">3509UANAZ                </t>
  </si>
  <si>
    <t xml:space="preserve">3512UANAZ                </t>
  </si>
  <si>
    <t xml:space="preserve">35GSCNA(MOTOR)Z          </t>
  </si>
  <si>
    <t xml:space="preserve">4012UANAZ                </t>
  </si>
  <si>
    <t xml:space="preserve">7911009366               </t>
  </si>
  <si>
    <t xml:space="preserve">F-JPW50AWS               </t>
  </si>
  <si>
    <t>PSP Consolidation, No vessel ETD 22-Mar and 29-Mar</t>
  </si>
  <si>
    <t>ZIA</t>
  </si>
  <si>
    <t xml:space="preserve">7911009381               </t>
  </si>
  <si>
    <t xml:space="preserve">F-GPT01AKS               </t>
  </si>
  <si>
    <t xml:space="preserve">F-GPT01ARS               </t>
  </si>
  <si>
    <t xml:space="preserve">7911009382               </t>
  </si>
  <si>
    <t xml:space="preserve">F-VXK70AWS               </t>
  </si>
  <si>
    <t xml:space="preserve">D80004437                </t>
  </si>
  <si>
    <t>14-Mar get ETD 24-Mar booking, but HX advised production delay and earliest loading 23-Mar, checking new schedule</t>
  </si>
  <si>
    <t xml:space="preserve">D80004421                </t>
  </si>
  <si>
    <t xml:space="preserve">ST30HNBHLS               </t>
  </si>
  <si>
    <t xml:space="preserve">ST30HNBVLS               </t>
  </si>
  <si>
    <t xml:space="preserve">ELITE RADIO AND ENGINEERING CO.  LTD.                                                               </t>
  </si>
  <si>
    <t xml:space="preserve">ELITE-202403-2           </t>
  </si>
  <si>
    <t xml:space="preserve">M56RGTBDJSH              </t>
  </si>
  <si>
    <t>Pending ETD end/Mar sailing schedule and booking confirmation from Sojitz and forwarder</t>
  </si>
  <si>
    <t xml:space="preserve">N56RGTBWJSH              </t>
  </si>
  <si>
    <t>Pending actual SOB ; received BC on 18-Mar</t>
  </si>
  <si>
    <t xml:space="preserve">ELITE-202403-3           </t>
  </si>
  <si>
    <t xml:space="preserve">A40BNBNMKH               </t>
  </si>
  <si>
    <t xml:space="preserve">M40CNBHML                </t>
  </si>
  <si>
    <t xml:space="preserve">M40CNBNML                </t>
  </si>
  <si>
    <t xml:space="preserve">M56XGTBKJWH              </t>
  </si>
  <si>
    <t xml:space="preserve">P40UNBNNML               </t>
  </si>
  <si>
    <t xml:space="preserve">Y56RCTBDJSH              </t>
  </si>
  <si>
    <t xml:space="preserve">Y56RCTBKJSH              </t>
  </si>
  <si>
    <t xml:space="preserve">40KAQANAH                </t>
  </si>
  <si>
    <t>Pending actual SOB ; Vessel delay ETD 18-Mar &gt; 20-Mar (TBC)</t>
  </si>
  <si>
    <t>TAIWAN</t>
  </si>
  <si>
    <t xml:space="preserve">Panasonic Sales Taiwan Co., Ltd.                                                                    </t>
  </si>
  <si>
    <t xml:space="preserve">PANASONIC SALES TAIWAN CO.,LTD.                                                                     </t>
  </si>
  <si>
    <t xml:space="preserve">IFV-240401-H135          </t>
  </si>
  <si>
    <t xml:space="preserve">FV-GB075TW               </t>
  </si>
  <si>
    <t>ERV - SPOT</t>
  </si>
  <si>
    <t xml:space="preserve">FV-GPF075TW              </t>
  </si>
  <si>
    <t xml:space="preserve">FV-GPP100TW              </t>
  </si>
  <si>
    <t xml:space="preserve">FV-GPV075TW              </t>
  </si>
  <si>
    <t xml:space="preserve">FY-SW15ZY1W              </t>
  </si>
  <si>
    <t xml:space="preserve">IAP-240401-H135          </t>
  </si>
  <si>
    <t xml:space="preserve">F-ZXFD35W                </t>
  </si>
  <si>
    <t xml:space="preserve">F-ZXFD70W                </t>
  </si>
  <si>
    <t xml:space="preserve">F-ZXFP35W                </t>
  </si>
  <si>
    <t xml:space="preserve">F-ZXHD55W                </t>
  </si>
  <si>
    <t xml:space="preserve">F-ZXMP35W                </t>
  </si>
  <si>
    <t xml:space="preserve">F-ZXMP55W                </t>
  </si>
  <si>
    <t xml:space="preserve">FV-17CU8R                </t>
  </si>
  <si>
    <t xml:space="preserve">FV-17CU8W                </t>
  </si>
  <si>
    <t xml:space="preserve">FV-21CV2R                </t>
  </si>
  <si>
    <t xml:space="preserve">FV-24CD8W                </t>
  </si>
  <si>
    <t xml:space="preserve">FV-24CH8R                </t>
  </si>
  <si>
    <t xml:space="preserve">FV-24CU8R                </t>
  </si>
  <si>
    <t xml:space="preserve">FV-24CU8W                </t>
  </si>
  <si>
    <t xml:space="preserve">FV-30BU1WWS              </t>
  </si>
  <si>
    <t xml:space="preserve">FV-30BU3RW               </t>
  </si>
  <si>
    <t xml:space="preserve">FV-30BU3WW               </t>
  </si>
  <si>
    <t xml:space="preserve">FV-30BUY3RW              </t>
  </si>
  <si>
    <t xml:space="preserve">FV-30BUY3WW              </t>
  </si>
  <si>
    <t xml:space="preserve">FV-30BY1W-W              </t>
  </si>
  <si>
    <t xml:space="preserve">FV-40BE3WW               </t>
  </si>
  <si>
    <t xml:space="preserve">FV-40BE4W-W              </t>
  </si>
  <si>
    <t xml:space="preserve">FV-40BEN4W-W             </t>
  </si>
  <si>
    <t xml:space="preserve">FV-40BU1RW               </t>
  </si>
  <si>
    <t xml:space="preserve">FV-40BU1WW               </t>
  </si>
  <si>
    <t xml:space="preserve">FV-40BUY1RW              </t>
  </si>
  <si>
    <t xml:space="preserve">FV-40BUY1WW              </t>
  </si>
  <si>
    <t xml:space="preserve">FV-47CZ1R                </t>
  </si>
  <si>
    <t xml:space="preserve">FY-15ZY1W                </t>
  </si>
  <si>
    <t xml:space="preserve">FY-1KZY1W                </t>
  </si>
  <si>
    <t xml:space="preserve">FY-25ZY1W                </t>
  </si>
  <si>
    <t xml:space="preserve">FY-80ZY1W                </t>
  </si>
  <si>
    <t xml:space="preserve">FV-30AL106Y              </t>
  </si>
  <si>
    <t xml:space="preserve">FV-10EGK206Y             </t>
  </si>
  <si>
    <t xml:space="preserve">FV-17CU906               </t>
  </si>
  <si>
    <t xml:space="preserve">FV-20TGU606              </t>
  </si>
  <si>
    <t xml:space="preserve">FV-24CH906               </t>
  </si>
  <si>
    <t xml:space="preserve">FV-24CU906               </t>
  </si>
  <si>
    <t xml:space="preserve">7931014440               </t>
  </si>
  <si>
    <t xml:space="preserve">FV-17CH906Y              </t>
  </si>
  <si>
    <t xml:space="preserve">FV-17CU906Y              </t>
  </si>
  <si>
    <t xml:space="preserve">FV-24CG906Y              </t>
  </si>
  <si>
    <t xml:space="preserve">FV-24CU906Y              </t>
  </si>
  <si>
    <t xml:space="preserve">7931014442               </t>
  </si>
  <si>
    <t xml:space="preserve">FV-20TGU606Y             </t>
  </si>
  <si>
    <t xml:space="preserve">7931014271               </t>
  </si>
  <si>
    <t xml:space="preserve">FV-30RL106Y              </t>
  </si>
  <si>
    <t xml:space="preserve">7931014326               </t>
  </si>
  <si>
    <t xml:space="preserve">FV-15WUT406V             </t>
  </si>
  <si>
    <t xml:space="preserve">FV-30AL106               </t>
  </si>
  <si>
    <t xml:space="preserve">7931014516               </t>
  </si>
  <si>
    <t>Apr</t>
  </si>
  <si>
    <t>PSTH requets combine shipment w/other cargo (next shipment in Apr)</t>
  </si>
  <si>
    <t xml:space="preserve">7931014254               </t>
  </si>
  <si>
    <t xml:space="preserve">FY-EB90S1                </t>
  </si>
  <si>
    <t xml:space="preserve">7931014360               </t>
  </si>
  <si>
    <t xml:space="preserve">FY-2512U1T               </t>
  </si>
  <si>
    <t xml:space="preserve">7931014429               </t>
  </si>
  <si>
    <t xml:space="preserve">7931014437               </t>
  </si>
  <si>
    <t xml:space="preserve">FY-3012U1T               </t>
  </si>
  <si>
    <t xml:space="preserve">FY-3509U1T               </t>
  </si>
  <si>
    <t xml:space="preserve">7931014438               </t>
  </si>
  <si>
    <t xml:space="preserve">FV-38CH8ABHP             </t>
  </si>
  <si>
    <t xml:space="preserve">7931014439               </t>
  </si>
  <si>
    <t xml:space="preserve">FV-15CSD1T               </t>
  </si>
  <si>
    <t xml:space="preserve">7931014444               </t>
  </si>
  <si>
    <t xml:space="preserve">FY-3015U1TY              </t>
  </si>
  <si>
    <t xml:space="preserve">FY-3509U1TY              </t>
  </si>
  <si>
    <t xml:space="preserve">FY-3512U1TY              </t>
  </si>
  <si>
    <t xml:space="preserve">FY-4009U1TY              </t>
  </si>
  <si>
    <t xml:space="preserve">FY-4015U1TY              </t>
  </si>
  <si>
    <t xml:space="preserve">7931014445               </t>
  </si>
  <si>
    <t xml:space="preserve">FV-15AST1ABHY            </t>
  </si>
  <si>
    <t xml:space="preserve">FV-17CUG1TY              </t>
  </si>
  <si>
    <t xml:space="preserve">FV-27CH9ABHY             </t>
  </si>
  <si>
    <t xml:space="preserve">FV-32CD9ABHY             </t>
  </si>
  <si>
    <t xml:space="preserve">FV-32CH9ABHY             </t>
  </si>
  <si>
    <t xml:space="preserve">FV-38CD8ABHY             </t>
  </si>
  <si>
    <t xml:space="preserve">FV-38CH8ABHY             </t>
  </si>
  <si>
    <t xml:space="preserve">7931014446               </t>
  </si>
  <si>
    <t xml:space="preserve">FV-25GS4AB(FRAME)H       </t>
  </si>
  <si>
    <t xml:space="preserve">FV-30GS4AB(FRAME)H       </t>
  </si>
  <si>
    <t xml:space="preserve">FV-35GS4AB(FRAME)H       </t>
  </si>
  <si>
    <t xml:space="preserve">FV-40GS4AB(FRAME)H       </t>
  </si>
  <si>
    <t xml:space="preserve">FV-25GS4AB(MOTOR)H       </t>
  </si>
  <si>
    <t xml:space="preserve">FV-30GS4AB(MOTOR)H       </t>
  </si>
  <si>
    <t xml:space="preserve">FV-35GS4AB(MOTOR)H       </t>
  </si>
  <si>
    <t xml:space="preserve">FV-40GS4AB(MOTOR)H       </t>
  </si>
  <si>
    <t xml:space="preserve">7931014448               </t>
  </si>
  <si>
    <t xml:space="preserve">FV-12NS306               </t>
  </si>
  <si>
    <t xml:space="preserve">FV-18NF306               </t>
  </si>
  <si>
    <t xml:space="preserve">FV-18NS306               </t>
  </si>
  <si>
    <t xml:space="preserve">FV-23NL306               </t>
  </si>
  <si>
    <t xml:space="preserve">FV-25NF306               </t>
  </si>
  <si>
    <t xml:space="preserve">FV-25NS306               </t>
  </si>
  <si>
    <t xml:space="preserve">FV-25SW3JFTH             </t>
  </si>
  <si>
    <t xml:space="preserve">FV-28NX3JFTH             </t>
  </si>
  <si>
    <t xml:space="preserve">7931014449               </t>
  </si>
  <si>
    <t xml:space="preserve">FV-20NS306               </t>
  </si>
  <si>
    <t xml:space="preserve">7931014450               </t>
  </si>
  <si>
    <t xml:space="preserve">FV-MGX100P06             </t>
  </si>
  <si>
    <t xml:space="preserve">7931014451               </t>
  </si>
  <si>
    <t xml:space="preserve">FV-12CG206Y              </t>
  </si>
  <si>
    <t xml:space="preserve">FV-14CG206Y              </t>
  </si>
  <si>
    <t xml:space="preserve">FV-16CG206Y              </t>
  </si>
  <si>
    <t xml:space="preserve">FV-17CG206Y              </t>
  </si>
  <si>
    <t xml:space="preserve">FV-19CG206Y              </t>
  </si>
  <si>
    <t xml:space="preserve">FV-21CG206Y              </t>
  </si>
  <si>
    <t xml:space="preserve">7931014452               </t>
  </si>
  <si>
    <t xml:space="preserve">7931014457               </t>
  </si>
  <si>
    <t xml:space="preserve">FY-3009U1TY              </t>
  </si>
  <si>
    <t xml:space="preserve">2711019179               </t>
  </si>
  <si>
    <t xml:space="preserve">F-307KHTBSKBV            </t>
  </si>
  <si>
    <t xml:space="preserve">F-308NHTBBKBV            </t>
  </si>
  <si>
    <t xml:space="preserve">F-308NHTBPKBV            </t>
  </si>
  <si>
    <t xml:space="preserve">F-407WNBNKBV             </t>
  </si>
  <si>
    <t xml:space="preserve">F-409QNBAKKV             </t>
  </si>
  <si>
    <t xml:space="preserve">F-409UNBAKBV             </t>
  </si>
  <si>
    <t xml:space="preserve">F-50YUZNBKKBV            </t>
  </si>
  <si>
    <t xml:space="preserve">2711019180               </t>
  </si>
  <si>
    <t xml:space="preserve">2711019181               </t>
  </si>
  <si>
    <t xml:space="preserve">2711019185               </t>
  </si>
  <si>
    <t xml:space="preserve">F-400CNBAKBV             </t>
  </si>
  <si>
    <t xml:space="preserve">F-409KNBRKBV             </t>
  </si>
  <si>
    <t xml:space="preserve">F-409QNBNKKV             </t>
  </si>
  <si>
    <t xml:space="preserve">F-48CZLTBSVV             </t>
  </si>
  <si>
    <t xml:space="preserve">F-48DGLTBKVV             </t>
  </si>
  <si>
    <t xml:space="preserve">F-56NCLTBNBVV            </t>
  </si>
  <si>
    <t xml:space="preserve">F-60MZ2TBKBVV            </t>
  </si>
  <si>
    <t xml:space="preserve">F-60MZ2TBKFVV            </t>
  </si>
  <si>
    <t xml:space="preserve">2711019186               </t>
  </si>
  <si>
    <t xml:space="preserve">F-400CNBCKBV             </t>
  </si>
  <si>
    <t xml:space="preserve">F-409KNBCKBV             </t>
  </si>
  <si>
    <t xml:space="preserve">2711019187               </t>
  </si>
  <si>
    <t xml:space="preserve">2711019188               </t>
  </si>
  <si>
    <t xml:space="preserve">2711019189               </t>
  </si>
  <si>
    <t xml:space="preserve">2711019184               </t>
  </si>
  <si>
    <t xml:space="preserve">2711019183               </t>
  </si>
  <si>
    <t xml:space="preserve">2711019182               </t>
  </si>
  <si>
    <t xml:space="preserve">KNK VIETNAM CO.,  LTD. (HCM)                                                                        </t>
  </si>
  <si>
    <t xml:space="preserve">M80006771                </t>
  </si>
  <si>
    <t xml:space="preserve">M80006772                </t>
  </si>
  <si>
    <t xml:space="preserve">T60AWTBFQVV              </t>
  </si>
  <si>
    <t xml:space="preserve">2711019148               </t>
  </si>
  <si>
    <t xml:space="preserve">GP-350JA-SV5             </t>
  </si>
  <si>
    <t xml:space="preserve">2711019190               </t>
  </si>
  <si>
    <t xml:space="preserve">A-130JAK-SV5             </t>
  </si>
  <si>
    <t xml:space="preserve">GP-129JXK-SV5            </t>
  </si>
  <si>
    <t xml:space="preserve">2711019194               </t>
  </si>
  <si>
    <t xml:space="preserve">A-200JAK-SV5             </t>
  </si>
  <si>
    <t xml:space="preserve">GA-125FAK-SV5            </t>
  </si>
  <si>
    <t xml:space="preserve">GP-10HCN1SVN             </t>
  </si>
  <si>
    <t xml:space="preserve">GP-15HCN1SVN             </t>
  </si>
  <si>
    <t xml:space="preserve">GP-20HCN1SVN             </t>
  </si>
  <si>
    <t xml:space="preserve">2711019195               </t>
  </si>
  <si>
    <t xml:space="preserve">A-130JACK-SV5            </t>
  </si>
  <si>
    <t xml:space="preserve">2711019196               </t>
  </si>
  <si>
    <t xml:space="preserve">FV-25TGU504              </t>
  </si>
  <si>
    <t xml:space="preserve">2711019151               </t>
  </si>
  <si>
    <t xml:space="preserve">GP-350JA-NV5             </t>
  </si>
  <si>
    <t xml:space="preserve">2711019191               </t>
  </si>
  <si>
    <t xml:space="preserve">GP-129JXK-NV5            </t>
  </si>
  <si>
    <t xml:space="preserve">GP-250JXK-NV5            </t>
  </si>
  <si>
    <t xml:space="preserve">2711019192               </t>
  </si>
  <si>
    <t xml:space="preserve">GP-200JXK-NV5            </t>
  </si>
  <si>
    <t xml:space="preserve">2711019193               </t>
  </si>
  <si>
    <t xml:space="preserve">2711019198               </t>
  </si>
  <si>
    <t xml:space="preserve">FV-40GS4(FRAME)04        </t>
  </si>
  <si>
    <t xml:space="preserve">F-ZXKP70ZV               </t>
  </si>
  <si>
    <t xml:space="preserve">F-ZXLD45ZV               </t>
  </si>
  <si>
    <t xml:space="preserve">F-PXU70AWV               </t>
  </si>
  <si>
    <t xml:space="preserve">FV-25SW304               </t>
  </si>
  <si>
    <t xml:space="preserve">FV-40GS4NA(MOTOR04       </t>
  </si>
  <si>
    <t xml:space="preserve">2711019197               </t>
  </si>
  <si>
    <t xml:space="preserve">7951014211               </t>
  </si>
  <si>
    <t xml:space="preserve">FV-SWGR104               </t>
  </si>
  <si>
    <t xml:space="preserve">FV-80ZY104               </t>
  </si>
  <si>
    <t>`</t>
  </si>
  <si>
    <t>Open Order QTY (With Ticket)</t>
  </si>
  <si>
    <t>Need to check Shipment risk</t>
  </si>
  <si>
    <t>Have 45pcs in orders but Komin is only claiming 35pcs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</si>
</sst>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_);[Red]\-#,##0"/>
    <numFmt numFmtId="165" formatCode="_(* #,##0.00_);_(* \(#,##0.00\);_(* &quot;-&quot;??_);_(@_)"/>
    <numFmt numFmtId="166" formatCode="_(* #,##0_);_(* \(#,##0\);_(* &quot;-&quot;??_);_(@_)"/>
    <numFmt numFmtId="167" formatCode="&quot;HK$&quot;#,##0_);[Red]\(&quot;HK$&quot;#,##0\)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FFFF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sz val="10"/>
      <color rgb="FF3333FF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9"/>
      <color indexed="9"/>
      <name val="Arial"/>
      <family val="2"/>
    </font>
    <font>
      <sz val="6"/>
      <color indexed="8"/>
      <name val="Arial"/>
      <family val="2"/>
    </font>
    <font>
      <b/>
      <i/>
      <sz val="10"/>
      <name val="Arial"/>
      <family val="2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sz val="9"/>
      <name val="Arial"/>
      <family val="2"/>
    </font>
    <font>
      <b/>
      <sz val="9"/>
      <color indexed="8"/>
      <name val="Arial"/>
      <family val="2"/>
    </font>
    <font>
      <sz val="12"/>
      <color indexed="8"/>
      <name val="Arial"/>
      <family val="2"/>
    </font>
    <font>
      <sz val="6"/>
      <color theme="1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6"/>
      <name val="Arial"/>
      <family val="2"/>
    </font>
    <font>
      <b/>
      <sz val="9"/>
      <color theme="1"/>
      <name val="Arial"/>
      <family val="2"/>
    </font>
    <font>
      <b/>
      <sz val="9"/>
      <color rgb="FF00B05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5175B9"/>
        <bgColor rgb="FFFFFFFF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54"/>
        <bgColor indexed="9"/>
      </patternFill>
    </fill>
    <fill>
      <patternFill patternType="solid">
        <fgColor indexed="57"/>
        <bgColor indexed="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9"/>
      </patternFill>
    </fill>
    <fill>
      <patternFill patternType="solid">
        <fgColor theme="5" tint="0.39997558519241921"/>
        <bgColor indexed="9"/>
      </patternFill>
    </fill>
    <fill>
      <patternFill patternType="solid">
        <fgColor theme="6" tint="-0.249977111117893"/>
        <bgColor indexed="9"/>
      </patternFill>
    </fill>
    <fill>
      <patternFill patternType="solid">
        <fgColor rgb="FFFF99FF"/>
        <bgColor indexed="9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ACAD9"/>
      </left>
      <right style="thin">
        <color rgb="FFCACAD9"/>
      </right>
      <top style="thin">
        <color rgb="FFCACAD9"/>
      </top>
      <bottom style="thin">
        <color rgb="FFCACAD9"/>
      </bottom>
      <diagonal/>
    </border>
    <border>
      <left/>
      <right style="thick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31"/>
      </right>
      <top style="thin">
        <color indexed="31"/>
      </top>
      <bottom style="thin">
        <color indexed="31"/>
      </bottom>
      <diagonal/>
    </border>
    <border>
      <left style="thin">
        <color indexed="31"/>
      </left>
      <right style="thin">
        <color indexed="31"/>
      </right>
      <top/>
      <bottom style="thin">
        <color indexed="31"/>
      </bottom>
      <diagonal/>
    </border>
  </borders>
  <cellStyleXfs count="6">
    <xf numFmtId="0" fontId="0" fillId="0" borderId="0"/>
    <xf numFmtId="0" fontId="3" fillId="0" borderId="0"/>
    <xf numFmtId="0" fontId="7" fillId="0" borderId="0"/>
    <xf numFmtId="0" fontId="9" fillId="0" borderId="0"/>
    <xf numFmtId="165" fontId="18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186">
    <xf numFmtId="0" fontId="0" fillId="0" borderId="0" xfId="0"/>
    <xf numFmtId="0" fontId="0" fillId="0" borderId="0" xfId="0" quotePrefix="1"/>
    <xf numFmtId="0" fontId="1" fillId="0" borderId="0" xfId="0" applyFont="1"/>
    <xf numFmtId="0" fontId="4" fillId="0" borderId="1" xfId="1" applyFont="1" applyBorder="1" applyAlignment="1">
      <alignment wrapText="1"/>
    </xf>
    <xf numFmtId="0" fontId="4" fillId="2" borderId="1" xfId="1" applyFont="1" applyFill="1" applyBorder="1" applyAlignment="1">
      <alignment wrapText="1"/>
    </xf>
    <xf numFmtId="0" fontId="4" fillId="0" borderId="1" xfId="1" applyFont="1" applyBorder="1"/>
    <xf numFmtId="49" fontId="5" fillId="3" borderId="2" xfId="1" applyNumberFormat="1" applyFont="1" applyFill="1" applyBorder="1" applyAlignment="1">
      <alignment horizontal="left"/>
    </xf>
    <xf numFmtId="0" fontId="1" fillId="0" borderId="0" xfId="1" applyFont="1" applyAlignment="1">
      <alignment wrapText="1"/>
    </xf>
    <xf numFmtId="0" fontId="6" fillId="0" borderId="1" xfId="1" applyFont="1" applyBorder="1"/>
    <xf numFmtId="14" fontId="6" fillId="0" borderId="1" xfId="1" applyNumberFormat="1" applyFont="1" applyBorder="1"/>
    <xf numFmtId="0" fontId="6" fillId="2" borderId="1" xfId="1" applyFont="1" applyFill="1" applyBorder="1"/>
    <xf numFmtId="15" fontId="6" fillId="0" borderId="1" xfId="1" applyNumberFormat="1" applyFont="1" applyBorder="1"/>
    <xf numFmtId="0" fontId="3" fillId="0" borderId="1" xfId="1" applyBorder="1"/>
    <xf numFmtId="0" fontId="3" fillId="0" borderId="0" xfId="1"/>
    <xf numFmtId="14" fontId="4" fillId="0" borderId="1" xfId="1" applyNumberFormat="1" applyFont="1" applyBorder="1"/>
    <xf numFmtId="0" fontId="4" fillId="2" borderId="1" xfId="1" applyFont="1" applyFill="1" applyBorder="1"/>
    <xf numFmtId="15" fontId="4" fillId="0" borderId="1" xfId="1" applyNumberFormat="1" applyFont="1" applyBorder="1"/>
    <xf numFmtId="0" fontId="1" fillId="0" borderId="0" xfId="1" applyFont="1"/>
    <xf numFmtId="0" fontId="3" fillId="2" borderId="0" xfId="1" applyFill="1"/>
    <xf numFmtId="0" fontId="1" fillId="2" borderId="0" xfId="1" applyFont="1" applyFill="1"/>
    <xf numFmtId="0" fontId="1" fillId="0" borderId="0" xfId="0" applyFont="1" applyAlignment="1">
      <alignment wrapText="1"/>
    </xf>
    <xf numFmtId="0" fontId="7" fillId="0" borderId="0" xfId="2"/>
    <xf numFmtId="0" fontId="7" fillId="0" borderId="3" xfId="2" applyBorder="1" applyAlignment="1">
      <alignment wrapText="1"/>
    </xf>
    <xf numFmtId="0" fontId="7" fillId="0" borderId="0" xfId="2" applyAlignment="1">
      <alignment horizontal="center" wrapText="1"/>
    </xf>
    <xf numFmtId="0" fontId="7" fillId="0" borderId="4" xfId="2" applyBorder="1"/>
    <xf numFmtId="0" fontId="7" fillId="4" borderId="5" xfId="2" applyFill="1" applyBorder="1"/>
    <xf numFmtId="0" fontId="8" fillId="0" borderId="0" xfId="2" applyFont="1"/>
    <xf numFmtId="164" fontId="7" fillId="0" borderId="0" xfId="2" applyNumberFormat="1"/>
    <xf numFmtId="15" fontId="8" fillId="0" borderId="0" xfId="2" applyNumberFormat="1" applyFont="1"/>
    <xf numFmtId="4" fontId="8" fillId="0" borderId="0" xfId="2" applyNumberFormat="1" applyFont="1"/>
    <xf numFmtId="0" fontId="7" fillId="2" borderId="0" xfId="2" applyFill="1"/>
    <xf numFmtId="0" fontId="7" fillId="0" borderId="3" xfId="2" applyBorder="1"/>
    <xf numFmtId="0" fontId="7" fillId="5" borderId="0" xfId="2" applyFill="1"/>
    <xf numFmtId="4" fontId="7" fillId="0" borderId="0" xfId="2" applyNumberFormat="1"/>
    <xf numFmtId="0" fontId="7" fillId="6" borderId="0" xfId="2" applyFill="1"/>
    <xf numFmtId="0" fontId="9" fillId="0" borderId="0" xfId="2" applyFont="1"/>
    <xf numFmtId="0" fontId="10" fillId="7" borderId="6" xfId="2" applyFont="1" applyFill="1" applyBorder="1"/>
    <xf numFmtId="3" fontId="7" fillId="0" borderId="0" xfId="2" applyNumberFormat="1"/>
    <xf numFmtId="0" fontId="12" fillId="0" borderId="0" xfId="2" applyFont="1"/>
    <xf numFmtId="0" fontId="7" fillId="2" borderId="3" xfId="2" applyFill="1" applyBorder="1"/>
    <xf numFmtId="4" fontId="0" fillId="0" borderId="0" xfId="0" applyNumberFormat="1"/>
    <xf numFmtId="4" fontId="1" fillId="0" borderId="0" xfId="0" applyNumberFormat="1" applyFont="1"/>
    <xf numFmtId="49" fontId="5" fillId="3" borderId="7" xfId="0" applyNumberFormat="1" applyFont="1" applyFill="1" applyBorder="1" applyAlignment="1">
      <alignment horizontal="left"/>
    </xf>
    <xf numFmtId="49" fontId="5" fillId="3" borderId="2" xfId="0" applyNumberFormat="1" applyFont="1" applyFill="1" applyBorder="1" applyAlignment="1">
      <alignment horizontal="left"/>
    </xf>
    <xf numFmtId="0" fontId="0" fillId="0" borderId="7" xfId="0" applyBorder="1"/>
    <xf numFmtId="0" fontId="1" fillId="8" borderId="0" xfId="0" applyFont="1" applyFill="1" applyAlignment="1">
      <alignment wrapText="1"/>
    </xf>
    <xf numFmtId="49" fontId="0" fillId="0" borderId="0" xfId="0" applyNumberFormat="1"/>
    <xf numFmtId="0" fontId="1" fillId="2" borderId="0" xfId="0" applyFont="1" applyFill="1" applyAlignment="1">
      <alignment wrapText="1"/>
    </xf>
    <xf numFmtId="49" fontId="1" fillId="0" borderId="0" xfId="0" applyNumberFormat="1" applyFont="1"/>
    <xf numFmtId="0" fontId="0" fillId="9" borderId="0" xfId="0" applyFill="1"/>
    <xf numFmtId="4" fontId="0" fillId="9" borderId="0" xfId="0" applyNumberFormat="1" applyFill="1"/>
    <xf numFmtId="0" fontId="1" fillId="8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1" fillId="0" borderId="8" xfId="0" applyFont="1" applyBorder="1"/>
    <xf numFmtId="0" fontId="0" fillId="0" borderId="8" xfId="0" applyBorder="1"/>
    <xf numFmtId="0" fontId="1" fillId="9" borderId="8" xfId="0" applyFont="1" applyFill="1" applyBorder="1"/>
    <xf numFmtId="0" fontId="0" fillId="2" borderId="0" xfId="0" applyFill="1"/>
    <xf numFmtId="0" fontId="0" fillId="0" borderId="8" xfId="0" applyBorder="1" applyAlignment="1">
      <alignment horizontal="center"/>
    </xf>
    <xf numFmtId="0" fontId="8" fillId="10" borderId="0" xfId="0" applyFont="1" applyFill="1"/>
    <xf numFmtId="0" fontId="0" fillId="0" borderId="3" xfId="0" applyBorder="1"/>
    <xf numFmtId="0" fontId="8" fillId="0" borderId="0" xfId="0" applyFont="1"/>
    <xf numFmtId="0" fontId="0" fillId="0" borderId="0" xfId="0" applyAlignment="1">
      <alignment wrapText="1"/>
    </xf>
    <xf numFmtId="0" fontId="0" fillId="11" borderId="0" xfId="0" applyFill="1"/>
    <xf numFmtId="0" fontId="0" fillId="0" borderId="0" xfId="0" applyFill="1"/>
    <xf numFmtId="0" fontId="0" fillId="6" borderId="0" xfId="0" applyFill="1"/>
    <xf numFmtId="0" fontId="0" fillId="6" borderId="3" xfId="0" applyFill="1" applyBorder="1"/>
    <xf numFmtId="0" fontId="8" fillId="0" borderId="0" xfId="0" applyFont="1" applyFill="1"/>
    <xf numFmtId="0" fontId="7" fillId="0" borderId="0" xfId="0" applyFont="1" applyFill="1"/>
    <xf numFmtId="0" fontId="0" fillId="6" borderId="7" xfId="0" applyFill="1" applyBorder="1"/>
    <xf numFmtId="0" fontId="15" fillId="0" borderId="0" xfId="0" applyFont="1"/>
    <xf numFmtId="49" fontId="0" fillId="9" borderId="0" xfId="0" applyNumberFormat="1" applyFill="1"/>
    <xf numFmtId="0" fontId="1" fillId="0" borderId="0" xfId="0" applyFont="1" applyAlignment="1"/>
    <xf numFmtId="0" fontId="16" fillId="12" borderId="9" xfId="0" applyFont="1" applyFill="1" applyBorder="1" applyAlignment="1">
      <alignment horizontal="center" wrapText="1"/>
    </xf>
    <xf numFmtId="0" fontId="17" fillId="13" borderId="0" xfId="3" applyFont="1" applyFill="1" applyAlignment="1">
      <alignment vertical="center"/>
    </xf>
    <xf numFmtId="0" fontId="17" fillId="13" borderId="0" xfId="3" applyFont="1" applyFill="1" applyAlignment="1">
      <alignment horizontal="left" vertical="center"/>
    </xf>
    <xf numFmtId="49" fontId="17" fillId="13" borderId="0" xfId="3" applyNumberFormat="1" applyFont="1" applyFill="1" applyAlignment="1">
      <alignment horizontal="left" vertical="center"/>
    </xf>
    <xf numFmtId="166" fontId="17" fillId="13" borderId="0" xfId="4" applyNumberFormat="1" applyFont="1" applyFill="1" applyAlignment="1">
      <alignment vertical="center"/>
    </xf>
    <xf numFmtId="0" fontId="19" fillId="13" borderId="0" xfId="3" applyFont="1" applyFill="1" applyAlignment="1">
      <alignment vertical="center"/>
    </xf>
    <xf numFmtId="0" fontId="21" fillId="13" borderId="0" xfId="3" applyFont="1" applyFill="1" applyAlignment="1">
      <alignment horizontal="left"/>
    </xf>
    <xf numFmtId="0" fontId="22" fillId="13" borderId="0" xfId="3" applyFont="1" applyFill="1" applyAlignment="1">
      <alignment horizontal="left"/>
    </xf>
    <xf numFmtId="0" fontId="23" fillId="13" borderId="0" xfId="3" applyFont="1" applyFill="1" applyAlignment="1">
      <alignment vertical="center"/>
    </xf>
    <xf numFmtId="0" fontId="23" fillId="13" borderId="0" xfId="3" applyFont="1" applyFill="1" applyAlignment="1">
      <alignment horizontal="right" vertical="center"/>
    </xf>
    <xf numFmtId="2" fontId="23" fillId="13" borderId="0" xfId="3" applyNumberFormat="1" applyFont="1" applyFill="1" applyAlignment="1">
      <alignment vertical="center"/>
    </xf>
    <xf numFmtId="0" fontId="19" fillId="13" borderId="0" xfId="3" applyFont="1" applyFill="1" applyAlignment="1">
      <alignment horizontal="center" vertical="center"/>
    </xf>
    <xf numFmtId="0" fontId="17" fillId="14" borderId="0" xfId="3" applyFont="1" applyFill="1" applyAlignment="1">
      <alignment horizontal="left" vertical="center"/>
    </xf>
    <xf numFmtId="0" fontId="16" fillId="15" borderId="11" xfId="3" applyFont="1" applyFill="1" applyBorder="1" applyAlignment="1">
      <alignment horizontal="left"/>
    </xf>
    <xf numFmtId="0" fontId="16" fillId="16" borderId="9" xfId="3" applyFont="1" applyFill="1" applyBorder="1" applyAlignment="1">
      <alignment horizontal="left"/>
    </xf>
    <xf numFmtId="49" fontId="16" fillId="12" borderId="9" xfId="3" applyNumberFormat="1" applyFont="1" applyFill="1" applyBorder="1" applyAlignment="1">
      <alignment horizontal="center"/>
    </xf>
    <xf numFmtId="0" fontId="16" fillId="12" borderId="9" xfId="3" applyFont="1" applyFill="1" applyBorder="1" applyAlignment="1">
      <alignment horizontal="center" wrapText="1"/>
    </xf>
    <xf numFmtId="0" fontId="16" fillId="12" borderId="9" xfId="3" applyFont="1" applyFill="1" applyBorder="1" applyAlignment="1">
      <alignment horizontal="left" wrapText="1"/>
    </xf>
    <xf numFmtId="4" fontId="19" fillId="17" borderId="0" xfId="3" applyNumberFormat="1" applyFont="1" applyFill="1" applyAlignment="1">
      <alignment horizontal="left"/>
    </xf>
    <xf numFmtId="0" fontId="16" fillId="15" borderId="9" xfId="3" applyFont="1" applyFill="1" applyBorder="1" applyAlignment="1">
      <alignment horizontal="left"/>
    </xf>
    <xf numFmtId="0" fontId="16" fillId="18" borderId="9" xfId="3" applyFont="1" applyFill="1" applyBorder="1" applyAlignment="1">
      <alignment horizontal="left" wrapText="1"/>
    </xf>
    <xf numFmtId="166" fontId="16" fillId="19" borderId="9" xfId="5" applyNumberFormat="1" applyFont="1" applyFill="1" applyBorder="1" applyAlignment="1">
      <alignment horizontal="left" wrapText="1"/>
    </xf>
    <xf numFmtId="0" fontId="16" fillId="19" borderId="9" xfId="3" applyFont="1" applyFill="1" applyBorder="1" applyAlignment="1">
      <alignment horizontal="left" wrapText="1"/>
    </xf>
    <xf numFmtId="167" fontId="16" fillId="19" borderId="9" xfId="3" applyNumberFormat="1" applyFont="1" applyFill="1" applyBorder="1" applyAlignment="1">
      <alignment horizontal="left" wrapText="1"/>
    </xf>
    <xf numFmtId="167" fontId="16" fillId="20" borderId="9" xfId="3" applyNumberFormat="1" applyFont="1" applyFill="1" applyBorder="1" applyAlignment="1">
      <alignment horizontal="left" wrapText="1"/>
    </xf>
    <xf numFmtId="0" fontId="16" fillId="20" borderId="9" xfId="3" applyFont="1" applyFill="1" applyBorder="1" applyAlignment="1">
      <alignment horizontal="left" wrapText="1"/>
    </xf>
    <xf numFmtId="4" fontId="19" fillId="17" borderId="12" xfId="3" applyNumberFormat="1" applyFont="1" applyFill="1" applyBorder="1" applyAlignment="1">
      <alignment horizontal="left"/>
    </xf>
    <xf numFmtId="0" fontId="19" fillId="14" borderId="0" xfId="3" applyFont="1" applyFill="1" applyAlignment="1">
      <alignment horizontal="left" vertical="center"/>
    </xf>
    <xf numFmtId="0" fontId="19" fillId="21" borderId="0" xfId="3" applyFont="1" applyFill="1" applyAlignment="1">
      <alignment horizontal="left" vertical="center"/>
    </xf>
    <xf numFmtId="0" fontId="17" fillId="0" borderId="0" xfId="3" applyFont="1" applyAlignment="1">
      <alignment horizontal="left" vertical="center"/>
    </xf>
    <xf numFmtId="0" fontId="24" fillId="0" borderId="0" xfId="3" applyFont="1" applyAlignment="1">
      <alignment vertical="center"/>
    </xf>
    <xf numFmtId="0" fontId="25" fillId="0" borderId="11" xfId="3" applyFont="1" applyBorder="1" applyAlignment="1">
      <alignment horizontal="left" vertical="center"/>
    </xf>
    <xf numFmtId="0" fontId="25" fillId="0" borderId="9" xfId="3" applyFont="1" applyBorder="1" applyAlignment="1">
      <alignment horizontal="left" vertical="center"/>
    </xf>
    <xf numFmtId="49" fontId="25" fillId="0" borderId="9" xfId="3" applyNumberFormat="1" applyFont="1" applyBorder="1" applyAlignment="1">
      <alignment horizontal="left" vertical="center"/>
    </xf>
    <xf numFmtId="1" fontId="25" fillId="0" borderId="9" xfId="3" applyNumberFormat="1" applyFont="1" applyBorder="1" applyAlignment="1">
      <alignment horizontal="left" vertical="center"/>
    </xf>
    <xf numFmtId="17" fontId="25" fillId="0" borderId="9" xfId="3" quotePrefix="1" applyNumberFormat="1" applyFont="1" applyBorder="1" applyAlignment="1">
      <alignment horizontal="left" vertical="center"/>
    </xf>
    <xf numFmtId="49" fontId="25" fillId="22" borderId="9" xfId="3" applyNumberFormat="1" applyFont="1" applyFill="1" applyBorder="1" applyAlignment="1">
      <alignment horizontal="left" vertical="center"/>
    </xf>
    <xf numFmtId="16" fontId="25" fillId="22" borderId="9" xfId="3" applyNumberFormat="1" applyFont="1" applyFill="1" applyBorder="1" applyAlignment="1">
      <alignment horizontal="left" vertical="center"/>
    </xf>
    <xf numFmtId="0" fontId="25" fillId="22" borderId="9" xfId="3" applyFont="1" applyFill="1" applyBorder="1" applyAlignment="1">
      <alignment horizontal="left" vertical="center"/>
    </xf>
    <xf numFmtId="0" fontId="25" fillId="22" borderId="9" xfId="3" applyFont="1" applyFill="1" applyBorder="1" applyAlignment="1">
      <alignment vertical="center"/>
    </xf>
    <xf numFmtId="4" fontId="25" fillId="22" borderId="12" xfId="3" applyNumberFormat="1" applyFont="1" applyFill="1" applyBorder="1" applyAlignment="1">
      <alignment vertical="center"/>
    </xf>
    <xf numFmtId="0" fontId="25" fillId="0" borderId="9" xfId="3" applyFont="1" applyBorder="1" applyAlignment="1">
      <alignment vertical="center"/>
    </xf>
    <xf numFmtId="4" fontId="25" fillId="0" borderId="9" xfId="3" applyNumberFormat="1" applyFont="1" applyBorder="1" applyAlignment="1">
      <alignment vertical="center"/>
    </xf>
    <xf numFmtId="166" fontId="25" fillId="23" borderId="9" xfId="4" applyNumberFormat="1" applyFont="1" applyFill="1" applyBorder="1" applyAlignment="1">
      <alignment vertical="center"/>
    </xf>
    <xf numFmtId="166" fontId="25" fillId="0" borderId="9" xfId="4" applyNumberFormat="1" applyFont="1" applyBorder="1" applyAlignment="1">
      <alignment vertical="center"/>
    </xf>
    <xf numFmtId="166" fontId="21" fillId="22" borderId="9" xfId="4" applyNumberFormat="1" applyFont="1" applyFill="1" applyBorder="1" applyAlignment="1">
      <alignment vertical="center"/>
    </xf>
    <xf numFmtId="166" fontId="19" fillId="24" borderId="9" xfId="4" applyNumberFormat="1" applyFont="1" applyFill="1" applyBorder="1" applyAlignment="1">
      <alignment vertical="center"/>
    </xf>
    <xf numFmtId="166" fontId="19" fillId="0" borderId="9" xfId="4" applyNumberFormat="1" applyFont="1" applyBorder="1" applyAlignment="1">
      <alignment vertical="center"/>
    </xf>
    <xf numFmtId="166" fontId="21" fillId="0" borderId="9" xfId="4" applyNumberFormat="1" applyFont="1" applyBorder="1" applyAlignment="1">
      <alignment vertical="center"/>
    </xf>
    <xf numFmtId="4" fontId="25" fillId="0" borderId="12" xfId="3" applyNumberFormat="1" applyFont="1" applyBorder="1" applyAlignment="1">
      <alignment vertical="center"/>
    </xf>
    <xf numFmtId="0" fontId="25" fillId="0" borderId="12" xfId="3" applyFont="1" applyBorder="1" applyAlignment="1">
      <alignment vertical="center"/>
    </xf>
    <xf numFmtId="0" fontId="19" fillId="0" borderId="12" xfId="3" applyFont="1" applyBorder="1" applyAlignment="1">
      <alignment vertical="center"/>
    </xf>
    <xf numFmtId="0" fontId="25" fillId="0" borderId="0" xfId="3" applyFont="1" applyAlignment="1">
      <alignment vertical="center"/>
    </xf>
    <xf numFmtId="4" fontId="25" fillId="22" borderId="12" xfId="3" applyNumberFormat="1" applyFont="1" applyFill="1" applyBorder="1" applyAlignment="1">
      <alignment vertical="center" wrapText="1"/>
    </xf>
    <xf numFmtId="17" fontId="25" fillId="0" borderId="9" xfId="3" applyNumberFormat="1" applyFont="1" applyBorder="1" applyAlignment="1">
      <alignment horizontal="left" vertical="center"/>
    </xf>
    <xf numFmtId="0" fontId="25" fillId="0" borderId="0" xfId="3" applyFont="1" applyAlignment="1">
      <alignment horizontal="left" vertical="center"/>
    </xf>
    <xf numFmtId="4" fontId="25" fillId="22" borderId="9" xfId="3" applyNumberFormat="1" applyFont="1" applyFill="1" applyBorder="1" applyAlignment="1">
      <alignment vertical="center"/>
    </xf>
    <xf numFmtId="0" fontId="25" fillId="22" borderId="12" xfId="3" applyFont="1" applyFill="1" applyBorder="1" applyAlignment="1">
      <alignment vertical="center"/>
    </xf>
    <xf numFmtId="0" fontId="25" fillId="0" borderId="9" xfId="3" quotePrefix="1" applyFont="1" applyBorder="1" applyAlignment="1">
      <alignment horizontal="left" vertical="center"/>
    </xf>
    <xf numFmtId="166" fontId="25" fillId="22" borderId="9" xfId="4" applyNumberFormat="1" applyFont="1" applyFill="1" applyBorder="1" applyAlignment="1">
      <alignment vertical="center"/>
    </xf>
    <xf numFmtId="0" fontId="17" fillId="0" borderId="0" xfId="3" applyFont="1" applyAlignment="1">
      <alignment vertical="center"/>
    </xf>
    <xf numFmtId="0" fontId="7" fillId="0" borderId="9" xfId="3" applyFont="1" applyBorder="1" applyAlignment="1">
      <alignment horizontal="left" vertical="center"/>
    </xf>
    <xf numFmtId="4" fontId="26" fillId="0" borderId="9" xfId="3" applyNumberFormat="1" applyFont="1" applyBorder="1" applyAlignment="1">
      <alignment vertical="center"/>
    </xf>
    <xf numFmtId="166" fontId="26" fillId="23" borderId="9" xfId="4" applyNumberFormat="1" applyFont="1" applyFill="1" applyBorder="1" applyAlignment="1">
      <alignment vertical="center"/>
    </xf>
    <xf numFmtId="49" fontId="25" fillId="0" borderId="9" xfId="3" applyNumberFormat="1" applyFont="1" applyBorder="1" applyAlignment="1">
      <alignment horizontal="left"/>
    </xf>
    <xf numFmtId="1" fontId="25" fillId="0" borderId="9" xfId="3" applyNumberFormat="1" applyFont="1" applyBorder="1" applyAlignment="1">
      <alignment horizontal="left"/>
    </xf>
    <xf numFmtId="0" fontId="25" fillId="0" borderId="9" xfId="3" applyFont="1" applyBorder="1" applyAlignment="1">
      <alignment horizontal="left"/>
    </xf>
    <xf numFmtId="17" fontId="25" fillId="0" borderId="9" xfId="3" quotePrefix="1" applyNumberFormat="1" applyFont="1" applyBorder="1" applyAlignment="1">
      <alignment horizontal="left"/>
    </xf>
    <xf numFmtId="4" fontId="26" fillId="0" borderId="9" xfId="3" applyNumberFormat="1" applyFont="1" applyBorder="1" applyAlignment="1">
      <alignment horizontal="right"/>
    </xf>
    <xf numFmtId="166" fontId="25" fillId="23" borderId="9" xfId="4" applyNumberFormat="1" applyFont="1" applyFill="1" applyBorder="1" applyAlignment="1">
      <alignment horizontal="right"/>
    </xf>
    <xf numFmtId="166" fontId="21" fillId="22" borderId="9" xfId="4" applyNumberFormat="1" applyFont="1" applyFill="1" applyBorder="1" applyAlignment="1">
      <alignment horizontal="right"/>
    </xf>
    <xf numFmtId="0" fontId="25" fillId="25" borderId="9" xfId="3" applyFont="1" applyFill="1" applyBorder="1" applyAlignment="1">
      <alignment horizontal="left" vertical="center"/>
    </xf>
    <xf numFmtId="16" fontId="25" fillId="22" borderId="9" xfId="3" applyNumberFormat="1" applyFont="1" applyFill="1" applyBorder="1" applyAlignment="1">
      <alignment horizontal="left"/>
    </xf>
    <xf numFmtId="0" fontId="25" fillId="0" borderId="0" xfId="3" quotePrefix="1" applyFont="1" applyAlignment="1">
      <alignment horizontal="left" vertical="center"/>
    </xf>
    <xf numFmtId="0" fontId="27" fillId="0" borderId="0" xfId="3" applyFont="1" applyAlignment="1">
      <alignment vertical="center"/>
    </xf>
    <xf numFmtId="0" fontId="21" fillId="0" borderId="11" xfId="3" applyFont="1" applyBorder="1" applyAlignment="1">
      <alignment horizontal="left" vertical="center"/>
    </xf>
    <xf numFmtId="0" fontId="21" fillId="0" borderId="9" xfId="3" applyFont="1" applyBorder="1" applyAlignment="1">
      <alignment horizontal="left" vertical="center"/>
    </xf>
    <xf numFmtId="49" fontId="21" fillId="0" borderId="9" xfId="3" applyNumberFormat="1" applyFont="1" applyBorder="1" applyAlignment="1">
      <alignment horizontal="left" vertical="center"/>
    </xf>
    <xf numFmtId="1" fontId="21" fillId="0" borderId="9" xfId="3" applyNumberFormat="1" applyFont="1" applyBorder="1" applyAlignment="1">
      <alignment horizontal="left" vertical="center"/>
    </xf>
    <xf numFmtId="17" fontId="21" fillId="0" borderId="9" xfId="3" quotePrefix="1" applyNumberFormat="1" applyFont="1" applyBorder="1" applyAlignment="1">
      <alignment horizontal="left" vertical="center"/>
    </xf>
    <xf numFmtId="49" fontId="21" fillId="22" borderId="9" xfId="3" applyNumberFormat="1" applyFont="1" applyFill="1" applyBorder="1" applyAlignment="1">
      <alignment horizontal="left" vertical="center"/>
    </xf>
    <xf numFmtId="16" fontId="21" fillId="22" borderId="9" xfId="3" applyNumberFormat="1" applyFont="1" applyFill="1" applyBorder="1" applyAlignment="1">
      <alignment horizontal="left" vertical="center"/>
    </xf>
    <xf numFmtId="0" fontId="21" fillId="22" borderId="9" xfId="3" applyFont="1" applyFill="1" applyBorder="1" applyAlignment="1">
      <alignment horizontal="left" vertical="center"/>
    </xf>
    <xf numFmtId="0" fontId="21" fillId="22" borderId="9" xfId="3" applyFont="1" applyFill="1" applyBorder="1" applyAlignment="1">
      <alignment vertical="center"/>
    </xf>
    <xf numFmtId="4" fontId="21" fillId="22" borderId="12" xfId="3" applyNumberFormat="1" applyFont="1" applyFill="1" applyBorder="1" applyAlignment="1">
      <alignment vertical="center"/>
    </xf>
    <xf numFmtId="0" fontId="21" fillId="0" borderId="9" xfId="3" applyFont="1" applyBorder="1" applyAlignment="1">
      <alignment vertical="center"/>
    </xf>
    <xf numFmtId="4" fontId="21" fillId="0" borderId="9" xfId="3" applyNumberFormat="1" applyFont="1" applyBorder="1" applyAlignment="1">
      <alignment vertical="center"/>
    </xf>
    <xf numFmtId="166" fontId="21" fillId="23" borderId="9" xfId="4" applyNumberFormat="1" applyFont="1" applyFill="1" applyBorder="1" applyAlignment="1">
      <alignment vertical="center"/>
    </xf>
    <xf numFmtId="0" fontId="21" fillId="0" borderId="0" xfId="3" applyFont="1" applyAlignment="1">
      <alignment vertical="center"/>
    </xf>
    <xf numFmtId="16" fontId="28" fillId="22" borderId="9" xfId="3" applyNumberFormat="1" applyFont="1" applyFill="1" applyBorder="1" applyAlignment="1">
      <alignment horizontal="left" vertical="center"/>
    </xf>
    <xf numFmtId="0" fontId="29" fillId="0" borderId="9" xfId="3" applyFont="1" applyBorder="1" applyAlignment="1">
      <alignment horizontal="left" vertical="center"/>
    </xf>
    <xf numFmtId="49" fontId="25" fillId="0" borderId="9" xfId="3" quotePrefix="1" applyNumberFormat="1" applyFont="1" applyBorder="1" applyAlignment="1">
      <alignment horizontal="left" vertical="center"/>
    </xf>
    <xf numFmtId="0" fontId="26" fillId="0" borderId="9" xfId="3" applyFont="1" applyBorder="1" applyAlignment="1">
      <alignment horizontal="left" vertical="center"/>
    </xf>
    <xf numFmtId="0" fontId="25" fillId="0" borderId="11" xfId="3" applyFont="1" applyBorder="1" applyAlignment="1">
      <alignment horizontal="left"/>
    </xf>
    <xf numFmtId="0" fontId="19" fillId="0" borderId="0" xfId="3" applyFont="1" applyAlignment="1">
      <alignment vertical="center"/>
    </xf>
    <xf numFmtId="16" fontId="25" fillId="22" borderId="9" xfId="3" quotePrefix="1" applyNumberFormat="1" applyFont="1" applyFill="1" applyBorder="1" applyAlignment="1">
      <alignment horizontal="left" vertical="center"/>
    </xf>
    <xf numFmtId="1" fontId="25" fillId="0" borderId="9" xfId="3" quotePrefix="1" applyNumberFormat="1" applyFont="1" applyBorder="1" applyAlignment="1">
      <alignment horizontal="left" vertical="center"/>
    </xf>
    <xf numFmtId="4" fontId="19" fillId="0" borderId="12" xfId="3" applyNumberFormat="1" applyFont="1" applyBorder="1" applyAlignment="1">
      <alignment vertical="center"/>
    </xf>
    <xf numFmtId="0" fontId="7" fillId="0" borderId="0" xfId="3" applyFont="1" applyAlignment="1">
      <alignment vertical="center"/>
    </xf>
    <xf numFmtId="0" fontId="24" fillId="0" borderId="0" xfId="3" applyFont="1" applyAlignment="1">
      <alignment horizontal="left" vertical="center"/>
    </xf>
    <xf numFmtId="166" fontId="25" fillId="24" borderId="9" xfId="4" applyNumberFormat="1" applyFont="1" applyFill="1" applyBorder="1" applyAlignment="1">
      <alignment vertical="center"/>
    </xf>
    <xf numFmtId="0" fontId="7" fillId="0" borderId="0" xfId="3" applyFont="1" applyAlignment="1">
      <alignment horizontal="left" vertical="center"/>
    </xf>
    <xf numFmtId="166" fontId="19" fillId="0" borderId="12" xfId="4" applyNumberFormat="1" applyFont="1" applyBorder="1" applyAlignment="1">
      <alignment vertical="center"/>
    </xf>
    <xf numFmtId="0" fontId="9" fillId="0" borderId="0" xfId="3" applyAlignment="1">
      <alignment vertical="center"/>
    </xf>
    <xf numFmtId="49" fontId="25" fillId="0" borderId="0" xfId="3" applyNumberFormat="1" applyFont="1" applyAlignment="1">
      <alignment horizontal="left" vertical="center"/>
    </xf>
    <xf numFmtId="4" fontId="25" fillId="0" borderId="0" xfId="3" applyNumberFormat="1" applyFont="1" applyAlignment="1">
      <alignment vertical="center"/>
    </xf>
    <xf numFmtId="166" fontId="0" fillId="0" borderId="0" xfId="4" applyNumberFormat="1" applyFont="1" applyAlignment="1">
      <alignment vertical="center"/>
    </xf>
    <xf numFmtId="0" fontId="7" fillId="0" borderId="0" xfId="3" applyFont="1"/>
    <xf numFmtId="166" fontId="7" fillId="0" borderId="0" xfId="3" applyNumberFormat="1" applyFont="1" applyAlignment="1">
      <alignment vertical="center"/>
    </xf>
    <xf numFmtId="4" fontId="25" fillId="0" borderId="12" xfId="3" applyNumberFormat="1" applyFont="1" applyBorder="1" applyAlignment="1">
      <alignment horizontal="left" vertical="center"/>
    </xf>
    <xf numFmtId="49" fontId="7" fillId="0" borderId="0" xfId="3" applyNumberFormat="1" applyFont="1" applyAlignment="1">
      <alignment horizontal="left" vertical="center"/>
    </xf>
    <xf numFmtId="0" fontId="20" fillId="13" borderId="10" xfId="3" applyFont="1" applyFill="1" applyBorder="1" applyAlignment="1"/>
    <xf numFmtId="0" fontId="0" fillId="0" borderId="0" xfId="0" applyNumberFormat="1"/>
  </cellXfs>
  <cellStyles count="6">
    <cellStyle name="Comma 2" xfId="4" xr:uid="{BEF3DA7A-112E-4C4C-AF67-6719A93D974F}"/>
    <cellStyle name="Comma 9" xfId="5" xr:uid="{3C4CAE0B-9088-43F1-902D-86621C1E8012}"/>
    <cellStyle name="Normal" xfId="0" builtinId="0"/>
    <cellStyle name="Normal 2" xfId="1" xr:uid="{37567DA2-B0C0-4BBD-99C3-A5D1513990ED}"/>
    <cellStyle name="Normal 3" xfId="2" xr:uid="{1BBCB7DE-4B56-45CE-AEEA-FD839A9E8871}"/>
    <cellStyle name="Normal 4" xfId="3" xr:uid="{7B2D227C-9695-4A83-8ABC-874D93D3EA53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customXml" Target="../customXml/item3.xml"/><Relationship Id="rId10" Type="http://schemas.openxmlformats.org/officeDocument/2006/relationships/externalLink" Target="externalLinks/externalLink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396240</xdr:colOff>
          <xdr:row>6</xdr:row>
          <xdr:rowOff>144780</xdr:rowOff>
        </xdr:from>
        <xdr:to>
          <xdr:col>11</xdr:col>
          <xdr:colOff>510540</xdr:colOff>
          <xdr:row>16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wancfb\AppData\Local\Microsoft\Windows\INetCache\Content.Outlook\9BOYC8PQ\FG%202403-02.xlsx" TargetMode="External"/><Relationship Id="rId1" Type="http://schemas.openxmlformats.org/officeDocument/2006/relationships/externalLinkPath" Target="file:///C:\Users\kwancfb\AppData\Local\Microsoft\Windows\INetCache\Content.Outlook\9BOYC8PQ\FG%202403-0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lns-fs2k\ntserver\WIN98\TEMP\Capacit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lns-fs2k\ntserver\Production%20Planning\common\&#26753;&#31310;&#29642;\P1%20DP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angcyp\LOCALS~1\Temp\notesED634E\5F%20two%20shift(2F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ilns-fs2k\ntserver\Marketing\Common\&#26494;&#19979;\Spare%20Part%20Quotation%20Record%20ver.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4.23.100.11\ntserver\Documents%20and%20Settings\ril\Desktop\5F2509.xls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wancfb\Desktop\PSTH%20Project\240318%20FY2023%20TH%20Projects%20(1H-2H)%20r1.xlsx" TargetMode="External"/><Relationship Id="rId1" Type="http://schemas.openxmlformats.org/officeDocument/2006/relationships/externalLinkPath" Target="file:///C:\Users\kwancfb\Desktop\PSTH%20Project\240318%20FY2023%20TH%20Projects%20(1H-2H)%20r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R"/>
      <sheetName val="MR Sales"/>
      <sheetName val="MR (Mid-Low)"/>
      <sheetName val="MR (High)"/>
      <sheetName val="Chart"/>
      <sheetName val="Delay Risk Level"/>
      <sheetName val="Summary (Factory)"/>
      <sheetName val="Summary (All)"/>
      <sheetName val="Risk Movement"/>
      <sheetName val="Delay Risk"/>
      <sheetName val="New Delay Risk"/>
      <sheetName val="Details"/>
      <sheetName val="Move up"/>
      <sheetName val="Details Move Up"/>
      <sheetName val="Summary (PSD)"/>
      <sheetName val="Credit Limit KDK"/>
      <sheetName val="Bilateral CMS"/>
      <sheetName val="Bilateral Comm (PLAP)"/>
      <sheetName val="Bilateral Comm (PHK USD)"/>
      <sheetName val="Bilateral Comm (PHK EUR)"/>
      <sheetName val="PULS Service Fee"/>
      <sheetName val="Bilateral Comm (PLAP) (MU)"/>
      <sheetName val="LA (Delay)"/>
      <sheetName val="LA (Sales)"/>
      <sheetName val="Order Check"/>
      <sheetName val="Sales Check"/>
      <sheetName val="Delay Check"/>
      <sheetName val="Sheet"/>
      <sheetName val="Sales &amp; Delay (SPD)"/>
      <sheetName val="PSI_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2">
          <cell r="A2">
            <v>31100</v>
          </cell>
          <cell r="B2" t="str">
            <v>PESTH</v>
          </cell>
          <cell r="D2" t="str">
            <v>PANNIGERIA</v>
          </cell>
          <cell r="E2" t="str">
            <v>Leo, Kawasaki</v>
          </cell>
          <cell r="G2">
            <v>52</v>
          </cell>
          <cell r="H2" t="str">
            <v>CHORI</v>
          </cell>
          <cell r="K2">
            <v>240</v>
          </cell>
          <cell r="L2" t="str">
            <v>PC</v>
          </cell>
        </row>
        <row r="3">
          <cell r="A3">
            <v>31200</v>
          </cell>
          <cell r="B3" t="str">
            <v>PMMA</v>
          </cell>
          <cell r="D3" t="str">
            <v>PANCHILE</v>
          </cell>
          <cell r="E3" t="str">
            <v>Gary, Kimoto</v>
          </cell>
          <cell r="G3">
            <v>158</v>
          </cell>
          <cell r="H3" t="str">
            <v>HOSODA</v>
          </cell>
          <cell r="K3">
            <v>372</v>
          </cell>
          <cell r="L3" t="str">
            <v>SHEW</v>
          </cell>
        </row>
        <row r="4">
          <cell r="A4">
            <v>31300</v>
          </cell>
          <cell r="B4" t="str">
            <v>PMI</v>
          </cell>
          <cell r="D4" t="str">
            <v>PANCURACAO</v>
          </cell>
          <cell r="E4" t="str">
            <v>Gary, Kimoto</v>
          </cell>
          <cell r="G4">
            <v>237</v>
          </cell>
          <cell r="H4" t="str">
            <v>PHK</v>
          </cell>
          <cell r="K4">
            <v>374</v>
          </cell>
          <cell r="L4" t="str">
            <v>SHET</v>
          </cell>
        </row>
        <row r="5">
          <cell r="A5">
            <v>31400</v>
          </cell>
          <cell r="B5" t="str">
            <v>PEWVN</v>
          </cell>
          <cell r="D5" t="str">
            <v xml:space="preserve">PANDOMINICAN REPUBLIC </v>
          </cell>
          <cell r="E5" t="str">
            <v>Gary, Kimoto</v>
          </cell>
          <cell r="G5">
            <v>303</v>
          </cell>
          <cell r="H5" t="str">
            <v>SOJITZ</v>
          </cell>
          <cell r="K5">
            <v>585</v>
          </cell>
          <cell r="L5" t="str">
            <v>CAPITAL</v>
          </cell>
        </row>
        <row r="6">
          <cell r="A6">
            <v>32100</v>
          </cell>
          <cell r="B6" t="str">
            <v>PESGD</v>
          </cell>
          <cell r="D6" t="str">
            <v>PANECUADOR</v>
          </cell>
          <cell r="E6" t="str">
            <v>Gary, Kimoto</v>
          </cell>
          <cell r="G6">
            <v>354</v>
          </cell>
          <cell r="H6" t="str">
            <v>SANTAI</v>
          </cell>
          <cell r="K6">
            <v>594</v>
          </cell>
          <cell r="L6" t="str">
            <v>PAT</v>
          </cell>
        </row>
        <row r="7">
          <cell r="A7">
            <v>32200</v>
          </cell>
          <cell r="B7" t="str">
            <v>PESESGD-BJ</v>
          </cell>
          <cell r="D7" t="str">
            <v>PANHONDURAS</v>
          </cell>
          <cell r="E7" t="str">
            <v>Gary, Kimoto</v>
          </cell>
          <cell r="G7">
            <v>664</v>
          </cell>
          <cell r="H7" t="str">
            <v>PSP</v>
          </cell>
          <cell r="K7">
            <v>672</v>
          </cell>
          <cell r="L7" t="str">
            <v>PM</v>
          </cell>
        </row>
        <row r="8">
          <cell r="A8">
            <v>41200</v>
          </cell>
          <cell r="B8" t="str">
            <v>PSD</v>
          </cell>
          <cell r="D8" t="str">
            <v>PANPANAMA</v>
          </cell>
          <cell r="E8" t="str">
            <v>Gary, Kimoto</v>
          </cell>
          <cell r="G8">
            <v>1515</v>
          </cell>
          <cell r="H8" t="str">
            <v>PLAP</v>
          </cell>
          <cell r="K8">
            <v>779</v>
          </cell>
          <cell r="L8" t="str">
            <v>HAI (JEDDAH)</v>
          </cell>
        </row>
        <row r="9">
          <cell r="A9">
            <v>32300</v>
          </cell>
          <cell r="B9" t="str">
            <v>PEW</v>
          </cell>
          <cell r="D9" t="str">
            <v>PANPUERTO RICO</v>
          </cell>
          <cell r="E9" t="str">
            <v>Gary, Kimoto</v>
          </cell>
          <cell r="G9">
            <v>1516</v>
          </cell>
          <cell r="H9" t="str">
            <v>TAICHI</v>
          </cell>
          <cell r="K9">
            <v>785</v>
          </cell>
          <cell r="L9" t="str">
            <v>KDKM</v>
          </cell>
        </row>
        <row r="10">
          <cell r="A10">
            <v>32400</v>
          </cell>
          <cell r="B10" t="str">
            <v>PES</v>
          </cell>
          <cell r="D10" t="str">
            <v>PANSWEDEN</v>
          </cell>
          <cell r="E10" t="str">
            <v>Gary, Nakanoko</v>
          </cell>
          <cell r="G10">
            <v>1550</v>
          </cell>
          <cell r="H10" t="str">
            <v>ANCHOR</v>
          </cell>
          <cell r="K10">
            <v>788</v>
          </cell>
          <cell r="L10" t="str">
            <v>PAU</v>
          </cell>
        </row>
        <row r="11">
          <cell r="A11">
            <v>32500</v>
          </cell>
          <cell r="B11" t="str">
            <v>PTW</v>
          </cell>
          <cell r="D11" t="str">
            <v>PANEGYPT</v>
          </cell>
          <cell r="E11" t="str">
            <v>Leo, Kawasaki</v>
          </cell>
          <cell r="G11">
            <v>857</v>
          </cell>
          <cell r="H11" t="str">
            <v>PESHK-MKT</v>
          </cell>
          <cell r="K11">
            <v>789</v>
          </cell>
          <cell r="L11" t="str">
            <v>ALESAYI</v>
          </cell>
        </row>
        <row r="12">
          <cell r="A12">
            <v>32600</v>
          </cell>
          <cell r="B12" t="str">
            <v>PAPCN</v>
          </cell>
          <cell r="D12" t="str">
            <v>PANKUWAIT</v>
          </cell>
          <cell r="E12" t="str">
            <v>Leo, Kawasaki</v>
          </cell>
          <cell r="G12">
            <v>372</v>
          </cell>
          <cell r="H12" t="str">
            <v>SHEW</v>
          </cell>
          <cell r="K12">
            <v>790</v>
          </cell>
          <cell r="L12" t="str">
            <v>HAK (DAMMAM)</v>
          </cell>
        </row>
        <row r="13">
          <cell r="D13" t="str">
            <v>PANOMAN</v>
          </cell>
          <cell r="E13" t="str">
            <v>Leo, Kawasaki</v>
          </cell>
          <cell r="G13">
            <v>374</v>
          </cell>
          <cell r="H13" t="str">
            <v>SHET</v>
          </cell>
          <cell r="K13">
            <v>792</v>
          </cell>
          <cell r="L13" t="str">
            <v>EASA</v>
          </cell>
        </row>
        <row r="14">
          <cell r="D14" t="str">
            <v>PANQATAR</v>
          </cell>
          <cell r="E14" t="str">
            <v>Leo, Kawasaki</v>
          </cell>
          <cell r="G14">
            <v>373</v>
          </cell>
          <cell r="H14" t="str">
            <v>SHESC</v>
          </cell>
          <cell r="K14">
            <v>794</v>
          </cell>
          <cell r="L14" t="str">
            <v>ALNISF</v>
          </cell>
        </row>
        <row r="15">
          <cell r="D15" t="str">
            <v>PANSAUDI ARABIA</v>
          </cell>
          <cell r="E15" t="str">
            <v>Leo, Kawasaki</v>
          </cell>
          <cell r="G15">
            <v>1578</v>
          </cell>
          <cell r="H15" t="str">
            <v>SHEW</v>
          </cell>
          <cell r="K15">
            <v>795</v>
          </cell>
          <cell r="L15" t="str">
            <v>AFP</v>
          </cell>
        </row>
        <row r="16">
          <cell r="D16" t="str">
            <v>PANSUDAN</v>
          </cell>
          <cell r="E16" t="str">
            <v>Leo, Kawasaki</v>
          </cell>
          <cell r="G16">
            <v>1810</v>
          </cell>
          <cell r="H16" t="str">
            <v>PESVN-HCM</v>
          </cell>
          <cell r="K16">
            <v>796</v>
          </cell>
          <cell r="L16" t="str">
            <v>PGF</v>
          </cell>
        </row>
        <row r="17">
          <cell r="D17" t="str">
            <v>PANUAE</v>
          </cell>
          <cell r="E17" t="str">
            <v>Leo, Kawasaki</v>
          </cell>
          <cell r="G17">
            <v>1811</v>
          </cell>
          <cell r="H17" t="str">
            <v>PESVN-HIF</v>
          </cell>
          <cell r="K17">
            <v>797</v>
          </cell>
          <cell r="L17" t="str">
            <v>E. DUBAI</v>
          </cell>
        </row>
        <row r="18">
          <cell r="D18" t="str">
            <v>PANUAE RE-EXPORT</v>
          </cell>
          <cell r="E18" t="str">
            <v>Leo, Kawasaki</v>
          </cell>
          <cell r="G18">
            <v>378</v>
          </cell>
          <cell r="H18" t="str">
            <v>SHTC</v>
          </cell>
          <cell r="K18">
            <v>798</v>
          </cell>
          <cell r="L18" t="str">
            <v>E. ABU. DUBAI</v>
          </cell>
        </row>
        <row r="19">
          <cell r="D19" t="str">
            <v>PANFIJI</v>
          </cell>
          <cell r="E19" t="str">
            <v>Gary, Matsushima</v>
          </cell>
          <cell r="G19">
            <v>1938</v>
          </cell>
          <cell r="H19" t="str">
            <v>KOWA</v>
          </cell>
          <cell r="K19">
            <v>801</v>
          </cell>
          <cell r="L19" t="str">
            <v>OMASCO</v>
          </cell>
        </row>
        <row r="20">
          <cell r="D20" t="str">
            <v>PANHONG KONG</v>
          </cell>
          <cell r="E20" t="str">
            <v>Kit &amp; Janice</v>
          </cell>
          <cell r="G20">
            <v>2014</v>
          </cell>
          <cell r="H20" t="str">
            <v>KDKM</v>
          </cell>
          <cell r="K20">
            <v>802</v>
          </cell>
          <cell r="L20" t="str">
            <v>MHD</v>
          </cell>
        </row>
        <row r="21">
          <cell r="D21" t="str">
            <v>PANINDONESIA</v>
          </cell>
          <cell r="E21" t="str">
            <v>Gary, Nagakawa</v>
          </cell>
          <cell r="G21">
            <v>1950</v>
          </cell>
          <cell r="H21" t="str">
            <v>HOSODA SG</v>
          </cell>
          <cell r="K21">
            <v>803</v>
          </cell>
          <cell r="L21" t="str">
            <v>NASIR</v>
          </cell>
        </row>
        <row r="22">
          <cell r="D22" t="str">
            <v>PANMALAYSIA</v>
          </cell>
          <cell r="E22" t="str">
            <v>Gary, Yoshida</v>
          </cell>
          <cell r="G22">
            <v>2015</v>
          </cell>
          <cell r="H22" t="str">
            <v>KDKI</v>
          </cell>
          <cell r="K22">
            <v>804</v>
          </cell>
          <cell r="L22" t="str">
            <v>UCGT</v>
          </cell>
        </row>
        <row r="23">
          <cell r="D23" t="str">
            <v>PANPHILIPPINES</v>
          </cell>
          <cell r="E23" t="str">
            <v>Daniel, Matsushima</v>
          </cell>
          <cell r="G23">
            <v>672</v>
          </cell>
          <cell r="H23" t="str">
            <v>PM</v>
          </cell>
          <cell r="K23">
            <v>807</v>
          </cell>
          <cell r="L23" t="str">
            <v>JUMA</v>
          </cell>
        </row>
        <row r="24">
          <cell r="D24" t="str">
            <v>PANSINGAPORE</v>
          </cell>
          <cell r="E24" t="str">
            <v>Daniel, Matsushima</v>
          </cell>
          <cell r="G24">
            <v>2018</v>
          </cell>
          <cell r="H24" t="str">
            <v>PHK-MSD</v>
          </cell>
          <cell r="K24">
            <v>811</v>
          </cell>
          <cell r="L24" t="str">
            <v>AI-HAJ</v>
          </cell>
        </row>
        <row r="25">
          <cell r="D25" t="str">
            <v>PANSINGAPORE RE-EXPORT</v>
          </cell>
          <cell r="E25" t="str">
            <v>Daniel, Matsushima</v>
          </cell>
          <cell r="G25">
            <v>2045</v>
          </cell>
          <cell r="H25" t="str">
            <v>PLSIND</v>
          </cell>
          <cell r="K25">
            <v>812</v>
          </cell>
          <cell r="L25" t="str">
            <v>ACEI</v>
          </cell>
        </row>
        <row r="26">
          <cell r="D26" t="str">
            <v>PANSRI LANKA</v>
          </cell>
          <cell r="E26" t="str">
            <v>Daniel, Nishimura</v>
          </cell>
          <cell r="G26">
            <v>1805</v>
          </cell>
          <cell r="H26" t="str">
            <v>PEWVN</v>
          </cell>
          <cell r="K26">
            <v>814</v>
          </cell>
          <cell r="L26" t="str">
            <v>BTC</v>
          </cell>
        </row>
        <row r="27">
          <cell r="D27" t="str">
            <v>PANTHAILAND</v>
          </cell>
          <cell r="E27" t="str">
            <v>Daniel, Leo, Kitazawa</v>
          </cell>
          <cell r="G27">
            <v>2034</v>
          </cell>
          <cell r="H27" t="str">
            <v>PSTW</v>
          </cell>
          <cell r="K27">
            <v>816</v>
          </cell>
          <cell r="L27" t="str">
            <v>PCI</v>
          </cell>
        </row>
        <row r="28">
          <cell r="D28" t="str">
            <v>PANVIETNAM</v>
          </cell>
          <cell r="E28" t="str">
            <v>Gary, Aota (PEW), Adachi (PAC)</v>
          </cell>
          <cell r="G28">
            <v>2021</v>
          </cell>
          <cell r="H28" t="str">
            <v>PGI</v>
          </cell>
          <cell r="K28">
            <v>817</v>
          </cell>
          <cell r="L28" t="str">
            <v>PSP</v>
          </cell>
        </row>
        <row r="29">
          <cell r="D29" t="str">
            <v>PANTAIWAN</v>
          </cell>
          <cell r="E29" t="str">
            <v>Kit, Eva</v>
          </cell>
          <cell r="G29">
            <v>2019</v>
          </cell>
          <cell r="H29" t="str">
            <v>PMMAF</v>
          </cell>
          <cell r="K29">
            <v>818</v>
          </cell>
          <cell r="L29" t="str">
            <v>TEB</v>
          </cell>
        </row>
        <row r="30">
          <cell r="D30" t="str">
            <v>PANINDIA</v>
          </cell>
          <cell r="E30" t="str">
            <v>Gary, Toda</v>
          </cell>
          <cell r="G30">
            <v>2028</v>
          </cell>
          <cell r="H30" t="str">
            <v>PV-PSV</v>
          </cell>
          <cell r="K30">
            <v>821</v>
          </cell>
          <cell r="L30" t="str">
            <v>PMPC</v>
          </cell>
        </row>
        <row r="31">
          <cell r="D31" t="str">
            <v>PANJORDAN RE-EXPORT</v>
          </cell>
          <cell r="E31" t="str">
            <v>Leo, Kawasaki</v>
          </cell>
          <cell r="G31">
            <v>2038</v>
          </cell>
          <cell r="H31" t="str">
            <v>PMPC</v>
          </cell>
          <cell r="K31">
            <v>822</v>
          </cell>
          <cell r="L31" t="str">
            <v>AVESCO</v>
          </cell>
        </row>
        <row r="32">
          <cell r="D32" t="str">
            <v>PANJORDAN</v>
          </cell>
          <cell r="E32" t="str">
            <v>Leo, Kawasaki</v>
          </cell>
          <cell r="G32">
            <v>2051</v>
          </cell>
          <cell r="H32" t="str">
            <v>PSTH</v>
          </cell>
          <cell r="K32">
            <v>825</v>
          </cell>
          <cell r="L32" t="str">
            <v>KDKI</v>
          </cell>
        </row>
        <row r="33">
          <cell r="D33" t="str">
            <v>PANDOMINICA</v>
          </cell>
          <cell r="E33" t="str">
            <v>Gary, Kimoto</v>
          </cell>
          <cell r="G33">
            <v>2041</v>
          </cell>
          <cell r="H33" t="str">
            <v>PME</v>
          </cell>
          <cell r="K33">
            <v>827</v>
          </cell>
          <cell r="L33" t="str">
            <v>PANAC</v>
          </cell>
        </row>
        <row r="34">
          <cell r="D34" t="str">
            <v>PANJAMAICA</v>
          </cell>
          <cell r="E34" t="str">
            <v>Gary, Kimoto</v>
          </cell>
          <cell r="G34">
            <v>2035</v>
          </cell>
          <cell r="H34" t="str">
            <v>PLAT</v>
          </cell>
          <cell r="K34">
            <v>828</v>
          </cell>
          <cell r="L34" t="str">
            <v>NARHARI</v>
          </cell>
        </row>
        <row r="35">
          <cell r="D35" t="str">
            <v>PANMYANMAR</v>
          </cell>
          <cell r="E35" t="str">
            <v>Daniel</v>
          </cell>
          <cell r="G35">
            <v>2039</v>
          </cell>
          <cell r="H35" t="str">
            <v>PTW</v>
          </cell>
          <cell r="K35">
            <v>829</v>
          </cell>
          <cell r="L35" t="str">
            <v>PIT</v>
          </cell>
        </row>
        <row r="36">
          <cell r="D36" t="str">
            <v>PANMAURITIUS</v>
          </cell>
          <cell r="E36" t="str">
            <v>Leo, Kawasaki</v>
          </cell>
          <cell r="G36">
            <v>2033</v>
          </cell>
          <cell r="H36" t="str">
            <v>PAU</v>
          </cell>
          <cell r="K36">
            <v>831</v>
          </cell>
          <cell r="L36" t="str">
            <v>JMG</v>
          </cell>
        </row>
        <row r="37">
          <cell r="D37" t="str">
            <v>PANHONG KONG (1)</v>
          </cell>
          <cell r="E37" t="str">
            <v>Kit &amp; Janice</v>
          </cell>
          <cell r="G37">
            <v>2036</v>
          </cell>
          <cell r="H37" t="str">
            <v>PSPERU</v>
          </cell>
          <cell r="K37">
            <v>833</v>
          </cell>
          <cell r="L37" t="str">
            <v>PANAPERU</v>
          </cell>
        </row>
        <row r="38">
          <cell r="D38" t="str">
            <v>PANSOUTH KOREA</v>
          </cell>
          <cell r="G38">
            <v>2042</v>
          </cell>
          <cell r="H38" t="str">
            <v>PMCIS</v>
          </cell>
          <cell r="K38">
            <v>835</v>
          </cell>
          <cell r="L38" t="str">
            <v>PAX</v>
          </cell>
        </row>
        <row r="39">
          <cell r="D39" t="str">
            <v>PANINDIA</v>
          </cell>
          <cell r="E39" t="str">
            <v>Gary, Toda</v>
          </cell>
          <cell r="G39">
            <v>2020</v>
          </cell>
          <cell r="H39" t="str">
            <v>PIEU</v>
          </cell>
          <cell r="K39">
            <v>849</v>
          </cell>
          <cell r="L39" t="str">
            <v>TRANS JORDAN</v>
          </cell>
        </row>
        <row r="40">
          <cell r="D40" t="str">
            <v>PANSURINAME</v>
          </cell>
          <cell r="E40" t="str">
            <v>Gary, Kimoto</v>
          </cell>
          <cell r="G40">
            <v>2025</v>
          </cell>
          <cell r="H40" t="str">
            <v>PEWIN</v>
          </cell>
          <cell r="K40">
            <v>851</v>
          </cell>
          <cell r="L40" t="str">
            <v>INNOVACION</v>
          </cell>
        </row>
        <row r="41">
          <cell r="D41" t="str">
            <v>PANPARAGUAY</v>
          </cell>
          <cell r="E41" t="str">
            <v>Gary, Kimoto</v>
          </cell>
          <cell r="K41">
            <v>852</v>
          </cell>
          <cell r="L41" t="str">
            <v>PHEC</v>
          </cell>
        </row>
        <row r="42">
          <cell r="D42" t="str">
            <v>PANYEMEN</v>
          </cell>
          <cell r="E42" t="str">
            <v>Leo, Kawasaki</v>
          </cell>
          <cell r="K42">
            <v>853</v>
          </cell>
          <cell r="L42" t="str">
            <v>PSP</v>
          </cell>
        </row>
        <row r="43">
          <cell r="D43" t="str">
            <v>PANITALY</v>
          </cell>
          <cell r="E43" t="str">
            <v>Gary, Nakanoko</v>
          </cell>
          <cell r="K43">
            <v>860</v>
          </cell>
          <cell r="L43" t="str">
            <v>PANALAT</v>
          </cell>
        </row>
        <row r="44">
          <cell r="D44" t="str">
            <v>PANPERU</v>
          </cell>
          <cell r="E44" t="str">
            <v>Gary, Kimoto</v>
          </cell>
          <cell r="K44">
            <v>862</v>
          </cell>
          <cell r="L44" t="str">
            <v>CAPITAL</v>
          </cell>
        </row>
        <row r="45">
          <cell r="D45" t="str">
            <v>PANMEXICO</v>
          </cell>
          <cell r="E45" t="str">
            <v>Gary, Kimoto</v>
          </cell>
          <cell r="K45">
            <v>864</v>
          </cell>
          <cell r="L45" t="str">
            <v>HATRAMIJ</v>
          </cell>
        </row>
        <row r="46">
          <cell r="D46" t="str">
            <v>PANBOLIVIA</v>
          </cell>
          <cell r="E46" t="str">
            <v>Gary, Kimoto</v>
          </cell>
          <cell r="K46">
            <v>865</v>
          </cell>
          <cell r="L46" t="str">
            <v>HAK (RIYADH)</v>
          </cell>
        </row>
        <row r="47">
          <cell r="D47" t="str">
            <v>PANMONGOLIA</v>
          </cell>
          <cell r="E47" t="str">
            <v>Daniel</v>
          </cell>
          <cell r="K47">
            <v>877</v>
          </cell>
          <cell r="L47" t="str">
            <v>ELITE</v>
          </cell>
        </row>
        <row r="48">
          <cell r="D48" t="str">
            <v>PANTANZANIA</v>
          </cell>
          <cell r="E48" t="str">
            <v>Leo, Kawasaki</v>
          </cell>
          <cell r="K48">
            <v>878</v>
          </cell>
          <cell r="L48" t="str">
            <v>VIDA</v>
          </cell>
        </row>
        <row r="49">
          <cell r="D49" t="str">
            <v>PANCUBA</v>
          </cell>
          <cell r="E49" t="str">
            <v>Gary, Kimoto</v>
          </cell>
          <cell r="K49">
            <v>891</v>
          </cell>
          <cell r="L49" t="str">
            <v>WONG</v>
          </cell>
        </row>
        <row r="50">
          <cell r="D50" t="str">
            <v>PANAUSTRALIA</v>
          </cell>
          <cell r="E50" t="str">
            <v>Gary, Matsushima</v>
          </cell>
          <cell r="K50">
            <v>895</v>
          </cell>
          <cell r="L50" t="str">
            <v>GG</v>
          </cell>
        </row>
        <row r="51">
          <cell r="D51" t="str">
            <v>PANKENYA</v>
          </cell>
          <cell r="E51" t="str">
            <v>Leo, Kawasaki</v>
          </cell>
          <cell r="K51">
            <v>904</v>
          </cell>
          <cell r="L51" t="str">
            <v>KOOYMAN</v>
          </cell>
        </row>
        <row r="52">
          <cell r="D52" t="str">
            <v>PANBRUNEI</v>
          </cell>
          <cell r="E52" t="str">
            <v>Daniel, Matsushima</v>
          </cell>
          <cell r="K52">
            <v>905</v>
          </cell>
          <cell r="L52" t="str">
            <v>AIROLITE</v>
          </cell>
        </row>
        <row r="53">
          <cell r="D53" t="str">
            <v>PANUNITED KINGDOM</v>
          </cell>
          <cell r="E53" t="str">
            <v>Gary, Nakanoko</v>
          </cell>
          <cell r="K53">
            <v>918</v>
          </cell>
          <cell r="L53" t="str">
            <v>ADEBOWALE</v>
          </cell>
        </row>
        <row r="54">
          <cell r="D54" t="str">
            <v>PANRUSSIA</v>
          </cell>
          <cell r="E54" t="str">
            <v>Gary, Kimoto</v>
          </cell>
          <cell r="K54">
            <v>931</v>
          </cell>
          <cell r="L54" t="str">
            <v>CREDITOS</v>
          </cell>
        </row>
        <row r="55">
          <cell r="D55" t="str">
            <v>PANCAMBODIA</v>
          </cell>
          <cell r="K55">
            <v>950</v>
          </cell>
          <cell r="L55" t="str">
            <v>CREDI</v>
          </cell>
        </row>
        <row r="56">
          <cell r="D56" t="str">
            <v>PANTANZANIA</v>
          </cell>
          <cell r="E56" t="str">
            <v>Leo, Kawasaki</v>
          </cell>
          <cell r="K56">
            <v>977</v>
          </cell>
          <cell r="L56" t="str">
            <v>COMMERCIAL</v>
          </cell>
        </row>
        <row r="57">
          <cell r="D57" t="str">
            <v>KDKNIGERIA</v>
          </cell>
          <cell r="E57" t="str">
            <v>Leo, Jayant &amp; Vishal</v>
          </cell>
          <cell r="K57">
            <v>981</v>
          </cell>
          <cell r="L57" t="str">
            <v>OCS</v>
          </cell>
        </row>
        <row r="58">
          <cell r="D58" t="str">
            <v>KDKCHILE</v>
          </cell>
          <cell r="E58" t="str">
            <v>Gary, Kimoto</v>
          </cell>
          <cell r="K58">
            <v>1030</v>
          </cell>
          <cell r="L58" t="str">
            <v>PK</v>
          </cell>
        </row>
        <row r="59">
          <cell r="D59" t="str">
            <v>KDKCURACAO</v>
          </cell>
          <cell r="E59" t="str">
            <v>Gary, Kimoto</v>
          </cell>
          <cell r="K59">
            <v>1215</v>
          </cell>
          <cell r="L59" t="str">
            <v>LUMITEC</v>
          </cell>
        </row>
        <row r="60">
          <cell r="D60" t="str">
            <v>KDKDOMINICA REPUBLIC</v>
          </cell>
          <cell r="E60" t="str">
            <v>Gary, Kimoto</v>
          </cell>
          <cell r="K60">
            <v>1233</v>
          </cell>
          <cell r="L60" t="str">
            <v>ANWAR</v>
          </cell>
        </row>
        <row r="61">
          <cell r="D61" t="str">
            <v>KDKECUADOR</v>
          </cell>
          <cell r="E61" t="str">
            <v>Gary, Kimoto</v>
          </cell>
          <cell r="K61">
            <v>1277</v>
          </cell>
          <cell r="L61" t="str">
            <v>RUBISTAR</v>
          </cell>
        </row>
        <row r="62">
          <cell r="D62" t="str">
            <v>KDKHONDURAS</v>
          </cell>
          <cell r="E62" t="str">
            <v>Gary, Kimoto</v>
          </cell>
          <cell r="K62">
            <v>1421</v>
          </cell>
          <cell r="L62" t="str">
            <v>PSV - HP</v>
          </cell>
        </row>
        <row r="63">
          <cell r="D63" t="str">
            <v>KDKPANAMA</v>
          </cell>
          <cell r="E63" t="str">
            <v>Gary, Kimoto</v>
          </cell>
          <cell r="K63">
            <v>1430</v>
          </cell>
          <cell r="L63" t="str">
            <v>JUMA</v>
          </cell>
        </row>
        <row r="64">
          <cell r="D64" t="str">
            <v>KDKPUERTO RICO</v>
          </cell>
          <cell r="E64" t="str">
            <v>Gary, Kimoto</v>
          </cell>
          <cell r="K64">
            <v>1450</v>
          </cell>
          <cell r="L64" t="str">
            <v>PGI</v>
          </cell>
        </row>
        <row r="65">
          <cell r="D65" t="str">
            <v>KDKSWEDEN</v>
          </cell>
          <cell r="E65" t="str">
            <v>Gary, Nakanoko</v>
          </cell>
          <cell r="K65">
            <v>1451</v>
          </cell>
          <cell r="L65" t="str">
            <v>CAPITAL-HCM</v>
          </cell>
        </row>
        <row r="66">
          <cell r="D66" t="str">
            <v>KDKEGYPT</v>
          </cell>
          <cell r="E66" t="str">
            <v>Leo, Jayant &amp; Vishal</v>
          </cell>
          <cell r="K66">
            <v>1470</v>
          </cell>
          <cell r="L66" t="str">
            <v>QUALITY</v>
          </cell>
        </row>
        <row r="67">
          <cell r="D67" t="str">
            <v>KDKKUWAIT</v>
          </cell>
          <cell r="E67" t="str">
            <v>Leo, Jayant &amp; Vishal</v>
          </cell>
          <cell r="K67">
            <v>1473</v>
          </cell>
          <cell r="L67" t="str">
            <v>CAPITAL-HP</v>
          </cell>
        </row>
        <row r="68">
          <cell r="D68" t="str">
            <v>KDKOMAN</v>
          </cell>
          <cell r="E68" t="str">
            <v>Leo, Jayant &amp; Vishal</v>
          </cell>
          <cell r="K68">
            <v>1489</v>
          </cell>
          <cell r="L68" t="str">
            <v>PR</v>
          </cell>
        </row>
        <row r="69">
          <cell r="D69" t="str">
            <v>KDKQATAR</v>
          </cell>
          <cell r="E69" t="str">
            <v>Leo, Jayant &amp; Vishal</v>
          </cell>
          <cell r="K69">
            <v>1509</v>
          </cell>
          <cell r="L69" t="str">
            <v>ESTEVEZ</v>
          </cell>
        </row>
        <row r="70">
          <cell r="D70" t="str">
            <v>KDKSAUDI ARABIA</v>
          </cell>
          <cell r="E70" t="str">
            <v>Leo, Kawasaki</v>
          </cell>
          <cell r="K70">
            <v>1518</v>
          </cell>
          <cell r="L70" t="str">
            <v>OMNI</v>
          </cell>
        </row>
        <row r="71">
          <cell r="D71" t="str">
            <v>KDKSUDAN</v>
          </cell>
          <cell r="E71" t="str">
            <v>Leo, Jayant &amp; Vishal</v>
          </cell>
          <cell r="K71">
            <v>1533</v>
          </cell>
          <cell r="L71" t="str">
            <v>ESK</v>
          </cell>
        </row>
        <row r="72">
          <cell r="D72" t="str">
            <v>KDKUAE</v>
          </cell>
          <cell r="E72" t="str">
            <v>Leo, Jayant &amp; Vishal</v>
          </cell>
          <cell r="K72">
            <v>1535</v>
          </cell>
          <cell r="L72" t="str">
            <v>SOFTLOGIC</v>
          </cell>
        </row>
        <row r="73">
          <cell r="D73" t="str">
            <v>KDKUAE RE-EXPORT</v>
          </cell>
          <cell r="E73" t="str">
            <v>Leo, Jayant &amp; Vishal</v>
          </cell>
          <cell r="K73">
            <v>1544</v>
          </cell>
          <cell r="L73" t="str">
            <v>PGF</v>
          </cell>
        </row>
        <row r="74">
          <cell r="D74" t="str">
            <v>KDKFIJI</v>
          </cell>
          <cell r="E74" t="str">
            <v>Gary, Matsushima</v>
          </cell>
          <cell r="K74">
            <v>1546</v>
          </cell>
          <cell r="L74" t="str">
            <v>PI</v>
          </cell>
        </row>
        <row r="75">
          <cell r="D75" t="str">
            <v>KDKHONG KONG</v>
          </cell>
          <cell r="E75" t="str">
            <v>Kit &amp; Janice</v>
          </cell>
          <cell r="K75">
            <v>1716</v>
          </cell>
          <cell r="L75" t="str">
            <v>PI</v>
          </cell>
        </row>
        <row r="76">
          <cell r="D76" t="str">
            <v>KDKINDONESIA</v>
          </cell>
          <cell r="E76" t="str">
            <v>Daniel, Hendric</v>
          </cell>
          <cell r="K76">
            <v>1550</v>
          </cell>
          <cell r="L76" t="str">
            <v>ANCHOR</v>
          </cell>
        </row>
        <row r="77">
          <cell r="D77" t="str">
            <v>KDKMALAYSIA</v>
          </cell>
          <cell r="E77" t="str">
            <v>Daniel, Kawasaki</v>
          </cell>
          <cell r="K77">
            <v>1554</v>
          </cell>
          <cell r="L77" t="str">
            <v>LINTEL</v>
          </cell>
        </row>
        <row r="78">
          <cell r="D78" t="str">
            <v>KDKPHILIPPINES</v>
          </cell>
          <cell r="E78" t="str">
            <v>Daniel, Nishimura</v>
          </cell>
          <cell r="K78">
            <v>1568</v>
          </cell>
          <cell r="L78" t="str">
            <v>PESNA</v>
          </cell>
        </row>
        <row r="79">
          <cell r="D79" t="str">
            <v>KDKSINGAPORE</v>
          </cell>
          <cell r="E79" t="str">
            <v>Daniel, Nishimura</v>
          </cell>
          <cell r="K79">
            <v>1587</v>
          </cell>
          <cell r="L79" t="str">
            <v>COMERCIAL</v>
          </cell>
        </row>
        <row r="80">
          <cell r="D80" t="str">
            <v>KDKSINGAPORE RE-EXPORT</v>
          </cell>
          <cell r="E80" t="str">
            <v>Daniel, Nishimura</v>
          </cell>
          <cell r="K80">
            <v>1596</v>
          </cell>
          <cell r="L80" t="str">
            <v>BRIDGEMENT</v>
          </cell>
        </row>
        <row r="81">
          <cell r="D81" t="str">
            <v>KDKSRI LANKA</v>
          </cell>
          <cell r="E81" t="str">
            <v>Daniel, Nishimura</v>
          </cell>
          <cell r="K81">
            <v>830</v>
          </cell>
          <cell r="L81" t="str">
            <v xml:space="preserve">APPLIANCE                </v>
          </cell>
        </row>
        <row r="82">
          <cell r="D82" t="str">
            <v>KDKTHAILAND</v>
          </cell>
          <cell r="E82" t="str">
            <v>Daniel, Leo, Kitazawa</v>
          </cell>
          <cell r="K82">
            <v>373</v>
          </cell>
          <cell r="L82" t="str">
            <v>SHESC</v>
          </cell>
        </row>
        <row r="83">
          <cell r="D83" t="str">
            <v>KDKVIETNAM</v>
          </cell>
          <cell r="E83" t="str">
            <v>Daniel, Nishimura</v>
          </cell>
          <cell r="K83">
            <v>1586</v>
          </cell>
          <cell r="L83" t="str">
            <v>PMLA-PLAT</v>
          </cell>
        </row>
        <row r="84">
          <cell r="D84" t="str">
            <v>KDKTAIWAN</v>
          </cell>
          <cell r="E84" t="str">
            <v>Kit, Eva</v>
          </cell>
          <cell r="K84">
            <v>1616</v>
          </cell>
          <cell r="L84" t="str">
            <v>DILIFE</v>
          </cell>
        </row>
        <row r="85">
          <cell r="D85" t="str">
            <v>KDKINDIA</v>
          </cell>
          <cell r="E85" t="str">
            <v>Gary, Toda</v>
          </cell>
          <cell r="K85">
            <v>1578</v>
          </cell>
          <cell r="L85" t="str">
            <v>SHEW</v>
          </cell>
        </row>
        <row r="86">
          <cell r="D86" t="str">
            <v>KDKJORDAN RE-EXPORT</v>
          </cell>
          <cell r="E86" t="str">
            <v>Leo, Jayant &amp; Vishal</v>
          </cell>
          <cell r="K86">
            <v>1061</v>
          </cell>
          <cell r="L86" t="str">
            <v>PMMAF</v>
          </cell>
        </row>
        <row r="87">
          <cell r="D87" t="str">
            <v>KDKJORDAN</v>
          </cell>
          <cell r="E87" t="str">
            <v>Leo, Jayant &amp; Vishal</v>
          </cell>
          <cell r="K87">
            <v>1647</v>
          </cell>
          <cell r="L87" t="str">
            <v>HELWAN</v>
          </cell>
        </row>
        <row r="88">
          <cell r="D88" t="str">
            <v>KDKDOMINICAN REPUBLIC</v>
          </cell>
          <cell r="E88" t="str">
            <v>Gary, Kimoto</v>
          </cell>
          <cell r="K88">
            <v>1667</v>
          </cell>
          <cell r="L88" t="str">
            <v>PSV - HCM</v>
          </cell>
        </row>
        <row r="89">
          <cell r="D89" t="str">
            <v>KDKJAMAICA</v>
          </cell>
          <cell r="E89" t="str">
            <v>Gary, Kimoto</v>
          </cell>
          <cell r="K89">
            <v>1680</v>
          </cell>
          <cell r="L89" t="str">
            <v>GE</v>
          </cell>
        </row>
        <row r="90">
          <cell r="D90" t="str">
            <v>KDKMYANMAR</v>
          </cell>
          <cell r="E90" t="str">
            <v>Daniel</v>
          </cell>
          <cell r="K90">
            <v>1608</v>
          </cell>
          <cell r="L90" t="str">
            <v>PANAMEX</v>
          </cell>
        </row>
        <row r="91">
          <cell r="D91" t="str">
            <v>KDKMAURITIUS</v>
          </cell>
          <cell r="E91" t="str">
            <v>Leo, Jayant &amp; Vishal</v>
          </cell>
          <cell r="K91">
            <v>1703</v>
          </cell>
          <cell r="L91" t="str">
            <v>DUNN's ELECTRICAL</v>
          </cell>
        </row>
        <row r="92">
          <cell r="D92" t="str">
            <v>KDKHONG KONG (1)</v>
          </cell>
          <cell r="E92" t="str">
            <v>Kit &amp; Janice</v>
          </cell>
          <cell r="K92">
            <v>1704</v>
          </cell>
          <cell r="L92" t="str">
            <v>BSB</v>
          </cell>
        </row>
        <row r="93">
          <cell r="D93" t="str">
            <v>KDKSOUTH KOREA</v>
          </cell>
          <cell r="K93">
            <v>1657</v>
          </cell>
          <cell r="L93" t="str">
            <v>TECHNIEK</v>
          </cell>
        </row>
        <row r="94">
          <cell r="D94" t="str">
            <v>KDKINDIA</v>
          </cell>
          <cell r="E94" t="str">
            <v>Gary, Toda</v>
          </cell>
          <cell r="K94">
            <v>1653</v>
          </cell>
          <cell r="L94" t="str">
            <v>CIMEX</v>
          </cell>
        </row>
        <row r="95">
          <cell r="D95" t="str">
            <v>KDKSURINAME</v>
          </cell>
          <cell r="E95" t="str">
            <v>Gary, Kimoto</v>
          </cell>
          <cell r="K95">
            <v>1673</v>
          </cell>
          <cell r="L95" t="str">
            <v>PSV - DN</v>
          </cell>
        </row>
        <row r="96">
          <cell r="D96" t="str">
            <v>KDKPARAGUAY</v>
          </cell>
          <cell r="E96" t="str">
            <v>Gary, Kimoto</v>
          </cell>
          <cell r="K96">
            <v>1720</v>
          </cell>
          <cell r="L96" t="str">
            <v>MULTICABLE</v>
          </cell>
        </row>
        <row r="97">
          <cell r="D97" t="str">
            <v>KDKYEMEN</v>
          </cell>
          <cell r="E97" t="str">
            <v>Leo, Kawasaki</v>
          </cell>
          <cell r="K97">
            <v>1757</v>
          </cell>
          <cell r="L97" t="str">
            <v>D.R.INDUSTRIES</v>
          </cell>
        </row>
        <row r="98">
          <cell r="D98" t="str">
            <v>KDKITALY</v>
          </cell>
          <cell r="E98" t="str">
            <v>Gary, Nakanoko</v>
          </cell>
          <cell r="K98">
            <v>1780</v>
          </cell>
          <cell r="L98" t="str">
            <v>AEC</v>
          </cell>
        </row>
        <row r="99">
          <cell r="D99" t="str">
            <v>KDKPERU</v>
          </cell>
          <cell r="E99" t="str">
            <v>Gary, Kimoto</v>
          </cell>
          <cell r="K99">
            <v>1770</v>
          </cell>
          <cell r="L99" t="str">
            <v xml:space="preserve">HOTPOINT             </v>
          </cell>
        </row>
        <row r="100">
          <cell r="D100" t="str">
            <v>KDKMEXICO</v>
          </cell>
          <cell r="E100" t="str">
            <v>Gary, Kimoto</v>
          </cell>
          <cell r="K100">
            <v>1785</v>
          </cell>
          <cell r="L100" t="str">
            <v>YWAR TAW</v>
          </cell>
        </row>
        <row r="101">
          <cell r="D101" t="str">
            <v>KDKBOLIVIA</v>
          </cell>
          <cell r="E101" t="str">
            <v>Gary, Kimoto</v>
          </cell>
          <cell r="K101">
            <v>1730</v>
          </cell>
          <cell r="L101" t="str">
            <v>PELG-UK</v>
          </cell>
        </row>
        <row r="102">
          <cell r="D102" t="str">
            <v>KDKMONGOLIA</v>
          </cell>
          <cell r="K102">
            <v>1786</v>
          </cell>
          <cell r="L102" t="str">
            <v>CHM SURINAME</v>
          </cell>
        </row>
        <row r="103">
          <cell r="D103" t="str">
            <v>KDKTANZANIA</v>
          </cell>
          <cell r="E103" t="str">
            <v>Leo, Jayant &amp; Vishal</v>
          </cell>
          <cell r="K103">
            <v>1793</v>
          </cell>
          <cell r="L103" t="str">
            <v>GA AIRCON</v>
          </cell>
        </row>
        <row r="104">
          <cell r="D104" t="str">
            <v>KDKCUBA</v>
          </cell>
          <cell r="E104" t="str">
            <v>Gary, Kimoto</v>
          </cell>
          <cell r="K104">
            <v>1792</v>
          </cell>
          <cell r="L104" t="str">
            <v>IMEXCA</v>
          </cell>
        </row>
        <row r="105">
          <cell r="D105" t="str">
            <v>KDKAUSTRALIA</v>
          </cell>
          <cell r="E105" t="str">
            <v>Gary, Matsushima</v>
          </cell>
          <cell r="K105">
            <v>1791</v>
          </cell>
          <cell r="L105" t="str">
            <v>AL-SAEED</v>
          </cell>
        </row>
        <row r="106">
          <cell r="D106" t="str">
            <v>KDKKENYA</v>
          </cell>
          <cell r="E106" t="str">
            <v>Leo, Jayant &amp; Vishal</v>
          </cell>
          <cell r="K106">
            <v>1799</v>
          </cell>
          <cell r="L106" t="str">
            <v>POLYSONIC</v>
          </cell>
        </row>
        <row r="107">
          <cell r="D107" t="str">
            <v>KDKBRUNEI</v>
          </cell>
          <cell r="E107" t="str">
            <v>Daniel, Nishimura</v>
          </cell>
          <cell r="K107">
            <v>1800</v>
          </cell>
          <cell r="L107" t="str">
            <v xml:space="preserve">CENTRAL ADVANCE </v>
          </cell>
        </row>
        <row r="108">
          <cell r="D108" t="str">
            <v>KDKUNITED KINGDOM</v>
          </cell>
          <cell r="E108" t="str">
            <v>Gary, Nakanoko</v>
          </cell>
          <cell r="K108">
            <v>1691</v>
          </cell>
          <cell r="L108" t="str">
            <v>YANDAYAR</v>
          </cell>
        </row>
        <row r="109">
          <cell r="D109" t="str">
            <v>KDKRUSSIA</v>
          </cell>
          <cell r="E109" t="str">
            <v>Gary, Kimoto</v>
          </cell>
          <cell r="K109">
            <v>1810</v>
          </cell>
          <cell r="L109" t="str">
            <v>PLSVN-HCM</v>
          </cell>
        </row>
        <row r="110">
          <cell r="D110" t="str">
            <v>KDKCAMBODIA</v>
          </cell>
          <cell r="E110" t="str">
            <v>Daniel</v>
          </cell>
          <cell r="K110">
            <v>1811</v>
          </cell>
          <cell r="L110" t="str">
            <v>PLSVN-HIF</v>
          </cell>
        </row>
        <row r="111">
          <cell r="D111" t="str">
            <v>KDKTANZANIA</v>
          </cell>
          <cell r="E111" t="str">
            <v>Leo, Jayant &amp; Vishal</v>
          </cell>
          <cell r="K111">
            <v>1812</v>
          </cell>
          <cell r="L111" t="str">
            <v>PLSVN-DNG</v>
          </cell>
        </row>
        <row r="112">
          <cell r="D112" t="str">
            <v>KDKIRAQ</v>
          </cell>
          <cell r="E112" t="str">
            <v>Leo, Jayant &amp; Vishal</v>
          </cell>
          <cell r="K112">
            <v>1562</v>
          </cell>
          <cell r="L112" t="str">
            <v xml:space="preserve">CASA BEES </v>
          </cell>
        </row>
        <row r="113">
          <cell r="D113" t="str">
            <v>PANPOLAND</v>
          </cell>
          <cell r="E113" t="str">
            <v>Gary, Nakanoko</v>
          </cell>
          <cell r="K113">
            <v>1648</v>
          </cell>
          <cell r="L113" t="str">
            <v>DURALITTE</v>
          </cell>
        </row>
        <row r="114">
          <cell r="D114" t="str">
            <v>PANIRAQ</v>
          </cell>
          <cell r="E114" t="str">
            <v>Leo, Kawasaki</v>
          </cell>
          <cell r="K114">
            <v>1867</v>
          </cell>
          <cell r="L114" t="str">
            <v>CANNON</v>
          </cell>
        </row>
        <row r="115">
          <cell r="D115" t="str">
            <v>PANFRANCE</v>
          </cell>
          <cell r="E115" t="str">
            <v>Gary, Nakanoko</v>
          </cell>
          <cell r="K115">
            <v>1661</v>
          </cell>
          <cell r="L115" t="str">
            <v>PESEU</v>
          </cell>
        </row>
        <row r="116">
          <cell r="D116" t="str">
            <v>PANGERMANY</v>
          </cell>
          <cell r="E116" t="str">
            <v>Gary, Nakanoko</v>
          </cell>
          <cell r="K116">
            <v>1844</v>
          </cell>
          <cell r="L116" t="str">
            <v xml:space="preserve">AL ZAWARIQ               </v>
          </cell>
        </row>
        <row r="117">
          <cell r="D117" t="str">
            <v>PANCOLOMBIA</v>
          </cell>
          <cell r="E117" t="str">
            <v>Gary, Kimoto</v>
          </cell>
          <cell r="K117">
            <v>378</v>
          </cell>
          <cell r="L117" t="str">
            <v>SHTC</v>
          </cell>
        </row>
        <row r="118">
          <cell r="D118" t="str">
            <v>PANUKRAINIAN SSR</v>
          </cell>
          <cell r="E118" t="str">
            <v>Gary, Kimoto</v>
          </cell>
          <cell r="K118">
            <v>1890</v>
          </cell>
          <cell r="L118" t="str">
            <v>KHAMIS</v>
          </cell>
        </row>
        <row r="119">
          <cell r="D119" t="str">
            <v>PANNEW ZEALAND</v>
          </cell>
          <cell r="E119" t="str">
            <v>Gary, Matsushima</v>
          </cell>
          <cell r="K119">
            <v>1891</v>
          </cell>
          <cell r="L119" t="str">
            <v>KNK VN-HCM</v>
          </cell>
        </row>
        <row r="120">
          <cell r="D120" t="str">
            <v>KDKMALDIVES</v>
          </cell>
          <cell r="E120" t="str">
            <v>Daniel, Nishimura</v>
          </cell>
          <cell r="K120">
            <v>1838</v>
          </cell>
          <cell r="L120" t="str">
            <v>AL KHAIT</v>
          </cell>
        </row>
        <row r="121">
          <cell r="D121" t="str">
            <v>PANSPAIN</v>
          </cell>
          <cell r="E121" t="str">
            <v>Gary, Nakanoko</v>
          </cell>
          <cell r="K121">
            <v>1916</v>
          </cell>
          <cell r="L121" t="str">
            <v>RAENCO</v>
          </cell>
        </row>
        <row r="122">
          <cell r="D122" t="str">
            <v>PANKAZAKHSTAN</v>
          </cell>
          <cell r="E122" t="str">
            <v>Gary, Kimoto</v>
          </cell>
          <cell r="K122">
            <v>1892</v>
          </cell>
          <cell r="L122" t="str">
            <v>KNK VN-HPNG</v>
          </cell>
        </row>
        <row r="123">
          <cell r="D123" t="str">
            <v>PANUKRAINE</v>
          </cell>
          <cell r="E123" t="str">
            <v>Gary, Kimoto</v>
          </cell>
          <cell r="K123">
            <v>1878</v>
          </cell>
          <cell r="L123" t="str">
            <v>PME-POLAND</v>
          </cell>
        </row>
        <row r="124">
          <cell r="D124" t="str">
            <v>OTHHONG KONG</v>
          </cell>
          <cell r="E124" t="str">
            <v>Kit &amp; Janice</v>
          </cell>
          <cell r="K124">
            <v>1916</v>
          </cell>
          <cell r="L124" t="str">
            <v xml:space="preserve">RAENCO </v>
          </cell>
        </row>
        <row r="125">
          <cell r="K125">
            <v>1826</v>
          </cell>
          <cell r="L125" t="str">
            <v>PSP</v>
          </cell>
        </row>
        <row r="126">
          <cell r="K126">
            <v>1922</v>
          </cell>
          <cell r="L126" t="str">
            <v>AL MANZIL</v>
          </cell>
        </row>
        <row r="127">
          <cell r="K127">
            <v>857</v>
          </cell>
          <cell r="L127" t="str">
            <v xml:space="preserve">PLSHK (MKT)                       </v>
          </cell>
        </row>
        <row r="128">
          <cell r="K128">
            <v>1879</v>
          </cell>
          <cell r="L128" t="str">
            <v>PME France</v>
          </cell>
        </row>
        <row r="129">
          <cell r="K129">
            <v>1920</v>
          </cell>
          <cell r="L129" t="str">
            <v>AMP</v>
          </cell>
        </row>
        <row r="130">
          <cell r="K130">
            <v>1880</v>
          </cell>
          <cell r="L130" t="str">
            <v>PME GERMANY</v>
          </cell>
        </row>
        <row r="131">
          <cell r="K131">
            <v>1949</v>
          </cell>
          <cell r="L131" t="str">
            <v>PSTW</v>
          </cell>
        </row>
        <row r="132">
          <cell r="K132">
            <v>1753</v>
          </cell>
          <cell r="L132" t="str">
            <v>INTAN</v>
          </cell>
        </row>
        <row r="133">
          <cell r="K133">
            <v>1963</v>
          </cell>
          <cell r="L133" t="str">
            <v xml:space="preserve">ROCKFORD      </v>
          </cell>
        </row>
        <row r="134">
          <cell r="K134">
            <v>1957</v>
          </cell>
          <cell r="L134" t="str">
            <v>AL Manara</v>
          </cell>
        </row>
        <row r="135">
          <cell r="K135">
            <v>1960</v>
          </cell>
          <cell r="L135" t="str">
            <v>NIPPON PMCIS</v>
          </cell>
        </row>
        <row r="136">
          <cell r="K136">
            <v>1970</v>
          </cell>
          <cell r="L136" t="str">
            <v xml:space="preserve">REDSERVA                      </v>
          </cell>
        </row>
        <row r="137">
          <cell r="K137">
            <v>1827</v>
          </cell>
          <cell r="L137" t="str">
            <v>PNZ</v>
          </cell>
        </row>
        <row r="138">
          <cell r="K138">
            <v>1778</v>
          </cell>
          <cell r="L138" t="str">
            <v>CMEC</v>
          </cell>
        </row>
        <row r="139">
          <cell r="K139">
            <v>1972</v>
          </cell>
          <cell r="L139" t="str">
            <v>HMAF</v>
          </cell>
        </row>
        <row r="140">
          <cell r="K140">
            <v>1973</v>
          </cell>
          <cell r="L140" t="str">
            <v>HAK</v>
          </cell>
        </row>
        <row r="141">
          <cell r="K141">
            <v>1777</v>
          </cell>
          <cell r="L141" t="str">
            <v>PME</v>
          </cell>
        </row>
        <row r="142">
          <cell r="K142">
            <v>1988</v>
          </cell>
          <cell r="L142" t="str">
            <v>SINGER</v>
          </cell>
        </row>
        <row r="143">
          <cell r="K143">
            <v>1613</v>
          </cell>
          <cell r="L143" t="str">
            <v>PTW</v>
          </cell>
        </row>
        <row r="144">
          <cell r="K144">
            <v>1598</v>
          </cell>
          <cell r="L144" t="str">
            <v>PSTH</v>
          </cell>
        </row>
        <row r="145">
          <cell r="K145">
            <v>2003</v>
          </cell>
          <cell r="L145" t="str">
            <v>PESCG-UK</v>
          </cell>
        </row>
        <row r="146">
          <cell r="K146">
            <v>1799</v>
          </cell>
          <cell r="L146" t="str">
            <v>POLYSONIC</v>
          </cell>
        </row>
        <row r="147">
          <cell r="K147">
            <v>1880</v>
          </cell>
          <cell r="L147" t="str">
            <v>PME DE</v>
          </cell>
        </row>
        <row r="148">
          <cell r="K148">
            <v>1998</v>
          </cell>
          <cell r="L148" t="str">
            <v>DHL(ITALY)/PME</v>
          </cell>
        </row>
        <row r="149">
          <cell r="K149">
            <v>2020</v>
          </cell>
          <cell r="L149" t="str">
            <v>PIEU-EWSEU</v>
          </cell>
        </row>
        <row r="150">
          <cell r="K150">
            <v>2025</v>
          </cell>
          <cell r="L150" t="str">
            <v>PEWIN</v>
          </cell>
        </row>
        <row r="151">
          <cell r="K151">
            <v>2026</v>
          </cell>
          <cell r="L151" t="str">
            <v>PHVACUK/MC</v>
          </cell>
        </row>
        <row r="152">
          <cell r="K152">
            <v>2028</v>
          </cell>
          <cell r="L152" t="str">
            <v>PV-PSV</v>
          </cell>
        </row>
        <row r="153">
          <cell r="K153">
            <v>2027</v>
          </cell>
          <cell r="L153" t="str">
            <v>PV-PSV</v>
          </cell>
        </row>
        <row r="154">
          <cell r="K154">
            <v>2012</v>
          </cell>
          <cell r="L154" t="str">
            <v>TECHNODOM</v>
          </cell>
        </row>
        <row r="155">
          <cell r="K155">
            <v>2051</v>
          </cell>
          <cell r="L155" t="str">
            <v>PSTH</v>
          </cell>
        </row>
        <row r="156">
          <cell r="K156">
            <v>2032</v>
          </cell>
          <cell r="L156" t="str">
            <v>PSPERU</v>
          </cell>
        </row>
        <row r="157">
          <cell r="K157">
            <v>2057</v>
          </cell>
          <cell r="L157" t="str">
            <v>LK &amp; M</v>
          </cell>
        </row>
        <row r="158">
          <cell r="K158">
            <v>2065</v>
          </cell>
          <cell r="L158" t="str">
            <v>VOLUTION</v>
          </cell>
        </row>
        <row r="159">
          <cell r="K159">
            <v>2068</v>
          </cell>
          <cell r="L159" t="str">
            <v>INFINITY</v>
          </cell>
        </row>
      </sheetData>
      <sheetData sheetId="28" refreshError="1"/>
      <sheetData sheetId="29">
        <row r="1">
          <cell r="A1" t="str">
            <v>IPS Code</v>
          </cell>
          <cell r="B1" t="str">
            <v>PSI system (BP cat)</v>
          </cell>
        </row>
        <row r="2">
          <cell r="A2" t="str">
            <v>10BAQ107</v>
          </cell>
          <cell r="B2" t="str">
            <v>V/F</v>
          </cell>
        </row>
        <row r="3">
          <cell r="A3" t="str">
            <v>10BAQ1NAZ</v>
          </cell>
          <cell r="B3" t="str">
            <v>V/F</v>
          </cell>
        </row>
        <row r="4">
          <cell r="A4" t="str">
            <v>10BAQ1UAZ</v>
          </cell>
          <cell r="B4" t="str">
            <v>V/F</v>
          </cell>
        </row>
        <row r="5">
          <cell r="A5" t="str">
            <v>10BAQ1UAZZ</v>
          </cell>
          <cell r="B5" t="str">
            <v>V/F</v>
          </cell>
        </row>
        <row r="6">
          <cell r="A6" t="str">
            <v>10EGKA04</v>
          </cell>
          <cell r="B6" t="str">
            <v>ENF</v>
          </cell>
        </row>
        <row r="7">
          <cell r="A7" t="str">
            <v>10EGKAABN</v>
          </cell>
          <cell r="B7" t="str">
            <v>ENF</v>
          </cell>
        </row>
        <row r="8">
          <cell r="A8" t="str">
            <v>10EGKANBH</v>
          </cell>
          <cell r="B8" t="str">
            <v>ENF</v>
          </cell>
        </row>
        <row r="9">
          <cell r="A9" t="str">
            <v>10EGKANBHG</v>
          </cell>
          <cell r="B9" t="str">
            <v>ENF</v>
          </cell>
        </row>
        <row r="10">
          <cell r="A10" t="str">
            <v>10EGKANBZ</v>
          </cell>
          <cell r="B10" t="str">
            <v>ENF</v>
          </cell>
        </row>
        <row r="11">
          <cell r="A11" t="str">
            <v>10EGKATCHG</v>
          </cell>
          <cell r="B11" t="str">
            <v>ENF</v>
          </cell>
        </row>
        <row r="12">
          <cell r="A12" t="str">
            <v>10EGKAUCL</v>
          </cell>
          <cell r="B12" t="str">
            <v>ENF</v>
          </cell>
        </row>
        <row r="13">
          <cell r="A13" t="str">
            <v>10EGKAVBAG</v>
          </cell>
          <cell r="B13" t="str">
            <v>ENF</v>
          </cell>
        </row>
        <row r="14">
          <cell r="A14" t="str">
            <v>10EGSA04</v>
          </cell>
          <cell r="B14" t="str">
            <v>ENF</v>
          </cell>
        </row>
        <row r="15">
          <cell r="A15" t="str">
            <v>10EGSA15</v>
          </cell>
          <cell r="B15" t="str">
            <v>ENF</v>
          </cell>
        </row>
        <row r="16">
          <cell r="A16" t="str">
            <v>10EGSAABN</v>
          </cell>
          <cell r="B16" t="str">
            <v>ENF</v>
          </cell>
        </row>
        <row r="17">
          <cell r="A17" t="str">
            <v>10EGSANBH</v>
          </cell>
          <cell r="B17" t="str">
            <v>ENF</v>
          </cell>
        </row>
        <row r="18">
          <cell r="A18" t="str">
            <v>10EGSANBHG</v>
          </cell>
          <cell r="B18" t="str">
            <v>ENF</v>
          </cell>
        </row>
        <row r="19">
          <cell r="A19" t="str">
            <v>10EGSATCHG</v>
          </cell>
          <cell r="B19" t="str">
            <v>ENF</v>
          </cell>
        </row>
        <row r="20">
          <cell r="A20" t="str">
            <v>10EGSAUCL</v>
          </cell>
          <cell r="B20" t="str">
            <v>ENF</v>
          </cell>
        </row>
        <row r="21">
          <cell r="A21" t="str">
            <v>10EGSAVBAG</v>
          </cell>
          <cell r="B21" t="str">
            <v>ENF</v>
          </cell>
        </row>
        <row r="22">
          <cell r="A22" t="str">
            <v>10ESK15</v>
          </cell>
          <cell r="B22" t="str">
            <v>A/C</v>
          </cell>
        </row>
        <row r="23">
          <cell r="A23" t="str">
            <v>12ELK15</v>
          </cell>
          <cell r="B23" t="str">
            <v>A/C</v>
          </cell>
        </row>
        <row r="24">
          <cell r="A24" t="str">
            <v>12ESK15</v>
          </cell>
          <cell r="B24" t="str">
            <v>A/C</v>
          </cell>
        </row>
        <row r="25">
          <cell r="A25" t="str">
            <v>12NSBNALHM</v>
          </cell>
          <cell r="B25" t="str">
            <v>CBN</v>
          </cell>
        </row>
        <row r="26">
          <cell r="A26" t="str">
            <v>12NSBNALSH</v>
          </cell>
          <cell r="B26" t="str">
            <v>CBN</v>
          </cell>
        </row>
        <row r="27">
          <cell r="A27" t="str">
            <v>15AAQ107</v>
          </cell>
          <cell r="B27" t="str">
            <v>V/F</v>
          </cell>
        </row>
        <row r="28">
          <cell r="A28" t="str">
            <v>15AAQ1NAHG</v>
          </cell>
          <cell r="B28" t="str">
            <v>V/F</v>
          </cell>
        </row>
        <row r="29">
          <cell r="A29" t="str">
            <v>15AAQ1NASHG</v>
          </cell>
          <cell r="B29" t="str">
            <v>V/F</v>
          </cell>
        </row>
        <row r="30">
          <cell r="A30" t="str">
            <v>15AAQ1NAZ</v>
          </cell>
          <cell r="B30" t="str">
            <v>V/F</v>
          </cell>
        </row>
        <row r="31">
          <cell r="A31" t="str">
            <v>15AAQ1UAZ</v>
          </cell>
          <cell r="B31" t="str">
            <v>V/F</v>
          </cell>
        </row>
        <row r="32">
          <cell r="A32" t="str">
            <v>15AAQ1UAZZ</v>
          </cell>
          <cell r="B32" t="str">
            <v>V/F</v>
          </cell>
        </row>
        <row r="33">
          <cell r="A33" t="str">
            <v>15EGKA04</v>
          </cell>
          <cell r="B33" t="str">
            <v>ENF</v>
          </cell>
        </row>
        <row r="34">
          <cell r="A34" t="str">
            <v>15EGKAABN</v>
          </cell>
          <cell r="B34" t="str">
            <v>ENF</v>
          </cell>
        </row>
        <row r="35">
          <cell r="A35" t="str">
            <v>15EGKANBH</v>
          </cell>
          <cell r="B35" t="str">
            <v>ENF</v>
          </cell>
        </row>
        <row r="36">
          <cell r="A36" t="str">
            <v>15EGKANBHG</v>
          </cell>
          <cell r="B36" t="str">
            <v>ENF</v>
          </cell>
        </row>
        <row r="37">
          <cell r="A37" t="str">
            <v>15EGKANBZ</v>
          </cell>
          <cell r="B37" t="str">
            <v>ENF</v>
          </cell>
        </row>
        <row r="38">
          <cell r="A38" t="str">
            <v>15EGKATCHG</v>
          </cell>
          <cell r="B38" t="str">
            <v>ENF</v>
          </cell>
        </row>
        <row r="39">
          <cell r="A39" t="str">
            <v>15EGKAUCL</v>
          </cell>
          <cell r="B39" t="str">
            <v>ENF</v>
          </cell>
        </row>
        <row r="40">
          <cell r="A40" t="str">
            <v>15EGKAVBAG</v>
          </cell>
          <cell r="B40" t="str">
            <v>ENF</v>
          </cell>
        </row>
        <row r="41">
          <cell r="A41" t="str">
            <v>15EGSA04</v>
          </cell>
          <cell r="B41" t="str">
            <v>ENF</v>
          </cell>
        </row>
        <row r="42">
          <cell r="A42" t="str">
            <v>15EGSA15</v>
          </cell>
          <cell r="B42" t="str">
            <v>ENF</v>
          </cell>
        </row>
        <row r="43">
          <cell r="A43" t="str">
            <v>15EGSAABN</v>
          </cell>
          <cell r="B43" t="str">
            <v>ENF</v>
          </cell>
        </row>
        <row r="44">
          <cell r="A44" t="str">
            <v>15EGSANBH</v>
          </cell>
          <cell r="B44" t="str">
            <v>ENF</v>
          </cell>
        </row>
        <row r="45">
          <cell r="A45" t="str">
            <v>15EGSANBHG</v>
          </cell>
          <cell r="B45" t="str">
            <v>ENF</v>
          </cell>
        </row>
        <row r="46">
          <cell r="A46" t="str">
            <v>15EGSATCHG</v>
          </cell>
          <cell r="B46" t="str">
            <v>ENF</v>
          </cell>
        </row>
        <row r="47">
          <cell r="A47" t="str">
            <v>15EGSAUCL</v>
          </cell>
          <cell r="B47" t="str">
            <v>ENF</v>
          </cell>
        </row>
        <row r="48">
          <cell r="A48" t="str">
            <v>15EGSAVBAG</v>
          </cell>
          <cell r="B48" t="str">
            <v>ENF</v>
          </cell>
        </row>
        <row r="49">
          <cell r="A49" t="str">
            <v>15NSBNALHM</v>
          </cell>
          <cell r="B49" t="str">
            <v>CBN</v>
          </cell>
        </row>
        <row r="50">
          <cell r="A50" t="str">
            <v>15WAANAH</v>
          </cell>
          <cell r="B50" t="str">
            <v>W/P</v>
          </cell>
        </row>
        <row r="51">
          <cell r="A51" t="str">
            <v>15WAANAMGV</v>
          </cell>
          <cell r="B51" t="str">
            <v>W/P</v>
          </cell>
        </row>
        <row r="52">
          <cell r="A52" t="str">
            <v>15WHC07</v>
          </cell>
          <cell r="B52" t="str">
            <v>W/P</v>
          </cell>
        </row>
        <row r="53">
          <cell r="A53" t="str">
            <v>15WHCTNBMG</v>
          </cell>
          <cell r="B53" t="str">
            <v>W/P</v>
          </cell>
        </row>
        <row r="54">
          <cell r="A54" t="str">
            <v>15WHCTNBMGV</v>
          </cell>
          <cell r="B54" t="str">
            <v>W/P</v>
          </cell>
        </row>
        <row r="55">
          <cell r="A55" t="str">
            <v>15WHPCTV</v>
          </cell>
          <cell r="B55" t="str">
            <v>W/P</v>
          </cell>
        </row>
        <row r="56">
          <cell r="A56" t="str">
            <v>15WJA07</v>
          </cell>
          <cell r="B56" t="str">
            <v>W/P</v>
          </cell>
        </row>
        <row r="57">
          <cell r="A57" t="str">
            <v>15WUD03V</v>
          </cell>
          <cell r="B57" t="str">
            <v>W/P</v>
          </cell>
        </row>
        <row r="58">
          <cell r="A58" t="str">
            <v>15WUDEBZ</v>
          </cell>
          <cell r="B58" t="str">
            <v>W/P</v>
          </cell>
        </row>
        <row r="59">
          <cell r="A59" t="str">
            <v>15WUDEBZV</v>
          </cell>
          <cell r="B59" t="str">
            <v>W/P</v>
          </cell>
        </row>
        <row r="60">
          <cell r="A60" t="str">
            <v>15WUDNAH</v>
          </cell>
          <cell r="B60" t="str">
            <v>W/P</v>
          </cell>
        </row>
        <row r="61">
          <cell r="A61" t="str">
            <v>15WUDNAMGV</v>
          </cell>
          <cell r="B61" t="str">
            <v>W/P</v>
          </cell>
        </row>
        <row r="62">
          <cell r="A62" t="str">
            <v>15WUF07</v>
          </cell>
          <cell r="B62" t="str">
            <v>W/P</v>
          </cell>
        </row>
        <row r="63">
          <cell r="A63" t="str">
            <v>17CUGANAG</v>
          </cell>
          <cell r="B63" t="str">
            <v>C/M</v>
          </cell>
        </row>
        <row r="64">
          <cell r="A64" t="str">
            <v>17CUGH</v>
          </cell>
          <cell r="B64" t="str">
            <v>C/M</v>
          </cell>
        </row>
        <row r="65">
          <cell r="A65" t="str">
            <v>17CUGKCZ</v>
          </cell>
          <cell r="B65" t="str">
            <v>C/M</v>
          </cell>
        </row>
        <row r="66">
          <cell r="A66" t="str">
            <v>17CUGNAHA</v>
          </cell>
          <cell r="B66" t="str">
            <v>C/M</v>
          </cell>
        </row>
        <row r="67">
          <cell r="A67" t="str">
            <v>17CUGNBH</v>
          </cell>
          <cell r="B67" t="str">
            <v>C/M</v>
          </cell>
        </row>
        <row r="68">
          <cell r="A68" t="str">
            <v>17CUGNBHM</v>
          </cell>
          <cell r="B68" t="str">
            <v>C/M</v>
          </cell>
        </row>
        <row r="69">
          <cell r="A69" t="str">
            <v>17CUGVBHM</v>
          </cell>
          <cell r="B69" t="str">
            <v>C/M</v>
          </cell>
        </row>
        <row r="70">
          <cell r="A70" t="str">
            <v>18NSB15</v>
          </cell>
          <cell r="B70" t="str">
            <v>CBN</v>
          </cell>
        </row>
        <row r="71">
          <cell r="A71" t="str">
            <v>18NSBNALHM</v>
          </cell>
          <cell r="B71" t="str">
            <v>CBN</v>
          </cell>
        </row>
        <row r="72">
          <cell r="A72" t="str">
            <v>20ALHNAH</v>
          </cell>
          <cell r="B72" t="str">
            <v>V/F</v>
          </cell>
        </row>
        <row r="73">
          <cell r="A73" t="str">
            <v>20ALHTBZ</v>
          </cell>
          <cell r="B73" t="str">
            <v>V/F</v>
          </cell>
        </row>
        <row r="74">
          <cell r="A74" t="str">
            <v>20ALHTNAH</v>
          </cell>
          <cell r="B74" t="str">
            <v>V/F</v>
          </cell>
        </row>
        <row r="75">
          <cell r="A75" t="str">
            <v>20ALHTNAMG</v>
          </cell>
          <cell r="B75" t="str">
            <v>V/F</v>
          </cell>
        </row>
        <row r="76">
          <cell r="A76" t="str">
            <v>20ALHTUCZ</v>
          </cell>
          <cell r="B76" t="str">
            <v>V/F</v>
          </cell>
        </row>
        <row r="77">
          <cell r="A77" t="str">
            <v>20AUH07</v>
          </cell>
          <cell r="B77" t="str">
            <v>V/F</v>
          </cell>
        </row>
        <row r="78">
          <cell r="A78" t="str">
            <v>20AUH15</v>
          </cell>
          <cell r="B78" t="str">
            <v>V/F</v>
          </cell>
        </row>
        <row r="79">
          <cell r="A79" t="str">
            <v>20AUHNAHM</v>
          </cell>
          <cell r="B79" t="str">
            <v>V/F</v>
          </cell>
        </row>
        <row r="80">
          <cell r="A80" t="str">
            <v>20AUHTBZ</v>
          </cell>
          <cell r="B80" t="str">
            <v>V/F</v>
          </cell>
        </row>
        <row r="81">
          <cell r="A81" t="str">
            <v>20AUHTNAH</v>
          </cell>
          <cell r="B81" t="str">
            <v>V/F</v>
          </cell>
        </row>
        <row r="82">
          <cell r="A82" t="str">
            <v>20AUHTNAMG</v>
          </cell>
          <cell r="B82" t="str">
            <v>V/F</v>
          </cell>
        </row>
        <row r="83">
          <cell r="A83" t="str">
            <v>20AUHTUCZ</v>
          </cell>
          <cell r="B83" t="str">
            <v>V/F</v>
          </cell>
        </row>
        <row r="84">
          <cell r="A84" t="str">
            <v>20CQT104</v>
          </cell>
          <cell r="B84" t="str">
            <v>V/F</v>
          </cell>
        </row>
        <row r="85">
          <cell r="A85" t="str">
            <v>20CQT115</v>
          </cell>
          <cell r="B85" t="str">
            <v>V/F</v>
          </cell>
        </row>
        <row r="86">
          <cell r="A86" t="str">
            <v>20CQT1NAH</v>
          </cell>
          <cell r="B86" t="str">
            <v>V/F</v>
          </cell>
        </row>
        <row r="87">
          <cell r="A87" t="str">
            <v>20CQT1NAZ</v>
          </cell>
          <cell r="B87" t="str">
            <v>V/F</v>
          </cell>
        </row>
        <row r="88">
          <cell r="A88" t="str">
            <v>20DLC07</v>
          </cell>
          <cell r="B88" t="str">
            <v>V/F</v>
          </cell>
        </row>
        <row r="89">
          <cell r="A89" t="str">
            <v>20NSB15</v>
          </cell>
          <cell r="B89" t="str">
            <v>CBN</v>
          </cell>
        </row>
        <row r="90">
          <cell r="A90" t="str">
            <v>20NSBNALSH</v>
          </cell>
          <cell r="B90" t="str">
            <v>CBN</v>
          </cell>
        </row>
        <row r="91">
          <cell r="A91" t="str">
            <v>20RGFTUCZ</v>
          </cell>
          <cell r="B91" t="str">
            <v>V/F</v>
          </cell>
        </row>
        <row r="92">
          <cell r="A92" t="str">
            <v>20RLFTUAZ</v>
          </cell>
          <cell r="B92" t="str">
            <v>V/F</v>
          </cell>
        </row>
        <row r="93">
          <cell r="A93" t="str">
            <v>20WAAACMGV</v>
          </cell>
          <cell r="B93" t="str">
            <v>W/P</v>
          </cell>
        </row>
        <row r="94">
          <cell r="A94" t="str">
            <v>20WAAMNMG</v>
          </cell>
          <cell r="B94" t="str">
            <v>W/P</v>
          </cell>
        </row>
        <row r="95">
          <cell r="A95" t="str">
            <v>20WAANBH</v>
          </cell>
          <cell r="B95" t="str">
            <v>W/P</v>
          </cell>
        </row>
        <row r="96">
          <cell r="A96" t="str">
            <v>20WHC07</v>
          </cell>
          <cell r="B96" t="str">
            <v>W/P</v>
          </cell>
        </row>
        <row r="97">
          <cell r="A97" t="str">
            <v>20WHCTNBMG</v>
          </cell>
          <cell r="B97" t="str">
            <v>W/P</v>
          </cell>
        </row>
        <row r="98">
          <cell r="A98" t="str">
            <v>20WHCTNBMGV</v>
          </cell>
          <cell r="B98" t="str">
            <v>W/P</v>
          </cell>
        </row>
        <row r="99">
          <cell r="A99" t="str">
            <v>20WHCTNBZV</v>
          </cell>
          <cell r="B99" t="str">
            <v>W/P</v>
          </cell>
        </row>
        <row r="100">
          <cell r="A100" t="str">
            <v>20WUD03V</v>
          </cell>
          <cell r="B100" t="str">
            <v>W/P</v>
          </cell>
        </row>
        <row r="101">
          <cell r="A101" t="str">
            <v>20WUDEBZ</v>
          </cell>
          <cell r="B101" t="str">
            <v>W/P</v>
          </cell>
        </row>
        <row r="102">
          <cell r="A102" t="str">
            <v>20WUDEBZV</v>
          </cell>
          <cell r="B102" t="str">
            <v>W/P</v>
          </cell>
        </row>
        <row r="103">
          <cell r="A103" t="str">
            <v>20WUDNAMGV</v>
          </cell>
          <cell r="B103" t="str">
            <v>W/P</v>
          </cell>
        </row>
        <row r="104">
          <cell r="A104" t="str">
            <v>20WUF07</v>
          </cell>
          <cell r="B104" t="str">
            <v>W/P</v>
          </cell>
        </row>
        <row r="105">
          <cell r="A105" t="str">
            <v>23BWAHW</v>
          </cell>
          <cell r="B105" t="str">
            <v>B/D</v>
          </cell>
        </row>
        <row r="106">
          <cell r="A106" t="str">
            <v>23BWBH-W</v>
          </cell>
          <cell r="B106" t="str">
            <v>B/D</v>
          </cell>
        </row>
        <row r="107">
          <cell r="A107" t="str">
            <v>23NLBNALSH</v>
          </cell>
          <cell r="B107" t="str">
            <v>CBN</v>
          </cell>
        </row>
        <row r="108">
          <cell r="A108" t="str">
            <v>24CDG15</v>
          </cell>
          <cell r="B108" t="str">
            <v>C/M</v>
          </cell>
        </row>
        <row r="109">
          <cell r="A109" t="str">
            <v>24CDGNAHA</v>
          </cell>
          <cell r="B109" t="str">
            <v>C/M</v>
          </cell>
        </row>
        <row r="110">
          <cell r="A110" t="str">
            <v>24CDGNBHM</v>
          </cell>
          <cell r="B110" t="str">
            <v>C/M</v>
          </cell>
        </row>
        <row r="111">
          <cell r="A111" t="str">
            <v>24CHF12</v>
          </cell>
          <cell r="B111" t="str">
            <v>C/M</v>
          </cell>
        </row>
        <row r="112">
          <cell r="A112" t="str">
            <v>24CHG15</v>
          </cell>
          <cell r="B112" t="str">
            <v>C/M</v>
          </cell>
        </row>
        <row r="113">
          <cell r="A113" t="str">
            <v>24CHGNAH</v>
          </cell>
          <cell r="B113" t="str">
            <v>C/M</v>
          </cell>
        </row>
        <row r="114">
          <cell r="A114" t="str">
            <v>24CHGNAHM</v>
          </cell>
          <cell r="B114" t="str">
            <v>C/M</v>
          </cell>
        </row>
        <row r="115">
          <cell r="A115" t="str">
            <v>24CMHA</v>
          </cell>
          <cell r="B115" t="str">
            <v>C/M</v>
          </cell>
        </row>
        <row r="116">
          <cell r="A116" t="str">
            <v>24CMHAACGM</v>
          </cell>
          <cell r="B116" t="str">
            <v>C/M</v>
          </cell>
        </row>
        <row r="117">
          <cell r="A117" t="str">
            <v>24CUF12</v>
          </cell>
          <cell r="B117" t="str">
            <v>C/M</v>
          </cell>
        </row>
        <row r="118">
          <cell r="A118" t="str">
            <v>24CUG15</v>
          </cell>
          <cell r="B118" t="str">
            <v>C/M</v>
          </cell>
        </row>
        <row r="119">
          <cell r="A119" t="str">
            <v>24CUGKCZ</v>
          </cell>
          <cell r="B119" t="str">
            <v>C/M</v>
          </cell>
        </row>
        <row r="120">
          <cell r="A120" t="str">
            <v>24CUGNAHA</v>
          </cell>
          <cell r="B120" t="str">
            <v>C/M</v>
          </cell>
        </row>
        <row r="121">
          <cell r="A121" t="str">
            <v>24CUGNAHM</v>
          </cell>
          <cell r="B121" t="str">
            <v>C/M</v>
          </cell>
        </row>
        <row r="122">
          <cell r="A122" t="str">
            <v>24JABH</v>
          </cell>
          <cell r="B122" t="str">
            <v>C/M</v>
          </cell>
        </row>
        <row r="123">
          <cell r="A123" t="str">
            <v>24JABNASHM</v>
          </cell>
          <cell r="B123" t="str">
            <v>C/M</v>
          </cell>
        </row>
        <row r="124">
          <cell r="A124" t="str">
            <v>24JABNAZ</v>
          </cell>
          <cell r="B124" t="str">
            <v>C/M</v>
          </cell>
        </row>
        <row r="125">
          <cell r="A125" t="str">
            <v>24JRBH</v>
          </cell>
          <cell r="B125" t="str">
            <v>C/M</v>
          </cell>
        </row>
        <row r="126">
          <cell r="A126" t="str">
            <v>2509UANAZ</v>
          </cell>
          <cell r="B126" t="str">
            <v>A/C</v>
          </cell>
        </row>
        <row r="127">
          <cell r="A127" t="str">
            <v>2512UANAZ</v>
          </cell>
          <cell r="B127" t="str">
            <v>A/C</v>
          </cell>
        </row>
        <row r="128">
          <cell r="A128" t="str">
            <v>2515UANAZ</v>
          </cell>
          <cell r="B128" t="str">
            <v>A/C</v>
          </cell>
        </row>
        <row r="129">
          <cell r="A129" t="str">
            <v>25ALHNAH</v>
          </cell>
          <cell r="B129" t="str">
            <v>V/F</v>
          </cell>
        </row>
        <row r="130">
          <cell r="A130" t="str">
            <v>25ALHNAHM</v>
          </cell>
          <cell r="B130" t="str">
            <v>V/F</v>
          </cell>
        </row>
        <row r="131">
          <cell r="A131" t="str">
            <v>25ALHTNAH</v>
          </cell>
          <cell r="B131" t="str">
            <v>V/F</v>
          </cell>
        </row>
        <row r="132">
          <cell r="A132" t="str">
            <v>25ALHTNAMG</v>
          </cell>
          <cell r="B132" t="str">
            <v>V/F</v>
          </cell>
        </row>
        <row r="133">
          <cell r="A133" t="str">
            <v>25ALHTUCZ</v>
          </cell>
          <cell r="B133" t="str">
            <v>V/F</v>
          </cell>
        </row>
        <row r="134">
          <cell r="A134" t="str">
            <v>25ASBNASHM</v>
          </cell>
          <cell r="B134" t="str">
            <v>V/F</v>
          </cell>
        </row>
        <row r="135">
          <cell r="A135" t="str">
            <v>25AUFA07</v>
          </cell>
          <cell r="B135" t="str">
            <v>V/F</v>
          </cell>
        </row>
        <row r="136">
          <cell r="A136" t="str">
            <v>25AUFADBHG</v>
          </cell>
          <cell r="B136" t="str">
            <v>V/F</v>
          </cell>
        </row>
        <row r="137">
          <cell r="A137" t="str">
            <v>25AUFAUCZ</v>
          </cell>
          <cell r="B137" t="str">
            <v>V/F</v>
          </cell>
        </row>
        <row r="138">
          <cell r="A138" t="str">
            <v>25AUH07</v>
          </cell>
          <cell r="B138" t="str">
            <v>V/F</v>
          </cell>
        </row>
        <row r="139">
          <cell r="A139" t="str">
            <v>25AUHNAHM</v>
          </cell>
          <cell r="B139" t="str">
            <v>V/F</v>
          </cell>
        </row>
        <row r="140">
          <cell r="A140" t="str">
            <v>25AUHTBZ</v>
          </cell>
          <cell r="B140" t="str">
            <v>V/F</v>
          </cell>
        </row>
        <row r="141">
          <cell r="A141" t="str">
            <v>25AUHTNAH</v>
          </cell>
          <cell r="B141" t="str">
            <v>V/F</v>
          </cell>
        </row>
        <row r="142">
          <cell r="A142" t="str">
            <v>25AUHTNAMG</v>
          </cell>
          <cell r="B142" t="str">
            <v>V/F</v>
          </cell>
        </row>
        <row r="143">
          <cell r="A143" t="str">
            <v>25AUHTUCZ</v>
          </cell>
          <cell r="B143" t="str">
            <v>V/F</v>
          </cell>
        </row>
        <row r="144">
          <cell r="A144" t="str">
            <v>25DLC07</v>
          </cell>
          <cell r="B144" t="str">
            <v>V/F</v>
          </cell>
        </row>
        <row r="145">
          <cell r="A145" t="str">
            <v>25GSC</v>
          </cell>
          <cell r="B145" t="str">
            <v>H/V</v>
          </cell>
        </row>
        <row r="146">
          <cell r="A146" t="str">
            <v>25GSC(FRAME)04</v>
          </cell>
          <cell r="B146" t="str">
            <v>H/V</v>
          </cell>
        </row>
        <row r="147">
          <cell r="A147" t="str">
            <v>25GSC(FRAME)15</v>
          </cell>
          <cell r="B147" t="str">
            <v>H/V</v>
          </cell>
        </row>
        <row r="148">
          <cell r="A148" t="str">
            <v>25GSC(FRAME)H</v>
          </cell>
          <cell r="B148" t="str">
            <v>H/V</v>
          </cell>
        </row>
        <row r="149">
          <cell r="A149" t="str">
            <v>25GSC(FRAME)NH</v>
          </cell>
          <cell r="B149" t="str">
            <v>H/V</v>
          </cell>
        </row>
        <row r="150">
          <cell r="A150" t="str">
            <v>25GSC(FRAME)ZZ</v>
          </cell>
          <cell r="B150" t="str">
            <v>H/V</v>
          </cell>
        </row>
        <row r="151">
          <cell r="A151" t="str">
            <v>25GSCNA(MOTOR)04</v>
          </cell>
          <cell r="B151" t="str">
            <v>H/V</v>
          </cell>
        </row>
        <row r="152">
          <cell r="A152" t="str">
            <v>25GSCNA(MOTOR)15</v>
          </cell>
          <cell r="B152" t="str">
            <v>H/V</v>
          </cell>
        </row>
        <row r="153">
          <cell r="A153" t="str">
            <v>25GSCNA(MOTOR)H</v>
          </cell>
          <cell r="B153" t="str">
            <v>H/V</v>
          </cell>
        </row>
        <row r="154">
          <cell r="A154" t="str">
            <v>25GSCNA(MOTOR)NH</v>
          </cell>
          <cell r="B154" t="str">
            <v>H/V</v>
          </cell>
        </row>
        <row r="155">
          <cell r="A155" t="str">
            <v>25GSCNA(MOTOR)Z</v>
          </cell>
          <cell r="B155" t="str">
            <v>H/V</v>
          </cell>
        </row>
        <row r="156">
          <cell r="A156" t="str">
            <v>25GSE</v>
          </cell>
          <cell r="B156" t="str">
            <v>H/V</v>
          </cell>
        </row>
        <row r="157">
          <cell r="A157" t="str">
            <v>25GSE(FRAME)11</v>
          </cell>
          <cell r="B157" t="str">
            <v>H/V</v>
          </cell>
        </row>
        <row r="158">
          <cell r="A158" t="str">
            <v>25GSE(FRAME)G</v>
          </cell>
          <cell r="B158" t="str">
            <v>H/V</v>
          </cell>
        </row>
        <row r="159">
          <cell r="A159" t="str">
            <v>25GSE(FRAME)H</v>
          </cell>
          <cell r="B159" t="str">
            <v>H/V</v>
          </cell>
        </row>
        <row r="160">
          <cell r="A160" t="str">
            <v>25GSE(MOTOR)11</v>
          </cell>
          <cell r="B160" t="str">
            <v>H/V</v>
          </cell>
        </row>
        <row r="161">
          <cell r="A161" t="str">
            <v>25GSE(MOTOR)22</v>
          </cell>
          <cell r="B161" t="str">
            <v>H/V</v>
          </cell>
        </row>
        <row r="162">
          <cell r="A162" t="str">
            <v>25GSE(MOTOR)G</v>
          </cell>
          <cell r="B162" t="str">
            <v>H/V</v>
          </cell>
        </row>
        <row r="163">
          <cell r="A163" t="str">
            <v>25NFB15</v>
          </cell>
          <cell r="B163" t="str">
            <v>CBN</v>
          </cell>
        </row>
        <row r="164">
          <cell r="A164" t="str">
            <v>25NFBNALSH</v>
          </cell>
          <cell r="B164" t="str">
            <v>CBN</v>
          </cell>
        </row>
        <row r="165">
          <cell r="A165" t="str">
            <v>25NFBNBKZ</v>
          </cell>
          <cell r="B165" t="str">
            <v>CBN</v>
          </cell>
        </row>
        <row r="166">
          <cell r="A166" t="str">
            <v>25RLFTUCZ</v>
          </cell>
          <cell r="B166" t="str">
            <v>V/F</v>
          </cell>
        </row>
        <row r="167">
          <cell r="A167" t="str">
            <v>27CHH15</v>
          </cell>
          <cell r="B167" t="str">
            <v>C/M</v>
          </cell>
        </row>
        <row r="168">
          <cell r="A168" t="str">
            <v>27CHHNAHM</v>
          </cell>
          <cell r="B168" t="str">
            <v>C/M</v>
          </cell>
        </row>
        <row r="169">
          <cell r="A169" t="str">
            <v>27CHHNASHM</v>
          </cell>
          <cell r="B169" t="str">
            <v>C/M</v>
          </cell>
        </row>
        <row r="170">
          <cell r="A170" t="str">
            <v>27CHHNAZ</v>
          </cell>
          <cell r="B170" t="str">
            <v>C/M</v>
          </cell>
        </row>
        <row r="171">
          <cell r="A171" t="str">
            <v>27CHHUAZ</v>
          </cell>
          <cell r="B171" t="str">
            <v>C/M</v>
          </cell>
        </row>
        <row r="172">
          <cell r="A172" t="str">
            <v>3009UANAZ</v>
          </cell>
          <cell r="B172" t="str">
            <v>A/C</v>
          </cell>
        </row>
        <row r="173">
          <cell r="A173" t="str">
            <v>3012DANAG</v>
          </cell>
          <cell r="B173" t="str">
            <v>A/C</v>
          </cell>
        </row>
        <row r="174">
          <cell r="A174" t="str">
            <v>3012UANAZ</v>
          </cell>
          <cell r="B174" t="str">
            <v>A/C</v>
          </cell>
        </row>
        <row r="175">
          <cell r="A175" t="str">
            <v>3015UANAZ</v>
          </cell>
          <cell r="B175" t="str">
            <v>A/C</v>
          </cell>
        </row>
        <row r="176">
          <cell r="A176" t="str">
            <v>30ALF07</v>
          </cell>
          <cell r="B176" t="str">
            <v>V/F</v>
          </cell>
        </row>
        <row r="177">
          <cell r="A177" t="str">
            <v>30ALF15</v>
          </cell>
          <cell r="B177" t="str">
            <v>V/F</v>
          </cell>
        </row>
        <row r="178">
          <cell r="A178" t="str">
            <v>30ALFTNBH</v>
          </cell>
          <cell r="B178" t="str">
            <v>V/F</v>
          </cell>
        </row>
        <row r="179">
          <cell r="A179" t="str">
            <v>30ALFTNBMG</v>
          </cell>
          <cell r="B179" t="str">
            <v>V/F</v>
          </cell>
        </row>
        <row r="180">
          <cell r="A180" t="str">
            <v>30ALFTUCZ</v>
          </cell>
          <cell r="B180" t="str">
            <v>V/F</v>
          </cell>
        </row>
        <row r="181">
          <cell r="A181" t="str">
            <v>30AUH07</v>
          </cell>
          <cell r="B181" t="str">
            <v>V/F</v>
          </cell>
        </row>
        <row r="182">
          <cell r="A182" t="str">
            <v>30AUH11M</v>
          </cell>
          <cell r="B182" t="str">
            <v>V/F</v>
          </cell>
        </row>
        <row r="183">
          <cell r="A183" t="str">
            <v>30AUHTBZ</v>
          </cell>
          <cell r="B183" t="str">
            <v>V/F</v>
          </cell>
        </row>
        <row r="184">
          <cell r="A184" t="str">
            <v>30AUHTNBH</v>
          </cell>
          <cell r="B184" t="str">
            <v>V/F</v>
          </cell>
        </row>
        <row r="185">
          <cell r="A185" t="str">
            <v>30AUHTNBMG</v>
          </cell>
          <cell r="B185" t="str">
            <v>V/F</v>
          </cell>
        </row>
        <row r="186">
          <cell r="A186" t="str">
            <v>30AUHTUCZ</v>
          </cell>
          <cell r="B186" t="str">
            <v>V/F</v>
          </cell>
        </row>
        <row r="187">
          <cell r="A187" t="str">
            <v>30BGCHW</v>
          </cell>
          <cell r="B187" t="str">
            <v>B/D</v>
          </cell>
        </row>
        <row r="188">
          <cell r="A188" t="str">
            <v>30BWBH-W</v>
          </cell>
          <cell r="B188" t="str">
            <v>B/D</v>
          </cell>
        </row>
        <row r="189">
          <cell r="A189" t="str">
            <v>30GSC</v>
          </cell>
          <cell r="B189" t="str">
            <v>H/V</v>
          </cell>
        </row>
        <row r="190">
          <cell r="A190" t="str">
            <v>30GSC(FRAME)04</v>
          </cell>
          <cell r="B190" t="str">
            <v>H/V</v>
          </cell>
        </row>
        <row r="191">
          <cell r="A191" t="str">
            <v>30GSC(FRAME)15</v>
          </cell>
          <cell r="B191" t="str">
            <v>H/V</v>
          </cell>
        </row>
        <row r="192">
          <cell r="A192" t="str">
            <v>30GSC(FRAME)H</v>
          </cell>
          <cell r="B192" t="str">
            <v>H/V</v>
          </cell>
        </row>
        <row r="193">
          <cell r="A193" t="str">
            <v>30GSC(FRAME)NH</v>
          </cell>
          <cell r="B193" t="str">
            <v>H/V</v>
          </cell>
        </row>
        <row r="194">
          <cell r="A194" t="str">
            <v>30GSC(FRAME)ZZ</v>
          </cell>
          <cell r="B194" t="str">
            <v>H/V</v>
          </cell>
        </row>
        <row r="195">
          <cell r="A195" t="str">
            <v>30GSCNA(MOTOR)04</v>
          </cell>
          <cell r="B195" t="str">
            <v>H/V</v>
          </cell>
        </row>
        <row r="196">
          <cell r="A196" t="str">
            <v>30GSCNA(MOTOR)15</v>
          </cell>
          <cell r="B196" t="str">
            <v>H/V</v>
          </cell>
        </row>
        <row r="197">
          <cell r="A197" t="str">
            <v>30GSCNA(MOTOR)H</v>
          </cell>
          <cell r="B197" t="str">
            <v>H/V</v>
          </cell>
        </row>
        <row r="198">
          <cell r="A198" t="str">
            <v>30GSCNA(MOTOR)NH</v>
          </cell>
          <cell r="B198" t="str">
            <v>H/V</v>
          </cell>
        </row>
        <row r="199">
          <cell r="A199" t="str">
            <v>30GSCNA(MOTOR)Z</v>
          </cell>
          <cell r="B199" t="str">
            <v>H/V</v>
          </cell>
        </row>
        <row r="200">
          <cell r="A200" t="str">
            <v>30GSE</v>
          </cell>
          <cell r="B200" t="str">
            <v>H/V</v>
          </cell>
        </row>
        <row r="201">
          <cell r="A201" t="str">
            <v>30GSE(FRAME)11</v>
          </cell>
          <cell r="B201" t="str">
            <v>H/V</v>
          </cell>
        </row>
        <row r="202">
          <cell r="A202" t="str">
            <v>30GSE(FRAME)G</v>
          </cell>
          <cell r="B202" t="str">
            <v>H/V</v>
          </cell>
        </row>
        <row r="203">
          <cell r="A203" t="str">
            <v>30GSE(FRAME)H</v>
          </cell>
          <cell r="B203" t="str">
            <v>H/V</v>
          </cell>
        </row>
        <row r="204">
          <cell r="A204" t="str">
            <v>30GSE(MOTOR)11</v>
          </cell>
          <cell r="B204" t="str">
            <v>H/V</v>
          </cell>
        </row>
        <row r="205">
          <cell r="A205" t="str">
            <v>30GSE(MOTOR)22</v>
          </cell>
          <cell r="B205" t="str">
            <v>H/V</v>
          </cell>
        </row>
        <row r="206">
          <cell r="A206" t="str">
            <v>30GSE(MOTOR)G</v>
          </cell>
          <cell r="B206" t="str">
            <v>H/V</v>
          </cell>
        </row>
        <row r="207">
          <cell r="A207" t="str">
            <v>30KQT15</v>
          </cell>
          <cell r="B207" t="str">
            <v>V/F</v>
          </cell>
        </row>
        <row r="208">
          <cell r="A208" t="str">
            <v>30KQTNAH</v>
          </cell>
          <cell r="B208" t="str">
            <v>V/F</v>
          </cell>
        </row>
        <row r="209">
          <cell r="A209" t="str">
            <v>30KQTNAHG</v>
          </cell>
          <cell r="B209" t="str">
            <v>V/F</v>
          </cell>
        </row>
        <row r="210">
          <cell r="A210" t="str">
            <v>30KQTUAZ</v>
          </cell>
          <cell r="B210" t="str">
            <v>V/F</v>
          </cell>
        </row>
        <row r="211">
          <cell r="A211" t="str">
            <v>30RGFTUCZ</v>
          </cell>
          <cell r="B211" t="str">
            <v>V/F</v>
          </cell>
        </row>
        <row r="212">
          <cell r="A212" t="str">
            <v>30RLETACH</v>
          </cell>
          <cell r="B212" t="str">
            <v>V/F</v>
          </cell>
        </row>
        <row r="213">
          <cell r="A213" t="str">
            <v>32CDH15</v>
          </cell>
          <cell r="B213" t="str">
            <v>C/M</v>
          </cell>
        </row>
        <row r="214">
          <cell r="A214" t="str">
            <v>32CDHNAHM</v>
          </cell>
          <cell r="B214" t="str">
            <v>C/M</v>
          </cell>
        </row>
        <row r="215">
          <cell r="A215" t="str">
            <v>32CDHNASHM</v>
          </cell>
          <cell r="B215" t="str">
            <v>C/M</v>
          </cell>
        </row>
        <row r="216">
          <cell r="A216" t="str">
            <v>32CDHUAZ</v>
          </cell>
          <cell r="B216" t="str">
            <v>C/M</v>
          </cell>
        </row>
        <row r="217">
          <cell r="A217" t="str">
            <v>32CHH15</v>
          </cell>
          <cell r="B217" t="str">
            <v>C/M</v>
          </cell>
        </row>
        <row r="218">
          <cell r="A218" t="str">
            <v>32CHHNAZ</v>
          </cell>
          <cell r="B218" t="str">
            <v>C/M</v>
          </cell>
        </row>
        <row r="219">
          <cell r="A219" t="str">
            <v>3509UANAZ</v>
          </cell>
          <cell r="B219" t="str">
            <v>A/C</v>
          </cell>
        </row>
        <row r="220">
          <cell r="A220" t="str">
            <v>3512UANAZ</v>
          </cell>
          <cell r="B220" t="str">
            <v>A/C</v>
          </cell>
        </row>
        <row r="221">
          <cell r="A221" t="str">
            <v>3515UANAZ</v>
          </cell>
          <cell r="B221" t="str">
            <v>A/C</v>
          </cell>
        </row>
        <row r="222">
          <cell r="A222" t="str">
            <v>35GSC</v>
          </cell>
          <cell r="B222" t="str">
            <v>H/V</v>
          </cell>
        </row>
        <row r="223">
          <cell r="A223" t="str">
            <v>35GSC(FRAME)04</v>
          </cell>
          <cell r="B223" t="str">
            <v>H/V</v>
          </cell>
        </row>
        <row r="224">
          <cell r="A224" t="str">
            <v>35GSC(FRAME)15</v>
          </cell>
          <cell r="B224" t="str">
            <v>H/V</v>
          </cell>
        </row>
        <row r="225">
          <cell r="A225" t="str">
            <v>35GSC(FRAME)H</v>
          </cell>
          <cell r="B225" t="str">
            <v>H/V</v>
          </cell>
        </row>
        <row r="226">
          <cell r="A226" t="str">
            <v>35GSC(FRAME)NH</v>
          </cell>
          <cell r="B226" t="str">
            <v>H/V</v>
          </cell>
        </row>
        <row r="227">
          <cell r="A227" t="str">
            <v>35GSC(FRAME)Z</v>
          </cell>
          <cell r="B227" t="str">
            <v>H/V</v>
          </cell>
        </row>
        <row r="228">
          <cell r="A228" t="str">
            <v>35GSC(FRAME)ZZ</v>
          </cell>
          <cell r="B228" t="str">
            <v>H/V</v>
          </cell>
        </row>
        <row r="229">
          <cell r="A229" t="str">
            <v>35GSCNA(MOTOR)04</v>
          </cell>
          <cell r="B229" t="str">
            <v>H/V</v>
          </cell>
        </row>
        <row r="230">
          <cell r="A230" t="str">
            <v>35GSCNA(MOTOR)15</v>
          </cell>
          <cell r="B230" t="str">
            <v>H/V</v>
          </cell>
        </row>
        <row r="231">
          <cell r="A231" t="str">
            <v>35GSCNA(MOTOR)H</v>
          </cell>
          <cell r="B231" t="str">
            <v>H/V</v>
          </cell>
        </row>
        <row r="232">
          <cell r="A232" t="str">
            <v>35GSCNA(MOTOR)NH</v>
          </cell>
          <cell r="B232" t="str">
            <v>H/V</v>
          </cell>
        </row>
        <row r="233">
          <cell r="A233" t="str">
            <v>35GSCNA(MOTOR)Z</v>
          </cell>
          <cell r="B233" t="str">
            <v>H/V</v>
          </cell>
        </row>
        <row r="234">
          <cell r="A234" t="str">
            <v>35GSE</v>
          </cell>
          <cell r="B234" t="str">
            <v>H/V</v>
          </cell>
        </row>
        <row r="235">
          <cell r="A235" t="str">
            <v>35GSE(FRAME)11</v>
          </cell>
          <cell r="B235" t="str">
            <v>H/V</v>
          </cell>
        </row>
        <row r="236">
          <cell r="A236" t="str">
            <v>35GSE(FRAME)G</v>
          </cell>
          <cell r="B236" t="str">
            <v>H/V</v>
          </cell>
        </row>
        <row r="237">
          <cell r="A237" t="str">
            <v>35GSE(FRAME)H</v>
          </cell>
          <cell r="B237" t="str">
            <v>H/V</v>
          </cell>
        </row>
        <row r="238">
          <cell r="A238" t="str">
            <v>35GSE(MOTOR)11</v>
          </cell>
          <cell r="B238" t="str">
            <v>H/V</v>
          </cell>
        </row>
        <row r="239">
          <cell r="A239" t="str">
            <v>35GSE(MOTOR)22</v>
          </cell>
          <cell r="B239" t="str">
            <v>H/V</v>
          </cell>
        </row>
        <row r="240">
          <cell r="A240" t="str">
            <v>35GSE(MOTOR)G</v>
          </cell>
          <cell r="B240" t="str">
            <v>H/V</v>
          </cell>
        </row>
        <row r="241">
          <cell r="A241" t="str">
            <v>38CDG15</v>
          </cell>
          <cell r="B241" t="str">
            <v>C/M</v>
          </cell>
        </row>
        <row r="242">
          <cell r="A242" t="str">
            <v>38CDGNAHM</v>
          </cell>
          <cell r="B242" t="str">
            <v>C/M</v>
          </cell>
        </row>
        <row r="243">
          <cell r="A243" t="str">
            <v>38CDGNAZ</v>
          </cell>
          <cell r="B243" t="str">
            <v>C/M</v>
          </cell>
        </row>
        <row r="244">
          <cell r="A244" t="str">
            <v>38CDGUAZ</v>
          </cell>
          <cell r="B244" t="str">
            <v>C/M</v>
          </cell>
        </row>
        <row r="245">
          <cell r="A245" t="str">
            <v>38CDGUAZZ</v>
          </cell>
          <cell r="B245" t="str">
            <v>C/M</v>
          </cell>
        </row>
        <row r="246">
          <cell r="A246" t="str">
            <v>38CHG15</v>
          </cell>
          <cell r="B246" t="str">
            <v>C/M</v>
          </cell>
        </row>
        <row r="247">
          <cell r="A247" t="str">
            <v>38CHGDKZ</v>
          </cell>
          <cell r="B247" t="str">
            <v>C/M</v>
          </cell>
        </row>
        <row r="248">
          <cell r="A248" t="str">
            <v>4009UANAZ</v>
          </cell>
          <cell r="B248" t="str">
            <v>A/C</v>
          </cell>
        </row>
        <row r="249">
          <cell r="A249" t="str">
            <v>4012UANAZ</v>
          </cell>
          <cell r="B249" t="str">
            <v>A/C</v>
          </cell>
        </row>
        <row r="250">
          <cell r="A250" t="str">
            <v>40BECHW</v>
          </cell>
          <cell r="B250" t="str">
            <v>B/D</v>
          </cell>
        </row>
        <row r="251">
          <cell r="A251" t="str">
            <v>40GSC</v>
          </cell>
          <cell r="B251" t="str">
            <v>H/V</v>
          </cell>
        </row>
        <row r="252">
          <cell r="A252" t="str">
            <v>40GSC(FRAME)04</v>
          </cell>
          <cell r="B252" t="str">
            <v>H/V</v>
          </cell>
        </row>
        <row r="253">
          <cell r="A253" t="str">
            <v>40GSC(FRAME)15</v>
          </cell>
          <cell r="B253" t="str">
            <v>H/V</v>
          </cell>
        </row>
        <row r="254">
          <cell r="A254" t="str">
            <v>40GSC(FRAME)H</v>
          </cell>
          <cell r="B254" t="str">
            <v>H/V</v>
          </cell>
        </row>
        <row r="255">
          <cell r="A255" t="str">
            <v>40GSC(FRAME)NH</v>
          </cell>
          <cell r="B255" t="str">
            <v>H/V</v>
          </cell>
        </row>
        <row r="256">
          <cell r="A256" t="str">
            <v>40GSC(FRAME)Z</v>
          </cell>
          <cell r="B256" t="str">
            <v>H/V</v>
          </cell>
        </row>
        <row r="257">
          <cell r="A257" t="str">
            <v>40GSC(FRAME)ZZ</v>
          </cell>
          <cell r="B257" t="str">
            <v>H/V</v>
          </cell>
        </row>
        <row r="258">
          <cell r="A258" t="str">
            <v>40GSCNA(MOTOR)04</v>
          </cell>
          <cell r="B258" t="str">
            <v>H/V</v>
          </cell>
        </row>
        <row r="259">
          <cell r="A259" t="str">
            <v>40GSCNA(MOTOR)15</v>
          </cell>
          <cell r="B259" t="str">
            <v>H/V</v>
          </cell>
        </row>
        <row r="260">
          <cell r="A260" t="str">
            <v>40GSCNA(MOTOR)H</v>
          </cell>
          <cell r="B260" t="str">
            <v>H/V</v>
          </cell>
        </row>
        <row r="261">
          <cell r="A261" t="str">
            <v>40GSCNA(MOTOR)NH</v>
          </cell>
          <cell r="B261" t="str">
            <v>H/V</v>
          </cell>
        </row>
        <row r="262">
          <cell r="A262" t="str">
            <v>40GSCNA(MOTOR)Z</v>
          </cell>
          <cell r="B262" t="str">
            <v>H/V</v>
          </cell>
        </row>
        <row r="263">
          <cell r="A263" t="str">
            <v>40GSE</v>
          </cell>
          <cell r="B263" t="str">
            <v>H/V</v>
          </cell>
        </row>
        <row r="264">
          <cell r="A264" t="str">
            <v>40GSE(FRAME)11</v>
          </cell>
          <cell r="B264" t="str">
            <v>H/V</v>
          </cell>
        </row>
        <row r="265">
          <cell r="A265" t="str">
            <v>40GSE(FRAME)G</v>
          </cell>
          <cell r="B265" t="str">
            <v>H/V</v>
          </cell>
        </row>
        <row r="266">
          <cell r="A266" t="str">
            <v>40GSE(FRAME)H</v>
          </cell>
          <cell r="B266" t="str">
            <v>H/V</v>
          </cell>
        </row>
        <row r="267">
          <cell r="A267" t="str">
            <v>40GSE(MOTOR)11</v>
          </cell>
          <cell r="B267" t="str">
            <v>H/V</v>
          </cell>
        </row>
        <row r="268">
          <cell r="A268" t="str">
            <v>40GSE(MOTOR)22</v>
          </cell>
          <cell r="B268" t="str">
            <v>H/V</v>
          </cell>
        </row>
        <row r="269">
          <cell r="A269" t="str">
            <v>40GSE(MOTOR)G</v>
          </cell>
          <cell r="B269" t="str">
            <v>H/V</v>
          </cell>
        </row>
        <row r="270">
          <cell r="A270" t="str">
            <v>40KQTNAH</v>
          </cell>
          <cell r="B270" t="str">
            <v>V/F</v>
          </cell>
        </row>
        <row r="271">
          <cell r="A271" t="str">
            <v>40KQTNAHG</v>
          </cell>
          <cell r="B271" t="str">
            <v>V/F</v>
          </cell>
        </row>
        <row r="272">
          <cell r="A272" t="str">
            <v>40KQTUAZ</v>
          </cell>
          <cell r="B272" t="str">
            <v>V/F</v>
          </cell>
        </row>
        <row r="273">
          <cell r="A273" t="str">
            <v>90HQUA11G</v>
          </cell>
          <cell r="B273" t="str">
            <v>R/H</v>
          </cell>
        </row>
        <row r="274">
          <cell r="A274" t="str">
            <v>90HQUA11S</v>
          </cell>
          <cell r="B274" t="str">
            <v>R/H</v>
          </cell>
        </row>
        <row r="275">
          <cell r="A275" t="str">
            <v>90HQUA24S</v>
          </cell>
          <cell r="B275" t="str">
            <v>R/H</v>
          </cell>
        </row>
        <row r="276">
          <cell r="A276" t="str">
            <v>90HQUAABGH</v>
          </cell>
          <cell r="B276" t="str">
            <v>R/H</v>
          </cell>
        </row>
        <row r="277">
          <cell r="A277" t="str">
            <v>90HQUAABSH</v>
          </cell>
          <cell r="B277" t="str">
            <v>R/H</v>
          </cell>
        </row>
        <row r="278">
          <cell r="A278" t="str">
            <v>A-130JACK-IMA5</v>
          </cell>
          <cell r="B278" t="str">
            <v xml:space="preserve">PP </v>
          </cell>
        </row>
        <row r="279">
          <cell r="A279" t="str">
            <v>A-130JACK-MY5</v>
          </cell>
          <cell r="B279" t="str">
            <v xml:space="preserve">PP </v>
          </cell>
        </row>
        <row r="280">
          <cell r="A280" t="str">
            <v>A-130JACK-SV5</v>
          </cell>
          <cell r="B280" t="str">
            <v xml:space="preserve">PP </v>
          </cell>
        </row>
        <row r="281">
          <cell r="A281" t="str">
            <v>A-130JAK-SV5</v>
          </cell>
          <cell r="B281" t="str">
            <v xml:space="preserve">PP </v>
          </cell>
        </row>
        <row r="282">
          <cell r="A282" t="str">
            <v>A-130JTX-SV5</v>
          </cell>
          <cell r="B282" t="str">
            <v xml:space="preserve">PP </v>
          </cell>
        </row>
        <row r="283">
          <cell r="A283" t="str">
            <v>A-200JAK-SV5</v>
          </cell>
          <cell r="B283" t="str">
            <v xml:space="preserve">PP </v>
          </cell>
        </row>
        <row r="284">
          <cell r="A284" t="str">
            <v>A30ANBHKBV</v>
          </cell>
          <cell r="B284" t="str">
            <v>D/F</v>
          </cell>
        </row>
        <row r="285">
          <cell r="A285" t="str">
            <v>A30ASNBAGZ</v>
          </cell>
          <cell r="B285" t="str">
            <v>D/F</v>
          </cell>
        </row>
        <row r="286">
          <cell r="A286" t="str">
            <v>A30ASNBHGZ</v>
          </cell>
          <cell r="B286" t="str">
            <v>D/F</v>
          </cell>
        </row>
        <row r="287">
          <cell r="A287" t="str">
            <v>A40ALAALCZ</v>
          </cell>
          <cell r="B287" t="str">
            <v>D/F</v>
          </cell>
        </row>
        <row r="288">
          <cell r="A288" t="str">
            <v>A40ALAWLCZ</v>
          </cell>
          <cell r="B288" t="str">
            <v>D/F</v>
          </cell>
        </row>
        <row r="289">
          <cell r="A289" t="str">
            <v>A40ANBHKBV</v>
          </cell>
          <cell r="B289" t="str">
            <v>D/F</v>
          </cell>
        </row>
        <row r="290">
          <cell r="A290" t="str">
            <v>A40ASNBAGZ</v>
          </cell>
          <cell r="B290" t="str">
            <v>D/F</v>
          </cell>
        </row>
        <row r="291">
          <cell r="A291" t="str">
            <v>A40ASNBHGZ</v>
          </cell>
          <cell r="B291" t="str">
            <v>D/F</v>
          </cell>
        </row>
        <row r="292">
          <cell r="A292" t="str">
            <v>A40BAAHUG</v>
          </cell>
          <cell r="B292" t="str">
            <v>D/F</v>
          </cell>
        </row>
        <row r="293">
          <cell r="A293" t="str">
            <v>A40BAANUG</v>
          </cell>
          <cell r="B293" t="str">
            <v>D/F</v>
          </cell>
        </row>
        <row r="294">
          <cell r="A294" t="str">
            <v>A40BNBAKBV</v>
          </cell>
          <cell r="B294" t="str">
            <v>D/F</v>
          </cell>
        </row>
        <row r="295">
          <cell r="A295" t="str">
            <v>A40BNBNKBV</v>
          </cell>
          <cell r="B295" t="str">
            <v>D/F</v>
          </cell>
        </row>
        <row r="296">
          <cell r="A296" t="str">
            <v>B40UKLANLCZ</v>
          </cell>
          <cell r="B296" t="str">
            <v>S/F</v>
          </cell>
        </row>
        <row r="297">
          <cell r="A297" t="str">
            <v>B41UKLAKLCZ</v>
          </cell>
          <cell r="B297" t="str">
            <v>S/F</v>
          </cell>
        </row>
        <row r="298">
          <cell r="A298" t="str">
            <v>B41UKLAWLCZ</v>
          </cell>
          <cell r="B298" t="str">
            <v>S/F</v>
          </cell>
        </row>
        <row r="299">
          <cell r="A299" t="str">
            <v>EY7410LA2S55</v>
          </cell>
          <cell r="B299" t="str">
            <v xml:space="preserve">PT </v>
          </cell>
        </row>
        <row r="300">
          <cell r="A300" t="str">
            <v>F-300CSNBTGZP</v>
          </cell>
          <cell r="B300" t="str">
            <v>D/F</v>
          </cell>
        </row>
        <row r="301">
          <cell r="A301" t="str">
            <v>F-301CHABAMZP</v>
          </cell>
          <cell r="B301" t="str">
            <v>D/F</v>
          </cell>
        </row>
        <row r="302">
          <cell r="A302" t="str">
            <v>F-301CHABCMZP</v>
          </cell>
          <cell r="B302" t="str">
            <v>D/F</v>
          </cell>
        </row>
        <row r="303">
          <cell r="A303" t="str">
            <v>F-301CHABTMZP</v>
          </cell>
          <cell r="B303" t="str">
            <v>D/F</v>
          </cell>
        </row>
        <row r="304">
          <cell r="A304" t="str">
            <v>F-301SHABAMZP</v>
          </cell>
          <cell r="B304" t="str">
            <v>D/F</v>
          </cell>
        </row>
        <row r="305">
          <cell r="A305" t="str">
            <v>F-301SHABCMZP</v>
          </cell>
          <cell r="B305" t="str">
            <v>D/F</v>
          </cell>
        </row>
        <row r="306">
          <cell r="A306" t="str">
            <v>F-301SHABGMZ</v>
          </cell>
          <cell r="B306" t="str">
            <v>D/F</v>
          </cell>
        </row>
        <row r="307">
          <cell r="A307" t="str">
            <v>F-302BHABPLZP</v>
          </cell>
          <cell r="B307" t="str">
            <v>D/F</v>
          </cell>
        </row>
        <row r="308">
          <cell r="A308" t="str">
            <v>F-302BHABVLZP</v>
          </cell>
          <cell r="B308" t="str">
            <v>D/F</v>
          </cell>
        </row>
        <row r="309">
          <cell r="A309" t="str">
            <v>F-307KHTBAKBV</v>
          </cell>
          <cell r="B309" t="str">
            <v>L/F</v>
          </cell>
        </row>
        <row r="310">
          <cell r="A310" t="str">
            <v>F-307KHTBGMZ</v>
          </cell>
          <cell r="B310" t="str">
            <v>L/F</v>
          </cell>
        </row>
        <row r="311">
          <cell r="A311" t="str">
            <v>F-307KHTBSGZ</v>
          </cell>
          <cell r="B311" t="str">
            <v>L/F</v>
          </cell>
        </row>
        <row r="312">
          <cell r="A312" t="str">
            <v>F-307KHTBSKBV</v>
          </cell>
          <cell r="B312" t="str">
            <v>L/F</v>
          </cell>
        </row>
        <row r="313">
          <cell r="A313" t="str">
            <v>F-307KHTBSMZ</v>
          </cell>
          <cell r="B313" t="str">
            <v>L/F</v>
          </cell>
        </row>
        <row r="314">
          <cell r="A314" t="str">
            <v>F-308NHTBBKBV</v>
          </cell>
          <cell r="B314" t="str">
            <v>L/F</v>
          </cell>
        </row>
        <row r="315">
          <cell r="A315" t="str">
            <v>F-308NHTBBMZ</v>
          </cell>
          <cell r="B315" t="str">
            <v>L/F</v>
          </cell>
        </row>
        <row r="316">
          <cell r="A316" t="str">
            <v>F-308NHTBPKBV</v>
          </cell>
          <cell r="B316" t="str">
            <v>L/F</v>
          </cell>
        </row>
        <row r="317">
          <cell r="A317" t="str">
            <v>F-308NHTBPMZ</v>
          </cell>
          <cell r="B317" t="str">
            <v>L/F</v>
          </cell>
        </row>
        <row r="318">
          <cell r="A318" t="str">
            <v>F-309UHNBAMZ</v>
          </cell>
          <cell r="B318" t="str">
            <v>W/F</v>
          </cell>
        </row>
        <row r="319">
          <cell r="A319" t="str">
            <v>F-309UHNBWMZ</v>
          </cell>
          <cell r="B319" t="str">
            <v>W/F</v>
          </cell>
        </row>
        <row r="320">
          <cell r="A320" t="str">
            <v>F-30PLHTBAMWZ</v>
          </cell>
          <cell r="B320" t="str">
            <v>L/F</v>
          </cell>
        </row>
        <row r="321">
          <cell r="A321" t="str">
            <v>F-30PLHTBHMWZ</v>
          </cell>
          <cell r="B321" t="str">
            <v>L/F</v>
          </cell>
        </row>
        <row r="322">
          <cell r="A322" t="str">
            <v>F-30PLHTBWMWZ</v>
          </cell>
          <cell r="B322" t="str">
            <v>L/F</v>
          </cell>
        </row>
        <row r="323">
          <cell r="A323" t="str">
            <v>F-30SCHNBGSLZ</v>
          </cell>
          <cell r="B323" t="str">
            <v>B/F</v>
          </cell>
        </row>
        <row r="324">
          <cell r="A324" t="str">
            <v>F-30SCHNBVSLZ</v>
          </cell>
          <cell r="B324" t="str">
            <v>B/F</v>
          </cell>
        </row>
        <row r="325">
          <cell r="A325" t="str">
            <v>F-30SDHNBGSLZ</v>
          </cell>
          <cell r="B325" t="str">
            <v>B/F</v>
          </cell>
        </row>
        <row r="326">
          <cell r="A326" t="str">
            <v>F-30SDHNBVSLZ</v>
          </cell>
          <cell r="B326" t="str">
            <v>B/F</v>
          </cell>
        </row>
        <row r="327">
          <cell r="A327" t="str">
            <v>F-30SMHTBSMWZ</v>
          </cell>
          <cell r="B327" t="str">
            <v>L/F</v>
          </cell>
        </row>
        <row r="328">
          <cell r="A328" t="str">
            <v>F-30SSHNBGSLZ</v>
          </cell>
          <cell r="B328" t="str">
            <v>B/F</v>
          </cell>
        </row>
        <row r="329">
          <cell r="A329" t="str">
            <v>F-30SSHNBVSLZ</v>
          </cell>
          <cell r="B329" t="str">
            <v>B/F</v>
          </cell>
        </row>
        <row r="330">
          <cell r="A330" t="str">
            <v>F-30STHNBGSLZ</v>
          </cell>
          <cell r="B330" t="str">
            <v>B/F</v>
          </cell>
        </row>
        <row r="331">
          <cell r="A331" t="str">
            <v>F-30STHNBVSLZ</v>
          </cell>
          <cell r="B331" t="str">
            <v>B/F</v>
          </cell>
        </row>
        <row r="332">
          <cell r="A332" t="str">
            <v>F-351CHNBAMZP</v>
          </cell>
          <cell r="B332" t="str">
            <v>D/F</v>
          </cell>
        </row>
        <row r="333">
          <cell r="A333" t="str">
            <v>F-351CHNBCMZP</v>
          </cell>
          <cell r="B333" t="str">
            <v>D/F</v>
          </cell>
        </row>
        <row r="334">
          <cell r="A334" t="str">
            <v>F-351CHNBTMZP</v>
          </cell>
          <cell r="B334" t="str">
            <v>D/F</v>
          </cell>
        </row>
        <row r="335">
          <cell r="A335" t="str">
            <v>F-351SHNBAMZP</v>
          </cell>
          <cell r="B335" t="str">
            <v>D/F</v>
          </cell>
        </row>
        <row r="336">
          <cell r="A336" t="str">
            <v>F-351SHNBCMZP</v>
          </cell>
          <cell r="B336" t="str">
            <v>D/F</v>
          </cell>
        </row>
        <row r="337">
          <cell r="A337" t="str">
            <v>F-351SHNBGMZ</v>
          </cell>
          <cell r="B337" t="str">
            <v>D/F</v>
          </cell>
        </row>
        <row r="338">
          <cell r="A338" t="str">
            <v>F-359UHNBAMZ</v>
          </cell>
          <cell r="B338" t="str">
            <v>W/F</v>
          </cell>
        </row>
        <row r="339">
          <cell r="A339" t="str">
            <v>F-359UHNBWMZ</v>
          </cell>
          <cell r="B339" t="str">
            <v>W/F</v>
          </cell>
        </row>
        <row r="340">
          <cell r="A340" t="str">
            <v>F-400CNBABHP</v>
          </cell>
          <cell r="B340" t="str">
            <v>D/F</v>
          </cell>
        </row>
        <row r="341">
          <cell r="A341" t="str">
            <v>F-400CNBAKBV</v>
          </cell>
          <cell r="B341" t="str">
            <v>D/F</v>
          </cell>
        </row>
        <row r="342">
          <cell r="A342" t="str">
            <v>F-400CNBCKBV</v>
          </cell>
          <cell r="B342" t="str">
            <v>D/F</v>
          </cell>
        </row>
        <row r="343">
          <cell r="A343" t="str">
            <v>F-400CSNBAGZP</v>
          </cell>
          <cell r="B343" t="str">
            <v>D/F</v>
          </cell>
        </row>
        <row r="344">
          <cell r="A344" t="str">
            <v>F-400TNBNMGP</v>
          </cell>
          <cell r="B344" t="str">
            <v>D/F</v>
          </cell>
        </row>
        <row r="345">
          <cell r="A345" t="str">
            <v>F-401CHNBAMZP</v>
          </cell>
          <cell r="B345" t="str">
            <v>D/F</v>
          </cell>
        </row>
        <row r="346">
          <cell r="A346" t="str">
            <v>F-401CHNBCMZP</v>
          </cell>
          <cell r="B346" t="str">
            <v>D/F</v>
          </cell>
        </row>
        <row r="347">
          <cell r="A347" t="str">
            <v>F-401CHNBTMZP</v>
          </cell>
          <cell r="B347" t="str">
            <v>D/F</v>
          </cell>
        </row>
        <row r="348">
          <cell r="A348" t="str">
            <v>F-401SHNBAMZP</v>
          </cell>
          <cell r="B348" t="str">
            <v>D/F</v>
          </cell>
        </row>
        <row r="349">
          <cell r="A349" t="str">
            <v>F-401SHNBCMZP</v>
          </cell>
          <cell r="B349" t="str">
            <v>D/F</v>
          </cell>
        </row>
        <row r="350">
          <cell r="A350" t="str">
            <v>F-405QHNBAXZ</v>
          </cell>
          <cell r="B350" t="str">
            <v>A/F</v>
          </cell>
        </row>
        <row r="351">
          <cell r="A351" t="str">
            <v>F-405UHNBAMZ</v>
          </cell>
          <cell r="B351" t="str">
            <v>A/F</v>
          </cell>
        </row>
        <row r="352">
          <cell r="A352" t="str">
            <v>F-407WNBNBH</v>
          </cell>
          <cell r="B352" t="str">
            <v>S/F</v>
          </cell>
        </row>
        <row r="353">
          <cell r="A353" t="str">
            <v>F-407WNBNGMH</v>
          </cell>
          <cell r="B353" t="str">
            <v>S/F</v>
          </cell>
        </row>
        <row r="354">
          <cell r="A354" t="str">
            <v>F-407WNBNKBV</v>
          </cell>
          <cell r="B354" t="str">
            <v>S/F</v>
          </cell>
        </row>
        <row r="355">
          <cell r="A355" t="str">
            <v>F-407WNBNMKH</v>
          </cell>
          <cell r="B355" t="str">
            <v>S/F</v>
          </cell>
        </row>
        <row r="356">
          <cell r="A356" t="str">
            <v>F-407XHNBAMZ</v>
          </cell>
          <cell r="B356" t="str">
            <v>S/F</v>
          </cell>
        </row>
        <row r="357">
          <cell r="A357" t="str">
            <v>F-407XHNBNMZ</v>
          </cell>
          <cell r="B357" t="str">
            <v>S/F</v>
          </cell>
        </row>
        <row r="358">
          <cell r="A358" t="str">
            <v>F-407XNBAGMH</v>
          </cell>
          <cell r="B358" t="str">
            <v>S/F</v>
          </cell>
        </row>
        <row r="359">
          <cell r="A359" t="str">
            <v>F-407XNBAMKH</v>
          </cell>
          <cell r="B359" t="str">
            <v>S/F</v>
          </cell>
        </row>
        <row r="360">
          <cell r="A360" t="str">
            <v>F-407XNBNBH</v>
          </cell>
          <cell r="B360" t="str">
            <v>S/F</v>
          </cell>
        </row>
        <row r="361">
          <cell r="A361" t="str">
            <v>F-407XNBNGMH</v>
          </cell>
          <cell r="B361" t="str">
            <v>S/F</v>
          </cell>
        </row>
        <row r="362">
          <cell r="A362" t="str">
            <v>F-407YNBAGMH</v>
          </cell>
          <cell r="B362" t="str">
            <v>S/F</v>
          </cell>
        </row>
        <row r="363">
          <cell r="A363" t="str">
            <v>F-407YNBANGMH</v>
          </cell>
          <cell r="B363" t="str">
            <v>S/F</v>
          </cell>
        </row>
        <row r="364">
          <cell r="A364" t="str">
            <v>F-407YNBNBH</v>
          </cell>
          <cell r="B364" t="str">
            <v>S/F</v>
          </cell>
        </row>
        <row r="365">
          <cell r="A365" t="str">
            <v>F-407YNBNGG</v>
          </cell>
          <cell r="B365" t="str">
            <v>S/F</v>
          </cell>
        </row>
        <row r="366">
          <cell r="A366" t="str">
            <v>F-407YNBNMG</v>
          </cell>
          <cell r="B366" t="str">
            <v>S/F</v>
          </cell>
        </row>
        <row r="367">
          <cell r="A367" t="str">
            <v>F-407YNBNNGMH</v>
          </cell>
          <cell r="B367" t="str">
            <v>S/F</v>
          </cell>
        </row>
        <row r="368">
          <cell r="A368" t="str">
            <v>F-407YSNBNGZ</v>
          </cell>
          <cell r="B368" t="str">
            <v>S/F</v>
          </cell>
        </row>
        <row r="369">
          <cell r="A369" t="str">
            <v>F-408HHNBAMZ</v>
          </cell>
          <cell r="B369" t="str">
            <v>L/F</v>
          </cell>
        </row>
        <row r="370">
          <cell r="A370" t="str">
            <v>F-408HHNBCMZ</v>
          </cell>
          <cell r="B370" t="str">
            <v>L/F</v>
          </cell>
        </row>
        <row r="371">
          <cell r="A371" t="str">
            <v>F-408HSNBCGZ</v>
          </cell>
          <cell r="B371" t="str">
            <v>L/F</v>
          </cell>
        </row>
        <row r="372">
          <cell r="A372" t="str">
            <v>F-409KHNBAMZ</v>
          </cell>
          <cell r="B372" t="str">
            <v>L/F</v>
          </cell>
        </row>
        <row r="373">
          <cell r="A373" t="str">
            <v>F-409KHNBCMZ</v>
          </cell>
          <cell r="B373" t="str">
            <v>L/F</v>
          </cell>
        </row>
        <row r="374">
          <cell r="A374" t="str">
            <v>F-409KNBAKBV</v>
          </cell>
          <cell r="B374" t="str">
            <v>L/F</v>
          </cell>
        </row>
        <row r="375">
          <cell r="A375" t="str">
            <v>F-409KNBAMKH</v>
          </cell>
          <cell r="B375" t="str">
            <v>L/F</v>
          </cell>
        </row>
        <row r="376">
          <cell r="A376" t="str">
            <v>F-409KNBCBH</v>
          </cell>
          <cell r="B376" t="str">
            <v>L/F</v>
          </cell>
        </row>
        <row r="377">
          <cell r="A377" t="str">
            <v>F-409KNBCKBV</v>
          </cell>
          <cell r="B377" t="str">
            <v>L/F</v>
          </cell>
        </row>
        <row r="378">
          <cell r="A378" t="str">
            <v>F-409KNBRKBV</v>
          </cell>
          <cell r="B378" t="str">
            <v>L/F</v>
          </cell>
        </row>
        <row r="379">
          <cell r="A379" t="str">
            <v>F-409KSNBAGZ</v>
          </cell>
          <cell r="B379" t="str">
            <v>L/F</v>
          </cell>
        </row>
        <row r="380">
          <cell r="A380" t="str">
            <v>F-409MHNBAMZ</v>
          </cell>
          <cell r="B380" t="str">
            <v>W/F</v>
          </cell>
        </row>
        <row r="381">
          <cell r="A381" t="str">
            <v>F-409MHNBHMZ</v>
          </cell>
          <cell r="B381" t="str">
            <v>W/F</v>
          </cell>
        </row>
        <row r="382">
          <cell r="A382" t="str">
            <v>F-409MNBABH</v>
          </cell>
          <cell r="B382" t="str">
            <v>W/F</v>
          </cell>
        </row>
        <row r="383">
          <cell r="A383" t="str">
            <v>F-409MNBAKBV</v>
          </cell>
          <cell r="B383" t="str">
            <v>W/F</v>
          </cell>
        </row>
        <row r="384">
          <cell r="A384" t="str">
            <v>F-409MNBAMKH</v>
          </cell>
          <cell r="B384" t="str">
            <v>W/F</v>
          </cell>
        </row>
        <row r="385">
          <cell r="A385" t="str">
            <v>F-409MNBHKBV</v>
          </cell>
          <cell r="B385" t="str">
            <v>W/F</v>
          </cell>
        </row>
        <row r="386">
          <cell r="A386" t="str">
            <v>F-409MNBHMKH</v>
          </cell>
          <cell r="B386" t="str">
            <v>W/F</v>
          </cell>
        </row>
        <row r="387">
          <cell r="A387" t="str">
            <v>F-409MSNBAGZ</v>
          </cell>
          <cell r="B387" t="str">
            <v>W/F</v>
          </cell>
        </row>
        <row r="388">
          <cell r="A388" t="str">
            <v>F-409QHNBAXZ</v>
          </cell>
          <cell r="B388" t="str">
            <v>A/F</v>
          </cell>
        </row>
        <row r="389">
          <cell r="A389" t="str">
            <v>F-409QHNBWXZ</v>
          </cell>
          <cell r="B389" t="str">
            <v>A/F</v>
          </cell>
        </row>
        <row r="390">
          <cell r="A390" t="str">
            <v>F-409QNBAKKV</v>
          </cell>
          <cell r="B390" t="str">
            <v>A/F</v>
          </cell>
        </row>
        <row r="391">
          <cell r="A391" t="str">
            <v>F-409QNBNKKV</v>
          </cell>
          <cell r="B391" t="str">
            <v>A/F</v>
          </cell>
        </row>
        <row r="392">
          <cell r="A392" t="str">
            <v>F-409QNBNKXH</v>
          </cell>
          <cell r="B392" t="str">
            <v>A/F</v>
          </cell>
        </row>
        <row r="393">
          <cell r="A393" t="str">
            <v>F-409UAANUG</v>
          </cell>
          <cell r="B393" t="str">
            <v>W/F</v>
          </cell>
        </row>
        <row r="394">
          <cell r="A394" t="str">
            <v>F-409UHNBAMZ</v>
          </cell>
          <cell r="B394" t="str">
            <v>W/F</v>
          </cell>
        </row>
        <row r="395">
          <cell r="A395" t="str">
            <v>F-409UHNBWMZ</v>
          </cell>
          <cell r="B395" t="str">
            <v>W/F</v>
          </cell>
        </row>
        <row r="396">
          <cell r="A396" t="str">
            <v>F-409UNBABH</v>
          </cell>
          <cell r="B396" t="str">
            <v>W/F</v>
          </cell>
        </row>
        <row r="397">
          <cell r="A397" t="str">
            <v>F-409UNBAKBV</v>
          </cell>
          <cell r="B397" t="str">
            <v>W/F</v>
          </cell>
        </row>
        <row r="398">
          <cell r="A398" t="str">
            <v>F-409UNBAMH</v>
          </cell>
          <cell r="B398" t="str">
            <v>W/F</v>
          </cell>
        </row>
        <row r="399">
          <cell r="A399" t="str">
            <v>F-409UNBAMKH</v>
          </cell>
          <cell r="B399" t="str">
            <v>W/F</v>
          </cell>
        </row>
        <row r="400">
          <cell r="A400" t="str">
            <v>F-409UNBNBH</v>
          </cell>
          <cell r="B400" t="str">
            <v>W/F</v>
          </cell>
        </row>
        <row r="401">
          <cell r="A401" t="str">
            <v>F-409UNBNKBV</v>
          </cell>
          <cell r="B401" t="str">
            <v>W/F</v>
          </cell>
        </row>
        <row r="402">
          <cell r="A402" t="str">
            <v>F-409UNBNMG</v>
          </cell>
          <cell r="B402" t="str">
            <v>W/F</v>
          </cell>
        </row>
        <row r="403">
          <cell r="A403" t="str">
            <v>F-409UNBNMH</v>
          </cell>
          <cell r="B403" t="str">
            <v>W/F</v>
          </cell>
        </row>
        <row r="404">
          <cell r="A404" t="str">
            <v>F-409USNBWGZ</v>
          </cell>
          <cell r="B404" t="str">
            <v>W/F</v>
          </cell>
        </row>
        <row r="405">
          <cell r="A405" t="str">
            <v>F-48CZLTBSVV</v>
          </cell>
          <cell r="B405" t="str">
            <v>C/F</v>
          </cell>
        </row>
        <row r="406">
          <cell r="A406" t="str">
            <v>F-48DGLTBKVV</v>
          </cell>
          <cell r="B406" t="str">
            <v>C/F</v>
          </cell>
        </row>
        <row r="407">
          <cell r="A407" t="str">
            <v>F-48MZ2VBCJXH</v>
          </cell>
          <cell r="B407" t="str">
            <v>C/F</v>
          </cell>
        </row>
        <row r="408">
          <cell r="A408" t="str">
            <v>F-48XZ2AAGJXG</v>
          </cell>
          <cell r="B408" t="str">
            <v>C/F</v>
          </cell>
        </row>
        <row r="409">
          <cell r="A409" t="str">
            <v>F-50YUZNBKKBV</v>
          </cell>
          <cell r="B409" t="str">
            <v>W/F</v>
          </cell>
        </row>
        <row r="410">
          <cell r="A410" t="str">
            <v>F-56MZ2TBCHLL</v>
          </cell>
          <cell r="B410" t="str">
            <v>C/F</v>
          </cell>
        </row>
        <row r="411">
          <cell r="A411" t="str">
            <v>F-56MZ2TBCHWH</v>
          </cell>
          <cell r="B411" t="str">
            <v>C/F</v>
          </cell>
        </row>
        <row r="412">
          <cell r="A412" t="str">
            <v>F-56MZ2TBCJWH</v>
          </cell>
          <cell r="B412" t="str">
            <v>C/F</v>
          </cell>
        </row>
        <row r="413">
          <cell r="A413" t="str">
            <v>F-56UPGAADSXG</v>
          </cell>
          <cell r="B413" t="str">
            <v>Prem CF</v>
          </cell>
        </row>
        <row r="414">
          <cell r="A414" t="str">
            <v>F-56UPGTBDSXG</v>
          </cell>
          <cell r="B414" t="str">
            <v>Prem CF</v>
          </cell>
        </row>
        <row r="415">
          <cell r="A415" t="str">
            <v>F-56UPGVBDSXG</v>
          </cell>
          <cell r="B415" t="str">
            <v>Prem CF</v>
          </cell>
        </row>
        <row r="416">
          <cell r="A416" t="str">
            <v>F-56XPGECHSVP</v>
          </cell>
          <cell r="B416" t="str">
            <v>C/F</v>
          </cell>
        </row>
        <row r="417">
          <cell r="A417" t="str">
            <v>F-56XZ2AAGJXG</v>
          </cell>
          <cell r="B417" t="str">
            <v>C/F</v>
          </cell>
        </row>
        <row r="418">
          <cell r="A418" t="str">
            <v>F-56XZ2TBCHXH</v>
          </cell>
          <cell r="B418" t="str">
            <v>C/F</v>
          </cell>
        </row>
        <row r="419">
          <cell r="A419" t="str">
            <v>F-56XZ2TBGJAG</v>
          </cell>
          <cell r="B419" t="str">
            <v>C/F</v>
          </cell>
        </row>
        <row r="420">
          <cell r="A420" t="str">
            <v>F-56XZ2TBGJXG</v>
          </cell>
          <cell r="B420" t="str">
            <v>C/F</v>
          </cell>
        </row>
        <row r="421">
          <cell r="A421" t="str">
            <v>F-56XZ2TBGJXH</v>
          </cell>
          <cell r="B421" t="str">
            <v>C/F</v>
          </cell>
        </row>
        <row r="422">
          <cell r="A422" t="str">
            <v>F-56XZ2VBGJXG</v>
          </cell>
          <cell r="B422" t="str">
            <v>C/F</v>
          </cell>
        </row>
        <row r="423">
          <cell r="A423" t="str">
            <v>F-60DGNTBKVV</v>
          </cell>
          <cell r="B423" t="str">
            <v>C/F</v>
          </cell>
        </row>
        <row r="424">
          <cell r="A424" t="str">
            <v>F-60DHNTBKVV</v>
          </cell>
          <cell r="B424" t="str">
            <v>C/F</v>
          </cell>
        </row>
        <row r="425">
          <cell r="A425" t="str">
            <v>F-60MZ2TBKAVV</v>
          </cell>
          <cell r="B425" t="str">
            <v>C/F</v>
          </cell>
        </row>
        <row r="426">
          <cell r="A426" t="str">
            <v>F-60MZ2TBKBVV</v>
          </cell>
          <cell r="B426" t="str">
            <v>C/F</v>
          </cell>
        </row>
        <row r="427">
          <cell r="A427" t="str">
            <v>F-60MZ2TBKDVV</v>
          </cell>
          <cell r="B427" t="str">
            <v>C/F</v>
          </cell>
        </row>
        <row r="428">
          <cell r="A428" t="str">
            <v>F-60MZ2TBKFVV</v>
          </cell>
          <cell r="B428" t="str">
            <v>C/F</v>
          </cell>
        </row>
        <row r="429">
          <cell r="A429" t="str">
            <v>F-60MZ2VBCJXH</v>
          </cell>
          <cell r="B429" t="str">
            <v>C/F</v>
          </cell>
        </row>
        <row r="430">
          <cell r="A430" t="str">
            <v>F-60TANTBBRVV</v>
          </cell>
          <cell r="B430" t="str">
            <v>C/F</v>
          </cell>
        </row>
        <row r="431">
          <cell r="A431" t="str">
            <v>F-60TDNECWRVP</v>
          </cell>
          <cell r="B431" t="str">
            <v>C/F</v>
          </cell>
        </row>
        <row r="432">
          <cell r="A432" t="str">
            <v>F-60TDNTBARVV</v>
          </cell>
          <cell r="B432" t="str">
            <v>C/F</v>
          </cell>
        </row>
        <row r="433">
          <cell r="A433" t="str">
            <v>F-60TDNTBWQVV</v>
          </cell>
          <cell r="B433" t="str">
            <v>C/F</v>
          </cell>
        </row>
        <row r="434">
          <cell r="A434" t="str">
            <v>F-60UFNECSRVP</v>
          </cell>
          <cell r="B434" t="str">
            <v>C/F</v>
          </cell>
        </row>
        <row r="435">
          <cell r="A435" t="str">
            <v>F-60UFNTBSRVV</v>
          </cell>
          <cell r="B435" t="str">
            <v>C/F</v>
          </cell>
        </row>
        <row r="436">
          <cell r="A436" t="str">
            <v>F-60XDNECKRVP</v>
          </cell>
          <cell r="B436" t="str">
            <v>C/F</v>
          </cell>
        </row>
        <row r="437">
          <cell r="A437" t="str">
            <v>F-60XDNTBKRVV</v>
          </cell>
          <cell r="B437" t="str">
            <v>C/F</v>
          </cell>
        </row>
        <row r="438">
          <cell r="A438" t="str">
            <v>F-60XDNTBWRVV</v>
          </cell>
          <cell r="B438" t="str">
            <v>C/F</v>
          </cell>
        </row>
        <row r="439">
          <cell r="A439" t="str">
            <v>F-70ZBPTBKCVV</v>
          </cell>
          <cell r="B439" t="str">
            <v>C/F</v>
          </cell>
        </row>
        <row r="440">
          <cell r="A440" t="str">
            <v>F-80ZBRTBKCVV</v>
          </cell>
          <cell r="B440" t="str">
            <v>C/F</v>
          </cell>
        </row>
        <row r="441">
          <cell r="A441" t="str">
            <v>F-GPT01AKM</v>
          </cell>
          <cell r="B441" t="str">
            <v>N/G</v>
          </cell>
        </row>
        <row r="442">
          <cell r="A442" t="str">
            <v>F-GPT01AKN</v>
          </cell>
          <cell r="B442" t="str">
            <v>N/G</v>
          </cell>
        </row>
        <row r="443">
          <cell r="A443" t="str">
            <v>F-GPT01AKP</v>
          </cell>
          <cell r="B443" t="str">
            <v>N/G</v>
          </cell>
        </row>
        <row r="444">
          <cell r="A444" t="str">
            <v>F-GPT01AKS</v>
          </cell>
          <cell r="B444" t="str">
            <v>N/G</v>
          </cell>
        </row>
        <row r="445">
          <cell r="A445" t="str">
            <v>F-GPT01AKT</v>
          </cell>
          <cell r="B445" t="str">
            <v>N/G</v>
          </cell>
        </row>
        <row r="446">
          <cell r="A446" t="str">
            <v>F-GPT01AKV</v>
          </cell>
          <cell r="B446" t="str">
            <v>N/G</v>
          </cell>
        </row>
        <row r="447">
          <cell r="A447" t="str">
            <v>F-GPT01ARM</v>
          </cell>
          <cell r="B447" t="str">
            <v>N/G</v>
          </cell>
        </row>
        <row r="448">
          <cell r="A448" t="str">
            <v>F-GPT01ARN</v>
          </cell>
          <cell r="B448" t="str">
            <v>N/G</v>
          </cell>
        </row>
        <row r="449">
          <cell r="A449" t="str">
            <v>F-GPT01ARP</v>
          </cell>
          <cell r="B449" t="str">
            <v>N/G</v>
          </cell>
        </row>
        <row r="450">
          <cell r="A450" t="str">
            <v>F-GPT01ARS</v>
          </cell>
          <cell r="B450" t="str">
            <v>N/G</v>
          </cell>
        </row>
        <row r="451">
          <cell r="A451" t="str">
            <v>F-GPT01ART</v>
          </cell>
          <cell r="B451" t="str">
            <v>N/G</v>
          </cell>
        </row>
        <row r="452">
          <cell r="A452" t="str">
            <v>F-GPT01ARV</v>
          </cell>
          <cell r="B452" t="str">
            <v>N/G</v>
          </cell>
        </row>
        <row r="453">
          <cell r="A453" t="str">
            <v>F-GPT01G-K</v>
          </cell>
          <cell r="B453" t="str">
            <v>N/G</v>
          </cell>
        </row>
        <row r="454">
          <cell r="A454" t="str">
            <v>F-GPT01H</v>
          </cell>
          <cell r="B454" t="str">
            <v>N/G</v>
          </cell>
        </row>
        <row r="455">
          <cell r="A455" t="str">
            <v>F-GPT01HK</v>
          </cell>
          <cell r="B455" t="str">
            <v>N/G</v>
          </cell>
        </row>
        <row r="456">
          <cell r="A456" t="str">
            <v>F-GPT01HR</v>
          </cell>
          <cell r="B456" t="str">
            <v>N/G</v>
          </cell>
        </row>
        <row r="457">
          <cell r="A457" t="str">
            <v>F-GPT01MKL</v>
          </cell>
          <cell r="B457" t="str">
            <v>N/G</v>
          </cell>
        </row>
        <row r="458">
          <cell r="A458" t="str">
            <v>F-GPT01MKU</v>
          </cell>
          <cell r="B458" t="str">
            <v>N/G</v>
          </cell>
        </row>
        <row r="459">
          <cell r="A459" t="str">
            <v>F-GPT01PK</v>
          </cell>
          <cell r="B459" t="str">
            <v>N/G</v>
          </cell>
        </row>
        <row r="460">
          <cell r="A460" t="str">
            <v>F-GPT01PKE</v>
          </cell>
          <cell r="B460" t="str">
            <v>N/G</v>
          </cell>
        </row>
        <row r="461">
          <cell r="A461" t="str">
            <v>F-GPT01RK</v>
          </cell>
          <cell r="B461" t="str">
            <v>N/G</v>
          </cell>
        </row>
        <row r="462">
          <cell r="A462" t="str">
            <v>F-GPT01RKF</v>
          </cell>
          <cell r="B462" t="str">
            <v>N/G</v>
          </cell>
        </row>
        <row r="463">
          <cell r="A463" t="str">
            <v>F-GPT01W</v>
          </cell>
          <cell r="B463" t="str">
            <v>N/G</v>
          </cell>
        </row>
        <row r="464">
          <cell r="A464" t="str">
            <v>F-GPT01W-K</v>
          </cell>
          <cell r="B464" t="str">
            <v>N/G</v>
          </cell>
        </row>
        <row r="465">
          <cell r="A465" t="str">
            <v>F-GPT01W-R</v>
          </cell>
          <cell r="B465" t="str">
            <v>N/G</v>
          </cell>
        </row>
        <row r="466">
          <cell r="A466" t="str">
            <v>F-JPT70H</v>
          </cell>
          <cell r="B466" t="str">
            <v>ZIA</v>
          </cell>
        </row>
        <row r="467">
          <cell r="A467" t="str">
            <v>F-JPT70H-W</v>
          </cell>
          <cell r="B467" t="str">
            <v>ZIA</v>
          </cell>
        </row>
        <row r="468">
          <cell r="A468" t="str">
            <v>F-JPU70AWM</v>
          </cell>
          <cell r="B468" t="str">
            <v>ZIA</v>
          </cell>
        </row>
        <row r="469">
          <cell r="A469" t="str">
            <v>F-JPU70AWT</v>
          </cell>
          <cell r="B469" t="str">
            <v>ZIA</v>
          </cell>
        </row>
        <row r="470">
          <cell r="A470" t="str">
            <v>F-JPU70AWV</v>
          </cell>
          <cell r="B470" t="str">
            <v>ZIA</v>
          </cell>
        </row>
        <row r="471">
          <cell r="A471" t="str">
            <v>FJ-T09A3ABBHV</v>
          </cell>
          <cell r="B471" t="str">
            <v>H/D</v>
          </cell>
        </row>
        <row r="472">
          <cell r="A472" t="str">
            <v>FJ-T09A3ABPZH</v>
          </cell>
          <cell r="B472" t="str">
            <v>H/D</v>
          </cell>
        </row>
        <row r="473">
          <cell r="A473" t="str">
            <v>FJ-T09B3ABBHV</v>
          </cell>
          <cell r="B473" t="str">
            <v>H/D</v>
          </cell>
        </row>
        <row r="474">
          <cell r="A474" t="str">
            <v>FJ-T09B3ABPZH</v>
          </cell>
          <cell r="B474" t="str">
            <v>H/D</v>
          </cell>
        </row>
        <row r="475">
          <cell r="A475" t="str">
            <v>FJ-T10T1ABWBHV</v>
          </cell>
          <cell r="B475" t="str">
            <v>H/D</v>
          </cell>
        </row>
        <row r="476">
          <cell r="A476" t="str">
            <v>F-PXJ30AHM</v>
          </cell>
          <cell r="B476" t="str">
            <v>A/P</v>
          </cell>
        </row>
        <row r="477">
          <cell r="A477" t="str">
            <v>F-PXJ30AHN</v>
          </cell>
          <cell r="B477" t="str">
            <v>A/P</v>
          </cell>
        </row>
        <row r="478">
          <cell r="A478" t="str">
            <v>F-PXJ30AHV</v>
          </cell>
          <cell r="B478" t="str">
            <v>A/P</v>
          </cell>
        </row>
        <row r="479">
          <cell r="A479" t="str">
            <v>F-PXJ30H-H</v>
          </cell>
          <cell r="B479" t="str">
            <v>A/P</v>
          </cell>
        </row>
        <row r="480">
          <cell r="A480" t="str">
            <v>F-PXJ30MHK</v>
          </cell>
          <cell r="B480" t="str">
            <v>A/P</v>
          </cell>
        </row>
        <row r="481">
          <cell r="A481" t="str">
            <v>F-PXM35AAV</v>
          </cell>
          <cell r="B481" t="str">
            <v>A/P</v>
          </cell>
        </row>
        <row r="482">
          <cell r="A482" t="str">
            <v>F-PXM35ASM</v>
          </cell>
          <cell r="B482" t="str">
            <v>A/P</v>
          </cell>
        </row>
        <row r="483">
          <cell r="A483" t="str">
            <v>F-PXM35ASP</v>
          </cell>
          <cell r="B483" t="str">
            <v>A/P</v>
          </cell>
        </row>
        <row r="484">
          <cell r="A484" t="str">
            <v>F-PXM35ASV</v>
          </cell>
          <cell r="B484" t="str">
            <v>A/P</v>
          </cell>
        </row>
        <row r="485">
          <cell r="A485" t="str">
            <v>F-PXM35H-S</v>
          </cell>
          <cell r="B485" t="str">
            <v>A/P</v>
          </cell>
        </row>
        <row r="486">
          <cell r="A486" t="str">
            <v>F-PXM55AAM</v>
          </cell>
          <cell r="B486" t="str">
            <v>A/P</v>
          </cell>
        </row>
        <row r="487">
          <cell r="A487" t="str">
            <v>F-PXM55ANP</v>
          </cell>
          <cell r="B487" t="str">
            <v>A/P</v>
          </cell>
        </row>
        <row r="488">
          <cell r="A488" t="str">
            <v>F-PXM55ANS</v>
          </cell>
          <cell r="B488" t="str">
            <v>A/P</v>
          </cell>
        </row>
        <row r="489">
          <cell r="A489" t="str">
            <v>F-PXM55ANV</v>
          </cell>
          <cell r="B489" t="str">
            <v>A/P</v>
          </cell>
        </row>
        <row r="490">
          <cell r="A490" t="str">
            <v>F-PXM55H-A</v>
          </cell>
          <cell r="B490" t="str">
            <v>A/P</v>
          </cell>
        </row>
        <row r="491">
          <cell r="A491" t="str">
            <v>F-PXM55H-N</v>
          </cell>
          <cell r="B491" t="str">
            <v>A/P</v>
          </cell>
        </row>
        <row r="492">
          <cell r="A492" t="str">
            <v>F-PXR40H-K</v>
          </cell>
          <cell r="B492" t="str">
            <v>A/P</v>
          </cell>
        </row>
        <row r="493">
          <cell r="A493" t="str">
            <v>F-PXT70H-W</v>
          </cell>
          <cell r="B493" t="str">
            <v>A/P</v>
          </cell>
        </row>
        <row r="494">
          <cell r="A494" t="str">
            <v>F-PXU175H-W</v>
          </cell>
          <cell r="B494" t="str">
            <v>A/P</v>
          </cell>
        </row>
        <row r="495">
          <cell r="A495" t="str">
            <v>F-PXU70AWP</v>
          </cell>
          <cell r="B495" t="str">
            <v>A/P</v>
          </cell>
        </row>
        <row r="496">
          <cell r="A496" t="str">
            <v>F-PXU70AWV</v>
          </cell>
          <cell r="B496" t="str">
            <v>A/P</v>
          </cell>
        </row>
        <row r="497">
          <cell r="A497" t="str">
            <v>F-PXV50AKM</v>
          </cell>
          <cell r="B497" t="str">
            <v>A/P</v>
          </cell>
        </row>
        <row r="498">
          <cell r="A498" t="str">
            <v>F-PXV50AKN</v>
          </cell>
          <cell r="B498" t="str">
            <v>A/P</v>
          </cell>
        </row>
        <row r="499">
          <cell r="A499" t="str">
            <v>F-PXV50AKV</v>
          </cell>
          <cell r="B499" t="str">
            <v>A/P</v>
          </cell>
        </row>
        <row r="500">
          <cell r="A500" t="str">
            <v>F-PZU175H-W</v>
          </cell>
          <cell r="B500" t="str">
            <v>A/P</v>
          </cell>
        </row>
        <row r="501">
          <cell r="A501" t="str">
            <v>FV-02NJP1VBH</v>
          </cell>
          <cell r="B501" t="str">
            <v>CBN</v>
          </cell>
        </row>
        <row r="502">
          <cell r="A502" t="str">
            <v>FV-06PHP106</v>
          </cell>
          <cell r="B502" t="str">
            <v>V/F</v>
          </cell>
        </row>
        <row r="503">
          <cell r="A503" t="str">
            <v>FV-10EGF104</v>
          </cell>
          <cell r="B503" t="str">
            <v>ENF</v>
          </cell>
        </row>
        <row r="504">
          <cell r="A504" t="str">
            <v>FV-10EGK115</v>
          </cell>
          <cell r="B504" t="str">
            <v>ENF</v>
          </cell>
        </row>
        <row r="505">
          <cell r="A505" t="str">
            <v>FV-10EGK1NBH</v>
          </cell>
          <cell r="B505" t="str">
            <v>ENF</v>
          </cell>
        </row>
        <row r="506">
          <cell r="A506" t="str">
            <v>FV-10EGK1NBHG</v>
          </cell>
          <cell r="B506" t="str">
            <v>ENF</v>
          </cell>
        </row>
        <row r="507">
          <cell r="A507" t="str">
            <v>FV-10EGK1NBZ</v>
          </cell>
          <cell r="B507" t="str">
            <v>ENF</v>
          </cell>
        </row>
        <row r="508">
          <cell r="A508" t="str">
            <v>FV-10EGK1TCHG</v>
          </cell>
          <cell r="B508" t="str">
            <v>ENF</v>
          </cell>
        </row>
        <row r="509">
          <cell r="A509" t="str">
            <v>FV-10EGK1VBAG</v>
          </cell>
          <cell r="B509" t="str">
            <v>ENF</v>
          </cell>
        </row>
        <row r="510">
          <cell r="A510" t="str">
            <v>FV-10EGS104</v>
          </cell>
          <cell r="B510" t="str">
            <v>ENF</v>
          </cell>
        </row>
        <row r="511">
          <cell r="A511" t="str">
            <v>FV-10EGS115</v>
          </cell>
          <cell r="B511" t="str">
            <v>ENF</v>
          </cell>
        </row>
        <row r="512">
          <cell r="A512" t="str">
            <v>FV-10EGS1NBH</v>
          </cell>
          <cell r="B512" t="str">
            <v>ENF</v>
          </cell>
        </row>
        <row r="513">
          <cell r="A513" t="str">
            <v>FV-10EGS1NBHG</v>
          </cell>
          <cell r="B513" t="str">
            <v>ENF</v>
          </cell>
        </row>
        <row r="514">
          <cell r="A514" t="str">
            <v>FV-10EGS1TCHG</v>
          </cell>
          <cell r="B514" t="str">
            <v>ENF</v>
          </cell>
        </row>
        <row r="515">
          <cell r="A515" t="str">
            <v>FV-10EGS1VBAG</v>
          </cell>
          <cell r="B515" t="str">
            <v>ENF</v>
          </cell>
        </row>
        <row r="516">
          <cell r="A516" t="str">
            <v>FV-12NS304</v>
          </cell>
          <cell r="B516" t="str">
            <v>CBN</v>
          </cell>
        </row>
        <row r="517">
          <cell r="A517" t="str">
            <v>FV-12NS306</v>
          </cell>
          <cell r="B517" t="str">
            <v>CBN</v>
          </cell>
        </row>
        <row r="518">
          <cell r="A518" t="str">
            <v>FV-12NS316</v>
          </cell>
          <cell r="B518" t="str">
            <v>CBN</v>
          </cell>
        </row>
        <row r="519">
          <cell r="A519" t="str">
            <v>FV-12NS3H</v>
          </cell>
          <cell r="B519" t="str">
            <v>CBN</v>
          </cell>
        </row>
        <row r="520">
          <cell r="A520" t="str">
            <v>FV-14CG2H</v>
          </cell>
          <cell r="B520" t="str">
            <v>SRC</v>
          </cell>
        </row>
        <row r="521">
          <cell r="A521" t="str">
            <v>FV-15AST107P</v>
          </cell>
          <cell r="B521" t="str">
            <v>V/F</v>
          </cell>
        </row>
        <row r="522">
          <cell r="A522" t="str">
            <v>FV-15AST1ABHP</v>
          </cell>
          <cell r="B522" t="str">
            <v>V/F</v>
          </cell>
        </row>
        <row r="523">
          <cell r="A523" t="str">
            <v>FV-15AST1ABHY</v>
          </cell>
          <cell r="B523" t="str">
            <v>V/F</v>
          </cell>
        </row>
        <row r="524">
          <cell r="A524" t="str">
            <v>FV-15AST1NASHP</v>
          </cell>
          <cell r="B524" t="str">
            <v>V/F</v>
          </cell>
        </row>
        <row r="525">
          <cell r="A525" t="str">
            <v>FV-15AUL104</v>
          </cell>
          <cell r="B525" t="str">
            <v>V/F</v>
          </cell>
        </row>
        <row r="526">
          <cell r="A526" t="str">
            <v>FV-15CSD114</v>
          </cell>
          <cell r="B526" t="str">
            <v>C/M</v>
          </cell>
        </row>
        <row r="527">
          <cell r="A527" t="str">
            <v>FV-15CSD115</v>
          </cell>
          <cell r="B527" t="str">
            <v>C/M</v>
          </cell>
        </row>
        <row r="528">
          <cell r="A528" t="str">
            <v>FV-15CSD125</v>
          </cell>
          <cell r="B528" t="str">
            <v>C/M</v>
          </cell>
        </row>
        <row r="529">
          <cell r="A529" t="str">
            <v>FV-15CSD1H</v>
          </cell>
          <cell r="B529" t="str">
            <v>C/M</v>
          </cell>
        </row>
        <row r="530">
          <cell r="A530" t="str">
            <v>FV-15CSD1NAZ</v>
          </cell>
          <cell r="B530" t="str">
            <v>C/M</v>
          </cell>
        </row>
        <row r="531">
          <cell r="A531" t="str">
            <v>FV-15CSN1RW</v>
          </cell>
          <cell r="B531" t="str">
            <v>C/M</v>
          </cell>
        </row>
        <row r="532">
          <cell r="A532" t="str">
            <v>FV-15EGF104</v>
          </cell>
          <cell r="B532" t="str">
            <v>ENF</v>
          </cell>
        </row>
        <row r="533">
          <cell r="A533" t="str">
            <v>FV-15EGK115</v>
          </cell>
          <cell r="B533" t="str">
            <v>ENF</v>
          </cell>
        </row>
        <row r="534">
          <cell r="A534" t="str">
            <v>FV-15EGK1NBH</v>
          </cell>
          <cell r="B534" t="str">
            <v>ENF</v>
          </cell>
        </row>
        <row r="535">
          <cell r="A535" t="str">
            <v>FV-15EGK1NBHG</v>
          </cell>
          <cell r="B535" t="str">
            <v>ENF</v>
          </cell>
        </row>
        <row r="536">
          <cell r="A536" t="str">
            <v>FV-15EGK1NBZ</v>
          </cell>
          <cell r="B536" t="str">
            <v>ENF</v>
          </cell>
        </row>
        <row r="537">
          <cell r="A537" t="str">
            <v>FV-15EGK1TCHG</v>
          </cell>
          <cell r="B537" t="str">
            <v>ENF</v>
          </cell>
        </row>
        <row r="538">
          <cell r="A538" t="str">
            <v>FV-15EGK1VBAG</v>
          </cell>
          <cell r="B538" t="str">
            <v>ENF</v>
          </cell>
        </row>
        <row r="539">
          <cell r="A539" t="str">
            <v>FV-15EGS104</v>
          </cell>
          <cell r="B539" t="str">
            <v>ENF</v>
          </cell>
        </row>
        <row r="540">
          <cell r="A540" t="str">
            <v>FV-15EGS115</v>
          </cell>
          <cell r="B540" t="str">
            <v>ENF</v>
          </cell>
        </row>
        <row r="541">
          <cell r="A541" t="str">
            <v>FV-15EGS1NBH</v>
          </cell>
          <cell r="B541" t="str">
            <v>ENF</v>
          </cell>
        </row>
        <row r="542">
          <cell r="A542" t="str">
            <v>FV-15EGS1NBHG</v>
          </cell>
          <cell r="B542" t="str">
            <v>ENF</v>
          </cell>
        </row>
        <row r="543">
          <cell r="A543" t="str">
            <v>FV-15EGS1TCHG</v>
          </cell>
          <cell r="B543" t="str">
            <v>ENF</v>
          </cell>
        </row>
        <row r="544">
          <cell r="A544" t="str">
            <v>FV-15EGS1VBAG</v>
          </cell>
          <cell r="B544" t="str">
            <v>ENF</v>
          </cell>
        </row>
        <row r="545">
          <cell r="A545" t="str">
            <v>FV-15NS304</v>
          </cell>
          <cell r="B545" t="str">
            <v>CBN</v>
          </cell>
        </row>
        <row r="546">
          <cell r="A546" t="str">
            <v>FV-15NS306</v>
          </cell>
          <cell r="B546" t="str">
            <v>CBN</v>
          </cell>
        </row>
        <row r="547">
          <cell r="A547" t="str">
            <v>FV-15NS316</v>
          </cell>
          <cell r="B547" t="str">
            <v>CBN</v>
          </cell>
        </row>
        <row r="548">
          <cell r="A548" t="str">
            <v>FV-15NS3H</v>
          </cell>
          <cell r="B548" t="str">
            <v>CBN</v>
          </cell>
        </row>
        <row r="549">
          <cell r="A549" t="str">
            <v>FV-15TGU104</v>
          </cell>
          <cell r="B549" t="str">
            <v>C/M</v>
          </cell>
        </row>
        <row r="550">
          <cell r="A550" t="str">
            <v>FV-15WA1NAMG</v>
          </cell>
          <cell r="B550" t="str">
            <v>W/P</v>
          </cell>
        </row>
        <row r="551">
          <cell r="A551" t="str">
            <v>FV-15WH307</v>
          </cell>
          <cell r="B551" t="str">
            <v>W/P</v>
          </cell>
        </row>
        <row r="552">
          <cell r="A552" t="str">
            <v>FV-15WH3TNBMG</v>
          </cell>
          <cell r="B552" t="str">
            <v>W/P</v>
          </cell>
        </row>
        <row r="553">
          <cell r="A553" t="str">
            <v>FV-15WJ107P</v>
          </cell>
          <cell r="B553" t="str">
            <v>W/P</v>
          </cell>
        </row>
        <row r="554">
          <cell r="A554" t="str">
            <v>FV-15WU403V</v>
          </cell>
          <cell r="B554" t="str">
            <v>W/P</v>
          </cell>
        </row>
        <row r="555">
          <cell r="A555" t="str">
            <v>FV-15WU4NAMG</v>
          </cell>
          <cell r="B555" t="str">
            <v>W/P</v>
          </cell>
        </row>
        <row r="556">
          <cell r="A556" t="str">
            <v>FV-15WU607</v>
          </cell>
          <cell r="B556" t="str">
            <v>W/P</v>
          </cell>
        </row>
        <row r="557">
          <cell r="A557" t="str">
            <v>FV-15WUL207</v>
          </cell>
          <cell r="B557" t="str">
            <v>W/P</v>
          </cell>
        </row>
        <row r="558">
          <cell r="A558" t="str">
            <v>FV-16CG2H</v>
          </cell>
          <cell r="B558" t="str">
            <v>SRC</v>
          </cell>
        </row>
        <row r="559">
          <cell r="A559" t="str">
            <v>FV-17CU804</v>
          </cell>
          <cell r="B559" t="str">
            <v>C/M</v>
          </cell>
        </row>
        <row r="560">
          <cell r="A560" t="str">
            <v>FV-17CU8ACHM</v>
          </cell>
          <cell r="B560" t="str">
            <v>C/M</v>
          </cell>
        </row>
        <row r="561">
          <cell r="A561" t="str">
            <v>FV-17CU8NBHM</v>
          </cell>
          <cell r="B561" t="str">
            <v>C/M</v>
          </cell>
        </row>
        <row r="562">
          <cell r="A562" t="str">
            <v>FV-17CUG1TY</v>
          </cell>
          <cell r="B562" t="str">
            <v>C/M</v>
          </cell>
        </row>
        <row r="563">
          <cell r="A563" t="str">
            <v>FV-18NF304</v>
          </cell>
          <cell r="B563" t="str">
            <v>CBN</v>
          </cell>
        </row>
        <row r="564">
          <cell r="A564" t="str">
            <v>FV-18NF306</v>
          </cell>
          <cell r="B564" t="str">
            <v>CBN</v>
          </cell>
        </row>
        <row r="565">
          <cell r="A565" t="str">
            <v>FV-18NF3H</v>
          </cell>
          <cell r="B565" t="str">
            <v>CBN</v>
          </cell>
        </row>
        <row r="566">
          <cell r="A566" t="str">
            <v>FV-18NS304</v>
          </cell>
          <cell r="B566" t="str">
            <v>CBN</v>
          </cell>
        </row>
        <row r="567">
          <cell r="A567" t="str">
            <v>FV-18NS306</v>
          </cell>
          <cell r="B567" t="str">
            <v>CBN</v>
          </cell>
        </row>
        <row r="568">
          <cell r="A568" t="str">
            <v>FV-18NS3H</v>
          </cell>
          <cell r="B568" t="str">
            <v>CBN</v>
          </cell>
        </row>
        <row r="569">
          <cell r="A569" t="str">
            <v>FV-20AL904</v>
          </cell>
          <cell r="B569" t="str">
            <v>V/F</v>
          </cell>
        </row>
        <row r="570">
          <cell r="A570" t="str">
            <v>FV-20AU904</v>
          </cell>
          <cell r="B570" t="str">
            <v>V/F</v>
          </cell>
        </row>
        <row r="571">
          <cell r="A571" t="str">
            <v>FV-20AU907</v>
          </cell>
          <cell r="B571" t="str">
            <v>V/F</v>
          </cell>
        </row>
        <row r="572">
          <cell r="A572" t="str">
            <v>FV-20AU9TNAMG</v>
          </cell>
          <cell r="B572" t="str">
            <v>V/F</v>
          </cell>
        </row>
        <row r="573">
          <cell r="A573" t="str">
            <v>FV-20CUT104</v>
          </cell>
          <cell r="B573" t="str">
            <v>V/F</v>
          </cell>
        </row>
        <row r="574">
          <cell r="A574" t="str">
            <v>FV-20CUT1NAHP</v>
          </cell>
          <cell r="B574" t="str">
            <v>V/F</v>
          </cell>
        </row>
        <row r="575">
          <cell r="A575" t="str">
            <v>FV-20DL307</v>
          </cell>
          <cell r="B575" t="str">
            <v>V/F</v>
          </cell>
        </row>
        <row r="576">
          <cell r="A576" t="str">
            <v>FV-20NS304</v>
          </cell>
          <cell r="B576" t="str">
            <v>CBN</v>
          </cell>
        </row>
        <row r="577">
          <cell r="A577" t="str">
            <v>FV-20NS306</v>
          </cell>
          <cell r="B577" t="str">
            <v>CBN</v>
          </cell>
        </row>
        <row r="578">
          <cell r="A578" t="str">
            <v>FV-20NS3H</v>
          </cell>
          <cell r="B578" t="str">
            <v>CBN</v>
          </cell>
        </row>
        <row r="579">
          <cell r="A579" t="str">
            <v>FV-20RL704</v>
          </cell>
          <cell r="B579" t="str">
            <v>V/F</v>
          </cell>
        </row>
        <row r="580">
          <cell r="A580" t="str">
            <v>FV-20WA1NBMG</v>
          </cell>
          <cell r="B580" t="str">
            <v>W/P</v>
          </cell>
        </row>
        <row r="581">
          <cell r="A581" t="str">
            <v>FV-20WH307</v>
          </cell>
          <cell r="B581" t="str">
            <v>W/P</v>
          </cell>
        </row>
        <row r="582">
          <cell r="A582" t="str">
            <v>FV-20WH3TNBMG</v>
          </cell>
          <cell r="B582" t="str">
            <v>W/P</v>
          </cell>
        </row>
        <row r="583">
          <cell r="A583" t="str">
            <v>FV-20WU403V</v>
          </cell>
          <cell r="B583" t="str">
            <v>W/P</v>
          </cell>
        </row>
        <row r="584">
          <cell r="A584" t="str">
            <v>FV-20WU4NAMG</v>
          </cell>
          <cell r="B584" t="str">
            <v>W/P</v>
          </cell>
        </row>
        <row r="585">
          <cell r="A585" t="str">
            <v>FV-20WU607</v>
          </cell>
          <cell r="B585" t="str">
            <v>W/P</v>
          </cell>
        </row>
        <row r="586">
          <cell r="A586" t="str">
            <v>FV-20WUL207</v>
          </cell>
          <cell r="B586" t="str">
            <v>W/P</v>
          </cell>
        </row>
        <row r="587">
          <cell r="A587" t="str">
            <v>FV-21CV2R</v>
          </cell>
          <cell r="B587" t="str">
            <v>C/M</v>
          </cell>
        </row>
        <row r="588">
          <cell r="A588" t="str">
            <v>FV-21CV2W</v>
          </cell>
          <cell r="B588" t="str">
            <v>C/M</v>
          </cell>
        </row>
        <row r="589">
          <cell r="A589" t="str">
            <v>FV-23BW1HW</v>
          </cell>
          <cell r="B589" t="str">
            <v>B/D</v>
          </cell>
        </row>
        <row r="590">
          <cell r="A590" t="str">
            <v>FV-23BW2H-W</v>
          </cell>
          <cell r="B590" t="str">
            <v>B/D</v>
          </cell>
        </row>
        <row r="591">
          <cell r="A591" t="str">
            <v>FV-23BWN2H-W</v>
          </cell>
          <cell r="B591" t="str">
            <v>B/D</v>
          </cell>
        </row>
        <row r="592">
          <cell r="A592" t="str">
            <v>FV-23NL304</v>
          </cell>
          <cell r="B592" t="str">
            <v>CBN</v>
          </cell>
        </row>
        <row r="593">
          <cell r="A593" t="str">
            <v>FV-23NL3H</v>
          </cell>
          <cell r="B593" t="str">
            <v>CBN</v>
          </cell>
        </row>
        <row r="594">
          <cell r="A594" t="str">
            <v>FV-24CD804</v>
          </cell>
          <cell r="B594" t="str">
            <v>C/M</v>
          </cell>
        </row>
        <row r="595">
          <cell r="A595" t="str">
            <v>FV-24CD8R</v>
          </cell>
          <cell r="B595" t="str">
            <v>C/M</v>
          </cell>
        </row>
        <row r="596">
          <cell r="A596" t="str">
            <v>FV-24CD8W</v>
          </cell>
          <cell r="B596" t="str">
            <v>C/M</v>
          </cell>
        </row>
        <row r="597">
          <cell r="A597" t="str">
            <v>FV-24CH804</v>
          </cell>
          <cell r="B597" t="str">
            <v>C/M</v>
          </cell>
        </row>
        <row r="598">
          <cell r="A598" t="str">
            <v>FV-24CH8NAHM</v>
          </cell>
          <cell r="B598" t="str">
            <v>C/M</v>
          </cell>
        </row>
        <row r="599">
          <cell r="A599" t="str">
            <v>FV-24CHR104</v>
          </cell>
          <cell r="B599" t="str">
            <v>C/M</v>
          </cell>
        </row>
        <row r="600">
          <cell r="A600" t="str">
            <v>FV-24CMD1</v>
          </cell>
          <cell r="B600" t="str">
            <v>C/M</v>
          </cell>
        </row>
        <row r="601">
          <cell r="A601" t="str">
            <v>FV-24CMH1</v>
          </cell>
          <cell r="B601" t="str">
            <v>C/M</v>
          </cell>
        </row>
        <row r="602">
          <cell r="A602" t="str">
            <v>FV-24CMU1</v>
          </cell>
          <cell r="B602" t="str">
            <v>C/M</v>
          </cell>
        </row>
        <row r="603">
          <cell r="A603" t="str">
            <v>FV-24CU804</v>
          </cell>
          <cell r="B603" t="str">
            <v>C/M</v>
          </cell>
        </row>
        <row r="604">
          <cell r="A604" t="str">
            <v>FV-24CU8NAHM</v>
          </cell>
          <cell r="B604" t="str">
            <v>C/M</v>
          </cell>
        </row>
        <row r="605">
          <cell r="A605" t="str">
            <v>FV-24CU8R</v>
          </cell>
          <cell r="B605" t="str">
            <v>C/M</v>
          </cell>
        </row>
        <row r="606">
          <cell r="A606" t="str">
            <v>FV-24CU8W</v>
          </cell>
          <cell r="B606" t="str">
            <v>C/M</v>
          </cell>
        </row>
        <row r="607">
          <cell r="A607" t="str">
            <v>FV-24CUR104</v>
          </cell>
          <cell r="B607" t="str">
            <v>C/M</v>
          </cell>
        </row>
        <row r="608">
          <cell r="A608" t="str">
            <v>FV-24JR318</v>
          </cell>
          <cell r="B608" t="str">
            <v>C/M</v>
          </cell>
        </row>
        <row r="609">
          <cell r="A609" t="str">
            <v>FV-25AL904</v>
          </cell>
          <cell r="B609" t="str">
            <v>V/F</v>
          </cell>
        </row>
        <row r="610">
          <cell r="A610" t="str">
            <v>FV-25AU904</v>
          </cell>
          <cell r="B610" t="str">
            <v>V/F</v>
          </cell>
        </row>
        <row r="611">
          <cell r="A611" t="str">
            <v>FV-25AU907</v>
          </cell>
          <cell r="B611" t="str">
            <v>V/F</v>
          </cell>
        </row>
        <row r="612">
          <cell r="A612" t="str">
            <v>FV-25AU9TNAMG</v>
          </cell>
          <cell r="B612" t="str">
            <v>V/F</v>
          </cell>
        </row>
        <row r="613">
          <cell r="A613" t="str">
            <v>FV-25AUF104</v>
          </cell>
          <cell r="B613" t="str">
            <v>V/F</v>
          </cell>
        </row>
        <row r="614">
          <cell r="A614" t="str">
            <v>FV-25AUF107</v>
          </cell>
          <cell r="B614" t="str">
            <v>V/F</v>
          </cell>
        </row>
        <row r="615">
          <cell r="A615" t="str">
            <v>FV-25DL307</v>
          </cell>
          <cell r="B615" t="str">
            <v>V/F</v>
          </cell>
        </row>
        <row r="616">
          <cell r="A616" t="str">
            <v>FV-25GS4</v>
          </cell>
          <cell r="B616" t="str">
            <v>H/V</v>
          </cell>
        </row>
        <row r="617">
          <cell r="A617" t="str">
            <v>FV-25GS4 (Single)</v>
          </cell>
          <cell r="B617" t="str">
            <v>H/V</v>
          </cell>
        </row>
        <row r="618">
          <cell r="A618" t="str">
            <v>FV-25GS4(FRAME)04</v>
          </cell>
          <cell r="B618" t="str">
            <v>H/V</v>
          </cell>
        </row>
        <row r="619">
          <cell r="A619" t="str">
            <v>FV-25GS4(FRAME)15</v>
          </cell>
          <cell r="B619" t="str">
            <v>H/V</v>
          </cell>
        </row>
        <row r="620">
          <cell r="A620" t="str">
            <v>FV-25GS4(FRAME)NH</v>
          </cell>
          <cell r="B620" t="str">
            <v>H/V</v>
          </cell>
        </row>
        <row r="621">
          <cell r="A621" t="str">
            <v>FV-25GS4(FRAME)Z</v>
          </cell>
          <cell r="B621" t="str">
            <v>H/V</v>
          </cell>
        </row>
        <row r="622">
          <cell r="A622" t="str">
            <v>FV-25GS4AB(FRAME)H</v>
          </cell>
          <cell r="B622" t="str">
            <v>H/V</v>
          </cell>
        </row>
        <row r="623">
          <cell r="A623" t="str">
            <v>FV-25GS4AB(MOTOR)H</v>
          </cell>
          <cell r="B623" t="str">
            <v>H/V</v>
          </cell>
        </row>
        <row r="624">
          <cell r="A624" t="str">
            <v>FV-25GS4ABTH</v>
          </cell>
          <cell r="B624" t="str">
            <v>H/V</v>
          </cell>
        </row>
        <row r="625">
          <cell r="A625" t="str">
            <v>FV-25GS4NA(MOTOR)Z</v>
          </cell>
          <cell r="B625" t="str">
            <v>H/V</v>
          </cell>
        </row>
        <row r="626">
          <cell r="A626" t="str">
            <v>FV-25GS4NA(MOTOR04</v>
          </cell>
          <cell r="B626" t="str">
            <v>H/V</v>
          </cell>
        </row>
        <row r="627">
          <cell r="A627" t="str">
            <v>FV-25GS4NA(MOTOR15</v>
          </cell>
          <cell r="B627" t="str">
            <v>H/V</v>
          </cell>
        </row>
        <row r="628">
          <cell r="A628" t="str">
            <v>FV-25GS4NA(MOTORNH</v>
          </cell>
          <cell r="B628" t="str">
            <v>H/V</v>
          </cell>
        </row>
        <row r="629">
          <cell r="A629" t="str">
            <v>FV-25GS4NATZ</v>
          </cell>
          <cell r="B629" t="str">
            <v>H/V</v>
          </cell>
        </row>
        <row r="630">
          <cell r="A630" t="str">
            <v>FV-25GS4UA(MOTOR)Z</v>
          </cell>
          <cell r="B630" t="str">
            <v>H/V</v>
          </cell>
        </row>
        <row r="631">
          <cell r="A631" t="str">
            <v>FV-25GS5</v>
          </cell>
          <cell r="B631" t="str">
            <v>H/V</v>
          </cell>
        </row>
        <row r="632">
          <cell r="A632" t="str">
            <v>FV-25GS5(FRAME)11</v>
          </cell>
          <cell r="B632" t="str">
            <v>H/V</v>
          </cell>
        </row>
        <row r="633">
          <cell r="A633" t="str">
            <v>FV-25GS5(FRAME)24</v>
          </cell>
          <cell r="B633" t="str">
            <v>H/V</v>
          </cell>
        </row>
        <row r="634">
          <cell r="A634" t="str">
            <v>FV-25GS5(FRAME)G</v>
          </cell>
          <cell r="B634" t="str">
            <v>H/V</v>
          </cell>
        </row>
        <row r="635">
          <cell r="A635" t="str">
            <v>FV-25GS5(MOTOR)11</v>
          </cell>
          <cell r="B635" t="str">
            <v>H/V</v>
          </cell>
        </row>
        <row r="636">
          <cell r="A636" t="str">
            <v>FV-25GS5(MOTOR)24</v>
          </cell>
          <cell r="B636" t="str">
            <v>H/V</v>
          </cell>
        </row>
        <row r="637">
          <cell r="A637" t="str">
            <v>FV-25GS5(MOTOR)G</v>
          </cell>
          <cell r="B637" t="str">
            <v>H/V</v>
          </cell>
        </row>
        <row r="638">
          <cell r="A638" t="str">
            <v>FV-25NF3H</v>
          </cell>
          <cell r="B638" t="str">
            <v>CBN</v>
          </cell>
        </row>
        <row r="639">
          <cell r="A639" t="str">
            <v>FV-25NS304</v>
          </cell>
          <cell r="B639" t="str">
            <v>CBN</v>
          </cell>
        </row>
        <row r="640">
          <cell r="A640" t="str">
            <v>FV-25NS3H</v>
          </cell>
          <cell r="B640" t="str">
            <v>CBN</v>
          </cell>
        </row>
        <row r="641">
          <cell r="A641" t="str">
            <v>FV-25RL704</v>
          </cell>
          <cell r="B641" t="str">
            <v>V/F</v>
          </cell>
        </row>
        <row r="642">
          <cell r="A642" t="str">
            <v>FV-25SW3JENH</v>
          </cell>
          <cell r="B642" t="str">
            <v>CBN</v>
          </cell>
        </row>
        <row r="643">
          <cell r="A643" t="str">
            <v>FV-25TGU504</v>
          </cell>
          <cell r="B643" t="str">
            <v>C/M</v>
          </cell>
        </row>
        <row r="644">
          <cell r="A644" t="str">
            <v>FV-27BV104W</v>
          </cell>
          <cell r="B644" t="str">
            <v>B/D</v>
          </cell>
        </row>
        <row r="645">
          <cell r="A645" t="str">
            <v>FV-27CH904</v>
          </cell>
          <cell r="B645" t="str">
            <v>C/M</v>
          </cell>
        </row>
        <row r="646">
          <cell r="A646" t="str">
            <v>FV-27CH915</v>
          </cell>
          <cell r="B646" t="str">
            <v>C/M</v>
          </cell>
        </row>
        <row r="647">
          <cell r="A647" t="str">
            <v>FV-27CH9ABH</v>
          </cell>
          <cell r="B647" t="str">
            <v>C/M</v>
          </cell>
        </row>
        <row r="648">
          <cell r="A648" t="str">
            <v>FV-27CH9ABHY</v>
          </cell>
          <cell r="B648" t="str">
            <v>C/M</v>
          </cell>
        </row>
        <row r="649">
          <cell r="A649" t="str">
            <v>FV-27CH9NASHM</v>
          </cell>
          <cell r="B649" t="str">
            <v>C/M</v>
          </cell>
        </row>
        <row r="650">
          <cell r="A650" t="str">
            <v>FV-27CMD1</v>
          </cell>
          <cell r="B650" t="str">
            <v>C/M</v>
          </cell>
        </row>
        <row r="651">
          <cell r="A651" t="str">
            <v>FV-27CMH1</v>
          </cell>
          <cell r="B651" t="str">
            <v>C/M</v>
          </cell>
        </row>
        <row r="652">
          <cell r="A652" t="str">
            <v>FV-28NX304</v>
          </cell>
          <cell r="B652" t="str">
            <v>CBN</v>
          </cell>
        </row>
        <row r="653">
          <cell r="A653" t="str">
            <v>FV-30AL704</v>
          </cell>
          <cell r="B653" t="str">
            <v>V/F</v>
          </cell>
        </row>
        <row r="654">
          <cell r="A654" t="str">
            <v>FV-30AL707</v>
          </cell>
          <cell r="B654" t="str">
            <v>V/F</v>
          </cell>
        </row>
        <row r="655">
          <cell r="A655" t="str">
            <v>FV-30AU904</v>
          </cell>
          <cell r="B655" t="str">
            <v>V/F</v>
          </cell>
        </row>
        <row r="656">
          <cell r="A656" t="str">
            <v>FV-30BG304</v>
          </cell>
          <cell r="B656" t="str">
            <v>B/D</v>
          </cell>
        </row>
        <row r="657">
          <cell r="A657" t="str">
            <v>FV-30BG3HW</v>
          </cell>
          <cell r="B657" t="str">
            <v>B/D</v>
          </cell>
        </row>
        <row r="658">
          <cell r="A658" t="str">
            <v>FV-30BU1RWS</v>
          </cell>
          <cell r="B658" t="str">
            <v>B/D</v>
          </cell>
        </row>
        <row r="659">
          <cell r="A659" t="str">
            <v>FV-30BU1WWS</v>
          </cell>
          <cell r="B659" t="str">
            <v>B/D</v>
          </cell>
        </row>
        <row r="660">
          <cell r="A660" t="str">
            <v>FV-30BU3RW</v>
          </cell>
          <cell r="B660" t="str">
            <v>B/D</v>
          </cell>
        </row>
        <row r="661">
          <cell r="A661" t="str">
            <v>FV-30BU3WW</v>
          </cell>
          <cell r="B661" t="str">
            <v>B/D</v>
          </cell>
        </row>
        <row r="662">
          <cell r="A662" t="str">
            <v>FV-30BUY3RW</v>
          </cell>
          <cell r="B662" t="str">
            <v>B/D</v>
          </cell>
        </row>
        <row r="663">
          <cell r="A663" t="str">
            <v>FV-30BUY3WW</v>
          </cell>
          <cell r="B663" t="str">
            <v>B/D</v>
          </cell>
        </row>
        <row r="664">
          <cell r="A664" t="str">
            <v>FV-30BW2H-W</v>
          </cell>
          <cell r="B664" t="str">
            <v>B/D</v>
          </cell>
        </row>
        <row r="665">
          <cell r="A665" t="str">
            <v>FV-30BY1W-W</v>
          </cell>
          <cell r="B665" t="str">
            <v>B/D</v>
          </cell>
        </row>
        <row r="666">
          <cell r="A666" t="str">
            <v>FV-30GS4</v>
          </cell>
          <cell r="B666" t="str">
            <v>H/V</v>
          </cell>
        </row>
        <row r="667">
          <cell r="A667" t="str">
            <v>FV-30GS4 (Single)</v>
          </cell>
          <cell r="B667" t="str">
            <v>H/V</v>
          </cell>
        </row>
        <row r="668">
          <cell r="A668" t="str">
            <v>FV-30GS4(FRAME)04</v>
          </cell>
          <cell r="B668" t="str">
            <v>H/V</v>
          </cell>
        </row>
        <row r="669">
          <cell r="A669" t="str">
            <v>FV-30GS4(FRAME)15</v>
          </cell>
          <cell r="B669" t="str">
            <v>H/V</v>
          </cell>
        </row>
        <row r="670">
          <cell r="A670" t="str">
            <v>FV-30GS4(FRAME)NH</v>
          </cell>
          <cell r="B670" t="str">
            <v>H/V</v>
          </cell>
        </row>
        <row r="671">
          <cell r="A671" t="str">
            <v>FV-30GS4(FRAME)Z</v>
          </cell>
          <cell r="B671" t="str">
            <v>H/V</v>
          </cell>
        </row>
        <row r="672">
          <cell r="A672" t="str">
            <v>FV-30GS4AB(FRAME)H</v>
          </cell>
          <cell r="B672" t="str">
            <v>H/V</v>
          </cell>
        </row>
        <row r="673">
          <cell r="A673" t="str">
            <v>FV-30GS4AB(MOTOR)H</v>
          </cell>
          <cell r="B673" t="str">
            <v>H/V</v>
          </cell>
        </row>
        <row r="674">
          <cell r="A674" t="str">
            <v>FV-30GS4ABTH</v>
          </cell>
          <cell r="B674" t="str">
            <v>H/V</v>
          </cell>
        </row>
        <row r="675">
          <cell r="A675" t="str">
            <v>FV-30GS4NA(MOTOR)Z</v>
          </cell>
          <cell r="B675" t="str">
            <v>H/V</v>
          </cell>
        </row>
        <row r="676">
          <cell r="A676" t="str">
            <v>FV-30GS4NA(MOTOR04</v>
          </cell>
          <cell r="B676" t="str">
            <v>H/V</v>
          </cell>
        </row>
        <row r="677">
          <cell r="A677" t="str">
            <v>FV-30GS4NA(MOTOR15</v>
          </cell>
          <cell r="B677" t="str">
            <v>H/V</v>
          </cell>
        </row>
        <row r="678">
          <cell r="A678" t="str">
            <v>FV-30GS4NA(MOTORNH</v>
          </cell>
          <cell r="B678" t="str">
            <v>H/V</v>
          </cell>
        </row>
        <row r="679">
          <cell r="A679" t="str">
            <v>FV-30GS4NATZ</v>
          </cell>
          <cell r="B679" t="str">
            <v>H/V</v>
          </cell>
        </row>
        <row r="680">
          <cell r="A680" t="str">
            <v>FV-30GS4UA(MOTOR)Z</v>
          </cell>
          <cell r="B680" t="str">
            <v>H/V</v>
          </cell>
        </row>
        <row r="681">
          <cell r="A681" t="str">
            <v>FV-30GS5</v>
          </cell>
          <cell r="B681" t="str">
            <v>H/V</v>
          </cell>
        </row>
        <row r="682">
          <cell r="A682" t="str">
            <v>FV-30GS5(FRAME)11</v>
          </cell>
          <cell r="B682" t="str">
            <v>H/V</v>
          </cell>
        </row>
        <row r="683">
          <cell r="A683" t="str">
            <v>FV-30GS5(FRAME)24</v>
          </cell>
          <cell r="B683" t="str">
            <v>H/V</v>
          </cell>
        </row>
        <row r="684">
          <cell r="A684" t="str">
            <v>FV-30GS5(FRAME)G</v>
          </cell>
          <cell r="B684" t="str">
            <v>H/V</v>
          </cell>
        </row>
        <row r="685">
          <cell r="A685" t="str">
            <v>FV-30GS5(MOTOR)11</v>
          </cell>
          <cell r="B685" t="str">
            <v>H/V</v>
          </cell>
        </row>
        <row r="686">
          <cell r="A686" t="str">
            <v>FV-30GS5(MOTOR)24</v>
          </cell>
          <cell r="B686" t="str">
            <v>H/V</v>
          </cell>
        </row>
        <row r="687">
          <cell r="A687" t="str">
            <v>FV-30GS5(MOTOR)G</v>
          </cell>
          <cell r="B687" t="str">
            <v>H/V</v>
          </cell>
        </row>
        <row r="688">
          <cell r="A688" t="str">
            <v>FV-30GS5(MOTOR)VBM</v>
          </cell>
          <cell r="B688" t="str">
            <v>H/V</v>
          </cell>
        </row>
        <row r="689">
          <cell r="A689" t="str">
            <v>FV-30RL604</v>
          </cell>
          <cell r="B689" t="str">
            <v>V/F</v>
          </cell>
        </row>
        <row r="690">
          <cell r="A690" t="str">
            <v>FV-32CD904</v>
          </cell>
          <cell r="B690" t="str">
            <v>C/M</v>
          </cell>
        </row>
        <row r="691">
          <cell r="A691" t="str">
            <v>FV-32CD915</v>
          </cell>
          <cell r="B691" t="str">
            <v>C/M</v>
          </cell>
        </row>
        <row r="692">
          <cell r="A692" t="str">
            <v>FV-32CD9ABH</v>
          </cell>
          <cell r="B692" t="str">
            <v>C/M</v>
          </cell>
        </row>
        <row r="693">
          <cell r="A693" t="str">
            <v>FV-32CD9ABHY</v>
          </cell>
          <cell r="B693" t="str">
            <v>C/M</v>
          </cell>
        </row>
        <row r="694">
          <cell r="A694" t="str">
            <v>FV-32CD9NASHM</v>
          </cell>
          <cell r="B694" t="str">
            <v>C/M</v>
          </cell>
        </row>
        <row r="695">
          <cell r="A695" t="str">
            <v>FV-32CH904</v>
          </cell>
          <cell r="B695" t="str">
            <v>C/M</v>
          </cell>
        </row>
        <row r="696">
          <cell r="A696" t="str">
            <v>FV-32CH915</v>
          </cell>
          <cell r="B696" t="str">
            <v>C/M</v>
          </cell>
        </row>
        <row r="697">
          <cell r="A697" t="str">
            <v>FV-32CH9ABH</v>
          </cell>
          <cell r="B697" t="str">
            <v>C/M</v>
          </cell>
        </row>
        <row r="698">
          <cell r="A698" t="str">
            <v>FV-32CH9ABHY</v>
          </cell>
          <cell r="B698" t="str">
            <v>C/M</v>
          </cell>
        </row>
        <row r="699">
          <cell r="A699" t="str">
            <v>FV-32CH9NANH</v>
          </cell>
          <cell r="B699" t="str">
            <v>C/M</v>
          </cell>
        </row>
        <row r="700">
          <cell r="A700" t="str">
            <v>FV-35GS4</v>
          </cell>
          <cell r="B700" t="str">
            <v>H/V</v>
          </cell>
        </row>
        <row r="701">
          <cell r="A701" t="str">
            <v>FV-35GS4 (Single)</v>
          </cell>
          <cell r="B701" t="str">
            <v>H/V</v>
          </cell>
        </row>
        <row r="702">
          <cell r="A702" t="str">
            <v>FV-35GS4(FRAME)04</v>
          </cell>
          <cell r="B702" t="str">
            <v>H/V</v>
          </cell>
        </row>
        <row r="703">
          <cell r="A703" t="str">
            <v>FV-35GS4(FRAME)15</v>
          </cell>
          <cell r="B703" t="str">
            <v>H/V</v>
          </cell>
        </row>
        <row r="704">
          <cell r="A704" t="str">
            <v>FV-35GS4(FRAME)NH</v>
          </cell>
          <cell r="B704" t="str">
            <v>H/V</v>
          </cell>
        </row>
        <row r="705">
          <cell r="A705" t="str">
            <v>FV-35GS4(FRAME)Z</v>
          </cell>
          <cell r="B705" t="str">
            <v>H/V</v>
          </cell>
        </row>
        <row r="706">
          <cell r="A706" t="str">
            <v>FV-35GS4AB(FRAME)H</v>
          </cell>
          <cell r="B706" t="str">
            <v>H/V</v>
          </cell>
        </row>
        <row r="707">
          <cell r="A707" t="str">
            <v>FV-35GS4AB(MOTOR)H</v>
          </cell>
          <cell r="B707" t="str">
            <v>H/V</v>
          </cell>
        </row>
        <row r="708">
          <cell r="A708" t="str">
            <v>FV-35GS4ABTH</v>
          </cell>
          <cell r="B708" t="str">
            <v>H/V</v>
          </cell>
        </row>
        <row r="709">
          <cell r="A709" t="str">
            <v>FV-35GS4NA(MOTOR)Z</v>
          </cell>
          <cell r="B709" t="str">
            <v>H/V</v>
          </cell>
        </row>
        <row r="710">
          <cell r="A710" t="str">
            <v>FV-35GS4NA(MOTOR04</v>
          </cell>
          <cell r="B710" t="str">
            <v>H/V</v>
          </cell>
        </row>
        <row r="711">
          <cell r="A711" t="str">
            <v>FV-35GS4NA(MOTOR15</v>
          </cell>
          <cell r="B711" t="str">
            <v>H/V</v>
          </cell>
        </row>
        <row r="712">
          <cell r="A712" t="str">
            <v>FV-35GS4NA(MOTORNH</v>
          </cell>
          <cell r="B712" t="str">
            <v>H/V</v>
          </cell>
        </row>
        <row r="713">
          <cell r="A713" t="str">
            <v>FV-35GS4NATZ</v>
          </cell>
          <cell r="B713" t="str">
            <v>H/V</v>
          </cell>
        </row>
        <row r="714">
          <cell r="A714" t="str">
            <v>FV-35GS5</v>
          </cell>
          <cell r="B714" t="str">
            <v>H/V</v>
          </cell>
        </row>
        <row r="715">
          <cell r="A715" t="str">
            <v>FV-35GS5(FRAME)11</v>
          </cell>
          <cell r="B715" t="str">
            <v>H/V</v>
          </cell>
        </row>
        <row r="716">
          <cell r="A716" t="str">
            <v>FV-35GS5(FRAME)24</v>
          </cell>
          <cell r="B716" t="str">
            <v>H/V</v>
          </cell>
        </row>
        <row r="717">
          <cell r="A717" t="str">
            <v>FV-35GS5(FRAME)G</v>
          </cell>
          <cell r="B717" t="str">
            <v>H/V</v>
          </cell>
        </row>
        <row r="718">
          <cell r="A718" t="str">
            <v>FV-35GS5(MOTOR)11</v>
          </cell>
          <cell r="B718" t="str">
            <v>H/V</v>
          </cell>
        </row>
        <row r="719">
          <cell r="A719" t="str">
            <v>FV-35GS5(MOTOR)24</v>
          </cell>
          <cell r="B719" t="str">
            <v>H/V</v>
          </cell>
        </row>
        <row r="720">
          <cell r="A720" t="str">
            <v>FV-35GS5(MOTOR)G</v>
          </cell>
          <cell r="B720" t="str">
            <v>H/V</v>
          </cell>
        </row>
        <row r="721">
          <cell r="A721" t="str">
            <v>FV-35GS5(MOTOR)VBM</v>
          </cell>
          <cell r="B721" t="str">
            <v>H/V</v>
          </cell>
        </row>
        <row r="722">
          <cell r="A722" t="str">
            <v>FV-38CD804</v>
          </cell>
          <cell r="B722" t="str">
            <v>C/M</v>
          </cell>
        </row>
        <row r="723">
          <cell r="A723" t="str">
            <v>FV-38CD8ABHP</v>
          </cell>
          <cell r="B723" t="str">
            <v>C/M</v>
          </cell>
        </row>
        <row r="724">
          <cell r="A724" t="str">
            <v>FV-38CD8ABHY</v>
          </cell>
          <cell r="B724" t="str">
            <v>C/M</v>
          </cell>
        </row>
        <row r="725">
          <cell r="A725" t="str">
            <v>FV-38CD8NASHM</v>
          </cell>
          <cell r="B725" t="str">
            <v>C/M</v>
          </cell>
        </row>
        <row r="726">
          <cell r="A726" t="str">
            <v>FV-38CH804</v>
          </cell>
          <cell r="B726" t="str">
            <v>C/M</v>
          </cell>
        </row>
        <row r="727">
          <cell r="A727" t="str">
            <v>FV-38CH8AANH</v>
          </cell>
          <cell r="B727" t="str">
            <v>C/M</v>
          </cell>
        </row>
        <row r="728">
          <cell r="A728" t="str">
            <v>FV-38CH8ABHP</v>
          </cell>
          <cell r="B728" t="str">
            <v>C/M</v>
          </cell>
        </row>
        <row r="729">
          <cell r="A729" t="str">
            <v>FV-38CH8ABHY</v>
          </cell>
          <cell r="B729" t="str">
            <v>C/M</v>
          </cell>
        </row>
        <row r="730">
          <cell r="A730" t="str">
            <v>FV-40BD2WW</v>
          </cell>
          <cell r="B730" t="str">
            <v>B/D</v>
          </cell>
        </row>
        <row r="731">
          <cell r="A731" t="str">
            <v>FV-40BE2W</v>
          </cell>
          <cell r="B731" t="str">
            <v>B/D</v>
          </cell>
        </row>
        <row r="732">
          <cell r="A732" t="str">
            <v>FV-40BE3HW</v>
          </cell>
          <cell r="B732" t="str">
            <v>B/D</v>
          </cell>
        </row>
        <row r="733">
          <cell r="A733" t="str">
            <v>FV-40BE3WW</v>
          </cell>
          <cell r="B733" t="str">
            <v>B/D</v>
          </cell>
        </row>
        <row r="734">
          <cell r="A734" t="str">
            <v>FV-40BU1RW</v>
          </cell>
          <cell r="B734" t="str">
            <v>B/D</v>
          </cell>
        </row>
        <row r="735">
          <cell r="A735" t="str">
            <v>FV-40BU1WW</v>
          </cell>
          <cell r="B735" t="str">
            <v>B/D</v>
          </cell>
        </row>
        <row r="736">
          <cell r="A736" t="str">
            <v>FV-40BUY1RW</v>
          </cell>
          <cell r="B736" t="str">
            <v>B/D</v>
          </cell>
        </row>
        <row r="737">
          <cell r="A737" t="str">
            <v>FV-40BUY1WW</v>
          </cell>
          <cell r="B737" t="str">
            <v>B/D</v>
          </cell>
        </row>
        <row r="738">
          <cell r="A738" t="str">
            <v>FV-40GS4</v>
          </cell>
          <cell r="B738" t="str">
            <v>H/V</v>
          </cell>
        </row>
        <row r="739">
          <cell r="A739" t="str">
            <v>FV-40GS4 (Single)</v>
          </cell>
          <cell r="B739" t="str">
            <v>H/V</v>
          </cell>
        </row>
        <row r="740">
          <cell r="A740" t="str">
            <v>FV-40GS4(FRAME)04</v>
          </cell>
          <cell r="B740" t="str">
            <v>H/V</v>
          </cell>
        </row>
        <row r="741">
          <cell r="A741" t="str">
            <v>FV-40GS4(FRAME)15</v>
          </cell>
          <cell r="B741" t="str">
            <v>H/V</v>
          </cell>
        </row>
        <row r="742">
          <cell r="A742" t="str">
            <v>FV-40GS4(FRAME)NH</v>
          </cell>
          <cell r="B742" t="str">
            <v>H/V</v>
          </cell>
        </row>
        <row r="743">
          <cell r="A743" t="str">
            <v>FV-40GS4(FRAME)Z</v>
          </cell>
          <cell r="B743" t="str">
            <v>H/V</v>
          </cell>
        </row>
        <row r="744">
          <cell r="A744" t="str">
            <v>FV-40GS4AB(FRAME)H</v>
          </cell>
          <cell r="B744" t="str">
            <v>H/V</v>
          </cell>
        </row>
        <row r="745">
          <cell r="A745" t="str">
            <v>FV-40GS4AB(MOTOR)H</v>
          </cell>
          <cell r="B745" t="str">
            <v>H/V</v>
          </cell>
        </row>
        <row r="746">
          <cell r="A746" t="str">
            <v>FV-40GS4ABTH</v>
          </cell>
          <cell r="B746" t="str">
            <v>H/V</v>
          </cell>
        </row>
        <row r="747">
          <cell r="A747" t="str">
            <v>FV-40GS4NA(MOTOR)Z</v>
          </cell>
          <cell r="B747" t="str">
            <v>H/V</v>
          </cell>
        </row>
        <row r="748">
          <cell r="A748" t="str">
            <v>FV-40GS4NA(MOTOR04</v>
          </cell>
          <cell r="B748" t="str">
            <v>H/V</v>
          </cell>
        </row>
        <row r="749">
          <cell r="A749" t="str">
            <v>FV-40GS4NA(MOTOR15</v>
          </cell>
          <cell r="B749" t="str">
            <v>H/V</v>
          </cell>
        </row>
        <row r="750">
          <cell r="A750" t="str">
            <v>FV-40GS4NA(MOTORNH</v>
          </cell>
          <cell r="B750" t="str">
            <v>H/V</v>
          </cell>
        </row>
        <row r="751">
          <cell r="A751" t="str">
            <v>FV-40GS4NATZ</v>
          </cell>
          <cell r="B751" t="str">
            <v>H/V</v>
          </cell>
        </row>
        <row r="752">
          <cell r="A752" t="str">
            <v>FV-40GS5</v>
          </cell>
          <cell r="B752" t="str">
            <v>H/V</v>
          </cell>
        </row>
        <row r="753">
          <cell r="A753" t="str">
            <v>FV-40GS5(FRAME)11</v>
          </cell>
          <cell r="B753" t="str">
            <v>H/V</v>
          </cell>
        </row>
        <row r="754">
          <cell r="A754" t="str">
            <v>FV-40GS5(FRAME)24</v>
          </cell>
          <cell r="B754" t="str">
            <v>H/V</v>
          </cell>
        </row>
        <row r="755">
          <cell r="A755" t="str">
            <v>FV-40GS5(FRAME)G</v>
          </cell>
          <cell r="B755" t="str">
            <v>H/V</v>
          </cell>
        </row>
        <row r="756">
          <cell r="A756" t="str">
            <v>FV-40GS5(MOTOR)11</v>
          </cell>
          <cell r="B756" t="str">
            <v>H/V</v>
          </cell>
        </row>
        <row r="757">
          <cell r="A757" t="str">
            <v>FV-40GS5(MOTOR)24</v>
          </cell>
          <cell r="B757" t="str">
            <v>H/V</v>
          </cell>
        </row>
        <row r="758">
          <cell r="A758" t="str">
            <v>FV-40GS5(MOTOR)G</v>
          </cell>
          <cell r="B758" t="str">
            <v>H/V</v>
          </cell>
        </row>
        <row r="759">
          <cell r="A759" t="str">
            <v>FV-40GS5(MOTOR)VBM</v>
          </cell>
          <cell r="B759" t="str">
            <v>H/V</v>
          </cell>
        </row>
        <row r="760">
          <cell r="A760" t="str">
            <v>FV-45GS4</v>
          </cell>
          <cell r="B760" t="str">
            <v>H/V</v>
          </cell>
        </row>
        <row r="761">
          <cell r="A761" t="str">
            <v>FV-45GS4 Frame</v>
          </cell>
          <cell r="B761" t="str">
            <v>H/V</v>
          </cell>
        </row>
        <row r="762">
          <cell r="A762" t="str">
            <v>FV-45GS4 Motor</v>
          </cell>
          <cell r="B762" t="str">
            <v>H/V</v>
          </cell>
        </row>
        <row r="763">
          <cell r="A763" t="str">
            <v>FV-45GS4NA/TP</v>
          </cell>
          <cell r="B763" t="str">
            <v>H/V</v>
          </cell>
        </row>
        <row r="764">
          <cell r="A764" t="str">
            <v>FV-47CZ1R</v>
          </cell>
          <cell r="B764" t="str">
            <v>ERV</v>
          </cell>
        </row>
        <row r="765">
          <cell r="A765" t="str">
            <v>FV-50GS4</v>
          </cell>
          <cell r="B765" t="str">
            <v>H/V</v>
          </cell>
        </row>
        <row r="766">
          <cell r="A766" t="str">
            <v>FV-50GS4 Frame</v>
          </cell>
          <cell r="B766" t="str">
            <v>H/V</v>
          </cell>
        </row>
        <row r="767">
          <cell r="A767" t="str">
            <v>FV-50GS4 Motor</v>
          </cell>
          <cell r="B767" t="str">
            <v>H/V</v>
          </cell>
        </row>
        <row r="768">
          <cell r="A768" t="str">
            <v>FV-50GS4NA/TP</v>
          </cell>
          <cell r="B768" t="str">
            <v>H/V</v>
          </cell>
        </row>
        <row r="769">
          <cell r="A769" t="str">
            <v>FV-60GS4</v>
          </cell>
          <cell r="B769" t="str">
            <v>H/V</v>
          </cell>
        </row>
        <row r="770">
          <cell r="A770" t="str">
            <v>FV-60GS4 Frame</v>
          </cell>
          <cell r="B770" t="str">
            <v>H/V</v>
          </cell>
        </row>
        <row r="771">
          <cell r="A771" t="str">
            <v>FV-60GS4 Motor</v>
          </cell>
          <cell r="B771" t="str">
            <v>H/V</v>
          </cell>
        </row>
        <row r="772">
          <cell r="A772" t="str">
            <v>FV-60GS4NA/TP</v>
          </cell>
          <cell r="B772" t="str">
            <v>H/V</v>
          </cell>
        </row>
        <row r="773">
          <cell r="A773" t="str">
            <v>FV-713NSL</v>
          </cell>
          <cell r="B773" t="str">
            <v>R/H</v>
          </cell>
        </row>
        <row r="774">
          <cell r="A774" t="str">
            <v>FV-BW100TW</v>
          </cell>
          <cell r="B774" t="str">
            <v>C/M</v>
          </cell>
        </row>
        <row r="775">
          <cell r="A775" t="str">
            <v>FV-BW150TW</v>
          </cell>
          <cell r="B775" t="str">
            <v>C/M</v>
          </cell>
        </row>
        <row r="776">
          <cell r="A776" t="str">
            <v>FV-MGX100P</v>
          </cell>
          <cell r="B776" t="str">
            <v>C/M</v>
          </cell>
        </row>
        <row r="777">
          <cell r="A777" t="str">
            <v>FV-MGX150P</v>
          </cell>
          <cell r="B777" t="str">
            <v>C/M</v>
          </cell>
        </row>
        <row r="778">
          <cell r="A778" t="str">
            <v>FV-MGX150TW</v>
          </cell>
          <cell r="B778" t="str">
            <v>C/M</v>
          </cell>
        </row>
        <row r="779">
          <cell r="A779" t="str">
            <v>F-VXK70AWS</v>
          </cell>
          <cell r="B779" t="str">
            <v>A/P</v>
          </cell>
        </row>
        <row r="780">
          <cell r="A780" t="str">
            <v>F-VXK70AWV</v>
          </cell>
          <cell r="B780" t="str">
            <v>A/P</v>
          </cell>
        </row>
        <row r="781">
          <cell r="A781" t="str">
            <v>F-VXK70H-W</v>
          </cell>
          <cell r="B781" t="str">
            <v>A/P</v>
          </cell>
        </row>
        <row r="782">
          <cell r="A782" t="str">
            <v>F-VXK70MWK</v>
          </cell>
          <cell r="B782" t="str">
            <v>A/P</v>
          </cell>
        </row>
        <row r="783">
          <cell r="A783" t="str">
            <v>F-VXK90MKK</v>
          </cell>
          <cell r="B783" t="str">
            <v>A/P</v>
          </cell>
        </row>
        <row r="784">
          <cell r="A784" t="str">
            <v>F-VXM35ASM</v>
          </cell>
          <cell r="B784" t="str">
            <v>A/P</v>
          </cell>
        </row>
        <row r="785">
          <cell r="A785" t="str">
            <v>F-VXM35H-A</v>
          </cell>
          <cell r="B785" t="str">
            <v>A/P</v>
          </cell>
        </row>
        <row r="786">
          <cell r="A786" t="str">
            <v>F-VXM35MSK</v>
          </cell>
          <cell r="B786" t="str">
            <v>A/P</v>
          </cell>
        </row>
        <row r="787">
          <cell r="A787" t="str">
            <v>F-VXM80R-K</v>
          </cell>
          <cell r="B787" t="str">
            <v>SCAP</v>
          </cell>
        </row>
        <row r="788">
          <cell r="A788" t="str">
            <v>F-VXR50ASM</v>
          </cell>
          <cell r="B788" t="str">
            <v>A/P</v>
          </cell>
        </row>
        <row r="789">
          <cell r="A789" t="str">
            <v>F-VXR50H-N</v>
          </cell>
          <cell r="B789" t="str">
            <v>A/P</v>
          </cell>
        </row>
        <row r="790">
          <cell r="A790" t="str">
            <v>F-VXV70AWM</v>
          </cell>
          <cell r="B790" t="str">
            <v>A/P</v>
          </cell>
        </row>
        <row r="791">
          <cell r="A791" t="str">
            <v>F-VXV70AWN</v>
          </cell>
          <cell r="B791" t="str">
            <v>A/P</v>
          </cell>
        </row>
        <row r="792">
          <cell r="A792" t="str">
            <v>F-VXV70AWV</v>
          </cell>
          <cell r="B792" t="str">
            <v>A/P</v>
          </cell>
        </row>
        <row r="793">
          <cell r="A793" t="str">
            <v>FY-01KZDY8AT</v>
          </cell>
          <cell r="B793" t="str">
            <v>ERV</v>
          </cell>
        </row>
        <row r="794">
          <cell r="A794" t="str">
            <v>FY-01KZDY8R</v>
          </cell>
          <cell r="B794" t="str">
            <v>ERV</v>
          </cell>
        </row>
        <row r="795">
          <cell r="A795" t="str">
            <v>FY-10ELNNAX</v>
          </cell>
          <cell r="B795" t="str">
            <v>A/C</v>
          </cell>
        </row>
        <row r="796">
          <cell r="A796" t="str">
            <v>FY-10ESNNAX</v>
          </cell>
          <cell r="B796" t="str">
            <v>A/C</v>
          </cell>
        </row>
        <row r="797">
          <cell r="A797" t="str">
            <v>FY-12ELNNAX</v>
          </cell>
          <cell r="B797" t="str">
            <v>A/C</v>
          </cell>
        </row>
        <row r="798">
          <cell r="A798" t="str">
            <v>FY-12ESNNAX</v>
          </cell>
          <cell r="B798" t="str">
            <v>A/C</v>
          </cell>
        </row>
        <row r="799">
          <cell r="A799" t="str">
            <v>FY-14ELNNAEP</v>
          </cell>
          <cell r="B799" t="str">
            <v>A/C</v>
          </cell>
        </row>
        <row r="800">
          <cell r="A800" t="str">
            <v>FY-14ELNNAHMG</v>
          </cell>
          <cell r="B800" t="str">
            <v>A/C</v>
          </cell>
        </row>
        <row r="801">
          <cell r="A801" t="str">
            <v>FY-14ELNNAX</v>
          </cell>
          <cell r="B801" t="str">
            <v>A/C</v>
          </cell>
        </row>
        <row r="802">
          <cell r="A802" t="str">
            <v>FY-14ESNNAEP</v>
          </cell>
          <cell r="B802" t="str">
            <v>A/C</v>
          </cell>
        </row>
        <row r="803">
          <cell r="A803" t="str">
            <v>FY-14ESNNAX</v>
          </cell>
          <cell r="B803" t="str">
            <v>A/C</v>
          </cell>
        </row>
        <row r="804">
          <cell r="A804" t="str">
            <v>FY-250ZDY8R</v>
          </cell>
          <cell r="B804" t="str">
            <v>ERV</v>
          </cell>
        </row>
        <row r="805">
          <cell r="A805" t="str">
            <v>FY-25ZY1W</v>
          </cell>
          <cell r="B805" t="str">
            <v>ERV</v>
          </cell>
        </row>
        <row r="806">
          <cell r="A806" t="str">
            <v>FY-3009U118</v>
          </cell>
          <cell r="B806" t="str">
            <v>A/C</v>
          </cell>
        </row>
        <row r="807">
          <cell r="A807" t="str">
            <v>FY-3009U1TY</v>
          </cell>
          <cell r="B807" t="str">
            <v>A/C</v>
          </cell>
        </row>
        <row r="808">
          <cell r="A808" t="str">
            <v>FY-3012U118</v>
          </cell>
          <cell r="B808" t="str">
            <v>A/C</v>
          </cell>
        </row>
        <row r="809">
          <cell r="A809" t="str">
            <v>FY-3015U118</v>
          </cell>
          <cell r="B809" t="str">
            <v>A/C</v>
          </cell>
        </row>
        <row r="810">
          <cell r="A810" t="str">
            <v>FY-3015U1H</v>
          </cell>
          <cell r="B810" t="str">
            <v>A/C</v>
          </cell>
        </row>
        <row r="811">
          <cell r="A811" t="str">
            <v>FY-350ZDY8R</v>
          </cell>
          <cell r="B811" t="str">
            <v>ERV</v>
          </cell>
        </row>
        <row r="812">
          <cell r="A812" t="str">
            <v>FY-3515U1H</v>
          </cell>
          <cell r="B812" t="str">
            <v>A/C</v>
          </cell>
        </row>
        <row r="813">
          <cell r="A813" t="str">
            <v>FY-35ZY1W</v>
          </cell>
          <cell r="B813" t="str">
            <v>ERV</v>
          </cell>
        </row>
        <row r="814">
          <cell r="A814" t="str">
            <v>FY-4009U118</v>
          </cell>
          <cell r="B814" t="str">
            <v>A/C</v>
          </cell>
        </row>
        <row r="815">
          <cell r="A815" t="str">
            <v>FY-4012U118</v>
          </cell>
          <cell r="B815" t="str">
            <v>A/C</v>
          </cell>
        </row>
        <row r="816">
          <cell r="A816" t="str">
            <v>FY-4015U118</v>
          </cell>
          <cell r="B816" t="str">
            <v>A/C</v>
          </cell>
        </row>
        <row r="817">
          <cell r="A817" t="str">
            <v>FY-500ZDY8R</v>
          </cell>
          <cell r="B817" t="str">
            <v>ERV</v>
          </cell>
        </row>
        <row r="818">
          <cell r="A818" t="str">
            <v>FY-65ZY1W</v>
          </cell>
          <cell r="B818" t="str">
            <v>ERV</v>
          </cell>
        </row>
        <row r="819">
          <cell r="A819" t="str">
            <v>FY-800ZDY8T</v>
          </cell>
          <cell r="B819" t="str">
            <v>ERV</v>
          </cell>
        </row>
        <row r="820">
          <cell r="A820" t="str">
            <v>FY-E15PM1</v>
          </cell>
          <cell r="B820" t="str">
            <v>ERV</v>
          </cell>
        </row>
        <row r="821">
          <cell r="A821" t="str">
            <v>FY-E15PM1L</v>
          </cell>
          <cell r="B821" t="str">
            <v>ERV</v>
          </cell>
        </row>
        <row r="822">
          <cell r="A822" t="str">
            <v>FY-EB90S1</v>
          </cell>
          <cell r="B822" t="str">
            <v>ERV</v>
          </cell>
        </row>
        <row r="823">
          <cell r="A823" t="str">
            <v>FY-FBG15TW</v>
          </cell>
          <cell r="B823" t="str">
            <v>ERV</v>
          </cell>
        </row>
        <row r="824">
          <cell r="A824" t="str">
            <v>FY-FBG25TW</v>
          </cell>
          <cell r="B824" t="str">
            <v>ERV</v>
          </cell>
        </row>
        <row r="825">
          <cell r="A825" t="str">
            <v>F-ZCME85Z</v>
          </cell>
          <cell r="B825" t="str">
            <v>A/P</v>
          </cell>
        </row>
        <row r="826">
          <cell r="A826" t="str">
            <v>F-ZCMP85Z</v>
          </cell>
          <cell r="B826" t="str">
            <v>A/P</v>
          </cell>
        </row>
        <row r="827">
          <cell r="A827" t="str">
            <v>F-ZJDD35X</v>
          </cell>
          <cell r="B827" t="str">
            <v>A/P</v>
          </cell>
        </row>
        <row r="828">
          <cell r="A828" t="str">
            <v>F-ZJDP35X</v>
          </cell>
          <cell r="B828" t="str">
            <v>A/P</v>
          </cell>
        </row>
        <row r="829">
          <cell r="A829" t="str">
            <v>F-ZXCE50X</v>
          </cell>
          <cell r="B829" t="str">
            <v>A/P</v>
          </cell>
        </row>
        <row r="830">
          <cell r="A830" t="str">
            <v>F-ZXCP50X</v>
          </cell>
          <cell r="B830" t="str">
            <v>A/P</v>
          </cell>
        </row>
        <row r="831">
          <cell r="A831" t="str">
            <v>F-ZXFD35W</v>
          </cell>
          <cell r="B831" t="str">
            <v>A/P</v>
          </cell>
        </row>
        <row r="832">
          <cell r="A832" t="str">
            <v>F-ZXFD35X</v>
          </cell>
          <cell r="B832" t="str">
            <v>A/P</v>
          </cell>
        </row>
        <row r="833">
          <cell r="A833" t="str">
            <v>F-ZXFD35XV</v>
          </cell>
          <cell r="B833" t="str">
            <v>A/P</v>
          </cell>
        </row>
        <row r="834">
          <cell r="A834" t="str">
            <v>F-ZXFD70W</v>
          </cell>
          <cell r="B834" t="str">
            <v>A/P</v>
          </cell>
        </row>
        <row r="835">
          <cell r="A835" t="str">
            <v>F-ZXFD70Z</v>
          </cell>
          <cell r="B835" t="str">
            <v>A/P</v>
          </cell>
        </row>
        <row r="836">
          <cell r="A836" t="str">
            <v>F-ZXFE70Z</v>
          </cell>
          <cell r="B836" t="str">
            <v>A/P</v>
          </cell>
        </row>
        <row r="837">
          <cell r="A837" t="str">
            <v>F-ZXFP35W</v>
          </cell>
          <cell r="B837" t="str">
            <v>A/P</v>
          </cell>
        </row>
        <row r="838">
          <cell r="A838" t="str">
            <v>F-ZXFP35X</v>
          </cell>
          <cell r="B838" t="str">
            <v>A/P</v>
          </cell>
        </row>
        <row r="839">
          <cell r="A839" t="str">
            <v>F-ZXFP70Z</v>
          </cell>
          <cell r="B839" t="str">
            <v>A/P</v>
          </cell>
        </row>
        <row r="840">
          <cell r="A840" t="str">
            <v>F-ZXHD55Z</v>
          </cell>
          <cell r="B840" t="str">
            <v>A/P</v>
          </cell>
        </row>
        <row r="841">
          <cell r="A841" t="str">
            <v>F-ZXHE50Z</v>
          </cell>
          <cell r="B841" t="str">
            <v>A/P</v>
          </cell>
        </row>
        <row r="842">
          <cell r="A842" t="str">
            <v>F-ZXHP55Z</v>
          </cell>
          <cell r="B842" t="str">
            <v>A/P</v>
          </cell>
        </row>
        <row r="843">
          <cell r="A843" t="str">
            <v>F-ZXJD30Z</v>
          </cell>
          <cell r="B843" t="str">
            <v>A/P</v>
          </cell>
        </row>
        <row r="844">
          <cell r="A844" t="str">
            <v>F-ZXJD30ZV</v>
          </cell>
          <cell r="B844" t="str">
            <v>A/P</v>
          </cell>
        </row>
        <row r="845">
          <cell r="A845" t="str">
            <v>F-ZXJP30Z</v>
          </cell>
          <cell r="B845" t="str">
            <v>A/P</v>
          </cell>
        </row>
        <row r="846">
          <cell r="A846" t="str">
            <v>F-ZXJP30ZV</v>
          </cell>
          <cell r="B846" t="str">
            <v>A/P</v>
          </cell>
        </row>
        <row r="847">
          <cell r="A847" t="str">
            <v>F-ZXKA55Z</v>
          </cell>
          <cell r="B847" t="str">
            <v>A/P</v>
          </cell>
        </row>
        <row r="848">
          <cell r="A848" t="str">
            <v>F-ZXKA90Z</v>
          </cell>
          <cell r="B848" t="str">
            <v>A/P</v>
          </cell>
        </row>
        <row r="849">
          <cell r="A849" t="str">
            <v>F-ZXKD55Z</v>
          </cell>
          <cell r="B849" t="str">
            <v>A/P</v>
          </cell>
        </row>
        <row r="850">
          <cell r="A850" t="str">
            <v>F-ZXKE70W</v>
          </cell>
          <cell r="B850" t="str">
            <v>A/P</v>
          </cell>
        </row>
        <row r="851">
          <cell r="A851" t="str">
            <v>F-ZXKE90Z</v>
          </cell>
          <cell r="B851" t="str">
            <v>A/P</v>
          </cell>
        </row>
        <row r="852">
          <cell r="A852" t="str">
            <v>F-ZXKF55Z</v>
          </cell>
          <cell r="B852" t="str">
            <v>A/P</v>
          </cell>
        </row>
        <row r="853">
          <cell r="A853" t="str">
            <v>F-ZXKP55Z</v>
          </cell>
          <cell r="B853" t="str">
            <v>A/P</v>
          </cell>
        </row>
        <row r="854">
          <cell r="A854" t="str">
            <v>F-ZXKP70W</v>
          </cell>
          <cell r="B854" t="str">
            <v>A/P</v>
          </cell>
        </row>
        <row r="855">
          <cell r="A855" t="str">
            <v>F-ZXKP70Z</v>
          </cell>
          <cell r="B855" t="str">
            <v>A/P</v>
          </cell>
        </row>
        <row r="856">
          <cell r="A856" t="str">
            <v>F-ZXKP90Z</v>
          </cell>
          <cell r="B856" t="str">
            <v>A/P</v>
          </cell>
        </row>
        <row r="857">
          <cell r="A857" t="str">
            <v>F-ZXLD45Z</v>
          </cell>
          <cell r="B857" t="str">
            <v>A/P</v>
          </cell>
        </row>
        <row r="858">
          <cell r="A858" t="str">
            <v>F-ZXLP45Z</v>
          </cell>
          <cell r="B858" t="str">
            <v>A/P</v>
          </cell>
        </row>
        <row r="859">
          <cell r="A859" t="str">
            <v>F-ZXLS40Z</v>
          </cell>
          <cell r="B859" t="str">
            <v>A/P</v>
          </cell>
        </row>
        <row r="860">
          <cell r="A860" t="str">
            <v>F-ZXMP35W</v>
          </cell>
          <cell r="B860" t="str">
            <v>A/P</v>
          </cell>
        </row>
        <row r="861">
          <cell r="A861" t="str">
            <v>F-ZXMP35Z</v>
          </cell>
          <cell r="B861" t="str">
            <v>A/P</v>
          </cell>
        </row>
        <row r="862">
          <cell r="A862" t="str">
            <v>F-ZXMP35ZV</v>
          </cell>
          <cell r="B862" t="str">
            <v>A/P</v>
          </cell>
        </row>
        <row r="863">
          <cell r="A863" t="str">
            <v>F-ZXMP55W</v>
          </cell>
          <cell r="B863" t="str">
            <v>A/P</v>
          </cell>
        </row>
        <row r="864">
          <cell r="A864" t="str">
            <v>F-ZXMP55Z</v>
          </cell>
          <cell r="B864" t="str">
            <v>A/P</v>
          </cell>
        </row>
        <row r="865">
          <cell r="A865" t="str">
            <v>F-ZXPD70W</v>
          </cell>
          <cell r="B865" t="str">
            <v>A/P</v>
          </cell>
        </row>
        <row r="866">
          <cell r="A866" t="str">
            <v>F-ZXPP70W</v>
          </cell>
          <cell r="B866" t="str">
            <v>A/P</v>
          </cell>
        </row>
        <row r="867">
          <cell r="A867" t="str">
            <v>F-ZXRS40Z</v>
          </cell>
          <cell r="B867" t="str">
            <v>A/P</v>
          </cell>
        </row>
        <row r="868">
          <cell r="A868" t="str">
            <v>GP-10HCN1SVN</v>
          </cell>
          <cell r="B868" t="str">
            <v xml:space="preserve">PP </v>
          </cell>
        </row>
        <row r="869">
          <cell r="A869" t="str">
            <v>GP-129JXK-NV5</v>
          </cell>
          <cell r="B869" t="str">
            <v xml:space="preserve">PP </v>
          </cell>
        </row>
        <row r="870">
          <cell r="A870" t="str">
            <v>GP-129JXK-SV5</v>
          </cell>
          <cell r="B870" t="str">
            <v xml:space="preserve">PP </v>
          </cell>
        </row>
        <row r="871">
          <cell r="A871" t="str">
            <v>GP-15HCN1SVN</v>
          </cell>
          <cell r="B871" t="str">
            <v xml:space="preserve">PP </v>
          </cell>
        </row>
        <row r="872">
          <cell r="A872" t="str">
            <v>GP-200JXK-NV5</v>
          </cell>
          <cell r="B872" t="str">
            <v xml:space="preserve">PP </v>
          </cell>
        </row>
        <row r="873">
          <cell r="A873" t="str">
            <v>GP-200JXK-SV5</v>
          </cell>
          <cell r="B873" t="str">
            <v xml:space="preserve">PP </v>
          </cell>
        </row>
        <row r="874">
          <cell r="A874" t="str">
            <v>GP-20HCN1SVN</v>
          </cell>
          <cell r="B874" t="str">
            <v xml:space="preserve">PP </v>
          </cell>
        </row>
        <row r="875">
          <cell r="A875" t="str">
            <v>GP-250JXK-NV5</v>
          </cell>
          <cell r="B875" t="str">
            <v xml:space="preserve">PP </v>
          </cell>
        </row>
        <row r="876">
          <cell r="A876" t="str">
            <v>GP-250JXK-SV5</v>
          </cell>
          <cell r="B876" t="str">
            <v xml:space="preserve">PP </v>
          </cell>
        </row>
        <row r="877">
          <cell r="A877" t="str">
            <v>GP-350JA-NV5</v>
          </cell>
          <cell r="B877" t="str">
            <v xml:space="preserve">PP </v>
          </cell>
        </row>
        <row r="878">
          <cell r="A878" t="str">
            <v>GP-350JA-SV5</v>
          </cell>
          <cell r="B878" t="str">
            <v xml:space="preserve">PP </v>
          </cell>
        </row>
        <row r="879">
          <cell r="A879" t="str">
            <v>HHLQ4300</v>
          </cell>
          <cell r="B879" t="str">
            <v xml:space="preserve">LL </v>
          </cell>
        </row>
        <row r="880">
          <cell r="A880" t="str">
            <v>HHLQ4301</v>
          </cell>
          <cell r="B880" t="str">
            <v xml:space="preserve">LL </v>
          </cell>
        </row>
        <row r="881">
          <cell r="A881" t="str">
            <v>HHLT0346L13</v>
          </cell>
          <cell r="B881" t="str">
            <v xml:space="preserve">DL </v>
          </cell>
        </row>
        <row r="882">
          <cell r="A882" t="str">
            <v>HHLT0629L13</v>
          </cell>
          <cell r="B882" t="str">
            <v xml:space="preserve">DL </v>
          </cell>
        </row>
        <row r="883">
          <cell r="A883" t="str">
            <v>HHLW2509</v>
          </cell>
          <cell r="B883" t="str">
            <v xml:space="preserve">LL </v>
          </cell>
        </row>
        <row r="884">
          <cell r="A884" t="str">
            <v>HHXC2616</v>
          </cell>
          <cell r="B884" t="str">
            <v xml:space="preserve">LL </v>
          </cell>
        </row>
        <row r="885">
          <cell r="A885" t="str">
            <v>HHXZ2028</v>
          </cell>
          <cell r="B885" t="str">
            <v xml:space="preserve">LL </v>
          </cell>
        </row>
        <row r="886">
          <cell r="A886" t="str">
            <v>HHXZ2520</v>
          </cell>
          <cell r="B886" t="str">
            <v xml:space="preserve">LL </v>
          </cell>
        </row>
        <row r="887">
          <cell r="A887" t="str">
            <v>HHXZ3581</v>
          </cell>
          <cell r="B887" t="str">
            <v xml:space="preserve">LL </v>
          </cell>
        </row>
        <row r="888">
          <cell r="A888" t="str">
            <v>HHXZ4317</v>
          </cell>
          <cell r="B888" t="str">
            <v xml:space="preserve">LL </v>
          </cell>
        </row>
        <row r="889">
          <cell r="A889" t="str">
            <v>HHXZ5500</v>
          </cell>
          <cell r="B889" t="str">
            <v xml:space="preserve">LL </v>
          </cell>
        </row>
        <row r="890">
          <cell r="A890" t="str">
            <v>HHXZ6500</v>
          </cell>
          <cell r="B890" t="str">
            <v xml:space="preserve">LL </v>
          </cell>
        </row>
        <row r="891">
          <cell r="A891" t="str">
            <v>HHXZ6560T</v>
          </cell>
          <cell r="B891" t="str">
            <v xml:space="preserve">LL </v>
          </cell>
        </row>
        <row r="892">
          <cell r="A892" t="str">
            <v>JUGHX596736TA</v>
          </cell>
          <cell r="B892" t="str">
            <v>S/K</v>
          </cell>
        </row>
        <row r="893">
          <cell r="A893" t="str">
            <v>K10CG1NETH</v>
          </cell>
          <cell r="B893" t="str">
            <v>SRC</v>
          </cell>
        </row>
        <row r="894">
          <cell r="A894" t="str">
            <v>K12CG1NETH</v>
          </cell>
          <cell r="B894" t="str">
            <v>SRC</v>
          </cell>
        </row>
        <row r="895">
          <cell r="A895" t="str">
            <v>K12CG1NETR</v>
          </cell>
          <cell r="B895" t="str">
            <v>SRC</v>
          </cell>
        </row>
        <row r="896">
          <cell r="A896" t="str">
            <v>K14CG1NETH</v>
          </cell>
          <cell r="B896" t="str">
            <v>SRC</v>
          </cell>
        </row>
        <row r="897">
          <cell r="A897" t="str">
            <v>K16CG1NETH</v>
          </cell>
          <cell r="B897" t="str">
            <v>SRC</v>
          </cell>
        </row>
        <row r="898">
          <cell r="A898" t="str">
            <v>K17CG1NETH</v>
          </cell>
          <cell r="B898" t="str">
            <v>SRC</v>
          </cell>
        </row>
        <row r="899">
          <cell r="A899" t="str">
            <v>K17CG1NETR</v>
          </cell>
          <cell r="B899" t="str">
            <v>SRC</v>
          </cell>
        </row>
        <row r="900">
          <cell r="A900" t="str">
            <v>K19CG1NETH</v>
          </cell>
          <cell r="B900" t="str">
            <v>SRC</v>
          </cell>
        </row>
        <row r="901">
          <cell r="A901" t="str">
            <v>K19CG1NETR</v>
          </cell>
          <cell r="B901" t="str">
            <v>SRC</v>
          </cell>
        </row>
        <row r="902">
          <cell r="A902" t="str">
            <v>K21CG1NETH</v>
          </cell>
          <cell r="B902" t="str">
            <v>SRC</v>
          </cell>
        </row>
        <row r="903">
          <cell r="A903" t="str">
            <v>K21CG1NETR</v>
          </cell>
          <cell r="B903" t="str">
            <v>SRC</v>
          </cell>
        </row>
        <row r="904">
          <cell r="A904" t="str">
            <v>K25DSF2NETP</v>
          </cell>
          <cell r="B904" t="str">
            <v>AME</v>
          </cell>
        </row>
        <row r="905">
          <cell r="A905" t="str">
            <v>K28DSM2NETP</v>
          </cell>
          <cell r="B905" t="str">
            <v>AME</v>
          </cell>
        </row>
        <row r="906">
          <cell r="A906" t="str">
            <v>K35DSM2NETP</v>
          </cell>
          <cell r="B906" t="str">
            <v>AME</v>
          </cell>
        </row>
        <row r="907">
          <cell r="A907" t="str">
            <v>KZ30PWH</v>
          </cell>
          <cell r="B907" t="str">
            <v>C/F</v>
          </cell>
        </row>
        <row r="908">
          <cell r="A908" t="str">
            <v>KZ40PWH</v>
          </cell>
          <cell r="B908" t="str">
            <v>C/F</v>
          </cell>
        </row>
        <row r="909">
          <cell r="A909" t="str">
            <v>M11SUTBSTWZ</v>
          </cell>
          <cell r="B909" t="str">
            <v>C/F</v>
          </cell>
        </row>
        <row r="910">
          <cell r="A910" t="str">
            <v>M11SUTBWTWZ</v>
          </cell>
          <cell r="B910" t="str">
            <v>C/F</v>
          </cell>
        </row>
        <row r="911">
          <cell r="A911" t="str">
            <v>M30CAAHUG</v>
          </cell>
          <cell r="B911" t="str">
            <v>W/F</v>
          </cell>
        </row>
        <row r="912">
          <cell r="A912" t="str">
            <v>M30CHNBAMZ</v>
          </cell>
          <cell r="B912" t="str">
            <v>W/F</v>
          </cell>
        </row>
        <row r="913">
          <cell r="A913" t="str">
            <v>M30CHNBHMZ</v>
          </cell>
          <cell r="B913" t="str">
            <v>W/F</v>
          </cell>
        </row>
        <row r="914">
          <cell r="A914" t="str">
            <v>M30CSNBAGZ</v>
          </cell>
          <cell r="B914" t="str">
            <v>W/F</v>
          </cell>
        </row>
        <row r="915">
          <cell r="A915" t="str">
            <v>M30CSNBHGZ</v>
          </cell>
          <cell r="B915" t="str">
            <v>W/F</v>
          </cell>
        </row>
        <row r="916">
          <cell r="A916" t="str">
            <v>M35CHNBAMZ</v>
          </cell>
          <cell r="B916" t="str">
            <v>W/F</v>
          </cell>
        </row>
        <row r="917">
          <cell r="A917" t="str">
            <v>M35CHNBHMZ</v>
          </cell>
          <cell r="B917" t="str">
            <v>W/F</v>
          </cell>
        </row>
        <row r="918">
          <cell r="A918" t="str">
            <v>M40CAAHUG</v>
          </cell>
          <cell r="B918" t="str">
            <v>W/F</v>
          </cell>
        </row>
        <row r="919">
          <cell r="A919" t="str">
            <v>M40CAANUG</v>
          </cell>
          <cell r="B919" t="str">
            <v>W/F</v>
          </cell>
        </row>
        <row r="920">
          <cell r="A920" t="str">
            <v>M40CHNBAMZ</v>
          </cell>
          <cell r="B920" t="str">
            <v>W/F</v>
          </cell>
        </row>
        <row r="921">
          <cell r="A921" t="str">
            <v>M40CHNBHMZ</v>
          </cell>
          <cell r="B921" t="str">
            <v>W/F</v>
          </cell>
        </row>
        <row r="922">
          <cell r="A922" t="str">
            <v>M40CLAACZ</v>
          </cell>
          <cell r="B922" t="str">
            <v>W/F</v>
          </cell>
        </row>
        <row r="923">
          <cell r="A923" t="str">
            <v>M40CLAHCZ</v>
          </cell>
          <cell r="B923" t="str">
            <v>W/F</v>
          </cell>
        </row>
        <row r="924">
          <cell r="A924" t="str">
            <v>M40CLANCZ</v>
          </cell>
          <cell r="B924" t="str">
            <v>W/F</v>
          </cell>
        </row>
        <row r="925">
          <cell r="A925" t="str">
            <v>M40CNBHML</v>
          </cell>
          <cell r="B925" t="str">
            <v>W/F</v>
          </cell>
        </row>
        <row r="926">
          <cell r="A926" t="str">
            <v>M40CNBNKBV</v>
          </cell>
          <cell r="B926" t="str">
            <v>W/F</v>
          </cell>
        </row>
        <row r="927">
          <cell r="A927" t="str">
            <v>M40CNBNML</v>
          </cell>
          <cell r="B927" t="str">
            <v>W/F</v>
          </cell>
        </row>
        <row r="928">
          <cell r="A928" t="str">
            <v>M40CSNBAGZ</v>
          </cell>
          <cell r="B928" t="str">
            <v>W/F</v>
          </cell>
        </row>
        <row r="929">
          <cell r="A929" t="str">
            <v>M40CSNBHGZ</v>
          </cell>
          <cell r="B929" t="str">
            <v>W/F</v>
          </cell>
        </row>
        <row r="930">
          <cell r="A930" t="str">
            <v>M40KHNBAMZ</v>
          </cell>
          <cell r="B930" t="str">
            <v>L/F</v>
          </cell>
        </row>
        <row r="931">
          <cell r="A931" t="str">
            <v>M40KHNBTMZ</v>
          </cell>
          <cell r="B931" t="str">
            <v>L/F</v>
          </cell>
        </row>
        <row r="932">
          <cell r="A932" t="str">
            <v>M40KNBCKBV</v>
          </cell>
          <cell r="B932" t="str">
            <v>L/F</v>
          </cell>
        </row>
        <row r="933">
          <cell r="A933" t="str">
            <v>M40KNBTKBV</v>
          </cell>
          <cell r="B933" t="str">
            <v>L/F</v>
          </cell>
        </row>
        <row r="934">
          <cell r="A934" t="str">
            <v>M40KSNBCGZ</v>
          </cell>
          <cell r="B934" t="str">
            <v>L/F</v>
          </cell>
        </row>
        <row r="935">
          <cell r="A935" t="str">
            <v>M40KSNBTGZ</v>
          </cell>
          <cell r="B935" t="str">
            <v>L/F</v>
          </cell>
        </row>
        <row r="936">
          <cell r="A936" t="str">
            <v>M40MHNBHMZ</v>
          </cell>
          <cell r="B936" t="str">
            <v>W/F</v>
          </cell>
        </row>
        <row r="937">
          <cell r="A937" t="str">
            <v>M40MHNBKMZ</v>
          </cell>
          <cell r="B937" t="str">
            <v>W/F</v>
          </cell>
        </row>
        <row r="938">
          <cell r="A938" t="str">
            <v>M40MNBHKBV</v>
          </cell>
          <cell r="B938" t="str">
            <v>W/F</v>
          </cell>
        </row>
        <row r="939">
          <cell r="A939" t="str">
            <v>M40MNBKKBV</v>
          </cell>
          <cell r="B939" t="str">
            <v>W/F</v>
          </cell>
        </row>
        <row r="940">
          <cell r="A940" t="str">
            <v>M40MNBKMKH</v>
          </cell>
          <cell r="B940" t="str">
            <v>W/F</v>
          </cell>
        </row>
        <row r="941">
          <cell r="A941" t="str">
            <v>M40MSNBHGZ</v>
          </cell>
          <cell r="B941" t="str">
            <v>W/F</v>
          </cell>
        </row>
        <row r="942">
          <cell r="A942" t="str">
            <v>M40MSNBKGZ</v>
          </cell>
          <cell r="B942" t="str">
            <v>W/F</v>
          </cell>
        </row>
        <row r="943">
          <cell r="A943" t="str">
            <v>M40RAAHU(BG)G</v>
          </cell>
          <cell r="B943" t="str">
            <v>A/F</v>
          </cell>
        </row>
        <row r="944">
          <cell r="A944" t="str">
            <v>M40RAAHU(BY)G</v>
          </cell>
          <cell r="B944" t="str">
            <v>A/F</v>
          </cell>
        </row>
        <row r="945">
          <cell r="A945" t="str">
            <v>M40RAANU(BG)G</v>
          </cell>
          <cell r="B945" t="str">
            <v>A/F</v>
          </cell>
        </row>
        <row r="946">
          <cell r="A946" t="str">
            <v>M40RAANU(BY)G</v>
          </cell>
          <cell r="B946" t="str">
            <v>A/F</v>
          </cell>
        </row>
        <row r="947">
          <cell r="A947" t="str">
            <v>M40RHNBAXZ</v>
          </cell>
          <cell r="B947" t="str">
            <v>A/F</v>
          </cell>
        </row>
        <row r="948">
          <cell r="A948" t="str">
            <v>M40RHNBHXZ</v>
          </cell>
          <cell r="B948" t="str">
            <v>A/F</v>
          </cell>
        </row>
        <row r="949">
          <cell r="A949" t="str">
            <v>M40RLAAZ(BG)Z</v>
          </cell>
          <cell r="B949" t="str">
            <v>A/F</v>
          </cell>
        </row>
        <row r="950">
          <cell r="A950" t="str">
            <v>M40RLAAZ(BY)Z</v>
          </cell>
          <cell r="B950" t="str">
            <v>A/F</v>
          </cell>
        </row>
        <row r="951">
          <cell r="A951" t="str">
            <v>M40RLAHZ(BG)Z</v>
          </cell>
          <cell r="B951" t="str">
            <v>A/F</v>
          </cell>
        </row>
        <row r="952">
          <cell r="A952" t="str">
            <v>M40RLAHZ(BY)Z</v>
          </cell>
          <cell r="B952" t="str">
            <v>A/F</v>
          </cell>
        </row>
        <row r="953">
          <cell r="A953" t="str">
            <v>M40RLANZ(BG)Z</v>
          </cell>
          <cell r="B953" t="str">
            <v>A/F</v>
          </cell>
        </row>
        <row r="954">
          <cell r="A954" t="str">
            <v>M40RLANZ(BY)Z</v>
          </cell>
          <cell r="B954" t="str">
            <v>A/F</v>
          </cell>
        </row>
        <row r="955">
          <cell r="A955" t="str">
            <v>M40RNBHKXH</v>
          </cell>
          <cell r="B955" t="str">
            <v>A/F</v>
          </cell>
        </row>
        <row r="956">
          <cell r="A956" t="str">
            <v>M40RNBHKXLH</v>
          </cell>
          <cell r="B956" t="str">
            <v>A/F</v>
          </cell>
        </row>
        <row r="957">
          <cell r="A957" t="str">
            <v>M40RNBNKKV</v>
          </cell>
          <cell r="B957" t="str">
            <v>A/F</v>
          </cell>
        </row>
        <row r="958">
          <cell r="A958" t="str">
            <v>M40RNBNKXLH</v>
          </cell>
          <cell r="B958" t="str">
            <v>A/F</v>
          </cell>
        </row>
        <row r="959">
          <cell r="A959" t="str">
            <v>M40RSNBAXZ</v>
          </cell>
          <cell r="B959" t="str">
            <v>A/F</v>
          </cell>
        </row>
        <row r="960">
          <cell r="A960" t="str">
            <v>M40RSNBHXZ</v>
          </cell>
          <cell r="B960" t="str">
            <v>A/F</v>
          </cell>
        </row>
        <row r="961">
          <cell r="A961" t="str">
            <v>M48SGTBKHWH</v>
          </cell>
          <cell r="B961" t="str">
            <v>C/F</v>
          </cell>
        </row>
        <row r="962">
          <cell r="A962" t="str">
            <v>M48SGTBKKWH</v>
          </cell>
          <cell r="B962" t="str">
            <v>C/F</v>
          </cell>
        </row>
        <row r="963">
          <cell r="A963" t="str">
            <v>M48SGTBWGWH</v>
          </cell>
          <cell r="B963" t="str">
            <v>C/F</v>
          </cell>
        </row>
        <row r="964">
          <cell r="A964" t="str">
            <v>M48SGTBWHWH</v>
          </cell>
          <cell r="B964" t="str">
            <v>C/F</v>
          </cell>
        </row>
        <row r="965">
          <cell r="A965" t="str">
            <v>M48SGTBWKWH</v>
          </cell>
          <cell r="B965" t="str">
            <v>C/F</v>
          </cell>
        </row>
        <row r="966">
          <cell r="A966" t="str">
            <v>M48XGTBDHWH</v>
          </cell>
          <cell r="B966" t="str">
            <v>C/F</v>
          </cell>
        </row>
        <row r="967">
          <cell r="A967" t="str">
            <v>M56LGLAKJMM</v>
          </cell>
          <cell r="B967" t="str">
            <v>C/F</v>
          </cell>
        </row>
        <row r="968">
          <cell r="A968" t="str">
            <v>M56LGLAKJXH</v>
          </cell>
          <cell r="B968" t="str">
            <v>C/F</v>
          </cell>
        </row>
        <row r="969">
          <cell r="A969" t="str">
            <v>M56LGLASJMM</v>
          </cell>
          <cell r="B969" t="str">
            <v>C/F</v>
          </cell>
        </row>
        <row r="970">
          <cell r="A970" t="str">
            <v>M56LGLASJXH</v>
          </cell>
          <cell r="B970" t="str">
            <v>C/F</v>
          </cell>
        </row>
        <row r="971">
          <cell r="A971" t="str">
            <v>M56LGLAWHMM</v>
          </cell>
          <cell r="B971" t="str">
            <v>C/F</v>
          </cell>
        </row>
        <row r="972">
          <cell r="A972" t="str">
            <v>M56LGLAWJXH</v>
          </cell>
          <cell r="B972" t="str">
            <v>C/F</v>
          </cell>
        </row>
        <row r="973">
          <cell r="A973" t="str">
            <v>M56PRTBGSVV</v>
          </cell>
          <cell r="B973" t="str">
            <v>C/F</v>
          </cell>
        </row>
        <row r="974">
          <cell r="A974" t="str">
            <v>M56PRTBSSVV</v>
          </cell>
          <cell r="B974" t="str">
            <v>C/F</v>
          </cell>
        </row>
        <row r="975">
          <cell r="A975" t="str">
            <v>M56RGTBDJSH</v>
          </cell>
          <cell r="B975" t="str">
            <v>C/F</v>
          </cell>
        </row>
        <row r="976">
          <cell r="A976" t="str">
            <v>M56SRTBSAWZ</v>
          </cell>
          <cell r="B976" t="str">
            <v>C/F</v>
          </cell>
        </row>
        <row r="977">
          <cell r="A977" t="str">
            <v>M56SRTBSBWZ</v>
          </cell>
          <cell r="B977" t="str">
            <v>C/F</v>
          </cell>
        </row>
        <row r="978">
          <cell r="A978" t="str">
            <v>M56SRTBSDWZ</v>
          </cell>
          <cell r="B978" t="str">
            <v>C/F</v>
          </cell>
        </row>
        <row r="979">
          <cell r="A979" t="str">
            <v>M56SRTBWAWZ</v>
          </cell>
          <cell r="B979" t="str">
            <v>C/F</v>
          </cell>
        </row>
        <row r="980">
          <cell r="A980" t="str">
            <v>M56SRTBWBWZ</v>
          </cell>
          <cell r="B980" t="str">
            <v>C/F</v>
          </cell>
        </row>
        <row r="981">
          <cell r="A981" t="str">
            <v>M56SRTBWDWZ</v>
          </cell>
          <cell r="B981" t="str">
            <v>C/F</v>
          </cell>
        </row>
        <row r="982">
          <cell r="A982" t="str">
            <v>M56XGTBDHWH</v>
          </cell>
          <cell r="B982" t="str">
            <v>C/F</v>
          </cell>
        </row>
        <row r="983">
          <cell r="A983" t="str">
            <v>M56XGTBKJWH</v>
          </cell>
          <cell r="B983" t="str">
            <v>C/F</v>
          </cell>
        </row>
        <row r="984">
          <cell r="A984" t="str">
            <v>M56XRTBGBVV</v>
          </cell>
          <cell r="B984" t="str">
            <v>C/F</v>
          </cell>
        </row>
        <row r="985">
          <cell r="A985" t="str">
            <v>M56XRTBSBVV</v>
          </cell>
          <cell r="B985" t="str">
            <v>C/F</v>
          </cell>
        </row>
        <row r="986">
          <cell r="A986" t="str">
            <v>M60SGTBKHWH</v>
          </cell>
          <cell r="B986" t="str">
            <v>C/F</v>
          </cell>
        </row>
        <row r="987">
          <cell r="A987" t="str">
            <v>M60SGTBWGWH</v>
          </cell>
          <cell r="B987" t="str">
            <v>C/F</v>
          </cell>
        </row>
        <row r="988">
          <cell r="A988" t="str">
            <v>M60SGTBWHWH</v>
          </cell>
          <cell r="B988" t="str">
            <v>C/F</v>
          </cell>
        </row>
        <row r="989">
          <cell r="A989" t="str">
            <v>M60SGTBWKWH</v>
          </cell>
          <cell r="B989" t="str">
            <v>C/F</v>
          </cell>
        </row>
        <row r="990">
          <cell r="A990" t="str">
            <v>M60SGTBWLWH</v>
          </cell>
          <cell r="B990" t="str">
            <v>C/F</v>
          </cell>
        </row>
        <row r="991">
          <cell r="A991" t="str">
            <v>M60XGTBDBVV</v>
          </cell>
          <cell r="B991" t="str">
            <v>C/F</v>
          </cell>
        </row>
        <row r="992">
          <cell r="A992" t="str">
            <v>M60XGXADGXH</v>
          </cell>
          <cell r="B992" t="str">
            <v>C/F</v>
          </cell>
        </row>
        <row r="993">
          <cell r="A993" t="str">
            <v>M60XGXADJXH</v>
          </cell>
          <cell r="B993" t="str">
            <v>C/F</v>
          </cell>
        </row>
        <row r="994">
          <cell r="A994" t="str">
            <v>MGX100K</v>
          </cell>
          <cell r="B994" t="str">
            <v>C/M</v>
          </cell>
        </row>
        <row r="995">
          <cell r="A995" t="str">
            <v>MGX150K</v>
          </cell>
          <cell r="B995" t="str">
            <v>C/M</v>
          </cell>
        </row>
        <row r="996">
          <cell r="A996" t="str">
            <v>N30NHTBAMZ</v>
          </cell>
          <cell r="B996" t="str">
            <v>L/F</v>
          </cell>
        </row>
        <row r="997">
          <cell r="A997" t="str">
            <v>N30NHTBBGZ</v>
          </cell>
          <cell r="B997" t="str">
            <v>L/F</v>
          </cell>
        </row>
        <row r="998">
          <cell r="A998" t="str">
            <v>N30NHTBBKBV</v>
          </cell>
          <cell r="B998" t="str">
            <v>L/F</v>
          </cell>
        </row>
        <row r="999">
          <cell r="A999" t="str">
            <v>N30NHTBGGZ</v>
          </cell>
          <cell r="B999" t="str">
            <v>L/F</v>
          </cell>
        </row>
        <row r="1000">
          <cell r="A1000" t="str">
            <v>N30NHTBGKBV</v>
          </cell>
          <cell r="B1000" t="str">
            <v>L/F</v>
          </cell>
        </row>
        <row r="1001">
          <cell r="A1001" t="str">
            <v>N30NHTBGMZ</v>
          </cell>
          <cell r="B1001" t="str">
            <v>L/F</v>
          </cell>
        </row>
        <row r="1002">
          <cell r="A1002" t="str">
            <v>N40HHNBAMZ</v>
          </cell>
          <cell r="B1002" t="str">
            <v>L/F</v>
          </cell>
        </row>
        <row r="1003">
          <cell r="A1003" t="str">
            <v>N40HHNBTMZ</v>
          </cell>
          <cell r="B1003" t="str">
            <v>L/F</v>
          </cell>
        </row>
        <row r="1004">
          <cell r="A1004" t="str">
            <v>N40HSNBCGZ</v>
          </cell>
          <cell r="B1004" t="str">
            <v>L/F</v>
          </cell>
        </row>
        <row r="1005">
          <cell r="A1005" t="str">
            <v>N40HSNBTGZ</v>
          </cell>
          <cell r="B1005" t="str">
            <v>L/F</v>
          </cell>
        </row>
        <row r="1006">
          <cell r="A1006" t="str">
            <v>N56LGLAWJXH</v>
          </cell>
          <cell r="B1006" t="str">
            <v>C/F</v>
          </cell>
        </row>
        <row r="1007">
          <cell r="A1007" t="str">
            <v>N56RGTBWJSH</v>
          </cell>
          <cell r="B1007" t="str">
            <v>C/F</v>
          </cell>
        </row>
        <row r="1008">
          <cell r="A1008" t="str">
            <v>N56YGLAXJXH</v>
          </cell>
          <cell r="B1008" t="str">
            <v>C/F</v>
          </cell>
        </row>
        <row r="1009">
          <cell r="A1009" t="str">
            <v>N56YGTBWJRH</v>
          </cell>
          <cell r="B1009" t="str">
            <v>C/F</v>
          </cell>
        </row>
        <row r="1010">
          <cell r="A1010" t="str">
            <v>N56YGTBXHXH</v>
          </cell>
          <cell r="B1010" t="str">
            <v>C/F</v>
          </cell>
        </row>
        <row r="1011">
          <cell r="A1011" t="str">
            <v>N56YGTBXJRH</v>
          </cell>
          <cell r="B1011" t="str">
            <v>C/F</v>
          </cell>
        </row>
        <row r="1012">
          <cell r="A1012" t="str">
            <v>P30KHTBNGZ</v>
          </cell>
          <cell r="B1012" t="str">
            <v>L/F</v>
          </cell>
        </row>
        <row r="1013">
          <cell r="A1013" t="str">
            <v>P30KHTBNKBV</v>
          </cell>
          <cell r="B1013" t="str">
            <v>L/F</v>
          </cell>
        </row>
        <row r="1014">
          <cell r="A1014" t="str">
            <v>P30KHTBNMZ</v>
          </cell>
          <cell r="B1014" t="str">
            <v>L/F</v>
          </cell>
        </row>
        <row r="1015">
          <cell r="A1015" t="str">
            <v>P40UAANUG</v>
          </cell>
          <cell r="B1015" t="str">
            <v>S/F</v>
          </cell>
        </row>
        <row r="1016">
          <cell r="A1016" t="str">
            <v>P40UAAWUG</v>
          </cell>
          <cell r="B1016" t="str">
            <v>S/F</v>
          </cell>
        </row>
        <row r="1017">
          <cell r="A1017" t="str">
            <v>P40ULANCZ</v>
          </cell>
          <cell r="B1017" t="str">
            <v>S/F</v>
          </cell>
        </row>
        <row r="1018">
          <cell r="A1018" t="str">
            <v>P40UNBNKBV</v>
          </cell>
          <cell r="B1018" t="str">
            <v>S/F</v>
          </cell>
        </row>
        <row r="1019">
          <cell r="A1019" t="str">
            <v>P40UNBNNML</v>
          </cell>
          <cell r="B1019" t="str">
            <v>S/F</v>
          </cell>
        </row>
        <row r="1020">
          <cell r="A1020" t="str">
            <v>P40USNBCGZ</v>
          </cell>
          <cell r="B1020" t="str">
            <v>S/F</v>
          </cell>
        </row>
        <row r="1021">
          <cell r="A1021" t="str">
            <v>P40USNBNGZ</v>
          </cell>
          <cell r="B1021" t="str">
            <v>S/F</v>
          </cell>
        </row>
        <row r="1022">
          <cell r="A1022" t="str">
            <v>P40USNBWGZ</v>
          </cell>
          <cell r="B1022" t="str">
            <v>S/F</v>
          </cell>
        </row>
        <row r="1023">
          <cell r="A1023" t="str">
            <v>P40VHNBAMZ</v>
          </cell>
          <cell r="B1023" t="str">
            <v>S/F</v>
          </cell>
        </row>
        <row r="1024">
          <cell r="A1024" t="str">
            <v>P40VNBNKBV</v>
          </cell>
          <cell r="B1024" t="str">
            <v>S/F</v>
          </cell>
        </row>
        <row r="1025">
          <cell r="A1025" t="str">
            <v>P40VNBNMKH</v>
          </cell>
          <cell r="B1025" t="str">
            <v>S/F</v>
          </cell>
        </row>
        <row r="1026">
          <cell r="A1026" t="str">
            <v>P40VSNBNGZ</v>
          </cell>
          <cell r="B1026" t="str">
            <v>S/F</v>
          </cell>
        </row>
        <row r="1027">
          <cell r="A1027" t="str">
            <v>P41ULAKCZ</v>
          </cell>
          <cell r="B1027" t="str">
            <v>S/F</v>
          </cell>
        </row>
        <row r="1028">
          <cell r="A1028" t="str">
            <v>P41ULAWCZ</v>
          </cell>
          <cell r="B1028" t="str">
            <v>S/F</v>
          </cell>
        </row>
        <row r="1029">
          <cell r="A1029" t="str">
            <v>P41UNBKKBV</v>
          </cell>
          <cell r="B1029" t="str">
            <v>S/F</v>
          </cell>
        </row>
        <row r="1030">
          <cell r="A1030" t="str">
            <v>PAXEOS100H</v>
          </cell>
          <cell r="B1030" t="str">
            <v>ERV</v>
          </cell>
        </row>
        <row r="1031">
          <cell r="A1031" t="str">
            <v>PL30HTBAMWZ</v>
          </cell>
          <cell r="B1031" t="str">
            <v>L/F</v>
          </cell>
        </row>
        <row r="1032">
          <cell r="A1032" t="str">
            <v>PL30HTBBMWZ</v>
          </cell>
          <cell r="B1032" t="str">
            <v>L/F</v>
          </cell>
        </row>
        <row r="1033">
          <cell r="A1033" t="str">
            <v>PL30HTBGMWZ</v>
          </cell>
          <cell r="B1033" t="str">
            <v>L/F</v>
          </cell>
        </row>
        <row r="1034">
          <cell r="A1034" t="str">
            <v>PL30HTBKMWZ</v>
          </cell>
          <cell r="B1034" t="str">
            <v>L/F</v>
          </cell>
        </row>
        <row r="1035">
          <cell r="A1035" t="str">
            <v>PL30HTBWMWZ</v>
          </cell>
          <cell r="B1035" t="str">
            <v>L/F</v>
          </cell>
        </row>
        <row r="1036">
          <cell r="A1036" t="str">
            <v>R40CHNBAMZ</v>
          </cell>
          <cell r="B1036" t="str">
            <v>W/F</v>
          </cell>
        </row>
        <row r="1037">
          <cell r="A1037" t="str">
            <v>R48SPTBSTWZ</v>
          </cell>
          <cell r="B1037" t="str">
            <v>C/F</v>
          </cell>
        </row>
        <row r="1038">
          <cell r="A1038" t="str">
            <v>R48SPTBWTWZ</v>
          </cell>
          <cell r="B1038" t="str">
            <v>C/F</v>
          </cell>
        </row>
        <row r="1039">
          <cell r="A1039" t="str">
            <v>SC30HNBHLS</v>
          </cell>
          <cell r="B1039" t="str">
            <v>B/F</v>
          </cell>
        </row>
        <row r="1040">
          <cell r="A1040" t="str">
            <v>SC30HNBHLZ</v>
          </cell>
          <cell r="B1040" t="str">
            <v>B/F</v>
          </cell>
        </row>
        <row r="1041">
          <cell r="A1041" t="str">
            <v>SC30HNBVLS</v>
          </cell>
          <cell r="B1041" t="str">
            <v>B/F</v>
          </cell>
        </row>
        <row r="1042">
          <cell r="A1042" t="str">
            <v>SC30HNBVLZ</v>
          </cell>
          <cell r="B1042" t="str">
            <v>B/F</v>
          </cell>
        </row>
        <row r="1043">
          <cell r="A1043" t="str">
            <v>SD30HNBHLS</v>
          </cell>
          <cell r="B1043" t="str">
            <v>B/F</v>
          </cell>
        </row>
        <row r="1044">
          <cell r="A1044" t="str">
            <v>SD30HNBHLZ</v>
          </cell>
          <cell r="B1044" t="str">
            <v>B/F</v>
          </cell>
        </row>
        <row r="1045">
          <cell r="A1045" t="str">
            <v>SD30HNBVLS</v>
          </cell>
          <cell r="B1045" t="str">
            <v>B/F</v>
          </cell>
        </row>
        <row r="1046">
          <cell r="A1046" t="str">
            <v>SD30HNBVLZ</v>
          </cell>
          <cell r="B1046" t="str">
            <v>B/F</v>
          </cell>
        </row>
        <row r="1047">
          <cell r="A1047" t="str">
            <v>SM30HTBSMWZ</v>
          </cell>
          <cell r="B1047" t="str">
            <v>L/F</v>
          </cell>
        </row>
        <row r="1048">
          <cell r="A1048" t="str">
            <v>SS30HNBHLS</v>
          </cell>
          <cell r="B1048" t="str">
            <v>B/F</v>
          </cell>
        </row>
        <row r="1049">
          <cell r="A1049" t="str">
            <v>SS30HNBHLZ</v>
          </cell>
          <cell r="B1049" t="str">
            <v>B/F</v>
          </cell>
        </row>
        <row r="1050">
          <cell r="A1050" t="str">
            <v>SS30HNBVLS</v>
          </cell>
          <cell r="B1050" t="str">
            <v>B/F</v>
          </cell>
        </row>
        <row r="1051">
          <cell r="A1051" t="str">
            <v>SS30HNBVLZ</v>
          </cell>
          <cell r="B1051" t="str">
            <v>B/F</v>
          </cell>
        </row>
        <row r="1052">
          <cell r="A1052" t="str">
            <v>ST30HNBHLS</v>
          </cell>
          <cell r="B1052" t="str">
            <v>B/F</v>
          </cell>
        </row>
        <row r="1053">
          <cell r="A1053" t="str">
            <v>ST30HNBHLZ</v>
          </cell>
          <cell r="B1053" t="str">
            <v>B/F</v>
          </cell>
        </row>
        <row r="1054">
          <cell r="A1054" t="str">
            <v>ST30HNBVLS</v>
          </cell>
          <cell r="B1054" t="str">
            <v>B/F</v>
          </cell>
        </row>
        <row r="1055">
          <cell r="A1055" t="str">
            <v>ST30HNBVLZ</v>
          </cell>
          <cell r="B1055" t="str">
            <v>B/F</v>
          </cell>
        </row>
        <row r="1056">
          <cell r="A1056" t="str">
            <v>T09ACEBPZS</v>
          </cell>
          <cell r="B1056" t="str">
            <v>H/D</v>
          </cell>
        </row>
        <row r="1057">
          <cell r="A1057" t="str">
            <v>T09BCEBPZS</v>
          </cell>
          <cell r="B1057" t="str">
            <v>H/D</v>
          </cell>
        </row>
        <row r="1058">
          <cell r="A1058" t="str">
            <v>T10TAEEWCHF</v>
          </cell>
          <cell r="B1058" t="str">
            <v>H/D</v>
          </cell>
        </row>
        <row r="1059">
          <cell r="A1059" t="str">
            <v>T48XGAAGLXG</v>
          </cell>
          <cell r="B1059" t="str">
            <v>C/F</v>
          </cell>
        </row>
        <row r="1060">
          <cell r="A1060" t="str">
            <v>T56XCAAGLXG</v>
          </cell>
          <cell r="B1060" t="str">
            <v>Prem CF</v>
          </cell>
        </row>
        <row r="1061">
          <cell r="A1061" t="str">
            <v>T56XCAAHLXG</v>
          </cell>
          <cell r="B1061" t="str">
            <v>Prem CF</v>
          </cell>
        </row>
        <row r="1062">
          <cell r="A1062" t="str">
            <v>T56XCAAWLXG</v>
          </cell>
          <cell r="B1062" t="str">
            <v>Prem CF</v>
          </cell>
        </row>
        <row r="1063">
          <cell r="A1063" t="str">
            <v>T56XCMNVBGGUG</v>
          </cell>
          <cell r="B1063" t="str">
            <v>Prem CF</v>
          </cell>
        </row>
        <row r="1064">
          <cell r="A1064" t="str">
            <v>T56XCMNVBGJUG</v>
          </cell>
          <cell r="B1064" t="str">
            <v>Prem CF</v>
          </cell>
        </row>
        <row r="1065">
          <cell r="A1065" t="str">
            <v>T56XCMNVBHGUG</v>
          </cell>
          <cell r="B1065" t="str">
            <v>Prem CF</v>
          </cell>
        </row>
        <row r="1066">
          <cell r="A1066" t="str">
            <v>T56XCMNVBHJUG</v>
          </cell>
          <cell r="B1066" t="str">
            <v>Prem CF</v>
          </cell>
        </row>
        <row r="1067">
          <cell r="A1067" t="str">
            <v>T56XCMNVBTJUG</v>
          </cell>
          <cell r="B1067" t="str">
            <v>Prem CF</v>
          </cell>
        </row>
        <row r="1068">
          <cell r="A1068" t="str">
            <v>T56XCMNVBWGUG</v>
          </cell>
          <cell r="B1068" t="str">
            <v>Prem CF</v>
          </cell>
        </row>
        <row r="1069">
          <cell r="A1069" t="str">
            <v>T56XCMNVBWJUG</v>
          </cell>
          <cell r="B1069" t="str">
            <v>Prem CF</v>
          </cell>
        </row>
        <row r="1070">
          <cell r="A1070" t="str">
            <v>T56XCTBGHJH</v>
          </cell>
          <cell r="B1070" t="str">
            <v>Prem CF</v>
          </cell>
        </row>
        <row r="1071">
          <cell r="A1071" t="str">
            <v>T56XCTBGHXH</v>
          </cell>
          <cell r="B1071" t="str">
            <v>Prem CF</v>
          </cell>
        </row>
        <row r="1072">
          <cell r="A1072" t="str">
            <v>T56XCTBGJXG</v>
          </cell>
          <cell r="B1072" t="str">
            <v>Prem CF</v>
          </cell>
        </row>
        <row r="1073">
          <cell r="A1073" t="str">
            <v>T56XCTBGJXH</v>
          </cell>
          <cell r="B1073" t="str">
            <v>Prem CF</v>
          </cell>
        </row>
        <row r="1074">
          <cell r="A1074" t="str">
            <v>T56XCTBGLXH</v>
          </cell>
          <cell r="B1074" t="str">
            <v>Prem CF</v>
          </cell>
        </row>
        <row r="1075">
          <cell r="A1075" t="str">
            <v>T56XCTBHHJH</v>
          </cell>
          <cell r="B1075" t="str">
            <v>Prem CF</v>
          </cell>
        </row>
        <row r="1076">
          <cell r="A1076" t="str">
            <v>T56XCTBHHXH</v>
          </cell>
          <cell r="B1076" t="str">
            <v>Prem CF</v>
          </cell>
        </row>
        <row r="1077">
          <cell r="A1077" t="str">
            <v>T56XCTBHJXG</v>
          </cell>
          <cell r="B1077" t="str">
            <v>Prem CF</v>
          </cell>
        </row>
        <row r="1078">
          <cell r="A1078" t="str">
            <v>T56XCTBHJXH</v>
          </cell>
          <cell r="B1078" t="str">
            <v>Prem CF</v>
          </cell>
        </row>
        <row r="1079">
          <cell r="A1079" t="str">
            <v>T56XCTBHLXH</v>
          </cell>
          <cell r="B1079" t="str">
            <v>Prem CF</v>
          </cell>
        </row>
        <row r="1080">
          <cell r="A1080" t="str">
            <v>T56XCTBTHXH</v>
          </cell>
          <cell r="B1080" t="str">
            <v>Prem CF</v>
          </cell>
        </row>
        <row r="1081">
          <cell r="A1081" t="str">
            <v>T56XCTBTJXG</v>
          </cell>
          <cell r="B1081" t="str">
            <v>Prem CF</v>
          </cell>
        </row>
        <row r="1082">
          <cell r="A1082" t="str">
            <v>T56XCTBWHJH</v>
          </cell>
          <cell r="B1082" t="str">
            <v>Prem CF</v>
          </cell>
        </row>
        <row r="1083">
          <cell r="A1083" t="str">
            <v>T56XCTBWJXG</v>
          </cell>
          <cell r="B1083" t="str">
            <v>Prem CF</v>
          </cell>
        </row>
        <row r="1084">
          <cell r="A1084" t="str">
            <v>T56XCVBGJXG</v>
          </cell>
          <cell r="B1084" t="str">
            <v>Prem CF</v>
          </cell>
        </row>
        <row r="1085">
          <cell r="A1085" t="str">
            <v>T56XCVBGKXQ</v>
          </cell>
          <cell r="B1085" t="str">
            <v>Prem CF</v>
          </cell>
        </row>
        <row r="1086">
          <cell r="A1086" t="str">
            <v>T56XCVBGLXQ</v>
          </cell>
          <cell r="B1086" t="str">
            <v>Prem CF</v>
          </cell>
        </row>
        <row r="1087">
          <cell r="A1087" t="str">
            <v>T56XCVBHJXG</v>
          </cell>
          <cell r="B1087" t="str">
            <v>Prem CF</v>
          </cell>
        </row>
        <row r="1088">
          <cell r="A1088" t="str">
            <v>T56XCVBHKXQ</v>
          </cell>
          <cell r="B1088" t="str">
            <v>Prem CF</v>
          </cell>
        </row>
        <row r="1089">
          <cell r="A1089" t="str">
            <v>T56XCVBHLXQ</v>
          </cell>
          <cell r="B1089" t="str">
            <v>Prem CF</v>
          </cell>
        </row>
        <row r="1090">
          <cell r="A1090" t="str">
            <v>T56XCVBTKXQ</v>
          </cell>
          <cell r="B1090" t="str">
            <v>Prem CF</v>
          </cell>
        </row>
        <row r="1091">
          <cell r="A1091" t="str">
            <v>T56XCVBTLXQ</v>
          </cell>
          <cell r="B1091" t="str">
            <v>Prem CF</v>
          </cell>
        </row>
        <row r="1092">
          <cell r="A1092" t="str">
            <v>T56XCVBWKXQ</v>
          </cell>
          <cell r="B1092" t="str">
            <v>Prem CF</v>
          </cell>
        </row>
        <row r="1093">
          <cell r="A1093" t="str">
            <v>T56XCVBWLXQ</v>
          </cell>
          <cell r="B1093" t="str">
            <v>Prem CF</v>
          </cell>
        </row>
        <row r="1094">
          <cell r="A1094" t="str">
            <v>T56XGAAGLXG</v>
          </cell>
          <cell r="B1094" t="str">
            <v>C/F</v>
          </cell>
        </row>
        <row r="1095">
          <cell r="A1095" t="str">
            <v>T56XGTBGHJH</v>
          </cell>
          <cell r="B1095" t="str">
            <v>C/F</v>
          </cell>
        </row>
        <row r="1096">
          <cell r="A1096" t="str">
            <v>T60AWTBFQWZ</v>
          </cell>
          <cell r="B1096" t="str">
            <v>C/F</v>
          </cell>
        </row>
        <row r="1097">
          <cell r="A1097" t="str">
            <v>T60DWTBERVV</v>
          </cell>
          <cell r="B1097" t="str">
            <v>C/F</v>
          </cell>
        </row>
        <row r="1098">
          <cell r="A1098" t="str">
            <v>TB178NE5</v>
          </cell>
          <cell r="B1098" t="str">
            <v xml:space="preserve">TS </v>
          </cell>
        </row>
        <row r="1099">
          <cell r="A1099" t="str">
            <v>TB358NE5</v>
          </cell>
          <cell r="B1099" t="str">
            <v xml:space="preserve">TS </v>
          </cell>
        </row>
        <row r="1100">
          <cell r="A1100" t="str">
            <v>TB438NE7</v>
          </cell>
          <cell r="B1100" t="str">
            <v xml:space="preserve">TS </v>
          </cell>
        </row>
        <row r="1101">
          <cell r="A1101" t="str">
            <v>U48FPTBKQWZ</v>
          </cell>
          <cell r="B1101" t="str">
            <v>C/F</v>
          </cell>
        </row>
        <row r="1102">
          <cell r="A1102" t="str">
            <v>U48FPTBWQWZ</v>
          </cell>
          <cell r="B1102" t="str">
            <v>C/F</v>
          </cell>
        </row>
        <row r="1103">
          <cell r="A1103" t="str">
            <v>U56PRAAWSXG</v>
          </cell>
          <cell r="B1103" t="str">
            <v>Prem CF</v>
          </cell>
        </row>
        <row r="1104">
          <cell r="A1104" t="str">
            <v>U56PRTBWSXG</v>
          </cell>
          <cell r="B1104" t="str">
            <v>Prem CF</v>
          </cell>
        </row>
        <row r="1105">
          <cell r="A1105" t="str">
            <v>U56PRTBWSXH</v>
          </cell>
          <cell r="B1105" t="str">
            <v>Prem CF</v>
          </cell>
        </row>
        <row r="1106">
          <cell r="A1106" t="str">
            <v>U56PRVBWSXG</v>
          </cell>
          <cell r="B1106" t="str">
            <v>Prem CF</v>
          </cell>
        </row>
        <row r="1107">
          <cell r="A1107" t="str">
            <v>U60FWTBKQWZ</v>
          </cell>
          <cell r="B1107" t="str">
            <v>C/F</v>
          </cell>
        </row>
        <row r="1108">
          <cell r="A1108" t="str">
            <v>U60FWTBKRWZ</v>
          </cell>
          <cell r="B1108" t="str">
            <v>C/F</v>
          </cell>
        </row>
        <row r="1109">
          <cell r="A1109" t="str">
            <v>U60FWTBMRVV</v>
          </cell>
          <cell r="B1109" t="str">
            <v>C/F</v>
          </cell>
        </row>
        <row r="1110">
          <cell r="A1110" t="str">
            <v>U60FWTBWQWZ</v>
          </cell>
          <cell r="B1110" t="str">
            <v>C/F</v>
          </cell>
        </row>
        <row r="1111">
          <cell r="A1111" t="str">
            <v>U60FWTBWRWZ</v>
          </cell>
          <cell r="B1111" t="str">
            <v>C/F</v>
          </cell>
        </row>
        <row r="1112">
          <cell r="A1112" t="str">
            <v>UU45XLAWLCH</v>
          </cell>
          <cell r="B1112" t="str">
            <v>W/F</v>
          </cell>
        </row>
        <row r="1113">
          <cell r="A1113" t="str">
            <v>V30AHABAMZ</v>
          </cell>
          <cell r="B1113" t="str">
            <v>D/F</v>
          </cell>
        </row>
        <row r="1114">
          <cell r="A1114" t="str">
            <v>V30AHABWMZ</v>
          </cell>
          <cell r="B1114" t="str">
            <v>D/F</v>
          </cell>
        </row>
        <row r="1115">
          <cell r="A1115" t="str">
            <v>V30FHABAMZ</v>
          </cell>
          <cell r="B1115" t="str">
            <v>D/F</v>
          </cell>
        </row>
        <row r="1116">
          <cell r="A1116" t="str">
            <v>V30FHABWMZ</v>
          </cell>
          <cell r="B1116" t="str">
            <v>D/F</v>
          </cell>
        </row>
        <row r="1117">
          <cell r="A1117" t="str">
            <v>V35AHNBAMZ</v>
          </cell>
          <cell r="B1117" t="str">
            <v>D/F</v>
          </cell>
        </row>
        <row r="1118">
          <cell r="A1118" t="str">
            <v>V35AHNBWMZ</v>
          </cell>
          <cell r="B1118" t="str">
            <v>D/F</v>
          </cell>
        </row>
        <row r="1119">
          <cell r="A1119" t="str">
            <v>V35FHNBAMZ</v>
          </cell>
          <cell r="B1119" t="str">
            <v>D/F</v>
          </cell>
        </row>
        <row r="1120">
          <cell r="A1120" t="str">
            <v>V35FHNBWMZ</v>
          </cell>
          <cell r="B1120" t="str">
            <v>D/F</v>
          </cell>
        </row>
        <row r="1121">
          <cell r="A1121" t="str">
            <v>V40AHNBAMZ</v>
          </cell>
          <cell r="B1121" t="str">
            <v>D/F</v>
          </cell>
        </row>
        <row r="1122">
          <cell r="A1122" t="str">
            <v>V40AHNBWMZ</v>
          </cell>
          <cell r="B1122" t="str">
            <v>D/F</v>
          </cell>
        </row>
        <row r="1123">
          <cell r="A1123" t="str">
            <v>V40FHNBAMZ</v>
          </cell>
          <cell r="B1123" t="str">
            <v>D/F</v>
          </cell>
        </row>
        <row r="1124">
          <cell r="A1124" t="str">
            <v>V40FHNBWMZ</v>
          </cell>
          <cell r="B1124" t="str">
            <v>D/F</v>
          </cell>
        </row>
        <row r="1125">
          <cell r="A1125" t="str">
            <v>V56VKLCHLZC</v>
          </cell>
          <cell r="B1125" t="str">
            <v>C/F</v>
          </cell>
        </row>
        <row r="1126">
          <cell r="A1126" t="str">
            <v>V56VKNBHKZS</v>
          </cell>
          <cell r="B1126" t="str">
            <v>C/F</v>
          </cell>
        </row>
        <row r="1127">
          <cell r="A1127" t="str">
            <v>V56VKNBWKZS</v>
          </cell>
          <cell r="B1127" t="str">
            <v>C/F</v>
          </cell>
        </row>
        <row r="1128">
          <cell r="A1128" t="str">
            <v>V60WKLCHLZC</v>
          </cell>
          <cell r="B1128" t="str">
            <v>C/F</v>
          </cell>
        </row>
        <row r="1129">
          <cell r="A1129" t="str">
            <v>V60WKNBHKVV</v>
          </cell>
          <cell r="B1129" t="str">
            <v>C/F</v>
          </cell>
        </row>
        <row r="1130">
          <cell r="A1130" t="str">
            <v>VGX100K</v>
          </cell>
          <cell r="B1130" t="str">
            <v>C/M</v>
          </cell>
        </row>
        <row r="1131">
          <cell r="A1131" t="str">
            <v>W56WVTBKQWZ</v>
          </cell>
          <cell r="B1131" t="str">
            <v>C/F</v>
          </cell>
        </row>
        <row r="1132">
          <cell r="A1132" t="str">
            <v>W56WVTBWQWZ</v>
          </cell>
          <cell r="B1132" t="str">
            <v>C/F</v>
          </cell>
        </row>
        <row r="1133">
          <cell r="A1133" t="str">
            <v>X48XGAASLXG</v>
          </cell>
          <cell r="B1133" t="str">
            <v>C/F</v>
          </cell>
        </row>
        <row r="1134">
          <cell r="A1134" t="str">
            <v>X56XCAASLXG</v>
          </cell>
          <cell r="B1134" t="str">
            <v>Prem CF</v>
          </cell>
        </row>
        <row r="1135">
          <cell r="A1135" t="str">
            <v>X56XCMNVBSGUG</v>
          </cell>
          <cell r="B1135" t="str">
            <v>Prem CF</v>
          </cell>
        </row>
        <row r="1136">
          <cell r="A1136" t="str">
            <v>X56XCMNVBSJUG</v>
          </cell>
          <cell r="B1136" t="str">
            <v>Prem CF</v>
          </cell>
        </row>
        <row r="1137">
          <cell r="A1137" t="str">
            <v>X56XCTBSJXG</v>
          </cell>
          <cell r="B1137" t="str">
            <v>Prem CF</v>
          </cell>
        </row>
        <row r="1138">
          <cell r="A1138" t="str">
            <v>X56XCTBSJXH</v>
          </cell>
          <cell r="B1138" t="str">
            <v>Prem CF</v>
          </cell>
        </row>
        <row r="1139">
          <cell r="A1139" t="str">
            <v>X56XCTBSKJH</v>
          </cell>
          <cell r="B1139" t="str">
            <v>Prem CF</v>
          </cell>
        </row>
        <row r="1140">
          <cell r="A1140" t="str">
            <v>X56XCTBSLXH</v>
          </cell>
          <cell r="B1140" t="str">
            <v>Prem CF</v>
          </cell>
        </row>
        <row r="1141">
          <cell r="A1141" t="str">
            <v>X56XCVBSJXG</v>
          </cell>
          <cell r="B1141" t="str">
            <v>Prem CF</v>
          </cell>
        </row>
        <row r="1142">
          <cell r="A1142" t="str">
            <v>X56XCVBSKXQ</v>
          </cell>
          <cell r="B1142" t="str">
            <v>Prem CF</v>
          </cell>
        </row>
        <row r="1143">
          <cell r="A1143" t="str">
            <v>X56XCVBSLXQ</v>
          </cell>
          <cell r="B1143" t="str">
            <v>Prem CF</v>
          </cell>
        </row>
        <row r="1144">
          <cell r="A1144" t="str">
            <v>X56XGAASLXG</v>
          </cell>
          <cell r="B1144" t="str">
            <v>C/F</v>
          </cell>
        </row>
        <row r="1145">
          <cell r="A1145" t="str">
            <v>X56XGMNVBSJUG</v>
          </cell>
          <cell r="B1145" t="str">
            <v>C/F</v>
          </cell>
        </row>
        <row r="1146">
          <cell r="A1146" t="str">
            <v>X56XGTBSJXG</v>
          </cell>
          <cell r="B1146" t="str">
            <v>C/F</v>
          </cell>
        </row>
        <row r="1147">
          <cell r="A1147" t="str">
            <v>XJSCDB</v>
          </cell>
          <cell r="B1147" t="str">
            <v>S/K</v>
          </cell>
        </row>
        <row r="1148">
          <cell r="A1148" t="str">
            <v>Y56RCTBDJSH</v>
          </cell>
          <cell r="B1148" t="str">
            <v>C/F</v>
          </cell>
        </row>
        <row r="1149">
          <cell r="A1149" t="str">
            <v>Y56RCTBKJSH</v>
          </cell>
          <cell r="B1149" t="str">
            <v>C/F</v>
          </cell>
        </row>
        <row r="1150">
          <cell r="A1150" t="str">
            <v>YU50XAAWUG</v>
          </cell>
          <cell r="B1150" t="str">
            <v>W/F</v>
          </cell>
        </row>
        <row r="1151">
          <cell r="A1151" t="str">
            <v>YU50XNBKKGH</v>
          </cell>
          <cell r="B1151" t="str">
            <v>W/F</v>
          </cell>
        </row>
        <row r="1152">
          <cell r="A1152" t="str">
            <v>YU50XNBKKGS</v>
          </cell>
          <cell r="B1152" t="str">
            <v>W/F</v>
          </cell>
        </row>
        <row r="1153">
          <cell r="A1153" t="str">
            <v>YU50XNBWKGH</v>
          </cell>
          <cell r="B1153" t="str">
            <v>W/F</v>
          </cell>
        </row>
        <row r="1154">
          <cell r="A1154" t="str">
            <v>YU50XNBWKGS</v>
          </cell>
          <cell r="B1154" t="str">
            <v>W/F</v>
          </cell>
        </row>
        <row r="1155">
          <cell r="A1155" t="str">
            <v>Z60WSNBHVV</v>
          </cell>
          <cell r="B1155" t="str">
            <v>C/F</v>
          </cell>
        </row>
        <row r="1156">
          <cell r="A1156" t="str">
            <v>Z60WSNBHZS</v>
          </cell>
          <cell r="B1156" t="str">
            <v>C/F</v>
          </cell>
        </row>
        <row r="1157">
          <cell r="A1157" t="str">
            <v>Z60WSNBWVV</v>
          </cell>
          <cell r="B1157" t="str">
            <v>C/F</v>
          </cell>
        </row>
        <row r="1158">
          <cell r="A1158" t="str">
            <v>Z60WSNBWZS</v>
          </cell>
          <cell r="B1158" t="str">
            <v>C/F</v>
          </cell>
        </row>
        <row r="1159">
          <cell r="A1159" t="str">
            <v>FV-FP1KZY1G</v>
          </cell>
          <cell r="B1159" t="str">
            <v>ERV</v>
          </cell>
        </row>
        <row r="1160">
          <cell r="A1160" t="str">
            <v>FV-FP25ZY1G</v>
          </cell>
          <cell r="B1160" t="str">
            <v>ERV</v>
          </cell>
        </row>
        <row r="1161">
          <cell r="A1161" t="str">
            <v>FV-15ZY1G</v>
          </cell>
          <cell r="B1161" t="str">
            <v>ERV</v>
          </cell>
        </row>
        <row r="1162">
          <cell r="A1162" t="str">
            <v>FV-1HZY1G</v>
          </cell>
          <cell r="B1162" t="str">
            <v>ERV</v>
          </cell>
        </row>
        <row r="1163">
          <cell r="A1163" t="str">
            <v>FV-1KZY1G</v>
          </cell>
          <cell r="B1163" t="str">
            <v>ERV</v>
          </cell>
        </row>
        <row r="1164">
          <cell r="A1164" t="str">
            <v>FV-25ZY1G</v>
          </cell>
          <cell r="B1164" t="str">
            <v>ERV</v>
          </cell>
        </row>
        <row r="1165">
          <cell r="A1165" t="str">
            <v>FV-2KZY1G</v>
          </cell>
          <cell r="B1165" t="str">
            <v>ERV</v>
          </cell>
        </row>
        <row r="1166">
          <cell r="A1166" t="str">
            <v>FV-35ZY1G</v>
          </cell>
          <cell r="B1166" t="str">
            <v>ERV</v>
          </cell>
        </row>
        <row r="1167">
          <cell r="A1167" t="str">
            <v>FV-50ZY1G</v>
          </cell>
          <cell r="B1167" t="str">
            <v>ERV</v>
          </cell>
        </row>
        <row r="1168">
          <cell r="A1168" t="str">
            <v>FV-80ZY1G</v>
          </cell>
          <cell r="B1168" t="str">
            <v>ERV</v>
          </cell>
        </row>
        <row r="1169">
          <cell r="A1169" t="str">
            <v>FY-3015U1P</v>
          </cell>
          <cell r="B1169" t="str">
            <v>A/C</v>
          </cell>
        </row>
        <row r="1170">
          <cell r="A1170" t="str">
            <v>F-VXK70R-K</v>
          </cell>
          <cell r="B1170" t="str">
            <v>A/P</v>
          </cell>
        </row>
        <row r="1171">
          <cell r="A1171" t="str">
            <v>F-VXK70R-T</v>
          </cell>
          <cell r="B1171" t="str">
            <v>A/P</v>
          </cell>
        </row>
        <row r="1172">
          <cell r="A1172" t="str">
            <v>F-VXK90R-K</v>
          </cell>
          <cell r="B1172" t="str">
            <v>A/P</v>
          </cell>
        </row>
        <row r="1173">
          <cell r="A1173" t="str">
            <v>F-VXR50R-K</v>
          </cell>
          <cell r="B1173" t="str">
            <v>A/P</v>
          </cell>
        </row>
        <row r="1174">
          <cell r="A1174" t="str">
            <v>F-VXR50R-N</v>
          </cell>
          <cell r="B1174" t="str">
            <v>A/P</v>
          </cell>
        </row>
        <row r="1175">
          <cell r="A1175" t="str">
            <v>F-VXR50R-W</v>
          </cell>
          <cell r="B1175" t="str">
            <v>A/P</v>
          </cell>
        </row>
        <row r="1176">
          <cell r="A1176" t="str">
            <v>F-ZXHE50Z</v>
          </cell>
          <cell r="B1176" t="str">
            <v>A/P</v>
          </cell>
        </row>
        <row r="1177">
          <cell r="A1177" t="str">
            <v>F-VXK70R-K</v>
          </cell>
          <cell r="B1177" t="str">
            <v>A/P</v>
          </cell>
        </row>
        <row r="1178">
          <cell r="A1178" t="str">
            <v>F-VXK70R-T</v>
          </cell>
          <cell r="B1178" t="str">
            <v>A/P</v>
          </cell>
        </row>
        <row r="1179">
          <cell r="A1179" t="str">
            <v>F-VXK90R-K</v>
          </cell>
          <cell r="B1179" t="str">
            <v>A/P</v>
          </cell>
        </row>
        <row r="1180">
          <cell r="A1180" t="str">
            <v>F-VXR50R-K</v>
          </cell>
          <cell r="B1180" t="str">
            <v>A/P</v>
          </cell>
        </row>
        <row r="1181">
          <cell r="A1181" t="str">
            <v>F-VXR50R-N</v>
          </cell>
          <cell r="B1181" t="str">
            <v>A/P</v>
          </cell>
        </row>
        <row r="1182">
          <cell r="A1182" t="str">
            <v>F-VXR50R-W</v>
          </cell>
          <cell r="B1182" t="str">
            <v>A/P</v>
          </cell>
        </row>
        <row r="1183">
          <cell r="A1183" t="str">
            <v>FV-FP15ZY1G</v>
          </cell>
          <cell r="B1183" t="str">
            <v>ERV</v>
          </cell>
        </row>
        <row r="1184">
          <cell r="A1184" t="str">
            <v>FV-FP1KZY1G</v>
          </cell>
          <cell r="B1184" t="str">
            <v>ERV</v>
          </cell>
        </row>
        <row r="1185">
          <cell r="A1185" t="str">
            <v>FV-FP25ZY1G</v>
          </cell>
          <cell r="B1185" t="str">
            <v>ERV</v>
          </cell>
        </row>
        <row r="1186">
          <cell r="A1186" t="str">
            <v>FV-FP35ZY1G</v>
          </cell>
          <cell r="B1186" t="str">
            <v>ERV</v>
          </cell>
        </row>
        <row r="1187">
          <cell r="A1187" t="str">
            <v>FV-FP50ZY1G</v>
          </cell>
          <cell r="B1187" t="str">
            <v>ERV</v>
          </cell>
        </row>
        <row r="1188">
          <cell r="A1188" t="str">
            <v>FV-FP80ZY1G</v>
          </cell>
          <cell r="B1188" t="str">
            <v>ERV</v>
          </cell>
        </row>
        <row r="1189">
          <cell r="A1189" t="str">
            <v>FV-15ZY1G</v>
          </cell>
          <cell r="B1189" t="str">
            <v>ERV</v>
          </cell>
        </row>
        <row r="1190">
          <cell r="A1190" t="str">
            <v>FV-1HZY1G</v>
          </cell>
          <cell r="B1190" t="str">
            <v>ERV</v>
          </cell>
        </row>
        <row r="1191">
          <cell r="A1191" t="str">
            <v>FV-1KZY1G</v>
          </cell>
          <cell r="B1191" t="str">
            <v>ERV</v>
          </cell>
        </row>
        <row r="1192">
          <cell r="A1192" t="str">
            <v>FV-25ZY1G</v>
          </cell>
          <cell r="B1192" t="str">
            <v>ERV</v>
          </cell>
        </row>
        <row r="1193">
          <cell r="A1193" t="str">
            <v>FV-2KZY1G</v>
          </cell>
          <cell r="B1193" t="str">
            <v>ERV</v>
          </cell>
        </row>
        <row r="1194">
          <cell r="A1194" t="str">
            <v>FV-35ZY1G</v>
          </cell>
          <cell r="B1194" t="str">
            <v>ERV</v>
          </cell>
        </row>
        <row r="1195">
          <cell r="A1195" t="str">
            <v>FV-50ZY1G</v>
          </cell>
          <cell r="B1195" t="str">
            <v>ERV</v>
          </cell>
        </row>
        <row r="1196">
          <cell r="A1196" t="str">
            <v>FV-80ZY1G</v>
          </cell>
          <cell r="B1196" t="str">
            <v>ERV</v>
          </cell>
        </row>
        <row r="1197">
          <cell r="A1197" t="str">
            <v>M56LGTBSJXC</v>
          </cell>
          <cell r="B1197" t="str">
            <v>C/F</v>
          </cell>
        </row>
        <row r="1198">
          <cell r="A1198" t="str">
            <v>M56LGTBWJXC</v>
          </cell>
          <cell r="B1198" t="str">
            <v>C/F</v>
          </cell>
        </row>
        <row r="1199">
          <cell r="A1199" t="str">
            <v>M56LGLAWJXE</v>
          </cell>
          <cell r="B1199" t="str">
            <v>C/F</v>
          </cell>
        </row>
        <row r="1200">
          <cell r="A1200" t="str">
            <v>24CHH12</v>
          </cell>
          <cell r="B1200" t="str">
            <v>C/M</v>
          </cell>
        </row>
        <row r="1201">
          <cell r="A1201" t="str">
            <v>24CUH12</v>
          </cell>
          <cell r="B1201" t="str">
            <v>C/M</v>
          </cell>
        </row>
        <row r="1202">
          <cell r="A1202" t="str">
            <v>F-56ML2LAWJXH</v>
          </cell>
          <cell r="B1202" t="str">
            <v>C/F</v>
          </cell>
        </row>
        <row r="1203">
          <cell r="A1203" t="str">
            <v>B40UKLAWLCZ</v>
          </cell>
          <cell r="B1203" t="str">
            <v>S/F</v>
          </cell>
        </row>
        <row r="1204">
          <cell r="A1204" t="str">
            <v>F-56TZ2TBSJXH</v>
          </cell>
          <cell r="B1204" t="str">
            <v>C/F</v>
          </cell>
        </row>
        <row r="1205">
          <cell r="A1205" t="str">
            <v>F-56TZ2TBTJXH</v>
          </cell>
          <cell r="B1205" t="str">
            <v>C/F</v>
          </cell>
        </row>
        <row r="1206">
          <cell r="A1206" t="str">
            <v>F-56TZ2TBWJXH</v>
          </cell>
          <cell r="B1206" t="str">
            <v>C/F</v>
          </cell>
        </row>
        <row r="1207">
          <cell r="A1207" t="str">
            <v>X56XGTBSJXH</v>
          </cell>
          <cell r="B1207" t="str">
            <v>C/F</v>
          </cell>
        </row>
        <row r="1208">
          <cell r="A1208" t="str">
            <v>FV-20AU1NAH</v>
          </cell>
          <cell r="B1208" t="str">
            <v>V/F</v>
          </cell>
        </row>
        <row r="1209">
          <cell r="A1209" t="str">
            <v>FV-25AU1NAH</v>
          </cell>
          <cell r="B1209" t="str">
            <v>V/F</v>
          </cell>
        </row>
        <row r="1210">
          <cell r="A1210" t="str">
            <v>FV-30AU1NBH</v>
          </cell>
          <cell r="B1210" t="str">
            <v>V/F</v>
          </cell>
        </row>
        <row r="1211">
          <cell r="A1211" t="str">
            <v>FV-15WA1NAMGV</v>
          </cell>
          <cell r="B1211" t="str">
            <v>W/P</v>
          </cell>
        </row>
        <row r="1212">
          <cell r="A1212" t="str">
            <v>FV-15WU4NAMGV</v>
          </cell>
          <cell r="B1212" t="str">
            <v>W/P</v>
          </cell>
        </row>
        <row r="1213">
          <cell r="A1213" t="str">
            <v>FV-20WA1NBMGV</v>
          </cell>
          <cell r="B1213" t="str">
            <v>W/P</v>
          </cell>
        </row>
        <row r="1214">
          <cell r="A1214" t="str">
            <v>FV-25AS205PM</v>
          </cell>
          <cell r="B1214" t="str">
            <v>V/F</v>
          </cell>
        </row>
        <row r="1215">
          <cell r="A1215" t="str">
            <v>FY-14ESNNAHMG</v>
          </cell>
          <cell r="B1215" t="str">
            <v>A/C</v>
          </cell>
        </row>
        <row r="1216">
          <cell r="A1216" t="str">
            <v>M40CNBAMG</v>
          </cell>
          <cell r="B1216" t="str">
            <v>W/F</v>
          </cell>
        </row>
        <row r="1217">
          <cell r="A1217" t="str">
            <v>M40CNBNMG</v>
          </cell>
          <cell r="B1217" t="str">
            <v>W/F</v>
          </cell>
        </row>
        <row r="1218">
          <cell r="A1218" t="str">
            <v>YU50XNBWGG</v>
          </cell>
          <cell r="B1218" t="str">
            <v>W/F</v>
          </cell>
        </row>
        <row r="1219">
          <cell r="A1219" t="str">
            <v>F-56XZ2VBGJUG</v>
          </cell>
          <cell r="B1219" t="str">
            <v>C/F</v>
          </cell>
        </row>
        <row r="1220">
          <cell r="A1220" t="str">
            <v>15WAAMNMGV</v>
          </cell>
          <cell r="B1220" t="str">
            <v>W/P</v>
          </cell>
        </row>
        <row r="1221">
          <cell r="A1221" t="str">
            <v>17CUHNBMG</v>
          </cell>
          <cell r="B1221" t="str">
            <v>C/M</v>
          </cell>
        </row>
        <row r="1222">
          <cell r="A1222" t="str">
            <v>20ALANAMG</v>
          </cell>
          <cell r="B1222" t="str">
            <v>V/F</v>
          </cell>
        </row>
        <row r="1223">
          <cell r="A1223" t="str">
            <v>20WAAMNMGV</v>
          </cell>
          <cell r="B1223" t="str">
            <v>W/P</v>
          </cell>
        </row>
        <row r="1224">
          <cell r="A1224" t="str">
            <v>24CUHNBMG</v>
          </cell>
          <cell r="B1224" t="str">
            <v>C/M</v>
          </cell>
        </row>
        <row r="1225">
          <cell r="A1225" t="str">
            <v>25AUANAMG</v>
          </cell>
          <cell r="B1225" t="str">
            <v>V/F</v>
          </cell>
        </row>
        <row r="1226">
          <cell r="A1226" t="str">
            <v>30ALANBMG</v>
          </cell>
          <cell r="B1226" t="str">
            <v>V/F</v>
          </cell>
        </row>
        <row r="1227">
          <cell r="A1227" t="str">
            <v>30AUANBMG</v>
          </cell>
          <cell r="B1227" t="str">
            <v>V/F</v>
          </cell>
        </row>
        <row r="1228">
          <cell r="A1228" t="str">
            <v>3015UANAG</v>
          </cell>
          <cell r="B1228" t="str">
            <v>A/C</v>
          </cell>
        </row>
        <row r="1229">
          <cell r="A1229" t="str">
            <v>4009UANAG</v>
          </cell>
          <cell r="B1229" t="str">
            <v>A/C</v>
          </cell>
        </row>
        <row r="1230">
          <cell r="A1230" t="str">
            <v>4012UANAG</v>
          </cell>
          <cell r="B1230" t="str">
            <v>A/C</v>
          </cell>
        </row>
        <row r="1231">
          <cell r="A1231" t="str">
            <v>4015UANAG</v>
          </cell>
          <cell r="B1231" t="str">
            <v>A/C</v>
          </cell>
        </row>
        <row r="1232">
          <cell r="A1232" t="str">
            <v>15AAQ1VBH</v>
          </cell>
          <cell r="B1232" t="str">
            <v>V/F</v>
          </cell>
        </row>
        <row r="1233">
          <cell r="A1233" t="str">
            <v>20ASBVBHM</v>
          </cell>
          <cell r="B1233" t="str">
            <v>V/F</v>
          </cell>
        </row>
        <row r="1234">
          <cell r="A1234" t="str">
            <v>25ASBVBHM</v>
          </cell>
          <cell r="B1234" t="str">
            <v>V/F</v>
          </cell>
        </row>
        <row r="1235">
          <cell r="A1235" t="str">
            <v>F-407YAANUG</v>
          </cell>
          <cell r="B1235" t="str">
            <v>S/F</v>
          </cell>
        </row>
        <row r="1236">
          <cell r="A1236" t="str">
            <v>17CUHNAMG</v>
          </cell>
          <cell r="B1236" t="str">
            <v>C/M</v>
          </cell>
        </row>
        <row r="1237">
          <cell r="A1237" t="str">
            <v>24CHHNAMG</v>
          </cell>
          <cell r="B1237" t="str">
            <v>C/M</v>
          </cell>
        </row>
        <row r="1238">
          <cell r="A1238" t="str">
            <v>24CUHNAMG</v>
          </cell>
          <cell r="B1238" t="str">
            <v>C/M</v>
          </cell>
        </row>
        <row r="1239">
          <cell r="A1239" t="str">
            <v>FV-17CU9NAMG</v>
          </cell>
          <cell r="B1239" t="str">
            <v>C/M</v>
          </cell>
        </row>
        <row r="1240">
          <cell r="A1240" t="str">
            <v>FV-20AU1NAMG</v>
          </cell>
          <cell r="B1240" t="str">
            <v>V/F</v>
          </cell>
        </row>
        <row r="1241">
          <cell r="A1241" t="str">
            <v>15NSBNALSH</v>
          </cell>
          <cell r="B1241" t="str">
            <v>CBN</v>
          </cell>
        </row>
        <row r="1242">
          <cell r="A1242" t="str">
            <v>18NFBNALSH</v>
          </cell>
          <cell r="B1242" t="str">
            <v>CBN</v>
          </cell>
        </row>
        <row r="1243">
          <cell r="A1243" t="str">
            <v>19CGB11</v>
          </cell>
          <cell r="B1243" t="str">
            <v>SRC</v>
          </cell>
        </row>
        <row r="1244">
          <cell r="A1244" t="str">
            <v>20ASBNASHM</v>
          </cell>
          <cell r="B1244" t="str">
            <v>V/F</v>
          </cell>
        </row>
        <row r="1245">
          <cell r="A1245" t="str">
            <v>F-407YNBAMG</v>
          </cell>
          <cell r="B1245" t="str">
            <v>S/F</v>
          </cell>
        </row>
        <row r="1246">
          <cell r="A1246" t="str">
            <v>F-409UNBAMG</v>
          </cell>
          <cell r="B1246" t="str">
            <v>W/F</v>
          </cell>
        </row>
        <row r="1247">
          <cell r="A1247" t="str">
            <v>FV-15WH3TNBMGV</v>
          </cell>
          <cell r="B1247" t="str">
            <v>W/P</v>
          </cell>
        </row>
        <row r="1248">
          <cell r="A1248" t="str">
            <v>FV-20AU1NAMG</v>
          </cell>
          <cell r="B1248" t="str">
            <v>V/F</v>
          </cell>
        </row>
        <row r="1249">
          <cell r="A1249" t="str">
            <v>FV-20WH3TNBMGV</v>
          </cell>
          <cell r="B1249" t="str">
            <v>W/P</v>
          </cell>
        </row>
        <row r="1250">
          <cell r="A1250" t="str">
            <v>FV-25AU1NAMG</v>
          </cell>
          <cell r="B1250" t="str">
            <v>V/F</v>
          </cell>
        </row>
        <row r="1251">
          <cell r="A1251" t="str">
            <v>FV-30AU1NBMG</v>
          </cell>
          <cell r="B1251" t="str">
            <v>V/F</v>
          </cell>
        </row>
        <row r="1252">
          <cell r="A1252" t="str">
            <v>17CUHNBMG</v>
          </cell>
          <cell r="B1252" t="str">
            <v>C/M</v>
          </cell>
        </row>
        <row r="1253">
          <cell r="A1253" t="str">
            <v>20ALANAMG</v>
          </cell>
          <cell r="B1253" t="str">
            <v>V/F</v>
          </cell>
        </row>
        <row r="1254">
          <cell r="A1254" t="str">
            <v>24CUHNBMG</v>
          </cell>
          <cell r="B1254" t="str">
            <v>C/M</v>
          </cell>
        </row>
        <row r="1255">
          <cell r="A1255" t="str">
            <v>24CDHNBMG</v>
          </cell>
          <cell r="B1255" t="str">
            <v>C/M</v>
          </cell>
        </row>
        <row r="1256">
          <cell r="A1256" t="str">
            <v>24CUHNBMG</v>
          </cell>
          <cell r="B1256" t="str">
            <v>C/M</v>
          </cell>
        </row>
        <row r="1257">
          <cell r="A1257" t="str">
            <v>25ALANAMG</v>
          </cell>
          <cell r="B1257" t="str">
            <v>V/F</v>
          </cell>
        </row>
        <row r="1258">
          <cell r="A1258" t="str">
            <v>25AUANAMG</v>
          </cell>
          <cell r="B1258" t="str">
            <v>V/F</v>
          </cell>
        </row>
        <row r="1259">
          <cell r="A1259" t="str">
            <v>30AUANBMG</v>
          </cell>
          <cell r="B1259" t="str">
            <v>V/F</v>
          </cell>
        </row>
        <row r="1260">
          <cell r="A1260" t="str">
            <v>10CGB24</v>
          </cell>
          <cell r="B1260" t="str">
            <v>SRC</v>
          </cell>
        </row>
        <row r="1261">
          <cell r="A1261" t="str">
            <v>12CGB24</v>
          </cell>
          <cell r="B1261" t="str">
            <v>SRC</v>
          </cell>
        </row>
        <row r="1262">
          <cell r="A1262" t="str">
            <v>14CGB24</v>
          </cell>
          <cell r="B1262" t="str">
            <v>SRC</v>
          </cell>
        </row>
        <row r="1263">
          <cell r="A1263" t="str">
            <v>17CGB24</v>
          </cell>
          <cell r="B1263" t="str">
            <v>SRC</v>
          </cell>
        </row>
        <row r="1264">
          <cell r="A1264" t="str">
            <v>18NFBNALHM</v>
          </cell>
          <cell r="B1264" t="str">
            <v>CBN</v>
          </cell>
        </row>
        <row r="1265">
          <cell r="A1265" t="str">
            <v>19CGB24</v>
          </cell>
          <cell r="B1265" t="str">
            <v>SRC</v>
          </cell>
        </row>
        <row r="1266">
          <cell r="A1266" t="str">
            <v>20ASBNAHM</v>
          </cell>
          <cell r="B1266" t="str">
            <v>V/F</v>
          </cell>
        </row>
        <row r="1267">
          <cell r="A1267" t="str">
            <v>21CGB24</v>
          </cell>
          <cell r="B1267" t="str">
            <v>SRC</v>
          </cell>
        </row>
        <row r="1268">
          <cell r="A1268" t="str">
            <v>3009UANAU</v>
          </cell>
          <cell r="B1268" t="str">
            <v>A/C</v>
          </cell>
        </row>
        <row r="1269">
          <cell r="A1269" t="str">
            <v>4009GANAU</v>
          </cell>
          <cell r="B1269" t="str">
            <v>A/C</v>
          </cell>
        </row>
        <row r="1270">
          <cell r="A1270" t="str">
            <v>F-ZXTP70Z</v>
          </cell>
          <cell r="B1270" t="str">
            <v>A/P</v>
          </cell>
        </row>
        <row r="1271">
          <cell r="A1271" t="str">
            <v>F-ZXTD70Z</v>
          </cell>
          <cell r="B1271" t="str">
            <v>A/P</v>
          </cell>
        </row>
        <row r="1272">
          <cell r="A1272" t="str">
            <v>F-ZXSS70Z</v>
          </cell>
          <cell r="B1272" t="str">
            <v>A/P</v>
          </cell>
        </row>
        <row r="1273">
          <cell r="A1273" t="str">
            <v>F-ZXSS55Z</v>
          </cell>
          <cell r="B1273" t="str">
            <v>A/P</v>
          </cell>
        </row>
        <row r="1274">
          <cell r="A1274" t="str">
            <v>F-ZXSS35Z</v>
          </cell>
          <cell r="B1274" t="str">
            <v>A/P</v>
          </cell>
        </row>
        <row r="1275">
          <cell r="A1275" t="str">
            <v>F-ZXRP70Z</v>
          </cell>
          <cell r="B1275" t="str">
            <v>A/P</v>
          </cell>
        </row>
        <row r="1276">
          <cell r="A1276" t="str">
            <v>F-ZXRD70Z</v>
          </cell>
          <cell r="B1276" t="str">
            <v>A/P</v>
          </cell>
        </row>
        <row r="1277">
          <cell r="A1277" t="str">
            <v>F-PXV35H-AD</v>
          </cell>
          <cell r="B1277" t="str">
            <v>A/P</v>
          </cell>
        </row>
        <row r="1278">
          <cell r="A1278" t="str">
            <v>23BWDBH-W</v>
          </cell>
          <cell r="B1278" t="str">
            <v>B/D</v>
          </cell>
        </row>
        <row r="1279">
          <cell r="A1279" t="str">
            <v>T09BCABPZH</v>
          </cell>
          <cell r="B1279" t="str">
            <v>H/D</v>
          </cell>
        </row>
        <row r="1280">
          <cell r="A1280" t="str">
            <v>FV-04NU1H</v>
          </cell>
          <cell r="B1280" t="str">
            <v>CBN</v>
          </cell>
        </row>
        <row r="1281">
          <cell r="A1281" t="str">
            <v>FV-04NU1H</v>
          </cell>
          <cell r="B1281" t="str">
            <v>CBN</v>
          </cell>
        </row>
        <row r="1282">
          <cell r="A1282" t="str">
            <v>FV-10CG2H</v>
          </cell>
          <cell r="B1282" t="str">
            <v>SRC</v>
          </cell>
        </row>
        <row r="1283">
          <cell r="A1283" t="str">
            <v>FV-28NX3HJFZ</v>
          </cell>
          <cell r="B1283" t="str">
            <v>CBN</v>
          </cell>
        </row>
        <row r="1284">
          <cell r="A1284" t="str">
            <v>FY-4015U1H</v>
          </cell>
          <cell r="B1284" t="str">
            <v>A/C</v>
          </cell>
        </row>
        <row r="1285">
          <cell r="A1285" t="str">
            <v>FV-40BEN4H-W</v>
          </cell>
          <cell r="B1285" t="str">
            <v>B/D</v>
          </cell>
        </row>
        <row r="1286">
          <cell r="A1286" t="str">
            <v>FV-40BE3H2W</v>
          </cell>
          <cell r="B1286" t="str">
            <v>B/D</v>
          </cell>
        </row>
        <row r="1287">
          <cell r="A1287" t="str">
            <v>FV-40BE3H2W</v>
          </cell>
          <cell r="B1287" t="str">
            <v>B/D</v>
          </cell>
        </row>
        <row r="1288">
          <cell r="A1288" t="str">
            <v>FV-30AU907</v>
          </cell>
          <cell r="B1288" t="str">
            <v>V/F</v>
          </cell>
        </row>
        <row r="1289">
          <cell r="A1289" t="str">
            <v>FV-711NNPL</v>
          </cell>
          <cell r="B1289" t="str">
            <v>R/H</v>
          </cell>
        </row>
        <row r="1290">
          <cell r="A1290" t="str">
            <v>FV-711NSPL</v>
          </cell>
          <cell r="B1290" t="str">
            <v>R/H</v>
          </cell>
        </row>
        <row r="1291">
          <cell r="A1291" t="str">
            <v>FV-711NWPL</v>
          </cell>
          <cell r="B1291" t="str">
            <v>R/H</v>
          </cell>
        </row>
        <row r="1292">
          <cell r="A1292" t="str">
            <v>FV-712NWPL</v>
          </cell>
          <cell r="B1292" t="str">
            <v>R/H</v>
          </cell>
        </row>
        <row r="1293">
          <cell r="A1293" t="str">
            <v>FV-713NNL</v>
          </cell>
          <cell r="B1293" t="str">
            <v>R/H</v>
          </cell>
        </row>
        <row r="1294">
          <cell r="A1294" t="str">
            <v>FV-40BE3H2W</v>
          </cell>
          <cell r="B1294" t="str">
            <v>B/D</v>
          </cell>
        </row>
        <row r="1295">
          <cell r="A1295" t="str">
            <v>FV-40BE3H2W</v>
          </cell>
          <cell r="B1295" t="str">
            <v>B/D</v>
          </cell>
        </row>
        <row r="1296">
          <cell r="A1296" t="str">
            <v>JUG2V060GGPT</v>
          </cell>
          <cell r="B1296" t="str">
            <v>S/K</v>
          </cell>
        </row>
        <row r="1297">
          <cell r="A1297" t="str">
            <v>SE100CAA01</v>
          </cell>
          <cell r="B1297" t="str">
            <v>S/K</v>
          </cell>
        </row>
        <row r="1298">
          <cell r="A1298" t="str">
            <v>DVXZXJ0800B</v>
          </cell>
          <cell r="B1298" t="str">
            <v>S/K</v>
          </cell>
        </row>
        <row r="1299">
          <cell r="A1299" t="str">
            <v>DVXZXJ0800CG</v>
          </cell>
          <cell r="B1299" t="str">
            <v>S/K</v>
          </cell>
        </row>
        <row r="1300">
          <cell r="A1300" t="str">
            <v>GZJ90H</v>
          </cell>
          <cell r="B1300" t="str">
            <v>D/H</v>
          </cell>
        </row>
        <row r="1301">
          <cell r="A1301" t="str">
            <v>FV-17CU917</v>
          </cell>
          <cell r="B1301" t="str">
            <v>C/M</v>
          </cell>
        </row>
        <row r="1302">
          <cell r="A1302" t="str">
            <v>FV-24CU917</v>
          </cell>
          <cell r="B1302" t="str">
            <v>C/M</v>
          </cell>
        </row>
        <row r="1303">
          <cell r="A1303" t="str">
            <v>FV-FP15ZY117</v>
          </cell>
          <cell r="B1303" t="str">
            <v>ERV</v>
          </cell>
        </row>
        <row r="1304">
          <cell r="A1304" t="str">
            <v>FV-FP1KZY117</v>
          </cell>
          <cell r="B1304" t="str">
            <v>ERV</v>
          </cell>
        </row>
        <row r="1305">
          <cell r="A1305" t="str">
            <v>FV-FP25ZY117</v>
          </cell>
          <cell r="B1305" t="str">
            <v>ERV</v>
          </cell>
        </row>
        <row r="1306">
          <cell r="A1306" t="str">
            <v>FV-FP35ZY117</v>
          </cell>
          <cell r="B1306" t="str">
            <v>ERV</v>
          </cell>
        </row>
        <row r="1307">
          <cell r="A1307" t="str">
            <v>FV-FP50ZY117</v>
          </cell>
          <cell r="B1307" t="str">
            <v>ERV</v>
          </cell>
        </row>
        <row r="1308">
          <cell r="A1308" t="str">
            <v>FV-FP65ZY117</v>
          </cell>
          <cell r="B1308" t="str">
            <v>ERV</v>
          </cell>
        </row>
        <row r="1309">
          <cell r="A1309" t="str">
            <v>FV-FP80ZY117</v>
          </cell>
          <cell r="B1309" t="str">
            <v>ERV</v>
          </cell>
        </row>
        <row r="1310">
          <cell r="A1310" t="str">
            <v>FV-SWGR117</v>
          </cell>
          <cell r="B1310" t="str">
            <v>ERV</v>
          </cell>
        </row>
        <row r="1311">
          <cell r="A1311" t="str">
            <v>FV-15CSD117</v>
          </cell>
          <cell r="B1311" t="str">
            <v>C/M</v>
          </cell>
        </row>
        <row r="1312">
          <cell r="A1312" t="str">
            <v>FV-15ZY117</v>
          </cell>
          <cell r="B1312" t="str">
            <v>ERV</v>
          </cell>
        </row>
        <row r="1313">
          <cell r="A1313" t="str">
            <v>FV-1HZY117</v>
          </cell>
          <cell r="B1313" t="str">
            <v>ERV</v>
          </cell>
        </row>
        <row r="1314">
          <cell r="A1314" t="str">
            <v>FV-1KZY117</v>
          </cell>
          <cell r="B1314" t="str">
            <v>ERV</v>
          </cell>
        </row>
        <row r="1315">
          <cell r="A1315" t="str">
            <v>FV-25ZY117</v>
          </cell>
          <cell r="B1315" t="str">
            <v>ERV</v>
          </cell>
        </row>
        <row r="1316">
          <cell r="A1316" t="str">
            <v>FV-2KZY117</v>
          </cell>
          <cell r="B1316" t="str">
            <v>ERV</v>
          </cell>
        </row>
        <row r="1317">
          <cell r="A1317" t="str">
            <v>FV-35ZY117</v>
          </cell>
          <cell r="B1317" t="str">
            <v>ERV</v>
          </cell>
        </row>
        <row r="1318">
          <cell r="A1318" t="str">
            <v>FV-50ZY117</v>
          </cell>
          <cell r="B1318" t="str">
            <v>ERV</v>
          </cell>
        </row>
        <row r="1319">
          <cell r="A1319" t="str">
            <v>FV-65ZY117</v>
          </cell>
          <cell r="B1319" t="str">
            <v>ERV</v>
          </cell>
        </row>
        <row r="1320">
          <cell r="A1320" t="str">
            <v>FV-80ZY117</v>
          </cell>
          <cell r="B1320" t="str">
            <v>ERV</v>
          </cell>
        </row>
        <row r="1321">
          <cell r="A1321" t="str">
            <v>T09ACECCHP</v>
          </cell>
          <cell r="B1321" t="str">
            <v>H/D</v>
          </cell>
        </row>
        <row r="1322">
          <cell r="A1322" t="str">
            <v>T09BCECCHP</v>
          </cell>
          <cell r="B1322" t="str">
            <v>H/D</v>
          </cell>
        </row>
        <row r="1323">
          <cell r="A1323" t="str">
            <v>KZ18PWH</v>
          </cell>
          <cell r="B1323" t="str">
            <v>C/F</v>
          </cell>
        </row>
        <row r="1324">
          <cell r="A1324" t="str">
            <v>E48GPTBTWZ</v>
          </cell>
          <cell r="B1324" t="str">
            <v>C/F</v>
          </cell>
        </row>
        <row r="1325">
          <cell r="A1325" t="str">
            <v>E48GPTBWWZ</v>
          </cell>
          <cell r="B1325" t="str">
            <v>C/F</v>
          </cell>
        </row>
        <row r="1326">
          <cell r="A1326" t="str">
            <v>E48GPTBTWZ</v>
          </cell>
          <cell r="B1326" t="str">
            <v>C/F</v>
          </cell>
        </row>
        <row r="1327">
          <cell r="A1327" t="str">
            <v>E48GPTBWWZ</v>
          </cell>
          <cell r="B1327" t="str">
            <v>C/F</v>
          </cell>
        </row>
        <row r="1328">
          <cell r="A1328" t="str">
            <v>P40UNBNMH</v>
          </cell>
          <cell r="B1328" t="str">
            <v>S/F</v>
          </cell>
        </row>
        <row r="1329">
          <cell r="A1329" t="str">
            <v>32CDHNAZ</v>
          </cell>
          <cell r="B1329" t="str">
            <v>C/M</v>
          </cell>
        </row>
        <row r="1330">
          <cell r="A1330" t="str">
            <v>FY-SW15ZY1W</v>
          </cell>
          <cell r="B1330" t="str">
            <v>ERV</v>
          </cell>
        </row>
        <row r="1331">
          <cell r="A1331" t="str">
            <v>FV-15CSD1RW</v>
          </cell>
          <cell r="B1331" t="str">
            <v>C/M</v>
          </cell>
        </row>
        <row r="1332">
          <cell r="A1332" t="str">
            <v>F-PXT70W-W</v>
          </cell>
          <cell r="B1332" t="str">
            <v>A/P</v>
          </cell>
        </row>
        <row r="1333">
          <cell r="A1333" t="str">
            <v>FV-17CU8R</v>
          </cell>
          <cell r="B1333" t="str">
            <v>C/M</v>
          </cell>
        </row>
        <row r="1334">
          <cell r="A1334" t="str">
            <v>FV-17CU8W</v>
          </cell>
          <cell r="B1334" t="str">
            <v>C/M</v>
          </cell>
        </row>
        <row r="1335">
          <cell r="A1335" t="str">
            <v>FV-24CH8R</v>
          </cell>
          <cell r="B1335" t="str">
            <v>C/M</v>
          </cell>
        </row>
        <row r="1336">
          <cell r="A1336" t="str">
            <v>FV-24JA2W</v>
          </cell>
          <cell r="B1336" t="str">
            <v>C/M</v>
          </cell>
        </row>
        <row r="1337">
          <cell r="A1337" t="str">
            <v>FV-24JR2W</v>
          </cell>
          <cell r="B1337" t="str">
            <v>C/M</v>
          </cell>
        </row>
        <row r="1338">
          <cell r="A1338" t="str">
            <v>FY-15ZY1W</v>
          </cell>
          <cell r="B1338" t="str">
            <v>ERV</v>
          </cell>
        </row>
        <row r="1339">
          <cell r="A1339" t="str">
            <v>FV-15WUT406V</v>
          </cell>
          <cell r="B1339" t="str">
            <v>W/P</v>
          </cell>
        </row>
        <row r="1340">
          <cell r="A1340" t="str">
            <v>FV-17CU906</v>
          </cell>
          <cell r="B1340" t="str">
            <v>C/M</v>
          </cell>
        </row>
        <row r="1341">
          <cell r="A1341" t="str">
            <v>FV-20TGU606</v>
          </cell>
          <cell r="B1341" t="str">
            <v>V/F</v>
          </cell>
        </row>
        <row r="1342">
          <cell r="A1342" t="str">
            <v>FV-20WAT206V</v>
          </cell>
          <cell r="B1342" t="str">
            <v>W/P</v>
          </cell>
        </row>
        <row r="1343">
          <cell r="A1343" t="str">
            <v>FV-20WUT406V</v>
          </cell>
          <cell r="B1343" t="str">
            <v>W/P</v>
          </cell>
        </row>
        <row r="1344">
          <cell r="A1344" t="str">
            <v>FV-24CH906</v>
          </cell>
          <cell r="B1344" t="str">
            <v>C/M</v>
          </cell>
        </row>
        <row r="1345">
          <cell r="A1345" t="str">
            <v>FV-24CU906</v>
          </cell>
          <cell r="B1345" t="str">
            <v>C/M</v>
          </cell>
        </row>
        <row r="1346">
          <cell r="A1346" t="str">
            <v>FV-17CH906Y</v>
          </cell>
          <cell r="B1346" t="str">
            <v>C/M</v>
          </cell>
        </row>
        <row r="1347">
          <cell r="A1347" t="str">
            <v>FV-17CU906Y</v>
          </cell>
          <cell r="B1347" t="str">
            <v>C/M</v>
          </cell>
        </row>
        <row r="1348">
          <cell r="A1348" t="str">
            <v>FV-20TGU606Y</v>
          </cell>
          <cell r="B1348" t="str">
            <v>V/F</v>
          </cell>
        </row>
        <row r="1349">
          <cell r="A1349" t="str">
            <v>FV-20WAT206YV</v>
          </cell>
          <cell r="B1349" t="str">
            <v>W/P</v>
          </cell>
        </row>
        <row r="1350">
          <cell r="A1350" t="str">
            <v>FV-24CD906Y</v>
          </cell>
          <cell r="B1350" t="str">
            <v>C/M</v>
          </cell>
        </row>
        <row r="1351">
          <cell r="A1351" t="str">
            <v>FV-24CG906Y</v>
          </cell>
          <cell r="B1351" t="str">
            <v>C/M</v>
          </cell>
        </row>
        <row r="1352">
          <cell r="A1352" t="str">
            <v>FV-24CU906Y</v>
          </cell>
          <cell r="B1352" t="str">
            <v>C/M</v>
          </cell>
        </row>
        <row r="1353">
          <cell r="A1353" t="str">
            <v>FY-2512U1T</v>
          </cell>
          <cell r="B1353" t="str">
            <v>A/C</v>
          </cell>
        </row>
        <row r="1354">
          <cell r="A1354" t="str">
            <v>FY-3015U1T</v>
          </cell>
          <cell r="B1354" t="str">
            <v>A/C</v>
          </cell>
        </row>
        <row r="1355">
          <cell r="A1355" t="str">
            <v>FY-E25PM1L</v>
          </cell>
          <cell r="B1355" t="str">
            <v>ERV</v>
          </cell>
        </row>
        <row r="1356">
          <cell r="A1356" t="str">
            <v>FV-01NAP1T</v>
          </cell>
          <cell r="B1356" t="str">
            <v>CBN</v>
          </cell>
        </row>
        <row r="1357">
          <cell r="A1357" t="str">
            <v>FY-3512U1TY</v>
          </cell>
          <cell r="B1357" t="str">
            <v>A/C</v>
          </cell>
        </row>
        <row r="1358">
          <cell r="A1358" t="str">
            <v>FY-4012U1TY</v>
          </cell>
          <cell r="B1358" t="str">
            <v>A/C</v>
          </cell>
        </row>
        <row r="1359">
          <cell r="A1359" t="str">
            <v>FV-10CG206Y</v>
          </cell>
          <cell r="B1359" t="str">
            <v>SRC</v>
          </cell>
        </row>
        <row r="1360">
          <cell r="A1360" t="str">
            <v>FV-12CG206Y</v>
          </cell>
          <cell r="B1360" t="str">
            <v>SRC</v>
          </cell>
        </row>
        <row r="1361">
          <cell r="A1361" t="str">
            <v>FV-14CG206Y</v>
          </cell>
          <cell r="B1361" t="str">
            <v>SRC</v>
          </cell>
        </row>
        <row r="1362">
          <cell r="A1362" t="str">
            <v>FV-16CG206Y</v>
          </cell>
          <cell r="B1362" t="str">
            <v>SRC</v>
          </cell>
        </row>
        <row r="1363">
          <cell r="A1363" t="str">
            <v>FV-17CG206Y</v>
          </cell>
          <cell r="B1363" t="str">
            <v>SRC</v>
          </cell>
        </row>
        <row r="1364">
          <cell r="A1364" t="str">
            <v>FV-19CG206Y</v>
          </cell>
          <cell r="B1364" t="str">
            <v>SRC</v>
          </cell>
        </row>
        <row r="1365">
          <cell r="A1365" t="str">
            <v>FV-21CG206Y</v>
          </cell>
          <cell r="B1365" t="str">
            <v>SRC</v>
          </cell>
        </row>
        <row r="1366">
          <cell r="A1366" t="str">
            <v>FV-23NL306</v>
          </cell>
          <cell r="B1366" t="str">
            <v>CBN</v>
          </cell>
        </row>
        <row r="1367">
          <cell r="A1367" t="str">
            <v>FV-25NS306</v>
          </cell>
          <cell r="B1367" t="str">
            <v>CBN</v>
          </cell>
        </row>
        <row r="1368">
          <cell r="A1368" t="str">
            <v>FV-28NX3JFTH</v>
          </cell>
          <cell r="B1368" t="str">
            <v>CBN</v>
          </cell>
        </row>
        <row r="1369">
          <cell r="A1369" t="str">
            <v>FV-15CSD1T</v>
          </cell>
          <cell r="B1369" t="str">
            <v>C/M</v>
          </cell>
        </row>
        <row r="1370">
          <cell r="A1370" t="str">
            <v>FY-3012U1TY</v>
          </cell>
          <cell r="B1370" t="str">
            <v>A/C</v>
          </cell>
        </row>
        <row r="1371">
          <cell r="A1371" t="str">
            <v>F-60FENTBKRVV</v>
          </cell>
          <cell r="B1371" t="str">
            <v>Prem CF</v>
          </cell>
        </row>
        <row r="1372">
          <cell r="A1372" t="str">
            <v>F-60FENTBKRVV</v>
          </cell>
          <cell r="B1372" t="str">
            <v>Prem CF</v>
          </cell>
        </row>
        <row r="1373">
          <cell r="A1373" t="str">
            <v>F-60FENTBKRVV</v>
          </cell>
          <cell r="B1373" t="str">
            <v>Prem CF</v>
          </cell>
        </row>
        <row r="1374">
          <cell r="A1374" t="str">
            <v>F-60FENTBKRVV</v>
          </cell>
          <cell r="B1374" t="str">
            <v>Prem CF</v>
          </cell>
        </row>
        <row r="1375">
          <cell r="A1375" t="str">
            <v>GA-125FAK-SV5</v>
          </cell>
          <cell r="B1375" t="str">
            <v xml:space="preserve">PP </v>
          </cell>
        </row>
        <row r="1376">
          <cell r="A1376" t="str">
            <v>GA-125FAK-SV5</v>
          </cell>
          <cell r="B1376" t="str">
            <v xml:space="preserve">PP </v>
          </cell>
        </row>
        <row r="1377">
          <cell r="A1377" t="str">
            <v>FV-25NF304</v>
          </cell>
          <cell r="B1377" t="str">
            <v>CBN</v>
          </cell>
        </row>
        <row r="1378">
          <cell r="A1378" t="str">
            <v>FV-25NF304</v>
          </cell>
          <cell r="B1378" t="str">
            <v>CBN</v>
          </cell>
        </row>
        <row r="1379">
          <cell r="A1379" t="str">
            <v>FV-30BY104W</v>
          </cell>
          <cell r="B1379" t="str">
            <v>B/D</v>
          </cell>
        </row>
        <row r="1380">
          <cell r="A1380" t="str">
            <v>FV-01NAP104</v>
          </cell>
          <cell r="B1380" t="str">
            <v>CBN</v>
          </cell>
        </row>
        <row r="1381">
          <cell r="A1381" t="str">
            <v>R23BWDBH</v>
          </cell>
          <cell r="B1381" t="str">
            <v>B/D</v>
          </cell>
        </row>
        <row r="1382">
          <cell r="A1382" t="str">
            <v>M23BWDBH</v>
          </cell>
          <cell r="B1382" t="str">
            <v>B/D</v>
          </cell>
        </row>
        <row r="1383">
          <cell r="A1383" t="str">
            <v>M30BGCHWL</v>
          </cell>
          <cell r="B1383" t="str">
            <v>B/D</v>
          </cell>
        </row>
        <row r="1384">
          <cell r="A1384" t="str">
            <v>F-JPW50AWM</v>
          </cell>
          <cell r="B1384" t="str">
            <v>ZIA</v>
          </cell>
        </row>
        <row r="1385">
          <cell r="A1385" t="str">
            <v>FV-20AL106</v>
          </cell>
          <cell r="B1385" t="str">
            <v>V/F</v>
          </cell>
        </row>
        <row r="1386">
          <cell r="A1386" t="str">
            <v>FV-20AU106</v>
          </cell>
          <cell r="B1386" t="str">
            <v>V/F</v>
          </cell>
        </row>
        <row r="1387">
          <cell r="A1387" t="str">
            <v>FV-20RG106</v>
          </cell>
          <cell r="B1387" t="str">
            <v>V/F</v>
          </cell>
        </row>
        <row r="1388">
          <cell r="A1388" t="str">
            <v>FV-20RL106</v>
          </cell>
          <cell r="B1388" t="str">
            <v>V/F</v>
          </cell>
        </row>
        <row r="1389">
          <cell r="A1389" t="str">
            <v>FV-25AL106</v>
          </cell>
          <cell r="B1389" t="str">
            <v>V/F</v>
          </cell>
        </row>
        <row r="1390">
          <cell r="A1390" t="str">
            <v>FV-25AU106</v>
          </cell>
          <cell r="B1390" t="str">
            <v>V/F</v>
          </cell>
        </row>
        <row r="1391">
          <cell r="A1391" t="str">
            <v>FV-25RG106</v>
          </cell>
          <cell r="B1391" t="str">
            <v>V/F</v>
          </cell>
        </row>
        <row r="1392">
          <cell r="A1392" t="str">
            <v>FV-25RL106</v>
          </cell>
          <cell r="B1392" t="str">
            <v>V/F</v>
          </cell>
        </row>
        <row r="1393">
          <cell r="A1393" t="str">
            <v>FV-30AU106</v>
          </cell>
          <cell r="B1393" t="str">
            <v>V/F</v>
          </cell>
        </row>
        <row r="1394">
          <cell r="A1394" t="str">
            <v>FV-30RG106</v>
          </cell>
          <cell r="B1394" t="str">
            <v>V/F</v>
          </cell>
        </row>
        <row r="1395">
          <cell r="A1395" t="str">
            <v>FV-30RL106</v>
          </cell>
          <cell r="B1395" t="str">
            <v>V/F</v>
          </cell>
        </row>
        <row r="1396">
          <cell r="A1396" t="str">
            <v>FV-20AU106Y</v>
          </cell>
          <cell r="B1396" t="str">
            <v>V/F</v>
          </cell>
        </row>
        <row r="1397">
          <cell r="A1397" t="str">
            <v>FV-25AU106Y</v>
          </cell>
          <cell r="B1397" t="str">
            <v>V/F</v>
          </cell>
        </row>
        <row r="1398">
          <cell r="A1398" t="str">
            <v>FV-30AU106Y</v>
          </cell>
          <cell r="B1398" t="str">
            <v>V/F</v>
          </cell>
        </row>
        <row r="1399">
          <cell r="A1399" t="str">
            <v>FV-SWGR106</v>
          </cell>
          <cell r="B1399" t="str">
            <v>ERV</v>
          </cell>
        </row>
        <row r="1400">
          <cell r="A1400" t="str">
            <v>FV-15ZY106</v>
          </cell>
          <cell r="B1400" t="str">
            <v>ERV</v>
          </cell>
        </row>
        <row r="1401">
          <cell r="A1401" t="str">
            <v>FV-25AU106Y</v>
          </cell>
          <cell r="B1401" t="str">
            <v>V/F</v>
          </cell>
        </row>
        <row r="1402">
          <cell r="A1402" t="str">
            <v>FV-65ZY1G</v>
          </cell>
          <cell r="B1402" t="str">
            <v>ERV</v>
          </cell>
        </row>
        <row r="1403">
          <cell r="A1403" t="str">
            <v>17CUHKCH</v>
          </cell>
          <cell r="B1403" t="str">
            <v>C/M</v>
          </cell>
        </row>
        <row r="1404">
          <cell r="A1404" t="str">
            <v>20ALAKCH</v>
          </cell>
          <cell r="B1404" t="str">
            <v>V/F</v>
          </cell>
        </row>
        <row r="1405">
          <cell r="A1405" t="str">
            <v>20AUAUCH</v>
          </cell>
          <cell r="B1405" t="str">
            <v>V/F</v>
          </cell>
        </row>
        <row r="1406">
          <cell r="A1406" t="str">
            <v>24CUHKCH</v>
          </cell>
          <cell r="B1406" t="str">
            <v>C/M</v>
          </cell>
        </row>
        <row r="1407">
          <cell r="A1407" t="str">
            <v>25ALAKCH</v>
          </cell>
          <cell r="B1407" t="str">
            <v>V/F</v>
          </cell>
        </row>
        <row r="1408">
          <cell r="A1408" t="str">
            <v>30AUAUCH</v>
          </cell>
          <cell r="B1408" t="str">
            <v>V/F</v>
          </cell>
        </row>
        <row r="1409">
          <cell r="A1409" t="str">
            <v>M56LGTBSJXH</v>
          </cell>
          <cell r="B1409" t="str">
            <v>C/F</v>
          </cell>
        </row>
        <row r="1410">
          <cell r="A1410" t="str">
            <v>M56LGTBWJXH</v>
          </cell>
          <cell r="B1410" t="str">
            <v>C/F</v>
          </cell>
        </row>
        <row r="1411">
          <cell r="A1411" t="str">
            <v>15WAAVBMGV</v>
          </cell>
          <cell r="B1411" t="str">
            <v>W/P</v>
          </cell>
        </row>
        <row r="1412">
          <cell r="A1412" t="str">
            <v>20AUANAMG</v>
          </cell>
          <cell r="B1412" t="str">
            <v>V/F</v>
          </cell>
        </row>
        <row r="1413">
          <cell r="A1413" t="str">
            <v>20WUDVBMGV</v>
          </cell>
          <cell r="B1413" t="str">
            <v>W/P</v>
          </cell>
        </row>
        <row r="1414">
          <cell r="A1414" t="str">
            <v>20AUANAMG</v>
          </cell>
          <cell r="B1414" t="str">
            <v>V/F</v>
          </cell>
        </row>
        <row r="1415">
          <cell r="A1415" t="str">
            <v>FV-15WA170</v>
          </cell>
          <cell r="B1415" t="str">
            <v>W/P</v>
          </cell>
        </row>
        <row r="1416">
          <cell r="A1416" t="str">
            <v>FV-15WU470</v>
          </cell>
          <cell r="B1416" t="str">
            <v>W/P</v>
          </cell>
        </row>
        <row r="1417">
          <cell r="A1417" t="str">
            <v>FV-20WU470</v>
          </cell>
          <cell r="B1417" t="str">
            <v>W/P</v>
          </cell>
        </row>
        <row r="1418">
          <cell r="A1418" t="str">
            <v>40KAQA03</v>
          </cell>
          <cell r="B1418" t="str">
            <v>V/F</v>
          </cell>
        </row>
        <row r="1419">
          <cell r="A1419" t="str">
            <v>F-60MS2TBWHWH</v>
          </cell>
          <cell r="B1419" t="str">
            <v>C/F</v>
          </cell>
        </row>
        <row r="1420">
          <cell r="A1420" t="str">
            <v>F-60MS2TBWKWH</v>
          </cell>
          <cell r="B1420" t="str">
            <v>C/F</v>
          </cell>
        </row>
        <row r="1421">
          <cell r="A1421" t="str">
            <v>F-48MS2TBWHWH</v>
          </cell>
          <cell r="B1421" t="str">
            <v>C/F</v>
          </cell>
        </row>
        <row r="1422">
          <cell r="A1422" t="str">
            <v>17CUHNAZ</v>
          </cell>
          <cell r="B1422" t="str">
            <v>C/M</v>
          </cell>
        </row>
        <row r="1423">
          <cell r="A1423" t="str">
            <v>20AUATBZ</v>
          </cell>
          <cell r="B1423" t="str">
            <v>V/F</v>
          </cell>
        </row>
        <row r="1424">
          <cell r="A1424" t="str">
            <v>25AUATBZ</v>
          </cell>
          <cell r="B1424" t="str">
            <v>V/F</v>
          </cell>
        </row>
        <row r="1425">
          <cell r="A1425" t="str">
            <v>17CUHNAZ</v>
          </cell>
          <cell r="B1425" t="str">
            <v>C/M</v>
          </cell>
        </row>
        <row r="1426">
          <cell r="A1426" t="str">
            <v>20TGQFNBZ</v>
          </cell>
          <cell r="B1426" t="str">
            <v>V/F</v>
          </cell>
        </row>
        <row r="1427">
          <cell r="A1427" t="str">
            <v>24CUHNAZ</v>
          </cell>
          <cell r="B1427" t="str">
            <v>C/M</v>
          </cell>
        </row>
        <row r="1428">
          <cell r="A1428" t="str">
            <v>25AUATBZ</v>
          </cell>
          <cell r="B1428" t="str">
            <v>V/F</v>
          </cell>
        </row>
        <row r="1429">
          <cell r="A1429" t="str">
            <v>17CUHNAZ</v>
          </cell>
          <cell r="B1429" t="str">
            <v>C/M</v>
          </cell>
        </row>
        <row r="1430">
          <cell r="A1430" t="str">
            <v>20TGQFNBZ</v>
          </cell>
          <cell r="B1430" t="str">
            <v>V/F</v>
          </cell>
        </row>
        <row r="1431">
          <cell r="A1431" t="str">
            <v>24CUHNAZ</v>
          </cell>
          <cell r="B1431" t="str">
            <v>C/M</v>
          </cell>
        </row>
        <row r="1432">
          <cell r="A1432" t="str">
            <v>P40WNBNMKH</v>
          </cell>
          <cell r="B1432" t="str">
            <v>S/F</v>
          </cell>
        </row>
        <row r="1433">
          <cell r="A1433" t="str">
            <v>FV-20AL106</v>
          </cell>
          <cell r="B1433" t="str">
            <v>V/F</v>
          </cell>
        </row>
        <row r="1434">
          <cell r="A1434" t="str">
            <v>FV-20AU106</v>
          </cell>
          <cell r="B1434" t="str">
            <v>V/F</v>
          </cell>
        </row>
        <row r="1435">
          <cell r="A1435" t="str">
            <v>FV-20AY106</v>
          </cell>
          <cell r="B1435" t="str">
            <v>V/F</v>
          </cell>
        </row>
        <row r="1436">
          <cell r="A1436" t="str">
            <v>FV-20RG106</v>
          </cell>
          <cell r="B1436" t="str">
            <v>V/F</v>
          </cell>
        </row>
        <row r="1437">
          <cell r="A1437" t="str">
            <v>FV-20RL106</v>
          </cell>
          <cell r="B1437" t="str">
            <v>V/F</v>
          </cell>
        </row>
        <row r="1438">
          <cell r="A1438" t="str">
            <v>FV-25AL106</v>
          </cell>
          <cell r="B1438" t="str">
            <v>V/F</v>
          </cell>
        </row>
        <row r="1439">
          <cell r="A1439" t="str">
            <v>FV-25AU106</v>
          </cell>
          <cell r="B1439" t="str">
            <v>V/F</v>
          </cell>
        </row>
        <row r="1440">
          <cell r="A1440" t="str">
            <v>FV-25RG106</v>
          </cell>
          <cell r="B1440" t="str">
            <v>V/F</v>
          </cell>
        </row>
        <row r="1441">
          <cell r="A1441" t="str">
            <v>FV-30AL106</v>
          </cell>
          <cell r="B1441" t="str">
            <v>V/F</v>
          </cell>
        </row>
        <row r="1442">
          <cell r="A1442" t="str">
            <v>FV-30AU106</v>
          </cell>
          <cell r="B1442" t="str">
            <v>V/F</v>
          </cell>
        </row>
        <row r="1443">
          <cell r="A1443" t="str">
            <v>FV-30RL106</v>
          </cell>
          <cell r="B1443" t="str">
            <v>V/F</v>
          </cell>
        </row>
        <row r="1444">
          <cell r="A1444" t="str">
            <v>FV-20AL106Y</v>
          </cell>
          <cell r="B1444" t="str">
            <v>V/F</v>
          </cell>
        </row>
        <row r="1445">
          <cell r="A1445" t="str">
            <v>FV-20AU106Y</v>
          </cell>
          <cell r="B1445" t="str">
            <v>V/F</v>
          </cell>
        </row>
        <row r="1446">
          <cell r="A1446" t="str">
            <v>FV-25AU106Y</v>
          </cell>
          <cell r="B1446" t="str">
            <v>V/F</v>
          </cell>
        </row>
        <row r="1447">
          <cell r="A1447" t="str">
            <v>F-JPW50AWT</v>
          </cell>
          <cell r="B1447" t="str">
            <v>ZIA</v>
          </cell>
        </row>
        <row r="1448">
          <cell r="A1448" t="str">
            <v>12NSB16</v>
          </cell>
          <cell r="B1448" t="str">
            <v>CBN</v>
          </cell>
        </row>
        <row r="1449">
          <cell r="A1449" t="str">
            <v>15AAQ1NANH</v>
          </cell>
          <cell r="B1449" t="str">
            <v>V/F</v>
          </cell>
        </row>
        <row r="1450">
          <cell r="A1450" t="str">
            <v>15NSB16</v>
          </cell>
          <cell r="B1450" t="str">
            <v>CBN</v>
          </cell>
        </row>
        <row r="1451">
          <cell r="A1451" t="str">
            <v>18NFB16</v>
          </cell>
          <cell r="B1451" t="str">
            <v>CBN</v>
          </cell>
        </row>
        <row r="1452">
          <cell r="A1452" t="str">
            <v>18NSB16</v>
          </cell>
          <cell r="B1452" t="str">
            <v>CBN</v>
          </cell>
        </row>
        <row r="1453">
          <cell r="A1453" t="str">
            <v>23NLB16</v>
          </cell>
          <cell r="B1453" t="str">
            <v>CBN</v>
          </cell>
        </row>
        <row r="1454">
          <cell r="A1454" t="str">
            <v>24JABNANH</v>
          </cell>
          <cell r="B1454" t="str">
            <v>C/M</v>
          </cell>
        </row>
        <row r="1455">
          <cell r="A1455" t="str">
            <v>27CHHNANH</v>
          </cell>
          <cell r="B1455" t="str">
            <v>C/M</v>
          </cell>
        </row>
        <row r="1456">
          <cell r="A1456" t="str">
            <v>32CDHNANH</v>
          </cell>
          <cell r="B1456" t="str">
            <v>C/M</v>
          </cell>
        </row>
        <row r="1457">
          <cell r="A1457" t="str">
            <v>32CHHNANH</v>
          </cell>
          <cell r="B1457" t="str">
            <v>C/M</v>
          </cell>
        </row>
        <row r="1458">
          <cell r="A1458" t="str">
            <v>38CDGNANH</v>
          </cell>
          <cell r="B1458" t="str">
            <v>C/M</v>
          </cell>
        </row>
        <row r="1459">
          <cell r="A1459" t="str">
            <v>38CHGAANH</v>
          </cell>
          <cell r="B1459" t="str">
            <v>C/M</v>
          </cell>
        </row>
        <row r="1460">
          <cell r="A1460" t="str">
            <v>T09ACABBNH</v>
          </cell>
          <cell r="B1460" t="str">
            <v>H/D</v>
          </cell>
        </row>
        <row r="1461">
          <cell r="A1461" t="str">
            <v>FV-FB01NJ1</v>
          </cell>
          <cell r="B1461" t="str">
            <v>CBN</v>
          </cell>
        </row>
        <row r="1462">
          <cell r="A1462" t="str">
            <v>FV-FP01NJ1</v>
          </cell>
          <cell r="B1462" t="str">
            <v>CBN</v>
          </cell>
        </row>
        <row r="1463">
          <cell r="A1463" t="str">
            <v>F-PXV55ASN</v>
          </cell>
          <cell r="B1463" t="str">
            <v>A/P</v>
          </cell>
        </row>
        <row r="1464">
          <cell r="A1464" t="str">
            <v>FV-18NS316</v>
          </cell>
          <cell r="B1464" t="str">
            <v>CBN</v>
          </cell>
        </row>
        <row r="1465">
          <cell r="A1465" t="str">
            <v>FV-23NL316</v>
          </cell>
          <cell r="B1465" t="str">
            <v>CBN</v>
          </cell>
        </row>
        <row r="1466">
          <cell r="A1466" t="str">
            <v>FV-25NS316</v>
          </cell>
          <cell r="B1466" t="str">
            <v>CBN</v>
          </cell>
        </row>
        <row r="1467">
          <cell r="A1467" t="str">
            <v>FV-28NX3JENH</v>
          </cell>
          <cell r="B1467" t="str">
            <v>CBN</v>
          </cell>
        </row>
        <row r="1468">
          <cell r="A1468" t="str">
            <v>FY-2515U1NAN</v>
          </cell>
          <cell r="B1468" t="str">
            <v>A/C</v>
          </cell>
        </row>
        <row r="1469">
          <cell r="A1469" t="str">
            <v>FY-3012U1NAN</v>
          </cell>
          <cell r="B1469" t="str">
            <v>A/C</v>
          </cell>
        </row>
        <row r="1470">
          <cell r="A1470" t="str">
            <v>FY-3015U1NAN</v>
          </cell>
          <cell r="B1470" t="str">
            <v>A/C</v>
          </cell>
        </row>
        <row r="1471">
          <cell r="A1471" t="str">
            <v>FY-3512U1NAN</v>
          </cell>
          <cell r="B1471" t="str">
            <v>A/C</v>
          </cell>
        </row>
        <row r="1472">
          <cell r="A1472" t="str">
            <v>FY-3515U1NAN</v>
          </cell>
          <cell r="B1472" t="str">
            <v>A/C</v>
          </cell>
        </row>
        <row r="1473">
          <cell r="A1473" t="str">
            <v>FY-4012U1NAN</v>
          </cell>
          <cell r="B1473" t="str">
            <v>A/C</v>
          </cell>
        </row>
        <row r="1474">
          <cell r="A1474" t="str">
            <v>FY-4015U1NAN</v>
          </cell>
          <cell r="B1474" t="str">
            <v>A/C</v>
          </cell>
        </row>
        <row r="1475">
          <cell r="A1475" t="str">
            <v>GP-129JXK-IMA5</v>
          </cell>
          <cell r="B1475" t="str">
            <v xml:space="preserve">PP </v>
          </cell>
        </row>
        <row r="1476">
          <cell r="A1476" t="str">
            <v>20ALA03</v>
          </cell>
          <cell r="B1476" t="str">
            <v>V/F</v>
          </cell>
        </row>
        <row r="1477">
          <cell r="A1477" t="str">
            <v>20TGQF03</v>
          </cell>
          <cell r="B1477" t="str">
            <v>V/F</v>
          </cell>
        </row>
        <row r="1478">
          <cell r="A1478" t="str">
            <v>24CUH03</v>
          </cell>
          <cell r="B1478" t="str">
            <v>C/M</v>
          </cell>
        </row>
        <row r="1479">
          <cell r="A1479" t="str">
            <v>25ALA03</v>
          </cell>
          <cell r="B1479" t="str">
            <v>V/F</v>
          </cell>
        </row>
        <row r="1480">
          <cell r="A1480" t="str">
            <v>FV-20TGU603</v>
          </cell>
          <cell r="B1480" t="str">
            <v>V/F</v>
          </cell>
        </row>
        <row r="1481">
          <cell r="A1481" t="str">
            <v>FV-25AL103</v>
          </cell>
          <cell r="B1481" t="str">
            <v>V/F</v>
          </cell>
        </row>
        <row r="1482">
          <cell r="A1482" t="str">
            <v>F-ZXTD70ZM</v>
          </cell>
          <cell r="B1482" t="str">
            <v>A/P</v>
          </cell>
        </row>
        <row r="1483">
          <cell r="A1483" t="str">
            <v>F-ZXTP70ZM</v>
          </cell>
          <cell r="B1483" t="str">
            <v>A/P</v>
          </cell>
        </row>
        <row r="1484">
          <cell r="A1484" t="str">
            <v>FJ-T09A3ECCHP</v>
          </cell>
          <cell r="B1484" t="str">
            <v>H/D</v>
          </cell>
        </row>
        <row r="1485">
          <cell r="A1485" t="str">
            <v>FV-12NS315</v>
          </cell>
          <cell r="B1485" t="str">
            <v>CBN</v>
          </cell>
        </row>
        <row r="1486">
          <cell r="A1486" t="str">
            <v>FY-14ELN15</v>
          </cell>
          <cell r="B1486" t="str">
            <v>A/C</v>
          </cell>
        </row>
        <row r="1487">
          <cell r="A1487" t="str">
            <v>12NSB15</v>
          </cell>
          <cell r="B1487" t="str">
            <v>CBN</v>
          </cell>
        </row>
        <row r="1488">
          <cell r="A1488" t="str">
            <v>15AAQ115</v>
          </cell>
          <cell r="B1488" t="str">
            <v>V/F</v>
          </cell>
        </row>
        <row r="1489">
          <cell r="A1489" t="str">
            <v>17CGB15</v>
          </cell>
          <cell r="B1489" t="str">
            <v>SRC</v>
          </cell>
        </row>
        <row r="1490">
          <cell r="A1490" t="str">
            <v>19CGB15</v>
          </cell>
          <cell r="B1490" t="str">
            <v>SRC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"/>
      <sheetName val="fan (2)"/>
      <sheetName val="from"/>
      <sheetName val="capacity"/>
      <sheetName val="成品"/>
      <sheetName val="半成品"/>
      <sheetName val="Sheet1"/>
      <sheetName val="fan"/>
      <sheetName val="fan (1500)"/>
      <sheetName val="fan (Apr1500)"/>
      <sheetName val="4F"/>
      <sheetName val="5F"/>
      <sheetName val="hair"/>
    </sheetNames>
    <sheetDataSet>
      <sheetData sheetId="0" refreshError="1">
        <row r="1">
          <cell r="A1" t="str">
            <v>NOC#</v>
          </cell>
          <cell r="B1" t="str">
            <v>Prod_ID</v>
          </cell>
          <cell r="C1" t="str">
            <v>Model</v>
          </cell>
          <cell r="D1" t="str">
            <v>QTY</v>
          </cell>
          <cell r="E1" t="str">
            <v>COMP</v>
          </cell>
          <cell r="F1" t="str">
            <v>WK4</v>
          </cell>
          <cell r="G1" t="str">
            <v>WK5</v>
          </cell>
          <cell r="H1" t="str">
            <v>WK6</v>
          </cell>
          <cell r="I1" t="str">
            <v>WK7</v>
          </cell>
          <cell r="J1" t="str">
            <v>WK8</v>
          </cell>
          <cell r="K1" t="str">
            <v>WK9</v>
          </cell>
          <cell r="L1" t="str">
            <v>WK10</v>
          </cell>
          <cell r="M1" t="str">
            <v>WK11</v>
          </cell>
          <cell r="N1" t="str">
            <v>WK12</v>
          </cell>
          <cell r="O1" t="str">
            <v>WK13</v>
          </cell>
          <cell r="P1" t="str">
            <v>WK14</v>
          </cell>
          <cell r="Q1" t="str">
            <v>WK15</v>
          </cell>
          <cell r="R1" t="str">
            <v>WK16</v>
          </cell>
          <cell r="S1" t="str">
            <v>WK17</v>
          </cell>
          <cell r="T1" t="str">
            <v>WK18</v>
          </cell>
          <cell r="U1" t="str">
            <v>WK19</v>
          </cell>
          <cell r="V1" t="str">
            <v>WK20</v>
          </cell>
          <cell r="W1" t="str">
            <v>WK21</v>
          </cell>
          <cell r="X1" t="str">
            <v>WK22</v>
          </cell>
          <cell r="Y1" t="str">
            <v>WK23</v>
          </cell>
          <cell r="Z1" t="str">
            <v>WK24</v>
          </cell>
          <cell r="AA1" t="str">
            <v>WK25</v>
          </cell>
          <cell r="AB1" t="str">
            <v>WK26</v>
          </cell>
          <cell r="AC1" t="str">
            <v>WK27</v>
          </cell>
          <cell r="AD1" t="str">
            <v>WK28</v>
          </cell>
          <cell r="AE1" t="str">
            <v>WK29</v>
          </cell>
          <cell r="AF1" t="str">
            <v>WK30</v>
          </cell>
          <cell r="AG1" t="str">
            <v>WK31</v>
          </cell>
          <cell r="AH1" t="str">
            <v>WK32</v>
          </cell>
          <cell r="AI1" t="str">
            <v>WK33</v>
          </cell>
          <cell r="AJ1" t="str">
            <v>WK34</v>
          </cell>
          <cell r="AK1" t="str">
            <v>WK35</v>
          </cell>
        </row>
        <row r="2">
          <cell r="A2" t="str">
            <v>*450622</v>
          </cell>
          <cell r="B2" t="str">
            <v>660-42-09</v>
          </cell>
          <cell r="C2" t="str">
            <v>AS200</v>
          </cell>
          <cell r="D2">
            <v>50000</v>
          </cell>
          <cell r="E2">
            <v>14000</v>
          </cell>
        </row>
        <row r="4">
          <cell r="A4" t="str">
            <v>350030</v>
          </cell>
          <cell r="B4" t="str">
            <v>660-42-09</v>
          </cell>
          <cell r="C4" t="str">
            <v>AS200</v>
          </cell>
          <cell r="D4">
            <v>41000</v>
          </cell>
        </row>
        <row r="5">
          <cell r="D5">
            <v>0</v>
          </cell>
        </row>
        <row r="6">
          <cell r="D6">
            <v>91000</v>
          </cell>
          <cell r="E6">
            <v>14000</v>
          </cell>
        </row>
        <row r="7">
          <cell r="A7" t="str">
            <v>450620</v>
          </cell>
          <cell r="B7" t="str">
            <v>639-42-09</v>
          </cell>
          <cell r="C7" t="str">
            <v>AS400</v>
          </cell>
          <cell r="D7">
            <v>40000</v>
          </cell>
          <cell r="E7">
            <v>12000</v>
          </cell>
        </row>
        <row r="8">
          <cell r="D8">
            <v>0</v>
          </cell>
        </row>
        <row r="9">
          <cell r="A9" t="str">
            <v>*350028</v>
          </cell>
          <cell r="B9" t="str">
            <v>639-42-09</v>
          </cell>
          <cell r="C9" t="str">
            <v>AS400</v>
          </cell>
          <cell r="D9">
            <v>31000</v>
          </cell>
        </row>
        <row r="11">
          <cell r="A11" t="str">
            <v>*350029</v>
          </cell>
          <cell r="B11" t="str">
            <v>640-42-09</v>
          </cell>
          <cell r="C11" t="str">
            <v>AS400</v>
          </cell>
          <cell r="D11">
            <v>35000</v>
          </cell>
        </row>
        <row r="13">
          <cell r="A13" t="str">
            <v>450621</v>
          </cell>
          <cell r="B13" t="str">
            <v>640-42-09</v>
          </cell>
          <cell r="C13" t="str">
            <v>AS400</v>
          </cell>
          <cell r="D13">
            <v>32000</v>
          </cell>
          <cell r="E13">
            <v>10000</v>
          </cell>
        </row>
        <row r="15">
          <cell r="D15">
            <v>138000</v>
          </cell>
          <cell r="E15">
            <v>22000</v>
          </cell>
        </row>
        <row r="16">
          <cell r="D16">
            <v>229000</v>
          </cell>
          <cell r="E16">
            <v>36000</v>
          </cell>
        </row>
        <row r="18">
          <cell r="D18">
            <v>122000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 _2_"/>
      <sheetName val="COMP 2008"/>
      <sheetName val="COMP"/>
      <sheetName val="Sheet1"/>
      <sheetName val="WK01"/>
      <sheetName val="工時"/>
      <sheetName val="DPS准確率"/>
      <sheetName val="accident"/>
      <sheetName val="更改率"/>
      <sheetName val="人數_實際_"/>
      <sheetName val="DPS _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K"/>
      <sheetName val="更改率 _2_"/>
    </sheetNames>
    <sheetDataSet>
      <sheetData sheetId="0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90109 S"/>
      <sheetName val="090081S  (2)"/>
      <sheetName val="Demo"/>
      <sheetName val="090104S (2)"/>
      <sheetName val="090104S"/>
      <sheetName val="090083S (2)"/>
      <sheetName val="090083S"/>
      <sheetName val="090080S"/>
      <sheetName val="090081S "/>
      <sheetName val="090074S (4)"/>
      <sheetName val="090074S (3)"/>
      <sheetName val="090074S (2)"/>
      <sheetName val="090074S"/>
      <sheetName val="080089S (2)"/>
      <sheetName val="R11 (2)"/>
      <sheetName val="080084 (2)"/>
      <sheetName val="080083 (2)"/>
      <sheetName val="080080 (2)"/>
      <sheetName val="080076 (2)"/>
      <sheetName val="080075 (2)"/>
      <sheetName val="080074 (2)"/>
      <sheetName val="080073 (2)"/>
      <sheetName val="080071 (2)"/>
      <sheetName val="080072 (2)"/>
      <sheetName val="080069 (2)"/>
      <sheetName val="080070 (2)"/>
      <sheetName val="080068 (2)"/>
      <sheetName val="080062_2 (2)"/>
      <sheetName val="080062_1 (2)"/>
      <sheetName val="080062_others_ (2)"/>
      <sheetName val="080062  (2)"/>
      <sheetName val="080067 (2)"/>
      <sheetName val="080065 (2)"/>
      <sheetName val="080063 (2)"/>
      <sheetName val="080056 (2)"/>
      <sheetName val="080055 (2)"/>
      <sheetName val="080045 (2)"/>
      <sheetName val="080048 (2)"/>
      <sheetName val="080046 (2)"/>
      <sheetName val="080044 (2)"/>
      <sheetName val="080043 (2)"/>
      <sheetName val="080042 (2)"/>
      <sheetName val="080041 (2)"/>
      <sheetName val="080039 (2)"/>
      <sheetName val="080038 (2)"/>
      <sheetName val="080034_1 (2)"/>
      <sheetName val="080034 (2)"/>
      <sheetName val="080031 (2)"/>
      <sheetName val="061046_1 (2)"/>
      <sheetName val="061046 (2)"/>
      <sheetName val="080026 (2)"/>
      <sheetName val="080024 (2)"/>
      <sheetName val="080023 (2)"/>
      <sheetName val="080022 (2)"/>
      <sheetName val="080014 (2)"/>
      <sheetName val="061048 (2)"/>
      <sheetName val="061047 (2)"/>
      <sheetName val="061045 (2)"/>
      <sheetName val="061044 (2)"/>
      <sheetName val="061043 (2)"/>
      <sheetName val="061042 (2)"/>
      <sheetName val="061041 (2)"/>
      <sheetName val="061040 (2)"/>
      <sheetName val="061039 (2)"/>
      <sheetName val="061038 (2)"/>
      <sheetName val="061037 (2)"/>
      <sheetName val="061036 (2)"/>
      <sheetName val="061035 (2)"/>
      <sheetName val="061034 (2)"/>
      <sheetName val="061033 (2)"/>
      <sheetName val="061032 (2)"/>
      <sheetName val="061031 (2)"/>
      <sheetName val="061030 (2)"/>
      <sheetName val="061029 (2)"/>
      <sheetName val="061028 (2)"/>
      <sheetName val="061027 (2)"/>
      <sheetName val="061026 (2)"/>
      <sheetName val="061025 (2)"/>
      <sheetName val="061024 (2)"/>
      <sheetName val="061023 (2)"/>
      <sheetName val="061022 (2)"/>
      <sheetName val="061021 (2)"/>
      <sheetName val="061020 (2)"/>
      <sheetName val="061019 (2)"/>
      <sheetName val="061018 (2)"/>
      <sheetName val="061017 (2)"/>
      <sheetName val="061010_3 (2)"/>
      <sheetName val="070016 (2)"/>
      <sheetName val="070015 (2)"/>
      <sheetName val="070014 (2)"/>
      <sheetName val="070013 (2)"/>
      <sheetName val="070012 (2)"/>
      <sheetName val="070011 (2)"/>
      <sheetName val="070010 (2)"/>
      <sheetName val="070009 (2)"/>
      <sheetName val="070008 (2)"/>
      <sheetName val="070007 (2)"/>
      <sheetName val="070006 (2)"/>
      <sheetName val="070005 (2)"/>
      <sheetName val="070004 (2)"/>
      <sheetName val="070003 (2)"/>
      <sheetName val="070002 (2)"/>
      <sheetName val="070001 (2)"/>
      <sheetName val="061227 (2)"/>
      <sheetName val="061226 (2)"/>
      <sheetName val="061225 (2)"/>
      <sheetName val="061201 (2)"/>
      <sheetName val="061109 (2)"/>
      <sheetName val="061108 (2)"/>
      <sheetName val="061107 (2)"/>
      <sheetName val="061106 (2)"/>
      <sheetName val="061105 (2)"/>
      <sheetName val="061104 (2)"/>
      <sheetName val="061103 (2)"/>
      <sheetName val="061102 (2)"/>
      <sheetName val="061101 (2)"/>
      <sheetName val="061011 (2)"/>
      <sheetName val="061010 (2)"/>
      <sheetName val="061009 (2)"/>
      <sheetName val="061008 (2)"/>
      <sheetName val="061007 (2)"/>
      <sheetName val="061006 (2)"/>
      <sheetName val="061005 (2)"/>
      <sheetName val="061004 (2)"/>
      <sheetName val="061003 (2)"/>
      <sheetName val="061002 (2)"/>
      <sheetName val="061001 (2)"/>
      <sheetName val="060919 (2)"/>
      <sheetName val="060918 (2)"/>
      <sheetName val="060917 (2)"/>
      <sheetName val="060916 (2)"/>
      <sheetName val="060915 (2)"/>
      <sheetName val="060914 (2)"/>
      <sheetName val="060913 (2)"/>
      <sheetName val="060912 (2)"/>
      <sheetName val="060911 (2)"/>
      <sheetName val="060910 (2)"/>
      <sheetName val="060909 (2)"/>
      <sheetName val="060908 (2)"/>
      <sheetName val="060830 (2)"/>
      <sheetName val="060823 (2)"/>
      <sheetName val="060822 (2)"/>
      <sheetName val="060818 (2)"/>
      <sheetName val="060812 (2)"/>
      <sheetName val="060804 (2)"/>
      <sheetName val="060724 (2)"/>
      <sheetName val="060704 (2)"/>
      <sheetName val="060628 (2)"/>
      <sheetName val="060609 (2)"/>
      <sheetName val="060606 (2)"/>
      <sheetName val="060524 (2)"/>
      <sheetName val="060522 (2)"/>
      <sheetName val="060518 (2)"/>
      <sheetName val="060505 (2)"/>
      <sheetName val="060420 (2)"/>
      <sheetName val="060411 (2)"/>
      <sheetName val="060408 (2)"/>
      <sheetName val="051025 (2)"/>
      <sheetName val="051024 (2)"/>
      <sheetName val="051023 (2)"/>
      <sheetName val="051021 (2)"/>
      <sheetName val="051020 (2)"/>
      <sheetName val="051019 (2)"/>
      <sheetName val="051018 (2)"/>
      <sheetName val="051017 (2)"/>
      <sheetName val="051016 (2)"/>
      <sheetName val="051015 (2)"/>
      <sheetName val="051014 (2)"/>
      <sheetName val="051013 (2)"/>
      <sheetName val="051011 (2)"/>
      <sheetName val="051010 (2)"/>
      <sheetName val="051009 (2)"/>
      <sheetName val="051008 (2)"/>
      <sheetName val="051007 (2)"/>
      <sheetName val="Quote (2)"/>
      <sheetName val="Spare Part List (2)"/>
      <sheetName val="051006 (2)"/>
      <sheetName val="090073S"/>
      <sheetName val="080089S"/>
      <sheetName val="R11"/>
      <sheetName val="080084"/>
      <sheetName val="080083"/>
      <sheetName val="080080"/>
      <sheetName val="080076"/>
      <sheetName val="080075"/>
      <sheetName val="080074"/>
      <sheetName val="080073"/>
      <sheetName val="080071"/>
      <sheetName val="080072"/>
      <sheetName val="080069"/>
      <sheetName val="080070"/>
      <sheetName val="080068"/>
      <sheetName val="080062_2"/>
      <sheetName val="080062_1"/>
      <sheetName val="080062_others_"/>
      <sheetName val="080062 "/>
      <sheetName val="080067"/>
      <sheetName val="080065"/>
      <sheetName val="080063"/>
      <sheetName val="080056"/>
      <sheetName val="080055"/>
      <sheetName val="080045"/>
      <sheetName val="080048"/>
      <sheetName val="080046"/>
      <sheetName val="080044"/>
      <sheetName val="080043"/>
      <sheetName val="080042"/>
      <sheetName val="080041"/>
      <sheetName val="080039"/>
      <sheetName val="080038"/>
      <sheetName val="080034_1"/>
      <sheetName val="080034"/>
      <sheetName val="080031"/>
      <sheetName val="061046_1"/>
      <sheetName val="061046"/>
      <sheetName val="080026"/>
      <sheetName val="080024"/>
      <sheetName val="080023"/>
      <sheetName val="080022"/>
      <sheetName val="080014"/>
      <sheetName val="061048"/>
      <sheetName val="061047"/>
      <sheetName val="061045"/>
      <sheetName val="061044"/>
      <sheetName val="061043"/>
      <sheetName val="061042"/>
      <sheetName val="061041"/>
      <sheetName val="061040"/>
      <sheetName val="061039"/>
      <sheetName val="061038"/>
      <sheetName val="061037"/>
      <sheetName val="061036"/>
      <sheetName val="061035"/>
      <sheetName val="061034"/>
      <sheetName val="061033"/>
      <sheetName val="061032"/>
      <sheetName val="061031"/>
      <sheetName val="061030"/>
      <sheetName val="061029"/>
      <sheetName val="061028"/>
      <sheetName val="061027"/>
      <sheetName val="061026"/>
      <sheetName val="061025"/>
      <sheetName val="061024"/>
      <sheetName val="061023"/>
      <sheetName val="061022"/>
      <sheetName val="061021"/>
      <sheetName val="061020"/>
      <sheetName val="061019"/>
      <sheetName val="061018"/>
      <sheetName val="061017"/>
      <sheetName val="061010_3"/>
      <sheetName val="070016"/>
      <sheetName val="070015"/>
      <sheetName val="070014"/>
      <sheetName val="070013"/>
      <sheetName val="070012"/>
      <sheetName val="070011"/>
      <sheetName val="070010"/>
      <sheetName val="070009"/>
      <sheetName val="070008"/>
      <sheetName val="070007"/>
      <sheetName val="070006"/>
      <sheetName val="070005"/>
      <sheetName val="070004"/>
      <sheetName val="070003"/>
      <sheetName val="070002"/>
      <sheetName val="070001"/>
      <sheetName val="061227"/>
      <sheetName val="061226"/>
      <sheetName val="061225"/>
      <sheetName val="061201"/>
      <sheetName val="061109"/>
      <sheetName val="061108"/>
      <sheetName val="061107"/>
      <sheetName val="061106"/>
      <sheetName val="061105"/>
      <sheetName val="061104"/>
      <sheetName val="061103"/>
      <sheetName val="061102"/>
      <sheetName val="061101"/>
      <sheetName val="061011"/>
      <sheetName val="061010"/>
      <sheetName val="061009"/>
      <sheetName val="061008"/>
      <sheetName val="061007"/>
      <sheetName val="061006"/>
      <sheetName val="061005"/>
      <sheetName val="061004"/>
      <sheetName val="061003"/>
      <sheetName val="061002"/>
      <sheetName val="061001"/>
      <sheetName val="060919"/>
      <sheetName val="060918"/>
      <sheetName val="060917"/>
      <sheetName val="060916"/>
      <sheetName val="060915"/>
      <sheetName val="060914"/>
      <sheetName val="060913"/>
      <sheetName val="060912"/>
      <sheetName val="060911"/>
      <sheetName val="060910"/>
      <sheetName val="060909"/>
      <sheetName val="060908"/>
      <sheetName val="060830"/>
      <sheetName val="060823"/>
      <sheetName val="060822"/>
      <sheetName val="060818"/>
      <sheetName val="060812"/>
      <sheetName val="060804"/>
      <sheetName val="060724"/>
      <sheetName val="060704"/>
      <sheetName val="060628"/>
      <sheetName val="060609"/>
      <sheetName val="060606"/>
      <sheetName val="060524"/>
      <sheetName val="060522"/>
      <sheetName val="060518"/>
      <sheetName val="060505"/>
      <sheetName val="060420"/>
      <sheetName val="060411"/>
      <sheetName val="060408"/>
      <sheetName val="051025"/>
      <sheetName val="051024"/>
      <sheetName val="051023"/>
      <sheetName val="051021"/>
      <sheetName val="051020"/>
      <sheetName val="051019"/>
      <sheetName val="051018"/>
      <sheetName val="051017"/>
      <sheetName val="051016"/>
      <sheetName val="051015"/>
      <sheetName val="051014"/>
      <sheetName val="051013"/>
      <sheetName val="051011"/>
      <sheetName val="051010"/>
      <sheetName val="051009"/>
      <sheetName val="051008"/>
      <sheetName val="051007"/>
      <sheetName val="Quote"/>
      <sheetName val="Spare Part List"/>
      <sheetName val="051006"/>
      <sheetName val="0901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>
        <row r="7">
          <cell r="A7" t="str">
            <v>Item</v>
          </cell>
          <cell r="B7" t="str">
            <v>Drawing No.</v>
          </cell>
          <cell r="C7" t="str">
            <v>RIL ID</v>
          </cell>
          <cell r="D7" t="str">
            <v>Unit Price</v>
          </cell>
          <cell r="E7" t="str">
            <v>Description</v>
          </cell>
          <cell r="F7" t="str">
            <v>MOQ</v>
          </cell>
          <cell r="G7" t="str">
            <v>Destination</v>
          </cell>
          <cell r="H7" t="str">
            <v>Effective Date from order</v>
          </cell>
          <cell r="I7" t="str">
            <v>Payment Terms</v>
          </cell>
          <cell r="J7" t="str">
            <v>Shipping Terms</v>
          </cell>
          <cell r="K7" t="str">
            <v>Remark</v>
          </cell>
        </row>
        <row r="8">
          <cell r="A8">
            <v>1</v>
          </cell>
          <cell r="B8" t="str">
            <v>00GRT0001FH</v>
          </cell>
          <cell r="C8" t="str">
            <v>PFE-177</v>
          </cell>
          <cell r="D8">
            <v>0.3</v>
          </cell>
          <cell r="E8" t="str">
            <v>Guarantee Envelope</v>
          </cell>
          <cell r="I8" t="str">
            <v>15 days at monthly satement</v>
          </cell>
          <cell r="J8" t="str">
            <v>Ex-Factory</v>
          </cell>
          <cell r="K8" t="str">
            <v>Quotation 060913 2006-Sep-15</v>
          </cell>
        </row>
        <row r="9">
          <cell r="A9">
            <v>2</v>
          </cell>
          <cell r="B9" t="str">
            <v>00PPC1111ZH</v>
          </cell>
          <cell r="C9" t="str">
            <v>PRA-043-B11-3</v>
          </cell>
          <cell r="D9">
            <v>0.08</v>
          </cell>
          <cell r="E9" t="str">
            <v>Poly Cover</v>
          </cell>
          <cell r="I9" t="str">
            <v>15 days at monthly satement</v>
          </cell>
          <cell r="J9" t="str">
            <v>Ex-Factory</v>
          </cell>
          <cell r="K9" t="str">
            <v>Refer to Quotation Record by Ella Chan</v>
          </cell>
        </row>
        <row r="10">
          <cell r="A10">
            <v>3</v>
          </cell>
          <cell r="B10" t="str">
            <v>00PPC1163ZH</v>
          </cell>
          <cell r="C10" t="str">
            <v>PR-237</v>
          </cell>
          <cell r="D10">
            <v>0.1</v>
          </cell>
          <cell r="E10" t="str">
            <v>POLY COVER</v>
          </cell>
          <cell r="I10" t="str">
            <v>15 days at monthly satement</v>
          </cell>
          <cell r="J10" t="str">
            <v>Ex-Factory</v>
          </cell>
          <cell r="K10" t="str">
            <v>15-06/60/070004</v>
          </cell>
        </row>
        <row r="11">
          <cell r="A11">
            <v>4</v>
          </cell>
          <cell r="B11" t="str">
            <v>00PPC3151ZH</v>
          </cell>
          <cell r="C11" t="str">
            <v>PRA-042-B500</v>
          </cell>
          <cell r="D11">
            <v>0.05</v>
          </cell>
          <cell r="E11" t="str">
            <v>Polybag</v>
          </cell>
          <cell r="I11" t="str">
            <v>15 days at monthly satement</v>
          </cell>
          <cell r="J11" t="str">
            <v>Ex-Factory</v>
          </cell>
          <cell r="K11" t="str">
            <v>15-06/16PESHK-S/080014</v>
          </cell>
        </row>
        <row r="12">
          <cell r="A12">
            <v>5</v>
          </cell>
          <cell r="B12" t="str">
            <v>00PPS0159ZH</v>
          </cell>
          <cell r="C12" t="str">
            <v>PRA-008-B12-5/8</v>
          </cell>
          <cell r="D12">
            <v>0.1</v>
          </cell>
          <cell r="E12" t="str">
            <v>Poly Sheet</v>
          </cell>
          <cell r="I12" t="str">
            <v>15 days at monthly satement</v>
          </cell>
          <cell r="J12" t="str">
            <v>Ex-Factory</v>
          </cell>
          <cell r="K12" t="str">
            <v>Refer to Quotation Record by Ella Chan</v>
          </cell>
        </row>
        <row r="13">
          <cell r="A13">
            <v>6</v>
          </cell>
          <cell r="B13" t="str">
            <v>00SHW0609ZH</v>
          </cell>
          <cell r="C13" t="str">
            <v>DI-237</v>
          </cell>
          <cell r="D13">
            <v>0.02</v>
          </cell>
          <cell r="E13" t="str">
            <v>Spak Washer</v>
          </cell>
          <cell r="I13" t="str">
            <v>15 days at monthly satement</v>
          </cell>
          <cell r="J13" t="str">
            <v>Ex-Factory</v>
          </cell>
          <cell r="K13" t="str">
            <v>Refer to Quotation Record by Ella Chan</v>
          </cell>
        </row>
        <row r="14">
          <cell r="A14">
            <v>7</v>
          </cell>
          <cell r="B14" t="str">
            <v>00SHW0611AH</v>
          </cell>
          <cell r="C14" t="str">
            <v>DI-285</v>
          </cell>
          <cell r="D14">
            <v>0.03</v>
          </cell>
          <cell r="E14" t="str">
            <v>SPAR WASHER</v>
          </cell>
          <cell r="I14" t="str">
            <v>15 days at monthly satement</v>
          </cell>
          <cell r="J14" t="str">
            <v>Ex-Factory</v>
          </cell>
          <cell r="K14" t="str">
            <v>15-06/60/070008</v>
          </cell>
        </row>
        <row r="15">
          <cell r="A15">
            <v>8</v>
          </cell>
          <cell r="B15" t="str">
            <v>02PEA2110CH</v>
          </cell>
          <cell r="C15" t="str">
            <v>B701-20-02</v>
          </cell>
          <cell r="D15">
            <v>0.1</v>
          </cell>
          <cell r="E15" t="str">
            <v>Hane Mawaridoma Ita</v>
          </cell>
          <cell r="I15" t="str">
            <v>15 days at monthly satement</v>
          </cell>
          <cell r="J15" t="str">
            <v>Ex-Factory</v>
          </cell>
          <cell r="K15">
            <v>38861</v>
          </cell>
        </row>
        <row r="16">
          <cell r="A16">
            <v>9</v>
          </cell>
          <cell r="B16" t="str">
            <v>03KLW0110BH-N0566</v>
          </cell>
          <cell r="C16" t="str">
            <v>B687-08-01</v>
          </cell>
          <cell r="D16">
            <v>0.56999999999999995</v>
          </cell>
          <cell r="E16" t="str">
            <v>Tray</v>
          </cell>
          <cell r="I16" t="str">
            <v>15 days at monthly satement</v>
          </cell>
          <cell r="J16" t="str">
            <v>Ex-Factory</v>
          </cell>
          <cell r="K16" t="str">
            <v>Refer to Quotation Record by Ella Chan</v>
          </cell>
        </row>
        <row r="17">
          <cell r="A17">
            <v>10</v>
          </cell>
          <cell r="B17" t="str">
            <v>03KLW0112BH-N0566</v>
          </cell>
          <cell r="C17" t="str">
            <v>B687-12-01</v>
          </cell>
          <cell r="D17">
            <v>0.03</v>
          </cell>
          <cell r="E17" t="str">
            <v>Pre Filter Cover B</v>
          </cell>
          <cell r="I17" t="str">
            <v>15 days at monthly satement</v>
          </cell>
          <cell r="J17" t="str">
            <v>Ex-Factory</v>
          </cell>
          <cell r="K17" t="str">
            <v>Refer to Quotation Record by Ella Chan</v>
          </cell>
        </row>
        <row r="18">
          <cell r="A18">
            <v>11</v>
          </cell>
          <cell r="B18" t="str">
            <v>03KLW0501AH-N0566</v>
          </cell>
          <cell r="C18" t="str">
            <v>B687-14-01</v>
          </cell>
          <cell r="D18">
            <v>0.1</v>
          </cell>
          <cell r="E18" t="str">
            <v>Jokin Case A</v>
          </cell>
          <cell r="I18" t="str">
            <v>15 days at monthly satement</v>
          </cell>
          <cell r="J18" t="str">
            <v>Ex-Factory</v>
          </cell>
          <cell r="K18" t="str">
            <v>Refer to Quotation Record by Ella Chan</v>
          </cell>
        </row>
        <row r="19">
          <cell r="A19">
            <v>12</v>
          </cell>
          <cell r="B19" t="str">
            <v>03KLW0502AH-N0566</v>
          </cell>
          <cell r="C19" t="str">
            <v>B687-15-01</v>
          </cell>
          <cell r="D19">
            <v>0.1</v>
          </cell>
          <cell r="E19" t="str">
            <v>Jokin Case B</v>
          </cell>
          <cell r="I19" t="str">
            <v>15 days at monthly satement</v>
          </cell>
          <cell r="J19" t="str">
            <v>Ex-Factory</v>
          </cell>
          <cell r="K19" t="str">
            <v>Refer to Quotation Record by Ella Chan</v>
          </cell>
        </row>
        <row r="20">
          <cell r="A20">
            <v>13</v>
          </cell>
          <cell r="B20" t="str">
            <v>03KLW0520CH</v>
          </cell>
          <cell r="C20" t="str">
            <v>S68718-Y75</v>
          </cell>
          <cell r="D20">
            <v>1.86</v>
          </cell>
          <cell r="E20" t="str">
            <v>Jokin Unit</v>
          </cell>
          <cell r="I20" t="str">
            <v>15 days at monthly satement</v>
          </cell>
          <cell r="J20" t="str">
            <v>Ex-Factory</v>
          </cell>
          <cell r="K20" t="str">
            <v>Refer to Quotation Record by Ella Chan</v>
          </cell>
        </row>
        <row r="21">
          <cell r="A21">
            <v>14</v>
          </cell>
          <cell r="B21" t="str">
            <v>03KLW0601AH</v>
          </cell>
          <cell r="C21" t="str">
            <v>S68718-Y13A</v>
          </cell>
          <cell r="D21">
            <v>0.7</v>
          </cell>
          <cell r="E21" t="str">
            <v>Tank</v>
          </cell>
          <cell r="I21" t="str">
            <v>15 days at monthly satement</v>
          </cell>
          <cell r="J21" t="str">
            <v>Ex-Factory</v>
          </cell>
          <cell r="K21" t="str">
            <v>Refer to Quotation Record by Ella Chan</v>
          </cell>
        </row>
        <row r="22">
          <cell r="A22">
            <v>15</v>
          </cell>
          <cell r="B22" t="str">
            <v>03KLW0610DH</v>
          </cell>
          <cell r="C22" t="str">
            <v>S68718-Y13</v>
          </cell>
          <cell r="D22">
            <v>0.95</v>
          </cell>
          <cell r="E22" t="str">
            <v>Tank Ass</v>
          </cell>
          <cell r="I22" t="str">
            <v>15 days at monthly satement</v>
          </cell>
          <cell r="J22" t="str">
            <v>Ex-Factory</v>
          </cell>
          <cell r="K22" t="str">
            <v>Refer to Quotation Record by Ella Chan</v>
          </cell>
        </row>
        <row r="23">
          <cell r="A23">
            <v>16</v>
          </cell>
          <cell r="B23" t="str">
            <v>03KLW1410DH-N0999</v>
          </cell>
          <cell r="C23" t="str">
            <v>S68718-Y27</v>
          </cell>
          <cell r="D23">
            <v>0.18</v>
          </cell>
          <cell r="E23" t="str">
            <v>Valve Ass</v>
          </cell>
          <cell r="I23" t="str">
            <v>15 days at monthly satement</v>
          </cell>
          <cell r="J23" t="str">
            <v>Ex-Factory</v>
          </cell>
          <cell r="K23" t="str">
            <v>Refer to Quotation Record by Ella Chan</v>
          </cell>
        </row>
        <row r="24">
          <cell r="A24">
            <v>17</v>
          </cell>
          <cell r="B24" t="str">
            <v>03KLW1520ZH</v>
          </cell>
          <cell r="C24" t="str">
            <v>B687-37-01</v>
          </cell>
          <cell r="D24">
            <v>7.0000000000000007E-2</v>
          </cell>
          <cell r="E24" t="str">
            <v>Earth Tanshi</v>
          </cell>
          <cell r="I24" t="str">
            <v>15 days at monthly satement</v>
          </cell>
          <cell r="J24" t="str">
            <v>Ex-Factory</v>
          </cell>
          <cell r="K24" t="str">
            <v>Refer to Quotation Record by Ella Chan</v>
          </cell>
        </row>
        <row r="25">
          <cell r="A25">
            <v>18</v>
          </cell>
          <cell r="B25" t="str">
            <v>03KLW1550ZH</v>
          </cell>
          <cell r="C25" t="str">
            <v>S68718-Y60</v>
          </cell>
          <cell r="D25">
            <v>0.56000000000000005</v>
          </cell>
          <cell r="E25" t="str">
            <v>Denkyoku Frame Ass</v>
          </cell>
          <cell r="I25" t="str">
            <v>15 days at monthly satement</v>
          </cell>
          <cell r="J25" t="str">
            <v>Ex-Factory</v>
          </cell>
          <cell r="K25" t="str">
            <v>Refer to Quotation Record by Ella Chan</v>
          </cell>
        </row>
        <row r="26">
          <cell r="A26">
            <v>19</v>
          </cell>
          <cell r="B26" t="str">
            <v>03KLW3801AH</v>
          </cell>
          <cell r="C26" t="str">
            <v>S68718-Y01A</v>
          </cell>
          <cell r="D26">
            <v>1.5</v>
          </cell>
          <cell r="E26" t="str">
            <v>Heater Kumi</v>
          </cell>
          <cell r="I26" t="str">
            <v>15 days at monthly satement</v>
          </cell>
          <cell r="J26" t="str">
            <v>Ex-Factory</v>
          </cell>
          <cell r="K26" t="str">
            <v>Refer to Quotation Record by Ella Chan</v>
          </cell>
        </row>
        <row r="27">
          <cell r="A27">
            <v>20</v>
          </cell>
          <cell r="B27" t="str">
            <v>03KLY0008AH-N0566</v>
          </cell>
          <cell r="C27" t="str">
            <v>PE-1258</v>
          </cell>
          <cell r="D27">
            <v>0.2</v>
          </cell>
          <cell r="E27" t="str">
            <v>Notice Label D</v>
          </cell>
          <cell r="I27" t="str">
            <v>15 days at monthly satement</v>
          </cell>
          <cell r="J27" t="str">
            <v>Ex-Factory</v>
          </cell>
          <cell r="K27" t="str">
            <v>Refer to Quotation Record by Ella Chan</v>
          </cell>
        </row>
        <row r="28">
          <cell r="A28">
            <v>21</v>
          </cell>
          <cell r="B28" t="str">
            <v>03KLY0090AH-N0558</v>
          </cell>
          <cell r="C28" t="str">
            <v>PE-1251</v>
          </cell>
          <cell r="D28">
            <v>0.05</v>
          </cell>
          <cell r="E28" t="str">
            <v>Chuui Label C</v>
          </cell>
          <cell r="I28" t="str">
            <v>15 days at monthly satement</v>
          </cell>
          <cell r="J28" t="str">
            <v>Ex-Factory</v>
          </cell>
          <cell r="K28" t="str">
            <v>Refer to Quotation Record by Ella Chan</v>
          </cell>
        </row>
        <row r="29">
          <cell r="A29">
            <v>22</v>
          </cell>
          <cell r="B29" t="str">
            <v>03KLY0090AH-N0566</v>
          </cell>
          <cell r="C29" t="str">
            <v>PE-1252</v>
          </cell>
          <cell r="D29">
            <v>0.05</v>
          </cell>
          <cell r="E29" t="str">
            <v>Chuui Label C</v>
          </cell>
          <cell r="I29" t="str">
            <v>15 days at monthly satement</v>
          </cell>
          <cell r="J29" t="str">
            <v>Ex-Factory</v>
          </cell>
          <cell r="K29" t="str">
            <v>Qu050920R1-10 2005-Sep-28</v>
          </cell>
        </row>
        <row r="30">
          <cell r="A30">
            <v>23</v>
          </cell>
          <cell r="B30" t="str">
            <v>03KLY0609ZH</v>
          </cell>
          <cell r="C30" t="str">
            <v>PE-1381A</v>
          </cell>
          <cell r="D30">
            <v>0.04</v>
          </cell>
          <cell r="E30" t="str">
            <v>Tank Label</v>
          </cell>
          <cell r="I30" t="str">
            <v>15 days at monthly satement</v>
          </cell>
          <cell r="J30" t="str">
            <v>Ex-Factory</v>
          </cell>
          <cell r="K30" t="str">
            <v>Refer to Quotation Record by Ella Chan</v>
          </cell>
        </row>
        <row r="31">
          <cell r="A31">
            <v>24</v>
          </cell>
          <cell r="B31" t="str">
            <v>03KLY2300AH</v>
          </cell>
          <cell r="C31" t="str">
            <v>CL-277</v>
          </cell>
          <cell r="D31">
            <v>4.5</v>
          </cell>
          <cell r="E31" t="str">
            <v>Motor Kumi</v>
          </cell>
          <cell r="I31" t="str">
            <v>15 days at monthly satement</v>
          </cell>
          <cell r="J31" t="str">
            <v>Ex-Factory</v>
          </cell>
          <cell r="K31" t="str">
            <v>Refer to Quotation Record by Ella Chan</v>
          </cell>
        </row>
        <row r="32">
          <cell r="A32">
            <v>25</v>
          </cell>
          <cell r="B32" t="str">
            <v>03KLY8770ZH</v>
          </cell>
          <cell r="C32" t="str">
            <v>PF-753A</v>
          </cell>
          <cell r="D32">
            <v>0.18</v>
          </cell>
          <cell r="E32" t="str">
            <v>Torisetsu</v>
          </cell>
          <cell r="I32" t="str">
            <v>15 days at monthly satement</v>
          </cell>
          <cell r="J32" t="str">
            <v>Ex-Factory</v>
          </cell>
          <cell r="K32" t="str">
            <v>Refer to Quotation Record by Ella Chan</v>
          </cell>
        </row>
        <row r="33">
          <cell r="A33">
            <v>26</v>
          </cell>
          <cell r="B33" t="str">
            <v>03KLZ0001ZH-N0566</v>
          </cell>
          <cell r="C33" t="str">
            <v>PE-1689</v>
          </cell>
          <cell r="D33">
            <v>0.13</v>
          </cell>
          <cell r="E33" t="str">
            <v>Meiban</v>
          </cell>
          <cell r="I33" t="str">
            <v>15 days at monthly satement</v>
          </cell>
          <cell r="J33" t="str">
            <v>Ex-Factory</v>
          </cell>
          <cell r="K33" t="str">
            <v>Refer to Quotation Record by Ella Chan</v>
          </cell>
        </row>
        <row r="34">
          <cell r="A34">
            <v>27</v>
          </cell>
          <cell r="B34" t="str">
            <v>03KLZ0002ZH</v>
          </cell>
          <cell r="C34" t="str">
            <v>PE-1639</v>
          </cell>
          <cell r="D34">
            <v>0.13</v>
          </cell>
          <cell r="E34" t="str">
            <v>Notice Label A</v>
          </cell>
          <cell r="I34" t="str">
            <v>15 days at monthly satement</v>
          </cell>
          <cell r="J34" t="str">
            <v>Ex-Factory</v>
          </cell>
          <cell r="K34" t="str">
            <v>Refer to Quotation Record by Ella Chan</v>
          </cell>
        </row>
        <row r="35">
          <cell r="A35">
            <v>28</v>
          </cell>
          <cell r="B35" t="str">
            <v>03KLZ0009ZH-N0566</v>
          </cell>
          <cell r="C35" t="str">
            <v>PE-1690</v>
          </cell>
          <cell r="D35">
            <v>0.15</v>
          </cell>
          <cell r="E35" t="str">
            <v>Notice Label E</v>
          </cell>
          <cell r="I35" t="str">
            <v>15 days at monthly satement</v>
          </cell>
          <cell r="J35" t="str">
            <v>Ex-Factory</v>
          </cell>
          <cell r="K35" t="str">
            <v>Refer to Quotation Record by Ella Chan</v>
          </cell>
        </row>
        <row r="36">
          <cell r="A36">
            <v>29</v>
          </cell>
          <cell r="B36" t="str">
            <v>03KLZ0100CH-N0566</v>
          </cell>
          <cell r="C36" t="str">
            <v>S74518-Y26B</v>
          </cell>
          <cell r="D36">
            <v>3.25</v>
          </cell>
          <cell r="E36" t="str">
            <v>Body Ass</v>
          </cell>
          <cell r="I36" t="str">
            <v>15 days at monthly satement</v>
          </cell>
          <cell r="J36" t="str">
            <v>Ex-Factory</v>
          </cell>
          <cell r="K36" t="str">
            <v>Qu050714-1, 2005-Jul-14</v>
          </cell>
        </row>
        <row r="37">
          <cell r="A37">
            <v>30</v>
          </cell>
          <cell r="B37" t="str">
            <v>03KLZ0101AH-N0566</v>
          </cell>
          <cell r="C37" t="str">
            <v>B745-01-01</v>
          </cell>
          <cell r="D37">
            <v>3</v>
          </cell>
          <cell r="E37" t="str">
            <v>Body</v>
          </cell>
          <cell r="I37" t="str">
            <v>15 days at monthly satement</v>
          </cell>
          <cell r="J37" t="str">
            <v>Ex-Factory</v>
          </cell>
          <cell r="K37" t="str">
            <v>Refer to Quotation Record by Ella Chan</v>
          </cell>
        </row>
        <row r="38">
          <cell r="A38">
            <v>31</v>
          </cell>
          <cell r="B38" t="str">
            <v>03KLZ0103AH-N0566</v>
          </cell>
          <cell r="C38" t="str">
            <v>B745-15-01</v>
          </cell>
          <cell r="D38">
            <v>1.26</v>
          </cell>
          <cell r="E38" t="str">
            <v>Rear Panel</v>
          </cell>
          <cell r="I38" t="str">
            <v>15 days at monthly satement</v>
          </cell>
          <cell r="J38" t="str">
            <v>Ex-Factory</v>
          </cell>
          <cell r="K38" t="str">
            <v>Refer to Quotation Record by Ella Chan</v>
          </cell>
        </row>
        <row r="39">
          <cell r="A39">
            <v>32</v>
          </cell>
          <cell r="B39" t="str">
            <v>03KLZ0104BH-B0400</v>
          </cell>
          <cell r="C39" t="str">
            <v>B745-09-02</v>
          </cell>
          <cell r="D39">
            <v>0.3</v>
          </cell>
          <cell r="E39" t="str">
            <v>Tank Cover</v>
          </cell>
          <cell r="I39" t="str">
            <v>15 days at monthly satement</v>
          </cell>
          <cell r="J39" t="str">
            <v>Ex-Factory</v>
          </cell>
          <cell r="K39" t="str">
            <v>Refer to Quotation Record by Ella Chan</v>
          </cell>
        </row>
        <row r="40">
          <cell r="A40">
            <v>33</v>
          </cell>
          <cell r="B40" t="str">
            <v>03KLZ0104CH-N0566</v>
          </cell>
          <cell r="C40" t="str">
            <v>B745-09-01</v>
          </cell>
          <cell r="D40">
            <v>0.3</v>
          </cell>
          <cell r="E40" t="str">
            <v>Tank Cover</v>
          </cell>
          <cell r="I40" t="str">
            <v>15 days at monthly satement</v>
          </cell>
          <cell r="J40" t="str">
            <v>Ex-Factory</v>
          </cell>
          <cell r="K40" t="str">
            <v>Refer to Quotation Record by Ella Chan</v>
          </cell>
        </row>
        <row r="41">
          <cell r="A41">
            <v>34</v>
          </cell>
          <cell r="B41" t="str">
            <v>03KLZ0106AH-N0566</v>
          </cell>
          <cell r="C41" t="str">
            <v>B745-08-01</v>
          </cell>
          <cell r="D41">
            <v>0.28000000000000003</v>
          </cell>
          <cell r="E41" t="str">
            <v>Casing Cover</v>
          </cell>
          <cell r="I41" t="str">
            <v>15 days at monthly satement</v>
          </cell>
          <cell r="J41" t="str">
            <v>Ex-Factory</v>
          </cell>
          <cell r="K41" t="str">
            <v>Refer to Quotation Record by Ella Chan</v>
          </cell>
        </row>
        <row r="42">
          <cell r="A42">
            <v>35</v>
          </cell>
          <cell r="B42" t="str">
            <v>03KLZ0109BH-B0402</v>
          </cell>
          <cell r="C42" t="str">
            <v>B745-10-04</v>
          </cell>
          <cell r="D42">
            <v>0.56000000000000005</v>
          </cell>
          <cell r="E42" t="str">
            <v>Suii Panel</v>
          </cell>
          <cell r="I42" t="str">
            <v>15 days at monthly satement</v>
          </cell>
          <cell r="J42" t="str">
            <v>Ex-Factory</v>
          </cell>
          <cell r="K42" t="str">
            <v>Refer to Quotation Record by Ella Chan</v>
          </cell>
        </row>
        <row r="43">
          <cell r="A43">
            <v>36</v>
          </cell>
          <cell r="B43" t="str">
            <v>03KLZ0109AH-G0271</v>
          </cell>
          <cell r="C43" t="str">
            <v>B745-10-01</v>
          </cell>
          <cell r="D43">
            <v>0.56000000000000005</v>
          </cell>
          <cell r="E43" t="str">
            <v>Suii Panel</v>
          </cell>
          <cell r="I43" t="str">
            <v>15 days at monthly satement</v>
          </cell>
          <cell r="J43" t="str">
            <v>Ex-Factory</v>
          </cell>
          <cell r="K43" t="str">
            <v>Refer to Quotation Record by Ella Chan</v>
          </cell>
        </row>
        <row r="44">
          <cell r="A44">
            <v>37</v>
          </cell>
          <cell r="B44" t="str">
            <v>03KLZ0109AH-R0254</v>
          </cell>
          <cell r="C44" t="str">
            <v>B745-10-02</v>
          </cell>
          <cell r="D44">
            <v>0.56000000000000005</v>
          </cell>
          <cell r="E44" t="str">
            <v>Suii Panel</v>
          </cell>
          <cell r="I44" t="str">
            <v>15 days at monthly satement</v>
          </cell>
          <cell r="J44" t="str">
            <v>Ex-Factory</v>
          </cell>
          <cell r="K44" t="str">
            <v>Refer to Quotation Record by Ella Chan</v>
          </cell>
        </row>
        <row r="45">
          <cell r="A45">
            <v>38</v>
          </cell>
          <cell r="B45" t="str">
            <v>03KLZ0109AH-R0265</v>
          </cell>
          <cell r="C45" t="str">
            <v>B745-10-03</v>
          </cell>
          <cell r="D45">
            <v>0.56000000000000005</v>
          </cell>
          <cell r="E45" t="str">
            <v>Suii Panel</v>
          </cell>
          <cell r="I45" t="str">
            <v>15 days at monthly satement</v>
          </cell>
          <cell r="J45" t="str">
            <v>Ex-Factory</v>
          </cell>
          <cell r="K45" t="str">
            <v>Qu050714-1, 2005-Jul-14</v>
          </cell>
        </row>
        <row r="46">
          <cell r="A46">
            <v>39</v>
          </cell>
          <cell r="B46" t="str">
            <v>03KLZ0109BH B0409</v>
          </cell>
          <cell r="C46" t="str">
            <v>B745-10-05</v>
          </cell>
          <cell r="D46">
            <v>0.56000000000000005</v>
          </cell>
          <cell r="E46" t="str">
            <v>SUII PANEL</v>
          </cell>
          <cell r="I46" t="str">
            <v>15 days at monthly satement</v>
          </cell>
          <cell r="J46" t="str">
            <v>Ex-Factory</v>
          </cell>
        </row>
        <row r="47">
          <cell r="A47">
            <v>40</v>
          </cell>
          <cell r="B47" t="str">
            <v>03KLZ0109BH R0267</v>
          </cell>
          <cell r="C47" t="str">
            <v>B745-10-06</v>
          </cell>
          <cell r="D47">
            <v>0.56000000000000005</v>
          </cell>
          <cell r="E47" t="str">
            <v>SUII PANEL</v>
          </cell>
          <cell r="I47" t="str">
            <v>15 days at monthly satement</v>
          </cell>
          <cell r="J47" t="str">
            <v>Ex-Factory</v>
          </cell>
        </row>
        <row r="48">
          <cell r="A48">
            <v>41</v>
          </cell>
          <cell r="B48" t="str">
            <v>03KLZ0110BH-B0400</v>
          </cell>
          <cell r="C48" t="str">
            <v>B745-13-02</v>
          </cell>
          <cell r="D48">
            <v>2.1</v>
          </cell>
          <cell r="E48" t="str">
            <v>Tray</v>
          </cell>
          <cell r="I48" t="str">
            <v>15 days at monthly satement</v>
          </cell>
          <cell r="J48" t="str">
            <v>Ex-Factory</v>
          </cell>
          <cell r="K48" t="str">
            <v>Refer to Quotation Record by Ella Chan</v>
          </cell>
        </row>
        <row r="49">
          <cell r="A49">
            <v>42</v>
          </cell>
          <cell r="B49" t="str">
            <v>03KLZ0110BH-N0566</v>
          </cell>
          <cell r="C49" t="str">
            <v>B745-13-01</v>
          </cell>
          <cell r="D49">
            <v>2.1</v>
          </cell>
          <cell r="E49" t="str">
            <v>Tray</v>
          </cell>
          <cell r="I49" t="str">
            <v>15 days at monthly satement</v>
          </cell>
          <cell r="J49" t="str">
            <v>Ex-Factory</v>
          </cell>
          <cell r="K49" t="str">
            <v>Refer to Quotation Record by Ella Chan</v>
          </cell>
        </row>
        <row r="50">
          <cell r="A50">
            <v>43</v>
          </cell>
          <cell r="B50" t="str">
            <v>03KLZ0111AH-B0400</v>
          </cell>
          <cell r="C50" t="str">
            <v>B745-07-02</v>
          </cell>
          <cell r="D50">
            <v>0.13</v>
          </cell>
          <cell r="E50" t="str">
            <v>Pre Filter Cover</v>
          </cell>
          <cell r="I50" t="str">
            <v>15 days at monthly satement</v>
          </cell>
          <cell r="J50" t="str">
            <v>Ex-Factory</v>
          </cell>
          <cell r="K50" t="str">
            <v>Refer to Quotation Record by Ella Chan</v>
          </cell>
        </row>
        <row r="51">
          <cell r="A51">
            <v>44</v>
          </cell>
          <cell r="B51" t="str">
            <v>03KLZ0111BH-N0566</v>
          </cell>
          <cell r="C51" t="str">
            <v>B745-07-01</v>
          </cell>
          <cell r="D51">
            <v>0.13</v>
          </cell>
          <cell r="E51" t="str">
            <v>Pre Filter Cover</v>
          </cell>
          <cell r="I51" t="str">
            <v>15 days at monthly satement</v>
          </cell>
          <cell r="J51" t="str">
            <v>Ex-Factory</v>
          </cell>
          <cell r="K51" t="str">
            <v>Refer to Quotation Record by Ella Chan</v>
          </cell>
        </row>
        <row r="52">
          <cell r="A52">
            <v>45</v>
          </cell>
          <cell r="B52" t="str">
            <v>03KLZ0112DH</v>
          </cell>
          <cell r="C52" t="str">
            <v>S77618-Y08</v>
          </cell>
          <cell r="D52">
            <v>0.83</v>
          </cell>
          <cell r="E52" t="str">
            <v>Pre Filter</v>
          </cell>
          <cell r="I52" t="str">
            <v>15 days at monthly satement</v>
          </cell>
          <cell r="J52" t="str">
            <v>Ex-Factory</v>
          </cell>
          <cell r="K52" t="str">
            <v>Refer to Quotation Record by Ella Chan</v>
          </cell>
        </row>
        <row r="53">
          <cell r="A53">
            <v>46</v>
          </cell>
          <cell r="B53" t="str">
            <v>03KLZ0120BH-SG118</v>
          </cell>
          <cell r="C53" t="str">
            <v>S74518-Y26</v>
          </cell>
          <cell r="D53">
            <v>1.46</v>
          </cell>
          <cell r="E53" t="str">
            <v>Front Panel Ass</v>
          </cell>
          <cell r="I53" t="str">
            <v>15 days at monthly satement</v>
          </cell>
          <cell r="J53" t="str">
            <v>Ex-Factory</v>
          </cell>
          <cell r="K53" t="str">
            <v>Refer to Quotation Record by Ella Chan</v>
          </cell>
        </row>
        <row r="54">
          <cell r="A54">
            <v>47</v>
          </cell>
          <cell r="B54" t="str">
            <v>03KLZ0120BH-SR204</v>
          </cell>
          <cell r="C54" t="str">
            <v>S745A18-Y26</v>
          </cell>
          <cell r="D54">
            <v>1.46</v>
          </cell>
          <cell r="E54" t="str">
            <v>Front Panel Ass</v>
          </cell>
          <cell r="I54" t="str">
            <v>15 days at monthly satement</v>
          </cell>
          <cell r="J54" t="str">
            <v>Ex-Factory</v>
          </cell>
          <cell r="K54" t="str">
            <v>Refer to Quotation Record by Ella Chan</v>
          </cell>
        </row>
        <row r="55">
          <cell r="A55">
            <v>48</v>
          </cell>
          <cell r="B55" t="str">
            <v>03KLZ0122AH-SG118</v>
          </cell>
          <cell r="C55" t="str">
            <v>PE-1582</v>
          </cell>
          <cell r="D55">
            <v>0.3</v>
          </cell>
          <cell r="E55" t="str">
            <v>Front Panel Sheet</v>
          </cell>
          <cell r="I55" t="str">
            <v>15 days at monthly satement</v>
          </cell>
          <cell r="J55" t="str">
            <v>Ex-Factory</v>
          </cell>
          <cell r="K55" t="str">
            <v>Refer to Quotation Record by Ella Chan</v>
          </cell>
        </row>
        <row r="56">
          <cell r="A56">
            <v>49</v>
          </cell>
          <cell r="B56" t="str">
            <v>03KLZ0122AH-SR204</v>
          </cell>
          <cell r="C56" t="str">
            <v>PE-1585</v>
          </cell>
          <cell r="D56">
            <v>0.3</v>
          </cell>
          <cell r="E56" t="str">
            <v>Front Panel Sheet</v>
          </cell>
          <cell r="I56" t="str">
            <v>15 days at monthly satement</v>
          </cell>
          <cell r="J56" t="str">
            <v>Ex-Factory</v>
          </cell>
          <cell r="K56" t="str">
            <v>Refer to Quotation Record by Ella Chan</v>
          </cell>
        </row>
        <row r="57">
          <cell r="A57">
            <v>50</v>
          </cell>
          <cell r="B57" t="str">
            <v>03KLZ0125BH-B0400</v>
          </cell>
          <cell r="C57" t="str">
            <v>S776B-18-26A</v>
          </cell>
          <cell r="D57">
            <v>1.64</v>
          </cell>
          <cell r="E57" t="str">
            <v>Rear Panel Ass</v>
          </cell>
          <cell r="I57" t="str">
            <v>15 days at monthly satement</v>
          </cell>
          <cell r="J57" t="str">
            <v>Ex-Factory</v>
          </cell>
          <cell r="K57" t="str">
            <v>Refer to Quotation Record by Ella Chan</v>
          </cell>
        </row>
        <row r="58">
          <cell r="A58">
            <v>51</v>
          </cell>
          <cell r="B58" t="str">
            <v>03KLZ0125BH-N0566</v>
          </cell>
          <cell r="C58" t="str">
            <v>S74518-Y26A</v>
          </cell>
          <cell r="D58">
            <v>1.64</v>
          </cell>
          <cell r="E58" t="str">
            <v>Rear Panel Ass</v>
          </cell>
          <cell r="I58" t="str">
            <v>15 days at monthly satement</v>
          </cell>
          <cell r="J58" t="str">
            <v>Ex-Factory</v>
          </cell>
          <cell r="K58" t="str">
            <v>Refer to Quotation Record by Ella Chan</v>
          </cell>
        </row>
        <row r="59">
          <cell r="A59">
            <v>52</v>
          </cell>
          <cell r="B59" t="str">
            <v>03KLZ0130DH-N0566</v>
          </cell>
          <cell r="C59" t="str">
            <v>B745-12-01</v>
          </cell>
          <cell r="D59">
            <v>0.64</v>
          </cell>
          <cell r="E59" t="str">
            <v>Switch Box</v>
          </cell>
          <cell r="H59">
            <v>39751</v>
          </cell>
          <cell r="I59" t="str">
            <v>15 days at monthly satement</v>
          </cell>
          <cell r="J59" t="str">
            <v>Ex-Factory</v>
          </cell>
          <cell r="K59" t="str">
            <v>15-06/16 PESHK/080080S</v>
          </cell>
        </row>
        <row r="60">
          <cell r="A60">
            <v>53</v>
          </cell>
          <cell r="B60" t="str">
            <v>03KLZ0133AH-N0566</v>
          </cell>
          <cell r="C60" t="str">
            <v>PE-1613</v>
          </cell>
          <cell r="D60">
            <v>0.97</v>
          </cell>
          <cell r="E60" t="str">
            <v>Switch Panel</v>
          </cell>
          <cell r="I60" t="str">
            <v>15 days at monthly satement</v>
          </cell>
          <cell r="J60" t="str">
            <v>Ex-Factory</v>
          </cell>
          <cell r="K60" t="str">
            <v>Refer to Quotation Record by Ella Chan</v>
          </cell>
        </row>
        <row r="61">
          <cell r="A61">
            <v>54</v>
          </cell>
          <cell r="B61" t="str">
            <v>03KLZ0141AH B0412</v>
          </cell>
          <cell r="C61" t="str">
            <v>B745-05-05</v>
          </cell>
          <cell r="D61">
            <v>0.26</v>
          </cell>
          <cell r="E61" t="str">
            <v>FUKIDASHI NOZZLE</v>
          </cell>
          <cell r="I61" t="str">
            <v>15 days at monthly satement</v>
          </cell>
          <cell r="J61" t="str">
            <v>Ex-Factory</v>
          </cell>
        </row>
        <row r="62">
          <cell r="A62">
            <v>55</v>
          </cell>
          <cell r="B62" t="str">
            <v>03KLZ0141AH R0270</v>
          </cell>
          <cell r="C62" t="str">
            <v>B745-05-06</v>
          </cell>
          <cell r="D62">
            <v>0.26</v>
          </cell>
          <cell r="E62" t="str">
            <v>FUKIDASHI NOZZLE</v>
          </cell>
          <cell r="I62" t="str">
            <v>15 days at monthly satement</v>
          </cell>
          <cell r="J62" t="str">
            <v>Ex-Factory</v>
          </cell>
        </row>
        <row r="63">
          <cell r="A63">
            <v>56</v>
          </cell>
          <cell r="B63" t="str">
            <v>03KLZ0141AH-B0401</v>
          </cell>
          <cell r="C63" t="str">
            <v>B745-05-04</v>
          </cell>
          <cell r="D63">
            <v>0.26</v>
          </cell>
          <cell r="E63" t="str">
            <v>Fukidashi Nozzle</v>
          </cell>
          <cell r="I63" t="str">
            <v>15 days at monthly satement</v>
          </cell>
          <cell r="J63" t="str">
            <v>Ex-Factory</v>
          </cell>
          <cell r="K63" t="str">
            <v>Refer to Quotation Record by Ella Chan</v>
          </cell>
        </row>
        <row r="64">
          <cell r="A64">
            <v>57</v>
          </cell>
          <cell r="B64" t="str">
            <v>03KLZ0141AH-G0272</v>
          </cell>
          <cell r="C64" t="str">
            <v>B745-05-01</v>
          </cell>
          <cell r="D64">
            <v>0.26</v>
          </cell>
          <cell r="E64" t="str">
            <v>Fukidashi Nozzle</v>
          </cell>
          <cell r="I64" t="str">
            <v>15 days at monthly satement</v>
          </cell>
          <cell r="J64" t="str">
            <v>Ex-Factory</v>
          </cell>
          <cell r="K64" t="str">
            <v>Refer to Quotation Record by Ella Chan</v>
          </cell>
        </row>
        <row r="65">
          <cell r="A65">
            <v>58</v>
          </cell>
          <cell r="B65" t="str">
            <v>03KLZ0141AH-R0255</v>
          </cell>
          <cell r="C65" t="str">
            <v>B745-05-02</v>
          </cell>
          <cell r="D65">
            <v>0.26</v>
          </cell>
          <cell r="E65" t="str">
            <v>Fukidashi Nozzle</v>
          </cell>
          <cell r="I65" t="str">
            <v>15 days at monthly satement</v>
          </cell>
          <cell r="J65" t="str">
            <v>Ex-Factory</v>
          </cell>
          <cell r="K65" t="str">
            <v>Refer to Quotation Record by Ella Chan</v>
          </cell>
        </row>
        <row r="66">
          <cell r="A66">
            <v>59</v>
          </cell>
          <cell r="B66" t="str">
            <v>03KLZ0141AH-R0266</v>
          </cell>
          <cell r="C66" t="str">
            <v>B745-05-03</v>
          </cell>
          <cell r="D66">
            <v>0.26</v>
          </cell>
          <cell r="E66" t="str">
            <v>Fukidashi Nozzle</v>
          </cell>
          <cell r="I66" t="str">
            <v>15 days at monthly satement</v>
          </cell>
          <cell r="J66" t="str">
            <v>Ex-Factory</v>
          </cell>
          <cell r="K66" t="str">
            <v>Refer to Quotation Record by Ella Chan</v>
          </cell>
        </row>
        <row r="67">
          <cell r="A67">
            <v>60</v>
          </cell>
          <cell r="B67" t="str">
            <v>03KLZ0142AH-B0400</v>
          </cell>
          <cell r="C67" t="str">
            <v>B745-06-02</v>
          </cell>
          <cell r="D67">
            <v>0.1</v>
          </cell>
          <cell r="E67" t="str">
            <v>Top Cover</v>
          </cell>
          <cell r="I67" t="str">
            <v>15 days at monthly satement</v>
          </cell>
          <cell r="J67" t="str">
            <v>Ex-Factory</v>
          </cell>
          <cell r="K67" t="str">
            <v>Refer to Quotation Record by Ella Chan</v>
          </cell>
        </row>
        <row r="68">
          <cell r="A68">
            <v>61</v>
          </cell>
          <cell r="B68" t="str">
            <v>03KLZ0142DH-N0566</v>
          </cell>
          <cell r="C68" t="str">
            <v>B745-06-01</v>
          </cell>
          <cell r="D68">
            <v>0.1</v>
          </cell>
          <cell r="E68" t="str">
            <v>Top Cover</v>
          </cell>
          <cell r="I68" t="str">
            <v>15 days at monthly satement</v>
          </cell>
          <cell r="J68" t="str">
            <v>Ex-Factory</v>
          </cell>
          <cell r="K68" t="str">
            <v>Refer to Quotation Record by Ella Chan</v>
          </cell>
        </row>
        <row r="69">
          <cell r="A69">
            <v>62</v>
          </cell>
          <cell r="B69" t="str">
            <v>03KLZ0145ZH-B0400</v>
          </cell>
          <cell r="C69" t="str">
            <v>B745-17-02</v>
          </cell>
          <cell r="D69">
            <v>0.26</v>
          </cell>
          <cell r="E69" t="str">
            <v>Duct</v>
          </cell>
          <cell r="I69" t="str">
            <v>15 days at monthly satement</v>
          </cell>
          <cell r="J69" t="str">
            <v>Ex-Factory</v>
          </cell>
          <cell r="K69" t="str">
            <v>Refer to Quotation Record by Ella Chan</v>
          </cell>
        </row>
        <row r="70">
          <cell r="A70">
            <v>63</v>
          </cell>
          <cell r="B70" t="str">
            <v>03KLZ0145AH-N0566</v>
          </cell>
          <cell r="C70" t="str">
            <v>B745-17-01</v>
          </cell>
          <cell r="D70">
            <v>0.26</v>
          </cell>
          <cell r="E70" t="str">
            <v>Duct</v>
          </cell>
          <cell r="H70">
            <v>39780</v>
          </cell>
          <cell r="I70" t="str">
            <v>15 days at monthly satement</v>
          </cell>
          <cell r="J70" t="str">
            <v>Ex-Factory</v>
          </cell>
          <cell r="K70" t="str">
            <v>15-06/16 PESHK /080080S</v>
          </cell>
        </row>
        <row r="71">
          <cell r="A71">
            <v>64</v>
          </cell>
          <cell r="B71" t="str">
            <v>03KLZ0152CH</v>
          </cell>
          <cell r="C71" t="str">
            <v>S74518-Y28B</v>
          </cell>
          <cell r="D71">
            <v>0.3</v>
          </cell>
          <cell r="E71" t="str">
            <v>T.M. Lead Ass</v>
          </cell>
          <cell r="I71" t="str">
            <v>15 days at monthly satement</v>
          </cell>
          <cell r="J71" t="str">
            <v>Ex-Factory</v>
          </cell>
          <cell r="K71" t="str">
            <v>Refer to Quotation Record by Ella Chan</v>
          </cell>
        </row>
        <row r="72">
          <cell r="A72">
            <v>65</v>
          </cell>
          <cell r="B72" t="str">
            <v>03KLZ0153AH-N0999</v>
          </cell>
          <cell r="C72" t="str">
            <v>B745-26-01</v>
          </cell>
          <cell r="D72">
            <v>0.65</v>
          </cell>
          <cell r="E72" t="str">
            <v>Power PCB Case</v>
          </cell>
          <cell r="I72" t="str">
            <v>15 days at monthly satement</v>
          </cell>
          <cell r="J72" t="str">
            <v>Ex-Factory</v>
          </cell>
          <cell r="K72" t="str">
            <v>Refer to Quotation Record by Ella Chan</v>
          </cell>
        </row>
        <row r="73">
          <cell r="A73">
            <v>66</v>
          </cell>
          <cell r="B73" t="str">
            <v>03KLZ0299BH-Natur</v>
          </cell>
          <cell r="C73" t="str">
            <v>B745-04-01</v>
          </cell>
          <cell r="D73">
            <v>0.4</v>
          </cell>
          <cell r="E73" t="str">
            <v>Fan</v>
          </cell>
          <cell r="F73">
            <v>500</v>
          </cell>
          <cell r="I73" t="str">
            <v>15 days at monthly satement</v>
          </cell>
          <cell r="J73" t="str">
            <v>Ex-Factory</v>
          </cell>
          <cell r="K73" t="str">
            <v>15-06/16PESHK-S/080044</v>
          </cell>
        </row>
        <row r="74">
          <cell r="A74">
            <v>67</v>
          </cell>
          <cell r="B74" t="str">
            <v>03KLZ0303ZH</v>
          </cell>
          <cell r="C74" t="str">
            <v>EC-288</v>
          </cell>
          <cell r="D74">
            <v>0.1</v>
          </cell>
          <cell r="E74" t="str">
            <v>Seal Tape C</v>
          </cell>
          <cell r="I74" t="str">
            <v>15 days at monthly satement</v>
          </cell>
          <cell r="J74" t="str">
            <v>Ex-Factory</v>
          </cell>
          <cell r="K74" t="str">
            <v>Refer to Quotation Record by Ella Chan</v>
          </cell>
        </row>
        <row r="75">
          <cell r="A75">
            <v>68</v>
          </cell>
          <cell r="B75" t="str">
            <v>03KLZ0307BH-N0566</v>
          </cell>
          <cell r="C75" t="str">
            <v>S74518-Y42</v>
          </cell>
          <cell r="D75">
            <v>1.61</v>
          </cell>
          <cell r="E75" t="str">
            <v>Switch Box Ass</v>
          </cell>
          <cell r="F75">
            <v>500</v>
          </cell>
          <cell r="I75" t="str">
            <v>15 days at monthly satement</v>
          </cell>
          <cell r="J75" t="str">
            <v>Ex-Factory</v>
          </cell>
          <cell r="K75" t="str">
            <v>Refer to Quotation Record by Ella Chan</v>
          </cell>
        </row>
        <row r="76">
          <cell r="A76">
            <v>69</v>
          </cell>
          <cell r="B76" t="str">
            <v>03KLZ0410CH</v>
          </cell>
          <cell r="C76" t="str">
            <v>S74518-Y09</v>
          </cell>
          <cell r="D76">
            <v>0.96</v>
          </cell>
          <cell r="E76" t="str">
            <v>Reed Sw Ass</v>
          </cell>
          <cell r="I76" t="str">
            <v>15 days at monthly satement</v>
          </cell>
          <cell r="J76" t="str">
            <v>Ex-Factory</v>
          </cell>
          <cell r="K76" t="str">
            <v>Refer to Quotation Record by Ella Chan</v>
          </cell>
        </row>
        <row r="77">
          <cell r="A77">
            <v>70</v>
          </cell>
          <cell r="B77" t="str">
            <v>03KLZ0500AH</v>
          </cell>
          <cell r="C77" t="str">
            <v>S74518-Y08</v>
          </cell>
          <cell r="D77">
            <v>2.2000000000000002</v>
          </cell>
          <cell r="E77" t="str">
            <v>Kashitsu Filter Set</v>
          </cell>
          <cell r="I77" t="str">
            <v>15 days at monthly satement</v>
          </cell>
          <cell r="J77" t="str">
            <v>Ex-Factory</v>
          </cell>
          <cell r="K77" t="str">
            <v>Refer to Quotation Record by Ella Chan</v>
          </cell>
        </row>
        <row r="78">
          <cell r="A78">
            <v>71</v>
          </cell>
          <cell r="B78" t="str">
            <v>03KLZ0501BH-N0999</v>
          </cell>
          <cell r="C78" t="str">
            <v>B745-03-01</v>
          </cell>
          <cell r="D78">
            <v>0.3</v>
          </cell>
          <cell r="E78" t="str">
            <v>Filter Frame</v>
          </cell>
          <cell r="I78" t="str">
            <v>15 days at monthly satement</v>
          </cell>
          <cell r="J78" t="str">
            <v>Ex-Factory</v>
          </cell>
          <cell r="K78" t="str">
            <v>Refer to Quotation Record by Ella Chan</v>
          </cell>
        </row>
        <row r="79">
          <cell r="A79">
            <v>72</v>
          </cell>
          <cell r="B79" t="str">
            <v>03KLZ0503ZH</v>
          </cell>
          <cell r="C79" t="str">
            <v>S74518-Y08A</v>
          </cell>
          <cell r="D79">
            <v>1.9</v>
          </cell>
          <cell r="E79" t="str">
            <v>Kashitsu Filter</v>
          </cell>
          <cell r="I79" t="str">
            <v>15 days at monthly satement</v>
          </cell>
          <cell r="J79" t="str">
            <v>Ex-Factory</v>
          </cell>
          <cell r="K79" t="str">
            <v>Refer to Quotation Record by Ella Chan</v>
          </cell>
        </row>
        <row r="80">
          <cell r="A80">
            <v>73</v>
          </cell>
          <cell r="B80" t="str">
            <v>03KLZ0550ZH</v>
          </cell>
          <cell r="C80" t="str">
            <v>S74518-Y27</v>
          </cell>
          <cell r="D80">
            <v>0.39</v>
          </cell>
          <cell r="E80" t="str">
            <v>Filter Frame Cap Ass</v>
          </cell>
          <cell r="I80" t="str">
            <v>15 days at monthly satement</v>
          </cell>
          <cell r="J80" t="str">
            <v>Ex-Factory</v>
          </cell>
          <cell r="K80" t="str">
            <v>Refer to Quotation Record by Ella Chan</v>
          </cell>
        </row>
        <row r="81">
          <cell r="A81">
            <v>74</v>
          </cell>
          <cell r="B81" t="str">
            <v>03KLZ0601ZH-Natur</v>
          </cell>
          <cell r="C81" t="str">
            <v>S74518-Y13A</v>
          </cell>
          <cell r="D81">
            <v>0.89</v>
          </cell>
          <cell r="E81" t="str">
            <v>Tank</v>
          </cell>
          <cell r="I81" t="str">
            <v>15 days at monthly satement</v>
          </cell>
          <cell r="J81" t="str">
            <v>Ex-Factory</v>
          </cell>
          <cell r="K81" t="str">
            <v>Refer to Quotation Record by Ella Chan</v>
          </cell>
        </row>
        <row r="82">
          <cell r="A82">
            <v>75</v>
          </cell>
          <cell r="B82" t="str">
            <v>03KLZ0610BH</v>
          </cell>
          <cell r="C82" t="str">
            <v>S74518-Y13</v>
          </cell>
          <cell r="D82">
            <v>1.2</v>
          </cell>
          <cell r="E82" t="str">
            <v>Tank Ass</v>
          </cell>
          <cell r="I82" t="str">
            <v>15 days at monthly satement</v>
          </cell>
          <cell r="J82" t="str">
            <v>Ex-Factory</v>
          </cell>
          <cell r="K82" t="str">
            <v>Refer to Quotation Record by Ella Chan</v>
          </cell>
        </row>
        <row r="83">
          <cell r="A83">
            <v>76</v>
          </cell>
          <cell r="B83" t="str">
            <v>03KLZ0727BH</v>
          </cell>
          <cell r="C83" t="str">
            <v>S74518-Y28</v>
          </cell>
          <cell r="D83">
            <v>0.35</v>
          </cell>
          <cell r="E83" t="str">
            <v>HV Lead Ass</v>
          </cell>
          <cell r="I83" t="str">
            <v>15 days at monthly satement</v>
          </cell>
          <cell r="J83" t="str">
            <v>Ex-Factory</v>
          </cell>
          <cell r="K83" t="str">
            <v>Refer to Quotation Record by Ella Chan</v>
          </cell>
        </row>
        <row r="84">
          <cell r="A84">
            <v>77</v>
          </cell>
          <cell r="B84" t="str">
            <v>03KLZ0802ZH</v>
          </cell>
          <cell r="C84" t="str">
            <v>PK-139</v>
          </cell>
          <cell r="D84">
            <v>0.72</v>
          </cell>
          <cell r="E84" t="str">
            <v>Pad</v>
          </cell>
          <cell r="I84" t="str">
            <v>15 days at monthly satement</v>
          </cell>
          <cell r="J84" t="str">
            <v>Ex-Factory</v>
          </cell>
          <cell r="K84" t="str">
            <v>Refer to Quotation Record by Ella Chan</v>
          </cell>
        </row>
        <row r="85">
          <cell r="A85">
            <v>78</v>
          </cell>
          <cell r="B85" t="str">
            <v>03KLZ0809ZH</v>
          </cell>
          <cell r="C85" t="str">
            <v>PR-238</v>
          </cell>
          <cell r="D85">
            <v>0.1</v>
          </cell>
          <cell r="E85" t="str">
            <v>Poly Cover</v>
          </cell>
          <cell r="I85" t="str">
            <v>15 days at monthly satement</v>
          </cell>
          <cell r="J85" t="str">
            <v>Ex-Factory</v>
          </cell>
          <cell r="K85" t="str">
            <v>Refer to Quotation Record by Ella Chan</v>
          </cell>
        </row>
        <row r="86">
          <cell r="A86">
            <v>79</v>
          </cell>
          <cell r="B86" t="str">
            <v>03KLZ1200EH</v>
          </cell>
          <cell r="C86" t="str">
            <v>MH-026</v>
          </cell>
          <cell r="D86">
            <v>2.2000000000000002</v>
          </cell>
          <cell r="E86" t="str">
            <v>Cord Ass</v>
          </cell>
          <cell r="I86" t="str">
            <v>15 days at monthly satement</v>
          </cell>
          <cell r="J86" t="str">
            <v>Ex-Factory</v>
          </cell>
        </row>
        <row r="87">
          <cell r="A87">
            <v>80</v>
          </cell>
          <cell r="B87" t="str">
            <v>03KLZ3800ZH</v>
          </cell>
          <cell r="C87" t="str">
            <v>S74518-Y01</v>
          </cell>
          <cell r="D87">
            <v>0.65</v>
          </cell>
          <cell r="E87" t="str">
            <v>Heater Set</v>
          </cell>
          <cell r="I87" t="str">
            <v>15 days at monthly satement</v>
          </cell>
          <cell r="J87" t="str">
            <v>Ex-Factory</v>
          </cell>
          <cell r="K87" t="str">
            <v>Refer to Quotation Record by Ella Chan</v>
          </cell>
        </row>
        <row r="88">
          <cell r="A88">
            <v>81</v>
          </cell>
          <cell r="B88" t="str">
            <v>03KLZ3801DH</v>
          </cell>
          <cell r="C88" t="str">
            <v>S74518-Y01A</v>
          </cell>
          <cell r="D88">
            <v>1.65</v>
          </cell>
          <cell r="E88" t="str">
            <v>Heater Kumi</v>
          </cell>
          <cell r="I88" t="str">
            <v>15 days at monthly satement</v>
          </cell>
          <cell r="J88" t="str">
            <v>Ex-Factory</v>
          </cell>
          <cell r="K88" t="str">
            <v>Refer to Quotation Record by Ella Chan</v>
          </cell>
        </row>
        <row r="89">
          <cell r="A89">
            <v>82</v>
          </cell>
          <cell r="B89" t="str">
            <v>03KLZ3805DH</v>
          </cell>
          <cell r="C89" t="str">
            <v>S74518-Y74</v>
          </cell>
          <cell r="D89">
            <v>0.76</v>
          </cell>
          <cell r="E89" t="str">
            <v>Thermal Fuse Ass</v>
          </cell>
          <cell r="I89" t="str">
            <v>15 days at monthly satement</v>
          </cell>
          <cell r="J89" t="str">
            <v>Ex-Factory</v>
          </cell>
          <cell r="K89" t="str">
            <v>Refer to Quotation Record by Ella Chan</v>
          </cell>
        </row>
        <row r="90">
          <cell r="A90">
            <v>83</v>
          </cell>
          <cell r="B90" t="str">
            <v>03KLZ3910BH-N0999</v>
          </cell>
          <cell r="C90" t="str">
            <v>B745-02-01</v>
          </cell>
          <cell r="D90">
            <v>0.64</v>
          </cell>
          <cell r="E90" t="str">
            <v>Heater Box</v>
          </cell>
          <cell r="F90">
            <v>500</v>
          </cell>
          <cell r="I90" t="str">
            <v>15 days at monthly satement</v>
          </cell>
          <cell r="J90" t="str">
            <v>Ex-Factory</v>
          </cell>
          <cell r="K90" t="str">
            <v>15-06/16PESHK-S/080044</v>
          </cell>
        </row>
        <row r="91">
          <cell r="A91">
            <v>84</v>
          </cell>
          <cell r="B91" t="str">
            <v>03KLZ3952AH</v>
          </cell>
          <cell r="C91" t="str">
            <v>B745-18-01</v>
          </cell>
          <cell r="D91">
            <v>0.05</v>
          </cell>
          <cell r="E91" t="str">
            <v>Fuse Cover</v>
          </cell>
          <cell r="I91" t="str">
            <v>15 days at monthly satement</v>
          </cell>
          <cell r="J91" t="str">
            <v>Ex-Factory</v>
          </cell>
          <cell r="K91" t="str">
            <v>Refer to Quotation Record by Ella Chan</v>
          </cell>
        </row>
        <row r="92">
          <cell r="A92">
            <v>85</v>
          </cell>
          <cell r="B92" t="str">
            <v>03KLZ5033BH</v>
          </cell>
          <cell r="C92" t="str">
            <v>S74518-Y28A</v>
          </cell>
          <cell r="D92">
            <v>0.2</v>
          </cell>
          <cell r="E92" t="str">
            <v>Sensor Lead Ass</v>
          </cell>
          <cell r="I92" t="str">
            <v>15 days at monthly satement</v>
          </cell>
          <cell r="J92" t="str">
            <v>Ex-Factory</v>
          </cell>
          <cell r="K92" t="str">
            <v>Refer to Quotation Record by Ella Chan</v>
          </cell>
        </row>
        <row r="93">
          <cell r="A93">
            <v>86</v>
          </cell>
          <cell r="B93" t="str">
            <v>03KLZ8770CH</v>
          </cell>
          <cell r="C93" t="str">
            <v>PF-829</v>
          </cell>
          <cell r="D93">
            <v>0.2</v>
          </cell>
          <cell r="E93" t="str">
            <v>Torisetsu</v>
          </cell>
          <cell r="I93" t="str">
            <v>15 days at monthly satement</v>
          </cell>
          <cell r="J93" t="str">
            <v>Ex-Factory</v>
          </cell>
          <cell r="K93" t="str">
            <v>Qu050714-1, 2005-Jul-14</v>
          </cell>
        </row>
        <row r="94">
          <cell r="A94">
            <v>87</v>
          </cell>
          <cell r="B94" t="str">
            <v>03PEC2010BH-RIL</v>
          </cell>
          <cell r="C94" t="str">
            <v>B704-07-01</v>
          </cell>
          <cell r="D94">
            <v>0.1</v>
          </cell>
          <cell r="E94" t="str">
            <v>Hane Madaride Ita</v>
          </cell>
          <cell r="I94" t="str">
            <v>15 days at monthly satement</v>
          </cell>
          <cell r="J94" t="str">
            <v>Ex-Factory</v>
          </cell>
          <cell r="K94" t="str">
            <v>Refer to Quotation Record by Ella Chan</v>
          </cell>
        </row>
        <row r="95">
          <cell r="A95">
            <v>88</v>
          </cell>
          <cell r="B95" t="str">
            <v>03TLA0001ZH-B0400</v>
          </cell>
          <cell r="C95" t="str">
            <v>PE-2090</v>
          </cell>
          <cell r="D95">
            <v>0.6</v>
          </cell>
          <cell r="E95" t="str">
            <v>Meiban</v>
          </cell>
          <cell r="I95" t="str">
            <v>15 days at monthly satement</v>
          </cell>
          <cell r="J95" t="str">
            <v>Ex-Factory</v>
          </cell>
          <cell r="K95" t="str">
            <v>Quotation 051021 2006-Jan-25</v>
          </cell>
        </row>
        <row r="96">
          <cell r="A96">
            <v>89</v>
          </cell>
          <cell r="B96" t="str">
            <v>03TLA0006ZH-B0400</v>
          </cell>
          <cell r="C96" t="str">
            <v>PE-2104</v>
          </cell>
          <cell r="D96">
            <v>0.1</v>
          </cell>
          <cell r="E96" t="str">
            <v>Notice Label B</v>
          </cell>
          <cell r="I96" t="str">
            <v>15 days at monthly satement</v>
          </cell>
          <cell r="J96" t="str">
            <v>Ex-Factory</v>
          </cell>
          <cell r="K96" t="str">
            <v>Quotation 051021 2006-Jan-25</v>
          </cell>
        </row>
        <row r="97">
          <cell r="A97">
            <v>90</v>
          </cell>
          <cell r="B97" t="str">
            <v>03TLA0009ZH-B0400</v>
          </cell>
          <cell r="C97" t="str">
            <v>PE-2105</v>
          </cell>
          <cell r="D97">
            <v>0.45</v>
          </cell>
          <cell r="E97" t="str">
            <v>Notice Label E</v>
          </cell>
          <cell r="I97" t="str">
            <v>15 days at monthly satement</v>
          </cell>
          <cell r="J97" t="str">
            <v>Ex-Factory</v>
          </cell>
          <cell r="K97" t="str">
            <v>Quotation 051021 2006-Jan-25</v>
          </cell>
        </row>
        <row r="98">
          <cell r="A98">
            <v>91</v>
          </cell>
          <cell r="B98" t="str">
            <v>03TLA0120ZH-B0400</v>
          </cell>
          <cell r="C98" t="str">
            <v>S776B18-Y26</v>
          </cell>
          <cell r="D98">
            <v>1.7</v>
          </cell>
          <cell r="E98" t="str">
            <v>Front Panel Ass</v>
          </cell>
          <cell r="I98" t="str">
            <v>15 days at monthly satement</v>
          </cell>
          <cell r="J98" t="str">
            <v>Ex-Factory</v>
          </cell>
          <cell r="K98" t="str">
            <v>Refer to Quotation Record by Ella Chan</v>
          </cell>
        </row>
        <row r="99">
          <cell r="A99">
            <v>92</v>
          </cell>
          <cell r="B99" t="str">
            <v>03TLA0122ZH-B0400</v>
          </cell>
          <cell r="C99" t="str">
            <v>PE-2106</v>
          </cell>
          <cell r="D99">
            <v>0.1</v>
          </cell>
          <cell r="E99" t="str">
            <v>Front Panel Sheet</v>
          </cell>
          <cell r="I99" t="str">
            <v>15 days at monthly satement</v>
          </cell>
          <cell r="J99" t="str">
            <v>Ex-Factory</v>
          </cell>
          <cell r="K99" t="str">
            <v>Refer to Quotation Record by Ella Chan</v>
          </cell>
        </row>
        <row r="100">
          <cell r="A100">
            <v>93</v>
          </cell>
          <cell r="B100" t="str">
            <v>03TLA0130BH-B0400</v>
          </cell>
          <cell r="C100" t="str">
            <v>B745-12-02</v>
          </cell>
          <cell r="D100">
            <v>0.67</v>
          </cell>
          <cell r="E100" t="str">
            <v>Switch Box</v>
          </cell>
          <cell r="I100" t="str">
            <v>15 days at monthly satement</v>
          </cell>
          <cell r="J100" t="str">
            <v>Ex-Factory</v>
          </cell>
          <cell r="K100" t="str">
            <v>Refer to Quotation Record by Ella Chan</v>
          </cell>
        </row>
        <row r="101">
          <cell r="A101">
            <v>94</v>
          </cell>
          <cell r="B101" t="str">
            <v>03TLA0133ZH-B0400</v>
          </cell>
          <cell r="C101" t="str">
            <v>PE-2102</v>
          </cell>
          <cell r="D101">
            <v>1.8</v>
          </cell>
          <cell r="E101" t="str">
            <v>Switch Panel</v>
          </cell>
          <cell r="I101" t="str">
            <v>15 days at monthly satement</v>
          </cell>
          <cell r="J101" t="str">
            <v>Ex-Factory</v>
          </cell>
          <cell r="K101" t="str">
            <v>Refer to Quotation Record by Ella Chan</v>
          </cell>
        </row>
        <row r="102">
          <cell r="A102">
            <v>95</v>
          </cell>
          <cell r="B102" t="str">
            <v>03TLA8770ZH</v>
          </cell>
          <cell r="C102" t="str">
            <v>PF-902</v>
          </cell>
          <cell r="D102">
            <v>0.2</v>
          </cell>
          <cell r="E102" t="str">
            <v>Torisetsu</v>
          </cell>
          <cell r="I102" t="str">
            <v>15 days at monthly satement</v>
          </cell>
          <cell r="J102" t="str">
            <v>Ex-Factory</v>
          </cell>
          <cell r="K102" t="str">
            <v>Refer to Quotation Record by Ella Chan</v>
          </cell>
        </row>
        <row r="103">
          <cell r="A103">
            <v>96</v>
          </cell>
          <cell r="B103" t="str">
            <v>03TLB0001AH N0566</v>
          </cell>
          <cell r="C103" t="str">
            <v>PE-2436A</v>
          </cell>
          <cell r="D103">
            <v>0.3</v>
          </cell>
          <cell r="E103" t="str">
            <v>MEIBAN</v>
          </cell>
          <cell r="I103" t="str">
            <v>15 days at monthly satement</v>
          </cell>
          <cell r="J103" t="str">
            <v>Ex-Factory</v>
          </cell>
          <cell r="K103" t="str">
            <v>15-06/60/061005</v>
          </cell>
        </row>
        <row r="104">
          <cell r="A104">
            <v>97</v>
          </cell>
          <cell r="B104" t="str">
            <v xml:space="preserve">03TLB0120BH B0400 </v>
          </cell>
          <cell r="C104" t="str">
            <v>S776E18-Y26</v>
          </cell>
          <cell r="D104">
            <v>1.5</v>
          </cell>
          <cell r="E104" t="str">
            <v>FRONT PANEL ASS</v>
          </cell>
          <cell r="I104" t="str">
            <v>15 days at monthly satement</v>
          </cell>
          <cell r="J104" t="str">
            <v>Ex-Factory</v>
          </cell>
          <cell r="K104" t="str">
            <v>15-06/60/070001</v>
          </cell>
        </row>
        <row r="105">
          <cell r="A105">
            <v>98</v>
          </cell>
          <cell r="B105" t="str">
            <v>03TLB0122ZH B0400</v>
          </cell>
          <cell r="C105" t="str">
            <v>PE-2414</v>
          </cell>
          <cell r="D105">
            <v>0.5</v>
          </cell>
          <cell r="E105" t="str">
            <v>FRONT PANEL SHEET</v>
          </cell>
          <cell r="I105" t="str">
            <v>15 days at monthly satement</v>
          </cell>
          <cell r="J105" t="str">
            <v>Ex-Factory</v>
          </cell>
          <cell r="K105" t="str">
            <v>15-06/60/061005</v>
          </cell>
        </row>
        <row r="106">
          <cell r="A106">
            <v>99</v>
          </cell>
          <cell r="B106" t="str">
            <v>03TLB0133ZH N0566</v>
          </cell>
          <cell r="C106" t="str">
            <v>PE-2415</v>
          </cell>
          <cell r="D106">
            <v>1.5</v>
          </cell>
          <cell r="E106" t="str">
            <v>SWITCH PANEL</v>
          </cell>
          <cell r="I106" t="str">
            <v>15 days at monthly satement</v>
          </cell>
          <cell r="J106" t="str">
            <v>Ex-Factory</v>
          </cell>
          <cell r="K106" t="str">
            <v>15-06/60/061005</v>
          </cell>
        </row>
        <row r="107">
          <cell r="A107">
            <v>100</v>
          </cell>
          <cell r="B107" t="str">
            <v>03TLB0307AH N0566</v>
          </cell>
          <cell r="C107" t="str">
            <v>S776E18-Y18</v>
          </cell>
          <cell r="D107">
            <v>0.6</v>
          </cell>
          <cell r="E107" t="str">
            <v>SWITCH BOX ASS</v>
          </cell>
          <cell r="I107" t="str">
            <v>15 days at monthly satement</v>
          </cell>
          <cell r="J107" t="str">
            <v>Ex-Factory</v>
          </cell>
          <cell r="K107" t="str">
            <v>15-06/60/061005</v>
          </cell>
        </row>
        <row r="108">
          <cell r="A108">
            <v>101</v>
          </cell>
          <cell r="B108" t="str">
            <v>04KTP0410EH</v>
          </cell>
          <cell r="C108" t="str">
            <v>S70218-Y09A</v>
          </cell>
          <cell r="D108">
            <v>0.98</v>
          </cell>
          <cell r="E108" t="str">
            <v>Reed SW Ass</v>
          </cell>
          <cell r="I108" t="str">
            <v>15 days at monthly satement</v>
          </cell>
          <cell r="J108" t="str">
            <v>Ex-Factory</v>
          </cell>
        </row>
        <row r="109">
          <cell r="A109">
            <v>102</v>
          </cell>
          <cell r="B109" t="str">
            <v>04KTP0513FH</v>
          </cell>
          <cell r="C109" t="str">
            <v>CR-248</v>
          </cell>
          <cell r="D109">
            <v>0.72</v>
          </cell>
          <cell r="E109" t="str">
            <v>Thermistor Assy</v>
          </cell>
          <cell r="I109" t="str">
            <v>15 days at monthly satement</v>
          </cell>
          <cell r="J109" t="str">
            <v>Ex-Factory</v>
          </cell>
          <cell r="K109" t="str">
            <v>Refer to Quotation Record by Ella Chan</v>
          </cell>
        </row>
        <row r="110">
          <cell r="A110">
            <v>103</v>
          </cell>
          <cell r="B110" t="str">
            <v>05KBLY001AH-B0370</v>
          </cell>
          <cell r="C110" t="str">
            <v>PE-1331</v>
          </cell>
          <cell r="D110">
            <v>0.2</v>
          </cell>
          <cell r="E110" t="str">
            <v>Meiban</v>
          </cell>
          <cell r="I110" t="str">
            <v>15 days at monthly satement</v>
          </cell>
          <cell r="J110" t="str">
            <v>Ex-Factory</v>
          </cell>
          <cell r="K110" t="str">
            <v>Refer to Quotation Record by Ella Chan</v>
          </cell>
        </row>
        <row r="111">
          <cell r="A111">
            <v>104</v>
          </cell>
          <cell r="B111" t="str">
            <v>05KBLY001AH-G0255</v>
          </cell>
          <cell r="C111" t="str">
            <v>PE-1332</v>
          </cell>
          <cell r="D111">
            <v>0.1603</v>
          </cell>
          <cell r="E111" t="str">
            <v>Meiban</v>
          </cell>
          <cell r="I111" t="str">
            <v>15 days at monthly satement</v>
          </cell>
          <cell r="J111" t="str">
            <v>Ex-Factory</v>
          </cell>
          <cell r="K111" t="str">
            <v>Refer to Quotation Record by Ella Chan</v>
          </cell>
        </row>
        <row r="112">
          <cell r="A112">
            <v>105</v>
          </cell>
          <cell r="B112" t="str">
            <v>05KFZ0001ZH-N0566</v>
          </cell>
          <cell r="C112" t="str">
            <v>PE-1687</v>
          </cell>
          <cell r="D112">
            <v>0.21</v>
          </cell>
          <cell r="E112" t="str">
            <v>Meiban</v>
          </cell>
          <cell r="I112" t="str">
            <v>15 days at monthly satement</v>
          </cell>
          <cell r="J112" t="str">
            <v>Ex-Factory</v>
          </cell>
          <cell r="K112" t="str">
            <v>Refer to Quotation Record by Ella Chan</v>
          </cell>
        </row>
        <row r="113">
          <cell r="A113">
            <v>106</v>
          </cell>
          <cell r="B113" t="str">
            <v>05KFZ0006ZH-N0611</v>
          </cell>
          <cell r="C113" t="str">
            <v>PE-1627</v>
          </cell>
          <cell r="D113">
            <v>0.1</v>
          </cell>
          <cell r="E113" t="str">
            <v>Notice Label B</v>
          </cell>
          <cell r="I113" t="str">
            <v>15 days at monthly satement</v>
          </cell>
          <cell r="J113" t="str">
            <v>Ex-Factory</v>
          </cell>
          <cell r="K113" t="str">
            <v>Refer to Quotation Record by Ella Chan</v>
          </cell>
        </row>
        <row r="114">
          <cell r="A114">
            <v>107</v>
          </cell>
          <cell r="B114" t="str">
            <v>05KFZ0090ZH-N0611</v>
          </cell>
          <cell r="C114" t="str">
            <v>PE-1667</v>
          </cell>
          <cell r="D114">
            <v>0.1</v>
          </cell>
          <cell r="E114" t="str">
            <v>Chuui Label C</v>
          </cell>
          <cell r="I114" t="str">
            <v>15 days at monthly satement</v>
          </cell>
          <cell r="J114" t="str">
            <v>Ex-Factory</v>
          </cell>
          <cell r="K114" t="str">
            <v>Refer to Quotation Record by Ella Chan</v>
          </cell>
        </row>
        <row r="115">
          <cell r="A115">
            <v>108</v>
          </cell>
          <cell r="B115" t="str">
            <v>05KFZ0106ZH-N0566</v>
          </cell>
          <cell r="C115" t="str">
            <v>B747-06A-01</v>
          </cell>
          <cell r="D115">
            <v>1.1499999999999999</v>
          </cell>
          <cell r="E115" t="str">
            <v>Casing Cover</v>
          </cell>
          <cell r="I115" t="str">
            <v>15 days at monthly satement</v>
          </cell>
          <cell r="J115" t="str">
            <v>Ex-Factory</v>
          </cell>
          <cell r="K115" t="str">
            <v>Refer to Quotation Record by Ella Chan</v>
          </cell>
        </row>
        <row r="116">
          <cell r="A116">
            <v>109</v>
          </cell>
          <cell r="B116" t="str">
            <v>05KFZ0115ZH</v>
          </cell>
          <cell r="C116" t="str">
            <v>B748-02-01</v>
          </cell>
          <cell r="D116">
            <v>0.1</v>
          </cell>
          <cell r="E116" t="str">
            <v>Front Seal Panel</v>
          </cell>
          <cell r="I116" t="str">
            <v>15 days at monthly satement</v>
          </cell>
          <cell r="J116" t="str">
            <v>Ex-Factory</v>
          </cell>
          <cell r="K116" t="str">
            <v>Refer to Quotation Record by Ella Chan</v>
          </cell>
        </row>
        <row r="117">
          <cell r="A117">
            <v>110</v>
          </cell>
          <cell r="B117" t="str">
            <v>05KFZ0120EH-N0566</v>
          </cell>
          <cell r="C117" t="str">
            <v>S74818-Y26</v>
          </cell>
          <cell r="D117">
            <v>2.19</v>
          </cell>
          <cell r="E117" t="str">
            <v>Front Panel Ass</v>
          </cell>
          <cell r="I117" t="str">
            <v>15 days at monthly satement</v>
          </cell>
          <cell r="J117" t="str">
            <v>Ex-Factory</v>
          </cell>
          <cell r="K117" t="str">
            <v>Refer to Quotation Record by Ella Chan</v>
          </cell>
        </row>
        <row r="118">
          <cell r="A118">
            <v>111</v>
          </cell>
          <cell r="B118" t="str">
            <v>05KFZ0133AH-N0611</v>
          </cell>
          <cell r="C118" t="str">
            <v>PE-1603</v>
          </cell>
          <cell r="D118">
            <v>0.97</v>
          </cell>
          <cell r="E118" t="str">
            <v>Switch Panel</v>
          </cell>
          <cell r="I118" t="str">
            <v>15 days at monthly satement</v>
          </cell>
          <cell r="J118" t="str">
            <v>Ex-Factory</v>
          </cell>
          <cell r="K118" t="str">
            <v>Refer to Quotation Record by Ella Chan</v>
          </cell>
        </row>
        <row r="119">
          <cell r="A119">
            <v>112</v>
          </cell>
          <cell r="B119" t="str">
            <v>05KFZ0307CH-N0611</v>
          </cell>
          <cell r="C119" t="str">
            <v>S74818-Y18</v>
          </cell>
          <cell r="D119">
            <v>1.52</v>
          </cell>
          <cell r="E119" t="str">
            <v>Switch Box Ass</v>
          </cell>
          <cell r="I119" t="str">
            <v>15 days at monthly satement</v>
          </cell>
          <cell r="J119" t="str">
            <v>Ex-Factory</v>
          </cell>
          <cell r="K119" t="str">
            <v>Refer to Quotation Record by Ella Chan</v>
          </cell>
        </row>
        <row r="120">
          <cell r="A120">
            <v>113</v>
          </cell>
          <cell r="B120" t="str">
            <v>05KFZ0802ZH</v>
          </cell>
          <cell r="C120" t="str">
            <v>PK-137</v>
          </cell>
          <cell r="D120">
            <v>0.44</v>
          </cell>
          <cell r="E120" t="str">
            <v>Left Pad</v>
          </cell>
          <cell r="I120" t="str">
            <v>15 days at monthly satement</v>
          </cell>
          <cell r="J120" t="str">
            <v>Ex-Factory</v>
          </cell>
          <cell r="K120" t="str">
            <v>Refer to Quotation Record by Ella Chan</v>
          </cell>
        </row>
        <row r="121">
          <cell r="A121">
            <v>114</v>
          </cell>
          <cell r="B121" t="str">
            <v>05KFZ0803ZH</v>
          </cell>
          <cell r="C121" t="str">
            <v>PK-138</v>
          </cell>
          <cell r="D121">
            <v>0.44</v>
          </cell>
          <cell r="E121" t="str">
            <v>Right Pad</v>
          </cell>
          <cell r="I121" t="str">
            <v>15 days at monthly satement</v>
          </cell>
          <cell r="J121" t="str">
            <v>Ex-Factory</v>
          </cell>
          <cell r="K121" t="str">
            <v>Refer to Quotation Record by Ella Chan</v>
          </cell>
        </row>
        <row r="122">
          <cell r="A122">
            <v>115</v>
          </cell>
          <cell r="B122" t="str">
            <v>05KFZ8770CH</v>
          </cell>
          <cell r="C122" t="str">
            <v>PF-830</v>
          </cell>
          <cell r="D122">
            <v>0.2</v>
          </cell>
          <cell r="E122" t="str">
            <v>Torisetsu</v>
          </cell>
          <cell r="I122" t="str">
            <v>15 days at monthly satement</v>
          </cell>
          <cell r="J122" t="str">
            <v>Ex-Factory</v>
          </cell>
          <cell r="K122" t="str">
            <v>Refer to Quotation Record by Ella Chan</v>
          </cell>
        </row>
        <row r="123">
          <cell r="A123">
            <v>116</v>
          </cell>
          <cell r="B123" t="str">
            <v>05KHV0149AH-N0000</v>
          </cell>
          <cell r="C123" t="str">
            <v>PE-1295</v>
          </cell>
          <cell r="D123">
            <v>0.1</v>
          </cell>
          <cell r="E123" t="str">
            <v>Notice B</v>
          </cell>
          <cell r="I123" t="str">
            <v>15 days at monthly satement</v>
          </cell>
          <cell r="J123" t="str">
            <v>Ex-Factory</v>
          </cell>
          <cell r="K123" t="str">
            <v>Refer to Quotation Record by Ella Chan</v>
          </cell>
        </row>
        <row r="124">
          <cell r="A124">
            <v>117</v>
          </cell>
          <cell r="B124" t="str">
            <v>05KHY0001ZH-N0566</v>
          </cell>
          <cell r="C124" t="str">
            <v>PE-1298</v>
          </cell>
          <cell r="D124">
            <v>0.4</v>
          </cell>
          <cell r="E124" t="str">
            <v>Meiban</v>
          </cell>
          <cell r="I124" t="str">
            <v>15 days at monthly satement</v>
          </cell>
          <cell r="J124" t="str">
            <v>Ex-Factory</v>
          </cell>
          <cell r="K124" t="str">
            <v>Refer to Quotation Record by Ella Chan</v>
          </cell>
        </row>
        <row r="125">
          <cell r="A125">
            <v>118</v>
          </cell>
          <cell r="B125" t="str">
            <v>05KHY0101AH-N0566</v>
          </cell>
          <cell r="C125" t="str">
            <v>B702-02-01</v>
          </cell>
          <cell r="D125">
            <v>2.4300000000000002</v>
          </cell>
          <cell r="E125" t="str">
            <v>Body</v>
          </cell>
          <cell r="I125" t="str">
            <v>15 days at monthly satement</v>
          </cell>
          <cell r="J125" t="str">
            <v>Ex-Factory</v>
          </cell>
          <cell r="K125" t="str">
            <v>Refer to Quotation Record by Ella Chan</v>
          </cell>
        </row>
        <row r="126">
          <cell r="A126">
            <v>119</v>
          </cell>
          <cell r="B126" t="str">
            <v>05KHY0102AH-G0255</v>
          </cell>
          <cell r="C126" t="str">
            <v>B702-04-01</v>
          </cell>
          <cell r="D126">
            <v>0.6</v>
          </cell>
          <cell r="E126" t="str">
            <v>Switch Box</v>
          </cell>
          <cell r="I126" t="str">
            <v>15 days at monthly satement</v>
          </cell>
          <cell r="J126" t="str">
            <v>Ex-Factory</v>
          </cell>
          <cell r="K126" t="str">
            <v>Refer to Quotation Record by Ella Chan</v>
          </cell>
        </row>
        <row r="127">
          <cell r="A127">
            <v>120</v>
          </cell>
          <cell r="B127" t="str">
            <v>05KHY0102AH-N0567</v>
          </cell>
          <cell r="C127" t="str">
            <v>B702-04-02</v>
          </cell>
          <cell r="D127">
            <v>0.6</v>
          </cell>
          <cell r="E127" t="str">
            <v>Switch Box</v>
          </cell>
          <cell r="I127" t="str">
            <v>15 days at monthly satement</v>
          </cell>
          <cell r="J127" t="str">
            <v>Ex-Factory</v>
          </cell>
          <cell r="K127" t="str">
            <v>Refer to Quotation Record by Ella Chan</v>
          </cell>
        </row>
        <row r="128">
          <cell r="A128">
            <v>121</v>
          </cell>
          <cell r="B128" t="str">
            <v>05KHY0103AH-G0255</v>
          </cell>
          <cell r="C128" t="str">
            <v>PE-1326</v>
          </cell>
          <cell r="D128">
            <v>1.58</v>
          </cell>
          <cell r="E128" t="str">
            <v>Switch Panel</v>
          </cell>
          <cell r="I128" t="str">
            <v>15 days at monthly satement</v>
          </cell>
          <cell r="J128" t="str">
            <v>Ex-Factory</v>
          </cell>
          <cell r="K128" t="str">
            <v>Refer to Quotation Record by Ella Chan</v>
          </cell>
        </row>
        <row r="129">
          <cell r="A129">
            <v>122</v>
          </cell>
          <cell r="B129" t="str">
            <v>05KHY0103AH-N0567</v>
          </cell>
          <cell r="C129" t="str">
            <v>PE-1327</v>
          </cell>
          <cell r="D129">
            <v>1.58</v>
          </cell>
          <cell r="E129" t="str">
            <v>Switch Panel</v>
          </cell>
          <cell r="I129" t="str">
            <v>15 days at monthly satement</v>
          </cell>
          <cell r="J129" t="str">
            <v>Ex-Factory</v>
          </cell>
          <cell r="K129" t="str">
            <v>Refer to Quotation Record by Ella Chan</v>
          </cell>
        </row>
        <row r="130">
          <cell r="A130">
            <v>123</v>
          </cell>
          <cell r="B130" t="str">
            <v>05KHY0107ZH-N0566</v>
          </cell>
          <cell r="C130" t="str">
            <v>B702-06-01</v>
          </cell>
          <cell r="D130">
            <v>0.2</v>
          </cell>
          <cell r="E130" t="str">
            <v xml:space="preserve">Handle </v>
          </cell>
          <cell r="I130" t="str">
            <v>15 days at monthly satement</v>
          </cell>
          <cell r="J130" t="str">
            <v>Ex-Factory</v>
          </cell>
          <cell r="K130" t="str">
            <v>Refer to Quotation Record by Ella Chan</v>
          </cell>
        </row>
        <row r="131">
          <cell r="A131">
            <v>124</v>
          </cell>
          <cell r="B131" t="str">
            <v>05KHY0110ZH-N0566</v>
          </cell>
          <cell r="C131" t="str">
            <v>S70218-Y08</v>
          </cell>
          <cell r="D131">
            <v>0.3</v>
          </cell>
          <cell r="E131" t="str">
            <v>Filter Ass</v>
          </cell>
          <cell r="I131" t="str">
            <v>15 days at monthly satement</v>
          </cell>
          <cell r="J131" t="str">
            <v>Ex-Factory</v>
          </cell>
          <cell r="K131" t="str">
            <v>Refer to Quotation Record by Ella Chan</v>
          </cell>
        </row>
        <row r="132">
          <cell r="A132">
            <v>125</v>
          </cell>
          <cell r="B132" t="str">
            <v>05KHY0121BH-Natur</v>
          </cell>
          <cell r="C132" t="str">
            <v>B702-07-02</v>
          </cell>
          <cell r="D132">
            <v>1.3</v>
          </cell>
          <cell r="E132" t="str">
            <v>Mukashitsu</v>
          </cell>
          <cell r="F132">
            <v>500</v>
          </cell>
          <cell r="I132" t="str">
            <v>15 days at monthly satement</v>
          </cell>
          <cell r="J132" t="str">
            <v>Ex-Factory</v>
          </cell>
          <cell r="K132" t="str">
            <v>15-06/16PESHK-S/080044</v>
          </cell>
        </row>
        <row r="133">
          <cell r="A133">
            <v>126</v>
          </cell>
          <cell r="B133" t="str">
            <v>05KHY0122ZH-N0566</v>
          </cell>
          <cell r="C133" t="str">
            <v>B702-01-01</v>
          </cell>
          <cell r="D133">
            <v>0.59</v>
          </cell>
          <cell r="E133" t="str">
            <v>Body Cover</v>
          </cell>
          <cell r="I133" t="str">
            <v>15 days at monthly satement</v>
          </cell>
          <cell r="J133" t="str">
            <v>Ex-Factory</v>
          </cell>
          <cell r="K133" t="str">
            <v>Refer to Quotation Record by Ella Chan</v>
          </cell>
        </row>
        <row r="134">
          <cell r="A134">
            <v>127</v>
          </cell>
          <cell r="B134" t="str">
            <v>05KHY0131AH-N0566</v>
          </cell>
          <cell r="C134" t="str">
            <v>B702-08-01</v>
          </cell>
          <cell r="D134">
            <v>0.56000000000000005</v>
          </cell>
          <cell r="E134" t="str">
            <v>Nozzle</v>
          </cell>
          <cell r="I134" t="str">
            <v>15 days at monthly satement</v>
          </cell>
          <cell r="J134" t="str">
            <v>Ex-Factory</v>
          </cell>
          <cell r="K134" t="str">
            <v>Refer to Quotation Record by Ella Chan</v>
          </cell>
        </row>
        <row r="135">
          <cell r="A135">
            <v>128</v>
          </cell>
          <cell r="B135" t="str">
            <v>05KHY0132BH-G0250</v>
          </cell>
          <cell r="C135" t="str">
            <v>B702-09-01</v>
          </cell>
          <cell r="D135">
            <v>0.25</v>
          </cell>
          <cell r="E135" t="str">
            <v>Nozzle Ring</v>
          </cell>
          <cell r="I135" t="str">
            <v>15 days at monthly satement</v>
          </cell>
          <cell r="J135" t="str">
            <v>Ex-Factory</v>
          </cell>
          <cell r="K135" t="str">
            <v>Refer to Quotation Record by Ella Chan</v>
          </cell>
        </row>
        <row r="136">
          <cell r="A136">
            <v>129</v>
          </cell>
          <cell r="B136" t="str">
            <v>05KHY0132CH-N0614</v>
          </cell>
          <cell r="C136" t="str">
            <v>B702-09-03</v>
          </cell>
          <cell r="D136">
            <v>0.4</v>
          </cell>
          <cell r="E136" t="str">
            <v>Nozzle Ring</v>
          </cell>
          <cell r="I136" t="str">
            <v>15 days at monthly satement</v>
          </cell>
          <cell r="J136" t="str">
            <v>Ex-Factory</v>
          </cell>
          <cell r="K136" t="str">
            <v>Refer to Quotation Record by Ella Chan</v>
          </cell>
        </row>
        <row r="137">
          <cell r="A137">
            <v>130</v>
          </cell>
          <cell r="B137" t="str">
            <v>05KHY0133AH-N0566</v>
          </cell>
          <cell r="C137" t="str">
            <v>B702-10-01</v>
          </cell>
          <cell r="D137">
            <v>0.18</v>
          </cell>
          <cell r="E137" t="str">
            <v xml:space="preserve">Top Cover </v>
          </cell>
          <cell r="F137">
            <v>500</v>
          </cell>
          <cell r="I137" t="str">
            <v>15 days at monthly satement</v>
          </cell>
          <cell r="J137" t="str">
            <v>Ex-Factory</v>
          </cell>
          <cell r="K137" t="str">
            <v>15-06/16PESHK-S/080026</v>
          </cell>
        </row>
        <row r="138">
          <cell r="A138">
            <v>131</v>
          </cell>
          <cell r="B138" t="str">
            <v>05KHY0134ZH</v>
          </cell>
          <cell r="C138" t="str">
            <v>EC-290</v>
          </cell>
          <cell r="D138">
            <v>0.35</v>
          </cell>
          <cell r="E138" t="str">
            <v>Seal Tape</v>
          </cell>
          <cell r="I138" t="str">
            <v>15 days at monthly satement</v>
          </cell>
          <cell r="J138" t="str">
            <v>Ex-Factory</v>
          </cell>
          <cell r="K138" t="str">
            <v>Refer to Quotation Record by Ella Chan</v>
          </cell>
        </row>
        <row r="139">
          <cell r="A139">
            <v>132</v>
          </cell>
          <cell r="B139" t="str">
            <v>05KHY0135ZH-N0567</v>
          </cell>
          <cell r="C139" t="str">
            <v>PE-1357</v>
          </cell>
          <cell r="D139">
            <v>0.53</v>
          </cell>
          <cell r="E139" t="str">
            <v>Suii Sheet</v>
          </cell>
          <cell r="I139" t="str">
            <v>15 days at monthly satement</v>
          </cell>
          <cell r="J139" t="str">
            <v>Ex-Factory</v>
          </cell>
          <cell r="K139" t="str">
            <v>Refer to Quotation Record by Ella Chan</v>
          </cell>
        </row>
        <row r="140">
          <cell r="A140">
            <v>133</v>
          </cell>
          <cell r="B140" t="str">
            <v>05KHY0140ZH-N0999</v>
          </cell>
          <cell r="C140" t="str">
            <v>B702-14-01</v>
          </cell>
          <cell r="D140">
            <v>0.17780000000000001</v>
          </cell>
          <cell r="E140" t="str">
            <v>Kairo Cover</v>
          </cell>
          <cell r="I140" t="str">
            <v>15 days at monthly satement</v>
          </cell>
          <cell r="J140" t="str">
            <v>Ex-Factory</v>
          </cell>
          <cell r="K140" t="str">
            <v>Refer to Quotation Record by Ella Chan</v>
          </cell>
        </row>
        <row r="141">
          <cell r="A141">
            <v>134</v>
          </cell>
          <cell r="B141" t="str">
            <v>05KHY0202ZH</v>
          </cell>
          <cell r="C141" t="str">
            <v>CL-289</v>
          </cell>
          <cell r="D141">
            <v>2</v>
          </cell>
          <cell r="E141" t="str">
            <v xml:space="preserve">Motor </v>
          </cell>
          <cell r="I141" t="str">
            <v>15 days at monthly satement</v>
          </cell>
          <cell r="J141" t="str">
            <v>Ex-Factory</v>
          </cell>
          <cell r="K141" t="str">
            <v>Refer to Quotation Record by Ella Chan</v>
          </cell>
        </row>
        <row r="142">
          <cell r="A142">
            <v>135</v>
          </cell>
          <cell r="B142" t="str">
            <v>05KHY0250ZH</v>
          </cell>
          <cell r="C142" t="str">
            <v>S70218-Y14</v>
          </cell>
          <cell r="D142">
            <v>0.5</v>
          </cell>
          <cell r="E142" t="str">
            <v>Fan Ass</v>
          </cell>
          <cell r="F142">
            <v>500</v>
          </cell>
          <cell r="I142" t="str">
            <v>15 days at monthly satement</v>
          </cell>
          <cell r="J142" t="str">
            <v>Ex-Factory</v>
          </cell>
          <cell r="K142" t="str">
            <v>15-06/16PESHK-S/080044</v>
          </cell>
        </row>
        <row r="143">
          <cell r="A143">
            <v>136</v>
          </cell>
          <cell r="B143" t="str">
            <v>05KHY0601AH</v>
          </cell>
          <cell r="C143" t="str">
            <v>S70218-Y13A</v>
          </cell>
          <cell r="D143">
            <v>1.2</v>
          </cell>
          <cell r="E143" t="str">
            <v>Tank</v>
          </cell>
          <cell r="I143" t="str">
            <v>15 days at monthly satement</v>
          </cell>
          <cell r="J143" t="str">
            <v>Ex-Factory</v>
          </cell>
          <cell r="K143" t="str">
            <v>Refer to Quotation Record by Ella Chan</v>
          </cell>
        </row>
        <row r="144">
          <cell r="A144">
            <v>137</v>
          </cell>
          <cell r="B144" t="str">
            <v>05KHY0726AH</v>
          </cell>
          <cell r="C144" t="str">
            <v>B700-28-01</v>
          </cell>
          <cell r="D144">
            <v>0.28999999999999998</v>
          </cell>
          <cell r="E144" t="str">
            <v>HV Unit Shield</v>
          </cell>
          <cell r="I144" t="str">
            <v>15 days at monthly satement</v>
          </cell>
          <cell r="J144" t="str">
            <v>Ex-Factory</v>
          </cell>
          <cell r="K144" t="str">
            <v>Refer to Quotation Record by Ella Chan</v>
          </cell>
        </row>
        <row r="145">
          <cell r="A145">
            <v>138</v>
          </cell>
          <cell r="B145" t="str">
            <v>05KHY0801ZH-G</v>
          </cell>
          <cell r="C145" t="str">
            <v>PH-916</v>
          </cell>
          <cell r="D145">
            <v>0.65</v>
          </cell>
          <cell r="E145" t="str">
            <v>Konpo Case</v>
          </cell>
          <cell r="I145" t="str">
            <v>15 days at monthly satement</v>
          </cell>
          <cell r="J145" t="str">
            <v>Ex-Factory</v>
          </cell>
          <cell r="K145" t="str">
            <v>Refer to Quotation Record by Ella Chan</v>
          </cell>
        </row>
        <row r="146">
          <cell r="A146">
            <v>139</v>
          </cell>
          <cell r="B146" t="str">
            <v>05KHY0801ZH-W</v>
          </cell>
          <cell r="C146" t="str">
            <v>PH-917</v>
          </cell>
          <cell r="D146">
            <v>0.65</v>
          </cell>
          <cell r="E146" t="str">
            <v>Konpo Case</v>
          </cell>
          <cell r="I146" t="str">
            <v>15 days at monthly satement</v>
          </cell>
          <cell r="J146" t="str">
            <v>Ex-Factory</v>
          </cell>
          <cell r="K146" t="str">
            <v>Refer to Quotation Record by Ella Chan</v>
          </cell>
        </row>
        <row r="147">
          <cell r="A147">
            <v>140</v>
          </cell>
          <cell r="B147" t="str">
            <v>05KHY0802ZH</v>
          </cell>
          <cell r="C147" t="str">
            <v>PK-111</v>
          </cell>
          <cell r="D147">
            <v>0.44</v>
          </cell>
          <cell r="E147" t="str">
            <v>Ten Pad</v>
          </cell>
          <cell r="I147" t="str">
            <v>15 days at monthly satement</v>
          </cell>
          <cell r="J147" t="str">
            <v>Ex-Factory</v>
          </cell>
          <cell r="K147" t="str">
            <v>Refer to Quotation Record by Ella Chan</v>
          </cell>
        </row>
        <row r="148">
          <cell r="A148">
            <v>141</v>
          </cell>
          <cell r="B148" t="str">
            <v>05KHY0803ZH</v>
          </cell>
          <cell r="C148" t="str">
            <v>PK-112</v>
          </cell>
          <cell r="D148">
            <v>0.44</v>
          </cell>
          <cell r="E148" t="str">
            <v>Soko Pad</v>
          </cell>
          <cell r="I148" t="str">
            <v>15 days at monthly satement</v>
          </cell>
          <cell r="J148" t="str">
            <v>Ex-Factory</v>
          </cell>
          <cell r="K148" t="str">
            <v>Refer to Quotation Record by Ella Chan</v>
          </cell>
        </row>
        <row r="149">
          <cell r="A149">
            <v>142</v>
          </cell>
          <cell r="B149" t="str">
            <v>05KHY1510ZH</v>
          </cell>
          <cell r="C149" t="str">
            <v>S70218-Y33</v>
          </cell>
          <cell r="D149">
            <v>0.2</v>
          </cell>
          <cell r="E149" t="str">
            <v>HV Tanshi Ass</v>
          </cell>
          <cell r="I149" t="str">
            <v>15 days at monthly satement</v>
          </cell>
          <cell r="J149" t="str">
            <v>Ex-Factory</v>
          </cell>
          <cell r="K149" t="str">
            <v>Refer to Quotation Record by Ella Chan</v>
          </cell>
        </row>
        <row r="150">
          <cell r="A150">
            <v>143</v>
          </cell>
          <cell r="B150" t="str">
            <v>05KHY1520ZH</v>
          </cell>
          <cell r="C150" t="str">
            <v>B702-19-01</v>
          </cell>
          <cell r="D150">
            <v>0.1</v>
          </cell>
          <cell r="E150" t="str">
            <v>Earth Tanshi</v>
          </cell>
          <cell r="I150" t="str">
            <v>15 days at monthly satement</v>
          </cell>
          <cell r="J150" t="str">
            <v>Ex-Factory</v>
          </cell>
          <cell r="K150" t="str">
            <v>Refer to Quotation Record by Ella Chan</v>
          </cell>
        </row>
        <row r="151">
          <cell r="A151">
            <v>144</v>
          </cell>
          <cell r="B151" t="str">
            <v>05KHY5030DH</v>
          </cell>
          <cell r="C151" t="str">
            <v>S702-18-28</v>
          </cell>
          <cell r="D151">
            <v>0.4</v>
          </cell>
          <cell r="E151" t="str">
            <v>Lead (A) Assy</v>
          </cell>
          <cell r="I151" t="str">
            <v>15 days at monthly satement</v>
          </cell>
          <cell r="J151" t="str">
            <v>Ex-Factory</v>
          </cell>
          <cell r="K151" t="str">
            <v>Refer to Quotation Record by Ella Chan</v>
          </cell>
        </row>
        <row r="152">
          <cell r="A152">
            <v>145</v>
          </cell>
          <cell r="B152" t="str">
            <v>05KHY8770FH</v>
          </cell>
          <cell r="C152" t="str">
            <v>PF-760B</v>
          </cell>
          <cell r="D152">
            <v>0.2</v>
          </cell>
          <cell r="E152" t="str">
            <v>Torisetsu</v>
          </cell>
          <cell r="I152" t="str">
            <v>15 days at monthly satement</v>
          </cell>
          <cell r="J152" t="str">
            <v>Ex-Factory</v>
          </cell>
          <cell r="K152" t="str">
            <v>Refer to Quotation Record by Ella Chan</v>
          </cell>
        </row>
        <row r="153">
          <cell r="A153">
            <v>146</v>
          </cell>
          <cell r="B153" t="str">
            <v>05KJT0612ZH-Natur</v>
          </cell>
          <cell r="C153" t="str">
            <v>B701-23-01</v>
          </cell>
          <cell r="D153">
            <v>0.18</v>
          </cell>
          <cell r="E153" t="str">
            <v>Tank Handle</v>
          </cell>
          <cell r="F153">
            <v>500</v>
          </cell>
          <cell r="I153" t="str">
            <v>15 days at monthly satement</v>
          </cell>
          <cell r="J153" t="str">
            <v>Ex-Factory</v>
          </cell>
          <cell r="K153" t="str">
            <v>15-06/16PESHK-S/080044</v>
          </cell>
        </row>
        <row r="154">
          <cell r="A154">
            <v>147</v>
          </cell>
          <cell r="B154" t="str">
            <v>05KLU0108ZH-N0566</v>
          </cell>
          <cell r="C154" t="str">
            <v>B701-13-01</v>
          </cell>
          <cell r="D154">
            <v>0.1</v>
          </cell>
          <cell r="E154" t="str">
            <v>Sensor Cover</v>
          </cell>
          <cell r="I154" t="str">
            <v>15 days at monthly satement</v>
          </cell>
          <cell r="J154" t="str">
            <v>Ex-Factory</v>
          </cell>
          <cell r="K154" t="str">
            <v>Qu050920R1-10 2005-Sep-28</v>
          </cell>
        </row>
        <row r="155">
          <cell r="A155">
            <v>148</v>
          </cell>
          <cell r="B155" t="str">
            <v>05KLU0115ZH N0566</v>
          </cell>
          <cell r="C155" t="str">
            <v>B701-16-01</v>
          </cell>
          <cell r="D155">
            <v>0.05</v>
          </cell>
          <cell r="E155" t="str">
            <v>PLUG COVER</v>
          </cell>
          <cell r="I155" t="str">
            <v>15 days at monthly satement</v>
          </cell>
          <cell r="J155" t="str">
            <v>Ex-Factory</v>
          </cell>
          <cell r="K155" t="str">
            <v>15-06/60/061105</v>
          </cell>
        </row>
        <row r="156">
          <cell r="A156">
            <v>149</v>
          </cell>
          <cell r="B156" t="str">
            <v>05KLU0118FH-N0571/05KLU0118DH-N0566</v>
          </cell>
          <cell r="C156" t="str">
            <v>S68718-Y54</v>
          </cell>
          <cell r="D156">
            <v>0.39</v>
          </cell>
          <cell r="E156" t="str">
            <v>Float Ass</v>
          </cell>
          <cell r="I156" t="str">
            <v>15 days at monthly satement</v>
          </cell>
          <cell r="J156" t="str">
            <v>Ex-Factory</v>
          </cell>
          <cell r="K156" t="str">
            <v>Refer to Quotation Record by Ella Chan</v>
          </cell>
        </row>
        <row r="157">
          <cell r="A157">
            <v>150</v>
          </cell>
          <cell r="B157" t="str">
            <v>05KLU0119DH-N0566</v>
          </cell>
          <cell r="C157" t="str">
            <v>B687-31-01</v>
          </cell>
          <cell r="D157">
            <v>0.1</v>
          </cell>
          <cell r="E157" t="str">
            <v>Float Cover</v>
          </cell>
          <cell r="I157" t="str">
            <v>15 days at monthly satement</v>
          </cell>
          <cell r="J157" t="str">
            <v>Ex-Factory</v>
          </cell>
          <cell r="K157" t="str">
            <v>Quotation 061022</v>
          </cell>
        </row>
        <row r="158">
          <cell r="A158">
            <v>151</v>
          </cell>
          <cell r="B158" t="str">
            <v>05KLU0119BH-N0571</v>
          </cell>
          <cell r="C158" t="str">
            <v>B687-31-02</v>
          </cell>
          <cell r="D158">
            <v>0.1</v>
          </cell>
          <cell r="E158" t="str">
            <v>Float Cover</v>
          </cell>
          <cell r="I158" t="str">
            <v>15 days at monthly satement</v>
          </cell>
          <cell r="J158" t="str">
            <v>Ex-Factory</v>
          </cell>
          <cell r="K158" t="str">
            <v>Quotation 061022</v>
          </cell>
        </row>
        <row r="159">
          <cell r="A159">
            <v>152</v>
          </cell>
          <cell r="B159" t="str">
            <v>05KLU0120CH</v>
          </cell>
          <cell r="C159" t="str">
            <v>PK-104</v>
          </cell>
          <cell r="D159">
            <v>0.34</v>
          </cell>
          <cell r="E159" t="str">
            <v>FLOAT</v>
          </cell>
          <cell r="I159" t="str">
            <v>15 days at monthly satement</v>
          </cell>
          <cell r="J159" t="str">
            <v>Ex-Factory</v>
          </cell>
          <cell r="K159" t="str">
            <v>15-06/60/061227</v>
          </cell>
        </row>
        <row r="160">
          <cell r="A160">
            <v>153</v>
          </cell>
          <cell r="B160" t="str">
            <v>05KLV0308ZH</v>
          </cell>
          <cell r="C160" t="str">
            <v>S700E18-Y27</v>
          </cell>
          <cell r="D160">
            <v>0.72</v>
          </cell>
          <cell r="E160" t="str">
            <v>Switch Box Sub-Assembly</v>
          </cell>
          <cell r="I160" t="str">
            <v>15 days at monthly satement</v>
          </cell>
          <cell r="J160" t="str">
            <v>Ex-Factory</v>
          </cell>
          <cell r="K160" t="str">
            <v>Refer to Quotation Record by Ella Chan</v>
          </cell>
        </row>
        <row r="161">
          <cell r="A161">
            <v>154</v>
          </cell>
          <cell r="B161" t="str">
            <v>05KLW0101AH-N0558</v>
          </cell>
          <cell r="C161" t="str">
            <v>B700-07-01</v>
          </cell>
          <cell r="D161">
            <v>5</v>
          </cell>
          <cell r="E161" t="str">
            <v>Body</v>
          </cell>
          <cell r="I161" t="str">
            <v>15 days at monthly satement</v>
          </cell>
          <cell r="J161" t="str">
            <v>Ex-Factory</v>
          </cell>
          <cell r="K161" t="str">
            <v>Refer to Quotation Record by Ella Chan</v>
          </cell>
        </row>
        <row r="162">
          <cell r="A162">
            <v>155</v>
          </cell>
          <cell r="B162" t="str">
            <v>05KLW0103BH-B0370</v>
          </cell>
          <cell r="C162" t="str">
            <v>B700-10-04</v>
          </cell>
          <cell r="D162">
            <v>1.6</v>
          </cell>
          <cell r="E162" t="str">
            <v>Rear Panel</v>
          </cell>
          <cell r="I162" t="str">
            <v>15 days at monthly satement</v>
          </cell>
          <cell r="J162" t="str">
            <v>Ex-Factory</v>
          </cell>
          <cell r="K162" t="str">
            <v>Refer to Quotation Record by Ella Chan</v>
          </cell>
        </row>
        <row r="163">
          <cell r="A163">
            <v>156</v>
          </cell>
          <cell r="B163" t="str">
            <v>05KLW0110DH-B0370</v>
          </cell>
          <cell r="C163" t="str">
            <v>B700-09-04</v>
          </cell>
          <cell r="D163">
            <v>3</v>
          </cell>
          <cell r="E163" t="str">
            <v>Tray</v>
          </cell>
          <cell r="I163" t="str">
            <v>15 days at monthly satement</v>
          </cell>
          <cell r="J163" t="str">
            <v>Ex-Factory</v>
          </cell>
          <cell r="K163" t="str">
            <v>Refer to Quotation Record by Ella Chan</v>
          </cell>
        </row>
        <row r="164">
          <cell r="A164">
            <v>157</v>
          </cell>
          <cell r="B164" t="str">
            <v>05KLW0110DH-N0567</v>
          </cell>
          <cell r="C164" t="str">
            <v>B700-09-02</v>
          </cell>
          <cell r="D164">
            <v>3</v>
          </cell>
          <cell r="E164" t="str">
            <v>Tray</v>
          </cell>
          <cell r="I164" t="str">
            <v>15 days at monthly satement</v>
          </cell>
          <cell r="J164" t="str">
            <v>Ex-Factory</v>
          </cell>
          <cell r="K164" t="str">
            <v>Refer to Quotation Record by Ella Chan</v>
          </cell>
        </row>
        <row r="165">
          <cell r="A165">
            <v>158</v>
          </cell>
          <cell r="B165" t="str">
            <v>05KLW0112ZH-N0558</v>
          </cell>
          <cell r="C165" t="str">
            <v>B700-01-01</v>
          </cell>
          <cell r="D165">
            <v>0.28000000000000003</v>
          </cell>
          <cell r="E165" t="str">
            <v>Tank Cover</v>
          </cell>
          <cell r="I165" t="str">
            <v>15 days at monthly satement</v>
          </cell>
          <cell r="J165" t="str">
            <v>Ex-Factory</v>
          </cell>
          <cell r="K165" t="str">
            <v>Qu050714-1, 2005-Jul-14</v>
          </cell>
        </row>
        <row r="166">
          <cell r="A166">
            <v>159</v>
          </cell>
          <cell r="B166" t="str">
            <v>05KLW0112ZH-N0566</v>
          </cell>
          <cell r="C166" t="str">
            <v>B700-01-02</v>
          </cell>
          <cell r="D166">
            <v>0.14000000000000001</v>
          </cell>
          <cell r="E166" t="str">
            <v>Tank Cover</v>
          </cell>
          <cell r="I166" t="str">
            <v>15 days at monthly satement</v>
          </cell>
          <cell r="J166" t="str">
            <v>Ex-Factory</v>
          </cell>
          <cell r="K166" t="str">
            <v>Refer to Quotation Record by Ella Chan</v>
          </cell>
        </row>
        <row r="167">
          <cell r="A167">
            <v>160</v>
          </cell>
          <cell r="B167" t="str">
            <v>05KLW0137AH</v>
          </cell>
          <cell r="C167" t="str">
            <v>B700-03-01</v>
          </cell>
          <cell r="D167">
            <v>0.2</v>
          </cell>
          <cell r="E167" t="str">
            <v>Led Cover</v>
          </cell>
          <cell r="I167" t="str">
            <v>15 days at monthly satement</v>
          </cell>
          <cell r="J167" t="str">
            <v>Ex-Factory</v>
          </cell>
          <cell r="K167" t="str">
            <v>Refer to Quotation Record by Ella Chan</v>
          </cell>
        </row>
        <row r="168">
          <cell r="A168">
            <v>161</v>
          </cell>
          <cell r="B168" t="str">
            <v>05KLW0299ZH N0999</v>
          </cell>
          <cell r="C168" t="str">
            <v>B700-13-01</v>
          </cell>
          <cell r="D168">
            <v>0.6</v>
          </cell>
          <cell r="E168" t="str">
            <v>FAN</v>
          </cell>
          <cell r="I168" t="str">
            <v>15 days at monthly satement</v>
          </cell>
          <cell r="J168" t="str">
            <v>Ex-Factory</v>
          </cell>
          <cell r="K168" t="str">
            <v>Quotation 060505 2006-May-05</v>
          </cell>
        </row>
        <row r="169">
          <cell r="A169">
            <v>162</v>
          </cell>
          <cell r="B169" t="str">
            <v>05KLW0308ZH-N0558</v>
          </cell>
          <cell r="C169" t="str">
            <v>S70018-Y27</v>
          </cell>
          <cell r="D169">
            <v>0.62</v>
          </cell>
          <cell r="E169" t="str">
            <v>Switch Box Sub Ass</v>
          </cell>
          <cell r="I169" t="str">
            <v>15 days at monthly satement</v>
          </cell>
          <cell r="J169" t="str">
            <v>Ex-Factory</v>
          </cell>
          <cell r="K169" t="str">
            <v>Refer to Quotation Record by Ella Chan</v>
          </cell>
        </row>
        <row r="170">
          <cell r="A170">
            <v>163</v>
          </cell>
          <cell r="B170" t="str">
            <v>05KLW0501AH-N0566</v>
          </cell>
          <cell r="C170" t="str">
            <v>B700-18-01</v>
          </cell>
          <cell r="D170">
            <v>0.74</v>
          </cell>
          <cell r="E170" t="str">
            <v>Kashitsu Filter Case</v>
          </cell>
          <cell r="I170" t="str">
            <v>15 days at monthly satement</v>
          </cell>
          <cell r="J170" t="str">
            <v>Ex-Factory</v>
          </cell>
          <cell r="K170" t="str">
            <v>Quotation 061022</v>
          </cell>
        </row>
        <row r="171">
          <cell r="A171">
            <v>164</v>
          </cell>
          <cell r="B171" t="str">
            <v>05KLW0511AH-N0566</v>
          </cell>
          <cell r="C171" t="str">
            <v>B700-17-01</v>
          </cell>
          <cell r="D171">
            <v>0.2</v>
          </cell>
          <cell r="E171" t="str">
            <v>Jokin Case</v>
          </cell>
          <cell r="I171" t="str">
            <v>15 days at monthly satement</v>
          </cell>
          <cell r="J171" t="str">
            <v>Ex-Factory</v>
          </cell>
          <cell r="K171" t="str">
            <v>Refer to Quotation Record by Ella Chan</v>
          </cell>
        </row>
        <row r="172">
          <cell r="A172">
            <v>165</v>
          </cell>
          <cell r="B172" t="str">
            <v>05KLW0515AH</v>
          </cell>
          <cell r="C172" t="str">
            <v>S70018-Y75</v>
          </cell>
          <cell r="D172">
            <v>1.43</v>
          </cell>
          <cell r="E172" t="str">
            <v>Jokin Kyokuban Ass</v>
          </cell>
          <cell r="I172" t="str">
            <v>15 days at monthly satement</v>
          </cell>
          <cell r="J172" t="str">
            <v>Ex-Factory</v>
          </cell>
          <cell r="K172" t="str">
            <v>Refer to Quotation Record by Ella Chan</v>
          </cell>
        </row>
        <row r="173">
          <cell r="A173">
            <v>166</v>
          </cell>
          <cell r="B173" t="str">
            <v>05KLW0550BH-N0566</v>
          </cell>
          <cell r="C173" t="str">
            <v>S70018-Y75A</v>
          </cell>
          <cell r="D173">
            <v>1.45</v>
          </cell>
          <cell r="E173" t="str">
            <v>Filter Case Ass</v>
          </cell>
          <cell r="I173" t="str">
            <v>15 days at monthly satement</v>
          </cell>
          <cell r="J173" t="str">
            <v>Ex-Factory</v>
          </cell>
          <cell r="K173" t="str">
            <v>Refer to Quotation Record by Ella Chan</v>
          </cell>
        </row>
        <row r="174">
          <cell r="A174">
            <v>167</v>
          </cell>
          <cell r="B174" t="str">
            <v>05KLW0601CH</v>
          </cell>
          <cell r="C174" t="str">
            <v>S70018-Y13A</v>
          </cell>
          <cell r="D174">
            <v>0.77</v>
          </cell>
          <cell r="E174" t="str">
            <v>Tank</v>
          </cell>
          <cell r="I174" t="str">
            <v>15 days at monthly satement</v>
          </cell>
          <cell r="J174" t="str">
            <v>Ex-Factory</v>
          </cell>
          <cell r="K174" t="str">
            <v>Refer to Quotation Record by Ella Chan</v>
          </cell>
        </row>
        <row r="175">
          <cell r="A175">
            <v>168</v>
          </cell>
          <cell r="B175" t="str">
            <v>05KLW0610GH</v>
          </cell>
          <cell r="C175" t="str">
            <v>S70018-Y13</v>
          </cell>
          <cell r="D175">
            <v>1</v>
          </cell>
          <cell r="E175" t="str">
            <v>Tank Ass</v>
          </cell>
          <cell r="I175" t="str">
            <v>15 days at monthly satement</v>
          </cell>
          <cell r="J175" t="str">
            <v>Ex-Factory</v>
          </cell>
          <cell r="K175" t="str">
            <v>Refer to Quotation Record by Ella Chan</v>
          </cell>
        </row>
        <row r="176">
          <cell r="A176">
            <v>169</v>
          </cell>
          <cell r="B176" t="str">
            <v>05KLW0612AH-Natur</v>
          </cell>
          <cell r="C176" t="str">
            <v>B700-20-01</v>
          </cell>
          <cell r="D176">
            <v>0.2</v>
          </cell>
          <cell r="E176" t="str">
            <v>Tank Holder</v>
          </cell>
          <cell r="I176" t="str">
            <v>15 days at monthly satement</v>
          </cell>
          <cell r="J176" t="str">
            <v>Ex-Factory</v>
          </cell>
          <cell r="K176" t="str">
            <v>Refer to Quotation Record by Ella Chan</v>
          </cell>
        </row>
        <row r="177">
          <cell r="A177">
            <v>170</v>
          </cell>
          <cell r="B177" t="str">
            <v>05KLW0802AH</v>
          </cell>
          <cell r="C177" t="str">
            <v>PK-100</v>
          </cell>
          <cell r="D177">
            <v>0.22</v>
          </cell>
          <cell r="E177" t="str">
            <v>Soko Pad</v>
          </cell>
          <cell r="I177" t="str">
            <v>15 days at monthly satement</v>
          </cell>
          <cell r="J177" t="str">
            <v>Ex-Factory</v>
          </cell>
          <cell r="K177" t="str">
            <v>Refer to Quotation Record by Ella Chan</v>
          </cell>
        </row>
        <row r="178">
          <cell r="A178">
            <v>171</v>
          </cell>
          <cell r="B178" t="str">
            <v>05KLW0803AH</v>
          </cell>
          <cell r="C178" t="str">
            <v>PK-101</v>
          </cell>
          <cell r="D178">
            <v>0.22</v>
          </cell>
          <cell r="E178" t="str">
            <v>Ten Pad</v>
          </cell>
          <cell r="I178" t="str">
            <v>15 days at monthly satement</v>
          </cell>
          <cell r="J178" t="str">
            <v>Ex-Factory</v>
          </cell>
          <cell r="K178" t="str">
            <v>Refer to Quotation Record by Ella Chan</v>
          </cell>
        </row>
        <row r="179">
          <cell r="A179">
            <v>172</v>
          </cell>
          <cell r="B179" t="str">
            <v>05KLW0804ZH</v>
          </cell>
          <cell r="C179" t="str">
            <v>PAA-700-01</v>
          </cell>
          <cell r="D179">
            <v>0.1</v>
          </cell>
          <cell r="E179" t="str">
            <v>Sheet Pad</v>
          </cell>
          <cell r="I179" t="str">
            <v>15 days at monthly satement</v>
          </cell>
          <cell r="J179" t="str">
            <v>Ex-Factory</v>
          </cell>
          <cell r="K179" t="str">
            <v>Refer to Quotation Record by Ella Chan</v>
          </cell>
        </row>
        <row r="180">
          <cell r="A180">
            <v>173</v>
          </cell>
          <cell r="B180" t="str">
            <v>05KLW3801AH</v>
          </cell>
          <cell r="C180" t="str">
            <v>S70018-Y01A</v>
          </cell>
          <cell r="D180">
            <v>2.5</v>
          </cell>
          <cell r="E180" t="str">
            <v>Heater Kumi</v>
          </cell>
          <cell r="I180" t="str">
            <v>15 days at monthly satement</v>
          </cell>
          <cell r="J180" t="str">
            <v>Ex-Factory</v>
          </cell>
          <cell r="K180" t="str">
            <v>Refer to Quotation Record by Ella Chan</v>
          </cell>
        </row>
        <row r="181">
          <cell r="A181">
            <v>174</v>
          </cell>
          <cell r="B181" t="str">
            <v>05KLW5030AH</v>
          </cell>
          <cell r="C181" t="str">
            <v>S700-18-28</v>
          </cell>
          <cell r="D181">
            <v>0.47</v>
          </cell>
          <cell r="E181" t="str">
            <v>Lead (A) Assy</v>
          </cell>
          <cell r="I181" t="str">
            <v>15 days at monthly satement</v>
          </cell>
          <cell r="J181" t="str">
            <v>Ex-Factory</v>
          </cell>
          <cell r="K181" t="str">
            <v>Quotation 051025 2006-Mar-23</v>
          </cell>
        </row>
        <row r="182">
          <cell r="A182">
            <v>175</v>
          </cell>
          <cell r="B182" t="str">
            <v>05KLW5033ZH</v>
          </cell>
          <cell r="C182" t="str">
            <v>S700-18-28C</v>
          </cell>
          <cell r="D182">
            <v>0.17</v>
          </cell>
          <cell r="E182" t="str">
            <v>SENSOR LEAD ASS</v>
          </cell>
          <cell r="I182" t="str">
            <v>15 days at monthly satement</v>
          </cell>
          <cell r="J182" t="str">
            <v>Ex-Factory</v>
          </cell>
          <cell r="K182" t="str">
            <v>15-06/60/070002</v>
          </cell>
        </row>
        <row r="183">
          <cell r="A183">
            <v>176</v>
          </cell>
          <cell r="B183" t="str">
            <v>05KLXV8770ZH</v>
          </cell>
          <cell r="C183" t="str">
            <v>PF-770</v>
          </cell>
          <cell r="D183">
            <v>0.18</v>
          </cell>
          <cell r="E183" t="str">
            <v>Instruction Book</v>
          </cell>
          <cell r="I183" t="str">
            <v>15 days at monthly satement</v>
          </cell>
          <cell r="J183" t="str">
            <v>Ex-Factory</v>
          </cell>
          <cell r="K183" t="str">
            <v>Refer to Quotation Record by Ella Chan</v>
          </cell>
        </row>
        <row r="184">
          <cell r="A184">
            <v>177</v>
          </cell>
          <cell r="B184" t="str">
            <v>05KLY0001AH-N0567</v>
          </cell>
          <cell r="C184" t="str">
            <v>PE-1247</v>
          </cell>
          <cell r="D184">
            <v>0.67</v>
          </cell>
          <cell r="E184" t="str">
            <v>Meiban</v>
          </cell>
          <cell r="I184" t="str">
            <v>15 days at monthly satement</v>
          </cell>
          <cell r="J184" t="str">
            <v>Ex-Factory</v>
          </cell>
          <cell r="K184" t="str">
            <v>Refer to Quotation Record by Ella Chan</v>
          </cell>
        </row>
        <row r="185">
          <cell r="A185">
            <v>178</v>
          </cell>
          <cell r="B185" t="str">
            <v>05KLY0006AH-N0558</v>
          </cell>
          <cell r="C185" t="str">
            <v>PE-1239</v>
          </cell>
          <cell r="D185">
            <v>0.1</v>
          </cell>
          <cell r="E185" t="str">
            <v>Notice Label B</v>
          </cell>
          <cell r="I185" t="str">
            <v>15 days at monthly satement</v>
          </cell>
          <cell r="J185" t="str">
            <v>Ex-Factory</v>
          </cell>
          <cell r="K185" t="str">
            <v>Refer to Quotation Record by Ella Chan</v>
          </cell>
        </row>
        <row r="186">
          <cell r="A186">
            <v>179</v>
          </cell>
          <cell r="B186" t="str">
            <v>05KLY0008AH-N0558</v>
          </cell>
          <cell r="C186" t="str">
            <v>PE-1235</v>
          </cell>
          <cell r="D186">
            <v>0.2</v>
          </cell>
          <cell r="E186" t="str">
            <v>Chuui Label</v>
          </cell>
          <cell r="I186" t="str">
            <v>15 days at monthly satement</v>
          </cell>
          <cell r="J186" t="str">
            <v>Ex-Factory</v>
          </cell>
          <cell r="K186" t="str">
            <v>Refer to Quotation Record by Ella Chan</v>
          </cell>
        </row>
        <row r="187">
          <cell r="A187">
            <v>180</v>
          </cell>
          <cell r="B187" t="str">
            <v>05KLY0113ZH N0558</v>
          </cell>
          <cell r="C187" t="str">
            <v>S70018-Y22</v>
          </cell>
          <cell r="D187">
            <v>0.12</v>
          </cell>
          <cell r="E187" t="str">
            <v>Pre Filter Assy</v>
          </cell>
          <cell r="I187" t="str">
            <v>15 days at monthly satement</v>
          </cell>
          <cell r="J187" t="str">
            <v>Ex-Factory</v>
          </cell>
        </row>
        <row r="188">
          <cell r="A188">
            <v>181</v>
          </cell>
          <cell r="B188" t="str">
            <v>05KLY0113ZH-N0566</v>
          </cell>
          <cell r="C188" t="str">
            <v>S700B18-Y22</v>
          </cell>
          <cell r="D188">
            <v>0.12</v>
          </cell>
          <cell r="E188" t="str">
            <v>Pre Filter</v>
          </cell>
          <cell r="I188" t="str">
            <v>15 days at monthly satement</v>
          </cell>
          <cell r="J188" t="str">
            <v>Ex-Factory</v>
          </cell>
          <cell r="K188" t="str">
            <v>Refer to Quotation Record by Ella Chan</v>
          </cell>
        </row>
        <row r="189">
          <cell r="A189">
            <v>182</v>
          </cell>
          <cell r="B189" t="str">
            <v>05KLY0120BH-B0356</v>
          </cell>
          <cell r="C189" t="str">
            <v>B700-05-01V1</v>
          </cell>
          <cell r="D189">
            <v>2.5</v>
          </cell>
          <cell r="E189" t="str">
            <v>Front Panel Ass</v>
          </cell>
          <cell r="I189" t="str">
            <v>15 days at monthly satement</v>
          </cell>
          <cell r="J189" t="str">
            <v>Ex-Factory</v>
          </cell>
          <cell r="K189" t="str">
            <v>Refer to Quotation Record by Ella Chan</v>
          </cell>
        </row>
        <row r="190">
          <cell r="A190">
            <v>183</v>
          </cell>
          <cell r="B190" t="str">
            <v>05KLY0120BH-B0370</v>
          </cell>
          <cell r="C190" t="str">
            <v>B700-05-04V1</v>
          </cell>
          <cell r="D190">
            <v>2.5</v>
          </cell>
          <cell r="E190" t="str">
            <v>Front Panel Ass</v>
          </cell>
          <cell r="I190" t="str">
            <v>15 days at monthly satement</v>
          </cell>
          <cell r="J190" t="str">
            <v>Ex-Factory</v>
          </cell>
          <cell r="K190" t="str">
            <v>Refer to Quotation Record by Ella Chan</v>
          </cell>
        </row>
        <row r="191">
          <cell r="A191">
            <v>184</v>
          </cell>
          <cell r="B191" t="str">
            <v>05KLY0120BH-G0255</v>
          </cell>
          <cell r="C191" t="str">
            <v>B700-05-03V1</v>
          </cell>
          <cell r="D191">
            <v>2.5</v>
          </cell>
          <cell r="E191" t="str">
            <v>Front Panel Ass</v>
          </cell>
          <cell r="I191" t="str">
            <v>15 days at monthly satement</v>
          </cell>
          <cell r="J191" t="str">
            <v>Ex-Factory</v>
          </cell>
          <cell r="K191" t="str">
            <v>Refer to Quotation Record by Ella Chan</v>
          </cell>
        </row>
        <row r="192">
          <cell r="A192">
            <v>185</v>
          </cell>
          <cell r="B192" t="str">
            <v>05KLY0120BH-N0567</v>
          </cell>
          <cell r="C192" t="str">
            <v>B700-05-02V1</v>
          </cell>
          <cell r="D192">
            <v>2.5</v>
          </cell>
          <cell r="E192" t="str">
            <v>Front Panel Ass</v>
          </cell>
          <cell r="I192" t="str">
            <v>15 days at monthly satement</v>
          </cell>
          <cell r="J192" t="str">
            <v>Ex-Factory</v>
          </cell>
          <cell r="K192" t="str">
            <v>Refer to Quotation Record by Ella Chan</v>
          </cell>
        </row>
        <row r="193">
          <cell r="A193">
            <v>186</v>
          </cell>
          <cell r="B193" t="str">
            <v>05KLY0133ZH-N0558</v>
          </cell>
          <cell r="C193" t="str">
            <v>PE-1248</v>
          </cell>
          <cell r="D193">
            <v>0.93</v>
          </cell>
          <cell r="E193" t="str">
            <v>Switch Panel</v>
          </cell>
          <cell r="I193" t="str">
            <v>15 days at monthly satement</v>
          </cell>
          <cell r="J193" t="str">
            <v>Ex-Factory</v>
          </cell>
          <cell r="K193" t="str">
            <v>Refer to Quotation Record by Ella Chan</v>
          </cell>
        </row>
        <row r="194">
          <cell r="A194">
            <v>187</v>
          </cell>
          <cell r="B194" t="str">
            <v>05KLY0133ZH-N0566</v>
          </cell>
          <cell r="C194" t="str">
            <v>PE-1249</v>
          </cell>
          <cell r="D194">
            <v>0.93</v>
          </cell>
          <cell r="E194" t="str">
            <v>Switch Panel</v>
          </cell>
          <cell r="I194" t="str">
            <v>15 days at monthly satement</v>
          </cell>
          <cell r="J194" t="str">
            <v>Ex-Factory</v>
          </cell>
          <cell r="K194" t="str">
            <v>Refer to Quotation Record by Ella Chan</v>
          </cell>
        </row>
        <row r="195">
          <cell r="A195">
            <v>188</v>
          </cell>
          <cell r="B195" t="str">
            <v>05KLY0140ZH-M0131</v>
          </cell>
          <cell r="C195" t="str">
            <v>S700C18-Y26</v>
          </cell>
          <cell r="D195">
            <v>0.45</v>
          </cell>
          <cell r="E195" t="str">
            <v>Kesho Panel Ass</v>
          </cell>
          <cell r="I195" t="str">
            <v>15 days at monthly satement</v>
          </cell>
          <cell r="J195" t="str">
            <v>Ex-Factory</v>
          </cell>
          <cell r="K195" t="str">
            <v>Refer to Quotation Record by Ella Chan</v>
          </cell>
        </row>
        <row r="196">
          <cell r="A196">
            <v>189</v>
          </cell>
          <cell r="B196" t="str">
            <v>05KLY0140ZH-N0560</v>
          </cell>
          <cell r="C196" t="str">
            <v>S70018-Y26</v>
          </cell>
          <cell r="D196">
            <v>0.45</v>
          </cell>
          <cell r="E196" t="str">
            <v>Kesho Panel Ass</v>
          </cell>
          <cell r="I196" t="str">
            <v>15 days at monthly satement</v>
          </cell>
          <cell r="J196" t="str">
            <v>Ex-Factory</v>
          </cell>
          <cell r="K196" t="str">
            <v>Refer to Quotation Record by Ella Chan</v>
          </cell>
        </row>
        <row r="197">
          <cell r="A197">
            <v>190</v>
          </cell>
          <cell r="B197" t="str">
            <v>05KLY0150AH-B0369</v>
          </cell>
          <cell r="C197" t="str">
            <v>B700-06-02V1</v>
          </cell>
          <cell r="D197">
            <v>0.65</v>
          </cell>
          <cell r="E197" t="str">
            <v>Suii Panel Ass</v>
          </cell>
          <cell r="I197" t="str">
            <v>15 days at monthly satement</v>
          </cell>
          <cell r="J197" t="str">
            <v>Ex-Factory</v>
          </cell>
          <cell r="K197" t="str">
            <v>Refer to Quotation Record by Ella Chan</v>
          </cell>
        </row>
        <row r="198">
          <cell r="A198">
            <v>191</v>
          </cell>
          <cell r="B198" t="str">
            <v>05KLY8770AH</v>
          </cell>
          <cell r="C198" t="str">
            <v>PF-754A</v>
          </cell>
          <cell r="D198">
            <v>0.18</v>
          </cell>
          <cell r="E198" t="str">
            <v>Torisetsu</v>
          </cell>
          <cell r="I198" t="str">
            <v>15 days at monthly satement</v>
          </cell>
          <cell r="J198" t="str">
            <v>Ex-Factory</v>
          </cell>
          <cell r="K198" t="str">
            <v>Refer to Quotation Record by Ella Chan</v>
          </cell>
        </row>
        <row r="199">
          <cell r="A199">
            <v>192</v>
          </cell>
          <cell r="B199" t="str">
            <v>05KLZ0001AH-N0566</v>
          </cell>
          <cell r="C199" t="str">
            <v>PE-1637</v>
          </cell>
          <cell r="D199">
            <v>0.31</v>
          </cell>
          <cell r="E199" t="str">
            <v>Meiban</v>
          </cell>
          <cell r="I199" t="str">
            <v>15 days at monthly satement</v>
          </cell>
          <cell r="J199" t="str">
            <v>Ex-Factory</v>
          </cell>
          <cell r="K199" t="str">
            <v>Refer to Quotation Record by Ella Chan</v>
          </cell>
        </row>
        <row r="200">
          <cell r="A200">
            <v>193</v>
          </cell>
          <cell r="B200" t="str">
            <v>05KLZ0002ZH</v>
          </cell>
          <cell r="C200" t="str">
            <v>PE-1638</v>
          </cell>
          <cell r="D200">
            <v>0.15</v>
          </cell>
          <cell r="E200" t="str">
            <v>Notice Label A</v>
          </cell>
          <cell r="I200" t="str">
            <v>15 days at monthly satement</v>
          </cell>
          <cell r="J200" t="str">
            <v>Ex-Factory</v>
          </cell>
          <cell r="K200" t="str">
            <v>Refer to Quotation Record by Ella Chan</v>
          </cell>
        </row>
        <row r="201">
          <cell r="A201">
            <v>194</v>
          </cell>
          <cell r="B201" t="str">
            <v>05KLZ0006ZH-N0566</v>
          </cell>
          <cell r="C201" t="str">
            <v>PE-1240A</v>
          </cell>
          <cell r="D201">
            <v>0.1</v>
          </cell>
          <cell r="E201" t="str">
            <v>Notice Label B</v>
          </cell>
          <cell r="I201" t="str">
            <v>15 days at monthly satement</v>
          </cell>
          <cell r="J201" t="str">
            <v>Ex-Factory</v>
          </cell>
          <cell r="K201" t="str">
            <v>Refer to Quotation Record by Ella Chan</v>
          </cell>
        </row>
        <row r="202">
          <cell r="A202">
            <v>195</v>
          </cell>
          <cell r="B202" t="str">
            <v>05KLZ0007ZH</v>
          </cell>
          <cell r="C202" t="str">
            <v>PE-1238A</v>
          </cell>
          <cell r="D202">
            <v>0.1</v>
          </cell>
          <cell r="E202" t="str">
            <v>Notice Label C</v>
          </cell>
          <cell r="I202" t="str">
            <v>15 days at monthly satement</v>
          </cell>
          <cell r="J202" t="str">
            <v>Ex-Factory</v>
          </cell>
          <cell r="K202" t="str">
            <v>Refer to Quotation Record by Ella Chan</v>
          </cell>
        </row>
        <row r="203">
          <cell r="A203">
            <v>196</v>
          </cell>
          <cell r="B203" t="str">
            <v>05KLZ0008ZH-N0566</v>
          </cell>
          <cell r="C203" t="str">
            <v>PE-1624A</v>
          </cell>
          <cell r="D203">
            <v>0.1</v>
          </cell>
          <cell r="E203" t="str">
            <v>Notice Label D</v>
          </cell>
          <cell r="I203" t="str">
            <v>15 days at monthly satement</v>
          </cell>
          <cell r="J203" t="str">
            <v>Ex-Factory</v>
          </cell>
          <cell r="K203" t="str">
            <v>Refer to Quotation Record by Ella Chan</v>
          </cell>
        </row>
        <row r="204">
          <cell r="A204">
            <v>197</v>
          </cell>
          <cell r="B204" t="str">
            <v>05KLZ0090ZH-N0566</v>
          </cell>
          <cell r="C204" t="str">
            <v>PE-1623</v>
          </cell>
          <cell r="D204">
            <v>0.1</v>
          </cell>
          <cell r="E204" t="str">
            <v>Chuui Label C</v>
          </cell>
          <cell r="I204" t="str">
            <v>15 days at monthly satement</v>
          </cell>
          <cell r="J204" t="str">
            <v>Ex-Factory</v>
          </cell>
          <cell r="K204" t="str">
            <v>Refer to Quotation Record by Ella Chan</v>
          </cell>
        </row>
        <row r="205">
          <cell r="A205">
            <v>198</v>
          </cell>
          <cell r="B205" t="str">
            <v>05KLZ0101BH-N0566</v>
          </cell>
          <cell r="C205" t="str">
            <v>B777-05-01</v>
          </cell>
          <cell r="D205">
            <v>3.4</v>
          </cell>
          <cell r="E205" t="str">
            <v>Body</v>
          </cell>
          <cell r="I205" t="str">
            <v>15 days at monthly satement</v>
          </cell>
          <cell r="J205" t="str">
            <v>Ex-Factory</v>
          </cell>
          <cell r="K205" t="str">
            <v>Refer to Quotation Record by Ella Chan</v>
          </cell>
        </row>
        <row r="206">
          <cell r="A206">
            <v>199</v>
          </cell>
          <cell r="B206" t="str">
            <v>05KLZ0101BH-N0579</v>
          </cell>
          <cell r="C206" t="str">
            <v>B746-01-02</v>
          </cell>
          <cell r="D206">
            <v>3.37</v>
          </cell>
          <cell r="E206" t="str">
            <v>Body</v>
          </cell>
          <cell r="I206" t="str">
            <v>15 days at monthly satement</v>
          </cell>
          <cell r="J206" t="str">
            <v>Ex-Factory</v>
          </cell>
          <cell r="K206" t="str">
            <v>Refer to Quotation Record by Ella Chan</v>
          </cell>
        </row>
        <row r="207">
          <cell r="A207">
            <v>200</v>
          </cell>
          <cell r="B207" t="str">
            <v>05KLZ0101BH-N0618</v>
          </cell>
          <cell r="C207" t="str">
            <v>B746-01-05</v>
          </cell>
          <cell r="D207">
            <v>3.37</v>
          </cell>
          <cell r="E207" t="str">
            <v>Body</v>
          </cell>
          <cell r="I207" t="str">
            <v>15 days at monthly satement</v>
          </cell>
          <cell r="J207" t="str">
            <v>Ex-Factory</v>
          </cell>
          <cell r="K207" t="str">
            <v>Refer to Quotation Record by Ella Chan</v>
          </cell>
        </row>
        <row r="208">
          <cell r="A208">
            <v>201</v>
          </cell>
          <cell r="B208" t="str">
            <v>05KLZ0101BH-R0256</v>
          </cell>
          <cell r="C208" t="str">
            <v>B746-01-04</v>
          </cell>
          <cell r="D208">
            <v>3.37</v>
          </cell>
          <cell r="E208" t="str">
            <v>Body</v>
          </cell>
          <cell r="I208" t="str">
            <v>15 days at monthly satement</v>
          </cell>
          <cell r="J208" t="str">
            <v>Ex-Factory</v>
          </cell>
          <cell r="K208" t="str">
            <v>Refer to Quotation Record by Ella Chan</v>
          </cell>
        </row>
        <row r="209">
          <cell r="A209">
            <v>202</v>
          </cell>
          <cell r="B209" t="str">
            <v>05KLZ0101BH-R0259</v>
          </cell>
          <cell r="C209" t="str">
            <v>B746-01-06</v>
          </cell>
          <cell r="D209">
            <v>3.37</v>
          </cell>
          <cell r="E209" t="str">
            <v>Body</v>
          </cell>
          <cell r="I209" t="str">
            <v>15 days at monthly satement</v>
          </cell>
          <cell r="J209" t="str">
            <v>Ex-Factory</v>
          </cell>
          <cell r="K209" t="str">
            <v>Refer to Quotation Record by Ella Chan</v>
          </cell>
        </row>
        <row r="210">
          <cell r="A210">
            <v>203</v>
          </cell>
          <cell r="B210" t="str">
            <v>05KLZ0101AH-B0388</v>
          </cell>
          <cell r="C210" t="str">
            <v>B746-01-03</v>
          </cell>
          <cell r="D210">
            <v>3.37</v>
          </cell>
          <cell r="E210" t="str">
            <v>Body</v>
          </cell>
          <cell r="I210" t="str">
            <v>15 days at monthly satement</v>
          </cell>
          <cell r="J210" t="str">
            <v>Ex-Factory</v>
          </cell>
          <cell r="K210" t="str">
            <v>Refer to Quotation Record by Ella Chan</v>
          </cell>
        </row>
        <row r="211">
          <cell r="A211">
            <v>204</v>
          </cell>
          <cell r="B211" t="str">
            <v>05KLZ0101AH-N0566</v>
          </cell>
          <cell r="C211" t="str">
            <v>B746-01-01</v>
          </cell>
          <cell r="D211">
            <v>3.4</v>
          </cell>
          <cell r="E211" t="str">
            <v>Body</v>
          </cell>
          <cell r="I211" t="str">
            <v>15 days at monthly satement</v>
          </cell>
          <cell r="J211" t="str">
            <v>Ex-Factory</v>
          </cell>
          <cell r="K211" t="str">
            <v>Refer to Quotation Record by Ella Chan</v>
          </cell>
        </row>
        <row r="212">
          <cell r="A212">
            <v>205</v>
          </cell>
          <cell r="B212" t="str">
            <v>05KLZ0103BH-B0388</v>
          </cell>
          <cell r="C212" t="str">
            <v>B746-03-03</v>
          </cell>
          <cell r="D212">
            <v>1.6</v>
          </cell>
          <cell r="E212" t="str">
            <v>Rear Panel</v>
          </cell>
          <cell r="I212" t="str">
            <v>15 days at monthly satement</v>
          </cell>
          <cell r="J212" t="str">
            <v>Ex-Factory</v>
          </cell>
          <cell r="K212" t="str">
            <v>Refer to Quotation Record by Ella Chan</v>
          </cell>
        </row>
        <row r="213">
          <cell r="A213">
            <v>206</v>
          </cell>
          <cell r="B213" t="str">
            <v>05KLZ0103BH-N0566</v>
          </cell>
          <cell r="C213" t="str">
            <v>B746-03-01</v>
          </cell>
          <cell r="D213">
            <v>2.2000000000000002</v>
          </cell>
          <cell r="E213" t="str">
            <v>Rear Panel</v>
          </cell>
          <cell r="I213" t="str">
            <v>15 days at monthly satement</v>
          </cell>
          <cell r="J213" t="str">
            <v>Ex-Factory</v>
          </cell>
          <cell r="K213" t="str">
            <v>Refer to Quotation Record by Ella Chan</v>
          </cell>
        </row>
        <row r="214">
          <cell r="A214">
            <v>207</v>
          </cell>
          <cell r="B214" t="str">
            <v>05KLZ0103BH-N0579</v>
          </cell>
          <cell r="C214" t="str">
            <v>B746-03-02</v>
          </cell>
          <cell r="D214">
            <v>1.6</v>
          </cell>
          <cell r="E214" t="str">
            <v>Rear Panel</v>
          </cell>
          <cell r="I214" t="str">
            <v>15 days at monthly satement</v>
          </cell>
          <cell r="J214" t="str">
            <v>Ex-Factory</v>
          </cell>
          <cell r="K214" t="str">
            <v>Refer to Quotation Record by Ella Chan</v>
          </cell>
        </row>
        <row r="215">
          <cell r="A215">
            <v>208</v>
          </cell>
          <cell r="B215" t="str">
            <v>05KLZ0103BH-N0618</v>
          </cell>
          <cell r="C215" t="str">
            <v>B746-03-05</v>
          </cell>
          <cell r="D215">
            <v>1.6</v>
          </cell>
          <cell r="E215" t="str">
            <v>Rear Panel</v>
          </cell>
          <cell r="I215" t="str">
            <v>15 days at monthly satement</v>
          </cell>
          <cell r="J215" t="str">
            <v>Ex-Factory</v>
          </cell>
          <cell r="K215" t="str">
            <v>Refer to Quotation Record by Ella Chan</v>
          </cell>
        </row>
        <row r="216">
          <cell r="A216">
            <v>209</v>
          </cell>
          <cell r="B216" t="str">
            <v>05KLZ0103BH-R0256</v>
          </cell>
          <cell r="C216" t="str">
            <v>B746-03-04</v>
          </cell>
          <cell r="D216">
            <v>1.6</v>
          </cell>
          <cell r="E216" t="str">
            <v>Rear Panel</v>
          </cell>
          <cell r="I216" t="str">
            <v>15 days at monthly satement</v>
          </cell>
          <cell r="J216" t="str">
            <v>Ex-Factory</v>
          </cell>
          <cell r="K216" t="str">
            <v>Refer to Quotation Record by Ella Chan</v>
          </cell>
        </row>
        <row r="217">
          <cell r="A217">
            <v>210</v>
          </cell>
          <cell r="B217" t="str">
            <v>05KLZ0103BH-R0259</v>
          </cell>
          <cell r="C217" t="str">
            <v>B746-03-06</v>
          </cell>
          <cell r="D217">
            <v>1.6</v>
          </cell>
          <cell r="E217" t="str">
            <v>Rear Panel</v>
          </cell>
          <cell r="I217" t="str">
            <v>15 days at monthly satement</v>
          </cell>
          <cell r="J217" t="str">
            <v>Ex-Factory</v>
          </cell>
          <cell r="K217" t="str">
            <v>Refer to Quotation Record by Ella Chan</v>
          </cell>
        </row>
        <row r="218">
          <cell r="A218">
            <v>211</v>
          </cell>
          <cell r="B218" t="str">
            <v>05KLZ0104BH-N0566</v>
          </cell>
          <cell r="C218" t="str">
            <v>B746-04-01</v>
          </cell>
          <cell r="D218">
            <v>0.43</v>
          </cell>
          <cell r="E218" t="str">
            <v>Tank Cover</v>
          </cell>
          <cell r="I218" t="str">
            <v>15 days at monthly satement</v>
          </cell>
          <cell r="J218" t="str">
            <v>Ex-Factory</v>
          </cell>
          <cell r="K218" t="str">
            <v>Refer to Quotation Record by Ella Chan</v>
          </cell>
        </row>
        <row r="219">
          <cell r="A219">
            <v>212</v>
          </cell>
          <cell r="B219" t="str">
            <v>05KLZ0104BH-B0388</v>
          </cell>
          <cell r="C219" t="str">
            <v>B746-04-03</v>
          </cell>
          <cell r="D219">
            <v>0.43</v>
          </cell>
          <cell r="E219" t="str">
            <v>Tank Cover</v>
          </cell>
          <cell r="I219" t="str">
            <v>15 days at monthly satement</v>
          </cell>
          <cell r="J219" t="str">
            <v>Ex-Factory</v>
          </cell>
          <cell r="K219" t="str">
            <v>Refer to Quotation Record by Ella Chan</v>
          </cell>
        </row>
        <row r="220">
          <cell r="A220">
            <v>213</v>
          </cell>
          <cell r="B220" t="str">
            <v>05KLZ0104BH-N0256</v>
          </cell>
          <cell r="C220" t="str">
            <v>B746-04-04</v>
          </cell>
          <cell r="D220">
            <v>0.43</v>
          </cell>
          <cell r="E220" t="str">
            <v>Tank Cover</v>
          </cell>
          <cell r="I220" t="str">
            <v>15 days at monthly satement</v>
          </cell>
          <cell r="J220" t="str">
            <v>Ex-Factory</v>
          </cell>
          <cell r="K220" t="str">
            <v>Refer to Quotation Record by Ella Chan</v>
          </cell>
        </row>
        <row r="221">
          <cell r="A221">
            <v>214</v>
          </cell>
          <cell r="B221" t="str">
            <v>05KLZ0104BH-N0579</v>
          </cell>
          <cell r="C221" t="str">
            <v>B746-04-02</v>
          </cell>
          <cell r="D221">
            <v>0.43</v>
          </cell>
          <cell r="E221" t="str">
            <v>Tank Cover</v>
          </cell>
          <cell r="I221" t="str">
            <v>15 days at monthly satement</v>
          </cell>
          <cell r="J221" t="str">
            <v>Ex-Factory</v>
          </cell>
          <cell r="K221" t="str">
            <v>Refer to Quotation Record by Ella Chan</v>
          </cell>
        </row>
        <row r="222">
          <cell r="A222">
            <v>215</v>
          </cell>
          <cell r="B222" t="str">
            <v>05KLZ0104BH-N0618</v>
          </cell>
          <cell r="C222" t="str">
            <v>B746-04-05</v>
          </cell>
          <cell r="D222">
            <v>0.43</v>
          </cell>
          <cell r="E222" t="str">
            <v>Tank Cover</v>
          </cell>
          <cell r="I222" t="str">
            <v>15 days at monthly satement</v>
          </cell>
          <cell r="J222" t="str">
            <v>Ex-Factory</v>
          </cell>
          <cell r="K222" t="str">
            <v>Refer to Quotation Record by Ella Chan</v>
          </cell>
        </row>
        <row r="223">
          <cell r="A223">
            <v>216</v>
          </cell>
          <cell r="B223" t="str">
            <v>05KLZ0104BH-R0259</v>
          </cell>
          <cell r="C223" t="str">
            <v>B746-04-06</v>
          </cell>
          <cell r="D223">
            <v>0.43</v>
          </cell>
          <cell r="E223" t="str">
            <v>Tank Cover</v>
          </cell>
          <cell r="I223" t="str">
            <v>15 days at monthly satement</v>
          </cell>
          <cell r="J223" t="str">
            <v>Ex-Factory</v>
          </cell>
          <cell r="K223" t="str">
            <v>Refer to Quotation Record by Ella Chan</v>
          </cell>
        </row>
        <row r="224">
          <cell r="A224">
            <v>217</v>
          </cell>
          <cell r="B224" t="str">
            <v>05KLZ0106ZH-N0566</v>
          </cell>
          <cell r="C224" t="str">
            <v>B746-05-01</v>
          </cell>
          <cell r="D224">
            <v>0.77</v>
          </cell>
          <cell r="E224" t="str">
            <v>Casing Cover</v>
          </cell>
          <cell r="I224" t="str">
            <v>15 days at monthly satement</v>
          </cell>
          <cell r="J224" t="str">
            <v>Ex-Factory</v>
          </cell>
          <cell r="K224" t="str">
            <v>Refer to Quotation Record by Ella Chan</v>
          </cell>
        </row>
        <row r="225">
          <cell r="A225">
            <v>218</v>
          </cell>
          <cell r="B225" t="str">
            <v>05KLZ0107BH-B0388</v>
          </cell>
          <cell r="C225" t="str">
            <v>B746-06-03</v>
          </cell>
          <cell r="D225">
            <v>0.3</v>
          </cell>
          <cell r="E225" t="str">
            <v>Handle</v>
          </cell>
          <cell r="I225" t="str">
            <v>15 days at monthly satement</v>
          </cell>
          <cell r="J225" t="str">
            <v>Ex-Factory</v>
          </cell>
          <cell r="K225" t="str">
            <v>Refer to Quotation Record by Ella Chan</v>
          </cell>
        </row>
        <row r="226">
          <cell r="A226">
            <v>219</v>
          </cell>
          <cell r="B226" t="str">
            <v>05KLZ0107BH-N0566</v>
          </cell>
          <cell r="C226" t="str">
            <v>B746-06-01</v>
          </cell>
          <cell r="D226">
            <v>0.32</v>
          </cell>
          <cell r="E226" t="str">
            <v>Handle</v>
          </cell>
          <cell r="I226" t="str">
            <v>15 days at monthly satement</v>
          </cell>
          <cell r="J226" t="str">
            <v>Ex-Factory</v>
          </cell>
          <cell r="K226" t="str">
            <v>Refer to Quotation Record by Ella Chan</v>
          </cell>
        </row>
        <row r="227">
          <cell r="A227">
            <v>220</v>
          </cell>
          <cell r="B227" t="str">
            <v>05KLZ0107BH-N0579</v>
          </cell>
          <cell r="C227" t="str">
            <v>B746-06-02</v>
          </cell>
          <cell r="D227">
            <v>0.3</v>
          </cell>
          <cell r="E227" t="str">
            <v>Handle</v>
          </cell>
          <cell r="I227" t="str">
            <v>15 days at monthly satement</v>
          </cell>
          <cell r="J227" t="str">
            <v>Ex-Factory</v>
          </cell>
          <cell r="K227" t="str">
            <v>Refer to Quotation Record by Ella Chan</v>
          </cell>
        </row>
        <row r="228">
          <cell r="A228">
            <v>221</v>
          </cell>
          <cell r="B228" t="str">
            <v>05KLZ0107BH-N0618</v>
          </cell>
          <cell r="C228" t="str">
            <v>B746-06-05</v>
          </cell>
          <cell r="D228">
            <v>0.3</v>
          </cell>
          <cell r="E228" t="str">
            <v>Handle</v>
          </cell>
          <cell r="I228" t="str">
            <v>15 days at monthly satement</v>
          </cell>
          <cell r="J228" t="str">
            <v>Ex-Factory</v>
          </cell>
          <cell r="K228" t="str">
            <v>Refer to Quotation Record by Ella Chan</v>
          </cell>
        </row>
        <row r="229">
          <cell r="A229">
            <v>222</v>
          </cell>
          <cell r="B229" t="str">
            <v>05KLZ0107BH-R0256</v>
          </cell>
          <cell r="C229" t="str">
            <v>B746-06-04</v>
          </cell>
          <cell r="D229">
            <v>0.3</v>
          </cell>
          <cell r="E229" t="str">
            <v>Handle</v>
          </cell>
          <cell r="I229" t="str">
            <v>15 days at monthly satement</v>
          </cell>
          <cell r="J229" t="str">
            <v>Ex-Factory</v>
          </cell>
          <cell r="K229" t="str">
            <v>Refer to Quotation Record by Ella Chan</v>
          </cell>
        </row>
        <row r="230">
          <cell r="A230">
            <v>223</v>
          </cell>
          <cell r="B230" t="str">
            <v>05KLZ0107BH-R0259</v>
          </cell>
          <cell r="C230" t="str">
            <v>B746-06-06</v>
          </cell>
          <cell r="D230">
            <v>0.3</v>
          </cell>
          <cell r="E230" t="str">
            <v>Handle</v>
          </cell>
          <cell r="I230" t="str">
            <v>15 days at monthly satement</v>
          </cell>
          <cell r="J230" t="str">
            <v>Ex-Factory</v>
          </cell>
          <cell r="K230" t="str">
            <v>Refer to Quotation Record by Ella Chan</v>
          </cell>
        </row>
        <row r="231">
          <cell r="A231">
            <v>224</v>
          </cell>
          <cell r="B231" t="str">
            <v>05KLZ0108ZH-B0383</v>
          </cell>
          <cell r="C231" t="str">
            <v>S74618-Y30</v>
          </cell>
          <cell r="D231">
            <v>0.65</v>
          </cell>
          <cell r="E231" t="str">
            <v>Suii Panel Ass</v>
          </cell>
          <cell r="I231" t="str">
            <v>15 days at monthly satement</v>
          </cell>
          <cell r="J231" t="str">
            <v>Ex-Factory</v>
          </cell>
          <cell r="K231" t="str">
            <v>Qu050706-1, 2005-Jul-22</v>
          </cell>
        </row>
        <row r="232">
          <cell r="A232">
            <v>225</v>
          </cell>
          <cell r="B232" t="str">
            <v>05KLZ0108ZH-B0404</v>
          </cell>
          <cell r="C232" t="str">
            <v>S777C-18-30</v>
          </cell>
          <cell r="D232">
            <v>0.65</v>
          </cell>
          <cell r="E232" t="str">
            <v>Suii Panel Ass</v>
          </cell>
          <cell r="I232" t="str">
            <v>15 days at monthly satement</v>
          </cell>
          <cell r="J232" t="str">
            <v>Ex-Factory</v>
          </cell>
          <cell r="K232" t="str">
            <v>Refer to Quotation Record by Ella Chan</v>
          </cell>
        </row>
        <row r="233">
          <cell r="A233">
            <v>226</v>
          </cell>
          <cell r="B233" t="str">
            <v>05KLZ0108ZH-G0271</v>
          </cell>
          <cell r="C233" t="str">
            <v>S746A18-Y30</v>
          </cell>
          <cell r="D233">
            <v>0.65</v>
          </cell>
          <cell r="E233" t="str">
            <v>Suii Panel Ass</v>
          </cell>
          <cell r="I233" t="str">
            <v>15 days at monthly satement</v>
          </cell>
          <cell r="J233" t="str">
            <v>Ex-Factory</v>
          </cell>
          <cell r="K233" t="str">
            <v>Qu050706-1, 2005-Jul-22</v>
          </cell>
        </row>
        <row r="234">
          <cell r="A234">
            <v>227</v>
          </cell>
          <cell r="B234" t="str">
            <v>05KLZ0108ZH-N0613</v>
          </cell>
          <cell r="C234" t="str">
            <v>S746B18-Y30</v>
          </cell>
          <cell r="D234">
            <v>0.65</v>
          </cell>
          <cell r="E234" t="str">
            <v>Suii Panel Ass</v>
          </cell>
          <cell r="I234" t="str">
            <v>15 days at monthly satement</v>
          </cell>
          <cell r="J234" t="str">
            <v>Ex-Factory</v>
          </cell>
          <cell r="K234" t="str">
            <v>Refer to Quotation Record by Ella Chan</v>
          </cell>
        </row>
        <row r="235">
          <cell r="A235">
            <v>228</v>
          </cell>
          <cell r="B235" t="str">
            <v>05KLZ0108ZH-N0646</v>
          </cell>
          <cell r="C235" t="str">
            <v>S777E-18-30</v>
          </cell>
          <cell r="D235">
            <v>0.65</v>
          </cell>
          <cell r="E235" t="str">
            <v>Suii Panel Ass</v>
          </cell>
          <cell r="I235" t="str">
            <v>15 days at monthly satement</v>
          </cell>
          <cell r="J235" t="str">
            <v>Ex-Factory</v>
          </cell>
          <cell r="K235" t="str">
            <v>Refer to Quotation Record by Ella Chan</v>
          </cell>
        </row>
        <row r="236">
          <cell r="A236">
            <v>229</v>
          </cell>
          <cell r="B236" t="str">
            <v>05KLZ0108ZH-R0265</v>
          </cell>
          <cell r="C236" t="str">
            <v>S777D-18-30</v>
          </cell>
          <cell r="D236">
            <v>0.65</v>
          </cell>
          <cell r="E236" t="str">
            <v>Suii Panel Ass</v>
          </cell>
          <cell r="I236" t="str">
            <v>15 days at monthly satement</v>
          </cell>
          <cell r="J236" t="str">
            <v>Ex-Factory</v>
          </cell>
          <cell r="K236" t="str">
            <v>Refer to Quotation Record by Ella Chan</v>
          </cell>
        </row>
        <row r="237">
          <cell r="A237">
            <v>230</v>
          </cell>
          <cell r="B237" t="str">
            <v>05KLZ0108ZH-Y0092</v>
          </cell>
          <cell r="C237" t="str">
            <v>S777F-18-30</v>
          </cell>
          <cell r="D237">
            <v>0.65</v>
          </cell>
          <cell r="E237" t="str">
            <v>Suii Panel Ass</v>
          </cell>
          <cell r="I237" t="str">
            <v>15 days at monthly satement</v>
          </cell>
          <cell r="J237" t="str">
            <v>Ex-Factory</v>
          </cell>
          <cell r="K237" t="str">
            <v>Refer to Quotation Record by Ella Chan</v>
          </cell>
        </row>
        <row r="238">
          <cell r="A238">
            <v>231</v>
          </cell>
          <cell r="B238" t="str">
            <v xml:space="preserve">05KLZ0109ZH N0646 </v>
          </cell>
          <cell r="C238" t="str">
            <v>B746-08-11</v>
          </cell>
          <cell r="D238">
            <v>0.56000000000000005</v>
          </cell>
          <cell r="E238" t="str">
            <v xml:space="preserve">Suii Panel </v>
          </cell>
          <cell r="I238" t="str">
            <v>15 days at monthly satement</v>
          </cell>
          <cell r="J238" t="str">
            <v>Ex-Factory</v>
          </cell>
        </row>
        <row r="239">
          <cell r="A239">
            <v>232</v>
          </cell>
          <cell r="B239" t="str">
            <v>05KLZ0109ZH-B0383</v>
          </cell>
          <cell r="C239" t="str">
            <v>B746-08-01</v>
          </cell>
          <cell r="D239">
            <v>0.55000000000000004</v>
          </cell>
          <cell r="E239" t="str">
            <v>Suii Panel</v>
          </cell>
          <cell r="I239" t="str">
            <v>15 days at monthly satement</v>
          </cell>
          <cell r="J239" t="str">
            <v>Ex-Factory</v>
          </cell>
          <cell r="K239" t="str">
            <v>Refer to Quotation Record by Ella Chan</v>
          </cell>
        </row>
        <row r="240">
          <cell r="A240">
            <v>233</v>
          </cell>
          <cell r="B240" t="str">
            <v>05KLZ0109ZH-B0389</v>
          </cell>
          <cell r="C240" t="str">
            <v>B746-08-05</v>
          </cell>
          <cell r="D240">
            <v>0.56000000000000005</v>
          </cell>
          <cell r="E240" t="str">
            <v>Suii Panel</v>
          </cell>
          <cell r="I240" t="str">
            <v>15 days at monthly satement</v>
          </cell>
          <cell r="J240" t="str">
            <v>Ex-Factory</v>
          </cell>
          <cell r="K240" t="str">
            <v>Refer to Quotation Record by Ella Chan</v>
          </cell>
        </row>
        <row r="241">
          <cell r="A241">
            <v>234</v>
          </cell>
          <cell r="B241" t="str">
            <v>05KLZ0109ZH-G0271</v>
          </cell>
          <cell r="C241" t="str">
            <v>B746-08-02</v>
          </cell>
          <cell r="D241">
            <v>0.55000000000000004</v>
          </cell>
          <cell r="E241" t="str">
            <v>Suii Panel</v>
          </cell>
          <cell r="I241" t="str">
            <v>15 days at monthly satement</v>
          </cell>
          <cell r="J241" t="str">
            <v>Ex-Factory</v>
          </cell>
          <cell r="K241" t="str">
            <v>Refer to Quotation Record by Ella Chan</v>
          </cell>
        </row>
        <row r="242">
          <cell r="A242">
            <v>235</v>
          </cell>
          <cell r="B242" t="str">
            <v>05KLZ0109ZH-N0613</v>
          </cell>
          <cell r="C242" t="str">
            <v>B746-08-03</v>
          </cell>
          <cell r="D242">
            <v>0.56000000000000005</v>
          </cell>
          <cell r="E242" t="str">
            <v>Suii Panel</v>
          </cell>
          <cell r="I242" t="str">
            <v>15 days at monthly satement</v>
          </cell>
          <cell r="J242" t="str">
            <v>Ex-Factory</v>
          </cell>
          <cell r="K242" t="str">
            <v>Refer to Quotation Record by Ella Chan</v>
          </cell>
        </row>
        <row r="243">
          <cell r="A243">
            <v>236</v>
          </cell>
          <cell r="B243" t="str">
            <v>05KLZ0109ZH-N0617</v>
          </cell>
          <cell r="C243" t="str">
            <v>B746-08-04</v>
          </cell>
          <cell r="D243">
            <v>0.56000000000000005</v>
          </cell>
          <cell r="E243" t="str">
            <v>Suii Panel</v>
          </cell>
          <cell r="I243" t="str">
            <v>15 days at monthly satement</v>
          </cell>
          <cell r="J243" t="str">
            <v>Ex-Factory</v>
          </cell>
          <cell r="K243" t="str">
            <v>Refer to Quotation Record by Ella Chan</v>
          </cell>
        </row>
        <row r="244">
          <cell r="A244">
            <v>237</v>
          </cell>
          <cell r="B244" t="str">
            <v>05KLZ0109ZH-R0257</v>
          </cell>
          <cell r="C244" t="str">
            <v>B746-08-06</v>
          </cell>
          <cell r="D244">
            <v>0.56000000000000005</v>
          </cell>
          <cell r="E244" t="str">
            <v>Suii Panel</v>
          </cell>
          <cell r="I244" t="str">
            <v>15 days at monthly satement</v>
          </cell>
          <cell r="J244" t="str">
            <v>Ex-Factory</v>
          </cell>
          <cell r="K244" t="str">
            <v>Refer to Quotation Record by Ella Chan</v>
          </cell>
        </row>
        <row r="245">
          <cell r="A245">
            <v>238</v>
          </cell>
          <cell r="B245" t="str">
            <v>05KLZ0110BH-B0388</v>
          </cell>
          <cell r="C245" t="str">
            <v>B746-09-03</v>
          </cell>
          <cell r="D245">
            <v>2.77</v>
          </cell>
          <cell r="E245" t="str">
            <v>Tray</v>
          </cell>
          <cell r="I245" t="str">
            <v>15 days at monthly satement</v>
          </cell>
          <cell r="J245" t="str">
            <v>Ex-Factory</v>
          </cell>
          <cell r="K245" t="str">
            <v>Refer to Quotation Record by Ella Chan</v>
          </cell>
        </row>
        <row r="246">
          <cell r="A246">
            <v>239</v>
          </cell>
          <cell r="B246" t="str">
            <v>05KLZ0110BH-N0566</v>
          </cell>
          <cell r="C246" t="str">
            <v>B746-09-01</v>
          </cell>
          <cell r="D246">
            <v>2.78</v>
          </cell>
          <cell r="E246" t="str">
            <v>Tray</v>
          </cell>
          <cell r="I246" t="str">
            <v>15 days at monthly satement</v>
          </cell>
          <cell r="J246" t="str">
            <v>Ex-Factory</v>
          </cell>
          <cell r="K246" t="str">
            <v>Refer to Quotation Record by Ella Chan</v>
          </cell>
        </row>
        <row r="247">
          <cell r="A247">
            <v>240</v>
          </cell>
          <cell r="B247" t="str">
            <v>05KLZ0110BH-N0618</v>
          </cell>
          <cell r="C247" t="str">
            <v>B746-09-05</v>
          </cell>
          <cell r="D247">
            <v>2.77</v>
          </cell>
          <cell r="E247" t="str">
            <v>Tray</v>
          </cell>
          <cell r="I247" t="str">
            <v>15 days at monthly satement</v>
          </cell>
          <cell r="J247" t="str">
            <v>Ex-Factory</v>
          </cell>
          <cell r="K247" t="str">
            <v>Refer to Quotation Record by Ella Chan</v>
          </cell>
        </row>
        <row r="248">
          <cell r="A248">
            <v>241</v>
          </cell>
          <cell r="B248" t="str">
            <v>05KLZ0110BH-N0579</v>
          </cell>
          <cell r="C248" t="str">
            <v>B746-09-02</v>
          </cell>
          <cell r="D248">
            <v>2.77</v>
          </cell>
          <cell r="E248" t="str">
            <v>Tray</v>
          </cell>
          <cell r="I248" t="str">
            <v>15 days at monthly satement</v>
          </cell>
          <cell r="J248" t="str">
            <v>Ex-Factory</v>
          </cell>
          <cell r="K248" t="str">
            <v>Refer to Quotation Record by Ella Chan</v>
          </cell>
        </row>
        <row r="249">
          <cell r="A249">
            <v>242</v>
          </cell>
          <cell r="B249" t="str">
            <v>05KLZ0110BH-R0256</v>
          </cell>
          <cell r="C249" t="str">
            <v>B746-09-04</v>
          </cell>
          <cell r="D249">
            <v>2.77</v>
          </cell>
          <cell r="E249" t="str">
            <v>Tray</v>
          </cell>
          <cell r="I249" t="str">
            <v>15 days at monthly satement</v>
          </cell>
          <cell r="J249" t="str">
            <v>Ex-Factory</v>
          </cell>
          <cell r="K249" t="str">
            <v>Refer to Quotation Record by Ella Chan</v>
          </cell>
        </row>
        <row r="250">
          <cell r="A250">
            <v>243</v>
          </cell>
          <cell r="B250" t="str">
            <v>05KLZ0110BH-R0259</v>
          </cell>
          <cell r="C250" t="str">
            <v>B746-09-06</v>
          </cell>
          <cell r="D250">
            <v>2.77</v>
          </cell>
          <cell r="E250" t="str">
            <v>Tray</v>
          </cell>
          <cell r="I250" t="str">
            <v>15 days at monthly satement</v>
          </cell>
          <cell r="J250" t="str">
            <v>Ex-Factory</v>
          </cell>
          <cell r="K250" t="str">
            <v>Refer to Quotation Record by Ella Chan</v>
          </cell>
        </row>
        <row r="251">
          <cell r="A251">
            <v>244</v>
          </cell>
          <cell r="B251" t="str">
            <v>05KLZ0111AH-N0566</v>
          </cell>
          <cell r="C251" t="str">
            <v>B746-10-01</v>
          </cell>
          <cell r="D251">
            <v>0.18</v>
          </cell>
          <cell r="E251" t="str">
            <v>Pre Filter Cover</v>
          </cell>
          <cell r="I251" t="str">
            <v>15 days at monthly satement</v>
          </cell>
          <cell r="J251" t="str">
            <v>Ex-Factory</v>
          </cell>
          <cell r="K251" t="str">
            <v>Refer to Quotation Record by Ella Chan</v>
          </cell>
        </row>
        <row r="252">
          <cell r="A252">
            <v>245</v>
          </cell>
          <cell r="B252" t="str">
            <v>05KLZ0111AH-N0618</v>
          </cell>
          <cell r="C252" t="str">
            <v>B746-10-05</v>
          </cell>
          <cell r="D252">
            <v>0.17</v>
          </cell>
          <cell r="E252" t="str">
            <v>Pre Filter Cover</v>
          </cell>
          <cell r="I252" t="str">
            <v>15 days at monthly satement</v>
          </cell>
          <cell r="J252" t="str">
            <v>Ex-Factory</v>
          </cell>
          <cell r="K252" t="str">
            <v>Refer to Quotation Record by Ella Chan</v>
          </cell>
        </row>
        <row r="253">
          <cell r="A253">
            <v>246</v>
          </cell>
          <cell r="B253" t="str">
            <v>05KLZ0111AH-B0388</v>
          </cell>
          <cell r="C253" t="str">
            <v>B746-10-03</v>
          </cell>
          <cell r="D253">
            <v>0.17</v>
          </cell>
          <cell r="E253" t="str">
            <v>Pre Filter Cover</v>
          </cell>
          <cell r="I253" t="str">
            <v>15 days at monthly satement</v>
          </cell>
          <cell r="J253" t="str">
            <v>Ex-Factory</v>
          </cell>
          <cell r="K253" t="str">
            <v>Refer to Quotation Record by Ella Chan</v>
          </cell>
        </row>
        <row r="254">
          <cell r="A254">
            <v>247</v>
          </cell>
          <cell r="B254" t="str">
            <v>05KLZ0111AH-N0579</v>
          </cell>
          <cell r="C254" t="str">
            <v>B746-10-02</v>
          </cell>
          <cell r="D254">
            <v>0.17</v>
          </cell>
          <cell r="E254" t="str">
            <v>Pre Filter Cover</v>
          </cell>
          <cell r="I254" t="str">
            <v>15 days at monthly satement</v>
          </cell>
          <cell r="J254" t="str">
            <v>Ex-Factory</v>
          </cell>
          <cell r="K254" t="str">
            <v>Refer to Quotation Record by Ella Chan</v>
          </cell>
        </row>
        <row r="255">
          <cell r="A255">
            <v>248</v>
          </cell>
          <cell r="B255" t="str">
            <v>05KLZ0111AH-R0256</v>
          </cell>
          <cell r="C255" t="str">
            <v>B746-10-04</v>
          </cell>
          <cell r="D255">
            <v>0.17</v>
          </cell>
          <cell r="E255" t="str">
            <v>Pre Filter Cover</v>
          </cell>
          <cell r="I255" t="str">
            <v>15 days at monthly satement</v>
          </cell>
          <cell r="J255" t="str">
            <v>Ex-Factory</v>
          </cell>
          <cell r="K255" t="str">
            <v>Refer to Quotation Record by Ella Chan</v>
          </cell>
        </row>
        <row r="256">
          <cell r="A256">
            <v>249</v>
          </cell>
          <cell r="B256" t="str">
            <v>05KLZ0111AH-R0259</v>
          </cell>
          <cell r="C256" t="str">
            <v>B746-10-06</v>
          </cell>
          <cell r="D256">
            <v>0.17</v>
          </cell>
          <cell r="E256" t="str">
            <v>Pre Filter Cover</v>
          </cell>
          <cell r="I256" t="str">
            <v>15 days at monthly satement</v>
          </cell>
          <cell r="J256" t="str">
            <v>Ex-Factory</v>
          </cell>
          <cell r="K256" t="str">
            <v>Refer to Quotation Record by Ella Chan</v>
          </cell>
        </row>
        <row r="257">
          <cell r="A257">
            <v>250</v>
          </cell>
          <cell r="B257" t="str">
            <v>05KLZ0112BH</v>
          </cell>
          <cell r="C257" t="str">
            <v>S77718-Y08</v>
          </cell>
          <cell r="D257">
            <v>0.3</v>
          </cell>
          <cell r="E257" t="str">
            <v>PRE FILTER</v>
          </cell>
          <cell r="I257" t="str">
            <v>15 days at monthly satement</v>
          </cell>
          <cell r="J257" t="str">
            <v>Ex-Factory</v>
          </cell>
        </row>
        <row r="258">
          <cell r="A258">
            <v>251</v>
          </cell>
          <cell r="B258" t="str">
            <v>05KLZ0117ZH</v>
          </cell>
          <cell r="C258" t="str">
            <v>B746-40-01</v>
          </cell>
          <cell r="D258">
            <v>0.1</v>
          </cell>
          <cell r="E258" t="str">
            <v>Handle Holder</v>
          </cell>
          <cell r="I258" t="str">
            <v>15 days at monthly satement</v>
          </cell>
          <cell r="J258" t="str">
            <v>Ex-Factory</v>
          </cell>
          <cell r="K258" t="str">
            <v>Refer to Quotation Record by Ella Chan</v>
          </cell>
        </row>
        <row r="259">
          <cell r="A259">
            <v>252</v>
          </cell>
          <cell r="B259" t="str">
            <v>05KLZ0120CH-SB145</v>
          </cell>
          <cell r="C259" t="str">
            <v>S74618-Y26</v>
          </cell>
          <cell r="D259">
            <v>2.48</v>
          </cell>
          <cell r="E259" t="str">
            <v>Front Panel Ass</v>
          </cell>
          <cell r="I259" t="str">
            <v>15 days at monthly satement</v>
          </cell>
          <cell r="J259" t="str">
            <v>Ex-Factory</v>
          </cell>
          <cell r="K259" t="str">
            <v>Refer to Quotation Record by Ella Chan</v>
          </cell>
        </row>
        <row r="260">
          <cell r="A260">
            <v>253</v>
          </cell>
          <cell r="B260" t="str">
            <v>05KLZ0120CH-SG118</v>
          </cell>
          <cell r="C260" t="str">
            <v>S746A18-Y26</v>
          </cell>
          <cell r="D260">
            <v>2.5</v>
          </cell>
          <cell r="E260" t="str">
            <v>Front Panel Ass</v>
          </cell>
          <cell r="I260" t="str">
            <v>15 days at monthly satement</v>
          </cell>
          <cell r="J260" t="str">
            <v>Ex-Factory</v>
          </cell>
          <cell r="K260" t="str">
            <v>Refer to Quotation Record by Ella Chan</v>
          </cell>
        </row>
        <row r="261">
          <cell r="A261">
            <v>254</v>
          </cell>
          <cell r="B261" t="str">
            <v>05KLZ0122BH-SB145</v>
          </cell>
          <cell r="C261" t="str">
            <v>PE-1581</v>
          </cell>
          <cell r="D261">
            <v>0.5</v>
          </cell>
          <cell r="E261" t="str">
            <v>Front Panel Sheet</v>
          </cell>
          <cell r="I261" t="str">
            <v>15 days at monthly satement</v>
          </cell>
          <cell r="J261" t="str">
            <v>Ex-Factory</v>
          </cell>
          <cell r="K261" t="str">
            <v>Refer to Quotation Record by Ella Chan</v>
          </cell>
        </row>
        <row r="262">
          <cell r="A262">
            <v>255</v>
          </cell>
          <cell r="B262" t="str">
            <v>05KLZ0122BH-SG118</v>
          </cell>
          <cell r="C262" t="str">
            <v>PE-1584</v>
          </cell>
          <cell r="D262">
            <v>0.5</v>
          </cell>
          <cell r="E262" t="str">
            <v>Front Panel Sheet</v>
          </cell>
          <cell r="I262" t="str">
            <v>15 days at monthly satement</v>
          </cell>
          <cell r="J262" t="str">
            <v>Ex-Factory</v>
          </cell>
          <cell r="K262" t="str">
            <v>Refer to Quotation Record by Ella Chan</v>
          </cell>
        </row>
        <row r="263">
          <cell r="A263">
            <v>256</v>
          </cell>
          <cell r="B263" t="str">
            <v>05KLZ0125BH-N0566</v>
          </cell>
          <cell r="C263" t="str">
            <v>S74618-Y26A</v>
          </cell>
          <cell r="D263">
            <v>2.48</v>
          </cell>
          <cell r="E263" t="str">
            <v>Rear Panel Ass</v>
          </cell>
          <cell r="I263" t="str">
            <v>15 days at monthly satement</v>
          </cell>
          <cell r="J263" t="str">
            <v>Ex-Factory</v>
          </cell>
          <cell r="K263" t="str">
            <v>Refer to Quotation Record by Ella Chan</v>
          </cell>
        </row>
        <row r="264">
          <cell r="A264">
            <v>257</v>
          </cell>
          <cell r="B264" t="str">
            <v>05KLZ0125BH-N0618</v>
          </cell>
          <cell r="C264" t="str">
            <v>S746F18-Y26A</v>
          </cell>
          <cell r="D264">
            <v>2.48</v>
          </cell>
          <cell r="E264" t="str">
            <v>Rear Panel Ass</v>
          </cell>
          <cell r="I264" t="str">
            <v>15 days at monthly satement</v>
          </cell>
          <cell r="J264" t="str">
            <v>Ex-Factory</v>
          </cell>
          <cell r="K264" t="str">
            <v>Refer to Quotation Record by Ella Chan</v>
          </cell>
        </row>
        <row r="265">
          <cell r="A265">
            <v>258</v>
          </cell>
          <cell r="B265" t="str">
            <v>05KLZ0125BH-B0388</v>
          </cell>
          <cell r="C265" t="str">
            <v>S746D18-Y26A</v>
          </cell>
          <cell r="D265">
            <v>1.94</v>
          </cell>
          <cell r="E265" t="str">
            <v>Rear Panel Ass</v>
          </cell>
          <cell r="I265" t="str">
            <v>15 days at monthly satement</v>
          </cell>
          <cell r="J265" t="str">
            <v>Ex-Factory</v>
          </cell>
          <cell r="K265" t="str">
            <v>Refer to Quotation Record by Ella Chan</v>
          </cell>
        </row>
        <row r="266">
          <cell r="A266">
            <v>259</v>
          </cell>
          <cell r="B266" t="str">
            <v>05KLZ0125BH-N0579</v>
          </cell>
          <cell r="C266" t="str">
            <v>S746C18-Y26A</v>
          </cell>
          <cell r="D266">
            <v>1.94</v>
          </cell>
          <cell r="E266" t="str">
            <v>Rear Panel Ass</v>
          </cell>
          <cell r="I266" t="str">
            <v>15 days at monthly satement</v>
          </cell>
          <cell r="J266" t="str">
            <v>Ex-Factory</v>
          </cell>
          <cell r="K266" t="str">
            <v>Refer to Quotation Record by Ella Chan</v>
          </cell>
        </row>
        <row r="267">
          <cell r="A267">
            <v>260</v>
          </cell>
          <cell r="B267" t="str">
            <v>05KLZ0125BH-R0256</v>
          </cell>
          <cell r="C267" t="str">
            <v>S746E18-Y26A</v>
          </cell>
          <cell r="D267">
            <v>1.94</v>
          </cell>
          <cell r="E267" t="str">
            <v>Rear Panel Ass</v>
          </cell>
          <cell r="I267" t="str">
            <v>15 days at monthly satement</v>
          </cell>
          <cell r="J267" t="str">
            <v>Ex-Factory</v>
          </cell>
          <cell r="K267" t="str">
            <v>Refer to Quotation Record by Ella Chan</v>
          </cell>
        </row>
        <row r="268">
          <cell r="A268">
            <v>261</v>
          </cell>
          <cell r="B268" t="str">
            <v>05KLZ0125BH-R0259</v>
          </cell>
          <cell r="C268" t="str">
            <v>S746G18-Y26A</v>
          </cell>
          <cell r="D268">
            <v>1.94</v>
          </cell>
          <cell r="E268" t="str">
            <v>Rear Panel Ass</v>
          </cell>
          <cell r="I268" t="str">
            <v>15 days at monthly satement</v>
          </cell>
          <cell r="J268" t="str">
            <v>Ex-Factory</v>
          </cell>
          <cell r="K268" t="str">
            <v>Refer to Quotation Record by Ella Chan</v>
          </cell>
        </row>
        <row r="269">
          <cell r="A269">
            <v>262</v>
          </cell>
          <cell r="B269" t="str">
            <v>05KLZ0130BH-B0388</v>
          </cell>
          <cell r="C269" t="str">
            <v>B746-12-03</v>
          </cell>
          <cell r="D269">
            <v>1.1000000000000001</v>
          </cell>
          <cell r="E269" t="str">
            <v>Switch Box</v>
          </cell>
          <cell r="I269" t="str">
            <v>15 days at monthly satement</v>
          </cell>
          <cell r="J269" t="str">
            <v>Ex-Factory</v>
          </cell>
          <cell r="K269" t="str">
            <v>Refer to Quotation Record by Ella Chan</v>
          </cell>
        </row>
        <row r="270">
          <cell r="A270">
            <v>263</v>
          </cell>
          <cell r="B270" t="str">
            <v>05KLZ0130BH-N0566</v>
          </cell>
          <cell r="C270" t="str">
            <v>B746-12-01</v>
          </cell>
          <cell r="D270">
            <v>1.1000000000000001</v>
          </cell>
          <cell r="E270" t="str">
            <v>Switch Box</v>
          </cell>
          <cell r="I270" t="str">
            <v>15 days at monthly satement</v>
          </cell>
          <cell r="J270" t="str">
            <v>Ex-Factory</v>
          </cell>
          <cell r="K270" t="str">
            <v>Refer to Quotation Record by Ella Chan</v>
          </cell>
        </row>
        <row r="271">
          <cell r="A271">
            <v>264</v>
          </cell>
          <cell r="B271" t="str">
            <v>05KLZ0130BH-N0579</v>
          </cell>
          <cell r="C271" t="str">
            <v>B746-12-02</v>
          </cell>
          <cell r="D271">
            <v>1.1000000000000001</v>
          </cell>
          <cell r="E271" t="str">
            <v>Switch Box</v>
          </cell>
          <cell r="I271" t="str">
            <v>15 days at monthly satement</v>
          </cell>
          <cell r="J271" t="str">
            <v>Ex-Factory</v>
          </cell>
          <cell r="K271" t="str">
            <v>Refer to Quotation Record by Ella Chan</v>
          </cell>
        </row>
        <row r="272">
          <cell r="A272">
            <v>265</v>
          </cell>
          <cell r="B272" t="str">
            <v>05KLZ0130BH-N0618</v>
          </cell>
          <cell r="C272" t="str">
            <v>B746-12-05</v>
          </cell>
          <cell r="D272">
            <v>1.1000000000000001</v>
          </cell>
          <cell r="E272" t="str">
            <v>Switch Box</v>
          </cell>
          <cell r="I272" t="str">
            <v>15 days at monthly satement</v>
          </cell>
          <cell r="J272" t="str">
            <v>Ex-Factory</v>
          </cell>
          <cell r="K272" t="str">
            <v>Refer to Quotation Record by Ella Chan</v>
          </cell>
        </row>
        <row r="273">
          <cell r="A273">
            <v>266</v>
          </cell>
          <cell r="B273" t="str">
            <v>05KLZ0130BH-R0256</v>
          </cell>
          <cell r="C273" t="str">
            <v>B746-12-04</v>
          </cell>
          <cell r="D273">
            <v>1.1000000000000001</v>
          </cell>
          <cell r="E273" t="str">
            <v>Switch Box</v>
          </cell>
          <cell r="I273" t="str">
            <v>15 days at monthly satement</v>
          </cell>
          <cell r="J273" t="str">
            <v>Ex-Factory</v>
          </cell>
          <cell r="K273" t="str">
            <v>Refer to Quotation Record by Ella Chan</v>
          </cell>
        </row>
        <row r="274">
          <cell r="A274">
            <v>267</v>
          </cell>
          <cell r="B274" t="str">
            <v>05KLZ0130BH-R0259</v>
          </cell>
          <cell r="C274" t="str">
            <v>B746-12-06</v>
          </cell>
          <cell r="D274">
            <v>1.1000000000000001</v>
          </cell>
          <cell r="E274" t="str">
            <v>Switch Box</v>
          </cell>
          <cell r="I274" t="str">
            <v>15 days at monthly satement</v>
          </cell>
          <cell r="J274" t="str">
            <v>Ex-Factory</v>
          </cell>
          <cell r="K274" t="str">
            <v>Refer to Quotation Record by Ella Chan</v>
          </cell>
        </row>
        <row r="275">
          <cell r="A275">
            <v>268</v>
          </cell>
          <cell r="B275" t="str">
            <v>05KLZ0133ZH-N0566</v>
          </cell>
          <cell r="C275" t="str">
            <v>PE-1580</v>
          </cell>
          <cell r="D275">
            <v>0.95</v>
          </cell>
          <cell r="E275" t="str">
            <v>Switch Panel</v>
          </cell>
          <cell r="I275" t="str">
            <v>15 days at monthly satement</v>
          </cell>
          <cell r="J275" t="str">
            <v>Ex-Factory</v>
          </cell>
          <cell r="K275" t="str">
            <v>Refer to Quotation Record by Ella Chan</v>
          </cell>
        </row>
        <row r="276">
          <cell r="A276">
            <v>269</v>
          </cell>
          <cell r="B276" t="str">
            <v>05KLZ0141AH-B0384</v>
          </cell>
          <cell r="C276" t="str">
            <v>B746-13-01</v>
          </cell>
          <cell r="D276">
            <v>0.38</v>
          </cell>
          <cell r="E276" t="str">
            <v>Fukidashi Nozzle</v>
          </cell>
          <cell r="I276" t="str">
            <v>15 days at monthly satement</v>
          </cell>
          <cell r="J276" t="str">
            <v>Ex-Factory</v>
          </cell>
          <cell r="K276" t="str">
            <v>Refer to Quotation Record by Ella Chan</v>
          </cell>
        </row>
        <row r="277">
          <cell r="A277">
            <v>270</v>
          </cell>
          <cell r="B277" t="str">
            <v>05KLZ0141AH-B0390</v>
          </cell>
          <cell r="C277" t="str">
            <v>B746-13-05</v>
          </cell>
          <cell r="D277">
            <v>0.34</v>
          </cell>
          <cell r="E277" t="str">
            <v>Fukidashi Nozzle</v>
          </cell>
          <cell r="I277" t="str">
            <v>15 days at monthly satement</v>
          </cell>
          <cell r="J277" t="str">
            <v>Ex-Factory</v>
          </cell>
          <cell r="K277" t="str">
            <v>Refer to Quotation Record by Ella Chan</v>
          </cell>
        </row>
        <row r="278">
          <cell r="A278">
            <v>271</v>
          </cell>
          <cell r="B278" t="str">
            <v>05KLZ0141AH-B0403</v>
          </cell>
          <cell r="C278" t="str">
            <v>B746-13-09</v>
          </cell>
          <cell r="D278">
            <v>0.38</v>
          </cell>
          <cell r="E278" t="str">
            <v>Fukidashi Nozzle</v>
          </cell>
          <cell r="I278" t="str">
            <v>15 days at monthly satement</v>
          </cell>
          <cell r="J278" t="str">
            <v>Ex-Factory</v>
          </cell>
          <cell r="K278" t="str">
            <v>Refer to Quotation Record by Ella Chan</v>
          </cell>
        </row>
        <row r="279">
          <cell r="A279">
            <v>272</v>
          </cell>
          <cell r="B279" t="str">
            <v>05KLZ0141AH-G0272</v>
          </cell>
          <cell r="C279" t="str">
            <v>B746-13-02</v>
          </cell>
          <cell r="D279">
            <v>0.38</v>
          </cell>
          <cell r="E279" t="str">
            <v>Fukidashi Nozzle</v>
          </cell>
          <cell r="I279" t="str">
            <v>15 days at monthly satement</v>
          </cell>
          <cell r="J279" t="str">
            <v>Ex-Factory</v>
          </cell>
          <cell r="K279" t="str">
            <v>Refer to Quotation Record by Ella Chan</v>
          </cell>
        </row>
        <row r="280">
          <cell r="A280">
            <v>273</v>
          </cell>
          <cell r="B280" t="str">
            <v>05KLZ0141AH-N0614</v>
          </cell>
          <cell r="C280" t="str">
            <v>B746-13-03</v>
          </cell>
          <cell r="D280">
            <v>0.38</v>
          </cell>
          <cell r="E280" t="str">
            <v>Fukidashi Nozzle</v>
          </cell>
          <cell r="I280" t="str">
            <v>15 days at monthly satement</v>
          </cell>
          <cell r="J280" t="str">
            <v>Ex-Factory</v>
          </cell>
          <cell r="K280" t="str">
            <v>Refer to Quotation Record by Ella Chan</v>
          </cell>
        </row>
        <row r="281">
          <cell r="A281">
            <v>274</v>
          </cell>
          <cell r="B281" t="str">
            <v>05KLZ0141AH-N0616</v>
          </cell>
          <cell r="C281" t="str">
            <v>B746-13-04</v>
          </cell>
          <cell r="D281">
            <v>0.34</v>
          </cell>
          <cell r="E281" t="str">
            <v>Fukidashi Nozzle</v>
          </cell>
          <cell r="I281" t="str">
            <v>15 days at monthly satement</v>
          </cell>
          <cell r="J281" t="str">
            <v>Ex-Factory</v>
          </cell>
          <cell r="K281" t="str">
            <v>Refer to Quotation Record by Ella Chan</v>
          </cell>
        </row>
        <row r="282">
          <cell r="A282">
            <v>275</v>
          </cell>
          <cell r="B282" t="str">
            <v>05KLZ0141AH-N0620</v>
          </cell>
          <cell r="C282" t="str">
            <v>B746-13-07</v>
          </cell>
          <cell r="D282">
            <v>0.34</v>
          </cell>
          <cell r="E282" t="str">
            <v>Fukidashi Nozzle</v>
          </cell>
          <cell r="I282" t="str">
            <v>15 days at monthly satement</v>
          </cell>
          <cell r="J282" t="str">
            <v>Ex-Factory</v>
          </cell>
          <cell r="K282" t="str">
            <v>Refer to Quotation Record by Ella Chan</v>
          </cell>
        </row>
        <row r="283">
          <cell r="A283">
            <v>276</v>
          </cell>
          <cell r="B283" t="str">
            <v>05KLZ0141AH-R0258</v>
          </cell>
          <cell r="C283" t="str">
            <v>B746-13-06</v>
          </cell>
          <cell r="D283">
            <v>0.34</v>
          </cell>
          <cell r="E283" t="str">
            <v>Fukidashi Nozzle</v>
          </cell>
          <cell r="I283" t="str">
            <v>15 days at monthly satement</v>
          </cell>
          <cell r="J283" t="str">
            <v>Ex-Factory</v>
          </cell>
          <cell r="K283" t="str">
            <v>Refer to Quotation Record by Ella Chan</v>
          </cell>
        </row>
        <row r="284">
          <cell r="A284">
            <v>277</v>
          </cell>
          <cell r="B284" t="str">
            <v>05KLZ0141ZH-R0261</v>
          </cell>
          <cell r="C284" t="str">
            <v>B746-13-08</v>
          </cell>
          <cell r="D284">
            <v>0.34</v>
          </cell>
          <cell r="E284" t="str">
            <v>Fukidashi Nozzle</v>
          </cell>
          <cell r="I284" t="str">
            <v>15 days at monthly satement</v>
          </cell>
          <cell r="J284" t="str">
            <v>Ex-Factory</v>
          </cell>
          <cell r="K284" t="str">
            <v>Refer to Quotation Record by Ella Chan</v>
          </cell>
        </row>
        <row r="285">
          <cell r="A285">
            <v>278</v>
          </cell>
          <cell r="B285" t="str">
            <v>05KLZ0141AH-R0266</v>
          </cell>
          <cell r="C285" t="str">
            <v>B746-13-10</v>
          </cell>
          <cell r="D285">
            <v>0.38</v>
          </cell>
          <cell r="E285" t="str">
            <v>Fukidashi Nozzle</v>
          </cell>
          <cell r="I285" t="str">
            <v>15 days at monthly satement</v>
          </cell>
          <cell r="J285" t="str">
            <v>Ex-Factory</v>
          </cell>
          <cell r="K285" t="str">
            <v>Refer to Quotation Record by Ella Chan</v>
          </cell>
        </row>
        <row r="286">
          <cell r="A286">
            <v>279</v>
          </cell>
          <cell r="B286" t="str">
            <v>05KLZ0141AH-Y0091</v>
          </cell>
          <cell r="C286" t="str">
            <v>B746-13-11</v>
          </cell>
          <cell r="D286">
            <v>0.38</v>
          </cell>
          <cell r="E286" t="str">
            <v>Fukidashi Nozzle</v>
          </cell>
          <cell r="I286" t="str">
            <v>15 days at monthly satement</v>
          </cell>
          <cell r="J286" t="str">
            <v>Ex-Factory</v>
          </cell>
          <cell r="K286" t="str">
            <v>Refer to Quotation Record by Ella Chan</v>
          </cell>
        </row>
        <row r="287">
          <cell r="A287">
            <v>280</v>
          </cell>
          <cell r="B287" t="str">
            <v>05KLZ0142AH-B0388</v>
          </cell>
          <cell r="C287" t="str">
            <v>B746-14-03</v>
          </cell>
          <cell r="D287">
            <v>0.42</v>
          </cell>
          <cell r="E287" t="str">
            <v>Top Cover</v>
          </cell>
          <cell r="I287" t="str">
            <v>15 days at monthly satement</v>
          </cell>
          <cell r="J287" t="str">
            <v>Ex-Factory</v>
          </cell>
          <cell r="K287" t="str">
            <v>Refer to Quotation Record by Ella Chan</v>
          </cell>
        </row>
        <row r="288">
          <cell r="A288">
            <v>281</v>
          </cell>
          <cell r="B288" t="str">
            <v>05KLZ0142AH-N0566</v>
          </cell>
          <cell r="C288" t="str">
            <v>B746-14-01</v>
          </cell>
          <cell r="D288">
            <v>0.42</v>
          </cell>
          <cell r="E288" t="str">
            <v>Top Cover</v>
          </cell>
          <cell r="I288" t="str">
            <v>15 days at monthly satement</v>
          </cell>
          <cell r="J288" t="str">
            <v>Ex-Factory</v>
          </cell>
          <cell r="K288" t="str">
            <v>Refer to Quotation Record by Ella Chan</v>
          </cell>
        </row>
        <row r="289">
          <cell r="A289">
            <v>282</v>
          </cell>
          <cell r="B289" t="str">
            <v>05KLZ0142AH-N0579</v>
          </cell>
          <cell r="C289" t="str">
            <v>B746-14-02</v>
          </cell>
          <cell r="D289">
            <v>0.42</v>
          </cell>
          <cell r="E289" t="str">
            <v>Top Cover</v>
          </cell>
          <cell r="I289" t="str">
            <v>15 days at monthly satement</v>
          </cell>
          <cell r="J289" t="str">
            <v>Ex-Factory</v>
          </cell>
          <cell r="K289" t="str">
            <v>Refer to Quotation Record by Ella Chan</v>
          </cell>
        </row>
        <row r="290">
          <cell r="A290">
            <v>283</v>
          </cell>
          <cell r="B290" t="str">
            <v>05KLZ0142AH-N0618</v>
          </cell>
          <cell r="C290" t="str">
            <v>B746-14-05</v>
          </cell>
          <cell r="D290">
            <v>0.42</v>
          </cell>
          <cell r="E290" t="str">
            <v>Top Cover</v>
          </cell>
          <cell r="I290" t="str">
            <v>15 days at monthly satement</v>
          </cell>
          <cell r="J290" t="str">
            <v>Ex-Factory</v>
          </cell>
          <cell r="K290" t="str">
            <v>Refer to Quotation Record by Ella Chan</v>
          </cell>
        </row>
        <row r="291">
          <cell r="A291">
            <v>284</v>
          </cell>
          <cell r="B291" t="str">
            <v>05KLZ0142AH-R0256</v>
          </cell>
          <cell r="C291" t="str">
            <v>B746-14-04</v>
          </cell>
          <cell r="D291">
            <v>0.42</v>
          </cell>
          <cell r="E291" t="str">
            <v>Top Cover</v>
          </cell>
          <cell r="I291" t="str">
            <v>15 days at monthly satement</v>
          </cell>
          <cell r="J291" t="str">
            <v>Ex-Factory</v>
          </cell>
          <cell r="K291" t="str">
            <v>Refer to Quotation Record by Ella Chan</v>
          </cell>
        </row>
        <row r="292">
          <cell r="A292">
            <v>285</v>
          </cell>
          <cell r="B292" t="str">
            <v>05KLZ0142AH-R0259</v>
          </cell>
          <cell r="C292" t="str">
            <v>B746-14-06</v>
          </cell>
          <cell r="D292">
            <v>0.42</v>
          </cell>
          <cell r="E292" t="str">
            <v>Top Cover</v>
          </cell>
          <cell r="I292" t="str">
            <v>15 days at monthly satement</v>
          </cell>
          <cell r="J292" t="str">
            <v>Ex-Factory</v>
          </cell>
          <cell r="K292" t="str">
            <v>Refer to Quotation Record by Ella Chan</v>
          </cell>
        </row>
        <row r="293">
          <cell r="A293">
            <v>286</v>
          </cell>
          <cell r="B293" t="str">
            <v>05KLZ0145ZH-B0388</v>
          </cell>
          <cell r="C293" t="str">
            <v>B746-15-03</v>
          </cell>
          <cell r="D293">
            <v>0.38</v>
          </cell>
          <cell r="E293" t="str">
            <v>Duct</v>
          </cell>
          <cell r="I293" t="str">
            <v>15 days at monthly satement</v>
          </cell>
          <cell r="J293" t="str">
            <v>Ex-Factory</v>
          </cell>
          <cell r="K293" t="str">
            <v>Refer to Quotation Record by Ella Chan</v>
          </cell>
        </row>
        <row r="294">
          <cell r="A294">
            <v>287</v>
          </cell>
          <cell r="B294" t="str">
            <v>05KLZ0145ZH-N0566</v>
          </cell>
          <cell r="C294" t="str">
            <v>B746-15-01</v>
          </cell>
          <cell r="D294">
            <v>0.43</v>
          </cell>
          <cell r="E294" t="str">
            <v>Duct</v>
          </cell>
          <cell r="I294" t="str">
            <v>15 days at monthly satement</v>
          </cell>
          <cell r="J294" t="str">
            <v>Ex-Factory</v>
          </cell>
          <cell r="K294" t="str">
            <v>Refer to Quotation Record by Ella Chan</v>
          </cell>
        </row>
        <row r="295">
          <cell r="A295">
            <v>288</v>
          </cell>
          <cell r="B295" t="str">
            <v>05KLZ0145ZH-N0579</v>
          </cell>
          <cell r="C295" t="str">
            <v>B746-15-02</v>
          </cell>
          <cell r="D295">
            <v>0.38</v>
          </cell>
          <cell r="E295" t="str">
            <v>Duct</v>
          </cell>
          <cell r="I295" t="str">
            <v>15 days at monthly satement</v>
          </cell>
          <cell r="J295" t="str">
            <v>Ex-Factory</v>
          </cell>
          <cell r="K295" t="str">
            <v>Refer to Quotation Record by Ella Chan</v>
          </cell>
        </row>
        <row r="296">
          <cell r="A296">
            <v>289</v>
          </cell>
          <cell r="B296" t="str">
            <v>05KLZ0145ZH-N0618</v>
          </cell>
          <cell r="C296" t="str">
            <v>B746-15-05</v>
          </cell>
          <cell r="D296">
            <v>0.38</v>
          </cell>
          <cell r="E296" t="str">
            <v>Duct</v>
          </cell>
          <cell r="I296" t="str">
            <v>15 days at monthly satement</v>
          </cell>
          <cell r="J296" t="str">
            <v>Ex-Factory</v>
          </cell>
          <cell r="K296" t="str">
            <v>Refer to Quotation Record by Ella Chan</v>
          </cell>
        </row>
        <row r="297">
          <cell r="A297">
            <v>290</v>
          </cell>
          <cell r="B297" t="str">
            <v>05KLZ0145ZH-R0256</v>
          </cell>
          <cell r="C297" t="str">
            <v>B746-15-04</v>
          </cell>
          <cell r="D297">
            <v>0.38</v>
          </cell>
          <cell r="E297" t="str">
            <v>Duct</v>
          </cell>
          <cell r="I297" t="str">
            <v>15 days at monthly satement</v>
          </cell>
          <cell r="J297" t="str">
            <v>Ex-Factory</v>
          </cell>
          <cell r="K297" t="str">
            <v>Refer to Quotation Record by Ella Chan</v>
          </cell>
        </row>
        <row r="298">
          <cell r="A298">
            <v>291</v>
          </cell>
          <cell r="B298" t="str">
            <v>05KLZ0145ZH-R0259</v>
          </cell>
          <cell r="C298" t="str">
            <v>B746-15-06</v>
          </cell>
          <cell r="D298">
            <v>0.38</v>
          </cell>
          <cell r="E298" t="str">
            <v>Duct</v>
          </cell>
          <cell r="I298" t="str">
            <v>15 days at monthly satement</v>
          </cell>
          <cell r="J298" t="str">
            <v>Ex-Factory</v>
          </cell>
          <cell r="K298" t="str">
            <v>Refer to Quotation Record by Ella Chan</v>
          </cell>
        </row>
        <row r="299">
          <cell r="A299">
            <v>292</v>
          </cell>
          <cell r="B299" t="str">
            <v>05KLZ0152ZH</v>
          </cell>
          <cell r="C299" t="str">
            <v>S74618-Y28B</v>
          </cell>
          <cell r="D299">
            <v>0.25</v>
          </cell>
          <cell r="E299" t="str">
            <v>T.M. Lead Ass</v>
          </cell>
          <cell r="I299" t="str">
            <v>15 days at monthly satement</v>
          </cell>
          <cell r="J299" t="str">
            <v>Ex-Factory</v>
          </cell>
          <cell r="K299" t="str">
            <v>Refer to Quotation Record by Ella Chan</v>
          </cell>
        </row>
        <row r="300">
          <cell r="A300">
            <v>293</v>
          </cell>
          <cell r="B300" t="str">
            <v>05KLZ0153ZH-N0999</v>
          </cell>
          <cell r="C300" t="str">
            <v>B746-16-01</v>
          </cell>
          <cell r="D300">
            <v>0.65</v>
          </cell>
          <cell r="E300" t="str">
            <v>Power PCB Case</v>
          </cell>
          <cell r="I300" t="str">
            <v>15 days at monthly satement</v>
          </cell>
          <cell r="J300" t="str">
            <v>Ex-Factory</v>
          </cell>
          <cell r="K300" t="str">
            <v>Refer to Quotation Record by Ella Chan</v>
          </cell>
        </row>
        <row r="301">
          <cell r="A301">
            <v>294</v>
          </cell>
          <cell r="B301" t="str">
            <v>05KLZ0213AH</v>
          </cell>
          <cell r="C301" t="str">
            <v>B746-26-01</v>
          </cell>
          <cell r="D301">
            <v>0.6</v>
          </cell>
          <cell r="E301" t="str">
            <v>Motor Set Plate</v>
          </cell>
          <cell r="I301" t="str">
            <v>15 days at monthly satement</v>
          </cell>
          <cell r="J301" t="str">
            <v>Ex-Factory</v>
          </cell>
          <cell r="K301" t="str">
            <v>Refer to Quotation Record by Ella Chan</v>
          </cell>
        </row>
        <row r="302">
          <cell r="A302">
            <v>295</v>
          </cell>
          <cell r="B302" t="str">
            <v>05KLZ0227BH</v>
          </cell>
          <cell r="C302" t="str">
            <v>S74618-Y27</v>
          </cell>
          <cell r="D302">
            <v>0.25</v>
          </cell>
          <cell r="E302" t="str">
            <v>Cap Ass</v>
          </cell>
          <cell r="I302" t="str">
            <v>15 days at monthly satement</v>
          </cell>
          <cell r="J302" t="str">
            <v>Ex-Factory</v>
          </cell>
          <cell r="K302" t="str">
            <v>Refer to Quotation Record by Ella Chan</v>
          </cell>
        </row>
        <row r="303">
          <cell r="A303">
            <v>296</v>
          </cell>
          <cell r="B303" t="str">
            <v>05KLZ0299ZH-Natur</v>
          </cell>
          <cell r="C303" t="str">
            <v>B746-17-01</v>
          </cell>
          <cell r="D303">
            <v>0.52</v>
          </cell>
          <cell r="E303" t="str">
            <v>Fan</v>
          </cell>
          <cell r="I303" t="str">
            <v>15 days at monthly satement</v>
          </cell>
          <cell r="J303" t="str">
            <v>Ex-Factory</v>
          </cell>
          <cell r="K303" t="str">
            <v>Refer to Quotation Record by Ella Chan</v>
          </cell>
        </row>
        <row r="304">
          <cell r="A304">
            <v>297</v>
          </cell>
          <cell r="B304" t="str">
            <v>05KLZ0303ZH</v>
          </cell>
          <cell r="C304" t="str">
            <v>EC-334</v>
          </cell>
          <cell r="D304">
            <v>0.13</v>
          </cell>
          <cell r="E304" t="str">
            <v>Seal Tape C</v>
          </cell>
          <cell r="I304" t="str">
            <v>15 days at monthly satement</v>
          </cell>
          <cell r="J304" t="str">
            <v>Ex-Factory</v>
          </cell>
          <cell r="K304" t="str">
            <v>Refer to Quotation Record by Ella Chan</v>
          </cell>
        </row>
        <row r="305">
          <cell r="A305">
            <v>298</v>
          </cell>
          <cell r="B305" t="str">
            <v>05KLZ0304ZH</v>
          </cell>
          <cell r="C305" t="str">
            <v>HG-205</v>
          </cell>
          <cell r="D305">
            <v>0.1</v>
          </cell>
          <cell r="E305" t="str">
            <v>Suii Panel Tape</v>
          </cell>
          <cell r="I305" t="str">
            <v>15 days at monthly satement</v>
          </cell>
          <cell r="J305" t="str">
            <v>Ex-Factory</v>
          </cell>
          <cell r="K305" t="str">
            <v>Refer to Quotation Record by Ella Chan</v>
          </cell>
        </row>
        <row r="306">
          <cell r="A306">
            <v>299</v>
          </cell>
          <cell r="B306" t="str">
            <v>05KLZ0307DH-N0566</v>
          </cell>
          <cell r="C306" t="str">
            <v>S74618-Y18</v>
          </cell>
          <cell r="D306">
            <v>1.34</v>
          </cell>
          <cell r="E306" t="str">
            <v>Switch Box Ass</v>
          </cell>
          <cell r="I306" t="str">
            <v>15 days at monthly satement</v>
          </cell>
          <cell r="J306" t="str">
            <v>Ex-Factory</v>
          </cell>
          <cell r="K306" t="str">
            <v>Refer to Quotation Record by Ella Chan</v>
          </cell>
        </row>
        <row r="307">
          <cell r="A307">
            <v>300</v>
          </cell>
          <cell r="B307" t="str">
            <v>05KLZ0410BH</v>
          </cell>
          <cell r="C307" t="str">
            <v>S74618-Y09</v>
          </cell>
          <cell r="D307">
            <v>1.1000000000000001</v>
          </cell>
          <cell r="E307" t="str">
            <v>Reed Sw Ass</v>
          </cell>
          <cell r="I307" t="str">
            <v>15 days at monthly satement</v>
          </cell>
          <cell r="J307" t="str">
            <v>Ex-Factory</v>
          </cell>
          <cell r="K307" t="str">
            <v>Refer to Quotation Record by Ella Chan</v>
          </cell>
        </row>
        <row r="308">
          <cell r="A308">
            <v>301</v>
          </cell>
          <cell r="B308" t="str">
            <v>05KLZ0500AH</v>
          </cell>
          <cell r="C308" t="str">
            <v>S74618-Y08</v>
          </cell>
          <cell r="D308">
            <v>2.8</v>
          </cell>
          <cell r="E308" t="str">
            <v>Kashitsu Filter Set</v>
          </cell>
          <cell r="I308" t="str">
            <v>15 days at monthly satement</v>
          </cell>
          <cell r="J308" t="str">
            <v>Ex-Factory</v>
          </cell>
          <cell r="K308" t="str">
            <v>Refer to Quotation Record by Ella Chan</v>
          </cell>
        </row>
        <row r="309">
          <cell r="A309">
            <v>302</v>
          </cell>
          <cell r="B309" t="str">
            <v>05KLZ0501AH-N0999</v>
          </cell>
          <cell r="C309" t="str">
            <v>B746-18-01</v>
          </cell>
          <cell r="D309">
            <v>0.38</v>
          </cell>
          <cell r="E309" t="str">
            <v>Filter Frame</v>
          </cell>
          <cell r="I309" t="str">
            <v>15 days at monthly satement</v>
          </cell>
          <cell r="J309" t="str">
            <v>Ex-Factory</v>
          </cell>
          <cell r="K309" t="str">
            <v>Refer to Quotation Record by Ella Chan</v>
          </cell>
        </row>
        <row r="310">
          <cell r="A310">
            <v>303</v>
          </cell>
          <cell r="B310" t="str">
            <v>05KLZ0503ZH</v>
          </cell>
          <cell r="C310" t="str">
            <v>S74618-Y08A</v>
          </cell>
          <cell r="D310">
            <v>3.3130000000000002</v>
          </cell>
          <cell r="E310" t="str">
            <v>Kashitsu Filter</v>
          </cell>
          <cell r="I310" t="str">
            <v>15 days at monthly satement</v>
          </cell>
          <cell r="J310" t="str">
            <v>Ex-Factory</v>
          </cell>
          <cell r="K310" t="str">
            <v>Refer to Quotation Record by Ella Chan</v>
          </cell>
        </row>
        <row r="311">
          <cell r="A311">
            <v>304</v>
          </cell>
          <cell r="B311" t="str">
            <v>05KLZ0511BH-N0566</v>
          </cell>
          <cell r="C311" t="str">
            <v>B746-20-01</v>
          </cell>
          <cell r="D311">
            <v>0.15</v>
          </cell>
          <cell r="E311" t="str">
            <v xml:space="preserve">Jokin  Upper Case </v>
          </cell>
          <cell r="I311" t="str">
            <v>15 days at monthly satement</v>
          </cell>
          <cell r="J311" t="str">
            <v>Ex-Factory</v>
          </cell>
          <cell r="K311" t="str">
            <v>Refer to Quotation Record by Ella Chan</v>
          </cell>
        </row>
        <row r="312">
          <cell r="A312">
            <v>305</v>
          </cell>
          <cell r="B312" t="str">
            <v>05KLZ0512AH-N0566</v>
          </cell>
          <cell r="C312" t="str">
            <v>B746-21-01</v>
          </cell>
          <cell r="D312">
            <v>0.1</v>
          </cell>
          <cell r="E312" t="str">
            <v xml:space="preserve">Jokin Lower Case </v>
          </cell>
          <cell r="I312" t="str">
            <v>15 days at monthly satement</v>
          </cell>
          <cell r="J312" t="str">
            <v>Ex-Factory</v>
          </cell>
          <cell r="K312" t="str">
            <v>Refer to Quotation Record by Ella Chan</v>
          </cell>
        </row>
        <row r="313">
          <cell r="A313">
            <v>306</v>
          </cell>
          <cell r="B313" t="str">
            <v>05KLZ0515AH</v>
          </cell>
          <cell r="C313" t="str">
            <v>S74618-Y75A</v>
          </cell>
          <cell r="D313">
            <v>1.92</v>
          </cell>
          <cell r="E313" t="str">
            <v>Jokin Kyokuban Ass</v>
          </cell>
          <cell r="I313" t="str">
            <v>15 days at monthly satement</v>
          </cell>
          <cell r="J313" t="str">
            <v>Ex-Factory</v>
          </cell>
          <cell r="K313" t="str">
            <v>Refer to Quotation Record by Ella Chan</v>
          </cell>
        </row>
        <row r="314">
          <cell r="A314">
            <v>307</v>
          </cell>
          <cell r="B314" t="str">
            <v>05KLZ0520AH-N0566</v>
          </cell>
          <cell r="C314" t="str">
            <v>S74618-Y75</v>
          </cell>
          <cell r="D314">
            <v>1.8</v>
          </cell>
          <cell r="E314" t="str">
            <v>Jokin Unit</v>
          </cell>
          <cell r="F314">
            <v>500</v>
          </cell>
          <cell r="I314" t="str">
            <v>15 days at monthly satement</v>
          </cell>
          <cell r="J314" t="str">
            <v>Ex-Factory</v>
          </cell>
          <cell r="K314" t="str">
            <v>15-06/16PESHK-S/080048</v>
          </cell>
        </row>
        <row r="315">
          <cell r="A315">
            <v>308</v>
          </cell>
          <cell r="B315" t="str">
            <v>05KLZ0550ZH</v>
          </cell>
          <cell r="C315" t="str">
            <v>S74618-Y27A</v>
          </cell>
          <cell r="D315">
            <v>0.6</v>
          </cell>
          <cell r="E315" t="str">
            <v>Filter Frame Cap Ass</v>
          </cell>
          <cell r="I315" t="str">
            <v>15 days at monthly satement</v>
          </cell>
          <cell r="J315" t="str">
            <v>Ex-Factory</v>
          </cell>
          <cell r="K315" t="str">
            <v>Refer to Quotation Record by Ella Chan</v>
          </cell>
        </row>
        <row r="316">
          <cell r="A316">
            <v>309</v>
          </cell>
          <cell r="B316" t="str">
            <v>05KLZ0601ZH-Natur</v>
          </cell>
          <cell r="C316" t="str">
            <v>S74618-Y13A</v>
          </cell>
          <cell r="D316">
            <v>1.55</v>
          </cell>
          <cell r="E316" t="str">
            <v>Tank</v>
          </cell>
          <cell r="I316" t="str">
            <v>15 days at monthly satement</v>
          </cell>
          <cell r="J316" t="str">
            <v>Ex-Factory</v>
          </cell>
          <cell r="K316" t="str">
            <v>Refer to Quotation Record by Ella Chan</v>
          </cell>
        </row>
        <row r="317">
          <cell r="A317">
            <v>310</v>
          </cell>
          <cell r="B317" t="str">
            <v>05KLZ0610ZH</v>
          </cell>
          <cell r="C317" t="str">
            <v>S74618-Y13</v>
          </cell>
          <cell r="D317">
            <v>1.85</v>
          </cell>
          <cell r="E317" t="str">
            <v>Tank Ass</v>
          </cell>
          <cell r="I317" t="str">
            <v>15 days at monthly satement</v>
          </cell>
          <cell r="J317" t="str">
            <v>Ex-Factory</v>
          </cell>
          <cell r="K317" t="str">
            <v>Refer to Quotation Record by Ella Chan</v>
          </cell>
        </row>
        <row r="318">
          <cell r="A318">
            <v>311</v>
          </cell>
          <cell r="B318" t="str">
            <v>05KLZ0727AH</v>
          </cell>
          <cell r="C318" t="str">
            <v>S74618-Y28</v>
          </cell>
          <cell r="D318">
            <v>3.8</v>
          </cell>
          <cell r="E318" t="str">
            <v>HV Lead Ass</v>
          </cell>
          <cell r="I318" t="str">
            <v>15 days at monthly satement</v>
          </cell>
          <cell r="J318" t="str">
            <v>Ex-Factory</v>
          </cell>
          <cell r="K318" t="str">
            <v>Refer to Quotation Record by Ella Chan</v>
          </cell>
        </row>
        <row r="319">
          <cell r="A319">
            <v>312</v>
          </cell>
          <cell r="B319" t="str">
            <v>05KLZ0802ZH</v>
          </cell>
          <cell r="C319" t="str">
            <v>PK-134</v>
          </cell>
          <cell r="D319">
            <v>0.45</v>
          </cell>
          <cell r="E319" t="str">
            <v>Pad</v>
          </cell>
          <cell r="I319" t="str">
            <v>15 days at monthly satement</v>
          </cell>
          <cell r="J319" t="str">
            <v>Ex-Factory</v>
          </cell>
          <cell r="K319" t="str">
            <v>Refer to Quotation Record by Ella Chan</v>
          </cell>
        </row>
        <row r="320">
          <cell r="A320">
            <v>313</v>
          </cell>
          <cell r="B320" t="str">
            <v>05KLZ1200CH</v>
          </cell>
          <cell r="C320" t="str">
            <v>MH-024</v>
          </cell>
          <cell r="D320">
            <v>0.84</v>
          </cell>
          <cell r="E320" t="str">
            <v>Cord Ass</v>
          </cell>
          <cell r="I320" t="str">
            <v>15 days at monthly satement</v>
          </cell>
          <cell r="J320" t="str">
            <v>Ex-Factory</v>
          </cell>
          <cell r="K320" t="str">
            <v>Refer to Quotation Record by Ella Chan</v>
          </cell>
        </row>
        <row r="321">
          <cell r="A321">
            <v>314</v>
          </cell>
          <cell r="B321" t="str">
            <v>05KLZ3002ZH-N0999</v>
          </cell>
          <cell r="C321" t="str">
            <v>B746-23-01</v>
          </cell>
          <cell r="D321">
            <v>0.1</v>
          </cell>
          <cell r="E321" t="str">
            <v>Gear A</v>
          </cell>
          <cell r="I321" t="str">
            <v>15 days at monthly satement</v>
          </cell>
          <cell r="J321" t="str">
            <v>Ex-Factory</v>
          </cell>
          <cell r="K321" t="str">
            <v>Refer to Quotation Record by Ella Chan</v>
          </cell>
        </row>
        <row r="322">
          <cell r="A322">
            <v>315</v>
          </cell>
          <cell r="B322" t="str">
            <v>05KLZ3800CH</v>
          </cell>
          <cell r="C322" t="str">
            <v>S74618-Y01</v>
          </cell>
          <cell r="D322">
            <v>0.7</v>
          </cell>
          <cell r="E322" t="str">
            <v>Heater Set</v>
          </cell>
          <cell r="I322" t="str">
            <v>15 days at monthly satement</v>
          </cell>
          <cell r="J322" t="str">
            <v>Ex-Factory</v>
          </cell>
          <cell r="K322" t="str">
            <v>Refer to Quotation Record by Ella Chan</v>
          </cell>
        </row>
        <row r="323">
          <cell r="A323">
            <v>316</v>
          </cell>
          <cell r="B323" t="str">
            <v>05KLZ3801BH</v>
          </cell>
          <cell r="C323" t="str">
            <v>S74618-Y01A</v>
          </cell>
          <cell r="D323">
            <v>0.75</v>
          </cell>
          <cell r="E323" t="str">
            <v>Heater Kumi</v>
          </cell>
          <cell r="I323" t="str">
            <v>15 days at monthly satement</v>
          </cell>
          <cell r="J323" t="str">
            <v>Ex-Factory</v>
          </cell>
          <cell r="K323" t="str">
            <v>Refer to Quotation Record by Ella Chan</v>
          </cell>
        </row>
        <row r="324">
          <cell r="A324">
            <v>317</v>
          </cell>
          <cell r="B324" t="str">
            <v>05KLZ3805BH</v>
          </cell>
          <cell r="C324" t="str">
            <v>S74618-Y74</v>
          </cell>
          <cell r="D324">
            <v>1.9</v>
          </cell>
          <cell r="E324" t="str">
            <v>Thermal Fuse Ass</v>
          </cell>
          <cell r="I324" t="str">
            <v>15 days at monthly satement</v>
          </cell>
          <cell r="J324" t="str">
            <v>Ex-Factory</v>
          </cell>
          <cell r="K324" t="str">
            <v>Refer to Quotation Record by Ella Chan</v>
          </cell>
        </row>
        <row r="325">
          <cell r="A325">
            <v>318</v>
          </cell>
          <cell r="B325" t="str">
            <v>05KLZ3910ZH-N0999</v>
          </cell>
          <cell r="C325" t="str">
            <v>B746-25-01</v>
          </cell>
          <cell r="D325">
            <v>1.8</v>
          </cell>
          <cell r="E325" t="str">
            <v>Heater Box</v>
          </cell>
          <cell r="I325" t="str">
            <v>15 days at monthly satement</v>
          </cell>
          <cell r="J325" t="str">
            <v>Ex-Factory</v>
          </cell>
          <cell r="K325" t="str">
            <v>Refer to Quotation Record by Ella Chan</v>
          </cell>
        </row>
        <row r="326">
          <cell r="A326">
            <v>319</v>
          </cell>
          <cell r="B326" t="str">
            <v>05KLZ3952ZH</v>
          </cell>
          <cell r="C326" t="str">
            <v>B746-34-01</v>
          </cell>
          <cell r="D326">
            <v>0.1</v>
          </cell>
          <cell r="E326" t="str">
            <v>Fuse Cover</v>
          </cell>
          <cell r="I326" t="str">
            <v>15 days at monthly satement</v>
          </cell>
          <cell r="J326" t="str">
            <v>Ex-Factory</v>
          </cell>
          <cell r="K326" t="str">
            <v>Refer to Quotation Record by Ella Chan</v>
          </cell>
        </row>
        <row r="327">
          <cell r="A327">
            <v>320</v>
          </cell>
          <cell r="B327" t="str">
            <v>05KLZ5033AH</v>
          </cell>
          <cell r="C327" t="str">
            <v>S74618-Y28A</v>
          </cell>
          <cell r="D327">
            <v>0.25</v>
          </cell>
          <cell r="E327" t="str">
            <v>Sensor Lead Ass</v>
          </cell>
          <cell r="I327" t="str">
            <v>15 days at monthly satement</v>
          </cell>
          <cell r="J327" t="str">
            <v>Ex-Factory</v>
          </cell>
          <cell r="K327" t="str">
            <v>Refer to Quotation Record by Ella Chan</v>
          </cell>
        </row>
        <row r="328">
          <cell r="A328">
            <v>321</v>
          </cell>
          <cell r="B328" t="str">
            <v>05KLZ8005BH</v>
          </cell>
          <cell r="C328" t="str">
            <v>PFB-211A</v>
          </cell>
          <cell r="D328">
            <v>0.1</v>
          </cell>
          <cell r="E328" t="str">
            <v>Notice</v>
          </cell>
          <cell r="I328" t="str">
            <v>15 days at monthly satement</v>
          </cell>
          <cell r="J328" t="str">
            <v>Ex-Factory</v>
          </cell>
          <cell r="K328" t="str">
            <v>Refer to Quotation Record by Ella Chan</v>
          </cell>
        </row>
        <row r="329">
          <cell r="A329">
            <v>322</v>
          </cell>
          <cell r="B329" t="str">
            <v>05KLZ8770CH</v>
          </cell>
          <cell r="C329" t="str">
            <v>PF-826</v>
          </cell>
          <cell r="D329">
            <v>0.15</v>
          </cell>
          <cell r="E329" t="str">
            <v>Torisetsu</v>
          </cell>
          <cell r="I329" t="str">
            <v>15 days at monthly satement</v>
          </cell>
          <cell r="J329" t="str">
            <v>Ex-Factory</v>
          </cell>
          <cell r="K329" t="str">
            <v>Refer to Quotation Record by Ella Chan</v>
          </cell>
        </row>
        <row r="330">
          <cell r="A330">
            <v>323</v>
          </cell>
          <cell r="B330" t="str">
            <v>05KTR0500LH</v>
          </cell>
          <cell r="C330" t="str">
            <v>S71218-Y01</v>
          </cell>
          <cell r="D330">
            <v>1.65</v>
          </cell>
          <cell r="E330" t="str">
            <v>Kashitsu Unit Ass</v>
          </cell>
          <cell r="I330" t="str">
            <v>15 days at monthly satement</v>
          </cell>
          <cell r="J330" t="str">
            <v>Ex-Factory</v>
          </cell>
          <cell r="K330" t="str">
            <v>Refer to Quotation Record by Ella Chan</v>
          </cell>
        </row>
        <row r="331">
          <cell r="A331">
            <v>324</v>
          </cell>
          <cell r="B331" t="str">
            <v>05KWL0122DH</v>
          </cell>
          <cell r="C331" t="str">
            <v>IE-132</v>
          </cell>
          <cell r="D331">
            <v>0.1</v>
          </cell>
          <cell r="E331" t="str">
            <v>Stopper Gum</v>
          </cell>
          <cell r="I331" t="str">
            <v>15 days at monthly satement</v>
          </cell>
          <cell r="J331" t="str">
            <v>Ex-Factory</v>
          </cell>
          <cell r="K331" t="str">
            <v>Refer to Quotation Record by Ella Chan</v>
          </cell>
        </row>
        <row r="332">
          <cell r="A332">
            <v>325</v>
          </cell>
          <cell r="B332" t="str">
            <v>07KFS0115AH</v>
          </cell>
          <cell r="C332" t="str">
            <v>GI-025</v>
          </cell>
          <cell r="D332">
            <v>0.6</v>
          </cell>
          <cell r="E332" t="str">
            <v>Float Ass</v>
          </cell>
          <cell r="F332">
            <v>1000</v>
          </cell>
          <cell r="G332" t="str">
            <v>PESGD</v>
          </cell>
          <cell r="I332" t="str">
            <v>15 days at monthly satement</v>
          </cell>
          <cell r="J332" t="str">
            <v>Ex-Factory</v>
          </cell>
          <cell r="K332" t="str">
            <v>Quotation 060919 2006-Oct-06 LT: 60days</v>
          </cell>
        </row>
        <row r="333">
          <cell r="A333">
            <v>326</v>
          </cell>
          <cell r="B333" t="str">
            <v>07KLV0101DH-N0566</v>
          </cell>
          <cell r="C333" t="str">
            <v>B701-04-01</v>
          </cell>
          <cell r="D333">
            <v>2.2999999999999998</v>
          </cell>
          <cell r="E333" t="str">
            <v>Case R</v>
          </cell>
          <cell r="I333" t="str">
            <v>15 days at monthly satement</v>
          </cell>
          <cell r="J333" t="str">
            <v>Ex-Factory</v>
          </cell>
          <cell r="K333" t="str">
            <v>Quotation 061022</v>
          </cell>
        </row>
        <row r="334">
          <cell r="A334">
            <v>327</v>
          </cell>
          <cell r="B334" t="str">
            <v>07KLV0104AH-N0566</v>
          </cell>
          <cell r="C334" t="str">
            <v>B701-01-01</v>
          </cell>
          <cell r="D334">
            <v>0.28999999999999998</v>
          </cell>
          <cell r="E334" t="str">
            <v>Tank Cover</v>
          </cell>
          <cell r="I334" t="str">
            <v>15 days at monthly satement</v>
          </cell>
          <cell r="J334" t="str">
            <v>Ex-Factory</v>
          </cell>
          <cell r="K334" t="str">
            <v>Refer to Quotation Record by Ella Chan</v>
          </cell>
        </row>
        <row r="335">
          <cell r="A335">
            <v>328</v>
          </cell>
          <cell r="B335" t="str">
            <v>07KLV0107ZH-N0566</v>
          </cell>
          <cell r="C335" t="str">
            <v>B701-11-01</v>
          </cell>
          <cell r="D335">
            <v>0.28999999999999998</v>
          </cell>
          <cell r="E335" t="str">
            <v>Handle</v>
          </cell>
          <cell r="I335" t="str">
            <v>15 days at monthly satement</v>
          </cell>
          <cell r="J335" t="str">
            <v>Ex-Factory</v>
          </cell>
          <cell r="K335" t="str">
            <v>Refer to Quotation Record by Ella Chan</v>
          </cell>
        </row>
        <row r="336">
          <cell r="A336">
            <v>329</v>
          </cell>
          <cell r="B336" t="str">
            <v>07KLV0111AH-N0566</v>
          </cell>
          <cell r="C336" t="str">
            <v>B701-10-01</v>
          </cell>
          <cell r="D336">
            <v>0.14000000000000001</v>
          </cell>
          <cell r="E336" t="str">
            <v xml:space="preserve">Pre  Filter Cover </v>
          </cell>
          <cell r="I336" t="str">
            <v>15 days at monthly satement</v>
          </cell>
          <cell r="J336" t="str">
            <v>Ex-Factory</v>
          </cell>
          <cell r="K336" t="str">
            <v>Refer to Quotation Record by Ella Chan</v>
          </cell>
        </row>
        <row r="337">
          <cell r="A337">
            <v>330</v>
          </cell>
          <cell r="B337" t="str">
            <v>07KLV0299ZH</v>
          </cell>
          <cell r="C337" t="str">
            <v>B701-12-01</v>
          </cell>
          <cell r="D337">
            <v>3.5</v>
          </cell>
          <cell r="E337" t="str">
            <v>Fan</v>
          </cell>
          <cell r="I337" t="str">
            <v>15 days at monthly satement</v>
          </cell>
          <cell r="J337" t="str">
            <v>Ex-Factory</v>
          </cell>
          <cell r="K337" t="str">
            <v>Qu050714-1, 2005-Jul-14</v>
          </cell>
        </row>
        <row r="338">
          <cell r="A338">
            <v>331</v>
          </cell>
          <cell r="B338" t="str">
            <v>07KLV0304CH-N0566</v>
          </cell>
          <cell r="C338" t="str">
            <v>S70118-Y26A</v>
          </cell>
          <cell r="D338">
            <v>3.25</v>
          </cell>
          <cell r="E338" t="str">
            <v>Case L Ass</v>
          </cell>
          <cell r="I338" t="str">
            <v>15 days at monthly satement</v>
          </cell>
          <cell r="J338" t="str">
            <v>Ex-Factory</v>
          </cell>
          <cell r="K338" t="str">
            <v>Qu050511-1, 2005-May-09</v>
          </cell>
        </row>
        <row r="339">
          <cell r="A339">
            <v>332</v>
          </cell>
          <cell r="B339" t="str">
            <v>07KLV0305BH</v>
          </cell>
          <cell r="C339" t="str">
            <v>S70118-Y26B</v>
          </cell>
          <cell r="D339">
            <v>2.57</v>
          </cell>
          <cell r="E339" t="str">
            <v>Casing Sub-Assembly</v>
          </cell>
          <cell r="I339" t="str">
            <v>15 days at monthly satement</v>
          </cell>
          <cell r="J339" t="str">
            <v>Ex-Factory</v>
          </cell>
          <cell r="K339" t="str">
            <v>Refer to Quotation Record by Ella Chan</v>
          </cell>
        </row>
        <row r="340">
          <cell r="A340">
            <v>333</v>
          </cell>
          <cell r="B340" t="str">
            <v>07KLV0601BH</v>
          </cell>
          <cell r="C340" t="str">
            <v>S70118-Y13A</v>
          </cell>
          <cell r="D340">
            <v>1.23</v>
          </cell>
          <cell r="E340" t="str">
            <v>Tank</v>
          </cell>
          <cell r="I340" t="str">
            <v>15 days at monthly satement</v>
          </cell>
          <cell r="J340" t="str">
            <v>Ex-Factory</v>
          </cell>
          <cell r="K340" t="str">
            <v>Refer to Quotation Record by Ella Chan</v>
          </cell>
        </row>
        <row r="341">
          <cell r="A341">
            <v>334</v>
          </cell>
          <cell r="B341" t="str">
            <v>07KLV0610EH</v>
          </cell>
          <cell r="C341" t="str">
            <v>S70118-Y13</v>
          </cell>
          <cell r="D341">
            <v>2.2999999999999998</v>
          </cell>
          <cell r="E341" t="str">
            <v>Tank Ass</v>
          </cell>
          <cell r="I341" t="str">
            <v>15 days at monthly satement</v>
          </cell>
          <cell r="J341" t="str">
            <v>Ex-Factory</v>
          </cell>
          <cell r="K341" t="str">
            <v>Refer to Quotation Record by Ella Chan</v>
          </cell>
        </row>
        <row r="342">
          <cell r="A342">
            <v>335</v>
          </cell>
          <cell r="B342" t="str">
            <v>07KLV0802ZH</v>
          </cell>
          <cell r="C342" t="str">
            <v>PK-105</v>
          </cell>
          <cell r="D342">
            <v>0.22</v>
          </cell>
          <cell r="E342" t="str">
            <v>Ten Pad</v>
          </cell>
          <cell r="I342" t="str">
            <v>15 days at monthly satement</v>
          </cell>
          <cell r="J342" t="str">
            <v>Ex-Factory</v>
          </cell>
          <cell r="K342" t="str">
            <v>Refer to Quotation Record by Ella Chan</v>
          </cell>
        </row>
        <row r="343">
          <cell r="A343">
            <v>336</v>
          </cell>
          <cell r="B343" t="str">
            <v>07KLV0803ZH</v>
          </cell>
          <cell r="C343" t="str">
            <v>PK-106</v>
          </cell>
          <cell r="D343">
            <v>0.44</v>
          </cell>
          <cell r="E343" t="str">
            <v>Soko Pad</v>
          </cell>
          <cell r="I343" t="str">
            <v>15 days at monthly satement</v>
          </cell>
          <cell r="J343" t="str">
            <v>Ex-Factory</v>
          </cell>
          <cell r="K343" t="str">
            <v>Refer to Quotation Record by Ella Chan</v>
          </cell>
        </row>
        <row r="344">
          <cell r="A344">
            <v>337</v>
          </cell>
          <cell r="B344" t="str">
            <v>07KLV8001ZH</v>
          </cell>
          <cell r="C344" t="str">
            <v>PFB-178</v>
          </cell>
          <cell r="D344">
            <v>0.03</v>
          </cell>
          <cell r="E344" t="str">
            <v>Notice</v>
          </cell>
          <cell r="I344" t="str">
            <v>15 days at monthly satement</v>
          </cell>
          <cell r="J344" t="str">
            <v>Ex-Factory</v>
          </cell>
          <cell r="K344" t="str">
            <v>Refer to Quotation Record by Ella Chan</v>
          </cell>
        </row>
        <row r="345">
          <cell r="A345">
            <v>338</v>
          </cell>
          <cell r="B345" t="str">
            <v>07KLW0110DH-N0566</v>
          </cell>
          <cell r="C345" t="str">
            <v>B701-07-01</v>
          </cell>
          <cell r="D345">
            <v>1.17</v>
          </cell>
          <cell r="E345" t="str">
            <v>Tray</v>
          </cell>
          <cell r="I345" t="str">
            <v>15 days at monthly satement</v>
          </cell>
          <cell r="J345" t="str">
            <v>Ex-Factory</v>
          </cell>
          <cell r="K345" t="str">
            <v>Qu050511-1, 2005-May-09</v>
          </cell>
        </row>
        <row r="346">
          <cell r="A346">
            <v>339</v>
          </cell>
          <cell r="B346" t="str">
            <v>07KLW0130BH-N0566</v>
          </cell>
          <cell r="C346" t="str">
            <v>B701-02-01</v>
          </cell>
          <cell r="D346">
            <v>0.06</v>
          </cell>
          <cell r="E346" t="str">
            <v>SW Box</v>
          </cell>
          <cell r="I346" t="str">
            <v>15 days at monthly satement</v>
          </cell>
          <cell r="J346" t="str">
            <v>Ex-Factory</v>
          </cell>
          <cell r="K346" t="str">
            <v>Refer to Quotation Record by Ella Chan</v>
          </cell>
        </row>
        <row r="347">
          <cell r="A347">
            <v>340</v>
          </cell>
          <cell r="B347" t="str">
            <v>07KLW0501AH</v>
          </cell>
          <cell r="C347" t="str">
            <v>B701-17-01</v>
          </cell>
          <cell r="D347">
            <v>0.37</v>
          </cell>
          <cell r="E347" t="str">
            <v>Kashitsu Filter Case</v>
          </cell>
          <cell r="I347" t="str">
            <v>15 days at monthly satement</v>
          </cell>
          <cell r="J347" t="str">
            <v>Ex-Factory</v>
          </cell>
          <cell r="K347" t="str">
            <v>Refer to Quotation Record by Ella Chan</v>
          </cell>
        </row>
        <row r="348">
          <cell r="A348">
            <v>341</v>
          </cell>
          <cell r="B348" t="str">
            <v>07KLW0550BH-N0566</v>
          </cell>
          <cell r="C348" t="str">
            <v>S70118-Y75</v>
          </cell>
          <cell r="D348">
            <v>1.5</v>
          </cell>
          <cell r="E348" t="str">
            <v>Filter Case Ass</v>
          </cell>
          <cell r="I348" t="str">
            <v>15 days at monthly satement</v>
          </cell>
          <cell r="J348" t="str">
            <v>Ex-Factory</v>
          </cell>
          <cell r="K348" t="str">
            <v>Refer to Quotation Record by Ella Chan</v>
          </cell>
        </row>
        <row r="349">
          <cell r="A349">
            <v>342</v>
          </cell>
          <cell r="B349" t="str">
            <v>07KLW3801BH</v>
          </cell>
          <cell r="C349" t="str">
            <v>S70118-Y01A</v>
          </cell>
          <cell r="D349">
            <v>3.75</v>
          </cell>
          <cell r="E349" t="str">
            <v>Heater Kumi</v>
          </cell>
          <cell r="I349" t="str">
            <v>15 days at monthly satement</v>
          </cell>
          <cell r="J349" t="str">
            <v>Ex-Factory</v>
          </cell>
          <cell r="K349" t="str">
            <v>Refer to Quotation Record by Ella Chan</v>
          </cell>
        </row>
        <row r="350">
          <cell r="A350">
            <v>343</v>
          </cell>
          <cell r="B350" t="str">
            <v>07KLY0001ZH-N0566</v>
          </cell>
          <cell r="C350" t="str">
            <v>PE-1267</v>
          </cell>
          <cell r="D350">
            <v>0.51</v>
          </cell>
          <cell r="E350" t="str">
            <v>Meiban</v>
          </cell>
          <cell r="I350" t="str">
            <v>15 days at monthly satement</v>
          </cell>
          <cell r="J350" t="str">
            <v>Ex-Factory</v>
          </cell>
          <cell r="K350" t="str">
            <v>Qu050920R1-10 2005-Sep-28</v>
          </cell>
        </row>
        <row r="351">
          <cell r="A351">
            <v>344</v>
          </cell>
          <cell r="B351" t="str">
            <v>07KLY0002AH</v>
          </cell>
          <cell r="C351" t="str">
            <v>PE-1269</v>
          </cell>
          <cell r="D351">
            <v>0.22</v>
          </cell>
          <cell r="E351" t="str">
            <v>Notice Label A</v>
          </cell>
          <cell r="I351" t="str">
            <v>15 days at monthly satement</v>
          </cell>
          <cell r="J351" t="str">
            <v>Ex-Factory</v>
          </cell>
          <cell r="K351" t="str">
            <v>Qu050920R1-10 2005-Sep-28</v>
          </cell>
        </row>
        <row r="352">
          <cell r="A352">
            <v>345</v>
          </cell>
          <cell r="B352" t="str">
            <v>07KLY0006ZH-N0566</v>
          </cell>
          <cell r="C352" t="str">
            <v>PE-1270</v>
          </cell>
          <cell r="D352">
            <v>0.1</v>
          </cell>
          <cell r="E352" t="str">
            <v>Notice Label B</v>
          </cell>
          <cell r="I352" t="str">
            <v>15 days at monthly satement</v>
          </cell>
          <cell r="J352" t="str">
            <v>Ex-Factory</v>
          </cell>
          <cell r="K352" t="str">
            <v>Qu050920R1-10 2005-Sep-28</v>
          </cell>
        </row>
        <row r="353">
          <cell r="A353">
            <v>346</v>
          </cell>
          <cell r="B353" t="str">
            <v>07KLY0112ZH</v>
          </cell>
          <cell r="C353" t="str">
            <v>EC-294</v>
          </cell>
          <cell r="D353">
            <v>0.41</v>
          </cell>
          <cell r="E353" t="str">
            <v>PRE FILTER</v>
          </cell>
          <cell r="I353" t="str">
            <v>15 days at monthly satement</v>
          </cell>
          <cell r="J353" t="str">
            <v>Ex-Factory</v>
          </cell>
        </row>
        <row r="354">
          <cell r="A354">
            <v>347</v>
          </cell>
          <cell r="B354" t="str">
            <v>07KLY0133ZH-N0566</v>
          </cell>
          <cell r="C354" t="str">
            <v>PE-1250 &amp; PE-1273</v>
          </cell>
          <cell r="D354">
            <v>0.27</v>
          </cell>
          <cell r="E354" t="str">
            <v>SW Panel</v>
          </cell>
          <cell r="I354" t="str">
            <v>15 days at monthly satement</v>
          </cell>
          <cell r="J354" t="str">
            <v>Ex-Factory</v>
          </cell>
          <cell r="K354" t="str">
            <v>Refer to Quotation Record by Ella Chan</v>
          </cell>
        </row>
        <row r="355">
          <cell r="A355">
            <v>348</v>
          </cell>
          <cell r="B355" t="str">
            <v>07KLY0214ZH</v>
          </cell>
          <cell r="C355" t="str">
            <v>B701-19-01</v>
          </cell>
          <cell r="D355">
            <v>0.1</v>
          </cell>
          <cell r="E355" t="str">
            <v>Motor Plate</v>
          </cell>
          <cell r="I355" t="str">
            <v>15 days at monthly satement</v>
          </cell>
          <cell r="J355" t="str">
            <v>Ex-Factory</v>
          </cell>
          <cell r="K355" t="str">
            <v>Refer to Quotation Record by Ella Chan</v>
          </cell>
        </row>
        <row r="356">
          <cell r="A356">
            <v>349</v>
          </cell>
          <cell r="B356" t="str">
            <v>07KLY8770AH</v>
          </cell>
          <cell r="C356" t="str">
            <v>PF-755A</v>
          </cell>
          <cell r="D356">
            <v>0.18</v>
          </cell>
          <cell r="E356" t="str">
            <v>Torisetsu</v>
          </cell>
          <cell r="I356" t="str">
            <v>15 days at monthly satement</v>
          </cell>
          <cell r="J356" t="str">
            <v>Ex-Factory</v>
          </cell>
          <cell r="K356" t="str">
            <v>Refer to Quotation Record by Ella Chan</v>
          </cell>
        </row>
        <row r="357">
          <cell r="A357">
            <v>350</v>
          </cell>
          <cell r="B357" t="str">
            <v>07KLZ0001ZH-N0566</v>
          </cell>
          <cell r="C357" t="str">
            <v>PE-1688</v>
          </cell>
          <cell r="D357">
            <v>0.31</v>
          </cell>
          <cell r="E357" t="str">
            <v>Meiban</v>
          </cell>
          <cell r="I357" t="str">
            <v>15 days at monthly satement</v>
          </cell>
          <cell r="J357" t="str">
            <v>Ex-Factory</v>
          </cell>
          <cell r="K357" t="str">
            <v>Refer to Quotation Record by Ella Chan</v>
          </cell>
        </row>
        <row r="358">
          <cell r="A358">
            <v>351</v>
          </cell>
          <cell r="B358" t="str">
            <v>07KLZ0002AH</v>
          </cell>
          <cell r="C358" t="str">
            <v>PE-1640</v>
          </cell>
          <cell r="D358">
            <v>0.13</v>
          </cell>
          <cell r="E358" t="str">
            <v>Notice Label A</v>
          </cell>
          <cell r="I358" t="str">
            <v>15 days at monthly satement</v>
          </cell>
          <cell r="J358" t="str">
            <v>Ex-Factory</v>
          </cell>
          <cell r="K358" t="str">
            <v>Refer to Quotation Record by Ella Chan</v>
          </cell>
        </row>
        <row r="359">
          <cell r="A359">
            <v>352</v>
          </cell>
          <cell r="B359" t="str">
            <v>07KLZ0101DH-N0566</v>
          </cell>
          <cell r="C359" t="str">
            <v>B778-07A-01</v>
          </cell>
          <cell r="D359">
            <v>5.0999999999999996</v>
          </cell>
          <cell r="E359" t="str">
            <v>Body</v>
          </cell>
          <cell r="I359" t="str">
            <v>15 days at monthly satement</v>
          </cell>
          <cell r="J359" t="str">
            <v>Ex-Factory</v>
          </cell>
          <cell r="K359" t="str">
            <v>Refer to Quotation Record by Ella Chan</v>
          </cell>
        </row>
        <row r="360">
          <cell r="A360">
            <v>353</v>
          </cell>
          <cell r="B360" t="str">
            <v>07KLZ0101AH-N0611</v>
          </cell>
          <cell r="C360" t="str">
            <v>B747-01-02</v>
          </cell>
          <cell r="D360">
            <v>5.0999999999999996</v>
          </cell>
          <cell r="E360" t="str">
            <v>Body</v>
          </cell>
          <cell r="I360" t="str">
            <v>15 days at monthly satement</v>
          </cell>
          <cell r="J360" t="str">
            <v>Ex-Factory</v>
          </cell>
          <cell r="K360" t="str">
            <v>Refer to Quotation Record by Ella Chan</v>
          </cell>
        </row>
        <row r="361">
          <cell r="A361">
            <v>354</v>
          </cell>
          <cell r="B361" t="str">
            <v>07KLZ0103CH-N0566</v>
          </cell>
          <cell r="C361" t="str">
            <v>B747-03-01</v>
          </cell>
          <cell r="D361">
            <v>1.26</v>
          </cell>
          <cell r="E361" t="str">
            <v>Rear Panel</v>
          </cell>
          <cell r="I361" t="str">
            <v>15 days at monthly satement</v>
          </cell>
          <cell r="J361" t="str">
            <v>Ex-Factory</v>
          </cell>
          <cell r="K361" t="str">
            <v>Refer to Quotation Record by Ella Chan</v>
          </cell>
        </row>
        <row r="362">
          <cell r="A362">
            <v>355</v>
          </cell>
          <cell r="B362" t="str">
            <v>07KLZ0104CH-N0566</v>
          </cell>
          <cell r="C362" t="str">
            <v>B747-04-01</v>
          </cell>
          <cell r="D362">
            <v>0.38</v>
          </cell>
          <cell r="E362" t="str">
            <v>Tank Cover</v>
          </cell>
          <cell r="F362">
            <v>500</v>
          </cell>
          <cell r="I362" t="str">
            <v>15 days at monthly satement</v>
          </cell>
          <cell r="J362" t="str">
            <v>Ex-Factory</v>
          </cell>
          <cell r="K362" t="str">
            <v>15-06/16PESHK-S/080044</v>
          </cell>
        </row>
        <row r="363">
          <cell r="A363">
            <v>356</v>
          </cell>
          <cell r="B363" t="str">
            <v>07KLZ0104CH N0638</v>
          </cell>
          <cell r="C363" t="str">
            <v>B747-04-03</v>
          </cell>
          <cell r="D363">
            <v>0.38</v>
          </cell>
          <cell r="E363" t="str">
            <v>TANK COVER</v>
          </cell>
          <cell r="I363" t="str">
            <v>15 days at monthly satement</v>
          </cell>
          <cell r="J363" t="str">
            <v>Ex-Factory</v>
          </cell>
          <cell r="K363" t="str">
            <v>15-06/60/061005</v>
          </cell>
        </row>
        <row r="364">
          <cell r="A364">
            <v>357</v>
          </cell>
          <cell r="B364" t="str">
            <v>07KLZ0104AH-N0611</v>
          </cell>
          <cell r="C364" t="str">
            <v>B747-04-02</v>
          </cell>
          <cell r="D364">
            <v>0.38</v>
          </cell>
          <cell r="E364" t="str">
            <v>Tank Cover</v>
          </cell>
          <cell r="I364" t="str">
            <v>15 days at monthly satement</v>
          </cell>
          <cell r="J364" t="str">
            <v>Ex-Factory</v>
          </cell>
          <cell r="K364" t="str">
            <v>Refer to Quotation Record by Ella Chan</v>
          </cell>
        </row>
        <row r="365">
          <cell r="A365">
            <v>358</v>
          </cell>
          <cell r="B365" t="str">
            <v>07KLZ0105BH N0638</v>
          </cell>
          <cell r="C365" t="str">
            <v>B747-05-03</v>
          </cell>
          <cell r="D365">
            <v>1</v>
          </cell>
          <cell r="E365" t="str">
            <v>SIDE PANEL</v>
          </cell>
          <cell r="I365" t="str">
            <v>15 days at monthly satement</v>
          </cell>
          <cell r="J365" t="str">
            <v>Ex-Factory</v>
          </cell>
          <cell r="K365" t="str">
            <v>15-06/60/061005</v>
          </cell>
        </row>
        <row r="366">
          <cell r="A366">
            <v>359</v>
          </cell>
          <cell r="B366" t="str">
            <v>07KLZ0105AH-N0566</v>
          </cell>
          <cell r="C366" t="str">
            <v>B747-05-01</v>
          </cell>
          <cell r="D366">
            <v>0.96</v>
          </cell>
          <cell r="E366" t="str">
            <v>Side Panel</v>
          </cell>
          <cell r="I366" t="str">
            <v>15 days at monthly satement</v>
          </cell>
          <cell r="J366" t="str">
            <v>Ex-Factory</v>
          </cell>
          <cell r="K366" t="str">
            <v>Refer to Quotation Record by Ella Chan</v>
          </cell>
        </row>
        <row r="367">
          <cell r="A367">
            <v>360</v>
          </cell>
          <cell r="B367" t="str">
            <v>07KLZ0105ZH-N0611</v>
          </cell>
          <cell r="C367" t="str">
            <v>B747-05-02</v>
          </cell>
          <cell r="D367">
            <v>0.96</v>
          </cell>
          <cell r="E367" t="str">
            <v>Side Panel</v>
          </cell>
          <cell r="I367" t="str">
            <v>15 days at monthly satement</v>
          </cell>
          <cell r="J367" t="str">
            <v>Ex-Factory</v>
          </cell>
          <cell r="K367" t="str">
            <v>Refer to Quotation Record by Ella Chan</v>
          </cell>
        </row>
        <row r="368">
          <cell r="A368">
            <v>361</v>
          </cell>
          <cell r="B368" t="str">
            <v>07KLZ0106ZH-N0566</v>
          </cell>
          <cell r="C368" t="str">
            <v>B747-06-01</v>
          </cell>
          <cell r="D368">
            <v>1.1000000000000001</v>
          </cell>
          <cell r="E368" t="str">
            <v>Casing Cover</v>
          </cell>
          <cell r="I368" t="str">
            <v>15 days at monthly satement</v>
          </cell>
          <cell r="J368" t="str">
            <v>Ex-Factory</v>
          </cell>
          <cell r="K368" t="str">
            <v>Refer to Quotation Record by Ella Chan</v>
          </cell>
        </row>
        <row r="369">
          <cell r="A369">
            <v>362</v>
          </cell>
          <cell r="B369" t="str">
            <v>07KLZ0107BH N0638</v>
          </cell>
          <cell r="C369" t="str">
            <v>B747-11-03</v>
          </cell>
          <cell r="D369">
            <v>0.5</v>
          </cell>
          <cell r="E369" t="str">
            <v>HANDLE</v>
          </cell>
          <cell r="I369" t="str">
            <v>15 days at monthly satement</v>
          </cell>
          <cell r="J369" t="str">
            <v>Ex-Factory</v>
          </cell>
          <cell r="K369" t="str">
            <v>15-06/60/061005</v>
          </cell>
        </row>
        <row r="370">
          <cell r="A370">
            <v>363</v>
          </cell>
          <cell r="B370" t="str">
            <v>07KLZ0107BH-N0566</v>
          </cell>
          <cell r="C370" t="str">
            <v>B747-11-01</v>
          </cell>
          <cell r="D370">
            <v>0.42</v>
          </cell>
          <cell r="E370" t="str">
            <v>Handle</v>
          </cell>
          <cell r="I370" t="str">
            <v>15 days at monthly satement</v>
          </cell>
          <cell r="J370" t="str">
            <v>Ex-Factory</v>
          </cell>
          <cell r="K370" t="str">
            <v>Refer to Quotation Record by Ella Chan</v>
          </cell>
        </row>
        <row r="371">
          <cell r="A371">
            <v>364</v>
          </cell>
          <cell r="B371" t="str">
            <v>07KLZ0107ZH-N0611</v>
          </cell>
          <cell r="C371" t="str">
            <v>B747-11-02</v>
          </cell>
          <cell r="D371">
            <v>0.42</v>
          </cell>
          <cell r="E371" t="str">
            <v>Handle</v>
          </cell>
          <cell r="I371" t="str">
            <v>15 days at monthly satement</v>
          </cell>
          <cell r="J371" t="str">
            <v>Ex-Factory</v>
          </cell>
          <cell r="K371" t="str">
            <v>Refer to Quotation Record by Ella Chan</v>
          </cell>
        </row>
        <row r="372">
          <cell r="A372">
            <v>365</v>
          </cell>
          <cell r="B372" t="str">
            <v>07KLZ0108AH-B0383</v>
          </cell>
          <cell r="C372" t="str">
            <v>B747-30-01</v>
          </cell>
          <cell r="D372">
            <v>0.1</v>
          </cell>
          <cell r="E372" t="str">
            <v>Front Suii Panel</v>
          </cell>
          <cell r="I372" t="str">
            <v>15 days at monthly satement</v>
          </cell>
          <cell r="J372" t="str">
            <v>Ex-Factory</v>
          </cell>
          <cell r="K372" t="str">
            <v>Refer to Quotation Record by Ella Chan</v>
          </cell>
        </row>
        <row r="373">
          <cell r="A373">
            <v>366</v>
          </cell>
          <cell r="B373" t="str">
            <v>07KLZ0108ZH-G0271</v>
          </cell>
          <cell r="C373" t="str">
            <v>B747-30-02</v>
          </cell>
          <cell r="D373">
            <v>0.1</v>
          </cell>
          <cell r="E373" t="str">
            <v>Front Suii Panel</v>
          </cell>
          <cell r="I373" t="str">
            <v>15 days at monthly satement</v>
          </cell>
          <cell r="J373" t="str">
            <v>Ex-Factory</v>
          </cell>
          <cell r="K373" t="str">
            <v>Refer to Quotation Record by Ella Chan</v>
          </cell>
        </row>
        <row r="374">
          <cell r="A374">
            <v>367</v>
          </cell>
          <cell r="B374" t="str">
            <v>07KLZ0108ZH-N0613</v>
          </cell>
          <cell r="C374" t="str">
            <v>B747-30-03</v>
          </cell>
          <cell r="D374">
            <v>0.1</v>
          </cell>
          <cell r="E374" t="str">
            <v>Front Suii Panel</v>
          </cell>
          <cell r="I374" t="str">
            <v>15 days at monthly satement</v>
          </cell>
          <cell r="J374" t="str">
            <v>Ex-Factory</v>
          </cell>
          <cell r="K374" t="str">
            <v>Refer to Quotation Record by Ella Chan</v>
          </cell>
        </row>
        <row r="375">
          <cell r="A375">
            <v>368</v>
          </cell>
          <cell r="B375" t="str">
            <v>07KLZ0109ZH-B0383</v>
          </cell>
          <cell r="C375" t="str">
            <v>B747-07-01</v>
          </cell>
          <cell r="D375">
            <v>0.56000000000000005</v>
          </cell>
          <cell r="E375" t="str">
            <v>Suii Panel</v>
          </cell>
          <cell r="I375" t="str">
            <v>15 days at monthly satement</v>
          </cell>
          <cell r="J375" t="str">
            <v>Ex-Factory</v>
          </cell>
          <cell r="K375" t="str">
            <v>Refer to Quotation Record by Ella Chan</v>
          </cell>
        </row>
        <row r="376">
          <cell r="A376">
            <v>369</v>
          </cell>
          <cell r="B376" t="str">
            <v>07KLZ0109ZH-G0271</v>
          </cell>
          <cell r="C376" t="str">
            <v>B747-07-02</v>
          </cell>
          <cell r="D376">
            <v>0.56000000000000005</v>
          </cell>
          <cell r="E376" t="str">
            <v>Suii Panel</v>
          </cell>
          <cell r="I376" t="str">
            <v>15 days at monthly satement</v>
          </cell>
          <cell r="J376" t="str">
            <v>Ex-Factory</v>
          </cell>
          <cell r="K376" t="str">
            <v>Refer to Quotation Record by Ella Chan</v>
          </cell>
        </row>
        <row r="377">
          <cell r="A377">
            <v>370</v>
          </cell>
          <cell r="B377" t="str">
            <v>07KLZ0109AH-N0613</v>
          </cell>
          <cell r="C377" t="str">
            <v>B747-07-03</v>
          </cell>
          <cell r="D377">
            <v>0.56000000000000005</v>
          </cell>
          <cell r="E377" t="str">
            <v>Suii Panel</v>
          </cell>
          <cell r="I377" t="str">
            <v>15 days at monthly satement</v>
          </cell>
          <cell r="J377" t="str">
            <v>Ex-Factory</v>
          </cell>
          <cell r="K377" t="str">
            <v>Refer to Quotation Record by Ella Chan</v>
          </cell>
        </row>
        <row r="378">
          <cell r="A378">
            <v>371</v>
          </cell>
          <cell r="B378" t="str">
            <v>07KLZ0110CH-N0566</v>
          </cell>
          <cell r="C378" t="str">
            <v>B778-06A-01</v>
          </cell>
          <cell r="D378">
            <v>4.0999999999999996</v>
          </cell>
          <cell r="E378" t="str">
            <v>Tray</v>
          </cell>
          <cell r="I378" t="str">
            <v>15 days at monthly satement</v>
          </cell>
          <cell r="J378" t="str">
            <v>Ex-Factory</v>
          </cell>
          <cell r="K378" t="str">
            <v>Refer to Quotation Record by Ella Chan</v>
          </cell>
        </row>
        <row r="379">
          <cell r="A379">
            <v>372</v>
          </cell>
          <cell r="B379" t="str">
            <v>07KLZ0110BH-N0638</v>
          </cell>
          <cell r="C379" t="str">
            <v>B778-06A-02</v>
          </cell>
          <cell r="D379">
            <v>4.0999999999999996</v>
          </cell>
          <cell r="E379" t="str">
            <v>Tray</v>
          </cell>
          <cell r="I379" t="str">
            <v>15 days at monthly satement</v>
          </cell>
          <cell r="J379" t="str">
            <v>Ex-Factory</v>
          </cell>
          <cell r="K379" t="str">
            <v>Quotation 061022</v>
          </cell>
        </row>
        <row r="380">
          <cell r="A380">
            <v>373</v>
          </cell>
          <cell r="B380" t="str">
            <v>07KLZ0111AH-N0638</v>
          </cell>
          <cell r="C380" t="str">
            <v>B747-09-02</v>
          </cell>
          <cell r="D380">
            <v>0.21</v>
          </cell>
          <cell r="E380" t="str">
            <v>Pre Filter Cover</v>
          </cell>
          <cell r="I380" t="str">
            <v>15 days at monthly satement</v>
          </cell>
          <cell r="J380" t="str">
            <v>Ex-Factory</v>
          </cell>
          <cell r="K380" t="str">
            <v>Refer to Quotation Record by Ella Chan</v>
          </cell>
        </row>
        <row r="381">
          <cell r="A381">
            <v>374</v>
          </cell>
          <cell r="B381" t="str">
            <v>07KLZ0111ZH-N0566</v>
          </cell>
          <cell r="C381" t="str">
            <v>B747-09-01</v>
          </cell>
          <cell r="D381">
            <v>0.21</v>
          </cell>
          <cell r="E381" t="str">
            <v>Pre Filter Cover</v>
          </cell>
          <cell r="I381" t="str">
            <v>15 days at monthly satement</v>
          </cell>
          <cell r="J381" t="str">
            <v>Ex-Factory</v>
          </cell>
          <cell r="K381" t="str">
            <v>Refer to Quotation Record by Ella Chan</v>
          </cell>
        </row>
        <row r="382">
          <cell r="A382">
            <v>375</v>
          </cell>
          <cell r="B382" t="str">
            <v>07KLZ0112CH</v>
          </cell>
          <cell r="C382" t="str">
            <v>S77818-Y08</v>
          </cell>
          <cell r="D382">
            <v>0.3</v>
          </cell>
          <cell r="E382" t="str">
            <v>Pre Filter</v>
          </cell>
          <cell r="I382" t="str">
            <v>15 days at monthly satement</v>
          </cell>
          <cell r="J382" t="str">
            <v>Ex-Factory</v>
          </cell>
        </row>
        <row r="383">
          <cell r="A383">
            <v>376</v>
          </cell>
          <cell r="B383" t="str">
            <v>07KLZ0112CH</v>
          </cell>
          <cell r="C383" t="str">
            <v>S77819-Y08A</v>
          </cell>
          <cell r="D383">
            <v>0.30499999999999999</v>
          </cell>
          <cell r="E383" t="str">
            <v>Pre Filter</v>
          </cell>
          <cell r="F383">
            <v>500</v>
          </cell>
          <cell r="G383" t="str">
            <v>PESGD</v>
          </cell>
          <cell r="I383" t="str">
            <v>15 days at monthly satement</v>
          </cell>
          <cell r="J383" t="str">
            <v>Ex-Factory</v>
          </cell>
          <cell r="K383" t="str">
            <v>Quotation on 061006</v>
          </cell>
        </row>
        <row r="384">
          <cell r="A384">
            <v>377</v>
          </cell>
          <cell r="B384" t="str">
            <v>07KLZ0120AH-SB145</v>
          </cell>
          <cell r="C384" t="str">
            <v>S74718-Y26</v>
          </cell>
          <cell r="D384">
            <v>2.35</v>
          </cell>
          <cell r="E384" t="str">
            <v>Front Panel Assy</v>
          </cell>
          <cell r="I384" t="str">
            <v>15 days at monthly satement</v>
          </cell>
          <cell r="J384" t="str">
            <v>Ex-Factory</v>
          </cell>
          <cell r="K384" t="str">
            <v>Refer to Quotation Record by Ella Chan</v>
          </cell>
        </row>
        <row r="385">
          <cell r="A385">
            <v>378</v>
          </cell>
          <cell r="B385" t="str">
            <v>07KLZ0120AH-SG118</v>
          </cell>
          <cell r="C385" t="str">
            <v>S747A18-Y26</v>
          </cell>
          <cell r="D385">
            <v>2.35</v>
          </cell>
          <cell r="E385" t="str">
            <v>Front Panel Assy</v>
          </cell>
          <cell r="I385" t="str">
            <v>15 days at monthly satement</v>
          </cell>
          <cell r="J385" t="str">
            <v>Ex-Factory</v>
          </cell>
          <cell r="K385" t="str">
            <v>Refer to Quotation Record by Ella Chan</v>
          </cell>
        </row>
        <row r="386">
          <cell r="A386">
            <v>379</v>
          </cell>
          <cell r="B386" t="str">
            <v>07KLZ0125BH-N0638</v>
          </cell>
          <cell r="C386" t="str">
            <v>S77918-Y26A</v>
          </cell>
          <cell r="D386">
            <v>1.64</v>
          </cell>
          <cell r="E386" t="str">
            <v>Rear Panel Ass</v>
          </cell>
          <cell r="I386" t="str">
            <v>15 days at monthly satement</v>
          </cell>
          <cell r="J386" t="str">
            <v>Ex-Factory</v>
          </cell>
          <cell r="K386" t="str">
            <v>Refer to Quotation Record by Ella Chan</v>
          </cell>
        </row>
        <row r="387">
          <cell r="A387">
            <v>380</v>
          </cell>
          <cell r="B387" t="str">
            <v>07KLZ0125ZH-N0566</v>
          </cell>
          <cell r="C387" t="str">
            <v>S74718-Y26A</v>
          </cell>
          <cell r="D387">
            <v>1.64</v>
          </cell>
          <cell r="E387" t="str">
            <v>Rear Panel Ass</v>
          </cell>
          <cell r="I387" t="str">
            <v>15 days at monthly satement</v>
          </cell>
          <cell r="J387" t="str">
            <v>Ex-Factory</v>
          </cell>
          <cell r="K387" t="str">
            <v>Refer to Quotation Record by Ella Chan</v>
          </cell>
        </row>
        <row r="388">
          <cell r="A388">
            <v>381</v>
          </cell>
          <cell r="B388" t="str">
            <v>07KLZ0130ZH-N0566</v>
          </cell>
          <cell r="C388" t="str">
            <v>B747-10-01</v>
          </cell>
          <cell r="D388">
            <v>1.1000000000000001</v>
          </cell>
          <cell r="E388" t="str">
            <v>Switch Box</v>
          </cell>
          <cell r="I388" t="str">
            <v>15 days at monthly satement</v>
          </cell>
          <cell r="J388" t="str">
            <v>Ex-Factory</v>
          </cell>
          <cell r="K388" t="str">
            <v>Refer to Quotation Record by Ella Chan</v>
          </cell>
        </row>
        <row r="389">
          <cell r="A389">
            <v>382</v>
          </cell>
          <cell r="B389" t="str">
            <v>07KLZ0130ZH-N0611</v>
          </cell>
          <cell r="C389" t="str">
            <v>B747-10-02</v>
          </cell>
          <cell r="D389">
            <v>1.1000000000000001</v>
          </cell>
          <cell r="E389" t="str">
            <v>Switch Box</v>
          </cell>
          <cell r="I389" t="str">
            <v>15 days at monthly satement</v>
          </cell>
          <cell r="J389" t="str">
            <v>Ex-Factory</v>
          </cell>
          <cell r="K389" t="str">
            <v>Refer to Quotation Record by Ella Chan</v>
          </cell>
        </row>
        <row r="390">
          <cell r="A390">
            <v>383</v>
          </cell>
          <cell r="B390" t="str">
            <v>07KLZ0133AH-N0566</v>
          </cell>
          <cell r="C390" t="str">
            <v>PE-1604</v>
          </cell>
          <cell r="D390">
            <v>1.1000000000000001</v>
          </cell>
          <cell r="E390" t="str">
            <v>Switch Panel</v>
          </cell>
          <cell r="I390" t="str">
            <v>15 days at monthly satement</v>
          </cell>
          <cell r="J390" t="str">
            <v>Ex-Factory</v>
          </cell>
          <cell r="K390" t="str">
            <v>Refer to Quotation Record by Ella Chan</v>
          </cell>
        </row>
        <row r="391">
          <cell r="A391">
            <v>384</v>
          </cell>
          <cell r="B391" t="str">
            <v>07KLZ0141ZH-B0384</v>
          </cell>
          <cell r="C391" t="str">
            <v>B747-12-01</v>
          </cell>
          <cell r="D391">
            <v>0.17</v>
          </cell>
          <cell r="E391" t="str">
            <v>Fukidashi Nozzle</v>
          </cell>
          <cell r="I391" t="str">
            <v>15 days at monthly satement</v>
          </cell>
          <cell r="J391" t="str">
            <v>Ex-Factory</v>
          </cell>
          <cell r="K391" t="str">
            <v>Refer to Quotation Record by Ella Chan</v>
          </cell>
        </row>
        <row r="392">
          <cell r="A392">
            <v>385</v>
          </cell>
          <cell r="B392" t="str">
            <v>07KLZ0141ZH-G0272</v>
          </cell>
          <cell r="C392" t="str">
            <v>B747-12-02</v>
          </cell>
          <cell r="D392">
            <v>0.17</v>
          </cell>
          <cell r="E392" t="str">
            <v>Fukidashi Nozzle</v>
          </cell>
          <cell r="I392" t="str">
            <v>15 days at monthly satement</v>
          </cell>
          <cell r="J392" t="str">
            <v>Ex-Factory</v>
          </cell>
          <cell r="K392" t="str">
            <v>Refer to Quotation Record by Ella Chan</v>
          </cell>
        </row>
        <row r="393">
          <cell r="A393">
            <v>386</v>
          </cell>
          <cell r="B393" t="str">
            <v>07KLZ0141ZH-N0614</v>
          </cell>
          <cell r="C393" t="str">
            <v>B747-12-03</v>
          </cell>
          <cell r="D393">
            <v>0.17</v>
          </cell>
          <cell r="E393" t="str">
            <v>Fukidashi Nozzle</v>
          </cell>
          <cell r="I393" t="str">
            <v>15 days at monthly satement</v>
          </cell>
          <cell r="J393" t="str">
            <v>Ex-Factory</v>
          </cell>
          <cell r="K393" t="str">
            <v>Refer to Quotation Record by Ella Chan</v>
          </cell>
        </row>
        <row r="394">
          <cell r="A394">
            <v>387</v>
          </cell>
          <cell r="B394" t="str">
            <v>07KLZ0142BH N0638</v>
          </cell>
          <cell r="C394" t="str">
            <v>B747-13-03</v>
          </cell>
          <cell r="D394">
            <v>0.2</v>
          </cell>
          <cell r="E394" t="str">
            <v>TOP COVER</v>
          </cell>
          <cell r="I394" t="str">
            <v>15 days at monthly satement</v>
          </cell>
          <cell r="J394" t="str">
            <v>Ex-Factory</v>
          </cell>
          <cell r="K394" t="str">
            <v>15-06/60/061005</v>
          </cell>
        </row>
        <row r="395">
          <cell r="A395">
            <v>388</v>
          </cell>
          <cell r="B395" t="str">
            <v>07KLZ0142ZH-N0566</v>
          </cell>
          <cell r="C395" t="str">
            <v>B747-13-01</v>
          </cell>
          <cell r="D395">
            <v>0.1</v>
          </cell>
          <cell r="E395" t="str">
            <v>Top Cover</v>
          </cell>
          <cell r="I395" t="str">
            <v>15 days at monthly satement</v>
          </cell>
          <cell r="J395" t="str">
            <v>Ex-Factory</v>
          </cell>
          <cell r="K395" t="str">
            <v>Refer to Quotation Record by Ella Chan</v>
          </cell>
        </row>
        <row r="396">
          <cell r="A396">
            <v>389</v>
          </cell>
          <cell r="B396" t="str">
            <v>07KLZ0142ZH-N0611</v>
          </cell>
          <cell r="C396" t="str">
            <v>B747-13-02</v>
          </cell>
          <cell r="D396">
            <v>0.1</v>
          </cell>
          <cell r="E396" t="str">
            <v>Top Cover</v>
          </cell>
          <cell r="I396" t="str">
            <v>15 days at monthly satement</v>
          </cell>
          <cell r="J396" t="str">
            <v>Ex-Factory</v>
          </cell>
          <cell r="K396" t="str">
            <v>Refer to Quotation Record by Ella Chan</v>
          </cell>
        </row>
        <row r="397">
          <cell r="A397">
            <v>390</v>
          </cell>
          <cell r="B397" t="str">
            <v>07KLZ0145AH N0638</v>
          </cell>
          <cell r="C397" t="str">
            <v>B747-14-03</v>
          </cell>
          <cell r="D397">
            <v>0.4</v>
          </cell>
          <cell r="E397" t="str">
            <v>DUCT</v>
          </cell>
          <cell r="I397" t="str">
            <v>15 days at monthly satement</v>
          </cell>
          <cell r="J397" t="str">
            <v>Ex-Factory</v>
          </cell>
          <cell r="K397" t="str">
            <v>15-06/60/061005</v>
          </cell>
        </row>
        <row r="398">
          <cell r="A398">
            <v>391</v>
          </cell>
          <cell r="B398" t="str">
            <v>07KLZ0145ZH-N0566</v>
          </cell>
          <cell r="C398" t="str">
            <v>B747-14-01</v>
          </cell>
          <cell r="D398">
            <v>0.36</v>
          </cell>
          <cell r="E398" t="str">
            <v>Duct</v>
          </cell>
          <cell r="I398" t="str">
            <v>15 days at monthly satement</v>
          </cell>
          <cell r="J398" t="str">
            <v>Ex-Factory</v>
          </cell>
          <cell r="K398" t="str">
            <v>Refer to Quotation Record by Ella Chan</v>
          </cell>
        </row>
        <row r="399">
          <cell r="A399">
            <v>392</v>
          </cell>
          <cell r="B399" t="str">
            <v>07KLZ0145ZH-N0611</v>
          </cell>
          <cell r="C399" t="str">
            <v>B747-14-02</v>
          </cell>
          <cell r="D399">
            <v>0.36</v>
          </cell>
          <cell r="E399" t="str">
            <v>Duct</v>
          </cell>
          <cell r="I399" t="str">
            <v>15 days at monthly satement</v>
          </cell>
          <cell r="J399" t="str">
            <v>Ex-Factory</v>
          </cell>
          <cell r="K399" t="str">
            <v>Refer to Quotation Record by Ella Chan</v>
          </cell>
        </row>
        <row r="400">
          <cell r="A400">
            <v>393</v>
          </cell>
          <cell r="B400" t="str">
            <v>07KLZ0152ZH</v>
          </cell>
          <cell r="C400" t="str">
            <v>S74718-Y28B</v>
          </cell>
          <cell r="D400">
            <v>0.27</v>
          </cell>
          <cell r="E400" t="str">
            <v>T.M. Lead Ass</v>
          </cell>
          <cell r="I400" t="str">
            <v>15 days at monthly satement</v>
          </cell>
          <cell r="J400" t="str">
            <v>Ex-Factory</v>
          </cell>
          <cell r="K400" t="str">
            <v>Refer to Quotation Record by Ella Chan</v>
          </cell>
        </row>
        <row r="401">
          <cell r="A401">
            <v>394</v>
          </cell>
          <cell r="B401" t="str">
            <v>07KLZ0153ZH-N0999</v>
          </cell>
          <cell r="C401" t="str">
            <v>B747-20-01</v>
          </cell>
          <cell r="D401">
            <v>0.64</v>
          </cell>
          <cell r="E401" t="str">
            <v>Power PCB Case</v>
          </cell>
          <cell r="I401" t="str">
            <v>15 days at monthly satement</v>
          </cell>
          <cell r="J401" t="str">
            <v>Ex-Factory</v>
          </cell>
          <cell r="K401" t="str">
            <v>Refer to Quotation Record by Ella Chan</v>
          </cell>
        </row>
        <row r="402">
          <cell r="A402">
            <v>395</v>
          </cell>
          <cell r="B402" t="str">
            <v>07KLZ0299ZH-Natur</v>
          </cell>
          <cell r="C402" t="str">
            <v>B747-15-01</v>
          </cell>
          <cell r="D402">
            <v>0.83</v>
          </cell>
          <cell r="E402" t="str">
            <v>Fan</v>
          </cell>
          <cell r="F402">
            <v>500</v>
          </cell>
          <cell r="I402" t="str">
            <v>15 days at monthly satement</v>
          </cell>
          <cell r="J402" t="str">
            <v>Ex-Factory</v>
          </cell>
          <cell r="K402" t="str">
            <v>15-06/16PESHK-S/080044</v>
          </cell>
        </row>
        <row r="403">
          <cell r="A403">
            <v>396</v>
          </cell>
          <cell r="B403" t="str">
            <v>07KLZ0303ZH</v>
          </cell>
          <cell r="C403" t="str">
            <v>EC-287</v>
          </cell>
          <cell r="D403">
            <v>0.1</v>
          </cell>
          <cell r="E403" t="str">
            <v>Seal Tape C</v>
          </cell>
          <cell r="I403" t="str">
            <v>15 days at monthly satement</v>
          </cell>
          <cell r="J403" t="str">
            <v>Ex-Factory</v>
          </cell>
          <cell r="K403" t="str">
            <v>Refer to Quotation Record by Ella Chan</v>
          </cell>
        </row>
        <row r="404">
          <cell r="A404">
            <v>397</v>
          </cell>
          <cell r="B404" t="str">
            <v>07KLZ0307CH-N0566</v>
          </cell>
          <cell r="C404" t="str">
            <v>S74718-Y18</v>
          </cell>
          <cell r="D404">
            <v>3.5</v>
          </cell>
          <cell r="E404" t="str">
            <v>Switch Box Ass(without Main PCB)</v>
          </cell>
          <cell r="I404" t="str">
            <v>15 days at monthly satement</v>
          </cell>
          <cell r="J404" t="str">
            <v>Ex-Factory</v>
          </cell>
          <cell r="K404" t="str">
            <v>15-06/16PESHK-S/080039</v>
          </cell>
        </row>
        <row r="405">
          <cell r="A405">
            <v>398</v>
          </cell>
          <cell r="B405" t="str">
            <v>07KLZ0404AH</v>
          </cell>
          <cell r="C405" t="str">
            <v>DC-122</v>
          </cell>
          <cell r="D405">
            <v>0.05</v>
          </cell>
          <cell r="E405" t="str">
            <v>Nut</v>
          </cell>
          <cell r="I405" t="str">
            <v>15 days at monthly satement</v>
          </cell>
          <cell r="J405" t="str">
            <v>Ex-Factory</v>
          </cell>
          <cell r="K405" t="str">
            <v>15-06/60/061005</v>
          </cell>
        </row>
        <row r="406">
          <cell r="A406">
            <v>399</v>
          </cell>
          <cell r="B406" t="str">
            <v>07KLZ0410BH</v>
          </cell>
          <cell r="C406" t="str">
            <v>S74718-Y09</v>
          </cell>
          <cell r="D406">
            <v>0.97</v>
          </cell>
          <cell r="E406" t="str">
            <v>Reed Sw Ass</v>
          </cell>
          <cell r="I406" t="str">
            <v>15 days at monthly satement</v>
          </cell>
          <cell r="J406" t="str">
            <v>Ex-Factory</v>
          </cell>
          <cell r="K406" t="str">
            <v>Refer to Quotation Record by Ella Chan</v>
          </cell>
        </row>
        <row r="407">
          <cell r="A407">
            <v>400</v>
          </cell>
          <cell r="B407" t="str">
            <v>07KLZ0500AH</v>
          </cell>
          <cell r="C407" t="str">
            <v>S74718-Y08</v>
          </cell>
          <cell r="D407">
            <v>4.63</v>
          </cell>
          <cell r="E407" t="str">
            <v>Kashitsu Filter Set</v>
          </cell>
          <cell r="I407" t="str">
            <v>15 days at monthly satement</v>
          </cell>
          <cell r="J407" t="str">
            <v>Ex-Factory</v>
          </cell>
          <cell r="K407" t="str">
            <v>Refer to Quotation Record by Ella Chan</v>
          </cell>
        </row>
        <row r="408">
          <cell r="A408">
            <v>401</v>
          </cell>
          <cell r="B408" t="str">
            <v>07KLZ0500AH</v>
          </cell>
          <cell r="C408" t="str">
            <v>S77819-Y08</v>
          </cell>
          <cell r="D408">
            <v>3.395</v>
          </cell>
          <cell r="E408" t="str">
            <v>Kashitsu Filter Set</v>
          </cell>
          <cell r="F408">
            <v>500</v>
          </cell>
          <cell r="G408" t="str">
            <v>PESGD</v>
          </cell>
          <cell r="I408" t="str">
            <v>15 days at monthly satement</v>
          </cell>
          <cell r="J408" t="str">
            <v>Ex-Factory</v>
          </cell>
          <cell r="K408" t="str">
            <v>Refer to Quotation Record by Ella Chan</v>
          </cell>
        </row>
        <row r="409">
          <cell r="A409">
            <v>402</v>
          </cell>
          <cell r="B409" t="str">
            <v>07KLZ0501BH-N0999</v>
          </cell>
          <cell r="C409" t="str">
            <v>B747-17-01</v>
          </cell>
          <cell r="D409">
            <v>0.53</v>
          </cell>
          <cell r="E409" t="str">
            <v>Filter Frame</v>
          </cell>
          <cell r="I409" t="str">
            <v>15 days at monthly satement</v>
          </cell>
          <cell r="J409" t="str">
            <v>Ex-Factory</v>
          </cell>
          <cell r="K409" t="str">
            <v>Refer to Quotation Record by Ella Chan</v>
          </cell>
        </row>
        <row r="410">
          <cell r="A410">
            <v>403</v>
          </cell>
          <cell r="B410" t="str">
            <v>07KLZ0503ZH</v>
          </cell>
          <cell r="C410" t="str">
            <v>S74718-Y08A</v>
          </cell>
          <cell r="D410">
            <v>4.6239999999999997</v>
          </cell>
          <cell r="E410" t="str">
            <v>Kashitsu Filter</v>
          </cell>
          <cell r="I410" t="str">
            <v>15 days at monthly satement</v>
          </cell>
          <cell r="J410" t="str">
            <v>Ex-Factory</v>
          </cell>
          <cell r="K410" t="str">
            <v>Refer to Quotation Record by Ella Chan</v>
          </cell>
        </row>
        <row r="411">
          <cell r="A411">
            <v>404</v>
          </cell>
          <cell r="B411" t="str">
            <v>07KLZ0510ZH</v>
          </cell>
          <cell r="C411" t="str">
            <v>S74719-Y08</v>
          </cell>
          <cell r="D411">
            <v>4.2699999999999996</v>
          </cell>
          <cell r="E411" t="str">
            <v>Kashitsu Filter Kumi</v>
          </cell>
          <cell r="I411" t="str">
            <v>15 days at monthly satement</v>
          </cell>
          <cell r="J411" t="str">
            <v>Ex-Factory</v>
          </cell>
          <cell r="K411" t="str">
            <v>Refer to Quotation Record by Ella Chan</v>
          </cell>
        </row>
        <row r="412">
          <cell r="A412">
            <v>405</v>
          </cell>
          <cell r="B412" t="str">
            <v>07KLZ0550ZH</v>
          </cell>
          <cell r="C412" t="str">
            <v>S74718-Y27</v>
          </cell>
          <cell r="D412">
            <v>0.43</v>
          </cell>
          <cell r="E412" t="str">
            <v>Filter Frame Cap Ass</v>
          </cell>
          <cell r="I412" t="str">
            <v>15 days at monthly satement</v>
          </cell>
          <cell r="J412" t="str">
            <v>Ex-Factory</v>
          </cell>
          <cell r="K412" t="str">
            <v>Refer to Quotation Record by Ella Chan</v>
          </cell>
        </row>
        <row r="413">
          <cell r="A413">
            <v>406</v>
          </cell>
          <cell r="B413" t="str">
            <v>07KLZ0601ZH-Natur</v>
          </cell>
          <cell r="C413" t="str">
            <v>S74718-Y13A</v>
          </cell>
          <cell r="D413">
            <v>1.75</v>
          </cell>
          <cell r="E413" t="str">
            <v>Tank</v>
          </cell>
          <cell r="I413" t="str">
            <v>15 days at monthly satement</v>
          </cell>
          <cell r="J413" t="str">
            <v>Ex-Factory</v>
          </cell>
          <cell r="K413" t="str">
            <v>Refer to Quotation Record by Ella Chan</v>
          </cell>
        </row>
        <row r="414">
          <cell r="A414">
            <v>407</v>
          </cell>
          <cell r="B414" t="str">
            <v>07KLZ0610DH</v>
          </cell>
          <cell r="C414" t="str">
            <v>S74718-Y13</v>
          </cell>
          <cell r="D414">
            <v>2.2999999999999998</v>
          </cell>
          <cell r="E414" t="str">
            <v>Tank Ass</v>
          </cell>
          <cell r="I414" t="str">
            <v>15 days at monthly satement</v>
          </cell>
          <cell r="J414" t="str">
            <v>Ex-Factory</v>
          </cell>
          <cell r="K414" t="str">
            <v>Refer to Quotation Record by Ella Chan</v>
          </cell>
        </row>
        <row r="415">
          <cell r="A415">
            <v>408</v>
          </cell>
          <cell r="B415" t="str">
            <v>07KLZ0727BH</v>
          </cell>
          <cell r="C415" t="str">
            <v>S74718-Y28</v>
          </cell>
          <cell r="D415">
            <v>0.35</v>
          </cell>
          <cell r="E415" t="str">
            <v>HV Lead Ass</v>
          </cell>
          <cell r="I415" t="str">
            <v>15 days at monthly satement</v>
          </cell>
          <cell r="J415" t="str">
            <v>Ex-Factory</v>
          </cell>
          <cell r="K415" t="str">
            <v>Refer to Quotation Record by Ella Chan</v>
          </cell>
        </row>
        <row r="416">
          <cell r="A416">
            <v>409</v>
          </cell>
          <cell r="B416" t="str">
            <v>07KLZ0802ZH</v>
          </cell>
          <cell r="C416" t="str">
            <v>PK-135</v>
          </cell>
          <cell r="D416">
            <v>0.42</v>
          </cell>
          <cell r="E416" t="str">
            <v>Left Pad</v>
          </cell>
          <cell r="I416" t="str">
            <v>15 days at monthly satement</v>
          </cell>
          <cell r="J416" t="str">
            <v>Ex-Factory</v>
          </cell>
          <cell r="K416" t="str">
            <v>Refer to Quotation Record by Ella Chan</v>
          </cell>
        </row>
        <row r="417">
          <cell r="A417">
            <v>410</v>
          </cell>
          <cell r="B417" t="str">
            <v>07KLZ0803ZH</v>
          </cell>
          <cell r="C417" t="str">
            <v>PK-136</v>
          </cell>
          <cell r="D417">
            <v>0.42</v>
          </cell>
          <cell r="E417" t="str">
            <v>Right Pad</v>
          </cell>
          <cell r="I417" t="str">
            <v>15 days at monthly satement</v>
          </cell>
          <cell r="J417" t="str">
            <v>Ex-Factory</v>
          </cell>
          <cell r="K417" t="str">
            <v>Refer to Quotation Record by Ella Chan</v>
          </cell>
        </row>
        <row r="418">
          <cell r="A418">
            <v>411</v>
          </cell>
          <cell r="B418" t="str">
            <v>07KLZ0803ZH</v>
          </cell>
          <cell r="C418" t="str">
            <v>PK-136</v>
          </cell>
          <cell r="D418">
            <v>0.9</v>
          </cell>
          <cell r="E418" t="str">
            <v>Right Pad</v>
          </cell>
          <cell r="F418">
            <v>500</v>
          </cell>
          <cell r="G418" t="str">
            <v>PESGD</v>
          </cell>
          <cell r="I418" t="str">
            <v>15 days at monthly satement</v>
          </cell>
          <cell r="J418" t="str">
            <v>Ex-Factory</v>
          </cell>
          <cell r="K418" t="str">
            <v>Quotation 061001</v>
          </cell>
        </row>
        <row r="419">
          <cell r="A419">
            <v>412</v>
          </cell>
          <cell r="B419" t="str">
            <v>07KLZ1200AH</v>
          </cell>
          <cell r="C419" t="str">
            <v>MH-025</v>
          </cell>
          <cell r="D419">
            <v>0.88</v>
          </cell>
          <cell r="E419" t="str">
            <v>Cord Ass</v>
          </cell>
          <cell r="I419" t="str">
            <v>15 days at monthly satement</v>
          </cell>
          <cell r="J419" t="str">
            <v>Ex-Factory</v>
          </cell>
          <cell r="K419" t="str">
            <v>Refer to Quotation Record by Ella Chan</v>
          </cell>
        </row>
        <row r="420">
          <cell r="A420">
            <v>413</v>
          </cell>
          <cell r="B420" t="str">
            <v>07KLZ3800ZH</v>
          </cell>
          <cell r="C420" t="str">
            <v>S74718-Y01</v>
          </cell>
          <cell r="D420">
            <v>0.77</v>
          </cell>
          <cell r="E420" t="str">
            <v>Heater Set</v>
          </cell>
          <cell r="I420" t="str">
            <v>15 days at monthly satement</v>
          </cell>
          <cell r="J420" t="str">
            <v>Ex-Factory</v>
          </cell>
          <cell r="K420" t="str">
            <v>Refer to Quotation Record by Ella Chan</v>
          </cell>
        </row>
        <row r="421">
          <cell r="A421">
            <v>414</v>
          </cell>
          <cell r="B421" t="str">
            <v>07KLZ3801BH</v>
          </cell>
          <cell r="C421" t="str">
            <v>S74718-Y01A</v>
          </cell>
          <cell r="D421">
            <v>1.7</v>
          </cell>
          <cell r="E421" t="str">
            <v>Heater Kumi</v>
          </cell>
          <cell r="I421" t="str">
            <v>15 days at monthly satement</v>
          </cell>
          <cell r="J421" t="str">
            <v>Ex-Factory</v>
          </cell>
          <cell r="K421" t="str">
            <v>Refer to Quotation Record by Ella Chan</v>
          </cell>
        </row>
        <row r="422">
          <cell r="A422">
            <v>415</v>
          </cell>
          <cell r="B422" t="str">
            <v>07KLZ3805ZH</v>
          </cell>
          <cell r="C422" t="str">
            <v>S74718-Y74</v>
          </cell>
          <cell r="D422">
            <v>0.85</v>
          </cell>
          <cell r="E422" t="str">
            <v>Thermal Fuse Ass</v>
          </cell>
          <cell r="I422" t="str">
            <v>15 days at monthly satement</v>
          </cell>
          <cell r="J422" t="str">
            <v>Ex-Factory</v>
          </cell>
          <cell r="K422" t="str">
            <v>Refer to Quotation Record by Ella Chan</v>
          </cell>
        </row>
        <row r="423">
          <cell r="A423">
            <v>416</v>
          </cell>
          <cell r="B423" t="str">
            <v>07KLZ3910ZH-N0999</v>
          </cell>
          <cell r="C423" t="str">
            <v>B747-19-01</v>
          </cell>
          <cell r="D423">
            <v>0.69</v>
          </cell>
          <cell r="E423" t="str">
            <v>Heater Box</v>
          </cell>
          <cell r="I423" t="str">
            <v>15 days at monthly satement</v>
          </cell>
          <cell r="J423" t="str">
            <v>Ex-Factory</v>
          </cell>
          <cell r="K423" t="str">
            <v>Refer to Quotation Record by Ella Chan</v>
          </cell>
        </row>
        <row r="424">
          <cell r="A424">
            <v>417</v>
          </cell>
          <cell r="B424" t="str">
            <v>07KLZ3952ZH</v>
          </cell>
          <cell r="C424" t="str">
            <v>B747-28-01</v>
          </cell>
          <cell r="D424">
            <v>0.1</v>
          </cell>
          <cell r="E424" t="str">
            <v>Fuse Cover</v>
          </cell>
          <cell r="I424" t="str">
            <v>15 days at monthly satement</v>
          </cell>
          <cell r="J424" t="str">
            <v>Ex-Factory</v>
          </cell>
          <cell r="K424" t="str">
            <v>Refer to Quotation Record by Ella Chan</v>
          </cell>
        </row>
        <row r="425">
          <cell r="A425">
            <v>418</v>
          </cell>
          <cell r="B425" t="str">
            <v>07KLZ5033AH</v>
          </cell>
          <cell r="C425" t="str">
            <v>S74718-Y28A</v>
          </cell>
          <cell r="D425">
            <v>0.7</v>
          </cell>
          <cell r="E425" t="str">
            <v>Sensor Lead Ass</v>
          </cell>
          <cell r="I425" t="str">
            <v>15 days at monthly satement</v>
          </cell>
          <cell r="J425" t="str">
            <v>Ex-Factory</v>
          </cell>
          <cell r="K425" t="str">
            <v>Refer to Quotation Record by Ella Chan</v>
          </cell>
        </row>
        <row r="426">
          <cell r="A426">
            <v>419</v>
          </cell>
          <cell r="B426" t="str">
            <v>07KLZ8770CH</v>
          </cell>
          <cell r="C426" t="str">
            <v>PF-833</v>
          </cell>
          <cell r="D426">
            <v>0.2</v>
          </cell>
          <cell r="E426" t="str">
            <v>Torisetsu</v>
          </cell>
          <cell r="I426" t="str">
            <v>15 days at monthly satement</v>
          </cell>
          <cell r="J426" t="str">
            <v>Ex-Factory</v>
          </cell>
          <cell r="K426" t="str">
            <v>Refer to Quotation Record by Ella Chan</v>
          </cell>
        </row>
        <row r="427">
          <cell r="A427">
            <v>420</v>
          </cell>
          <cell r="B427" t="str">
            <v>100Z20102HH-Natur</v>
          </cell>
          <cell r="C427" t="str">
            <v>B708-07-01</v>
          </cell>
          <cell r="D427">
            <v>2.2999999999999998</v>
          </cell>
          <cell r="E427" t="str">
            <v>Hontai Shikiri</v>
          </cell>
          <cell r="I427" t="str">
            <v>15 days at monthly satement</v>
          </cell>
          <cell r="J427" t="str">
            <v>Ex-Factory</v>
          </cell>
          <cell r="K427" t="str">
            <v>Refer to Quotation Record by Ella Chan</v>
          </cell>
        </row>
        <row r="428">
          <cell r="A428">
            <v>421</v>
          </cell>
          <cell r="B428" t="str">
            <v>100Z20103CH-N0999</v>
          </cell>
          <cell r="C428" t="str">
            <v>B708-11-01</v>
          </cell>
          <cell r="D428">
            <v>2.38</v>
          </cell>
          <cell r="E428" t="str">
            <v>Seal Plate</v>
          </cell>
          <cell r="I428" t="str">
            <v>15 days at monthly satement</v>
          </cell>
          <cell r="J428" t="str">
            <v>Ex-Factory</v>
          </cell>
          <cell r="K428" t="str">
            <v>Refer to Quotation Record by Ella Chan</v>
          </cell>
        </row>
        <row r="429">
          <cell r="A429">
            <v>422</v>
          </cell>
          <cell r="B429" t="str">
            <v>100Z20152CH</v>
          </cell>
          <cell r="C429" t="str">
            <v>S708-18-28</v>
          </cell>
          <cell r="D429">
            <v>0.33</v>
          </cell>
          <cell r="E429" t="str">
            <v>T.M. Lead Ass</v>
          </cell>
          <cell r="I429" t="str">
            <v>15 days at monthly satement</v>
          </cell>
          <cell r="J429" t="str">
            <v>Ex-Factory</v>
          </cell>
          <cell r="K429" t="str">
            <v>Quotation 051025 2006-Mar-23</v>
          </cell>
        </row>
        <row r="430">
          <cell r="A430">
            <v>423</v>
          </cell>
          <cell r="B430" t="str">
            <v>100Z20153AH</v>
          </cell>
          <cell r="C430" t="str">
            <v>S70818-Y28A</v>
          </cell>
          <cell r="D430">
            <v>0.2</v>
          </cell>
          <cell r="E430" t="str">
            <v>TH Sensor Lead Ass</v>
          </cell>
          <cell r="I430" t="str">
            <v>15 days at monthly satement</v>
          </cell>
          <cell r="J430" t="str">
            <v>Ex-Factory</v>
          </cell>
          <cell r="K430" t="str">
            <v>Refer to Quotation Record by Ella Chan</v>
          </cell>
        </row>
        <row r="431">
          <cell r="A431">
            <v>424</v>
          </cell>
          <cell r="B431" t="str">
            <v>100Z20155BH</v>
          </cell>
          <cell r="C431" t="str">
            <v>S70818-Y28C</v>
          </cell>
          <cell r="D431">
            <v>1.84</v>
          </cell>
          <cell r="E431" t="str">
            <v>Thermo Lead Ass</v>
          </cell>
          <cell r="I431" t="str">
            <v>15 days at monthly satement</v>
          </cell>
          <cell r="J431" t="str">
            <v>Ex-Factory</v>
          </cell>
          <cell r="K431" t="str">
            <v>Quotation 060408 2006-Apr-08</v>
          </cell>
        </row>
        <row r="432">
          <cell r="A432">
            <v>425</v>
          </cell>
          <cell r="B432" t="str">
            <v>100Z20200CH</v>
          </cell>
          <cell r="C432" t="str">
            <v>S70818-Y08B</v>
          </cell>
          <cell r="D432">
            <v>18.5</v>
          </cell>
          <cell r="E432" t="str">
            <v>Joshitsu Rotor Ass</v>
          </cell>
          <cell r="I432" t="str">
            <v>15 days at monthly satement</v>
          </cell>
          <cell r="J432" t="str">
            <v>Ex-Factory</v>
          </cell>
          <cell r="K432" t="str">
            <v>Qu050511-1, 2005-May-09</v>
          </cell>
        </row>
        <row r="433">
          <cell r="A433">
            <v>426</v>
          </cell>
          <cell r="B433" t="str">
            <v>100Z20301BH</v>
          </cell>
          <cell r="C433" t="str">
            <v>B708-48-01</v>
          </cell>
          <cell r="D433">
            <v>1.62</v>
          </cell>
          <cell r="E433" t="str">
            <v>Heater Box Futa</v>
          </cell>
          <cell r="I433" t="str">
            <v>15 days at monthly satement</v>
          </cell>
          <cell r="J433" t="str">
            <v>Ex-Factory</v>
          </cell>
          <cell r="K433" t="str">
            <v>Refer to Quotation Record by Ella Chan</v>
          </cell>
        </row>
        <row r="434">
          <cell r="A434">
            <v>427</v>
          </cell>
          <cell r="B434" t="str">
            <v>100Z20400</v>
          </cell>
          <cell r="C434" t="str">
            <v>S70818-Y14</v>
          </cell>
          <cell r="D434">
            <v>0.1</v>
          </cell>
          <cell r="E434" t="str">
            <v>Hane Kumi</v>
          </cell>
          <cell r="I434" t="str">
            <v>15 days at monthly satement</v>
          </cell>
          <cell r="J434" t="str">
            <v>Ex-Factory</v>
          </cell>
          <cell r="K434" t="str">
            <v>Quotation 061022</v>
          </cell>
        </row>
        <row r="435">
          <cell r="A435">
            <v>428</v>
          </cell>
          <cell r="B435" t="str">
            <v>100Z20502CH-N0566</v>
          </cell>
          <cell r="C435" t="str">
            <v>B708-14-01</v>
          </cell>
          <cell r="D435">
            <v>0.5</v>
          </cell>
          <cell r="E435" t="str">
            <v>Tank Cover</v>
          </cell>
          <cell r="H435">
            <v>39671</v>
          </cell>
          <cell r="I435" t="str">
            <v>15 days at monthly satement</v>
          </cell>
          <cell r="J435" t="str">
            <v>Ex-Factory</v>
          </cell>
          <cell r="K435" t="str">
            <v>15-06/16 PESHK-S/080066</v>
          </cell>
        </row>
        <row r="436">
          <cell r="A436">
            <v>429</v>
          </cell>
          <cell r="B436" t="str">
            <v>100Z20507BH</v>
          </cell>
          <cell r="C436" t="str">
            <v>FN-007</v>
          </cell>
          <cell r="D436">
            <v>0.1</v>
          </cell>
          <cell r="E436" t="str">
            <v>Magnet</v>
          </cell>
          <cell r="I436" t="str">
            <v>15 days at monthly satement</v>
          </cell>
          <cell r="J436" t="str">
            <v>Ex-Factory</v>
          </cell>
          <cell r="K436" t="str">
            <v>Quotation 051024 2005-Oct-24</v>
          </cell>
        </row>
        <row r="437">
          <cell r="A437">
            <v>430</v>
          </cell>
          <cell r="B437" t="str">
            <v>100Z20702EH N0566</v>
          </cell>
          <cell r="C437" t="str">
            <v>B708-12-01</v>
          </cell>
          <cell r="D437">
            <v>3.5</v>
          </cell>
          <cell r="E437" t="str">
            <v>CASE L</v>
          </cell>
          <cell r="I437" t="str">
            <v>15 days at monthly satement</v>
          </cell>
          <cell r="J437" t="str">
            <v>Ex-Factory</v>
          </cell>
        </row>
        <row r="438">
          <cell r="A438">
            <v>431</v>
          </cell>
          <cell r="B438" t="str">
            <v>100Z20703EH-N0566</v>
          </cell>
          <cell r="C438" t="str">
            <v>B708-17-01</v>
          </cell>
          <cell r="D438">
            <v>3.8</v>
          </cell>
          <cell r="E438" t="str">
            <v>Case R</v>
          </cell>
          <cell r="I438" t="str">
            <v>15 days at monthly satement</v>
          </cell>
          <cell r="J438" t="str">
            <v>Ex-Factory</v>
          </cell>
          <cell r="K438" t="str">
            <v>Refer to Quotation Record by Ella Chan</v>
          </cell>
        </row>
        <row r="439">
          <cell r="A439">
            <v>432</v>
          </cell>
          <cell r="B439" t="str">
            <v>100Z20708BH-N0566</v>
          </cell>
          <cell r="C439" t="str">
            <v>B708-04-01</v>
          </cell>
          <cell r="D439">
            <v>0.35</v>
          </cell>
          <cell r="E439" t="str">
            <v>Handle</v>
          </cell>
          <cell r="I439" t="str">
            <v>15 days at monthly satement</v>
          </cell>
          <cell r="J439" t="str">
            <v>Ex-Factory</v>
          </cell>
          <cell r="K439" t="str">
            <v>Refer to Quotation Record by Ella Chan</v>
          </cell>
        </row>
        <row r="440">
          <cell r="A440">
            <v>433</v>
          </cell>
          <cell r="B440" t="str">
            <v>100Z20722FH-N0566</v>
          </cell>
          <cell r="C440" t="str">
            <v>S70818-Y26C</v>
          </cell>
          <cell r="D440">
            <v>4.7</v>
          </cell>
          <cell r="E440" t="str">
            <v>Case R Assy</v>
          </cell>
          <cell r="H440">
            <v>39671</v>
          </cell>
          <cell r="I440" t="str">
            <v>15 days at monthly satement</v>
          </cell>
          <cell r="J440" t="str">
            <v>Ex-Factory</v>
          </cell>
          <cell r="K440" t="str">
            <v>15-06/16 PESHK-S/080066</v>
          </cell>
        </row>
        <row r="441">
          <cell r="A441">
            <v>434</v>
          </cell>
          <cell r="B441" t="str">
            <v>100Z20724DH</v>
          </cell>
          <cell r="C441" t="str">
            <v>S70818-Y02B</v>
          </cell>
          <cell r="D441">
            <v>1.35</v>
          </cell>
          <cell r="E441" t="str">
            <v>Saisei F. Casing Ass</v>
          </cell>
          <cell r="I441" t="str">
            <v>15 days at monthly satement</v>
          </cell>
          <cell r="J441" t="str">
            <v>Ex-Factory</v>
          </cell>
          <cell r="K441" t="str">
            <v>Refer to Quotation Record by Ella Chan</v>
          </cell>
        </row>
        <row r="442">
          <cell r="A442">
            <v>435</v>
          </cell>
          <cell r="B442" t="str">
            <v>100Z20725BH</v>
          </cell>
          <cell r="C442" t="str">
            <v>S70818-Y30</v>
          </cell>
          <cell r="D442">
            <v>8</v>
          </cell>
          <cell r="E442" t="str">
            <v>Netsukou Ass</v>
          </cell>
          <cell r="F442">
            <v>600</v>
          </cell>
          <cell r="I442" t="str">
            <v>15 days at monthly satement</v>
          </cell>
          <cell r="J442" t="str">
            <v>Ex-Factory</v>
          </cell>
          <cell r="K442" t="str">
            <v>Quotation 061039 2007-11-07</v>
          </cell>
        </row>
        <row r="443">
          <cell r="A443">
            <v>436</v>
          </cell>
          <cell r="B443" t="str">
            <v>100Z22300AC</v>
          </cell>
          <cell r="C443" t="str">
            <v>CL-297</v>
          </cell>
          <cell r="D443">
            <v>5.5</v>
          </cell>
          <cell r="E443" t="str">
            <v>Motor Ass</v>
          </cell>
          <cell r="I443" t="str">
            <v>15 days at monthly satement</v>
          </cell>
          <cell r="J443" t="str">
            <v>Ex-Factory</v>
          </cell>
          <cell r="K443" t="str">
            <v>Refer to Quotation Record by Ella Chan</v>
          </cell>
        </row>
        <row r="444">
          <cell r="A444">
            <v>437</v>
          </cell>
          <cell r="B444" t="str">
            <v>100Z23002BH-N0999</v>
          </cell>
          <cell r="C444" t="str">
            <v>B708-36-01</v>
          </cell>
          <cell r="D444">
            <v>0.1</v>
          </cell>
          <cell r="E444" t="str">
            <v>Gear</v>
          </cell>
          <cell r="I444" t="str">
            <v>15 days at monthly satement</v>
          </cell>
          <cell r="J444" t="str">
            <v>Ex-Factory</v>
          </cell>
          <cell r="K444" t="str">
            <v>Qu050520-1, 2005-May-31</v>
          </cell>
        </row>
        <row r="445">
          <cell r="A445">
            <v>438</v>
          </cell>
          <cell r="B445" t="str">
            <v>100Z24000OH</v>
          </cell>
          <cell r="C445" t="str">
            <v>S70818-Y01</v>
          </cell>
          <cell r="D445">
            <v>8</v>
          </cell>
          <cell r="E445" t="str">
            <v>Heater Ass</v>
          </cell>
          <cell r="I445" t="str">
            <v>15 days at monthly satement</v>
          </cell>
          <cell r="J445" t="str">
            <v>Ex-Factory</v>
          </cell>
          <cell r="K445" t="str">
            <v>Refer to Quotation Record by Ella Chan</v>
          </cell>
        </row>
        <row r="446">
          <cell r="A446">
            <v>439</v>
          </cell>
          <cell r="B446" t="str">
            <v>100Z24004CH</v>
          </cell>
          <cell r="C446" t="str">
            <v>S708-18-74A</v>
          </cell>
          <cell r="D446">
            <v>1.64</v>
          </cell>
          <cell r="E446" t="str">
            <v>Ondo Fuse Ass A</v>
          </cell>
          <cell r="I446" t="str">
            <v>15 days at monthly satement</v>
          </cell>
          <cell r="J446" t="str">
            <v>Ex-Factory</v>
          </cell>
          <cell r="K446" t="str">
            <v>Quotation 060812 2006-Aug-06</v>
          </cell>
        </row>
        <row r="447">
          <cell r="A447">
            <v>440</v>
          </cell>
          <cell r="B447" t="str">
            <v>100Z24006AH</v>
          </cell>
          <cell r="C447" t="str">
            <v>S70818-Y28D</v>
          </cell>
          <cell r="D447">
            <v>0.92</v>
          </cell>
          <cell r="E447" t="str">
            <v>Thermistor Ass A</v>
          </cell>
          <cell r="I447" t="str">
            <v>15 days at monthly satement</v>
          </cell>
          <cell r="J447" t="str">
            <v>Ex-Factory</v>
          </cell>
          <cell r="K447" t="str">
            <v>Refer to Quotation Record by Ella Chan</v>
          </cell>
        </row>
        <row r="448">
          <cell r="A448">
            <v>441</v>
          </cell>
          <cell r="B448" t="str">
            <v>100Z24010BH</v>
          </cell>
          <cell r="C448" t="str">
            <v>S708-18-74</v>
          </cell>
          <cell r="D448">
            <v>1.65</v>
          </cell>
          <cell r="E448" t="str">
            <v>Ondo Fuse Ass C</v>
          </cell>
          <cell r="I448" t="str">
            <v>15 days at monthly satement</v>
          </cell>
          <cell r="J448" t="str">
            <v>Ex-Factory</v>
          </cell>
          <cell r="K448" t="str">
            <v>Quotation 051020 2006-Jan-18</v>
          </cell>
        </row>
        <row r="449">
          <cell r="A449">
            <v>442</v>
          </cell>
          <cell r="B449" t="str">
            <v>100Z30001AH-N0566</v>
          </cell>
          <cell r="C449" t="str">
            <v>PE-1491</v>
          </cell>
          <cell r="D449">
            <v>0.5</v>
          </cell>
          <cell r="E449" t="str">
            <v>Name Plate</v>
          </cell>
          <cell r="I449" t="str">
            <v>15 days at monthly satement</v>
          </cell>
          <cell r="J449" t="str">
            <v>Ex-Factory</v>
          </cell>
          <cell r="K449" t="str">
            <v>Refer to Quotation Record by Ella Chan</v>
          </cell>
        </row>
        <row r="450">
          <cell r="A450">
            <v>443</v>
          </cell>
          <cell r="B450" t="str">
            <v>100Z30091ZH-N0566</v>
          </cell>
          <cell r="C450" t="str">
            <v>PE-1489</v>
          </cell>
          <cell r="D450">
            <v>0.1</v>
          </cell>
          <cell r="E450" t="str">
            <v>Filter Label</v>
          </cell>
          <cell r="I450" t="str">
            <v>15 days at monthly satement</v>
          </cell>
          <cell r="J450" t="str">
            <v>Ex-Factory</v>
          </cell>
          <cell r="K450" t="str">
            <v>Refer to Quotation Record by Ella Chan</v>
          </cell>
        </row>
        <row r="451">
          <cell r="A451">
            <v>444</v>
          </cell>
          <cell r="B451" t="str">
            <v>100Z30111BH-N0566</v>
          </cell>
          <cell r="C451" t="str">
            <v>S70818-Y08A</v>
          </cell>
          <cell r="D451">
            <v>1.32</v>
          </cell>
          <cell r="E451" t="str">
            <v>Pre Filter Ass</v>
          </cell>
          <cell r="I451" t="str">
            <v>15 days at monthly satement</v>
          </cell>
          <cell r="J451" t="str">
            <v>Ex-Factory</v>
          </cell>
          <cell r="K451" t="str">
            <v>Refer to Quotation Record by Ella Chan</v>
          </cell>
        </row>
        <row r="452">
          <cell r="A452">
            <v>445</v>
          </cell>
          <cell r="B452" t="str">
            <v>100Z30150BH-N0573</v>
          </cell>
          <cell r="C452" t="str">
            <v>PE-1456</v>
          </cell>
          <cell r="D452">
            <v>1.4</v>
          </cell>
          <cell r="E452" t="str">
            <v>Switch Panel</v>
          </cell>
          <cell r="I452" t="str">
            <v>15 days at monthly satement</v>
          </cell>
          <cell r="J452" t="str">
            <v>Ex-Factory</v>
          </cell>
          <cell r="K452" t="str">
            <v>Refer to Quotation Record by Ella Chan</v>
          </cell>
        </row>
        <row r="453">
          <cell r="A453">
            <v>446</v>
          </cell>
          <cell r="B453" t="str">
            <v>100Z30212ZH</v>
          </cell>
          <cell r="C453" t="str">
            <v>CL-300</v>
          </cell>
          <cell r="D453">
            <v>2.2999999999999998</v>
          </cell>
          <cell r="E453" t="str">
            <v>Saisei Motor</v>
          </cell>
          <cell r="I453" t="str">
            <v>15 days at monthly satement</v>
          </cell>
          <cell r="J453" t="str">
            <v>Ex-Factory</v>
          </cell>
          <cell r="K453" t="str">
            <v>Refer to Quotation Record by Ella Chan</v>
          </cell>
        </row>
        <row r="454">
          <cell r="A454">
            <v>447</v>
          </cell>
          <cell r="B454" t="str">
            <v>100Z30213ZH</v>
          </cell>
          <cell r="C454" t="str">
            <v>B708-37-01</v>
          </cell>
          <cell r="D454">
            <v>0.1</v>
          </cell>
          <cell r="E454" t="str">
            <v>Joden Plate</v>
          </cell>
          <cell r="I454" t="str">
            <v>15 days at monthly satement</v>
          </cell>
          <cell r="J454" t="str">
            <v>Ex-Factory</v>
          </cell>
          <cell r="K454" t="str">
            <v>Refer to Quotation Record by Ella Chan</v>
          </cell>
        </row>
        <row r="455">
          <cell r="A455">
            <v>448</v>
          </cell>
          <cell r="B455" t="str">
            <v>100Z30501CH-Natur</v>
          </cell>
          <cell r="C455" t="str">
            <v>B708-15-01</v>
          </cell>
          <cell r="D455">
            <v>1.4</v>
          </cell>
          <cell r="E455" t="str">
            <v>Tank</v>
          </cell>
          <cell r="I455" t="str">
            <v>15 days at monthly satement</v>
          </cell>
          <cell r="J455" t="str">
            <v>Ex-Factory</v>
          </cell>
          <cell r="K455" t="str">
            <v>Refer to Quotation Record by Ella Chan</v>
          </cell>
        </row>
        <row r="456">
          <cell r="A456">
            <v>449</v>
          </cell>
          <cell r="B456" t="str">
            <v>100Z30503BH-N0566</v>
          </cell>
          <cell r="C456" t="str">
            <v>B708-13-01</v>
          </cell>
          <cell r="D456">
            <v>0.65</v>
          </cell>
          <cell r="E456" t="str">
            <v>Tank Cap</v>
          </cell>
          <cell r="I456" t="str">
            <v>15 days at monthly satement</v>
          </cell>
          <cell r="J456" t="str">
            <v>Ex-Factory</v>
          </cell>
          <cell r="K456" t="str">
            <v>Refer to Quotation Record by Ella Chan</v>
          </cell>
        </row>
        <row r="457">
          <cell r="A457">
            <v>450</v>
          </cell>
          <cell r="B457" t="str">
            <v>100Z30508AH-N0566</v>
          </cell>
          <cell r="C457" t="str">
            <v>B708-55-01</v>
          </cell>
          <cell r="D457">
            <v>0.1</v>
          </cell>
          <cell r="E457" t="str">
            <v>Tank Buckle</v>
          </cell>
          <cell r="I457" t="str">
            <v>15 days at monthly satement</v>
          </cell>
          <cell r="J457" t="str">
            <v>Ex-Factory</v>
          </cell>
          <cell r="K457" t="str">
            <v>Refer to Quotation Record by Ella Chan</v>
          </cell>
        </row>
        <row r="458">
          <cell r="A458">
            <v>451</v>
          </cell>
          <cell r="B458" t="str">
            <v>100Z30511AH-NATUR</v>
          </cell>
          <cell r="C458" t="str">
            <v>B708-54-01</v>
          </cell>
          <cell r="D458">
            <v>1.4</v>
          </cell>
          <cell r="E458" t="str">
            <v>Drain Cap</v>
          </cell>
          <cell r="I458" t="str">
            <v>15 days at monthly satement</v>
          </cell>
          <cell r="J458" t="str">
            <v>Ex-Factory</v>
          </cell>
          <cell r="K458" t="str">
            <v>Refer to Quotation Record by Ella Chan</v>
          </cell>
        </row>
        <row r="459">
          <cell r="A459">
            <v>452</v>
          </cell>
          <cell r="B459" t="str">
            <v>100Z30512BH-B0375</v>
          </cell>
          <cell r="C459" t="str">
            <v>S708A18-Y26B</v>
          </cell>
          <cell r="D459">
            <v>0.6</v>
          </cell>
          <cell r="E459" t="str">
            <v>Tank Panel Toso</v>
          </cell>
          <cell r="I459" t="str">
            <v>15 days at monthly satement</v>
          </cell>
          <cell r="J459" t="str">
            <v>Ex-Factory</v>
          </cell>
          <cell r="K459" t="str">
            <v>Refer to Quotation Record by Ella Chan</v>
          </cell>
        </row>
        <row r="460">
          <cell r="A460">
            <v>453</v>
          </cell>
          <cell r="B460" t="str">
            <v>100Z30512BH-G0266</v>
          </cell>
          <cell r="C460" t="str">
            <v>S70818-Y26B</v>
          </cell>
          <cell r="D460">
            <v>0.6</v>
          </cell>
          <cell r="E460" t="str">
            <v>Tank Panel Toso</v>
          </cell>
          <cell r="I460" t="str">
            <v>15 days at monthly satement</v>
          </cell>
          <cell r="J460" t="str">
            <v>Ex-Factory</v>
          </cell>
          <cell r="K460" t="str">
            <v>Refer to Quotation Record by Ella Chan</v>
          </cell>
        </row>
        <row r="461">
          <cell r="A461">
            <v>454</v>
          </cell>
          <cell r="B461" t="str">
            <v>100Z30512BH-T0249</v>
          </cell>
          <cell r="C461" t="str">
            <v>S708D18-Y26B</v>
          </cell>
          <cell r="D461">
            <v>0.6</v>
          </cell>
          <cell r="E461" t="str">
            <v>Tank Panel Toso</v>
          </cell>
          <cell r="I461" t="str">
            <v>15 days at monthly satement</v>
          </cell>
          <cell r="J461" t="str">
            <v>Ex-Factory</v>
          </cell>
          <cell r="K461" t="str">
            <v>Refer to Quotation Record by Ella Chan</v>
          </cell>
        </row>
        <row r="462">
          <cell r="A462">
            <v>455</v>
          </cell>
          <cell r="B462" t="str">
            <v>100Z30601CH-N0999</v>
          </cell>
          <cell r="C462" t="str">
            <v>B708-01-01</v>
          </cell>
          <cell r="D462">
            <v>0.25</v>
          </cell>
          <cell r="E462" t="str">
            <v>Sub Tank</v>
          </cell>
          <cell r="I462" t="str">
            <v>15 days at monthly satement</v>
          </cell>
          <cell r="J462" t="str">
            <v>Ex-Factory</v>
          </cell>
          <cell r="K462" t="str">
            <v>Refer to Quotation Record by Ella Chan</v>
          </cell>
        </row>
        <row r="463">
          <cell r="A463">
            <v>456</v>
          </cell>
          <cell r="B463" t="str">
            <v>100Z30704BH-N0573</v>
          </cell>
          <cell r="C463" t="str">
            <v>S70818-Y40A</v>
          </cell>
          <cell r="D463">
            <v>1.37</v>
          </cell>
          <cell r="E463" t="str">
            <v>Louver Flap Toso</v>
          </cell>
          <cell r="H463">
            <v>39671</v>
          </cell>
          <cell r="I463" t="str">
            <v>15 days at monthly satement</v>
          </cell>
          <cell r="J463" t="str">
            <v>Ex-Factory</v>
          </cell>
          <cell r="K463" t="str">
            <v>15-06/16 PESHK-S/080066</v>
          </cell>
        </row>
        <row r="464">
          <cell r="A464">
            <v>457</v>
          </cell>
          <cell r="B464" t="str">
            <v>100Z30711BH-B0375</v>
          </cell>
          <cell r="C464" t="str">
            <v>S708A18-Y26A</v>
          </cell>
          <cell r="D464">
            <v>0.76</v>
          </cell>
          <cell r="E464" t="str">
            <v>Front Panel Ass</v>
          </cell>
          <cell r="I464" t="str">
            <v>15 days at monthly satement</v>
          </cell>
          <cell r="J464" t="str">
            <v>Ex-Factory</v>
          </cell>
          <cell r="K464" t="str">
            <v>Refer to Quotation Record by Ella Chan</v>
          </cell>
        </row>
        <row r="465">
          <cell r="A465">
            <v>458</v>
          </cell>
          <cell r="B465" t="str">
            <v>100Z30711BH-G0266</v>
          </cell>
          <cell r="C465" t="str">
            <v>S70818-Y26A</v>
          </cell>
          <cell r="D465">
            <v>0.76</v>
          </cell>
          <cell r="E465" t="str">
            <v>Front Panel Ass</v>
          </cell>
          <cell r="I465" t="str">
            <v>15 days at monthly satement</v>
          </cell>
          <cell r="J465" t="str">
            <v>Ex-Factory</v>
          </cell>
          <cell r="K465" t="str">
            <v>Refer to Quotation Record by Ella Chan</v>
          </cell>
        </row>
        <row r="466">
          <cell r="A466">
            <v>459</v>
          </cell>
          <cell r="B466" t="str">
            <v>100Z30711BH-T0249</v>
          </cell>
          <cell r="C466" t="str">
            <v>S708D18-Y26A</v>
          </cell>
          <cell r="D466">
            <v>0.76</v>
          </cell>
          <cell r="E466" t="str">
            <v>Front Panel Ass</v>
          </cell>
          <cell r="I466" t="str">
            <v>15 days at monthly satement</v>
          </cell>
          <cell r="J466" t="str">
            <v>Ex-Factory</v>
          </cell>
          <cell r="K466" t="str">
            <v>Refer to Quotation Record by Ella Chan</v>
          </cell>
        </row>
        <row r="467">
          <cell r="A467">
            <v>460</v>
          </cell>
          <cell r="B467" t="str">
            <v>100Z30714AH</v>
          </cell>
          <cell r="C467" t="str">
            <v>S708-18-23</v>
          </cell>
          <cell r="D467">
            <v>0.35</v>
          </cell>
          <cell r="E467" t="str">
            <v>Front Sheet Ass</v>
          </cell>
          <cell r="I467" t="str">
            <v>15 days at monthly satement</v>
          </cell>
          <cell r="J467" t="str">
            <v>Ex-Factory</v>
          </cell>
          <cell r="K467" t="str">
            <v>Refer to Quotation Record by Ella Chan</v>
          </cell>
        </row>
        <row r="468">
          <cell r="A468">
            <v>461</v>
          </cell>
          <cell r="B468" t="str">
            <v>100Z30726AH-N0573</v>
          </cell>
          <cell r="C468" t="str">
            <v>S708-18-20</v>
          </cell>
          <cell r="D468">
            <v>0.8</v>
          </cell>
          <cell r="E468" t="str">
            <v>Handle Toso</v>
          </cell>
          <cell r="I468" t="str">
            <v>15 days at monthly satement</v>
          </cell>
          <cell r="J468" t="str">
            <v>Ex-Factory</v>
          </cell>
          <cell r="K468" t="str">
            <v>Refer to Quotation Record by Ella Chan</v>
          </cell>
        </row>
        <row r="469">
          <cell r="A469">
            <v>462</v>
          </cell>
          <cell r="B469" t="str">
            <v>100Z30727CH-N0573</v>
          </cell>
          <cell r="C469" t="str">
            <v>S70818-Y26</v>
          </cell>
          <cell r="D469">
            <v>3.4</v>
          </cell>
          <cell r="E469" t="str">
            <v>Switch Box Toso</v>
          </cell>
          <cell r="I469" t="str">
            <v>15 days at monthly satement</v>
          </cell>
          <cell r="J469" t="str">
            <v>Ex-Factory</v>
          </cell>
          <cell r="K469" t="str">
            <v>Refer to Quotation Record by Ella Chan</v>
          </cell>
        </row>
        <row r="470">
          <cell r="A470">
            <v>463</v>
          </cell>
          <cell r="B470" t="str">
            <v>100Z30728DH-N0573</v>
          </cell>
          <cell r="C470" t="str">
            <v>S708-18-40</v>
          </cell>
          <cell r="D470">
            <v>0.5</v>
          </cell>
          <cell r="E470" t="str">
            <v>Louver Toso</v>
          </cell>
          <cell r="I470" t="str">
            <v>15 days at monthly satement</v>
          </cell>
          <cell r="J470" t="str">
            <v>Ex-Factory</v>
          </cell>
          <cell r="K470" t="str">
            <v>Refer to Quotation Record by Ella Chan</v>
          </cell>
        </row>
        <row r="471">
          <cell r="A471">
            <v>464</v>
          </cell>
          <cell r="B471" t="str">
            <v>100Z30802ZH</v>
          </cell>
          <cell r="C471" t="str">
            <v>PK-118</v>
          </cell>
          <cell r="D471">
            <v>0.32500000000000001</v>
          </cell>
          <cell r="E471" t="str">
            <v>Soko Pad</v>
          </cell>
          <cell r="I471" t="str">
            <v>15 days at monthly satement</v>
          </cell>
          <cell r="J471" t="str">
            <v>Ex-Factory</v>
          </cell>
          <cell r="K471" t="str">
            <v>Refer to Quotation Record by Ella Chan</v>
          </cell>
        </row>
        <row r="472">
          <cell r="A472">
            <v>465</v>
          </cell>
          <cell r="B472" t="str">
            <v>100Z30803ZH</v>
          </cell>
          <cell r="C472" t="str">
            <v>PK-117</v>
          </cell>
          <cell r="D472">
            <v>0.32500000000000001</v>
          </cell>
          <cell r="E472" t="str">
            <v>Ten Pad</v>
          </cell>
          <cell r="I472" t="str">
            <v>15 days at monthly satement</v>
          </cell>
          <cell r="J472" t="str">
            <v>Ex-Factory</v>
          </cell>
          <cell r="K472" t="str">
            <v>Refer to Quotation Record by Ella Chan</v>
          </cell>
        </row>
        <row r="473">
          <cell r="A473">
            <v>466</v>
          </cell>
          <cell r="B473" t="str">
            <v>100Z30922BH</v>
          </cell>
          <cell r="C473" t="str">
            <v>S70818-Y28F</v>
          </cell>
          <cell r="D473">
            <v>0.21</v>
          </cell>
          <cell r="E473" t="str">
            <v>STM Lead Ass</v>
          </cell>
          <cell r="I473" t="str">
            <v>15 days at monthly satement</v>
          </cell>
          <cell r="J473" t="str">
            <v>Ex-Factory</v>
          </cell>
          <cell r="K473" t="str">
            <v>Refer to Quotation Record by Ella Chan</v>
          </cell>
        </row>
        <row r="474">
          <cell r="A474">
            <v>467</v>
          </cell>
          <cell r="B474" t="str">
            <v>100Z30923AH</v>
          </cell>
          <cell r="C474" t="str">
            <v>S70818-Y28G</v>
          </cell>
          <cell r="D474">
            <v>0.38</v>
          </cell>
          <cell r="E474" t="str">
            <v>Joden Lead Ass</v>
          </cell>
          <cell r="I474" t="str">
            <v>15 days at monthly satement</v>
          </cell>
          <cell r="J474" t="str">
            <v>Ex-Factory</v>
          </cell>
          <cell r="K474" t="str">
            <v>Refer to Quotation Record by Ella Chan</v>
          </cell>
        </row>
        <row r="475">
          <cell r="A475">
            <v>468</v>
          </cell>
          <cell r="B475" t="str">
            <v>100Z31201BH</v>
          </cell>
          <cell r="C475" t="str">
            <v>MH-059</v>
          </cell>
          <cell r="D475">
            <v>1.8</v>
          </cell>
          <cell r="E475" t="str">
            <v>Dengen Cord Ass</v>
          </cell>
          <cell r="I475" t="str">
            <v>15 days at monthly satement</v>
          </cell>
          <cell r="J475" t="str">
            <v>Ex-Factory</v>
          </cell>
          <cell r="K475" t="str">
            <v>Refer to Quotation Record by Ella Chan</v>
          </cell>
        </row>
        <row r="476">
          <cell r="A476">
            <v>469</v>
          </cell>
          <cell r="B476" t="str">
            <v>100Z34860AH</v>
          </cell>
          <cell r="C476" t="str">
            <v>CN-223</v>
          </cell>
          <cell r="D476">
            <v>1.1499999999999999</v>
          </cell>
          <cell r="E476" t="str">
            <v>TH CIRCUIT ASSY</v>
          </cell>
          <cell r="I476" t="str">
            <v>15 days at monthly satement</v>
          </cell>
          <cell r="J476" t="str">
            <v>Ex-Factory</v>
          </cell>
          <cell r="K476" t="str">
            <v>15-06/60/070010</v>
          </cell>
        </row>
        <row r="477">
          <cell r="A477">
            <v>470</v>
          </cell>
          <cell r="B477" t="str">
            <v>100Z38770CH</v>
          </cell>
          <cell r="C477" t="str">
            <v>PF-807A</v>
          </cell>
          <cell r="D477">
            <v>0.25</v>
          </cell>
          <cell r="E477" t="str">
            <v>Instruction</v>
          </cell>
          <cell r="I477" t="str">
            <v>15 days at monthly satement</v>
          </cell>
          <cell r="J477" t="str">
            <v>Ex-Factory</v>
          </cell>
          <cell r="K477" t="str">
            <v>Refer to Quotation Record by Ella Chan</v>
          </cell>
        </row>
        <row r="478">
          <cell r="A478">
            <v>471</v>
          </cell>
          <cell r="B478" t="str">
            <v>100Z39000AH-A</v>
          </cell>
          <cell r="C478" t="str">
            <v>PE-1493</v>
          </cell>
          <cell r="D478">
            <v>1.4E-2</v>
          </cell>
          <cell r="E478" t="str">
            <v>POS Label</v>
          </cell>
          <cell r="I478" t="str">
            <v>15 days at monthly satement</v>
          </cell>
          <cell r="J478" t="str">
            <v>Ex-Factory</v>
          </cell>
          <cell r="K478" t="str">
            <v>Refer to Quotation Record by Ella Chan</v>
          </cell>
        </row>
        <row r="479">
          <cell r="A479">
            <v>472</v>
          </cell>
          <cell r="B479" t="str">
            <v>100Z39000AH-C</v>
          </cell>
          <cell r="C479" t="str">
            <v>PE-1495</v>
          </cell>
          <cell r="D479">
            <v>1.4E-2</v>
          </cell>
          <cell r="E479" t="str">
            <v>POS Label</v>
          </cell>
          <cell r="I479" t="str">
            <v>15 days at monthly satement</v>
          </cell>
          <cell r="J479" t="str">
            <v>Ex-Factory</v>
          </cell>
          <cell r="K479" t="str">
            <v>Refer to Quotation Record by Ella Chan</v>
          </cell>
        </row>
        <row r="480">
          <cell r="A480">
            <v>473</v>
          </cell>
          <cell r="B480" t="str">
            <v>100Z39000AH-G</v>
          </cell>
          <cell r="C480" t="str">
            <v>PE-1494</v>
          </cell>
          <cell r="D480">
            <v>1.4E-2</v>
          </cell>
          <cell r="E480" t="str">
            <v>POS Label</v>
          </cell>
          <cell r="I480" t="str">
            <v>15 days at monthly satement</v>
          </cell>
          <cell r="J480" t="str">
            <v>Ex-Factory</v>
          </cell>
          <cell r="K480" t="str">
            <v>Refer to Quotation Record by Ella Chan</v>
          </cell>
        </row>
        <row r="481">
          <cell r="A481">
            <v>474</v>
          </cell>
          <cell r="B481" t="str">
            <v>10A1M1405B-M0120</v>
          </cell>
          <cell r="C481" t="str">
            <v>S664-18-33</v>
          </cell>
          <cell r="D481">
            <v>0.90500000000000003</v>
          </cell>
          <cell r="E481" t="str">
            <v>Guard Toso</v>
          </cell>
          <cell r="I481" t="str">
            <v>15 days at monthly satement</v>
          </cell>
          <cell r="J481" t="str">
            <v>Ex-Factory</v>
          </cell>
          <cell r="K481" t="str">
            <v>Refer to Quotation Record by Ella Chan</v>
          </cell>
        </row>
        <row r="482">
          <cell r="A482">
            <v>475</v>
          </cell>
          <cell r="B482" t="str">
            <v>10K3P1405B-M0120</v>
          </cell>
          <cell r="C482" t="str">
            <v>S665-18-33</v>
          </cell>
          <cell r="D482">
            <v>0.78</v>
          </cell>
          <cell r="E482" t="str">
            <v>Guard Toso</v>
          </cell>
          <cell r="I482" t="str">
            <v>15 days at monthly satement</v>
          </cell>
          <cell r="J482" t="str">
            <v>Ex-Factory</v>
          </cell>
          <cell r="K482" t="str">
            <v>Refer to Quotation Record by Ella Chan</v>
          </cell>
        </row>
        <row r="483">
          <cell r="A483">
            <v>476</v>
          </cell>
          <cell r="B483" t="str">
            <v>1210Z0221MH-N0566</v>
          </cell>
          <cell r="C483" t="str">
            <v>B686-11-09</v>
          </cell>
          <cell r="D483">
            <v>0.23</v>
          </cell>
          <cell r="E483" t="str">
            <v>Front Outer Cover</v>
          </cell>
          <cell r="I483" t="str">
            <v>15 days at monthly satement</v>
          </cell>
          <cell r="J483" t="str">
            <v>Ex-Factory</v>
          </cell>
          <cell r="K483" t="str">
            <v>Refer to Quotation Record by Ella Chan</v>
          </cell>
        </row>
        <row r="484">
          <cell r="A484">
            <v>477</v>
          </cell>
          <cell r="B484" t="str">
            <v>1210Z0221MH-N0598</v>
          </cell>
          <cell r="C484" t="str">
            <v>B686-11-10</v>
          </cell>
          <cell r="D484">
            <v>0.23</v>
          </cell>
          <cell r="E484" t="str">
            <v>Front Outer Cover</v>
          </cell>
          <cell r="I484" t="str">
            <v>15 days at monthly satement</v>
          </cell>
          <cell r="J484" t="str">
            <v>Ex-Factory</v>
          </cell>
          <cell r="K484" t="str">
            <v>Refer to Quotation Record by Ella Chan</v>
          </cell>
        </row>
        <row r="485">
          <cell r="A485">
            <v>478</v>
          </cell>
          <cell r="B485" t="str">
            <v>1210Z0221MH-T0240</v>
          </cell>
          <cell r="C485" t="str">
            <v>B686-11-02</v>
          </cell>
          <cell r="D485">
            <v>0.23</v>
          </cell>
          <cell r="E485" t="str">
            <v>Front Outer Cover (Ivory)</v>
          </cell>
          <cell r="I485" t="str">
            <v>15 days at monthly satement</v>
          </cell>
          <cell r="J485" t="str">
            <v>Ex-Factory</v>
          </cell>
          <cell r="K485" t="str">
            <v>Refer to Quotation Record by Ella Chan</v>
          </cell>
        </row>
        <row r="486">
          <cell r="A486">
            <v>479</v>
          </cell>
          <cell r="B486" t="str">
            <v>1210Z0221MH-V0043</v>
          </cell>
          <cell r="C486" t="str">
            <v>B686-11-01</v>
          </cell>
          <cell r="D486">
            <v>0.23</v>
          </cell>
          <cell r="E486" t="str">
            <v>Front Outer Cover (L. Purple)</v>
          </cell>
          <cell r="I486" t="str">
            <v>15 days at monthly satement</v>
          </cell>
          <cell r="J486" t="str">
            <v>Ex-Factory</v>
          </cell>
          <cell r="K486" t="str">
            <v>Refer to Quotation Record by Ella Chan</v>
          </cell>
        </row>
        <row r="487">
          <cell r="A487">
            <v>480</v>
          </cell>
          <cell r="B487" t="str">
            <v>1210Z0222AH</v>
          </cell>
          <cell r="C487" t="str">
            <v>DF-281</v>
          </cell>
          <cell r="D487">
            <v>0.01</v>
          </cell>
          <cell r="E487" t="str">
            <v>F.O. Cover Set SCW</v>
          </cell>
          <cell r="I487" t="str">
            <v>15 days at monthly satement</v>
          </cell>
          <cell r="J487" t="str">
            <v>Ex-Factory</v>
          </cell>
          <cell r="K487" t="str">
            <v>Quotation 060420 2006-Apr-20</v>
          </cell>
        </row>
        <row r="488">
          <cell r="A488">
            <v>481</v>
          </cell>
          <cell r="B488" t="str">
            <v>1210Z0306BH-BZ054</v>
          </cell>
          <cell r="C488" t="str">
            <v>B686-05-03</v>
          </cell>
          <cell r="D488">
            <v>0.1</v>
          </cell>
          <cell r="E488" t="str">
            <v>Clutch Nut</v>
          </cell>
          <cell r="I488" t="str">
            <v>15 days at monthly satement</v>
          </cell>
          <cell r="J488" t="str">
            <v>Ex-Factory</v>
          </cell>
          <cell r="K488" t="str">
            <v>Refer to Quotation Record by Ella Chan</v>
          </cell>
        </row>
        <row r="489">
          <cell r="A489">
            <v>482</v>
          </cell>
          <cell r="B489" t="str">
            <v>1210Z0306BH-N0224</v>
          </cell>
          <cell r="C489" t="str">
            <v>B686-05-02</v>
          </cell>
          <cell r="D489">
            <v>0.1</v>
          </cell>
          <cell r="E489" t="str">
            <v>Clutch Nut</v>
          </cell>
          <cell r="I489" t="str">
            <v>15 days at monthly satement</v>
          </cell>
          <cell r="J489" t="str">
            <v>Ex-Factory</v>
          </cell>
          <cell r="K489" t="str">
            <v>Refer to Quotation Record by Ella Chan</v>
          </cell>
        </row>
        <row r="490">
          <cell r="A490">
            <v>483</v>
          </cell>
          <cell r="B490" t="str">
            <v>1210Z0306BH-N0566</v>
          </cell>
          <cell r="C490" t="str">
            <v>B686-05-04</v>
          </cell>
          <cell r="D490">
            <v>0.1</v>
          </cell>
          <cell r="E490" t="str">
            <v>Clutch Nut</v>
          </cell>
          <cell r="I490" t="str">
            <v>15 days at monthly satement</v>
          </cell>
          <cell r="J490" t="str">
            <v>Ex-Factory</v>
          </cell>
          <cell r="K490" t="str">
            <v>Refer to Quotation Record by Ella Chan</v>
          </cell>
        </row>
        <row r="491">
          <cell r="A491">
            <v>484</v>
          </cell>
          <cell r="B491" t="str">
            <v>1210Z0306BH-N0598</v>
          </cell>
          <cell r="C491" t="str">
            <v>B686-05-05</v>
          </cell>
          <cell r="D491">
            <v>0.1</v>
          </cell>
          <cell r="E491" t="str">
            <v>Clutch Nut</v>
          </cell>
          <cell r="I491" t="str">
            <v>15 days at monthly satement</v>
          </cell>
          <cell r="J491" t="str">
            <v>Ex-Factory</v>
          </cell>
          <cell r="K491" t="str">
            <v>Refer to Quotation Record by Ella Chan</v>
          </cell>
        </row>
        <row r="492">
          <cell r="A492">
            <v>485</v>
          </cell>
          <cell r="B492" t="str">
            <v>1210Z0316C</v>
          </cell>
          <cell r="C492" t="str">
            <v>DG-890</v>
          </cell>
          <cell r="D492">
            <v>0.04</v>
          </cell>
          <cell r="E492" t="str">
            <v>Rod Setting SCW</v>
          </cell>
          <cell r="I492" t="str">
            <v>15 days at monthly satement</v>
          </cell>
          <cell r="J492" t="str">
            <v>Ex-Factory</v>
          </cell>
          <cell r="K492" t="str">
            <v>Refer to Quotation Record by Ella Chan</v>
          </cell>
        </row>
        <row r="493">
          <cell r="A493">
            <v>486</v>
          </cell>
          <cell r="B493" t="str">
            <v>12D1K1441AH-N0528</v>
          </cell>
          <cell r="C493" t="str">
            <v>B698-08-01</v>
          </cell>
          <cell r="D493">
            <v>0.1</v>
          </cell>
          <cell r="E493" t="str">
            <v>Filter Cover</v>
          </cell>
          <cell r="I493" t="str">
            <v>15 days at monthly satement</v>
          </cell>
          <cell r="J493" t="str">
            <v>Ex-Factory</v>
          </cell>
          <cell r="K493" t="str">
            <v>Refer to Quotation Record by Ella Chan</v>
          </cell>
        </row>
        <row r="494">
          <cell r="A494">
            <v>487</v>
          </cell>
          <cell r="B494" t="str">
            <v>12D1K1759EH</v>
          </cell>
          <cell r="C494" t="str">
            <v>S69818-Y74</v>
          </cell>
          <cell r="D494">
            <v>1.077</v>
          </cell>
          <cell r="E494" t="str">
            <v>Fuse Sub-Assembly</v>
          </cell>
          <cell r="I494" t="str">
            <v>15 days at monthly satement</v>
          </cell>
          <cell r="J494" t="str">
            <v>Ex-Factory</v>
          </cell>
          <cell r="K494" t="str">
            <v>Refer to Quotation Record by Ella Chan</v>
          </cell>
        </row>
        <row r="495">
          <cell r="A495">
            <v>488</v>
          </cell>
          <cell r="B495" t="str">
            <v>12D1K8020ZH</v>
          </cell>
          <cell r="C495" t="str">
            <v>PK-084</v>
          </cell>
          <cell r="D495">
            <v>0.82</v>
          </cell>
          <cell r="E495" t="str">
            <v>Pad Set</v>
          </cell>
          <cell r="I495" t="str">
            <v>15 days at monthly satement</v>
          </cell>
          <cell r="J495" t="str">
            <v>Ex-Factory</v>
          </cell>
          <cell r="K495" t="str">
            <v>Refer to Quotation Record by Ella Chan</v>
          </cell>
        </row>
        <row r="496">
          <cell r="A496">
            <v>489</v>
          </cell>
          <cell r="B496" t="str">
            <v>12D1L1715CH-N0528</v>
          </cell>
          <cell r="C496" t="str">
            <v>S69818-Y40</v>
          </cell>
          <cell r="D496">
            <v>1.2</v>
          </cell>
          <cell r="E496" t="str">
            <v>Grill Set</v>
          </cell>
          <cell r="I496" t="str">
            <v>15 days at monthly satement</v>
          </cell>
          <cell r="J496" t="str">
            <v>Ex-Factory</v>
          </cell>
          <cell r="K496" t="str">
            <v>Refer to Quotation Record by Ella Chan</v>
          </cell>
        </row>
        <row r="497">
          <cell r="A497">
            <v>490</v>
          </cell>
          <cell r="B497" t="str">
            <v>12D1L1730BH-N0528</v>
          </cell>
          <cell r="C497" t="str">
            <v>B698-12-01</v>
          </cell>
          <cell r="D497">
            <v>1.2</v>
          </cell>
          <cell r="E497" t="str">
            <v>Louver</v>
          </cell>
          <cell r="I497" t="str">
            <v>15 days at monthly satement</v>
          </cell>
          <cell r="J497" t="str">
            <v>Ex-Factory</v>
          </cell>
          <cell r="K497" t="str">
            <v>Qu050712-1 2005-Jul-12</v>
          </cell>
        </row>
        <row r="498">
          <cell r="A498">
            <v>491</v>
          </cell>
          <cell r="B498" t="str">
            <v>12D1W8010AH</v>
          </cell>
          <cell r="C498" t="str">
            <v>PH-835</v>
          </cell>
          <cell r="D498">
            <v>0.77</v>
          </cell>
          <cell r="E498" t="str">
            <v>Case</v>
          </cell>
          <cell r="I498" t="str">
            <v>15 days at monthly satement</v>
          </cell>
          <cell r="J498" t="str">
            <v>Ex-Factory</v>
          </cell>
          <cell r="K498" t="str">
            <v>Refer to Quotation Record by Ella Chan</v>
          </cell>
        </row>
        <row r="499">
          <cell r="A499">
            <v>492</v>
          </cell>
          <cell r="B499" t="str">
            <v>12D1W8050CH</v>
          </cell>
          <cell r="C499" t="str">
            <v>PF-720B</v>
          </cell>
          <cell r="D499">
            <v>0.13</v>
          </cell>
          <cell r="E499" t="str">
            <v>Instruction</v>
          </cell>
          <cell r="I499" t="str">
            <v>15 days at monthly satement</v>
          </cell>
          <cell r="J499" t="str">
            <v>Ex-Factory</v>
          </cell>
          <cell r="K499" t="str">
            <v>Refer to Quotation Record by Ella Chan</v>
          </cell>
        </row>
        <row r="500">
          <cell r="A500">
            <v>493</v>
          </cell>
          <cell r="B500" t="str">
            <v>12D1W9001ZH</v>
          </cell>
          <cell r="C500" t="str">
            <v>PE-1113</v>
          </cell>
          <cell r="D500">
            <v>1.4E-2</v>
          </cell>
          <cell r="E500" t="str">
            <v>Pos Label</v>
          </cell>
          <cell r="I500" t="str">
            <v>15 days at monthly satement</v>
          </cell>
          <cell r="J500" t="str">
            <v>Ex-Factory</v>
          </cell>
          <cell r="K500" t="str">
            <v>Refer to Quotation Record by Ella Chan</v>
          </cell>
        </row>
        <row r="501">
          <cell r="A501">
            <v>494</v>
          </cell>
          <cell r="B501" t="str">
            <v>12D2W3310C</v>
          </cell>
          <cell r="C501" t="str">
            <v>S699-18-19</v>
          </cell>
          <cell r="D501">
            <v>0.14100000000000001</v>
          </cell>
          <cell r="E501" t="str">
            <v>Neon Lamp Ass</v>
          </cell>
          <cell r="I501" t="str">
            <v>15 days at monthly satement</v>
          </cell>
          <cell r="J501" t="str">
            <v>Ex-Factory</v>
          </cell>
          <cell r="K501" t="str">
            <v>Refer to Quotation Record by Ella Chan</v>
          </cell>
        </row>
        <row r="502">
          <cell r="A502">
            <v>495</v>
          </cell>
          <cell r="B502" t="str">
            <v>303LH0109ZM</v>
          </cell>
          <cell r="C502" t="str">
            <v>CL-266</v>
          </cell>
          <cell r="D502">
            <v>5.5</v>
          </cell>
          <cell r="E502" t="str">
            <v>Motor (220V)</v>
          </cell>
          <cell r="I502" t="str">
            <v>15 days at monthly satement</v>
          </cell>
          <cell r="J502" t="str">
            <v>Ex-Factory</v>
          </cell>
          <cell r="K502" t="str">
            <v>Refer to Quotation Record by Ella Chan</v>
          </cell>
        </row>
        <row r="503">
          <cell r="A503">
            <v>496</v>
          </cell>
          <cell r="B503" t="str">
            <v>303LH0403ZH-V0043</v>
          </cell>
          <cell r="C503" t="str">
            <v>B686-13-01</v>
          </cell>
          <cell r="D503">
            <v>0.8</v>
          </cell>
          <cell r="E503" t="str">
            <v>Pole (L.Purple)</v>
          </cell>
          <cell r="I503" t="str">
            <v>15 days at monthly satement</v>
          </cell>
          <cell r="J503" t="str">
            <v>Ex-Factory</v>
          </cell>
          <cell r="K503" t="str">
            <v>Refer to Quotation Record by Ella Chan</v>
          </cell>
        </row>
        <row r="504">
          <cell r="A504">
            <v>497</v>
          </cell>
          <cell r="B504" t="str">
            <v>303LH4800ZH</v>
          </cell>
          <cell r="C504" t="str">
            <v>CN-179</v>
          </cell>
          <cell r="D504">
            <v>5.2</v>
          </cell>
          <cell r="E504" t="str">
            <v>Circuit Assy</v>
          </cell>
          <cell r="I504" t="str">
            <v>15 days at monthly satement</v>
          </cell>
          <cell r="J504" t="str">
            <v>Ex-Factory</v>
          </cell>
          <cell r="K504" t="str">
            <v>Refer to Quotation Record by Ella Chan</v>
          </cell>
        </row>
        <row r="505">
          <cell r="A505">
            <v>498</v>
          </cell>
          <cell r="B505" t="str">
            <v>304KH0920AM-K055M</v>
          </cell>
          <cell r="C505" t="str">
            <v>S713A23-Y27</v>
          </cell>
          <cell r="D505">
            <v>0.77400000000000002</v>
          </cell>
          <cell r="E505" t="str">
            <v>Guard Mark Assy</v>
          </cell>
          <cell r="I505" t="str">
            <v>15 days at monthly satement</v>
          </cell>
          <cell r="J505" t="str">
            <v>Ex-Factory</v>
          </cell>
          <cell r="K505" t="str">
            <v>Refer to Quotation Record by Ella Chan</v>
          </cell>
        </row>
        <row r="506">
          <cell r="A506">
            <v>499</v>
          </cell>
          <cell r="B506" t="str">
            <v>304KH0920BH-K055M</v>
          </cell>
          <cell r="C506" t="str">
            <v>S713A23-Y27A</v>
          </cell>
          <cell r="D506">
            <v>0.49</v>
          </cell>
          <cell r="E506" t="str">
            <v>Guard Mark Ass</v>
          </cell>
          <cell r="I506" t="str">
            <v>15 days at monthly satement</v>
          </cell>
          <cell r="J506" t="str">
            <v>Ex-Factory</v>
          </cell>
          <cell r="K506" t="str">
            <v>Refer to Quotation Record by Ella Chan</v>
          </cell>
        </row>
        <row r="507">
          <cell r="A507">
            <v>500</v>
          </cell>
          <cell r="B507" t="str">
            <v>304KH0920BH-K058M</v>
          </cell>
          <cell r="C507" t="str">
            <v>S71323-Y27A</v>
          </cell>
          <cell r="D507">
            <v>0.49</v>
          </cell>
          <cell r="E507" t="str">
            <v>Guard Mark Assy (Gold)</v>
          </cell>
          <cell r="I507" t="str">
            <v>15 days at monthly satement</v>
          </cell>
          <cell r="J507" t="str">
            <v>Ex-Factory</v>
          </cell>
          <cell r="K507" t="str">
            <v>Refer to Quotation Record by Ella Chan</v>
          </cell>
        </row>
        <row r="508">
          <cell r="A508">
            <v>501</v>
          </cell>
          <cell r="B508" t="str">
            <v>304KH0920BH-K066M</v>
          </cell>
          <cell r="C508" t="str">
            <v>S713A23-Y27B</v>
          </cell>
          <cell r="D508">
            <v>0.45</v>
          </cell>
          <cell r="E508" t="str">
            <v>Guard Mark Assy</v>
          </cell>
          <cell r="I508" t="str">
            <v>15 days at monthly satement</v>
          </cell>
          <cell r="J508" t="str">
            <v>Ex-Factory</v>
          </cell>
          <cell r="K508" t="str">
            <v>Refer to Quotation Record by Ella Chan</v>
          </cell>
        </row>
        <row r="509">
          <cell r="A509">
            <v>502</v>
          </cell>
          <cell r="B509" t="str">
            <v>304KH0920BM-K058M</v>
          </cell>
          <cell r="C509" t="str">
            <v>S71323-Y27</v>
          </cell>
          <cell r="D509">
            <v>0.77400000000000002</v>
          </cell>
          <cell r="E509" t="str">
            <v>Guard Mark Ass</v>
          </cell>
          <cell r="I509" t="str">
            <v>15 days at monthly satement</v>
          </cell>
          <cell r="J509" t="str">
            <v>Ex-Factory</v>
          </cell>
          <cell r="K509" t="str">
            <v>Refer to Quotation Record by Ella Chan</v>
          </cell>
        </row>
        <row r="510">
          <cell r="A510">
            <v>503</v>
          </cell>
          <cell r="B510" t="str">
            <v>304KH0940AH-N0596</v>
          </cell>
          <cell r="C510" t="str">
            <v>S71323-Y30</v>
          </cell>
          <cell r="D510">
            <v>0.18</v>
          </cell>
          <cell r="E510" t="str">
            <v>Filter Body</v>
          </cell>
          <cell r="I510" t="str">
            <v>15 days at monthly satement</v>
          </cell>
          <cell r="J510" t="str">
            <v>Ex-Factory</v>
          </cell>
          <cell r="K510" t="str">
            <v>Refer to Quotation Record by Ella Chan</v>
          </cell>
        </row>
        <row r="511">
          <cell r="A511">
            <v>504</v>
          </cell>
          <cell r="B511" t="str">
            <v>304KH0941ZH</v>
          </cell>
          <cell r="C511" t="str">
            <v>B712-02-03</v>
          </cell>
          <cell r="D511">
            <v>0.17</v>
          </cell>
          <cell r="E511" t="str">
            <v>Filter</v>
          </cell>
          <cell r="I511" t="str">
            <v>15 days at monthly satement</v>
          </cell>
          <cell r="J511" t="str">
            <v>Ex-Factory</v>
          </cell>
          <cell r="K511" t="str">
            <v>Refer to Quotation Record by Ella Chan</v>
          </cell>
        </row>
        <row r="512">
          <cell r="A512">
            <v>505</v>
          </cell>
          <cell r="B512" t="str">
            <v>307JC0901ZC-N0554</v>
          </cell>
          <cell r="C512" t="str">
            <v>FD-083</v>
          </cell>
          <cell r="D512">
            <v>1.39</v>
          </cell>
          <cell r="E512" t="str">
            <v>Front Guard</v>
          </cell>
          <cell r="I512" t="str">
            <v>15 days at monthly satement</v>
          </cell>
          <cell r="J512" t="str">
            <v>Ex-Factory</v>
          </cell>
          <cell r="K512" t="str">
            <v>Refer to Quotation Record by Ella Chan</v>
          </cell>
        </row>
        <row r="513">
          <cell r="A513">
            <v>506</v>
          </cell>
          <cell r="B513" t="str">
            <v>30C1P0807AM</v>
          </cell>
          <cell r="C513" t="str">
            <v>B686-15-02</v>
          </cell>
          <cell r="D513">
            <v>0.2</v>
          </cell>
          <cell r="E513" t="str">
            <v>Spinner</v>
          </cell>
          <cell r="F513">
            <v>1000</v>
          </cell>
          <cell r="G513" t="str">
            <v>Malaysia</v>
          </cell>
          <cell r="I513" t="str">
            <v>15 days at monthly satement</v>
          </cell>
          <cell r="J513" t="str">
            <v>Ex-Factory</v>
          </cell>
          <cell r="K513" t="str">
            <v>Quotation 060909 2006-Sep-08</v>
          </cell>
        </row>
        <row r="514">
          <cell r="A514">
            <v>507</v>
          </cell>
          <cell r="B514" t="str">
            <v>30C1P0807DH-B0183</v>
          </cell>
          <cell r="C514" t="str">
            <v>B686-15-02</v>
          </cell>
          <cell r="D514">
            <v>0.14000000000000001</v>
          </cell>
          <cell r="E514" t="str">
            <v>Spinner</v>
          </cell>
          <cell r="I514" t="str">
            <v>15 days at monthly satement</v>
          </cell>
          <cell r="J514" t="str">
            <v>Ex-Factory</v>
          </cell>
          <cell r="K514" t="str">
            <v>Refer to Quotation Record by Ella Chan</v>
          </cell>
        </row>
        <row r="515">
          <cell r="A515">
            <v>508</v>
          </cell>
          <cell r="B515" t="str">
            <v>30C1P0807DH-B0378</v>
          </cell>
          <cell r="C515" t="str">
            <v>B686-15-08</v>
          </cell>
          <cell r="D515">
            <v>0.14000000000000001</v>
          </cell>
          <cell r="E515" t="str">
            <v>Spinner</v>
          </cell>
          <cell r="I515" t="str">
            <v>15 days at monthly satement</v>
          </cell>
          <cell r="J515" t="str">
            <v>Ex-Factory</v>
          </cell>
          <cell r="K515" t="str">
            <v>Refer to Quotation Record by Ella Chan</v>
          </cell>
        </row>
        <row r="516">
          <cell r="A516">
            <v>509</v>
          </cell>
          <cell r="B516" t="str">
            <v>30C1P0807DH-G0263</v>
          </cell>
          <cell r="C516" t="str">
            <v>B686-15-07</v>
          </cell>
          <cell r="D516">
            <v>0.14000000000000001</v>
          </cell>
          <cell r="E516" t="str">
            <v>Spinner</v>
          </cell>
          <cell r="I516" t="str">
            <v>15 days at monthly satement</v>
          </cell>
          <cell r="J516" t="str">
            <v>Ex-Factory</v>
          </cell>
          <cell r="K516" t="str">
            <v>Refer to Quotation Record by Ella Chan</v>
          </cell>
        </row>
        <row r="517">
          <cell r="A517">
            <v>510</v>
          </cell>
          <cell r="B517" t="str">
            <v>30C1P0807DH-N0999</v>
          </cell>
          <cell r="C517" t="str">
            <v>B686-15-01</v>
          </cell>
          <cell r="D517">
            <v>0.14000000000000001</v>
          </cell>
          <cell r="E517" t="str">
            <v>Spinner</v>
          </cell>
          <cell r="I517" t="str">
            <v>15 days at monthly satement</v>
          </cell>
          <cell r="J517" t="str">
            <v>Ex-Factory</v>
          </cell>
          <cell r="K517" t="str">
            <v>Refer to Quotation Record by Ella Chan</v>
          </cell>
        </row>
        <row r="518">
          <cell r="A518">
            <v>511</v>
          </cell>
          <cell r="B518" t="str">
            <v>30C1P0807DH-T0215</v>
          </cell>
          <cell r="C518" t="str">
            <v>B686-15-06</v>
          </cell>
          <cell r="D518">
            <v>0.17</v>
          </cell>
          <cell r="E518" t="str">
            <v>Spinner</v>
          </cell>
          <cell r="I518" t="str">
            <v>15 days at monthly satement</v>
          </cell>
          <cell r="J518" t="str">
            <v>Ex-Factory</v>
          </cell>
          <cell r="K518" t="str">
            <v>Refer to Quotation Record by Ella Chan</v>
          </cell>
        </row>
        <row r="519">
          <cell r="A519">
            <v>512</v>
          </cell>
          <cell r="B519" t="str">
            <v>30S1M0220AH-BZ054</v>
          </cell>
          <cell r="C519" t="str">
            <v>B686-01-01</v>
          </cell>
          <cell r="D519">
            <v>0.14000000000000001</v>
          </cell>
          <cell r="E519" t="str">
            <v>Guard Set Nut</v>
          </cell>
          <cell r="I519" t="str">
            <v>15 days at monthly satement</v>
          </cell>
          <cell r="J519" t="str">
            <v>Ex-Factory</v>
          </cell>
        </row>
        <row r="520">
          <cell r="A520">
            <v>513</v>
          </cell>
          <cell r="B520" t="str">
            <v>30S1M0220AH-N0224</v>
          </cell>
          <cell r="C520" t="str">
            <v>B686-01-02</v>
          </cell>
          <cell r="D520">
            <v>0.2</v>
          </cell>
          <cell r="E520" t="str">
            <v>Guard Set Nut</v>
          </cell>
          <cell r="I520" t="str">
            <v>15 days at monthly satement</v>
          </cell>
          <cell r="J520" t="str">
            <v>Ex-Factory</v>
          </cell>
          <cell r="K520" t="str">
            <v>Refer to Quotation Record by Ella Chan</v>
          </cell>
        </row>
        <row r="521">
          <cell r="A521">
            <v>514</v>
          </cell>
          <cell r="B521" t="str">
            <v>30S1M0220AH-N0566</v>
          </cell>
          <cell r="C521" t="str">
            <v>B686-01-05</v>
          </cell>
          <cell r="D521">
            <v>0.14000000000000001</v>
          </cell>
          <cell r="E521" t="str">
            <v>Guard Set Nut</v>
          </cell>
          <cell r="I521" t="str">
            <v>15 days at monthly satement</v>
          </cell>
          <cell r="J521" t="str">
            <v>Ex-Factory</v>
          </cell>
          <cell r="K521" t="str">
            <v>Refer to Quotation Record by Ella Chan</v>
          </cell>
        </row>
        <row r="522">
          <cell r="A522">
            <v>515</v>
          </cell>
          <cell r="B522" t="str">
            <v>30S1M0220AH-N0598</v>
          </cell>
          <cell r="C522" t="str">
            <v>B686-01-06</v>
          </cell>
          <cell r="D522">
            <v>0.14000000000000001</v>
          </cell>
          <cell r="E522" t="str">
            <v>Guard Set Nut</v>
          </cell>
          <cell r="I522" t="str">
            <v>15 days at monthly satement</v>
          </cell>
          <cell r="J522" t="str">
            <v>Ex-Factory</v>
          </cell>
        </row>
        <row r="523">
          <cell r="A523">
            <v>516</v>
          </cell>
          <cell r="B523" t="str">
            <v>30T1F0437BH</v>
          </cell>
          <cell r="C523" t="str">
            <v>DG-894</v>
          </cell>
          <cell r="D523">
            <v>0.05</v>
          </cell>
          <cell r="E523" t="str">
            <v>Yoke Set Screw</v>
          </cell>
          <cell r="I523" t="str">
            <v>15 days at monthly satement</v>
          </cell>
          <cell r="J523" t="str">
            <v>Ex-Factory</v>
          </cell>
          <cell r="K523" t="str">
            <v>Quotation on 2006-May-05</v>
          </cell>
        </row>
        <row r="524">
          <cell r="A524">
            <v>517</v>
          </cell>
          <cell r="B524" t="str">
            <v>30T1K0504EH</v>
          </cell>
          <cell r="C524" t="str">
            <v>B732-06-01</v>
          </cell>
          <cell r="D524">
            <v>0.15</v>
          </cell>
          <cell r="E524" t="str">
            <v>Holding Plate</v>
          </cell>
          <cell r="I524" t="str">
            <v>15 days at monthly satement</v>
          </cell>
          <cell r="J524" t="str">
            <v>Ex-Factory</v>
          </cell>
          <cell r="K524" t="str">
            <v>Quotation 060606 2006-Jun-06</v>
          </cell>
        </row>
        <row r="525">
          <cell r="A525">
            <v>518</v>
          </cell>
          <cell r="B525" t="str">
            <v>30T1K0542BH</v>
          </cell>
          <cell r="C525" t="str">
            <v>FW-270</v>
          </cell>
          <cell r="D525">
            <v>0.3</v>
          </cell>
          <cell r="E525" t="str">
            <v>Angle Adjust Spring</v>
          </cell>
          <cell r="I525" t="str">
            <v>15 days at monthly satement</v>
          </cell>
          <cell r="J525" t="str">
            <v>Ex-Factory</v>
          </cell>
        </row>
        <row r="526">
          <cell r="A526">
            <v>519</v>
          </cell>
          <cell r="B526" t="str">
            <v>403UZ0501BH-N0566</v>
          </cell>
          <cell r="C526" t="str">
            <v>B732-04-01</v>
          </cell>
          <cell r="D526">
            <v>0.38</v>
          </cell>
          <cell r="E526" t="str">
            <v>Knee Joint</v>
          </cell>
          <cell r="I526" t="str">
            <v>15 days at monthly satement</v>
          </cell>
          <cell r="J526" t="str">
            <v>Ex-Factory</v>
          </cell>
          <cell r="K526" t="str">
            <v>Refer to Quotation Record by Ella Chan</v>
          </cell>
        </row>
        <row r="527">
          <cell r="A527">
            <v>520</v>
          </cell>
          <cell r="B527" t="str">
            <v>405UH0920ZM-NM007</v>
          </cell>
          <cell r="C527" t="str">
            <v>S71323-Y27B</v>
          </cell>
          <cell r="D527">
            <v>0.5</v>
          </cell>
          <cell r="E527" t="str">
            <v>Guard Mark Ass</v>
          </cell>
          <cell r="I527" t="str">
            <v>15 days at monthly satement</v>
          </cell>
          <cell r="J527" t="str">
            <v>Ex-Factory</v>
          </cell>
          <cell r="K527" t="str">
            <v>Refer to Quotation Record by Ella Chan</v>
          </cell>
        </row>
        <row r="528">
          <cell r="A528">
            <v>521</v>
          </cell>
          <cell r="B528" t="str">
            <v>407MS0920ZH-K077M</v>
          </cell>
          <cell r="C528" t="str">
            <v>S76723-Y27</v>
          </cell>
          <cell r="D528">
            <v>0.5</v>
          </cell>
          <cell r="E528" t="str">
            <v>Guard Mark Ass</v>
          </cell>
          <cell r="F528">
            <v>500</v>
          </cell>
          <cell r="G528" t="str">
            <v>Malaysia</v>
          </cell>
          <cell r="I528" t="str">
            <v>15 days at monthly satement</v>
          </cell>
          <cell r="J528" t="str">
            <v>Ex-Factory</v>
          </cell>
          <cell r="K528" t="str">
            <v>15-06/60/061102</v>
          </cell>
        </row>
        <row r="529">
          <cell r="A529">
            <v>522</v>
          </cell>
          <cell r="B529" t="str">
            <v>407MS0920ZH-K078M</v>
          </cell>
          <cell r="C529" t="str">
            <v>S76723-Y27B</v>
          </cell>
          <cell r="D529">
            <v>0.5</v>
          </cell>
          <cell r="E529" t="str">
            <v>Guard Mark Ass</v>
          </cell>
          <cell r="F529">
            <v>500</v>
          </cell>
          <cell r="G529" t="str">
            <v>Malaysia</v>
          </cell>
          <cell r="I529" t="str">
            <v>15 days at monthly satement</v>
          </cell>
          <cell r="J529" t="str">
            <v>Ex-Factory</v>
          </cell>
          <cell r="K529" t="str">
            <v>15-06/60/061102</v>
          </cell>
        </row>
        <row r="530">
          <cell r="A530">
            <v>523</v>
          </cell>
          <cell r="B530" t="str">
            <v>407MS0920ZH-K088M</v>
          </cell>
          <cell r="C530" t="str">
            <v>S76723-Y27A</v>
          </cell>
          <cell r="D530">
            <v>0.5</v>
          </cell>
          <cell r="E530" t="str">
            <v>Guard Mark Ass</v>
          </cell>
          <cell r="F530">
            <v>500</v>
          </cell>
          <cell r="G530" t="str">
            <v>Malaysia</v>
          </cell>
          <cell r="I530" t="str">
            <v>15 days at monthly satement</v>
          </cell>
          <cell r="J530" t="str">
            <v>Ex-Factory</v>
          </cell>
          <cell r="K530" t="str">
            <v>15-06/60/061102</v>
          </cell>
        </row>
        <row r="531">
          <cell r="A531">
            <v>524</v>
          </cell>
          <cell r="B531" t="str">
            <v>407MS0920ZH-K089M</v>
          </cell>
          <cell r="C531" t="str">
            <v>S76723-Y27C</v>
          </cell>
          <cell r="D531">
            <v>0.5</v>
          </cell>
          <cell r="E531" t="str">
            <v>Guard Mark Ass</v>
          </cell>
          <cell r="F531">
            <v>500</v>
          </cell>
          <cell r="G531" t="str">
            <v>Malaysia</v>
          </cell>
          <cell r="I531" t="str">
            <v>15 days at monthly satement</v>
          </cell>
          <cell r="J531" t="str">
            <v>Ex-Factory</v>
          </cell>
          <cell r="K531" t="str">
            <v>15-06/60/061102</v>
          </cell>
        </row>
        <row r="532">
          <cell r="A532">
            <v>525</v>
          </cell>
          <cell r="B532" t="str">
            <v>5KBLZ0001ZH-B0388</v>
          </cell>
          <cell r="C532" t="str">
            <v>PE-1705</v>
          </cell>
          <cell r="D532">
            <v>0.3</v>
          </cell>
          <cell r="E532" t="str">
            <v>Meiban</v>
          </cell>
          <cell r="I532" t="str">
            <v>15 days at monthly satement</v>
          </cell>
          <cell r="J532" t="str">
            <v>Ex-Factory</v>
          </cell>
          <cell r="K532" t="str">
            <v>Refer to Quotation Record by Ella Chan</v>
          </cell>
        </row>
        <row r="533">
          <cell r="A533">
            <v>526</v>
          </cell>
          <cell r="B533" t="str">
            <v>5KBLZ0001ZH-N0579</v>
          </cell>
          <cell r="C533" t="str">
            <v>PE-1706</v>
          </cell>
          <cell r="D533">
            <v>0.3</v>
          </cell>
          <cell r="E533" t="str">
            <v>Meiban</v>
          </cell>
          <cell r="I533" t="str">
            <v>15 days at monthly satement</v>
          </cell>
          <cell r="J533" t="str">
            <v>Ex-Factory</v>
          </cell>
          <cell r="K533" t="str">
            <v>Refer to Quotation Record by Ella Chan</v>
          </cell>
        </row>
        <row r="534">
          <cell r="A534">
            <v>527</v>
          </cell>
          <cell r="B534" t="str">
            <v>5KBLZ0001ZH-N0618</v>
          </cell>
          <cell r="C534" t="str">
            <v>PE-1709</v>
          </cell>
          <cell r="D534">
            <v>0.3</v>
          </cell>
          <cell r="E534" t="str">
            <v>Meiban</v>
          </cell>
          <cell r="I534" t="str">
            <v>15 days at monthly satement</v>
          </cell>
          <cell r="J534" t="str">
            <v>Ex-Factory</v>
          </cell>
          <cell r="K534" t="str">
            <v>Refer to Quotation Record by Ella Chan</v>
          </cell>
        </row>
        <row r="535">
          <cell r="A535">
            <v>528</v>
          </cell>
          <cell r="B535" t="str">
            <v>5KBLZ0001ZH-R0256</v>
          </cell>
          <cell r="C535" t="str">
            <v>PE-1707</v>
          </cell>
          <cell r="D535">
            <v>0.3</v>
          </cell>
          <cell r="E535" t="str">
            <v>Meiban</v>
          </cell>
          <cell r="I535" t="str">
            <v>15 days at monthly satement</v>
          </cell>
          <cell r="J535" t="str">
            <v>Ex-Factory</v>
          </cell>
          <cell r="K535" t="str">
            <v>Refer to Quotation Record by Ella Chan</v>
          </cell>
        </row>
        <row r="536">
          <cell r="A536">
            <v>529</v>
          </cell>
          <cell r="B536" t="str">
            <v>5KBLZ0001ZH-R0259</v>
          </cell>
          <cell r="C536" t="str">
            <v>PE-1708</v>
          </cell>
          <cell r="D536">
            <v>0.3</v>
          </cell>
          <cell r="E536" t="str">
            <v>Meiban</v>
          </cell>
          <cell r="I536" t="str">
            <v>15 days at monthly satement</v>
          </cell>
          <cell r="J536" t="str">
            <v>Ex-Factory</v>
          </cell>
          <cell r="K536" t="str">
            <v>Refer to Quotation Record by Ella Chan</v>
          </cell>
        </row>
        <row r="537">
          <cell r="A537">
            <v>530</v>
          </cell>
          <cell r="B537" t="str">
            <v>5KBLZ0006ZH-B0388</v>
          </cell>
          <cell r="C537" t="str">
            <v>PE-1672</v>
          </cell>
          <cell r="D537">
            <v>0.1</v>
          </cell>
          <cell r="E537" t="str">
            <v>Notice Label B</v>
          </cell>
          <cell r="I537" t="str">
            <v>15 days at monthly satement</v>
          </cell>
          <cell r="J537" t="str">
            <v>Ex-Factory</v>
          </cell>
          <cell r="K537" t="str">
            <v>Refer to Quotation Record by Ella Chan</v>
          </cell>
        </row>
        <row r="538">
          <cell r="A538">
            <v>531</v>
          </cell>
          <cell r="B538" t="str">
            <v>5KBLZ0006ZH-N0579</v>
          </cell>
          <cell r="C538" t="str">
            <v>PE-1671</v>
          </cell>
          <cell r="D538">
            <v>0.1</v>
          </cell>
          <cell r="E538" t="str">
            <v>Notice Label B</v>
          </cell>
          <cell r="I538" t="str">
            <v>15 days at monthly satement</v>
          </cell>
          <cell r="J538" t="str">
            <v>Ex-Factory</v>
          </cell>
          <cell r="K538" t="str">
            <v>Refer to Quotation Record by Ella Chan</v>
          </cell>
        </row>
        <row r="539">
          <cell r="A539">
            <v>532</v>
          </cell>
          <cell r="B539" t="str">
            <v>5KBLZ0006ZH-N0618</v>
          </cell>
          <cell r="C539" t="str">
            <v>PE-1674</v>
          </cell>
          <cell r="D539">
            <v>0.1</v>
          </cell>
          <cell r="E539" t="str">
            <v>Notice Label B</v>
          </cell>
          <cell r="I539" t="str">
            <v>15 days at monthly satement</v>
          </cell>
          <cell r="J539" t="str">
            <v>Ex-Factory</v>
          </cell>
          <cell r="K539" t="str">
            <v>Refer to Quotation Record by Ella Chan</v>
          </cell>
        </row>
        <row r="540">
          <cell r="A540">
            <v>533</v>
          </cell>
          <cell r="B540" t="str">
            <v>5KBLZ0006ZH-R0256</v>
          </cell>
          <cell r="C540" t="str">
            <v>PE-1673</v>
          </cell>
          <cell r="D540">
            <v>0.1</v>
          </cell>
          <cell r="E540" t="str">
            <v>Notice Label B</v>
          </cell>
          <cell r="I540" t="str">
            <v>15 days at monthly satement</v>
          </cell>
          <cell r="J540" t="str">
            <v>Ex-Factory</v>
          </cell>
          <cell r="K540" t="str">
            <v>Refer to Quotation Record by Ella Chan</v>
          </cell>
        </row>
        <row r="541">
          <cell r="A541">
            <v>534</v>
          </cell>
          <cell r="B541" t="str">
            <v>5KBLZ0006ZH-R0259</v>
          </cell>
          <cell r="C541" t="str">
            <v>PE-1675</v>
          </cell>
          <cell r="D541">
            <v>0.1</v>
          </cell>
          <cell r="E541" t="str">
            <v>Notice Label B</v>
          </cell>
          <cell r="I541" t="str">
            <v>15 days at monthly satement</v>
          </cell>
          <cell r="J541" t="str">
            <v>Ex-Factory</v>
          </cell>
          <cell r="K541" t="str">
            <v>Refer to Quotation Record by Ella Chan</v>
          </cell>
        </row>
        <row r="542">
          <cell r="A542">
            <v>535</v>
          </cell>
          <cell r="B542" t="str">
            <v>5KBLZ0008ZH-B0388</v>
          </cell>
          <cell r="C542" t="str">
            <v>PE-1677</v>
          </cell>
          <cell r="D542">
            <v>0.1</v>
          </cell>
          <cell r="E542" t="str">
            <v>Notice Label D</v>
          </cell>
          <cell r="I542" t="str">
            <v>15 days at monthly satement</v>
          </cell>
          <cell r="J542" t="str">
            <v>Ex-Factory</v>
          </cell>
          <cell r="K542" t="str">
            <v>Refer to Quotation Record by Ella Chan</v>
          </cell>
        </row>
        <row r="543">
          <cell r="A543">
            <v>536</v>
          </cell>
          <cell r="B543" t="str">
            <v>5KBLZ0008ZH-N0579</v>
          </cell>
          <cell r="C543" t="str">
            <v>PE-1676</v>
          </cell>
          <cell r="D543">
            <v>0.1</v>
          </cell>
          <cell r="E543" t="str">
            <v>Notice Label D</v>
          </cell>
          <cell r="I543" t="str">
            <v>15 days at monthly satement</v>
          </cell>
          <cell r="J543" t="str">
            <v>Ex-Factory</v>
          </cell>
          <cell r="K543" t="str">
            <v>Refer to Quotation Record by Ella Chan</v>
          </cell>
        </row>
        <row r="544">
          <cell r="A544">
            <v>537</v>
          </cell>
          <cell r="B544" t="str">
            <v>5KBLZ0008ZH-N0618</v>
          </cell>
          <cell r="C544" t="str">
            <v>PE-1679</v>
          </cell>
          <cell r="D544">
            <v>0.1</v>
          </cell>
          <cell r="E544" t="str">
            <v>Notice Label D</v>
          </cell>
          <cell r="I544" t="str">
            <v>15 days at monthly satement</v>
          </cell>
          <cell r="J544" t="str">
            <v>Ex-Factory</v>
          </cell>
          <cell r="K544" t="str">
            <v>Refer to Quotation Record by Ella Chan</v>
          </cell>
        </row>
        <row r="545">
          <cell r="A545">
            <v>538</v>
          </cell>
          <cell r="B545" t="str">
            <v>5KBLZ0008ZH-R0256</v>
          </cell>
          <cell r="C545" t="str">
            <v>PE-1678</v>
          </cell>
          <cell r="D545">
            <v>0.1</v>
          </cell>
          <cell r="E545" t="str">
            <v>Notice Label D</v>
          </cell>
          <cell r="I545" t="str">
            <v>15 days at monthly satement</v>
          </cell>
          <cell r="J545" t="str">
            <v>Ex-Factory</v>
          </cell>
          <cell r="K545" t="str">
            <v>Refer to Quotation Record by Ella Chan</v>
          </cell>
        </row>
        <row r="546">
          <cell r="A546">
            <v>539</v>
          </cell>
          <cell r="B546" t="str">
            <v>5KBLZ0008ZH-R0259</v>
          </cell>
          <cell r="C546" t="str">
            <v>PE-1680</v>
          </cell>
          <cell r="D546">
            <v>0.1</v>
          </cell>
          <cell r="E546" t="str">
            <v>Notice Label D</v>
          </cell>
          <cell r="I546" t="str">
            <v>15 days at monthly satement</v>
          </cell>
          <cell r="J546" t="str">
            <v>Ex-Factory</v>
          </cell>
          <cell r="K546" t="str">
            <v>Refer to Quotation Record by Ella Chan</v>
          </cell>
        </row>
        <row r="547">
          <cell r="A547">
            <v>540</v>
          </cell>
          <cell r="B547" t="str">
            <v>5KBLZ0090ZH-B0388</v>
          </cell>
          <cell r="C547" t="str">
            <v>PE-1682</v>
          </cell>
          <cell r="D547">
            <v>0.1</v>
          </cell>
          <cell r="E547" t="str">
            <v>Chuui Label C</v>
          </cell>
          <cell r="I547" t="str">
            <v>15 days at monthly satement</v>
          </cell>
          <cell r="J547" t="str">
            <v>Ex-Factory</v>
          </cell>
          <cell r="K547" t="str">
            <v>Refer to Quotation Record by Ella Chan</v>
          </cell>
        </row>
        <row r="548">
          <cell r="A548">
            <v>541</v>
          </cell>
          <cell r="B548" t="str">
            <v>5KBLZ0090ZH-N0579</v>
          </cell>
          <cell r="C548" t="str">
            <v>PE-1681</v>
          </cell>
          <cell r="D548">
            <v>0.1</v>
          </cell>
          <cell r="E548" t="str">
            <v>Chuui Label C</v>
          </cell>
          <cell r="I548" t="str">
            <v>15 days at monthly satement</v>
          </cell>
          <cell r="J548" t="str">
            <v>Ex-Factory</v>
          </cell>
          <cell r="K548" t="str">
            <v>Refer to Quotation Record by Ella Chan</v>
          </cell>
        </row>
        <row r="549">
          <cell r="A549">
            <v>542</v>
          </cell>
          <cell r="B549" t="str">
            <v>5KBLZ0090ZH-N0618</v>
          </cell>
          <cell r="C549" t="str">
            <v>PE-1684</v>
          </cell>
          <cell r="D549">
            <v>0.1</v>
          </cell>
          <cell r="E549" t="str">
            <v>Chuui Label C</v>
          </cell>
          <cell r="I549" t="str">
            <v>15 days at monthly satement</v>
          </cell>
          <cell r="J549" t="str">
            <v>Ex-Factory</v>
          </cell>
          <cell r="K549" t="str">
            <v>Refer to Quotation Record by Ella Chan</v>
          </cell>
        </row>
        <row r="550">
          <cell r="A550">
            <v>543</v>
          </cell>
          <cell r="B550" t="str">
            <v>5KBLZ0090ZH-R0256</v>
          </cell>
          <cell r="C550" t="str">
            <v>PE-1683</v>
          </cell>
          <cell r="D550">
            <v>0.1</v>
          </cell>
          <cell r="E550" t="str">
            <v>Chuui Label C</v>
          </cell>
          <cell r="I550" t="str">
            <v>15 days at monthly satement</v>
          </cell>
          <cell r="J550" t="str">
            <v>Ex-Factory</v>
          </cell>
          <cell r="K550" t="str">
            <v>Refer to Quotation Record by Ella Chan</v>
          </cell>
        </row>
        <row r="551">
          <cell r="A551">
            <v>544</v>
          </cell>
          <cell r="B551" t="str">
            <v>5KBLZ0090ZH-R0259</v>
          </cell>
          <cell r="C551" t="str">
            <v>PE-1685</v>
          </cell>
          <cell r="D551">
            <v>0.1</v>
          </cell>
          <cell r="E551" t="str">
            <v>Chuui Label C</v>
          </cell>
          <cell r="I551" t="str">
            <v>15 days at monthly satement</v>
          </cell>
          <cell r="J551" t="str">
            <v>Ex-Factory</v>
          </cell>
          <cell r="K551" t="str">
            <v>Refer to Quotation Record by Ella Chan</v>
          </cell>
        </row>
        <row r="552">
          <cell r="A552">
            <v>545</v>
          </cell>
          <cell r="B552" t="str">
            <v>5KBLZ0120AH-B0388</v>
          </cell>
          <cell r="C552" t="str">
            <v>S746D18-Y26</v>
          </cell>
          <cell r="D552">
            <v>2.37</v>
          </cell>
          <cell r="E552" t="str">
            <v>Front Panel Ass</v>
          </cell>
          <cell r="I552" t="str">
            <v>15 days at monthly satement</v>
          </cell>
          <cell r="J552" t="str">
            <v>Ex-Factory</v>
          </cell>
          <cell r="K552" t="str">
            <v>Refer to Quotation Record by Ella Chan</v>
          </cell>
        </row>
        <row r="553">
          <cell r="A553">
            <v>546</v>
          </cell>
          <cell r="B553" t="str">
            <v>5KBLZ0120AH-N0579</v>
          </cell>
          <cell r="C553" t="str">
            <v>S746C18-Y26</v>
          </cell>
          <cell r="D553">
            <v>2.37</v>
          </cell>
          <cell r="E553" t="str">
            <v>Front Panel Ass</v>
          </cell>
          <cell r="I553" t="str">
            <v>15 days at monthly satement</v>
          </cell>
          <cell r="J553" t="str">
            <v>Ex-Factory</v>
          </cell>
          <cell r="K553" t="str">
            <v>Refer to Quotation Record by Ella Chan</v>
          </cell>
        </row>
        <row r="554">
          <cell r="A554">
            <v>547</v>
          </cell>
          <cell r="B554" t="str">
            <v>5KBLZ0120AH-N0618</v>
          </cell>
          <cell r="C554" t="str">
            <v>S746F18-Y26</v>
          </cell>
          <cell r="D554">
            <v>2.37</v>
          </cell>
          <cell r="E554" t="str">
            <v>Front Panel Ass</v>
          </cell>
          <cell r="I554" t="str">
            <v>15 days at monthly satement</v>
          </cell>
          <cell r="J554" t="str">
            <v>Ex-Factory</v>
          </cell>
          <cell r="K554" t="str">
            <v>Refer to Quotation Record by Ella Chan</v>
          </cell>
        </row>
        <row r="555">
          <cell r="A555">
            <v>548</v>
          </cell>
          <cell r="B555" t="str">
            <v>5KBLZ0120DH-R0256</v>
          </cell>
          <cell r="C555" t="str">
            <v>S746E18-Y26</v>
          </cell>
          <cell r="D555">
            <v>2.37</v>
          </cell>
          <cell r="E555" t="str">
            <v>Front Panel Ass</v>
          </cell>
          <cell r="I555" t="str">
            <v>15 days at monthly satement</v>
          </cell>
          <cell r="J555" t="str">
            <v>Ex-Factory</v>
          </cell>
          <cell r="K555" t="str">
            <v>Refer to Quotation Record by Ella Chan</v>
          </cell>
        </row>
        <row r="556">
          <cell r="A556">
            <v>549</v>
          </cell>
          <cell r="B556" t="str">
            <v>5KBLZ0120DH-R0259</v>
          </cell>
          <cell r="C556" t="str">
            <v>S746G18-Y26</v>
          </cell>
          <cell r="D556">
            <v>2.37</v>
          </cell>
          <cell r="E556" t="str">
            <v>Front Panel Ass</v>
          </cell>
          <cell r="I556" t="str">
            <v>15 days at monthly satement</v>
          </cell>
          <cell r="J556" t="str">
            <v>Ex-Factory</v>
          </cell>
          <cell r="K556" t="str">
            <v>Refer to Quotation Record by Ella Chan</v>
          </cell>
        </row>
        <row r="557">
          <cell r="A557">
            <v>550</v>
          </cell>
          <cell r="B557" t="str">
            <v>5KBLZ0122AH-SB148</v>
          </cell>
          <cell r="C557" t="str">
            <v>PE-1695</v>
          </cell>
          <cell r="D557">
            <v>0.1</v>
          </cell>
          <cell r="E557" t="str">
            <v>Front Panel Sheet</v>
          </cell>
          <cell r="I557" t="str">
            <v>15 days at monthly satement</v>
          </cell>
          <cell r="J557" t="str">
            <v>Ex-Factory</v>
          </cell>
          <cell r="K557" t="str">
            <v>Refer to Quotation Record by Ella Chan</v>
          </cell>
        </row>
        <row r="558">
          <cell r="A558">
            <v>551</v>
          </cell>
          <cell r="B558" t="str">
            <v>5KBLZ0122BH-SN239</v>
          </cell>
          <cell r="C558" t="str">
            <v>PE-1696</v>
          </cell>
          <cell r="D558">
            <v>0.1</v>
          </cell>
          <cell r="E558" t="str">
            <v>Front Panel Sheet</v>
          </cell>
          <cell r="I558" t="str">
            <v>15 days at monthly satement</v>
          </cell>
          <cell r="J558" t="str">
            <v>Ex-Factory</v>
          </cell>
          <cell r="K558" t="str">
            <v>Refer to Quotation Record by Ella Chan</v>
          </cell>
        </row>
        <row r="559">
          <cell r="A559">
            <v>552</v>
          </cell>
          <cell r="B559" t="str">
            <v>5KBLZ0122BH-SR208</v>
          </cell>
          <cell r="C559" t="str">
            <v>PE-1698</v>
          </cell>
          <cell r="D559">
            <v>0.1</v>
          </cell>
          <cell r="E559" t="str">
            <v>Front Panel Sheet</v>
          </cell>
          <cell r="I559" t="str">
            <v>15 days at monthly satement</v>
          </cell>
          <cell r="J559" t="str">
            <v>Ex-Factory</v>
          </cell>
          <cell r="K559" t="str">
            <v>Refer to Quotation Record by Ella Chan</v>
          </cell>
        </row>
        <row r="560">
          <cell r="A560">
            <v>553</v>
          </cell>
          <cell r="B560" t="str">
            <v>5KBLZ0122ZH-SN240</v>
          </cell>
          <cell r="C560" t="str">
            <v>PE-1699</v>
          </cell>
          <cell r="D560">
            <v>0.1</v>
          </cell>
          <cell r="E560" t="str">
            <v>Front Panel Sheet</v>
          </cell>
          <cell r="I560" t="str">
            <v>15 days at monthly satement</v>
          </cell>
          <cell r="J560" t="str">
            <v>Ex-Factory</v>
          </cell>
          <cell r="K560" t="str">
            <v>Refer to Quotation Record by Ella Chan</v>
          </cell>
        </row>
        <row r="561">
          <cell r="A561">
            <v>554</v>
          </cell>
          <cell r="B561" t="str">
            <v>5KBLZ0122ZH-SR207</v>
          </cell>
          <cell r="C561" t="str">
            <v>PE-1697</v>
          </cell>
          <cell r="D561">
            <v>0.1</v>
          </cell>
          <cell r="E561" t="str">
            <v>Front Panel Sheet</v>
          </cell>
          <cell r="I561" t="str">
            <v>15 days at monthly satement</v>
          </cell>
          <cell r="J561" t="str">
            <v>Ex-Factory</v>
          </cell>
          <cell r="K561" t="str">
            <v>Refer to Quotation Record by Ella Chan</v>
          </cell>
        </row>
        <row r="562">
          <cell r="A562">
            <v>555</v>
          </cell>
          <cell r="B562" t="str">
            <v>5KBLZ0133ZH-B0388</v>
          </cell>
          <cell r="C562" t="str">
            <v>PE-1700</v>
          </cell>
          <cell r="D562">
            <v>1.1000000000000001</v>
          </cell>
          <cell r="E562" t="str">
            <v>Switch Panel</v>
          </cell>
          <cell r="I562" t="str">
            <v>15 days at monthly satement</v>
          </cell>
          <cell r="J562" t="str">
            <v>Ex-Factory</v>
          </cell>
          <cell r="K562" t="str">
            <v>Refer to Quotation Record by Ella Chan</v>
          </cell>
        </row>
        <row r="563">
          <cell r="A563">
            <v>556</v>
          </cell>
          <cell r="B563" t="str">
            <v>5KBLZ0133ZH-N0579</v>
          </cell>
          <cell r="C563" t="str">
            <v>PE-1701</v>
          </cell>
          <cell r="D563">
            <v>1.1000000000000001</v>
          </cell>
          <cell r="E563" t="str">
            <v>Switch Panel</v>
          </cell>
          <cell r="I563" t="str">
            <v>15 days at monthly satement</v>
          </cell>
          <cell r="J563" t="str">
            <v>Ex-Factory</v>
          </cell>
          <cell r="K563" t="str">
            <v>Refer to Quotation Record by Ella Chan</v>
          </cell>
        </row>
        <row r="564">
          <cell r="A564">
            <v>557</v>
          </cell>
          <cell r="B564" t="str">
            <v>5KBLZ0133ZH-N0618</v>
          </cell>
          <cell r="C564" t="str">
            <v>PE-1704</v>
          </cell>
          <cell r="D564">
            <v>1.1000000000000001</v>
          </cell>
          <cell r="E564" t="str">
            <v>Switch Panel</v>
          </cell>
          <cell r="I564" t="str">
            <v>15 days at monthly satement</v>
          </cell>
          <cell r="J564" t="str">
            <v>Ex-Factory</v>
          </cell>
          <cell r="K564" t="str">
            <v>Refer to Quotation Record by Ella Chan</v>
          </cell>
        </row>
        <row r="565">
          <cell r="A565">
            <v>558</v>
          </cell>
          <cell r="B565" t="str">
            <v>5KBLZ0133ZH-R0256</v>
          </cell>
          <cell r="C565" t="str">
            <v>PE-1702</v>
          </cell>
          <cell r="D565">
            <v>1.1000000000000001</v>
          </cell>
          <cell r="E565" t="str">
            <v>Switch Panel</v>
          </cell>
          <cell r="I565" t="str">
            <v>15 days at monthly satement</v>
          </cell>
          <cell r="J565" t="str">
            <v>Ex-Factory</v>
          </cell>
          <cell r="K565" t="str">
            <v>Refer to Quotation Record by Ella Chan</v>
          </cell>
        </row>
        <row r="566">
          <cell r="A566">
            <v>559</v>
          </cell>
          <cell r="B566" t="str">
            <v>5KBLZ0133ZH-R0259</v>
          </cell>
          <cell r="C566" t="str">
            <v>PE-1703</v>
          </cell>
          <cell r="D566">
            <v>1.1000000000000001</v>
          </cell>
          <cell r="E566" t="str">
            <v>Switch Panel</v>
          </cell>
          <cell r="I566" t="str">
            <v>15 days at monthly satement</v>
          </cell>
          <cell r="J566" t="str">
            <v>Ex-Factory</v>
          </cell>
          <cell r="K566" t="str">
            <v>Refer to Quotation Record by Ella Chan</v>
          </cell>
        </row>
        <row r="567">
          <cell r="A567">
            <v>560</v>
          </cell>
          <cell r="B567" t="str">
            <v>5KBLZ0307DH-B0388</v>
          </cell>
          <cell r="C567" t="str">
            <v>S746D18-Y18</v>
          </cell>
          <cell r="D567">
            <v>1.5</v>
          </cell>
          <cell r="E567" t="str">
            <v>Switch Box Ass</v>
          </cell>
          <cell r="I567" t="str">
            <v>15 days at monthly satement</v>
          </cell>
          <cell r="J567" t="str">
            <v>Ex-Factory</v>
          </cell>
          <cell r="K567" t="str">
            <v>Refer to Quotation Record by Ella Chan</v>
          </cell>
        </row>
        <row r="568">
          <cell r="A568">
            <v>561</v>
          </cell>
          <cell r="B568" t="str">
            <v>5KBLZ0307DH-N0579</v>
          </cell>
          <cell r="C568" t="str">
            <v>S746C18-Y18</v>
          </cell>
          <cell r="D568">
            <v>1.5</v>
          </cell>
          <cell r="E568" t="str">
            <v>Switch Box Ass</v>
          </cell>
          <cell r="I568" t="str">
            <v>15 days at monthly satement</v>
          </cell>
          <cell r="J568" t="str">
            <v>Ex-Factory</v>
          </cell>
          <cell r="K568" t="str">
            <v>Refer to Quotation Record by Ella Chan</v>
          </cell>
        </row>
        <row r="569">
          <cell r="A569">
            <v>562</v>
          </cell>
          <cell r="B569" t="str">
            <v>5KBLZ0307DH-N0618</v>
          </cell>
          <cell r="C569" t="str">
            <v>S746F18-Y18</v>
          </cell>
          <cell r="D569">
            <v>1.5</v>
          </cell>
          <cell r="E569" t="str">
            <v>Switch Box Ass</v>
          </cell>
          <cell r="I569" t="str">
            <v>15 days at monthly satement</v>
          </cell>
          <cell r="J569" t="str">
            <v>Ex-Factory</v>
          </cell>
          <cell r="K569" t="str">
            <v>Refer to Quotation Record by Ella Chan</v>
          </cell>
        </row>
        <row r="570">
          <cell r="A570">
            <v>563</v>
          </cell>
          <cell r="B570" t="str">
            <v>5KBLZ0307DH-R0256</v>
          </cell>
          <cell r="C570" t="str">
            <v>S746E18-Y18</v>
          </cell>
          <cell r="D570">
            <v>1.5</v>
          </cell>
          <cell r="E570" t="str">
            <v>Switch Box Ass</v>
          </cell>
          <cell r="I570" t="str">
            <v>15 days at monthly satement</v>
          </cell>
          <cell r="J570" t="str">
            <v>Ex-Factory</v>
          </cell>
          <cell r="K570" t="str">
            <v>Refer to Quotation Record by Ella Chan</v>
          </cell>
        </row>
        <row r="571">
          <cell r="A571">
            <v>564</v>
          </cell>
          <cell r="B571" t="str">
            <v>5KBLZ0307DH-R0259</v>
          </cell>
          <cell r="C571" t="str">
            <v>S746G18-Y18</v>
          </cell>
          <cell r="D571">
            <v>1.5</v>
          </cell>
          <cell r="E571" t="str">
            <v>Switch Box Ass</v>
          </cell>
          <cell r="I571" t="str">
            <v>15 days at monthly satement</v>
          </cell>
          <cell r="J571" t="str">
            <v>Ex-Factory</v>
          </cell>
          <cell r="K571" t="str">
            <v>Refer to Quotation Record by Ella Chan</v>
          </cell>
        </row>
        <row r="572">
          <cell r="A572">
            <v>565</v>
          </cell>
          <cell r="B572" t="str">
            <v>5KLE20001ZH-N0566</v>
          </cell>
          <cell r="C572" t="str">
            <v>PE-2122</v>
          </cell>
          <cell r="D572">
            <v>0.51</v>
          </cell>
          <cell r="E572" t="str">
            <v>Meiban</v>
          </cell>
          <cell r="I572" t="str">
            <v>15 days at monthly satement</v>
          </cell>
          <cell r="J572" t="str">
            <v>Ex-Factory</v>
          </cell>
          <cell r="K572" t="str">
            <v>Refer to Quotation Record by Ella Chan</v>
          </cell>
        </row>
        <row r="573">
          <cell r="A573">
            <v>566</v>
          </cell>
          <cell r="B573" t="str">
            <v>5KLE20120ZH-B0385</v>
          </cell>
          <cell r="C573" t="str">
            <v>S777B18-Y26</v>
          </cell>
          <cell r="D573">
            <v>3.21</v>
          </cell>
          <cell r="E573" t="str">
            <v>Front Panel Ass</v>
          </cell>
          <cell r="I573" t="str">
            <v>15 days at monthly satement</v>
          </cell>
          <cell r="J573" t="str">
            <v>Ex-Factory</v>
          </cell>
          <cell r="K573" t="str">
            <v>Refer to Quotation Record by Ella Chan</v>
          </cell>
        </row>
        <row r="574">
          <cell r="A574">
            <v>567</v>
          </cell>
          <cell r="B574" t="str">
            <v>5KLE20133ZH-N0566</v>
          </cell>
          <cell r="C574" t="str">
            <v>PE-2100</v>
          </cell>
          <cell r="D574">
            <v>1.23</v>
          </cell>
          <cell r="E574" t="str">
            <v>Switch Panel</v>
          </cell>
          <cell r="I574" t="str">
            <v>15 days at monthly satement</v>
          </cell>
          <cell r="J574" t="str">
            <v>Ex-Factory</v>
          </cell>
          <cell r="K574" t="str">
            <v>Refer to Quotation Record by Ella Chan</v>
          </cell>
        </row>
        <row r="575">
          <cell r="A575">
            <v>568</v>
          </cell>
          <cell r="B575" t="str">
            <v>5KLE20307ZH-N0566</v>
          </cell>
          <cell r="C575" t="str">
            <v>S777B18-Y18</v>
          </cell>
          <cell r="D575">
            <v>1.51</v>
          </cell>
          <cell r="E575" t="str">
            <v>Switch Box Ass</v>
          </cell>
          <cell r="I575" t="str">
            <v>15 days at monthly satement</v>
          </cell>
          <cell r="J575" t="str">
            <v>Ex-Factory</v>
          </cell>
          <cell r="K575" t="str">
            <v>Refer to Quotation Record by Ella Chan</v>
          </cell>
        </row>
        <row r="576">
          <cell r="A576">
            <v>569</v>
          </cell>
          <cell r="B576" t="str">
            <v>5KLE28770ZH</v>
          </cell>
          <cell r="C576" t="str">
            <v>PF-901</v>
          </cell>
          <cell r="D576">
            <v>0.32</v>
          </cell>
          <cell r="E576" t="str">
            <v>Torisetsu</v>
          </cell>
          <cell r="I576" t="str">
            <v>15 days at monthly satement</v>
          </cell>
          <cell r="J576" t="str">
            <v>Ex-Factory</v>
          </cell>
          <cell r="K576" t="str">
            <v>Refer to Quotation Record by Ella Chan</v>
          </cell>
        </row>
        <row r="577">
          <cell r="A577">
            <v>570</v>
          </cell>
          <cell r="B577" t="str">
            <v>5KLE30001ZH N0566</v>
          </cell>
          <cell r="C577" t="str">
            <v>PE-2467</v>
          </cell>
          <cell r="D577">
            <v>1</v>
          </cell>
          <cell r="E577" t="str">
            <v>MEIBAN</v>
          </cell>
          <cell r="I577" t="str">
            <v>15 days at monthly satement</v>
          </cell>
          <cell r="J577" t="str">
            <v>Ex-Factory</v>
          </cell>
          <cell r="K577" t="str">
            <v>15-06/60/061011</v>
          </cell>
        </row>
        <row r="578">
          <cell r="A578">
            <v>571</v>
          </cell>
          <cell r="B578" t="str">
            <v>5KLE30120BH N0566</v>
          </cell>
          <cell r="C578" t="str">
            <v>S818B-18-26</v>
          </cell>
          <cell r="D578">
            <v>5</v>
          </cell>
          <cell r="E578" t="str">
            <v>FRONT PANEL ASS</v>
          </cell>
          <cell r="I578" t="str">
            <v>15 days at monthly satement</v>
          </cell>
          <cell r="J578" t="str">
            <v>Ex-Factory</v>
          </cell>
          <cell r="K578" t="str">
            <v>15-06/60/061011</v>
          </cell>
        </row>
        <row r="579">
          <cell r="A579">
            <v>572</v>
          </cell>
          <cell r="B579" t="str">
            <v>5KLE30133ZH N0566</v>
          </cell>
          <cell r="C579" t="str">
            <v>PE-2453</v>
          </cell>
          <cell r="D579">
            <v>2.6</v>
          </cell>
          <cell r="E579" t="str">
            <v>SWITCH PANEL</v>
          </cell>
          <cell r="I579" t="str">
            <v>15 days at monthly satement</v>
          </cell>
          <cell r="J579" t="str">
            <v>Ex-Factory</v>
          </cell>
          <cell r="K579" t="str">
            <v>15-06/60/061011</v>
          </cell>
        </row>
        <row r="580">
          <cell r="A580">
            <v>573</v>
          </cell>
          <cell r="B580" t="str">
            <v>5KLE30307BH N0566</v>
          </cell>
          <cell r="C580" t="str">
            <v>S818B-18-18</v>
          </cell>
          <cell r="D580">
            <v>1.6</v>
          </cell>
          <cell r="E580" t="str">
            <v>SWITCH BOX ASS</v>
          </cell>
          <cell r="I580" t="str">
            <v>15 days at monthly satement</v>
          </cell>
          <cell r="J580" t="str">
            <v>Ex-Factory</v>
          </cell>
          <cell r="K580" t="str">
            <v>15-06/60/061008</v>
          </cell>
        </row>
        <row r="581">
          <cell r="A581">
            <v>574</v>
          </cell>
          <cell r="B581" t="str">
            <v>5KLE31200ZH</v>
          </cell>
          <cell r="C581" t="str">
            <v>MH-047</v>
          </cell>
          <cell r="D581">
            <v>8</v>
          </cell>
          <cell r="E581" t="str">
            <v>CORD ASS</v>
          </cell>
          <cell r="I581" t="str">
            <v>15 days at monthly satement</v>
          </cell>
          <cell r="J581" t="str">
            <v>Ex-Factory</v>
          </cell>
          <cell r="K581" t="str">
            <v>15-06/60/061011</v>
          </cell>
        </row>
        <row r="582">
          <cell r="A582">
            <v>575</v>
          </cell>
          <cell r="B582" t="str">
            <v>5KLE38770ZH</v>
          </cell>
          <cell r="C582" t="str">
            <v>PF-970</v>
          </cell>
          <cell r="D582">
            <v>0.33</v>
          </cell>
          <cell r="E582" t="str">
            <v>TORISETSU</v>
          </cell>
          <cell r="I582" t="str">
            <v>15 days at monthly satement</v>
          </cell>
          <cell r="J582" t="str">
            <v>Ex-Factory</v>
          </cell>
          <cell r="K582" t="str">
            <v>Quotation 060606</v>
          </cell>
        </row>
        <row r="583">
          <cell r="A583">
            <v>576</v>
          </cell>
          <cell r="B583" t="str">
            <v>5KLV70001ZH-N0566/7KLV70001ZH-N0566</v>
          </cell>
          <cell r="C583" t="str">
            <v>PE-1644</v>
          </cell>
          <cell r="D583">
            <v>0.3</v>
          </cell>
          <cell r="E583" t="str">
            <v>Meiban</v>
          </cell>
          <cell r="I583" t="str">
            <v>15 days at monthly satement</v>
          </cell>
          <cell r="J583" t="str">
            <v>Ex-Factory</v>
          </cell>
          <cell r="K583" t="str">
            <v>Refer to Quotation Record by Ella Chan</v>
          </cell>
        </row>
        <row r="584">
          <cell r="A584">
            <v>577</v>
          </cell>
          <cell r="B584" t="str">
            <v>5KLV70120ZH-B0385</v>
          </cell>
          <cell r="C584" t="str">
            <v>S746B18-Y26</v>
          </cell>
          <cell r="D584">
            <v>2.1</v>
          </cell>
          <cell r="E584" t="str">
            <v>Front Panel Ass</v>
          </cell>
          <cell r="I584" t="str">
            <v>15 days at monthly satement</v>
          </cell>
          <cell r="J584" t="str">
            <v>Ex-Factory</v>
          </cell>
          <cell r="K584" t="str">
            <v>Refer to Quotation Record by Ella Chan</v>
          </cell>
        </row>
        <row r="585">
          <cell r="A585">
            <v>578</v>
          </cell>
          <cell r="B585" t="str">
            <v>5KLV70122AH-B0385</v>
          </cell>
          <cell r="C585" t="str">
            <v>B746-38-01</v>
          </cell>
          <cell r="D585">
            <v>0.1</v>
          </cell>
          <cell r="E585" t="str">
            <v>Front Panel Sheet</v>
          </cell>
          <cell r="I585" t="str">
            <v>15 days at monthly satement</v>
          </cell>
          <cell r="J585" t="str">
            <v>Ex-Factory</v>
          </cell>
          <cell r="K585" t="str">
            <v>Refer to Quotation Record by Ella Chan</v>
          </cell>
        </row>
        <row r="586">
          <cell r="A586">
            <v>579</v>
          </cell>
          <cell r="B586" t="str">
            <v>5KLV70133ZH-N0566</v>
          </cell>
          <cell r="C586" t="str">
            <v>PE-1605</v>
          </cell>
          <cell r="D586">
            <v>1.1000000000000001</v>
          </cell>
          <cell r="E586" t="str">
            <v>Switch Panel</v>
          </cell>
          <cell r="I586" t="str">
            <v>15 days at monthly satement</v>
          </cell>
          <cell r="J586" t="str">
            <v>Ex-Factory</v>
          </cell>
          <cell r="K586" t="str">
            <v>Refer to Quotation Record by Ella Chan</v>
          </cell>
        </row>
        <row r="587">
          <cell r="A587">
            <v>580</v>
          </cell>
          <cell r="B587" t="str">
            <v>5KLV70307BH-N0566</v>
          </cell>
          <cell r="C587" t="str">
            <v>S746B18-Y18</v>
          </cell>
          <cell r="D587">
            <v>1.34</v>
          </cell>
          <cell r="E587" t="str">
            <v>Switch Box Ass</v>
          </cell>
          <cell r="I587" t="str">
            <v>15 days at monthly satement</v>
          </cell>
          <cell r="J587" t="str">
            <v>Ex-Factory</v>
          </cell>
          <cell r="K587" t="str">
            <v>Refer to Quotation Record by Ella Chan</v>
          </cell>
        </row>
        <row r="588">
          <cell r="A588">
            <v>581</v>
          </cell>
          <cell r="B588" t="str">
            <v>5KLV70601ZH-G0264</v>
          </cell>
          <cell r="C588" t="str">
            <v>S746B18-Y13A</v>
          </cell>
          <cell r="D588">
            <v>1.47</v>
          </cell>
          <cell r="E588" t="str">
            <v>Tank</v>
          </cell>
          <cell r="I588" t="str">
            <v>15 days at monthly satement</v>
          </cell>
          <cell r="J588" t="str">
            <v>Ex-Factory</v>
          </cell>
          <cell r="K588" t="str">
            <v>Refer to Quotation Record by Ella Chan</v>
          </cell>
        </row>
        <row r="589">
          <cell r="A589">
            <v>582</v>
          </cell>
          <cell r="B589" t="str">
            <v>5KLV70610BH-G0264</v>
          </cell>
          <cell r="C589" t="str">
            <v>S746B18-Y13</v>
          </cell>
          <cell r="D589">
            <v>1.85</v>
          </cell>
          <cell r="E589" t="str">
            <v>Tank Ass</v>
          </cell>
          <cell r="I589" t="str">
            <v>15 days at monthly satement</v>
          </cell>
          <cell r="J589" t="str">
            <v>Ex-Factory</v>
          </cell>
          <cell r="K589" t="str">
            <v>Refer to Quotation Record by Ella Chan</v>
          </cell>
        </row>
        <row r="590">
          <cell r="A590">
            <v>583</v>
          </cell>
          <cell r="B590" t="str">
            <v>5KLV71200AH</v>
          </cell>
          <cell r="C590" t="str">
            <v>MH-028</v>
          </cell>
          <cell r="D590">
            <v>0.95</v>
          </cell>
          <cell r="E590" t="str">
            <v>Cord Ass</v>
          </cell>
          <cell r="I590" t="str">
            <v>15 days at monthly satement</v>
          </cell>
          <cell r="J590" t="str">
            <v>Ex-Factory</v>
          </cell>
          <cell r="K590" t="str">
            <v>Refer to Quotation Record by Ella Chan</v>
          </cell>
        </row>
        <row r="591">
          <cell r="A591">
            <v>584</v>
          </cell>
          <cell r="B591" t="str">
            <v>5KLV78770AH</v>
          </cell>
          <cell r="C591" t="str">
            <v>PF-831</v>
          </cell>
          <cell r="D591">
            <v>0.2</v>
          </cell>
          <cell r="E591" t="str">
            <v>Torisetsu</v>
          </cell>
          <cell r="I591" t="str">
            <v>15 days at monthly satement</v>
          </cell>
          <cell r="J591" t="str">
            <v>Ex-Factory</v>
          </cell>
          <cell r="K591" t="str">
            <v>Refer to Quotation Record by Ella Chan</v>
          </cell>
        </row>
        <row r="592">
          <cell r="A592">
            <v>585</v>
          </cell>
          <cell r="B592" t="str">
            <v>5KLXV1200AH</v>
          </cell>
          <cell r="C592" t="str">
            <v>MH-014</v>
          </cell>
          <cell r="D592">
            <v>0.8</v>
          </cell>
          <cell r="E592" t="str">
            <v>Magnet Plug Ass</v>
          </cell>
          <cell r="I592" t="str">
            <v>15 days at monthly satement</v>
          </cell>
          <cell r="J592" t="str">
            <v>Ex-Factory</v>
          </cell>
          <cell r="K592" t="str">
            <v>Qu050511-1, 2005-May-09</v>
          </cell>
        </row>
        <row r="593">
          <cell r="A593">
            <v>586</v>
          </cell>
          <cell r="B593" t="str">
            <v>601ZD0080ZH</v>
          </cell>
          <cell r="C593" t="str">
            <v>PE-2213</v>
          </cell>
          <cell r="D593">
            <v>0.05</v>
          </cell>
          <cell r="E593" t="str">
            <v>HIGH VOLTAGE LABEL</v>
          </cell>
          <cell r="I593" t="str">
            <v>15 days at monthly satement</v>
          </cell>
          <cell r="J593" t="str">
            <v>Ex-Factory</v>
          </cell>
          <cell r="K593" t="str">
            <v>15-06/60/061227</v>
          </cell>
        </row>
        <row r="594">
          <cell r="A594">
            <v>587</v>
          </cell>
          <cell r="B594" t="str">
            <v>601ZD0106ZH</v>
          </cell>
          <cell r="C594" t="str">
            <v>S71118-Y26</v>
          </cell>
          <cell r="D594">
            <v>0.6</v>
          </cell>
          <cell r="E594" t="str">
            <v>FRONT PANEL ASS</v>
          </cell>
          <cell r="I594" t="str">
            <v>15 days at monthly satement</v>
          </cell>
          <cell r="J594" t="str">
            <v>Ex-Factory</v>
          </cell>
        </row>
        <row r="595">
          <cell r="A595">
            <v>588</v>
          </cell>
          <cell r="B595" t="str">
            <v>601ZD0504ZH</v>
          </cell>
          <cell r="C595" t="str">
            <v>S711-30-26A</v>
          </cell>
          <cell r="D595">
            <v>0.7</v>
          </cell>
          <cell r="E595" t="str">
            <v>Tank Panel</v>
          </cell>
          <cell r="G595" t="str">
            <v>Italy</v>
          </cell>
          <cell r="I595" t="str">
            <v>15 days at monthly satement</v>
          </cell>
          <cell r="J595" t="str">
            <v>Ex-Factory</v>
          </cell>
          <cell r="K595" t="str">
            <v>Quotation 051018 2006-Jan-17</v>
          </cell>
        </row>
        <row r="596">
          <cell r="A596">
            <v>589</v>
          </cell>
          <cell r="B596" t="str">
            <v>601ZD0911ZH</v>
          </cell>
          <cell r="C596" t="str">
            <v>CL-348</v>
          </cell>
          <cell r="D596">
            <v>1.88</v>
          </cell>
          <cell r="E596" t="str">
            <v>Shade Pole Motor</v>
          </cell>
          <cell r="G596" t="str">
            <v>Italy</v>
          </cell>
          <cell r="I596" t="str">
            <v>15 days at monthly satement</v>
          </cell>
          <cell r="J596" t="str">
            <v>Ex-Factory</v>
          </cell>
          <cell r="K596" t="str">
            <v>Quotation 051018 2006-Jan-17</v>
          </cell>
        </row>
        <row r="597">
          <cell r="A597">
            <v>590</v>
          </cell>
          <cell r="B597" t="str">
            <v>601ZD1531ZH</v>
          </cell>
          <cell r="C597" t="str">
            <v>CA-155</v>
          </cell>
          <cell r="D597">
            <v>3</v>
          </cell>
          <cell r="E597" t="str">
            <v>HV Unit Assy</v>
          </cell>
          <cell r="G597" t="str">
            <v>Italy</v>
          </cell>
          <cell r="I597" t="str">
            <v>15 days at monthly satement</v>
          </cell>
          <cell r="J597" t="str">
            <v>Ex-Factory</v>
          </cell>
          <cell r="K597" t="str">
            <v>Quotation 051018 2006-Jan-17</v>
          </cell>
        </row>
        <row r="598">
          <cell r="A598">
            <v>591</v>
          </cell>
          <cell r="B598" t="str">
            <v>601ZD4000AH</v>
          </cell>
          <cell r="C598" t="str">
            <v>S711-30-01</v>
          </cell>
          <cell r="D598">
            <v>6.9</v>
          </cell>
          <cell r="E598" t="str">
            <v>Heater Ass</v>
          </cell>
          <cell r="G598" t="str">
            <v>Italy</v>
          </cell>
          <cell r="I598" t="str">
            <v>15 days at monthly satement</v>
          </cell>
          <cell r="J598" t="str">
            <v>Ex-Factory</v>
          </cell>
          <cell r="K598" t="str">
            <v>Quotation 051018 2006-Jan-17</v>
          </cell>
        </row>
        <row r="599">
          <cell r="A599">
            <v>592</v>
          </cell>
          <cell r="B599" t="str">
            <v>601ZH0101AH-N0566</v>
          </cell>
          <cell r="C599" t="str">
            <v>B711-16A-01</v>
          </cell>
          <cell r="D599">
            <v>3.26</v>
          </cell>
          <cell r="E599" t="str">
            <v>Case L Ivory</v>
          </cell>
          <cell r="I599" t="str">
            <v>15 days at monthly satement</v>
          </cell>
          <cell r="J599" t="str">
            <v>Ex-Factory</v>
          </cell>
          <cell r="K599" t="str">
            <v>Refer to Quotation Record by Ella Chan</v>
          </cell>
        </row>
        <row r="600">
          <cell r="A600">
            <v>593</v>
          </cell>
          <cell r="B600" t="str">
            <v>601ZH0103AH-N0566</v>
          </cell>
          <cell r="C600" t="str">
            <v>B711-15A-01</v>
          </cell>
          <cell r="D600">
            <v>3.26</v>
          </cell>
          <cell r="E600" t="str">
            <v>Case R (Ivory)</v>
          </cell>
          <cell r="I600" t="str">
            <v>15 days at monthly satement</v>
          </cell>
          <cell r="J600" t="str">
            <v>Ex-Factory</v>
          </cell>
          <cell r="K600" t="str">
            <v>Refer to Quotation Record by Ella Chan</v>
          </cell>
        </row>
        <row r="601">
          <cell r="A601">
            <v>594</v>
          </cell>
          <cell r="B601" t="str">
            <v>601ZH0106ZH-G0266</v>
          </cell>
          <cell r="C601" t="str">
            <v>S711-18-26</v>
          </cell>
          <cell r="D601">
            <v>1.2</v>
          </cell>
          <cell r="E601" t="str">
            <v>Front Panel Assy</v>
          </cell>
          <cell r="G601" t="str">
            <v>HK</v>
          </cell>
          <cell r="I601" t="str">
            <v>15 days at monthly satement</v>
          </cell>
          <cell r="J601" t="str">
            <v>Ex-Factory</v>
          </cell>
          <cell r="K601" t="str">
            <v>Refer to Quotation Record by Ella Chan</v>
          </cell>
        </row>
        <row r="602">
          <cell r="A602">
            <v>595</v>
          </cell>
          <cell r="B602" t="str">
            <v>601ZH0106ZH-T0249</v>
          </cell>
          <cell r="C602" t="str">
            <v>S711B-18-26</v>
          </cell>
          <cell r="D602">
            <v>1.2</v>
          </cell>
          <cell r="E602" t="str">
            <v>Front Panel Assy (Beige)</v>
          </cell>
          <cell r="I602" t="str">
            <v>15 days at monthly satement</v>
          </cell>
          <cell r="J602" t="str">
            <v>Ex-Factory</v>
          </cell>
          <cell r="K602" t="str">
            <v>Refer to Quotation Record by Ella Chan</v>
          </cell>
        </row>
        <row r="603">
          <cell r="A603">
            <v>596</v>
          </cell>
          <cell r="B603" t="str">
            <v>601ZH0509ZH-Natur</v>
          </cell>
          <cell r="C603" t="str">
            <v>B711-10A-01</v>
          </cell>
          <cell r="D603">
            <v>0.1</v>
          </cell>
          <cell r="E603" t="str">
            <v>Drain Cap</v>
          </cell>
          <cell r="I603" t="str">
            <v>15 days at monthly satement</v>
          </cell>
          <cell r="J603" t="str">
            <v>Ex-Factory</v>
          </cell>
          <cell r="K603" t="str">
            <v>Refer to Quotation Record by Ella Chan</v>
          </cell>
        </row>
        <row r="604">
          <cell r="A604">
            <v>597</v>
          </cell>
          <cell r="B604" t="str">
            <v>601ZH0602ZH-N0566</v>
          </cell>
          <cell r="C604" t="str">
            <v>PE-1742</v>
          </cell>
          <cell r="D604">
            <v>1.1499999999999999</v>
          </cell>
          <cell r="E604" t="str">
            <v>Switch Panel</v>
          </cell>
          <cell r="I604" t="str">
            <v>15 days at monthly satement</v>
          </cell>
          <cell r="J604" t="str">
            <v>Ex-Factory</v>
          </cell>
          <cell r="K604" t="str">
            <v>Refer to Quotation Record by Ella Chan</v>
          </cell>
        </row>
        <row r="605">
          <cell r="A605">
            <v>598</v>
          </cell>
          <cell r="B605" t="str">
            <v>601ZH0801ZH-C</v>
          </cell>
          <cell r="C605" t="str">
            <v>PH-1076</v>
          </cell>
          <cell r="D605">
            <v>1.35</v>
          </cell>
          <cell r="E605" t="str">
            <v>Carton Case (Beige)</v>
          </cell>
          <cell r="I605" t="str">
            <v>15 days at monthly satement</v>
          </cell>
          <cell r="J605" t="str">
            <v>Ex-Factory</v>
          </cell>
          <cell r="K605" t="str">
            <v>Refer to Quotation Record by Ella Chan</v>
          </cell>
        </row>
        <row r="606">
          <cell r="A606">
            <v>599</v>
          </cell>
          <cell r="B606" t="str">
            <v>601ZH0801ZH-G</v>
          </cell>
          <cell r="C606" t="str">
            <v>PH-1075</v>
          </cell>
          <cell r="D606">
            <v>1.35</v>
          </cell>
          <cell r="E606" t="str">
            <v>Carton Case (Green)</v>
          </cell>
          <cell r="I606" t="str">
            <v>15 days at monthly satement</v>
          </cell>
          <cell r="J606" t="str">
            <v>Ex-Factory</v>
          </cell>
          <cell r="K606" t="str">
            <v>Refer to Quotation Record by Ella Chan</v>
          </cell>
        </row>
        <row r="607">
          <cell r="A607">
            <v>600</v>
          </cell>
          <cell r="B607" t="str">
            <v>601ZH08770AH</v>
          </cell>
          <cell r="C607" t="str">
            <v>PF-858</v>
          </cell>
          <cell r="D607">
            <v>0.8</v>
          </cell>
          <cell r="E607" t="str">
            <v>Instruction (Pan)</v>
          </cell>
          <cell r="I607" t="str">
            <v>15 days at monthly satement</v>
          </cell>
          <cell r="J607" t="str">
            <v>Ex-Factory</v>
          </cell>
          <cell r="K607" t="str">
            <v>Refer to Quotation Record by Ella Chan</v>
          </cell>
        </row>
        <row r="608">
          <cell r="A608">
            <v>601</v>
          </cell>
          <cell r="B608" t="str">
            <v>601ZH0911ZH</v>
          </cell>
          <cell r="C608" t="str">
            <v>CL-328</v>
          </cell>
          <cell r="D608">
            <v>2.92</v>
          </cell>
          <cell r="E608" t="str">
            <v>Shade Pole Motor</v>
          </cell>
          <cell r="I608" t="str">
            <v>15 days at monthly satement</v>
          </cell>
          <cell r="J608" t="str">
            <v>Ex-Factory</v>
          </cell>
          <cell r="K608" t="str">
            <v>Refer to Quotation Record by Ella Chan</v>
          </cell>
        </row>
        <row r="609">
          <cell r="A609">
            <v>602</v>
          </cell>
          <cell r="B609" t="str">
            <v>601ZH0922AH</v>
          </cell>
          <cell r="C609" t="str">
            <v>S71148-Y28</v>
          </cell>
          <cell r="D609">
            <v>0.3</v>
          </cell>
          <cell r="E609" t="str">
            <v>STM LEAD ASS</v>
          </cell>
          <cell r="I609" t="str">
            <v>15 days at monthly satement</v>
          </cell>
          <cell r="J609" t="str">
            <v>Ex-Factory</v>
          </cell>
        </row>
        <row r="610">
          <cell r="A610">
            <v>603</v>
          </cell>
          <cell r="B610" t="str">
            <v>601ZH1201ZH</v>
          </cell>
          <cell r="C610" t="str">
            <v>MJ-102</v>
          </cell>
          <cell r="D610">
            <v>1.76</v>
          </cell>
          <cell r="E610" t="str">
            <v>Power Cord</v>
          </cell>
          <cell r="I610" t="str">
            <v>15 days at monthly satement</v>
          </cell>
          <cell r="J610" t="str">
            <v>Ex-Factory</v>
          </cell>
          <cell r="K610" t="str">
            <v>Refer to Quotation Record by Ella Chan</v>
          </cell>
        </row>
        <row r="611">
          <cell r="A611">
            <v>604</v>
          </cell>
          <cell r="B611" t="str">
            <v>601ZH2300DC</v>
          </cell>
          <cell r="C611" t="str">
            <v>CL-352</v>
          </cell>
          <cell r="D611">
            <v>7.8</v>
          </cell>
          <cell r="E611" t="str">
            <v>Motor Ass</v>
          </cell>
          <cell r="G611" t="str">
            <v>Italy</v>
          </cell>
          <cell r="I611" t="str">
            <v>15 days at monthly satement</v>
          </cell>
          <cell r="J611" t="str">
            <v>Ex-Factory</v>
          </cell>
          <cell r="K611" t="str">
            <v>Quotation 051018 2006-Jan-17</v>
          </cell>
        </row>
        <row r="612">
          <cell r="A612">
            <v>605</v>
          </cell>
          <cell r="B612" t="str">
            <v>601ZH2300ZC</v>
          </cell>
          <cell r="C612" t="str">
            <v>CL-352</v>
          </cell>
          <cell r="D612">
            <v>7.1</v>
          </cell>
          <cell r="E612" t="str">
            <v>Motor Ass</v>
          </cell>
          <cell r="I612" t="str">
            <v>15 days at monthly satement</v>
          </cell>
          <cell r="J612" t="str">
            <v>Ex-Factory</v>
          </cell>
          <cell r="K612" t="str">
            <v>Refer to Quotation Record by Ella Chan</v>
          </cell>
        </row>
        <row r="613">
          <cell r="A613">
            <v>606</v>
          </cell>
          <cell r="B613" t="str">
            <v>601ZH3000ZH</v>
          </cell>
          <cell r="C613" t="str">
            <v>CL-326</v>
          </cell>
          <cell r="D613">
            <v>2.38</v>
          </cell>
          <cell r="E613" t="str">
            <v>Timing Motor</v>
          </cell>
          <cell r="G613" t="str">
            <v>Italy</v>
          </cell>
          <cell r="I613" t="str">
            <v>15 days at monthly satement</v>
          </cell>
          <cell r="J613" t="str">
            <v>Ex-Factory</v>
          </cell>
          <cell r="K613" t="str">
            <v>Quotation 051018 2006-Jan-17</v>
          </cell>
        </row>
        <row r="614">
          <cell r="A614">
            <v>607</v>
          </cell>
          <cell r="B614" t="str">
            <v>601ZH3010ZH</v>
          </cell>
          <cell r="C614" t="str">
            <v>CD-475</v>
          </cell>
          <cell r="D614">
            <v>1.3</v>
          </cell>
          <cell r="E614" t="str">
            <v>Condenser</v>
          </cell>
          <cell r="G614" t="str">
            <v>Italy</v>
          </cell>
          <cell r="I614" t="str">
            <v>15 days at monthly satement</v>
          </cell>
          <cell r="J614" t="str">
            <v>Ex-Factory</v>
          </cell>
          <cell r="K614" t="str">
            <v>Quotation 051018 2006-Jan-17</v>
          </cell>
        </row>
        <row r="615">
          <cell r="A615">
            <v>608</v>
          </cell>
          <cell r="B615" t="str">
            <v>601ZH4000BH</v>
          </cell>
          <cell r="C615" t="str">
            <v>S711-48-01</v>
          </cell>
          <cell r="D615">
            <v>6.2</v>
          </cell>
          <cell r="E615" t="str">
            <v>Heater Ass</v>
          </cell>
          <cell r="I615" t="str">
            <v>15 days at monthly satement</v>
          </cell>
          <cell r="J615" t="str">
            <v>Ex-Factory</v>
          </cell>
          <cell r="K615" t="str">
            <v>Refer to Quotation Record by Ella Chan</v>
          </cell>
        </row>
        <row r="616">
          <cell r="A616">
            <v>609</v>
          </cell>
          <cell r="B616" t="str">
            <v>601ZH4800ZH</v>
          </cell>
          <cell r="C616" t="str">
            <v>CN-361</v>
          </cell>
          <cell r="D616">
            <v>13.9</v>
          </cell>
          <cell r="E616" t="str">
            <v>Circuit Assy Set</v>
          </cell>
          <cell r="G616" t="str">
            <v>Italy</v>
          </cell>
          <cell r="I616" t="str">
            <v>15 days at monthly satement</v>
          </cell>
          <cell r="J616" t="str">
            <v>Ex-Factory</v>
          </cell>
          <cell r="K616" t="str">
            <v>Quotation 051018 2006-Jan-17</v>
          </cell>
        </row>
        <row r="617">
          <cell r="A617">
            <v>610</v>
          </cell>
          <cell r="B617" t="str">
            <v>601ZH4800ZH</v>
          </cell>
          <cell r="C617" t="str">
            <v>CN-361</v>
          </cell>
          <cell r="D617">
            <v>13</v>
          </cell>
          <cell r="E617" t="str">
            <v>Circuit Full Set</v>
          </cell>
          <cell r="I617" t="str">
            <v>15 days at monthly satement</v>
          </cell>
          <cell r="J617" t="str">
            <v>Ex-Factory</v>
          </cell>
          <cell r="K617" t="str">
            <v>Refer to Quotation Record by Ella Chan</v>
          </cell>
        </row>
        <row r="618">
          <cell r="A618">
            <v>611</v>
          </cell>
          <cell r="B618" t="str">
            <v>7KLE20001ZH-N0566</v>
          </cell>
          <cell r="C618" t="str">
            <v>PE-2123</v>
          </cell>
          <cell r="D618">
            <v>0.51</v>
          </cell>
          <cell r="E618" t="str">
            <v>Front Panel Sheet</v>
          </cell>
          <cell r="I618" t="str">
            <v>15 days at monthly satement</v>
          </cell>
          <cell r="J618" t="str">
            <v>Ex-Factory</v>
          </cell>
          <cell r="K618" t="str">
            <v>Refer to Quotation Record by Ella Chan</v>
          </cell>
        </row>
        <row r="619">
          <cell r="A619">
            <v>612</v>
          </cell>
          <cell r="B619" t="str">
            <v>7KLE20120ZH-B0385</v>
          </cell>
          <cell r="C619" t="str">
            <v>S778B18-Y26</v>
          </cell>
          <cell r="D619">
            <v>3.88</v>
          </cell>
          <cell r="E619" t="str">
            <v>Front Panel Ass</v>
          </cell>
          <cell r="I619" t="str">
            <v>15 days at monthly satement</v>
          </cell>
          <cell r="J619" t="str">
            <v>Ex-Factory</v>
          </cell>
          <cell r="K619" t="str">
            <v>Refer to Quotation Record by Ella Chan</v>
          </cell>
        </row>
        <row r="620">
          <cell r="A620">
            <v>613</v>
          </cell>
          <cell r="B620" t="str">
            <v>7KLE20120ZH-B0385</v>
          </cell>
          <cell r="C620" t="str">
            <v>S778B18-Y26</v>
          </cell>
          <cell r="D620">
            <v>3.88</v>
          </cell>
          <cell r="E620" t="str">
            <v>Front Panel Ass</v>
          </cell>
          <cell r="I620" t="str">
            <v>15 days at monthly satement</v>
          </cell>
          <cell r="J620" t="str">
            <v>Ex-Factory</v>
          </cell>
          <cell r="K620" t="str">
            <v>Refer to Quotation Record by Ella Chan</v>
          </cell>
        </row>
        <row r="621">
          <cell r="A621">
            <v>614</v>
          </cell>
          <cell r="B621" t="str">
            <v>7KLE20133ZH-N0566</v>
          </cell>
          <cell r="C621" t="str">
            <v>PE-2101</v>
          </cell>
          <cell r="D621">
            <v>1.33</v>
          </cell>
          <cell r="E621" t="str">
            <v>Switch Panel</v>
          </cell>
          <cell r="I621" t="str">
            <v>15 days at monthly satement</v>
          </cell>
          <cell r="J621" t="str">
            <v>Ex-Factory</v>
          </cell>
          <cell r="K621" t="str">
            <v>Refer to Quotation Record by Ella Chan</v>
          </cell>
        </row>
        <row r="622">
          <cell r="A622">
            <v>615</v>
          </cell>
          <cell r="B622" t="str">
            <v>7KLE20307ZH-N0566</v>
          </cell>
          <cell r="C622" t="str">
            <v>S778B18-Y18</v>
          </cell>
          <cell r="D622">
            <v>1.93</v>
          </cell>
          <cell r="E622" t="str">
            <v>Switch Box Ass</v>
          </cell>
          <cell r="I622" t="str">
            <v>15 days at monthly satement</v>
          </cell>
          <cell r="J622" t="str">
            <v>Ex-Factory</v>
          </cell>
          <cell r="K622" t="str">
            <v>Refer to Quotation Record by Ella Chan</v>
          </cell>
        </row>
        <row r="623">
          <cell r="A623">
            <v>616</v>
          </cell>
          <cell r="B623" t="str">
            <v>7KLE30001ZH N0566</v>
          </cell>
          <cell r="C623" t="str">
            <v>PE-2509</v>
          </cell>
          <cell r="D623">
            <v>0.5</v>
          </cell>
          <cell r="E623" t="str">
            <v>MEIBAN</v>
          </cell>
          <cell r="I623" t="str">
            <v>15 days at monthly satement</v>
          </cell>
          <cell r="J623" t="str">
            <v>Ex-Factory</v>
          </cell>
          <cell r="K623" t="str">
            <v>15-06/60/061005</v>
          </cell>
        </row>
        <row r="624">
          <cell r="A624">
            <v>617</v>
          </cell>
          <cell r="B624" t="str">
            <v>7KLE30120AH N0566</v>
          </cell>
          <cell r="C624" t="str">
            <v>S820A18-Y26</v>
          </cell>
          <cell r="D624">
            <v>3.6</v>
          </cell>
          <cell r="E624" t="str">
            <v>FRONT PANEL ASS</v>
          </cell>
          <cell r="I624" t="str">
            <v>15 days at monthly satement</v>
          </cell>
          <cell r="J624" t="str">
            <v>Ex-Factory</v>
          </cell>
          <cell r="K624" t="str">
            <v>15-06/60/061005</v>
          </cell>
        </row>
        <row r="625">
          <cell r="A625">
            <v>618</v>
          </cell>
          <cell r="B625" t="str">
            <v>7KLE30133ZH N0566</v>
          </cell>
          <cell r="C625" t="str">
            <v>PE-2512</v>
          </cell>
          <cell r="D625">
            <v>1.5</v>
          </cell>
          <cell r="E625" t="str">
            <v>SWITCH PANEL</v>
          </cell>
          <cell r="I625" t="str">
            <v>15 days at monthly satement</v>
          </cell>
          <cell r="J625" t="str">
            <v>Ex-Factory</v>
          </cell>
          <cell r="K625" t="str">
            <v>15-06/60/061005</v>
          </cell>
        </row>
        <row r="626">
          <cell r="A626">
            <v>619</v>
          </cell>
          <cell r="B626" t="str">
            <v>7KLE30307BH N0566</v>
          </cell>
          <cell r="C626" t="str">
            <v>S820A18-Y18</v>
          </cell>
          <cell r="D626">
            <v>1.9</v>
          </cell>
          <cell r="E626" t="str">
            <v>SWITCH BOX ASS</v>
          </cell>
          <cell r="I626" t="str">
            <v>15 days at monthly satement</v>
          </cell>
          <cell r="J626" t="str">
            <v>Ex-Factory</v>
          </cell>
          <cell r="K626" t="str">
            <v>15-06/60/061005</v>
          </cell>
        </row>
        <row r="627">
          <cell r="A627">
            <v>620</v>
          </cell>
          <cell r="B627" t="str">
            <v>7KLE30601ZH NATUR-G0264</v>
          </cell>
          <cell r="C627" t="str">
            <v>B820-19-02</v>
          </cell>
          <cell r="D627">
            <v>2.9</v>
          </cell>
          <cell r="E627" t="str">
            <v>TANK</v>
          </cell>
          <cell r="I627" t="str">
            <v>15 days at monthly satement</v>
          </cell>
          <cell r="J627" t="str">
            <v>Ex-Factory</v>
          </cell>
          <cell r="K627" t="str">
            <v>15-06/60/061005</v>
          </cell>
        </row>
        <row r="628">
          <cell r="A628">
            <v>621</v>
          </cell>
          <cell r="B628" t="str">
            <v>7KLE30610AH</v>
          </cell>
          <cell r="C628" t="str">
            <v>S820A-18-13</v>
          </cell>
          <cell r="D628">
            <v>2.54</v>
          </cell>
          <cell r="E628" t="str">
            <v>TANK ASS</v>
          </cell>
          <cell r="I628" t="str">
            <v>15 days at monthly satement</v>
          </cell>
          <cell r="J628" t="str">
            <v>Ex-Factory</v>
          </cell>
          <cell r="K628" t="str">
            <v>15-06/60/061005</v>
          </cell>
        </row>
        <row r="629">
          <cell r="A629">
            <v>622</v>
          </cell>
          <cell r="B629" t="str">
            <v>7KLE31200ZH</v>
          </cell>
          <cell r="C629" t="str">
            <v>MH-050</v>
          </cell>
          <cell r="D629">
            <v>2.2999999999999998</v>
          </cell>
          <cell r="E629" t="str">
            <v>CORD ASS</v>
          </cell>
          <cell r="I629" t="str">
            <v>15 days at monthly satement</v>
          </cell>
          <cell r="J629" t="str">
            <v>Ex-Factory</v>
          </cell>
          <cell r="K629" t="str">
            <v>15-06/60/061005</v>
          </cell>
        </row>
        <row r="630">
          <cell r="A630">
            <v>623</v>
          </cell>
          <cell r="B630" t="str">
            <v>7KLE34920ZH</v>
          </cell>
          <cell r="C630" t="str">
            <v>CN-444</v>
          </cell>
          <cell r="D630">
            <v>15</v>
          </cell>
          <cell r="E630" t="str">
            <v>MAIN CIRCUIT ASSY</v>
          </cell>
          <cell r="I630" t="str">
            <v>15 days at monthly satement</v>
          </cell>
          <cell r="J630" t="str">
            <v>Ex-Factory</v>
          </cell>
          <cell r="K630" t="str">
            <v>15-06/60/061005</v>
          </cell>
        </row>
        <row r="631">
          <cell r="A631">
            <v>624</v>
          </cell>
          <cell r="B631" t="str">
            <v>7KLV0106CH-N0566</v>
          </cell>
          <cell r="C631" t="str">
            <v>B701-09-01</v>
          </cell>
          <cell r="D631">
            <v>0.49</v>
          </cell>
          <cell r="E631" t="str">
            <v>Casing Cover</v>
          </cell>
          <cell r="I631" t="str">
            <v>15 days at monthly satement</v>
          </cell>
          <cell r="J631" t="str">
            <v>Ex-Factory</v>
          </cell>
          <cell r="K631" t="str">
            <v>15-06/60/061225</v>
          </cell>
        </row>
        <row r="632">
          <cell r="A632">
            <v>625</v>
          </cell>
          <cell r="B632" t="str">
            <v>7KLV70120ZH-B0385</v>
          </cell>
          <cell r="C632" t="str">
            <v>S747B18-Y26</v>
          </cell>
          <cell r="D632">
            <v>2.35</v>
          </cell>
          <cell r="E632" t="str">
            <v>Front Panel Ass</v>
          </cell>
          <cell r="I632" t="str">
            <v>15 days at monthly satement</v>
          </cell>
          <cell r="J632" t="str">
            <v>Ex-Factory</v>
          </cell>
          <cell r="K632" t="str">
            <v>Refer to Quotation Record by Ella Chan</v>
          </cell>
        </row>
        <row r="633">
          <cell r="A633">
            <v>626</v>
          </cell>
          <cell r="B633" t="str">
            <v>7KLV70133ZH-N0566</v>
          </cell>
          <cell r="C633" t="str">
            <v>PE-1606</v>
          </cell>
          <cell r="D633">
            <v>1.1000000000000001</v>
          </cell>
          <cell r="E633" t="str">
            <v>Switch Panel</v>
          </cell>
          <cell r="I633" t="str">
            <v>15 days at monthly satement</v>
          </cell>
          <cell r="J633" t="str">
            <v>Ex-Factory</v>
          </cell>
          <cell r="K633" t="str">
            <v>Refer to Quotation Record by Ella Chan</v>
          </cell>
        </row>
        <row r="634">
          <cell r="A634">
            <v>627</v>
          </cell>
          <cell r="B634" t="str">
            <v>7KLV70307BH-N0566</v>
          </cell>
          <cell r="C634" t="str">
            <v>S747B18-Y18</v>
          </cell>
          <cell r="D634">
            <v>1.52</v>
          </cell>
          <cell r="E634" t="str">
            <v>Switch Box Ass</v>
          </cell>
          <cell r="I634" t="str">
            <v>15 days at monthly satement</v>
          </cell>
          <cell r="J634" t="str">
            <v>Ex-Factory</v>
          </cell>
          <cell r="K634" t="str">
            <v>Refer to Quotation Record by Ella Chan</v>
          </cell>
        </row>
        <row r="635">
          <cell r="A635">
            <v>628</v>
          </cell>
          <cell r="B635" t="str">
            <v>7KLV70601DH-G0264</v>
          </cell>
          <cell r="C635" t="str">
            <v>S747B18-Y13A</v>
          </cell>
          <cell r="D635">
            <v>1.75</v>
          </cell>
          <cell r="E635" t="str">
            <v>Tank</v>
          </cell>
          <cell r="I635" t="str">
            <v>15 days at monthly satement</v>
          </cell>
          <cell r="J635" t="str">
            <v>Ex-Factory</v>
          </cell>
          <cell r="K635" t="str">
            <v>Refer to Quotation Record by Ella Chan</v>
          </cell>
        </row>
        <row r="636">
          <cell r="A636">
            <v>629</v>
          </cell>
          <cell r="B636" t="str">
            <v>7KLV70610ZH-G0264</v>
          </cell>
          <cell r="C636" t="str">
            <v>S747B18-Y13</v>
          </cell>
          <cell r="D636">
            <v>3.6</v>
          </cell>
          <cell r="E636" t="str">
            <v>Tank Ass</v>
          </cell>
          <cell r="F636">
            <v>500</v>
          </cell>
          <cell r="I636" t="str">
            <v>15 days at monthly satement</v>
          </cell>
          <cell r="J636" t="str">
            <v>Ex-Factory</v>
          </cell>
          <cell r="K636" t="str">
            <v>15-06/16PESHK-S/080044</v>
          </cell>
        </row>
        <row r="637">
          <cell r="A637">
            <v>630</v>
          </cell>
          <cell r="B637" t="str">
            <v>7KLV71200ZH</v>
          </cell>
          <cell r="C637" t="str">
            <v>MH-029</v>
          </cell>
          <cell r="D637">
            <v>0.97</v>
          </cell>
          <cell r="E637" t="str">
            <v>Cord Ass</v>
          </cell>
          <cell r="I637" t="str">
            <v>15 days at monthly satement</v>
          </cell>
          <cell r="J637" t="str">
            <v>Ex-Factory</v>
          </cell>
          <cell r="K637" t="str">
            <v>Refer to Quotation Record by Ella Chan</v>
          </cell>
        </row>
        <row r="638">
          <cell r="A638">
            <v>631</v>
          </cell>
          <cell r="B638" t="str">
            <v>C301C0800BH-B0185</v>
          </cell>
          <cell r="C638" t="str">
            <v>B686-14-03</v>
          </cell>
          <cell r="D638">
            <v>0.65</v>
          </cell>
          <cell r="E638" t="str">
            <v>Blade (Crystal Blue)</v>
          </cell>
          <cell r="I638" t="str">
            <v>15 days at monthly satement</v>
          </cell>
          <cell r="J638" t="str">
            <v>Ex-Factory</v>
          </cell>
          <cell r="K638" t="str">
            <v>Refer to Quotation Record by Ella Chan</v>
          </cell>
        </row>
        <row r="639">
          <cell r="A639">
            <v>632</v>
          </cell>
          <cell r="B639" t="str">
            <v>C301C0800BH-N0214</v>
          </cell>
          <cell r="C639" t="str">
            <v>S68618-Y14C</v>
          </cell>
          <cell r="D639">
            <v>0.65</v>
          </cell>
          <cell r="E639" t="str">
            <v>Blade (Gray)</v>
          </cell>
          <cell r="I639" t="str">
            <v>15 days at monthly satement</v>
          </cell>
          <cell r="J639" t="str">
            <v>Ex-Factory</v>
          </cell>
          <cell r="K639" t="str">
            <v>Refer to Quotation Record by Ella Chan</v>
          </cell>
        </row>
        <row r="640">
          <cell r="A640">
            <v>633</v>
          </cell>
          <cell r="B640" t="str">
            <v>C301C0800FH-B0185</v>
          </cell>
          <cell r="C640" t="str">
            <v>S68618-Y14E</v>
          </cell>
          <cell r="D640">
            <v>0.65</v>
          </cell>
          <cell r="E640" t="str">
            <v>Blade Crystal Blue</v>
          </cell>
          <cell r="I640" t="str">
            <v>15 days at monthly satement</v>
          </cell>
          <cell r="J640" t="str">
            <v>Ex-Factory</v>
          </cell>
          <cell r="K640" t="str">
            <v>Refer to Quotation Record by Ella Chan</v>
          </cell>
        </row>
        <row r="641">
          <cell r="A641">
            <v>634</v>
          </cell>
          <cell r="B641" t="str">
            <v>C301C0800FH-N0299</v>
          </cell>
          <cell r="C641" t="str">
            <v>S68618-Y14D</v>
          </cell>
          <cell r="D641">
            <v>0.65</v>
          </cell>
          <cell r="E641" t="str">
            <v>Blade (Gray)</v>
          </cell>
          <cell r="I641" t="str">
            <v>15 days at monthly satement</v>
          </cell>
          <cell r="J641" t="str">
            <v>Ex-Factory</v>
          </cell>
          <cell r="K641" t="str">
            <v>Refer to Quotation Record by Ella Chan</v>
          </cell>
        </row>
        <row r="642">
          <cell r="A642">
            <v>635</v>
          </cell>
          <cell r="B642" t="str">
            <v>C301C0801BH-N0299</v>
          </cell>
          <cell r="C642" t="str">
            <v>B686-14-01</v>
          </cell>
          <cell r="D642">
            <v>0.65</v>
          </cell>
          <cell r="E642" t="str">
            <v>Blade</v>
          </cell>
          <cell r="I642" t="str">
            <v>15 days at monthly satement</v>
          </cell>
          <cell r="J642" t="str">
            <v>Ex-Factory</v>
          </cell>
        </row>
        <row r="643">
          <cell r="A643">
            <v>636</v>
          </cell>
          <cell r="B643" t="str">
            <v>C301H0914AH-N0213</v>
          </cell>
          <cell r="C643" t="str">
            <v>B686-16-05</v>
          </cell>
          <cell r="D643">
            <v>0.1</v>
          </cell>
          <cell r="E643" t="str">
            <v>Guard Clip</v>
          </cell>
          <cell r="I643" t="str">
            <v>15 days at monthly satement</v>
          </cell>
          <cell r="J643" t="str">
            <v>Ex-Factory</v>
          </cell>
          <cell r="K643" t="str">
            <v>Refer to Quotation Record by Ella Chan</v>
          </cell>
        </row>
        <row r="644">
          <cell r="A644">
            <v>637</v>
          </cell>
          <cell r="B644" t="str">
            <v>C301H0914CH-Natur</v>
          </cell>
          <cell r="C644" t="str">
            <v>B686-16-03</v>
          </cell>
          <cell r="D644">
            <v>0.1</v>
          </cell>
          <cell r="E644" t="str">
            <v>Guard Clip</v>
          </cell>
          <cell r="I644" t="str">
            <v>15 days at monthly satement</v>
          </cell>
          <cell r="J644" t="str">
            <v>Ex-Factory</v>
          </cell>
          <cell r="K644" t="str">
            <v>Refer to Quotation Record by Ella Chan</v>
          </cell>
        </row>
        <row r="645">
          <cell r="A645">
            <v>638</v>
          </cell>
          <cell r="B645" t="str">
            <v>C301H0930DH-N0118</v>
          </cell>
          <cell r="C645" t="str">
            <v>S68618-Y21C</v>
          </cell>
          <cell r="D645">
            <v>1.04</v>
          </cell>
          <cell r="E645" t="str">
            <v>Guard Ring Ass</v>
          </cell>
          <cell r="I645" t="str">
            <v>15 days at monthly satement</v>
          </cell>
          <cell r="J645" t="str">
            <v>Ex-Factory</v>
          </cell>
          <cell r="K645" t="str">
            <v>Refer to Quotation Record by Ella Chan</v>
          </cell>
        </row>
        <row r="646">
          <cell r="A646">
            <v>639</v>
          </cell>
          <cell r="B646" t="str">
            <v>C301H0930DH-N0213</v>
          </cell>
          <cell r="C646" t="str">
            <v>S68618-Y21D</v>
          </cell>
          <cell r="D646">
            <v>1.04</v>
          </cell>
          <cell r="E646" t="str">
            <v>Guard Ring Ass</v>
          </cell>
          <cell r="I646" t="str">
            <v>15 days at monthly satement</v>
          </cell>
          <cell r="J646" t="str">
            <v>Ex-Factory</v>
          </cell>
          <cell r="K646" t="str">
            <v>Refer to Quotation Record by Ella Chan</v>
          </cell>
        </row>
        <row r="647">
          <cell r="A647">
            <v>640</v>
          </cell>
          <cell r="B647" t="str">
            <v>C301H0930FH-T0215</v>
          </cell>
          <cell r="C647" t="str">
            <v>S68618-Y21E</v>
          </cell>
          <cell r="D647">
            <v>0.8</v>
          </cell>
          <cell r="E647" t="str">
            <v>Guard Ring Assy</v>
          </cell>
          <cell r="H647">
            <v>39780</v>
          </cell>
          <cell r="I647" t="str">
            <v>15 days at monthly satement</v>
          </cell>
          <cell r="J647" t="str">
            <v>Ex-Factory</v>
          </cell>
          <cell r="K647" t="str">
            <v>16-06/16 PESHK-S/080085</v>
          </cell>
        </row>
        <row r="648">
          <cell r="A648">
            <v>641</v>
          </cell>
          <cell r="B648" t="str">
            <v>C301H0930EH-V0043</v>
          </cell>
          <cell r="C648" t="str">
            <v>S68618-Y21F</v>
          </cell>
          <cell r="D648">
            <v>0.4</v>
          </cell>
          <cell r="E648" t="str">
            <v>Guard Ring Assy (L.Purple)</v>
          </cell>
          <cell r="I648" t="str">
            <v>15 days at monthly satement</v>
          </cell>
          <cell r="J648" t="str">
            <v>Ex-Factory</v>
          </cell>
          <cell r="K648" t="str">
            <v>Refer to Quotation Record by Ella Chan</v>
          </cell>
        </row>
        <row r="649">
          <cell r="A649">
            <v>642</v>
          </cell>
          <cell r="B649" t="str">
            <v>C301H0930FH-B0303</v>
          </cell>
          <cell r="C649" t="str">
            <v>S68618-Y21</v>
          </cell>
          <cell r="D649">
            <v>0.8</v>
          </cell>
          <cell r="E649" t="str">
            <v>Guard Ring Ass</v>
          </cell>
          <cell r="I649" t="str">
            <v>15 days at monthly satement</v>
          </cell>
          <cell r="J649" t="str">
            <v>Ex-Factory</v>
          </cell>
          <cell r="K649" t="str">
            <v>Refer to Quotation Record by Ella Chan</v>
          </cell>
        </row>
        <row r="650">
          <cell r="A650">
            <v>643</v>
          </cell>
          <cell r="B650" t="str">
            <v>C301H0930FH-B0397</v>
          </cell>
          <cell r="C650" t="str">
            <v>S766A18-Y21</v>
          </cell>
          <cell r="D650">
            <v>0.9</v>
          </cell>
          <cell r="E650" t="str">
            <v>Guard Ring Ass</v>
          </cell>
          <cell r="I650" t="str">
            <v>15 days at monthly satement</v>
          </cell>
          <cell r="J650" t="str">
            <v>Ex-Factory</v>
          </cell>
          <cell r="K650" t="str">
            <v>Refer to Quotation Record by Ella Chan</v>
          </cell>
        </row>
        <row r="651">
          <cell r="A651">
            <v>644</v>
          </cell>
          <cell r="B651" t="str">
            <v>C301H0930FH-N0566</v>
          </cell>
          <cell r="C651" t="str">
            <v>S71318-Y30</v>
          </cell>
          <cell r="D651">
            <v>0.8</v>
          </cell>
          <cell r="E651" t="str">
            <v>Guard Ring Ass</v>
          </cell>
          <cell r="I651" t="str">
            <v>15 days at monthly satement</v>
          </cell>
          <cell r="J651" t="str">
            <v>Ex-Factory</v>
          </cell>
          <cell r="K651" t="str">
            <v>Refer to Quotation Record by Ella Chan</v>
          </cell>
        </row>
        <row r="652">
          <cell r="A652">
            <v>645</v>
          </cell>
          <cell r="B652" t="str">
            <v>C301H0930FH-N0598</v>
          </cell>
          <cell r="C652" t="str">
            <v>S71518-Y30A</v>
          </cell>
          <cell r="D652">
            <v>0.8</v>
          </cell>
          <cell r="E652" t="str">
            <v>Guard Ring Ass</v>
          </cell>
          <cell r="I652" t="str">
            <v>15 days at monthly satement</v>
          </cell>
          <cell r="J652" t="str">
            <v>Ex-Factory</v>
          </cell>
          <cell r="K652" t="str">
            <v>Refer to Quotation Record by Ella Chan</v>
          </cell>
        </row>
        <row r="653">
          <cell r="A653">
            <v>646</v>
          </cell>
          <cell r="B653" t="str">
            <v>C301H0930FH-T0240</v>
          </cell>
          <cell r="C653" t="str">
            <v>S68648-Y21</v>
          </cell>
          <cell r="D653">
            <v>0.4</v>
          </cell>
          <cell r="E653" t="str">
            <v>Guard Ring Assy (Ivory)</v>
          </cell>
          <cell r="I653" t="str">
            <v>15 days at monthly satement</v>
          </cell>
          <cell r="J653" t="str">
            <v>Ex-Factory</v>
          </cell>
          <cell r="K653" t="str">
            <v>Refer to Quotation Record by Ella Chan</v>
          </cell>
        </row>
        <row r="654">
          <cell r="A654">
            <v>647</v>
          </cell>
          <cell r="B654" t="str">
            <v>C302M0401FH-B0303</v>
          </cell>
          <cell r="C654" t="str">
            <v>B686-10A-02</v>
          </cell>
          <cell r="D654">
            <v>1.3</v>
          </cell>
          <cell r="E654" t="str">
            <v>Base</v>
          </cell>
          <cell r="I654" t="str">
            <v>15 days at monthly satement</v>
          </cell>
          <cell r="J654" t="str">
            <v>Ex-Factory</v>
          </cell>
          <cell r="K654" t="str">
            <v>Refer to Quotation Record by Ella Chan</v>
          </cell>
        </row>
        <row r="655">
          <cell r="A655">
            <v>648</v>
          </cell>
          <cell r="B655" t="str">
            <v>C302R0408AH</v>
          </cell>
          <cell r="C655" t="str">
            <v>DC-098</v>
          </cell>
          <cell r="D655">
            <v>0.01</v>
          </cell>
          <cell r="E655" t="str">
            <v>Nylon Nut</v>
          </cell>
          <cell r="I655" t="str">
            <v>15 days at monthly satement</v>
          </cell>
          <cell r="J655" t="str">
            <v>Ex-Factory</v>
          </cell>
          <cell r="K655" t="str">
            <v>Refer to Quotation Record by Ella Chan</v>
          </cell>
        </row>
        <row r="656">
          <cell r="A656">
            <v>649</v>
          </cell>
          <cell r="B656" t="str">
            <v>C302Y0390BH-N0999</v>
          </cell>
          <cell r="C656" t="str">
            <v>MS-455</v>
          </cell>
          <cell r="D656">
            <v>7.5</v>
          </cell>
          <cell r="E656" t="str">
            <v>Condenser Lead Assy</v>
          </cell>
          <cell r="I656" t="str">
            <v>15 days at monthly satement</v>
          </cell>
          <cell r="J656" t="str">
            <v>Ex-Factory</v>
          </cell>
          <cell r="K656" t="str">
            <v>Quotation 060420 2006-Apr-20</v>
          </cell>
        </row>
        <row r="657">
          <cell r="A657">
            <v>650</v>
          </cell>
          <cell r="B657" t="str">
            <v>C302Y8007ZH</v>
          </cell>
          <cell r="C657" t="str">
            <v>PAB-358</v>
          </cell>
          <cell r="D657">
            <v>0.15</v>
          </cell>
          <cell r="E657" t="str">
            <v>L-Pad A</v>
          </cell>
          <cell r="I657" t="str">
            <v>15 days at monthly satement</v>
          </cell>
          <cell r="J657" t="str">
            <v>Ex-Factory</v>
          </cell>
          <cell r="K657" t="str">
            <v>Refer to Quotation Record by Ella Chan</v>
          </cell>
        </row>
        <row r="658">
          <cell r="A658">
            <v>651</v>
          </cell>
          <cell r="B658" t="str">
            <v>C302Y8008ZH</v>
          </cell>
          <cell r="C658" t="str">
            <v>PAB-359</v>
          </cell>
          <cell r="D658">
            <v>0.15</v>
          </cell>
          <cell r="E658" t="str">
            <v>L-Pad B</v>
          </cell>
          <cell r="I658" t="str">
            <v>15 days at monthly satement</v>
          </cell>
          <cell r="J658" t="str">
            <v>Ex-Factory</v>
          </cell>
          <cell r="K658" t="str">
            <v>Refer to Quotation Record by Ella Chan</v>
          </cell>
        </row>
        <row r="659">
          <cell r="A659">
            <v>652</v>
          </cell>
          <cell r="B659" t="str">
            <v>C302Y8009ZH</v>
          </cell>
          <cell r="C659" t="str">
            <v>PAB-360</v>
          </cell>
          <cell r="D659">
            <v>0.28000000000000003</v>
          </cell>
          <cell r="E659" t="str">
            <v>Pad</v>
          </cell>
          <cell r="I659" t="str">
            <v>15 days at monthly satement</v>
          </cell>
          <cell r="J659" t="str">
            <v>Ex-Factory</v>
          </cell>
          <cell r="K659" t="str">
            <v>Refer to Quotation Record by Ella Chan</v>
          </cell>
        </row>
        <row r="660">
          <cell r="A660">
            <v>653</v>
          </cell>
          <cell r="B660" t="str">
            <v>C302Y9001ZH-AP</v>
          </cell>
          <cell r="C660" t="str">
            <v>PE-1196</v>
          </cell>
          <cell r="D660">
            <v>1.4999999999999999E-2</v>
          </cell>
          <cell r="E660" t="str">
            <v>Pos Label</v>
          </cell>
          <cell r="I660" t="str">
            <v>15 days at monthly satement</v>
          </cell>
          <cell r="J660" t="str">
            <v>Ex-Factory</v>
          </cell>
          <cell r="K660" t="str">
            <v>Refer to Quotation Record by Ella Chan</v>
          </cell>
        </row>
        <row r="661">
          <cell r="A661">
            <v>654</v>
          </cell>
          <cell r="B661" t="str">
            <v>C304F0904AH-BZ054</v>
          </cell>
          <cell r="C661" t="str">
            <v>B686-03-12</v>
          </cell>
          <cell r="D661">
            <v>0.45</v>
          </cell>
          <cell r="E661" t="str">
            <v>Guard Mark</v>
          </cell>
          <cell r="I661" t="str">
            <v>15 days at monthly satement</v>
          </cell>
          <cell r="J661" t="str">
            <v>Ex-Factory</v>
          </cell>
          <cell r="K661" t="str">
            <v>Quotation 051019 2006-Jan-18</v>
          </cell>
        </row>
        <row r="662">
          <cell r="A662">
            <v>655</v>
          </cell>
          <cell r="B662" t="str">
            <v>C304F0904AH-N0118</v>
          </cell>
          <cell r="C662" t="str">
            <v>B686-03-14</v>
          </cell>
          <cell r="D662">
            <v>0.45</v>
          </cell>
          <cell r="E662" t="str">
            <v>Guard Mark</v>
          </cell>
          <cell r="I662" t="str">
            <v>15 days at monthly satement</v>
          </cell>
          <cell r="J662" t="str">
            <v>Ex-Factory</v>
          </cell>
          <cell r="K662" t="str">
            <v>Refer to Quotation Record by Ella Chan</v>
          </cell>
        </row>
        <row r="663">
          <cell r="A663">
            <v>656</v>
          </cell>
          <cell r="B663" t="str">
            <v>C306K0403EH-B0396</v>
          </cell>
          <cell r="C663" t="str">
            <v>B686-13-09</v>
          </cell>
          <cell r="D663">
            <v>0.64</v>
          </cell>
          <cell r="E663" t="str">
            <v>Pole</v>
          </cell>
          <cell r="I663" t="str">
            <v>15 days at monthly satement</v>
          </cell>
          <cell r="J663" t="str">
            <v>Ex-Factory</v>
          </cell>
          <cell r="K663" t="str">
            <v>Refer to Quotation Record by Ella Chan</v>
          </cell>
        </row>
        <row r="664">
          <cell r="A664">
            <v>657</v>
          </cell>
          <cell r="B664" t="str">
            <v>C306K0403EH-N0566</v>
          </cell>
          <cell r="C664" t="str">
            <v>B686-13-08</v>
          </cell>
          <cell r="D664">
            <v>0.8</v>
          </cell>
          <cell r="E664" t="str">
            <v>Pole</v>
          </cell>
          <cell r="I664" t="str">
            <v>15 days at monthly satement</v>
          </cell>
          <cell r="J664" t="str">
            <v>Ex-Factory</v>
          </cell>
          <cell r="K664" t="str">
            <v>Refer to Quotation Record by Ella Chan</v>
          </cell>
        </row>
        <row r="665">
          <cell r="A665">
            <v>658</v>
          </cell>
          <cell r="B665" t="str">
            <v>C306K0404BH-Natur</v>
          </cell>
          <cell r="C665" t="str">
            <v>B686-02-02</v>
          </cell>
          <cell r="D665">
            <v>0.25</v>
          </cell>
          <cell r="E665" t="str">
            <v>Pole Cover</v>
          </cell>
          <cell r="I665" t="str">
            <v>15 days at monthly satement</v>
          </cell>
          <cell r="J665" t="str">
            <v>Ex-Factory</v>
          </cell>
          <cell r="K665" t="str">
            <v>Refer to Quotation Record by Ella Chan</v>
          </cell>
        </row>
        <row r="666">
          <cell r="A666">
            <v>659</v>
          </cell>
          <cell r="B666" t="str">
            <v>C306K0452AH-B0397</v>
          </cell>
          <cell r="C666" t="str">
            <v>B686-07-09</v>
          </cell>
          <cell r="D666">
            <v>0.77</v>
          </cell>
          <cell r="E666" t="str">
            <v>Slide Pipe</v>
          </cell>
          <cell r="I666" t="str">
            <v>15 days at monthly satement</v>
          </cell>
          <cell r="J666" t="str">
            <v>Ex-Factory</v>
          </cell>
          <cell r="K666" t="str">
            <v>Refer to Quotation Record by Ella Chan</v>
          </cell>
        </row>
        <row r="667">
          <cell r="A667">
            <v>660</v>
          </cell>
          <cell r="B667" t="str">
            <v>C306K0452AH N0566</v>
          </cell>
          <cell r="C667" t="str">
            <v>B686-07-08</v>
          </cell>
          <cell r="D667">
            <v>1.4</v>
          </cell>
          <cell r="E667" t="str">
            <v>SLIDE PIPE</v>
          </cell>
          <cell r="I667" t="str">
            <v>15 days at monthly satement</v>
          </cell>
          <cell r="J667" t="str">
            <v>Ex-Factory</v>
          </cell>
          <cell r="K667" t="str">
            <v>15-06/60/061044</v>
          </cell>
        </row>
        <row r="668">
          <cell r="A668">
            <v>661</v>
          </cell>
          <cell r="B668" t="str">
            <v>C306K0454ZH</v>
          </cell>
          <cell r="C668" t="str">
            <v>JC-027</v>
          </cell>
          <cell r="D668">
            <v>0.1</v>
          </cell>
          <cell r="E668" t="str">
            <v>Frange Sheet</v>
          </cell>
          <cell r="I668" t="str">
            <v>15 days at monthly satement</v>
          </cell>
          <cell r="J668" t="str">
            <v>Ex-Factory</v>
          </cell>
          <cell r="K668" t="str">
            <v>Quotation 060420 2006-Apr-20</v>
          </cell>
        </row>
        <row r="669">
          <cell r="A669">
            <v>662</v>
          </cell>
          <cell r="B669" t="str">
            <v>C306K0465CH-N0566</v>
          </cell>
          <cell r="C669" t="str">
            <v>B686-18-07</v>
          </cell>
          <cell r="D669">
            <v>0.13</v>
          </cell>
          <cell r="E669" t="str">
            <v>Pole Cap</v>
          </cell>
          <cell r="I669" t="str">
            <v>15 days at monthly satement</v>
          </cell>
          <cell r="J669" t="str">
            <v>Ex-Factory</v>
          </cell>
          <cell r="K669" t="str">
            <v>Refer to Quotation Record by Ella Chan</v>
          </cell>
        </row>
        <row r="670">
          <cell r="A670">
            <v>663</v>
          </cell>
          <cell r="B670" t="str">
            <v>C306K0465CH-V0043</v>
          </cell>
          <cell r="C670" t="str">
            <v>B686-18-01</v>
          </cell>
          <cell r="D670">
            <v>0.13</v>
          </cell>
          <cell r="E670" t="str">
            <v>Pole Cap (L.Purple)</v>
          </cell>
          <cell r="I670" t="str">
            <v>15 days at monthly satement</v>
          </cell>
          <cell r="J670" t="str">
            <v>Ex-Factory</v>
          </cell>
          <cell r="K670" t="str">
            <v>Refer to Quotation Record by Ella Chan</v>
          </cell>
        </row>
        <row r="671">
          <cell r="A671">
            <v>664</v>
          </cell>
          <cell r="B671" t="str">
            <v>C306K0900CH-K035N</v>
          </cell>
          <cell r="C671" t="str">
            <v>S68618-Y30J</v>
          </cell>
          <cell r="D671">
            <v>2.98</v>
          </cell>
          <cell r="E671" t="str">
            <v>Front Guard Ass</v>
          </cell>
          <cell r="H671">
            <v>39780</v>
          </cell>
          <cell r="I671" t="str">
            <v>15 days at monthly satement</v>
          </cell>
          <cell r="J671" t="str">
            <v>Ex-Factory</v>
          </cell>
          <cell r="K671" t="str">
            <v>15-06/16 PESHK-S/080084S</v>
          </cell>
        </row>
        <row r="672">
          <cell r="A672">
            <v>665</v>
          </cell>
          <cell r="B672" t="str">
            <v>C306K0900CH-N0213</v>
          </cell>
          <cell r="C672" t="str">
            <v>S68618-Y30L</v>
          </cell>
          <cell r="D672">
            <v>3.25</v>
          </cell>
          <cell r="E672" t="str">
            <v>Front Guard Ass</v>
          </cell>
          <cell r="I672" t="str">
            <v>15 days at monthly satement</v>
          </cell>
          <cell r="J672" t="str">
            <v>Ex-Factory</v>
          </cell>
          <cell r="K672" t="str">
            <v>Refer to Quotation Record by Ella Chan</v>
          </cell>
        </row>
        <row r="673">
          <cell r="A673">
            <v>666</v>
          </cell>
          <cell r="B673" t="str">
            <v>C306K0901CH-BZ054</v>
          </cell>
          <cell r="C673" t="str">
            <v>FD-106</v>
          </cell>
          <cell r="D673">
            <v>3.25</v>
          </cell>
          <cell r="E673" t="str">
            <v>Front Guard Toso</v>
          </cell>
          <cell r="I673" t="str">
            <v>15 days at monthly satement</v>
          </cell>
          <cell r="J673" t="str">
            <v>Ex-Factory</v>
          </cell>
          <cell r="K673" t="str">
            <v>Refer to Quotation Record by Ella Chan</v>
          </cell>
        </row>
        <row r="674">
          <cell r="A674">
            <v>667</v>
          </cell>
          <cell r="B674" t="str">
            <v>C308M0493AH</v>
          </cell>
          <cell r="C674" t="str">
            <v>PE-1475</v>
          </cell>
          <cell r="D674">
            <v>0.05</v>
          </cell>
          <cell r="E674" t="str">
            <v>Notice B</v>
          </cell>
          <cell r="I674" t="str">
            <v>15 days at monthly satement</v>
          </cell>
          <cell r="J674" t="str">
            <v>Ex-Factory</v>
          </cell>
          <cell r="K674" t="str">
            <v>Refer to Quotation Record by Ella Chan</v>
          </cell>
        </row>
        <row r="675">
          <cell r="A675">
            <v>668</v>
          </cell>
          <cell r="B675" t="str">
            <v>C308M0496BH</v>
          </cell>
          <cell r="C675" t="str">
            <v>PE-1477</v>
          </cell>
          <cell r="D675">
            <v>0.12</v>
          </cell>
          <cell r="E675" t="str">
            <v>Notice Label</v>
          </cell>
          <cell r="F675">
            <v>500</v>
          </cell>
          <cell r="I675" t="str">
            <v>15 days at monthly satement</v>
          </cell>
          <cell r="J675" t="str">
            <v>Ex-Factory</v>
          </cell>
          <cell r="K675" t="str">
            <v>15-06/16PESHK-S/080038</v>
          </cell>
        </row>
        <row r="676">
          <cell r="A676">
            <v>669</v>
          </cell>
          <cell r="B676" t="str">
            <v>C309E0320DH-N0566</v>
          </cell>
          <cell r="C676" t="str">
            <v>B686-12-05</v>
          </cell>
          <cell r="D676">
            <v>0.6</v>
          </cell>
          <cell r="E676" t="str">
            <v>Rear Outer Cover</v>
          </cell>
          <cell r="I676" t="str">
            <v>15 days at monthly satement</v>
          </cell>
          <cell r="J676" t="str">
            <v>Ex-Factory</v>
          </cell>
          <cell r="K676" t="str">
            <v>Refer to Quotation Record by Ella Chan</v>
          </cell>
        </row>
        <row r="677">
          <cell r="A677">
            <v>670</v>
          </cell>
          <cell r="B677" t="str">
            <v>C309E0320DH-N0598</v>
          </cell>
          <cell r="C677" t="str">
            <v>B686-12-06</v>
          </cell>
          <cell r="D677">
            <v>0.6</v>
          </cell>
          <cell r="E677" t="str">
            <v>Rear Outer Cover</v>
          </cell>
          <cell r="I677" t="str">
            <v>15 days at monthly satement</v>
          </cell>
          <cell r="J677" t="str">
            <v>Ex-Factory</v>
          </cell>
          <cell r="K677" t="str">
            <v>Refer to Quotation Record by Ella Chan</v>
          </cell>
        </row>
        <row r="678">
          <cell r="A678">
            <v>671</v>
          </cell>
          <cell r="B678" t="str">
            <v>C309E0320DH-T0240</v>
          </cell>
          <cell r="C678" t="str">
            <v>B686-12-02</v>
          </cell>
          <cell r="D678">
            <v>0.6</v>
          </cell>
          <cell r="E678" t="str">
            <v>Rear Outer Cover</v>
          </cell>
          <cell r="I678" t="str">
            <v>15 days at monthly satement</v>
          </cell>
          <cell r="J678" t="str">
            <v>Ex-Factory</v>
          </cell>
          <cell r="K678" t="str">
            <v>Refer to Quotation Record by Ella Chan</v>
          </cell>
        </row>
        <row r="679">
          <cell r="A679">
            <v>672</v>
          </cell>
          <cell r="B679" t="str">
            <v>C309E0453FH</v>
          </cell>
          <cell r="C679" t="str">
            <v>B686-08-01</v>
          </cell>
          <cell r="D679">
            <v>0.2</v>
          </cell>
          <cell r="E679" t="str">
            <v>FRANGE</v>
          </cell>
          <cell r="I679" t="str">
            <v>15 days at monthly satement</v>
          </cell>
          <cell r="J679" t="str">
            <v>Ex-Factory</v>
          </cell>
          <cell r="K679" t="str">
            <v>Quotation 060505 2006-May-05</v>
          </cell>
        </row>
        <row r="680">
          <cell r="A680">
            <v>673</v>
          </cell>
          <cell r="B680" t="str">
            <v>C309E0463FH-B0396</v>
          </cell>
          <cell r="C680" t="str">
            <v>B686-19-09</v>
          </cell>
          <cell r="D680">
            <v>0.1</v>
          </cell>
          <cell r="E680" t="str">
            <v>Slide Button</v>
          </cell>
          <cell r="I680" t="str">
            <v>15 days at monthly satement</v>
          </cell>
          <cell r="J680" t="str">
            <v>Ex-Factory</v>
          </cell>
          <cell r="K680" t="str">
            <v>Refer to Quotation Record by Ella Chan</v>
          </cell>
        </row>
        <row r="681">
          <cell r="A681">
            <v>674</v>
          </cell>
          <cell r="B681" t="str">
            <v>C309E0463FH-N0566</v>
          </cell>
          <cell r="C681" t="str">
            <v>B686-19-08</v>
          </cell>
          <cell r="D681">
            <v>0.01</v>
          </cell>
          <cell r="E681" t="str">
            <v>Slide Button</v>
          </cell>
          <cell r="I681" t="str">
            <v>15 days at monthly satement</v>
          </cell>
          <cell r="J681" t="str">
            <v>Ex-Factory</v>
          </cell>
          <cell r="K681" t="str">
            <v>Refer to Quotation Record by Ella Chan</v>
          </cell>
        </row>
        <row r="682">
          <cell r="A682">
            <v>675</v>
          </cell>
          <cell r="B682" t="str">
            <v>C309E0478EH</v>
          </cell>
          <cell r="C682" t="str">
            <v>FW-221</v>
          </cell>
          <cell r="D682">
            <v>0.39</v>
          </cell>
          <cell r="E682" t="str">
            <v>Slide Spring</v>
          </cell>
          <cell r="I682" t="str">
            <v>15 days at monthly satement</v>
          </cell>
          <cell r="J682" t="str">
            <v>Ex-Factory</v>
          </cell>
          <cell r="K682" t="str">
            <v>Quotation 060505 2006-May-05</v>
          </cell>
        </row>
        <row r="683">
          <cell r="A683">
            <v>676</v>
          </cell>
          <cell r="B683" t="str">
            <v>C309F0500IM-B0303</v>
          </cell>
          <cell r="C683" t="str">
            <v>S68618-Y30D</v>
          </cell>
          <cell r="D683">
            <v>0.64</v>
          </cell>
          <cell r="E683" t="str">
            <v>Knee Joint Assy</v>
          </cell>
          <cell r="I683" t="str">
            <v>15 days at monthly satement</v>
          </cell>
          <cell r="J683" t="str">
            <v>Ex-Factory</v>
          </cell>
          <cell r="K683" t="str">
            <v>Based on Andy's email 2005-Jun-13</v>
          </cell>
        </row>
        <row r="684">
          <cell r="A684">
            <v>677</v>
          </cell>
          <cell r="B684" t="str">
            <v>C309F0500KH-B0397</v>
          </cell>
          <cell r="C684" t="str">
            <v>S68618-Y30I</v>
          </cell>
          <cell r="D684">
            <v>0.64</v>
          </cell>
          <cell r="E684" t="str">
            <v>Knee Joint Assy</v>
          </cell>
          <cell r="I684" t="str">
            <v>15 days at monthly satement</v>
          </cell>
          <cell r="J684" t="str">
            <v>Ex-Factory</v>
          </cell>
          <cell r="K684" t="str">
            <v>Refer to Quotation Record by Ella Chan</v>
          </cell>
        </row>
        <row r="685">
          <cell r="A685">
            <v>678</v>
          </cell>
          <cell r="B685" t="str">
            <v>C309F0500KH-N0566</v>
          </cell>
          <cell r="C685" t="str">
            <v>S68618-Y30H</v>
          </cell>
          <cell r="D685">
            <v>0.64</v>
          </cell>
          <cell r="E685" t="str">
            <v>Knee Joint Assy</v>
          </cell>
          <cell r="I685" t="str">
            <v>15 days at monthly satement</v>
          </cell>
          <cell r="J685" t="str">
            <v>Ex-Factory</v>
          </cell>
          <cell r="K685" t="str">
            <v>Refer to Quotation Record by Ella Chan</v>
          </cell>
        </row>
        <row r="686">
          <cell r="A686">
            <v>679</v>
          </cell>
          <cell r="B686" t="str">
            <v>C309F0501DH-B0397</v>
          </cell>
          <cell r="C686" t="str">
            <v>B686-06A-06</v>
          </cell>
          <cell r="D686">
            <v>0.7</v>
          </cell>
          <cell r="E686" t="str">
            <v>Knee Joint</v>
          </cell>
          <cell r="I686" t="str">
            <v>15 days at monthly satement</v>
          </cell>
          <cell r="J686" t="str">
            <v>Ex-Factory</v>
          </cell>
          <cell r="K686" t="str">
            <v>Refer to Quotation Record by Ella Chan</v>
          </cell>
        </row>
        <row r="687">
          <cell r="A687">
            <v>680</v>
          </cell>
          <cell r="B687" t="str">
            <v>C309F0501DH-N0566</v>
          </cell>
          <cell r="C687" t="str">
            <v>B686-06A-04</v>
          </cell>
          <cell r="D687">
            <v>0.6</v>
          </cell>
          <cell r="E687" t="str">
            <v>Knee Joint</v>
          </cell>
          <cell r="I687" t="str">
            <v>15 days at monthly satement</v>
          </cell>
          <cell r="J687" t="str">
            <v>Ex-Factory</v>
          </cell>
          <cell r="K687" t="str">
            <v>Refer to Quotation Record by Ella Chan</v>
          </cell>
        </row>
        <row r="688">
          <cell r="A688">
            <v>681</v>
          </cell>
          <cell r="B688" t="str">
            <v>C309F0501DH-N0598</v>
          </cell>
          <cell r="C688" t="str">
            <v>B686-06A-05</v>
          </cell>
          <cell r="D688">
            <v>0.6</v>
          </cell>
          <cell r="E688" t="str">
            <v>Knee Joint</v>
          </cell>
          <cell r="I688" t="str">
            <v>15 days at monthly satement</v>
          </cell>
          <cell r="J688" t="str">
            <v>Ex-Factory</v>
          </cell>
          <cell r="K688" t="str">
            <v>Refer to Quotation Record by Ella Chan</v>
          </cell>
        </row>
        <row r="689">
          <cell r="A689">
            <v>682</v>
          </cell>
          <cell r="B689" t="str">
            <v>C312V1319FH-N0999</v>
          </cell>
          <cell r="C689" t="str">
            <v>MS-507</v>
          </cell>
          <cell r="D689">
            <v>1.1499999999999999</v>
          </cell>
          <cell r="E689" t="str">
            <v>Motor Lead Ass</v>
          </cell>
          <cell r="I689" t="str">
            <v>15 days at monthly satement</v>
          </cell>
          <cell r="J689" t="str">
            <v>Ex-Factory</v>
          </cell>
          <cell r="K689" t="str">
            <v>Refer to Quotation Record by Ella Chan</v>
          </cell>
        </row>
        <row r="690">
          <cell r="A690">
            <v>683</v>
          </cell>
          <cell r="B690" t="str">
            <v>C312W0800BH-N0214/C301C0800FH-N0299</v>
          </cell>
          <cell r="C690" t="str">
            <v>S68618-Y14B</v>
          </cell>
          <cell r="D690">
            <v>0.65</v>
          </cell>
          <cell r="E690" t="str">
            <v>Blade Ass</v>
          </cell>
          <cell r="I690" t="str">
            <v>15 days at monthly satement</v>
          </cell>
          <cell r="J690" t="str">
            <v>Ex-Factory</v>
          </cell>
          <cell r="K690" t="str">
            <v>Refer to Quotation Record by Ella Chan</v>
          </cell>
        </row>
        <row r="691">
          <cell r="A691">
            <v>684</v>
          </cell>
          <cell r="B691" t="str">
            <v>C312W0800CH-B0377</v>
          </cell>
          <cell r="C691" t="str">
            <v>S712A18-Y14</v>
          </cell>
          <cell r="D691">
            <v>0.65</v>
          </cell>
          <cell r="E691" t="str">
            <v>Blade Ass</v>
          </cell>
          <cell r="I691" t="str">
            <v>15 days at monthly satement</v>
          </cell>
          <cell r="J691" t="str">
            <v>Ex-Factory</v>
          </cell>
          <cell r="K691" t="str">
            <v>Refer to Quotation Record by Ella Chan</v>
          </cell>
        </row>
        <row r="692">
          <cell r="A692">
            <v>685</v>
          </cell>
          <cell r="B692" t="str">
            <v>C312W0800CH-G0256</v>
          </cell>
          <cell r="C692" t="str">
            <v>S71218-Y14</v>
          </cell>
          <cell r="D692">
            <v>0.65</v>
          </cell>
          <cell r="E692" t="str">
            <v>Blade Ass</v>
          </cell>
          <cell r="I692" t="str">
            <v>15 days at monthly satement</v>
          </cell>
          <cell r="J692" t="str">
            <v>Ex-Factory</v>
          </cell>
          <cell r="K692" t="str">
            <v>Refer to Quotation Record by Ella Chan</v>
          </cell>
        </row>
        <row r="693">
          <cell r="A693">
            <v>686</v>
          </cell>
          <cell r="B693" t="str">
            <v>C312W0800CH-G0566</v>
          </cell>
          <cell r="D693">
            <v>0.65</v>
          </cell>
          <cell r="E693" t="str">
            <v>Blade Ass</v>
          </cell>
          <cell r="I693" t="str">
            <v>15 days at monthly satement</v>
          </cell>
          <cell r="J693" t="str">
            <v>Ex-Factory</v>
          </cell>
        </row>
        <row r="694">
          <cell r="A694">
            <v>687</v>
          </cell>
          <cell r="B694" t="str">
            <v>C312W0901AH-N0566</v>
          </cell>
          <cell r="C694" t="str">
            <v>FD-090</v>
          </cell>
          <cell r="D694">
            <v>2.21</v>
          </cell>
          <cell r="E694" t="str">
            <v>Front Guard Coat</v>
          </cell>
          <cell r="I694" t="str">
            <v>15 days at monthly satement</v>
          </cell>
          <cell r="J694" t="str">
            <v>Ex-Factory</v>
          </cell>
          <cell r="K694" t="str">
            <v>Refer to Quotation Record by Ella Chan</v>
          </cell>
        </row>
        <row r="695">
          <cell r="A695">
            <v>688</v>
          </cell>
          <cell r="B695" t="str">
            <v>C314S0900ZH-F001N</v>
          </cell>
          <cell r="C695" t="str">
            <v>S68618-Y30K</v>
          </cell>
          <cell r="D695">
            <v>3.25</v>
          </cell>
          <cell r="E695" t="str">
            <v>Front Guard Ass</v>
          </cell>
          <cell r="I695" t="str">
            <v>15 days at monthly satement</v>
          </cell>
          <cell r="J695" t="str">
            <v>Ex-Factory</v>
          </cell>
          <cell r="K695" t="str">
            <v>Refer to Quotation Record by Ella Chan</v>
          </cell>
        </row>
        <row r="696">
          <cell r="A696">
            <v>689</v>
          </cell>
          <cell r="B696" t="str">
            <v>C314S0920ZH-K007V</v>
          </cell>
          <cell r="C696" t="str">
            <v>S68618-Y23C</v>
          </cell>
          <cell r="D696">
            <v>0.45</v>
          </cell>
          <cell r="E696" t="str">
            <v>Guard Mark Assy (L. Purple)</v>
          </cell>
          <cell r="I696" t="str">
            <v>15 days at monthly satement</v>
          </cell>
          <cell r="J696" t="str">
            <v>Ex-Factory</v>
          </cell>
          <cell r="K696" t="str">
            <v>Quotation 051019 2006-Jan-18</v>
          </cell>
        </row>
        <row r="697">
          <cell r="A697">
            <v>690</v>
          </cell>
          <cell r="B697" t="str">
            <v>C314S0920ZH-K013Y</v>
          </cell>
          <cell r="C697" t="str">
            <v>S68618-Y23E</v>
          </cell>
          <cell r="D697">
            <v>0.45</v>
          </cell>
          <cell r="E697" t="str">
            <v>Guard Mark Assy (L. Yellow)</v>
          </cell>
          <cell r="I697" t="str">
            <v>15 days at monthly satement</v>
          </cell>
          <cell r="J697" t="str">
            <v>Ex-Factory</v>
          </cell>
          <cell r="K697" t="str">
            <v>Quotation 051019 2006-Jan-18</v>
          </cell>
        </row>
        <row r="698">
          <cell r="A698">
            <v>691</v>
          </cell>
          <cell r="B698" t="str">
            <v>C314U0496AH</v>
          </cell>
          <cell r="C698" t="str">
            <v>PE-1192</v>
          </cell>
          <cell r="D698">
            <v>0.12</v>
          </cell>
          <cell r="E698" t="str">
            <v>Notice Label</v>
          </cell>
          <cell r="F698">
            <v>500</v>
          </cell>
          <cell r="I698" t="str">
            <v>15 days at monthly satement</v>
          </cell>
          <cell r="J698" t="str">
            <v>Ex-Factory</v>
          </cell>
          <cell r="K698" t="str">
            <v>15-06/16PESHK-S/080038</v>
          </cell>
        </row>
        <row r="699">
          <cell r="A699">
            <v>692</v>
          </cell>
          <cell r="B699" t="str">
            <v>C314V0509ZH</v>
          </cell>
          <cell r="C699" t="str">
            <v>DI-233</v>
          </cell>
          <cell r="D699">
            <v>0.02</v>
          </cell>
          <cell r="E699" t="str">
            <v>Washer</v>
          </cell>
          <cell r="I699" t="str">
            <v>15 days at monthly satement</v>
          </cell>
          <cell r="J699" t="str">
            <v>Ex-Factory</v>
          </cell>
          <cell r="K699" t="str">
            <v>Refer to Quotation Record by Ella Chan</v>
          </cell>
        </row>
        <row r="700">
          <cell r="A700">
            <v>693</v>
          </cell>
          <cell r="B700" t="str">
            <v>C322Z0050ZH-N0999</v>
          </cell>
          <cell r="C700" t="str">
            <v>PE-1504</v>
          </cell>
          <cell r="D700">
            <v>0.16</v>
          </cell>
          <cell r="E700" t="str">
            <v>Name Plate</v>
          </cell>
          <cell r="I700" t="str">
            <v>15 days at monthly satement</v>
          </cell>
          <cell r="J700" t="str">
            <v>Ex-Factory</v>
          </cell>
          <cell r="K700" t="str">
            <v>Refer to Quotation Record by Ella Chan</v>
          </cell>
        </row>
        <row r="701">
          <cell r="A701">
            <v>694</v>
          </cell>
          <cell r="B701" t="str">
            <v>C322Z0401ZH-B0365</v>
          </cell>
          <cell r="C701" t="str">
            <v>B713-02-02</v>
          </cell>
          <cell r="D701">
            <v>1.56</v>
          </cell>
          <cell r="E701" t="str">
            <v>Base</v>
          </cell>
          <cell r="I701" t="str">
            <v>15 days at monthly satement</v>
          </cell>
          <cell r="J701" t="str">
            <v>Ex-Factory</v>
          </cell>
          <cell r="K701" t="str">
            <v>Refer to Quotation Record by Ella Chan</v>
          </cell>
        </row>
        <row r="702">
          <cell r="A702">
            <v>695</v>
          </cell>
          <cell r="B702" t="str">
            <v>C322Z0401ZH-N0566</v>
          </cell>
          <cell r="C702" t="str">
            <v>B713-02-01</v>
          </cell>
          <cell r="D702">
            <v>1.56</v>
          </cell>
          <cell r="E702" t="str">
            <v>Base</v>
          </cell>
          <cell r="I702" t="str">
            <v>15 days at monthly satement</v>
          </cell>
          <cell r="J702" t="str">
            <v>Ex-Factory</v>
          </cell>
          <cell r="K702" t="str">
            <v>Refer to Quotation Record by Ella Chan</v>
          </cell>
        </row>
        <row r="703">
          <cell r="A703">
            <v>696</v>
          </cell>
          <cell r="B703" t="str">
            <v>C322Z0411ZH-A113N</v>
          </cell>
          <cell r="C703" t="str">
            <v>S71218-Y12</v>
          </cell>
          <cell r="D703">
            <v>1.7</v>
          </cell>
          <cell r="E703" t="str">
            <v>Base Ass</v>
          </cell>
          <cell r="I703" t="str">
            <v>15 days at monthly satement</v>
          </cell>
          <cell r="J703" t="str">
            <v>Ex-Factory</v>
          </cell>
          <cell r="K703" t="str">
            <v>Refer to Quotation Record by Ella Chan</v>
          </cell>
        </row>
        <row r="704">
          <cell r="A704">
            <v>697</v>
          </cell>
          <cell r="B704" t="str">
            <v>C322Z0411ZH-A189B</v>
          </cell>
          <cell r="C704" t="str">
            <v>S712A18-Y12</v>
          </cell>
          <cell r="D704">
            <v>1.7</v>
          </cell>
          <cell r="E704" t="str">
            <v>Base Ass</v>
          </cell>
          <cell r="I704" t="str">
            <v>15 days at monthly satement</v>
          </cell>
          <cell r="J704" t="str">
            <v>Ex-Factory</v>
          </cell>
          <cell r="K704" t="str">
            <v>Refer to Quotation Record by Ella Chan</v>
          </cell>
        </row>
        <row r="705">
          <cell r="A705">
            <v>698</v>
          </cell>
          <cell r="B705" t="str">
            <v>C322Z0420ZH-P0001</v>
          </cell>
          <cell r="C705" t="str">
            <v>PE-1458</v>
          </cell>
          <cell r="D705">
            <v>1</v>
          </cell>
          <cell r="E705" t="str">
            <v>Panel</v>
          </cell>
          <cell r="I705" t="str">
            <v>15 days at monthly satement</v>
          </cell>
          <cell r="J705" t="str">
            <v>Ex-Factory</v>
          </cell>
          <cell r="K705" t="str">
            <v>Refer to Quotation Record by Ella Chan</v>
          </cell>
        </row>
        <row r="706">
          <cell r="A706">
            <v>699</v>
          </cell>
          <cell r="B706" t="str">
            <v>C322Z0420ZH-P0002</v>
          </cell>
          <cell r="C706" t="str">
            <v>PE-1459</v>
          </cell>
          <cell r="D706">
            <v>1</v>
          </cell>
          <cell r="E706" t="str">
            <v>Panel</v>
          </cell>
          <cell r="I706" t="str">
            <v>15 days at monthly satement</v>
          </cell>
          <cell r="J706" t="str">
            <v>Ex-Factory</v>
          </cell>
          <cell r="K706" t="str">
            <v>Refer to Quotation Record by Ella Chan</v>
          </cell>
        </row>
        <row r="707">
          <cell r="A707">
            <v>700</v>
          </cell>
          <cell r="B707" t="str">
            <v>C322Z0900CH-F004T</v>
          </cell>
          <cell r="C707" t="str">
            <v>S712B18-Y33</v>
          </cell>
          <cell r="D707">
            <v>2.4</v>
          </cell>
          <cell r="E707" t="str">
            <v>Front Guard Ass</v>
          </cell>
          <cell r="I707" t="str">
            <v>15 days at monthly satement</v>
          </cell>
          <cell r="J707" t="str">
            <v>Ex-Factory</v>
          </cell>
          <cell r="K707" t="str">
            <v>Refer to Quotation Record by Ella Chan</v>
          </cell>
        </row>
        <row r="708">
          <cell r="A708">
            <v>701</v>
          </cell>
          <cell r="B708" t="str">
            <v>C322Z0900ZH-F009B</v>
          </cell>
          <cell r="C708" t="str">
            <v>S712A18-Y33</v>
          </cell>
          <cell r="D708">
            <v>1.6</v>
          </cell>
          <cell r="E708" t="str">
            <v>Front Guard Ass</v>
          </cell>
          <cell r="I708" t="str">
            <v>15 days at monthly satement</v>
          </cell>
          <cell r="J708" t="str">
            <v>Ex-Factory</v>
          </cell>
          <cell r="K708" t="str">
            <v>Refer to Quotation Record by Ella Chan</v>
          </cell>
        </row>
        <row r="709">
          <cell r="A709">
            <v>702</v>
          </cell>
          <cell r="B709" t="str">
            <v>C322Z0900ZH-F015N</v>
          </cell>
          <cell r="C709" t="str">
            <v>S71218-Y33</v>
          </cell>
          <cell r="D709">
            <v>1.6</v>
          </cell>
          <cell r="E709" t="str">
            <v>Front Guard Ass</v>
          </cell>
          <cell r="I709" t="str">
            <v>15 days at monthly satement</v>
          </cell>
          <cell r="J709" t="str">
            <v>Ex-Factory</v>
          </cell>
          <cell r="K709" t="str">
            <v>Refer to Quotation Record by Ella Chan</v>
          </cell>
        </row>
        <row r="710">
          <cell r="A710">
            <v>703</v>
          </cell>
          <cell r="B710" t="str">
            <v>C322Z0920AH-K023T</v>
          </cell>
          <cell r="C710" t="str">
            <v>S712B18-Y27</v>
          </cell>
          <cell r="D710">
            <v>0.13</v>
          </cell>
          <cell r="E710" t="str">
            <v>Guard Mark Ass</v>
          </cell>
          <cell r="I710" t="str">
            <v>15 days at monthly satement</v>
          </cell>
          <cell r="J710" t="str">
            <v>Ex-Factory</v>
          </cell>
          <cell r="K710" t="str">
            <v>Refer to Quotation Record by Ella Chan</v>
          </cell>
        </row>
        <row r="711">
          <cell r="A711">
            <v>704</v>
          </cell>
          <cell r="B711" t="str">
            <v>C322Z0920AH-K067B</v>
          </cell>
          <cell r="C711" t="str">
            <v>S766A18-Y27</v>
          </cell>
          <cell r="D711">
            <v>0.95</v>
          </cell>
          <cell r="E711" t="str">
            <v>Guard Mark Ass</v>
          </cell>
          <cell r="I711" t="str">
            <v>15 days at monthly satement</v>
          </cell>
          <cell r="J711" t="str">
            <v>Ex-Factory</v>
          </cell>
          <cell r="K711" t="str">
            <v>Refer to Quotation Record by Ella Chan</v>
          </cell>
        </row>
        <row r="712">
          <cell r="A712">
            <v>705</v>
          </cell>
          <cell r="B712" t="str">
            <v>C322Z0920ZH-K049N</v>
          </cell>
          <cell r="C712" t="str">
            <v>S71218-Y27</v>
          </cell>
          <cell r="D712">
            <v>0.25</v>
          </cell>
          <cell r="E712" t="str">
            <v>Guard Mark Ass</v>
          </cell>
          <cell r="I712" t="str">
            <v>15 days at monthly satement</v>
          </cell>
          <cell r="J712" t="str">
            <v>Ex-Factory</v>
          </cell>
          <cell r="K712" t="str">
            <v>Refer to Quotation Record by Ella Chan</v>
          </cell>
        </row>
        <row r="713">
          <cell r="A713">
            <v>706</v>
          </cell>
          <cell r="B713" t="str">
            <v>C322Z0920ZH-K066B</v>
          </cell>
          <cell r="C713" t="str">
            <v>S712A18-Y27</v>
          </cell>
          <cell r="D713">
            <v>0.25</v>
          </cell>
          <cell r="E713" t="str">
            <v>Guard Mark Ass</v>
          </cell>
          <cell r="I713" t="str">
            <v>15 days at monthly satement</v>
          </cell>
          <cell r="J713" t="str">
            <v>Ex-Factory</v>
          </cell>
          <cell r="K713" t="str">
            <v>Refer to Quotation Record by Ella Chan</v>
          </cell>
        </row>
        <row r="714">
          <cell r="A714">
            <v>707</v>
          </cell>
          <cell r="B714" t="str">
            <v>C322Z4800DH</v>
          </cell>
          <cell r="C714" t="str">
            <v>CN-224</v>
          </cell>
          <cell r="D714">
            <v>4.5</v>
          </cell>
          <cell r="E714" t="str">
            <v>Circuit Assy Set</v>
          </cell>
          <cell r="I714" t="str">
            <v>15 days at monthly satement</v>
          </cell>
          <cell r="J714" t="str">
            <v>Ex-Factory</v>
          </cell>
          <cell r="K714" t="str">
            <v>Quotation 060420 2006-Apr-20</v>
          </cell>
        </row>
        <row r="715">
          <cell r="A715">
            <v>708</v>
          </cell>
          <cell r="B715" t="str">
            <v>C322Z8991BH</v>
          </cell>
          <cell r="C715" t="str">
            <v>PF-809B</v>
          </cell>
          <cell r="D715">
            <v>0.2</v>
          </cell>
          <cell r="E715" t="str">
            <v>Instruction</v>
          </cell>
          <cell r="I715" t="str">
            <v>15 days at monthly satement</v>
          </cell>
          <cell r="J715" t="str">
            <v>Ex-Factory</v>
          </cell>
          <cell r="K715" t="str">
            <v>Refer to Quotation Record by Ella Chan</v>
          </cell>
        </row>
        <row r="716">
          <cell r="A716">
            <v>709</v>
          </cell>
          <cell r="B716" t="str">
            <v>C322Z9001ZH-A</v>
          </cell>
          <cell r="C716" t="str">
            <v>PE-1481</v>
          </cell>
          <cell r="D716">
            <v>1.4E-2</v>
          </cell>
          <cell r="E716" t="str">
            <v>Pos Label</v>
          </cell>
          <cell r="I716" t="str">
            <v>15 days at monthly satement</v>
          </cell>
          <cell r="J716" t="str">
            <v>Ex-Factory</v>
          </cell>
          <cell r="K716" t="str">
            <v>Refer to Quotation Record by Ella Chan</v>
          </cell>
        </row>
        <row r="717">
          <cell r="A717">
            <v>710</v>
          </cell>
          <cell r="B717" t="str">
            <v>C322Z9001ZH-W</v>
          </cell>
          <cell r="C717" t="str">
            <v>PE-1482</v>
          </cell>
          <cell r="D717">
            <v>1.4E-2</v>
          </cell>
          <cell r="E717" t="str">
            <v>Pos Label</v>
          </cell>
          <cell r="I717" t="str">
            <v>15 days at monthly satement</v>
          </cell>
          <cell r="J717" t="str">
            <v>Ex-Factory</v>
          </cell>
          <cell r="K717" t="str">
            <v>Refer to Quotation Record by Ella Chan</v>
          </cell>
        </row>
        <row r="718">
          <cell r="A718">
            <v>711</v>
          </cell>
          <cell r="B718" t="str">
            <v>C324W0465ZH-B0396</v>
          </cell>
          <cell r="C718" t="str">
            <v>B686-18-08</v>
          </cell>
          <cell r="D718">
            <v>0.2</v>
          </cell>
          <cell r="E718" t="str">
            <v>Pole Cap</v>
          </cell>
          <cell r="I718" t="str">
            <v>15 days at monthly satement</v>
          </cell>
          <cell r="J718" t="str">
            <v>Ex-Factory</v>
          </cell>
          <cell r="K718" t="str">
            <v>Refer to Quotation Record by Ella Chan</v>
          </cell>
        </row>
        <row r="719">
          <cell r="A719">
            <v>712</v>
          </cell>
          <cell r="B719" t="str">
            <v>C324W0465ZH-N0566</v>
          </cell>
          <cell r="C719" t="str">
            <v>B686-18A-02</v>
          </cell>
          <cell r="D719">
            <v>0.2</v>
          </cell>
          <cell r="E719" t="str">
            <v>Pole Cap</v>
          </cell>
          <cell r="I719" t="str">
            <v>15 days at monthly satement</v>
          </cell>
          <cell r="J719" t="str">
            <v>Ex-Factory</v>
          </cell>
          <cell r="K719" t="str">
            <v>Refer to Quotation Record by Ella Chan</v>
          </cell>
        </row>
        <row r="720">
          <cell r="A720">
            <v>713</v>
          </cell>
          <cell r="B720" t="str">
            <v>C324W0520ZH-N0506</v>
          </cell>
          <cell r="C720" t="str">
            <v>B691-01-01</v>
          </cell>
          <cell r="D720">
            <v>0.1</v>
          </cell>
          <cell r="E720" t="str">
            <v>K.J. Cover</v>
          </cell>
          <cell r="I720" t="str">
            <v>15 days at monthly satement</v>
          </cell>
          <cell r="J720" t="str">
            <v>Ex-Factory</v>
          </cell>
          <cell r="K720" t="str">
            <v>Refer to Quotation Record by Ella Chan</v>
          </cell>
        </row>
        <row r="721">
          <cell r="A721">
            <v>714</v>
          </cell>
          <cell r="B721" t="str">
            <v>C324W0902ZH-M0158</v>
          </cell>
          <cell r="C721" t="str">
            <v>FD-092</v>
          </cell>
          <cell r="D721">
            <v>1.39</v>
          </cell>
          <cell r="E721" t="str">
            <v>Rear Guard Coat</v>
          </cell>
          <cell r="I721" t="str">
            <v>15 days at monthly satement</v>
          </cell>
          <cell r="J721" t="str">
            <v>Ex-Factory</v>
          </cell>
          <cell r="K721" t="str">
            <v>Refer to Quotation Record by Ella Chan</v>
          </cell>
        </row>
        <row r="722">
          <cell r="A722">
            <v>715</v>
          </cell>
          <cell r="B722" t="str">
            <v>C324W0902ZH-N0554</v>
          </cell>
          <cell r="C722" t="str">
            <v>FD-082</v>
          </cell>
          <cell r="D722">
            <v>1.39</v>
          </cell>
          <cell r="E722" t="str">
            <v>Rear Guard Coat</v>
          </cell>
          <cell r="I722" t="str">
            <v>15 days at monthly satement</v>
          </cell>
          <cell r="J722" t="str">
            <v>Ex-Factory</v>
          </cell>
          <cell r="K722" t="str">
            <v>Refer to Quotation Record by Ella Chan</v>
          </cell>
        </row>
        <row r="723">
          <cell r="A723">
            <v>716</v>
          </cell>
          <cell r="B723" t="str">
            <v>C324W0902ZH-N0566</v>
          </cell>
          <cell r="C723" t="str">
            <v>FD-089</v>
          </cell>
          <cell r="D723">
            <v>1.39</v>
          </cell>
          <cell r="E723" t="str">
            <v>Rear Guard Coat</v>
          </cell>
          <cell r="I723" t="str">
            <v>15 days at monthly satement</v>
          </cell>
          <cell r="J723" t="str">
            <v>Ex-Factory</v>
          </cell>
          <cell r="K723" t="str">
            <v>Refer to Quotation Record by Ella Chan</v>
          </cell>
        </row>
        <row r="724">
          <cell r="A724">
            <v>717</v>
          </cell>
          <cell r="B724" t="str">
            <v>C324W0920ZH-K065</v>
          </cell>
          <cell r="C724" t="str">
            <v>S68618-Y23B</v>
          </cell>
          <cell r="D724">
            <v>0.75</v>
          </cell>
          <cell r="E724" t="str">
            <v>Guard Mark Ass</v>
          </cell>
          <cell r="I724" t="str">
            <v>15 days at monthly satement</v>
          </cell>
          <cell r="J724" t="str">
            <v>Ex-Factory</v>
          </cell>
          <cell r="K724" t="str">
            <v>Refer to Quotation Record by Ella Chan</v>
          </cell>
        </row>
        <row r="725">
          <cell r="A725">
            <v>718</v>
          </cell>
          <cell r="B725" t="str">
            <v>C324W1501ZH-N0506</v>
          </cell>
          <cell r="C725" t="str">
            <v>B691-02-01</v>
          </cell>
          <cell r="D725">
            <v>0.15</v>
          </cell>
          <cell r="E725" t="str">
            <v>Denkyoku Frame Cover</v>
          </cell>
          <cell r="I725" t="str">
            <v>15 days at monthly satement</v>
          </cell>
          <cell r="J725" t="str">
            <v>Ex-Factory</v>
          </cell>
          <cell r="K725" t="str">
            <v>Refer to Quotation Record by Ella Chan</v>
          </cell>
        </row>
        <row r="726">
          <cell r="A726">
            <v>719</v>
          </cell>
          <cell r="B726" t="str">
            <v>C324W8005ZH</v>
          </cell>
          <cell r="C726" t="str">
            <v>PK-092</v>
          </cell>
          <cell r="D726">
            <v>0.25</v>
          </cell>
          <cell r="E726" t="str">
            <v>Blade Pad A</v>
          </cell>
          <cell r="I726" t="str">
            <v>15 days at monthly satement</v>
          </cell>
          <cell r="J726" t="str">
            <v>Ex-Factory</v>
          </cell>
          <cell r="K726" t="str">
            <v>Refer to Quotation Record by Ella Chan</v>
          </cell>
        </row>
        <row r="727">
          <cell r="A727">
            <v>720</v>
          </cell>
          <cell r="B727" t="str">
            <v>C324W8006ZH</v>
          </cell>
          <cell r="C727" t="str">
            <v>PK-093</v>
          </cell>
          <cell r="D727">
            <v>0.15</v>
          </cell>
          <cell r="E727" t="str">
            <v>Blade Pad B</v>
          </cell>
          <cell r="I727" t="str">
            <v>15 days at monthly satement</v>
          </cell>
          <cell r="J727" t="str">
            <v>Ex-Factory</v>
          </cell>
          <cell r="K727" t="str">
            <v>Refer to Quotation Record by Ella Chan</v>
          </cell>
        </row>
        <row r="728">
          <cell r="A728">
            <v>721</v>
          </cell>
          <cell r="B728" t="str">
            <v>C324W8010ZH</v>
          </cell>
          <cell r="C728" t="str">
            <v>PK-094</v>
          </cell>
          <cell r="D728">
            <v>0.18</v>
          </cell>
          <cell r="E728" t="str">
            <v>Remo-Con Pad</v>
          </cell>
          <cell r="I728" t="str">
            <v>15 days at monthly satement</v>
          </cell>
          <cell r="J728" t="str">
            <v>Ex-Factory</v>
          </cell>
          <cell r="K728" t="str">
            <v>Refer to Quotation Record by Ella Chan</v>
          </cell>
        </row>
        <row r="729">
          <cell r="A729">
            <v>722</v>
          </cell>
          <cell r="B729" t="str">
            <v>C324Y0201ZH</v>
          </cell>
          <cell r="C729" t="str">
            <v>PR-228</v>
          </cell>
          <cell r="D729">
            <v>0.3</v>
          </cell>
          <cell r="E729" t="str">
            <v>Poly Sheet (A)</v>
          </cell>
          <cell r="I729" t="str">
            <v>15 days at monthly satement</v>
          </cell>
          <cell r="J729" t="str">
            <v>Ex-Factory</v>
          </cell>
          <cell r="K729" t="str">
            <v>15-06/16PESHK-S/080038</v>
          </cell>
        </row>
        <row r="730">
          <cell r="A730">
            <v>723</v>
          </cell>
          <cell r="B730" t="str">
            <v>C324Y0409AH-G0252</v>
          </cell>
          <cell r="C730" t="str">
            <v>S69118-Y12A</v>
          </cell>
          <cell r="D730">
            <v>2.12</v>
          </cell>
          <cell r="E730" t="str">
            <v>Base Coat</v>
          </cell>
          <cell r="I730" t="str">
            <v>15 days at monthly satement</v>
          </cell>
          <cell r="J730" t="str">
            <v>Ex-Factory</v>
          </cell>
          <cell r="K730" t="str">
            <v>Refer to Quotation Record by Ella Chan</v>
          </cell>
        </row>
        <row r="731">
          <cell r="A731">
            <v>724</v>
          </cell>
          <cell r="B731" t="str">
            <v>C324Y0930AH-G0252</v>
          </cell>
          <cell r="C731" t="str">
            <v>S69118-Y21B</v>
          </cell>
          <cell r="D731">
            <v>0.4</v>
          </cell>
          <cell r="E731" t="str">
            <v>Guard Ring Ass</v>
          </cell>
          <cell r="I731" t="str">
            <v>15 days at monthly satement</v>
          </cell>
          <cell r="J731" t="str">
            <v>Ex-Factory</v>
          </cell>
          <cell r="K731" t="str">
            <v>Refer to Quotation Record by Ella Chan</v>
          </cell>
        </row>
        <row r="732">
          <cell r="A732">
            <v>725</v>
          </cell>
          <cell r="B732" t="str">
            <v>C324Y8991AH</v>
          </cell>
          <cell r="C732" t="str">
            <v>PF-740</v>
          </cell>
          <cell r="D732">
            <v>0.14000000000000001</v>
          </cell>
          <cell r="E732" t="str">
            <v>Instruction</v>
          </cell>
          <cell r="I732" t="str">
            <v>15 days at monthly satement</v>
          </cell>
          <cell r="J732" t="str">
            <v>Ex-Factory</v>
          </cell>
          <cell r="K732" t="str">
            <v>Refer to Quotation Record by Ella Chan</v>
          </cell>
        </row>
        <row r="733">
          <cell r="A733">
            <v>726</v>
          </cell>
          <cell r="B733" t="str">
            <v>C324Y9001ZH-G</v>
          </cell>
          <cell r="C733" t="str">
            <v>PE-1198</v>
          </cell>
          <cell r="D733">
            <v>1.4999999999999999E-2</v>
          </cell>
          <cell r="E733" t="str">
            <v>Pos Label</v>
          </cell>
          <cell r="I733" t="str">
            <v>15 days at monthly satement</v>
          </cell>
          <cell r="J733" t="str">
            <v>Ex-Factory</v>
          </cell>
          <cell r="K733" t="str">
            <v>Refer to Quotation Record by Ella Chan</v>
          </cell>
        </row>
        <row r="734">
          <cell r="A734">
            <v>727</v>
          </cell>
          <cell r="B734" t="str">
            <v>C324Z0050ZH-N0999</v>
          </cell>
          <cell r="C734" t="str">
            <v>PE-1503</v>
          </cell>
          <cell r="D734">
            <v>0.16</v>
          </cell>
          <cell r="E734" t="str">
            <v>Name Plate</v>
          </cell>
          <cell r="I734" t="str">
            <v>15 days at monthly satement</v>
          </cell>
          <cell r="J734" t="str">
            <v>Ex-Factory</v>
          </cell>
          <cell r="K734" t="str">
            <v>Refer to Quotation Record by Ella Chan</v>
          </cell>
        </row>
        <row r="735">
          <cell r="A735">
            <v>728</v>
          </cell>
          <cell r="B735" t="str">
            <v>C324Z0051AH</v>
          </cell>
          <cell r="C735" t="str">
            <v>PE-1476</v>
          </cell>
          <cell r="D735">
            <v>0.1</v>
          </cell>
          <cell r="E735" t="str">
            <v>Warning Label</v>
          </cell>
          <cell r="I735" t="str">
            <v>15 days at monthly satement</v>
          </cell>
          <cell r="J735" t="str">
            <v>Ex-Factory</v>
          </cell>
          <cell r="K735" t="str">
            <v>Refer to Quotation Record by Ella Chan</v>
          </cell>
        </row>
        <row r="736">
          <cell r="A736">
            <v>729</v>
          </cell>
          <cell r="B736" t="str">
            <v>C324Z0409ZH-G0267</v>
          </cell>
          <cell r="C736" t="str">
            <v>S713A18-Y12</v>
          </cell>
          <cell r="D736">
            <v>2.25</v>
          </cell>
          <cell r="E736" t="str">
            <v>Base Coat</v>
          </cell>
          <cell r="I736" t="str">
            <v>15 days at monthly satement</v>
          </cell>
          <cell r="J736" t="str">
            <v>Ex-Factory</v>
          </cell>
          <cell r="K736" t="str">
            <v>Refer to Quotation Record by Ella Chan</v>
          </cell>
        </row>
        <row r="737">
          <cell r="A737">
            <v>730</v>
          </cell>
          <cell r="B737" t="str">
            <v>C324Z0409ZH-N0573</v>
          </cell>
          <cell r="C737" t="str">
            <v>S71318-Y12</v>
          </cell>
          <cell r="D737">
            <v>2.12</v>
          </cell>
          <cell r="E737" t="str">
            <v>Base Coat</v>
          </cell>
          <cell r="I737" t="str">
            <v>15 days at monthly satement</v>
          </cell>
          <cell r="J737" t="str">
            <v>Ex-Factory</v>
          </cell>
          <cell r="K737" t="str">
            <v>Refer to Quotation Record by Ella Chan</v>
          </cell>
        </row>
        <row r="738">
          <cell r="A738">
            <v>731</v>
          </cell>
          <cell r="B738" t="str">
            <v>C324Z0411DH-A114N</v>
          </cell>
          <cell r="C738" t="str">
            <v>S71318-Y12A</v>
          </cell>
          <cell r="D738">
            <v>2.5</v>
          </cell>
          <cell r="E738" t="str">
            <v>Base Ass</v>
          </cell>
          <cell r="I738" t="str">
            <v>15 days at monthly satement</v>
          </cell>
          <cell r="J738" t="str">
            <v>Ex-Factory</v>
          </cell>
          <cell r="K738" t="str">
            <v>Refer to Quotation Record by Ella Chan</v>
          </cell>
        </row>
        <row r="739">
          <cell r="A739">
            <v>732</v>
          </cell>
          <cell r="B739" t="str">
            <v>C324Z0411ZH-A095G</v>
          </cell>
          <cell r="C739" t="str">
            <v>S713A18-Y12A</v>
          </cell>
          <cell r="D739">
            <v>2.5</v>
          </cell>
          <cell r="E739" t="str">
            <v>Base Ass</v>
          </cell>
          <cell r="I739" t="str">
            <v>15 days at monthly satement</v>
          </cell>
          <cell r="J739" t="str">
            <v>Ex-Factory</v>
          </cell>
          <cell r="K739" t="str">
            <v>Refer to Quotation Record by Ella Chan</v>
          </cell>
        </row>
        <row r="740">
          <cell r="A740">
            <v>733</v>
          </cell>
          <cell r="B740" t="str">
            <v>C324Z0419AH</v>
          </cell>
          <cell r="C740" t="str">
            <v>B713-08-01</v>
          </cell>
          <cell r="D740">
            <v>0.05</v>
          </cell>
          <cell r="E740" t="str">
            <v>Remo-Con Filter</v>
          </cell>
          <cell r="I740" t="str">
            <v>15 days at monthly satement</v>
          </cell>
          <cell r="J740" t="str">
            <v>Ex-Factory</v>
          </cell>
          <cell r="K740" t="str">
            <v>Refer to Quotation Record by Ella Chan</v>
          </cell>
        </row>
        <row r="741">
          <cell r="A741">
            <v>734</v>
          </cell>
          <cell r="B741" t="str">
            <v>C324Z0420ZH-P0001</v>
          </cell>
          <cell r="C741" t="str">
            <v>PE-1460</v>
          </cell>
          <cell r="D741">
            <v>1</v>
          </cell>
          <cell r="E741" t="str">
            <v>Panel</v>
          </cell>
          <cell r="I741" t="str">
            <v>15 days at monthly satement</v>
          </cell>
          <cell r="J741" t="str">
            <v>Ex-Factory</v>
          </cell>
          <cell r="K741" t="str">
            <v>Refer to Quotation Record by Ella Chan</v>
          </cell>
        </row>
        <row r="742">
          <cell r="A742">
            <v>735</v>
          </cell>
          <cell r="B742" t="str">
            <v>C324Z0420ZH-P0002</v>
          </cell>
          <cell r="C742" t="str">
            <v>PE-1461</v>
          </cell>
          <cell r="D742">
            <v>1</v>
          </cell>
          <cell r="E742" t="str">
            <v>Panel</v>
          </cell>
          <cell r="I742" t="str">
            <v>15 days at monthly satement</v>
          </cell>
          <cell r="J742" t="str">
            <v>Ex-Factory</v>
          </cell>
          <cell r="K742" t="str">
            <v>Refer to Quotation Record by Ella Chan</v>
          </cell>
        </row>
        <row r="743">
          <cell r="A743">
            <v>736</v>
          </cell>
          <cell r="B743" t="str">
            <v>C324Z0431ZH</v>
          </cell>
          <cell r="C743" t="str">
            <v>B712-01-01</v>
          </cell>
          <cell r="D743">
            <v>0.2</v>
          </cell>
          <cell r="E743" t="str">
            <v>PCB Sheet</v>
          </cell>
          <cell r="I743" t="str">
            <v>15 days at monthly satement</v>
          </cell>
          <cell r="J743" t="str">
            <v>Ex-Factory</v>
          </cell>
          <cell r="K743" t="str">
            <v>Refer to Quotation Record by Ella Chan</v>
          </cell>
        </row>
        <row r="744">
          <cell r="A744">
            <v>737</v>
          </cell>
          <cell r="B744" t="str">
            <v>C324Z0436ZH</v>
          </cell>
          <cell r="C744" t="str">
            <v>B713-09-01</v>
          </cell>
          <cell r="D744">
            <v>0.25</v>
          </cell>
          <cell r="E744" t="str">
            <v>Insulating Film</v>
          </cell>
          <cell r="I744" t="str">
            <v>15 days at monthly satement</v>
          </cell>
          <cell r="J744" t="str">
            <v>Ex-Factory</v>
          </cell>
          <cell r="K744" t="str">
            <v>Refer to Quotation Record by Ella Chan</v>
          </cell>
        </row>
        <row r="745">
          <cell r="A745">
            <v>738</v>
          </cell>
          <cell r="B745" t="str">
            <v>C324Z0441AH-G0279</v>
          </cell>
          <cell r="C745" t="str">
            <v>B713-01-04</v>
          </cell>
          <cell r="D745">
            <v>0.08</v>
          </cell>
          <cell r="E745" t="str">
            <v>Base Deco</v>
          </cell>
          <cell r="I745" t="str">
            <v>15 days at monthly satement</v>
          </cell>
          <cell r="J745" t="str">
            <v>Ex-Factory</v>
          </cell>
          <cell r="K745" t="str">
            <v>Quotation 060420 2006-Apr-20</v>
          </cell>
        </row>
        <row r="746">
          <cell r="A746">
            <v>739</v>
          </cell>
          <cell r="B746" t="str">
            <v>C324Z0441AH-T0251</v>
          </cell>
          <cell r="C746" t="str">
            <v>B713-01-03</v>
          </cell>
          <cell r="D746">
            <v>0.08</v>
          </cell>
          <cell r="E746" t="str">
            <v>Base Deco</v>
          </cell>
          <cell r="I746" t="str">
            <v>15 days at monthly satement</v>
          </cell>
          <cell r="J746" t="str">
            <v>Ex-Factory</v>
          </cell>
          <cell r="K746" t="str">
            <v>Quotation 051020 2006-Jan-18</v>
          </cell>
        </row>
        <row r="747">
          <cell r="A747">
            <v>740</v>
          </cell>
          <cell r="B747" t="str">
            <v>C324Z0441ZH-B0376</v>
          </cell>
          <cell r="C747" t="str">
            <v>B713-01-02</v>
          </cell>
          <cell r="D747">
            <v>0.08</v>
          </cell>
          <cell r="E747" t="str">
            <v>Base Deco</v>
          </cell>
          <cell r="I747" t="str">
            <v>15 days at monthly satement</v>
          </cell>
          <cell r="J747" t="str">
            <v>Ex-Factory</v>
          </cell>
          <cell r="K747" t="str">
            <v>Refer to Quotation Record by Ella Chan</v>
          </cell>
        </row>
        <row r="748">
          <cell r="A748">
            <v>741</v>
          </cell>
          <cell r="B748" t="str">
            <v>C324Z0441ZH-G0268</v>
          </cell>
          <cell r="C748" t="str">
            <v>B713-01-01</v>
          </cell>
          <cell r="D748">
            <v>0.08</v>
          </cell>
          <cell r="E748" t="str">
            <v>Base Deco</v>
          </cell>
          <cell r="I748" t="str">
            <v>15 days at monthly satement</v>
          </cell>
          <cell r="J748" t="str">
            <v>Ex-Factory</v>
          </cell>
          <cell r="K748" t="str">
            <v>Refer to Quotation Record by Ella Chan</v>
          </cell>
        </row>
        <row r="749">
          <cell r="A749">
            <v>742</v>
          </cell>
          <cell r="B749" t="str">
            <v>C324Z0900ZH-F006G</v>
          </cell>
          <cell r="C749" t="str">
            <v>S713A18-Y33</v>
          </cell>
          <cell r="D749">
            <v>1.65</v>
          </cell>
          <cell r="E749" t="str">
            <v>Front Guard Ass</v>
          </cell>
          <cell r="I749" t="str">
            <v>15 days at monthly satement</v>
          </cell>
          <cell r="J749" t="str">
            <v>Ex-Factory</v>
          </cell>
          <cell r="K749" t="str">
            <v>Refer to Quotation Record by Ella Chan</v>
          </cell>
        </row>
        <row r="750">
          <cell r="A750">
            <v>743</v>
          </cell>
          <cell r="B750" t="str">
            <v>C324Z0900ZH-F016N</v>
          </cell>
          <cell r="C750" t="str">
            <v>S71318-Y33</v>
          </cell>
          <cell r="D750">
            <v>1.6</v>
          </cell>
          <cell r="E750" t="str">
            <v>Front Guard Ass</v>
          </cell>
          <cell r="I750" t="str">
            <v>15 days at monthly satement</v>
          </cell>
          <cell r="J750" t="str">
            <v>Ex-Factory</v>
          </cell>
          <cell r="K750" t="str">
            <v>Refer to Quotation Record by Ella Chan</v>
          </cell>
        </row>
        <row r="751">
          <cell r="A751">
            <v>744</v>
          </cell>
          <cell r="B751" t="str">
            <v>C324Z0904AH-N0500</v>
          </cell>
          <cell r="C751" t="str">
            <v>B713-03-06</v>
          </cell>
          <cell r="D751">
            <v>0.4</v>
          </cell>
          <cell r="E751" t="str">
            <v>Guard Mark</v>
          </cell>
          <cell r="I751" t="str">
            <v>15 days at monthly satement</v>
          </cell>
          <cell r="J751" t="str">
            <v>Ex-Factory</v>
          </cell>
          <cell r="K751" t="str">
            <v>15-06/60/070007</v>
          </cell>
        </row>
        <row r="752">
          <cell r="A752">
            <v>745</v>
          </cell>
          <cell r="B752" t="str">
            <v>C324Z0920ZH-K032G</v>
          </cell>
          <cell r="C752" t="str">
            <v>S713A18-Y27</v>
          </cell>
          <cell r="D752">
            <v>0.75</v>
          </cell>
          <cell r="E752" t="str">
            <v>Guard Mark Ass</v>
          </cell>
          <cell r="I752" t="str">
            <v>15 days at monthly satement</v>
          </cell>
          <cell r="J752" t="str">
            <v>Ex-Factory</v>
          </cell>
          <cell r="K752" t="str">
            <v>Refer to Quotation Record by Ella Chan</v>
          </cell>
        </row>
        <row r="753">
          <cell r="A753">
            <v>746</v>
          </cell>
          <cell r="B753" t="str">
            <v>C324Z0920ZH-K050N</v>
          </cell>
          <cell r="C753" t="str">
            <v>S71318-Y27</v>
          </cell>
          <cell r="D753">
            <v>0.75</v>
          </cell>
          <cell r="E753" t="str">
            <v>Guard Mark Ass</v>
          </cell>
          <cell r="F753">
            <v>500</v>
          </cell>
          <cell r="I753" t="str">
            <v>15 days at monthly satement</v>
          </cell>
          <cell r="J753" t="str">
            <v>Ex-Factory</v>
          </cell>
          <cell r="K753" t="str">
            <v>15-06/16PESHK-S/080038</v>
          </cell>
        </row>
        <row r="754">
          <cell r="A754">
            <v>747</v>
          </cell>
          <cell r="B754" t="str">
            <v>C324Z0941ZH</v>
          </cell>
          <cell r="C754" t="str">
            <v>B712-02-01</v>
          </cell>
          <cell r="D754">
            <v>0.17</v>
          </cell>
          <cell r="E754" t="str">
            <v>Filter</v>
          </cell>
          <cell r="I754" t="str">
            <v>15 days at monthly satement</v>
          </cell>
          <cell r="J754" t="str">
            <v>Ex-Factory</v>
          </cell>
          <cell r="K754" t="str">
            <v>15-06/16 PESHK-S/080066</v>
          </cell>
        </row>
        <row r="755">
          <cell r="A755">
            <v>748</v>
          </cell>
          <cell r="B755" t="str">
            <v>C324Z0943ZH-N0596</v>
          </cell>
          <cell r="C755" t="str">
            <v>B713-05-01</v>
          </cell>
          <cell r="D755">
            <v>5.1000000000000004E-2</v>
          </cell>
          <cell r="E755" t="str">
            <v>Filter Frame</v>
          </cell>
          <cell r="I755" t="str">
            <v>15 days at monthly satement</v>
          </cell>
          <cell r="J755" t="str">
            <v>Ex-Factory</v>
          </cell>
          <cell r="K755" t="str">
            <v>Qu050720-1 R1 2005-Jul-27</v>
          </cell>
        </row>
        <row r="756">
          <cell r="A756">
            <v>749</v>
          </cell>
          <cell r="B756" t="str">
            <v>C324Z0944ZH-N0596</v>
          </cell>
          <cell r="C756" t="str">
            <v>B713-04-01</v>
          </cell>
          <cell r="D756">
            <v>0.13</v>
          </cell>
          <cell r="E756" t="str">
            <v>Filter Support</v>
          </cell>
          <cell r="I756" t="str">
            <v>15 days at monthly satement</v>
          </cell>
          <cell r="J756" t="str">
            <v>Ex-Factory</v>
          </cell>
          <cell r="K756" t="str">
            <v>Qu050720-1 R1 2005-Jul-27</v>
          </cell>
        </row>
        <row r="757">
          <cell r="A757">
            <v>750</v>
          </cell>
          <cell r="B757" t="str">
            <v>C324Z1201DH-N0360</v>
          </cell>
          <cell r="C757" t="str">
            <v>MH-035</v>
          </cell>
          <cell r="D757">
            <v>1.06</v>
          </cell>
          <cell r="E757" t="str">
            <v>2 Core Cord</v>
          </cell>
          <cell r="H757">
            <v>39709</v>
          </cell>
          <cell r="I757" t="str">
            <v>15 days at monthly satement</v>
          </cell>
          <cell r="J757" t="str">
            <v>Ex-Factory</v>
          </cell>
          <cell r="K757" t="str">
            <v>15-06/16 PESHK/080076S</v>
          </cell>
        </row>
        <row r="758">
          <cell r="A758">
            <v>751</v>
          </cell>
          <cell r="B758" t="str">
            <v>C324Z1201ZH-YZ040</v>
          </cell>
          <cell r="C758" t="str">
            <v>MH-022</v>
          </cell>
          <cell r="D758">
            <v>0.43</v>
          </cell>
          <cell r="E758" t="str">
            <v>2 Core Cord</v>
          </cell>
          <cell r="I758" t="str">
            <v>15 days at monthly satement</v>
          </cell>
          <cell r="J758" t="str">
            <v>Ex-Factory</v>
          </cell>
          <cell r="K758" t="str">
            <v>Refer to Quotation Record by Ella Chan</v>
          </cell>
        </row>
        <row r="759">
          <cell r="A759">
            <v>752</v>
          </cell>
          <cell r="B759" t="str">
            <v>C324Z1500ZH</v>
          </cell>
          <cell r="C759" t="str">
            <v>B713-06-01</v>
          </cell>
          <cell r="D759">
            <v>0.11</v>
          </cell>
          <cell r="E759" t="str">
            <v>Electrode Support</v>
          </cell>
          <cell r="I759" t="str">
            <v>15 days at monthly satement</v>
          </cell>
          <cell r="J759" t="str">
            <v>Ex-Factory</v>
          </cell>
          <cell r="K759" t="str">
            <v>Refer to Quotation Record by Ella Chan</v>
          </cell>
        </row>
        <row r="760">
          <cell r="A760">
            <v>753</v>
          </cell>
          <cell r="B760" t="str">
            <v>C324Z1501ZH</v>
          </cell>
          <cell r="C760" t="str">
            <v>B713-07-01</v>
          </cell>
          <cell r="D760">
            <v>0.11</v>
          </cell>
          <cell r="E760" t="str">
            <v>HV Unit Cover</v>
          </cell>
          <cell r="I760" t="str">
            <v>15 days at monthly satement</v>
          </cell>
          <cell r="J760" t="str">
            <v>Ex-Factory</v>
          </cell>
          <cell r="K760" t="str">
            <v>Refer to Quotation Record by Ella Chan</v>
          </cell>
        </row>
        <row r="761">
          <cell r="A761">
            <v>754</v>
          </cell>
          <cell r="B761" t="str">
            <v>C324Z4800DH</v>
          </cell>
          <cell r="C761" t="str">
            <v>CN-225</v>
          </cell>
          <cell r="D761">
            <v>6</v>
          </cell>
          <cell r="E761" t="str">
            <v>Circuit Assy Set</v>
          </cell>
          <cell r="I761" t="str">
            <v>15 days at monthly satement</v>
          </cell>
          <cell r="J761" t="str">
            <v>Ex-Factory</v>
          </cell>
          <cell r="K761" t="str">
            <v>Quotation 060420 2006-Apr-20</v>
          </cell>
        </row>
        <row r="762">
          <cell r="A762">
            <v>755</v>
          </cell>
          <cell r="B762" t="str">
            <v>C324Z8991AH</v>
          </cell>
          <cell r="C762" t="str">
            <v>PF-810</v>
          </cell>
          <cell r="D762">
            <v>0.2</v>
          </cell>
          <cell r="E762" t="str">
            <v>Instruction</v>
          </cell>
          <cell r="I762" t="str">
            <v>15 days at monthly satement</v>
          </cell>
          <cell r="J762" t="str">
            <v>Ex-Factory</v>
          </cell>
          <cell r="K762" t="str">
            <v>Refer to Quotation Record by Ella Chan</v>
          </cell>
        </row>
        <row r="763">
          <cell r="A763">
            <v>756</v>
          </cell>
          <cell r="B763" t="str">
            <v>C324Z9001ZH-G</v>
          </cell>
          <cell r="C763" t="str">
            <v>PE-1479</v>
          </cell>
          <cell r="D763">
            <v>1.4E-2</v>
          </cell>
          <cell r="E763" t="str">
            <v>Pos Label</v>
          </cell>
          <cell r="I763" t="str">
            <v>15 days at monthly satement</v>
          </cell>
          <cell r="J763" t="str">
            <v>Ex-Factory</v>
          </cell>
          <cell r="K763" t="str">
            <v>Refer to Quotation Record by Ella Chan</v>
          </cell>
        </row>
        <row r="764">
          <cell r="A764">
            <v>757</v>
          </cell>
          <cell r="B764" t="str">
            <v>C324Z9001ZH-W</v>
          </cell>
          <cell r="C764" t="str">
            <v>PE-1480</v>
          </cell>
          <cell r="D764">
            <v>1.4E-2</v>
          </cell>
          <cell r="E764" t="str">
            <v>Pos Label</v>
          </cell>
          <cell r="I764" t="str">
            <v>15 days at monthly satement</v>
          </cell>
          <cell r="J764" t="str">
            <v>Ex-Factory</v>
          </cell>
          <cell r="K764" t="str">
            <v>Refer to Quotation Record by Ella Chan</v>
          </cell>
        </row>
        <row r="765">
          <cell r="A765">
            <v>758</v>
          </cell>
          <cell r="B765" t="str">
            <v>C325Z0050ZH-N0999</v>
          </cell>
          <cell r="C765" t="str">
            <v>PE-1474</v>
          </cell>
          <cell r="D765">
            <v>0.16</v>
          </cell>
          <cell r="E765" t="str">
            <v>Name Plate</v>
          </cell>
          <cell r="I765" t="str">
            <v>15 days at monthly satement</v>
          </cell>
          <cell r="J765" t="str">
            <v>Ex-Factory</v>
          </cell>
          <cell r="K765" t="str">
            <v>Refer to Quotation Record by Ella Chan</v>
          </cell>
        </row>
        <row r="766">
          <cell r="A766">
            <v>759</v>
          </cell>
          <cell r="B766" t="str">
            <v>C325Z0091AH</v>
          </cell>
          <cell r="C766" t="str">
            <v>PE-1502</v>
          </cell>
          <cell r="D766">
            <v>0.05</v>
          </cell>
          <cell r="E766" t="str">
            <v>Filter Label</v>
          </cell>
          <cell r="I766" t="str">
            <v>15 days at monthly satement</v>
          </cell>
          <cell r="J766" t="str">
            <v>Ex-Factory</v>
          </cell>
          <cell r="K766" t="str">
            <v>Refer to Quotation Record by Ella Chan</v>
          </cell>
        </row>
        <row r="767">
          <cell r="A767">
            <v>760</v>
          </cell>
          <cell r="B767" t="str">
            <v>C325Z0390AH-N0999</v>
          </cell>
          <cell r="C767" t="str">
            <v>MS-478</v>
          </cell>
          <cell r="D767">
            <v>1.75</v>
          </cell>
          <cell r="E767" t="str">
            <v>Condenser Lead Ass</v>
          </cell>
          <cell r="I767" t="str">
            <v>15 days at monthly satement</v>
          </cell>
          <cell r="J767" t="str">
            <v>Ex-Factory</v>
          </cell>
          <cell r="K767" t="str">
            <v>Refer to Quotation Record by Ella Chan</v>
          </cell>
        </row>
        <row r="768">
          <cell r="A768">
            <v>761</v>
          </cell>
          <cell r="B768" t="str">
            <v>C325Z0406ZH-M0157</v>
          </cell>
          <cell r="C768" t="str">
            <v>S71518-Y12</v>
          </cell>
          <cell r="D768">
            <v>3.4</v>
          </cell>
          <cell r="E768" t="str">
            <v>Base Coat</v>
          </cell>
          <cell r="F768">
            <v>500</v>
          </cell>
          <cell r="I768" t="str">
            <v>15 days at monthly satement</v>
          </cell>
          <cell r="J768" t="str">
            <v>Ex-Factory</v>
          </cell>
          <cell r="K768" t="str">
            <v>15-06/16PESHK-S/080038</v>
          </cell>
        </row>
        <row r="769">
          <cell r="A769">
            <v>762</v>
          </cell>
          <cell r="B769" t="str">
            <v>C325Z0408ZH</v>
          </cell>
          <cell r="C769" t="str">
            <v>B715-13-02</v>
          </cell>
          <cell r="D769">
            <v>2.56</v>
          </cell>
          <cell r="E769" t="str">
            <v>Base Cover Ass</v>
          </cell>
          <cell r="I769" t="str">
            <v>15 days at monthly satement</v>
          </cell>
          <cell r="J769" t="str">
            <v>Ex-Factory</v>
          </cell>
          <cell r="K769" t="str">
            <v>Refer to Quotation Record by Ella Chan</v>
          </cell>
        </row>
        <row r="770">
          <cell r="A770">
            <v>763</v>
          </cell>
          <cell r="B770" t="str">
            <v>C325Z0411EH-M0131</v>
          </cell>
          <cell r="C770" t="str">
            <v>S71518-Y12A</v>
          </cell>
          <cell r="D770">
            <v>3.4</v>
          </cell>
          <cell r="E770" t="str">
            <v>Base Ass</v>
          </cell>
          <cell r="F770">
            <v>500</v>
          </cell>
          <cell r="I770" t="str">
            <v>15 days at monthly satement</v>
          </cell>
          <cell r="J770" t="str">
            <v>Ex-Factory</v>
          </cell>
          <cell r="K770" t="str">
            <v>15-06/16PESHK-S/080038</v>
          </cell>
        </row>
        <row r="771">
          <cell r="A771">
            <v>764</v>
          </cell>
          <cell r="B771" t="str">
            <v>C325Z0413ZH-M0131</v>
          </cell>
          <cell r="C771" t="str">
            <v>S71518-Y23</v>
          </cell>
          <cell r="D771">
            <v>2.56</v>
          </cell>
          <cell r="E771" t="str">
            <v>Base Cover Ass</v>
          </cell>
          <cell r="I771" t="str">
            <v>15 days at monthly satement</v>
          </cell>
          <cell r="J771" t="str">
            <v>Ex-Factory</v>
          </cell>
          <cell r="K771" t="str">
            <v>Refer to Quotation Record by Ella Chan</v>
          </cell>
        </row>
        <row r="772">
          <cell r="A772">
            <v>765</v>
          </cell>
          <cell r="B772" t="str">
            <v>C325Z0414ZH-M0131</v>
          </cell>
          <cell r="C772" t="str">
            <v>S71518-Y26</v>
          </cell>
          <cell r="D772">
            <v>0.9</v>
          </cell>
          <cell r="E772" t="str">
            <v>Pole Base Coat</v>
          </cell>
          <cell r="I772" t="str">
            <v>15 days at monthly satement</v>
          </cell>
          <cell r="J772" t="str">
            <v>Ex-Factory</v>
          </cell>
          <cell r="K772" t="str">
            <v>Refer to Quotation Record by Ella Chan</v>
          </cell>
        </row>
        <row r="773">
          <cell r="A773">
            <v>766</v>
          </cell>
          <cell r="B773" t="str">
            <v>C325Z0420ZH</v>
          </cell>
          <cell r="C773" t="str">
            <v>PE-1486</v>
          </cell>
          <cell r="D773">
            <v>0.18</v>
          </cell>
          <cell r="E773" t="str">
            <v>SW Panel</v>
          </cell>
          <cell r="I773" t="str">
            <v>15 days at monthly satement</v>
          </cell>
          <cell r="J773" t="str">
            <v>Ex-Factory</v>
          </cell>
          <cell r="K773" t="str">
            <v>Refer to Quotation Record by Ella Chan</v>
          </cell>
        </row>
        <row r="774">
          <cell r="A774">
            <v>767</v>
          </cell>
          <cell r="B774" t="str">
            <v>C325Z0421ZH</v>
          </cell>
          <cell r="C774" t="str">
            <v>PE-1487</v>
          </cell>
          <cell r="D774">
            <v>0.16</v>
          </cell>
          <cell r="E774" t="str">
            <v>Lamp Panel</v>
          </cell>
          <cell r="I774" t="str">
            <v>15 days at monthly satement</v>
          </cell>
          <cell r="J774" t="str">
            <v>Ex-Factory</v>
          </cell>
          <cell r="K774" t="str">
            <v>Refer to Quotation Record by Ella Chan</v>
          </cell>
        </row>
        <row r="775">
          <cell r="A775">
            <v>768</v>
          </cell>
          <cell r="B775" t="str">
            <v>C325Z0431ZH</v>
          </cell>
          <cell r="C775" t="str">
            <v>B715-15-01</v>
          </cell>
          <cell r="D775">
            <v>0.23</v>
          </cell>
          <cell r="E775" t="str">
            <v>PCB Sheet</v>
          </cell>
          <cell r="I775" t="str">
            <v>15 days at monthly satement</v>
          </cell>
          <cell r="J775" t="str">
            <v>Ex-Factory</v>
          </cell>
          <cell r="K775" t="str">
            <v>Refer to Quotation Record by Ella Chan</v>
          </cell>
        </row>
        <row r="776">
          <cell r="A776">
            <v>769</v>
          </cell>
          <cell r="B776" t="str">
            <v>C325Z0436ZH</v>
          </cell>
          <cell r="C776" t="str">
            <v>B715-14-01</v>
          </cell>
          <cell r="D776">
            <v>0.25</v>
          </cell>
          <cell r="E776" t="str">
            <v>Insulating Film</v>
          </cell>
          <cell r="I776" t="str">
            <v>15 days at monthly satement</v>
          </cell>
          <cell r="J776" t="str">
            <v>Ex-Factory</v>
          </cell>
          <cell r="K776" t="str">
            <v>Refer to Quotation Record by Ella Chan</v>
          </cell>
        </row>
        <row r="777">
          <cell r="A777">
            <v>770</v>
          </cell>
          <cell r="B777" t="str">
            <v>C325Z0450ZH-M0157</v>
          </cell>
          <cell r="C777" t="str">
            <v>S71518-Y27A</v>
          </cell>
          <cell r="D777">
            <v>0.15</v>
          </cell>
          <cell r="E777" t="str">
            <v>Pole Cap Cover Coat</v>
          </cell>
          <cell r="I777" t="str">
            <v>15 days at monthly satement</v>
          </cell>
          <cell r="J777" t="str">
            <v>Ex-Factory</v>
          </cell>
          <cell r="K777" t="str">
            <v>Refer to Quotation Record by Ella Chan</v>
          </cell>
        </row>
        <row r="778">
          <cell r="A778">
            <v>771</v>
          </cell>
          <cell r="B778" t="str">
            <v>C325Z0451ZH</v>
          </cell>
          <cell r="C778" t="str">
            <v>B715-17-01</v>
          </cell>
          <cell r="D778">
            <v>0.25</v>
          </cell>
          <cell r="E778" t="str">
            <v>Inner Pipe</v>
          </cell>
          <cell r="I778" t="str">
            <v>15 days at monthly satement</v>
          </cell>
          <cell r="J778" t="str">
            <v>Ex-Factory</v>
          </cell>
          <cell r="K778" t="str">
            <v>Refer to Quotation Record by Ella Chan</v>
          </cell>
        </row>
        <row r="779">
          <cell r="A779">
            <v>772</v>
          </cell>
          <cell r="B779" t="str">
            <v>C325Z0452ZH</v>
          </cell>
          <cell r="C779" t="str">
            <v>B715-20-01</v>
          </cell>
          <cell r="D779">
            <v>0.1</v>
          </cell>
          <cell r="E779" t="str">
            <v>Flange Sheet</v>
          </cell>
          <cell r="I779" t="str">
            <v>15 days at monthly satement</v>
          </cell>
          <cell r="J779" t="str">
            <v>Ex-Factory</v>
          </cell>
          <cell r="K779" t="str">
            <v>Refer to Quotation Record by Ella Chan</v>
          </cell>
        </row>
        <row r="780">
          <cell r="A780">
            <v>773</v>
          </cell>
          <cell r="B780" t="str">
            <v>C325Z0453BH</v>
          </cell>
          <cell r="C780" t="str">
            <v>B715-03-01</v>
          </cell>
          <cell r="D780">
            <v>0.1</v>
          </cell>
          <cell r="E780" t="str">
            <v>Flange</v>
          </cell>
          <cell r="I780" t="str">
            <v>15 days at monthly satement</v>
          </cell>
          <cell r="J780" t="str">
            <v>Ex-Factory</v>
          </cell>
          <cell r="K780" t="str">
            <v>Refer to Quotation Record by Ella Chan</v>
          </cell>
        </row>
        <row r="781">
          <cell r="A781">
            <v>774</v>
          </cell>
          <cell r="B781" t="str">
            <v>C325Z0465ZH</v>
          </cell>
          <cell r="C781" t="str">
            <v>B715-04-01</v>
          </cell>
          <cell r="D781">
            <v>0.13</v>
          </cell>
          <cell r="E781" t="str">
            <v>Pole Cap</v>
          </cell>
          <cell r="I781" t="str">
            <v>15 days at monthly satement</v>
          </cell>
          <cell r="J781" t="str">
            <v>Ex-Factory</v>
          </cell>
          <cell r="K781" t="str">
            <v>Refer to Quotation Record by Ella Chan</v>
          </cell>
        </row>
        <row r="782">
          <cell r="A782">
            <v>775</v>
          </cell>
          <cell r="B782" t="str">
            <v>C325Z0471AH-M0157</v>
          </cell>
          <cell r="C782" t="str">
            <v>S71518-Y10</v>
          </cell>
          <cell r="D782">
            <v>2.1</v>
          </cell>
          <cell r="E782" t="str">
            <v>Outer Pipe Coat</v>
          </cell>
          <cell r="I782" t="str">
            <v>15 days at monthly satement</v>
          </cell>
          <cell r="J782" t="str">
            <v>Ex-Factory</v>
          </cell>
          <cell r="K782" t="str">
            <v>Refer to Quotation Record by Ella Chan</v>
          </cell>
        </row>
        <row r="783">
          <cell r="A783">
            <v>776</v>
          </cell>
          <cell r="B783" t="str">
            <v>C325Z0473BH-N0111</v>
          </cell>
          <cell r="C783" t="str">
            <v>S71518-Y60</v>
          </cell>
          <cell r="D783">
            <v>0.15</v>
          </cell>
          <cell r="E783" t="str">
            <v>Round Lock SCW</v>
          </cell>
          <cell r="I783" t="str">
            <v>15 days at monthly satement</v>
          </cell>
          <cell r="J783" t="str">
            <v>Ex-Factory</v>
          </cell>
          <cell r="K783" t="str">
            <v>Refer to Quotation Record by Ella Chan</v>
          </cell>
        </row>
        <row r="784">
          <cell r="A784">
            <v>777</v>
          </cell>
          <cell r="B784" t="str">
            <v>C325Z0478ZH</v>
          </cell>
          <cell r="C784" t="str">
            <v>FW-247</v>
          </cell>
          <cell r="D784">
            <v>0.39</v>
          </cell>
          <cell r="E784" t="str">
            <v>Slide Spring</v>
          </cell>
          <cell r="I784" t="str">
            <v>15 days at monthly satement</v>
          </cell>
          <cell r="J784" t="str">
            <v>Ex-Factory</v>
          </cell>
          <cell r="K784" t="str">
            <v>Refer to Quotation Record by Ella Chan</v>
          </cell>
        </row>
        <row r="785">
          <cell r="A785">
            <v>778</v>
          </cell>
          <cell r="B785" t="str">
            <v>C325Z0485ZH</v>
          </cell>
          <cell r="C785" t="str">
            <v>B715-06-01</v>
          </cell>
          <cell r="D785">
            <v>0.37</v>
          </cell>
          <cell r="E785" t="str">
            <v>Outer Pipe Stay</v>
          </cell>
          <cell r="I785" t="str">
            <v>15 days at monthly satement</v>
          </cell>
          <cell r="J785" t="str">
            <v>Ex-Factory</v>
          </cell>
          <cell r="K785" t="str">
            <v>Refer to Quotation Record by Ella Chan</v>
          </cell>
        </row>
        <row r="786">
          <cell r="A786">
            <v>779</v>
          </cell>
          <cell r="B786" t="str">
            <v>C325Z0513ZH-N0598</v>
          </cell>
          <cell r="C786" t="str">
            <v>B715-07-01</v>
          </cell>
          <cell r="D786">
            <v>0.23</v>
          </cell>
          <cell r="E786" t="str">
            <v>Knee Joint Holder</v>
          </cell>
          <cell r="I786" t="str">
            <v>15 days at monthly satement</v>
          </cell>
          <cell r="J786" t="str">
            <v>Ex-Factory</v>
          </cell>
          <cell r="K786" t="str">
            <v>Refer to Quotation Record by Ella Chan</v>
          </cell>
        </row>
        <row r="787">
          <cell r="A787">
            <v>780</v>
          </cell>
          <cell r="B787" t="str">
            <v>C325Z0900ZH-M0158</v>
          </cell>
          <cell r="C787" t="str">
            <v>S71518-Y33</v>
          </cell>
          <cell r="D787">
            <v>0.9</v>
          </cell>
          <cell r="E787" t="str">
            <v>Front Guard Ass</v>
          </cell>
          <cell r="I787" t="str">
            <v>15 days at monthly satement</v>
          </cell>
          <cell r="J787" t="str">
            <v>Ex-Factory</v>
          </cell>
          <cell r="K787" t="str">
            <v>Refer to Quotation Record by Ella Chan</v>
          </cell>
        </row>
        <row r="788">
          <cell r="A788">
            <v>781</v>
          </cell>
          <cell r="B788" t="str">
            <v>C325Z0920BH-K032G</v>
          </cell>
          <cell r="C788" t="str">
            <v>S71518-Y30</v>
          </cell>
          <cell r="D788">
            <v>1.1000000000000001</v>
          </cell>
          <cell r="E788" t="str">
            <v>Guard Mark Ass</v>
          </cell>
          <cell r="I788" t="str">
            <v>15 days at monthly satement</v>
          </cell>
          <cell r="J788" t="str">
            <v>Ex-Factory</v>
          </cell>
          <cell r="K788" t="str">
            <v>Qu050720-1 R1 2005-Jul-27</v>
          </cell>
        </row>
        <row r="789">
          <cell r="A789">
            <v>782</v>
          </cell>
          <cell r="B789" t="str">
            <v>C325Z1003ZH-M0157</v>
          </cell>
          <cell r="C789" t="str">
            <v>S71518-Y18</v>
          </cell>
          <cell r="D789">
            <v>0.23</v>
          </cell>
          <cell r="E789" t="str">
            <v>SW Button Coat</v>
          </cell>
          <cell r="I789" t="str">
            <v>15 days at monthly satement</v>
          </cell>
          <cell r="J789" t="str">
            <v>Ex-Factory</v>
          </cell>
          <cell r="K789" t="str">
            <v>Refer to Quotation Record by Ella Chan</v>
          </cell>
        </row>
        <row r="790">
          <cell r="A790">
            <v>783</v>
          </cell>
          <cell r="B790" t="str">
            <v>C325Z1025ZH-B0379</v>
          </cell>
          <cell r="C790" t="str">
            <v>S71518-Y27</v>
          </cell>
          <cell r="D790">
            <v>0.05</v>
          </cell>
          <cell r="E790" t="str">
            <v>SW Button Deco Ass</v>
          </cell>
          <cell r="I790" t="str">
            <v>15 days at monthly satement</v>
          </cell>
          <cell r="J790" t="str">
            <v>Ex-Factory</v>
          </cell>
          <cell r="K790" t="str">
            <v>Refer to Quotation Record by Ella Chan</v>
          </cell>
        </row>
        <row r="791">
          <cell r="A791">
            <v>784</v>
          </cell>
          <cell r="B791" t="str">
            <v>C325Z1450ZH</v>
          </cell>
          <cell r="C791" t="str">
            <v>B715-01-01</v>
          </cell>
          <cell r="D791">
            <v>0.01</v>
          </cell>
          <cell r="E791" t="str">
            <v>Led Cover A</v>
          </cell>
          <cell r="I791" t="str">
            <v>15 days at monthly satement</v>
          </cell>
          <cell r="J791" t="str">
            <v>Ex-Factory</v>
          </cell>
          <cell r="K791" t="str">
            <v>Refer to Quotation Record by Ella Chan</v>
          </cell>
        </row>
        <row r="792">
          <cell r="A792">
            <v>785</v>
          </cell>
          <cell r="B792" t="str">
            <v>C325Z1451ZH</v>
          </cell>
          <cell r="C792" t="str">
            <v>B715-02-01</v>
          </cell>
          <cell r="D792">
            <v>0.01</v>
          </cell>
          <cell r="E792" t="str">
            <v>Led Cover B</v>
          </cell>
          <cell r="I792" t="str">
            <v>15 days at monthly satement</v>
          </cell>
          <cell r="J792" t="str">
            <v>Ex-Factory</v>
          </cell>
          <cell r="K792" t="str">
            <v>Refer to Quotation Record by Ella Chan</v>
          </cell>
        </row>
        <row r="793">
          <cell r="A793">
            <v>786</v>
          </cell>
          <cell r="B793" t="str">
            <v>C325Z2136ZH</v>
          </cell>
          <cell r="C793" t="str">
            <v>PRA-015-B1150</v>
          </cell>
          <cell r="D793">
            <v>0.05</v>
          </cell>
          <cell r="E793" t="str">
            <v>Poly Cover</v>
          </cell>
          <cell r="I793" t="str">
            <v>15 days at monthly satement</v>
          </cell>
          <cell r="J793" t="str">
            <v>Ex-Factory</v>
          </cell>
          <cell r="K793" t="str">
            <v>15-06/16PESHK-S/080014</v>
          </cell>
        </row>
        <row r="794">
          <cell r="A794">
            <v>787</v>
          </cell>
          <cell r="B794" t="str">
            <v>C325Z8003ZH</v>
          </cell>
          <cell r="C794" t="str">
            <v>PK-121</v>
          </cell>
          <cell r="D794">
            <v>0.45</v>
          </cell>
          <cell r="E794" t="str">
            <v>Pack A</v>
          </cell>
          <cell r="I794" t="str">
            <v>15 days at monthly satement</v>
          </cell>
          <cell r="J794" t="str">
            <v>Ex-Factory</v>
          </cell>
          <cell r="K794" t="str">
            <v>Refer to Quotation Record by Ella Chan</v>
          </cell>
        </row>
        <row r="795">
          <cell r="A795">
            <v>788</v>
          </cell>
          <cell r="B795" t="str">
            <v>C325Z8004ZH</v>
          </cell>
          <cell r="C795" t="str">
            <v>PK-122</v>
          </cell>
          <cell r="D795">
            <v>0.9</v>
          </cell>
          <cell r="E795" t="str">
            <v>Pack B</v>
          </cell>
          <cell r="I795" t="str">
            <v>15 days at monthly satement</v>
          </cell>
          <cell r="J795" t="str">
            <v>Ex-Factory</v>
          </cell>
          <cell r="K795" t="str">
            <v>Refer to Quotation Record by Ella Chan</v>
          </cell>
        </row>
        <row r="796">
          <cell r="A796">
            <v>789</v>
          </cell>
          <cell r="B796" t="str">
            <v>C325Z8005ZH</v>
          </cell>
          <cell r="C796" t="str">
            <v>PK-123</v>
          </cell>
          <cell r="D796">
            <v>1.1000000000000001</v>
          </cell>
          <cell r="E796" t="str">
            <v>Pack C</v>
          </cell>
          <cell r="F796">
            <v>500</v>
          </cell>
          <cell r="I796" t="str">
            <v>15 days at monthly satement</v>
          </cell>
          <cell r="J796" t="str">
            <v>Ex-Factory</v>
          </cell>
          <cell r="K796" t="str">
            <v>15-06/16PESHK-S/080038</v>
          </cell>
        </row>
        <row r="797">
          <cell r="A797">
            <v>790</v>
          </cell>
          <cell r="B797" t="str">
            <v>C325Z8006ZH</v>
          </cell>
          <cell r="C797" t="str">
            <v>PK-124</v>
          </cell>
          <cell r="D797">
            <v>1</v>
          </cell>
          <cell r="E797" t="str">
            <v>Pack D</v>
          </cell>
          <cell r="I797" t="str">
            <v>15 days at monthly satement</v>
          </cell>
          <cell r="J797" t="str">
            <v>Ex-Factory</v>
          </cell>
          <cell r="K797" t="str">
            <v>Refer to Quotation Record by Ella Chan</v>
          </cell>
        </row>
        <row r="798">
          <cell r="A798">
            <v>791</v>
          </cell>
          <cell r="B798" t="str">
            <v>C325Z8007ZH</v>
          </cell>
          <cell r="C798" t="str">
            <v>PAB-363</v>
          </cell>
          <cell r="D798">
            <v>0.44</v>
          </cell>
          <cell r="E798" t="str">
            <v>Guard Pad</v>
          </cell>
          <cell r="I798" t="str">
            <v>15 days at monthly satement</v>
          </cell>
          <cell r="J798" t="str">
            <v>Ex-Factory</v>
          </cell>
          <cell r="K798" t="str">
            <v>Refer to Quotation Record by Ella Chan</v>
          </cell>
        </row>
        <row r="799">
          <cell r="A799">
            <v>792</v>
          </cell>
          <cell r="B799" t="str">
            <v>C325Z8008ZH</v>
          </cell>
          <cell r="C799" t="str">
            <v>PAB-364</v>
          </cell>
          <cell r="D799">
            <v>0.23</v>
          </cell>
          <cell r="E799" t="str">
            <v>Blade Pad</v>
          </cell>
          <cell r="I799" t="str">
            <v>15 days at monthly satement</v>
          </cell>
          <cell r="J799" t="str">
            <v>Ex-Factory</v>
          </cell>
          <cell r="K799" t="str">
            <v>Refer to Quotation Record by Ella Chan</v>
          </cell>
        </row>
        <row r="800">
          <cell r="A800">
            <v>793</v>
          </cell>
          <cell r="B800" t="str">
            <v>C325Z8781ZH</v>
          </cell>
          <cell r="C800" t="str">
            <v>PAH-009</v>
          </cell>
          <cell r="D800">
            <v>0.1</v>
          </cell>
          <cell r="E800" t="str">
            <v>Absorber</v>
          </cell>
          <cell r="I800" t="str">
            <v>15 days at monthly satement</v>
          </cell>
          <cell r="J800" t="str">
            <v>Ex-Factory</v>
          </cell>
          <cell r="K800" t="str">
            <v>Refer to Quotation Record by Ella Chan</v>
          </cell>
        </row>
        <row r="801">
          <cell r="A801">
            <v>794</v>
          </cell>
          <cell r="B801" t="str">
            <v>C325Z8991AH</v>
          </cell>
          <cell r="C801" t="str">
            <v>PF-811</v>
          </cell>
          <cell r="D801">
            <v>0.2</v>
          </cell>
          <cell r="E801" t="str">
            <v>Instruction</v>
          </cell>
          <cell r="I801" t="str">
            <v>15 days at monthly satement</v>
          </cell>
          <cell r="J801" t="str">
            <v>Ex-Factory</v>
          </cell>
          <cell r="K801" t="str">
            <v>Refer to Quotation Record by Ella Chan</v>
          </cell>
        </row>
        <row r="802">
          <cell r="A802">
            <v>795</v>
          </cell>
          <cell r="B802" t="str">
            <v>C325Z9001ZH-G</v>
          </cell>
          <cell r="C802" t="str">
            <v>PE-1478</v>
          </cell>
          <cell r="D802">
            <v>1.4E-2</v>
          </cell>
          <cell r="E802" t="str">
            <v>Pos Label</v>
          </cell>
          <cell r="I802" t="str">
            <v>15 days at monthly satement</v>
          </cell>
          <cell r="J802" t="str">
            <v>Ex-Factory</v>
          </cell>
          <cell r="K802" t="str">
            <v>Refer to Quotation Record by Ella Chan</v>
          </cell>
        </row>
        <row r="803">
          <cell r="A803">
            <v>796</v>
          </cell>
          <cell r="B803" t="str">
            <v>C32V70050ZH-N0999</v>
          </cell>
          <cell r="C803" t="str">
            <v>PE-1522</v>
          </cell>
          <cell r="D803">
            <v>0.1</v>
          </cell>
          <cell r="E803" t="str">
            <v>Name Plate</v>
          </cell>
          <cell r="I803" t="str">
            <v>15 days at monthly satement</v>
          </cell>
          <cell r="J803" t="str">
            <v>Ex-Factory</v>
          </cell>
          <cell r="K803" t="str">
            <v>Refer to Quotation Record by Ella Chan</v>
          </cell>
        </row>
        <row r="804">
          <cell r="A804">
            <v>797</v>
          </cell>
          <cell r="B804" t="str">
            <v>C32V70411ZH-A041T</v>
          </cell>
          <cell r="C804" t="str">
            <v>S712B18-Y12</v>
          </cell>
          <cell r="D804">
            <v>1.7</v>
          </cell>
          <cell r="E804" t="str">
            <v>Base Ass</v>
          </cell>
          <cell r="I804" t="str">
            <v>15 days at monthly satement</v>
          </cell>
          <cell r="J804" t="str">
            <v>Ex-Factory</v>
          </cell>
          <cell r="K804" t="str">
            <v>Refer to Quotation Record by Ella Chan</v>
          </cell>
        </row>
        <row r="805">
          <cell r="A805">
            <v>798</v>
          </cell>
          <cell r="B805" t="str">
            <v>C32V70420ZH-P0001</v>
          </cell>
          <cell r="C805" t="str">
            <v>PE-1509</v>
          </cell>
          <cell r="D805">
            <v>0.12</v>
          </cell>
          <cell r="E805" t="str">
            <v>Panel</v>
          </cell>
          <cell r="I805" t="str">
            <v>15 days at monthly satement</v>
          </cell>
          <cell r="J805" t="str">
            <v>Ex-Factory</v>
          </cell>
          <cell r="K805" t="str">
            <v>Refer to Quotation Record by Ella Chan</v>
          </cell>
        </row>
        <row r="806">
          <cell r="A806">
            <v>799</v>
          </cell>
          <cell r="B806" t="str">
            <v>C32V78400ZH</v>
          </cell>
          <cell r="C806" t="str">
            <v>S712B18-Y08</v>
          </cell>
          <cell r="D806">
            <v>0.45</v>
          </cell>
          <cell r="E806" t="str">
            <v>Filter Ass</v>
          </cell>
          <cell r="I806" t="str">
            <v>15 days at monthly satement</v>
          </cell>
          <cell r="J806" t="str">
            <v>Ex-Factory</v>
          </cell>
          <cell r="K806" t="str">
            <v>Refer to Quotation Record by Ella Chan</v>
          </cell>
        </row>
        <row r="807">
          <cell r="A807">
            <v>800</v>
          </cell>
          <cell r="B807" t="str">
            <v>C32V79001ZH-C</v>
          </cell>
          <cell r="C807" t="str">
            <v>PE-1523</v>
          </cell>
          <cell r="D807">
            <v>1.4E-2</v>
          </cell>
          <cell r="E807" t="str">
            <v>Pos Label</v>
          </cell>
          <cell r="I807" t="str">
            <v>15 days at monthly satement</v>
          </cell>
          <cell r="J807" t="str">
            <v>Ex-Factory</v>
          </cell>
          <cell r="K807" t="str">
            <v>Refer to Quotation Record by Ella Chan</v>
          </cell>
        </row>
        <row r="808">
          <cell r="A808">
            <v>801</v>
          </cell>
          <cell r="B808" t="str">
            <v>CA3220050ZH-N0999</v>
          </cell>
          <cell r="C808" t="str">
            <v>PE-1827</v>
          </cell>
          <cell r="D808">
            <v>0.1</v>
          </cell>
          <cell r="E808" t="str">
            <v>Name Plate</v>
          </cell>
          <cell r="I808" t="str">
            <v>15 days at monthly satement</v>
          </cell>
          <cell r="J808" t="str">
            <v>Ex-Factory</v>
          </cell>
          <cell r="K808" t="str">
            <v>Refer to Quotation Record by Ella Chan</v>
          </cell>
        </row>
        <row r="809">
          <cell r="A809">
            <v>802</v>
          </cell>
          <cell r="B809" t="str">
            <v>CA3220221ZH-B0397</v>
          </cell>
          <cell r="C809" t="str">
            <v>B766-01-02</v>
          </cell>
          <cell r="D809">
            <v>0.6</v>
          </cell>
          <cell r="E809" t="str">
            <v>Front Outer Cover</v>
          </cell>
          <cell r="I809" t="str">
            <v>15 days at monthly satement</v>
          </cell>
          <cell r="J809" t="str">
            <v>Ex-Factory</v>
          </cell>
          <cell r="K809" t="str">
            <v>Refer to Quotation Record by Ella Chan</v>
          </cell>
        </row>
        <row r="810">
          <cell r="A810">
            <v>803</v>
          </cell>
          <cell r="B810" t="str">
            <v>CA3220221ZH-N0566</v>
          </cell>
          <cell r="C810" t="str">
            <v>B766-01-01</v>
          </cell>
          <cell r="D810">
            <v>0.6</v>
          </cell>
          <cell r="E810" t="str">
            <v>Front Outer Cover</v>
          </cell>
          <cell r="I810" t="str">
            <v>15 days at monthly satement</v>
          </cell>
          <cell r="J810" t="str">
            <v>Ex-Factory</v>
          </cell>
          <cell r="K810" t="str">
            <v>Refer to Quotation Record by Ella Chan</v>
          </cell>
        </row>
        <row r="811">
          <cell r="A811">
            <v>804</v>
          </cell>
          <cell r="B811" t="str">
            <v>CA3220221ZH-N0598</v>
          </cell>
          <cell r="C811" t="str">
            <v>B766-01-03</v>
          </cell>
          <cell r="D811">
            <v>0.6</v>
          </cell>
          <cell r="E811" t="str">
            <v>Front Outer Cover</v>
          </cell>
          <cell r="I811" t="str">
            <v>15 days at monthly satement</v>
          </cell>
          <cell r="J811" t="str">
            <v>Ex-Factory</v>
          </cell>
          <cell r="K811" t="str">
            <v>Refer to Quotation Record by Ella Chan</v>
          </cell>
        </row>
        <row r="812">
          <cell r="A812">
            <v>805</v>
          </cell>
          <cell r="B812" t="str">
            <v>CA3220306AH-B0397</v>
          </cell>
          <cell r="C812" t="str">
            <v>B766-03-02</v>
          </cell>
          <cell r="D812">
            <v>0.1</v>
          </cell>
          <cell r="E812" t="str">
            <v>Clutch Nut</v>
          </cell>
          <cell r="I812" t="str">
            <v>15 days at monthly satement</v>
          </cell>
          <cell r="J812" t="str">
            <v>Ex-Factory</v>
          </cell>
          <cell r="K812" t="str">
            <v>Refer to Quotation Record by Ella Chan</v>
          </cell>
        </row>
        <row r="813">
          <cell r="A813">
            <v>806</v>
          </cell>
          <cell r="B813" t="str">
            <v>CA3220306AH-N0566</v>
          </cell>
          <cell r="C813" t="str">
            <v>B766-03-01</v>
          </cell>
          <cell r="D813">
            <v>0.1</v>
          </cell>
          <cell r="E813" t="str">
            <v>Clutch Nut</v>
          </cell>
          <cell r="I813" t="str">
            <v>15 days at monthly satement</v>
          </cell>
          <cell r="J813" t="str">
            <v>Ex-Factory</v>
          </cell>
          <cell r="K813" t="str">
            <v>Refer to Quotation Record by Ella Chan</v>
          </cell>
        </row>
        <row r="814">
          <cell r="A814">
            <v>807</v>
          </cell>
          <cell r="B814" t="str">
            <v>CA3220306ZH-N0598</v>
          </cell>
          <cell r="C814" t="str">
            <v>B766-03-03</v>
          </cell>
          <cell r="D814">
            <v>0.1</v>
          </cell>
          <cell r="E814" t="str">
            <v>Clutch Nut</v>
          </cell>
          <cell r="I814" t="str">
            <v>15 days at monthly satement</v>
          </cell>
          <cell r="J814" t="str">
            <v>Ex-Factory</v>
          </cell>
          <cell r="K814" t="str">
            <v>Refer to Quotation Record by Ella Chan</v>
          </cell>
        </row>
        <row r="815">
          <cell r="A815">
            <v>808</v>
          </cell>
          <cell r="B815" t="str">
            <v>CA3220320ZH-B0397</v>
          </cell>
          <cell r="C815" t="str">
            <v>B766-02-02</v>
          </cell>
          <cell r="D815">
            <v>0.5</v>
          </cell>
          <cell r="E815" t="str">
            <v>Rear Outer Cover</v>
          </cell>
          <cell r="I815" t="str">
            <v>15 days at monthly satement</v>
          </cell>
          <cell r="J815" t="str">
            <v>Ex-Factory</v>
          </cell>
          <cell r="K815" t="str">
            <v>Refer to Quotation Record by Ella Chan</v>
          </cell>
        </row>
        <row r="816">
          <cell r="A816">
            <v>809</v>
          </cell>
          <cell r="B816" t="str">
            <v>CA3220320ZH-N0566</v>
          </cell>
          <cell r="C816" t="str">
            <v>B766-02-01</v>
          </cell>
          <cell r="D816">
            <v>0.5</v>
          </cell>
          <cell r="E816" t="str">
            <v>Rear Outer Cover</v>
          </cell>
          <cell r="I816" t="str">
            <v>15 days at monthly satement</v>
          </cell>
          <cell r="J816" t="str">
            <v>Ex-Factory</v>
          </cell>
          <cell r="K816" t="str">
            <v>Refer to Quotation Record by Ella Chan</v>
          </cell>
        </row>
        <row r="817">
          <cell r="A817">
            <v>810</v>
          </cell>
          <cell r="B817" t="str">
            <v>CA3220320ZH-N0598</v>
          </cell>
          <cell r="C817" t="str">
            <v>B766-02-03</v>
          </cell>
          <cell r="D817">
            <v>0.5</v>
          </cell>
          <cell r="E817" t="str">
            <v>Rear Outer Cover</v>
          </cell>
          <cell r="I817" t="str">
            <v>15 days at monthly satement</v>
          </cell>
          <cell r="J817" t="str">
            <v>Ex-Factory</v>
          </cell>
          <cell r="K817" t="str">
            <v>Refer to Quotation Record by Ella Chan</v>
          </cell>
        </row>
        <row r="818">
          <cell r="A818">
            <v>811</v>
          </cell>
          <cell r="B818" t="str">
            <v>CA3220411ZH-A113N</v>
          </cell>
          <cell r="C818" t="str">
            <v>S76618-Y12</v>
          </cell>
          <cell r="D818">
            <v>2.5</v>
          </cell>
          <cell r="E818" t="str">
            <v>Base Ass</v>
          </cell>
          <cell r="I818" t="str">
            <v>15 days at monthly satement</v>
          </cell>
          <cell r="J818" t="str">
            <v>Ex-Factory</v>
          </cell>
          <cell r="K818" t="str">
            <v>Refer to Quotation Record by Ella Chan</v>
          </cell>
        </row>
        <row r="819">
          <cell r="A819">
            <v>812</v>
          </cell>
          <cell r="B819" t="str">
            <v>CA3220411ZH-A189B</v>
          </cell>
          <cell r="C819" t="str">
            <v>S766A18-Y12</v>
          </cell>
          <cell r="D819">
            <v>2.5</v>
          </cell>
          <cell r="E819" t="str">
            <v>Base Ass</v>
          </cell>
          <cell r="I819" t="str">
            <v>15 days at monthly satement</v>
          </cell>
          <cell r="J819" t="str">
            <v>Ex-Factory</v>
          </cell>
          <cell r="K819" t="str">
            <v>Refer to Quotation Record by Ella Chan</v>
          </cell>
        </row>
        <row r="820">
          <cell r="A820">
            <v>813</v>
          </cell>
          <cell r="B820" t="str">
            <v>CA3220420ZH-P0001</v>
          </cell>
          <cell r="C820" t="str">
            <v>PE-1817</v>
          </cell>
          <cell r="D820">
            <v>1.4</v>
          </cell>
          <cell r="E820" t="str">
            <v>Panel</v>
          </cell>
          <cell r="I820" t="str">
            <v>15 days at monthly satement</v>
          </cell>
          <cell r="J820" t="str">
            <v>Ex-Factory</v>
          </cell>
          <cell r="K820" t="str">
            <v>Refer to Quotation Record by Ella Chan</v>
          </cell>
        </row>
        <row r="821">
          <cell r="A821">
            <v>814</v>
          </cell>
          <cell r="B821" t="str">
            <v>CA3220420ZH-P0002</v>
          </cell>
          <cell r="C821" t="str">
            <v>PE-1806</v>
          </cell>
          <cell r="D821">
            <v>1.4</v>
          </cell>
          <cell r="E821" t="str">
            <v>Panel</v>
          </cell>
          <cell r="I821" t="str">
            <v>15 days at monthly satement</v>
          </cell>
          <cell r="J821" t="str">
            <v>Ex-Factory</v>
          </cell>
          <cell r="K821" t="str">
            <v>Refer to Quotation Record by Ella Chan</v>
          </cell>
        </row>
        <row r="822">
          <cell r="A822">
            <v>815</v>
          </cell>
          <cell r="B822" t="str">
            <v>CA3220900AH-F018N</v>
          </cell>
          <cell r="C822" t="str">
            <v>S76618-Y33</v>
          </cell>
          <cell r="D822">
            <v>2.4</v>
          </cell>
          <cell r="E822" t="str">
            <v>Front Guard Ass</v>
          </cell>
          <cell r="I822" t="str">
            <v>15 days at monthly satement</v>
          </cell>
          <cell r="J822" t="str">
            <v>Ex-Factory</v>
          </cell>
          <cell r="K822" t="str">
            <v>Quotation 060420 2006-Apr-20</v>
          </cell>
        </row>
        <row r="823">
          <cell r="A823">
            <v>816</v>
          </cell>
          <cell r="B823" t="str">
            <v>CA3220900ZH-K010B</v>
          </cell>
          <cell r="C823" t="str">
            <v>S766A18-Y33</v>
          </cell>
          <cell r="D823">
            <v>2.4</v>
          </cell>
          <cell r="E823" t="str">
            <v>Front Guard Ass</v>
          </cell>
          <cell r="I823" t="str">
            <v>15 days at monthly satement</v>
          </cell>
          <cell r="J823" t="str">
            <v>Ex-Factory</v>
          </cell>
          <cell r="K823" t="str">
            <v>Refer to Quotation Record by Ella Chan</v>
          </cell>
        </row>
        <row r="824">
          <cell r="A824">
            <v>817</v>
          </cell>
          <cell r="B824" t="str">
            <v>CA3220902ZH-M0158</v>
          </cell>
          <cell r="C824" t="str">
            <v>FD-104</v>
          </cell>
          <cell r="D824">
            <v>2.48</v>
          </cell>
          <cell r="E824" t="str">
            <v>Rear Guard Coat</v>
          </cell>
          <cell r="H824">
            <v>39751</v>
          </cell>
          <cell r="I824" t="str">
            <v>15 days at monthly satement</v>
          </cell>
          <cell r="J824" t="str">
            <v>Ex-Factory</v>
          </cell>
          <cell r="K824" t="str">
            <v>15-06/16 PESHK-S/080080S</v>
          </cell>
        </row>
        <row r="825">
          <cell r="A825">
            <v>818</v>
          </cell>
          <cell r="B825" t="str">
            <v>CA3220902ZH-N0566</v>
          </cell>
          <cell r="C825" t="str">
            <v>FD-103</v>
          </cell>
          <cell r="D825">
            <v>2.39</v>
          </cell>
          <cell r="E825" t="str">
            <v>Rear Guard</v>
          </cell>
          <cell r="I825" t="str">
            <v>15 days at monthly satement</v>
          </cell>
          <cell r="J825" t="str">
            <v>Ex-Factory</v>
          </cell>
          <cell r="K825" t="str">
            <v>Refer to Quotation Record by Ella Chan</v>
          </cell>
        </row>
        <row r="826">
          <cell r="A826">
            <v>819</v>
          </cell>
          <cell r="B826" t="str">
            <v>CA3220920ZH-K051N</v>
          </cell>
          <cell r="C826" t="str">
            <v>S76618-Y27</v>
          </cell>
          <cell r="D826">
            <v>0.95</v>
          </cell>
          <cell r="E826" t="str">
            <v>Guard Mark Ass</v>
          </cell>
          <cell r="I826" t="str">
            <v>15 days at monthly satement</v>
          </cell>
          <cell r="J826" t="str">
            <v>Ex-Factory</v>
          </cell>
          <cell r="K826" t="str">
            <v>Refer to Quotation Record by Ella Chan</v>
          </cell>
        </row>
        <row r="827">
          <cell r="A827">
            <v>820</v>
          </cell>
          <cell r="B827" t="str">
            <v>CA3220920ZH-K067B</v>
          </cell>
          <cell r="C827" t="str">
            <v>S76618-Y27A</v>
          </cell>
          <cell r="D827">
            <v>0.95</v>
          </cell>
          <cell r="E827" t="str">
            <v>Guard Mark Ass</v>
          </cell>
          <cell r="I827" t="str">
            <v>15 days at monthly satement</v>
          </cell>
          <cell r="J827" t="str">
            <v>Ex-Factory</v>
          </cell>
          <cell r="K827" t="str">
            <v>Refer to Quotation Record by Ella Chan</v>
          </cell>
        </row>
        <row r="828">
          <cell r="A828">
            <v>821</v>
          </cell>
          <cell r="B828" t="str">
            <v>CA3228007ZH</v>
          </cell>
          <cell r="C828" t="str">
            <v>PAB-381</v>
          </cell>
          <cell r="D828">
            <v>0.25</v>
          </cell>
          <cell r="E828" t="str">
            <v>L-Pad A</v>
          </cell>
          <cell r="I828" t="str">
            <v>15 days at monthly satement</v>
          </cell>
          <cell r="J828" t="str">
            <v>Ex-Factory</v>
          </cell>
          <cell r="K828" t="str">
            <v>Refer to Quotation Record by Ella Chan</v>
          </cell>
        </row>
        <row r="829">
          <cell r="A829">
            <v>822</v>
          </cell>
          <cell r="B829" t="str">
            <v>CA3228008ZH</v>
          </cell>
          <cell r="C829" t="str">
            <v>PAB-382</v>
          </cell>
          <cell r="D829">
            <v>0.15</v>
          </cell>
          <cell r="E829" t="str">
            <v>L-Pad B</v>
          </cell>
          <cell r="I829" t="str">
            <v>15 days at monthly satement</v>
          </cell>
          <cell r="J829" t="str">
            <v>Ex-Factory</v>
          </cell>
          <cell r="K829" t="str">
            <v>Refer to Quotation Record by Ella Chan</v>
          </cell>
        </row>
        <row r="830">
          <cell r="A830">
            <v>823</v>
          </cell>
          <cell r="B830" t="str">
            <v>CA3228009ZH</v>
          </cell>
          <cell r="C830" t="str">
            <v>PAB-383</v>
          </cell>
          <cell r="D830">
            <v>0.7</v>
          </cell>
          <cell r="E830" t="str">
            <v>Pad</v>
          </cell>
          <cell r="I830" t="str">
            <v>15 days at monthly satement</v>
          </cell>
          <cell r="J830" t="str">
            <v>Ex-Factory</v>
          </cell>
          <cell r="K830" t="str">
            <v>Refer to Quotation Record by Ella Chan</v>
          </cell>
        </row>
        <row r="831">
          <cell r="A831">
            <v>824</v>
          </cell>
          <cell r="B831" t="str">
            <v>CA3228991AH</v>
          </cell>
          <cell r="C831" t="str">
            <v>PF-866A</v>
          </cell>
          <cell r="D831">
            <v>0.25</v>
          </cell>
          <cell r="E831" t="str">
            <v>Instruction</v>
          </cell>
          <cell r="I831" t="str">
            <v>15 days at monthly satement</v>
          </cell>
          <cell r="J831" t="str">
            <v>Ex-Factory</v>
          </cell>
          <cell r="K831" t="str">
            <v>Refer to Quotation Record by Ella Chan</v>
          </cell>
        </row>
        <row r="832">
          <cell r="A832">
            <v>825</v>
          </cell>
          <cell r="B832" t="str">
            <v>CA3240050ZH-N0999</v>
          </cell>
          <cell r="C832" t="str">
            <v>PE-1826</v>
          </cell>
          <cell r="D832">
            <v>0.1</v>
          </cell>
          <cell r="E832" t="str">
            <v>Name Plate</v>
          </cell>
          <cell r="I832" t="str">
            <v>15 days at monthly satement</v>
          </cell>
          <cell r="J832" t="str">
            <v>Ex-Factory</v>
          </cell>
          <cell r="K832" t="str">
            <v>Refer to Quotation Record by Ella Chan</v>
          </cell>
        </row>
        <row r="833">
          <cell r="A833">
            <v>826</v>
          </cell>
          <cell r="B833" t="str">
            <v>CA3240411ZH-A113N</v>
          </cell>
          <cell r="C833" t="str">
            <v>S76718-Y12</v>
          </cell>
          <cell r="D833">
            <v>2.5</v>
          </cell>
          <cell r="E833" t="str">
            <v>Base Ass</v>
          </cell>
          <cell r="I833" t="str">
            <v>15 days at monthly satement</v>
          </cell>
          <cell r="J833" t="str">
            <v>Ex-Factory</v>
          </cell>
          <cell r="K833" t="str">
            <v>Refer to Quotation Record by Ella Chan</v>
          </cell>
        </row>
        <row r="834">
          <cell r="A834">
            <v>827</v>
          </cell>
          <cell r="B834" t="str">
            <v>CA3240411ZH-A189B</v>
          </cell>
          <cell r="C834" t="str">
            <v>S767A18-Y12</v>
          </cell>
          <cell r="D834">
            <v>2.5</v>
          </cell>
          <cell r="E834" t="str">
            <v>Base Ass</v>
          </cell>
          <cell r="I834" t="str">
            <v>15 days at monthly satement</v>
          </cell>
          <cell r="J834" t="str">
            <v>Ex-Factory</v>
          </cell>
          <cell r="K834" t="str">
            <v>Refer to Quotation Record by Ella Chan</v>
          </cell>
        </row>
        <row r="835">
          <cell r="A835">
            <v>828</v>
          </cell>
          <cell r="B835" t="str">
            <v>CA3240420ZH-P0001</v>
          </cell>
          <cell r="C835" t="str">
            <v>PE-1818</v>
          </cell>
          <cell r="D835">
            <v>1.3</v>
          </cell>
          <cell r="E835" t="str">
            <v>Panel</v>
          </cell>
          <cell r="I835" t="str">
            <v>15 days at monthly satement</v>
          </cell>
          <cell r="J835" t="str">
            <v>Ex-Factory</v>
          </cell>
          <cell r="K835" t="str">
            <v>Refer to Quotation Record by Ella Chan</v>
          </cell>
        </row>
        <row r="836">
          <cell r="A836">
            <v>829</v>
          </cell>
          <cell r="B836" t="str">
            <v>CA3240420ZH-P0002</v>
          </cell>
          <cell r="C836" t="str">
            <v>PE-1807</v>
          </cell>
          <cell r="D836">
            <v>1.3</v>
          </cell>
          <cell r="E836" t="str">
            <v>Panel</v>
          </cell>
          <cell r="I836" t="str">
            <v>15 days at monthly satement</v>
          </cell>
          <cell r="J836" t="str">
            <v>Ex-Factory</v>
          </cell>
          <cell r="K836" t="str">
            <v>Refer to Quotation Record by Ella Chan</v>
          </cell>
        </row>
        <row r="837">
          <cell r="A837">
            <v>830</v>
          </cell>
          <cell r="B837" t="str">
            <v>CA3248991AH</v>
          </cell>
          <cell r="C837" t="str">
            <v>PF-867A</v>
          </cell>
          <cell r="D837">
            <v>0.35</v>
          </cell>
          <cell r="E837" t="str">
            <v>Instruction</v>
          </cell>
          <cell r="I837" t="str">
            <v>15 days at monthly satement</v>
          </cell>
          <cell r="J837" t="str">
            <v>Ex-Factory</v>
          </cell>
          <cell r="K837" t="str">
            <v>Refer to Quotation Record by Ella Chan</v>
          </cell>
        </row>
        <row r="838">
          <cell r="A838">
            <v>831</v>
          </cell>
          <cell r="B838" t="str">
            <v>CA3250050AH-N0999</v>
          </cell>
          <cell r="C838" t="str">
            <v>PE-1825A</v>
          </cell>
          <cell r="D838">
            <v>0.1</v>
          </cell>
          <cell r="E838" t="str">
            <v>Name Plate</v>
          </cell>
          <cell r="I838" t="str">
            <v>15 days at monthly satement</v>
          </cell>
          <cell r="J838" t="str">
            <v>Ex-Factory</v>
          </cell>
          <cell r="K838" t="str">
            <v>Refer to Quotation Record by Ella Chan</v>
          </cell>
        </row>
        <row r="839">
          <cell r="A839">
            <v>832</v>
          </cell>
          <cell r="B839" t="str">
            <v>CA3250413AH-M0131</v>
          </cell>
          <cell r="C839" t="str">
            <v>S76818-Y27</v>
          </cell>
          <cell r="D839">
            <v>2.5</v>
          </cell>
          <cell r="E839" t="str">
            <v>Base Cover Ass</v>
          </cell>
          <cell r="I839" t="str">
            <v>15 days at monthly satement</v>
          </cell>
          <cell r="J839" t="str">
            <v>Ex-Factory</v>
          </cell>
          <cell r="K839" t="str">
            <v>Refer to Quotation Record by Ella Chan</v>
          </cell>
        </row>
        <row r="840">
          <cell r="A840">
            <v>833</v>
          </cell>
          <cell r="B840" t="str">
            <v>CA3251001ZH-M0131</v>
          </cell>
          <cell r="C840" t="str">
            <v>S76818-Y18</v>
          </cell>
          <cell r="D840">
            <v>0.23</v>
          </cell>
          <cell r="E840" t="str">
            <v>SW Button Ass</v>
          </cell>
          <cell r="I840" t="str">
            <v>15 days at monthly satement</v>
          </cell>
          <cell r="J840" t="str">
            <v>Ex-Factory</v>
          </cell>
          <cell r="K840" t="str">
            <v>Refer to Quotation Record by Ella Chan</v>
          </cell>
        </row>
        <row r="841">
          <cell r="A841">
            <v>834</v>
          </cell>
          <cell r="B841" t="str">
            <v>CA3258003ZH</v>
          </cell>
          <cell r="C841" t="str">
            <v>PK-157</v>
          </cell>
          <cell r="D841">
            <v>0.6</v>
          </cell>
          <cell r="E841" t="str">
            <v>Pack (A)</v>
          </cell>
          <cell r="I841" t="str">
            <v>15 days at monthly satement</v>
          </cell>
          <cell r="J841" t="str">
            <v>Ex-Factory</v>
          </cell>
          <cell r="K841" t="str">
            <v>Refer to Quotation Record by Ella Chan</v>
          </cell>
        </row>
        <row r="842">
          <cell r="A842">
            <v>835</v>
          </cell>
          <cell r="B842" t="str">
            <v>CA3258006ZH</v>
          </cell>
          <cell r="C842" t="str">
            <v>PK-158</v>
          </cell>
          <cell r="D842">
            <v>1.43</v>
          </cell>
          <cell r="E842" t="str">
            <v>Pack (B)</v>
          </cell>
          <cell r="I842" t="str">
            <v>15 days at monthly satement</v>
          </cell>
          <cell r="J842" t="str">
            <v>Ex-Factory</v>
          </cell>
          <cell r="K842" t="str">
            <v>Refer to Quotation Record by Ella Chan</v>
          </cell>
        </row>
        <row r="843">
          <cell r="A843">
            <v>836</v>
          </cell>
          <cell r="B843" t="str">
            <v>CA3258991CH</v>
          </cell>
          <cell r="C843" t="str">
            <v>PF-868A</v>
          </cell>
          <cell r="D843">
            <v>0.35</v>
          </cell>
          <cell r="E843" t="str">
            <v>Instruction</v>
          </cell>
          <cell r="I843" t="str">
            <v>15 days at monthly satement</v>
          </cell>
          <cell r="J843" t="str">
            <v>Ex-Factory</v>
          </cell>
          <cell r="K843" t="str">
            <v>Refer to Quotation Record by Ella Chan</v>
          </cell>
        </row>
        <row r="844">
          <cell r="A844">
            <v>837</v>
          </cell>
          <cell r="B844" t="str">
            <v>CB3220050ZH-N0999</v>
          </cell>
          <cell r="C844" t="str">
            <v>PE-2269</v>
          </cell>
          <cell r="D844">
            <v>0.2</v>
          </cell>
          <cell r="E844" t="str">
            <v>Name Plate</v>
          </cell>
          <cell r="I844" t="str">
            <v>15 days at monthly satement</v>
          </cell>
          <cell r="J844" t="str">
            <v>Ex-Factory</v>
          </cell>
          <cell r="K844" t="str">
            <v>Quotation 060420 2006-Apr-20</v>
          </cell>
        </row>
        <row r="845">
          <cell r="A845">
            <v>838</v>
          </cell>
          <cell r="B845" t="str">
            <v>CB3220411AH-A119N</v>
          </cell>
          <cell r="C845" t="str">
            <v>S766B18-Y12</v>
          </cell>
          <cell r="D845">
            <v>2.5</v>
          </cell>
          <cell r="E845" t="str">
            <v>Base Ass</v>
          </cell>
          <cell r="I845" t="str">
            <v>15 days at monthly satement</v>
          </cell>
          <cell r="J845" t="str">
            <v>Ex-Factory</v>
          </cell>
          <cell r="K845" t="str">
            <v>Quotation 060420 2006-Apr-20</v>
          </cell>
        </row>
        <row r="846">
          <cell r="A846">
            <v>839</v>
          </cell>
          <cell r="B846" t="str">
            <v>CB3220420ZH-P0001</v>
          </cell>
          <cell r="C846" t="str">
            <v>PE-2271</v>
          </cell>
          <cell r="D846">
            <v>1.6</v>
          </cell>
          <cell r="E846" t="str">
            <v>Panel</v>
          </cell>
          <cell r="I846" t="str">
            <v>15 days at monthly satement</v>
          </cell>
          <cell r="J846" t="str">
            <v>Ex-Factory</v>
          </cell>
          <cell r="K846" t="str">
            <v>Quotation 060420 2006-Apr-20</v>
          </cell>
        </row>
        <row r="847">
          <cell r="A847">
            <v>840</v>
          </cell>
          <cell r="B847" t="str">
            <v>CB3228991ZH</v>
          </cell>
          <cell r="C847" t="str">
            <v>PF-940</v>
          </cell>
          <cell r="D847">
            <v>0.3</v>
          </cell>
          <cell r="E847" t="str">
            <v>Instruction</v>
          </cell>
          <cell r="I847" t="str">
            <v>15 days at monthly satement</v>
          </cell>
          <cell r="J847" t="str">
            <v>Ex-Factory</v>
          </cell>
          <cell r="K847" t="str">
            <v>Quotation 060420 2006-Apr-20</v>
          </cell>
        </row>
        <row r="848">
          <cell r="A848">
            <v>841</v>
          </cell>
          <cell r="B848" t="str">
            <v>CB3240050ZH-N0999</v>
          </cell>
          <cell r="C848" t="str">
            <v>PE-2270</v>
          </cell>
          <cell r="D848">
            <v>0.2</v>
          </cell>
          <cell r="E848" t="str">
            <v>Name Plate</v>
          </cell>
          <cell r="I848" t="str">
            <v>15 days at monthly satement</v>
          </cell>
          <cell r="J848" t="str">
            <v>Ex-Factory</v>
          </cell>
          <cell r="K848" t="str">
            <v>Quotation 060420 2006-Apr-20</v>
          </cell>
        </row>
        <row r="849">
          <cell r="A849">
            <v>842</v>
          </cell>
          <cell r="B849" t="str">
            <v>CB3240411AH-A118N</v>
          </cell>
          <cell r="C849" t="str">
            <v>S767B18-Y12</v>
          </cell>
          <cell r="D849">
            <v>3</v>
          </cell>
          <cell r="E849" t="str">
            <v>Base Ass</v>
          </cell>
          <cell r="F849">
            <v>500</v>
          </cell>
          <cell r="I849" t="str">
            <v>15 days at monthly satement</v>
          </cell>
          <cell r="J849" t="str">
            <v>Ex-Factory</v>
          </cell>
          <cell r="K849" t="str">
            <v>15-06/16PESHK-S/080038</v>
          </cell>
        </row>
        <row r="850">
          <cell r="A850">
            <v>843</v>
          </cell>
          <cell r="B850" t="str">
            <v>CB3240420ZH-P0001</v>
          </cell>
          <cell r="C850" t="str">
            <v>PE-2272</v>
          </cell>
          <cell r="D850">
            <v>1.6</v>
          </cell>
          <cell r="E850" t="str">
            <v>Panel</v>
          </cell>
          <cell r="I850" t="str">
            <v>15 days at monthly satement</v>
          </cell>
          <cell r="J850" t="str">
            <v>Ex-Factory</v>
          </cell>
          <cell r="K850" t="str">
            <v>Quotation 060420 2006-Apr-20</v>
          </cell>
        </row>
        <row r="851">
          <cell r="A851">
            <v>844</v>
          </cell>
          <cell r="B851" t="str">
            <v>CB3241600ZM-RN24B</v>
          </cell>
          <cell r="C851" t="str">
            <v>CN-395</v>
          </cell>
          <cell r="D851">
            <v>2.5</v>
          </cell>
          <cell r="E851" t="str">
            <v>Remo-Con Set</v>
          </cell>
          <cell r="I851" t="str">
            <v>15 days at monthly satement</v>
          </cell>
          <cell r="J851" t="str">
            <v>Ex-Factory</v>
          </cell>
          <cell r="K851" t="str">
            <v>Quotation 060420 2006-Apr-20</v>
          </cell>
        </row>
        <row r="852">
          <cell r="A852">
            <v>845</v>
          </cell>
          <cell r="B852" t="str">
            <v>CB3248991ZH</v>
          </cell>
          <cell r="C852" t="str">
            <v>PF-941</v>
          </cell>
          <cell r="D852">
            <v>0.3</v>
          </cell>
          <cell r="E852" t="str">
            <v>Instruction</v>
          </cell>
          <cell r="I852" t="str">
            <v>15 days at monthly satement</v>
          </cell>
          <cell r="J852" t="str">
            <v>Ex-Factory</v>
          </cell>
          <cell r="K852" t="str">
            <v>Quotation 060420 2006-Apr-20</v>
          </cell>
        </row>
        <row r="853">
          <cell r="A853">
            <v>846</v>
          </cell>
          <cell r="B853" t="str">
            <v>DS12D1W040ZH-N0528</v>
          </cell>
          <cell r="C853" t="str">
            <v>PE-2080</v>
          </cell>
          <cell r="D853">
            <v>0.4</v>
          </cell>
          <cell r="E853" t="str">
            <v>Name Plate</v>
          </cell>
          <cell r="I853" t="str">
            <v>15 days at monthly satement</v>
          </cell>
          <cell r="J853" t="str">
            <v>Ex-Factory</v>
          </cell>
          <cell r="K853" t="str">
            <v>Refer to Quotation Record by Ella Chan</v>
          </cell>
        </row>
        <row r="854">
          <cell r="A854">
            <v>847</v>
          </cell>
          <cell r="B854" t="str">
            <v>DS12D1W185ZH-V0052</v>
          </cell>
          <cell r="C854" t="str">
            <v>S698A-18-18A</v>
          </cell>
          <cell r="D854">
            <v>0.8</v>
          </cell>
          <cell r="E854" t="str">
            <v>Top Case Ass</v>
          </cell>
          <cell r="I854" t="str">
            <v>15 days at monthly satement</v>
          </cell>
          <cell r="J854" t="str">
            <v>Ex-Factory</v>
          </cell>
          <cell r="K854" t="str">
            <v>Refer to Quotation Record by Ella Chan</v>
          </cell>
        </row>
        <row r="855">
          <cell r="A855">
            <v>848</v>
          </cell>
          <cell r="B855" t="str">
            <v>DSB5C4170ZC</v>
          </cell>
          <cell r="C855" t="str">
            <v>S82719-Y08</v>
          </cell>
          <cell r="D855">
            <v>6.95</v>
          </cell>
          <cell r="E855" t="str">
            <v>Formaldehyde Filter</v>
          </cell>
          <cell r="F855">
            <v>500</v>
          </cell>
          <cell r="G855" t="str">
            <v>PESGD</v>
          </cell>
          <cell r="I855" t="str">
            <v>15 days at monthly satement</v>
          </cell>
          <cell r="J855" t="str">
            <v>Ex-Factory</v>
          </cell>
          <cell r="K855" t="str">
            <v>Quotation 060910 2006-Sep-13</v>
          </cell>
        </row>
        <row r="856">
          <cell r="A856">
            <v>849</v>
          </cell>
          <cell r="B856" t="str">
            <v>DSB5C4180ZC</v>
          </cell>
          <cell r="C856" t="str">
            <v xml:space="preserve">S82719-Y08C </v>
          </cell>
          <cell r="D856">
            <v>4</v>
          </cell>
          <cell r="E856" t="str">
            <v>F. Composite F. Ass</v>
          </cell>
          <cell r="I856" t="str">
            <v>15 days at monthly satement</v>
          </cell>
          <cell r="J856" t="str">
            <v>Ex-Factory</v>
          </cell>
        </row>
        <row r="857">
          <cell r="A857">
            <v>850</v>
          </cell>
          <cell r="B857" t="str">
            <v>DSB5C4291ZC</v>
          </cell>
          <cell r="C857" t="str">
            <v>S82719-Y08A</v>
          </cell>
          <cell r="D857">
            <v>5.23</v>
          </cell>
          <cell r="E857" t="str">
            <v>Deordorizing Filter</v>
          </cell>
          <cell r="F857">
            <v>500</v>
          </cell>
          <cell r="G857" t="str">
            <v>PESGD</v>
          </cell>
          <cell r="I857" t="str">
            <v>15 days at monthly satement</v>
          </cell>
          <cell r="J857" t="str">
            <v>Ex-Factory</v>
          </cell>
          <cell r="K857" t="str">
            <v>Quotation 060910 2006-Sep-13</v>
          </cell>
        </row>
        <row r="858">
          <cell r="A858">
            <v>851</v>
          </cell>
          <cell r="B858" t="str">
            <v>E2A10-40</v>
          </cell>
          <cell r="C858" t="str">
            <v>EC-360</v>
          </cell>
          <cell r="D858">
            <v>0.1</v>
          </cell>
          <cell r="E858" t="str">
            <v>Happou Polyethylene</v>
          </cell>
          <cell r="I858" t="str">
            <v>15 days at monthly satement</v>
          </cell>
          <cell r="J858" t="str">
            <v>Ex-Factory</v>
          </cell>
          <cell r="K858" t="str">
            <v>Qu050520-1, 2005-May-31</v>
          </cell>
        </row>
        <row r="859">
          <cell r="A859">
            <v>852</v>
          </cell>
          <cell r="B859" t="str">
            <v>E4P10-450</v>
          </cell>
          <cell r="C859" t="str">
            <v>EC-485</v>
          </cell>
          <cell r="D859">
            <v>0.5</v>
          </cell>
          <cell r="E859" t="str">
            <v>HAPPOU POLYETHYLEN</v>
          </cell>
          <cell r="I859" t="str">
            <v>15 days at monthly satement</v>
          </cell>
          <cell r="J859" t="str">
            <v>Ex-Factory</v>
          </cell>
          <cell r="K859" t="str">
            <v>15-06/60/070003</v>
          </cell>
        </row>
        <row r="860">
          <cell r="A860">
            <v>853</v>
          </cell>
          <cell r="B860" t="str">
            <v>EH1582310ZH</v>
          </cell>
          <cell r="C860" t="str">
            <v>S77518-Y12</v>
          </cell>
          <cell r="D860">
            <v>0.8</v>
          </cell>
          <cell r="E860" t="str">
            <v>Tank Case BK (HK)</v>
          </cell>
          <cell r="F860">
            <v>500</v>
          </cell>
          <cell r="I860" t="str">
            <v>15 days at monthly satement</v>
          </cell>
          <cell r="J860" t="str">
            <v>Ex-Factory</v>
          </cell>
          <cell r="K860" t="str">
            <v>15-06/60/070005</v>
          </cell>
        </row>
        <row r="861">
          <cell r="A861">
            <v>854</v>
          </cell>
          <cell r="B861" t="str">
            <v>FFE01010302H</v>
          </cell>
          <cell r="C861" t="str">
            <v>CL-271</v>
          </cell>
          <cell r="D861">
            <v>5.25</v>
          </cell>
          <cell r="E861" t="str">
            <v>Motor</v>
          </cell>
          <cell r="I861" t="str">
            <v>15 days at monthly satement</v>
          </cell>
          <cell r="J861" t="str">
            <v>Ex-Factory</v>
          </cell>
          <cell r="K861" t="str">
            <v>Refer to Quotation Record by Ella Chan</v>
          </cell>
        </row>
        <row r="862">
          <cell r="A862">
            <v>855</v>
          </cell>
          <cell r="B862" t="str">
            <v>G301B0402BH</v>
          </cell>
          <cell r="C862" t="str">
            <v>B732-08-01</v>
          </cell>
          <cell r="D862">
            <v>1</v>
          </cell>
          <cell r="E862" t="str">
            <v>Bottom Plate</v>
          </cell>
          <cell r="I862" t="str">
            <v>15 days at monthly satement</v>
          </cell>
          <cell r="J862" t="str">
            <v>Ex-Factory</v>
          </cell>
          <cell r="K862" t="str">
            <v>Refer to Quotation Record by Ella Chan</v>
          </cell>
        </row>
        <row r="863">
          <cell r="A863">
            <v>856</v>
          </cell>
          <cell r="B863" t="str">
            <v>G301B1000BH-N011B</v>
          </cell>
          <cell r="C863" t="str">
            <v>S73218-Y18</v>
          </cell>
          <cell r="D863">
            <v>3.71</v>
          </cell>
          <cell r="E863" t="str">
            <v>Switch Ass</v>
          </cell>
          <cell r="I863" t="str">
            <v>15 days at monthly satement</v>
          </cell>
          <cell r="J863" t="str">
            <v>Ex-Factory</v>
          </cell>
          <cell r="K863" t="str">
            <v>Refer to Quotation Record by Ella Chan</v>
          </cell>
        </row>
        <row r="864">
          <cell r="A864">
            <v>857</v>
          </cell>
          <cell r="B864" t="str">
            <v>G301J0930HH-N0566</v>
          </cell>
          <cell r="C864" t="str">
            <v>S73218-Y30</v>
          </cell>
          <cell r="D864">
            <v>0.6</v>
          </cell>
          <cell r="E864" t="str">
            <v>Guard Ring Ass</v>
          </cell>
          <cell r="I864" t="str">
            <v>15 days at monthly satement</v>
          </cell>
          <cell r="J864" t="str">
            <v>Ex-Factory</v>
          </cell>
          <cell r="K864" t="str">
            <v>Refer to Quotation Record by Ella Chan</v>
          </cell>
        </row>
        <row r="865">
          <cell r="A865">
            <v>858</v>
          </cell>
          <cell r="B865" t="str">
            <v>G301R8007ZH</v>
          </cell>
          <cell r="C865" t="str">
            <v>PAB-732-01</v>
          </cell>
          <cell r="D865">
            <v>0.3</v>
          </cell>
          <cell r="E865" t="str">
            <v>Carton Pad A</v>
          </cell>
          <cell r="I865" t="str">
            <v>15 days at monthly satement</v>
          </cell>
          <cell r="J865" t="str">
            <v>Ex-Factory</v>
          </cell>
          <cell r="K865" t="str">
            <v>Refer to Quotation Record by Ella Chan</v>
          </cell>
        </row>
        <row r="866">
          <cell r="A866">
            <v>859</v>
          </cell>
          <cell r="B866" t="str">
            <v>G301R8008AH</v>
          </cell>
          <cell r="C866" t="str">
            <v>PAB-732-02</v>
          </cell>
          <cell r="D866">
            <v>0.4</v>
          </cell>
          <cell r="E866" t="str">
            <v>Carton Pad B</v>
          </cell>
          <cell r="I866" t="str">
            <v>15 days at monthly satement</v>
          </cell>
          <cell r="J866" t="str">
            <v>Ex-Factory</v>
          </cell>
          <cell r="K866" t="str">
            <v>Refer to Quotation Record by Ella Chan</v>
          </cell>
        </row>
        <row r="867">
          <cell r="A867">
            <v>860</v>
          </cell>
          <cell r="B867" t="str">
            <v>G301R8009ZH</v>
          </cell>
          <cell r="C867" t="str">
            <v>PAB-732-03</v>
          </cell>
          <cell r="D867">
            <v>0.73</v>
          </cell>
          <cell r="E867" t="str">
            <v>Carton Pad C</v>
          </cell>
          <cell r="I867" t="str">
            <v>15 days at monthly satement</v>
          </cell>
          <cell r="J867" t="str">
            <v>Ex-Factory</v>
          </cell>
          <cell r="K867" t="str">
            <v>Refer to Quotation Record by Ella Chan</v>
          </cell>
        </row>
        <row r="868">
          <cell r="A868">
            <v>861</v>
          </cell>
          <cell r="B868" t="str">
            <v>G302A1004AH-N0566</v>
          </cell>
          <cell r="C868" t="str">
            <v>B732-10-01V1</v>
          </cell>
          <cell r="D868">
            <v>0.1</v>
          </cell>
          <cell r="E868" t="str">
            <v>Indicator</v>
          </cell>
          <cell r="I868" t="str">
            <v>15 days at monthly satement</v>
          </cell>
          <cell r="J868" t="str">
            <v>Ex-Factory</v>
          </cell>
          <cell r="K868" t="str">
            <v>Refer to Quotation Record by Ella Chan</v>
          </cell>
        </row>
        <row r="869">
          <cell r="A869">
            <v>862</v>
          </cell>
          <cell r="B869" t="str">
            <v>G303G0355CH-N0000</v>
          </cell>
          <cell r="C869" t="str">
            <v>FK-022</v>
          </cell>
          <cell r="D869">
            <v>1.33</v>
          </cell>
          <cell r="E869" t="str">
            <v>Balance Weight Toso</v>
          </cell>
          <cell r="I869" t="str">
            <v>15 days at monthly satement</v>
          </cell>
          <cell r="J869" t="str">
            <v>Ex-Factory</v>
          </cell>
          <cell r="K869" t="str">
            <v>Refer to Quotation Record by Ella Chan</v>
          </cell>
        </row>
        <row r="870">
          <cell r="A870">
            <v>863</v>
          </cell>
          <cell r="B870" t="str">
            <v>G303G0402BH</v>
          </cell>
          <cell r="C870" t="str">
            <v>B733-11-01</v>
          </cell>
          <cell r="D870">
            <v>0.6</v>
          </cell>
          <cell r="E870" t="str">
            <v>Bottom Plate</v>
          </cell>
          <cell r="I870" t="str">
            <v>15 days at monthly satement</v>
          </cell>
          <cell r="J870" t="str">
            <v>Ex-Factory</v>
          </cell>
          <cell r="K870" t="str">
            <v>Refer to Quotation Record by Ella Chan</v>
          </cell>
        </row>
        <row r="871">
          <cell r="A871">
            <v>864</v>
          </cell>
          <cell r="B871" t="str">
            <v>G303J4101AH-N0566</v>
          </cell>
          <cell r="C871" t="str">
            <v>B733-06-01</v>
          </cell>
          <cell r="D871">
            <v>0.2</v>
          </cell>
          <cell r="E871" t="str">
            <v>Remo-Con Holder</v>
          </cell>
          <cell r="I871" t="str">
            <v>15 days at monthly satement</v>
          </cell>
          <cell r="J871" t="str">
            <v>Ex-Factory</v>
          </cell>
          <cell r="K871" t="str">
            <v>Refer to Quotation Record by Ella Chan</v>
          </cell>
        </row>
        <row r="872">
          <cell r="A872">
            <v>865</v>
          </cell>
          <cell r="B872" t="str">
            <v>G303R0401GH-N0566</v>
          </cell>
          <cell r="C872" t="str">
            <v>B733-02-01</v>
          </cell>
          <cell r="D872">
            <v>1.19</v>
          </cell>
          <cell r="E872" t="str">
            <v>Stand</v>
          </cell>
          <cell r="I872" t="str">
            <v>15 days at monthly satement</v>
          </cell>
          <cell r="J872" t="str">
            <v>Ex-Factory</v>
          </cell>
          <cell r="K872" t="str">
            <v>Refer to Quotation Record by Ella Chan</v>
          </cell>
        </row>
        <row r="873">
          <cell r="A873">
            <v>866</v>
          </cell>
          <cell r="B873" t="str">
            <v>G303R8007AH</v>
          </cell>
          <cell r="C873" t="str">
            <v>PAB-384</v>
          </cell>
          <cell r="D873">
            <v>0.55000000000000004</v>
          </cell>
          <cell r="E873" t="str">
            <v>Carton Pad D</v>
          </cell>
          <cell r="I873" t="str">
            <v>15 days at monthly satement</v>
          </cell>
          <cell r="J873" t="str">
            <v>Ex-Factory</v>
          </cell>
          <cell r="K873" t="str">
            <v>Refer to Quotation Record by Ella Chan</v>
          </cell>
        </row>
        <row r="874">
          <cell r="A874">
            <v>867</v>
          </cell>
          <cell r="B874" t="str">
            <v>GA3010050AH</v>
          </cell>
          <cell r="C874" t="str">
            <v>PE-1828</v>
          </cell>
          <cell r="D874">
            <v>0.1</v>
          </cell>
          <cell r="E874" t="str">
            <v>Name Plate</v>
          </cell>
          <cell r="I874" t="str">
            <v>15 days at monthly satement</v>
          </cell>
          <cell r="J874" t="str">
            <v>Ex-Factory</v>
          </cell>
          <cell r="K874" t="str">
            <v>Refer to Quotation Record by Ella Chan</v>
          </cell>
        </row>
        <row r="875">
          <cell r="A875">
            <v>868</v>
          </cell>
          <cell r="B875" t="str">
            <v>GA3010320ZH-BZ054</v>
          </cell>
          <cell r="C875" t="str">
            <v>B686-12A-02</v>
          </cell>
          <cell r="D875">
            <v>0.75</v>
          </cell>
          <cell r="E875" t="str">
            <v>Rear Outer Cover</v>
          </cell>
          <cell r="F875">
            <v>500</v>
          </cell>
          <cell r="G875" t="str">
            <v>Malaysia</v>
          </cell>
          <cell r="I875" t="str">
            <v>15 days at monthly satement</v>
          </cell>
          <cell r="J875" t="str">
            <v>Ex-Factory</v>
          </cell>
          <cell r="K875" t="str">
            <v>15-06/60/061103</v>
          </cell>
        </row>
        <row r="876">
          <cell r="A876">
            <v>869</v>
          </cell>
          <cell r="B876" t="str">
            <v>GA3010320ZH-N0566</v>
          </cell>
          <cell r="C876" t="str">
            <v>B686-12A-01</v>
          </cell>
          <cell r="D876">
            <v>0.75</v>
          </cell>
          <cell r="E876" t="str">
            <v>Rear Outer Cover</v>
          </cell>
          <cell r="I876" t="str">
            <v>15 days at monthly satement</v>
          </cell>
          <cell r="J876" t="str">
            <v>Ex-Factory</v>
          </cell>
          <cell r="K876" t="str">
            <v>Refer to Quotation Record by Ella Chan</v>
          </cell>
        </row>
        <row r="877">
          <cell r="A877">
            <v>870</v>
          </cell>
          <cell r="B877" t="str">
            <v>GA3010390AH-N0999</v>
          </cell>
          <cell r="C877" t="str">
            <v>MS-493</v>
          </cell>
          <cell r="D877">
            <v>1.7</v>
          </cell>
          <cell r="E877" t="str">
            <v>Condenser Lead Ass</v>
          </cell>
          <cell r="I877" t="str">
            <v>15 days at monthly satement</v>
          </cell>
          <cell r="J877" t="str">
            <v>Ex-Factory</v>
          </cell>
          <cell r="K877" t="str">
            <v>Refer to Quotation Record by Ella Chan</v>
          </cell>
        </row>
        <row r="878">
          <cell r="A878">
            <v>871</v>
          </cell>
          <cell r="B878" t="str">
            <v>GA3010411ZH-A116N</v>
          </cell>
          <cell r="C878" t="str">
            <v>B732-01-01V1</v>
          </cell>
          <cell r="D878">
            <v>1.5</v>
          </cell>
          <cell r="E878" t="str">
            <v>Stand Ass</v>
          </cell>
          <cell r="I878" t="str">
            <v>15 days at monthly satement</v>
          </cell>
          <cell r="J878" t="str">
            <v>Ex-Factory</v>
          </cell>
          <cell r="K878" t="str">
            <v>Refer to Quotation Record by Ella Chan</v>
          </cell>
        </row>
        <row r="879">
          <cell r="A879">
            <v>872</v>
          </cell>
          <cell r="B879" t="str">
            <v>GA3011100AH-N011B</v>
          </cell>
          <cell r="C879" t="str">
            <v>S73218-Y25</v>
          </cell>
          <cell r="D879">
            <v>0.73</v>
          </cell>
          <cell r="E879" t="str">
            <v>Clutch Switch Ass</v>
          </cell>
          <cell r="I879" t="str">
            <v>15 days at monthly satement</v>
          </cell>
          <cell r="J879" t="str">
            <v>Ex-Factory</v>
          </cell>
          <cell r="K879" t="str">
            <v>Qu050520-1, 2005-May-31</v>
          </cell>
        </row>
        <row r="880">
          <cell r="A880">
            <v>873</v>
          </cell>
          <cell r="B880" t="str">
            <v>GA3011195ZH</v>
          </cell>
          <cell r="C880" t="str">
            <v>S73218-Y36</v>
          </cell>
          <cell r="D880">
            <v>3.44</v>
          </cell>
          <cell r="E880" t="str">
            <v>Tube Ass</v>
          </cell>
          <cell r="I880" t="str">
            <v>15 days at monthly satement</v>
          </cell>
          <cell r="J880" t="str">
            <v>Ex-Factory</v>
          </cell>
          <cell r="K880" t="str">
            <v>Qu050610-1, 2005-Jun-22</v>
          </cell>
        </row>
        <row r="881">
          <cell r="A881">
            <v>874</v>
          </cell>
          <cell r="B881" t="str">
            <v>GA3011196ZH</v>
          </cell>
          <cell r="C881" t="str">
            <v>LC-154</v>
          </cell>
          <cell r="D881">
            <v>0.4</v>
          </cell>
          <cell r="E881" t="str">
            <v>Tube</v>
          </cell>
          <cell r="I881" t="str">
            <v>15 days at monthly satement</v>
          </cell>
          <cell r="J881" t="str">
            <v>Ex-Factory</v>
          </cell>
          <cell r="K881" t="str">
            <v>Refer to Quotation Record by Ella Chan</v>
          </cell>
        </row>
        <row r="882">
          <cell r="A882">
            <v>875</v>
          </cell>
          <cell r="B882" t="str">
            <v>GA3011199ZH</v>
          </cell>
          <cell r="C882" t="str">
            <v>LC-155</v>
          </cell>
          <cell r="D882">
            <v>0.4</v>
          </cell>
          <cell r="E882" t="str">
            <v>Tube</v>
          </cell>
          <cell r="I882" t="str">
            <v>15 days at monthly satement</v>
          </cell>
          <cell r="J882" t="str">
            <v>Ex-Factory</v>
          </cell>
          <cell r="K882" t="str">
            <v>Refer to Quotation Record by Ella Chan</v>
          </cell>
        </row>
        <row r="883">
          <cell r="A883">
            <v>876</v>
          </cell>
          <cell r="B883" t="str">
            <v>GA3011319ZH-N0999</v>
          </cell>
          <cell r="C883" t="str">
            <v>MS-506</v>
          </cell>
          <cell r="D883">
            <v>1.49</v>
          </cell>
          <cell r="E883" t="str">
            <v>Motor Lead Ass</v>
          </cell>
          <cell r="I883" t="str">
            <v>15 days at monthly satement</v>
          </cell>
          <cell r="J883" t="str">
            <v>Ex-Factory</v>
          </cell>
          <cell r="K883" t="str">
            <v>Qu050610-1, 2005-Jun-22</v>
          </cell>
        </row>
        <row r="884">
          <cell r="A884">
            <v>877</v>
          </cell>
          <cell r="B884" t="str">
            <v>GA3018211BH</v>
          </cell>
          <cell r="C884" t="str">
            <v>S73218-Y60</v>
          </cell>
          <cell r="D884">
            <v>0.4</v>
          </cell>
          <cell r="E884" t="str">
            <v>Parts Set</v>
          </cell>
          <cell r="I884" t="str">
            <v>15 days at monthly satement</v>
          </cell>
          <cell r="J884" t="str">
            <v>Ex-Factory</v>
          </cell>
          <cell r="K884" t="str">
            <v>Refer to Quotation Record by Ella Chan</v>
          </cell>
        </row>
        <row r="885">
          <cell r="A885">
            <v>878</v>
          </cell>
          <cell r="B885" t="str">
            <v>GA3018991BH</v>
          </cell>
          <cell r="C885" t="str">
            <v>PF-874B</v>
          </cell>
          <cell r="D885">
            <v>0.35</v>
          </cell>
          <cell r="E885" t="str">
            <v>Instruction</v>
          </cell>
          <cell r="I885" t="str">
            <v>15 days at monthly satement</v>
          </cell>
          <cell r="J885" t="str">
            <v>Ex-Factory</v>
          </cell>
          <cell r="K885" t="str">
            <v>Refer to Quotation Record by Ella Chan</v>
          </cell>
        </row>
        <row r="886">
          <cell r="A886">
            <v>879</v>
          </cell>
          <cell r="B886" t="str">
            <v>GA3030050AH</v>
          </cell>
          <cell r="C886" t="str">
            <v>PE-1829A</v>
          </cell>
          <cell r="D886">
            <v>0.1</v>
          </cell>
          <cell r="E886" t="str">
            <v>Name Plate</v>
          </cell>
          <cell r="I886" t="str">
            <v>15 days at monthly satement</v>
          </cell>
          <cell r="J886" t="str">
            <v>Ex-Factory</v>
          </cell>
          <cell r="K886" t="str">
            <v>Refer to Quotation Record by Ella Chan</v>
          </cell>
        </row>
        <row r="887">
          <cell r="A887">
            <v>880</v>
          </cell>
          <cell r="B887" t="str">
            <v>GA3030320ZH-N0566</v>
          </cell>
          <cell r="C887" t="str">
            <v>B733-01-01</v>
          </cell>
          <cell r="D887">
            <v>2</v>
          </cell>
          <cell r="E887" t="str">
            <v>Rear Outer Cover</v>
          </cell>
          <cell r="I887" t="str">
            <v>15 days at monthly satement</v>
          </cell>
          <cell r="J887" t="str">
            <v>Ex-Factory</v>
          </cell>
          <cell r="K887" t="str">
            <v>Refer to Quotation Record by Ella Chan</v>
          </cell>
        </row>
        <row r="888">
          <cell r="A888">
            <v>881</v>
          </cell>
          <cell r="B888" t="str">
            <v>GA3030390AH-N0999</v>
          </cell>
          <cell r="C888" t="str">
            <v>MS-494</v>
          </cell>
          <cell r="D888">
            <v>2</v>
          </cell>
          <cell r="E888" t="str">
            <v>Condenser Lead Ass</v>
          </cell>
          <cell r="F888">
            <v>500</v>
          </cell>
          <cell r="I888" t="str">
            <v>15 days at monthly satement</v>
          </cell>
          <cell r="J888" t="str">
            <v>Ex-Factory</v>
          </cell>
          <cell r="K888" t="str">
            <v>15-06/16PESHK-S/080026</v>
          </cell>
        </row>
        <row r="889">
          <cell r="A889">
            <v>882</v>
          </cell>
          <cell r="B889" t="str">
            <v>GA3030420ZH-P0001</v>
          </cell>
          <cell r="C889" t="str">
            <v>PE-1805</v>
          </cell>
          <cell r="D889">
            <v>0.95</v>
          </cell>
          <cell r="E889" t="str">
            <v>Panel</v>
          </cell>
          <cell r="I889" t="str">
            <v>15 days at monthly satement</v>
          </cell>
          <cell r="J889" t="str">
            <v>Ex-Factory</v>
          </cell>
          <cell r="K889" t="str">
            <v>Refer to Quotation Record by Ella Chan</v>
          </cell>
        </row>
        <row r="890">
          <cell r="A890">
            <v>883</v>
          </cell>
          <cell r="B890" t="str">
            <v>GA3030421ZH-N0999</v>
          </cell>
          <cell r="C890" t="str">
            <v>PE-1879</v>
          </cell>
          <cell r="D890">
            <v>0.2</v>
          </cell>
          <cell r="E890" t="str">
            <v>Led Panel</v>
          </cell>
          <cell r="I890" t="str">
            <v>15 days at monthly satement</v>
          </cell>
          <cell r="J890" t="str">
            <v>Ex-Factory</v>
          </cell>
          <cell r="K890" t="str">
            <v>Refer to Quotation Record by Ella Chan</v>
          </cell>
        </row>
        <row r="891">
          <cell r="A891">
            <v>884</v>
          </cell>
          <cell r="B891" t="str">
            <v>GA3030431ZH</v>
          </cell>
          <cell r="C891" t="str">
            <v>S733-18-32</v>
          </cell>
          <cell r="D891">
            <v>0.2</v>
          </cell>
          <cell r="E891" t="str">
            <v>Sheet A</v>
          </cell>
          <cell r="I891" t="str">
            <v>15 days at monthly satement</v>
          </cell>
          <cell r="J891" t="str">
            <v>Ex-Factory</v>
          </cell>
          <cell r="K891" t="str">
            <v>Refer to Quotation Record by Ella Chan</v>
          </cell>
        </row>
        <row r="892">
          <cell r="A892">
            <v>885</v>
          </cell>
          <cell r="B892" t="str">
            <v>GA3030432ZH</v>
          </cell>
          <cell r="C892" t="str">
            <v>S733-18-32</v>
          </cell>
          <cell r="D892">
            <v>0.4</v>
          </cell>
          <cell r="E892" t="str">
            <v>Sheet B</v>
          </cell>
          <cell r="I892" t="str">
            <v>15 days at monthly satement</v>
          </cell>
          <cell r="J892" t="str">
            <v>Ex-Factory</v>
          </cell>
          <cell r="K892" t="str">
            <v>Refer to Quotation Record by Ella Chan</v>
          </cell>
        </row>
        <row r="893">
          <cell r="A893">
            <v>886</v>
          </cell>
          <cell r="B893" t="str">
            <v>GA3030496ZH</v>
          </cell>
          <cell r="C893" t="str">
            <v>PE-2635</v>
          </cell>
          <cell r="D893">
            <v>0.05</v>
          </cell>
          <cell r="E893" t="str">
            <v>NOTICE LABEL</v>
          </cell>
          <cell r="I893" t="str">
            <v>15 days at monthly satement</v>
          </cell>
          <cell r="J893" t="str">
            <v>Ex-Factory</v>
          </cell>
          <cell r="K893" t="str">
            <v>15-06/60/070009</v>
          </cell>
        </row>
        <row r="894">
          <cell r="A894">
            <v>887</v>
          </cell>
          <cell r="B894" t="str">
            <v>GA3030900ZH F017N</v>
          </cell>
          <cell r="C894" t="str">
            <v>S73318-Y33</v>
          </cell>
          <cell r="D894">
            <v>1.7</v>
          </cell>
          <cell r="E894" t="str">
            <v>FRONT GUARD ASS</v>
          </cell>
          <cell r="I894" t="str">
            <v>15 days at monthly satement</v>
          </cell>
          <cell r="J894" t="str">
            <v>Ex-Factory</v>
          </cell>
          <cell r="K894" t="str">
            <v>15-06/60/061044</v>
          </cell>
        </row>
        <row r="895">
          <cell r="A895">
            <v>888</v>
          </cell>
          <cell r="B895" t="str">
            <v>GA3030902ZH-N0566</v>
          </cell>
          <cell r="C895" t="str">
            <v>FD-098</v>
          </cell>
          <cell r="D895">
            <v>1.45</v>
          </cell>
          <cell r="E895" t="str">
            <v>Front Guard Coat</v>
          </cell>
          <cell r="I895" t="str">
            <v>15 days at monthly satement</v>
          </cell>
          <cell r="J895" t="str">
            <v>Ex-Factory</v>
          </cell>
          <cell r="K895" t="str">
            <v>Refer to Quotation Record by Ella Chan</v>
          </cell>
        </row>
        <row r="896">
          <cell r="A896">
            <v>889</v>
          </cell>
          <cell r="B896" t="str">
            <v>GA3031315AH</v>
          </cell>
          <cell r="C896" t="str">
            <v>MS-501</v>
          </cell>
          <cell r="D896">
            <v>0.15</v>
          </cell>
          <cell r="E896" t="str">
            <v>Single Core Lead Ass</v>
          </cell>
          <cell r="I896" t="str">
            <v>15 days at monthly satement</v>
          </cell>
          <cell r="J896" t="str">
            <v>Ex-Factory</v>
          </cell>
          <cell r="K896" t="str">
            <v>Refer to Quotation Record by Ella Chan</v>
          </cell>
        </row>
        <row r="897">
          <cell r="A897">
            <v>890</v>
          </cell>
          <cell r="B897" t="str">
            <v>GA3031319ZH-N0999</v>
          </cell>
          <cell r="C897" t="str">
            <v>MS-502</v>
          </cell>
          <cell r="D897">
            <v>1.49</v>
          </cell>
          <cell r="E897" t="str">
            <v>Motor Lead Ass</v>
          </cell>
          <cell r="I897" t="str">
            <v>15 days at monthly satement</v>
          </cell>
          <cell r="J897" t="str">
            <v>Ex-Factory</v>
          </cell>
          <cell r="K897" t="str">
            <v>Refer to Quotation Record by Ella Chan</v>
          </cell>
        </row>
        <row r="898">
          <cell r="A898">
            <v>891</v>
          </cell>
          <cell r="B898" t="str">
            <v>GA3038003ZH</v>
          </cell>
          <cell r="C898" t="str">
            <v>PK-149</v>
          </cell>
          <cell r="D898">
            <v>0.45</v>
          </cell>
          <cell r="E898" t="str">
            <v>Pack (A)</v>
          </cell>
          <cell r="I898" t="str">
            <v>15 days at monthly satement</v>
          </cell>
          <cell r="J898" t="str">
            <v>Ex-Factory</v>
          </cell>
          <cell r="K898" t="str">
            <v>Refer to Quotation Record by Ella Chan</v>
          </cell>
        </row>
        <row r="899">
          <cell r="A899">
            <v>892</v>
          </cell>
          <cell r="B899" t="str">
            <v>GA3038004ZH</v>
          </cell>
          <cell r="C899" t="str">
            <v>PK-150</v>
          </cell>
          <cell r="D899">
            <v>0.4</v>
          </cell>
          <cell r="E899" t="str">
            <v>Pack (B)</v>
          </cell>
          <cell r="I899" t="str">
            <v>15 days at monthly satement</v>
          </cell>
          <cell r="J899" t="str">
            <v>Ex-Factory</v>
          </cell>
          <cell r="K899" t="str">
            <v>Refer to Quotation Record by Ella Chan</v>
          </cell>
        </row>
        <row r="900">
          <cell r="A900">
            <v>893</v>
          </cell>
          <cell r="B900" t="str">
            <v>GA3038005ZH</v>
          </cell>
          <cell r="C900" t="str">
            <v>PK-152</v>
          </cell>
          <cell r="D900">
            <v>0.5</v>
          </cell>
          <cell r="E900" t="str">
            <v>Blade Pad A</v>
          </cell>
          <cell r="I900" t="str">
            <v>15 days at monthly satement</v>
          </cell>
          <cell r="J900" t="str">
            <v>Ex-Factory</v>
          </cell>
          <cell r="K900" t="str">
            <v>Refer to Quotation Record by Ella Chan</v>
          </cell>
        </row>
        <row r="901">
          <cell r="A901">
            <v>894</v>
          </cell>
          <cell r="B901" t="str">
            <v>GA3038006ZH</v>
          </cell>
          <cell r="C901" t="str">
            <v>PK-153</v>
          </cell>
          <cell r="D901">
            <v>0.3</v>
          </cell>
          <cell r="E901" t="str">
            <v>Blade Pad B</v>
          </cell>
          <cell r="I901" t="str">
            <v>15 days at monthly satement</v>
          </cell>
          <cell r="J901" t="str">
            <v>Ex-Factory</v>
          </cell>
          <cell r="K901" t="str">
            <v>Refer to Quotation Record by Ella Chan</v>
          </cell>
        </row>
        <row r="902">
          <cell r="A902">
            <v>895</v>
          </cell>
          <cell r="B902" t="str">
            <v>GA3038212ZH</v>
          </cell>
          <cell r="C902" t="str">
            <v>S73318-Y60</v>
          </cell>
          <cell r="D902">
            <v>3.33</v>
          </cell>
          <cell r="E902" t="str">
            <v>Parts Set</v>
          </cell>
          <cell r="I902" t="str">
            <v>15 days at monthly satement</v>
          </cell>
          <cell r="J902" t="str">
            <v>Ex-Factory</v>
          </cell>
          <cell r="K902" t="str">
            <v>Refer to Quotation Record by Ella Chan</v>
          </cell>
        </row>
        <row r="903">
          <cell r="A903">
            <v>896</v>
          </cell>
          <cell r="B903" t="str">
            <v>GA3038213ZH</v>
          </cell>
          <cell r="C903" t="str">
            <v>S73318-Y60A</v>
          </cell>
          <cell r="D903">
            <v>0.05</v>
          </cell>
          <cell r="E903" t="str">
            <v>SCREW SET</v>
          </cell>
          <cell r="I903" t="str">
            <v>15 days at monthly satement</v>
          </cell>
          <cell r="J903" t="str">
            <v>Ex-Factory</v>
          </cell>
          <cell r="K903" t="str">
            <v>15-06/60/070009</v>
          </cell>
        </row>
        <row r="904">
          <cell r="A904">
            <v>897</v>
          </cell>
          <cell r="B904" t="str">
            <v>GA3038991BH</v>
          </cell>
          <cell r="C904" t="str">
            <v>PF-875B</v>
          </cell>
          <cell r="D904">
            <v>0.35</v>
          </cell>
          <cell r="E904" t="str">
            <v>Instruction</v>
          </cell>
          <cell r="I904" t="str">
            <v>15 days at monthly satement</v>
          </cell>
          <cell r="J904" t="str">
            <v>Ex-Factory</v>
          </cell>
          <cell r="K904" t="str">
            <v>Refer to Quotation Record by Ella Chan</v>
          </cell>
        </row>
        <row r="905">
          <cell r="A905">
            <v>898</v>
          </cell>
          <cell r="B905" t="str">
            <v>GZB100020ZH-N0566</v>
          </cell>
          <cell r="C905" t="str">
            <v>PE-2547</v>
          </cell>
          <cell r="D905">
            <v>0.3</v>
          </cell>
          <cell r="E905" t="str">
            <v>NAME PLATE</v>
          </cell>
          <cell r="I905" t="str">
            <v>15 days at monthly satement</v>
          </cell>
          <cell r="J905" t="str">
            <v>Ex-Factory</v>
          </cell>
          <cell r="K905" t="str">
            <v>15-06/60/061227</v>
          </cell>
        </row>
        <row r="906">
          <cell r="A906">
            <v>899</v>
          </cell>
          <cell r="B906" t="str">
            <v>GZB100103ZH</v>
          </cell>
          <cell r="C906" t="str">
            <v>S807A48-Y26A</v>
          </cell>
          <cell r="D906">
            <v>0.6</v>
          </cell>
          <cell r="E906" t="str">
            <v>FRONT PANEL</v>
          </cell>
          <cell r="I906" t="str">
            <v>15 days at monthly satement</v>
          </cell>
          <cell r="J906" t="str">
            <v>Ex-Factory</v>
          </cell>
          <cell r="K906" t="str">
            <v>15-06/60/061227</v>
          </cell>
        </row>
        <row r="907">
          <cell r="A907">
            <v>900</v>
          </cell>
          <cell r="B907" t="str">
            <v>GZB100801ZH</v>
          </cell>
          <cell r="C907" t="str">
            <v>PA-048</v>
          </cell>
          <cell r="D907">
            <v>1.8</v>
          </cell>
          <cell r="E907" t="str">
            <v>PACKING CASE</v>
          </cell>
          <cell r="I907" t="str">
            <v>15 days at monthly satement</v>
          </cell>
          <cell r="J907" t="str">
            <v>Ex-Factory</v>
          </cell>
          <cell r="K907" t="str">
            <v>15-06/60/061227</v>
          </cell>
        </row>
        <row r="908">
          <cell r="A908">
            <v>901</v>
          </cell>
          <cell r="B908" t="str">
            <v>GZB108770ZH</v>
          </cell>
          <cell r="C908" t="str">
            <v>PF-996</v>
          </cell>
          <cell r="D908">
            <v>0.85</v>
          </cell>
          <cell r="E908" t="str">
            <v>INSTRUCTION</v>
          </cell>
          <cell r="I908" t="str">
            <v>15 days at monthly satement</v>
          </cell>
          <cell r="J908" t="str">
            <v>Ex-Factory</v>
          </cell>
          <cell r="K908" t="str">
            <v>15-06/60/061227</v>
          </cell>
        </row>
        <row r="909">
          <cell r="A909">
            <v>902</v>
          </cell>
          <cell r="B909" t="str">
            <v>GZB108993ZH</v>
          </cell>
          <cell r="C909" t="str">
            <v>PFE-234-01</v>
          </cell>
          <cell r="D909">
            <v>0.36</v>
          </cell>
          <cell r="E909" t="str">
            <v>GUARANTEE ENVEL. SET</v>
          </cell>
          <cell r="I909" t="str">
            <v>15 days at monthly satement</v>
          </cell>
          <cell r="J909" t="str">
            <v>Ex-Factory</v>
          </cell>
          <cell r="K909" t="str">
            <v>15-06/60/061227</v>
          </cell>
        </row>
        <row r="910">
          <cell r="A910">
            <v>903</v>
          </cell>
          <cell r="B910" t="str">
            <v>JJ4068000AH</v>
          </cell>
          <cell r="C910" t="str">
            <v>S77718-Y15</v>
          </cell>
          <cell r="D910">
            <v>30</v>
          </cell>
          <cell r="E910" t="str">
            <v>Konpo Set</v>
          </cell>
          <cell r="I910" t="str">
            <v>15 days at monthly satement</v>
          </cell>
          <cell r="J910" t="str">
            <v>Ex-Factory</v>
          </cell>
          <cell r="K910" t="str">
            <v>Refer to Quotation Record by Ella Chan</v>
          </cell>
        </row>
        <row r="911">
          <cell r="A911">
            <v>904</v>
          </cell>
          <cell r="B911" t="str">
            <v>KBLA50001AH-N0618</v>
          </cell>
          <cell r="C911" t="str">
            <v>PE-2121</v>
          </cell>
          <cell r="D911">
            <v>0.51</v>
          </cell>
          <cell r="E911" t="str">
            <v>Meiban</v>
          </cell>
          <cell r="I911" t="str">
            <v>15 days at monthly satement</v>
          </cell>
          <cell r="J911" t="str">
            <v>Ex-Factory</v>
          </cell>
          <cell r="K911" t="str">
            <v>Refer to Quotation Record by Ella Chan</v>
          </cell>
        </row>
        <row r="912">
          <cell r="A912">
            <v>905</v>
          </cell>
          <cell r="B912" t="str">
            <v>KBLA50120AH-SB168</v>
          </cell>
          <cell r="C912" t="str">
            <v>S777C18-Y26</v>
          </cell>
          <cell r="D912">
            <v>3.21</v>
          </cell>
          <cell r="E912" t="str">
            <v>Front Panel Ass</v>
          </cell>
          <cell r="I912" t="str">
            <v>15 days at monthly satement</v>
          </cell>
          <cell r="J912" t="str">
            <v>Ex-Factory</v>
          </cell>
          <cell r="K912" t="str">
            <v>Refer to Quotation Record by Ella Chan</v>
          </cell>
        </row>
        <row r="913">
          <cell r="A913">
            <v>906</v>
          </cell>
          <cell r="B913" t="str">
            <v>KBLA50120AH-SN261</v>
          </cell>
          <cell r="C913" t="str">
            <v>S777E18-Y26</v>
          </cell>
          <cell r="D913">
            <v>3.21</v>
          </cell>
          <cell r="E913" t="str">
            <v>Front Panel Ass</v>
          </cell>
          <cell r="I913" t="str">
            <v>15 days at monthly satement</v>
          </cell>
          <cell r="J913" t="str">
            <v>Ex-Factory</v>
          </cell>
          <cell r="K913" t="str">
            <v>Refer to Quotation Record by Ella Chan</v>
          </cell>
        </row>
        <row r="914">
          <cell r="A914">
            <v>907</v>
          </cell>
          <cell r="B914" t="str">
            <v>KBLA50120AH-SR230</v>
          </cell>
          <cell r="C914" t="str">
            <v>S777D18-Y26</v>
          </cell>
          <cell r="D914">
            <v>3.21</v>
          </cell>
          <cell r="E914" t="str">
            <v>Front Panel Ass</v>
          </cell>
          <cell r="I914" t="str">
            <v>15 days at monthly satement</v>
          </cell>
          <cell r="J914" t="str">
            <v>Ex-Factory</v>
          </cell>
          <cell r="K914" t="str">
            <v>Refer to Quotation Record by Ella Chan</v>
          </cell>
        </row>
        <row r="915">
          <cell r="A915">
            <v>908</v>
          </cell>
          <cell r="B915" t="str">
            <v>KBLA50120AH-SY067</v>
          </cell>
          <cell r="C915" t="str">
            <v>S777F18-Y26</v>
          </cell>
          <cell r="D915">
            <v>3.21</v>
          </cell>
          <cell r="E915" t="str">
            <v>Front Panel Ass</v>
          </cell>
          <cell r="I915" t="str">
            <v>15 days at monthly satement</v>
          </cell>
          <cell r="J915" t="str">
            <v>Ex-Factory</v>
          </cell>
          <cell r="K915" t="str">
            <v>Refer to Quotation Record by Ella Chan</v>
          </cell>
        </row>
        <row r="916">
          <cell r="A916">
            <v>909</v>
          </cell>
          <cell r="B916" t="str">
            <v>KBLA50122AH-SB168</v>
          </cell>
          <cell r="C916" t="str">
            <v>PE-2134</v>
          </cell>
          <cell r="D916">
            <v>0.5</v>
          </cell>
          <cell r="E916" t="str">
            <v>Front Panel Sheet</v>
          </cell>
          <cell r="I916" t="str">
            <v>15 days at monthly satement</v>
          </cell>
          <cell r="J916" t="str">
            <v>Ex-Factory</v>
          </cell>
          <cell r="K916" t="str">
            <v>Refer to Quotation Record by Ella Chan</v>
          </cell>
        </row>
        <row r="917">
          <cell r="A917">
            <v>910</v>
          </cell>
          <cell r="B917" t="str">
            <v>KBLA50122AH-SN261</v>
          </cell>
          <cell r="C917" t="str">
            <v>PE-2135</v>
          </cell>
          <cell r="D917">
            <v>0.5</v>
          </cell>
          <cell r="E917" t="str">
            <v>Front Panel Sheet</v>
          </cell>
          <cell r="I917" t="str">
            <v>15 days at monthly satement</v>
          </cell>
          <cell r="J917" t="str">
            <v>Ex-Factory</v>
          </cell>
          <cell r="K917" t="str">
            <v>Refer to Quotation Record by Ella Chan</v>
          </cell>
        </row>
        <row r="918">
          <cell r="A918">
            <v>911</v>
          </cell>
          <cell r="B918" t="str">
            <v>KBLA50122AH-SR230</v>
          </cell>
          <cell r="C918" t="str">
            <v>PE-2103</v>
          </cell>
          <cell r="D918">
            <v>0.5</v>
          </cell>
          <cell r="E918" t="str">
            <v>Front Panel Sheet</v>
          </cell>
          <cell r="I918" t="str">
            <v>15 days at monthly satement</v>
          </cell>
          <cell r="J918" t="str">
            <v>Ex-Factory</v>
          </cell>
          <cell r="K918" t="str">
            <v>Refer to Quotation Record by Ella Chan</v>
          </cell>
        </row>
        <row r="919">
          <cell r="A919">
            <v>912</v>
          </cell>
          <cell r="B919" t="str">
            <v>KBLA50122AH-SY067</v>
          </cell>
          <cell r="C919" t="str">
            <v>PE-2136</v>
          </cell>
          <cell r="D919">
            <v>0.5</v>
          </cell>
          <cell r="E919" t="str">
            <v>Front Panel Sheet</v>
          </cell>
          <cell r="I919" t="str">
            <v>15 days at monthly satement</v>
          </cell>
          <cell r="J919" t="str">
            <v>Ex-Factory</v>
          </cell>
          <cell r="K919" t="str">
            <v>Refer to Quotation Record by Ella Chan</v>
          </cell>
        </row>
        <row r="920">
          <cell r="A920">
            <v>913</v>
          </cell>
          <cell r="B920" t="str">
            <v>KBLA50133AH-N0618</v>
          </cell>
          <cell r="C920" t="str">
            <v>PE-2099</v>
          </cell>
          <cell r="D920">
            <v>1.23</v>
          </cell>
          <cell r="E920" t="str">
            <v>Switch Panel</v>
          </cell>
          <cell r="I920" t="str">
            <v>15 days at monthly satement</v>
          </cell>
          <cell r="J920" t="str">
            <v>Ex-Factory</v>
          </cell>
          <cell r="K920" t="str">
            <v>Refer to Quotation Record by Ella Chan</v>
          </cell>
        </row>
        <row r="921">
          <cell r="A921">
            <v>914</v>
          </cell>
          <cell r="B921" t="str">
            <v>KBLA50307AH-N0618</v>
          </cell>
          <cell r="C921" t="str">
            <v>S777C18-Y18</v>
          </cell>
          <cell r="D921">
            <v>1.51</v>
          </cell>
          <cell r="E921" t="str">
            <v>Switch Box Ass</v>
          </cell>
          <cell r="I921" t="str">
            <v>15 days at monthly satement</v>
          </cell>
          <cell r="J921" t="str">
            <v>Ex-Factory</v>
          </cell>
          <cell r="K921" t="str">
            <v>Refer to Quotation Record by Ella Chan</v>
          </cell>
        </row>
        <row r="922">
          <cell r="A922">
            <v>915</v>
          </cell>
          <cell r="B922" t="str">
            <v>KBLB50001ZH N0566</v>
          </cell>
          <cell r="C922" t="str">
            <v>PE-2466</v>
          </cell>
          <cell r="D922">
            <v>1</v>
          </cell>
          <cell r="E922" t="str">
            <v>MEIBAN</v>
          </cell>
          <cell r="I922" t="str">
            <v>15 days at monthly satement</v>
          </cell>
          <cell r="J922" t="str">
            <v>Ex-Factory</v>
          </cell>
          <cell r="K922" t="str">
            <v>15-06/60/061011</v>
          </cell>
        </row>
        <row r="923">
          <cell r="A923">
            <v>916</v>
          </cell>
          <cell r="B923" t="str">
            <v>KBLB50006ZH B0413</v>
          </cell>
          <cell r="C923" t="str">
            <v>PE-2475</v>
          </cell>
          <cell r="D923">
            <v>0.2</v>
          </cell>
          <cell r="E923" t="str">
            <v>NOTICE LABEL B</v>
          </cell>
          <cell r="I923" t="str">
            <v>15 days at monthly satement</v>
          </cell>
          <cell r="J923" t="str">
            <v>Ex-Factory</v>
          </cell>
          <cell r="K923" t="str">
            <v>15-06/60/061011</v>
          </cell>
        </row>
        <row r="924">
          <cell r="A924">
            <v>917</v>
          </cell>
          <cell r="B924" t="str">
            <v>KBLB50006ZH N0664</v>
          </cell>
          <cell r="C924" t="str">
            <v>PE-2476</v>
          </cell>
          <cell r="D924">
            <v>0.2</v>
          </cell>
          <cell r="E924" t="str">
            <v>NOTICE LABEL B</v>
          </cell>
          <cell r="I924" t="str">
            <v>15 days at monthly satement</v>
          </cell>
          <cell r="J924" t="str">
            <v>Ex-Factory</v>
          </cell>
          <cell r="K924" t="str">
            <v>15-06/60/061011</v>
          </cell>
        </row>
        <row r="925">
          <cell r="A925">
            <v>918</v>
          </cell>
          <cell r="B925" t="str">
            <v>KBLB50006ZH R0271</v>
          </cell>
          <cell r="C925" t="str">
            <v>PE-2477</v>
          </cell>
          <cell r="D925">
            <v>0.2</v>
          </cell>
          <cell r="E925" t="str">
            <v>NOTICE LABEL B</v>
          </cell>
          <cell r="I925" t="str">
            <v>15 days at monthly satement</v>
          </cell>
          <cell r="J925" t="str">
            <v>Ex-Factory</v>
          </cell>
          <cell r="K925" t="str">
            <v>15-06/60/061011</v>
          </cell>
        </row>
        <row r="926">
          <cell r="A926">
            <v>919</v>
          </cell>
          <cell r="B926" t="str">
            <v>KBLB50006ZH R0272</v>
          </cell>
          <cell r="C926" t="str">
            <v>PE-2478</v>
          </cell>
          <cell r="D926">
            <v>0.2</v>
          </cell>
          <cell r="E926" t="str">
            <v>NOTICE LABEL B</v>
          </cell>
          <cell r="I926" t="str">
            <v>15 days at monthly satement</v>
          </cell>
          <cell r="J926" t="str">
            <v>Ex-Factory</v>
          </cell>
          <cell r="K926" t="str">
            <v>15-06/60/061011</v>
          </cell>
        </row>
        <row r="927">
          <cell r="A927">
            <v>920</v>
          </cell>
          <cell r="B927" t="str">
            <v>KBLB50008ZH B0413</v>
          </cell>
          <cell r="C927" t="str">
            <v>PE-2479</v>
          </cell>
          <cell r="D927">
            <v>0.2</v>
          </cell>
          <cell r="E927" t="str">
            <v>NOTICE LABEL D</v>
          </cell>
          <cell r="I927" t="str">
            <v>15 days at monthly satement</v>
          </cell>
          <cell r="J927" t="str">
            <v>Ex-Factory</v>
          </cell>
          <cell r="K927" t="str">
            <v>15-06/60/061011</v>
          </cell>
        </row>
        <row r="928">
          <cell r="A928">
            <v>921</v>
          </cell>
          <cell r="B928" t="str">
            <v>KBLB50008ZH N0664</v>
          </cell>
          <cell r="C928" t="str">
            <v>PE-2480</v>
          </cell>
          <cell r="D928">
            <v>0.2</v>
          </cell>
          <cell r="E928" t="str">
            <v>NOTICE LABEL D</v>
          </cell>
          <cell r="I928" t="str">
            <v>15 days at monthly satement</v>
          </cell>
          <cell r="J928" t="str">
            <v>Ex-Factory</v>
          </cell>
          <cell r="K928" t="str">
            <v>15-06/60/061011</v>
          </cell>
        </row>
        <row r="929">
          <cell r="A929">
            <v>922</v>
          </cell>
          <cell r="B929" t="str">
            <v>KBLB50008ZH R0271</v>
          </cell>
          <cell r="C929" t="str">
            <v>PE-2481</v>
          </cell>
          <cell r="D929">
            <v>0.2</v>
          </cell>
          <cell r="E929" t="str">
            <v>NOTICE LABEL D</v>
          </cell>
          <cell r="I929" t="str">
            <v>15 days at monthly satement</v>
          </cell>
          <cell r="J929" t="str">
            <v>Ex-Factory</v>
          </cell>
          <cell r="K929" t="str">
            <v>15-06/60/061011</v>
          </cell>
        </row>
        <row r="930">
          <cell r="A930">
            <v>923</v>
          </cell>
          <cell r="B930" t="str">
            <v>KBLB50008ZH R0272</v>
          </cell>
          <cell r="C930" t="str">
            <v>PE-2482</v>
          </cell>
          <cell r="D930">
            <v>0.2</v>
          </cell>
          <cell r="E930" t="str">
            <v>NOTICE LABEL D</v>
          </cell>
          <cell r="I930" t="str">
            <v>15 days at monthly satement</v>
          </cell>
          <cell r="J930" t="str">
            <v>Ex-Factory</v>
          </cell>
          <cell r="K930" t="str">
            <v>15-06/60/061011</v>
          </cell>
        </row>
        <row r="931">
          <cell r="A931">
            <v>924</v>
          </cell>
          <cell r="B931" t="str">
            <v>KBLB50090ZH B0413</v>
          </cell>
          <cell r="C931" t="str">
            <v>PE-2483</v>
          </cell>
          <cell r="D931">
            <v>0.2</v>
          </cell>
          <cell r="E931" t="str">
            <v>CHUUI LABEL (C)</v>
          </cell>
          <cell r="I931" t="str">
            <v>15 days at monthly satement</v>
          </cell>
          <cell r="J931" t="str">
            <v>Ex-Factory</v>
          </cell>
          <cell r="K931" t="str">
            <v>15-06/60/061011</v>
          </cell>
        </row>
        <row r="932">
          <cell r="A932">
            <v>925</v>
          </cell>
          <cell r="B932" t="str">
            <v>KBLB50090ZH N0664</v>
          </cell>
          <cell r="C932" t="str">
            <v>PE-2484</v>
          </cell>
          <cell r="D932">
            <v>0.2</v>
          </cell>
          <cell r="E932" t="str">
            <v>CHUUI LABEL (C)</v>
          </cell>
          <cell r="I932" t="str">
            <v>15 days at monthly satement</v>
          </cell>
          <cell r="J932" t="str">
            <v>Ex-Factory</v>
          </cell>
          <cell r="K932" t="str">
            <v>15-06/60/061011</v>
          </cell>
        </row>
        <row r="933">
          <cell r="A933">
            <v>926</v>
          </cell>
          <cell r="B933" t="str">
            <v>KBLB50090ZH R0271</v>
          </cell>
          <cell r="C933" t="str">
            <v>PE-2485</v>
          </cell>
          <cell r="D933">
            <v>0.2</v>
          </cell>
          <cell r="E933" t="str">
            <v>CHUUI LABEL (C)</v>
          </cell>
          <cell r="I933" t="str">
            <v>15 days at monthly satement</v>
          </cell>
          <cell r="J933" t="str">
            <v>Ex-Factory</v>
          </cell>
          <cell r="K933" t="str">
            <v>15-06/60/061011</v>
          </cell>
        </row>
        <row r="934">
          <cell r="A934">
            <v>927</v>
          </cell>
          <cell r="B934" t="str">
            <v>KBLB50090ZH R0272</v>
          </cell>
          <cell r="C934" t="str">
            <v>PE-2486</v>
          </cell>
          <cell r="D934">
            <v>0.2</v>
          </cell>
          <cell r="E934" t="str">
            <v>CHUUI LABEL (C)</v>
          </cell>
          <cell r="I934" t="str">
            <v>15 days at monthly satement</v>
          </cell>
          <cell r="J934" t="str">
            <v>Ex-Factory</v>
          </cell>
          <cell r="K934" t="str">
            <v>15-06/60/061011</v>
          </cell>
        </row>
        <row r="935">
          <cell r="A935">
            <v>928</v>
          </cell>
          <cell r="B935" t="str">
            <v>KBLB50120BH N0566</v>
          </cell>
          <cell r="C935" t="str">
            <v>S818C-18-26</v>
          </cell>
          <cell r="D935">
            <v>3.2</v>
          </cell>
          <cell r="E935" t="str">
            <v>FRONT PANEL ASS</v>
          </cell>
          <cell r="I935" t="str">
            <v>15 days at monthly satement</v>
          </cell>
          <cell r="J935" t="str">
            <v>Ex-Factory</v>
          </cell>
          <cell r="K935" t="str">
            <v>15-06/60/061008</v>
          </cell>
        </row>
        <row r="936">
          <cell r="A936">
            <v>929</v>
          </cell>
          <cell r="B936" t="str">
            <v>KBLB50133ZH SB173</v>
          </cell>
          <cell r="C936" t="str">
            <v>PE-2470</v>
          </cell>
          <cell r="D936">
            <v>2.9</v>
          </cell>
          <cell r="E936" t="str">
            <v>SWITCH PANEL</v>
          </cell>
          <cell r="I936" t="str">
            <v>15 days at monthly satement</v>
          </cell>
          <cell r="J936" t="str">
            <v>Ex-Factory</v>
          </cell>
          <cell r="K936" t="str">
            <v>15-06/60/061011</v>
          </cell>
        </row>
        <row r="937">
          <cell r="A937">
            <v>930</v>
          </cell>
          <cell r="B937" t="str">
            <v>KBLB50133ZH SN275</v>
          </cell>
          <cell r="C937" t="str">
            <v>PE-2471</v>
          </cell>
          <cell r="D937">
            <v>2.9</v>
          </cell>
          <cell r="E937" t="str">
            <v>SWITCH PANEL</v>
          </cell>
          <cell r="I937" t="str">
            <v>15 days at monthly satement</v>
          </cell>
          <cell r="J937" t="str">
            <v>Ex-Factory</v>
          </cell>
          <cell r="K937" t="str">
            <v>15-06/60/061011</v>
          </cell>
        </row>
        <row r="938">
          <cell r="A938">
            <v>931</v>
          </cell>
          <cell r="B938" t="str">
            <v>KBLB50133ZH SR238</v>
          </cell>
          <cell r="C938" t="str">
            <v>PE-2472</v>
          </cell>
          <cell r="D938">
            <v>2.9</v>
          </cell>
          <cell r="E938" t="str">
            <v>SWITCH PANEL</v>
          </cell>
          <cell r="I938" t="str">
            <v>15 days at monthly satement</v>
          </cell>
          <cell r="J938" t="str">
            <v>Ex-Factory</v>
          </cell>
          <cell r="K938" t="str">
            <v>15-06/60/061011</v>
          </cell>
        </row>
        <row r="939">
          <cell r="A939">
            <v>932</v>
          </cell>
          <cell r="B939" t="str">
            <v>KBLB50133ZH SR239</v>
          </cell>
          <cell r="C939" t="str">
            <v>PE-2473</v>
          </cell>
          <cell r="D939">
            <v>2.9</v>
          </cell>
          <cell r="E939" t="str">
            <v>SWITCH PANEL</v>
          </cell>
          <cell r="I939" t="str">
            <v>15 days at monthly satement</v>
          </cell>
          <cell r="J939" t="str">
            <v>Ex-Factory</v>
          </cell>
          <cell r="K939" t="str">
            <v>15-06/60/061011</v>
          </cell>
        </row>
        <row r="940">
          <cell r="A940">
            <v>933</v>
          </cell>
          <cell r="B940" t="str">
            <v>KBLB50307BH B0413</v>
          </cell>
          <cell r="C940" t="str">
            <v>S818C-18-18</v>
          </cell>
          <cell r="D940">
            <v>1.6</v>
          </cell>
          <cell r="E940" t="str">
            <v>SWITCH BOX ASS</v>
          </cell>
          <cell r="I940" t="str">
            <v>15 days at monthly satement</v>
          </cell>
          <cell r="J940" t="str">
            <v>Ex-Factory</v>
          </cell>
          <cell r="K940" t="str">
            <v>15-06/60/061008</v>
          </cell>
        </row>
        <row r="941">
          <cell r="A941">
            <v>934</v>
          </cell>
          <cell r="B941" t="str">
            <v>KBLB50307BH N0664</v>
          </cell>
          <cell r="C941" t="str">
            <v>S818D-18-18</v>
          </cell>
          <cell r="D941">
            <v>1.6</v>
          </cell>
          <cell r="E941" t="str">
            <v>SWITCH BOX ASS</v>
          </cell>
          <cell r="I941" t="str">
            <v>15 days at monthly satement</v>
          </cell>
          <cell r="J941" t="str">
            <v>Ex-Factory</v>
          </cell>
          <cell r="K941" t="str">
            <v>15-06/60/061008</v>
          </cell>
        </row>
        <row r="942">
          <cell r="A942">
            <v>935</v>
          </cell>
          <cell r="B942" t="str">
            <v>KBLB50307BH R0271</v>
          </cell>
          <cell r="C942" t="str">
            <v>S818E-18-18</v>
          </cell>
          <cell r="D942">
            <v>1.65</v>
          </cell>
          <cell r="E942" t="str">
            <v>SWITCH BOX ASS</v>
          </cell>
          <cell r="I942" t="str">
            <v>15 days at monthly satement</v>
          </cell>
          <cell r="J942" t="str">
            <v>Ex-Factory</v>
          </cell>
          <cell r="K942" t="str">
            <v>15-06/60/061008</v>
          </cell>
        </row>
        <row r="943">
          <cell r="A943">
            <v>936</v>
          </cell>
          <cell r="B943" t="str">
            <v>KBLB50307BH R0272</v>
          </cell>
          <cell r="C943" t="str">
            <v>S818F-18-18</v>
          </cell>
          <cell r="D943">
            <v>1.65</v>
          </cell>
          <cell r="E943" t="str">
            <v>SWITCH BOX ASS</v>
          </cell>
          <cell r="I943" t="str">
            <v>15 days at monthly satement</v>
          </cell>
          <cell r="J943" t="str">
            <v>Ex-Factory</v>
          </cell>
          <cell r="K943" t="str">
            <v>15-06/60/061008</v>
          </cell>
        </row>
        <row r="944">
          <cell r="A944">
            <v>937</v>
          </cell>
          <cell r="B944" t="str">
            <v>KBLB50601ZH NATUR</v>
          </cell>
          <cell r="C944" t="str">
            <v>S818C18-Y13A</v>
          </cell>
          <cell r="D944">
            <v>1.4</v>
          </cell>
          <cell r="E944" t="str">
            <v>TANK</v>
          </cell>
          <cell r="I944" t="str">
            <v>15 days at monthly satement</v>
          </cell>
          <cell r="J944" t="str">
            <v>Ex-Factory</v>
          </cell>
          <cell r="K944" t="str">
            <v>15-06/60/061008</v>
          </cell>
        </row>
        <row r="945">
          <cell r="A945">
            <v>938</v>
          </cell>
          <cell r="B945" t="str">
            <v>KBLB50610AH-N0681</v>
          </cell>
          <cell r="C945" t="str">
            <v>S818C18-Y13</v>
          </cell>
          <cell r="D945">
            <v>2.1</v>
          </cell>
          <cell r="E945" t="str">
            <v>TANK ASS</v>
          </cell>
          <cell r="I945" t="str">
            <v>15 days at monthly satement</v>
          </cell>
          <cell r="J945" t="str">
            <v>Ex-Factory</v>
          </cell>
          <cell r="K945" t="str">
            <v>15-06/60/061008</v>
          </cell>
        </row>
        <row r="946">
          <cell r="A946">
            <v>939</v>
          </cell>
          <cell r="B946" t="str">
            <v>KFA050001ZH-N0638</v>
          </cell>
          <cell r="C946" t="str">
            <v>PE-1973</v>
          </cell>
          <cell r="D946">
            <v>0.51</v>
          </cell>
          <cell r="E946" t="str">
            <v>Meiban</v>
          </cell>
          <cell r="I946" t="str">
            <v>15 days at monthly satement</v>
          </cell>
          <cell r="J946" t="str">
            <v>Ex-Factory</v>
          </cell>
          <cell r="K946" t="str">
            <v>Refer to Quotation Record by Ella Chan</v>
          </cell>
        </row>
        <row r="947">
          <cell r="A947">
            <v>940</v>
          </cell>
          <cell r="B947" t="str">
            <v>KFA050008ZH-N0638</v>
          </cell>
          <cell r="C947" t="str">
            <v>PE-2079</v>
          </cell>
          <cell r="D947">
            <v>0.1</v>
          </cell>
          <cell r="E947" t="str">
            <v>Notice Label D</v>
          </cell>
          <cell r="I947" t="str">
            <v>15 days at monthly satement</v>
          </cell>
          <cell r="J947" t="str">
            <v>Ex-Factory</v>
          </cell>
          <cell r="K947" t="str">
            <v>Refer to Quotation Record by Ella Chan</v>
          </cell>
        </row>
        <row r="948">
          <cell r="A948">
            <v>941</v>
          </cell>
          <cell r="B948" t="str">
            <v>KFA050120AH-N0638</v>
          </cell>
          <cell r="C948" t="str">
            <v>S77918-Y26</v>
          </cell>
          <cell r="D948">
            <v>3.21</v>
          </cell>
          <cell r="E948" t="str">
            <v>Front Panel Ass</v>
          </cell>
          <cell r="I948" t="str">
            <v>15 days at monthly satement</v>
          </cell>
          <cell r="J948" t="str">
            <v>Ex-Factory</v>
          </cell>
          <cell r="K948" t="str">
            <v>Refer to Quotation Record by Ella Chan</v>
          </cell>
        </row>
        <row r="949">
          <cell r="A949">
            <v>942</v>
          </cell>
          <cell r="B949" t="str">
            <v>KFA050133ZH-N0566</v>
          </cell>
          <cell r="C949" t="str">
            <v>PE-1933</v>
          </cell>
          <cell r="D949">
            <v>1.23</v>
          </cell>
          <cell r="E949" t="str">
            <v>Switch Panel</v>
          </cell>
          <cell r="I949" t="str">
            <v>15 days at monthly satement</v>
          </cell>
          <cell r="J949" t="str">
            <v>Ex-Factory</v>
          </cell>
          <cell r="K949" t="str">
            <v>Refer to Quotation Record by Ella Chan</v>
          </cell>
        </row>
        <row r="950">
          <cell r="A950">
            <v>943</v>
          </cell>
          <cell r="B950" t="str">
            <v>KFA050307AH-N0566</v>
          </cell>
          <cell r="C950" t="str">
            <v>S77918-Y18</v>
          </cell>
          <cell r="D950">
            <v>1.51</v>
          </cell>
          <cell r="E950" t="str">
            <v>Switch Box Ass</v>
          </cell>
          <cell r="I950" t="str">
            <v>15 days at monthly satement</v>
          </cell>
          <cell r="J950" t="str">
            <v>Ex-Factory</v>
          </cell>
          <cell r="K950" t="str">
            <v>Refer to Quotation Record by Ella Chan</v>
          </cell>
        </row>
        <row r="951">
          <cell r="A951">
            <v>944</v>
          </cell>
          <cell r="B951" t="str">
            <v>KFA058770ZH</v>
          </cell>
          <cell r="C951" t="str">
            <v>PF-895</v>
          </cell>
          <cell r="D951">
            <v>0.32</v>
          </cell>
          <cell r="E951" t="str">
            <v>Torisetsu</v>
          </cell>
          <cell r="I951" t="str">
            <v>15 days at monthly satement</v>
          </cell>
          <cell r="J951" t="str">
            <v>Ex-Factory</v>
          </cell>
          <cell r="K951" t="str">
            <v>Refer to Quotation Record by Ella Chan</v>
          </cell>
        </row>
        <row r="952">
          <cell r="A952">
            <v>945</v>
          </cell>
          <cell r="B952" t="str">
            <v>KFB050001ZH N0566</v>
          </cell>
          <cell r="C952" t="str">
            <v>PE-2439</v>
          </cell>
          <cell r="D952">
            <v>0.3</v>
          </cell>
          <cell r="E952" t="str">
            <v>MEIBAN</v>
          </cell>
          <cell r="I952" t="str">
            <v>15 days at monthly satement</v>
          </cell>
          <cell r="J952" t="str">
            <v>Ex-Factory</v>
          </cell>
          <cell r="K952" t="str">
            <v>15-06/60/061005</v>
          </cell>
        </row>
        <row r="953">
          <cell r="A953">
            <v>946</v>
          </cell>
          <cell r="B953" t="str">
            <v>KFB050002ZH</v>
          </cell>
          <cell r="C953" t="str">
            <v>PE-2438</v>
          </cell>
          <cell r="D953">
            <v>0.2</v>
          </cell>
          <cell r="E953" t="str">
            <v>NOTICE LABEL A</v>
          </cell>
          <cell r="I953" t="str">
            <v>15 days at monthly satement</v>
          </cell>
          <cell r="J953" t="str">
            <v>Ex-Factory</v>
          </cell>
          <cell r="K953" t="str">
            <v>15-06/60/061005</v>
          </cell>
        </row>
        <row r="954">
          <cell r="A954">
            <v>947</v>
          </cell>
          <cell r="B954" t="str">
            <v>KFB050090ZH N0638</v>
          </cell>
          <cell r="C954" t="str">
            <v>PE-2474</v>
          </cell>
          <cell r="D954">
            <v>0.1</v>
          </cell>
          <cell r="E954" t="str">
            <v>CHUUI LABEL (C)</v>
          </cell>
          <cell r="I954" t="str">
            <v>15 days at monthly satement</v>
          </cell>
          <cell r="J954" t="str">
            <v>Ex-Factory</v>
          </cell>
          <cell r="K954" t="str">
            <v>15-06/60/061005</v>
          </cell>
        </row>
        <row r="955">
          <cell r="A955">
            <v>948</v>
          </cell>
          <cell r="B955" t="str">
            <v>KFB050120BH N0566</v>
          </cell>
          <cell r="C955" t="str">
            <v>S779A18-Y26</v>
          </cell>
          <cell r="D955">
            <v>2.7</v>
          </cell>
          <cell r="E955" t="str">
            <v>FRONT PANEL ASS</v>
          </cell>
          <cell r="I955" t="str">
            <v>15 days at monthly satement</v>
          </cell>
          <cell r="J955" t="str">
            <v>Ex-Factory</v>
          </cell>
          <cell r="K955" t="str">
            <v>15-06/60/061005</v>
          </cell>
        </row>
        <row r="956">
          <cell r="A956">
            <v>949</v>
          </cell>
          <cell r="B956" t="str">
            <v>KFB050133ZH N0638</v>
          </cell>
          <cell r="C956" t="str">
            <v>PE-2400</v>
          </cell>
          <cell r="D956">
            <v>1.8</v>
          </cell>
          <cell r="E956" t="str">
            <v>SWITCH PANEL</v>
          </cell>
          <cell r="I956" t="str">
            <v>15 days at monthly satement</v>
          </cell>
          <cell r="J956" t="str">
            <v>Ex-Factory</v>
          </cell>
          <cell r="K956" t="str">
            <v>15-06/60/061005</v>
          </cell>
        </row>
        <row r="957">
          <cell r="A957">
            <v>950</v>
          </cell>
          <cell r="B957" t="str">
            <v>KFB050302ZH</v>
          </cell>
          <cell r="C957" t="str">
            <v>B779A-01-01</v>
          </cell>
          <cell r="D957">
            <v>0.05</v>
          </cell>
          <cell r="E957" t="str">
            <v>SEAL TAPE B</v>
          </cell>
          <cell r="I957" t="str">
            <v>15 days at monthly satement</v>
          </cell>
          <cell r="J957" t="str">
            <v>Ex-Factory</v>
          </cell>
          <cell r="K957" t="str">
            <v>15-06/60/061107</v>
          </cell>
        </row>
        <row r="958">
          <cell r="A958">
            <v>951</v>
          </cell>
          <cell r="B958" t="str">
            <v>KFB050307AH N0638</v>
          </cell>
          <cell r="C958" t="str">
            <v>S779A-18-18</v>
          </cell>
          <cell r="D958">
            <v>1.5</v>
          </cell>
          <cell r="E958" t="str">
            <v>SWITCH BOX ASS</v>
          </cell>
          <cell r="I958" t="str">
            <v>15 days at monthly satement</v>
          </cell>
          <cell r="J958" t="str">
            <v>Ex-Factory</v>
          </cell>
          <cell r="K958" t="str">
            <v>15-06/60/061005</v>
          </cell>
        </row>
        <row r="959">
          <cell r="A959">
            <v>952</v>
          </cell>
          <cell r="B959" t="str">
            <v>KFB050500CH</v>
          </cell>
          <cell r="C959" t="str">
            <v>S779A-18-08</v>
          </cell>
          <cell r="D959">
            <v>3.75</v>
          </cell>
          <cell r="E959" t="str">
            <v>Kashitsu Filter Set</v>
          </cell>
          <cell r="I959" t="str">
            <v>15 days at monthly satement</v>
          </cell>
          <cell r="J959" t="str">
            <v>Ex-Factory</v>
          </cell>
        </row>
        <row r="960">
          <cell r="A960">
            <v>953</v>
          </cell>
          <cell r="B960" t="str">
            <v>KFB050500CH</v>
          </cell>
          <cell r="C960" t="str">
            <v>S779A18-Y08</v>
          </cell>
          <cell r="D960">
            <v>3.75</v>
          </cell>
          <cell r="E960" t="str">
            <v>Kashitsu Filter Set</v>
          </cell>
          <cell r="F960">
            <v>500</v>
          </cell>
          <cell r="G960" t="str">
            <v>PESGD</v>
          </cell>
          <cell r="I960" t="str">
            <v>15 days at monthly satement</v>
          </cell>
          <cell r="J960" t="str">
            <v>Ex-Factory</v>
          </cell>
          <cell r="K960" t="str">
            <v>Quotation on 061006</v>
          </cell>
        </row>
        <row r="961">
          <cell r="A961">
            <v>954</v>
          </cell>
          <cell r="B961" t="str">
            <v>KFB058770ZH</v>
          </cell>
          <cell r="C961" t="str">
            <v>PF-971</v>
          </cell>
          <cell r="D961">
            <v>0.33</v>
          </cell>
          <cell r="E961" t="str">
            <v>TORISETSU</v>
          </cell>
          <cell r="I961" t="str">
            <v>15 days at monthly satement</v>
          </cell>
          <cell r="J961" t="str">
            <v>Ex-Factory</v>
          </cell>
          <cell r="K961" t="str">
            <v>Quotation 060606</v>
          </cell>
        </row>
        <row r="962">
          <cell r="A962">
            <v>955</v>
          </cell>
          <cell r="B962" t="str">
            <v>KHA050001ZH-N0566</v>
          </cell>
          <cell r="C962" t="str">
            <v>PE-1970</v>
          </cell>
          <cell r="D962">
            <v>0.42</v>
          </cell>
          <cell r="E962" t="str">
            <v>Meiban</v>
          </cell>
          <cell r="I962" t="str">
            <v>15 days at monthly satement</v>
          </cell>
          <cell r="J962" t="str">
            <v>Ex-Factory</v>
          </cell>
          <cell r="K962" t="str">
            <v>Refer to Quotation Record by Ella Chan</v>
          </cell>
        </row>
        <row r="963">
          <cell r="A963">
            <v>956</v>
          </cell>
          <cell r="B963" t="str">
            <v>KHA050106AH-N0638</v>
          </cell>
          <cell r="C963" t="str">
            <v>S78018-Y18</v>
          </cell>
          <cell r="D963">
            <v>1.58</v>
          </cell>
          <cell r="E963" t="str">
            <v>Switch Box Ass</v>
          </cell>
          <cell r="I963" t="str">
            <v>15 days at monthly satement</v>
          </cell>
          <cell r="J963" t="str">
            <v>Ex-Factory</v>
          </cell>
          <cell r="K963" t="str">
            <v>Refer to Quotation Record by Ella Chan</v>
          </cell>
        </row>
        <row r="964">
          <cell r="A964">
            <v>957</v>
          </cell>
          <cell r="B964" t="str">
            <v>KHA050110BH-N0566</v>
          </cell>
          <cell r="C964" t="str">
            <v>S780-18-08</v>
          </cell>
          <cell r="D964">
            <v>0.3</v>
          </cell>
          <cell r="E964" t="str">
            <v>Filter Ass</v>
          </cell>
          <cell r="I964" t="str">
            <v>15 days at monthly satement</v>
          </cell>
          <cell r="J964" t="str">
            <v>Ex-Factory</v>
          </cell>
          <cell r="K964" t="str">
            <v>Refer to Quotation Record by Ella Chan</v>
          </cell>
        </row>
        <row r="965">
          <cell r="A965">
            <v>958</v>
          </cell>
          <cell r="B965" t="str">
            <v>KHA050135ZH-N0638</v>
          </cell>
          <cell r="C965" t="str">
            <v>PE-1931</v>
          </cell>
          <cell r="D965">
            <v>0.7</v>
          </cell>
          <cell r="E965" t="str">
            <v>Suii Sheet</v>
          </cell>
          <cell r="I965" t="str">
            <v>15 days at monthly satement</v>
          </cell>
          <cell r="J965" t="str">
            <v>Ex-Factory</v>
          </cell>
          <cell r="K965" t="str">
            <v>Refer to Quotation Record by Ella Chan</v>
          </cell>
        </row>
        <row r="966">
          <cell r="A966">
            <v>959</v>
          </cell>
          <cell r="B966" t="str">
            <v>KHA052300AH</v>
          </cell>
          <cell r="C966" t="str">
            <v>G-CL-289</v>
          </cell>
          <cell r="D966">
            <v>3.2</v>
          </cell>
          <cell r="E966" t="str">
            <v>Motor Kumi</v>
          </cell>
          <cell r="I966" t="str">
            <v>15 days at monthly satement</v>
          </cell>
          <cell r="J966" t="str">
            <v>Ex-Factory</v>
          </cell>
          <cell r="K966" t="str">
            <v>Refer to Quotation Record by Ella Chan</v>
          </cell>
        </row>
        <row r="967">
          <cell r="A967">
            <v>960</v>
          </cell>
          <cell r="B967" t="str">
            <v>KHA058770ZH</v>
          </cell>
          <cell r="C967" t="str">
            <v>PF-896</v>
          </cell>
          <cell r="D967">
            <v>0.32</v>
          </cell>
          <cell r="E967" t="str">
            <v>Torisetsu</v>
          </cell>
          <cell r="I967" t="str">
            <v>15 days at monthly satement</v>
          </cell>
          <cell r="J967" t="str">
            <v>Ex-Factory</v>
          </cell>
          <cell r="K967" t="str">
            <v>Refer to Quotation Record by Ella Chan</v>
          </cell>
        </row>
        <row r="968">
          <cell r="A968">
            <v>961</v>
          </cell>
          <cell r="B968" t="str">
            <v>KLA030001ZH-N0566</v>
          </cell>
          <cell r="C968" t="str">
            <v>PE-1969</v>
          </cell>
          <cell r="D968">
            <v>0.2</v>
          </cell>
          <cell r="E968" t="str">
            <v>Meiban</v>
          </cell>
          <cell r="I968" t="str">
            <v>15 days at monthly satement</v>
          </cell>
          <cell r="J968" t="str">
            <v>Ex-Factory</v>
          </cell>
          <cell r="K968" t="str">
            <v>Qu050714-1, 2005-Jul-14</v>
          </cell>
        </row>
        <row r="969">
          <cell r="A969">
            <v>962</v>
          </cell>
          <cell r="B969" t="str">
            <v>KLA030120AH-SG130</v>
          </cell>
          <cell r="C969" t="str">
            <v>S77618-Y26</v>
          </cell>
          <cell r="D969">
            <v>1.41</v>
          </cell>
          <cell r="E969" t="str">
            <v>Front Panel Ass</v>
          </cell>
          <cell r="I969" t="str">
            <v>15 days at monthly satement</v>
          </cell>
          <cell r="J969" t="str">
            <v>Ex-Factory</v>
          </cell>
          <cell r="K969" t="str">
            <v>Qu050714-1, 2005-Jul-14</v>
          </cell>
        </row>
        <row r="970">
          <cell r="A970">
            <v>963</v>
          </cell>
          <cell r="B970" t="str">
            <v>KLA030120AH-SR230</v>
          </cell>
          <cell r="C970" t="str">
            <v>S776A18-Y26</v>
          </cell>
          <cell r="D970">
            <v>1.41</v>
          </cell>
          <cell r="E970" t="str">
            <v>Front Panel Ass</v>
          </cell>
          <cell r="I970" t="str">
            <v>15 days at monthly satement</v>
          </cell>
          <cell r="J970" t="str">
            <v>Ex-Factory</v>
          </cell>
          <cell r="K970" t="str">
            <v>Qu050714-1, 2005-Jul-14</v>
          </cell>
        </row>
        <row r="971">
          <cell r="A971">
            <v>964</v>
          </cell>
          <cell r="B971" t="str">
            <v>KLA030122ZH-SG130</v>
          </cell>
          <cell r="C971" t="str">
            <v>PE-1936</v>
          </cell>
          <cell r="D971">
            <v>0.66</v>
          </cell>
          <cell r="E971" t="str">
            <v>Front Panel Sheet</v>
          </cell>
          <cell r="I971" t="str">
            <v>15 days at monthly satement</v>
          </cell>
          <cell r="J971" t="str">
            <v>Ex-Factory</v>
          </cell>
          <cell r="K971" t="str">
            <v>Qu050714-1, 2005-Jul-14</v>
          </cell>
        </row>
        <row r="972">
          <cell r="A972">
            <v>965</v>
          </cell>
          <cell r="B972" t="str">
            <v>KLA030122ZH-SR230</v>
          </cell>
          <cell r="C972" t="str">
            <v>PE-1937</v>
          </cell>
          <cell r="D972">
            <v>0.66</v>
          </cell>
          <cell r="E972" t="str">
            <v>Front Panel Sheet</v>
          </cell>
          <cell r="I972" t="str">
            <v>15 days at monthly satement</v>
          </cell>
          <cell r="J972" t="str">
            <v>Ex-Factory</v>
          </cell>
          <cell r="K972" t="str">
            <v>Qu050714-1, 2005-Jul-14</v>
          </cell>
        </row>
        <row r="973">
          <cell r="A973">
            <v>966</v>
          </cell>
          <cell r="B973" t="str">
            <v>KLA030133ZH-N0566</v>
          </cell>
          <cell r="C973" t="str">
            <v>PE-1934</v>
          </cell>
          <cell r="D973">
            <v>1.58</v>
          </cell>
          <cell r="E973" t="str">
            <v>Switch Panel</v>
          </cell>
          <cell r="I973" t="str">
            <v>15 days at monthly satement</v>
          </cell>
          <cell r="J973" t="str">
            <v>Ex-Factory</v>
          </cell>
          <cell r="K973" t="str">
            <v>Qu050714-1, 2005-Jul-14</v>
          </cell>
        </row>
        <row r="974">
          <cell r="A974">
            <v>967</v>
          </cell>
          <cell r="B974" t="str">
            <v>KLA030307BH-N0566</v>
          </cell>
          <cell r="C974" t="str">
            <v>S77618-Y18</v>
          </cell>
          <cell r="D974">
            <v>0.6</v>
          </cell>
          <cell r="E974" t="str">
            <v>Switch Box Ass</v>
          </cell>
          <cell r="I974" t="str">
            <v>15 days at monthly satement</v>
          </cell>
          <cell r="J974" t="str">
            <v>Ex-Factory</v>
          </cell>
          <cell r="K974" t="str">
            <v>Qu050714-1, 2005-Jul-14</v>
          </cell>
        </row>
        <row r="975">
          <cell r="A975">
            <v>968</v>
          </cell>
          <cell r="B975" t="str">
            <v>KLA031550ZH</v>
          </cell>
          <cell r="C975" t="str">
            <v>S77618-Y60</v>
          </cell>
          <cell r="D975">
            <v>0.85</v>
          </cell>
          <cell r="E975" t="str">
            <v>Denkyoku Frame Ass</v>
          </cell>
          <cell r="I975" t="str">
            <v>15 days at monthly satement</v>
          </cell>
          <cell r="J975" t="str">
            <v>Ex-Factory</v>
          </cell>
          <cell r="K975" t="str">
            <v>Qu050714-1, 2005-Jul-14</v>
          </cell>
        </row>
        <row r="976">
          <cell r="A976">
            <v>969</v>
          </cell>
          <cell r="B976" t="str">
            <v>KLA038770ZH</v>
          </cell>
          <cell r="C976" t="str">
            <v>PF-893</v>
          </cell>
          <cell r="D976">
            <v>0.2</v>
          </cell>
          <cell r="E976" t="str">
            <v>Torisetsu</v>
          </cell>
          <cell r="I976" t="str">
            <v>15 days at monthly satement</v>
          </cell>
          <cell r="J976" t="str">
            <v>Ex-Factory</v>
          </cell>
          <cell r="K976" t="str">
            <v>Qu050714-1, 2005-Jul-14</v>
          </cell>
        </row>
        <row r="977">
          <cell r="A977">
            <v>970</v>
          </cell>
          <cell r="B977" t="str">
            <v>KLA050001ZH-N0566</v>
          </cell>
          <cell r="C977" t="str">
            <v>PE-1971</v>
          </cell>
          <cell r="D977">
            <v>0.7</v>
          </cell>
          <cell r="E977" t="str">
            <v>Meiban</v>
          </cell>
          <cell r="I977" t="str">
            <v>15 days at monthly satement</v>
          </cell>
          <cell r="J977" t="str">
            <v>Ex-Factory</v>
          </cell>
          <cell r="K977" t="str">
            <v>Qu050706-1, 2005-Jul-22</v>
          </cell>
        </row>
        <row r="978">
          <cell r="A978">
            <v>971</v>
          </cell>
          <cell r="B978" t="str">
            <v>KLA050119ZH-N0566</v>
          </cell>
          <cell r="C978" t="str">
            <v>B777-01-01</v>
          </cell>
          <cell r="D978">
            <v>0.1</v>
          </cell>
          <cell r="E978" t="str">
            <v>Partition Plate</v>
          </cell>
          <cell r="I978" t="str">
            <v>15 days at monthly satement</v>
          </cell>
          <cell r="J978" t="str">
            <v>Ex-Factory</v>
          </cell>
          <cell r="K978" t="str">
            <v>Qu050706-1, 2005-Jul-22</v>
          </cell>
        </row>
        <row r="979">
          <cell r="A979">
            <v>972</v>
          </cell>
          <cell r="B979" t="str">
            <v>KLA050120AH-SB167</v>
          </cell>
          <cell r="C979" t="str">
            <v>S77718-Y26</v>
          </cell>
          <cell r="D979">
            <v>2.65</v>
          </cell>
          <cell r="E979" t="str">
            <v>Front Panel Ass</v>
          </cell>
          <cell r="I979" t="str">
            <v>15 days at monthly satement</v>
          </cell>
          <cell r="J979" t="str">
            <v>Ex-Factory</v>
          </cell>
          <cell r="K979" t="str">
            <v>Refer to Quotation Record by Ella Chan</v>
          </cell>
        </row>
        <row r="980">
          <cell r="A980">
            <v>973</v>
          </cell>
          <cell r="B980" t="str">
            <v>KLA050120AH-SG130</v>
          </cell>
          <cell r="C980" t="str">
            <v>S777A18-Y26</v>
          </cell>
          <cell r="D980">
            <v>2.65</v>
          </cell>
          <cell r="E980" t="str">
            <v>Front Panel Ass</v>
          </cell>
          <cell r="I980" t="str">
            <v>15 days at monthly satement</v>
          </cell>
          <cell r="J980" t="str">
            <v>Ex-Factory</v>
          </cell>
          <cell r="K980" t="str">
            <v>Qu050706-1, 2005-Jul-22</v>
          </cell>
        </row>
        <row r="981">
          <cell r="A981">
            <v>974</v>
          </cell>
          <cell r="B981" t="str">
            <v>KLA050122ZH-SB167</v>
          </cell>
          <cell r="C981" t="str">
            <v>PE-1938</v>
          </cell>
          <cell r="D981">
            <v>0.85</v>
          </cell>
          <cell r="E981" t="str">
            <v>Front Panel Sheet</v>
          </cell>
          <cell r="I981" t="str">
            <v>15 days at monthly satement</v>
          </cell>
          <cell r="J981" t="str">
            <v>Ex-Factory</v>
          </cell>
          <cell r="K981" t="str">
            <v>Qu050706-1, 2005-Jul-22</v>
          </cell>
        </row>
        <row r="982">
          <cell r="A982">
            <v>975</v>
          </cell>
          <cell r="B982" t="str">
            <v>KLA050122ZH-SG130</v>
          </cell>
          <cell r="C982" t="str">
            <v>PE-1939</v>
          </cell>
          <cell r="D982">
            <v>0.85</v>
          </cell>
          <cell r="E982" t="str">
            <v>Front Panel Sheet</v>
          </cell>
          <cell r="I982" t="str">
            <v>15 days at monthly satement</v>
          </cell>
          <cell r="J982" t="str">
            <v>Ex-Factory</v>
          </cell>
          <cell r="K982" t="str">
            <v>Qu050706-1, 2005-Jul-22</v>
          </cell>
        </row>
        <row r="983">
          <cell r="A983">
            <v>976</v>
          </cell>
          <cell r="B983" t="str">
            <v>KLA050133ZH-N0566</v>
          </cell>
          <cell r="C983" t="str">
            <v>PE-1935</v>
          </cell>
          <cell r="D983">
            <v>1.2</v>
          </cell>
          <cell r="E983" t="str">
            <v>Switch Panel</v>
          </cell>
          <cell r="I983" t="str">
            <v>15 days at monthly satement</v>
          </cell>
          <cell r="J983" t="str">
            <v>Ex-Factory</v>
          </cell>
          <cell r="K983" t="str">
            <v>Qu050706-1, 2005-Jul-22</v>
          </cell>
        </row>
        <row r="984">
          <cell r="A984">
            <v>977</v>
          </cell>
          <cell r="B984" t="str">
            <v>KLA050307AH-N0566</v>
          </cell>
          <cell r="C984" t="str">
            <v>S77718-Y18</v>
          </cell>
          <cell r="D984">
            <v>1.4</v>
          </cell>
          <cell r="E984" t="str">
            <v>Switch Box Ass</v>
          </cell>
          <cell r="I984" t="str">
            <v>15 days at monthly satement</v>
          </cell>
          <cell r="J984" t="str">
            <v>Ex-Factory</v>
          </cell>
          <cell r="K984" t="str">
            <v>Qu050706-1, 2005-Jul-22</v>
          </cell>
        </row>
        <row r="985">
          <cell r="A985">
            <v>978</v>
          </cell>
          <cell r="B985" t="str">
            <v>KLA051522ZH</v>
          </cell>
          <cell r="C985" t="str">
            <v>DD-092</v>
          </cell>
          <cell r="D985">
            <v>0.1</v>
          </cell>
          <cell r="E985" t="str">
            <v>Earth Pin</v>
          </cell>
          <cell r="I985" t="str">
            <v>15 days at monthly satement</v>
          </cell>
          <cell r="J985" t="str">
            <v>Ex-Factory</v>
          </cell>
          <cell r="K985" t="str">
            <v>Quoted on 2006-Apr-07 to Edmund</v>
          </cell>
        </row>
        <row r="986">
          <cell r="A986">
            <v>979</v>
          </cell>
          <cell r="B986" t="str">
            <v>KLA051550ZH</v>
          </cell>
          <cell r="C986" t="str">
            <v>S77718-Y60</v>
          </cell>
          <cell r="D986">
            <v>0.85</v>
          </cell>
          <cell r="E986" t="str">
            <v>Denkyoku Frame Ass</v>
          </cell>
          <cell r="I986" t="str">
            <v>15 days at monthly satement</v>
          </cell>
          <cell r="J986" t="str">
            <v>Ex-Factory</v>
          </cell>
          <cell r="K986" t="str">
            <v>Qu050706-1, 2005-Jul-22</v>
          </cell>
        </row>
        <row r="987">
          <cell r="A987">
            <v>980</v>
          </cell>
          <cell r="B987" t="str">
            <v>KLA058770ZH</v>
          </cell>
          <cell r="C987" t="str">
            <v>PF-892</v>
          </cell>
          <cell r="D987">
            <v>0.35</v>
          </cell>
          <cell r="E987" t="str">
            <v>Torisetsu</v>
          </cell>
          <cell r="I987" t="str">
            <v>15 days at monthly satement</v>
          </cell>
          <cell r="J987" t="str">
            <v>Ex-Factory</v>
          </cell>
          <cell r="K987" t="str">
            <v>Qu050706-1, 2005-Jul-22</v>
          </cell>
        </row>
        <row r="988">
          <cell r="A988">
            <v>981</v>
          </cell>
          <cell r="B988" t="str">
            <v>KLA070120AH-SG130</v>
          </cell>
          <cell r="C988" t="str">
            <v>S778A18-Y26</v>
          </cell>
          <cell r="D988">
            <v>2.8</v>
          </cell>
          <cell r="E988" t="str">
            <v>Front Panel Ass</v>
          </cell>
          <cell r="I988" t="str">
            <v>15 days at monthly satement</v>
          </cell>
          <cell r="J988" t="str">
            <v>Ex-Factory</v>
          </cell>
          <cell r="K988" t="str">
            <v>Refer to Quotation Record by Ella Chan</v>
          </cell>
        </row>
        <row r="989">
          <cell r="A989">
            <v>982</v>
          </cell>
          <cell r="B989" t="str">
            <v>KLA070133ZH-N0566</v>
          </cell>
          <cell r="C989" t="str">
            <v>PE-1932</v>
          </cell>
          <cell r="D989">
            <v>1.58</v>
          </cell>
          <cell r="E989" t="str">
            <v>Switch Panel</v>
          </cell>
          <cell r="I989" t="str">
            <v>15 days at monthly satement</v>
          </cell>
          <cell r="J989" t="str">
            <v>Ex-Factory</v>
          </cell>
          <cell r="K989" t="str">
            <v>Refer to Quotation Record by Ella Chan</v>
          </cell>
        </row>
        <row r="990">
          <cell r="A990">
            <v>983</v>
          </cell>
          <cell r="B990" t="str">
            <v>KLA070307AH-N0566</v>
          </cell>
          <cell r="C990" t="str">
            <v>S77818-Y18</v>
          </cell>
          <cell r="D990">
            <v>1.33</v>
          </cell>
          <cell r="E990" t="str">
            <v>Switch Box Ass</v>
          </cell>
          <cell r="I990" t="str">
            <v>15 days at monthly satement</v>
          </cell>
          <cell r="J990" t="str">
            <v>Ex-Factory</v>
          </cell>
          <cell r="K990" t="str">
            <v>Refer to Quotation Record by Ella Chan</v>
          </cell>
        </row>
        <row r="991">
          <cell r="A991">
            <v>984</v>
          </cell>
          <cell r="B991" t="str">
            <v>KLA078770ZH</v>
          </cell>
          <cell r="C991" t="str">
            <v>PF-894</v>
          </cell>
          <cell r="D991">
            <v>0.32</v>
          </cell>
          <cell r="E991" t="str">
            <v>Torisetsu</v>
          </cell>
          <cell r="I991" t="str">
            <v>15 days at monthly satement</v>
          </cell>
          <cell r="J991" t="str">
            <v>Ex-Factory</v>
          </cell>
          <cell r="K991" t="str">
            <v>Refer to Quotation Record by Ella Chan</v>
          </cell>
        </row>
        <row r="992">
          <cell r="A992">
            <v>985</v>
          </cell>
          <cell r="B992" t="str">
            <v>KLA07C-G</v>
          </cell>
          <cell r="C992" t="str">
            <v>S778-19-16</v>
          </cell>
          <cell r="D992">
            <v>42.457700000000003</v>
          </cell>
          <cell r="E992" t="str">
            <v>RIL Konpo Set</v>
          </cell>
          <cell r="I992" t="str">
            <v>15 days at monthly satement</v>
          </cell>
          <cell r="J992" t="str">
            <v>Ex-Factory</v>
          </cell>
          <cell r="K992" t="str">
            <v>15-06/60/061009-01</v>
          </cell>
        </row>
        <row r="993">
          <cell r="A993">
            <v>986</v>
          </cell>
          <cell r="B993" t="str">
            <v>KLA07C-W</v>
          </cell>
          <cell r="C993" t="str">
            <v>S778A-19-16</v>
          </cell>
          <cell r="D993">
            <v>41.7087</v>
          </cell>
          <cell r="E993" t="str">
            <v>RIL Konpo Set</v>
          </cell>
          <cell r="I993" t="str">
            <v>15 days at monthly satement</v>
          </cell>
          <cell r="J993" t="str">
            <v>Ex-Factory</v>
          </cell>
          <cell r="K993" t="str">
            <v>15-06/60/061009-01</v>
          </cell>
        </row>
        <row r="994">
          <cell r="A994">
            <v>987</v>
          </cell>
          <cell r="B994" t="str">
            <v>KLB030001ZH N0566</v>
          </cell>
          <cell r="C994" t="str">
            <v>PE-2425A</v>
          </cell>
          <cell r="D994">
            <v>0.3</v>
          </cell>
          <cell r="E994" t="str">
            <v>MEIBAN</v>
          </cell>
          <cell r="I994" t="str">
            <v>15 days at monthly satement</v>
          </cell>
          <cell r="J994" t="str">
            <v>Ex-Factory</v>
          </cell>
        </row>
        <row r="995">
          <cell r="A995">
            <v>988</v>
          </cell>
          <cell r="B995" t="str">
            <v>KLB030002ZH</v>
          </cell>
          <cell r="C995" t="str">
            <v>PE-2427</v>
          </cell>
          <cell r="D995">
            <v>0.21</v>
          </cell>
          <cell r="E995" t="str">
            <v>NOTICE LABEL A</v>
          </cell>
          <cell r="I995" t="str">
            <v>15 days at monthly satement</v>
          </cell>
          <cell r="J995" t="str">
            <v>Ex-Factory</v>
          </cell>
        </row>
        <row r="996">
          <cell r="A996">
            <v>989</v>
          </cell>
          <cell r="B996" t="str">
            <v>KLB030009ZH N0566</v>
          </cell>
          <cell r="C996" t="str">
            <v>PE-2426</v>
          </cell>
          <cell r="D996">
            <v>0.4</v>
          </cell>
          <cell r="E996" t="str">
            <v>NOTICE LABEL E</v>
          </cell>
          <cell r="I996" t="str">
            <v>15 days at monthly satement</v>
          </cell>
          <cell r="J996" t="str">
            <v>Ex-Factory</v>
          </cell>
        </row>
        <row r="997">
          <cell r="A997">
            <v>990</v>
          </cell>
          <cell r="B997" t="str">
            <v>KLB030120BH N0566</v>
          </cell>
          <cell r="C997" t="str">
            <v>S776C-18-26</v>
          </cell>
          <cell r="D997">
            <v>1.6</v>
          </cell>
          <cell r="E997" t="str">
            <v>FRONT PANEL ASS</v>
          </cell>
          <cell r="I997" t="str">
            <v>15 days at monthly satement</v>
          </cell>
          <cell r="J997" t="str">
            <v>Ex-Factory</v>
          </cell>
        </row>
        <row r="998">
          <cell r="A998">
            <v>991</v>
          </cell>
          <cell r="B998" t="str">
            <v>KLB030122ZH N0566</v>
          </cell>
          <cell r="C998" t="str">
            <v>PE-2331</v>
          </cell>
          <cell r="D998">
            <v>0.4</v>
          </cell>
          <cell r="E998" t="str">
            <v>FRONT PANEL SHEET</v>
          </cell>
          <cell r="I998" t="str">
            <v>15 days at monthly satement</v>
          </cell>
          <cell r="J998" t="str">
            <v>Ex-Factory</v>
          </cell>
        </row>
        <row r="999">
          <cell r="A999">
            <v>992</v>
          </cell>
          <cell r="B999" t="str">
            <v>KLB030133ZH N0566</v>
          </cell>
          <cell r="C999" t="str">
            <v>PE-2332</v>
          </cell>
          <cell r="D999">
            <v>1.5</v>
          </cell>
          <cell r="E999" t="str">
            <v>SWITCH PANEL</v>
          </cell>
          <cell r="I999" t="str">
            <v>15 days at monthly satement</v>
          </cell>
          <cell r="J999" t="str">
            <v>Ex-Factory</v>
          </cell>
        </row>
        <row r="1000">
          <cell r="A1000">
            <v>993</v>
          </cell>
          <cell r="B1000" t="str">
            <v>KLB030307AH N0566</v>
          </cell>
          <cell r="C1000" t="str">
            <v>S776C-18-18</v>
          </cell>
          <cell r="D1000">
            <v>0.6</v>
          </cell>
          <cell r="E1000" t="str">
            <v>SWITCH BOX ASS</v>
          </cell>
          <cell r="I1000" t="str">
            <v>15 days at monthly satement</v>
          </cell>
          <cell r="J1000" t="str">
            <v>Ex-Factory</v>
          </cell>
        </row>
        <row r="1001">
          <cell r="A1001">
            <v>994</v>
          </cell>
          <cell r="B1001" t="str">
            <v>KLB030500CH</v>
          </cell>
          <cell r="C1001" t="str">
            <v>S776C-18-08</v>
          </cell>
          <cell r="D1001">
            <v>4.5</v>
          </cell>
          <cell r="E1001" t="str">
            <v>KASHITSU FILTER SET</v>
          </cell>
          <cell r="I1001" t="str">
            <v>15 days at monthly satement</v>
          </cell>
          <cell r="J1001" t="str">
            <v>Ex-Factory</v>
          </cell>
        </row>
        <row r="1002">
          <cell r="A1002">
            <v>995</v>
          </cell>
          <cell r="B1002" t="str">
            <v>KLB030510AH</v>
          </cell>
          <cell r="C1002" t="str">
            <v>S776C-18-08A</v>
          </cell>
          <cell r="D1002">
            <v>3.5</v>
          </cell>
          <cell r="E1002" t="str">
            <v>KASHITSU FILTER KUMI</v>
          </cell>
          <cell r="I1002" t="str">
            <v>15 days at monthly satement</v>
          </cell>
          <cell r="J1002" t="str">
            <v>Ex-Factory</v>
          </cell>
        </row>
        <row r="1003">
          <cell r="A1003">
            <v>996</v>
          </cell>
          <cell r="B1003" t="str">
            <v>KLB038770ZH</v>
          </cell>
          <cell r="C1003" t="str">
            <v>PF-968A</v>
          </cell>
          <cell r="D1003">
            <v>0.33</v>
          </cell>
          <cell r="E1003" t="str">
            <v>TORISETSU</v>
          </cell>
          <cell r="I1003" t="str">
            <v>15 days at monthly satement</v>
          </cell>
          <cell r="J1003" t="str">
            <v>Ex-Factory</v>
          </cell>
          <cell r="K1003" t="str">
            <v>Quotation 060606</v>
          </cell>
        </row>
        <row r="1004">
          <cell r="A1004">
            <v>997</v>
          </cell>
          <cell r="B1004" t="str">
            <v>KLB050001ZH N0566</v>
          </cell>
          <cell r="C1004" t="str">
            <v>PE-2468</v>
          </cell>
          <cell r="D1004">
            <v>1</v>
          </cell>
          <cell r="E1004" t="str">
            <v>MEIBAN</v>
          </cell>
          <cell r="I1004" t="str">
            <v>15 days at monthly satement</v>
          </cell>
          <cell r="J1004" t="str">
            <v>Ex-Factory</v>
          </cell>
          <cell r="K1004" t="str">
            <v>15-06/60/061011</v>
          </cell>
        </row>
        <row r="1005">
          <cell r="A1005">
            <v>998</v>
          </cell>
          <cell r="B1005" t="str">
            <v>KLB050120BH N0566</v>
          </cell>
          <cell r="C1005" t="str">
            <v>S818-18-26</v>
          </cell>
          <cell r="D1005">
            <v>3.2</v>
          </cell>
          <cell r="E1005" t="str">
            <v>FRONT PANEL ASS</v>
          </cell>
          <cell r="I1005" t="str">
            <v>15 days at monthly satement</v>
          </cell>
          <cell r="J1005" t="str">
            <v>Ex-Factory</v>
          </cell>
          <cell r="K1005" t="str">
            <v>15-06/60/061008</v>
          </cell>
        </row>
        <row r="1006">
          <cell r="A1006">
            <v>999</v>
          </cell>
          <cell r="B1006" t="str">
            <v>KLB050133ZH N0566</v>
          </cell>
          <cell r="C1006" t="str">
            <v>PE-2402</v>
          </cell>
          <cell r="D1006">
            <v>2.7</v>
          </cell>
          <cell r="E1006" t="str">
            <v>SWITCH PANEL</v>
          </cell>
          <cell r="I1006" t="str">
            <v>15 days at monthly satement</v>
          </cell>
          <cell r="J1006" t="str">
            <v>Ex-Factory</v>
          </cell>
          <cell r="K1006" t="str">
            <v>15-06/60/061011</v>
          </cell>
        </row>
        <row r="1007">
          <cell r="A1007">
            <v>1000</v>
          </cell>
          <cell r="B1007" t="str">
            <v>KLB050140ZH B0411</v>
          </cell>
          <cell r="C1007" t="str">
            <v>S818-18-04</v>
          </cell>
          <cell r="D1007">
            <v>0.26</v>
          </cell>
          <cell r="E1007" t="str">
            <v xml:space="preserve">FUKIDASHI NOZZLE ASS </v>
          </cell>
          <cell r="I1007" t="str">
            <v>15 days at monthly satement</v>
          </cell>
          <cell r="J1007" t="str">
            <v>Ex-Factory</v>
          </cell>
          <cell r="K1007" t="str">
            <v>15-06/60/070002</v>
          </cell>
        </row>
        <row r="1008">
          <cell r="A1008">
            <v>1001</v>
          </cell>
          <cell r="B1008" t="str">
            <v>KLB050140ZH N0661</v>
          </cell>
          <cell r="C1008" t="str">
            <v>S818B-18-04</v>
          </cell>
          <cell r="D1008">
            <v>0.26</v>
          </cell>
          <cell r="E1008" t="str">
            <v>FUKIDASHI NOZZLE ASS</v>
          </cell>
          <cell r="I1008" t="str">
            <v>15 days at monthly satement</v>
          </cell>
          <cell r="J1008" t="str">
            <v>Ex-Factory</v>
          </cell>
          <cell r="K1008" t="str">
            <v>15-06/60/070002</v>
          </cell>
        </row>
        <row r="1009">
          <cell r="A1009">
            <v>1002</v>
          </cell>
          <cell r="B1009" t="str">
            <v>KLB050141ZH R0269</v>
          </cell>
          <cell r="C1009" t="str">
            <v>B818-15-03</v>
          </cell>
          <cell r="D1009">
            <v>0.4</v>
          </cell>
          <cell r="E1009" t="str">
            <v>FUKIDASHI NOZZLE</v>
          </cell>
          <cell r="I1009" t="str">
            <v>15 days at monthly satement</v>
          </cell>
          <cell r="J1009" t="str">
            <v>Ex-Factory</v>
          </cell>
          <cell r="K1009" t="str">
            <v>15-06/60/061008</v>
          </cell>
        </row>
        <row r="1010">
          <cell r="A1010">
            <v>1003</v>
          </cell>
          <cell r="B1010" t="str">
            <v>KLB050144ZH R0269</v>
          </cell>
          <cell r="C1010" t="str">
            <v>S818A-18-04</v>
          </cell>
          <cell r="D1010">
            <v>0.44</v>
          </cell>
          <cell r="E1010" t="str">
            <v>FUKIDASHI ABS ASS</v>
          </cell>
          <cell r="I1010" t="str">
            <v>15 days at monthly satement</v>
          </cell>
          <cell r="J1010" t="str">
            <v>Ex-Factory</v>
          </cell>
          <cell r="K1010" t="str">
            <v>15-06/60/070002</v>
          </cell>
        </row>
        <row r="1011">
          <cell r="A1011">
            <v>1004</v>
          </cell>
          <cell r="B1011" t="str">
            <v>KLB050154ZH-N0566</v>
          </cell>
          <cell r="C1011" t="str">
            <v>B818-19-01</v>
          </cell>
          <cell r="D1011">
            <v>1</v>
          </cell>
          <cell r="E1011" t="str">
            <v>Timing Motor Case</v>
          </cell>
          <cell r="I1011" t="str">
            <v>15 days at monthly satement</v>
          </cell>
          <cell r="J1011" t="str">
            <v>Ex-Factory</v>
          </cell>
          <cell r="K1011" t="str">
            <v>15-06/60/061225</v>
          </cell>
        </row>
        <row r="1012">
          <cell r="A1012">
            <v>1005</v>
          </cell>
          <cell r="B1012" t="str">
            <v>KLB050307BH N0566</v>
          </cell>
          <cell r="C1012" t="str">
            <v>S818-18-18</v>
          </cell>
          <cell r="D1012">
            <v>1.6</v>
          </cell>
          <cell r="E1012" t="str">
            <v>SWITCH BOX ASS</v>
          </cell>
          <cell r="I1012" t="str">
            <v>15 days at monthly satement</v>
          </cell>
          <cell r="J1012" t="str">
            <v>Ex-Factory</v>
          </cell>
          <cell r="K1012" t="str">
            <v>15-06/60/061008</v>
          </cell>
        </row>
        <row r="1013">
          <cell r="A1013">
            <v>1006</v>
          </cell>
          <cell r="B1013" t="str">
            <v>KLB051154ZH N0566</v>
          </cell>
          <cell r="C1013" t="str">
            <v>S818-18-26A</v>
          </cell>
          <cell r="D1013">
            <v>1</v>
          </cell>
          <cell r="E1013" t="str">
            <v>T.MOTOR CASE  ASS</v>
          </cell>
          <cell r="I1013" t="str">
            <v>15 days at monthly satement</v>
          </cell>
          <cell r="J1013" t="str">
            <v>Ex-Factory</v>
          </cell>
          <cell r="K1013" t="str">
            <v>15-06/60/061008</v>
          </cell>
        </row>
        <row r="1014">
          <cell r="A1014">
            <v>1007</v>
          </cell>
          <cell r="B1014" t="str">
            <v>KLB051540AH</v>
          </cell>
          <cell r="C1014" t="str">
            <v>S81818-Y68</v>
          </cell>
          <cell r="D1014">
            <v>3</v>
          </cell>
          <cell r="E1014" t="str">
            <v>HV UNIT ASS</v>
          </cell>
          <cell r="I1014" t="str">
            <v>15 days at monthly satement</v>
          </cell>
          <cell r="J1014" t="str">
            <v>Ex-Factory</v>
          </cell>
          <cell r="K1014" t="str">
            <v>15-06/60/061008</v>
          </cell>
        </row>
        <row r="1015">
          <cell r="A1015">
            <v>1008</v>
          </cell>
          <cell r="B1015" t="str">
            <v>KLB058770ZH</v>
          </cell>
          <cell r="C1015" t="str">
            <v>PF-966</v>
          </cell>
          <cell r="D1015">
            <v>0.33</v>
          </cell>
          <cell r="E1015" t="str">
            <v>TORISETSU</v>
          </cell>
          <cell r="I1015" t="str">
            <v>15 days at monthly satement</v>
          </cell>
          <cell r="J1015" t="str">
            <v>Ex-Factory</v>
          </cell>
          <cell r="K1015" t="str">
            <v>Quotation 060606</v>
          </cell>
        </row>
        <row r="1016">
          <cell r="A1016">
            <v>1009</v>
          </cell>
          <cell r="B1016" t="str">
            <v>KLB070001ZH N0566</v>
          </cell>
          <cell r="C1016" t="str">
            <v>PE-2494</v>
          </cell>
          <cell r="D1016">
            <v>0.5</v>
          </cell>
          <cell r="E1016" t="str">
            <v>MEIBAN</v>
          </cell>
          <cell r="I1016" t="str">
            <v>15 days at monthly satement</v>
          </cell>
          <cell r="J1016" t="str">
            <v>Ex-Factory</v>
          </cell>
        </row>
        <row r="1017">
          <cell r="A1017">
            <v>1010</v>
          </cell>
          <cell r="B1017" t="str">
            <v>KLB070002ZH</v>
          </cell>
          <cell r="C1017" t="str">
            <v>PE-2429</v>
          </cell>
          <cell r="D1017">
            <v>0.3</v>
          </cell>
          <cell r="E1017" t="str">
            <v>NOTICE LABEL A</v>
          </cell>
          <cell r="I1017" t="str">
            <v>15 days at monthly satement</v>
          </cell>
          <cell r="J1017" t="str">
            <v>Ex-Factory</v>
          </cell>
        </row>
        <row r="1018">
          <cell r="A1018">
            <v>1011</v>
          </cell>
          <cell r="B1018" t="str">
            <v>KLB070103AH N0566</v>
          </cell>
          <cell r="C1018" t="str">
            <v>B820-03-01</v>
          </cell>
          <cell r="D1018">
            <v>3.5</v>
          </cell>
          <cell r="E1018" t="str">
            <v>REAR PANEL</v>
          </cell>
          <cell r="I1018" t="str">
            <v>15 days at monthly satement</v>
          </cell>
          <cell r="J1018" t="str">
            <v>Ex-Factory</v>
          </cell>
        </row>
        <row r="1019">
          <cell r="A1019">
            <v>1012</v>
          </cell>
          <cell r="B1019" t="str">
            <v>KLB070104ZH N0566</v>
          </cell>
          <cell r="C1019" t="str">
            <v>B820-04-01</v>
          </cell>
          <cell r="D1019">
            <v>0.31</v>
          </cell>
          <cell r="E1019" t="str">
            <v>TANK COVER</v>
          </cell>
          <cell r="F1019">
            <v>500</v>
          </cell>
          <cell r="I1019" t="str">
            <v>15 days at monthly satement</v>
          </cell>
          <cell r="J1019" t="str">
            <v>Ex-Factory</v>
          </cell>
          <cell r="K1019" t="str">
            <v>15-06/16PESHK-S/080044</v>
          </cell>
        </row>
        <row r="1020">
          <cell r="A1020">
            <v>1013</v>
          </cell>
          <cell r="B1020" t="str">
            <v>KLB070105AH N0566</v>
          </cell>
          <cell r="C1020" t="str">
            <v>B820-05-01</v>
          </cell>
          <cell r="D1020">
            <v>0.5</v>
          </cell>
          <cell r="E1020" t="str">
            <v>SIDE PANEL</v>
          </cell>
          <cell r="I1020" t="str">
            <v>15 days at monthly satement</v>
          </cell>
          <cell r="J1020" t="str">
            <v>Ex-Factory</v>
          </cell>
        </row>
        <row r="1021">
          <cell r="A1021">
            <v>1014</v>
          </cell>
          <cell r="B1021" t="str">
            <v>KLB070107AH N0566</v>
          </cell>
          <cell r="C1021" t="str">
            <v>B820-07-01</v>
          </cell>
          <cell r="D1021">
            <v>0.4</v>
          </cell>
          <cell r="E1021" t="str">
            <v>HANDLE</v>
          </cell>
          <cell r="I1021" t="str">
            <v>15 days at monthly satement</v>
          </cell>
          <cell r="J1021" t="str">
            <v>Ex-Factory</v>
          </cell>
        </row>
        <row r="1022">
          <cell r="A1022">
            <v>1015</v>
          </cell>
          <cell r="B1022" t="str">
            <v>KLB070109BH B0410</v>
          </cell>
          <cell r="C1022" t="str">
            <v>B820-08-01</v>
          </cell>
          <cell r="D1022">
            <v>1.45</v>
          </cell>
          <cell r="E1022" t="str">
            <v>SUII PANEL</v>
          </cell>
          <cell r="I1022" t="str">
            <v>15 days at monthly satement</v>
          </cell>
          <cell r="J1022" t="str">
            <v>Ex-Factory</v>
          </cell>
        </row>
        <row r="1023">
          <cell r="A1023">
            <v>1016</v>
          </cell>
          <cell r="B1023" t="str">
            <v>KLB070110BH-N0566</v>
          </cell>
          <cell r="C1023" t="str">
            <v>B820-09-01</v>
          </cell>
          <cell r="D1023">
            <v>4.0999999999999996</v>
          </cell>
          <cell r="E1023" t="str">
            <v>TRAY</v>
          </cell>
          <cell r="I1023" t="str">
            <v>15 days at monthly satement</v>
          </cell>
          <cell r="J1023" t="str">
            <v>Ex-Factory</v>
          </cell>
        </row>
        <row r="1024">
          <cell r="A1024">
            <v>1017</v>
          </cell>
          <cell r="B1024" t="str">
            <v>KLB070111ZH N0566</v>
          </cell>
          <cell r="C1024" t="str">
            <v>B820-10-01</v>
          </cell>
          <cell r="D1024">
            <v>0.3</v>
          </cell>
          <cell r="E1024" t="str">
            <v>PRE FILTER COVER</v>
          </cell>
          <cell r="I1024" t="str">
            <v>15 days at monthly satement</v>
          </cell>
          <cell r="J1024" t="str">
            <v>Ex-Factory</v>
          </cell>
        </row>
        <row r="1025">
          <cell r="A1025">
            <v>1018</v>
          </cell>
          <cell r="B1025" t="str">
            <v>KLB070112AH</v>
          </cell>
          <cell r="C1025" t="str">
            <v>S82018-Y08C</v>
          </cell>
          <cell r="D1025">
            <v>0.1</v>
          </cell>
          <cell r="E1025" t="str">
            <v>PRE FILTER</v>
          </cell>
          <cell r="I1025" t="str">
            <v>15 days at monthly satement</v>
          </cell>
          <cell r="J1025" t="str">
            <v>Ex-Factory</v>
          </cell>
          <cell r="K1025" t="str">
            <v>15-06/60/061109</v>
          </cell>
        </row>
        <row r="1026">
          <cell r="A1026">
            <v>1019</v>
          </cell>
          <cell r="B1026" t="str">
            <v>KLB070120BH N0566</v>
          </cell>
          <cell r="C1026" t="str">
            <v>S820-18-26A</v>
          </cell>
          <cell r="D1026">
            <v>3.6</v>
          </cell>
          <cell r="E1026" t="str">
            <v>FRONT PANEL ASS</v>
          </cell>
          <cell r="I1026" t="str">
            <v>15 days at monthly satement</v>
          </cell>
          <cell r="J1026" t="str">
            <v>Ex-Factory</v>
          </cell>
        </row>
        <row r="1027">
          <cell r="A1027">
            <v>1020</v>
          </cell>
          <cell r="B1027" t="str">
            <v>KLB070133ZH N0566</v>
          </cell>
          <cell r="C1027" t="str">
            <v>PE-2409</v>
          </cell>
          <cell r="D1027">
            <v>1.5</v>
          </cell>
          <cell r="E1027" t="str">
            <v>SWITCH PANEL</v>
          </cell>
          <cell r="I1027" t="str">
            <v>15 days at monthly satement</v>
          </cell>
          <cell r="J1027" t="str">
            <v>Ex-Factory</v>
          </cell>
        </row>
        <row r="1028">
          <cell r="A1028">
            <v>1021</v>
          </cell>
          <cell r="B1028" t="str">
            <v>KLB070141ZH B0411</v>
          </cell>
          <cell r="C1028" t="str">
            <v>B820-12-01</v>
          </cell>
          <cell r="D1028">
            <v>0.25</v>
          </cell>
          <cell r="E1028" t="str">
            <v>FUKIDASHI NOZZLE</v>
          </cell>
          <cell r="I1028" t="str">
            <v>15 days at monthly satement</v>
          </cell>
          <cell r="J1028" t="str">
            <v>Ex-Factory</v>
          </cell>
        </row>
        <row r="1029">
          <cell r="A1029">
            <v>1022</v>
          </cell>
          <cell r="B1029" t="str">
            <v>KLB070141ZH N0661</v>
          </cell>
          <cell r="C1029" t="str">
            <v>B820-12-02</v>
          </cell>
          <cell r="D1029">
            <v>0.3</v>
          </cell>
          <cell r="E1029" t="str">
            <v>FUKIDASHI NOZZLE</v>
          </cell>
          <cell r="I1029" t="str">
            <v>15 days at monthly satement</v>
          </cell>
          <cell r="J1029" t="str">
            <v>Ex-Factory</v>
          </cell>
          <cell r="K1029" t="str">
            <v>15-06/60/061005</v>
          </cell>
        </row>
        <row r="1030">
          <cell r="A1030">
            <v>1023</v>
          </cell>
          <cell r="B1030" t="str">
            <v>KLB070142ZH N0566</v>
          </cell>
          <cell r="C1030" t="str">
            <v>B820-13-01</v>
          </cell>
          <cell r="D1030">
            <v>0.1</v>
          </cell>
          <cell r="E1030" t="str">
            <v>TOP COVER</v>
          </cell>
          <cell r="I1030" t="str">
            <v>15 days at monthly satement</v>
          </cell>
          <cell r="J1030" t="str">
            <v>Ex-Factory</v>
          </cell>
        </row>
        <row r="1031">
          <cell r="A1031">
            <v>1024</v>
          </cell>
          <cell r="B1031" t="str">
            <v>KLB070145ZH N0566</v>
          </cell>
          <cell r="C1031" t="str">
            <v>B820-14-01</v>
          </cell>
          <cell r="D1031">
            <v>0.31</v>
          </cell>
          <cell r="E1031" t="str">
            <v>DUCT</v>
          </cell>
          <cell r="I1031" t="str">
            <v>15 days at monthly satement</v>
          </cell>
          <cell r="J1031" t="str">
            <v>Ex-Factory</v>
          </cell>
        </row>
        <row r="1032">
          <cell r="A1032">
            <v>1025</v>
          </cell>
          <cell r="B1032" t="str">
            <v>KLB070152ZH</v>
          </cell>
          <cell r="C1032" t="str">
            <v>S820-18-28B</v>
          </cell>
          <cell r="D1032">
            <v>0.3</v>
          </cell>
          <cell r="E1032" t="str">
            <v>T.M LEAD ASS</v>
          </cell>
          <cell r="I1032" t="str">
            <v>15 days at monthly satement</v>
          </cell>
          <cell r="J1032" t="str">
            <v>Ex-Factory</v>
          </cell>
        </row>
        <row r="1033">
          <cell r="A1033">
            <v>1026</v>
          </cell>
          <cell r="B1033" t="str">
            <v>KLB070154ZH N0566</v>
          </cell>
          <cell r="C1033" t="str">
            <v>B820-15-01</v>
          </cell>
          <cell r="D1033">
            <v>1.5</v>
          </cell>
          <cell r="E1033" t="str">
            <v>TIMING MOTOR CASE</v>
          </cell>
          <cell r="I1033" t="str">
            <v>15 days at monthly satement</v>
          </cell>
          <cell r="J1033" t="str">
            <v>Ex-Factory</v>
          </cell>
          <cell r="K1033" t="str">
            <v>15-06/60/061105</v>
          </cell>
        </row>
        <row r="1034">
          <cell r="A1034">
            <v>1027</v>
          </cell>
          <cell r="B1034" t="str">
            <v>KLB070164ZH N0566</v>
          </cell>
          <cell r="C1034" t="str">
            <v>B820-16-01</v>
          </cell>
          <cell r="D1034">
            <v>0.1</v>
          </cell>
          <cell r="E1034" t="str">
            <v>TANK COVER CAP</v>
          </cell>
          <cell r="I1034" t="str">
            <v>15 days at monthly satement</v>
          </cell>
          <cell r="J1034" t="str">
            <v>Ex-Factory</v>
          </cell>
        </row>
        <row r="1035">
          <cell r="A1035">
            <v>1028</v>
          </cell>
          <cell r="B1035" t="str">
            <v>KLB070299BH NATUR</v>
          </cell>
          <cell r="C1035" t="str">
            <v>B820-17-01</v>
          </cell>
          <cell r="D1035">
            <v>1.2</v>
          </cell>
          <cell r="E1035" t="str">
            <v>FAN</v>
          </cell>
          <cell r="I1035" t="str">
            <v>15 days at monthly satement</v>
          </cell>
          <cell r="J1035" t="str">
            <v>Ex-Factory</v>
          </cell>
        </row>
        <row r="1036">
          <cell r="A1036">
            <v>1029</v>
          </cell>
          <cell r="B1036" t="str">
            <v>KLB070301ZH</v>
          </cell>
          <cell r="C1036" t="str">
            <v>B820-32-01</v>
          </cell>
          <cell r="D1036">
            <v>0.1</v>
          </cell>
          <cell r="E1036" t="str">
            <v>SEAL TAPE A</v>
          </cell>
          <cell r="I1036" t="str">
            <v>15 days at monthly satement</v>
          </cell>
          <cell r="J1036" t="str">
            <v>Ex-Factory</v>
          </cell>
        </row>
        <row r="1037">
          <cell r="A1037">
            <v>1030</v>
          </cell>
          <cell r="B1037" t="str">
            <v>KLB070303ZH</v>
          </cell>
          <cell r="C1037" t="str">
            <v>B820-33-01</v>
          </cell>
          <cell r="D1037">
            <v>0.1</v>
          </cell>
          <cell r="E1037" t="str">
            <v>SEAL TAPE B</v>
          </cell>
          <cell r="I1037" t="str">
            <v>15 days at monthly satement</v>
          </cell>
          <cell r="J1037" t="str">
            <v>Ex-Factory</v>
          </cell>
        </row>
        <row r="1038">
          <cell r="A1038">
            <v>1031</v>
          </cell>
          <cell r="B1038" t="str">
            <v>KLB070304ZH</v>
          </cell>
          <cell r="C1038" t="str">
            <v>B820-34-01</v>
          </cell>
          <cell r="D1038">
            <v>0.1</v>
          </cell>
          <cell r="E1038" t="str">
            <v>SEAL TAPE C</v>
          </cell>
          <cell r="I1038" t="str">
            <v>15 days at monthly satement</v>
          </cell>
          <cell r="J1038" t="str">
            <v>Ex-Factory</v>
          </cell>
        </row>
        <row r="1039">
          <cell r="A1039">
            <v>1032</v>
          </cell>
          <cell r="B1039" t="str">
            <v>KLB070307BH N0566</v>
          </cell>
          <cell r="C1039" t="str">
            <v>S820-18-18</v>
          </cell>
          <cell r="D1039">
            <v>2</v>
          </cell>
          <cell r="E1039" t="str">
            <v>SWITCH BOX ASS</v>
          </cell>
          <cell r="I1039" t="str">
            <v>15 days at monthly satement</v>
          </cell>
          <cell r="J1039" t="str">
            <v>Ex-Factory</v>
          </cell>
        </row>
        <row r="1040">
          <cell r="A1040">
            <v>1033</v>
          </cell>
          <cell r="B1040" t="str">
            <v>KLB070410ZH</v>
          </cell>
          <cell r="C1040" t="str">
            <v>S820-18-09</v>
          </cell>
          <cell r="D1040">
            <v>1.2</v>
          </cell>
          <cell r="E1040" t="str">
            <v>REED SWITCH ASS</v>
          </cell>
          <cell r="I1040" t="str">
            <v>15 days at monthly satement</v>
          </cell>
          <cell r="J1040" t="str">
            <v>Ex-Factory</v>
          </cell>
        </row>
        <row r="1041">
          <cell r="A1041">
            <v>1034</v>
          </cell>
          <cell r="B1041" t="str">
            <v>KLB070500BH N0999</v>
          </cell>
          <cell r="C1041" t="str">
            <v>S82018-Y08</v>
          </cell>
          <cell r="D1041">
            <v>7.6</v>
          </cell>
          <cell r="E1041" t="str">
            <v>KASHITSU FILTER SET</v>
          </cell>
          <cell r="I1041" t="str">
            <v>15 days at monthly satement</v>
          </cell>
          <cell r="J1041" t="str">
            <v>Ex-Factory</v>
          </cell>
        </row>
        <row r="1042">
          <cell r="A1042">
            <v>1035</v>
          </cell>
          <cell r="B1042" t="str">
            <v>KLB070501AH N0999</v>
          </cell>
          <cell r="C1042" t="str">
            <v>B820-18-01</v>
          </cell>
          <cell r="D1042">
            <v>0.7</v>
          </cell>
          <cell r="E1042" t="str">
            <v>FILTER FRAME</v>
          </cell>
          <cell r="I1042" t="str">
            <v>15 days at monthly satement</v>
          </cell>
          <cell r="J1042" t="str">
            <v>Ex-Factory</v>
          </cell>
        </row>
        <row r="1043">
          <cell r="A1043">
            <v>1036</v>
          </cell>
          <cell r="B1043" t="str">
            <v>KLB070510AH</v>
          </cell>
          <cell r="C1043" t="str">
            <v>S820-18-08A</v>
          </cell>
          <cell r="D1043">
            <v>6.3</v>
          </cell>
          <cell r="E1043" t="str">
            <v>KASHITSU FILTER KUMI</v>
          </cell>
          <cell r="I1043" t="str">
            <v>15 days at monthly satement</v>
          </cell>
          <cell r="J1043" t="str">
            <v>Ex-Factory</v>
          </cell>
        </row>
        <row r="1044">
          <cell r="A1044">
            <v>1037</v>
          </cell>
          <cell r="B1044" t="str">
            <v>KLB070601DH NATUR</v>
          </cell>
          <cell r="C1044" t="str">
            <v>S82018-Y13A</v>
          </cell>
          <cell r="D1044">
            <v>3</v>
          </cell>
          <cell r="E1044" t="str">
            <v>TANK</v>
          </cell>
          <cell r="I1044" t="str">
            <v>15 days at monthly satement</v>
          </cell>
          <cell r="J1044" t="str">
            <v>Ex-Factory</v>
          </cell>
        </row>
        <row r="1045">
          <cell r="A1045">
            <v>1038</v>
          </cell>
          <cell r="B1045" t="str">
            <v>KLB070610AH-Natur</v>
          </cell>
          <cell r="C1045" t="str">
            <v>S82018-Y13</v>
          </cell>
          <cell r="D1045">
            <v>3.54</v>
          </cell>
          <cell r="E1045" t="str">
            <v>TANK ASS</v>
          </cell>
          <cell r="I1045" t="str">
            <v>15 days at monthly satement</v>
          </cell>
          <cell r="J1045" t="str">
            <v>Ex-Factory</v>
          </cell>
        </row>
        <row r="1046">
          <cell r="A1046">
            <v>1039</v>
          </cell>
          <cell r="B1046" t="str">
            <v>KLB070727ZH</v>
          </cell>
          <cell r="C1046" t="str">
            <v>S820-18-28</v>
          </cell>
          <cell r="D1046">
            <v>0.3</v>
          </cell>
          <cell r="E1046" t="str">
            <v>HV LEAD ASS</v>
          </cell>
          <cell r="I1046" t="str">
            <v>15 days at monthly satement</v>
          </cell>
          <cell r="J1046" t="str">
            <v>Ex-Factory</v>
          </cell>
        </row>
        <row r="1047">
          <cell r="A1047">
            <v>1040</v>
          </cell>
          <cell r="B1047" t="str">
            <v>KLB070802ZH</v>
          </cell>
          <cell r="C1047" t="str">
            <v>PK-177</v>
          </cell>
          <cell r="D1047">
            <v>0.6</v>
          </cell>
          <cell r="E1047" t="str">
            <v>LEFT PAD</v>
          </cell>
          <cell r="I1047" t="str">
            <v>15 days at monthly satement</v>
          </cell>
          <cell r="J1047" t="str">
            <v>Ex-Factory</v>
          </cell>
          <cell r="K1047" t="str">
            <v>Quotation 060912 2006-Sep-13</v>
          </cell>
        </row>
        <row r="1048">
          <cell r="A1048">
            <v>1041</v>
          </cell>
          <cell r="B1048" t="str">
            <v>KLB070803ZH</v>
          </cell>
          <cell r="C1048" t="str">
            <v>PK-178</v>
          </cell>
          <cell r="D1048">
            <v>0.7</v>
          </cell>
          <cell r="E1048" t="str">
            <v>RIGHT PAD</v>
          </cell>
          <cell r="I1048" t="str">
            <v>15 days at monthly satement</v>
          </cell>
          <cell r="J1048" t="str">
            <v>Ex-Factory</v>
          </cell>
          <cell r="K1048" t="str">
            <v>Quotation 060912 2006-Sep-13</v>
          </cell>
        </row>
        <row r="1049">
          <cell r="A1049">
            <v>1042</v>
          </cell>
          <cell r="B1049" t="str">
            <v>KLB07100AH-N0638</v>
          </cell>
          <cell r="C1049" t="str">
            <v>S820-18-26</v>
          </cell>
          <cell r="D1049">
            <v>3.2</v>
          </cell>
          <cell r="E1049" t="str">
            <v>CASING ASS</v>
          </cell>
          <cell r="I1049" t="str">
            <v>15 days at monthly satement</v>
          </cell>
          <cell r="J1049" t="str">
            <v>Ex-Factory</v>
          </cell>
        </row>
        <row r="1050">
          <cell r="A1050">
            <v>1043</v>
          </cell>
          <cell r="B1050" t="str">
            <v>KLB071106ZH-N0566</v>
          </cell>
          <cell r="C1050" t="str">
            <v>S82018-Y26B</v>
          </cell>
          <cell r="D1050">
            <v>0.98</v>
          </cell>
          <cell r="E1050" t="str">
            <v>Casing Cover Ass</v>
          </cell>
          <cell r="I1050" t="str">
            <v>15 days at monthly satement</v>
          </cell>
          <cell r="J1050" t="str">
            <v>Ex-Factory</v>
          </cell>
          <cell r="K1050" t="str">
            <v>15-06/60/061225</v>
          </cell>
        </row>
        <row r="1051">
          <cell r="A1051">
            <v>1044</v>
          </cell>
          <cell r="B1051" t="str">
            <v>KLB071200ZH</v>
          </cell>
          <cell r="C1051" t="str">
            <v>MH-045</v>
          </cell>
          <cell r="D1051">
            <v>2</v>
          </cell>
          <cell r="E1051" t="str">
            <v>CORD ASS</v>
          </cell>
          <cell r="I1051" t="str">
            <v>15 days at monthly satement</v>
          </cell>
          <cell r="J1051" t="str">
            <v>Ex-Factory</v>
          </cell>
        </row>
        <row r="1052">
          <cell r="A1052">
            <v>1045</v>
          </cell>
          <cell r="B1052" t="str">
            <v>KLB071540AH</v>
          </cell>
          <cell r="C1052" t="str">
            <v>S82018-Y68</v>
          </cell>
          <cell r="D1052">
            <v>6.5</v>
          </cell>
          <cell r="E1052" t="str">
            <v>HV UNIT ASS</v>
          </cell>
          <cell r="I1052" t="str">
            <v>15 days at monthly satement</v>
          </cell>
          <cell r="J1052" t="str">
            <v>Ex-Factory</v>
          </cell>
        </row>
        <row r="1053">
          <cell r="A1053">
            <v>1046</v>
          </cell>
          <cell r="B1053" t="str">
            <v>KLB072300AC</v>
          </cell>
          <cell r="C1053" t="str">
            <v>CL-374</v>
          </cell>
          <cell r="D1053">
            <v>8</v>
          </cell>
          <cell r="E1053" t="str">
            <v>MOTOR ASS</v>
          </cell>
          <cell r="I1053" t="str">
            <v>15 days at monthly satement</v>
          </cell>
          <cell r="J1053" t="str">
            <v>Ex-Factory</v>
          </cell>
        </row>
        <row r="1054">
          <cell r="A1054">
            <v>1047</v>
          </cell>
          <cell r="B1054" t="str">
            <v>KLB073801ZH</v>
          </cell>
          <cell r="C1054" t="str">
            <v>S82018-Y01A</v>
          </cell>
          <cell r="D1054">
            <v>2.2000000000000002</v>
          </cell>
          <cell r="E1054" t="str">
            <v>HEATER KUMI</v>
          </cell>
          <cell r="I1054" t="str">
            <v>15 days at monthly satement</v>
          </cell>
          <cell r="J1054" t="str">
            <v>Ex-Factory</v>
          </cell>
        </row>
        <row r="1055">
          <cell r="A1055">
            <v>1048</v>
          </cell>
          <cell r="B1055" t="str">
            <v>KLB073910ZH N0999</v>
          </cell>
          <cell r="C1055" t="str">
            <v>B820-20-01</v>
          </cell>
          <cell r="D1055">
            <v>1</v>
          </cell>
          <cell r="E1055" t="str">
            <v>HEATER BOX</v>
          </cell>
          <cell r="I1055" t="str">
            <v>15 days at monthly satement</v>
          </cell>
          <cell r="J1055" t="str">
            <v>Ex-Factory</v>
          </cell>
        </row>
        <row r="1056">
          <cell r="A1056">
            <v>1049</v>
          </cell>
          <cell r="B1056" t="str">
            <v>KLB075033ZH</v>
          </cell>
          <cell r="C1056" t="str">
            <v>S820-18-28A</v>
          </cell>
          <cell r="D1056">
            <v>0.21</v>
          </cell>
          <cell r="E1056" t="str">
            <v>SENSOR LEAD ASS</v>
          </cell>
          <cell r="I1056" t="str">
            <v>15 days at monthly satement</v>
          </cell>
          <cell r="J1056" t="str">
            <v>Ex-Factory</v>
          </cell>
        </row>
        <row r="1057">
          <cell r="A1057">
            <v>1050</v>
          </cell>
          <cell r="B1057" t="str">
            <v>KT12P0050ZH-N0566</v>
          </cell>
          <cell r="C1057" t="str">
            <v>PE-1425</v>
          </cell>
          <cell r="D1057">
            <v>0.2</v>
          </cell>
          <cell r="E1057" t="str">
            <v>Name Plate</v>
          </cell>
          <cell r="I1057" t="str">
            <v>15 days at monthly satement</v>
          </cell>
          <cell r="J1057" t="str">
            <v>Ex-Factory</v>
          </cell>
          <cell r="K1057" t="str">
            <v>Refer to Quotation Record by Ella Chan</v>
          </cell>
        </row>
        <row r="1058">
          <cell r="A1058">
            <v>1051</v>
          </cell>
          <cell r="B1058" t="str">
            <v>KT12P3295ZH-N0573</v>
          </cell>
          <cell r="C1058" t="str">
            <v>S703B18-Y22</v>
          </cell>
          <cell r="D1058">
            <v>1.68</v>
          </cell>
          <cell r="E1058" t="str">
            <v>Front Grill Toso</v>
          </cell>
          <cell r="I1058" t="str">
            <v>15 days at monthly satement</v>
          </cell>
          <cell r="J1058" t="str">
            <v>Ex-Factory</v>
          </cell>
          <cell r="K1058" t="str">
            <v>Refer to Quotation Record by Ella Chan</v>
          </cell>
        </row>
        <row r="1059">
          <cell r="A1059">
            <v>1052</v>
          </cell>
          <cell r="B1059" t="str">
            <v>KT12P3501ZH-R0250</v>
          </cell>
          <cell r="C1059" t="str">
            <v>PE-1409</v>
          </cell>
          <cell r="D1059">
            <v>1</v>
          </cell>
          <cell r="E1059" t="str">
            <v>Kesho Panel</v>
          </cell>
          <cell r="I1059" t="str">
            <v>15 days at monthly satement</v>
          </cell>
          <cell r="J1059" t="str">
            <v>Ex-Factory</v>
          </cell>
          <cell r="K1059" t="str">
            <v>Refer to Quotation Record by Ella Chan</v>
          </cell>
        </row>
        <row r="1060">
          <cell r="A1060">
            <v>1053</v>
          </cell>
          <cell r="B1060" t="str">
            <v>KT12P8951ZH</v>
          </cell>
          <cell r="C1060" t="str">
            <v>PF-793</v>
          </cell>
          <cell r="D1060">
            <v>0.2</v>
          </cell>
          <cell r="E1060" t="str">
            <v>Instruction</v>
          </cell>
          <cell r="I1060" t="str">
            <v>15 days at monthly satement</v>
          </cell>
          <cell r="J1060" t="str">
            <v>Ex-Factory</v>
          </cell>
          <cell r="K1060" t="str">
            <v>Refer to Quotation Record by Ella Chan</v>
          </cell>
        </row>
        <row r="1061">
          <cell r="A1061">
            <v>1054</v>
          </cell>
          <cell r="B1061" t="str">
            <v>KXB050001ZH N0566</v>
          </cell>
          <cell r="C1061" t="str">
            <v>PE-2469</v>
          </cell>
          <cell r="D1061">
            <v>1</v>
          </cell>
          <cell r="E1061" t="str">
            <v>MEIBAN</v>
          </cell>
          <cell r="I1061" t="str">
            <v>15 days at monthly satement</v>
          </cell>
          <cell r="J1061" t="str">
            <v>Ex-Factory</v>
          </cell>
          <cell r="K1061" t="str">
            <v>15-06/60/061011</v>
          </cell>
        </row>
        <row r="1062">
          <cell r="A1062">
            <v>1055</v>
          </cell>
          <cell r="B1062" t="str">
            <v>KXB050002ZH</v>
          </cell>
          <cell r="C1062" t="str">
            <v>PE-2422</v>
          </cell>
          <cell r="D1062">
            <v>0.5</v>
          </cell>
          <cell r="E1062" t="str">
            <v>NOTICE LABEL A</v>
          </cell>
          <cell r="I1062" t="str">
            <v>15 days at monthly satement</v>
          </cell>
          <cell r="J1062" t="str">
            <v>Ex-Factory</v>
          </cell>
          <cell r="K1062" t="str">
            <v>15-06/60/061011</v>
          </cell>
        </row>
        <row r="1063">
          <cell r="A1063">
            <v>1056</v>
          </cell>
          <cell r="B1063" t="str">
            <v>KXB050006ZH N0566</v>
          </cell>
          <cell r="C1063" t="str">
            <v>PE-2421</v>
          </cell>
          <cell r="D1063">
            <v>0.2</v>
          </cell>
          <cell r="E1063" t="str">
            <v>NOTICE LABEL B</v>
          </cell>
          <cell r="I1063" t="str">
            <v>15 days at monthly satement</v>
          </cell>
          <cell r="J1063" t="str">
            <v>Ex-Factory</v>
          </cell>
          <cell r="K1063" t="str">
            <v>15-06/60/061011</v>
          </cell>
        </row>
        <row r="1064">
          <cell r="A1064">
            <v>1057</v>
          </cell>
          <cell r="B1064" t="str">
            <v>KXB050090ZH N0566</v>
          </cell>
          <cell r="C1064" t="str">
            <v>PE-2441</v>
          </cell>
          <cell r="D1064">
            <v>0.2</v>
          </cell>
          <cell r="E1064" t="str">
            <v>CHUUI LABEL (C)</v>
          </cell>
          <cell r="I1064" t="str">
            <v>15 days at monthly satement</v>
          </cell>
          <cell r="J1064" t="str">
            <v>Ex-Factory</v>
          </cell>
          <cell r="K1064" t="str">
            <v>15-06/60/061011</v>
          </cell>
        </row>
        <row r="1065">
          <cell r="A1065">
            <v>1058</v>
          </cell>
          <cell r="B1065" t="str">
            <v>KXB050100AH N0638</v>
          </cell>
          <cell r="C1065" t="str">
            <v>S818G-18-26</v>
          </cell>
          <cell r="D1065">
            <v>5</v>
          </cell>
          <cell r="E1065" t="str">
            <v>CASING ASS</v>
          </cell>
          <cell r="I1065" t="str">
            <v>15 days at monthly satement</v>
          </cell>
          <cell r="J1065" t="str">
            <v>Ex-Factory</v>
          </cell>
          <cell r="K1065" t="str">
            <v>15-06/60/061011</v>
          </cell>
        </row>
        <row r="1066">
          <cell r="A1066">
            <v>1059</v>
          </cell>
          <cell r="B1066" t="str">
            <v>KXB050103AH N0566</v>
          </cell>
          <cell r="C1066" t="str">
            <v>B818-03-01</v>
          </cell>
          <cell r="D1066">
            <v>3</v>
          </cell>
          <cell r="E1066" t="str">
            <v>REAR PANEL</v>
          </cell>
          <cell r="I1066" t="str">
            <v>15 days at monthly satement</v>
          </cell>
          <cell r="J1066" t="str">
            <v>Ex-Factory</v>
          </cell>
          <cell r="K1066" t="str">
            <v>15-06/60/061007</v>
          </cell>
        </row>
        <row r="1067">
          <cell r="A1067">
            <v>1060</v>
          </cell>
          <cell r="B1067" t="str">
            <v>KXB050104ZH B0413</v>
          </cell>
          <cell r="C1067" t="str">
            <v>B818-04-02</v>
          </cell>
          <cell r="D1067">
            <v>0.3</v>
          </cell>
          <cell r="E1067" t="str">
            <v>TANK COVER</v>
          </cell>
          <cell r="I1067" t="str">
            <v>15 days at monthly satement</v>
          </cell>
          <cell r="J1067" t="str">
            <v>Ex-Factory</v>
          </cell>
          <cell r="K1067" t="str">
            <v>15-06/60/061008</v>
          </cell>
        </row>
        <row r="1068">
          <cell r="A1068">
            <v>1061</v>
          </cell>
          <cell r="B1068" t="str">
            <v>KXB050104ZH N0566</v>
          </cell>
          <cell r="C1068" t="str">
            <v>B818-04-01</v>
          </cell>
          <cell r="D1068">
            <v>0.3</v>
          </cell>
          <cell r="E1068" t="str">
            <v>TANK COVER</v>
          </cell>
          <cell r="I1068" t="str">
            <v>15 days at monthly satement</v>
          </cell>
          <cell r="J1068" t="str">
            <v>Ex-Factory</v>
          </cell>
          <cell r="K1068" t="str">
            <v>15-06/60/061007</v>
          </cell>
        </row>
        <row r="1069">
          <cell r="A1069">
            <v>1062</v>
          </cell>
          <cell r="B1069" t="str">
            <v>KXB050104ZH N0664</v>
          </cell>
          <cell r="C1069" t="str">
            <v>B818-04-03</v>
          </cell>
          <cell r="D1069">
            <v>0.3</v>
          </cell>
          <cell r="E1069" t="str">
            <v>TANK COVER</v>
          </cell>
          <cell r="I1069" t="str">
            <v>15 days at monthly satement</v>
          </cell>
          <cell r="J1069" t="str">
            <v>Ex-Factory</v>
          </cell>
          <cell r="K1069" t="str">
            <v>15-06/60/061008</v>
          </cell>
        </row>
        <row r="1070">
          <cell r="A1070">
            <v>1063</v>
          </cell>
          <cell r="B1070" t="str">
            <v>KXB050104ZH R0271</v>
          </cell>
          <cell r="C1070" t="str">
            <v>B818-04-04</v>
          </cell>
          <cell r="D1070">
            <v>0.3</v>
          </cell>
          <cell r="E1070" t="str">
            <v>TANK COVER</v>
          </cell>
          <cell r="I1070" t="str">
            <v>15 days at monthly satement</v>
          </cell>
          <cell r="J1070" t="str">
            <v>Ex-Factory</v>
          </cell>
          <cell r="K1070" t="str">
            <v>15-06/60/061008</v>
          </cell>
        </row>
        <row r="1071">
          <cell r="A1071">
            <v>1064</v>
          </cell>
          <cell r="B1071" t="str">
            <v>KXB050104ZH R0272</v>
          </cell>
          <cell r="C1071" t="str">
            <v>B818-04-05</v>
          </cell>
          <cell r="D1071">
            <v>0.3</v>
          </cell>
          <cell r="E1071" t="str">
            <v>TANK COVER</v>
          </cell>
          <cell r="I1071" t="str">
            <v>15 days at monthly satement</v>
          </cell>
          <cell r="J1071" t="str">
            <v>Ex-Factory</v>
          </cell>
          <cell r="K1071" t="str">
            <v>15-06/60/061008</v>
          </cell>
        </row>
        <row r="1072">
          <cell r="A1072">
            <v>1065</v>
          </cell>
          <cell r="B1072" t="str">
            <v>KXB050105ZH B0413</v>
          </cell>
          <cell r="C1072" t="str">
            <v>B818-05-02</v>
          </cell>
          <cell r="D1072">
            <v>0.35</v>
          </cell>
          <cell r="E1072" t="str">
            <v>SIDE PANEL</v>
          </cell>
          <cell r="I1072" t="str">
            <v>15 days at monthly satement</v>
          </cell>
          <cell r="J1072" t="str">
            <v>Ex-Factory</v>
          </cell>
          <cell r="K1072" t="str">
            <v>15-06/60/061008</v>
          </cell>
        </row>
        <row r="1073">
          <cell r="A1073">
            <v>1066</v>
          </cell>
          <cell r="B1073" t="str">
            <v>KXB050105ZH N0566</v>
          </cell>
          <cell r="C1073" t="str">
            <v>B818-05-01</v>
          </cell>
          <cell r="D1073">
            <v>0.4</v>
          </cell>
          <cell r="E1073" t="str">
            <v>SIDE PANEL</v>
          </cell>
          <cell r="I1073" t="str">
            <v>15 days at monthly satement</v>
          </cell>
          <cell r="J1073" t="str">
            <v>Ex-Factory</v>
          </cell>
          <cell r="K1073" t="str">
            <v>15-06/60/061007</v>
          </cell>
        </row>
        <row r="1074">
          <cell r="A1074">
            <v>1067</v>
          </cell>
          <cell r="B1074" t="str">
            <v>KXB050105ZH N0664</v>
          </cell>
          <cell r="C1074" t="str">
            <v>B818-05-03</v>
          </cell>
          <cell r="D1074">
            <v>0.35</v>
          </cell>
          <cell r="E1074" t="str">
            <v>SIDE PANEL</v>
          </cell>
          <cell r="I1074" t="str">
            <v>15 days at monthly satement</v>
          </cell>
          <cell r="J1074" t="str">
            <v>Ex-Factory</v>
          </cell>
          <cell r="K1074" t="str">
            <v>15-06/60/061008</v>
          </cell>
        </row>
        <row r="1075">
          <cell r="A1075">
            <v>1068</v>
          </cell>
          <cell r="B1075" t="str">
            <v>KXB050105ZH R0271</v>
          </cell>
          <cell r="C1075" t="str">
            <v>B818-05-04</v>
          </cell>
          <cell r="D1075">
            <v>0.35</v>
          </cell>
          <cell r="E1075" t="str">
            <v>SIDE PANEL</v>
          </cell>
          <cell r="I1075" t="str">
            <v>15 days at monthly satement</v>
          </cell>
          <cell r="J1075" t="str">
            <v>Ex-Factory</v>
          </cell>
          <cell r="K1075" t="str">
            <v>15-06/60/061008</v>
          </cell>
        </row>
        <row r="1076">
          <cell r="A1076">
            <v>1069</v>
          </cell>
          <cell r="B1076" t="str">
            <v>KXB050105ZH R0272</v>
          </cell>
          <cell r="C1076" t="str">
            <v>B818-05-05</v>
          </cell>
          <cell r="D1076">
            <v>0.35</v>
          </cell>
          <cell r="E1076" t="str">
            <v>SIDE PANEL</v>
          </cell>
          <cell r="I1076" t="str">
            <v>15 days at monthly satement</v>
          </cell>
          <cell r="J1076" t="str">
            <v>Ex-Factory</v>
          </cell>
          <cell r="K1076" t="str">
            <v>15-06/60/061008</v>
          </cell>
        </row>
        <row r="1077">
          <cell r="A1077">
            <v>1070</v>
          </cell>
          <cell r="B1077" t="str">
            <v>KXB050106AH N0566</v>
          </cell>
          <cell r="C1077" t="str">
            <v>B818-06-01</v>
          </cell>
          <cell r="D1077">
            <v>1</v>
          </cell>
          <cell r="E1077" t="str">
            <v>CASING COVER</v>
          </cell>
          <cell r="I1077" t="str">
            <v>15 days at monthly satement</v>
          </cell>
          <cell r="J1077" t="str">
            <v>Ex-Factory</v>
          </cell>
          <cell r="K1077" t="str">
            <v>15-06/60/061007</v>
          </cell>
        </row>
        <row r="1078">
          <cell r="A1078">
            <v>1071</v>
          </cell>
          <cell r="B1078" t="str">
            <v>KXB050107AH B0413</v>
          </cell>
          <cell r="C1078" t="str">
            <v>B818-07-02</v>
          </cell>
          <cell r="D1078">
            <v>0.3</v>
          </cell>
          <cell r="E1078" t="str">
            <v>HANDLE</v>
          </cell>
          <cell r="I1078" t="str">
            <v>15 days at monthly satement</v>
          </cell>
          <cell r="J1078" t="str">
            <v>Ex-Factory</v>
          </cell>
          <cell r="K1078" t="str">
            <v>15-06/60/061008</v>
          </cell>
        </row>
        <row r="1079">
          <cell r="A1079">
            <v>1072</v>
          </cell>
          <cell r="B1079" t="str">
            <v>KXB050107AH N0566</v>
          </cell>
          <cell r="C1079" t="str">
            <v>B818-07-01</v>
          </cell>
          <cell r="D1079">
            <v>0.5</v>
          </cell>
          <cell r="E1079" t="str">
            <v>HANDLE</v>
          </cell>
          <cell r="I1079" t="str">
            <v>15 days at monthly satement</v>
          </cell>
          <cell r="J1079" t="str">
            <v>Ex-Factory</v>
          </cell>
          <cell r="K1079" t="str">
            <v>15-06/60/061007</v>
          </cell>
        </row>
        <row r="1080">
          <cell r="A1080">
            <v>1073</v>
          </cell>
          <cell r="B1080" t="str">
            <v>KXB050107AH N0664</v>
          </cell>
          <cell r="C1080" t="str">
            <v>B818-07-03</v>
          </cell>
          <cell r="D1080">
            <v>0.3</v>
          </cell>
          <cell r="E1080" t="str">
            <v>HANDLE</v>
          </cell>
          <cell r="I1080" t="str">
            <v>15 days at monthly satement</v>
          </cell>
          <cell r="J1080" t="str">
            <v>Ex-Factory</v>
          </cell>
          <cell r="K1080" t="str">
            <v>15-06/60/061008</v>
          </cell>
        </row>
        <row r="1081">
          <cell r="A1081">
            <v>1074</v>
          </cell>
          <cell r="B1081" t="str">
            <v>KXB050107AH R0271</v>
          </cell>
          <cell r="C1081" t="str">
            <v>B818-07-04</v>
          </cell>
          <cell r="D1081">
            <v>0.3</v>
          </cell>
          <cell r="E1081" t="str">
            <v>HANDLE</v>
          </cell>
          <cell r="I1081" t="str">
            <v>15 days at monthly satement</v>
          </cell>
          <cell r="J1081" t="str">
            <v>Ex-Factory</v>
          </cell>
          <cell r="K1081" t="str">
            <v>15-06/60/061008</v>
          </cell>
        </row>
        <row r="1082">
          <cell r="A1082">
            <v>1075</v>
          </cell>
          <cell r="B1082" t="str">
            <v>KXB050107AH R0272</v>
          </cell>
          <cell r="C1082" t="str">
            <v>B818-07-05</v>
          </cell>
          <cell r="D1082">
            <v>0.3</v>
          </cell>
          <cell r="E1082" t="str">
            <v>HANDLE</v>
          </cell>
          <cell r="I1082" t="str">
            <v>15 days at monthly satement</v>
          </cell>
          <cell r="J1082" t="str">
            <v>Ex-Factory</v>
          </cell>
          <cell r="K1082" t="str">
            <v>15-06/60/061008</v>
          </cell>
        </row>
        <row r="1083">
          <cell r="A1083">
            <v>1076</v>
          </cell>
          <cell r="B1083" t="str">
            <v>KXB050109AH B0410</v>
          </cell>
          <cell r="C1083" t="str">
            <v>B818-08-02</v>
          </cell>
          <cell r="D1083">
            <v>1.2</v>
          </cell>
          <cell r="E1083" t="str">
            <v>SUII PANEL</v>
          </cell>
          <cell r="I1083" t="str">
            <v>15 days at monthly satement</v>
          </cell>
          <cell r="J1083" t="str">
            <v>Ex-Factory</v>
          </cell>
          <cell r="K1083" t="str">
            <v>15-06/60/061011</v>
          </cell>
        </row>
        <row r="1084">
          <cell r="A1084">
            <v>1077</v>
          </cell>
          <cell r="B1084" t="str">
            <v>KXB050109AH G0280</v>
          </cell>
          <cell r="C1084" t="str">
            <v>B818-08-01</v>
          </cell>
          <cell r="D1084">
            <v>1.2</v>
          </cell>
          <cell r="E1084" t="str">
            <v>SUII PANEL</v>
          </cell>
          <cell r="I1084" t="str">
            <v>15 days at monthly satement</v>
          </cell>
          <cell r="J1084" t="str">
            <v>Ex-Factory</v>
          </cell>
          <cell r="K1084" t="str">
            <v>15-06/60/061007</v>
          </cell>
        </row>
        <row r="1085">
          <cell r="A1085">
            <v>1078</v>
          </cell>
          <cell r="B1085" t="str">
            <v>KXB050109AH N0613</v>
          </cell>
          <cell r="C1085" t="str">
            <v>B818-08-04</v>
          </cell>
          <cell r="D1085">
            <v>1.2</v>
          </cell>
          <cell r="E1085" t="str">
            <v>SUII PANEL</v>
          </cell>
          <cell r="I1085" t="str">
            <v>15 days at monthly satement</v>
          </cell>
          <cell r="J1085" t="str">
            <v>Ex-Factory</v>
          </cell>
          <cell r="K1085" t="str">
            <v>15-06/60/061008</v>
          </cell>
        </row>
        <row r="1086">
          <cell r="A1086">
            <v>1079</v>
          </cell>
          <cell r="B1086" t="str">
            <v>KXB050109AH N0665</v>
          </cell>
          <cell r="C1086" t="str">
            <v>B818-08-05</v>
          </cell>
          <cell r="D1086">
            <v>1.2</v>
          </cell>
          <cell r="E1086" t="str">
            <v>SUUI PANEL</v>
          </cell>
          <cell r="I1086" t="str">
            <v>15 days at monthly satement</v>
          </cell>
          <cell r="J1086" t="str">
            <v>Ex-Factory</v>
          </cell>
          <cell r="K1086" t="str">
            <v>15-06/60/061008</v>
          </cell>
        </row>
        <row r="1087">
          <cell r="A1087">
            <v>1080</v>
          </cell>
          <cell r="B1087" t="str">
            <v>KXB050109AH R0268</v>
          </cell>
          <cell r="C1087" t="str">
            <v>B818-08-03</v>
          </cell>
          <cell r="D1087">
            <v>1.2</v>
          </cell>
          <cell r="E1087" t="str">
            <v>SUII PANEL</v>
          </cell>
          <cell r="I1087" t="str">
            <v>15 days at monthly satement</v>
          </cell>
          <cell r="J1087" t="str">
            <v>Ex-Factory</v>
          </cell>
          <cell r="K1087" t="str">
            <v>15-06/60/061011</v>
          </cell>
        </row>
        <row r="1088">
          <cell r="A1088">
            <v>1081</v>
          </cell>
          <cell r="B1088" t="str">
            <v>KXB050110ZH B0413</v>
          </cell>
          <cell r="C1088" t="str">
            <v>B818-09-02</v>
          </cell>
          <cell r="D1088">
            <v>3.5</v>
          </cell>
          <cell r="E1088" t="str">
            <v>TRAY</v>
          </cell>
          <cell r="I1088" t="str">
            <v>15 days at monthly satement</v>
          </cell>
          <cell r="J1088" t="str">
            <v>Ex-Factory</v>
          </cell>
          <cell r="K1088" t="str">
            <v>15-06/60/061008</v>
          </cell>
        </row>
        <row r="1089">
          <cell r="A1089">
            <v>1082</v>
          </cell>
          <cell r="B1089" t="str">
            <v>KXB050110ZH N0566</v>
          </cell>
          <cell r="C1089" t="str">
            <v>B818-09-01</v>
          </cell>
          <cell r="D1089">
            <v>3.5</v>
          </cell>
          <cell r="E1089" t="str">
            <v>TRAY</v>
          </cell>
          <cell r="I1089" t="str">
            <v>15 days at monthly satement</v>
          </cell>
          <cell r="J1089" t="str">
            <v>Ex-Factory</v>
          </cell>
          <cell r="K1089" t="str">
            <v>15-06/60/061007</v>
          </cell>
        </row>
        <row r="1090">
          <cell r="A1090">
            <v>1083</v>
          </cell>
          <cell r="B1090" t="str">
            <v>KXB050110ZH N0664</v>
          </cell>
          <cell r="C1090" t="str">
            <v>B818-09-03</v>
          </cell>
          <cell r="D1090">
            <v>3.5</v>
          </cell>
          <cell r="E1090" t="str">
            <v>TRAY</v>
          </cell>
          <cell r="I1090" t="str">
            <v>15 days at monthly satement</v>
          </cell>
          <cell r="J1090" t="str">
            <v>Ex-Factory</v>
          </cell>
          <cell r="K1090" t="str">
            <v>15-06/60/061008</v>
          </cell>
        </row>
        <row r="1091">
          <cell r="A1091">
            <v>1084</v>
          </cell>
          <cell r="B1091" t="str">
            <v>KXB050110ZH R0271</v>
          </cell>
          <cell r="C1091" t="str">
            <v>B818-09-04</v>
          </cell>
          <cell r="D1091">
            <v>3.5</v>
          </cell>
          <cell r="E1091" t="str">
            <v>TRAY</v>
          </cell>
          <cell r="I1091" t="str">
            <v>15 days at monthly satement</v>
          </cell>
          <cell r="J1091" t="str">
            <v>Ex-Factory</v>
          </cell>
          <cell r="K1091" t="str">
            <v>15-06/60/061008</v>
          </cell>
        </row>
        <row r="1092">
          <cell r="A1092">
            <v>1085</v>
          </cell>
          <cell r="B1092" t="str">
            <v>KXB050110ZH R0272</v>
          </cell>
          <cell r="C1092" t="str">
            <v>B818-09-05</v>
          </cell>
          <cell r="D1092">
            <v>3.5</v>
          </cell>
          <cell r="E1092" t="str">
            <v>TRAY</v>
          </cell>
          <cell r="I1092" t="str">
            <v>15 days at monthly satement</v>
          </cell>
          <cell r="J1092" t="str">
            <v>Ex-Factory</v>
          </cell>
          <cell r="K1092" t="str">
            <v>15-06/60/061008</v>
          </cell>
        </row>
        <row r="1093">
          <cell r="A1093">
            <v>1086</v>
          </cell>
          <cell r="B1093" t="str">
            <v>KXB050111ZH N0566</v>
          </cell>
          <cell r="C1093" t="str">
            <v>B818-10-01</v>
          </cell>
          <cell r="D1093">
            <v>0.3</v>
          </cell>
          <cell r="E1093" t="str">
            <v>PRE FILTER COVER</v>
          </cell>
          <cell r="F1093">
            <v>500</v>
          </cell>
          <cell r="I1093" t="str">
            <v>15 days at monthly satement</v>
          </cell>
          <cell r="J1093" t="str">
            <v>Ex-Factory</v>
          </cell>
          <cell r="K1093" t="str">
            <v>15-06/16PESHK-S/080044</v>
          </cell>
        </row>
        <row r="1094">
          <cell r="A1094">
            <v>1087</v>
          </cell>
          <cell r="B1094" t="str">
            <v>KXB050112AH</v>
          </cell>
          <cell r="C1094" t="str">
            <v>S818G18-Y08C</v>
          </cell>
          <cell r="D1094">
            <v>0.3</v>
          </cell>
          <cell r="E1094" t="str">
            <v>PRE FILTER</v>
          </cell>
          <cell r="I1094" t="str">
            <v>15 days at monthly satement</v>
          </cell>
          <cell r="J1094" t="str">
            <v>Ex-Factory</v>
          </cell>
          <cell r="K1094" t="str">
            <v>15-06/60/061007</v>
          </cell>
        </row>
        <row r="1095">
          <cell r="A1095">
            <v>1088</v>
          </cell>
          <cell r="B1095" t="str">
            <v>KXB050116ZH N0566</v>
          </cell>
          <cell r="C1095" t="str">
            <v>B818-11-01</v>
          </cell>
          <cell r="D1095">
            <v>0.1</v>
          </cell>
          <cell r="E1095" t="str">
            <v>CORD COVER</v>
          </cell>
          <cell r="I1095" t="str">
            <v>15 days at monthly satement</v>
          </cell>
          <cell r="J1095" t="str">
            <v>Ex-Factory</v>
          </cell>
          <cell r="K1095" t="str">
            <v>15-06/60/061007</v>
          </cell>
        </row>
        <row r="1096">
          <cell r="A1096">
            <v>1089</v>
          </cell>
          <cell r="B1096" t="str">
            <v>KXB050120BH N0566</v>
          </cell>
          <cell r="C1096" t="str">
            <v>S818G18-Y26A</v>
          </cell>
          <cell r="D1096">
            <v>3.2</v>
          </cell>
          <cell r="E1096" t="str">
            <v>FRONT PANEL ASS</v>
          </cell>
          <cell r="I1096" t="str">
            <v>15 days at monthly satement</v>
          </cell>
          <cell r="J1096" t="str">
            <v>Ex-Factory</v>
          </cell>
          <cell r="K1096" t="str">
            <v>15-06/60/061007</v>
          </cell>
        </row>
        <row r="1097">
          <cell r="A1097">
            <v>1090</v>
          </cell>
          <cell r="B1097" t="str">
            <v>KXB050133AH N0566</v>
          </cell>
          <cell r="C1097" t="str">
            <v>PE-2403</v>
          </cell>
          <cell r="D1097">
            <v>2.7</v>
          </cell>
          <cell r="E1097" t="str">
            <v>SWITCH PANEL</v>
          </cell>
          <cell r="I1097" t="str">
            <v>15 days at monthly satement</v>
          </cell>
          <cell r="J1097" t="str">
            <v>Ex-Factory</v>
          </cell>
          <cell r="K1097" t="str">
            <v>15-06/60/061011</v>
          </cell>
        </row>
        <row r="1098">
          <cell r="A1098">
            <v>1091</v>
          </cell>
          <cell r="B1098" t="str">
            <v>KXB050137ZH N0662</v>
          </cell>
          <cell r="C1098" t="str">
            <v>B818-14-01</v>
          </cell>
          <cell r="D1098">
            <v>0.1</v>
          </cell>
          <cell r="E1098" t="str">
            <v>LED COVER</v>
          </cell>
          <cell r="I1098" t="str">
            <v>15 days at monthly satement</v>
          </cell>
          <cell r="J1098" t="str">
            <v>Ex-Factory</v>
          </cell>
          <cell r="K1098" t="str">
            <v>15-06/60/061007</v>
          </cell>
        </row>
        <row r="1099">
          <cell r="A1099">
            <v>1092</v>
          </cell>
          <cell r="B1099" t="str">
            <v>KXB050140ZH M0150</v>
          </cell>
          <cell r="C1099" t="str">
            <v>S818G-18-04</v>
          </cell>
          <cell r="D1099">
            <v>0.4</v>
          </cell>
          <cell r="E1099" t="str">
            <v>FUKIDASHI NOZZLE ASS</v>
          </cell>
          <cell r="I1099" t="str">
            <v>15 days at monthly satement</v>
          </cell>
          <cell r="J1099" t="str">
            <v>Ex-Factory</v>
          </cell>
          <cell r="K1099" t="str">
            <v>15-06/60/070002</v>
          </cell>
        </row>
        <row r="1100">
          <cell r="A1100">
            <v>1093</v>
          </cell>
          <cell r="B1100" t="str">
            <v>KXB050141ZH B0411</v>
          </cell>
          <cell r="C1100" t="str">
            <v>B818-15-02</v>
          </cell>
          <cell r="D1100">
            <v>0.2</v>
          </cell>
          <cell r="E1100" t="str">
            <v>FUKIDASHI NOZZLE</v>
          </cell>
          <cell r="I1100" t="str">
            <v>15 days at monthly satement</v>
          </cell>
          <cell r="J1100" t="str">
            <v>Ex-Factory</v>
          </cell>
          <cell r="K1100" t="str">
            <v>15-06/60/061011</v>
          </cell>
        </row>
        <row r="1101">
          <cell r="A1101">
            <v>1094</v>
          </cell>
          <cell r="B1101" t="str">
            <v>KXB050141ZH N0661</v>
          </cell>
          <cell r="C1101" t="str">
            <v>B818-15-01</v>
          </cell>
          <cell r="D1101">
            <v>0.2</v>
          </cell>
          <cell r="E1101" t="str">
            <v>FUKIDASHI NOZZLE</v>
          </cell>
          <cell r="I1101" t="str">
            <v>15 days at monthly satement</v>
          </cell>
          <cell r="J1101" t="str">
            <v>Ex-Factory</v>
          </cell>
          <cell r="K1101" t="str">
            <v>15-06/60/061007</v>
          </cell>
        </row>
        <row r="1102">
          <cell r="A1102">
            <v>1095</v>
          </cell>
          <cell r="B1102" t="str">
            <v>KXB050142ZH N0664</v>
          </cell>
          <cell r="C1102" t="str">
            <v>B818-16-03</v>
          </cell>
          <cell r="D1102">
            <v>0.1</v>
          </cell>
          <cell r="E1102" t="str">
            <v>TOP COVER</v>
          </cell>
          <cell r="I1102" t="str">
            <v>15 days at monthly satement</v>
          </cell>
          <cell r="J1102" t="str">
            <v>Ex-Factory</v>
          </cell>
          <cell r="K1102" t="str">
            <v>15-06/60/061008</v>
          </cell>
        </row>
        <row r="1103">
          <cell r="A1103">
            <v>1096</v>
          </cell>
          <cell r="B1103" t="str">
            <v>KXB050142ZH R0271</v>
          </cell>
          <cell r="C1103" t="str">
            <v>B818-16-04</v>
          </cell>
          <cell r="D1103">
            <v>0.1</v>
          </cell>
          <cell r="E1103" t="str">
            <v>TOP COVER</v>
          </cell>
          <cell r="I1103" t="str">
            <v>15 days at monthly satement</v>
          </cell>
          <cell r="J1103" t="str">
            <v>Ex-Factory</v>
          </cell>
          <cell r="K1103" t="str">
            <v>15-06/60/061008</v>
          </cell>
        </row>
        <row r="1104">
          <cell r="A1104">
            <v>1097</v>
          </cell>
          <cell r="B1104" t="str">
            <v>KXB050142ZH R0272</v>
          </cell>
          <cell r="C1104" t="str">
            <v>B818-16-05</v>
          </cell>
          <cell r="D1104">
            <v>0.1</v>
          </cell>
          <cell r="E1104" t="str">
            <v>TOP COVER</v>
          </cell>
          <cell r="I1104" t="str">
            <v>15 days at monthly satement</v>
          </cell>
          <cell r="J1104" t="str">
            <v>Ex-Factory</v>
          </cell>
          <cell r="K1104" t="str">
            <v>15-06/60/061008</v>
          </cell>
        </row>
        <row r="1105">
          <cell r="A1105">
            <v>1098</v>
          </cell>
          <cell r="B1105" t="str">
            <v>KXB050143ZH M0150</v>
          </cell>
          <cell r="C1105" t="str">
            <v>S818G-18-27B</v>
          </cell>
          <cell r="D1105">
            <v>0.2</v>
          </cell>
          <cell r="E1105" t="str">
            <v>TOP COVER TOSO</v>
          </cell>
          <cell r="I1105" t="str">
            <v>15 days at monthly satement</v>
          </cell>
          <cell r="J1105" t="str">
            <v>Ex-Factory</v>
          </cell>
          <cell r="K1105" t="str">
            <v>15-06/60/061007</v>
          </cell>
        </row>
        <row r="1106">
          <cell r="A1106">
            <v>1099</v>
          </cell>
          <cell r="B1106" t="str">
            <v>KXB050145AH N0566</v>
          </cell>
          <cell r="C1106" t="str">
            <v>B818-17-01</v>
          </cell>
          <cell r="D1106">
            <v>0.3</v>
          </cell>
          <cell r="E1106" t="str">
            <v>DUCT</v>
          </cell>
          <cell r="I1106" t="str">
            <v>15 days at monthly satement</v>
          </cell>
          <cell r="J1106" t="str">
            <v>Ex-Factory</v>
          </cell>
          <cell r="K1106" t="str">
            <v>15-06/60/061007</v>
          </cell>
        </row>
        <row r="1107">
          <cell r="A1107">
            <v>1100</v>
          </cell>
          <cell r="B1107" t="str">
            <v>KXB050152ZH</v>
          </cell>
          <cell r="C1107" t="str">
            <v>S818G-18-28B</v>
          </cell>
          <cell r="D1107">
            <v>0.3</v>
          </cell>
          <cell r="E1107" t="str">
            <v>T.M LEAD ASS</v>
          </cell>
          <cell r="I1107" t="str">
            <v>15 days at monthly satement</v>
          </cell>
          <cell r="J1107" t="str">
            <v>Ex-Factory</v>
          </cell>
          <cell r="K1107" t="str">
            <v>15-06/60/061007</v>
          </cell>
        </row>
        <row r="1108">
          <cell r="A1108">
            <v>1101</v>
          </cell>
          <cell r="B1108" t="str">
            <v>KXB050153ZH N0999</v>
          </cell>
          <cell r="C1108" t="str">
            <v>B818-18-01</v>
          </cell>
          <cell r="D1108">
            <v>0.9</v>
          </cell>
          <cell r="E1108" t="str">
            <v>POWER PCB CASE</v>
          </cell>
          <cell r="I1108" t="str">
            <v>15 days at monthly satement</v>
          </cell>
          <cell r="J1108" t="str">
            <v>Ex-Factory</v>
          </cell>
          <cell r="K1108" t="str">
            <v>15-06/60/061007</v>
          </cell>
        </row>
        <row r="1109">
          <cell r="A1109">
            <v>1102</v>
          </cell>
          <cell r="B1109" t="str">
            <v>KXB050154ZH N0566</v>
          </cell>
          <cell r="C1109" t="str">
            <v>B818-19-01</v>
          </cell>
          <cell r="D1109">
            <v>1</v>
          </cell>
          <cell r="E1109" t="str">
            <v>TIMING MOTOR CASE</v>
          </cell>
          <cell r="I1109" t="str">
            <v>15 days at monthly satement</v>
          </cell>
          <cell r="J1109" t="str">
            <v>Ex-Factory</v>
          </cell>
          <cell r="K1109" t="str">
            <v>15-06/60/061007</v>
          </cell>
        </row>
        <row r="1110">
          <cell r="A1110">
            <v>1103</v>
          </cell>
          <cell r="B1110" t="str">
            <v>KXB050164ZH N0566</v>
          </cell>
          <cell r="C1110" t="str">
            <v>B818-20-01</v>
          </cell>
          <cell r="D1110">
            <v>0.1</v>
          </cell>
          <cell r="E1110" t="str">
            <v>TANK COVER CAP</v>
          </cell>
          <cell r="I1110" t="str">
            <v>15 days at monthly satement</v>
          </cell>
          <cell r="J1110" t="str">
            <v>Ex-Factory</v>
          </cell>
          <cell r="K1110" t="str">
            <v>15-06/60/061007</v>
          </cell>
        </row>
        <row r="1111">
          <cell r="A1111">
            <v>1104</v>
          </cell>
          <cell r="B1111" t="str">
            <v>KXB050165ZH N0566</v>
          </cell>
          <cell r="C1111" t="str">
            <v>B818-44-01</v>
          </cell>
          <cell r="D1111">
            <v>0.2</v>
          </cell>
          <cell r="E1111" t="str">
            <v>NANOE COVER</v>
          </cell>
          <cell r="I1111" t="str">
            <v>15 days at monthly satement</v>
          </cell>
          <cell r="J1111" t="str">
            <v>Ex-Factory</v>
          </cell>
          <cell r="K1111" t="str">
            <v>15-06/60/061011</v>
          </cell>
        </row>
        <row r="1112">
          <cell r="A1112">
            <v>1105</v>
          </cell>
          <cell r="B1112" t="str">
            <v>KXB050213ZH</v>
          </cell>
          <cell r="C1112" t="str">
            <v>B818-28-01</v>
          </cell>
          <cell r="D1112">
            <v>1</v>
          </cell>
          <cell r="E1112" t="str">
            <v>MOTOR SET PLATE</v>
          </cell>
          <cell r="I1112" t="str">
            <v>15 days at monthly satement</v>
          </cell>
          <cell r="J1112" t="str">
            <v>Ex-Factory</v>
          </cell>
          <cell r="K1112" t="str">
            <v>15-06/60/061007</v>
          </cell>
        </row>
        <row r="1113">
          <cell r="A1113">
            <v>1106</v>
          </cell>
          <cell r="B1113" t="str">
            <v>KXB050227AH</v>
          </cell>
          <cell r="C1113" t="str">
            <v>S818G18-Y27</v>
          </cell>
          <cell r="D1113">
            <v>0.6</v>
          </cell>
          <cell r="E1113" t="str">
            <v>CAP ASS</v>
          </cell>
          <cell r="I1113" t="str">
            <v>15 days at monthly satement</v>
          </cell>
          <cell r="J1113" t="str">
            <v>Ex-Factory</v>
          </cell>
          <cell r="K1113" t="str">
            <v>15-06/60/061007</v>
          </cell>
        </row>
        <row r="1114">
          <cell r="A1114">
            <v>1107</v>
          </cell>
          <cell r="B1114" t="str">
            <v>KXB050299BH NATUR</v>
          </cell>
          <cell r="C1114" t="str">
            <v>B818-21-01</v>
          </cell>
          <cell r="D1114">
            <v>0.9</v>
          </cell>
          <cell r="E1114" t="str">
            <v>FAN</v>
          </cell>
          <cell r="I1114" t="str">
            <v>15 days at monthly satement</v>
          </cell>
          <cell r="J1114" t="str">
            <v>Ex-Factory</v>
          </cell>
          <cell r="K1114" t="str">
            <v>15-06/60/061007</v>
          </cell>
        </row>
        <row r="1115">
          <cell r="A1115">
            <v>1108</v>
          </cell>
          <cell r="B1115" t="str">
            <v>KXB050301ZH</v>
          </cell>
          <cell r="C1115" t="str">
            <v>B818-42-01</v>
          </cell>
          <cell r="D1115">
            <v>0.05</v>
          </cell>
          <cell r="E1115" t="str">
            <v>Seal Tape A</v>
          </cell>
          <cell r="I1115" t="str">
            <v>15 days at monthly satement</v>
          </cell>
          <cell r="J1115" t="str">
            <v>Ex-Factory</v>
          </cell>
          <cell r="K1115" t="str">
            <v>15-06/60/061225</v>
          </cell>
        </row>
        <row r="1116">
          <cell r="A1116">
            <v>1109</v>
          </cell>
          <cell r="B1116" t="str">
            <v>KXB050302ZH</v>
          </cell>
          <cell r="C1116" t="str">
            <v>EC-461</v>
          </cell>
          <cell r="D1116">
            <v>0.1</v>
          </cell>
          <cell r="E1116" t="str">
            <v>SENSOR PACKING</v>
          </cell>
          <cell r="I1116" t="str">
            <v>15 days at monthly satement</v>
          </cell>
          <cell r="J1116" t="str">
            <v>Ex-Factory</v>
          </cell>
          <cell r="K1116" t="str">
            <v>15-06/60/061101</v>
          </cell>
        </row>
        <row r="1117">
          <cell r="A1117">
            <v>1110</v>
          </cell>
          <cell r="B1117" t="str">
            <v>KXB050303ZH</v>
          </cell>
          <cell r="C1117" t="str">
            <v>B818-45-01</v>
          </cell>
          <cell r="D1117">
            <v>0.05</v>
          </cell>
          <cell r="E1117" t="str">
            <v>SEAL TAPE B</v>
          </cell>
          <cell r="I1117" t="str">
            <v>15 days at monthly satement</v>
          </cell>
          <cell r="J1117" t="str">
            <v>Ex-Factory</v>
          </cell>
          <cell r="K1117" t="str">
            <v>15-06/60/061007</v>
          </cell>
        </row>
        <row r="1118">
          <cell r="A1118">
            <v>1111</v>
          </cell>
          <cell r="B1118" t="str">
            <v>KXB050304ZH</v>
          </cell>
          <cell r="C1118" t="str">
            <v>B818-46-01</v>
          </cell>
          <cell r="D1118">
            <v>0.05</v>
          </cell>
          <cell r="E1118" t="str">
            <v>SEAL TAPE C</v>
          </cell>
          <cell r="I1118" t="str">
            <v>15 days at monthly satement</v>
          </cell>
          <cell r="J1118" t="str">
            <v>Ex-Factory</v>
          </cell>
          <cell r="K1118" t="str">
            <v>15-06/60/061007</v>
          </cell>
        </row>
        <row r="1119">
          <cell r="A1119">
            <v>1112</v>
          </cell>
          <cell r="B1119" t="str">
            <v>KXB050307CH N0566</v>
          </cell>
          <cell r="C1119" t="str">
            <v>S818G-18-18</v>
          </cell>
          <cell r="D1119">
            <v>3.8</v>
          </cell>
          <cell r="E1119" t="str">
            <v>SWITCH BOX ASS</v>
          </cell>
          <cell r="I1119" t="str">
            <v>15 days at monthly satement</v>
          </cell>
          <cell r="J1119" t="str">
            <v>Ex-Factory</v>
          </cell>
          <cell r="K1119" t="str">
            <v>15-06/60/061011</v>
          </cell>
        </row>
        <row r="1120">
          <cell r="A1120">
            <v>1113</v>
          </cell>
          <cell r="B1120" t="str">
            <v>KXB050410ZH</v>
          </cell>
          <cell r="C1120" t="str">
            <v>S818G-18-09</v>
          </cell>
          <cell r="D1120">
            <v>2.5</v>
          </cell>
          <cell r="E1120" t="str">
            <v>REED SWITCH ASS</v>
          </cell>
          <cell r="I1120" t="str">
            <v>15 days at monthly satement</v>
          </cell>
          <cell r="J1120" t="str">
            <v>Ex-Factory</v>
          </cell>
          <cell r="K1120" t="str">
            <v>15-06/60/061011</v>
          </cell>
        </row>
        <row r="1121">
          <cell r="A1121">
            <v>1114</v>
          </cell>
          <cell r="B1121" t="str">
            <v>KXB050500BH</v>
          </cell>
          <cell r="C1121" t="str">
            <v>S818G18-Y08</v>
          </cell>
          <cell r="D1121">
            <v>6.2</v>
          </cell>
          <cell r="E1121" t="str">
            <v>KASHITSU FILTER SET</v>
          </cell>
          <cell r="I1121" t="str">
            <v>15 days at monthly satement</v>
          </cell>
          <cell r="J1121" t="str">
            <v>Ex-Factory</v>
          </cell>
          <cell r="K1121" t="str">
            <v>15-06/60/061011</v>
          </cell>
        </row>
        <row r="1122">
          <cell r="A1122">
            <v>1115</v>
          </cell>
          <cell r="B1122" t="str">
            <v>KXB050501AH N0999</v>
          </cell>
          <cell r="C1122" t="str">
            <v>B818-22-01</v>
          </cell>
          <cell r="D1122">
            <v>0.55000000000000004</v>
          </cell>
          <cell r="E1122" t="str">
            <v>FILTER FRAME</v>
          </cell>
          <cell r="I1122" t="str">
            <v>15 days at monthly satement</v>
          </cell>
          <cell r="J1122" t="str">
            <v>Ex-Factory</v>
          </cell>
          <cell r="K1122" t="str">
            <v>15-06/60/061007</v>
          </cell>
        </row>
        <row r="1123">
          <cell r="A1123">
            <v>1116</v>
          </cell>
          <cell r="B1123" t="str">
            <v>KXB050511ZH N0566</v>
          </cell>
          <cell r="C1123" t="str">
            <v>B818-24-01</v>
          </cell>
          <cell r="D1123">
            <v>0.2</v>
          </cell>
          <cell r="E1123" t="str">
            <v>JOKIN UPPER CASE</v>
          </cell>
          <cell r="I1123" t="str">
            <v>15 days at monthly satement</v>
          </cell>
          <cell r="J1123" t="str">
            <v>Ex-Factory</v>
          </cell>
          <cell r="K1123" t="str">
            <v>15-06/60/061007</v>
          </cell>
        </row>
        <row r="1124">
          <cell r="A1124">
            <v>1117</v>
          </cell>
          <cell r="B1124" t="str">
            <v>KXB050512ZH N0566</v>
          </cell>
          <cell r="C1124" t="str">
            <v>B818-25-01</v>
          </cell>
          <cell r="D1124">
            <v>0.1</v>
          </cell>
          <cell r="E1124" t="str">
            <v>JOKIN LOWER CASE</v>
          </cell>
          <cell r="I1124" t="str">
            <v>15 days at monthly satement</v>
          </cell>
          <cell r="J1124" t="str">
            <v>Ex-Factory</v>
          </cell>
          <cell r="K1124" t="str">
            <v>15-06/60/061007</v>
          </cell>
        </row>
        <row r="1125">
          <cell r="A1125">
            <v>1118</v>
          </cell>
          <cell r="B1125" t="str">
            <v>KXB050515ZH</v>
          </cell>
          <cell r="C1125" t="str">
            <v>S818G18-Y75A</v>
          </cell>
          <cell r="D1125">
            <v>1.65</v>
          </cell>
          <cell r="E1125" t="str">
            <v>JOKIN KYOKUBAN ASS</v>
          </cell>
          <cell r="I1125" t="str">
            <v>15 days at monthly satement</v>
          </cell>
          <cell r="J1125" t="str">
            <v>Ex-Factory</v>
          </cell>
          <cell r="K1125" t="str">
            <v>15-06/60/061007</v>
          </cell>
        </row>
        <row r="1126">
          <cell r="A1126">
            <v>1119</v>
          </cell>
          <cell r="B1126" t="str">
            <v>KXB050520ZH</v>
          </cell>
          <cell r="C1126" t="str">
            <v>S818G-18-75</v>
          </cell>
          <cell r="D1126">
            <v>2.1</v>
          </cell>
          <cell r="E1126" t="str">
            <v>JOKIN UNIT</v>
          </cell>
          <cell r="I1126" t="str">
            <v>15 days at monthly satement</v>
          </cell>
          <cell r="J1126" t="str">
            <v>Ex-Factory</v>
          </cell>
          <cell r="K1126" t="str">
            <v>15-06/60/061007</v>
          </cell>
        </row>
        <row r="1127">
          <cell r="A1127">
            <v>1120</v>
          </cell>
          <cell r="B1127" t="str">
            <v>KXB050550ZH</v>
          </cell>
          <cell r="C1127" t="str">
            <v>S818G18-Y27A</v>
          </cell>
          <cell r="D1127">
            <v>1.4</v>
          </cell>
          <cell r="E1127" t="str">
            <v>FILTER FRAME CAP ASS</v>
          </cell>
          <cell r="I1127" t="str">
            <v>15 days at monthly satement</v>
          </cell>
          <cell r="J1127" t="str">
            <v>Ex-Factory</v>
          </cell>
          <cell r="K1127" t="str">
            <v>15-06/60/061007</v>
          </cell>
        </row>
        <row r="1128">
          <cell r="A1128">
            <v>1121</v>
          </cell>
          <cell r="B1128" t="str">
            <v>KXB050601ZH NATUR</v>
          </cell>
          <cell r="C1128" t="str">
            <v>S818G18-Y13A</v>
          </cell>
          <cell r="D1128">
            <v>1.7</v>
          </cell>
          <cell r="E1128" t="str">
            <v>TANK</v>
          </cell>
          <cell r="I1128" t="str">
            <v>15 days at monthly satement</v>
          </cell>
          <cell r="J1128" t="str">
            <v>Ex-Factory</v>
          </cell>
          <cell r="K1128" t="str">
            <v>15-06/60/061007</v>
          </cell>
        </row>
        <row r="1129">
          <cell r="A1129">
            <v>1122</v>
          </cell>
          <cell r="B1129" t="str">
            <v>KXB050610CH</v>
          </cell>
          <cell r="C1129" t="str">
            <v>S818G18-Y13</v>
          </cell>
          <cell r="D1129">
            <v>3.8</v>
          </cell>
          <cell r="E1129" t="str">
            <v>TANK ASS</v>
          </cell>
          <cell r="I1129" t="str">
            <v>15 days at monthly satement</v>
          </cell>
          <cell r="J1129" t="str">
            <v>Ex-Factory</v>
          </cell>
          <cell r="K1129" t="str">
            <v>15-06/60/061011</v>
          </cell>
        </row>
        <row r="1130">
          <cell r="A1130">
            <v>1123</v>
          </cell>
          <cell r="B1130" t="str">
            <v>KXB050727ZH</v>
          </cell>
          <cell r="C1130" t="str">
            <v>S818G-18-28</v>
          </cell>
          <cell r="D1130">
            <v>0.4</v>
          </cell>
          <cell r="E1130" t="str">
            <v>HV LEAD ASS</v>
          </cell>
          <cell r="I1130" t="str">
            <v>15 days at monthly satement</v>
          </cell>
          <cell r="J1130" t="str">
            <v>Ex-Factory</v>
          </cell>
          <cell r="K1130" t="str">
            <v>15-06/60/061011</v>
          </cell>
        </row>
        <row r="1131">
          <cell r="A1131">
            <v>1124</v>
          </cell>
          <cell r="B1131" t="str">
            <v>KXB050802ZH</v>
          </cell>
          <cell r="C1131" t="str">
            <v>PK-171</v>
          </cell>
          <cell r="D1131">
            <v>0.6</v>
          </cell>
          <cell r="E1131" t="str">
            <v>LEFT PAD</v>
          </cell>
          <cell r="I1131" t="str">
            <v>15 days at monthly satement</v>
          </cell>
          <cell r="J1131" t="str">
            <v>Ex-Factory</v>
          </cell>
          <cell r="K1131" t="str">
            <v>Quotation 060911 2006-9-14</v>
          </cell>
        </row>
        <row r="1132">
          <cell r="A1132">
            <v>1125</v>
          </cell>
          <cell r="B1132" t="str">
            <v>KXB050803ZH</v>
          </cell>
          <cell r="C1132" t="str">
            <v>PK-172</v>
          </cell>
          <cell r="D1132">
            <v>0.6</v>
          </cell>
          <cell r="E1132" t="str">
            <v>RIGHT PAD</v>
          </cell>
          <cell r="I1132" t="str">
            <v>15 days at monthly satement</v>
          </cell>
          <cell r="J1132" t="str">
            <v>Ex-Factory</v>
          </cell>
          <cell r="K1132" t="str">
            <v>Quotation 060911 2006-9-14</v>
          </cell>
        </row>
        <row r="1133">
          <cell r="A1133">
            <v>1126</v>
          </cell>
          <cell r="B1133" t="str">
            <v>KXB051106ZH N0566</v>
          </cell>
          <cell r="C1133" t="str">
            <v>S818G-18-26B</v>
          </cell>
          <cell r="D1133">
            <v>1.7</v>
          </cell>
          <cell r="E1133" t="str">
            <v>CASING COVER ASS</v>
          </cell>
          <cell r="I1133" t="str">
            <v>15 days at monthly satement</v>
          </cell>
          <cell r="J1133" t="str">
            <v>Ex-Factory</v>
          </cell>
          <cell r="K1133" t="str">
            <v>15-06/60/061011</v>
          </cell>
        </row>
        <row r="1134">
          <cell r="A1134">
            <v>1127</v>
          </cell>
          <cell r="B1134" t="str">
            <v>KXB051154ZH N0566</v>
          </cell>
          <cell r="C1134" t="str">
            <v>S818G-18-26C</v>
          </cell>
          <cell r="D1134">
            <v>1.8</v>
          </cell>
          <cell r="E1134" t="str">
            <v>T.MOTOR CASE ASS</v>
          </cell>
          <cell r="F1134">
            <v>50</v>
          </cell>
          <cell r="I1134" t="str">
            <v>15 days at monthly satement</v>
          </cell>
          <cell r="J1134" t="str">
            <v>Ex-Factory</v>
          </cell>
          <cell r="K1134" t="str">
            <v>15-06/16PESHK-S/080026</v>
          </cell>
        </row>
        <row r="1135">
          <cell r="A1135">
            <v>1128</v>
          </cell>
          <cell r="B1135" t="str">
            <v>KXB051200ZH</v>
          </cell>
          <cell r="C1135" t="str">
            <v>MH-044</v>
          </cell>
          <cell r="D1135">
            <v>5</v>
          </cell>
          <cell r="E1135" t="str">
            <v>CORD ASS</v>
          </cell>
          <cell r="I1135" t="str">
            <v>15 days at monthly satement</v>
          </cell>
          <cell r="J1135" t="str">
            <v>Ex-Factory</v>
          </cell>
          <cell r="K1135" t="str">
            <v>15-06/60/061011</v>
          </cell>
        </row>
        <row r="1136">
          <cell r="A1136">
            <v>1129</v>
          </cell>
          <cell r="B1136" t="str">
            <v>KXB051540ZH</v>
          </cell>
          <cell r="C1136" t="str">
            <v>S818G18-Y89</v>
          </cell>
          <cell r="D1136">
            <v>16</v>
          </cell>
          <cell r="E1136" t="str">
            <v>NANOE ASS</v>
          </cell>
          <cell r="I1136" t="str">
            <v>15 days at monthly satement</v>
          </cell>
          <cell r="J1136" t="str">
            <v>Ex-Factory</v>
          </cell>
          <cell r="K1136" t="str">
            <v>15-06/60/061011</v>
          </cell>
        </row>
        <row r="1137">
          <cell r="A1137">
            <v>1130</v>
          </cell>
          <cell r="B1137" t="str">
            <v>KXB052300AH</v>
          </cell>
          <cell r="C1137" t="str">
            <v>SP5825S7850-18-1</v>
          </cell>
          <cell r="D1137">
            <v>5</v>
          </cell>
          <cell r="E1137" t="str">
            <v>MOTOR KUMI (Raymond made)</v>
          </cell>
          <cell r="I1137" t="str">
            <v>15 days at monthly satement</v>
          </cell>
          <cell r="J1137" t="str">
            <v>Ex-Factory</v>
          </cell>
          <cell r="K1137" t="str">
            <v>15-06/60/061101</v>
          </cell>
        </row>
        <row r="1138">
          <cell r="A1138">
            <v>1131</v>
          </cell>
          <cell r="B1138" t="str">
            <v>KXB053001ZH</v>
          </cell>
          <cell r="C1138" t="str">
            <v>S818G-18-02</v>
          </cell>
          <cell r="D1138">
            <v>2.5</v>
          </cell>
          <cell r="E1138" t="str">
            <v>TIMING MOTOR ASS</v>
          </cell>
          <cell r="I1138" t="str">
            <v>15 days at monthly satement</v>
          </cell>
          <cell r="J1138" t="str">
            <v>Ex-Factory</v>
          </cell>
          <cell r="K1138" t="str">
            <v>15-06/60/061011</v>
          </cell>
        </row>
        <row r="1139">
          <cell r="A1139">
            <v>1132</v>
          </cell>
          <cell r="B1139" t="str">
            <v>KXB053160ZH</v>
          </cell>
          <cell r="C1139" t="str">
            <v>S818G-18-28A</v>
          </cell>
          <cell r="D1139">
            <v>0.7</v>
          </cell>
          <cell r="E1139" t="str">
            <v>PELTIERT LEAD ASS</v>
          </cell>
          <cell r="I1139" t="str">
            <v>15 days at monthly satement</v>
          </cell>
          <cell r="J1139" t="str">
            <v>Ex-Factory</v>
          </cell>
          <cell r="K1139" t="str">
            <v>15-06/60/061011</v>
          </cell>
        </row>
        <row r="1140">
          <cell r="A1140">
            <v>1133</v>
          </cell>
          <cell r="B1140" t="str">
            <v>KXB053801ZH</v>
          </cell>
          <cell r="C1140" t="str">
            <v>S818G18-Y01A</v>
          </cell>
          <cell r="D1140">
            <v>1.2</v>
          </cell>
          <cell r="E1140" t="str">
            <v>HEATER KUMI</v>
          </cell>
          <cell r="I1140" t="str">
            <v>15 days at monthly satement</v>
          </cell>
          <cell r="J1140" t="str">
            <v>Ex-Factory</v>
          </cell>
          <cell r="K1140" t="str">
            <v>15-06/60/061011</v>
          </cell>
        </row>
        <row r="1141">
          <cell r="A1141">
            <v>1134</v>
          </cell>
          <cell r="B1141" t="str">
            <v>KXB053805AH</v>
          </cell>
          <cell r="C1141" t="str">
            <v>S818G-18-74</v>
          </cell>
          <cell r="D1141">
            <v>1</v>
          </cell>
          <cell r="E1141" t="str">
            <v>THERMAL FUSE ASS</v>
          </cell>
          <cell r="I1141" t="str">
            <v>15 days at monthly satement</v>
          </cell>
          <cell r="J1141" t="str">
            <v>Ex-Factory</v>
          </cell>
          <cell r="K1141" t="str">
            <v>15-06/60/061011</v>
          </cell>
        </row>
        <row r="1142">
          <cell r="A1142">
            <v>1135</v>
          </cell>
          <cell r="B1142" t="str">
            <v>KXB053910ZH N0999</v>
          </cell>
          <cell r="C1142" t="str">
            <v>B818-27-01</v>
          </cell>
          <cell r="D1142">
            <v>2</v>
          </cell>
          <cell r="E1142" t="str">
            <v>HEATER BOX</v>
          </cell>
          <cell r="I1142" t="str">
            <v>15 days at monthly satement</v>
          </cell>
          <cell r="J1142" t="str">
            <v>Ex-Factory</v>
          </cell>
          <cell r="K1142" t="str">
            <v>15-06/60/061011</v>
          </cell>
        </row>
        <row r="1143">
          <cell r="A1143">
            <v>1136</v>
          </cell>
          <cell r="B1143" t="str">
            <v>KXB053952ZH</v>
          </cell>
          <cell r="C1143" t="str">
            <v>B818-30-01</v>
          </cell>
          <cell r="D1143">
            <v>0.1</v>
          </cell>
          <cell r="E1143" t="str">
            <v>FUSE COVER</v>
          </cell>
          <cell r="I1143" t="str">
            <v>15 days at monthly satement</v>
          </cell>
          <cell r="J1143" t="str">
            <v>Ex-Factory</v>
          </cell>
          <cell r="K1143" t="str">
            <v>15-06/60/061011</v>
          </cell>
        </row>
        <row r="1144">
          <cell r="A1144">
            <v>1137</v>
          </cell>
          <cell r="B1144" t="str">
            <v>KXB055033ZH</v>
          </cell>
          <cell r="C1144" t="str">
            <v>S818G-18-28D</v>
          </cell>
          <cell r="D1144">
            <v>0.5</v>
          </cell>
          <cell r="E1144" t="str">
            <v>SENSOR LEAD ASS</v>
          </cell>
          <cell r="I1144" t="str">
            <v>15 days at monthly satement</v>
          </cell>
          <cell r="J1144" t="str">
            <v>Ex-Factory</v>
          </cell>
          <cell r="K1144" t="str">
            <v>15-06/60/061011</v>
          </cell>
        </row>
        <row r="1145">
          <cell r="A1145">
            <v>1138</v>
          </cell>
          <cell r="B1145" t="str">
            <v>KXB058005ZH</v>
          </cell>
          <cell r="C1145" t="str">
            <v>PFB-249</v>
          </cell>
          <cell r="D1145">
            <v>0.05</v>
          </cell>
          <cell r="E1145" t="str">
            <v>NOTICE</v>
          </cell>
          <cell r="I1145" t="str">
            <v>15 days at monthly satement</v>
          </cell>
          <cell r="J1145" t="str">
            <v>Ex-Factory</v>
          </cell>
          <cell r="K1145" t="str">
            <v>15-06/60/061105</v>
          </cell>
        </row>
        <row r="1146">
          <cell r="A1146">
            <v>1139</v>
          </cell>
          <cell r="B1146" t="str">
            <v>KXB058770AH</v>
          </cell>
          <cell r="C1146" t="str">
            <v>PF-967</v>
          </cell>
          <cell r="D1146">
            <v>0.33</v>
          </cell>
          <cell r="E1146" t="str">
            <v>TORISETSU</v>
          </cell>
          <cell r="I1146" t="str">
            <v>15 days at monthly satement</v>
          </cell>
          <cell r="J1146" t="str">
            <v>Ex-Factory</v>
          </cell>
          <cell r="K1146" t="str">
            <v>15-06/60/061011</v>
          </cell>
        </row>
        <row r="1147">
          <cell r="A1147">
            <v>1140</v>
          </cell>
          <cell r="B1147" t="str">
            <v>KXB058994</v>
          </cell>
          <cell r="C1147" t="str">
            <v>PFE-211-01</v>
          </cell>
          <cell r="D1147">
            <v>0.3</v>
          </cell>
          <cell r="E1147" t="str">
            <v>GUARANTEE ENV.S.SET</v>
          </cell>
          <cell r="I1147" t="str">
            <v>15 days at monthly satement</v>
          </cell>
          <cell r="J1147" t="str">
            <v>Ex-Factory</v>
          </cell>
          <cell r="K1147" t="str">
            <v>15-06/60/061011</v>
          </cell>
        </row>
        <row r="1148">
          <cell r="A1148">
            <v>1141</v>
          </cell>
          <cell r="B1148" t="str">
            <v>P02L10110AH-N0493</v>
          </cell>
          <cell r="C1148" t="str">
            <v>B704-11-02</v>
          </cell>
          <cell r="D1148">
            <v>2.08</v>
          </cell>
          <cell r="E1148" t="str">
            <v>Case A</v>
          </cell>
          <cell r="I1148" t="str">
            <v>15 days at monthly satement</v>
          </cell>
          <cell r="J1148" t="str">
            <v>Ex-Factory</v>
          </cell>
          <cell r="K1148" t="str">
            <v>Refer to Quotation Record by Ella Chan</v>
          </cell>
        </row>
        <row r="1149">
          <cell r="A1149">
            <v>1142</v>
          </cell>
          <cell r="B1149" t="str">
            <v>P02L10110AH-N0494</v>
          </cell>
          <cell r="C1149" t="str">
            <v>B704-11-03</v>
          </cell>
          <cell r="D1149">
            <v>2.08</v>
          </cell>
          <cell r="E1149" t="str">
            <v>Case A</v>
          </cell>
          <cell r="I1149" t="str">
            <v>15 days at monthly satement</v>
          </cell>
          <cell r="J1149" t="str">
            <v>Ex-Factory</v>
          </cell>
          <cell r="K1149" t="str">
            <v>Refer to Quotation Record by Ella Chan</v>
          </cell>
        </row>
        <row r="1150">
          <cell r="A1150">
            <v>1143</v>
          </cell>
          <cell r="B1150" t="str">
            <v>P02L10110AH-N0566</v>
          </cell>
          <cell r="C1150" t="str">
            <v>B704-11-01</v>
          </cell>
          <cell r="D1150">
            <v>2.08</v>
          </cell>
          <cell r="E1150" t="str">
            <v>Case A</v>
          </cell>
          <cell r="I1150" t="str">
            <v>15 days at monthly satement</v>
          </cell>
          <cell r="J1150" t="str">
            <v>Ex-Factory</v>
          </cell>
          <cell r="K1150" t="str">
            <v>Refer to Quotation Record by Ella Chan</v>
          </cell>
        </row>
        <row r="1151">
          <cell r="A1151">
            <v>1144</v>
          </cell>
          <cell r="B1151" t="str">
            <v>P02L10120CH-B0348</v>
          </cell>
          <cell r="C1151" t="str">
            <v>B704-12-05</v>
          </cell>
          <cell r="D1151">
            <v>2.02</v>
          </cell>
          <cell r="E1151" t="str">
            <v>Case B</v>
          </cell>
          <cell r="I1151" t="str">
            <v>15 days at monthly satement</v>
          </cell>
          <cell r="J1151" t="str">
            <v>Ex-Factory</v>
          </cell>
          <cell r="K1151" t="str">
            <v>Refer to Quotation Record by Ella Chan</v>
          </cell>
        </row>
        <row r="1152">
          <cell r="A1152">
            <v>1145</v>
          </cell>
          <cell r="B1152" t="str">
            <v>P02L10120CH-N0495</v>
          </cell>
          <cell r="C1152" t="str">
            <v>B704-12-06</v>
          </cell>
          <cell r="D1152">
            <v>2.02</v>
          </cell>
          <cell r="E1152" t="str">
            <v>Case B</v>
          </cell>
          <cell r="I1152" t="str">
            <v>15 days at monthly satement</v>
          </cell>
          <cell r="J1152" t="str">
            <v>Ex-Factory</v>
          </cell>
          <cell r="K1152" t="str">
            <v>Refer to Quotation Record by Ella Chan</v>
          </cell>
        </row>
        <row r="1153">
          <cell r="A1153">
            <v>1146</v>
          </cell>
          <cell r="B1153" t="str">
            <v>P02L10120CH-N0568</v>
          </cell>
          <cell r="C1153" t="str">
            <v>B704-12-01</v>
          </cell>
          <cell r="D1153">
            <v>2.02</v>
          </cell>
          <cell r="E1153" t="str">
            <v>Case B</v>
          </cell>
          <cell r="I1153" t="str">
            <v>15 days at monthly satement</v>
          </cell>
          <cell r="J1153" t="str">
            <v>Ex-Factory</v>
          </cell>
          <cell r="K1153" t="str">
            <v>Refer to Quotation Record by Ella Chan</v>
          </cell>
        </row>
        <row r="1154">
          <cell r="A1154">
            <v>1147</v>
          </cell>
          <cell r="B1154" t="str">
            <v>P02L10120CH-N0571</v>
          </cell>
          <cell r="C1154" t="str">
            <v>B704-12-02</v>
          </cell>
          <cell r="D1154">
            <v>2.02</v>
          </cell>
          <cell r="E1154" t="str">
            <v>Case B</v>
          </cell>
          <cell r="I1154" t="str">
            <v>15 days at monthly satement</v>
          </cell>
          <cell r="J1154" t="str">
            <v>Ex-Factory</v>
          </cell>
          <cell r="K1154" t="str">
            <v>Refer to Quotation Record by Ella Chan</v>
          </cell>
        </row>
        <row r="1155">
          <cell r="A1155">
            <v>1148</v>
          </cell>
          <cell r="B1155" t="str">
            <v>P02L10120CH-R0250</v>
          </cell>
          <cell r="C1155" t="str">
            <v>B704-12-04</v>
          </cell>
          <cell r="D1155">
            <v>2.02</v>
          </cell>
          <cell r="E1155" t="str">
            <v>Case B</v>
          </cell>
          <cell r="I1155" t="str">
            <v>15 days at monthly satement</v>
          </cell>
          <cell r="J1155" t="str">
            <v>Ex-Factory</v>
          </cell>
          <cell r="K1155" t="str">
            <v>Refer to Quotation Record by Ella Chan</v>
          </cell>
        </row>
        <row r="1156">
          <cell r="A1156">
            <v>1149</v>
          </cell>
          <cell r="B1156" t="str">
            <v>P02L10125ZH-G</v>
          </cell>
          <cell r="C1156" t="str">
            <v>S68518-Y26A</v>
          </cell>
          <cell r="D1156">
            <v>2.5</v>
          </cell>
          <cell r="E1156" t="str">
            <v>Case B Ass</v>
          </cell>
          <cell r="I1156" t="str">
            <v>15 days at monthly satement</v>
          </cell>
          <cell r="J1156" t="str">
            <v>Ex-Factory</v>
          </cell>
          <cell r="K1156" t="str">
            <v>Refer to Quotation Record by Ella Chan</v>
          </cell>
        </row>
        <row r="1157">
          <cell r="A1157">
            <v>1150</v>
          </cell>
          <cell r="B1157" t="str">
            <v>P02L10125ZH-V</v>
          </cell>
          <cell r="C1157" t="str">
            <v>S68518-Y26</v>
          </cell>
          <cell r="D1157">
            <v>2.5</v>
          </cell>
          <cell r="E1157" t="str">
            <v>Case B Ass</v>
          </cell>
          <cell r="I1157" t="str">
            <v>15 days at monthly satement</v>
          </cell>
          <cell r="J1157" t="str">
            <v>Ex-Factory</v>
          </cell>
          <cell r="K1157" t="str">
            <v>Refer to Quotation Record by Ella Chan</v>
          </cell>
        </row>
        <row r="1158">
          <cell r="A1158">
            <v>1151</v>
          </cell>
          <cell r="B1158" t="str">
            <v>P02L10129ZH</v>
          </cell>
          <cell r="C1158" t="str">
            <v>B704-02-01</v>
          </cell>
          <cell r="D1158">
            <v>0.01</v>
          </cell>
          <cell r="E1158" t="str">
            <v>Lead Cover</v>
          </cell>
          <cell r="I1158" t="str">
            <v>15 days at monthly satement</v>
          </cell>
          <cell r="J1158" t="str">
            <v>Ex-Factory</v>
          </cell>
          <cell r="K1158" t="str">
            <v>Refer to Quotation Record by Ella Chan</v>
          </cell>
        </row>
        <row r="1159">
          <cell r="A1159">
            <v>1152</v>
          </cell>
          <cell r="B1159" t="str">
            <v>P02L10130AH-B0348</v>
          </cell>
          <cell r="C1159" t="str">
            <v>B704-13-05</v>
          </cell>
          <cell r="D1159">
            <v>0.21</v>
          </cell>
          <cell r="E1159" t="str">
            <v>Handle</v>
          </cell>
          <cell r="I1159" t="str">
            <v>15 days at monthly satement</v>
          </cell>
          <cell r="J1159" t="str">
            <v>Ex-Factory</v>
          </cell>
          <cell r="K1159" t="str">
            <v>Refer to Quotation Record by Ella Chan</v>
          </cell>
        </row>
        <row r="1160">
          <cell r="A1160">
            <v>1153</v>
          </cell>
          <cell r="B1160" t="str">
            <v>P02L10130AH-N0493</v>
          </cell>
          <cell r="C1160" t="str">
            <v>B704-13-02</v>
          </cell>
          <cell r="D1160">
            <v>0.21</v>
          </cell>
          <cell r="E1160" t="str">
            <v>Handle</v>
          </cell>
          <cell r="I1160" t="str">
            <v>15 days at monthly satement</v>
          </cell>
          <cell r="J1160" t="str">
            <v>Ex-Factory</v>
          </cell>
          <cell r="K1160" t="str">
            <v>Refer to Quotation Record by Ella Chan</v>
          </cell>
        </row>
        <row r="1161">
          <cell r="A1161">
            <v>1154</v>
          </cell>
          <cell r="B1161" t="str">
            <v>P02L10130AH-N0495</v>
          </cell>
          <cell r="C1161" t="str">
            <v>B704-13-06</v>
          </cell>
          <cell r="D1161">
            <v>0.21</v>
          </cell>
          <cell r="E1161" t="str">
            <v>Handle</v>
          </cell>
          <cell r="I1161" t="str">
            <v>15 days at monthly satement</v>
          </cell>
          <cell r="J1161" t="str">
            <v>Ex-Factory</v>
          </cell>
          <cell r="K1161" t="str">
            <v>Refer to Quotation Record by Ella Chan</v>
          </cell>
        </row>
        <row r="1162">
          <cell r="A1162">
            <v>1155</v>
          </cell>
          <cell r="B1162" t="str">
            <v>P02L10130AH-N0566</v>
          </cell>
          <cell r="C1162" t="str">
            <v>B704-13-07</v>
          </cell>
          <cell r="D1162">
            <v>0.21</v>
          </cell>
          <cell r="E1162" t="str">
            <v>Handle</v>
          </cell>
          <cell r="I1162" t="str">
            <v>15 days at monthly satement</v>
          </cell>
          <cell r="J1162" t="str">
            <v>Ex-Factory</v>
          </cell>
          <cell r="K1162" t="str">
            <v>Refer to Quotation Record by Ella Chan</v>
          </cell>
        </row>
        <row r="1163">
          <cell r="A1163">
            <v>1156</v>
          </cell>
          <cell r="B1163" t="str">
            <v>P02L10130AH-N0568</v>
          </cell>
          <cell r="C1163" t="str">
            <v>B704-13-01</v>
          </cell>
          <cell r="D1163">
            <v>0.21</v>
          </cell>
          <cell r="E1163" t="str">
            <v>Handle</v>
          </cell>
          <cell r="I1163" t="str">
            <v>15 days at monthly satement</v>
          </cell>
          <cell r="J1163" t="str">
            <v>Ex-Factory</v>
          </cell>
          <cell r="K1163" t="str">
            <v>Refer to Quotation Record by Ella Chan</v>
          </cell>
        </row>
        <row r="1164">
          <cell r="A1164">
            <v>1157</v>
          </cell>
          <cell r="B1164" t="str">
            <v>P02L10130AH-R0250</v>
          </cell>
          <cell r="C1164" t="str">
            <v>B704-13-04</v>
          </cell>
          <cell r="D1164">
            <v>0.21</v>
          </cell>
          <cell r="E1164" t="str">
            <v>Handle</v>
          </cell>
          <cell r="I1164" t="str">
            <v>15 days at monthly satement</v>
          </cell>
          <cell r="J1164" t="str">
            <v>Ex-Factory</v>
          </cell>
          <cell r="K1164" t="str">
            <v>Refer to Quotation Record by Ella Chan</v>
          </cell>
        </row>
        <row r="1165">
          <cell r="A1165">
            <v>1158</v>
          </cell>
          <cell r="B1165" t="str">
            <v>P02L12000ZH-Natur</v>
          </cell>
          <cell r="C1165" t="str">
            <v>S68518-Y30</v>
          </cell>
          <cell r="D1165">
            <v>1.18</v>
          </cell>
          <cell r="E1165" t="str">
            <v>Blade Ass</v>
          </cell>
          <cell r="I1165" t="str">
            <v>15 days at monthly satement</v>
          </cell>
          <cell r="J1165" t="str">
            <v>Ex-Factory</v>
          </cell>
          <cell r="K1165" t="str">
            <v>Refer to Quotation Record by Ella Chan</v>
          </cell>
        </row>
        <row r="1166">
          <cell r="A1166">
            <v>1159</v>
          </cell>
          <cell r="B1166" t="str">
            <v>P02L13285AH</v>
          </cell>
          <cell r="C1166" t="str">
            <v>S68518-Y22A</v>
          </cell>
          <cell r="D1166">
            <v>2.2000000000000002</v>
          </cell>
          <cell r="E1166" t="str">
            <v>Front Grill Toso</v>
          </cell>
          <cell r="I1166" t="str">
            <v>15 days at monthly satement</v>
          </cell>
          <cell r="J1166" t="str">
            <v>Ex-Factory</v>
          </cell>
          <cell r="K1166" t="str">
            <v>Refer to Quotation Record by Ella Chan</v>
          </cell>
        </row>
        <row r="1167">
          <cell r="A1167">
            <v>1160</v>
          </cell>
          <cell r="B1167" t="str">
            <v>P02L13295BH-N0642</v>
          </cell>
          <cell r="C1167" t="str">
            <v>S685B-18-22</v>
          </cell>
          <cell r="D1167">
            <v>3.45</v>
          </cell>
          <cell r="E1167" t="str">
            <v>Front Grill Toso</v>
          </cell>
          <cell r="I1167" t="str">
            <v>15 days at monthly satement</v>
          </cell>
          <cell r="J1167" t="str">
            <v>Ex-Factory</v>
          </cell>
          <cell r="K1167" t="str">
            <v>Refer to Quotation Record by Ella Chan</v>
          </cell>
        </row>
        <row r="1168">
          <cell r="A1168">
            <v>1161</v>
          </cell>
          <cell r="B1168" t="str">
            <v>P02L23295AH-M0131</v>
          </cell>
          <cell r="C1168" t="str">
            <v>S68518-Y22B</v>
          </cell>
          <cell r="D1168">
            <v>3.45</v>
          </cell>
          <cell r="E1168" t="str">
            <v>Front Grill Toso</v>
          </cell>
          <cell r="I1168" t="str">
            <v>15 days at monthly satement</v>
          </cell>
          <cell r="J1168" t="str">
            <v>Ex-Factory</v>
          </cell>
          <cell r="K1168" t="str">
            <v>Refer to Quotation Record by Ella Chan</v>
          </cell>
        </row>
        <row r="1169">
          <cell r="A1169">
            <v>1162</v>
          </cell>
          <cell r="B1169" t="str">
            <v>P02T23501AH-V0046</v>
          </cell>
          <cell r="C1169" t="str">
            <v>PE-1313</v>
          </cell>
          <cell r="D1169">
            <v>0.88</v>
          </cell>
          <cell r="E1169" t="str">
            <v>Kesho Panel</v>
          </cell>
          <cell r="I1169" t="str">
            <v>15 days at monthly satement</v>
          </cell>
          <cell r="J1169" t="str">
            <v>Ex-Factory</v>
          </cell>
          <cell r="K1169" t="str">
            <v>Refer to Quotation Record by Ella Chan</v>
          </cell>
        </row>
        <row r="1170">
          <cell r="A1170">
            <v>1163</v>
          </cell>
          <cell r="B1170" t="str">
            <v>P02T28002ZH</v>
          </cell>
          <cell r="C1170" t="str">
            <v>PK-109</v>
          </cell>
          <cell r="D1170">
            <v>0.35</v>
          </cell>
          <cell r="E1170" t="str">
            <v>Pack A</v>
          </cell>
          <cell r="I1170" t="str">
            <v>15 days at monthly satement</v>
          </cell>
          <cell r="J1170" t="str">
            <v>Ex-Factory</v>
          </cell>
          <cell r="K1170" t="str">
            <v>Refer to Quotation Record by Ella Chan</v>
          </cell>
        </row>
        <row r="1171">
          <cell r="A1171">
            <v>1164</v>
          </cell>
          <cell r="B1171" t="str">
            <v>P02T28003ZH</v>
          </cell>
          <cell r="C1171" t="str">
            <v>PK-110</v>
          </cell>
          <cell r="D1171">
            <v>0.24</v>
          </cell>
          <cell r="E1171" t="str">
            <v>Pack B</v>
          </cell>
          <cell r="I1171" t="str">
            <v>15 days at monthly satement</v>
          </cell>
          <cell r="J1171" t="str">
            <v>Ex-Factory</v>
          </cell>
          <cell r="K1171" t="str">
            <v>Refer to Quotation Record by Ella Chan</v>
          </cell>
        </row>
        <row r="1172">
          <cell r="A1172">
            <v>1165</v>
          </cell>
          <cell r="B1172" t="str">
            <v>P02T30050BH-N0566</v>
          </cell>
          <cell r="C1172" t="str">
            <v>PE-2097</v>
          </cell>
          <cell r="D1172">
            <v>0.17</v>
          </cell>
          <cell r="E1172" t="str">
            <v>Name Plate</v>
          </cell>
          <cell r="I1172" t="str">
            <v>15 days at monthly satement</v>
          </cell>
          <cell r="J1172" t="str">
            <v>Ex-Factory</v>
          </cell>
          <cell r="K1172" t="str">
            <v>Refer to Quotation Record by Ella Chan</v>
          </cell>
        </row>
        <row r="1173">
          <cell r="A1173">
            <v>1166</v>
          </cell>
          <cell r="B1173" t="str">
            <v>P02T30050ZH-N0493</v>
          </cell>
          <cell r="C1173" t="str">
            <v>PE-1315</v>
          </cell>
          <cell r="D1173">
            <v>0.17</v>
          </cell>
          <cell r="E1173" t="str">
            <v>Name Plate</v>
          </cell>
          <cell r="I1173" t="str">
            <v>15 days at monthly satement</v>
          </cell>
          <cell r="J1173" t="str">
            <v>Ex-Factory</v>
          </cell>
          <cell r="K1173" t="str">
            <v>Refer to Quotation Record by Ella Chan</v>
          </cell>
        </row>
        <row r="1174">
          <cell r="A1174">
            <v>1167</v>
          </cell>
          <cell r="B1174" t="str">
            <v>P02T33502BH-N0642</v>
          </cell>
          <cell r="C1174" t="str">
            <v>PE-2081</v>
          </cell>
          <cell r="D1174">
            <v>0.15</v>
          </cell>
          <cell r="E1174" t="str">
            <v>Kishu Panel</v>
          </cell>
          <cell r="I1174" t="str">
            <v>15 days at monthly satement</v>
          </cell>
          <cell r="J1174" t="str">
            <v>Ex-Factory</v>
          </cell>
          <cell r="K1174" t="str">
            <v>Refer to Quotation Record by Ella Chan</v>
          </cell>
        </row>
        <row r="1175">
          <cell r="A1175">
            <v>1168</v>
          </cell>
          <cell r="B1175" t="str">
            <v>P02T33502ZH-M0121</v>
          </cell>
          <cell r="C1175" t="str">
            <v>PE-1318</v>
          </cell>
          <cell r="D1175">
            <v>1.2</v>
          </cell>
          <cell r="E1175" t="str">
            <v>Kishu Panel</v>
          </cell>
          <cell r="I1175" t="str">
            <v>15 days at monthly satement</v>
          </cell>
          <cell r="J1175" t="str">
            <v>Ex-Factory</v>
          </cell>
          <cell r="K1175" t="str">
            <v>Refer to Quotation Record by Ella Chan</v>
          </cell>
        </row>
        <row r="1176">
          <cell r="A1176">
            <v>1169</v>
          </cell>
          <cell r="B1176" t="str">
            <v>P02T38001ZH-V</v>
          </cell>
          <cell r="C1176" t="str">
            <v>PH-922</v>
          </cell>
          <cell r="D1176">
            <v>0.65</v>
          </cell>
          <cell r="E1176" t="str">
            <v>Case</v>
          </cell>
          <cell r="I1176" t="str">
            <v>15 days at monthly satement</v>
          </cell>
          <cell r="J1176" t="str">
            <v>Ex-Factory</v>
          </cell>
          <cell r="K1176" t="str">
            <v>Refer to Quotation Record by Ella Chan</v>
          </cell>
        </row>
        <row r="1177">
          <cell r="A1177">
            <v>1170</v>
          </cell>
          <cell r="B1177" t="str">
            <v>P02T38951DH</v>
          </cell>
          <cell r="C1177" t="str">
            <v>PF-765C</v>
          </cell>
          <cell r="D1177">
            <v>0.15</v>
          </cell>
          <cell r="E1177" t="str">
            <v>Torisetsu</v>
          </cell>
          <cell r="I1177" t="str">
            <v>15 days at monthly satement</v>
          </cell>
          <cell r="J1177" t="str">
            <v>Ex-Factory</v>
          </cell>
          <cell r="K1177" t="str">
            <v>Refer to Quotation Record by Ella Chan</v>
          </cell>
        </row>
        <row r="1178">
          <cell r="A1178">
            <v>1171</v>
          </cell>
          <cell r="B1178" t="str">
            <v>P02V11500ZH-N0999</v>
          </cell>
          <cell r="C1178" t="str">
            <v>B704-03-01</v>
          </cell>
          <cell r="D1178">
            <v>1.03E-2</v>
          </cell>
          <cell r="E1178" t="str">
            <v>Denkyoku Frame</v>
          </cell>
          <cell r="I1178" t="str">
            <v>15 days at monthly satement</v>
          </cell>
          <cell r="J1178" t="str">
            <v>Ex-Factory</v>
          </cell>
          <cell r="K1178" t="str">
            <v>For Japan Service Part</v>
          </cell>
        </row>
        <row r="1179">
          <cell r="A1179">
            <v>1172</v>
          </cell>
          <cell r="B1179" t="str">
            <v>P02V11500ZH-N0999</v>
          </cell>
          <cell r="C1179" t="str">
            <v>B704-03-01</v>
          </cell>
          <cell r="D1179">
            <v>0.1</v>
          </cell>
          <cell r="E1179" t="str">
            <v>Denkyoku Frame</v>
          </cell>
          <cell r="F1179">
            <v>1000</v>
          </cell>
          <cell r="G1179" t="str">
            <v>PESGD</v>
          </cell>
          <cell r="I1179" t="str">
            <v>15 days at monthly satement</v>
          </cell>
          <cell r="J1179" t="str">
            <v>Ex-Factory</v>
          </cell>
          <cell r="K1179" t="str">
            <v>Quotation 060628 For PESGD</v>
          </cell>
        </row>
        <row r="1180">
          <cell r="A1180">
            <v>1173</v>
          </cell>
          <cell r="B1180" t="str">
            <v>P02V11511ZH</v>
          </cell>
          <cell r="C1180" t="str">
            <v>B704-06-01</v>
          </cell>
          <cell r="D1180">
            <v>0.1</v>
          </cell>
          <cell r="E1180" t="str">
            <v>HV Tanshi Plate</v>
          </cell>
          <cell r="G1180" t="str">
            <v>PESGD</v>
          </cell>
          <cell r="I1180" t="str">
            <v>15 days at monthly satement</v>
          </cell>
          <cell r="J1180" t="str">
            <v>Ex-Factory</v>
          </cell>
          <cell r="K1180" t="str">
            <v>Quotation 060628</v>
          </cell>
        </row>
        <row r="1181">
          <cell r="A1181">
            <v>1174</v>
          </cell>
          <cell r="B1181" t="str">
            <v>P02V11520ZH</v>
          </cell>
          <cell r="C1181" t="str">
            <v>B704-05-01</v>
          </cell>
          <cell r="D1181">
            <v>0.1</v>
          </cell>
          <cell r="E1181" t="str">
            <v>Earth Plate</v>
          </cell>
          <cell r="G1181" t="str">
            <v>PESGD</v>
          </cell>
          <cell r="I1181" t="str">
            <v>15 days at monthly satement</v>
          </cell>
          <cell r="J1181" t="str">
            <v>Ex-Factory</v>
          </cell>
          <cell r="K1181" t="str">
            <v>Quotation 060628</v>
          </cell>
        </row>
        <row r="1182">
          <cell r="A1182">
            <v>1175</v>
          </cell>
          <cell r="B1182" t="str">
            <v>P04CZ4170ZC</v>
          </cell>
          <cell r="C1182" t="str">
            <v>S73919-Y08</v>
          </cell>
          <cell r="D1182">
            <v>1.8</v>
          </cell>
          <cell r="E1182" t="str">
            <v>Dassyu Filter</v>
          </cell>
          <cell r="I1182" t="str">
            <v>15 days at monthly satement</v>
          </cell>
          <cell r="J1182" t="str">
            <v>Ex-Factory</v>
          </cell>
          <cell r="K1182" t="str">
            <v>To PESGD, Quoted on 2005-Jun-10</v>
          </cell>
        </row>
        <row r="1183">
          <cell r="A1183">
            <v>1176</v>
          </cell>
          <cell r="B1183" t="str">
            <v>P04DXZ1220ZH-N0360</v>
          </cell>
          <cell r="C1183" t="str">
            <v>S73948-Y43</v>
          </cell>
          <cell r="D1183">
            <v>1.2</v>
          </cell>
          <cell r="E1183" t="str">
            <v>Cord W/ Core</v>
          </cell>
          <cell r="I1183" t="str">
            <v>15 days at monthly satement</v>
          </cell>
          <cell r="J1183" t="str">
            <v>Ex-Factory</v>
          </cell>
          <cell r="K1183" t="str">
            <v>Refer to Quotation Record by Ella Chan</v>
          </cell>
        </row>
        <row r="1184">
          <cell r="A1184">
            <v>1177</v>
          </cell>
          <cell r="B1184" t="str">
            <v>P04XZ1100ZH</v>
          </cell>
          <cell r="C1184" t="str">
            <v>CA-152</v>
          </cell>
          <cell r="D1184">
            <v>4.5</v>
          </cell>
          <cell r="E1184" t="str">
            <v>Transformer</v>
          </cell>
          <cell r="I1184" t="str">
            <v>15 days at monthly satement</v>
          </cell>
          <cell r="J1184" t="str">
            <v>Ex-Factory</v>
          </cell>
          <cell r="K1184" t="str">
            <v>Refer to Quotation Record by Ella Chan</v>
          </cell>
        </row>
        <row r="1185">
          <cell r="A1185">
            <v>1178</v>
          </cell>
          <cell r="B1185" t="str">
            <v>P04XZ1210ZH</v>
          </cell>
          <cell r="C1185" t="str">
            <v>S739-48-74</v>
          </cell>
          <cell r="D1185">
            <v>0.3</v>
          </cell>
          <cell r="E1185" t="str">
            <v>Current Fuse Assy</v>
          </cell>
          <cell r="I1185" t="str">
            <v>15 days at monthly satement</v>
          </cell>
          <cell r="J1185" t="str">
            <v>Ex-Factory</v>
          </cell>
          <cell r="K1185" t="str">
            <v>Refer to Quotation Record by Ella Chan</v>
          </cell>
        </row>
        <row r="1186">
          <cell r="A1186">
            <v>1179</v>
          </cell>
          <cell r="B1186" t="str">
            <v>P04XZ3295ZH-N0607</v>
          </cell>
          <cell r="C1186" t="str">
            <v>S739-48-22</v>
          </cell>
          <cell r="D1186">
            <v>3.5</v>
          </cell>
          <cell r="E1186" t="str">
            <v>Front Grill</v>
          </cell>
          <cell r="I1186" t="str">
            <v>15 days at monthly satement</v>
          </cell>
          <cell r="J1186" t="str">
            <v>Ex-Factory</v>
          </cell>
          <cell r="K1186" t="str">
            <v>Refer to Quotation Record by Ella Chan</v>
          </cell>
        </row>
        <row r="1187">
          <cell r="A1187">
            <v>1180</v>
          </cell>
          <cell r="B1187" t="str">
            <v>P04XZ3500ZH-G0270</v>
          </cell>
          <cell r="C1187" t="str">
            <v>S739-48-23</v>
          </cell>
          <cell r="D1187">
            <v>0.9</v>
          </cell>
          <cell r="E1187" t="str">
            <v>Switch Panel</v>
          </cell>
          <cell r="I1187" t="str">
            <v>15 days at monthly satement</v>
          </cell>
          <cell r="J1187" t="str">
            <v>Ex-Factory</v>
          </cell>
          <cell r="K1187" t="str">
            <v>Refer to Quotation Record by Ella Chan</v>
          </cell>
        </row>
        <row r="1188">
          <cell r="A1188">
            <v>1181</v>
          </cell>
          <cell r="B1188" t="str">
            <v>P04XZ4170ZH</v>
          </cell>
          <cell r="C1188" t="str">
            <v>S73948-Y08A</v>
          </cell>
          <cell r="D1188">
            <v>2.35</v>
          </cell>
          <cell r="E1188" t="str">
            <v>Active Carbon Filter</v>
          </cell>
          <cell r="I1188" t="str">
            <v>15 days at monthly satement</v>
          </cell>
          <cell r="J1188" t="str">
            <v>Ex-Factory</v>
          </cell>
          <cell r="K1188" t="str">
            <v>Refer to Quotation Record by Ella Chan</v>
          </cell>
        </row>
        <row r="1189">
          <cell r="A1189">
            <v>1182</v>
          </cell>
          <cell r="B1189" t="str">
            <v>P04XZ4180BH</v>
          </cell>
          <cell r="C1189" t="str">
            <v>S73948-Y08B</v>
          </cell>
          <cell r="D1189">
            <v>5.6</v>
          </cell>
          <cell r="E1189" t="str">
            <v>Hepa Filter</v>
          </cell>
          <cell r="G1189" t="str">
            <v>HK</v>
          </cell>
          <cell r="I1189" t="str">
            <v>15 days at monthly satement</v>
          </cell>
          <cell r="J1189" t="str">
            <v>Ex-Factory</v>
          </cell>
          <cell r="K1189" t="str">
            <v>Refer to Quotation Record by Ella Chan</v>
          </cell>
        </row>
        <row r="1190">
          <cell r="A1190">
            <v>1183</v>
          </cell>
          <cell r="B1190" t="str">
            <v>P04XZ4180BH</v>
          </cell>
          <cell r="C1190" t="str">
            <v>S73948-Y08B</v>
          </cell>
          <cell r="D1190">
            <v>5.95</v>
          </cell>
          <cell r="E1190" t="str">
            <v>Filter Assy</v>
          </cell>
          <cell r="F1190">
            <v>500</v>
          </cell>
          <cell r="G1190" t="str">
            <v>PESGD</v>
          </cell>
          <cell r="I1190" t="str">
            <v>15 days at monthly satement</v>
          </cell>
          <cell r="J1190" t="str">
            <v>Ex-Factory</v>
          </cell>
          <cell r="K1190" t="str">
            <v>Starting from Jul, 2007; Quoted on 21st Jul. 2007</v>
          </cell>
        </row>
        <row r="1191">
          <cell r="A1191">
            <v>1184</v>
          </cell>
          <cell r="B1191" t="str">
            <v>P04XZ4800ZH</v>
          </cell>
          <cell r="C1191" t="str">
            <v>CN-303</v>
          </cell>
          <cell r="D1191">
            <v>10.98</v>
          </cell>
          <cell r="E1191" t="str">
            <v>PCB</v>
          </cell>
          <cell r="I1191" t="str">
            <v>15 days at monthly satement</v>
          </cell>
          <cell r="J1191" t="str">
            <v>Ex-Factory</v>
          </cell>
          <cell r="K1191" t="str">
            <v>Refer to Quotation Record by Ella Chan</v>
          </cell>
        </row>
        <row r="1192">
          <cell r="A1192">
            <v>1185</v>
          </cell>
          <cell r="B1192" t="str">
            <v>P04XZ8001ZH</v>
          </cell>
          <cell r="C1192" t="str">
            <v>PH-1078</v>
          </cell>
          <cell r="D1192">
            <v>0.95</v>
          </cell>
          <cell r="E1192" t="str">
            <v>Case</v>
          </cell>
          <cell r="I1192" t="str">
            <v>15 days at monthly satement</v>
          </cell>
          <cell r="J1192" t="str">
            <v>Ex-Factory</v>
          </cell>
          <cell r="K1192" t="str">
            <v>Qu050824-1 2005-Aug-25</v>
          </cell>
        </row>
        <row r="1193">
          <cell r="A1193">
            <v>1186</v>
          </cell>
          <cell r="B1193" t="str">
            <v>P15DZ8002AH</v>
          </cell>
          <cell r="C1193" t="str">
            <v>PK-132A</v>
          </cell>
          <cell r="D1193">
            <v>0.24</v>
          </cell>
          <cell r="E1193" t="str">
            <v>Pack A</v>
          </cell>
          <cell r="H1193">
            <v>39671</v>
          </cell>
          <cell r="I1193" t="str">
            <v>15 days at monthly satement</v>
          </cell>
          <cell r="J1193" t="str">
            <v>Ex-Factory</v>
          </cell>
          <cell r="K1193" t="str">
            <v>15-06/16 PESHK-S/080066</v>
          </cell>
        </row>
        <row r="1194">
          <cell r="A1194">
            <v>1187</v>
          </cell>
          <cell r="B1194" t="str">
            <v>P04XZ8951ZH</v>
          </cell>
          <cell r="C1194" t="str">
            <v>PF-854</v>
          </cell>
          <cell r="D1194">
            <v>0.5</v>
          </cell>
          <cell r="E1194" t="str">
            <v>Instruction English</v>
          </cell>
          <cell r="I1194" t="str">
            <v>15 days at monthly satement</v>
          </cell>
          <cell r="J1194" t="str">
            <v>Ex-Factory</v>
          </cell>
          <cell r="K1194" t="str">
            <v>Refer to Quotation Record by Ella Chan</v>
          </cell>
        </row>
        <row r="1195">
          <cell r="A1195">
            <v>1188</v>
          </cell>
          <cell r="B1195" t="str">
            <v>P04XZ8952ZH</v>
          </cell>
          <cell r="C1195" t="str">
            <v>PF-853</v>
          </cell>
          <cell r="D1195">
            <v>0.5</v>
          </cell>
          <cell r="E1195" t="str">
            <v>Instruction Chinese</v>
          </cell>
          <cell r="I1195" t="str">
            <v>15 days at monthly satement</v>
          </cell>
          <cell r="J1195" t="str">
            <v>Ex-Factory</v>
          </cell>
          <cell r="K1195" t="str">
            <v>Refer to Quotation Record by Ella Chan</v>
          </cell>
        </row>
        <row r="1196">
          <cell r="A1196">
            <v>1189</v>
          </cell>
          <cell r="B1196" t="str">
            <v>P05U32001CH</v>
          </cell>
          <cell r="C1196" t="str">
            <v>S775-18-45</v>
          </cell>
          <cell r="D1196">
            <v>0.85</v>
          </cell>
          <cell r="E1196" t="str">
            <v>Blade Boss Assy</v>
          </cell>
          <cell r="I1196" t="str">
            <v>15 days at monthly satement</v>
          </cell>
          <cell r="J1196" t="str">
            <v>Ex-Factory</v>
          </cell>
          <cell r="K1196" t="str">
            <v>For Japan Service Part</v>
          </cell>
        </row>
        <row r="1197">
          <cell r="A1197">
            <v>1190</v>
          </cell>
          <cell r="B1197" t="str">
            <v>P05U32001CH</v>
          </cell>
          <cell r="C1197" t="str">
            <v>S775-18-45</v>
          </cell>
          <cell r="D1197">
            <v>0.9</v>
          </cell>
          <cell r="E1197" t="str">
            <v>Blade Boss Assy</v>
          </cell>
          <cell r="F1197">
            <v>1000</v>
          </cell>
          <cell r="G1197" t="str">
            <v>PESGD</v>
          </cell>
          <cell r="I1197" t="str">
            <v>15 days at monthly satement</v>
          </cell>
          <cell r="J1197" t="str">
            <v>Ex-Factory</v>
          </cell>
          <cell r="K1197" t="str">
            <v>Quotation 0610118</v>
          </cell>
        </row>
        <row r="1198">
          <cell r="A1198">
            <v>1191</v>
          </cell>
          <cell r="B1198" t="str">
            <v>P06U23301AH</v>
          </cell>
          <cell r="C1198" t="str">
            <v>B704-08-01</v>
          </cell>
          <cell r="D1198">
            <v>0.22</v>
          </cell>
          <cell r="E1198" t="str">
            <v>Grill Gum</v>
          </cell>
          <cell r="I1198" t="str">
            <v>15 days at monthly satement</v>
          </cell>
          <cell r="J1198" t="str">
            <v>Ex-Factory</v>
          </cell>
          <cell r="K1198" t="str">
            <v>Refer to Quotation Record by Ella Chan</v>
          </cell>
        </row>
        <row r="1199">
          <cell r="A1199">
            <v>1192</v>
          </cell>
          <cell r="B1199" t="str">
            <v>P06U40080AH</v>
          </cell>
          <cell r="C1199" t="str">
            <v>PE-1195</v>
          </cell>
          <cell r="D1199">
            <v>0.05</v>
          </cell>
          <cell r="E1199" t="str">
            <v>Chuui Label B</v>
          </cell>
          <cell r="I1199" t="str">
            <v>15 days at monthly satement</v>
          </cell>
          <cell r="J1199" t="str">
            <v>Ex-Factory</v>
          </cell>
          <cell r="K1199" t="str">
            <v>Refer to Quotation Record by Ella Chan</v>
          </cell>
        </row>
        <row r="1200">
          <cell r="A1200">
            <v>1193</v>
          </cell>
          <cell r="B1200" t="str">
            <v>P06U40090BH-N0566</v>
          </cell>
          <cell r="C1200" t="str">
            <v>PE-1301</v>
          </cell>
          <cell r="D1200">
            <v>0.2</v>
          </cell>
          <cell r="E1200" t="str">
            <v>Chuui Label C</v>
          </cell>
          <cell r="I1200" t="str">
            <v>15 days at monthly satement</v>
          </cell>
          <cell r="J1200" t="str">
            <v>Ex-Factory</v>
          </cell>
          <cell r="K1200" t="str">
            <v>Refer to Quotation Record by Ella Chan</v>
          </cell>
        </row>
        <row r="1201">
          <cell r="A1201">
            <v>1194</v>
          </cell>
          <cell r="B1201" t="str">
            <v>P06U41550ZH</v>
          </cell>
          <cell r="C1201" t="str">
            <v>S74818-Y60</v>
          </cell>
          <cell r="D1201">
            <v>0.55000000000000004</v>
          </cell>
          <cell r="E1201" t="str">
            <v>Denkyoku Frame Ass</v>
          </cell>
          <cell r="I1201" t="str">
            <v>15 days at monthly satement</v>
          </cell>
          <cell r="J1201" t="str">
            <v>Ex-Factory</v>
          </cell>
          <cell r="K1201" t="str">
            <v>Refer to Quotation Record by Ella Chan</v>
          </cell>
        </row>
        <row r="1202">
          <cell r="A1202">
            <v>1195</v>
          </cell>
          <cell r="B1202" t="str">
            <v>P06U41550ZH</v>
          </cell>
          <cell r="C1202" t="str">
            <v>S74818-Y60</v>
          </cell>
          <cell r="D1202">
            <v>0.7</v>
          </cell>
          <cell r="E1202" t="str">
            <v>Denkyoku Frame Ass</v>
          </cell>
          <cell r="F1202">
            <v>500</v>
          </cell>
          <cell r="G1202" t="str">
            <v>PESGD</v>
          </cell>
          <cell r="I1202" t="str">
            <v>15 days at monthly satement</v>
          </cell>
          <cell r="J1202" t="str">
            <v>Ex-Factory</v>
          </cell>
          <cell r="K1202" t="str">
            <v>Quotation 061001</v>
          </cell>
        </row>
        <row r="1203">
          <cell r="A1203">
            <v>1196</v>
          </cell>
          <cell r="B1203" t="str">
            <v>P06U43100ZH-N0598</v>
          </cell>
          <cell r="C1203" t="str">
            <v>B704-04-02</v>
          </cell>
          <cell r="D1203">
            <v>0.02</v>
          </cell>
          <cell r="E1203" t="str">
            <v>Slide Switch</v>
          </cell>
          <cell r="I1203" t="str">
            <v>15 days at monthly satement</v>
          </cell>
          <cell r="J1203" t="str">
            <v>Ex-Factory</v>
          </cell>
          <cell r="K1203" t="str">
            <v>Refer to Quotation Record by Ella Chan</v>
          </cell>
        </row>
        <row r="1204">
          <cell r="A1204">
            <v>1197</v>
          </cell>
          <cell r="B1204" t="str">
            <v>P12DY0050ZH-N0566</v>
          </cell>
          <cell r="C1204" t="str">
            <v>PE-1306</v>
          </cell>
          <cell r="D1204">
            <v>0.2</v>
          </cell>
          <cell r="E1204" t="str">
            <v>Name Plate</v>
          </cell>
          <cell r="I1204" t="str">
            <v>15 days at monthly satement</v>
          </cell>
          <cell r="J1204" t="str">
            <v>Ex-Factory</v>
          </cell>
          <cell r="K1204" t="str">
            <v>Refer to Quotation Record by Ella Chan</v>
          </cell>
        </row>
        <row r="1205">
          <cell r="A1205">
            <v>1198</v>
          </cell>
          <cell r="B1205" t="str">
            <v>P12DY1200BH-N0360</v>
          </cell>
          <cell r="C1205" t="str">
            <v>MH-012</v>
          </cell>
          <cell r="D1205">
            <v>1</v>
          </cell>
          <cell r="E1205" t="str">
            <v>Cord Ass</v>
          </cell>
          <cell r="I1205" t="str">
            <v>15 days at monthly satement</v>
          </cell>
          <cell r="J1205" t="str">
            <v>Ex-Factory</v>
          </cell>
          <cell r="K1205" t="str">
            <v>Refer to Quotation Record by Ella Chan</v>
          </cell>
        </row>
        <row r="1206">
          <cell r="A1206">
            <v>1199</v>
          </cell>
          <cell r="B1206" t="str">
            <v>P12DY3295ZH-G0259</v>
          </cell>
          <cell r="C1206" t="str">
            <v>S70418-Y22</v>
          </cell>
          <cell r="D1206">
            <v>2.7</v>
          </cell>
          <cell r="E1206" t="str">
            <v>Front Grill Toso</v>
          </cell>
          <cell r="I1206" t="str">
            <v>15 days at monthly satement</v>
          </cell>
          <cell r="J1206" t="str">
            <v>Ex-Factory</v>
          </cell>
          <cell r="K1206" t="str">
            <v>Refer to Quotation Record by Ella Chan</v>
          </cell>
        </row>
        <row r="1207">
          <cell r="A1207">
            <v>1200</v>
          </cell>
          <cell r="B1207" t="str">
            <v>P12DY3295ZH-N0573</v>
          </cell>
          <cell r="C1207" t="str">
            <v>S704A18-Y22</v>
          </cell>
          <cell r="D1207">
            <v>2.7</v>
          </cell>
          <cell r="E1207" t="str">
            <v>Front Grill Toso</v>
          </cell>
          <cell r="I1207" t="str">
            <v>15 days at monthly satement</v>
          </cell>
          <cell r="J1207" t="str">
            <v>Ex-Factory</v>
          </cell>
          <cell r="K1207" t="str">
            <v>Refer to Quotation Record by Ella Chan</v>
          </cell>
        </row>
        <row r="1208">
          <cell r="A1208">
            <v>1201</v>
          </cell>
          <cell r="B1208" t="str">
            <v>P12DY3401ZH-N0568</v>
          </cell>
          <cell r="C1208" t="str">
            <v>B704-10A-01</v>
          </cell>
          <cell r="D1208">
            <v>0.93</v>
          </cell>
          <cell r="E1208" t="str">
            <v>SW Box</v>
          </cell>
          <cell r="I1208" t="str">
            <v>15 days at monthly satement</v>
          </cell>
          <cell r="J1208" t="str">
            <v>Ex-Factory</v>
          </cell>
          <cell r="K1208" t="str">
            <v>Refer to Quotation Record by Ella Chan</v>
          </cell>
        </row>
        <row r="1209">
          <cell r="A1209">
            <v>1202</v>
          </cell>
          <cell r="B1209" t="str">
            <v>P12DY3501ZH</v>
          </cell>
          <cell r="C1209" t="str">
            <v>PE-1305</v>
          </cell>
          <cell r="D1209">
            <v>1.31</v>
          </cell>
          <cell r="E1209" t="str">
            <v>Kesho Panel</v>
          </cell>
          <cell r="I1209" t="str">
            <v>15 days at monthly satement</v>
          </cell>
          <cell r="J1209" t="str">
            <v>Ex-Factory</v>
          </cell>
          <cell r="K1209" t="str">
            <v>Refer to Quotation Record by Ella Chan</v>
          </cell>
        </row>
        <row r="1210">
          <cell r="A1210">
            <v>1203</v>
          </cell>
          <cell r="B1210" t="str">
            <v>P12DY3501ZH-G0255</v>
          </cell>
          <cell r="C1210" t="str">
            <v>PE-1304</v>
          </cell>
          <cell r="D1210">
            <v>1.31</v>
          </cell>
          <cell r="E1210" t="str">
            <v>Kesho Panel</v>
          </cell>
          <cell r="I1210" t="str">
            <v>15 days at monthly satement</v>
          </cell>
          <cell r="J1210" t="str">
            <v>Ex-Factory</v>
          </cell>
          <cell r="K1210" t="str">
            <v>Refer to Quotation Record by Ella Chan</v>
          </cell>
        </row>
        <row r="1211">
          <cell r="A1211">
            <v>1204</v>
          </cell>
          <cell r="B1211" t="str">
            <v>P12DY8002ZH</v>
          </cell>
          <cell r="C1211" t="str">
            <v>PK-107</v>
          </cell>
          <cell r="D1211">
            <v>0.24</v>
          </cell>
          <cell r="E1211" t="str">
            <v>PACK A</v>
          </cell>
          <cell r="I1211" t="str">
            <v>15 days at monthly satement</v>
          </cell>
          <cell r="J1211" t="str">
            <v>Ex-Factory</v>
          </cell>
          <cell r="K1211" t="str">
            <v>Quotation 060804</v>
          </cell>
        </row>
        <row r="1212">
          <cell r="A1212">
            <v>1205</v>
          </cell>
          <cell r="B1212" t="str">
            <v>P12DY8003ZH</v>
          </cell>
          <cell r="C1212" t="str">
            <v>PK-108</v>
          </cell>
          <cell r="D1212">
            <v>0.24</v>
          </cell>
          <cell r="E1212" t="str">
            <v>PACK B</v>
          </cell>
          <cell r="I1212" t="str">
            <v>15 days at monthly satement</v>
          </cell>
          <cell r="J1212" t="str">
            <v>Ex-Factory</v>
          </cell>
          <cell r="K1212" t="str">
            <v>Quotation 060804</v>
          </cell>
        </row>
        <row r="1213">
          <cell r="A1213">
            <v>1206</v>
          </cell>
          <cell r="B1213" t="str">
            <v>P12DY8951ZH</v>
          </cell>
          <cell r="C1213" t="str">
            <v>PF-761A</v>
          </cell>
          <cell r="D1213">
            <v>0.15</v>
          </cell>
          <cell r="E1213" t="str">
            <v>Inst. Book &amp; Sheet</v>
          </cell>
          <cell r="I1213" t="str">
            <v>15 days at monthly satement</v>
          </cell>
          <cell r="J1213" t="str">
            <v>Ex-Factory</v>
          </cell>
          <cell r="K1213" t="str">
            <v>Refer to Quotation Record by Ella Chan</v>
          </cell>
        </row>
        <row r="1214">
          <cell r="A1214">
            <v>1207</v>
          </cell>
          <cell r="B1214" t="str">
            <v>P12DY9010ZH</v>
          </cell>
          <cell r="C1214" t="str">
            <v>PRA-048-B650</v>
          </cell>
          <cell r="D1214">
            <v>7.0000000000000007E-2</v>
          </cell>
          <cell r="E1214" t="str">
            <v>Poly Cover</v>
          </cell>
          <cell r="I1214" t="str">
            <v>15 days at monthly satement</v>
          </cell>
          <cell r="J1214" t="str">
            <v>Ex-Factory</v>
          </cell>
          <cell r="K1214" t="str">
            <v>Refer to Quotation Record by Ella Chan</v>
          </cell>
        </row>
        <row r="1215">
          <cell r="A1215">
            <v>1208</v>
          </cell>
          <cell r="B1215" t="str">
            <v>P12MY0050ZH-N0566</v>
          </cell>
          <cell r="C1215" t="str">
            <v>PE-1312</v>
          </cell>
          <cell r="D1215">
            <v>0.24</v>
          </cell>
          <cell r="E1215" t="str">
            <v>Name Plate</v>
          </cell>
          <cell r="I1215" t="str">
            <v>15 days at monthly satement</v>
          </cell>
          <cell r="J1215" t="str">
            <v>Ex-Factory</v>
          </cell>
          <cell r="K1215" t="str">
            <v>Refer to Quotation Record by Ella Chan</v>
          </cell>
        </row>
        <row r="1216">
          <cell r="A1216">
            <v>1209</v>
          </cell>
          <cell r="B1216" t="str">
            <v>P12MY0259ZH</v>
          </cell>
          <cell r="C1216" t="str">
            <v>B703-02-01</v>
          </cell>
          <cell r="D1216">
            <v>0.2</v>
          </cell>
          <cell r="E1216" t="str">
            <v>Kairo cover</v>
          </cell>
          <cell r="I1216" t="str">
            <v>15 days at monthly satement</v>
          </cell>
          <cell r="J1216" t="str">
            <v>Ex-Factory</v>
          </cell>
          <cell r="K1216" t="str">
            <v>Refer to Quotation Record by Ella Chan</v>
          </cell>
        </row>
        <row r="1217">
          <cell r="A1217">
            <v>1210</v>
          </cell>
          <cell r="B1217" t="str">
            <v>P12MY34401ZH-R0250</v>
          </cell>
          <cell r="C1217" t="str">
            <v>B703-01-02</v>
          </cell>
          <cell r="D1217">
            <v>0.93</v>
          </cell>
          <cell r="E1217" t="str">
            <v>SW Box</v>
          </cell>
          <cell r="I1217" t="str">
            <v>15 days at monthly satement</v>
          </cell>
          <cell r="J1217" t="str">
            <v>Ex-Factory</v>
          </cell>
          <cell r="K1217" t="str">
            <v>Refer to Quotation Record by Ella Chan</v>
          </cell>
        </row>
        <row r="1218">
          <cell r="A1218">
            <v>1211</v>
          </cell>
          <cell r="B1218" t="str">
            <v>P12MY3440ZH</v>
          </cell>
          <cell r="C1218" t="str">
            <v>B703-01-01</v>
          </cell>
          <cell r="D1218">
            <v>0.93</v>
          </cell>
          <cell r="E1218" t="str">
            <v>SW Box</v>
          </cell>
          <cell r="I1218" t="str">
            <v>15 days at monthly satement</v>
          </cell>
          <cell r="J1218" t="str">
            <v>Ex-Factory</v>
          </cell>
          <cell r="K1218" t="str">
            <v>Refer to Quotation Record by Ella Chan</v>
          </cell>
        </row>
        <row r="1219">
          <cell r="A1219">
            <v>1212</v>
          </cell>
          <cell r="B1219" t="str">
            <v>P12MY3501ZH-SM069</v>
          </cell>
          <cell r="C1219" t="str">
            <v>PE-1310</v>
          </cell>
          <cell r="D1219">
            <v>1</v>
          </cell>
          <cell r="E1219" t="str">
            <v>Kesho Panel</v>
          </cell>
          <cell r="I1219" t="str">
            <v>15 days at monthly satement</v>
          </cell>
          <cell r="J1219" t="str">
            <v>Ex-Factory</v>
          </cell>
          <cell r="K1219" t="str">
            <v>Refer to Quotation Record by Ella Chan</v>
          </cell>
        </row>
        <row r="1220">
          <cell r="A1220">
            <v>1213</v>
          </cell>
          <cell r="B1220" t="str">
            <v>P12MY8951ZH</v>
          </cell>
          <cell r="C1220" t="str">
            <v>PF-764A</v>
          </cell>
          <cell r="D1220">
            <v>0.15</v>
          </cell>
          <cell r="E1220" t="str">
            <v>Inst.Book &amp; Sheet</v>
          </cell>
          <cell r="I1220" t="str">
            <v>15 days at monthly satement</v>
          </cell>
          <cell r="J1220" t="str">
            <v>Ex-Factory</v>
          </cell>
          <cell r="K1220" t="str">
            <v>Refer to Quotation Record by Ella Chan</v>
          </cell>
        </row>
        <row r="1221">
          <cell r="A1221">
            <v>1214</v>
          </cell>
          <cell r="B1221" t="str">
            <v>P12TY0050BH-N0566</v>
          </cell>
          <cell r="C1221" t="str">
            <v>PE-1429C</v>
          </cell>
          <cell r="D1221">
            <v>0.2</v>
          </cell>
          <cell r="E1221" t="str">
            <v>Name Plate</v>
          </cell>
          <cell r="I1221" t="str">
            <v>15 days at monthly satement</v>
          </cell>
          <cell r="J1221" t="str">
            <v>Ex-Factory</v>
          </cell>
          <cell r="K1221" t="str">
            <v>Refer to Quotation Record by Ella Chan</v>
          </cell>
        </row>
        <row r="1222">
          <cell r="A1222">
            <v>1215</v>
          </cell>
          <cell r="B1222" t="str">
            <v>P12TY0125ZH-N0571</v>
          </cell>
          <cell r="C1222" t="str">
            <v>S703C18-Y26</v>
          </cell>
          <cell r="D1222">
            <v>2.8</v>
          </cell>
          <cell r="E1222" t="str">
            <v>Case B Ass</v>
          </cell>
          <cell r="I1222" t="str">
            <v>15 days at monthly satement</v>
          </cell>
          <cell r="J1222" t="str">
            <v>Ex-Factory</v>
          </cell>
          <cell r="K1222" t="str">
            <v>Refer to Quotation Record by Ella Chan</v>
          </cell>
        </row>
        <row r="1223">
          <cell r="A1223">
            <v>1216</v>
          </cell>
          <cell r="B1223" t="str">
            <v>P12TY3295ZH-B0372</v>
          </cell>
          <cell r="C1223" t="str">
            <v>S703C18-Y22</v>
          </cell>
          <cell r="D1223">
            <v>1.68</v>
          </cell>
          <cell r="E1223" t="str">
            <v>Front Grill Toso</v>
          </cell>
          <cell r="I1223" t="str">
            <v>15 days at monthly satement</v>
          </cell>
          <cell r="J1223" t="str">
            <v>Ex-Factory</v>
          </cell>
          <cell r="K1223" t="str">
            <v>Refer to Quotation Record by Ella Chan</v>
          </cell>
        </row>
        <row r="1224">
          <cell r="A1224">
            <v>1217</v>
          </cell>
          <cell r="B1224" t="str">
            <v>P12TY3295ZH-M0149</v>
          </cell>
          <cell r="C1224" t="str">
            <v>S70318-Y22</v>
          </cell>
          <cell r="D1224">
            <v>1.68</v>
          </cell>
          <cell r="E1224" t="str">
            <v>Front Grill Toso</v>
          </cell>
          <cell r="I1224" t="str">
            <v>15 days at monthly satement</v>
          </cell>
          <cell r="J1224" t="str">
            <v>Ex-Factory</v>
          </cell>
          <cell r="K1224" t="str">
            <v>Refer to Quotation Record by Ella Chan</v>
          </cell>
        </row>
        <row r="1225">
          <cell r="A1225">
            <v>1218</v>
          </cell>
          <cell r="B1225" t="str">
            <v>P12TY3400ZH-N0571</v>
          </cell>
          <cell r="C1225" t="str">
            <v>B703-01A-01</v>
          </cell>
          <cell r="D1225">
            <v>0.93</v>
          </cell>
          <cell r="E1225" t="str">
            <v>SW Box C</v>
          </cell>
          <cell r="I1225" t="str">
            <v>15 days at monthly satement</v>
          </cell>
          <cell r="J1225" t="str">
            <v>Ex-Factory</v>
          </cell>
          <cell r="K1225" t="str">
            <v>Refer to Quotation Record by Ella Chan</v>
          </cell>
        </row>
        <row r="1226">
          <cell r="A1226">
            <v>1219</v>
          </cell>
          <cell r="B1226" t="str">
            <v>P12TY3501AH-SM069</v>
          </cell>
          <cell r="C1226" t="str">
            <v>PE-1421</v>
          </cell>
          <cell r="D1226">
            <v>0.78</v>
          </cell>
          <cell r="E1226" t="str">
            <v>Kesho Panel</v>
          </cell>
          <cell r="I1226" t="str">
            <v>15 days at monthly satement</v>
          </cell>
          <cell r="J1226" t="str">
            <v>Ex-Factory</v>
          </cell>
          <cell r="K1226" t="str">
            <v>Refer to Quotation Record by Ella Chan</v>
          </cell>
        </row>
        <row r="1227">
          <cell r="A1227">
            <v>1220</v>
          </cell>
          <cell r="B1227" t="str">
            <v>P12TY3501ZH-SM071</v>
          </cell>
          <cell r="C1227" t="str">
            <v>PE-1422</v>
          </cell>
          <cell r="D1227">
            <v>1</v>
          </cell>
          <cell r="E1227" t="str">
            <v>Kesho Panel</v>
          </cell>
          <cell r="I1227" t="str">
            <v>15 days at monthly satement</v>
          </cell>
          <cell r="J1227" t="str">
            <v>Ex-Factory</v>
          </cell>
          <cell r="K1227" t="str">
            <v>Refer to Quotation Record by Ella Chan</v>
          </cell>
        </row>
        <row r="1228">
          <cell r="A1228">
            <v>1221</v>
          </cell>
          <cell r="B1228" t="str">
            <v>P12TY8951ZH</v>
          </cell>
          <cell r="C1228" t="str">
            <v>PF-792</v>
          </cell>
          <cell r="D1228">
            <v>0.2</v>
          </cell>
          <cell r="E1228" t="str">
            <v>Instruction</v>
          </cell>
          <cell r="I1228" t="str">
            <v>15 days at monthly satement</v>
          </cell>
          <cell r="J1228" t="str">
            <v>Ex-Factory</v>
          </cell>
          <cell r="K1228" t="str">
            <v>Refer to Quotation Record by Ella Chan</v>
          </cell>
        </row>
        <row r="1229">
          <cell r="A1229">
            <v>1222</v>
          </cell>
          <cell r="B1229" t="str">
            <v>P12X60050ZH-N0566</v>
          </cell>
          <cell r="C1229" t="str">
            <v>PE-1377</v>
          </cell>
          <cell r="D1229">
            <v>0.2</v>
          </cell>
          <cell r="E1229" t="str">
            <v>Name Plate</v>
          </cell>
          <cell r="I1229" t="str">
            <v>15 days at monthly satement</v>
          </cell>
          <cell r="J1229" t="str">
            <v>Ex-Factory</v>
          </cell>
          <cell r="K1229" t="str">
            <v>Refer to Quotation Record by Ella Chan</v>
          </cell>
        </row>
        <row r="1230">
          <cell r="A1230">
            <v>1223</v>
          </cell>
          <cell r="B1230" t="str">
            <v>P12X60130ZH-N0566</v>
          </cell>
          <cell r="C1230" t="str">
            <v>B704-13-03</v>
          </cell>
          <cell r="D1230">
            <v>0.21</v>
          </cell>
          <cell r="E1230" t="str">
            <v>Handle</v>
          </cell>
          <cell r="I1230" t="str">
            <v>15 days at monthly satement</v>
          </cell>
          <cell r="J1230" t="str">
            <v>Ex-Factory</v>
          </cell>
          <cell r="K1230" t="str">
            <v>Refer to Quotation Record by Ella Chan</v>
          </cell>
        </row>
        <row r="1231">
          <cell r="A1231">
            <v>1224</v>
          </cell>
          <cell r="B1231" t="str">
            <v>P12X63295ZH-V0062</v>
          </cell>
          <cell r="C1231" t="str">
            <v>S704B18-Y22</v>
          </cell>
          <cell r="D1231">
            <v>2.7</v>
          </cell>
          <cell r="E1231" t="str">
            <v>Front Grill Toso</v>
          </cell>
          <cell r="I1231" t="str">
            <v>15 days at monthly satement</v>
          </cell>
          <cell r="J1231" t="str">
            <v>Ex-Factory</v>
          </cell>
          <cell r="K1231" t="str">
            <v>Refer to Quotation Record by Ella Chan</v>
          </cell>
        </row>
        <row r="1232">
          <cell r="A1232">
            <v>1225</v>
          </cell>
          <cell r="B1232" t="str">
            <v>P12X68951ZH</v>
          </cell>
          <cell r="C1232" t="str">
            <v>PF-780</v>
          </cell>
          <cell r="D1232">
            <v>0.25</v>
          </cell>
          <cell r="E1232" t="str">
            <v>Instruction</v>
          </cell>
          <cell r="I1232" t="str">
            <v>15 days at monthly satement</v>
          </cell>
          <cell r="J1232" t="str">
            <v>Ex-Factory</v>
          </cell>
          <cell r="K1232" t="str">
            <v>Refer to Quotation Record by Ella Chan</v>
          </cell>
        </row>
        <row r="1233">
          <cell r="A1233">
            <v>1226</v>
          </cell>
          <cell r="B1233" t="str">
            <v>P15D70050ZH-N0598</v>
          </cell>
          <cell r="C1233" t="str">
            <v>PE-1643</v>
          </cell>
          <cell r="D1233">
            <v>0.17</v>
          </cell>
          <cell r="E1233" t="str">
            <v>Name Plate</v>
          </cell>
          <cell r="I1233" t="str">
            <v>15 days at monthly satement</v>
          </cell>
          <cell r="J1233" t="str">
            <v>Ex-Factory</v>
          </cell>
          <cell r="K1233" t="str">
            <v>Refer to Quotation Record by Ella Chan</v>
          </cell>
        </row>
        <row r="1234">
          <cell r="A1234">
            <v>1227</v>
          </cell>
          <cell r="B1234" t="str">
            <v>P15D73295ZH N0607</v>
          </cell>
          <cell r="C1234" t="str">
            <v>S738C18-Y22</v>
          </cell>
          <cell r="D1234">
            <v>4.2</v>
          </cell>
          <cell r="E1234" t="str">
            <v>Front Grill Toso</v>
          </cell>
          <cell r="I1234" t="str">
            <v>15 days at monthly satement</v>
          </cell>
          <cell r="J1234" t="str">
            <v>Ex-Factory</v>
          </cell>
          <cell r="K1234" t="str">
            <v>Refer to Quotation Record by Ella Chan</v>
          </cell>
        </row>
        <row r="1235">
          <cell r="A1235">
            <v>1228</v>
          </cell>
          <cell r="B1235" t="str">
            <v>P15D73410AH M0150</v>
          </cell>
          <cell r="C1235" t="str">
            <v>S738C18-Y42</v>
          </cell>
          <cell r="D1235">
            <v>2.7</v>
          </cell>
          <cell r="E1235" t="str">
            <v>SW Box Toso</v>
          </cell>
          <cell r="I1235" t="str">
            <v>15 days at monthly satement</v>
          </cell>
          <cell r="J1235" t="str">
            <v>Ex-Factory</v>
          </cell>
          <cell r="K1235" t="str">
            <v>Refer to Quotation Record by Ella Chan</v>
          </cell>
        </row>
        <row r="1236">
          <cell r="A1236">
            <v>1229</v>
          </cell>
          <cell r="B1236" t="str">
            <v>P15D73501AH M0150</v>
          </cell>
          <cell r="C1236" t="str">
            <v>PE-1632</v>
          </cell>
          <cell r="D1236">
            <v>3.3</v>
          </cell>
          <cell r="E1236" t="str">
            <v>Kesho Panel</v>
          </cell>
          <cell r="I1236" t="str">
            <v>15 days at monthly satement</v>
          </cell>
          <cell r="J1236" t="str">
            <v>Ex-Factory</v>
          </cell>
          <cell r="K1236" t="str">
            <v>Refer to Quotation Record by Ella Chan</v>
          </cell>
        </row>
        <row r="1237">
          <cell r="A1237">
            <v>1230</v>
          </cell>
          <cell r="B1237" t="str">
            <v>P15D78951AH</v>
          </cell>
          <cell r="C1237" t="str">
            <v>PF-824</v>
          </cell>
          <cell r="D1237">
            <v>0.25</v>
          </cell>
          <cell r="E1237" t="str">
            <v>Instruction</v>
          </cell>
          <cell r="I1237" t="str">
            <v>15 days at monthly satement</v>
          </cell>
          <cell r="J1237" t="str">
            <v>Ex-Factory</v>
          </cell>
          <cell r="K1237" t="str">
            <v>Refer to Quotation Record by Ella Chan</v>
          </cell>
        </row>
        <row r="1238">
          <cell r="A1238">
            <v>1231</v>
          </cell>
          <cell r="B1238" t="str">
            <v>P15D79000AH</v>
          </cell>
          <cell r="C1238" t="str">
            <v>PE-1636</v>
          </cell>
          <cell r="D1238">
            <v>0.1</v>
          </cell>
          <cell r="E1238" t="str">
            <v>POS Label</v>
          </cell>
          <cell r="I1238" t="str">
            <v>15 days at monthly satement</v>
          </cell>
          <cell r="J1238" t="str">
            <v>Ex-Factory</v>
          </cell>
          <cell r="K1238" t="str">
            <v>Refer to Quotation Record by Ella Chan</v>
          </cell>
        </row>
        <row r="1239">
          <cell r="A1239">
            <v>1232</v>
          </cell>
          <cell r="B1239" t="str">
            <v>P15DZ0050AH-N0598</v>
          </cell>
          <cell r="C1239" t="str">
            <v>PE-1642A</v>
          </cell>
          <cell r="D1239">
            <v>0.1</v>
          </cell>
          <cell r="E1239" t="str">
            <v>Name Plate</v>
          </cell>
          <cell r="I1239" t="str">
            <v>15 days at monthly satement</v>
          </cell>
          <cell r="J1239" t="str">
            <v>Ex-Factory</v>
          </cell>
          <cell r="K1239" t="str">
            <v>Refer to Quotation Record by Ella Chan</v>
          </cell>
        </row>
        <row r="1240">
          <cell r="A1240">
            <v>1233</v>
          </cell>
          <cell r="B1240" t="str">
            <v>P15DZ0090AH-N0566</v>
          </cell>
          <cell r="C1240" t="str">
            <v>PE-2172</v>
          </cell>
          <cell r="D1240">
            <v>0.1</v>
          </cell>
          <cell r="E1240" t="str">
            <v>Chuui Label C</v>
          </cell>
          <cell r="I1240" t="str">
            <v>15 days at monthly satement</v>
          </cell>
          <cell r="J1240" t="str">
            <v>Ex-Factory</v>
          </cell>
          <cell r="K1240" t="str">
            <v>Quotation 051006 2005-Nov-14</v>
          </cell>
        </row>
        <row r="1241">
          <cell r="A1241">
            <v>1234</v>
          </cell>
          <cell r="B1241" t="str">
            <v>P15DZ0090ZH-N0598</v>
          </cell>
          <cell r="C1241" t="str">
            <v>PE-1579</v>
          </cell>
          <cell r="D1241">
            <v>0.1</v>
          </cell>
          <cell r="E1241" t="str">
            <v>Cyuui Label C</v>
          </cell>
          <cell r="I1241" t="str">
            <v>15 days at monthly satement</v>
          </cell>
          <cell r="J1241" t="str">
            <v>Ex-Factory</v>
          </cell>
          <cell r="K1241" t="str">
            <v>Refer to Quotation Record by Ella Chan</v>
          </cell>
        </row>
        <row r="1242">
          <cell r="A1242">
            <v>1235</v>
          </cell>
          <cell r="B1242" t="str">
            <v>P15DZ0110CH-N0566</v>
          </cell>
          <cell r="C1242" t="str">
            <v>B739-01-02</v>
          </cell>
          <cell r="D1242">
            <v>2.96</v>
          </cell>
          <cell r="E1242" t="str">
            <v>Case A</v>
          </cell>
          <cell r="I1242" t="str">
            <v>15 days at monthly satement</v>
          </cell>
          <cell r="J1242" t="str">
            <v>Ex-Factory</v>
          </cell>
          <cell r="K1242" t="str">
            <v>Quotation 051006 2005-Nov-14</v>
          </cell>
        </row>
        <row r="1243">
          <cell r="A1243">
            <v>1236</v>
          </cell>
          <cell r="B1243" t="str">
            <v>P15DZ0110DH-N0598</v>
          </cell>
          <cell r="C1243" t="str">
            <v>B739-01-01</v>
          </cell>
          <cell r="D1243">
            <v>2.96</v>
          </cell>
          <cell r="E1243" t="str">
            <v>Case A</v>
          </cell>
          <cell r="I1243" t="str">
            <v>15 days at monthly satement</v>
          </cell>
          <cell r="J1243" t="str">
            <v>Ex-Factory</v>
          </cell>
          <cell r="K1243" t="str">
            <v>Refer to Quotation Record by Ella Chan</v>
          </cell>
        </row>
        <row r="1244">
          <cell r="A1244">
            <v>1237</v>
          </cell>
          <cell r="B1244" t="str">
            <v>P15DZ0120EH-N0566</v>
          </cell>
          <cell r="C1244" t="str">
            <v>B739-02-02</v>
          </cell>
          <cell r="D1244">
            <v>3.25</v>
          </cell>
          <cell r="E1244" t="str">
            <v>Case B</v>
          </cell>
          <cell r="I1244" t="str">
            <v>15 days at monthly satement</v>
          </cell>
          <cell r="J1244" t="str">
            <v>Ex-Factory</v>
          </cell>
          <cell r="K1244" t="str">
            <v>Refer to Quotation Record by Ella Chan</v>
          </cell>
        </row>
        <row r="1245">
          <cell r="A1245">
            <v>1238</v>
          </cell>
          <cell r="B1245" t="str">
            <v>P15DZ0120DH-N0598</v>
          </cell>
          <cell r="C1245" t="str">
            <v>B739-02-01</v>
          </cell>
          <cell r="D1245">
            <v>3.25</v>
          </cell>
          <cell r="E1245" t="str">
            <v>Case B</v>
          </cell>
          <cell r="I1245" t="str">
            <v>15 days at monthly satement</v>
          </cell>
          <cell r="J1245" t="str">
            <v>Ex-Factory</v>
          </cell>
          <cell r="K1245" t="str">
            <v>Quotation 051006 2005-Nov-14</v>
          </cell>
        </row>
        <row r="1246">
          <cell r="A1246">
            <v>1239</v>
          </cell>
          <cell r="B1246" t="str">
            <v>P15DZ0129BH-N0999</v>
          </cell>
          <cell r="C1246" t="str">
            <v>B739-03-01</v>
          </cell>
          <cell r="D1246">
            <v>2.35</v>
          </cell>
          <cell r="E1246" t="str">
            <v>Lead Cover</v>
          </cell>
          <cell r="I1246" t="str">
            <v>15 days at monthly satement</v>
          </cell>
          <cell r="J1246" t="str">
            <v>Ex-Factory</v>
          </cell>
          <cell r="K1246" t="str">
            <v>Refer to Quotation Record by Ella Chan</v>
          </cell>
        </row>
        <row r="1247">
          <cell r="A1247">
            <v>1240</v>
          </cell>
          <cell r="B1247" t="str">
            <v>P15DZ0130AH-N0598</v>
          </cell>
          <cell r="C1247" t="str">
            <v>B739-04-01</v>
          </cell>
          <cell r="D1247">
            <v>0.37</v>
          </cell>
          <cell r="E1247" t="str">
            <v>Handle</v>
          </cell>
          <cell r="I1247" t="str">
            <v>15 days at monthly satement</v>
          </cell>
          <cell r="J1247" t="str">
            <v>Ex-Factory</v>
          </cell>
          <cell r="K1247" t="str">
            <v>Quotation 051006 2005-Nov-14</v>
          </cell>
        </row>
        <row r="1248">
          <cell r="A1248">
            <v>1241</v>
          </cell>
          <cell r="B1248" t="str">
            <v>P15DZ0130BHY-N0566</v>
          </cell>
          <cell r="C1248" t="str">
            <v>B739-04-03</v>
          </cell>
          <cell r="D1248">
            <v>0.37</v>
          </cell>
          <cell r="E1248" t="str">
            <v>Handle</v>
          </cell>
          <cell r="I1248" t="str">
            <v>15 days at monthly satement</v>
          </cell>
          <cell r="J1248" t="str">
            <v>Ex-Factory</v>
          </cell>
          <cell r="K1248" t="str">
            <v>Refer to Quotation Record by Ella Chan</v>
          </cell>
        </row>
        <row r="1249">
          <cell r="A1249">
            <v>1242</v>
          </cell>
          <cell r="B1249" t="str">
            <v>P15DZ0258ZH</v>
          </cell>
          <cell r="C1249" t="str">
            <v>B739-13-01</v>
          </cell>
          <cell r="D1249">
            <v>0.21</v>
          </cell>
          <cell r="E1249" t="str">
            <v>HV Cover</v>
          </cell>
          <cell r="I1249" t="str">
            <v>15 days at monthly satement</v>
          </cell>
          <cell r="J1249" t="str">
            <v>Ex-Factory</v>
          </cell>
          <cell r="K1249" t="str">
            <v>Refer to Quotation Record by Ella Chan</v>
          </cell>
        </row>
        <row r="1250">
          <cell r="A1250">
            <v>1243</v>
          </cell>
          <cell r="B1250" t="str">
            <v>P15DZ0259ZH</v>
          </cell>
          <cell r="C1250" t="str">
            <v>B739-14-01</v>
          </cell>
          <cell r="D1250">
            <v>0.31</v>
          </cell>
          <cell r="E1250" t="str">
            <v>Kairo Cover</v>
          </cell>
          <cell r="I1250" t="str">
            <v>15 days at monthly satement</v>
          </cell>
          <cell r="J1250" t="str">
            <v>Ex-Factory</v>
          </cell>
          <cell r="K1250" t="str">
            <v>Refer to Quotation Record by Ella Chan</v>
          </cell>
        </row>
        <row r="1251">
          <cell r="A1251">
            <v>1244</v>
          </cell>
          <cell r="B1251" t="str">
            <v>P15DZ0390AH</v>
          </cell>
          <cell r="C1251" t="str">
            <v>CD-470</v>
          </cell>
          <cell r="D1251">
            <v>1.7</v>
          </cell>
          <cell r="E1251" t="str">
            <v>Condenser Ass</v>
          </cell>
          <cell r="I1251" t="str">
            <v>15 days at monthly satement</v>
          </cell>
          <cell r="J1251" t="str">
            <v>Ex-Factory</v>
          </cell>
          <cell r="K1251" t="str">
            <v>Refer to Quotation Record by Ella Chan</v>
          </cell>
        </row>
        <row r="1252">
          <cell r="A1252">
            <v>1245</v>
          </cell>
          <cell r="B1252" t="str">
            <v>P15DZ0660AH</v>
          </cell>
          <cell r="C1252" t="str">
            <v>PFB-208</v>
          </cell>
          <cell r="D1252">
            <v>0.15</v>
          </cell>
          <cell r="E1252" t="str">
            <v>Notice</v>
          </cell>
          <cell r="I1252" t="str">
            <v>15 days at monthly satement</v>
          </cell>
          <cell r="J1252" t="str">
            <v>Ex-Factory</v>
          </cell>
          <cell r="K1252" t="str">
            <v>Refer to Quotation Record by Ella Chan</v>
          </cell>
        </row>
        <row r="1253">
          <cell r="A1253">
            <v>1246</v>
          </cell>
          <cell r="B1253" t="str">
            <v>P15DZ1200BH-N0360</v>
          </cell>
          <cell r="C1253" t="str">
            <v>MH-027</v>
          </cell>
          <cell r="D1253">
            <v>1</v>
          </cell>
          <cell r="E1253" t="str">
            <v>Cord Ass</v>
          </cell>
          <cell r="I1253" t="str">
            <v>15 days at monthly satement</v>
          </cell>
          <cell r="J1253" t="str">
            <v>Ex-Factory</v>
          </cell>
          <cell r="K1253" t="str">
            <v>Refer to Quotation Record by Ella Chan</v>
          </cell>
        </row>
        <row r="1254">
          <cell r="A1254">
            <v>1247</v>
          </cell>
          <cell r="B1254" t="str">
            <v>P15DZ2000ZH-Natur</v>
          </cell>
          <cell r="C1254" t="str">
            <v>S73918-Y14</v>
          </cell>
          <cell r="D1254">
            <v>1.1000000000000001</v>
          </cell>
          <cell r="E1254" t="str">
            <v>Blade</v>
          </cell>
          <cell r="I1254" t="str">
            <v>15 days at monthly satement</v>
          </cell>
          <cell r="J1254" t="str">
            <v>Ex-Factory</v>
          </cell>
          <cell r="K1254" t="str">
            <v>Refer to Quotation Record by Ella Chan</v>
          </cell>
        </row>
        <row r="1255">
          <cell r="A1255">
            <v>1248</v>
          </cell>
          <cell r="B1255" t="str">
            <v>P15DZ2300HC</v>
          </cell>
          <cell r="C1255" t="str">
            <v>CL-307</v>
          </cell>
          <cell r="D1255">
            <v>7.2</v>
          </cell>
          <cell r="E1255" t="str">
            <v>Motor Ass</v>
          </cell>
          <cell r="I1255" t="str">
            <v>15 days at monthly satement</v>
          </cell>
          <cell r="J1255" t="str">
            <v>Ex-Factory</v>
          </cell>
          <cell r="K1255" t="str">
            <v>Refer to Quotation Record by Ella Chan</v>
          </cell>
        </row>
        <row r="1256">
          <cell r="A1256">
            <v>1249</v>
          </cell>
          <cell r="B1256" t="str">
            <v>P15DZ3295ZH-N0607</v>
          </cell>
          <cell r="C1256" t="str">
            <v>S73918-Y22</v>
          </cell>
          <cell r="D1256">
            <v>3.1</v>
          </cell>
          <cell r="E1256" t="str">
            <v>Front Grill Toso</v>
          </cell>
          <cell r="I1256" t="str">
            <v>15 days at monthly satement</v>
          </cell>
          <cell r="J1256" t="str">
            <v>Ex-Factory</v>
          </cell>
          <cell r="K1256" t="str">
            <v>Refer to Quotation Record by Ella Chan</v>
          </cell>
        </row>
        <row r="1257">
          <cell r="A1257">
            <v>1250</v>
          </cell>
          <cell r="B1257" t="str">
            <v>P15DZ3401CH-N0566</v>
          </cell>
          <cell r="C1257" t="str">
            <v>B739-07-02</v>
          </cell>
          <cell r="D1257">
            <v>1</v>
          </cell>
          <cell r="E1257" t="str">
            <v>Switch Box</v>
          </cell>
          <cell r="H1257">
            <v>39751</v>
          </cell>
          <cell r="I1257" t="str">
            <v>15 days at monthly satement</v>
          </cell>
          <cell r="J1257" t="str">
            <v>Ex-Factory</v>
          </cell>
          <cell r="K1257" t="str">
            <v>15-06/16 PESHK-S/080080S</v>
          </cell>
        </row>
        <row r="1258">
          <cell r="A1258">
            <v>1251</v>
          </cell>
          <cell r="B1258" t="str">
            <v>P15DZ3401ZH-N0598</v>
          </cell>
          <cell r="C1258" t="str">
            <v>B739-07-01</v>
          </cell>
          <cell r="D1258">
            <v>1.05</v>
          </cell>
          <cell r="E1258" t="str">
            <v>Switch Box</v>
          </cell>
          <cell r="I1258" t="str">
            <v>15 days at monthly satement</v>
          </cell>
          <cell r="J1258" t="str">
            <v>Ex-Factory</v>
          </cell>
          <cell r="K1258" t="str">
            <v>Quotation 051006 2005-Nov-14</v>
          </cell>
        </row>
        <row r="1259">
          <cell r="A1259">
            <v>1252</v>
          </cell>
          <cell r="B1259" t="str">
            <v>P15DZ3440ZH-N0566</v>
          </cell>
          <cell r="C1259" t="str">
            <v>B739-08-01</v>
          </cell>
          <cell r="D1259">
            <v>0.98</v>
          </cell>
          <cell r="E1259" t="str">
            <v>Sw Holder</v>
          </cell>
          <cell r="I1259" t="str">
            <v>15 days at monthly satement</v>
          </cell>
          <cell r="J1259" t="str">
            <v>Ex-Factory</v>
          </cell>
          <cell r="K1259" t="str">
            <v>Refer to Quotation Record by Ella Chan</v>
          </cell>
        </row>
        <row r="1260">
          <cell r="A1260">
            <v>1253</v>
          </cell>
          <cell r="B1260" t="str">
            <v>P15DZ3460AH-Y0090</v>
          </cell>
          <cell r="C1260" t="str">
            <v>B739-09-02</v>
          </cell>
          <cell r="D1260">
            <v>0.1</v>
          </cell>
          <cell r="E1260" t="str">
            <v>Button A</v>
          </cell>
          <cell r="I1260" t="str">
            <v>15 days at monthly satement</v>
          </cell>
          <cell r="J1260" t="str">
            <v>Ex-Factory</v>
          </cell>
          <cell r="K1260" t="str">
            <v>Quotation 051006 2005-Nov-14</v>
          </cell>
        </row>
        <row r="1261">
          <cell r="A1261">
            <v>1254</v>
          </cell>
          <cell r="B1261" t="str">
            <v>P15DZ3460ZH-Y0085</v>
          </cell>
          <cell r="C1261" t="str">
            <v>B739-09-01</v>
          </cell>
          <cell r="D1261">
            <v>0.1</v>
          </cell>
          <cell r="E1261" t="str">
            <v>Button A</v>
          </cell>
          <cell r="I1261" t="str">
            <v>15 days at monthly satement</v>
          </cell>
          <cell r="J1261" t="str">
            <v>Ex-Factory</v>
          </cell>
          <cell r="K1261" t="str">
            <v>Refer to Quotation Record by Ella Chan</v>
          </cell>
        </row>
        <row r="1262">
          <cell r="A1262">
            <v>1255</v>
          </cell>
          <cell r="B1262" t="str">
            <v>P15DZ3466ZH-M0134</v>
          </cell>
          <cell r="C1262" t="str">
            <v>B739-10-01</v>
          </cell>
          <cell r="D1262">
            <v>0.17</v>
          </cell>
          <cell r="E1262" t="str">
            <v>Button B</v>
          </cell>
          <cell r="I1262" t="str">
            <v>15 days at monthly satement</v>
          </cell>
          <cell r="J1262" t="str">
            <v>Ex-Factory</v>
          </cell>
          <cell r="K1262" t="str">
            <v>Refer to Quotation Record by Ella Chan</v>
          </cell>
        </row>
        <row r="1263">
          <cell r="A1263">
            <v>1256</v>
          </cell>
          <cell r="B1263" t="str">
            <v>P15DZ3467AH-M0134</v>
          </cell>
          <cell r="C1263" t="str">
            <v>B739-11-01</v>
          </cell>
          <cell r="D1263">
            <v>0.17</v>
          </cell>
          <cell r="E1263" t="str">
            <v>Button C</v>
          </cell>
          <cell r="I1263" t="str">
            <v>15 days at monthly satement</v>
          </cell>
          <cell r="J1263" t="str">
            <v>Ex-Factory</v>
          </cell>
          <cell r="K1263" t="str">
            <v>Refer to Quotation Record by Ella Chan</v>
          </cell>
        </row>
        <row r="1264">
          <cell r="A1264">
            <v>1257</v>
          </cell>
          <cell r="B1264" t="str">
            <v>P15DZ3500AH-G0270</v>
          </cell>
          <cell r="C1264" t="str">
            <v>S73918-Y23</v>
          </cell>
          <cell r="D1264">
            <v>0.79</v>
          </cell>
          <cell r="E1264" t="str">
            <v>SW Panel Ass</v>
          </cell>
          <cell r="I1264" t="str">
            <v>15 days at monthly satement</v>
          </cell>
          <cell r="J1264" t="str">
            <v>Ex-Factory</v>
          </cell>
          <cell r="K1264" t="str">
            <v>Refer to Quotation Record by Ella Chan</v>
          </cell>
        </row>
        <row r="1265">
          <cell r="A1265">
            <v>1258</v>
          </cell>
          <cell r="B1265" t="str">
            <v>P15DZ3500ZH-N0608</v>
          </cell>
          <cell r="C1265" t="str">
            <v>S739A18-Y23</v>
          </cell>
          <cell r="D1265">
            <v>0.79</v>
          </cell>
          <cell r="E1265" t="str">
            <v>SW Panel Ass</v>
          </cell>
          <cell r="I1265" t="str">
            <v>15 days at monthly satement</v>
          </cell>
          <cell r="J1265" t="str">
            <v>Ex-Factory</v>
          </cell>
          <cell r="K1265" t="str">
            <v>Refer to Quotation Record by Ella Chan</v>
          </cell>
        </row>
        <row r="1266">
          <cell r="A1266">
            <v>1259</v>
          </cell>
          <cell r="B1266" t="str">
            <v>P15DZ4180ZH</v>
          </cell>
          <cell r="C1266" t="str">
            <v>S739-18-08</v>
          </cell>
          <cell r="D1266">
            <v>7</v>
          </cell>
          <cell r="E1266" t="str">
            <v>Filter Ass</v>
          </cell>
          <cell r="I1266" t="str">
            <v>15 days at monthly satement</v>
          </cell>
          <cell r="J1266" t="str">
            <v>Ex-Factory</v>
          </cell>
          <cell r="K1266" t="str">
            <v>Refer to Quotation Record by Ella Chan</v>
          </cell>
        </row>
        <row r="1267">
          <cell r="A1267">
            <v>1260</v>
          </cell>
          <cell r="B1267" t="str">
            <v>P15DZ8001ZH-G</v>
          </cell>
          <cell r="C1267" t="str">
            <v>PH-1024</v>
          </cell>
          <cell r="D1267">
            <v>0.95</v>
          </cell>
          <cell r="E1267" t="str">
            <v>Case</v>
          </cell>
          <cell r="I1267" t="str">
            <v>15 days at monthly satement</v>
          </cell>
          <cell r="J1267" t="str">
            <v>Ex-Factory</v>
          </cell>
          <cell r="K1267" t="str">
            <v>Refer to Quotation Record by Ella Chan</v>
          </cell>
        </row>
        <row r="1268">
          <cell r="A1268">
            <v>1261</v>
          </cell>
          <cell r="B1268" t="str">
            <v>P15DZ8001ZH-W</v>
          </cell>
          <cell r="C1268" t="str">
            <v>PH-1025</v>
          </cell>
          <cell r="D1268">
            <v>0.95</v>
          </cell>
          <cell r="E1268" t="str">
            <v>Case</v>
          </cell>
          <cell r="I1268" t="str">
            <v>15 days at monthly satement</v>
          </cell>
          <cell r="J1268" t="str">
            <v>Ex-Factory</v>
          </cell>
          <cell r="K1268" t="str">
            <v>Refer to Quotation Record by Ella Chan</v>
          </cell>
        </row>
        <row r="1269">
          <cell r="A1269">
            <v>1262</v>
          </cell>
          <cell r="B1269" t="str">
            <v>P15DZ8003ZH</v>
          </cell>
          <cell r="C1269" t="str">
            <v>PK-133</v>
          </cell>
          <cell r="D1269">
            <v>0.24</v>
          </cell>
          <cell r="E1269" t="str">
            <v>Pack B</v>
          </cell>
          <cell r="H1269">
            <v>39671</v>
          </cell>
          <cell r="I1269" t="str">
            <v>15 days at monthly satement</v>
          </cell>
          <cell r="J1269" t="str">
            <v>Ex-Factory</v>
          </cell>
          <cell r="K1269" t="str">
            <v>15-06/16 PESHK-S/080066</v>
          </cell>
        </row>
        <row r="1270">
          <cell r="A1270">
            <v>1263</v>
          </cell>
          <cell r="B1270" t="str">
            <v>P15DZ8951CH</v>
          </cell>
          <cell r="C1270" t="str">
            <v>PF-822A</v>
          </cell>
          <cell r="D1270">
            <v>0.25</v>
          </cell>
          <cell r="E1270" t="str">
            <v>Instruction</v>
          </cell>
          <cell r="I1270" t="str">
            <v>15 days at monthly satement</v>
          </cell>
          <cell r="J1270" t="str">
            <v>Ex-Factory</v>
          </cell>
          <cell r="K1270" t="str">
            <v>Refer to Quotation Record by Ella Chan</v>
          </cell>
        </row>
        <row r="1271">
          <cell r="A1271">
            <v>1264</v>
          </cell>
          <cell r="B1271" t="str">
            <v>P15MZ0050AH-N0598</v>
          </cell>
          <cell r="C1271" t="str">
            <v>PE-1641A</v>
          </cell>
          <cell r="D1271">
            <v>0.17</v>
          </cell>
          <cell r="E1271" t="str">
            <v>Name Plate</v>
          </cell>
          <cell r="I1271" t="str">
            <v>15 days at monthly satement</v>
          </cell>
          <cell r="J1271" t="str">
            <v>Ex-Factory</v>
          </cell>
          <cell r="K1271" t="str">
            <v>Refer to Quotation Record by Ella Chan</v>
          </cell>
        </row>
        <row r="1272">
          <cell r="A1272">
            <v>1265</v>
          </cell>
          <cell r="B1272" t="str">
            <v>P15MZ3295ZH-M0150</v>
          </cell>
          <cell r="C1272" t="str">
            <v>S73818-Y22</v>
          </cell>
          <cell r="D1272">
            <v>4.7</v>
          </cell>
          <cell r="E1272" t="str">
            <v>Front Grill Toso</v>
          </cell>
          <cell r="I1272" t="str">
            <v>15 days at monthly satement</v>
          </cell>
          <cell r="J1272" t="str">
            <v>Ex-Factory</v>
          </cell>
          <cell r="K1272" t="str">
            <v>Refer to Quotation Record by Ella Chan</v>
          </cell>
        </row>
        <row r="1273">
          <cell r="A1273">
            <v>1266</v>
          </cell>
          <cell r="B1273" t="str">
            <v>P15MZ3401BH N0566</v>
          </cell>
          <cell r="C1273" t="str">
            <v>B738-01-04</v>
          </cell>
          <cell r="D1273">
            <v>2.67</v>
          </cell>
          <cell r="E1273" t="str">
            <v>SW BOX</v>
          </cell>
          <cell r="I1273" t="str">
            <v>15 days at monthly satement</v>
          </cell>
          <cell r="J1273" t="str">
            <v>Ex-Factory</v>
          </cell>
          <cell r="K1273" t="str">
            <v>Quotation 060911 2006-9-14</v>
          </cell>
        </row>
        <row r="1274">
          <cell r="A1274">
            <v>1267</v>
          </cell>
          <cell r="B1274" t="str">
            <v>P15MZ3401BH N0639</v>
          </cell>
          <cell r="C1274" t="str">
            <v>B738-01-03</v>
          </cell>
          <cell r="D1274">
            <v>2.73</v>
          </cell>
          <cell r="E1274" t="str">
            <v>SW BOX</v>
          </cell>
          <cell r="I1274" t="str">
            <v>15 days at monthly satement</v>
          </cell>
          <cell r="J1274" t="str">
            <v>Ex-Factory</v>
          </cell>
          <cell r="K1274" t="str">
            <v>Quotation 060911 2006-9-14</v>
          </cell>
        </row>
        <row r="1275">
          <cell r="A1275">
            <v>1268</v>
          </cell>
          <cell r="B1275" t="str">
            <v>P15MZ3401ZH-N0609</v>
          </cell>
          <cell r="C1275" t="str">
            <v>B738-01-01</v>
          </cell>
          <cell r="D1275">
            <v>1.6</v>
          </cell>
          <cell r="E1275" t="str">
            <v>SW Box</v>
          </cell>
          <cell r="I1275" t="str">
            <v>15 days at monthly satement</v>
          </cell>
          <cell r="J1275" t="str">
            <v>Ex-Factory</v>
          </cell>
          <cell r="K1275" t="str">
            <v>Refer to Quotation Record by Ella Chan</v>
          </cell>
        </row>
        <row r="1276">
          <cell r="A1276">
            <v>1269</v>
          </cell>
          <cell r="B1276" t="str">
            <v>P15MZ3501BH-N0609</v>
          </cell>
          <cell r="C1276" t="str">
            <v>PE-1600</v>
          </cell>
          <cell r="D1276">
            <v>1.4</v>
          </cell>
          <cell r="E1276" t="str">
            <v>Kesho Panel</v>
          </cell>
          <cell r="I1276" t="str">
            <v>15 days at monthly satement</v>
          </cell>
          <cell r="J1276" t="str">
            <v>Ex-Factory</v>
          </cell>
          <cell r="K1276" t="str">
            <v>Refer to Quotation Record by Ella Chan</v>
          </cell>
        </row>
        <row r="1277">
          <cell r="A1277">
            <v>1270</v>
          </cell>
          <cell r="B1277" t="str">
            <v>P15MZ8001ZH-S</v>
          </cell>
          <cell r="C1277" t="str">
            <v>PH-1023</v>
          </cell>
          <cell r="D1277">
            <v>0.95</v>
          </cell>
          <cell r="E1277" t="str">
            <v>Case</v>
          </cell>
          <cell r="I1277" t="str">
            <v>15 days at monthly satement</v>
          </cell>
          <cell r="J1277" t="str">
            <v>Ex-Factory</v>
          </cell>
          <cell r="K1277" t="str">
            <v>Refer to Quotation Record by Ella Chan</v>
          </cell>
        </row>
        <row r="1278">
          <cell r="A1278">
            <v>1271</v>
          </cell>
          <cell r="B1278" t="str">
            <v>P15MZ8951ZH</v>
          </cell>
          <cell r="C1278" t="str">
            <v>PF-823A</v>
          </cell>
          <cell r="D1278">
            <v>0.25</v>
          </cell>
          <cell r="E1278" t="str">
            <v>Instruction</v>
          </cell>
          <cell r="I1278" t="str">
            <v>15 days at monthly satement</v>
          </cell>
          <cell r="J1278" t="str">
            <v>Ex-Factory</v>
          </cell>
          <cell r="K1278" t="str">
            <v>Refer to Quotation Record by Ella Chan</v>
          </cell>
        </row>
        <row r="1279">
          <cell r="A1279">
            <v>1272</v>
          </cell>
          <cell r="B1279" t="str">
            <v>P30SZ4170AC</v>
          </cell>
          <cell r="C1279" t="str">
            <v>S73718-Y08A</v>
          </cell>
          <cell r="D1279">
            <v>1.57</v>
          </cell>
          <cell r="E1279" t="str">
            <v>Dassyu Filter Ass</v>
          </cell>
          <cell r="I1279" t="str">
            <v>15 days at monthly satement</v>
          </cell>
          <cell r="J1279" t="str">
            <v>Ex-Factory</v>
          </cell>
          <cell r="K1279" t="str">
            <v>Refer to Quotation Record by Ella Chan</v>
          </cell>
        </row>
        <row r="1280">
          <cell r="A1280">
            <v>1273</v>
          </cell>
          <cell r="B1280" t="str">
            <v>P30TAZ0424CH</v>
          </cell>
          <cell r="C1280" t="str">
            <v>FA-048</v>
          </cell>
          <cell r="D1280">
            <v>0.3</v>
          </cell>
          <cell r="E1280" t="str">
            <v>Mounting Plate</v>
          </cell>
          <cell r="I1280" t="str">
            <v>15 days at monthly satement</v>
          </cell>
          <cell r="J1280" t="str">
            <v>Ex-Factory</v>
          </cell>
        </row>
        <row r="1281">
          <cell r="A1281">
            <v>1274</v>
          </cell>
          <cell r="B1281" t="str">
            <v>P4DMZ4180ZH</v>
          </cell>
          <cell r="C1281" t="str">
            <v>S73923-Y08B</v>
          </cell>
          <cell r="D1281">
            <v>5.95</v>
          </cell>
          <cell r="E1281" t="str">
            <v>Filter Set</v>
          </cell>
          <cell r="F1281">
            <v>500</v>
          </cell>
          <cell r="G1281" t="str">
            <v>PESGD</v>
          </cell>
          <cell r="I1281" t="str">
            <v>15 days at monthly satement</v>
          </cell>
          <cell r="J1281" t="str">
            <v>Ex-Factory</v>
          </cell>
          <cell r="K1281" t="str">
            <v>Starting from Jul, 2007; Quoted on 27, Jul. 2007</v>
          </cell>
        </row>
        <row r="1282">
          <cell r="A1282">
            <v>1275</v>
          </cell>
          <cell r="B1282" t="str">
            <v>P4MCZ4180ZH</v>
          </cell>
          <cell r="C1282" t="str">
            <v>S73819-Y08A</v>
          </cell>
          <cell r="D1282">
            <v>6.02</v>
          </cell>
          <cell r="E1282" t="str">
            <v>Filter Assy</v>
          </cell>
          <cell r="F1282">
            <v>500</v>
          </cell>
          <cell r="G1282" t="str">
            <v>PESGD</v>
          </cell>
          <cell r="I1282" t="str">
            <v>15 days at monthly satement</v>
          </cell>
          <cell r="J1282" t="str">
            <v>Ex-Factory</v>
          </cell>
          <cell r="K1282" t="str">
            <v>Starting from Jul, 2007; Quoted on 27, Jul. 2007</v>
          </cell>
        </row>
        <row r="1283">
          <cell r="A1283">
            <v>1276</v>
          </cell>
          <cell r="B1283" t="str">
            <v>P4MXZ4180ZH</v>
          </cell>
          <cell r="C1283" t="str">
            <v>S73848-Y08</v>
          </cell>
          <cell r="D1283">
            <v>6.02</v>
          </cell>
          <cell r="E1283" t="str">
            <v>Filter Assy</v>
          </cell>
          <cell r="F1283">
            <v>500</v>
          </cell>
          <cell r="G1283" t="str">
            <v>PESGD</v>
          </cell>
          <cell r="I1283" t="str">
            <v>15 days at monthly satement</v>
          </cell>
          <cell r="J1283" t="str">
            <v>Ex-Factory</v>
          </cell>
          <cell r="K1283" t="str">
            <v>Starting from Jul, 2007; Quoted on 27, Jul. 2007</v>
          </cell>
        </row>
        <row r="1284">
          <cell r="A1284">
            <v>1277</v>
          </cell>
          <cell r="B1284" t="str">
            <v>P4MXZ8001ZH</v>
          </cell>
          <cell r="C1284" t="str">
            <v>PH-1192</v>
          </cell>
          <cell r="D1284">
            <v>0.95</v>
          </cell>
          <cell r="E1284" t="str">
            <v>Carton Case</v>
          </cell>
          <cell r="I1284" t="str">
            <v>15 days at monthly satement</v>
          </cell>
          <cell r="J1284" t="str">
            <v>Ex-Factory</v>
          </cell>
        </row>
        <row r="1285">
          <cell r="A1285">
            <v>1278</v>
          </cell>
          <cell r="B1285" t="str">
            <v>P4MZ3295ZH M0150</v>
          </cell>
          <cell r="C1285" t="str">
            <v>S763848-Y22</v>
          </cell>
          <cell r="D1285">
            <v>3.5</v>
          </cell>
          <cell r="E1285" t="str">
            <v>Front Grill</v>
          </cell>
          <cell r="I1285" t="str">
            <v>15 days at monthly satement</v>
          </cell>
          <cell r="J1285" t="str">
            <v>Ex-Factory</v>
          </cell>
        </row>
        <row r="1286">
          <cell r="A1286">
            <v>1279</v>
          </cell>
          <cell r="B1286" t="str">
            <v>PDA150050ZH-N0566</v>
          </cell>
          <cell r="C1286" t="str">
            <v>PE-1983</v>
          </cell>
          <cell r="D1286">
            <v>0.1</v>
          </cell>
          <cell r="E1286" t="str">
            <v>Name Plate</v>
          </cell>
          <cell r="I1286" t="str">
            <v>15 days at monthly satement</v>
          </cell>
          <cell r="J1286" t="str">
            <v>Ex-Factory</v>
          </cell>
          <cell r="K1286" t="str">
            <v>Quotation 051006 2005-Nov-14</v>
          </cell>
        </row>
        <row r="1287">
          <cell r="A1287">
            <v>1280</v>
          </cell>
          <cell r="B1287" t="str">
            <v>PDA153295ZH-N0607</v>
          </cell>
          <cell r="C1287" t="str">
            <v>S739D18-Y22</v>
          </cell>
          <cell r="D1287">
            <v>3.5</v>
          </cell>
          <cell r="E1287" t="str">
            <v>Front Grill Toso</v>
          </cell>
          <cell r="I1287" t="str">
            <v>15 days at monthly satement</v>
          </cell>
          <cell r="J1287" t="str">
            <v>Ex-Factory</v>
          </cell>
          <cell r="K1287" t="str">
            <v>Refer to Quotation Record by Ella Chan</v>
          </cell>
        </row>
        <row r="1288">
          <cell r="A1288">
            <v>1281</v>
          </cell>
          <cell r="B1288" t="str">
            <v>PDA153500AH-G0270</v>
          </cell>
          <cell r="C1288" t="str">
            <v>S739D18-Y23</v>
          </cell>
          <cell r="D1288">
            <v>0.25</v>
          </cell>
          <cell r="E1288" t="str">
            <v>SW Panel Ass</v>
          </cell>
          <cell r="I1288" t="str">
            <v>15 days at monthly satement</v>
          </cell>
          <cell r="J1288" t="str">
            <v>Ex-Factory</v>
          </cell>
          <cell r="K1288" t="str">
            <v>Refer to Quotation Record by Ella Chan</v>
          </cell>
        </row>
        <row r="1289">
          <cell r="A1289">
            <v>1282</v>
          </cell>
          <cell r="B1289" t="str">
            <v>PDA153500AH-M0181</v>
          </cell>
          <cell r="C1289" t="str">
            <v>S739E18-Y23</v>
          </cell>
          <cell r="D1289">
            <v>0.25</v>
          </cell>
          <cell r="E1289" t="str">
            <v>SW Panel Ass</v>
          </cell>
          <cell r="I1289" t="str">
            <v>15 days at monthly satement</v>
          </cell>
          <cell r="J1289" t="str">
            <v>Ex-Factory</v>
          </cell>
          <cell r="K1289" t="str">
            <v>Quotation 051006 2005-Nov-14</v>
          </cell>
        </row>
        <row r="1290">
          <cell r="A1290">
            <v>1283</v>
          </cell>
          <cell r="B1290" t="str">
            <v>PDA154170ZH</v>
          </cell>
          <cell r="C1290" t="str">
            <v>S739D18-Y08C</v>
          </cell>
          <cell r="D1290">
            <v>3.8</v>
          </cell>
          <cell r="E1290" t="str">
            <v>Dassyu Filter</v>
          </cell>
          <cell r="I1290" t="str">
            <v>15 days at monthly satement</v>
          </cell>
          <cell r="J1290" t="str">
            <v>Ex-Factory</v>
          </cell>
          <cell r="K1290" t="str">
            <v>Refer to Quotation Record by Ella Chan</v>
          </cell>
        </row>
        <row r="1291">
          <cell r="A1291">
            <v>1284</v>
          </cell>
          <cell r="B1291" t="str">
            <v>PDA154181ZH</v>
          </cell>
          <cell r="C1291" t="str">
            <v>S739D18-Y08A</v>
          </cell>
          <cell r="D1291">
            <v>4.2</v>
          </cell>
          <cell r="E1291" t="str">
            <v>Syuujin Filter</v>
          </cell>
          <cell r="I1291" t="str">
            <v>15 days at monthly satement</v>
          </cell>
          <cell r="J1291" t="str">
            <v>Ex-Factory</v>
          </cell>
          <cell r="K1291" t="str">
            <v>Refer to Quotation Record by Ella Chan</v>
          </cell>
        </row>
        <row r="1292">
          <cell r="A1292">
            <v>1285</v>
          </cell>
          <cell r="B1292" t="str">
            <v>PDA158951AH</v>
          </cell>
          <cell r="C1292" t="str">
            <v>PF-899A</v>
          </cell>
          <cell r="D1292">
            <v>0.16</v>
          </cell>
          <cell r="E1292" t="str">
            <v>Torisetsu</v>
          </cell>
          <cell r="I1292" t="str">
            <v>15 days at monthly satement</v>
          </cell>
          <cell r="J1292" t="str">
            <v>Ex-Factory</v>
          </cell>
          <cell r="K1292" t="str">
            <v>Refer to Quotation Record by Ella Chan</v>
          </cell>
        </row>
        <row r="1293">
          <cell r="A1293">
            <v>1286</v>
          </cell>
          <cell r="B1293" t="str">
            <v>PDA158993ZH</v>
          </cell>
          <cell r="C1293" t="str">
            <v>PFE-183-01</v>
          </cell>
          <cell r="D1293">
            <v>0.16</v>
          </cell>
          <cell r="E1293" t="str">
            <v>GUARANTEE ENVEL.SET</v>
          </cell>
          <cell r="I1293" t="str">
            <v>15 days at monthly satement</v>
          </cell>
          <cell r="J1293" t="str">
            <v>Ex-Factory</v>
          </cell>
          <cell r="K1293" t="str">
            <v>Quotation 051006 2005-Nov-14</v>
          </cell>
        </row>
        <row r="1294">
          <cell r="A1294">
            <v>1287</v>
          </cell>
          <cell r="B1294" t="str">
            <v>PDA160050ZH-N0566</v>
          </cell>
          <cell r="C1294" t="str">
            <v>PE-2086</v>
          </cell>
          <cell r="D1294">
            <v>0.25</v>
          </cell>
          <cell r="E1294" t="str">
            <v>Name Plate</v>
          </cell>
          <cell r="I1294" t="str">
            <v>15 days at monthly satement</v>
          </cell>
          <cell r="J1294" t="str">
            <v>Ex-Factory</v>
          </cell>
          <cell r="K1294" t="str">
            <v>Qu050920R1-10 2005-Sep-28</v>
          </cell>
        </row>
        <row r="1295">
          <cell r="A1295">
            <v>1288</v>
          </cell>
          <cell r="B1295" t="str">
            <v>PDA160090ZH-N0566</v>
          </cell>
          <cell r="C1295" t="str">
            <v>PE-2137</v>
          </cell>
          <cell r="D1295">
            <v>0.3</v>
          </cell>
          <cell r="E1295" t="str">
            <v>Noticel Label A</v>
          </cell>
          <cell r="I1295" t="str">
            <v>15 days at monthly satement</v>
          </cell>
          <cell r="J1295" t="str">
            <v>Ex-Factory</v>
          </cell>
          <cell r="K1295" t="str">
            <v>Qu050920R1-10 2005-Sep-28</v>
          </cell>
        </row>
        <row r="1296">
          <cell r="A1296">
            <v>1289</v>
          </cell>
          <cell r="B1296" t="str">
            <v>PDA161200ZH-N0360</v>
          </cell>
          <cell r="C1296" t="str">
            <v>MH-038</v>
          </cell>
          <cell r="D1296">
            <v>1</v>
          </cell>
          <cell r="E1296" t="str">
            <v>Power Cord</v>
          </cell>
          <cell r="I1296" t="str">
            <v>15 days at monthly satement</v>
          </cell>
          <cell r="J1296" t="str">
            <v>Ex-Factory</v>
          </cell>
          <cell r="K1296" t="str">
            <v>Qu050920R1-10 2005-Sep-28</v>
          </cell>
        </row>
        <row r="1297">
          <cell r="A1297">
            <v>1290</v>
          </cell>
          <cell r="B1297" t="str">
            <v>PDA161300AH</v>
          </cell>
          <cell r="C1297" t="str">
            <v>B775-14-01</v>
          </cell>
          <cell r="D1297">
            <v>0.45</v>
          </cell>
          <cell r="E1297" t="str">
            <v>Insulation Sheet (A)</v>
          </cell>
          <cell r="I1297" t="str">
            <v>15 days at monthly satement</v>
          </cell>
          <cell r="J1297" t="str">
            <v>Ex-Factory</v>
          </cell>
          <cell r="K1297" t="str">
            <v>Qu050920R1-10 2005-Sep-28</v>
          </cell>
        </row>
        <row r="1298">
          <cell r="A1298">
            <v>1291</v>
          </cell>
          <cell r="B1298" t="str">
            <v>PDA161500BH-N0566</v>
          </cell>
          <cell r="C1298" t="str">
            <v>B775-04-01</v>
          </cell>
          <cell r="D1298">
            <v>3.85</v>
          </cell>
          <cell r="E1298" t="str">
            <v>Case B</v>
          </cell>
          <cell r="I1298" t="str">
            <v>15 days at monthly satement</v>
          </cell>
          <cell r="J1298" t="str">
            <v>Ex-Factory</v>
          </cell>
          <cell r="K1298" t="str">
            <v>Qu050920R1-10 2005-Sep-28</v>
          </cell>
        </row>
        <row r="1299">
          <cell r="A1299">
            <v>1292</v>
          </cell>
          <cell r="B1299" t="str">
            <v>PDA161510CH-N0566</v>
          </cell>
          <cell r="C1299" t="str">
            <v>B775-05-01</v>
          </cell>
          <cell r="D1299">
            <v>1.95</v>
          </cell>
          <cell r="E1299" t="str">
            <v>Case A</v>
          </cell>
          <cell r="I1299" t="str">
            <v>15 days at monthly satement</v>
          </cell>
          <cell r="J1299" t="str">
            <v>Ex-Factory</v>
          </cell>
          <cell r="K1299" t="str">
            <v>Qu050920R1-10 2005-Sep-28</v>
          </cell>
        </row>
        <row r="1300">
          <cell r="A1300">
            <v>1293</v>
          </cell>
          <cell r="B1300" t="str">
            <v>PDA161520AH-Natur</v>
          </cell>
          <cell r="C1300" t="str">
            <v>S775-18-14</v>
          </cell>
          <cell r="D1300">
            <v>2.25</v>
          </cell>
          <cell r="E1300" t="str">
            <v>Blade</v>
          </cell>
          <cell r="I1300" t="str">
            <v>15 days at monthly satement</v>
          </cell>
          <cell r="J1300" t="str">
            <v>Ex-Factory</v>
          </cell>
          <cell r="K1300" t="str">
            <v>Qu050615-1, 2005-Jun-10</v>
          </cell>
        </row>
        <row r="1301">
          <cell r="A1301">
            <v>1294</v>
          </cell>
          <cell r="B1301" t="str">
            <v>PDA161530CH-N0566</v>
          </cell>
          <cell r="C1301" t="str">
            <v>B775-10-01</v>
          </cell>
          <cell r="D1301">
            <v>0.25</v>
          </cell>
          <cell r="E1301" t="str">
            <v>Outlet Cover</v>
          </cell>
          <cell r="I1301" t="str">
            <v>15 days at monthly satement</v>
          </cell>
          <cell r="J1301" t="str">
            <v>Ex-Factory</v>
          </cell>
          <cell r="K1301" t="str">
            <v>Qu050920R1-10 2005-Sep-28</v>
          </cell>
        </row>
        <row r="1302">
          <cell r="A1302">
            <v>1295</v>
          </cell>
          <cell r="B1302" t="str">
            <v>PDA161540AH-Natur</v>
          </cell>
          <cell r="C1302" t="str">
            <v>B775-07-01</v>
          </cell>
          <cell r="D1302">
            <v>0.65</v>
          </cell>
          <cell r="E1302" t="str">
            <v xml:space="preserve">PCB Cover Plate </v>
          </cell>
          <cell r="I1302" t="str">
            <v>15 days at monthly satement</v>
          </cell>
          <cell r="J1302" t="str">
            <v>Ex-Factory</v>
          </cell>
          <cell r="K1302" t="str">
            <v>Qu050920R1-10 2005-Sep-28</v>
          </cell>
        </row>
        <row r="1303">
          <cell r="A1303">
            <v>1296</v>
          </cell>
          <cell r="B1303" t="str">
            <v>PDA161550AH-Natur</v>
          </cell>
          <cell r="C1303" t="str">
            <v>B775-08-01</v>
          </cell>
          <cell r="D1303">
            <v>0.1</v>
          </cell>
          <cell r="E1303" t="str">
            <v>Lead Cover</v>
          </cell>
          <cell r="I1303" t="str">
            <v>15 days at monthly satement</v>
          </cell>
          <cell r="J1303" t="str">
            <v>Ex-Factory</v>
          </cell>
          <cell r="K1303" t="str">
            <v>Qu050920R1-10 2005-Sep-28</v>
          </cell>
        </row>
        <row r="1304">
          <cell r="A1304">
            <v>1297</v>
          </cell>
          <cell r="B1304" t="str">
            <v>PDA161560ZH-Natur</v>
          </cell>
          <cell r="C1304" t="str">
            <v>B775-12-01</v>
          </cell>
          <cell r="D1304">
            <v>0.1</v>
          </cell>
          <cell r="E1304" t="str">
            <v>Condenser Statement</v>
          </cell>
          <cell r="I1304" t="str">
            <v>15 days at monthly satement</v>
          </cell>
          <cell r="J1304" t="str">
            <v>Ex-Factory</v>
          </cell>
          <cell r="K1304" t="str">
            <v>Qu050920R1-10 2005-Sep-28</v>
          </cell>
        </row>
        <row r="1305">
          <cell r="A1305">
            <v>1298</v>
          </cell>
          <cell r="B1305" t="str">
            <v>PDA161570AH</v>
          </cell>
          <cell r="C1305" t="str">
            <v>B775-13-01</v>
          </cell>
          <cell r="D1305">
            <v>0.04</v>
          </cell>
          <cell r="E1305" t="str">
            <v>Trans State Bar</v>
          </cell>
          <cell r="F1305">
            <v>3000</v>
          </cell>
          <cell r="I1305" t="str">
            <v>15 days at monthly satement</v>
          </cell>
          <cell r="J1305" t="str">
            <v>Ex-Factory</v>
          </cell>
          <cell r="K1305" t="str">
            <v>15-06/16PESHK-S/080063/2</v>
          </cell>
        </row>
        <row r="1306">
          <cell r="A1306">
            <v>1299</v>
          </cell>
          <cell r="B1306" t="str">
            <v>PDA161580BH-N0566</v>
          </cell>
          <cell r="C1306" t="str">
            <v>B775-11-01</v>
          </cell>
          <cell r="D1306">
            <v>0.5</v>
          </cell>
          <cell r="E1306" t="str">
            <v>Nanoe Case</v>
          </cell>
          <cell r="I1306" t="str">
            <v>15 days at monthly satement</v>
          </cell>
          <cell r="J1306" t="str">
            <v>Ex-Factory</v>
          </cell>
          <cell r="K1306" t="str">
            <v>Qu050920R1-10 2005-Sep-28</v>
          </cell>
        </row>
        <row r="1307">
          <cell r="A1307">
            <v>1300</v>
          </cell>
          <cell r="B1307" t="str">
            <v>PDA162300ZH</v>
          </cell>
          <cell r="C1307" t="str">
            <v>CL-345</v>
          </cell>
          <cell r="D1307">
            <v>8</v>
          </cell>
          <cell r="E1307" t="str">
            <v>Motor Assy</v>
          </cell>
          <cell r="I1307" t="str">
            <v>15 days at monthly satement</v>
          </cell>
          <cell r="J1307" t="str">
            <v>Ex-Factory</v>
          </cell>
          <cell r="K1307" t="str">
            <v>Qu050920R1-10 2005-Sep-28</v>
          </cell>
        </row>
        <row r="1308">
          <cell r="A1308">
            <v>1301</v>
          </cell>
          <cell r="B1308" t="str">
            <v>PDA162510AH</v>
          </cell>
          <cell r="C1308" t="str">
            <v>IJ-158</v>
          </cell>
          <cell r="D1308">
            <v>0.4</v>
          </cell>
          <cell r="E1308" t="str">
            <v>Motor Set Rubber(A)</v>
          </cell>
          <cell r="I1308" t="str">
            <v>15 days at monthly satement</v>
          </cell>
          <cell r="J1308" t="str">
            <v>Ex-Factory</v>
          </cell>
          <cell r="K1308" t="str">
            <v>Qu050920R1-10 2005-Sep-28</v>
          </cell>
        </row>
        <row r="1309">
          <cell r="A1309">
            <v>1302</v>
          </cell>
          <cell r="B1309" t="str">
            <v>PDA162520AH</v>
          </cell>
          <cell r="C1309" t="str">
            <v>IJ-159</v>
          </cell>
          <cell r="D1309">
            <v>0.1</v>
          </cell>
          <cell r="E1309" t="str">
            <v>Motor Set Rubber(B)</v>
          </cell>
          <cell r="I1309" t="str">
            <v>15 days at monthly satement</v>
          </cell>
          <cell r="J1309" t="str">
            <v>Ex-Factory</v>
          </cell>
          <cell r="K1309" t="str">
            <v>Qu050920R1-10 2005-Sep-28</v>
          </cell>
        </row>
        <row r="1310">
          <cell r="A1310">
            <v>1303</v>
          </cell>
          <cell r="B1310" t="str">
            <v>PDA163000ZH-M0182</v>
          </cell>
          <cell r="C1310" t="str">
            <v>S77518-Y26</v>
          </cell>
          <cell r="D1310">
            <v>3.1</v>
          </cell>
          <cell r="E1310" t="str">
            <v>Front Panel Ass</v>
          </cell>
          <cell r="I1310" t="str">
            <v>15 days at monthly satement</v>
          </cell>
          <cell r="J1310" t="str">
            <v>Ex-Factory</v>
          </cell>
          <cell r="K1310" t="str">
            <v>Quotation 060628, For PESGD</v>
          </cell>
        </row>
        <row r="1311">
          <cell r="A1311">
            <v>1304</v>
          </cell>
          <cell r="B1311" t="str">
            <v>PDA163300AH-M0182</v>
          </cell>
          <cell r="C1311" t="str">
            <v>S77518-Y27</v>
          </cell>
          <cell r="D1311">
            <v>3.2</v>
          </cell>
          <cell r="E1311" t="str">
            <v>Front Grille Ass</v>
          </cell>
          <cell r="I1311" t="str">
            <v>15 days at monthly satement</v>
          </cell>
          <cell r="J1311" t="str">
            <v>Ex-Factory</v>
          </cell>
          <cell r="K1311" t="str">
            <v>Refer to Quotation Record by Ella Chan</v>
          </cell>
        </row>
        <row r="1312">
          <cell r="A1312">
            <v>1305</v>
          </cell>
          <cell r="B1312" t="str">
            <v>PDA163510AH</v>
          </cell>
          <cell r="C1312" t="str">
            <v>B775-15-01</v>
          </cell>
          <cell r="D1312">
            <v>0.1</v>
          </cell>
          <cell r="E1312" t="str">
            <v>Fan Set Plate</v>
          </cell>
          <cell r="I1312" t="str">
            <v>15 days at monthly satement</v>
          </cell>
          <cell r="J1312" t="str">
            <v>Ex-Factory</v>
          </cell>
          <cell r="K1312" t="str">
            <v>Qu050920R1-10 2005-Sep-28</v>
          </cell>
        </row>
        <row r="1313">
          <cell r="A1313">
            <v>1306</v>
          </cell>
          <cell r="B1313" t="str">
            <v>PDA163530ZH</v>
          </cell>
          <cell r="C1313" t="str">
            <v>B775-17-01</v>
          </cell>
          <cell r="D1313">
            <v>0.34</v>
          </cell>
          <cell r="E1313" t="str">
            <v>Motor Set Plate</v>
          </cell>
          <cell r="I1313" t="str">
            <v>15 days at monthly satement</v>
          </cell>
          <cell r="J1313" t="str">
            <v>Ex-Factory</v>
          </cell>
          <cell r="K1313" t="str">
            <v>Qu050920R1-10 2005-Sep-28</v>
          </cell>
        </row>
        <row r="1314">
          <cell r="A1314">
            <v>1307</v>
          </cell>
          <cell r="B1314" t="str">
            <v>PDA164170AH</v>
          </cell>
          <cell r="C1314" t="str">
            <v>S77518-Y08D</v>
          </cell>
          <cell r="D1314">
            <v>2.57</v>
          </cell>
          <cell r="E1314" t="str">
            <v>Deodorizing Filter</v>
          </cell>
          <cell r="I1314" t="str">
            <v>15 days at monthly satement</v>
          </cell>
          <cell r="J1314" t="str">
            <v>Ex-Factory</v>
          </cell>
          <cell r="K1314" t="str">
            <v>Qu050920R1-10 2005-Sep-28</v>
          </cell>
        </row>
        <row r="1315">
          <cell r="A1315">
            <v>1308</v>
          </cell>
          <cell r="B1315" t="str">
            <v>PDA164180ZH</v>
          </cell>
          <cell r="C1315" t="str">
            <v>S77518-Y08</v>
          </cell>
          <cell r="D1315">
            <v>6.5</v>
          </cell>
          <cell r="E1315" t="str">
            <v>Composite Filter Ass</v>
          </cell>
          <cell r="I1315" t="str">
            <v>15 days at monthly satement</v>
          </cell>
          <cell r="J1315" t="str">
            <v>Ex-Factory</v>
          </cell>
          <cell r="K1315" t="str">
            <v>Qu050705-01 2005-Jul-05</v>
          </cell>
        </row>
        <row r="1316">
          <cell r="A1316">
            <v>1309</v>
          </cell>
          <cell r="B1316" t="str">
            <v>PDA164820ZH</v>
          </cell>
          <cell r="C1316" t="str">
            <v>CN-351</v>
          </cell>
          <cell r="D1316">
            <v>6.7045000000000003</v>
          </cell>
          <cell r="E1316" t="str">
            <v>Power PCB</v>
          </cell>
          <cell r="I1316" t="str">
            <v>15 days at monthly satement</v>
          </cell>
          <cell r="J1316" t="str">
            <v>Ex-Factory</v>
          </cell>
          <cell r="K1316" t="str">
            <v>Quotation 061002</v>
          </cell>
        </row>
        <row r="1317">
          <cell r="A1317">
            <v>1310</v>
          </cell>
          <cell r="B1317" t="str">
            <v>PDA164840ZH</v>
          </cell>
          <cell r="C1317" t="str">
            <v>CN-350</v>
          </cell>
          <cell r="D1317">
            <v>12.535</v>
          </cell>
          <cell r="E1317" t="str">
            <v>Control PCB</v>
          </cell>
          <cell r="I1317" t="str">
            <v>15 days at monthly satement</v>
          </cell>
          <cell r="J1317" t="str">
            <v>Ex-Factory</v>
          </cell>
          <cell r="K1317" t="str">
            <v>Quotation 061002</v>
          </cell>
        </row>
        <row r="1318">
          <cell r="A1318">
            <v>1311</v>
          </cell>
          <cell r="B1318" t="str">
            <v>PDA165020ZH</v>
          </cell>
          <cell r="C1318" t="str">
            <v>S77518-Y28A</v>
          </cell>
          <cell r="D1318">
            <v>0.3</v>
          </cell>
          <cell r="E1318" t="str">
            <v>HV Unit Lead</v>
          </cell>
          <cell r="I1318" t="str">
            <v>15 days at monthly satement</v>
          </cell>
          <cell r="J1318" t="str">
            <v>Ex-Factory</v>
          </cell>
          <cell r="K1318" t="str">
            <v>Qu050920R1-10 2005-Sep-28</v>
          </cell>
        </row>
        <row r="1319">
          <cell r="A1319">
            <v>1312</v>
          </cell>
          <cell r="B1319" t="str">
            <v>PDA165030ZH</v>
          </cell>
          <cell r="C1319" t="str">
            <v>S77518-Y28B</v>
          </cell>
          <cell r="D1319">
            <v>0.67</v>
          </cell>
          <cell r="E1319" t="str">
            <v>Lead Ass</v>
          </cell>
          <cell r="I1319" t="str">
            <v>15 days at monthly satement</v>
          </cell>
          <cell r="J1319" t="str">
            <v>Ex-Factory</v>
          </cell>
          <cell r="K1319" t="str">
            <v>Refer to Quotation Record by Ella Chan</v>
          </cell>
        </row>
        <row r="1320">
          <cell r="A1320">
            <v>1313</v>
          </cell>
          <cell r="B1320" t="str">
            <v>PDA166000ZH</v>
          </cell>
          <cell r="C1320" t="str">
            <v>S77518-Y18</v>
          </cell>
          <cell r="D1320">
            <v>1.79</v>
          </cell>
          <cell r="E1320" t="str">
            <v>Limit SW Ass</v>
          </cell>
          <cell r="I1320" t="str">
            <v>15 days at monthly satement</v>
          </cell>
          <cell r="J1320" t="str">
            <v>Ex-Factory</v>
          </cell>
          <cell r="K1320" t="str">
            <v>Qu050920R1-10 2005-Sep-28</v>
          </cell>
        </row>
        <row r="1321">
          <cell r="A1321">
            <v>1314</v>
          </cell>
          <cell r="B1321" t="str">
            <v>PDA166510B</v>
          </cell>
          <cell r="C1321" t="str">
            <v>CA-154</v>
          </cell>
          <cell r="D1321">
            <v>4.5</v>
          </cell>
          <cell r="E1321" t="str">
            <v xml:space="preserve">HV Unit </v>
          </cell>
          <cell r="I1321" t="str">
            <v>15 days at monthly satement</v>
          </cell>
          <cell r="J1321" t="str">
            <v>Ex-Factory</v>
          </cell>
          <cell r="K1321" t="str">
            <v>Quotation 051020 2006-Jan-18</v>
          </cell>
        </row>
        <row r="1322">
          <cell r="A1322">
            <v>1315</v>
          </cell>
          <cell r="B1322" t="str">
            <v>PDA166520BH</v>
          </cell>
          <cell r="C1322" t="str">
            <v>CS-012</v>
          </cell>
          <cell r="D1322">
            <v>1.81</v>
          </cell>
          <cell r="E1322" t="str">
            <v>Reed Sw Ass</v>
          </cell>
          <cell r="I1322" t="str">
            <v>15 days at monthly satement</v>
          </cell>
          <cell r="J1322" t="str">
            <v>Ex-Factory</v>
          </cell>
          <cell r="K1322" t="str">
            <v>Qu050920R1-10 2005-Sep-28</v>
          </cell>
        </row>
        <row r="1323">
          <cell r="A1323">
            <v>1316</v>
          </cell>
          <cell r="B1323" t="str">
            <v>PDA167051</v>
          </cell>
          <cell r="C1323" t="str">
            <v>EC-382</v>
          </cell>
          <cell r="D1323">
            <v>8.5</v>
          </cell>
          <cell r="E1323" t="str">
            <v>Nanoe Unit Assy</v>
          </cell>
          <cell r="I1323" t="str">
            <v>15 days at monthly satement</v>
          </cell>
          <cell r="J1323" t="str">
            <v>Ex-Factory</v>
          </cell>
          <cell r="K1323" t="str">
            <v>Quotation 051020 2006-Jan-18</v>
          </cell>
        </row>
        <row r="1324">
          <cell r="A1324">
            <v>1317</v>
          </cell>
          <cell r="B1324" t="str">
            <v>PDA167052AH</v>
          </cell>
          <cell r="C1324" t="str">
            <v>PE-2138</v>
          </cell>
          <cell r="D1324">
            <v>0.22</v>
          </cell>
          <cell r="E1324" t="str">
            <v>Nanoe Tank Label</v>
          </cell>
          <cell r="I1324" t="str">
            <v>15 days at monthly satement</v>
          </cell>
          <cell r="J1324" t="str">
            <v>Ex-Factory</v>
          </cell>
          <cell r="K1324" t="str">
            <v>Qu050920R1-10 2005-Sep-28</v>
          </cell>
        </row>
        <row r="1325">
          <cell r="A1325">
            <v>1318</v>
          </cell>
          <cell r="B1325" t="str">
            <v>PDA168002ZH</v>
          </cell>
          <cell r="C1325" t="str">
            <v>PK-159</v>
          </cell>
          <cell r="D1325">
            <v>0.54</v>
          </cell>
          <cell r="E1325" t="str">
            <v>Pad A</v>
          </cell>
          <cell r="I1325" t="str">
            <v>15 days at monthly satement</v>
          </cell>
          <cell r="J1325" t="str">
            <v>Ex-Factory</v>
          </cell>
          <cell r="K1325" t="str">
            <v>Qu050824-1 2005-Aug-25</v>
          </cell>
        </row>
        <row r="1326">
          <cell r="A1326">
            <v>1319</v>
          </cell>
          <cell r="B1326" t="str">
            <v>PDA168003ZH</v>
          </cell>
          <cell r="C1326" t="str">
            <v>PK-160</v>
          </cell>
          <cell r="D1326">
            <v>0.68</v>
          </cell>
          <cell r="E1326" t="str">
            <v>Pad B</v>
          </cell>
          <cell r="I1326" t="str">
            <v>15 days at monthly satement</v>
          </cell>
          <cell r="J1326" t="str">
            <v>Ex-Factory</v>
          </cell>
          <cell r="K1326" t="str">
            <v>Qu050824-1 2005-Aug-25</v>
          </cell>
        </row>
        <row r="1327">
          <cell r="A1327">
            <v>1320</v>
          </cell>
          <cell r="B1327" t="str">
            <v>PDA168951AH</v>
          </cell>
          <cell r="C1327" t="str">
            <v>PF-903A</v>
          </cell>
          <cell r="D1327">
            <v>0.35</v>
          </cell>
          <cell r="E1327" t="str">
            <v>Instruction</v>
          </cell>
          <cell r="I1327" t="str">
            <v>15 days at monthly satement</v>
          </cell>
          <cell r="J1327" t="str">
            <v>Ex-Factory</v>
          </cell>
          <cell r="K1327" t="str">
            <v>Qu050920R1-10 2005-Sep-28</v>
          </cell>
        </row>
        <row r="1328">
          <cell r="A1328">
            <v>1321</v>
          </cell>
          <cell r="B1328" t="str">
            <v>PDB300050AH N0566</v>
          </cell>
          <cell r="C1328" t="str">
            <v>PE-2410</v>
          </cell>
          <cell r="D1328">
            <v>0.3</v>
          </cell>
          <cell r="E1328" t="str">
            <v>NAME PLATE</v>
          </cell>
          <cell r="I1328" t="str">
            <v>15 days at monthly satement</v>
          </cell>
          <cell r="J1328" t="str">
            <v>Ex-Factory</v>
          </cell>
          <cell r="K1328" t="str">
            <v>15-06/60/061103</v>
          </cell>
        </row>
        <row r="1329">
          <cell r="A1329">
            <v>1322</v>
          </cell>
          <cell r="B1329" t="str">
            <v>PDB300258AH</v>
          </cell>
          <cell r="C1329" t="str">
            <v>B822-02-01</v>
          </cell>
          <cell r="D1329">
            <v>0.1</v>
          </cell>
          <cell r="E1329" t="str">
            <v>HV COVER</v>
          </cell>
          <cell r="I1329" t="str">
            <v>15 days at monthly satement</v>
          </cell>
          <cell r="J1329" t="str">
            <v>Ex-Factory</v>
          </cell>
          <cell r="K1329" t="str">
            <v>15-06/60/061103</v>
          </cell>
        </row>
        <row r="1330">
          <cell r="A1330">
            <v>1323</v>
          </cell>
          <cell r="B1330" t="str">
            <v>PDB301505DH</v>
          </cell>
          <cell r="C1330" t="str">
            <v>S82218-Y60</v>
          </cell>
          <cell r="D1330">
            <v>0.8</v>
          </cell>
          <cell r="E1330" t="str">
            <v>DENKYOKU FRAME ASS</v>
          </cell>
          <cell r="I1330" t="str">
            <v>15 days at monthly satement</v>
          </cell>
          <cell r="J1330" t="str">
            <v>Ex-Factory</v>
          </cell>
          <cell r="K1330" t="str">
            <v>15-06/60/061103</v>
          </cell>
        </row>
        <row r="1331">
          <cell r="A1331">
            <v>1324</v>
          </cell>
          <cell r="B1331" t="str">
            <v>PDB303295BH N0607</v>
          </cell>
          <cell r="C1331" t="str">
            <v>S822-18-22</v>
          </cell>
          <cell r="D1331">
            <v>5.65</v>
          </cell>
          <cell r="E1331" t="str">
            <v xml:space="preserve">FRONT GRILLE TOSO </v>
          </cell>
          <cell r="I1331" t="str">
            <v>15 days at monthly satement</v>
          </cell>
          <cell r="J1331" t="str">
            <v>Ex-Factory</v>
          </cell>
          <cell r="K1331" t="str">
            <v>15-06/60/070002</v>
          </cell>
        </row>
        <row r="1332">
          <cell r="A1332">
            <v>1325</v>
          </cell>
          <cell r="B1332" t="str">
            <v>PDB303470BH-N0607</v>
          </cell>
          <cell r="C1332" t="str">
            <v>S82218-Y42</v>
          </cell>
          <cell r="D1332">
            <v>3.51</v>
          </cell>
          <cell r="E1332" t="str">
            <v>SW Box Ass</v>
          </cell>
          <cell r="I1332" t="str">
            <v>15 days at monthly satement</v>
          </cell>
          <cell r="J1332" t="str">
            <v>Ex-Factory</v>
          </cell>
          <cell r="K1332" t="str">
            <v>15-06/60/061225</v>
          </cell>
        </row>
        <row r="1333">
          <cell r="A1333">
            <v>1326</v>
          </cell>
          <cell r="B1333" t="str">
            <v>PDB303500BH</v>
          </cell>
          <cell r="C1333" t="str">
            <v>S82218-Y23</v>
          </cell>
          <cell r="D1333">
            <v>0.9</v>
          </cell>
          <cell r="E1333" t="str">
            <v>SW PANEL ASS</v>
          </cell>
          <cell r="I1333" t="str">
            <v>15 days at monthly satement</v>
          </cell>
          <cell r="J1333" t="str">
            <v>Ex-Factory</v>
          </cell>
          <cell r="K1333" t="str">
            <v>15-06/60/061103</v>
          </cell>
        </row>
        <row r="1334">
          <cell r="A1334">
            <v>1327</v>
          </cell>
          <cell r="B1334" t="str">
            <v>PDB308001ZH</v>
          </cell>
          <cell r="C1334" t="str">
            <v>PA-028</v>
          </cell>
          <cell r="D1334">
            <v>1.5</v>
          </cell>
          <cell r="E1334" t="str">
            <v>Case</v>
          </cell>
          <cell r="I1334" t="str">
            <v>15 days at monthly satement</v>
          </cell>
          <cell r="J1334" t="str">
            <v>Ex-Factory</v>
          </cell>
        </row>
        <row r="1335">
          <cell r="A1335">
            <v>1328</v>
          </cell>
          <cell r="B1335" t="str">
            <v>PDB308951AH</v>
          </cell>
          <cell r="C1335" t="str">
            <v>PF-973A</v>
          </cell>
          <cell r="D1335">
            <v>0.33</v>
          </cell>
          <cell r="E1335" t="str">
            <v>INSTRUCTION</v>
          </cell>
          <cell r="I1335" t="str">
            <v>15 days at monthly satement</v>
          </cell>
          <cell r="J1335" t="str">
            <v>Ex-Factory</v>
          </cell>
          <cell r="K1335" t="str">
            <v>Quotation 060606</v>
          </cell>
        </row>
        <row r="1336">
          <cell r="A1336">
            <v>1329</v>
          </cell>
          <cell r="B1336" t="str">
            <v>PDB308993ZH</v>
          </cell>
          <cell r="C1336" t="str">
            <v>PFE-214-01</v>
          </cell>
          <cell r="D1336">
            <v>0.2</v>
          </cell>
          <cell r="E1336" t="str">
            <v>GUARANTEE ENVEL.SET</v>
          </cell>
          <cell r="I1336" t="str">
            <v>15 days at monthly satement</v>
          </cell>
          <cell r="J1336" t="str">
            <v>Ex-Factory</v>
          </cell>
          <cell r="K1336" t="str">
            <v>Quotation 060606</v>
          </cell>
        </row>
        <row r="1337">
          <cell r="A1337">
            <v>1330</v>
          </cell>
          <cell r="B1337" t="str">
            <v>PH-835</v>
          </cell>
          <cell r="C1337" t="str">
            <v>GFK-020</v>
          </cell>
          <cell r="D1337">
            <v>2.2799999999999998</v>
          </cell>
          <cell r="E1337" t="str">
            <v>HIPS V0</v>
          </cell>
          <cell r="I1337" t="str">
            <v>15 days at monthly satement</v>
          </cell>
          <cell r="J1337" t="str">
            <v>Ex-Factory</v>
          </cell>
        </row>
        <row r="1338">
          <cell r="A1338">
            <v>1331</v>
          </cell>
          <cell r="B1338" t="str">
            <v>PM15E0050ZH-N0598</v>
          </cell>
          <cell r="C1338" t="str">
            <v>PE-2085</v>
          </cell>
          <cell r="D1338">
            <v>0.1</v>
          </cell>
          <cell r="E1338" t="str">
            <v>Name Plate</v>
          </cell>
          <cell r="I1338" t="str">
            <v>15 days at monthly satement</v>
          </cell>
          <cell r="J1338" t="str">
            <v>Ex-Factory</v>
          </cell>
          <cell r="K1338" t="str">
            <v>Refer to Quotation Record by Ella Chan</v>
          </cell>
        </row>
        <row r="1339">
          <cell r="A1339">
            <v>1332</v>
          </cell>
          <cell r="B1339" t="str">
            <v>PM15E3295AH-N0607</v>
          </cell>
          <cell r="C1339" t="str">
            <v>S739D-18-22-V3</v>
          </cell>
          <cell r="D1339">
            <v>3.5</v>
          </cell>
          <cell r="E1339" t="str">
            <v>Front Grille Toso</v>
          </cell>
          <cell r="I1339" t="str">
            <v>15 days at monthly satement</v>
          </cell>
          <cell r="J1339" t="str">
            <v>Ex-Factory</v>
          </cell>
          <cell r="K1339" t="str">
            <v>Quotation 051021 2005-Jan-25</v>
          </cell>
        </row>
        <row r="1340">
          <cell r="A1340">
            <v>1333</v>
          </cell>
          <cell r="B1340" t="str">
            <v>PM30E0050ZH N0598</v>
          </cell>
          <cell r="C1340" t="str">
            <v>PE-2499B</v>
          </cell>
          <cell r="D1340">
            <v>0.2</v>
          </cell>
          <cell r="E1340" t="str">
            <v>NAME PLATE</v>
          </cell>
          <cell r="I1340" t="str">
            <v>15 days at monthly satement</v>
          </cell>
          <cell r="J1340" t="str">
            <v>Ex-Factory</v>
          </cell>
          <cell r="K1340" t="str">
            <v>15-06/60/061103</v>
          </cell>
        </row>
        <row r="1341">
          <cell r="A1341">
            <v>1334</v>
          </cell>
          <cell r="B1341" t="str">
            <v>PM30E3295AH-W</v>
          </cell>
          <cell r="C1341" t="str">
            <v>S821B18-Y22</v>
          </cell>
          <cell r="D1341">
            <v>3.7</v>
          </cell>
          <cell r="E1341" t="str">
            <v>FRONT GRILLE TOSO</v>
          </cell>
          <cell r="I1341" t="str">
            <v>15 days at monthly satement</v>
          </cell>
          <cell r="J1341" t="str">
            <v>Ex-Factory</v>
          </cell>
          <cell r="K1341" t="str">
            <v>Quotation 060916 2006-Sep-22</v>
          </cell>
        </row>
        <row r="1342">
          <cell r="A1342">
            <v>1335</v>
          </cell>
          <cell r="B1342" t="str">
            <v>PM30E8993ZH</v>
          </cell>
          <cell r="C1342" t="str">
            <v>PFE-226-01</v>
          </cell>
          <cell r="D1342">
            <v>0.3</v>
          </cell>
          <cell r="E1342" t="str">
            <v>GUARANTEE ENVEL SET</v>
          </cell>
          <cell r="I1342" t="str">
            <v>15 days at monthly satement</v>
          </cell>
          <cell r="J1342" t="str">
            <v>Ex-Factory</v>
          </cell>
          <cell r="K1342" t="str">
            <v>Quotation 060916 2006-Sep-22</v>
          </cell>
        </row>
        <row r="1343">
          <cell r="A1343">
            <v>1336</v>
          </cell>
          <cell r="B1343" t="str">
            <v>PMA150050ZH-N0598</v>
          </cell>
          <cell r="C1343" t="str">
            <v>PE-1984</v>
          </cell>
          <cell r="D1343">
            <v>0.1</v>
          </cell>
          <cell r="E1343" t="str">
            <v>Name Plate</v>
          </cell>
          <cell r="I1343" t="str">
            <v>15 days at monthly satement</v>
          </cell>
          <cell r="J1343" t="str">
            <v>Ex-Factory</v>
          </cell>
          <cell r="K1343" t="str">
            <v>Refer to Quotation Record by Ella Chan</v>
          </cell>
        </row>
        <row r="1344">
          <cell r="A1344">
            <v>1337</v>
          </cell>
          <cell r="B1344" t="str">
            <v>PMA153295BH-M0150</v>
          </cell>
          <cell r="C1344" t="str">
            <v>S738D-18-22</v>
          </cell>
          <cell r="D1344">
            <v>3.6</v>
          </cell>
          <cell r="E1344" t="str">
            <v>Front Grille Toso</v>
          </cell>
          <cell r="I1344" t="str">
            <v>15 days at monthly satement</v>
          </cell>
          <cell r="J1344" t="str">
            <v>Ex-Factory</v>
          </cell>
          <cell r="K1344" t="str">
            <v>Refer to Quotation Record by Ella Chan</v>
          </cell>
        </row>
        <row r="1345">
          <cell r="A1345">
            <v>1338</v>
          </cell>
          <cell r="B1345" t="str">
            <v>PMA153295BH-N0566</v>
          </cell>
          <cell r="C1345" t="str">
            <v>S738J-18-22</v>
          </cell>
          <cell r="D1345">
            <v>3.6</v>
          </cell>
          <cell r="E1345" t="str">
            <v>Front Grille Toso</v>
          </cell>
          <cell r="I1345" t="str">
            <v>15 days at monthly satement</v>
          </cell>
          <cell r="J1345" t="str">
            <v>Ex-Factory</v>
          </cell>
          <cell r="K1345" t="str">
            <v>Refer to Quotation Record by Ella Chan</v>
          </cell>
        </row>
        <row r="1346">
          <cell r="A1346">
            <v>1339</v>
          </cell>
          <cell r="B1346" t="str">
            <v>PMA153501AH M0150</v>
          </cell>
          <cell r="C1346" t="str">
            <v>PE-2226</v>
          </cell>
          <cell r="D1346">
            <v>0.9</v>
          </cell>
          <cell r="E1346" t="str">
            <v>KESHO PANEL</v>
          </cell>
          <cell r="I1346" t="str">
            <v>15 days at monthly satement</v>
          </cell>
          <cell r="J1346" t="str">
            <v>Ex-Factory</v>
          </cell>
          <cell r="K1346" t="str">
            <v>Quotation 060804</v>
          </cell>
        </row>
        <row r="1347">
          <cell r="A1347">
            <v>1340</v>
          </cell>
          <cell r="B1347" t="str">
            <v>PMA153501AH SV054</v>
          </cell>
          <cell r="C1347" t="str">
            <v>PE-1985</v>
          </cell>
          <cell r="D1347">
            <v>0.9</v>
          </cell>
          <cell r="E1347" t="str">
            <v>KESHO PANEL</v>
          </cell>
          <cell r="I1347" t="str">
            <v>15 days at monthly satement</v>
          </cell>
          <cell r="J1347" t="str">
            <v>Ex-Factory</v>
          </cell>
          <cell r="K1347" t="str">
            <v>Quotation 060804</v>
          </cell>
        </row>
        <row r="1348">
          <cell r="A1348">
            <v>1341</v>
          </cell>
          <cell r="B1348" t="str">
            <v>PMA158951AH</v>
          </cell>
          <cell r="C1348" t="str">
            <v>PF-900A</v>
          </cell>
          <cell r="D1348">
            <v>0.15</v>
          </cell>
          <cell r="E1348" t="str">
            <v>Instruction</v>
          </cell>
          <cell r="I1348" t="str">
            <v>15 days at monthly satement</v>
          </cell>
          <cell r="J1348" t="str">
            <v>Ex-Factory</v>
          </cell>
          <cell r="K1348" t="str">
            <v>Refer to Quotation Record by Ella Chan</v>
          </cell>
        </row>
        <row r="1349">
          <cell r="A1349">
            <v>1342</v>
          </cell>
          <cell r="B1349" t="str">
            <v>PMA159000AH-S</v>
          </cell>
          <cell r="C1349" t="str">
            <v>PE-1982</v>
          </cell>
          <cell r="D1349">
            <v>0.05</v>
          </cell>
          <cell r="E1349" t="str">
            <v>POS LABEL</v>
          </cell>
          <cell r="I1349" t="str">
            <v>15 days at monthly satement</v>
          </cell>
          <cell r="J1349" t="str">
            <v>Ex-Factory</v>
          </cell>
          <cell r="K1349" t="str">
            <v>15-06/60/070004</v>
          </cell>
        </row>
        <row r="1350">
          <cell r="A1350">
            <v>1343</v>
          </cell>
          <cell r="B1350" t="str">
            <v>PMB300050AH N0598</v>
          </cell>
          <cell r="C1350" t="str">
            <v>PE-2411</v>
          </cell>
          <cell r="D1350">
            <v>0.3</v>
          </cell>
          <cell r="E1350" t="str">
            <v>NAME PLATE</v>
          </cell>
          <cell r="I1350" t="str">
            <v>15 days at monthly satement</v>
          </cell>
          <cell r="J1350" t="str">
            <v>Ex-Factory</v>
          </cell>
          <cell r="K1350" t="str">
            <v>15-06/60/061103</v>
          </cell>
        </row>
        <row r="1351">
          <cell r="A1351">
            <v>1344</v>
          </cell>
          <cell r="B1351" t="str">
            <v>PMB303295AH M0150</v>
          </cell>
          <cell r="C1351" t="str">
            <v>S821-18-22</v>
          </cell>
          <cell r="D1351">
            <v>3.5</v>
          </cell>
          <cell r="E1351" t="str">
            <v>FRONT GRILLE TOSO</v>
          </cell>
          <cell r="I1351" t="str">
            <v>15 days at monthly satement</v>
          </cell>
          <cell r="J1351" t="str">
            <v>Ex-Factory</v>
          </cell>
          <cell r="K1351" t="str">
            <v>15-06/60/061103</v>
          </cell>
        </row>
        <row r="1352">
          <cell r="A1352">
            <v>1345</v>
          </cell>
          <cell r="B1352" t="str">
            <v>PMB303501AH SM112</v>
          </cell>
          <cell r="C1352" t="str">
            <v>PE-2338A</v>
          </cell>
          <cell r="D1352">
            <v>1.8</v>
          </cell>
          <cell r="E1352" t="str">
            <v>KESHO PANEL</v>
          </cell>
          <cell r="I1352" t="str">
            <v>15 days at monthly satement</v>
          </cell>
          <cell r="J1352" t="str">
            <v>Ex-Factory</v>
          </cell>
          <cell r="K1352" t="str">
            <v>15-06/60/061103</v>
          </cell>
        </row>
        <row r="1353">
          <cell r="A1353">
            <v>1346</v>
          </cell>
          <cell r="B1353" t="str">
            <v>PMB308951ZH</v>
          </cell>
          <cell r="C1353" t="str">
            <v>PF-972A</v>
          </cell>
          <cell r="D1353">
            <v>0.33</v>
          </cell>
          <cell r="E1353" t="str">
            <v>INSTRUCTION</v>
          </cell>
          <cell r="I1353" t="str">
            <v>15 days at monthly satement</v>
          </cell>
          <cell r="J1353" t="str">
            <v>Ex-Factory</v>
          </cell>
          <cell r="K1353" t="str">
            <v>Quotation 060606</v>
          </cell>
        </row>
        <row r="1354">
          <cell r="A1354">
            <v>1347</v>
          </cell>
          <cell r="B1354" t="str">
            <v>PMB308993ZH</v>
          </cell>
          <cell r="C1354" t="str">
            <v>PFE-213-01</v>
          </cell>
          <cell r="D1354">
            <v>0.2</v>
          </cell>
          <cell r="E1354" t="str">
            <v>GUARANTEE ENVEL.SET</v>
          </cell>
          <cell r="I1354" t="str">
            <v>15 days at monthly satement</v>
          </cell>
          <cell r="J1354" t="str">
            <v>Ex-Factory</v>
          </cell>
          <cell r="K1354" t="str">
            <v>Quotation 060606</v>
          </cell>
        </row>
        <row r="1355">
          <cell r="A1355">
            <v>1348</v>
          </cell>
          <cell r="B1355" t="str">
            <v>PTA150050ZH-N0598</v>
          </cell>
          <cell r="C1355" t="str">
            <v>PE-2217C</v>
          </cell>
          <cell r="D1355">
            <v>0.15</v>
          </cell>
          <cell r="E1355" t="str">
            <v>Name Plate</v>
          </cell>
          <cell r="I1355" t="str">
            <v>15 days at monthly satement</v>
          </cell>
          <cell r="J1355" t="str">
            <v>Ex-Factory</v>
          </cell>
          <cell r="K1355" t="str">
            <v>Quotation 060408 2006-Apr-08</v>
          </cell>
        </row>
        <row r="1356">
          <cell r="A1356">
            <v>1349</v>
          </cell>
          <cell r="B1356" t="str">
            <v>PTA150259ZH</v>
          </cell>
          <cell r="C1356" t="str">
            <v>B738-03-01</v>
          </cell>
          <cell r="D1356">
            <v>0.4</v>
          </cell>
          <cell r="E1356" t="str">
            <v>Kairo Cover</v>
          </cell>
          <cell r="I1356" t="str">
            <v>15 days at monthly satement</v>
          </cell>
          <cell r="J1356" t="str">
            <v>Ex-Factory</v>
          </cell>
          <cell r="K1356" t="str">
            <v>Quotation 060408 2006-Apr-08</v>
          </cell>
        </row>
        <row r="1357">
          <cell r="A1357">
            <v>1350</v>
          </cell>
          <cell r="B1357" t="str">
            <v>PTA153295AH-N0607</v>
          </cell>
          <cell r="C1357" t="str">
            <v>S738H-18-22</v>
          </cell>
          <cell r="D1357">
            <v>3.5</v>
          </cell>
          <cell r="E1357" t="str">
            <v>Front Grille Toso</v>
          </cell>
          <cell r="I1357" t="str">
            <v>15 days at monthly satement</v>
          </cell>
          <cell r="J1357" t="str">
            <v>Ex-Factory</v>
          </cell>
          <cell r="K1357" t="str">
            <v>Quotation 060408 2006-Apr-08</v>
          </cell>
        </row>
        <row r="1358">
          <cell r="A1358">
            <v>1351</v>
          </cell>
          <cell r="B1358" t="str">
            <v>PTA153401AH-G0275</v>
          </cell>
          <cell r="C1358" t="str">
            <v>B738-02-01</v>
          </cell>
          <cell r="D1358">
            <v>1</v>
          </cell>
          <cell r="E1358" t="str">
            <v>SW Box</v>
          </cell>
          <cell r="I1358" t="str">
            <v>15 days at monthly satement</v>
          </cell>
          <cell r="J1358" t="str">
            <v>Ex-Factory</v>
          </cell>
          <cell r="K1358" t="str">
            <v>Quotation 060408 2006-Apr-08</v>
          </cell>
        </row>
        <row r="1359">
          <cell r="A1359">
            <v>1352</v>
          </cell>
          <cell r="B1359" t="str">
            <v>PTA153401AH-N0598</v>
          </cell>
          <cell r="C1359" t="str">
            <v>B738-02-02</v>
          </cell>
          <cell r="D1359">
            <v>1</v>
          </cell>
          <cell r="E1359" t="str">
            <v>SW Box</v>
          </cell>
          <cell r="I1359" t="str">
            <v>15 days at monthly satement</v>
          </cell>
          <cell r="J1359" t="str">
            <v>Ex-Factory</v>
          </cell>
          <cell r="K1359" t="str">
            <v>Quotation 060408 2006-Apr-08</v>
          </cell>
        </row>
        <row r="1360">
          <cell r="A1360">
            <v>1353</v>
          </cell>
          <cell r="B1360" t="str">
            <v>PTA153501AH-G0275</v>
          </cell>
          <cell r="C1360" t="str">
            <v>PE-2216</v>
          </cell>
          <cell r="D1360">
            <v>1.5</v>
          </cell>
          <cell r="E1360" t="str">
            <v>Kesho Panel</v>
          </cell>
          <cell r="I1360" t="str">
            <v>15 days at monthly satement</v>
          </cell>
          <cell r="J1360" t="str">
            <v>Ex-Factory</v>
          </cell>
          <cell r="K1360" t="str">
            <v>Quotation 060408 2006-Apr-08</v>
          </cell>
        </row>
        <row r="1361">
          <cell r="A1361">
            <v>1354</v>
          </cell>
          <cell r="B1361" t="str">
            <v>PTA153501AH-N0598</v>
          </cell>
          <cell r="C1361" t="str">
            <v>PE-2224</v>
          </cell>
          <cell r="D1361">
            <v>1.5</v>
          </cell>
          <cell r="E1361" t="str">
            <v>Kesho Panel</v>
          </cell>
          <cell r="I1361" t="str">
            <v>15 days at monthly satement</v>
          </cell>
          <cell r="J1361" t="str">
            <v>Ex-Factory</v>
          </cell>
          <cell r="K1361" t="str">
            <v>Quotation 060408 2006-Apr-08</v>
          </cell>
        </row>
        <row r="1362">
          <cell r="A1362">
            <v>1355</v>
          </cell>
          <cell r="B1362" t="str">
            <v>PTA158951AH</v>
          </cell>
          <cell r="C1362" t="str">
            <v>PF-928A</v>
          </cell>
          <cell r="D1362">
            <v>0.39</v>
          </cell>
          <cell r="E1362" t="str">
            <v>Instruction</v>
          </cell>
          <cell r="I1362" t="str">
            <v>15 days at monthly satement</v>
          </cell>
          <cell r="J1362" t="str">
            <v>Ex-Factory</v>
          </cell>
          <cell r="K1362" t="str">
            <v>Quotation 051025 2006-Mar-23</v>
          </cell>
        </row>
        <row r="1363">
          <cell r="A1363">
            <v>1356</v>
          </cell>
          <cell r="B1363" t="str">
            <v>PTA158993ZH</v>
          </cell>
          <cell r="C1363" t="str">
            <v>PFE-200-01</v>
          </cell>
          <cell r="D1363">
            <v>0.25</v>
          </cell>
          <cell r="E1363" t="str">
            <v>Guarantee Envel. Set</v>
          </cell>
          <cell r="I1363" t="str">
            <v>15 days at monthly satement</v>
          </cell>
          <cell r="J1363" t="str">
            <v>Ex-Factory</v>
          </cell>
          <cell r="K1363" t="str">
            <v>Quotation 060408 2006-Apr-08</v>
          </cell>
        </row>
        <row r="1364">
          <cell r="A1364">
            <v>1357</v>
          </cell>
          <cell r="B1364" t="str">
            <v>PTA159000AH-G</v>
          </cell>
          <cell r="C1364" t="str">
            <v>PE-2218</v>
          </cell>
          <cell r="D1364">
            <v>0.1</v>
          </cell>
          <cell r="E1364" t="str">
            <v>Pos Label</v>
          </cell>
          <cell r="I1364" t="str">
            <v>15 days at monthly satement</v>
          </cell>
          <cell r="J1364" t="str">
            <v>Ex-Factory</v>
          </cell>
          <cell r="K1364" t="str">
            <v>Quotation 060408 2006-Apr-08</v>
          </cell>
        </row>
        <row r="1365">
          <cell r="A1365">
            <v>1358</v>
          </cell>
          <cell r="B1365" t="str">
            <v>PTA159000AH-H</v>
          </cell>
          <cell r="C1365" t="str">
            <v>PE-2219</v>
          </cell>
          <cell r="D1365">
            <v>0.1</v>
          </cell>
          <cell r="E1365" t="str">
            <v>Pos Label</v>
          </cell>
          <cell r="I1365" t="str">
            <v>15 days at monthly satement</v>
          </cell>
          <cell r="J1365" t="str">
            <v>Ex-Factory</v>
          </cell>
          <cell r="K1365" t="str">
            <v>Quotation 060408 2006-Apr-08</v>
          </cell>
        </row>
        <row r="1366">
          <cell r="A1366">
            <v>1359</v>
          </cell>
          <cell r="B1366" t="str">
            <v>R03NW/2ST</v>
          </cell>
          <cell r="C1366" t="str">
            <v>CB-027</v>
          </cell>
          <cell r="D1366">
            <v>0.125</v>
          </cell>
          <cell r="E1366" t="str">
            <v>Battery</v>
          </cell>
          <cell r="I1366" t="str">
            <v>15 days at monthly satement</v>
          </cell>
          <cell r="J1366" t="str">
            <v>Ex-Factory</v>
          </cell>
          <cell r="K1366" t="str">
            <v>Refer to Quotation Record by Ella Chan</v>
          </cell>
        </row>
        <row r="1367">
          <cell r="A1367">
            <v>1360</v>
          </cell>
          <cell r="B1367" t="str">
            <v>R40CH0920ZM-NM007</v>
          </cell>
          <cell r="C1367" t="str">
            <v>S71323-Y27C</v>
          </cell>
          <cell r="D1367">
            <v>0.52</v>
          </cell>
          <cell r="E1367" t="str">
            <v>Guard Mark Assy</v>
          </cell>
          <cell r="I1367" t="str">
            <v>15 days at monthly satement</v>
          </cell>
          <cell r="J1367" t="str">
            <v>Ex-Factory</v>
          </cell>
          <cell r="K1367" t="str">
            <v>Refer to Quotation Record by Ella Chan</v>
          </cell>
        </row>
        <row r="1368">
          <cell r="A1368">
            <v>1361</v>
          </cell>
          <cell r="B1368" t="str">
            <v>S03S10520</v>
          </cell>
          <cell r="C1368" t="str">
            <v>FA-054</v>
          </cell>
          <cell r="D1368">
            <v>7.5</v>
          </cell>
          <cell r="E1368" t="str">
            <v>Rack</v>
          </cell>
          <cell r="F1368">
            <v>500</v>
          </cell>
          <cell r="G1368" t="str">
            <v>Malaysia</v>
          </cell>
          <cell r="I1368" t="str">
            <v>15 days at monthly satement</v>
          </cell>
          <cell r="J1368" t="str">
            <v>Ex-Factory</v>
          </cell>
          <cell r="K1368" t="str">
            <v>Quotation 070012, start from May-2007</v>
          </cell>
        </row>
        <row r="1369">
          <cell r="A1369">
            <v>1362</v>
          </cell>
          <cell r="B1369" t="str">
            <v>S03S13800</v>
          </cell>
          <cell r="C1369" t="str">
            <v>S78919-Y01</v>
          </cell>
          <cell r="D1369">
            <v>1.28</v>
          </cell>
          <cell r="E1369" t="str">
            <v>Heater Set</v>
          </cell>
          <cell r="I1369" t="str">
            <v>15 days at monthly satement</v>
          </cell>
          <cell r="J1369" t="str">
            <v>Ex-Factory</v>
          </cell>
          <cell r="K1369" t="str">
            <v>Refer to Quotation Record by Ella Chan</v>
          </cell>
        </row>
        <row r="1370">
          <cell r="A1370">
            <v>1363</v>
          </cell>
          <cell r="B1370" t="str">
            <v>S10Z30118ZH</v>
          </cell>
          <cell r="C1370" t="str">
            <v>S70818-Y08</v>
          </cell>
          <cell r="D1370">
            <v>1.5510000000000002</v>
          </cell>
          <cell r="E1370" t="str">
            <v>Pre Filter Ass</v>
          </cell>
          <cell r="I1370" t="str">
            <v>15 days at monthly satement</v>
          </cell>
          <cell r="J1370" t="str">
            <v>Ex-Factory</v>
          </cell>
          <cell r="K1370" t="str">
            <v>Refer to Quotation Record by Ella Chan</v>
          </cell>
        </row>
        <row r="1371">
          <cell r="A1371">
            <v>1364</v>
          </cell>
          <cell r="B1371" t="str">
            <v>S60Z30119ZH</v>
          </cell>
          <cell r="C1371" t="str">
            <v>S71118-Y08</v>
          </cell>
          <cell r="D1371">
            <v>1.391</v>
          </cell>
          <cell r="E1371" t="str">
            <v>Pre Filter Ass</v>
          </cell>
          <cell r="F1371">
            <v>500</v>
          </cell>
          <cell r="I1371" t="str">
            <v>15 days at monthly satement</v>
          </cell>
          <cell r="J1371" t="str">
            <v>Ex-Factory</v>
          </cell>
          <cell r="K1371" t="str">
            <v>15-06/16PESHK-S/080046</v>
          </cell>
        </row>
        <row r="1372">
          <cell r="A1372">
            <v>1365</v>
          </cell>
          <cell r="B1372" t="str">
            <v>SPK5R8000FH  05KTR</v>
          </cell>
          <cell r="C1372" t="str">
            <v>S70218-Y01</v>
          </cell>
          <cell r="D1372">
            <v>15</v>
          </cell>
          <cell r="E1372" t="str">
            <v>05KTR Kashitsu Zara</v>
          </cell>
          <cell r="F1372">
            <v>500</v>
          </cell>
          <cell r="I1372" t="str">
            <v>15 days at monthly satement</v>
          </cell>
          <cell r="J1372" t="str">
            <v>Ex-Factory</v>
          </cell>
          <cell r="K1372" t="str">
            <v>15-06/16PESHK-S/080048</v>
          </cell>
        </row>
        <row r="1373">
          <cell r="A1373">
            <v>1366</v>
          </cell>
          <cell r="B1373" t="str">
            <v>SPM7Y8000ZH</v>
          </cell>
          <cell r="C1373" t="str">
            <v>S70118-Y02</v>
          </cell>
          <cell r="D1373">
            <v>7</v>
          </cell>
          <cell r="E1373" t="str">
            <v>07KLY Motor Set</v>
          </cell>
          <cell r="I1373" t="str">
            <v>15 days at monthly satement</v>
          </cell>
          <cell r="J1373" t="str">
            <v>Ex-Factory</v>
          </cell>
          <cell r="K1373" t="str">
            <v>Refer to Quotation Record by Ella Chan</v>
          </cell>
        </row>
        <row r="1374">
          <cell r="A1374">
            <v>1367</v>
          </cell>
          <cell r="B1374" t="str">
            <v>SPZB60001ZH</v>
          </cell>
          <cell r="C1374" t="str">
            <v>S80518-Y30B</v>
          </cell>
          <cell r="D1374">
            <v>9.8000000000000007</v>
          </cell>
          <cell r="E1374" t="str">
            <v>Netsukou Ass</v>
          </cell>
          <cell r="I1374" t="str">
            <v>15 days at monthly satement</v>
          </cell>
          <cell r="J1374" t="str">
            <v>Ex-Factory</v>
          </cell>
          <cell r="K1374" t="str">
            <v>Quotation 060914 2006-Sep-19</v>
          </cell>
        </row>
        <row r="1375">
          <cell r="A1375">
            <v>1368</v>
          </cell>
          <cell r="B1375" t="str">
            <v>T60ZH0106AH-B0375/Y60Z30106BH-B0375</v>
          </cell>
          <cell r="C1375" t="str">
            <v>S711A-18-26</v>
          </cell>
          <cell r="D1375">
            <v>1.2</v>
          </cell>
          <cell r="E1375" t="str">
            <v>Panel Assy</v>
          </cell>
          <cell r="I1375" t="str">
            <v>15 days at monthly satement</v>
          </cell>
          <cell r="J1375" t="str">
            <v>Ex-Factory</v>
          </cell>
          <cell r="K1375" t="str">
            <v>Refer to Quotation Record by Ella Chan</v>
          </cell>
        </row>
        <row r="1376">
          <cell r="A1376">
            <v>1369</v>
          </cell>
          <cell r="B1376" t="str">
            <v>T60ZH0801ZH-A</v>
          </cell>
          <cell r="C1376" t="str">
            <v>PH-1074</v>
          </cell>
          <cell r="D1376">
            <v>1.35</v>
          </cell>
          <cell r="E1376" t="str">
            <v>Carton Case (KDK)</v>
          </cell>
          <cell r="I1376" t="str">
            <v>15 days at monthly satement</v>
          </cell>
          <cell r="J1376" t="str">
            <v>Ex-Factory</v>
          </cell>
          <cell r="K1376" t="str">
            <v>Refer to Quotation Record by Ella Chan</v>
          </cell>
        </row>
        <row r="1377">
          <cell r="A1377">
            <v>1370</v>
          </cell>
          <cell r="B1377" t="str">
            <v>T60ZH8770ZH</v>
          </cell>
          <cell r="C1377" t="str">
            <v>PF-860</v>
          </cell>
          <cell r="D1377">
            <v>0.8</v>
          </cell>
          <cell r="E1377" t="str">
            <v>Instruction (KDK)</v>
          </cell>
          <cell r="I1377" t="str">
            <v>15 days at monthly satement</v>
          </cell>
          <cell r="J1377" t="str">
            <v>Ex-Factory</v>
          </cell>
          <cell r="K1377" t="str">
            <v>Refer to Quotation Record by Ella Chan</v>
          </cell>
        </row>
        <row r="1378">
          <cell r="A1378">
            <v>1371</v>
          </cell>
          <cell r="B1378" t="str">
            <v>VXB300050ZH N0566</v>
          </cell>
          <cell r="C1378" t="str">
            <v>PE-2493</v>
          </cell>
          <cell r="D1378">
            <v>0.7</v>
          </cell>
          <cell r="E1378" t="str">
            <v>NAME PLATE</v>
          </cell>
          <cell r="I1378" t="str">
            <v>15 days at monthly satement</v>
          </cell>
          <cell r="J1378" t="str">
            <v>Ex-Factory</v>
          </cell>
          <cell r="K1378" t="str">
            <v>Quotation 060911 2006-9-14</v>
          </cell>
        </row>
        <row r="1379">
          <cell r="A1379">
            <v>1372</v>
          </cell>
          <cell r="B1379" t="str">
            <v>VXB300110ZH N0566</v>
          </cell>
          <cell r="C1379" t="str">
            <v>B823-07-01</v>
          </cell>
          <cell r="D1379">
            <v>7.15</v>
          </cell>
          <cell r="E1379" t="str">
            <v>REAR CASE</v>
          </cell>
          <cell r="I1379" t="str">
            <v>15 days at monthly satement</v>
          </cell>
          <cell r="J1379" t="str">
            <v>Ex-Factory</v>
          </cell>
          <cell r="K1379" t="str">
            <v>Quotation 060911 2006-9-14</v>
          </cell>
        </row>
        <row r="1380">
          <cell r="A1380">
            <v>1373</v>
          </cell>
          <cell r="B1380" t="str">
            <v>VXB300114AH M0150</v>
          </cell>
          <cell r="C1380" t="str">
            <v>S823-18-27</v>
          </cell>
          <cell r="D1380">
            <v>0.8</v>
          </cell>
          <cell r="E1380" t="str">
            <v xml:space="preserve">FUKIASHI GRI TOSO </v>
          </cell>
          <cell r="I1380" t="str">
            <v>15 days at monthly satement</v>
          </cell>
          <cell r="J1380" t="str">
            <v>Ex-Factory</v>
          </cell>
          <cell r="K1380" t="str">
            <v>15-06/60/061103</v>
          </cell>
        </row>
        <row r="1381">
          <cell r="A1381">
            <v>1374</v>
          </cell>
          <cell r="B1381" t="str">
            <v>VXB300115ZH</v>
          </cell>
          <cell r="C1381" t="str">
            <v>B823-08-01</v>
          </cell>
          <cell r="D1381">
            <v>0.44</v>
          </cell>
          <cell r="E1381" t="str">
            <v>FUKIDASHI GRILLE</v>
          </cell>
          <cell r="I1381" t="str">
            <v>15 days at monthly satement</v>
          </cell>
          <cell r="J1381" t="str">
            <v>Ex-Factory</v>
          </cell>
          <cell r="K1381" t="str">
            <v>Quotation 060911 2006-9-14</v>
          </cell>
        </row>
        <row r="1382">
          <cell r="A1382">
            <v>1375</v>
          </cell>
          <cell r="B1382" t="str">
            <v>VXB300118ZH N0566</v>
          </cell>
          <cell r="C1382" t="str">
            <v>B823-09-01</v>
          </cell>
          <cell r="D1382">
            <v>0.25</v>
          </cell>
          <cell r="E1382" t="str">
            <v>CORD CASE</v>
          </cell>
          <cell r="I1382" t="str">
            <v>15 days at monthly satement</v>
          </cell>
          <cell r="J1382" t="str">
            <v>Ex-Factory</v>
          </cell>
          <cell r="K1382" t="str">
            <v>Quotation 060911 2006-9-14</v>
          </cell>
        </row>
        <row r="1383">
          <cell r="A1383">
            <v>1376</v>
          </cell>
          <cell r="B1383" t="str">
            <v>VXB300120ZH N0566</v>
          </cell>
          <cell r="C1383" t="str">
            <v>B823-11-01</v>
          </cell>
          <cell r="D1383">
            <v>7.52</v>
          </cell>
          <cell r="E1383" t="str">
            <v>CASE</v>
          </cell>
          <cell r="I1383" t="str">
            <v>15 days at monthly satement</v>
          </cell>
          <cell r="J1383" t="str">
            <v>Ex-Factory</v>
          </cell>
          <cell r="K1383" t="str">
            <v>Quotation 060911 2006-9-14</v>
          </cell>
        </row>
        <row r="1384">
          <cell r="A1384">
            <v>1377</v>
          </cell>
          <cell r="B1384" t="str">
            <v>VXB300130ZH N056</v>
          </cell>
          <cell r="C1384" t="str">
            <v>B823-10-01</v>
          </cell>
          <cell r="D1384">
            <v>0.4</v>
          </cell>
          <cell r="E1384" t="str">
            <v>HANDLE</v>
          </cell>
          <cell r="I1384" t="str">
            <v>15 days at monthly satement</v>
          </cell>
          <cell r="J1384" t="str">
            <v>Ex-Factory</v>
          </cell>
          <cell r="K1384" t="str">
            <v>Quotation 060911 2006-9-14</v>
          </cell>
        </row>
        <row r="1385">
          <cell r="A1385">
            <v>1378</v>
          </cell>
          <cell r="B1385" t="str">
            <v>VXB300140ZH N0566</v>
          </cell>
          <cell r="C1385" t="str">
            <v>B823-12-01</v>
          </cell>
          <cell r="D1385">
            <v>5.65</v>
          </cell>
          <cell r="E1385" t="str">
            <v>DUCT CASE</v>
          </cell>
          <cell r="I1385" t="str">
            <v>15 days at monthly satement</v>
          </cell>
          <cell r="J1385" t="str">
            <v>Ex-Factory</v>
          </cell>
          <cell r="K1385" t="str">
            <v>Quotation 060911 2006-9-14</v>
          </cell>
        </row>
        <row r="1386">
          <cell r="A1386">
            <v>1379</v>
          </cell>
          <cell r="B1386" t="str">
            <v>VXB300150ZH N0566</v>
          </cell>
          <cell r="C1386" t="str">
            <v>B823-18-01</v>
          </cell>
          <cell r="D1386">
            <v>3.36</v>
          </cell>
          <cell r="E1386" t="str">
            <v>TRAY (A)</v>
          </cell>
          <cell r="I1386" t="str">
            <v>15 days at monthly satement</v>
          </cell>
          <cell r="J1386" t="str">
            <v>Ex-Factory</v>
          </cell>
          <cell r="K1386" t="str">
            <v>Quotation 060911 2006-9-14</v>
          </cell>
        </row>
        <row r="1387">
          <cell r="A1387">
            <v>1380</v>
          </cell>
          <cell r="B1387" t="str">
            <v>VXB300151ZH N0566</v>
          </cell>
          <cell r="C1387" t="str">
            <v>B823-21-01</v>
          </cell>
          <cell r="D1387">
            <v>1.36</v>
          </cell>
          <cell r="E1387" t="str">
            <v>TRAY (B)</v>
          </cell>
          <cell r="I1387" t="str">
            <v>15 days at monthly satement</v>
          </cell>
          <cell r="J1387" t="str">
            <v>Ex-Factory</v>
          </cell>
          <cell r="K1387" t="str">
            <v>Quotation 060911 2006-9-14</v>
          </cell>
        </row>
        <row r="1388">
          <cell r="A1388">
            <v>1381</v>
          </cell>
          <cell r="B1388" t="str">
            <v>VXB300152ZH</v>
          </cell>
          <cell r="C1388" t="str">
            <v>S82318-Y28E</v>
          </cell>
          <cell r="D1388">
            <v>0.3</v>
          </cell>
          <cell r="E1388" t="str">
            <v>T.M LEAD ASS</v>
          </cell>
          <cell r="I1388" t="str">
            <v>15 days at monthly satement</v>
          </cell>
          <cell r="J1388" t="str">
            <v>Ex-Factory</v>
          </cell>
          <cell r="K1388" t="str">
            <v>Quotation 060912 2006-Sep-13</v>
          </cell>
        </row>
        <row r="1389">
          <cell r="A1389">
            <v>1382</v>
          </cell>
          <cell r="B1389" t="str">
            <v>VXB300153AH N0638</v>
          </cell>
          <cell r="C1389" t="str">
            <v>B823-25-01</v>
          </cell>
          <cell r="D1389">
            <v>0.1</v>
          </cell>
          <cell r="E1389" t="str">
            <v>TRAY (A) SHIKIRI</v>
          </cell>
          <cell r="I1389" t="str">
            <v>15 days at monthly satement</v>
          </cell>
          <cell r="J1389" t="str">
            <v>Ex-Factory</v>
          </cell>
          <cell r="K1389" t="str">
            <v>Quotation 060911 2006-9-14</v>
          </cell>
        </row>
        <row r="1390">
          <cell r="A1390">
            <v>1383</v>
          </cell>
          <cell r="B1390" t="str">
            <v>VXB300157ZH N0629</v>
          </cell>
          <cell r="C1390" t="str">
            <v>B823-22-01</v>
          </cell>
          <cell r="D1390">
            <v>0.1</v>
          </cell>
          <cell r="E1390" t="str">
            <v>TRAY ROLLER</v>
          </cell>
          <cell r="I1390" t="str">
            <v>15 days at monthly satement</v>
          </cell>
          <cell r="J1390" t="str">
            <v>Ex-Factory</v>
          </cell>
          <cell r="K1390" t="str">
            <v>Quotation 060911 2006-9-14</v>
          </cell>
        </row>
        <row r="1391">
          <cell r="A1391">
            <v>1384</v>
          </cell>
          <cell r="B1391" t="str">
            <v>VXB300159ZH G0280</v>
          </cell>
          <cell r="C1391" t="str">
            <v>B823-17-01</v>
          </cell>
          <cell r="D1391">
            <v>1.66</v>
          </cell>
          <cell r="E1391" t="str">
            <v>SUII PANEL</v>
          </cell>
          <cell r="I1391" t="str">
            <v>15 days at monthly satement</v>
          </cell>
          <cell r="J1391" t="str">
            <v>Ex-Factory</v>
          </cell>
          <cell r="K1391" t="str">
            <v>Quotation 060911 2006-9-14</v>
          </cell>
        </row>
        <row r="1392">
          <cell r="A1392">
            <v>1385</v>
          </cell>
          <cell r="B1392" t="str">
            <v>VXB300302ZH</v>
          </cell>
          <cell r="C1392" t="str">
            <v>B823-26-01</v>
          </cell>
          <cell r="D1392">
            <v>0.15</v>
          </cell>
          <cell r="E1392" t="str">
            <v>SALE TAPE B</v>
          </cell>
          <cell r="I1392" t="str">
            <v>15 days at monthly satement</v>
          </cell>
          <cell r="J1392" t="str">
            <v>Ex-Factory</v>
          </cell>
          <cell r="K1392" t="str">
            <v>Quotation 060911 2006-9-14</v>
          </cell>
        </row>
        <row r="1393">
          <cell r="A1393">
            <v>1386</v>
          </cell>
          <cell r="B1393" t="str">
            <v>VXB300303ZH</v>
          </cell>
          <cell r="C1393" t="str">
            <v>B823-27-01</v>
          </cell>
          <cell r="D1393">
            <v>0.3</v>
          </cell>
          <cell r="E1393" t="str">
            <v>SALE TAPE C</v>
          </cell>
          <cell r="I1393" t="str">
            <v>15 days at monthly satement</v>
          </cell>
          <cell r="J1393" t="str">
            <v>Ex-Factory</v>
          </cell>
          <cell r="K1393" t="str">
            <v>Quotation 060911 2006-9-14</v>
          </cell>
        </row>
        <row r="1394">
          <cell r="A1394">
            <v>1387</v>
          </cell>
          <cell r="B1394" t="str">
            <v>VXB300304ZH</v>
          </cell>
          <cell r="C1394" t="str">
            <v>B823-28-01</v>
          </cell>
          <cell r="D1394">
            <v>0.3</v>
          </cell>
          <cell r="E1394" t="str">
            <v>SALE TAPE D</v>
          </cell>
          <cell r="I1394" t="str">
            <v>15 days at monthly satement</v>
          </cell>
          <cell r="J1394" t="str">
            <v>Ex-Factory</v>
          </cell>
          <cell r="K1394" t="str">
            <v>Quotation 060911 2006-9-14</v>
          </cell>
        </row>
        <row r="1395">
          <cell r="A1395">
            <v>1388</v>
          </cell>
          <cell r="B1395" t="str">
            <v>VXB300305ZH</v>
          </cell>
          <cell r="C1395" t="str">
            <v>B823-31-01</v>
          </cell>
          <cell r="D1395">
            <v>0.2</v>
          </cell>
          <cell r="E1395" t="str">
            <v>SALE TAPE E</v>
          </cell>
          <cell r="I1395" t="str">
            <v>15 days at monthly satement</v>
          </cell>
          <cell r="J1395" t="str">
            <v>Ex-Factory</v>
          </cell>
          <cell r="K1395" t="str">
            <v>Quotation 060911 2006-9-14</v>
          </cell>
        </row>
        <row r="1396">
          <cell r="A1396">
            <v>1389</v>
          </cell>
          <cell r="B1396" t="str">
            <v>VXB300306ZH</v>
          </cell>
          <cell r="C1396" t="str">
            <v>B823-32-01</v>
          </cell>
          <cell r="D1396">
            <v>0.3</v>
          </cell>
          <cell r="E1396" t="str">
            <v>SEAL TAPE F</v>
          </cell>
          <cell r="I1396" t="str">
            <v>15 days at monthly satement</v>
          </cell>
          <cell r="J1396" t="str">
            <v>Ex-Factory</v>
          </cell>
          <cell r="K1396" t="str">
            <v>15-06/60/061103</v>
          </cell>
        </row>
        <row r="1397">
          <cell r="A1397">
            <v>1390</v>
          </cell>
          <cell r="B1397" t="str">
            <v>VXB300307ZH</v>
          </cell>
          <cell r="C1397" t="str">
            <v>B823-33-01</v>
          </cell>
          <cell r="D1397">
            <v>0.2</v>
          </cell>
          <cell r="E1397" t="str">
            <v>SEAL TAPE G</v>
          </cell>
          <cell r="I1397" t="str">
            <v>15 days at monthly satement</v>
          </cell>
          <cell r="J1397" t="str">
            <v>Ex-Factory</v>
          </cell>
          <cell r="K1397" t="str">
            <v>15-06/60/061103</v>
          </cell>
        </row>
        <row r="1398">
          <cell r="A1398">
            <v>1391</v>
          </cell>
          <cell r="B1398" t="str">
            <v>VXB300410ZH</v>
          </cell>
          <cell r="C1398" t="str">
            <v>S82318-Y09</v>
          </cell>
          <cell r="D1398">
            <v>0.2</v>
          </cell>
          <cell r="E1398" t="str">
            <v>REED SW ASS</v>
          </cell>
          <cell r="I1398" t="str">
            <v>15 days at monthly satement</v>
          </cell>
          <cell r="J1398" t="str">
            <v>Ex-Factory</v>
          </cell>
          <cell r="K1398" t="str">
            <v>Quotation 060912 2006-Sep-13</v>
          </cell>
        </row>
        <row r="1399">
          <cell r="A1399">
            <v>1392</v>
          </cell>
          <cell r="B1399" t="str">
            <v>VXB300412ZH</v>
          </cell>
          <cell r="C1399" t="str">
            <v>S82318-Y28B</v>
          </cell>
          <cell r="D1399">
            <v>0.3</v>
          </cell>
          <cell r="E1399" t="str">
            <v>REED SW LEAD ASS</v>
          </cell>
          <cell r="I1399" t="str">
            <v>15 days at monthly satement</v>
          </cell>
          <cell r="J1399" t="str">
            <v>Ex-Factory</v>
          </cell>
          <cell r="K1399" t="str">
            <v>Quotation 060912 2006-Sep-13</v>
          </cell>
        </row>
        <row r="1400">
          <cell r="A1400">
            <v>1393</v>
          </cell>
          <cell r="B1400" t="str">
            <v>VXB300500ZH</v>
          </cell>
          <cell r="C1400" t="str">
            <v>S82318-Y08B</v>
          </cell>
          <cell r="D1400">
            <v>5.3</v>
          </cell>
          <cell r="E1400" t="str">
            <v>KASHITSU FILTER SET</v>
          </cell>
          <cell r="I1400" t="str">
            <v>15 days at monthly satement</v>
          </cell>
          <cell r="J1400" t="str">
            <v>Ex-Factory</v>
          </cell>
          <cell r="K1400" t="str">
            <v>Quotation 060912 2006-Sep-13</v>
          </cell>
        </row>
        <row r="1401">
          <cell r="A1401">
            <v>1394</v>
          </cell>
          <cell r="B1401" t="str">
            <v>VXB300601ZH NATUR</v>
          </cell>
          <cell r="C1401" t="str">
            <v>S82318-Y13C</v>
          </cell>
          <cell r="D1401">
            <v>5.4</v>
          </cell>
          <cell r="E1401" t="str">
            <v>TANK</v>
          </cell>
          <cell r="I1401" t="str">
            <v>15 days at monthly satement</v>
          </cell>
          <cell r="J1401" t="str">
            <v>Ex-Factory</v>
          </cell>
          <cell r="K1401" t="str">
            <v>Quotation 060912 2006-Sep-13</v>
          </cell>
        </row>
        <row r="1402">
          <cell r="A1402">
            <v>1395</v>
          </cell>
          <cell r="B1402" t="str">
            <v>VXB300610ZH</v>
          </cell>
          <cell r="C1402" t="str">
            <v>S82318-Y13</v>
          </cell>
          <cell r="D1402">
            <v>6</v>
          </cell>
          <cell r="E1402" t="str">
            <v>TANK ASS</v>
          </cell>
          <cell r="I1402" t="str">
            <v>15 days at monthly satement</v>
          </cell>
          <cell r="J1402" t="str">
            <v>Ex-Factory</v>
          </cell>
          <cell r="K1402" t="str">
            <v>Quotation 060912 2006-Sep-13</v>
          </cell>
        </row>
        <row r="1403">
          <cell r="A1403">
            <v>1396</v>
          </cell>
          <cell r="B1403" t="str">
            <v>VXB301200ZH</v>
          </cell>
          <cell r="C1403" t="str">
            <v>MH-046</v>
          </cell>
          <cell r="D1403">
            <v>2.4</v>
          </cell>
          <cell r="E1403" t="str">
            <v>CORD ASS</v>
          </cell>
          <cell r="I1403" t="str">
            <v>15 days at monthly satement</v>
          </cell>
          <cell r="J1403" t="str">
            <v>Ex-Factory</v>
          </cell>
          <cell r="K1403" t="str">
            <v>Quotation 060911 2006-9-14</v>
          </cell>
        </row>
        <row r="1404">
          <cell r="A1404">
            <v>1397</v>
          </cell>
          <cell r="B1404" t="str">
            <v>VXB301442ZH N0999</v>
          </cell>
          <cell r="C1404" t="str">
            <v>B823-13-01</v>
          </cell>
          <cell r="D1404">
            <v>0.2</v>
          </cell>
          <cell r="E1404" t="str">
            <v>MOTOR LEAD COVER</v>
          </cell>
          <cell r="I1404" t="str">
            <v>15 days at monthly satement</v>
          </cell>
          <cell r="J1404" t="str">
            <v>Ex-Factory</v>
          </cell>
          <cell r="K1404" t="str">
            <v>Quotation 060911 2006-9-14</v>
          </cell>
        </row>
        <row r="1405">
          <cell r="A1405">
            <v>1398</v>
          </cell>
          <cell r="B1405" t="str">
            <v>VXB301443ZH N0633</v>
          </cell>
          <cell r="C1405" t="str">
            <v>B823-23-01</v>
          </cell>
          <cell r="D1405">
            <v>0.3</v>
          </cell>
          <cell r="E1405" t="str">
            <v>LEAD COVER</v>
          </cell>
          <cell r="I1405" t="str">
            <v>15 days at monthly satement</v>
          </cell>
          <cell r="J1405" t="str">
            <v>Ex-Factory</v>
          </cell>
          <cell r="K1405" t="str">
            <v>Quotation 060911 2006-9-14</v>
          </cell>
        </row>
        <row r="1406">
          <cell r="A1406">
            <v>1399</v>
          </cell>
          <cell r="B1406" t="str">
            <v>VXB301444ZH N0566</v>
          </cell>
          <cell r="C1406" t="str">
            <v>B823-15-01</v>
          </cell>
          <cell r="D1406">
            <v>0.7</v>
          </cell>
          <cell r="E1406" t="str">
            <v>POWER PCB BOX</v>
          </cell>
          <cell r="I1406" t="str">
            <v>15 days at monthly satement</v>
          </cell>
          <cell r="J1406" t="str">
            <v>Ex-Factory</v>
          </cell>
          <cell r="K1406" t="str">
            <v>Quotation 060912 2006-Sep-13</v>
          </cell>
        </row>
        <row r="1407">
          <cell r="A1407">
            <v>1400</v>
          </cell>
          <cell r="B1407" t="str">
            <v>VXB302300ZH</v>
          </cell>
          <cell r="C1407" t="str">
            <v>CL-371</v>
          </cell>
          <cell r="D1407">
            <v>6.5</v>
          </cell>
          <cell r="E1407" t="str">
            <v>MOTOR ASS</v>
          </cell>
          <cell r="I1407" t="str">
            <v>15 days at monthly satement</v>
          </cell>
          <cell r="J1407" t="str">
            <v>Ex-Factory</v>
          </cell>
          <cell r="K1407" t="str">
            <v>15-06/60/061103</v>
          </cell>
        </row>
        <row r="1408">
          <cell r="A1408">
            <v>1401</v>
          </cell>
          <cell r="B1408" t="str">
            <v>VXB303295ZH-G</v>
          </cell>
          <cell r="C1408" t="str">
            <v>S82318-Y27C</v>
          </cell>
          <cell r="D1408">
            <v>3</v>
          </cell>
          <cell r="E1408" t="str">
            <v>FRONTGRILLE</v>
          </cell>
          <cell r="I1408" t="str">
            <v>15 days at monthly satement</v>
          </cell>
          <cell r="J1408" t="str">
            <v>Ex-Factory</v>
          </cell>
          <cell r="K1408" t="str">
            <v>Quotation 060915 2006-Sep-21</v>
          </cell>
        </row>
        <row r="1409">
          <cell r="A1409">
            <v>1402</v>
          </cell>
          <cell r="B1409" t="str">
            <v>VXB303400ZH</v>
          </cell>
          <cell r="C1409" t="str">
            <v>S82318-Y27D</v>
          </cell>
          <cell r="D1409">
            <v>0.5</v>
          </cell>
          <cell r="E1409" t="str">
            <v>SW BUTTON (A) ASS</v>
          </cell>
          <cell r="I1409" t="str">
            <v>15 days at monthly satement</v>
          </cell>
          <cell r="J1409" t="str">
            <v>Ex-Factory</v>
          </cell>
          <cell r="K1409" t="str">
            <v>Quotation 060915 2006-Sep-21</v>
          </cell>
        </row>
        <row r="1410">
          <cell r="A1410">
            <v>1403</v>
          </cell>
          <cell r="B1410" t="str">
            <v>VXB303401ZH N0566</v>
          </cell>
          <cell r="C1410" t="str">
            <v>B823-04-01</v>
          </cell>
          <cell r="D1410">
            <v>1</v>
          </cell>
          <cell r="E1410" t="str">
            <v>SW BOX</v>
          </cell>
          <cell r="I1410" t="str">
            <v>15 days at monthly satement</v>
          </cell>
          <cell r="J1410" t="str">
            <v>Ex-Factory</v>
          </cell>
          <cell r="K1410" t="str">
            <v>Quotation 060911 2006-9-14</v>
          </cell>
        </row>
        <row r="1411">
          <cell r="A1411">
            <v>1404</v>
          </cell>
          <cell r="B1411" t="str">
            <v>VXB303413ZH N0633</v>
          </cell>
          <cell r="C1411" t="str">
            <v>S82318-Y27E</v>
          </cell>
          <cell r="D1411">
            <v>0.6</v>
          </cell>
          <cell r="E1411" t="str">
            <v>LED COVER ASS</v>
          </cell>
          <cell r="I1411" t="str">
            <v>15 days at monthly satement</v>
          </cell>
          <cell r="J1411" t="str">
            <v>Ex-Factory</v>
          </cell>
          <cell r="K1411" t="str">
            <v>Quotation 060915 2006-Sep-21</v>
          </cell>
        </row>
        <row r="1412">
          <cell r="A1412">
            <v>1405</v>
          </cell>
          <cell r="B1412" t="str">
            <v>VXB303463ZH</v>
          </cell>
          <cell r="C1412" t="str">
            <v>S82318-Y27B</v>
          </cell>
          <cell r="D1412">
            <v>0.5</v>
          </cell>
          <cell r="E1412" t="str">
            <v>SW BUTTON (B) ASS</v>
          </cell>
          <cell r="I1412" t="str">
            <v>15 days at monthly satement</v>
          </cell>
          <cell r="J1412" t="str">
            <v>Ex-Factory</v>
          </cell>
          <cell r="K1412" t="str">
            <v>Quotation 060915 2006-Sep-21</v>
          </cell>
        </row>
        <row r="1413">
          <cell r="A1413">
            <v>1406</v>
          </cell>
          <cell r="B1413" t="str">
            <v>VXB303491FH</v>
          </cell>
          <cell r="C1413" t="str">
            <v>S82318-Y26</v>
          </cell>
          <cell r="D1413">
            <v>2.1</v>
          </cell>
          <cell r="E1413" t="str">
            <v>SW BOX ASS</v>
          </cell>
          <cell r="I1413" t="str">
            <v>15 days at monthly satement</v>
          </cell>
          <cell r="J1413" t="str">
            <v>Ex-Factory</v>
          </cell>
          <cell r="K1413" t="str">
            <v>15-06/60/061107</v>
          </cell>
        </row>
        <row r="1414">
          <cell r="A1414">
            <v>1407</v>
          </cell>
          <cell r="B1414" t="str">
            <v>VXB303501ZH</v>
          </cell>
          <cell r="C1414" t="str">
            <v>PE-2489</v>
          </cell>
          <cell r="D1414">
            <v>0.6</v>
          </cell>
          <cell r="E1414" t="str">
            <v>SW PANEL (A)</v>
          </cell>
          <cell r="I1414" t="str">
            <v>15 days at monthly satement</v>
          </cell>
          <cell r="J1414" t="str">
            <v>Ex-Factory</v>
          </cell>
          <cell r="K1414" t="str">
            <v>Quotation 060911 2006-9-14</v>
          </cell>
        </row>
        <row r="1415">
          <cell r="A1415">
            <v>1408</v>
          </cell>
          <cell r="B1415" t="str">
            <v>VXB303502ZH</v>
          </cell>
          <cell r="C1415" t="str">
            <v>PE-2490</v>
          </cell>
          <cell r="D1415">
            <v>0.5</v>
          </cell>
          <cell r="E1415" t="str">
            <v>SW PANEL (B)</v>
          </cell>
          <cell r="I1415" t="str">
            <v>15 days at monthly satement</v>
          </cell>
          <cell r="J1415" t="str">
            <v>Ex-Factory</v>
          </cell>
          <cell r="K1415" t="str">
            <v>Quotation 060911 2006-9-14</v>
          </cell>
        </row>
        <row r="1416">
          <cell r="A1416">
            <v>1409</v>
          </cell>
          <cell r="B1416" t="str">
            <v>VXB303503ZH N0566</v>
          </cell>
          <cell r="C1416" t="str">
            <v>B823-06-01</v>
          </cell>
          <cell r="D1416">
            <v>0.1</v>
          </cell>
          <cell r="E1416" t="str">
            <v>GAS SENSOR BOX</v>
          </cell>
          <cell r="I1416" t="str">
            <v>15 days at monthly satement</v>
          </cell>
          <cell r="J1416" t="str">
            <v>Ex-Factory</v>
          </cell>
          <cell r="K1416" t="str">
            <v>Quotation 060911 2006-9-14</v>
          </cell>
        </row>
        <row r="1417">
          <cell r="A1417">
            <v>1410</v>
          </cell>
          <cell r="B1417" t="str">
            <v>VXB303504ZH</v>
          </cell>
          <cell r="C1417" t="str">
            <v>B823-30-01</v>
          </cell>
          <cell r="D1417">
            <v>0.1</v>
          </cell>
          <cell r="E1417" t="str">
            <v>WASHER</v>
          </cell>
          <cell r="I1417" t="str">
            <v>15 days at monthly satement</v>
          </cell>
          <cell r="J1417" t="str">
            <v>Ex-Factory</v>
          </cell>
          <cell r="K1417" t="str">
            <v>15-06/60/061105</v>
          </cell>
        </row>
        <row r="1418">
          <cell r="A1418">
            <v>1411</v>
          </cell>
          <cell r="B1418" t="str">
            <v>VXB303800ZH</v>
          </cell>
          <cell r="C1418" t="str">
            <v>S82318-Y01</v>
          </cell>
          <cell r="D1418">
            <v>4.5</v>
          </cell>
          <cell r="E1418" t="str">
            <v>HEATER SET</v>
          </cell>
          <cell r="I1418" t="str">
            <v>15 days at monthly satement</v>
          </cell>
          <cell r="J1418" t="str">
            <v>Ex-Factory</v>
          </cell>
          <cell r="K1418" t="str">
            <v>Quotation 060912 2006-Sep-13</v>
          </cell>
        </row>
        <row r="1419">
          <cell r="A1419">
            <v>1412</v>
          </cell>
          <cell r="B1419" t="str">
            <v>VXB303801AH</v>
          </cell>
          <cell r="C1419" t="str">
            <v>S82318-Y01A</v>
          </cell>
          <cell r="D1419">
            <v>3</v>
          </cell>
          <cell r="E1419" t="str">
            <v>HEATER KUMI</v>
          </cell>
          <cell r="I1419" t="str">
            <v>15 days at monthly satement</v>
          </cell>
          <cell r="J1419" t="str">
            <v>Ex-Factory</v>
          </cell>
          <cell r="K1419" t="str">
            <v>15-06/60/061103</v>
          </cell>
        </row>
        <row r="1420">
          <cell r="A1420">
            <v>1413</v>
          </cell>
          <cell r="B1420" t="str">
            <v>VXB303805AH</v>
          </cell>
          <cell r="C1420" t="str">
            <v>S82318-Y74</v>
          </cell>
          <cell r="D1420">
            <v>0.9</v>
          </cell>
          <cell r="E1420" t="str">
            <v>THERMAL FUSE ASS</v>
          </cell>
          <cell r="I1420" t="str">
            <v>15 days at monthly satement</v>
          </cell>
          <cell r="J1420" t="str">
            <v>Ex-Factory</v>
          </cell>
          <cell r="K1420" t="str">
            <v>15-06/60/061103</v>
          </cell>
        </row>
        <row r="1421">
          <cell r="A1421">
            <v>1414</v>
          </cell>
          <cell r="B1421" t="str">
            <v>VXB304170ZH</v>
          </cell>
          <cell r="C1421" t="str">
            <v>S82318-Y08</v>
          </cell>
          <cell r="D1421">
            <v>2.5</v>
          </cell>
          <cell r="E1421" t="str">
            <v>DEODORIZING FILTER</v>
          </cell>
          <cell r="I1421" t="str">
            <v>15 days at monthly satement</v>
          </cell>
          <cell r="J1421" t="str">
            <v>Ex-Factory</v>
          </cell>
          <cell r="K1421" t="str">
            <v>Quotation 060912 2006-Sep-13</v>
          </cell>
        </row>
        <row r="1422">
          <cell r="A1422">
            <v>1415</v>
          </cell>
          <cell r="B1422" t="str">
            <v>VXB305033ZH</v>
          </cell>
          <cell r="C1422" t="str">
            <v>S82318-Y28D</v>
          </cell>
          <cell r="D1422">
            <v>0.3</v>
          </cell>
          <cell r="E1422" t="str">
            <v>SENSOR LEAD ASS</v>
          </cell>
          <cell r="I1422" t="str">
            <v>15 days at monthly satement</v>
          </cell>
          <cell r="J1422" t="str">
            <v>Ex-Factory</v>
          </cell>
          <cell r="K1422" t="str">
            <v>Quotation 060912 2006-Sep-13</v>
          </cell>
        </row>
        <row r="1423">
          <cell r="A1423">
            <v>1416</v>
          </cell>
          <cell r="B1423" t="str">
            <v>VXB305034ZH</v>
          </cell>
          <cell r="C1423" t="str">
            <v>S82318-Y28</v>
          </cell>
          <cell r="D1423">
            <v>0.4</v>
          </cell>
          <cell r="E1423" t="str">
            <v>SOUSA LEAD ASS (A)</v>
          </cell>
          <cell r="I1423" t="str">
            <v>15 days at monthly satement</v>
          </cell>
          <cell r="J1423" t="str">
            <v>Ex-Factory</v>
          </cell>
          <cell r="K1423" t="str">
            <v>Quotation 060912 2006-Sep-13</v>
          </cell>
        </row>
        <row r="1424">
          <cell r="A1424">
            <v>1417</v>
          </cell>
          <cell r="B1424" t="str">
            <v>VXB305035ZH</v>
          </cell>
          <cell r="C1424" t="str">
            <v>S82318-Y28A</v>
          </cell>
          <cell r="D1424">
            <v>0.5</v>
          </cell>
          <cell r="E1424" t="str">
            <v>SOUSA LEAD ASS (B)</v>
          </cell>
          <cell r="I1424" t="str">
            <v>15 days at monthly satement</v>
          </cell>
          <cell r="J1424" t="str">
            <v>Ex-Factory</v>
          </cell>
          <cell r="K1424" t="str">
            <v>Quotation 060912 2006-Sep-13</v>
          </cell>
        </row>
        <row r="1425">
          <cell r="A1425">
            <v>1418</v>
          </cell>
          <cell r="B1425" t="str">
            <v>VXB305036ZH</v>
          </cell>
          <cell r="C1425" t="str">
            <v>S82318-Y28G</v>
          </cell>
          <cell r="D1425">
            <v>0.2</v>
          </cell>
          <cell r="E1425" t="str">
            <v>GAS SENSOR LEAD ASS</v>
          </cell>
          <cell r="I1425" t="str">
            <v>15 days at monthly satement</v>
          </cell>
          <cell r="J1425" t="str">
            <v>Ex-Factory</v>
          </cell>
          <cell r="K1425" t="str">
            <v>Quotation 060912 2006-Sep-13</v>
          </cell>
        </row>
        <row r="1426">
          <cell r="A1426">
            <v>1419</v>
          </cell>
          <cell r="B1426" t="str">
            <v>VXB308001ZH</v>
          </cell>
          <cell r="C1426" t="str">
            <v>PA-040</v>
          </cell>
          <cell r="D1426">
            <v>1.2</v>
          </cell>
          <cell r="E1426" t="str">
            <v>CASE</v>
          </cell>
          <cell r="I1426" t="str">
            <v>15 days at monthly satement</v>
          </cell>
          <cell r="J1426" t="str">
            <v>Ex-Factory</v>
          </cell>
          <cell r="K1426" t="str">
            <v>Quotation 060908 2006-Sep-08</v>
          </cell>
        </row>
        <row r="1427">
          <cell r="A1427">
            <v>1420</v>
          </cell>
          <cell r="B1427" t="str">
            <v>VXB308002ZH</v>
          </cell>
          <cell r="C1427" t="str">
            <v>PK-173</v>
          </cell>
          <cell r="D1427">
            <v>0.4</v>
          </cell>
          <cell r="E1427" t="str">
            <v>PACK (A)</v>
          </cell>
          <cell r="I1427" t="str">
            <v>15 days at monthly satement</v>
          </cell>
          <cell r="J1427" t="str">
            <v>Ex-Factory</v>
          </cell>
          <cell r="K1427" t="str">
            <v>Quotation 060911 2006-9-14</v>
          </cell>
        </row>
        <row r="1428">
          <cell r="A1428">
            <v>1421</v>
          </cell>
          <cell r="B1428" t="str">
            <v>VXB308003ZH</v>
          </cell>
          <cell r="C1428" t="str">
            <v>PK-174</v>
          </cell>
          <cell r="D1428">
            <v>0.4</v>
          </cell>
          <cell r="E1428" t="str">
            <v>PACK (B)</v>
          </cell>
          <cell r="I1428" t="str">
            <v>15 days at monthly satement</v>
          </cell>
          <cell r="J1428" t="str">
            <v>Ex-Factory</v>
          </cell>
          <cell r="K1428" t="str">
            <v>Quotation 060911 2006-9-14</v>
          </cell>
        </row>
        <row r="1429">
          <cell r="A1429">
            <v>1422</v>
          </cell>
          <cell r="B1429" t="str">
            <v>VXB308004ZH</v>
          </cell>
          <cell r="C1429" t="str">
            <v>PK-175</v>
          </cell>
          <cell r="D1429">
            <v>0.3</v>
          </cell>
          <cell r="E1429" t="str">
            <v>PACK (C)</v>
          </cell>
          <cell r="I1429" t="str">
            <v>15 days at monthly satement</v>
          </cell>
          <cell r="J1429" t="str">
            <v>Ex-Factory</v>
          </cell>
          <cell r="K1429" t="str">
            <v>Quotation 060911 2006-9-14</v>
          </cell>
        </row>
        <row r="1430">
          <cell r="A1430">
            <v>1423</v>
          </cell>
          <cell r="B1430" t="str">
            <v>VXB308005ZH</v>
          </cell>
          <cell r="C1430" t="str">
            <v>PK-176</v>
          </cell>
          <cell r="D1430">
            <v>0.3</v>
          </cell>
          <cell r="E1430" t="str">
            <v>PACK (D)</v>
          </cell>
          <cell r="I1430" t="str">
            <v>15 days at monthly satement</v>
          </cell>
          <cell r="J1430" t="str">
            <v>Ex-Factory</v>
          </cell>
          <cell r="K1430" t="str">
            <v>Quotation 060911 2006-9-14</v>
          </cell>
        </row>
        <row r="1431">
          <cell r="A1431">
            <v>1424</v>
          </cell>
          <cell r="B1431" t="str">
            <v>VXB308951ZH</v>
          </cell>
          <cell r="C1431" t="str">
            <v>PF-969</v>
          </cell>
          <cell r="D1431">
            <v>0.4</v>
          </cell>
          <cell r="E1431" t="str">
            <v>INSTRUCTION</v>
          </cell>
          <cell r="I1431" t="str">
            <v>15 days at monthly satement</v>
          </cell>
          <cell r="J1431" t="str">
            <v>Ex-Factory</v>
          </cell>
          <cell r="K1431" t="str">
            <v>Quotation 060911 2006-9-14</v>
          </cell>
        </row>
        <row r="1432">
          <cell r="A1432">
            <v>1425</v>
          </cell>
          <cell r="B1432" t="str">
            <v>VXB308993ZH</v>
          </cell>
          <cell r="C1432" t="str">
            <v>PFE-218-01</v>
          </cell>
          <cell r="D1432">
            <v>0.4</v>
          </cell>
          <cell r="E1432" t="str">
            <v>GUARANTEE ENVEL. SET</v>
          </cell>
          <cell r="I1432" t="str">
            <v>15 days at monthly satement</v>
          </cell>
          <cell r="J1432" t="str">
            <v>Ex-Factory</v>
          </cell>
          <cell r="K1432" t="str">
            <v>Quotation 060911 2006-9-14</v>
          </cell>
        </row>
        <row r="1433">
          <cell r="A1433">
            <v>1426</v>
          </cell>
          <cell r="B1433" t="str">
            <v>VXB309000ZH</v>
          </cell>
          <cell r="C1433" t="str">
            <v>PE-2488</v>
          </cell>
          <cell r="D1433">
            <v>0.1</v>
          </cell>
          <cell r="E1433" t="str">
            <v>POS LABEL</v>
          </cell>
          <cell r="I1433" t="str">
            <v>15 days at monthly satement</v>
          </cell>
          <cell r="J1433" t="str">
            <v>Ex-Factory</v>
          </cell>
          <cell r="K1433" t="str">
            <v>Quotation 060908 2006-Sep-08</v>
          </cell>
        </row>
        <row r="1434">
          <cell r="A1434">
            <v>1427</v>
          </cell>
          <cell r="B1434" t="str">
            <v>VXB309010ZH</v>
          </cell>
          <cell r="C1434" t="str">
            <v>PR-268</v>
          </cell>
          <cell r="D1434">
            <v>0.3</v>
          </cell>
          <cell r="E1434" t="str">
            <v>POLY COVER</v>
          </cell>
          <cell r="I1434" t="str">
            <v>15 days at monthly satement</v>
          </cell>
          <cell r="J1434" t="str">
            <v>Ex-Factory</v>
          </cell>
          <cell r="K1434" t="str">
            <v>Quotation 060911 2006-9-14</v>
          </cell>
        </row>
        <row r="1435">
          <cell r="A1435">
            <v>1428</v>
          </cell>
          <cell r="B1435" t="str">
            <v>XNG6J</v>
          </cell>
          <cell r="C1435" t="str">
            <v>DC-100</v>
          </cell>
          <cell r="D1435">
            <v>0.01</v>
          </cell>
          <cell r="E1435" t="str">
            <v>Hexagon Nut</v>
          </cell>
          <cell r="I1435" t="str">
            <v>15 days at monthly satement</v>
          </cell>
          <cell r="J1435" t="str">
            <v>Ex-Factory</v>
          </cell>
          <cell r="K1435" t="str">
            <v>Refer to Quotation Record by Ella Chan</v>
          </cell>
        </row>
        <row r="1436">
          <cell r="A1436">
            <v>1429</v>
          </cell>
          <cell r="B1436" t="str">
            <v>XSB4+6FJ</v>
          </cell>
          <cell r="C1436" t="str">
            <v>DF-308</v>
          </cell>
          <cell r="D1436">
            <v>0.02</v>
          </cell>
          <cell r="E1436" t="str">
            <v>BIND SCREW</v>
          </cell>
          <cell r="I1436" t="str">
            <v>15 days at monthly satement</v>
          </cell>
          <cell r="J1436" t="str">
            <v>Ex-Factory</v>
          </cell>
          <cell r="K1436" t="str">
            <v>15-06/60/061227</v>
          </cell>
        </row>
        <row r="1437">
          <cell r="A1437">
            <v>1430</v>
          </cell>
          <cell r="B1437" t="str">
            <v>XST+18</v>
          </cell>
          <cell r="C1437" t="str">
            <v>DF-280</v>
          </cell>
          <cell r="D1437">
            <v>0.01</v>
          </cell>
          <cell r="E1437" t="str">
            <v>Terminal Screw</v>
          </cell>
          <cell r="I1437" t="str">
            <v>15 days at monthly satement</v>
          </cell>
          <cell r="J1437" t="str">
            <v>Ex-Factory</v>
          </cell>
          <cell r="K1437" t="str">
            <v>Refer to Quotation Record by Ella Chan</v>
          </cell>
        </row>
        <row r="1438">
          <cell r="A1438">
            <v>1431</v>
          </cell>
          <cell r="B1438" t="str">
            <v>XTB4+14C</v>
          </cell>
          <cell r="C1438" t="str">
            <v>DG-765</v>
          </cell>
          <cell r="D1438">
            <v>0.01</v>
          </cell>
          <cell r="E1438" t="str">
            <v>Bind Tap Screw</v>
          </cell>
          <cell r="I1438" t="str">
            <v>15 days at monthly satement</v>
          </cell>
          <cell r="J1438" t="str">
            <v>Ex-Factory</v>
          </cell>
          <cell r="K1438" t="str">
            <v>Refer to Quotation Record by Ella Chan</v>
          </cell>
        </row>
        <row r="1439">
          <cell r="A1439">
            <v>1432</v>
          </cell>
          <cell r="B1439" t="str">
            <v>XTB4+14CFJ</v>
          </cell>
          <cell r="C1439" t="str">
            <v>DG-865</v>
          </cell>
          <cell r="D1439">
            <v>0.02</v>
          </cell>
          <cell r="E1439" t="str">
            <v>BIND TAP SCREW</v>
          </cell>
          <cell r="I1439" t="str">
            <v>15 days at monthly satement</v>
          </cell>
          <cell r="J1439" t="str">
            <v>Ex-Factory</v>
          </cell>
          <cell r="K1439" t="str">
            <v>15-06/60/061227</v>
          </cell>
        </row>
        <row r="1440">
          <cell r="A1440">
            <v>1433</v>
          </cell>
          <cell r="B1440" t="str">
            <v>XTB4+14CZD</v>
          </cell>
          <cell r="C1440" t="str">
            <v>DG-857</v>
          </cell>
          <cell r="D1440">
            <v>0.05</v>
          </cell>
          <cell r="E1440" t="str">
            <v>BIND TAP SCREW</v>
          </cell>
          <cell r="I1440" t="str">
            <v>15 days at monthly satement</v>
          </cell>
          <cell r="J1440" t="str">
            <v>Ex-Factory</v>
          </cell>
          <cell r="K1440" t="str">
            <v>15-06/60/061227</v>
          </cell>
        </row>
        <row r="1441">
          <cell r="A1441">
            <v>1434</v>
          </cell>
          <cell r="B1441" t="str">
            <v>XTN4+6CFN</v>
          </cell>
          <cell r="C1441" t="str">
            <v>DG-851</v>
          </cell>
          <cell r="D1441">
            <v>0.02</v>
          </cell>
          <cell r="E1441" t="str">
            <v>PAN TAP SCREW</v>
          </cell>
          <cell r="I1441" t="str">
            <v>15 days at monthly satement</v>
          </cell>
          <cell r="J1441" t="str">
            <v>Ex-Factory</v>
          </cell>
          <cell r="K1441" t="str">
            <v>15-06/60/061227</v>
          </cell>
        </row>
        <row r="1442">
          <cell r="A1442">
            <v>1435</v>
          </cell>
          <cell r="B1442" t="str">
            <v>XWE8FFJ</v>
          </cell>
          <cell r="C1442" t="str">
            <v>DI-292</v>
          </cell>
          <cell r="D1442">
            <v>0.1</v>
          </cell>
          <cell r="E1442" t="str">
            <v>Washer</v>
          </cell>
          <cell r="I1442" t="str">
            <v>15 days at monthly satement</v>
          </cell>
          <cell r="J1442" t="str">
            <v>Ex-Factory</v>
          </cell>
        </row>
        <row r="1443">
          <cell r="A1443">
            <v>1436</v>
          </cell>
          <cell r="B1443" t="str">
            <v>XWG6F-RIL</v>
          </cell>
          <cell r="C1443" t="str">
            <v>DI-236</v>
          </cell>
          <cell r="D1443">
            <v>0.01</v>
          </cell>
          <cell r="E1443" t="str">
            <v>Polisher Plain Washer</v>
          </cell>
          <cell r="I1443" t="str">
            <v>15 days at monthly satement</v>
          </cell>
          <cell r="J1443" t="str">
            <v>Ex-Factory</v>
          </cell>
          <cell r="K1443" t="str">
            <v>Refer to Quotation Record by Ella Chan</v>
          </cell>
        </row>
        <row r="1444">
          <cell r="A1444">
            <v>1437</v>
          </cell>
          <cell r="B1444" t="str">
            <v>Y06K40602AH-N0999</v>
          </cell>
          <cell r="C1444" t="str">
            <v>B708-24-01</v>
          </cell>
          <cell r="D1444">
            <v>0.1</v>
          </cell>
          <cell r="E1444" t="str">
            <v>Stopper</v>
          </cell>
          <cell r="I1444" t="str">
            <v>15 days at monthly satement</v>
          </cell>
          <cell r="J1444" t="str">
            <v>Ex-Factory</v>
          </cell>
          <cell r="K1444" t="str">
            <v>Refer to Quotation Record by Ella Chan</v>
          </cell>
        </row>
        <row r="1445">
          <cell r="A1445">
            <v>1438</v>
          </cell>
          <cell r="B1445" t="str">
            <v>Y06K50201DH-N0999</v>
          </cell>
          <cell r="C1445" t="str">
            <v>B708-25-01</v>
          </cell>
          <cell r="D1445">
            <v>0.89</v>
          </cell>
          <cell r="E1445" t="str">
            <v>Rotor Frame A</v>
          </cell>
          <cell r="I1445" t="str">
            <v>15 days at monthly satement</v>
          </cell>
          <cell r="J1445" t="str">
            <v>Ex-Factory</v>
          </cell>
          <cell r="K1445" t="str">
            <v>Refer to Quotation Record by Ella Chan</v>
          </cell>
        </row>
        <row r="1446">
          <cell r="A1446">
            <v>1439</v>
          </cell>
          <cell r="B1446" t="str">
            <v>Y06K50202BH</v>
          </cell>
          <cell r="C1446" t="str">
            <v>B708-46-01</v>
          </cell>
          <cell r="D1446">
            <v>0.94</v>
          </cell>
          <cell r="E1446" t="str">
            <v>Rotor Frame B</v>
          </cell>
          <cell r="I1446" t="str">
            <v>15 days at monthly satement</v>
          </cell>
          <cell r="J1446" t="str">
            <v>Ex-Factory</v>
          </cell>
          <cell r="K1446" t="str">
            <v>Refer to Quotation Record by Ella Chan</v>
          </cell>
        </row>
        <row r="1447">
          <cell r="A1447">
            <v>1440</v>
          </cell>
          <cell r="B1447" t="str">
            <v>Y06K50203BH-N0999</v>
          </cell>
          <cell r="C1447" t="str">
            <v>B708-26-01</v>
          </cell>
          <cell r="D1447">
            <v>0.17</v>
          </cell>
          <cell r="E1447" t="str">
            <v>Rotor Frame C</v>
          </cell>
          <cell r="I1447" t="str">
            <v>15 days at monthly satement</v>
          </cell>
          <cell r="J1447" t="str">
            <v>Ex-Factory</v>
          </cell>
          <cell r="K1447" t="str">
            <v>Refer to Quotation Record by Ella Chan</v>
          </cell>
        </row>
        <row r="1448">
          <cell r="A1448">
            <v>1441</v>
          </cell>
          <cell r="B1448" t="str">
            <v>Y06K50722ZH</v>
          </cell>
          <cell r="C1448" t="str">
            <v>IE-152</v>
          </cell>
          <cell r="D1448">
            <v>0.1</v>
          </cell>
          <cell r="E1448" t="str">
            <v>Netsukou Packing</v>
          </cell>
          <cell r="I1448" t="str">
            <v>15 days at monthly satement</v>
          </cell>
          <cell r="J1448" t="str">
            <v>Ex-Factory</v>
          </cell>
          <cell r="K1448" t="str">
            <v>Refer to Quotation Record by Ella Chan</v>
          </cell>
        </row>
        <row r="1449">
          <cell r="A1449">
            <v>1442</v>
          </cell>
          <cell r="B1449" t="str">
            <v>Y56Z10305ZH</v>
          </cell>
          <cell r="C1449" t="str">
            <v>B708-47-02</v>
          </cell>
          <cell r="D1449">
            <v>1</v>
          </cell>
          <cell r="E1449" t="str">
            <v>Heater Box</v>
          </cell>
          <cell r="I1449" t="str">
            <v>15 days at monthly satement</v>
          </cell>
          <cell r="J1449" t="str">
            <v>Ex-Factory</v>
          </cell>
        </row>
        <row r="1450">
          <cell r="A1450">
            <v>1443</v>
          </cell>
          <cell r="B1450" t="str">
            <v>Y56Z10306CH</v>
          </cell>
          <cell r="C1450" t="str">
            <v>B708-41-01</v>
          </cell>
          <cell r="D1450">
            <v>0.2</v>
          </cell>
          <cell r="E1450" t="str">
            <v>Fuse Holder</v>
          </cell>
          <cell r="I1450" t="str">
            <v>15 days at monthly satement</v>
          </cell>
          <cell r="J1450" t="str">
            <v>Ex-Factory</v>
          </cell>
        </row>
        <row r="1451">
          <cell r="A1451">
            <v>1444</v>
          </cell>
          <cell r="B1451" t="str">
            <v>Y56Z10401A-N0999</v>
          </cell>
          <cell r="C1451" t="str">
            <v>B708-29-01</v>
          </cell>
          <cell r="D1451">
            <v>0.41</v>
          </cell>
          <cell r="E1451" t="str">
            <v>Shori Fan</v>
          </cell>
          <cell r="I1451" t="str">
            <v>15 days at monthly satement</v>
          </cell>
          <cell r="J1451" t="str">
            <v>Ex-Factory</v>
          </cell>
          <cell r="K1451" t="str">
            <v>Refer to Quotation Record by Ella Chan</v>
          </cell>
        </row>
        <row r="1452">
          <cell r="A1452">
            <v>1445</v>
          </cell>
          <cell r="B1452" t="str">
            <v>Y60T40001ZH-N0566</v>
          </cell>
          <cell r="C1452" t="str">
            <v>PE-1872</v>
          </cell>
          <cell r="D1452">
            <v>0.3</v>
          </cell>
          <cell r="E1452" t="str">
            <v>Name Plate</v>
          </cell>
          <cell r="I1452" t="str">
            <v>15 days at monthly satement</v>
          </cell>
          <cell r="J1452" t="str">
            <v>Ex-Factory</v>
          </cell>
          <cell r="K1452" t="str">
            <v>Qu050520-1, 2005-May-31</v>
          </cell>
        </row>
        <row r="1453">
          <cell r="A1453">
            <v>1446</v>
          </cell>
          <cell r="B1453" t="str">
            <v>Y60T40104ZH-N0566</v>
          </cell>
          <cell r="C1453" t="str">
            <v>S711G18-Y08</v>
          </cell>
          <cell r="D1453">
            <v>1.1599999999999999</v>
          </cell>
          <cell r="E1453" t="str">
            <v>Pre Filter Ass</v>
          </cell>
          <cell r="I1453" t="str">
            <v>15 days at monthly satement</v>
          </cell>
          <cell r="J1453" t="str">
            <v>Ex-Factory</v>
          </cell>
          <cell r="K1453" t="str">
            <v>Qu050610-1, 2005-Jun-22</v>
          </cell>
        </row>
        <row r="1454">
          <cell r="A1454">
            <v>1447</v>
          </cell>
          <cell r="B1454" t="str">
            <v>Y60T40106ZH-B0399</v>
          </cell>
          <cell r="C1454" t="str">
            <v>S711G-18-26</v>
          </cell>
          <cell r="D1454">
            <v>1.1000000000000001</v>
          </cell>
          <cell r="E1454" t="str">
            <v>Front Panel Ass</v>
          </cell>
          <cell r="I1454" t="str">
            <v>15 days at monthly satement</v>
          </cell>
          <cell r="J1454" t="str">
            <v>Ex-Factory</v>
          </cell>
          <cell r="K1454" t="str">
            <v>Qu050610-1, 2005-Jun-22</v>
          </cell>
        </row>
        <row r="1455">
          <cell r="A1455">
            <v>1448</v>
          </cell>
          <cell r="B1455" t="str">
            <v>Y60T40504ZH-B0399</v>
          </cell>
          <cell r="C1455" t="str">
            <v>S711G-18-26A</v>
          </cell>
          <cell r="D1455">
            <v>0.67</v>
          </cell>
          <cell r="E1455" t="str">
            <v>Tank Panel Toso</v>
          </cell>
          <cell r="F1455">
            <v>500</v>
          </cell>
          <cell r="I1455" t="str">
            <v>15 days at monthly satement</v>
          </cell>
          <cell r="J1455" t="str">
            <v>Ex-Factory</v>
          </cell>
          <cell r="K1455" t="str">
            <v>15-06/16PESHK-S/080038</v>
          </cell>
        </row>
        <row r="1456">
          <cell r="A1456">
            <v>1449</v>
          </cell>
          <cell r="B1456" t="str">
            <v>Y60T40601ZH-N0566</v>
          </cell>
          <cell r="C1456" t="str">
            <v>B711-21-01</v>
          </cell>
          <cell r="D1456">
            <v>2</v>
          </cell>
          <cell r="E1456" t="str">
            <v>Switch Box</v>
          </cell>
          <cell r="I1456" t="str">
            <v>15 days at monthly satement</v>
          </cell>
          <cell r="J1456" t="str">
            <v>Ex-Factory</v>
          </cell>
          <cell r="K1456" t="str">
            <v>Qu050520-1, 2005-May-31</v>
          </cell>
        </row>
        <row r="1457">
          <cell r="A1457">
            <v>1450</v>
          </cell>
          <cell r="B1457" t="str">
            <v>Y60T40602ZH-N0566</v>
          </cell>
          <cell r="C1457" t="str">
            <v>PE-1854</v>
          </cell>
          <cell r="D1457">
            <v>1.1499999999999999</v>
          </cell>
          <cell r="E1457" t="str">
            <v>Switch Panel</v>
          </cell>
          <cell r="I1457" t="str">
            <v>15 days at monthly satement</v>
          </cell>
          <cell r="J1457" t="str">
            <v>Ex-Factory</v>
          </cell>
          <cell r="K1457" t="str">
            <v>Qu050520-1, 2005-May-31</v>
          </cell>
        </row>
        <row r="1458">
          <cell r="A1458">
            <v>1451</v>
          </cell>
          <cell r="B1458" t="str">
            <v>Y60T48770ZH</v>
          </cell>
          <cell r="C1458" t="str">
            <v>PF-871C</v>
          </cell>
          <cell r="D1458">
            <v>0.8</v>
          </cell>
          <cell r="E1458" t="str">
            <v>Instruction</v>
          </cell>
          <cell r="I1458" t="str">
            <v>15 days at monthly satement</v>
          </cell>
          <cell r="J1458" t="str">
            <v>Ex-Factory</v>
          </cell>
          <cell r="K1458" t="str">
            <v>Refer to Quotation Record by Ella Chan</v>
          </cell>
        </row>
        <row r="1459">
          <cell r="A1459">
            <v>1452</v>
          </cell>
          <cell r="B1459" t="str">
            <v>Y60Z20717A</v>
          </cell>
          <cell r="C1459" t="str">
            <v>B708-27-01</v>
          </cell>
          <cell r="D1459">
            <v>0.64</v>
          </cell>
          <cell r="E1459" t="str">
            <v>Netsu Kaisyu Plate</v>
          </cell>
          <cell r="I1459" t="str">
            <v>15 days at monthly satement</v>
          </cell>
          <cell r="J1459" t="str">
            <v>Ex-Factory</v>
          </cell>
          <cell r="K1459" t="str">
            <v>Refer to Quotation Record by Ella Chan</v>
          </cell>
        </row>
        <row r="1460">
          <cell r="A1460">
            <v>1453</v>
          </cell>
          <cell r="B1460" t="str">
            <v>Y60Z30001BH-N0566</v>
          </cell>
          <cell r="C1460" t="str">
            <v>PE-1492A</v>
          </cell>
          <cell r="D1460">
            <v>0.35</v>
          </cell>
          <cell r="E1460" t="str">
            <v>Name Plate</v>
          </cell>
          <cell r="I1460" t="str">
            <v>15 days at monthly satement</v>
          </cell>
          <cell r="J1460" t="str">
            <v>Ex-Factory</v>
          </cell>
          <cell r="K1460" t="str">
            <v>Refer to Quotation Record by Ella Chan</v>
          </cell>
        </row>
        <row r="1461">
          <cell r="A1461">
            <v>1454</v>
          </cell>
          <cell r="B1461" t="str">
            <v>Y60Z30090BH-N0566</v>
          </cell>
          <cell r="C1461" t="str">
            <v>PE-1500A</v>
          </cell>
          <cell r="D1461">
            <v>0.2</v>
          </cell>
          <cell r="E1461" t="str">
            <v>Chuui Label</v>
          </cell>
          <cell r="I1461" t="str">
            <v>15 days at monthly satement</v>
          </cell>
          <cell r="J1461" t="str">
            <v>Ex-Factory</v>
          </cell>
          <cell r="K1461" t="str">
            <v>Refer to Quotation Record by Ella Chan</v>
          </cell>
        </row>
        <row r="1462">
          <cell r="A1462">
            <v>1455</v>
          </cell>
          <cell r="B1462" t="str">
            <v>Y60Z30091AH-N0566</v>
          </cell>
          <cell r="C1462" t="str">
            <v>PE-1490</v>
          </cell>
          <cell r="D1462">
            <v>0.1</v>
          </cell>
          <cell r="E1462" t="str">
            <v>Filter Label</v>
          </cell>
          <cell r="I1462" t="str">
            <v>15 days at monthly satement</v>
          </cell>
          <cell r="J1462" t="str">
            <v>Ex-Factory</v>
          </cell>
          <cell r="K1462" t="str">
            <v>Refer to Quotation Record by Ella Chan</v>
          </cell>
        </row>
        <row r="1463">
          <cell r="A1463">
            <v>1456</v>
          </cell>
          <cell r="B1463" t="str">
            <v>Y60Z30093AH</v>
          </cell>
          <cell r="C1463" t="str">
            <v>PE-1535</v>
          </cell>
          <cell r="D1463">
            <v>0.2</v>
          </cell>
          <cell r="E1463" t="str">
            <v>Louver Label</v>
          </cell>
          <cell r="I1463" t="str">
            <v>15 days at monthly satement</v>
          </cell>
          <cell r="J1463" t="str">
            <v>Ex-Factory</v>
          </cell>
          <cell r="K1463" t="str">
            <v>Refer to Quotation Record by Ella Chan</v>
          </cell>
        </row>
        <row r="1464">
          <cell r="A1464">
            <v>1457</v>
          </cell>
          <cell r="B1464" t="str">
            <v>Y60Z30101BH-N0566</v>
          </cell>
          <cell r="C1464" t="str">
            <v>B711-16-01</v>
          </cell>
          <cell r="D1464">
            <v>3.75</v>
          </cell>
          <cell r="E1464" t="str">
            <v>Case L</v>
          </cell>
          <cell r="I1464" t="str">
            <v>15 days at monthly satement</v>
          </cell>
          <cell r="J1464" t="str">
            <v>Ex-Factory</v>
          </cell>
          <cell r="K1464" t="str">
            <v>15-06/16PESHK-S/080014</v>
          </cell>
        </row>
        <row r="1465">
          <cell r="A1465">
            <v>1458</v>
          </cell>
          <cell r="B1465" t="str">
            <v>Y60Z30103AH-N0566</v>
          </cell>
          <cell r="C1465" t="str">
            <v>B711-15-01</v>
          </cell>
          <cell r="D1465">
            <v>2.5</v>
          </cell>
          <cell r="E1465" t="str">
            <v>Case R</v>
          </cell>
          <cell r="I1465" t="str">
            <v>15 days at monthly satement</v>
          </cell>
          <cell r="J1465" t="str">
            <v>Ex-Factory</v>
          </cell>
          <cell r="K1465" t="str">
            <v>Refer to Quotation Record by Ella Chan</v>
          </cell>
        </row>
        <row r="1466">
          <cell r="A1466">
            <v>1459</v>
          </cell>
          <cell r="B1466" t="str">
            <v>Y60Z30104ZH-N0566</v>
          </cell>
          <cell r="C1466" t="str">
            <v>S711-18-08</v>
          </cell>
          <cell r="D1466">
            <v>1.1599999999999999</v>
          </cell>
          <cell r="E1466" t="str">
            <v>Pre Filter Assy</v>
          </cell>
          <cell r="I1466" t="str">
            <v>15 days at monthly satement</v>
          </cell>
          <cell r="J1466" t="str">
            <v>Ex-Factory</v>
          </cell>
          <cell r="K1466" t="str">
            <v>Refer to Quotation Record by Ella Chan</v>
          </cell>
        </row>
        <row r="1467">
          <cell r="A1467">
            <v>1460</v>
          </cell>
          <cell r="B1467" t="str">
            <v>Y60Z30106CH-G0266</v>
          </cell>
          <cell r="C1467" t="str">
            <v>S71118-Y26</v>
          </cell>
          <cell r="D1467">
            <v>1</v>
          </cell>
          <cell r="E1467" t="str">
            <v>Front Panel Ass</v>
          </cell>
          <cell r="I1467" t="str">
            <v>15 days at monthly satement</v>
          </cell>
          <cell r="J1467" t="str">
            <v>Ex-Factory</v>
          </cell>
          <cell r="K1467" t="str">
            <v>Refer to Quotation Record by Ella Chan</v>
          </cell>
        </row>
        <row r="1468">
          <cell r="A1468">
            <v>1461</v>
          </cell>
          <cell r="B1468" t="str">
            <v>Y60Z30106CH-B0375</v>
          </cell>
          <cell r="C1468" t="str">
            <v>S711A18-Y26B</v>
          </cell>
          <cell r="D1468">
            <v>1.1000000000000001</v>
          </cell>
          <cell r="E1468" t="str">
            <v>Front Panel Ass</v>
          </cell>
          <cell r="I1468" t="str">
            <v>15 days at monthly satement</v>
          </cell>
          <cell r="J1468" t="str">
            <v>Ex-Factory</v>
          </cell>
          <cell r="K1468" t="str">
            <v>Refer to Quotation Record by Ella Chan</v>
          </cell>
        </row>
        <row r="1469">
          <cell r="A1469">
            <v>1462</v>
          </cell>
          <cell r="B1469" t="str">
            <v>Y60Z30106CH-G0266</v>
          </cell>
          <cell r="C1469" t="str">
            <v>S71118-Y26B</v>
          </cell>
          <cell r="D1469">
            <v>1</v>
          </cell>
          <cell r="E1469" t="str">
            <v>Front Panel Ass</v>
          </cell>
          <cell r="I1469" t="str">
            <v>15 days at monthly satement</v>
          </cell>
          <cell r="J1469" t="str">
            <v>Ex-Factory</v>
          </cell>
          <cell r="K1469" t="str">
            <v>Refer to Quotation Record by Ella Chan</v>
          </cell>
        </row>
        <row r="1470">
          <cell r="A1470">
            <v>1463</v>
          </cell>
          <cell r="B1470" t="str">
            <v>Y60Z30106CH-T0249</v>
          </cell>
          <cell r="C1470" t="str">
            <v>S711B18-Y26B</v>
          </cell>
          <cell r="D1470">
            <v>1</v>
          </cell>
          <cell r="E1470" t="str">
            <v>Front Panel Ass</v>
          </cell>
          <cell r="I1470" t="str">
            <v>15 days at monthly satement</v>
          </cell>
          <cell r="J1470" t="str">
            <v>Ex-Factory</v>
          </cell>
          <cell r="K1470" t="str">
            <v>Refer to Quotation Record by Ella Chan</v>
          </cell>
        </row>
        <row r="1471">
          <cell r="A1471">
            <v>1464</v>
          </cell>
          <cell r="B1471" t="str">
            <v>Y60Z30108ZH-Natur</v>
          </cell>
          <cell r="C1471" t="str">
            <v>B711-27-01</v>
          </cell>
          <cell r="D1471">
            <v>1.42</v>
          </cell>
          <cell r="E1471" t="str">
            <v>Front Panel</v>
          </cell>
          <cell r="I1471" t="str">
            <v>15 days at monthly satement</v>
          </cell>
          <cell r="J1471" t="str">
            <v>Ex-Factory</v>
          </cell>
          <cell r="K1471" t="str">
            <v>Refer to Quotation Record by Ella Chan</v>
          </cell>
        </row>
        <row r="1472">
          <cell r="A1472">
            <v>1465</v>
          </cell>
          <cell r="B1472" t="str">
            <v>Y60Z30110AH</v>
          </cell>
          <cell r="C1472" t="str">
            <v>S71118-Y08A</v>
          </cell>
          <cell r="D1472">
            <v>8.5</v>
          </cell>
          <cell r="E1472" t="str">
            <v>Joshitsu Rotor Ass</v>
          </cell>
          <cell r="I1472" t="str">
            <v>15 days at monthly satement</v>
          </cell>
          <cell r="J1472" t="str">
            <v>Ex-Factory</v>
          </cell>
          <cell r="K1472" t="str">
            <v>Refer to Quotation Record by Ella Chan</v>
          </cell>
        </row>
        <row r="1473">
          <cell r="A1473">
            <v>1466</v>
          </cell>
          <cell r="B1473" t="str">
            <v>Y60Z30111ZH</v>
          </cell>
          <cell r="C1473" t="str">
            <v>EC-311</v>
          </cell>
          <cell r="D1473">
            <v>6.5</v>
          </cell>
          <cell r="E1473" t="str">
            <v>Joshitsu Rotor</v>
          </cell>
          <cell r="I1473" t="str">
            <v>15 days at monthly satement</v>
          </cell>
          <cell r="J1473" t="str">
            <v>Ex-Factory</v>
          </cell>
          <cell r="K1473" t="str">
            <v>Refer to Quotation Record by Ella Chan</v>
          </cell>
        </row>
        <row r="1474">
          <cell r="A1474">
            <v>1467</v>
          </cell>
          <cell r="B1474" t="str">
            <v>Y60Z30115BH-Natur</v>
          </cell>
          <cell r="C1474" t="str">
            <v>B711-28-01</v>
          </cell>
          <cell r="D1474">
            <v>0.25</v>
          </cell>
          <cell r="E1474" t="str">
            <v>Netsukoukanki</v>
          </cell>
          <cell r="I1474" t="str">
            <v>15 days at monthly satement</v>
          </cell>
          <cell r="J1474" t="str">
            <v>Ex-Factory</v>
          </cell>
          <cell r="K1474" t="str">
            <v>Refer to Quotation Record by Ella Chan</v>
          </cell>
        </row>
        <row r="1475">
          <cell r="A1475">
            <v>1468</v>
          </cell>
          <cell r="B1475" t="str">
            <v>Y60Z30116ZH-NATUR</v>
          </cell>
          <cell r="C1475" t="str">
            <v>S71118-Y30</v>
          </cell>
          <cell r="D1475">
            <v>1.42</v>
          </cell>
          <cell r="E1475" t="str">
            <v>Netsukou Ass</v>
          </cell>
          <cell r="I1475" t="str">
            <v>15 days at monthly satement</v>
          </cell>
          <cell r="J1475" t="str">
            <v>Ex-Factory</v>
          </cell>
        </row>
        <row r="1476">
          <cell r="A1476">
            <v>1469</v>
          </cell>
          <cell r="B1476" t="str">
            <v>Y60Z30202FH-Natur</v>
          </cell>
          <cell r="C1476" t="str">
            <v>B711-18-01</v>
          </cell>
          <cell r="D1476">
            <v>1.6</v>
          </cell>
          <cell r="E1476" t="str">
            <v>Hontai Shikiri</v>
          </cell>
          <cell r="I1476" t="str">
            <v>15 days at monthly satement</v>
          </cell>
          <cell r="J1476" t="str">
            <v>Ex-Factory</v>
          </cell>
          <cell r="K1476" t="str">
            <v>Refer to Quotation Record by Ella Chan</v>
          </cell>
        </row>
        <row r="1477">
          <cell r="A1477">
            <v>1470</v>
          </cell>
          <cell r="B1477" t="str">
            <v>Y60Z30203CH-N0999</v>
          </cell>
          <cell r="C1477" t="str">
            <v>B711-06-01</v>
          </cell>
          <cell r="D1477">
            <v>1</v>
          </cell>
          <cell r="E1477" t="str">
            <v>Saisei Chamber</v>
          </cell>
          <cell r="I1477" t="str">
            <v>15 days at monthly satement</v>
          </cell>
          <cell r="J1477" t="str">
            <v>Ex-Factory</v>
          </cell>
          <cell r="K1477" t="str">
            <v>15-06/16 PESHK /080083S</v>
          </cell>
        </row>
        <row r="1478">
          <cell r="A1478">
            <v>1471</v>
          </cell>
          <cell r="B1478" t="str">
            <v>Y60Z30204ZH</v>
          </cell>
          <cell r="C1478" t="str">
            <v>B711-44-01</v>
          </cell>
          <cell r="D1478">
            <v>0.1</v>
          </cell>
          <cell r="E1478" t="str">
            <v>Fuse Cover</v>
          </cell>
          <cell r="I1478" t="str">
            <v>15 days at monthly satement</v>
          </cell>
          <cell r="J1478" t="str">
            <v>Ex-Factory</v>
          </cell>
          <cell r="K1478" t="str">
            <v>Refer to Quotation Record by Ella Chan</v>
          </cell>
        </row>
        <row r="1479">
          <cell r="A1479">
            <v>1472</v>
          </cell>
          <cell r="B1479" t="str">
            <v>Y60Z30206DH-Natur</v>
          </cell>
          <cell r="C1479" t="str">
            <v>B711-08-01</v>
          </cell>
          <cell r="D1479">
            <v>0.13</v>
          </cell>
          <cell r="E1479" t="str">
            <v>Sub Tank</v>
          </cell>
          <cell r="I1479" t="str">
            <v>15 days at monthly satement</v>
          </cell>
          <cell r="J1479" t="str">
            <v>Ex-Factory</v>
          </cell>
          <cell r="K1479" t="str">
            <v>Refer to Quotation Record by Ella Chan</v>
          </cell>
        </row>
        <row r="1480">
          <cell r="A1480">
            <v>1473</v>
          </cell>
          <cell r="B1480" t="str">
            <v>Y60Z30208ZH</v>
          </cell>
          <cell r="C1480" t="str">
            <v>B711-13-01</v>
          </cell>
          <cell r="D1480">
            <v>0.1</v>
          </cell>
          <cell r="E1480" t="str">
            <v>Stopper</v>
          </cell>
          <cell r="I1480" t="str">
            <v>15 days at monthly satement</v>
          </cell>
          <cell r="J1480" t="str">
            <v>Ex-Factory</v>
          </cell>
          <cell r="K1480" t="str">
            <v>Refer to Quotation Record by Ella Chan</v>
          </cell>
        </row>
        <row r="1481">
          <cell r="A1481">
            <v>1474</v>
          </cell>
          <cell r="B1481" t="str">
            <v>Y60Z30210ZH-Natur</v>
          </cell>
          <cell r="C1481" t="str">
            <v>B711-02-01</v>
          </cell>
          <cell r="D1481">
            <v>0.1</v>
          </cell>
          <cell r="E1481" t="str">
            <v>Gear</v>
          </cell>
          <cell r="I1481" t="str">
            <v>15 days at monthly satement</v>
          </cell>
          <cell r="J1481" t="str">
            <v>Ex-Factory</v>
          </cell>
          <cell r="K1481" t="str">
            <v>Refer to Quotation Record by Ella Chan</v>
          </cell>
        </row>
        <row r="1482">
          <cell r="A1482">
            <v>1475</v>
          </cell>
          <cell r="B1482" t="str">
            <v>Y60Z30211ZH</v>
          </cell>
          <cell r="C1482" t="str">
            <v>JC-033</v>
          </cell>
          <cell r="D1482">
            <v>0.15</v>
          </cell>
          <cell r="E1482" t="str">
            <v>Illumi Sheet</v>
          </cell>
          <cell r="I1482" t="str">
            <v>15 days at monthly satement</v>
          </cell>
          <cell r="J1482" t="str">
            <v>Ex-Factory</v>
          </cell>
          <cell r="K1482" t="str">
            <v>Refer to Quotation Record by Ella Chan</v>
          </cell>
        </row>
        <row r="1483">
          <cell r="A1483">
            <v>1476</v>
          </cell>
          <cell r="B1483" t="str">
            <v>Y60Z30212AH-N0999</v>
          </cell>
          <cell r="C1483" t="str">
            <v>B711-29-01</v>
          </cell>
          <cell r="D1483">
            <v>0.59</v>
          </cell>
          <cell r="E1483" t="str">
            <v>Dengen Box</v>
          </cell>
          <cell r="I1483" t="str">
            <v>15 days at monthly satement</v>
          </cell>
          <cell r="J1483" t="str">
            <v>Ex-Factory</v>
          </cell>
          <cell r="K1483" t="str">
            <v>Refer to Quotation Record by Ella Chan</v>
          </cell>
        </row>
        <row r="1484">
          <cell r="A1484">
            <v>1477</v>
          </cell>
          <cell r="B1484" t="str">
            <v>Y60Z30213ZH</v>
          </cell>
          <cell r="C1484" t="str">
            <v>B711-31-01</v>
          </cell>
          <cell r="D1484">
            <v>0.1</v>
          </cell>
          <cell r="E1484" t="str">
            <v>Joden Plate</v>
          </cell>
          <cell r="I1484" t="str">
            <v>15 days at monthly satement</v>
          </cell>
          <cell r="J1484" t="str">
            <v>Ex-Factory</v>
          </cell>
          <cell r="K1484" t="str">
            <v>Refer to Quotation Record by Ella Chan</v>
          </cell>
        </row>
        <row r="1485">
          <cell r="A1485">
            <v>1478</v>
          </cell>
          <cell r="B1485" t="str">
            <v>Y60Z30214BH</v>
          </cell>
          <cell r="C1485" t="str">
            <v>B711-43-01</v>
          </cell>
          <cell r="D1485">
            <v>0.1</v>
          </cell>
          <cell r="E1485" t="str">
            <v>Seal Plate</v>
          </cell>
          <cell r="I1485" t="str">
            <v>15 days at monthly satement</v>
          </cell>
          <cell r="J1485" t="str">
            <v>Ex-Factory</v>
          </cell>
          <cell r="K1485" t="str">
            <v>Refer to Quotation Record by Ella Chan</v>
          </cell>
        </row>
        <row r="1486">
          <cell r="A1486">
            <v>1479</v>
          </cell>
          <cell r="B1486" t="str">
            <v>Y60Z30301CH-N0999</v>
          </cell>
          <cell r="C1486" t="str">
            <v>B711-17-01</v>
          </cell>
          <cell r="D1486">
            <v>0.25</v>
          </cell>
          <cell r="E1486" t="str">
            <v>Fan Casing</v>
          </cell>
          <cell r="I1486" t="str">
            <v>15 days at monthly satement</v>
          </cell>
          <cell r="J1486" t="str">
            <v>Ex-Factory</v>
          </cell>
          <cell r="K1486" t="str">
            <v>Refer to Quotation Record by Ella Chan</v>
          </cell>
        </row>
        <row r="1487">
          <cell r="A1487">
            <v>1480</v>
          </cell>
          <cell r="B1487" t="str">
            <v>Y60Z30302BH-N0999</v>
          </cell>
          <cell r="C1487" t="str">
            <v>B711-05-01</v>
          </cell>
          <cell r="D1487">
            <v>0.47</v>
          </cell>
          <cell r="E1487" t="str">
            <v>Shori Fan</v>
          </cell>
          <cell r="I1487" t="str">
            <v>15 days at monthly satement</v>
          </cell>
          <cell r="J1487" t="str">
            <v>Ex-Factory</v>
          </cell>
          <cell r="K1487" t="str">
            <v>Refer to Quotation Record by Ella Chan</v>
          </cell>
        </row>
        <row r="1488">
          <cell r="A1488">
            <v>1481</v>
          </cell>
          <cell r="B1488" t="str">
            <v>Y60Z30310ZH</v>
          </cell>
          <cell r="C1488" t="str">
            <v>S70818-Y60</v>
          </cell>
          <cell r="D1488">
            <v>0.1</v>
          </cell>
          <cell r="E1488" t="str">
            <v>Denkyoku Frame Ass</v>
          </cell>
          <cell r="I1488" t="str">
            <v>15 days at monthly satement</v>
          </cell>
          <cell r="J1488" t="str">
            <v>Ex-Factory</v>
          </cell>
          <cell r="K1488" t="str">
            <v>Refer to Quotation Record by Ella Chan</v>
          </cell>
        </row>
        <row r="1489">
          <cell r="A1489">
            <v>1482</v>
          </cell>
          <cell r="B1489" t="str">
            <v>Y60Z30501CH-Natur</v>
          </cell>
          <cell r="C1489" t="str">
            <v>B711-20-01</v>
          </cell>
          <cell r="D1489">
            <v>1.2</v>
          </cell>
          <cell r="E1489" t="str">
            <v>Tank</v>
          </cell>
          <cell r="I1489" t="str">
            <v>15 days at monthly satement</v>
          </cell>
          <cell r="J1489" t="str">
            <v>Ex-Factory</v>
          </cell>
          <cell r="K1489" t="str">
            <v>Refer to Quotation Record by Ella Chan</v>
          </cell>
        </row>
        <row r="1490">
          <cell r="A1490">
            <v>1483</v>
          </cell>
          <cell r="B1490" t="str">
            <v>Y60Z30502AH-N0566</v>
          </cell>
          <cell r="C1490" t="str">
            <v>B711-22-01</v>
          </cell>
          <cell r="D1490">
            <v>0.4</v>
          </cell>
          <cell r="E1490" t="str">
            <v>Tank Cover</v>
          </cell>
          <cell r="I1490" t="str">
            <v>15 days at monthly satement</v>
          </cell>
          <cell r="J1490" t="str">
            <v>Ex-Factory</v>
          </cell>
          <cell r="K1490" t="str">
            <v>Refer to Quotation Record by Ella Chan</v>
          </cell>
        </row>
        <row r="1491">
          <cell r="A1491">
            <v>1484</v>
          </cell>
          <cell r="B1491" t="str">
            <v>Y60Z30503CH-N0566</v>
          </cell>
          <cell r="C1491" t="str">
            <v>B711-19-01</v>
          </cell>
          <cell r="D1491">
            <v>0.68</v>
          </cell>
          <cell r="E1491" t="str">
            <v>Tank Cap</v>
          </cell>
          <cell r="I1491" t="str">
            <v>15 days at monthly satement</v>
          </cell>
          <cell r="J1491" t="str">
            <v>Ex-Factory</v>
          </cell>
          <cell r="K1491" t="str">
            <v>Refer to Quotation Record by Ella Chan</v>
          </cell>
        </row>
        <row r="1492">
          <cell r="A1492">
            <v>1485</v>
          </cell>
          <cell r="B1492" t="str">
            <v>Y60Z30504BH-B0375</v>
          </cell>
          <cell r="C1492" t="str">
            <v>S711A18-Y26A</v>
          </cell>
          <cell r="D1492">
            <v>0.7</v>
          </cell>
          <cell r="E1492" t="str">
            <v>Tank Panel Toso</v>
          </cell>
          <cell r="I1492" t="str">
            <v>15 days at monthly satement</v>
          </cell>
          <cell r="J1492" t="str">
            <v>Ex-Factory</v>
          </cell>
          <cell r="K1492" t="str">
            <v>15-06/60/051018</v>
          </cell>
        </row>
        <row r="1493">
          <cell r="A1493">
            <v>1486</v>
          </cell>
          <cell r="B1493" t="str">
            <v>Y60Z30504BH-G0266</v>
          </cell>
          <cell r="C1493" t="str">
            <v>S71118-Y26A</v>
          </cell>
          <cell r="D1493">
            <v>0.24</v>
          </cell>
          <cell r="E1493" t="str">
            <v>Tank Panel Toso</v>
          </cell>
          <cell r="I1493" t="str">
            <v>15 days at monthly satement</v>
          </cell>
          <cell r="J1493" t="str">
            <v>Ex-Factory</v>
          </cell>
          <cell r="K1493" t="str">
            <v>Refer to Quotation Record by Ella Chan</v>
          </cell>
        </row>
        <row r="1494">
          <cell r="A1494">
            <v>1487</v>
          </cell>
          <cell r="B1494" t="str">
            <v>Y60Z30504BH-G0266/Y60Z3050</v>
          </cell>
          <cell r="C1494" t="str">
            <v>S711-18-26A</v>
          </cell>
          <cell r="D1494">
            <v>0.24</v>
          </cell>
          <cell r="E1494" t="str">
            <v>Tank Panel Toso</v>
          </cell>
          <cell r="I1494" t="str">
            <v>15 days at monthly satement</v>
          </cell>
          <cell r="J1494" t="str">
            <v>Ex-Factory</v>
          </cell>
          <cell r="K1494" t="str">
            <v>Refer to Quotation Record by Ella Chan</v>
          </cell>
        </row>
        <row r="1495">
          <cell r="A1495">
            <v>1488</v>
          </cell>
          <cell r="B1495" t="str">
            <v>Y60Z30504ZH-T0249</v>
          </cell>
          <cell r="C1495" t="str">
            <v>S711B18-Y26A</v>
          </cell>
          <cell r="D1495">
            <v>0.7</v>
          </cell>
          <cell r="E1495" t="str">
            <v>Tank Panel (Beige)</v>
          </cell>
          <cell r="I1495" t="str">
            <v>15 days at monthly satement</v>
          </cell>
          <cell r="J1495" t="str">
            <v>Ex-Factory</v>
          </cell>
          <cell r="K1495" t="str">
            <v>Refer to Quotation Record by Ella Chan</v>
          </cell>
        </row>
        <row r="1496">
          <cell r="A1496">
            <v>1489</v>
          </cell>
          <cell r="B1496" t="str">
            <v>Y60Z30506AH</v>
          </cell>
          <cell r="C1496" t="str">
            <v>S71118-Y54</v>
          </cell>
          <cell r="D1496">
            <v>0.1</v>
          </cell>
          <cell r="E1496" t="str">
            <v>Float Assy</v>
          </cell>
          <cell r="I1496" t="str">
            <v>15 days at monthly satement</v>
          </cell>
          <cell r="J1496" t="str">
            <v>Ex-Factory</v>
          </cell>
          <cell r="K1496" t="str">
            <v>Refer to Quotation Record by Ella Chan</v>
          </cell>
        </row>
        <row r="1497">
          <cell r="A1497">
            <v>1490</v>
          </cell>
          <cell r="B1497" t="str">
            <v>Y60Z30506BH</v>
          </cell>
          <cell r="C1497" t="str">
            <v>S71118-Y54</v>
          </cell>
          <cell r="D1497">
            <v>0.4</v>
          </cell>
          <cell r="E1497" t="str">
            <v>Float Assy</v>
          </cell>
          <cell r="G1497" t="str">
            <v>Italy</v>
          </cell>
          <cell r="I1497" t="str">
            <v>15 days at monthly satement</v>
          </cell>
          <cell r="J1497" t="str">
            <v>Ex-Factory</v>
          </cell>
          <cell r="K1497" t="str">
            <v>Quotation 051018 2006-Jan-17</v>
          </cell>
        </row>
        <row r="1498">
          <cell r="A1498">
            <v>1491</v>
          </cell>
          <cell r="B1498" t="str">
            <v>Y60Z30508AH-N0566</v>
          </cell>
          <cell r="C1498" t="str">
            <v>B711-14-01</v>
          </cell>
          <cell r="D1498">
            <v>0.3</v>
          </cell>
          <cell r="E1498" t="str">
            <v>Tank Buckle</v>
          </cell>
          <cell r="F1498">
            <v>500</v>
          </cell>
          <cell r="I1498" t="str">
            <v>15 days at monthly satement</v>
          </cell>
          <cell r="J1498" t="str">
            <v>Ex-Factory</v>
          </cell>
          <cell r="K1498" t="str">
            <v>15-06/16PESHK-S/080038</v>
          </cell>
        </row>
        <row r="1499">
          <cell r="A1499">
            <v>1492</v>
          </cell>
          <cell r="B1499" t="str">
            <v>Y60Z30509BH-Natur</v>
          </cell>
          <cell r="C1499" t="str">
            <v>B711-10-01</v>
          </cell>
          <cell r="D1499">
            <v>0.1</v>
          </cell>
          <cell r="E1499" t="str">
            <v>Drain Cap</v>
          </cell>
          <cell r="I1499" t="str">
            <v>15 days at monthly satement</v>
          </cell>
          <cell r="J1499" t="str">
            <v>Ex-Factory</v>
          </cell>
          <cell r="K1499" t="str">
            <v>Refer to Quotation Record by Ella Chan</v>
          </cell>
        </row>
        <row r="1500">
          <cell r="A1500">
            <v>1493</v>
          </cell>
          <cell r="B1500" t="str">
            <v>Y60Z30601BH-N0566</v>
          </cell>
          <cell r="C1500" t="str">
            <v>B711-21-01</v>
          </cell>
          <cell r="D1500">
            <v>2</v>
          </cell>
          <cell r="E1500" t="str">
            <v>Switch Box</v>
          </cell>
          <cell r="I1500" t="str">
            <v>15 days at monthly satement</v>
          </cell>
          <cell r="J1500" t="str">
            <v>Ex-Factory</v>
          </cell>
          <cell r="K1500" t="str">
            <v>Refer to Quotation Record by Ella Chan</v>
          </cell>
        </row>
        <row r="1501">
          <cell r="A1501">
            <v>1494</v>
          </cell>
          <cell r="B1501" t="str">
            <v>Y60Z30602AH-N0566</v>
          </cell>
          <cell r="C1501" t="str">
            <v>PE-1467</v>
          </cell>
          <cell r="D1501">
            <v>1.2</v>
          </cell>
          <cell r="E1501" t="str">
            <v>Switch Panel</v>
          </cell>
          <cell r="I1501" t="str">
            <v>15 days at monthly satement</v>
          </cell>
          <cell r="J1501" t="str">
            <v>Ex-Factory</v>
          </cell>
          <cell r="K1501" t="str">
            <v>Refer to Quotation Record by Ella Chan</v>
          </cell>
        </row>
        <row r="1502">
          <cell r="A1502">
            <v>1495</v>
          </cell>
          <cell r="B1502" t="str">
            <v>Y60Z30603ZH-N0566</v>
          </cell>
          <cell r="C1502" t="str">
            <v>B711-25-01</v>
          </cell>
          <cell r="D1502">
            <v>0.35</v>
          </cell>
          <cell r="E1502" t="str">
            <v>Handle</v>
          </cell>
          <cell r="I1502" t="str">
            <v>15 days at monthly satement</v>
          </cell>
          <cell r="J1502" t="str">
            <v>Ex-Factory</v>
          </cell>
          <cell r="K1502" t="str">
            <v>Refer to Quotation Record by Ella Chan</v>
          </cell>
        </row>
        <row r="1503">
          <cell r="A1503">
            <v>1496</v>
          </cell>
          <cell r="B1503" t="str">
            <v>Y60Z30604BH-N0566</v>
          </cell>
          <cell r="C1503" t="str">
            <v>B711-24-01</v>
          </cell>
          <cell r="D1503">
            <v>0.15</v>
          </cell>
          <cell r="E1503" t="str">
            <v>Louver</v>
          </cell>
          <cell r="I1503" t="str">
            <v>15 days at monthly satement</v>
          </cell>
          <cell r="J1503" t="str">
            <v>Ex-Factory</v>
          </cell>
          <cell r="K1503" t="str">
            <v>Refer to Quotation Record by Ella Chan</v>
          </cell>
        </row>
        <row r="1504">
          <cell r="A1504">
            <v>1497</v>
          </cell>
          <cell r="B1504" t="str">
            <v>Y60Z30605ZH-N0566</v>
          </cell>
          <cell r="C1504" t="str">
            <v>B711-23-01</v>
          </cell>
          <cell r="D1504">
            <v>0.12</v>
          </cell>
          <cell r="E1504" t="str">
            <v>Louver Flap</v>
          </cell>
          <cell r="I1504" t="str">
            <v>15 days at monthly satement</v>
          </cell>
          <cell r="J1504" t="str">
            <v>Ex-Factory</v>
          </cell>
          <cell r="K1504" t="str">
            <v>Refer to Quotation Record by Ella Chan</v>
          </cell>
        </row>
        <row r="1505">
          <cell r="A1505">
            <v>1498</v>
          </cell>
          <cell r="B1505" t="str">
            <v>Y60Z30606ZH</v>
          </cell>
          <cell r="C1505" t="str">
            <v>B711-47-01</v>
          </cell>
          <cell r="D1505">
            <v>0.1</v>
          </cell>
          <cell r="E1505" t="str">
            <v>STM Holder</v>
          </cell>
          <cell r="I1505" t="str">
            <v>15 days at monthly satement</v>
          </cell>
          <cell r="J1505" t="str">
            <v>Ex-Factory</v>
          </cell>
          <cell r="K1505" t="str">
            <v>Refer to Quotation Record by Ella Chan</v>
          </cell>
        </row>
        <row r="1506">
          <cell r="A1506">
            <v>1499</v>
          </cell>
          <cell r="B1506" t="str">
            <v>Y60Z30607ZH</v>
          </cell>
          <cell r="C1506" t="str">
            <v>B711-30-01</v>
          </cell>
          <cell r="D1506">
            <v>0.2</v>
          </cell>
          <cell r="E1506" t="str">
            <v>Insulation Sheet</v>
          </cell>
          <cell r="I1506" t="str">
            <v>15 days at monthly satement</v>
          </cell>
          <cell r="J1506" t="str">
            <v>Ex-Factory</v>
          </cell>
          <cell r="K1506" t="str">
            <v>Refer to Quotation Record by Ella Chan</v>
          </cell>
        </row>
        <row r="1507">
          <cell r="A1507">
            <v>1500</v>
          </cell>
          <cell r="B1507" t="str">
            <v>Y60Z30608AH-N0000</v>
          </cell>
          <cell r="C1507" t="str">
            <v>B711-52-01</v>
          </cell>
          <cell r="D1507">
            <v>0.1</v>
          </cell>
          <cell r="E1507" t="str">
            <v>Louver Jikuuke</v>
          </cell>
          <cell r="H1507">
            <v>39780</v>
          </cell>
          <cell r="I1507" t="str">
            <v>15 days at monthly satement</v>
          </cell>
          <cell r="J1507" t="str">
            <v>Ex-Factory</v>
          </cell>
          <cell r="K1507" t="str">
            <v>15-06/16 PESHK/080084S</v>
          </cell>
        </row>
        <row r="1508">
          <cell r="A1508">
            <v>1501</v>
          </cell>
          <cell r="B1508" t="str">
            <v>Y60Z30702AH-N0999</v>
          </cell>
          <cell r="C1508" t="str">
            <v>B711-04-01</v>
          </cell>
          <cell r="D1508">
            <v>1.1000000000000001</v>
          </cell>
          <cell r="E1508" t="str">
            <v>Saisei Casing</v>
          </cell>
          <cell r="I1508" t="str">
            <v>15 days at monthly satement</v>
          </cell>
          <cell r="J1508" t="str">
            <v>Ex-Factory</v>
          </cell>
          <cell r="K1508" t="str">
            <v>Refer to Quotation Record by Ella Chan</v>
          </cell>
        </row>
        <row r="1509">
          <cell r="A1509">
            <v>1502</v>
          </cell>
          <cell r="B1509" t="str">
            <v>Y60Z30704ZH</v>
          </cell>
          <cell r="C1509" t="str">
            <v>S71118-Y14</v>
          </cell>
          <cell r="D1509">
            <v>0.1</v>
          </cell>
          <cell r="E1509" t="str">
            <v>Hane Kumi</v>
          </cell>
          <cell r="I1509" t="str">
            <v>15 days at monthly satement</v>
          </cell>
          <cell r="J1509" t="str">
            <v>Ex-Factory</v>
          </cell>
          <cell r="K1509" t="str">
            <v>Refer to Quotation Record by Ella Chan</v>
          </cell>
        </row>
        <row r="1510">
          <cell r="A1510">
            <v>1503</v>
          </cell>
          <cell r="B1510" t="str">
            <v>Y60Z30706ZH</v>
          </cell>
          <cell r="C1510" t="str">
            <v>B711-07-01</v>
          </cell>
          <cell r="D1510">
            <v>0.2</v>
          </cell>
          <cell r="E1510" t="str">
            <v>Protector</v>
          </cell>
          <cell r="I1510" t="str">
            <v>15 days at monthly satement</v>
          </cell>
          <cell r="J1510" t="str">
            <v>Ex-Factory</v>
          </cell>
          <cell r="K1510" t="str">
            <v>Qu050615-1, 2005-Jun-10</v>
          </cell>
        </row>
        <row r="1511">
          <cell r="A1511">
            <v>1504</v>
          </cell>
          <cell r="B1511" t="str">
            <v>Y60Z30802AH</v>
          </cell>
          <cell r="C1511" t="str">
            <v>PK-119</v>
          </cell>
          <cell r="D1511">
            <v>1.7</v>
          </cell>
          <cell r="E1511" t="str">
            <v xml:space="preserve">Soko Pad </v>
          </cell>
          <cell r="I1511" t="str">
            <v>15 days at monthly satement</v>
          </cell>
          <cell r="J1511" t="str">
            <v>Ex-Factory</v>
          </cell>
          <cell r="K1511" t="str">
            <v>Refer to Quotation Record by Ella Chan</v>
          </cell>
        </row>
        <row r="1512">
          <cell r="A1512">
            <v>1505</v>
          </cell>
          <cell r="B1512" t="str">
            <v>Y60Z30803ZH</v>
          </cell>
          <cell r="C1512" t="str">
            <v>PK-120</v>
          </cell>
          <cell r="D1512">
            <v>0.3</v>
          </cell>
          <cell r="E1512" t="str">
            <v>Upper Pad</v>
          </cell>
          <cell r="I1512" t="str">
            <v>15 days at monthly satement</v>
          </cell>
          <cell r="J1512" t="str">
            <v>Ex-Factory</v>
          </cell>
          <cell r="K1512" t="str">
            <v>Refer to Quotation Record by Ella Chan</v>
          </cell>
        </row>
        <row r="1513">
          <cell r="A1513">
            <v>1506</v>
          </cell>
          <cell r="B1513" t="str">
            <v>Y60Z30804ZH</v>
          </cell>
          <cell r="C1513" t="str">
            <v>PK-131</v>
          </cell>
          <cell r="D1513">
            <v>0.2</v>
          </cell>
          <cell r="E1513" t="str">
            <v>Soko Sheet</v>
          </cell>
          <cell r="I1513" t="str">
            <v>15 days at monthly satement</v>
          </cell>
          <cell r="J1513" t="str">
            <v>Ex-Factory</v>
          </cell>
          <cell r="K1513" t="str">
            <v>Qu050615-1, 2005-Jun-10</v>
          </cell>
        </row>
        <row r="1514">
          <cell r="A1514">
            <v>1507</v>
          </cell>
          <cell r="B1514" t="str">
            <v>Y60Z30902ZH</v>
          </cell>
          <cell r="C1514" t="str">
            <v>EC-307</v>
          </cell>
          <cell r="D1514">
            <v>0.2</v>
          </cell>
          <cell r="E1514" t="str">
            <v>Seal Tape B</v>
          </cell>
          <cell r="I1514" t="str">
            <v>15 days at monthly satement</v>
          </cell>
          <cell r="J1514" t="str">
            <v>Ex-Factory</v>
          </cell>
          <cell r="K1514" t="str">
            <v>Refer to Quotation Record by Ella Chan</v>
          </cell>
        </row>
        <row r="1515">
          <cell r="A1515">
            <v>1508</v>
          </cell>
          <cell r="B1515" t="str">
            <v>Y60Z30903ZH</v>
          </cell>
          <cell r="C1515" t="str">
            <v>EC-308</v>
          </cell>
          <cell r="D1515">
            <v>0.2</v>
          </cell>
          <cell r="E1515" t="str">
            <v>Seal Tape C</v>
          </cell>
          <cell r="I1515" t="str">
            <v>15 days at monthly satement</v>
          </cell>
          <cell r="J1515" t="str">
            <v>Ex-Factory</v>
          </cell>
          <cell r="K1515" t="str">
            <v>Refer to Quotation Record by Ella Chan</v>
          </cell>
        </row>
        <row r="1516">
          <cell r="A1516">
            <v>1509</v>
          </cell>
          <cell r="B1516" t="str">
            <v>Y60Z30911AH</v>
          </cell>
          <cell r="C1516" t="str">
            <v>CL-301</v>
          </cell>
          <cell r="D1516">
            <v>1.8</v>
          </cell>
          <cell r="E1516" t="str">
            <v>Saisei Motor</v>
          </cell>
          <cell r="I1516" t="str">
            <v>15 days at monthly satement</v>
          </cell>
          <cell r="J1516" t="str">
            <v>Ex-Factory</v>
          </cell>
          <cell r="K1516" t="str">
            <v>Refer to Quotation Record by Ella Chan</v>
          </cell>
        </row>
        <row r="1517">
          <cell r="A1517">
            <v>1510</v>
          </cell>
          <cell r="B1517" t="str">
            <v>Y60Z30913BH</v>
          </cell>
          <cell r="C1517" t="str">
            <v>CL-308</v>
          </cell>
          <cell r="D1517">
            <v>0.68</v>
          </cell>
          <cell r="E1517" t="str">
            <v>Stepping Motor</v>
          </cell>
          <cell r="I1517" t="str">
            <v>15 days at monthly satement</v>
          </cell>
          <cell r="J1517" t="str">
            <v>Ex-Factory</v>
          </cell>
          <cell r="K1517" t="str">
            <v>Refer to Quotation Record by Ella Chan</v>
          </cell>
        </row>
        <row r="1518">
          <cell r="A1518">
            <v>1511</v>
          </cell>
          <cell r="B1518" t="str">
            <v>Y60Z30921BH</v>
          </cell>
          <cell r="C1518" t="str">
            <v>S71118-Y28A</v>
          </cell>
          <cell r="D1518">
            <v>0.17</v>
          </cell>
          <cell r="E1518" t="str">
            <v>TM Lead Ass</v>
          </cell>
          <cell r="I1518" t="str">
            <v>15 days at monthly satement</v>
          </cell>
          <cell r="J1518" t="str">
            <v>Ex-Factory</v>
          </cell>
          <cell r="K1518" t="str">
            <v>Refer to Quotation Record by Ella Chan</v>
          </cell>
        </row>
        <row r="1519">
          <cell r="A1519">
            <v>1512</v>
          </cell>
          <cell r="B1519" t="str">
            <v>Y60Z30923BH</v>
          </cell>
          <cell r="C1519" t="str">
            <v>S71118-Y28C</v>
          </cell>
          <cell r="D1519">
            <v>0.17</v>
          </cell>
          <cell r="E1519" t="str">
            <v>HV Lead Ass</v>
          </cell>
          <cell r="I1519" t="str">
            <v>15 days at monthly satement</v>
          </cell>
          <cell r="J1519" t="str">
            <v>Ex-Factory</v>
          </cell>
          <cell r="K1519" t="str">
            <v>Refer to Quotation Record by Ella Chan</v>
          </cell>
        </row>
        <row r="1520">
          <cell r="A1520">
            <v>1513</v>
          </cell>
          <cell r="B1520" t="str">
            <v>Y60Z30924ZH</v>
          </cell>
          <cell r="C1520" t="str">
            <v>S71118-Y28B</v>
          </cell>
          <cell r="D1520">
            <v>0.2</v>
          </cell>
          <cell r="E1520" t="str">
            <v>TH Sensor Lead Assy</v>
          </cell>
          <cell r="G1520" t="str">
            <v>Italy</v>
          </cell>
          <cell r="I1520" t="str">
            <v>15 days at monthly satement</v>
          </cell>
          <cell r="J1520" t="str">
            <v>Ex-Factory</v>
          </cell>
          <cell r="K1520" t="str">
            <v>Quotation 051018 2006-Jan-17</v>
          </cell>
        </row>
        <row r="1521">
          <cell r="A1521">
            <v>1514</v>
          </cell>
          <cell r="B1521" t="str">
            <v>Y60Z30924ZH</v>
          </cell>
          <cell r="C1521" t="str">
            <v>S71118-Y28B</v>
          </cell>
          <cell r="D1521">
            <v>0.17</v>
          </cell>
          <cell r="E1521" t="str">
            <v>TH Sensor Lead Ass</v>
          </cell>
          <cell r="I1521" t="str">
            <v>15 days at monthly satement</v>
          </cell>
          <cell r="J1521" t="str">
            <v>Ex-Factory</v>
          </cell>
          <cell r="K1521" t="str">
            <v>Refer to Quotation Record by Ella Chan</v>
          </cell>
        </row>
        <row r="1522">
          <cell r="A1522">
            <v>1515</v>
          </cell>
          <cell r="B1522" t="str">
            <v>Y60Z30925BH</v>
          </cell>
          <cell r="C1522" t="str">
            <v>S71118-Y28F</v>
          </cell>
          <cell r="D1522">
            <v>0.35</v>
          </cell>
          <cell r="E1522" t="str">
            <v>Joden Lead Ass</v>
          </cell>
          <cell r="I1522" t="str">
            <v>15 days at monthly satement</v>
          </cell>
          <cell r="J1522" t="str">
            <v>Ex-Factory</v>
          </cell>
          <cell r="K1522" t="str">
            <v>Refer to Quotation Record by Ella Chan</v>
          </cell>
        </row>
        <row r="1523">
          <cell r="A1523">
            <v>1516</v>
          </cell>
          <cell r="B1523" t="str">
            <v>Y60Z31201DH</v>
          </cell>
          <cell r="C1523" t="str">
            <v>MH-062</v>
          </cell>
          <cell r="D1523">
            <v>2.5</v>
          </cell>
          <cell r="E1523" t="str">
            <v>Dengen Cord Ass</v>
          </cell>
          <cell r="I1523" t="str">
            <v>15 days at monthly satement</v>
          </cell>
          <cell r="J1523" t="str">
            <v>Ex-Factory</v>
          </cell>
          <cell r="K1523" t="str">
            <v>Refer to Quotation Record by Ella Chan</v>
          </cell>
        </row>
        <row r="1524">
          <cell r="A1524">
            <v>1517</v>
          </cell>
          <cell r="B1524" t="str">
            <v>Y60Z31530ZH</v>
          </cell>
          <cell r="C1524" t="str">
            <v>CA-147</v>
          </cell>
          <cell r="D1524">
            <v>2.5</v>
          </cell>
          <cell r="E1524" t="str">
            <v>HV Unit</v>
          </cell>
          <cell r="I1524" t="str">
            <v>15 days at monthly satement</v>
          </cell>
          <cell r="J1524" t="str">
            <v>Ex-Factory</v>
          </cell>
          <cell r="K1524" t="str">
            <v>Refer to Quotation Record by Ella Chan</v>
          </cell>
        </row>
        <row r="1525">
          <cell r="A1525">
            <v>1518</v>
          </cell>
          <cell r="B1525" t="str">
            <v>Y60Z34000KH</v>
          </cell>
          <cell r="C1525" t="str">
            <v>S71118-Y01</v>
          </cell>
          <cell r="D1525">
            <v>6.9</v>
          </cell>
          <cell r="E1525" t="str">
            <v>Heater Ass</v>
          </cell>
          <cell r="I1525" t="str">
            <v>15 days at monthly satement</v>
          </cell>
          <cell r="J1525" t="str">
            <v>Ex-Factory</v>
          </cell>
          <cell r="K1525" t="str">
            <v>Refer to Quotation Record by Ella Chan</v>
          </cell>
        </row>
        <row r="1526">
          <cell r="A1526">
            <v>1519</v>
          </cell>
          <cell r="B1526" t="str">
            <v>Y60Z34003AH</v>
          </cell>
          <cell r="C1526" t="str">
            <v>B711-49-01</v>
          </cell>
          <cell r="D1526">
            <v>1.2</v>
          </cell>
          <cell r="E1526" t="str">
            <v>Heater Futa</v>
          </cell>
          <cell r="I1526" t="str">
            <v>15 days at monthly satement</v>
          </cell>
          <cell r="J1526" t="str">
            <v>Ex-Factory</v>
          </cell>
          <cell r="K1526" t="str">
            <v>Refer to Quotation Record by Ella Chan</v>
          </cell>
        </row>
        <row r="1527">
          <cell r="A1527">
            <v>1520</v>
          </cell>
          <cell r="B1527" t="str">
            <v>Y60Z34010AH</v>
          </cell>
          <cell r="C1527" t="str">
            <v>S71118-Y74</v>
          </cell>
          <cell r="D1527">
            <v>1.65</v>
          </cell>
          <cell r="E1527" t="str">
            <v>Ondo Fuse Ass A</v>
          </cell>
          <cell r="I1527" t="str">
            <v>15 days at monthly satement</v>
          </cell>
          <cell r="J1527" t="str">
            <v>Ex-Factory</v>
          </cell>
          <cell r="K1527" t="str">
            <v>Refer to Quotation Record by Ella Chan</v>
          </cell>
        </row>
        <row r="1528">
          <cell r="A1528">
            <v>1521</v>
          </cell>
          <cell r="B1528" t="str">
            <v>Y60Z34011AH</v>
          </cell>
          <cell r="C1528" t="str">
            <v>S71118-Y28D</v>
          </cell>
          <cell r="D1528">
            <v>1.1000000000000001</v>
          </cell>
          <cell r="E1528" t="str">
            <v>Thermistor Ass A</v>
          </cell>
          <cell r="I1528" t="str">
            <v>15 days at monthly satement</v>
          </cell>
          <cell r="J1528" t="str">
            <v>Ex-Factory</v>
          </cell>
          <cell r="K1528" t="str">
            <v>Refer to Quotation Record by Ella Chan</v>
          </cell>
        </row>
        <row r="1529">
          <cell r="A1529">
            <v>1522</v>
          </cell>
          <cell r="B1529" t="str">
            <v>Y60Z34012AH</v>
          </cell>
          <cell r="C1529" t="str">
            <v>S71118-Y74A</v>
          </cell>
          <cell r="D1529">
            <v>1.62</v>
          </cell>
          <cell r="E1529" t="str">
            <v>Ondo Fuse Ass B</v>
          </cell>
          <cell r="I1529" t="str">
            <v>15 days at monthly satement</v>
          </cell>
          <cell r="J1529" t="str">
            <v>Ex-Factory</v>
          </cell>
          <cell r="K1529" t="str">
            <v>Refer to Quotation Record by Ella Chan</v>
          </cell>
        </row>
        <row r="1530">
          <cell r="A1530">
            <v>1523</v>
          </cell>
          <cell r="B1530" t="str">
            <v>Y60Z34013AH</v>
          </cell>
          <cell r="C1530" t="str">
            <v>S71118-Y28E</v>
          </cell>
          <cell r="D1530">
            <v>0.92</v>
          </cell>
          <cell r="E1530" t="str">
            <v>Thermistor Ass B</v>
          </cell>
          <cell r="I1530" t="str">
            <v>15 days at monthly satement</v>
          </cell>
          <cell r="J1530" t="str">
            <v>Ex-Factory</v>
          </cell>
          <cell r="K1530" t="str">
            <v>Refer to Quotation Record by Ella Chan</v>
          </cell>
        </row>
        <row r="1531">
          <cell r="A1531">
            <v>1524</v>
          </cell>
          <cell r="B1531" t="str">
            <v>YZD104033ZH</v>
          </cell>
          <cell r="C1531" t="str">
            <v>B708-50A-01</v>
          </cell>
          <cell r="D1531">
            <v>0.1</v>
          </cell>
          <cell r="E1531" t="str">
            <v>Thermistor Maica</v>
          </cell>
          <cell r="I1531" t="str">
            <v>15 days at monthly satement</v>
          </cell>
          <cell r="J1531" t="str">
            <v>Ex-Factory</v>
          </cell>
          <cell r="K1531" t="str">
            <v>Refer to Quotation Record by Ella Chan</v>
          </cell>
        </row>
        <row r="1532">
          <cell r="A1532">
            <v>1525</v>
          </cell>
          <cell r="B1532" t="str">
            <v>Y60Z38770CH</v>
          </cell>
          <cell r="C1532" t="str">
            <v>PF-806A</v>
          </cell>
          <cell r="D1532">
            <v>0.2</v>
          </cell>
          <cell r="E1532" t="str">
            <v>Instruction</v>
          </cell>
          <cell r="I1532" t="str">
            <v>15 days at monthly satement</v>
          </cell>
          <cell r="J1532" t="str">
            <v>Ex-Factory</v>
          </cell>
          <cell r="K1532" t="str">
            <v>Refer to Quotation Record by Ella Chan</v>
          </cell>
        </row>
        <row r="1533">
          <cell r="A1533">
            <v>1526</v>
          </cell>
          <cell r="B1533" t="str">
            <v>Y60Z39000AH-A</v>
          </cell>
          <cell r="C1533" t="str">
            <v>PE-1496</v>
          </cell>
          <cell r="D1533">
            <v>1.4E-2</v>
          </cell>
          <cell r="E1533" t="str">
            <v>Pos Label</v>
          </cell>
          <cell r="I1533" t="str">
            <v>15 days at monthly satement</v>
          </cell>
          <cell r="J1533" t="str">
            <v>Ex-Factory</v>
          </cell>
          <cell r="K1533" t="str">
            <v>Refer to Quotation Record by Ella Chan</v>
          </cell>
        </row>
        <row r="1534">
          <cell r="A1534">
            <v>1527</v>
          </cell>
          <cell r="B1534" t="str">
            <v>Y60Z39000AH-C</v>
          </cell>
          <cell r="C1534" t="str">
            <v>PE-1498</v>
          </cell>
          <cell r="D1534">
            <v>1.4E-2</v>
          </cell>
          <cell r="E1534" t="str">
            <v>Pos Label</v>
          </cell>
          <cell r="I1534" t="str">
            <v>15 days at monthly satement</v>
          </cell>
          <cell r="J1534" t="str">
            <v>Ex-Factory</v>
          </cell>
          <cell r="K1534" t="str">
            <v>Refer to Quotation Record by Ella Chan</v>
          </cell>
        </row>
        <row r="1535">
          <cell r="A1535">
            <v>1528</v>
          </cell>
          <cell r="B1535" t="str">
            <v>Y60Z39000AH-G</v>
          </cell>
          <cell r="C1535" t="str">
            <v>PE-1497</v>
          </cell>
          <cell r="D1535">
            <v>1.4E-2</v>
          </cell>
          <cell r="E1535" t="str">
            <v>Pos Label</v>
          </cell>
          <cell r="I1535" t="str">
            <v>15 days at monthly satement</v>
          </cell>
          <cell r="J1535" t="str">
            <v>Ex-Factory</v>
          </cell>
          <cell r="K1535" t="str">
            <v>Refer to Quotation Record by Ella Chan</v>
          </cell>
        </row>
        <row r="1536">
          <cell r="A1536">
            <v>1529</v>
          </cell>
          <cell r="B1536" t="str">
            <v>YHA100020ZH-N0566</v>
          </cell>
          <cell r="C1536" t="str">
            <v>PE-1808</v>
          </cell>
          <cell r="D1536">
            <v>0.1</v>
          </cell>
          <cell r="E1536" t="str">
            <v>Filter Label</v>
          </cell>
          <cell r="H1536">
            <v>39780</v>
          </cell>
          <cell r="I1536" t="str">
            <v>15 days at monthly satement</v>
          </cell>
          <cell r="J1536" t="str">
            <v>Ex-Factory</v>
          </cell>
          <cell r="K1536" t="str">
            <v>15-06/16 PESHK/080084S</v>
          </cell>
        </row>
        <row r="1537">
          <cell r="A1537">
            <v>1530</v>
          </cell>
          <cell r="B1537" t="str">
            <v>YHA100021AH-N0566</v>
          </cell>
          <cell r="C1537" t="str">
            <v>PE-1809</v>
          </cell>
          <cell r="D1537">
            <v>0.17</v>
          </cell>
          <cell r="E1537" t="str">
            <v>Notice Label</v>
          </cell>
          <cell r="I1537" t="str">
            <v>15 days at monthly satement</v>
          </cell>
          <cell r="J1537" t="str">
            <v>Ex-Factory</v>
          </cell>
          <cell r="K1537" t="str">
            <v>Qu050610-1, 2005-Jun-22</v>
          </cell>
        </row>
        <row r="1538">
          <cell r="A1538">
            <v>1531</v>
          </cell>
          <cell r="B1538" t="str">
            <v>YHA100101CH</v>
          </cell>
          <cell r="C1538" t="str">
            <v>S76118-Y26</v>
          </cell>
          <cell r="D1538">
            <v>3.9</v>
          </cell>
          <cell r="E1538" t="str">
            <v>Front Case Ass</v>
          </cell>
          <cell r="I1538" t="str">
            <v>15 days at monthly satement</v>
          </cell>
          <cell r="J1538" t="str">
            <v>Ex-Factory</v>
          </cell>
          <cell r="K1538" t="str">
            <v>Qu050610-1, 2005-Jun-22</v>
          </cell>
        </row>
        <row r="1539">
          <cell r="A1539">
            <v>1532</v>
          </cell>
          <cell r="B1539" t="str">
            <v>YHA100102BH-N0566</v>
          </cell>
          <cell r="C1539" t="str">
            <v>B761-16-01V1</v>
          </cell>
          <cell r="D1539">
            <v>3.9</v>
          </cell>
          <cell r="E1539" t="str">
            <v>Front Case</v>
          </cell>
          <cell r="I1539" t="str">
            <v>15 days at monthly satement</v>
          </cell>
          <cell r="J1539" t="str">
            <v>Ex-Factory</v>
          </cell>
          <cell r="K1539" t="str">
            <v>Qu050512-1, 2005-May-27</v>
          </cell>
        </row>
        <row r="1540">
          <cell r="A1540">
            <v>1533</v>
          </cell>
          <cell r="B1540" t="str">
            <v>YHA100104DH-N0566</v>
          </cell>
          <cell r="C1540" t="str">
            <v>B761-17-01</v>
          </cell>
          <cell r="D1540">
            <v>2.9</v>
          </cell>
          <cell r="E1540" t="str">
            <v>Rear Case</v>
          </cell>
          <cell r="I1540" t="str">
            <v>15 days at monthly satement</v>
          </cell>
          <cell r="J1540" t="str">
            <v>Ex-Factory</v>
          </cell>
          <cell r="K1540" t="str">
            <v>Qu050520-1, 2005-May-31</v>
          </cell>
        </row>
        <row r="1541">
          <cell r="A1541">
            <v>1534</v>
          </cell>
          <cell r="B1541" t="str">
            <v>YHA100105AH-N0566</v>
          </cell>
          <cell r="C1541" t="str">
            <v>B761-19-01</v>
          </cell>
          <cell r="D1541">
            <v>2</v>
          </cell>
          <cell r="E1541" t="str">
            <v>Case L</v>
          </cell>
          <cell r="I1541" t="str">
            <v>15 days at monthly satement</v>
          </cell>
          <cell r="J1541" t="str">
            <v>Ex-Factory</v>
          </cell>
          <cell r="K1541" t="str">
            <v>15-06/16PESHK-S/080014</v>
          </cell>
        </row>
        <row r="1542">
          <cell r="A1542">
            <v>1535</v>
          </cell>
          <cell r="B1542" t="str">
            <v>YHA100106AH-N0566</v>
          </cell>
          <cell r="C1542" t="str">
            <v>B761-18-01</v>
          </cell>
          <cell r="D1542">
            <v>1.2</v>
          </cell>
          <cell r="E1542" t="str">
            <v>Case R</v>
          </cell>
          <cell r="I1542" t="str">
            <v>15 days at monthly satement</v>
          </cell>
          <cell r="J1542" t="str">
            <v>Ex-Factory</v>
          </cell>
          <cell r="K1542" t="str">
            <v>Qu050520-1, 2005-May-31</v>
          </cell>
        </row>
        <row r="1543">
          <cell r="A1543">
            <v>1536</v>
          </cell>
          <cell r="B1543" t="str">
            <v>YHA100107BH</v>
          </cell>
          <cell r="C1543" t="str">
            <v>S76118-Y27</v>
          </cell>
          <cell r="D1543">
            <v>1.1000000000000001</v>
          </cell>
          <cell r="E1543" t="str">
            <v>Filter Cover Ass</v>
          </cell>
          <cell r="I1543" t="str">
            <v>15 days at monthly satement</v>
          </cell>
          <cell r="J1543" t="str">
            <v>Ex-Factory</v>
          </cell>
          <cell r="K1543" t="str">
            <v>Refer to Quotation Record by Ella Chan</v>
          </cell>
        </row>
        <row r="1544">
          <cell r="A1544">
            <v>1537</v>
          </cell>
          <cell r="B1544" t="str">
            <v>YHA100109AH-N0999</v>
          </cell>
          <cell r="C1544" t="str">
            <v>B761-23-01</v>
          </cell>
          <cell r="D1544">
            <v>0.59</v>
          </cell>
          <cell r="E1544" t="str">
            <v>Bypass Guide</v>
          </cell>
          <cell r="I1544" t="str">
            <v>15 days at monthly satement</v>
          </cell>
          <cell r="J1544" t="str">
            <v>Ex-Factory</v>
          </cell>
          <cell r="K1544" t="str">
            <v>Qu050520-1, 2005-May-31</v>
          </cell>
        </row>
        <row r="1545">
          <cell r="A1545">
            <v>1538</v>
          </cell>
          <cell r="B1545" t="str">
            <v>YHA100110ZH</v>
          </cell>
          <cell r="C1545" t="str">
            <v>S76118-Y08B</v>
          </cell>
          <cell r="D1545">
            <v>8.8000000000000007</v>
          </cell>
          <cell r="E1545" t="str">
            <v>Joshitsu Rotor Ass</v>
          </cell>
          <cell r="I1545" t="str">
            <v>15 days at monthly satement</v>
          </cell>
          <cell r="J1545" t="str">
            <v>Ex-Factory</v>
          </cell>
          <cell r="K1545" t="str">
            <v>Qu050520-1, 2005-May-31</v>
          </cell>
        </row>
        <row r="1546">
          <cell r="A1546">
            <v>1539</v>
          </cell>
          <cell r="B1546" t="str">
            <v>YHA100115CH-G0277</v>
          </cell>
          <cell r="C1546" t="str">
            <v>S761A-18-40</v>
          </cell>
          <cell r="D1546">
            <v>0.55000000000000004</v>
          </cell>
          <cell r="E1546" t="str">
            <v>Louver Paint</v>
          </cell>
          <cell r="I1546" t="str">
            <v>15 days at monthly satement</v>
          </cell>
          <cell r="J1546" t="str">
            <v>Ex-Factory</v>
          </cell>
          <cell r="K1546" t="str">
            <v>Refer to Quotation Record by Ella Chan</v>
          </cell>
        </row>
        <row r="1547">
          <cell r="A1547">
            <v>1540</v>
          </cell>
          <cell r="B1547" t="str">
            <v>YHA100115CH-M0174</v>
          </cell>
          <cell r="C1547" t="str">
            <v>S761-18-40</v>
          </cell>
          <cell r="D1547">
            <v>0.55000000000000004</v>
          </cell>
          <cell r="E1547" t="str">
            <v>Louver Paint</v>
          </cell>
          <cell r="I1547" t="str">
            <v>15 days at monthly satement</v>
          </cell>
          <cell r="J1547" t="str">
            <v>Ex-Factory</v>
          </cell>
          <cell r="K1547" t="str">
            <v>Refer to Quotation Record by Ella Chan</v>
          </cell>
        </row>
        <row r="1548">
          <cell r="A1548">
            <v>1541</v>
          </cell>
          <cell r="B1548" t="str">
            <v>YHA100117BH-G0276</v>
          </cell>
          <cell r="C1548" t="str">
            <v>B761-55-02</v>
          </cell>
          <cell r="D1548">
            <v>0.8</v>
          </cell>
          <cell r="E1548" t="str">
            <v>Louver Flap</v>
          </cell>
          <cell r="H1548">
            <v>39780</v>
          </cell>
          <cell r="I1548" t="str">
            <v>15 days at monthly satement</v>
          </cell>
          <cell r="J1548" t="str">
            <v>Ex-Factory</v>
          </cell>
          <cell r="K1548" t="str">
            <v>15-06/16 PESHK/080084S</v>
          </cell>
        </row>
        <row r="1549">
          <cell r="A1549">
            <v>1542</v>
          </cell>
          <cell r="B1549" t="str">
            <v>YHA100117BH-N0628</v>
          </cell>
          <cell r="C1549" t="str">
            <v>B761-55-01</v>
          </cell>
          <cell r="D1549">
            <v>0.85</v>
          </cell>
          <cell r="E1549" t="str">
            <v>Louver Flap</v>
          </cell>
          <cell r="H1549">
            <v>39780</v>
          </cell>
          <cell r="I1549" t="str">
            <v>15 days at monthly satement</v>
          </cell>
          <cell r="J1549" t="str">
            <v>Ex-Factory</v>
          </cell>
          <cell r="K1549" t="str">
            <v>15-06/16 PESHK/080084S</v>
          </cell>
        </row>
        <row r="1550">
          <cell r="A1550">
            <v>1543</v>
          </cell>
          <cell r="B1550" t="str">
            <v>YHA100118AH-N0627</v>
          </cell>
          <cell r="C1550" t="str">
            <v>B761-29-01</v>
          </cell>
          <cell r="D1550">
            <v>0.1</v>
          </cell>
          <cell r="E1550" t="str">
            <v>Louver Bush</v>
          </cell>
          <cell r="I1550" t="str">
            <v>15 days at monthly satement</v>
          </cell>
          <cell r="J1550" t="str">
            <v>Ex-Factory</v>
          </cell>
          <cell r="K1550" t="str">
            <v>Qu050520-1, 2005-May-31</v>
          </cell>
        </row>
        <row r="1551">
          <cell r="A1551">
            <v>1544</v>
          </cell>
          <cell r="B1551" t="str">
            <v>YHA100119BH</v>
          </cell>
          <cell r="C1551" t="str">
            <v>B761-35-01</v>
          </cell>
          <cell r="D1551">
            <v>0.1</v>
          </cell>
          <cell r="E1551" t="str">
            <v>STM Holder</v>
          </cell>
          <cell r="I1551" t="str">
            <v>15 days at monthly satement</v>
          </cell>
          <cell r="J1551" t="str">
            <v>Ex-Factory</v>
          </cell>
          <cell r="K1551" t="str">
            <v>Qu050520-1, 2005-May-31</v>
          </cell>
        </row>
        <row r="1552">
          <cell r="A1552">
            <v>1545</v>
          </cell>
          <cell r="B1552" t="str">
            <v>YHA100120ZH-Natur</v>
          </cell>
          <cell r="C1552" t="str">
            <v>B761-59-01</v>
          </cell>
          <cell r="D1552">
            <v>0.25</v>
          </cell>
          <cell r="E1552" t="str">
            <v>Separator</v>
          </cell>
          <cell r="I1552" t="str">
            <v>15 days at monthly satement</v>
          </cell>
          <cell r="J1552" t="str">
            <v>Ex-Factory</v>
          </cell>
          <cell r="K1552" t="str">
            <v>Qu050520-1, 2005-May-31</v>
          </cell>
        </row>
        <row r="1553">
          <cell r="A1553">
            <v>1546</v>
          </cell>
          <cell r="B1553" t="str">
            <v>YHA100121AH-N0999</v>
          </cell>
          <cell r="C1553" t="str">
            <v>B761-06-01</v>
          </cell>
          <cell r="D1553">
            <v>0.94</v>
          </cell>
          <cell r="E1553" t="str">
            <v>PCB Box</v>
          </cell>
          <cell r="I1553" t="str">
            <v>15 days at monthly satement</v>
          </cell>
          <cell r="J1553" t="str">
            <v>Ex-Factory</v>
          </cell>
          <cell r="K1553" t="str">
            <v>Qu050520-1, 2005-May-31</v>
          </cell>
        </row>
        <row r="1554">
          <cell r="A1554">
            <v>1547</v>
          </cell>
          <cell r="B1554" t="str">
            <v>YHA100122ZH-N0999</v>
          </cell>
          <cell r="C1554" t="str">
            <v>B761-07-01</v>
          </cell>
          <cell r="D1554">
            <v>0.81</v>
          </cell>
          <cell r="E1554" t="str">
            <v>PCB Cover</v>
          </cell>
          <cell r="I1554" t="str">
            <v>15 days at monthly satement</v>
          </cell>
          <cell r="J1554" t="str">
            <v>Ex-Factory</v>
          </cell>
          <cell r="K1554" t="str">
            <v>Qu050610-1, 2005-Jun-22</v>
          </cell>
        </row>
        <row r="1555">
          <cell r="A1555">
            <v>1548</v>
          </cell>
          <cell r="B1555" t="str">
            <v>YHA100127ZH-N0566</v>
          </cell>
          <cell r="C1555" t="str">
            <v>B761-60-01</v>
          </cell>
          <cell r="D1555">
            <v>6.4000000000000003E-3</v>
          </cell>
          <cell r="E1555" t="str">
            <v>Rear Cap</v>
          </cell>
          <cell r="I1555" t="str">
            <v>15 days at monthly satement</v>
          </cell>
          <cell r="J1555" t="str">
            <v>Ex-Factory</v>
          </cell>
          <cell r="K1555" t="str">
            <v>Refer to Quotation Record by Ella Chan</v>
          </cell>
        </row>
        <row r="1556">
          <cell r="A1556">
            <v>1549</v>
          </cell>
          <cell r="B1556" t="str">
            <v>YHA100130ZH</v>
          </cell>
          <cell r="C1556" t="str">
            <v>EC-371</v>
          </cell>
          <cell r="D1556">
            <v>0.35</v>
          </cell>
          <cell r="E1556" t="str">
            <v>Seal Tape A</v>
          </cell>
          <cell r="I1556" t="str">
            <v>15 days at monthly satement</v>
          </cell>
          <cell r="J1556" t="str">
            <v>Ex-Factory</v>
          </cell>
          <cell r="K1556" t="str">
            <v>Refer to Quotation Record by Ella Chan</v>
          </cell>
        </row>
        <row r="1557">
          <cell r="A1557">
            <v>1550</v>
          </cell>
          <cell r="B1557" t="str">
            <v>YHA100202BH-Natur</v>
          </cell>
          <cell r="C1557" t="str">
            <v>B761-33-01</v>
          </cell>
          <cell r="D1557">
            <v>1.7</v>
          </cell>
          <cell r="E1557" t="str">
            <v>Eva-Cond Holder</v>
          </cell>
          <cell r="I1557" t="str">
            <v>15 days at monthly satement</v>
          </cell>
          <cell r="J1557" t="str">
            <v>Ex-Factory</v>
          </cell>
          <cell r="K1557" t="str">
            <v>Qu050520-1, 2005-May-31</v>
          </cell>
        </row>
        <row r="1558">
          <cell r="A1558">
            <v>1551</v>
          </cell>
          <cell r="B1558" t="str">
            <v>YHA100203AH-Natur</v>
          </cell>
          <cell r="C1558" t="str">
            <v>B761-54-01</v>
          </cell>
          <cell r="D1558">
            <v>0.1</v>
          </cell>
          <cell r="E1558" t="str">
            <v>Fuse Cover</v>
          </cell>
          <cell r="I1558" t="str">
            <v>15 days at monthly satement</v>
          </cell>
          <cell r="J1558" t="str">
            <v>Ex-Factory</v>
          </cell>
          <cell r="K1558" t="str">
            <v>Qu050520-1, 2005-May-31</v>
          </cell>
        </row>
        <row r="1559">
          <cell r="A1559">
            <v>1552</v>
          </cell>
          <cell r="B1559" t="str">
            <v>YHA100204AH-Natur</v>
          </cell>
          <cell r="C1559" t="str">
            <v>B761-58-01</v>
          </cell>
          <cell r="D1559">
            <v>0.17</v>
          </cell>
          <cell r="E1559" t="str">
            <v>Sensor Holder</v>
          </cell>
          <cell r="I1559" t="str">
            <v>15 days at monthly satement</v>
          </cell>
          <cell r="J1559" t="str">
            <v>Ex-Factory</v>
          </cell>
          <cell r="K1559" t="str">
            <v>Qu050520-1, 2005-May-31</v>
          </cell>
        </row>
        <row r="1560">
          <cell r="A1560">
            <v>1553</v>
          </cell>
          <cell r="B1560" t="str">
            <v>YHA100206AH-Natur</v>
          </cell>
          <cell r="C1560" t="str">
            <v>B761-21-01</v>
          </cell>
          <cell r="D1560">
            <v>1.5</v>
          </cell>
          <cell r="E1560" t="str">
            <v>Rotor Cover</v>
          </cell>
          <cell r="I1560" t="str">
            <v>15 days at monthly satement</v>
          </cell>
          <cell r="J1560" t="str">
            <v>Ex-Factory</v>
          </cell>
          <cell r="K1560" t="str">
            <v>Qu050520-1, 2005-May-31</v>
          </cell>
        </row>
        <row r="1561">
          <cell r="A1561">
            <v>1554</v>
          </cell>
          <cell r="B1561" t="str">
            <v>YHA100207AH</v>
          </cell>
          <cell r="C1561" t="str">
            <v>S76118-Y27C</v>
          </cell>
          <cell r="D1561">
            <v>0.52</v>
          </cell>
          <cell r="E1561" t="str">
            <v>Eva Cover Ass</v>
          </cell>
          <cell r="I1561" t="str">
            <v>15 days at monthly satement</v>
          </cell>
          <cell r="J1561" t="str">
            <v>Ex-Factory</v>
          </cell>
          <cell r="K1561" t="str">
            <v>Qu050511-1, 2005-May-09</v>
          </cell>
        </row>
        <row r="1562">
          <cell r="A1562">
            <v>1555</v>
          </cell>
          <cell r="B1562" t="str">
            <v>YHA100301ZH-N0999</v>
          </cell>
          <cell r="C1562" t="str">
            <v>B761-01-01</v>
          </cell>
          <cell r="D1562">
            <v>0.78</v>
          </cell>
          <cell r="E1562" t="str">
            <v>Fan</v>
          </cell>
          <cell r="I1562" t="str">
            <v>15 days at monthly satement</v>
          </cell>
          <cell r="J1562" t="str">
            <v>Ex-Factory</v>
          </cell>
          <cell r="K1562" t="str">
            <v>Qu050520-1, 2005-May-31</v>
          </cell>
        </row>
        <row r="1563">
          <cell r="A1563">
            <v>1556</v>
          </cell>
          <cell r="B1563" t="str">
            <v>YHA100302AH-N0999</v>
          </cell>
          <cell r="C1563" t="str">
            <v>B761-02-01</v>
          </cell>
          <cell r="D1563">
            <v>2.2599999999999998</v>
          </cell>
          <cell r="E1563" t="str">
            <v>Fan Casing</v>
          </cell>
          <cell r="I1563" t="str">
            <v>15 days at monthly satement</v>
          </cell>
          <cell r="J1563" t="str">
            <v>Ex-Factory</v>
          </cell>
          <cell r="K1563" t="str">
            <v>Qu050520-1, 2005-May-31</v>
          </cell>
        </row>
        <row r="1564">
          <cell r="A1564">
            <v>1557</v>
          </cell>
          <cell r="B1564" t="str">
            <v>YHA100304ZH</v>
          </cell>
          <cell r="C1564" t="str">
            <v>CD-478</v>
          </cell>
          <cell r="D1564">
            <v>3.5</v>
          </cell>
          <cell r="E1564" t="str">
            <v>Condenser (230V.17UF)</v>
          </cell>
          <cell r="I1564" t="str">
            <v>15 days at monthly satement</v>
          </cell>
          <cell r="J1564" t="str">
            <v>Ex-Factory</v>
          </cell>
          <cell r="K1564" t="str">
            <v>15-06/16PESHK-S/080014</v>
          </cell>
        </row>
        <row r="1565">
          <cell r="A1565">
            <v>1558</v>
          </cell>
          <cell r="B1565" t="str">
            <v>YHA100305AH</v>
          </cell>
          <cell r="C1565" t="str">
            <v>S76118-Y30A</v>
          </cell>
          <cell r="D1565">
            <v>1.58</v>
          </cell>
          <cell r="E1565" t="str">
            <v>Motor Frame Ass</v>
          </cell>
          <cell r="I1565" t="str">
            <v>15 days at monthly satement</v>
          </cell>
          <cell r="J1565" t="str">
            <v>Ex-Factory</v>
          </cell>
          <cell r="K1565" t="str">
            <v>Qu050610-1, 2005-Jun-22</v>
          </cell>
        </row>
        <row r="1566">
          <cell r="A1566">
            <v>1559</v>
          </cell>
          <cell r="B1566" t="str">
            <v>YHA100401AH</v>
          </cell>
          <cell r="C1566" t="str">
            <v>S76118-Y12A</v>
          </cell>
          <cell r="D1566">
            <v>4.8</v>
          </cell>
          <cell r="E1566" t="str">
            <v>Base Set</v>
          </cell>
          <cell r="F1566">
            <v>500</v>
          </cell>
          <cell r="I1566" t="str">
            <v>15 days at monthly satement</v>
          </cell>
          <cell r="J1566" t="str">
            <v>Ex-Factory</v>
          </cell>
          <cell r="K1566" t="str">
            <v>15-06/16PESHK-S/080044</v>
          </cell>
        </row>
        <row r="1567">
          <cell r="A1567">
            <v>1560</v>
          </cell>
          <cell r="B1567" t="str">
            <v>YHA100402AH-N0566</v>
          </cell>
          <cell r="C1567" t="str">
            <v>B761-13-01</v>
          </cell>
          <cell r="D1567">
            <v>1.92</v>
          </cell>
          <cell r="E1567" t="str">
            <v>Base</v>
          </cell>
          <cell r="I1567" t="str">
            <v>15 days at monthly satement</v>
          </cell>
          <cell r="J1567" t="str">
            <v>Ex-Factory</v>
          </cell>
          <cell r="K1567" t="str">
            <v>Qu050520-1, 2005-May-31</v>
          </cell>
        </row>
        <row r="1568">
          <cell r="A1568">
            <v>1561</v>
          </cell>
          <cell r="B1568" t="str">
            <v>YHA100404FH</v>
          </cell>
          <cell r="C1568" t="str">
            <v>S76118-Y15</v>
          </cell>
          <cell r="D1568">
            <v>2.5</v>
          </cell>
          <cell r="E1568" t="str">
            <v xml:space="preserve">DRAIN PAN ASS </v>
          </cell>
          <cell r="I1568" t="str">
            <v>15 days at monthly satement</v>
          </cell>
          <cell r="J1568" t="str">
            <v>Ex-Factory</v>
          </cell>
          <cell r="K1568" t="str">
            <v>15-06/60/070008</v>
          </cell>
        </row>
        <row r="1569">
          <cell r="A1569">
            <v>1562</v>
          </cell>
          <cell r="B1569" t="str">
            <v>YHA100405BH-Natur</v>
          </cell>
          <cell r="C1569" t="str">
            <v>B761-56-01</v>
          </cell>
          <cell r="D1569">
            <v>1.79</v>
          </cell>
          <cell r="E1569" t="str">
            <v>Drain Pan</v>
          </cell>
          <cell r="I1569" t="str">
            <v>15 days at monthly satement</v>
          </cell>
          <cell r="J1569" t="str">
            <v>Ex-Factory</v>
          </cell>
          <cell r="K1569" t="str">
            <v>Qu050520-1, 2005-May-31</v>
          </cell>
        </row>
        <row r="1570">
          <cell r="A1570">
            <v>1563</v>
          </cell>
          <cell r="B1570" t="str">
            <v>YHA100406ZH-Natur</v>
          </cell>
          <cell r="C1570" t="str">
            <v>B761-50-01</v>
          </cell>
          <cell r="D1570">
            <v>0.1</v>
          </cell>
          <cell r="E1570" t="str">
            <v>Stopper Base</v>
          </cell>
          <cell r="I1570" t="str">
            <v>15 days at monthly satement</v>
          </cell>
          <cell r="J1570" t="str">
            <v>Ex-Factory</v>
          </cell>
          <cell r="K1570" t="str">
            <v>Qu050520-1, 2005-May-31</v>
          </cell>
        </row>
        <row r="1571">
          <cell r="A1571">
            <v>1564</v>
          </cell>
          <cell r="B1571" t="str">
            <v>YHA100407ZH-N0566</v>
          </cell>
          <cell r="C1571" t="str">
            <v>B761-15-02</v>
          </cell>
          <cell r="D1571">
            <v>0.1</v>
          </cell>
          <cell r="E1571" t="str">
            <v>Stopper</v>
          </cell>
          <cell r="I1571" t="str">
            <v>15 days at monthly satement</v>
          </cell>
          <cell r="J1571" t="str">
            <v>Ex-Factory</v>
          </cell>
          <cell r="K1571" t="str">
            <v>Refer to Quotation Record by Ella Chan</v>
          </cell>
        </row>
        <row r="1572">
          <cell r="A1572">
            <v>1565</v>
          </cell>
          <cell r="B1572" t="str">
            <v>YHA100407ZH-Natur</v>
          </cell>
          <cell r="C1572" t="str">
            <v>B761-15-01</v>
          </cell>
          <cell r="D1572">
            <v>0.1</v>
          </cell>
          <cell r="E1572" t="str">
            <v>Stopper</v>
          </cell>
          <cell r="I1572" t="str">
            <v>15 days at monthly satement</v>
          </cell>
          <cell r="J1572" t="str">
            <v>Ex-Factory</v>
          </cell>
          <cell r="K1572" t="str">
            <v>Qu050520-1, 2005-May-31</v>
          </cell>
        </row>
        <row r="1573">
          <cell r="A1573">
            <v>1566</v>
          </cell>
          <cell r="B1573" t="str">
            <v>YHA100408AH</v>
          </cell>
          <cell r="C1573" t="str">
            <v>IE-164</v>
          </cell>
          <cell r="D1573">
            <v>0.1</v>
          </cell>
          <cell r="E1573" t="str">
            <v>Stopper Gum</v>
          </cell>
          <cell r="I1573" t="str">
            <v>15 days at monthly satement</v>
          </cell>
          <cell r="J1573" t="str">
            <v>Ex-Factory</v>
          </cell>
          <cell r="K1573" t="str">
            <v>Qu050520-1, 2005-May-31</v>
          </cell>
        </row>
        <row r="1574">
          <cell r="A1574">
            <v>1567</v>
          </cell>
          <cell r="B1574" t="str">
            <v>YHA100409AH</v>
          </cell>
          <cell r="C1574" t="str">
            <v>S76118-Y12B</v>
          </cell>
          <cell r="D1574">
            <v>3.29</v>
          </cell>
          <cell r="E1574" t="str">
            <v>Base Cover Ass</v>
          </cell>
          <cell r="I1574" t="str">
            <v>15 days at monthly satement</v>
          </cell>
          <cell r="J1574" t="str">
            <v>Ex-Factory</v>
          </cell>
          <cell r="K1574" t="str">
            <v>Qu050610-1, 2005-Jun-22</v>
          </cell>
        </row>
        <row r="1575">
          <cell r="A1575">
            <v>1568</v>
          </cell>
          <cell r="B1575" t="str">
            <v>YHA100500HH</v>
          </cell>
          <cell r="C1575" t="str">
            <v>S76118-Y13</v>
          </cell>
          <cell r="D1575">
            <v>3.59</v>
          </cell>
          <cell r="E1575" t="str">
            <v>Tank Ass</v>
          </cell>
          <cell r="I1575" t="str">
            <v>15 days at monthly satement</v>
          </cell>
          <cell r="J1575" t="str">
            <v>Ex-Factory</v>
          </cell>
          <cell r="K1575" t="str">
            <v>Refer to Quotation Record by Ella Chan</v>
          </cell>
        </row>
        <row r="1576">
          <cell r="A1576">
            <v>1569</v>
          </cell>
          <cell r="B1576" t="str">
            <v>YHA100501BH-N0625</v>
          </cell>
          <cell r="C1576" t="str">
            <v>B761-08-01</v>
          </cell>
          <cell r="D1576">
            <v>2.2000000000000002</v>
          </cell>
          <cell r="E1576" t="str">
            <v>Tank</v>
          </cell>
          <cell r="I1576" t="str">
            <v>15 days at monthly satement</v>
          </cell>
          <cell r="J1576" t="str">
            <v>Ex-Factory</v>
          </cell>
          <cell r="K1576" t="str">
            <v>Qu050520-1, 2005-May-31</v>
          </cell>
        </row>
        <row r="1577">
          <cell r="A1577">
            <v>1570</v>
          </cell>
          <cell r="B1577" t="str">
            <v>YHA100502AH-N0566</v>
          </cell>
          <cell r="C1577" t="str">
            <v>B761-09-01</v>
          </cell>
          <cell r="D1577">
            <v>0.43</v>
          </cell>
          <cell r="E1577" t="str">
            <v>Tank Cover</v>
          </cell>
          <cell r="I1577" t="str">
            <v>15 days at monthly satement</v>
          </cell>
          <cell r="J1577" t="str">
            <v>Ex-Factory</v>
          </cell>
          <cell r="K1577" t="str">
            <v>Qu050520-1, 2005-May-31</v>
          </cell>
        </row>
        <row r="1578">
          <cell r="A1578">
            <v>1571</v>
          </cell>
          <cell r="B1578" t="str">
            <v>YHA100503BH-Natur</v>
          </cell>
          <cell r="C1578" t="str">
            <v>B761-10-01</v>
          </cell>
          <cell r="D1578">
            <v>0.82</v>
          </cell>
          <cell r="E1578" t="str">
            <v>Tank Cap</v>
          </cell>
          <cell r="I1578" t="str">
            <v>15 days at monthly satement</v>
          </cell>
          <cell r="J1578" t="str">
            <v>Ex-Factory</v>
          </cell>
          <cell r="K1578" t="str">
            <v>Qu050520-1, 2005-May-31</v>
          </cell>
        </row>
        <row r="1579">
          <cell r="A1579">
            <v>1572</v>
          </cell>
          <cell r="B1579" t="str">
            <v>YHA100504AH-N0566</v>
          </cell>
          <cell r="C1579" t="str">
            <v>B761-11-01</v>
          </cell>
          <cell r="D1579">
            <v>0.15</v>
          </cell>
          <cell r="E1579" t="str">
            <v>Drain Cap</v>
          </cell>
          <cell r="F1579">
            <v>500</v>
          </cell>
          <cell r="I1579" t="str">
            <v>15 days at monthly satement</v>
          </cell>
          <cell r="J1579" t="str">
            <v>Ex-Factory</v>
          </cell>
          <cell r="K1579" t="str">
            <v>15-06/16PESHK-S/080026</v>
          </cell>
        </row>
        <row r="1580">
          <cell r="A1580">
            <v>1573</v>
          </cell>
          <cell r="B1580" t="str">
            <v>YHA100505ZH-N0566</v>
          </cell>
          <cell r="C1580" t="str">
            <v>B761-12-01</v>
          </cell>
          <cell r="D1580">
            <v>0.2</v>
          </cell>
          <cell r="E1580" t="str">
            <v>Tank Handle</v>
          </cell>
          <cell r="I1580" t="str">
            <v>15 days at monthly satement</v>
          </cell>
          <cell r="J1580" t="str">
            <v>Ex-Factory</v>
          </cell>
          <cell r="K1580" t="str">
            <v>Qu050520-1, 2005-May-31</v>
          </cell>
        </row>
        <row r="1581">
          <cell r="A1581">
            <v>1574</v>
          </cell>
          <cell r="B1581" t="str">
            <v>YHA100506AH</v>
          </cell>
          <cell r="C1581" t="str">
            <v>S76118-Y54</v>
          </cell>
          <cell r="D1581">
            <v>0.17</v>
          </cell>
          <cell r="E1581" t="str">
            <v>Float Ass</v>
          </cell>
          <cell r="I1581" t="str">
            <v>15 days at monthly satement</v>
          </cell>
          <cell r="J1581" t="str">
            <v>Ex-Factory</v>
          </cell>
          <cell r="K1581" t="str">
            <v>Qu050520-1, 2005-May-31</v>
          </cell>
        </row>
        <row r="1582">
          <cell r="A1582">
            <v>1575</v>
          </cell>
          <cell r="B1582" t="str">
            <v>YHA100507AH-N0566</v>
          </cell>
          <cell r="C1582" t="str">
            <v>B708-22-02</v>
          </cell>
          <cell r="D1582">
            <v>0.2</v>
          </cell>
          <cell r="E1582" t="str">
            <v>Float</v>
          </cell>
          <cell r="I1582" t="str">
            <v>15 days at monthly satement</v>
          </cell>
          <cell r="J1582" t="str">
            <v>Ex-Factory</v>
          </cell>
          <cell r="K1582" t="str">
            <v>Quotation 051025 2006-Mar-23</v>
          </cell>
        </row>
        <row r="1583">
          <cell r="A1583">
            <v>1576</v>
          </cell>
          <cell r="B1583" t="str">
            <v>YHA100701AH-N0627</v>
          </cell>
          <cell r="C1583" t="str">
            <v>B761-30-01</v>
          </cell>
          <cell r="D1583">
            <v>1.5</v>
          </cell>
          <cell r="E1583" t="str">
            <v>Switch Box</v>
          </cell>
          <cell r="I1583" t="str">
            <v>15 days at monthly satement</v>
          </cell>
          <cell r="J1583" t="str">
            <v>Ex-Factory</v>
          </cell>
          <cell r="K1583" t="str">
            <v>Qu050520-1, 2005-May-31</v>
          </cell>
        </row>
        <row r="1584">
          <cell r="A1584">
            <v>1577</v>
          </cell>
          <cell r="B1584" t="str">
            <v>YHA100702BH-SM092</v>
          </cell>
          <cell r="C1584" t="str">
            <v>PE-1799</v>
          </cell>
          <cell r="D1584">
            <v>1.54</v>
          </cell>
          <cell r="E1584" t="str">
            <v>Switch Panel</v>
          </cell>
          <cell r="I1584" t="str">
            <v>15 days at monthly satement</v>
          </cell>
          <cell r="J1584" t="str">
            <v>Ex-Factory</v>
          </cell>
          <cell r="K1584" t="str">
            <v>Refer to Quotation Record by Ella Chan</v>
          </cell>
        </row>
        <row r="1585">
          <cell r="A1585">
            <v>1578</v>
          </cell>
          <cell r="B1585" t="str">
            <v>YHA100703BH-G0275</v>
          </cell>
          <cell r="C1585" t="str">
            <v>B761-31-02</v>
          </cell>
          <cell r="D1585">
            <v>0.45</v>
          </cell>
          <cell r="E1585" t="str">
            <v xml:space="preserve">Handle </v>
          </cell>
          <cell r="I1585" t="str">
            <v>15 days at monthly satement</v>
          </cell>
          <cell r="J1585" t="str">
            <v>Ex-Factory</v>
          </cell>
          <cell r="K1585" t="str">
            <v>Qu050520-1, 2005-May-31</v>
          </cell>
        </row>
        <row r="1586">
          <cell r="A1586">
            <v>1579</v>
          </cell>
          <cell r="B1586" t="str">
            <v>YHA100703BH-N0629</v>
          </cell>
          <cell r="C1586" t="str">
            <v>B761-31-01</v>
          </cell>
          <cell r="D1586">
            <v>0.45</v>
          </cell>
          <cell r="E1586" t="str">
            <v xml:space="preserve">Handle </v>
          </cell>
          <cell r="I1586" t="str">
            <v>15 days at monthly satement</v>
          </cell>
          <cell r="J1586" t="str">
            <v>Ex-Factory</v>
          </cell>
          <cell r="K1586" t="str">
            <v>Qu050520-1, 2005-May-31</v>
          </cell>
        </row>
        <row r="1587">
          <cell r="A1587">
            <v>1580</v>
          </cell>
          <cell r="B1587" t="str">
            <v>YHA100704CH</v>
          </cell>
          <cell r="C1587" t="str">
            <v>S76118-Y18A</v>
          </cell>
          <cell r="D1587">
            <v>0.54</v>
          </cell>
          <cell r="E1587" t="str">
            <v>Damper Ass</v>
          </cell>
          <cell r="I1587" t="str">
            <v>15 days at monthly satement</v>
          </cell>
          <cell r="J1587" t="str">
            <v>Ex-Factory</v>
          </cell>
          <cell r="K1587" t="str">
            <v>Qu050610-1, 2005-Jun-22</v>
          </cell>
        </row>
        <row r="1588">
          <cell r="A1588">
            <v>1581</v>
          </cell>
          <cell r="B1588" t="str">
            <v>YHA100705BH-N0999</v>
          </cell>
          <cell r="C1588" t="str">
            <v>B761-25-01</v>
          </cell>
          <cell r="D1588">
            <v>0.18</v>
          </cell>
          <cell r="E1588" t="str">
            <v xml:space="preserve">Damper </v>
          </cell>
          <cell r="I1588" t="str">
            <v>15 days at monthly satement</v>
          </cell>
          <cell r="J1588" t="str">
            <v>Ex-Factory</v>
          </cell>
          <cell r="K1588" t="str">
            <v>Qu050512-1, 2005-May-27</v>
          </cell>
        </row>
        <row r="1589">
          <cell r="A1589">
            <v>1582</v>
          </cell>
          <cell r="B1589" t="str">
            <v>YHA100706AH-N0627</v>
          </cell>
          <cell r="C1589" t="str">
            <v>B761-24-01</v>
          </cell>
          <cell r="D1589">
            <v>0.77</v>
          </cell>
          <cell r="E1589" t="str">
            <v>Damper Holder</v>
          </cell>
          <cell r="I1589" t="str">
            <v>15 days at monthly satement</v>
          </cell>
          <cell r="J1589" t="str">
            <v>Ex-Factory</v>
          </cell>
          <cell r="K1589" t="str">
            <v>Qu050511-1, 2005-May-09</v>
          </cell>
        </row>
        <row r="1590">
          <cell r="A1590">
            <v>1583</v>
          </cell>
          <cell r="B1590" t="str">
            <v>YHA100707BH-G0275</v>
          </cell>
          <cell r="C1590" t="str">
            <v>B761-26-02</v>
          </cell>
          <cell r="D1590">
            <v>0.1</v>
          </cell>
          <cell r="E1590" t="str">
            <v>Damper Knob</v>
          </cell>
          <cell r="I1590" t="str">
            <v>15 days at monthly satement</v>
          </cell>
          <cell r="J1590" t="str">
            <v>Ex-Factory</v>
          </cell>
          <cell r="K1590" t="str">
            <v>Qu050520-1, 2005-May-31</v>
          </cell>
        </row>
        <row r="1591">
          <cell r="A1591">
            <v>1584</v>
          </cell>
          <cell r="B1591" t="str">
            <v>YHA100707BH-N0629</v>
          </cell>
          <cell r="C1591" t="str">
            <v>B761-26-01</v>
          </cell>
          <cell r="D1591">
            <v>0.1</v>
          </cell>
          <cell r="E1591" t="str">
            <v>Damper Knob</v>
          </cell>
          <cell r="I1591" t="str">
            <v>15 days at monthly satement</v>
          </cell>
          <cell r="J1591" t="str">
            <v>Ex-Factory</v>
          </cell>
          <cell r="K1591" t="str">
            <v>Qu050520-1, 2005-May-31</v>
          </cell>
        </row>
        <row r="1592">
          <cell r="A1592">
            <v>1585</v>
          </cell>
          <cell r="B1592" t="str">
            <v>YHA100708ZH</v>
          </cell>
          <cell r="C1592" t="str">
            <v>FW-266</v>
          </cell>
          <cell r="D1592">
            <v>0.2</v>
          </cell>
          <cell r="E1592" t="str">
            <v>Damper Spring</v>
          </cell>
          <cell r="I1592" t="str">
            <v>15 days at monthly satement</v>
          </cell>
          <cell r="J1592" t="str">
            <v>Ex-Factory</v>
          </cell>
          <cell r="K1592" t="str">
            <v>Qu050520-1, 2005-May-31</v>
          </cell>
        </row>
        <row r="1593">
          <cell r="A1593">
            <v>1586</v>
          </cell>
          <cell r="B1593" t="str">
            <v>YHA100802BH</v>
          </cell>
          <cell r="C1593" t="str">
            <v>PK-147</v>
          </cell>
          <cell r="D1593">
            <v>0.8</v>
          </cell>
          <cell r="E1593" t="str">
            <v>Top Pad</v>
          </cell>
          <cell r="I1593" t="str">
            <v>15 days at monthly satement</v>
          </cell>
          <cell r="J1593" t="str">
            <v>Ex-Factory</v>
          </cell>
          <cell r="K1593" t="str">
            <v>Qu050512-1, 2005-May-27</v>
          </cell>
        </row>
        <row r="1594">
          <cell r="A1594">
            <v>1587</v>
          </cell>
          <cell r="B1594" t="str">
            <v>YHA100803AH</v>
          </cell>
          <cell r="C1594" t="str">
            <v>PK-148A</v>
          </cell>
          <cell r="D1594">
            <v>0.8</v>
          </cell>
          <cell r="E1594" t="str">
            <v xml:space="preserve">Bottom Pad </v>
          </cell>
          <cell r="I1594" t="str">
            <v>15 days at monthly satement</v>
          </cell>
          <cell r="J1594" t="str">
            <v>Ex-Factory</v>
          </cell>
          <cell r="K1594" t="str">
            <v>Qu050512-1, 2005-May-27</v>
          </cell>
        </row>
        <row r="1595">
          <cell r="A1595">
            <v>1588</v>
          </cell>
          <cell r="B1595" t="str">
            <v>YHA100900BH</v>
          </cell>
          <cell r="C1595" t="str">
            <v>S76118-Y28</v>
          </cell>
          <cell r="D1595">
            <v>0.28000000000000003</v>
          </cell>
          <cell r="E1595" t="str">
            <v>TM Lead Ass</v>
          </cell>
          <cell r="I1595" t="str">
            <v>15 days at monthly satement</v>
          </cell>
          <cell r="J1595" t="str">
            <v>Ex-Factory</v>
          </cell>
          <cell r="K1595" t="str">
            <v>Qu050610-1, 2005-Jun-22</v>
          </cell>
        </row>
        <row r="1596">
          <cell r="A1596">
            <v>1589</v>
          </cell>
          <cell r="B1596" t="str">
            <v>YHA100901BH</v>
          </cell>
          <cell r="C1596" t="str">
            <v>S76118-Y28B</v>
          </cell>
          <cell r="D1596">
            <v>0.48</v>
          </cell>
          <cell r="E1596" t="str">
            <v>TH Sensor Lead Ass</v>
          </cell>
          <cell r="I1596" t="str">
            <v>15 days at monthly satement</v>
          </cell>
          <cell r="J1596" t="str">
            <v>Ex-Factory</v>
          </cell>
          <cell r="K1596" t="str">
            <v>Qu050610-1, 2005-Jun-22</v>
          </cell>
        </row>
        <row r="1597">
          <cell r="A1597">
            <v>1590</v>
          </cell>
          <cell r="B1597" t="str">
            <v>YHA100902AH</v>
          </cell>
          <cell r="C1597" t="str">
            <v>S76118-Y28A</v>
          </cell>
          <cell r="D1597">
            <v>0.45</v>
          </cell>
          <cell r="E1597" t="str">
            <v>STM Lead Ass</v>
          </cell>
          <cell r="I1597" t="str">
            <v>15 days at monthly satement</v>
          </cell>
          <cell r="J1597" t="str">
            <v>Ex-Factory</v>
          </cell>
          <cell r="K1597" t="str">
            <v>Qu050520-1, 2005-May-31</v>
          </cell>
        </row>
        <row r="1598">
          <cell r="A1598">
            <v>1591</v>
          </cell>
          <cell r="B1598" t="str">
            <v>YHA101210CH</v>
          </cell>
          <cell r="C1598" t="str">
            <v>MH-034</v>
          </cell>
          <cell r="D1598">
            <v>1.2</v>
          </cell>
          <cell r="E1598" t="str">
            <v>Cord Ass</v>
          </cell>
          <cell r="I1598" t="str">
            <v>15 days at monthly satement</v>
          </cell>
          <cell r="J1598" t="str">
            <v>Ex-Factory</v>
          </cell>
          <cell r="K1598" t="str">
            <v>Qu050520-1, 2005-May-31</v>
          </cell>
        </row>
        <row r="1599">
          <cell r="A1599">
            <v>1592</v>
          </cell>
          <cell r="B1599" t="str">
            <v>YHA103002ZH-Natur</v>
          </cell>
          <cell r="C1599" t="str">
            <v>B761-32-01</v>
          </cell>
          <cell r="D1599">
            <v>0.1</v>
          </cell>
          <cell r="E1599" t="str">
            <v>Gear</v>
          </cell>
          <cell r="I1599" t="str">
            <v>15 days at monthly satement</v>
          </cell>
          <cell r="J1599" t="str">
            <v>Ex-Factory</v>
          </cell>
          <cell r="K1599" t="str">
            <v>Qu050520-1, 2005-May-31</v>
          </cell>
        </row>
        <row r="1600">
          <cell r="A1600">
            <v>1593</v>
          </cell>
          <cell r="B1600" t="str">
            <v>YHA104000DH</v>
          </cell>
          <cell r="C1600" t="str">
            <v>S76118-Y01</v>
          </cell>
          <cell r="D1600">
            <v>5</v>
          </cell>
          <cell r="E1600" t="str">
            <v>Heater Assy</v>
          </cell>
          <cell r="F1600">
            <v>500</v>
          </cell>
          <cell r="I1600" t="str">
            <v>15 days at monthly satement</v>
          </cell>
          <cell r="J1600" t="str">
            <v>Ex-Factory</v>
          </cell>
          <cell r="K1600" t="str">
            <v>15-06/16PESHK-S/080026</v>
          </cell>
        </row>
        <row r="1601">
          <cell r="A1601">
            <v>1594</v>
          </cell>
          <cell r="B1601" t="str">
            <v>YHA104003AH</v>
          </cell>
          <cell r="C1601" t="str">
            <v>B761-37-01</v>
          </cell>
          <cell r="D1601">
            <v>0.68</v>
          </cell>
          <cell r="E1601" t="str">
            <v>Heater Cover</v>
          </cell>
          <cell r="I1601" t="str">
            <v>15 days at monthly satement</v>
          </cell>
          <cell r="J1601" t="str">
            <v>Ex-Factory</v>
          </cell>
          <cell r="K1601" t="str">
            <v>Qu050520-1, 2005-May-31</v>
          </cell>
        </row>
        <row r="1602">
          <cell r="A1602">
            <v>1595</v>
          </cell>
          <cell r="B1602" t="str">
            <v>YHA104004AH</v>
          </cell>
          <cell r="C1602" t="str">
            <v>B761-38-01</v>
          </cell>
          <cell r="D1602">
            <v>0.3</v>
          </cell>
          <cell r="E1602" t="str">
            <v>Fuse Holder</v>
          </cell>
          <cell r="I1602" t="str">
            <v>15 days at monthly satement</v>
          </cell>
          <cell r="J1602" t="str">
            <v>Ex-Factory</v>
          </cell>
          <cell r="K1602" t="str">
            <v>Qu050520-1, 2005-May-31</v>
          </cell>
        </row>
        <row r="1603">
          <cell r="A1603">
            <v>1596</v>
          </cell>
          <cell r="B1603" t="str">
            <v>YHA104005BH</v>
          </cell>
          <cell r="C1603" t="str">
            <v>S76118-Y73A</v>
          </cell>
          <cell r="D1603">
            <v>0.98</v>
          </cell>
          <cell r="E1603" t="str">
            <v>Heater Thermistor Ass</v>
          </cell>
          <cell r="I1603" t="str">
            <v>15 days at monthly satement</v>
          </cell>
          <cell r="J1603" t="str">
            <v>Ex-Factory</v>
          </cell>
          <cell r="K1603" t="str">
            <v>Qu050520-1, 2005-May-31</v>
          </cell>
        </row>
        <row r="1604">
          <cell r="A1604">
            <v>1597</v>
          </cell>
          <cell r="B1604" t="str">
            <v>YHA104006BH</v>
          </cell>
          <cell r="C1604" t="str">
            <v>S76118-Y74</v>
          </cell>
          <cell r="D1604">
            <v>1.62</v>
          </cell>
          <cell r="E1604" t="str">
            <v>Heater Fuse Ass</v>
          </cell>
          <cell r="I1604" t="str">
            <v>15 days at monthly satement</v>
          </cell>
          <cell r="J1604" t="str">
            <v>Ex-Factory</v>
          </cell>
          <cell r="K1604" t="str">
            <v>Qu050520-1, 2005-May-31</v>
          </cell>
        </row>
        <row r="1605">
          <cell r="A1605">
            <v>1598</v>
          </cell>
          <cell r="B1605" t="str">
            <v>YHA104007BH</v>
          </cell>
          <cell r="C1605" t="str">
            <v>S76118-Y73</v>
          </cell>
          <cell r="D1605">
            <v>0.98</v>
          </cell>
          <cell r="E1605" t="str">
            <v>Saisei Thermistor Assy</v>
          </cell>
          <cell r="I1605" t="str">
            <v>15 days at monthly satement</v>
          </cell>
          <cell r="J1605" t="str">
            <v>Ex-Factory</v>
          </cell>
          <cell r="K1605" t="str">
            <v>Qu050520-1, 2005-May-31</v>
          </cell>
        </row>
        <row r="1606">
          <cell r="A1606">
            <v>1599</v>
          </cell>
          <cell r="B1606" t="str">
            <v>YHA104008BH</v>
          </cell>
          <cell r="C1606" t="str">
            <v>S76118-Y74A</v>
          </cell>
          <cell r="D1606">
            <v>1.62</v>
          </cell>
          <cell r="E1606" t="str">
            <v>Saisei Fuse Ass</v>
          </cell>
          <cell r="I1606" t="str">
            <v>15 days at monthly satement</v>
          </cell>
          <cell r="J1606" t="str">
            <v>Ex-Factory</v>
          </cell>
          <cell r="K1606" t="str">
            <v>Qu050520-1, 2005-May-31</v>
          </cell>
        </row>
        <row r="1607">
          <cell r="A1607">
            <v>1600</v>
          </cell>
          <cell r="B1607" t="str">
            <v>YHA104026ZH</v>
          </cell>
          <cell r="C1607" t="str">
            <v>B761-45-01</v>
          </cell>
          <cell r="D1607">
            <v>0.1</v>
          </cell>
          <cell r="E1607" t="str">
            <v>Thermistor Mica</v>
          </cell>
          <cell r="I1607" t="str">
            <v>15 days at monthly satement</v>
          </cell>
          <cell r="J1607" t="str">
            <v>Ex-Factory</v>
          </cell>
          <cell r="K1607" t="str">
            <v>Qu050520-1, 2005-May-31</v>
          </cell>
        </row>
        <row r="1608">
          <cell r="A1608">
            <v>1601</v>
          </cell>
          <cell r="B1608" t="str">
            <v>YHA107000ZH</v>
          </cell>
          <cell r="C1608" t="str">
            <v>S76118-Y30</v>
          </cell>
          <cell r="D1608">
            <v>18.5</v>
          </cell>
          <cell r="E1608" t="str">
            <v>Coil Ass</v>
          </cell>
          <cell r="I1608" t="str">
            <v>15 days at monthly satement</v>
          </cell>
          <cell r="J1608" t="str">
            <v>Ex-Factory</v>
          </cell>
          <cell r="K1608" t="str">
            <v>Qu050520-1, 2005-May-31</v>
          </cell>
        </row>
        <row r="1609">
          <cell r="A1609">
            <v>1602</v>
          </cell>
          <cell r="B1609" t="str">
            <v>YHA107101AH</v>
          </cell>
          <cell r="C1609" t="str">
            <v>FW-265</v>
          </cell>
          <cell r="D1609">
            <v>0.22</v>
          </cell>
          <cell r="E1609" t="str">
            <v>Sensor Stopper</v>
          </cell>
          <cell r="I1609" t="str">
            <v>15 days at monthly satement</v>
          </cell>
          <cell r="J1609" t="str">
            <v>Ex-Factory</v>
          </cell>
          <cell r="K1609" t="str">
            <v>Qu050520-1, 2005-May-31</v>
          </cell>
        </row>
        <row r="1610">
          <cell r="A1610">
            <v>1603</v>
          </cell>
          <cell r="B1610" t="str">
            <v>YHA107102ZH-N0999</v>
          </cell>
          <cell r="C1610" t="str">
            <v>B761-51-01</v>
          </cell>
          <cell r="D1610">
            <v>0.9</v>
          </cell>
          <cell r="E1610" t="str">
            <v>Terminal Cover</v>
          </cell>
          <cell r="I1610" t="str">
            <v>15 days at monthly satement</v>
          </cell>
          <cell r="J1610" t="str">
            <v>Ex-Factory</v>
          </cell>
          <cell r="K1610" t="str">
            <v>Refer to Quotation Record by Ella Chan</v>
          </cell>
        </row>
        <row r="1611">
          <cell r="A1611">
            <v>1604</v>
          </cell>
          <cell r="B1611" t="str">
            <v>YHA107104BH</v>
          </cell>
          <cell r="C1611" t="str">
            <v>S76118-Y82</v>
          </cell>
          <cell r="D1611">
            <v>1.7589999999999999</v>
          </cell>
          <cell r="E1611" t="str">
            <v>OLP ASS</v>
          </cell>
          <cell r="I1611" t="str">
            <v>15 days at monthly satement</v>
          </cell>
          <cell r="J1611" t="str">
            <v>Ex-Factory</v>
          </cell>
          <cell r="K1611" t="str">
            <v>Quotation 060505 2006-May-05</v>
          </cell>
        </row>
        <row r="1612">
          <cell r="A1612">
            <v>1605</v>
          </cell>
          <cell r="B1612" t="str">
            <v>YHA107105ZH</v>
          </cell>
          <cell r="C1612" t="str">
            <v>EC-361</v>
          </cell>
          <cell r="D1612">
            <v>0.2</v>
          </cell>
          <cell r="E1612" t="str">
            <v>Insulation C</v>
          </cell>
          <cell r="I1612" t="str">
            <v>15 days at monthly satement</v>
          </cell>
          <cell r="J1612" t="str">
            <v>Ex-Factory</v>
          </cell>
          <cell r="K1612" t="str">
            <v>Qu050610-1, 2005-Jun-22</v>
          </cell>
        </row>
        <row r="1613">
          <cell r="A1613">
            <v>1606</v>
          </cell>
          <cell r="B1613" t="str">
            <v>YHA107106ZH</v>
          </cell>
          <cell r="C1613" t="str">
            <v>EC-362</v>
          </cell>
          <cell r="D1613">
            <v>0.15</v>
          </cell>
          <cell r="E1613" t="str">
            <v>Insulation D</v>
          </cell>
          <cell r="I1613" t="str">
            <v>15 days at monthly satement</v>
          </cell>
          <cell r="J1613" t="str">
            <v>Ex-Factory</v>
          </cell>
          <cell r="K1613" t="str">
            <v>Qu050610-1, 2005-Jun-22</v>
          </cell>
        </row>
        <row r="1614">
          <cell r="A1614">
            <v>1607</v>
          </cell>
          <cell r="B1614" t="str">
            <v>YHB100001ZH-N0566</v>
          </cell>
          <cell r="C1614" t="str">
            <v>PE-2242</v>
          </cell>
          <cell r="D1614">
            <v>0.33</v>
          </cell>
          <cell r="E1614" t="str">
            <v>Name Plate</v>
          </cell>
          <cell r="I1614" t="str">
            <v>15 days at monthly satement</v>
          </cell>
          <cell r="J1614" t="str">
            <v>Ex-Factory</v>
          </cell>
          <cell r="K1614" t="str">
            <v>Quotation 051025 2006-Mar-23</v>
          </cell>
        </row>
        <row r="1615">
          <cell r="A1615">
            <v>1608</v>
          </cell>
          <cell r="B1615" t="str">
            <v>YHB100021ZH-N0566</v>
          </cell>
          <cell r="C1615" t="str">
            <v>PE-2239</v>
          </cell>
          <cell r="D1615">
            <v>0.22</v>
          </cell>
          <cell r="E1615" t="str">
            <v>Notice Label</v>
          </cell>
          <cell r="I1615" t="str">
            <v>15 days at monthly satement</v>
          </cell>
          <cell r="J1615" t="str">
            <v>Ex-Factory</v>
          </cell>
          <cell r="K1615" t="str">
            <v>Quotation 051025 2006-Mar-23</v>
          </cell>
        </row>
        <row r="1616">
          <cell r="A1616">
            <v>1609</v>
          </cell>
          <cell r="B1616" t="str">
            <v>YHB100101ZH</v>
          </cell>
          <cell r="C1616" t="str">
            <v>S761D18-Y26</v>
          </cell>
          <cell r="D1616">
            <v>1.24</v>
          </cell>
          <cell r="E1616" t="str">
            <v>Front Case Ass</v>
          </cell>
          <cell r="I1616" t="str">
            <v>15 days at monthly satement</v>
          </cell>
          <cell r="J1616" t="str">
            <v>Ex-Factory</v>
          </cell>
          <cell r="K1616" t="str">
            <v>Quotation 051025 2006-Mar-23</v>
          </cell>
        </row>
        <row r="1617">
          <cell r="A1617">
            <v>1610</v>
          </cell>
          <cell r="B1617" t="str">
            <v>YHB100300AH</v>
          </cell>
          <cell r="C1617" t="str">
            <v>S761D18-Y02</v>
          </cell>
          <cell r="D1617">
            <v>20</v>
          </cell>
          <cell r="E1617" t="str">
            <v>Fan Motor Ass</v>
          </cell>
          <cell r="I1617" t="str">
            <v>15 days at monthly satement</v>
          </cell>
          <cell r="J1617" t="str">
            <v>Ex-Factory</v>
          </cell>
          <cell r="K1617" t="str">
            <v>Quotation 051025 2006-Mar-23</v>
          </cell>
        </row>
        <row r="1618">
          <cell r="A1618">
            <v>1611</v>
          </cell>
          <cell r="B1618" t="str">
            <v>YHB100302ZH-N0999</v>
          </cell>
          <cell r="C1618" t="str">
            <v>B761-02A-01</v>
          </cell>
          <cell r="D1618">
            <v>2.4900000000000002</v>
          </cell>
          <cell r="E1618" t="str">
            <v>Fan Casing</v>
          </cell>
          <cell r="I1618" t="str">
            <v>15 days at monthly satement</v>
          </cell>
          <cell r="J1618" t="str">
            <v>Ex-Factory</v>
          </cell>
          <cell r="K1618" t="str">
            <v>Quotation 051025 2006-Mar-23</v>
          </cell>
        </row>
        <row r="1619">
          <cell r="A1619">
            <v>1612</v>
          </cell>
          <cell r="B1619" t="str">
            <v>YHB100310ZH</v>
          </cell>
          <cell r="C1619" t="str">
            <v>S761D18-Y60A</v>
          </cell>
          <cell r="D1619">
            <v>0.61</v>
          </cell>
          <cell r="E1619" t="str">
            <v>Denkyoku Frame Ass</v>
          </cell>
          <cell r="I1619" t="str">
            <v>15 days at monthly satement</v>
          </cell>
          <cell r="J1619" t="str">
            <v>Ex-Factory</v>
          </cell>
          <cell r="K1619" t="str">
            <v>Quotation 051025 2006-Mar-23</v>
          </cell>
        </row>
        <row r="1620">
          <cell r="A1620">
            <v>1613</v>
          </cell>
          <cell r="B1620" t="str">
            <v>YHB100702ZH-SM092</v>
          </cell>
          <cell r="C1620" t="str">
            <v>PE-2238</v>
          </cell>
          <cell r="D1620">
            <v>1.54</v>
          </cell>
          <cell r="E1620" t="str">
            <v>Switch Panel</v>
          </cell>
          <cell r="I1620" t="str">
            <v>15 days at monthly satement</v>
          </cell>
          <cell r="J1620" t="str">
            <v>Ex-Factory</v>
          </cell>
          <cell r="K1620" t="str">
            <v>Quotation 051025 2006-Mar-23</v>
          </cell>
        </row>
        <row r="1621">
          <cell r="A1621">
            <v>1614</v>
          </cell>
          <cell r="B1621" t="str">
            <v>YHB100923ZH</v>
          </cell>
          <cell r="C1621" t="str">
            <v>S761D18-Y28</v>
          </cell>
          <cell r="D1621">
            <v>0.22</v>
          </cell>
          <cell r="E1621" t="str">
            <v>HV Lead Ass</v>
          </cell>
          <cell r="I1621" t="str">
            <v>15 days at monthly satement</v>
          </cell>
          <cell r="J1621" t="str">
            <v>Ex-Factory</v>
          </cell>
          <cell r="K1621" t="str">
            <v>Quotation 051025 2006-Mar-23</v>
          </cell>
        </row>
        <row r="1622">
          <cell r="A1622">
            <v>1615</v>
          </cell>
          <cell r="B1622" t="str">
            <v>YHB108770ZH</v>
          </cell>
          <cell r="C1622" t="str">
            <v>PF-932A</v>
          </cell>
          <cell r="D1622">
            <v>0.33</v>
          </cell>
          <cell r="E1622" t="str">
            <v>Instruction</v>
          </cell>
          <cell r="I1622" t="str">
            <v>15 days at monthly satement</v>
          </cell>
          <cell r="J1622" t="str">
            <v>Ex-Factory</v>
          </cell>
          <cell r="K1622" t="str">
            <v>Quotation 051025 2006-Mar-23</v>
          </cell>
        </row>
        <row r="1623">
          <cell r="A1623">
            <v>1616</v>
          </cell>
          <cell r="B1623" t="str">
            <v>YHC100020ZH</v>
          </cell>
          <cell r="C1623" t="str">
            <v>PE-2593</v>
          </cell>
          <cell r="D1623">
            <v>0.5</v>
          </cell>
          <cell r="E1623" t="str">
            <v>NAME PLATE</v>
          </cell>
          <cell r="I1623" t="str">
            <v>15 days at monthly satement</v>
          </cell>
          <cell r="J1623" t="str">
            <v>Ex-Factory</v>
          </cell>
          <cell r="K1623" t="str">
            <v>15-06/60/061226</v>
          </cell>
        </row>
        <row r="1624">
          <cell r="A1624">
            <v>1617</v>
          </cell>
          <cell r="B1624" t="str">
            <v>YHC100021ZH</v>
          </cell>
          <cell r="C1624" t="str">
            <v>PE-2594</v>
          </cell>
          <cell r="D1624">
            <v>0.15</v>
          </cell>
          <cell r="E1624" t="str">
            <v>NOTICE LABEL</v>
          </cell>
          <cell r="I1624" t="str">
            <v>15 days at monthly satement</v>
          </cell>
          <cell r="J1624" t="str">
            <v>Ex-Factory</v>
          </cell>
          <cell r="K1624" t="str">
            <v>15-06/60/061226</v>
          </cell>
        </row>
        <row r="1625">
          <cell r="A1625">
            <v>1618</v>
          </cell>
          <cell r="B1625" t="str">
            <v>YHC100101ZH</v>
          </cell>
          <cell r="C1625" t="str">
            <v>S82618-Y26</v>
          </cell>
          <cell r="D1625">
            <v>3.3</v>
          </cell>
          <cell r="E1625" t="str">
            <v>FRONT CASE ASS</v>
          </cell>
          <cell r="I1625" t="str">
            <v>15 days at monthly satement</v>
          </cell>
          <cell r="J1625" t="str">
            <v>Ex-Factory</v>
          </cell>
          <cell r="K1625" t="str">
            <v>15-06/60/070003</v>
          </cell>
        </row>
        <row r="1626">
          <cell r="A1626">
            <v>1619</v>
          </cell>
          <cell r="B1626" t="str">
            <v>YHC100102ZH</v>
          </cell>
          <cell r="C1626" t="str">
            <v>B826-12-01</v>
          </cell>
          <cell r="D1626">
            <v>3</v>
          </cell>
          <cell r="E1626" t="str">
            <v>FRONT CASE</v>
          </cell>
          <cell r="I1626" t="str">
            <v>15 days at monthly satement</v>
          </cell>
          <cell r="J1626" t="str">
            <v>Ex-Factory</v>
          </cell>
          <cell r="K1626" t="str">
            <v>15-06/60/061226</v>
          </cell>
        </row>
        <row r="1627">
          <cell r="A1627">
            <v>1620</v>
          </cell>
          <cell r="B1627" t="str">
            <v>YHC100104ZH</v>
          </cell>
          <cell r="C1627" t="str">
            <v>B826-23-01</v>
          </cell>
          <cell r="D1627">
            <v>2.5</v>
          </cell>
          <cell r="E1627" t="str">
            <v>REAR CASE</v>
          </cell>
          <cell r="I1627" t="str">
            <v>15 days at monthly satement</v>
          </cell>
          <cell r="J1627" t="str">
            <v>Ex-Factory</v>
          </cell>
          <cell r="K1627" t="str">
            <v>15-06/60/061226</v>
          </cell>
        </row>
        <row r="1628">
          <cell r="A1628">
            <v>1621</v>
          </cell>
          <cell r="B1628" t="str">
            <v>YHC100105ZH N0566</v>
          </cell>
          <cell r="C1628" t="str">
            <v>B826-03-01</v>
          </cell>
          <cell r="D1628">
            <v>1.9</v>
          </cell>
          <cell r="E1628" t="str">
            <v>CASE L</v>
          </cell>
          <cell r="I1628" t="str">
            <v>15 days at monthly satement</v>
          </cell>
          <cell r="J1628" t="str">
            <v>Ex-Factory</v>
          </cell>
          <cell r="K1628" t="str">
            <v>15-06/60/070003</v>
          </cell>
        </row>
        <row r="1629">
          <cell r="A1629">
            <v>1622</v>
          </cell>
          <cell r="B1629" t="str">
            <v>YHC100106ZH</v>
          </cell>
          <cell r="C1629" t="str">
            <v>B826-04-01</v>
          </cell>
          <cell r="D1629">
            <v>1.9</v>
          </cell>
          <cell r="E1629" t="str">
            <v>CASE R</v>
          </cell>
          <cell r="I1629" t="str">
            <v>15 days at monthly satement</v>
          </cell>
          <cell r="J1629" t="str">
            <v>Ex-Factory</v>
          </cell>
          <cell r="K1629" t="str">
            <v>15-06/60/061226</v>
          </cell>
        </row>
        <row r="1630">
          <cell r="A1630">
            <v>1623</v>
          </cell>
          <cell r="B1630" t="str">
            <v>YHC100107ZH</v>
          </cell>
          <cell r="C1630" t="str">
            <v>S82618-Y27</v>
          </cell>
          <cell r="D1630">
            <v>1.9</v>
          </cell>
          <cell r="E1630" t="str">
            <v>Filter Cover Ass</v>
          </cell>
          <cell r="I1630" t="str">
            <v>15 days at monthly satement</v>
          </cell>
          <cell r="J1630" t="str">
            <v>Ex-Factory</v>
          </cell>
          <cell r="K1630" t="str">
            <v>15-06/60/061108</v>
          </cell>
        </row>
        <row r="1631">
          <cell r="A1631">
            <v>1624</v>
          </cell>
          <cell r="B1631" t="str">
            <v>YHC100108ZH</v>
          </cell>
          <cell r="C1631" t="str">
            <v>B826-11-01</v>
          </cell>
          <cell r="D1631">
            <v>1</v>
          </cell>
          <cell r="E1631" t="str">
            <v>FILTER COVER</v>
          </cell>
          <cell r="I1631" t="str">
            <v>15 days at monthly satement</v>
          </cell>
          <cell r="J1631" t="str">
            <v>Ex-Factory</v>
          </cell>
          <cell r="K1631" t="str">
            <v>15-06/60/061226</v>
          </cell>
        </row>
        <row r="1632">
          <cell r="A1632">
            <v>1625</v>
          </cell>
          <cell r="B1632" t="str">
            <v>YHC100109ZH</v>
          </cell>
          <cell r="C1632" t="str">
            <v>S82618-Y08</v>
          </cell>
          <cell r="D1632">
            <v>0.8</v>
          </cell>
          <cell r="E1632" t="str">
            <v>FILTER ASS</v>
          </cell>
          <cell r="I1632" t="str">
            <v>15 days at monthly satement</v>
          </cell>
          <cell r="J1632" t="str">
            <v>Ex-Factory</v>
          </cell>
          <cell r="K1632" t="str">
            <v>15-06/60/061226</v>
          </cell>
        </row>
        <row r="1633">
          <cell r="A1633">
            <v>1626</v>
          </cell>
          <cell r="B1633" t="str">
            <v>YHC100110ZH</v>
          </cell>
          <cell r="C1633" t="str">
            <v>GD-139</v>
          </cell>
          <cell r="D1633">
            <v>0.7</v>
          </cell>
          <cell r="E1633" t="str">
            <v>FILTER</v>
          </cell>
          <cell r="I1633" t="str">
            <v>15 days at monthly satement</v>
          </cell>
          <cell r="J1633" t="str">
            <v>Ex-Factory</v>
          </cell>
          <cell r="K1633" t="str">
            <v>15-06/60/061226</v>
          </cell>
        </row>
        <row r="1634">
          <cell r="A1634">
            <v>1627</v>
          </cell>
          <cell r="B1634" t="str">
            <v>YHC100112ZH</v>
          </cell>
          <cell r="C1634" t="str">
            <v>B826-37-01</v>
          </cell>
          <cell r="D1634">
            <v>0.7</v>
          </cell>
          <cell r="E1634" t="str">
            <v>TOP COVER</v>
          </cell>
          <cell r="I1634" t="str">
            <v>15 days at monthly satement</v>
          </cell>
          <cell r="J1634" t="str">
            <v>Ex-Factory</v>
          </cell>
          <cell r="K1634" t="str">
            <v>15-06/60/061226</v>
          </cell>
        </row>
        <row r="1635">
          <cell r="A1635">
            <v>1628</v>
          </cell>
          <cell r="B1635" t="str">
            <v>YHC100113ZH N0999</v>
          </cell>
          <cell r="C1635" t="str">
            <v>OC-053</v>
          </cell>
          <cell r="D1635">
            <v>1.28</v>
          </cell>
          <cell r="E1635" t="str">
            <v>NET</v>
          </cell>
          <cell r="I1635" t="str">
            <v>15 days at monthly satement</v>
          </cell>
          <cell r="J1635" t="str">
            <v>Ex-Factory</v>
          </cell>
          <cell r="K1635" t="str">
            <v>15-06/60/070003</v>
          </cell>
        </row>
        <row r="1636">
          <cell r="A1636">
            <v>1629</v>
          </cell>
          <cell r="B1636" t="str">
            <v>YHC100114ZH</v>
          </cell>
          <cell r="C1636" t="str">
            <v>B826-21-01</v>
          </cell>
          <cell r="D1636">
            <v>2</v>
          </cell>
          <cell r="E1636" t="str">
            <v>PCB BOX</v>
          </cell>
          <cell r="I1636" t="str">
            <v>15 days at monthly satement</v>
          </cell>
          <cell r="J1636" t="str">
            <v>Ex-Factory</v>
          </cell>
          <cell r="K1636" t="str">
            <v>15-06/60/061226</v>
          </cell>
        </row>
        <row r="1637">
          <cell r="A1637">
            <v>1630</v>
          </cell>
          <cell r="B1637" t="str">
            <v>YHC100115ZH</v>
          </cell>
          <cell r="C1637" t="str">
            <v>B826-22-01</v>
          </cell>
          <cell r="D1637">
            <v>0.9</v>
          </cell>
          <cell r="E1637" t="str">
            <v>PCB COVER</v>
          </cell>
          <cell r="I1637" t="str">
            <v>15 days at monthly satement</v>
          </cell>
          <cell r="J1637" t="str">
            <v>Ex-Factory</v>
          </cell>
          <cell r="K1637" t="str">
            <v>15-06/60/061226</v>
          </cell>
        </row>
        <row r="1638">
          <cell r="A1638">
            <v>1631</v>
          </cell>
          <cell r="B1638" t="str">
            <v>YHC100131ZH</v>
          </cell>
          <cell r="C1638" t="str">
            <v>B826-27-01</v>
          </cell>
          <cell r="D1638">
            <v>4</v>
          </cell>
          <cell r="E1638" t="str">
            <v>ROTOR HOLDER</v>
          </cell>
          <cell r="I1638" t="str">
            <v>15 days at monthly satement</v>
          </cell>
          <cell r="J1638" t="str">
            <v>Ex-Factory</v>
          </cell>
          <cell r="K1638" t="str">
            <v>15-06/60/061226</v>
          </cell>
        </row>
        <row r="1639">
          <cell r="A1639">
            <v>1632</v>
          </cell>
          <cell r="B1639" t="str">
            <v>YHC100132ZH-N0999</v>
          </cell>
          <cell r="C1639" t="str">
            <v>B826-25-01</v>
          </cell>
          <cell r="D1639">
            <v>3.7</v>
          </cell>
          <cell r="E1639" t="str">
            <v>ROTOR COVER</v>
          </cell>
          <cell r="I1639" t="str">
            <v>15 days at monthly satement</v>
          </cell>
          <cell r="J1639" t="str">
            <v>Ex-Factory</v>
          </cell>
          <cell r="K1639" t="str">
            <v>15-06/60/061226</v>
          </cell>
        </row>
        <row r="1640">
          <cell r="A1640">
            <v>1633</v>
          </cell>
          <cell r="B1640" t="str">
            <v>YHC100134ZH</v>
          </cell>
          <cell r="C1640" t="str">
            <v>B826-28-01</v>
          </cell>
          <cell r="D1640">
            <v>1.2</v>
          </cell>
          <cell r="E1640" t="str">
            <v>SEAL PATE</v>
          </cell>
          <cell r="I1640" t="str">
            <v>15 days at monthly satement</v>
          </cell>
          <cell r="J1640" t="str">
            <v>Ex-Factory</v>
          </cell>
          <cell r="K1640" t="str">
            <v>15-06/60/061226</v>
          </cell>
        </row>
        <row r="1641">
          <cell r="A1641">
            <v>1634</v>
          </cell>
          <cell r="B1641" t="str">
            <v>YHC100135ZH</v>
          </cell>
          <cell r="C1641" t="str">
            <v>B826-14-01</v>
          </cell>
          <cell r="D1641">
            <v>0.3</v>
          </cell>
          <cell r="E1641" t="str">
            <v>FUSE COVER</v>
          </cell>
          <cell r="I1641" t="str">
            <v>15 days at monthly satement</v>
          </cell>
          <cell r="J1641" t="str">
            <v>Ex-Factory</v>
          </cell>
          <cell r="K1641" t="str">
            <v>15-06/60/061226</v>
          </cell>
        </row>
        <row r="1642">
          <cell r="A1642">
            <v>1635</v>
          </cell>
          <cell r="B1642" t="str">
            <v>YHC100136ZH</v>
          </cell>
          <cell r="C1642" t="str">
            <v>S82618-Y02A</v>
          </cell>
          <cell r="D1642">
            <v>2</v>
          </cell>
          <cell r="E1642" t="str">
            <v>TIMER MOTOR ASS</v>
          </cell>
          <cell r="I1642" t="str">
            <v>15 days at monthly satement</v>
          </cell>
          <cell r="J1642" t="str">
            <v>Ex-Factory</v>
          </cell>
          <cell r="K1642" t="str">
            <v>15-06/60/061226</v>
          </cell>
        </row>
        <row r="1643">
          <cell r="A1643">
            <v>1636</v>
          </cell>
          <cell r="B1643" t="str">
            <v>YHC100137ZH NATUR</v>
          </cell>
          <cell r="C1643" t="str">
            <v>B826-15-01</v>
          </cell>
          <cell r="D1643">
            <v>0.1</v>
          </cell>
          <cell r="E1643" t="str">
            <v xml:space="preserve">GEAR </v>
          </cell>
          <cell r="I1643" t="str">
            <v>15 days at monthly satement</v>
          </cell>
          <cell r="J1643" t="str">
            <v>Ex-Factory</v>
          </cell>
          <cell r="K1643" t="str">
            <v>15-06/60/070003</v>
          </cell>
        </row>
        <row r="1644">
          <cell r="A1644">
            <v>1637</v>
          </cell>
          <cell r="B1644" t="str">
            <v>YHC100138ZH</v>
          </cell>
          <cell r="C1644" t="str">
            <v>S82618-Y26B</v>
          </cell>
          <cell r="D1644">
            <v>1.84</v>
          </cell>
          <cell r="E1644" t="str">
            <v>EVA COVER ASS</v>
          </cell>
          <cell r="I1644" t="str">
            <v>15 days at monthly satement</v>
          </cell>
          <cell r="J1644" t="str">
            <v>Ex-Factory</v>
          </cell>
          <cell r="K1644" t="str">
            <v>15-06/60/061226</v>
          </cell>
        </row>
        <row r="1645">
          <cell r="A1645">
            <v>1638</v>
          </cell>
          <cell r="B1645" t="str">
            <v>YHC100140ZH</v>
          </cell>
          <cell r="C1645" t="str">
            <v>S82618-Y08A</v>
          </cell>
          <cell r="D1645">
            <v>12.3</v>
          </cell>
          <cell r="E1645" t="str">
            <v>JOSHITSU ROTOR ASS</v>
          </cell>
          <cell r="I1645" t="str">
            <v>15 days at monthly satement</v>
          </cell>
          <cell r="J1645" t="str">
            <v>Ex-Factory</v>
          </cell>
          <cell r="K1645" t="str">
            <v>15-06/60/061226</v>
          </cell>
        </row>
        <row r="1646">
          <cell r="A1646">
            <v>1639</v>
          </cell>
          <cell r="B1646" t="str">
            <v>YHC100141ZH</v>
          </cell>
          <cell r="C1646" t="str">
            <v>EC-484</v>
          </cell>
          <cell r="D1646">
            <v>6.5</v>
          </cell>
          <cell r="E1646" t="str">
            <v>JOSHITSU ROTOR</v>
          </cell>
          <cell r="I1646" t="str">
            <v>15 days at monthly satement</v>
          </cell>
          <cell r="J1646" t="str">
            <v>Ex-Factory</v>
          </cell>
          <cell r="K1646" t="str">
            <v>15-06/60/061226</v>
          </cell>
        </row>
        <row r="1647">
          <cell r="A1647">
            <v>1640</v>
          </cell>
          <cell r="B1647" t="str">
            <v>YHC100144ZH</v>
          </cell>
          <cell r="C1647" t="str">
            <v>B826-26-01</v>
          </cell>
          <cell r="D1647">
            <v>0.7</v>
          </cell>
          <cell r="E1647" t="str">
            <v>ROTOR FRAME C</v>
          </cell>
          <cell r="I1647" t="str">
            <v>15 days at monthly satement</v>
          </cell>
          <cell r="J1647" t="str">
            <v>Ex-Factory</v>
          </cell>
          <cell r="K1647" t="str">
            <v>15-06/60/061226</v>
          </cell>
        </row>
        <row r="1648">
          <cell r="A1648">
            <v>1641</v>
          </cell>
          <cell r="B1648" t="str">
            <v>YHC100150ZH</v>
          </cell>
          <cell r="C1648" t="str">
            <v>S82618-Y74A</v>
          </cell>
          <cell r="D1648">
            <v>1.5</v>
          </cell>
          <cell r="E1648" t="str">
            <v>ROTOR FUSE ASS</v>
          </cell>
          <cell r="I1648" t="str">
            <v>15 days at monthly satement</v>
          </cell>
          <cell r="J1648" t="str">
            <v>Ex-Factory</v>
          </cell>
          <cell r="K1648" t="str">
            <v>15-06/60/061226</v>
          </cell>
        </row>
        <row r="1649">
          <cell r="A1649">
            <v>1642</v>
          </cell>
          <cell r="B1649" t="str">
            <v>YHC100151ZH</v>
          </cell>
          <cell r="C1649" t="str">
            <v>S82618-Y73A</v>
          </cell>
          <cell r="D1649">
            <v>1.2</v>
          </cell>
          <cell r="E1649" t="str">
            <v>ROTOR THERMISTER ASS</v>
          </cell>
          <cell r="I1649" t="str">
            <v>15 days at monthly satement</v>
          </cell>
          <cell r="J1649" t="str">
            <v>Ex-Factory</v>
          </cell>
          <cell r="K1649" t="str">
            <v>15-06/60/061226</v>
          </cell>
        </row>
        <row r="1650">
          <cell r="A1650">
            <v>1643</v>
          </cell>
          <cell r="B1650" t="str">
            <v>YHC100201ZH</v>
          </cell>
          <cell r="C1650" t="str">
            <v>S82618-Y18A</v>
          </cell>
          <cell r="D1650">
            <v>1.6</v>
          </cell>
          <cell r="E1650" t="str">
            <v>SWITCH BOX SET</v>
          </cell>
          <cell r="I1650" t="str">
            <v>15 days at monthly satement</v>
          </cell>
          <cell r="J1650" t="str">
            <v>Ex-Factory</v>
          </cell>
          <cell r="K1650" t="str">
            <v>15-06/60/070003</v>
          </cell>
        </row>
        <row r="1651">
          <cell r="A1651">
            <v>1644</v>
          </cell>
          <cell r="B1651" t="str">
            <v>YHC100202BH-NO668</v>
          </cell>
          <cell r="C1651" t="str">
            <v>B826-31-01</v>
          </cell>
          <cell r="D1651">
            <v>1.1499999999999999</v>
          </cell>
          <cell r="E1651" t="str">
            <v>SWITCH BOX</v>
          </cell>
          <cell r="I1651" t="str">
            <v>15 days at monthly satement</v>
          </cell>
          <cell r="J1651" t="str">
            <v>Ex-Factory</v>
          </cell>
          <cell r="K1651" t="str">
            <v>15-06/60/061226</v>
          </cell>
        </row>
        <row r="1652">
          <cell r="A1652">
            <v>1645</v>
          </cell>
          <cell r="B1652" t="str">
            <v>YHC100203AH</v>
          </cell>
          <cell r="C1652" t="str">
            <v>S82618-Y18B</v>
          </cell>
          <cell r="D1652">
            <v>0.62</v>
          </cell>
          <cell r="E1652" t="str">
            <v>SWITCH PLATE ASS</v>
          </cell>
          <cell r="I1652" t="str">
            <v>15 days at monthly satement</v>
          </cell>
          <cell r="J1652" t="str">
            <v>Ex-Factory</v>
          </cell>
          <cell r="K1652" t="str">
            <v>15-06/60/061226</v>
          </cell>
        </row>
        <row r="1653">
          <cell r="A1653">
            <v>1646</v>
          </cell>
          <cell r="B1653" t="str">
            <v>YHC100207ZH</v>
          </cell>
          <cell r="C1653" t="str">
            <v>S82618-Y30</v>
          </cell>
          <cell r="D1653">
            <v>0.2</v>
          </cell>
          <cell r="E1653" t="str">
            <v>SWITCH A ASS</v>
          </cell>
          <cell r="I1653" t="str">
            <v>15 days at monthly satement</v>
          </cell>
          <cell r="J1653" t="str">
            <v>Ex-Factory</v>
          </cell>
          <cell r="K1653" t="str">
            <v>15-06/60/061226</v>
          </cell>
        </row>
        <row r="1654">
          <cell r="A1654">
            <v>1647</v>
          </cell>
          <cell r="B1654" t="str">
            <v>YHC100210ZH</v>
          </cell>
          <cell r="C1654" t="str">
            <v>S82618-Y30A</v>
          </cell>
          <cell r="D1654">
            <v>0.2</v>
          </cell>
          <cell r="E1654" t="str">
            <v>SWITCH B ASS</v>
          </cell>
          <cell r="I1654" t="str">
            <v>15 days at monthly satement</v>
          </cell>
          <cell r="J1654" t="str">
            <v>Ex-Factory</v>
          </cell>
          <cell r="K1654" t="str">
            <v>15-06/60/061226</v>
          </cell>
        </row>
        <row r="1655">
          <cell r="A1655">
            <v>1648</v>
          </cell>
          <cell r="B1655" t="str">
            <v>YHC100213ZH</v>
          </cell>
          <cell r="C1655" t="str">
            <v>S82618-Y30B</v>
          </cell>
          <cell r="D1655">
            <v>0.2</v>
          </cell>
          <cell r="E1655" t="str">
            <v>SWITCH C  ASS</v>
          </cell>
          <cell r="I1655" t="str">
            <v>15 days at monthly satement</v>
          </cell>
          <cell r="J1655" t="str">
            <v>Ex-Factory</v>
          </cell>
          <cell r="K1655" t="str">
            <v>15-06/60/061226</v>
          </cell>
        </row>
        <row r="1656">
          <cell r="A1656">
            <v>1649</v>
          </cell>
          <cell r="B1656" t="str">
            <v>YHC100216ZH</v>
          </cell>
          <cell r="C1656" t="str">
            <v>B826-17-01</v>
          </cell>
          <cell r="D1656">
            <v>0.7</v>
          </cell>
          <cell r="E1656" t="str">
            <v>HANDLE</v>
          </cell>
          <cell r="I1656" t="str">
            <v>15 days at monthly satement</v>
          </cell>
          <cell r="J1656" t="str">
            <v>Ex-Factory</v>
          </cell>
          <cell r="K1656" t="str">
            <v>15-06/60/061226</v>
          </cell>
        </row>
        <row r="1657">
          <cell r="A1657">
            <v>1650</v>
          </cell>
          <cell r="B1657" t="str">
            <v>YHC100217BH M0191</v>
          </cell>
          <cell r="C1657" t="str">
            <v>S82618-Y26A</v>
          </cell>
          <cell r="D1657">
            <v>0.64</v>
          </cell>
          <cell r="E1657" t="str">
            <v xml:space="preserve">FRONT LOUVER PAINT </v>
          </cell>
          <cell r="I1657" t="str">
            <v>15 days at monthly satement</v>
          </cell>
          <cell r="J1657" t="str">
            <v>Ex-Factory</v>
          </cell>
          <cell r="K1657" t="str">
            <v>15-06/60/070003</v>
          </cell>
        </row>
        <row r="1658">
          <cell r="A1658">
            <v>1651</v>
          </cell>
          <cell r="B1658" t="str">
            <v>YHC100219ZH</v>
          </cell>
          <cell r="C1658" t="str">
            <v>B826-24-01</v>
          </cell>
          <cell r="D1658">
            <v>0.28000000000000003</v>
          </cell>
          <cell r="E1658" t="str">
            <v>REAR LOUVER</v>
          </cell>
          <cell r="I1658" t="str">
            <v>15 days at monthly satement</v>
          </cell>
          <cell r="J1658" t="str">
            <v>Ex-Factory</v>
          </cell>
          <cell r="K1658" t="str">
            <v>15-06/60/061226</v>
          </cell>
        </row>
        <row r="1659">
          <cell r="A1659">
            <v>1652</v>
          </cell>
          <cell r="B1659" t="str">
            <v>YHC100220ZH G0281</v>
          </cell>
          <cell r="C1659" t="str">
            <v>B826-18-01</v>
          </cell>
          <cell r="D1659">
            <v>0.25</v>
          </cell>
          <cell r="E1659" t="str">
            <v>ILLUMI PLATE</v>
          </cell>
          <cell r="I1659" t="str">
            <v>15 days at monthly satement</v>
          </cell>
          <cell r="J1659" t="str">
            <v>Ex-Factory</v>
          </cell>
          <cell r="K1659" t="str">
            <v>15-06/60/070008</v>
          </cell>
        </row>
        <row r="1660">
          <cell r="A1660">
            <v>1653</v>
          </cell>
          <cell r="B1660" t="str">
            <v>YHC100221ZH</v>
          </cell>
          <cell r="C1660" t="str">
            <v>PE-2587</v>
          </cell>
          <cell r="D1660">
            <v>0.4</v>
          </cell>
          <cell r="E1660" t="str">
            <v>SWITCH PANEL</v>
          </cell>
          <cell r="I1660" t="str">
            <v>15 days at monthly satement</v>
          </cell>
          <cell r="J1660" t="str">
            <v>Ex-Factory</v>
          </cell>
          <cell r="K1660" t="str">
            <v>15-06/60/061226</v>
          </cell>
        </row>
        <row r="1661">
          <cell r="A1661">
            <v>1654</v>
          </cell>
          <cell r="B1661" t="str">
            <v>YHC100222ZH</v>
          </cell>
          <cell r="C1661" t="str">
            <v>B826-52-01</v>
          </cell>
          <cell r="D1661">
            <v>0.1</v>
          </cell>
          <cell r="E1661" t="str">
            <v>STM HOLDER</v>
          </cell>
          <cell r="I1661" t="str">
            <v>15 days at monthly satement</v>
          </cell>
          <cell r="J1661" t="str">
            <v>Ex-Factory</v>
          </cell>
          <cell r="K1661" t="str">
            <v>15-06/60/061226</v>
          </cell>
        </row>
        <row r="1662">
          <cell r="A1662">
            <v>1655</v>
          </cell>
          <cell r="B1662" t="str">
            <v>YHC100223ZH</v>
          </cell>
          <cell r="C1662" t="str">
            <v>B826-53-01</v>
          </cell>
          <cell r="D1662">
            <v>0.53</v>
          </cell>
          <cell r="E1662" t="str">
            <v>HOLDER HOLDER</v>
          </cell>
          <cell r="I1662" t="str">
            <v>15 days at monthly satement</v>
          </cell>
          <cell r="J1662" t="str">
            <v>Ex-Factory</v>
          </cell>
          <cell r="K1662" t="str">
            <v>15-06/60/061226</v>
          </cell>
        </row>
        <row r="1663">
          <cell r="A1663">
            <v>1656</v>
          </cell>
          <cell r="B1663" t="str">
            <v>YHC100224ZH</v>
          </cell>
          <cell r="C1663" t="str">
            <v>EC-490</v>
          </cell>
          <cell r="D1663">
            <v>0.2</v>
          </cell>
          <cell r="E1663" t="str">
            <v>FOAMED POLYETHLY</v>
          </cell>
          <cell r="I1663" t="str">
            <v>15 days at monthly satement</v>
          </cell>
          <cell r="J1663" t="str">
            <v>Ex-Factory</v>
          </cell>
          <cell r="K1663" t="str">
            <v>15-06/60/061226</v>
          </cell>
        </row>
        <row r="1664">
          <cell r="A1664">
            <v>1657</v>
          </cell>
          <cell r="B1664" t="str">
            <v>YHC100301ZH</v>
          </cell>
          <cell r="C1664" t="str">
            <v>B826-10-01</v>
          </cell>
          <cell r="D1664">
            <v>0.92</v>
          </cell>
          <cell r="E1664" t="str">
            <v>FAN</v>
          </cell>
          <cell r="I1664" t="str">
            <v>15 days at monthly satement</v>
          </cell>
          <cell r="J1664" t="str">
            <v>Ex-Factory</v>
          </cell>
          <cell r="K1664" t="str">
            <v>15-06/60/061226</v>
          </cell>
        </row>
        <row r="1665">
          <cell r="A1665">
            <v>1658</v>
          </cell>
          <cell r="B1665" t="str">
            <v>YHC100302ZH</v>
          </cell>
          <cell r="C1665" t="str">
            <v>B826-19-01</v>
          </cell>
          <cell r="D1665">
            <v>1.17</v>
          </cell>
          <cell r="E1665" t="str">
            <v>MAIN CASE</v>
          </cell>
          <cell r="I1665" t="str">
            <v>15 days at monthly satement</v>
          </cell>
          <cell r="J1665" t="str">
            <v>Ex-Factory</v>
          </cell>
          <cell r="K1665" t="str">
            <v>15-06/60/061226</v>
          </cell>
        </row>
        <row r="1666">
          <cell r="A1666">
            <v>1659</v>
          </cell>
          <cell r="B1666" t="str">
            <v>YHC100303ZH</v>
          </cell>
          <cell r="C1666" t="str">
            <v>B826-02-01</v>
          </cell>
          <cell r="D1666">
            <v>2.75</v>
          </cell>
          <cell r="E1666" t="str">
            <v>BAPASS CASE</v>
          </cell>
          <cell r="I1666" t="str">
            <v>15 days at monthly satement</v>
          </cell>
          <cell r="J1666" t="str">
            <v>Ex-Factory</v>
          </cell>
          <cell r="K1666" t="str">
            <v>15-06/60/061226</v>
          </cell>
        </row>
        <row r="1667">
          <cell r="A1667">
            <v>1660</v>
          </cell>
          <cell r="B1667" t="str">
            <v>YHC100304ZH</v>
          </cell>
          <cell r="C1667" t="str">
            <v>B826-05-01</v>
          </cell>
          <cell r="D1667">
            <v>0.8</v>
          </cell>
          <cell r="E1667" t="str">
            <v>CASE COVER</v>
          </cell>
          <cell r="I1667" t="str">
            <v>15 days at monthly satement</v>
          </cell>
          <cell r="J1667" t="str">
            <v>Ex-Factory</v>
          </cell>
          <cell r="K1667" t="str">
            <v>15-06/60/061226</v>
          </cell>
        </row>
        <row r="1668">
          <cell r="A1668">
            <v>1661</v>
          </cell>
          <cell r="B1668" t="str">
            <v>YHC100305ZH</v>
          </cell>
          <cell r="C1668" t="str">
            <v>B826-38-01</v>
          </cell>
          <cell r="D1668">
            <v>0.18</v>
          </cell>
          <cell r="E1668" t="str">
            <v>WIDER LOUVER</v>
          </cell>
          <cell r="I1668" t="str">
            <v>15 days at monthly satement</v>
          </cell>
          <cell r="J1668" t="str">
            <v>Ex-Factory</v>
          </cell>
          <cell r="K1668" t="str">
            <v>15-06/60/061226</v>
          </cell>
        </row>
        <row r="1669">
          <cell r="A1669">
            <v>1662</v>
          </cell>
          <cell r="B1669" t="str">
            <v>YHC100306ZH N0999</v>
          </cell>
          <cell r="C1669" t="str">
            <v>B826-07-01</v>
          </cell>
          <cell r="D1669">
            <v>0.05</v>
          </cell>
          <cell r="E1669" t="str">
            <v>DAMPER</v>
          </cell>
          <cell r="I1669" t="str">
            <v>15 days at monthly satement</v>
          </cell>
          <cell r="J1669" t="str">
            <v>Ex-Factory</v>
          </cell>
          <cell r="K1669" t="str">
            <v>15-06/60/070003</v>
          </cell>
        </row>
        <row r="1670">
          <cell r="A1670">
            <v>1663</v>
          </cell>
          <cell r="B1670" t="str">
            <v>YHC100401ZH</v>
          </cell>
          <cell r="C1670" t="str">
            <v>S826-18-12A</v>
          </cell>
          <cell r="D1670">
            <v>4.53</v>
          </cell>
          <cell r="E1670" t="str">
            <v>BASE SET</v>
          </cell>
          <cell r="I1670" t="str">
            <v>15 days at monthly satement</v>
          </cell>
          <cell r="J1670" t="str">
            <v>Ex-Factory</v>
          </cell>
          <cell r="K1670" t="str">
            <v>15-06/60/070003</v>
          </cell>
        </row>
        <row r="1671">
          <cell r="A1671">
            <v>1664</v>
          </cell>
          <cell r="B1671" t="str">
            <v>YHC100402ZH N0566</v>
          </cell>
          <cell r="C1671" t="str">
            <v>B826-01-01</v>
          </cell>
          <cell r="D1671">
            <v>1.88</v>
          </cell>
          <cell r="E1671" t="str">
            <v>BASE</v>
          </cell>
          <cell r="I1671" t="str">
            <v>15 days at monthly satement</v>
          </cell>
          <cell r="J1671" t="str">
            <v>Ex-Factory</v>
          </cell>
          <cell r="K1671" t="str">
            <v>15-06/60/070003</v>
          </cell>
        </row>
        <row r="1672">
          <cell r="A1672">
            <v>1665</v>
          </cell>
          <cell r="B1672" t="str">
            <v>YHC100403AH NATUR</v>
          </cell>
          <cell r="C1672" t="str">
            <v>B826-06-01</v>
          </cell>
          <cell r="D1672">
            <v>1.1599999999999999</v>
          </cell>
          <cell r="E1672" t="str">
            <v>COMP COVER</v>
          </cell>
          <cell r="I1672" t="str">
            <v>15 days at monthly satement</v>
          </cell>
          <cell r="J1672" t="str">
            <v>Ex-Factory</v>
          </cell>
          <cell r="K1672" t="str">
            <v>15-06/60/061226</v>
          </cell>
        </row>
        <row r="1673">
          <cell r="A1673">
            <v>1666</v>
          </cell>
          <cell r="B1673" t="str">
            <v>YHC100404ZH</v>
          </cell>
          <cell r="C1673" t="str">
            <v>S82618-Y15</v>
          </cell>
          <cell r="D1673">
            <v>28</v>
          </cell>
          <cell r="E1673" t="str">
            <v>DRAIN PAN ASS</v>
          </cell>
          <cell r="I1673" t="str">
            <v>15 days at monthly satement</v>
          </cell>
          <cell r="J1673" t="str">
            <v>Ex-Factory</v>
          </cell>
          <cell r="K1673" t="str">
            <v>15-06/60/061226</v>
          </cell>
        </row>
        <row r="1674">
          <cell r="A1674">
            <v>1667</v>
          </cell>
          <cell r="B1674" t="str">
            <v>YHC100405ZH NATUR</v>
          </cell>
          <cell r="C1674" t="str">
            <v>B826-08-01</v>
          </cell>
          <cell r="D1674">
            <v>1.7</v>
          </cell>
          <cell r="E1674" t="str">
            <v xml:space="preserve">DRAIN PAN </v>
          </cell>
          <cell r="I1674" t="str">
            <v>15 days at monthly satement</v>
          </cell>
          <cell r="J1674" t="str">
            <v>Ex-Factory</v>
          </cell>
          <cell r="K1674" t="str">
            <v>15-06/60/070003</v>
          </cell>
        </row>
        <row r="1675">
          <cell r="A1675">
            <v>1668</v>
          </cell>
          <cell r="B1675" t="str">
            <v>YHC100407ZH</v>
          </cell>
          <cell r="C1675" t="str">
            <v>B826-30-01</v>
          </cell>
          <cell r="D1675">
            <v>0.1</v>
          </cell>
          <cell r="E1675" t="str">
            <v>STOPPER</v>
          </cell>
          <cell r="I1675" t="str">
            <v>15 days at monthly satement</v>
          </cell>
          <cell r="J1675" t="str">
            <v>Ex-Factory</v>
          </cell>
          <cell r="K1675" t="str">
            <v>15-06/60/061226</v>
          </cell>
        </row>
        <row r="1676">
          <cell r="A1676">
            <v>1669</v>
          </cell>
          <cell r="B1676" t="str">
            <v>YHC100450ZH</v>
          </cell>
          <cell r="C1676" t="str">
            <v>CR-269</v>
          </cell>
          <cell r="D1676">
            <v>0.6</v>
          </cell>
          <cell r="E1676" t="str">
            <v>SENSOR</v>
          </cell>
          <cell r="I1676" t="str">
            <v>15 days at monthly satement</v>
          </cell>
          <cell r="J1676" t="str">
            <v>Ex-Factory</v>
          </cell>
          <cell r="K1676" t="str">
            <v>15-06/60/061226</v>
          </cell>
        </row>
        <row r="1677">
          <cell r="A1677">
            <v>1670</v>
          </cell>
          <cell r="B1677" t="str">
            <v>YHC100501ZH G0271</v>
          </cell>
          <cell r="C1677" t="str">
            <v>B826-33-01</v>
          </cell>
          <cell r="D1677">
            <v>3.47</v>
          </cell>
          <cell r="E1677" t="str">
            <v xml:space="preserve">TANK  </v>
          </cell>
          <cell r="I1677" t="str">
            <v>15 days at monthly satement</v>
          </cell>
          <cell r="J1677" t="str">
            <v>Ex-Factory</v>
          </cell>
          <cell r="K1677" t="str">
            <v>15-06/60/070003</v>
          </cell>
        </row>
        <row r="1678">
          <cell r="A1678">
            <v>1671</v>
          </cell>
          <cell r="B1678" t="str">
            <v>YHC100502ZH N0566</v>
          </cell>
          <cell r="C1678" t="str">
            <v>B826-35-01</v>
          </cell>
          <cell r="D1678">
            <v>0.6</v>
          </cell>
          <cell r="E1678" t="str">
            <v xml:space="preserve">TANK COVER </v>
          </cell>
          <cell r="I1678" t="str">
            <v>15 days at monthly satement</v>
          </cell>
          <cell r="J1678" t="str">
            <v>Ex-Factory</v>
          </cell>
          <cell r="K1678" t="str">
            <v>15-06/60/070003</v>
          </cell>
        </row>
        <row r="1679">
          <cell r="A1679">
            <v>1672</v>
          </cell>
          <cell r="B1679" t="str">
            <v>YHC100503ZH N0566</v>
          </cell>
          <cell r="C1679" t="str">
            <v>B826-34-01</v>
          </cell>
          <cell r="D1679">
            <v>0.6</v>
          </cell>
          <cell r="E1679" t="str">
            <v xml:space="preserve">TANK CAP </v>
          </cell>
          <cell r="I1679" t="str">
            <v>15 days at monthly satement</v>
          </cell>
          <cell r="J1679" t="str">
            <v>Ex-Factory</v>
          </cell>
          <cell r="K1679" t="str">
            <v>15-06/60/070003</v>
          </cell>
        </row>
        <row r="1680">
          <cell r="A1680">
            <v>1673</v>
          </cell>
          <cell r="B1680" t="str">
            <v>YHC100505ZH N0566</v>
          </cell>
          <cell r="C1680" t="str">
            <v>B826-36-01</v>
          </cell>
          <cell r="D1680">
            <v>0.25</v>
          </cell>
          <cell r="E1680" t="str">
            <v>TANK HANDLE</v>
          </cell>
          <cell r="I1680" t="str">
            <v>15 days at monthly satement</v>
          </cell>
          <cell r="J1680" t="str">
            <v>Ex-Factory</v>
          </cell>
          <cell r="K1680" t="str">
            <v>15-06/60/070003</v>
          </cell>
        </row>
        <row r="1681">
          <cell r="A1681">
            <v>1674</v>
          </cell>
          <cell r="B1681" t="str">
            <v>YHC100801AH-W</v>
          </cell>
          <cell r="C1681" t="str">
            <v>PA-053A</v>
          </cell>
          <cell r="D1681">
            <v>1.3</v>
          </cell>
          <cell r="E1681" t="str">
            <v>Carton Case</v>
          </cell>
          <cell r="I1681" t="str">
            <v>15 days at monthly satement</v>
          </cell>
          <cell r="J1681" t="str">
            <v>Ex-Factory</v>
          </cell>
        </row>
        <row r="1682">
          <cell r="A1682">
            <v>1675</v>
          </cell>
          <cell r="B1682" t="str">
            <v>YHC100802ZH</v>
          </cell>
          <cell r="C1682" t="str">
            <v>PK-182 &amp; PK-181</v>
          </cell>
          <cell r="D1682">
            <v>0.66</v>
          </cell>
          <cell r="E1682" t="str">
            <v xml:space="preserve">TOP PAD </v>
          </cell>
          <cell r="I1682" t="str">
            <v>15 days at monthly satement</v>
          </cell>
          <cell r="J1682" t="str">
            <v>Ex-Factory</v>
          </cell>
          <cell r="K1682" t="str">
            <v>15-06/60/070003</v>
          </cell>
        </row>
        <row r="1683">
          <cell r="A1683">
            <v>1676</v>
          </cell>
          <cell r="B1683" t="str">
            <v>YHC100803ZH</v>
          </cell>
          <cell r="C1683" t="str">
            <v>PK-183</v>
          </cell>
          <cell r="D1683">
            <v>0.81</v>
          </cell>
          <cell r="E1683" t="str">
            <v>BOTTOM PAD</v>
          </cell>
          <cell r="I1683" t="str">
            <v>15 days at monthly satement</v>
          </cell>
          <cell r="J1683" t="str">
            <v>Ex-Factory</v>
          </cell>
          <cell r="K1683" t="str">
            <v>15-06/60/070003</v>
          </cell>
        </row>
        <row r="1684">
          <cell r="A1684">
            <v>1677</v>
          </cell>
          <cell r="B1684" t="str">
            <v>YHC100901ZH</v>
          </cell>
          <cell r="C1684" t="str">
            <v>S826-18-28</v>
          </cell>
          <cell r="D1684">
            <v>0.56000000000000005</v>
          </cell>
          <cell r="E1684" t="str">
            <v>TM LEAD ASS</v>
          </cell>
          <cell r="I1684" t="str">
            <v>15 days at monthly satement</v>
          </cell>
          <cell r="J1684" t="str">
            <v>Ex-Factory</v>
          </cell>
          <cell r="K1684" t="str">
            <v>15-06/60/070003</v>
          </cell>
        </row>
        <row r="1685">
          <cell r="A1685">
            <v>1678</v>
          </cell>
          <cell r="B1685" t="str">
            <v>YHC100902ZH</v>
          </cell>
          <cell r="C1685" t="str">
            <v>S826-18-28A</v>
          </cell>
          <cell r="D1685">
            <v>0.81</v>
          </cell>
          <cell r="E1685" t="str">
            <v>TH SENSOR LEAD ASS</v>
          </cell>
          <cell r="I1685" t="str">
            <v>15 days at monthly satement</v>
          </cell>
          <cell r="J1685" t="str">
            <v>Ex-Factory</v>
          </cell>
          <cell r="K1685" t="str">
            <v>15-06/60/070003</v>
          </cell>
        </row>
        <row r="1686">
          <cell r="A1686">
            <v>1679</v>
          </cell>
          <cell r="B1686" t="str">
            <v>YHC100903ZH</v>
          </cell>
          <cell r="C1686" t="str">
            <v>S82618-Y28B</v>
          </cell>
          <cell r="D1686">
            <v>0.31</v>
          </cell>
          <cell r="E1686" t="str">
            <v xml:space="preserve">LOUVER LEAD ASS  </v>
          </cell>
          <cell r="I1686" t="str">
            <v>15 days at monthly satement</v>
          </cell>
          <cell r="J1686" t="str">
            <v>Ex-Factory</v>
          </cell>
          <cell r="K1686" t="str">
            <v>15-06/60/070003</v>
          </cell>
        </row>
        <row r="1687">
          <cell r="A1687">
            <v>1680</v>
          </cell>
          <cell r="B1687" t="str">
            <v>YHC100904ZH</v>
          </cell>
          <cell r="C1687" t="str">
            <v>S826-18-28C</v>
          </cell>
          <cell r="D1687">
            <v>0.3</v>
          </cell>
          <cell r="E1687" t="str">
            <v xml:space="preserve">WIDE LOUVER LEAD ASS </v>
          </cell>
          <cell r="I1687" t="str">
            <v>15 days at monthly satement</v>
          </cell>
          <cell r="J1687" t="str">
            <v>Ex-Factory</v>
          </cell>
          <cell r="K1687" t="str">
            <v>15-06/60/070003</v>
          </cell>
        </row>
        <row r="1688">
          <cell r="A1688">
            <v>1681</v>
          </cell>
          <cell r="B1688" t="str">
            <v>YHC100905ZH</v>
          </cell>
          <cell r="C1688" t="str">
            <v>S826-18-28D</v>
          </cell>
          <cell r="D1688">
            <v>0.51</v>
          </cell>
          <cell r="E1688" t="str">
            <v>DAMPER LEAD ASS</v>
          </cell>
          <cell r="I1688" t="str">
            <v>15 days at monthly satement</v>
          </cell>
          <cell r="J1688" t="str">
            <v>Ex-Factory</v>
          </cell>
          <cell r="K1688" t="str">
            <v>15-06/60/070003</v>
          </cell>
        </row>
        <row r="1689">
          <cell r="A1689">
            <v>1682</v>
          </cell>
          <cell r="B1689" t="str">
            <v>YHC101201ZH</v>
          </cell>
          <cell r="C1689" t="str">
            <v>MH-051</v>
          </cell>
          <cell r="D1689">
            <v>4.62</v>
          </cell>
          <cell r="E1689" t="str">
            <v>CORD ASS</v>
          </cell>
          <cell r="I1689" t="str">
            <v>15 days at monthly satement</v>
          </cell>
          <cell r="J1689" t="str">
            <v>Ex-Factory</v>
          </cell>
          <cell r="K1689" t="str">
            <v>15-06/60/070003</v>
          </cell>
        </row>
        <row r="1690">
          <cell r="A1690">
            <v>1683</v>
          </cell>
          <cell r="B1690" t="str">
            <v>YHC104000ZH</v>
          </cell>
          <cell r="C1690" t="str">
            <v>S82618-Y01</v>
          </cell>
          <cell r="D1690">
            <v>6.47</v>
          </cell>
          <cell r="E1690" t="str">
            <v xml:space="preserve">HEATER ASS </v>
          </cell>
          <cell r="I1690" t="str">
            <v>15 days at monthly satement</v>
          </cell>
          <cell r="J1690" t="str">
            <v>Ex-Factory</v>
          </cell>
          <cell r="K1690" t="str">
            <v>15-06/60/070003</v>
          </cell>
        </row>
        <row r="1691">
          <cell r="A1691">
            <v>1684</v>
          </cell>
          <cell r="B1691" t="str">
            <v>YHC104003ZH</v>
          </cell>
          <cell r="C1691" t="str">
            <v>B826-49-01</v>
          </cell>
          <cell r="D1691">
            <v>1.1000000000000001</v>
          </cell>
          <cell r="E1691" t="str">
            <v xml:space="preserve">HEATER COVER </v>
          </cell>
          <cell r="I1691" t="str">
            <v>15 days at monthly satement</v>
          </cell>
          <cell r="J1691" t="str">
            <v>Ex-Factory</v>
          </cell>
          <cell r="K1691" t="str">
            <v>15-06/60/070003</v>
          </cell>
        </row>
        <row r="1692">
          <cell r="A1692">
            <v>1685</v>
          </cell>
          <cell r="B1692" t="str">
            <v>YHC104010ZH</v>
          </cell>
          <cell r="C1692" t="str">
            <v>S826-18-73</v>
          </cell>
          <cell r="D1692">
            <v>1.3</v>
          </cell>
          <cell r="E1692" t="str">
            <v>HEATER THERMISTOR ASS</v>
          </cell>
          <cell r="I1692" t="str">
            <v>15 days at monthly satement</v>
          </cell>
          <cell r="J1692" t="str">
            <v>Ex-Factory</v>
          </cell>
          <cell r="K1692" t="str">
            <v>15-06/60/070003</v>
          </cell>
        </row>
        <row r="1693">
          <cell r="A1693">
            <v>1686</v>
          </cell>
          <cell r="B1693" t="str">
            <v>YHC104011ZH</v>
          </cell>
          <cell r="C1693" t="str">
            <v>S82618-Y74</v>
          </cell>
          <cell r="D1693">
            <v>1.65</v>
          </cell>
          <cell r="E1693" t="str">
            <v xml:space="preserve">HEATER FUSE ASS </v>
          </cell>
          <cell r="I1693" t="str">
            <v>15 days at monthly satement</v>
          </cell>
          <cell r="J1693" t="str">
            <v>Ex-Factory</v>
          </cell>
          <cell r="K1693" t="str">
            <v>15-06/60/070003</v>
          </cell>
        </row>
        <row r="1694">
          <cell r="A1694">
            <v>1687</v>
          </cell>
          <cell r="B1694" t="str">
            <v>YHC107000ZH</v>
          </cell>
          <cell r="C1694" t="str">
            <v>S82618-Y91</v>
          </cell>
          <cell r="D1694">
            <v>7.5</v>
          </cell>
          <cell r="E1694" t="str">
            <v>EVAPORATOR SET</v>
          </cell>
          <cell r="I1694" t="str">
            <v>15 days at monthly satement</v>
          </cell>
          <cell r="J1694" t="str">
            <v>Ex-Factory</v>
          </cell>
          <cell r="K1694" t="str">
            <v>15-06/60/070009</v>
          </cell>
        </row>
        <row r="1695">
          <cell r="A1695">
            <v>1688</v>
          </cell>
          <cell r="B1695" t="str">
            <v>YHC107001ZH</v>
          </cell>
          <cell r="C1695" t="str">
            <v>FA-082</v>
          </cell>
          <cell r="D1695">
            <v>6.73</v>
          </cell>
          <cell r="E1695" t="str">
            <v xml:space="preserve">CONDENSER ASS </v>
          </cell>
          <cell r="I1695" t="str">
            <v>15 days at monthly satement</v>
          </cell>
          <cell r="J1695" t="str">
            <v>Ex-Factory</v>
          </cell>
          <cell r="K1695" t="str">
            <v>15-06/60/070009</v>
          </cell>
        </row>
        <row r="1696">
          <cell r="A1696">
            <v>1689</v>
          </cell>
          <cell r="B1696" t="str">
            <v>YHC107005ZH</v>
          </cell>
          <cell r="C1696" t="str">
            <v>FX-065</v>
          </cell>
          <cell r="D1696">
            <v>1</v>
          </cell>
          <cell r="E1696" t="str">
            <v>D-PIPE</v>
          </cell>
          <cell r="I1696" t="str">
            <v>15 days at monthly satement</v>
          </cell>
          <cell r="J1696" t="str">
            <v>Ex-Factory</v>
          </cell>
          <cell r="K1696" t="str">
            <v>15-06/60/070009</v>
          </cell>
        </row>
        <row r="1697">
          <cell r="A1697">
            <v>1690</v>
          </cell>
          <cell r="B1697" t="str">
            <v>YHC107006ZH</v>
          </cell>
          <cell r="C1697" t="str">
            <v>FX-064</v>
          </cell>
          <cell r="D1697">
            <v>1</v>
          </cell>
          <cell r="E1697" t="str">
            <v>S-PIPE</v>
          </cell>
          <cell r="I1697" t="str">
            <v>15 days at monthly satement</v>
          </cell>
          <cell r="J1697" t="str">
            <v>Ex-Factory</v>
          </cell>
          <cell r="K1697" t="str">
            <v>15-06/60/070009</v>
          </cell>
        </row>
        <row r="1698">
          <cell r="A1698">
            <v>1691</v>
          </cell>
          <cell r="B1698" t="str">
            <v>YHC107104ZH</v>
          </cell>
          <cell r="C1698" t="str">
            <v>S826-18-82</v>
          </cell>
          <cell r="D1698">
            <v>6.16</v>
          </cell>
          <cell r="E1698" t="str">
            <v xml:space="preserve">OLP ASS </v>
          </cell>
          <cell r="I1698" t="str">
            <v>15 days at monthly satement</v>
          </cell>
          <cell r="J1698" t="str">
            <v>Ex-Factory</v>
          </cell>
          <cell r="K1698" t="str">
            <v>15-06/60/070003</v>
          </cell>
        </row>
        <row r="1699">
          <cell r="A1699">
            <v>1692</v>
          </cell>
          <cell r="B1699" t="str">
            <v>YHC108770ZH</v>
          </cell>
          <cell r="C1699" t="str">
            <v>PF-992A</v>
          </cell>
          <cell r="D1699">
            <v>0.45</v>
          </cell>
          <cell r="E1699" t="str">
            <v xml:space="preserve">INSTRUCTION </v>
          </cell>
          <cell r="I1699" t="str">
            <v>15 days at monthly satement</v>
          </cell>
          <cell r="J1699" t="str">
            <v>Ex-Factory</v>
          </cell>
          <cell r="K1699" t="str">
            <v>15-06/60/070008</v>
          </cell>
        </row>
        <row r="1700">
          <cell r="A1700">
            <v>1693</v>
          </cell>
          <cell r="B1700" t="str">
            <v>YHC108800ZH</v>
          </cell>
          <cell r="C1700" t="str">
            <v>PFB-264</v>
          </cell>
          <cell r="D1700">
            <v>0.2</v>
          </cell>
          <cell r="E1700" t="str">
            <v>QUICK GUIDE</v>
          </cell>
          <cell r="I1700" t="str">
            <v>15 days at monthly satement</v>
          </cell>
          <cell r="J1700" t="str">
            <v>Ex-Factory</v>
          </cell>
          <cell r="K1700" t="str">
            <v>15-06/60/070008</v>
          </cell>
        </row>
        <row r="1701">
          <cell r="A1701">
            <v>1694</v>
          </cell>
          <cell r="B1701" t="str">
            <v>YHC108993</v>
          </cell>
          <cell r="C1701" t="str">
            <v>PFE-229-01</v>
          </cell>
          <cell r="D1701">
            <v>0.26</v>
          </cell>
          <cell r="E1701" t="str">
            <v>GUARANTEE ENVEL.SET</v>
          </cell>
          <cell r="I1701" t="str">
            <v>15 days at monthly satement</v>
          </cell>
          <cell r="J1701" t="str">
            <v>Ex-Factory</v>
          </cell>
          <cell r="K1701" t="str">
            <v>15-06/60/070003</v>
          </cell>
        </row>
        <row r="1702">
          <cell r="A1702">
            <v>1695</v>
          </cell>
          <cell r="B1702" t="str">
            <v>YHC109000ZH</v>
          </cell>
          <cell r="C1702" t="str">
            <v>PE-2602</v>
          </cell>
          <cell r="D1702">
            <v>0.05</v>
          </cell>
          <cell r="E1702" t="str">
            <v>Pos Label</v>
          </cell>
          <cell r="I1702" t="str">
            <v>15 days at monthly satement</v>
          </cell>
          <cell r="J1702" t="str">
            <v>Ex-Factory</v>
          </cell>
        </row>
        <row r="1703">
          <cell r="A1703">
            <v>1696</v>
          </cell>
          <cell r="B1703" t="str">
            <v>YXB600020ZH-N0566</v>
          </cell>
          <cell r="C1703" t="str">
            <v>PE-2246</v>
          </cell>
          <cell r="D1703">
            <v>0.33</v>
          </cell>
          <cell r="E1703" t="str">
            <v>Name Plate</v>
          </cell>
          <cell r="I1703" t="str">
            <v>15 days at monthly satement</v>
          </cell>
          <cell r="J1703" t="str">
            <v>Ex-Factory</v>
          </cell>
          <cell r="K1703" t="str">
            <v>Quotation 051025 2006-Mar-23</v>
          </cell>
        </row>
        <row r="1704">
          <cell r="A1704">
            <v>1697</v>
          </cell>
          <cell r="B1704" t="str">
            <v>YXB600020ZH-N0653</v>
          </cell>
          <cell r="C1704" t="str">
            <v>PE-2256</v>
          </cell>
          <cell r="D1704">
            <v>0.33</v>
          </cell>
          <cell r="E1704" t="str">
            <v>Name Plate</v>
          </cell>
          <cell r="I1704" t="str">
            <v>15 days at monthly satement</v>
          </cell>
          <cell r="J1704" t="str">
            <v>Ex-Factory</v>
          </cell>
          <cell r="K1704" t="str">
            <v>Quotation 051025 2006-Mar-23</v>
          </cell>
        </row>
        <row r="1705">
          <cell r="A1705">
            <v>1698</v>
          </cell>
          <cell r="B1705" t="str">
            <v>YXB600103ZH</v>
          </cell>
          <cell r="C1705" t="str">
            <v>S80418-Y26A</v>
          </cell>
          <cell r="D1705">
            <v>1.43</v>
          </cell>
          <cell r="E1705" t="str">
            <v>Front Panel Ass</v>
          </cell>
          <cell r="I1705" t="str">
            <v>15 days at monthly satement</v>
          </cell>
          <cell r="J1705" t="str">
            <v>Ex-Factory</v>
          </cell>
          <cell r="K1705" t="str">
            <v>Quotation 051025 2006-Mar-23</v>
          </cell>
        </row>
        <row r="1706">
          <cell r="A1706">
            <v>1699</v>
          </cell>
          <cell r="B1706" t="str">
            <v>YXB600114ZH-SG132</v>
          </cell>
          <cell r="C1706" t="str">
            <v>PE-2236</v>
          </cell>
          <cell r="D1706">
            <v>0.39</v>
          </cell>
          <cell r="E1706" t="str">
            <v>Front Sheet</v>
          </cell>
          <cell r="I1706" t="str">
            <v>15 days at monthly satement</v>
          </cell>
          <cell r="J1706" t="str">
            <v>Ex-Factory</v>
          </cell>
          <cell r="K1706" t="str">
            <v>Quotation 051025 2006-Mar-23</v>
          </cell>
        </row>
        <row r="1707">
          <cell r="A1707">
            <v>1700</v>
          </cell>
          <cell r="B1707" t="str">
            <v>YXB600114ZH-SM107</v>
          </cell>
          <cell r="C1707" t="str">
            <v>PE-2237</v>
          </cell>
          <cell r="D1707">
            <v>0.39</v>
          </cell>
          <cell r="E1707" t="str">
            <v>Front Sheet</v>
          </cell>
          <cell r="I1707" t="str">
            <v>15 days at monthly satement</v>
          </cell>
          <cell r="J1707" t="str">
            <v>Ex-Factory</v>
          </cell>
          <cell r="K1707" t="str">
            <v>Quotation 051025 2006-Mar-23</v>
          </cell>
        </row>
        <row r="1708">
          <cell r="A1708">
            <v>1701</v>
          </cell>
          <cell r="B1708" t="str">
            <v>YXB600116ZH</v>
          </cell>
          <cell r="C1708" t="str">
            <v>B804-01-01</v>
          </cell>
          <cell r="D1708">
            <v>0.2</v>
          </cell>
          <cell r="E1708" t="str">
            <v>Hall PCB Holder</v>
          </cell>
          <cell r="I1708" t="str">
            <v>15 days at monthly satement</v>
          </cell>
          <cell r="J1708" t="str">
            <v>Ex-Factory</v>
          </cell>
          <cell r="K1708" t="str">
            <v>Quotation 051025 2006-Mar-23</v>
          </cell>
        </row>
        <row r="1709">
          <cell r="A1709">
            <v>1702</v>
          </cell>
          <cell r="B1709" t="str">
            <v>YXB600401AH-N0566</v>
          </cell>
          <cell r="C1709" t="str">
            <v>B805-07A-01</v>
          </cell>
          <cell r="D1709">
            <v>2.17</v>
          </cell>
          <cell r="E1709" t="str">
            <v>Switch Box</v>
          </cell>
          <cell r="I1709" t="str">
            <v>15 days at monthly satement</v>
          </cell>
          <cell r="J1709" t="str">
            <v>Ex-Factory</v>
          </cell>
          <cell r="K1709" t="str">
            <v>Quotation 051025 2006-Mar-23</v>
          </cell>
        </row>
        <row r="1710">
          <cell r="A1710">
            <v>1703</v>
          </cell>
          <cell r="B1710" t="str">
            <v>YXB600401ZH-N0653</v>
          </cell>
          <cell r="C1710" t="str">
            <v>B805-07A-02</v>
          </cell>
          <cell r="D1710">
            <v>2.17</v>
          </cell>
          <cell r="E1710" t="str">
            <v>Switch Box</v>
          </cell>
          <cell r="I1710" t="str">
            <v>15 days at monthly satement</v>
          </cell>
          <cell r="J1710" t="str">
            <v>Ex-Factory</v>
          </cell>
          <cell r="K1710" t="str">
            <v>Quotation 051025 2006-Mar-23</v>
          </cell>
        </row>
        <row r="1711">
          <cell r="A1711">
            <v>1704</v>
          </cell>
          <cell r="B1711" t="str">
            <v>YXB600406ZH-N0566</v>
          </cell>
          <cell r="C1711" t="str">
            <v>PE-2232</v>
          </cell>
          <cell r="D1711">
            <v>1.54</v>
          </cell>
          <cell r="E1711" t="str">
            <v>Switch Panel</v>
          </cell>
          <cell r="I1711" t="str">
            <v>15 days at monthly satement</v>
          </cell>
          <cell r="J1711" t="str">
            <v>Ex-Factory</v>
          </cell>
          <cell r="K1711" t="str">
            <v>Quotation 051025 2006-Mar-23</v>
          </cell>
        </row>
        <row r="1712">
          <cell r="A1712">
            <v>1705</v>
          </cell>
          <cell r="B1712" t="str">
            <v>YXB600406ZH-N0653</v>
          </cell>
          <cell r="C1712" t="str">
            <v>PE-2233</v>
          </cell>
          <cell r="D1712">
            <v>1.54</v>
          </cell>
          <cell r="E1712" t="str">
            <v>Switch Panel</v>
          </cell>
          <cell r="I1712" t="str">
            <v>15 days at monthly satement</v>
          </cell>
          <cell r="J1712" t="str">
            <v>Ex-Factory</v>
          </cell>
          <cell r="K1712" t="str">
            <v>Quotation 051025 2006-Mar-23</v>
          </cell>
        </row>
        <row r="1713">
          <cell r="A1713">
            <v>1706</v>
          </cell>
          <cell r="B1713" t="str">
            <v>YXB600410ZH</v>
          </cell>
          <cell r="C1713" t="str">
            <v>CC-018</v>
          </cell>
          <cell r="D1713">
            <v>1.5</v>
          </cell>
          <cell r="E1713" t="str">
            <v>Speaker</v>
          </cell>
          <cell r="I1713" t="str">
            <v>15 days at monthly satement</v>
          </cell>
          <cell r="J1713" t="str">
            <v>Ex-Factory</v>
          </cell>
          <cell r="K1713" t="str">
            <v>Quotation 051025 2006-Mar-23</v>
          </cell>
        </row>
        <row r="1714">
          <cell r="A1714">
            <v>1707</v>
          </cell>
          <cell r="B1714" t="str">
            <v>YXB600411ZH</v>
          </cell>
          <cell r="C1714" t="str">
            <v>B804-02-01</v>
          </cell>
          <cell r="D1714">
            <v>0.2</v>
          </cell>
          <cell r="E1714" t="str">
            <v>Speaker Holder</v>
          </cell>
          <cell r="I1714" t="str">
            <v>15 days at monthly satement</v>
          </cell>
          <cell r="J1714" t="str">
            <v>Ex-Factory</v>
          </cell>
          <cell r="K1714" t="str">
            <v>Quotation 051025 2006-Mar-23</v>
          </cell>
        </row>
        <row r="1715">
          <cell r="A1715">
            <v>1708</v>
          </cell>
          <cell r="B1715" t="str">
            <v>YXB600500FH N0566</v>
          </cell>
          <cell r="C1715" t="str">
            <v>S804-18-13</v>
          </cell>
          <cell r="D1715">
            <v>4.0999999999999996</v>
          </cell>
          <cell r="E1715" t="str">
            <v>TANK ASS</v>
          </cell>
          <cell r="I1715" t="str">
            <v>15 days at monthly satement</v>
          </cell>
          <cell r="J1715" t="str">
            <v>Ex-Factory</v>
          </cell>
          <cell r="K1715" t="str">
            <v>15-06/60/061109</v>
          </cell>
        </row>
        <row r="1716">
          <cell r="A1716">
            <v>1709</v>
          </cell>
          <cell r="B1716" t="str">
            <v>YXB600500FH N0653</v>
          </cell>
          <cell r="C1716" t="str">
            <v>S804A-18-13</v>
          </cell>
          <cell r="D1716">
            <v>3.92</v>
          </cell>
          <cell r="E1716" t="str">
            <v>TANK ASS</v>
          </cell>
          <cell r="I1716" t="str">
            <v>15 days at monthly satement</v>
          </cell>
          <cell r="J1716" t="str">
            <v>Ex-Factory</v>
          </cell>
          <cell r="K1716" t="str">
            <v>15-06/60/061109</v>
          </cell>
        </row>
        <row r="1717">
          <cell r="A1717">
            <v>1710</v>
          </cell>
          <cell r="B1717" t="str">
            <v>YXB600508ZH</v>
          </cell>
          <cell r="C1717" t="str">
            <v>S80418-Y54</v>
          </cell>
          <cell r="D1717">
            <v>0.22</v>
          </cell>
          <cell r="E1717" t="str">
            <v>Float Ass B</v>
          </cell>
          <cell r="I1717" t="str">
            <v>15 days at monthly satement</v>
          </cell>
          <cell r="J1717" t="str">
            <v>Ex-Factory</v>
          </cell>
          <cell r="K1717" t="str">
            <v>Quotation 051025 2006-Mar-23</v>
          </cell>
        </row>
        <row r="1718">
          <cell r="A1718">
            <v>1711</v>
          </cell>
          <cell r="B1718" t="str">
            <v>YXB600509ZH-N0566</v>
          </cell>
          <cell r="C1718" t="str">
            <v>B804-03-01</v>
          </cell>
          <cell r="D1718">
            <v>0.11</v>
          </cell>
          <cell r="E1718" t="str">
            <v>Float Case</v>
          </cell>
          <cell r="I1718" t="str">
            <v>15 days at monthly satement</v>
          </cell>
          <cell r="J1718" t="str">
            <v>Ex-Factory</v>
          </cell>
          <cell r="K1718" t="str">
            <v>Quotation 051025 2006-Mar-23</v>
          </cell>
        </row>
        <row r="1719">
          <cell r="A1719">
            <v>1712</v>
          </cell>
          <cell r="B1719" t="str">
            <v>YXB600510ZH</v>
          </cell>
          <cell r="C1719" t="str">
            <v>PK-161</v>
          </cell>
          <cell r="D1719">
            <v>0.11</v>
          </cell>
          <cell r="E1719" t="str">
            <v>Float B</v>
          </cell>
          <cell r="I1719" t="str">
            <v>15 days at monthly satement</v>
          </cell>
          <cell r="J1719" t="str">
            <v>Ex-Factory</v>
          </cell>
          <cell r="K1719" t="str">
            <v>Quotation 051025 2006-Mar-23</v>
          </cell>
        </row>
        <row r="1720">
          <cell r="A1720">
            <v>1713</v>
          </cell>
          <cell r="B1720" t="str">
            <v>YXB608770ZH</v>
          </cell>
          <cell r="C1720" t="str">
            <v>PF-929B</v>
          </cell>
          <cell r="D1720">
            <v>0.33</v>
          </cell>
          <cell r="E1720" t="str">
            <v>Instruction</v>
          </cell>
          <cell r="I1720" t="str">
            <v>15 days at monthly satement</v>
          </cell>
          <cell r="J1720" t="str">
            <v>Ex-Factory</v>
          </cell>
          <cell r="K1720" t="str">
            <v>Quotation 051025 2006-Mar-23</v>
          </cell>
        </row>
        <row r="1721">
          <cell r="A1721">
            <v>1714</v>
          </cell>
          <cell r="B1721" t="str">
            <v>YZA600001AH-N0566</v>
          </cell>
          <cell r="C1721" t="str">
            <v>PE-1796A</v>
          </cell>
          <cell r="D1721">
            <v>0.3</v>
          </cell>
          <cell r="E1721" t="str">
            <v>Name Plate</v>
          </cell>
          <cell r="I1721" t="str">
            <v>15 days at monthly satement</v>
          </cell>
          <cell r="J1721" t="str">
            <v>Ex-Factory</v>
          </cell>
          <cell r="K1721" t="str">
            <v>Refer to Quotation Record by Ella Chan</v>
          </cell>
        </row>
        <row r="1722">
          <cell r="A1722">
            <v>1715</v>
          </cell>
          <cell r="B1722" t="str">
            <v>YZA600092AH-N0566</v>
          </cell>
          <cell r="C1722" t="str">
            <v>PE-1840</v>
          </cell>
          <cell r="D1722">
            <v>0.2</v>
          </cell>
          <cell r="E1722" t="str">
            <v>Spec Label</v>
          </cell>
          <cell r="I1722" t="str">
            <v>15 days at monthly satement</v>
          </cell>
          <cell r="J1722" t="str">
            <v>Ex-Factory</v>
          </cell>
          <cell r="K1722" t="str">
            <v>Refer to Quotation Record by Ella Chan</v>
          </cell>
        </row>
        <row r="1723">
          <cell r="A1723">
            <v>1716</v>
          </cell>
          <cell r="B1723" t="str">
            <v>YZA600104ZH-N0566</v>
          </cell>
          <cell r="C1723" t="str">
            <v>S76418-Y08</v>
          </cell>
          <cell r="D1723">
            <v>0.85</v>
          </cell>
          <cell r="E1723" t="str">
            <v>Pre Filter Ass</v>
          </cell>
          <cell r="H1723">
            <v>39780</v>
          </cell>
          <cell r="I1723" t="str">
            <v>15 days at monthly satement</v>
          </cell>
          <cell r="J1723" t="str">
            <v>Ex-Factory</v>
          </cell>
          <cell r="K1723" t="str">
            <v>15-06/16 PESHK/080084S</v>
          </cell>
        </row>
        <row r="1724">
          <cell r="A1724">
            <v>1717</v>
          </cell>
          <cell r="B1724" t="str">
            <v>YZA600106AH-B0394</v>
          </cell>
          <cell r="C1724" t="str">
            <v>S764A18-Y26</v>
          </cell>
          <cell r="D1724">
            <v>1.3</v>
          </cell>
          <cell r="E1724" t="str">
            <v>Front Panel Ass</v>
          </cell>
          <cell r="I1724" t="str">
            <v>15 days at monthly satement</v>
          </cell>
          <cell r="J1724" t="str">
            <v>Ex-Factory</v>
          </cell>
          <cell r="K1724" t="str">
            <v>Refer to Quotation Record by Ella Chan</v>
          </cell>
        </row>
        <row r="1725">
          <cell r="A1725">
            <v>1718</v>
          </cell>
          <cell r="B1725" t="str">
            <v>YZA600106AH-G0266</v>
          </cell>
          <cell r="C1725" t="str">
            <v>S76418-Y26</v>
          </cell>
          <cell r="D1725">
            <v>1.3</v>
          </cell>
          <cell r="E1725" t="str">
            <v>Front Panel Ass</v>
          </cell>
          <cell r="I1725" t="str">
            <v>15 days at monthly satement</v>
          </cell>
          <cell r="J1725" t="str">
            <v>Ex-Factory</v>
          </cell>
          <cell r="K1725" t="str">
            <v>Refer to Quotation Record by Ella Chan</v>
          </cell>
        </row>
        <row r="1726">
          <cell r="A1726">
            <v>1719</v>
          </cell>
          <cell r="B1726" t="str">
            <v>YZA600106AH-R0262</v>
          </cell>
          <cell r="C1726" t="str">
            <v>S764B18-Y26</v>
          </cell>
          <cell r="D1726">
            <v>1.3</v>
          </cell>
          <cell r="E1726" t="str">
            <v>Front Panel Ass</v>
          </cell>
          <cell r="I1726" t="str">
            <v>15 days at monthly satement</v>
          </cell>
          <cell r="J1726" t="str">
            <v>Ex-Factory</v>
          </cell>
          <cell r="K1726" t="str">
            <v>Refer to Quotation Record by Ella Chan</v>
          </cell>
        </row>
        <row r="1727">
          <cell r="A1727">
            <v>1720</v>
          </cell>
          <cell r="B1727" t="str">
            <v>YZA600511ZH-B0394</v>
          </cell>
          <cell r="C1727" t="str">
            <v>S764A18-Y26A</v>
          </cell>
          <cell r="D1727">
            <v>0.32</v>
          </cell>
          <cell r="E1727" t="str">
            <v>Tank Panel Ass</v>
          </cell>
          <cell r="I1727" t="str">
            <v>15 days at monthly satement</v>
          </cell>
          <cell r="J1727" t="str">
            <v>Ex-Factory</v>
          </cell>
          <cell r="K1727" t="str">
            <v>Refer to Quotation Record by Ella Chan</v>
          </cell>
        </row>
        <row r="1728">
          <cell r="A1728">
            <v>1721</v>
          </cell>
          <cell r="B1728" t="str">
            <v>YZA600511ZH-G0266</v>
          </cell>
          <cell r="C1728" t="str">
            <v>S76418-Y26A</v>
          </cell>
          <cell r="D1728">
            <v>0.32</v>
          </cell>
          <cell r="E1728" t="str">
            <v>Tank Panel Ass</v>
          </cell>
          <cell r="I1728" t="str">
            <v>15 days at monthly satement</v>
          </cell>
          <cell r="J1728" t="str">
            <v>Ex-Factory</v>
          </cell>
          <cell r="K1728" t="str">
            <v>Refer to Quotation Record by Ella Chan</v>
          </cell>
        </row>
        <row r="1729">
          <cell r="A1729">
            <v>1722</v>
          </cell>
          <cell r="B1729" t="str">
            <v>YZA600511ZH-R0262</v>
          </cell>
          <cell r="C1729" t="str">
            <v>S764B18-Y26A</v>
          </cell>
          <cell r="D1729">
            <v>0.32</v>
          </cell>
          <cell r="E1729" t="str">
            <v>Tank Panel Ass</v>
          </cell>
          <cell r="I1729" t="str">
            <v>15 days at monthly satement</v>
          </cell>
          <cell r="J1729" t="str">
            <v>Ex-Factory</v>
          </cell>
          <cell r="K1729" t="str">
            <v>Refer to Quotation Record by Ella Chan</v>
          </cell>
        </row>
        <row r="1730">
          <cell r="A1730">
            <v>1723</v>
          </cell>
          <cell r="B1730" t="str">
            <v>YZA600601AH-N0566</v>
          </cell>
          <cell r="C1730" t="str">
            <v>B711-21A-01</v>
          </cell>
          <cell r="D1730">
            <v>1.97</v>
          </cell>
          <cell r="E1730" t="str">
            <v>Switch Box</v>
          </cell>
          <cell r="F1730">
            <v>500</v>
          </cell>
          <cell r="I1730" t="str">
            <v>15 days at monthly satement</v>
          </cell>
          <cell r="J1730" t="str">
            <v>Ex-Factory</v>
          </cell>
          <cell r="K1730" t="str">
            <v>15-06/16PESHK-S/080044</v>
          </cell>
        </row>
        <row r="1731">
          <cell r="A1731">
            <v>1724</v>
          </cell>
          <cell r="B1731" t="str">
            <v>YZA600602AH-SB157</v>
          </cell>
          <cell r="C1731" t="str">
            <v>PE-1803</v>
          </cell>
          <cell r="D1731">
            <v>1.25</v>
          </cell>
          <cell r="E1731" t="str">
            <v>Switch Panel</v>
          </cell>
          <cell r="I1731" t="str">
            <v>15 days at monthly satement</v>
          </cell>
          <cell r="J1731" t="str">
            <v>Ex-Factory</v>
          </cell>
          <cell r="K1731" t="str">
            <v>Refer to Quotation Record by Ella Chan</v>
          </cell>
        </row>
        <row r="1732">
          <cell r="A1732">
            <v>1725</v>
          </cell>
          <cell r="B1732" t="str">
            <v>YZA600602AH-SG123</v>
          </cell>
          <cell r="C1732" t="str">
            <v>PE-1800</v>
          </cell>
          <cell r="D1732">
            <v>1.25</v>
          </cell>
          <cell r="E1732" t="str">
            <v>Switch Panel</v>
          </cell>
          <cell r="I1732" t="str">
            <v>15 days at monthly satement</v>
          </cell>
          <cell r="J1732" t="str">
            <v>Ex-Factory</v>
          </cell>
          <cell r="K1732" t="str">
            <v>Refer to Quotation Record by Ella Chan</v>
          </cell>
        </row>
        <row r="1733">
          <cell r="A1733">
            <v>1726</v>
          </cell>
          <cell r="B1733" t="str">
            <v>YZA600602AH-SR220</v>
          </cell>
          <cell r="C1733" t="str">
            <v>PE-1804</v>
          </cell>
          <cell r="D1733">
            <v>1.25</v>
          </cell>
          <cell r="E1733" t="str">
            <v>Switch Panel</v>
          </cell>
          <cell r="I1733" t="str">
            <v>15 days at monthly satement</v>
          </cell>
          <cell r="J1733" t="str">
            <v>Ex-Factory</v>
          </cell>
          <cell r="K1733" t="str">
            <v>Refer to Quotation Record by Ella Chan</v>
          </cell>
        </row>
        <row r="1734">
          <cell r="A1734">
            <v>1727</v>
          </cell>
          <cell r="B1734" t="str">
            <v>YZA600604AH-N0566</v>
          </cell>
          <cell r="C1734" t="str">
            <v>B764-01-01</v>
          </cell>
          <cell r="D1734">
            <v>0.8</v>
          </cell>
          <cell r="E1734" t="str">
            <v>Louver</v>
          </cell>
          <cell r="I1734" t="str">
            <v>15 days at monthly satement</v>
          </cell>
          <cell r="J1734" t="str">
            <v>Ex-Factory</v>
          </cell>
          <cell r="K1734" t="str">
            <v>Refer to Quotation Record by Ella Chan</v>
          </cell>
        </row>
        <row r="1735">
          <cell r="A1735">
            <v>1728</v>
          </cell>
          <cell r="B1735" t="str">
            <v>YZA600605AH-N0566</v>
          </cell>
          <cell r="C1735" t="str">
            <v>B764-02-01</v>
          </cell>
          <cell r="D1735">
            <v>0.7</v>
          </cell>
          <cell r="E1735" t="str">
            <v>Louver Flap</v>
          </cell>
          <cell r="I1735" t="str">
            <v>15 days at monthly satement</v>
          </cell>
          <cell r="J1735" t="str">
            <v>Ex-Factory</v>
          </cell>
          <cell r="K1735" t="str">
            <v>Refer to Quotation Record by Ella Chan</v>
          </cell>
        </row>
        <row r="1736">
          <cell r="A1736">
            <v>1729</v>
          </cell>
          <cell r="B1736" t="str">
            <v>YZA600922ZH</v>
          </cell>
          <cell r="C1736" t="str">
            <v>S76418-Y28</v>
          </cell>
          <cell r="D1736">
            <v>0.57999999999999996</v>
          </cell>
          <cell r="E1736" t="str">
            <v>STM Lead Ass</v>
          </cell>
          <cell r="I1736" t="str">
            <v>15 days at monthly satement</v>
          </cell>
          <cell r="J1736" t="str">
            <v>Ex-Factory</v>
          </cell>
          <cell r="K1736" t="str">
            <v>Qu050615-1, 2005-Jun-10</v>
          </cell>
        </row>
        <row r="1737">
          <cell r="A1737">
            <v>1730</v>
          </cell>
          <cell r="B1737" t="str">
            <v>YZA600923ZH</v>
          </cell>
          <cell r="C1737" t="str">
            <v>S76418-Y28C</v>
          </cell>
          <cell r="D1737">
            <v>0.2</v>
          </cell>
          <cell r="E1737" t="str">
            <v>HV Lead Ass</v>
          </cell>
          <cell r="I1737" t="str">
            <v>15 days at monthly satement</v>
          </cell>
          <cell r="J1737" t="str">
            <v>Ex-Factory</v>
          </cell>
          <cell r="K1737" t="str">
            <v>Qu050714-1, 2005-Jul-14</v>
          </cell>
        </row>
        <row r="1738">
          <cell r="A1738">
            <v>1731</v>
          </cell>
          <cell r="B1738" t="str">
            <v>YZA601201ZH</v>
          </cell>
          <cell r="C1738" t="str">
            <v>MH-061</v>
          </cell>
          <cell r="D1738">
            <v>2</v>
          </cell>
          <cell r="E1738" t="str">
            <v>Dengen Cord Ass</v>
          </cell>
          <cell r="I1738" t="str">
            <v>15 days at monthly satement</v>
          </cell>
          <cell r="J1738" t="str">
            <v>Ex-Factory</v>
          </cell>
          <cell r="K1738" t="str">
            <v>Qu050714-1, 2005-Jul-14</v>
          </cell>
        </row>
        <row r="1739">
          <cell r="A1739">
            <v>1732</v>
          </cell>
          <cell r="B1739" t="str">
            <v>YZA601530ZH</v>
          </cell>
          <cell r="C1739" t="str">
            <v>CA-151</v>
          </cell>
          <cell r="D1739">
            <v>2.85</v>
          </cell>
          <cell r="E1739" t="str">
            <v>HV Unit</v>
          </cell>
          <cell r="I1739" t="str">
            <v>15 days at monthly satement</v>
          </cell>
          <cell r="J1739" t="str">
            <v>Ex-Factory</v>
          </cell>
          <cell r="K1739" t="str">
            <v>Refer to Quotation Record by Ella Chan</v>
          </cell>
        </row>
        <row r="1740">
          <cell r="A1740">
            <v>1733</v>
          </cell>
          <cell r="B1740" t="str">
            <v>YZA602300AC</v>
          </cell>
          <cell r="C1740" t="str">
            <v>CL-335</v>
          </cell>
          <cell r="D1740">
            <v>6.27</v>
          </cell>
          <cell r="E1740" t="str">
            <v>Motor Ass</v>
          </cell>
          <cell r="I1740" t="str">
            <v>15 days at monthly satement</v>
          </cell>
          <cell r="J1740" t="str">
            <v>Ex-Factory</v>
          </cell>
          <cell r="K1740" t="str">
            <v>Refer to Quotation Record by Ella Chan</v>
          </cell>
        </row>
        <row r="1741">
          <cell r="A1741">
            <v>1734</v>
          </cell>
          <cell r="B1741" t="str">
            <v>YZA604000EH</v>
          </cell>
          <cell r="C1741" t="str">
            <v>S76418-Y01</v>
          </cell>
          <cell r="D1741">
            <v>7.89</v>
          </cell>
          <cell r="E1741" t="str">
            <v>Heater Ass</v>
          </cell>
          <cell r="I1741" t="str">
            <v>15 days at monthly satement</v>
          </cell>
          <cell r="J1741" t="str">
            <v>Ex-Factory</v>
          </cell>
          <cell r="K1741" t="str">
            <v>Refer to Quotation Record by Ella Chan</v>
          </cell>
        </row>
        <row r="1742">
          <cell r="A1742">
            <v>1735</v>
          </cell>
          <cell r="B1742" t="str">
            <v>YZA604010ZH</v>
          </cell>
          <cell r="C1742" t="str">
            <v>S76418-Y74</v>
          </cell>
          <cell r="D1742">
            <v>1.65</v>
          </cell>
          <cell r="E1742" t="str">
            <v>Ondo Fuse Ass A</v>
          </cell>
          <cell r="I1742" t="str">
            <v>15 days at monthly satement</v>
          </cell>
          <cell r="J1742" t="str">
            <v>Ex-Factory</v>
          </cell>
          <cell r="K1742" t="str">
            <v>Qu050720-1 R1 2005-Jul-27</v>
          </cell>
        </row>
        <row r="1743">
          <cell r="A1743">
            <v>1736</v>
          </cell>
          <cell r="B1743" t="str">
            <v>YZA604013ZH</v>
          </cell>
          <cell r="C1743" t="str">
            <v>S76418-Y28E</v>
          </cell>
          <cell r="D1743">
            <v>1.2</v>
          </cell>
          <cell r="E1743" t="str">
            <v>Thermistor Ass B</v>
          </cell>
          <cell r="I1743" t="str">
            <v>15 days at monthly satement</v>
          </cell>
          <cell r="J1743" t="str">
            <v>Ex-Factory</v>
          </cell>
          <cell r="K1743" t="str">
            <v>Qu050714-1, 2005-Jul-14</v>
          </cell>
        </row>
        <row r="1744">
          <cell r="A1744">
            <v>1737</v>
          </cell>
          <cell r="B1744" t="str">
            <v>YZA608770BH</v>
          </cell>
          <cell r="C1744" t="str">
            <v>PF-683C</v>
          </cell>
          <cell r="D1744">
            <v>0.45</v>
          </cell>
          <cell r="E1744" t="str">
            <v>INSTRUCTION</v>
          </cell>
          <cell r="I1744" t="str">
            <v>15 days at monthly satement</v>
          </cell>
          <cell r="J1744" t="str">
            <v>Ex-Factory</v>
          </cell>
          <cell r="K1744" t="str">
            <v>Quotation 060606</v>
          </cell>
        </row>
        <row r="1745">
          <cell r="A1745">
            <v>1738</v>
          </cell>
          <cell r="B1745" t="str">
            <v>YZB100020AH-N0566</v>
          </cell>
          <cell r="C1745" t="str">
            <v>PE-2244</v>
          </cell>
          <cell r="D1745">
            <v>0.4</v>
          </cell>
          <cell r="E1745" t="str">
            <v>Name Plate</v>
          </cell>
          <cell r="I1745" t="str">
            <v>15 days at monthly satement</v>
          </cell>
          <cell r="J1745" t="str">
            <v>Ex-Factory</v>
          </cell>
          <cell r="K1745" t="str">
            <v>Quotation 051024 2005-Oct-24</v>
          </cell>
        </row>
        <row r="1746">
          <cell r="A1746">
            <v>1739</v>
          </cell>
          <cell r="B1746" t="str">
            <v>YZB100101ZH-N0566</v>
          </cell>
          <cell r="C1746" t="str">
            <v>B807-04-01</v>
          </cell>
          <cell r="D1746">
            <v>3.59</v>
          </cell>
          <cell r="E1746" t="str">
            <v>Case L</v>
          </cell>
          <cell r="I1746" t="str">
            <v>15 days at monthly satement</v>
          </cell>
          <cell r="J1746" t="str">
            <v>Ex-Factory</v>
          </cell>
          <cell r="K1746" t="str">
            <v>Quotation 051025 2006-Mar-23</v>
          </cell>
        </row>
        <row r="1747">
          <cell r="A1747">
            <v>1740</v>
          </cell>
          <cell r="B1747" t="str">
            <v>YZB100102ZH-N0566</v>
          </cell>
          <cell r="C1747" t="str">
            <v>B807-03-01</v>
          </cell>
          <cell r="D1747">
            <v>3.59</v>
          </cell>
          <cell r="E1747" t="str">
            <v>Case R</v>
          </cell>
          <cell r="I1747" t="str">
            <v>15 days at monthly satement</v>
          </cell>
          <cell r="J1747" t="str">
            <v>Ex-Factory</v>
          </cell>
          <cell r="K1747" t="str">
            <v>Quotation 051025 2006-Mar-23</v>
          </cell>
        </row>
        <row r="1748">
          <cell r="A1748">
            <v>1741</v>
          </cell>
          <cell r="B1748" t="str">
            <v>YZB100103ZH-Natur</v>
          </cell>
          <cell r="C1748" t="str">
            <v>S80718-Y26A</v>
          </cell>
          <cell r="D1748">
            <v>0.84</v>
          </cell>
          <cell r="E1748" t="str">
            <v>Front Panel Ass</v>
          </cell>
          <cell r="I1748" t="str">
            <v>15 days at monthly satement</v>
          </cell>
          <cell r="J1748" t="str">
            <v>Ex-Factory</v>
          </cell>
          <cell r="K1748" t="str">
            <v>Quotation 051025 2006-Mar-23</v>
          </cell>
        </row>
        <row r="1749">
          <cell r="A1749">
            <v>1742</v>
          </cell>
          <cell r="B1749" t="str">
            <v>YZB100106ZH-M0150</v>
          </cell>
          <cell r="C1749" t="str">
            <v>S80718-Y40</v>
          </cell>
          <cell r="D1749">
            <v>0.79</v>
          </cell>
          <cell r="E1749" t="str">
            <v>Grille Paint</v>
          </cell>
          <cell r="I1749" t="str">
            <v>15 days at monthly satement</v>
          </cell>
          <cell r="J1749" t="str">
            <v>Ex-Factory</v>
          </cell>
          <cell r="K1749" t="str">
            <v>Quotation 051025 2006-Mar-23</v>
          </cell>
        </row>
        <row r="1750">
          <cell r="A1750">
            <v>1743</v>
          </cell>
          <cell r="B1750" t="str">
            <v>YZB100107AH-N0572</v>
          </cell>
          <cell r="C1750" t="str">
            <v>B807-42-01</v>
          </cell>
          <cell r="D1750">
            <v>0.43</v>
          </cell>
          <cell r="E1750" t="str">
            <v>GRILLE</v>
          </cell>
          <cell r="I1750" t="str">
            <v>15 days at monthly satement</v>
          </cell>
          <cell r="J1750" t="str">
            <v>Ex-Factory</v>
          </cell>
          <cell r="K1750" t="str">
            <v>15-06/60/061227</v>
          </cell>
        </row>
        <row r="1751">
          <cell r="A1751">
            <v>1744</v>
          </cell>
          <cell r="B1751" t="str">
            <v>YZB100108ZH-Natur</v>
          </cell>
          <cell r="C1751" t="str">
            <v>B807-40-01</v>
          </cell>
          <cell r="D1751">
            <v>0.39</v>
          </cell>
          <cell r="E1751" t="str">
            <v>Led Holder</v>
          </cell>
          <cell r="I1751" t="str">
            <v>15 days at monthly satement</v>
          </cell>
          <cell r="J1751" t="str">
            <v>Ex-Factory</v>
          </cell>
          <cell r="K1751" t="str">
            <v>Quotation 051025 2006-Mar-23</v>
          </cell>
        </row>
        <row r="1752">
          <cell r="A1752">
            <v>1745</v>
          </cell>
          <cell r="B1752" t="str">
            <v>YZB100109BH-N0566</v>
          </cell>
          <cell r="C1752" t="str">
            <v>S80718-Y08</v>
          </cell>
          <cell r="D1752">
            <v>0.88</v>
          </cell>
          <cell r="E1752" t="str">
            <v>Filter Cover Ass</v>
          </cell>
          <cell r="I1752" t="str">
            <v>15 days at monthly satement</v>
          </cell>
          <cell r="J1752" t="str">
            <v>Ex-Factory</v>
          </cell>
          <cell r="K1752" t="str">
            <v>Quotation 051221 2005-Dec-21</v>
          </cell>
        </row>
        <row r="1753">
          <cell r="A1753">
            <v>1746</v>
          </cell>
          <cell r="B1753" t="str">
            <v>YZB100114BH SB179</v>
          </cell>
          <cell r="C1753" t="str">
            <v>PE-2578</v>
          </cell>
          <cell r="D1753">
            <v>0.39</v>
          </cell>
          <cell r="E1753" t="str">
            <v>FRONT SHEET</v>
          </cell>
          <cell r="I1753" t="str">
            <v>15 days at monthly satement</v>
          </cell>
          <cell r="J1753" t="str">
            <v>Ex-Factory</v>
          </cell>
          <cell r="K1753" t="str">
            <v>15-06/60/070004</v>
          </cell>
        </row>
        <row r="1754">
          <cell r="A1754">
            <v>1747</v>
          </cell>
          <cell r="B1754" t="str">
            <v>YZB100114ZH-SG132</v>
          </cell>
          <cell r="C1754" t="str">
            <v>PE-2249</v>
          </cell>
          <cell r="D1754">
            <v>0.39</v>
          </cell>
          <cell r="E1754" t="str">
            <v>Front Sheet</v>
          </cell>
          <cell r="I1754" t="str">
            <v>15 days at monthly satement</v>
          </cell>
          <cell r="J1754" t="str">
            <v>Ex-Factory</v>
          </cell>
          <cell r="K1754" t="str">
            <v>Quotation 051025 2006-Mar-23</v>
          </cell>
        </row>
        <row r="1755">
          <cell r="A1755">
            <v>1748</v>
          </cell>
          <cell r="B1755" t="str">
            <v>YZB100115ZH</v>
          </cell>
          <cell r="C1755" t="str">
            <v>S80748-Y26B</v>
          </cell>
          <cell r="D1755">
            <v>4.33</v>
          </cell>
          <cell r="E1755" t="str">
            <v>CASE L ASS</v>
          </cell>
          <cell r="I1755" t="str">
            <v>15 days at monthly satement</v>
          </cell>
          <cell r="J1755" t="str">
            <v>Ex-Factory</v>
          </cell>
          <cell r="K1755" t="str">
            <v>15-06/60/061227</v>
          </cell>
        </row>
        <row r="1756">
          <cell r="A1756">
            <v>1749</v>
          </cell>
          <cell r="B1756" t="str">
            <v>YZB100121ZH-Natur</v>
          </cell>
          <cell r="C1756" t="str">
            <v>S80718-Y13B</v>
          </cell>
          <cell r="D1756">
            <v>1.37</v>
          </cell>
          <cell r="E1756" t="str">
            <v>Drain Pan Set</v>
          </cell>
          <cell r="I1756" t="str">
            <v>15 days at monthly satement</v>
          </cell>
          <cell r="J1756" t="str">
            <v>Ex-Factory</v>
          </cell>
          <cell r="K1756" t="str">
            <v>Quotation 051025 2006-Mar-23</v>
          </cell>
        </row>
        <row r="1757">
          <cell r="A1757">
            <v>1750</v>
          </cell>
          <cell r="B1757" t="str">
            <v>YZB100130DH</v>
          </cell>
          <cell r="C1757" t="str">
            <v>S80718-Y30</v>
          </cell>
          <cell r="D1757">
            <v>8.5</v>
          </cell>
          <cell r="E1757" t="str">
            <v>Heater Exhanger Ass</v>
          </cell>
          <cell r="I1757" t="str">
            <v>15 days at monthly satement</v>
          </cell>
          <cell r="J1757" t="str">
            <v>Ex-Factory</v>
          </cell>
          <cell r="K1757" t="str">
            <v>Quotation 051025 2006-Mar-23</v>
          </cell>
        </row>
        <row r="1758">
          <cell r="A1758">
            <v>1751</v>
          </cell>
          <cell r="B1758" t="str">
            <v>YZB100131AH</v>
          </cell>
          <cell r="C1758" t="str">
            <v>S80718-Y30A</v>
          </cell>
          <cell r="D1758">
            <v>5</v>
          </cell>
          <cell r="E1758" t="str">
            <v>Heater Exhanger Ass</v>
          </cell>
          <cell r="I1758" t="str">
            <v>15 days at monthly satement</v>
          </cell>
          <cell r="J1758" t="str">
            <v>Ex-Factory</v>
          </cell>
          <cell r="K1758" t="str">
            <v>Quotation 060408 2006-Apr-08</v>
          </cell>
        </row>
        <row r="1759">
          <cell r="A1759">
            <v>1752</v>
          </cell>
          <cell r="B1759" t="str">
            <v>YZB100134ZH-Natur</v>
          </cell>
          <cell r="C1759" t="str">
            <v>B807-15-01</v>
          </cell>
          <cell r="D1759">
            <v>0.69</v>
          </cell>
          <cell r="E1759" t="str">
            <v>Hex Case</v>
          </cell>
          <cell r="I1759" t="str">
            <v>15 days at monthly satement</v>
          </cell>
          <cell r="J1759" t="str">
            <v>Ex-Factory</v>
          </cell>
          <cell r="K1759" t="str">
            <v>Quotation 051025 2006-Mar-23</v>
          </cell>
        </row>
        <row r="1760">
          <cell r="A1760">
            <v>1753</v>
          </cell>
          <cell r="B1760" t="str">
            <v>YZB100135ZH-Natur</v>
          </cell>
          <cell r="C1760" t="str">
            <v>B807-38-01</v>
          </cell>
          <cell r="D1760">
            <v>0.3</v>
          </cell>
          <cell r="E1760" t="str">
            <v>Hex Cover</v>
          </cell>
          <cell r="I1760" t="str">
            <v>15 days at monthly satement</v>
          </cell>
          <cell r="J1760" t="str">
            <v>Ex-Factory</v>
          </cell>
          <cell r="K1760" t="str">
            <v>Quotation 051025 2006-Mar-23</v>
          </cell>
        </row>
        <row r="1761">
          <cell r="A1761">
            <v>1754</v>
          </cell>
          <cell r="B1761" t="str">
            <v>YZB100137ZH</v>
          </cell>
          <cell r="C1761" t="str">
            <v>B805-19-01</v>
          </cell>
          <cell r="D1761">
            <v>0.13</v>
          </cell>
          <cell r="E1761" t="str">
            <v>Hex Cover B</v>
          </cell>
          <cell r="I1761" t="str">
            <v>15 days at monthly satement</v>
          </cell>
          <cell r="J1761" t="str">
            <v>Ex-Factory</v>
          </cell>
          <cell r="K1761" t="str">
            <v>Quotation 051025 2006-Mar-23</v>
          </cell>
        </row>
        <row r="1762">
          <cell r="A1762">
            <v>1755</v>
          </cell>
          <cell r="B1762" t="str">
            <v>YZB100139ZH</v>
          </cell>
          <cell r="C1762" t="str">
            <v>B807-58-01</v>
          </cell>
          <cell r="D1762">
            <v>0.11</v>
          </cell>
          <cell r="E1762" t="str">
            <v>Joden Plate</v>
          </cell>
          <cell r="I1762" t="str">
            <v>15 days at monthly satement</v>
          </cell>
          <cell r="J1762" t="str">
            <v>Ex-Factory</v>
          </cell>
          <cell r="K1762" t="str">
            <v>Quotation 051025 2006-Mar-23</v>
          </cell>
        </row>
        <row r="1763">
          <cell r="A1763">
            <v>1756</v>
          </cell>
          <cell r="B1763" t="str">
            <v>YZB100140BH</v>
          </cell>
          <cell r="C1763" t="str">
            <v>S80718-Y08B</v>
          </cell>
          <cell r="D1763">
            <v>19</v>
          </cell>
          <cell r="E1763" t="str">
            <v>Joshitsu Rotor Ass</v>
          </cell>
          <cell r="I1763" t="str">
            <v>15 days at monthly satement</v>
          </cell>
          <cell r="J1763" t="str">
            <v>Ex-Factory</v>
          </cell>
          <cell r="K1763" t="str">
            <v>Quotation 051025 2006-Mar-23</v>
          </cell>
        </row>
        <row r="1764">
          <cell r="A1764">
            <v>1757</v>
          </cell>
          <cell r="B1764" t="str">
            <v>YZB1001522ZH-N0999</v>
          </cell>
          <cell r="C1764" t="str">
            <v>B807-16-01</v>
          </cell>
          <cell r="D1764">
            <v>1.41</v>
          </cell>
          <cell r="E1764" t="str">
            <v>Sub Fan Casing</v>
          </cell>
          <cell r="I1764" t="str">
            <v>15 days at monthly satement</v>
          </cell>
          <cell r="J1764" t="str">
            <v>Ex-Factory</v>
          </cell>
          <cell r="K1764" t="str">
            <v>Quotation 051025 2006-Mar-23</v>
          </cell>
        </row>
        <row r="1765">
          <cell r="A1765">
            <v>1758</v>
          </cell>
          <cell r="B1765" t="str">
            <v>YZB100153ZH</v>
          </cell>
          <cell r="C1765" t="str">
            <v>B807-33-01</v>
          </cell>
          <cell r="D1765">
            <v>1.92</v>
          </cell>
          <cell r="E1765" t="str">
            <v>Sub Fan Plate</v>
          </cell>
          <cell r="I1765" t="str">
            <v>15 days at monthly satement</v>
          </cell>
          <cell r="J1765" t="str">
            <v>Ex-Factory</v>
          </cell>
          <cell r="K1765" t="str">
            <v>Quotation 051025 2006-Mar-23</v>
          </cell>
        </row>
        <row r="1766">
          <cell r="A1766">
            <v>1759</v>
          </cell>
          <cell r="B1766" t="str">
            <v>YZB100154ZH-Natur</v>
          </cell>
          <cell r="C1766" t="str">
            <v>B807-17-01</v>
          </cell>
          <cell r="D1766">
            <v>0.2</v>
          </cell>
          <cell r="E1766" t="str">
            <v>Sub Fan</v>
          </cell>
          <cell r="I1766" t="str">
            <v>15 days at monthly satement</v>
          </cell>
          <cell r="J1766" t="str">
            <v>Ex-Factory</v>
          </cell>
          <cell r="K1766" t="str">
            <v>Quotation 051025 2006-Mar-23</v>
          </cell>
        </row>
        <row r="1767">
          <cell r="A1767">
            <v>1760</v>
          </cell>
          <cell r="B1767" t="str">
            <v>YZB100155ZH</v>
          </cell>
          <cell r="C1767" t="str">
            <v>CL-365</v>
          </cell>
          <cell r="D1767">
            <v>0.6</v>
          </cell>
          <cell r="E1767" t="str">
            <v>Sub Motor</v>
          </cell>
          <cell r="I1767" t="str">
            <v>15 days at monthly satement</v>
          </cell>
          <cell r="J1767" t="str">
            <v>Ex-Factory</v>
          </cell>
          <cell r="K1767" t="str">
            <v>Quotation 051025 2006-Mar-23</v>
          </cell>
        </row>
        <row r="1768">
          <cell r="A1768">
            <v>1761</v>
          </cell>
          <cell r="B1768" t="str">
            <v>YZB100156ZH</v>
          </cell>
          <cell r="C1768" t="str">
            <v>B807-55-01</v>
          </cell>
          <cell r="D1768">
            <v>0.68</v>
          </cell>
          <cell r="E1768" t="str">
            <v>Motor Cover</v>
          </cell>
          <cell r="I1768" t="str">
            <v>15 days at monthly satement</v>
          </cell>
          <cell r="J1768" t="str">
            <v>Ex-Factory</v>
          </cell>
          <cell r="K1768" t="str">
            <v>Quotation 051025 2006-Mar-23</v>
          </cell>
        </row>
        <row r="1769">
          <cell r="A1769">
            <v>1762</v>
          </cell>
          <cell r="B1769" t="str">
            <v>YZB100201ZH-Natur</v>
          </cell>
          <cell r="C1769" t="str">
            <v>S80718-Y26B</v>
          </cell>
          <cell r="D1769">
            <v>2.78</v>
          </cell>
          <cell r="E1769" t="str">
            <v>Main Frame Set</v>
          </cell>
          <cell r="I1769" t="str">
            <v>15 days at monthly satement</v>
          </cell>
          <cell r="J1769" t="str">
            <v>Ex-Factory</v>
          </cell>
          <cell r="K1769" t="str">
            <v>Quotation 051025 2006-Mar-23</v>
          </cell>
        </row>
        <row r="1770">
          <cell r="A1770">
            <v>1763</v>
          </cell>
          <cell r="B1770" t="str">
            <v>YZB100203ZH</v>
          </cell>
          <cell r="C1770" t="str">
            <v>S80718-Y04</v>
          </cell>
          <cell r="D1770">
            <v>6.2</v>
          </cell>
          <cell r="E1770" t="str">
            <v>Chamber Ass</v>
          </cell>
          <cell r="I1770" t="str">
            <v>15 days at monthly satement</v>
          </cell>
          <cell r="J1770" t="str">
            <v>Ex-Factory</v>
          </cell>
          <cell r="K1770" t="str">
            <v>Quotation 051025 2006-Mar-23</v>
          </cell>
        </row>
        <row r="1771">
          <cell r="A1771">
            <v>1764</v>
          </cell>
          <cell r="B1771" t="str">
            <v>YZB100204ZH-N0999</v>
          </cell>
          <cell r="C1771" t="str">
            <v>B807-09-01</v>
          </cell>
          <cell r="D1771">
            <v>3.12</v>
          </cell>
          <cell r="E1771" t="str">
            <v>Chamber</v>
          </cell>
          <cell r="I1771" t="str">
            <v>15 days at monthly satement</v>
          </cell>
          <cell r="J1771" t="str">
            <v>Ex-Factory</v>
          </cell>
          <cell r="K1771" t="str">
            <v>Quotation 051025 2006-Mar-23</v>
          </cell>
        </row>
        <row r="1772">
          <cell r="A1772">
            <v>1765</v>
          </cell>
          <cell r="B1772" t="str">
            <v>YZB100206ZH-N0999</v>
          </cell>
          <cell r="C1772" t="str">
            <v>B807-56-01</v>
          </cell>
          <cell r="D1772">
            <v>2.2200000000000002</v>
          </cell>
          <cell r="E1772" t="str">
            <v>Chamber Cover</v>
          </cell>
          <cell r="I1772" t="str">
            <v>15 days at monthly satement</v>
          </cell>
          <cell r="J1772" t="str">
            <v>Ex-Factory</v>
          </cell>
          <cell r="K1772" t="str">
            <v>Quotation 051025 2006-Mar-23</v>
          </cell>
        </row>
        <row r="1773">
          <cell r="A1773">
            <v>1766</v>
          </cell>
          <cell r="B1773" t="str">
            <v>YZB100207ZH-Natur</v>
          </cell>
          <cell r="C1773" t="str">
            <v>B807-57-01</v>
          </cell>
          <cell r="D1773">
            <v>0.1</v>
          </cell>
          <cell r="E1773" t="str">
            <v>Chamber Guide</v>
          </cell>
          <cell r="I1773" t="str">
            <v>15 days at monthly satement</v>
          </cell>
          <cell r="J1773" t="str">
            <v>Ex-Factory</v>
          </cell>
          <cell r="K1773" t="str">
            <v>Quotation 051025 2006-Mar-23</v>
          </cell>
        </row>
        <row r="1774">
          <cell r="A1774">
            <v>1767</v>
          </cell>
          <cell r="B1774" t="str">
            <v>YZB100208ZH</v>
          </cell>
          <cell r="C1774" t="str">
            <v>B807-41-01</v>
          </cell>
          <cell r="D1774">
            <v>2.62</v>
          </cell>
          <cell r="E1774" t="str">
            <v>Seal Plate</v>
          </cell>
          <cell r="I1774" t="str">
            <v>15 days at monthly satement</v>
          </cell>
          <cell r="J1774" t="str">
            <v>Ex-Factory</v>
          </cell>
          <cell r="K1774" t="str">
            <v>Quotation 051025 2006-Mar-23</v>
          </cell>
        </row>
        <row r="1775">
          <cell r="A1775">
            <v>1768</v>
          </cell>
          <cell r="B1775" t="str">
            <v>YZB100209ZH-Natur</v>
          </cell>
          <cell r="C1775" t="str">
            <v>B807-10-01</v>
          </cell>
          <cell r="D1775">
            <v>0.18</v>
          </cell>
          <cell r="E1775" t="str">
            <v>Header Cover</v>
          </cell>
          <cell r="I1775" t="str">
            <v>15 days at monthly satement</v>
          </cell>
          <cell r="J1775" t="str">
            <v>Ex-Factory</v>
          </cell>
          <cell r="K1775" t="str">
            <v>Quotation 051025 2006-Mar-23</v>
          </cell>
        </row>
        <row r="1776">
          <cell r="A1776">
            <v>1769</v>
          </cell>
          <cell r="B1776" t="str">
            <v>YZB100211ZH-N0999</v>
          </cell>
          <cell r="C1776" t="str">
            <v>B807-35-01</v>
          </cell>
          <cell r="D1776">
            <v>0.11</v>
          </cell>
          <cell r="E1776" t="str">
            <v>Gear</v>
          </cell>
          <cell r="I1776" t="str">
            <v>15 days at monthly satement</v>
          </cell>
          <cell r="J1776" t="str">
            <v>Ex-Factory</v>
          </cell>
          <cell r="K1776" t="str">
            <v>Quotation 051025 2006-Mar-23</v>
          </cell>
        </row>
        <row r="1777">
          <cell r="A1777">
            <v>1770</v>
          </cell>
          <cell r="B1777" t="str">
            <v>YZB100212ZH</v>
          </cell>
          <cell r="C1777" t="str">
            <v>S80718-Y28D</v>
          </cell>
          <cell r="D1777">
            <v>1.28</v>
          </cell>
          <cell r="E1777" t="str">
            <v>Seal Thermistor Ass</v>
          </cell>
          <cell r="I1777" t="str">
            <v>15 days at monthly satement</v>
          </cell>
          <cell r="J1777" t="str">
            <v>Ex-Factory</v>
          </cell>
          <cell r="K1777" t="str">
            <v>Quotation 051025 2006-Mar-23</v>
          </cell>
        </row>
        <row r="1778">
          <cell r="A1778">
            <v>1771</v>
          </cell>
          <cell r="B1778" t="str">
            <v>YZB100213ZH</v>
          </cell>
          <cell r="C1778" t="str">
            <v>S80718-Y28</v>
          </cell>
          <cell r="D1778">
            <v>0.81</v>
          </cell>
          <cell r="E1778" t="str">
            <v>Hex Thermistor Ass</v>
          </cell>
          <cell r="I1778" t="str">
            <v>15 days at monthly satement</v>
          </cell>
          <cell r="J1778" t="str">
            <v>Ex-Factory</v>
          </cell>
          <cell r="K1778" t="str">
            <v>Quotation 051025 2006-Mar-23</v>
          </cell>
        </row>
        <row r="1779">
          <cell r="A1779">
            <v>1772</v>
          </cell>
          <cell r="B1779" t="str">
            <v>YZB100214ZH</v>
          </cell>
          <cell r="C1779" t="str">
            <v>S80718-Y28A</v>
          </cell>
          <cell r="D1779">
            <v>1.24</v>
          </cell>
          <cell r="E1779" t="str">
            <v>Hex Fuse Ass</v>
          </cell>
          <cell r="I1779" t="str">
            <v>15 days at monthly satement</v>
          </cell>
          <cell r="J1779" t="str">
            <v>Ex-Factory</v>
          </cell>
          <cell r="K1779" t="str">
            <v>Quotation 051025 2006-Mar-23</v>
          </cell>
        </row>
        <row r="1780">
          <cell r="A1780">
            <v>1773</v>
          </cell>
          <cell r="B1780" t="str">
            <v>YZB100301ZH-N0999</v>
          </cell>
          <cell r="C1780" t="str">
            <v>B807-06-01</v>
          </cell>
          <cell r="D1780">
            <v>2.4900000000000002</v>
          </cell>
          <cell r="E1780" t="str">
            <v>Fan Casing</v>
          </cell>
          <cell r="I1780" t="str">
            <v>15 days at monthly satement</v>
          </cell>
          <cell r="J1780" t="str">
            <v>Ex-Factory</v>
          </cell>
          <cell r="K1780" t="str">
            <v>Quotation 051025 2006-Mar-23</v>
          </cell>
        </row>
        <row r="1781">
          <cell r="A1781">
            <v>1774</v>
          </cell>
          <cell r="B1781" t="str">
            <v>YZB100302ZH-N0999</v>
          </cell>
          <cell r="C1781" t="str">
            <v>B807-18-01</v>
          </cell>
          <cell r="D1781">
            <v>0.9</v>
          </cell>
          <cell r="E1781" t="str">
            <v>Fan</v>
          </cell>
          <cell r="F1781">
            <v>500</v>
          </cell>
          <cell r="I1781" t="str">
            <v>15 days at monthly satement</v>
          </cell>
          <cell r="J1781" t="str">
            <v>Ex-Factory</v>
          </cell>
          <cell r="K1781" t="str">
            <v>15-06/16PESHK-S/080026</v>
          </cell>
        </row>
        <row r="1782">
          <cell r="A1782">
            <v>1775</v>
          </cell>
          <cell r="B1782" t="str">
            <v>YZB100303ZH N0627</v>
          </cell>
          <cell r="C1782" t="str">
            <v>B807-44-02</v>
          </cell>
          <cell r="D1782">
            <v>0.24</v>
          </cell>
          <cell r="E1782" t="str">
            <v>WIDE LOUVER</v>
          </cell>
          <cell r="I1782" t="str">
            <v>15 days at monthly satement</v>
          </cell>
          <cell r="J1782" t="str">
            <v>Ex-Factory</v>
          </cell>
          <cell r="K1782" t="str">
            <v>15-06/60/070004</v>
          </cell>
        </row>
        <row r="1783">
          <cell r="A1783">
            <v>1776</v>
          </cell>
          <cell r="B1783" t="str">
            <v>YZB100303ZH-N0999</v>
          </cell>
          <cell r="C1783" t="str">
            <v>B807-44-01</v>
          </cell>
          <cell r="D1783">
            <v>0.34</v>
          </cell>
          <cell r="E1783" t="str">
            <v>Wide Louver</v>
          </cell>
          <cell r="I1783" t="str">
            <v>15 days at monthly satement</v>
          </cell>
          <cell r="J1783" t="str">
            <v>Ex-Factory</v>
          </cell>
          <cell r="K1783" t="str">
            <v>Quotation 051025 2006-Mar-23</v>
          </cell>
        </row>
        <row r="1784">
          <cell r="A1784">
            <v>1777</v>
          </cell>
          <cell r="B1784" t="str">
            <v>YZB100304ZH-N0999</v>
          </cell>
          <cell r="C1784" t="str">
            <v>B807-36-01</v>
          </cell>
          <cell r="D1784">
            <v>1.03</v>
          </cell>
          <cell r="E1784" t="str">
            <v>PCB Box</v>
          </cell>
          <cell r="I1784" t="str">
            <v>15 days at monthly satement</v>
          </cell>
          <cell r="J1784" t="str">
            <v>Ex-Factory</v>
          </cell>
          <cell r="K1784" t="str">
            <v>Quotation 051025 2006-Mar-23</v>
          </cell>
        </row>
        <row r="1785">
          <cell r="A1785">
            <v>1778</v>
          </cell>
          <cell r="B1785" t="str">
            <v>YZB100305ZH-N0999</v>
          </cell>
          <cell r="C1785" t="str">
            <v>B807-37-01</v>
          </cell>
          <cell r="D1785">
            <v>0.89</v>
          </cell>
          <cell r="E1785" t="str">
            <v>PCB Cover</v>
          </cell>
          <cell r="I1785" t="str">
            <v>15 days at monthly satement</v>
          </cell>
          <cell r="J1785" t="str">
            <v>Ex-Factory</v>
          </cell>
          <cell r="K1785" t="str">
            <v>Quotation 051025 2006-Mar-23</v>
          </cell>
        </row>
        <row r="1786">
          <cell r="A1786">
            <v>1779</v>
          </cell>
          <cell r="B1786" t="str">
            <v>YZB100306ZH</v>
          </cell>
          <cell r="C1786" t="str">
            <v>B807-67-01</v>
          </cell>
          <cell r="D1786">
            <v>0.05</v>
          </cell>
          <cell r="E1786" t="str">
            <v xml:space="preserve">BLADE STAY </v>
          </cell>
          <cell r="I1786" t="str">
            <v>15 days at monthly satement</v>
          </cell>
          <cell r="J1786" t="str">
            <v>Ex-Factory</v>
          </cell>
          <cell r="K1786" t="str">
            <v>15-06/60/070004</v>
          </cell>
        </row>
        <row r="1787">
          <cell r="A1787">
            <v>1780</v>
          </cell>
          <cell r="B1787" t="str">
            <v>YZB100401ZH-N0566</v>
          </cell>
          <cell r="C1787" t="str">
            <v>B807-07-01</v>
          </cell>
          <cell r="D1787">
            <v>3.74</v>
          </cell>
          <cell r="E1787" t="str">
            <v>Switch Cover</v>
          </cell>
          <cell r="I1787" t="str">
            <v>15 days at monthly satement</v>
          </cell>
          <cell r="J1787" t="str">
            <v>Ex-Factory</v>
          </cell>
          <cell r="K1787" t="str">
            <v>Quotation 051025 2006-Mar-23</v>
          </cell>
        </row>
        <row r="1788">
          <cell r="A1788">
            <v>1781</v>
          </cell>
          <cell r="B1788" t="str">
            <v>YZB100402ZH-N0566</v>
          </cell>
          <cell r="C1788" t="str">
            <v>B807-19-01</v>
          </cell>
          <cell r="D1788">
            <v>0.39</v>
          </cell>
          <cell r="E1788" t="str">
            <v xml:space="preserve">Handle </v>
          </cell>
          <cell r="I1788" t="str">
            <v>15 days at monthly satement</v>
          </cell>
          <cell r="J1788" t="str">
            <v>Ex-Factory</v>
          </cell>
          <cell r="K1788" t="str">
            <v>Quotation 051025 2006-Mar-23</v>
          </cell>
        </row>
        <row r="1789">
          <cell r="A1789">
            <v>1782</v>
          </cell>
          <cell r="B1789" t="str">
            <v>YZB100403ZH-N0566</v>
          </cell>
          <cell r="C1789" t="str">
            <v>B807-20-01</v>
          </cell>
          <cell r="D1789">
            <v>0.94</v>
          </cell>
          <cell r="E1789" t="str">
            <v>Louver</v>
          </cell>
          <cell r="F1789">
            <v>500</v>
          </cell>
          <cell r="I1789" t="str">
            <v>15 days at monthly satement</v>
          </cell>
          <cell r="J1789" t="str">
            <v>Ex-Factory</v>
          </cell>
          <cell r="K1789" t="str">
            <v>15-06/16PESHK-S/080038</v>
          </cell>
        </row>
        <row r="1790">
          <cell r="A1790">
            <v>1783</v>
          </cell>
          <cell r="B1790" t="str">
            <v>YZB100404ZH-N0566</v>
          </cell>
          <cell r="C1790" t="str">
            <v>B807-21-01</v>
          </cell>
          <cell r="D1790">
            <v>0.83</v>
          </cell>
          <cell r="E1790" t="str">
            <v>Louver Flap</v>
          </cell>
          <cell r="I1790" t="str">
            <v>15 days at monthly satement</v>
          </cell>
          <cell r="J1790" t="str">
            <v>Ex-Factory</v>
          </cell>
          <cell r="K1790" t="str">
            <v>Quotation 051025 2006-Mar-23</v>
          </cell>
        </row>
        <row r="1791">
          <cell r="A1791">
            <v>1784</v>
          </cell>
          <cell r="B1791" t="str">
            <v>YZB100406ZH-N0566</v>
          </cell>
          <cell r="C1791" t="str">
            <v>PE-2243</v>
          </cell>
          <cell r="D1791">
            <v>1.27</v>
          </cell>
          <cell r="E1791" t="str">
            <v>Switch Panel</v>
          </cell>
          <cell r="I1791" t="str">
            <v>15 days at monthly satement</v>
          </cell>
          <cell r="J1791" t="str">
            <v>Ex-Factory</v>
          </cell>
          <cell r="K1791" t="str">
            <v>Quotation 051025 2006-Mar-23</v>
          </cell>
        </row>
        <row r="1792">
          <cell r="A1792">
            <v>1785</v>
          </cell>
          <cell r="B1792" t="str">
            <v>YZB100407ZH</v>
          </cell>
          <cell r="C1792" t="str">
            <v>B807-34-01</v>
          </cell>
          <cell r="D1792">
            <v>0.11</v>
          </cell>
          <cell r="E1792" t="str">
            <v>STM Holder</v>
          </cell>
          <cell r="I1792" t="str">
            <v>15 days at monthly satement</v>
          </cell>
          <cell r="J1792" t="str">
            <v>Ex-Factory</v>
          </cell>
          <cell r="K1792" t="str">
            <v>Quotation 051025 2006-Mar-23</v>
          </cell>
        </row>
        <row r="1793">
          <cell r="A1793">
            <v>1786</v>
          </cell>
          <cell r="B1793" t="str">
            <v>YZB100501BH-N0650</v>
          </cell>
          <cell r="C1793" t="str">
            <v>B807-08-01</v>
          </cell>
          <cell r="D1793">
            <v>2.8</v>
          </cell>
          <cell r="E1793" t="str">
            <v>Tank</v>
          </cell>
          <cell r="I1793" t="str">
            <v>15 days at monthly satement</v>
          </cell>
          <cell r="J1793" t="str">
            <v>Ex-Factory</v>
          </cell>
          <cell r="K1793" t="str">
            <v>15-06/16PESHK-S/080026</v>
          </cell>
        </row>
        <row r="1794">
          <cell r="A1794">
            <v>1787</v>
          </cell>
          <cell r="B1794" t="str">
            <v>YZB100502BH-N0566</v>
          </cell>
          <cell r="C1794" t="str">
            <v>B807-12-01</v>
          </cell>
          <cell r="D1794">
            <v>0.8</v>
          </cell>
          <cell r="E1794" t="str">
            <v>Tank Cover</v>
          </cell>
          <cell r="H1794">
            <v>39751</v>
          </cell>
          <cell r="I1794" t="str">
            <v>15 days at monthly satement</v>
          </cell>
          <cell r="J1794" t="str">
            <v>Ex-Factory</v>
          </cell>
          <cell r="K1794" t="str">
            <v>15-06/16 PESHK/080080S</v>
          </cell>
        </row>
        <row r="1795">
          <cell r="A1795">
            <v>1788</v>
          </cell>
          <cell r="B1795" t="str">
            <v>YZB100503ZH-Natur</v>
          </cell>
          <cell r="C1795" t="str">
            <v>B807-13-01</v>
          </cell>
          <cell r="D1795">
            <v>0.75</v>
          </cell>
          <cell r="E1795" t="str">
            <v>Tank Cap</v>
          </cell>
          <cell r="I1795" t="str">
            <v>15 days at monthly satement</v>
          </cell>
          <cell r="J1795" t="str">
            <v>Ex-Factory</v>
          </cell>
          <cell r="K1795" t="str">
            <v>Quotation 051025 2006-Mar-23</v>
          </cell>
        </row>
        <row r="1796">
          <cell r="A1796">
            <v>1789</v>
          </cell>
          <cell r="B1796" t="str">
            <v>YZB100504AH-N0566</v>
          </cell>
          <cell r="C1796" t="str">
            <v>B807-14-01</v>
          </cell>
          <cell r="D1796">
            <v>0.22</v>
          </cell>
          <cell r="E1796" t="str">
            <v>Tank Handle</v>
          </cell>
          <cell r="I1796" t="str">
            <v>15 days at monthly satement</v>
          </cell>
          <cell r="J1796" t="str">
            <v>Ex-Factory</v>
          </cell>
          <cell r="K1796" t="str">
            <v>Quotation 051025 2006-Mar-23</v>
          </cell>
        </row>
        <row r="1797">
          <cell r="A1797">
            <v>1790</v>
          </cell>
          <cell r="B1797" t="str">
            <v>YZB100505AH-N0566</v>
          </cell>
          <cell r="C1797" t="str">
            <v>B807-11-01</v>
          </cell>
          <cell r="D1797">
            <v>0.11</v>
          </cell>
          <cell r="E1797" t="str">
            <v>Drain Cap</v>
          </cell>
          <cell r="I1797" t="str">
            <v>15 days at monthly satement</v>
          </cell>
          <cell r="J1797" t="str">
            <v>Ex-Factory</v>
          </cell>
          <cell r="K1797" t="str">
            <v>Quotation 051025 2006-Mar-23</v>
          </cell>
        </row>
        <row r="1798">
          <cell r="A1798">
            <v>1791</v>
          </cell>
          <cell r="B1798" t="str">
            <v>YZB100802ZH</v>
          </cell>
          <cell r="C1798" t="str">
            <v>PK-166</v>
          </cell>
          <cell r="D1798">
            <v>0.85</v>
          </cell>
          <cell r="E1798" t="str">
            <v>Top Pad</v>
          </cell>
          <cell r="I1798" t="str">
            <v>15 days at monthly satement</v>
          </cell>
          <cell r="J1798" t="str">
            <v>Ex-Factory</v>
          </cell>
          <cell r="K1798" t="str">
            <v>Quotation 051024 2005-Oct-24</v>
          </cell>
        </row>
        <row r="1799">
          <cell r="A1799">
            <v>1792</v>
          </cell>
          <cell r="B1799" t="str">
            <v>YZB100803AH</v>
          </cell>
          <cell r="C1799" t="str">
            <v>PK-167</v>
          </cell>
          <cell r="D1799">
            <v>0.85</v>
          </cell>
          <cell r="E1799" t="str">
            <v>Bottom Pad</v>
          </cell>
          <cell r="I1799" t="str">
            <v>15 days at monthly satement</v>
          </cell>
          <cell r="J1799" t="str">
            <v>Ex-Factory</v>
          </cell>
          <cell r="K1799" t="str">
            <v>Quotation 051024 2005-Oct-24</v>
          </cell>
        </row>
        <row r="1800">
          <cell r="A1800">
            <v>1793</v>
          </cell>
          <cell r="B1800" t="str">
            <v>YZB100901ZH</v>
          </cell>
          <cell r="C1800" t="str">
            <v>S807-18-28B</v>
          </cell>
          <cell r="D1800">
            <v>0.31</v>
          </cell>
          <cell r="E1800" t="str">
            <v>TM Lead Ass</v>
          </cell>
          <cell r="I1800" t="str">
            <v>15 days at monthly satement</v>
          </cell>
          <cell r="J1800" t="str">
            <v>Ex-Factory</v>
          </cell>
          <cell r="K1800" t="str">
            <v>Quotation 051025 2006-Mar-23</v>
          </cell>
        </row>
        <row r="1801">
          <cell r="A1801">
            <v>1794</v>
          </cell>
          <cell r="B1801" t="str">
            <v>YZB100902ZH</v>
          </cell>
          <cell r="C1801" t="str">
            <v>S807-18-28F</v>
          </cell>
          <cell r="D1801">
            <v>0.22</v>
          </cell>
          <cell r="E1801" t="str">
            <v>HV Lead Ass</v>
          </cell>
          <cell r="I1801" t="str">
            <v>15 days at monthly satement</v>
          </cell>
          <cell r="J1801" t="str">
            <v>Ex-Factory</v>
          </cell>
          <cell r="K1801" t="str">
            <v>Quotation 051025 2006-Mar-23</v>
          </cell>
        </row>
        <row r="1802">
          <cell r="A1802">
            <v>1795</v>
          </cell>
          <cell r="B1802" t="str">
            <v>YZB100903ZH</v>
          </cell>
          <cell r="C1802" t="str">
            <v>S807-18-28I</v>
          </cell>
          <cell r="D1802">
            <v>0.23</v>
          </cell>
          <cell r="E1802" t="str">
            <v>STM Lead Ass A</v>
          </cell>
          <cell r="I1802" t="str">
            <v>15 days at monthly satement</v>
          </cell>
          <cell r="J1802" t="str">
            <v>Ex-Factory</v>
          </cell>
          <cell r="K1802" t="str">
            <v>Quotation 051025 2006-Mar-23</v>
          </cell>
        </row>
        <row r="1803">
          <cell r="A1803">
            <v>1796</v>
          </cell>
          <cell r="B1803" t="str">
            <v>YZB100904ZH</v>
          </cell>
          <cell r="C1803" t="str">
            <v>S807-18-28E</v>
          </cell>
          <cell r="D1803">
            <v>0.34</v>
          </cell>
          <cell r="E1803" t="str">
            <v>STM Lead Ass B</v>
          </cell>
          <cell r="I1803" t="str">
            <v>15 days at monthly satement</v>
          </cell>
          <cell r="J1803" t="str">
            <v>Ex-Factory</v>
          </cell>
          <cell r="K1803" t="str">
            <v>Quotation 051025 2006-Mar-23</v>
          </cell>
        </row>
        <row r="1804">
          <cell r="A1804">
            <v>1797</v>
          </cell>
          <cell r="B1804" t="str">
            <v>YZB100905ZH</v>
          </cell>
          <cell r="C1804" t="str">
            <v>S807-18-28C</v>
          </cell>
          <cell r="D1804">
            <v>0.26</v>
          </cell>
          <cell r="E1804" t="str">
            <v>TH Sensor Lead Ass</v>
          </cell>
          <cell r="I1804" t="str">
            <v>15 days at monthly satement</v>
          </cell>
          <cell r="J1804" t="str">
            <v>Ex-Factory</v>
          </cell>
          <cell r="K1804" t="str">
            <v>Quotation 051025 2006-Mar-23</v>
          </cell>
        </row>
        <row r="1805">
          <cell r="A1805">
            <v>1798</v>
          </cell>
          <cell r="B1805" t="str">
            <v>YZB100907ZH</v>
          </cell>
          <cell r="C1805" t="str">
            <v>S807-18-28J</v>
          </cell>
          <cell r="D1805">
            <v>0.43</v>
          </cell>
          <cell r="E1805" t="str">
            <v>STH Joden Lead Ass</v>
          </cell>
          <cell r="I1805" t="str">
            <v>15 days at monthly satement</v>
          </cell>
          <cell r="J1805" t="str">
            <v>Ex-Factory</v>
          </cell>
          <cell r="K1805" t="str">
            <v>Quotation 051025 2006-Mar-23</v>
          </cell>
        </row>
        <row r="1806">
          <cell r="A1806">
            <v>1799</v>
          </cell>
          <cell r="B1806" t="str">
            <v>YZB101201ZH</v>
          </cell>
          <cell r="C1806" t="str">
            <v>MH-042</v>
          </cell>
          <cell r="D1806">
            <v>1.32</v>
          </cell>
          <cell r="E1806" t="str">
            <v>Cord Ass</v>
          </cell>
          <cell r="I1806" t="str">
            <v>15 days at monthly satement</v>
          </cell>
          <cell r="J1806" t="str">
            <v>Ex-Factory</v>
          </cell>
          <cell r="K1806" t="str">
            <v>Quotation 051024 2005-Oct-24</v>
          </cell>
        </row>
        <row r="1807">
          <cell r="A1807">
            <v>1800</v>
          </cell>
          <cell r="B1807" t="str">
            <v>YZB101530ZH</v>
          </cell>
          <cell r="C1807" t="str">
            <v>CA-161</v>
          </cell>
          <cell r="D1807">
            <v>3.14</v>
          </cell>
          <cell r="E1807" t="str">
            <v>HV Unit</v>
          </cell>
          <cell r="I1807" t="str">
            <v>15 days at monthly satement</v>
          </cell>
          <cell r="J1807" t="str">
            <v>Ex-Factory</v>
          </cell>
          <cell r="K1807" t="str">
            <v>Quotation 051025 2006-Mar-23</v>
          </cell>
        </row>
        <row r="1808">
          <cell r="A1808">
            <v>1801</v>
          </cell>
          <cell r="B1808" t="str">
            <v>YZB104000EH</v>
          </cell>
          <cell r="C1808" t="str">
            <v>S80718-Y01</v>
          </cell>
          <cell r="D1808">
            <v>8.68</v>
          </cell>
          <cell r="E1808" t="str">
            <v>Heater Ass</v>
          </cell>
          <cell r="I1808" t="str">
            <v>15 days at monthly satement</v>
          </cell>
          <cell r="J1808" t="str">
            <v>Ex-Factory</v>
          </cell>
          <cell r="K1808" t="str">
            <v>Quotation 051025 2006-Mar-23</v>
          </cell>
        </row>
        <row r="1809">
          <cell r="A1809">
            <v>1802</v>
          </cell>
          <cell r="B1809" t="str">
            <v>YZB104016ZH</v>
          </cell>
          <cell r="C1809" t="str">
            <v>S80718-Y28G</v>
          </cell>
          <cell r="D1809">
            <v>1.08</v>
          </cell>
          <cell r="E1809" t="str">
            <v>Heater Thermistor Ass</v>
          </cell>
          <cell r="I1809" t="str">
            <v>15 days at monthly satement</v>
          </cell>
          <cell r="J1809" t="str">
            <v>Ex-Factory</v>
          </cell>
          <cell r="K1809" t="str">
            <v>Quotation 051025 2006-Mar-23</v>
          </cell>
        </row>
        <row r="1810">
          <cell r="A1810">
            <v>1803</v>
          </cell>
          <cell r="B1810" t="str">
            <v>YZB104017ZH</v>
          </cell>
          <cell r="C1810" t="str">
            <v>S80718-Y28H</v>
          </cell>
          <cell r="D1810">
            <v>1.78</v>
          </cell>
          <cell r="E1810" t="str">
            <v>Heater Fuse Ass</v>
          </cell>
          <cell r="I1810" t="str">
            <v>15 days at monthly satement</v>
          </cell>
          <cell r="J1810" t="str">
            <v>Ex-Factory</v>
          </cell>
          <cell r="K1810" t="str">
            <v>Quotation 051025 2006-Mar-23</v>
          </cell>
        </row>
        <row r="1811">
          <cell r="A1811">
            <v>1804</v>
          </cell>
          <cell r="B1811" t="str">
            <v>YZB108770ZH</v>
          </cell>
          <cell r="C1811" t="str">
            <v>PF-931B</v>
          </cell>
          <cell r="D1811">
            <v>0.33</v>
          </cell>
          <cell r="E1811" t="str">
            <v>Instruction</v>
          </cell>
          <cell r="I1811" t="str">
            <v>15 days at monthly satement</v>
          </cell>
          <cell r="J1811" t="str">
            <v>Ex-Factory</v>
          </cell>
          <cell r="K1811" t="str">
            <v>Quotation 051025 2006-Mar-23</v>
          </cell>
        </row>
        <row r="1812">
          <cell r="A1812">
            <v>1805</v>
          </cell>
          <cell r="B1812" t="str">
            <v>YZB108800ZH</v>
          </cell>
          <cell r="C1812" t="str">
            <v>PFB-236</v>
          </cell>
          <cell r="D1812">
            <v>0.6</v>
          </cell>
          <cell r="E1812" t="str">
            <v xml:space="preserve">Quick Guide </v>
          </cell>
          <cell r="I1812" t="str">
            <v>15 days at monthly satement</v>
          </cell>
          <cell r="J1812" t="str">
            <v>Ex-Factory</v>
          </cell>
          <cell r="K1812" t="str">
            <v>Quotation 051025 2006-Mar-23</v>
          </cell>
        </row>
        <row r="1813">
          <cell r="A1813">
            <v>1806</v>
          </cell>
          <cell r="B1813" t="str">
            <v>YZB600020ZH-N0566</v>
          </cell>
          <cell r="C1813" t="str">
            <v>PE-2247</v>
          </cell>
          <cell r="D1813">
            <v>0.33</v>
          </cell>
          <cell r="E1813" t="str">
            <v>Name Plate</v>
          </cell>
          <cell r="I1813" t="str">
            <v>15 days at monthly satement</v>
          </cell>
          <cell r="J1813" t="str">
            <v>Ex-Factory</v>
          </cell>
          <cell r="K1813" t="str">
            <v>Quotation 051025 2006-Mar-23</v>
          </cell>
        </row>
        <row r="1814">
          <cell r="A1814">
            <v>1807</v>
          </cell>
          <cell r="B1814" t="str">
            <v>YZB600021ZH-N0566</v>
          </cell>
          <cell r="C1814" t="str">
            <v>PE-2245</v>
          </cell>
          <cell r="D1814">
            <v>0.11</v>
          </cell>
          <cell r="E1814" t="str">
            <v>Noticel Label</v>
          </cell>
          <cell r="F1814">
            <v>500</v>
          </cell>
          <cell r="I1814" t="str">
            <v>15 days at monthly satement</v>
          </cell>
          <cell r="J1814" t="str">
            <v>Ex-Factory</v>
          </cell>
          <cell r="K1814" t="str">
            <v>15-06/16PESHK-S/080038</v>
          </cell>
        </row>
        <row r="1815">
          <cell r="A1815">
            <v>1808</v>
          </cell>
          <cell r="B1815" t="str">
            <v>YZB600101ZH-N0566</v>
          </cell>
          <cell r="C1815" t="str">
            <v>B805-03-01</v>
          </cell>
          <cell r="D1815">
            <v>2.75</v>
          </cell>
          <cell r="E1815" t="str">
            <v>Case L</v>
          </cell>
          <cell r="I1815" t="str">
            <v>15 days at monthly satement</v>
          </cell>
          <cell r="J1815" t="str">
            <v>Ex-Factory</v>
          </cell>
          <cell r="K1815" t="str">
            <v>Quotation 051025 2006-Mar-23</v>
          </cell>
        </row>
        <row r="1816">
          <cell r="A1816">
            <v>1809</v>
          </cell>
          <cell r="B1816" t="str">
            <v>YZB600101ZH-N0653</v>
          </cell>
          <cell r="C1816" t="str">
            <v>B805-03-02</v>
          </cell>
          <cell r="D1816">
            <v>2.75</v>
          </cell>
          <cell r="E1816" t="str">
            <v>Case L</v>
          </cell>
          <cell r="I1816" t="str">
            <v>15 days at monthly satement</v>
          </cell>
          <cell r="J1816" t="str">
            <v>Ex-Factory</v>
          </cell>
          <cell r="K1816" t="str">
            <v>Quotation 051025 2006-Mar-23</v>
          </cell>
        </row>
        <row r="1817">
          <cell r="A1817">
            <v>1810</v>
          </cell>
          <cell r="B1817" t="str">
            <v>YZB600102ZH-N0566</v>
          </cell>
          <cell r="C1817" t="str">
            <v>B805-04-01</v>
          </cell>
          <cell r="D1817">
            <v>2.75</v>
          </cell>
          <cell r="E1817" t="str">
            <v>Case R</v>
          </cell>
          <cell r="I1817" t="str">
            <v>15 days at monthly satement</v>
          </cell>
          <cell r="J1817" t="str">
            <v>Ex-Factory</v>
          </cell>
          <cell r="K1817" t="str">
            <v>Quotation 051025 2006-Mar-23</v>
          </cell>
        </row>
        <row r="1818">
          <cell r="A1818">
            <v>1811</v>
          </cell>
          <cell r="B1818" t="str">
            <v>YZB600102ZH-N0653</v>
          </cell>
          <cell r="C1818" t="str">
            <v>B805-04-02</v>
          </cell>
          <cell r="D1818">
            <v>2.75</v>
          </cell>
          <cell r="E1818" t="str">
            <v>Case R</v>
          </cell>
          <cell r="I1818" t="str">
            <v>15 days at monthly satement</v>
          </cell>
          <cell r="J1818" t="str">
            <v>Ex-Factory</v>
          </cell>
          <cell r="K1818" t="str">
            <v>Quotation 051025 2006-Mar-23</v>
          </cell>
        </row>
        <row r="1819">
          <cell r="A1819">
            <v>1812</v>
          </cell>
          <cell r="B1819" t="str">
            <v>YZB600103ZH</v>
          </cell>
          <cell r="C1819" t="str">
            <v>S80518-Y26A</v>
          </cell>
          <cell r="D1819">
            <v>1.21</v>
          </cell>
          <cell r="E1819" t="str">
            <v>Front Panel Ass</v>
          </cell>
          <cell r="I1819" t="str">
            <v>15 days at monthly satement</v>
          </cell>
          <cell r="J1819" t="str">
            <v>Ex-Factory</v>
          </cell>
          <cell r="K1819" t="str">
            <v>Quotation 051025 2006-Mar-23</v>
          </cell>
        </row>
        <row r="1820">
          <cell r="A1820">
            <v>1813</v>
          </cell>
          <cell r="B1820" t="str">
            <v>YZB600109AH-N0653</v>
          </cell>
          <cell r="C1820" t="str">
            <v>S804A-18-08</v>
          </cell>
          <cell r="D1820">
            <v>0.83</v>
          </cell>
          <cell r="E1820" t="str">
            <v>Filter Cover Ass</v>
          </cell>
          <cell r="I1820" t="str">
            <v>15 days at monthly satement</v>
          </cell>
          <cell r="J1820" t="str">
            <v>Ex-Factory</v>
          </cell>
        </row>
        <row r="1821">
          <cell r="A1821">
            <v>1814</v>
          </cell>
          <cell r="B1821" t="str">
            <v>YZB600109ZH-N0566</v>
          </cell>
          <cell r="C1821" t="str">
            <v>S80518-Y08</v>
          </cell>
          <cell r="D1821">
            <v>0.83</v>
          </cell>
          <cell r="E1821" t="str">
            <v>Filter Cover Ass</v>
          </cell>
          <cell r="I1821" t="str">
            <v>15 days at monthly satement</v>
          </cell>
          <cell r="J1821" t="str">
            <v>Ex-Factory</v>
          </cell>
          <cell r="K1821" t="str">
            <v>Quotation 051221 2005-Dec-21</v>
          </cell>
        </row>
        <row r="1822">
          <cell r="A1822">
            <v>1815</v>
          </cell>
          <cell r="B1822" t="str">
            <v>YZB600114ZH-SB169</v>
          </cell>
          <cell r="C1822" t="str">
            <v>PE-2234</v>
          </cell>
          <cell r="D1822">
            <v>0.39</v>
          </cell>
          <cell r="E1822" t="str">
            <v>Front Sheet</v>
          </cell>
          <cell r="I1822" t="str">
            <v>15 days at monthly satement</v>
          </cell>
          <cell r="J1822" t="str">
            <v>Ex-Factory</v>
          </cell>
          <cell r="K1822" t="str">
            <v>Quotation 051025 2006-Mar-23</v>
          </cell>
        </row>
        <row r="1823">
          <cell r="A1823">
            <v>1816</v>
          </cell>
          <cell r="B1823" t="str">
            <v>YZB600114ZH-SM108</v>
          </cell>
          <cell r="C1823" t="str">
            <v>PE-2235</v>
          </cell>
          <cell r="D1823">
            <v>0.39</v>
          </cell>
          <cell r="E1823" t="str">
            <v>Front Sheet</v>
          </cell>
          <cell r="I1823" t="str">
            <v>15 days at monthly satement</v>
          </cell>
          <cell r="J1823" t="str">
            <v>Ex-Factory</v>
          </cell>
          <cell r="K1823" t="str">
            <v>Quotation 051025 2006-Mar-23</v>
          </cell>
        </row>
        <row r="1824">
          <cell r="A1824">
            <v>1817</v>
          </cell>
          <cell r="B1824" t="str">
            <v>YZB600120AH</v>
          </cell>
          <cell r="C1824" t="str">
            <v>S80518-Y13A</v>
          </cell>
          <cell r="D1824">
            <v>1.2</v>
          </cell>
          <cell r="E1824" t="str">
            <v>Drain Pan Ass</v>
          </cell>
          <cell r="I1824" t="str">
            <v>15 days at monthly satement</v>
          </cell>
          <cell r="J1824" t="str">
            <v>Ex-Factory</v>
          </cell>
          <cell r="K1824" t="str">
            <v>Quotation 051025 2006-Mar-23</v>
          </cell>
        </row>
        <row r="1825">
          <cell r="A1825">
            <v>1818</v>
          </cell>
          <cell r="B1825" t="str">
            <v>YZB600130AH</v>
          </cell>
          <cell r="C1825" t="str">
            <v>S80518-Y30</v>
          </cell>
          <cell r="D1825">
            <v>8.58</v>
          </cell>
          <cell r="E1825" t="str">
            <v>Heat Exchanger Ass</v>
          </cell>
          <cell r="I1825" t="str">
            <v>15 days at monthly satement</v>
          </cell>
          <cell r="J1825" t="str">
            <v>Ex-Factory</v>
          </cell>
          <cell r="K1825" t="str">
            <v>Quotation 051025 2006-Mar-23</v>
          </cell>
        </row>
        <row r="1826">
          <cell r="A1826">
            <v>1819</v>
          </cell>
          <cell r="B1826" t="str">
            <v>YZB600131AH</v>
          </cell>
          <cell r="C1826" t="str">
            <v>S80518-Y30A</v>
          </cell>
          <cell r="D1826">
            <v>4.75</v>
          </cell>
          <cell r="E1826" t="str">
            <v>Heat Exchanger Set</v>
          </cell>
          <cell r="I1826" t="str">
            <v>15 days at monthly satement</v>
          </cell>
          <cell r="J1826" t="str">
            <v>Ex-Factory</v>
          </cell>
          <cell r="K1826" t="str">
            <v>Quotation 060408 2006-Apr-08</v>
          </cell>
        </row>
        <row r="1827">
          <cell r="A1827">
            <v>1820</v>
          </cell>
          <cell r="B1827" t="str">
            <v>YZB600135ZH</v>
          </cell>
          <cell r="C1827" t="str">
            <v>B805-17-01</v>
          </cell>
          <cell r="D1827">
            <v>0.85</v>
          </cell>
          <cell r="E1827" t="str">
            <v>Hex Case</v>
          </cell>
          <cell r="I1827" t="str">
            <v>15 days at monthly satement</v>
          </cell>
          <cell r="J1827" t="str">
            <v>Ex-Factory</v>
          </cell>
          <cell r="K1827" t="str">
            <v>Quotation 051025 2006-Mar-23</v>
          </cell>
        </row>
        <row r="1828">
          <cell r="A1828">
            <v>1821</v>
          </cell>
          <cell r="B1828" t="str">
            <v>YZB600136ZH</v>
          </cell>
          <cell r="C1828" t="str">
            <v>B805-18-01</v>
          </cell>
          <cell r="D1828">
            <v>0.13</v>
          </cell>
          <cell r="E1828" t="str">
            <v>Hex Cover A</v>
          </cell>
          <cell r="I1828" t="str">
            <v>15 days at monthly satement</v>
          </cell>
          <cell r="J1828" t="str">
            <v>Ex-Factory</v>
          </cell>
          <cell r="K1828" t="str">
            <v>Quotation 051025 2006-Mar-23</v>
          </cell>
        </row>
        <row r="1829">
          <cell r="A1829">
            <v>1822</v>
          </cell>
          <cell r="B1829" t="str">
            <v>YZB600140AH</v>
          </cell>
          <cell r="C1829" t="str">
            <v>S80518-Y08B</v>
          </cell>
          <cell r="D1829">
            <v>17.16</v>
          </cell>
          <cell r="E1829" t="str">
            <v>Joshitsu Rotor Ass</v>
          </cell>
          <cell r="I1829" t="str">
            <v>15 days at monthly satement</v>
          </cell>
          <cell r="J1829" t="str">
            <v>Ex-Factory</v>
          </cell>
          <cell r="K1829" t="str">
            <v>Quotation 051025 2006-Mar-23</v>
          </cell>
        </row>
        <row r="1830">
          <cell r="A1830">
            <v>1823</v>
          </cell>
          <cell r="B1830" t="str">
            <v>YZB600152ZH-N0999</v>
          </cell>
          <cell r="C1830" t="str">
            <v>B805-20-01</v>
          </cell>
          <cell r="D1830">
            <v>1.28</v>
          </cell>
          <cell r="E1830" t="str">
            <v>Sub Fan Casing</v>
          </cell>
          <cell r="I1830" t="str">
            <v>15 days at monthly satement</v>
          </cell>
          <cell r="J1830" t="str">
            <v>Ex-Factory</v>
          </cell>
          <cell r="K1830" t="str">
            <v>Quotation 051025 2006-Mar-23</v>
          </cell>
        </row>
        <row r="1831">
          <cell r="A1831">
            <v>1824</v>
          </cell>
          <cell r="B1831" t="str">
            <v>YZB600153ZH</v>
          </cell>
          <cell r="C1831" t="str">
            <v>B805-43-01</v>
          </cell>
          <cell r="D1831">
            <v>0.98</v>
          </cell>
          <cell r="E1831" t="str">
            <v>Sub Fan Plate</v>
          </cell>
          <cell r="I1831" t="str">
            <v>15 days at monthly satement</v>
          </cell>
          <cell r="J1831" t="str">
            <v>Ex-Factory</v>
          </cell>
          <cell r="K1831" t="str">
            <v>Quotation 051025 2006-Mar-23</v>
          </cell>
        </row>
        <row r="1832">
          <cell r="A1832">
            <v>1825</v>
          </cell>
          <cell r="B1832" t="str">
            <v>YZB600154ZH-Natur</v>
          </cell>
          <cell r="C1832" t="str">
            <v>B805-21-01</v>
          </cell>
          <cell r="D1832">
            <v>0.2</v>
          </cell>
          <cell r="E1832" t="str">
            <v>Sub Fan</v>
          </cell>
          <cell r="I1832" t="str">
            <v>15 days at monthly satement</v>
          </cell>
          <cell r="J1832" t="str">
            <v>Ex-Factory</v>
          </cell>
          <cell r="K1832" t="str">
            <v>Quotation 051025 2006-Mar-23</v>
          </cell>
        </row>
        <row r="1833">
          <cell r="A1833">
            <v>1826</v>
          </cell>
          <cell r="B1833" t="str">
            <v>YZB600155ZH</v>
          </cell>
          <cell r="C1833" t="str">
            <v>CL-366</v>
          </cell>
          <cell r="D1833">
            <v>0.6</v>
          </cell>
          <cell r="E1833" t="str">
            <v>Sub Motor</v>
          </cell>
          <cell r="I1833" t="str">
            <v>15 days at monthly satement</v>
          </cell>
          <cell r="J1833" t="str">
            <v>Ex-Factory</v>
          </cell>
          <cell r="K1833" t="str">
            <v>Quotation 051025 2006-Mar-23</v>
          </cell>
        </row>
        <row r="1834">
          <cell r="A1834">
            <v>1827</v>
          </cell>
          <cell r="B1834" t="str">
            <v>YZB600202ZH-Natur</v>
          </cell>
          <cell r="C1834" t="str">
            <v>B805-05-01</v>
          </cell>
          <cell r="D1834">
            <v>1.54</v>
          </cell>
          <cell r="E1834" t="str">
            <v>Main Frame</v>
          </cell>
          <cell r="I1834" t="str">
            <v>15 days at monthly satement</v>
          </cell>
          <cell r="J1834" t="str">
            <v>Ex-Factory</v>
          </cell>
          <cell r="K1834" t="str">
            <v>Quotation 051025 2006-Mar-23</v>
          </cell>
        </row>
        <row r="1835">
          <cell r="A1835">
            <v>1828</v>
          </cell>
          <cell r="B1835" t="str">
            <v>YZB600204ZH-N0999</v>
          </cell>
          <cell r="C1835" t="str">
            <v>B805-09-01</v>
          </cell>
          <cell r="D1835">
            <v>3.33</v>
          </cell>
          <cell r="E1835" t="str">
            <v>Chamber</v>
          </cell>
          <cell r="I1835" t="str">
            <v>15 days at monthly satement</v>
          </cell>
          <cell r="J1835" t="str">
            <v>Ex-Factory</v>
          </cell>
          <cell r="K1835" t="str">
            <v>Quotation 051025 2006-Mar-23</v>
          </cell>
        </row>
        <row r="1836">
          <cell r="A1836">
            <v>1829</v>
          </cell>
          <cell r="B1836" t="str">
            <v>YZB600207ZH-Natur</v>
          </cell>
          <cell r="C1836" t="str">
            <v>B805-16-01</v>
          </cell>
          <cell r="D1836">
            <v>0.09</v>
          </cell>
          <cell r="E1836" t="str">
            <v>Chamber Guide</v>
          </cell>
          <cell r="I1836" t="str">
            <v>15 days at monthly satement</v>
          </cell>
          <cell r="J1836" t="str">
            <v>Ex-Factory</v>
          </cell>
          <cell r="K1836" t="str">
            <v>Quotation 051025 2006-Mar-23</v>
          </cell>
        </row>
        <row r="1837">
          <cell r="A1837">
            <v>1830</v>
          </cell>
          <cell r="B1837" t="str">
            <v>YZB600208ZH</v>
          </cell>
          <cell r="C1837" t="str">
            <v>B805-46-01</v>
          </cell>
          <cell r="D1837">
            <v>1.96</v>
          </cell>
          <cell r="E1837" t="str">
            <v>Seal Plate</v>
          </cell>
          <cell r="I1837" t="str">
            <v>15 days at monthly satement</v>
          </cell>
          <cell r="J1837" t="str">
            <v>Ex-Factory</v>
          </cell>
          <cell r="K1837" t="str">
            <v>Quotation 051025 2006-Mar-23</v>
          </cell>
        </row>
        <row r="1838">
          <cell r="A1838">
            <v>1831</v>
          </cell>
          <cell r="B1838" t="str">
            <v>YZB600209ZH</v>
          </cell>
          <cell r="C1838" t="str">
            <v>B805-10-01</v>
          </cell>
          <cell r="D1838">
            <v>0.85</v>
          </cell>
          <cell r="E1838" t="str">
            <v>Header Cover</v>
          </cell>
          <cell r="I1838" t="str">
            <v>15 days at monthly satement</v>
          </cell>
          <cell r="J1838" t="str">
            <v>Ex-Factory</v>
          </cell>
          <cell r="K1838" t="str">
            <v>Quotation 051025 2006-Mar-23</v>
          </cell>
        </row>
        <row r="1839">
          <cell r="A1839">
            <v>1832</v>
          </cell>
          <cell r="B1839" t="str">
            <v>YZB600211ZH-Natur</v>
          </cell>
          <cell r="C1839" t="str">
            <v>B805-34-01</v>
          </cell>
          <cell r="D1839">
            <v>0.11</v>
          </cell>
          <cell r="E1839" t="str">
            <v>Gear</v>
          </cell>
          <cell r="I1839" t="str">
            <v>15 days at monthly satement</v>
          </cell>
          <cell r="J1839" t="str">
            <v>Ex-Factory</v>
          </cell>
          <cell r="K1839" t="str">
            <v>Quotation 051025 2006-Mar-23</v>
          </cell>
        </row>
        <row r="1840">
          <cell r="A1840">
            <v>1833</v>
          </cell>
          <cell r="B1840" t="str">
            <v>YZB600213ZH</v>
          </cell>
          <cell r="C1840" t="str">
            <v>S80518-Y28B</v>
          </cell>
          <cell r="D1840">
            <v>1.03</v>
          </cell>
          <cell r="E1840" t="str">
            <v>Hex Thermistor Ass</v>
          </cell>
          <cell r="I1840" t="str">
            <v>15 days at monthly satement</v>
          </cell>
          <cell r="J1840" t="str">
            <v>Ex-Factory</v>
          </cell>
          <cell r="K1840" t="str">
            <v>Quotation 051025 2006-Mar-23</v>
          </cell>
        </row>
        <row r="1841">
          <cell r="A1841">
            <v>1834</v>
          </cell>
          <cell r="B1841" t="str">
            <v>YZB600214ZH</v>
          </cell>
          <cell r="C1841" t="str">
            <v>S80518-Y28C</v>
          </cell>
          <cell r="D1841">
            <v>1.79</v>
          </cell>
          <cell r="E1841" t="str">
            <v>Hex Fuse Ass</v>
          </cell>
          <cell r="I1841" t="str">
            <v>15 days at monthly satement</v>
          </cell>
          <cell r="J1841" t="str">
            <v>Ex-Factory</v>
          </cell>
          <cell r="K1841" t="str">
            <v>Quotation 051025 2006-Mar-23</v>
          </cell>
        </row>
        <row r="1842">
          <cell r="A1842">
            <v>1835</v>
          </cell>
          <cell r="B1842" t="str">
            <v>YZB600215ZH</v>
          </cell>
          <cell r="C1842" t="str">
            <v>B805-35-01</v>
          </cell>
          <cell r="D1842">
            <v>0.11</v>
          </cell>
          <cell r="E1842" t="str">
            <v>Fuse Cover</v>
          </cell>
          <cell r="I1842" t="str">
            <v>15 days at monthly satement</v>
          </cell>
          <cell r="J1842" t="str">
            <v>Ex-Factory</v>
          </cell>
          <cell r="K1842" t="str">
            <v>Quotation 051025 2006-Mar-23</v>
          </cell>
        </row>
        <row r="1843">
          <cell r="A1843">
            <v>1836</v>
          </cell>
          <cell r="B1843" t="str">
            <v>YZB600216ZH</v>
          </cell>
          <cell r="C1843" t="str">
            <v>B805-45-01</v>
          </cell>
          <cell r="D1843">
            <v>0.35</v>
          </cell>
          <cell r="E1843" t="str">
            <v>Gear Plate</v>
          </cell>
          <cell r="I1843" t="str">
            <v>15 days at monthly satement</v>
          </cell>
          <cell r="J1843" t="str">
            <v>Ex-Factory</v>
          </cell>
          <cell r="K1843" t="str">
            <v>Quotation 051025 2006-Mar-23</v>
          </cell>
        </row>
        <row r="1844">
          <cell r="A1844">
            <v>1837</v>
          </cell>
          <cell r="B1844" t="str">
            <v>YZB600301ZH-N0999</v>
          </cell>
          <cell r="C1844" t="str">
            <v>B805-06A-01</v>
          </cell>
          <cell r="D1844">
            <v>1.98</v>
          </cell>
          <cell r="E1844" t="str">
            <v>Fan Casing</v>
          </cell>
          <cell r="I1844" t="str">
            <v>15 days at monthly satement</v>
          </cell>
          <cell r="J1844" t="str">
            <v>Ex-Factory</v>
          </cell>
          <cell r="K1844" t="str">
            <v>Quotation 051025 2006-Mar-23</v>
          </cell>
        </row>
        <row r="1845">
          <cell r="A1845">
            <v>1838</v>
          </cell>
          <cell r="B1845" t="str">
            <v>YZB600302ZH-N0999</v>
          </cell>
          <cell r="C1845" t="str">
            <v>B805-22-01</v>
          </cell>
          <cell r="D1845">
            <v>0.77</v>
          </cell>
          <cell r="E1845" t="str">
            <v>Fan</v>
          </cell>
          <cell r="I1845" t="str">
            <v>15 days at monthly satement</v>
          </cell>
          <cell r="J1845" t="str">
            <v>Ex-Factory</v>
          </cell>
          <cell r="K1845" t="str">
            <v>Quotation 051025 2006-Mar-23</v>
          </cell>
        </row>
        <row r="1846">
          <cell r="A1846">
            <v>1839</v>
          </cell>
          <cell r="B1846" t="str">
            <v>YZB600304ZH-N0999</v>
          </cell>
          <cell r="C1846" t="str">
            <v>B805-32-01</v>
          </cell>
          <cell r="D1846">
            <v>1.03</v>
          </cell>
          <cell r="E1846" t="str">
            <v>PCB Box</v>
          </cell>
          <cell r="I1846" t="str">
            <v>15 days at monthly satement</v>
          </cell>
          <cell r="J1846" t="str">
            <v>Ex-Factory</v>
          </cell>
          <cell r="K1846" t="str">
            <v>Quotation 051025 2006-Mar-23</v>
          </cell>
        </row>
        <row r="1847">
          <cell r="A1847">
            <v>1840</v>
          </cell>
          <cell r="B1847" t="str">
            <v>YZB600305ZH-N0999</v>
          </cell>
          <cell r="C1847" t="str">
            <v>B805-33-01</v>
          </cell>
          <cell r="D1847">
            <v>0.89</v>
          </cell>
          <cell r="E1847" t="str">
            <v>PCB Box Cover</v>
          </cell>
          <cell r="I1847" t="str">
            <v>15 days at monthly satement</v>
          </cell>
          <cell r="J1847" t="str">
            <v>Ex-Factory</v>
          </cell>
          <cell r="K1847" t="str">
            <v>Quotation 051025 2006-Mar-23</v>
          </cell>
        </row>
        <row r="1848">
          <cell r="A1848">
            <v>1841</v>
          </cell>
          <cell r="B1848" t="str">
            <v>YZB600401ZH-N0566</v>
          </cell>
          <cell r="C1848" t="str">
            <v>B805-07-01</v>
          </cell>
          <cell r="D1848">
            <v>2.19</v>
          </cell>
          <cell r="E1848" t="str">
            <v>Switch Box</v>
          </cell>
          <cell r="I1848" t="str">
            <v>15 days at monthly satement</v>
          </cell>
          <cell r="J1848" t="str">
            <v>Ex-Factory</v>
          </cell>
          <cell r="K1848" t="str">
            <v>Quotation 060408 2006-Apr-08</v>
          </cell>
        </row>
        <row r="1849">
          <cell r="A1849">
            <v>1842</v>
          </cell>
          <cell r="B1849" t="str">
            <v>YZB600402ZH-N0566</v>
          </cell>
          <cell r="C1849" t="str">
            <v>B805-24-01</v>
          </cell>
          <cell r="D1849">
            <v>0.5</v>
          </cell>
          <cell r="E1849" t="str">
            <v xml:space="preserve">Handle </v>
          </cell>
          <cell r="I1849" t="str">
            <v>15 days at monthly satement</v>
          </cell>
          <cell r="J1849" t="str">
            <v>Ex-Factory</v>
          </cell>
          <cell r="K1849" t="str">
            <v>Quotation 051025 2006-Mar-23</v>
          </cell>
        </row>
        <row r="1850">
          <cell r="A1850">
            <v>1843</v>
          </cell>
          <cell r="B1850" t="str">
            <v>YZB600402ZH-N0653</v>
          </cell>
          <cell r="C1850" t="str">
            <v>B805-24-02</v>
          </cell>
          <cell r="D1850">
            <v>0.5</v>
          </cell>
          <cell r="E1850" t="str">
            <v xml:space="preserve">Handle </v>
          </cell>
          <cell r="I1850" t="str">
            <v>15 days at monthly satement</v>
          </cell>
          <cell r="J1850" t="str">
            <v>Ex-Factory</v>
          </cell>
          <cell r="K1850" t="str">
            <v>Quotation 051025 2006-Mar-23</v>
          </cell>
        </row>
        <row r="1851">
          <cell r="A1851">
            <v>1844</v>
          </cell>
          <cell r="B1851" t="str">
            <v>YZB600403ZH-N0566</v>
          </cell>
          <cell r="C1851" t="str">
            <v>B805-25-01</v>
          </cell>
          <cell r="D1851">
            <v>0.94</v>
          </cell>
          <cell r="E1851" t="str">
            <v>Louver</v>
          </cell>
          <cell r="F1851">
            <v>500</v>
          </cell>
          <cell r="I1851" t="str">
            <v>15 days at monthly satement</v>
          </cell>
          <cell r="J1851" t="str">
            <v>Ex-Factory</v>
          </cell>
          <cell r="K1851" t="str">
            <v>Quotation 051025 2006-Mar-23</v>
          </cell>
        </row>
        <row r="1852">
          <cell r="A1852">
            <v>1845</v>
          </cell>
          <cell r="B1852" t="str">
            <v>YZB600403ZH-N0653</v>
          </cell>
          <cell r="C1852" t="str">
            <v>B805-25-02</v>
          </cell>
          <cell r="D1852">
            <v>0.94</v>
          </cell>
          <cell r="E1852" t="str">
            <v>Louver</v>
          </cell>
          <cell r="I1852" t="str">
            <v>15 days at monthly satement</v>
          </cell>
          <cell r="J1852" t="str">
            <v>Ex-Factory</v>
          </cell>
          <cell r="K1852" t="str">
            <v>Quotation 051025 2006-Mar-23</v>
          </cell>
        </row>
        <row r="1853">
          <cell r="A1853">
            <v>1846</v>
          </cell>
          <cell r="B1853" t="str">
            <v>YZB600404ZH-N0566</v>
          </cell>
          <cell r="C1853" t="str">
            <v>B805-26-01</v>
          </cell>
          <cell r="D1853">
            <v>0.83</v>
          </cell>
          <cell r="E1853" t="str">
            <v>Louver Flap</v>
          </cell>
          <cell r="F1853">
            <v>500</v>
          </cell>
          <cell r="I1853" t="str">
            <v>15 days at monthly satement</v>
          </cell>
          <cell r="J1853" t="str">
            <v>Ex-Factory</v>
          </cell>
          <cell r="K1853" t="str">
            <v>Quotation 051025 2006-Mar-23</v>
          </cell>
        </row>
        <row r="1854">
          <cell r="A1854">
            <v>1847</v>
          </cell>
          <cell r="B1854" t="str">
            <v>YZB600404ZH-N0653</v>
          </cell>
          <cell r="C1854" t="str">
            <v>B805-26-02</v>
          </cell>
          <cell r="D1854">
            <v>0.83</v>
          </cell>
          <cell r="E1854" t="str">
            <v>Louver Flap</v>
          </cell>
          <cell r="I1854" t="str">
            <v>15 days at monthly satement</v>
          </cell>
          <cell r="J1854" t="str">
            <v>Ex-Factory</v>
          </cell>
          <cell r="K1854" t="str">
            <v>Quotation 051025 2006-Mar-23</v>
          </cell>
        </row>
        <row r="1855">
          <cell r="A1855">
            <v>1848</v>
          </cell>
          <cell r="B1855" t="str">
            <v>YZB600406AH-N0566</v>
          </cell>
          <cell r="C1855" t="str">
            <v>PE-2231</v>
          </cell>
          <cell r="D1855">
            <v>1.27</v>
          </cell>
          <cell r="E1855" t="str">
            <v>Switch Panel</v>
          </cell>
          <cell r="I1855" t="str">
            <v>15 days at monthly satement</v>
          </cell>
          <cell r="J1855" t="str">
            <v>Ex-Factory</v>
          </cell>
          <cell r="K1855" t="str">
            <v>Quotation 051025 2006-Mar-23</v>
          </cell>
        </row>
        <row r="1856">
          <cell r="A1856">
            <v>1849</v>
          </cell>
          <cell r="B1856" t="str">
            <v>YZB600407ZH</v>
          </cell>
          <cell r="C1856" t="str">
            <v>B805-44-01</v>
          </cell>
          <cell r="D1856">
            <v>0.11</v>
          </cell>
          <cell r="E1856" t="str">
            <v>STM Holder</v>
          </cell>
          <cell r="I1856" t="str">
            <v>15 days at monthly satement</v>
          </cell>
          <cell r="J1856" t="str">
            <v>Ex-Factory</v>
          </cell>
          <cell r="K1856" t="str">
            <v>Quotation 051025 2006-Mar-23</v>
          </cell>
        </row>
        <row r="1857">
          <cell r="A1857">
            <v>1850</v>
          </cell>
          <cell r="B1857" t="str">
            <v>YZB600500EH</v>
          </cell>
          <cell r="C1857" t="str">
            <v>S80518-Y13</v>
          </cell>
          <cell r="D1857">
            <v>2.75</v>
          </cell>
          <cell r="E1857" t="str">
            <v>Tank Ass</v>
          </cell>
          <cell r="I1857" t="str">
            <v>15 days at monthly satement</v>
          </cell>
          <cell r="J1857" t="str">
            <v>Ex-Factory</v>
          </cell>
          <cell r="K1857" t="str">
            <v>Quotation 051025 2006-Mar-23</v>
          </cell>
        </row>
        <row r="1858">
          <cell r="A1858">
            <v>1851</v>
          </cell>
          <cell r="B1858" t="str">
            <v>YZB600501ZH-N0650</v>
          </cell>
          <cell r="C1858" t="str">
            <v>B805-08-01</v>
          </cell>
          <cell r="D1858">
            <v>2.2000000000000002</v>
          </cell>
          <cell r="E1858" t="str">
            <v>Tank</v>
          </cell>
          <cell r="I1858" t="str">
            <v>15 days at monthly satement</v>
          </cell>
          <cell r="J1858" t="str">
            <v>Ex-Factory</v>
          </cell>
          <cell r="K1858" t="str">
            <v>Quotation 051025 2006-Mar-23</v>
          </cell>
        </row>
        <row r="1859">
          <cell r="A1859">
            <v>1852</v>
          </cell>
          <cell r="B1859" t="str">
            <v>YZB600501ZH-N0654</v>
          </cell>
          <cell r="C1859" t="str">
            <v>B805-08-02</v>
          </cell>
          <cell r="D1859">
            <v>2.2000000000000002</v>
          </cell>
          <cell r="E1859" t="str">
            <v>Tank</v>
          </cell>
          <cell r="I1859" t="str">
            <v>15 days at monthly satement</v>
          </cell>
          <cell r="J1859" t="str">
            <v>Ex-Factory</v>
          </cell>
          <cell r="K1859" t="str">
            <v>Quotation 051025 2006-Mar-23</v>
          </cell>
        </row>
        <row r="1860">
          <cell r="A1860">
            <v>1853</v>
          </cell>
          <cell r="B1860" t="str">
            <v>YZB600502ZH-N0566</v>
          </cell>
          <cell r="C1860" t="str">
            <v>B805-12-01</v>
          </cell>
          <cell r="D1860">
            <v>0.5</v>
          </cell>
          <cell r="E1860" t="str">
            <v>Tank Cover</v>
          </cell>
          <cell r="I1860" t="str">
            <v>15 days at monthly satement</v>
          </cell>
          <cell r="J1860" t="str">
            <v>Ex-Factory</v>
          </cell>
          <cell r="K1860" t="str">
            <v>Quotation 060408 2006-Apr-08</v>
          </cell>
        </row>
        <row r="1861">
          <cell r="A1861">
            <v>1854</v>
          </cell>
          <cell r="B1861" t="str">
            <v>YZB600502ZH-N0653</v>
          </cell>
          <cell r="C1861" t="str">
            <v>B805-12-02</v>
          </cell>
          <cell r="D1861">
            <v>0.42</v>
          </cell>
          <cell r="E1861" t="str">
            <v>Tank Cover</v>
          </cell>
          <cell r="I1861" t="str">
            <v>15 days at monthly satement</v>
          </cell>
          <cell r="J1861" t="str">
            <v>Ex-Factory</v>
          </cell>
          <cell r="K1861" t="str">
            <v>Refer to Quotation Record by Ella Chan</v>
          </cell>
        </row>
        <row r="1862">
          <cell r="A1862">
            <v>1855</v>
          </cell>
          <cell r="B1862" t="str">
            <v>YZB600503ZH-Natur</v>
          </cell>
          <cell r="C1862" t="str">
            <v>B805-13-01</v>
          </cell>
          <cell r="D1862">
            <v>0.75</v>
          </cell>
          <cell r="E1862" t="str">
            <v>Tank Cap</v>
          </cell>
          <cell r="I1862" t="str">
            <v>15 days at monthly satement</v>
          </cell>
          <cell r="J1862" t="str">
            <v>Ex-Factory</v>
          </cell>
          <cell r="K1862" t="str">
            <v>Quotation 051025 2006-Mar-23</v>
          </cell>
        </row>
        <row r="1863">
          <cell r="A1863">
            <v>1856</v>
          </cell>
          <cell r="B1863" t="str">
            <v>YZB600504ZH-N0566</v>
          </cell>
          <cell r="C1863" t="str">
            <v>B805-14-01</v>
          </cell>
          <cell r="D1863">
            <v>0.22</v>
          </cell>
          <cell r="E1863" t="str">
            <v>Tank Handle</v>
          </cell>
          <cell r="I1863" t="str">
            <v>15 days at monthly satement</v>
          </cell>
          <cell r="J1863" t="str">
            <v>Ex-Factory</v>
          </cell>
          <cell r="K1863" t="str">
            <v>Quotation 051025 2006-Mar-23</v>
          </cell>
        </row>
        <row r="1864">
          <cell r="A1864">
            <v>1857</v>
          </cell>
          <cell r="B1864" t="str">
            <v>YZB600505ZH-N0566</v>
          </cell>
          <cell r="C1864" t="str">
            <v>B805-47-01</v>
          </cell>
          <cell r="D1864">
            <v>0.11</v>
          </cell>
          <cell r="E1864" t="str">
            <v>Drain Cap</v>
          </cell>
          <cell r="I1864" t="str">
            <v>15 days at monthly satement</v>
          </cell>
          <cell r="J1864" t="str">
            <v>Ex-Factory</v>
          </cell>
          <cell r="K1864" t="str">
            <v>Quotation 051025 2006-Mar-23</v>
          </cell>
        </row>
        <row r="1865">
          <cell r="A1865">
            <v>1858</v>
          </cell>
          <cell r="B1865" t="str">
            <v>YZB600802ZH</v>
          </cell>
          <cell r="C1865" t="str">
            <v>PK-164</v>
          </cell>
          <cell r="D1865">
            <v>0.77</v>
          </cell>
          <cell r="E1865" t="str">
            <v>Top Pad</v>
          </cell>
          <cell r="I1865" t="str">
            <v>15 days at monthly satement</v>
          </cell>
          <cell r="J1865" t="str">
            <v>Ex-Factory</v>
          </cell>
          <cell r="K1865" t="str">
            <v>Quotation 051025 2006-Mar-23</v>
          </cell>
        </row>
        <row r="1866">
          <cell r="A1866">
            <v>1859</v>
          </cell>
          <cell r="B1866" t="str">
            <v>YZB600803ZH</v>
          </cell>
          <cell r="C1866" t="str">
            <v>PK-165</v>
          </cell>
          <cell r="D1866">
            <v>0.77</v>
          </cell>
          <cell r="E1866" t="str">
            <v>Bottom Pad</v>
          </cell>
          <cell r="I1866" t="str">
            <v>15 days at monthly satement</v>
          </cell>
          <cell r="J1866" t="str">
            <v>Ex-Factory</v>
          </cell>
          <cell r="K1866" t="str">
            <v>Quotation 051025 2006-Mar-23</v>
          </cell>
        </row>
        <row r="1867">
          <cell r="A1867">
            <v>1860</v>
          </cell>
          <cell r="B1867" t="str">
            <v>YZB600901ZH</v>
          </cell>
          <cell r="C1867" t="str">
            <v>S80518-Y28</v>
          </cell>
          <cell r="D1867">
            <v>0.31</v>
          </cell>
          <cell r="E1867" t="str">
            <v>TM Lead Ass</v>
          </cell>
          <cell r="I1867" t="str">
            <v>15 days at monthly satement</v>
          </cell>
          <cell r="J1867" t="str">
            <v>Ex-Factory</v>
          </cell>
          <cell r="K1867" t="str">
            <v>Quotation 051025 2006-Mar-23</v>
          </cell>
        </row>
        <row r="1868">
          <cell r="A1868">
            <v>1861</v>
          </cell>
          <cell r="B1868" t="str">
            <v>YZB600902ZH</v>
          </cell>
          <cell r="C1868" t="str">
            <v>S805-18-28D</v>
          </cell>
          <cell r="D1868">
            <v>0.22</v>
          </cell>
          <cell r="E1868" t="str">
            <v>HV Lead Ass</v>
          </cell>
          <cell r="I1868" t="str">
            <v>15 days at monthly satement</v>
          </cell>
          <cell r="J1868" t="str">
            <v>Ex-Factory</v>
          </cell>
          <cell r="K1868" t="str">
            <v>Quotation 051025 2006-Mar-23</v>
          </cell>
        </row>
        <row r="1869">
          <cell r="A1869">
            <v>1862</v>
          </cell>
          <cell r="B1869" t="str">
            <v>YZB600903ZH</v>
          </cell>
          <cell r="C1869" t="str">
            <v>S80518-Y28G</v>
          </cell>
          <cell r="D1869">
            <v>0.23</v>
          </cell>
          <cell r="E1869" t="str">
            <v>STM Lead Ass</v>
          </cell>
          <cell r="I1869" t="str">
            <v>15 days at monthly satement</v>
          </cell>
          <cell r="J1869" t="str">
            <v>Ex-Factory</v>
          </cell>
          <cell r="K1869" t="str">
            <v>Quotation 051025 2006-Mar-23</v>
          </cell>
        </row>
        <row r="1870">
          <cell r="A1870">
            <v>1863</v>
          </cell>
          <cell r="B1870" t="str">
            <v>YZB600905ZH</v>
          </cell>
          <cell r="C1870" t="str">
            <v>S80518-Y28A</v>
          </cell>
          <cell r="D1870">
            <v>0.22</v>
          </cell>
          <cell r="E1870" t="str">
            <v>TH Sensor Lead Ass</v>
          </cell>
          <cell r="I1870" t="str">
            <v>15 days at monthly satement</v>
          </cell>
          <cell r="J1870" t="str">
            <v>Ex-Factory</v>
          </cell>
          <cell r="K1870" t="str">
            <v>Quotation 051025 2006-Mar-23</v>
          </cell>
        </row>
        <row r="1871">
          <cell r="A1871">
            <v>1864</v>
          </cell>
          <cell r="B1871" t="str">
            <v>YZB600927AH</v>
          </cell>
          <cell r="C1871" t="str">
            <v>B805-67-01</v>
          </cell>
          <cell r="D1871">
            <v>0.05</v>
          </cell>
          <cell r="E1871" t="str">
            <v>SEAL TAPE G</v>
          </cell>
          <cell r="I1871" t="str">
            <v>15 days at monthly satement</v>
          </cell>
          <cell r="J1871" t="str">
            <v>Ex-Factory</v>
          </cell>
          <cell r="K1871" t="str">
            <v>15-06/60/070004</v>
          </cell>
        </row>
        <row r="1872">
          <cell r="A1872">
            <v>1865</v>
          </cell>
          <cell r="B1872" t="str">
            <v>YZB600930ZH</v>
          </cell>
          <cell r="C1872" t="str">
            <v>B805-59-01</v>
          </cell>
          <cell r="D1872">
            <v>0.5</v>
          </cell>
          <cell r="E1872" t="str">
            <v>Insulation Sheet</v>
          </cell>
          <cell r="F1872">
            <v>500</v>
          </cell>
          <cell r="I1872" t="str">
            <v>15 days at monthly satement</v>
          </cell>
          <cell r="J1872" t="str">
            <v>Ex-Factory</v>
          </cell>
          <cell r="K1872" t="str">
            <v>15-06/16PESHK-S/080038</v>
          </cell>
        </row>
        <row r="1873">
          <cell r="A1873">
            <v>1866</v>
          </cell>
          <cell r="B1873" t="str">
            <v>YZB600933ZH</v>
          </cell>
          <cell r="C1873" t="str">
            <v>B805-72-01</v>
          </cell>
          <cell r="D1873">
            <v>0.2</v>
          </cell>
          <cell r="E1873" t="str">
            <v>Seal Tape M</v>
          </cell>
          <cell r="I1873" t="str">
            <v>15 days at monthly satement</v>
          </cell>
          <cell r="J1873" t="str">
            <v>Ex-Factory</v>
          </cell>
          <cell r="K1873" t="str">
            <v>Quotation 060804</v>
          </cell>
        </row>
        <row r="1874">
          <cell r="A1874">
            <v>1867</v>
          </cell>
          <cell r="B1874" t="str">
            <v>YZB601201ZH</v>
          </cell>
          <cell r="C1874" t="str">
            <v>MH-043</v>
          </cell>
          <cell r="D1874">
            <v>1.32</v>
          </cell>
          <cell r="E1874" t="str">
            <v>Cord Assy</v>
          </cell>
          <cell r="I1874" t="str">
            <v>15 days at monthly satement</v>
          </cell>
          <cell r="J1874" t="str">
            <v>Ex-Factory</v>
          </cell>
          <cell r="K1874" t="str">
            <v>Quotation 051025 2006-Mar-23</v>
          </cell>
        </row>
        <row r="1875">
          <cell r="A1875">
            <v>1868</v>
          </cell>
          <cell r="B1875" t="str">
            <v>YZB601540ZH</v>
          </cell>
          <cell r="C1875" t="str">
            <v>S80518-Y68</v>
          </cell>
          <cell r="D1875">
            <v>3.14</v>
          </cell>
          <cell r="E1875" t="str">
            <v>HV Unit Ass</v>
          </cell>
          <cell r="I1875" t="str">
            <v>15 days at monthly satement</v>
          </cell>
          <cell r="J1875" t="str">
            <v>Ex-Factory</v>
          </cell>
          <cell r="K1875" t="str">
            <v>Quotation 051025 2006-Mar-23</v>
          </cell>
        </row>
        <row r="1876">
          <cell r="A1876">
            <v>1869</v>
          </cell>
          <cell r="B1876" t="str">
            <v>YZB603000ZH</v>
          </cell>
          <cell r="C1876" t="str">
            <v>CL-363</v>
          </cell>
          <cell r="D1876">
            <v>1.5</v>
          </cell>
          <cell r="E1876" t="str">
            <v>Timing Motor</v>
          </cell>
          <cell r="I1876" t="str">
            <v>15 days at monthly satement</v>
          </cell>
          <cell r="J1876" t="str">
            <v>Ex-Factory</v>
          </cell>
          <cell r="K1876" t="str">
            <v>Quotation 051024 2005-Oct-24</v>
          </cell>
        </row>
        <row r="1877">
          <cell r="A1877">
            <v>1870</v>
          </cell>
          <cell r="B1877" t="str">
            <v>YZB604000ZH</v>
          </cell>
          <cell r="C1877" t="str">
            <v>S805-18-01</v>
          </cell>
          <cell r="D1877">
            <v>7.7</v>
          </cell>
          <cell r="E1877" t="str">
            <v>Heater Ass</v>
          </cell>
          <cell r="I1877" t="str">
            <v>15 days at monthly satement</v>
          </cell>
          <cell r="J1877" t="str">
            <v>Ex-Factory</v>
          </cell>
          <cell r="K1877" t="str">
            <v>Quotation 051025 2006-Mar-23</v>
          </cell>
        </row>
        <row r="1878">
          <cell r="A1878">
            <v>1871</v>
          </cell>
          <cell r="B1878" t="str">
            <v>YZB604016ZH</v>
          </cell>
          <cell r="C1878" t="str">
            <v>S805-18-28F</v>
          </cell>
          <cell r="D1878">
            <v>1.08</v>
          </cell>
          <cell r="E1878" t="str">
            <v>Heater Thermistor Ass</v>
          </cell>
          <cell r="I1878" t="str">
            <v>15 days at monthly satement</v>
          </cell>
          <cell r="J1878" t="str">
            <v>Ex-Factory</v>
          </cell>
          <cell r="K1878" t="str">
            <v>Quotation 051025 2006-Mar-23</v>
          </cell>
        </row>
        <row r="1879">
          <cell r="A1879">
            <v>1872</v>
          </cell>
          <cell r="B1879" t="str">
            <v>YZB604017ZH</v>
          </cell>
          <cell r="C1879" t="str">
            <v>S805-18-28E</v>
          </cell>
          <cell r="D1879">
            <v>2.0099999999999998</v>
          </cell>
          <cell r="E1879" t="str">
            <v>Heater Fuse Ass</v>
          </cell>
          <cell r="I1879" t="str">
            <v>15 days at monthly satement</v>
          </cell>
          <cell r="J1879" t="str">
            <v>Ex-Factory</v>
          </cell>
          <cell r="K1879" t="str">
            <v>Quotation 051025 2006-Mar-23</v>
          </cell>
        </row>
        <row r="1880">
          <cell r="A1880">
            <v>1873</v>
          </cell>
          <cell r="B1880" t="str">
            <v>YZB608770ZH</v>
          </cell>
          <cell r="C1880" t="str">
            <v>PF-930C</v>
          </cell>
          <cell r="D1880">
            <v>0.33</v>
          </cell>
          <cell r="E1880" t="str">
            <v>Instruction</v>
          </cell>
          <cell r="I1880" t="str">
            <v>15 days at monthly satement</v>
          </cell>
          <cell r="J1880" t="str">
            <v>Ex-Factory</v>
          </cell>
          <cell r="K1880" t="str">
            <v>Quotation 051025 2006-Mar-23</v>
          </cell>
        </row>
        <row r="1881">
          <cell r="A1881">
            <v>1874</v>
          </cell>
          <cell r="B1881" t="str">
            <v>YZC100020ZH N0566</v>
          </cell>
          <cell r="C1881" t="str">
            <v>PE-2574</v>
          </cell>
          <cell r="D1881">
            <v>0.51</v>
          </cell>
          <cell r="E1881" t="str">
            <v xml:space="preserve">NAME PLATE </v>
          </cell>
          <cell r="I1881" t="str">
            <v>15 days at monthly satement</v>
          </cell>
          <cell r="J1881" t="str">
            <v>Ex-Factory</v>
          </cell>
          <cell r="K1881" t="str">
            <v>15-06/60/070004</v>
          </cell>
        </row>
        <row r="1882">
          <cell r="A1882">
            <v>1875</v>
          </cell>
          <cell r="B1882" t="str">
            <v>YZC100103ZH NATUR</v>
          </cell>
          <cell r="C1882" t="str">
            <v>S807D18-Y26A</v>
          </cell>
          <cell r="D1882">
            <v>0.56999999999999995</v>
          </cell>
          <cell r="E1882" t="str">
            <v xml:space="preserve">FRONT PANEL ASS </v>
          </cell>
          <cell r="I1882" t="str">
            <v>15 days at monthly satement</v>
          </cell>
          <cell r="J1882" t="str">
            <v>Ex-Factory</v>
          </cell>
          <cell r="K1882" t="str">
            <v>15-06/60/070004</v>
          </cell>
        </row>
        <row r="1883">
          <cell r="A1883">
            <v>1876</v>
          </cell>
          <cell r="B1883" t="str">
            <v>YZC100301ZH N0999</v>
          </cell>
          <cell r="C1883" t="str">
            <v>B807-06A-01</v>
          </cell>
          <cell r="D1883">
            <v>2.96</v>
          </cell>
          <cell r="E1883" t="str">
            <v xml:space="preserve">FAN CASING  </v>
          </cell>
          <cell r="I1883" t="str">
            <v>15 days at monthly satement</v>
          </cell>
          <cell r="J1883" t="str">
            <v>Ex-Factory</v>
          </cell>
          <cell r="K1883" t="str">
            <v>15-06/60/070004</v>
          </cell>
        </row>
        <row r="1884">
          <cell r="A1884">
            <v>1877</v>
          </cell>
          <cell r="B1884" t="str">
            <v>YZC100406ZH N0566</v>
          </cell>
          <cell r="C1884" t="str">
            <v>PE-2573</v>
          </cell>
          <cell r="D1884">
            <v>1.47</v>
          </cell>
          <cell r="E1884" t="str">
            <v>SWITCH PANEL</v>
          </cell>
          <cell r="I1884" t="str">
            <v>15 days at monthly satement</v>
          </cell>
          <cell r="J1884" t="str">
            <v>Ex-Factory</v>
          </cell>
          <cell r="K1884" t="str">
            <v>15-06/60/070004</v>
          </cell>
        </row>
        <row r="1885">
          <cell r="A1885">
            <v>1878</v>
          </cell>
          <cell r="B1885" t="str">
            <v>YZC108770ZH</v>
          </cell>
          <cell r="C1885" t="str">
            <v>PF-994A</v>
          </cell>
          <cell r="D1885">
            <v>0.46</v>
          </cell>
          <cell r="E1885" t="str">
            <v>INSTRUCTION</v>
          </cell>
          <cell r="I1885" t="str">
            <v>15 days at monthly satement</v>
          </cell>
          <cell r="J1885" t="str">
            <v>Ex-Factory</v>
          </cell>
          <cell r="K1885" t="str">
            <v>15-06/60/070004</v>
          </cell>
        </row>
        <row r="1886">
          <cell r="A1886">
            <v>1879</v>
          </cell>
          <cell r="B1886" t="str">
            <v>YZC108993ZH</v>
          </cell>
          <cell r="C1886" t="str">
            <v>PFE-230-01</v>
          </cell>
          <cell r="D1886">
            <v>0.26</v>
          </cell>
          <cell r="E1886" t="str">
            <v>GUARANTEE ENVEL. SET</v>
          </cell>
          <cell r="I1886" t="str">
            <v>15 days at monthly satement</v>
          </cell>
          <cell r="J1886" t="str">
            <v>Ex-Factory</v>
          </cell>
          <cell r="K1886" t="str">
            <v>15-06/60/070003</v>
          </cell>
        </row>
        <row r="1887">
          <cell r="A1887">
            <v>1880</v>
          </cell>
          <cell r="B1887" t="str">
            <v>YZC600020ZH N0566</v>
          </cell>
          <cell r="C1887" t="str">
            <v>PE-2570A</v>
          </cell>
          <cell r="D1887">
            <v>0.32</v>
          </cell>
          <cell r="E1887" t="str">
            <v>NAME PLATE</v>
          </cell>
          <cell r="I1887" t="str">
            <v>15 days at monthly satement</v>
          </cell>
          <cell r="J1887" t="str">
            <v>Ex-Factory</v>
          </cell>
          <cell r="K1887" t="str">
            <v>15-06/60/070004</v>
          </cell>
        </row>
        <row r="1888">
          <cell r="A1888">
            <v>1881</v>
          </cell>
          <cell r="B1888" t="str">
            <v>YZC600103ZH</v>
          </cell>
          <cell r="C1888" t="str">
            <v>S805D-18-26A</v>
          </cell>
          <cell r="D1888">
            <v>0.52</v>
          </cell>
          <cell r="E1888" t="str">
            <v>FRONT PANEL ASS</v>
          </cell>
          <cell r="I1888" t="str">
            <v>15 days at monthly satement</v>
          </cell>
          <cell r="J1888" t="str">
            <v>Ex-Factory</v>
          </cell>
          <cell r="K1888" t="str">
            <v>15-06/60/070004</v>
          </cell>
        </row>
        <row r="1889">
          <cell r="A1889">
            <v>1882</v>
          </cell>
          <cell r="B1889" t="str">
            <v>YZC600114ZH SB178</v>
          </cell>
          <cell r="C1889" t="str">
            <v>PE-2571</v>
          </cell>
          <cell r="D1889">
            <v>1.75</v>
          </cell>
          <cell r="E1889" t="str">
            <v xml:space="preserve">FRONT SHEET </v>
          </cell>
          <cell r="I1889" t="str">
            <v>15 days at monthly satement</v>
          </cell>
          <cell r="J1889" t="str">
            <v>Ex-Factory</v>
          </cell>
          <cell r="K1889" t="str">
            <v>15-06/60/070004</v>
          </cell>
        </row>
        <row r="1890">
          <cell r="A1890">
            <v>1883</v>
          </cell>
          <cell r="B1890" t="str">
            <v>YZC600114ZH SR240</v>
          </cell>
          <cell r="C1890" t="str">
            <v>PE-2572</v>
          </cell>
          <cell r="D1890">
            <v>1.75</v>
          </cell>
          <cell r="E1890" t="str">
            <v xml:space="preserve">FRONT SHEET </v>
          </cell>
          <cell r="I1890" t="str">
            <v>15 days at monthly satement</v>
          </cell>
          <cell r="J1890" t="str">
            <v>Ex-Factory</v>
          </cell>
          <cell r="K1890" t="str">
            <v>15-06/60/070004</v>
          </cell>
        </row>
        <row r="1891">
          <cell r="A1891">
            <v>1884</v>
          </cell>
          <cell r="B1891" t="str">
            <v>YZC600406ZH N0566</v>
          </cell>
          <cell r="C1891" t="str">
            <v>PE-2569</v>
          </cell>
          <cell r="D1891">
            <v>1.26</v>
          </cell>
          <cell r="E1891" t="str">
            <v>SWITCH PANEL</v>
          </cell>
          <cell r="I1891" t="str">
            <v>15 days at monthly satement</v>
          </cell>
          <cell r="J1891" t="str">
            <v>Ex-Factory</v>
          </cell>
          <cell r="K1891" t="str">
            <v>15-06/60/070004</v>
          </cell>
        </row>
        <row r="1892">
          <cell r="A1892">
            <v>1885</v>
          </cell>
          <cell r="B1892" t="str">
            <v>YZC608770ZH</v>
          </cell>
          <cell r="C1892" t="str">
            <v>PF-993A</v>
          </cell>
          <cell r="D1892">
            <v>0.46</v>
          </cell>
          <cell r="E1892" t="str">
            <v xml:space="preserve">INSTRUCTION </v>
          </cell>
          <cell r="I1892" t="str">
            <v>15 days at monthly satement</v>
          </cell>
          <cell r="J1892" t="str">
            <v>Ex-Factory</v>
          </cell>
          <cell r="K1892" t="str">
            <v>15-06/60/070004</v>
          </cell>
        </row>
        <row r="1893">
          <cell r="A1893">
            <v>1886</v>
          </cell>
          <cell r="B1893" t="str">
            <v>YZC608993ZH</v>
          </cell>
          <cell r="C1893" t="str">
            <v>PFE-231-01</v>
          </cell>
          <cell r="D1893">
            <v>0.26</v>
          </cell>
          <cell r="E1893" t="str">
            <v>GUARANTEE ENVEL. SET</v>
          </cell>
          <cell r="I1893" t="str">
            <v>15 days at monthly satement</v>
          </cell>
          <cell r="J1893" t="str">
            <v>Ex-Factory</v>
          </cell>
          <cell r="K1893" t="str">
            <v>15-06/60/070003</v>
          </cell>
        </row>
        <row r="1894">
          <cell r="A1894">
            <v>1887</v>
          </cell>
          <cell r="B1894" t="str">
            <v>ZA1000001AH</v>
          </cell>
          <cell r="C1894" t="str">
            <v>PE-1795A</v>
          </cell>
          <cell r="D1894">
            <v>0.47</v>
          </cell>
          <cell r="E1894" t="str">
            <v>Name Plate</v>
          </cell>
          <cell r="I1894" t="str">
            <v>15 days at monthly satement</v>
          </cell>
          <cell r="J1894" t="str">
            <v>Ex-Factory</v>
          </cell>
          <cell r="K1894" t="str">
            <v>Refer to Quotation Record by Ella Chan</v>
          </cell>
        </row>
        <row r="1895">
          <cell r="A1895">
            <v>1888</v>
          </cell>
          <cell r="B1895" t="str">
            <v>ZA1000111ZH-N0566</v>
          </cell>
          <cell r="C1895" t="str">
            <v>S763-18-08</v>
          </cell>
          <cell r="D1895">
            <v>1.32</v>
          </cell>
          <cell r="E1895" t="str">
            <v>Pre Filter Ass</v>
          </cell>
          <cell r="I1895" t="str">
            <v>15 days at monthly satement</v>
          </cell>
          <cell r="J1895" t="str">
            <v>Ex-Factory</v>
          </cell>
          <cell r="K1895" t="str">
            <v>Refer to Quotation Record by Ella Chan</v>
          </cell>
        </row>
        <row r="1896">
          <cell r="A1896">
            <v>1889</v>
          </cell>
          <cell r="B1896" t="str">
            <v>ZA1000150AH-SB157</v>
          </cell>
          <cell r="C1896" t="str">
            <v>PE-1798</v>
          </cell>
          <cell r="D1896">
            <v>1.89</v>
          </cell>
          <cell r="E1896" t="str">
            <v>Switch Panel</v>
          </cell>
          <cell r="I1896" t="str">
            <v>15 days at monthly satement</v>
          </cell>
          <cell r="J1896" t="str">
            <v>Ex-Factory</v>
          </cell>
          <cell r="K1896" t="str">
            <v>Refer to Quotation Record by Ella Chan</v>
          </cell>
        </row>
        <row r="1897">
          <cell r="A1897">
            <v>1890</v>
          </cell>
          <cell r="B1897" t="str">
            <v>ZA1000150CH-SG123</v>
          </cell>
          <cell r="C1897" t="str">
            <v>PE-1797</v>
          </cell>
          <cell r="D1897">
            <v>1.89</v>
          </cell>
          <cell r="E1897" t="str">
            <v>Switch Panel</v>
          </cell>
          <cell r="I1897" t="str">
            <v>15 days at monthly satement</v>
          </cell>
          <cell r="J1897" t="str">
            <v>Ex-Factory</v>
          </cell>
          <cell r="K1897" t="str">
            <v>Refer to Quotation Record by Ella Chan</v>
          </cell>
        </row>
        <row r="1898">
          <cell r="A1898">
            <v>1891</v>
          </cell>
          <cell r="B1898" t="str">
            <v>ZA1000154ZH</v>
          </cell>
          <cell r="C1898" t="str">
            <v>S76318-Y28B</v>
          </cell>
          <cell r="D1898">
            <v>0.5</v>
          </cell>
          <cell r="E1898" t="str">
            <v>HV Unit Lead Ass</v>
          </cell>
          <cell r="I1898" t="str">
            <v>15 days at monthly satement</v>
          </cell>
          <cell r="J1898" t="str">
            <v>Ex-Factory</v>
          </cell>
          <cell r="K1898" t="str">
            <v>Qu050714-1, 2005-Jul-14</v>
          </cell>
        </row>
        <row r="1899">
          <cell r="A1899">
            <v>1892</v>
          </cell>
          <cell r="B1899" t="str">
            <v>ZA1000513AH-B0394</v>
          </cell>
          <cell r="C1899" t="str">
            <v>S763A18-Y26B</v>
          </cell>
          <cell r="D1899">
            <v>0.75</v>
          </cell>
          <cell r="E1899" t="str">
            <v>Tank Panel Ass</v>
          </cell>
          <cell r="I1899" t="str">
            <v>15 days at monthly satement</v>
          </cell>
          <cell r="J1899" t="str">
            <v>Ex-Factory</v>
          </cell>
          <cell r="K1899" t="str">
            <v>Refer to Quotation Record by Ella Chan</v>
          </cell>
        </row>
        <row r="1900">
          <cell r="A1900">
            <v>1893</v>
          </cell>
          <cell r="B1900" t="str">
            <v>ZA1000513AH-G0266</v>
          </cell>
          <cell r="C1900" t="str">
            <v>S76318-Y26B</v>
          </cell>
          <cell r="D1900">
            <v>0.75</v>
          </cell>
          <cell r="E1900" t="str">
            <v>Tank Panel Ass</v>
          </cell>
          <cell r="I1900" t="str">
            <v>15 days at monthly satement</v>
          </cell>
          <cell r="J1900" t="str">
            <v>Ex-Factory</v>
          </cell>
          <cell r="K1900" t="str">
            <v>Refer to Quotation Record by Ella Chan</v>
          </cell>
        </row>
        <row r="1901">
          <cell r="A1901">
            <v>1894</v>
          </cell>
          <cell r="B1901" t="str">
            <v>ZA1000705ZH-N0566</v>
          </cell>
          <cell r="C1901" t="str">
            <v>B763-02-01</v>
          </cell>
          <cell r="D1901">
            <v>0.75</v>
          </cell>
          <cell r="E1901" t="str">
            <v>Louver Flap</v>
          </cell>
          <cell r="I1901" t="str">
            <v>15 days at monthly satement</v>
          </cell>
          <cell r="J1901" t="str">
            <v>Ex-Factory</v>
          </cell>
          <cell r="K1901" t="str">
            <v>Refer to Quotation Record by Ella Chan</v>
          </cell>
        </row>
        <row r="1902">
          <cell r="A1902">
            <v>1895</v>
          </cell>
          <cell r="B1902" t="str">
            <v>ZA1000707ZH-N0566</v>
          </cell>
          <cell r="C1902" t="str">
            <v>B763-01-01</v>
          </cell>
          <cell r="D1902">
            <v>0.85</v>
          </cell>
          <cell r="E1902" t="str">
            <v>Louver</v>
          </cell>
          <cell r="I1902" t="str">
            <v>15 days at monthly satement</v>
          </cell>
          <cell r="J1902" t="str">
            <v>Ex-Factory</v>
          </cell>
          <cell r="K1902" t="str">
            <v>Refer to Quotation Record by Ella Chan</v>
          </cell>
        </row>
        <row r="1903">
          <cell r="A1903">
            <v>1896</v>
          </cell>
          <cell r="B1903" t="str">
            <v>ZA1000709ZH-N0566</v>
          </cell>
          <cell r="C1903" t="str">
            <v>B708-16A-01</v>
          </cell>
          <cell r="D1903">
            <v>2.69</v>
          </cell>
          <cell r="E1903" t="str">
            <v>Switch Box</v>
          </cell>
          <cell r="I1903" t="str">
            <v>15 days at monthly satement</v>
          </cell>
          <cell r="J1903" t="str">
            <v>Ex-Factory</v>
          </cell>
          <cell r="K1903" t="str">
            <v>Refer to Quotation Record by Ella Chan</v>
          </cell>
        </row>
        <row r="1904">
          <cell r="A1904">
            <v>1897</v>
          </cell>
          <cell r="B1904" t="str">
            <v>ZA1000711AH-B0394</v>
          </cell>
          <cell r="C1904" t="str">
            <v>S763A18-Y26A</v>
          </cell>
          <cell r="D1904">
            <v>0.88</v>
          </cell>
          <cell r="E1904" t="str">
            <v>Front Panel Ass</v>
          </cell>
          <cell r="I1904" t="str">
            <v>15 days at monthly satement</v>
          </cell>
          <cell r="J1904" t="str">
            <v>Ex-Factory</v>
          </cell>
          <cell r="K1904" t="str">
            <v>Refer to Quotation Record by Ella Chan</v>
          </cell>
        </row>
        <row r="1905">
          <cell r="A1905">
            <v>1898</v>
          </cell>
          <cell r="B1905" t="str">
            <v>ZA1000711AH-G0266</v>
          </cell>
          <cell r="C1905" t="str">
            <v>S76318-Y26A</v>
          </cell>
          <cell r="D1905">
            <v>0.88</v>
          </cell>
          <cell r="E1905" t="str">
            <v>Front Panel Ass</v>
          </cell>
          <cell r="I1905" t="str">
            <v>15 days at monthly satement</v>
          </cell>
          <cell r="J1905" t="str">
            <v>Ex-Factory</v>
          </cell>
          <cell r="K1905" t="str">
            <v>Refer to Quotation Record by Ella Chan</v>
          </cell>
        </row>
        <row r="1906">
          <cell r="A1906">
            <v>1899</v>
          </cell>
          <cell r="B1906" t="str">
            <v>ZA1008770BH</v>
          </cell>
          <cell r="C1906" t="str">
            <v>PF-864B</v>
          </cell>
          <cell r="D1906">
            <v>0.45</v>
          </cell>
          <cell r="E1906" t="str">
            <v>Instruction</v>
          </cell>
          <cell r="I1906" t="str">
            <v>15 days at monthly satement</v>
          </cell>
          <cell r="J1906" t="str">
            <v>Ex-Factory</v>
          </cell>
          <cell r="K1906" t="str">
            <v>Refer to Quotation Record by Ella Chan</v>
          </cell>
        </row>
        <row r="1907">
          <cell r="A1907">
            <v>1900</v>
          </cell>
          <cell r="B1907" t="str">
            <v>ZB10X0020ZH</v>
          </cell>
          <cell r="C1907" t="str">
            <v>PE-2545</v>
          </cell>
          <cell r="D1907">
            <v>0.31</v>
          </cell>
          <cell r="E1907" t="str">
            <v>NAME PLATE</v>
          </cell>
          <cell r="I1907" t="str">
            <v>15 days at monthly satement</v>
          </cell>
          <cell r="J1907" t="str">
            <v>Ex-Factory</v>
          </cell>
          <cell r="K1907" t="str">
            <v>15-06/60/061227</v>
          </cell>
        </row>
        <row r="1908">
          <cell r="A1908">
            <v>1901</v>
          </cell>
          <cell r="B1908" t="str">
            <v>ZB10X0022ZH N0566</v>
          </cell>
          <cell r="C1908" t="str">
            <v>PE-2546</v>
          </cell>
          <cell r="D1908">
            <v>0.2</v>
          </cell>
          <cell r="E1908" t="str">
            <v>NOTICE LABEL</v>
          </cell>
          <cell r="I1908" t="str">
            <v>15 days at monthly satement</v>
          </cell>
          <cell r="J1908" t="str">
            <v>Ex-Factory</v>
          </cell>
          <cell r="K1908" t="str">
            <v>15-06/60/061227</v>
          </cell>
        </row>
        <row r="1909">
          <cell r="A1909">
            <v>1902</v>
          </cell>
          <cell r="B1909" t="str">
            <v>ZB10X0103ZH</v>
          </cell>
          <cell r="C1909" t="str">
            <v>S80748-Y26A</v>
          </cell>
          <cell r="D1909">
            <v>0.56000000000000005</v>
          </cell>
          <cell r="E1909" t="str">
            <v>FRONT PANEL</v>
          </cell>
          <cell r="I1909" t="str">
            <v>15 days at monthly satement</v>
          </cell>
          <cell r="J1909" t="str">
            <v>Ex-Factory</v>
          </cell>
          <cell r="K1909" t="str">
            <v>15-06/60/061227</v>
          </cell>
        </row>
        <row r="1910">
          <cell r="A1910">
            <v>1903</v>
          </cell>
          <cell r="B1910" t="str">
            <v>ZB10X0114ZH SB177</v>
          </cell>
          <cell r="C1910" t="str">
            <v>PE-2555</v>
          </cell>
          <cell r="D1910">
            <v>1.53</v>
          </cell>
          <cell r="E1910" t="str">
            <v>FRONT SHEET</v>
          </cell>
          <cell r="I1910" t="str">
            <v>15 days at monthly satement</v>
          </cell>
          <cell r="J1910" t="str">
            <v>Ex-Factory</v>
          </cell>
          <cell r="K1910" t="str">
            <v>15-06/60/061227</v>
          </cell>
        </row>
        <row r="1911">
          <cell r="A1911">
            <v>1904</v>
          </cell>
          <cell r="B1911" t="str">
            <v>ZB10X0114ZH SM101</v>
          </cell>
          <cell r="C1911" t="str">
            <v>PE-2250</v>
          </cell>
          <cell r="D1911">
            <v>1.53</v>
          </cell>
          <cell r="E1911" t="str">
            <v>FRONT SHEET</v>
          </cell>
          <cell r="I1911" t="str">
            <v>15 days at monthly satement</v>
          </cell>
          <cell r="J1911" t="str">
            <v>Ex-Factory</v>
          </cell>
          <cell r="K1911" t="str">
            <v>15-06/60/061227</v>
          </cell>
        </row>
        <row r="1912">
          <cell r="A1912">
            <v>1905</v>
          </cell>
          <cell r="B1912" t="str">
            <v>ZB10X0155ZH</v>
          </cell>
          <cell r="C1912" t="str">
            <v>CL-392</v>
          </cell>
          <cell r="D1912">
            <v>5.67</v>
          </cell>
          <cell r="E1912" t="str">
            <v>SUB MOTOR</v>
          </cell>
          <cell r="I1912" t="str">
            <v>15 days at monthly satement</v>
          </cell>
          <cell r="J1912" t="str">
            <v>Ex-Factory</v>
          </cell>
          <cell r="K1912" t="str">
            <v>15-06/60/061227</v>
          </cell>
        </row>
        <row r="1913">
          <cell r="A1913">
            <v>1906</v>
          </cell>
          <cell r="B1913" t="str">
            <v>ZB10X0214ZH</v>
          </cell>
          <cell r="C1913" t="str">
            <v>S80748-Y28</v>
          </cell>
          <cell r="D1913">
            <v>1.46</v>
          </cell>
          <cell r="E1913" t="str">
            <v>HEX FUSE ASS</v>
          </cell>
          <cell r="I1913" t="str">
            <v>15 days at monthly satement</v>
          </cell>
          <cell r="J1913" t="str">
            <v>Ex-Factory</v>
          </cell>
          <cell r="K1913" t="str">
            <v>15-06/60/061227</v>
          </cell>
        </row>
        <row r="1914">
          <cell r="A1914">
            <v>1907</v>
          </cell>
          <cell r="B1914" t="str">
            <v>ZB10X0406ZH N0566</v>
          </cell>
          <cell r="C1914" t="str">
            <v>PE-2544</v>
          </cell>
          <cell r="D1914">
            <v>1.45</v>
          </cell>
          <cell r="E1914" t="str">
            <v>SWITCH PANEL</v>
          </cell>
          <cell r="I1914" t="str">
            <v>15 days at monthly satement</v>
          </cell>
          <cell r="J1914" t="str">
            <v>Ex-Factory</v>
          </cell>
          <cell r="K1914" t="str">
            <v>15-06/60/061227</v>
          </cell>
        </row>
        <row r="1915">
          <cell r="A1915">
            <v>1908</v>
          </cell>
          <cell r="B1915" t="str">
            <v>ZB10X0505ZH N0566</v>
          </cell>
          <cell r="C1915" t="str">
            <v>B807-11A-01</v>
          </cell>
          <cell r="D1915">
            <v>0.04</v>
          </cell>
          <cell r="E1915" t="str">
            <v>DRAIN CAP</v>
          </cell>
          <cell r="I1915" t="str">
            <v>15 days at monthly satement</v>
          </cell>
          <cell r="J1915" t="str">
            <v>Ex-Factory</v>
          </cell>
          <cell r="K1915" t="str">
            <v>15-06/60/061227</v>
          </cell>
        </row>
        <row r="1916">
          <cell r="A1916">
            <v>1909</v>
          </cell>
          <cell r="B1916" t="str">
            <v>ZB10X0801ZH</v>
          </cell>
          <cell r="C1916" t="str">
            <v>PA-047</v>
          </cell>
          <cell r="D1916">
            <v>1.79</v>
          </cell>
          <cell r="E1916" t="str">
            <v>PACKING CASE</v>
          </cell>
          <cell r="I1916" t="str">
            <v>15 days at monthly satement</v>
          </cell>
          <cell r="J1916" t="str">
            <v>Ex-Factory</v>
          </cell>
          <cell r="K1916" t="str">
            <v>15-06/60/061227</v>
          </cell>
        </row>
        <row r="1917">
          <cell r="A1917">
            <v>1910</v>
          </cell>
          <cell r="B1917" t="str">
            <v>ZB10X0901ZH</v>
          </cell>
          <cell r="C1917" t="str">
            <v>S807-48-28B</v>
          </cell>
          <cell r="D1917">
            <v>0.19</v>
          </cell>
          <cell r="E1917" t="str">
            <v>TM LEAD ASS</v>
          </cell>
          <cell r="I1917" t="str">
            <v>15 days at monthly satement</v>
          </cell>
          <cell r="J1917" t="str">
            <v>Ex-Factory</v>
          </cell>
          <cell r="K1917" t="str">
            <v>15-06/60/061227</v>
          </cell>
        </row>
        <row r="1918">
          <cell r="A1918">
            <v>1911</v>
          </cell>
          <cell r="B1918" t="str">
            <v>ZB10X0903ZH</v>
          </cell>
          <cell r="C1918" t="str">
            <v>S80748-Y28I</v>
          </cell>
          <cell r="D1918">
            <v>0.3</v>
          </cell>
          <cell r="E1918" t="str">
            <v>STM LEAD ASS A</v>
          </cell>
          <cell r="I1918" t="str">
            <v>15 days at monthly satement</v>
          </cell>
          <cell r="J1918" t="str">
            <v>Ex-Factory</v>
          </cell>
          <cell r="K1918" t="str">
            <v>15-06/60/061227</v>
          </cell>
        </row>
        <row r="1919">
          <cell r="A1919">
            <v>1912</v>
          </cell>
          <cell r="B1919" t="str">
            <v>ZB10X0906ZH</v>
          </cell>
          <cell r="C1919" t="str">
            <v>S80748-Y28K</v>
          </cell>
          <cell r="D1919">
            <v>0.85</v>
          </cell>
          <cell r="E1919" t="str">
            <v>HEX JODEN LEAD ASS</v>
          </cell>
          <cell r="I1919" t="str">
            <v>15 days at monthly satement</v>
          </cell>
          <cell r="J1919" t="str">
            <v>Ex-Factory</v>
          </cell>
          <cell r="K1919" t="str">
            <v>15-06/60/061227</v>
          </cell>
        </row>
        <row r="1920">
          <cell r="A1920">
            <v>1913</v>
          </cell>
          <cell r="B1920" t="str">
            <v>ZB10X1201ZH</v>
          </cell>
          <cell r="C1920" t="str">
            <v>MJ-116</v>
          </cell>
          <cell r="D1920">
            <v>4.79</v>
          </cell>
          <cell r="E1920" t="str">
            <v>Power Cord</v>
          </cell>
          <cell r="I1920" t="str">
            <v>15 days at monthly satement</v>
          </cell>
          <cell r="J1920" t="str">
            <v>Ex-Factory</v>
          </cell>
          <cell r="K1920" t="str">
            <v>15-06/60/061227</v>
          </cell>
        </row>
        <row r="1921">
          <cell r="A1921">
            <v>1914</v>
          </cell>
          <cell r="B1921" t="str">
            <v>ZB10X1540ZH</v>
          </cell>
          <cell r="C1921" t="str">
            <v>S80748-Y68</v>
          </cell>
          <cell r="D1921">
            <v>3.2</v>
          </cell>
          <cell r="E1921" t="str">
            <v>HV UNIT ASS</v>
          </cell>
          <cell r="I1921" t="str">
            <v>15 days at monthly satement</v>
          </cell>
          <cell r="J1921" t="str">
            <v>Ex-Factory</v>
          </cell>
          <cell r="K1921" t="str">
            <v>15-06/60/061227</v>
          </cell>
        </row>
        <row r="1922">
          <cell r="A1922">
            <v>1915</v>
          </cell>
          <cell r="B1922" t="str">
            <v>ZB10X3000ZH</v>
          </cell>
          <cell r="C1922" t="str">
            <v>CL-390</v>
          </cell>
          <cell r="D1922">
            <v>3.28</v>
          </cell>
          <cell r="E1922" t="str">
            <v>TIMING MOTOR</v>
          </cell>
          <cell r="I1922" t="str">
            <v>15 days at monthly satement</v>
          </cell>
          <cell r="J1922" t="str">
            <v>Ex-Factory</v>
          </cell>
          <cell r="K1922" t="str">
            <v>15-06/60/061227</v>
          </cell>
        </row>
        <row r="1923">
          <cell r="A1923">
            <v>1916</v>
          </cell>
          <cell r="B1923" t="str">
            <v>ZB10X4000ZH</v>
          </cell>
          <cell r="C1923" t="str">
            <v>S80748-Y01</v>
          </cell>
          <cell r="D1923">
            <v>8.3000000000000007</v>
          </cell>
          <cell r="E1923" t="str">
            <v>HEATER ASS</v>
          </cell>
          <cell r="I1923" t="str">
            <v>15 days at monthly satement</v>
          </cell>
          <cell r="J1923" t="str">
            <v>Ex-Factory</v>
          </cell>
          <cell r="K1923" t="str">
            <v>15-06/60/061227</v>
          </cell>
        </row>
        <row r="1924">
          <cell r="A1924">
            <v>1917</v>
          </cell>
          <cell r="B1924" t="str">
            <v>ZB10X4017ZH</v>
          </cell>
          <cell r="C1924" t="str">
            <v>S80748-Y28A</v>
          </cell>
          <cell r="D1924">
            <v>1.47</v>
          </cell>
          <cell r="E1924" t="str">
            <v>HEATER FUSE ASS</v>
          </cell>
          <cell r="I1924" t="str">
            <v>15 days at monthly satement</v>
          </cell>
          <cell r="J1924" t="str">
            <v>Ex-Factory</v>
          </cell>
          <cell r="K1924" t="str">
            <v>15-06/60/061227</v>
          </cell>
        </row>
        <row r="1925">
          <cell r="A1925">
            <v>1918</v>
          </cell>
          <cell r="B1925" t="str">
            <v>ZB10X4820ZH</v>
          </cell>
          <cell r="C1925" t="str">
            <v>CN-448</v>
          </cell>
          <cell r="D1925">
            <v>14.8</v>
          </cell>
          <cell r="E1925" t="str">
            <v>CIRCUIT ASSY</v>
          </cell>
          <cell r="I1925" t="str">
            <v>15 days at monthly satement</v>
          </cell>
          <cell r="J1925" t="str">
            <v>Ex-Factory</v>
          </cell>
          <cell r="K1925" t="str">
            <v>15-06/60/070009</v>
          </cell>
        </row>
        <row r="1926">
          <cell r="A1926">
            <v>1919</v>
          </cell>
          <cell r="B1926" t="str">
            <v>ZB10X8800ZH</v>
          </cell>
          <cell r="C1926" t="str">
            <v>PFB-257</v>
          </cell>
          <cell r="D1926">
            <v>0.23</v>
          </cell>
          <cell r="E1926" t="str">
            <v>QUICK GUIDE</v>
          </cell>
          <cell r="I1926" t="str">
            <v>15 days at monthly satement</v>
          </cell>
          <cell r="J1926" t="str">
            <v>Ex-Factory</v>
          </cell>
          <cell r="K1926" t="str">
            <v>15-06/60/070004</v>
          </cell>
        </row>
        <row r="1927">
          <cell r="A1927">
            <v>1920</v>
          </cell>
          <cell r="B1927" t="str">
            <v>ZB10X8993ZH</v>
          </cell>
          <cell r="C1927" t="str">
            <v>PFE-233-01</v>
          </cell>
          <cell r="D1927">
            <v>0.26</v>
          </cell>
          <cell r="E1927" t="str">
            <v>GUARANTEE ENVEL. SET</v>
          </cell>
          <cell r="I1927" t="str">
            <v>15 days at monthly satement</v>
          </cell>
          <cell r="J1927" t="str">
            <v>Ex-Factory</v>
          </cell>
          <cell r="K1927" t="str">
            <v>15-06/60/061227</v>
          </cell>
        </row>
        <row r="1928">
          <cell r="A1928">
            <v>1921</v>
          </cell>
          <cell r="C1928" t="str">
            <v>PAA-S715-01</v>
          </cell>
          <cell r="D1928">
            <v>0.35</v>
          </cell>
          <cell r="E1928" t="str">
            <v>Pad Filler</v>
          </cell>
          <cell r="I1928" t="str">
            <v>15 days at monthly satement</v>
          </cell>
          <cell r="J1928" t="str">
            <v>Ex-Factory</v>
          </cell>
          <cell r="K1928" t="str">
            <v>Refer to Quotation Record by Ella Chan</v>
          </cell>
        </row>
        <row r="1929">
          <cell r="A1929">
            <v>1922</v>
          </cell>
          <cell r="C1929" t="str">
            <v>PAA-S715-02</v>
          </cell>
          <cell r="D1929">
            <v>0.34499999999999997</v>
          </cell>
          <cell r="E1929" t="str">
            <v>Pad Filler</v>
          </cell>
          <cell r="I1929" t="str">
            <v>15 days at monthly satement</v>
          </cell>
          <cell r="J1929" t="str">
            <v>Ex-Factory</v>
          </cell>
          <cell r="K1929" t="str">
            <v>Refer to Quotation Record by Ella Chan</v>
          </cell>
        </row>
        <row r="1930">
          <cell r="A1930">
            <v>1923</v>
          </cell>
          <cell r="C1930" t="str">
            <v>PA-S715-01</v>
          </cell>
          <cell r="D1930">
            <v>0.52300000000000002</v>
          </cell>
          <cell r="E1930" t="str">
            <v>Master Carton</v>
          </cell>
          <cell r="I1930" t="str">
            <v>15 days at monthly satement</v>
          </cell>
          <cell r="J1930" t="str">
            <v>Ex-Factory</v>
          </cell>
          <cell r="K1930" t="str">
            <v>Refer to Quotation Record by Ella Chan</v>
          </cell>
        </row>
        <row r="1931">
          <cell r="A1931">
            <v>1924</v>
          </cell>
          <cell r="C1931" t="str">
            <v>S74618-Y15</v>
          </cell>
          <cell r="D1931">
            <v>2.41</v>
          </cell>
          <cell r="E1931" t="str">
            <v>Trar Koso Set (05KLZ)</v>
          </cell>
          <cell r="F1931">
            <v>500</v>
          </cell>
          <cell r="I1931" t="str">
            <v>15 days at monthly satement</v>
          </cell>
          <cell r="J1931" t="str">
            <v>Ex-Factory</v>
          </cell>
          <cell r="K1931" t="str">
            <v>Refer to Quotation Record by Ella Chan</v>
          </cell>
        </row>
        <row r="1932">
          <cell r="A1932">
            <v>1925</v>
          </cell>
          <cell r="B1932" t="str">
            <v>KLB070100AH N0638</v>
          </cell>
          <cell r="C1932" t="str">
            <v>S820-18-26</v>
          </cell>
          <cell r="D1932">
            <v>3.2</v>
          </cell>
          <cell r="E1932" t="str">
            <v>CASING ASS</v>
          </cell>
          <cell r="H1932">
            <v>39227</v>
          </cell>
          <cell r="I1932" t="str">
            <v>15 days at monthly satement</v>
          </cell>
          <cell r="J1932" t="str">
            <v>Ex-Factory</v>
          </cell>
          <cell r="K1932" t="str">
            <v>15-06/60/070015</v>
          </cell>
        </row>
        <row r="1933">
          <cell r="A1933">
            <v>1926</v>
          </cell>
          <cell r="B1933" t="str">
            <v>KLB070101AH N0638</v>
          </cell>
          <cell r="C1933" t="str">
            <v>B820-01-01</v>
          </cell>
          <cell r="D1933">
            <v>3.2</v>
          </cell>
          <cell r="E1933" t="str">
            <v xml:space="preserve">CASING </v>
          </cell>
          <cell r="H1933">
            <v>39227</v>
          </cell>
          <cell r="I1933" t="str">
            <v>15 days at monthly satement</v>
          </cell>
          <cell r="J1933" t="str">
            <v>Ex-Factory</v>
          </cell>
          <cell r="K1933" t="str">
            <v>15-06/60/070015</v>
          </cell>
        </row>
        <row r="1934">
          <cell r="A1934">
            <v>1927</v>
          </cell>
          <cell r="B1934" t="str">
            <v>KLB070102AH N0566</v>
          </cell>
          <cell r="C1934" t="str">
            <v>B820-02-01V1</v>
          </cell>
          <cell r="D1934">
            <v>3.8</v>
          </cell>
          <cell r="E1934" t="str">
            <v xml:space="preserve">FRONT PANEL </v>
          </cell>
          <cell r="H1934">
            <v>39227</v>
          </cell>
          <cell r="I1934" t="str">
            <v>15 days at monthly satement</v>
          </cell>
          <cell r="J1934" t="str">
            <v>Ex-Factory</v>
          </cell>
          <cell r="K1934" t="str">
            <v>15-06/60/070015</v>
          </cell>
        </row>
        <row r="1935">
          <cell r="A1935">
            <v>1928</v>
          </cell>
          <cell r="B1935" t="str">
            <v>KLB070106AH N0566</v>
          </cell>
          <cell r="C1935" t="str">
            <v>B820-06-01</v>
          </cell>
          <cell r="D1935">
            <v>1.2</v>
          </cell>
          <cell r="E1935" t="str">
            <v>CASING COVER</v>
          </cell>
          <cell r="H1935">
            <v>39227</v>
          </cell>
          <cell r="I1935" t="str">
            <v>15 days at monthly satement</v>
          </cell>
          <cell r="J1935" t="str">
            <v>Ex-Factory</v>
          </cell>
          <cell r="K1935" t="str">
            <v>15-06/60/070015</v>
          </cell>
        </row>
        <row r="1936">
          <cell r="A1936">
            <v>1929</v>
          </cell>
          <cell r="B1936" t="str">
            <v xml:space="preserve">KLB070130AH N0566 </v>
          </cell>
          <cell r="C1936" t="str">
            <v>B820-11-01</v>
          </cell>
          <cell r="D1936">
            <v>1.6</v>
          </cell>
          <cell r="E1936" t="str">
            <v xml:space="preserve">SWITCH BOX </v>
          </cell>
          <cell r="H1936">
            <v>39227</v>
          </cell>
          <cell r="I1936" t="str">
            <v>15 days at monthly satement</v>
          </cell>
          <cell r="J1936" t="str">
            <v>Ex-Factory</v>
          </cell>
          <cell r="K1936" t="str">
            <v>15-06/60/070015</v>
          </cell>
        </row>
        <row r="1937">
          <cell r="A1937">
            <v>1930</v>
          </cell>
          <cell r="B1937" t="str">
            <v>KLB070412ZH</v>
          </cell>
          <cell r="C1937" t="str">
            <v>S820-18-28C</v>
          </cell>
          <cell r="D1937">
            <v>0.15</v>
          </cell>
          <cell r="E1937" t="str">
            <v xml:space="preserve">REED SW LEAD ASS </v>
          </cell>
          <cell r="H1937">
            <v>39227</v>
          </cell>
          <cell r="I1937" t="str">
            <v>15 days at monthly satement</v>
          </cell>
          <cell r="J1937" t="str">
            <v>Ex-Factory</v>
          </cell>
          <cell r="K1937" t="str">
            <v>15-06/60/070015</v>
          </cell>
        </row>
        <row r="1938">
          <cell r="A1938">
            <v>1931</v>
          </cell>
          <cell r="B1938" t="str">
            <v>KLB070503AH</v>
          </cell>
          <cell r="C1938" t="str">
            <v>S820-18-08B</v>
          </cell>
          <cell r="D1938">
            <v>6.3</v>
          </cell>
          <cell r="E1938" t="str">
            <v xml:space="preserve">KASHITSU FILTER </v>
          </cell>
          <cell r="H1938">
            <v>39227</v>
          </cell>
          <cell r="I1938" t="str">
            <v>15 days at monthly satement</v>
          </cell>
          <cell r="J1938" t="str">
            <v>Ex-Factory</v>
          </cell>
          <cell r="K1938" t="str">
            <v>15-06/60/070015</v>
          </cell>
        </row>
        <row r="1939">
          <cell r="A1939">
            <v>1932</v>
          </cell>
          <cell r="B1939" t="str">
            <v>KLB073800AH N0999</v>
          </cell>
          <cell r="C1939" t="str">
            <v>S820-18-01</v>
          </cell>
          <cell r="D1939">
            <v>4</v>
          </cell>
          <cell r="E1939" t="str">
            <v xml:space="preserve">HEATER SET </v>
          </cell>
          <cell r="H1939">
            <v>39227</v>
          </cell>
          <cell r="I1939" t="str">
            <v>15 days at monthly satement</v>
          </cell>
          <cell r="J1939" t="str">
            <v>Ex-Factory</v>
          </cell>
          <cell r="K1939" t="str">
            <v>15-06/60/070015</v>
          </cell>
        </row>
        <row r="1940">
          <cell r="A1940">
            <v>1933</v>
          </cell>
          <cell r="B1940" t="str">
            <v>KLB073802ZH</v>
          </cell>
          <cell r="C1940" t="str">
            <v>S820-18-33</v>
          </cell>
          <cell r="D1940">
            <v>1.3</v>
          </cell>
          <cell r="E1940" t="str">
            <v>HEATER COVER ASS</v>
          </cell>
          <cell r="H1940">
            <v>39227</v>
          </cell>
          <cell r="I1940" t="str">
            <v>15 days at monthly satement</v>
          </cell>
          <cell r="J1940" t="str">
            <v>Ex-Factory</v>
          </cell>
          <cell r="K1940" t="str">
            <v>15-06/60/070015</v>
          </cell>
        </row>
        <row r="1941">
          <cell r="A1941">
            <v>1934</v>
          </cell>
          <cell r="B1941" t="str">
            <v>KLB073902ZH</v>
          </cell>
          <cell r="C1941" t="str">
            <v>B820-24-01</v>
          </cell>
          <cell r="D1941">
            <v>0.05</v>
          </cell>
          <cell r="E1941" t="str">
            <v>HEATER FRAME B</v>
          </cell>
          <cell r="H1941">
            <v>39227</v>
          </cell>
          <cell r="I1941" t="str">
            <v>15 days at monthly satement</v>
          </cell>
          <cell r="J1941" t="str">
            <v>Ex-Factory</v>
          </cell>
          <cell r="K1941" t="str">
            <v>15-06/60/070015</v>
          </cell>
        </row>
        <row r="1942">
          <cell r="A1942">
            <v>1935</v>
          </cell>
          <cell r="B1942" t="str">
            <v>KLB073903ZH</v>
          </cell>
          <cell r="C1942" t="str">
            <v>B820-25-01</v>
          </cell>
          <cell r="D1942">
            <v>0.05</v>
          </cell>
          <cell r="E1942" t="str">
            <v>HEATER FRAME C</v>
          </cell>
          <cell r="H1942">
            <v>39227</v>
          </cell>
          <cell r="I1942" t="str">
            <v>15 days at monthly satement</v>
          </cell>
          <cell r="J1942" t="str">
            <v>Ex-Factory</v>
          </cell>
          <cell r="K1942" t="str">
            <v>15-06/60/070015</v>
          </cell>
        </row>
        <row r="1943">
          <cell r="A1943">
            <v>1936</v>
          </cell>
          <cell r="B1943" t="str">
            <v>KLB073905ZH</v>
          </cell>
          <cell r="C1943" t="str">
            <v>B820-27-01</v>
          </cell>
          <cell r="D1943">
            <v>0.05</v>
          </cell>
          <cell r="E1943" t="str">
            <v>HEATER FRAME E</v>
          </cell>
          <cell r="H1943">
            <v>39227</v>
          </cell>
          <cell r="I1943" t="str">
            <v>15 days at monthly satement</v>
          </cell>
          <cell r="J1943" t="str">
            <v>Ex-Factory</v>
          </cell>
          <cell r="K1943" t="str">
            <v>15-06/60/070015</v>
          </cell>
        </row>
        <row r="1944">
          <cell r="A1944">
            <v>1937</v>
          </cell>
          <cell r="B1944" t="str">
            <v>KLB073951ZH</v>
          </cell>
          <cell r="C1944" t="str">
            <v>B820-21-01</v>
          </cell>
          <cell r="D1944">
            <v>0.1</v>
          </cell>
          <cell r="E1944" t="str">
            <v>HEATER COVER</v>
          </cell>
          <cell r="H1944">
            <v>39227</v>
          </cell>
          <cell r="I1944" t="str">
            <v>15 days at monthly satement</v>
          </cell>
          <cell r="J1944" t="str">
            <v>Ex-Factory</v>
          </cell>
          <cell r="K1944" t="str">
            <v>15-06/60/070015</v>
          </cell>
        </row>
        <row r="1945">
          <cell r="A1945">
            <v>1938</v>
          </cell>
          <cell r="B1945" t="str">
            <v>KXB050127AH N0571</v>
          </cell>
          <cell r="C1945" t="str">
            <v>B818-12-01</v>
          </cell>
          <cell r="D1945">
            <v>0.25</v>
          </cell>
          <cell r="E1945" t="str">
            <v xml:space="preserve">CAP </v>
          </cell>
          <cell r="H1945">
            <v>39227</v>
          </cell>
          <cell r="I1945" t="str">
            <v>15 days at monthly satement</v>
          </cell>
          <cell r="J1945" t="str">
            <v>Ex-Factory</v>
          </cell>
          <cell r="K1945" t="str">
            <v>15-06/60/070015</v>
          </cell>
        </row>
        <row r="1946">
          <cell r="A1946">
            <v>1939</v>
          </cell>
          <cell r="B1946" t="str">
            <v>KXB050502ZH N0999</v>
          </cell>
          <cell r="C1946" t="str">
            <v>B818-23-01</v>
          </cell>
          <cell r="D1946">
            <v>0.5</v>
          </cell>
          <cell r="E1946" t="str">
            <v xml:space="preserve">FILTER FRAME CAP </v>
          </cell>
          <cell r="H1946">
            <v>39227</v>
          </cell>
          <cell r="I1946" t="str">
            <v>15 days at monthly satement</v>
          </cell>
          <cell r="J1946" t="str">
            <v>Ex-Factory</v>
          </cell>
          <cell r="K1946" t="str">
            <v>15-06/60/070015</v>
          </cell>
        </row>
        <row r="1947">
          <cell r="A1947">
            <v>1940</v>
          </cell>
          <cell r="B1947" t="str">
            <v>KXB053150ZH</v>
          </cell>
          <cell r="C1947" t="str">
            <v>CA-175</v>
          </cell>
          <cell r="D1947">
            <v>8.5</v>
          </cell>
          <cell r="E1947" t="str">
            <v xml:space="preserve">NANOE UNIT </v>
          </cell>
          <cell r="H1947">
            <v>39227</v>
          </cell>
          <cell r="I1947" t="str">
            <v>15 days at monthly satement</v>
          </cell>
          <cell r="J1947" t="str">
            <v>Ex-Factory</v>
          </cell>
          <cell r="K1947" t="str">
            <v>15-06/60/070015, free supplied by PESHK</v>
          </cell>
        </row>
        <row r="1948">
          <cell r="A1948">
            <v>1941</v>
          </cell>
          <cell r="B1948" t="str">
            <v>KXB053901ZH</v>
          </cell>
          <cell r="C1948" t="str">
            <v>B818-31-01</v>
          </cell>
          <cell r="D1948">
            <v>0.05</v>
          </cell>
          <cell r="E1948" t="str">
            <v>HEATER FRAME A</v>
          </cell>
          <cell r="H1948">
            <v>39227</v>
          </cell>
          <cell r="I1948" t="str">
            <v>15 days at monthly satement</v>
          </cell>
          <cell r="J1948" t="str">
            <v>Ex-Factory</v>
          </cell>
          <cell r="K1948" t="str">
            <v>15-06/60/070015</v>
          </cell>
        </row>
        <row r="1949">
          <cell r="A1949">
            <v>1942</v>
          </cell>
          <cell r="B1949" t="str">
            <v>KXB053904ZH</v>
          </cell>
          <cell r="C1949" t="str">
            <v>B818-34-01</v>
          </cell>
          <cell r="D1949">
            <v>0.05</v>
          </cell>
          <cell r="E1949" t="str">
            <v xml:space="preserve">HEATER FRAME D </v>
          </cell>
          <cell r="H1949">
            <v>39227</v>
          </cell>
          <cell r="I1949" t="str">
            <v>15 days at monthly satement</v>
          </cell>
          <cell r="J1949" t="str">
            <v>Ex-Factory</v>
          </cell>
          <cell r="K1949" t="str">
            <v>15-06/60/070015</v>
          </cell>
        </row>
        <row r="1950">
          <cell r="A1950">
            <v>1943</v>
          </cell>
          <cell r="B1950" t="str">
            <v>KXB053907ZH</v>
          </cell>
          <cell r="C1950" t="str">
            <v>B818-37-01</v>
          </cell>
          <cell r="D1950">
            <v>0.05</v>
          </cell>
          <cell r="E1950" t="str">
            <v xml:space="preserve">TOP PLATE </v>
          </cell>
          <cell r="H1950">
            <v>39227</v>
          </cell>
          <cell r="I1950" t="str">
            <v>15 days at monthly satement</v>
          </cell>
          <cell r="J1950" t="str">
            <v>Ex-Factory</v>
          </cell>
          <cell r="K1950" t="str">
            <v>15-06/60/070015</v>
          </cell>
        </row>
        <row r="1951">
          <cell r="A1951">
            <v>1944</v>
          </cell>
          <cell r="B1951" t="str">
            <v>KXC050413ZH</v>
          </cell>
          <cell r="C1951" t="str">
            <v>CS-013</v>
          </cell>
          <cell r="D1951">
            <v>2.5</v>
          </cell>
          <cell r="E1951" t="str">
            <v>REED SWITCH</v>
          </cell>
          <cell r="H1951">
            <v>39227</v>
          </cell>
          <cell r="I1951" t="str">
            <v>15 days at monthly satement</v>
          </cell>
          <cell r="J1951" t="str">
            <v>Ex-Factory</v>
          </cell>
          <cell r="K1951" t="str">
            <v>15-06/60/070015</v>
          </cell>
        </row>
        <row r="1952">
          <cell r="A1952">
            <v>1945</v>
          </cell>
          <cell r="B1952" t="str">
            <v>KXC070141ZH NATUR</v>
          </cell>
          <cell r="C1952" t="str">
            <v>B820-12-03</v>
          </cell>
          <cell r="D1952">
            <v>0.25</v>
          </cell>
          <cell r="E1952" t="str">
            <v>FUKIDASHI NOZZLE</v>
          </cell>
          <cell r="H1952">
            <v>39227</v>
          </cell>
          <cell r="I1952" t="str">
            <v>15 days at monthly satement</v>
          </cell>
          <cell r="J1952" t="str">
            <v>Ex-Factory</v>
          </cell>
          <cell r="K1952" t="str">
            <v>15-06/60/070015</v>
          </cell>
        </row>
        <row r="1953">
          <cell r="A1953">
            <v>1946</v>
          </cell>
          <cell r="B1953" t="str">
            <v>KXC070145ZH M0150</v>
          </cell>
          <cell r="C1953" t="str">
            <v>S84518-Y27</v>
          </cell>
          <cell r="D1953">
            <v>0.2</v>
          </cell>
          <cell r="E1953" t="str">
            <v xml:space="preserve">TOP COVER ASS </v>
          </cell>
          <cell r="H1953">
            <v>39227</v>
          </cell>
          <cell r="I1953" t="str">
            <v>15 days at monthly satement</v>
          </cell>
          <cell r="J1953" t="str">
            <v>Ex-Factory</v>
          </cell>
          <cell r="K1953" t="str">
            <v>15-06/60/070015</v>
          </cell>
        </row>
        <row r="1954">
          <cell r="A1954">
            <v>1947</v>
          </cell>
          <cell r="B1954" t="str">
            <v>KXC070307ZH N0566</v>
          </cell>
          <cell r="C1954" t="str">
            <v>S84518-Y18</v>
          </cell>
          <cell r="D1954">
            <v>2</v>
          </cell>
          <cell r="E1954" t="str">
            <v>SWITCH BOX ASS</v>
          </cell>
          <cell r="H1954">
            <v>39227</v>
          </cell>
          <cell r="I1954" t="str">
            <v>15 days at monthly satement</v>
          </cell>
          <cell r="J1954" t="str">
            <v>Ex-Factory</v>
          </cell>
          <cell r="K1954" t="str">
            <v>15-06/60/070015</v>
          </cell>
        </row>
        <row r="1955">
          <cell r="A1955">
            <v>1948</v>
          </cell>
          <cell r="B1955" t="str">
            <v>KXC070410ZH</v>
          </cell>
          <cell r="C1955" t="str">
            <v>S82018-Y09</v>
          </cell>
          <cell r="D1955">
            <v>1.2</v>
          </cell>
          <cell r="E1955" t="str">
            <v xml:space="preserve">REED SWITCH ASS </v>
          </cell>
          <cell r="H1955">
            <v>39227</v>
          </cell>
          <cell r="I1955" t="str">
            <v>15 days at monthly satement</v>
          </cell>
          <cell r="J1955" t="str">
            <v>Ex-Factory</v>
          </cell>
          <cell r="K1955" t="str">
            <v>15-06/60/070015</v>
          </cell>
        </row>
        <row r="1956">
          <cell r="A1956">
            <v>1949</v>
          </cell>
          <cell r="B1956" t="str">
            <v>KXC070727ZH</v>
          </cell>
          <cell r="C1956" t="str">
            <v>S84518-Y28</v>
          </cell>
          <cell r="D1956">
            <v>0.2</v>
          </cell>
          <cell r="E1956" t="str">
            <v xml:space="preserve">HV LEAD ASS </v>
          </cell>
          <cell r="H1956">
            <v>39227</v>
          </cell>
          <cell r="I1956" t="str">
            <v>15 days at monthly satement</v>
          </cell>
          <cell r="J1956" t="str">
            <v>Ex-Factory</v>
          </cell>
          <cell r="K1956" t="str">
            <v>15-06/60/070015</v>
          </cell>
        </row>
        <row r="1957">
          <cell r="A1957">
            <v>1950</v>
          </cell>
          <cell r="B1957" t="str">
            <v>KXC071154ZH N0566</v>
          </cell>
          <cell r="C1957" t="str">
            <v>S84518-Y26A</v>
          </cell>
          <cell r="D1957">
            <v>3.6</v>
          </cell>
          <cell r="E1957" t="str">
            <v>T. MOTOR CASE ASS</v>
          </cell>
          <cell r="H1957">
            <v>39227</v>
          </cell>
          <cell r="I1957" t="str">
            <v>15 days at monthly satement</v>
          </cell>
          <cell r="J1957" t="str">
            <v>Ex-Factory</v>
          </cell>
          <cell r="K1957" t="str">
            <v>15-06/60/070015</v>
          </cell>
        </row>
        <row r="1958">
          <cell r="A1958">
            <v>1951</v>
          </cell>
          <cell r="B1958" t="str">
            <v>PDB301530ZH</v>
          </cell>
          <cell r="C1958" t="str">
            <v>CA-174</v>
          </cell>
          <cell r="D1958">
            <v>2.5</v>
          </cell>
          <cell r="E1958" t="str">
            <v>HV UNIT</v>
          </cell>
          <cell r="H1958">
            <v>39227</v>
          </cell>
          <cell r="I1958" t="str">
            <v>15 days at monthly satement</v>
          </cell>
          <cell r="J1958" t="str">
            <v>Ex-Factory</v>
          </cell>
          <cell r="K1958" t="str">
            <v>15-06/60/070015</v>
          </cell>
        </row>
        <row r="1959">
          <cell r="A1959">
            <v>1952</v>
          </cell>
          <cell r="B1959" t="str">
            <v>00PPC0116ZH</v>
          </cell>
          <cell r="C1959" t="str">
            <v>PRA-043-B580</v>
          </cell>
          <cell r="D1959">
            <v>0.02</v>
          </cell>
          <cell r="E1959" t="str">
            <v>POLY COVER</v>
          </cell>
          <cell r="I1959" t="str">
            <v>15 days at monthly satement</v>
          </cell>
          <cell r="J1959" t="str">
            <v>Ex-Factory</v>
          </cell>
          <cell r="K1959" t="str">
            <v>15-06/60/061019</v>
          </cell>
        </row>
        <row r="1960">
          <cell r="A1960">
            <v>1953</v>
          </cell>
          <cell r="B1960" t="str">
            <v>00PPC2171AH</v>
          </cell>
          <cell r="C1960" t="str">
            <v>PR-236</v>
          </cell>
          <cell r="D1960">
            <v>0.15</v>
          </cell>
          <cell r="E1960" t="str">
            <v>POLY COVER</v>
          </cell>
          <cell r="I1960" t="str">
            <v>15 days at monthly satement</v>
          </cell>
          <cell r="J1960" t="str">
            <v>Ex-Factory</v>
          </cell>
          <cell r="K1960" t="str">
            <v>15-06/60/061019</v>
          </cell>
        </row>
        <row r="1961">
          <cell r="A1961">
            <v>1954</v>
          </cell>
          <cell r="B1961" t="str">
            <v>05KLU0411BH</v>
          </cell>
          <cell r="C1961" t="str">
            <v>CN-187</v>
          </cell>
          <cell r="D1961">
            <v>0.1</v>
          </cell>
          <cell r="E1961" t="str">
            <v>REED SWITCH KIBAN</v>
          </cell>
          <cell r="I1961" t="str">
            <v>15 days at monthly satement</v>
          </cell>
          <cell r="J1961" t="str">
            <v>Ex-Factory</v>
          </cell>
          <cell r="K1961" t="str">
            <v>15-06/60/061019</v>
          </cell>
        </row>
        <row r="1962">
          <cell r="A1962">
            <v>1955</v>
          </cell>
          <cell r="B1962" t="str">
            <v>05KLW0612AH N0571</v>
          </cell>
          <cell r="C1962" t="str">
            <v>B700-20-02</v>
          </cell>
          <cell r="D1962">
            <v>0.15</v>
          </cell>
          <cell r="E1962" t="str">
            <v xml:space="preserve">TANK HANDLE </v>
          </cell>
          <cell r="I1962" t="str">
            <v>15 days at monthly satement</v>
          </cell>
          <cell r="J1962" t="str">
            <v>Ex-Factory</v>
          </cell>
          <cell r="K1962" t="str">
            <v>15-06/60/061019</v>
          </cell>
        </row>
        <row r="1963">
          <cell r="A1963">
            <v>1956</v>
          </cell>
          <cell r="B1963" t="str">
            <v>05KTF0221ZH</v>
          </cell>
          <cell r="C1963" t="str">
            <v>B701-26-01</v>
          </cell>
          <cell r="D1963">
            <v>0.05</v>
          </cell>
          <cell r="E1963" t="str">
            <v xml:space="preserve">VALVE SHAFT </v>
          </cell>
          <cell r="I1963" t="str">
            <v>15 days at monthly satement</v>
          </cell>
          <cell r="J1963" t="str">
            <v>Ex-Factory</v>
          </cell>
          <cell r="K1963" t="str">
            <v>15-06/60/061019</v>
          </cell>
        </row>
        <row r="1964">
          <cell r="A1964">
            <v>1957</v>
          </cell>
          <cell r="B1964" t="str">
            <v>7KLE38993ZH</v>
          </cell>
          <cell r="C1964" t="str">
            <v>PFE-222-01</v>
          </cell>
          <cell r="D1964">
            <v>0.2</v>
          </cell>
          <cell r="E1964" t="str">
            <v>GUARANTEE ENVEL. SET</v>
          </cell>
          <cell r="I1964" t="str">
            <v>15 days at monthly satement</v>
          </cell>
          <cell r="J1964" t="str">
            <v>Ex-Factory</v>
          </cell>
          <cell r="K1964" t="str">
            <v>15-06/60/061019</v>
          </cell>
        </row>
        <row r="1965">
          <cell r="A1965">
            <v>1958</v>
          </cell>
          <cell r="B1965" t="str">
            <v>7KLE39000ZH-W</v>
          </cell>
          <cell r="C1965" t="str">
            <v>PE-2508</v>
          </cell>
          <cell r="D1965">
            <v>0.05</v>
          </cell>
          <cell r="E1965" t="str">
            <v xml:space="preserve">POS LABEL </v>
          </cell>
          <cell r="I1965" t="str">
            <v>15 days at monthly satement</v>
          </cell>
          <cell r="J1965" t="str">
            <v>Ex-Factory</v>
          </cell>
          <cell r="K1965" t="str">
            <v>15-06/60/061019</v>
          </cell>
        </row>
        <row r="1966">
          <cell r="A1966">
            <v>1959</v>
          </cell>
          <cell r="B1966" t="str">
            <v>KLA031500ZH N0999</v>
          </cell>
          <cell r="C1966" t="str">
            <v>B776-01-01</v>
          </cell>
          <cell r="D1966">
            <v>0.06</v>
          </cell>
          <cell r="E1966" t="str">
            <v xml:space="preserve">DENKYOKU FLAME </v>
          </cell>
          <cell r="I1966" t="str">
            <v>15 days at monthly satement</v>
          </cell>
          <cell r="J1966" t="str">
            <v>Ex-Factory</v>
          </cell>
          <cell r="K1966" t="str">
            <v>15-06/60/061019</v>
          </cell>
        </row>
        <row r="1967">
          <cell r="A1967">
            <v>1960</v>
          </cell>
          <cell r="B1967" t="str">
            <v>KLB070109BH B0414</v>
          </cell>
          <cell r="C1967" t="str">
            <v>B820-08-03</v>
          </cell>
          <cell r="D1967">
            <v>1.6</v>
          </cell>
          <cell r="E1967" t="str">
            <v xml:space="preserve">SUII PANEL </v>
          </cell>
          <cell r="I1967" t="str">
            <v>15 days at monthly satement</v>
          </cell>
          <cell r="J1967" t="str">
            <v>Ex-Factory</v>
          </cell>
          <cell r="K1967" t="str">
            <v>15-06/60/061019</v>
          </cell>
        </row>
        <row r="1968">
          <cell r="A1968">
            <v>1961</v>
          </cell>
          <cell r="B1968" t="str">
            <v>KLB073907ZH</v>
          </cell>
          <cell r="C1968" t="str">
            <v>B820-30-01</v>
          </cell>
          <cell r="D1968">
            <v>0.05</v>
          </cell>
          <cell r="E1968" t="str">
            <v xml:space="preserve">SIDE PLATE </v>
          </cell>
          <cell r="I1968" t="str">
            <v>15 days at monthly satement</v>
          </cell>
          <cell r="J1968" t="str">
            <v>Ex-Factory</v>
          </cell>
          <cell r="K1968" t="str">
            <v>15-06/60/061019</v>
          </cell>
        </row>
        <row r="1969">
          <cell r="A1969">
            <v>1962</v>
          </cell>
          <cell r="B1969" t="str">
            <v>KLB073951ZH</v>
          </cell>
          <cell r="C1969" t="str">
            <v>B820-21-01</v>
          </cell>
          <cell r="D1969">
            <v>0.1</v>
          </cell>
          <cell r="E1969" t="str">
            <v>HEATER COVER</v>
          </cell>
          <cell r="I1969" t="str">
            <v>15 days at monthly satement</v>
          </cell>
          <cell r="J1969" t="str">
            <v>Ex-Factory</v>
          </cell>
          <cell r="K1969" t="str">
            <v>15-06/60/061019</v>
          </cell>
        </row>
        <row r="1970">
          <cell r="A1970">
            <v>1963</v>
          </cell>
          <cell r="B1970" t="str">
            <v>KLC058770ZH</v>
          </cell>
          <cell r="C1970" t="str">
            <v>PF-1021</v>
          </cell>
          <cell r="D1970">
            <v>0.35</v>
          </cell>
          <cell r="E1970" t="str">
            <v>TORISETSU</v>
          </cell>
          <cell r="I1970" t="str">
            <v>15 days at monthly satement</v>
          </cell>
          <cell r="J1970" t="str">
            <v>Ex-Factory</v>
          </cell>
          <cell r="K1970" t="str">
            <v>15-06/60/061019</v>
          </cell>
        </row>
        <row r="1971">
          <cell r="A1971">
            <v>1964</v>
          </cell>
          <cell r="B1971" t="str">
            <v>KLC070001ZH N0566</v>
          </cell>
          <cell r="C1971" t="str">
            <v>PE-2697</v>
          </cell>
          <cell r="D1971">
            <v>0.5</v>
          </cell>
          <cell r="E1971" t="str">
            <v>MEIBAN</v>
          </cell>
          <cell r="I1971" t="str">
            <v>15 days at monthly satement</v>
          </cell>
          <cell r="J1971" t="str">
            <v>Ex-Factory</v>
          </cell>
          <cell r="K1971" t="str">
            <v>15-06/60/061019</v>
          </cell>
        </row>
        <row r="1972">
          <cell r="A1972">
            <v>1965</v>
          </cell>
          <cell r="B1972" t="str">
            <v>KLC070133ZH N0566</v>
          </cell>
          <cell r="C1972" t="str">
            <v>PE-2666</v>
          </cell>
          <cell r="D1972">
            <v>1.5</v>
          </cell>
          <cell r="E1972" t="str">
            <v>SWITCH PANEL</v>
          </cell>
          <cell r="I1972" t="str">
            <v>15 days at monthly satement</v>
          </cell>
          <cell r="J1972" t="str">
            <v>Ex-Factory</v>
          </cell>
          <cell r="K1972" t="str">
            <v>15-06/60/061019</v>
          </cell>
        </row>
        <row r="1973">
          <cell r="A1973">
            <v>1966</v>
          </cell>
          <cell r="B1973" t="str">
            <v>KLC070140ZH B0415</v>
          </cell>
          <cell r="C1973" t="str">
            <v>S845A-18-04</v>
          </cell>
          <cell r="D1973">
            <v>0.5</v>
          </cell>
          <cell r="E1973" t="str">
            <v xml:space="preserve">FUKIDASHI NOZZLE ASS </v>
          </cell>
          <cell r="I1973" t="str">
            <v>15 days at monthly satement</v>
          </cell>
          <cell r="J1973" t="str">
            <v>Ex-Factory</v>
          </cell>
          <cell r="K1973" t="str">
            <v>15-06/60/061019</v>
          </cell>
        </row>
        <row r="1974">
          <cell r="A1974">
            <v>1967</v>
          </cell>
          <cell r="B1974" t="str">
            <v>KLC070307ZH N0566</v>
          </cell>
          <cell r="C1974" t="str">
            <v>S845A18-Y18</v>
          </cell>
          <cell r="D1974">
            <v>2</v>
          </cell>
          <cell r="E1974" t="str">
            <v xml:space="preserve">SWITCH BOX ASS </v>
          </cell>
          <cell r="I1974" t="str">
            <v>15 days at monthly satement</v>
          </cell>
          <cell r="J1974" t="str">
            <v>Ex-Factory</v>
          </cell>
          <cell r="K1974" t="str">
            <v>15-06/60/061019</v>
          </cell>
        </row>
        <row r="1975">
          <cell r="A1975">
            <v>1968</v>
          </cell>
          <cell r="B1975" t="str">
            <v>KLC078993ZH</v>
          </cell>
          <cell r="C1975" t="str">
            <v>PFE-241-01</v>
          </cell>
          <cell r="D1975">
            <v>0.3</v>
          </cell>
          <cell r="E1975" t="str">
            <v>GUARANTEE ENVEL. SET</v>
          </cell>
          <cell r="I1975" t="str">
            <v>15 days at monthly satement</v>
          </cell>
          <cell r="J1975" t="str">
            <v>Ex-Factory</v>
          </cell>
          <cell r="K1975" t="str">
            <v>15-06/60/061019</v>
          </cell>
        </row>
        <row r="1976">
          <cell r="A1976">
            <v>1969</v>
          </cell>
          <cell r="B1976" t="str">
            <v>KXB050128ZH NATUR</v>
          </cell>
          <cell r="C1976" t="str">
            <v>IE-176</v>
          </cell>
          <cell r="D1976">
            <v>0.2</v>
          </cell>
          <cell r="E1976" t="str">
            <v>CAP PACKING</v>
          </cell>
          <cell r="I1976" t="str">
            <v>15 days at monthly satement</v>
          </cell>
          <cell r="J1976" t="str">
            <v>Ex-Factory</v>
          </cell>
          <cell r="K1976" t="str">
            <v>15-06/16PESHK-S/080065</v>
          </cell>
        </row>
        <row r="1977">
          <cell r="A1977">
            <v>1970</v>
          </cell>
          <cell r="B1977" t="str">
            <v>KXC050512ZH N0571</v>
          </cell>
          <cell r="C1977" t="str">
            <v>B844-02-01</v>
          </cell>
          <cell r="D1977">
            <v>0.06</v>
          </cell>
          <cell r="E1977" t="str">
            <v xml:space="preserve">JOKIN LOWER CASE </v>
          </cell>
          <cell r="I1977" t="str">
            <v>15 days at monthly satement</v>
          </cell>
          <cell r="J1977" t="str">
            <v>Ex-Factory</v>
          </cell>
          <cell r="K1977" t="str">
            <v>15-06/60/061019</v>
          </cell>
        </row>
        <row r="1978">
          <cell r="A1978">
            <v>1971</v>
          </cell>
          <cell r="B1978" t="str">
            <v>KXC058770ZH</v>
          </cell>
          <cell r="C1978" t="str">
            <v>PF-1020</v>
          </cell>
          <cell r="D1978">
            <v>0.32</v>
          </cell>
          <cell r="E1978" t="str">
            <v xml:space="preserve">TORISETSU </v>
          </cell>
          <cell r="I1978" t="str">
            <v>15 days at monthly satement</v>
          </cell>
          <cell r="J1978" t="str">
            <v>Ex-Factory</v>
          </cell>
          <cell r="K1978" t="str">
            <v>15-06/60/061019</v>
          </cell>
        </row>
        <row r="1979">
          <cell r="A1979">
            <v>1972</v>
          </cell>
          <cell r="B1979" t="str">
            <v>KXC070001ZH N0566</v>
          </cell>
          <cell r="C1979" t="str">
            <v>PE-2693</v>
          </cell>
          <cell r="D1979">
            <v>0.44</v>
          </cell>
          <cell r="E1979" t="str">
            <v>MEIBAN</v>
          </cell>
          <cell r="I1979" t="str">
            <v>15 days at monthly satement</v>
          </cell>
          <cell r="J1979" t="str">
            <v>Ex-Factory</v>
          </cell>
          <cell r="K1979" t="str">
            <v>15-06/60/061019</v>
          </cell>
        </row>
        <row r="1980">
          <cell r="A1980">
            <v>1973</v>
          </cell>
          <cell r="B1980" t="str">
            <v>KXC070120ZH N0566</v>
          </cell>
          <cell r="C1980" t="str">
            <v>S84518-Y26</v>
          </cell>
          <cell r="D1980">
            <v>3.9</v>
          </cell>
          <cell r="E1980" t="str">
            <v xml:space="preserve">FRONT PANEL ASS </v>
          </cell>
          <cell r="I1980" t="str">
            <v>15 days at monthly satement</v>
          </cell>
          <cell r="J1980" t="str">
            <v>Ex-Factory</v>
          </cell>
          <cell r="K1980" t="str">
            <v>15-06/60/061019</v>
          </cell>
        </row>
        <row r="1981">
          <cell r="A1981">
            <v>1974</v>
          </cell>
          <cell r="B1981" t="str">
            <v>KXC070133ZH N0566</v>
          </cell>
          <cell r="C1981" t="str">
            <v>PE-2663</v>
          </cell>
          <cell r="D1981">
            <v>1.36</v>
          </cell>
          <cell r="E1981" t="str">
            <v>SWITCH PANEL</v>
          </cell>
          <cell r="I1981" t="str">
            <v>15 days at monthly satement</v>
          </cell>
          <cell r="J1981" t="str">
            <v>Ex-Factory</v>
          </cell>
          <cell r="K1981" t="str">
            <v>15-06/60/061019</v>
          </cell>
        </row>
        <row r="1982">
          <cell r="A1982">
            <v>1975</v>
          </cell>
          <cell r="B1982" t="str">
            <v>KXC070140ZH M0193</v>
          </cell>
          <cell r="C1982" t="str">
            <v>S845-18-04</v>
          </cell>
          <cell r="D1982">
            <v>4.9400000000000004</v>
          </cell>
          <cell r="E1982" t="str">
            <v>FUKIDASHI NOZZLE ASS</v>
          </cell>
          <cell r="I1982" t="str">
            <v>15 days at monthly satement</v>
          </cell>
          <cell r="J1982" t="str">
            <v>Ex-Factory</v>
          </cell>
          <cell r="K1982" t="str">
            <v>15-06/60/061019</v>
          </cell>
        </row>
        <row r="1983">
          <cell r="A1983">
            <v>1976</v>
          </cell>
          <cell r="B1983" t="str">
            <v>KXC071200ZH</v>
          </cell>
          <cell r="C1983" t="str">
            <v>MH-054</v>
          </cell>
          <cell r="D1983">
            <v>2.09</v>
          </cell>
          <cell r="E1983" t="str">
            <v xml:space="preserve">CORD ASS </v>
          </cell>
          <cell r="I1983" t="str">
            <v>15 days at monthly satement</v>
          </cell>
          <cell r="J1983" t="str">
            <v>Ex-Factory</v>
          </cell>
          <cell r="K1983" t="str">
            <v>15-06/60/061019</v>
          </cell>
        </row>
        <row r="1984">
          <cell r="A1984">
            <v>1977</v>
          </cell>
          <cell r="B1984" t="str">
            <v>KXC078993ZH</v>
          </cell>
          <cell r="C1984" t="str">
            <v>PFE-240-01</v>
          </cell>
          <cell r="D1984">
            <v>0.3</v>
          </cell>
          <cell r="E1984" t="str">
            <v>GUARANTEE ENVEL. SET</v>
          </cell>
          <cell r="I1984" t="str">
            <v>15 days at monthly satement</v>
          </cell>
          <cell r="J1984" t="str">
            <v>Ex-Factory</v>
          </cell>
          <cell r="K1984" t="str">
            <v>15-06/60/061019</v>
          </cell>
        </row>
        <row r="1985">
          <cell r="A1985">
            <v>1978</v>
          </cell>
          <cell r="B1985" t="str">
            <v>YZB600807ZH</v>
          </cell>
          <cell r="C1985" t="str">
            <v>PKA-017</v>
          </cell>
          <cell r="D1985">
            <v>0.05</v>
          </cell>
          <cell r="E1985" t="str">
            <v>PE SHEET</v>
          </cell>
          <cell r="I1985" t="str">
            <v>15 days at monthly satement</v>
          </cell>
          <cell r="J1985" t="str">
            <v>Ex-Factory</v>
          </cell>
          <cell r="K1985" t="str">
            <v>15-06/60/061019</v>
          </cell>
        </row>
        <row r="1986">
          <cell r="A1986">
            <v>1979</v>
          </cell>
          <cell r="B1986" t="str">
            <v>VXB300700EH</v>
          </cell>
          <cell r="C1986" t="str">
            <v>S823-18-13A</v>
          </cell>
          <cell r="D1986">
            <v>5.3</v>
          </cell>
          <cell r="E1986" t="str">
            <v>TRAY Assy</v>
          </cell>
          <cell r="I1986" t="str">
            <v>15 days at monthly satement</v>
          </cell>
          <cell r="J1986" t="str">
            <v>Ex-Factory</v>
          </cell>
          <cell r="K1986" t="str">
            <v>15-06/60/061019</v>
          </cell>
        </row>
        <row r="1987">
          <cell r="A1987">
            <v>1980</v>
          </cell>
          <cell r="B1987" t="str">
            <v>P4DMZ1100BH</v>
          </cell>
          <cell r="C1987" t="str">
            <v>CA-157</v>
          </cell>
          <cell r="D1987">
            <v>8.1</v>
          </cell>
          <cell r="E1987" t="str">
            <v>Transformer</v>
          </cell>
          <cell r="I1987" t="str">
            <v>15 days at monthly satement</v>
          </cell>
          <cell r="J1987" t="str">
            <v>Ex-Factory</v>
          </cell>
        </row>
        <row r="1988">
          <cell r="A1988">
            <v>1981</v>
          </cell>
          <cell r="B1988" t="str">
            <v>VXB300660ZH</v>
          </cell>
          <cell r="C1988" t="str">
            <v>PFB-239</v>
          </cell>
          <cell r="D1988">
            <v>0.05</v>
          </cell>
          <cell r="E1988" t="str">
            <v>Chuii Label</v>
          </cell>
          <cell r="I1988" t="str">
            <v>15 days at monthly satement</v>
          </cell>
          <cell r="J1988" t="str">
            <v>Ex-Factory</v>
          </cell>
          <cell r="K1988" t="str">
            <v>15-06/60/061027-1</v>
          </cell>
        </row>
        <row r="1989">
          <cell r="A1989">
            <v>1982</v>
          </cell>
          <cell r="B1989" t="str">
            <v>YZC101201ZH</v>
          </cell>
          <cell r="C1989" t="str">
            <v>MH-052</v>
          </cell>
          <cell r="D1989">
            <v>2.5</v>
          </cell>
          <cell r="E1989" t="str">
            <v>Cord Ass</v>
          </cell>
          <cell r="I1989" t="str">
            <v>15 days at monthly satement</v>
          </cell>
          <cell r="J1989" t="str">
            <v>Ex-Factory</v>
          </cell>
          <cell r="K1989" t="str">
            <v>15-06/60/061027-1</v>
          </cell>
        </row>
        <row r="1990">
          <cell r="A1990">
            <v>1983</v>
          </cell>
          <cell r="B1990" t="str">
            <v>KLC030520-H N0571</v>
          </cell>
          <cell r="C1990" t="str">
            <v>S84318-Y75</v>
          </cell>
          <cell r="D1990">
            <v>0.95</v>
          </cell>
          <cell r="E1990" t="str">
            <v>Jokin Unit</v>
          </cell>
          <cell r="I1990" t="str">
            <v>15 days at monthly satement</v>
          </cell>
          <cell r="J1990" t="str">
            <v>Ex-Factory</v>
          </cell>
          <cell r="K1990" t="str">
            <v>15-06/60/061026-1</v>
          </cell>
        </row>
        <row r="1991">
          <cell r="A1991">
            <v>1984</v>
          </cell>
          <cell r="B1991" t="str">
            <v>PDC309000ZH-W</v>
          </cell>
          <cell r="C1991" t="str">
            <v>PE-2737</v>
          </cell>
          <cell r="D1991">
            <v>0.05</v>
          </cell>
          <cell r="E1991" t="str">
            <v xml:space="preserve">POS LABEL </v>
          </cell>
          <cell r="I1991" t="str">
            <v>15 days at monthly satement</v>
          </cell>
          <cell r="J1991" t="str">
            <v>Ex-Factory</v>
          </cell>
          <cell r="K1991" t="str">
            <v>15-06/60/061024</v>
          </cell>
        </row>
        <row r="1992">
          <cell r="A1992">
            <v>1985</v>
          </cell>
          <cell r="B1992" t="str">
            <v>KXB050510BH</v>
          </cell>
          <cell r="C1992" t="str">
            <v>S818G18-Y08A</v>
          </cell>
          <cell r="D1992">
            <v>6</v>
          </cell>
          <cell r="E1992" t="str">
            <v>Kashitsu Filter Kumi</v>
          </cell>
          <cell r="I1992" t="str">
            <v>15 days at monthly satement</v>
          </cell>
          <cell r="J1992" t="str">
            <v>Ex-Factory</v>
          </cell>
          <cell r="K1992" t="str">
            <v>15-06/60/061022</v>
          </cell>
        </row>
        <row r="1993">
          <cell r="A1993">
            <v>1986</v>
          </cell>
          <cell r="B1993" t="str">
            <v>PM3E49000ZH</v>
          </cell>
          <cell r="C1993" t="str">
            <v>PE-2749</v>
          </cell>
          <cell r="D1993">
            <v>0.05</v>
          </cell>
          <cell r="E1993" t="str">
            <v>POS Label</v>
          </cell>
          <cell r="I1993" t="str">
            <v>15 days at monthly satement</v>
          </cell>
          <cell r="J1993" t="str">
            <v>Ex-Factory</v>
          </cell>
          <cell r="K1993" t="str">
            <v>15-06/60/061022</v>
          </cell>
        </row>
        <row r="1994">
          <cell r="A1994">
            <v>1987</v>
          </cell>
          <cell r="B1994" t="str">
            <v>PMC309000ZH-S</v>
          </cell>
          <cell r="C1994" t="str">
            <v>PE-2735</v>
          </cell>
          <cell r="D1994">
            <v>0.05</v>
          </cell>
          <cell r="E1994" t="str">
            <v>POS Label</v>
          </cell>
          <cell r="I1994" t="str">
            <v>15 days at monthly satement</v>
          </cell>
          <cell r="J1994" t="str">
            <v>Ex-Factory</v>
          </cell>
          <cell r="K1994" t="str">
            <v>15-06/60/061022</v>
          </cell>
        </row>
        <row r="1995">
          <cell r="A1995">
            <v>1988</v>
          </cell>
          <cell r="B1995" t="str">
            <v>YZB100925AH</v>
          </cell>
          <cell r="C1995" t="str">
            <v>B807-59-01</v>
          </cell>
          <cell r="D1995">
            <v>0.2</v>
          </cell>
          <cell r="E1995" t="str">
            <v>Hall Sheet</v>
          </cell>
          <cell r="I1995" t="str">
            <v>15 days at monthly satement</v>
          </cell>
          <cell r="J1995" t="str">
            <v>Ex-Factory</v>
          </cell>
          <cell r="K1995" t="str">
            <v>15-06/60/061022</v>
          </cell>
        </row>
        <row r="1996">
          <cell r="A1996">
            <v>1989</v>
          </cell>
          <cell r="B1996" t="str">
            <v>05KLU0119DH N0571</v>
          </cell>
          <cell r="C1996" t="str">
            <v>B687-31-01</v>
          </cell>
          <cell r="D1996">
            <v>0.1</v>
          </cell>
          <cell r="E1996" t="str">
            <v>FLOAT COVER</v>
          </cell>
          <cell r="I1996" t="str">
            <v>15 days at monthly satement</v>
          </cell>
          <cell r="J1996" t="str">
            <v>Ex-Factory</v>
          </cell>
          <cell r="K1996" t="str">
            <v>15-06/60/061022</v>
          </cell>
        </row>
        <row r="1997">
          <cell r="A1997">
            <v>1990</v>
          </cell>
          <cell r="B1997" t="str">
            <v>05KLU0119AH-N0566</v>
          </cell>
          <cell r="C1997" t="str">
            <v>B687-31-02</v>
          </cell>
          <cell r="D1997">
            <v>0.1</v>
          </cell>
          <cell r="E1997" t="str">
            <v>FLOAT COVER</v>
          </cell>
          <cell r="I1997" t="str">
            <v>15 days at monthly satement</v>
          </cell>
          <cell r="J1997" t="str">
            <v>Ex-Factory</v>
          </cell>
          <cell r="K1997" t="str">
            <v>15-06/60/061022</v>
          </cell>
        </row>
        <row r="1998">
          <cell r="A1998">
            <v>1991</v>
          </cell>
          <cell r="B1998" t="str">
            <v>05KLZ0008AH N0674</v>
          </cell>
          <cell r="C1998" t="str">
            <v>PE-2726</v>
          </cell>
          <cell r="D1998">
            <v>0.1</v>
          </cell>
          <cell r="E1998" t="str">
            <v>NOTICE LABEL D</v>
          </cell>
          <cell r="I1998" t="str">
            <v>15 days at monthly satement</v>
          </cell>
          <cell r="J1998" t="str">
            <v>Ex-Factory</v>
          </cell>
          <cell r="K1998" t="str">
            <v>15-06/60/061022</v>
          </cell>
        </row>
        <row r="1999">
          <cell r="A1999">
            <v>1992</v>
          </cell>
          <cell r="B1999" t="str">
            <v>VX30E0050ZH N0566</v>
          </cell>
          <cell r="C1999" t="str">
            <v>PE-2771</v>
          </cell>
          <cell r="D1999">
            <v>0.7</v>
          </cell>
          <cell r="E1999" t="str">
            <v xml:space="preserve">NAME PLATE </v>
          </cell>
          <cell r="I1999" t="str">
            <v>15 days at monthly satement</v>
          </cell>
          <cell r="J1999" t="str">
            <v>Ex-Factory</v>
          </cell>
          <cell r="K1999" t="str">
            <v>15-06/60/061022</v>
          </cell>
        </row>
        <row r="2000">
          <cell r="A2000">
            <v>1993</v>
          </cell>
          <cell r="B2000" t="str">
            <v>VX30E0115ZH N0566</v>
          </cell>
          <cell r="C2000" t="str">
            <v>B823-08-04</v>
          </cell>
          <cell r="D2000">
            <v>0.6</v>
          </cell>
          <cell r="E2000" t="str">
            <v xml:space="preserve">FUKIDASHI GRILLE </v>
          </cell>
          <cell r="I2000" t="str">
            <v>15 days at monthly satement</v>
          </cell>
          <cell r="J2000" t="str">
            <v>Ex-Factory</v>
          </cell>
          <cell r="K2000" t="str">
            <v>15-06/60/061022</v>
          </cell>
        </row>
        <row r="2001">
          <cell r="A2001">
            <v>1994</v>
          </cell>
          <cell r="B2001" t="str">
            <v>VX30E0130ZH N0566</v>
          </cell>
          <cell r="C2001" t="str">
            <v>B823-10-03</v>
          </cell>
          <cell r="D2001">
            <v>0.5</v>
          </cell>
          <cell r="E2001" t="str">
            <v xml:space="preserve">HANDLE </v>
          </cell>
          <cell r="I2001" t="str">
            <v>15 days at monthly satement</v>
          </cell>
          <cell r="J2001" t="str">
            <v>Ex-Factory</v>
          </cell>
          <cell r="K2001" t="str">
            <v>15-06/60/061022</v>
          </cell>
        </row>
        <row r="2002">
          <cell r="A2002">
            <v>1995</v>
          </cell>
          <cell r="B2002" t="str">
            <v>VXB300110DH N0674</v>
          </cell>
          <cell r="C2002" t="str">
            <v>B823-07A-02</v>
          </cell>
          <cell r="D2002">
            <v>5</v>
          </cell>
          <cell r="E2002" t="str">
            <v>REAR CASE (D60)</v>
          </cell>
          <cell r="I2002" t="str">
            <v>15 days at monthly satement</v>
          </cell>
          <cell r="J2002" t="str">
            <v>Ex-Factory</v>
          </cell>
          <cell r="K2002" t="str">
            <v>15-06/60/061022</v>
          </cell>
        </row>
        <row r="2003">
          <cell r="A2003">
            <v>1996</v>
          </cell>
          <cell r="B2003" t="str">
            <v>VXB300118BH N0674</v>
          </cell>
          <cell r="C2003" t="str">
            <v>B823-09A-02</v>
          </cell>
          <cell r="D2003">
            <v>0.3</v>
          </cell>
          <cell r="E2003" t="str">
            <v>CORD CASE (D60)</v>
          </cell>
          <cell r="I2003" t="str">
            <v>15 days at monthly satement</v>
          </cell>
          <cell r="J2003" t="str">
            <v>Ex-Factory</v>
          </cell>
          <cell r="K2003" t="str">
            <v>15-06/60/061022</v>
          </cell>
        </row>
        <row r="2004">
          <cell r="A2004">
            <v>1997</v>
          </cell>
          <cell r="B2004" t="str">
            <v>VXB303460ZH Y0093</v>
          </cell>
          <cell r="C2004" t="str">
            <v>B823-24-02</v>
          </cell>
          <cell r="D2004">
            <v>0.1</v>
          </cell>
          <cell r="E2004" t="str">
            <v xml:space="preserve">SW BUTTON (A) </v>
          </cell>
          <cell r="I2004" t="str">
            <v>15 days at monthly satement</v>
          </cell>
          <cell r="J2004" t="str">
            <v>Ex-Factory</v>
          </cell>
          <cell r="K2004" t="str">
            <v>15-06/60/061022</v>
          </cell>
        </row>
        <row r="2005">
          <cell r="A2005">
            <v>1998</v>
          </cell>
          <cell r="B2005" t="str">
            <v>VXB303464ZH M0150</v>
          </cell>
          <cell r="C2005" t="str">
            <v>S82318-Y27B</v>
          </cell>
          <cell r="D2005">
            <v>0.25</v>
          </cell>
          <cell r="E2005" t="str">
            <v xml:space="preserve">SW BUTTON (B) TOSO </v>
          </cell>
          <cell r="I2005" t="str">
            <v>15 days at monthly satement</v>
          </cell>
          <cell r="J2005" t="str">
            <v>Ex-Factory</v>
          </cell>
          <cell r="K2005" t="str">
            <v>15-06/60/061022</v>
          </cell>
        </row>
        <row r="2006">
          <cell r="A2006">
            <v>1999</v>
          </cell>
          <cell r="B2006" t="str">
            <v>VXC300050ZH N0566</v>
          </cell>
          <cell r="C2006" t="str">
            <v>PE-2773A</v>
          </cell>
          <cell r="D2006">
            <v>0.7</v>
          </cell>
          <cell r="E2006" t="str">
            <v xml:space="preserve">NAME PLATE </v>
          </cell>
          <cell r="I2006" t="str">
            <v>15 days at monthly satement</v>
          </cell>
          <cell r="J2006" t="str">
            <v>Ex-Factory</v>
          </cell>
          <cell r="K2006" t="str">
            <v>15-06/60/061022</v>
          </cell>
        </row>
        <row r="2007">
          <cell r="A2007">
            <v>2000</v>
          </cell>
          <cell r="B2007" t="str">
            <v>VXC300050ZH N0674</v>
          </cell>
          <cell r="C2007" t="str">
            <v>PE-2774A</v>
          </cell>
          <cell r="D2007">
            <v>0.7</v>
          </cell>
          <cell r="E2007" t="str">
            <v xml:space="preserve">NAME PLATE </v>
          </cell>
          <cell r="I2007" t="str">
            <v>15 days at monthly satement</v>
          </cell>
          <cell r="J2007" t="str">
            <v>Ex-Factory</v>
          </cell>
          <cell r="K2007" t="str">
            <v>15-06/60/061022</v>
          </cell>
        </row>
        <row r="2008">
          <cell r="A2008">
            <v>2001</v>
          </cell>
          <cell r="B2008" t="str">
            <v>VXC300090ZH N0566</v>
          </cell>
          <cell r="C2008" t="str">
            <v>PE-2728</v>
          </cell>
          <cell r="D2008">
            <v>0.15</v>
          </cell>
          <cell r="E2008" t="str">
            <v xml:space="preserve">CHUUI LABEL (C) </v>
          </cell>
          <cell r="I2008" t="str">
            <v>15 days at monthly satement</v>
          </cell>
          <cell r="J2008" t="str">
            <v>Ex-Factory</v>
          </cell>
          <cell r="K2008" t="str">
            <v>15-06/60/061022</v>
          </cell>
        </row>
        <row r="2009">
          <cell r="A2009">
            <v>2002</v>
          </cell>
          <cell r="B2009" t="str">
            <v>VXC300090ZH N0674</v>
          </cell>
          <cell r="C2009" t="str">
            <v>PE-2727</v>
          </cell>
          <cell r="D2009">
            <v>0.15</v>
          </cell>
          <cell r="E2009" t="str">
            <v xml:space="preserve">CHUUI LABEL (C) </v>
          </cell>
          <cell r="I2009" t="str">
            <v>15 days at monthly satement</v>
          </cell>
          <cell r="J2009" t="str">
            <v>Ex-Factory</v>
          </cell>
          <cell r="K2009" t="str">
            <v>15-06/60/061022</v>
          </cell>
        </row>
        <row r="2010">
          <cell r="A2010">
            <v>2003</v>
          </cell>
          <cell r="B2010" t="str">
            <v>VXC300110EH N0566</v>
          </cell>
          <cell r="C2010" t="str">
            <v>B823-07A-01</v>
          </cell>
          <cell r="D2010">
            <v>5</v>
          </cell>
          <cell r="E2010" t="str">
            <v xml:space="preserve">REAR CASE </v>
          </cell>
          <cell r="I2010" t="str">
            <v>15 days at monthly satement</v>
          </cell>
          <cell r="J2010" t="str">
            <v>Ex-Factory</v>
          </cell>
          <cell r="K2010" t="str">
            <v>15-06/60/061022</v>
          </cell>
        </row>
        <row r="2011">
          <cell r="A2011">
            <v>2004</v>
          </cell>
          <cell r="B2011" t="str">
            <v>VXC300115ZH N0566</v>
          </cell>
          <cell r="C2011" t="str">
            <v>B823-08-02</v>
          </cell>
          <cell r="D2011">
            <v>0.41</v>
          </cell>
          <cell r="E2011" t="str">
            <v>FUKIDENSHI GRILLE</v>
          </cell>
          <cell r="I2011" t="str">
            <v>15 days at monthly satement</v>
          </cell>
          <cell r="J2011" t="str">
            <v>Ex-Factory</v>
          </cell>
          <cell r="K2011" t="str">
            <v>15-06/60/061022</v>
          </cell>
        </row>
        <row r="2012">
          <cell r="A2012">
            <v>2005</v>
          </cell>
          <cell r="B2012" t="str">
            <v>VXC300115ZH N0674</v>
          </cell>
          <cell r="C2012" t="str">
            <v>B823-08-03</v>
          </cell>
          <cell r="D2012">
            <v>0.41</v>
          </cell>
          <cell r="E2012" t="str">
            <v>FUKIDENSHI GRILLE</v>
          </cell>
          <cell r="I2012" t="str">
            <v>15 days at monthly satement</v>
          </cell>
          <cell r="J2012" t="str">
            <v>Ex-Factory</v>
          </cell>
          <cell r="K2012" t="str">
            <v>15-06/60/061022</v>
          </cell>
        </row>
        <row r="2013">
          <cell r="A2013">
            <v>2006</v>
          </cell>
          <cell r="B2013" t="str">
            <v>VXC300118BH N0566</v>
          </cell>
          <cell r="C2013" t="str">
            <v>B823-09A-01</v>
          </cell>
          <cell r="D2013">
            <v>0.3</v>
          </cell>
          <cell r="E2013" t="str">
            <v xml:space="preserve">CORD CASE </v>
          </cell>
          <cell r="I2013" t="str">
            <v>15 days at monthly satement</v>
          </cell>
          <cell r="J2013" t="str">
            <v>Ex-Factory</v>
          </cell>
          <cell r="K2013" t="str">
            <v>15-06/60/061022</v>
          </cell>
        </row>
        <row r="2014">
          <cell r="A2014">
            <v>2007</v>
          </cell>
          <cell r="B2014" t="str">
            <v>VXC300140ZH N0566</v>
          </cell>
          <cell r="C2014" t="str">
            <v>B847-01-01</v>
          </cell>
          <cell r="D2014">
            <v>4</v>
          </cell>
          <cell r="E2014" t="str">
            <v xml:space="preserve">DUCT CASE </v>
          </cell>
          <cell r="I2014" t="str">
            <v>15 days at monthly satement</v>
          </cell>
          <cell r="J2014" t="str">
            <v>Ex-Factory</v>
          </cell>
          <cell r="K2014" t="str">
            <v>15-06/60/061022</v>
          </cell>
        </row>
        <row r="2015">
          <cell r="A2015">
            <v>2008</v>
          </cell>
          <cell r="B2015" t="str">
            <v>VXC300150ZH N0566</v>
          </cell>
          <cell r="C2015" t="str">
            <v>B847-08-01</v>
          </cell>
          <cell r="D2015">
            <v>3.5</v>
          </cell>
          <cell r="E2015" t="str">
            <v>TRAY (A) (D60)</v>
          </cell>
          <cell r="I2015" t="str">
            <v>15 days at monthly satement</v>
          </cell>
          <cell r="J2015" t="str">
            <v>Ex-Factory</v>
          </cell>
          <cell r="K2015" t="str">
            <v>15-06/60/061022</v>
          </cell>
        </row>
        <row r="2016">
          <cell r="A2016">
            <v>2009</v>
          </cell>
          <cell r="B2016" t="str">
            <v>VXC300151BH N0674</v>
          </cell>
          <cell r="C2016" t="str">
            <v>B823-21-02</v>
          </cell>
          <cell r="D2016">
            <v>1.5</v>
          </cell>
          <cell r="E2016" t="str">
            <v xml:space="preserve">TRAY (B) </v>
          </cell>
          <cell r="I2016" t="str">
            <v>15 days at monthly satement</v>
          </cell>
          <cell r="J2016" t="str">
            <v>Ex-Factory</v>
          </cell>
          <cell r="K2016" t="str">
            <v>15-06/60/061022</v>
          </cell>
        </row>
        <row r="2017">
          <cell r="A2017">
            <v>2010</v>
          </cell>
          <cell r="B2017" t="str">
            <v>VXC300157ZH N0566</v>
          </cell>
          <cell r="C2017" t="str">
            <v>B847-09-01</v>
          </cell>
          <cell r="D2017">
            <v>1.5</v>
          </cell>
          <cell r="E2017" t="str">
            <v xml:space="preserve">TRAY COVER </v>
          </cell>
          <cell r="I2017" t="str">
            <v>15 days at monthly satement</v>
          </cell>
          <cell r="J2017" t="str">
            <v>Ex-Factory</v>
          </cell>
          <cell r="K2017" t="str">
            <v>15-06/60/061022</v>
          </cell>
        </row>
        <row r="2018">
          <cell r="A2018">
            <v>2011</v>
          </cell>
          <cell r="B2018" t="str">
            <v>VXC300159ZH NATUR</v>
          </cell>
          <cell r="C2018" t="str">
            <v>B847-07-01</v>
          </cell>
          <cell r="D2018">
            <v>0.1</v>
          </cell>
          <cell r="E2018" t="str">
            <v xml:space="preserve">SUII PANEL </v>
          </cell>
          <cell r="I2018" t="str">
            <v>15 days at monthly satement</v>
          </cell>
          <cell r="J2018" t="str">
            <v>Ex-Factory</v>
          </cell>
          <cell r="K2018" t="str">
            <v>15-06/60/061022</v>
          </cell>
        </row>
        <row r="2019">
          <cell r="A2019">
            <v>2012</v>
          </cell>
          <cell r="B2019" t="str">
            <v>VXC300700ZH N0673</v>
          </cell>
          <cell r="C2019" t="str">
            <v>S847-18-13</v>
          </cell>
          <cell r="D2019">
            <v>8.5</v>
          </cell>
          <cell r="E2019" t="str">
            <v xml:space="preserve">TRAY ASS </v>
          </cell>
          <cell r="I2019" t="str">
            <v>15 days at monthly satement</v>
          </cell>
          <cell r="J2019" t="str">
            <v>Ex-Factory</v>
          </cell>
          <cell r="K2019" t="str">
            <v>15-06/60/061022</v>
          </cell>
        </row>
        <row r="2020">
          <cell r="A2020">
            <v>2013</v>
          </cell>
          <cell r="B2020" t="str">
            <v>VXC301444ZH N0674</v>
          </cell>
          <cell r="C2020" t="str">
            <v>B847-06-01</v>
          </cell>
          <cell r="D2020">
            <v>0.7</v>
          </cell>
          <cell r="E2020" t="str">
            <v xml:space="preserve">POWER PCB BOX </v>
          </cell>
          <cell r="I2020" t="str">
            <v>15 days at monthly satement</v>
          </cell>
          <cell r="J2020" t="str">
            <v>Ex-Factory</v>
          </cell>
          <cell r="K2020" t="str">
            <v>15-06/60/061022</v>
          </cell>
        </row>
        <row r="2021">
          <cell r="A2021">
            <v>2014</v>
          </cell>
          <cell r="B2021" t="str">
            <v>VXC303411ZH N0674</v>
          </cell>
          <cell r="C2021" t="str">
            <v>B847-03-01</v>
          </cell>
          <cell r="D2021">
            <v>0.3</v>
          </cell>
          <cell r="E2021" t="str">
            <v>LED COVER</v>
          </cell>
          <cell r="I2021" t="str">
            <v>15 days at monthly satement</v>
          </cell>
          <cell r="J2021" t="str">
            <v>Ex-Factory</v>
          </cell>
          <cell r="K2021" t="str">
            <v>15-06/60/061022</v>
          </cell>
        </row>
        <row r="2022">
          <cell r="A2022">
            <v>2015</v>
          </cell>
          <cell r="B2022" t="str">
            <v>VXC304807ZH</v>
          </cell>
          <cell r="C2022" t="str">
            <v>B847-10-01</v>
          </cell>
          <cell r="D2022">
            <v>0.2</v>
          </cell>
          <cell r="E2022" t="str">
            <v>NANOE PCB SHEET</v>
          </cell>
          <cell r="I2022" t="str">
            <v>15 days at monthly satement</v>
          </cell>
          <cell r="J2022" t="str">
            <v>Ex-Factory</v>
          </cell>
          <cell r="K2022" t="str">
            <v>15-06/60/061022</v>
          </cell>
        </row>
        <row r="2023">
          <cell r="A2023">
            <v>2016</v>
          </cell>
          <cell r="B2023" t="str">
            <v>VXC309000ZH-S</v>
          </cell>
          <cell r="C2023" t="str">
            <v>PE-2725</v>
          </cell>
          <cell r="D2023">
            <v>0.05</v>
          </cell>
          <cell r="E2023" t="str">
            <v xml:space="preserve">POS LABEL </v>
          </cell>
          <cell r="I2023" t="str">
            <v>15 days at monthly satement</v>
          </cell>
          <cell r="J2023" t="str">
            <v>Ex-Factory</v>
          </cell>
          <cell r="K2023" t="str">
            <v>15-06/60/061022</v>
          </cell>
        </row>
        <row r="2024">
          <cell r="A2024">
            <v>2017</v>
          </cell>
          <cell r="B2024" t="str">
            <v>VXC309000ZH-W</v>
          </cell>
          <cell r="C2024" t="str">
            <v>PE-2724</v>
          </cell>
          <cell r="D2024">
            <v>0.05</v>
          </cell>
          <cell r="E2024" t="str">
            <v xml:space="preserve">POS LABEL </v>
          </cell>
          <cell r="I2024" t="str">
            <v>15 days at monthly satement</v>
          </cell>
          <cell r="J2024" t="str">
            <v>Ex-Factory</v>
          </cell>
          <cell r="K2024" t="str">
            <v>15-06/60/061022</v>
          </cell>
        </row>
        <row r="2025">
          <cell r="A2025">
            <v>2018</v>
          </cell>
          <cell r="B2025" t="str">
            <v>05KLW0501AH N0566</v>
          </cell>
          <cell r="C2025" t="str">
            <v>B700-18-01</v>
          </cell>
          <cell r="D2025">
            <v>0.74</v>
          </cell>
          <cell r="E2025" t="str">
            <v xml:space="preserve">KASHITSU FILTER CASE </v>
          </cell>
          <cell r="I2025" t="str">
            <v>15 days at monthly satement</v>
          </cell>
          <cell r="J2025" t="str">
            <v>Ex-Factory</v>
          </cell>
          <cell r="K2025" t="str">
            <v>15-06/60/061022</v>
          </cell>
        </row>
        <row r="2026">
          <cell r="A2026">
            <v>2019</v>
          </cell>
          <cell r="B2026" t="str">
            <v>05KLY0002BH N0558</v>
          </cell>
          <cell r="C2026" t="str">
            <v>PE-1241</v>
          </cell>
          <cell r="D2026">
            <v>0.21</v>
          </cell>
          <cell r="E2026" t="str">
            <v>NOTICE LABEL A</v>
          </cell>
          <cell r="I2026" t="str">
            <v>15 days at monthly satement</v>
          </cell>
          <cell r="J2026" t="str">
            <v>Ex-Factory</v>
          </cell>
          <cell r="K2026" t="str">
            <v>15-06/60/061022</v>
          </cell>
        </row>
        <row r="2027">
          <cell r="A2027">
            <v>2020</v>
          </cell>
          <cell r="B2027" t="str">
            <v>07KLV0101DH N0566</v>
          </cell>
          <cell r="C2027" t="str">
            <v>B701-04-01</v>
          </cell>
          <cell r="D2027">
            <v>2.2999999999999998</v>
          </cell>
          <cell r="E2027" t="str">
            <v xml:space="preserve">CASE R </v>
          </cell>
          <cell r="I2027" t="str">
            <v>15 days at monthly satement</v>
          </cell>
          <cell r="J2027" t="str">
            <v>Ex-Factory</v>
          </cell>
          <cell r="K2027" t="str">
            <v>15-06/60/061022</v>
          </cell>
        </row>
        <row r="2028">
          <cell r="A2028">
            <v>2021</v>
          </cell>
          <cell r="B2028" t="str">
            <v>07KLZ0110BH N0638</v>
          </cell>
          <cell r="C2028" t="str">
            <v>B778-06A-02</v>
          </cell>
          <cell r="D2028">
            <v>4.0999999999999996</v>
          </cell>
          <cell r="E2028" t="str">
            <v xml:space="preserve">TRAY </v>
          </cell>
          <cell r="I2028" t="str">
            <v>15 days at monthly satement</v>
          </cell>
          <cell r="J2028" t="str">
            <v>Ex-Factory</v>
          </cell>
          <cell r="K2028" t="str">
            <v>15-06/60/061022</v>
          </cell>
        </row>
        <row r="2029">
          <cell r="A2029">
            <v>2022</v>
          </cell>
          <cell r="B2029" t="str">
            <v>100Z20400ZH</v>
          </cell>
          <cell r="C2029" t="str">
            <v>S70818-Y14</v>
          </cell>
          <cell r="D2029">
            <v>0.1</v>
          </cell>
          <cell r="E2029" t="str">
            <v xml:space="preserve">HANE KUMI </v>
          </cell>
          <cell r="I2029" t="str">
            <v>15 days at monthly satement</v>
          </cell>
          <cell r="J2029" t="str">
            <v>Ex-Factory</v>
          </cell>
          <cell r="K2029" t="str">
            <v>15-06/60/061022</v>
          </cell>
        </row>
        <row r="2030">
          <cell r="A2030">
            <v>2023</v>
          </cell>
          <cell r="B2030" t="str">
            <v>GA3031600ZH</v>
          </cell>
          <cell r="C2030" t="str">
            <v>CN-289</v>
          </cell>
          <cell r="D2030">
            <v>2</v>
          </cell>
          <cell r="E2030" t="str">
            <v>REMO CON SET ( ITANI ]</v>
          </cell>
          <cell r="I2030" t="str">
            <v>15 days at monthly satement</v>
          </cell>
          <cell r="J2030" t="str">
            <v>Ex-Factory</v>
          </cell>
          <cell r="K2030" t="str">
            <v>15-06/60/061022</v>
          </cell>
        </row>
        <row r="2031">
          <cell r="A2031">
            <v>2024</v>
          </cell>
          <cell r="B2031" t="str">
            <v>YHA107103ZH</v>
          </cell>
          <cell r="C2031" t="str">
            <v>FW-264</v>
          </cell>
          <cell r="D2031">
            <v>0.15</v>
          </cell>
          <cell r="E2031" t="str">
            <v xml:space="preserve">TERMINAL C SPRING </v>
          </cell>
          <cell r="I2031" t="str">
            <v>15 days at monthly satement</v>
          </cell>
          <cell r="J2031" t="str">
            <v>Ex-Factory</v>
          </cell>
          <cell r="K2031" t="str">
            <v>15-06/60/061022</v>
          </cell>
        </row>
        <row r="2032">
          <cell r="A2032">
            <v>2025</v>
          </cell>
          <cell r="B2032" t="str">
            <v>YHC100501ZH N0671</v>
          </cell>
          <cell r="C2032" t="str">
            <v>B826-33-01</v>
          </cell>
          <cell r="D2032">
            <v>3.5</v>
          </cell>
          <cell r="E2032" t="str">
            <v xml:space="preserve">TANK  </v>
          </cell>
          <cell r="I2032" t="str">
            <v>15 days at monthly satement</v>
          </cell>
          <cell r="J2032" t="str">
            <v>Ex-Factory</v>
          </cell>
          <cell r="K2032" t="str">
            <v>15-06/60/061022</v>
          </cell>
        </row>
        <row r="2033">
          <cell r="A2033">
            <v>2026</v>
          </cell>
          <cell r="B2033" t="str">
            <v>YHC100911ZH</v>
          </cell>
          <cell r="C2033" t="str">
            <v>B826-58-01</v>
          </cell>
          <cell r="D2033">
            <v>0.05</v>
          </cell>
          <cell r="E2033" t="str">
            <v xml:space="preserve">SEAL TAPE B  </v>
          </cell>
          <cell r="I2033" t="str">
            <v>15 days at monthly satement</v>
          </cell>
          <cell r="J2033" t="str">
            <v>Ex-Factory</v>
          </cell>
          <cell r="K2033" t="str">
            <v>15-06/60/061022</v>
          </cell>
        </row>
        <row r="2034">
          <cell r="A2034">
            <v>2027</v>
          </cell>
          <cell r="B2034" t="str">
            <v>Z03EZ0801AH</v>
          </cell>
          <cell r="C2034" t="str">
            <v>PH-1062A</v>
          </cell>
          <cell r="D2034">
            <v>0.25</v>
          </cell>
          <cell r="E2034" t="str">
            <v xml:space="preserve">KOSE CASE </v>
          </cell>
          <cell r="I2034" t="str">
            <v>15 days at monthly satement</v>
          </cell>
          <cell r="J2034" t="str">
            <v>Ex-Factory</v>
          </cell>
          <cell r="K2034" t="str">
            <v>15-06/60/061022</v>
          </cell>
        </row>
        <row r="2035">
          <cell r="A2035">
            <v>2028</v>
          </cell>
          <cell r="B2035" t="str">
            <v>ZBE050801ZH</v>
          </cell>
          <cell r="C2035" t="str">
            <v>PH-1239</v>
          </cell>
          <cell r="D2035">
            <v>0.3</v>
          </cell>
          <cell r="E2035" t="str">
            <v xml:space="preserve">KOSE CASE </v>
          </cell>
          <cell r="I2035" t="str">
            <v>15 days at monthly satement</v>
          </cell>
          <cell r="J2035" t="str">
            <v>Ex-Factory</v>
          </cell>
          <cell r="K2035" t="str">
            <v>15-06/60/061022</v>
          </cell>
        </row>
        <row r="2036">
          <cell r="A2036">
            <v>2029</v>
          </cell>
          <cell r="B2036" t="str">
            <v>ZBE070801ZH</v>
          </cell>
          <cell r="C2036" t="str">
            <v>PH-1235</v>
          </cell>
          <cell r="D2036">
            <v>0.35</v>
          </cell>
          <cell r="E2036" t="str">
            <v xml:space="preserve">KOSE CASE </v>
          </cell>
          <cell r="I2036" t="str">
            <v>15 days at monthly satement</v>
          </cell>
          <cell r="J2036" t="str">
            <v>Ex-Factory</v>
          </cell>
          <cell r="K2036" t="str">
            <v>15-06/60/061022</v>
          </cell>
        </row>
        <row r="2037">
          <cell r="A2037">
            <v>2030</v>
          </cell>
          <cell r="B2037" t="str">
            <v>SCE1</v>
          </cell>
          <cell r="C2037" t="str">
            <v>AC-104</v>
          </cell>
          <cell r="D2037">
            <v>7.0000000000000007E-2</v>
          </cell>
          <cell r="E2037" t="str">
            <v xml:space="preserve">CONNECTOR CE-1 </v>
          </cell>
          <cell r="I2037" t="str">
            <v>15 days at monthly satement</v>
          </cell>
          <cell r="J2037" t="str">
            <v>Ex-Factory</v>
          </cell>
          <cell r="K2037" t="str">
            <v>15-06/60/061028</v>
          </cell>
        </row>
        <row r="2038">
          <cell r="A2038">
            <v>2031</v>
          </cell>
          <cell r="B2038" t="str">
            <v>05KVT0224AH</v>
          </cell>
          <cell r="C2038" t="str">
            <v>FW-270</v>
          </cell>
          <cell r="D2038">
            <v>0.2</v>
          </cell>
          <cell r="E2038" t="str">
            <v>SPRING</v>
          </cell>
          <cell r="I2038" t="str">
            <v>15 days at monthly satement</v>
          </cell>
          <cell r="J2038" t="str">
            <v>Ex-Factory</v>
          </cell>
          <cell r="K2038" t="str">
            <v>15-06/60/061028</v>
          </cell>
        </row>
        <row r="2039">
          <cell r="A2039">
            <v>2032</v>
          </cell>
          <cell r="B2039" t="str">
            <v>05KLU3811AH</v>
          </cell>
          <cell r="C2039" t="str">
            <v>CR-244</v>
          </cell>
          <cell r="D2039">
            <v>0.3</v>
          </cell>
          <cell r="E2039" t="str">
            <v>THERMOSTAT</v>
          </cell>
          <cell r="I2039" t="str">
            <v>15 days at monthly satement</v>
          </cell>
          <cell r="J2039" t="str">
            <v>Ex-Factory</v>
          </cell>
          <cell r="K2039" t="str">
            <v>15-06/60/061028</v>
          </cell>
        </row>
        <row r="2040">
          <cell r="A2040">
            <v>2033</v>
          </cell>
          <cell r="B2040" t="str">
            <v>07KLW0550BH N0566</v>
          </cell>
          <cell r="C2040" t="str">
            <v>S70118-Y75</v>
          </cell>
          <cell r="D2040">
            <v>2.88</v>
          </cell>
          <cell r="E2040" t="str">
            <v xml:space="preserve">FILTER CASE ASS </v>
          </cell>
          <cell r="I2040" t="str">
            <v>15 days at monthly satement</v>
          </cell>
          <cell r="J2040" t="str">
            <v>Ex-Factory</v>
          </cell>
          <cell r="K2040" t="str">
            <v>15-06/60/061028</v>
          </cell>
        </row>
        <row r="2041">
          <cell r="A2041">
            <v>2034</v>
          </cell>
          <cell r="B2041" t="str">
            <v>KLA031510ZH</v>
          </cell>
          <cell r="C2041" t="str">
            <v>S776-18-33</v>
          </cell>
          <cell r="D2041">
            <v>0.38</v>
          </cell>
          <cell r="E2041" t="str">
            <v>HV TANSHI ASS</v>
          </cell>
          <cell r="I2041" t="str">
            <v>15 days at monthly satement</v>
          </cell>
          <cell r="J2041" t="str">
            <v>Ex-Factory</v>
          </cell>
          <cell r="K2041" t="str">
            <v>15-06/60/061028</v>
          </cell>
        </row>
        <row r="2042">
          <cell r="A2042">
            <v>2035</v>
          </cell>
          <cell r="B2042" t="str">
            <v>KLA031511ZH</v>
          </cell>
          <cell r="C2042" t="str">
            <v>B776-02-01</v>
          </cell>
          <cell r="D2042">
            <v>0.05</v>
          </cell>
          <cell r="E2042" t="str">
            <v>HV TANSHI PLATE</v>
          </cell>
          <cell r="I2042" t="str">
            <v>15 days at monthly satement</v>
          </cell>
          <cell r="J2042" t="str">
            <v>Ex-Factory</v>
          </cell>
          <cell r="K2042" t="str">
            <v>15-06/60/061028</v>
          </cell>
        </row>
        <row r="2043">
          <cell r="A2043">
            <v>2036</v>
          </cell>
          <cell r="B2043" t="str">
            <v>KLA051512ZH</v>
          </cell>
          <cell r="C2043" t="str">
            <v>DD-093</v>
          </cell>
          <cell r="D2043">
            <v>0.2</v>
          </cell>
          <cell r="E2043" t="str">
            <v>NEEDLE</v>
          </cell>
          <cell r="I2043" t="str">
            <v>15 days at monthly satement</v>
          </cell>
          <cell r="J2043" t="str">
            <v>Ex-Factory</v>
          </cell>
          <cell r="K2043" t="str">
            <v>15-06/60/061028</v>
          </cell>
        </row>
        <row r="2044">
          <cell r="A2044">
            <v>2037</v>
          </cell>
          <cell r="B2044" t="str">
            <v>KLA051520ZH</v>
          </cell>
          <cell r="C2044" t="str">
            <v>S777-18-33A</v>
          </cell>
          <cell r="D2044">
            <v>0.3</v>
          </cell>
          <cell r="E2044" t="str">
            <v>EARTH TANSHI</v>
          </cell>
          <cell r="I2044" t="str">
            <v>15 days at monthly satement</v>
          </cell>
          <cell r="J2044" t="str">
            <v>Ex-Factory</v>
          </cell>
          <cell r="K2044" t="str">
            <v>15-06/60/061028</v>
          </cell>
        </row>
        <row r="2045">
          <cell r="A2045">
            <v>2038</v>
          </cell>
          <cell r="B2045" t="str">
            <v>KLA051521ZH</v>
          </cell>
          <cell r="C2045" t="str">
            <v>B777-04-01</v>
          </cell>
          <cell r="D2045">
            <v>0.05</v>
          </cell>
          <cell r="E2045" t="str">
            <v>EARTH TANSHI PLATE</v>
          </cell>
          <cell r="I2045" t="str">
            <v>15 days at monthly satement</v>
          </cell>
          <cell r="J2045" t="str">
            <v>Ex-Factory</v>
          </cell>
          <cell r="K2045" t="str">
            <v>15-06/60/061028</v>
          </cell>
        </row>
        <row r="2046">
          <cell r="A2046">
            <v>2039</v>
          </cell>
          <cell r="B2046" t="str">
            <v>KLA051522ZH</v>
          </cell>
          <cell r="C2046" t="str">
            <v>DD-092</v>
          </cell>
          <cell r="D2046">
            <v>0.26</v>
          </cell>
          <cell r="E2046" t="str">
            <v>EARTH PIN</v>
          </cell>
          <cell r="I2046" t="str">
            <v>15 days at monthly satement</v>
          </cell>
          <cell r="J2046" t="str">
            <v>Ex-Factory</v>
          </cell>
          <cell r="K2046" t="str">
            <v>15-06/60/061028</v>
          </cell>
        </row>
        <row r="2047">
          <cell r="A2047">
            <v>2040</v>
          </cell>
          <cell r="B2047" t="str">
            <v>KLC030001ZH N0566</v>
          </cell>
          <cell r="C2047" t="str">
            <v>PE-2695</v>
          </cell>
          <cell r="D2047">
            <v>0.2</v>
          </cell>
          <cell r="E2047" t="str">
            <v>MEIBEN</v>
          </cell>
          <cell r="I2047" t="str">
            <v>15 days at monthly satement</v>
          </cell>
          <cell r="J2047" t="str">
            <v>Ex-Factory</v>
          </cell>
          <cell r="K2047" t="str">
            <v>15-06/60/061028</v>
          </cell>
        </row>
        <row r="2048">
          <cell r="A2048">
            <v>2041</v>
          </cell>
          <cell r="B2048" t="str">
            <v>KLC070120ZH N0566</v>
          </cell>
          <cell r="C2048" t="str">
            <v>S845A18-Y26</v>
          </cell>
          <cell r="D2048">
            <v>4</v>
          </cell>
          <cell r="E2048" t="str">
            <v xml:space="preserve">FRONT PANEL ASS </v>
          </cell>
          <cell r="I2048" t="str">
            <v>15 days at monthly satement</v>
          </cell>
          <cell r="J2048" t="str">
            <v>Ex-Factory</v>
          </cell>
          <cell r="K2048" t="str">
            <v>15-06/60/061028</v>
          </cell>
        </row>
        <row r="2049">
          <cell r="A2049">
            <v>2042</v>
          </cell>
          <cell r="B2049" t="str">
            <v>KLC079000ZH-A</v>
          </cell>
          <cell r="C2049" t="str">
            <v>PE-2687</v>
          </cell>
          <cell r="D2049">
            <v>0.05</v>
          </cell>
          <cell r="E2049" t="str">
            <v xml:space="preserve">POS LABEL </v>
          </cell>
          <cell r="I2049" t="str">
            <v>15 days at monthly satement</v>
          </cell>
          <cell r="J2049" t="str">
            <v>Ex-Factory</v>
          </cell>
          <cell r="K2049" t="str">
            <v>15-06/60/061028</v>
          </cell>
        </row>
        <row r="2050">
          <cell r="A2050">
            <v>2043</v>
          </cell>
          <cell r="B2050" t="str">
            <v>KXB053906ZH</v>
          </cell>
          <cell r="C2050" t="str">
            <v>B818-36-01</v>
          </cell>
          <cell r="D2050">
            <v>0.05</v>
          </cell>
          <cell r="E2050" t="str">
            <v xml:space="preserve">BOTTOM PLATE </v>
          </cell>
          <cell r="I2050" t="str">
            <v>15 days at monthly satement</v>
          </cell>
          <cell r="J2050" t="str">
            <v>Ex-Factory</v>
          </cell>
          <cell r="K2050" t="str">
            <v>15-06/60/061028</v>
          </cell>
        </row>
        <row r="2051">
          <cell r="A2051">
            <v>2044</v>
          </cell>
          <cell r="B2051" t="str">
            <v>KXC070154ZH N0566</v>
          </cell>
          <cell r="C2051" t="str">
            <v>B845-01-01</v>
          </cell>
          <cell r="D2051">
            <v>3</v>
          </cell>
          <cell r="E2051" t="str">
            <v xml:space="preserve">TIMING MOTOR CASE </v>
          </cell>
          <cell r="I2051" t="str">
            <v>15 days at monthly satement</v>
          </cell>
          <cell r="J2051" t="str">
            <v>Ex-Factory</v>
          </cell>
          <cell r="K2051" t="str">
            <v>15-06/60/061028</v>
          </cell>
        </row>
        <row r="2052">
          <cell r="A2052">
            <v>2045</v>
          </cell>
          <cell r="B2052" t="str">
            <v>PDB300120DH N0566</v>
          </cell>
          <cell r="C2052" t="str">
            <v>B739-02A-01</v>
          </cell>
          <cell r="D2052">
            <v>5.5</v>
          </cell>
          <cell r="E2052" t="str">
            <v>CASE (B) PROCESS</v>
          </cell>
          <cell r="I2052" t="str">
            <v>15 days at monthly satement</v>
          </cell>
          <cell r="J2052" t="str">
            <v>Ex-Factory</v>
          </cell>
          <cell r="K2052" t="str">
            <v>15-06/60/061028</v>
          </cell>
        </row>
        <row r="2053">
          <cell r="A2053">
            <v>2046</v>
          </cell>
          <cell r="B2053" t="str">
            <v>XTB4+12CFJ</v>
          </cell>
          <cell r="C2053" t="str">
            <v>DG-852</v>
          </cell>
          <cell r="D2053">
            <v>0.02</v>
          </cell>
          <cell r="E2053" t="str">
            <v>BIND TAP SCREW</v>
          </cell>
          <cell r="I2053" t="str">
            <v>15 days at monthly satement</v>
          </cell>
          <cell r="J2053" t="str">
            <v>Ex-Factory</v>
          </cell>
          <cell r="K2053" t="str">
            <v>15-06/60/061028</v>
          </cell>
        </row>
        <row r="2054">
          <cell r="A2054">
            <v>2047</v>
          </cell>
          <cell r="B2054" t="str">
            <v>XTT4+10CZ</v>
          </cell>
          <cell r="C2054" t="str">
            <v>DG-858</v>
          </cell>
          <cell r="D2054">
            <v>0.05</v>
          </cell>
          <cell r="E2054" t="str">
            <v xml:space="preserve">TRUSS TAP SCREW </v>
          </cell>
          <cell r="I2054" t="str">
            <v>15 days at monthly satement</v>
          </cell>
          <cell r="J2054" t="str">
            <v>Ex-Factory</v>
          </cell>
          <cell r="K2054" t="str">
            <v>15-06/60/061028</v>
          </cell>
        </row>
        <row r="2055">
          <cell r="A2055">
            <v>2048</v>
          </cell>
          <cell r="B2055" t="str">
            <v>Y06K40507ZH</v>
          </cell>
          <cell r="C2055" t="str">
            <v>FN-004</v>
          </cell>
          <cell r="D2055">
            <v>0.1</v>
          </cell>
          <cell r="E2055" t="str">
            <v xml:space="preserve">MAGNET </v>
          </cell>
          <cell r="I2055" t="str">
            <v>15 days at monthly satement</v>
          </cell>
          <cell r="J2055" t="str">
            <v>Ex-Factory</v>
          </cell>
          <cell r="K2055" t="str">
            <v>15-06/60/061028</v>
          </cell>
        </row>
        <row r="2056">
          <cell r="A2056">
            <v>2049</v>
          </cell>
          <cell r="B2056" t="str">
            <v>Y56Z10305EH</v>
          </cell>
          <cell r="C2056" t="str">
            <v>B708-47-01</v>
          </cell>
          <cell r="D2056">
            <v>0.71</v>
          </cell>
          <cell r="E2056" t="str">
            <v xml:space="preserve">HEATER BOX </v>
          </cell>
          <cell r="I2056" t="str">
            <v>15 days at monthly satement</v>
          </cell>
          <cell r="J2056" t="str">
            <v>Ex-Factory</v>
          </cell>
          <cell r="K2056" t="str">
            <v>15-06/60/061028</v>
          </cell>
        </row>
        <row r="2057">
          <cell r="A2057">
            <v>2050</v>
          </cell>
          <cell r="B2057" t="str">
            <v>Y60Z31201DH</v>
          </cell>
          <cell r="C2057" t="str">
            <v>MH-021</v>
          </cell>
          <cell r="D2057">
            <v>1.9</v>
          </cell>
          <cell r="E2057" t="str">
            <v xml:space="preserve">DENGEN CORD ASS </v>
          </cell>
          <cell r="I2057" t="str">
            <v>15 days at monthly satement</v>
          </cell>
          <cell r="J2057" t="str">
            <v>Ex-Factory</v>
          </cell>
          <cell r="K2057" t="str">
            <v>15-06/60/061028</v>
          </cell>
        </row>
        <row r="2058">
          <cell r="A2058">
            <v>2051</v>
          </cell>
          <cell r="B2058" t="str">
            <v>YZA601201BH</v>
          </cell>
          <cell r="C2058" t="str">
            <v>MH-036</v>
          </cell>
          <cell r="D2058">
            <v>2</v>
          </cell>
          <cell r="E2058" t="str">
            <v xml:space="preserve">DENGEN CORD ASS </v>
          </cell>
          <cell r="I2058" t="str">
            <v>15 days at monthly satement</v>
          </cell>
          <cell r="J2058" t="str">
            <v>Ex-Factory</v>
          </cell>
          <cell r="K2058" t="str">
            <v>15-06/60/061028</v>
          </cell>
        </row>
        <row r="2059">
          <cell r="A2059">
            <v>2052</v>
          </cell>
          <cell r="B2059" t="str">
            <v>YZB601201CH</v>
          </cell>
          <cell r="C2059" t="str">
            <v>MH-042</v>
          </cell>
          <cell r="D2059">
            <v>2</v>
          </cell>
          <cell r="E2059" t="str">
            <v xml:space="preserve">CORD ASSY </v>
          </cell>
          <cell r="I2059" t="str">
            <v>15 days at monthly satement</v>
          </cell>
          <cell r="J2059" t="str">
            <v>Ex-Factory</v>
          </cell>
          <cell r="K2059" t="str">
            <v>15-06/60/061028</v>
          </cell>
        </row>
        <row r="2060">
          <cell r="A2060">
            <v>2053</v>
          </cell>
          <cell r="B2060" t="str">
            <v>00PPC0111ZH</v>
          </cell>
          <cell r="D2060">
            <v>0.05</v>
          </cell>
          <cell r="E2060" t="str">
            <v>POLY COVER</v>
          </cell>
          <cell r="I2060" t="str">
            <v>15 days at monthly satement</v>
          </cell>
          <cell r="J2060" t="str">
            <v>Ex-Factory</v>
          </cell>
          <cell r="K2060" t="str">
            <v>15-06/60/061029</v>
          </cell>
        </row>
        <row r="2061">
          <cell r="A2061">
            <v>2054</v>
          </cell>
          <cell r="B2061" t="str">
            <v>05KLZ0005BH</v>
          </cell>
          <cell r="D2061">
            <v>0.05</v>
          </cell>
          <cell r="E2061" t="str">
            <v xml:space="preserve">NOTICE </v>
          </cell>
          <cell r="I2061" t="str">
            <v>15 days at monthly satement</v>
          </cell>
          <cell r="J2061" t="str">
            <v>Ex-Factory</v>
          </cell>
          <cell r="K2061" t="str">
            <v>15-06/60/061029</v>
          </cell>
        </row>
        <row r="2062">
          <cell r="A2062">
            <v>2055</v>
          </cell>
          <cell r="B2062" t="str">
            <v>05KWL0122DH</v>
          </cell>
          <cell r="D2062">
            <v>0.1</v>
          </cell>
          <cell r="E2062" t="str">
            <v>STOPPER GUM</v>
          </cell>
          <cell r="I2062" t="str">
            <v>15 days at monthly satement</v>
          </cell>
          <cell r="J2062" t="str">
            <v>Ex-Factory</v>
          </cell>
          <cell r="K2062" t="str">
            <v>15-06/60/061029</v>
          </cell>
        </row>
        <row r="2063">
          <cell r="A2063">
            <v>2056</v>
          </cell>
          <cell r="B2063" t="str">
            <v>06PMZ2110BH</v>
          </cell>
          <cell r="D2063">
            <v>0.1</v>
          </cell>
          <cell r="E2063" t="str">
            <v>BLADE STAY</v>
          </cell>
          <cell r="I2063" t="str">
            <v>15 days at monthly satement</v>
          </cell>
          <cell r="J2063" t="str">
            <v>Ex-Factory</v>
          </cell>
          <cell r="K2063" t="str">
            <v>15-06/60/061029</v>
          </cell>
        </row>
        <row r="2064">
          <cell r="A2064">
            <v>2057</v>
          </cell>
          <cell r="B2064" t="str">
            <v>07KLY0112ZH</v>
          </cell>
          <cell r="C2064" t="str">
            <v>EC-294</v>
          </cell>
          <cell r="D2064">
            <v>1</v>
          </cell>
          <cell r="E2064" t="str">
            <v xml:space="preserve">PRE FILTER </v>
          </cell>
          <cell r="I2064" t="str">
            <v>15 days at monthly satement</v>
          </cell>
          <cell r="J2064" t="str">
            <v>Ex-Factory</v>
          </cell>
          <cell r="K2064" t="str">
            <v>15-06/60/061029</v>
          </cell>
        </row>
        <row r="2065">
          <cell r="A2065">
            <v>2058</v>
          </cell>
          <cell r="B2065" t="str">
            <v>7KLE38994ZH</v>
          </cell>
          <cell r="D2065">
            <v>0.2</v>
          </cell>
          <cell r="E2065" t="str">
            <v>GUARANTEE ENVEL. S. SET</v>
          </cell>
          <cell r="I2065" t="str">
            <v>15 days at monthly satement</v>
          </cell>
          <cell r="J2065" t="str">
            <v>Ex-Factory</v>
          </cell>
          <cell r="K2065" t="str">
            <v>15-06/60/061029</v>
          </cell>
        </row>
        <row r="2066">
          <cell r="A2066">
            <v>2059</v>
          </cell>
          <cell r="B2066" t="str">
            <v>KBLB50601AH NATUR</v>
          </cell>
          <cell r="C2066" t="str">
            <v>B818-26-02</v>
          </cell>
          <cell r="D2066">
            <v>1.4</v>
          </cell>
          <cell r="E2066" t="str">
            <v xml:space="preserve">TANK </v>
          </cell>
          <cell r="I2066" t="str">
            <v>15 days at monthly satement</v>
          </cell>
          <cell r="J2066" t="str">
            <v>Ex-Factory</v>
          </cell>
          <cell r="K2066" t="str">
            <v>15-06/60/061029</v>
          </cell>
        </row>
        <row r="2067">
          <cell r="A2067">
            <v>2060</v>
          </cell>
          <cell r="B2067" t="str">
            <v>KBLB59000ZH-A</v>
          </cell>
          <cell r="D2067">
            <v>0.05</v>
          </cell>
          <cell r="E2067" t="str">
            <v xml:space="preserve">POS LABEL </v>
          </cell>
          <cell r="I2067" t="str">
            <v>15 days at monthly satement</v>
          </cell>
          <cell r="J2067" t="str">
            <v>Ex-Factory</v>
          </cell>
          <cell r="K2067" t="str">
            <v>15-06/60/061029</v>
          </cell>
        </row>
        <row r="2068">
          <cell r="A2068">
            <v>2061</v>
          </cell>
          <cell r="B2068" t="str">
            <v>KBLB59000ZH-H</v>
          </cell>
          <cell r="D2068">
            <v>0.05</v>
          </cell>
          <cell r="E2068" t="str">
            <v xml:space="preserve">POS LABEL </v>
          </cell>
          <cell r="I2068" t="str">
            <v>15 days at monthly satement</v>
          </cell>
          <cell r="J2068" t="str">
            <v>Ex-Factory</v>
          </cell>
          <cell r="K2068" t="str">
            <v>15-06/60/061029</v>
          </cell>
        </row>
        <row r="2069">
          <cell r="A2069">
            <v>2062</v>
          </cell>
          <cell r="B2069" t="str">
            <v>KLB050144ZH R0274</v>
          </cell>
          <cell r="C2069" t="str">
            <v>S844B18-Y04</v>
          </cell>
          <cell r="D2069">
            <v>0.44</v>
          </cell>
          <cell r="E2069" t="str">
            <v xml:space="preserve">FUKIDASHI ABS ASS </v>
          </cell>
          <cell r="I2069" t="str">
            <v>15 days at monthly satement</v>
          </cell>
          <cell r="J2069" t="str">
            <v>Ex-Factory</v>
          </cell>
          <cell r="K2069" t="str">
            <v>15-06/60/061029</v>
          </cell>
        </row>
        <row r="2070">
          <cell r="A2070">
            <v>2063</v>
          </cell>
          <cell r="B2070" t="str">
            <v>KLB070100AH N0566</v>
          </cell>
          <cell r="D2070">
            <v>3.2</v>
          </cell>
          <cell r="E2070" t="str">
            <v xml:space="preserve">CASING ASS </v>
          </cell>
          <cell r="I2070" t="str">
            <v>15 days at monthly satement</v>
          </cell>
          <cell r="J2070" t="str">
            <v>Ex-Factory</v>
          </cell>
          <cell r="K2070" t="str">
            <v>15-06/60/061029</v>
          </cell>
        </row>
        <row r="2071">
          <cell r="A2071">
            <v>2064</v>
          </cell>
          <cell r="B2071" t="str">
            <v>KLB071154ZH N0566</v>
          </cell>
          <cell r="C2071" t="str">
            <v>S82618-Y08A</v>
          </cell>
          <cell r="D2071">
            <v>1.1100000000000001</v>
          </cell>
          <cell r="E2071" t="str">
            <v>T.MOTOR CASE ASS</v>
          </cell>
          <cell r="I2071" t="str">
            <v>15 days at monthly satement</v>
          </cell>
          <cell r="J2071" t="str">
            <v>Ex-Factory</v>
          </cell>
          <cell r="K2071" t="str">
            <v>15-06/60/061029</v>
          </cell>
        </row>
        <row r="2072">
          <cell r="A2072">
            <v>2065</v>
          </cell>
          <cell r="B2072" t="str">
            <v>KLB073810ZH</v>
          </cell>
          <cell r="D2072">
            <v>0.1</v>
          </cell>
          <cell r="E2072" t="str">
            <v xml:space="preserve">HEATER WIRE </v>
          </cell>
          <cell r="I2072" t="str">
            <v>15 days at monthly satement</v>
          </cell>
          <cell r="J2072" t="str">
            <v>Ex-Factory</v>
          </cell>
          <cell r="K2072" t="str">
            <v>15-06/60/061029</v>
          </cell>
        </row>
        <row r="2073">
          <cell r="A2073">
            <v>2066</v>
          </cell>
          <cell r="B2073" t="str">
            <v>KLC050001ZH N0566</v>
          </cell>
          <cell r="C2073" t="str">
            <v>PE-2694</v>
          </cell>
          <cell r="D2073">
            <v>0.44</v>
          </cell>
          <cell r="E2073" t="str">
            <v xml:space="preserve">MEIBAN </v>
          </cell>
          <cell r="I2073" t="str">
            <v>15 days at monthly satement</v>
          </cell>
          <cell r="J2073" t="str">
            <v>Ex-Factory</v>
          </cell>
          <cell r="K2073" t="str">
            <v>15-06/60/061029</v>
          </cell>
        </row>
        <row r="2074">
          <cell r="A2074">
            <v>2067</v>
          </cell>
          <cell r="B2074" t="str">
            <v>KLC050120ZH N0566</v>
          </cell>
          <cell r="C2074" t="str">
            <v>S844A18-Y26</v>
          </cell>
          <cell r="D2074">
            <v>3.39</v>
          </cell>
          <cell r="E2074" t="str">
            <v xml:space="preserve">FRONT PANEL ASS </v>
          </cell>
          <cell r="I2074" t="str">
            <v>15 days at monthly satement</v>
          </cell>
          <cell r="J2074" t="str">
            <v>Ex-Factory</v>
          </cell>
          <cell r="K2074" t="str">
            <v>15-06/60/061029</v>
          </cell>
        </row>
        <row r="2075">
          <cell r="A2075">
            <v>2068</v>
          </cell>
          <cell r="B2075" t="str">
            <v>KLC050133ZH N0566</v>
          </cell>
          <cell r="C2075" t="str">
            <v>PE-2665</v>
          </cell>
          <cell r="D2075">
            <v>1.17</v>
          </cell>
          <cell r="E2075" t="str">
            <v xml:space="preserve">SWITCH PANEL </v>
          </cell>
          <cell r="I2075" t="str">
            <v>15 days at monthly satement</v>
          </cell>
          <cell r="J2075" t="str">
            <v>Ex-Factory</v>
          </cell>
          <cell r="K2075" t="str">
            <v>15-06/60/061029</v>
          </cell>
        </row>
        <row r="2076">
          <cell r="A2076">
            <v>2069</v>
          </cell>
          <cell r="B2076" t="str">
            <v>KLC050307ZH N0566</v>
          </cell>
          <cell r="C2076" t="str">
            <v>S844A18-Y18</v>
          </cell>
          <cell r="D2076">
            <v>1.78</v>
          </cell>
          <cell r="E2076" t="str">
            <v xml:space="preserve">SWITCH BOX ASS </v>
          </cell>
          <cell r="I2076" t="str">
            <v>15 days at monthly satement</v>
          </cell>
          <cell r="J2076" t="str">
            <v>Ex-Factory</v>
          </cell>
          <cell r="K2076" t="str">
            <v>15-06/60/061029</v>
          </cell>
        </row>
        <row r="2077">
          <cell r="A2077">
            <v>2070</v>
          </cell>
          <cell r="B2077" t="str">
            <v>KLC058994ZH</v>
          </cell>
          <cell r="D2077">
            <v>0.2</v>
          </cell>
          <cell r="E2077" t="str">
            <v xml:space="preserve">GUARANTEE ENV. S. SET </v>
          </cell>
          <cell r="I2077" t="str">
            <v>15 days at monthly satement</v>
          </cell>
          <cell r="J2077" t="str">
            <v>Ex-Factory</v>
          </cell>
          <cell r="K2077" t="str">
            <v>15-06/60/061029</v>
          </cell>
        </row>
        <row r="2078">
          <cell r="A2078">
            <v>2071</v>
          </cell>
          <cell r="B2078" t="str">
            <v>KLC059000ZH</v>
          </cell>
          <cell r="C2078" t="str">
            <v>PE-2690</v>
          </cell>
          <cell r="D2078">
            <v>0.05</v>
          </cell>
          <cell r="E2078" t="str">
            <v xml:space="preserve">POS LEBAL </v>
          </cell>
          <cell r="I2078" t="str">
            <v>15 days at monthly satement</v>
          </cell>
          <cell r="J2078" t="str">
            <v>Ex-Factory</v>
          </cell>
          <cell r="K2078" t="str">
            <v>15-06/60/061029</v>
          </cell>
        </row>
        <row r="2079">
          <cell r="A2079">
            <v>2072</v>
          </cell>
          <cell r="B2079" t="str">
            <v>KLC070140ZH N0661</v>
          </cell>
          <cell r="D2079">
            <v>0.5</v>
          </cell>
          <cell r="E2079" t="str">
            <v xml:space="preserve">FUKIDASHI NOZZLE ASS </v>
          </cell>
          <cell r="I2079" t="str">
            <v>15 days at monthly satement</v>
          </cell>
          <cell r="J2079" t="str">
            <v>Ex-Factory</v>
          </cell>
          <cell r="K2079" t="str">
            <v>15-06/60/061029</v>
          </cell>
        </row>
        <row r="2080">
          <cell r="A2080">
            <v>2073</v>
          </cell>
          <cell r="B2080" t="str">
            <v>KLC078994ZH</v>
          </cell>
          <cell r="D2080">
            <v>0.2</v>
          </cell>
          <cell r="E2080" t="str">
            <v>GUARANTEE ENVEL. S. SET</v>
          </cell>
          <cell r="I2080" t="str">
            <v>15 days at monthly satement</v>
          </cell>
          <cell r="J2080" t="str">
            <v>Ex-Factory</v>
          </cell>
          <cell r="K2080" t="str">
            <v>15-06/60/061029</v>
          </cell>
        </row>
        <row r="2081">
          <cell r="A2081">
            <v>2074</v>
          </cell>
          <cell r="B2081" t="str">
            <v>KXB050101AH N0638</v>
          </cell>
          <cell r="C2081" t="str">
            <v>B818-01-01</v>
          </cell>
          <cell r="D2081">
            <v>2.46</v>
          </cell>
          <cell r="E2081" t="str">
            <v xml:space="preserve">CASING </v>
          </cell>
          <cell r="I2081" t="str">
            <v>15 days at monthly satement</v>
          </cell>
          <cell r="J2081" t="str">
            <v>Ex-Factory</v>
          </cell>
          <cell r="K2081" t="str">
            <v>15-06/60/061029</v>
          </cell>
        </row>
        <row r="2082">
          <cell r="A2082">
            <v>2075</v>
          </cell>
          <cell r="B2082" t="str">
            <v>KXB050102AH N0566</v>
          </cell>
          <cell r="C2082" t="str">
            <v>B818-02-01V3</v>
          </cell>
          <cell r="D2082">
            <v>3.25</v>
          </cell>
          <cell r="E2082" t="str">
            <v xml:space="preserve">FRONT PANEL </v>
          </cell>
          <cell r="I2082" t="str">
            <v>15 days at monthly satement</v>
          </cell>
          <cell r="J2082" t="str">
            <v>Ex-Factory</v>
          </cell>
          <cell r="K2082" t="str">
            <v>15-06/60/061029</v>
          </cell>
        </row>
        <row r="2083">
          <cell r="A2083">
            <v>2076</v>
          </cell>
          <cell r="B2083" t="str">
            <v>KXB050109AH R0273</v>
          </cell>
          <cell r="D2083">
            <v>1.2</v>
          </cell>
          <cell r="E2083" t="str">
            <v xml:space="preserve">SUII PANEL </v>
          </cell>
          <cell r="I2083" t="str">
            <v>15 days at monthly satement</v>
          </cell>
          <cell r="J2083" t="str">
            <v>Ex-Factory</v>
          </cell>
          <cell r="K2083" t="str">
            <v>15-06/60/061029</v>
          </cell>
        </row>
        <row r="2084">
          <cell r="A2084">
            <v>2077</v>
          </cell>
          <cell r="B2084" t="str">
            <v>KXB050130AH N0566</v>
          </cell>
          <cell r="C2084" t="str">
            <v>B818-13-01</v>
          </cell>
          <cell r="D2084">
            <v>1.33</v>
          </cell>
          <cell r="E2084" t="str">
            <v xml:space="preserve">SWITCH BOX </v>
          </cell>
          <cell r="I2084" t="str">
            <v>15 days at monthly satement</v>
          </cell>
          <cell r="J2084" t="str">
            <v>Ex-Factory</v>
          </cell>
          <cell r="K2084" t="str">
            <v>15-06/60/061029</v>
          </cell>
        </row>
        <row r="2085">
          <cell r="A2085">
            <v>2078</v>
          </cell>
          <cell r="B2085" t="str">
            <v>KXB050412ZH</v>
          </cell>
          <cell r="C2085" t="str">
            <v>S818G-18-28C</v>
          </cell>
          <cell r="D2085">
            <v>4.2699999999999996</v>
          </cell>
          <cell r="E2085" t="str">
            <v xml:space="preserve">REED SWITCH ASS </v>
          </cell>
          <cell r="I2085" t="str">
            <v>15 days at monthly satement</v>
          </cell>
          <cell r="J2085" t="str">
            <v>Ex-Factory</v>
          </cell>
          <cell r="K2085" t="str">
            <v>15-06/60/061029</v>
          </cell>
        </row>
        <row r="2086">
          <cell r="A2086">
            <v>2079</v>
          </cell>
          <cell r="B2086" t="str">
            <v>KXB050503AH</v>
          </cell>
          <cell r="C2086" t="str">
            <v xml:space="preserve">S818G-18-08B </v>
          </cell>
          <cell r="D2086">
            <v>4.2699999999999996</v>
          </cell>
          <cell r="E2086" t="str">
            <v xml:space="preserve">KASHITSU FILTER </v>
          </cell>
          <cell r="I2086" t="str">
            <v>15 days at monthly satement</v>
          </cell>
          <cell r="J2086" t="str">
            <v>Ex-Factory</v>
          </cell>
          <cell r="K2086" t="str">
            <v>15-06/60/061029</v>
          </cell>
        </row>
        <row r="2087">
          <cell r="A2087">
            <v>2080</v>
          </cell>
          <cell r="B2087" t="str">
            <v>KXB053000ZH</v>
          </cell>
          <cell r="C2087" t="str">
            <v>CL-372</v>
          </cell>
          <cell r="D2087">
            <v>1.78</v>
          </cell>
          <cell r="E2087" t="str">
            <v xml:space="preserve">TIMING MOTOR </v>
          </cell>
          <cell r="I2087" t="str">
            <v>15 days at monthly satement</v>
          </cell>
          <cell r="J2087" t="str">
            <v>Ex-Factory</v>
          </cell>
          <cell r="K2087" t="str">
            <v>15-06/60/061029</v>
          </cell>
        </row>
        <row r="2088">
          <cell r="A2088">
            <v>2081</v>
          </cell>
          <cell r="B2088" t="str">
            <v>KXB053800AH</v>
          </cell>
          <cell r="C2088" t="str">
            <v>S818G-18-01</v>
          </cell>
          <cell r="D2088">
            <v>3.54</v>
          </cell>
          <cell r="E2088" t="str">
            <v xml:space="preserve">HEATER SET </v>
          </cell>
          <cell r="I2088" t="str">
            <v>15 days at monthly satement</v>
          </cell>
          <cell r="J2088" t="str">
            <v>Ex-Factory</v>
          </cell>
          <cell r="K2088" t="str">
            <v>15-06/60/061029</v>
          </cell>
        </row>
        <row r="2089">
          <cell r="A2089">
            <v>2082</v>
          </cell>
          <cell r="B2089" t="str">
            <v>KXB053802ZH</v>
          </cell>
          <cell r="C2089" t="str">
            <v>S818G-18-33</v>
          </cell>
          <cell r="D2089">
            <v>1.25</v>
          </cell>
          <cell r="E2089" t="str">
            <v xml:space="preserve">HEATER COVER ASS </v>
          </cell>
          <cell r="I2089" t="str">
            <v>15 days at monthly satement</v>
          </cell>
          <cell r="J2089" t="str">
            <v>Ex-Factory</v>
          </cell>
          <cell r="K2089" t="str">
            <v>15-06/60/061029</v>
          </cell>
        </row>
        <row r="2090">
          <cell r="A2090">
            <v>2083</v>
          </cell>
          <cell r="B2090" t="str">
            <v>KXB053902ZH</v>
          </cell>
          <cell r="C2090" t="str">
            <v>B818-32-01</v>
          </cell>
          <cell r="D2090">
            <v>0.05</v>
          </cell>
          <cell r="E2090" t="str">
            <v xml:space="preserve">HEATER FRAME B </v>
          </cell>
          <cell r="I2090" t="str">
            <v>15 days at monthly satement</v>
          </cell>
          <cell r="J2090" t="str">
            <v>Ex-Factory</v>
          </cell>
          <cell r="K2090" t="str">
            <v>15-06/60/061029</v>
          </cell>
        </row>
        <row r="2091">
          <cell r="A2091">
            <v>2084</v>
          </cell>
          <cell r="B2091" t="str">
            <v>KXB053903ZH</v>
          </cell>
          <cell r="C2091" t="str">
            <v>B818-33-01</v>
          </cell>
          <cell r="D2091">
            <v>0.05</v>
          </cell>
          <cell r="E2091" t="str">
            <v xml:space="preserve">HEATER FRAME C </v>
          </cell>
          <cell r="I2091" t="str">
            <v>15 days at monthly satement</v>
          </cell>
          <cell r="J2091" t="str">
            <v>Ex-Factory</v>
          </cell>
          <cell r="K2091" t="str">
            <v>15-06/60/061029</v>
          </cell>
        </row>
        <row r="2092">
          <cell r="A2092">
            <v>2085</v>
          </cell>
          <cell r="B2092" t="str">
            <v>KXB053905ZH</v>
          </cell>
          <cell r="C2092" t="str">
            <v>B818-35-01</v>
          </cell>
          <cell r="D2092">
            <v>0.05</v>
          </cell>
          <cell r="E2092" t="str">
            <v xml:space="preserve">HEATER FRAME E </v>
          </cell>
          <cell r="I2092" t="str">
            <v>15 days at monthly satement</v>
          </cell>
          <cell r="J2092" t="str">
            <v>Ex-Factory</v>
          </cell>
          <cell r="K2092" t="str">
            <v>15-06/60/061029</v>
          </cell>
        </row>
        <row r="2093">
          <cell r="A2093">
            <v>2086</v>
          </cell>
          <cell r="B2093" t="str">
            <v>KXB053951ZH</v>
          </cell>
          <cell r="C2093" t="str">
            <v>B818-29-01</v>
          </cell>
          <cell r="D2093">
            <v>7.0000000000000007E-2</v>
          </cell>
          <cell r="E2093" t="str">
            <v xml:space="preserve">HEATER COVER </v>
          </cell>
          <cell r="I2093" t="str">
            <v>15 days at monthly satement</v>
          </cell>
          <cell r="J2093" t="str">
            <v>Ex-Factory</v>
          </cell>
          <cell r="K2093" t="str">
            <v>15-06/60/061029</v>
          </cell>
        </row>
        <row r="2094">
          <cell r="A2094">
            <v>2087</v>
          </cell>
          <cell r="B2094" t="str">
            <v>KXC050410ZH</v>
          </cell>
          <cell r="C2094" t="str">
            <v>S818G18-Y09</v>
          </cell>
          <cell r="D2094">
            <v>1.1100000000000001</v>
          </cell>
          <cell r="E2094" t="str">
            <v xml:space="preserve">REED SWITCH ASS </v>
          </cell>
          <cell r="I2094" t="str">
            <v>15 days at monthly satement</v>
          </cell>
          <cell r="J2094" t="str">
            <v>Ex-Factory</v>
          </cell>
          <cell r="K2094" t="str">
            <v>15-06/60/061029</v>
          </cell>
        </row>
        <row r="2095">
          <cell r="A2095">
            <v>2088</v>
          </cell>
          <cell r="B2095" t="str">
            <v>KXC050515ZH</v>
          </cell>
          <cell r="C2095" t="str">
            <v>S84418-Y75A</v>
          </cell>
          <cell r="D2095">
            <v>0.38</v>
          </cell>
          <cell r="E2095" t="str">
            <v xml:space="preserve">JOKIN FILTER </v>
          </cell>
          <cell r="I2095" t="str">
            <v>15 days at monthly satement</v>
          </cell>
          <cell r="J2095" t="str">
            <v>Ex-Factory</v>
          </cell>
          <cell r="K2095" t="str">
            <v>15-06/60/061029</v>
          </cell>
        </row>
        <row r="2096">
          <cell r="A2096">
            <v>2089</v>
          </cell>
          <cell r="B2096" t="str">
            <v>KXC070141ZH B0415</v>
          </cell>
          <cell r="C2096" t="str">
            <v>B820-12-04</v>
          </cell>
          <cell r="D2096">
            <v>0.43</v>
          </cell>
          <cell r="E2096" t="str">
            <v xml:space="preserve">FUKIDASHI NOZZLE </v>
          </cell>
          <cell r="I2096" t="str">
            <v>15 days at monthly satement</v>
          </cell>
          <cell r="J2096" t="str">
            <v>Ex-Factory</v>
          </cell>
          <cell r="K2096" t="str">
            <v>15-06/60/061029</v>
          </cell>
        </row>
        <row r="2097">
          <cell r="A2097">
            <v>2090</v>
          </cell>
          <cell r="B2097" t="str">
            <v>KXC070143ZH M0150</v>
          </cell>
          <cell r="C2097" t="str">
            <v>S845B18-Y27</v>
          </cell>
          <cell r="D2097">
            <v>0.19</v>
          </cell>
          <cell r="E2097" t="str">
            <v xml:space="preserve">TOP COVER TOSO </v>
          </cell>
          <cell r="I2097" t="str">
            <v>15 days at monthly satement</v>
          </cell>
          <cell r="J2097" t="str">
            <v>Ex-Factory</v>
          </cell>
          <cell r="K2097" t="str">
            <v>15-06/60/061029</v>
          </cell>
        </row>
        <row r="2098">
          <cell r="A2098">
            <v>2091</v>
          </cell>
          <cell r="B2098" t="str">
            <v>KXC071560ZH</v>
          </cell>
          <cell r="D2098">
            <v>0.12</v>
          </cell>
          <cell r="E2098" t="str">
            <v>NANOE H LEAD WIRE</v>
          </cell>
          <cell r="I2098" t="str">
            <v>15 days at monthly satement</v>
          </cell>
          <cell r="J2098" t="str">
            <v>Ex-Factory</v>
          </cell>
          <cell r="K2098" t="str">
            <v>15-06/60/061029</v>
          </cell>
        </row>
        <row r="2099">
          <cell r="A2099">
            <v>2092</v>
          </cell>
          <cell r="B2099" t="str">
            <v>KXC071561ZH</v>
          </cell>
          <cell r="D2099">
            <v>0.12</v>
          </cell>
          <cell r="E2099" t="str">
            <v>NANOE G LEAD WIRE</v>
          </cell>
          <cell r="I2099" t="str">
            <v>15 days at monthly satement</v>
          </cell>
          <cell r="J2099" t="str">
            <v>Ex-Factory</v>
          </cell>
          <cell r="K2099" t="str">
            <v>15-06/60/061029</v>
          </cell>
        </row>
        <row r="2100">
          <cell r="A2100">
            <v>2093</v>
          </cell>
          <cell r="B2100" t="str">
            <v>KXC078994ZH</v>
          </cell>
          <cell r="D2100">
            <v>0.2</v>
          </cell>
          <cell r="E2100" t="str">
            <v>GUARANTEE ENVEL. S. SET</v>
          </cell>
          <cell r="I2100" t="str">
            <v>15 days at monthly satement</v>
          </cell>
          <cell r="J2100" t="str">
            <v>Ex-Factory</v>
          </cell>
          <cell r="K2100" t="str">
            <v>15-06/60/061029</v>
          </cell>
        </row>
        <row r="2101">
          <cell r="A2101">
            <v>2094</v>
          </cell>
          <cell r="B2101" t="str">
            <v>KXC079000ZH-A</v>
          </cell>
          <cell r="C2101" t="str">
            <v>PE-2687</v>
          </cell>
          <cell r="D2101">
            <v>0.05</v>
          </cell>
          <cell r="E2101" t="str">
            <v xml:space="preserve">POS LABEL </v>
          </cell>
          <cell r="I2101" t="str">
            <v>15 days at monthly satement</v>
          </cell>
          <cell r="J2101" t="str">
            <v>Ex-Factory</v>
          </cell>
          <cell r="K2101" t="str">
            <v>15-06/60/061029</v>
          </cell>
        </row>
        <row r="2102">
          <cell r="A2102">
            <v>2095</v>
          </cell>
          <cell r="B2102" t="str">
            <v>VXC300155ZH M0194</v>
          </cell>
          <cell r="C2102" t="str">
            <v>S847A18-Y27</v>
          </cell>
          <cell r="D2102">
            <v>3.85</v>
          </cell>
          <cell r="E2102" t="str">
            <v xml:space="preserve">TRAY COVER ASS </v>
          </cell>
          <cell r="I2102" t="str">
            <v>15 days at monthly satement</v>
          </cell>
          <cell r="J2102" t="str">
            <v>Ex-Factory</v>
          </cell>
          <cell r="K2102" t="str">
            <v>15-06/60/061029</v>
          </cell>
        </row>
        <row r="2103">
          <cell r="A2103">
            <v>2096</v>
          </cell>
          <cell r="B2103" t="str">
            <v>VXC300155ZH N0673</v>
          </cell>
          <cell r="C2103" t="str">
            <v>S84718-Y27</v>
          </cell>
          <cell r="D2103">
            <v>4.2300000000000004</v>
          </cell>
          <cell r="E2103" t="str">
            <v xml:space="preserve">TRAY COVER ASS </v>
          </cell>
          <cell r="I2103" t="str">
            <v>15 days at monthly satement</v>
          </cell>
          <cell r="J2103" t="str">
            <v>Ex-Factory</v>
          </cell>
          <cell r="K2103" t="str">
            <v>15-06/60/061029</v>
          </cell>
        </row>
        <row r="2104">
          <cell r="A2104">
            <v>2097</v>
          </cell>
          <cell r="B2104" t="str">
            <v>VXC300191ZH N0566</v>
          </cell>
          <cell r="C2104" t="str">
            <v>S84718-Y26</v>
          </cell>
          <cell r="D2104">
            <v>9.69</v>
          </cell>
          <cell r="E2104" t="str">
            <v xml:space="preserve">REAR CASE ASS </v>
          </cell>
          <cell r="I2104" t="str">
            <v>15 days at monthly satement</v>
          </cell>
          <cell r="J2104" t="str">
            <v>Ex-Factory</v>
          </cell>
          <cell r="K2104" t="str">
            <v>15-06/60/061029</v>
          </cell>
        </row>
        <row r="2105">
          <cell r="A2105">
            <v>2098</v>
          </cell>
          <cell r="B2105" t="str">
            <v>VXC300191ZH N0674</v>
          </cell>
          <cell r="C2105" t="str">
            <v>S847A18-Y26</v>
          </cell>
          <cell r="D2105">
            <v>9.67</v>
          </cell>
          <cell r="E2105" t="str">
            <v xml:space="preserve">REAR CASE ASS </v>
          </cell>
          <cell r="I2105" t="str">
            <v>15 days at monthly satement</v>
          </cell>
          <cell r="J2105" t="str">
            <v>Ex-Factory</v>
          </cell>
          <cell r="K2105" t="str">
            <v>15-06/60/061029</v>
          </cell>
        </row>
        <row r="2106">
          <cell r="A2106">
            <v>2099</v>
          </cell>
          <cell r="B2106" t="str">
            <v>VXC303295ZH N0673</v>
          </cell>
          <cell r="C2106" t="str">
            <v>S84718-Y22</v>
          </cell>
          <cell r="D2106">
            <v>3.55</v>
          </cell>
          <cell r="E2106" t="str">
            <v>FRONT GRILL ASS</v>
          </cell>
          <cell r="I2106" t="str">
            <v>15 days at monthly satement</v>
          </cell>
          <cell r="J2106" t="str">
            <v>Ex-Factory</v>
          </cell>
          <cell r="K2106" t="str">
            <v>15-06/60/061029</v>
          </cell>
        </row>
        <row r="2107">
          <cell r="A2107">
            <v>2100</v>
          </cell>
          <cell r="B2107" t="str">
            <v>XTB4+12CZ</v>
          </cell>
          <cell r="D2107">
            <v>0.03</v>
          </cell>
          <cell r="E2107" t="str">
            <v>BIND TAP SCREW</v>
          </cell>
          <cell r="I2107" t="str">
            <v>15 days at monthly satement</v>
          </cell>
          <cell r="J2107" t="str">
            <v>Ex-Factory</v>
          </cell>
          <cell r="K2107" t="str">
            <v>15-06/60/061029</v>
          </cell>
        </row>
        <row r="2108">
          <cell r="A2108">
            <v>2101</v>
          </cell>
          <cell r="B2108" t="str">
            <v>XTN35+10CZ</v>
          </cell>
          <cell r="D2108">
            <v>0.03</v>
          </cell>
          <cell r="E2108" t="str">
            <v>TRUSS TAP SCREW</v>
          </cell>
          <cell r="I2108" t="str">
            <v>15 days at monthly satement</v>
          </cell>
          <cell r="J2108" t="str">
            <v>Ex-Factory</v>
          </cell>
          <cell r="K2108" t="str">
            <v>15-06/60/061029</v>
          </cell>
        </row>
        <row r="2109">
          <cell r="A2109">
            <v>2102</v>
          </cell>
          <cell r="B2109" t="str">
            <v>XWE5FJ</v>
          </cell>
          <cell r="C2109" t="str">
            <v>DI-274</v>
          </cell>
          <cell r="D2109">
            <v>0.1</v>
          </cell>
          <cell r="E2109" t="str">
            <v>SMALL R PLAIN WASHER</v>
          </cell>
          <cell r="I2109" t="str">
            <v>15 days at monthly satement</v>
          </cell>
          <cell r="J2109" t="str">
            <v>Ex-Factory</v>
          </cell>
          <cell r="K2109" t="str">
            <v>15-06/60/061029</v>
          </cell>
        </row>
        <row r="2110">
          <cell r="A2110">
            <v>2103</v>
          </cell>
          <cell r="B2110" t="str">
            <v>YHC100225ZH NO668</v>
          </cell>
          <cell r="C2110" t="str">
            <v>S82618-Y26E</v>
          </cell>
          <cell r="D2110">
            <v>0.5</v>
          </cell>
          <cell r="E2110" t="str">
            <v xml:space="preserve">REAR LOUVER ASS </v>
          </cell>
          <cell r="I2110" t="str">
            <v>15 days at monthly satement</v>
          </cell>
          <cell r="J2110" t="str">
            <v>Ex-Factory</v>
          </cell>
          <cell r="K2110" t="str">
            <v>15-06/60/061029</v>
          </cell>
        </row>
        <row r="2111">
          <cell r="A2111">
            <v>2104</v>
          </cell>
          <cell r="B2111" t="str">
            <v>ZB10X2300ZC</v>
          </cell>
          <cell r="C2111" t="str">
            <v>CL-391</v>
          </cell>
          <cell r="D2111">
            <v>10</v>
          </cell>
          <cell r="E2111" t="str">
            <v>Motor Assy</v>
          </cell>
          <cell r="I2111" t="str">
            <v>15 days at monthly satement</v>
          </cell>
          <cell r="J2111" t="str">
            <v>Ex-Factory</v>
          </cell>
          <cell r="K2111" t="str">
            <v>15-06/60/061036</v>
          </cell>
        </row>
        <row r="2112">
          <cell r="A2112">
            <v>2105</v>
          </cell>
          <cell r="B2112" t="str">
            <v>Y60Z30913DH</v>
          </cell>
          <cell r="C2112" t="str">
            <v>CL-303</v>
          </cell>
          <cell r="D2112">
            <v>1.2</v>
          </cell>
          <cell r="E2112" t="str">
            <v>Stepping Motor</v>
          </cell>
          <cell r="I2112" t="str">
            <v>15 days at monthly satement</v>
          </cell>
          <cell r="J2112" t="str">
            <v>Ex-Factory</v>
          </cell>
          <cell r="K2112" t="str">
            <v>15-06/60/061033</v>
          </cell>
        </row>
        <row r="2113">
          <cell r="A2113">
            <v>2106</v>
          </cell>
          <cell r="B2113" t="str">
            <v>5KLE40001ZH N0566</v>
          </cell>
          <cell r="C2113" t="str">
            <v>PE-2815</v>
          </cell>
          <cell r="D2113">
            <v>0.5</v>
          </cell>
          <cell r="E2113" t="str">
            <v xml:space="preserve">MEIBAN </v>
          </cell>
          <cell r="I2113" t="str">
            <v>15 days at monthly satement</v>
          </cell>
          <cell r="J2113" t="str">
            <v>Ex-Factory</v>
          </cell>
          <cell r="K2113" t="str">
            <v>15-06/60/061032</v>
          </cell>
        </row>
        <row r="2114">
          <cell r="A2114">
            <v>2107</v>
          </cell>
          <cell r="B2114" t="str">
            <v>5KLE40120ZH N0566</v>
          </cell>
          <cell r="C2114" t="str">
            <v>S844C18-Y26</v>
          </cell>
          <cell r="D2114">
            <v>3.5</v>
          </cell>
          <cell r="E2114" t="str">
            <v xml:space="preserve">FRONT PANEL ASS </v>
          </cell>
          <cell r="I2114" t="str">
            <v>15 days at monthly satement</v>
          </cell>
          <cell r="J2114" t="str">
            <v>Ex-Factory</v>
          </cell>
          <cell r="K2114" t="str">
            <v>15-06/60/061032</v>
          </cell>
        </row>
        <row r="2115">
          <cell r="A2115">
            <v>2108</v>
          </cell>
          <cell r="B2115" t="str">
            <v>5KLE40133ZH N0566</v>
          </cell>
          <cell r="C2115" t="str">
            <v>PE-2819</v>
          </cell>
          <cell r="D2115">
            <v>1</v>
          </cell>
          <cell r="E2115" t="str">
            <v xml:space="preserve">SWITCH PANEL </v>
          </cell>
          <cell r="I2115" t="str">
            <v>15 days at monthly satement</v>
          </cell>
          <cell r="J2115" t="str">
            <v>Ex-Factory</v>
          </cell>
          <cell r="K2115" t="str">
            <v>15-06/60/061032</v>
          </cell>
        </row>
        <row r="2116">
          <cell r="A2116">
            <v>2109</v>
          </cell>
          <cell r="B2116" t="str">
            <v>5KLE40307ZH N0566</v>
          </cell>
          <cell r="C2116" t="str">
            <v>S844C18-Y18</v>
          </cell>
          <cell r="D2116">
            <v>1.8</v>
          </cell>
          <cell r="E2116" t="str">
            <v>SWITCH BOX ASS</v>
          </cell>
          <cell r="I2116" t="str">
            <v>15 days at monthly satement</v>
          </cell>
          <cell r="J2116" t="str">
            <v>Ex-Factory</v>
          </cell>
          <cell r="K2116" t="str">
            <v>15-06/60/061032</v>
          </cell>
        </row>
        <row r="2117">
          <cell r="A2117">
            <v>2110</v>
          </cell>
          <cell r="B2117" t="str">
            <v>7KLE40001ZH N0566</v>
          </cell>
          <cell r="C2117" t="str">
            <v>PE-2816</v>
          </cell>
          <cell r="D2117">
            <v>0.5</v>
          </cell>
          <cell r="E2117" t="str">
            <v>MEIBAN</v>
          </cell>
          <cell r="I2117" t="str">
            <v>15 days at monthly satement</v>
          </cell>
          <cell r="J2117" t="str">
            <v>Ex-Factory</v>
          </cell>
          <cell r="K2117" t="str">
            <v>15-06/60/061032</v>
          </cell>
        </row>
        <row r="2118">
          <cell r="A2118">
            <v>2111</v>
          </cell>
          <cell r="B2118" t="str">
            <v>7KLE40120ZH N0566</v>
          </cell>
          <cell r="C2118" t="str">
            <v>S845B18-Y26</v>
          </cell>
          <cell r="D2118">
            <v>3.9</v>
          </cell>
          <cell r="E2118" t="str">
            <v xml:space="preserve">FRONT PANEL ASS </v>
          </cell>
          <cell r="I2118" t="str">
            <v>15 days at monthly satement</v>
          </cell>
          <cell r="J2118" t="str">
            <v>Ex-Factory</v>
          </cell>
          <cell r="K2118" t="str">
            <v>15-06/60/061032</v>
          </cell>
        </row>
        <row r="2119">
          <cell r="A2119">
            <v>2112</v>
          </cell>
          <cell r="B2119" t="str">
            <v>7KLE40133ZH N0566</v>
          </cell>
          <cell r="C2119" t="str">
            <v>PE-2818</v>
          </cell>
          <cell r="D2119">
            <v>1.3</v>
          </cell>
          <cell r="E2119" t="str">
            <v>SWITCH PANEL</v>
          </cell>
          <cell r="I2119" t="str">
            <v>15 days at monthly satement</v>
          </cell>
          <cell r="J2119" t="str">
            <v>Ex-Factory</v>
          </cell>
          <cell r="K2119" t="str">
            <v>15-06/60/061032</v>
          </cell>
        </row>
        <row r="2120">
          <cell r="A2120">
            <v>2113</v>
          </cell>
          <cell r="B2120" t="str">
            <v>7KLE40307ZH N0566</v>
          </cell>
          <cell r="C2120" t="str">
            <v>S845B18-Y18</v>
          </cell>
          <cell r="D2120">
            <v>2</v>
          </cell>
          <cell r="E2120" t="str">
            <v>SWITCH BOX ASS</v>
          </cell>
          <cell r="I2120" t="str">
            <v>15 days at monthly satement</v>
          </cell>
          <cell r="J2120" t="str">
            <v>Ex-Factory</v>
          </cell>
          <cell r="K2120" t="str">
            <v>15-06/60/061032</v>
          </cell>
        </row>
        <row r="2121">
          <cell r="A2121">
            <v>2114</v>
          </cell>
          <cell r="B2121" t="str">
            <v>7KLE41200AH</v>
          </cell>
          <cell r="C2121" t="str">
            <v>MH-058</v>
          </cell>
          <cell r="D2121">
            <v>2</v>
          </cell>
          <cell r="E2121" t="str">
            <v xml:space="preserve">CORD ASS </v>
          </cell>
          <cell r="I2121" t="str">
            <v>15 days at monthly satement</v>
          </cell>
          <cell r="J2121" t="str">
            <v>Ex-Factory</v>
          </cell>
          <cell r="K2121" t="str">
            <v>15-06/60/061032</v>
          </cell>
        </row>
        <row r="2122">
          <cell r="A2122">
            <v>2115</v>
          </cell>
          <cell r="B2122" t="str">
            <v>KBLC50001ZH N0566</v>
          </cell>
          <cell r="C2122" t="str">
            <v>PE-2817</v>
          </cell>
          <cell r="D2122">
            <v>0.5</v>
          </cell>
          <cell r="E2122" t="str">
            <v xml:space="preserve">MEIBAN  </v>
          </cell>
          <cell r="I2122" t="str">
            <v>15 days at monthly satement</v>
          </cell>
          <cell r="J2122" t="str">
            <v>Ex-Factory</v>
          </cell>
          <cell r="K2122" t="str">
            <v>15-06/60/061032</v>
          </cell>
        </row>
        <row r="2123">
          <cell r="A2123">
            <v>2116</v>
          </cell>
          <cell r="B2123" t="str">
            <v>KBLC50006ZH B0420</v>
          </cell>
          <cell r="C2123" t="str">
            <v>PE-2800</v>
          </cell>
          <cell r="D2123">
            <v>0.1</v>
          </cell>
          <cell r="E2123" t="str">
            <v xml:space="preserve">NOTICE LABEL B </v>
          </cell>
          <cell r="I2123" t="str">
            <v>15 days at monthly satement</v>
          </cell>
          <cell r="J2123" t="str">
            <v>Ex-Factory</v>
          </cell>
          <cell r="K2123" t="str">
            <v>15-06/60/061032</v>
          </cell>
        </row>
        <row r="2124">
          <cell r="A2124">
            <v>2117</v>
          </cell>
          <cell r="B2124" t="str">
            <v>KBLC50006ZH R0275</v>
          </cell>
          <cell r="C2124" t="str">
            <v>PE-2801</v>
          </cell>
          <cell r="D2124">
            <v>0.1</v>
          </cell>
          <cell r="E2124" t="str">
            <v xml:space="preserve">NOTICE LABEL B </v>
          </cell>
          <cell r="I2124" t="str">
            <v>15 days at monthly satement</v>
          </cell>
          <cell r="J2124" t="str">
            <v>Ex-Factory</v>
          </cell>
          <cell r="K2124" t="str">
            <v>15-06/60/061032</v>
          </cell>
        </row>
        <row r="2125">
          <cell r="A2125">
            <v>2118</v>
          </cell>
          <cell r="B2125" t="str">
            <v>KBLC50006ZH Y0094</v>
          </cell>
          <cell r="C2125" t="str">
            <v>PE-2799</v>
          </cell>
          <cell r="D2125">
            <v>0.1</v>
          </cell>
          <cell r="E2125" t="str">
            <v xml:space="preserve">NOTICE LABEL B </v>
          </cell>
          <cell r="I2125" t="str">
            <v>15 days at monthly satement</v>
          </cell>
          <cell r="J2125" t="str">
            <v>Ex-Factory</v>
          </cell>
          <cell r="K2125" t="str">
            <v>15-06/60/061032</v>
          </cell>
        </row>
        <row r="2126">
          <cell r="A2126">
            <v>2119</v>
          </cell>
          <cell r="B2126" t="str">
            <v>KBLC50008ZH B0420</v>
          </cell>
          <cell r="C2126" t="str">
            <v>PE-2809</v>
          </cell>
          <cell r="D2126">
            <v>0.1</v>
          </cell>
          <cell r="E2126" t="str">
            <v xml:space="preserve">NOTICE LABEL D  </v>
          </cell>
          <cell r="I2126" t="str">
            <v>15 days at monthly satement</v>
          </cell>
          <cell r="J2126" t="str">
            <v>Ex-Factory</v>
          </cell>
          <cell r="K2126" t="str">
            <v>15-06/60/061032</v>
          </cell>
        </row>
        <row r="2127">
          <cell r="A2127">
            <v>2120</v>
          </cell>
          <cell r="B2127" t="str">
            <v>KBLC50008ZH R0275</v>
          </cell>
          <cell r="C2127" t="str">
            <v>PE-2910</v>
          </cell>
          <cell r="D2127">
            <v>0.1</v>
          </cell>
          <cell r="E2127" t="str">
            <v xml:space="preserve">NOTICE LABEL D  </v>
          </cell>
          <cell r="I2127" t="str">
            <v>15 days at monthly satement</v>
          </cell>
          <cell r="J2127" t="str">
            <v>Ex-Factory</v>
          </cell>
          <cell r="K2127" t="str">
            <v>15-06/60/061032</v>
          </cell>
        </row>
        <row r="2128">
          <cell r="A2128">
            <v>2121</v>
          </cell>
          <cell r="B2128" t="str">
            <v>KBLC50008ZH Y0094</v>
          </cell>
          <cell r="C2128" t="str">
            <v>PE-2808</v>
          </cell>
          <cell r="D2128">
            <v>0.1</v>
          </cell>
          <cell r="E2128" t="str">
            <v xml:space="preserve">NOTICE LABEL D  </v>
          </cell>
          <cell r="I2128" t="str">
            <v>15 days at monthly satement</v>
          </cell>
          <cell r="J2128" t="str">
            <v>Ex-Factory</v>
          </cell>
          <cell r="K2128" t="str">
            <v>15-06/60/061032</v>
          </cell>
        </row>
        <row r="2129">
          <cell r="A2129">
            <v>2122</v>
          </cell>
          <cell r="B2129" t="str">
            <v>KBLC50090ZH B0420</v>
          </cell>
          <cell r="C2129" t="str">
            <v>PE-2803</v>
          </cell>
          <cell r="D2129">
            <v>0.05</v>
          </cell>
          <cell r="E2129" t="str">
            <v xml:space="preserve">CHUUI LABEL (C)  </v>
          </cell>
          <cell r="I2129" t="str">
            <v>15 days at monthly satement</v>
          </cell>
          <cell r="J2129" t="str">
            <v>Ex-Factory</v>
          </cell>
          <cell r="K2129" t="str">
            <v>15-06/60/061032</v>
          </cell>
        </row>
        <row r="2130">
          <cell r="A2130">
            <v>2123</v>
          </cell>
          <cell r="B2130" t="str">
            <v>KBLC50090ZH R0275</v>
          </cell>
          <cell r="C2130" t="str">
            <v>PE-2804</v>
          </cell>
          <cell r="D2130">
            <v>0.05</v>
          </cell>
          <cell r="E2130" t="str">
            <v xml:space="preserve">CHUUI LABEL (C)  </v>
          </cell>
          <cell r="I2130" t="str">
            <v>15 days at monthly satement</v>
          </cell>
          <cell r="J2130" t="str">
            <v>Ex-Factory</v>
          </cell>
          <cell r="K2130" t="str">
            <v>15-06/60/061032</v>
          </cell>
        </row>
        <row r="2131">
          <cell r="A2131">
            <v>2124</v>
          </cell>
          <cell r="B2131" t="str">
            <v>KBLC50090ZH Y0094</v>
          </cell>
          <cell r="C2131" t="str">
            <v>PE-2802</v>
          </cell>
          <cell r="D2131">
            <v>0.05</v>
          </cell>
          <cell r="E2131" t="str">
            <v xml:space="preserve">CHUUI LABEL (C)  </v>
          </cell>
          <cell r="I2131" t="str">
            <v>15 days at monthly satement</v>
          </cell>
          <cell r="J2131" t="str">
            <v>Ex-Factory</v>
          </cell>
          <cell r="K2131" t="str">
            <v>15-06/60/061032</v>
          </cell>
        </row>
        <row r="2132">
          <cell r="A2132">
            <v>2125</v>
          </cell>
          <cell r="B2132" t="str">
            <v>KBLC50120ZH N0566</v>
          </cell>
          <cell r="C2132" t="str">
            <v>S844D18-Y26</v>
          </cell>
          <cell r="D2132">
            <v>3.4</v>
          </cell>
          <cell r="E2132" t="str">
            <v xml:space="preserve">FRONT PANEL ASS   </v>
          </cell>
          <cell r="I2132" t="str">
            <v>15 days at monthly satement</v>
          </cell>
          <cell r="J2132" t="str">
            <v>Ex-Factory</v>
          </cell>
          <cell r="K2132" t="str">
            <v>15-06/60/061032</v>
          </cell>
        </row>
        <row r="2133">
          <cell r="A2133">
            <v>2126</v>
          </cell>
          <cell r="B2133" t="str">
            <v>KBLC50133ZH B0420</v>
          </cell>
          <cell r="C2133" t="str">
            <v>PE-2805</v>
          </cell>
          <cell r="D2133">
            <v>1.1000000000000001</v>
          </cell>
          <cell r="E2133" t="str">
            <v xml:space="preserve">SWITCH PANEL  </v>
          </cell>
          <cell r="I2133" t="str">
            <v>15 days at monthly satement</v>
          </cell>
          <cell r="J2133" t="str">
            <v>Ex-Factory</v>
          </cell>
          <cell r="K2133" t="str">
            <v>15-06/60/061032</v>
          </cell>
        </row>
        <row r="2134">
          <cell r="A2134">
            <v>2127</v>
          </cell>
          <cell r="B2134" t="str">
            <v>KBLC50133ZH R0275</v>
          </cell>
          <cell r="C2134" t="str">
            <v>PE-2807</v>
          </cell>
          <cell r="D2134">
            <v>1.1000000000000001</v>
          </cell>
          <cell r="E2134" t="str">
            <v xml:space="preserve">SWITCH PANEL  </v>
          </cell>
          <cell r="I2134" t="str">
            <v>15 days at monthly satement</v>
          </cell>
          <cell r="J2134" t="str">
            <v>Ex-Factory</v>
          </cell>
          <cell r="K2134" t="str">
            <v>15-06/60/061032</v>
          </cell>
        </row>
        <row r="2135">
          <cell r="A2135">
            <v>2128</v>
          </cell>
          <cell r="B2135" t="str">
            <v>KBLC50133ZH Y0094</v>
          </cell>
          <cell r="C2135" t="str">
            <v>PE-2806</v>
          </cell>
          <cell r="D2135">
            <v>1.1000000000000001</v>
          </cell>
          <cell r="E2135" t="str">
            <v xml:space="preserve">SWITCH PANEL  </v>
          </cell>
          <cell r="I2135" t="str">
            <v>15 days at monthly satement</v>
          </cell>
          <cell r="J2135" t="str">
            <v>Ex-Factory</v>
          </cell>
          <cell r="K2135" t="str">
            <v>15-06/60/061032</v>
          </cell>
        </row>
        <row r="2136">
          <cell r="A2136">
            <v>2129</v>
          </cell>
          <cell r="B2136" t="str">
            <v>KBLC50307ZH B0420</v>
          </cell>
          <cell r="C2136" t="str">
            <v>S844D18-Y18</v>
          </cell>
          <cell r="D2136">
            <v>1.8</v>
          </cell>
          <cell r="E2136" t="str">
            <v xml:space="preserve">SWITCH BOX ASS  </v>
          </cell>
          <cell r="I2136" t="str">
            <v>15 days at monthly satement</v>
          </cell>
          <cell r="J2136" t="str">
            <v>Ex-Factory</v>
          </cell>
          <cell r="K2136" t="str">
            <v>15-06/60/061032</v>
          </cell>
        </row>
        <row r="2137">
          <cell r="A2137">
            <v>2130</v>
          </cell>
          <cell r="B2137" t="str">
            <v>KBLC50307ZH R0275</v>
          </cell>
          <cell r="C2137" t="str">
            <v>S844F18-Y18</v>
          </cell>
          <cell r="D2137">
            <v>1.8</v>
          </cell>
          <cell r="E2137" t="str">
            <v xml:space="preserve">SWITCH BOX ASS  </v>
          </cell>
          <cell r="I2137" t="str">
            <v>15 days at monthly satement</v>
          </cell>
          <cell r="J2137" t="str">
            <v>Ex-Factory</v>
          </cell>
          <cell r="K2137" t="str">
            <v>15-06/60/061032</v>
          </cell>
        </row>
        <row r="2138">
          <cell r="A2138">
            <v>2131</v>
          </cell>
          <cell r="B2138" t="str">
            <v>KBLC50307ZH Y0094</v>
          </cell>
          <cell r="C2138" t="str">
            <v>S844E18-Y18</v>
          </cell>
          <cell r="D2138">
            <v>1.8</v>
          </cell>
          <cell r="E2138" t="str">
            <v xml:space="preserve">SWITCH BOX ASS  </v>
          </cell>
          <cell r="I2138" t="str">
            <v>15 days at monthly satement</v>
          </cell>
          <cell r="J2138" t="str">
            <v>Ex-Factory</v>
          </cell>
          <cell r="K2138" t="str">
            <v>15-06/60/061032</v>
          </cell>
        </row>
        <row r="2139">
          <cell r="A2139">
            <v>2132</v>
          </cell>
          <cell r="B2139" t="str">
            <v>KLA0508770ZH</v>
          </cell>
          <cell r="C2139" t="str">
            <v>PF-892</v>
          </cell>
          <cell r="D2139">
            <v>0.3</v>
          </cell>
          <cell r="E2139" t="str">
            <v xml:space="preserve">TORISETSU </v>
          </cell>
          <cell r="I2139" t="str">
            <v>15 days at monthly satement</v>
          </cell>
          <cell r="J2139" t="str">
            <v>Ex-Factory</v>
          </cell>
          <cell r="K2139" t="str">
            <v>15-06/60/061032</v>
          </cell>
        </row>
        <row r="2140">
          <cell r="A2140">
            <v>2133</v>
          </cell>
          <cell r="B2140" t="str">
            <v>KLC030133ZH N0566</v>
          </cell>
          <cell r="C2140" t="str">
            <v>PE-2667</v>
          </cell>
          <cell r="D2140">
            <v>1.5</v>
          </cell>
          <cell r="E2140" t="str">
            <v xml:space="preserve">SWITCH PANEL </v>
          </cell>
          <cell r="I2140" t="str">
            <v>15 days at monthly satement</v>
          </cell>
          <cell r="J2140" t="str">
            <v>Ex-Factory</v>
          </cell>
          <cell r="K2140" t="str">
            <v>15-06/60/061032</v>
          </cell>
        </row>
        <row r="2141">
          <cell r="A2141">
            <v>2134</v>
          </cell>
          <cell r="B2141" t="str">
            <v>KLC030410ZH</v>
          </cell>
          <cell r="C2141" t="str">
            <v>S84318-Y09</v>
          </cell>
          <cell r="D2141">
            <v>1</v>
          </cell>
          <cell r="E2141" t="str">
            <v xml:space="preserve">REED SW ASS </v>
          </cell>
          <cell r="I2141" t="str">
            <v>15 days at monthly satement</v>
          </cell>
          <cell r="J2141" t="str">
            <v>Ex-Factory</v>
          </cell>
          <cell r="K2141" t="str">
            <v>15-06/60/061032</v>
          </cell>
        </row>
        <row r="2142">
          <cell r="A2142">
            <v>2135</v>
          </cell>
          <cell r="B2142" t="str">
            <v>KLC030511AH N0571</v>
          </cell>
          <cell r="C2142" t="str">
            <v>B843-01-01</v>
          </cell>
          <cell r="D2142">
            <v>0.2</v>
          </cell>
          <cell r="E2142" t="str">
            <v xml:space="preserve">JOKIN UPPER CASE   </v>
          </cell>
          <cell r="I2142" t="str">
            <v>15 days at monthly satement</v>
          </cell>
          <cell r="J2142" t="str">
            <v>Ex-Factory</v>
          </cell>
          <cell r="K2142" t="str">
            <v>15-06/60/061032</v>
          </cell>
        </row>
        <row r="2143">
          <cell r="A2143">
            <v>2136</v>
          </cell>
          <cell r="B2143" t="str">
            <v>KLC030512ZH N0571</v>
          </cell>
          <cell r="C2143" t="str">
            <v>B843-02-01</v>
          </cell>
          <cell r="D2143">
            <v>0.1</v>
          </cell>
          <cell r="E2143" t="str">
            <v xml:space="preserve">JOKIN UPPER CASE   </v>
          </cell>
          <cell r="I2143" t="str">
            <v>15 days at monthly satement</v>
          </cell>
          <cell r="J2143" t="str">
            <v>Ex-Factory</v>
          </cell>
          <cell r="K2143" t="str">
            <v>15-06/60/061032</v>
          </cell>
        </row>
        <row r="2144">
          <cell r="A2144">
            <v>2137</v>
          </cell>
          <cell r="B2144" t="str">
            <v>KXB050107AH B0420</v>
          </cell>
          <cell r="C2144" t="str">
            <v>B818-07-06</v>
          </cell>
          <cell r="D2144">
            <v>0.4</v>
          </cell>
          <cell r="E2144" t="str">
            <v xml:space="preserve">HANDLE </v>
          </cell>
          <cell r="I2144" t="str">
            <v>15 days at monthly satement</v>
          </cell>
          <cell r="J2144" t="str">
            <v>Ex-Factory</v>
          </cell>
          <cell r="K2144" t="str">
            <v>15-06/60/061032</v>
          </cell>
        </row>
        <row r="2145">
          <cell r="A2145">
            <v>2138</v>
          </cell>
          <cell r="B2145" t="str">
            <v>KXB050107AH R0275</v>
          </cell>
          <cell r="C2145" t="str">
            <v>B818-07-08</v>
          </cell>
          <cell r="D2145">
            <v>0.4</v>
          </cell>
          <cell r="E2145" t="str">
            <v xml:space="preserve">HANDLE </v>
          </cell>
          <cell r="I2145" t="str">
            <v>15 days at monthly satement</v>
          </cell>
          <cell r="J2145" t="str">
            <v>Ex-Factory</v>
          </cell>
          <cell r="K2145" t="str">
            <v>15-06/60/061032</v>
          </cell>
        </row>
        <row r="2146">
          <cell r="A2146">
            <v>2139</v>
          </cell>
          <cell r="B2146" t="str">
            <v>KXB050107AH Y0094</v>
          </cell>
          <cell r="C2146" t="str">
            <v>B818-07-07</v>
          </cell>
          <cell r="D2146">
            <v>0.4</v>
          </cell>
          <cell r="E2146" t="str">
            <v xml:space="preserve">HANDLE </v>
          </cell>
          <cell r="I2146" t="str">
            <v>15 days at monthly satement</v>
          </cell>
          <cell r="J2146" t="str">
            <v>Ex-Factory</v>
          </cell>
          <cell r="K2146" t="str">
            <v>15-06/60/061032</v>
          </cell>
        </row>
        <row r="2147">
          <cell r="A2147">
            <v>2140</v>
          </cell>
          <cell r="B2147" t="str">
            <v>KXB050142ZH B0420</v>
          </cell>
          <cell r="C2147" t="str">
            <v>B818-16-06</v>
          </cell>
          <cell r="D2147">
            <v>0.1</v>
          </cell>
          <cell r="E2147" t="str">
            <v xml:space="preserve">TOP COVER  </v>
          </cell>
          <cell r="I2147" t="str">
            <v>15 days at monthly satement</v>
          </cell>
          <cell r="J2147" t="str">
            <v>Ex-Factory</v>
          </cell>
          <cell r="K2147" t="str">
            <v>15-06/60/061032</v>
          </cell>
        </row>
        <row r="2148">
          <cell r="A2148">
            <v>2141</v>
          </cell>
          <cell r="B2148" t="str">
            <v>KXB050142ZH R0275</v>
          </cell>
          <cell r="C2148" t="str">
            <v>B818-16-08</v>
          </cell>
          <cell r="D2148">
            <v>0.1</v>
          </cell>
          <cell r="E2148" t="str">
            <v xml:space="preserve">TOP COVER  </v>
          </cell>
          <cell r="I2148" t="str">
            <v>15 days at monthly satement</v>
          </cell>
          <cell r="J2148" t="str">
            <v>Ex-Factory</v>
          </cell>
          <cell r="K2148" t="str">
            <v>15-06/60/061032</v>
          </cell>
        </row>
        <row r="2149">
          <cell r="A2149">
            <v>2142</v>
          </cell>
          <cell r="B2149" t="str">
            <v>KXB050142ZH Y0094</v>
          </cell>
          <cell r="C2149" t="str">
            <v>B818-16-07</v>
          </cell>
          <cell r="D2149">
            <v>0.1</v>
          </cell>
          <cell r="E2149" t="str">
            <v xml:space="preserve">TOP COVER  </v>
          </cell>
          <cell r="I2149" t="str">
            <v>15 days at monthly satement</v>
          </cell>
          <cell r="J2149" t="str">
            <v>Ex-Factory</v>
          </cell>
          <cell r="K2149" t="str">
            <v>15-06/60/061032</v>
          </cell>
        </row>
        <row r="2150">
          <cell r="A2150">
            <v>2143</v>
          </cell>
          <cell r="B2150" t="str">
            <v>KXC050145ZH M0150</v>
          </cell>
          <cell r="C2150" t="str">
            <v>S84418-Y27</v>
          </cell>
          <cell r="D2150">
            <v>0.2</v>
          </cell>
          <cell r="E2150" t="str">
            <v xml:space="preserve">TOP COVER ASS </v>
          </cell>
          <cell r="I2150" t="str">
            <v>15 days at monthly satement</v>
          </cell>
          <cell r="J2150" t="str">
            <v>Ex-Factory</v>
          </cell>
          <cell r="K2150" t="str">
            <v>15-06/60/061032</v>
          </cell>
        </row>
        <row r="2151">
          <cell r="A2151">
            <v>2144</v>
          </cell>
          <cell r="B2151" t="str">
            <v>KXC050520BH N0571</v>
          </cell>
          <cell r="C2151" t="str">
            <v>S84418-Y75</v>
          </cell>
          <cell r="D2151">
            <v>0.7</v>
          </cell>
          <cell r="E2151" t="str">
            <v xml:space="preserve">JOKIN UNIT </v>
          </cell>
          <cell r="I2151" t="str">
            <v>15 days at monthly satement</v>
          </cell>
          <cell r="J2151" t="str">
            <v>Ex-Factory</v>
          </cell>
          <cell r="K2151" t="str">
            <v>15-06/60/061032</v>
          </cell>
        </row>
        <row r="2152">
          <cell r="A2152">
            <v>2145</v>
          </cell>
          <cell r="B2152" t="str">
            <v>KXC070150ZH M0193</v>
          </cell>
          <cell r="C2152" t="str">
            <v>GC-178</v>
          </cell>
          <cell r="D2152">
            <v>4.5</v>
          </cell>
          <cell r="E2152" t="str">
            <v xml:space="preserve">FUKIDASHI COATING </v>
          </cell>
          <cell r="I2152" t="str">
            <v>15 days at monthly satement</v>
          </cell>
          <cell r="J2152" t="str">
            <v>Ex-Factory</v>
          </cell>
          <cell r="K2152" t="str">
            <v>15-06/60/061032</v>
          </cell>
        </row>
        <row r="2153">
          <cell r="A2153">
            <v>2146</v>
          </cell>
          <cell r="B2153" t="str">
            <v>PDC300050ZH N0566</v>
          </cell>
          <cell r="C2153" t="str">
            <v>PE-2734</v>
          </cell>
          <cell r="D2153">
            <v>0.3</v>
          </cell>
          <cell r="E2153" t="str">
            <v xml:space="preserve">NAME PLATE </v>
          </cell>
          <cell r="I2153" t="str">
            <v>15 days at monthly satement</v>
          </cell>
          <cell r="J2153" t="str">
            <v>Ex-Factory</v>
          </cell>
          <cell r="K2153" t="str">
            <v>15-06/60/061032</v>
          </cell>
        </row>
        <row r="2154">
          <cell r="A2154">
            <v>2147</v>
          </cell>
          <cell r="B2154" t="str">
            <v>PDC303295ZH N0607</v>
          </cell>
          <cell r="C2154" t="str">
            <v>S822B18-Y22</v>
          </cell>
          <cell r="D2154">
            <v>4</v>
          </cell>
          <cell r="E2154" t="str">
            <v xml:space="preserve">FRONT GRILLE TOSO </v>
          </cell>
          <cell r="I2154" t="str">
            <v>15 days at monthly satement</v>
          </cell>
          <cell r="J2154" t="str">
            <v>Ex-Factory</v>
          </cell>
          <cell r="K2154" t="str">
            <v>15-06/60/061032</v>
          </cell>
        </row>
        <row r="2155">
          <cell r="A2155">
            <v>2148</v>
          </cell>
          <cell r="B2155" t="str">
            <v>PDC303500ZH</v>
          </cell>
          <cell r="C2155" t="str">
            <v>S822B18-Y23</v>
          </cell>
          <cell r="D2155">
            <v>1.9</v>
          </cell>
          <cell r="E2155" t="str">
            <v xml:space="preserve">SW PANEL ASS </v>
          </cell>
          <cell r="I2155" t="str">
            <v>15 days at monthly satement</v>
          </cell>
          <cell r="J2155" t="str">
            <v>Ex-Factory</v>
          </cell>
          <cell r="K2155" t="str">
            <v>15-06/60/061032</v>
          </cell>
        </row>
        <row r="2156">
          <cell r="A2156">
            <v>2149</v>
          </cell>
          <cell r="B2156" t="str">
            <v>PDC308951ZH</v>
          </cell>
          <cell r="C2156" t="str">
            <v>PF-1026</v>
          </cell>
          <cell r="D2156">
            <v>0.3</v>
          </cell>
          <cell r="E2156" t="str">
            <v xml:space="preserve">INSTRUCTION </v>
          </cell>
          <cell r="I2156" t="str">
            <v>15 days at monthly satement</v>
          </cell>
          <cell r="J2156" t="str">
            <v>Ex-Factory</v>
          </cell>
          <cell r="K2156" t="str">
            <v>15-06/60/061032</v>
          </cell>
        </row>
        <row r="2157">
          <cell r="A2157">
            <v>2150</v>
          </cell>
          <cell r="B2157" t="str">
            <v>PM3E40050ZH N0598</v>
          </cell>
          <cell r="C2157" t="str">
            <v>PE-2748</v>
          </cell>
          <cell r="D2157">
            <v>0.25</v>
          </cell>
          <cell r="E2157" t="str">
            <v xml:space="preserve">NAME PLATE </v>
          </cell>
          <cell r="I2157" t="str">
            <v>15 days at monthly satement</v>
          </cell>
          <cell r="J2157" t="str">
            <v>Ex-Factory</v>
          </cell>
          <cell r="K2157" t="str">
            <v>15-06/60/061032</v>
          </cell>
        </row>
        <row r="2158">
          <cell r="A2158">
            <v>2151</v>
          </cell>
          <cell r="B2158" t="str">
            <v>PM3E43295ZH N0607</v>
          </cell>
          <cell r="C2158" t="str">
            <v>S821E18-Y22</v>
          </cell>
          <cell r="D2158">
            <v>4</v>
          </cell>
          <cell r="E2158" t="str">
            <v xml:space="preserve">FRONT GRILLE TOSO </v>
          </cell>
          <cell r="I2158" t="str">
            <v>15 days at monthly satement</v>
          </cell>
          <cell r="J2158" t="str">
            <v>Ex-Factory</v>
          </cell>
          <cell r="K2158" t="str">
            <v>15-06/60/061032</v>
          </cell>
        </row>
        <row r="2159">
          <cell r="A2159">
            <v>2152</v>
          </cell>
          <cell r="B2159" t="str">
            <v>PMC300050ZH N0598</v>
          </cell>
          <cell r="C2159" t="str">
            <v>PE-2736</v>
          </cell>
          <cell r="D2159">
            <v>0.3</v>
          </cell>
          <cell r="E2159" t="str">
            <v xml:space="preserve">NAME PLATE </v>
          </cell>
          <cell r="I2159" t="str">
            <v>15 days at monthly satement</v>
          </cell>
          <cell r="J2159" t="str">
            <v>Ex-Factory</v>
          </cell>
          <cell r="K2159" t="str">
            <v>15-06/60/061032</v>
          </cell>
        </row>
        <row r="2160">
          <cell r="A2160">
            <v>2153</v>
          </cell>
          <cell r="B2160" t="str">
            <v>PMC303295ZH M0150</v>
          </cell>
          <cell r="C2160" t="str">
            <v>S821D18-Y22</v>
          </cell>
          <cell r="D2160">
            <v>4</v>
          </cell>
          <cell r="E2160" t="str">
            <v>FRONT GRILLE TOSO</v>
          </cell>
          <cell r="I2160" t="str">
            <v>15 days at monthly satement</v>
          </cell>
          <cell r="J2160" t="str">
            <v>Ex-Factory</v>
          </cell>
          <cell r="K2160" t="str">
            <v>15-06/60/061032</v>
          </cell>
        </row>
        <row r="2161">
          <cell r="A2161">
            <v>2154</v>
          </cell>
          <cell r="B2161" t="str">
            <v>PMC303501ZH SM112</v>
          </cell>
          <cell r="C2161" t="str">
            <v>PE-2729</v>
          </cell>
          <cell r="D2161">
            <v>1.8</v>
          </cell>
          <cell r="E2161" t="str">
            <v>KESHO PANEL</v>
          </cell>
          <cell r="I2161" t="str">
            <v>15 days at monthly satement</v>
          </cell>
          <cell r="J2161" t="str">
            <v>Ex-Factory</v>
          </cell>
          <cell r="K2161" t="str">
            <v>15-06/60/061032</v>
          </cell>
        </row>
        <row r="2162">
          <cell r="A2162">
            <v>2155</v>
          </cell>
          <cell r="B2162" t="str">
            <v>PMC308951ZH</v>
          </cell>
          <cell r="C2162" t="str">
            <v>PF-1027</v>
          </cell>
          <cell r="D2162">
            <v>0.3</v>
          </cell>
          <cell r="E2162" t="str">
            <v xml:space="preserve">INSTRUCTION </v>
          </cell>
          <cell r="I2162" t="str">
            <v>15 days at monthly satement</v>
          </cell>
          <cell r="J2162" t="str">
            <v>Ex-Factory</v>
          </cell>
          <cell r="K2162" t="str">
            <v>15-06/60/061032</v>
          </cell>
        </row>
        <row r="2163">
          <cell r="A2163">
            <v>2156</v>
          </cell>
          <cell r="B2163" t="str">
            <v>VDC303295CH B0411</v>
          </cell>
          <cell r="D2163">
            <v>4</v>
          </cell>
          <cell r="E2163" t="str">
            <v xml:space="preserve">FRONT GRILLE ASS </v>
          </cell>
          <cell r="I2163" t="str">
            <v>15 days at monthly satement</v>
          </cell>
          <cell r="J2163" t="str">
            <v>Ex-Factory</v>
          </cell>
          <cell r="K2163" t="str">
            <v>15-06/60/061032</v>
          </cell>
        </row>
        <row r="2164">
          <cell r="A2164">
            <v>2157</v>
          </cell>
          <cell r="B2164" t="str">
            <v>VDC308951ZH</v>
          </cell>
          <cell r="C2164" t="str">
            <v>PF-1025A</v>
          </cell>
          <cell r="D2164">
            <v>0.4</v>
          </cell>
          <cell r="E2164" t="str">
            <v xml:space="preserve">INSTRUCTION </v>
          </cell>
          <cell r="I2164" t="str">
            <v>15 days at monthly satement</v>
          </cell>
          <cell r="J2164" t="str">
            <v>Ex-Factory</v>
          </cell>
          <cell r="K2164" t="str">
            <v>15-06/60/061032</v>
          </cell>
        </row>
        <row r="2165">
          <cell r="A2165">
            <v>2158</v>
          </cell>
          <cell r="B2165" t="str">
            <v>VDC308993ZH</v>
          </cell>
          <cell r="C2165" t="str">
            <v>PFE-247-01</v>
          </cell>
          <cell r="D2165">
            <v>0.3</v>
          </cell>
          <cell r="E2165" t="str">
            <v>GUARANTEE ENVEL. SET</v>
          </cell>
          <cell r="I2165" t="str">
            <v>15 days at monthly satement</v>
          </cell>
          <cell r="J2165" t="str">
            <v>Ex-Factory</v>
          </cell>
          <cell r="K2165" t="str">
            <v>15-06/60/061032</v>
          </cell>
        </row>
        <row r="2166">
          <cell r="A2166">
            <v>2159</v>
          </cell>
          <cell r="B2166" t="str">
            <v>VX30E0601AH N0681</v>
          </cell>
          <cell r="C2166" t="str">
            <v>S847D18-Y13A</v>
          </cell>
          <cell r="D2166">
            <v>7</v>
          </cell>
          <cell r="E2166" t="str">
            <v xml:space="preserve">TANK </v>
          </cell>
          <cell r="I2166" t="str">
            <v>15 days at monthly satement</v>
          </cell>
          <cell r="J2166" t="str">
            <v>Ex-Factory</v>
          </cell>
          <cell r="K2166" t="str">
            <v>15-06/60/061032</v>
          </cell>
        </row>
        <row r="2167">
          <cell r="A2167">
            <v>2160</v>
          </cell>
          <cell r="B2167" t="str">
            <v>VX30E0610BH N0681</v>
          </cell>
          <cell r="C2167" t="str">
            <v>S847D18-Y13</v>
          </cell>
          <cell r="D2167">
            <v>7.7</v>
          </cell>
          <cell r="E2167" t="str">
            <v xml:space="preserve">TANK ASS </v>
          </cell>
          <cell r="I2167" t="str">
            <v>15 days at monthly satement</v>
          </cell>
          <cell r="J2167" t="str">
            <v>Ex-Factory</v>
          </cell>
          <cell r="K2167" t="str">
            <v>15-06/60/061032</v>
          </cell>
        </row>
        <row r="2168">
          <cell r="A2168">
            <v>2161</v>
          </cell>
          <cell r="B2168" t="str">
            <v>VX30E0610ZH G0264</v>
          </cell>
          <cell r="D2168">
            <v>7.7</v>
          </cell>
          <cell r="E2168" t="str">
            <v>TANK ASS</v>
          </cell>
          <cell r="I2168" t="str">
            <v>15 days at monthly satement</v>
          </cell>
          <cell r="J2168" t="str">
            <v>Ex-Factory</v>
          </cell>
          <cell r="K2168" t="str">
            <v>15-06/60/061032</v>
          </cell>
        </row>
        <row r="2169">
          <cell r="A2169">
            <v>2162</v>
          </cell>
          <cell r="B2169" t="str">
            <v>VX30E1200ZH</v>
          </cell>
          <cell r="C2169" t="str">
            <v>MH-056</v>
          </cell>
          <cell r="D2169">
            <v>2.7</v>
          </cell>
          <cell r="E2169" t="str">
            <v xml:space="preserve">CORD ASS </v>
          </cell>
          <cell r="I2169" t="str">
            <v>15 days at monthly satement</v>
          </cell>
          <cell r="J2169" t="str">
            <v>Ex-Factory</v>
          </cell>
          <cell r="K2169" t="str">
            <v>15-06/60/061032</v>
          </cell>
        </row>
        <row r="2170">
          <cell r="A2170">
            <v>2163</v>
          </cell>
          <cell r="B2170" t="str">
            <v>VX30E2000ZH NATUR</v>
          </cell>
          <cell r="C2170" t="str">
            <v>S847D18-Y14</v>
          </cell>
          <cell r="D2170">
            <v>3</v>
          </cell>
          <cell r="E2170" t="str">
            <v xml:space="preserve">BLADE ASS </v>
          </cell>
          <cell r="I2170" t="str">
            <v>15 days at monthly satement</v>
          </cell>
          <cell r="J2170" t="str">
            <v>Ex-Factory</v>
          </cell>
          <cell r="K2170" t="str">
            <v>15-06/60/061032</v>
          </cell>
        </row>
        <row r="2171">
          <cell r="A2171">
            <v>2164</v>
          </cell>
          <cell r="B2171" t="str">
            <v>VX30E3295ZH N0673</v>
          </cell>
          <cell r="C2171" t="str">
            <v>S847D18-Y22</v>
          </cell>
          <cell r="D2171">
            <v>6</v>
          </cell>
          <cell r="E2171" t="str">
            <v xml:space="preserve">FRONT GRILLE ASS </v>
          </cell>
          <cell r="I2171" t="str">
            <v>15 days at monthly satement</v>
          </cell>
          <cell r="J2171" t="str">
            <v>Ex-Factory</v>
          </cell>
          <cell r="K2171" t="str">
            <v>15-06/60/061032</v>
          </cell>
        </row>
        <row r="2172">
          <cell r="A2172">
            <v>2165</v>
          </cell>
          <cell r="B2172" t="str">
            <v>VX30E8951ZH</v>
          </cell>
          <cell r="C2172" t="str">
            <v>PF-1022</v>
          </cell>
          <cell r="D2172">
            <v>0.4</v>
          </cell>
          <cell r="E2172" t="str">
            <v xml:space="preserve">INSTRUCTION </v>
          </cell>
          <cell r="I2172" t="str">
            <v>15 days at monthly satement</v>
          </cell>
          <cell r="J2172" t="str">
            <v>Ex-Factory</v>
          </cell>
          <cell r="K2172" t="str">
            <v>15-06/60/061032</v>
          </cell>
        </row>
        <row r="2173">
          <cell r="A2173">
            <v>2166</v>
          </cell>
          <cell r="B2173" t="str">
            <v>VX30E8993ZH</v>
          </cell>
          <cell r="C2173" t="str">
            <v>PFE-248-01</v>
          </cell>
          <cell r="D2173">
            <v>0.3</v>
          </cell>
          <cell r="E2173" t="str">
            <v xml:space="preserve">GUARANTEE ENVEL. SET </v>
          </cell>
          <cell r="I2173" t="str">
            <v>15 days at monthly satement</v>
          </cell>
          <cell r="J2173" t="str">
            <v>Ex-Factory</v>
          </cell>
          <cell r="K2173" t="str">
            <v>15-06/60/061032</v>
          </cell>
        </row>
        <row r="2174">
          <cell r="A2174">
            <v>2167</v>
          </cell>
          <cell r="B2174" t="str">
            <v>VXB300115BH N0674</v>
          </cell>
          <cell r="C2174" t="str">
            <v>B823-08-03</v>
          </cell>
          <cell r="D2174">
            <v>0.4</v>
          </cell>
          <cell r="E2174" t="str">
            <v xml:space="preserve">FUKIDASHI GRILLE </v>
          </cell>
          <cell r="I2174" t="str">
            <v>15 days at monthly satement</v>
          </cell>
          <cell r="J2174" t="str">
            <v>Ex-Factory</v>
          </cell>
          <cell r="K2174" t="str">
            <v>15-06/60/061032</v>
          </cell>
        </row>
        <row r="2175">
          <cell r="A2175">
            <v>2168</v>
          </cell>
          <cell r="B2175" t="str">
            <v>VXB300120GH N0674</v>
          </cell>
          <cell r="C2175" t="str">
            <v>B823-11-02</v>
          </cell>
          <cell r="D2175">
            <v>7</v>
          </cell>
          <cell r="E2175" t="str">
            <v>CASE</v>
          </cell>
          <cell r="I2175" t="str">
            <v>15 days at monthly satement</v>
          </cell>
          <cell r="J2175" t="str">
            <v>Ex-Factory</v>
          </cell>
          <cell r="K2175" t="str">
            <v>15-06/60/061032</v>
          </cell>
        </row>
        <row r="2176">
          <cell r="A2176">
            <v>2169</v>
          </cell>
          <cell r="B2176" t="str">
            <v>VXB300130AH N0674</v>
          </cell>
          <cell r="C2176" t="str">
            <v>B823-10-02</v>
          </cell>
          <cell r="D2176">
            <v>0.4</v>
          </cell>
          <cell r="E2176" t="str">
            <v>HANDLE</v>
          </cell>
          <cell r="I2176" t="str">
            <v>15 days at monthly satement</v>
          </cell>
          <cell r="J2176" t="str">
            <v>Ex-Factory</v>
          </cell>
          <cell r="K2176" t="str">
            <v>15-06/60/061032</v>
          </cell>
        </row>
        <row r="2177">
          <cell r="A2177">
            <v>2170</v>
          </cell>
          <cell r="B2177" t="str">
            <v>VXB300140DH N0674</v>
          </cell>
          <cell r="C2177" t="str">
            <v>B823-12-02</v>
          </cell>
          <cell r="D2177">
            <v>5.5</v>
          </cell>
          <cell r="E2177" t="str">
            <v xml:space="preserve">DUCT CASE </v>
          </cell>
          <cell r="I2177" t="str">
            <v>15 days at monthly satement</v>
          </cell>
          <cell r="J2177" t="str">
            <v>Ex-Factory</v>
          </cell>
          <cell r="K2177" t="str">
            <v>15-06/60/061032</v>
          </cell>
        </row>
        <row r="2178">
          <cell r="A2178">
            <v>2171</v>
          </cell>
          <cell r="B2178" t="str">
            <v>VXB300151CH N0674</v>
          </cell>
          <cell r="C2178" t="str">
            <v>B823-21-02</v>
          </cell>
          <cell r="D2178">
            <v>1.5</v>
          </cell>
          <cell r="E2178" t="str">
            <v>TRAY (B)</v>
          </cell>
          <cell r="I2178" t="str">
            <v>15 days at monthly satement</v>
          </cell>
          <cell r="J2178" t="str">
            <v>Ex-Factory</v>
          </cell>
          <cell r="K2178" t="str">
            <v>15-06/60/061032</v>
          </cell>
        </row>
        <row r="2179">
          <cell r="A2179">
            <v>2172</v>
          </cell>
          <cell r="B2179" t="str">
            <v>VXB301444ZH N0674</v>
          </cell>
          <cell r="C2179" t="str">
            <v>B823-15-02</v>
          </cell>
          <cell r="D2179">
            <v>0.7</v>
          </cell>
          <cell r="E2179" t="str">
            <v xml:space="preserve">POWER PCB BOX </v>
          </cell>
          <cell r="I2179" t="str">
            <v>15 days at monthly satement</v>
          </cell>
          <cell r="J2179" t="str">
            <v>Ex-Factory</v>
          </cell>
          <cell r="K2179" t="str">
            <v>15-06/60/061032</v>
          </cell>
        </row>
        <row r="2180">
          <cell r="A2180">
            <v>2173</v>
          </cell>
          <cell r="B2180" t="str">
            <v>VXB303401FH N0674</v>
          </cell>
          <cell r="C2180" t="str">
            <v>B823-04-02</v>
          </cell>
          <cell r="D2180">
            <v>1</v>
          </cell>
          <cell r="E2180" t="str">
            <v>SW BOX</v>
          </cell>
          <cell r="I2180" t="str">
            <v>15 days at monthly satement</v>
          </cell>
          <cell r="J2180" t="str">
            <v>Ex-Factory</v>
          </cell>
          <cell r="K2180" t="str">
            <v>15-06/60/061032</v>
          </cell>
        </row>
        <row r="2181">
          <cell r="A2181">
            <v>2174</v>
          </cell>
          <cell r="B2181" t="str">
            <v>VXB303503BH N0674</v>
          </cell>
          <cell r="C2181" t="str">
            <v>B823-06-02</v>
          </cell>
          <cell r="D2181">
            <v>0.1</v>
          </cell>
          <cell r="E2181" t="str">
            <v xml:space="preserve">GAS SENSOR BOX  </v>
          </cell>
          <cell r="I2181" t="str">
            <v>15 days at monthly satement</v>
          </cell>
          <cell r="J2181" t="str">
            <v>Ex-Factory</v>
          </cell>
          <cell r="K2181" t="str">
            <v>15-06/60/061032</v>
          </cell>
        </row>
        <row r="2182">
          <cell r="A2182">
            <v>2175</v>
          </cell>
          <cell r="B2182" t="str">
            <v>VXC300140AH N0674</v>
          </cell>
          <cell r="C2182" t="str">
            <v>B847-01-02</v>
          </cell>
          <cell r="D2182">
            <v>4.7</v>
          </cell>
          <cell r="E2182" t="str">
            <v>Duct Case</v>
          </cell>
          <cell r="I2182" t="str">
            <v>15 days at monthly satement</v>
          </cell>
          <cell r="J2182" t="str">
            <v>Ex-Factory</v>
          </cell>
          <cell r="K2182" t="str">
            <v>15-06/60/061032</v>
          </cell>
        </row>
        <row r="2183">
          <cell r="A2183">
            <v>2176</v>
          </cell>
          <cell r="B2183" t="str">
            <v>VXC301200ZH</v>
          </cell>
          <cell r="C2183" t="str">
            <v>MH-055</v>
          </cell>
          <cell r="D2183">
            <v>2.6</v>
          </cell>
          <cell r="E2183" t="str">
            <v xml:space="preserve">CORD ASS </v>
          </cell>
          <cell r="I2183" t="str">
            <v>15 days at monthly satement</v>
          </cell>
          <cell r="J2183" t="str">
            <v>Ex-Factory</v>
          </cell>
          <cell r="K2183" t="str">
            <v>15-06/60/061032</v>
          </cell>
        </row>
        <row r="2184">
          <cell r="A2184">
            <v>2177</v>
          </cell>
          <cell r="B2184" t="str">
            <v>VXC301505BH N0566</v>
          </cell>
          <cell r="C2184" t="str">
            <v>B847-04-01</v>
          </cell>
          <cell r="D2184">
            <v>0.8</v>
          </cell>
          <cell r="E2184" t="str">
            <v xml:space="preserve">NANOE CASE  </v>
          </cell>
          <cell r="I2184" t="str">
            <v>15 days at monthly satement</v>
          </cell>
          <cell r="J2184" t="str">
            <v>Ex-Factory</v>
          </cell>
          <cell r="K2184" t="str">
            <v>15-06/60/061032</v>
          </cell>
        </row>
        <row r="2185">
          <cell r="A2185">
            <v>2178</v>
          </cell>
          <cell r="B2185" t="str">
            <v>VXC301505BH N0674</v>
          </cell>
          <cell r="C2185" t="str">
            <v>B847-04-02</v>
          </cell>
          <cell r="D2185">
            <v>0.8</v>
          </cell>
          <cell r="E2185" t="str">
            <v xml:space="preserve">NANOE CASE  </v>
          </cell>
          <cell r="I2185" t="str">
            <v>15 days at monthly satement</v>
          </cell>
          <cell r="J2185" t="str">
            <v>Ex-Factory</v>
          </cell>
          <cell r="K2185" t="str">
            <v>15-06/60/061032</v>
          </cell>
        </row>
        <row r="2186">
          <cell r="A2186">
            <v>2179</v>
          </cell>
          <cell r="B2186" t="str">
            <v>VXC302510ZH</v>
          </cell>
          <cell r="C2186" t="str">
            <v>IJ-173</v>
          </cell>
          <cell r="D2186">
            <v>0.4</v>
          </cell>
          <cell r="E2186" t="str">
            <v xml:space="preserve">MOTOR SET RUBBER (A)  </v>
          </cell>
          <cell r="I2186" t="str">
            <v>15 days at monthly satement</v>
          </cell>
          <cell r="J2186" t="str">
            <v>Ex-Factory</v>
          </cell>
          <cell r="K2186" t="str">
            <v>15-06/60/061032</v>
          </cell>
        </row>
        <row r="2187">
          <cell r="A2187">
            <v>2180</v>
          </cell>
          <cell r="B2187" t="str">
            <v>VXC302520ZH</v>
          </cell>
          <cell r="C2187" t="str">
            <v>IJ-174</v>
          </cell>
          <cell r="D2187">
            <v>0.5</v>
          </cell>
          <cell r="E2187" t="str">
            <v xml:space="preserve">MOTOR SET RUBBER (B)  </v>
          </cell>
          <cell r="I2187" t="str">
            <v>15 days at monthly satement</v>
          </cell>
          <cell r="J2187" t="str">
            <v>Ex-Factory</v>
          </cell>
          <cell r="K2187" t="str">
            <v>15-06/60/061032</v>
          </cell>
        </row>
        <row r="2188">
          <cell r="A2188">
            <v>2181</v>
          </cell>
          <cell r="B2188" t="str">
            <v>VXC303295DH M0194</v>
          </cell>
          <cell r="C2188" t="str">
            <v>S847A18-Y22</v>
          </cell>
          <cell r="D2188">
            <v>6</v>
          </cell>
          <cell r="E2188" t="str">
            <v xml:space="preserve">FRONT GRILL ASS </v>
          </cell>
          <cell r="I2188" t="str">
            <v>15 days at monthly satement</v>
          </cell>
          <cell r="J2188" t="str">
            <v>Ex-Factory</v>
          </cell>
          <cell r="K2188" t="str">
            <v>15-06/60/061032</v>
          </cell>
        </row>
        <row r="2189">
          <cell r="A2189">
            <v>2182</v>
          </cell>
          <cell r="B2189" t="str">
            <v>VXC304803ZH N0674</v>
          </cell>
          <cell r="C2189" t="str">
            <v>B847-05-01</v>
          </cell>
          <cell r="D2189">
            <v>0.5</v>
          </cell>
          <cell r="E2189" t="str">
            <v>NANOE PCB HOLDER</v>
          </cell>
          <cell r="I2189" t="str">
            <v>15 days at monthly satement</v>
          </cell>
          <cell r="J2189" t="str">
            <v>Ex-Factory</v>
          </cell>
          <cell r="K2189" t="str">
            <v>15-06/60/061032</v>
          </cell>
        </row>
        <row r="2190">
          <cell r="A2190">
            <v>2183</v>
          </cell>
          <cell r="B2190" t="str">
            <v>VXC305037ZH</v>
          </cell>
          <cell r="C2190" t="str">
            <v>S84718-Y28</v>
          </cell>
          <cell r="D2190">
            <v>0.3</v>
          </cell>
          <cell r="E2190" t="str">
            <v xml:space="preserve">LEAD ASS (C)   </v>
          </cell>
          <cell r="I2190" t="str">
            <v>15 days at monthly satement</v>
          </cell>
          <cell r="J2190" t="str">
            <v>Ex-Factory</v>
          </cell>
          <cell r="K2190" t="str">
            <v>15-06/60/061032</v>
          </cell>
        </row>
        <row r="2191">
          <cell r="A2191">
            <v>2184</v>
          </cell>
          <cell r="B2191" t="str">
            <v>VXC305038AH</v>
          </cell>
          <cell r="C2191" t="str">
            <v>S84718-Y28A</v>
          </cell>
          <cell r="D2191">
            <v>0.3</v>
          </cell>
          <cell r="E2191" t="str">
            <v xml:space="preserve">LEAD ASS (D) </v>
          </cell>
          <cell r="I2191" t="str">
            <v>15 days at monthly satement</v>
          </cell>
          <cell r="J2191" t="str">
            <v>Ex-Factory</v>
          </cell>
          <cell r="K2191" t="str">
            <v>15-06/60/061032</v>
          </cell>
        </row>
        <row r="2192">
          <cell r="A2192">
            <v>2185</v>
          </cell>
          <cell r="B2192" t="str">
            <v>VXC305039ZH</v>
          </cell>
          <cell r="C2192" t="str">
            <v>S84718-Y74</v>
          </cell>
          <cell r="D2192">
            <v>1.6</v>
          </cell>
          <cell r="E2192" t="str">
            <v xml:space="preserve">THERMISTER ASS </v>
          </cell>
          <cell r="I2192" t="str">
            <v>15 days at monthly satement</v>
          </cell>
          <cell r="J2192" t="str">
            <v>Ex-Factory</v>
          </cell>
          <cell r="K2192" t="str">
            <v>15-06/60/061032</v>
          </cell>
        </row>
        <row r="2193">
          <cell r="A2193">
            <v>2186</v>
          </cell>
          <cell r="B2193" t="str">
            <v>VXC308951ZH</v>
          </cell>
          <cell r="C2193" t="str">
            <v>PF-1024A</v>
          </cell>
          <cell r="D2193">
            <v>0.4</v>
          </cell>
          <cell r="E2193" t="str">
            <v xml:space="preserve">INSTRUCTION </v>
          </cell>
          <cell r="I2193" t="str">
            <v>15 days at monthly satement</v>
          </cell>
          <cell r="J2193" t="str">
            <v>Ex-Factory</v>
          </cell>
          <cell r="K2193" t="str">
            <v>15-06/60/061032</v>
          </cell>
        </row>
        <row r="2194">
          <cell r="A2194">
            <v>2187</v>
          </cell>
          <cell r="B2194" t="str">
            <v>Y06K41201BH</v>
          </cell>
          <cell r="C2194" t="str">
            <v>MH-063</v>
          </cell>
          <cell r="D2194">
            <v>2.5</v>
          </cell>
          <cell r="E2194" t="str">
            <v xml:space="preserve">DENGEN CORD ASS </v>
          </cell>
          <cell r="I2194" t="str">
            <v>15 days at monthly satement</v>
          </cell>
          <cell r="J2194" t="str">
            <v>Ex-Factory</v>
          </cell>
          <cell r="K2194" t="str">
            <v>15-06/60/061032</v>
          </cell>
        </row>
        <row r="2195">
          <cell r="A2195">
            <v>2188</v>
          </cell>
          <cell r="B2195" t="str">
            <v>Y56Z11201BH</v>
          </cell>
          <cell r="C2195" t="str">
            <v>MH-065</v>
          </cell>
          <cell r="D2195">
            <v>2.7</v>
          </cell>
          <cell r="E2195" t="str">
            <v xml:space="preserve">DENGEN CORD ASS </v>
          </cell>
          <cell r="I2195" t="str">
            <v>15 days at monthly satement</v>
          </cell>
          <cell r="J2195" t="str">
            <v>Ex-Factory</v>
          </cell>
          <cell r="K2195" t="str">
            <v>15-06/60/061032</v>
          </cell>
        </row>
        <row r="2196">
          <cell r="A2196">
            <v>2189</v>
          </cell>
          <cell r="B2196" t="str">
            <v>05KLZ0008CH B0419</v>
          </cell>
          <cell r="C2196" t="str">
            <v>PE-2730</v>
          </cell>
          <cell r="D2196">
            <v>0.1</v>
          </cell>
          <cell r="E2196" t="str">
            <v>NOTICE LABEL D           (different color)</v>
          </cell>
          <cell r="I2196" t="str">
            <v>15 days at monthly satement</v>
          </cell>
          <cell r="J2196" t="str">
            <v>Ex-Factory</v>
          </cell>
          <cell r="K2196" t="str">
            <v>15-06/60/061032</v>
          </cell>
        </row>
        <row r="2197">
          <cell r="A2197">
            <v>2190</v>
          </cell>
          <cell r="B2197" t="str">
            <v>KG2AF30-90</v>
          </cell>
          <cell r="C2197" t="str">
            <v>IH-112</v>
          </cell>
          <cell r="D2197">
            <v>0.02</v>
          </cell>
          <cell r="E2197" t="str">
            <v xml:space="preserve">COAL TAPE </v>
          </cell>
          <cell r="I2197" t="str">
            <v>15 days at monthly satement</v>
          </cell>
          <cell r="J2197" t="str">
            <v>Ex-Factory</v>
          </cell>
          <cell r="K2197" t="str">
            <v>15-06/60/061032</v>
          </cell>
        </row>
        <row r="2198">
          <cell r="A2198">
            <v>2191</v>
          </cell>
          <cell r="B2198" t="str">
            <v>KG3AF30-100</v>
          </cell>
          <cell r="C2198" t="str">
            <v>IH-109</v>
          </cell>
          <cell r="D2198">
            <v>0.02</v>
          </cell>
          <cell r="E2198" t="str">
            <v xml:space="preserve">COAL TAPE </v>
          </cell>
          <cell r="I2198" t="str">
            <v>15 days at monthly satement</v>
          </cell>
          <cell r="J2198" t="str">
            <v>Ex-Factory</v>
          </cell>
          <cell r="K2198" t="str">
            <v>15-06/60/061032</v>
          </cell>
        </row>
        <row r="2199">
          <cell r="A2199">
            <v>2192</v>
          </cell>
          <cell r="B2199" t="str">
            <v>KG5AF20-50</v>
          </cell>
          <cell r="C2199" t="str">
            <v>IH-111</v>
          </cell>
          <cell r="D2199">
            <v>0.02</v>
          </cell>
          <cell r="E2199" t="str">
            <v xml:space="preserve">COAL TAPE </v>
          </cell>
          <cell r="I2199" t="str">
            <v>15 days at monthly satement</v>
          </cell>
          <cell r="J2199" t="str">
            <v>Ex-Factory</v>
          </cell>
          <cell r="K2199" t="str">
            <v>15-06/60/061032</v>
          </cell>
        </row>
        <row r="2200">
          <cell r="A2200">
            <v>2193</v>
          </cell>
          <cell r="B2200" t="str">
            <v>KG5AF20-70</v>
          </cell>
          <cell r="C2200" t="str">
            <v>IH-110</v>
          </cell>
          <cell r="D2200">
            <v>0.02</v>
          </cell>
          <cell r="E2200" t="str">
            <v xml:space="preserve">COAL TAPE </v>
          </cell>
          <cell r="I2200" t="str">
            <v>15 days at monthly satement</v>
          </cell>
          <cell r="J2200" t="str">
            <v>Ex-Factory</v>
          </cell>
          <cell r="K2200" t="str">
            <v>15-06/60/061032</v>
          </cell>
        </row>
        <row r="2201">
          <cell r="A2201">
            <v>2194</v>
          </cell>
          <cell r="B2201" t="str">
            <v>KG5AF45-100</v>
          </cell>
          <cell r="C2201" t="str">
            <v>IH-108</v>
          </cell>
          <cell r="D2201">
            <v>0.05</v>
          </cell>
          <cell r="E2201" t="str">
            <v xml:space="preserve">COAL TAPE </v>
          </cell>
          <cell r="I2201" t="str">
            <v>15 days at monthly satement</v>
          </cell>
          <cell r="J2201" t="str">
            <v>Ex-Factory</v>
          </cell>
          <cell r="K2201" t="str">
            <v>15-06/60/061032</v>
          </cell>
        </row>
        <row r="2202">
          <cell r="A2202">
            <v>2195</v>
          </cell>
          <cell r="B2202" t="str">
            <v>KXB051550ZH</v>
          </cell>
          <cell r="C2202" t="str">
            <v>CN-410</v>
          </cell>
          <cell r="D2202">
            <v>6</v>
          </cell>
          <cell r="E2202" t="str">
            <v>Nanoe Circuit Assy</v>
          </cell>
          <cell r="I2202" t="str">
            <v>15 days at monthly satement</v>
          </cell>
          <cell r="J2202" t="str">
            <v>Ex-Factory</v>
          </cell>
          <cell r="K2202" t="str">
            <v>15-06/60/061032, free supplied by PESHK</v>
          </cell>
        </row>
        <row r="2203">
          <cell r="A2203">
            <v>2196</v>
          </cell>
          <cell r="B2203" t="str">
            <v>KXC050001ZH N0566</v>
          </cell>
          <cell r="C2203" t="str">
            <v>PE-2696</v>
          </cell>
          <cell r="D2203">
            <v>0.4</v>
          </cell>
          <cell r="E2203" t="str">
            <v>MEIBAN</v>
          </cell>
          <cell r="I2203" t="str">
            <v>15 days at monthly satement</v>
          </cell>
          <cell r="J2203" t="str">
            <v>Ex-Factory</v>
          </cell>
          <cell r="K2203" t="str">
            <v>15-06/60/061032</v>
          </cell>
        </row>
        <row r="2204">
          <cell r="A2204">
            <v>2197</v>
          </cell>
          <cell r="B2204" t="str">
            <v>KXC050133ZH N0566</v>
          </cell>
          <cell r="C2204" t="str">
            <v>PE-2664</v>
          </cell>
          <cell r="D2204">
            <v>1.1000000000000001</v>
          </cell>
          <cell r="E2204" t="str">
            <v xml:space="preserve">SWITCH PANEL </v>
          </cell>
          <cell r="I2204" t="str">
            <v>15 days at monthly satement</v>
          </cell>
          <cell r="J2204" t="str">
            <v>Ex-Factory</v>
          </cell>
          <cell r="K2204" t="str">
            <v>15-06/60/061032</v>
          </cell>
        </row>
        <row r="2205">
          <cell r="A2205">
            <v>2198</v>
          </cell>
          <cell r="B2205" t="str">
            <v>KXC050140ZH M0193</v>
          </cell>
          <cell r="C2205" t="str">
            <v>S84418-Y04</v>
          </cell>
          <cell r="D2205">
            <v>4.9000000000000004</v>
          </cell>
          <cell r="E2205" t="str">
            <v xml:space="preserve">FUKIDASHI NOZZLE ASS </v>
          </cell>
          <cell r="I2205" t="str">
            <v>15 days at monthly satement</v>
          </cell>
          <cell r="J2205" t="str">
            <v>Ex-Factory</v>
          </cell>
          <cell r="K2205" t="str">
            <v>15-06/60/061032</v>
          </cell>
        </row>
        <row r="2206">
          <cell r="A2206">
            <v>2199</v>
          </cell>
          <cell r="B2206" t="str">
            <v>P15DZ1200DH N0360</v>
          </cell>
          <cell r="C2206" t="str">
            <v>MH-027</v>
          </cell>
          <cell r="D2206">
            <v>2.5</v>
          </cell>
          <cell r="E2206" t="str">
            <v xml:space="preserve">CORD ASSY </v>
          </cell>
          <cell r="I2206" t="str">
            <v>15 days at monthly satement</v>
          </cell>
          <cell r="J2206" t="str">
            <v>Ex-Factory</v>
          </cell>
          <cell r="K2206" t="str">
            <v>15-06/60/061032</v>
          </cell>
        </row>
        <row r="2207">
          <cell r="A2207">
            <v>2200</v>
          </cell>
          <cell r="B2207" t="str">
            <v>VDC300050ZH N0674</v>
          </cell>
          <cell r="C2207" t="str">
            <v>PE-2772</v>
          </cell>
          <cell r="D2207">
            <v>0.7</v>
          </cell>
          <cell r="E2207" t="str">
            <v>NAME PLATE</v>
          </cell>
          <cell r="I2207" t="str">
            <v>15 days at monthly satement</v>
          </cell>
          <cell r="J2207" t="str">
            <v>Ex-Factory</v>
          </cell>
          <cell r="K2207" t="str">
            <v>15-06/60/061032</v>
          </cell>
        </row>
        <row r="2208">
          <cell r="A2208">
            <v>2201</v>
          </cell>
          <cell r="B2208" t="str">
            <v>VXC308002ZH</v>
          </cell>
          <cell r="C2208" t="str">
            <v>PK-185A</v>
          </cell>
          <cell r="D2208">
            <v>0.4</v>
          </cell>
          <cell r="E2208" t="str">
            <v>PACK (A&amp;B)</v>
          </cell>
          <cell r="I2208" t="str">
            <v>15 days at monthly satement</v>
          </cell>
          <cell r="J2208" t="str">
            <v>Ex-Factory</v>
          </cell>
          <cell r="K2208" t="str">
            <v>15-06/60/061032</v>
          </cell>
        </row>
        <row r="2209">
          <cell r="A2209">
            <v>2202</v>
          </cell>
          <cell r="B2209" t="str">
            <v>VXC308003ZH</v>
          </cell>
          <cell r="C2209" t="str">
            <v>PK-186A</v>
          </cell>
          <cell r="D2209">
            <v>0.4</v>
          </cell>
          <cell r="E2209" t="str">
            <v xml:space="preserve">PACK (C&amp;D) </v>
          </cell>
          <cell r="I2209" t="str">
            <v>15 days at monthly satement</v>
          </cell>
          <cell r="J2209" t="str">
            <v>Ex-Factory</v>
          </cell>
          <cell r="K2209" t="str">
            <v>15-06/60/061032</v>
          </cell>
        </row>
        <row r="2210">
          <cell r="A2210">
            <v>2203</v>
          </cell>
          <cell r="B2210" t="str">
            <v>Y06K51201AH</v>
          </cell>
          <cell r="C2210" t="str">
            <v>MH-064</v>
          </cell>
          <cell r="D2210">
            <v>5</v>
          </cell>
          <cell r="E2210" t="str">
            <v xml:space="preserve">FUKIDASHI NOZZLE ASSY </v>
          </cell>
          <cell r="I2210" t="str">
            <v>15 days at monthly satement</v>
          </cell>
          <cell r="J2210" t="str">
            <v>Ex-Factory</v>
          </cell>
          <cell r="K2210" t="str">
            <v>15-06/60/061032</v>
          </cell>
        </row>
        <row r="2211">
          <cell r="A2211">
            <v>2204</v>
          </cell>
          <cell r="B2211" t="str">
            <v>YHA107016AH</v>
          </cell>
          <cell r="C2211" t="str">
            <v>S761D18-Y34</v>
          </cell>
          <cell r="D2211">
            <v>2.8</v>
          </cell>
          <cell r="E2211" t="str">
            <v>S-PIPE ASS</v>
          </cell>
          <cell r="I2211" t="str">
            <v>15 days at monthly satement</v>
          </cell>
          <cell r="J2211" t="str">
            <v>Ex-Factory</v>
          </cell>
          <cell r="K2211" t="str">
            <v>15-06/60/061032</v>
          </cell>
        </row>
        <row r="2212">
          <cell r="A2212">
            <v>2205</v>
          </cell>
          <cell r="B2212" t="str">
            <v>C301H0930FH T0240</v>
          </cell>
          <cell r="D2212">
            <v>1.2</v>
          </cell>
          <cell r="E2212" t="str">
            <v xml:space="preserve">GUARD RING ASSY </v>
          </cell>
          <cell r="I2212" t="str">
            <v>15 days at monthly satement</v>
          </cell>
          <cell r="J2212" t="str">
            <v>Ex-Factory</v>
          </cell>
          <cell r="K2212" t="str">
            <v>15-06/60/061032</v>
          </cell>
        </row>
        <row r="2213">
          <cell r="A2213">
            <v>2206</v>
          </cell>
          <cell r="B2213" t="str">
            <v>VDC303495ZH M0191</v>
          </cell>
          <cell r="C2213" t="str">
            <v>PE-2721A</v>
          </cell>
          <cell r="D2213">
            <v>1.5</v>
          </cell>
          <cell r="E2213" t="str">
            <v xml:space="preserve">LED PANEL </v>
          </cell>
          <cell r="I2213" t="str">
            <v>15 days at monthly satement</v>
          </cell>
          <cell r="J2213" t="str">
            <v>Ex-Factory</v>
          </cell>
          <cell r="K2213" t="str">
            <v>15-06/60/061034</v>
          </cell>
        </row>
        <row r="2214">
          <cell r="A2214">
            <v>2207</v>
          </cell>
          <cell r="B2214" t="str">
            <v>VDC300700GH B0419</v>
          </cell>
          <cell r="C2214" t="str">
            <v>S84618-Y13</v>
          </cell>
          <cell r="D2214">
            <v>8.5</v>
          </cell>
          <cell r="E2214" t="str">
            <v>TRAY ASS</v>
          </cell>
          <cell r="I2214" t="str">
            <v>15 days at monthly satement</v>
          </cell>
          <cell r="J2214" t="str">
            <v>Ex-Factory</v>
          </cell>
          <cell r="K2214" t="str">
            <v>15-06/60/061034</v>
          </cell>
        </row>
        <row r="2215">
          <cell r="A2215">
            <v>2208</v>
          </cell>
          <cell r="B2215" t="str">
            <v>VXC301500A</v>
          </cell>
          <cell r="C2215" t="str">
            <v>CA-187</v>
          </cell>
          <cell r="D2215">
            <v>8.5</v>
          </cell>
          <cell r="E2215" t="str">
            <v xml:space="preserve">NANOE UNIT </v>
          </cell>
          <cell r="I2215" t="str">
            <v>15 days at monthly satement</v>
          </cell>
          <cell r="J2215" t="str">
            <v>Ex-Factory</v>
          </cell>
          <cell r="K2215" t="str">
            <v>15-06/60/061034</v>
          </cell>
        </row>
        <row r="2216">
          <cell r="A2216">
            <v>2209</v>
          </cell>
          <cell r="B2216" t="str">
            <v>VXC304804</v>
          </cell>
          <cell r="C2216" t="str">
            <v>CN-485</v>
          </cell>
          <cell r="D2216">
            <v>6.5</v>
          </cell>
          <cell r="E2216" t="str">
            <v xml:space="preserve">NANOE CASE  </v>
          </cell>
          <cell r="I2216" t="str">
            <v>15 days at monthly satement</v>
          </cell>
          <cell r="J2216" t="str">
            <v>Ex-Factory</v>
          </cell>
          <cell r="K2216" t="str">
            <v>15-06/60/061034</v>
          </cell>
        </row>
        <row r="2217">
          <cell r="A2217">
            <v>2210</v>
          </cell>
          <cell r="B2217" t="str">
            <v>05KLZ0117ZH</v>
          </cell>
          <cell r="C2217" t="str">
            <v>B746-40-01</v>
          </cell>
          <cell r="D2217">
            <v>0.1</v>
          </cell>
          <cell r="E2217" t="str">
            <v>HANDLE HOLDER &lt;D60&gt;</v>
          </cell>
          <cell r="I2217" t="str">
            <v>15 days at monthly satement</v>
          </cell>
          <cell r="J2217" t="str">
            <v>Ex-Factory</v>
          </cell>
          <cell r="K2217" t="str">
            <v>15-06/60/061034</v>
          </cell>
        </row>
        <row r="2218">
          <cell r="A2218">
            <v>2211</v>
          </cell>
          <cell r="B2218" t="str">
            <v>100Z24007CH</v>
          </cell>
          <cell r="C2218" t="str">
            <v>S70818-Y28E</v>
          </cell>
          <cell r="D2218">
            <v>1</v>
          </cell>
          <cell r="E2218" t="str">
            <v>THERMISTOR ASS B &lt;D60&gt;</v>
          </cell>
          <cell r="I2218" t="str">
            <v>15 days at monthly satement</v>
          </cell>
          <cell r="J2218" t="str">
            <v>Ex-Factory</v>
          </cell>
          <cell r="K2218" t="str">
            <v>15-06/60/061034</v>
          </cell>
        </row>
        <row r="2219">
          <cell r="A2219">
            <v>2212</v>
          </cell>
          <cell r="B2219" t="str">
            <v>KXC071540ZH</v>
          </cell>
          <cell r="C2219" t="str">
            <v>S84518-Y89</v>
          </cell>
          <cell r="D2219">
            <v>12</v>
          </cell>
          <cell r="E2219" t="str">
            <v>NANOE ASS</v>
          </cell>
          <cell r="I2219" t="str">
            <v>15 days at monthly satement</v>
          </cell>
          <cell r="J2219" t="str">
            <v>Ex-Factory</v>
          </cell>
          <cell r="K2219" t="str">
            <v>15-06/60/061034</v>
          </cell>
        </row>
        <row r="2220">
          <cell r="A2220">
            <v>2213</v>
          </cell>
          <cell r="B2220" t="str">
            <v>P02L13503AH</v>
          </cell>
          <cell r="C2220" t="str">
            <v>PE-1300</v>
          </cell>
          <cell r="D2220">
            <v>0.05</v>
          </cell>
          <cell r="E2220" t="str">
            <v>UE LABEL</v>
          </cell>
          <cell r="I2220" t="str">
            <v>15 days at monthly satement</v>
          </cell>
          <cell r="J2220" t="str">
            <v>Ex-Factory</v>
          </cell>
          <cell r="K2220" t="str">
            <v>15-06/60/061034</v>
          </cell>
        </row>
        <row r="2221">
          <cell r="A2221">
            <v>2214</v>
          </cell>
          <cell r="B2221" t="str">
            <v>PDA154180ZH</v>
          </cell>
          <cell r="C2221" t="str">
            <v>S739D18-Y08</v>
          </cell>
          <cell r="D2221">
            <v>6.7</v>
          </cell>
          <cell r="E2221" t="str">
            <v>FILTER ASS</v>
          </cell>
          <cell r="I2221" t="str">
            <v>15 days at monthly satement</v>
          </cell>
          <cell r="J2221" t="str">
            <v>Ex-Factory</v>
          </cell>
          <cell r="K2221" t="str">
            <v>15-06/60/061034</v>
          </cell>
        </row>
        <row r="2222">
          <cell r="A2222">
            <v>2215</v>
          </cell>
          <cell r="B2222" t="str">
            <v>PDA164200ZH</v>
          </cell>
          <cell r="C2222" t="str">
            <v>S77518-Y08F</v>
          </cell>
          <cell r="D2222">
            <v>1.7</v>
          </cell>
          <cell r="E2222" t="str">
            <v>AL. FILTER</v>
          </cell>
          <cell r="I2222" t="str">
            <v>15 days at monthly satement</v>
          </cell>
          <cell r="J2222" t="str">
            <v>Ex-Factory</v>
          </cell>
          <cell r="K2222" t="str">
            <v>15-06/60/061034</v>
          </cell>
        </row>
        <row r="2223">
          <cell r="A2223">
            <v>2216</v>
          </cell>
          <cell r="B2223" t="str">
            <v>PMA154180ZH</v>
          </cell>
          <cell r="C2223" t="str">
            <v>S738D18-Y08</v>
          </cell>
          <cell r="D2223">
            <v>6.7</v>
          </cell>
          <cell r="E2223" t="str">
            <v>FILTER ASS</v>
          </cell>
          <cell r="I2223" t="str">
            <v>15 days at monthly satement</v>
          </cell>
          <cell r="J2223" t="str">
            <v>Ex-Factory</v>
          </cell>
          <cell r="K2223" t="str">
            <v>15-06/60/061034</v>
          </cell>
        </row>
        <row r="2224">
          <cell r="A2224">
            <v>2217</v>
          </cell>
          <cell r="B2224" t="str">
            <v>VXC300660ZH</v>
          </cell>
          <cell r="C2224" t="str">
            <v>PFB-239B</v>
          </cell>
          <cell r="D2224">
            <v>0.05</v>
          </cell>
          <cell r="E2224" t="str">
            <v>CHUUI LABEL</v>
          </cell>
          <cell r="I2224" t="str">
            <v>15 days at monthly satement</v>
          </cell>
          <cell r="J2224" t="str">
            <v>Ex-Factory</v>
          </cell>
          <cell r="K2224" t="str">
            <v>15-06/60/061034</v>
          </cell>
        </row>
        <row r="2225">
          <cell r="A2225">
            <v>2218</v>
          </cell>
          <cell r="B2225" t="str">
            <v>ZBE053080AH</v>
          </cell>
          <cell r="C2225" t="str">
            <v>PE-2432</v>
          </cell>
          <cell r="D2225">
            <v>0.1</v>
          </cell>
          <cell r="E2225" t="str">
            <v>FILTER LABEL</v>
          </cell>
          <cell r="I2225" t="str">
            <v>15 days at monthly satement</v>
          </cell>
          <cell r="J2225" t="str">
            <v>Ex-Factory</v>
          </cell>
          <cell r="K2225" t="str">
            <v>15-06/60/061034</v>
          </cell>
        </row>
        <row r="2226">
          <cell r="A2226">
            <v>2219</v>
          </cell>
          <cell r="B2226" t="str">
            <v>ZBH053080ZH</v>
          </cell>
          <cell r="C2226" t="str">
            <v>PE-2435</v>
          </cell>
          <cell r="D2226">
            <v>0.1</v>
          </cell>
          <cell r="E2226" t="str">
            <v xml:space="preserve">FILTER LABEL </v>
          </cell>
          <cell r="I2226" t="str">
            <v>15 days at monthly satement</v>
          </cell>
          <cell r="J2226" t="str">
            <v>Ex-Factory</v>
          </cell>
          <cell r="K2226" t="str">
            <v>15-06/60/061034</v>
          </cell>
        </row>
        <row r="2227">
          <cell r="A2227">
            <v>2220</v>
          </cell>
          <cell r="B2227" t="str">
            <v>ZBH070801AH</v>
          </cell>
          <cell r="C2227" t="str">
            <v>PH-1237A</v>
          </cell>
          <cell r="D2227">
            <v>0.4</v>
          </cell>
          <cell r="E2227" t="str">
            <v>KOSO CASE</v>
          </cell>
          <cell r="I2227" t="str">
            <v>15 days at monthly satement</v>
          </cell>
          <cell r="J2227" t="str">
            <v>Ex-Factory</v>
          </cell>
          <cell r="K2227" t="str">
            <v>15-06/60/061034</v>
          </cell>
        </row>
        <row r="2228">
          <cell r="A2228">
            <v>2221</v>
          </cell>
          <cell r="B2228" t="str">
            <v>ZDAP16810AH</v>
          </cell>
          <cell r="C2228" t="str">
            <v>PF-990</v>
          </cell>
          <cell r="D2228">
            <v>0.2</v>
          </cell>
          <cell r="E2228" t="str">
            <v xml:space="preserve">KOUKAN SETSUMETSHO </v>
          </cell>
          <cell r="I2228" t="str">
            <v>15 days at monthly satement</v>
          </cell>
          <cell r="J2228" t="str">
            <v>Ex-Factory</v>
          </cell>
          <cell r="K2228" t="str">
            <v>15-06/60/061034</v>
          </cell>
        </row>
        <row r="2229">
          <cell r="A2229">
            <v>2222</v>
          </cell>
          <cell r="B2229" t="str">
            <v>Y60Z30913DH</v>
          </cell>
          <cell r="C2229" t="str">
            <v>CL-303</v>
          </cell>
          <cell r="D2229">
            <v>1.2</v>
          </cell>
          <cell r="E2229" t="str">
            <v>Stepping Motor</v>
          </cell>
          <cell r="I2229" t="str">
            <v>15 days at monthly satement</v>
          </cell>
          <cell r="J2229" t="str">
            <v>Ex-Factory</v>
          </cell>
          <cell r="K2229" t="str">
            <v>15-06/60/061033</v>
          </cell>
        </row>
        <row r="2230">
          <cell r="A2230">
            <v>2223</v>
          </cell>
          <cell r="B2230" t="str">
            <v>03KLZ0110DH-B0400</v>
          </cell>
          <cell r="C2230" t="str">
            <v>B745-13-02</v>
          </cell>
          <cell r="D2230">
            <v>2.1</v>
          </cell>
          <cell r="E2230" t="str">
            <v>Tray</v>
          </cell>
          <cell r="I2230" t="str">
            <v>15 days at monthly satement</v>
          </cell>
          <cell r="J2230" t="str">
            <v>Ex-Factory</v>
          </cell>
          <cell r="K2230" t="str">
            <v>15-06/60/061033</v>
          </cell>
        </row>
        <row r="2231">
          <cell r="A2231">
            <v>2224</v>
          </cell>
          <cell r="B2231" t="str">
            <v>03KLZ0110DH-N0566</v>
          </cell>
          <cell r="C2231" t="str">
            <v>B745-13-01</v>
          </cell>
          <cell r="D2231">
            <v>2.1</v>
          </cell>
          <cell r="E2231" t="str">
            <v>Tray</v>
          </cell>
          <cell r="I2231" t="str">
            <v>15 days at monthly satement</v>
          </cell>
          <cell r="J2231" t="str">
            <v>Ex-Factory</v>
          </cell>
          <cell r="K2231" t="str">
            <v>15-06/60/061033</v>
          </cell>
        </row>
        <row r="2232">
          <cell r="A2232">
            <v>2225</v>
          </cell>
          <cell r="B2232" t="str">
            <v>VDC300155BH B0419</v>
          </cell>
          <cell r="C2232" t="str">
            <v>S84618-Y27</v>
          </cell>
          <cell r="D2232">
            <v>2</v>
          </cell>
          <cell r="E2232" t="str">
            <v>TRAY COVER ASS</v>
          </cell>
          <cell r="I2232" t="str">
            <v>15 days at monthly satement</v>
          </cell>
          <cell r="J2232" t="str">
            <v>Ex-Factory</v>
          </cell>
          <cell r="K2232" t="str">
            <v>15-06/60/061034</v>
          </cell>
        </row>
        <row r="2233">
          <cell r="A2233">
            <v>2226</v>
          </cell>
          <cell r="B2233" t="str">
            <v>VXC300118BH N0674</v>
          </cell>
          <cell r="C2233" t="str">
            <v>B823-09A-02</v>
          </cell>
          <cell r="D2233">
            <v>0.3</v>
          </cell>
          <cell r="E2233" t="str">
            <v xml:space="preserve">CORD CASE </v>
          </cell>
          <cell r="I2233" t="str">
            <v>15 days at monthly satement</v>
          </cell>
          <cell r="J2233" t="str">
            <v>Ex-Factory</v>
          </cell>
          <cell r="K2233" t="str">
            <v>15-06/60/061034</v>
          </cell>
        </row>
        <row r="2234">
          <cell r="A2234">
            <v>2227</v>
          </cell>
          <cell r="B2234" t="str">
            <v>VXC300192ZH N0566</v>
          </cell>
          <cell r="C2234" t="str">
            <v>S84718-Y26A</v>
          </cell>
          <cell r="D2234">
            <v>38</v>
          </cell>
          <cell r="E2234" t="str">
            <v xml:space="preserve">CASE ASS </v>
          </cell>
          <cell r="I2234" t="str">
            <v>15 days at monthly satement</v>
          </cell>
          <cell r="J2234" t="str">
            <v>Ex-Factory</v>
          </cell>
          <cell r="K2234" t="str">
            <v>15-06/60/061034</v>
          </cell>
        </row>
        <row r="2235">
          <cell r="A2235">
            <v>2228</v>
          </cell>
          <cell r="B2235" t="str">
            <v>KXC050120ZH N0566</v>
          </cell>
          <cell r="C2235" t="str">
            <v>S84418-Y26A</v>
          </cell>
          <cell r="D2235">
            <v>3.4</v>
          </cell>
          <cell r="E2235" t="str">
            <v xml:space="preserve">FRONT PANEL ASS </v>
          </cell>
          <cell r="I2235" t="str">
            <v>15 days at monthly satement</v>
          </cell>
          <cell r="J2235" t="str">
            <v>Ex-Factory</v>
          </cell>
          <cell r="K2235" t="str">
            <v>15-06/60/061034</v>
          </cell>
        </row>
        <row r="2236">
          <cell r="A2236">
            <v>2229</v>
          </cell>
          <cell r="B2236" t="str">
            <v>ZBH050801AH</v>
          </cell>
          <cell r="C2236" t="str">
            <v>PH-1236A</v>
          </cell>
          <cell r="D2236">
            <v>0.05</v>
          </cell>
          <cell r="E2236" t="str">
            <v>KOSO CASE</v>
          </cell>
          <cell r="I2236" t="str">
            <v>15 days at monthly satement</v>
          </cell>
          <cell r="J2236" t="str">
            <v>Ex-Factory</v>
          </cell>
          <cell r="K2236" t="str">
            <v>15-06/60/061034</v>
          </cell>
        </row>
        <row r="2237">
          <cell r="A2237">
            <v>2230</v>
          </cell>
          <cell r="B2237" t="str">
            <v>ZBH050809ZH</v>
          </cell>
          <cell r="C2237" t="str">
            <v>PRA-055-B260</v>
          </cell>
          <cell r="D2237">
            <v>0.01</v>
          </cell>
          <cell r="E2237" t="str">
            <v>POLY COVER</v>
          </cell>
          <cell r="I2237" t="str">
            <v>15 days at monthly satement</v>
          </cell>
          <cell r="J2237" t="str">
            <v>Ex-Factory</v>
          </cell>
          <cell r="K2237" t="str">
            <v>15-06/60/061034</v>
          </cell>
        </row>
        <row r="2238">
          <cell r="A2238">
            <v>2231</v>
          </cell>
          <cell r="B2238" t="str">
            <v>ZBH050811ZH</v>
          </cell>
          <cell r="C2238" t="str">
            <v>PA-S818G-01</v>
          </cell>
          <cell r="D2238">
            <v>0.3</v>
          </cell>
          <cell r="E2238" t="str">
            <v xml:space="preserve">GAISO CASE </v>
          </cell>
          <cell r="I2238" t="str">
            <v>15 days at monthly satement</v>
          </cell>
          <cell r="J2238" t="str">
            <v>Ex-Factory</v>
          </cell>
          <cell r="K2238" t="str">
            <v>15-06/60/061034</v>
          </cell>
        </row>
        <row r="2239">
          <cell r="A2239">
            <v>2232</v>
          </cell>
          <cell r="B2239" t="str">
            <v>ZBH070811ZH</v>
          </cell>
          <cell r="C2239" t="str">
            <v>PA-S820-01</v>
          </cell>
          <cell r="D2239">
            <v>0.3</v>
          </cell>
          <cell r="E2239" t="str">
            <v xml:space="preserve">GAISO CASE </v>
          </cell>
          <cell r="I2239" t="str">
            <v>15 days at monthly satement</v>
          </cell>
          <cell r="J2239" t="str">
            <v>Ex-Factory</v>
          </cell>
          <cell r="K2239" t="str">
            <v>15-06/60/061034</v>
          </cell>
        </row>
        <row r="2240">
          <cell r="A2240">
            <v>2233</v>
          </cell>
          <cell r="B2240" t="str">
            <v>VXC303495AH M0191</v>
          </cell>
          <cell r="C2240" t="str">
            <v>PE-2722A</v>
          </cell>
          <cell r="D2240">
            <v>1.5</v>
          </cell>
          <cell r="E2240" t="str">
            <v>Led Panel</v>
          </cell>
          <cell r="I2240" t="str">
            <v>15 days at monthly satement</v>
          </cell>
          <cell r="J2240" t="str">
            <v>Ex-Factory</v>
          </cell>
          <cell r="K2240" t="str">
            <v>15-06/60/061034</v>
          </cell>
        </row>
        <row r="2241">
          <cell r="A2241">
            <v>2234</v>
          </cell>
          <cell r="B2241" t="str">
            <v>VXC308993ZH</v>
          </cell>
          <cell r="C2241" t="str">
            <v>PFE-246-01</v>
          </cell>
          <cell r="D2241">
            <v>0.3</v>
          </cell>
          <cell r="E2241" t="str">
            <v xml:space="preserve">GUARANTEE ENVEL.SET      </v>
          </cell>
          <cell r="I2241" t="str">
            <v>15 days at monthly satement</v>
          </cell>
          <cell r="J2241" t="str">
            <v>Ex-Factory</v>
          </cell>
          <cell r="K2241" t="str">
            <v>15-06/60/061034</v>
          </cell>
        </row>
        <row r="2242">
          <cell r="A2242">
            <v>2235</v>
          </cell>
          <cell r="B2242" t="str">
            <v>100Z24000OH</v>
          </cell>
          <cell r="C2242" t="str">
            <v>S70818-Y01</v>
          </cell>
          <cell r="D2242">
            <v>8</v>
          </cell>
          <cell r="E2242" t="str">
            <v>HEATER ASSY</v>
          </cell>
          <cell r="I2242" t="str">
            <v>15 days at monthly satement</v>
          </cell>
          <cell r="J2242" t="str">
            <v>Ex-Factory</v>
          </cell>
          <cell r="K2242" t="str">
            <v>15-06/60/061034</v>
          </cell>
        </row>
        <row r="2243">
          <cell r="A2243">
            <v>2236</v>
          </cell>
          <cell r="B2243" t="str">
            <v>KXC050307ZH N0566</v>
          </cell>
          <cell r="C2243" t="str">
            <v>S84418-Y18</v>
          </cell>
          <cell r="D2243">
            <v>1.8</v>
          </cell>
          <cell r="E2243" t="str">
            <v xml:space="preserve">SWITCH BOX ASS           </v>
          </cell>
          <cell r="I2243" t="str">
            <v>15 days at monthly satement</v>
          </cell>
          <cell r="J2243" t="str">
            <v>Ex-Factory</v>
          </cell>
          <cell r="K2243" t="str">
            <v>15-06/60/061034</v>
          </cell>
        </row>
        <row r="2244">
          <cell r="A2244">
            <v>2237</v>
          </cell>
          <cell r="B2244" t="str">
            <v>VDC303295CH B0419</v>
          </cell>
          <cell r="C2244" t="str">
            <v>S84618-Y22</v>
          </cell>
          <cell r="D2244">
            <v>5</v>
          </cell>
          <cell r="E2244" t="str">
            <v xml:space="preserve">FRONT GRILLE ASS         </v>
          </cell>
          <cell r="I2244" t="str">
            <v>15 days at monthly satement</v>
          </cell>
          <cell r="J2244" t="str">
            <v>Ex-Factory</v>
          </cell>
          <cell r="K2244" t="str">
            <v>15-06/60/061034</v>
          </cell>
        </row>
        <row r="2245">
          <cell r="A2245">
            <v>2238</v>
          </cell>
          <cell r="B2245" t="str">
            <v>YHA107005ZH</v>
          </cell>
          <cell r="C2245" t="str">
            <v>FX-059</v>
          </cell>
          <cell r="D2245">
            <v>1.2</v>
          </cell>
          <cell r="E2245" t="str">
            <v>D PIPE</v>
          </cell>
          <cell r="I2245" t="str">
            <v>15 days at monthly satement</v>
          </cell>
          <cell r="J2245" t="str">
            <v>Ex-Factory</v>
          </cell>
          <cell r="K2245" t="str">
            <v>15-06/60/061034</v>
          </cell>
        </row>
        <row r="2246">
          <cell r="A2246">
            <v>2239</v>
          </cell>
          <cell r="B2246" t="str">
            <v>ZBE030801AH</v>
          </cell>
          <cell r="C2246" t="str">
            <v>PH-1238A</v>
          </cell>
          <cell r="D2246">
            <v>0.24</v>
          </cell>
          <cell r="E2246" t="str">
            <v>KOSO CASE</v>
          </cell>
          <cell r="I2246" t="str">
            <v>15 days at monthly satement</v>
          </cell>
          <cell r="J2246" t="str">
            <v>Ex-Factory</v>
          </cell>
          <cell r="K2246" t="str">
            <v>15-06/60/061034</v>
          </cell>
        </row>
        <row r="2247">
          <cell r="A2247">
            <v>2240</v>
          </cell>
          <cell r="B2247" t="str">
            <v>C314S0920ZH-K063B</v>
          </cell>
          <cell r="C2247" t="str">
            <v>S68618-Y23A</v>
          </cell>
          <cell r="D2247">
            <v>0.25</v>
          </cell>
          <cell r="E2247" t="str">
            <v>Guard Mark Assy</v>
          </cell>
          <cell r="I2247" t="str">
            <v>15 days at monthly satement</v>
          </cell>
          <cell r="J2247" t="str">
            <v>Ex-Factory</v>
          </cell>
        </row>
        <row r="2248">
          <cell r="A2248">
            <v>2241</v>
          </cell>
          <cell r="B2248" t="str">
            <v>YZB602300FC</v>
          </cell>
          <cell r="C2248" t="str">
            <v>CL-362</v>
          </cell>
          <cell r="D2248">
            <v>6</v>
          </cell>
          <cell r="E2248" t="str">
            <v>Motor Assy</v>
          </cell>
          <cell r="I2248" t="str">
            <v>15 days at monthly satement</v>
          </cell>
          <cell r="J2248" t="str">
            <v>Ex-Factory</v>
          </cell>
        </row>
        <row r="2249">
          <cell r="A2249">
            <v>2242</v>
          </cell>
          <cell r="B2249" t="str">
            <v>KLB070109BH-N0613</v>
          </cell>
          <cell r="C2249" t="str">
            <v>B820-08-02</v>
          </cell>
          <cell r="D2249">
            <v>1.45</v>
          </cell>
          <cell r="E2249" t="str">
            <v xml:space="preserve">SUII PANEL </v>
          </cell>
          <cell r="I2249" t="str">
            <v>15 days at monthly satement</v>
          </cell>
          <cell r="J2249" t="str">
            <v>Ex-Factory</v>
          </cell>
        </row>
        <row r="2250">
          <cell r="A2250">
            <v>2243</v>
          </cell>
          <cell r="B2250" t="str">
            <v>KLB070110BH-N0566</v>
          </cell>
          <cell r="C2250" t="str">
            <v>B820-09-01</v>
          </cell>
          <cell r="D2250">
            <v>4.0999999999999996</v>
          </cell>
          <cell r="E2250" t="str">
            <v>TRAY</v>
          </cell>
          <cell r="I2250" t="str">
            <v>15 days at monthly satement</v>
          </cell>
          <cell r="J2250" t="str">
            <v>Ex-Factory</v>
          </cell>
        </row>
        <row r="2251">
          <cell r="A2251">
            <v>2244</v>
          </cell>
          <cell r="B2251" t="str">
            <v>KLB070130AH-N0566</v>
          </cell>
          <cell r="C2251" t="str">
            <v>B820-11-01</v>
          </cell>
          <cell r="D2251">
            <v>1.6</v>
          </cell>
          <cell r="E2251" t="str">
            <v>Switch Box</v>
          </cell>
          <cell r="I2251" t="str">
            <v>15 days at monthly satement</v>
          </cell>
          <cell r="J2251" t="str">
            <v>Ex-Factory</v>
          </cell>
        </row>
        <row r="2252">
          <cell r="A2252">
            <v>2245</v>
          </cell>
          <cell r="B2252" t="str">
            <v>KXB050109AH-B0414</v>
          </cell>
          <cell r="C2252" t="str">
            <v>B818-08-06</v>
          </cell>
          <cell r="D2252">
            <v>1.2</v>
          </cell>
          <cell r="E2252" t="str">
            <v>Suii Panel</v>
          </cell>
          <cell r="I2252" t="str">
            <v>15 days at monthly satement</v>
          </cell>
          <cell r="J2252" t="str">
            <v>Ex-Factory</v>
          </cell>
        </row>
        <row r="2253">
          <cell r="A2253">
            <v>2246</v>
          </cell>
          <cell r="B2253" t="str">
            <v>03KLZ0109BH-B0414</v>
          </cell>
          <cell r="C2253" t="str">
            <v>B745-10-08</v>
          </cell>
          <cell r="D2253">
            <v>0.56000000000000005</v>
          </cell>
          <cell r="E2253" t="str">
            <v>Suii Panel</v>
          </cell>
          <cell r="I2253" t="str">
            <v>15 days at monthly satement</v>
          </cell>
          <cell r="J2253" t="str">
            <v>Ex-Factory</v>
          </cell>
        </row>
        <row r="2254">
          <cell r="A2254">
            <v>2247</v>
          </cell>
          <cell r="B2254" t="str">
            <v>03KLZ0109BH-G0282</v>
          </cell>
          <cell r="C2254" t="str">
            <v>B745-10-07</v>
          </cell>
          <cell r="D2254">
            <v>0.56000000000000005</v>
          </cell>
          <cell r="E2254" t="str">
            <v>Suii Panel</v>
          </cell>
          <cell r="I2254" t="str">
            <v>15 days at monthly satement</v>
          </cell>
          <cell r="J2254" t="str">
            <v>Ex-Factory</v>
          </cell>
        </row>
        <row r="2255">
          <cell r="A2255">
            <v>2248</v>
          </cell>
          <cell r="B2255" t="str">
            <v xml:space="preserve">YHC100104BH N0668  </v>
          </cell>
          <cell r="C2255" t="str">
            <v>B826-23-02</v>
          </cell>
          <cell r="D2255">
            <v>2.8</v>
          </cell>
          <cell r="E2255" t="str">
            <v xml:space="preserve">REAR CASE </v>
          </cell>
          <cell r="I2255" t="str">
            <v>15 days at monthly satement</v>
          </cell>
          <cell r="J2255" t="str">
            <v>Ex-Factory</v>
          </cell>
        </row>
        <row r="2256">
          <cell r="A2256">
            <v>2249</v>
          </cell>
          <cell r="B2256" t="str">
            <v>YHC100107BH N0668</v>
          </cell>
          <cell r="C2256" t="str">
            <v>S851A-18-27</v>
          </cell>
          <cell r="D2256">
            <v>2</v>
          </cell>
          <cell r="E2256" t="str">
            <v xml:space="preserve">FILTER COVER ASS </v>
          </cell>
          <cell r="I2256" t="str">
            <v>15 days at monthly satement</v>
          </cell>
          <cell r="J2256" t="str">
            <v>Ex-Factory</v>
          </cell>
        </row>
        <row r="2257">
          <cell r="A2257">
            <v>2250</v>
          </cell>
          <cell r="B2257" t="str">
            <v>00PPC1114ZH</v>
          </cell>
          <cell r="D2257">
            <v>0.1</v>
          </cell>
          <cell r="E2257" t="str">
            <v xml:space="preserve">POLY COVER </v>
          </cell>
          <cell r="I2257" t="str">
            <v>15 days at monthly satement</v>
          </cell>
          <cell r="J2257" t="str">
            <v>Ex-Factory</v>
          </cell>
        </row>
        <row r="2258">
          <cell r="A2258">
            <v>2251</v>
          </cell>
          <cell r="B2258" t="str">
            <v>05KLZ0112BH</v>
          </cell>
          <cell r="C2258" t="str">
            <v>S77718-Y08</v>
          </cell>
          <cell r="D2258">
            <v>0.4</v>
          </cell>
          <cell r="E2258" t="str">
            <v>PRE FILTER</v>
          </cell>
          <cell r="I2258" t="str">
            <v>15 days at monthly satement</v>
          </cell>
          <cell r="J2258" t="str">
            <v>Ex-Factory</v>
          </cell>
        </row>
        <row r="2259">
          <cell r="A2259">
            <v>2252</v>
          </cell>
          <cell r="B2259" t="str">
            <v>100Z20702EH N0566</v>
          </cell>
          <cell r="C2259" t="str">
            <v>B708-12-01</v>
          </cell>
          <cell r="D2259">
            <v>5.8</v>
          </cell>
          <cell r="E2259" t="str">
            <v>CASE L</v>
          </cell>
          <cell r="I2259" t="str">
            <v>15 days at monthly satement</v>
          </cell>
          <cell r="J2259" t="str">
            <v>Ex-Factory</v>
          </cell>
        </row>
        <row r="2260">
          <cell r="A2260">
            <v>2253</v>
          </cell>
          <cell r="B2260" t="str">
            <v>C309F0501DH N0566</v>
          </cell>
          <cell r="C2260" t="str">
            <v>B686-06A-04</v>
          </cell>
          <cell r="D2260">
            <v>0.7</v>
          </cell>
          <cell r="E2260" t="str">
            <v>KNEE JOINT</v>
          </cell>
          <cell r="I2260" t="str">
            <v>15 days at monthly satement</v>
          </cell>
          <cell r="J2260" t="str">
            <v>Ex-Factory</v>
          </cell>
        </row>
        <row r="2261">
          <cell r="A2261">
            <v>2254</v>
          </cell>
          <cell r="B2261" t="str">
            <v>KXC070141ZH N0682</v>
          </cell>
          <cell r="C2261" t="str">
            <v>B820-12-03</v>
          </cell>
          <cell r="D2261">
            <v>0.43</v>
          </cell>
          <cell r="E2261" t="str">
            <v>FUKIDASHI NOZZLE</v>
          </cell>
          <cell r="I2261" t="str">
            <v>15 days at monthly satement</v>
          </cell>
          <cell r="J2261" t="str">
            <v>Ex-Factory</v>
          </cell>
          <cell r="K2261" t="str">
            <v>15-06/60/061031</v>
          </cell>
        </row>
        <row r="2262">
          <cell r="A2262">
            <v>2255</v>
          </cell>
          <cell r="B2262" t="str">
            <v>KXB050104ZH B0420</v>
          </cell>
          <cell r="C2262" t="str">
            <v>B818-04-06</v>
          </cell>
          <cell r="D2262">
            <v>0.3</v>
          </cell>
          <cell r="E2262" t="str">
            <v>TANK COVER</v>
          </cell>
          <cell r="I2262" t="str">
            <v>15 days at monthly satement</v>
          </cell>
          <cell r="J2262" t="str">
            <v>Ex-Factory</v>
          </cell>
          <cell r="K2262" t="str">
            <v>15-06/60/061031</v>
          </cell>
        </row>
        <row r="2263">
          <cell r="A2263">
            <v>2256</v>
          </cell>
          <cell r="B2263" t="str">
            <v>KXB050104ZH R0275</v>
          </cell>
          <cell r="C2263" t="str">
            <v>B818-04-08</v>
          </cell>
          <cell r="D2263">
            <v>0.3</v>
          </cell>
          <cell r="E2263" t="str">
            <v>TANK COVER</v>
          </cell>
          <cell r="I2263" t="str">
            <v>15 days at monthly satement</v>
          </cell>
          <cell r="J2263" t="str">
            <v>Ex-Factory</v>
          </cell>
          <cell r="K2263" t="str">
            <v>15-06/60/061031</v>
          </cell>
        </row>
        <row r="2264">
          <cell r="A2264">
            <v>2257</v>
          </cell>
          <cell r="B2264" t="str">
            <v>KXB050104ZH Y0094</v>
          </cell>
          <cell r="C2264" t="str">
            <v>B818-04-07</v>
          </cell>
          <cell r="D2264">
            <v>0.3</v>
          </cell>
          <cell r="E2264" t="str">
            <v xml:space="preserve">TANK COVER </v>
          </cell>
          <cell r="I2264" t="str">
            <v>15 days at monthly satement</v>
          </cell>
          <cell r="J2264" t="str">
            <v>Ex-Factory</v>
          </cell>
          <cell r="K2264" t="str">
            <v>15-06/60/061031</v>
          </cell>
        </row>
        <row r="2265">
          <cell r="A2265">
            <v>2258</v>
          </cell>
          <cell r="B2265" t="str">
            <v>KXB050105ZH B0420</v>
          </cell>
          <cell r="C2265" t="str">
            <v>B818-05-06</v>
          </cell>
          <cell r="D2265">
            <v>0.35</v>
          </cell>
          <cell r="E2265" t="str">
            <v xml:space="preserve">SIDE PANEL </v>
          </cell>
          <cell r="I2265" t="str">
            <v>15 days at monthly satement</v>
          </cell>
          <cell r="J2265" t="str">
            <v>Ex-Factory</v>
          </cell>
          <cell r="K2265" t="str">
            <v>15-06/60/061031</v>
          </cell>
        </row>
        <row r="2266">
          <cell r="A2266">
            <v>2259</v>
          </cell>
          <cell r="B2266" t="str">
            <v>KXB050105ZH R0275</v>
          </cell>
          <cell r="C2266" t="str">
            <v>B818-05-08</v>
          </cell>
          <cell r="D2266">
            <v>0.35</v>
          </cell>
          <cell r="E2266" t="str">
            <v xml:space="preserve">SIDE PANEL </v>
          </cell>
          <cell r="I2266" t="str">
            <v>15 days at monthly satement</v>
          </cell>
          <cell r="J2266" t="str">
            <v>Ex-Factory</v>
          </cell>
          <cell r="K2266" t="str">
            <v>15-06/60/061031</v>
          </cell>
        </row>
        <row r="2267">
          <cell r="A2267">
            <v>2260</v>
          </cell>
          <cell r="B2267" t="str">
            <v>KXB050105ZH Y0094</v>
          </cell>
          <cell r="C2267" t="str">
            <v>B818-05-09</v>
          </cell>
          <cell r="D2267">
            <v>0.35</v>
          </cell>
          <cell r="E2267" t="str">
            <v xml:space="preserve">SIDE PANEL </v>
          </cell>
          <cell r="I2267" t="str">
            <v>15 days at monthly satement</v>
          </cell>
          <cell r="J2267" t="str">
            <v>Ex-Factory</v>
          </cell>
          <cell r="K2267" t="str">
            <v>15-06/60/061031</v>
          </cell>
        </row>
        <row r="2268">
          <cell r="A2268">
            <v>2261</v>
          </cell>
          <cell r="B2268" t="str">
            <v>KLB050141ZH-N0682</v>
          </cell>
          <cell r="C2268" t="str">
            <v>B818-15-07</v>
          </cell>
          <cell r="D2268">
            <v>0.4</v>
          </cell>
          <cell r="E2268" t="str">
            <v>FUKIDASHI NOZZLE</v>
          </cell>
          <cell r="I2268" t="str">
            <v>15 days at monthly satement</v>
          </cell>
          <cell r="J2268" t="str">
            <v>Ex-Factory</v>
          </cell>
          <cell r="K2268" t="str">
            <v>15-06/60/061031</v>
          </cell>
        </row>
        <row r="2269">
          <cell r="A2269">
            <v>2262</v>
          </cell>
          <cell r="B2269" t="str">
            <v>KLB050141ZH R0274</v>
          </cell>
          <cell r="C2269" t="str">
            <v>B818-15-06</v>
          </cell>
          <cell r="D2269">
            <v>0.4</v>
          </cell>
          <cell r="E2269" t="str">
            <v>FUKIDASHI NOZZLE</v>
          </cell>
          <cell r="I2269" t="str">
            <v>15 days at monthly satement</v>
          </cell>
          <cell r="J2269" t="str">
            <v>Ex-Factory</v>
          </cell>
          <cell r="K2269" t="str">
            <v>15-06/60/061031</v>
          </cell>
        </row>
        <row r="2270">
          <cell r="A2270">
            <v>2263</v>
          </cell>
          <cell r="B2270" t="str">
            <v>KXB050109AH B0414</v>
          </cell>
          <cell r="C2270" t="str">
            <v>B818-08-06</v>
          </cell>
          <cell r="D2270">
            <v>1.2</v>
          </cell>
          <cell r="E2270" t="str">
            <v>SUII PANEL</v>
          </cell>
          <cell r="I2270" t="str">
            <v>15 days at monthly satement</v>
          </cell>
          <cell r="J2270" t="str">
            <v>Ex-Factory</v>
          </cell>
          <cell r="K2270" t="str">
            <v>15-06/60/061031</v>
          </cell>
        </row>
        <row r="2271">
          <cell r="A2271">
            <v>2264</v>
          </cell>
          <cell r="B2271" t="str">
            <v>KBLB50601BH N0681</v>
          </cell>
          <cell r="C2271" t="str">
            <v>S818C18-Y13A</v>
          </cell>
          <cell r="D2271">
            <v>2.59</v>
          </cell>
          <cell r="E2271" t="str">
            <v>TANK</v>
          </cell>
          <cell r="I2271" t="str">
            <v>15 days at monthly satement</v>
          </cell>
          <cell r="J2271" t="str">
            <v>Ex-Factory</v>
          </cell>
          <cell r="K2271" t="str">
            <v>15-06/60/061031</v>
          </cell>
        </row>
        <row r="2272">
          <cell r="A2272">
            <v>2265</v>
          </cell>
          <cell r="B2272" t="str">
            <v>KBLB50610EH N0681</v>
          </cell>
          <cell r="C2272" t="str">
            <v>S818C-18-13</v>
          </cell>
          <cell r="D2272">
            <v>3.3</v>
          </cell>
          <cell r="E2272" t="str">
            <v>TANK ASSY</v>
          </cell>
          <cell r="I2272" t="str">
            <v>15 days at monthly satement</v>
          </cell>
          <cell r="J2272" t="str">
            <v>Ex-Factory</v>
          </cell>
          <cell r="K2272" t="str">
            <v>15-06/60/061031</v>
          </cell>
        </row>
        <row r="2273">
          <cell r="A2273">
            <v>2266</v>
          </cell>
          <cell r="B2273" t="str">
            <v>KXB050110AH B0420</v>
          </cell>
          <cell r="C2273" t="str">
            <v>B818-09-06</v>
          </cell>
          <cell r="D2273">
            <v>3.5</v>
          </cell>
          <cell r="E2273" t="str">
            <v>TRAY</v>
          </cell>
          <cell r="I2273" t="str">
            <v>15 days at monthly satement</v>
          </cell>
          <cell r="J2273" t="str">
            <v>Ex-Factory</v>
          </cell>
          <cell r="K2273" t="str">
            <v>15-06/60/061031</v>
          </cell>
        </row>
        <row r="2274">
          <cell r="A2274">
            <v>2267</v>
          </cell>
          <cell r="B2274" t="str">
            <v>KXB050110AH R0275</v>
          </cell>
          <cell r="C2274" t="str">
            <v>B818-09-08</v>
          </cell>
          <cell r="D2274">
            <v>3.5</v>
          </cell>
          <cell r="E2274" t="str">
            <v>TRAY</v>
          </cell>
          <cell r="I2274" t="str">
            <v>15 days at monthly satement</v>
          </cell>
          <cell r="J2274" t="str">
            <v>Ex-Factory</v>
          </cell>
          <cell r="K2274" t="str">
            <v>15-06/60/061031</v>
          </cell>
        </row>
        <row r="2275">
          <cell r="A2275">
            <v>2268</v>
          </cell>
          <cell r="B2275" t="str">
            <v>KXB050110AH Y0094</v>
          </cell>
          <cell r="C2275" t="str">
            <v>B818-09-07</v>
          </cell>
          <cell r="D2275">
            <v>3.5</v>
          </cell>
          <cell r="E2275" t="str">
            <v>TRAY</v>
          </cell>
          <cell r="I2275" t="str">
            <v>15 days at monthly satement</v>
          </cell>
          <cell r="J2275" t="str">
            <v>Ex-Factory</v>
          </cell>
          <cell r="K2275" t="str">
            <v>15-06/60/061031</v>
          </cell>
        </row>
        <row r="2276">
          <cell r="A2276">
            <v>2269</v>
          </cell>
          <cell r="B2276" t="str">
            <v>5KLE48770ZH</v>
          </cell>
          <cell r="C2276" t="str">
            <v>PF-1034</v>
          </cell>
          <cell r="D2276">
            <v>0.3</v>
          </cell>
          <cell r="E2276" t="str">
            <v>TORISETSU</v>
          </cell>
          <cell r="I2276" t="str">
            <v>15 days at monthly satement</v>
          </cell>
          <cell r="J2276" t="str">
            <v>Ex-Factory</v>
          </cell>
          <cell r="K2276" t="str">
            <v>15-06/60/061031</v>
          </cell>
        </row>
        <row r="2277">
          <cell r="A2277">
            <v>2270</v>
          </cell>
          <cell r="B2277" t="str">
            <v>03KLZ0141AH B0417</v>
          </cell>
          <cell r="C2277" t="str">
            <v>B745-05-07</v>
          </cell>
          <cell r="D2277">
            <v>0.26</v>
          </cell>
          <cell r="E2277" t="str">
            <v xml:space="preserve">FUKIDASHI NOZZLE </v>
          </cell>
          <cell r="I2277" t="str">
            <v>15 days at monthly satement</v>
          </cell>
          <cell r="J2277" t="str">
            <v>Ex-Factory</v>
          </cell>
          <cell r="K2277" t="str">
            <v>15-06/60/061031</v>
          </cell>
        </row>
        <row r="2278">
          <cell r="A2278">
            <v>2271</v>
          </cell>
          <cell r="B2278" t="str">
            <v>03KLZ0141AH G0283</v>
          </cell>
          <cell r="C2278" t="str">
            <v>B745-05-08</v>
          </cell>
          <cell r="D2278">
            <v>0.26</v>
          </cell>
          <cell r="E2278" t="str">
            <v>FUKIDASHI NOZZLE</v>
          </cell>
          <cell r="I2278" t="str">
            <v>15 days at monthly satement</v>
          </cell>
          <cell r="J2278" t="str">
            <v>Ex-Factory</v>
          </cell>
          <cell r="K2278" t="str">
            <v>15-06/60/061031</v>
          </cell>
        </row>
        <row r="2279">
          <cell r="A2279">
            <v>2272</v>
          </cell>
          <cell r="B2279" t="str">
            <v>03KLZ0109BH B0414</v>
          </cell>
          <cell r="C2279" t="str">
            <v>B745-10-08</v>
          </cell>
          <cell r="D2279">
            <v>0.56000000000000005</v>
          </cell>
          <cell r="E2279" t="str">
            <v>SUII PANEL</v>
          </cell>
          <cell r="I2279" t="str">
            <v>15 days at monthly satement</v>
          </cell>
          <cell r="J2279" t="str">
            <v>Ex-Factory</v>
          </cell>
          <cell r="K2279" t="str">
            <v>15-06/60/061031</v>
          </cell>
        </row>
        <row r="2280">
          <cell r="A2280">
            <v>2273</v>
          </cell>
          <cell r="B2280" t="str">
            <v>03KLZ0109BH G0282</v>
          </cell>
          <cell r="C2280" t="str">
            <v>B745-10-07</v>
          </cell>
          <cell r="D2280">
            <v>0.56000000000000005</v>
          </cell>
          <cell r="E2280" t="str">
            <v>SUII PANEL</v>
          </cell>
          <cell r="I2280" t="str">
            <v>15 days at monthly satement</v>
          </cell>
          <cell r="J2280" t="str">
            <v>Ex-Factory</v>
          </cell>
          <cell r="K2280" t="str">
            <v>15-06/60/061031</v>
          </cell>
        </row>
        <row r="2281">
          <cell r="A2281">
            <v>2274</v>
          </cell>
          <cell r="B2281" t="str">
            <v>7KLE30610EH N0681</v>
          </cell>
          <cell r="C2281" t="str">
            <v>S820A18-Y13</v>
          </cell>
          <cell r="D2281">
            <v>3.6</v>
          </cell>
          <cell r="E2281" t="str">
            <v>TANK ASS</v>
          </cell>
          <cell r="I2281" t="str">
            <v>15 days at monthly satement</v>
          </cell>
          <cell r="J2281" t="str">
            <v>Ex-Factory</v>
          </cell>
          <cell r="K2281" t="str">
            <v>15-06/60/061031</v>
          </cell>
        </row>
        <row r="2282">
          <cell r="A2282">
            <v>2275</v>
          </cell>
          <cell r="B2282" t="str">
            <v>7KLE30601BH N0681</v>
          </cell>
          <cell r="C2282" t="str">
            <v>B820-19-03</v>
          </cell>
          <cell r="D2282">
            <v>2.9</v>
          </cell>
          <cell r="E2282" t="str">
            <v>TANK</v>
          </cell>
          <cell r="I2282" t="str">
            <v>15 days at monthly satement</v>
          </cell>
          <cell r="J2282" t="str">
            <v>Ex-Factory</v>
          </cell>
          <cell r="K2282" t="str">
            <v>15-06/60/061031</v>
          </cell>
        </row>
        <row r="2283">
          <cell r="A2283">
            <v>2276</v>
          </cell>
          <cell r="B2283" t="str">
            <v>VXC300150AH N0674</v>
          </cell>
          <cell r="C2283" t="str">
            <v>B847-08-02</v>
          </cell>
          <cell r="D2283">
            <v>3.5</v>
          </cell>
          <cell r="E2283" t="str">
            <v>TRAY (A)</v>
          </cell>
          <cell r="I2283" t="str">
            <v>15 days at monthly satement</v>
          </cell>
          <cell r="J2283" t="str">
            <v>Ex-Factory</v>
          </cell>
          <cell r="K2283" t="str">
            <v>15-06/60/061031</v>
          </cell>
        </row>
        <row r="2284">
          <cell r="A2284">
            <v>2277</v>
          </cell>
          <cell r="B2284" t="str">
            <v>VXC300110FH N0674</v>
          </cell>
          <cell r="C2284" t="str">
            <v>B823-07A-02</v>
          </cell>
          <cell r="D2284">
            <v>5</v>
          </cell>
          <cell r="E2284" t="str">
            <v xml:space="preserve">REAR CASE  </v>
          </cell>
          <cell r="I2284" t="str">
            <v>15 days at monthly satement</v>
          </cell>
          <cell r="J2284" t="str">
            <v>Ex-Factory</v>
          </cell>
          <cell r="K2284" t="str">
            <v>15-06/60/061031</v>
          </cell>
        </row>
        <row r="2285">
          <cell r="A2285">
            <v>2278</v>
          </cell>
          <cell r="B2285" t="str">
            <v>03KLZ0140CH B0417</v>
          </cell>
          <cell r="C2285" t="str">
            <v>S745-18-04</v>
          </cell>
          <cell r="D2285">
            <v>0.25</v>
          </cell>
          <cell r="E2285" t="str">
            <v xml:space="preserve">FUKIDASHI NOZZLE ASSY </v>
          </cell>
          <cell r="I2285" t="str">
            <v>15 days at monthly satement</v>
          </cell>
          <cell r="J2285" t="str">
            <v>Ex-Factory</v>
          </cell>
          <cell r="K2285" t="str">
            <v>15-06/60/061031</v>
          </cell>
        </row>
        <row r="2286">
          <cell r="A2286">
            <v>2279</v>
          </cell>
          <cell r="B2286" t="str">
            <v>03KLZ0140CH G0283</v>
          </cell>
          <cell r="C2286" t="str">
            <v>S745A-18-04</v>
          </cell>
          <cell r="D2286">
            <v>0.25</v>
          </cell>
          <cell r="E2286" t="str">
            <v xml:space="preserve">FUKIDASHI NOZZLE ASSY </v>
          </cell>
          <cell r="I2286" t="str">
            <v>15 days at monthly satement</v>
          </cell>
          <cell r="J2286" t="str">
            <v>Ex-Factory</v>
          </cell>
          <cell r="K2286" t="str">
            <v>15-06/60/061031</v>
          </cell>
        </row>
        <row r="2287">
          <cell r="A2287">
            <v>2280</v>
          </cell>
          <cell r="B2287" t="str">
            <v>03KLZ2300EH</v>
          </cell>
          <cell r="C2287" t="str">
            <v>CL-310</v>
          </cell>
          <cell r="D2287">
            <v>2.5</v>
          </cell>
          <cell r="E2287" t="str">
            <v xml:space="preserve">MOTOR KUMI </v>
          </cell>
          <cell r="I2287" t="str">
            <v>15 days at monthly satement</v>
          </cell>
          <cell r="J2287" t="str">
            <v>Ex-Factory</v>
          </cell>
          <cell r="K2287" t="str">
            <v>15-06/60/061031, supplied by MAS</v>
          </cell>
        </row>
        <row r="2288">
          <cell r="A2288">
            <v>2281</v>
          </cell>
          <cell r="B2288" t="str">
            <v>03KLZ2300EH</v>
          </cell>
          <cell r="C2288" t="str">
            <v>S745-18-02</v>
          </cell>
          <cell r="D2288">
            <v>6</v>
          </cell>
          <cell r="E2288" t="str">
            <v xml:space="preserve">MOTOR KUMI </v>
          </cell>
          <cell r="I2288" t="str">
            <v>15 days at monthly satement</v>
          </cell>
          <cell r="J2288" t="str">
            <v>Ex-Factory</v>
          </cell>
          <cell r="K2288" t="str">
            <v>made in Raymond</v>
          </cell>
        </row>
        <row r="2289">
          <cell r="A2289">
            <v>2282</v>
          </cell>
          <cell r="B2289" t="str">
            <v>KLA053001AH</v>
          </cell>
          <cell r="C2289" t="str">
            <v>S746-18-02</v>
          </cell>
          <cell r="D2289">
            <v>2</v>
          </cell>
          <cell r="E2289" t="str">
            <v>TIMING MOTOR ASS</v>
          </cell>
          <cell r="I2289" t="str">
            <v>15 days at monthly satement</v>
          </cell>
          <cell r="J2289" t="str">
            <v>Ex-Factory</v>
          </cell>
          <cell r="K2289" t="str">
            <v>15-06/60/061031</v>
          </cell>
        </row>
        <row r="2290">
          <cell r="A2290">
            <v>2283</v>
          </cell>
          <cell r="B2290" t="str">
            <v>KLC030009ZH N0566</v>
          </cell>
          <cell r="C2290" t="str">
            <v>PE-2692</v>
          </cell>
          <cell r="D2290">
            <v>0.3</v>
          </cell>
          <cell r="E2290" t="str">
            <v>NOTICE LABEL E</v>
          </cell>
          <cell r="I2290" t="str">
            <v>15 days at monthly satement</v>
          </cell>
          <cell r="J2290" t="str">
            <v>Ex-Factory</v>
          </cell>
          <cell r="K2290" t="str">
            <v>15-06/60/061031</v>
          </cell>
        </row>
      </sheetData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>
        <row r="1">
          <cell r="A1" t="str">
            <v>RIL ID</v>
          </cell>
          <cell r="B1" t="str">
            <v>Drawing No.</v>
          </cell>
          <cell r="C1" t="str">
            <v>Description</v>
          </cell>
          <cell r="D1" t="str">
            <v>Unit Price</v>
          </cell>
        </row>
        <row r="2">
          <cell r="A2" t="str">
            <v>AC-103</v>
          </cell>
          <cell r="B2" t="str">
            <v>SCE230V</v>
          </cell>
          <cell r="C2" t="str">
            <v>Connector CE-230V</v>
          </cell>
          <cell r="D2">
            <v>0.2</v>
          </cell>
        </row>
        <row r="3">
          <cell r="A3" t="str">
            <v>AC-104</v>
          </cell>
          <cell r="B3" t="str">
            <v>SCE100V</v>
          </cell>
          <cell r="C3" t="str">
            <v>Connector CE-100V</v>
          </cell>
          <cell r="D3">
            <v>0.2</v>
          </cell>
        </row>
        <row r="4">
          <cell r="A4" t="str">
            <v>B686-01-05</v>
          </cell>
          <cell r="B4" t="str">
            <v>30S1M0220AH-N0566</v>
          </cell>
          <cell r="C4" t="str">
            <v>Guard Set Nut</v>
          </cell>
          <cell r="D4">
            <v>0.14000000000000001</v>
          </cell>
        </row>
        <row r="5">
          <cell r="A5" t="str">
            <v>B686-04-01+B686-16-03</v>
          </cell>
          <cell r="B5" t="str">
            <v>C301H0930EH-V0043</v>
          </cell>
          <cell r="C5" t="str">
            <v>Guard Ring Assy (L. Purple)</v>
          </cell>
          <cell r="D5">
            <v>0.4</v>
          </cell>
        </row>
        <row r="6">
          <cell r="A6" t="str">
            <v>S68648-Y21</v>
          </cell>
          <cell r="B6" t="str">
            <v>C301H0930EH-T0240</v>
          </cell>
          <cell r="C6" t="str">
            <v>Guard Ring Assy (Ivory)</v>
          </cell>
          <cell r="D6">
            <v>0.4</v>
          </cell>
        </row>
        <row r="7">
          <cell r="A7" t="str">
            <v>B686-05-01</v>
          </cell>
          <cell r="B7" t="str">
            <v>1210Z0306BH-BZ054</v>
          </cell>
          <cell r="C7" t="str">
            <v>Clutch Nut</v>
          </cell>
          <cell r="D7">
            <v>0.1</v>
          </cell>
        </row>
        <row r="8">
          <cell r="A8" t="str">
            <v>B686-05-02</v>
          </cell>
          <cell r="B8" t="str">
            <v>1210Z0306BH-N0224</v>
          </cell>
          <cell r="C8" t="str">
            <v>Clutch Nut</v>
          </cell>
          <cell r="D8">
            <v>0.1</v>
          </cell>
        </row>
        <row r="9">
          <cell r="A9" t="str">
            <v>B686-05-04</v>
          </cell>
          <cell r="B9" t="str">
            <v>1210Z0306BH-N0566</v>
          </cell>
          <cell r="C9" t="str">
            <v>Clutch Nut</v>
          </cell>
          <cell r="D9">
            <v>0.1</v>
          </cell>
        </row>
        <row r="10">
          <cell r="A10" t="str">
            <v>B686-05-05</v>
          </cell>
          <cell r="B10" t="str">
            <v>1210Z0306BH-N0598</v>
          </cell>
          <cell r="C10" t="str">
            <v>Clutch Nut</v>
          </cell>
          <cell r="D10">
            <v>0.1</v>
          </cell>
        </row>
        <row r="11">
          <cell r="A11" t="str">
            <v>B686-06A-04</v>
          </cell>
          <cell r="B11" t="str">
            <v>C309F0501DH-N0566</v>
          </cell>
          <cell r="C11" t="str">
            <v>Knee Joint</v>
          </cell>
          <cell r="D11">
            <v>0.6</v>
          </cell>
        </row>
        <row r="12">
          <cell r="A12" t="str">
            <v>B686-06A-05</v>
          </cell>
          <cell r="B12" t="str">
            <v>C309F0501DH-N0598</v>
          </cell>
          <cell r="C12" t="str">
            <v>Knee Joint</v>
          </cell>
          <cell r="D12">
            <v>0.6</v>
          </cell>
        </row>
        <row r="13">
          <cell r="A13" t="str">
            <v>B686-06A-06</v>
          </cell>
          <cell r="B13" t="str">
            <v>C309F0501DH-B0397</v>
          </cell>
          <cell r="C13" t="str">
            <v>Knee Joint</v>
          </cell>
          <cell r="D13">
            <v>0.7</v>
          </cell>
        </row>
        <row r="14">
          <cell r="A14" t="str">
            <v>B686-07-08</v>
          </cell>
          <cell r="B14" t="str">
            <v>C306K0452AH-N0566</v>
          </cell>
          <cell r="C14" t="str">
            <v>Slide Pipe</v>
          </cell>
          <cell r="D14">
            <v>0.74</v>
          </cell>
        </row>
        <row r="15">
          <cell r="A15" t="str">
            <v>B686-07-09</v>
          </cell>
          <cell r="B15" t="str">
            <v>C306K0452AH-B0397</v>
          </cell>
          <cell r="C15" t="str">
            <v>Slide Pipe</v>
          </cell>
          <cell r="D15">
            <v>0.77</v>
          </cell>
        </row>
        <row r="16">
          <cell r="A16" t="str">
            <v>B686-11-02</v>
          </cell>
          <cell r="B16" t="str">
            <v>1210Z0221MH</v>
          </cell>
          <cell r="C16" t="str">
            <v>Front Outer Cover (Ivory)</v>
          </cell>
          <cell r="D16">
            <v>0.23</v>
          </cell>
        </row>
        <row r="17">
          <cell r="A17" t="str">
            <v>B686-11-09</v>
          </cell>
          <cell r="B17" t="str">
            <v>1210Z0221MH-N0566</v>
          </cell>
          <cell r="C17" t="str">
            <v>Front Outer Cover</v>
          </cell>
          <cell r="D17">
            <v>0.17</v>
          </cell>
        </row>
        <row r="18">
          <cell r="A18" t="str">
            <v>B686-11-10</v>
          </cell>
          <cell r="B18" t="str">
            <v>1210Z0221MH-N0598</v>
          </cell>
          <cell r="C18" t="str">
            <v>Front Outer Cover</v>
          </cell>
          <cell r="D18">
            <v>0.23</v>
          </cell>
        </row>
        <row r="19">
          <cell r="A19" t="str">
            <v>B686-12-02</v>
          </cell>
          <cell r="B19" t="str">
            <v>C309E0320DH-T0240</v>
          </cell>
          <cell r="C19" t="str">
            <v>Rear Outer Cover</v>
          </cell>
          <cell r="D19">
            <v>0.6</v>
          </cell>
        </row>
        <row r="20">
          <cell r="A20" t="str">
            <v>B686-12-05</v>
          </cell>
          <cell r="B20" t="str">
            <v>C309E0320DH-N0566</v>
          </cell>
          <cell r="C20" t="str">
            <v>Rear Outer Cover</v>
          </cell>
          <cell r="D20">
            <v>0.6</v>
          </cell>
        </row>
        <row r="21">
          <cell r="A21" t="str">
            <v>B686-12-06</v>
          </cell>
          <cell r="B21" t="str">
            <v>C309E0320DH-N0598</v>
          </cell>
          <cell r="C21" t="str">
            <v>Rear Outer Cover</v>
          </cell>
          <cell r="D21">
            <v>0.6</v>
          </cell>
        </row>
        <row r="22">
          <cell r="A22" t="str">
            <v>B686-12A-01</v>
          </cell>
          <cell r="B22" t="str">
            <v>GA3010320ZH-N0566</v>
          </cell>
          <cell r="C22" t="str">
            <v>Rear Outer Cover</v>
          </cell>
          <cell r="D22">
            <v>0.75</v>
          </cell>
        </row>
        <row r="23">
          <cell r="A23" t="str">
            <v>B686-13-08</v>
          </cell>
          <cell r="B23" t="str">
            <v>C306K0403EH-N0566</v>
          </cell>
          <cell r="C23" t="str">
            <v>Pole</v>
          </cell>
          <cell r="D23">
            <v>0.8</v>
          </cell>
        </row>
        <row r="24">
          <cell r="A24" t="str">
            <v>B686-13-09</v>
          </cell>
          <cell r="B24" t="str">
            <v>C306K0403EH-B0396</v>
          </cell>
          <cell r="C24" t="str">
            <v>Pole</v>
          </cell>
          <cell r="D24">
            <v>0.64</v>
          </cell>
        </row>
        <row r="25">
          <cell r="A25" t="str">
            <v>B686-14-01</v>
          </cell>
          <cell r="B25" t="str">
            <v>C301C0800BH-N0299</v>
          </cell>
          <cell r="C25" t="str">
            <v>Blade (Crystal Gray)</v>
          </cell>
          <cell r="D25">
            <v>0.65</v>
          </cell>
        </row>
        <row r="26">
          <cell r="A26" t="str">
            <v>B686-14-02</v>
          </cell>
          <cell r="B26" t="str">
            <v>C301C0800BH-N0214</v>
          </cell>
          <cell r="C26" t="str">
            <v>Blade (Gray)</v>
          </cell>
          <cell r="D26">
            <v>0.65</v>
          </cell>
        </row>
        <row r="27">
          <cell r="A27" t="str">
            <v>B686-14-03</v>
          </cell>
          <cell r="B27" t="str">
            <v>C301C0800BH-B0185</v>
          </cell>
          <cell r="C27" t="str">
            <v>Blade (Crystal Blue)</v>
          </cell>
          <cell r="D27">
            <v>0.65</v>
          </cell>
        </row>
        <row r="28">
          <cell r="A28" t="str">
            <v>B686-15-01</v>
          </cell>
          <cell r="B28" t="str">
            <v>30C1P0807DH-N0999</v>
          </cell>
          <cell r="C28" t="str">
            <v>Spinner</v>
          </cell>
          <cell r="D28">
            <v>0.14000000000000001</v>
          </cell>
        </row>
        <row r="29">
          <cell r="A29" t="str">
            <v>B686-15-02</v>
          </cell>
          <cell r="B29" t="str">
            <v>30C1P0807DH-B0183</v>
          </cell>
          <cell r="C29" t="str">
            <v>Spinner</v>
          </cell>
          <cell r="D29">
            <v>0.17</v>
          </cell>
        </row>
        <row r="30">
          <cell r="A30" t="str">
            <v>B686-15-07</v>
          </cell>
          <cell r="B30" t="str">
            <v>30C1P0807DH-G0263</v>
          </cell>
          <cell r="C30" t="str">
            <v>Spinner</v>
          </cell>
          <cell r="D30">
            <v>0.14000000000000001</v>
          </cell>
        </row>
        <row r="31">
          <cell r="A31" t="str">
            <v>B686-15-08</v>
          </cell>
          <cell r="B31" t="str">
            <v>30C1P0807DH-B0378</v>
          </cell>
          <cell r="C31" t="str">
            <v>Spinner</v>
          </cell>
          <cell r="D31">
            <v>0.14000000000000001</v>
          </cell>
        </row>
        <row r="32">
          <cell r="A32" t="str">
            <v>B686-16-03</v>
          </cell>
          <cell r="B32" t="str">
            <v>C301H0914AH-N0213</v>
          </cell>
          <cell r="C32" t="str">
            <v>Guard Clip</v>
          </cell>
          <cell r="D32">
            <v>0.1</v>
          </cell>
        </row>
        <row r="33">
          <cell r="A33" t="str">
            <v>B686-18-01</v>
          </cell>
          <cell r="B33" t="str">
            <v>C306K0465CH-V0043</v>
          </cell>
          <cell r="C33" t="str">
            <v>Pole Cap (L.Purple)</v>
          </cell>
          <cell r="D33">
            <v>0.13</v>
          </cell>
        </row>
        <row r="34">
          <cell r="A34" t="str">
            <v>B686-18-07</v>
          </cell>
          <cell r="B34" t="str">
            <v>C306K0465CH-N0566</v>
          </cell>
          <cell r="C34" t="str">
            <v>Pole Cap</v>
          </cell>
          <cell r="D34">
            <v>0.13</v>
          </cell>
        </row>
        <row r="35">
          <cell r="A35" t="str">
            <v>B686-18-08</v>
          </cell>
          <cell r="B35" t="str">
            <v>C306K0465CH-B0396/ C324W0465ZH-B0396</v>
          </cell>
          <cell r="C35" t="str">
            <v>Pole Cap</v>
          </cell>
          <cell r="D35">
            <v>0.2</v>
          </cell>
        </row>
        <row r="36">
          <cell r="A36" t="str">
            <v>B686-18A-01</v>
          </cell>
          <cell r="B36" t="str">
            <v>C324W0465ZH-N0566</v>
          </cell>
          <cell r="C36" t="str">
            <v>Pole Cap</v>
          </cell>
          <cell r="D36">
            <v>0.2</v>
          </cell>
        </row>
        <row r="37">
          <cell r="A37" t="str">
            <v>B686-19-08</v>
          </cell>
          <cell r="B37" t="str">
            <v>C309E0463FH-N0566</v>
          </cell>
          <cell r="C37" t="str">
            <v>Slide Button</v>
          </cell>
          <cell r="D37">
            <v>0.01</v>
          </cell>
        </row>
        <row r="38">
          <cell r="A38" t="str">
            <v>B686-19-09</v>
          </cell>
          <cell r="B38" t="str">
            <v>C309E0463FH-B0396</v>
          </cell>
          <cell r="C38" t="str">
            <v>Slide Button</v>
          </cell>
          <cell r="D38">
            <v>0.1</v>
          </cell>
        </row>
        <row r="39">
          <cell r="A39" t="str">
            <v>B686-29-04</v>
          </cell>
          <cell r="B39" t="str">
            <v>C312W0801ZH-G0256</v>
          </cell>
          <cell r="C39" t="str">
            <v>Blade</v>
          </cell>
          <cell r="D39">
            <v>1.1000000000000001</v>
          </cell>
        </row>
        <row r="40">
          <cell r="A40" t="str">
            <v>B686-29-05</v>
          </cell>
          <cell r="B40" t="str">
            <v>C312W0801ZH-B0377</v>
          </cell>
          <cell r="C40" t="str">
            <v>Blade</v>
          </cell>
          <cell r="D40">
            <v>1.1000000000000001</v>
          </cell>
        </row>
        <row r="41">
          <cell r="A41" t="str">
            <v>B687-08-01</v>
          </cell>
          <cell r="B41" t="str">
            <v>03KLW0110BH-N0566</v>
          </cell>
          <cell r="C41" t="str">
            <v>Tray</v>
          </cell>
          <cell r="D41">
            <v>0.56999999999999995</v>
          </cell>
        </row>
        <row r="42">
          <cell r="A42" t="str">
            <v>B687-12-01</v>
          </cell>
          <cell r="B42" t="str">
            <v>03KLW0112BH-N0566</v>
          </cell>
          <cell r="C42" t="str">
            <v>Pre Filter Cover B</v>
          </cell>
          <cell r="D42">
            <v>0.03</v>
          </cell>
        </row>
        <row r="43">
          <cell r="A43" t="str">
            <v>B687-14-01</v>
          </cell>
          <cell r="B43" t="str">
            <v>03KLW0501AH-N0566</v>
          </cell>
          <cell r="C43" t="str">
            <v>Jokin Case A</v>
          </cell>
          <cell r="D43">
            <v>0.1</v>
          </cell>
        </row>
        <row r="44">
          <cell r="A44" t="str">
            <v>B687-15-01</v>
          </cell>
          <cell r="B44" t="str">
            <v>03KLW0502AH-N0566</v>
          </cell>
          <cell r="C44" t="str">
            <v>Jokin Case B</v>
          </cell>
          <cell r="D44">
            <v>0.1</v>
          </cell>
        </row>
        <row r="45">
          <cell r="A45" t="str">
            <v>B687-17-01</v>
          </cell>
          <cell r="B45" t="str">
            <v>03KLW0601ZH</v>
          </cell>
          <cell r="C45" t="str">
            <v>Tank</v>
          </cell>
          <cell r="D45">
            <v>0.7</v>
          </cell>
        </row>
        <row r="46">
          <cell r="A46" t="str">
            <v>B687-31-01</v>
          </cell>
          <cell r="B46" t="str">
            <v>05KLU0119AH-N0566</v>
          </cell>
          <cell r="C46" t="str">
            <v>Float Cover</v>
          </cell>
          <cell r="D46">
            <v>0.02</v>
          </cell>
        </row>
        <row r="47">
          <cell r="A47" t="str">
            <v>B687-31-02</v>
          </cell>
          <cell r="B47" t="str">
            <v>05KLU0119BH-N0571</v>
          </cell>
          <cell r="C47" t="str">
            <v>Float Cover</v>
          </cell>
          <cell r="D47">
            <v>0.02</v>
          </cell>
        </row>
        <row r="48">
          <cell r="A48" t="str">
            <v>B687-37-01</v>
          </cell>
          <cell r="B48" t="str">
            <v>03KLW1520ZC</v>
          </cell>
          <cell r="C48" t="str">
            <v>Earth Tanshi</v>
          </cell>
          <cell r="D48">
            <v>7.0000000000000007E-2</v>
          </cell>
        </row>
        <row r="49">
          <cell r="A49" t="str">
            <v>B691-01-01</v>
          </cell>
          <cell r="B49" t="str">
            <v>C324W0520ZH-N0506</v>
          </cell>
          <cell r="C49" t="str">
            <v>K.J. Cover</v>
          </cell>
          <cell r="D49">
            <v>0.1</v>
          </cell>
        </row>
        <row r="50">
          <cell r="A50" t="str">
            <v>B691-02-01</v>
          </cell>
          <cell r="B50" t="str">
            <v>C324W1501ZH-N0506</v>
          </cell>
          <cell r="C50" t="str">
            <v>Denkyoku Frame Cover</v>
          </cell>
          <cell r="D50">
            <v>0.15</v>
          </cell>
        </row>
        <row r="51">
          <cell r="A51" t="str">
            <v>B698-08-01</v>
          </cell>
          <cell r="B51" t="str">
            <v>12D1K1441AH-N0528</v>
          </cell>
          <cell r="C51" t="str">
            <v>Filter Cover</v>
          </cell>
          <cell r="D51">
            <v>0.1</v>
          </cell>
        </row>
        <row r="52">
          <cell r="A52" t="str">
            <v>B700-01-01</v>
          </cell>
          <cell r="B52" t="str">
            <v>05KLW0112ZH-N0558</v>
          </cell>
          <cell r="C52" t="str">
            <v>Tank Cover</v>
          </cell>
          <cell r="D52">
            <v>0.28000000000000003</v>
          </cell>
        </row>
        <row r="53">
          <cell r="A53" t="str">
            <v>B700-01-02</v>
          </cell>
          <cell r="B53" t="str">
            <v>05KLW0112ZH-N0566</v>
          </cell>
          <cell r="C53" t="str">
            <v>Tank Cover</v>
          </cell>
          <cell r="D53">
            <v>0.14000000000000001</v>
          </cell>
        </row>
        <row r="54">
          <cell r="A54" t="str">
            <v>B700-05-01V1</v>
          </cell>
          <cell r="B54" t="str">
            <v>05KLY0120ZH-B0356</v>
          </cell>
          <cell r="C54" t="str">
            <v>Front Panel Ass</v>
          </cell>
          <cell r="D54">
            <v>2.5</v>
          </cell>
        </row>
        <row r="55">
          <cell r="A55" t="str">
            <v>B700-05-02V1</v>
          </cell>
          <cell r="B55" t="str">
            <v>05KLY0120ZH-N0567</v>
          </cell>
          <cell r="C55" t="str">
            <v>Front Panel Ass</v>
          </cell>
          <cell r="D55">
            <v>2.5</v>
          </cell>
        </row>
        <row r="56">
          <cell r="A56" t="str">
            <v>B700-05-03V1</v>
          </cell>
          <cell r="B56" t="str">
            <v>05KLY0120ZH-G0255</v>
          </cell>
          <cell r="C56" t="str">
            <v>Front Panel Ass</v>
          </cell>
          <cell r="D56">
            <v>2.5</v>
          </cell>
        </row>
        <row r="57">
          <cell r="A57" t="str">
            <v>B700-10-04</v>
          </cell>
          <cell r="B57" t="str">
            <v>05KLW0103BH-B0370</v>
          </cell>
          <cell r="C57" t="str">
            <v>Rear Panel</v>
          </cell>
          <cell r="D57">
            <v>1.6</v>
          </cell>
        </row>
        <row r="58">
          <cell r="A58" t="str">
            <v>B700-11-01</v>
          </cell>
          <cell r="B58" t="str">
            <v>05KLY0113ZH-N0558</v>
          </cell>
          <cell r="C58" t="str">
            <v>Pre Filter</v>
          </cell>
          <cell r="D58">
            <v>0.12</v>
          </cell>
        </row>
        <row r="59">
          <cell r="A59" t="str">
            <v>B700-11-02</v>
          </cell>
          <cell r="B59" t="str">
            <v>05KLY0113ZH-N0566</v>
          </cell>
          <cell r="C59" t="str">
            <v>Pre Filter</v>
          </cell>
          <cell r="D59">
            <v>0.15</v>
          </cell>
        </row>
        <row r="60">
          <cell r="A60" t="str">
            <v>B700-17-01</v>
          </cell>
          <cell r="B60" t="str">
            <v>05KLW0511AH-N0566</v>
          </cell>
          <cell r="C60" t="str">
            <v>Jokin Case</v>
          </cell>
          <cell r="D60">
            <v>0.2</v>
          </cell>
        </row>
        <row r="61">
          <cell r="A61" t="str">
            <v>B700-18-01</v>
          </cell>
          <cell r="B61" t="str">
            <v>05KLW0501AH-N0566</v>
          </cell>
          <cell r="C61" t="str">
            <v>Kashitsu Filter Case</v>
          </cell>
          <cell r="D61">
            <v>0.34</v>
          </cell>
        </row>
        <row r="62">
          <cell r="A62" t="str">
            <v>B700-19-01</v>
          </cell>
          <cell r="B62" t="str">
            <v>05KLW0601CH</v>
          </cell>
          <cell r="C62" t="str">
            <v>Tank</v>
          </cell>
          <cell r="D62">
            <v>0.77</v>
          </cell>
        </row>
        <row r="63">
          <cell r="A63" t="str">
            <v>B700-20-01</v>
          </cell>
          <cell r="B63" t="str">
            <v>05KLW0612ZH-Natur</v>
          </cell>
          <cell r="C63" t="str">
            <v>Tank Holder</v>
          </cell>
          <cell r="D63">
            <v>0.2</v>
          </cell>
        </row>
        <row r="64">
          <cell r="A64" t="str">
            <v>B700-28-01</v>
          </cell>
          <cell r="B64" t="str">
            <v>05KHY0726ZH</v>
          </cell>
          <cell r="C64" t="str">
            <v>HV Unit Shield</v>
          </cell>
          <cell r="D64">
            <v>0.28999999999999998</v>
          </cell>
        </row>
        <row r="65">
          <cell r="A65" t="str">
            <v>B701-02-01</v>
          </cell>
          <cell r="B65" t="str">
            <v>07KLW0130BH</v>
          </cell>
          <cell r="C65" t="str">
            <v>SW Box</v>
          </cell>
          <cell r="D65">
            <v>0.06</v>
          </cell>
        </row>
        <row r="66">
          <cell r="A66" t="str">
            <v>B701-07-01</v>
          </cell>
          <cell r="B66" t="str">
            <v>07KLW0110CH</v>
          </cell>
          <cell r="C66" t="str">
            <v>Tray</v>
          </cell>
          <cell r="D66">
            <v>1.17</v>
          </cell>
        </row>
        <row r="67">
          <cell r="A67" t="str">
            <v>B701-11-01</v>
          </cell>
          <cell r="B67" t="str">
            <v>07KLV0107ZH-N0566</v>
          </cell>
          <cell r="C67" t="str">
            <v>Handle</v>
          </cell>
          <cell r="D67">
            <v>0.28999999999999998</v>
          </cell>
        </row>
        <row r="68">
          <cell r="A68" t="str">
            <v>B701-12-01</v>
          </cell>
          <cell r="B68" t="str">
            <v>07KLV0299ZH</v>
          </cell>
          <cell r="C68" t="str">
            <v>Fan</v>
          </cell>
          <cell r="D68">
            <v>3.5</v>
          </cell>
        </row>
        <row r="69">
          <cell r="A69" t="str">
            <v>B701-17-01</v>
          </cell>
          <cell r="B69" t="str">
            <v>07KLW0501AH-N0566</v>
          </cell>
          <cell r="C69" t="str">
            <v>Kashitsu Filter Case</v>
          </cell>
          <cell r="D69">
            <v>0.37</v>
          </cell>
        </row>
        <row r="70">
          <cell r="A70" t="str">
            <v>B701-19-01</v>
          </cell>
          <cell r="B70" t="str">
            <v>07KLY0214ZH</v>
          </cell>
          <cell r="C70" t="str">
            <v>Motor Plate</v>
          </cell>
          <cell r="D70">
            <v>0.1</v>
          </cell>
        </row>
        <row r="71">
          <cell r="A71" t="str">
            <v>B701-22-01</v>
          </cell>
          <cell r="B71" t="str">
            <v>07KLV0601AH</v>
          </cell>
          <cell r="C71" t="str">
            <v>Tank</v>
          </cell>
          <cell r="D71">
            <v>1.23</v>
          </cell>
        </row>
        <row r="72">
          <cell r="A72" t="str">
            <v>B701-23-01</v>
          </cell>
          <cell r="B72" t="str">
            <v>05KJT0612ZH-Natur</v>
          </cell>
          <cell r="C72" t="str">
            <v>Tank Handle</v>
          </cell>
          <cell r="D72">
            <v>0.13</v>
          </cell>
        </row>
        <row r="73">
          <cell r="A73" t="str">
            <v>B702-01-01</v>
          </cell>
          <cell r="B73" t="str">
            <v>05KHY0122ZH-N0566</v>
          </cell>
          <cell r="C73" t="str">
            <v>Body Cover</v>
          </cell>
          <cell r="D73">
            <v>0.59</v>
          </cell>
        </row>
        <row r="74">
          <cell r="A74" t="str">
            <v>B702-02-01</v>
          </cell>
          <cell r="B74" t="str">
            <v>05KHY0101AH-N0566</v>
          </cell>
          <cell r="C74" t="str">
            <v>Body</v>
          </cell>
          <cell r="D74">
            <v>2.4300000000000002</v>
          </cell>
        </row>
        <row r="75">
          <cell r="A75" t="str">
            <v>B702-05-01</v>
          </cell>
          <cell r="B75" t="str">
            <v>05KHY0601ZH</v>
          </cell>
          <cell r="C75" t="str">
            <v>Tank</v>
          </cell>
          <cell r="D75">
            <v>1.35</v>
          </cell>
        </row>
        <row r="76">
          <cell r="A76" t="str">
            <v>B702-08-01</v>
          </cell>
          <cell r="B76" t="str">
            <v>05KHY0131AH-N0566</v>
          </cell>
          <cell r="C76" t="str">
            <v>Nozzle</v>
          </cell>
          <cell r="D76">
            <v>0.56000000000000005</v>
          </cell>
        </row>
        <row r="77">
          <cell r="A77" t="str">
            <v>B702-10-01</v>
          </cell>
          <cell r="B77" t="str">
            <v>05KHY0133AH-N0566</v>
          </cell>
          <cell r="C77" t="str">
            <v>Top Cover</v>
          </cell>
          <cell r="D77">
            <v>0.1</v>
          </cell>
        </row>
        <row r="78">
          <cell r="A78" t="str">
            <v>B702-14-01</v>
          </cell>
          <cell r="B78" t="str">
            <v>05KHY0140ZH-N0999</v>
          </cell>
          <cell r="C78" t="str">
            <v>Kairo Cover</v>
          </cell>
          <cell r="D78">
            <v>0.17780000000000001</v>
          </cell>
        </row>
        <row r="79">
          <cell r="A79" t="str">
            <v>B702-19-01</v>
          </cell>
          <cell r="B79" t="str">
            <v>05KHY1520ZH</v>
          </cell>
          <cell r="C79" t="str">
            <v>Earth Tanshi</v>
          </cell>
          <cell r="D79">
            <v>0.1</v>
          </cell>
        </row>
        <row r="80">
          <cell r="A80" t="str">
            <v>B703-01-01</v>
          </cell>
          <cell r="B80" t="str">
            <v>P12MY3440ZH</v>
          </cell>
          <cell r="C80" t="str">
            <v>SW Box</v>
          </cell>
          <cell r="D80">
            <v>0.93</v>
          </cell>
        </row>
        <row r="81">
          <cell r="A81" t="str">
            <v>B703-01-02</v>
          </cell>
          <cell r="B81" t="str">
            <v>P12MY34401ZH-R0250</v>
          </cell>
          <cell r="C81" t="str">
            <v>SW Box</v>
          </cell>
          <cell r="D81">
            <v>0.93</v>
          </cell>
        </row>
        <row r="82">
          <cell r="A82" t="str">
            <v>B703-01A-01</v>
          </cell>
          <cell r="B82" t="str">
            <v>P12TY3400ZH-SW Box C</v>
          </cell>
          <cell r="C82" t="str">
            <v>SW Box C</v>
          </cell>
          <cell r="D82">
            <v>0.93</v>
          </cell>
        </row>
        <row r="83">
          <cell r="A83" t="str">
            <v>B703-02-01</v>
          </cell>
          <cell r="B83" t="str">
            <v>P12MY0259ZH</v>
          </cell>
          <cell r="C83" t="str">
            <v>Kairo Cover</v>
          </cell>
          <cell r="D83">
            <v>0.2</v>
          </cell>
        </row>
        <row r="84">
          <cell r="A84" t="str">
            <v>B704-02-01</v>
          </cell>
          <cell r="B84" t="str">
            <v>P02L10129ZH</v>
          </cell>
          <cell r="C84" t="str">
            <v>Lead Cover</v>
          </cell>
          <cell r="D84">
            <v>0.01</v>
          </cell>
        </row>
        <row r="85">
          <cell r="A85" t="str">
            <v>B704-03-01</v>
          </cell>
          <cell r="B85" t="str">
            <v>P02V11500ZH-N0999</v>
          </cell>
          <cell r="C85" t="str">
            <v>Denkyoku Frame</v>
          </cell>
          <cell r="D85">
            <v>1.03E-2</v>
          </cell>
        </row>
        <row r="86">
          <cell r="A86" t="str">
            <v>B704-04-02</v>
          </cell>
          <cell r="B86" t="str">
            <v>P06U43100ZH-N0598</v>
          </cell>
          <cell r="C86" t="str">
            <v>Slide Tsumami</v>
          </cell>
          <cell r="D86">
            <v>0.01</v>
          </cell>
        </row>
        <row r="87">
          <cell r="A87" t="str">
            <v>B704-07-01</v>
          </cell>
          <cell r="B87" t="str">
            <v>03PEC2010BH</v>
          </cell>
          <cell r="C87" t="str">
            <v>Hane Maridome Ita</v>
          </cell>
          <cell r="D87">
            <v>0.02</v>
          </cell>
        </row>
        <row r="88">
          <cell r="A88" t="str">
            <v>B704-08-01</v>
          </cell>
          <cell r="B88" t="str">
            <v>P06U23301ZH</v>
          </cell>
          <cell r="C88" t="str">
            <v>Grill Gum</v>
          </cell>
          <cell r="D88">
            <v>0.17</v>
          </cell>
        </row>
        <row r="89">
          <cell r="A89" t="str">
            <v>B704-10A-01</v>
          </cell>
          <cell r="B89" t="str">
            <v>P12DY3401ZH-N0568</v>
          </cell>
          <cell r="C89" t="str">
            <v>SW Box</v>
          </cell>
          <cell r="D89">
            <v>0.93</v>
          </cell>
        </row>
        <row r="90">
          <cell r="A90" t="str">
            <v>B704-11-01</v>
          </cell>
          <cell r="B90" t="str">
            <v>P02L10110AH-N0566</v>
          </cell>
          <cell r="C90" t="str">
            <v>Case A</v>
          </cell>
          <cell r="D90">
            <v>2.08</v>
          </cell>
        </row>
        <row r="91">
          <cell r="A91" t="str">
            <v>B704-11-02</v>
          </cell>
          <cell r="B91" t="str">
            <v>P02L10110AH-N0493</v>
          </cell>
          <cell r="C91" t="str">
            <v>Case A</v>
          </cell>
          <cell r="D91">
            <v>2.08</v>
          </cell>
        </row>
        <row r="92">
          <cell r="A92" t="str">
            <v>B704-11-03</v>
          </cell>
          <cell r="B92" t="str">
            <v>P02L10110AH-N0494</v>
          </cell>
          <cell r="C92" t="str">
            <v>Case A</v>
          </cell>
          <cell r="D92">
            <v>2.08</v>
          </cell>
        </row>
        <row r="93">
          <cell r="A93" t="str">
            <v>B704-12-01</v>
          </cell>
          <cell r="B93" t="str">
            <v>P02L10120CH-N0568</v>
          </cell>
          <cell r="C93" t="str">
            <v>Case B</v>
          </cell>
          <cell r="D93">
            <v>2.02</v>
          </cell>
        </row>
        <row r="94">
          <cell r="A94" t="str">
            <v>B704-12-02</v>
          </cell>
          <cell r="B94" t="str">
            <v>P02L10120CH-N0571</v>
          </cell>
          <cell r="C94" t="str">
            <v>Case B</v>
          </cell>
          <cell r="D94">
            <v>2.02</v>
          </cell>
        </row>
        <row r="95">
          <cell r="A95" t="str">
            <v>B704-12-04</v>
          </cell>
          <cell r="B95" t="str">
            <v>P02L10120CH-R0250</v>
          </cell>
          <cell r="C95" t="str">
            <v>Case B</v>
          </cell>
          <cell r="D95">
            <v>2.02</v>
          </cell>
        </row>
        <row r="96">
          <cell r="A96" t="str">
            <v>B704-12-05</v>
          </cell>
          <cell r="B96" t="str">
            <v>P02L10120CH-B0348</v>
          </cell>
          <cell r="C96" t="str">
            <v>Case B</v>
          </cell>
          <cell r="D96">
            <v>2.02</v>
          </cell>
        </row>
        <row r="97">
          <cell r="A97" t="str">
            <v>B704-12-06</v>
          </cell>
          <cell r="B97" t="str">
            <v>P02L10120CH-N0495</v>
          </cell>
          <cell r="C97" t="str">
            <v>Case B</v>
          </cell>
          <cell r="D97">
            <v>2.02</v>
          </cell>
        </row>
        <row r="98">
          <cell r="A98" t="str">
            <v>B704-13-01</v>
          </cell>
          <cell r="B98" t="str">
            <v>P02L10130AH-N0568</v>
          </cell>
          <cell r="C98" t="str">
            <v>Handle</v>
          </cell>
          <cell r="D98">
            <v>0.21</v>
          </cell>
        </row>
        <row r="99">
          <cell r="A99" t="str">
            <v>B704-13-02</v>
          </cell>
          <cell r="B99" t="str">
            <v>P02L10130AH-N0493</v>
          </cell>
          <cell r="C99" t="str">
            <v>Handle</v>
          </cell>
          <cell r="D99">
            <v>0.21</v>
          </cell>
        </row>
        <row r="100">
          <cell r="A100" t="str">
            <v>B704-13-03</v>
          </cell>
          <cell r="B100" t="str">
            <v>P12X60130ZH-N0566</v>
          </cell>
          <cell r="C100" t="str">
            <v>Handle</v>
          </cell>
          <cell r="D100">
            <v>0.21</v>
          </cell>
        </row>
        <row r="101">
          <cell r="A101" t="str">
            <v>B704-13-04</v>
          </cell>
          <cell r="B101" t="str">
            <v>P02L10130AH-R0250</v>
          </cell>
          <cell r="C101" t="str">
            <v>Handle</v>
          </cell>
          <cell r="D101">
            <v>0.21</v>
          </cell>
        </row>
        <row r="102">
          <cell r="A102" t="str">
            <v>B704-13-05</v>
          </cell>
          <cell r="B102" t="str">
            <v>P02L10130AH-B0348</v>
          </cell>
          <cell r="C102" t="str">
            <v>Handle</v>
          </cell>
          <cell r="D102">
            <v>0.21</v>
          </cell>
        </row>
        <row r="103">
          <cell r="A103" t="str">
            <v>B704-13-06</v>
          </cell>
          <cell r="B103" t="str">
            <v>P02L10130AH-N0495</v>
          </cell>
          <cell r="C103" t="str">
            <v>Handle</v>
          </cell>
          <cell r="D103">
            <v>0.21</v>
          </cell>
        </row>
        <row r="104">
          <cell r="A104" t="str">
            <v>B704-13-07</v>
          </cell>
          <cell r="B104" t="str">
            <v>P02L10130AH-N0566</v>
          </cell>
          <cell r="C104" t="str">
            <v>Handle</v>
          </cell>
          <cell r="D104">
            <v>0.21</v>
          </cell>
        </row>
        <row r="105">
          <cell r="A105" t="str">
            <v>B708-01-01</v>
          </cell>
          <cell r="B105" t="str">
            <v>100Z30601CH-N0999</v>
          </cell>
          <cell r="C105" t="str">
            <v>Sub Tank</v>
          </cell>
          <cell r="D105">
            <v>0.25</v>
          </cell>
        </row>
        <row r="106">
          <cell r="A106" t="str">
            <v>B708-04-01</v>
          </cell>
          <cell r="B106" t="str">
            <v>100Z20708BH-N0566</v>
          </cell>
          <cell r="C106" t="str">
            <v>Handle</v>
          </cell>
          <cell r="D106">
            <v>0.35</v>
          </cell>
        </row>
        <row r="107">
          <cell r="A107" t="str">
            <v>B708-07-01</v>
          </cell>
          <cell r="B107" t="str">
            <v>100Z20102HH-Natur</v>
          </cell>
          <cell r="C107" t="str">
            <v>Hontai Shikir</v>
          </cell>
          <cell r="D107">
            <v>2.2999999999999998</v>
          </cell>
        </row>
        <row r="108">
          <cell r="A108" t="str">
            <v>B708-11-01</v>
          </cell>
          <cell r="B108" t="str">
            <v>100Z20103CH-N0999</v>
          </cell>
          <cell r="C108" t="str">
            <v>Seal Plate</v>
          </cell>
          <cell r="D108">
            <v>2.38</v>
          </cell>
        </row>
        <row r="109">
          <cell r="A109" t="str">
            <v>B708-12-01</v>
          </cell>
          <cell r="B109" t="str">
            <v>100Z20702EH-N0566</v>
          </cell>
          <cell r="C109" t="str">
            <v>Case L</v>
          </cell>
          <cell r="D109">
            <v>3.5</v>
          </cell>
        </row>
        <row r="110">
          <cell r="A110" t="str">
            <v>B708-13-01</v>
          </cell>
          <cell r="B110" t="str">
            <v>100Z30503BH-N0566</v>
          </cell>
          <cell r="C110" t="str">
            <v>Tank Cap</v>
          </cell>
          <cell r="D110">
            <v>0.65</v>
          </cell>
        </row>
        <row r="111">
          <cell r="A111" t="str">
            <v>B708-14-01</v>
          </cell>
          <cell r="B111" t="str">
            <v>100Z20502CH-N0566</v>
          </cell>
          <cell r="C111" t="str">
            <v>Tank Cover</v>
          </cell>
          <cell r="D111">
            <v>0.5</v>
          </cell>
        </row>
        <row r="112">
          <cell r="A112" t="str">
            <v>B708-15-01</v>
          </cell>
          <cell r="B112" t="str">
            <v>100Z30501CH-Natur</v>
          </cell>
          <cell r="C112" t="str">
            <v>Tank</v>
          </cell>
          <cell r="D112">
            <v>1.4</v>
          </cell>
        </row>
        <row r="113">
          <cell r="A113" t="str">
            <v>B708-16A-01</v>
          </cell>
          <cell r="B113" t="str">
            <v>ZA1000709ZH-N0566</v>
          </cell>
          <cell r="C113" t="str">
            <v>Switch Box</v>
          </cell>
          <cell r="D113">
            <v>2.69</v>
          </cell>
        </row>
        <row r="114">
          <cell r="A114" t="str">
            <v>B708-17-01</v>
          </cell>
          <cell r="B114" t="str">
            <v>100Z20703EH-N0566</v>
          </cell>
          <cell r="C114" t="str">
            <v>Case R</v>
          </cell>
          <cell r="D114">
            <v>3.8</v>
          </cell>
        </row>
        <row r="115">
          <cell r="A115" t="str">
            <v>B708-24-01</v>
          </cell>
          <cell r="B115" t="str">
            <v>Y06K40602AH-N0999</v>
          </cell>
          <cell r="C115" t="str">
            <v>Stopper</v>
          </cell>
          <cell r="D115">
            <v>0.1</v>
          </cell>
        </row>
        <row r="116">
          <cell r="A116" t="str">
            <v>B708-25-01</v>
          </cell>
          <cell r="B116" t="str">
            <v>Y06K50201C-N0999</v>
          </cell>
          <cell r="C116" t="str">
            <v>Rotor Frame A</v>
          </cell>
          <cell r="D116">
            <v>0.89</v>
          </cell>
        </row>
        <row r="117">
          <cell r="A117" t="str">
            <v>B708-26-01</v>
          </cell>
          <cell r="B117" t="str">
            <v>Y06K50203A-N0999</v>
          </cell>
          <cell r="C117" t="str">
            <v>Rotor Frame C</v>
          </cell>
          <cell r="D117">
            <v>0.17</v>
          </cell>
        </row>
        <row r="118">
          <cell r="A118" t="str">
            <v>B708-27-01</v>
          </cell>
          <cell r="B118" t="str">
            <v>Y60Z20717A</v>
          </cell>
          <cell r="C118" t="str">
            <v>Netsu Kaisyu Plate</v>
          </cell>
          <cell r="D118">
            <v>0.64</v>
          </cell>
        </row>
        <row r="119">
          <cell r="A119" t="str">
            <v>B708-29-01</v>
          </cell>
          <cell r="B119" t="str">
            <v>Y56Z10401A</v>
          </cell>
          <cell r="C119" t="str">
            <v>Shori Fan</v>
          </cell>
          <cell r="D119">
            <v>0.41</v>
          </cell>
        </row>
        <row r="120">
          <cell r="A120" t="str">
            <v>B708-36-01</v>
          </cell>
          <cell r="B120" t="str">
            <v>100Z23002BH-N0999</v>
          </cell>
          <cell r="C120" t="str">
            <v>Gear</v>
          </cell>
          <cell r="D120">
            <v>0.1</v>
          </cell>
        </row>
        <row r="121">
          <cell r="A121" t="str">
            <v>B708-37-01</v>
          </cell>
          <cell r="B121" t="str">
            <v>100Z30213ZH</v>
          </cell>
          <cell r="C121" t="str">
            <v>Joden Plate</v>
          </cell>
          <cell r="D121">
            <v>0.1</v>
          </cell>
        </row>
        <row r="122">
          <cell r="A122" t="str">
            <v>B708-46-01</v>
          </cell>
          <cell r="B122" t="str">
            <v>Y06K50202A</v>
          </cell>
          <cell r="C122" t="str">
            <v>Rotor Frame B</v>
          </cell>
          <cell r="D122">
            <v>0.94</v>
          </cell>
        </row>
        <row r="123">
          <cell r="A123" t="str">
            <v>B708-48-01</v>
          </cell>
          <cell r="B123" t="str">
            <v>100Z20301BH</v>
          </cell>
          <cell r="C123" t="str">
            <v>Heater Box Futa</v>
          </cell>
          <cell r="D123">
            <v>1.62</v>
          </cell>
        </row>
        <row r="124">
          <cell r="A124" t="str">
            <v>B708-50-01</v>
          </cell>
          <cell r="B124" t="str">
            <v>Y60Z34033BH</v>
          </cell>
          <cell r="C124" t="str">
            <v>Thermistor Maica</v>
          </cell>
          <cell r="D124">
            <v>0.1</v>
          </cell>
        </row>
        <row r="125">
          <cell r="A125" t="str">
            <v>B708-54-01</v>
          </cell>
          <cell r="B125" t="str">
            <v>100Z30511AH-Natur</v>
          </cell>
          <cell r="C125" t="str">
            <v>Drain Cap</v>
          </cell>
          <cell r="D125">
            <v>0.1</v>
          </cell>
        </row>
        <row r="126">
          <cell r="A126" t="str">
            <v>B708-55-01</v>
          </cell>
          <cell r="B126" t="str">
            <v>100Z30508AH-N0566</v>
          </cell>
          <cell r="C126" t="str">
            <v>Tank Buckle</v>
          </cell>
          <cell r="D126">
            <v>0.1</v>
          </cell>
        </row>
        <row r="127">
          <cell r="A127" t="str">
            <v>B711-01-01</v>
          </cell>
          <cell r="B127" t="str">
            <v>Y60Z30704ZH-Natur</v>
          </cell>
          <cell r="C127" t="str">
            <v>Blade (Small)</v>
          </cell>
          <cell r="D127">
            <v>0.1</v>
          </cell>
        </row>
        <row r="128">
          <cell r="A128" t="str">
            <v>B711-02-01</v>
          </cell>
          <cell r="B128" t="str">
            <v>Y60Z30210ZH-Natur</v>
          </cell>
          <cell r="C128" t="str">
            <v>Gear</v>
          </cell>
          <cell r="D128">
            <v>0.1</v>
          </cell>
        </row>
        <row r="129">
          <cell r="A129" t="str">
            <v>B711-04-01</v>
          </cell>
          <cell r="B129" t="str">
            <v>Y60Z30702AH-N0999</v>
          </cell>
          <cell r="C129" t="str">
            <v>Saisei Casing</v>
          </cell>
          <cell r="D129">
            <v>1.1000000000000001</v>
          </cell>
        </row>
        <row r="130">
          <cell r="A130" t="str">
            <v>B711-05-01</v>
          </cell>
          <cell r="B130" t="str">
            <v>Y60Z30302BH-N0999</v>
          </cell>
          <cell r="C130" t="str">
            <v>Blade (Large)</v>
          </cell>
          <cell r="D130">
            <v>0.47</v>
          </cell>
        </row>
        <row r="131">
          <cell r="A131" t="str">
            <v>B711-06-01</v>
          </cell>
          <cell r="B131" t="str">
            <v>Y60Z30203CH-N0999</v>
          </cell>
          <cell r="C131" t="str">
            <v>Saisei Chamber</v>
          </cell>
          <cell r="D131">
            <v>1</v>
          </cell>
        </row>
        <row r="132">
          <cell r="A132" t="str">
            <v>B711-07-01</v>
          </cell>
          <cell r="B132" t="str">
            <v>Y60Z30706ZH</v>
          </cell>
          <cell r="C132" t="str">
            <v>Protector</v>
          </cell>
          <cell r="D132">
            <v>0.2</v>
          </cell>
        </row>
        <row r="133">
          <cell r="A133" t="str">
            <v>B711-08-01</v>
          </cell>
          <cell r="B133" t="str">
            <v>Y60Z30206DH-Natur</v>
          </cell>
          <cell r="C133" t="str">
            <v>Sub Tank</v>
          </cell>
          <cell r="D133">
            <v>0.13</v>
          </cell>
        </row>
        <row r="134">
          <cell r="A134" t="str">
            <v>B711-10-01</v>
          </cell>
          <cell r="B134" t="str">
            <v>Y60Z30509BH-Natur</v>
          </cell>
          <cell r="C134" t="str">
            <v>Drain Cap</v>
          </cell>
          <cell r="D134">
            <v>0.1</v>
          </cell>
        </row>
        <row r="135">
          <cell r="A135" t="str">
            <v>B711-13-01</v>
          </cell>
          <cell r="B135" t="str">
            <v>Y60Z30208ZH</v>
          </cell>
          <cell r="C135" t="str">
            <v>Stopper</v>
          </cell>
          <cell r="D135">
            <v>0.1</v>
          </cell>
        </row>
        <row r="136">
          <cell r="A136" t="str">
            <v>B711-14-01</v>
          </cell>
          <cell r="B136" t="str">
            <v>Y60Z30508AH-N0566</v>
          </cell>
          <cell r="C136" t="str">
            <v>Tank Buckle</v>
          </cell>
          <cell r="D136">
            <v>0.1</v>
          </cell>
        </row>
        <row r="137">
          <cell r="A137" t="str">
            <v>B711-15-01</v>
          </cell>
          <cell r="B137" t="str">
            <v>Y60Z30103AH-N0566</v>
          </cell>
          <cell r="C137" t="str">
            <v>Casing R</v>
          </cell>
          <cell r="D137">
            <v>2.5</v>
          </cell>
        </row>
        <row r="138">
          <cell r="A138" t="str">
            <v>B711-15A-01</v>
          </cell>
          <cell r="B138" t="str">
            <v>601ZH0103H-N0566</v>
          </cell>
          <cell r="C138" t="str">
            <v>Case R Ivory</v>
          </cell>
          <cell r="D138">
            <v>3.26</v>
          </cell>
        </row>
        <row r="139">
          <cell r="A139" t="str">
            <v>B711-16-01</v>
          </cell>
          <cell r="B139" t="str">
            <v>Y60Z30101BH-N0566</v>
          </cell>
          <cell r="C139" t="str">
            <v>Case L</v>
          </cell>
          <cell r="D139">
            <v>2.5</v>
          </cell>
        </row>
        <row r="140">
          <cell r="A140" t="str">
            <v>B711-16A-01</v>
          </cell>
          <cell r="B140" t="str">
            <v>601ZH0101H-N0566</v>
          </cell>
          <cell r="C140" t="str">
            <v>Case L Ivory</v>
          </cell>
          <cell r="D140">
            <v>3.26</v>
          </cell>
        </row>
        <row r="141">
          <cell r="A141" t="str">
            <v>B711-17-01</v>
          </cell>
          <cell r="B141" t="str">
            <v>Y60Z30301CH-N0999</v>
          </cell>
          <cell r="C141" t="str">
            <v>Fan Casing</v>
          </cell>
          <cell r="D141">
            <v>0.25</v>
          </cell>
        </row>
        <row r="142">
          <cell r="A142" t="str">
            <v>B711-18-01</v>
          </cell>
          <cell r="B142" t="str">
            <v>Y60Z30202EH-Natur</v>
          </cell>
          <cell r="C142" t="str">
            <v>Hontai Shikiri</v>
          </cell>
          <cell r="D142">
            <v>1.6</v>
          </cell>
        </row>
        <row r="143">
          <cell r="A143" t="str">
            <v>B711-19-01</v>
          </cell>
          <cell r="B143" t="str">
            <v>Y60Z30503CH-N0566</v>
          </cell>
          <cell r="C143" t="str">
            <v>Tank Cap</v>
          </cell>
          <cell r="D143">
            <v>0.7</v>
          </cell>
        </row>
        <row r="144">
          <cell r="A144" t="str">
            <v>B711-20-01</v>
          </cell>
          <cell r="B144" t="str">
            <v>Y60Z30501CH-Natur</v>
          </cell>
          <cell r="C144" t="str">
            <v>Tank</v>
          </cell>
          <cell r="D144">
            <v>1.2</v>
          </cell>
        </row>
        <row r="145">
          <cell r="A145" t="str">
            <v>B711-21-01</v>
          </cell>
          <cell r="B145" t="str">
            <v>Y60Z30601BH-N0566/Y60T40601ZH-N0566</v>
          </cell>
          <cell r="C145" t="str">
            <v>Switch Box</v>
          </cell>
          <cell r="D145">
            <v>2</v>
          </cell>
        </row>
        <row r="146">
          <cell r="A146" t="str">
            <v>B711-21A-01</v>
          </cell>
          <cell r="B146" t="str">
            <v>YZA600601ZH-N0566</v>
          </cell>
          <cell r="C146" t="str">
            <v>Switch Box</v>
          </cell>
          <cell r="D146">
            <v>1.97</v>
          </cell>
        </row>
        <row r="147">
          <cell r="A147" t="str">
            <v>B711-22-01</v>
          </cell>
          <cell r="B147" t="str">
            <v>Y60Z30502AH-N0566</v>
          </cell>
          <cell r="C147" t="str">
            <v>Tank Cover</v>
          </cell>
          <cell r="D147">
            <v>0.4</v>
          </cell>
        </row>
        <row r="148">
          <cell r="A148" t="str">
            <v>B711-23-01</v>
          </cell>
          <cell r="B148" t="str">
            <v>Y60Z30605ZH-N0566</v>
          </cell>
          <cell r="C148" t="str">
            <v>Louver Flap</v>
          </cell>
          <cell r="D148">
            <v>0.12</v>
          </cell>
        </row>
        <row r="149">
          <cell r="A149" t="str">
            <v>B711-24-01</v>
          </cell>
          <cell r="B149" t="str">
            <v>Y60Z30604BH-N0566</v>
          </cell>
          <cell r="C149" t="str">
            <v>Louver</v>
          </cell>
          <cell r="D149">
            <v>0.15</v>
          </cell>
        </row>
        <row r="150">
          <cell r="A150" t="str">
            <v>B711-25-01</v>
          </cell>
          <cell r="B150" t="str">
            <v>Y60Z30603ZH-N0566</v>
          </cell>
          <cell r="C150" t="str">
            <v>Handle</v>
          </cell>
          <cell r="D150">
            <v>0.35</v>
          </cell>
        </row>
        <row r="151">
          <cell r="A151" t="str">
            <v>B711-27-01</v>
          </cell>
          <cell r="B151" t="str">
            <v>Y60Z30116ZH-Natur</v>
          </cell>
          <cell r="C151" t="str">
            <v>Front Grill</v>
          </cell>
          <cell r="D151">
            <v>1.42</v>
          </cell>
        </row>
        <row r="152">
          <cell r="A152" t="str">
            <v>B711-28-01</v>
          </cell>
          <cell r="B152" t="str">
            <v>Y60Z30115BH-Natur</v>
          </cell>
          <cell r="C152" t="str">
            <v>Netsukoukanki</v>
          </cell>
          <cell r="D152">
            <v>0.25</v>
          </cell>
        </row>
        <row r="153">
          <cell r="A153" t="str">
            <v>B711-29-01</v>
          </cell>
          <cell r="B153" t="str">
            <v>Y60Z30212AH-N0999</v>
          </cell>
          <cell r="C153" t="str">
            <v>Dengen Box</v>
          </cell>
          <cell r="D153">
            <v>0.59</v>
          </cell>
        </row>
        <row r="154">
          <cell r="A154" t="str">
            <v>B711-30-01</v>
          </cell>
          <cell r="B154" t="str">
            <v>Y60Z30607ZH</v>
          </cell>
          <cell r="C154" t="str">
            <v>Insulation Sheet</v>
          </cell>
          <cell r="D154">
            <v>0.2</v>
          </cell>
        </row>
        <row r="155">
          <cell r="A155" t="str">
            <v>B711-31-01</v>
          </cell>
          <cell r="B155" t="str">
            <v>Y60Z30213ZH</v>
          </cell>
          <cell r="C155" t="str">
            <v>Joden Plate</v>
          </cell>
          <cell r="D155">
            <v>0.1</v>
          </cell>
        </row>
        <row r="156">
          <cell r="A156" t="str">
            <v>B711-43-01</v>
          </cell>
          <cell r="B156" t="str">
            <v>Y60Z30214BH</v>
          </cell>
          <cell r="C156" t="str">
            <v>Seal Plate</v>
          </cell>
          <cell r="D156">
            <v>0.1</v>
          </cell>
        </row>
        <row r="157">
          <cell r="A157" t="str">
            <v>B711-44-01</v>
          </cell>
          <cell r="B157" t="str">
            <v>Y60Z30204ZH</v>
          </cell>
          <cell r="C157" t="str">
            <v>Fuse Cover</v>
          </cell>
          <cell r="D157">
            <v>0.1</v>
          </cell>
        </row>
        <row r="158">
          <cell r="A158" t="str">
            <v>B711-47-01</v>
          </cell>
          <cell r="B158" t="str">
            <v>Y60Z30606ZH</v>
          </cell>
          <cell r="C158" t="str">
            <v>STM Holder</v>
          </cell>
          <cell r="D158">
            <v>0.1</v>
          </cell>
        </row>
        <row r="159">
          <cell r="A159" t="str">
            <v>B711-49-01</v>
          </cell>
          <cell r="B159" t="str">
            <v>Y60Z34003AH</v>
          </cell>
          <cell r="C159" t="str">
            <v>Heater Futa</v>
          </cell>
          <cell r="D159">
            <v>1.2</v>
          </cell>
        </row>
        <row r="160">
          <cell r="A160" t="str">
            <v>B711-52-01</v>
          </cell>
          <cell r="B160" t="str">
            <v>Y60Z30608AH-N0000</v>
          </cell>
          <cell r="C160" t="str">
            <v>Louver Jikuuke</v>
          </cell>
          <cell r="D160">
            <v>0.1</v>
          </cell>
        </row>
        <row r="161">
          <cell r="A161" t="str">
            <v>B712-01-01</v>
          </cell>
          <cell r="B161" t="str">
            <v>C324Z0431ZH</v>
          </cell>
          <cell r="C161" t="str">
            <v>PCB Sheet</v>
          </cell>
          <cell r="D161">
            <v>0.2</v>
          </cell>
        </row>
        <row r="162">
          <cell r="A162" t="str">
            <v>B712-02-01</v>
          </cell>
          <cell r="B162" t="str">
            <v>C324Z0941ZH-N0999</v>
          </cell>
          <cell r="C162" t="str">
            <v>Filter</v>
          </cell>
          <cell r="D162">
            <v>0.17</v>
          </cell>
        </row>
        <row r="163">
          <cell r="A163" t="str">
            <v>B712-02-02</v>
          </cell>
          <cell r="B163" t="str">
            <v>304KH0941ZH</v>
          </cell>
          <cell r="C163" t="str">
            <v>Filter</v>
          </cell>
          <cell r="D163">
            <v>0.21</v>
          </cell>
        </row>
        <row r="164">
          <cell r="A164" t="str">
            <v>B713-01-01</v>
          </cell>
          <cell r="B164" t="str">
            <v>C324Z0441ZH-G0268</v>
          </cell>
          <cell r="C164" t="str">
            <v>Base Deco</v>
          </cell>
          <cell r="D164">
            <v>0.08</v>
          </cell>
        </row>
        <row r="165">
          <cell r="A165" t="str">
            <v>B713-01-02</v>
          </cell>
          <cell r="B165" t="str">
            <v>C324Z0441ZH-B0376</v>
          </cell>
          <cell r="C165" t="str">
            <v>Base Deco</v>
          </cell>
          <cell r="D165">
            <v>0.08</v>
          </cell>
        </row>
        <row r="166">
          <cell r="A166" t="str">
            <v>B713-02-01</v>
          </cell>
          <cell r="B166" t="str">
            <v>C322Z0401ZH-N0566</v>
          </cell>
          <cell r="C166" t="str">
            <v>Base</v>
          </cell>
          <cell r="D166">
            <v>1.56</v>
          </cell>
        </row>
        <row r="167">
          <cell r="A167" t="str">
            <v>B713-02-02</v>
          </cell>
          <cell r="B167" t="str">
            <v>C322Z0401ZH-B0365</v>
          </cell>
          <cell r="C167" t="str">
            <v>Base</v>
          </cell>
          <cell r="D167">
            <v>1.56</v>
          </cell>
        </row>
        <row r="168">
          <cell r="A168" t="str">
            <v>B713-04-01</v>
          </cell>
          <cell r="B168" t="str">
            <v>C324Z0944ZH-N0596</v>
          </cell>
          <cell r="C168" t="str">
            <v>Filter Support</v>
          </cell>
          <cell r="D168">
            <v>6.5000000000000002E-2</v>
          </cell>
        </row>
        <row r="169">
          <cell r="A169" t="str">
            <v>B713-05-01</v>
          </cell>
          <cell r="B169" t="str">
            <v>C324Z0943ZH-N0596</v>
          </cell>
          <cell r="C169" t="str">
            <v>Filter Frame</v>
          </cell>
          <cell r="D169">
            <v>5.0999999999999997E-2</v>
          </cell>
        </row>
        <row r="170">
          <cell r="A170" t="str">
            <v>B713-06-01</v>
          </cell>
          <cell r="B170" t="str">
            <v>C324Z1500ZH</v>
          </cell>
          <cell r="C170" t="str">
            <v>Electrode Support</v>
          </cell>
          <cell r="D170">
            <v>0.11</v>
          </cell>
        </row>
        <row r="171">
          <cell r="A171" t="str">
            <v>B713-07-01</v>
          </cell>
          <cell r="B171" t="str">
            <v>C324Z1501ZH</v>
          </cell>
          <cell r="C171" t="str">
            <v>HV Unit Cover</v>
          </cell>
          <cell r="D171">
            <v>0.11</v>
          </cell>
        </row>
        <row r="172">
          <cell r="A172" t="str">
            <v>B713-08-01</v>
          </cell>
          <cell r="B172" t="str">
            <v>C324Z0419ZH</v>
          </cell>
          <cell r="C172" t="str">
            <v>Remo-Con Filter</v>
          </cell>
          <cell r="D172">
            <v>0.05</v>
          </cell>
        </row>
        <row r="173">
          <cell r="A173" t="str">
            <v>B713-09-01</v>
          </cell>
          <cell r="B173" t="str">
            <v>C324Z0436ZH</v>
          </cell>
          <cell r="C173" t="str">
            <v>Insulating Film</v>
          </cell>
          <cell r="D173">
            <v>0.25</v>
          </cell>
        </row>
        <row r="174">
          <cell r="A174" t="str">
            <v>B715-01-01</v>
          </cell>
          <cell r="B174" t="str">
            <v>C325Z1450ZH</v>
          </cell>
          <cell r="C174" t="str">
            <v>Led Cover A</v>
          </cell>
          <cell r="D174">
            <v>0.01</v>
          </cell>
        </row>
        <row r="175">
          <cell r="A175" t="str">
            <v>B715-02-01</v>
          </cell>
          <cell r="B175" t="str">
            <v>C325Z1451ZH</v>
          </cell>
          <cell r="C175" t="str">
            <v>Led Cover B</v>
          </cell>
          <cell r="D175">
            <v>0.01</v>
          </cell>
        </row>
        <row r="176">
          <cell r="A176" t="str">
            <v>B715-03-01</v>
          </cell>
          <cell r="B176" t="str">
            <v>C325Z0453ZH</v>
          </cell>
          <cell r="C176" t="str">
            <v>Flange</v>
          </cell>
          <cell r="D176">
            <v>0.1</v>
          </cell>
        </row>
        <row r="177">
          <cell r="A177" t="str">
            <v>B715-04-01</v>
          </cell>
          <cell r="B177" t="str">
            <v>C325Z0465ZH</v>
          </cell>
          <cell r="C177" t="str">
            <v>Pole Cap</v>
          </cell>
          <cell r="D177">
            <v>0.13</v>
          </cell>
        </row>
        <row r="178">
          <cell r="A178" t="str">
            <v>B715-06-01</v>
          </cell>
          <cell r="B178" t="str">
            <v>C325Z0485ZH</v>
          </cell>
          <cell r="C178" t="str">
            <v>Outer Pipe Stay</v>
          </cell>
          <cell r="D178">
            <v>0.37</v>
          </cell>
        </row>
        <row r="179">
          <cell r="A179" t="str">
            <v>B715-07-01</v>
          </cell>
          <cell r="B179" t="str">
            <v>C325Z0513ZH-N0598</v>
          </cell>
          <cell r="C179" t="str">
            <v>Knee Joint Holder</v>
          </cell>
          <cell r="D179">
            <v>0.23</v>
          </cell>
        </row>
        <row r="180">
          <cell r="A180" t="str">
            <v>B715-13-02</v>
          </cell>
          <cell r="B180" t="str">
            <v>C325Z0408ZH</v>
          </cell>
          <cell r="C180" t="str">
            <v>Base Cover Ass</v>
          </cell>
          <cell r="D180">
            <v>2.56</v>
          </cell>
        </row>
        <row r="181">
          <cell r="A181" t="str">
            <v>B715-14-01</v>
          </cell>
          <cell r="B181" t="str">
            <v>C325Z0436ZH</v>
          </cell>
          <cell r="C181" t="str">
            <v>Insulating Film</v>
          </cell>
          <cell r="D181">
            <v>0.25</v>
          </cell>
        </row>
        <row r="182">
          <cell r="A182" t="str">
            <v>B715-15-01</v>
          </cell>
          <cell r="B182" t="str">
            <v>C325Z0431ZH</v>
          </cell>
          <cell r="C182" t="str">
            <v>PCB Sheet</v>
          </cell>
          <cell r="D182">
            <v>0.23</v>
          </cell>
        </row>
        <row r="183">
          <cell r="A183" t="str">
            <v>B715-17-01</v>
          </cell>
          <cell r="B183" t="str">
            <v>C325Z0451ZH</v>
          </cell>
          <cell r="C183" t="str">
            <v>Innper Pipe</v>
          </cell>
          <cell r="D183">
            <v>0.25</v>
          </cell>
        </row>
        <row r="184">
          <cell r="A184" t="str">
            <v>B715-20-01</v>
          </cell>
          <cell r="B184" t="str">
            <v>C325Z0452ZH</v>
          </cell>
          <cell r="C184" t="str">
            <v>Flange Sheet</v>
          </cell>
          <cell r="D184">
            <v>0.1</v>
          </cell>
        </row>
        <row r="185">
          <cell r="A185" t="str">
            <v>B732-01-01V1</v>
          </cell>
          <cell r="B185" t="str">
            <v>GA3010411ZH-A116N</v>
          </cell>
          <cell r="C185" t="str">
            <v>Stand Ass</v>
          </cell>
          <cell r="D185">
            <v>1.5</v>
          </cell>
        </row>
        <row r="186">
          <cell r="A186" t="str">
            <v>B732-10-01V1</v>
          </cell>
          <cell r="B186" t="str">
            <v>G302A1004AH-N0566</v>
          </cell>
          <cell r="C186" t="str">
            <v>Indicator</v>
          </cell>
          <cell r="D186">
            <v>0.1</v>
          </cell>
        </row>
        <row r="187">
          <cell r="A187" t="str">
            <v>B733-01-01</v>
          </cell>
          <cell r="B187" t="str">
            <v>GA3030320ZH-N0566</v>
          </cell>
          <cell r="C187" t="str">
            <v>Rear Outer Cover</v>
          </cell>
          <cell r="D187">
            <v>0.75</v>
          </cell>
        </row>
        <row r="188">
          <cell r="A188" t="str">
            <v>B733-02-01</v>
          </cell>
          <cell r="B188" t="str">
            <v>G303R0401GH-N0566</v>
          </cell>
          <cell r="C188" t="str">
            <v>Stand</v>
          </cell>
          <cell r="D188">
            <v>1.19</v>
          </cell>
        </row>
        <row r="189">
          <cell r="A189" t="str">
            <v>B733-06-01</v>
          </cell>
          <cell r="B189" t="str">
            <v>G303J4101AH-N0566</v>
          </cell>
          <cell r="C189" t="str">
            <v>Remo-Con Holder</v>
          </cell>
          <cell r="D189">
            <v>0.2</v>
          </cell>
        </row>
        <row r="190">
          <cell r="A190" t="str">
            <v>B733-08-01</v>
          </cell>
          <cell r="B190" t="str">
            <v>GA3030431ZH</v>
          </cell>
          <cell r="C190" t="str">
            <v>Sheet A</v>
          </cell>
          <cell r="D190">
            <v>0.2</v>
          </cell>
        </row>
        <row r="191">
          <cell r="A191" t="str">
            <v>B733-11-01</v>
          </cell>
          <cell r="B191" t="str">
            <v>G303G0402BH</v>
          </cell>
          <cell r="C191" t="str">
            <v>Botton Plate</v>
          </cell>
          <cell r="D191">
            <v>0.6</v>
          </cell>
        </row>
        <row r="192">
          <cell r="A192" t="str">
            <v>B738-01-01</v>
          </cell>
          <cell r="B192" t="str">
            <v>P15MZ3401ZH-N0609</v>
          </cell>
          <cell r="C192" t="str">
            <v>SW Box</v>
          </cell>
          <cell r="D192">
            <v>1.6</v>
          </cell>
        </row>
        <row r="193">
          <cell r="A193" t="str">
            <v>B739-01-01</v>
          </cell>
          <cell r="B193" t="str">
            <v>P15DZ0110ZH-N0598</v>
          </cell>
          <cell r="C193" t="str">
            <v>Case A</v>
          </cell>
          <cell r="D193">
            <v>2.66</v>
          </cell>
        </row>
        <row r="194">
          <cell r="A194" t="str">
            <v>B739-02-01</v>
          </cell>
          <cell r="B194" t="str">
            <v>P15DZ0120ZH-N0598</v>
          </cell>
          <cell r="C194" t="str">
            <v>Case B</v>
          </cell>
          <cell r="D194">
            <v>2.35</v>
          </cell>
        </row>
        <row r="195">
          <cell r="A195" t="str">
            <v>B739-03-01</v>
          </cell>
          <cell r="B195" t="str">
            <v>P15DZ0129ZH-N0999</v>
          </cell>
          <cell r="C195" t="str">
            <v>Lead Cover</v>
          </cell>
          <cell r="D195">
            <v>0.01</v>
          </cell>
        </row>
        <row r="196">
          <cell r="A196" t="str">
            <v>B739-04-01</v>
          </cell>
          <cell r="B196" t="str">
            <v>P15DZ0130ZH-N0598</v>
          </cell>
          <cell r="C196" t="str">
            <v>Handle</v>
          </cell>
          <cell r="D196">
            <v>0.21</v>
          </cell>
        </row>
        <row r="197">
          <cell r="A197" t="str">
            <v>B739-07-01</v>
          </cell>
          <cell r="B197" t="str">
            <v>P15DZ3401ZH-N0598</v>
          </cell>
          <cell r="C197" t="str">
            <v>SW Box</v>
          </cell>
          <cell r="D197">
            <v>0.93</v>
          </cell>
        </row>
        <row r="198">
          <cell r="A198" t="str">
            <v>B739-08-01</v>
          </cell>
          <cell r="B198" t="str">
            <v>P15DZ3440ZH-N0566</v>
          </cell>
          <cell r="C198" t="str">
            <v>SW Holder</v>
          </cell>
          <cell r="D198">
            <v>0.98</v>
          </cell>
        </row>
        <row r="199">
          <cell r="A199" t="str">
            <v>B739-09-01</v>
          </cell>
          <cell r="B199" t="str">
            <v>P15DZ3460ZH-Y0085</v>
          </cell>
          <cell r="C199" t="str">
            <v>Button A</v>
          </cell>
          <cell r="D199">
            <v>0.1</v>
          </cell>
        </row>
        <row r="200">
          <cell r="A200" t="str">
            <v>B739-10-01</v>
          </cell>
          <cell r="B200" t="str">
            <v>P15DZ3466ZH-M0134</v>
          </cell>
          <cell r="C200" t="str">
            <v>Button B Ass</v>
          </cell>
          <cell r="D200">
            <v>0.17</v>
          </cell>
        </row>
        <row r="201">
          <cell r="A201" t="str">
            <v>B739-11-01</v>
          </cell>
          <cell r="B201" t="str">
            <v>P15DZ3467ZH-M0134</v>
          </cell>
          <cell r="C201" t="str">
            <v>Button C Ass</v>
          </cell>
          <cell r="D201">
            <v>0.17</v>
          </cell>
        </row>
        <row r="202">
          <cell r="A202" t="str">
            <v>B739-13-01</v>
          </cell>
          <cell r="B202" t="str">
            <v>P15DZ0258ZH</v>
          </cell>
          <cell r="C202" t="str">
            <v>HV Cover</v>
          </cell>
          <cell r="D202">
            <v>0.04</v>
          </cell>
        </row>
        <row r="203">
          <cell r="A203" t="str">
            <v>B739-14-01</v>
          </cell>
          <cell r="B203" t="str">
            <v>P15DZ0259ZH</v>
          </cell>
          <cell r="C203" t="str">
            <v>Kairo Cover</v>
          </cell>
          <cell r="D203">
            <v>0.31</v>
          </cell>
        </row>
        <row r="204">
          <cell r="A204" t="str">
            <v>B745-01-01</v>
          </cell>
          <cell r="B204" t="str">
            <v>03KLZ0101ZH-N0566</v>
          </cell>
          <cell r="C204" t="str">
            <v>Body</v>
          </cell>
          <cell r="D204">
            <v>3</v>
          </cell>
        </row>
        <row r="205">
          <cell r="A205" t="str">
            <v>B745-02-01</v>
          </cell>
          <cell r="B205" t="str">
            <v>03KLZ3910ZH-N0999</v>
          </cell>
          <cell r="C205" t="str">
            <v>Heater Box</v>
          </cell>
          <cell r="D205">
            <v>0.65</v>
          </cell>
        </row>
        <row r="206">
          <cell r="A206" t="str">
            <v>B745-03-01</v>
          </cell>
          <cell r="B206" t="str">
            <v>03KLZ0501ZH-N0999</v>
          </cell>
          <cell r="C206" t="str">
            <v>Filter Frame</v>
          </cell>
          <cell r="D206">
            <v>0.3</v>
          </cell>
        </row>
        <row r="207">
          <cell r="A207" t="str">
            <v>B745-04-01</v>
          </cell>
          <cell r="B207" t="str">
            <v>03KLZ0299ZH-Natur</v>
          </cell>
          <cell r="C207" t="str">
            <v>Fan</v>
          </cell>
          <cell r="D207">
            <v>0.4</v>
          </cell>
        </row>
        <row r="208">
          <cell r="A208" t="str">
            <v>B745-05-01</v>
          </cell>
          <cell r="B208" t="str">
            <v>03KLZ0141ZH-G0272</v>
          </cell>
          <cell r="C208" t="str">
            <v>Fukidashi Nozzle</v>
          </cell>
          <cell r="D208">
            <v>0.26</v>
          </cell>
        </row>
        <row r="209">
          <cell r="A209" t="str">
            <v>B745-05-02</v>
          </cell>
          <cell r="B209" t="str">
            <v>03KLZ0141ZH-R0255</v>
          </cell>
          <cell r="C209" t="str">
            <v>Fukidashi Nozzle</v>
          </cell>
          <cell r="D209">
            <v>0.26</v>
          </cell>
        </row>
        <row r="210">
          <cell r="A210" t="str">
            <v>B745-06-01</v>
          </cell>
          <cell r="B210" t="str">
            <v>03KLZ0142ZH-N0566</v>
          </cell>
          <cell r="C210" t="str">
            <v>Top Cover</v>
          </cell>
          <cell r="D210">
            <v>0.1</v>
          </cell>
        </row>
        <row r="211">
          <cell r="A211" t="str">
            <v>B745-07-01</v>
          </cell>
          <cell r="B211" t="str">
            <v>03KLZ0111ZH-N0566</v>
          </cell>
          <cell r="C211" t="str">
            <v>Pre Filter Cover</v>
          </cell>
          <cell r="D211">
            <v>0.13</v>
          </cell>
        </row>
        <row r="212">
          <cell r="A212" t="str">
            <v>B745-08-01</v>
          </cell>
          <cell r="B212" t="str">
            <v>03KLZ0106ZH-N0566</v>
          </cell>
          <cell r="C212" t="str">
            <v>Casing Cover</v>
          </cell>
          <cell r="D212">
            <v>0.28000000000000003</v>
          </cell>
        </row>
        <row r="213">
          <cell r="A213" t="str">
            <v>B745-09-01</v>
          </cell>
          <cell r="B213" t="str">
            <v>03KLZ0104ZH-N0566</v>
          </cell>
          <cell r="C213" t="str">
            <v>Tank Cover</v>
          </cell>
          <cell r="D213">
            <v>0.3</v>
          </cell>
        </row>
        <row r="214">
          <cell r="A214" t="str">
            <v>B745-10-01</v>
          </cell>
          <cell r="B214" t="str">
            <v>03KLZ0109ZH-G0271</v>
          </cell>
          <cell r="C214" t="str">
            <v>Suii Panel</v>
          </cell>
          <cell r="D214">
            <v>0.56000000000000005</v>
          </cell>
        </row>
        <row r="215">
          <cell r="A215" t="str">
            <v>B745-10-02</v>
          </cell>
          <cell r="B215" t="str">
            <v>03KLZ0109ZH-R0254</v>
          </cell>
          <cell r="C215" t="str">
            <v>Suii Panel</v>
          </cell>
          <cell r="D215">
            <v>0.56000000000000005</v>
          </cell>
        </row>
        <row r="216">
          <cell r="A216" t="str">
            <v>B745-10-03</v>
          </cell>
          <cell r="B216" t="str">
            <v>03KLZ0109AH-R0265</v>
          </cell>
          <cell r="C216" t="str">
            <v>Suii Panel</v>
          </cell>
          <cell r="D216">
            <v>0.56000000000000005</v>
          </cell>
        </row>
        <row r="217">
          <cell r="A217" t="str">
            <v>B745-11-01</v>
          </cell>
          <cell r="B217" t="str">
            <v>03KLZ0601ZH-Natur</v>
          </cell>
          <cell r="C217" t="str">
            <v>Tank</v>
          </cell>
          <cell r="D217">
            <v>0.89</v>
          </cell>
        </row>
        <row r="218">
          <cell r="A218" t="str">
            <v>B745-12-01</v>
          </cell>
          <cell r="B218" t="str">
            <v>03KLZ0130ZH-N0566</v>
          </cell>
          <cell r="C218" t="str">
            <v>Switch Box</v>
          </cell>
          <cell r="D218">
            <v>0.64</v>
          </cell>
        </row>
        <row r="219">
          <cell r="A219" t="str">
            <v>B745-13-01</v>
          </cell>
          <cell r="B219" t="str">
            <v>03KLZ0110ZH-N0566</v>
          </cell>
          <cell r="C219" t="str">
            <v>Tray</v>
          </cell>
          <cell r="D219">
            <v>2.1</v>
          </cell>
        </row>
        <row r="220">
          <cell r="A220" t="str">
            <v>B745-15-01</v>
          </cell>
          <cell r="B220" t="str">
            <v>03KLZ0103ZH-N0566</v>
          </cell>
          <cell r="C220" t="str">
            <v>Rear Panel</v>
          </cell>
          <cell r="D220">
            <v>1.26</v>
          </cell>
        </row>
        <row r="221">
          <cell r="A221" t="str">
            <v>B745-17-01</v>
          </cell>
          <cell r="B221" t="str">
            <v>03KLZ0145ZH-N0566</v>
          </cell>
          <cell r="C221" t="str">
            <v>Duct</v>
          </cell>
          <cell r="D221">
            <v>0.26</v>
          </cell>
        </row>
        <row r="222">
          <cell r="A222" t="str">
            <v>B745-18-01</v>
          </cell>
          <cell r="B222" t="str">
            <v>03KLZ3952ZH</v>
          </cell>
          <cell r="C222" t="str">
            <v>Fuse Cover</v>
          </cell>
          <cell r="D222">
            <v>0.05</v>
          </cell>
        </row>
        <row r="223">
          <cell r="A223" t="str">
            <v>B745-26-01</v>
          </cell>
          <cell r="B223" t="str">
            <v>03KLZ0153ZH-N0999</v>
          </cell>
          <cell r="C223" t="str">
            <v>Power PCB Case</v>
          </cell>
          <cell r="D223">
            <v>0.65</v>
          </cell>
        </row>
        <row r="224">
          <cell r="A224" t="str">
            <v>B746-01-01</v>
          </cell>
          <cell r="B224" t="str">
            <v>05KLZ0101ZH-N0566</v>
          </cell>
          <cell r="C224" t="str">
            <v>Body</v>
          </cell>
          <cell r="D224">
            <v>3.4</v>
          </cell>
        </row>
        <row r="225">
          <cell r="A225" t="str">
            <v>B746-01-02</v>
          </cell>
          <cell r="B225" t="str">
            <v>05KLZ0101ZH-N0579</v>
          </cell>
          <cell r="C225" t="str">
            <v>Body</v>
          </cell>
          <cell r="D225">
            <v>3.37</v>
          </cell>
        </row>
        <row r="226">
          <cell r="A226" t="str">
            <v>B746-01-03</v>
          </cell>
          <cell r="B226" t="str">
            <v>05KLZ0101ZH-B0388</v>
          </cell>
          <cell r="C226" t="str">
            <v>Body</v>
          </cell>
          <cell r="D226">
            <v>3.37</v>
          </cell>
        </row>
        <row r="227">
          <cell r="A227" t="str">
            <v>B746-01-04</v>
          </cell>
          <cell r="B227" t="str">
            <v>05KLZ0101ZH-R0256</v>
          </cell>
          <cell r="C227" t="str">
            <v>Body</v>
          </cell>
          <cell r="D227">
            <v>3.37</v>
          </cell>
        </row>
        <row r="228">
          <cell r="A228" t="str">
            <v>B746-01-05</v>
          </cell>
          <cell r="B228" t="str">
            <v>05KLZ0101ZH-N0618</v>
          </cell>
          <cell r="C228" t="str">
            <v>Body</v>
          </cell>
          <cell r="D228">
            <v>3.37</v>
          </cell>
        </row>
        <row r="229">
          <cell r="A229" t="str">
            <v>B746-01-06</v>
          </cell>
          <cell r="B229" t="str">
            <v>05KLZ0101ZH-R0259</v>
          </cell>
          <cell r="C229" t="str">
            <v>Body</v>
          </cell>
          <cell r="D229">
            <v>3.37</v>
          </cell>
        </row>
        <row r="230">
          <cell r="A230" t="str">
            <v>B746-03-01</v>
          </cell>
          <cell r="B230" t="str">
            <v>05KLZ0103ZH-N0566</v>
          </cell>
          <cell r="C230" t="str">
            <v>Rear Panel</v>
          </cell>
          <cell r="D230">
            <v>2.2000000000000002</v>
          </cell>
        </row>
        <row r="231">
          <cell r="A231" t="str">
            <v>B746-03-02</v>
          </cell>
          <cell r="B231" t="str">
            <v>05KLZ0103ZH-N0579</v>
          </cell>
          <cell r="C231" t="str">
            <v>Rear Panel</v>
          </cell>
          <cell r="D231">
            <v>1.6</v>
          </cell>
        </row>
        <row r="232">
          <cell r="A232" t="str">
            <v>B746-03-03</v>
          </cell>
          <cell r="B232" t="str">
            <v>05KLZ0103ZH-B0388</v>
          </cell>
          <cell r="C232" t="str">
            <v>Rear Panel</v>
          </cell>
          <cell r="D232">
            <v>1.6</v>
          </cell>
        </row>
        <row r="233">
          <cell r="A233" t="str">
            <v>B746-03-04</v>
          </cell>
          <cell r="B233" t="str">
            <v>05KLZ0103ZH-R0256</v>
          </cell>
          <cell r="C233" t="str">
            <v>Rear Panel</v>
          </cell>
          <cell r="D233">
            <v>1.6</v>
          </cell>
        </row>
        <row r="234">
          <cell r="A234" t="str">
            <v>B746-03-05</v>
          </cell>
          <cell r="B234" t="str">
            <v>05KLZ0103ZH-N0618</v>
          </cell>
          <cell r="C234" t="str">
            <v>Rear Panel</v>
          </cell>
          <cell r="D234">
            <v>1.6</v>
          </cell>
        </row>
        <row r="235">
          <cell r="A235" t="str">
            <v>B746-03-06</v>
          </cell>
          <cell r="B235" t="str">
            <v>05KLZ0103ZH-R0259</v>
          </cell>
          <cell r="C235" t="str">
            <v>Rear Panel</v>
          </cell>
          <cell r="D235">
            <v>1.6</v>
          </cell>
        </row>
        <row r="236">
          <cell r="A236" t="str">
            <v>B746-04-01</v>
          </cell>
          <cell r="B236" t="str">
            <v>05KLZ0104ZH-N0566</v>
          </cell>
          <cell r="C236" t="str">
            <v>Tank Cover</v>
          </cell>
          <cell r="D236">
            <v>0.43</v>
          </cell>
        </row>
        <row r="237">
          <cell r="A237" t="str">
            <v>B746-04-02</v>
          </cell>
          <cell r="B237" t="str">
            <v>05KLZ0104ZH-N0579</v>
          </cell>
          <cell r="C237" t="str">
            <v>Tank Cover</v>
          </cell>
          <cell r="D237">
            <v>0.43</v>
          </cell>
        </row>
        <row r="238">
          <cell r="A238" t="str">
            <v>B746-04-03</v>
          </cell>
          <cell r="B238" t="str">
            <v>05KLZ0104ZH-B0388</v>
          </cell>
          <cell r="C238" t="str">
            <v>Tank Cover</v>
          </cell>
          <cell r="D238">
            <v>0.43</v>
          </cell>
        </row>
        <row r="239">
          <cell r="A239" t="str">
            <v>B746-04-04</v>
          </cell>
          <cell r="B239" t="str">
            <v>05KLZ0104ZH-N0256</v>
          </cell>
          <cell r="C239" t="str">
            <v>Tank Cover</v>
          </cell>
          <cell r="D239">
            <v>0.43</v>
          </cell>
        </row>
        <row r="240">
          <cell r="A240" t="str">
            <v>B746-04-05</v>
          </cell>
          <cell r="B240" t="str">
            <v>05KLZ0104ZH-N0618</v>
          </cell>
          <cell r="C240" t="str">
            <v>Tank Cover</v>
          </cell>
          <cell r="D240">
            <v>0.43</v>
          </cell>
        </row>
        <row r="241">
          <cell r="A241" t="str">
            <v>B746-04-06</v>
          </cell>
          <cell r="B241" t="str">
            <v>05KLZ0104ZH-R0259</v>
          </cell>
          <cell r="C241" t="str">
            <v>Tank Cover</v>
          </cell>
          <cell r="D241">
            <v>0.43</v>
          </cell>
        </row>
        <row r="242">
          <cell r="A242" t="str">
            <v>B746-05-01</v>
          </cell>
          <cell r="B242" t="str">
            <v>05KLZ0106ZH-N0566</v>
          </cell>
          <cell r="C242" t="str">
            <v>Casing Cover</v>
          </cell>
          <cell r="D242">
            <v>0.77</v>
          </cell>
        </row>
        <row r="243">
          <cell r="A243" t="str">
            <v>B746-06-01</v>
          </cell>
          <cell r="B243" t="str">
            <v>05KLZ0107ZH-N0566</v>
          </cell>
          <cell r="C243" t="str">
            <v>Handle</v>
          </cell>
          <cell r="D243">
            <v>0.32</v>
          </cell>
        </row>
        <row r="244">
          <cell r="A244" t="str">
            <v>B746-06-02</v>
          </cell>
          <cell r="B244" t="str">
            <v>05KLZ0107ZH-N0579</v>
          </cell>
          <cell r="C244" t="str">
            <v>Handle</v>
          </cell>
          <cell r="D244">
            <v>0.3</v>
          </cell>
        </row>
        <row r="245">
          <cell r="A245" t="str">
            <v>B746-06-03</v>
          </cell>
          <cell r="B245" t="str">
            <v>05KLZ0107ZH-B0388</v>
          </cell>
          <cell r="C245" t="str">
            <v>Handle</v>
          </cell>
          <cell r="D245">
            <v>0.3</v>
          </cell>
        </row>
        <row r="246">
          <cell r="A246" t="str">
            <v>B746-06-04</v>
          </cell>
          <cell r="B246" t="str">
            <v>05KLZ0107ZH-R0256</v>
          </cell>
          <cell r="C246" t="str">
            <v>Handle</v>
          </cell>
          <cell r="D246">
            <v>0.3</v>
          </cell>
        </row>
        <row r="247">
          <cell r="A247" t="str">
            <v>B746-06-05</v>
          </cell>
          <cell r="B247" t="str">
            <v>05KLZ0107ZH-N0618</v>
          </cell>
          <cell r="C247" t="str">
            <v>Handle</v>
          </cell>
          <cell r="D247">
            <v>0.3</v>
          </cell>
        </row>
        <row r="248">
          <cell r="A248" t="str">
            <v>B746-06-06</v>
          </cell>
          <cell r="B248" t="str">
            <v>05KLZ0107ZH-R0259</v>
          </cell>
          <cell r="C248" t="str">
            <v>Handle</v>
          </cell>
          <cell r="D248">
            <v>0.3</v>
          </cell>
        </row>
        <row r="249">
          <cell r="A249" t="str">
            <v>B746-08-01</v>
          </cell>
          <cell r="B249" t="str">
            <v>05KLZ0109ZH-B0383</v>
          </cell>
          <cell r="C249" t="str">
            <v>Suii Panel</v>
          </cell>
          <cell r="D249">
            <v>0.55000000000000004</v>
          </cell>
        </row>
        <row r="250">
          <cell r="A250" t="str">
            <v>B746-08-02</v>
          </cell>
          <cell r="B250" t="str">
            <v>05KLZ0109ZH-G0271</v>
          </cell>
          <cell r="C250" t="str">
            <v>Suii Panel</v>
          </cell>
          <cell r="D250">
            <v>0.55000000000000004</v>
          </cell>
        </row>
        <row r="251">
          <cell r="A251" t="str">
            <v>B746-08-03</v>
          </cell>
          <cell r="B251" t="str">
            <v>05KLZ0109ZH-N0613</v>
          </cell>
          <cell r="C251" t="str">
            <v>Suii Panel</v>
          </cell>
          <cell r="D251">
            <v>0.56000000000000005</v>
          </cell>
        </row>
        <row r="252">
          <cell r="A252" t="str">
            <v>B746-08-04</v>
          </cell>
          <cell r="B252" t="str">
            <v>05KLZ0109ZH-N0617</v>
          </cell>
          <cell r="C252" t="str">
            <v>Suii Panel</v>
          </cell>
          <cell r="D252">
            <v>0.56000000000000005</v>
          </cell>
        </row>
        <row r="253">
          <cell r="A253" t="str">
            <v>B746-08-05</v>
          </cell>
          <cell r="B253" t="str">
            <v>05KLZ0109ZH-B0389</v>
          </cell>
          <cell r="C253" t="str">
            <v>Suii Panel</v>
          </cell>
          <cell r="D253">
            <v>0.56000000000000005</v>
          </cell>
        </row>
        <row r="254">
          <cell r="A254" t="str">
            <v>B746-08-06</v>
          </cell>
          <cell r="B254" t="str">
            <v>05KLZ0109ZH-R0257</v>
          </cell>
          <cell r="C254" t="str">
            <v>Suii Panel</v>
          </cell>
          <cell r="D254">
            <v>0.56000000000000005</v>
          </cell>
        </row>
        <row r="255">
          <cell r="A255" t="str">
            <v>B746-09-01</v>
          </cell>
          <cell r="B255" t="str">
            <v>05KLZ0110ZH-N0566</v>
          </cell>
          <cell r="C255" t="str">
            <v>Tray</v>
          </cell>
          <cell r="D255">
            <v>2.78</v>
          </cell>
        </row>
        <row r="256">
          <cell r="A256" t="str">
            <v>B746-09-02</v>
          </cell>
          <cell r="B256" t="str">
            <v>05KLZ0110ZH-N0579</v>
          </cell>
          <cell r="C256" t="str">
            <v>Tray</v>
          </cell>
          <cell r="D256">
            <v>2.77</v>
          </cell>
        </row>
        <row r="257">
          <cell r="A257" t="str">
            <v>B746-09-03</v>
          </cell>
          <cell r="B257" t="str">
            <v>05KLZ0110ZH-B0388</v>
          </cell>
          <cell r="C257" t="str">
            <v>Tray</v>
          </cell>
          <cell r="D257">
            <v>2.77</v>
          </cell>
        </row>
        <row r="258">
          <cell r="A258" t="str">
            <v>B746-09-04</v>
          </cell>
          <cell r="B258" t="str">
            <v>05KLZ0110ZH-R0256</v>
          </cell>
          <cell r="C258" t="str">
            <v>Tray</v>
          </cell>
          <cell r="D258">
            <v>2.77</v>
          </cell>
        </row>
        <row r="259">
          <cell r="A259" t="str">
            <v>B746-09-05</v>
          </cell>
          <cell r="B259" t="str">
            <v>05KLZ0110ZH-N0618</v>
          </cell>
          <cell r="C259" t="str">
            <v>Tray</v>
          </cell>
          <cell r="D259">
            <v>2.77</v>
          </cell>
        </row>
        <row r="260">
          <cell r="A260" t="str">
            <v>B746-09-06</v>
          </cell>
          <cell r="B260" t="str">
            <v>05KLZ0110ZH-R0259</v>
          </cell>
          <cell r="C260" t="str">
            <v>Tray</v>
          </cell>
          <cell r="D260">
            <v>2.77</v>
          </cell>
        </row>
        <row r="261">
          <cell r="A261" t="str">
            <v>B746-10-01</v>
          </cell>
          <cell r="B261" t="str">
            <v>05KLZ0111ZH-N0566</v>
          </cell>
          <cell r="C261" t="str">
            <v>Pre Filter Cover</v>
          </cell>
          <cell r="D261">
            <v>0.18</v>
          </cell>
        </row>
        <row r="262">
          <cell r="A262" t="str">
            <v>B746-10-02</v>
          </cell>
          <cell r="B262" t="str">
            <v>05KLZ0111ZH-N0579</v>
          </cell>
          <cell r="C262" t="str">
            <v>Pre Filter Cover</v>
          </cell>
          <cell r="D262">
            <v>0.17</v>
          </cell>
        </row>
        <row r="263">
          <cell r="A263" t="str">
            <v>B746-10-03</v>
          </cell>
          <cell r="B263" t="str">
            <v>05KLZ0111ZH-B0388</v>
          </cell>
          <cell r="C263" t="str">
            <v>Pre Filter Cover</v>
          </cell>
          <cell r="D263">
            <v>0.17</v>
          </cell>
        </row>
        <row r="264">
          <cell r="A264" t="str">
            <v>B746-10-04</v>
          </cell>
          <cell r="B264" t="str">
            <v>05KLZ0111ZH-R0256</v>
          </cell>
          <cell r="C264" t="str">
            <v>Pre Filter Cover</v>
          </cell>
          <cell r="D264">
            <v>0.17</v>
          </cell>
        </row>
        <row r="265">
          <cell r="A265" t="str">
            <v>B746-10-05</v>
          </cell>
          <cell r="B265" t="str">
            <v>05KLZ0111ZH-N0618</v>
          </cell>
          <cell r="C265" t="str">
            <v>Pre Filter Cover</v>
          </cell>
          <cell r="D265">
            <v>0.17</v>
          </cell>
        </row>
        <row r="266">
          <cell r="A266" t="str">
            <v>B746-10-06</v>
          </cell>
          <cell r="B266" t="str">
            <v>05KLZ0111ZH-R0259</v>
          </cell>
          <cell r="C266" t="str">
            <v>Pre Filter Cover</v>
          </cell>
          <cell r="D266">
            <v>0.17</v>
          </cell>
        </row>
        <row r="267">
          <cell r="A267" t="str">
            <v>B746-12-01</v>
          </cell>
          <cell r="B267" t="str">
            <v>05KLZ0130ZH-N0566</v>
          </cell>
          <cell r="C267" t="str">
            <v>Switch Box</v>
          </cell>
          <cell r="D267">
            <v>1.1000000000000001</v>
          </cell>
        </row>
        <row r="268">
          <cell r="A268" t="str">
            <v>B746-12-02</v>
          </cell>
          <cell r="B268" t="str">
            <v>05KLZ0130ZH-N0579</v>
          </cell>
          <cell r="C268" t="str">
            <v>Switch Box</v>
          </cell>
          <cell r="D268">
            <v>1.1000000000000001</v>
          </cell>
        </row>
        <row r="269">
          <cell r="A269" t="str">
            <v>B746-12-03</v>
          </cell>
          <cell r="B269" t="str">
            <v>05KLZ0130ZH-B0388</v>
          </cell>
          <cell r="C269" t="str">
            <v>Switch Box</v>
          </cell>
          <cell r="D269">
            <v>1.1000000000000001</v>
          </cell>
        </row>
        <row r="270">
          <cell r="A270" t="str">
            <v>B746-12-04</v>
          </cell>
          <cell r="B270" t="str">
            <v>05KLZ0130ZH-R0256</v>
          </cell>
          <cell r="C270" t="str">
            <v>Switch Box</v>
          </cell>
          <cell r="D270">
            <v>1.1000000000000001</v>
          </cell>
        </row>
        <row r="271">
          <cell r="A271" t="str">
            <v>B746-12-05</v>
          </cell>
          <cell r="B271" t="str">
            <v>05KLZ0130ZH-N0618</v>
          </cell>
          <cell r="C271" t="str">
            <v>Switch Box</v>
          </cell>
          <cell r="D271">
            <v>1.1000000000000001</v>
          </cell>
        </row>
        <row r="272">
          <cell r="A272" t="str">
            <v>B746-12-06</v>
          </cell>
          <cell r="B272" t="str">
            <v>05KLZ0130ZH-R0259</v>
          </cell>
          <cell r="C272" t="str">
            <v>Switch Box</v>
          </cell>
          <cell r="D272">
            <v>1.1000000000000001</v>
          </cell>
        </row>
        <row r="273">
          <cell r="A273" t="str">
            <v>B746-13-01</v>
          </cell>
          <cell r="B273" t="str">
            <v>05KLZ0141ZH-B0384</v>
          </cell>
          <cell r="C273" t="str">
            <v>Fukidashi Nozzle</v>
          </cell>
          <cell r="D273">
            <v>0.38</v>
          </cell>
        </row>
        <row r="274">
          <cell r="A274" t="str">
            <v>B746-13-02</v>
          </cell>
          <cell r="B274" t="str">
            <v>05KLZ0141ZH-G0272</v>
          </cell>
          <cell r="C274" t="str">
            <v>Fukidashi Nozzle</v>
          </cell>
          <cell r="D274">
            <v>0.38</v>
          </cell>
        </row>
        <row r="275">
          <cell r="A275" t="str">
            <v>B746-13-03</v>
          </cell>
          <cell r="B275" t="str">
            <v>05KLZ0141ZH-N0614</v>
          </cell>
          <cell r="C275" t="str">
            <v>Fukidashi Nozzle</v>
          </cell>
          <cell r="D275">
            <v>0.38</v>
          </cell>
        </row>
        <row r="276">
          <cell r="A276" t="str">
            <v>B746-13-04</v>
          </cell>
          <cell r="B276" t="str">
            <v>05KLZ0141ZH-N0616</v>
          </cell>
          <cell r="C276" t="str">
            <v>Fukidashi Nozzle</v>
          </cell>
          <cell r="D276">
            <v>0.34</v>
          </cell>
        </row>
        <row r="277">
          <cell r="A277" t="str">
            <v>B746-13-05</v>
          </cell>
          <cell r="B277" t="str">
            <v>05KLZ0141ZH-B0390</v>
          </cell>
          <cell r="C277" t="str">
            <v>Fukidashi Nozzle</v>
          </cell>
          <cell r="D277">
            <v>0.34</v>
          </cell>
        </row>
        <row r="278">
          <cell r="A278" t="str">
            <v>B746-13-06</v>
          </cell>
          <cell r="B278" t="str">
            <v>05KLZ0141ZH-R0258</v>
          </cell>
          <cell r="C278" t="str">
            <v>Fukidashi Nozzle</v>
          </cell>
          <cell r="D278">
            <v>0.34</v>
          </cell>
        </row>
        <row r="279">
          <cell r="A279" t="str">
            <v>B746-13-07</v>
          </cell>
          <cell r="B279" t="str">
            <v>05KLZ0141ZH-N0620</v>
          </cell>
          <cell r="C279" t="str">
            <v>Fukidashi Nozzle</v>
          </cell>
          <cell r="D279">
            <v>0.34</v>
          </cell>
        </row>
        <row r="280">
          <cell r="A280" t="str">
            <v>B746-13-08</v>
          </cell>
          <cell r="B280" t="str">
            <v>05KLZ0141ZH-R0261</v>
          </cell>
          <cell r="C280" t="str">
            <v>Fukidashi Nozzle</v>
          </cell>
          <cell r="D280">
            <v>0.34</v>
          </cell>
        </row>
        <row r="281">
          <cell r="A281" t="str">
            <v>B746-14-01</v>
          </cell>
          <cell r="B281" t="str">
            <v>05KLZ0142ZH-N0566</v>
          </cell>
          <cell r="C281" t="str">
            <v>Top Cover</v>
          </cell>
          <cell r="D281">
            <v>0.42</v>
          </cell>
        </row>
        <row r="282">
          <cell r="A282" t="str">
            <v>B746-14-02</v>
          </cell>
          <cell r="B282" t="str">
            <v>05KLZ0142ZH-N0579</v>
          </cell>
          <cell r="C282" t="str">
            <v>Top Cover</v>
          </cell>
          <cell r="D282">
            <v>0.42</v>
          </cell>
        </row>
        <row r="283">
          <cell r="A283" t="str">
            <v>B746-14-03</v>
          </cell>
          <cell r="B283" t="str">
            <v>05KLZ0142ZH-B0388</v>
          </cell>
          <cell r="C283" t="str">
            <v>Top Cover</v>
          </cell>
          <cell r="D283">
            <v>0.42</v>
          </cell>
        </row>
        <row r="284">
          <cell r="A284" t="str">
            <v>B746-14-04</v>
          </cell>
          <cell r="B284" t="str">
            <v>05KLZ0142ZH-R0256</v>
          </cell>
          <cell r="C284" t="str">
            <v>Top Cover</v>
          </cell>
          <cell r="D284">
            <v>0.42</v>
          </cell>
        </row>
        <row r="285">
          <cell r="A285" t="str">
            <v>B746-14-05</v>
          </cell>
          <cell r="B285" t="str">
            <v>05KLZ0142ZH-N0618</v>
          </cell>
          <cell r="C285" t="str">
            <v>Top Cover</v>
          </cell>
          <cell r="D285">
            <v>0.42</v>
          </cell>
        </row>
        <row r="286">
          <cell r="A286" t="str">
            <v>B746-14-06</v>
          </cell>
          <cell r="B286" t="str">
            <v>05KLZ0142ZH-R0259</v>
          </cell>
          <cell r="C286" t="str">
            <v>Top Cover</v>
          </cell>
          <cell r="D286">
            <v>0.42</v>
          </cell>
        </row>
        <row r="287">
          <cell r="A287" t="str">
            <v>B746-15-01</v>
          </cell>
          <cell r="B287" t="str">
            <v>05KLZ0145ZH-N0566</v>
          </cell>
          <cell r="C287" t="str">
            <v>Duct</v>
          </cell>
          <cell r="D287">
            <v>0.43</v>
          </cell>
        </row>
        <row r="288">
          <cell r="A288" t="str">
            <v>B746-15-02</v>
          </cell>
          <cell r="B288" t="str">
            <v>05KLZ0145ZH-N0579</v>
          </cell>
          <cell r="C288" t="str">
            <v>Duct</v>
          </cell>
          <cell r="D288">
            <v>0.38</v>
          </cell>
        </row>
        <row r="289">
          <cell r="A289" t="str">
            <v>B746-15-03</v>
          </cell>
          <cell r="B289" t="str">
            <v>05KLZ0145ZH-B0388</v>
          </cell>
          <cell r="C289" t="str">
            <v>Duct</v>
          </cell>
          <cell r="D289">
            <v>0.38</v>
          </cell>
        </row>
        <row r="290">
          <cell r="A290" t="str">
            <v>B746-15-04</v>
          </cell>
          <cell r="B290" t="str">
            <v>05KLZ0145ZH-R0256</v>
          </cell>
          <cell r="C290" t="str">
            <v>Duct</v>
          </cell>
          <cell r="D290">
            <v>0.38</v>
          </cell>
        </row>
        <row r="291">
          <cell r="A291" t="str">
            <v>B746-15-05</v>
          </cell>
          <cell r="B291" t="str">
            <v>05KLZ0145ZH-N0618</v>
          </cell>
          <cell r="C291" t="str">
            <v>Duct</v>
          </cell>
          <cell r="D291">
            <v>0.38</v>
          </cell>
        </row>
        <row r="292">
          <cell r="A292" t="str">
            <v>B746-15-06</v>
          </cell>
          <cell r="B292" t="str">
            <v>05KLZ0145ZH-R0259</v>
          </cell>
          <cell r="C292" t="str">
            <v>Duct</v>
          </cell>
          <cell r="D292">
            <v>0.38</v>
          </cell>
        </row>
        <row r="293">
          <cell r="A293" t="str">
            <v>B746-16-01</v>
          </cell>
          <cell r="B293" t="str">
            <v>05KLZ0153ZH-N0999</v>
          </cell>
          <cell r="C293" t="str">
            <v>Power PCB Case</v>
          </cell>
          <cell r="D293">
            <v>0.65</v>
          </cell>
        </row>
        <row r="294">
          <cell r="A294" t="str">
            <v>B746-17-01</v>
          </cell>
          <cell r="B294" t="str">
            <v>05KLZ0299ZH-Natur</v>
          </cell>
          <cell r="C294" t="str">
            <v>Fan</v>
          </cell>
          <cell r="D294">
            <v>0.52</v>
          </cell>
        </row>
        <row r="295">
          <cell r="A295" t="str">
            <v>B746-18-01</v>
          </cell>
          <cell r="B295" t="str">
            <v>05KLZ0501ZH-N0999</v>
          </cell>
          <cell r="C295" t="str">
            <v>Filter Frame</v>
          </cell>
          <cell r="D295">
            <v>0.38</v>
          </cell>
        </row>
        <row r="296">
          <cell r="A296" t="str">
            <v>B746-20-01</v>
          </cell>
          <cell r="B296" t="str">
            <v>05KLZ0511ZH-N0566</v>
          </cell>
          <cell r="C296" t="str">
            <v>Jokin Upper Case</v>
          </cell>
          <cell r="D296">
            <v>0.15</v>
          </cell>
        </row>
        <row r="297">
          <cell r="A297" t="str">
            <v>B746-21-01</v>
          </cell>
          <cell r="B297" t="str">
            <v>05KLZ0512ZH-N0566</v>
          </cell>
          <cell r="C297" t="str">
            <v>Jokin Lower Case</v>
          </cell>
          <cell r="D297">
            <v>0.1</v>
          </cell>
        </row>
        <row r="298">
          <cell r="A298" t="str">
            <v>B746-22-01</v>
          </cell>
          <cell r="B298" t="str">
            <v>05KLZ0601ZH-Natur</v>
          </cell>
          <cell r="C298" t="str">
            <v>Tank</v>
          </cell>
          <cell r="D298">
            <v>1.55</v>
          </cell>
        </row>
        <row r="299">
          <cell r="A299" t="str">
            <v>B746-22-02</v>
          </cell>
          <cell r="B299" t="str">
            <v>5KLV70601ZH-G0264</v>
          </cell>
          <cell r="C299" t="str">
            <v>Tank</v>
          </cell>
          <cell r="D299">
            <v>1.47</v>
          </cell>
        </row>
        <row r="300">
          <cell r="A300" t="str">
            <v>B746-23-01</v>
          </cell>
          <cell r="B300" t="str">
            <v>05KLZ3002ZH-N0999</v>
          </cell>
          <cell r="C300" t="str">
            <v>Gear A</v>
          </cell>
          <cell r="D300">
            <v>0.1</v>
          </cell>
        </row>
        <row r="301">
          <cell r="A301" t="str">
            <v>B746-25-01</v>
          </cell>
          <cell r="B301" t="str">
            <v>05KLZ3910ZH-N0999</v>
          </cell>
          <cell r="C301" t="str">
            <v>Heater Box</v>
          </cell>
          <cell r="D301">
            <v>1.8</v>
          </cell>
        </row>
        <row r="302">
          <cell r="A302" t="str">
            <v>B746-26-01</v>
          </cell>
          <cell r="B302" t="str">
            <v>05KLZ0213ZH</v>
          </cell>
          <cell r="C302" t="str">
            <v>Motor Set Plate</v>
          </cell>
          <cell r="D302">
            <v>0.6</v>
          </cell>
        </row>
        <row r="303">
          <cell r="A303" t="str">
            <v>B746-34-01</v>
          </cell>
          <cell r="B303" t="str">
            <v>05KLZ3952ZH</v>
          </cell>
          <cell r="C303" t="str">
            <v>Fuse Cover</v>
          </cell>
          <cell r="D303">
            <v>0.1</v>
          </cell>
        </row>
        <row r="304">
          <cell r="A304" t="str">
            <v>B746-38-01</v>
          </cell>
          <cell r="B304" t="str">
            <v>5KLV70122ZH-B0385</v>
          </cell>
          <cell r="C304" t="str">
            <v>Front Panel Sheet</v>
          </cell>
          <cell r="D304">
            <v>0.1</v>
          </cell>
        </row>
        <row r="305">
          <cell r="A305" t="str">
            <v>B746-40-01</v>
          </cell>
          <cell r="B305" t="str">
            <v>05KLZ0117ZH</v>
          </cell>
          <cell r="C305" t="str">
            <v>Handle Holder</v>
          </cell>
          <cell r="D305">
            <v>0.1</v>
          </cell>
        </row>
        <row r="306">
          <cell r="A306" t="str">
            <v>B747-01-01</v>
          </cell>
          <cell r="B306" t="str">
            <v>07KLZ0101ZH-N0566</v>
          </cell>
          <cell r="C306" t="str">
            <v>Body</v>
          </cell>
          <cell r="D306">
            <v>5.0999999999999996</v>
          </cell>
        </row>
        <row r="307">
          <cell r="A307" t="str">
            <v>B747-01-02</v>
          </cell>
          <cell r="B307" t="str">
            <v>07KLZ0101ZH-N0611</v>
          </cell>
          <cell r="C307" t="str">
            <v>Body</v>
          </cell>
          <cell r="D307">
            <v>5.0999999999999996</v>
          </cell>
        </row>
        <row r="308">
          <cell r="A308" t="str">
            <v>B747-03-01</v>
          </cell>
          <cell r="B308" t="str">
            <v>07KLZ0103ZH-N0566</v>
          </cell>
          <cell r="C308" t="str">
            <v>Rear Panel</v>
          </cell>
          <cell r="D308">
            <v>1.26</v>
          </cell>
        </row>
        <row r="309">
          <cell r="A309" t="str">
            <v>B747-04-01</v>
          </cell>
          <cell r="B309" t="str">
            <v>07KLZ0104ZH-N0566</v>
          </cell>
          <cell r="C309" t="str">
            <v>Tank Cover</v>
          </cell>
          <cell r="D309">
            <v>0.38</v>
          </cell>
        </row>
        <row r="310">
          <cell r="A310" t="str">
            <v>B747-04-02</v>
          </cell>
          <cell r="B310" t="str">
            <v>07KLZ0104ZH-N0611</v>
          </cell>
          <cell r="C310" t="str">
            <v>Tank Cover</v>
          </cell>
          <cell r="D310">
            <v>0.38</v>
          </cell>
        </row>
        <row r="311">
          <cell r="A311" t="str">
            <v>B747-05-01</v>
          </cell>
          <cell r="B311" t="str">
            <v>07KLZ0105ZH-N0566</v>
          </cell>
          <cell r="C311" t="str">
            <v>Side Panel</v>
          </cell>
          <cell r="D311">
            <v>0.96</v>
          </cell>
        </row>
        <row r="312">
          <cell r="A312" t="str">
            <v>B747-05-02</v>
          </cell>
          <cell r="B312" t="str">
            <v>07KLZ0105ZH-N0611</v>
          </cell>
          <cell r="C312" t="str">
            <v>Side Panel</v>
          </cell>
          <cell r="D312">
            <v>0.96</v>
          </cell>
        </row>
        <row r="313">
          <cell r="A313" t="str">
            <v>B747-06-01</v>
          </cell>
          <cell r="B313" t="str">
            <v>07KLZ0106ZH-N0566</v>
          </cell>
          <cell r="C313" t="str">
            <v>Casing Cover</v>
          </cell>
          <cell r="D313">
            <v>1.1000000000000001</v>
          </cell>
        </row>
        <row r="314">
          <cell r="A314" t="str">
            <v>B747-06A-01</v>
          </cell>
          <cell r="B314" t="str">
            <v>05KFZ0106ZH-N0566</v>
          </cell>
          <cell r="C314" t="str">
            <v>Casing Cover</v>
          </cell>
          <cell r="D314">
            <v>1.1499999999999999</v>
          </cell>
        </row>
        <row r="315">
          <cell r="A315" t="str">
            <v>B747-07-01</v>
          </cell>
          <cell r="B315" t="str">
            <v>07KLZ0109ZH-B0383</v>
          </cell>
          <cell r="C315" t="str">
            <v>Suii Panel</v>
          </cell>
          <cell r="D315">
            <v>0.56000000000000005</v>
          </cell>
        </row>
        <row r="316">
          <cell r="A316" t="str">
            <v>B747-07-02</v>
          </cell>
          <cell r="B316" t="str">
            <v>07KLZ0109ZH-G0271</v>
          </cell>
          <cell r="C316" t="str">
            <v>Suii Panel</v>
          </cell>
          <cell r="D316">
            <v>0.56000000000000005</v>
          </cell>
        </row>
        <row r="317">
          <cell r="A317" t="str">
            <v>B747-07-03</v>
          </cell>
          <cell r="B317" t="str">
            <v>07KLZ0109ZH-N0613</v>
          </cell>
          <cell r="C317" t="str">
            <v>Suii Panel</v>
          </cell>
          <cell r="D317">
            <v>0.56000000000000005</v>
          </cell>
        </row>
        <row r="318">
          <cell r="A318" t="str">
            <v>B747-08-01</v>
          </cell>
          <cell r="B318" t="str">
            <v>07KLZ0110ZH-N0566</v>
          </cell>
          <cell r="C318" t="str">
            <v>Tray</v>
          </cell>
          <cell r="D318">
            <v>4.0999999999999996</v>
          </cell>
        </row>
        <row r="319">
          <cell r="A319" t="str">
            <v>B747-09-01</v>
          </cell>
          <cell r="B319" t="str">
            <v>07KLZ0111ZH-N0566</v>
          </cell>
          <cell r="C319" t="str">
            <v>Pre Filter Cover</v>
          </cell>
          <cell r="D319">
            <v>0.21</v>
          </cell>
        </row>
        <row r="320">
          <cell r="A320" t="str">
            <v>B747-10-01</v>
          </cell>
          <cell r="B320" t="str">
            <v>07KLZ0130ZH-N0566</v>
          </cell>
          <cell r="C320" t="str">
            <v>Switch Box</v>
          </cell>
          <cell r="D320">
            <v>1.1000000000000001</v>
          </cell>
        </row>
        <row r="321">
          <cell r="A321" t="str">
            <v>B747-10-02</v>
          </cell>
          <cell r="B321" t="str">
            <v>07KLZ0130ZH-N0611</v>
          </cell>
          <cell r="C321" t="str">
            <v>Swtich Box</v>
          </cell>
          <cell r="D321">
            <v>1.1000000000000001</v>
          </cell>
        </row>
        <row r="322">
          <cell r="A322" t="str">
            <v>B747-11-01</v>
          </cell>
          <cell r="B322" t="str">
            <v>07KLZ0107ZH-N0566</v>
          </cell>
          <cell r="C322" t="str">
            <v>Handle</v>
          </cell>
          <cell r="D322">
            <v>0.42</v>
          </cell>
        </row>
        <row r="323">
          <cell r="A323" t="str">
            <v>B747-11-02</v>
          </cell>
          <cell r="B323" t="str">
            <v>07KLZ0107ZH-N0611</v>
          </cell>
          <cell r="C323" t="str">
            <v>Handle</v>
          </cell>
          <cell r="D323">
            <v>0.42</v>
          </cell>
        </row>
        <row r="324">
          <cell r="A324" t="str">
            <v>B747-12-01</v>
          </cell>
          <cell r="B324" t="str">
            <v>07KLZ0141ZH-B0384</v>
          </cell>
          <cell r="C324" t="str">
            <v>Fukidashi Nozzle</v>
          </cell>
          <cell r="D324">
            <v>0.17</v>
          </cell>
        </row>
        <row r="325">
          <cell r="A325" t="str">
            <v>B747-12-02</v>
          </cell>
          <cell r="B325" t="str">
            <v>07KLZ0141ZH-G0272</v>
          </cell>
          <cell r="C325" t="str">
            <v>Fukidashi Nozzle</v>
          </cell>
          <cell r="D325">
            <v>0.17</v>
          </cell>
        </row>
        <row r="326">
          <cell r="A326" t="str">
            <v>B747-12-03</v>
          </cell>
          <cell r="B326" t="str">
            <v>07KLZ0141ZH-N0614</v>
          </cell>
          <cell r="C326" t="str">
            <v>Fukidashi Nozzle</v>
          </cell>
          <cell r="D326">
            <v>0.17</v>
          </cell>
        </row>
        <row r="327">
          <cell r="A327" t="str">
            <v>B747-13-01</v>
          </cell>
          <cell r="B327" t="str">
            <v>07KLZ0142ZH-N0566</v>
          </cell>
          <cell r="C327" t="str">
            <v>Top Cover</v>
          </cell>
          <cell r="D327">
            <v>0.1</v>
          </cell>
        </row>
        <row r="328">
          <cell r="A328" t="str">
            <v>B747-13-02</v>
          </cell>
          <cell r="B328" t="str">
            <v>07KLZ0142ZH-N0611</v>
          </cell>
          <cell r="C328" t="str">
            <v>Top Cover</v>
          </cell>
          <cell r="D328">
            <v>0.1</v>
          </cell>
        </row>
        <row r="329">
          <cell r="A329" t="str">
            <v>B747-14-01</v>
          </cell>
          <cell r="B329" t="str">
            <v>07KLZ0145ZH-N0566</v>
          </cell>
          <cell r="C329" t="str">
            <v>Duct</v>
          </cell>
          <cell r="D329">
            <v>0.36</v>
          </cell>
        </row>
        <row r="330">
          <cell r="A330" t="str">
            <v>B747-14-02</v>
          </cell>
          <cell r="B330" t="str">
            <v>07KLZ0145ZH-N0611</v>
          </cell>
          <cell r="C330" t="str">
            <v>Duct</v>
          </cell>
          <cell r="D330">
            <v>0.36</v>
          </cell>
        </row>
        <row r="331">
          <cell r="A331" t="str">
            <v>B747-15-01</v>
          </cell>
          <cell r="B331" t="str">
            <v>07KLZ0299ZH-Natur</v>
          </cell>
          <cell r="C331" t="str">
            <v>Fan</v>
          </cell>
          <cell r="D331">
            <v>0.83</v>
          </cell>
        </row>
        <row r="332">
          <cell r="A332" t="str">
            <v>B747-16-01</v>
          </cell>
          <cell r="B332" t="str">
            <v>07KLZ0601ZH-Natur</v>
          </cell>
          <cell r="C332" t="str">
            <v>Tank</v>
          </cell>
          <cell r="D332">
            <v>1.75</v>
          </cell>
        </row>
        <row r="333">
          <cell r="A333" t="str">
            <v>B747-16-02</v>
          </cell>
          <cell r="B333" t="str">
            <v>7KLV70601ZH-G0264</v>
          </cell>
          <cell r="C333" t="str">
            <v>Tank</v>
          </cell>
          <cell r="D333">
            <v>1.75</v>
          </cell>
        </row>
        <row r="334">
          <cell r="A334" t="str">
            <v>B747-17-01</v>
          </cell>
          <cell r="B334" t="str">
            <v>07KLZ0501ZH-N0999</v>
          </cell>
          <cell r="C334" t="str">
            <v>Filter Frame</v>
          </cell>
          <cell r="D334">
            <v>0.53</v>
          </cell>
        </row>
        <row r="335">
          <cell r="A335" t="str">
            <v>B747-19-01</v>
          </cell>
          <cell r="B335" t="str">
            <v>07KLZ3910ZH-N0999</v>
          </cell>
          <cell r="C335" t="str">
            <v>Heater Box</v>
          </cell>
          <cell r="D335">
            <v>0.69</v>
          </cell>
        </row>
        <row r="336">
          <cell r="A336" t="str">
            <v>B747-20-01</v>
          </cell>
          <cell r="B336" t="str">
            <v>07KLZ0153ZH-N0999</v>
          </cell>
          <cell r="C336" t="str">
            <v>Power PCB Case</v>
          </cell>
          <cell r="D336">
            <v>0.64</v>
          </cell>
        </row>
        <row r="337">
          <cell r="A337" t="str">
            <v>B747-28-01</v>
          </cell>
          <cell r="B337" t="str">
            <v>07KLZ3952ZH</v>
          </cell>
          <cell r="C337" t="str">
            <v>Fuse Cover</v>
          </cell>
          <cell r="D337">
            <v>0.1</v>
          </cell>
        </row>
        <row r="338">
          <cell r="A338" t="str">
            <v>B747-30-01</v>
          </cell>
          <cell r="B338" t="str">
            <v>07KLZ0108ZH-B0383</v>
          </cell>
          <cell r="C338" t="str">
            <v>Front Suii Panel</v>
          </cell>
          <cell r="D338">
            <v>0.1</v>
          </cell>
        </row>
        <row r="339">
          <cell r="A339" t="str">
            <v>B747-30-02</v>
          </cell>
          <cell r="B339" t="str">
            <v>07KLZ0108ZH-G0271</v>
          </cell>
          <cell r="C339" t="str">
            <v>Front Suii Panel</v>
          </cell>
          <cell r="D339">
            <v>0.1</v>
          </cell>
        </row>
        <row r="340">
          <cell r="A340" t="str">
            <v>B747-30-03</v>
          </cell>
          <cell r="B340" t="str">
            <v>07KLZ0108ZH-N0613</v>
          </cell>
          <cell r="C340" t="str">
            <v>Front Suii Panel</v>
          </cell>
          <cell r="D340">
            <v>0.1</v>
          </cell>
        </row>
        <row r="341">
          <cell r="A341" t="str">
            <v>B748-02-01</v>
          </cell>
          <cell r="B341" t="str">
            <v>05KFZ0115ZH</v>
          </cell>
          <cell r="C341" t="str">
            <v>Front Seal Panel</v>
          </cell>
          <cell r="D341">
            <v>0.1</v>
          </cell>
        </row>
        <row r="342">
          <cell r="A342" t="str">
            <v>B761-01-01</v>
          </cell>
          <cell r="B342" t="str">
            <v>YHA100301ZH-N0999</v>
          </cell>
          <cell r="C342" t="str">
            <v>Fan</v>
          </cell>
          <cell r="D342">
            <v>0.78</v>
          </cell>
        </row>
        <row r="343">
          <cell r="A343" t="str">
            <v>B761-02-01</v>
          </cell>
          <cell r="B343" t="str">
            <v>YHA100302ZH-N0999</v>
          </cell>
          <cell r="C343" t="str">
            <v>Fan Casing</v>
          </cell>
          <cell r="D343">
            <v>2.2599999999999998</v>
          </cell>
        </row>
        <row r="344">
          <cell r="A344" t="str">
            <v>B761-06-01</v>
          </cell>
          <cell r="B344" t="str">
            <v>YHA100121AH-N0999</v>
          </cell>
          <cell r="C344" t="str">
            <v>PCB Box</v>
          </cell>
          <cell r="D344">
            <v>0.94</v>
          </cell>
        </row>
        <row r="345">
          <cell r="A345" t="str">
            <v>B761-07-01</v>
          </cell>
          <cell r="B345" t="str">
            <v>YHA100122ZH-N0999</v>
          </cell>
          <cell r="C345" t="str">
            <v>PCB Cover</v>
          </cell>
          <cell r="D345">
            <v>0.81</v>
          </cell>
        </row>
        <row r="346">
          <cell r="A346" t="str">
            <v>B761-08-01</v>
          </cell>
          <cell r="B346" t="str">
            <v>YHA100501BH-N0625</v>
          </cell>
          <cell r="C346" t="str">
            <v>Tank</v>
          </cell>
          <cell r="D346">
            <v>2.2000000000000002</v>
          </cell>
        </row>
        <row r="347">
          <cell r="A347" t="str">
            <v>B761-09-01</v>
          </cell>
          <cell r="B347" t="str">
            <v>YHA100502AH-N0566</v>
          </cell>
          <cell r="C347" t="str">
            <v>Tank Cover</v>
          </cell>
          <cell r="D347">
            <v>0.38</v>
          </cell>
        </row>
        <row r="348">
          <cell r="A348" t="str">
            <v>B761-10-01</v>
          </cell>
          <cell r="B348" t="str">
            <v>YHA100503BH-Natur</v>
          </cell>
          <cell r="C348" t="str">
            <v>Tank Cap</v>
          </cell>
          <cell r="D348">
            <v>0.68</v>
          </cell>
        </row>
        <row r="349">
          <cell r="A349" t="str">
            <v>B761-11-01</v>
          </cell>
          <cell r="B349" t="str">
            <v>YHA100504AH-N0566</v>
          </cell>
          <cell r="C349" t="str">
            <v>Drain Cap</v>
          </cell>
          <cell r="D349">
            <v>0.1</v>
          </cell>
        </row>
        <row r="350">
          <cell r="A350" t="str">
            <v>B761-12-01</v>
          </cell>
          <cell r="B350" t="str">
            <v>YHA100505ZH-N0566</v>
          </cell>
          <cell r="C350" t="str">
            <v>Tank Handle</v>
          </cell>
          <cell r="D350">
            <v>0.2</v>
          </cell>
        </row>
        <row r="351">
          <cell r="A351" t="str">
            <v>B761-13-01</v>
          </cell>
          <cell r="B351" t="str">
            <v>YHA100402AH-N0566</v>
          </cell>
          <cell r="C351" t="str">
            <v>Base</v>
          </cell>
          <cell r="D351">
            <v>1.92</v>
          </cell>
        </row>
        <row r="352">
          <cell r="A352" t="str">
            <v>B761-15-01</v>
          </cell>
          <cell r="B352" t="str">
            <v>YHA100407ZH-Natur</v>
          </cell>
          <cell r="C352" t="str">
            <v>Stopper</v>
          </cell>
          <cell r="D352">
            <v>0.1</v>
          </cell>
        </row>
        <row r="353">
          <cell r="A353" t="str">
            <v>B761-16-01V1</v>
          </cell>
          <cell r="B353" t="str">
            <v>YHA100101BH-N0566</v>
          </cell>
          <cell r="C353" t="str">
            <v>Front Case</v>
          </cell>
          <cell r="D353">
            <v>3.9</v>
          </cell>
        </row>
        <row r="354">
          <cell r="A354" t="str">
            <v>B761-16-01V1 + Seal Tape</v>
          </cell>
          <cell r="B354" t="str">
            <v>YHA100101CH</v>
          </cell>
          <cell r="C354" t="str">
            <v>Front Case Ass</v>
          </cell>
          <cell r="D354">
            <v>3.9</v>
          </cell>
        </row>
        <row r="355">
          <cell r="A355" t="str">
            <v>B761-17-01</v>
          </cell>
          <cell r="B355" t="str">
            <v>YHA100104CH-N0566</v>
          </cell>
          <cell r="C355" t="str">
            <v>Rear Case</v>
          </cell>
          <cell r="D355">
            <v>3.9</v>
          </cell>
        </row>
        <row r="356">
          <cell r="A356" t="str">
            <v>B761-18-01</v>
          </cell>
          <cell r="B356" t="str">
            <v>YHA100106AH-N0566</v>
          </cell>
          <cell r="C356" t="str">
            <v>Case R</v>
          </cell>
          <cell r="D356">
            <v>1.1000000000000001</v>
          </cell>
        </row>
        <row r="357">
          <cell r="A357" t="str">
            <v>B761-19-01</v>
          </cell>
          <cell r="B357" t="str">
            <v>YHA100105AH-N0566</v>
          </cell>
          <cell r="C357" t="str">
            <v>Case L</v>
          </cell>
          <cell r="D357">
            <v>1.41</v>
          </cell>
        </row>
        <row r="358">
          <cell r="A358" t="str">
            <v>B761-21-01</v>
          </cell>
          <cell r="B358" t="str">
            <v>YHA100206AH-Natur</v>
          </cell>
          <cell r="C358" t="str">
            <v>Rotor Cover</v>
          </cell>
          <cell r="D358">
            <v>1.1499999999999999</v>
          </cell>
        </row>
        <row r="359">
          <cell r="A359" t="str">
            <v>B761-22-01</v>
          </cell>
          <cell r="B359" t="str">
            <v>YHA1000205AH</v>
          </cell>
          <cell r="C359" t="str">
            <v>Eva Cover</v>
          </cell>
          <cell r="D359">
            <v>0.26</v>
          </cell>
        </row>
        <row r="360">
          <cell r="A360" t="str">
            <v>S76118-Y27C</v>
          </cell>
          <cell r="B360" t="str">
            <v>YHA100207AH</v>
          </cell>
          <cell r="C360" t="str">
            <v>Eva Cover Ass</v>
          </cell>
          <cell r="D360">
            <v>0.52</v>
          </cell>
        </row>
        <row r="361">
          <cell r="A361" t="str">
            <v>B761-23-01</v>
          </cell>
          <cell r="B361" t="str">
            <v>YHA100109AH-N0566</v>
          </cell>
          <cell r="C361" t="str">
            <v>Bypass Guide</v>
          </cell>
          <cell r="D361">
            <v>0.59</v>
          </cell>
        </row>
        <row r="362">
          <cell r="A362" t="str">
            <v>B761-24-01</v>
          </cell>
          <cell r="B362" t="str">
            <v>YHA100706AH-N0627</v>
          </cell>
          <cell r="C362" t="str">
            <v>Damper Holder</v>
          </cell>
          <cell r="D362">
            <v>0.77</v>
          </cell>
        </row>
        <row r="363">
          <cell r="A363" t="str">
            <v>B761-25-01</v>
          </cell>
          <cell r="B363" t="str">
            <v>YHA100705BH-N0999</v>
          </cell>
          <cell r="C363" t="str">
            <v>Damper</v>
          </cell>
          <cell r="D363">
            <v>0.18</v>
          </cell>
        </row>
        <row r="364">
          <cell r="A364" t="str">
            <v>B761-26-01</v>
          </cell>
          <cell r="B364" t="str">
            <v>YHA100707BH-G0275</v>
          </cell>
          <cell r="C364" t="str">
            <v>Damper Knob</v>
          </cell>
          <cell r="D364">
            <v>0.1</v>
          </cell>
        </row>
        <row r="365">
          <cell r="A365" t="str">
            <v>B761-26-02</v>
          </cell>
          <cell r="B365" t="str">
            <v>YHA100707BH-N0629</v>
          </cell>
          <cell r="C365" t="str">
            <v>Damper Knob</v>
          </cell>
          <cell r="D365">
            <v>0.1</v>
          </cell>
        </row>
        <row r="366">
          <cell r="A366" t="str">
            <v>B761-29-01</v>
          </cell>
          <cell r="B366" t="str">
            <v>YHA100118AH-N0627</v>
          </cell>
          <cell r="C366" t="str">
            <v>Louver Bush</v>
          </cell>
          <cell r="D366">
            <v>0.1</v>
          </cell>
        </row>
        <row r="367">
          <cell r="A367" t="str">
            <v>B761-30-01</v>
          </cell>
          <cell r="B367" t="str">
            <v>YHA100701AH-N0627</v>
          </cell>
          <cell r="C367" t="str">
            <v>Switch Box</v>
          </cell>
          <cell r="D367">
            <v>1.5</v>
          </cell>
        </row>
        <row r="368">
          <cell r="A368" t="str">
            <v>B761-31-01</v>
          </cell>
          <cell r="B368" t="str">
            <v>YHA100703AH-G0275</v>
          </cell>
          <cell r="C368" t="str">
            <v>Handle</v>
          </cell>
          <cell r="D368">
            <v>0.45</v>
          </cell>
        </row>
        <row r="369">
          <cell r="A369" t="str">
            <v>B761-31-02</v>
          </cell>
          <cell r="B369" t="str">
            <v>YHA100703AH-N0629</v>
          </cell>
          <cell r="C369" t="str">
            <v>Handle</v>
          </cell>
          <cell r="D369">
            <v>0.45</v>
          </cell>
        </row>
        <row r="370">
          <cell r="A370" t="str">
            <v>B761-32-01</v>
          </cell>
          <cell r="B370" t="str">
            <v>YHA103002ZH-Natur</v>
          </cell>
          <cell r="C370" t="str">
            <v>Gear</v>
          </cell>
          <cell r="D370">
            <v>0.1</v>
          </cell>
        </row>
        <row r="371">
          <cell r="A371" t="str">
            <v>B761-33-01</v>
          </cell>
          <cell r="B371" t="str">
            <v>YHA100202BH-Natur</v>
          </cell>
          <cell r="C371" t="str">
            <v>Eva-Cond Holder</v>
          </cell>
          <cell r="D371">
            <v>1.7</v>
          </cell>
        </row>
        <row r="372">
          <cell r="A372" t="str">
            <v>B761-35-01</v>
          </cell>
          <cell r="B372" t="str">
            <v>YHA100119BH</v>
          </cell>
          <cell r="C372" t="str">
            <v>STM Holder</v>
          </cell>
          <cell r="D372">
            <v>0.1</v>
          </cell>
        </row>
        <row r="373">
          <cell r="A373" t="str">
            <v>B761-37-01</v>
          </cell>
          <cell r="B373" t="str">
            <v>YHA104003AH</v>
          </cell>
          <cell r="C373" t="str">
            <v>Heater Cover</v>
          </cell>
          <cell r="D373">
            <v>0.68</v>
          </cell>
        </row>
        <row r="374">
          <cell r="A374" t="str">
            <v>B761-38-01</v>
          </cell>
          <cell r="B374" t="str">
            <v>YHA104004AH</v>
          </cell>
          <cell r="C374" t="str">
            <v>Fuse Holder</v>
          </cell>
          <cell r="D374">
            <v>0.3</v>
          </cell>
        </row>
        <row r="375">
          <cell r="A375" t="str">
            <v>B761-45-01</v>
          </cell>
          <cell r="B375" t="str">
            <v>YHA104026ZH</v>
          </cell>
          <cell r="C375" t="str">
            <v>Thermistor Maica</v>
          </cell>
          <cell r="D375">
            <v>0.1</v>
          </cell>
        </row>
        <row r="376">
          <cell r="A376" t="str">
            <v>B761-50-01</v>
          </cell>
          <cell r="B376" t="str">
            <v>YHA100406ZH-Natur</v>
          </cell>
          <cell r="C376" t="str">
            <v>Topper Base</v>
          </cell>
          <cell r="D376">
            <v>0.1</v>
          </cell>
        </row>
        <row r="377">
          <cell r="A377" t="str">
            <v>B761-51-01</v>
          </cell>
          <cell r="B377" t="str">
            <v>YHA107102ZH</v>
          </cell>
          <cell r="C377" t="str">
            <v>Terminal Cover</v>
          </cell>
          <cell r="D377">
            <v>0.17269999999999999</v>
          </cell>
        </row>
        <row r="378">
          <cell r="A378" t="str">
            <v>B761-54-01</v>
          </cell>
          <cell r="B378" t="str">
            <v>YHA100203AH-Natur</v>
          </cell>
          <cell r="C378" t="str">
            <v>Fuse Cover</v>
          </cell>
          <cell r="D378">
            <v>0.1</v>
          </cell>
        </row>
        <row r="379">
          <cell r="A379" t="str">
            <v>B761-55-01</v>
          </cell>
          <cell r="B379" t="str">
            <v>YHA100117AH-G0276</v>
          </cell>
          <cell r="C379" t="str">
            <v>Louver Flap</v>
          </cell>
          <cell r="D379">
            <v>0.8</v>
          </cell>
        </row>
        <row r="380">
          <cell r="A380" t="str">
            <v>B761-55-02</v>
          </cell>
          <cell r="B380" t="str">
            <v>YHA100117AH-N0628</v>
          </cell>
          <cell r="C380" t="str">
            <v>Louver Flap</v>
          </cell>
          <cell r="D380">
            <v>0.8</v>
          </cell>
        </row>
        <row r="381">
          <cell r="A381" t="str">
            <v>B761-56-01</v>
          </cell>
          <cell r="B381" t="str">
            <v>YHA100405BH-Natur</v>
          </cell>
          <cell r="C381" t="str">
            <v>Drain Pan</v>
          </cell>
          <cell r="D381">
            <v>1.79</v>
          </cell>
        </row>
        <row r="382">
          <cell r="A382" t="str">
            <v>B761-58-01</v>
          </cell>
          <cell r="B382" t="str">
            <v>YHA100204AH-Natur</v>
          </cell>
          <cell r="C382" t="str">
            <v>Sensor Holder</v>
          </cell>
          <cell r="D382">
            <v>0.17</v>
          </cell>
        </row>
        <row r="383">
          <cell r="A383" t="str">
            <v>B761-58-0112</v>
          </cell>
          <cell r="B383" t="str">
            <v>YHA100204AH-Natur4</v>
          </cell>
          <cell r="C383" t="str">
            <v>Sensor Holder</v>
          </cell>
          <cell r="D383">
            <v>0.1</v>
          </cell>
        </row>
        <row r="384">
          <cell r="A384" t="str">
            <v>B761-59-01</v>
          </cell>
          <cell r="B384" t="str">
            <v>YHA100120ZH-Natur</v>
          </cell>
          <cell r="C384" t="str">
            <v>Seperator</v>
          </cell>
          <cell r="D384">
            <v>0.25</v>
          </cell>
        </row>
        <row r="385">
          <cell r="A385" t="str">
            <v>B761-60-01</v>
          </cell>
          <cell r="B385" t="str">
            <v>YHA100127ZH</v>
          </cell>
          <cell r="C385" t="str">
            <v>Rear Cap</v>
          </cell>
          <cell r="D385">
            <v>6.4000000000000003E-3</v>
          </cell>
        </row>
        <row r="386">
          <cell r="A386" t="str">
            <v>B763-01-01</v>
          </cell>
          <cell r="B386" t="str">
            <v>ZA1000707ZH-N0566</v>
          </cell>
          <cell r="C386" t="str">
            <v>Louver</v>
          </cell>
          <cell r="D386">
            <v>0.85</v>
          </cell>
        </row>
        <row r="387">
          <cell r="A387" t="str">
            <v>B763-02-01</v>
          </cell>
          <cell r="B387" t="str">
            <v>ZA1000705ZH-N0566</v>
          </cell>
          <cell r="C387" t="str">
            <v>Louver Flap</v>
          </cell>
          <cell r="D387">
            <v>0.75</v>
          </cell>
        </row>
        <row r="388">
          <cell r="A388" t="str">
            <v>B764-01-01</v>
          </cell>
          <cell r="B388" t="str">
            <v>YZA600604ZH-N0566</v>
          </cell>
          <cell r="C388" t="str">
            <v>Louver</v>
          </cell>
          <cell r="D388">
            <v>0.8</v>
          </cell>
        </row>
        <row r="389">
          <cell r="A389" t="str">
            <v>B764-02-01</v>
          </cell>
          <cell r="B389" t="str">
            <v>YZA600605ZH-N0566</v>
          </cell>
          <cell r="C389" t="str">
            <v>Louver Flap</v>
          </cell>
          <cell r="D389">
            <v>0.7</v>
          </cell>
        </row>
        <row r="390">
          <cell r="A390" t="str">
            <v>B766-01-01</v>
          </cell>
          <cell r="B390" t="str">
            <v>CA3220221ZH-N0566</v>
          </cell>
          <cell r="C390" t="str">
            <v>Front Outer Cover</v>
          </cell>
          <cell r="D390">
            <v>0.6</v>
          </cell>
        </row>
        <row r="391">
          <cell r="A391" t="str">
            <v>B766-01-02</v>
          </cell>
          <cell r="B391" t="str">
            <v>CA3220221ZH-B0397</v>
          </cell>
          <cell r="C391" t="str">
            <v>Front Outer Cover</v>
          </cell>
          <cell r="D391">
            <v>0.6</v>
          </cell>
        </row>
        <row r="392">
          <cell r="A392" t="str">
            <v>B766-01-03</v>
          </cell>
          <cell r="B392" t="str">
            <v>CA3220221ZH-N0598</v>
          </cell>
          <cell r="C392" t="str">
            <v>Front Outer Cover</v>
          </cell>
          <cell r="D392">
            <v>0.6</v>
          </cell>
        </row>
        <row r="393">
          <cell r="A393" t="str">
            <v>B766-02-01</v>
          </cell>
          <cell r="B393" t="str">
            <v>CA3220320ZH-N0566</v>
          </cell>
          <cell r="C393" t="str">
            <v>Rear Outer Cover</v>
          </cell>
          <cell r="D393">
            <v>0.5</v>
          </cell>
        </row>
        <row r="394">
          <cell r="A394" t="str">
            <v>B766-02-02</v>
          </cell>
          <cell r="B394" t="str">
            <v>CA3220320ZH-B0397</v>
          </cell>
          <cell r="C394" t="str">
            <v>Rear Outer Cover</v>
          </cell>
          <cell r="D394">
            <v>0.5</v>
          </cell>
        </row>
        <row r="395">
          <cell r="A395" t="str">
            <v>B766-02-03</v>
          </cell>
          <cell r="B395" t="str">
            <v>CA3220320ZH-N0598</v>
          </cell>
          <cell r="C395" t="str">
            <v>Rear Outer Cover</v>
          </cell>
          <cell r="D395">
            <v>0.5</v>
          </cell>
        </row>
        <row r="396">
          <cell r="A396" t="str">
            <v>B766-03-01</v>
          </cell>
          <cell r="B396" t="str">
            <v>CA3220306ZH-N0566</v>
          </cell>
          <cell r="C396" t="str">
            <v>Clutch Nut</v>
          </cell>
          <cell r="D396">
            <v>0.1</v>
          </cell>
        </row>
        <row r="397">
          <cell r="A397" t="str">
            <v>B766-03-02</v>
          </cell>
          <cell r="B397" t="str">
            <v>CA3220306ZH-B0397</v>
          </cell>
          <cell r="C397" t="str">
            <v>Clutch Nut</v>
          </cell>
          <cell r="D397">
            <v>0.1</v>
          </cell>
        </row>
        <row r="398">
          <cell r="A398" t="str">
            <v>B766-03-03</v>
          </cell>
          <cell r="B398" t="str">
            <v>CA3220306ZH-N0598</v>
          </cell>
          <cell r="C398" t="str">
            <v>Clutch Nut</v>
          </cell>
          <cell r="D398">
            <v>0.1</v>
          </cell>
        </row>
        <row r="399">
          <cell r="A399" t="str">
            <v>B775-06-01</v>
          </cell>
          <cell r="B399" t="str">
            <v>PDA161520AH</v>
          </cell>
          <cell r="C399" t="str">
            <v>Blade</v>
          </cell>
          <cell r="D399">
            <v>1.25</v>
          </cell>
        </row>
        <row r="400">
          <cell r="A400" t="str">
            <v>B775-13-01</v>
          </cell>
          <cell r="B400" t="str">
            <v>PDA161570ZH</v>
          </cell>
          <cell r="C400" t="str">
            <v>Trans State Bar</v>
          </cell>
          <cell r="D400">
            <v>0.02</v>
          </cell>
        </row>
        <row r="401">
          <cell r="A401" t="str">
            <v>B777-01-01</v>
          </cell>
          <cell r="B401" t="str">
            <v>KLA050119ZH-N0566</v>
          </cell>
          <cell r="C401" t="str">
            <v>Partition Plate</v>
          </cell>
          <cell r="D401">
            <v>0.1</v>
          </cell>
        </row>
        <row r="402">
          <cell r="A402" t="str">
            <v>CA-147</v>
          </cell>
          <cell r="B402" t="str">
            <v>Y60Z31530ZH</v>
          </cell>
          <cell r="C402" t="str">
            <v>HV Unit</v>
          </cell>
          <cell r="D402">
            <v>2.5</v>
          </cell>
        </row>
        <row r="403">
          <cell r="A403" t="str">
            <v>CA-151</v>
          </cell>
          <cell r="B403" t="str">
            <v>YZA601530ZH</v>
          </cell>
          <cell r="C403" t="str">
            <v>HV Unit</v>
          </cell>
          <cell r="D403">
            <v>2.85</v>
          </cell>
        </row>
        <row r="404">
          <cell r="A404" t="str">
            <v>CA-152</v>
          </cell>
          <cell r="B404" t="str">
            <v>P04XZ1100ZH</v>
          </cell>
          <cell r="C404" t="str">
            <v>Transformer</v>
          </cell>
          <cell r="D404">
            <v>4.5</v>
          </cell>
        </row>
        <row r="405">
          <cell r="A405" t="str">
            <v>CD-478</v>
          </cell>
          <cell r="B405" t="str">
            <v>YHA100304ZH</v>
          </cell>
          <cell r="C405" t="str">
            <v>Fan Capacitor</v>
          </cell>
          <cell r="D405">
            <v>3.2</v>
          </cell>
        </row>
        <row r="406">
          <cell r="A406" t="str">
            <v>CD-479</v>
          </cell>
          <cell r="B406" t="str">
            <v>P04XZ0390ZH</v>
          </cell>
          <cell r="C406" t="str">
            <v>Condenser Ass</v>
          </cell>
          <cell r="D406">
            <v>1.9</v>
          </cell>
        </row>
        <row r="407">
          <cell r="A407" t="str">
            <v>CL-266</v>
          </cell>
          <cell r="B407" t="str">
            <v>302BH0101AM</v>
          </cell>
          <cell r="C407" t="str">
            <v>Motor</v>
          </cell>
          <cell r="D407">
            <v>5.25</v>
          </cell>
        </row>
        <row r="408">
          <cell r="A408" t="str">
            <v>CL-271</v>
          </cell>
          <cell r="B408" t="str">
            <v>FFE01010302H</v>
          </cell>
          <cell r="C408" t="str">
            <v>Motor</v>
          </cell>
          <cell r="D408">
            <v>5.25</v>
          </cell>
        </row>
        <row r="409">
          <cell r="A409" t="str">
            <v>CL-277</v>
          </cell>
          <cell r="B409" t="str">
            <v>03KLY2300AH</v>
          </cell>
          <cell r="C409" t="str">
            <v>Motor Kumi</v>
          </cell>
          <cell r="D409">
            <v>4.5</v>
          </cell>
        </row>
        <row r="410">
          <cell r="A410" t="str">
            <v>CL-289</v>
          </cell>
          <cell r="B410" t="str">
            <v>05KHY0202ZH</v>
          </cell>
          <cell r="C410" t="str">
            <v>Motor</v>
          </cell>
          <cell r="D410">
            <v>2</v>
          </cell>
        </row>
        <row r="411">
          <cell r="A411" t="str">
            <v>CL-297</v>
          </cell>
          <cell r="B411" t="str">
            <v>100Z22300AC</v>
          </cell>
          <cell r="C411" t="str">
            <v>Motor Ass</v>
          </cell>
          <cell r="D411">
            <v>4.8</v>
          </cell>
        </row>
        <row r="412">
          <cell r="A412" t="str">
            <v>CL-300</v>
          </cell>
          <cell r="B412" t="str">
            <v>100Z30212ZH</v>
          </cell>
          <cell r="C412" t="str">
            <v>Saisei Motor</v>
          </cell>
          <cell r="D412">
            <v>2.2999999999999998</v>
          </cell>
        </row>
        <row r="413">
          <cell r="A413" t="str">
            <v>CL-301</v>
          </cell>
          <cell r="B413" t="str">
            <v>Y60Z30911AH</v>
          </cell>
          <cell r="C413" t="str">
            <v>Saisei Motor</v>
          </cell>
          <cell r="D413">
            <v>1.8</v>
          </cell>
        </row>
        <row r="414">
          <cell r="A414" t="str">
            <v>CL-307</v>
          </cell>
          <cell r="B414" t="str">
            <v>P15DZ2300ZC</v>
          </cell>
          <cell r="C414" t="str">
            <v>Motor</v>
          </cell>
          <cell r="D414">
            <v>4.5999999999999996</v>
          </cell>
        </row>
        <row r="415">
          <cell r="A415" t="str">
            <v>CL-308</v>
          </cell>
          <cell r="B415" t="str">
            <v>Y60Z30913BH</v>
          </cell>
          <cell r="C415" t="str">
            <v>Stepping Motor</v>
          </cell>
          <cell r="D415">
            <v>0.68</v>
          </cell>
        </row>
        <row r="416">
          <cell r="A416" t="str">
            <v>CL-325</v>
          </cell>
          <cell r="B416" t="str">
            <v>601ZH2300ZC</v>
          </cell>
          <cell r="C416" t="str">
            <v>Motor Ass</v>
          </cell>
          <cell r="D416">
            <v>6.27</v>
          </cell>
        </row>
        <row r="417">
          <cell r="A417" t="str">
            <v>CL-328</v>
          </cell>
          <cell r="B417" t="str">
            <v>601ZH0911ZH</v>
          </cell>
          <cell r="C417" t="str">
            <v>Shade Pole Motor</v>
          </cell>
          <cell r="D417">
            <v>2.92</v>
          </cell>
        </row>
        <row r="418">
          <cell r="A418" t="str">
            <v>CN-179</v>
          </cell>
          <cell r="B418" t="str">
            <v>303LH4800ZH</v>
          </cell>
          <cell r="C418" t="str">
            <v>Circuit Assy</v>
          </cell>
          <cell r="D418">
            <v>5.2</v>
          </cell>
        </row>
        <row r="419">
          <cell r="A419" t="str">
            <v>CR-248</v>
          </cell>
          <cell r="B419" t="str">
            <v>04KTP0513EH</v>
          </cell>
          <cell r="C419" t="str">
            <v>Thermistor Ass</v>
          </cell>
          <cell r="D419">
            <v>0.72</v>
          </cell>
        </row>
        <row r="420">
          <cell r="A420" t="str">
            <v>DC-100</v>
          </cell>
          <cell r="B420" t="str">
            <v>XNG6J</v>
          </cell>
          <cell r="C420" t="str">
            <v>Hexagon Nut</v>
          </cell>
          <cell r="D420">
            <v>0.01</v>
          </cell>
        </row>
        <row r="421">
          <cell r="A421" t="str">
            <v>DC-112</v>
          </cell>
          <cell r="B421" t="str">
            <v>07KLZ0404ZH</v>
          </cell>
          <cell r="C421" t="str">
            <v>Nut</v>
          </cell>
          <cell r="D421">
            <v>0.05</v>
          </cell>
        </row>
        <row r="422">
          <cell r="A422" t="str">
            <v>DG-765</v>
          </cell>
          <cell r="B422" t="str">
            <v>XTB4+14C</v>
          </cell>
          <cell r="C422" t="str">
            <v>Bind Tap Screw</v>
          </cell>
          <cell r="D422">
            <v>0.01</v>
          </cell>
        </row>
        <row r="423">
          <cell r="A423" t="str">
            <v>DI-233</v>
          </cell>
          <cell r="B423" t="str">
            <v>C314V0509ZH</v>
          </cell>
          <cell r="C423" t="str">
            <v>Washer</v>
          </cell>
          <cell r="D423">
            <v>0.02</v>
          </cell>
        </row>
        <row r="424">
          <cell r="A424" t="str">
            <v>DI-236</v>
          </cell>
          <cell r="B424" t="str">
            <v>XWG6F</v>
          </cell>
          <cell r="C424" t="str">
            <v>Polisher Plain Washer</v>
          </cell>
          <cell r="D424">
            <v>0.01</v>
          </cell>
        </row>
        <row r="425">
          <cell r="A425" t="str">
            <v>DI-237</v>
          </cell>
          <cell r="B425" t="str">
            <v>00SHW0609ZH</v>
          </cell>
          <cell r="C425" t="str">
            <v>Spak Washer</v>
          </cell>
          <cell r="D425">
            <v>0.02</v>
          </cell>
        </row>
        <row r="426">
          <cell r="A426" t="str">
            <v>EC-287</v>
          </cell>
          <cell r="B426" t="str">
            <v>07KLZ0303ZH</v>
          </cell>
          <cell r="C426" t="str">
            <v>Seal Tape C</v>
          </cell>
          <cell r="D426">
            <v>0.1</v>
          </cell>
        </row>
        <row r="427">
          <cell r="A427" t="str">
            <v>EC-288</v>
          </cell>
          <cell r="B427" t="str">
            <v>03KLZ0303ZH</v>
          </cell>
          <cell r="C427" t="str">
            <v>Seal Tape C</v>
          </cell>
          <cell r="D427">
            <v>0.1</v>
          </cell>
        </row>
        <row r="428">
          <cell r="A428" t="str">
            <v>EC-307</v>
          </cell>
          <cell r="B428" t="str">
            <v>Y60Z30902ZH</v>
          </cell>
          <cell r="C428" t="str">
            <v>Seal Tape B</v>
          </cell>
          <cell r="D428">
            <v>0.3</v>
          </cell>
        </row>
        <row r="429">
          <cell r="A429" t="str">
            <v>EC-308</v>
          </cell>
          <cell r="B429" t="str">
            <v>Y60Z30903ZH</v>
          </cell>
          <cell r="C429" t="str">
            <v>Seal Tape C</v>
          </cell>
          <cell r="D429">
            <v>0.2</v>
          </cell>
        </row>
        <row r="430">
          <cell r="A430" t="str">
            <v>EC-334</v>
          </cell>
          <cell r="B430" t="str">
            <v>05KLZ0303ZH</v>
          </cell>
          <cell r="C430" t="str">
            <v>Seal Tape C</v>
          </cell>
          <cell r="D430">
            <v>0.13</v>
          </cell>
        </row>
        <row r="431">
          <cell r="A431" t="str">
            <v>EC-360</v>
          </cell>
          <cell r="B431" t="str">
            <v>E2A10-40</v>
          </cell>
          <cell r="C431" t="str">
            <v>Happou Polyethylene</v>
          </cell>
          <cell r="D431">
            <v>0.1</v>
          </cell>
        </row>
        <row r="432">
          <cell r="A432" t="str">
            <v>EC-361</v>
          </cell>
          <cell r="B432" t="str">
            <v>YHA107105ZH</v>
          </cell>
          <cell r="C432" t="str">
            <v>Insulation C</v>
          </cell>
          <cell r="D432">
            <v>0.2</v>
          </cell>
        </row>
        <row r="433">
          <cell r="A433" t="str">
            <v>EC-362</v>
          </cell>
          <cell r="B433" t="str">
            <v>YHA107106ZH</v>
          </cell>
          <cell r="C433" t="str">
            <v>Insulation D</v>
          </cell>
          <cell r="D433">
            <v>0.15</v>
          </cell>
        </row>
        <row r="434">
          <cell r="A434" t="str">
            <v>FA-054</v>
          </cell>
          <cell r="B434" t="str">
            <v>S03S10520</v>
          </cell>
          <cell r="C434" t="str">
            <v>Mizukiri Kago</v>
          </cell>
          <cell r="D434">
            <v>3.74</v>
          </cell>
        </row>
        <row r="435">
          <cell r="A435" t="str">
            <v>FD-081</v>
          </cell>
          <cell r="B435" t="str">
            <v>C312W0901ZH-M0113</v>
          </cell>
          <cell r="C435" t="str">
            <v>Front Guard (Silver)</v>
          </cell>
          <cell r="D435">
            <v>2.21</v>
          </cell>
        </row>
        <row r="436">
          <cell r="A436" t="str">
            <v>FD-082</v>
          </cell>
          <cell r="B436" t="str">
            <v>C324W0902ZH-N0554</v>
          </cell>
          <cell r="C436" t="str">
            <v>Rear Guard Coat</v>
          </cell>
          <cell r="D436">
            <v>1.39</v>
          </cell>
        </row>
        <row r="437">
          <cell r="A437" t="str">
            <v>FD-089</v>
          </cell>
          <cell r="B437" t="str">
            <v>C324W0902ZH-N0566</v>
          </cell>
          <cell r="C437" t="str">
            <v>Rear Guard Coat</v>
          </cell>
          <cell r="D437">
            <v>1.39</v>
          </cell>
        </row>
        <row r="438">
          <cell r="A438" t="str">
            <v>FD-092</v>
          </cell>
          <cell r="B438" t="str">
            <v>C324W0902ZH-M0158</v>
          </cell>
          <cell r="C438" t="str">
            <v>Rear Guard Coat</v>
          </cell>
          <cell r="D438">
            <v>1.39</v>
          </cell>
        </row>
        <row r="439">
          <cell r="A439" t="str">
            <v>FD-103</v>
          </cell>
          <cell r="B439" t="str">
            <v>CA3220902ZH-N0566</v>
          </cell>
          <cell r="C439" t="str">
            <v>Rear Guard Coat</v>
          </cell>
          <cell r="D439">
            <v>2.39</v>
          </cell>
        </row>
        <row r="440">
          <cell r="A440" t="str">
            <v>FD-104</v>
          </cell>
          <cell r="B440" t="str">
            <v>CA3220902ZH-M0158</v>
          </cell>
          <cell r="C440" t="str">
            <v>Rear Guard Coat</v>
          </cell>
          <cell r="D440">
            <v>2.39</v>
          </cell>
        </row>
        <row r="441">
          <cell r="A441" t="str">
            <v>FK-022</v>
          </cell>
          <cell r="B441" t="str">
            <v>G303G0355CH-N0000</v>
          </cell>
          <cell r="C441" t="str">
            <v>Balance Weight Toso</v>
          </cell>
          <cell r="D441">
            <v>1.33</v>
          </cell>
        </row>
        <row r="442">
          <cell r="A442" t="str">
            <v>FW-221</v>
          </cell>
          <cell r="B442" t="str">
            <v>C309E0478EH</v>
          </cell>
          <cell r="C442" t="str">
            <v>Slide Spring</v>
          </cell>
          <cell r="D442">
            <v>0.39</v>
          </cell>
        </row>
        <row r="443">
          <cell r="A443" t="str">
            <v>FW-247</v>
          </cell>
          <cell r="B443" t="str">
            <v>C325Z0478ZH</v>
          </cell>
          <cell r="C443" t="str">
            <v>Slide Spring</v>
          </cell>
          <cell r="D443">
            <v>0.39</v>
          </cell>
        </row>
        <row r="444">
          <cell r="A444" t="str">
            <v>FW-265</v>
          </cell>
          <cell r="B444" t="str">
            <v>YHA107101AH</v>
          </cell>
          <cell r="C444" t="str">
            <v>Sensor Stopper</v>
          </cell>
          <cell r="D444">
            <v>0.22</v>
          </cell>
        </row>
        <row r="445">
          <cell r="A445" t="str">
            <v>FW-266</v>
          </cell>
          <cell r="B445" t="str">
            <v>YHA100708ZH</v>
          </cell>
          <cell r="C445" t="str">
            <v>Damper Spring</v>
          </cell>
          <cell r="D445">
            <v>0.2</v>
          </cell>
        </row>
        <row r="446">
          <cell r="A446" t="str">
            <v>HG-205</v>
          </cell>
          <cell r="B446" t="str">
            <v>05KLZ0304ZH
05KLZ0304ZH</v>
          </cell>
          <cell r="C446" t="str">
            <v>Suii Panel Tape</v>
          </cell>
          <cell r="D446">
            <v>0.1</v>
          </cell>
        </row>
        <row r="447">
          <cell r="A447" t="str">
            <v>IE-132</v>
          </cell>
          <cell r="B447" t="str">
            <v>05KWL0122DH</v>
          </cell>
          <cell r="C447" t="str">
            <v>Stopper Gum</v>
          </cell>
          <cell r="D447">
            <v>0.1</v>
          </cell>
        </row>
        <row r="448">
          <cell r="A448" t="str">
            <v>IE-152</v>
          </cell>
          <cell r="B448" t="str">
            <v>Y06K50722</v>
          </cell>
          <cell r="C448" t="str">
            <v>Netsukou Packing</v>
          </cell>
          <cell r="D448">
            <v>0.1</v>
          </cell>
        </row>
        <row r="449">
          <cell r="A449" t="str">
            <v>IE-164</v>
          </cell>
          <cell r="B449" t="str">
            <v>YHA100408AH</v>
          </cell>
          <cell r="C449" t="str">
            <v>Stopper Gum</v>
          </cell>
          <cell r="D449">
            <v>0.1</v>
          </cell>
        </row>
        <row r="450">
          <cell r="A450" t="str">
            <v>JC-033</v>
          </cell>
          <cell r="B450" t="str">
            <v>Y60Z30211ZH</v>
          </cell>
          <cell r="C450" t="str">
            <v>Illumi Sheet</v>
          </cell>
          <cell r="D450">
            <v>0.15</v>
          </cell>
        </row>
        <row r="451">
          <cell r="A451" t="str">
            <v>LC-154</v>
          </cell>
          <cell r="B451" t="str">
            <v>GA3011196ZH</v>
          </cell>
          <cell r="C451" t="str">
            <v>Tube</v>
          </cell>
          <cell r="D451">
            <v>0.4</v>
          </cell>
        </row>
        <row r="452">
          <cell r="A452" t="str">
            <v>LC-155</v>
          </cell>
          <cell r="B452" t="str">
            <v>GA3011199ZH</v>
          </cell>
          <cell r="C452" t="str">
            <v>Tube</v>
          </cell>
          <cell r="D452">
            <v>0.4</v>
          </cell>
        </row>
        <row r="453">
          <cell r="A453" t="str">
            <v>MH-012</v>
          </cell>
          <cell r="B453" t="str">
            <v>P12DY1200ZH</v>
          </cell>
          <cell r="C453" t="str">
            <v>Cord Ass</v>
          </cell>
          <cell r="D453">
            <v>1</v>
          </cell>
        </row>
        <row r="454">
          <cell r="A454" t="str">
            <v>MH-014</v>
          </cell>
          <cell r="B454" t="str">
            <v>5KLXV1200AH</v>
          </cell>
          <cell r="C454" t="str">
            <v>Magnet Plug Ass</v>
          </cell>
          <cell r="D454">
            <v>0.8</v>
          </cell>
        </row>
        <row r="455">
          <cell r="A455" t="str">
            <v>MH-020</v>
          </cell>
          <cell r="B455" t="str">
            <v>100Z31201BH</v>
          </cell>
          <cell r="C455" t="str">
            <v>Dengen Cord Ass</v>
          </cell>
          <cell r="D455">
            <v>1.8</v>
          </cell>
        </row>
        <row r="456">
          <cell r="A456" t="str">
            <v>MH-021</v>
          </cell>
          <cell r="B456" t="str">
            <v>Y60Z31201BH</v>
          </cell>
          <cell r="C456" t="str">
            <v>Dengen Cord Ass</v>
          </cell>
          <cell r="D456">
            <v>1.2</v>
          </cell>
        </row>
        <row r="457">
          <cell r="A457" t="str">
            <v>MH-022</v>
          </cell>
          <cell r="B457" t="str">
            <v>C324Z1201ZH-YZ040</v>
          </cell>
          <cell r="C457" t="str">
            <v>2 Core Cord</v>
          </cell>
          <cell r="D457">
            <v>0.43</v>
          </cell>
        </row>
        <row r="458">
          <cell r="A458" t="str">
            <v>MH-024</v>
          </cell>
          <cell r="B458" t="str">
            <v>05KLZ1200ZH</v>
          </cell>
          <cell r="C458" t="str">
            <v>Cord Ass</v>
          </cell>
          <cell r="D458">
            <v>0.84</v>
          </cell>
        </row>
        <row r="459">
          <cell r="A459" t="str">
            <v>MH-025</v>
          </cell>
          <cell r="B459" t="str">
            <v>07KLZ1200ZH</v>
          </cell>
          <cell r="C459" t="str">
            <v>Cord Ass</v>
          </cell>
          <cell r="D459">
            <v>0.88</v>
          </cell>
        </row>
        <row r="460">
          <cell r="A460" t="str">
            <v>MH-026</v>
          </cell>
          <cell r="B460" t="str">
            <v>03KLZ1200ZH</v>
          </cell>
          <cell r="C460" t="str">
            <v>Cord Ass</v>
          </cell>
          <cell r="D460">
            <v>0.84</v>
          </cell>
        </row>
        <row r="461">
          <cell r="A461" t="str">
            <v>MH-027</v>
          </cell>
          <cell r="B461" t="str">
            <v>P15DZ1200ZH</v>
          </cell>
          <cell r="C461" t="str">
            <v>Cord Ass</v>
          </cell>
          <cell r="D461">
            <v>1</v>
          </cell>
        </row>
        <row r="462">
          <cell r="A462" t="str">
            <v>MH-028</v>
          </cell>
          <cell r="B462" t="str">
            <v>5KLV71200ZH</v>
          </cell>
          <cell r="C462" t="str">
            <v>Cord Ass</v>
          </cell>
          <cell r="D462">
            <v>0.95</v>
          </cell>
        </row>
        <row r="463">
          <cell r="A463" t="str">
            <v>MH-029</v>
          </cell>
          <cell r="B463" t="str">
            <v>7KLV71200ZH</v>
          </cell>
          <cell r="C463" t="str">
            <v>Cord Ass</v>
          </cell>
          <cell r="D463">
            <v>0.97</v>
          </cell>
        </row>
        <row r="464">
          <cell r="A464" t="str">
            <v>MH-034</v>
          </cell>
          <cell r="B464" t="str">
            <v>YHA101210BH</v>
          </cell>
          <cell r="C464" t="str">
            <v>Cord Assy</v>
          </cell>
          <cell r="D464">
            <v>1.2</v>
          </cell>
        </row>
        <row r="465">
          <cell r="A465" t="str">
            <v>MH-035</v>
          </cell>
          <cell r="B465" t="str">
            <v>C324Z1201AH-N0360</v>
          </cell>
          <cell r="C465" t="str">
            <v>2 Core Cord</v>
          </cell>
          <cell r="D465">
            <v>0.2</v>
          </cell>
        </row>
        <row r="466">
          <cell r="A466" t="str">
            <v>MH-036</v>
          </cell>
          <cell r="B466" t="str">
            <v>YZA601201ZH</v>
          </cell>
          <cell r="C466" t="str">
            <v>Dengen Cord Ass</v>
          </cell>
          <cell r="D466">
            <v>1.45</v>
          </cell>
        </row>
        <row r="467">
          <cell r="A467" t="str">
            <v>MS-478</v>
          </cell>
          <cell r="B467" t="str">
            <v>C325Z0390ZH-N0999</v>
          </cell>
          <cell r="C467" t="str">
            <v>Condenser Lead Ass</v>
          </cell>
          <cell r="D467">
            <v>1.75</v>
          </cell>
        </row>
        <row r="468">
          <cell r="A468" t="str">
            <v>MS-494</v>
          </cell>
          <cell r="B468" t="str">
            <v>GA3030390AH-N0999</v>
          </cell>
          <cell r="C468" t="str">
            <v>Condenser Lead Ass</v>
          </cell>
          <cell r="D468">
            <v>1.7</v>
          </cell>
        </row>
        <row r="469">
          <cell r="A469" t="str">
            <v>MS-501</v>
          </cell>
          <cell r="B469" t="str">
            <v>GA3031315AH</v>
          </cell>
          <cell r="C469" t="str">
            <v>Single Core Lead Ass</v>
          </cell>
          <cell r="D469">
            <v>0.15</v>
          </cell>
        </row>
        <row r="470">
          <cell r="A470" t="str">
            <v>MS-502</v>
          </cell>
          <cell r="B470" t="str">
            <v>GA3031319ZH</v>
          </cell>
          <cell r="C470" t="str">
            <v>Motor Lead Ass</v>
          </cell>
          <cell r="D470">
            <v>1.49</v>
          </cell>
        </row>
        <row r="471">
          <cell r="A471" t="str">
            <v>MS-506</v>
          </cell>
          <cell r="B471" t="str">
            <v>GA3011319ZH-N0999</v>
          </cell>
          <cell r="C471" t="str">
            <v>Motor Lead Ass</v>
          </cell>
          <cell r="D471">
            <v>1.49</v>
          </cell>
        </row>
        <row r="472">
          <cell r="A472" t="str">
            <v>NIL</v>
          </cell>
          <cell r="B472" t="str">
            <v>05KLY0307BH-N0566</v>
          </cell>
          <cell r="C472" t="str">
            <v>Switch Box Ass</v>
          </cell>
          <cell r="D472">
            <v>2.2599999999999998</v>
          </cell>
        </row>
        <row r="473">
          <cell r="A473" t="str">
            <v>PAA-700-01</v>
          </cell>
          <cell r="B473" t="str">
            <v>05KLW0804ZH</v>
          </cell>
          <cell r="C473" t="str">
            <v>Sheet Pad</v>
          </cell>
          <cell r="D473">
            <v>0.1</v>
          </cell>
        </row>
        <row r="474">
          <cell r="A474" t="str">
            <v>PAB-358</v>
          </cell>
          <cell r="B474" t="str">
            <v>C302Y8007ZH</v>
          </cell>
          <cell r="C474" t="str">
            <v>L-Pad A</v>
          </cell>
          <cell r="D474">
            <v>0.15</v>
          </cell>
        </row>
        <row r="475">
          <cell r="A475" t="str">
            <v>PAB-359</v>
          </cell>
          <cell r="B475" t="str">
            <v>C302Y8008ZH</v>
          </cell>
          <cell r="C475" t="str">
            <v>L-Pad B</v>
          </cell>
          <cell r="D475">
            <v>0.15</v>
          </cell>
        </row>
        <row r="476">
          <cell r="A476" t="str">
            <v>PAB-360</v>
          </cell>
          <cell r="B476" t="str">
            <v>C302Y8009ZH</v>
          </cell>
          <cell r="C476" t="str">
            <v>Pad</v>
          </cell>
          <cell r="D476">
            <v>0.28000000000000003</v>
          </cell>
        </row>
        <row r="477">
          <cell r="A477" t="str">
            <v>PAB-363</v>
          </cell>
          <cell r="B477" t="str">
            <v>C325Z8007ZH</v>
          </cell>
          <cell r="C477" t="str">
            <v>Guard Pad</v>
          </cell>
          <cell r="D477">
            <v>0.44</v>
          </cell>
        </row>
        <row r="478">
          <cell r="A478" t="str">
            <v>PAB-364</v>
          </cell>
          <cell r="B478" t="str">
            <v>C325Z8008AH</v>
          </cell>
          <cell r="C478" t="str">
            <v>Blade Pad</v>
          </cell>
          <cell r="D478">
            <v>0.23</v>
          </cell>
        </row>
        <row r="479">
          <cell r="A479" t="str">
            <v>PAB-381</v>
          </cell>
          <cell r="B479" t="str">
            <v>CA3228007ZH</v>
          </cell>
          <cell r="C479" t="str">
            <v>L-Pad A</v>
          </cell>
          <cell r="D479">
            <v>0.25</v>
          </cell>
        </row>
        <row r="480">
          <cell r="A480" t="str">
            <v>PAB-382</v>
          </cell>
          <cell r="B480" t="str">
            <v>CA3228008ZH</v>
          </cell>
          <cell r="C480" t="str">
            <v>L-Pad B</v>
          </cell>
          <cell r="D480">
            <v>0.15</v>
          </cell>
        </row>
        <row r="481">
          <cell r="A481" t="str">
            <v>PAB-383</v>
          </cell>
          <cell r="B481" t="str">
            <v>CA3228009ZH</v>
          </cell>
          <cell r="C481" t="str">
            <v>Pad</v>
          </cell>
          <cell r="D481">
            <v>0.7</v>
          </cell>
        </row>
        <row r="482">
          <cell r="A482" t="str">
            <v>PAB-384</v>
          </cell>
          <cell r="B482" t="str">
            <v>G303R8007AH</v>
          </cell>
          <cell r="C482" t="str">
            <v>Carton Pad D</v>
          </cell>
          <cell r="D482">
            <v>0.55000000000000004</v>
          </cell>
        </row>
        <row r="483">
          <cell r="A483" t="str">
            <v>PAB-732-01</v>
          </cell>
          <cell r="B483" t="str">
            <v>G301R8007ZH</v>
          </cell>
          <cell r="C483" t="str">
            <v>Carton Pad A</v>
          </cell>
          <cell r="D483">
            <v>0.3</v>
          </cell>
        </row>
        <row r="484">
          <cell r="A484" t="str">
            <v>PAB-732-02</v>
          </cell>
          <cell r="B484" t="str">
            <v>G301R8008ZH</v>
          </cell>
          <cell r="C484" t="str">
            <v>Carton Pad B</v>
          </cell>
          <cell r="D484">
            <v>0.4</v>
          </cell>
        </row>
        <row r="485">
          <cell r="A485" t="str">
            <v>PAB-732-03</v>
          </cell>
          <cell r="B485" t="str">
            <v>G301R8009ZH</v>
          </cell>
          <cell r="C485" t="str">
            <v>Carton Pad C</v>
          </cell>
          <cell r="D485">
            <v>0.73</v>
          </cell>
        </row>
        <row r="486">
          <cell r="A486" t="str">
            <v>PAH-009</v>
          </cell>
          <cell r="B486" t="str">
            <v>C325Z8781ZH</v>
          </cell>
          <cell r="C486" t="str">
            <v>Absorber</v>
          </cell>
          <cell r="D486">
            <v>0.1</v>
          </cell>
        </row>
        <row r="487">
          <cell r="A487" t="str">
            <v>PE-1113</v>
          </cell>
          <cell r="B487" t="str">
            <v>12D1W9001ZH</v>
          </cell>
          <cell r="C487" t="str">
            <v>POS Label</v>
          </cell>
          <cell r="D487">
            <v>1.4E-2</v>
          </cell>
        </row>
        <row r="488">
          <cell r="A488" t="str">
            <v>PE-1192</v>
          </cell>
          <cell r="B488" t="str">
            <v>C314U0496ZH</v>
          </cell>
          <cell r="C488" t="str">
            <v>Notice Label</v>
          </cell>
          <cell r="D488">
            <v>0.04</v>
          </cell>
        </row>
        <row r="489">
          <cell r="A489" t="str">
            <v>PE-1196</v>
          </cell>
          <cell r="B489" t="str">
            <v>C302Y9001ZH-AP</v>
          </cell>
          <cell r="C489" t="str">
            <v>POS Label</v>
          </cell>
          <cell r="D489">
            <v>1.4999999999999999E-2</v>
          </cell>
        </row>
        <row r="490">
          <cell r="A490" t="str">
            <v>PE-1198</v>
          </cell>
          <cell r="B490" t="str">
            <v>C324Y9001ZH-G</v>
          </cell>
          <cell r="C490" t="str">
            <v>POS Label</v>
          </cell>
          <cell r="D490">
            <v>1.4999999999999999E-2</v>
          </cell>
        </row>
        <row r="491">
          <cell r="A491" t="str">
            <v>PE-1235</v>
          </cell>
          <cell r="B491" t="str">
            <v>05KLY0008AH-N0558</v>
          </cell>
          <cell r="C491" t="str">
            <v>Chuui Label</v>
          </cell>
          <cell r="D491">
            <v>0.2</v>
          </cell>
        </row>
        <row r="492">
          <cell r="A492" t="str">
            <v>PE-1238A</v>
          </cell>
          <cell r="B492" t="str">
            <v>05KLZ0007ZH</v>
          </cell>
          <cell r="C492" t="str">
            <v>Notice Label C</v>
          </cell>
          <cell r="D492">
            <v>0.1</v>
          </cell>
        </row>
        <row r="493">
          <cell r="A493" t="str">
            <v>PE-1240A</v>
          </cell>
          <cell r="B493" t="str">
            <v>05KLZ0006ZH-N0566</v>
          </cell>
          <cell r="C493" t="str">
            <v>Notice Label B</v>
          </cell>
          <cell r="D493">
            <v>0.1</v>
          </cell>
        </row>
        <row r="494">
          <cell r="A494" t="str">
            <v>PE-1248</v>
          </cell>
          <cell r="B494" t="str">
            <v>05KLY0133ZH-N0558</v>
          </cell>
          <cell r="C494" t="str">
            <v>Switch Panel</v>
          </cell>
          <cell r="D494">
            <v>0.93</v>
          </cell>
        </row>
        <row r="495">
          <cell r="A495" t="str">
            <v>PE-1251</v>
          </cell>
          <cell r="B495" t="str">
            <v>03KLY0090AH-N0558</v>
          </cell>
          <cell r="C495" t="str">
            <v>Chuui Label C</v>
          </cell>
          <cell r="D495">
            <v>0.05</v>
          </cell>
        </row>
        <row r="496">
          <cell r="A496" t="str">
            <v>PE-1258</v>
          </cell>
          <cell r="B496" t="str">
            <v>03KLY0008AH-N0566</v>
          </cell>
          <cell r="C496" t="str">
            <v>Notice Label D</v>
          </cell>
          <cell r="D496">
            <v>0.2</v>
          </cell>
        </row>
        <row r="497">
          <cell r="A497" t="str">
            <v>PE-1298A</v>
          </cell>
          <cell r="B497" t="str">
            <v>05KHY0001ZH-N0566</v>
          </cell>
          <cell r="C497" t="str">
            <v>Meiban</v>
          </cell>
          <cell r="D497">
            <v>0.2</v>
          </cell>
        </row>
        <row r="498">
          <cell r="A498" t="str">
            <v>PE-1301</v>
          </cell>
          <cell r="B498" t="str">
            <v>P06U40090BH-N0566</v>
          </cell>
          <cell r="C498" t="str">
            <v>Chuui Label C</v>
          </cell>
          <cell r="D498">
            <v>0.2</v>
          </cell>
        </row>
        <row r="499">
          <cell r="A499" t="str">
            <v>PE-1304</v>
          </cell>
          <cell r="B499" t="str">
            <v>P12DY3501ZH-G0255</v>
          </cell>
          <cell r="C499" t="str">
            <v>Kesho Panel</v>
          </cell>
          <cell r="D499">
            <v>1.31</v>
          </cell>
        </row>
        <row r="500">
          <cell r="A500" t="str">
            <v>PE-1305</v>
          </cell>
          <cell r="B500" t="str">
            <v>P12DY3501ZH</v>
          </cell>
          <cell r="C500" t="str">
            <v>Kesho Panel</v>
          </cell>
          <cell r="D500">
            <v>1.31</v>
          </cell>
        </row>
        <row r="501">
          <cell r="A501" t="str">
            <v>PE-1306</v>
          </cell>
          <cell r="B501" t="str">
            <v>P12DY0050ZH-N0566</v>
          </cell>
          <cell r="C501" t="str">
            <v>Name Plate</v>
          </cell>
          <cell r="D501">
            <v>0.2</v>
          </cell>
        </row>
        <row r="502">
          <cell r="A502" t="str">
            <v>PE-1310</v>
          </cell>
          <cell r="B502" t="str">
            <v>P12MY3501ZH-SM069</v>
          </cell>
          <cell r="C502" t="str">
            <v>Kesho Panel</v>
          </cell>
          <cell r="D502">
            <v>1</v>
          </cell>
        </row>
        <row r="503">
          <cell r="A503" t="str">
            <v>PE-1312</v>
          </cell>
          <cell r="B503" t="str">
            <v>P12MY0050ZH-N0566</v>
          </cell>
          <cell r="C503" t="str">
            <v>Name Plate</v>
          </cell>
          <cell r="D503">
            <v>0.24</v>
          </cell>
        </row>
        <row r="504">
          <cell r="A504" t="str">
            <v>PE-1313</v>
          </cell>
          <cell r="B504" t="str">
            <v>P02T23501AH-V0046</v>
          </cell>
          <cell r="C504" t="str">
            <v>Kesho Panel</v>
          </cell>
          <cell r="D504">
            <v>0.88</v>
          </cell>
        </row>
        <row r="505">
          <cell r="A505" t="str">
            <v>PE-1315</v>
          </cell>
          <cell r="B505" t="str">
            <v>P02T30050ZH-N0493</v>
          </cell>
          <cell r="C505" t="str">
            <v>Name Plate</v>
          </cell>
          <cell r="D505">
            <v>0.17</v>
          </cell>
        </row>
        <row r="506">
          <cell r="A506" t="str">
            <v>PE-1318</v>
          </cell>
          <cell r="B506" t="str">
            <v>P02T33502ZH-M0121</v>
          </cell>
          <cell r="C506" t="str">
            <v>Kishu Panel</v>
          </cell>
          <cell r="D506">
            <v>1.2</v>
          </cell>
        </row>
        <row r="507">
          <cell r="A507" t="str">
            <v>PE-1332</v>
          </cell>
          <cell r="B507" t="str">
            <v>05KBLY001AH-G0255</v>
          </cell>
          <cell r="C507" t="str">
            <v>Meiban</v>
          </cell>
          <cell r="D507">
            <v>0.1603</v>
          </cell>
        </row>
        <row r="508">
          <cell r="A508" t="str">
            <v>PE-1357</v>
          </cell>
          <cell r="B508" t="str">
            <v>05KHY0135ZH-N0567</v>
          </cell>
          <cell r="C508" t="str">
            <v>Suii Sheet</v>
          </cell>
          <cell r="D508">
            <v>0.53</v>
          </cell>
        </row>
        <row r="509">
          <cell r="A509" t="str">
            <v>PE-1377</v>
          </cell>
          <cell r="B509" t="str">
            <v>P12X60050ZH-N0566</v>
          </cell>
          <cell r="C509" t="str">
            <v>Name Plate</v>
          </cell>
          <cell r="D509">
            <v>0.2</v>
          </cell>
        </row>
        <row r="510">
          <cell r="A510" t="str">
            <v>PE-1381A</v>
          </cell>
          <cell r="B510" t="str">
            <v>03KLY0609ZH</v>
          </cell>
          <cell r="C510" t="str">
            <v>Tank Label</v>
          </cell>
          <cell r="D510">
            <v>0.04</v>
          </cell>
        </row>
        <row r="511">
          <cell r="A511" t="str">
            <v>PE-1409</v>
          </cell>
          <cell r="B511" t="str">
            <v>KT12P3501ZH-R0250</v>
          </cell>
          <cell r="C511" t="str">
            <v>Kesho Panel</v>
          </cell>
          <cell r="D511">
            <v>1</v>
          </cell>
        </row>
        <row r="512">
          <cell r="A512" t="str">
            <v>PE-1421</v>
          </cell>
          <cell r="B512" t="str">
            <v>P12TY3501ZH-SM069</v>
          </cell>
          <cell r="C512" t="str">
            <v>Kesho Panel</v>
          </cell>
          <cell r="D512">
            <v>0.78</v>
          </cell>
        </row>
        <row r="513">
          <cell r="A513" t="str">
            <v>PE-1422</v>
          </cell>
          <cell r="B513" t="str">
            <v>P12TY3501ZH-SM071</v>
          </cell>
          <cell r="C513" t="str">
            <v>Kesho Panel</v>
          </cell>
          <cell r="D513">
            <v>1</v>
          </cell>
        </row>
        <row r="514">
          <cell r="A514" t="str">
            <v>PE-1425</v>
          </cell>
          <cell r="B514" t="str">
            <v>KT12P0050ZH-N0566</v>
          </cell>
          <cell r="C514" t="str">
            <v>Name Plate</v>
          </cell>
          <cell r="D514">
            <v>0.2</v>
          </cell>
        </row>
        <row r="515">
          <cell r="A515" t="str">
            <v>PE-1429</v>
          </cell>
          <cell r="B515" t="str">
            <v>P12TY0050ZH-N0566</v>
          </cell>
          <cell r="C515" t="str">
            <v>Name Plate</v>
          </cell>
          <cell r="D515">
            <v>0.2</v>
          </cell>
        </row>
        <row r="516">
          <cell r="A516" t="str">
            <v>PE-1456</v>
          </cell>
          <cell r="B516" t="str">
            <v>100Z30150AH-N0573</v>
          </cell>
          <cell r="C516" t="str">
            <v>Switch Panel</v>
          </cell>
          <cell r="D516">
            <v>1.4</v>
          </cell>
        </row>
        <row r="517">
          <cell r="A517" t="str">
            <v>PE-1458</v>
          </cell>
          <cell r="B517" t="str">
            <v>C322Z0420ZH-P0001</v>
          </cell>
          <cell r="C517" t="str">
            <v>Panel</v>
          </cell>
          <cell r="D517">
            <v>1</v>
          </cell>
        </row>
        <row r="518">
          <cell r="A518" t="str">
            <v>PE-1459</v>
          </cell>
          <cell r="B518" t="str">
            <v>C322Z0420ZH-P0002</v>
          </cell>
          <cell r="C518" t="str">
            <v>Panel</v>
          </cell>
          <cell r="D518">
            <v>1</v>
          </cell>
        </row>
        <row r="519">
          <cell r="A519" t="str">
            <v>PE-1460</v>
          </cell>
          <cell r="B519" t="str">
            <v>C324Z0420ZH-P0001</v>
          </cell>
          <cell r="C519" t="str">
            <v>Panel</v>
          </cell>
          <cell r="D519">
            <v>1</v>
          </cell>
        </row>
        <row r="520">
          <cell r="A520" t="str">
            <v>PE-1461</v>
          </cell>
          <cell r="B520" t="str">
            <v>C324Z0420ZH-P0002</v>
          </cell>
          <cell r="C520" t="str">
            <v>Panel</v>
          </cell>
          <cell r="D520">
            <v>1</v>
          </cell>
        </row>
        <row r="521">
          <cell r="A521" t="str">
            <v>PE-1467</v>
          </cell>
          <cell r="B521" t="str">
            <v>Y60Z30602AH-N0566</v>
          </cell>
          <cell r="C521" t="str">
            <v>Switch Panel</v>
          </cell>
          <cell r="D521">
            <v>1.2</v>
          </cell>
        </row>
        <row r="522">
          <cell r="A522" t="str">
            <v>PE-1474</v>
          </cell>
          <cell r="B522" t="str">
            <v>C325Z0050ZH-N0999</v>
          </cell>
          <cell r="C522" t="str">
            <v>Name Plate</v>
          </cell>
          <cell r="D522">
            <v>0.16</v>
          </cell>
        </row>
        <row r="523">
          <cell r="A523" t="str">
            <v>PE-1475</v>
          </cell>
          <cell r="B523" t="str">
            <v>C308M0493AH</v>
          </cell>
          <cell r="C523" t="str">
            <v>Notice Label B</v>
          </cell>
          <cell r="D523">
            <v>0.05</v>
          </cell>
        </row>
        <row r="524">
          <cell r="A524" t="str">
            <v>PE-1476</v>
          </cell>
          <cell r="B524" t="str">
            <v>C324Z0051ZH</v>
          </cell>
          <cell r="C524" t="str">
            <v>Warning Label</v>
          </cell>
          <cell r="D524">
            <v>0.1</v>
          </cell>
        </row>
        <row r="525">
          <cell r="A525" t="str">
            <v>PE-1477</v>
          </cell>
          <cell r="B525" t="str">
            <v>C308M0496BH</v>
          </cell>
          <cell r="C525" t="str">
            <v>Notice Label</v>
          </cell>
          <cell r="D525">
            <v>0.12</v>
          </cell>
        </row>
        <row r="526">
          <cell r="A526" t="str">
            <v>PE-1478</v>
          </cell>
          <cell r="B526" t="str">
            <v>C325Z9001ZH-G</v>
          </cell>
          <cell r="C526" t="str">
            <v>POS Label</v>
          </cell>
          <cell r="D526">
            <v>1.4E-2</v>
          </cell>
        </row>
        <row r="527">
          <cell r="A527" t="str">
            <v>PE-1479</v>
          </cell>
          <cell r="B527" t="str">
            <v>C324Z9001ZH-G</v>
          </cell>
          <cell r="C527" t="str">
            <v>POS Label</v>
          </cell>
          <cell r="D527">
            <v>1.4E-2</v>
          </cell>
        </row>
        <row r="528">
          <cell r="A528" t="str">
            <v>PE-1480</v>
          </cell>
          <cell r="B528" t="str">
            <v>C324Z9001ZH-W</v>
          </cell>
          <cell r="C528" t="str">
            <v>POS Label</v>
          </cell>
          <cell r="D528">
            <v>1.4E-2</v>
          </cell>
        </row>
        <row r="529">
          <cell r="A529" t="str">
            <v>PE-1481</v>
          </cell>
          <cell r="B529" t="str">
            <v>C322Z9001ZH-A</v>
          </cell>
          <cell r="C529" t="str">
            <v>POS Label</v>
          </cell>
          <cell r="D529">
            <v>1.4E-2</v>
          </cell>
        </row>
        <row r="530">
          <cell r="A530" t="str">
            <v>PE-1482</v>
          </cell>
          <cell r="B530" t="str">
            <v>C322Z9001ZH-W</v>
          </cell>
          <cell r="C530" t="str">
            <v>POS Label</v>
          </cell>
          <cell r="D530">
            <v>1.4E-2</v>
          </cell>
        </row>
        <row r="531">
          <cell r="A531" t="str">
            <v>PE-1486</v>
          </cell>
          <cell r="B531" t="str">
            <v>C325Z0420ZH</v>
          </cell>
          <cell r="C531" t="str">
            <v>SW Panel</v>
          </cell>
          <cell r="D531">
            <v>0.18</v>
          </cell>
        </row>
        <row r="532">
          <cell r="A532" t="str">
            <v>PE-1487</v>
          </cell>
          <cell r="B532" t="str">
            <v>C325Z0421ZH</v>
          </cell>
          <cell r="C532" t="str">
            <v>Lamp Panel</v>
          </cell>
          <cell r="D532">
            <v>0.16</v>
          </cell>
        </row>
        <row r="533">
          <cell r="A533" t="str">
            <v>PE-1489</v>
          </cell>
          <cell r="B533" t="str">
            <v>100Z30091ZH-N0566</v>
          </cell>
          <cell r="C533" t="str">
            <v>Filter Label</v>
          </cell>
          <cell r="D533">
            <v>0.1</v>
          </cell>
        </row>
        <row r="534">
          <cell r="A534" t="str">
            <v>PE-1490</v>
          </cell>
          <cell r="B534" t="str">
            <v>Y60Z30091AH-N0566</v>
          </cell>
          <cell r="C534" t="str">
            <v>Filter Label</v>
          </cell>
          <cell r="D534">
            <v>0.1</v>
          </cell>
        </row>
        <row r="535">
          <cell r="A535" t="str">
            <v>PE-1491</v>
          </cell>
          <cell r="B535" t="str">
            <v>100Z30001AH-N0566</v>
          </cell>
          <cell r="C535" t="str">
            <v>Name Plate</v>
          </cell>
          <cell r="D535">
            <v>0.5</v>
          </cell>
        </row>
        <row r="536">
          <cell r="A536" t="str">
            <v>PE-1492A</v>
          </cell>
          <cell r="B536" t="str">
            <v>Y60Z30001BH-N0566</v>
          </cell>
          <cell r="C536" t="str">
            <v>Name Plate</v>
          </cell>
          <cell r="D536">
            <v>0.35</v>
          </cell>
        </row>
        <row r="537">
          <cell r="A537" t="str">
            <v>PE-1493</v>
          </cell>
          <cell r="B537" t="str">
            <v>100Z39000AH-A</v>
          </cell>
          <cell r="C537" t="str">
            <v>POS Label</v>
          </cell>
          <cell r="D537">
            <v>1.4E-2</v>
          </cell>
        </row>
        <row r="538">
          <cell r="A538" t="str">
            <v>PE-1494</v>
          </cell>
          <cell r="B538" t="str">
            <v>100Z39000AH-G</v>
          </cell>
          <cell r="C538" t="str">
            <v>POS Label</v>
          </cell>
          <cell r="D538">
            <v>1.4E-2</v>
          </cell>
        </row>
        <row r="539">
          <cell r="A539" t="str">
            <v>PE-1495</v>
          </cell>
          <cell r="B539" t="str">
            <v>100Z39000AH-C</v>
          </cell>
          <cell r="C539" t="str">
            <v>POS Label</v>
          </cell>
          <cell r="D539">
            <v>1.4E-2</v>
          </cell>
        </row>
        <row r="540">
          <cell r="A540" t="str">
            <v>PE-1496</v>
          </cell>
          <cell r="B540" t="str">
            <v>Y60Z39000AH-A</v>
          </cell>
          <cell r="C540" t="str">
            <v>POS Label</v>
          </cell>
          <cell r="D540">
            <v>1.4E-2</v>
          </cell>
        </row>
        <row r="541">
          <cell r="A541" t="str">
            <v>PE-1497</v>
          </cell>
          <cell r="B541" t="str">
            <v>Y60Z39000AH-G</v>
          </cell>
          <cell r="C541" t="str">
            <v>POS Label</v>
          </cell>
          <cell r="D541">
            <v>1.4E-2</v>
          </cell>
        </row>
        <row r="542">
          <cell r="A542" t="str">
            <v>PE-1498</v>
          </cell>
          <cell r="B542" t="str">
            <v>Y60Z39000AH-C</v>
          </cell>
          <cell r="C542" t="str">
            <v>POS Label</v>
          </cell>
          <cell r="D542">
            <v>1.4E-2</v>
          </cell>
        </row>
        <row r="543">
          <cell r="A543" t="str">
            <v>PE-1500A</v>
          </cell>
          <cell r="B543" t="str">
            <v>Y60Z30090AH-N0566</v>
          </cell>
          <cell r="C543" t="str">
            <v>Chuii Label</v>
          </cell>
          <cell r="D543">
            <v>0.2</v>
          </cell>
        </row>
        <row r="544">
          <cell r="A544" t="str">
            <v>PE-1502</v>
          </cell>
          <cell r="B544" t="str">
            <v>C325Z0091AH</v>
          </cell>
          <cell r="C544" t="str">
            <v>Filter Label</v>
          </cell>
          <cell r="D544">
            <v>0.05</v>
          </cell>
        </row>
        <row r="545">
          <cell r="A545" t="str">
            <v>PE-1503</v>
          </cell>
          <cell r="B545" t="str">
            <v>C324Z0050ZH-N0999</v>
          </cell>
          <cell r="C545" t="str">
            <v>Name Plate</v>
          </cell>
          <cell r="D545">
            <v>0.16</v>
          </cell>
        </row>
        <row r="546">
          <cell r="A546" t="str">
            <v>PE-1504</v>
          </cell>
          <cell r="B546" t="str">
            <v>C322Z0050ZH-N0999</v>
          </cell>
          <cell r="C546" t="str">
            <v>Name Plate</v>
          </cell>
          <cell r="D546">
            <v>0.16</v>
          </cell>
        </row>
        <row r="547">
          <cell r="A547" t="str">
            <v>PE-1509</v>
          </cell>
          <cell r="B547" t="str">
            <v>C32V70420ZH-P0001</v>
          </cell>
          <cell r="C547" t="str">
            <v>Panel</v>
          </cell>
          <cell r="D547">
            <v>0.12</v>
          </cell>
        </row>
        <row r="548">
          <cell r="A548" t="str">
            <v>PE-1522</v>
          </cell>
          <cell r="B548" t="str">
            <v>C32V70050ZH-N0999</v>
          </cell>
          <cell r="C548" t="str">
            <v>Name Plate</v>
          </cell>
          <cell r="D548">
            <v>0.1</v>
          </cell>
        </row>
        <row r="549">
          <cell r="A549" t="str">
            <v>PE-1523</v>
          </cell>
          <cell r="B549" t="str">
            <v>C32V79001ZH-C</v>
          </cell>
          <cell r="C549" t="str">
            <v>POS Label</v>
          </cell>
          <cell r="D549">
            <v>1.4E-2</v>
          </cell>
        </row>
        <row r="550">
          <cell r="A550" t="str">
            <v>PE-1535</v>
          </cell>
          <cell r="B550" t="str">
            <v>Y60Z30093AH</v>
          </cell>
          <cell r="C550" t="str">
            <v>Louver Label</v>
          </cell>
          <cell r="D550">
            <v>0.2</v>
          </cell>
        </row>
        <row r="551">
          <cell r="A551" t="str">
            <v>PE-1579</v>
          </cell>
          <cell r="B551" t="str">
            <v>P15DZ0090ZH-N0598</v>
          </cell>
          <cell r="C551" t="str">
            <v>Chuui Label C</v>
          </cell>
          <cell r="D551">
            <v>0.1</v>
          </cell>
        </row>
        <row r="552">
          <cell r="A552" t="str">
            <v>PE-1580</v>
          </cell>
          <cell r="B552" t="str">
            <v>05KLZ0133ZH-N0566</v>
          </cell>
          <cell r="C552" t="str">
            <v>Switch Panel</v>
          </cell>
          <cell r="D552">
            <v>0.95</v>
          </cell>
        </row>
        <row r="553">
          <cell r="A553" t="str">
            <v>PE-1581</v>
          </cell>
          <cell r="B553" t="str">
            <v>05KLZ0122AH-SB145</v>
          </cell>
          <cell r="C553" t="str">
            <v>Front Panel Sheet</v>
          </cell>
          <cell r="D553">
            <v>0.5</v>
          </cell>
        </row>
        <row r="554">
          <cell r="A554" t="str">
            <v>PE-1582</v>
          </cell>
          <cell r="B554" t="str">
            <v>03KLZ0122AH-SG118</v>
          </cell>
          <cell r="C554" t="str">
            <v>Front Panel Sheet</v>
          </cell>
          <cell r="D554">
            <v>0.3</v>
          </cell>
        </row>
        <row r="555">
          <cell r="A555" t="str">
            <v>PE-1584</v>
          </cell>
          <cell r="B555" t="str">
            <v>05KLZ0122AH-SG118</v>
          </cell>
          <cell r="C555" t="str">
            <v>Front Panel Sheet</v>
          </cell>
          <cell r="D555">
            <v>0.5</v>
          </cell>
        </row>
        <row r="556">
          <cell r="A556" t="str">
            <v>PE-1585</v>
          </cell>
          <cell r="B556" t="str">
            <v>03KLZ0122AH-SR204</v>
          </cell>
          <cell r="C556" t="str">
            <v>Front Panel Sheet</v>
          </cell>
          <cell r="D556">
            <v>0.3</v>
          </cell>
        </row>
        <row r="557">
          <cell r="A557" t="str">
            <v>PE-1600</v>
          </cell>
          <cell r="B557" t="str">
            <v>P15MZ3501ZH-N0609</v>
          </cell>
          <cell r="C557" t="str">
            <v>Kesho Panel</v>
          </cell>
          <cell r="D557">
            <v>1.4</v>
          </cell>
        </row>
        <row r="558">
          <cell r="A558" t="str">
            <v>PE-1603</v>
          </cell>
          <cell r="B558" t="str">
            <v>05KFZ0133ZH-N0611</v>
          </cell>
          <cell r="C558" t="str">
            <v>Switch Panel</v>
          </cell>
          <cell r="D558">
            <v>0.97</v>
          </cell>
        </row>
        <row r="559">
          <cell r="A559" t="str">
            <v>PE-1604</v>
          </cell>
          <cell r="B559" t="str">
            <v>07KLZ0133ZH-N0566</v>
          </cell>
          <cell r="C559" t="str">
            <v>Switch Panel</v>
          </cell>
          <cell r="D559">
            <v>1.1000000000000001</v>
          </cell>
        </row>
        <row r="560">
          <cell r="A560" t="str">
            <v>PE-1605</v>
          </cell>
          <cell r="B560" t="str">
            <v>5KLV70133ZH-N0566</v>
          </cell>
          <cell r="C560" t="str">
            <v>Switch Panel</v>
          </cell>
          <cell r="D560">
            <v>1.1000000000000001</v>
          </cell>
        </row>
        <row r="561">
          <cell r="A561" t="str">
            <v>PE-1606</v>
          </cell>
          <cell r="B561" t="str">
            <v>7KLV70133ZH-N0566</v>
          </cell>
          <cell r="C561" t="str">
            <v>Switch Panel</v>
          </cell>
          <cell r="D561">
            <v>1.1000000000000001</v>
          </cell>
        </row>
        <row r="562">
          <cell r="A562" t="str">
            <v>PE-1613</v>
          </cell>
          <cell r="B562" t="str">
            <v>03KLZ0133ZH-N0566</v>
          </cell>
          <cell r="C562" t="str">
            <v>Switch Panel</v>
          </cell>
          <cell r="D562">
            <v>0.97</v>
          </cell>
        </row>
        <row r="563">
          <cell r="A563" t="str">
            <v>PE-1623</v>
          </cell>
          <cell r="B563" t="str">
            <v>05KLZ0090ZH-N0566</v>
          </cell>
          <cell r="C563" t="str">
            <v>Chuui Label C</v>
          </cell>
          <cell r="D563">
            <v>0.1</v>
          </cell>
        </row>
        <row r="564">
          <cell r="A564" t="str">
            <v>PE-1624</v>
          </cell>
          <cell r="B564" t="str">
            <v>05KLZ0008ZH-N0566</v>
          </cell>
          <cell r="C564" t="str">
            <v>Notice Label D</v>
          </cell>
          <cell r="D564">
            <v>0.1</v>
          </cell>
        </row>
        <row r="565">
          <cell r="A565" t="str">
            <v>PE-1627</v>
          </cell>
          <cell r="B565" t="str">
            <v>05KFZ0006ZH-N0611</v>
          </cell>
          <cell r="C565" t="str">
            <v>Notice Label B</v>
          </cell>
          <cell r="D565">
            <v>0.1</v>
          </cell>
        </row>
        <row r="566">
          <cell r="A566" t="str">
            <v>PE-1632</v>
          </cell>
          <cell r="B566" t="str">
            <v>P15D73501AH-M0150</v>
          </cell>
          <cell r="C566" t="str">
            <v>Kesho Panel</v>
          </cell>
          <cell r="D566">
            <v>3.3</v>
          </cell>
        </row>
        <row r="567">
          <cell r="A567" t="str">
            <v>PE-1636</v>
          </cell>
          <cell r="B567" t="str">
            <v>P15D79000AH</v>
          </cell>
          <cell r="C567" t="str">
            <v>POS Label</v>
          </cell>
          <cell r="D567">
            <v>0.1</v>
          </cell>
        </row>
        <row r="568">
          <cell r="A568" t="str">
            <v>PE-1637</v>
          </cell>
          <cell r="B568" t="str">
            <v>05KLZ0001ZH-N0566</v>
          </cell>
          <cell r="C568" t="str">
            <v>Meiban</v>
          </cell>
          <cell r="D568">
            <v>0.31</v>
          </cell>
        </row>
        <row r="569">
          <cell r="A569" t="str">
            <v>PE-1638</v>
          </cell>
          <cell r="B569" t="str">
            <v>05KLZ0002ZH</v>
          </cell>
          <cell r="C569" t="str">
            <v>Notice Label A</v>
          </cell>
          <cell r="D569">
            <v>0.15</v>
          </cell>
        </row>
        <row r="570">
          <cell r="A570" t="str">
            <v>PE-1639</v>
          </cell>
          <cell r="B570" t="str">
            <v>03KLZ0002ZH</v>
          </cell>
          <cell r="C570" t="str">
            <v>Notice Label A</v>
          </cell>
          <cell r="D570">
            <v>0.13</v>
          </cell>
        </row>
        <row r="571">
          <cell r="A571" t="str">
            <v>PE-1640</v>
          </cell>
          <cell r="B571" t="str">
            <v>07KLZ0002ZH</v>
          </cell>
          <cell r="C571" t="str">
            <v>Notice Label A</v>
          </cell>
          <cell r="D571">
            <v>0.13</v>
          </cell>
        </row>
        <row r="572">
          <cell r="A572" t="str">
            <v>PE-1641A</v>
          </cell>
          <cell r="B572" t="str">
            <v>P15MZ0050ZH-N0598</v>
          </cell>
          <cell r="C572" t="str">
            <v>Name Plate</v>
          </cell>
          <cell r="D572">
            <v>0.17</v>
          </cell>
        </row>
        <row r="573">
          <cell r="A573" t="str">
            <v>PE-1642A</v>
          </cell>
          <cell r="B573" t="str">
            <v>P15DZ0050ZH-N0598</v>
          </cell>
          <cell r="C573" t="str">
            <v>Name Plate</v>
          </cell>
          <cell r="D573">
            <v>0.1</v>
          </cell>
        </row>
        <row r="574">
          <cell r="A574" t="str">
            <v>PE-1643</v>
          </cell>
          <cell r="B574" t="str">
            <v>P15D70050ZH-N0598</v>
          </cell>
          <cell r="C574" t="str">
            <v>Name Plate</v>
          </cell>
          <cell r="D574">
            <v>0.17</v>
          </cell>
        </row>
        <row r="575">
          <cell r="A575" t="str">
            <v>PE-1644</v>
          </cell>
          <cell r="B575" t="str">
            <v>5KLV70001ZH-N0566</v>
          </cell>
          <cell r="C575" t="str">
            <v>Meiban</v>
          </cell>
          <cell r="D575">
            <v>0.3</v>
          </cell>
        </row>
        <row r="576">
          <cell r="A576" t="str">
            <v>PE-1667</v>
          </cell>
          <cell r="B576" t="str">
            <v>05KFZ0090ZH-N0611</v>
          </cell>
          <cell r="C576" t="str">
            <v>Chuui Label C</v>
          </cell>
          <cell r="D576">
            <v>0.1</v>
          </cell>
        </row>
        <row r="577">
          <cell r="A577" t="str">
            <v>PE-1671</v>
          </cell>
          <cell r="B577" t="str">
            <v>5KBLZ0006ZH-N0579</v>
          </cell>
          <cell r="C577" t="str">
            <v>Notice Label B</v>
          </cell>
          <cell r="D577">
            <v>0.1</v>
          </cell>
        </row>
        <row r="578">
          <cell r="A578" t="str">
            <v>PE-1672</v>
          </cell>
          <cell r="B578" t="str">
            <v>5KBLZ0006ZH-B0388</v>
          </cell>
          <cell r="C578" t="str">
            <v>Notice Label B</v>
          </cell>
          <cell r="D578">
            <v>0.1</v>
          </cell>
        </row>
        <row r="579">
          <cell r="A579" t="str">
            <v>PE-1673</v>
          </cell>
          <cell r="B579" t="str">
            <v>5KBLZ0006ZH-R0256</v>
          </cell>
          <cell r="C579" t="str">
            <v>Notice Label B</v>
          </cell>
          <cell r="D579">
            <v>0.1</v>
          </cell>
        </row>
        <row r="580">
          <cell r="A580" t="str">
            <v>PE-1674</v>
          </cell>
          <cell r="B580" t="str">
            <v>5KBLZ0006ZH-N0618</v>
          </cell>
          <cell r="C580" t="str">
            <v>Notice Label B</v>
          </cell>
          <cell r="D580">
            <v>0.1</v>
          </cell>
        </row>
        <row r="581">
          <cell r="A581" t="str">
            <v>PE-1675</v>
          </cell>
          <cell r="B581" t="str">
            <v>5KBLZ0006ZH-R0259</v>
          </cell>
          <cell r="C581" t="str">
            <v>Notice Label B</v>
          </cell>
          <cell r="D581">
            <v>0.1</v>
          </cell>
        </row>
        <row r="582">
          <cell r="A582" t="str">
            <v>PE-1676</v>
          </cell>
          <cell r="B582" t="str">
            <v>5KBLZ0008ZH-N0579</v>
          </cell>
          <cell r="C582" t="str">
            <v>Notice Label D</v>
          </cell>
          <cell r="D582">
            <v>0.1</v>
          </cell>
        </row>
        <row r="583">
          <cell r="A583" t="str">
            <v>PE-1677</v>
          </cell>
          <cell r="B583" t="str">
            <v>5KBLZ0008ZH-B0388</v>
          </cell>
          <cell r="C583" t="str">
            <v>Notice Label D</v>
          </cell>
          <cell r="D583">
            <v>0.1</v>
          </cell>
        </row>
        <row r="584">
          <cell r="A584" t="str">
            <v>PE-1678</v>
          </cell>
          <cell r="B584" t="str">
            <v>5KBLZ0008ZH-R0256</v>
          </cell>
          <cell r="C584" t="str">
            <v>Notice Label D</v>
          </cell>
          <cell r="D584">
            <v>0.1</v>
          </cell>
        </row>
        <row r="585">
          <cell r="A585" t="str">
            <v>PE-1679</v>
          </cell>
          <cell r="B585" t="str">
            <v>5KBLZ0008ZH-N0618</v>
          </cell>
          <cell r="C585" t="str">
            <v>Notice Label D</v>
          </cell>
          <cell r="D585">
            <v>0.1</v>
          </cell>
        </row>
        <row r="586">
          <cell r="A586" t="str">
            <v>PE-1680</v>
          </cell>
          <cell r="B586" t="str">
            <v>5KBLZ0008ZH-R0259</v>
          </cell>
          <cell r="C586" t="str">
            <v>Notice Label D</v>
          </cell>
          <cell r="D586">
            <v>0.1</v>
          </cell>
        </row>
        <row r="587">
          <cell r="A587" t="str">
            <v>PE-1681</v>
          </cell>
          <cell r="B587" t="str">
            <v>5KBLZ0090ZH-N0579</v>
          </cell>
          <cell r="C587" t="str">
            <v>Chuui Label C</v>
          </cell>
          <cell r="D587">
            <v>0.1</v>
          </cell>
        </row>
        <row r="588">
          <cell r="A588" t="str">
            <v>PE-1682</v>
          </cell>
          <cell r="B588" t="str">
            <v>5KBLZ0090ZH-B0388</v>
          </cell>
          <cell r="C588" t="str">
            <v>Chuui Label C</v>
          </cell>
          <cell r="D588">
            <v>0.1</v>
          </cell>
        </row>
        <row r="589">
          <cell r="A589" t="str">
            <v>PE-1683</v>
          </cell>
          <cell r="B589" t="str">
            <v>5KBLZ0090ZH-R0256</v>
          </cell>
          <cell r="C589" t="str">
            <v>Chuui Label C</v>
          </cell>
          <cell r="D589">
            <v>0.1</v>
          </cell>
        </row>
        <row r="590">
          <cell r="A590" t="str">
            <v>PE-1684</v>
          </cell>
          <cell r="B590" t="str">
            <v>5KBLZ0090ZH-N0618</v>
          </cell>
          <cell r="C590" t="str">
            <v>Chuui Label C</v>
          </cell>
          <cell r="D590">
            <v>0.1</v>
          </cell>
        </row>
        <row r="591">
          <cell r="A591" t="str">
            <v>PE-1685</v>
          </cell>
          <cell r="B591" t="str">
            <v>5KBLZ0090ZH-R0259</v>
          </cell>
          <cell r="C591" t="str">
            <v>Chuui Label C</v>
          </cell>
          <cell r="D591">
            <v>0.1</v>
          </cell>
        </row>
        <row r="592">
          <cell r="A592" t="str">
            <v>PE-1687</v>
          </cell>
          <cell r="B592" t="str">
            <v>05KFZ0001ZH-N0566</v>
          </cell>
          <cell r="C592" t="str">
            <v>Meiban</v>
          </cell>
          <cell r="D592">
            <v>0.21</v>
          </cell>
        </row>
        <row r="593">
          <cell r="A593" t="str">
            <v>PE-1688</v>
          </cell>
          <cell r="B593" t="str">
            <v>07KLZ0001ZH-N0566</v>
          </cell>
          <cell r="C593" t="str">
            <v>Meiban</v>
          </cell>
          <cell r="D593">
            <v>0.31</v>
          </cell>
        </row>
        <row r="594">
          <cell r="A594" t="str">
            <v>PE-1689</v>
          </cell>
          <cell r="B594" t="str">
            <v>03KLZ0001ZH-N0566</v>
          </cell>
          <cell r="C594" t="str">
            <v>Meiban</v>
          </cell>
          <cell r="D594">
            <v>0.13</v>
          </cell>
        </row>
        <row r="595">
          <cell r="A595" t="str">
            <v>PE-1690</v>
          </cell>
          <cell r="B595" t="str">
            <v>03KLZ0009ZH-N0566</v>
          </cell>
          <cell r="C595" t="str">
            <v>Notice Label E</v>
          </cell>
          <cell r="D595">
            <v>0.15</v>
          </cell>
        </row>
        <row r="596">
          <cell r="A596" t="str">
            <v>PE-1695</v>
          </cell>
          <cell r="B596" t="str">
            <v>5KBLZ0122AH-SB148</v>
          </cell>
          <cell r="C596" t="str">
            <v>Front Panel Sheet</v>
          </cell>
          <cell r="D596">
            <v>0.1</v>
          </cell>
        </row>
        <row r="597">
          <cell r="A597" t="str">
            <v>PE-1696</v>
          </cell>
          <cell r="B597" t="str">
            <v>5KBLZ0122ZH-SN239</v>
          </cell>
          <cell r="C597" t="str">
            <v>Front Panel Sheet</v>
          </cell>
          <cell r="D597">
            <v>0.1</v>
          </cell>
        </row>
        <row r="598">
          <cell r="A598" t="str">
            <v>PE-1697</v>
          </cell>
          <cell r="B598" t="str">
            <v>5KBLZ0122ZH-SR207</v>
          </cell>
          <cell r="C598" t="str">
            <v>Front Panel Sheet</v>
          </cell>
          <cell r="D598">
            <v>0.1</v>
          </cell>
        </row>
        <row r="599">
          <cell r="A599" t="str">
            <v>PE-1698</v>
          </cell>
          <cell r="B599" t="str">
            <v>5KBLZ0122ZH-SR208</v>
          </cell>
          <cell r="C599" t="str">
            <v>Front Panel Sheet</v>
          </cell>
          <cell r="D599">
            <v>0.1</v>
          </cell>
        </row>
        <row r="600">
          <cell r="A600" t="str">
            <v>PE-1699</v>
          </cell>
          <cell r="B600" t="str">
            <v>5KBLZ0122ZH-SN240</v>
          </cell>
          <cell r="C600" t="str">
            <v>Front Panel Sheet</v>
          </cell>
          <cell r="D600">
            <v>0.1</v>
          </cell>
        </row>
        <row r="601">
          <cell r="A601" t="str">
            <v>PE-1700</v>
          </cell>
          <cell r="B601" t="str">
            <v>5KBLZ0133ZH-B0388</v>
          </cell>
          <cell r="C601" t="str">
            <v>Switch Panel</v>
          </cell>
          <cell r="D601">
            <v>1.1000000000000001</v>
          </cell>
        </row>
        <row r="602">
          <cell r="A602" t="str">
            <v>PE-1701</v>
          </cell>
          <cell r="B602" t="str">
            <v>5KBLZ0133ZH-N0579</v>
          </cell>
          <cell r="C602" t="str">
            <v>Switch Panel</v>
          </cell>
          <cell r="D602">
            <v>1.1000000000000001</v>
          </cell>
        </row>
        <row r="603">
          <cell r="A603" t="str">
            <v>PE-1702</v>
          </cell>
          <cell r="B603" t="str">
            <v>5KBLZ0133ZH-R0256</v>
          </cell>
          <cell r="C603" t="str">
            <v>Switch Panel</v>
          </cell>
          <cell r="D603">
            <v>1.1000000000000001</v>
          </cell>
        </row>
        <row r="604">
          <cell r="A604" t="str">
            <v>PE-1703</v>
          </cell>
          <cell r="B604" t="str">
            <v>5KBLZ0133ZH-R0259</v>
          </cell>
          <cell r="C604" t="str">
            <v>Switch Panel</v>
          </cell>
          <cell r="D604">
            <v>1.1000000000000001</v>
          </cell>
        </row>
        <row r="605">
          <cell r="A605" t="str">
            <v>PE-1704</v>
          </cell>
          <cell r="B605" t="str">
            <v>5KBLZ-133ZH-N0618</v>
          </cell>
          <cell r="C605" t="str">
            <v>Switch Panel</v>
          </cell>
          <cell r="D605">
            <v>1.1000000000000001</v>
          </cell>
        </row>
        <row r="606">
          <cell r="A606" t="str">
            <v>PE-1705</v>
          </cell>
          <cell r="B606" t="str">
            <v>5KBLZ0001ZH-B0388</v>
          </cell>
          <cell r="C606" t="str">
            <v>Meiban</v>
          </cell>
          <cell r="D606">
            <v>0.3</v>
          </cell>
        </row>
        <row r="607">
          <cell r="A607" t="str">
            <v>PE-1706</v>
          </cell>
          <cell r="B607" t="str">
            <v>5KBLZ0001ZH-N0579</v>
          </cell>
          <cell r="C607" t="str">
            <v>Meiban</v>
          </cell>
          <cell r="D607">
            <v>0.3</v>
          </cell>
        </row>
        <row r="608">
          <cell r="A608" t="str">
            <v>PE-1707</v>
          </cell>
          <cell r="B608" t="str">
            <v>5KBLZ0001ZH-R0256</v>
          </cell>
          <cell r="C608" t="str">
            <v>Meiban</v>
          </cell>
          <cell r="D608">
            <v>0.3</v>
          </cell>
        </row>
        <row r="609">
          <cell r="A609" t="str">
            <v>PE-1708</v>
          </cell>
          <cell r="B609" t="str">
            <v>5KBLZ0001ZH-R0259</v>
          </cell>
          <cell r="C609" t="str">
            <v>Meiban</v>
          </cell>
          <cell r="D609">
            <v>0.3</v>
          </cell>
        </row>
        <row r="610">
          <cell r="A610" t="str">
            <v>PE-1709</v>
          </cell>
          <cell r="B610" t="str">
            <v>5KBLZ0001ZH-N0618</v>
          </cell>
          <cell r="C610" t="str">
            <v>Meiban</v>
          </cell>
          <cell r="D610">
            <v>0.3</v>
          </cell>
        </row>
        <row r="611">
          <cell r="A611" t="str">
            <v>PE-1795A</v>
          </cell>
          <cell r="B611" t="str">
            <v>ZA1000001AH-N0566</v>
          </cell>
          <cell r="C611" t="str">
            <v>Name Plate</v>
          </cell>
          <cell r="D611">
            <v>0.47</v>
          </cell>
        </row>
        <row r="612">
          <cell r="A612" t="str">
            <v>PE-1796A</v>
          </cell>
          <cell r="B612" t="str">
            <v>YZA600001AH-N0566</v>
          </cell>
          <cell r="C612" t="str">
            <v>Name Plate</v>
          </cell>
          <cell r="D612">
            <v>0.3</v>
          </cell>
        </row>
        <row r="613">
          <cell r="A613" t="str">
            <v>PE-1797</v>
          </cell>
          <cell r="B613" t="str">
            <v>ZA1000150AH-SG123</v>
          </cell>
          <cell r="C613" t="str">
            <v>Switch Panel</v>
          </cell>
          <cell r="D613">
            <v>1.89</v>
          </cell>
        </row>
        <row r="614">
          <cell r="A614" t="str">
            <v>PE-1798</v>
          </cell>
          <cell r="B614" t="str">
            <v>ZA1000150AH-SB157</v>
          </cell>
          <cell r="C614" t="str">
            <v>Switch Panel</v>
          </cell>
          <cell r="D614">
            <v>1.89</v>
          </cell>
        </row>
        <row r="615">
          <cell r="A615" t="str">
            <v>PE-1799</v>
          </cell>
          <cell r="B615" t="str">
            <v>YHA100702BH-SM092</v>
          </cell>
          <cell r="C615" t="str">
            <v>Switch Panel</v>
          </cell>
          <cell r="D615">
            <v>1.54</v>
          </cell>
        </row>
        <row r="616">
          <cell r="A616" t="str">
            <v>PE-1800</v>
          </cell>
          <cell r="B616" t="str">
            <v>YZA600602AH-SG123</v>
          </cell>
          <cell r="C616" t="str">
            <v>Switch Panel</v>
          </cell>
          <cell r="D616">
            <v>1.25</v>
          </cell>
        </row>
        <row r="617">
          <cell r="A617" t="str">
            <v>PE-1803</v>
          </cell>
          <cell r="B617" t="str">
            <v>YZA600602AH-SB157</v>
          </cell>
          <cell r="C617" t="str">
            <v>Switch Panel</v>
          </cell>
          <cell r="D617">
            <v>1.25</v>
          </cell>
        </row>
        <row r="618">
          <cell r="A618" t="str">
            <v>PE-1804</v>
          </cell>
          <cell r="B618" t="str">
            <v>YZA600602AH-SR220</v>
          </cell>
          <cell r="C618" t="str">
            <v>Switch Panel</v>
          </cell>
          <cell r="D618">
            <v>1.25</v>
          </cell>
        </row>
        <row r="619">
          <cell r="A619" t="str">
            <v>PE-1805</v>
          </cell>
          <cell r="B619" t="str">
            <v>GA3030420ZH-P0001</v>
          </cell>
          <cell r="C619" t="str">
            <v>Panel</v>
          </cell>
          <cell r="D619">
            <v>0.95</v>
          </cell>
        </row>
        <row r="620">
          <cell r="A620" t="str">
            <v>PE-1806</v>
          </cell>
          <cell r="B620" t="str">
            <v>CA3220420ZH-P0001</v>
          </cell>
          <cell r="C620" t="str">
            <v>Panel</v>
          </cell>
          <cell r="D620">
            <v>1.4</v>
          </cell>
        </row>
        <row r="621">
          <cell r="A621" t="str">
            <v>PE-1807</v>
          </cell>
          <cell r="B621" t="str">
            <v>CA3240420ZH-P0002</v>
          </cell>
          <cell r="C621" t="str">
            <v>Panel</v>
          </cell>
          <cell r="D621">
            <v>1.3</v>
          </cell>
        </row>
        <row r="622">
          <cell r="A622" t="str">
            <v>PE-1808</v>
          </cell>
          <cell r="B622" t="str">
            <v>YHA100020ZH-N0566</v>
          </cell>
          <cell r="C622" t="str">
            <v>Filter Label</v>
          </cell>
          <cell r="D622">
            <v>0.1</v>
          </cell>
        </row>
        <row r="623">
          <cell r="A623" t="str">
            <v>PE-1809</v>
          </cell>
          <cell r="B623" t="str">
            <v>YHA100021AH-N0566</v>
          </cell>
          <cell r="C623" t="str">
            <v>Notice Label</v>
          </cell>
          <cell r="D623">
            <v>0.17</v>
          </cell>
        </row>
        <row r="624">
          <cell r="A624" t="str">
            <v>PE-1813</v>
          </cell>
          <cell r="B624" t="str">
            <v>P04XZ0091ZH</v>
          </cell>
          <cell r="C624" t="str">
            <v>High Voltage Label</v>
          </cell>
          <cell r="D624">
            <v>0.1</v>
          </cell>
        </row>
        <row r="625">
          <cell r="A625" t="str">
            <v>PE-1814</v>
          </cell>
          <cell r="B625" t="str">
            <v>P04XZ0050ZH-N0598</v>
          </cell>
          <cell r="C625" t="str">
            <v>Name Plate</v>
          </cell>
          <cell r="D625">
            <v>0.2</v>
          </cell>
        </row>
        <row r="626">
          <cell r="A626" t="str">
            <v>PE-1815</v>
          </cell>
          <cell r="B626" t="str">
            <v>P04XZ0090ZH</v>
          </cell>
          <cell r="C626" t="str">
            <v>Cyuui Label C</v>
          </cell>
          <cell r="D626">
            <v>0.2</v>
          </cell>
        </row>
        <row r="627">
          <cell r="A627" t="str">
            <v>PE-1817</v>
          </cell>
          <cell r="B627" t="str">
            <v>CA3220420ZH-P0002</v>
          </cell>
          <cell r="C627" t="str">
            <v>Panel</v>
          </cell>
          <cell r="D627">
            <v>1.4</v>
          </cell>
        </row>
        <row r="628">
          <cell r="A628" t="str">
            <v>PE-1818</v>
          </cell>
          <cell r="B628" t="str">
            <v>CA3240420ZH-P0001</v>
          </cell>
          <cell r="C628" t="str">
            <v>Panel</v>
          </cell>
          <cell r="D628">
            <v>1.3</v>
          </cell>
        </row>
        <row r="629">
          <cell r="A629" t="str">
            <v>PE-1819</v>
          </cell>
          <cell r="B629" t="str">
            <v>P04XZ0061ZH</v>
          </cell>
          <cell r="C629" t="str">
            <v>Sensor Label</v>
          </cell>
          <cell r="D629">
            <v>0.2</v>
          </cell>
        </row>
        <row r="630">
          <cell r="A630" t="str">
            <v>PE-1820</v>
          </cell>
          <cell r="B630" t="str">
            <v>P04XZ0092ZH</v>
          </cell>
          <cell r="C630" t="str">
            <v>Wiring Diagram Label</v>
          </cell>
          <cell r="D630">
            <v>0.2</v>
          </cell>
        </row>
        <row r="631">
          <cell r="A631" t="str">
            <v>PE-1825</v>
          </cell>
          <cell r="B631" t="str">
            <v>CA3250050ZH-N0999</v>
          </cell>
          <cell r="C631" t="str">
            <v>Name Plate</v>
          </cell>
          <cell r="D631">
            <v>0.1</v>
          </cell>
        </row>
        <row r="632">
          <cell r="A632" t="str">
            <v>PE-1826</v>
          </cell>
          <cell r="B632" t="str">
            <v>CA3240050ZH-N0999</v>
          </cell>
          <cell r="C632" t="str">
            <v>Name Plate</v>
          </cell>
          <cell r="D632">
            <v>0.1</v>
          </cell>
        </row>
        <row r="633">
          <cell r="A633" t="str">
            <v>PE-1827</v>
          </cell>
          <cell r="B633" t="str">
            <v>CA3220050ZH-N0999</v>
          </cell>
          <cell r="C633" t="str">
            <v>Name Plate</v>
          </cell>
          <cell r="D633">
            <v>0.1</v>
          </cell>
        </row>
        <row r="634">
          <cell r="A634" t="str">
            <v>PE-1828</v>
          </cell>
          <cell r="B634" t="str">
            <v>GA3010050ZH</v>
          </cell>
          <cell r="C634" t="str">
            <v>Name Plate</v>
          </cell>
          <cell r="D634">
            <v>0.1</v>
          </cell>
        </row>
        <row r="635">
          <cell r="A635" t="str">
            <v>PE-1829</v>
          </cell>
          <cell r="B635" t="str">
            <v>GA3030050ZH</v>
          </cell>
          <cell r="C635" t="str">
            <v>Name Plate</v>
          </cell>
          <cell r="D635">
            <v>0.1</v>
          </cell>
        </row>
        <row r="636">
          <cell r="A636" t="str">
            <v>PE-1840</v>
          </cell>
          <cell r="B636" t="str">
            <v>YZA600092AH-N0566</v>
          </cell>
          <cell r="C636" t="str">
            <v>Spec Label</v>
          </cell>
          <cell r="D636">
            <v>0.2</v>
          </cell>
        </row>
        <row r="637">
          <cell r="A637" t="str">
            <v>PE-1854</v>
          </cell>
          <cell r="B637" t="str">
            <v>Y60T40602ZH-N0566</v>
          </cell>
          <cell r="C637" t="str">
            <v>Switch Panel</v>
          </cell>
          <cell r="D637">
            <v>1.1499999999999999</v>
          </cell>
        </row>
        <row r="638">
          <cell r="A638" t="str">
            <v>PE-1872</v>
          </cell>
          <cell r="B638" t="str">
            <v>Y60T40001ZH-N0566</v>
          </cell>
          <cell r="C638" t="str">
            <v>Name Plate</v>
          </cell>
          <cell r="D638">
            <v>0.3</v>
          </cell>
        </row>
        <row r="639">
          <cell r="A639" t="str">
            <v>PE-1879</v>
          </cell>
          <cell r="B639" t="str">
            <v>GA3030421ZH-N0999</v>
          </cell>
          <cell r="C639" t="str">
            <v>Led Panel</v>
          </cell>
          <cell r="D639">
            <v>0.2</v>
          </cell>
        </row>
        <row r="640">
          <cell r="A640" t="str">
            <v>PE-1934</v>
          </cell>
          <cell r="B640" t="str">
            <v>KLA030133ZH-N0566</v>
          </cell>
          <cell r="C640" t="str">
            <v>Switch Panel</v>
          </cell>
          <cell r="D640">
            <v>1.58</v>
          </cell>
        </row>
        <row r="641">
          <cell r="A641" t="str">
            <v>PE-1935</v>
          </cell>
          <cell r="B641" t="str">
            <v>KLA050133ZH-N0566</v>
          </cell>
          <cell r="C641" t="str">
            <v>Swtich Panel</v>
          </cell>
          <cell r="D641">
            <v>1.2</v>
          </cell>
        </row>
        <row r="642">
          <cell r="A642" t="str">
            <v>PE-1936</v>
          </cell>
          <cell r="B642" t="str">
            <v>KLA030122ZH-SG130</v>
          </cell>
          <cell r="C642" t="str">
            <v>Front Panel Sheet</v>
          </cell>
          <cell r="D642">
            <v>0.66</v>
          </cell>
        </row>
        <row r="643">
          <cell r="A643" t="str">
            <v>PE-1937</v>
          </cell>
          <cell r="B643" t="str">
            <v>KLA030122ZH-SR230</v>
          </cell>
          <cell r="C643" t="str">
            <v>Front Panel Sheet</v>
          </cell>
          <cell r="D643">
            <v>0.66</v>
          </cell>
        </row>
        <row r="644">
          <cell r="A644" t="str">
            <v>PE-1938</v>
          </cell>
          <cell r="B644" t="str">
            <v>KLA050122ZH-SB167</v>
          </cell>
          <cell r="C644" t="str">
            <v>Front Panel Sheet</v>
          </cell>
          <cell r="D644">
            <v>0.85</v>
          </cell>
        </row>
        <row r="645">
          <cell r="A645" t="str">
            <v>PE-1969</v>
          </cell>
          <cell r="B645" t="str">
            <v>KLA030001ZH-N0566</v>
          </cell>
          <cell r="C645" t="str">
            <v>Meiban</v>
          </cell>
          <cell r="D645">
            <v>0.2</v>
          </cell>
        </row>
        <row r="646">
          <cell r="A646" t="str">
            <v>PE-1971</v>
          </cell>
          <cell r="B646" t="str">
            <v>KLA050001ZH-N0566</v>
          </cell>
          <cell r="C646" t="str">
            <v>Meiban</v>
          </cell>
          <cell r="D646">
            <v>0.7</v>
          </cell>
        </row>
        <row r="647">
          <cell r="A647" t="str">
            <v>PE-1989</v>
          </cell>
          <cell r="B647" t="str">
            <v>KLA050122ZH-SG130</v>
          </cell>
          <cell r="C647" t="str">
            <v>Front Panel Sheet</v>
          </cell>
          <cell r="D647">
            <v>0.85</v>
          </cell>
        </row>
        <row r="648">
          <cell r="A648" t="str">
            <v>PF-720A</v>
          </cell>
          <cell r="B648" t="str">
            <v>12D1W8050CH</v>
          </cell>
          <cell r="C648" t="str">
            <v>Instruction</v>
          </cell>
          <cell r="D648">
            <v>0.13</v>
          </cell>
        </row>
        <row r="649">
          <cell r="A649" t="str">
            <v>PF-740</v>
          </cell>
          <cell r="B649" t="str">
            <v>C324Y8991AH</v>
          </cell>
          <cell r="C649" t="str">
            <v>Instruction</v>
          </cell>
          <cell r="D649">
            <v>0.14000000000000001</v>
          </cell>
        </row>
        <row r="650">
          <cell r="A650" t="str">
            <v>PF-753A</v>
          </cell>
          <cell r="B650" t="str">
            <v>03KLY8770ZH</v>
          </cell>
          <cell r="C650" t="str">
            <v>Torisetsu</v>
          </cell>
          <cell r="D650">
            <v>0.18</v>
          </cell>
        </row>
        <row r="651">
          <cell r="A651" t="str">
            <v>PF-754A</v>
          </cell>
          <cell r="B651" t="str">
            <v>05KLY8770AH</v>
          </cell>
          <cell r="C651" t="str">
            <v>Torisetsu</v>
          </cell>
          <cell r="D651">
            <v>0.18</v>
          </cell>
        </row>
        <row r="652">
          <cell r="A652" t="str">
            <v>PF-755A</v>
          </cell>
          <cell r="B652" t="str">
            <v>07KLY8770AH</v>
          </cell>
          <cell r="C652" t="str">
            <v>Torisetsu</v>
          </cell>
          <cell r="D652">
            <v>0.18</v>
          </cell>
        </row>
        <row r="653">
          <cell r="A653" t="str">
            <v>PF-760</v>
          </cell>
          <cell r="B653" t="str">
            <v>05KHY8770ZH</v>
          </cell>
          <cell r="C653" t="str">
            <v>Torisetsu</v>
          </cell>
          <cell r="D653">
            <v>0.24</v>
          </cell>
        </row>
        <row r="654">
          <cell r="A654" t="str">
            <v>PF-760A</v>
          </cell>
          <cell r="B654" t="str">
            <v>05KHY8770AH</v>
          </cell>
          <cell r="C654" t="str">
            <v>Torisetsu</v>
          </cell>
          <cell r="D654">
            <v>0.24</v>
          </cell>
        </row>
        <row r="655">
          <cell r="A655" t="str">
            <v>PF-761A</v>
          </cell>
          <cell r="B655" t="str">
            <v>P12DY8951ZH</v>
          </cell>
          <cell r="C655" t="str">
            <v>Inst. Book &amp; Sheet</v>
          </cell>
          <cell r="D655">
            <v>0.15</v>
          </cell>
        </row>
        <row r="656">
          <cell r="A656" t="str">
            <v>PF-764A</v>
          </cell>
          <cell r="B656" t="str">
            <v>P12MY8951ZH</v>
          </cell>
          <cell r="C656" t="str">
            <v>Inst. Book &amp; Sheet</v>
          </cell>
          <cell r="D656">
            <v>0.15</v>
          </cell>
        </row>
        <row r="657">
          <cell r="A657" t="str">
            <v>PF-765B</v>
          </cell>
          <cell r="B657" t="str">
            <v>P02T38951ZH</v>
          </cell>
          <cell r="C657" t="str">
            <v>Instruction</v>
          </cell>
          <cell r="D657">
            <v>0.15</v>
          </cell>
        </row>
        <row r="658">
          <cell r="A658" t="str">
            <v>PF-780</v>
          </cell>
          <cell r="B658" t="str">
            <v>P12X68951ZH</v>
          </cell>
          <cell r="C658" t="str">
            <v>Instruction</v>
          </cell>
          <cell r="D658">
            <v>0.25</v>
          </cell>
        </row>
        <row r="659">
          <cell r="A659" t="str">
            <v>PF-792</v>
          </cell>
          <cell r="B659" t="str">
            <v>P12TY8951ZH</v>
          </cell>
          <cell r="C659" t="str">
            <v>Instruction</v>
          </cell>
          <cell r="D659">
            <v>0.2</v>
          </cell>
        </row>
        <row r="660">
          <cell r="A660" t="str">
            <v>PF-793</v>
          </cell>
          <cell r="B660" t="str">
            <v>KT12P8951ZH</v>
          </cell>
          <cell r="C660" t="str">
            <v>Instruction</v>
          </cell>
          <cell r="D660">
            <v>0.2</v>
          </cell>
        </row>
        <row r="661">
          <cell r="A661" t="str">
            <v>PF-806A</v>
          </cell>
          <cell r="B661" t="str">
            <v>Y60Z38770AH</v>
          </cell>
          <cell r="C661" t="str">
            <v>Instruction</v>
          </cell>
          <cell r="D661">
            <v>0.2</v>
          </cell>
        </row>
        <row r="662">
          <cell r="A662" t="str">
            <v>PF-807A</v>
          </cell>
          <cell r="B662" t="str">
            <v>100Z38770AH</v>
          </cell>
          <cell r="C662" t="str">
            <v>Instruction</v>
          </cell>
          <cell r="D662">
            <v>0.25</v>
          </cell>
        </row>
        <row r="663">
          <cell r="A663" t="str">
            <v>PF-809A</v>
          </cell>
          <cell r="B663" t="str">
            <v>C322Z8991AH</v>
          </cell>
          <cell r="C663" t="str">
            <v>Instruction</v>
          </cell>
          <cell r="D663">
            <v>0.2</v>
          </cell>
        </row>
        <row r="664">
          <cell r="A664" t="str">
            <v>PF-810</v>
          </cell>
          <cell r="B664" t="str">
            <v>C324Z8991AH</v>
          </cell>
          <cell r="C664" t="str">
            <v>Instruction</v>
          </cell>
          <cell r="D664">
            <v>0.2</v>
          </cell>
        </row>
        <row r="665">
          <cell r="A665" t="str">
            <v>PF-811</v>
          </cell>
          <cell r="B665" t="str">
            <v>C325Z8991AH</v>
          </cell>
          <cell r="C665" t="str">
            <v>Instruction</v>
          </cell>
          <cell r="D665">
            <v>0.2</v>
          </cell>
        </row>
        <row r="666">
          <cell r="A666" t="str">
            <v>PF-822</v>
          </cell>
          <cell r="B666" t="str">
            <v>P15DZ8951ZH</v>
          </cell>
          <cell r="C666" t="str">
            <v>Instruction</v>
          </cell>
          <cell r="D666">
            <v>0.25</v>
          </cell>
        </row>
        <row r="667">
          <cell r="A667" t="str">
            <v>PF-823A</v>
          </cell>
          <cell r="B667" t="str">
            <v>P15MZ8951ZH</v>
          </cell>
          <cell r="C667" t="str">
            <v>Instruction</v>
          </cell>
          <cell r="D667">
            <v>0.25</v>
          </cell>
        </row>
        <row r="668">
          <cell r="A668" t="str">
            <v>PF-824</v>
          </cell>
          <cell r="B668" t="str">
            <v>P15D78951AH</v>
          </cell>
          <cell r="C668" t="str">
            <v>Instruction</v>
          </cell>
          <cell r="D668">
            <v>0.25</v>
          </cell>
        </row>
        <row r="669">
          <cell r="A669" t="str">
            <v>PF-826</v>
          </cell>
          <cell r="B669" t="str">
            <v>05KLZ8770ZH</v>
          </cell>
          <cell r="C669" t="str">
            <v>Torisetsu</v>
          </cell>
          <cell r="D669">
            <v>0.15</v>
          </cell>
        </row>
        <row r="670">
          <cell r="A670" t="str">
            <v>PF-829</v>
          </cell>
          <cell r="B670" t="str">
            <v>03KLZ8770ZH</v>
          </cell>
          <cell r="C670" t="str">
            <v>Torisetsu</v>
          </cell>
          <cell r="D670">
            <v>0.2</v>
          </cell>
        </row>
        <row r="671">
          <cell r="A671" t="str">
            <v>PF-830</v>
          </cell>
          <cell r="B671" t="str">
            <v>05KFZ8770ZH</v>
          </cell>
          <cell r="C671" t="str">
            <v>Torisetsu</v>
          </cell>
          <cell r="D671">
            <v>0.2</v>
          </cell>
        </row>
        <row r="672">
          <cell r="A672" t="str">
            <v>PF-831</v>
          </cell>
          <cell r="B672" t="str">
            <v>5KLV78770ZH</v>
          </cell>
          <cell r="C672" t="str">
            <v>Torisetsu</v>
          </cell>
          <cell r="D672">
            <v>0.2</v>
          </cell>
        </row>
        <row r="673">
          <cell r="A673" t="str">
            <v>PF-833</v>
          </cell>
          <cell r="B673" t="str">
            <v>07KLZ8770ZH</v>
          </cell>
          <cell r="C673" t="str">
            <v>Torisetsu</v>
          </cell>
          <cell r="D673">
            <v>0.2</v>
          </cell>
        </row>
        <row r="674">
          <cell r="A674" t="str">
            <v>PF-853</v>
          </cell>
          <cell r="B674" t="str">
            <v>P04XZ8952ZH</v>
          </cell>
          <cell r="C674" t="str">
            <v>Instruction (Chinese)</v>
          </cell>
          <cell r="D674">
            <v>0.5</v>
          </cell>
        </row>
        <row r="675">
          <cell r="A675" t="str">
            <v>PF-854</v>
          </cell>
          <cell r="B675" t="str">
            <v>P04XZ8951ZH</v>
          </cell>
          <cell r="C675" t="str">
            <v>Instruction (English)</v>
          </cell>
          <cell r="D675">
            <v>0.5</v>
          </cell>
        </row>
        <row r="676">
          <cell r="A676" t="str">
            <v>PF-863B</v>
          </cell>
          <cell r="B676" t="str">
            <v>YZA608770AH</v>
          </cell>
          <cell r="C676" t="str">
            <v>Instruction</v>
          </cell>
          <cell r="D676">
            <v>0.45</v>
          </cell>
        </row>
        <row r="677">
          <cell r="A677" t="str">
            <v>PF-864A</v>
          </cell>
          <cell r="B677" t="str">
            <v>ZA1008770AH</v>
          </cell>
          <cell r="C677" t="str">
            <v>Instruction</v>
          </cell>
          <cell r="D677">
            <v>0.45</v>
          </cell>
        </row>
        <row r="678">
          <cell r="A678" t="str">
            <v>PF-866A</v>
          </cell>
          <cell r="B678" t="str">
            <v>CA3228991ZH</v>
          </cell>
          <cell r="C678" t="str">
            <v>Instruction</v>
          </cell>
          <cell r="D678">
            <v>0.25</v>
          </cell>
        </row>
        <row r="679">
          <cell r="A679" t="str">
            <v>PF-867A</v>
          </cell>
          <cell r="B679" t="str">
            <v>CA3248991ZH</v>
          </cell>
          <cell r="C679" t="str">
            <v>Instruction</v>
          </cell>
          <cell r="D679">
            <v>0.35</v>
          </cell>
        </row>
        <row r="680">
          <cell r="A680" t="str">
            <v>PF-868A</v>
          </cell>
          <cell r="B680" t="str">
            <v>CA3258991ZH</v>
          </cell>
          <cell r="C680" t="str">
            <v>Instruction</v>
          </cell>
          <cell r="D680">
            <v>0.35</v>
          </cell>
        </row>
        <row r="681">
          <cell r="A681" t="str">
            <v>PF-871</v>
          </cell>
          <cell r="B681" t="str">
            <v>Y60T48770ZH</v>
          </cell>
          <cell r="C681" t="str">
            <v>Instruction</v>
          </cell>
          <cell r="D681">
            <v>0.8</v>
          </cell>
        </row>
        <row r="682">
          <cell r="A682" t="str">
            <v>PF-875</v>
          </cell>
          <cell r="B682" t="str">
            <v>GA3038991ZH</v>
          </cell>
          <cell r="C682" t="str">
            <v>Instruction</v>
          </cell>
          <cell r="D682">
            <v>0.35</v>
          </cell>
        </row>
        <row r="683">
          <cell r="A683" t="str">
            <v>PF-892</v>
          </cell>
          <cell r="B683" t="str">
            <v>KLA058770ZH</v>
          </cell>
          <cell r="C683" t="str">
            <v>Torisetsu</v>
          </cell>
          <cell r="D683">
            <v>0.35</v>
          </cell>
        </row>
        <row r="684">
          <cell r="A684" t="str">
            <v>PF-893</v>
          </cell>
          <cell r="B684" t="str">
            <v>KLA038770ZH</v>
          </cell>
          <cell r="C684" t="str">
            <v>Torisetsu</v>
          </cell>
          <cell r="D684">
            <v>0.2</v>
          </cell>
        </row>
        <row r="685">
          <cell r="A685" t="str">
            <v>PFB-178</v>
          </cell>
          <cell r="B685" t="str">
            <v>07KLV8001ZH</v>
          </cell>
          <cell r="C685" t="str">
            <v>Notice</v>
          </cell>
          <cell r="D685">
            <v>0.03</v>
          </cell>
        </row>
        <row r="686">
          <cell r="A686" t="str">
            <v>PFB-208</v>
          </cell>
          <cell r="B686" t="str">
            <v>P15DZ0660ZH</v>
          </cell>
          <cell r="C686" t="str">
            <v>Chuui Label</v>
          </cell>
          <cell r="D686">
            <v>0.15</v>
          </cell>
        </row>
        <row r="687">
          <cell r="A687" t="str">
            <v>PH-1023</v>
          </cell>
          <cell r="B687" t="str">
            <v>P15MZ8001ZH-S</v>
          </cell>
          <cell r="C687" t="str">
            <v>Case</v>
          </cell>
          <cell r="D687">
            <v>0.95</v>
          </cell>
        </row>
        <row r="688">
          <cell r="A688" t="str">
            <v>PH-1024</v>
          </cell>
          <cell r="B688" t="str">
            <v>P15DZ8001ZH-G</v>
          </cell>
          <cell r="C688" t="str">
            <v>Case</v>
          </cell>
          <cell r="D688">
            <v>0.95</v>
          </cell>
        </row>
        <row r="689">
          <cell r="A689" t="str">
            <v>PH-1025</v>
          </cell>
          <cell r="B689" t="str">
            <v>P15DZ8001ZH-W</v>
          </cell>
          <cell r="C689" t="str">
            <v>Case</v>
          </cell>
          <cell r="D689">
            <v>0.95</v>
          </cell>
        </row>
        <row r="690">
          <cell r="A690" t="str">
            <v>PH-835</v>
          </cell>
          <cell r="B690" t="str">
            <v>12D1W8010ZH</v>
          </cell>
          <cell r="C690" t="str">
            <v>Case</v>
          </cell>
          <cell r="D690">
            <v>0.77</v>
          </cell>
        </row>
        <row r="691">
          <cell r="A691" t="str">
            <v>PH-916</v>
          </cell>
          <cell r="B691" t="str">
            <v>05KHY0801ZH-G</v>
          </cell>
          <cell r="C691" t="str">
            <v>Konpo Case</v>
          </cell>
          <cell r="D691">
            <v>0.65</v>
          </cell>
        </row>
        <row r="692">
          <cell r="A692" t="str">
            <v>PH-917</v>
          </cell>
          <cell r="B692" t="str">
            <v>05KHY0801ZH-W</v>
          </cell>
          <cell r="C692" t="str">
            <v>Konpo Case</v>
          </cell>
          <cell r="D692">
            <v>0.65</v>
          </cell>
        </row>
        <row r="693">
          <cell r="A693" t="str">
            <v>PH-922</v>
          </cell>
          <cell r="B693" t="str">
            <v>P02T38001ZH-V</v>
          </cell>
          <cell r="C693" t="str">
            <v>Case</v>
          </cell>
          <cell r="D693">
            <v>0.65</v>
          </cell>
        </row>
        <row r="694">
          <cell r="A694" t="str">
            <v>PK-092</v>
          </cell>
          <cell r="B694" t="str">
            <v>C324W8005ZH</v>
          </cell>
          <cell r="C694" t="str">
            <v>Blade Pad A</v>
          </cell>
          <cell r="D694">
            <v>0.25</v>
          </cell>
        </row>
        <row r="695">
          <cell r="A695" t="str">
            <v>PK-093</v>
          </cell>
          <cell r="B695" t="str">
            <v>C324W8006ZH</v>
          </cell>
          <cell r="C695" t="str">
            <v>Blade Pad B</v>
          </cell>
          <cell r="D695">
            <v>0.15</v>
          </cell>
        </row>
        <row r="696">
          <cell r="A696" t="str">
            <v>PK-094</v>
          </cell>
          <cell r="B696" t="str">
            <v>C324W8010AH</v>
          </cell>
          <cell r="C696" t="str">
            <v>Remo-Con Pad</v>
          </cell>
          <cell r="D696">
            <v>0.18</v>
          </cell>
        </row>
        <row r="697">
          <cell r="A697" t="str">
            <v>PK-100</v>
          </cell>
          <cell r="B697" t="str">
            <v>05KLW0802AH</v>
          </cell>
          <cell r="C697" t="str">
            <v>Soko Pad</v>
          </cell>
          <cell r="D697">
            <v>0.22</v>
          </cell>
        </row>
        <row r="698">
          <cell r="A698" t="str">
            <v>PK-101</v>
          </cell>
          <cell r="B698" t="str">
            <v>05KLW0803AH</v>
          </cell>
          <cell r="C698" t="str">
            <v>Ten Pad</v>
          </cell>
          <cell r="D698">
            <v>0.22</v>
          </cell>
        </row>
        <row r="699">
          <cell r="A699" t="str">
            <v>PK-105</v>
          </cell>
          <cell r="B699" t="str">
            <v>07KLV0802ZH</v>
          </cell>
          <cell r="C699" t="str">
            <v>Ten Pad</v>
          </cell>
          <cell r="D699">
            <v>0.22</v>
          </cell>
        </row>
        <row r="700">
          <cell r="A700" t="str">
            <v>PK-106</v>
          </cell>
          <cell r="B700" t="str">
            <v>07KLV0803ZH</v>
          </cell>
          <cell r="C700" t="str">
            <v>Soko Pad</v>
          </cell>
          <cell r="D700">
            <v>0.44</v>
          </cell>
        </row>
        <row r="701">
          <cell r="A701" t="str">
            <v>PK-107</v>
          </cell>
          <cell r="B701" t="str">
            <v>P12DY8002ZH</v>
          </cell>
          <cell r="C701" t="str">
            <v>Pack A</v>
          </cell>
          <cell r="D701">
            <v>0.24</v>
          </cell>
        </row>
        <row r="702">
          <cell r="A702" t="str">
            <v>PK-108</v>
          </cell>
          <cell r="B702" t="str">
            <v>P12DY8003ZH</v>
          </cell>
          <cell r="C702" t="str">
            <v>Pack B</v>
          </cell>
          <cell r="D702">
            <v>0.24</v>
          </cell>
        </row>
        <row r="703">
          <cell r="A703" t="str">
            <v>PK-109</v>
          </cell>
          <cell r="B703" t="str">
            <v>P02T28002ZH</v>
          </cell>
          <cell r="C703" t="str">
            <v>Pack A</v>
          </cell>
          <cell r="D703">
            <v>0.35</v>
          </cell>
        </row>
        <row r="704">
          <cell r="A704" t="str">
            <v>PK-110</v>
          </cell>
          <cell r="B704" t="str">
            <v>P02T28003ZH</v>
          </cell>
          <cell r="C704" t="str">
            <v>Pack B</v>
          </cell>
          <cell r="D704">
            <v>0.35</v>
          </cell>
        </row>
        <row r="705">
          <cell r="A705" t="str">
            <v>PK-117</v>
          </cell>
          <cell r="B705" t="str">
            <v>100Z30803ZH</v>
          </cell>
          <cell r="C705" t="str">
            <v>Soko Pad F&amp;R</v>
          </cell>
          <cell r="D705">
            <v>0.32500000000000001</v>
          </cell>
        </row>
        <row r="706">
          <cell r="A706" t="str">
            <v>PK-118</v>
          </cell>
          <cell r="B706" t="str">
            <v>100Z30802ZH</v>
          </cell>
          <cell r="C706" t="str">
            <v>Ten Pad F&amp;R</v>
          </cell>
          <cell r="D706">
            <v>0.32500000000000001</v>
          </cell>
        </row>
        <row r="707">
          <cell r="A707" t="str">
            <v>PK-119</v>
          </cell>
          <cell r="B707" t="str">
            <v>Y60Z30802ZH</v>
          </cell>
          <cell r="C707" t="str">
            <v>Soko Pad</v>
          </cell>
          <cell r="D707">
            <v>1.7</v>
          </cell>
        </row>
        <row r="708">
          <cell r="A708" t="str">
            <v>PK-120</v>
          </cell>
          <cell r="B708" t="str">
            <v>Y60Z30803ZH</v>
          </cell>
          <cell r="C708" t="str">
            <v>Ten Pad</v>
          </cell>
          <cell r="D708">
            <v>0.3</v>
          </cell>
        </row>
        <row r="709">
          <cell r="A709" t="str">
            <v>PK-121</v>
          </cell>
          <cell r="B709" t="str">
            <v>C325Z8003ZH</v>
          </cell>
          <cell r="C709" t="str">
            <v>Pack A</v>
          </cell>
          <cell r="D709">
            <v>0.45</v>
          </cell>
        </row>
        <row r="710">
          <cell r="A710" t="str">
            <v>PK-122</v>
          </cell>
          <cell r="B710" t="str">
            <v>C325Z8004ZH</v>
          </cell>
          <cell r="C710" t="str">
            <v>Pack B</v>
          </cell>
          <cell r="D710">
            <v>0.9</v>
          </cell>
        </row>
        <row r="711">
          <cell r="A711" t="str">
            <v>PK-123</v>
          </cell>
          <cell r="B711" t="str">
            <v>C325Z8005ZH</v>
          </cell>
          <cell r="C711" t="str">
            <v>Pack C</v>
          </cell>
          <cell r="D711">
            <v>0.38</v>
          </cell>
        </row>
        <row r="712">
          <cell r="A712" t="str">
            <v>PK-124</v>
          </cell>
          <cell r="B712" t="str">
            <v>C325Z8006ZH</v>
          </cell>
          <cell r="C712" t="str">
            <v>Pack D</v>
          </cell>
          <cell r="D712">
            <v>1</v>
          </cell>
        </row>
        <row r="713">
          <cell r="A713" t="str">
            <v>PK-131</v>
          </cell>
          <cell r="B713" t="str">
            <v>Y60Z30804ZH</v>
          </cell>
          <cell r="C713" t="str">
            <v>Soko Sheet</v>
          </cell>
          <cell r="D713">
            <v>0.2</v>
          </cell>
        </row>
        <row r="714">
          <cell r="A714" t="str">
            <v>PK-132</v>
          </cell>
          <cell r="B714" t="str">
            <v>P15DZ8002ZH</v>
          </cell>
          <cell r="C714" t="str">
            <v>Pack A</v>
          </cell>
          <cell r="D714">
            <v>0.24</v>
          </cell>
        </row>
        <row r="715">
          <cell r="A715" t="str">
            <v>PK-133</v>
          </cell>
          <cell r="B715" t="str">
            <v>P15DZ8003ZH</v>
          </cell>
          <cell r="C715" t="str">
            <v>Pack B</v>
          </cell>
          <cell r="D715">
            <v>0.24</v>
          </cell>
        </row>
        <row r="716">
          <cell r="A716" t="str">
            <v>PK-134</v>
          </cell>
          <cell r="B716" t="str">
            <v>05KLZ0802ZH</v>
          </cell>
          <cell r="C716" t="str">
            <v>Pad</v>
          </cell>
          <cell r="D716">
            <v>0.45</v>
          </cell>
        </row>
        <row r="717">
          <cell r="A717" t="str">
            <v>PK-135</v>
          </cell>
          <cell r="B717" t="str">
            <v>07KLZ0802ZH</v>
          </cell>
          <cell r="C717" t="str">
            <v>Left Pad</v>
          </cell>
          <cell r="D717">
            <v>0.42</v>
          </cell>
        </row>
        <row r="718">
          <cell r="A718" t="str">
            <v>PK-136</v>
          </cell>
          <cell r="B718" t="str">
            <v>07KLZ0803ZH</v>
          </cell>
          <cell r="C718" t="str">
            <v>Right Pad</v>
          </cell>
          <cell r="D718">
            <v>0.42</v>
          </cell>
        </row>
        <row r="719">
          <cell r="A719" t="str">
            <v>PK-137</v>
          </cell>
          <cell r="B719" t="str">
            <v>05KFZ0802ZH</v>
          </cell>
          <cell r="C719" t="str">
            <v>Left Pad</v>
          </cell>
          <cell r="D719">
            <v>0.44</v>
          </cell>
        </row>
        <row r="720">
          <cell r="A720" t="str">
            <v>PK-138</v>
          </cell>
          <cell r="B720" t="str">
            <v>05KFZ0803ZH</v>
          </cell>
          <cell r="C720" t="str">
            <v>Right Pad</v>
          </cell>
          <cell r="D720">
            <v>0.44</v>
          </cell>
        </row>
        <row r="721">
          <cell r="A721" t="str">
            <v>PK-139</v>
          </cell>
          <cell r="B721" t="str">
            <v>03KLZ0802ZH</v>
          </cell>
          <cell r="C721" t="str">
            <v>Pad</v>
          </cell>
          <cell r="D721">
            <v>0.72</v>
          </cell>
        </row>
        <row r="722">
          <cell r="A722" t="str">
            <v>PK-147</v>
          </cell>
          <cell r="B722" t="str">
            <v>YHA100802BH</v>
          </cell>
          <cell r="C722" t="str">
            <v>Top Pad</v>
          </cell>
          <cell r="D722">
            <v>0.8</v>
          </cell>
        </row>
        <row r="723">
          <cell r="A723" t="str">
            <v>PK-148</v>
          </cell>
          <cell r="B723" t="str">
            <v>YHA100803AH</v>
          </cell>
          <cell r="C723" t="str">
            <v>Bottom Pad</v>
          </cell>
          <cell r="D723">
            <v>0.8</v>
          </cell>
        </row>
        <row r="724">
          <cell r="A724" t="str">
            <v>PK-149</v>
          </cell>
          <cell r="B724" t="str">
            <v>GA3038003ZH</v>
          </cell>
          <cell r="C724" t="str">
            <v>Pack A</v>
          </cell>
          <cell r="D724">
            <v>0.45</v>
          </cell>
        </row>
        <row r="725">
          <cell r="A725" t="str">
            <v>PK-150</v>
          </cell>
          <cell r="B725" t="str">
            <v>GA3038004ZH</v>
          </cell>
          <cell r="C725" t="str">
            <v>Pack B</v>
          </cell>
          <cell r="D725">
            <v>0.4</v>
          </cell>
        </row>
        <row r="726">
          <cell r="A726" t="str">
            <v>PK-152</v>
          </cell>
          <cell r="B726" t="str">
            <v>GA3038005ZH</v>
          </cell>
          <cell r="C726" t="str">
            <v>Blade Pad A</v>
          </cell>
          <cell r="D726">
            <v>0.5</v>
          </cell>
        </row>
        <row r="727">
          <cell r="A727" t="str">
            <v>PK-153</v>
          </cell>
          <cell r="B727" t="str">
            <v>GA3038006ZH</v>
          </cell>
          <cell r="C727" t="str">
            <v>Blade Pad B</v>
          </cell>
          <cell r="D727">
            <v>0.3</v>
          </cell>
        </row>
        <row r="728">
          <cell r="A728" t="str">
            <v>PK-157</v>
          </cell>
          <cell r="B728" t="str">
            <v>CA3258003ZH</v>
          </cell>
          <cell r="C728" t="str">
            <v>Pack A</v>
          </cell>
          <cell r="D728">
            <v>0.6</v>
          </cell>
        </row>
        <row r="729">
          <cell r="A729" t="str">
            <v>PK-158</v>
          </cell>
          <cell r="B729" t="str">
            <v>CA3258006ZH</v>
          </cell>
          <cell r="C729" t="str">
            <v>Pack D</v>
          </cell>
          <cell r="D729">
            <v>1.43</v>
          </cell>
        </row>
        <row r="730">
          <cell r="A730" t="str">
            <v>PR-228</v>
          </cell>
          <cell r="B730" t="str">
            <v>C324Y0201ZH</v>
          </cell>
          <cell r="C730" t="str">
            <v>Poly Sheet A</v>
          </cell>
          <cell r="D730">
            <v>0.17</v>
          </cell>
        </row>
        <row r="731">
          <cell r="A731" t="str">
            <v>PR-237</v>
          </cell>
          <cell r="B731" t="str">
            <v>00PPC1163ZH</v>
          </cell>
          <cell r="C731" t="str">
            <v>Poly Cover</v>
          </cell>
          <cell r="D731">
            <v>0.2</v>
          </cell>
        </row>
        <row r="732">
          <cell r="A732" t="str">
            <v>PR-238</v>
          </cell>
          <cell r="B732" t="str">
            <v>03KLZ0809ZH</v>
          </cell>
          <cell r="C732" t="str">
            <v>Poly Cover</v>
          </cell>
          <cell r="D732">
            <v>0.1</v>
          </cell>
        </row>
        <row r="733">
          <cell r="A733" t="str">
            <v>PRA-008-B12-5/8</v>
          </cell>
          <cell r="B733" t="str">
            <v>00PPS0159ZH</v>
          </cell>
          <cell r="C733" t="str">
            <v>Poly Sheet</v>
          </cell>
          <cell r="D733">
            <v>0.1</v>
          </cell>
        </row>
        <row r="734">
          <cell r="A734" t="str">
            <v>PRA-015-B1150</v>
          </cell>
          <cell r="B734" t="str">
            <v>C325Z2136ZH</v>
          </cell>
          <cell r="C734" t="str">
            <v>Poly Cover</v>
          </cell>
          <cell r="D734">
            <v>0.1</v>
          </cell>
        </row>
        <row r="735">
          <cell r="A735" t="str">
            <v>PRA-043-B11-3</v>
          </cell>
          <cell r="B735" t="str">
            <v>00PPC1111ZH</v>
          </cell>
          <cell r="C735" t="str">
            <v>Poly Cover</v>
          </cell>
          <cell r="D735">
            <v>0.08</v>
          </cell>
        </row>
        <row r="736">
          <cell r="A736" t="str">
            <v>PRA-048-B650</v>
          </cell>
          <cell r="B736" t="str">
            <v>P12DY9010ZH</v>
          </cell>
          <cell r="C736" t="str">
            <v>Poly Cover</v>
          </cell>
          <cell r="D736">
            <v>7.0000000000000007E-2</v>
          </cell>
        </row>
        <row r="737">
          <cell r="A737" t="str">
            <v>S664-18-33</v>
          </cell>
          <cell r="B737" t="str">
            <v>10A1M1405B-M0120</v>
          </cell>
          <cell r="C737" t="str">
            <v>Guard Toso</v>
          </cell>
          <cell r="D737">
            <v>0.90500000000000003</v>
          </cell>
        </row>
        <row r="738">
          <cell r="A738" t="str">
            <v>S68518-Y22A</v>
          </cell>
          <cell r="B738" t="str">
            <v>P02L13285AH</v>
          </cell>
          <cell r="C738" t="str">
            <v>Front Grill Toso</v>
          </cell>
          <cell r="D738">
            <v>2.2000000000000002</v>
          </cell>
        </row>
        <row r="739">
          <cell r="A739" t="str">
            <v>S68518-Y22B</v>
          </cell>
          <cell r="B739" t="str">
            <v>P02L23295AH-M0131</v>
          </cell>
          <cell r="C739" t="str">
            <v>Front Grill Toso</v>
          </cell>
          <cell r="D739">
            <v>3.45</v>
          </cell>
        </row>
        <row r="740">
          <cell r="A740" t="str">
            <v>S68518-Y26</v>
          </cell>
          <cell r="B740" t="str">
            <v>P02L10125ZH-V</v>
          </cell>
          <cell r="C740" t="str">
            <v>Case B Ass</v>
          </cell>
          <cell r="D740">
            <v>2.5</v>
          </cell>
        </row>
        <row r="741">
          <cell r="A741" t="str">
            <v>S68518-Y26A</v>
          </cell>
          <cell r="B741" t="str">
            <v>P02L10125ZH-G</v>
          </cell>
          <cell r="C741" t="str">
            <v>Case B Ass</v>
          </cell>
          <cell r="D741">
            <v>2.5</v>
          </cell>
        </row>
        <row r="742">
          <cell r="A742" t="str">
            <v>S68518-Y30</v>
          </cell>
          <cell r="B742" t="str">
            <v>P02L12000ZH-Natur</v>
          </cell>
          <cell r="C742" t="str">
            <v>Blade Ass</v>
          </cell>
          <cell r="D742">
            <v>1.18</v>
          </cell>
        </row>
        <row r="743">
          <cell r="A743" t="str">
            <v>S685B-18-22</v>
          </cell>
          <cell r="B743" t="str">
            <v>P02L13295BH-N0642</v>
          </cell>
          <cell r="C743" t="str">
            <v>Front Grill Toso</v>
          </cell>
          <cell r="D743">
            <v>3.45</v>
          </cell>
        </row>
        <row r="744">
          <cell r="A744" t="str">
            <v>S68618-Y14B</v>
          </cell>
          <cell r="B744" t="str">
            <v>C312W0800ZH-N0214</v>
          </cell>
          <cell r="C744" t="str">
            <v>Blade Ass</v>
          </cell>
          <cell r="D744">
            <v>0.65</v>
          </cell>
        </row>
        <row r="745">
          <cell r="A745" t="str">
            <v>S68618-Y21</v>
          </cell>
          <cell r="B745" t="str">
            <v>C301H0930EH</v>
          </cell>
          <cell r="C745" t="str">
            <v>Guard Ring Ass</v>
          </cell>
          <cell r="D745">
            <v>0.24</v>
          </cell>
        </row>
        <row r="746">
          <cell r="A746" t="str">
            <v>S68618-Y23B</v>
          </cell>
          <cell r="B746" t="str">
            <v>C324W0920ZH-K065</v>
          </cell>
          <cell r="C746" t="str">
            <v>Guard Mark Ass</v>
          </cell>
          <cell r="D746">
            <v>0.75</v>
          </cell>
        </row>
        <row r="747">
          <cell r="A747" t="str">
            <v>S68618-Y30D</v>
          </cell>
          <cell r="B747" t="str">
            <v>C309F0500IM-B0303</v>
          </cell>
          <cell r="C747" t="str">
            <v>Knee Joint Assy</v>
          </cell>
          <cell r="D747">
            <v>0.64</v>
          </cell>
        </row>
        <row r="748">
          <cell r="A748" t="str">
            <v>S68718-Y01A</v>
          </cell>
          <cell r="B748" t="str">
            <v>03KLW3801AH</v>
          </cell>
          <cell r="C748" t="str">
            <v>Heater Kumi</v>
          </cell>
          <cell r="D748">
            <v>1.5</v>
          </cell>
        </row>
        <row r="749">
          <cell r="A749" t="str">
            <v>S68718-Y13</v>
          </cell>
          <cell r="B749" t="str">
            <v>03KLW0610DH</v>
          </cell>
          <cell r="C749" t="str">
            <v>Tank Ass</v>
          </cell>
          <cell r="D749">
            <v>0.95</v>
          </cell>
        </row>
        <row r="750">
          <cell r="A750" t="str">
            <v>S68718-Y27</v>
          </cell>
          <cell r="B750" t="str">
            <v>03KLW1410DH-N0999</v>
          </cell>
          <cell r="C750" t="str">
            <v>Valve Ass</v>
          </cell>
          <cell r="D750">
            <v>0.18</v>
          </cell>
        </row>
        <row r="751">
          <cell r="A751" t="str">
            <v>S68718-Y54</v>
          </cell>
          <cell r="B751" t="str">
            <v>05KLU0118DH-N0571</v>
          </cell>
          <cell r="C751" t="str">
            <v>Float Ass</v>
          </cell>
          <cell r="D751">
            <v>0.39</v>
          </cell>
        </row>
        <row r="752">
          <cell r="A752" t="str">
            <v>S68718-Y60</v>
          </cell>
          <cell r="B752" t="str">
            <v>03KLW1550ZH</v>
          </cell>
          <cell r="C752" t="str">
            <v>Denkyoku Frame Ass</v>
          </cell>
          <cell r="D752">
            <v>0.56000000000000005</v>
          </cell>
        </row>
        <row r="753">
          <cell r="A753" t="str">
            <v>S68718-Y75</v>
          </cell>
          <cell r="B753" t="str">
            <v>03KLW0520BH</v>
          </cell>
          <cell r="C753" t="str">
            <v>Jokin Unit</v>
          </cell>
          <cell r="D753">
            <v>1.86</v>
          </cell>
        </row>
        <row r="754">
          <cell r="A754" t="str">
            <v>S69118-Y12A</v>
          </cell>
          <cell r="B754" t="str">
            <v>C324Y0409AH-G0252</v>
          </cell>
          <cell r="C754" t="str">
            <v>Base Coat</v>
          </cell>
          <cell r="D754">
            <v>2.12</v>
          </cell>
        </row>
        <row r="755">
          <cell r="A755" t="str">
            <v>S69818-Y40</v>
          </cell>
          <cell r="B755" t="str">
            <v>12D1L1715CH-N0528</v>
          </cell>
          <cell r="C755" t="str">
            <v>Grill Set</v>
          </cell>
          <cell r="D755">
            <v>1.2</v>
          </cell>
        </row>
        <row r="756">
          <cell r="A756" t="str">
            <v>S69818-Y74</v>
          </cell>
          <cell r="B756" t="str">
            <v>12D1K1759EH</v>
          </cell>
          <cell r="C756" t="str">
            <v>Fuse Ass</v>
          </cell>
          <cell r="D756">
            <v>1.077</v>
          </cell>
        </row>
        <row r="757">
          <cell r="A757" t="str">
            <v>S699-18-19</v>
          </cell>
          <cell r="B757" t="str">
            <v>12D2W3310B</v>
          </cell>
          <cell r="C757" t="str">
            <v>Neon Lamp Ass</v>
          </cell>
          <cell r="D757">
            <v>0.14099999999999999</v>
          </cell>
        </row>
        <row r="758">
          <cell r="A758" t="str">
            <v>S70018-Y01A</v>
          </cell>
          <cell r="B758" t="str">
            <v>05KLW3801AH</v>
          </cell>
          <cell r="C758" t="str">
            <v>Heater Kumi</v>
          </cell>
          <cell r="D758">
            <v>1.5</v>
          </cell>
        </row>
        <row r="759">
          <cell r="A759" t="str">
            <v>S70018-Y13</v>
          </cell>
          <cell r="B759" t="str">
            <v>05KLW0610CH</v>
          </cell>
          <cell r="C759" t="str">
            <v>Tank Ass</v>
          </cell>
          <cell r="D759">
            <v>1</v>
          </cell>
        </row>
        <row r="760">
          <cell r="A760" t="str">
            <v>S70018-Y26</v>
          </cell>
          <cell r="B760" t="str">
            <v>05KLY0140ZH-N0560</v>
          </cell>
          <cell r="C760" t="str">
            <v>Kesho Panel Ass</v>
          </cell>
          <cell r="D760">
            <v>0.45</v>
          </cell>
        </row>
        <row r="761">
          <cell r="A761" t="str">
            <v>S70018-Y27</v>
          </cell>
          <cell r="B761" t="str">
            <v>05KLW0308ZH-N0558</v>
          </cell>
          <cell r="C761" t="str">
            <v>Switch Box Ass</v>
          </cell>
          <cell r="D761">
            <v>0.62</v>
          </cell>
        </row>
        <row r="762">
          <cell r="A762" t="str">
            <v>S70018-Y75</v>
          </cell>
          <cell r="B762" t="str">
            <v>05KLW0515AH</v>
          </cell>
          <cell r="C762" t="str">
            <v>Jokin Kyokuban Ass</v>
          </cell>
          <cell r="D762">
            <v>1.43</v>
          </cell>
        </row>
        <row r="763">
          <cell r="A763" t="str">
            <v>S70018-Y75A</v>
          </cell>
          <cell r="B763" t="str">
            <v>05KLW0550BH-N0566</v>
          </cell>
          <cell r="C763" t="str">
            <v>Filter Case Ass</v>
          </cell>
          <cell r="D763">
            <v>1.45</v>
          </cell>
        </row>
        <row r="764">
          <cell r="A764" t="str">
            <v>S700C18-Y26</v>
          </cell>
          <cell r="B764" t="str">
            <v>05KLY0140ZH-M0131</v>
          </cell>
          <cell r="C764" t="str">
            <v>Kesho Panel Ass</v>
          </cell>
          <cell r="D764">
            <v>0.45</v>
          </cell>
        </row>
        <row r="765">
          <cell r="A765" t="str">
            <v>S700E18-Y27</v>
          </cell>
          <cell r="B765" t="str">
            <v>05KLV0308ZH</v>
          </cell>
          <cell r="C765" t="str">
            <v>Switch Box Ass</v>
          </cell>
          <cell r="D765">
            <v>0.72</v>
          </cell>
        </row>
        <row r="766">
          <cell r="A766" t="str">
            <v>S70118-Y01A</v>
          </cell>
          <cell r="B766" t="str">
            <v>07KLW3801BH</v>
          </cell>
          <cell r="C766" t="str">
            <v>Heater Kumi</v>
          </cell>
          <cell r="D766">
            <v>1.75</v>
          </cell>
        </row>
        <row r="767">
          <cell r="A767" t="str">
            <v>S70118-Y02</v>
          </cell>
          <cell r="B767" t="str">
            <v>SPM7Y8000ZH</v>
          </cell>
          <cell r="C767" t="str">
            <v>07KLY Motor Set</v>
          </cell>
          <cell r="D767">
            <v>4.74</v>
          </cell>
        </row>
        <row r="768">
          <cell r="A768" t="str">
            <v>S70118-Y26A</v>
          </cell>
          <cell r="B768" t="str">
            <v>07KLV0304CH-N0566</v>
          </cell>
          <cell r="C768" t="str">
            <v>Case L Assy</v>
          </cell>
          <cell r="D768">
            <v>3.25</v>
          </cell>
        </row>
        <row r="769">
          <cell r="A769" t="str">
            <v>S70118-Y26B</v>
          </cell>
          <cell r="B769" t="str">
            <v>07KLV0305BH</v>
          </cell>
          <cell r="C769" t="str">
            <v>Casing Ass</v>
          </cell>
          <cell r="D769">
            <v>2.57</v>
          </cell>
        </row>
        <row r="770">
          <cell r="A770" t="str">
            <v>S70118-Y75</v>
          </cell>
          <cell r="B770" t="str">
            <v>07KLW0550BH-N0566</v>
          </cell>
          <cell r="C770" t="str">
            <v>Filter Case Ass</v>
          </cell>
          <cell r="D770">
            <v>1.5</v>
          </cell>
        </row>
        <row r="771">
          <cell r="A771" t="str">
            <v>S70218-Y01</v>
          </cell>
          <cell r="B771" t="str">
            <v>05KTR0500MH</v>
          </cell>
          <cell r="C771" t="str">
            <v>Kashitsu Unit Assy</v>
          </cell>
          <cell r="D771">
            <v>8.8000000000000007</v>
          </cell>
        </row>
        <row r="772">
          <cell r="A772" t="str">
            <v>S70218-Y08</v>
          </cell>
          <cell r="B772" t="str">
            <v>05KHY0110ZH-N0566</v>
          </cell>
          <cell r="C772" t="str">
            <v>Filter Ass</v>
          </cell>
          <cell r="D772">
            <v>0.3</v>
          </cell>
        </row>
        <row r="773">
          <cell r="A773" t="str">
            <v>S70218-Y14</v>
          </cell>
          <cell r="B773" t="str">
            <v>05KHY0250ZH</v>
          </cell>
          <cell r="C773" t="str">
            <v>Fan Ass</v>
          </cell>
          <cell r="D773">
            <v>0.22</v>
          </cell>
        </row>
        <row r="774">
          <cell r="A774" t="str">
            <v>S70218-Y33</v>
          </cell>
          <cell r="B774" t="str">
            <v>05KHY1510ZH</v>
          </cell>
          <cell r="C774" t="str">
            <v>HV Tanshi Ass</v>
          </cell>
          <cell r="D774">
            <v>0.2</v>
          </cell>
        </row>
        <row r="775">
          <cell r="A775" t="str">
            <v>S70318-Y22</v>
          </cell>
          <cell r="B775" t="str">
            <v>P12TY3295ZH-M0149</v>
          </cell>
          <cell r="C775" t="str">
            <v>Front Grill Toso</v>
          </cell>
          <cell r="D775">
            <v>1.68</v>
          </cell>
        </row>
        <row r="776">
          <cell r="A776" t="str">
            <v>S703B18-Y22</v>
          </cell>
          <cell r="B776" t="str">
            <v>KT12P3295ZH-N0573</v>
          </cell>
          <cell r="C776" t="str">
            <v>Front Grill Toso</v>
          </cell>
          <cell r="D776">
            <v>1.68</v>
          </cell>
        </row>
        <row r="777">
          <cell r="A777" t="str">
            <v>S703C18-Y22</v>
          </cell>
          <cell r="B777" t="str">
            <v>P12TY3295ZH-B0372</v>
          </cell>
          <cell r="C777" t="str">
            <v>Front Grill Toso</v>
          </cell>
          <cell r="D777">
            <v>1.68</v>
          </cell>
        </row>
        <row r="778">
          <cell r="A778" t="str">
            <v>S70418-Y22</v>
          </cell>
          <cell r="B778" t="str">
            <v>P12DY3295ZH-G0259</v>
          </cell>
          <cell r="C778" t="str">
            <v>Front Grill Toso</v>
          </cell>
          <cell r="D778">
            <v>2.7</v>
          </cell>
        </row>
        <row r="779">
          <cell r="A779" t="str">
            <v>S704A18-Y22</v>
          </cell>
          <cell r="B779" t="str">
            <v>P12DY3295ZH-N0573</v>
          </cell>
          <cell r="C779" t="str">
            <v>Front Grill Toso</v>
          </cell>
          <cell r="D779">
            <v>2.7</v>
          </cell>
        </row>
        <row r="780">
          <cell r="A780" t="str">
            <v>S704B18-Y22</v>
          </cell>
          <cell r="B780" t="str">
            <v>P12X63295ZH-V0062</v>
          </cell>
          <cell r="C780" t="str">
            <v>Front Grill Toso</v>
          </cell>
          <cell r="D780">
            <v>2.7</v>
          </cell>
        </row>
        <row r="781">
          <cell r="A781" t="str">
            <v>S708-18-08A</v>
          </cell>
          <cell r="B781" t="str">
            <v>100Z20200CH</v>
          </cell>
          <cell r="C781" t="str">
            <v>Joshitsu Rotor Ass</v>
          </cell>
          <cell r="D781">
            <v>18.5</v>
          </cell>
        </row>
        <row r="782">
          <cell r="A782" t="str">
            <v>S708-18-20</v>
          </cell>
          <cell r="B782" t="str">
            <v>100Z30726AH-N0573</v>
          </cell>
          <cell r="C782" t="str">
            <v>Handle Toso</v>
          </cell>
          <cell r="D782">
            <v>0.8</v>
          </cell>
        </row>
        <row r="783">
          <cell r="A783" t="str">
            <v>S708-18-23</v>
          </cell>
          <cell r="B783" t="str">
            <v>100Z30714AH</v>
          </cell>
          <cell r="C783" t="str">
            <v>Front Sheet Ass</v>
          </cell>
          <cell r="D783">
            <v>0.5</v>
          </cell>
        </row>
        <row r="784">
          <cell r="A784" t="str">
            <v>S708-18-26</v>
          </cell>
          <cell r="B784" t="str">
            <v>100Z30727CH-N0573</v>
          </cell>
          <cell r="C784" t="str">
            <v>Switch Box Toso</v>
          </cell>
          <cell r="D784">
            <v>3.4</v>
          </cell>
        </row>
        <row r="785">
          <cell r="A785" t="str">
            <v>S708-18-40</v>
          </cell>
          <cell r="B785" t="str">
            <v>100Z30728DH-N0573</v>
          </cell>
          <cell r="C785" t="str">
            <v>Louver Toso</v>
          </cell>
          <cell r="D785">
            <v>0.5</v>
          </cell>
        </row>
        <row r="786">
          <cell r="A786" t="str">
            <v>S70818-Y01</v>
          </cell>
          <cell r="B786" t="str">
            <v>100Z24000LH</v>
          </cell>
          <cell r="C786" t="str">
            <v>Heater Ass</v>
          </cell>
          <cell r="D786">
            <v>8</v>
          </cell>
        </row>
        <row r="787">
          <cell r="A787" t="str">
            <v>S70818-Y02B</v>
          </cell>
          <cell r="B787" t="str">
            <v>100Z20724CH</v>
          </cell>
          <cell r="C787" t="str">
            <v>Saisei F. Casing Ass</v>
          </cell>
          <cell r="D787">
            <v>1.35</v>
          </cell>
        </row>
        <row r="788">
          <cell r="A788" t="str">
            <v>S70818-Y08</v>
          </cell>
          <cell r="B788" t="str">
            <v>S10Z30118ZH</v>
          </cell>
          <cell r="C788" t="str">
            <v>Pre Filter Ass</v>
          </cell>
          <cell r="D788">
            <v>1.5509999999999999</v>
          </cell>
        </row>
        <row r="789">
          <cell r="A789" t="str">
            <v>S70818-Y08A</v>
          </cell>
          <cell r="B789" t="str">
            <v>100Z30111BH-N0566</v>
          </cell>
          <cell r="C789" t="str">
            <v>Pre Filter Ass</v>
          </cell>
          <cell r="D789">
            <v>1.32</v>
          </cell>
        </row>
        <row r="790">
          <cell r="A790" t="str">
            <v>S70818-Y14</v>
          </cell>
          <cell r="B790" t="str">
            <v>100Z20400</v>
          </cell>
          <cell r="C790" t="str">
            <v>Hane Kumi</v>
          </cell>
          <cell r="D790">
            <v>0.05</v>
          </cell>
        </row>
        <row r="791">
          <cell r="A791" t="str">
            <v>S70818-Y26A</v>
          </cell>
          <cell r="B791" t="str">
            <v>100Z30711BH-G0266</v>
          </cell>
          <cell r="C791" t="str">
            <v>Front Panel Ass</v>
          </cell>
          <cell r="D791">
            <v>0.76</v>
          </cell>
        </row>
        <row r="792">
          <cell r="A792" t="str">
            <v>S70818-Y26B</v>
          </cell>
          <cell r="B792" t="str">
            <v>100Z30512BH-G0266</v>
          </cell>
          <cell r="C792" t="str">
            <v>Tank Panel Toso</v>
          </cell>
          <cell r="D792">
            <v>0.6</v>
          </cell>
        </row>
        <row r="793">
          <cell r="A793" t="str">
            <v>S70818-Y26C</v>
          </cell>
          <cell r="B793" t="str">
            <v>100Z20722EH-N0566</v>
          </cell>
          <cell r="C793" t="str">
            <v>Case R Ass</v>
          </cell>
          <cell r="D793">
            <v>4.7</v>
          </cell>
        </row>
        <row r="794">
          <cell r="A794" t="str">
            <v>S708-18-Y28A</v>
          </cell>
          <cell r="B794" t="str">
            <v>100Z20153AH</v>
          </cell>
          <cell r="C794" t="str">
            <v>TH Sensor Lead Ass</v>
          </cell>
          <cell r="D794">
            <v>0.2</v>
          </cell>
        </row>
        <row r="795">
          <cell r="A795" t="str">
            <v>S70818-Y28D</v>
          </cell>
          <cell r="B795" t="str">
            <v>100Z24006AH</v>
          </cell>
          <cell r="C795" t="str">
            <v>Thermistor Ass A</v>
          </cell>
          <cell r="D795">
            <v>0.92</v>
          </cell>
        </row>
        <row r="796">
          <cell r="A796" t="str">
            <v>S70818-Y28F</v>
          </cell>
          <cell r="B796" t="str">
            <v>100Z30922BH</v>
          </cell>
          <cell r="C796" t="str">
            <v>STM Lead Ass</v>
          </cell>
          <cell r="D796">
            <v>0.21</v>
          </cell>
        </row>
        <row r="797">
          <cell r="A797" t="str">
            <v>S70818-Y28G</v>
          </cell>
          <cell r="B797" t="str">
            <v>100Z30923AH</v>
          </cell>
          <cell r="C797" t="str">
            <v>Joden Lead Ass</v>
          </cell>
          <cell r="D797">
            <v>0.38</v>
          </cell>
        </row>
        <row r="798">
          <cell r="A798" t="str">
            <v>S70818-Y30</v>
          </cell>
          <cell r="B798" t="str">
            <v>100Z20725BH</v>
          </cell>
          <cell r="C798" t="str">
            <v>Netsukou Ass</v>
          </cell>
          <cell r="D798">
            <v>2.5</v>
          </cell>
        </row>
        <row r="799">
          <cell r="A799" t="str">
            <v>S70818-Y40A</v>
          </cell>
          <cell r="B799" t="str">
            <v>100Z30704AH-N0573</v>
          </cell>
          <cell r="C799" t="str">
            <v>Louver Flap Toso</v>
          </cell>
          <cell r="D799">
            <v>1.37</v>
          </cell>
        </row>
        <row r="800">
          <cell r="A800" t="str">
            <v>S70818-Y60</v>
          </cell>
          <cell r="B800" t="str">
            <v>Y60Z30310ZH</v>
          </cell>
          <cell r="C800" t="str">
            <v>Denkyoku Frame Ass</v>
          </cell>
          <cell r="D800">
            <v>0.1</v>
          </cell>
        </row>
        <row r="801">
          <cell r="A801" t="str">
            <v>S708A18-Y26A</v>
          </cell>
          <cell r="B801" t="str">
            <v>100Z30711BH-B0375</v>
          </cell>
          <cell r="C801" t="str">
            <v>Front Panel Ass</v>
          </cell>
          <cell r="D801">
            <v>0.76</v>
          </cell>
        </row>
        <row r="802">
          <cell r="A802" t="str">
            <v>S708A18-Y26B</v>
          </cell>
          <cell r="B802" t="str">
            <v>100Z30512BH-B0375</v>
          </cell>
          <cell r="C802" t="str">
            <v>Tank Panel Toso</v>
          </cell>
          <cell r="D802">
            <v>0.6</v>
          </cell>
        </row>
        <row r="803">
          <cell r="A803" t="str">
            <v>S708D18-Y26A</v>
          </cell>
          <cell r="B803" t="str">
            <v>100Z30711BH-T0249</v>
          </cell>
          <cell r="C803" t="str">
            <v>Front Panel Ass</v>
          </cell>
          <cell r="D803">
            <v>0.76</v>
          </cell>
        </row>
        <row r="804">
          <cell r="A804" t="str">
            <v>S708D18-Y26B</v>
          </cell>
          <cell r="B804" t="str">
            <v>100Z30512BH-T0249</v>
          </cell>
          <cell r="C804" t="str">
            <v>Tank Panel Toso</v>
          </cell>
          <cell r="D804">
            <v>0.6</v>
          </cell>
        </row>
        <row r="805">
          <cell r="A805" t="str">
            <v>S711-18-08</v>
          </cell>
          <cell r="B805" t="str">
            <v>Y60Z30104ZH-N0566</v>
          </cell>
          <cell r="C805" t="str">
            <v>Pre Filter Ass</v>
          </cell>
          <cell r="D805">
            <v>1.1599999999999999</v>
          </cell>
        </row>
        <row r="806">
          <cell r="A806" t="str">
            <v>S711-18-26</v>
          </cell>
          <cell r="B806" t="str">
            <v>Y60Z30106CH-G0266</v>
          </cell>
          <cell r="C806" t="str">
            <v>Front Panel Ass</v>
          </cell>
          <cell r="D806">
            <v>1</v>
          </cell>
        </row>
        <row r="807">
          <cell r="A807" t="str">
            <v>S711-18-26A</v>
          </cell>
          <cell r="B807" t="str">
            <v>Y60Z30504ZH-B0375</v>
          </cell>
          <cell r="C807" t="str">
            <v>Tank Panel (L. Blue)</v>
          </cell>
          <cell r="D807">
            <v>0.7</v>
          </cell>
        </row>
        <row r="808">
          <cell r="A808" t="str">
            <v>S711-18-28E</v>
          </cell>
          <cell r="B808" t="str">
            <v>Y60Z34013ZH</v>
          </cell>
          <cell r="C808" t="str">
            <v>Thermistor Ass B</v>
          </cell>
          <cell r="D808">
            <v>0.92</v>
          </cell>
        </row>
        <row r="809">
          <cell r="A809" t="str">
            <v>S71118-Y01</v>
          </cell>
          <cell r="B809" t="str">
            <v>Y60Z34000CH</v>
          </cell>
          <cell r="C809" t="str">
            <v>Heater Ass</v>
          </cell>
          <cell r="D809">
            <v>6.9</v>
          </cell>
        </row>
        <row r="810">
          <cell r="A810" t="str">
            <v>S71118-Y08</v>
          </cell>
          <cell r="B810" t="str">
            <v>S60Z30119ZH</v>
          </cell>
          <cell r="C810" t="str">
            <v>Pre Filter Ass</v>
          </cell>
          <cell r="D810">
            <v>1.391</v>
          </cell>
        </row>
        <row r="811">
          <cell r="A811" t="str">
            <v>S71118-Y08A</v>
          </cell>
          <cell r="B811" t="str">
            <v>Y60Z30110AH</v>
          </cell>
          <cell r="C811" t="str">
            <v>Joshitsu Rotor Ass</v>
          </cell>
          <cell r="D811">
            <v>8.5</v>
          </cell>
        </row>
        <row r="812">
          <cell r="A812" t="str">
            <v>S71118-Y14</v>
          </cell>
          <cell r="B812" t="str">
            <v>Y60Z30704ZH</v>
          </cell>
          <cell r="C812" t="str">
            <v>Hane Kumi</v>
          </cell>
          <cell r="D812">
            <v>0.1</v>
          </cell>
        </row>
        <row r="813">
          <cell r="A813" t="str">
            <v>S71118-Y26A</v>
          </cell>
          <cell r="B813" t="str">
            <v>Y60Z30504BH-G0266</v>
          </cell>
          <cell r="C813" t="str">
            <v>Tank Panel Toso</v>
          </cell>
          <cell r="D813">
            <v>0.7</v>
          </cell>
        </row>
        <row r="814">
          <cell r="A814" t="str">
            <v>S71118-Y28</v>
          </cell>
          <cell r="B814" t="str">
            <v>Y60Z30922AH</v>
          </cell>
          <cell r="C814" t="str">
            <v>TM Lead Ass</v>
          </cell>
          <cell r="D814">
            <v>0.17</v>
          </cell>
        </row>
        <row r="815">
          <cell r="A815" t="str">
            <v>S71118-Y28B</v>
          </cell>
          <cell r="B815" t="str">
            <v>Y60Z30924ZH</v>
          </cell>
          <cell r="C815" t="str">
            <v>TH Sensor Lead Ass</v>
          </cell>
          <cell r="D815">
            <v>0.17</v>
          </cell>
        </row>
        <row r="816">
          <cell r="A816" t="str">
            <v>S71118-Y28C</v>
          </cell>
          <cell r="B816" t="str">
            <v>Y60Z30923BH</v>
          </cell>
          <cell r="C816" t="str">
            <v>HV Lead Ass</v>
          </cell>
          <cell r="D816">
            <v>0.17</v>
          </cell>
        </row>
        <row r="817">
          <cell r="A817" t="str">
            <v>S71118-Y28D</v>
          </cell>
          <cell r="B817" t="str">
            <v>Y60Z34011AH</v>
          </cell>
          <cell r="C817" t="str">
            <v>Thermistor Ass A</v>
          </cell>
          <cell r="D817">
            <v>1.1000000000000001</v>
          </cell>
        </row>
        <row r="818">
          <cell r="A818" t="str">
            <v>S71118-Y28E</v>
          </cell>
          <cell r="B818" t="str">
            <v>Y60Z34013AH</v>
          </cell>
          <cell r="C818" t="str">
            <v>Thermistor Ass B</v>
          </cell>
          <cell r="D818">
            <v>0.92</v>
          </cell>
        </row>
        <row r="819">
          <cell r="A819" t="str">
            <v>S71118-Y28F</v>
          </cell>
          <cell r="B819" t="str">
            <v>Y60Z30925AH</v>
          </cell>
          <cell r="C819" t="str">
            <v>Joden Lead Ass</v>
          </cell>
          <cell r="D819">
            <v>0.35</v>
          </cell>
        </row>
        <row r="820">
          <cell r="A820" t="str">
            <v>S71118-Y54</v>
          </cell>
          <cell r="B820" t="str">
            <v>Y60Z30506ZH</v>
          </cell>
          <cell r="C820" t="str">
            <v>Float Ass</v>
          </cell>
          <cell r="D820">
            <v>0.1</v>
          </cell>
        </row>
        <row r="821">
          <cell r="A821" t="str">
            <v>S71118-Y74</v>
          </cell>
          <cell r="B821" t="str">
            <v>Y60Z34010AH</v>
          </cell>
          <cell r="C821" t="str">
            <v>Ondo Fuse Ass A</v>
          </cell>
          <cell r="D821">
            <v>1.65</v>
          </cell>
        </row>
        <row r="822">
          <cell r="A822" t="str">
            <v>S71118-Y74A</v>
          </cell>
          <cell r="B822" t="str">
            <v>Y60Z34012AH</v>
          </cell>
          <cell r="C822" t="str">
            <v>Ondo Fuse Ase B</v>
          </cell>
          <cell r="D822">
            <v>1.62</v>
          </cell>
        </row>
        <row r="823">
          <cell r="A823" t="str">
            <v>S711-48-01</v>
          </cell>
          <cell r="B823" t="str">
            <v>601ZH4000BH</v>
          </cell>
          <cell r="C823" t="str">
            <v>Heater Ass</v>
          </cell>
          <cell r="D823">
            <v>6.2</v>
          </cell>
        </row>
        <row r="824">
          <cell r="A824" t="str">
            <v>S711-48-74A</v>
          </cell>
          <cell r="B824" t="str">
            <v>Y60Z34012ZH</v>
          </cell>
          <cell r="C824" t="str">
            <v>Ondo Fuse Ass B</v>
          </cell>
          <cell r="D824">
            <v>1.34</v>
          </cell>
        </row>
        <row r="825">
          <cell r="A825" t="str">
            <v>S711A-18-26</v>
          </cell>
          <cell r="B825" t="str">
            <v>Y60Z30106CH-B0375</v>
          </cell>
          <cell r="C825" t="str">
            <v>Front Panel Ass</v>
          </cell>
          <cell r="D825">
            <v>1.1000000000000001</v>
          </cell>
        </row>
        <row r="826">
          <cell r="A826" t="str">
            <v>S711A18-Y26A</v>
          </cell>
          <cell r="B826" t="str">
            <v>Y60Z30504BH-B0375</v>
          </cell>
          <cell r="C826" t="str">
            <v>Tank Panel Toso</v>
          </cell>
          <cell r="D826">
            <v>0.7</v>
          </cell>
        </row>
        <row r="827">
          <cell r="A827" t="str">
            <v>S711B-18-26</v>
          </cell>
          <cell r="B827" t="str">
            <v>Y60Z30106BH-T0249</v>
          </cell>
          <cell r="C827" t="str">
            <v>Front Panel Ass</v>
          </cell>
          <cell r="D827">
            <v>1</v>
          </cell>
        </row>
        <row r="828">
          <cell r="A828" t="str">
            <v>S711B18-Y26A</v>
          </cell>
          <cell r="B828" t="str">
            <v>Y60Z30504BH-T0249</v>
          </cell>
          <cell r="C828" t="str">
            <v>Tank Panel Toso</v>
          </cell>
          <cell r="D828">
            <v>0.7</v>
          </cell>
        </row>
        <row r="829">
          <cell r="A829" t="str">
            <v>S711B18-Y26B</v>
          </cell>
          <cell r="B829" t="str">
            <v>Y60Z30106CH-T0249</v>
          </cell>
          <cell r="C829" t="str">
            <v>Front Panel Ass</v>
          </cell>
          <cell r="D829">
            <v>1</v>
          </cell>
        </row>
        <row r="830">
          <cell r="A830" t="str">
            <v>S711G-18-26</v>
          </cell>
          <cell r="B830" t="str">
            <v>Y60T40106ZH-B0399</v>
          </cell>
          <cell r="C830" t="str">
            <v>Front Panel Ass</v>
          </cell>
          <cell r="D830">
            <v>1.1000000000000001</v>
          </cell>
        </row>
        <row r="831">
          <cell r="A831" t="str">
            <v>S711G-18-26A</v>
          </cell>
          <cell r="B831" t="str">
            <v>Y60T40504ZH-B0399</v>
          </cell>
          <cell r="C831" t="str">
            <v>Tank Panel Toso</v>
          </cell>
          <cell r="D831">
            <v>0.67</v>
          </cell>
        </row>
        <row r="832">
          <cell r="A832" t="str">
            <v>S711G18-Y08</v>
          </cell>
          <cell r="B832" t="str">
            <v>Y60T40104ZH-N0566</v>
          </cell>
          <cell r="C832" t="str">
            <v>Pre Filter Ass</v>
          </cell>
          <cell r="D832">
            <v>1.1599999999999999</v>
          </cell>
        </row>
        <row r="833">
          <cell r="A833" t="str">
            <v>S71218-Y01</v>
          </cell>
          <cell r="B833" t="str">
            <v>05KTR0500LH</v>
          </cell>
          <cell r="C833" t="str">
            <v>Kashitsu Unit Ass</v>
          </cell>
          <cell r="D833">
            <v>1.65</v>
          </cell>
        </row>
        <row r="834">
          <cell r="A834" t="str">
            <v>S71218-Y12</v>
          </cell>
          <cell r="B834" t="str">
            <v>C322Z0411ZH-A113N</v>
          </cell>
          <cell r="C834" t="str">
            <v>Base Ass</v>
          </cell>
          <cell r="D834">
            <v>1.7</v>
          </cell>
        </row>
        <row r="835">
          <cell r="A835" t="str">
            <v>S71218-Y14</v>
          </cell>
          <cell r="B835" t="str">
            <v>C312W0800ZH-G0256</v>
          </cell>
          <cell r="C835" t="str">
            <v>Blade Ass</v>
          </cell>
          <cell r="D835">
            <v>0.65</v>
          </cell>
        </row>
        <row r="836">
          <cell r="A836" t="str">
            <v>S71218-Y27</v>
          </cell>
          <cell r="B836" t="str">
            <v>C322Z0920ZH-K049N</v>
          </cell>
          <cell r="C836" t="str">
            <v>Guard Mark Ass</v>
          </cell>
          <cell r="D836">
            <v>0.25</v>
          </cell>
        </row>
        <row r="837">
          <cell r="A837" t="str">
            <v>S71218-Y33</v>
          </cell>
          <cell r="B837" t="str">
            <v>C322Z0900ZH-F015N</v>
          </cell>
          <cell r="C837" t="str">
            <v>Front Guard Ass</v>
          </cell>
          <cell r="D837">
            <v>1.6</v>
          </cell>
        </row>
        <row r="838">
          <cell r="A838" t="str">
            <v>S712A18-Y12</v>
          </cell>
          <cell r="B838" t="str">
            <v>C322Z0411ZH-A189B</v>
          </cell>
          <cell r="C838" t="str">
            <v>Base Ass</v>
          </cell>
          <cell r="D838">
            <v>1.7</v>
          </cell>
        </row>
        <row r="839">
          <cell r="A839" t="str">
            <v>S712A18-Y14</v>
          </cell>
          <cell r="B839" t="str">
            <v>C312W0800ZH-B0377</v>
          </cell>
          <cell r="C839" t="str">
            <v>Blade Ass</v>
          </cell>
          <cell r="D839">
            <v>0.65</v>
          </cell>
        </row>
        <row r="840">
          <cell r="A840" t="str">
            <v>S712A18-Y27</v>
          </cell>
          <cell r="B840" t="str">
            <v>C322Z0920ZH-K066B</v>
          </cell>
          <cell r="C840" t="str">
            <v>Guard Mark Ass</v>
          </cell>
          <cell r="D840">
            <v>0.25</v>
          </cell>
        </row>
        <row r="841">
          <cell r="A841" t="str">
            <v>S712A18-Y33</v>
          </cell>
          <cell r="B841" t="str">
            <v>C322Z0900ZH-F009B</v>
          </cell>
          <cell r="C841" t="str">
            <v>Front Guard Ass</v>
          </cell>
          <cell r="D841">
            <v>1.6</v>
          </cell>
        </row>
        <row r="842">
          <cell r="A842" t="str">
            <v>S712B18-Y08</v>
          </cell>
          <cell r="B842" t="str">
            <v>C32V78400ZH</v>
          </cell>
          <cell r="C842" t="str">
            <v>Filter Ass</v>
          </cell>
          <cell r="D842">
            <v>0.45</v>
          </cell>
        </row>
        <row r="843">
          <cell r="A843" t="str">
            <v>S712B18-Y12</v>
          </cell>
          <cell r="B843" t="str">
            <v>C32V70411ZH-A041T</v>
          </cell>
          <cell r="C843" t="str">
            <v>Base Ass</v>
          </cell>
          <cell r="D843">
            <v>1.7</v>
          </cell>
        </row>
        <row r="844">
          <cell r="A844" t="str">
            <v>S712B18-Y27</v>
          </cell>
          <cell r="B844" t="str">
            <v>C322Z0920AH-K023T</v>
          </cell>
          <cell r="C844" t="str">
            <v>Guard Mark Ass</v>
          </cell>
          <cell r="D844">
            <v>0.13</v>
          </cell>
        </row>
        <row r="845">
          <cell r="A845" t="str">
            <v>S712B18-Y33</v>
          </cell>
          <cell r="B845" t="str">
            <v>C322Z0900CH-F004T</v>
          </cell>
          <cell r="C845" t="str">
            <v>Front Guard Ass</v>
          </cell>
          <cell r="D845">
            <v>2.4</v>
          </cell>
        </row>
        <row r="846">
          <cell r="A846" t="str">
            <v>S71318-Y12</v>
          </cell>
          <cell r="B846" t="str">
            <v>C324Z0409ZH-N0573</v>
          </cell>
          <cell r="C846" t="str">
            <v>Base Coat</v>
          </cell>
          <cell r="D846">
            <v>2.12</v>
          </cell>
        </row>
        <row r="847">
          <cell r="A847" t="str">
            <v>S71318-Y12A</v>
          </cell>
          <cell r="B847" t="str">
            <v>C324Z0411ZH-A114N</v>
          </cell>
          <cell r="C847" t="str">
            <v>Base Ass</v>
          </cell>
          <cell r="D847">
            <v>2.5</v>
          </cell>
        </row>
        <row r="848">
          <cell r="A848" t="str">
            <v>S71318-Y27</v>
          </cell>
          <cell r="B848" t="str">
            <v>C324Z0920ZH-K050N</v>
          </cell>
          <cell r="C848" t="str">
            <v>Guard Mark Ass</v>
          </cell>
          <cell r="D848">
            <v>0.75</v>
          </cell>
        </row>
        <row r="849">
          <cell r="A849" t="str">
            <v>S71318-Y30</v>
          </cell>
          <cell r="B849" t="str">
            <v>C301H0930FH-N0566</v>
          </cell>
          <cell r="C849" t="str">
            <v>Guard Ring Ass</v>
          </cell>
          <cell r="D849">
            <v>0.8</v>
          </cell>
        </row>
        <row r="850">
          <cell r="A850" t="str">
            <v>S71318-Y33</v>
          </cell>
          <cell r="B850" t="str">
            <v>C324Z0900ZH-F016N</v>
          </cell>
          <cell r="C850" t="str">
            <v>Front Guard Ass</v>
          </cell>
          <cell r="D850">
            <v>1.6</v>
          </cell>
        </row>
        <row r="851">
          <cell r="A851" t="str">
            <v>S71323-Y27</v>
          </cell>
          <cell r="B851" t="str">
            <v>304KH0920BM-K058M</v>
          </cell>
          <cell r="C851" t="str">
            <v>Guard Mark Assy</v>
          </cell>
          <cell r="D851">
            <v>0.77400000000000002</v>
          </cell>
        </row>
        <row r="852">
          <cell r="A852" t="str">
            <v>S71323-Y27A</v>
          </cell>
          <cell r="B852" t="str">
            <v>304KH0920BH-N058M</v>
          </cell>
          <cell r="C852" t="str">
            <v>Guard Mark Ass</v>
          </cell>
          <cell r="D852">
            <v>0.49</v>
          </cell>
        </row>
        <row r="853">
          <cell r="A853" t="str">
            <v>S71323-Y27C</v>
          </cell>
          <cell r="B853" t="str">
            <v>R40CH0920ZM-NM007</v>
          </cell>
          <cell r="C853" t="str">
            <v>Guard Mark Ass</v>
          </cell>
          <cell r="D853">
            <v>0.5</v>
          </cell>
        </row>
        <row r="854">
          <cell r="A854" t="str">
            <v>S71323-Y30</v>
          </cell>
          <cell r="B854" t="str">
            <v>304KH0940ZM-N0596</v>
          </cell>
          <cell r="C854" t="str">
            <v>Filter Body</v>
          </cell>
          <cell r="D854">
            <v>0.18</v>
          </cell>
        </row>
        <row r="855">
          <cell r="A855" t="str">
            <v>S713A18-Y12</v>
          </cell>
          <cell r="B855" t="str">
            <v>C324Z0409ZH-G0267</v>
          </cell>
          <cell r="C855" t="str">
            <v>Base Coat</v>
          </cell>
          <cell r="D855">
            <v>2.25</v>
          </cell>
        </row>
        <row r="856">
          <cell r="A856" t="str">
            <v>S713A18-Y12A</v>
          </cell>
          <cell r="B856" t="str">
            <v>C324Z0411ZH-A095G</v>
          </cell>
          <cell r="C856" t="str">
            <v>Base Ass</v>
          </cell>
          <cell r="D856">
            <v>2.5</v>
          </cell>
        </row>
        <row r="857">
          <cell r="A857" t="str">
            <v>S713A18-Y27</v>
          </cell>
          <cell r="B857" t="str">
            <v>C324Z0920ZH-K032G</v>
          </cell>
          <cell r="C857" t="str">
            <v>Guard Mark Ass</v>
          </cell>
          <cell r="D857">
            <v>0.75</v>
          </cell>
        </row>
        <row r="858">
          <cell r="A858" t="str">
            <v>S713A18-Y33</v>
          </cell>
          <cell r="B858" t="str">
            <v>C324Z0900ZH-F006G</v>
          </cell>
          <cell r="C858" t="str">
            <v>Front Guard Ass</v>
          </cell>
          <cell r="D858">
            <v>1.65</v>
          </cell>
        </row>
        <row r="859">
          <cell r="A859" t="str">
            <v>S713A23-Y27</v>
          </cell>
          <cell r="B859" t="str">
            <v>304KH0920BM-K055M</v>
          </cell>
          <cell r="C859" t="str">
            <v>Guard Mark Assy</v>
          </cell>
          <cell r="D859">
            <v>0.77400000000000002</v>
          </cell>
        </row>
        <row r="860">
          <cell r="A860" t="str">
            <v>S713A23-Y27A</v>
          </cell>
          <cell r="B860" t="str">
            <v>304KH0920BH-K055M</v>
          </cell>
          <cell r="C860" t="str">
            <v>Guard Mark Ass</v>
          </cell>
          <cell r="D860">
            <v>0.49</v>
          </cell>
        </row>
        <row r="861">
          <cell r="A861" t="str">
            <v>S71518-Y10</v>
          </cell>
          <cell r="B861" t="str">
            <v>C325Z0471ZH-M0157</v>
          </cell>
          <cell r="C861" t="str">
            <v>Outer Pipe Coat</v>
          </cell>
          <cell r="D861">
            <v>2.1</v>
          </cell>
        </row>
        <row r="862">
          <cell r="A862" t="str">
            <v>S71518-Y12</v>
          </cell>
          <cell r="B862" t="str">
            <v>C325Z0406ZH-M0157</v>
          </cell>
          <cell r="C862" t="str">
            <v>Base Coat</v>
          </cell>
          <cell r="D862">
            <v>2.2999999999999998</v>
          </cell>
        </row>
        <row r="863">
          <cell r="A863" t="str">
            <v>S71518-Y12A</v>
          </cell>
          <cell r="B863" t="str">
            <v>C325Z0411ZH-M0131</v>
          </cell>
          <cell r="C863" t="str">
            <v>Base Ass</v>
          </cell>
          <cell r="D863">
            <v>2.5</v>
          </cell>
        </row>
        <row r="864">
          <cell r="A864" t="str">
            <v>S71518-Y18</v>
          </cell>
          <cell r="B864" t="str">
            <v>C325Z1003ZH-M0157</v>
          </cell>
          <cell r="C864" t="str">
            <v>SW Button Coat</v>
          </cell>
          <cell r="D864">
            <v>0.23</v>
          </cell>
        </row>
        <row r="865">
          <cell r="A865" t="str">
            <v>S71518-Y23</v>
          </cell>
          <cell r="B865" t="str">
            <v>C325Z0413ZH-M0131</v>
          </cell>
          <cell r="C865" t="str">
            <v>Base Cover Ass</v>
          </cell>
          <cell r="D865">
            <v>2.56</v>
          </cell>
        </row>
        <row r="866">
          <cell r="A866" t="str">
            <v>S71518-Y26</v>
          </cell>
          <cell r="B866" t="str">
            <v>C325Z0414ZH-M0131</v>
          </cell>
          <cell r="C866" t="str">
            <v>Pole Base Coat</v>
          </cell>
          <cell r="D866">
            <v>0.9</v>
          </cell>
        </row>
        <row r="867">
          <cell r="A867" t="str">
            <v>S71518-Y27</v>
          </cell>
          <cell r="B867" t="str">
            <v>C325Z1025ZH-B0379</v>
          </cell>
          <cell r="C867" t="str">
            <v>SW Button Deco Ass</v>
          </cell>
          <cell r="D867">
            <v>0.05</v>
          </cell>
        </row>
        <row r="868">
          <cell r="A868" t="str">
            <v>S71518-Y27A</v>
          </cell>
          <cell r="B868" t="str">
            <v>C325Z0450ZH-M0157</v>
          </cell>
          <cell r="C868" t="str">
            <v>Pole Cap Cover Coat</v>
          </cell>
          <cell r="D868">
            <v>0.15</v>
          </cell>
        </row>
        <row r="869">
          <cell r="A869" t="str">
            <v>S71518-Y30</v>
          </cell>
          <cell r="B869" t="str">
            <v>C325Z0920ZH-K032G</v>
          </cell>
          <cell r="C869" t="str">
            <v>Guard Mark Ass</v>
          </cell>
          <cell r="D869">
            <v>1.1000000000000001</v>
          </cell>
        </row>
        <row r="870">
          <cell r="A870" t="str">
            <v>S71518-Y30A</v>
          </cell>
          <cell r="B870" t="str">
            <v>C301H0930FH-N0598</v>
          </cell>
          <cell r="C870" t="str">
            <v>Guard Ring Ass</v>
          </cell>
          <cell r="D870">
            <v>0.8</v>
          </cell>
        </row>
        <row r="871">
          <cell r="A871" t="str">
            <v>S71518-Y33</v>
          </cell>
          <cell r="B871" t="str">
            <v>C325Z0900ZH-M0158</v>
          </cell>
          <cell r="C871" t="str">
            <v>Front Guard Ass</v>
          </cell>
          <cell r="D871">
            <v>0.9</v>
          </cell>
        </row>
        <row r="872">
          <cell r="A872" t="str">
            <v>S71518-Y60</v>
          </cell>
          <cell r="B872" t="str">
            <v>C325Z0473ZH-N0111</v>
          </cell>
          <cell r="C872" t="str">
            <v>Round Lock SCW</v>
          </cell>
          <cell r="D872">
            <v>0.15</v>
          </cell>
        </row>
        <row r="873">
          <cell r="A873" t="str">
            <v>S732-18-25</v>
          </cell>
          <cell r="B873" t="str">
            <v>C40CK1150CC</v>
          </cell>
          <cell r="C873" t="str">
            <v>Clutch Switch</v>
          </cell>
          <cell r="D873">
            <v>0.72</v>
          </cell>
        </row>
        <row r="874">
          <cell r="A874" t="str">
            <v>S73218-Y18</v>
          </cell>
          <cell r="B874" t="str">
            <v>G301B1000BH-N011B</v>
          </cell>
          <cell r="C874" t="str">
            <v>Switch Ass</v>
          </cell>
          <cell r="D874">
            <v>3.71</v>
          </cell>
        </row>
        <row r="875">
          <cell r="A875" t="str">
            <v>S73218-Y25</v>
          </cell>
          <cell r="B875" t="str">
            <v>GA3011100ZH-N011B</v>
          </cell>
          <cell r="C875" t="str">
            <v>Clutch Switch Assy</v>
          </cell>
          <cell r="D875">
            <v>0.73</v>
          </cell>
        </row>
        <row r="876">
          <cell r="A876" t="str">
            <v>S73218-Y30</v>
          </cell>
          <cell r="B876" t="str">
            <v>G301J0930GH-N0566</v>
          </cell>
          <cell r="C876" t="str">
            <v>Guard Ring Ass</v>
          </cell>
          <cell r="D876">
            <v>0.6</v>
          </cell>
        </row>
        <row r="877">
          <cell r="A877" t="str">
            <v>S73218-Y36</v>
          </cell>
          <cell r="B877" t="str">
            <v>GA3011195ZH</v>
          </cell>
          <cell r="C877" t="str">
            <v>Tube Ass</v>
          </cell>
          <cell r="D877">
            <v>3.44</v>
          </cell>
        </row>
        <row r="878">
          <cell r="A878" t="str">
            <v>S73218-Y60</v>
          </cell>
          <cell r="B878" t="str">
            <v>GA3018211BH</v>
          </cell>
          <cell r="C878" t="str">
            <v>Parts Set</v>
          </cell>
          <cell r="D878">
            <v>0.4</v>
          </cell>
        </row>
        <row r="879">
          <cell r="A879" t="str">
            <v>S733-18-32</v>
          </cell>
          <cell r="B879" t="str">
            <v>GA3030432ZH</v>
          </cell>
          <cell r="C879" t="str">
            <v>Sheet B</v>
          </cell>
          <cell r="D879">
            <v>0.4</v>
          </cell>
        </row>
        <row r="880">
          <cell r="A880" t="str">
            <v>S73318-Y33</v>
          </cell>
          <cell r="B880" t="str">
            <v>GA3030900ZH-F017N</v>
          </cell>
          <cell r="C880" t="str">
            <v>Front Guard Ass</v>
          </cell>
          <cell r="D880">
            <v>1.49</v>
          </cell>
        </row>
        <row r="881">
          <cell r="A881" t="str">
            <v>S73318-Y60</v>
          </cell>
          <cell r="B881" t="str">
            <v>GA3038212ZH</v>
          </cell>
          <cell r="C881" t="str">
            <v>Parts Set</v>
          </cell>
          <cell r="D881">
            <v>3.33</v>
          </cell>
        </row>
        <row r="882">
          <cell r="A882" t="str">
            <v>S737-18-08A</v>
          </cell>
          <cell r="B882" t="str">
            <v>P30SZ4170ZC</v>
          </cell>
          <cell r="C882" t="str">
            <v>Dassyu Filter Ass</v>
          </cell>
          <cell r="D882">
            <v>1.57</v>
          </cell>
        </row>
        <row r="883">
          <cell r="A883" t="str">
            <v>S73818-Y22</v>
          </cell>
          <cell r="B883" t="str">
            <v>P15MZ3295ZH-M0150</v>
          </cell>
          <cell r="C883" t="str">
            <v>Front Grill Toso</v>
          </cell>
          <cell r="D883">
            <v>4.7</v>
          </cell>
        </row>
        <row r="884">
          <cell r="A884" t="str">
            <v>S73819-Y08</v>
          </cell>
          <cell r="B884" t="str">
            <v>P4MCZ4180ZC</v>
          </cell>
          <cell r="C884" t="str">
            <v>Filter Assy</v>
          </cell>
          <cell r="D884">
            <v>6.34</v>
          </cell>
        </row>
        <row r="885">
          <cell r="A885" t="str">
            <v>S738C18-Y22</v>
          </cell>
          <cell r="B885" t="str">
            <v>P15D73295ZH-N0607</v>
          </cell>
          <cell r="C885" t="str">
            <v>Front Grill Toso</v>
          </cell>
          <cell r="D885">
            <v>4.2</v>
          </cell>
        </row>
        <row r="886">
          <cell r="A886" t="str">
            <v>S738C18-Y42</v>
          </cell>
          <cell r="B886" t="str">
            <v>P15D73410AH-M0150</v>
          </cell>
          <cell r="C886" t="str">
            <v>SW Box Toso</v>
          </cell>
          <cell r="D886">
            <v>2.7</v>
          </cell>
        </row>
        <row r="887">
          <cell r="A887" t="str">
            <v>S739-18-08</v>
          </cell>
          <cell r="B887" t="str">
            <v>P15DZ4180ZH</v>
          </cell>
          <cell r="C887" t="str">
            <v>Filter Ass</v>
          </cell>
          <cell r="D887">
            <v>5.0999999999999996</v>
          </cell>
        </row>
        <row r="888">
          <cell r="A888" t="str">
            <v>S73918-Y14</v>
          </cell>
          <cell r="B888" t="str">
            <v>P15DZ2000ZH</v>
          </cell>
          <cell r="C888" t="str">
            <v>Blade Ass</v>
          </cell>
          <cell r="D888">
            <v>1.1000000000000001</v>
          </cell>
        </row>
        <row r="889">
          <cell r="A889" t="str">
            <v>S73918-Y22</v>
          </cell>
          <cell r="B889" t="str">
            <v>P04XZ3295ZH-N0607</v>
          </cell>
          <cell r="C889" t="str">
            <v>Front Grill Toso</v>
          </cell>
          <cell r="D889">
            <v>3.5</v>
          </cell>
        </row>
        <row r="890">
          <cell r="A890" t="str">
            <v>S73918-Y23</v>
          </cell>
          <cell r="B890" t="str">
            <v>P15DZ3500ZH-G0270</v>
          </cell>
          <cell r="C890" t="str">
            <v>SW Panel Ass</v>
          </cell>
          <cell r="D890">
            <v>0.79</v>
          </cell>
        </row>
        <row r="891">
          <cell r="A891" t="str">
            <v>S73919-Y08</v>
          </cell>
          <cell r="B891" t="str">
            <v>P04CZ4170ZC</v>
          </cell>
          <cell r="C891" t="str">
            <v>Dassyu Filter</v>
          </cell>
          <cell r="D891">
            <v>1.8</v>
          </cell>
        </row>
        <row r="892">
          <cell r="A892" t="str">
            <v>S73919-Y08A</v>
          </cell>
          <cell r="B892" t="str">
            <v>P04XZ4180AH for China</v>
          </cell>
          <cell r="C892" t="str">
            <v>Filter Assy</v>
          </cell>
          <cell r="D892">
            <v>6.26</v>
          </cell>
        </row>
        <row r="893">
          <cell r="A893" t="str">
            <v>S739-48-08</v>
          </cell>
          <cell r="B893" t="str">
            <v>P04XZ4180ZH for HK</v>
          </cell>
          <cell r="C893" t="str">
            <v>Filter Ass</v>
          </cell>
          <cell r="D893">
            <v>5.6</v>
          </cell>
        </row>
        <row r="894">
          <cell r="A894" t="str">
            <v>S739-48-08A</v>
          </cell>
          <cell r="B894" t="str">
            <v>P04XZ4170ZH</v>
          </cell>
          <cell r="C894" t="str">
            <v>Dassyu Filter</v>
          </cell>
          <cell r="D894">
            <v>2.35</v>
          </cell>
        </row>
        <row r="895">
          <cell r="A895" t="str">
            <v>S739-48-23</v>
          </cell>
          <cell r="B895" t="str">
            <v>P04XZ3500ZH-G0270</v>
          </cell>
          <cell r="C895" t="str">
            <v>SW Panel Ass</v>
          </cell>
          <cell r="D895">
            <v>0.09</v>
          </cell>
        </row>
        <row r="896">
          <cell r="A896" t="str">
            <v>S739-48-28</v>
          </cell>
          <cell r="B896" t="str">
            <v>P04XZ1250ZH</v>
          </cell>
          <cell r="C896" t="str">
            <v>Input Lead Ass A</v>
          </cell>
          <cell r="D896">
            <v>0.3</v>
          </cell>
        </row>
        <row r="897">
          <cell r="A897" t="str">
            <v>S739-48-28A</v>
          </cell>
          <cell r="B897" t="str">
            <v>P04XZ1251ZH</v>
          </cell>
          <cell r="C897" t="str">
            <v>Input Lead Ass B</v>
          </cell>
          <cell r="D897">
            <v>0.3</v>
          </cell>
        </row>
        <row r="898">
          <cell r="A898" t="str">
            <v>S739-48-30</v>
          </cell>
          <cell r="B898" t="str">
            <v>P04XZ0300ZH</v>
          </cell>
          <cell r="C898" t="str">
            <v>Insulation Set</v>
          </cell>
          <cell r="D898">
            <v>0.39</v>
          </cell>
        </row>
        <row r="899">
          <cell r="A899" t="str">
            <v>S739-48-74</v>
          </cell>
          <cell r="B899" t="str">
            <v>P04XZ1210ZH</v>
          </cell>
          <cell r="C899" t="str">
            <v>Current Fuse Ass</v>
          </cell>
          <cell r="D899">
            <v>0.3</v>
          </cell>
        </row>
        <row r="900">
          <cell r="A900" t="str">
            <v>S73948-Y43</v>
          </cell>
          <cell r="B900" t="str">
            <v>P04XZ1220ZH-N0360</v>
          </cell>
          <cell r="C900" t="str">
            <v>Cord Ass</v>
          </cell>
          <cell r="D900">
            <v>1.2</v>
          </cell>
        </row>
        <row r="901">
          <cell r="A901" t="str">
            <v>S739A18-Y23</v>
          </cell>
          <cell r="B901" t="str">
            <v>P15DZ3500ZH-N0608</v>
          </cell>
          <cell r="C901" t="str">
            <v>SW Panel Ass</v>
          </cell>
          <cell r="D901">
            <v>0.79</v>
          </cell>
        </row>
        <row r="902">
          <cell r="A902" t="str">
            <v>S74518-Y01</v>
          </cell>
          <cell r="B902" t="str">
            <v>03KLZ3800ZH</v>
          </cell>
          <cell r="C902" t="str">
            <v>Heater Set</v>
          </cell>
          <cell r="D902">
            <v>0.65</v>
          </cell>
        </row>
        <row r="903">
          <cell r="A903" t="str">
            <v>S74518-Y01A</v>
          </cell>
          <cell r="B903" t="str">
            <v>03KLZ3801ZH</v>
          </cell>
          <cell r="C903" t="str">
            <v>Heater Kumi</v>
          </cell>
          <cell r="D903">
            <v>1.65</v>
          </cell>
        </row>
        <row r="904">
          <cell r="A904" t="str">
            <v>S74518-Y08</v>
          </cell>
          <cell r="B904" t="str">
            <v>03KLZ0500AH</v>
          </cell>
          <cell r="C904" t="str">
            <v>Kashitsu Filter Set</v>
          </cell>
          <cell r="D904">
            <v>2.2000000000000002</v>
          </cell>
        </row>
        <row r="905">
          <cell r="A905" t="str">
            <v>S74518-Y26B</v>
          </cell>
          <cell r="B905" t="str">
            <v>03KLZ0100BH-N0566</v>
          </cell>
          <cell r="C905" t="str">
            <v>Body Ass</v>
          </cell>
          <cell r="D905">
            <v>3.25</v>
          </cell>
        </row>
        <row r="906">
          <cell r="A906" t="str">
            <v>S74518-Y27</v>
          </cell>
          <cell r="B906" t="str">
            <v>03KLZ0550ZH</v>
          </cell>
          <cell r="C906" t="str">
            <v>Filter Frame Cap Ass</v>
          </cell>
          <cell r="D906">
            <v>0.39</v>
          </cell>
        </row>
        <row r="907">
          <cell r="A907" t="str">
            <v>S74518-Y42</v>
          </cell>
          <cell r="B907" t="str">
            <v>03KLZ0307BH-N0566</v>
          </cell>
          <cell r="C907" t="str">
            <v>Switch Box Ass</v>
          </cell>
          <cell r="D907">
            <v>1.61</v>
          </cell>
        </row>
        <row r="908">
          <cell r="A908" t="str">
            <v>S74518-Y74</v>
          </cell>
          <cell r="B908" t="str">
            <v>03KLZ3805BH</v>
          </cell>
          <cell r="C908" t="str">
            <v>Thermal Fuse Ass</v>
          </cell>
          <cell r="D908">
            <v>0.76</v>
          </cell>
        </row>
        <row r="909">
          <cell r="A909" t="str">
            <v>S74618-Y01A</v>
          </cell>
          <cell r="B909" t="str">
            <v>05KLZ3801BH</v>
          </cell>
          <cell r="C909" t="str">
            <v>Heater Kumi</v>
          </cell>
          <cell r="D909">
            <v>0.75</v>
          </cell>
        </row>
        <row r="910">
          <cell r="A910" t="str">
            <v>S74618-Y08</v>
          </cell>
          <cell r="B910" t="str">
            <v>05KLZ0500AH</v>
          </cell>
          <cell r="C910" t="str">
            <v>Kashitsu Filter Set</v>
          </cell>
          <cell r="D910">
            <v>2.8</v>
          </cell>
        </row>
        <row r="911">
          <cell r="A911" t="str">
            <v>S74618-Y08A</v>
          </cell>
          <cell r="B911" t="str">
            <v>05KLZ0503ZH</v>
          </cell>
          <cell r="C911" t="str">
            <v>Kashitsu Filter</v>
          </cell>
          <cell r="D911">
            <v>3.3130000000000002</v>
          </cell>
        </row>
        <row r="912">
          <cell r="A912" t="str">
            <v>S74618-Y08B</v>
          </cell>
          <cell r="B912" t="str">
            <v>FE-Z05EZ</v>
          </cell>
          <cell r="C912" t="str">
            <v>Koukan Filter</v>
          </cell>
          <cell r="D912">
            <v>3.0489999999999999</v>
          </cell>
        </row>
        <row r="913">
          <cell r="A913" t="str">
            <v>S74618-Y09</v>
          </cell>
          <cell r="B913" t="str">
            <v>05KLZ0410ZH</v>
          </cell>
          <cell r="C913" t="str">
            <v>Reed SW Ass</v>
          </cell>
          <cell r="D913">
            <v>1.1000000000000001</v>
          </cell>
        </row>
        <row r="914">
          <cell r="A914" t="str">
            <v>S74618-Y13</v>
          </cell>
          <cell r="B914" t="str">
            <v>05KLZ0610ZH</v>
          </cell>
          <cell r="C914" t="str">
            <v>Tank Ass</v>
          </cell>
          <cell r="D914">
            <v>1.85</v>
          </cell>
        </row>
        <row r="915">
          <cell r="A915" t="str">
            <v>S74618-Y15</v>
          </cell>
          <cell r="B915" t="str">
            <v>05KLZ</v>
          </cell>
          <cell r="C915" t="str">
            <v>Trar Koso Set</v>
          </cell>
          <cell r="D915">
            <v>2.41</v>
          </cell>
        </row>
        <row r="916">
          <cell r="A916" t="str">
            <v>S74618-Y18</v>
          </cell>
          <cell r="B916" t="str">
            <v>05KLZ0307BH-N0566</v>
          </cell>
          <cell r="C916" t="str">
            <v>Swtich Box Ass</v>
          </cell>
          <cell r="D916">
            <v>1.34</v>
          </cell>
        </row>
        <row r="917">
          <cell r="A917" t="str">
            <v>S74618-Y26</v>
          </cell>
          <cell r="B917" t="str">
            <v>05KLZ0120AH-SB145</v>
          </cell>
          <cell r="C917" t="str">
            <v>Front Panel Ass</v>
          </cell>
          <cell r="D917">
            <v>2.5</v>
          </cell>
        </row>
        <row r="918">
          <cell r="A918" t="str">
            <v>S74618-Y26A</v>
          </cell>
          <cell r="B918" t="str">
            <v>05KLZ0125AH-N0566</v>
          </cell>
          <cell r="C918" t="str">
            <v>Rear Panel Ass</v>
          </cell>
          <cell r="D918">
            <v>2.48</v>
          </cell>
        </row>
        <row r="919">
          <cell r="A919" t="str">
            <v>S74618-Y27</v>
          </cell>
          <cell r="B919" t="str">
            <v>05KLZ0227ZH</v>
          </cell>
          <cell r="C919" t="str">
            <v>Cap Ass</v>
          </cell>
          <cell r="D919">
            <v>0.25</v>
          </cell>
        </row>
        <row r="920">
          <cell r="A920" t="str">
            <v>S74618-Y27A</v>
          </cell>
          <cell r="B920" t="str">
            <v>05KLZ0550ZH</v>
          </cell>
          <cell r="C920" t="str">
            <v>Filter Frame Cap Ass</v>
          </cell>
          <cell r="D920">
            <v>0.6</v>
          </cell>
        </row>
        <row r="921">
          <cell r="A921" t="str">
            <v>S74618-Y28</v>
          </cell>
          <cell r="B921" t="str">
            <v>05KLZ0727ZH</v>
          </cell>
          <cell r="C921" t="str">
            <v>HV Lead Ass</v>
          </cell>
          <cell r="D921">
            <v>3.8</v>
          </cell>
        </row>
        <row r="922">
          <cell r="A922" t="str">
            <v>S74618-Y28A</v>
          </cell>
          <cell r="B922" t="str">
            <v>05KLZ5033ZH</v>
          </cell>
          <cell r="C922" t="str">
            <v>Sensor Lead Ass</v>
          </cell>
          <cell r="D922">
            <v>0.25</v>
          </cell>
        </row>
        <row r="923">
          <cell r="A923" t="str">
            <v>S74618-Y28B</v>
          </cell>
          <cell r="B923" t="str">
            <v>05KLZ0152ZH</v>
          </cell>
          <cell r="C923" t="str">
            <v>T.M. Lead Ass</v>
          </cell>
          <cell r="D923">
            <v>0.25</v>
          </cell>
        </row>
        <row r="924">
          <cell r="A924" t="str">
            <v>S74618-Y30</v>
          </cell>
          <cell r="B924" t="str">
            <v>05KLZ0108ZH-B0383</v>
          </cell>
          <cell r="C924" t="str">
            <v>Suii Panel Ass</v>
          </cell>
          <cell r="D924">
            <v>0.65</v>
          </cell>
        </row>
        <row r="925">
          <cell r="A925" t="str">
            <v>S74618-Y74</v>
          </cell>
          <cell r="B925" t="str">
            <v>05KLZ3805ZH</v>
          </cell>
          <cell r="C925" t="str">
            <v>Thermal Fuse Ass</v>
          </cell>
          <cell r="D925">
            <v>1.9</v>
          </cell>
        </row>
        <row r="926">
          <cell r="A926" t="str">
            <v>S74618-Y75</v>
          </cell>
          <cell r="B926" t="str">
            <v>05KLZ0520ZH-N0566</v>
          </cell>
          <cell r="C926" t="str">
            <v>Jokin Unit</v>
          </cell>
          <cell r="D926">
            <v>0.2</v>
          </cell>
        </row>
        <row r="927">
          <cell r="A927" t="str">
            <v>S74618-Y75A</v>
          </cell>
          <cell r="B927" t="str">
            <v>05KLZ0515ZH</v>
          </cell>
          <cell r="C927" t="str">
            <v>Jokin Kyokuban Ass</v>
          </cell>
          <cell r="D927">
            <v>1.92</v>
          </cell>
        </row>
        <row r="928">
          <cell r="A928" t="str">
            <v>S746A18-Y26</v>
          </cell>
          <cell r="B928" t="str">
            <v>05KLZ0120AH-SG118</v>
          </cell>
          <cell r="C928" t="str">
            <v>Front Panel Ass</v>
          </cell>
          <cell r="D928">
            <v>2.5</v>
          </cell>
        </row>
        <row r="929">
          <cell r="A929" t="str">
            <v>S746A18-Y30</v>
          </cell>
          <cell r="B929" t="str">
            <v>05KLZ0108ZH-G0271</v>
          </cell>
          <cell r="C929" t="str">
            <v>Suii Panel Ass</v>
          </cell>
          <cell r="D929">
            <v>0.65</v>
          </cell>
        </row>
        <row r="930">
          <cell r="A930" t="str">
            <v>S746B18-Y13</v>
          </cell>
          <cell r="B930" t="str">
            <v>5KLV70610ZH-G0264</v>
          </cell>
          <cell r="C930" t="str">
            <v>Tank Ass</v>
          </cell>
          <cell r="D930">
            <v>1.85</v>
          </cell>
        </row>
        <row r="931">
          <cell r="A931" t="str">
            <v>S746B18-Y18</v>
          </cell>
          <cell r="B931" t="str">
            <v>5KLV70307BH-N0566</v>
          </cell>
          <cell r="C931" t="str">
            <v>Switch Box Ass</v>
          </cell>
          <cell r="D931">
            <v>1.34</v>
          </cell>
        </row>
        <row r="932">
          <cell r="A932" t="str">
            <v>S746B18-Y26</v>
          </cell>
          <cell r="B932" t="str">
            <v>5KLV70120ZH-B0385</v>
          </cell>
          <cell r="C932" t="str">
            <v>Front Panel Ass</v>
          </cell>
          <cell r="D932">
            <v>2.1</v>
          </cell>
        </row>
        <row r="933">
          <cell r="A933" t="str">
            <v>S746C18-Y18</v>
          </cell>
          <cell r="B933" t="str">
            <v>5KBLZ0307DH-N0579</v>
          </cell>
          <cell r="C933" t="str">
            <v>Switch Box Ass</v>
          </cell>
          <cell r="D933">
            <v>1.5</v>
          </cell>
        </row>
        <row r="934">
          <cell r="A934" t="str">
            <v>S746C18-Y26</v>
          </cell>
          <cell r="B934" t="str">
            <v>5KBLZ0120AH-N0579</v>
          </cell>
          <cell r="C934" t="str">
            <v>Front Panel Ass</v>
          </cell>
          <cell r="D934">
            <v>2.37</v>
          </cell>
        </row>
        <row r="935">
          <cell r="A935" t="str">
            <v>S746C18-Y26A</v>
          </cell>
          <cell r="B935" t="str">
            <v>05KLZ0124ZH-N0579</v>
          </cell>
          <cell r="C935" t="str">
            <v>Rear Panel Ass</v>
          </cell>
          <cell r="D935">
            <v>1.94</v>
          </cell>
        </row>
        <row r="936">
          <cell r="A936" t="str">
            <v>S746D18-Y18</v>
          </cell>
          <cell r="B936" t="str">
            <v>5KBLZ0307DH-B0388</v>
          </cell>
          <cell r="C936" t="str">
            <v>Swtich Box Ass</v>
          </cell>
          <cell r="D936">
            <v>1.5</v>
          </cell>
        </row>
        <row r="937">
          <cell r="A937" t="str">
            <v>S746D18-Y26</v>
          </cell>
          <cell r="B937" t="str">
            <v>5KBLZ0120AH-B0388</v>
          </cell>
          <cell r="C937" t="str">
            <v>Front Panel Ass</v>
          </cell>
          <cell r="D937">
            <v>2.37</v>
          </cell>
        </row>
        <row r="938">
          <cell r="A938" t="str">
            <v>S746D18-Y26A</v>
          </cell>
          <cell r="B938" t="str">
            <v>05KLZ0124ZH-B0388</v>
          </cell>
          <cell r="C938" t="str">
            <v>Rear Panel Ass</v>
          </cell>
          <cell r="D938">
            <v>1.94</v>
          </cell>
        </row>
        <row r="939">
          <cell r="A939" t="str">
            <v>S746E18-Y18</v>
          </cell>
          <cell r="B939" t="str">
            <v>5KBLZ0307DH-R0256</v>
          </cell>
          <cell r="C939" t="str">
            <v>Switch Box Ass</v>
          </cell>
          <cell r="D939">
            <v>1.5</v>
          </cell>
        </row>
        <row r="940">
          <cell r="A940" t="str">
            <v>S746E18-Y26</v>
          </cell>
          <cell r="B940" t="str">
            <v>5KBLZ0120AH-R0256</v>
          </cell>
          <cell r="C940" t="str">
            <v>Front Panel Ass</v>
          </cell>
          <cell r="D940">
            <v>2.37</v>
          </cell>
        </row>
        <row r="941">
          <cell r="A941" t="str">
            <v>S746E18-Y26A</v>
          </cell>
          <cell r="B941" t="str">
            <v>05KLZ0124ZH-R0256</v>
          </cell>
          <cell r="C941" t="str">
            <v>Rear Panel Ass</v>
          </cell>
          <cell r="D941">
            <v>1.94</v>
          </cell>
        </row>
        <row r="942">
          <cell r="A942" t="str">
            <v>S746F18-Y18</v>
          </cell>
          <cell r="B942" t="str">
            <v>5KBLZ0307DH-N0618</v>
          </cell>
          <cell r="C942" t="str">
            <v>Switch Box Ass</v>
          </cell>
          <cell r="D942">
            <v>1.5</v>
          </cell>
        </row>
        <row r="943">
          <cell r="A943" t="str">
            <v>S746F18-Y26</v>
          </cell>
          <cell r="B943" t="str">
            <v>5KBLZ0120AH-N0618</v>
          </cell>
          <cell r="C943" t="str">
            <v>Front Panel Ass</v>
          </cell>
          <cell r="D943">
            <v>2.37</v>
          </cell>
        </row>
        <row r="944">
          <cell r="A944" t="str">
            <v>S746F18-Y26A</v>
          </cell>
          <cell r="B944" t="str">
            <v>05KLZ0125ZH-N0618</v>
          </cell>
          <cell r="C944" t="str">
            <v>Rear Panel Ass</v>
          </cell>
          <cell r="D944">
            <v>1.94</v>
          </cell>
        </row>
        <row r="945">
          <cell r="A945" t="str">
            <v>S746G18-Y18</v>
          </cell>
          <cell r="B945" t="str">
            <v>5KBLZ0307DH-R0259</v>
          </cell>
          <cell r="C945" t="str">
            <v>Switch Box Ass</v>
          </cell>
          <cell r="D945">
            <v>1.5</v>
          </cell>
        </row>
        <row r="946">
          <cell r="A946" t="str">
            <v>S746G18-Y26</v>
          </cell>
          <cell r="B946" t="str">
            <v>5KBLZ0120AH-R0259</v>
          </cell>
          <cell r="C946" t="str">
            <v>Front Panel Ass</v>
          </cell>
          <cell r="D946">
            <v>2.37</v>
          </cell>
        </row>
        <row r="947">
          <cell r="A947" t="str">
            <v>S746G18-Y26A</v>
          </cell>
          <cell r="B947" t="str">
            <v>05KLZ0124ZH-R0259</v>
          </cell>
          <cell r="C947" t="str">
            <v>Rear Panel Ass</v>
          </cell>
          <cell r="D947">
            <v>1.94</v>
          </cell>
        </row>
        <row r="948">
          <cell r="A948" t="str">
            <v>S74718-Y01</v>
          </cell>
          <cell r="B948" t="str">
            <v>07KLZ3800ZH</v>
          </cell>
          <cell r="C948" t="str">
            <v>Heater Set</v>
          </cell>
          <cell r="D948">
            <v>0.77</v>
          </cell>
        </row>
        <row r="949">
          <cell r="A949" t="str">
            <v>S74718-Y01A</v>
          </cell>
          <cell r="B949" t="str">
            <v>07KLZ2801ZH</v>
          </cell>
          <cell r="C949" t="str">
            <v>Heater Kumi</v>
          </cell>
          <cell r="D949">
            <v>1.7</v>
          </cell>
        </row>
        <row r="950">
          <cell r="A950" t="str">
            <v>S74718-Y08</v>
          </cell>
          <cell r="B950" t="str">
            <v>07KLZ0500AH for Japan</v>
          </cell>
          <cell r="C950" t="str">
            <v>Kashitsu Filter Set</v>
          </cell>
          <cell r="D950">
            <v>4.63</v>
          </cell>
        </row>
        <row r="951">
          <cell r="A951" t="str">
            <v>S74718-Y08A</v>
          </cell>
          <cell r="B951" t="str">
            <v>07KLZ0503ZH</v>
          </cell>
          <cell r="C951" t="str">
            <v>Kashitsu Filter</v>
          </cell>
          <cell r="D951">
            <v>4.6239999999999997</v>
          </cell>
        </row>
        <row r="952">
          <cell r="A952" t="str">
            <v>S74718-Y08B</v>
          </cell>
          <cell r="B952" t="str">
            <v>FE-Z07EZ</v>
          </cell>
          <cell r="C952" t="str">
            <v>Koukan Filter</v>
          </cell>
          <cell r="D952">
            <v>4.29</v>
          </cell>
        </row>
        <row r="953">
          <cell r="A953" t="str">
            <v>S74718-Y09</v>
          </cell>
          <cell r="B953" t="str">
            <v>07KLZ0410ZH</v>
          </cell>
          <cell r="C953" t="str">
            <v>Reed SW Ass</v>
          </cell>
          <cell r="D953">
            <v>0.97</v>
          </cell>
        </row>
        <row r="954">
          <cell r="A954" t="str">
            <v>S74718-Y13</v>
          </cell>
          <cell r="B954" t="str">
            <v>07KLZ0610AH</v>
          </cell>
          <cell r="C954" t="str">
            <v>Tank Ass</v>
          </cell>
          <cell r="D954">
            <v>2.2999999999999998</v>
          </cell>
        </row>
        <row r="955">
          <cell r="A955" t="str">
            <v>S74718-Y18</v>
          </cell>
          <cell r="B955" t="str">
            <v>07KLZ0307CH-N0566</v>
          </cell>
          <cell r="C955" t="str">
            <v>Switch Box Ass</v>
          </cell>
          <cell r="D955">
            <v>1.52</v>
          </cell>
        </row>
        <row r="956">
          <cell r="A956" t="str">
            <v>S74718-Y26</v>
          </cell>
          <cell r="B956" t="str">
            <v>07KLZ0120AH-SB145</v>
          </cell>
          <cell r="C956" t="str">
            <v>Front Panel Assy</v>
          </cell>
          <cell r="D956">
            <v>2.35</v>
          </cell>
        </row>
        <row r="957">
          <cell r="A957" t="str">
            <v>S74718-Y26A</v>
          </cell>
          <cell r="B957" t="str">
            <v>07KLZ0125ZH-N0566</v>
          </cell>
          <cell r="C957" t="str">
            <v>Rear Panel Ass</v>
          </cell>
          <cell r="D957">
            <v>1.64</v>
          </cell>
        </row>
        <row r="958">
          <cell r="A958" t="str">
            <v>S74718-Y27</v>
          </cell>
          <cell r="B958" t="str">
            <v>07KLZ0550ZH</v>
          </cell>
          <cell r="C958" t="str">
            <v>Filter Frame Cap Ass</v>
          </cell>
          <cell r="D958">
            <v>0.43</v>
          </cell>
        </row>
        <row r="959">
          <cell r="A959" t="str">
            <v>S74718-Y28</v>
          </cell>
          <cell r="B959" t="str">
            <v>07KLZ0727ZH</v>
          </cell>
          <cell r="C959" t="str">
            <v>HV Lead Ass</v>
          </cell>
          <cell r="D959">
            <v>0.35</v>
          </cell>
        </row>
        <row r="960">
          <cell r="A960" t="str">
            <v>S74718-Y28A</v>
          </cell>
          <cell r="B960" t="str">
            <v>07KLZ5033ZH</v>
          </cell>
          <cell r="C960" t="str">
            <v>Sensor Lead Ass</v>
          </cell>
          <cell r="D960">
            <v>0.2</v>
          </cell>
        </row>
        <row r="961">
          <cell r="A961" t="str">
            <v>S74718-Y28B</v>
          </cell>
          <cell r="B961" t="str">
            <v>07KLZ0152ZH</v>
          </cell>
          <cell r="C961" t="str">
            <v>T.M. Lead Ass</v>
          </cell>
          <cell r="D961">
            <v>0.27</v>
          </cell>
        </row>
        <row r="962">
          <cell r="A962" t="str">
            <v>S74718-Y74</v>
          </cell>
          <cell r="B962" t="str">
            <v>07KLZ3805ZH</v>
          </cell>
          <cell r="C962" t="str">
            <v>Thermal Fuse Ass</v>
          </cell>
          <cell r="D962">
            <v>0.85</v>
          </cell>
        </row>
        <row r="963">
          <cell r="A963" t="str">
            <v>S747A18-Y26</v>
          </cell>
          <cell r="B963" t="str">
            <v>07KLZ0120AH-SG118</v>
          </cell>
          <cell r="C963" t="str">
            <v>Front Panel Assy</v>
          </cell>
          <cell r="D963">
            <v>2.35</v>
          </cell>
        </row>
        <row r="964">
          <cell r="A964" t="str">
            <v>S747B18-Y13</v>
          </cell>
          <cell r="B964" t="str">
            <v>7KLV70610ZH-G0264</v>
          </cell>
          <cell r="C964" t="str">
            <v>Tank Ass</v>
          </cell>
          <cell r="D964">
            <v>2</v>
          </cell>
        </row>
        <row r="965">
          <cell r="A965" t="str">
            <v>S747B18-Y18</v>
          </cell>
          <cell r="B965" t="str">
            <v>7KLV70307BH-N0566</v>
          </cell>
          <cell r="C965" t="str">
            <v>Switch Box Ass</v>
          </cell>
          <cell r="D965">
            <v>1.52</v>
          </cell>
        </row>
        <row r="966">
          <cell r="A966" t="str">
            <v>S747B18-Y26</v>
          </cell>
          <cell r="B966" t="str">
            <v>7KLV70120ZH-B0385</v>
          </cell>
          <cell r="C966" t="str">
            <v>Front Panel Ass</v>
          </cell>
          <cell r="D966">
            <v>2.35</v>
          </cell>
        </row>
        <row r="967">
          <cell r="A967" t="str">
            <v>S74818-Y18</v>
          </cell>
          <cell r="B967" t="str">
            <v>05KFZ0307CH-N0611</v>
          </cell>
          <cell r="C967" t="str">
            <v>Switch Box Ass</v>
          </cell>
          <cell r="D967">
            <v>1.52</v>
          </cell>
        </row>
        <row r="968">
          <cell r="A968" t="str">
            <v>S74818-Y26</v>
          </cell>
          <cell r="B968" t="str">
            <v>05KFZ0120AH-N0566</v>
          </cell>
          <cell r="C968" t="str">
            <v>Front Panel Ass</v>
          </cell>
          <cell r="D968">
            <v>2.19</v>
          </cell>
        </row>
        <row r="969">
          <cell r="A969" t="str">
            <v>S74818-Y60</v>
          </cell>
          <cell r="B969" t="str">
            <v>P06U41550ZH</v>
          </cell>
          <cell r="C969" t="str">
            <v>Denkyoku Frame Ass</v>
          </cell>
          <cell r="D969">
            <v>0.55000000000000004</v>
          </cell>
        </row>
        <row r="970">
          <cell r="A970" t="str">
            <v>S761-18-01</v>
          </cell>
          <cell r="B970" t="str">
            <v>YHA104000DH</v>
          </cell>
          <cell r="C970" t="str">
            <v>Heater Ass</v>
          </cell>
          <cell r="D970">
            <v>4.17</v>
          </cell>
        </row>
        <row r="971">
          <cell r="A971" t="str">
            <v>S761-18-08B</v>
          </cell>
          <cell r="B971" t="str">
            <v>YHA100110ZH</v>
          </cell>
          <cell r="C971" t="str">
            <v>Joshitsu Rotor Ass</v>
          </cell>
          <cell r="D971">
            <v>8.8000000000000007</v>
          </cell>
        </row>
        <row r="972">
          <cell r="A972" t="str">
            <v>S761-18-12A</v>
          </cell>
          <cell r="B972" t="str">
            <v>YHA100401AH</v>
          </cell>
          <cell r="C972" t="str">
            <v>Base Set</v>
          </cell>
          <cell r="D972">
            <v>4.8</v>
          </cell>
        </row>
        <row r="973">
          <cell r="A973" t="str">
            <v>S761-18-28A</v>
          </cell>
          <cell r="B973" t="str">
            <v>YHA100902BH</v>
          </cell>
          <cell r="C973" t="str">
            <v>STM Lead Assy</v>
          </cell>
          <cell r="D973">
            <v>0.45</v>
          </cell>
        </row>
        <row r="974">
          <cell r="A974" t="str">
            <v>S761-18-30</v>
          </cell>
          <cell r="B974" t="str">
            <v>YHA107000ZH</v>
          </cell>
          <cell r="C974" t="str">
            <v>Coil Ass</v>
          </cell>
          <cell r="D974">
            <v>18.5</v>
          </cell>
        </row>
        <row r="975">
          <cell r="A975" t="str">
            <v>S761-18-40</v>
          </cell>
          <cell r="B975" t="str">
            <v>YHA100115BH-M0174</v>
          </cell>
          <cell r="C975" t="str">
            <v>Louver Paint</v>
          </cell>
          <cell r="D975">
            <v>0.55000000000000004</v>
          </cell>
        </row>
        <row r="976">
          <cell r="A976" t="str">
            <v>S761-18-73</v>
          </cell>
          <cell r="B976" t="str">
            <v>YHA104007BH</v>
          </cell>
          <cell r="C976" t="str">
            <v>Saisei Thermistor Assy</v>
          </cell>
          <cell r="D976">
            <v>0.98</v>
          </cell>
        </row>
        <row r="977">
          <cell r="A977" t="str">
            <v>S761-18-73A</v>
          </cell>
          <cell r="B977" t="str">
            <v>YHA104005BH</v>
          </cell>
          <cell r="C977" t="str">
            <v>Heater Thermistor Assy</v>
          </cell>
          <cell r="D977">
            <v>0.98</v>
          </cell>
        </row>
        <row r="978">
          <cell r="A978" t="str">
            <v>S761-18-74</v>
          </cell>
          <cell r="B978" t="str">
            <v>YHA104006BH</v>
          </cell>
          <cell r="C978" t="str">
            <v>Heater Fuse Assy</v>
          </cell>
          <cell r="D978">
            <v>1.62</v>
          </cell>
        </row>
        <row r="979">
          <cell r="A979" t="str">
            <v>S761-18-74A</v>
          </cell>
          <cell r="B979" t="str">
            <v>YHA104008BH</v>
          </cell>
          <cell r="C979" t="str">
            <v>Saisei Fuse Ass</v>
          </cell>
          <cell r="D979">
            <v>1.62</v>
          </cell>
        </row>
        <row r="980">
          <cell r="A980" t="str">
            <v>S76118-Y12B</v>
          </cell>
          <cell r="B980" t="str">
            <v>YHA100409AH</v>
          </cell>
          <cell r="C980" t="str">
            <v>Base Cover Ass</v>
          </cell>
          <cell r="D980">
            <v>3.29</v>
          </cell>
        </row>
        <row r="981">
          <cell r="A981" t="str">
            <v>S76118-Y13</v>
          </cell>
          <cell r="B981" t="str">
            <v>YHA100500ZH</v>
          </cell>
          <cell r="C981" t="str">
            <v>Tank Ass</v>
          </cell>
          <cell r="D981">
            <v>3.59</v>
          </cell>
        </row>
        <row r="982">
          <cell r="A982" t="str">
            <v>S76118-Y18A</v>
          </cell>
          <cell r="B982" t="str">
            <v>YHA100704AH-N0566</v>
          </cell>
          <cell r="C982" t="str">
            <v>Damper Ass</v>
          </cell>
          <cell r="D982">
            <v>0.54</v>
          </cell>
        </row>
        <row r="983">
          <cell r="A983" t="str">
            <v>S76118-Y27</v>
          </cell>
          <cell r="B983" t="str">
            <v>YHA100107AH</v>
          </cell>
          <cell r="C983" t="str">
            <v>Filter Cover Ass</v>
          </cell>
          <cell r="D983">
            <v>1.1000000000000001</v>
          </cell>
        </row>
        <row r="984">
          <cell r="A984" t="str">
            <v>S76118-Y28</v>
          </cell>
          <cell r="B984" t="str">
            <v>YHA100900BH</v>
          </cell>
          <cell r="C984" t="str">
            <v>TM Lead Ass</v>
          </cell>
          <cell r="D984">
            <v>0.28000000000000003</v>
          </cell>
        </row>
        <row r="985">
          <cell r="A985" t="str">
            <v>S76118-Y28B</v>
          </cell>
          <cell r="B985" t="str">
            <v>YHA100901BH</v>
          </cell>
          <cell r="C985" t="str">
            <v>TM Senser Lead Ass</v>
          </cell>
          <cell r="D985">
            <v>0.48</v>
          </cell>
        </row>
        <row r="986">
          <cell r="A986" t="str">
            <v>S76118-Y30A</v>
          </cell>
          <cell r="B986" t="str">
            <v>YHA100305AH</v>
          </cell>
          <cell r="C986" t="str">
            <v>Motor Frame Ass</v>
          </cell>
          <cell r="D986">
            <v>1.58</v>
          </cell>
        </row>
        <row r="987">
          <cell r="A987" t="str">
            <v>S76118-Y54</v>
          </cell>
          <cell r="B987" t="str">
            <v>YHA100506AH</v>
          </cell>
          <cell r="C987" t="str">
            <v>Float Assy</v>
          </cell>
          <cell r="D987">
            <v>0.17</v>
          </cell>
        </row>
        <row r="988">
          <cell r="A988" t="str">
            <v>S76118-Y82</v>
          </cell>
          <cell r="B988" t="str">
            <v>YHA107104ZH</v>
          </cell>
          <cell r="C988" t="str">
            <v>OLP Ass</v>
          </cell>
          <cell r="D988">
            <v>1.7589999999999999</v>
          </cell>
        </row>
        <row r="989">
          <cell r="A989" t="str">
            <v>S761A-18-40</v>
          </cell>
          <cell r="B989" t="str">
            <v>YHA100115BH-G0277</v>
          </cell>
          <cell r="C989" t="str">
            <v>Louver Paint</v>
          </cell>
          <cell r="D989">
            <v>0.55000000000000004</v>
          </cell>
        </row>
        <row r="990">
          <cell r="A990" t="str">
            <v>S763-18-08</v>
          </cell>
          <cell r="B990" t="str">
            <v>ZA1000111ZH-N0566</v>
          </cell>
          <cell r="C990" t="str">
            <v>Pre Filter Ass</v>
          </cell>
          <cell r="D990">
            <v>1.32</v>
          </cell>
        </row>
        <row r="991">
          <cell r="A991" t="str">
            <v>S76318-Y26A</v>
          </cell>
          <cell r="B991" t="str">
            <v>ZA1000711AH-G0266</v>
          </cell>
          <cell r="C991" t="str">
            <v>Front Panel Ass</v>
          </cell>
          <cell r="D991">
            <v>0.88</v>
          </cell>
        </row>
        <row r="992">
          <cell r="A992" t="str">
            <v>S76318-Y26B</v>
          </cell>
          <cell r="B992" t="str">
            <v>ZA1000513AH-G0266</v>
          </cell>
          <cell r="C992" t="str">
            <v>Tank Panel Ass</v>
          </cell>
          <cell r="D992">
            <v>0.75</v>
          </cell>
        </row>
        <row r="993">
          <cell r="A993" t="str">
            <v>S76318-Y28B</v>
          </cell>
          <cell r="B993" t="str">
            <v>ZA1000154ZH</v>
          </cell>
          <cell r="C993" t="str">
            <v>HV Unti Lead Ass</v>
          </cell>
          <cell r="D993">
            <v>0.5</v>
          </cell>
        </row>
        <row r="994">
          <cell r="A994" t="str">
            <v>S763A18-Y26A</v>
          </cell>
          <cell r="B994" t="str">
            <v>ZA1000711AH-B0394</v>
          </cell>
          <cell r="C994" t="str">
            <v>Front Panel Ass</v>
          </cell>
          <cell r="D994">
            <v>0.88</v>
          </cell>
        </row>
        <row r="995">
          <cell r="A995" t="str">
            <v>S763A18-Y26B</v>
          </cell>
          <cell r="B995" t="str">
            <v>ZA1000513AH-B0394</v>
          </cell>
          <cell r="C995" t="str">
            <v>Tank Panel Ass</v>
          </cell>
          <cell r="D995">
            <v>0.75</v>
          </cell>
        </row>
        <row r="996">
          <cell r="A996" t="str">
            <v>S764-18-01</v>
          </cell>
          <cell r="B996" t="str">
            <v>YZA604000BH</v>
          </cell>
          <cell r="C996" t="str">
            <v>Heater Ass</v>
          </cell>
          <cell r="D996">
            <v>7.89</v>
          </cell>
        </row>
        <row r="997">
          <cell r="A997" t="str">
            <v>S764-18-28</v>
          </cell>
          <cell r="B997" t="str">
            <v>YZA600922ZH</v>
          </cell>
          <cell r="C997" t="str">
            <v>STM Lead Ass</v>
          </cell>
          <cell r="D997">
            <v>0.57999999999999996</v>
          </cell>
        </row>
        <row r="998">
          <cell r="A998" t="str">
            <v>S76418-Y08</v>
          </cell>
          <cell r="B998" t="str">
            <v>YZA600104ZH-N0566</v>
          </cell>
          <cell r="C998" t="str">
            <v>Pre Filter Ass</v>
          </cell>
          <cell r="D998">
            <v>0.85</v>
          </cell>
        </row>
        <row r="999">
          <cell r="A999" t="str">
            <v>S76418-Y26</v>
          </cell>
          <cell r="B999" t="str">
            <v>YZA600106AH-G0266</v>
          </cell>
          <cell r="C999" t="str">
            <v>Front Panel Ass</v>
          </cell>
          <cell r="D999">
            <v>1.3</v>
          </cell>
        </row>
        <row r="1000">
          <cell r="A1000" t="str">
            <v>S76418-Y26A</v>
          </cell>
          <cell r="B1000" t="str">
            <v>YZA600511ZH-G0266</v>
          </cell>
          <cell r="C1000" t="str">
            <v>Tank Panel Ass</v>
          </cell>
          <cell r="D1000">
            <v>0.32</v>
          </cell>
        </row>
        <row r="1001">
          <cell r="A1001" t="str">
            <v>S76418-Y28C</v>
          </cell>
          <cell r="B1001" t="str">
            <v>YZA600923ZH</v>
          </cell>
          <cell r="C1001" t="str">
            <v>HV Lead Ass</v>
          </cell>
          <cell r="D1001">
            <v>0.2</v>
          </cell>
        </row>
        <row r="1002">
          <cell r="A1002" t="str">
            <v>S76418-Y28E</v>
          </cell>
          <cell r="B1002" t="str">
            <v>YZA604013ZH</v>
          </cell>
          <cell r="C1002" t="str">
            <v>Thermistor Ass B</v>
          </cell>
          <cell r="D1002">
            <v>1.2</v>
          </cell>
        </row>
        <row r="1003">
          <cell r="A1003" t="str">
            <v>S764A18-Y26</v>
          </cell>
          <cell r="B1003" t="str">
            <v>YZA600106AH-B0394</v>
          </cell>
          <cell r="C1003" t="str">
            <v>Front Panel Ass</v>
          </cell>
          <cell r="D1003">
            <v>1.3</v>
          </cell>
        </row>
        <row r="1004">
          <cell r="A1004" t="str">
            <v>S764A18-Y26A</v>
          </cell>
          <cell r="B1004" t="str">
            <v>YZA600511ZH-B0394</v>
          </cell>
          <cell r="C1004" t="str">
            <v>Tank Panel Ass</v>
          </cell>
          <cell r="D1004">
            <v>0.32</v>
          </cell>
        </row>
        <row r="1005">
          <cell r="A1005" t="str">
            <v>S764B18-Y26</v>
          </cell>
          <cell r="B1005" t="str">
            <v>YZA600106AH-R0262</v>
          </cell>
          <cell r="C1005" t="str">
            <v>Front Panel Ass</v>
          </cell>
          <cell r="D1005">
            <v>1.3</v>
          </cell>
        </row>
        <row r="1006">
          <cell r="A1006" t="str">
            <v>S764B18-Y26A</v>
          </cell>
          <cell r="B1006" t="str">
            <v>YZA600511ZH-R0262</v>
          </cell>
          <cell r="C1006" t="str">
            <v>Tank Panel Ass</v>
          </cell>
          <cell r="D1006">
            <v>0.32</v>
          </cell>
        </row>
        <row r="1007">
          <cell r="A1007" t="str">
            <v>S76618-Y12</v>
          </cell>
          <cell r="B1007" t="str">
            <v>CA3220411ZH-A113N</v>
          </cell>
          <cell r="C1007" t="str">
            <v>Base Ass</v>
          </cell>
          <cell r="D1007">
            <v>2.5</v>
          </cell>
        </row>
        <row r="1008">
          <cell r="A1008" t="str">
            <v>S76618-Y27</v>
          </cell>
          <cell r="B1008" t="str">
            <v>CA3220920ZH-K051N</v>
          </cell>
          <cell r="C1008" t="str">
            <v>Guard Mark Ass</v>
          </cell>
          <cell r="D1008">
            <v>0.95</v>
          </cell>
        </row>
        <row r="1009">
          <cell r="A1009" t="str">
            <v>S76618-Y33</v>
          </cell>
          <cell r="B1009" t="str">
            <v>CA3220900ZH-F018N</v>
          </cell>
          <cell r="C1009" t="str">
            <v>Front Guard Ass</v>
          </cell>
          <cell r="D1009">
            <v>2.4</v>
          </cell>
        </row>
        <row r="1010">
          <cell r="A1010" t="str">
            <v>S766A18-Y12</v>
          </cell>
          <cell r="B1010" t="str">
            <v>CA3220411ZH-A189B</v>
          </cell>
          <cell r="C1010" t="str">
            <v>Base Ass</v>
          </cell>
          <cell r="D1010">
            <v>2.5</v>
          </cell>
        </row>
        <row r="1011">
          <cell r="A1011" t="str">
            <v>S766A18-Y21</v>
          </cell>
          <cell r="B1011" t="str">
            <v>C301H0930FH-B0397</v>
          </cell>
          <cell r="C1011" t="str">
            <v>Guard Ring Ass</v>
          </cell>
          <cell r="D1011">
            <v>0.9</v>
          </cell>
        </row>
        <row r="1012">
          <cell r="A1012" t="str">
            <v>S766A18-Y27</v>
          </cell>
          <cell r="B1012" t="str">
            <v>C322Z0920AH-K067B</v>
          </cell>
          <cell r="C1012" t="str">
            <v>Guard Mark Ass</v>
          </cell>
          <cell r="D1012">
            <v>0.95</v>
          </cell>
        </row>
        <row r="1013">
          <cell r="A1013" t="str">
            <v>S766A18-Y33</v>
          </cell>
          <cell r="B1013" t="str">
            <v>CA3220900ZH-K010B</v>
          </cell>
          <cell r="C1013" t="str">
            <v>Front Guard Ass</v>
          </cell>
          <cell r="D1013">
            <v>2.4</v>
          </cell>
        </row>
        <row r="1014">
          <cell r="A1014" t="str">
            <v>S76718-Y12</v>
          </cell>
          <cell r="B1014" t="str">
            <v>CA3240411ZH-A113N</v>
          </cell>
          <cell r="C1014" t="str">
            <v>Base Ass</v>
          </cell>
          <cell r="D1014">
            <v>2.5</v>
          </cell>
        </row>
        <row r="1015">
          <cell r="A1015" t="str">
            <v>S767A18-Y12</v>
          </cell>
          <cell r="B1015" t="str">
            <v>CA3240411ZH-A189B</v>
          </cell>
          <cell r="C1015" t="str">
            <v>Base Ass</v>
          </cell>
          <cell r="D1015">
            <v>2.5</v>
          </cell>
        </row>
        <row r="1016">
          <cell r="A1016" t="str">
            <v>S76818-Y18</v>
          </cell>
          <cell r="B1016" t="str">
            <v>CA3251001ZH-M0131</v>
          </cell>
          <cell r="C1016" t="str">
            <v>SW Button Ass</v>
          </cell>
          <cell r="D1016">
            <v>0.23</v>
          </cell>
        </row>
        <row r="1017">
          <cell r="A1017" t="str">
            <v>S76818-Y27</v>
          </cell>
          <cell r="B1017" t="str">
            <v>CA3250413AH-M0131</v>
          </cell>
          <cell r="C1017" t="str">
            <v>Base Cover Ass</v>
          </cell>
          <cell r="D1017">
            <v>2.5</v>
          </cell>
        </row>
        <row r="1018">
          <cell r="A1018" t="str">
            <v>S775-18-08</v>
          </cell>
          <cell r="B1018" t="str">
            <v>PDA164180ZH</v>
          </cell>
          <cell r="C1018" t="str">
            <v>Composite Filter Ass</v>
          </cell>
          <cell r="D1018">
            <v>6.5</v>
          </cell>
        </row>
        <row r="1019">
          <cell r="A1019" t="str">
            <v>S77618-Y18</v>
          </cell>
          <cell r="B1019" t="str">
            <v>KLA030307BH-N0566</v>
          </cell>
          <cell r="C1019" t="str">
            <v>Switch Box Ass</v>
          </cell>
          <cell r="D1019">
            <v>0.6</v>
          </cell>
        </row>
        <row r="1020">
          <cell r="A1020" t="str">
            <v>S77618-Y26</v>
          </cell>
          <cell r="B1020" t="str">
            <v>KLA030120AH-SG130</v>
          </cell>
          <cell r="C1020" t="str">
            <v>Front Panel Ass</v>
          </cell>
          <cell r="D1020">
            <v>1.41</v>
          </cell>
        </row>
        <row r="1021">
          <cell r="A1021" t="str">
            <v>S77618-Y60</v>
          </cell>
          <cell r="B1021" t="str">
            <v>KLA0301550ZH</v>
          </cell>
          <cell r="C1021" t="str">
            <v>Denkyoku Frame Ass</v>
          </cell>
          <cell r="D1021">
            <v>0.85</v>
          </cell>
        </row>
        <row r="1022">
          <cell r="A1022" t="str">
            <v>S776A18-Y26</v>
          </cell>
          <cell r="B1022" t="str">
            <v>KLA030120AH-SR230</v>
          </cell>
          <cell r="C1022" t="str">
            <v>Front Panel Ass</v>
          </cell>
          <cell r="D1022">
            <v>1.41</v>
          </cell>
        </row>
        <row r="1023">
          <cell r="A1023" t="str">
            <v>S77718-Y18</v>
          </cell>
          <cell r="B1023" t="str">
            <v>KLA050307AH-N0566</v>
          </cell>
          <cell r="C1023" t="str">
            <v>Switch Box Ass</v>
          </cell>
          <cell r="D1023">
            <v>1.4</v>
          </cell>
        </row>
        <row r="1024">
          <cell r="A1024" t="str">
            <v>S77718-Y26</v>
          </cell>
          <cell r="B1024" t="str">
            <v>KLA050120AH-SB167</v>
          </cell>
          <cell r="C1024" t="str">
            <v>Front Panel Ass</v>
          </cell>
          <cell r="D1024">
            <v>2.65</v>
          </cell>
        </row>
        <row r="1025">
          <cell r="A1025" t="str">
            <v>S77718-Y60</v>
          </cell>
          <cell r="B1025" t="str">
            <v>KLA051550ZH</v>
          </cell>
          <cell r="C1025" t="str">
            <v>Denkyoku Frame Ass</v>
          </cell>
          <cell r="D1025">
            <v>0.85</v>
          </cell>
        </row>
        <row r="1026">
          <cell r="A1026" t="str">
            <v>S777A18-Y26</v>
          </cell>
          <cell r="B1026" t="str">
            <v>KLA050120AH-SG130</v>
          </cell>
          <cell r="C1026" t="str">
            <v>Front Panel Ass</v>
          </cell>
          <cell r="D1026">
            <v>2.65</v>
          </cell>
        </row>
        <row r="1027">
          <cell r="A1027" t="str">
            <v>S77819-Y08</v>
          </cell>
          <cell r="B1027" t="str">
            <v>07KLZ0500AH for China</v>
          </cell>
          <cell r="C1027" t="str">
            <v>Kashitsu Filter Set</v>
          </cell>
          <cell r="D1027">
            <v>3.8</v>
          </cell>
        </row>
        <row r="1028">
          <cell r="A1028" t="str">
            <v>S77819-Y08A</v>
          </cell>
          <cell r="B1028" t="str">
            <v>07KLZ0112AH</v>
          </cell>
          <cell r="C1028" t="str">
            <v>Pre Filter</v>
          </cell>
          <cell r="D1028">
            <v>0.3</v>
          </cell>
        </row>
        <row r="1029">
          <cell r="A1029" t="str">
            <v>S78919-Y01</v>
          </cell>
          <cell r="B1029" t="str">
            <v>S03S13800</v>
          </cell>
          <cell r="C1029" t="str">
            <v>Heater Ass</v>
          </cell>
          <cell r="D1029">
            <v>1.28</v>
          </cell>
        </row>
      </sheetData>
      <sheetData sheetId="341"/>
      <sheetData sheetId="34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K"/>
      <sheetName val="更改率"/>
      <sheetName val="COMP"/>
      <sheetName val="DPS新"/>
      <sheetName val="Stock"/>
      <sheetName val="人數"/>
      <sheetName val="工時"/>
      <sheetName val="意外"/>
      <sheetName val="准確率"/>
    </sheetNames>
    <sheetDataSet>
      <sheetData sheetId="0">
        <row r="1">
          <cell r="A1" t="str">
            <v>NOC</v>
          </cell>
          <cell r="C1" t="str">
            <v>PO</v>
          </cell>
          <cell r="D1" t="str">
            <v>RIL ID</v>
          </cell>
          <cell r="E1" t="str">
            <v>Model</v>
          </cell>
          <cell r="F1" t="str">
            <v>QTY</v>
          </cell>
          <cell r="G1" t="str">
            <v>COMP</v>
          </cell>
          <cell r="H1" t="str">
            <v>backlog</v>
          </cell>
          <cell r="I1" t="str">
            <v>WK39</v>
          </cell>
          <cell r="J1" t="str">
            <v>WK40</v>
          </cell>
          <cell r="K1" t="str">
            <v>WK41</v>
          </cell>
          <cell r="L1" t="str">
            <v>WK42</v>
          </cell>
          <cell r="M1" t="str">
            <v>WK43</v>
          </cell>
          <cell r="N1" t="str">
            <v>WK44</v>
          </cell>
          <cell r="O1" t="str">
            <v>WK45</v>
          </cell>
          <cell r="P1" t="str">
            <v>WK46</v>
          </cell>
          <cell r="Q1" t="str">
            <v>WK47</v>
          </cell>
          <cell r="R1" t="str">
            <v>WK48</v>
          </cell>
          <cell r="S1" t="str">
            <v>WK49</v>
          </cell>
          <cell r="T1" t="str">
            <v>WK50</v>
          </cell>
          <cell r="U1" t="str">
            <v>WK51</v>
          </cell>
          <cell r="V1" t="str">
            <v>WK52</v>
          </cell>
        </row>
        <row r="3">
          <cell r="A3" t="str">
            <v>453288A</v>
          </cell>
          <cell r="C3" t="str">
            <v>OD07016469</v>
          </cell>
          <cell r="D3" t="str">
            <v>685B-18-01</v>
          </cell>
          <cell r="E3" t="str">
            <v>F-P02T3-G</v>
          </cell>
          <cell r="F3">
            <v>2000</v>
          </cell>
        </row>
        <row r="5">
          <cell r="A5" t="str">
            <v>453213B</v>
          </cell>
          <cell r="C5" t="str">
            <v>OD07016410</v>
          </cell>
          <cell r="D5" t="str">
            <v>738-48-01</v>
          </cell>
          <cell r="E5" t="str">
            <v>F-P04MXZ</v>
          </cell>
          <cell r="F5">
            <v>150</v>
          </cell>
        </row>
        <row r="7">
          <cell r="A7">
            <v>453382</v>
          </cell>
          <cell r="C7" t="str">
            <v>OD07016658</v>
          </cell>
          <cell r="D7" t="str">
            <v>739-25-01</v>
          </cell>
          <cell r="E7" t="str">
            <v>F-P04DTZ</v>
          </cell>
          <cell r="F7">
            <v>15</v>
          </cell>
        </row>
        <row r="9">
          <cell r="A9" t="str">
            <v>453213A</v>
          </cell>
          <cell r="C9" t="str">
            <v>OD07016410</v>
          </cell>
          <cell r="D9" t="str">
            <v>739-48-01</v>
          </cell>
          <cell r="E9" t="str">
            <v>F-P04DXZ</v>
          </cell>
          <cell r="F9">
            <v>200</v>
          </cell>
        </row>
        <row r="11">
          <cell r="A11" t="str">
            <v>453288F</v>
          </cell>
          <cell r="C11" t="str">
            <v>OD07016469</v>
          </cell>
          <cell r="D11" t="str">
            <v>738I-18-01</v>
          </cell>
          <cell r="E11" t="str">
            <v>F-PTA15-H</v>
          </cell>
          <cell r="F11">
            <v>1100</v>
          </cell>
        </row>
        <row r="13">
          <cell r="A13" t="str">
            <v>452370C</v>
          </cell>
          <cell r="C13" t="str">
            <v>OD06015216</v>
          </cell>
          <cell r="D13" t="str">
            <v>738J-18-01</v>
          </cell>
          <cell r="E13" t="str">
            <v>F-PMA15-AH</v>
          </cell>
          <cell r="F13">
            <v>500</v>
          </cell>
          <cell r="G13">
            <v>410</v>
          </cell>
        </row>
        <row r="15">
          <cell r="A15" t="str">
            <v>418408A</v>
          </cell>
          <cell r="C15" t="str">
            <v>OD05011498</v>
          </cell>
          <cell r="D15" t="str">
            <v>739D-18-01</v>
          </cell>
          <cell r="E15" t="str">
            <v>F-PDA15-G</v>
          </cell>
          <cell r="F15">
            <v>1000</v>
          </cell>
          <cell r="G15">
            <v>715</v>
          </cell>
          <cell r="H15">
            <v>285</v>
          </cell>
        </row>
        <row r="16">
          <cell r="A16" t="str">
            <v>453329E</v>
          </cell>
          <cell r="C16" t="str">
            <v>OD07016524</v>
          </cell>
          <cell r="D16" t="str">
            <v>738H-18-01</v>
          </cell>
          <cell r="E16" t="str">
            <v>F-PTA15-G</v>
          </cell>
          <cell r="F16">
            <v>300</v>
          </cell>
        </row>
        <row r="18">
          <cell r="A18" t="str">
            <v>453202A</v>
          </cell>
          <cell r="C18" t="str">
            <v>OD07016379</v>
          </cell>
          <cell r="D18" t="str">
            <v>821-18-01</v>
          </cell>
          <cell r="E18" t="str">
            <v>F-PMB30-S</v>
          </cell>
          <cell r="F18">
            <v>4000</v>
          </cell>
          <cell r="G18">
            <v>4000</v>
          </cell>
          <cell r="H18">
            <v>0</v>
          </cell>
        </row>
        <row r="19">
          <cell r="A19" t="str">
            <v>453288D</v>
          </cell>
          <cell r="C19" t="str">
            <v>OD07016469</v>
          </cell>
          <cell r="D19" t="str">
            <v>821-18-01</v>
          </cell>
          <cell r="E19" t="str">
            <v>F-PMB30-S</v>
          </cell>
          <cell r="F19">
            <v>1500</v>
          </cell>
          <cell r="G19">
            <v>1500</v>
          </cell>
        </row>
        <row r="21">
          <cell r="A21" t="str">
            <v>453170B</v>
          </cell>
          <cell r="C21" t="str">
            <v>OD07016275</v>
          </cell>
          <cell r="D21" t="str">
            <v>821D-18-01</v>
          </cell>
          <cell r="E21" t="str">
            <v>F-PMC30-S</v>
          </cell>
          <cell r="F21">
            <v>3000</v>
          </cell>
          <cell r="G21">
            <v>2854</v>
          </cell>
          <cell r="H21">
            <v>146</v>
          </cell>
        </row>
        <row r="22">
          <cell r="A22" t="str">
            <v>453288E</v>
          </cell>
          <cell r="C22" t="str">
            <v>OD07016469</v>
          </cell>
          <cell r="D22" t="str">
            <v>821D-18-01</v>
          </cell>
          <cell r="E22" t="str">
            <v>F-PMC30-S</v>
          </cell>
          <cell r="F22">
            <v>4500</v>
          </cell>
          <cell r="H22">
            <v>4500</v>
          </cell>
        </row>
        <row r="24">
          <cell r="A24" t="str">
            <v>453288C</v>
          </cell>
          <cell r="C24" t="str">
            <v>OD07016469</v>
          </cell>
          <cell r="D24" t="str">
            <v>821E-18-01</v>
          </cell>
          <cell r="E24" t="str">
            <v>F-PM30E4-W</v>
          </cell>
          <cell r="F24">
            <v>600</v>
          </cell>
          <cell r="G24">
            <v>292</v>
          </cell>
        </row>
        <row r="26">
          <cell r="A26" t="str">
            <v>453288B</v>
          </cell>
          <cell r="C26" t="str">
            <v>OD07016469</v>
          </cell>
          <cell r="D26" t="str">
            <v>822B-18-01</v>
          </cell>
          <cell r="E26" t="str">
            <v>F-PDC30-W</v>
          </cell>
          <cell r="F26">
            <v>2000</v>
          </cell>
        </row>
        <row r="27">
          <cell r="A27" t="str">
            <v>453395D</v>
          </cell>
          <cell r="C27" t="str">
            <v>OD07016661</v>
          </cell>
          <cell r="D27" t="str">
            <v>822B-18-01</v>
          </cell>
          <cell r="E27" t="str">
            <v>F-PDC30-W</v>
          </cell>
          <cell r="F27">
            <v>1700</v>
          </cell>
        </row>
        <row r="29">
          <cell r="A29" t="str">
            <v>452952D</v>
          </cell>
          <cell r="C29" t="str">
            <v>OD07016007</v>
          </cell>
          <cell r="D29" t="str">
            <v>846-18-01</v>
          </cell>
          <cell r="E29" t="str">
            <v>F-VDC30-A</v>
          </cell>
          <cell r="F29">
            <v>3000</v>
          </cell>
          <cell r="H29">
            <v>1272</v>
          </cell>
        </row>
        <row r="30">
          <cell r="A30" t="str">
            <v>453329C</v>
          </cell>
          <cell r="C30" t="str">
            <v>OD07016524</v>
          </cell>
          <cell r="D30" t="str">
            <v>846-18-01</v>
          </cell>
          <cell r="E30" t="str">
            <v>F-VDC30-A</v>
          </cell>
          <cell r="F30">
            <v>1000</v>
          </cell>
        </row>
        <row r="31">
          <cell r="A31" t="str">
            <v>453395C</v>
          </cell>
          <cell r="C31" t="str">
            <v>OD07016661</v>
          </cell>
          <cell r="D31" t="str">
            <v>846-18-01</v>
          </cell>
          <cell r="E31" t="str">
            <v>F-VDC30-A</v>
          </cell>
          <cell r="F31">
            <v>700</v>
          </cell>
        </row>
        <row r="33">
          <cell r="A33" t="str">
            <v>452610A</v>
          </cell>
          <cell r="C33" t="str">
            <v>OD07015560</v>
          </cell>
          <cell r="D33" t="str">
            <v>847-18-01</v>
          </cell>
          <cell r="E33" t="str">
            <v>F-VXC30-W</v>
          </cell>
          <cell r="F33">
            <v>50</v>
          </cell>
          <cell r="G33">
            <v>20</v>
          </cell>
          <cell r="H33">
            <v>30</v>
          </cell>
        </row>
        <row r="34">
          <cell r="A34" t="str">
            <v>453202B</v>
          </cell>
          <cell r="C34" t="str">
            <v>OD07016379</v>
          </cell>
          <cell r="D34" t="str">
            <v>847-18-01</v>
          </cell>
          <cell r="E34" t="str">
            <v>F-VXC30-W</v>
          </cell>
          <cell r="F34">
            <v>3500</v>
          </cell>
          <cell r="G34">
            <v>2963</v>
          </cell>
          <cell r="H34">
            <v>537</v>
          </cell>
        </row>
        <row r="35">
          <cell r="A35" t="str">
            <v>453288G</v>
          </cell>
          <cell r="C35" t="str">
            <v>OD07016469</v>
          </cell>
          <cell r="D35" t="str">
            <v>847-18-01</v>
          </cell>
          <cell r="E35" t="str">
            <v>F-VXC30-W</v>
          </cell>
          <cell r="F35">
            <v>3600</v>
          </cell>
          <cell r="H35">
            <v>3600</v>
          </cell>
        </row>
        <row r="36">
          <cell r="A36" t="str">
            <v>453329B</v>
          </cell>
          <cell r="C36" t="str">
            <v>OD07016524</v>
          </cell>
          <cell r="D36" t="str">
            <v>847-18-01</v>
          </cell>
          <cell r="E36" t="str">
            <v>F-VXC30-W</v>
          </cell>
          <cell r="F36">
            <v>2000</v>
          </cell>
        </row>
        <row r="37">
          <cell r="A37" t="str">
            <v>453395B</v>
          </cell>
          <cell r="C37" t="str">
            <v>OD07016661</v>
          </cell>
          <cell r="D37" t="str">
            <v>847-18-01</v>
          </cell>
          <cell r="E37" t="str">
            <v>F-VXC30-W</v>
          </cell>
          <cell r="F37">
            <v>4500</v>
          </cell>
        </row>
        <row r="39">
          <cell r="A39" t="str">
            <v>452610B</v>
          </cell>
          <cell r="C39" t="str">
            <v>OD07015560</v>
          </cell>
          <cell r="D39" t="str">
            <v>847A-18-01</v>
          </cell>
          <cell r="E39" t="str">
            <v>F-VXC30-S</v>
          </cell>
          <cell r="F39">
            <v>50</v>
          </cell>
          <cell r="G39">
            <v>20</v>
          </cell>
          <cell r="H39">
            <v>45</v>
          </cell>
        </row>
        <row r="40">
          <cell r="A40" t="str">
            <v>452611B</v>
          </cell>
          <cell r="C40" t="str">
            <v>OD07015561</v>
          </cell>
          <cell r="D40" t="str">
            <v>847A-18-01</v>
          </cell>
          <cell r="E40" t="str">
            <v>F-VXC30-S</v>
          </cell>
          <cell r="F40">
            <v>50</v>
          </cell>
          <cell r="G40">
            <v>48</v>
          </cell>
          <cell r="H40">
            <v>2</v>
          </cell>
        </row>
        <row r="41">
          <cell r="A41" t="str">
            <v>452952E</v>
          </cell>
          <cell r="C41" t="str">
            <v>OD07016007</v>
          </cell>
          <cell r="D41" t="str">
            <v>847A-18-01</v>
          </cell>
          <cell r="E41" t="str">
            <v>F-VXC30-S</v>
          </cell>
          <cell r="F41">
            <v>3500</v>
          </cell>
          <cell r="G41">
            <v>2649</v>
          </cell>
          <cell r="H41">
            <v>851</v>
          </cell>
        </row>
        <row r="42">
          <cell r="A42" t="str">
            <v>453128D</v>
          </cell>
          <cell r="C42" t="str">
            <v>OD07016223</v>
          </cell>
          <cell r="D42" t="str">
            <v>847A-18-01</v>
          </cell>
          <cell r="E42" t="str">
            <v>F-VXC30-S</v>
          </cell>
          <cell r="F42">
            <v>1500</v>
          </cell>
          <cell r="H42">
            <v>1500</v>
          </cell>
        </row>
        <row r="43">
          <cell r="A43" t="str">
            <v>453329A</v>
          </cell>
          <cell r="C43" t="str">
            <v>OD07016524</v>
          </cell>
          <cell r="D43" t="str">
            <v>847A-18-01</v>
          </cell>
          <cell r="E43" t="str">
            <v>F-VXC30-S</v>
          </cell>
          <cell r="F43">
            <v>1500</v>
          </cell>
        </row>
        <row r="44">
          <cell r="A44" t="str">
            <v>453395A</v>
          </cell>
          <cell r="C44" t="str">
            <v>OD07016661</v>
          </cell>
          <cell r="D44" t="str">
            <v>847A-18-01</v>
          </cell>
          <cell r="E44" t="str">
            <v>F-VXC30-S</v>
          </cell>
          <cell r="F44">
            <v>500</v>
          </cell>
        </row>
        <row r="46">
          <cell r="A46" t="str">
            <v>453170C</v>
          </cell>
          <cell r="C46" t="str">
            <v>OD07016275</v>
          </cell>
          <cell r="D46" t="str">
            <v>847D-18-01</v>
          </cell>
          <cell r="E46" t="str">
            <v>F-VX30E4-W</v>
          </cell>
          <cell r="F46">
            <v>1000</v>
          </cell>
          <cell r="G46">
            <v>930</v>
          </cell>
          <cell r="H46">
            <v>70</v>
          </cell>
        </row>
        <row r="48">
          <cell r="A48" t="str">
            <v>TOTAL/空清</v>
          </cell>
          <cell r="F48">
            <v>49015</v>
          </cell>
          <cell r="G48">
            <v>16401</v>
          </cell>
          <cell r="H48">
            <v>12838</v>
          </cell>
        </row>
        <row r="49">
          <cell r="A49" t="str">
            <v>453383B</v>
          </cell>
          <cell r="C49" t="str">
            <v>OD07016659</v>
          </cell>
          <cell r="D49" t="str">
            <v>711A-48-40</v>
          </cell>
          <cell r="E49" t="str">
            <v>YT60ZH-A</v>
          </cell>
          <cell r="F49">
            <v>200</v>
          </cell>
        </row>
        <row r="50">
          <cell r="A50" t="str">
            <v>453396A</v>
          </cell>
          <cell r="C50" t="str">
            <v>OD07016663</v>
          </cell>
          <cell r="D50" t="str">
            <v>711G-18-40</v>
          </cell>
          <cell r="E50" t="str">
            <v>F-Y60T4-AH</v>
          </cell>
          <cell r="F50">
            <v>800</v>
          </cell>
        </row>
        <row r="52">
          <cell r="A52" t="str">
            <v>453383A</v>
          </cell>
          <cell r="C52" t="str">
            <v>OD07016659</v>
          </cell>
          <cell r="D52" t="str">
            <v>807A-48-40</v>
          </cell>
          <cell r="E52" t="str">
            <v>GZB10X</v>
          </cell>
          <cell r="F52">
            <v>300</v>
          </cell>
        </row>
        <row r="54">
          <cell r="A54" t="str">
            <v>419560C</v>
          </cell>
          <cell r="C54" t="str">
            <v>OD06014083</v>
          </cell>
          <cell r="D54" t="str">
            <v>807D-18-40</v>
          </cell>
          <cell r="E54" t="str">
            <v>F-YZC100-G</v>
          </cell>
          <cell r="F54">
            <v>100</v>
          </cell>
          <cell r="G54">
            <v>98</v>
          </cell>
          <cell r="H54">
            <v>2</v>
          </cell>
        </row>
        <row r="55">
          <cell r="A55" t="str">
            <v>452716E</v>
          </cell>
          <cell r="C55" t="str">
            <v>OD07015699</v>
          </cell>
          <cell r="D55" t="str">
            <v>807D-18-40</v>
          </cell>
          <cell r="E55" t="str">
            <v>F-YZC100-G</v>
          </cell>
          <cell r="F55">
            <v>2100</v>
          </cell>
        </row>
        <row r="57">
          <cell r="A57" t="str">
            <v>452716D</v>
          </cell>
          <cell r="C57" t="str">
            <v>OD07015699</v>
          </cell>
          <cell r="D57" t="str">
            <v>807E-18-40</v>
          </cell>
          <cell r="E57" t="str">
            <v>F-YZC100-A</v>
          </cell>
          <cell r="F57">
            <v>2100</v>
          </cell>
        </row>
        <row r="59">
          <cell r="A59">
            <v>452902</v>
          </cell>
          <cell r="C59" t="str">
            <v>OD07015959</v>
          </cell>
          <cell r="D59" t="str">
            <v>826-18-40</v>
          </cell>
          <cell r="E59" t="str">
            <v>F-YHC100-W</v>
          </cell>
          <cell r="F59">
            <v>480</v>
          </cell>
          <cell r="G59">
            <v>480</v>
          </cell>
          <cell r="H59">
            <v>0</v>
          </cell>
        </row>
        <row r="60">
          <cell r="A60" t="str">
            <v>453288H</v>
          </cell>
          <cell r="C60" t="str">
            <v>OD07016469</v>
          </cell>
          <cell r="D60" t="str">
            <v>826-18-40</v>
          </cell>
          <cell r="E60" t="str">
            <v>F-YHC100-W</v>
          </cell>
          <cell r="F60">
            <v>1800</v>
          </cell>
          <cell r="G60">
            <v>250</v>
          </cell>
          <cell r="H60" t="str">
            <v>待包100</v>
          </cell>
        </row>
        <row r="61">
          <cell r="A61">
            <v>453330</v>
          </cell>
          <cell r="C61" t="str">
            <v>OD07016525</v>
          </cell>
          <cell r="D61" t="str">
            <v>826-18-40</v>
          </cell>
          <cell r="E61" t="str">
            <v>F-YHC100-W</v>
          </cell>
          <cell r="F61">
            <v>1000</v>
          </cell>
        </row>
        <row r="62">
          <cell r="A62" t="str">
            <v>453396C</v>
          </cell>
          <cell r="C62" t="str">
            <v>OD07016663</v>
          </cell>
          <cell r="D62" t="str">
            <v>826-18-40</v>
          </cell>
          <cell r="E62" t="str">
            <v>F-YHC100-W</v>
          </cell>
          <cell r="F62">
            <v>2600</v>
          </cell>
        </row>
        <row r="64">
          <cell r="A64" t="str">
            <v>419560D</v>
          </cell>
          <cell r="C64" t="str">
            <v>OD06014083</v>
          </cell>
          <cell r="D64" t="str">
            <v>805D-18-40</v>
          </cell>
          <cell r="E64" t="str">
            <v>F-YZC60-A</v>
          </cell>
          <cell r="F64">
            <v>97</v>
          </cell>
          <cell r="G64">
            <v>93</v>
          </cell>
          <cell r="H64">
            <v>4</v>
          </cell>
        </row>
        <row r="65">
          <cell r="A65" t="str">
            <v>452827A</v>
          </cell>
          <cell r="C65" t="str">
            <v>OD07015784</v>
          </cell>
          <cell r="D65" t="str">
            <v>805D-18-40</v>
          </cell>
          <cell r="E65" t="str">
            <v>F-YZC60-A</v>
          </cell>
          <cell r="F65">
            <v>1800</v>
          </cell>
        </row>
        <row r="66">
          <cell r="F66">
            <v>0</v>
          </cell>
        </row>
        <row r="67">
          <cell r="A67" t="str">
            <v>419560E</v>
          </cell>
          <cell r="C67" t="str">
            <v>OD06014083</v>
          </cell>
          <cell r="D67" t="str">
            <v>805E-18-40</v>
          </cell>
          <cell r="E67" t="str">
            <v>F-YZC60-P</v>
          </cell>
          <cell r="F67">
            <v>98</v>
          </cell>
          <cell r="G67">
            <v>93</v>
          </cell>
          <cell r="H67">
            <v>5</v>
          </cell>
        </row>
        <row r="68">
          <cell r="A68" t="str">
            <v>453202C</v>
          </cell>
          <cell r="C68" t="str">
            <v>OD07016379</v>
          </cell>
          <cell r="D68" t="str">
            <v>805E-18-40</v>
          </cell>
          <cell r="E68" t="str">
            <v>F-YZC60-P</v>
          </cell>
          <cell r="F68">
            <v>100</v>
          </cell>
          <cell r="G68">
            <v>80</v>
          </cell>
          <cell r="H68">
            <v>20</v>
          </cell>
        </row>
        <row r="69">
          <cell r="A69" t="str">
            <v>453288I</v>
          </cell>
          <cell r="C69" t="str">
            <v>OD07016469</v>
          </cell>
          <cell r="D69" t="str">
            <v>805E-18-40</v>
          </cell>
          <cell r="E69" t="str">
            <v>F-YZC60-P</v>
          </cell>
          <cell r="F69">
            <v>1500</v>
          </cell>
        </row>
        <row r="70">
          <cell r="A70" t="str">
            <v>453396B</v>
          </cell>
          <cell r="C70" t="str">
            <v>OD07016663</v>
          </cell>
          <cell r="D70" t="str">
            <v>805E-18-40</v>
          </cell>
          <cell r="E70" t="str">
            <v>F-YZC60-P</v>
          </cell>
          <cell r="F70">
            <v>2600</v>
          </cell>
        </row>
        <row r="72">
          <cell r="A72" t="str">
            <v>TOTAL/除濕機</v>
          </cell>
          <cell r="F72">
            <v>16375</v>
          </cell>
          <cell r="G72">
            <v>1094</v>
          </cell>
          <cell r="H72">
            <v>31</v>
          </cell>
        </row>
        <row r="73">
          <cell r="A73">
            <v>452903</v>
          </cell>
          <cell r="C73" t="str">
            <v>OD07015960</v>
          </cell>
          <cell r="D73" t="str">
            <v>732-18-03</v>
          </cell>
          <cell r="E73" t="str">
            <v>F-GA301-A</v>
          </cell>
          <cell r="F73">
            <v>1850</v>
          </cell>
          <cell r="G73">
            <v>1642</v>
          </cell>
          <cell r="H73">
            <v>208</v>
          </cell>
        </row>
        <row r="75">
          <cell r="A75" t="str">
            <v>452541D</v>
          </cell>
          <cell r="C75" t="str">
            <v>OD07015491</v>
          </cell>
          <cell r="D75" t="str">
            <v>733-18-03</v>
          </cell>
          <cell r="E75" t="str">
            <v>F-GA303-A</v>
          </cell>
          <cell r="F75">
            <v>2700</v>
          </cell>
          <cell r="G75">
            <v>2608</v>
          </cell>
          <cell r="H75">
            <v>92</v>
          </cell>
        </row>
        <row r="77">
          <cell r="A77" t="str">
            <v>TOTAL/風扇</v>
          </cell>
          <cell r="F77">
            <v>4550</v>
          </cell>
          <cell r="G77">
            <v>4250</v>
          </cell>
          <cell r="H77">
            <v>300</v>
          </cell>
        </row>
        <row r="78">
          <cell r="A78">
            <v>453001</v>
          </cell>
          <cell r="C78" t="str">
            <v>OK07202533</v>
          </cell>
          <cell r="D78" t="str">
            <v>686-22-03</v>
          </cell>
          <cell r="E78" t="str">
            <v>T30LSNBCMZ</v>
          </cell>
          <cell r="F78">
            <v>110</v>
          </cell>
          <cell r="G78">
            <v>50</v>
          </cell>
        </row>
        <row r="79">
          <cell r="A79">
            <v>453199</v>
          </cell>
          <cell r="C79" t="str">
            <v>OK07202650</v>
          </cell>
          <cell r="D79" t="str">
            <v>686-22-03</v>
          </cell>
          <cell r="E79" t="str">
            <v>T30LSNBCMZ</v>
          </cell>
          <cell r="F79">
            <v>100</v>
          </cell>
          <cell r="H79">
            <v>100</v>
          </cell>
        </row>
        <row r="80">
          <cell r="A80">
            <v>453266</v>
          </cell>
          <cell r="C80" t="str">
            <v>OK07202692</v>
          </cell>
          <cell r="D80" t="str">
            <v>686-22-03</v>
          </cell>
          <cell r="E80" t="str">
            <v>T30LSNBCMZ</v>
          </cell>
          <cell r="F80">
            <v>200</v>
          </cell>
        </row>
        <row r="81">
          <cell r="A81">
            <v>453366</v>
          </cell>
          <cell r="C81" t="str">
            <v>OK07202774</v>
          </cell>
          <cell r="D81" t="str">
            <v>686-22-03</v>
          </cell>
          <cell r="E81" t="str">
            <v>T30LSNBCMZ</v>
          </cell>
          <cell r="F81">
            <v>20</v>
          </cell>
        </row>
        <row r="83">
          <cell r="A83" t="str">
            <v>453288J</v>
          </cell>
          <cell r="C83" t="str">
            <v>OD07016469</v>
          </cell>
          <cell r="D83" t="str">
            <v>776E-18-11</v>
          </cell>
          <cell r="E83" t="str">
            <v>FE-03TLB-V</v>
          </cell>
          <cell r="F83">
            <v>1100</v>
          </cell>
          <cell r="G83">
            <v>1100</v>
          </cell>
          <cell r="H83" t="str">
            <v>待包7</v>
          </cell>
        </row>
        <row r="84">
          <cell r="A84" t="str">
            <v>453384C</v>
          </cell>
          <cell r="C84" t="str">
            <v>OD07016662</v>
          </cell>
          <cell r="D84" t="str">
            <v>776E-18-11</v>
          </cell>
          <cell r="E84" t="str">
            <v>FE-03TLB-V</v>
          </cell>
          <cell r="F84">
            <v>2000</v>
          </cell>
        </row>
        <row r="86">
          <cell r="A86" t="str">
            <v>453202E</v>
          </cell>
          <cell r="C86" t="str">
            <v>OD07016379</v>
          </cell>
          <cell r="D86" t="str">
            <v>780-18-11</v>
          </cell>
          <cell r="E86" t="str">
            <v>FE-KHA05-H</v>
          </cell>
          <cell r="F86">
            <v>3000</v>
          </cell>
          <cell r="H86">
            <v>3000</v>
          </cell>
        </row>
        <row r="87">
          <cell r="A87" t="str">
            <v>453288L</v>
          </cell>
          <cell r="C87" t="str">
            <v>OD07016469</v>
          </cell>
          <cell r="D87" t="str">
            <v>780-18-11</v>
          </cell>
          <cell r="E87" t="str">
            <v>FE-KHA05-H</v>
          </cell>
          <cell r="F87">
            <v>1800</v>
          </cell>
        </row>
        <row r="88">
          <cell r="A88" t="str">
            <v>453384D</v>
          </cell>
          <cell r="C88" t="str">
            <v>OD07016662</v>
          </cell>
          <cell r="D88" t="str">
            <v>780-18-11</v>
          </cell>
          <cell r="E88" t="str">
            <v>FE-KHA05-H</v>
          </cell>
          <cell r="F88">
            <v>4000</v>
          </cell>
        </row>
        <row r="90">
          <cell r="A90" t="str">
            <v>453288M</v>
          </cell>
          <cell r="C90" t="str">
            <v>OD07016469</v>
          </cell>
          <cell r="D90" t="str">
            <v>843-18-11</v>
          </cell>
          <cell r="E90" t="str">
            <v>FE-KLC03-A</v>
          </cell>
          <cell r="F90">
            <v>6000</v>
          </cell>
          <cell r="G90">
            <v>3339</v>
          </cell>
          <cell r="H90">
            <v>2171</v>
          </cell>
        </row>
        <row r="91">
          <cell r="A91" t="str">
            <v>453384A</v>
          </cell>
          <cell r="C91" t="str">
            <v>OD0701666</v>
          </cell>
          <cell r="D91" t="str">
            <v>843-18-11</v>
          </cell>
          <cell r="E91" t="str">
            <v>FE-KLC03-A</v>
          </cell>
          <cell r="F91">
            <v>4500</v>
          </cell>
        </row>
        <row r="93">
          <cell r="A93" t="str">
            <v>453384B</v>
          </cell>
          <cell r="C93" t="str">
            <v>OD04016662</v>
          </cell>
          <cell r="D93" t="str">
            <v>843A-18-11</v>
          </cell>
          <cell r="E93" t="str">
            <v>FE-KLC03-G</v>
          </cell>
          <cell r="F93">
            <v>5800</v>
          </cell>
        </row>
        <row r="95">
          <cell r="A95" t="str">
            <v>453288R</v>
          </cell>
          <cell r="C95" t="str">
            <v>OD07016469</v>
          </cell>
          <cell r="D95" t="str">
            <v>844-18-11</v>
          </cell>
          <cell r="E95" t="str">
            <v>FE-KXC05-W</v>
          </cell>
          <cell r="F95">
            <v>3500</v>
          </cell>
        </row>
        <row r="96">
          <cell r="A96" t="str">
            <v>453384G</v>
          </cell>
          <cell r="C96" t="str">
            <v>OD07016662</v>
          </cell>
          <cell r="D96" t="str">
            <v>844-18-11</v>
          </cell>
          <cell r="E96" t="str">
            <v>FE-KXC05-W</v>
          </cell>
          <cell r="F96">
            <v>8600</v>
          </cell>
        </row>
        <row r="98">
          <cell r="A98" t="str">
            <v>453288O</v>
          </cell>
          <cell r="C98" t="str">
            <v>OD07016469</v>
          </cell>
          <cell r="D98" t="str">
            <v>844A-18-11</v>
          </cell>
          <cell r="E98" t="str">
            <v>FE-KLC05-A</v>
          </cell>
          <cell r="F98">
            <v>9500</v>
          </cell>
          <cell r="G98">
            <v>3049</v>
          </cell>
        </row>
        <row r="99">
          <cell r="A99" t="str">
            <v>453384E</v>
          </cell>
          <cell r="C99" t="str">
            <v>OD07016662</v>
          </cell>
          <cell r="D99" t="str">
            <v>844A-18-11</v>
          </cell>
          <cell r="E99" t="str">
            <v>FE-KLC05-A</v>
          </cell>
          <cell r="F99">
            <v>12100</v>
          </cell>
        </row>
        <row r="101">
          <cell r="A101" t="str">
            <v>453288P</v>
          </cell>
          <cell r="C101" t="str">
            <v>OD07016469</v>
          </cell>
          <cell r="D101" t="str">
            <v>844B-18-11</v>
          </cell>
          <cell r="E101" t="str">
            <v>FE-5KLE4-W</v>
          </cell>
          <cell r="F101">
            <v>3500</v>
          </cell>
          <cell r="G101">
            <v>2222</v>
          </cell>
        </row>
        <row r="102">
          <cell r="A102" t="str">
            <v>453384F</v>
          </cell>
          <cell r="C102" t="str">
            <v>OD07016662</v>
          </cell>
          <cell r="D102" t="str">
            <v>844B-18-11</v>
          </cell>
          <cell r="E102" t="str">
            <v>FE-5KLE4-W</v>
          </cell>
          <cell r="F102">
            <v>5400</v>
          </cell>
        </row>
        <row r="104">
          <cell r="A104" t="str">
            <v>453288K</v>
          </cell>
          <cell r="C104" t="str">
            <v>OD07016469</v>
          </cell>
          <cell r="D104" t="str">
            <v>844C-18-11</v>
          </cell>
          <cell r="E104" t="str">
            <v>FE-5KLE4-W</v>
          </cell>
          <cell r="F104">
            <v>600</v>
          </cell>
          <cell r="G104">
            <v>407</v>
          </cell>
        </row>
        <row r="105">
          <cell r="A105" t="str">
            <v>453384J</v>
          </cell>
          <cell r="C105" t="str">
            <v>OD07016662</v>
          </cell>
          <cell r="D105" t="str">
            <v>844C-18-11</v>
          </cell>
          <cell r="E105" t="str">
            <v>FE-5KLE4-W</v>
          </cell>
          <cell r="F105">
            <v>4300</v>
          </cell>
        </row>
        <row r="107">
          <cell r="A107" t="str">
            <v>453329D</v>
          </cell>
          <cell r="C107" t="str">
            <v>OD07016524</v>
          </cell>
          <cell r="D107" t="str">
            <v>821E-18-01</v>
          </cell>
          <cell r="E107" t="str">
            <v>F-PM30E4-W</v>
          </cell>
          <cell r="F107">
            <v>100</v>
          </cell>
        </row>
        <row r="108">
          <cell r="A108" t="str">
            <v>453395E</v>
          </cell>
          <cell r="C108" t="str">
            <v>OD07016661</v>
          </cell>
          <cell r="D108" t="str">
            <v>821E-18-01</v>
          </cell>
          <cell r="E108" t="str">
            <v>F-PM30E4-W</v>
          </cell>
          <cell r="F108">
            <v>1300</v>
          </cell>
        </row>
        <row r="110">
          <cell r="A110" t="str">
            <v>453335B</v>
          </cell>
          <cell r="C110" t="str">
            <v>OD07016532</v>
          </cell>
          <cell r="D110" t="str">
            <v>844E-18-11</v>
          </cell>
          <cell r="E110" t="str">
            <v>FE-KBLC05-C</v>
          </cell>
          <cell r="F110">
            <v>200</v>
          </cell>
        </row>
        <row r="111">
          <cell r="A111" t="str">
            <v>453384H</v>
          </cell>
          <cell r="C111" t="str">
            <v>OD07016662</v>
          </cell>
          <cell r="D111" t="str">
            <v>844E-18-11</v>
          </cell>
          <cell r="E111" t="str">
            <v>FE-KBLC05-C</v>
          </cell>
          <cell r="F111">
            <v>2400</v>
          </cell>
        </row>
        <row r="113">
          <cell r="A113" t="str">
            <v>453288S</v>
          </cell>
          <cell r="C113" t="str">
            <v>OD07016469</v>
          </cell>
          <cell r="D113" t="str">
            <v>845-18-11</v>
          </cell>
          <cell r="E113" t="str">
            <v>FE-KLZ07-W</v>
          </cell>
          <cell r="F113">
            <v>3500</v>
          </cell>
          <cell r="G113">
            <v>1233</v>
          </cell>
        </row>
        <row r="114">
          <cell r="A114" t="str">
            <v>453335D</v>
          </cell>
          <cell r="C114" t="str">
            <v>OD07016532</v>
          </cell>
          <cell r="D114" t="str">
            <v>845-18-11</v>
          </cell>
          <cell r="E114" t="str">
            <v>FE-KLZ07-W</v>
          </cell>
          <cell r="F114">
            <v>1000</v>
          </cell>
        </row>
        <row r="115">
          <cell r="A115" t="str">
            <v>453384L</v>
          </cell>
          <cell r="C115" t="str">
            <v>OD07016662</v>
          </cell>
          <cell r="D115" t="str">
            <v>845-18-11</v>
          </cell>
          <cell r="E115" t="str">
            <v>FE-KLZ07-W</v>
          </cell>
          <cell r="F115">
            <v>6200</v>
          </cell>
        </row>
        <row r="117">
          <cell r="A117" t="str">
            <v>452955K</v>
          </cell>
          <cell r="C117" t="str">
            <v>OD07016009</v>
          </cell>
          <cell r="D117" t="str">
            <v>845A-18-11</v>
          </cell>
          <cell r="E117" t="str">
            <v>FE-KLC07-A</v>
          </cell>
          <cell r="F117">
            <v>14800</v>
          </cell>
          <cell r="G117">
            <v>13938</v>
          </cell>
          <cell r="H117">
            <v>862</v>
          </cell>
        </row>
        <row r="118">
          <cell r="A118" t="str">
            <v>453288Q</v>
          </cell>
          <cell r="C118" t="str">
            <v>OD07016469</v>
          </cell>
          <cell r="D118" t="str">
            <v>845A-18-11</v>
          </cell>
          <cell r="E118" t="str">
            <v>FE-KLC07-A</v>
          </cell>
          <cell r="F118">
            <v>7800</v>
          </cell>
        </row>
        <row r="119">
          <cell r="A119" t="str">
            <v>453384K</v>
          </cell>
          <cell r="C119" t="str">
            <v>OD07016662</v>
          </cell>
          <cell r="D119" t="str">
            <v>845A-18-11</v>
          </cell>
          <cell r="E119" t="str">
            <v>FE-KLC07-A</v>
          </cell>
          <cell r="F119">
            <v>1700</v>
          </cell>
        </row>
        <row r="121">
          <cell r="A121" t="str">
            <v>453170F</v>
          </cell>
          <cell r="C121" t="str">
            <v>OD07016275</v>
          </cell>
          <cell r="D121" t="str">
            <v>845B-18-11</v>
          </cell>
          <cell r="E121" t="str">
            <v>FE-7KLE4-W</v>
          </cell>
          <cell r="F121">
            <v>1100</v>
          </cell>
          <cell r="G121">
            <v>1024</v>
          </cell>
          <cell r="H121">
            <v>76</v>
          </cell>
        </row>
        <row r="122">
          <cell r="A122" t="str">
            <v>453335E</v>
          </cell>
          <cell r="C122" t="str">
            <v>OD07016532</v>
          </cell>
          <cell r="D122" t="str">
            <v>845B-18-11</v>
          </cell>
          <cell r="E122" t="str">
            <v>FE-7KLE4-W</v>
          </cell>
          <cell r="F122">
            <v>1100</v>
          </cell>
          <cell r="H122">
            <v>1100</v>
          </cell>
        </row>
        <row r="123">
          <cell r="A123" t="str">
            <v>453384M</v>
          </cell>
          <cell r="C123" t="str">
            <v>OD07016662</v>
          </cell>
          <cell r="D123" t="str">
            <v>845B-18-11</v>
          </cell>
          <cell r="E123" t="str">
            <v>FE-7KLE4-W</v>
          </cell>
          <cell r="F123">
            <v>1000</v>
          </cell>
        </row>
        <row r="125">
          <cell r="A125" t="str">
            <v>453335C</v>
          </cell>
          <cell r="C125" t="str">
            <v>OD07016532</v>
          </cell>
          <cell r="D125" t="str">
            <v>844F-18-11</v>
          </cell>
          <cell r="E125" t="str">
            <v>FE-KBLC05-P</v>
          </cell>
          <cell r="F125">
            <v>200</v>
          </cell>
        </row>
        <row r="126">
          <cell r="A126" t="str">
            <v>453384I</v>
          </cell>
          <cell r="C126" t="str">
            <v>OD07016662</v>
          </cell>
          <cell r="D126" t="str">
            <v>844F-18-11</v>
          </cell>
          <cell r="E126" t="str">
            <v>FE-KBLC05-P</v>
          </cell>
          <cell r="F126">
            <v>500</v>
          </cell>
        </row>
        <row r="128">
          <cell r="A128" t="str">
            <v>453335A</v>
          </cell>
          <cell r="C128" t="str">
            <v>OD07016532</v>
          </cell>
          <cell r="D128" t="str">
            <v>844D-18-11</v>
          </cell>
          <cell r="E128" t="str">
            <v>FE-KBLC05-A</v>
          </cell>
          <cell r="F128">
            <v>1000</v>
          </cell>
        </row>
        <row r="130">
          <cell r="A130" t="str">
            <v>TOTAL/加濕機</v>
          </cell>
          <cell r="F130">
            <v>114700</v>
          </cell>
          <cell r="G130">
            <v>25288</v>
          </cell>
          <cell r="H130">
            <v>6033</v>
          </cell>
        </row>
        <row r="131">
          <cell r="A131" t="str">
            <v>451824AB</v>
          </cell>
          <cell r="B131" t="str">
            <v>A</v>
          </cell>
          <cell r="C131" t="str">
            <v>OD06014186</v>
          </cell>
          <cell r="D131" t="str">
            <v>S779A-18-26</v>
          </cell>
          <cell r="F131">
            <v>30</v>
          </cell>
          <cell r="H131">
            <v>30</v>
          </cell>
        </row>
        <row r="132">
          <cell r="A132" t="str">
            <v>452312P</v>
          </cell>
          <cell r="B132" t="str">
            <v>A</v>
          </cell>
          <cell r="C132" t="str">
            <v>OD06015152</v>
          </cell>
          <cell r="D132" t="str">
            <v xml:space="preserve">S71118-Y08 </v>
          </cell>
          <cell r="F132">
            <v>100</v>
          </cell>
          <cell r="H132">
            <v>100</v>
          </cell>
        </row>
        <row r="133">
          <cell r="A133" t="str">
            <v>452865M</v>
          </cell>
          <cell r="B133" t="str">
            <v>A</v>
          </cell>
          <cell r="C133" t="str">
            <v>OD07015894</v>
          </cell>
          <cell r="D133" t="str">
            <v>S77819-Y08A</v>
          </cell>
          <cell r="F133">
            <v>2000</v>
          </cell>
          <cell r="H133">
            <v>2000</v>
          </cell>
        </row>
        <row r="134">
          <cell r="A134" t="str">
            <v>452865N</v>
          </cell>
          <cell r="B134" t="str">
            <v>A</v>
          </cell>
          <cell r="C134" t="str">
            <v>OD07015894</v>
          </cell>
          <cell r="D134" t="str">
            <v>S70818-Y01</v>
          </cell>
          <cell r="F134">
            <v>300</v>
          </cell>
          <cell r="H134">
            <v>300</v>
          </cell>
        </row>
        <row r="135">
          <cell r="A135" t="str">
            <v>452865D</v>
          </cell>
          <cell r="B135" t="str">
            <v>A</v>
          </cell>
          <cell r="C135" t="str">
            <v>OD07015894</v>
          </cell>
          <cell r="D135" t="str">
            <v>S700B18-Y22</v>
          </cell>
          <cell r="F135">
            <v>200</v>
          </cell>
          <cell r="H135">
            <v>200</v>
          </cell>
        </row>
        <row r="136">
          <cell r="A136" t="str">
            <v>452865K</v>
          </cell>
          <cell r="B136" t="str">
            <v>A</v>
          </cell>
          <cell r="C136" t="str">
            <v>OD07015894</v>
          </cell>
          <cell r="D136" t="str">
            <v>S70118-Y75</v>
          </cell>
          <cell r="F136">
            <v>50</v>
          </cell>
          <cell r="H136">
            <v>50</v>
          </cell>
        </row>
        <row r="137">
          <cell r="A137" t="str">
            <v>452865C</v>
          </cell>
          <cell r="B137" t="str">
            <v>A</v>
          </cell>
          <cell r="C137" t="str">
            <v>OD07015894</v>
          </cell>
          <cell r="D137" t="str">
            <v>S70018-Y75A</v>
          </cell>
          <cell r="F137">
            <v>100</v>
          </cell>
          <cell r="H137">
            <v>100</v>
          </cell>
        </row>
        <row r="138">
          <cell r="A138" t="str">
            <v>452865AE</v>
          </cell>
          <cell r="B138" t="str">
            <v>A</v>
          </cell>
          <cell r="C138" t="str">
            <v>OD07015894</v>
          </cell>
          <cell r="D138" t="str">
            <v>S818G-18-75</v>
          </cell>
          <cell r="F138">
            <v>2000</v>
          </cell>
          <cell r="G138">
            <v>500</v>
          </cell>
          <cell r="H138">
            <v>1500</v>
          </cell>
        </row>
        <row r="139">
          <cell r="A139" t="str">
            <v>452496L</v>
          </cell>
          <cell r="B139" t="str">
            <v>A</v>
          </cell>
          <cell r="C139" t="str">
            <v>PO-07-04-082</v>
          </cell>
          <cell r="D139" t="str">
            <v>S77519-Y26A</v>
          </cell>
          <cell r="E139" t="str">
            <v>改ID</v>
          </cell>
          <cell r="F139">
            <v>200</v>
          </cell>
          <cell r="H139">
            <v>200</v>
          </cell>
        </row>
        <row r="140">
          <cell r="A140" t="str">
            <v>452988J</v>
          </cell>
          <cell r="B140" t="str">
            <v>A</v>
          </cell>
          <cell r="C140" t="str">
            <v>OD07016092</v>
          </cell>
          <cell r="D140" t="str">
            <v>S74618-Y27</v>
          </cell>
          <cell r="F140">
            <v>50</v>
          </cell>
          <cell r="H140">
            <v>50</v>
          </cell>
        </row>
        <row r="141">
          <cell r="A141" t="str">
            <v>453133AB</v>
          </cell>
          <cell r="B141" t="str">
            <v>A</v>
          </cell>
          <cell r="C141" t="str">
            <v>OD07016225</v>
          </cell>
          <cell r="D141" t="str">
            <v>S70118-Y01A</v>
          </cell>
          <cell r="F141">
            <v>50</v>
          </cell>
          <cell r="H141">
            <v>50</v>
          </cell>
        </row>
        <row r="142">
          <cell r="A142" t="str">
            <v>453133AG</v>
          </cell>
          <cell r="B142" t="str">
            <v>A</v>
          </cell>
          <cell r="C142" t="str">
            <v>OD07016225</v>
          </cell>
          <cell r="D142" t="str">
            <v>S74718-Y27</v>
          </cell>
          <cell r="F142">
            <v>800</v>
          </cell>
          <cell r="H142">
            <v>800</v>
          </cell>
        </row>
        <row r="143">
          <cell r="A143" t="str">
            <v>453133AU</v>
          </cell>
          <cell r="B143" t="str">
            <v>A</v>
          </cell>
          <cell r="C143" t="str">
            <v>OD07016225</v>
          </cell>
          <cell r="D143" t="str">
            <v>S77718-Y18</v>
          </cell>
          <cell r="F143">
            <v>20</v>
          </cell>
          <cell r="H143">
            <v>20</v>
          </cell>
        </row>
        <row r="144">
          <cell r="A144" t="str">
            <v>453133AV</v>
          </cell>
          <cell r="B144" t="str">
            <v>A</v>
          </cell>
          <cell r="C144" t="str">
            <v>OD07016225</v>
          </cell>
          <cell r="D144" t="str">
            <v>S77818-Y18</v>
          </cell>
          <cell r="F144">
            <v>20</v>
          </cell>
          <cell r="H144">
            <v>20</v>
          </cell>
        </row>
        <row r="145">
          <cell r="A145" t="str">
            <v>453133AK</v>
          </cell>
          <cell r="B145" t="str">
            <v>A</v>
          </cell>
          <cell r="C145" t="str">
            <v>OD07016225</v>
          </cell>
          <cell r="D145" t="str">
            <v>S70818-Y14</v>
          </cell>
          <cell r="F145">
            <v>30</v>
          </cell>
          <cell r="H145">
            <v>30</v>
          </cell>
        </row>
        <row r="146">
          <cell r="A146" t="str">
            <v>453133BV</v>
          </cell>
          <cell r="B146" t="str">
            <v>A</v>
          </cell>
          <cell r="C146" t="str">
            <v>OD07016225</v>
          </cell>
          <cell r="D146" t="str">
            <v>S76118-Y02</v>
          </cell>
          <cell r="F146">
            <v>20</v>
          </cell>
          <cell r="H146">
            <v>20</v>
          </cell>
        </row>
        <row r="147">
          <cell r="A147" t="str">
            <v>453133AO</v>
          </cell>
          <cell r="B147" t="str">
            <v>A</v>
          </cell>
          <cell r="C147" t="str">
            <v>OD07016225</v>
          </cell>
          <cell r="D147" t="str">
            <v>S73218-Y30</v>
          </cell>
          <cell r="F147">
            <v>100</v>
          </cell>
          <cell r="H147">
            <v>100</v>
          </cell>
        </row>
        <row r="148">
          <cell r="A148" t="str">
            <v>453134H</v>
          </cell>
          <cell r="B148" t="str">
            <v>A</v>
          </cell>
          <cell r="C148" t="str">
            <v>OD07016225</v>
          </cell>
          <cell r="D148" t="str">
            <v>S80718-Y26B</v>
          </cell>
          <cell r="F148">
            <v>20</v>
          </cell>
          <cell r="H148">
            <v>20</v>
          </cell>
        </row>
        <row r="149">
          <cell r="A149" t="str">
            <v>452865U</v>
          </cell>
          <cell r="B149" t="str">
            <v>A</v>
          </cell>
          <cell r="C149" t="str">
            <v>OD07015894</v>
          </cell>
          <cell r="D149" t="str">
            <v>S71218-Y14</v>
          </cell>
          <cell r="F149">
            <v>400</v>
          </cell>
          <cell r="H149">
            <v>400</v>
          </cell>
        </row>
        <row r="150">
          <cell r="A150" t="str">
            <v>453171A</v>
          </cell>
          <cell r="B150" t="str">
            <v>A</v>
          </cell>
          <cell r="C150" t="str">
            <v>OD07016276</v>
          </cell>
          <cell r="D150" t="str">
            <v>S818G18-Y08A</v>
          </cell>
          <cell r="F150">
            <v>1000</v>
          </cell>
          <cell r="G150">
            <v>500</v>
          </cell>
          <cell r="H150">
            <v>500</v>
          </cell>
        </row>
        <row r="151">
          <cell r="A151" t="str">
            <v>453187H</v>
          </cell>
          <cell r="B151" t="str">
            <v>A</v>
          </cell>
          <cell r="C151" t="str">
            <v>OD07016272</v>
          </cell>
          <cell r="D151" t="str">
            <v>S82318-Y13</v>
          </cell>
          <cell r="F151">
            <v>50</v>
          </cell>
          <cell r="H151">
            <v>50</v>
          </cell>
        </row>
        <row r="152">
          <cell r="A152">
            <v>431708</v>
          </cell>
          <cell r="B152" t="str">
            <v>A</v>
          </cell>
          <cell r="C152" t="str">
            <v>CDX-0673-01</v>
          </cell>
          <cell r="D152" t="str">
            <v>S77819-Y13</v>
          </cell>
          <cell r="F152">
            <v>1000</v>
          </cell>
          <cell r="H152">
            <v>1000</v>
          </cell>
        </row>
        <row r="153">
          <cell r="A153" t="str">
            <v>453209A</v>
          </cell>
          <cell r="B153" t="str">
            <v>A</v>
          </cell>
          <cell r="C153" t="str">
            <v>OD07016398</v>
          </cell>
          <cell r="D153" t="str">
            <v>S71323-Y30</v>
          </cell>
          <cell r="F153">
            <v>2100</v>
          </cell>
          <cell r="H153">
            <v>2100</v>
          </cell>
        </row>
        <row r="154">
          <cell r="A154" t="str">
            <v>453235A</v>
          </cell>
          <cell r="B154" t="str">
            <v>A</v>
          </cell>
          <cell r="C154" t="str">
            <v>OD07016443</v>
          </cell>
          <cell r="D154" t="str">
            <v>S77819-Y08A</v>
          </cell>
          <cell r="F154">
            <v>400</v>
          </cell>
          <cell r="H154">
            <v>400</v>
          </cell>
        </row>
        <row r="155">
          <cell r="A155" t="str">
            <v>453235B</v>
          </cell>
          <cell r="B155" t="str">
            <v>A</v>
          </cell>
          <cell r="C155" t="str">
            <v>OD07016443</v>
          </cell>
          <cell r="D155" t="str">
            <v>S779A-18-08</v>
          </cell>
          <cell r="F155">
            <v>340</v>
          </cell>
          <cell r="H155">
            <v>340</v>
          </cell>
        </row>
        <row r="156">
          <cell r="A156" t="str">
            <v>453235G</v>
          </cell>
          <cell r="B156" t="str">
            <v>A</v>
          </cell>
          <cell r="C156" t="str">
            <v>OD07016443</v>
          </cell>
          <cell r="D156" t="str">
            <v>S77519-Y26A</v>
          </cell>
          <cell r="F156">
            <v>700</v>
          </cell>
          <cell r="G156">
            <v>115</v>
          </cell>
          <cell r="H156">
            <v>585</v>
          </cell>
        </row>
        <row r="157">
          <cell r="A157">
            <v>453280</v>
          </cell>
          <cell r="B157" t="str">
            <v>A</v>
          </cell>
          <cell r="C157" t="str">
            <v>OA07502875</v>
          </cell>
          <cell r="D157" t="str">
            <v>S80718-Y13B</v>
          </cell>
          <cell r="F157">
            <v>2</v>
          </cell>
          <cell r="H157">
            <v>2</v>
          </cell>
        </row>
        <row r="158">
          <cell r="A158">
            <v>453284</v>
          </cell>
          <cell r="B158" t="str">
            <v>A</v>
          </cell>
          <cell r="C158" t="str">
            <v>OA07502879</v>
          </cell>
          <cell r="D158" t="str">
            <v>S80718-Y13B</v>
          </cell>
          <cell r="F158">
            <v>1</v>
          </cell>
          <cell r="H158">
            <v>1</v>
          </cell>
        </row>
        <row r="159">
          <cell r="A159" t="str">
            <v>453265A</v>
          </cell>
          <cell r="B159" t="str">
            <v>A</v>
          </cell>
          <cell r="C159" t="str">
            <v>OD07016458</v>
          </cell>
          <cell r="D159" t="str">
            <v>S70818-Y30</v>
          </cell>
          <cell r="F159">
            <v>600</v>
          </cell>
        </row>
        <row r="160">
          <cell r="A160" t="str">
            <v>453265B</v>
          </cell>
          <cell r="B160" t="str">
            <v>A</v>
          </cell>
          <cell r="C160" t="str">
            <v>OD07016458</v>
          </cell>
          <cell r="D160" t="str">
            <v>S708A18-Y26A</v>
          </cell>
          <cell r="F160">
            <v>20</v>
          </cell>
        </row>
        <row r="161">
          <cell r="A161" t="str">
            <v>453265D</v>
          </cell>
          <cell r="B161" t="str">
            <v>A</v>
          </cell>
          <cell r="C161" t="str">
            <v>OD07016458</v>
          </cell>
          <cell r="D161" t="str">
            <v>S70818-Y08</v>
          </cell>
          <cell r="F161">
            <v>100</v>
          </cell>
        </row>
        <row r="162">
          <cell r="A162" t="str">
            <v>453265L</v>
          </cell>
          <cell r="B162" t="str">
            <v>A</v>
          </cell>
          <cell r="C162" t="str">
            <v>OD07016458</v>
          </cell>
          <cell r="D162" t="str">
            <v>S76118-Y30</v>
          </cell>
          <cell r="F162">
            <v>50</v>
          </cell>
        </row>
        <row r="163">
          <cell r="A163" t="str">
            <v>453265M</v>
          </cell>
          <cell r="B163" t="str">
            <v>A</v>
          </cell>
          <cell r="C163" t="str">
            <v>OD07016458</v>
          </cell>
          <cell r="D163" t="str">
            <v>S82618-Y08A</v>
          </cell>
          <cell r="F163">
            <v>50</v>
          </cell>
          <cell r="H163">
            <v>50</v>
          </cell>
        </row>
        <row r="164">
          <cell r="A164" t="str">
            <v>453265N</v>
          </cell>
          <cell r="B164" t="str">
            <v>A</v>
          </cell>
          <cell r="C164" t="str">
            <v>OD07016458</v>
          </cell>
          <cell r="D164" t="str">
            <v>S80718-Y08</v>
          </cell>
          <cell r="F164">
            <v>100</v>
          </cell>
        </row>
        <row r="165">
          <cell r="A165" t="str">
            <v>453265Q</v>
          </cell>
          <cell r="B165" t="str">
            <v>A</v>
          </cell>
          <cell r="C165" t="str">
            <v>OD07016458</v>
          </cell>
          <cell r="D165" t="str">
            <v xml:space="preserve">S80518-Y08 </v>
          </cell>
          <cell r="F165">
            <v>100</v>
          </cell>
        </row>
        <row r="166">
          <cell r="A166" t="str">
            <v>453265R</v>
          </cell>
          <cell r="B166" t="str">
            <v>A</v>
          </cell>
          <cell r="C166" t="str">
            <v>OD07016458</v>
          </cell>
          <cell r="D166" t="str">
            <v>S80518-Y08B</v>
          </cell>
          <cell r="F166">
            <v>200</v>
          </cell>
          <cell r="H166">
            <v>200</v>
          </cell>
        </row>
        <row r="167">
          <cell r="A167" t="str">
            <v>453281A</v>
          </cell>
          <cell r="B167" t="str">
            <v>A</v>
          </cell>
          <cell r="C167" t="str">
            <v>OA07502876</v>
          </cell>
          <cell r="D167" t="str">
            <v>S80718-Y13B</v>
          </cell>
          <cell r="F167">
            <v>2</v>
          </cell>
          <cell r="H167">
            <v>2</v>
          </cell>
        </row>
        <row r="168">
          <cell r="A168" t="str">
            <v>453281B</v>
          </cell>
          <cell r="B168" t="str">
            <v>A</v>
          </cell>
          <cell r="C168" t="str">
            <v>OA07502876</v>
          </cell>
          <cell r="D168" t="str">
            <v>S76118-Y54</v>
          </cell>
          <cell r="F168">
            <v>5</v>
          </cell>
          <cell r="H168">
            <v>5</v>
          </cell>
        </row>
        <row r="169">
          <cell r="A169" t="str">
            <v>453281C</v>
          </cell>
          <cell r="B169" t="str">
            <v>A</v>
          </cell>
          <cell r="C169" t="str">
            <v>OA07502876</v>
          </cell>
          <cell r="D169" t="str">
            <v>S807-48-28A</v>
          </cell>
          <cell r="F169">
            <v>5</v>
          </cell>
          <cell r="H169">
            <v>5</v>
          </cell>
        </row>
        <row r="170">
          <cell r="A170" t="str">
            <v>453283A</v>
          </cell>
          <cell r="B170" t="str">
            <v>A</v>
          </cell>
          <cell r="C170" t="str">
            <v>OA07502878</v>
          </cell>
          <cell r="D170" t="str">
            <v>S80718-Y13B</v>
          </cell>
          <cell r="F170">
            <v>1</v>
          </cell>
          <cell r="H170">
            <v>1</v>
          </cell>
        </row>
        <row r="171">
          <cell r="A171" t="str">
            <v>453283B</v>
          </cell>
          <cell r="B171" t="str">
            <v>A</v>
          </cell>
          <cell r="C171" t="str">
            <v>OA07502878</v>
          </cell>
          <cell r="D171" t="str">
            <v>S76118-Y54</v>
          </cell>
          <cell r="F171">
            <v>1</v>
          </cell>
          <cell r="H171">
            <v>1</v>
          </cell>
        </row>
        <row r="172">
          <cell r="A172" t="str">
            <v>453283C</v>
          </cell>
          <cell r="B172" t="str">
            <v>A</v>
          </cell>
          <cell r="C172" t="str">
            <v>OA07502878</v>
          </cell>
          <cell r="D172" t="str">
            <v>S807-48-28K</v>
          </cell>
          <cell r="F172">
            <v>1</v>
          </cell>
          <cell r="H172">
            <v>1</v>
          </cell>
        </row>
        <row r="173">
          <cell r="A173" t="str">
            <v>453285AE</v>
          </cell>
          <cell r="B173" t="str">
            <v>A</v>
          </cell>
          <cell r="C173" t="str">
            <v>OD07016462</v>
          </cell>
          <cell r="D173" t="str">
            <v>S843-18-18</v>
          </cell>
          <cell r="F173">
            <v>30</v>
          </cell>
          <cell r="H173">
            <v>30</v>
          </cell>
        </row>
        <row r="174">
          <cell r="A174" t="str">
            <v>453285AK</v>
          </cell>
          <cell r="B174" t="str">
            <v>A</v>
          </cell>
          <cell r="C174" t="str">
            <v>OD07016462</v>
          </cell>
          <cell r="D174" t="str">
            <v>S844A-18-18</v>
          </cell>
          <cell r="F174">
            <v>30</v>
          </cell>
          <cell r="H174">
            <v>30</v>
          </cell>
        </row>
        <row r="175">
          <cell r="A175" t="str">
            <v>453285AN</v>
          </cell>
          <cell r="B175" t="str">
            <v>A</v>
          </cell>
          <cell r="C175" t="str">
            <v>OD07016462</v>
          </cell>
          <cell r="D175" t="str">
            <v>S845A-18-26</v>
          </cell>
          <cell r="F175">
            <v>30</v>
          </cell>
          <cell r="H175">
            <v>30</v>
          </cell>
        </row>
        <row r="176">
          <cell r="A176" t="str">
            <v>453285AO</v>
          </cell>
          <cell r="B176" t="str">
            <v>A</v>
          </cell>
          <cell r="C176" t="str">
            <v>OD07016462</v>
          </cell>
          <cell r="D176" t="str">
            <v>S845A-18-04</v>
          </cell>
          <cell r="F176">
            <v>30</v>
          </cell>
          <cell r="H176">
            <v>30</v>
          </cell>
        </row>
        <row r="177">
          <cell r="A177" t="str">
            <v>453285AU</v>
          </cell>
          <cell r="B177" t="str">
            <v>A</v>
          </cell>
          <cell r="C177" t="str">
            <v>OD07016462</v>
          </cell>
          <cell r="D177" t="str">
            <v>S818G-18-08</v>
          </cell>
          <cell r="F177">
            <v>30</v>
          </cell>
          <cell r="H177">
            <v>30</v>
          </cell>
        </row>
        <row r="178">
          <cell r="A178" t="str">
            <v>453285BD</v>
          </cell>
          <cell r="B178" t="str">
            <v>A</v>
          </cell>
          <cell r="C178" t="str">
            <v>OD07016462</v>
          </cell>
          <cell r="D178" t="str">
            <v>S82618-Y08A</v>
          </cell>
          <cell r="F178">
            <v>30</v>
          </cell>
          <cell r="H178">
            <v>30</v>
          </cell>
        </row>
        <row r="179">
          <cell r="A179" t="str">
            <v>453285G</v>
          </cell>
          <cell r="B179" t="str">
            <v>A</v>
          </cell>
          <cell r="C179" t="str">
            <v>OD07016462</v>
          </cell>
          <cell r="D179" t="str">
            <v>S74518-Y13</v>
          </cell>
          <cell r="F179">
            <v>50</v>
          </cell>
          <cell r="H179">
            <v>50</v>
          </cell>
        </row>
        <row r="180">
          <cell r="A180" t="str">
            <v>453285H</v>
          </cell>
          <cell r="B180" t="str">
            <v>A</v>
          </cell>
          <cell r="C180" t="str">
            <v>OD07016462</v>
          </cell>
          <cell r="D180" t="str">
            <v>S74518-Y28</v>
          </cell>
          <cell r="F180">
            <v>30</v>
          </cell>
          <cell r="H180">
            <v>30</v>
          </cell>
        </row>
        <row r="181">
          <cell r="A181" t="str">
            <v>453285M</v>
          </cell>
          <cell r="B181" t="str">
            <v>A</v>
          </cell>
          <cell r="C181" t="str">
            <v>OD07016462</v>
          </cell>
          <cell r="D181" t="str">
            <v>S74518-Y01</v>
          </cell>
          <cell r="F181">
            <v>30</v>
          </cell>
          <cell r="H181">
            <v>30</v>
          </cell>
        </row>
        <row r="182">
          <cell r="A182" t="str">
            <v>453285Q</v>
          </cell>
          <cell r="B182" t="str">
            <v>A</v>
          </cell>
          <cell r="C182" t="str">
            <v>OD07016462</v>
          </cell>
          <cell r="D182" t="str">
            <v>S70118-Y01A</v>
          </cell>
          <cell r="F182">
            <v>100</v>
          </cell>
        </row>
        <row r="183">
          <cell r="A183" t="str">
            <v>453285R</v>
          </cell>
          <cell r="B183" t="str">
            <v>A</v>
          </cell>
          <cell r="C183" t="str">
            <v>OD07016462</v>
          </cell>
          <cell r="D183" t="str">
            <v>S746-18-02</v>
          </cell>
          <cell r="F183">
            <v>130</v>
          </cell>
          <cell r="H183">
            <v>30</v>
          </cell>
        </row>
        <row r="184">
          <cell r="A184" t="str">
            <v>453285U</v>
          </cell>
          <cell r="B184" t="str">
            <v>A</v>
          </cell>
          <cell r="C184" t="str">
            <v>OD07016462</v>
          </cell>
          <cell r="D184" t="str">
            <v>S776C-18-08</v>
          </cell>
          <cell r="F184">
            <v>30</v>
          </cell>
          <cell r="H184">
            <v>30</v>
          </cell>
        </row>
        <row r="185">
          <cell r="A185" t="str">
            <v>453285V</v>
          </cell>
          <cell r="B185" t="str">
            <v>A</v>
          </cell>
          <cell r="C185" t="str">
            <v>OD07016462</v>
          </cell>
          <cell r="D185" t="str">
            <v>S776C-18-08A</v>
          </cell>
          <cell r="F185">
            <v>30</v>
          </cell>
          <cell r="H185">
            <v>30</v>
          </cell>
        </row>
        <row r="186">
          <cell r="A186" t="str">
            <v>453285Z</v>
          </cell>
          <cell r="B186" t="str">
            <v>A</v>
          </cell>
          <cell r="C186" t="str">
            <v>OD07016462</v>
          </cell>
          <cell r="D186" t="str">
            <v>S820-18-08</v>
          </cell>
          <cell r="F186">
            <v>30</v>
          </cell>
          <cell r="H186">
            <v>30</v>
          </cell>
        </row>
        <row r="187">
          <cell r="A187">
            <v>431734</v>
          </cell>
          <cell r="B187" t="str">
            <v>A</v>
          </cell>
          <cell r="C187" t="str">
            <v>CPY-5121-HH</v>
          </cell>
          <cell r="D187" t="str">
            <v>S73918-Y14</v>
          </cell>
          <cell r="F187">
            <v>2000</v>
          </cell>
        </row>
        <row r="188">
          <cell r="A188">
            <v>431739</v>
          </cell>
          <cell r="B188" t="str">
            <v>A</v>
          </cell>
          <cell r="C188" t="str">
            <v>CDY-0673-HH</v>
          </cell>
          <cell r="D188" t="str">
            <v>S77819-Y13</v>
          </cell>
          <cell r="F188">
            <v>1000</v>
          </cell>
        </row>
        <row r="189">
          <cell r="A189">
            <v>431742</v>
          </cell>
          <cell r="B189" t="str">
            <v>A</v>
          </cell>
          <cell r="C189" t="str">
            <v>CDZ-0673-HH</v>
          </cell>
          <cell r="D189" t="str">
            <v>S77819-Y13</v>
          </cell>
          <cell r="F189">
            <v>1000</v>
          </cell>
          <cell r="G189">
            <v>680</v>
          </cell>
        </row>
        <row r="190">
          <cell r="A190" t="str">
            <v>453336A</v>
          </cell>
          <cell r="B190" t="str">
            <v>A</v>
          </cell>
          <cell r="C190" t="str">
            <v>OD07016533</v>
          </cell>
          <cell r="D190" t="str">
            <v>S776C18-Y08A</v>
          </cell>
          <cell r="F190">
            <v>2000</v>
          </cell>
        </row>
        <row r="191">
          <cell r="A191" t="str">
            <v>453336B</v>
          </cell>
          <cell r="B191" t="str">
            <v>A</v>
          </cell>
          <cell r="C191" t="str">
            <v>OD07016533</v>
          </cell>
          <cell r="D191" t="str">
            <v>S779A18-Y08A</v>
          </cell>
          <cell r="F191">
            <v>2000</v>
          </cell>
        </row>
        <row r="192">
          <cell r="A192" t="str">
            <v>453336C</v>
          </cell>
          <cell r="B192" t="str">
            <v>A</v>
          </cell>
          <cell r="C192" t="str">
            <v>OD07016533</v>
          </cell>
          <cell r="D192" t="str">
            <v>S818G18-Y08A</v>
          </cell>
          <cell r="F192">
            <v>1000</v>
          </cell>
        </row>
        <row r="193">
          <cell r="A193" t="str">
            <v>453336D</v>
          </cell>
          <cell r="B193" t="str">
            <v>A</v>
          </cell>
          <cell r="C193" t="str">
            <v>OD07016533</v>
          </cell>
          <cell r="D193" t="str">
            <v>S82018-Y08A</v>
          </cell>
          <cell r="F193">
            <v>500</v>
          </cell>
        </row>
        <row r="194">
          <cell r="A194">
            <v>453257</v>
          </cell>
          <cell r="B194" t="str">
            <v>A</v>
          </cell>
          <cell r="C194" t="str">
            <v>OA07502841</v>
          </cell>
          <cell r="D194" t="str">
            <v>S699-18-19</v>
          </cell>
          <cell r="F194">
            <v>6610</v>
          </cell>
        </row>
        <row r="195">
          <cell r="A195" t="str">
            <v>453301B</v>
          </cell>
          <cell r="B195" t="str">
            <v>A</v>
          </cell>
          <cell r="C195" t="str">
            <v>OD07016477</v>
          </cell>
          <cell r="D195" t="str">
            <v>S778A-19-16</v>
          </cell>
          <cell r="F195">
            <v>250</v>
          </cell>
          <cell r="H195">
            <v>250</v>
          </cell>
        </row>
        <row r="196">
          <cell r="A196" t="str">
            <v>453301A</v>
          </cell>
          <cell r="B196" t="str">
            <v>A</v>
          </cell>
          <cell r="C196" t="str">
            <v>OD07016477</v>
          </cell>
          <cell r="D196" t="str">
            <v>S778-19-16</v>
          </cell>
          <cell r="F196">
            <v>150</v>
          </cell>
          <cell r="H196">
            <v>150</v>
          </cell>
        </row>
        <row r="197">
          <cell r="A197">
            <v>453372</v>
          </cell>
          <cell r="B197" t="str">
            <v>A</v>
          </cell>
          <cell r="C197" t="str">
            <v>OD07016601</v>
          </cell>
          <cell r="D197" t="str">
            <v>S71323-Y30</v>
          </cell>
          <cell r="F197">
            <v>1000</v>
          </cell>
        </row>
        <row r="198">
          <cell r="A198">
            <v>453377</v>
          </cell>
          <cell r="B198" t="str">
            <v>A</v>
          </cell>
          <cell r="C198" t="str">
            <v>OD07016616</v>
          </cell>
          <cell r="D198" t="str">
            <v>S68718-Y27</v>
          </cell>
          <cell r="F198">
            <v>1300</v>
          </cell>
        </row>
        <row r="199">
          <cell r="A199">
            <v>453373</v>
          </cell>
          <cell r="B199" t="str">
            <v>A</v>
          </cell>
          <cell r="C199" t="str">
            <v>OD07016605</v>
          </cell>
          <cell r="D199" t="str">
            <v>S71323-Y30</v>
          </cell>
          <cell r="F199">
            <v>1500</v>
          </cell>
        </row>
        <row r="200">
          <cell r="A200" t="str">
            <v>453133AT</v>
          </cell>
          <cell r="B200" t="str">
            <v>C</v>
          </cell>
          <cell r="C200" t="str">
            <v>OD07016225</v>
          </cell>
          <cell r="D200" t="str">
            <v>S77718-Y26</v>
          </cell>
          <cell r="F200">
            <v>20</v>
          </cell>
          <cell r="H200">
            <v>20</v>
          </cell>
        </row>
        <row r="201">
          <cell r="A201">
            <v>453300</v>
          </cell>
          <cell r="B201" t="str">
            <v>C</v>
          </cell>
          <cell r="C201" t="str">
            <v>OD06012833</v>
          </cell>
          <cell r="D201" t="str">
            <v>S778A18-Y26</v>
          </cell>
          <cell r="F201">
            <v>20</v>
          </cell>
          <cell r="H201">
            <v>20</v>
          </cell>
        </row>
        <row r="202">
          <cell r="A202" t="str">
            <v>453265E</v>
          </cell>
          <cell r="B202" t="str">
            <v>C</v>
          </cell>
          <cell r="C202" t="str">
            <v>OD07016458</v>
          </cell>
          <cell r="D202" t="str">
            <v>S71118-Y08</v>
          </cell>
          <cell r="F202">
            <v>100</v>
          </cell>
        </row>
        <row r="203">
          <cell r="A203" t="str">
            <v>453133L</v>
          </cell>
          <cell r="B203" t="str">
            <v>A</v>
          </cell>
          <cell r="C203" t="str">
            <v>OD07016225</v>
          </cell>
          <cell r="D203" t="str">
            <v>S70018-Y01A</v>
          </cell>
          <cell r="F203">
            <v>150</v>
          </cell>
        </row>
        <row r="204">
          <cell r="A204">
            <v>453299</v>
          </cell>
          <cell r="B204" t="str">
            <v>A</v>
          </cell>
          <cell r="C204" t="str">
            <v>OD06012503</v>
          </cell>
          <cell r="D204" t="str">
            <v>S700-18-28C</v>
          </cell>
          <cell r="F204">
            <v>200</v>
          </cell>
          <cell r="H204">
            <v>200</v>
          </cell>
        </row>
        <row r="205">
          <cell r="A205" t="str">
            <v>418966J</v>
          </cell>
          <cell r="B205" t="str">
            <v>A</v>
          </cell>
          <cell r="C205" t="str">
            <v>OD06012267</v>
          </cell>
          <cell r="D205" t="str">
            <v>S74718-Y09</v>
          </cell>
          <cell r="F205">
            <v>200</v>
          </cell>
          <cell r="G205">
            <v>100</v>
          </cell>
          <cell r="H205">
            <v>100</v>
          </cell>
        </row>
        <row r="206">
          <cell r="A206">
            <v>453303</v>
          </cell>
          <cell r="B206" t="str">
            <v>A</v>
          </cell>
          <cell r="C206" t="str">
            <v>OD07016481</v>
          </cell>
          <cell r="D206" t="str">
            <v>S77618-Y60</v>
          </cell>
          <cell r="F206">
            <v>30</v>
          </cell>
          <cell r="H206">
            <v>30</v>
          </cell>
        </row>
        <row r="207">
          <cell r="A207" t="str">
            <v>453285E</v>
          </cell>
          <cell r="B207" t="str">
            <v>A</v>
          </cell>
          <cell r="C207" t="str">
            <v>OD07016462</v>
          </cell>
          <cell r="D207" t="str">
            <v>S843A-18-04</v>
          </cell>
          <cell r="F207">
            <v>30</v>
          </cell>
          <cell r="H207">
            <v>30</v>
          </cell>
        </row>
        <row r="208">
          <cell r="A208" t="str">
            <v>453285D</v>
          </cell>
          <cell r="B208" t="str">
            <v>A</v>
          </cell>
          <cell r="C208" t="str">
            <v>OD07016462</v>
          </cell>
          <cell r="D208" t="str">
            <v>S843-18-04</v>
          </cell>
          <cell r="F208">
            <v>30</v>
          </cell>
          <cell r="H208">
            <v>30</v>
          </cell>
        </row>
        <row r="209">
          <cell r="A209" t="str">
            <v>453285AV</v>
          </cell>
          <cell r="B209" t="str">
            <v>A</v>
          </cell>
          <cell r="C209" t="str">
            <v>OD07016462</v>
          </cell>
          <cell r="D209" t="str">
            <v>S84418-Y75</v>
          </cell>
          <cell r="F209">
            <v>50</v>
          </cell>
          <cell r="H209">
            <v>50</v>
          </cell>
        </row>
        <row r="210">
          <cell r="A210" t="str">
            <v>453312B</v>
          </cell>
          <cell r="B210" t="str">
            <v>A</v>
          </cell>
          <cell r="C210" t="str">
            <v>OD07016482</v>
          </cell>
          <cell r="D210" t="str">
            <v>S779A-18-08</v>
          </cell>
          <cell r="F210">
            <v>2400</v>
          </cell>
        </row>
        <row r="211">
          <cell r="A211" t="str">
            <v>453312G</v>
          </cell>
          <cell r="B211" t="str">
            <v>A</v>
          </cell>
          <cell r="C211" t="str">
            <v>OD07016482</v>
          </cell>
          <cell r="D211" t="str">
            <v>S77519-Y26A</v>
          </cell>
          <cell r="F211">
            <v>1300</v>
          </cell>
        </row>
        <row r="212">
          <cell r="A212" t="str">
            <v>453312A</v>
          </cell>
          <cell r="B212" t="str">
            <v>A</v>
          </cell>
          <cell r="C212" t="str">
            <v>OD07016482</v>
          </cell>
          <cell r="D212" t="str">
            <v>S77819-Y08A</v>
          </cell>
          <cell r="F212">
            <v>2400</v>
          </cell>
        </row>
        <row r="213">
          <cell r="A213">
            <v>453319</v>
          </cell>
          <cell r="B213" t="str">
            <v>A</v>
          </cell>
          <cell r="C213" t="str">
            <v>OA07502879</v>
          </cell>
          <cell r="D213" t="str">
            <v>S80718-Y13B</v>
          </cell>
          <cell r="F213">
            <v>1</v>
          </cell>
          <cell r="H213">
            <v>1</v>
          </cell>
        </row>
        <row r="214">
          <cell r="A214" t="str">
            <v>453318A</v>
          </cell>
          <cell r="B214" t="str">
            <v>A</v>
          </cell>
          <cell r="C214" t="str">
            <v>OA07502878</v>
          </cell>
          <cell r="D214" t="str">
            <v>S80718-Y13B</v>
          </cell>
          <cell r="F214">
            <v>1</v>
          </cell>
          <cell r="H214">
            <v>1</v>
          </cell>
        </row>
        <row r="215">
          <cell r="A215" t="str">
            <v>453316A</v>
          </cell>
          <cell r="B215" t="str">
            <v>A</v>
          </cell>
          <cell r="C215" t="str">
            <v>OA07502876</v>
          </cell>
          <cell r="D215" t="str">
            <v>S80718-Y13B</v>
          </cell>
          <cell r="F215">
            <v>2</v>
          </cell>
          <cell r="H215">
            <v>2</v>
          </cell>
        </row>
        <row r="216">
          <cell r="A216">
            <v>453315</v>
          </cell>
          <cell r="B216" t="str">
            <v>A</v>
          </cell>
          <cell r="C216" t="str">
            <v>OA07502875</v>
          </cell>
          <cell r="D216" t="str">
            <v>S80718-Y13B</v>
          </cell>
          <cell r="F216">
            <v>2</v>
          </cell>
          <cell r="H216">
            <v>2</v>
          </cell>
        </row>
        <row r="217">
          <cell r="A217" t="str">
            <v>453318B</v>
          </cell>
          <cell r="B217" t="str">
            <v>A</v>
          </cell>
          <cell r="C217" t="str">
            <v>OA07502878</v>
          </cell>
          <cell r="D217" t="str">
            <v>S76118-Y54</v>
          </cell>
          <cell r="F217">
            <v>1</v>
          </cell>
          <cell r="H217">
            <v>1</v>
          </cell>
        </row>
        <row r="218">
          <cell r="A218" t="str">
            <v>453316C</v>
          </cell>
          <cell r="B218" t="str">
            <v>A</v>
          </cell>
          <cell r="C218" t="str">
            <v>OA07502876</v>
          </cell>
          <cell r="D218" t="str">
            <v>S807-48-28A</v>
          </cell>
          <cell r="F218">
            <v>5</v>
          </cell>
          <cell r="H218">
            <v>5</v>
          </cell>
        </row>
        <row r="219">
          <cell r="A219" t="str">
            <v>453316B</v>
          </cell>
          <cell r="B219" t="str">
            <v>A</v>
          </cell>
          <cell r="C219" t="str">
            <v>OA07502876</v>
          </cell>
          <cell r="D219" t="str">
            <v>S76118-Y54</v>
          </cell>
          <cell r="F219">
            <v>5</v>
          </cell>
          <cell r="H219">
            <v>5</v>
          </cell>
        </row>
        <row r="220">
          <cell r="A220" t="str">
            <v>453318C</v>
          </cell>
          <cell r="B220" t="str">
            <v>A</v>
          </cell>
          <cell r="C220" t="str">
            <v>OA07502878</v>
          </cell>
          <cell r="D220" t="str">
            <v>S807-48-28K</v>
          </cell>
          <cell r="F220">
            <v>1</v>
          </cell>
          <cell r="H220">
            <v>1</v>
          </cell>
        </row>
        <row r="221">
          <cell r="A221" t="str">
            <v>453397A</v>
          </cell>
          <cell r="B221" t="str">
            <v>A</v>
          </cell>
          <cell r="C221" t="str">
            <v>OD07016664</v>
          </cell>
          <cell r="D221" t="str">
            <v>S776C18-Y08A</v>
          </cell>
          <cell r="F221">
            <v>2000</v>
          </cell>
        </row>
        <row r="222">
          <cell r="A222" t="str">
            <v>453397B</v>
          </cell>
          <cell r="B222" t="str">
            <v>A</v>
          </cell>
          <cell r="C222" t="str">
            <v>OD07016664</v>
          </cell>
          <cell r="D222" t="str">
            <v>S77718-Y08B</v>
          </cell>
          <cell r="F222">
            <v>3000</v>
          </cell>
        </row>
        <row r="223">
          <cell r="A223" t="str">
            <v>453397D</v>
          </cell>
          <cell r="B223" t="str">
            <v>A</v>
          </cell>
          <cell r="C223" t="str">
            <v>OD07016664</v>
          </cell>
          <cell r="D223" t="str">
            <v>S818G18-Y08A</v>
          </cell>
          <cell r="F223">
            <v>1500</v>
          </cell>
        </row>
        <row r="224">
          <cell r="A224" t="str">
            <v>453397C</v>
          </cell>
          <cell r="B224" t="str">
            <v>A</v>
          </cell>
          <cell r="C224" t="str">
            <v>OD07016664</v>
          </cell>
          <cell r="D224" t="str">
            <v>S779A18-Y08A</v>
          </cell>
          <cell r="F224">
            <v>3000</v>
          </cell>
        </row>
        <row r="242">
          <cell r="A242" t="str">
            <v>Total  spare part</v>
          </cell>
          <cell r="F242">
            <v>50686</v>
          </cell>
          <cell r="G242">
            <v>1895</v>
          </cell>
          <cell r="H242">
            <v>12541</v>
          </cell>
        </row>
        <row r="243">
          <cell r="A243" t="str">
            <v>輔助人手</v>
          </cell>
          <cell r="C243" t="str">
            <v>C職管理751*4%=30人、缺勤751*4%=30人.總輔助人數為60人.</v>
          </cell>
        </row>
        <row r="244">
          <cell r="A244" t="str">
            <v>現有人數</v>
          </cell>
          <cell r="C244" t="str">
            <v>5F現有C職總人數：751人.</v>
          </cell>
        </row>
        <row r="245">
          <cell r="A245" t="str">
            <v>所需人數</v>
          </cell>
          <cell r="C245" t="str">
            <v>其中Line-1需70人+Line-2需171人+Line-3需202人+Line-4需171人+Line-5需139人+Line-SP需11人＝764人</v>
          </cell>
        </row>
        <row r="246">
          <cell r="A246" t="str">
            <v>±人數</v>
          </cell>
          <cell r="C246">
            <v>-73</v>
          </cell>
        </row>
        <row r="247">
          <cell r="A247" t="str">
            <v>備注：表中細體為生產期，粗體為走貨期。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ject list"/>
      <sheetName val="Summary FY23 Q3"/>
      <sheetName val="Aircurtain(T210097)"/>
      <sheetName val="CBN Hotel and Hospital(T210098)"/>
      <sheetName val="Police Hospital Phase2 (T210096"/>
      <sheetName val="ASPEN Tree(T210049)"/>
      <sheetName val="THE METROPOLITAN ELECTRICITY AN"/>
      <sheetName val="ENRICH MARQ(T210108)"/>
      <sheetName val="Suetrong(T210093)"/>
      <sheetName val="AirE Origin(T210095)"/>
      <sheetName val="Aire dealers(T210101)"/>
      <sheetName val="TEB condo(T210103)"/>
      <sheetName val="LPN(T210104)"/>
      <sheetName val="Office Bldg(T210105)"/>
      <sheetName val="Hotel Office Bldg(T210106)"/>
      <sheetName val="Residential PJ(T210107"/>
      <sheetName val="Whizdom(T210067)"/>
    </sheetNames>
    <sheetDataSet>
      <sheetData sheetId="0"/>
      <sheetData sheetId="1">
        <row r="2">
          <cell r="E2">
            <v>35</v>
          </cell>
        </row>
        <row r="3">
          <cell r="S3" t="str">
            <v>FY23-4Q</v>
          </cell>
        </row>
        <row r="4">
          <cell r="E4" t="str">
            <v>Ticket no.</v>
          </cell>
          <cell r="S4" t="str">
            <v>QTY</v>
          </cell>
        </row>
        <row r="5">
          <cell r="E5" t="str">
            <v>T210097</v>
          </cell>
          <cell r="S5">
            <v>225</v>
          </cell>
        </row>
        <row r="6">
          <cell r="E6" t="str">
            <v>T210098</v>
          </cell>
          <cell r="S6">
            <v>671</v>
          </cell>
        </row>
        <row r="7">
          <cell r="E7" t="str">
            <v>T210096</v>
          </cell>
          <cell r="S7">
            <v>2250</v>
          </cell>
        </row>
        <row r="8">
          <cell r="E8" t="str">
            <v>T210099</v>
          </cell>
          <cell r="S8">
            <v>510</v>
          </cell>
        </row>
        <row r="9">
          <cell r="E9" t="str">
            <v>T210049</v>
          </cell>
          <cell r="S9">
            <v>35</v>
          </cell>
        </row>
        <row r="10">
          <cell r="E10" t="str">
            <v>T210108</v>
          </cell>
          <cell r="S10">
            <v>0</v>
          </cell>
        </row>
        <row r="11">
          <cell r="E11" t="str">
            <v>T210093</v>
          </cell>
          <cell r="S11">
            <v>30</v>
          </cell>
        </row>
        <row r="12">
          <cell r="E12" t="str">
            <v>T210095</v>
          </cell>
          <cell r="S12">
            <v>700</v>
          </cell>
        </row>
        <row r="13">
          <cell r="E13" t="str">
            <v>T210101</v>
          </cell>
          <cell r="S13">
            <v>150</v>
          </cell>
        </row>
        <row r="14">
          <cell r="E14" t="str">
            <v>T210103</v>
          </cell>
          <cell r="S14">
            <v>4710</v>
          </cell>
        </row>
        <row r="15">
          <cell r="E15" t="str">
            <v>T210104</v>
          </cell>
          <cell r="S15">
            <v>1700</v>
          </cell>
        </row>
        <row r="16">
          <cell r="E16" t="str">
            <v>T210105</v>
          </cell>
          <cell r="S16">
            <v>1200</v>
          </cell>
        </row>
        <row r="17">
          <cell r="E17" t="str">
            <v>T210106</v>
          </cell>
          <cell r="S17">
            <v>1590</v>
          </cell>
        </row>
        <row r="18">
          <cell r="E18" t="str">
            <v>T210107</v>
          </cell>
          <cell r="S18">
            <v>60</v>
          </cell>
        </row>
        <row r="19">
          <cell r="E19" t="str">
            <v>T210067</v>
          </cell>
          <cell r="S19">
            <v>0</v>
          </cell>
        </row>
        <row r="20">
          <cell r="S20">
            <v>13831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lly Kwan" refreshedDate="45372.583226736111" createdVersion="8" refreshedVersion="8" minRefreshableVersion="3" recordCount="1848" xr:uid="{54F1A890-D17A-48CF-B531-46561E0E1C2A}">
  <cacheSource type="worksheet">
    <worksheetSource ref="A1:AD1849" sheet="data_working"/>
  </cacheSource>
  <cacheFields count="30">
    <cacheField name="Ticket Number" numFmtId="0">
      <sharedItems count="16">
        <s v="T210049"/>
        <s v="T210067"/>
        <s v="T210096"/>
        <s v="T210097"/>
        <s v="T210098"/>
        <s v="T210099"/>
        <s v="T210093"/>
        <s v="T210095"/>
        <s v="T210101"/>
        <s v="T210102"/>
        <s v="T210103"/>
        <s v="T210104"/>
        <s v="T210105"/>
        <s v="T210106"/>
        <s v="T210107"/>
        <s v="T210108"/>
      </sharedItems>
    </cacheField>
    <cacheField name="Project name" numFmtId="0">
      <sharedItems/>
    </cacheField>
    <cacheField name="Factory" numFmtId="0">
      <sharedItems/>
    </cacheField>
    <cacheField name="Model" numFmtId="0">
      <sharedItems/>
    </cacheField>
    <cacheField name="Support Per unit" numFmtId="0">
      <sharedItems containsSemiMixedTypes="0" containsString="0" containsNumber="1" minValue="0" maxValue="225.03"/>
    </cacheField>
    <cacheField name="Original support_x000a_ QTY" numFmtId="0">
      <sharedItems containsSemiMixedTypes="0" containsString="0" containsNumber="1" containsInteger="1" minValue="10" maxValue="5000"/>
    </cacheField>
    <cacheField name="Month" numFmtId="0">
      <sharedItems/>
    </cacheField>
    <cacheField name="DataLabel" numFmtId="0">
      <sharedItems/>
    </cacheField>
    <cacheField name="DataValue" numFmtId="0">
      <sharedItems containsBlank="1" containsMixedTypes="1" containsNumber="1" containsInteger="1" minValue="0" maxValue="1300"/>
    </cacheField>
    <cacheField name="PHK INV " numFmtId="0">
      <sharedItems containsBlank="1" containsMixedTypes="1" containsNumber="1" containsInteger="1" minValue="0" maxValue="0"/>
    </cacheField>
    <cacheField name="PHK INV_2" numFmtId="0">
      <sharedItems containsBlank="1"/>
    </cacheField>
    <cacheField name="Sale Order No" numFmtId="0">
      <sharedItems containsBlank="1" containsMixedTypes="1" containsNumber="1" containsInteger="1" minValue="0" maxValue="92011136"/>
    </cacheField>
    <cacheField name="Sale Order No by Open Order Report_1" numFmtId="0">
      <sharedItems containsString="0" containsBlank="1" containsNumber="1" containsInteger="1" minValue="92011558" maxValue="92011613"/>
    </cacheField>
    <cacheField name="Sale Order No by Open Order Report_2" numFmtId="0">
      <sharedItems containsBlank="1" containsMixedTypes="1" containsNumber="1" containsInteger="1" minValue="92011593" maxValue="92011606"/>
    </cacheField>
    <cacheField name="Quarter" numFmtId="0">
      <sharedItems containsBlank="1" count="2">
        <m/>
        <s v="Q4"/>
      </sharedItems>
    </cacheField>
    <cacheField name="Karen's report" numFmtId="0">
      <sharedItems containsString="0" containsBlank="1" containsNumber="1" containsInteger="1" minValue="0" maxValue="2350"/>
    </cacheField>
    <cacheField name="Support Per Pcs" numFmtId="0">
      <sharedItems containsString="0" containsBlank="1" containsNumber="1" minValue="0" maxValue="84.964100000000016"/>
    </cacheField>
    <cacheField name="EX-FTY" numFmtId="0">
      <sharedItems containsString="0" containsBlank="1" containsNumber="1" minValue="11.41" maxValue="460.86"/>
    </cacheField>
    <cacheField name="Confirmed EX-FTY" numFmtId="0">
      <sharedItems containsString="0" containsBlank="1" containsNumber="1" minValue="11.41" maxValue="460.86"/>
    </cacheField>
    <cacheField name="diff" numFmtId="0">
      <sharedItems containsSemiMixedTypes="0" containsString="0" containsNumber="1" minValue="0" maxValue="47.70999999999998"/>
    </cacheField>
    <cacheField name="Open and Confirmed Order QTY (All)" numFmtId="0">
      <sharedItems containsString="0" containsBlank="1" containsNumber="1" containsInteger="1" minValue="0" maxValue="2700"/>
    </cacheField>
    <cacheField name="Open and Confirmed Order QTY (With Ticket)" numFmtId="0">
      <sharedItems containsString="0" containsBlank="1" containsNumber="1" containsInteger="1" minValue="0" maxValue="900"/>
    </cacheField>
    <cacheField name="Open Order QTY (With Ticket)" numFmtId="0">
      <sharedItems containsString="0" containsBlank="1" containsNumber="1" containsInteger="1" minValue="3" maxValue="600"/>
    </cacheField>
    <cacheField name="Confirmed Order QTY (With Ticket)" numFmtId="0">
      <sharedItems containsString="0" containsBlank="1" containsNumber="1" containsInteger="1" minValue="0" maxValue="900"/>
    </cacheField>
    <cacheField name="check confirmed QTY diff" numFmtId="0">
      <sharedItems containsString="0" containsBlank="1" containsNumber="1" containsInteger="1" minValue="-600" maxValue="0"/>
    </cacheField>
    <cacheField name="check logistic QTY diff" numFmtId="0">
      <sharedItems containsString="0" containsBlank="1" containsNumber="1" containsInteger="1" minValue="-600" maxValue="1900"/>
    </cacheField>
    <cacheField name="Unit Cost" numFmtId="0">
      <sharedItems containsBlank="1" containsMixedTypes="1" containsNumber="1" minValue="0" maxValue="460.86"/>
    </cacheField>
    <cacheField name="check unit cost" numFmtId="0">
      <sharedItems containsBlank="1" containsMixedTypes="1" containsNumber="1" minValue="-1.0000000000005116E-2" maxValue="100"/>
    </cacheField>
    <cacheField name="check open order with ticket" numFmtId="0">
      <sharedItems containsString="0" containsBlank="1" containsNumber="1" containsInteger="1" minValue="0" maxValue="0"/>
    </cacheField>
    <cacheField name="Commen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8">
  <r>
    <x v="0"/>
    <s v="ASPEN TREE"/>
    <s v="PESGD"/>
    <s v="FY-E15PM1"/>
    <n v="100.18"/>
    <n v="131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APR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MAY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JUN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JUL"/>
    <s v="JUL"/>
    <n v="44"/>
    <s v="RN2300071203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JUL"/>
    <s v="PHK INV "/>
    <s v="RN2300071203"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AUG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SEP"/>
    <s v="SEP"/>
    <n v="20"/>
    <s v="RN23001208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OCT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NOV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DEC"/>
    <s v="DEC"/>
    <n v="118"/>
    <s v="RN23001938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DEC"/>
    <s v="PHK INV "/>
    <s v="RN23001938"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JAN"/>
    <s v="JAN"/>
    <m/>
    <m/>
    <m/>
    <m/>
    <m/>
    <m/>
    <x v="1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JAN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FEB"/>
    <s v="FEB"/>
    <m/>
    <m/>
    <m/>
    <m/>
    <m/>
    <m/>
    <x v="1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FEB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MAR"/>
    <s v="MAR"/>
    <m/>
    <m/>
    <m/>
    <m/>
    <m/>
    <m/>
    <x v="1"/>
    <m/>
    <m/>
    <m/>
    <m/>
    <n v="0"/>
    <m/>
    <m/>
    <m/>
    <m/>
    <m/>
    <m/>
    <m/>
    <m/>
    <m/>
    <m/>
  </r>
  <r>
    <x v="0"/>
    <s v="ASPEN TREE"/>
    <s v="PESGD"/>
    <s v="FY-E15PM1"/>
    <n v="100.18"/>
    <n v="131"/>
    <s v="MAR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APR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MAY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JUN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JUL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AUG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SEP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OCT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NOV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DEC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JAN"/>
    <s v="JAN"/>
    <m/>
    <m/>
    <m/>
    <m/>
    <m/>
    <m/>
    <x v="1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JAN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FEB"/>
    <s v="FEB"/>
    <m/>
    <m/>
    <m/>
    <m/>
    <m/>
    <m/>
    <x v="1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FEB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MAR"/>
    <s v="MAR"/>
    <m/>
    <m/>
    <m/>
    <m/>
    <m/>
    <m/>
    <x v="1"/>
    <m/>
    <m/>
    <m/>
    <m/>
    <n v="0"/>
    <m/>
    <m/>
    <m/>
    <m/>
    <m/>
    <m/>
    <m/>
    <m/>
    <m/>
    <m/>
  </r>
  <r>
    <x v="0"/>
    <s v="ASPEN TREE"/>
    <s v="PESGD"/>
    <s v="FY-E25PM1"/>
    <n v="142.88"/>
    <n v="25"/>
    <s v="MAR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APR"/>
    <s v="APR"/>
    <n v="35"/>
    <s v="2F3900853057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APR"/>
    <s v="PHK INV "/>
    <s v="2F3900853057"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MAY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JUN"/>
    <s v="JUN"/>
    <n v="20"/>
    <s v="2F3900857714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JUL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AUG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SEP"/>
    <s v="SEP"/>
    <n v="20"/>
    <s v="RN23001208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OCT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NOV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DEC"/>
    <s v="DEC"/>
    <n v="90"/>
    <s v="RN23001938"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DEC"/>
    <s v="PHK INV "/>
    <s v="RN23001938"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JAN"/>
    <s v="JAN"/>
    <m/>
    <m/>
    <m/>
    <m/>
    <m/>
    <m/>
    <x v="1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JAN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FEB"/>
    <s v="FEB"/>
    <m/>
    <m/>
    <m/>
    <m/>
    <m/>
    <m/>
    <x v="1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FEB"/>
    <s v="PHK INV "/>
    <m/>
    <m/>
    <m/>
    <m/>
    <m/>
    <m/>
    <x v="0"/>
    <m/>
    <m/>
    <m/>
    <m/>
    <n v="0"/>
    <m/>
    <m/>
    <m/>
    <m/>
    <m/>
    <m/>
    <m/>
    <m/>
    <m/>
    <m/>
  </r>
  <r>
    <x v="0"/>
    <s v="ASPEN TREE"/>
    <s v="PESGD"/>
    <s v="FY-EB90S1"/>
    <n v="11.73"/>
    <n v="139"/>
    <s v="MAR"/>
    <s v="MAR"/>
    <n v="45"/>
    <s v="RN23002563"/>
    <s v="RN23002577"/>
    <n v="92011136"/>
    <n v="92011558"/>
    <n v="92011606"/>
    <x v="1"/>
    <n v="25"/>
    <n v="11.730000000000006"/>
    <n v="48.38"/>
    <n v="45.96"/>
    <n v="2.4200000000000017"/>
    <n v="45"/>
    <n v="45"/>
    <n v="20"/>
    <n v="25"/>
    <n v="-20"/>
    <n v="-20"/>
    <n v="45.96"/>
    <n v="0"/>
    <n v="0"/>
    <s v="OK, Open order QTY with ticket matched."/>
  </r>
  <r>
    <x v="0"/>
    <s v="ASPEN TREE"/>
    <s v="PESGD"/>
    <s v="FY-EB90S1"/>
    <n v="11.73"/>
    <n v="139"/>
    <s v="MAR"/>
    <s v="PHK INV "/>
    <s v="RN23002563, RN23002577"/>
    <s v="RN23002563, RN23002577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APR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MAY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JUN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JUL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AUG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SEP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OCT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NOV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DEC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JAN"/>
    <s v="JAN"/>
    <m/>
    <m/>
    <m/>
    <m/>
    <m/>
    <m/>
    <x v="1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JAN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FEB"/>
    <s v="FEB"/>
    <m/>
    <m/>
    <m/>
    <m/>
    <m/>
    <m/>
    <x v="1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FEB"/>
    <s v="PHK INV "/>
    <m/>
    <m/>
    <m/>
    <m/>
    <m/>
    <m/>
    <x v="0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MAR"/>
    <s v="MAR"/>
    <m/>
    <m/>
    <m/>
    <m/>
    <m/>
    <m/>
    <x v="1"/>
    <m/>
    <m/>
    <m/>
    <m/>
    <n v="0"/>
    <m/>
    <m/>
    <m/>
    <m/>
    <m/>
    <m/>
    <m/>
    <m/>
    <m/>
    <m/>
  </r>
  <r>
    <x v="1"/>
    <s v="Whizdom Forestia PJ."/>
    <s v="PESGD"/>
    <s v="FV-06PHP1"/>
    <n v="8.891"/>
    <n v="60"/>
    <s v="MA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JUN"/>
    <s v="JUN"/>
    <n v="200"/>
    <s v="2F3900857713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JUN"/>
    <s v="PHK INV "/>
    <s v="2F3900857713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NOV"/>
    <s v="NOV"/>
    <n v="500"/>
    <s v="RN2300171301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NOV"/>
    <s v="PHK INV "/>
    <s v="RN2300171301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DEC"/>
    <s v="DEC"/>
    <n v="300"/>
    <s v="RN23001937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DEC"/>
    <s v="PHK INV "/>
    <s v="RN23001937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JAN"/>
    <s v="JAN"/>
    <n v="400"/>
    <s v="RN23002164"/>
    <m/>
    <n v="92010605"/>
    <m/>
    <m/>
    <x v="1"/>
    <n v="550"/>
    <n v="3.8944898953007079"/>
    <n v="41.07"/>
    <n v="37.58"/>
    <n v="3.490000000000002"/>
    <n v="550"/>
    <n v="400"/>
    <m/>
    <n v="400"/>
    <n v="0"/>
    <n v="150"/>
    <n v="37.58"/>
    <n v="0"/>
    <m/>
    <s v="OK"/>
  </r>
  <r>
    <x v="2"/>
    <s v="Police Hospital Phase 2"/>
    <s v="PESGD"/>
    <s v="FV-27CH9"/>
    <n v="3.8944898953007083"/>
    <n v="390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FEB"/>
    <s v="FEB"/>
    <n v="900"/>
    <s v="RN23002235"/>
    <m/>
    <n v="92011127"/>
    <m/>
    <m/>
    <x v="1"/>
    <n v="900"/>
    <n v="3.8944898953007079"/>
    <n v="41.07"/>
    <n v="37.58"/>
    <n v="3.490000000000002"/>
    <n v="900"/>
    <n v="900"/>
    <m/>
    <n v="900"/>
    <n v="0"/>
    <n v="0"/>
    <n v="37.58"/>
    <n v="0"/>
    <m/>
    <s v="OK"/>
  </r>
  <r>
    <x v="2"/>
    <s v="Police Hospital Phase 2"/>
    <s v="PESGD"/>
    <s v="FV-27CH9"/>
    <n v="3.8944898953007083"/>
    <n v="3900"/>
    <s v="FEB"/>
    <s v="PHK INV "/>
    <s v="RN23002235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7CH9"/>
    <n v="3.8944898953007083"/>
    <n v="3900"/>
    <s v="MAR"/>
    <s v="MAR"/>
    <n v="500"/>
    <s v="RN23002576"/>
    <m/>
    <s v=""/>
    <m/>
    <m/>
    <x v="1"/>
    <n v="0"/>
    <n v="3.8944898953007079"/>
    <n v="41.07"/>
    <n v="37.58"/>
    <n v="3.490000000000002"/>
    <n v="500"/>
    <n v="0"/>
    <m/>
    <n v="0"/>
    <n v="0"/>
    <n v="-500"/>
    <e v="#DIV/0!"/>
    <e v="#DIV/0!"/>
    <m/>
    <s v="Checked with logistic, no ticket with PO"/>
  </r>
  <r>
    <x v="2"/>
    <s v="Police Hospital Phase 2"/>
    <s v="PESGD"/>
    <s v="FV-27CH9"/>
    <n v="3.8944898953007083"/>
    <n v="390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JUN"/>
    <s v="JUN"/>
    <n v="150"/>
    <s v="2F3900857713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JUN"/>
    <s v="PHK INV "/>
    <s v="2F3900857713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JUL"/>
    <s v="JUL"/>
    <n v="200"/>
    <s v="RN2300071201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JUL"/>
    <s v="PHK INV "/>
    <s v="RN2300071201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AUG"/>
    <s v="AUG"/>
    <n v="100"/>
    <s v="RN2300090606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AUG"/>
    <s v="PHK INV "/>
    <s v="RN2300090606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DEC"/>
    <s v="DEC"/>
    <n v="150"/>
    <s v="RN23001937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DEC"/>
    <s v="PHK INV "/>
    <s v="RN23001937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JAN"/>
    <s v="JAN"/>
    <n v="150"/>
    <s v="RN23002164"/>
    <m/>
    <n v="92010605"/>
    <m/>
    <m/>
    <x v="1"/>
    <n v="176"/>
    <n v="9.7497672803056599"/>
    <n v="57.58"/>
    <n v="49.11"/>
    <n v="8.4699999999999989"/>
    <n v="176"/>
    <n v="150"/>
    <m/>
    <n v="150"/>
    <n v="0"/>
    <n v="26"/>
    <n v="49.11"/>
    <n v="0"/>
    <m/>
    <s v="OK"/>
  </r>
  <r>
    <x v="2"/>
    <s v="Police Hospital Phase 2"/>
    <s v="PESGD"/>
    <s v="FV-32CD9"/>
    <n v="9.7497672803056599"/>
    <n v="200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FEB"/>
    <s v="FEB"/>
    <n v="150"/>
    <s v="RN23002235"/>
    <m/>
    <n v="92011127"/>
    <m/>
    <m/>
    <x v="1"/>
    <n v="170"/>
    <n v="9.7497672803056599"/>
    <n v="57.58"/>
    <n v="49.11"/>
    <n v="8.4699999999999989"/>
    <n v="170"/>
    <n v="150"/>
    <m/>
    <n v="150"/>
    <n v="0"/>
    <n v="20"/>
    <n v="49.11"/>
    <n v="0"/>
    <m/>
    <s v="OK"/>
  </r>
  <r>
    <x v="2"/>
    <s v="Police Hospital Phase 2"/>
    <s v="PESGD"/>
    <s v="FV-32CD9"/>
    <n v="9.7497672803056599"/>
    <n v="2000"/>
    <s v="FEB"/>
    <s v="PHK INV "/>
    <s v="RN23002235"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32CD9"/>
    <n v="9.7497672803056599"/>
    <n v="2000"/>
    <s v="MAR"/>
    <s v="MAR"/>
    <n v="150"/>
    <s v="RN23002576"/>
    <m/>
    <s v=""/>
    <m/>
    <m/>
    <x v="1"/>
    <n v="0"/>
    <n v="9.7497672803056599"/>
    <n v="57.58"/>
    <n v="49.11"/>
    <n v="8.4699999999999989"/>
    <n v="150"/>
    <n v="0"/>
    <m/>
    <n v="0"/>
    <n v="0"/>
    <n v="-150"/>
    <e v="#DIV/0!"/>
    <e v="#DIV/0!"/>
    <m/>
    <s v="Checked with logistic, no ticket with PO"/>
  </r>
  <r>
    <x v="2"/>
    <s v="Police Hospital Phase 2"/>
    <s v="PESGD"/>
    <s v="FV-32CD9"/>
    <n v="9.7497672803056599"/>
    <n v="200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JU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DEC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JAN"/>
    <s v="JAN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JA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FEB"/>
    <s v="FEB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FEB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MAR"/>
    <s v="MAR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17CH9"/>
    <n v="5.85"/>
    <n v="1000"/>
    <s v="MA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JU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DEC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JAN"/>
    <s v="JAN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JA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FEB"/>
    <s v="FEB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FEB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MAR"/>
    <s v="MAR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4CU9"/>
    <n v="7.4594999999999985"/>
    <n v="3000"/>
    <s v="MA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JU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DEC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JAN"/>
    <s v="JAN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JA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FEB"/>
    <s v="FEB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FEB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MAR"/>
    <s v="MAR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GD"/>
    <s v="FV-16CG2"/>
    <n v="6.8260000000000014"/>
    <n v="700"/>
    <s v="MA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JU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DEC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JAN"/>
    <s v="JAN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JA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FEB"/>
    <s v="FEB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FEB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MAR"/>
    <s v="MAR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GD"/>
    <s v="FV-21CG2"/>
    <n v="17.016000000000002"/>
    <n v="700"/>
    <s v="MA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JU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DEC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JAN"/>
    <s v="JAN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JA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FEB"/>
    <s v="FEB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FEB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MAR"/>
    <s v="MAR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0AY1"/>
    <n v="2.1315"/>
    <n v="720"/>
    <s v="MA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JU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DEC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JAN"/>
    <s v="JAN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JA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FEB"/>
    <s v="FEB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FEB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MAR"/>
    <s v="MAR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0AU1"/>
    <n v="2.3475000000000001"/>
    <n v="1100"/>
    <s v="MA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JU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DEC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JAN"/>
    <s v="JAN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JA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FEB"/>
    <s v="FEB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FEB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MAR"/>
    <s v="MAR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25AU1"/>
    <n v="2.8829999999999996"/>
    <n v="300"/>
    <s v="MA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JU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DEC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JAN"/>
    <s v="JAN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JA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FEB"/>
    <s v="FEB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FEB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MAR"/>
    <s v="MAR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30AU1"/>
    <n v="3.5459999999999998"/>
    <n v="400"/>
    <s v="MA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APR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MAY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JU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JUL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AUG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SEP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OCT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NOV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DEC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JAN"/>
    <s v="JAN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JAN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FEB"/>
    <s v="FEB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FEB"/>
    <s v="PHK INV "/>
    <m/>
    <m/>
    <m/>
    <m/>
    <m/>
    <m/>
    <x v="0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MAR"/>
    <s v="MAR"/>
    <m/>
    <m/>
    <m/>
    <m/>
    <m/>
    <m/>
    <x v="1"/>
    <m/>
    <m/>
    <m/>
    <m/>
    <n v="0"/>
    <m/>
    <m/>
    <m/>
    <m/>
    <m/>
    <m/>
    <m/>
    <m/>
    <m/>
    <m/>
  </r>
  <r>
    <x v="2"/>
    <s v="Police Hospital Phase 2"/>
    <s v="PESVN"/>
    <s v="FV-10EGK1T"/>
    <n v="2.1659999999999999"/>
    <n v="3000"/>
    <s v="MA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APR"/>
    <s v="APR"/>
    <n v="60"/>
    <s v="2F3900853057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APR"/>
    <s v="PHK INV "/>
    <s v="2F3900853057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MAY"/>
    <s v="MAY"/>
    <n v="10"/>
    <s v="2F390085509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MAY"/>
    <s v="PHK INV "/>
    <s v="2F390085509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JUN"/>
    <s v="JUN"/>
    <n v="20"/>
    <s v="2F3900857714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JUL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AUG"/>
    <s v="AUG"/>
    <n v="10"/>
    <s v="RN2300090605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AUG"/>
    <s v="PHK INV "/>
    <s v="RN230009060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SEP"/>
    <s v="SEP"/>
    <n v="10"/>
    <s v="RN23001208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OCT"/>
    <s v="OCT"/>
    <n v="10"/>
    <s v="RN23001485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NOV"/>
    <s v="NOV"/>
    <n v="40"/>
    <s v="RN2300171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DEC"/>
    <s v="DEC"/>
    <n v="50"/>
    <s v="RN23001842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DEC"/>
    <s v="PHK INV "/>
    <s v="RN23001842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JAN"/>
    <s v="JAN"/>
    <n v="20"/>
    <s v="RN23002165"/>
    <m/>
    <n v="92010604"/>
    <m/>
    <m/>
    <x v="1"/>
    <n v="35"/>
    <n v="18.295028571428571"/>
    <n v="144.05000000000001"/>
    <n v="144.05000000000001"/>
    <n v="0"/>
    <n v="35"/>
    <n v="20"/>
    <m/>
    <n v="20"/>
    <n v="0"/>
    <n v="15"/>
    <n v="144.05000000000001"/>
    <n v="0"/>
    <m/>
    <s v="OK"/>
  </r>
  <r>
    <x v="3"/>
    <s v="McDonald/KFC/Starbucks"/>
    <s v="PESGD"/>
    <s v="FY-3009U1"/>
    <n v="18.3"/>
    <n v="35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FEB"/>
    <s v="FEB"/>
    <n v="10"/>
    <s v="RN23002274"/>
    <m/>
    <n v="92011118"/>
    <m/>
    <m/>
    <x v="1"/>
    <n v="10"/>
    <n v="18.295028571428571"/>
    <n v="144.05000000000001"/>
    <n v="144.05000000000001"/>
    <n v="0"/>
    <n v="10"/>
    <n v="10"/>
    <m/>
    <n v="10"/>
    <n v="0"/>
    <n v="0"/>
    <n v="144.05000000000001"/>
    <n v="0"/>
    <m/>
    <s v="OK"/>
  </r>
  <r>
    <x v="3"/>
    <s v="McDonald/KFC/Starbucks"/>
    <s v="PESGD"/>
    <s v="FY-3009U1"/>
    <n v="18.3"/>
    <n v="35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09U1"/>
    <n v="18.3"/>
    <n v="350"/>
    <s v="MAR"/>
    <s v="MAR"/>
    <n v="10"/>
    <s v="RN23002577"/>
    <m/>
    <s v=""/>
    <n v="92011613"/>
    <s v=""/>
    <x v="1"/>
    <n v="0"/>
    <n v="18.295028571428571"/>
    <n v="144.05000000000001"/>
    <n v="144.05000000000001"/>
    <n v="0"/>
    <n v="10"/>
    <n v="10"/>
    <n v="10"/>
    <n v="0"/>
    <n v="-10"/>
    <n v="-10"/>
    <n v="144.05000000000001"/>
    <n v="0"/>
    <n v="0"/>
    <s v="OK, Open order QTY with ticket matched."/>
  </r>
  <r>
    <x v="3"/>
    <s v="McDonald/KFC/Starbucks"/>
    <s v="PESGD"/>
    <s v="FY-3009U1"/>
    <n v="18.3"/>
    <n v="35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APR"/>
    <s v="APR"/>
    <n v="20"/>
    <s v="2F3900853057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APR"/>
    <s v="PHK INV "/>
    <s v="2F3900853057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MAY"/>
    <s v="MAY"/>
    <n v="10"/>
    <s v="2F390085509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MAY"/>
    <s v="PHK INV "/>
    <s v="2F390085509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JUN"/>
    <s v="JUN"/>
    <n v="10"/>
    <s v="2F3900857714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JUL"/>
    <s v="JUL"/>
    <n v="20"/>
    <s v="RN2300071204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JUL"/>
    <s v="PHK INV "/>
    <s v="RN230007120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AUG"/>
    <s v="AUG"/>
    <n v="60"/>
    <s v="RN2300090605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AUG"/>
    <s v="PHK INV "/>
    <s v="RN230009060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SEP"/>
    <s v="SEP"/>
    <n v="60"/>
    <s v="RN23001208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OCT"/>
    <s v="OCT"/>
    <n v="60"/>
    <s v="RN23001485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NOV"/>
    <s v="NOV"/>
    <n v="50"/>
    <s v="RN2300171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DEC"/>
    <s v="DEC"/>
    <n v="30"/>
    <s v="RN23001938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DEC"/>
    <s v="PHK INV "/>
    <s v="RN23001938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JAN"/>
    <s v="JAN"/>
    <n v="20"/>
    <s v="RN23002165"/>
    <m/>
    <n v="92010604"/>
    <m/>
    <m/>
    <x v="1"/>
    <n v="41"/>
    <n v="20.177586413108447"/>
    <n v="167.22"/>
    <n v="158.86000000000001"/>
    <n v="8.3599999999999852"/>
    <n v="41"/>
    <n v="20"/>
    <m/>
    <n v="20"/>
    <n v="0"/>
    <n v="21"/>
    <n v="158.86000000000001"/>
    <n v="0"/>
    <m/>
    <s v="OK"/>
  </r>
  <r>
    <x v="3"/>
    <s v="McDonald/KFC/Starbucks"/>
    <s v="PESGD"/>
    <s v="FY-3012U1"/>
    <n v="20.18"/>
    <n v="31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FEB"/>
    <s v="FEB"/>
    <n v="30"/>
    <s v="RN23002274"/>
    <m/>
    <n v="92011118"/>
    <m/>
    <m/>
    <x v="1"/>
    <n v="30"/>
    <n v="20.177586413108447"/>
    <n v="167.22"/>
    <n v="158.86000000000001"/>
    <n v="8.3599999999999852"/>
    <n v="30"/>
    <n v="30"/>
    <m/>
    <n v="30"/>
    <n v="0"/>
    <n v="0"/>
    <n v="158.86000000000001"/>
    <n v="0"/>
    <m/>
    <s v="OK"/>
  </r>
  <r>
    <x v="3"/>
    <s v="McDonald/KFC/Starbucks"/>
    <s v="PESGD"/>
    <s v="FY-3012U1"/>
    <n v="20.18"/>
    <n v="31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MAR"/>
    <s v="MAR"/>
    <m/>
    <m/>
    <m/>
    <m/>
    <m/>
    <m/>
    <x v="1"/>
    <m/>
    <m/>
    <m/>
    <m/>
    <n v="0"/>
    <m/>
    <m/>
    <m/>
    <m/>
    <m/>
    <m/>
    <m/>
    <m/>
    <m/>
    <m/>
  </r>
  <r>
    <x v="3"/>
    <s v="McDonald/KFC/Starbucks"/>
    <s v="PESGD"/>
    <s v="FY-3012U1"/>
    <n v="20.18"/>
    <n v="310"/>
    <s v="MA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AP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MAY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JUN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JUL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AUG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SEP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OCT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NOV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DEC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JAN"/>
    <s v="JAN"/>
    <n v="15"/>
    <s v="RN23002165"/>
    <m/>
    <n v="92010604"/>
    <m/>
    <m/>
    <x v="1"/>
    <n v="15"/>
    <n v="34.868131303869426"/>
    <n v="218.12"/>
    <n v="185.4"/>
    <n v="32.72"/>
    <n v="15"/>
    <n v="15"/>
    <m/>
    <n v="15"/>
    <n v="0"/>
    <n v="0"/>
    <n v="185.4"/>
    <n v="0"/>
    <m/>
    <s v="OK"/>
  </r>
  <r>
    <x v="3"/>
    <s v="McDonald/KFC/Starbucks"/>
    <s v="PESGD"/>
    <s v="FY-3015U1"/>
    <n v="34.869999999999997"/>
    <n v="5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FEB"/>
    <s v="FEB"/>
    <m/>
    <m/>
    <m/>
    <m/>
    <m/>
    <m/>
    <x v="1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FEB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015U1"/>
    <n v="34.869999999999997"/>
    <n v="50"/>
    <s v="MAR"/>
    <s v="MAR"/>
    <n v="5"/>
    <s v="RN23002577"/>
    <m/>
    <s v=""/>
    <n v="92011599"/>
    <s v=""/>
    <x v="1"/>
    <n v="0"/>
    <n v="34.868131303869426"/>
    <n v="218.12"/>
    <n v="185.4"/>
    <n v="32.72"/>
    <n v="5"/>
    <n v="5"/>
    <n v="5"/>
    <n v="0"/>
    <n v="-5"/>
    <n v="-5"/>
    <n v="185.4"/>
    <n v="0"/>
    <n v="0"/>
    <s v="OK, Open order QTY with ticket matched."/>
  </r>
  <r>
    <x v="3"/>
    <s v="McDonald/KFC/Starbucks"/>
    <s v="PESGD"/>
    <s v="FY-3015U1"/>
    <n v="34.869999999999997"/>
    <n v="5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AP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MAY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JUN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JUL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AUG"/>
    <s v="AUG"/>
    <n v="5"/>
    <s v="RN2300090605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AUG"/>
    <s v="PHK INV "/>
    <s v="RN230009060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SEP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OCT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NOV"/>
    <s v="NOV"/>
    <n v="5"/>
    <s v="RN2300171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DEC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JAN"/>
    <s v="JAN"/>
    <n v="5"/>
    <s v="RN23002165"/>
    <m/>
    <n v="92010604"/>
    <m/>
    <m/>
    <x v="1"/>
    <n v="25"/>
    <n v="30.922863130031999"/>
    <n v="181.34"/>
    <n v="154.13999999999999"/>
    <n v="27.200000000000017"/>
    <n v="25"/>
    <n v="5"/>
    <m/>
    <n v="5"/>
    <n v="0"/>
    <n v="20"/>
    <n v="154.13999999999999"/>
    <n v="0"/>
    <m/>
    <s v="OK"/>
  </r>
  <r>
    <x v="3"/>
    <s v="McDonald/KFC/Starbucks"/>
    <s v="PESGD"/>
    <s v="FY-3509U1"/>
    <n v="30.922863130032002"/>
    <n v="1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FEB"/>
    <s v="FEB"/>
    <n v="5"/>
    <s v="RN23002274"/>
    <m/>
    <n v="92011118"/>
    <m/>
    <m/>
    <x v="1"/>
    <n v="14"/>
    <n v="30.922863130031999"/>
    <n v="181.34"/>
    <n v="154.13999999999999"/>
    <n v="27.200000000000017"/>
    <n v="14"/>
    <n v="5"/>
    <m/>
    <n v="5"/>
    <n v="0"/>
    <n v="9"/>
    <n v="154.13999999999999"/>
    <n v="0"/>
    <m/>
    <s v="OK"/>
  </r>
  <r>
    <x v="3"/>
    <s v="McDonald/KFC/Starbucks"/>
    <s v="PESGD"/>
    <s v="FY-3509U1"/>
    <n v="30.922863130032002"/>
    <n v="1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09U1"/>
    <n v="30.922863130032002"/>
    <n v="10"/>
    <s v="MAR"/>
    <s v="MAR"/>
    <n v="20"/>
    <s v="RN23002577"/>
    <m/>
    <s v=""/>
    <n v="92011596"/>
    <n v="92011599"/>
    <x v="1"/>
    <n v="0"/>
    <n v="30.922863130031999"/>
    <n v="181.34"/>
    <n v="154.13999999999999"/>
    <n v="27.200000000000017"/>
    <n v="30"/>
    <n v="20"/>
    <n v="20"/>
    <n v="0"/>
    <n v="-20"/>
    <n v="-20"/>
    <n v="154.13999999999999"/>
    <n v="0"/>
    <n v="0"/>
    <s v="OK, Open order QTY with ticket matched."/>
  </r>
  <r>
    <x v="3"/>
    <s v="McDonald/KFC/Starbucks"/>
    <s v="PESGD"/>
    <s v="FY-3509U1"/>
    <n v="30.922863130032002"/>
    <n v="1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APR"/>
    <s v="APR"/>
    <n v="10"/>
    <s v="2F3900853057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APR"/>
    <s v="PHK INV "/>
    <s v="2F3900853057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MAY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JUN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JUL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AUG"/>
    <s v="AUG"/>
    <n v="5"/>
    <s v="RN2300090605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AUG"/>
    <s v="PHK INV "/>
    <s v="RN230009060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SEP"/>
    <s v="SEP"/>
    <n v="5"/>
    <s v="RN23001208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OCT"/>
    <s v="OCT"/>
    <n v="5"/>
    <s v="RN23001485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NOV"/>
    <s v="NOV"/>
    <n v="15"/>
    <s v="RN2300171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DEC"/>
    <s v="DEC"/>
    <n v="10"/>
    <s v="RN23001938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DEC"/>
    <s v="PHK INV "/>
    <s v="RN23001938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JAN"/>
    <s v="JAN"/>
    <n v="25"/>
    <s v="RN23002165"/>
    <m/>
    <n v="92010604"/>
    <m/>
    <m/>
    <x v="1"/>
    <n v="30"/>
    <n v="36.3587462501293"/>
    <n v="193.34"/>
    <n v="164.34"/>
    <n v="29"/>
    <n v="30"/>
    <n v="25"/>
    <m/>
    <n v="25"/>
    <n v="0"/>
    <n v="5"/>
    <n v="164.34"/>
    <n v="0"/>
    <m/>
    <s v="OK"/>
  </r>
  <r>
    <x v="3"/>
    <s v="McDonald/KFC/Starbucks"/>
    <s v="PESGD"/>
    <s v="FY-3512U1"/>
    <n v="36.3587462501293"/>
    <n v="12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FEB"/>
    <s v="FEB"/>
    <m/>
    <m/>
    <m/>
    <m/>
    <m/>
    <m/>
    <x v="1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FEB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2U1"/>
    <n v="36.3587462501293"/>
    <n v="120"/>
    <s v="MAR"/>
    <s v="MAR"/>
    <n v="10"/>
    <s v="RN23002577"/>
    <m/>
    <s v=""/>
    <n v="92011599"/>
    <s v=""/>
    <x v="1"/>
    <n v="0"/>
    <n v="36.3587462501293"/>
    <n v="193.34"/>
    <n v="164.34"/>
    <n v="29"/>
    <n v="10"/>
    <n v="10"/>
    <n v="10"/>
    <n v="0"/>
    <n v="-10"/>
    <n v="-10"/>
    <n v="164.34"/>
    <n v="0"/>
    <n v="0"/>
    <s v="OK, Open order QTY with ticket matched."/>
  </r>
  <r>
    <x v="3"/>
    <s v="McDonald/KFC/Starbucks"/>
    <s v="PESGD"/>
    <s v="FY-3512U1"/>
    <n v="36.3587462501293"/>
    <n v="12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AP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MAY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JUN"/>
    <s v="JUN"/>
    <n v="5"/>
    <s v="2F3900857714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JUL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AUG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SEP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OCT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NOV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DEC"/>
    <s v="DEC"/>
    <n v="5"/>
    <s v="RN23001938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DEC"/>
    <s v="PHK INV "/>
    <s v="RN23001938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JAN"/>
    <s v="JAN"/>
    <m/>
    <m/>
    <m/>
    <m/>
    <m/>
    <m/>
    <x v="1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JAN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FEB"/>
    <s v="FEB"/>
    <n v="5"/>
    <s v="RN23002274"/>
    <m/>
    <n v="92011118"/>
    <m/>
    <m/>
    <x v="1"/>
    <n v="5"/>
    <n v="48.439262275449096"/>
    <n v="292.25"/>
    <n v="248.41"/>
    <n v="43.84"/>
    <n v="5"/>
    <n v="5"/>
    <m/>
    <n v="5"/>
    <n v="0"/>
    <n v="0"/>
    <n v="248.41"/>
    <n v="0"/>
    <m/>
    <s v="OK"/>
  </r>
  <r>
    <x v="3"/>
    <s v="McDonald/KFC/Starbucks"/>
    <s v="PESGD"/>
    <s v="FY-3515U1"/>
    <n v="48.439262275449096"/>
    <n v="20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MAR"/>
    <s v="MAR"/>
    <m/>
    <m/>
    <m/>
    <m/>
    <m/>
    <m/>
    <x v="1"/>
    <m/>
    <m/>
    <m/>
    <m/>
    <n v="0"/>
    <m/>
    <m/>
    <m/>
    <m/>
    <m/>
    <m/>
    <m/>
    <m/>
    <m/>
    <m/>
  </r>
  <r>
    <x v="3"/>
    <s v="McDonald/KFC/Starbucks"/>
    <s v="PESGD"/>
    <s v="FY-3515U1"/>
    <n v="48.439262275449096"/>
    <n v="200"/>
    <s v="MA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AP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MAY"/>
    <s v="MAY"/>
    <n v="5"/>
    <s v="2F390085509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MAY"/>
    <s v="PHK INV "/>
    <s v="2F390085509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JUN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JUL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AUG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SEP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OCT"/>
    <s v="OCT"/>
    <n v="5"/>
    <s v="RN23001485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NOV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DEC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JAN"/>
    <s v="JAN"/>
    <n v="5"/>
    <s v="RN23002165"/>
    <m/>
    <n v="92010604"/>
    <m/>
    <m/>
    <x v="1"/>
    <n v="5"/>
    <n v="33.9085817961899"/>
    <n v="198.42"/>
    <n v="168.66"/>
    <n v="29.759999999999991"/>
    <n v="5"/>
    <n v="5"/>
    <m/>
    <n v="5"/>
    <n v="0"/>
    <n v="0"/>
    <n v="168.66"/>
    <n v="0"/>
    <m/>
    <s v="OK"/>
  </r>
  <r>
    <x v="3"/>
    <s v="McDonald/KFC/Starbucks"/>
    <s v="PESGD"/>
    <s v="FY-4009U1"/>
    <n v="33.909999999999997"/>
    <n v="7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FEB"/>
    <s v="FEB"/>
    <n v="5"/>
    <s v="RN23002274"/>
    <m/>
    <n v="92011118"/>
    <m/>
    <m/>
    <x v="1"/>
    <n v="5"/>
    <n v="33.9085817961899"/>
    <n v="198.42"/>
    <n v="168.66"/>
    <n v="29.759999999999991"/>
    <n v="5"/>
    <n v="5"/>
    <m/>
    <n v="5"/>
    <n v="0"/>
    <n v="0"/>
    <n v="168.66"/>
    <n v="0"/>
    <m/>
    <s v="OK"/>
  </r>
  <r>
    <x v="3"/>
    <s v="McDonald/KFC/Starbucks"/>
    <s v="PESGD"/>
    <s v="FY-4009U1"/>
    <n v="33.909999999999997"/>
    <n v="7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09U1"/>
    <n v="33.909999999999997"/>
    <n v="70"/>
    <s v="MAR"/>
    <s v="MAR"/>
    <n v="5"/>
    <s v="RN23002577"/>
    <m/>
    <s v=""/>
    <n v="92011599"/>
    <s v=""/>
    <x v="1"/>
    <n v="0"/>
    <n v="33.9085817961899"/>
    <n v="198.42"/>
    <n v="168.66"/>
    <n v="29.759999999999991"/>
    <n v="5"/>
    <n v="5"/>
    <n v="5"/>
    <n v="0"/>
    <n v="-5"/>
    <n v="-5"/>
    <n v="168.66"/>
    <n v="0"/>
    <n v="0"/>
    <s v="OK, Open order QTY with ticket matched."/>
  </r>
  <r>
    <x v="3"/>
    <s v="McDonald/KFC/Starbucks"/>
    <s v="PESGD"/>
    <s v="FY-4009U1"/>
    <n v="33.909999999999997"/>
    <n v="7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AP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MAY"/>
    <s v="MAY"/>
    <n v="5"/>
    <s v="2F390085509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MAY"/>
    <s v="PHK INV "/>
    <s v="2F390085509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JUN"/>
    <s v="JUN"/>
    <n v="5"/>
    <s v="2F3900857714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JUL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AUG"/>
    <s v="AUG"/>
    <n v="5"/>
    <s v="RN2300090605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AUG"/>
    <s v="PHK INV "/>
    <s v="RN230009060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SEP"/>
    <s v="SEP"/>
    <n v="10"/>
    <s v="RN23001208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OCT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NOV"/>
    <s v="NOV"/>
    <n v="5"/>
    <s v="RN2300171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DEC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JAN"/>
    <s v="JAN"/>
    <n v="10"/>
    <s v="RN23002165"/>
    <m/>
    <n v="92010604"/>
    <m/>
    <m/>
    <x v="1"/>
    <n v="10"/>
    <n v="39.862611874169247"/>
    <n v="225.7"/>
    <n v="191.85"/>
    <n v="33.849999999999994"/>
    <n v="10"/>
    <n v="10"/>
    <m/>
    <n v="10"/>
    <n v="0"/>
    <n v="0"/>
    <n v="191.85"/>
    <n v="0"/>
    <m/>
    <s v="OK"/>
  </r>
  <r>
    <x v="3"/>
    <s v="McDonald/KFC/Starbucks"/>
    <s v="PESGD"/>
    <s v="FY-4012U1"/>
    <n v="39.86"/>
    <n v="5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FEB"/>
    <s v="FEB"/>
    <n v="10"/>
    <s v="RN23002274"/>
    <m/>
    <n v="92011118"/>
    <m/>
    <m/>
    <x v="1"/>
    <n v="10"/>
    <n v="39.862611874169247"/>
    <n v="225.7"/>
    <n v="191.85"/>
    <n v="33.849999999999994"/>
    <n v="10"/>
    <n v="10"/>
    <m/>
    <n v="10"/>
    <n v="0"/>
    <n v="0"/>
    <n v="191.85"/>
    <n v="0"/>
    <m/>
    <s v="OK"/>
  </r>
  <r>
    <x v="3"/>
    <s v="McDonald/KFC/Starbucks"/>
    <s v="PESGD"/>
    <s v="FY-4012U1"/>
    <n v="39.86"/>
    <n v="5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MAR"/>
    <s v="MAR"/>
    <m/>
    <m/>
    <m/>
    <m/>
    <m/>
    <m/>
    <x v="1"/>
    <m/>
    <m/>
    <m/>
    <m/>
    <n v="0"/>
    <m/>
    <m/>
    <m/>
    <m/>
    <m/>
    <m/>
    <m/>
    <m/>
    <m/>
    <m/>
  </r>
  <r>
    <x v="3"/>
    <s v="McDonald/KFC/Starbucks"/>
    <s v="PESGD"/>
    <s v="FY-4012U1"/>
    <n v="39.86"/>
    <n v="50"/>
    <s v="MA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APR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MAY"/>
    <s v="MAY"/>
    <n v="10"/>
    <s v="2F3900855093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MAY"/>
    <s v="PHK INV "/>
    <s v="2F3900855093"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JUN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JUL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AUG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SEP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OCT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NOV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DEC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JAN"/>
    <s v="JAN"/>
    <m/>
    <m/>
    <m/>
    <m/>
    <m/>
    <m/>
    <x v="1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JAN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FEB"/>
    <s v="FEB"/>
    <m/>
    <m/>
    <m/>
    <m/>
    <m/>
    <m/>
    <x v="1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FEB"/>
    <s v="PHK INV "/>
    <m/>
    <m/>
    <m/>
    <m/>
    <m/>
    <m/>
    <x v="0"/>
    <m/>
    <m/>
    <m/>
    <m/>
    <n v="0"/>
    <m/>
    <m/>
    <m/>
    <m/>
    <m/>
    <m/>
    <m/>
    <m/>
    <m/>
    <m/>
  </r>
  <r>
    <x v="3"/>
    <s v="McDonald/KFC/Starbucks"/>
    <s v="PESGD"/>
    <s v="FY-4015U1"/>
    <n v="54.72"/>
    <n v="15"/>
    <s v="MAR"/>
    <s v="MAR"/>
    <n v="10"/>
    <s v="RN23002577"/>
    <m/>
    <s v=""/>
    <n v="92011599"/>
    <s v=""/>
    <x v="1"/>
    <n v="0"/>
    <n v="54.71642657276697"/>
    <n v="318.07"/>
    <n v="270.36"/>
    <n v="47.70999999999998"/>
    <n v="10"/>
    <n v="10"/>
    <n v="10"/>
    <n v="0"/>
    <n v="-10"/>
    <n v="-10"/>
    <n v="270.36"/>
    <n v="0"/>
    <n v="0"/>
    <s v="OK, Open order QTY with ticket matched."/>
  </r>
  <r>
    <x v="3"/>
    <s v="McDonald/KFC/Starbucks"/>
    <s v="PESGD"/>
    <s v="FY-4015U1"/>
    <n v="54.72"/>
    <n v="15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APR"/>
    <s v="APR"/>
    <n v="10"/>
    <s v="2F390085305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APR"/>
    <s v="PHK INV "/>
    <s v="2F390085305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MAY"/>
    <s v="MAY"/>
    <n v="20"/>
    <s v="2F3900855095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MAY"/>
    <s v="PHK INV "/>
    <s v="2F3900855095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JUN"/>
    <s v="JUN"/>
    <n v="100"/>
    <s v="2F3900857713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JUN"/>
    <s v="PHK INV "/>
    <s v="2F3900857713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JUL"/>
    <s v="JUL"/>
    <n v="10"/>
    <s v="RN230007120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JUL"/>
    <s v="PHK INV "/>
    <s v="RN230007120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AUG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SEP"/>
    <s v="SEP"/>
    <n v="10"/>
    <s v="RN2300120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OCT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NOV"/>
    <s v="NOV"/>
    <n v="10"/>
    <s v="RN2300171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DEC"/>
    <s v="DEC"/>
    <n v="10"/>
    <s v="RN23001841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JAN"/>
    <s v="JAN"/>
    <n v="320"/>
    <s v="RN23002164"/>
    <m/>
    <n v="92010605"/>
    <m/>
    <m/>
    <x v="1"/>
    <n v="320"/>
    <n v="7.2280000000000015"/>
    <n v="37.340000000000003"/>
    <n v="37.340000000000003"/>
    <n v="0"/>
    <n v="320"/>
    <n v="320"/>
    <m/>
    <n v="320"/>
    <n v="0"/>
    <n v="0"/>
    <n v="37.340000000000003"/>
    <n v="0"/>
    <m/>
    <s v="OK"/>
  </r>
  <r>
    <x v="4"/>
    <s v="CBN: HOTEL AND HOSPITAL"/>
    <s v="PESGD"/>
    <s v="FV-12NS3"/>
    <n v="7.23"/>
    <n v="25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FEB"/>
    <s v="FEB"/>
    <n v="10"/>
    <s v="RN23002236"/>
    <m/>
    <n v="92011122"/>
    <m/>
    <m/>
    <x v="1"/>
    <n v="10"/>
    <n v="7.2280000000000015"/>
    <n v="37.340000000000003"/>
    <n v="37.340000000000003"/>
    <n v="0"/>
    <n v="10"/>
    <n v="10"/>
    <m/>
    <n v="10"/>
    <n v="0"/>
    <n v="0"/>
    <n v="37.340000000000003"/>
    <n v="0"/>
    <m/>
    <s v="OK"/>
  </r>
  <r>
    <x v="4"/>
    <s v="CBN: HOTEL AND HOSPITAL"/>
    <s v="PESGD"/>
    <s v="FV-12NS3"/>
    <n v="7.23"/>
    <n v="250"/>
    <s v="FEB"/>
    <s v="PHK INV "/>
    <s v="RN2300223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2NS3"/>
    <n v="7.23"/>
    <n v="250"/>
    <s v="MAR"/>
    <s v="MAR"/>
    <n v="10"/>
    <s v="RN23002576"/>
    <m/>
    <s v=""/>
    <n v="92011602"/>
    <s v=""/>
    <x v="1"/>
    <n v="0"/>
    <n v="7.2280000000000015"/>
    <n v="37.340000000000003"/>
    <n v="37.340000000000003"/>
    <n v="0"/>
    <n v="10"/>
    <n v="10"/>
    <n v="10"/>
    <n v="0"/>
    <n v="-10"/>
    <n v="-10"/>
    <n v="37.340000000000003"/>
    <n v="0"/>
    <n v="0"/>
    <s v="OK, Open order QTY with ticket matched."/>
  </r>
  <r>
    <x v="4"/>
    <s v="CBN: HOTEL AND HOSPITAL"/>
    <s v="PESGD"/>
    <s v="FV-12NS3"/>
    <n v="7.23"/>
    <n v="25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APR"/>
    <s v="APR"/>
    <n v="30"/>
    <s v="2F390085305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APR"/>
    <s v="PHK INV "/>
    <s v="2F390085305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MAY"/>
    <s v="MAY"/>
    <n v="30"/>
    <s v="2F3900855095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MAY"/>
    <s v="PHK INV "/>
    <s v="2F3900855095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JUN"/>
    <s v="JUN"/>
    <n v="20"/>
    <s v="2F3900857713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JUN"/>
    <s v="PHK INV "/>
    <s v="2F3900857713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JUL"/>
    <s v="JUL"/>
    <n v="40"/>
    <s v="RN230007120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JUL"/>
    <s v="PHK INV "/>
    <s v="RN230007120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AUG"/>
    <s v="AUG"/>
    <n v="20"/>
    <s v="RN2300090604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SEP"/>
    <s v="SEP"/>
    <n v="30"/>
    <s v="RN2300120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OCT"/>
    <s v="OCT"/>
    <n v="10"/>
    <s v="RN23001484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OCT"/>
    <s v="PHK INV "/>
    <s v="RN2300148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NOV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DEC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JAN"/>
    <s v="JAN"/>
    <m/>
    <m/>
    <m/>
    <m/>
    <m/>
    <m/>
    <x v="1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JAN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FEB"/>
    <s v="FEB"/>
    <m/>
    <m/>
    <m/>
    <m/>
    <m/>
    <m/>
    <x v="1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FEB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MAR"/>
    <s v="MAR"/>
    <m/>
    <m/>
    <m/>
    <m/>
    <m/>
    <m/>
    <x v="1"/>
    <m/>
    <m/>
    <m/>
    <m/>
    <n v="0"/>
    <m/>
    <m/>
    <m/>
    <m/>
    <m/>
    <m/>
    <m/>
    <m/>
    <m/>
    <m/>
  </r>
  <r>
    <x v="4"/>
    <s v="CBN: HOTEL AND HOSPITAL"/>
    <s v="PESGD"/>
    <s v="FV-15NS3"/>
    <n v="9.5"/>
    <n v="340"/>
    <s v="MAR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APR"/>
    <s v="APR"/>
    <n v="15"/>
    <s v="2F390085305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APR"/>
    <s v="PHK INV "/>
    <s v="2F390085305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MAY"/>
    <s v="MAY"/>
    <n v="10"/>
    <s v="2F3900855095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MAY"/>
    <s v="PHK INV "/>
    <s v="2F3900855095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JUN"/>
    <s v="JUN"/>
    <n v="10"/>
    <s v="2F3900857713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JUN"/>
    <s v="PHK INV "/>
    <s v="2F3900857713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JUL"/>
    <s v="JUL"/>
    <n v="5"/>
    <s v="RN230007120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JUL"/>
    <s v="PHK INV "/>
    <s v="RN230007120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AUG"/>
    <s v="AUG"/>
    <n v="40"/>
    <s v="RN2300090601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AUG"/>
    <s v="PHK INV "/>
    <s v="RN2300090601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SEP"/>
    <s v="SEP"/>
    <n v="30"/>
    <s v="RN2300120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OCT"/>
    <s v="OCT"/>
    <n v="80"/>
    <s v="RN23001484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OCT"/>
    <s v="PHK INV "/>
    <s v="RN2300148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NOV"/>
    <s v="NOV"/>
    <n v="10"/>
    <s v="RN2300171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DEC"/>
    <s v="DEC"/>
    <n v="30"/>
    <s v="RN23001841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JAN"/>
    <s v="JAN"/>
    <n v="60"/>
    <s v="RN23002164"/>
    <m/>
    <n v="92010605"/>
    <m/>
    <m/>
    <x v="1"/>
    <n v="60"/>
    <n v="16.464500000000001"/>
    <n v="71.84"/>
    <n v="71.84"/>
    <n v="0"/>
    <n v="60"/>
    <n v="60"/>
    <m/>
    <n v="60"/>
    <n v="0"/>
    <n v="0"/>
    <n v="71.84"/>
    <n v="0"/>
    <m/>
    <s v="OK"/>
  </r>
  <r>
    <x v="4"/>
    <s v="CBN: HOTEL AND HOSPITAL"/>
    <s v="PESGD"/>
    <s v="FV-18NF3"/>
    <n v="16.46"/>
    <n v="18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FEB"/>
    <s v="FEB"/>
    <n v="30"/>
    <s v="RN23002236"/>
    <m/>
    <n v="92011122"/>
    <m/>
    <m/>
    <x v="1"/>
    <n v="30"/>
    <n v="16.464500000000001"/>
    <n v="71.84"/>
    <n v="71.84"/>
    <n v="0"/>
    <n v="30"/>
    <n v="30"/>
    <m/>
    <n v="30"/>
    <n v="0"/>
    <n v="0"/>
    <n v="71.84"/>
    <n v="0"/>
    <m/>
    <s v="OK"/>
  </r>
  <r>
    <x v="4"/>
    <s v="CBN: HOTEL AND HOSPITAL"/>
    <s v="PESGD"/>
    <s v="FV-18NF3"/>
    <n v="16.46"/>
    <n v="180"/>
    <s v="FEB"/>
    <s v="PHK INV "/>
    <s v="RN2300223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F3"/>
    <n v="16.46"/>
    <n v="180"/>
    <s v="MAR"/>
    <s v="MAR"/>
    <n v="30"/>
    <s v="RN23002576"/>
    <m/>
    <s v=""/>
    <n v="92011602"/>
    <s v=""/>
    <x v="1"/>
    <n v="0"/>
    <n v="16.464500000000001"/>
    <n v="71.84"/>
    <n v="71.84"/>
    <n v="0"/>
    <n v="30"/>
    <n v="30"/>
    <n v="30"/>
    <n v="0"/>
    <n v="-30"/>
    <n v="-30"/>
    <n v="71.84"/>
    <n v="0"/>
    <n v="0"/>
    <s v="OK, Open order QTY with ticket matched."/>
  </r>
  <r>
    <x v="4"/>
    <s v="CBN: HOTEL AND HOSPITAL"/>
    <s v="PESGD"/>
    <s v="FV-18NF3"/>
    <n v="16.46"/>
    <n v="18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APR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MAY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JUN"/>
    <s v="JUN"/>
    <n v="80"/>
    <s v="2F3900857713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JUN"/>
    <s v="PHK INV "/>
    <s v="2F3900857713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JUL"/>
    <s v="JUL"/>
    <n v="50"/>
    <s v="RN230007120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JUL"/>
    <s v="PHK INV "/>
    <s v="RN230007120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AUG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SEP"/>
    <s v="SEP"/>
    <n v="50"/>
    <s v="RN2300120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OCT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NOV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DEC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JAN"/>
    <s v="JAN"/>
    <n v="20"/>
    <s v="RN23002164"/>
    <m/>
    <n v="92010605"/>
    <m/>
    <m/>
    <x v="1"/>
    <n v="20"/>
    <n v="12.158900000000004"/>
    <n v="58.12"/>
    <n v="58.12"/>
    <n v="0"/>
    <n v="20"/>
    <n v="20"/>
    <m/>
    <n v="20"/>
    <n v="0"/>
    <n v="0"/>
    <n v="58.12"/>
    <n v="0"/>
    <m/>
    <s v="OK"/>
  </r>
  <r>
    <x v="4"/>
    <s v="CBN: HOTEL AND HOSPITAL"/>
    <s v="PESGD"/>
    <s v="FV-18NS3"/>
    <n v="12.16"/>
    <n v="22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FEB"/>
    <s v="FEB"/>
    <n v="10"/>
    <s v="RN23002236"/>
    <m/>
    <n v="92011122"/>
    <m/>
    <m/>
    <x v="1"/>
    <n v="10"/>
    <n v="12.158900000000004"/>
    <n v="58.12"/>
    <n v="58.12"/>
    <n v="0"/>
    <n v="10"/>
    <n v="10"/>
    <m/>
    <n v="10"/>
    <n v="0"/>
    <n v="0"/>
    <n v="58.12"/>
    <n v="0"/>
    <m/>
    <s v="OK"/>
  </r>
  <r>
    <x v="4"/>
    <s v="CBN: HOTEL AND HOSPITAL"/>
    <s v="PESGD"/>
    <s v="FV-18NS3"/>
    <n v="12.16"/>
    <n v="220"/>
    <s v="FEB"/>
    <s v="PHK INV "/>
    <s v="RN2300223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18NS3"/>
    <n v="12.16"/>
    <n v="220"/>
    <s v="MAR"/>
    <s v="MAR"/>
    <n v="10"/>
    <s v="RN23002576"/>
    <m/>
    <s v=""/>
    <n v="92011602"/>
    <s v=""/>
    <x v="1"/>
    <n v="0"/>
    <n v="12.158900000000004"/>
    <n v="58.12"/>
    <n v="58.12"/>
    <n v="0"/>
    <n v="10"/>
    <n v="10"/>
    <n v="10"/>
    <n v="0"/>
    <n v="-10"/>
    <n v="-10"/>
    <n v="58.12"/>
    <n v="0"/>
    <n v="0"/>
    <s v="OK, Open order QTY with ticket matched."/>
  </r>
  <r>
    <x v="4"/>
    <s v="CBN: HOTEL AND HOSPITAL"/>
    <s v="PESGD"/>
    <s v="FV-18NS3"/>
    <n v="12.16"/>
    <n v="22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APR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MAY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JUN"/>
    <s v="JUN"/>
    <n v="80"/>
    <s v="2F3900857714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JUL"/>
    <s v="JUL"/>
    <n v="50"/>
    <s v="RN2300071203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JUL"/>
    <s v="PHK INV "/>
    <s v="RN2300071203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AUG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SEP"/>
    <s v="SEP"/>
    <n v="50"/>
    <s v="RN23001208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OCT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NOV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DEC"/>
    <s v="DEC"/>
    <n v="10"/>
    <s v="RN2300184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DEC"/>
    <s v="PHK INV "/>
    <s v="RN2300184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JAN"/>
    <s v="JAN"/>
    <n v="10"/>
    <s v="RN23002165"/>
    <m/>
    <n v="92010604"/>
    <m/>
    <m/>
    <x v="1"/>
    <n v="10"/>
    <n v="19.168500000000002"/>
    <n v="88.88"/>
    <n v="88.88"/>
    <n v="0"/>
    <n v="10"/>
    <n v="10"/>
    <m/>
    <n v="10"/>
    <n v="0"/>
    <n v="0"/>
    <n v="88.88"/>
    <n v="0"/>
    <m/>
    <s v="OK"/>
  </r>
  <r>
    <x v="4"/>
    <s v="CBN: HOTEL AND HOSPITAL"/>
    <s v="PESGD"/>
    <s v="FV-20NS3"/>
    <n v="19.170000000000002"/>
    <n v="23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FEB"/>
    <s v="FEB"/>
    <n v="20"/>
    <s v="RN23002274"/>
    <m/>
    <n v="92011118"/>
    <m/>
    <m/>
    <x v="1"/>
    <n v="20"/>
    <n v="19.168500000000002"/>
    <n v="88.88"/>
    <n v="88.88"/>
    <n v="0"/>
    <n v="20"/>
    <n v="20"/>
    <m/>
    <n v="20"/>
    <n v="0"/>
    <n v="0"/>
    <n v="88.88"/>
    <n v="0"/>
    <m/>
    <s v="OK"/>
  </r>
  <r>
    <x v="4"/>
    <s v="CBN: HOTEL AND HOSPITAL"/>
    <s v="PESGD"/>
    <s v="FV-20NS3"/>
    <n v="19.170000000000002"/>
    <n v="23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0NS3"/>
    <n v="19.170000000000002"/>
    <n v="230"/>
    <s v="MAR"/>
    <s v="MAR"/>
    <n v="20"/>
    <s v="RN23002577"/>
    <m/>
    <s v=""/>
    <n v="92011603"/>
    <s v=""/>
    <x v="1"/>
    <n v="0"/>
    <n v="19.168500000000002"/>
    <n v="88.88"/>
    <n v="88.88"/>
    <n v="0"/>
    <n v="20"/>
    <n v="20"/>
    <n v="20"/>
    <n v="0"/>
    <n v="-20"/>
    <n v="-20"/>
    <n v="88.88"/>
    <n v="0"/>
    <n v="0"/>
    <s v="OK, Open order QTY with ticket matched."/>
  </r>
  <r>
    <x v="4"/>
    <s v="CBN: HOTEL AND HOSPITAL"/>
    <s v="PESGD"/>
    <s v="FV-20NS3"/>
    <n v="19.170000000000002"/>
    <n v="23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APR"/>
    <s v="APR"/>
    <n v="10"/>
    <s v="2F390085305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APR"/>
    <s v="PHK INV "/>
    <s v="2F390085305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MAY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JUN"/>
    <s v="JUN"/>
    <n v="5"/>
    <s v="2F3900857713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JUN"/>
    <s v="PHK INV "/>
    <s v="2F3900857713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JUL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AUG"/>
    <s v="AUG"/>
    <n v="5"/>
    <s v="RN2300090604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SEP"/>
    <s v="SEP"/>
    <n v="5"/>
    <s v="RN2300120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OCT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NOV"/>
    <s v="NOV"/>
    <n v="5"/>
    <s v="RN2300171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DEC"/>
    <s v="DEC"/>
    <n v="10"/>
    <s v="RN23001841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JAN"/>
    <s v="JAN"/>
    <n v="30"/>
    <s v="RN23002164"/>
    <m/>
    <n v="92010605"/>
    <m/>
    <m/>
    <x v="1"/>
    <n v="30"/>
    <n v="24.914500000000004"/>
    <n v="109.53"/>
    <n v="109.53"/>
    <n v="0"/>
    <n v="30"/>
    <n v="30"/>
    <m/>
    <n v="30"/>
    <n v="0"/>
    <n v="0"/>
    <n v="109.53"/>
    <n v="0"/>
    <m/>
    <s v="OK"/>
  </r>
  <r>
    <x v="4"/>
    <s v="CBN: HOTEL AND HOSPITAL"/>
    <s v="PESGD"/>
    <s v="FV-23NL3"/>
    <n v="24.91"/>
    <n v="18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FEB"/>
    <s v="FEB"/>
    <n v="20"/>
    <s v="RN23002236"/>
    <m/>
    <n v="92011122"/>
    <m/>
    <m/>
    <x v="1"/>
    <n v="20"/>
    <n v="24.914500000000004"/>
    <n v="109.53"/>
    <n v="109.53"/>
    <n v="0"/>
    <n v="20"/>
    <n v="20"/>
    <m/>
    <n v="20"/>
    <n v="0"/>
    <n v="0"/>
    <n v="109.53"/>
    <n v="0"/>
    <m/>
    <s v="OK"/>
  </r>
  <r>
    <x v="4"/>
    <s v="CBN: HOTEL AND HOSPITAL"/>
    <s v="PESGD"/>
    <s v="FV-23NL3"/>
    <n v="24.91"/>
    <n v="180"/>
    <s v="FEB"/>
    <s v="PHK INV "/>
    <s v="RN2300223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3NL3"/>
    <n v="24.91"/>
    <n v="180"/>
    <s v="MAR"/>
    <s v="MAR"/>
    <n v="10"/>
    <s v="RN23002576"/>
    <m/>
    <s v=""/>
    <n v="92011602"/>
    <s v=""/>
    <x v="1"/>
    <n v="0"/>
    <n v="24.914500000000004"/>
    <n v="109.53"/>
    <n v="109.53"/>
    <n v="0"/>
    <n v="10"/>
    <n v="10"/>
    <n v="10"/>
    <n v="0"/>
    <n v="-10"/>
    <n v="-10"/>
    <n v="109.53"/>
    <n v="0"/>
    <n v="0"/>
    <s v="OK, Open order QTY with ticket matched."/>
  </r>
  <r>
    <x v="4"/>
    <s v="CBN: HOTEL AND HOSPITAL"/>
    <s v="PESGD"/>
    <s v="FV-23NL3"/>
    <n v="24.91"/>
    <n v="18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APR"/>
    <s v="APR"/>
    <n v="5"/>
    <s v="2F390085305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APR"/>
    <s v="PHK INV "/>
    <s v="2F390085305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MAY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JUN"/>
    <s v="JUN"/>
    <n v="5"/>
    <s v="2F3900857713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JUN"/>
    <s v="PHK INV "/>
    <s v="2F3900857713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JUL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AUG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SEP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OCT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NOV"/>
    <s v="NOV"/>
    <n v="20"/>
    <s v="RN2300171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DEC"/>
    <s v="DEC"/>
    <n v="20"/>
    <s v="RN23001841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JAN"/>
    <s v="JAN"/>
    <m/>
    <m/>
    <m/>
    <m/>
    <m/>
    <m/>
    <x v="1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JAN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FEB"/>
    <s v="FEB"/>
    <n v="5"/>
    <s v="RN23002236"/>
    <m/>
    <n v="92011122"/>
    <m/>
    <m/>
    <x v="1"/>
    <n v="5"/>
    <n v="33.606300000000005"/>
    <n v="166.66"/>
    <n v="166.66"/>
    <n v="0"/>
    <n v="5"/>
    <n v="5"/>
    <m/>
    <n v="5"/>
    <n v="0"/>
    <n v="0"/>
    <n v="166.66"/>
    <n v="0"/>
    <m/>
    <s v="OK"/>
  </r>
  <r>
    <x v="4"/>
    <s v="CBN: HOTEL AND HOSPITAL"/>
    <s v="PESGD"/>
    <s v="FV-25NF3"/>
    <n v="33.61"/>
    <n v="60"/>
    <s v="FEB"/>
    <s v="PHK INV "/>
    <s v="RN2300223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F3"/>
    <n v="33.61"/>
    <n v="60"/>
    <s v="MAR"/>
    <s v="MAR"/>
    <n v="5"/>
    <s v="RN23002576"/>
    <m/>
    <s v=""/>
    <n v="92011602"/>
    <s v=""/>
    <x v="1"/>
    <n v="0"/>
    <n v="33.606300000000005"/>
    <n v="166.66"/>
    <n v="166.66"/>
    <n v="0"/>
    <n v="5"/>
    <n v="5"/>
    <n v="5"/>
    <n v="0"/>
    <n v="-5"/>
    <n v="-5"/>
    <n v="166.66"/>
    <n v="0"/>
    <n v="0"/>
    <s v="OK, Open order QTY with ticket matched."/>
  </r>
  <r>
    <x v="4"/>
    <s v="CBN: HOTEL AND HOSPITAL"/>
    <s v="PESGD"/>
    <s v="FV-25NF3"/>
    <n v="33.61"/>
    <n v="6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APR"/>
    <s v="APR"/>
    <n v="5"/>
    <s v="2F390085305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APR"/>
    <s v="PHK INV "/>
    <s v="2F390085305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MAY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JUN"/>
    <s v="JUN"/>
    <n v="20"/>
    <s v="2F3900857713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JUN"/>
    <s v="PHK INV "/>
    <s v="2F3900857713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JUL"/>
    <s v="JUL"/>
    <n v="10"/>
    <s v="RN230007120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JUL"/>
    <s v="PHK INV "/>
    <s v="RN230007120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AUG"/>
    <s v="AUG"/>
    <n v="5"/>
    <s v="RN2300090604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SEP"/>
    <s v="SEP"/>
    <n v="10"/>
    <s v="RN2300120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OCT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NOV"/>
    <s v="NOV"/>
    <n v="10"/>
    <s v="RN2300171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DEC"/>
    <s v="DEC"/>
    <n v="20"/>
    <s v="RN23001841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JAN"/>
    <s v="JAN"/>
    <n v="10"/>
    <s v="RN23002164"/>
    <m/>
    <n v="92010605"/>
    <m/>
    <m/>
    <x v="1"/>
    <n v="10"/>
    <n v="30.314699999999988"/>
    <n v="143.69999999999999"/>
    <n v="143.69999999999999"/>
    <n v="0"/>
    <n v="10"/>
    <n v="10"/>
    <m/>
    <n v="10"/>
    <n v="0"/>
    <n v="0"/>
    <n v="143.69999999999999"/>
    <n v="0"/>
    <m/>
    <s v="OK"/>
  </r>
  <r>
    <x v="4"/>
    <s v="CBN: HOTEL AND HOSPITAL"/>
    <s v="PESGD"/>
    <s v="FV-25NS3"/>
    <n v="30.31"/>
    <n v="10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FEB"/>
    <s v="FEB"/>
    <n v="10"/>
    <s v="RN23002236"/>
    <m/>
    <n v="92011122"/>
    <m/>
    <m/>
    <x v="1"/>
    <n v="10"/>
    <n v="30.314699999999988"/>
    <n v="143.69999999999999"/>
    <n v="143.69999999999999"/>
    <n v="0"/>
    <n v="10"/>
    <n v="10"/>
    <m/>
    <n v="10"/>
    <n v="0"/>
    <n v="0"/>
    <n v="143.69999999999999"/>
    <n v="0"/>
    <m/>
    <s v="OK"/>
  </r>
  <r>
    <x v="4"/>
    <s v="CBN: HOTEL AND HOSPITAL"/>
    <s v="PESGD"/>
    <s v="FV-25NS3"/>
    <n v="30.31"/>
    <n v="100"/>
    <s v="FEB"/>
    <s v="PHK INV "/>
    <s v="RN2300223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NS3"/>
    <n v="30.31"/>
    <n v="100"/>
    <s v="MAR"/>
    <s v="MAR"/>
    <n v="10"/>
    <s v="RN23002576"/>
    <m/>
    <s v=""/>
    <n v="92011602"/>
    <s v=""/>
    <x v="1"/>
    <n v="0"/>
    <n v="30.314699999999988"/>
    <n v="143.69999999999999"/>
    <n v="143.69999999999999"/>
    <n v="0"/>
    <n v="10"/>
    <n v="10"/>
    <n v="10"/>
    <n v="0"/>
    <n v="-10"/>
    <n v="-10"/>
    <n v="143.69999999999999"/>
    <n v="0"/>
    <n v="0"/>
    <s v="OK, Open order QTY with ticket matched."/>
  </r>
  <r>
    <x v="4"/>
    <s v="CBN: HOTEL AND HOSPITAL"/>
    <s v="PESGD"/>
    <s v="FV-25NS3"/>
    <n v="30.31"/>
    <n v="10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APR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MAY"/>
    <s v="MAY"/>
    <n v="5"/>
    <s v="2F3900855095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MAY"/>
    <s v="PHK INV "/>
    <s v="2F3900855095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JUN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JUL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AUG"/>
    <s v="AUG"/>
    <n v="2"/>
    <s v="RN2300090601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AUG"/>
    <s v="PHK INV "/>
    <s v="RN2300090601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SEP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OCT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NOV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DEC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JAN"/>
    <s v="JAN"/>
    <m/>
    <m/>
    <m/>
    <m/>
    <m/>
    <m/>
    <x v="1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JAN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FEB"/>
    <s v="FEB"/>
    <m/>
    <m/>
    <m/>
    <m/>
    <m/>
    <m/>
    <x v="1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FEB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MAR"/>
    <s v="MAR"/>
    <m/>
    <m/>
    <m/>
    <m/>
    <m/>
    <m/>
    <x v="1"/>
    <m/>
    <m/>
    <m/>
    <m/>
    <n v="0"/>
    <m/>
    <m/>
    <m/>
    <m/>
    <m/>
    <m/>
    <m/>
    <m/>
    <m/>
    <m/>
  </r>
  <r>
    <x v="4"/>
    <s v="CBN: HOTEL AND HOSPITAL"/>
    <s v="PESGD"/>
    <s v="FV-25SM3"/>
    <n v="104.97"/>
    <n v="30"/>
    <s v="MAR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APR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MAY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JUN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JUL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AUG"/>
    <s v="AUG"/>
    <n v="4"/>
    <s v="RN2300090601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AUG"/>
    <s v="PHK INV "/>
    <s v="RN2300090601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SEP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OCT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NOV"/>
    <s v="NOV"/>
    <n v="3"/>
    <s v="RN2300171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DEC"/>
    <s v="DEC"/>
    <n v="3"/>
    <s v="RN23001937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DEC"/>
    <s v="PHK INV "/>
    <s v="RN23001937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JAN"/>
    <s v="JAN"/>
    <m/>
    <m/>
    <m/>
    <m/>
    <m/>
    <m/>
    <x v="1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JAN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FEB"/>
    <s v="FEB"/>
    <n v="3"/>
    <s v="RN23002236"/>
    <m/>
    <n v="92011122"/>
    <m/>
    <m/>
    <x v="1"/>
    <n v="3"/>
    <n v="84.964100000000016"/>
    <n v="460.86"/>
    <n v="460.86"/>
    <n v="0"/>
    <n v="3"/>
    <n v="3"/>
    <m/>
    <n v="3"/>
    <n v="0"/>
    <n v="0"/>
    <n v="460.86"/>
    <n v="0"/>
    <m/>
    <s v="OK"/>
  </r>
  <r>
    <x v="4"/>
    <s v="CBN: HOTEL AND HOSPITAL"/>
    <s v="PESGD"/>
    <s v="FV-25SW3"/>
    <n v="84.96"/>
    <n v="30"/>
    <s v="FEB"/>
    <s v="PHK INV "/>
    <s v="RN2300223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5SW3"/>
    <n v="84.96"/>
    <n v="30"/>
    <s v="MAR"/>
    <s v="MAR"/>
    <n v="3"/>
    <s v="RN23002576"/>
    <m/>
    <s v=""/>
    <n v="92011602"/>
    <s v=""/>
    <x v="1"/>
    <n v="0"/>
    <n v="84.964100000000016"/>
    <n v="460.86"/>
    <n v="460.86"/>
    <n v="0"/>
    <n v="3"/>
    <n v="3"/>
    <n v="3"/>
    <n v="0"/>
    <n v="-3"/>
    <n v="-3"/>
    <n v="460.86"/>
    <n v="0"/>
    <n v="0"/>
    <s v="OK, Open order QTY with ticket matched."/>
  </r>
  <r>
    <x v="4"/>
    <s v="CBN: HOTEL AND HOSPITAL"/>
    <s v="PESGD"/>
    <s v="FV-25SW3"/>
    <n v="84.96"/>
    <n v="3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APR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MAY"/>
    <s v="MAY"/>
    <n v="5"/>
    <s v="2F3900855095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MAY"/>
    <s v="PHK INV "/>
    <s v="2F3900855095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JUN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JUL"/>
    <s v="JUL"/>
    <n v="5"/>
    <s v="RN230007120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JUL"/>
    <s v="PHK INV "/>
    <s v="RN230007120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AUG"/>
    <s v="AUG"/>
    <n v="5"/>
    <s v="RN2300090604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SEP"/>
    <s v="SEP"/>
    <n v="5"/>
    <s v="RN23001206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OCT"/>
    <s v="PHK INV "/>
    <m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NOV"/>
    <s v="NOV"/>
    <n v="5"/>
    <s v="RN23001712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DEC"/>
    <s v="DEC"/>
    <n v="4"/>
    <s v="RN23001937"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DEC"/>
    <s v="PHK INV "/>
    <s v="RN23001937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JAN"/>
    <s v="JAN"/>
    <n v="5"/>
    <s v="RN23002164"/>
    <m/>
    <n v="92010605"/>
    <m/>
    <m/>
    <x v="1"/>
    <n v="5"/>
    <n v="50.882000000000005"/>
    <n v="263.35000000000002"/>
    <n v="263.35000000000002"/>
    <n v="0"/>
    <n v="5"/>
    <n v="5"/>
    <m/>
    <n v="5"/>
    <n v="0"/>
    <n v="0"/>
    <n v="263.35000000000002"/>
    <n v="0"/>
    <m/>
    <s v="OK"/>
  </r>
  <r>
    <x v="4"/>
    <s v="CBN: HOTEL AND HOSPITAL"/>
    <s v="PESGD"/>
    <s v="FV-28NX3"/>
    <n v="50.88"/>
    <n v="5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FEB"/>
    <s v="FEB"/>
    <n v="5"/>
    <s v="RN23002236"/>
    <m/>
    <n v="92011122"/>
    <m/>
    <m/>
    <x v="1"/>
    <n v="5"/>
    <n v="50.882000000000005"/>
    <n v="263.35000000000002"/>
    <n v="263.35000000000002"/>
    <n v="0"/>
    <n v="5"/>
    <n v="5"/>
    <m/>
    <n v="5"/>
    <n v="0"/>
    <n v="0"/>
    <n v="263.35000000000002"/>
    <n v="0"/>
    <m/>
    <s v="OK"/>
  </r>
  <r>
    <x v="4"/>
    <s v="CBN: HOTEL AND HOSPITAL"/>
    <s v="PESGD"/>
    <s v="FV-28NX3"/>
    <n v="50.88"/>
    <n v="50"/>
    <s v="FEB"/>
    <s v="PHK INV "/>
    <s v="RN23002236"/>
    <m/>
    <m/>
    <m/>
    <m/>
    <m/>
    <x v="0"/>
    <m/>
    <m/>
    <m/>
    <m/>
    <n v="0"/>
    <m/>
    <m/>
    <m/>
    <m/>
    <m/>
    <m/>
    <m/>
    <m/>
    <m/>
    <m/>
  </r>
  <r>
    <x v="4"/>
    <s v="CBN: HOTEL AND HOSPITAL"/>
    <s v="PESGD"/>
    <s v="FV-28NX3"/>
    <n v="50.88"/>
    <n v="50"/>
    <s v="MAR"/>
    <s v="MAR"/>
    <n v="5"/>
    <s v="RN23002576"/>
    <m/>
    <s v=""/>
    <n v="92011602"/>
    <s v=""/>
    <x v="1"/>
    <n v="0"/>
    <n v="50.882000000000005"/>
    <n v="263.35000000000002"/>
    <n v="263.35000000000002"/>
    <n v="0"/>
    <n v="5"/>
    <n v="5"/>
    <n v="5"/>
    <n v="0"/>
    <n v="-5"/>
    <n v="-5"/>
    <n v="263.35000000000002"/>
    <n v="0"/>
    <n v="0"/>
    <s v="OK, Open order QTY with ticket matched."/>
  </r>
  <r>
    <x v="4"/>
    <s v="CBN: HOTEL AND HOSPITAL"/>
    <s v="PESGD"/>
    <s v="FV-28NX3"/>
    <n v="50.88"/>
    <n v="5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APR"/>
    <s v="APR"/>
    <n v="10"/>
    <s v="2F3900853057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APR"/>
    <s v="PHK INV "/>
    <s v="2F3900853057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MAY"/>
    <s v="MAY"/>
    <n v="30"/>
    <s v="2F3900855093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MAY"/>
    <s v="PHK INV "/>
    <s v="2F3900855093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JUN"/>
    <s v="JUN"/>
    <n v="150"/>
    <s v="2F3900857714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JUL"/>
    <s v="JUL"/>
    <n v="100"/>
    <s v="RN2300071204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JUL"/>
    <s v="PHK INV "/>
    <s v="RN230007120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AUG"/>
    <s v="AUG"/>
    <n v="20"/>
    <s v="RN230009060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AUG"/>
    <s v="PHK INV "/>
    <s v="RN230009060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SEP"/>
    <s v="SEP"/>
    <n v="20"/>
    <s v="RN2300120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OCT"/>
    <s v="OCT"/>
    <n v="70"/>
    <s v="RN23001485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NOV"/>
    <s v="NOV"/>
    <n v="50"/>
    <s v="RN23001713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DEC"/>
    <s v="DEC"/>
    <n v="50"/>
    <s v="RN2300193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DEC"/>
    <s v="PHK INV "/>
    <s v="RN2300193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JAN"/>
    <s v="JAN"/>
    <n v="50"/>
    <s v="RN23002165"/>
    <m/>
    <n v="92010604"/>
    <m/>
    <m/>
    <x v="1"/>
    <n v="100"/>
    <n v="4.101"/>
    <n v="32.82"/>
    <n v="32.82"/>
    <n v="0"/>
    <n v="50"/>
    <n v="50"/>
    <m/>
    <n v="50"/>
    <n v="0"/>
    <n v="50"/>
    <n v="32.82"/>
    <n v="0"/>
    <m/>
    <s v="OK"/>
  </r>
  <r>
    <x v="5"/>
    <s v="THE METROPOLITAN ELECTRICITY"/>
    <s v="PESGD"/>
    <s v="FV-25GS4"/>
    <n v="4.0999999999999996"/>
    <n v="55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FEB"/>
    <s v="FEB"/>
    <n v="50"/>
    <s v="RN23002274"/>
    <m/>
    <n v="92011118"/>
    <m/>
    <m/>
    <x v="1"/>
    <n v="100"/>
    <n v="4.101"/>
    <n v="32.82"/>
    <n v="32.82"/>
    <n v="0"/>
    <n v="50"/>
    <n v="50"/>
    <m/>
    <n v="50"/>
    <n v="0"/>
    <n v="50"/>
    <n v="32.82"/>
    <n v="0"/>
    <m/>
    <s v="OK"/>
  </r>
  <r>
    <x v="5"/>
    <s v="THE METROPOLITAN ELECTRICITY"/>
    <s v="PESGD"/>
    <s v="FV-25GS4"/>
    <n v="4.0999999999999996"/>
    <n v="55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25GS4"/>
    <n v="4.0999999999999996"/>
    <n v="550"/>
    <s v="MAR"/>
    <s v="MAR"/>
    <n v="50"/>
    <s v="RN23002577"/>
    <m/>
    <s v=""/>
    <n v="92011601"/>
    <s v=""/>
    <x v="1"/>
    <n v="0"/>
    <n v="4.101"/>
    <n v="32.82"/>
    <n v="32.82"/>
    <n v="0"/>
    <n v="50"/>
    <n v="50"/>
    <n v="50"/>
    <n v="0"/>
    <n v="-50"/>
    <n v="-50"/>
    <n v="32.82"/>
    <n v="0"/>
    <n v="0"/>
    <s v="OK, Open order QTY with ticket matched."/>
  </r>
  <r>
    <x v="5"/>
    <s v="THE METROPOLITAN ELECTRICITY"/>
    <s v="PESGD"/>
    <s v="FV-25GS4"/>
    <n v="4.0999999999999996"/>
    <n v="55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APR"/>
    <s v="APR"/>
    <n v="30"/>
    <s v="2F3900853057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APR"/>
    <s v="PHK INV "/>
    <s v="2F3900853057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MAY"/>
    <s v="MAY"/>
    <n v="30"/>
    <s v="2F3900855093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MAY"/>
    <s v="PHK INV "/>
    <s v="2F3900855093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JUN"/>
    <s v="JUN"/>
    <n v="80"/>
    <s v="2F3900857714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JUL"/>
    <s v="JUL"/>
    <n v="60"/>
    <s v="RN2300071204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JUL"/>
    <s v="PHK INV "/>
    <s v="RN230007120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AUG"/>
    <s v="AUG"/>
    <n v="50"/>
    <s v="RN230009060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AUG"/>
    <s v="PHK INV "/>
    <s v="RN230009060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SEP"/>
    <s v="SEP"/>
    <n v="50"/>
    <s v="RN2300120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OCT"/>
    <s v="OCT"/>
    <n v="90"/>
    <s v="RN23001485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NOV"/>
    <s v="NOV"/>
    <n v="20"/>
    <s v="RN23001713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DEC"/>
    <s v="DEC"/>
    <n v="20"/>
    <s v="RN2300193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DEC"/>
    <s v="PHK INV "/>
    <s v="RN2300193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JAN"/>
    <s v="JAN"/>
    <n v="20"/>
    <s v="RN23002165"/>
    <m/>
    <n v="92010604"/>
    <m/>
    <m/>
    <x v="1"/>
    <n v="40"/>
    <n v="6.5010000000000012"/>
    <n v="52.06"/>
    <n v="52.06"/>
    <n v="0"/>
    <n v="23"/>
    <n v="20"/>
    <m/>
    <n v="20"/>
    <n v="0"/>
    <n v="20"/>
    <n v="52.06"/>
    <n v="0"/>
    <m/>
    <s v="OK"/>
  </r>
  <r>
    <x v="5"/>
    <s v="THE METROPOLITAN ELECTRICITY"/>
    <s v="PESGD"/>
    <s v="FV-30GS4"/>
    <n v="6.5"/>
    <n v="75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FEB"/>
    <s v="FEB"/>
    <n v="30"/>
    <s v="RN23002274"/>
    <m/>
    <n v="92011118"/>
    <m/>
    <m/>
    <x v="1"/>
    <n v="60"/>
    <n v="6.5010000000000012"/>
    <n v="52.06"/>
    <n v="52.06"/>
    <n v="0"/>
    <n v="30"/>
    <n v="30"/>
    <m/>
    <n v="30"/>
    <n v="0"/>
    <n v="30"/>
    <n v="52.06"/>
    <n v="0"/>
    <m/>
    <s v="OK"/>
  </r>
  <r>
    <x v="5"/>
    <s v="THE METROPOLITAN ELECTRICITY"/>
    <s v="PESGD"/>
    <s v="FV-30GS4"/>
    <n v="6.5"/>
    <n v="75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0GS4"/>
    <n v="6.5"/>
    <n v="750"/>
    <s v="MAR"/>
    <s v="MAR"/>
    <n v="30"/>
    <s v="RN23002577"/>
    <m/>
    <s v=""/>
    <n v="92011601"/>
    <s v=""/>
    <x v="1"/>
    <n v="0"/>
    <n v="6.5010000000000012"/>
    <n v="52.06"/>
    <n v="52.06"/>
    <n v="0"/>
    <n v="30"/>
    <n v="30"/>
    <n v="30"/>
    <n v="0"/>
    <n v="-30"/>
    <n v="-30"/>
    <n v="52.06"/>
    <n v="0"/>
    <n v="0"/>
    <s v="OK, Open order QTY with ticket matched."/>
  </r>
  <r>
    <x v="5"/>
    <s v="THE METROPOLITAN ELECTRICITY"/>
    <s v="PESGD"/>
    <s v="FV-30GS4"/>
    <n v="6.5"/>
    <n v="75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APR"/>
    <s v="APR"/>
    <n v="50"/>
    <s v="2F3900853057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APR"/>
    <s v="PHK INV "/>
    <s v="2F3900853057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MAY"/>
    <s v="MAY"/>
    <n v="50"/>
    <s v="2F3900855093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MAY"/>
    <s v="PHK INV "/>
    <s v="2F3900855093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JUN"/>
    <s v="JUN"/>
    <n v="40"/>
    <s v="2F3900857714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JUL"/>
    <s v="PHK INV "/>
    <m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AUG"/>
    <s v="AUG"/>
    <n v="20"/>
    <s v="RN230009060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AUG"/>
    <s v="PHK INV "/>
    <s v="RN230009060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SEP"/>
    <s v="SEP"/>
    <n v="20"/>
    <s v="RN2300120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OCT"/>
    <s v="OCT"/>
    <n v="20"/>
    <s v="RN23001485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NOV"/>
    <s v="NOV"/>
    <n v="50"/>
    <s v="RN23001713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DEC"/>
    <s v="DEC"/>
    <n v="50"/>
    <s v="RN23001842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DEC"/>
    <s v="PHK INV "/>
    <s v="RN23001842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JAN"/>
    <s v="JAN"/>
    <n v="30"/>
    <s v="RN23002165"/>
    <m/>
    <n v="92010604"/>
    <m/>
    <m/>
    <x v="1"/>
    <n v="60"/>
    <n v="8.18"/>
    <n v="65.38"/>
    <n v="65.38"/>
    <n v="0"/>
    <n v="32"/>
    <n v="30"/>
    <m/>
    <n v="30"/>
    <n v="0"/>
    <n v="30"/>
    <n v="65.39"/>
    <n v="-1.0000000000005116E-2"/>
    <m/>
    <s v="OK, decimal issue"/>
  </r>
  <r>
    <x v="5"/>
    <s v="THE METROPOLITAN ELECTRICITY"/>
    <s v="PESGD"/>
    <s v="FV-35GS4"/>
    <n v="8.18"/>
    <n v="35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FEB"/>
    <s v="FEB"/>
    <n v="50"/>
    <s v="RN23002274"/>
    <m/>
    <n v="92011118"/>
    <m/>
    <m/>
    <x v="1"/>
    <n v="100"/>
    <n v="8.18"/>
    <n v="65.38"/>
    <n v="65.38"/>
    <n v="0"/>
    <n v="50"/>
    <n v="50"/>
    <m/>
    <n v="50"/>
    <n v="0"/>
    <n v="50"/>
    <n v="65.39"/>
    <n v="-1.0000000000005116E-2"/>
    <m/>
    <s v="OK, decimal issue"/>
  </r>
  <r>
    <x v="5"/>
    <s v="THE METROPOLITAN ELECTRICITY"/>
    <s v="PESGD"/>
    <s v="FV-35GS4"/>
    <n v="8.18"/>
    <n v="35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35GS4"/>
    <n v="8.18"/>
    <n v="350"/>
    <s v="MAR"/>
    <s v="MAR"/>
    <n v="50"/>
    <s v="RN23002577"/>
    <m/>
    <s v=""/>
    <n v="92011601"/>
    <s v=""/>
    <x v="1"/>
    <n v="0"/>
    <n v="8.18"/>
    <n v="65.38"/>
    <n v="65.38"/>
    <n v="0"/>
    <n v="50"/>
    <n v="50"/>
    <n v="50"/>
    <n v="0"/>
    <n v="-50"/>
    <n v="-50"/>
    <n v="65.39"/>
    <n v="-1.0000000000005116E-2"/>
    <n v="0"/>
    <s v="OK, Open order QTY with ticket matched."/>
  </r>
  <r>
    <x v="5"/>
    <s v="THE METROPOLITAN ELECTRICITY"/>
    <s v="PESGD"/>
    <s v="FV-35GS4"/>
    <n v="8.18"/>
    <n v="35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APR"/>
    <s v="APR"/>
    <n v="30"/>
    <s v="2F3900853057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APR"/>
    <s v="PHK INV "/>
    <s v="2F3900853057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MAY"/>
    <s v="MAY"/>
    <n v="50"/>
    <s v="2F3900855093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MAY"/>
    <s v="PHK INV "/>
    <s v="2F3900855093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JUN"/>
    <s v="JUN"/>
    <n v="50"/>
    <s v="2F3900857714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JUN"/>
    <s v="PHK INV "/>
    <s v="2F390085771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JUL"/>
    <s v="JUL"/>
    <n v="50"/>
    <s v="RN2300071204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JUL"/>
    <s v="PHK INV "/>
    <s v="RN230007120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AUG"/>
    <s v="AUG"/>
    <n v="60"/>
    <s v="RN230009060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AUG"/>
    <s v="PHK INV "/>
    <s v="RN230009060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SEP"/>
    <s v="SEP"/>
    <n v="50"/>
    <s v="RN23001208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OCT"/>
    <s v="OCT"/>
    <n v="50"/>
    <s v="RN23001485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NOV"/>
    <s v="NOV"/>
    <n v="50"/>
    <s v="RN23001713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DEC"/>
    <s v="DEC"/>
    <n v="50"/>
    <s v="RN23001842"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DEC"/>
    <s v="PHK INV "/>
    <s v="RN23001842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JAN"/>
    <s v="JAN"/>
    <n v="50"/>
    <s v="RN23002165"/>
    <m/>
    <n v="92010604"/>
    <m/>
    <m/>
    <x v="1"/>
    <n v="100"/>
    <n v="10.223000000000001"/>
    <n v="87.6"/>
    <n v="87.6"/>
    <n v="0"/>
    <n v="53"/>
    <n v="50"/>
    <m/>
    <n v="50"/>
    <n v="0"/>
    <n v="50"/>
    <n v="87.6"/>
    <n v="0"/>
    <m/>
    <s v="OK"/>
  </r>
  <r>
    <x v="5"/>
    <s v="THE METROPOLITAN ELECTRICITY"/>
    <s v="PESGD"/>
    <s v="FV-40GS4"/>
    <n v="10.220000000000001"/>
    <n v="70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FEB"/>
    <s v="FEB"/>
    <n v="50"/>
    <s v="RN23002274"/>
    <m/>
    <n v="92011118"/>
    <m/>
    <m/>
    <x v="1"/>
    <n v="100"/>
    <n v="10.223000000000001"/>
    <n v="87.6"/>
    <n v="87.6"/>
    <n v="0"/>
    <n v="50"/>
    <n v="50"/>
    <m/>
    <n v="50"/>
    <n v="0"/>
    <n v="50"/>
    <n v="87.6"/>
    <n v="0"/>
    <m/>
    <s v="OK"/>
  </r>
  <r>
    <x v="5"/>
    <s v="THE METROPOLITAN ELECTRICITY"/>
    <s v="PESGD"/>
    <s v="FV-40GS4"/>
    <n v="10.220000000000001"/>
    <n v="700"/>
    <s v="FEB"/>
    <s v="PHK INV "/>
    <s v="RN23002274"/>
    <m/>
    <m/>
    <m/>
    <m/>
    <m/>
    <x v="0"/>
    <m/>
    <m/>
    <m/>
    <m/>
    <n v="0"/>
    <m/>
    <m/>
    <m/>
    <m/>
    <m/>
    <m/>
    <m/>
    <m/>
    <m/>
    <m/>
  </r>
  <r>
    <x v="5"/>
    <s v="THE METROPOLITAN ELECTRICITY"/>
    <s v="PESGD"/>
    <s v="FV-40GS4"/>
    <n v="10.220000000000001"/>
    <n v="700"/>
    <s v="MAR"/>
    <s v="MAR"/>
    <n v="50"/>
    <s v="RN23002577"/>
    <m/>
    <s v=""/>
    <n v="92011601"/>
    <s v=""/>
    <x v="1"/>
    <n v="0"/>
    <n v="10.223000000000001"/>
    <n v="87.6"/>
    <n v="87.6"/>
    <n v="0"/>
    <n v="50"/>
    <n v="50"/>
    <n v="50"/>
    <n v="0"/>
    <n v="-50"/>
    <n v="-50"/>
    <n v="87.6"/>
    <n v="0"/>
    <n v="0"/>
    <s v="OK, Open order QTY with ticket matched."/>
  </r>
  <r>
    <x v="5"/>
    <s v="THE METROPOLITAN ELECTRICITY"/>
    <s v="PESGD"/>
    <s v="FV-40GS4"/>
    <n v="10.220000000000001"/>
    <n v="70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APR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MAY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JUN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JUL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AUG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SEP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OCT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NOV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DEC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JAN"/>
    <s v="JAN"/>
    <n v="30"/>
    <s v="RN23002159"/>
    <m/>
    <n v="92010777"/>
    <m/>
    <m/>
    <x v="1"/>
    <n v="30"/>
    <n v="23.13"/>
    <n v="100"/>
    <n v="100"/>
    <n v="0"/>
    <n v="30"/>
    <n v="30"/>
    <m/>
    <n v="30"/>
    <n v="0"/>
    <n v="0"/>
    <n v="0"/>
    <n v="100"/>
    <m/>
    <s v="OK (Remote, no unit cost)"/>
  </r>
  <r>
    <x v="6"/>
    <s v="Suetrong"/>
    <s v="FGO"/>
    <s v="FV-SCGPW1"/>
    <n v="23.13"/>
    <n v="88"/>
    <s v="JAN"/>
    <s v="PHK INV "/>
    <s v="RN23002159"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FEB"/>
    <s v="FEB"/>
    <m/>
    <m/>
    <m/>
    <m/>
    <m/>
    <m/>
    <x v="1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FEB"/>
    <s v="PHK INV "/>
    <m/>
    <m/>
    <m/>
    <m/>
    <m/>
    <m/>
    <x v="0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MAR"/>
    <s v="MAR"/>
    <m/>
    <m/>
    <m/>
    <m/>
    <m/>
    <m/>
    <x v="1"/>
    <m/>
    <m/>
    <m/>
    <m/>
    <n v="0"/>
    <m/>
    <m/>
    <m/>
    <m/>
    <m/>
    <m/>
    <m/>
    <m/>
    <m/>
    <m/>
  </r>
  <r>
    <x v="6"/>
    <s v="Suetrong"/>
    <s v="FGO"/>
    <s v="FV-SCGPW1"/>
    <n v="23.13"/>
    <n v="88"/>
    <s v="MAR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APR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MAY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JUN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JUL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AUG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SEP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OCT"/>
    <s v="OCT"/>
    <n v="100"/>
    <s v="RN23001485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NOV"/>
    <s v="NOV"/>
    <n v="200"/>
    <s v="RN23001713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NOV"/>
    <s v="PHK INV "/>
    <s v="RN23001713"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DEC"/>
    <s v="DEC"/>
    <n v="100"/>
    <s v="RN23001938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DEC"/>
    <s v="PHK INV "/>
    <s v="RN23001938"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JAN"/>
    <s v="JAN"/>
    <n v="700"/>
    <s v="RN23002165"/>
    <m/>
    <n v="92010604"/>
    <m/>
    <m/>
    <x v="1"/>
    <n v="700"/>
    <n v="0"/>
    <n v="80"/>
    <n v="68"/>
    <n v="12"/>
    <n v="700"/>
    <n v="700"/>
    <m/>
    <n v="700"/>
    <n v="0"/>
    <n v="0"/>
    <n v="68"/>
    <n v="0"/>
    <m/>
    <s v="OK"/>
  </r>
  <r>
    <x v="7"/>
    <s v="Suetrong - Origin"/>
    <s v="PESGD"/>
    <s v="FV-15CSD1"/>
    <n v="0"/>
    <n v="4000"/>
    <s v="JAN"/>
    <s v="PHK INV "/>
    <s v="RN23002165"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FEB"/>
    <s v="FEB"/>
    <m/>
    <m/>
    <m/>
    <m/>
    <m/>
    <m/>
    <x v="1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FEB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MAR"/>
    <s v="MAR"/>
    <m/>
    <m/>
    <m/>
    <m/>
    <m/>
    <m/>
    <x v="1"/>
    <m/>
    <m/>
    <m/>
    <m/>
    <n v="0"/>
    <m/>
    <m/>
    <m/>
    <m/>
    <m/>
    <m/>
    <m/>
    <m/>
    <m/>
    <m/>
  </r>
  <r>
    <x v="7"/>
    <s v="Suetrong - Origin"/>
    <s v="PESGD"/>
    <s v="FV-15CSD1"/>
    <n v="0"/>
    <n v="4000"/>
    <s v="MAR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APR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MAY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JUN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JUL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AUG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SEP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OCT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NOV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DEC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JAN"/>
    <s v="JAN"/>
    <m/>
    <m/>
    <m/>
    <m/>
    <m/>
    <m/>
    <x v="1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JAN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FEB"/>
    <s v="FEB"/>
    <m/>
    <m/>
    <m/>
    <m/>
    <m/>
    <m/>
    <x v="1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FEB"/>
    <s v="PHK INV "/>
    <m/>
    <m/>
    <m/>
    <m/>
    <m/>
    <m/>
    <x v="0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MAR"/>
    <s v="MAR"/>
    <m/>
    <m/>
    <m/>
    <m/>
    <m/>
    <m/>
    <x v="1"/>
    <m/>
    <m/>
    <m/>
    <m/>
    <n v="0"/>
    <m/>
    <m/>
    <m/>
    <m/>
    <m/>
    <m/>
    <m/>
    <m/>
    <m/>
    <m/>
  </r>
  <r>
    <x v="7"/>
    <s v="Suetrong - Origin"/>
    <s v="PESGD"/>
    <s v="F-GPT01AKT/RT"/>
    <n v="2.57"/>
    <n v="200"/>
    <s v="MAR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APR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MAY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JUN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JUL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AUG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SEP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OCT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NOV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DEC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JAN"/>
    <s v="JAN"/>
    <m/>
    <m/>
    <m/>
    <m/>
    <m/>
    <m/>
    <x v="1"/>
    <m/>
    <m/>
    <m/>
    <m/>
    <n v="0"/>
    <m/>
    <m/>
    <m/>
    <m/>
    <m/>
    <m/>
    <m/>
    <m/>
    <m/>
    <m/>
  </r>
  <r>
    <x v="8"/>
    <s v="Dealers"/>
    <s v="PESGD"/>
    <s v="FV-15CSD1"/>
    <n v="0"/>
    <n v="1000"/>
    <s v="JAN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FEB"/>
    <s v="FEB"/>
    <m/>
    <m/>
    <m/>
    <m/>
    <m/>
    <m/>
    <x v="1"/>
    <m/>
    <m/>
    <m/>
    <m/>
    <n v="0"/>
    <m/>
    <m/>
    <m/>
    <m/>
    <m/>
    <m/>
    <m/>
    <m/>
    <m/>
    <m/>
  </r>
  <r>
    <x v="8"/>
    <s v="Dealers"/>
    <s v="PESGD"/>
    <s v="FV-15CSD1"/>
    <n v="0"/>
    <n v="1000"/>
    <s v="FEB"/>
    <s v="PHK INV "/>
    <m/>
    <m/>
    <m/>
    <m/>
    <m/>
    <m/>
    <x v="0"/>
    <m/>
    <m/>
    <m/>
    <m/>
    <n v="0"/>
    <m/>
    <m/>
    <m/>
    <m/>
    <m/>
    <m/>
    <m/>
    <m/>
    <m/>
    <m/>
  </r>
  <r>
    <x v="8"/>
    <s v="Dealers"/>
    <s v="PESGD"/>
    <s v="FV-15CSD1"/>
    <n v="0"/>
    <n v="1000"/>
    <s v="MAR"/>
    <s v="MAR"/>
    <n v="150"/>
    <m/>
    <m/>
    <n v="0"/>
    <n v="92011598"/>
    <s v=""/>
    <x v="1"/>
    <m/>
    <m/>
    <m/>
    <m/>
    <n v="0"/>
    <n v="150"/>
    <n v="150"/>
    <n v="150"/>
    <n v="0"/>
    <n v="-150"/>
    <n v="-150"/>
    <m/>
    <n v="0"/>
    <n v="0"/>
    <s v="OK, Open order QTY with ticket matched."/>
  </r>
  <r>
    <x v="8"/>
    <s v="Dealers"/>
    <s v="PESGD"/>
    <s v="FV-15CSD1"/>
    <n v="0"/>
    <n v="1000"/>
    <s v="MAR"/>
    <s v="PHK INV "/>
    <s v="RN23002577"/>
    <s v="RN23002577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APR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MAY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JUN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JUL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AUG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SEP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OCT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NOV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DEC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JAN"/>
    <s v="JAN"/>
    <m/>
    <m/>
    <m/>
    <m/>
    <m/>
    <m/>
    <x v="1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JAN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FEB"/>
    <s v="FEB"/>
    <m/>
    <m/>
    <m/>
    <m/>
    <m/>
    <m/>
    <x v="1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FEB"/>
    <s v="PHK INV "/>
    <m/>
    <m/>
    <m/>
    <m/>
    <m/>
    <m/>
    <x v="0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MAR"/>
    <s v="MAR"/>
    <m/>
    <m/>
    <m/>
    <m/>
    <m/>
    <m/>
    <x v="1"/>
    <m/>
    <m/>
    <m/>
    <m/>
    <n v="0"/>
    <m/>
    <m/>
    <m/>
    <m/>
    <m/>
    <m/>
    <m/>
    <m/>
    <m/>
    <m/>
  </r>
  <r>
    <x v="9"/>
    <s v="Sotetsu Real Estate hotel "/>
    <s v="PESGD"/>
    <s v="F-JPW50A"/>
    <n v="225.03"/>
    <n v="130"/>
    <s v="MA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AP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MAY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JUN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JUL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AUG"/>
    <s v="AUG"/>
    <n v="800"/>
    <s v="RN2300102801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AUG"/>
    <s v="PHK INV "/>
    <s v="RN230010280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SEP"/>
    <s v="SEP"/>
    <n v="0"/>
    <s v="SEP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SEP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OCT"/>
    <s v="OCT"/>
    <n v="400"/>
    <s v="RN23001336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OCT"/>
    <s v="PHK INV "/>
    <s v="RN23001336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NOV"/>
    <s v="NOV"/>
    <n v="400"/>
    <s v="RN23001635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NOV"/>
    <s v="PHK INV "/>
    <s v="RN23001635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DEC"/>
    <s v="DEC"/>
    <n v="200"/>
    <s v="RN23001801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DEC"/>
    <s v="PHK INV "/>
    <s v="RN2300180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JAN"/>
    <s v="JAN"/>
    <n v="450"/>
    <s v="RN23002019"/>
    <s v="RN23002161"/>
    <m/>
    <m/>
    <m/>
    <x v="1"/>
    <n v="2350"/>
    <n v="12.087"/>
    <n v="22.68"/>
    <n v="22.68"/>
    <n v="0"/>
    <n v="2350"/>
    <n v="450"/>
    <m/>
    <n v="450"/>
    <n v="0"/>
    <n v="1900"/>
    <n v="22.68"/>
    <n v="0"/>
    <m/>
    <s v="OK"/>
  </r>
  <r>
    <x v="10"/>
    <s v="Condominium"/>
    <s v="PESVN"/>
    <s v="FV-17CU9"/>
    <n v="12.09"/>
    <n v="4900"/>
    <s v="JAN"/>
    <s v="PHK INV "/>
    <s v="RN23002019, RN2300216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FEB"/>
    <s v="FEB"/>
    <n v="300"/>
    <s v="RN23002383"/>
    <m/>
    <n v="92011129"/>
    <m/>
    <m/>
    <x v="1"/>
    <n v="500"/>
    <n v="12.087"/>
    <n v="22.68"/>
    <n v="22.68"/>
    <n v="0"/>
    <n v="500"/>
    <n v="300"/>
    <m/>
    <n v="300"/>
    <n v="0"/>
    <n v="200"/>
    <n v="22.68"/>
    <n v="0"/>
    <m/>
    <s v="OK"/>
  </r>
  <r>
    <x v="10"/>
    <s v="Condominium"/>
    <s v="PESVN"/>
    <s v="FV-17CU9"/>
    <n v="12.09"/>
    <n v="4900"/>
    <s v="FEB"/>
    <s v="PHK INV "/>
    <s v="RN23002383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17CU9"/>
    <n v="12.09"/>
    <n v="4900"/>
    <s v="MAR"/>
    <s v="MAR"/>
    <n v="200"/>
    <n v="0"/>
    <m/>
    <s v=""/>
    <n v="92011591"/>
    <n v="92011593"/>
    <x v="1"/>
    <n v="0"/>
    <n v="12.087"/>
    <n v="22.68"/>
    <n v="22.68"/>
    <n v="0"/>
    <n v="1900"/>
    <n v="200"/>
    <n v="200"/>
    <n v="0"/>
    <n v="-200"/>
    <n v="-200"/>
    <n v="22.68"/>
    <n v="0"/>
    <n v="0"/>
    <s v="OK, Open order QTY with ticket matched."/>
  </r>
  <r>
    <x v="10"/>
    <s v="Condominium"/>
    <s v="PESVN"/>
    <s v="FV-17CU9"/>
    <n v="12.09"/>
    <n v="4900"/>
    <s v="MA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AP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MAY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JUN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JUL"/>
    <s v="JUL"/>
    <n v="200"/>
    <s v="RN2300067702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AUG"/>
    <s v="AUG"/>
    <n v="100"/>
    <s v="RN2300070301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AUG"/>
    <s v="PHK INV "/>
    <s v="RN230007030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SEP"/>
    <s v="SEP"/>
    <n v="700"/>
    <s v="RN2300108101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SEP"/>
    <s v="PHK INV "/>
    <s v="RN230010810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OCT"/>
    <s v="OCT"/>
    <n v="300"/>
    <s v="RN23001336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OCT"/>
    <s v="PHK INV "/>
    <s v="RN23001336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NOV"/>
    <s v="NOV"/>
    <n v="100"/>
    <s v="RN23001635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NOV"/>
    <s v="PHK INV "/>
    <s v="RN23001635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DEC"/>
    <s v="DEC"/>
    <n v="150"/>
    <s v="RN23001801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DEC"/>
    <s v="PHK INV "/>
    <s v="RN2300180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JAN"/>
    <s v="JAN"/>
    <n v="800"/>
    <s v="RN23002019"/>
    <s v="RN23002161"/>
    <m/>
    <m/>
    <m/>
    <x v="1"/>
    <n v="800"/>
    <n v="17.088000000000001"/>
    <n v="32.07"/>
    <n v="32.07"/>
    <n v="0"/>
    <n v="800"/>
    <n v="800"/>
    <m/>
    <n v="800"/>
    <n v="0"/>
    <n v="0"/>
    <n v="32.07"/>
    <n v="0"/>
    <m/>
    <s v="OK"/>
  </r>
  <r>
    <x v="10"/>
    <s v="Condominium"/>
    <s v="PESVN"/>
    <s v="FV-24CD9"/>
    <n v="17.09"/>
    <n v="2000"/>
    <s v="JAN"/>
    <s v="PHK INV "/>
    <s v="RN23002019, RN2300216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FEB"/>
    <s v="FEB"/>
    <n v="300"/>
    <s v="RN23002383"/>
    <m/>
    <n v="92011129"/>
    <m/>
    <m/>
    <x v="1"/>
    <n v="300"/>
    <n v="17.088000000000001"/>
    <n v="32.07"/>
    <n v="32.07"/>
    <n v="0"/>
    <n v="300"/>
    <n v="300"/>
    <m/>
    <n v="300"/>
    <n v="0"/>
    <n v="0"/>
    <n v="32.07"/>
    <n v="0"/>
    <m/>
    <s v="OK"/>
  </r>
  <r>
    <x v="10"/>
    <s v="Condominium"/>
    <s v="PESVN"/>
    <s v="FV-24CD9"/>
    <n v="17.09"/>
    <n v="2000"/>
    <s v="FEB"/>
    <s v="PHK INV "/>
    <s v="RN23002383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D9"/>
    <n v="17.09"/>
    <n v="2000"/>
    <s v="MAR"/>
    <s v="MAR"/>
    <n v="200"/>
    <n v="0"/>
    <m/>
    <s v=""/>
    <n v="92011593"/>
    <s v=""/>
    <x v="1"/>
    <n v="0"/>
    <n v="17.088000000000001"/>
    <n v="32.07"/>
    <n v="32.07"/>
    <n v="0"/>
    <n v="200"/>
    <n v="200"/>
    <n v="200"/>
    <n v="0"/>
    <n v="-200"/>
    <n v="-200"/>
    <n v="32.07"/>
    <n v="0"/>
    <n v="0"/>
    <s v="OK, Open order QTY with ticket matched."/>
  </r>
  <r>
    <x v="10"/>
    <s v="Condominium"/>
    <s v="PESVN"/>
    <s v="FV-24CD9"/>
    <n v="17.09"/>
    <n v="2000"/>
    <s v="MA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AP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MAY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JUN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JUL"/>
    <s v="JUL"/>
    <n v="200"/>
    <s v="RN2300067702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AUG"/>
    <s v="AUG"/>
    <n v="0"/>
    <s v="AUG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AUG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SEP"/>
    <s v="SEP"/>
    <n v="900"/>
    <s v="RN2300108101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SEP"/>
    <s v="PHK INV "/>
    <s v="RN230010810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OCT"/>
    <s v="OCT"/>
    <n v="300"/>
    <s v="RN23001336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OCT"/>
    <s v="PHK INV "/>
    <s v="RN23001336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NOV"/>
    <s v="NOV"/>
    <n v="100"/>
    <s v="RN23001635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NOV"/>
    <s v="PHK INV "/>
    <s v="RN23001635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DEC"/>
    <s v="DEC"/>
    <n v="250"/>
    <s v="RN23001801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DEC"/>
    <s v="PHK INV "/>
    <s v="RN2300180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JAN"/>
    <s v="JAN"/>
    <n v="350"/>
    <s v="RN23002117"/>
    <s v="RN23002161"/>
    <m/>
    <m/>
    <m/>
    <x v="1"/>
    <n v="350"/>
    <n v="19.263000000000002"/>
    <n v="36.15"/>
    <n v="36.15"/>
    <n v="0"/>
    <n v="350"/>
    <n v="350"/>
    <m/>
    <n v="350"/>
    <n v="0"/>
    <n v="0"/>
    <n v="36.15"/>
    <n v="0"/>
    <m/>
    <s v="OK"/>
  </r>
  <r>
    <x v="10"/>
    <s v="Condominium"/>
    <s v="PESVN"/>
    <s v="FV-24CG9"/>
    <n v="19.260000000000002"/>
    <n v="2800"/>
    <s v="JAN"/>
    <s v="PHK INV "/>
    <s v="RN23002117, RN2300216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FEB"/>
    <s v="FEB"/>
    <n v="200"/>
    <s v="RN23002383"/>
    <m/>
    <n v="92011129"/>
    <m/>
    <m/>
    <x v="1"/>
    <n v="200"/>
    <n v="19.263000000000002"/>
    <n v="36.15"/>
    <n v="36.15"/>
    <n v="0"/>
    <n v="200"/>
    <n v="200"/>
    <m/>
    <n v="200"/>
    <n v="0"/>
    <n v="0"/>
    <n v="36.15"/>
    <n v="0"/>
    <m/>
    <s v="OK"/>
  </r>
  <r>
    <x v="10"/>
    <s v="Condominium"/>
    <s v="PESVN"/>
    <s v="FV-24CG9"/>
    <n v="19.260000000000002"/>
    <n v="2800"/>
    <s v="FEB"/>
    <s v="PHK INV "/>
    <s v="RN23002383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G9"/>
    <n v="19.260000000000002"/>
    <n v="2800"/>
    <s v="MAR"/>
    <s v="MAR"/>
    <n v="300"/>
    <n v="0"/>
    <m/>
    <s v=""/>
    <n v="92011593"/>
    <s v=""/>
    <x v="1"/>
    <n v="0"/>
    <n v="19.263000000000002"/>
    <n v="36.15"/>
    <n v="36.15"/>
    <n v="0"/>
    <n v="300"/>
    <n v="300"/>
    <n v="300"/>
    <n v="0"/>
    <n v="-300"/>
    <n v="-300"/>
    <n v="36.15"/>
    <n v="0"/>
    <n v="0"/>
    <s v="OK, Open order QTY with ticket matched."/>
  </r>
  <r>
    <x v="10"/>
    <s v="Condominium"/>
    <s v="PESVN"/>
    <s v="FV-24CG9"/>
    <n v="19.260000000000002"/>
    <n v="2800"/>
    <s v="MA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AP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MAY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JUN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JUL"/>
    <s v="JUL"/>
    <n v="300"/>
    <s v="RN2300067702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AUG"/>
    <s v="AUG"/>
    <n v="1000"/>
    <s v="RN2300106001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AUG"/>
    <s v="PHK INV "/>
    <s v="RN230010600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SEP"/>
    <s v="SEP"/>
    <n v="0"/>
    <s v="SEP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SEP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OCT"/>
    <s v="OCT"/>
    <n v="500"/>
    <s v="RN23001353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OCT"/>
    <s v="PHK INV "/>
    <s v="RN23001353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NOV"/>
    <s v="NOV"/>
    <n v="400"/>
    <s v="RN23001635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NOV"/>
    <s v="PHK INV "/>
    <s v="RN23001635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DEC"/>
    <s v="DEC"/>
    <n v="400"/>
    <s v="RN23001801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DEC"/>
    <s v="PHK INV "/>
    <s v="RN2300180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JAN"/>
    <s v="JAN"/>
    <n v="800"/>
    <s v="RN23002117"/>
    <s v="RN23002161"/>
    <m/>
    <m/>
    <m/>
    <x v="1"/>
    <n v="2100"/>
    <n v="14.919"/>
    <n v="28"/>
    <n v="28"/>
    <n v="0"/>
    <n v="2700"/>
    <n v="800"/>
    <m/>
    <n v="800"/>
    <n v="0"/>
    <n v="1300"/>
    <n v="28"/>
    <n v="0"/>
    <m/>
    <s v="OK"/>
  </r>
  <r>
    <x v="10"/>
    <s v="Condominium"/>
    <s v="PESVN"/>
    <s v="FV-24CU9"/>
    <n v="14.92"/>
    <n v="4000"/>
    <s v="JAN"/>
    <s v="PHK INV "/>
    <s v="RN23002117, RN23002161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FEB"/>
    <s v="FEB"/>
    <n v="300"/>
    <s v="RN23002383"/>
    <m/>
    <n v="92011129"/>
    <m/>
    <m/>
    <x v="1"/>
    <n v="300"/>
    <n v="14.919"/>
    <n v="28"/>
    <n v="28"/>
    <n v="0"/>
    <n v="300"/>
    <n v="300"/>
    <m/>
    <n v="300"/>
    <n v="0"/>
    <n v="0"/>
    <n v="28"/>
    <n v="0"/>
    <m/>
    <s v="OK"/>
  </r>
  <r>
    <x v="10"/>
    <s v="Condominium"/>
    <s v="PESVN"/>
    <s v="FV-24CU9"/>
    <n v="14.92"/>
    <n v="4000"/>
    <s v="FEB"/>
    <s v="PHK INV "/>
    <s v="RN23002383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9"/>
    <n v="14.92"/>
    <n v="4000"/>
    <s v="MAR"/>
    <s v="MAR"/>
    <n v="500"/>
    <n v="0"/>
    <m/>
    <s v=""/>
    <n v="92011591"/>
    <n v="92011593"/>
    <x v="1"/>
    <n v="0"/>
    <n v="14.919"/>
    <n v="28"/>
    <n v="28"/>
    <n v="0"/>
    <n v="1440"/>
    <n v="500"/>
    <n v="500"/>
    <n v="0"/>
    <n v="-500"/>
    <n v="-500"/>
    <n v="28"/>
    <n v="0"/>
    <n v="0"/>
    <s v="OK, Open order QTY with ticket matched."/>
  </r>
  <r>
    <x v="10"/>
    <s v="Condominium"/>
    <s v="PESVN"/>
    <s v="FV-24CU9"/>
    <n v="14.92"/>
    <n v="4000"/>
    <s v="MA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AP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MAY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JUN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JUL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AUG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SEP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OCT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NOV"/>
    <s v="NOV"/>
    <n v="10"/>
    <s v="RN23001635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NOV"/>
    <s v="PHK INV "/>
    <s v="RN23001635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DEC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V2"/>
    <n v="19.25"/>
    <n v="20"/>
    <s v="JAN"/>
    <s v="JAN"/>
    <n v="10"/>
    <s v="RN23002117"/>
    <m/>
    <m/>
    <m/>
    <m/>
    <x v="1"/>
    <n v="10"/>
    <m/>
    <m/>
    <m/>
    <n v="0"/>
    <n v="10"/>
    <n v="0"/>
    <m/>
    <n v="0"/>
    <n v="-10"/>
    <n v="0"/>
    <e v="#DIV/0!"/>
    <e v="#DIV/0!"/>
    <m/>
    <s v="OK"/>
  </r>
  <r>
    <x v="10"/>
    <s v="Condominium"/>
    <s v="PESVN"/>
    <s v="FV-24CUR2"/>
    <n v="19.25"/>
    <n v="20"/>
    <s v="JAN"/>
    <s v="PHK INV "/>
    <s v="RN23002117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FEB"/>
    <s v="FEB"/>
    <m/>
    <m/>
    <m/>
    <m/>
    <m/>
    <m/>
    <x v="1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FEB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MAR"/>
    <s v="MAR"/>
    <m/>
    <m/>
    <m/>
    <m/>
    <m/>
    <m/>
    <x v="1"/>
    <m/>
    <m/>
    <m/>
    <m/>
    <n v="0"/>
    <m/>
    <m/>
    <m/>
    <m/>
    <m/>
    <m/>
    <m/>
    <m/>
    <m/>
    <m/>
  </r>
  <r>
    <x v="10"/>
    <s v="Condominium"/>
    <s v="PESVN"/>
    <s v="FV-24CUR2"/>
    <n v="19.25"/>
    <n v="20"/>
    <s v="MA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APR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MAY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JUN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JUL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AUG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SEP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OCT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NOV"/>
    <s v="NOV"/>
    <n v="10"/>
    <s v="RN23001635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NOV"/>
    <s v="PHK INV "/>
    <s v="RN23001635"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DEC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JAN"/>
    <s v="JAN"/>
    <m/>
    <m/>
    <m/>
    <m/>
    <m/>
    <m/>
    <x v="1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JAN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FEB"/>
    <s v="FEB"/>
    <m/>
    <m/>
    <m/>
    <m/>
    <m/>
    <m/>
    <x v="1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FEB"/>
    <s v="PHK INV "/>
    <m/>
    <m/>
    <m/>
    <m/>
    <m/>
    <m/>
    <x v="0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MAR"/>
    <s v="MAR"/>
    <m/>
    <m/>
    <m/>
    <m/>
    <m/>
    <m/>
    <x v="1"/>
    <m/>
    <m/>
    <m/>
    <m/>
    <n v="0"/>
    <m/>
    <m/>
    <m/>
    <m/>
    <m/>
    <m/>
    <m/>
    <m/>
    <m/>
    <m/>
  </r>
  <r>
    <x v="10"/>
    <s v="Condominium"/>
    <s v="PESVN"/>
    <s v="FV-24CHRV2"/>
    <n v="24.39"/>
    <n v="10"/>
    <s v="MAR"/>
    <s v="PHK INV "/>
    <m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APR"/>
    <s v="PHK INV "/>
    <m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MAY"/>
    <s v="PHK INV "/>
    <m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JUN"/>
    <s v="PHK INV "/>
    <m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JUL"/>
    <s v="JUL"/>
    <n v="300"/>
    <s v="RN2300067702"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AUG"/>
    <s v="AUG"/>
    <n v="1300"/>
    <s v="RN2300102801"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AUG"/>
    <s v="PHK INV "/>
    <s v="RN2300102801"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SEP"/>
    <s v="SEP"/>
    <n v="0"/>
    <s v="SEP No Invoice"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SEP"/>
    <s v="PHK INV "/>
    <m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OCT"/>
    <s v="OCT"/>
    <n v="500"/>
    <s v="RN23001336"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OCT"/>
    <s v="PHK INV "/>
    <s v="RN23001336"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NOV"/>
    <s v="NOV"/>
    <n v="100"/>
    <s v="RN23001635"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NOV"/>
    <s v="PHK INV "/>
    <s v="RN23001635"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DEC"/>
    <s v="DEC"/>
    <n v="100"/>
    <s v="RN23001801"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DEC"/>
    <s v="PHK INV "/>
    <s v="RN23001801"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JAN"/>
    <s v="JAN"/>
    <n v="500"/>
    <s v="RN23002117"/>
    <s v="RN23002161"/>
    <m/>
    <m/>
    <m/>
    <x v="1"/>
    <n v="500"/>
    <n v="13.65"/>
    <n v="21.96"/>
    <n v="21.96"/>
    <n v="0"/>
    <n v="500"/>
    <n v="500"/>
    <m/>
    <n v="500"/>
    <n v="0"/>
    <n v="0"/>
    <n v="21.96"/>
    <n v="0"/>
    <m/>
    <s v="OK"/>
  </r>
  <r>
    <x v="11"/>
    <s v="PLN"/>
    <s v="PESVN"/>
    <s v="FV-17CH9"/>
    <n v="13.65"/>
    <n v="5000"/>
    <s v="JAN"/>
    <s v="PHK INV "/>
    <s v="RN23002117, RN23002161"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FEB"/>
    <s v="FEB"/>
    <n v="600"/>
    <s v="RN23002383"/>
    <m/>
    <n v="92011129"/>
    <m/>
    <m/>
    <x v="1"/>
    <n v="600"/>
    <n v="13.65"/>
    <n v="21.96"/>
    <n v="21.96"/>
    <n v="0"/>
    <n v="600"/>
    <n v="600"/>
    <m/>
    <n v="600"/>
    <n v="0"/>
    <n v="0"/>
    <n v="21.96"/>
    <n v="0"/>
    <m/>
    <s v="OK"/>
  </r>
  <r>
    <x v="11"/>
    <s v="PLN"/>
    <s v="PESVN"/>
    <s v="FV-17CH9"/>
    <n v="13.65"/>
    <n v="5000"/>
    <s v="FEB"/>
    <s v="PHK INV "/>
    <s v="RN23002383"/>
    <m/>
    <m/>
    <m/>
    <m/>
    <m/>
    <x v="0"/>
    <m/>
    <m/>
    <m/>
    <m/>
    <n v="0"/>
    <m/>
    <m/>
    <m/>
    <m/>
    <m/>
    <m/>
    <m/>
    <m/>
    <m/>
    <m/>
  </r>
  <r>
    <x v="11"/>
    <s v="PLN"/>
    <s v="PESVN"/>
    <s v="FV-17CH9"/>
    <n v="13.65"/>
    <n v="5000"/>
    <s v="MAR"/>
    <s v="MAR"/>
    <n v="600"/>
    <n v="0"/>
    <m/>
    <s v=""/>
    <n v="92011592"/>
    <s v=""/>
    <x v="1"/>
    <n v="0"/>
    <n v="13.65"/>
    <n v="21.96"/>
    <n v="21.96"/>
    <n v="0"/>
    <n v="600"/>
    <n v="600"/>
    <n v="600"/>
    <n v="0"/>
    <n v="-600"/>
    <n v="-600"/>
    <n v="21.96"/>
    <n v="0"/>
    <n v="0"/>
    <s v="OK, Open order QTY with ticket matched."/>
  </r>
  <r>
    <x v="11"/>
    <s v="PLN"/>
    <s v="PESVN"/>
    <s v="FV-17CH9"/>
    <n v="13.65"/>
    <n v="5000"/>
    <s v="MA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JUL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OCT"/>
    <s v="OCT"/>
    <n v="120"/>
    <s v="RN23001524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OCT"/>
    <s v="PHK INV "/>
    <s v="RN23001524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NOV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DEC"/>
    <s v="DEC"/>
    <n v="100"/>
    <s v="RN23001801, RN23001968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DEC"/>
    <s v="PHK INV "/>
    <s v="RN23001801, RN23001968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JAN"/>
    <s v="JAN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JA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Y1"/>
    <n v="1.7"/>
    <n v="360"/>
    <s v="MAR"/>
    <s v="MAR"/>
    <n v="100"/>
    <s v="RN23002455"/>
    <s v="?"/>
    <n v="92011131"/>
    <n v="92011591"/>
    <n v="92011595"/>
    <x v="1"/>
    <n v="50"/>
    <n v="1.7048799504000001"/>
    <n v="13.04"/>
    <n v="13.04"/>
    <n v="0"/>
    <n v="650"/>
    <n v="100"/>
    <n v="50"/>
    <n v="50"/>
    <n v="-50"/>
    <n v="-50"/>
    <n v="13.04"/>
    <n v="0"/>
    <n v="0"/>
    <s v="OK, Open order QTY with ticket matched."/>
  </r>
  <r>
    <x v="12"/>
    <s v="Office building"/>
    <s v="PESVN"/>
    <s v="FV-20AY1"/>
    <n v="1.7"/>
    <n v="360"/>
    <s v="MAR"/>
    <s v="PHK INV "/>
    <s v="RN23002455,?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JUL"/>
    <s v="JUL"/>
    <n v="80"/>
    <s v="RN23000677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OCT"/>
    <s v="OCT"/>
    <n v="140"/>
    <s v="RN23001524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OCT"/>
    <s v="PHK INV "/>
    <s v="RN23001524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NOV"/>
    <s v="NOV"/>
    <n v="50"/>
    <s v="RN23001755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NOV"/>
    <s v="PHK INV "/>
    <s v="RN23001755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JAN"/>
    <s v="JAN"/>
    <n v="50"/>
    <s v="RN23001988"/>
    <m/>
    <n v="92010178"/>
    <m/>
    <m/>
    <x v="1"/>
    <n v="257"/>
    <n v="1.8778568212799995"/>
    <n v="13.55"/>
    <n v="13.55"/>
    <n v="0"/>
    <n v="400"/>
    <n v="50"/>
    <m/>
    <n v="50"/>
    <n v="0"/>
    <n v="207"/>
    <n v="13.55"/>
    <n v="0"/>
    <m/>
    <s v="OK"/>
  </r>
  <r>
    <x v="12"/>
    <s v="Office building"/>
    <s v="PESVN"/>
    <s v="FV-20AU1"/>
    <n v="1.88"/>
    <n v="700"/>
    <s v="JAN"/>
    <s v="PHK INV "/>
    <s v="RN23001988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FEB"/>
    <s v="FEB"/>
    <n v="100"/>
    <s v="RN23002262"/>
    <m/>
    <n v="92010782"/>
    <m/>
    <m/>
    <x v="1"/>
    <n v="100"/>
    <n v="1.8778568212799995"/>
    <n v="13.55"/>
    <n v="13.55"/>
    <n v="0"/>
    <n v="450"/>
    <n v="100"/>
    <m/>
    <n v="100"/>
    <n v="0"/>
    <n v="0"/>
    <n v="13.55"/>
    <n v="0"/>
    <m/>
    <s v="OK"/>
  </r>
  <r>
    <x v="12"/>
    <s v="Office building"/>
    <s v="PESVN"/>
    <s v="FV-20AU1"/>
    <n v="1.88"/>
    <n v="700"/>
    <s v="FEB"/>
    <s v="PHK INV "/>
    <s v="RN2300226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U1"/>
    <n v="1.88"/>
    <n v="700"/>
    <s v="MAR"/>
    <s v="MAR"/>
    <n v="200"/>
    <s v="RN23002455"/>
    <s v="?"/>
    <n v="92011131"/>
    <m/>
    <m/>
    <x v="1"/>
    <n v="300"/>
    <n v="1.8778568212799995"/>
    <n v="13.55"/>
    <n v="13.55"/>
    <n v="0"/>
    <n v="650"/>
    <n v="200"/>
    <m/>
    <n v="100"/>
    <n v="-100"/>
    <n v="100"/>
    <n v="13.55"/>
    <n v="0"/>
    <m/>
    <s v="OK"/>
  </r>
  <r>
    <x v="12"/>
    <s v="Office building"/>
    <s v="PESVN"/>
    <s v="FV-20AU1"/>
    <n v="1.88"/>
    <n v="700"/>
    <s v="MAR"/>
    <s v="PHK INV "/>
    <s v="RN23002455,?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JUL"/>
    <s v="JUL"/>
    <n v="30"/>
    <s v="RN23000677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AUG"/>
    <s v="AUG"/>
    <n v="60"/>
    <s v="RN23001060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AUG"/>
    <s v="PHK INV "/>
    <s v="RN23001060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OCT"/>
    <s v="OCT"/>
    <n v="50"/>
    <s v="RN23001524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OCT"/>
    <s v="PHK INV "/>
    <s v="RN23001524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NOV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DEC"/>
    <s v="DEC"/>
    <n v="50"/>
    <s v="RN23001801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DEC"/>
    <s v="PHK INV "/>
    <s v="RN23001801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JAN"/>
    <s v="JAN"/>
    <n v="50"/>
    <s v="RN23001988"/>
    <m/>
    <n v="92010178"/>
    <m/>
    <m/>
    <x v="1"/>
    <n v="350"/>
    <n v="2.1802552358399998"/>
    <n v="15.73"/>
    <n v="15.73"/>
    <n v="0"/>
    <n v="350"/>
    <n v="50"/>
    <m/>
    <n v="50"/>
    <n v="0"/>
    <n v="300"/>
    <n v="15.73"/>
    <n v="0"/>
    <m/>
    <s v="OK"/>
  </r>
  <r>
    <x v="12"/>
    <s v="Office building"/>
    <s v="PESVN"/>
    <s v="FV-20AL1"/>
    <n v="2.1800000000000002"/>
    <n v="550"/>
    <s v="JAN"/>
    <s v="PHK INV "/>
    <s v="RN23001988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FEB"/>
    <s v="FEB"/>
    <n v="50"/>
    <s v="RN23002262"/>
    <m/>
    <n v="92010782"/>
    <m/>
    <m/>
    <x v="1"/>
    <n v="300"/>
    <n v="2.1802552358399998"/>
    <n v="15.73"/>
    <n v="15.73"/>
    <n v="0"/>
    <n v="300"/>
    <n v="50"/>
    <m/>
    <n v="50"/>
    <n v="0"/>
    <n v="250"/>
    <n v="15.73"/>
    <n v="0"/>
    <m/>
    <s v="OK"/>
  </r>
  <r>
    <x v="12"/>
    <s v="Office building"/>
    <s v="PESVN"/>
    <s v="FV-20AL1"/>
    <n v="2.1800000000000002"/>
    <n v="550"/>
    <s v="FEB"/>
    <s v="PHK INV "/>
    <s v="RN2300226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AL1"/>
    <n v="2.1800000000000002"/>
    <n v="550"/>
    <s v="MAR"/>
    <s v="MAR"/>
    <n v="100"/>
    <s v="RN23002455"/>
    <s v="?"/>
    <n v="92011131"/>
    <n v="92011595"/>
    <s v=""/>
    <x v="1"/>
    <n v="50"/>
    <n v="2.1802552358399998"/>
    <n v="15.73"/>
    <n v="15.73"/>
    <n v="0"/>
    <n v="100"/>
    <n v="100"/>
    <n v="50"/>
    <n v="50"/>
    <n v="-50"/>
    <n v="-50"/>
    <n v="15.73"/>
    <n v="0"/>
    <n v="0"/>
    <s v="OK, Open order QTY with ticket matched."/>
  </r>
  <r>
    <x v="12"/>
    <s v="Office building"/>
    <s v="PESVN"/>
    <s v="FV-20AL1"/>
    <n v="2.1800000000000002"/>
    <n v="550"/>
    <s v="MAR"/>
    <s v="PHK INV "/>
    <s v="RN23002455,?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JUL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AUG"/>
    <s v="AUG"/>
    <n v="0"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OCT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NOV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JAN"/>
    <s v="JAN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JA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MAR"/>
    <s v="MAR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0RL1"/>
    <n v="2.7"/>
    <n v="60"/>
    <s v="MA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JUL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AUG"/>
    <s v="AUG"/>
    <n v="46"/>
    <s v="RN23001060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AUG"/>
    <s v="PHK INV "/>
    <s v="RN23001060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OCT"/>
    <s v="OCT"/>
    <n v="54"/>
    <s v="RN23001524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OCT"/>
    <s v="PHK INV "/>
    <s v="RN23001524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NOV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DEC"/>
    <s v="DEC"/>
    <n v="50"/>
    <s v="RN23001801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DEC"/>
    <s v="PHK INV "/>
    <s v="RN23001801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JAN"/>
    <s v="JAN"/>
    <n v="100"/>
    <s v="RN23001988"/>
    <s v="RN23002161"/>
    <m/>
    <m/>
    <m/>
    <x v="1"/>
    <n v="280"/>
    <n v="2.30594346576"/>
    <n v="16.64"/>
    <n v="16.64"/>
    <n v="0"/>
    <n v="280"/>
    <n v="100"/>
    <m/>
    <n v="100"/>
    <n v="0"/>
    <n v="180"/>
    <n v="16.64"/>
    <n v="0"/>
    <m/>
    <s v="OK"/>
  </r>
  <r>
    <x v="12"/>
    <s v="Office building"/>
    <s v="PESVN"/>
    <s v="FV-25AU1"/>
    <n v="2.31"/>
    <n v="400"/>
    <s v="JAN"/>
    <s v="PHK INV "/>
    <s v="RN23001988, RN23002161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U1"/>
    <n v="2.31"/>
    <n v="400"/>
    <s v="MAR"/>
    <s v="MAR"/>
    <n v="100"/>
    <s v="RN23002455"/>
    <s v="?"/>
    <n v="92011131"/>
    <m/>
    <m/>
    <x v="1"/>
    <n v="250"/>
    <n v="2.30594346576"/>
    <n v="16.64"/>
    <n v="16.64"/>
    <n v="0"/>
    <n v="450"/>
    <n v="100"/>
    <m/>
    <n v="50"/>
    <n v="-50"/>
    <n v="150"/>
    <n v="16.64"/>
    <n v="0"/>
    <m/>
    <s v="OK"/>
  </r>
  <r>
    <x v="12"/>
    <s v="Office building"/>
    <s v="PESVN"/>
    <s v="FV-25AU1"/>
    <n v="2.31"/>
    <n v="400"/>
    <s v="MAR"/>
    <s v="PHK INV "/>
    <s v="RN23002455,?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JUL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OCT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NOV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DEC"/>
    <s v="DEC"/>
    <n v="10"/>
    <s v="RN23001968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DEC"/>
    <s v="PHK INV "/>
    <s v="RN23001968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JAN"/>
    <s v="JAN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JA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MAR"/>
    <s v="MAR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5RG1"/>
    <n v="2.67"/>
    <n v="10"/>
    <s v="MA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JUL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AUG"/>
    <s v="AUG"/>
    <n v="0"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OCT"/>
    <s v="OCT"/>
    <n v="10"/>
    <s v="RN23001524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OCT"/>
    <s v="PHK INV "/>
    <s v="RN23001524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NOV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JAN"/>
    <s v="JAN"/>
    <n v="50"/>
    <s v="RN23001988"/>
    <m/>
    <n v="92010178"/>
    <m/>
    <m/>
    <x v="1"/>
    <n v="50"/>
    <n v="2.6083418803199998"/>
    <n v="18.82"/>
    <n v="18.82"/>
    <n v="0"/>
    <n v="50"/>
    <n v="50"/>
    <m/>
    <n v="50"/>
    <n v="0"/>
    <n v="0"/>
    <n v="18.82"/>
    <n v="0"/>
    <m/>
    <s v="OK"/>
  </r>
  <r>
    <x v="12"/>
    <s v="Office building"/>
    <s v="PESVN"/>
    <s v="FV-25AL1"/>
    <n v="2.61"/>
    <n v="120"/>
    <s v="JAN"/>
    <s v="PHK INV "/>
    <s v="RN23001988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FEB"/>
    <s v="FEB"/>
    <n v="30"/>
    <s v="RN23002262"/>
    <m/>
    <n v="92010782"/>
    <m/>
    <m/>
    <x v="1"/>
    <n v="230"/>
    <n v="2.6083418803199998"/>
    <n v="18.82"/>
    <n v="18.82"/>
    <n v="0"/>
    <n v="230"/>
    <n v="30"/>
    <m/>
    <n v="30"/>
    <n v="0"/>
    <n v="200"/>
    <n v="18.82"/>
    <n v="0"/>
    <m/>
    <s v="OK"/>
  </r>
  <r>
    <x v="12"/>
    <s v="Office building"/>
    <s v="PESVN"/>
    <s v="FV-25AL1"/>
    <n v="2.61"/>
    <n v="120"/>
    <s v="FEB"/>
    <s v="PHK INV "/>
    <s v="RN2300226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AL1"/>
    <n v="2.61"/>
    <n v="120"/>
    <s v="MAR"/>
    <s v="MAR"/>
    <n v="60"/>
    <s v="RN23002455"/>
    <s v="?"/>
    <n v="92011131"/>
    <n v="92011595"/>
    <s v=""/>
    <x v="1"/>
    <n v="30"/>
    <n v="2.6083418803199998"/>
    <n v="18.82"/>
    <n v="18.82"/>
    <n v="0"/>
    <n v="60"/>
    <n v="60"/>
    <n v="30"/>
    <n v="30"/>
    <n v="-30"/>
    <n v="-30"/>
    <n v="18.82"/>
    <n v="0"/>
    <n v="0"/>
    <s v="OK, Open order QTY with ticket matched."/>
  </r>
  <r>
    <x v="12"/>
    <s v="Office building"/>
    <s v="PESVN"/>
    <s v="FV-25AL1"/>
    <n v="2.61"/>
    <n v="120"/>
    <s v="MAR"/>
    <s v="PHK INV "/>
    <s v="RN23002455,?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JUL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AUG"/>
    <s v="AUG"/>
    <n v="0"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OCT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NOV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JAN"/>
    <s v="JAN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JA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MAR"/>
    <s v="MAR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5RL1"/>
    <n v="3.01"/>
    <n v="20"/>
    <s v="MA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JUL"/>
    <s v="JUL"/>
    <n v="30"/>
    <s v="RN23000677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AUG"/>
    <s v="AUG"/>
    <n v="60"/>
    <s v="RN23001060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AUG"/>
    <s v="PHK INV "/>
    <s v="RN23001060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OCT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NOV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JAN"/>
    <s v="JAN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JA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MAR"/>
    <s v="MAR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30AU1"/>
    <n v="2.84"/>
    <n v="450"/>
    <s v="MA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JUL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OCT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NOV"/>
    <s v="NOV"/>
    <n v="10"/>
    <s v="RN23001599, RN23001755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NOV"/>
    <s v="PHK INV "/>
    <s v="RN23001599, RN23001755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JAN"/>
    <s v="JAN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JA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MAR"/>
    <s v="MAR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30RG1"/>
    <n v="3.07"/>
    <n v="20"/>
    <s v="MA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JUL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OCT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NOV"/>
    <s v="NOV"/>
    <n v="300"/>
    <s v="RN23001599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NOV"/>
    <s v="PHK INV "/>
    <s v="RN23001599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DEC"/>
    <s v="DEC"/>
    <n v="60"/>
    <s v="RN23001801, RN23001968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DEC"/>
    <s v="PHK INV "/>
    <s v="RN23001801, RN23001968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JAN"/>
    <s v="JAN"/>
    <n v="20"/>
    <s v="RN23001968"/>
    <m/>
    <n v="92010145"/>
    <m/>
    <m/>
    <x v="1"/>
    <n v="0"/>
    <n v="3.369937887359999"/>
    <n v="24.32"/>
    <n v="24.32"/>
    <n v="0"/>
    <n v="0"/>
    <n v="0"/>
    <m/>
    <n v="0"/>
    <n v="-20"/>
    <n v="-20"/>
    <e v="#DIV/0!"/>
    <e v="#DIV/0!"/>
    <m/>
    <s v="RN23001968 is Dec order"/>
  </r>
  <r>
    <x v="12"/>
    <s v="Office building"/>
    <s v="PESVN"/>
    <s v="FV-30AL1"/>
    <n v="3.37"/>
    <n v="250"/>
    <s v="JAN"/>
    <s v="PHK INV "/>
    <s v="RN23001968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FEB"/>
    <s v="FEB"/>
    <n v="30"/>
    <s v="RN23002262"/>
    <m/>
    <n v="92010782"/>
    <m/>
    <m/>
    <x v="1"/>
    <n v="80"/>
    <n v="3.369937887359999"/>
    <n v="24.32"/>
    <n v="24.32"/>
    <n v="0"/>
    <n v="80"/>
    <n v="30"/>
    <m/>
    <n v="30"/>
    <n v="0"/>
    <n v="50"/>
    <n v="24.32"/>
    <n v="0"/>
    <m/>
    <s v="OK"/>
  </r>
  <r>
    <x v="12"/>
    <s v="Office building"/>
    <s v="PESVN"/>
    <s v="FV-30AL1"/>
    <n v="3.37"/>
    <n v="250"/>
    <s v="FEB"/>
    <s v="PHK INV "/>
    <s v="RN2300226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30AL1"/>
    <n v="3.37"/>
    <n v="250"/>
    <s v="MAR"/>
    <s v="MAR"/>
    <n v="50"/>
    <s v="RN23002455"/>
    <s v="?"/>
    <n v="92011131"/>
    <m/>
    <m/>
    <x v="1"/>
    <n v="80"/>
    <n v="3.369937887359999"/>
    <n v="24.32"/>
    <n v="24.32"/>
    <n v="0"/>
    <n v="100"/>
    <n v="50"/>
    <m/>
    <n v="30"/>
    <n v="-20"/>
    <n v="30"/>
    <n v="24.32"/>
    <n v="0"/>
    <m/>
    <s v="OK"/>
  </r>
  <r>
    <x v="12"/>
    <s v="Office building"/>
    <s v="PESVN"/>
    <s v="FV-30AL1"/>
    <n v="3.37"/>
    <n v="250"/>
    <s v="MAR"/>
    <s v="PHK INV "/>
    <s v="RN23002455,?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JUL"/>
    <s v="JUL"/>
    <n v="10"/>
    <s v="RN23000677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OCT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NOV"/>
    <s v="NOV"/>
    <n v="5"/>
    <s v="RN23001755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NOV"/>
    <s v="PHK INV "/>
    <s v="RN23001755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JAN"/>
    <s v="JAN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JA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MAR"/>
    <s v="MAR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15WUT4"/>
    <n v="1.53"/>
    <n v="50"/>
    <s v="MA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JUL"/>
    <s v="JUL"/>
    <n v="20"/>
    <s v="RN23000677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OCT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NOV"/>
    <s v="NOV"/>
    <n v="5"/>
    <s v="RN23001755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NOV"/>
    <s v="PHK INV "/>
    <s v="RN23001755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JAN"/>
    <s v="JAN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JA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15WAT2"/>
    <n v="1.58"/>
    <n v="50"/>
    <s v="MAR"/>
    <s v="MAR"/>
    <n v="20"/>
    <n v="0"/>
    <m/>
    <s v=""/>
    <n v="92011595"/>
    <s v=""/>
    <x v="1"/>
    <n v="0"/>
    <n v="1.58168059632"/>
    <n v="11.41"/>
    <n v="11.41"/>
    <n v="0"/>
    <n v="20"/>
    <n v="20"/>
    <n v="20"/>
    <n v="0"/>
    <n v="-20"/>
    <n v="-20"/>
    <n v="11.41"/>
    <n v="0"/>
    <n v="0"/>
    <s v="OK, Open order QTY with ticket matched."/>
  </r>
  <r>
    <x v="12"/>
    <s v="Office building"/>
    <s v="PESVN"/>
    <s v="FV-15WAT2"/>
    <n v="1.58"/>
    <n v="50"/>
    <s v="MA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JUL"/>
    <s v="JUL"/>
    <n v="10"/>
    <s v="RN23000677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OCT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NOV"/>
    <s v="NOV"/>
    <n v="10"/>
    <s v="RN23001755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NOV"/>
    <s v="PHK INV "/>
    <s v="RN23001755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JAN"/>
    <s v="JAN"/>
    <n v="30"/>
    <s v="RN23001988"/>
    <m/>
    <n v="92010178"/>
    <m/>
    <m/>
    <x v="1"/>
    <n v="130"/>
    <n v="1.7086132641599996"/>
    <n v="12.33"/>
    <n v="12.33"/>
    <n v="0"/>
    <n v="130"/>
    <n v="30"/>
    <m/>
    <n v="30"/>
    <n v="0"/>
    <n v="100"/>
    <n v="12.33"/>
    <n v="0"/>
    <m/>
    <s v="OK"/>
  </r>
  <r>
    <x v="12"/>
    <s v="Office building"/>
    <s v="PESVN"/>
    <s v="FV-20WUT4"/>
    <n v="1.71"/>
    <n v="50"/>
    <s v="JAN"/>
    <s v="PHK INV "/>
    <s v="RN23001988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FEB"/>
    <s v="FEB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FEB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UT4"/>
    <n v="1.71"/>
    <n v="50"/>
    <s v="MAR"/>
    <s v="MAR"/>
    <n v="10"/>
    <n v="0"/>
    <m/>
    <s v=""/>
    <n v="92011595"/>
    <s v=""/>
    <x v="1"/>
    <n v="0"/>
    <n v="1.7086132641599996"/>
    <n v="12.33"/>
    <n v="12.33"/>
    <n v="0"/>
    <n v="10"/>
    <n v="10"/>
    <n v="10"/>
    <n v="0"/>
    <n v="-10"/>
    <n v="-10"/>
    <n v="12.33"/>
    <n v="0"/>
    <n v="0"/>
    <s v="OK, Open order QTY with ticket matched."/>
  </r>
  <r>
    <x v="12"/>
    <s v="Office building"/>
    <s v="PESVN"/>
    <s v="FV-20WUT4"/>
    <n v="1.71"/>
    <n v="50"/>
    <s v="MA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APR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MAY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JU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JUL"/>
    <s v="JUL"/>
    <n v="20"/>
    <s v="RN2300067702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JUL"/>
    <s v="PHK INV "/>
    <s v="RN2300067702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AUG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SEP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OCT"/>
    <s v="OCT"/>
    <n v="20"/>
    <s v="RN23001353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OCT"/>
    <s v="PHK INV "/>
    <s v="RN23001353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NOV"/>
    <s v="NOV"/>
    <n v="50"/>
    <s v="RN23001599, RN23001755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NOV"/>
    <s v="PHK INV "/>
    <s v="RN23001599, RN23001755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DEC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JAN"/>
    <s v="JAN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JAN"/>
    <s v="PHK INV "/>
    <m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FEB"/>
    <s v="FEB"/>
    <n v="50"/>
    <s v="RN23002213"/>
    <m/>
    <n v="92010782"/>
    <m/>
    <m/>
    <x v="1"/>
    <n v="50"/>
    <n v="1.7733240359999995"/>
    <n v="13.18"/>
    <n v="13.18"/>
    <n v="0"/>
    <n v="50"/>
    <n v="50"/>
    <m/>
    <n v="50"/>
    <n v="0"/>
    <n v="0"/>
    <n v="13.18"/>
    <n v="0"/>
    <m/>
    <s v="OK"/>
  </r>
  <r>
    <x v="12"/>
    <s v="Office building"/>
    <s v="PESVN"/>
    <s v="FV-20WAT2"/>
    <n v="1.77"/>
    <n v="80"/>
    <s v="FEB"/>
    <s v="PHK INV "/>
    <s v="RN23002213"/>
    <m/>
    <m/>
    <m/>
    <m/>
    <m/>
    <x v="0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MAR"/>
    <s v="MAR"/>
    <m/>
    <m/>
    <m/>
    <m/>
    <m/>
    <m/>
    <x v="1"/>
    <m/>
    <m/>
    <m/>
    <m/>
    <n v="0"/>
    <m/>
    <m/>
    <m/>
    <m/>
    <m/>
    <m/>
    <m/>
    <m/>
    <m/>
    <m/>
  </r>
  <r>
    <x v="12"/>
    <s v="Office building"/>
    <s v="PESVN"/>
    <s v="FV-20WAT2"/>
    <n v="1.77"/>
    <n v="80"/>
    <s v="MAR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APR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MAY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JU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JUL"/>
    <s v="JUL"/>
    <n v="10"/>
    <s v="RN230007120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JUL"/>
    <s v="PHK INV "/>
    <s v="RN230007120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AUG"/>
    <s v="AUG"/>
    <n v="10"/>
    <s v="RN230009060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SEP"/>
    <s v="SEP"/>
    <n v="10"/>
    <s v="RN2300120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OCT"/>
    <s v="OCT"/>
    <n v="10"/>
    <s v="RN2300148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OCT"/>
    <s v="PHK INV "/>
    <s v="RN2300148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NOV"/>
    <s v="NOV"/>
    <n v="50"/>
    <s v="RN23001712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DEC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JAN"/>
    <s v="JAN"/>
    <m/>
    <m/>
    <m/>
    <m/>
    <m/>
    <m/>
    <x v="1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JA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FEB"/>
    <s v="FEB"/>
    <n v="50"/>
    <s v="RN23002235"/>
    <m/>
    <n v="92011127"/>
    <m/>
    <m/>
    <x v="1"/>
    <n v="50"/>
    <n v="6.6435065021951996"/>
    <n v="39.06"/>
    <n v="37.11"/>
    <n v="1.9500000000000028"/>
    <n v="50"/>
    <n v="50"/>
    <m/>
    <n v="50"/>
    <n v="0"/>
    <n v="0"/>
    <n v="37.11"/>
    <n v="0"/>
    <m/>
    <s v="OK"/>
  </r>
  <r>
    <x v="13"/>
    <s v="Hotel &amp; Office building"/>
    <s v="PESGD"/>
    <s v="FV-10CG2"/>
    <n v="6.64"/>
    <n v="150"/>
    <s v="FEB"/>
    <s v="PHK INV "/>
    <s v="RN23002235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MAR"/>
    <s v="MAR"/>
    <m/>
    <m/>
    <m/>
    <m/>
    <m/>
    <m/>
    <x v="1"/>
    <m/>
    <m/>
    <m/>
    <m/>
    <n v="0"/>
    <m/>
    <m/>
    <m/>
    <m/>
    <m/>
    <m/>
    <m/>
    <m/>
    <m/>
    <m/>
  </r>
  <r>
    <x v="13"/>
    <s v="Hotel &amp; Office building"/>
    <s v="PESGD"/>
    <s v="FV-10CG2"/>
    <n v="6.64"/>
    <n v="150"/>
    <s v="MAR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APR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MAY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JU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JUL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AUG"/>
    <s v="AUG"/>
    <n v="20"/>
    <s v="RN230009060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SEP"/>
    <s v="SEP"/>
    <n v="50"/>
    <s v="RN2300120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OCT"/>
    <s v="OCT"/>
    <m/>
    <s v="OCT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OCT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NOV"/>
    <s v="NOV"/>
    <n v="50"/>
    <s v="RN23001712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DEC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JAN"/>
    <s v="JAN"/>
    <m/>
    <m/>
    <m/>
    <m/>
    <m/>
    <m/>
    <x v="1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JA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FEB"/>
    <s v="FEB"/>
    <m/>
    <m/>
    <m/>
    <m/>
    <m/>
    <m/>
    <x v="1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FEB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2CG2"/>
    <n v="7.31"/>
    <n v="400"/>
    <s v="MAR"/>
    <s v="MAR"/>
    <n v="50"/>
    <s v="RN23002576"/>
    <m/>
    <s v=""/>
    <n v="92011605"/>
    <s v=""/>
    <x v="1"/>
    <n v="0"/>
    <n v="7.3128149930879998"/>
    <n v="40.520000000000003"/>
    <n v="38.49"/>
    <n v="2.0300000000000011"/>
    <n v="50"/>
    <n v="50"/>
    <n v="50"/>
    <n v="0"/>
    <n v="-50"/>
    <n v="-50"/>
    <n v="38.49"/>
    <n v="0"/>
    <n v="0"/>
    <s v="OK, Open order QTY with ticket matched."/>
  </r>
  <r>
    <x v="13"/>
    <s v="Hotel &amp; Office building"/>
    <s v="PESGD"/>
    <s v="FV-12CG2"/>
    <n v="7.31"/>
    <n v="40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APR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MAY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JU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JUL"/>
    <s v="JUL"/>
    <n v="30"/>
    <s v="RN230007120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JUL"/>
    <s v="PHK INV "/>
    <s v="RN230007120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AUG"/>
    <s v="AUG"/>
    <n v="80"/>
    <s v="RN230009060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SEP"/>
    <s v="SEP"/>
    <n v="300"/>
    <s v="RN2300120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OCT"/>
    <s v="OCT"/>
    <n v="70"/>
    <s v="RN2300148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OCT"/>
    <s v="PHK INV "/>
    <s v="RN2300148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NOV"/>
    <s v="NOV"/>
    <n v="50"/>
    <s v="RN23001712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DEC"/>
    <s v="DEC"/>
    <n v="100"/>
    <s v="RN2300184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JAN"/>
    <s v="JAN"/>
    <n v="220"/>
    <s v="RN23002164"/>
    <m/>
    <n v="92010605"/>
    <m/>
    <m/>
    <x v="1"/>
    <n v="222"/>
    <n v="7.9340944024583999"/>
    <n v="45.12"/>
    <n v="42.86"/>
    <n v="2.259999999999998"/>
    <n v="222"/>
    <n v="220"/>
    <m/>
    <n v="220"/>
    <n v="0"/>
    <n v="2"/>
    <n v="42.86"/>
    <n v="0"/>
    <m/>
    <s v="OK"/>
  </r>
  <r>
    <x v="13"/>
    <s v="Hotel &amp; Office building"/>
    <s v="PESGD"/>
    <s v="FV-14CG2"/>
    <n v="7.93"/>
    <n v="80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FEB"/>
    <s v="FEB"/>
    <n v="250"/>
    <s v="RN23002235"/>
    <m/>
    <n v="92011127"/>
    <m/>
    <m/>
    <x v="1"/>
    <n v="250"/>
    <n v="7.9340944024583999"/>
    <n v="45.12"/>
    <n v="42.86"/>
    <n v="2.259999999999998"/>
    <n v="258"/>
    <n v="250"/>
    <m/>
    <n v="250"/>
    <n v="0"/>
    <n v="0"/>
    <n v="42.86"/>
    <n v="0"/>
    <m/>
    <s v="OK"/>
  </r>
  <r>
    <x v="13"/>
    <s v="Hotel &amp; Office building"/>
    <s v="PESGD"/>
    <s v="FV-14CG2"/>
    <n v="7.93"/>
    <n v="800"/>
    <s v="FEB"/>
    <s v="PHK INV "/>
    <s v="RN23002235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4CG2"/>
    <n v="7.93"/>
    <n v="800"/>
    <s v="MAR"/>
    <s v="MAR"/>
    <n v="200"/>
    <s v="RN23002576"/>
    <m/>
    <s v=""/>
    <n v="92011605"/>
    <s v=""/>
    <x v="1"/>
    <n v="0"/>
    <n v="7.9340944024583999"/>
    <n v="45.12"/>
    <n v="42.86"/>
    <n v="2.259999999999998"/>
    <n v="200"/>
    <n v="200"/>
    <n v="200"/>
    <n v="0"/>
    <n v="-200"/>
    <n v="-200"/>
    <n v="42.86"/>
    <n v="0"/>
    <n v="0"/>
    <s v="OK, Open order QTY with ticket matched."/>
  </r>
  <r>
    <x v="13"/>
    <s v="Hotel &amp; Office building"/>
    <s v="PESGD"/>
    <s v="FV-14CG2"/>
    <n v="7.93"/>
    <n v="80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APR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MAY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JU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JUL"/>
    <s v="JUL"/>
    <n v="30"/>
    <s v="RN230007120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JUL"/>
    <s v="PHK INV "/>
    <s v="RN230007120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AUG"/>
    <s v="AUG"/>
    <n v="30"/>
    <s v="RN230009060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SEP"/>
    <s v="SEP"/>
    <n v="50"/>
    <s v="RN2300120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OCT"/>
    <s v="OCT"/>
    <n v="30"/>
    <s v="RN2300148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OCT"/>
    <s v="PHK INV "/>
    <s v="RN2300148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NOV"/>
    <s v="NOV"/>
    <n v="50"/>
    <s v="RN23001712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DEC"/>
    <s v="DEC"/>
    <n v="60"/>
    <s v="RN2300184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JAN"/>
    <s v="JAN"/>
    <n v="70"/>
    <s v="RN23002164"/>
    <m/>
    <n v="92010605"/>
    <m/>
    <m/>
    <x v="1"/>
    <n v="70"/>
    <n v="10.197658534852795"/>
    <n v="62.31"/>
    <n v="59.19"/>
    <n v="3.1200000000000045"/>
    <n v="70"/>
    <n v="70"/>
    <m/>
    <n v="70"/>
    <n v="0"/>
    <n v="0"/>
    <n v="59.19"/>
    <n v="0"/>
    <m/>
    <s v="OK"/>
  </r>
  <r>
    <x v="13"/>
    <s v="Hotel &amp; Office building"/>
    <s v="PESGD"/>
    <s v="FV-16CG2"/>
    <n v="10.199999999999999"/>
    <n v="40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FEB"/>
    <s v="FEB"/>
    <n v="70"/>
    <s v="RN23002235"/>
    <m/>
    <n v="92011127"/>
    <m/>
    <m/>
    <x v="1"/>
    <n v="70"/>
    <n v="10.197658534852795"/>
    <n v="62.31"/>
    <n v="59.19"/>
    <n v="3.1200000000000045"/>
    <n v="70"/>
    <n v="70"/>
    <m/>
    <n v="70"/>
    <n v="0"/>
    <n v="0"/>
    <n v="59.19"/>
    <n v="0"/>
    <m/>
    <s v="OK"/>
  </r>
  <r>
    <x v="13"/>
    <s v="Hotel &amp; Office building"/>
    <s v="PESGD"/>
    <s v="FV-16CG2"/>
    <n v="10.199999999999999"/>
    <n v="400"/>
    <s v="FEB"/>
    <s v="PHK INV "/>
    <s v="RN23002235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6CG2"/>
    <n v="10.199999999999999"/>
    <n v="400"/>
    <s v="MAR"/>
    <s v="MAR"/>
    <n v="70"/>
    <s v="RN23002576"/>
    <m/>
    <s v=""/>
    <n v="92011605"/>
    <s v=""/>
    <x v="1"/>
    <n v="0"/>
    <n v="10.197658534852795"/>
    <n v="62.31"/>
    <n v="59.19"/>
    <n v="3.1200000000000045"/>
    <n v="70"/>
    <n v="70"/>
    <n v="70"/>
    <n v="0"/>
    <n v="-70"/>
    <n v="-70"/>
    <n v="59.19"/>
    <n v="0"/>
    <n v="0"/>
    <s v="OK, Open order QTY with ticket matched."/>
  </r>
  <r>
    <x v="13"/>
    <s v="Hotel &amp; Office building"/>
    <s v="PESGD"/>
    <s v="FV-16CG2"/>
    <n v="10.199999999999999"/>
    <n v="40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APR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MAY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JU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JUL"/>
    <s v="JUL"/>
    <n v="50"/>
    <s v="RN230007120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JUL"/>
    <s v="PHK INV "/>
    <s v="RN230007120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AUG"/>
    <s v="AUG"/>
    <n v="70"/>
    <s v="RN230009060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SEP"/>
    <s v="SEP"/>
    <n v="100"/>
    <s v="RN2300120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OCT"/>
    <s v="OCT"/>
    <n v="70"/>
    <s v="RN2300148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OCT"/>
    <s v="PHK INV "/>
    <s v="RN2300148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NOV"/>
    <s v="NOV"/>
    <n v="70"/>
    <s v="RN23001712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DEC"/>
    <s v="DEC"/>
    <n v="70"/>
    <s v="RN2300184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JAN"/>
    <s v="JAN"/>
    <n v="70"/>
    <s v="RN23002164"/>
    <m/>
    <n v="92010605"/>
    <m/>
    <m/>
    <x v="1"/>
    <n v="71"/>
    <n v="12.772206000000001"/>
    <n v="84.71"/>
    <n v="80.47"/>
    <n v="4.2399999999999949"/>
    <n v="71"/>
    <n v="70"/>
    <m/>
    <n v="70"/>
    <n v="0"/>
    <n v="1"/>
    <n v="80.47"/>
    <n v="0"/>
    <m/>
    <s v="OK"/>
  </r>
  <r>
    <x v="13"/>
    <s v="Hotel &amp; Office building"/>
    <s v="PESGD"/>
    <s v="FV-17CG2"/>
    <n v="12.77"/>
    <n v="60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FEB"/>
    <s v="FEB"/>
    <n v="70"/>
    <s v="RN23002235"/>
    <m/>
    <n v="92011127"/>
    <m/>
    <m/>
    <x v="1"/>
    <n v="70"/>
    <n v="12.772206000000001"/>
    <n v="84.71"/>
    <n v="80.47"/>
    <n v="4.2399999999999949"/>
    <n v="105"/>
    <n v="70"/>
    <m/>
    <n v="70"/>
    <n v="0"/>
    <n v="0"/>
    <n v="80.47"/>
    <n v="0"/>
    <m/>
    <s v="OK"/>
  </r>
  <r>
    <x v="13"/>
    <s v="Hotel &amp; Office building"/>
    <s v="PESGD"/>
    <s v="FV-17CG2"/>
    <n v="12.77"/>
    <n v="600"/>
    <s v="FEB"/>
    <s v="PHK INV "/>
    <s v="RN23002235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7CG2"/>
    <n v="12.77"/>
    <n v="600"/>
    <s v="MAR"/>
    <s v="MAR"/>
    <n v="70"/>
    <s v="RN23002576"/>
    <m/>
    <s v=""/>
    <n v="92011605"/>
    <s v=""/>
    <x v="1"/>
    <n v="0"/>
    <n v="12.772206000000001"/>
    <n v="84.71"/>
    <n v="80.47"/>
    <n v="4.2399999999999949"/>
    <n v="70"/>
    <n v="70"/>
    <n v="70"/>
    <n v="0"/>
    <n v="-70"/>
    <n v="-70"/>
    <n v="80.47"/>
    <n v="0"/>
    <n v="0"/>
    <s v="OK, Open order QTY with ticket matched."/>
  </r>
  <r>
    <x v="13"/>
    <s v="Hotel &amp; Office building"/>
    <s v="PESGD"/>
    <s v="FV-17CG2"/>
    <n v="12.77"/>
    <n v="60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APR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MAY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JU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JUL"/>
    <s v="JUL"/>
    <n v="20"/>
    <s v="RN230007120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JUL"/>
    <s v="PHK INV "/>
    <s v="RN230007120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AUG"/>
    <s v="AUG"/>
    <n v="10"/>
    <s v="RN230009060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SEP"/>
    <s v="SEP"/>
    <n v="40"/>
    <s v="RN2300120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OCT"/>
    <s v="OCT"/>
    <n v="20"/>
    <s v="RN2300148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OCT"/>
    <s v="PHK INV "/>
    <s v="RN2300148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NOV"/>
    <s v="NOV"/>
    <n v="50"/>
    <s v="RN23001712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DEC"/>
    <s v="DEC"/>
    <n v="50"/>
    <s v="RN2300184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JAN"/>
    <s v="JAN"/>
    <m/>
    <m/>
    <m/>
    <m/>
    <m/>
    <m/>
    <x v="1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JA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FEB"/>
    <s v="FEB"/>
    <n v="50"/>
    <s v="RN23002235"/>
    <m/>
    <n v="92011127"/>
    <m/>
    <m/>
    <x v="1"/>
    <n v="50"/>
    <n v="15.21"/>
    <n v="97.28"/>
    <n v="92.42"/>
    <n v="4.8599999999999994"/>
    <n v="59"/>
    <n v="50"/>
    <m/>
    <n v="50"/>
    <n v="0"/>
    <n v="0"/>
    <n v="92.42"/>
    <n v="0"/>
    <m/>
    <s v="OK"/>
  </r>
  <r>
    <x v="13"/>
    <s v="Hotel &amp; Office building"/>
    <s v="PESGD"/>
    <s v="FV-19CG2"/>
    <n v="15.21"/>
    <n v="350"/>
    <s v="FEB"/>
    <s v="PHK INV "/>
    <s v="RN23002235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19CG2"/>
    <n v="15.21"/>
    <n v="350"/>
    <s v="MAR"/>
    <s v="MAR"/>
    <n v="50"/>
    <s v="RN23002576"/>
    <m/>
    <s v=""/>
    <n v="92011605"/>
    <s v=""/>
    <x v="1"/>
    <n v="0"/>
    <n v="15.206626940075999"/>
    <n v="97.28"/>
    <n v="92.42"/>
    <n v="4.8599999999999994"/>
    <n v="50"/>
    <n v="50"/>
    <n v="50"/>
    <n v="0"/>
    <n v="-50"/>
    <n v="-50"/>
    <n v="92.42"/>
    <n v="0"/>
    <n v="0"/>
    <s v="OK, Open order QTY with ticket matched."/>
  </r>
  <r>
    <x v="13"/>
    <s v="Hotel &amp; Office building"/>
    <s v="PESGD"/>
    <s v="FV-19CG2"/>
    <n v="15.21"/>
    <n v="35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APR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MAY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JUN"/>
    <s v="PHK INV "/>
    <m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JUL"/>
    <s v="JUL"/>
    <n v="50"/>
    <s v="RN230007120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JUL"/>
    <s v="PHK INV "/>
    <s v="RN230007120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AUG"/>
    <s v="AUG"/>
    <n v="50"/>
    <s v="RN230009060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AUG"/>
    <s v="PHK INV "/>
    <s v="RN230009060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SEP"/>
    <s v="SEP"/>
    <n v="50"/>
    <s v="RN23001206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SEP"/>
    <s v="PHK INV "/>
    <s v="RN23001206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OCT"/>
    <s v="OCT"/>
    <n v="50"/>
    <s v="RN23001484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OCT"/>
    <s v="PHK INV "/>
    <s v="RN2300148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NOV"/>
    <s v="NOV"/>
    <n v="100"/>
    <s v="RN23001712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NOV"/>
    <s v="PHK INV "/>
    <s v="RN23001712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DEC"/>
    <s v="DEC"/>
    <n v="80"/>
    <s v="RN23001841"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DEC"/>
    <s v="PHK INV "/>
    <s v="RN23001841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JAN"/>
    <s v="JAN"/>
    <n v="100"/>
    <s v="RN23002164"/>
    <m/>
    <n v="92010605"/>
    <m/>
    <m/>
    <x v="1"/>
    <n v="101"/>
    <n v="25.421328052243201"/>
    <n v="162.72999999999999"/>
    <n v="154.59"/>
    <n v="8.1399999999999864"/>
    <n v="101"/>
    <n v="100"/>
    <m/>
    <n v="100"/>
    <n v="0"/>
    <n v="1"/>
    <n v="154.59"/>
    <n v="0"/>
    <m/>
    <s v="OK"/>
  </r>
  <r>
    <x v="13"/>
    <s v="Hotel &amp; Office building"/>
    <s v="PESGD"/>
    <s v="FV-21CG2"/>
    <n v="25.42"/>
    <n v="600"/>
    <s v="JAN"/>
    <s v="PHK INV "/>
    <s v="RN23002164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FEB"/>
    <s v="FEB"/>
    <n v="100"/>
    <s v="RN23002235"/>
    <m/>
    <n v="92011127"/>
    <m/>
    <m/>
    <x v="1"/>
    <n v="100"/>
    <n v="25.421328052243201"/>
    <n v="162.72999999999999"/>
    <n v="154.59"/>
    <n v="8.1399999999999864"/>
    <n v="100"/>
    <n v="100"/>
    <m/>
    <n v="100"/>
    <n v="0"/>
    <n v="0"/>
    <n v="154.59"/>
    <n v="0"/>
    <m/>
    <s v="OK"/>
  </r>
  <r>
    <x v="13"/>
    <s v="Hotel &amp; Office building"/>
    <s v="PESGD"/>
    <s v="FV-21CG2"/>
    <n v="25.42"/>
    <n v="600"/>
    <s v="FEB"/>
    <s v="PHK INV "/>
    <s v="RN23002235"/>
    <m/>
    <m/>
    <m/>
    <m/>
    <m/>
    <x v="0"/>
    <m/>
    <m/>
    <m/>
    <m/>
    <n v="0"/>
    <m/>
    <m/>
    <m/>
    <m/>
    <m/>
    <m/>
    <m/>
    <m/>
    <m/>
    <m/>
  </r>
  <r>
    <x v="13"/>
    <s v="Hotel &amp; Office building"/>
    <s v="PESGD"/>
    <s v="FV-21CG2"/>
    <n v="25.42"/>
    <n v="600"/>
    <s v="MAR"/>
    <s v="MAR"/>
    <n v="100"/>
    <s v="RN23002576"/>
    <m/>
    <s v=""/>
    <n v="92011605"/>
    <s v=""/>
    <x v="1"/>
    <n v="0"/>
    <n v="25.421328052243201"/>
    <n v="162.72999999999999"/>
    <n v="154.59"/>
    <n v="8.1399999999999864"/>
    <n v="100"/>
    <n v="100"/>
    <n v="100"/>
    <n v="0"/>
    <n v="-100"/>
    <n v="-100"/>
    <n v="154.59"/>
    <n v="0"/>
    <n v="0"/>
    <s v="OK, Open order QTY with ticket matched."/>
  </r>
  <r>
    <x v="13"/>
    <s v="Hotel &amp; Office building"/>
    <s v="PESGD"/>
    <s v="FV-21CG2"/>
    <n v="25.42"/>
    <n v="600"/>
    <s v="MAR"/>
    <s v="PHK INV "/>
    <s v="RN23002576"/>
    <s v="RN23002576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APR"/>
    <s v="PHK INV "/>
    <m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MAY"/>
    <s v="PHK INV "/>
    <m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JUN"/>
    <s v="PHK INV "/>
    <m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JUL"/>
    <s v="PHK INV "/>
    <m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AUG"/>
    <s v="AUG"/>
    <m/>
    <s v="AUG No Invoice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AUG"/>
    <s v="PHK INV "/>
    <m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SEP"/>
    <s v="SEP"/>
    <m/>
    <s v="SEP No Invoice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SEP"/>
    <s v="PHK INV "/>
    <m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OCT"/>
    <s v="OCT"/>
    <n v="50"/>
    <s v="RN23001353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OCT"/>
    <s v="PHK INV "/>
    <s v="RN23001353"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NOV"/>
    <s v="NOV"/>
    <n v="30"/>
    <s v="RN23001599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NOV"/>
    <s v="PHK INV "/>
    <s v="RN23001599"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DEC"/>
    <s v="DEC"/>
    <n v="30"/>
    <s v="RN23001968"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DEC"/>
    <s v="PHK INV "/>
    <s v="RN23001968"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JAN"/>
    <s v="JAN"/>
    <m/>
    <m/>
    <m/>
    <m/>
    <m/>
    <m/>
    <x v="1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JAN"/>
    <s v="PHK INV "/>
    <m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FEB"/>
    <s v="FEB"/>
    <n v="30"/>
    <s v="RN23002383"/>
    <m/>
    <n v="92011129"/>
    <m/>
    <m/>
    <x v="1"/>
    <n v="30"/>
    <n v="2.36"/>
    <n v="17.07"/>
    <n v="17.07"/>
    <n v="0"/>
    <n v="830"/>
    <n v="30"/>
    <m/>
    <n v="30"/>
    <n v="0"/>
    <n v="0"/>
    <n v="17.07"/>
    <n v="0"/>
    <m/>
    <s v="OK"/>
  </r>
  <r>
    <x v="14"/>
    <s v="Residential PJ"/>
    <s v="PESVN"/>
    <s v="FV-20TGU6"/>
    <n v="2.36"/>
    <n v="500"/>
    <s v="FEB"/>
    <s v="PHK INV "/>
    <s v="RN23002383"/>
    <m/>
    <m/>
    <m/>
    <m/>
    <m/>
    <x v="0"/>
    <m/>
    <m/>
    <m/>
    <m/>
    <n v="0"/>
    <m/>
    <m/>
    <m/>
    <m/>
    <m/>
    <m/>
    <m/>
    <m/>
    <m/>
    <m/>
  </r>
  <r>
    <x v="14"/>
    <s v="Residential PJ"/>
    <s v="PESVN"/>
    <s v="FV-20TGU6"/>
    <n v="2.36"/>
    <n v="500"/>
    <s v="MAR"/>
    <s v="MAR"/>
    <n v="30"/>
    <n v="0"/>
    <m/>
    <s v=""/>
    <n v="92011591"/>
    <n v="92011594"/>
    <x v="1"/>
    <n v="0"/>
    <n v="2.36"/>
    <n v="17.07"/>
    <n v="17.07"/>
    <n v="0"/>
    <n v="330"/>
    <n v="30"/>
    <n v="30"/>
    <n v="0"/>
    <n v="-30"/>
    <n v="-30"/>
    <n v="17.07"/>
    <n v="0"/>
    <n v="0"/>
    <s v="OK, Open order QTY with ticket matched."/>
  </r>
  <r>
    <x v="14"/>
    <s v="Residential PJ"/>
    <s v="PESVN"/>
    <s v="FV-20TGU6"/>
    <n v="2.36"/>
    <n v="500"/>
    <s v="MAR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APR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MAY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JUN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JUL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AUG"/>
    <s v="AUG"/>
    <n v="38"/>
    <s v="RN2300090607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AUG"/>
    <s v="PHK INV "/>
    <s v="RN2300090607"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SEP"/>
    <s v="SEP"/>
    <n v="38"/>
    <s v="RN23001208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OCT"/>
    <s v="OCT"/>
    <n v="17"/>
    <s v="RN23001485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NOV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DEC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JAN"/>
    <s v="JAN"/>
    <m/>
    <m/>
    <m/>
    <m/>
    <m/>
    <m/>
    <x v="1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JAN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FEB"/>
    <s v="FEB"/>
    <m/>
    <m/>
    <m/>
    <m/>
    <m/>
    <m/>
    <x v="1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FEB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MAR"/>
    <s v="MAR"/>
    <m/>
    <m/>
    <m/>
    <m/>
    <m/>
    <m/>
    <x v="1"/>
    <m/>
    <m/>
    <m/>
    <m/>
    <n v="0"/>
    <m/>
    <m/>
    <m/>
    <m/>
    <m/>
    <m/>
    <m/>
    <m/>
    <m/>
    <m/>
  </r>
  <r>
    <x v="15"/>
    <s v="Enrich MARQ"/>
    <s v="PESGD"/>
    <s v="FY-EB90S1"/>
    <n v="2.75"/>
    <n v="62"/>
    <s v="MAR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APR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MAY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JUN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JUL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AUG"/>
    <s v="AUG"/>
    <n v="20"/>
    <s v="RN2300090602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AUG"/>
    <s v="PHK INV "/>
    <s v="RN2300090602"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SEP"/>
    <s v="SEP"/>
    <n v="0"/>
    <s v="SEP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SEP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OCT"/>
    <s v="OCT"/>
    <n v="11"/>
    <s v="RN23001485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NOV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DEC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JAN"/>
    <s v="JAN"/>
    <m/>
    <m/>
    <m/>
    <m/>
    <m/>
    <m/>
    <x v="1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JAN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FEB"/>
    <s v="FEB"/>
    <m/>
    <m/>
    <m/>
    <m/>
    <m/>
    <m/>
    <x v="1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FEB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MAR"/>
    <s v="MAR"/>
    <m/>
    <m/>
    <m/>
    <m/>
    <m/>
    <m/>
    <x v="1"/>
    <m/>
    <m/>
    <m/>
    <m/>
    <n v="0"/>
    <m/>
    <m/>
    <m/>
    <m/>
    <m/>
    <m/>
    <m/>
    <m/>
    <m/>
    <m/>
  </r>
  <r>
    <x v="15"/>
    <s v="Enrich MARQ"/>
    <s v="PESGD"/>
    <s v="FY-E25PM1"/>
    <n v="24.67"/>
    <n v="31"/>
    <s v="MAR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APR"/>
    <s v="APR"/>
    <m/>
    <s v="APR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APR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MAY"/>
    <s v="MAY"/>
    <m/>
    <s v="MAY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MAY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JUN"/>
    <s v="JUN"/>
    <m/>
    <s v="JUN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JUN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JUL"/>
    <s v="JUL"/>
    <m/>
    <s v="JUL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JUL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AUG"/>
    <s v="AUG"/>
    <n v="18"/>
    <s v="RN2300090602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AUG"/>
    <s v="PHK INV "/>
    <s v="RN2300090602"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SEP"/>
    <s v="SEP"/>
    <n v="18"/>
    <s v="RN23001208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SEP"/>
    <s v="PHK INV "/>
    <s v="RN23001208"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OCT"/>
    <s v="OCT"/>
    <n v="6"/>
    <s v="RN23001485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OCT"/>
    <s v="PHK INV "/>
    <s v="RN23001485"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NOV"/>
    <s v="NOV"/>
    <m/>
    <s v="NOV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NOV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DEC"/>
    <s v="DEC"/>
    <m/>
    <s v="DEC No Invoice"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DEC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JAN"/>
    <s v="JAN"/>
    <m/>
    <m/>
    <m/>
    <m/>
    <m/>
    <m/>
    <x v="1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JAN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FEB"/>
    <s v="FEB"/>
    <m/>
    <m/>
    <m/>
    <m/>
    <m/>
    <m/>
    <x v="1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FEB"/>
    <s v="PHK INV "/>
    <m/>
    <m/>
    <m/>
    <m/>
    <m/>
    <m/>
    <x v="0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MAR"/>
    <s v="MAR"/>
    <m/>
    <m/>
    <m/>
    <m/>
    <m/>
    <m/>
    <x v="1"/>
    <m/>
    <m/>
    <m/>
    <m/>
    <n v="0"/>
    <m/>
    <m/>
    <m/>
    <m/>
    <m/>
    <m/>
    <m/>
    <m/>
    <m/>
    <m/>
  </r>
  <r>
    <x v="15"/>
    <s v="Enrich MARQ"/>
    <s v="PESGD"/>
    <s v="FY-E25PM1L"/>
    <n v="24.67"/>
    <n v="31"/>
    <s v="MAR"/>
    <s v="PHK INV "/>
    <m/>
    <m/>
    <m/>
    <m/>
    <m/>
    <m/>
    <x v="0"/>
    <m/>
    <m/>
    <m/>
    <m/>
    <n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565BA-1D82-4985-BCE5-305195085A95}" name="PivotTable2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1" firstHeaderRow="1" firstDataRow="2" firstDataCol="1"/>
  <pivotFields count="30">
    <pivotField axis="axisRow" showAll="0">
      <items count="17">
        <item x="0"/>
        <item x="1"/>
        <item x="6"/>
        <item x="7"/>
        <item x="2"/>
        <item x="3"/>
        <item x="4"/>
        <item x="5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14"/>
  </colFields>
  <colItems count="2">
    <i>
      <x/>
    </i>
    <i t="grand">
      <x/>
    </i>
  </colItems>
  <dataFields count="1">
    <dataField name="Sum of DataValue" fld="8" baseField="0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C889E-AD23-4090-8BE3-0970201B3D7C}">
  <sheetPr codeName="Sheet1"/>
  <dimension ref="A1:B34"/>
  <sheetViews>
    <sheetView zoomScale="85" zoomScaleNormal="85" workbookViewId="0">
      <selection activeCell="M21" sqref="M21"/>
    </sheetView>
  </sheetViews>
  <sheetFormatPr defaultRowHeight="14.4" x14ac:dyDescent="0.3"/>
  <cols>
    <col min="1" max="1" width="20.44140625" customWidth="1"/>
    <col min="2" max="2" width="10.33203125" bestFit="1" customWidth="1"/>
  </cols>
  <sheetData>
    <row r="1" spans="1:2" x14ac:dyDescent="0.3">
      <c r="A1" s="2" t="s">
        <v>35</v>
      </c>
      <c r="B1" s="2" t="s">
        <v>144</v>
      </c>
    </row>
    <row r="2" spans="1:2" x14ac:dyDescent="0.3">
      <c r="A2" t="s">
        <v>0</v>
      </c>
      <c r="B2">
        <v>1</v>
      </c>
    </row>
    <row r="3" spans="1:2" x14ac:dyDescent="0.3">
      <c r="A3" t="s">
        <v>1</v>
      </c>
      <c r="B3">
        <v>2</v>
      </c>
    </row>
    <row r="4" spans="1:2" x14ac:dyDescent="0.3">
      <c r="A4" t="s">
        <v>12</v>
      </c>
      <c r="B4" t="s">
        <v>2</v>
      </c>
    </row>
    <row r="5" spans="1:2" x14ac:dyDescent="0.3">
      <c r="A5" t="s">
        <v>12</v>
      </c>
      <c r="B5" t="s">
        <v>3</v>
      </c>
    </row>
    <row r="6" spans="1:2" x14ac:dyDescent="0.3">
      <c r="A6" t="s">
        <v>12</v>
      </c>
      <c r="B6" t="s">
        <v>4</v>
      </c>
    </row>
    <row r="7" spans="1:2" x14ac:dyDescent="0.3">
      <c r="A7" t="s">
        <v>12</v>
      </c>
      <c r="B7" t="s">
        <v>5</v>
      </c>
    </row>
    <row r="8" spans="1:2" x14ac:dyDescent="0.3">
      <c r="A8" t="s">
        <v>12</v>
      </c>
      <c r="B8" t="s">
        <v>6</v>
      </c>
    </row>
    <row r="9" spans="1:2" x14ac:dyDescent="0.3">
      <c r="A9" t="s">
        <v>12</v>
      </c>
      <c r="B9" t="s">
        <v>7</v>
      </c>
    </row>
    <row r="10" spans="1:2" x14ac:dyDescent="0.3">
      <c r="A10" s="2" t="s">
        <v>13</v>
      </c>
      <c r="B10" t="s">
        <v>8</v>
      </c>
    </row>
    <row r="11" spans="1:2" x14ac:dyDescent="0.3">
      <c r="A11" s="2" t="s">
        <v>13</v>
      </c>
      <c r="B11" t="s">
        <v>9</v>
      </c>
    </row>
    <row r="12" spans="1:2" x14ac:dyDescent="0.3">
      <c r="A12" s="2" t="s">
        <v>13</v>
      </c>
      <c r="B12" t="s">
        <v>11</v>
      </c>
    </row>
    <row r="13" spans="1:2" x14ac:dyDescent="0.3">
      <c r="A13" s="2" t="s">
        <v>13</v>
      </c>
      <c r="B13" t="s">
        <v>10</v>
      </c>
    </row>
    <row r="14" spans="1:2" x14ac:dyDescent="0.3">
      <c r="A14" s="2" t="s">
        <v>13</v>
      </c>
      <c r="B14" t="s">
        <v>14</v>
      </c>
    </row>
    <row r="15" spans="1:2" x14ac:dyDescent="0.3">
      <c r="A15" s="2" t="s">
        <v>13</v>
      </c>
      <c r="B15" t="s">
        <v>15</v>
      </c>
    </row>
    <row r="16" spans="1:2" x14ac:dyDescent="0.3">
      <c r="A16" s="2" t="s">
        <v>13</v>
      </c>
      <c r="B16" t="s">
        <v>16</v>
      </c>
    </row>
    <row r="17" spans="1:2" x14ac:dyDescent="0.3">
      <c r="A17" s="2" t="s">
        <v>13</v>
      </c>
      <c r="B17" t="s">
        <v>17</v>
      </c>
    </row>
    <row r="18" spans="1:2" x14ac:dyDescent="0.3">
      <c r="A18" s="2" t="s">
        <v>13</v>
      </c>
      <c r="B18" t="s">
        <v>18</v>
      </c>
    </row>
    <row r="19" spans="1:2" x14ac:dyDescent="0.3">
      <c r="A19" s="2" t="s">
        <v>13</v>
      </c>
      <c r="B19" t="s">
        <v>19</v>
      </c>
    </row>
    <row r="20" spans="1:2" x14ac:dyDescent="0.3">
      <c r="A20" s="2" t="s">
        <v>13</v>
      </c>
      <c r="B20" t="s">
        <v>20</v>
      </c>
    </row>
    <row r="21" spans="1:2" x14ac:dyDescent="0.3">
      <c r="A21" s="2" t="s">
        <v>13</v>
      </c>
      <c r="B21" t="s">
        <v>21</v>
      </c>
    </row>
    <row r="22" spans="1:2" x14ac:dyDescent="0.3">
      <c r="A22" s="2" t="s">
        <v>13</v>
      </c>
      <c r="B22" t="s">
        <v>22</v>
      </c>
    </row>
    <row r="23" spans="1:2" x14ac:dyDescent="0.3">
      <c r="A23" s="2" t="s">
        <v>13</v>
      </c>
      <c r="B23" t="s">
        <v>23</v>
      </c>
    </row>
    <row r="24" spans="1:2" x14ac:dyDescent="0.3">
      <c r="A24" s="2" t="s">
        <v>13</v>
      </c>
      <c r="B24" t="s">
        <v>24</v>
      </c>
    </row>
    <row r="25" spans="1:2" x14ac:dyDescent="0.3">
      <c r="A25" s="2" t="s">
        <v>13</v>
      </c>
      <c r="B25" t="s">
        <v>25</v>
      </c>
    </row>
    <row r="26" spans="1:2" x14ac:dyDescent="0.3">
      <c r="A26" s="2" t="s">
        <v>13</v>
      </c>
      <c r="B26" t="s">
        <v>26</v>
      </c>
    </row>
    <row r="27" spans="1:2" x14ac:dyDescent="0.3">
      <c r="A27" s="2" t="s">
        <v>13</v>
      </c>
      <c r="B27" t="s">
        <v>27</v>
      </c>
    </row>
    <row r="28" spans="1:2" x14ac:dyDescent="0.3">
      <c r="A28" s="2" t="s">
        <v>13</v>
      </c>
      <c r="B28" t="s">
        <v>28</v>
      </c>
    </row>
    <row r="29" spans="1:2" x14ac:dyDescent="0.3">
      <c r="A29" s="2" t="s">
        <v>13</v>
      </c>
      <c r="B29" s="1" t="s">
        <v>29</v>
      </c>
    </row>
    <row r="30" spans="1:2" x14ac:dyDescent="0.3">
      <c r="A30" s="2" t="s">
        <v>13</v>
      </c>
      <c r="B30" t="s">
        <v>30</v>
      </c>
    </row>
    <row r="31" spans="1:2" x14ac:dyDescent="0.3">
      <c r="A31" s="2" t="s">
        <v>13</v>
      </c>
      <c r="B31" t="s">
        <v>31</v>
      </c>
    </row>
    <row r="32" spans="1:2" x14ac:dyDescent="0.3">
      <c r="A32" s="2" t="s">
        <v>13</v>
      </c>
      <c r="B32" t="s">
        <v>32</v>
      </c>
    </row>
    <row r="33" spans="1:2" x14ac:dyDescent="0.3">
      <c r="A33" s="2" t="s">
        <v>13</v>
      </c>
      <c r="B33" t="s">
        <v>33</v>
      </c>
    </row>
    <row r="34" spans="1:2" x14ac:dyDescent="0.3">
      <c r="A34" s="2" t="s">
        <v>13</v>
      </c>
      <c r="B34" t="s">
        <v>34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nm.extract">
                <anchor moveWithCells="1" sizeWithCells="1">
                  <from>
                    <xdr:col>6</xdr:col>
                    <xdr:colOff>396240</xdr:colOff>
                    <xdr:row>6</xdr:row>
                    <xdr:rowOff>144780</xdr:rowOff>
                  </from>
                  <to>
                    <xdr:col>11</xdr:col>
                    <xdr:colOff>510540</xdr:colOff>
                    <xdr:row>16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5953-75E2-4171-B455-814C6E959157}">
  <sheetPr codeName="Sheet4"/>
  <dimension ref="A2:I21"/>
  <sheetViews>
    <sheetView tabSelected="1" workbookViewId="0">
      <selection activeCell="I6" sqref="I6"/>
    </sheetView>
  </sheetViews>
  <sheetFormatPr defaultRowHeight="14.4" x14ac:dyDescent="0.3"/>
  <cols>
    <col min="1" max="1" width="16.21875" bestFit="1" customWidth="1"/>
    <col min="2" max="2" width="15.5546875" bestFit="1" customWidth="1"/>
    <col min="3" max="4" width="10.77734375" bestFit="1" customWidth="1"/>
    <col min="5" max="5" width="10.77734375" customWidth="1"/>
    <col min="6" max="6" width="31.33203125" bestFit="1" customWidth="1"/>
    <col min="7" max="7" width="34.77734375" bestFit="1" customWidth="1"/>
    <col min="8" max="8" width="10.44140625" customWidth="1"/>
    <col min="9" max="9" width="45.109375" bestFit="1" customWidth="1"/>
  </cols>
  <sheetData>
    <row r="2" spans="1:9" x14ac:dyDescent="0.3">
      <c r="E2" s="55"/>
      <c r="F2" s="58" t="s">
        <v>677</v>
      </c>
      <c r="G2" s="58"/>
      <c r="H2" s="55"/>
    </row>
    <row r="3" spans="1:9" x14ac:dyDescent="0.3">
      <c r="A3" s="52" t="s">
        <v>670</v>
      </c>
      <c r="B3" s="52" t="s">
        <v>671</v>
      </c>
      <c r="E3" s="55" t="s">
        <v>677</v>
      </c>
      <c r="F3" s="55" t="s">
        <v>675</v>
      </c>
      <c r="G3" s="55" t="s">
        <v>676</v>
      </c>
      <c r="H3" s="55"/>
    </row>
    <row r="4" spans="1:9" x14ac:dyDescent="0.3">
      <c r="A4" s="52" t="s">
        <v>668</v>
      </c>
      <c r="B4" t="s">
        <v>502</v>
      </c>
      <c r="C4" t="s">
        <v>669</v>
      </c>
      <c r="E4" s="54" t="s">
        <v>508</v>
      </c>
      <c r="F4" s="54" t="s">
        <v>673</v>
      </c>
      <c r="G4" s="54" t="s">
        <v>674</v>
      </c>
      <c r="H4" s="55" t="s">
        <v>672</v>
      </c>
    </row>
    <row r="5" spans="1:9" x14ac:dyDescent="0.3">
      <c r="A5" s="53" t="s">
        <v>44</v>
      </c>
      <c r="B5" s="185">
        <v>45</v>
      </c>
      <c r="C5" s="185">
        <v>45</v>
      </c>
      <c r="E5" s="55" t="str">
        <f>A5</f>
        <v>T210049</v>
      </c>
      <c r="F5" s="55">
        <f>SUMIFS('[7]Summary FY23 Q3'!$S:$S, '[7]Summary FY23 Q3'!$E:$E, E5)</f>
        <v>35</v>
      </c>
      <c r="G5" s="55">
        <f>B5</f>
        <v>45</v>
      </c>
      <c r="H5" s="55">
        <f>B5-F5</f>
        <v>10</v>
      </c>
      <c r="I5" t="s">
        <v>3008</v>
      </c>
    </row>
    <row r="6" spans="1:9" x14ac:dyDescent="0.3">
      <c r="A6" s="53" t="s">
        <v>50</v>
      </c>
      <c r="B6" s="185"/>
      <c r="C6" s="185"/>
      <c r="E6" s="55" t="str">
        <f t="shared" ref="E6:E20" si="0">A6</f>
        <v>T210067</v>
      </c>
      <c r="F6" s="55">
        <f>SUMIFS('[7]Summary FY23 Q3'!$S:$S, '[7]Summary FY23 Q3'!$E:$E, E6)</f>
        <v>0</v>
      </c>
      <c r="G6" s="55">
        <f t="shared" ref="G6:G19" si="1">B6</f>
        <v>0</v>
      </c>
      <c r="H6" s="55">
        <f t="shared" ref="H6:H20" si="2">B6-F6</f>
        <v>0</v>
      </c>
    </row>
    <row r="7" spans="1:9" x14ac:dyDescent="0.3">
      <c r="A7" s="53" t="s">
        <v>95</v>
      </c>
      <c r="B7" s="185">
        <v>30</v>
      </c>
      <c r="C7" s="185">
        <v>30</v>
      </c>
      <c r="E7" s="55" t="str">
        <f t="shared" si="0"/>
        <v>T210093</v>
      </c>
      <c r="F7" s="55">
        <f>SUMIFS('[7]Summary FY23 Q3'!$S:$S, '[7]Summary FY23 Q3'!$E:$E, E7)</f>
        <v>30</v>
      </c>
      <c r="G7" s="55">
        <f t="shared" si="1"/>
        <v>30</v>
      </c>
      <c r="H7" s="55">
        <f t="shared" si="2"/>
        <v>0</v>
      </c>
    </row>
    <row r="8" spans="1:9" x14ac:dyDescent="0.3">
      <c r="A8" s="53" t="s">
        <v>99</v>
      </c>
      <c r="B8" s="185">
        <v>700</v>
      </c>
      <c r="C8" s="185">
        <v>700</v>
      </c>
      <c r="E8" s="55" t="str">
        <f t="shared" si="0"/>
        <v>T210095</v>
      </c>
      <c r="F8" s="55">
        <f>SUMIFS('[7]Summary FY23 Q3'!$S:$S, '[7]Summary FY23 Q3'!$E:$E, E8)</f>
        <v>700</v>
      </c>
      <c r="G8" s="55">
        <f t="shared" si="1"/>
        <v>700</v>
      </c>
      <c r="H8" s="55">
        <f t="shared" si="2"/>
        <v>0</v>
      </c>
    </row>
    <row r="9" spans="1:9" x14ac:dyDescent="0.3">
      <c r="A9" s="53" t="s">
        <v>53</v>
      </c>
      <c r="B9" s="185">
        <v>2250</v>
      </c>
      <c r="C9" s="185">
        <v>2250</v>
      </c>
      <c r="E9" s="55" t="str">
        <f t="shared" si="0"/>
        <v>T210096</v>
      </c>
      <c r="F9" s="55">
        <f>SUMIFS('[7]Summary FY23 Q3'!$S:$S, '[7]Summary FY23 Q3'!$E:$E, E9)</f>
        <v>2250</v>
      </c>
      <c r="G9" s="55">
        <f t="shared" si="1"/>
        <v>2250</v>
      </c>
      <c r="H9" s="55">
        <f t="shared" si="2"/>
        <v>0</v>
      </c>
    </row>
    <row r="10" spans="1:9" x14ac:dyDescent="0.3">
      <c r="A10" s="53" t="s">
        <v>65</v>
      </c>
      <c r="B10" s="185">
        <v>225</v>
      </c>
      <c r="C10" s="185">
        <v>225</v>
      </c>
      <c r="E10" s="55" t="str">
        <f t="shared" si="0"/>
        <v>T210097</v>
      </c>
      <c r="F10" s="55">
        <f>SUMIFS('[7]Summary FY23 Q3'!$S:$S, '[7]Summary FY23 Q3'!$E:$E, E10)</f>
        <v>225</v>
      </c>
      <c r="G10" s="55">
        <f t="shared" si="1"/>
        <v>225</v>
      </c>
      <c r="H10" s="55">
        <f t="shared" si="2"/>
        <v>0</v>
      </c>
    </row>
    <row r="11" spans="1:9" x14ac:dyDescent="0.3">
      <c r="A11" s="53" t="s">
        <v>76</v>
      </c>
      <c r="B11" s="185">
        <v>671</v>
      </c>
      <c r="C11" s="185">
        <v>671</v>
      </c>
      <c r="E11" s="55" t="str">
        <f t="shared" si="0"/>
        <v>T210098</v>
      </c>
      <c r="F11" s="55">
        <f>SUMIFS('[7]Summary FY23 Q3'!$S:$S, '[7]Summary FY23 Q3'!$E:$E, E11)</f>
        <v>671</v>
      </c>
      <c r="G11" s="55">
        <f t="shared" si="1"/>
        <v>671</v>
      </c>
      <c r="H11" s="55">
        <f t="shared" si="2"/>
        <v>0</v>
      </c>
    </row>
    <row r="12" spans="1:9" x14ac:dyDescent="0.3">
      <c r="A12" s="53" t="s">
        <v>89</v>
      </c>
      <c r="B12" s="185">
        <v>510</v>
      </c>
      <c r="C12" s="185">
        <v>510</v>
      </c>
      <c r="E12" s="55" t="str">
        <f t="shared" si="0"/>
        <v>T210099</v>
      </c>
      <c r="F12" s="55">
        <f>SUMIFS('[7]Summary FY23 Q3'!$S:$S, '[7]Summary FY23 Q3'!$E:$E, E12)</f>
        <v>510</v>
      </c>
      <c r="G12" s="55">
        <f t="shared" si="1"/>
        <v>510</v>
      </c>
      <c r="H12" s="55">
        <f t="shared" si="2"/>
        <v>0</v>
      </c>
    </row>
    <row r="13" spans="1:9" x14ac:dyDescent="0.3">
      <c r="A13" s="53" t="s">
        <v>103</v>
      </c>
      <c r="B13" s="185">
        <v>150</v>
      </c>
      <c r="C13" s="185">
        <v>150</v>
      </c>
      <c r="E13" s="55" t="str">
        <f t="shared" si="0"/>
        <v>T210101</v>
      </c>
      <c r="F13" s="55">
        <f>SUMIFS('[7]Summary FY23 Q3'!$S:$S, '[7]Summary FY23 Q3'!$E:$E, E13)</f>
        <v>150</v>
      </c>
      <c r="G13" s="55">
        <f t="shared" si="1"/>
        <v>150</v>
      </c>
      <c r="H13" s="56">
        <f t="shared" si="2"/>
        <v>0</v>
      </c>
    </row>
    <row r="14" spans="1:9" x14ac:dyDescent="0.3">
      <c r="A14" s="53" t="s">
        <v>105</v>
      </c>
      <c r="B14" s="185"/>
      <c r="C14" s="185"/>
      <c r="E14" s="55" t="str">
        <f t="shared" si="0"/>
        <v>T210102</v>
      </c>
      <c r="F14" s="55">
        <f>SUMIFS('[7]Summary FY23 Q3'!$S:$S, '[7]Summary FY23 Q3'!$E:$E, E14)</f>
        <v>0</v>
      </c>
      <c r="G14" s="55">
        <f t="shared" si="1"/>
        <v>0</v>
      </c>
      <c r="H14" s="55">
        <f t="shared" si="2"/>
        <v>0</v>
      </c>
    </row>
    <row r="15" spans="1:9" x14ac:dyDescent="0.3">
      <c r="A15" s="53" t="s">
        <v>108</v>
      </c>
      <c r="B15" s="185">
        <v>4710</v>
      </c>
      <c r="C15" s="185">
        <v>4710</v>
      </c>
      <c r="E15" s="55" t="str">
        <f t="shared" si="0"/>
        <v>T210103</v>
      </c>
      <c r="F15" s="55">
        <f>SUMIFS('[7]Summary FY23 Q3'!$S:$S, '[7]Summary FY23 Q3'!$E:$E, E15)</f>
        <v>4710</v>
      </c>
      <c r="G15" s="55">
        <f t="shared" si="1"/>
        <v>4710</v>
      </c>
      <c r="H15" s="56">
        <f t="shared" si="2"/>
        <v>0</v>
      </c>
    </row>
    <row r="16" spans="1:9" x14ac:dyDescent="0.3">
      <c r="A16" s="53" t="s">
        <v>114</v>
      </c>
      <c r="B16" s="185">
        <v>1700</v>
      </c>
      <c r="C16" s="185">
        <v>1700</v>
      </c>
      <c r="E16" s="55" t="str">
        <f t="shared" si="0"/>
        <v>T210104</v>
      </c>
      <c r="F16" s="55">
        <f>SUMIFS('[7]Summary FY23 Q3'!$S:$S, '[7]Summary FY23 Q3'!$E:$E, E16)</f>
        <v>1700</v>
      </c>
      <c r="G16" s="55">
        <f t="shared" si="1"/>
        <v>1700</v>
      </c>
      <c r="H16" s="55">
        <f t="shared" si="2"/>
        <v>0</v>
      </c>
    </row>
    <row r="17" spans="1:8" x14ac:dyDescent="0.3">
      <c r="A17" s="53" t="s">
        <v>116</v>
      </c>
      <c r="B17" s="185">
        <v>1200</v>
      </c>
      <c r="C17" s="185">
        <v>1200</v>
      </c>
      <c r="E17" s="55" t="str">
        <f t="shared" si="0"/>
        <v>T210105</v>
      </c>
      <c r="F17" s="55">
        <f>SUMIFS('[7]Summary FY23 Q3'!$S:$S, '[7]Summary FY23 Q3'!$E:$E, E17)</f>
        <v>1200</v>
      </c>
      <c r="G17" s="55">
        <f t="shared" si="1"/>
        <v>1200</v>
      </c>
      <c r="H17" s="56">
        <f t="shared" si="2"/>
        <v>0</v>
      </c>
    </row>
    <row r="18" spans="1:8" x14ac:dyDescent="0.3">
      <c r="A18" s="53" t="s">
        <v>129</v>
      </c>
      <c r="B18" s="185">
        <v>1590</v>
      </c>
      <c r="C18" s="185">
        <v>1590</v>
      </c>
      <c r="E18" s="55" t="str">
        <f t="shared" si="0"/>
        <v>T210106</v>
      </c>
      <c r="F18" s="55">
        <f>SUMIFS('[7]Summary FY23 Q3'!$S:$S, '[7]Summary FY23 Q3'!$E:$E, E18)</f>
        <v>1590</v>
      </c>
      <c r="G18" s="55">
        <f t="shared" si="1"/>
        <v>1590</v>
      </c>
      <c r="H18" s="56">
        <f t="shared" si="2"/>
        <v>0</v>
      </c>
    </row>
    <row r="19" spans="1:8" x14ac:dyDescent="0.3">
      <c r="A19" s="53" t="s">
        <v>138</v>
      </c>
      <c r="B19" s="185">
        <v>60</v>
      </c>
      <c r="C19" s="185">
        <v>60</v>
      </c>
      <c r="E19" s="55" t="str">
        <f t="shared" si="0"/>
        <v>T210107</v>
      </c>
      <c r="F19" s="55">
        <f>SUMIFS('[7]Summary FY23 Q3'!$S:$S, '[7]Summary FY23 Q3'!$E:$E, E19)</f>
        <v>60</v>
      </c>
      <c r="G19" s="55">
        <f t="shared" si="1"/>
        <v>60</v>
      </c>
      <c r="H19" s="55">
        <f t="shared" si="2"/>
        <v>0</v>
      </c>
    </row>
    <row r="20" spans="1:8" x14ac:dyDescent="0.3">
      <c r="A20" s="53" t="s">
        <v>141</v>
      </c>
      <c r="B20" s="185"/>
      <c r="C20" s="185"/>
      <c r="E20" s="55" t="str">
        <f t="shared" si="0"/>
        <v>T210108</v>
      </c>
      <c r="F20" s="55">
        <f>SUMIFS('[7]Summary FY23 Q3'!$S:$S, '[7]Summary FY23 Q3'!$E:$E, E20)</f>
        <v>0</v>
      </c>
      <c r="G20" s="55"/>
      <c r="H20" s="55">
        <f t="shared" si="2"/>
        <v>0</v>
      </c>
    </row>
    <row r="21" spans="1:8" x14ac:dyDescent="0.3">
      <c r="A21" s="53" t="s">
        <v>669</v>
      </c>
      <c r="B21" s="185">
        <v>13841</v>
      </c>
      <c r="C21" s="185">
        <v>13841</v>
      </c>
    </row>
  </sheetData>
  <mergeCells count="1">
    <mergeCell ref="F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B891B-E1AB-4FA8-B21D-1353FD828AF3}">
  <sheetPr codeName="Sheet2" filterMode="1">
    <tabColor rgb="FF92D050"/>
  </sheetPr>
  <dimension ref="A1:AG1850"/>
  <sheetViews>
    <sheetView zoomScale="85" zoomScaleNormal="85" workbookViewId="0">
      <pane xSplit="9" ySplit="1" topLeftCell="O72" activePane="bottomRight" state="frozen"/>
      <selection pane="topRight" activeCell="J1" sqref="J1"/>
      <selection pane="bottomLeft" activeCell="A2" sqref="A2"/>
      <selection pane="bottomRight" activeCell="AA72" sqref="AA72"/>
    </sheetView>
  </sheetViews>
  <sheetFormatPr defaultRowHeight="14.4" x14ac:dyDescent="0.3"/>
  <cols>
    <col min="1" max="2" width="8.44140625" customWidth="1"/>
    <col min="3" max="3" width="7.88671875" customWidth="1"/>
    <col min="4" max="4" width="9.88671875" customWidth="1"/>
    <col min="5" max="5" width="8.5546875" customWidth="1"/>
    <col min="6" max="6" width="8.21875" customWidth="1"/>
    <col min="7" max="7" width="8.6640625" customWidth="1"/>
    <col min="8" max="8" width="9.88671875" customWidth="1"/>
    <col min="9" max="9" width="11.44140625" customWidth="1"/>
    <col min="10" max="11" width="11.88671875" customWidth="1"/>
    <col min="12" max="12" width="12.109375" customWidth="1"/>
    <col min="13" max="13" width="14.33203125" customWidth="1"/>
    <col min="14" max="14" width="14.6640625" customWidth="1"/>
    <col min="15" max="15" width="8.109375" customWidth="1"/>
    <col min="17" max="17" width="8.6640625" style="40" customWidth="1"/>
    <col min="18" max="18" width="6.88671875" customWidth="1"/>
    <col min="19" max="19" width="10.33203125" customWidth="1"/>
    <col min="20" max="20" width="4.33203125" customWidth="1"/>
    <col min="21" max="21" width="16.5546875" customWidth="1"/>
    <col min="22" max="23" width="17.5546875" customWidth="1"/>
    <col min="24" max="24" width="19.88671875" customWidth="1"/>
    <col min="25" max="25" width="15.6640625" customWidth="1"/>
    <col min="26" max="26" width="13.44140625" customWidth="1"/>
    <col min="30" max="30" width="20.5546875" customWidth="1"/>
    <col min="31" max="31" width="16.6640625" customWidth="1"/>
  </cols>
  <sheetData>
    <row r="1" spans="1:33" ht="42.6" customHeight="1" x14ac:dyDescent="0.3">
      <c r="A1" s="20" t="s">
        <v>36</v>
      </c>
      <c r="B1" s="2" t="s">
        <v>37</v>
      </c>
      <c r="C1" s="2" t="s">
        <v>38</v>
      </c>
      <c r="D1" s="2" t="s">
        <v>39</v>
      </c>
      <c r="E1" s="20" t="s">
        <v>40</v>
      </c>
      <c r="F1" s="72" t="s">
        <v>41</v>
      </c>
      <c r="G1" s="2" t="s">
        <v>280</v>
      </c>
      <c r="H1" s="20" t="s">
        <v>42</v>
      </c>
      <c r="I1" s="2" t="s">
        <v>43</v>
      </c>
      <c r="J1" s="2" t="s">
        <v>148</v>
      </c>
      <c r="K1" s="2" t="s">
        <v>1694</v>
      </c>
      <c r="L1" s="20" t="s">
        <v>512</v>
      </c>
      <c r="M1" s="20" t="s">
        <v>1704</v>
      </c>
      <c r="N1" s="20" t="s">
        <v>1705</v>
      </c>
      <c r="O1" s="2" t="s">
        <v>487</v>
      </c>
      <c r="P1" s="2" t="s">
        <v>503</v>
      </c>
      <c r="Q1" s="41" t="s">
        <v>504</v>
      </c>
      <c r="R1" s="2" t="s">
        <v>506</v>
      </c>
      <c r="S1" s="20" t="s">
        <v>505</v>
      </c>
      <c r="T1" s="20" t="s">
        <v>647</v>
      </c>
      <c r="U1" s="20" t="s">
        <v>645</v>
      </c>
      <c r="V1" s="45" t="s">
        <v>644</v>
      </c>
      <c r="W1" s="45" t="s">
        <v>3006</v>
      </c>
      <c r="X1" s="45" t="s">
        <v>646</v>
      </c>
      <c r="Y1" s="45" t="s">
        <v>1698</v>
      </c>
      <c r="Z1" s="45" t="s">
        <v>1699</v>
      </c>
      <c r="AA1" s="51" t="s">
        <v>666</v>
      </c>
      <c r="AB1" s="45" t="s">
        <v>1693</v>
      </c>
      <c r="AC1" s="45" t="s">
        <v>1702</v>
      </c>
      <c r="AD1" s="47" t="s">
        <v>498</v>
      </c>
      <c r="AE1" s="47" t="s">
        <v>1706</v>
      </c>
      <c r="AF1" s="73" t="s">
        <v>1708</v>
      </c>
      <c r="AG1" s="73" t="s">
        <v>1709</v>
      </c>
    </row>
    <row r="2" spans="1:33" hidden="1" x14ac:dyDescent="0.3">
      <c r="A2" t="s">
        <v>44</v>
      </c>
      <c r="B2" t="s">
        <v>45</v>
      </c>
      <c r="C2" t="s">
        <v>46</v>
      </c>
      <c r="D2" t="s">
        <v>47</v>
      </c>
      <c r="E2">
        <v>100.18</v>
      </c>
      <c r="F2">
        <v>131</v>
      </c>
      <c r="G2" t="s">
        <v>185</v>
      </c>
      <c r="H2" t="s">
        <v>185</v>
      </c>
      <c r="J2" t="s">
        <v>1309</v>
      </c>
      <c r="Q2"/>
      <c r="T2">
        <f>R2-S2</f>
        <v>0</v>
      </c>
    </row>
    <row r="3" spans="1:33" hidden="1" x14ac:dyDescent="0.3">
      <c r="A3" t="s">
        <v>44</v>
      </c>
      <c r="B3" t="s">
        <v>45</v>
      </c>
      <c r="C3" t="s">
        <v>46</v>
      </c>
      <c r="D3" t="s">
        <v>47</v>
      </c>
      <c r="E3">
        <v>100.18</v>
      </c>
      <c r="F3">
        <v>131</v>
      </c>
      <c r="G3" t="s">
        <v>185</v>
      </c>
      <c r="H3" t="s">
        <v>148</v>
      </c>
      <c r="I3" s="63"/>
      <c r="Q3"/>
      <c r="T3">
        <f t="shared" ref="T3:T66" si="0">R3-S3</f>
        <v>0</v>
      </c>
    </row>
    <row r="4" spans="1:33" hidden="1" x14ac:dyDescent="0.3">
      <c r="A4" t="s">
        <v>44</v>
      </c>
      <c r="B4" t="s">
        <v>45</v>
      </c>
      <c r="C4" t="s">
        <v>46</v>
      </c>
      <c r="D4" t="s">
        <v>47</v>
      </c>
      <c r="E4">
        <v>100.18</v>
      </c>
      <c r="F4">
        <v>131</v>
      </c>
      <c r="G4" t="s">
        <v>147</v>
      </c>
      <c r="H4" t="s">
        <v>147</v>
      </c>
      <c r="J4" t="s">
        <v>1310</v>
      </c>
      <c r="Q4"/>
      <c r="T4">
        <f t="shared" si="0"/>
        <v>0</v>
      </c>
    </row>
    <row r="5" spans="1:33" hidden="1" x14ac:dyDescent="0.3">
      <c r="A5" t="s">
        <v>44</v>
      </c>
      <c r="B5" t="s">
        <v>45</v>
      </c>
      <c r="C5" t="s">
        <v>46</v>
      </c>
      <c r="D5" t="s">
        <v>47</v>
      </c>
      <c r="E5">
        <v>100.18</v>
      </c>
      <c r="F5">
        <v>131</v>
      </c>
      <c r="G5" t="s">
        <v>147</v>
      </c>
      <c r="H5" t="s">
        <v>148</v>
      </c>
      <c r="I5" s="63"/>
      <c r="Q5"/>
      <c r="T5">
        <f t="shared" si="0"/>
        <v>0</v>
      </c>
    </row>
    <row r="6" spans="1:33" hidden="1" x14ac:dyDescent="0.3">
      <c r="A6" t="s">
        <v>44</v>
      </c>
      <c r="B6" t="s">
        <v>45</v>
      </c>
      <c r="C6" t="s">
        <v>46</v>
      </c>
      <c r="D6" t="s">
        <v>47</v>
      </c>
      <c r="E6">
        <v>100.18</v>
      </c>
      <c r="F6">
        <v>131</v>
      </c>
      <c r="G6" t="s">
        <v>149</v>
      </c>
      <c r="H6" t="s">
        <v>149</v>
      </c>
      <c r="J6" t="s">
        <v>1311</v>
      </c>
      <c r="Q6"/>
      <c r="T6">
        <f t="shared" si="0"/>
        <v>0</v>
      </c>
    </row>
    <row r="7" spans="1:33" hidden="1" x14ac:dyDescent="0.3">
      <c r="A7" t="s">
        <v>44</v>
      </c>
      <c r="B7" t="s">
        <v>45</v>
      </c>
      <c r="C7" t="s">
        <v>46</v>
      </c>
      <c r="D7" t="s">
        <v>47</v>
      </c>
      <c r="E7">
        <v>100.18</v>
      </c>
      <c r="F7">
        <v>131</v>
      </c>
      <c r="G7" t="s">
        <v>149</v>
      </c>
      <c r="H7" t="s">
        <v>148</v>
      </c>
      <c r="I7" s="63"/>
      <c r="Q7"/>
      <c r="T7">
        <f t="shared" si="0"/>
        <v>0</v>
      </c>
    </row>
    <row r="8" spans="1:33" hidden="1" x14ac:dyDescent="0.3">
      <c r="A8" t="s">
        <v>44</v>
      </c>
      <c r="B8" t="s">
        <v>45</v>
      </c>
      <c r="C8" t="s">
        <v>46</v>
      </c>
      <c r="D8" t="s">
        <v>47</v>
      </c>
      <c r="E8">
        <v>100.18</v>
      </c>
      <c r="F8">
        <v>131</v>
      </c>
      <c r="G8" t="s">
        <v>150</v>
      </c>
      <c r="H8" t="s">
        <v>150</v>
      </c>
      <c r="I8">
        <v>44</v>
      </c>
      <c r="J8" t="s">
        <v>151</v>
      </c>
      <c r="Q8"/>
      <c r="T8">
        <f t="shared" si="0"/>
        <v>0</v>
      </c>
    </row>
    <row r="9" spans="1:33" hidden="1" x14ac:dyDescent="0.3">
      <c r="A9" t="s">
        <v>44</v>
      </c>
      <c r="B9" t="s">
        <v>45</v>
      </c>
      <c r="C9" t="s">
        <v>46</v>
      </c>
      <c r="D9" t="s">
        <v>47</v>
      </c>
      <c r="E9">
        <v>100.18</v>
      </c>
      <c r="F9">
        <v>131</v>
      </c>
      <c r="G9" t="s">
        <v>150</v>
      </c>
      <c r="H9" t="s">
        <v>148</v>
      </c>
      <c r="I9" t="s">
        <v>151</v>
      </c>
      <c r="Q9"/>
      <c r="T9">
        <f t="shared" si="0"/>
        <v>0</v>
      </c>
    </row>
    <row r="10" spans="1:33" hidden="1" x14ac:dyDescent="0.3">
      <c r="A10" t="s">
        <v>44</v>
      </c>
      <c r="B10" t="s">
        <v>45</v>
      </c>
      <c r="C10" t="s">
        <v>46</v>
      </c>
      <c r="D10" t="s">
        <v>47</v>
      </c>
      <c r="E10">
        <v>100.18</v>
      </c>
      <c r="F10">
        <v>131</v>
      </c>
      <c r="G10" t="s">
        <v>152</v>
      </c>
      <c r="H10" t="s">
        <v>152</v>
      </c>
      <c r="J10" t="s">
        <v>1312</v>
      </c>
      <c r="Q10"/>
      <c r="T10">
        <f t="shared" si="0"/>
        <v>0</v>
      </c>
    </row>
    <row r="11" spans="1:33" hidden="1" x14ac:dyDescent="0.3">
      <c r="A11" t="s">
        <v>44</v>
      </c>
      <c r="B11" t="s">
        <v>45</v>
      </c>
      <c r="C11" t="s">
        <v>46</v>
      </c>
      <c r="D11" t="s">
        <v>47</v>
      </c>
      <c r="E11">
        <v>100.18</v>
      </c>
      <c r="F11">
        <v>131</v>
      </c>
      <c r="G11" t="s">
        <v>152</v>
      </c>
      <c r="H11" t="s">
        <v>148</v>
      </c>
      <c r="I11" s="63"/>
      <c r="Q11"/>
      <c r="T11">
        <f t="shared" si="0"/>
        <v>0</v>
      </c>
    </row>
    <row r="12" spans="1:33" hidden="1" x14ac:dyDescent="0.3">
      <c r="A12" t="s">
        <v>44</v>
      </c>
      <c r="B12" t="s">
        <v>45</v>
      </c>
      <c r="C12" t="s">
        <v>46</v>
      </c>
      <c r="D12" t="s">
        <v>47</v>
      </c>
      <c r="E12">
        <v>100.18</v>
      </c>
      <c r="F12">
        <v>131</v>
      </c>
      <c r="G12" t="s">
        <v>153</v>
      </c>
      <c r="H12" t="s">
        <v>153</v>
      </c>
      <c r="I12">
        <v>20</v>
      </c>
      <c r="J12" t="s">
        <v>154</v>
      </c>
      <c r="Q12"/>
      <c r="T12">
        <f t="shared" si="0"/>
        <v>0</v>
      </c>
    </row>
    <row r="13" spans="1:33" hidden="1" x14ac:dyDescent="0.3">
      <c r="A13" t="s">
        <v>44</v>
      </c>
      <c r="B13" t="s">
        <v>45</v>
      </c>
      <c r="C13" t="s">
        <v>46</v>
      </c>
      <c r="D13" t="s">
        <v>47</v>
      </c>
      <c r="E13">
        <v>100.18</v>
      </c>
      <c r="F13">
        <v>131</v>
      </c>
      <c r="G13" t="s">
        <v>153</v>
      </c>
      <c r="H13" t="s">
        <v>148</v>
      </c>
      <c r="I13" t="s">
        <v>154</v>
      </c>
      <c r="Q13"/>
      <c r="T13">
        <f t="shared" si="0"/>
        <v>0</v>
      </c>
    </row>
    <row r="14" spans="1:33" hidden="1" x14ac:dyDescent="0.3">
      <c r="A14" t="s">
        <v>44</v>
      </c>
      <c r="B14" t="s">
        <v>45</v>
      </c>
      <c r="C14" t="s">
        <v>46</v>
      </c>
      <c r="D14" t="s">
        <v>47</v>
      </c>
      <c r="E14">
        <v>100.18</v>
      </c>
      <c r="F14">
        <v>131</v>
      </c>
      <c r="G14" t="s">
        <v>155</v>
      </c>
      <c r="H14" t="s">
        <v>155</v>
      </c>
      <c r="J14" t="s">
        <v>1313</v>
      </c>
      <c r="Q14"/>
      <c r="T14">
        <f t="shared" si="0"/>
        <v>0</v>
      </c>
    </row>
    <row r="15" spans="1:33" hidden="1" x14ac:dyDescent="0.3">
      <c r="A15" t="s">
        <v>44</v>
      </c>
      <c r="B15" t="s">
        <v>45</v>
      </c>
      <c r="C15" t="s">
        <v>46</v>
      </c>
      <c r="D15" t="s">
        <v>47</v>
      </c>
      <c r="E15">
        <v>100.18</v>
      </c>
      <c r="F15">
        <v>131</v>
      </c>
      <c r="G15" t="s">
        <v>155</v>
      </c>
      <c r="H15" t="s">
        <v>148</v>
      </c>
      <c r="I15" s="63"/>
      <c r="Q15"/>
      <c r="T15">
        <f t="shared" si="0"/>
        <v>0</v>
      </c>
    </row>
    <row r="16" spans="1:33" hidden="1" x14ac:dyDescent="0.3">
      <c r="A16" t="s">
        <v>44</v>
      </c>
      <c r="B16" t="s">
        <v>45</v>
      </c>
      <c r="C16" t="s">
        <v>46</v>
      </c>
      <c r="D16" t="s">
        <v>47</v>
      </c>
      <c r="E16">
        <v>100.18</v>
      </c>
      <c r="F16">
        <v>131</v>
      </c>
      <c r="G16" t="s">
        <v>156</v>
      </c>
      <c r="H16" t="s">
        <v>156</v>
      </c>
      <c r="J16" t="s">
        <v>1314</v>
      </c>
      <c r="Q16"/>
      <c r="T16">
        <f t="shared" si="0"/>
        <v>0</v>
      </c>
    </row>
    <row r="17" spans="1:20" hidden="1" x14ac:dyDescent="0.3">
      <c r="A17" t="s">
        <v>44</v>
      </c>
      <c r="B17" t="s">
        <v>45</v>
      </c>
      <c r="C17" t="s">
        <v>46</v>
      </c>
      <c r="D17" t="s">
        <v>47</v>
      </c>
      <c r="E17">
        <v>100.18</v>
      </c>
      <c r="F17">
        <v>131</v>
      </c>
      <c r="G17" t="s">
        <v>156</v>
      </c>
      <c r="H17" t="s">
        <v>148</v>
      </c>
      <c r="I17" s="63"/>
      <c r="Q17"/>
      <c r="T17">
        <f t="shared" si="0"/>
        <v>0</v>
      </c>
    </row>
    <row r="18" spans="1:20" hidden="1" x14ac:dyDescent="0.3">
      <c r="A18" t="s">
        <v>44</v>
      </c>
      <c r="B18" t="s">
        <v>45</v>
      </c>
      <c r="C18" t="s">
        <v>46</v>
      </c>
      <c r="D18" t="s">
        <v>47</v>
      </c>
      <c r="E18">
        <v>100.18</v>
      </c>
      <c r="F18">
        <v>131</v>
      </c>
      <c r="G18" t="s">
        <v>157</v>
      </c>
      <c r="H18" t="s">
        <v>157</v>
      </c>
      <c r="I18">
        <v>118</v>
      </c>
      <c r="J18" t="s">
        <v>196</v>
      </c>
      <c r="Q18"/>
      <c r="T18">
        <f t="shared" si="0"/>
        <v>0</v>
      </c>
    </row>
    <row r="19" spans="1:20" hidden="1" x14ac:dyDescent="0.3">
      <c r="A19" t="s">
        <v>44</v>
      </c>
      <c r="B19" t="s">
        <v>45</v>
      </c>
      <c r="C19" t="s">
        <v>46</v>
      </c>
      <c r="D19" t="s">
        <v>47</v>
      </c>
      <c r="E19">
        <v>100.18</v>
      </c>
      <c r="F19">
        <v>131</v>
      </c>
      <c r="G19" t="s">
        <v>157</v>
      </c>
      <c r="H19" t="s">
        <v>148</v>
      </c>
      <c r="I19" t="s">
        <v>196</v>
      </c>
      <c r="Q19"/>
      <c r="T19">
        <f t="shared" si="0"/>
        <v>0</v>
      </c>
    </row>
    <row r="20" spans="1:20" hidden="1" x14ac:dyDescent="0.3">
      <c r="A20" t="s">
        <v>44</v>
      </c>
      <c r="B20" t="s">
        <v>45</v>
      </c>
      <c r="C20" t="s">
        <v>46</v>
      </c>
      <c r="D20" t="s">
        <v>47</v>
      </c>
      <c r="E20">
        <v>100.18</v>
      </c>
      <c r="F20">
        <v>131</v>
      </c>
      <c r="G20" t="s">
        <v>158</v>
      </c>
      <c r="H20" t="s">
        <v>158</v>
      </c>
      <c r="O20" t="s">
        <v>502</v>
      </c>
      <c r="Q20"/>
      <c r="T20">
        <f t="shared" si="0"/>
        <v>0</v>
      </c>
    </row>
    <row r="21" spans="1:20" hidden="1" x14ac:dyDescent="0.3">
      <c r="A21" t="s">
        <v>44</v>
      </c>
      <c r="B21" t="s">
        <v>45</v>
      </c>
      <c r="C21" t="s">
        <v>46</v>
      </c>
      <c r="D21" t="s">
        <v>47</v>
      </c>
      <c r="E21">
        <v>100.18</v>
      </c>
      <c r="F21">
        <v>131</v>
      </c>
      <c r="G21" t="s">
        <v>158</v>
      </c>
      <c r="H21" t="s">
        <v>148</v>
      </c>
      <c r="I21" s="63"/>
      <c r="Q21"/>
      <c r="T21">
        <f t="shared" si="0"/>
        <v>0</v>
      </c>
    </row>
    <row r="22" spans="1:20" hidden="1" x14ac:dyDescent="0.3">
      <c r="A22" t="s">
        <v>44</v>
      </c>
      <c r="B22" t="s">
        <v>45</v>
      </c>
      <c r="C22" t="s">
        <v>46</v>
      </c>
      <c r="D22" t="s">
        <v>47</v>
      </c>
      <c r="E22">
        <v>100.18</v>
      </c>
      <c r="F22">
        <v>131</v>
      </c>
      <c r="G22" t="s">
        <v>159</v>
      </c>
      <c r="H22" t="s">
        <v>159</v>
      </c>
      <c r="O22" t="s">
        <v>502</v>
      </c>
      <c r="Q22"/>
      <c r="T22">
        <f t="shared" si="0"/>
        <v>0</v>
      </c>
    </row>
    <row r="23" spans="1:20" hidden="1" x14ac:dyDescent="0.3">
      <c r="A23" t="s">
        <v>44</v>
      </c>
      <c r="B23" t="s">
        <v>45</v>
      </c>
      <c r="C23" t="s">
        <v>46</v>
      </c>
      <c r="D23" t="s">
        <v>47</v>
      </c>
      <c r="E23">
        <v>100.18</v>
      </c>
      <c r="F23">
        <v>131</v>
      </c>
      <c r="G23" t="s">
        <v>159</v>
      </c>
      <c r="H23" t="s">
        <v>148</v>
      </c>
      <c r="I23" s="63"/>
      <c r="Q23"/>
      <c r="T23">
        <f t="shared" si="0"/>
        <v>0</v>
      </c>
    </row>
    <row r="24" spans="1:20" hidden="1" x14ac:dyDescent="0.3">
      <c r="A24" t="s">
        <v>44</v>
      </c>
      <c r="B24" t="s">
        <v>45</v>
      </c>
      <c r="C24" t="s">
        <v>46</v>
      </c>
      <c r="D24" t="s">
        <v>47</v>
      </c>
      <c r="E24">
        <v>100.18</v>
      </c>
      <c r="F24">
        <v>131</v>
      </c>
      <c r="G24" t="s">
        <v>160</v>
      </c>
      <c r="H24" t="s">
        <v>160</v>
      </c>
      <c r="I24" s="65"/>
      <c r="O24" t="s">
        <v>502</v>
      </c>
      <c r="Q24"/>
      <c r="T24">
        <f t="shared" si="0"/>
        <v>0</v>
      </c>
    </row>
    <row r="25" spans="1:20" hidden="1" x14ac:dyDescent="0.3">
      <c r="A25" t="s">
        <v>44</v>
      </c>
      <c r="B25" t="s">
        <v>45</v>
      </c>
      <c r="C25" t="s">
        <v>46</v>
      </c>
      <c r="D25" t="s">
        <v>47</v>
      </c>
      <c r="E25">
        <v>100.18</v>
      </c>
      <c r="F25">
        <v>131</v>
      </c>
      <c r="G25" t="s">
        <v>160</v>
      </c>
      <c r="H25" t="s">
        <v>148</v>
      </c>
      <c r="I25" s="65"/>
      <c r="Q25"/>
      <c r="T25">
        <f t="shared" si="0"/>
        <v>0</v>
      </c>
    </row>
    <row r="26" spans="1:20" hidden="1" x14ac:dyDescent="0.3">
      <c r="A26" t="s">
        <v>44</v>
      </c>
      <c r="B26" t="s">
        <v>45</v>
      </c>
      <c r="C26" t="s">
        <v>46</v>
      </c>
      <c r="D26" t="s">
        <v>48</v>
      </c>
      <c r="E26">
        <v>142.88</v>
      </c>
      <c r="F26">
        <v>25</v>
      </c>
      <c r="G26" t="s">
        <v>185</v>
      </c>
      <c r="H26" t="s">
        <v>185</v>
      </c>
      <c r="J26" t="s">
        <v>1309</v>
      </c>
      <c r="Q26"/>
      <c r="T26">
        <f t="shared" si="0"/>
        <v>0</v>
      </c>
    </row>
    <row r="27" spans="1:20" hidden="1" x14ac:dyDescent="0.3">
      <c r="A27" t="s">
        <v>44</v>
      </c>
      <c r="B27" t="s">
        <v>45</v>
      </c>
      <c r="C27" t="s">
        <v>46</v>
      </c>
      <c r="D27" t="s">
        <v>48</v>
      </c>
      <c r="E27">
        <v>142.88</v>
      </c>
      <c r="F27">
        <v>25</v>
      </c>
      <c r="G27" t="s">
        <v>185</v>
      </c>
      <c r="H27" t="s">
        <v>148</v>
      </c>
      <c r="I27" s="63"/>
      <c r="Q27"/>
      <c r="T27">
        <f t="shared" si="0"/>
        <v>0</v>
      </c>
    </row>
    <row r="28" spans="1:20" hidden="1" x14ac:dyDescent="0.3">
      <c r="A28" t="s">
        <v>44</v>
      </c>
      <c r="B28" t="s">
        <v>45</v>
      </c>
      <c r="C28" t="s">
        <v>46</v>
      </c>
      <c r="D28" t="s">
        <v>48</v>
      </c>
      <c r="E28">
        <v>142.88</v>
      </c>
      <c r="F28">
        <v>25</v>
      </c>
      <c r="G28" t="s">
        <v>147</v>
      </c>
      <c r="H28" t="s">
        <v>147</v>
      </c>
      <c r="J28" t="s">
        <v>1310</v>
      </c>
      <c r="Q28"/>
      <c r="T28">
        <f t="shared" si="0"/>
        <v>0</v>
      </c>
    </row>
    <row r="29" spans="1:20" hidden="1" x14ac:dyDescent="0.3">
      <c r="A29" t="s">
        <v>44</v>
      </c>
      <c r="B29" t="s">
        <v>45</v>
      </c>
      <c r="C29" t="s">
        <v>46</v>
      </c>
      <c r="D29" t="s">
        <v>48</v>
      </c>
      <c r="E29">
        <v>142.88</v>
      </c>
      <c r="F29">
        <v>25</v>
      </c>
      <c r="G29" t="s">
        <v>147</v>
      </c>
      <c r="H29" t="s">
        <v>148</v>
      </c>
      <c r="I29" s="63"/>
      <c r="Q29"/>
      <c r="T29">
        <f t="shared" si="0"/>
        <v>0</v>
      </c>
    </row>
    <row r="30" spans="1:20" hidden="1" x14ac:dyDescent="0.3">
      <c r="A30" t="s">
        <v>44</v>
      </c>
      <c r="B30" t="s">
        <v>45</v>
      </c>
      <c r="C30" t="s">
        <v>46</v>
      </c>
      <c r="D30" t="s">
        <v>48</v>
      </c>
      <c r="E30">
        <v>142.88</v>
      </c>
      <c r="F30">
        <v>25</v>
      </c>
      <c r="G30" t="s">
        <v>149</v>
      </c>
      <c r="H30" t="s">
        <v>149</v>
      </c>
      <c r="J30" t="s">
        <v>1311</v>
      </c>
      <c r="Q30"/>
      <c r="T30">
        <f t="shared" si="0"/>
        <v>0</v>
      </c>
    </row>
    <row r="31" spans="1:20" hidden="1" x14ac:dyDescent="0.3">
      <c r="A31" t="s">
        <v>44</v>
      </c>
      <c r="B31" t="s">
        <v>45</v>
      </c>
      <c r="C31" t="s">
        <v>46</v>
      </c>
      <c r="D31" t="s">
        <v>48</v>
      </c>
      <c r="E31">
        <v>142.88</v>
      </c>
      <c r="F31">
        <v>25</v>
      </c>
      <c r="G31" t="s">
        <v>149</v>
      </c>
      <c r="H31" t="s">
        <v>148</v>
      </c>
      <c r="I31" s="63"/>
      <c r="Q31"/>
      <c r="T31">
        <f t="shared" si="0"/>
        <v>0</v>
      </c>
    </row>
    <row r="32" spans="1:20" hidden="1" x14ac:dyDescent="0.3">
      <c r="A32" t="s">
        <v>44</v>
      </c>
      <c r="B32" t="s">
        <v>45</v>
      </c>
      <c r="C32" t="s">
        <v>46</v>
      </c>
      <c r="D32" t="s">
        <v>48</v>
      </c>
      <c r="E32">
        <v>142.88</v>
      </c>
      <c r="F32">
        <v>25</v>
      </c>
      <c r="G32" t="s">
        <v>150</v>
      </c>
      <c r="H32" t="s">
        <v>150</v>
      </c>
      <c r="J32" t="s">
        <v>1315</v>
      </c>
      <c r="Q32"/>
      <c r="T32">
        <f t="shared" si="0"/>
        <v>0</v>
      </c>
    </row>
    <row r="33" spans="1:20" hidden="1" x14ac:dyDescent="0.3">
      <c r="A33" t="s">
        <v>44</v>
      </c>
      <c r="B33" t="s">
        <v>45</v>
      </c>
      <c r="C33" t="s">
        <v>46</v>
      </c>
      <c r="D33" t="s">
        <v>48</v>
      </c>
      <c r="E33">
        <v>142.88</v>
      </c>
      <c r="F33">
        <v>25</v>
      </c>
      <c r="G33" t="s">
        <v>150</v>
      </c>
      <c r="H33" t="s">
        <v>148</v>
      </c>
      <c r="I33" s="63"/>
      <c r="Q33"/>
      <c r="T33">
        <f t="shared" si="0"/>
        <v>0</v>
      </c>
    </row>
    <row r="34" spans="1:20" hidden="1" x14ac:dyDescent="0.3">
      <c r="A34" t="s">
        <v>44</v>
      </c>
      <c r="B34" t="s">
        <v>45</v>
      </c>
      <c r="C34" t="s">
        <v>46</v>
      </c>
      <c r="D34" t="s">
        <v>48</v>
      </c>
      <c r="E34">
        <v>142.88</v>
      </c>
      <c r="F34">
        <v>25</v>
      </c>
      <c r="G34" t="s">
        <v>152</v>
      </c>
      <c r="H34" t="s">
        <v>152</v>
      </c>
      <c r="J34" t="s">
        <v>1312</v>
      </c>
      <c r="Q34"/>
      <c r="T34">
        <f t="shared" si="0"/>
        <v>0</v>
      </c>
    </row>
    <row r="35" spans="1:20" hidden="1" x14ac:dyDescent="0.3">
      <c r="A35" t="s">
        <v>44</v>
      </c>
      <c r="B35" t="s">
        <v>45</v>
      </c>
      <c r="C35" t="s">
        <v>46</v>
      </c>
      <c r="D35" t="s">
        <v>48</v>
      </c>
      <c r="E35">
        <v>142.88</v>
      </c>
      <c r="F35">
        <v>25</v>
      </c>
      <c r="G35" t="s">
        <v>152</v>
      </c>
      <c r="H35" t="s">
        <v>148</v>
      </c>
      <c r="I35" s="63"/>
      <c r="Q35"/>
      <c r="T35">
        <f t="shared" si="0"/>
        <v>0</v>
      </c>
    </row>
    <row r="36" spans="1:20" hidden="1" x14ac:dyDescent="0.3">
      <c r="A36" t="s">
        <v>44</v>
      </c>
      <c r="B36" t="s">
        <v>45</v>
      </c>
      <c r="C36" t="s">
        <v>46</v>
      </c>
      <c r="D36" t="s">
        <v>48</v>
      </c>
      <c r="E36">
        <v>142.88</v>
      </c>
      <c r="F36">
        <v>25</v>
      </c>
      <c r="G36" t="s">
        <v>153</v>
      </c>
      <c r="H36" t="s">
        <v>153</v>
      </c>
      <c r="J36" t="s">
        <v>1316</v>
      </c>
      <c r="Q36"/>
      <c r="T36">
        <f t="shared" si="0"/>
        <v>0</v>
      </c>
    </row>
    <row r="37" spans="1:20" hidden="1" x14ac:dyDescent="0.3">
      <c r="A37" t="s">
        <v>44</v>
      </c>
      <c r="B37" t="s">
        <v>45</v>
      </c>
      <c r="C37" t="s">
        <v>46</v>
      </c>
      <c r="D37" t="s">
        <v>48</v>
      </c>
      <c r="E37">
        <v>142.88</v>
      </c>
      <c r="F37">
        <v>25</v>
      </c>
      <c r="G37" t="s">
        <v>153</v>
      </c>
      <c r="H37" t="s">
        <v>148</v>
      </c>
      <c r="I37" s="63"/>
      <c r="Q37"/>
      <c r="T37">
        <f t="shared" si="0"/>
        <v>0</v>
      </c>
    </row>
    <row r="38" spans="1:20" hidden="1" x14ac:dyDescent="0.3">
      <c r="A38" t="s">
        <v>44</v>
      </c>
      <c r="B38" t="s">
        <v>45</v>
      </c>
      <c r="C38" t="s">
        <v>46</v>
      </c>
      <c r="D38" t="s">
        <v>48</v>
      </c>
      <c r="E38">
        <v>142.88</v>
      </c>
      <c r="F38">
        <v>25</v>
      </c>
      <c r="G38" t="s">
        <v>155</v>
      </c>
      <c r="H38" t="s">
        <v>155</v>
      </c>
      <c r="J38" t="s">
        <v>1313</v>
      </c>
      <c r="Q38"/>
      <c r="T38">
        <f t="shared" si="0"/>
        <v>0</v>
      </c>
    </row>
    <row r="39" spans="1:20" hidden="1" x14ac:dyDescent="0.3">
      <c r="A39" t="s">
        <v>44</v>
      </c>
      <c r="B39" t="s">
        <v>45</v>
      </c>
      <c r="C39" t="s">
        <v>46</v>
      </c>
      <c r="D39" t="s">
        <v>48</v>
      </c>
      <c r="E39">
        <v>142.88</v>
      </c>
      <c r="F39">
        <v>25</v>
      </c>
      <c r="G39" t="s">
        <v>155</v>
      </c>
      <c r="H39" t="s">
        <v>148</v>
      </c>
      <c r="I39" s="63"/>
      <c r="Q39"/>
      <c r="T39">
        <f t="shared" si="0"/>
        <v>0</v>
      </c>
    </row>
    <row r="40" spans="1:20" hidden="1" x14ac:dyDescent="0.3">
      <c r="A40" t="s">
        <v>44</v>
      </c>
      <c r="B40" t="s">
        <v>45</v>
      </c>
      <c r="C40" t="s">
        <v>46</v>
      </c>
      <c r="D40" t="s">
        <v>48</v>
      </c>
      <c r="E40">
        <v>142.88</v>
      </c>
      <c r="F40">
        <v>25</v>
      </c>
      <c r="G40" t="s">
        <v>156</v>
      </c>
      <c r="H40" t="s">
        <v>156</v>
      </c>
      <c r="J40" t="s">
        <v>1314</v>
      </c>
      <c r="Q40"/>
      <c r="T40">
        <f t="shared" si="0"/>
        <v>0</v>
      </c>
    </row>
    <row r="41" spans="1:20" hidden="1" x14ac:dyDescent="0.3">
      <c r="A41" t="s">
        <v>44</v>
      </c>
      <c r="B41" t="s">
        <v>45</v>
      </c>
      <c r="C41" t="s">
        <v>46</v>
      </c>
      <c r="D41" t="s">
        <v>48</v>
      </c>
      <c r="E41">
        <v>142.88</v>
      </c>
      <c r="F41">
        <v>25</v>
      </c>
      <c r="G41" t="s">
        <v>156</v>
      </c>
      <c r="H41" t="s">
        <v>148</v>
      </c>
      <c r="I41" s="63"/>
      <c r="Q41"/>
      <c r="T41">
        <f t="shared" si="0"/>
        <v>0</v>
      </c>
    </row>
    <row r="42" spans="1:20" hidden="1" x14ac:dyDescent="0.3">
      <c r="A42" t="s">
        <v>44</v>
      </c>
      <c r="B42" t="s">
        <v>45</v>
      </c>
      <c r="C42" t="s">
        <v>46</v>
      </c>
      <c r="D42" t="s">
        <v>48</v>
      </c>
      <c r="E42">
        <v>142.88</v>
      </c>
      <c r="F42">
        <v>25</v>
      </c>
      <c r="G42" t="s">
        <v>157</v>
      </c>
      <c r="H42" t="s">
        <v>157</v>
      </c>
      <c r="J42" t="s">
        <v>1317</v>
      </c>
      <c r="Q42"/>
      <c r="T42">
        <f t="shared" si="0"/>
        <v>0</v>
      </c>
    </row>
    <row r="43" spans="1:20" hidden="1" x14ac:dyDescent="0.3">
      <c r="A43" t="s">
        <v>44</v>
      </c>
      <c r="B43" t="s">
        <v>45</v>
      </c>
      <c r="C43" t="s">
        <v>46</v>
      </c>
      <c r="D43" t="s">
        <v>48</v>
      </c>
      <c r="E43">
        <v>142.88</v>
      </c>
      <c r="F43">
        <v>25</v>
      </c>
      <c r="G43" t="s">
        <v>157</v>
      </c>
      <c r="H43" t="s">
        <v>148</v>
      </c>
      <c r="I43" s="63"/>
      <c r="Q43"/>
      <c r="T43">
        <f t="shared" si="0"/>
        <v>0</v>
      </c>
    </row>
    <row r="44" spans="1:20" hidden="1" x14ac:dyDescent="0.3">
      <c r="A44" t="s">
        <v>44</v>
      </c>
      <c r="B44" t="s">
        <v>45</v>
      </c>
      <c r="C44" t="s">
        <v>46</v>
      </c>
      <c r="D44" t="s">
        <v>48</v>
      </c>
      <c r="E44">
        <v>142.88</v>
      </c>
      <c r="F44">
        <v>25</v>
      </c>
      <c r="G44" t="s">
        <v>158</v>
      </c>
      <c r="H44" t="s">
        <v>158</v>
      </c>
      <c r="O44" t="s">
        <v>502</v>
      </c>
      <c r="Q44"/>
      <c r="T44">
        <f t="shared" si="0"/>
        <v>0</v>
      </c>
    </row>
    <row r="45" spans="1:20" hidden="1" x14ac:dyDescent="0.3">
      <c r="A45" t="s">
        <v>44</v>
      </c>
      <c r="B45" t="s">
        <v>45</v>
      </c>
      <c r="C45" t="s">
        <v>46</v>
      </c>
      <c r="D45" t="s">
        <v>48</v>
      </c>
      <c r="E45">
        <v>142.88</v>
      </c>
      <c r="F45">
        <v>25</v>
      </c>
      <c r="G45" t="s">
        <v>158</v>
      </c>
      <c r="H45" t="s">
        <v>148</v>
      </c>
      <c r="I45" s="63"/>
      <c r="Q45"/>
      <c r="T45">
        <f t="shared" si="0"/>
        <v>0</v>
      </c>
    </row>
    <row r="46" spans="1:20" hidden="1" x14ac:dyDescent="0.3">
      <c r="A46" t="s">
        <v>44</v>
      </c>
      <c r="B46" t="s">
        <v>45</v>
      </c>
      <c r="C46" t="s">
        <v>46</v>
      </c>
      <c r="D46" t="s">
        <v>48</v>
      </c>
      <c r="E46">
        <v>142.88</v>
      </c>
      <c r="F46">
        <v>25</v>
      </c>
      <c r="G46" t="s">
        <v>159</v>
      </c>
      <c r="H46" t="s">
        <v>159</v>
      </c>
      <c r="O46" t="s">
        <v>502</v>
      </c>
      <c r="Q46"/>
      <c r="T46">
        <f t="shared" si="0"/>
        <v>0</v>
      </c>
    </row>
    <row r="47" spans="1:20" hidden="1" x14ac:dyDescent="0.3">
      <c r="A47" t="s">
        <v>44</v>
      </c>
      <c r="B47" t="s">
        <v>45</v>
      </c>
      <c r="C47" t="s">
        <v>46</v>
      </c>
      <c r="D47" t="s">
        <v>48</v>
      </c>
      <c r="E47">
        <v>142.88</v>
      </c>
      <c r="F47">
        <v>25</v>
      </c>
      <c r="G47" t="s">
        <v>159</v>
      </c>
      <c r="H47" t="s">
        <v>148</v>
      </c>
      <c r="I47" s="63"/>
      <c r="Q47"/>
      <c r="T47">
        <f t="shared" si="0"/>
        <v>0</v>
      </c>
    </row>
    <row r="48" spans="1:20" hidden="1" x14ac:dyDescent="0.3">
      <c r="A48" t="s">
        <v>44</v>
      </c>
      <c r="B48" t="s">
        <v>45</v>
      </c>
      <c r="C48" t="s">
        <v>46</v>
      </c>
      <c r="D48" t="s">
        <v>48</v>
      </c>
      <c r="E48">
        <v>142.88</v>
      </c>
      <c r="F48">
        <v>25</v>
      </c>
      <c r="G48" t="s">
        <v>160</v>
      </c>
      <c r="H48" t="s">
        <v>160</v>
      </c>
      <c r="I48" s="65"/>
      <c r="O48" t="s">
        <v>502</v>
      </c>
      <c r="Q48"/>
      <c r="T48">
        <f t="shared" si="0"/>
        <v>0</v>
      </c>
    </row>
    <row r="49" spans="1:20" hidden="1" x14ac:dyDescent="0.3">
      <c r="A49" t="s">
        <v>44</v>
      </c>
      <c r="B49" t="s">
        <v>45</v>
      </c>
      <c r="C49" t="s">
        <v>46</v>
      </c>
      <c r="D49" t="s">
        <v>48</v>
      </c>
      <c r="E49">
        <v>142.88</v>
      </c>
      <c r="F49">
        <v>25</v>
      </c>
      <c r="G49" t="s">
        <v>160</v>
      </c>
      <c r="H49" t="s">
        <v>148</v>
      </c>
      <c r="I49" s="65"/>
      <c r="Q49"/>
      <c r="T49">
        <f t="shared" si="0"/>
        <v>0</v>
      </c>
    </row>
    <row r="50" spans="1:20" hidden="1" x14ac:dyDescent="0.3">
      <c r="A50" t="s">
        <v>44</v>
      </c>
      <c r="B50" t="s">
        <v>45</v>
      </c>
      <c r="C50" t="s">
        <v>46</v>
      </c>
      <c r="D50" t="s">
        <v>49</v>
      </c>
      <c r="E50">
        <v>11.73</v>
      </c>
      <c r="F50">
        <v>139</v>
      </c>
      <c r="G50" t="s">
        <v>185</v>
      </c>
      <c r="H50" t="s">
        <v>185</v>
      </c>
      <c r="I50">
        <v>35</v>
      </c>
      <c r="J50" t="s">
        <v>166</v>
      </c>
      <c r="Q50"/>
      <c r="T50">
        <f t="shared" si="0"/>
        <v>0</v>
      </c>
    </row>
    <row r="51" spans="1:20" hidden="1" x14ac:dyDescent="0.3">
      <c r="A51" t="s">
        <v>44</v>
      </c>
      <c r="B51" t="s">
        <v>45</v>
      </c>
      <c r="C51" t="s">
        <v>46</v>
      </c>
      <c r="D51" t="s">
        <v>49</v>
      </c>
      <c r="E51">
        <v>11.73</v>
      </c>
      <c r="F51">
        <v>139</v>
      </c>
      <c r="G51" t="s">
        <v>185</v>
      </c>
      <c r="H51" t="s">
        <v>148</v>
      </c>
      <c r="I51" t="s">
        <v>166</v>
      </c>
      <c r="Q51"/>
      <c r="T51">
        <f t="shared" si="0"/>
        <v>0</v>
      </c>
    </row>
    <row r="52" spans="1:20" hidden="1" x14ac:dyDescent="0.3">
      <c r="A52" t="s">
        <v>44</v>
      </c>
      <c r="B52" t="s">
        <v>45</v>
      </c>
      <c r="C52" t="s">
        <v>46</v>
      </c>
      <c r="D52" t="s">
        <v>49</v>
      </c>
      <c r="E52">
        <v>11.73</v>
      </c>
      <c r="F52">
        <v>139</v>
      </c>
      <c r="G52" t="s">
        <v>147</v>
      </c>
      <c r="H52" t="s">
        <v>147</v>
      </c>
      <c r="J52" t="s">
        <v>1310</v>
      </c>
      <c r="Q52"/>
      <c r="T52">
        <f t="shared" si="0"/>
        <v>0</v>
      </c>
    </row>
    <row r="53" spans="1:20" hidden="1" x14ac:dyDescent="0.3">
      <c r="A53" t="s">
        <v>44</v>
      </c>
      <c r="B53" t="s">
        <v>45</v>
      </c>
      <c r="C53" t="s">
        <v>46</v>
      </c>
      <c r="D53" t="s">
        <v>49</v>
      </c>
      <c r="E53">
        <v>11.73</v>
      </c>
      <c r="F53">
        <v>139</v>
      </c>
      <c r="G53" t="s">
        <v>147</v>
      </c>
      <c r="H53" t="s">
        <v>148</v>
      </c>
      <c r="I53" s="63"/>
      <c r="Q53"/>
      <c r="T53">
        <f t="shared" si="0"/>
        <v>0</v>
      </c>
    </row>
    <row r="54" spans="1:20" hidden="1" x14ac:dyDescent="0.3">
      <c r="A54" t="s">
        <v>44</v>
      </c>
      <c r="B54" t="s">
        <v>45</v>
      </c>
      <c r="C54" t="s">
        <v>46</v>
      </c>
      <c r="D54" t="s">
        <v>49</v>
      </c>
      <c r="E54">
        <v>11.73</v>
      </c>
      <c r="F54">
        <v>139</v>
      </c>
      <c r="G54" t="s">
        <v>149</v>
      </c>
      <c r="H54" t="s">
        <v>149</v>
      </c>
      <c r="I54">
        <v>20</v>
      </c>
      <c r="J54" t="s">
        <v>162</v>
      </c>
      <c r="Q54"/>
      <c r="T54">
        <f t="shared" si="0"/>
        <v>0</v>
      </c>
    </row>
    <row r="55" spans="1:20" hidden="1" x14ac:dyDescent="0.3">
      <c r="A55" t="s">
        <v>44</v>
      </c>
      <c r="B55" t="s">
        <v>45</v>
      </c>
      <c r="C55" t="s">
        <v>46</v>
      </c>
      <c r="D55" t="s">
        <v>49</v>
      </c>
      <c r="E55">
        <v>11.73</v>
      </c>
      <c r="F55">
        <v>139</v>
      </c>
      <c r="G55" t="s">
        <v>149</v>
      </c>
      <c r="H55" t="s">
        <v>148</v>
      </c>
      <c r="I55" t="s">
        <v>162</v>
      </c>
      <c r="Q55"/>
      <c r="T55">
        <f t="shared" si="0"/>
        <v>0</v>
      </c>
    </row>
    <row r="56" spans="1:20" hidden="1" x14ac:dyDescent="0.3">
      <c r="A56" t="s">
        <v>44</v>
      </c>
      <c r="B56" t="s">
        <v>45</v>
      </c>
      <c r="C56" t="s">
        <v>46</v>
      </c>
      <c r="D56" t="s">
        <v>49</v>
      </c>
      <c r="E56">
        <v>11.73</v>
      </c>
      <c r="F56">
        <v>139</v>
      </c>
      <c r="G56" t="s">
        <v>150</v>
      </c>
      <c r="H56" t="s">
        <v>150</v>
      </c>
      <c r="J56" t="s">
        <v>1315</v>
      </c>
      <c r="Q56"/>
      <c r="T56">
        <f t="shared" si="0"/>
        <v>0</v>
      </c>
    </row>
    <row r="57" spans="1:20" hidden="1" x14ac:dyDescent="0.3">
      <c r="A57" t="s">
        <v>44</v>
      </c>
      <c r="B57" t="s">
        <v>45</v>
      </c>
      <c r="C57" t="s">
        <v>46</v>
      </c>
      <c r="D57" t="s">
        <v>49</v>
      </c>
      <c r="E57">
        <v>11.73</v>
      </c>
      <c r="F57">
        <v>139</v>
      </c>
      <c r="G57" t="s">
        <v>150</v>
      </c>
      <c r="H57" t="s">
        <v>148</v>
      </c>
      <c r="I57" s="63"/>
      <c r="Q57"/>
      <c r="T57">
        <f t="shared" si="0"/>
        <v>0</v>
      </c>
    </row>
    <row r="58" spans="1:20" hidden="1" x14ac:dyDescent="0.3">
      <c r="A58" t="s">
        <v>44</v>
      </c>
      <c r="B58" t="s">
        <v>45</v>
      </c>
      <c r="C58" t="s">
        <v>46</v>
      </c>
      <c r="D58" t="s">
        <v>49</v>
      </c>
      <c r="E58">
        <v>11.73</v>
      </c>
      <c r="F58">
        <v>139</v>
      </c>
      <c r="G58" t="s">
        <v>152</v>
      </c>
      <c r="H58" t="s">
        <v>152</v>
      </c>
      <c r="J58" t="s">
        <v>1312</v>
      </c>
      <c r="Q58"/>
      <c r="T58">
        <f t="shared" si="0"/>
        <v>0</v>
      </c>
    </row>
    <row r="59" spans="1:20" hidden="1" x14ac:dyDescent="0.3">
      <c r="A59" t="s">
        <v>44</v>
      </c>
      <c r="B59" t="s">
        <v>45</v>
      </c>
      <c r="C59" t="s">
        <v>46</v>
      </c>
      <c r="D59" t="s">
        <v>49</v>
      </c>
      <c r="E59">
        <v>11.73</v>
      </c>
      <c r="F59">
        <v>139</v>
      </c>
      <c r="G59" t="s">
        <v>152</v>
      </c>
      <c r="H59" t="s">
        <v>148</v>
      </c>
      <c r="I59" s="63"/>
      <c r="Q59"/>
      <c r="T59">
        <f t="shared" si="0"/>
        <v>0</v>
      </c>
    </row>
    <row r="60" spans="1:20" hidden="1" x14ac:dyDescent="0.3">
      <c r="A60" t="s">
        <v>44</v>
      </c>
      <c r="B60" t="s">
        <v>45</v>
      </c>
      <c r="C60" t="s">
        <v>46</v>
      </c>
      <c r="D60" t="s">
        <v>49</v>
      </c>
      <c r="E60">
        <v>11.73</v>
      </c>
      <c r="F60">
        <v>139</v>
      </c>
      <c r="G60" t="s">
        <v>153</v>
      </c>
      <c r="H60" t="s">
        <v>153</v>
      </c>
      <c r="I60">
        <v>20</v>
      </c>
      <c r="J60" t="s">
        <v>154</v>
      </c>
      <c r="Q60"/>
      <c r="T60">
        <f t="shared" si="0"/>
        <v>0</v>
      </c>
    </row>
    <row r="61" spans="1:20" hidden="1" x14ac:dyDescent="0.3">
      <c r="A61" t="s">
        <v>44</v>
      </c>
      <c r="B61" t="s">
        <v>45</v>
      </c>
      <c r="C61" t="s">
        <v>46</v>
      </c>
      <c r="D61" t="s">
        <v>49</v>
      </c>
      <c r="E61">
        <v>11.73</v>
      </c>
      <c r="F61">
        <v>139</v>
      </c>
      <c r="G61" t="s">
        <v>153</v>
      </c>
      <c r="H61" t="s">
        <v>148</v>
      </c>
      <c r="I61" t="s">
        <v>154</v>
      </c>
      <c r="Q61"/>
      <c r="T61">
        <f t="shared" si="0"/>
        <v>0</v>
      </c>
    </row>
    <row r="62" spans="1:20" hidden="1" x14ac:dyDescent="0.3">
      <c r="A62" t="s">
        <v>44</v>
      </c>
      <c r="B62" t="s">
        <v>45</v>
      </c>
      <c r="C62" t="s">
        <v>46</v>
      </c>
      <c r="D62" t="s">
        <v>49</v>
      </c>
      <c r="E62">
        <v>11.73</v>
      </c>
      <c r="F62">
        <v>139</v>
      </c>
      <c r="G62" t="s">
        <v>155</v>
      </c>
      <c r="H62" t="s">
        <v>155</v>
      </c>
      <c r="J62" t="s">
        <v>1313</v>
      </c>
      <c r="Q62"/>
      <c r="T62">
        <f t="shared" si="0"/>
        <v>0</v>
      </c>
    </row>
    <row r="63" spans="1:20" hidden="1" x14ac:dyDescent="0.3">
      <c r="A63" t="s">
        <v>44</v>
      </c>
      <c r="B63" t="s">
        <v>45</v>
      </c>
      <c r="C63" t="s">
        <v>46</v>
      </c>
      <c r="D63" t="s">
        <v>49</v>
      </c>
      <c r="E63">
        <v>11.73</v>
      </c>
      <c r="F63">
        <v>139</v>
      </c>
      <c r="G63" t="s">
        <v>155</v>
      </c>
      <c r="H63" t="s">
        <v>148</v>
      </c>
      <c r="I63" s="63"/>
      <c r="Q63"/>
      <c r="T63">
        <f t="shared" si="0"/>
        <v>0</v>
      </c>
    </row>
    <row r="64" spans="1:20" hidden="1" x14ac:dyDescent="0.3">
      <c r="A64" t="s">
        <v>44</v>
      </c>
      <c r="B64" t="s">
        <v>45</v>
      </c>
      <c r="C64" t="s">
        <v>46</v>
      </c>
      <c r="D64" t="s">
        <v>49</v>
      </c>
      <c r="E64">
        <v>11.73</v>
      </c>
      <c r="F64">
        <v>139</v>
      </c>
      <c r="G64" t="s">
        <v>156</v>
      </c>
      <c r="H64" t="s">
        <v>156</v>
      </c>
      <c r="J64" t="s">
        <v>1314</v>
      </c>
      <c r="Q64"/>
      <c r="T64">
        <f t="shared" si="0"/>
        <v>0</v>
      </c>
    </row>
    <row r="65" spans="1:33" hidden="1" x14ac:dyDescent="0.3">
      <c r="A65" t="s">
        <v>44</v>
      </c>
      <c r="B65" t="s">
        <v>45</v>
      </c>
      <c r="C65" t="s">
        <v>46</v>
      </c>
      <c r="D65" t="s">
        <v>49</v>
      </c>
      <c r="E65">
        <v>11.73</v>
      </c>
      <c r="F65">
        <v>139</v>
      </c>
      <c r="G65" t="s">
        <v>156</v>
      </c>
      <c r="H65" t="s">
        <v>148</v>
      </c>
      <c r="I65" s="63"/>
      <c r="Q65"/>
      <c r="T65">
        <f t="shared" si="0"/>
        <v>0</v>
      </c>
    </row>
    <row r="66" spans="1:33" hidden="1" x14ac:dyDescent="0.3">
      <c r="A66" t="s">
        <v>44</v>
      </c>
      <c r="B66" t="s">
        <v>45</v>
      </c>
      <c r="C66" t="s">
        <v>46</v>
      </c>
      <c r="D66" t="s">
        <v>49</v>
      </c>
      <c r="E66">
        <v>11.73</v>
      </c>
      <c r="F66">
        <v>139</v>
      </c>
      <c r="G66" t="s">
        <v>157</v>
      </c>
      <c r="H66" t="s">
        <v>157</v>
      </c>
      <c r="I66">
        <v>90</v>
      </c>
      <c r="J66" t="s">
        <v>196</v>
      </c>
      <c r="Q66"/>
      <c r="T66">
        <f t="shared" si="0"/>
        <v>0</v>
      </c>
    </row>
    <row r="67" spans="1:33" hidden="1" x14ac:dyDescent="0.3">
      <c r="A67" t="s">
        <v>44</v>
      </c>
      <c r="B67" t="s">
        <v>45</v>
      </c>
      <c r="C67" t="s">
        <v>46</v>
      </c>
      <c r="D67" t="s">
        <v>49</v>
      </c>
      <c r="E67">
        <v>11.73</v>
      </c>
      <c r="F67">
        <v>139</v>
      </c>
      <c r="G67" t="s">
        <v>157</v>
      </c>
      <c r="H67" t="s">
        <v>148</v>
      </c>
      <c r="I67" t="s">
        <v>196</v>
      </c>
      <c r="Q67"/>
      <c r="T67">
        <f t="shared" ref="T67:T130" si="1">R67-S67</f>
        <v>0</v>
      </c>
    </row>
    <row r="68" spans="1:33" hidden="1" x14ac:dyDescent="0.3">
      <c r="A68" t="s">
        <v>44</v>
      </c>
      <c r="B68" t="s">
        <v>45</v>
      </c>
      <c r="C68" t="s">
        <v>46</v>
      </c>
      <c r="D68" t="s">
        <v>49</v>
      </c>
      <c r="E68">
        <v>11.73</v>
      </c>
      <c r="F68">
        <v>139</v>
      </c>
      <c r="G68" t="s">
        <v>158</v>
      </c>
      <c r="H68" t="s">
        <v>158</v>
      </c>
      <c r="O68" t="s">
        <v>502</v>
      </c>
      <c r="Q68"/>
      <c r="T68">
        <f t="shared" si="1"/>
        <v>0</v>
      </c>
    </row>
    <row r="69" spans="1:33" hidden="1" x14ac:dyDescent="0.3">
      <c r="A69" t="s">
        <v>44</v>
      </c>
      <c r="B69" t="s">
        <v>45</v>
      </c>
      <c r="C69" t="s">
        <v>46</v>
      </c>
      <c r="D69" t="s">
        <v>49</v>
      </c>
      <c r="E69">
        <v>11.73</v>
      </c>
      <c r="F69">
        <v>139</v>
      </c>
      <c r="G69" t="s">
        <v>158</v>
      </c>
      <c r="H69" t="s">
        <v>148</v>
      </c>
      <c r="I69" s="63"/>
      <c r="Q69"/>
      <c r="T69">
        <f t="shared" si="1"/>
        <v>0</v>
      </c>
    </row>
    <row r="70" spans="1:33" hidden="1" x14ac:dyDescent="0.3">
      <c r="A70" t="s">
        <v>44</v>
      </c>
      <c r="B70" t="s">
        <v>45</v>
      </c>
      <c r="C70" t="s">
        <v>46</v>
      </c>
      <c r="D70" t="s">
        <v>49</v>
      </c>
      <c r="E70">
        <v>11.73</v>
      </c>
      <c r="F70">
        <v>139</v>
      </c>
      <c r="G70" t="s">
        <v>159</v>
      </c>
      <c r="H70" t="s">
        <v>159</v>
      </c>
      <c r="O70" t="s">
        <v>502</v>
      </c>
      <c r="Q70"/>
      <c r="T70">
        <f t="shared" si="1"/>
        <v>0</v>
      </c>
    </row>
    <row r="71" spans="1:33" hidden="1" x14ac:dyDescent="0.3">
      <c r="A71" t="s">
        <v>44</v>
      </c>
      <c r="B71" t="s">
        <v>45</v>
      </c>
      <c r="C71" t="s">
        <v>46</v>
      </c>
      <c r="D71" t="s">
        <v>49</v>
      </c>
      <c r="E71">
        <v>11.73</v>
      </c>
      <c r="F71">
        <v>139</v>
      </c>
      <c r="G71" t="s">
        <v>159</v>
      </c>
      <c r="H71" t="s">
        <v>148</v>
      </c>
      <c r="I71" s="63"/>
      <c r="Q71"/>
      <c r="T71">
        <f t="shared" si="1"/>
        <v>0</v>
      </c>
    </row>
    <row r="72" spans="1:33" x14ac:dyDescent="0.3">
      <c r="A72" t="s">
        <v>44</v>
      </c>
      <c r="B72" t="s">
        <v>45</v>
      </c>
      <c r="C72" t="s">
        <v>46</v>
      </c>
      <c r="D72" t="s">
        <v>49</v>
      </c>
      <c r="E72">
        <v>11.73</v>
      </c>
      <c r="F72">
        <v>139</v>
      </c>
      <c r="G72" t="s">
        <v>160</v>
      </c>
      <c r="H72" t="s">
        <v>160</v>
      </c>
      <c r="I72" s="64">
        <v>45</v>
      </c>
      <c r="J72" s="64" t="s">
        <v>661</v>
      </c>
      <c r="K72" s="64" t="s">
        <v>680</v>
      </c>
      <c r="L72">
        <f>_xlfn.XLOOKUP(J72, FNDWRR!Q:Q,FNDWRR!F:F,"",0,)</f>
        <v>92011136</v>
      </c>
      <c r="M72">
        <v>92011558</v>
      </c>
      <c r="N72">
        <v>92011606</v>
      </c>
      <c r="O72" t="s">
        <v>502</v>
      </c>
      <c r="P72">
        <f>SUMIFS(FNDWRR!E:E, FNDWRR!Q:Q, data_working!J72, FNDWRR!AZ:AZ, data_working!H72, FNDWRR!C:C, data_working!D72&amp;"*")</f>
        <v>25</v>
      </c>
      <c r="Q72" s="40">
        <v>11.730000000000006</v>
      </c>
      <c r="R72" s="40">
        <v>48.38</v>
      </c>
      <c r="S72">
        <v>45.96</v>
      </c>
      <c r="T72">
        <f t="shared" si="1"/>
        <v>2.4200000000000017</v>
      </c>
      <c r="U72">
        <f>SUMIFS(openNconfirmRpt!O:O, openNconfirmRpt!L:L, data_working!D72&amp;"*", openNconfirmRpt!D:D, data_working!H72)</f>
        <v>45</v>
      </c>
      <c r="V72">
        <f>SUMIFS(openNconfirmRpt!O:O, openNconfirmRpt!L:L, data_working!D72&amp;"*", openNconfirmRpt!D:D, data_working!H72, openNconfirmRpt!B:B, A72)</f>
        <v>45</v>
      </c>
      <c r="W72">
        <f>SUMIFS(openNconfirmRpt!O:O, openNconfirmRpt!L:L, data_working!D72&amp;"*", openNconfirmRpt!D:D, data_working!H72, openNconfirmRpt!B:B, A72, openNconfirmRpt!A:A, "Open Order")</f>
        <v>20</v>
      </c>
      <c r="X72">
        <f>SUMIFS(openNconfirmRpt!O:O, openNconfirmRpt!L:L, data_working!D72&amp;"*", openNconfirmRpt!D:D, data_working!H72, openNconfirmRpt!B:B, A72, openNconfirmRpt!A:A, "Confirm Order")</f>
        <v>25</v>
      </c>
      <c r="Y72">
        <f>X72-I72</f>
        <v>-20</v>
      </c>
      <c r="Z72">
        <f>P72-I72</f>
        <v>-20</v>
      </c>
      <c r="AA72">
        <f>SUMIFS(openNconfirmRpt!V:V, openNconfirmRpt!L:L, data_working!D72&amp;"*", openNconfirmRpt!D:D, data_working!H72, openNconfirmRpt!B:B, A72, openNconfirmRpt!A:A, "Confirm Order")/COUNTIFS(openNconfirmRpt!L:L, data_working!D72&amp;"*", openNconfirmRpt!D:D, data_working!H72, openNconfirmRpt!B:B, A72, openNconfirmRpt!A:A, "Confirm Order")</f>
        <v>45.96</v>
      </c>
      <c r="AB72">
        <f>S72-AA72</f>
        <v>0</v>
      </c>
      <c r="AC72">
        <f>V72-I72</f>
        <v>0</v>
      </c>
      <c r="AD72" t="s">
        <v>1703</v>
      </c>
      <c r="AE72" t="s">
        <v>3007</v>
      </c>
      <c r="AF72">
        <f>_xlfn.XLOOKUP(M72, postponeList!K:K, postponeList!U:U,,0)</f>
        <v>0</v>
      </c>
      <c r="AG72">
        <f>_xlfn.XLOOKUP(M72, postponeList!K:K, postponeList!U:U,,0,-1)</f>
        <v>0</v>
      </c>
    </row>
    <row r="73" spans="1:33" hidden="1" x14ac:dyDescent="0.3">
      <c r="A73" t="s">
        <v>44</v>
      </c>
      <c r="B73" t="s">
        <v>45</v>
      </c>
      <c r="C73" t="s">
        <v>46</v>
      </c>
      <c r="D73" t="s">
        <v>49</v>
      </c>
      <c r="E73">
        <v>11.73</v>
      </c>
      <c r="F73">
        <v>139</v>
      </c>
      <c r="G73" t="s">
        <v>160</v>
      </c>
      <c r="H73" t="s">
        <v>148</v>
      </c>
      <c r="I73" s="65" t="s">
        <v>678</v>
      </c>
      <c r="J73" t="s">
        <v>678</v>
      </c>
      <c r="Q73"/>
      <c r="T73">
        <f t="shared" si="1"/>
        <v>0</v>
      </c>
    </row>
    <row r="74" spans="1:33" hidden="1" x14ac:dyDescent="0.3">
      <c r="A74" t="s">
        <v>50</v>
      </c>
      <c r="B74" t="s">
        <v>51</v>
      </c>
      <c r="C74" t="s">
        <v>46</v>
      </c>
      <c r="D74" t="s">
        <v>52</v>
      </c>
      <c r="E74">
        <v>8.891</v>
      </c>
      <c r="F74">
        <v>60</v>
      </c>
      <c r="G74" t="s">
        <v>185</v>
      </c>
      <c r="H74" t="s">
        <v>185</v>
      </c>
      <c r="J74" t="s">
        <v>1309</v>
      </c>
      <c r="Q74"/>
      <c r="T74">
        <f t="shared" si="1"/>
        <v>0</v>
      </c>
    </row>
    <row r="75" spans="1:33" hidden="1" x14ac:dyDescent="0.3">
      <c r="A75" t="s">
        <v>50</v>
      </c>
      <c r="B75" t="s">
        <v>51</v>
      </c>
      <c r="C75" t="s">
        <v>46</v>
      </c>
      <c r="D75" t="s">
        <v>52</v>
      </c>
      <c r="E75">
        <v>8.891</v>
      </c>
      <c r="F75">
        <v>60</v>
      </c>
      <c r="G75" t="s">
        <v>185</v>
      </c>
      <c r="H75" t="s">
        <v>148</v>
      </c>
      <c r="I75" s="63"/>
      <c r="Q75"/>
      <c r="T75">
        <f t="shared" si="1"/>
        <v>0</v>
      </c>
    </row>
    <row r="76" spans="1:33" hidden="1" x14ac:dyDescent="0.3">
      <c r="A76" t="s">
        <v>50</v>
      </c>
      <c r="B76" t="s">
        <v>51</v>
      </c>
      <c r="C76" t="s">
        <v>46</v>
      </c>
      <c r="D76" t="s">
        <v>52</v>
      </c>
      <c r="E76">
        <v>8.891</v>
      </c>
      <c r="F76">
        <v>60</v>
      </c>
      <c r="G76" t="s">
        <v>147</v>
      </c>
      <c r="H76" t="s">
        <v>147</v>
      </c>
      <c r="J76" t="s">
        <v>1310</v>
      </c>
      <c r="Q76"/>
      <c r="T76">
        <f t="shared" si="1"/>
        <v>0</v>
      </c>
    </row>
    <row r="77" spans="1:33" hidden="1" x14ac:dyDescent="0.3">
      <c r="A77" t="s">
        <v>50</v>
      </c>
      <c r="B77" t="s">
        <v>51</v>
      </c>
      <c r="C77" t="s">
        <v>46</v>
      </c>
      <c r="D77" t="s">
        <v>52</v>
      </c>
      <c r="E77">
        <v>8.891</v>
      </c>
      <c r="F77">
        <v>60</v>
      </c>
      <c r="G77" t="s">
        <v>147</v>
      </c>
      <c r="H77" t="s">
        <v>148</v>
      </c>
      <c r="I77" s="63"/>
      <c r="Q77"/>
      <c r="T77">
        <f t="shared" si="1"/>
        <v>0</v>
      </c>
    </row>
    <row r="78" spans="1:33" hidden="1" x14ac:dyDescent="0.3">
      <c r="A78" t="s">
        <v>50</v>
      </c>
      <c r="B78" t="s">
        <v>51</v>
      </c>
      <c r="C78" t="s">
        <v>46</v>
      </c>
      <c r="D78" t="s">
        <v>52</v>
      </c>
      <c r="E78">
        <v>8.891</v>
      </c>
      <c r="F78">
        <v>60</v>
      </c>
      <c r="G78" t="s">
        <v>149</v>
      </c>
      <c r="H78" t="s">
        <v>149</v>
      </c>
      <c r="J78" t="s">
        <v>1311</v>
      </c>
      <c r="Q78"/>
      <c r="T78">
        <f t="shared" si="1"/>
        <v>0</v>
      </c>
    </row>
    <row r="79" spans="1:33" hidden="1" x14ac:dyDescent="0.3">
      <c r="A79" t="s">
        <v>50</v>
      </c>
      <c r="B79" t="s">
        <v>51</v>
      </c>
      <c r="C79" t="s">
        <v>46</v>
      </c>
      <c r="D79" t="s">
        <v>52</v>
      </c>
      <c r="E79">
        <v>8.891</v>
      </c>
      <c r="F79">
        <v>60</v>
      </c>
      <c r="G79" t="s">
        <v>149</v>
      </c>
      <c r="H79" t="s">
        <v>148</v>
      </c>
      <c r="I79" s="63"/>
      <c r="Q79"/>
      <c r="T79">
        <f t="shared" si="1"/>
        <v>0</v>
      </c>
    </row>
    <row r="80" spans="1:33" hidden="1" x14ac:dyDescent="0.3">
      <c r="A80" t="s">
        <v>50</v>
      </c>
      <c r="B80" t="s">
        <v>51</v>
      </c>
      <c r="C80" t="s">
        <v>46</v>
      </c>
      <c r="D80" t="s">
        <v>52</v>
      </c>
      <c r="E80">
        <v>8.891</v>
      </c>
      <c r="F80">
        <v>60</v>
      </c>
      <c r="G80" t="s">
        <v>150</v>
      </c>
      <c r="H80" t="s">
        <v>150</v>
      </c>
      <c r="J80" t="s">
        <v>1315</v>
      </c>
      <c r="Q80"/>
      <c r="T80">
        <f t="shared" si="1"/>
        <v>0</v>
      </c>
    </row>
    <row r="81" spans="1:20" hidden="1" x14ac:dyDescent="0.3">
      <c r="A81" t="s">
        <v>50</v>
      </c>
      <c r="B81" t="s">
        <v>51</v>
      </c>
      <c r="C81" t="s">
        <v>46</v>
      </c>
      <c r="D81" t="s">
        <v>52</v>
      </c>
      <c r="E81">
        <v>8.891</v>
      </c>
      <c r="F81">
        <v>60</v>
      </c>
      <c r="G81" t="s">
        <v>150</v>
      </c>
      <c r="H81" t="s">
        <v>148</v>
      </c>
      <c r="I81" s="63"/>
      <c r="Q81"/>
      <c r="T81">
        <f t="shared" si="1"/>
        <v>0</v>
      </c>
    </row>
    <row r="82" spans="1:20" hidden="1" x14ac:dyDescent="0.3">
      <c r="A82" t="s">
        <v>50</v>
      </c>
      <c r="B82" t="s">
        <v>51</v>
      </c>
      <c r="C82" t="s">
        <v>46</v>
      </c>
      <c r="D82" t="s">
        <v>52</v>
      </c>
      <c r="E82">
        <v>8.891</v>
      </c>
      <c r="F82">
        <v>60</v>
      </c>
      <c r="G82" t="s">
        <v>152</v>
      </c>
      <c r="H82" t="s">
        <v>152</v>
      </c>
      <c r="J82" t="s">
        <v>1312</v>
      </c>
      <c r="Q82"/>
      <c r="T82">
        <f t="shared" si="1"/>
        <v>0</v>
      </c>
    </row>
    <row r="83" spans="1:20" hidden="1" x14ac:dyDescent="0.3">
      <c r="A83" t="s">
        <v>50</v>
      </c>
      <c r="B83" t="s">
        <v>51</v>
      </c>
      <c r="C83" t="s">
        <v>46</v>
      </c>
      <c r="D83" t="s">
        <v>52</v>
      </c>
      <c r="E83">
        <v>8.891</v>
      </c>
      <c r="F83">
        <v>60</v>
      </c>
      <c r="G83" t="s">
        <v>152</v>
      </c>
      <c r="H83" t="s">
        <v>148</v>
      </c>
      <c r="I83" s="63"/>
      <c r="Q83"/>
      <c r="T83">
        <f t="shared" si="1"/>
        <v>0</v>
      </c>
    </row>
    <row r="84" spans="1:20" hidden="1" x14ac:dyDescent="0.3">
      <c r="A84" t="s">
        <v>50</v>
      </c>
      <c r="B84" t="s">
        <v>51</v>
      </c>
      <c r="C84" t="s">
        <v>46</v>
      </c>
      <c r="D84" t="s">
        <v>52</v>
      </c>
      <c r="E84">
        <v>8.891</v>
      </c>
      <c r="F84">
        <v>60</v>
      </c>
      <c r="G84" t="s">
        <v>153</v>
      </c>
      <c r="H84" t="s">
        <v>153</v>
      </c>
      <c r="J84" t="s">
        <v>1316</v>
      </c>
      <c r="Q84"/>
      <c r="T84">
        <f t="shared" si="1"/>
        <v>0</v>
      </c>
    </row>
    <row r="85" spans="1:20" hidden="1" x14ac:dyDescent="0.3">
      <c r="A85" t="s">
        <v>50</v>
      </c>
      <c r="B85" t="s">
        <v>51</v>
      </c>
      <c r="C85" t="s">
        <v>46</v>
      </c>
      <c r="D85" t="s">
        <v>52</v>
      </c>
      <c r="E85">
        <v>8.891</v>
      </c>
      <c r="F85">
        <v>60</v>
      </c>
      <c r="G85" t="s">
        <v>153</v>
      </c>
      <c r="H85" t="s">
        <v>148</v>
      </c>
      <c r="I85" s="63"/>
      <c r="Q85"/>
      <c r="T85">
        <f t="shared" si="1"/>
        <v>0</v>
      </c>
    </row>
    <row r="86" spans="1:20" hidden="1" x14ac:dyDescent="0.3">
      <c r="A86" t="s">
        <v>50</v>
      </c>
      <c r="B86" t="s">
        <v>51</v>
      </c>
      <c r="C86" t="s">
        <v>46</v>
      </c>
      <c r="D86" t="s">
        <v>52</v>
      </c>
      <c r="E86">
        <v>8.891</v>
      </c>
      <c r="F86">
        <v>60</v>
      </c>
      <c r="G86" t="s">
        <v>155</v>
      </c>
      <c r="H86" t="s">
        <v>155</v>
      </c>
      <c r="J86" t="s">
        <v>1313</v>
      </c>
      <c r="Q86"/>
      <c r="T86">
        <f t="shared" si="1"/>
        <v>0</v>
      </c>
    </row>
    <row r="87" spans="1:20" hidden="1" x14ac:dyDescent="0.3">
      <c r="A87" t="s">
        <v>50</v>
      </c>
      <c r="B87" t="s">
        <v>51</v>
      </c>
      <c r="C87" t="s">
        <v>46</v>
      </c>
      <c r="D87" t="s">
        <v>52</v>
      </c>
      <c r="E87">
        <v>8.891</v>
      </c>
      <c r="F87">
        <v>60</v>
      </c>
      <c r="G87" t="s">
        <v>155</v>
      </c>
      <c r="H87" t="s">
        <v>148</v>
      </c>
      <c r="I87" s="63"/>
      <c r="Q87"/>
      <c r="T87">
        <f t="shared" si="1"/>
        <v>0</v>
      </c>
    </row>
    <row r="88" spans="1:20" hidden="1" x14ac:dyDescent="0.3">
      <c r="A88" t="s">
        <v>50</v>
      </c>
      <c r="B88" t="s">
        <v>51</v>
      </c>
      <c r="C88" t="s">
        <v>46</v>
      </c>
      <c r="D88" t="s">
        <v>52</v>
      </c>
      <c r="E88">
        <v>8.891</v>
      </c>
      <c r="F88">
        <v>60</v>
      </c>
      <c r="G88" t="s">
        <v>156</v>
      </c>
      <c r="H88" t="s">
        <v>156</v>
      </c>
      <c r="J88" t="s">
        <v>1314</v>
      </c>
      <c r="Q88"/>
      <c r="T88">
        <f t="shared" si="1"/>
        <v>0</v>
      </c>
    </row>
    <row r="89" spans="1:20" hidden="1" x14ac:dyDescent="0.3">
      <c r="A89" t="s">
        <v>50</v>
      </c>
      <c r="B89" t="s">
        <v>51</v>
      </c>
      <c r="C89" t="s">
        <v>46</v>
      </c>
      <c r="D89" t="s">
        <v>52</v>
      </c>
      <c r="E89">
        <v>8.891</v>
      </c>
      <c r="F89">
        <v>60</v>
      </c>
      <c r="G89" t="s">
        <v>156</v>
      </c>
      <c r="H89" t="s">
        <v>148</v>
      </c>
      <c r="I89" s="63"/>
      <c r="Q89"/>
      <c r="T89">
        <f t="shared" si="1"/>
        <v>0</v>
      </c>
    </row>
    <row r="90" spans="1:20" hidden="1" x14ac:dyDescent="0.3">
      <c r="A90" t="s">
        <v>50</v>
      </c>
      <c r="B90" t="s">
        <v>51</v>
      </c>
      <c r="C90" t="s">
        <v>46</v>
      </c>
      <c r="D90" t="s">
        <v>52</v>
      </c>
      <c r="E90">
        <v>8.891</v>
      </c>
      <c r="F90">
        <v>60</v>
      </c>
      <c r="G90" t="s">
        <v>157</v>
      </c>
      <c r="H90" t="s">
        <v>157</v>
      </c>
      <c r="J90" t="s">
        <v>1317</v>
      </c>
      <c r="Q90"/>
      <c r="T90">
        <f t="shared" si="1"/>
        <v>0</v>
      </c>
    </row>
    <row r="91" spans="1:20" hidden="1" x14ac:dyDescent="0.3">
      <c r="A91" t="s">
        <v>50</v>
      </c>
      <c r="B91" t="s">
        <v>51</v>
      </c>
      <c r="C91" t="s">
        <v>46</v>
      </c>
      <c r="D91" t="s">
        <v>52</v>
      </c>
      <c r="E91">
        <v>8.891</v>
      </c>
      <c r="F91">
        <v>60</v>
      </c>
      <c r="G91" t="s">
        <v>157</v>
      </c>
      <c r="H91" t="s">
        <v>148</v>
      </c>
      <c r="I91" s="63"/>
      <c r="Q91"/>
      <c r="T91">
        <f t="shared" si="1"/>
        <v>0</v>
      </c>
    </row>
    <row r="92" spans="1:20" hidden="1" x14ac:dyDescent="0.3">
      <c r="A92" t="s">
        <v>50</v>
      </c>
      <c r="B92" t="s">
        <v>51</v>
      </c>
      <c r="C92" t="s">
        <v>46</v>
      </c>
      <c r="D92" t="s">
        <v>52</v>
      </c>
      <c r="E92">
        <v>8.891</v>
      </c>
      <c r="F92">
        <v>60</v>
      </c>
      <c r="G92" t="s">
        <v>158</v>
      </c>
      <c r="H92" t="s">
        <v>158</v>
      </c>
      <c r="O92" t="s">
        <v>502</v>
      </c>
      <c r="Q92"/>
      <c r="T92">
        <f t="shared" si="1"/>
        <v>0</v>
      </c>
    </row>
    <row r="93" spans="1:20" hidden="1" x14ac:dyDescent="0.3">
      <c r="A93" t="s">
        <v>50</v>
      </c>
      <c r="B93" t="s">
        <v>51</v>
      </c>
      <c r="C93" t="s">
        <v>46</v>
      </c>
      <c r="D93" t="s">
        <v>52</v>
      </c>
      <c r="E93">
        <v>8.891</v>
      </c>
      <c r="F93">
        <v>60</v>
      </c>
      <c r="G93" t="s">
        <v>158</v>
      </c>
      <c r="H93" t="s">
        <v>148</v>
      </c>
      <c r="I93" s="63"/>
      <c r="Q93"/>
      <c r="T93">
        <f t="shared" si="1"/>
        <v>0</v>
      </c>
    </row>
    <row r="94" spans="1:20" hidden="1" x14ac:dyDescent="0.3">
      <c r="A94" t="s">
        <v>50</v>
      </c>
      <c r="B94" t="s">
        <v>51</v>
      </c>
      <c r="C94" t="s">
        <v>46</v>
      </c>
      <c r="D94" t="s">
        <v>52</v>
      </c>
      <c r="E94">
        <v>8.891</v>
      </c>
      <c r="F94">
        <v>60</v>
      </c>
      <c r="G94" t="s">
        <v>159</v>
      </c>
      <c r="H94" t="s">
        <v>159</v>
      </c>
      <c r="O94" t="s">
        <v>502</v>
      </c>
      <c r="Q94"/>
      <c r="T94">
        <f t="shared" si="1"/>
        <v>0</v>
      </c>
    </row>
    <row r="95" spans="1:20" hidden="1" x14ac:dyDescent="0.3">
      <c r="A95" t="s">
        <v>50</v>
      </c>
      <c r="B95" t="s">
        <v>51</v>
      </c>
      <c r="C95" t="s">
        <v>46</v>
      </c>
      <c r="D95" t="s">
        <v>52</v>
      </c>
      <c r="E95">
        <v>8.891</v>
      </c>
      <c r="F95">
        <v>60</v>
      </c>
      <c r="G95" t="s">
        <v>159</v>
      </c>
      <c r="H95" t="s">
        <v>148</v>
      </c>
      <c r="I95" s="63"/>
      <c r="Q95"/>
      <c r="T95">
        <f t="shared" si="1"/>
        <v>0</v>
      </c>
    </row>
    <row r="96" spans="1:20" hidden="1" x14ac:dyDescent="0.3">
      <c r="A96" t="s">
        <v>50</v>
      </c>
      <c r="B96" t="s">
        <v>51</v>
      </c>
      <c r="C96" t="s">
        <v>46</v>
      </c>
      <c r="D96" t="s">
        <v>52</v>
      </c>
      <c r="E96">
        <v>8.891</v>
      </c>
      <c r="F96">
        <v>60</v>
      </c>
      <c r="G96" t="s">
        <v>160</v>
      </c>
      <c r="H96" t="s">
        <v>160</v>
      </c>
      <c r="I96" s="65"/>
      <c r="O96" t="s">
        <v>502</v>
      </c>
      <c r="Q96"/>
      <c r="T96">
        <f t="shared" si="1"/>
        <v>0</v>
      </c>
    </row>
    <row r="97" spans="1:20" hidden="1" x14ac:dyDescent="0.3">
      <c r="A97" t="s">
        <v>50</v>
      </c>
      <c r="B97" t="s">
        <v>51</v>
      </c>
      <c r="C97" t="s">
        <v>46</v>
      </c>
      <c r="D97" t="s">
        <v>52</v>
      </c>
      <c r="E97">
        <v>8.891</v>
      </c>
      <c r="F97">
        <v>60</v>
      </c>
      <c r="G97" t="s">
        <v>160</v>
      </c>
      <c r="H97" t="s">
        <v>148</v>
      </c>
      <c r="I97" s="65"/>
      <c r="Q97"/>
      <c r="T97">
        <f t="shared" si="1"/>
        <v>0</v>
      </c>
    </row>
    <row r="98" spans="1:20" hidden="1" x14ac:dyDescent="0.3">
      <c r="A98" t="s">
        <v>53</v>
      </c>
      <c r="B98" t="s">
        <v>54</v>
      </c>
      <c r="C98" t="s">
        <v>46</v>
      </c>
      <c r="D98" t="s">
        <v>55</v>
      </c>
      <c r="E98">
        <v>3.8944898953007083</v>
      </c>
      <c r="F98">
        <v>3900</v>
      </c>
      <c r="G98" t="s">
        <v>185</v>
      </c>
      <c r="H98" t="s">
        <v>185</v>
      </c>
      <c r="J98" t="s">
        <v>1309</v>
      </c>
      <c r="Q98"/>
      <c r="T98">
        <f t="shared" si="1"/>
        <v>0</v>
      </c>
    </row>
    <row r="99" spans="1:20" hidden="1" x14ac:dyDescent="0.3">
      <c r="A99" t="s">
        <v>53</v>
      </c>
      <c r="B99" t="s">
        <v>54</v>
      </c>
      <c r="C99" t="s">
        <v>46</v>
      </c>
      <c r="D99" t="s">
        <v>55</v>
      </c>
      <c r="E99">
        <v>3.8944898953007083</v>
      </c>
      <c r="F99">
        <v>3900</v>
      </c>
      <c r="G99" t="s">
        <v>185</v>
      </c>
      <c r="H99" t="s">
        <v>148</v>
      </c>
      <c r="I99" s="63"/>
      <c r="Q99"/>
      <c r="T99">
        <f t="shared" si="1"/>
        <v>0</v>
      </c>
    </row>
    <row r="100" spans="1:20" hidden="1" x14ac:dyDescent="0.3">
      <c r="A100" t="s">
        <v>53</v>
      </c>
      <c r="B100" t="s">
        <v>54</v>
      </c>
      <c r="C100" t="s">
        <v>46</v>
      </c>
      <c r="D100" t="s">
        <v>55</v>
      </c>
      <c r="E100">
        <v>3.8944898953007083</v>
      </c>
      <c r="F100">
        <v>3900</v>
      </c>
      <c r="G100" t="s">
        <v>147</v>
      </c>
      <c r="H100" t="s">
        <v>147</v>
      </c>
      <c r="J100" t="s">
        <v>1310</v>
      </c>
      <c r="Q100"/>
      <c r="T100">
        <f t="shared" si="1"/>
        <v>0</v>
      </c>
    </row>
    <row r="101" spans="1:20" hidden="1" x14ac:dyDescent="0.3">
      <c r="A101" t="s">
        <v>53</v>
      </c>
      <c r="B101" t="s">
        <v>54</v>
      </c>
      <c r="C101" t="s">
        <v>46</v>
      </c>
      <c r="D101" t="s">
        <v>55</v>
      </c>
      <c r="E101">
        <v>3.8944898953007083</v>
      </c>
      <c r="F101">
        <v>3900</v>
      </c>
      <c r="G101" t="s">
        <v>147</v>
      </c>
      <c r="H101" t="s">
        <v>148</v>
      </c>
      <c r="I101" s="63"/>
      <c r="Q101"/>
      <c r="T101">
        <f t="shared" si="1"/>
        <v>0</v>
      </c>
    </row>
    <row r="102" spans="1:20" hidden="1" x14ac:dyDescent="0.3">
      <c r="A102" t="s">
        <v>53</v>
      </c>
      <c r="B102" t="s">
        <v>54</v>
      </c>
      <c r="C102" t="s">
        <v>46</v>
      </c>
      <c r="D102" t="s">
        <v>55</v>
      </c>
      <c r="E102">
        <v>3.8944898953007083</v>
      </c>
      <c r="F102">
        <v>3900</v>
      </c>
      <c r="G102" t="s">
        <v>149</v>
      </c>
      <c r="H102" t="s">
        <v>149</v>
      </c>
      <c r="I102">
        <v>200</v>
      </c>
      <c r="J102" t="s">
        <v>163</v>
      </c>
      <c r="Q102"/>
      <c r="T102">
        <f t="shared" si="1"/>
        <v>0</v>
      </c>
    </row>
    <row r="103" spans="1:20" hidden="1" x14ac:dyDescent="0.3">
      <c r="A103" t="s">
        <v>53</v>
      </c>
      <c r="B103" t="s">
        <v>54</v>
      </c>
      <c r="C103" t="s">
        <v>46</v>
      </c>
      <c r="D103" t="s">
        <v>55</v>
      </c>
      <c r="E103">
        <v>3.8944898953007083</v>
      </c>
      <c r="F103">
        <v>3900</v>
      </c>
      <c r="G103" t="s">
        <v>149</v>
      </c>
      <c r="H103" t="s">
        <v>148</v>
      </c>
      <c r="I103" t="s">
        <v>163</v>
      </c>
      <c r="Q103"/>
      <c r="T103">
        <f t="shared" si="1"/>
        <v>0</v>
      </c>
    </row>
    <row r="104" spans="1:20" hidden="1" x14ac:dyDescent="0.3">
      <c r="A104" t="s">
        <v>53</v>
      </c>
      <c r="B104" t="s">
        <v>54</v>
      </c>
      <c r="C104" t="s">
        <v>46</v>
      </c>
      <c r="D104" t="s">
        <v>55</v>
      </c>
      <c r="E104">
        <v>3.8944898953007083</v>
      </c>
      <c r="F104">
        <v>3900</v>
      </c>
      <c r="G104" t="s">
        <v>150</v>
      </c>
      <c r="H104" t="s">
        <v>150</v>
      </c>
      <c r="J104" t="s">
        <v>1315</v>
      </c>
      <c r="Q104"/>
      <c r="T104">
        <f t="shared" si="1"/>
        <v>0</v>
      </c>
    </row>
    <row r="105" spans="1:20" hidden="1" x14ac:dyDescent="0.3">
      <c r="A105" t="s">
        <v>53</v>
      </c>
      <c r="B105" t="s">
        <v>54</v>
      </c>
      <c r="C105" t="s">
        <v>46</v>
      </c>
      <c r="D105" t="s">
        <v>55</v>
      </c>
      <c r="E105">
        <v>3.8944898953007083</v>
      </c>
      <c r="F105">
        <v>3900</v>
      </c>
      <c r="G105" t="s">
        <v>150</v>
      </c>
      <c r="H105" t="s">
        <v>148</v>
      </c>
      <c r="I105" s="63"/>
      <c r="Q105"/>
      <c r="T105">
        <f t="shared" si="1"/>
        <v>0</v>
      </c>
    </row>
    <row r="106" spans="1:20" hidden="1" x14ac:dyDescent="0.3">
      <c r="A106" t="s">
        <v>53</v>
      </c>
      <c r="B106" t="s">
        <v>54</v>
      </c>
      <c r="C106" t="s">
        <v>46</v>
      </c>
      <c r="D106" t="s">
        <v>55</v>
      </c>
      <c r="E106">
        <v>3.8944898953007083</v>
      </c>
      <c r="F106">
        <v>3900</v>
      </c>
      <c r="G106" t="s">
        <v>152</v>
      </c>
      <c r="H106" t="s">
        <v>152</v>
      </c>
      <c r="J106" t="s">
        <v>1312</v>
      </c>
      <c r="Q106"/>
      <c r="T106">
        <f t="shared" si="1"/>
        <v>0</v>
      </c>
    </row>
    <row r="107" spans="1:20" hidden="1" x14ac:dyDescent="0.3">
      <c r="A107" t="s">
        <v>53</v>
      </c>
      <c r="B107" t="s">
        <v>54</v>
      </c>
      <c r="C107" t="s">
        <v>46</v>
      </c>
      <c r="D107" t="s">
        <v>55</v>
      </c>
      <c r="E107">
        <v>3.8944898953007083</v>
      </c>
      <c r="F107">
        <v>3900</v>
      </c>
      <c r="G107" t="s">
        <v>152</v>
      </c>
      <c r="H107" t="s">
        <v>148</v>
      </c>
      <c r="I107" s="63"/>
      <c r="Q107"/>
      <c r="T107">
        <f t="shared" si="1"/>
        <v>0</v>
      </c>
    </row>
    <row r="108" spans="1:20" hidden="1" x14ac:dyDescent="0.3">
      <c r="A108" t="s">
        <v>53</v>
      </c>
      <c r="B108" t="s">
        <v>54</v>
      </c>
      <c r="C108" t="s">
        <v>46</v>
      </c>
      <c r="D108" t="s">
        <v>55</v>
      </c>
      <c r="E108">
        <v>3.8944898953007083</v>
      </c>
      <c r="F108">
        <v>3900</v>
      </c>
      <c r="G108" t="s">
        <v>153</v>
      </c>
      <c r="H108" t="s">
        <v>153</v>
      </c>
      <c r="J108" t="s">
        <v>1316</v>
      </c>
      <c r="Q108"/>
      <c r="T108">
        <f t="shared" si="1"/>
        <v>0</v>
      </c>
    </row>
    <row r="109" spans="1:20" hidden="1" x14ac:dyDescent="0.3">
      <c r="A109" t="s">
        <v>53</v>
      </c>
      <c r="B109" t="s">
        <v>54</v>
      </c>
      <c r="C109" t="s">
        <v>46</v>
      </c>
      <c r="D109" t="s">
        <v>55</v>
      </c>
      <c r="E109">
        <v>3.8944898953007083</v>
      </c>
      <c r="F109">
        <v>3900</v>
      </c>
      <c r="G109" t="s">
        <v>153</v>
      </c>
      <c r="H109" t="s">
        <v>148</v>
      </c>
      <c r="I109" s="63"/>
      <c r="Q109"/>
      <c r="T109">
        <f t="shared" si="1"/>
        <v>0</v>
      </c>
    </row>
    <row r="110" spans="1:20" hidden="1" x14ac:dyDescent="0.3">
      <c r="A110" t="s">
        <v>53</v>
      </c>
      <c r="B110" t="s">
        <v>54</v>
      </c>
      <c r="C110" t="s">
        <v>46</v>
      </c>
      <c r="D110" t="s">
        <v>55</v>
      </c>
      <c r="E110">
        <v>3.8944898953007083</v>
      </c>
      <c r="F110">
        <v>3900</v>
      </c>
      <c r="G110" t="s">
        <v>155</v>
      </c>
      <c r="H110" t="s">
        <v>155</v>
      </c>
      <c r="J110" t="s">
        <v>1313</v>
      </c>
      <c r="Q110"/>
      <c r="T110">
        <f t="shared" si="1"/>
        <v>0</v>
      </c>
    </row>
    <row r="111" spans="1:20" hidden="1" x14ac:dyDescent="0.3">
      <c r="A111" t="s">
        <v>53</v>
      </c>
      <c r="B111" t="s">
        <v>54</v>
      </c>
      <c r="C111" t="s">
        <v>46</v>
      </c>
      <c r="D111" t="s">
        <v>55</v>
      </c>
      <c r="E111">
        <v>3.8944898953007083</v>
      </c>
      <c r="F111">
        <v>3900</v>
      </c>
      <c r="G111" t="s">
        <v>155</v>
      </c>
      <c r="H111" t="s">
        <v>148</v>
      </c>
      <c r="I111" s="63"/>
      <c r="Q111"/>
      <c r="T111">
        <f t="shared" si="1"/>
        <v>0</v>
      </c>
    </row>
    <row r="112" spans="1:20" hidden="1" x14ac:dyDescent="0.3">
      <c r="A112" t="s">
        <v>53</v>
      </c>
      <c r="B112" t="s">
        <v>54</v>
      </c>
      <c r="C112" t="s">
        <v>46</v>
      </c>
      <c r="D112" t="s">
        <v>55</v>
      </c>
      <c r="E112">
        <v>3.8944898953007083</v>
      </c>
      <c r="F112">
        <v>3900</v>
      </c>
      <c r="G112" t="s">
        <v>156</v>
      </c>
      <c r="H112" t="s">
        <v>156</v>
      </c>
      <c r="I112">
        <v>500</v>
      </c>
      <c r="J112" t="s">
        <v>186</v>
      </c>
      <c r="Q112"/>
      <c r="T112">
        <f t="shared" si="1"/>
        <v>0</v>
      </c>
    </row>
    <row r="113" spans="1:30" hidden="1" x14ac:dyDescent="0.3">
      <c r="A113" t="s">
        <v>53</v>
      </c>
      <c r="B113" t="s">
        <v>54</v>
      </c>
      <c r="C113" t="s">
        <v>46</v>
      </c>
      <c r="D113" t="s">
        <v>55</v>
      </c>
      <c r="E113">
        <v>3.8944898953007083</v>
      </c>
      <c r="F113">
        <v>3900</v>
      </c>
      <c r="G113" t="s">
        <v>156</v>
      </c>
      <c r="H113" t="s">
        <v>148</v>
      </c>
      <c r="I113" t="s">
        <v>186</v>
      </c>
      <c r="Q113"/>
      <c r="T113">
        <f t="shared" si="1"/>
        <v>0</v>
      </c>
    </row>
    <row r="114" spans="1:30" hidden="1" x14ac:dyDescent="0.3">
      <c r="A114" t="s">
        <v>53</v>
      </c>
      <c r="B114" t="s">
        <v>54</v>
      </c>
      <c r="C114" t="s">
        <v>46</v>
      </c>
      <c r="D114" t="s">
        <v>55</v>
      </c>
      <c r="E114">
        <v>3.8944898953007083</v>
      </c>
      <c r="F114">
        <v>3900</v>
      </c>
      <c r="G114" t="s">
        <v>157</v>
      </c>
      <c r="H114" t="s">
        <v>157</v>
      </c>
      <c r="I114">
        <v>300</v>
      </c>
      <c r="J114" t="s">
        <v>197</v>
      </c>
      <c r="Q114"/>
      <c r="T114">
        <f t="shared" si="1"/>
        <v>0</v>
      </c>
    </row>
    <row r="115" spans="1:30" hidden="1" x14ac:dyDescent="0.3">
      <c r="A115" t="s">
        <v>53</v>
      </c>
      <c r="B115" t="s">
        <v>54</v>
      </c>
      <c r="C115" t="s">
        <v>46</v>
      </c>
      <c r="D115" t="s">
        <v>55</v>
      </c>
      <c r="E115">
        <v>3.8944898953007083</v>
      </c>
      <c r="F115">
        <v>3900</v>
      </c>
      <c r="G115" t="s">
        <v>157</v>
      </c>
      <c r="H115" t="s">
        <v>148</v>
      </c>
      <c r="I115" t="s">
        <v>197</v>
      </c>
      <c r="Q115"/>
      <c r="T115">
        <f t="shared" si="1"/>
        <v>0</v>
      </c>
    </row>
    <row r="116" spans="1:30" hidden="1" x14ac:dyDescent="0.3">
      <c r="A116" t="s">
        <v>53</v>
      </c>
      <c r="B116" t="s">
        <v>54</v>
      </c>
      <c r="C116" t="s">
        <v>46</v>
      </c>
      <c r="D116" t="s">
        <v>55</v>
      </c>
      <c r="E116">
        <v>3.8944898953007083</v>
      </c>
      <c r="F116">
        <v>3900</v>
      </c>
      <c r="G116" t="s">
        <v>158</v>
      </c>
      <c r="H116" t="s">
        <v>158</v>
      </c>
      <c r="I116" s="64">
        <v>400</v>
      </c>
      <c r="J116" s="64" t="str">
        <f>I117</f>
        <v>RN23002164</v>
      </c>
      <c r="K116" s="64"/>
      <c r="L116">
        <f>_xlfn.XLOOKUP(J116, FNDWRR!Q:Q,FNDWRR!F:F,"",0,)</f>
        <v>92010605</v>
      </c>
      <c r="O116" t="s">
        <v>502</v>
      </c>
      <c r="P116">
        <f>SUMIFS(FNDWRR!E:E, FNDWRR!Q:Q, data_working!J116, FNDWRR!AZ:AZ, data_working!H116, FNDWRR!C:C, data_working!D116&amp;"*")</f>
        <v>550</v>
      </c>
      <c r="Q116" s="40">
        <v>3.8944898953007079</v>
      </c>
      <c r="R116" s="40">
        <v>41.07</v>
      </c>
      <c r="S116">
        <v>37.58</v>
      </c>
      <c r="T116">
        <f t="shared" si="1"/>
        <v>3.490000000000002</v>
      </c>
      <c r="U116">
        <f>SUMIFS(openNconfirmRpt!O:O, openNconfirmRpt!L:L, data_working!D116&amp;"*", openNconfirmRpt!D:D, data_working!H116)</f>
        <v>550</v>
      </c>
      <c r="V116">
        <f>SUMIFS(openNconfirmRpt!O:O, openNconfirmRpt!L:L, data_working!D116&amp;"*", openNconfirmRpt!D:D, data_working!H116, openNconfirmRpt!B:B, A116)</f>
        <v>400</v>
      </c>
      <c r="X116">
        <f>SUMIFS(openNconfirmRpt!O:O, openNconfirmRpt!L:L, data_working!D116&amp;"*", openNconfirmRpt!D:D, data_working!H116, openNconfirmRpt!B:B, A116, openNconfirmRpt!A:A, "Confirm Order")</f>
        <v>400</v>
      </c>
      <c r="Y116">
        <f>X116-I116</f>
        <v>0</v>
      </c>
      <c r="Z116">
        <f>P116-I116</f>
        <v>150</v>
      </c>
      <c r="AA116" s="46">
        <f>SUMIFS(openNconfirmRpt!V:V, openNconfirmRpt!L:L, data_working!D116&amp;"*", openNconfirmRpt!D:D, data_working!H116, openNconfirmRpt!B:B, A116, openNconfirmRpt!A:A, "Confirm Order")/COUNTIFS(openNconfirmRpt!L:L, data_working!D116&amp;"*", openNconfirmRpt!D:D, data_working!H116, openNconfirmRpt!B:B, A116, openNconfirmRpt!A:A, "Confirm Order")</f>
        <v>37.58</v>
      </c>
      <c r="AB116">
        <f>S116-AA116</f>
        <v>0</v>
      </c>
      <c r="AD116" t="s">
        <v>1696</v>
      </c>
    </row>
    <row r="117" spans="1:30" hidden="1" x14ac:dyDescent="0.3">
      <c r="A117" t="s">
        <v>53</v>
      </c>
      <c r="B117" t="s">
        <v>54</v>
      </c>
      <c r="C117" t="s">
        <v>46</v>
      </c>
      <c r="D117" t="s">
        <v>55</v>
      </c>
      <c r="E117">
        <v>3.8944898953007083</v>
      </c>
      <c r="F117">
        <v>3900</v>
      </c>
      <c r="G117" t="s">
        <v>158</v>
      </c>
      <c r="H117" t="s">
        <v>148</v>
      </c>
      <c r="I117" t="s">
        <v>198</v>
      </c>
      <c r="Q117"/>
      <c r="T117">
        <f t="shared" si="1"/>
        <v>0</v>
      </c>
    </row>
    <row r="118" spans="1:30" hidden="1" x14ac:dyDescent="0.3">
      <c r="A118" t="s">
        <v>53</v>
      </c>
      <c r="B118" t="s">
        <v>54</v>
      </c>
      <c r="C118" t="s">
        <v>46</v>
      </c>
      <c r="D118" t="s">
        <v>55</v>
      </c>
      <c r="E118">
        <v>3.8944898953007083</v>
      </c>
      <c r="F118">
        <v>3900</v>
      </c>
      <c r="G118" t="s">
        <v>159</v>
      </c>
      <c r="H118" t="s">
        <v>159</v>
      </c>
      <c r="I118" s="64">
        <v>900</v>
      </c>
      <c r="J118" s="64" t="str">
        <f>I119</f>
        <v>RN23002235</v>
      </c>
      <c r="K118" s="64"/>
      <c r="L118">
        <f>_xlfn.XLOOKUP(J118, FNDWRR!Q:Q,FNDWRR!F:F,"",0,)</f>
        <v>92011127</v>
      </c>
      <c r="O118" t="s">
        <v>502</v>
      </c>
      <c r="P118">
        <f>SUMIFS(FNDWRR!E:E, FNDWRR!Q:Q, data_working!J118, FNDWRR!AZ:AZ, data_working!H118, FNDWRR!C:C, data_working!D118&amp;"*")</f>
        <v>900</v>
      </c>
      <c r="Q118" s="40">
        <v>3.8944898953007079</v>
      </c>
      <c r="R118" s="40">
        <v>41.07</v>
      </c>
      <c r="S118" s="2">
        <v>37.58</v>
      </c>
      <c r="T118">
        <f t="shared" si="1"/>
        <v>3.490000000000002</v>
      </c>
      <c r="U118">
        <f>SUMIFS(openNconfirmRpt!O:O, openNconfirmRpt!L:L, data_working!D118&amp;"*", openNconfirmRpt!D:D, data_working!H118)</f>
        <v>900</v>
      </c>
      <c r="V118">
        <f>SUMIFS(openNconfirmRpt!O:O, openNconfirmRpt!L:L, data_working!D118&amp;"*", openNconfirmRpt!D:D, data_working!H118, openNconfirmRpt!B:B, A118, openNconfirmRpt!A:A, "Confirm Order")</f>
        <v>900</v>
      </c>
      <c r="X118">
        <f>SUMIFS(openNconfirmRpt!O:O, openNconfirmRpt!L:L, data_working!D118&amp;"*", openNconfirmRpt!D:D, data_working!H118, openNconfirmRpt!B:B, A118, openNconfirmRpt!A:A, "Confirm Order")</f>
        <v>900</v>
      </c>
      <c r="Y118">
        <f>X118-I118</f>
        <v>0</v>
      </c>
      <c r="Z118">
        <f>P118-I118</f>
        <v>0</v>
      </c>
      <c r="AA118" s="48">
        <f>SUMIFS(openNconfirmRpt!V:V, openNconfirmRpt!L:L, data_working!D118&amp;"*", openNconfirmRpt!D:D, data_working!H118, openNconfirmRpt!B:B, A118, openNconfirmRpt!A:A, "Confirm Order")/COUNTIFS(openNconfirmRpt!L:L, data_working!D118&amp;"*", openNconfirmRpt!D:D, data_working!H118, openNconfirmRpt!B:B, A118, openNconfirmRpt!A:A, "Confirm Order")</f>
        <v>37.58</v>
      </c>
      <c r="AB118">
        <f>S118-AA118</f>
        <v>0</v>
      </c>
      <c r="AD118" t="s">
        <v>1696</v>
      </c>
    </row>
    <row r="119" spans="1:30" hidden="1" x14ac:dyDescent="0.3">
      <c r="A119" t="s">
        <v>53</v>
      </c>
      <c r="B119" t="s">
        <v>54</v>
      </c>
      <c r="C119" t="s">
        <v>46</v>
      </c>
      <c r="D119" t="s">
        <v>55</v>
      </c>
      <c r="E119">
        <v>3.8944898953007083</v>
      </c>
      <c r="F119">
        <v>3900</v>
      </c>
      <c r="G119" t="s">
        <v>159</v>
      </c>
      <c r="H119" t="s">
        <v>148</v>
      </c>
      <c r="I119" t="s">
        <v>199</v>
      </c>
      <c r="Q119"/>
      <c r="T119">
        <f t="shared" si="1"/>
        <v>0</v>
      </c>
    </row>
    <row r="120" spans="1:30" s="64" customFormat="1" x14ac:dyDescent="0.3">
      <c r="A120" s="49" t="s">
        <v>53</v>
      </c>
      <c r="B120" s="49" t="s">
        <v>54</v>
      </c>
      <c r="C120" s="49" t="s">
        <v>46</v>
      </c>
      <c r="D120" s="49" t="s">
        <v>55</v>
      </c>
      <c r="E120" s="49">
        <v>3.8944898953007083</v>
      </c>
      <c r="F120" s="49">
        <v>3900</v>
      </c>
      <c r="G120" s="49" t="s">
        <v>160</v>
      </c>
      <c r="H120" s="49" t="s">
        <v>160</v>
      </c>
      <c r="I120" s="64">
        <v>500</v>
      </c>
      <c r="J120" s="64" t="str">
        <f>I121</f>
        <v>RN23002576</v>
      </c>
      <c r="L120" t="str">
        <f>_xlfn.XLOOKUP(J120, FNDWRR!Q:Q,FNDWRR!F:F,"",0,)</f>
        <v/>
      </c>
      <c r="M120"/>
      <c r="N120"/>
      <c r="O120" s="49" t="s">
        <v>502</v>
      </c>
      <c r="P120" s="49">
        <f>SUMIFS(FNDWRR!E:E, FNDWRR!Q:Q, data_working!J120, FNDWRR!AZ:AZ, data_working!H120, FNDWRR!C:C, data_working!D120&amp;"*")</f>
        <v>0</v>
      </c>
      <c r="Q120" s="50">
        <v>3.8944898953007079</v>
      </c>
      <c r="R120" s="50">
        <v>41.07</v>
      </c>
      <c r="S120" s="49">
        <v>37.58</v>
      </c>
      <c r="T120" s="49">
        <f t="shared" si="1"/>
        <v>3.490000000000002</v>
      </c>
      <c r="U120" s="49">
        <f>SUMIFS(openNconfirmRpt!O:O, openNconfirmRpt!L:L, data_working!D120&amp;"*", openNconfirmRpt!D:D, data_working!H120)</f>
        <v>500</v>
      </c>
      <c r="V120" s="49">
        <f>SUMIFS(openNconfirmRpt!O:O, openNconfirmRpt!L:L, data_working!D120&amp;"*", openNconfirmRpt!D:D, data_working!H120, openNconfirmRpt!B:B, A120)</f>
        <v>0</v>
      </c>
      <c r="W120" s="49"/>
      <c r="X120" s="49">
        <f>SUMIFS(openNconfirmRpt!O:O, openNconfirmRpt!L:L, data_working!D120&amp;"*", openNconfirmRpt!D:D, data_working!H120, openNconfirmRpt!B:B, A120, openNconfirmRpt!A:A, "Confirm Order")</f>
        <v>0</v>
      </c>
      <c r="Y120" s="49">
        <f>V120-X120</f>
        <v>0</v>
      </c>
      <c r="Z120" s="49">
        <f>P120-I120</f>
        <v>-500</v>
      </c>
      <c r="AA120" s="71" t="e">
        <f>SUMIFS(openNconfirmRpt!V:V, openNconfirmRpt!L:L, data_working!D120&amp;"*", openNconfirmRpt!D:D, data_working!H120, openNconfirmRpt!B:B, A120, openNconfirmRpt!A:A, "Confirm Order")/COUNTIFS(openNconfirmRpt!L:L, data_working!D120&amp;"*", openNconfirmRpt!D:D, data_working!H120, openNconfirmRpt!B:B, A120, openNconfirmRpt!A:A, "Confirm Order")</f>
        <v>#DIV/0!</v>
      </c>
      <c r="AB120" s="49" t="e">
        <f>S120-AA120</f>
        <v>#DIV/0!</v>
      </c>
      <c r="AC120" s="49"/>
      <c r="AD120" s="49" t="s">
        <v>1692</v>
      </c>
    </row>
    <row r="121" spans="1:30" hidden="1" x14ac:dyDescent="0.3">
      <c r="A121" t="s">
        <v>53</v>
      </c>
      <c r="B121" t="s">
        <v>54</v>
      </c>
      <c r="C121" t="s">
        <v>46</v>
      </c>
      <c r="D121" t="s">
        <v>55</v>
      </c>
      <c r="E121">
        <v>3.8944898953007083</v>
      </c>
      <c r="F121">
        <v>3900</v>
      </c>
      <c r="G121" t="s">
        <v>160</v>
      </c>
      <c r="H121" t="s">
        <v>148</v>
      </c>
      <c r="I121" s="65" t="s">
        <v>679</v>
      </c>
      <c r="J121" t="s">
        <v>679</v>
      </c>
      <c r="Q121"/>
      <c r="T121">
        <f t="shared" si="1"/>
        <v>0</v>
      </c>
    </row>
    <row r="122" spans="1:30" hidden="1" x14ac:dyDescent="0.3">
      <c r="A122" t="s">
        <v>53</v>
      </c>
      <c r="B122" t="s">
        <v>54</v>
      </c>
      <c r="C122" t="s">
        <v>46</v>
      </c>
      <c r="D122" t="s">
        <v>56</v>
      </c>
      <c r="E122">
        <v>9.7497672803056599</v>
      </c>
      <c r="F122">
        <v>2000</v>
      </c>
      <c r="G122" t="s">
        <v>185</v>
      </c>
      <c r="H122" t="s">
        <v>185</v>
      </c>
      <c r="J122" t="s">
        <v>1309</v>
      </c>
      <c r="Q122"/>
      <c r="T122">
        <f t="shared" si="1"/>
        <v>0</v>
      </c>
    </row>
    <row r="123" spans="1:30" hidden="1" x14ac:dyDescent="0.3">
      <c r="A123" t="s">
        <v>53</v>
      </c>
      <c r="B123" t="s">
        <v>54</v>
      </c>
      <c r="C123" t="s">
        <v>46</v>
      </c>
      <c r="D123" t="s">
        <v>56</v>
      </c>
      <c r="E123">
        <v>9.7497672803056599</v>
      </c>
      <c r="F123">
        <v>2000</v>
      </c>
      <c r="G123" t="s">
        <v>185</v>
      </c>
      <c r="H123" t="s">
        <v>148</v>
      </c>
      <c r="I123" s="63"/>
      <c r="Q123"/>
      <c r="T123">
        <f t="shared" si="1"/>
        <v>0</v>
      </c>
    </row>
    <row r="124" spans="1:30" hidden="1" x14ac:dyDescent="0.3">
      <c r="A124" t="s">
        <v>53</v>
      </c>
      <c r="B124" t="s">
        <v>54</v>
      </c>
      <c r="C124" t="s">
        <v>46</v>
      </c>
      <c r="D124" t="s">
        <v>56</v>
      </c>
      <c r="E124">
        <v>9.7497672803056599</v>
      </c>
      <c r="F124">
        <v>2000</v>
      </c>
      <c r="G124" t="s">
        <v>147</v>
      </c>
      <c r="H124" t="s">
        <v>147</v>
      </c>
      <c r="J124" t="s">
        <v>1310</v>
      </c>
      <c r="Q124"/>
      <c r="T124">
        <f t="shared" si="1"/>
        <v>0</v>
      </c>
    </row>
    <row r="125" spans="1:30" hidden="1" x14ac:dyDescent="0.3">
      <c r="A125" t="s">
        <v>53</v>
      </c>
      <c r="B125" t="s">
        <v>54</v>
      </c>
      <c r="C125" t="s">
        <v>46</v>
      </c>
      <c r="D125" t="s">
        <v>56</v>
      </c>
      <c r="E125">
        <v>9.7497672803056599</v>
      </c>
      <c r="F125">
        <v>2000</v>
      </c>
      <c r="G125" t="s">
        <v>147</v>
      </c>
      <c r="H125" t="s">
        <v>148</v>
      </c>
      <c r="I125" s="63"/>
      <c r="Q125"/>
      <c r="T125">
        <f t="shared" si="1"/>
        <v>0</v>
      </c>
    </row>
    <row r="126" spans="1:30" hidden="1" x14ac:dyDescent="0.3">
      <c r="A126" t="s">
        <v>53</v>
      </c>
      <c r="B126" t="s">
        <v>54</v>
      </c>
      <c r="C126" t="s">
        <v>46</v>
      </c>
      <c r="D126" t="s">
        <v>56</v>
      </c>
      <c r="E126">
        <v>9.7497672803056599</v>
      </c>
      <c r="F126">
        <v>2000</v>
      </c>
      <c r="G126" t="s">
        <v>149</v>
      </c>
      <c r="H126" t="s">
        <v>149</v>
      </c>
      <c r="I126">
        <v>150</v>
      </c>
      <c r="J126" t="s">
        <v>163</v>
      </c>
      <c r="Q126"/>
      <c r="T126">
        <f t="shared" si="1"/>
        <v>0</v>
      </c>
    </row>
    <row r="127" spans="1:30" hidden="1" x14ac:dyDescent="0.3">
      <c r="A127" t="s">
        <v>53</v>
      </c>
      <c r="B127" t="s">
        <v>54</v>
      </c>
      <c r="C127" t="s">
        <v>46</v>
      </c>
      <c r="D127" t="s">
        <v>56</v>
      </c>
      <c r="E127">
        <v>9.7497672803056599</v>
      </c>
      <c r="F127">
        <v>2000</v>
      </c>
      <c r="G127" t="s">
        <v>149</v>
      </c>
      <c r="H127" t="s">
        <v>148</v>
      </c>
      <c r="I127" t="s">
        <v>163</v>
      </c>
      <c r="Q127"/>
      <c r="T127">
        <f t="shared" si="1"/>
        <v>0</v>
      </c>
    </row>
    <row r="128" spans="1:30" hidden="1" x14ac:dyDescent="0.3">
      <c r="A128" t="s">
        <v>53</v>
      </c>
      <c r="B128" t="s">
        <v>54</v>
      </c>
      <c r="C128" t="s">
        <v>46</v>
      </c>
      <c r="D128" t="s">
        <v>56</v>
      </c>
      <c r="E128">
        <v>9.7497672803056599</v>
      </c>
      <c r="F128">
        <v>2000</v>
      </c>
      <c r="G128" t="s">
        <v>150</v>
      </c>
      <c r="H128" t="s">
        <v>150</v>
      </c>
      <c r="I128">
        <v>200</v>
      </c>
      <c r="J128" t="s">
        <v>164</v>
      </c>
      <c r="Q128"/>
      <c r="T128">
        <f t="shared" si="1"/>
        <v>0</v>
      </c>
    </row>
    <row r="129" spans="1:30" hidden="1" x14ac:dyDescent="0.3">
      <c r="A129" t="s">
        <v>53</v>
      </c>
      <c r="B129" t="s">
        <v>54</v>
      </c>
      <c r="C129" t="s">
        <v>46</v>
      </c>
      <c r="D129" t="s">
        <v>56</v>
      </c>
      <c r="E129">
        <v>9.7497672803056599</v>
      </c>
      <c r="F129">
        <v>2000</v>
      </c>
      <c r="G129" t="s">
        <v>150</v>
      </c>
      <c r="H129" t="s">
        <v>148</v>
      </c>
      <c r="I129" t="s">
        <v>164</v>
      </c>
      <c r="Q129"/>
      <c r="T129">
        <f t="shared" si="1"/>
        <v>0</v>
      </c>
    </row>
    <row r="130" spans="1:30" hidden="1" x14ac:dyDescent="0.3">
      <c r="A130" t="s">
        <v>53</v>
      </c>
      <c r="B130" t="s">
        <v>54</v>
      </c>
      <c r="C130" t="s">
        <v>46</v>
      </c>
      <c r="D130" t="s">
        <v>56</v>
      </c>
      <c r="E130">
        <v>9.7497672803056599</v>
      </c>
      <c r="F130">
        <v>2000</v>
      </c>
      <c r="G130" t="s">
        <v>152</v>
      </c>
      <c r="H130" t="s">
        <v>152</v>
      </c>
      <c r="I130">
        <v>100</v>
      </c>
      <c r="J130" t="s">
        <v>165</v>
      </c>
      <c r="Q130"/>
      <c r="T130">
        <f t="shared" si="1"/>
        <v>0</v>
      </c>
    </row>
    <row r="131" spans="1:30" hidden="1" x14ac:dyDescent="0.3">
      <c r="A131" t="s">
        <v>53</v>
      </c>
      <c r="B131" t="s">
        <v>54</v>
      </c>
      <c r="C131" t="s">
        <v>46</v>
      </c>
      <c r="D131" t="s">
        <v>56</v>
      </c>
      <c r="E131">
        <v>9.7497672803056599</v>
      </c>
      <c r="F131">
        <v>2000</v>
      </c>
      <c r="G131" t="s">
        <v>152</v>
      </c>
      <c r="H131" t="s">
        <v>148</v>
      </c>
      <c r="I131" t="s">
        <v>165</v>
      </c>
      <c r="Q131"/>
      <c r="T131">
        <f t="shared" ref="T131:T194" si="2">R131-S131</f>
        <v>0</v>
      </c>
    </row>
    <row r="132" spans="1:30" hidden="1" x14ac:dyDescent="0.3">
      <c r="A132" t="s">
        <v>53</v>
      </c>
      <c r="B132" t="s">
        <v>54</v>
      </c>
      <c r="C132" t="s">
        <v>46</v>
      </c>
      <c r="D132" t="s">
        <v>56</v>
      </c>
      <c r="E132">
        <v>9.7497672803056599</v>
      </c>
      <c r="F132">
        <v>2000</v>
      </c>
      <c r="G132" t="s">
        <v>153</v>
      </c>
      <c r="H132" t="s">
        <v>153</v>
      </c>
      <c r="J132" t="s">
        <v>1316</v>
      </c>
      <c r="Q132"/>
      <c r="T132">
        <f t="shared" si="2"/>
        <v>0</v>
      </c>
    </row>
    <row r="133" spans="1:30" hidden="1" x14ac:dyDescent="0.3">
      <c r="A133" t="s">
        <v>53</v>
      </c>
      <c r="B133" t="s">
        <v>54</v>
      </c>
      <c r="C133" t="s">
        <v>46</v>
      </c>
      <c r="D133" t="s">
        <v>56</v>
      </c>
      <c r="E133">
        <v>9.7497672803056599</v>
      </c>
      <c r="F133">
        <v>2000</v>
      </c>
      <c r="G133" t="s">
        <v>153</v>
      </c>
      <c r="H133" t="s">
        <v>148</v>
      </c>
      <c r="I133" s="63"/>
      <c r="Q133"/>
      <c r="T133">
        <f t="shared" si="2"/>
        <v>0</v>
      </c>
    </row>
    <row r="134" spans="1:30" hidden="1" x14ac:dyDescent="0.3">
      <c r="A134" t="s">
        <v>53</v>
      </c>
      <c r="B134" t="s">
        <v>54</v>
      </c>
      <c r="C134" t="s">
        <v>46</v>
      </c>
      <c r="D134" t="s">
        <v>56</v>
      </c>
      <c r="E134">
        <v>9.7497672803056599</v>
      </c>
      <c r="F134">
        <v>2000</v>
      </c>
      <c r="G134" t="s">
        <v>155</v>
      </c>
      <c r="H134" t="s">
        <v>155</v>
      </c>
      <c r="J134" t="s">
        <v>1313</v>
      </c>
      <c r="Q134"/>
      <c r="T134">
        <f t="shared" si="2"/>
        <v>0</v>
      </c>
    </row>
    <row r="135" spans="1:30" hidden="1" x14ac:dyDescent="0.3">
      <c r="A135" t="s">
        <v>53</v>
      </c>
      <c r="B135" t="s">
        <v>54</v>
      </c>
      <c r="C135" t="s">
        <v>46</v>
      </c>
      <c r="D135" t="s">
        <v>56</v>
      </c>
      <c r="E135">
        <v>9.7497672803056599</v>
      </c>
      <c r="F135">
        <v>2000</v>
      </c>
      <c r="G135" t="s">
        <v>155</v>
      </c>
      <c r="H135" t="s">
        <v>148</v>
      </c>
      <c r="I135" s="63"/>
      <c r="Q135"/>
      <c r="T135">
        <f t="shared" si="2"/>
        <v>0</v>
      </c>
    </row>
    <row r="136" spans="1:30" hidden="1" x14ac:dyDescent="0.3">
      <c r="A136" t="s">
        <v>53</v>
      </c>
      <c r="B136" t="s">
        <v>54</v>
      </c>
      <c r="C136" t="s">
        <v>46</v>
      </c>
      <c r="D136" t="s">
        <v>56</v>
      </c>
      <c r="E136">
        <v>9.7497672803056599</v>
      </c>
      <c r="F136">
        <v>2000</v>
      </c>
      <c r="G136" t="s">
        <v>156</v>
      </c>
      <c r="H136" t="s">
        <v>156</v>
      </c>
      <c r="J136" t="s">
        <v>1314</v>
      </c>
      <c r="Q136"/>
      <c r="T136">
        <f t="shared" si="2"/>
        <v>0</v>
      </c>
    </row>
    <row r="137" spans="1:30" hidden="1" x14ac:dyDescent="0.3">
      <c r="A137" t="s">
        <v>53</v>
      </c>
      <c r="B137" t="s">
        <v>54</v>
      </c>
      <c r="C137" t="s">
        <v>46</v>
      </c>
      <c r="D137" t="s">
        <v>56</v>
      </c>
      <c r="E137">
        <v>9.7497672803056599</v>
      </c>
      <c r="F137">
        <v>2000</v>
      </c>
      <c r="G137" t="s">
        <v>156</v>
      </c>
      <c r="H137" t="s">
        <v>148</v>
      </c>
      <c r="I137" s="63"/>
      <c r="Q137"/>
      <c r="T137">
        <f t="shared" si="2"/>
        <v>0</v>
      </c>
    </row>
    <row r="138" spans="1:30" hidden="1" x14ac:dyDescent="0.3">
      <c r="A138" t="s">
        <v>53</v>
      </c>
      <c r="B138" t="s">
        <v>54</v>
      </c>
      <c r="C138" t="s">
        <v>46</v>
      </c>
      <c r="D138" t="s">
        <v>56</v>
      </c>
      <c r="E138">
        <v>9.7497672803056599</v>
      </c>
      <c r="F138">
        <v>2000</v>
      </c>
      <c r="G138" t="s">
        <v>157</v>
      </c>
      <c r="H138" t="s">
        <v>157</v>
      </c>
      <c r="I138">
        <v>150</v>
      </c>
      <c r="J138" t="s">
        <v>197</v>
      </c>
      <c r="Q138"/>
      <c r="T138">
        <f t="shared" si="2"/>
        <v>0</v>
      </c>
    </row>
    <row r="139" spans="1:30" hidden="1" x14ac:dyDescent="0.3">
      <c r="A139" t="s">
        <v>53</v>
      </c>
      <c r="B139" t="s">
        <v>54</v>
      </c>
      <c r="C139" t="s">
        <v>46</v>
      </c>
      <c r="D139" t="s">
        <v>56</v>
      </c>
      <c r="E139">
        <v>9.7497672803056599</v>
      </c>
      <c r="F139">
        <v>2000</v>
      </c>
      <c r="G139" t="s">
        <v>157</v>
      </c>
      <c r="H139" t="s">
        <v>148</v>
      </c>
      <c r="I139" t="s">
        <v>197</v>
      </c>
      <c r="Q139"/>
      <c r="T139">
        <f t="shared" si="2"/>
        <v>0</v>
      </c>
    </row>
    <row r="140" spans="1:30" hidden="1" x14ac:dyDescent="0.3">
      <c r="A140" t="s">
        <v>53</v>
      </c>
      <c r="B140" t="s">
        <v>54</v>
      </c>
      <c r="C140" t="s">
        <v>46</v>
      </c>
      <c r="D140" t="s">
        <v>56</v>
      </c>
      <c r="E140">
        <v>9.7497672803056599</v>
      </c>
      <c r="F140">
        <v>2000</v>
      </c>
      <c r="G140" t="s">
        <v>158</v>
      </c>
      <c r="H140" t="s">
        <v>158</v>
      </c>
      <c r="I140" s="64">
        <v>150</v>
      </c>
      <c r="J140" s="64" t="str">
        <f>I141</f>
        <v>RN23002164</v>
      </c>
      <c r="K140" s="64"/>
      <c r="L140">
        <f>_xlfn.XLOOKUP(J140, FNDWRR!Q:Q,FNDWRR!F:F,"",0,)</f>
        <v>92010605</v>
      </c>
      <c r="O140" t="s">
        <v>502</v>
      </c>
      <c r="P140">
        <f>SUMIFS(FNDWRR!E:E, FNDWRR!Q:Q, data_working!J140, FNDWRR!AZ:AZ, data_working!H140, FNDWRR!C:C, data_working!D140&amp;"*")</f>
        <v>176</v>
      </c>
      <c r="Q140" s="40">
        <v>9.7497672803056599</v>
      </c>
      <c r="R140" s="40">
        <v>57.58</v>
      </c>
      <c r="S140">
        <v>49.11</v>
      </c>
      <c r="T140">
        <f t="shared" si="2"/>
        <v>8.4699999999999989</v>
      </c>
      <c r="U140">
        <f>SUMIFS(openNconfirmRpt!O:O, openNconfirmRpt!L:L, data_working!D140&amp;"*", openNconfirmRpt!D:D, data_working!H140)</f>
        <v>176</v>
      </c>
      <c r="V140">
        <f>SUMIFS(openNconfirmRpt!O:O, openNconfirmRpt!L:L, data_working!D140&amp;"*", openNconfirmRpt!D:D, data_working!H140, openNconfirmRpt!B:B, A140)</f>
        <v>150</v>
      </c>
      <c r="X140">
        <f>SUMIFS(openNconfirmRpt!O:O, openNconfirmRpt!L:L, data_working!D140&amp;"*", openNconfirmRpt!D:D, data_working!H140, openNconfirmRpt!B:B, A140, openNconfirmRpt!A:A, "Confirm Order")</f>
        <v>150</v>
      </c>
      <c r="Y140">
        <f>X140-I140</f>
        <v>0</v>
      </c>
      <c r="Z140">
        <f>P140-I140</f>
        <v>26</v>
      </c>
      <c r="AA140" s="46">
        <f>SUMIFS(openNconfirmRpt!V:V, openNconfirmRpt!L:L, data_working!D140&amp;"*", openNconfirmRpt!D:D, data_working!H140, openNconfirmRpt!B:B, A140, openNconfirmRpt!A:A, "Confirm Order")/COUNTIFS(openNconfirmRpt!L:L, data_working!D140&amp;"*", openNconfirmRpt!D:D, data_working!H140, openNconfirmRpt!B:B, A140, openNconfirmRpt!A:A, "Confirm Order")</f>
        <v>49.11</v>
      </c>
      <c r="AB140">
        <f>S140-AA140</f>
        <v>0</v>
      </c>
      <c r="AD140" t="s">
        <v>1696</v>
      </c>
    </row>
    <row r="141" spans="1:30" hidden="1" x14ac:dyDescent="0.3">
      <c r="A141" t="s">
        <v>53</v>
      </c>
      <c r="B141" t="s">
        <v>54</v>
      </c>
      <c r="C141" t="s">
        <v>46</v>
      </c>
      <c r="D141" t="s">
        <v>56</v>
      </c>
      <c r="E141">
        <v>9.7497672803056599</v>
      </c>
      <c r="F141">
        <v>2000</v>
      </c>
      <c r="G141" t="s">
        <v>158</v>
      </c>
      <c r="H141" t="s">
        <v>148</v>
      </c>
      <c r="I141" t="s">
        <v>198</v>
      </c>
      <c r="Q141"/>
      <c r="T141">
        <f t="shared" si="2"/>
        <v>0</v>
      </c>
    </row>
    <row r="142" spans="1:30" hidden="1" x14ac:dyDescent="0.3">
      <c r="A142" t="s">
        <v>53</v>
      </c>
      <c r="B142" t="s">
        <v>54</v>
      </c>
      <c r="C142" t="s">
        <v>46</v>
      </c>
      <c r="D142" t="s">
        <v>56</v>
      </c>
      <c r="E142">
        <v>9.7497672803056599</v>
      </c>
      <c r="F142">
        <v>2000</v>
      </c>
      <c r="G142" t="s">
        <v>159</v>
      </c>
      <c r="H142" t="s">
        <v>159</v>
      </c>
      <c r="I142" s="64">
        <v>150</v>
      </c>
      <c r="J142" s="64" t="str">
        <f>I143</f>
        <v>RN23002235</v>
      </c>
      <c r="K142" s="64"/>
      <c r="L142">
        <f>_xlfn.XLOOKUP(J142, FNDWRR!Q:Q,FNDWRR!F:F,"",0,)</f>
        <v>92011127</v>
      </c>
      <c r="O142" t="s">
        <v>502</v>
      </c>
      <c r="P142">
        <f>SUMIFS(FNDWRR!E:E, FNDWRR!Q:Q, data_working!J142, FNDWRR!AZ:AZ, data_working!H142, FNDWRR!C:C, data_working!D142&amp;"*")</f>
        <v>170</v>
      </c>
      <c r="Q142" s="40">
        <v>9.7497672803056599</v>
      </c>
      <c r="R142" s="40">
        <v>57.58</v>
      </c>
      <c r="S142">
        <v>49.11</v>
      </c>
      <c r="T142">
        <f t="shared" si="2"/>
        <v>8.4699999999999989</v>
      </c>
      <c r="U142">
        <f>SUMIFS(openNconfirmRpt!O:O, openNconfirmRpt!L:L, data_working!D142&amp;"*", openNconfirmRpt!D:D, data_working!H142)</f>
        <v>170</v>
      </c>
      <c r="V142">
        <f>SUMIFS(openNconfirmRpt!O:O, openNconfirmRpt!L:L, data_working!D142&amp;"*", openNconfirmRpt!D:D, data_working!H142, openNconfirmRpt!B:B, A142)</f>
        <v>150</v>
      </c>
      <c r="X142">
        <f>SUMIFS(openNconfirmRpt!O:O, openNconfirmRpt!L:L, data_working!D142&amp;"*", openNconfirmRpt!D:D, data_working!H142, openNconfirmRpt!B:B, A142, openNconfirmRpt!A:A, "Confirm Order")</f>
        <v>150</v>
      </c>
      <c r="Y142">
        <f>X142-I142</f>
        <v>0</v>
      </c>
      <c r="Z142">
        <f>P142-I142</f>
        <v>20</v>
      </c>
      <c r="AA142" s="46">
        <f>SUMIFS(openNconfirmRpt!V:V, openNconfirmRpt!L:L, data_working!D142&amp;"*", openNconfirmRpt!D:D, data_working!H142, openNconfirmRpt!B:B, A142, openNconfirmRpt!A:A, "Confirm Order")/COUNTIFS(openNconfirmRpt!L:L, data_working!D142&amp;"*", openNconfirmRpt!D:D, data_working!H142, openNconfirmRpt!B:B, A142, openNconfirmRpt!A:A, "Confirm Order")</f>
        <v>49.11</v>
      </c>
      <c r="AB142">
        <f>S142-AA142</f>
        <v>0</v>
      </c>
      <c r="AD142" t="s">
        <v>1696</v>
      </c>
    </row>
    <row r="143" spans="1:30" hidden="1" x14ac:dyDescent="0.3">
      <c r="A143" t="s">
        <v>53</v>
      </c>
      <c r="B143" t="s">
        <v>54</v>
      </c>
      <c r="C143" t="s">
        <v>46</v>
      </c>
      <c r="D143" t="s">
        <v>56</v>
      </c>
      <c r="E143">
        <v>9.7497672803056599</v>
      </c>
      <c r="F143">
        <v>2000</v>
      </c>
      <c r="G143" t="s">
        <v>159</v>
      </c>
      <c r="H143" t="s">
        <v>148</v>
      </c>
      <c r="I143" t="s">
        <v>199</v>
      </c>
      <c r="Q143"/>
      <c r="T143">
        <f t="shared" si="2"/>
        <v>0</v>
      </c>
    </row>
    <row r="144" spans="1:30" s="64" customFormat="1" x14ac:dyDescent="0.3">
      <c r="A144" s="49" t="s">
        <v>53</v>
      </c>
      <c r="B144" s="49" t="s">
        <v>54</v>
      </c>
      <c r="C144" s="49" t="s">
        <v>46</v>
      </c>
      <c r="D144" s="49" t="s">
        <v>56</v>
      </c>
      <c r="E144" s="49">
        <v>9.7497672803056599</v>
      </c>
      <c r="F144" s="49">
        <v>2000</v>
      </c>
      <c r="G144" s="49" t="s">
        <v>160</v>
      </c>
      <c r="H144" s="49" t="s">
        <v>160</v>
      </c>
      <c r="I144" s="64">
        <v>150</v>
      </c>
      <c r="J144" s="64" t="str">
        <f>I145</f>
        <v>RN23002576</v>
      </c>
      <c r="L144" t="str">
        <f>_xlfn.XLOOKUP(J144, FNDWRR!Q:Q,FNDWRR!F:F,"",0,)</f>
        <v/>
      </c>
      <c r="M144"/>
      <c r="N144"/>
      <c r="O144" s="49" t="s">
        <v>502</v>
      </c>
      <c r="P144" s="49">
        <f>SUMIFS(FNDWRR!E:E, FNDWRR!Q:Q, data_working!J144, FNDWRR!AZ:AZ, data_working!H144, FNDWRR!C:C, data_working!D144&amp;"*")</f>
        <v>0</v>
      </c>
      <c r="Q144" s="50">
        <v>9.7497672803056599</v>
      </c>
      <c r="R144" s="50">
        <v>57.58</v>
      </c>
      <c r="S144" s="49">
        <v>49.11</v>
      </c>
      <c r="T144" s="49">
        <f t="shared" si="2"/>
        <v>8.4699999999999989</v>
      </c>
      <c r="U144" s="49">
        <f>SUMIFS(openNconfirmRpt!O:O, openNconfirmRpt!L:L, data_working!D144&amp;"*", openNconfirmRpt!D:D, data_working!H144)</f>
        <v>150</v>
      </c>
      <c r="V144" s="49">
        <f>SUMIFS(openNconfirmRpt!O:O, openNconfirmRpt!L:L, data_working!D144&amp;"*", openNconfirmRpt!D:D, data_working!H144, openNconfirmRpt!B:B, A144)</f>
        <v>0</v>
      </c>
      <c r="W144" s="49"/>
      <c r="X144" s="49">
        <f>SUMIFS(openNconfirmRpt!O:O, openNconfirmRpt!L:L, data_working!D144&amp;"*", openNconfirmRpt!D:D, data_working!H144, openNconfirmRpt!B:B, A144, openNconfirmRpt!A:A, "Confirm Order")</f>
        <v>0</v>
      </c>
      <c r="Y144" s="49">
        <f>V144-X144</f>
        <v>0</v>
      </c>
      <c r="Z144" s="49">
        <f>P144-I144</f>
        <v>-150</v>
      </c>
      <c r="AA144" s="49" t="e">
        <f>SUMIFS(openNconfirmRpt!V:V, openNconfirmRpt!L:L, data_working!D144&amp;"*", openNconfirmRpt!D:D, data_working!H144, openNconfirmRpt!B:B, A144, openNconfirmRpt!A:A, "Confirm Order")/COUNTIFS(openNconfirmRpt!L:L, data_working!D144&amp;"*", openNconfirmRpt!D:D, data_working!H144, openNconfirmRpt!B:B, A144)</f>
        <v>#DIV/0!</v>
      </c>
      <c r="AB144" s="49" t="e">
        <f>S144-AA144</f>
        <v>#DIV/0!</v>
      </c>
      <c r="AC144" s="49"/>
      <c r="AD144" s="49" t="s">
        <v>1692</v>
      </c>
    </row>
    <row r="145" spans="1:20" hidden="1" x14ac:dyDescent="0.3">
      <c r="A145" t="s">
        <v>53</v>
      </c>
      <c r="B145" t="s">
        <v>54</v>
      </c>
      <c r="C145" t="s">
        <v>46</v>
      </c>
      <c r="D145" t="s">
        <v>56</v>
      </c>
      <c r="E145">
        <v>9.7497672803056599</v>
      </c>
      <c r="F145">
        <v>2000</v>
      </c>
      <c r="G145" t="s">
        <v>160</v>
      </c>
      <c r="H145" t="s">
        <v>148</v>
      </c>
      <c r="I145" s="65" t="s">
        <v>679</v>
      </c>
      <c r="J145" t="s">
        <v>679</v>
      </c>
      <c r="Q145"/>
      <c r="T145">
        <f t="shared" si="2"/>
        <v>0</v>
      </c>
    </row>
    <row r="146" spans="1:20" hidden="1" x14ac:dyDescent="0.3">
      <c r="A146" t="s">
        <v>53</v>
      </c>
      <c r="B146" t="s">
        <v>54</v>
      </c>
      <c r="C146" t="s">
        <v>57</v>
      </c>
      <c r="D146" t="s">
        <v>58</v>
      </c>
      <c r="E146">
        <v>5.85</v>
      </c>
      <c r="F146">
        <v>1000</v>
      </c>
      <c r="G146" t="s">
        <v>185</v>
      </c>
      <c r="H146" t="s">
        <v>185</v>
      </c>
      <c r="J146" t="s">
        <v>1309</v>
      </c>
      <c r="Q146"/>
      <c r="T146">
        <f t="shared" si="2"/>
        <v>0</v>
      </c>
    </row>
    <row r="147" spans="1:20" hidden="1" x14ac:dyDescent="0.3">
      <c r="A147" t="s">
        <v>53</v>
      </c>
      <c r="B147" t="s">
        <v>54</v>
      </c>
      <c r="C147" t="s">
        <v>57</v>
      </c>
      <c r="D147" t="s">
        <v>58</v>
      </c>
      <c r="E147">
        <v>5.85</v>
      </c>
      <c r="F147">
        <v>1000</v>
      </c>
      <c r="G147" t="s">
        <v>185</v>
      </c>
      <c r="H147" t="s">
        <v>148</v>
      </c>
      <c r="I147" s="63"/>
      <c r="Q147"/>
      <c r="T147">
        <f t="shared" si="2"/>
        <v>0</v>
      </c>
    </row>
    <row r="148" spans="1:20" hidden="1" x14ac:dyDescent="0.3">
      <c r="A148" t="s">
        <v>53</v>
      </c>
      <c r="B148" t="s">
        <v>54</v>
      </c>
      <c r="C148" t="s">
        <v>57</v>
      </c>
      <c r="D148" t="s">
        <v>58</v>
      </c>
      <c r="E148">
        <v>5.85</v>
      </c>
      <c r="F148">
        <v>1000</v>
      </c>
      <c r="G148" t="s">
        <v>147</v>
      </c>
      <c r="H148" t="s">
        <v>147</v>
      </c>
      <c r="J148" t="s">
        <v>1310</v>
      </c>
      <c r="Q148"/>
      <c r="T148">
        <f t="shared" si="2"/>
        <v>0</v>
      </c>
    </row>
    <row r="149" spans="1:20" hidden="1" x14ac:dyDescent="0.3">
      <c r="A149" t="s">
        <v>53</v>
      </c>
      <c r="B149" t="s">
        <v>54</v>
      </c>
      <c r="C149" t="s">
        <v>57</v>
      </c>
      <c r="D149" t="s">
        <v>58</v>
      </c>
      <c r="E149">
        <v>5.85</v>
      </c>
      <c r="F149">
        <v>1000</v>
      </c>
      <c r="G149" t="s">
        <v>147</v>
      </c>
      <c r="H149" t="s">
        <v>148</v>
      </c>
      <c r="I149" s="63"/>
      <c r="Q149"/>
      <c r="T149">
        <f t="shared" si="2"/>
        <v>0</v>
      </c>
    </row>
    <row r="150" spans="1:20" hidden="1" x14ac:dyDescent="0.3">
      <c r="A150" t="s">
        <v>53</v>
      </c>
      <c r="B150" t="s">
        <v>54</v>
      </c>
      <c r="C150" t="s">
        <v>57</v>
      </c>
      <c r="D150" t="s">
        <v>58</v>
      </c>
      <c r="E150">
        <v>5.85</v>
      </c>
      <c r="F150">
        <v>1000</v>
      </c>
      <c r="G150" t="s">
        <v>149</v>
      </c>
      <c r="H150" t="s">
        <v>149</v>
      </c>
      <c r="J150" t="s">
        <v>1311</v>
      </c>
      <c r="Q150"/>
      <c r="T150">
        <f t="shared" si="2"/>
        <v>0</v>
      </c>
    </row>
    <row r="151" spans="1:20" hidden="1" x14ac:dyDescent="0.3">
      <c r="A151" t="s">
        <v>53</v>
      </c>
      <c r="B151" t="s">
        <v>54</v>
      </c>
      <c r="C151" t="s">
        <v>57</v>
      </c>
      <c r="D151" t="s">
        <v>58</v>
      </c>
      <c r="E151">
        <v>5.85</v>
      </c>
      <c r="F151">
        <v>1000</v>
      </c>
      <c r="G151" t="s">
        <v>149</v>
      </c>
      <c r="H151" t="s">
        <v>148</v>
      </c>
      <c r="I151" s="63"/>
      <c r="Q151"/>
      <c r="T151">
        <f t="shared" si="2"/>
        <v>0</v>
      </c>
    </row>
    <row r="152" spans="1:20" hidden="1" x14ac:dyDescent="0.3">
      <c r="A152" t="s">
        <v>53</v>
      </c>
      <c r="B152" t="s">
        <v>54</v>
      </c>
      <c r="C152" t="s">
        <v>57</v>
      </c>
      <c r="D152" t="s">
        <v>58</v>
      </c>
      <c r="E152">
        <v>5.85</v>
      </c>
      <c r="F152">
        <v>1000</v>
      </c>
      <c r="G152" t="s">
        <v>150</v>
      </c>
      <c r="H152" t="s">
        <v>150</v>
      </c>
      <c r="J152" t="s">
        <v>1315</v>
      </c>
      <c r="Q152"/>
      <c r="T152">
        <f t="shared" si="2"/>
        <v>0</v>
      </c>
    </row>
    <row r="153" spans="1:20" hidden="1" x14ac:dyDescent="0.3">
      <c r="A153" t="s">
        <v>53</v>
      </c>
      <c r="B153" t="s">
        <v>54</v>
      </c>
      <c r="C153" t="s">
        <v>57</v>
      </c>
      <c r="D153" t="s">
        <v>58</v>
      </c>
      <c r="E153">
        <v>5.85</v>
      </c>
      <c r="F153">
        <v>1000</v>
      </c>
      <c r="G153" t="s">
        <v>150</v>
      </c>
      <c r="H153" t="s">
        <v>148</v>
      </c>
      <c r="I153" s="63"/>
      <c r="Q153"/>
      <c r="T153">
        <f t="shared" si="2"/>
        <v>0</v>
      </c>
    </row>
    <row r="154" spans="1:20" hidden="1" x14ac:dyDescent="0.3">
      <c r="A154" t="s">
        <v>53</v>
      </c>
      <c r="B154" t="s">
        <v>54</v>
      </c>
      <c r="C154" t="s">
        <v>57</v>
      </c>
      <c r="D154" t="s">
        <v>58</v>
      </c>
      <c r="E154">
        <v>5.85</v>
      </c>
      <c r="F154">
        <v>1000</v>
      </c>
      <c r="G154" t="s">
        <v>152</v>
      </c>
      <c r="H154" t="s">
        <v>152</v>
      </c>
      <c r="J154" t="s">
        <v>1312</v>
      </c>
      <c r="Q154"/>
      <c r="T154">
        <f t="shared" si="2"/>
        <v>0</v>
      </c>
    </row>
    <row r="155" spans="1:20" hidden="1" x14ac:dyDescent="0.3">
      <c r="A155" t="s">
        <v>53</v>
      </c>
      <c r="B155" t="s">
        <v>54</v>
      </c>
      <c r="C155" t="s">
        <v>57</v>
      </c>
      <c r="D155" t="s">
        <v>58</v>
      </c>
      <c r="E155">
        <v>5.85</v>
      </c>
      <c r="F155">
        <v>1000</v>
      </c>
      <c r="G155" t="s">
        <v>152</v>
      </c>
      <c r="H155" t="s">
        <v>148</v>
      </c>
      <c r="I155" s="63"/>
      <c r="Q155"/>
      <c r="T155">
        <f t="shared" si="2"/>
        <v>0</v>
      </c>
    </row>
    <row r="156" spans="1:20" hidden="1" x14ac:dyDescent="0.3">
      <c r="A156" t="s">
        <v>53</v>
      </c>
      <c r="B156" t="s">
        <v>54</v>
      </c>
      <c r="C156" t="s">
        <v>57</v>
      </c>
      <c r="D156" t="s">
        <v>58</v>
      </c>
      <c r="E156">
        <v>5.85</v>
      </c>
      <c r="F156">
        <v>1000</v>
      </c>
      <c r="G156" t="s">
        <v>153</v>
      </c>
      <c r="H156" t="s">
        <v>153</v>
      </c>
      <c r="J156" t="s">
        <v>1316</v>
      </c>
      <c r="Q156"/>
      <c r="T156">
        <f t="shared" si="2"/>
        <v>0</v>
      </c>
    </row>
    <row r="157" spans="1:20" hidden="1" x14ac:dyDescent="0.3">
      <c r="A157" t="s">
        <v>53</v>
      </c>
      <c r="B157" t="s">
        <v>54</v>
      </c>
      <c r="C157" t="s">
        <v>57</v>
      </c>
      <c r="D157" t="s">
        <v>58</v>
      </c>
      <c r="E157">
        <v>5.85</v>
      </c>
      <c r="F157">
        <v>1000</v>
      </c>
      <c r="G157" t="s">
        <v>153</v>
      </c>
      <c r="H157" t="s">
        <v>148</v>
      </c>
      <c r="I157" s="63"/>
      <c r="Q157"/>
      <c r="T157">
        <f t="shared" si="2"/>
        <v>0</v>
      </c>
    </row>
    <row r="158" spans="1:20" hidden="1" x14ac:dyDescent="0.3">
      <c r="A158" t="s">
        <v>53</v>
      </c>
      <c r="B158" t="s">
        <v>54</v>
      </c>
      <c r="C158" t="s">
        <v>57</v>
      </c>
      <c r="D158" t="s">
        <v>58</v>
      </c>
      <c r="E158">
        <v>5.85</v>
      </c>
      <c r="F158">
        <v>1000</v>
      </c>
      <c r="G158" t="s">
        <v>155</v>
      </c>
      <c r="H158" t="s">
        <v>155</v>
      </c>
      <c r="J158" t="s">
        <v>1313</v>
      </c>
      <c r="Q158"/>
      <c r="T158">
        <f t="shared" si="2"/>
        <v>0</v>
      </c>
    </row>
    <row r="159" spans="1:20" hidden="1" x14ac:dyDescent="0.3">
      <c r="A159" t="s">
        <v>53</v>
      </c>
      <c r="B159" t="s">
        <v>54</v>
      </c>
      <c r="C159" t="s">
        <v>57</v>
      </c>
      <c r="D159" t="s">
        <v>58</v>
      </c>
      <c r="E159">
        <v>5.85</v>
      </c>
      <c r="F159">
        <v>1000</v>
      </c>
      <c r="G159" t="s">
        <v>155</v>
      </c>
      <c r="H159" t="s">
        <v>148</v>
      </c>
      <c r="I159" s="63"/>
      <c r="Q159"/>
      <c r="T159">
        <f t="shared" si="2"/>
        <v>0</v>
      </c>
    </row>
    <row r="160" spans="1:20" hidden="1" x14ac:dyDescent="0.3">
      <c r="A160" t="s">
        <v>53</v>
      </c>
      <c r="B160" t="s">
        <v>54</v>
      </c>
      <c r="C160" t="s">
        <v>57</v>
      </c>
      <c r="D160" t="s">
        <v>58</v>
      </c>
      <c r="E160">
        <v>5.85</v>
      </c>
      <c r="F160">
        <v>1000</v>
      </c>
      <c r="G160" t="s">
        <v>156</v>
      </c>
      <c r="H160" t="s">
        <v>156</v>
      </c>
      <c r="J160" t="s">
        <v>1314</v>
      </c>
      <c r="Q160"/>
      <c r="T160">
        <f t="shared" si="2"/>
        <v>0</v>
      </c>
    </row>
    <row r="161" spans="1:20" hidden="1" x14ac:dyDescent="0.3">
      <c r="A161" t="s">
        <v>53</v>
      </c>
      <c r="B161" t="s">
        <v>54</v>
      </c>
      <c r="C161" t="s">
        <v>57</v>
      </c>
      <c r="D161" t="s">
        <v>58</v>
      </c>
      <c r="E161">
        <v>5.85</v>
      </c>
      <c r="F161">
        <v>1000</v>
      </c>
      <c r="G161" t="s">
        <v>156</v>
      </c>
      <c r="H161" t="s">
        <v>148</v>
      </c>
      <c r="I161" s="63"/>
      <c r="Q161"/>
      <c r="T161">
        <f t="shared" si="2"/>
        <v>0</v>
      </c>
    </row>
    <row r="162" spans="1:20" hidden="1" x14ac:dyDescent="0.3">
      <c r="A162" t="s">
        <v>53</v>
      </c>
      <c r="B162" t="s">
        <v>54</v>
      </c>
      <c r="C162" t="s">
        <v>57</v>
      </c>
      <c r="D162" t="s">
        <v>58</v>
      </c>
      <c r="E162">
        <v>5.85</v>
      </c>
      <c r="F162">
        <v>1000</v>
      </c>
      <c r="G162" t="s">
        <v>157</v>
      </c>
      <c r="H162" t="s">
        <v>157</v>
      </c>
      <c r="J162" t="s">
        <v>1317</v>
      </c>
      <c r="Q162"/>
      <c r="T162">
        <f t="shared" si="2"/>
        <v>0</v>
      </c>
    </row>
    <row r="163" spans="1:20" hidden="1" x14ac:dyDescent="0.3">
      <c r="A163" t="s">
        <v>53</v>
      </c>
      <c r="B163" t="s">
        <v>54</v>
      </c>
      <c r="C163" t="s">
        <v>57</v>
      </c>
      <c r="D163" t="s">
        <v>58</v>
      </c>
      <c r="E163">
        <v>5.85</v>
      </c>
      <c r="F163">
        <v>1000</v>
      </c>
      <c r="G163" t="s">
        <v>157</v>
      </c>
      <c r="H163" t="s">
        <v>148</v>
      </c>
      <c r="I163" s="63"/>
      <c r="Q163"/>
      <c r="T163">
        <f t="shared" si="2"/>
        <v>0</v>
      </c>
    </row>
    <row r="164" spans="1:20" hidden="1" x14ac:dyDescent="0.3">
      <c r="A164" t="s">
        <v>53</v>
      </c>
      <c r="B164" t="s">
        <v>54</v>
      </c>
      <c r="C164" t="s">
        <v>57</v>
      </c>
      <c r="D164" t="s">
        <v>58</v>
      </c>
      <c r="E164">
        <v>5.85</v>
      </c>
      <c r="F164">
        <v>1000</v>
      </c>
      <c r="G164" t="s">
        <v>158</v>
      </c>
      <c r="H164" t="s">
        <v>158</v>
      </c>
      <c r="O164" t="s">
        <v>502</v>
      </c>
      <c r="Q164"/>
      <c r="T164">
        <f t="shared" si="2"/>
        <v>0</v>
      </c>
    </row>
    <row r="165" spans="1:20" hidden="1" x14ac:dyDescent="0.3">
      <c r="A165" t="s">
        <v>53</v>
      </c>
      <c r="B165" t="s">
        <v>54</v>
      </c>
      <c r="C165" t="s">
        <v>57</v>
      </c>
      <c r="D165" t="s">
        <v>58</v>
      </c>
      <c r="E165">
        <v>5.85</v>
      </c>
      <c r="F165">
        <v>1000</v>
      </c>
      <c r="G165" t="s">
        <v>158</v>
      </c>
      <c r="H165" t="s">
        <v>148</v>
      </c>
      <c r="I165" s="63"/>
      <c r="Q165"/>
      <c r="T165">
        <f t="shared" si="2"/>
        <v>0</v>
      </c>
    </row>
    <row r="166" spans="1:20" hidden="1" x14ac:dyDescent="0.3">
      <c r="A166" t="s">
        <v>53</v>
      </c>
      <c r="B166" t="s">
        <v>54</v>
      </c>
      <c r="C166" t="s">
        <v>57</v>
      </c>
      <c r="D166" t="s">
        <v>58</v>
      </c>
      <c r="E166">
        <v>5.85</v>
      </c>
      <c r="F166">
        <v>1000</v>
      </c>
      <c r="G166" t="s">
        <v>159</v>
      </c>
      <c r="H166" t="s">
        <v>159</v>
      </c>
      <c r="O166" t="s">
        <v>502</v>
      </c>
      <c r="Q166"/>
      <c r="T166">
        <f t="shared" si="2"/>
        <v>0</v>
      </c>
    </row>
    <row r="167" spans="1:20" hidden="1" x14ac:dyDescent="0.3">
      <c r="A167" t="s">
        <v>53</v>
      </c>
      <c r="B167" t="s">
        <v>54</v>
      </c>
      <c r="C167" t="s">
        <v>57</v>
      </c>
      <c r="D167" t="s">
        <v>58</v>
      </c>
      <c r="E167">
        <v>5.85</v>
      </c>
      <c r="F167">
        <v>1000</v>
      </c>
      <c r="G167" t="s">
        <v>159</v>
      </c>
      <c r="H167" t="s">
        <v>148</v>
      </c>
      <c r="I167" s="63"/>
      <c r="Q167"/>
      <c r="T167">
        <f t="shared" si="2"/>
        <v>0</v>
      </c>
    </row>
    <row r="168" spans="1:20" hidden="1" x14ac:dyDescent="0.3">
      <c r="A168" t="s">
        <v>53</v>
      </c>
      <c r="B168" t="s">
        <v>54</v>
      </c>
      <c r="C168" t="s">
        <v>57</v>
      </c>
      <c r="D168" t="s">
        <v>58</v>
      </c>
      <c r="E168">
        <v>5.85</v>
      </c>
      <c r="F168">
        <v>1000</v>
      </c>
      <c r="G168" t="s">
        <v>160</v>
      </c>
      <c r="H168" t="s">
        <v>160</v>
      </c>
      <c r="I168" s="65"/>
      <c r="O168" t="s">
        <v>502</v>
      </c>
      <c r="Q168"/>
      <c r="T168">
        <f t="shared" si="2"/>
        <v>0</v>
      </c>
    </row>
    <row r="169" spans="1:20" hidden="1" x14ac:dyDescent="0.3">
      <c r="A169" t="s">
        <v>53</v>
      </c>
      <c r="B169" t="s">
        <v>54</v>
      </c>
      <c r="C169" t="s">
        <v>57</v>
      </c>
      <c r="D169" t="s">
        <v>58</v>
      </c>
      <c r="E169">
        <v>5.85</v>
      </c>
      <c r="F169">
        <v>1000</v>
      </c>
      <c r="G169" t="s">
        <v>160</v>
      </c>
      <c r="H169" t="s">
        <v>148</v>
      </c>
      <c r="I169" s="65"/>
      <c r="Q169"/>
      <c r="T169">
        <f t="shared" si="2"/>
        <v>0</v>
      </c>
    </row>
    <row r="170" spans="1:20" hidden="1" x14ac:dyDescent="0.3">
      <c r="A170" t="s">
        <v>53</v>
      </c>
      <c r="B170" t="s">
        <v>54</v>
      </c>
      <c r="C170" t="s">
        <v>57</v>
      </c>
      <c r="D170" t="s">
        <v>59</v>
      </c>
      <c r="E170">
        <v>7.4594999999999985</v>
      </c>
      <c r="F170">
        <v>3000</v>
      </c>
      <c r="G170" t="s">
        <v>185</v>
      </c>
      <c r="H170" t="s">
        <v>185</v>
      </c>
      <c r="J170" t="s">
        <v>1309</v>
      </c>
      <c r="Q170"/>
      <c r="T170">
        <f t="shared" si="2"/>
        <v>0</v>
      </c>
    </row>
    <row r="171" spans="1:20" hidden="1" x14ac:dyDescent="0.3">
      <c r="A171" t="s">
        <v>53</v>
      </c>
      <c r="B171" t="s">
        <v>54</v>
      </c>
      <c r="C171" t="s">
        <v>57</v>
      </c>
      <c r="D171" t="s">
        <v>59</v>
      </c>
      <c r="E171">
        <v>7.4594999999999985</v>
      </c>
      <c r="F171">
        <v>3000</v>
      </c>
      <c r="G171" t="s">
        <v>185</v>
      </c>
      <c r="H171" t="s">
        <v>148</v>
      </c>
      <c r="I171" s="63"/>
      <c r="Q171"/>
      <c r="T171">
        <f t="shared" si="2"/>
        <v>0</v>
      </c>
    </row>
    <row r="172" spans="1:20" hidden="1" x14ac:dyDescent="0.3">
      <c r="A172" t="s">
        <v>53</v>
      </c>
      <c r="B172" t="s">
        <v>54</v>
      </c>
      <c r="C172" t="s">
        <v>57</v>
      </c>
      <c r="D172" t="s">
        <v>59</v>
      </c>
      <c r="E172">
        <v>7.4594999999999985</v>
      </c>
      <c r="F172">
        <v>3000</v>
      </c>
      <c r="G172" t="s">
        <v>147</v>
      </c>
      <c r="H172" t="s">
        <v>147</v>
      </c>
      <c r="J172" t="s">
        <v>1310</v>
      </c>
      <c r="Q172"/>
      <c r="T172">
        <f t="shared" si="2"/>
        <v>0</v>
      </c>
    </row>
    <row r="173" spans="1:20" hidden="1" x14ac:dyDescent="0.3">
      <c r="A173" t="s">
        <v>53</v>
      </c>
      <c r="B173" t="s">
        <v>54</v>
      </c>
      <c r="C173" t="s">
        <v>57</v>
      </c>
      <c r="D173" t="s">
        <v>59</v>
      </c>
      <c r="E173">
        <v>7.4594999999999985</v>
      </c>
      <c r="F173">
        <v>3000</v>
      </c>
      <c r="G173" t="s">
        <v>147</v>
      </c>
      <c r="H173" t="s">
        <v>148</v>
      </c>
      <c r="I173" s="63"/>
      <c r="Q173"/>
      <c r="T173">
        <f t="shared" si="2"/>
        <v>0</v>
      </c>
    </row>
    <row r="174" spans="1:20" hidden="1" x14ac:dyDescent="0.3">
      <c r="A174" t="s">
        <v>53</v>
      </c>
      <c r="B174" t="s">
        <v>54</v>
      </c>
      <c r="C174" t="s">
        <v>57</v>
      </c>
      <c r="D174" t="s">
        <v>59</v>
      </c>
      <c r="E174">
        <v>7.4594999999999985</v>
      </c>
      <c r="F174">
        <v>3000</v>
      </c>
      <c r="G174" t="s">
        <v>149</v>
      </c>
      <c r="H174" t="s">
        <v>149</v>
      </c>
      <c r="J174" t="s">
        <v>1311</v>
      </c>
      <c r="Q174"/>
      <c r="T174">
        <f t="shared" si="2"/>
        <v>0</v>
      </c>
    </row>
    <row r="175" spans="1:20" hidden="1" x14ac:dyDescent="0.3">
      <c r="A175" t="s">
        <v>53</v>
      </c>
      <c r="B175" t="s">
        <v>54</v>
      </c>
      <c r="C175" t="s">
        <v>57</v>
      </c>
      <c r="D175" t="s">
        <v>59</v>
      </c>
      <c r="E175">
        <v>7.4594999999999985</v>
      </c>
      <c r="F175">
        <v>3000</v>
      </c>
      <c r="G175" t="s">
        <v>149</v>
      </c>
      <c r="H175" t="s">
        <v>148</v>
      </c>
      <c r="I175" s="63"/>
      <c r="Q175"/>
      <c r="T175">
        <f t="shared" si="2"/>
        <v>0</v>
      </c>
    </row>
    <row r="176" spans="1:20" hidden="1" x14ac:dyDescent="0.3">
      <c r="A176" t="s">
        <v>53</v>
      </c>
      <c r="B176" t="s">
        <v>54</v>
      </c>
      <c r="C176" t="s">
        <v>57</v>
      </c>
      <c r="D176" t="s">
        <v>59</v>
      </c>
      <c r="E176">
        <v>7.4594999999999985</v>
      </c>
      <c r="F176">
        <v>3000</v>
      </c>
      <c r="G176" t="s">
        <v>150</v>
      </c>
      <c r="H176" t="s">
        <v>150</v>
      </c>
      <c r="J176" t="s">
        <v>1315</v>
      </c>
      <c r="Q176"/>
      <c r="T176">
        <f t="shared" si="2"/>
        <v>0</v>
      </c>
    </row>
    <row r="177" spans="1:20" hidden="1" x14ac:dyDescent="0.3">
      <c r="A177" t="s">
        <v>53</v>
      </c>
      <c r="B177" t="s">
        <v>54</v>
      </c>
      <c r="C177" t="s">
        <v>57</v>
      </c>
      <c r="D177" t="s">
        <v>59</v>
      </c>
      <c r="E177">
        <v>7.4594999999999985</v>
      </c>
      <c r="F177">
        <v>3000</v>
      </c>
      <c r="G177" t="s">
        <v>150</v>
      </c>
      <c r="H177" t="s">
        <v>148</v>
      </c>
      <c r="I177" s="63"/>
      <c r="Q177"/>
      <c r="T177">
        <f t="shared" si="2"/>
        <v>0</v>
      </c>
    </row>
    <row r="178" spans="1:20" hidden="1" x14ac:dyDescent="0.3">
      <c r="A178" t="s">
        <v>53</v>
      </c>
      <c r="B178" t="s">
        <v>54</v>
      </c>
      <c r="C178" t="s">
        <v>57</v>
      </c>
      <c r="D178" t="s">
        <v>59</v>
      </c>
      <c r="E178">
        <v>7.4594999999999985</v>
      </c>
      <c r="F178">
        <v>3000</v>
      </c>
      <c r="G178" t="s">
        <v>152</v>
      </c>
      <c r="H178" t="s">
        <v>152</v>
      </c>
      <c r="J178" t="s">
        <v>1312</v>
      </c>
      <c r="Q178"/>
      <c r="T178">
        <f t="shared" si="2"/>
        <v>0</v>
      </c>
    </row>
    <row r="179" spans="1:20" hidden="1" x14ac:dyDescent="0.3">
      <c r="A179" t="s">
        <v>53</v>
      </c>
      <c r="B179" t="s">
        <v>54</v>
      </c>
      <c r="C179" t="s">
        <v>57</v>
      </c>
      <c r="D179" t="s">
        <v>59</v>
      </c>
      <c r="E179">
        <v>7.4594999999999985</v>
      </c>
      <c r="F179">
        <v>3000</v>
      </c>
      <c r="G179" t="s">
        <v>152</v>
      </c>
      <c r="H179" t="s">
        <v>148</v>
      </c>
      <c r="I179" s="63"/>
      <c r="Q179"/>
      <c r="T179">
        <f t="shared" si="2"/>
        <v>0</v>
      </c>
    </row>
    <row r="180" spans="1:20" hidden="1" x14ac:dyDescent="0.3">
      <c r="A180" t="s">
        <v>53</v>
      </c>
      <c r="B180" t="s">
        <v>54</v>
      </c>
      <c r="C180" t="s">
        <v>57</v>
      </c>
      <c r="D180" t="s">
        <v>59</v>
      </c>
      <c r="E180">
        <v>7.4594999999999985</v>
      </c>
      <c r="F180">
        <v>3000</v>
      </c>
      <c r="G180" t="s">
        <v>153</v>
      </c>
      <c r="H180" t="s">
        <v>153</v>
      </c>
      <c r="J180" t="s">
        <v>1316</v>
      </c>
      <c r="Q180"/>
      <c r="T180">
        <f t="shared" si="2"/>
        <v>0</v>
      </c>
    </row>
    <row r="181" spans="1:20" hidden="1" x14ac:dyDescent="0.3">
      <c r="A181" t="s">
        <v>53</v>
      </c>
      <c r="B181" t="s">
        <v>54</v>
      </c>
      <c r="C181" t="s">
        <v>57</v>
      </c>
      <c r="D181" t="s">
        <v>59</v>
      </c>
      <c r="E181">
        <v>7.4594999999999985</v>
      </c>
      <c r="F181">
        <v>3000</v>
      </c>
      <c r="G181" t="s">
        <v>153</v>
      </c>
      <c r="H181" t="s">
        <v>148</v>
      </c>
      <c r="I181" s="63"/>
      <c r="Q181"/>
      <c r="T181">
        <f t="shared" si="2"/>
        <v>0</v>
      </c>
    </row>
    <row r="182" spans="1:20" hidden="1" x14ac:dyDescent="0.3">
      <c r="A182" t="s">
        <v>53</v>
      </c>
      <c r="B182" t="s">
        <v>54</v>
      </c>
      <c r="C182" t="s">
        <v>57</v>
      </c>
      <c r="D182" t="s">
        <v>59</v>
      </c>
      <c r="E182">
        <v>7.4594999999999985</v>
      </c>
      <c r="F182">
        <v>3000</v>
      </c>
      <c r="G182" t="s">
        <v>155</v>
      </c>
      <c r="H182" t="s">
        <v>155</v>
      </c>
      <c r="J182" t="s">
        <v>1313</v>
      </c>
      <c r="Q182"/>
      <c r="T182">
        <f t="shared" si="2"/>
        <v>0</v>
      </c>
    </row>
    <row r="183" spans="1:20" hidden="1" x14ac:dyDescent="0.3">
      <c r="A183" t="s">
        <v>53</v>
      </c>
      <c r="B183" t="s">
        <v>54</v>
      </c>
      <c r="C183" t="s">
        <v>57</v>
      </c>
      <c r="D183" t="s">
        <v>59</v>
      </c>
      <c r="E183">
        <v>7.4594999999999985</v>
      </c>
      <c r="F183">
        <v>3000</v>
      </c>
      <c r="G183" t="s">
        <v>155</v>
      </c>
      <c r="H183" t="s">
        <v>148</v>
      </c>
      <c r="I183" s="63"/>
      <c r="Q183"/>
      <c r="T183">
        <f t="shared" si="2"/>
        <v>0</v>
      </c>
    </row>
    <row r="184" spans="1:20" hidden="1" x14ac:dyDescent="0.3">
      <c r="A184" t="s">
        <v>53</v>
      </c>
      <c r="B184" t="s">
        <v>54</v>
      </c>
      <c r="C184" t="s">
        <v>57</v>
      </c>
      <c r="D184" t="s">
        <v>59</v>
      </c>
      <c r="E184">
        <v>7.4594999999999985</v>
      </c>
      <c r="F184">
        <v>3000</v>
      </c>
      <c r="G184" t="s">
        <v>156</v>
      </c>
      <c r="H184" t="s">
        <v>156</v>
      </c>
      <c r="J184" t="s">
        <v>1314</v>
      </c>
      <c r="Q184"/>
      <c r="T184">
        <f t="shared" si="2"/>
        <v>0</v>
      </c>
    </row>
    <row r="185" spans="1:20" hidden="1" x14ac:dyDescent="0.3">
      <c r="A185" t="s">
        <v>53</v>
      </c>
      <c r="B185" t="s">
        <v>54</v>
      </c>
      <c r="C185" t="s">
        <v>57</v>
      </c>
      <c r="D185" t="s">
        <v>59</v>
      </c>
      <c r="E185">
        <v>7.4594999999999985</v>
      </c>
      <c r="F185">
        <v>3000</v>
      </c>
      <c r="G185" t="s">
        <v>156</v>
      </c>
      <c r="H185" t="s">
        <v>148</v>
      </c>
      <c r="I185" s="63"/>
      <c r="Q185"/>
      <c r="T185">
        <f t="shared" si="2"/>
        <v>0</v>
      </c>
    </row>
    <row r="186" spans="1:20" hidden="1" x14ac:dyDescent="0.3">
      <c r="A186" t="s">
        <v>53</v>
      </c>
      <c r="B186" t="s">
        <v>54</v>
      </c>
      <c r="C186" t="s">
        <v>57</v>
      </c>
      <c r="D186" t="s">
        <v>59</v>
      </c>
      <c r="E186">
        <v>7.4594999999999985</v>
      </c>
      <c r="F186">
        <v>3000</v>
      </c>
      <c r="G186" t="s">
        <v>157</v>
      </c>
      <c r="H186" t="s">
        <v>157</v>
      </c>
      <c r="J186" t="s">
        <v>1317</v>
      </c>
      <c r="Q186"/>
      <c r="T186">
        <f t="shared" si="2"/>
        <v>0</v>
      </c>
    </row>
    <row r="187" spans="1:20" hidden="1" x14ac:dyDescent="0.3">
      <c r="A187" t="s">
        <v>53</v>
      </c>
      <c r="B187" t="s">
        <v>54</v>
      </c>
      <c r="C187" t="s">
        <v>57</v>
      </c>
      <c r="D187" t="s">
        <v>59</v>
      </c>
      <c r="E187">
        <v>7.4594999999999985</v>
      </c>
      <c r="F187">
        <v>3000</v>
      </c>
      <c r="G187" t="s">
        <v>157</v>
      </c>
      <c r="H187" t="s">
        <v>148</v>
      </c>
      <c r="I187" s="63"/>
      <c r="Q187"/>
      <c r="T187">
        <f t="shared" si="2"/>
        <v>0</v>
      </c>
    </row>
    <row r="188" spans="1:20" hidden="1" x14ac:dyDescent="0.3">
      <c r="A188" t="s">
        <v>53</v>
      </c>
      <c r="B188" t="s">
        <v>54</v>
      </c>
      <c r="C188" t="s">
        <v>57</v>
      </c>
      <c r="D188" t="s">
        <v>59</v>
      </c>
      <c r="E188">
        <v>7.4594999999999985</v>
      </c>
      <c r="F188">
        <v>3000</v>
      </c>
      <c r="G188" t="s">
        <v>158</v>
      </c>
      <c r="H188" t="s">
        <v>158</v>
      </c>
      <c r="O188" t="s">
        <v>502</v>
      </c>
      <c r="Q188"/>
      <c r="T188">
        <f t="shared" si="2"/>
        <v>0</v>
      </c>
    </row>
    <row r="189" spans="1:20" hidden="1" x14ac:dyDescent="0.3">
      <c r="A189" t="s">
        <v>53</v>
      </c>
      <c r="B189" t="s">
        <v>54</v>
      </c>
      <c r="C189" t="s">
        <v>57</v>
      </c>
      <c r="D189" t="s">
        <v>59</v>
      </c>
      <c r="E189">
        <v>7.4594999999999985</v>
      </c>
      <c r="F189">
        <v>3000</v>
      </c>
      <c r="G189" t="s">
        <v>158</v>
      </c>
      <c r="H189" t="s">
        <v>148</v>
      </c>
      <c r="I189" s="63"/>
      <c r="Q189"/>
      <c r="T189">
        <f t="shared" si="2"/>
        <v>0</v>
      </c>
    </row>
    <row r="190" spans="1:20" hidden="1" x14ac:dyDescent="0.3">
      <c r="A190" t="s">
        <v>53</v>
      </c>
      <c r="B190" t="s">
        <v>54</v>
      </c>
      <c r="C190" t="s">
        <v>57</v>
      </c>
      <c r="D190" t="s">
        <v>59</v>
      </c>
      <c r="E190">
        <v>7.4594999999999985</v>
      </c>
      <c r="F190">
        <v>3000</v>
      </c>
      <c r="G190" t="s">
        <v>159</v>
      </c>
      <c r="H190" t="s">
        <v>159</v>
      </c>
      <c r="O190" t="s">
        <v>502</v>
      </c>
      <c r="Q190"/>
      <c r="T190">
        <f t="shared" si="2"/>
        <v>0</v>
      </c>
    </row>
    <row r="191" spans="1:20" hidden="1" x14ac:dyDescent="0.3">
      <c r="A191" t="s">
        <v>53</v>
      </c>
      <c r="B191" t="s">
        <v>54</v>
      </c>
      <c r="C191" t="s">
        <v>57</v>
      </c>
      <c r="D191" t="s">
        <v>59</v>
      </c>
      <c r="E191">
        <v>7.4594999999999985</v>
      </c>
      <c r="F191">
        <v>3000</v>
      </c>
      <c r="G191" t="s">
        <v>159</v>
      </c>
      <c r="H191" t="s">
        <v>148</v>
      </c>
      <c r="I191" s="63"/>
      <c r="Q191"/>
      <c r="T191">
        <f t="shared" si="2"/>
        <v>0</v>
      </c>
    </row>
    <row r="192" spans="1:20" hidden="1" x14ac:dyDescent="0.3">
      <c r="A192" t="s">
        <v>53</v>
      </c>
      <c r="B192" t="s">
        <v>54</v>
      </c>
      <c r="C192" t="s">
        <v>57</v>
      </c>
      <c r="D192" t="s">
        <v>59</v>
      </c>
      <c r="E192">
        <v>7.4594999999999985</v>
      </c>
      <c r="F192">
        <v>3000</v>
      </c>
      <c r="G192" t="s">
        <v>160</v>
      </c>
      <c r="H192" t="s">
        <v>160</v>
      </c>
      <c r="I192" s="65"/>
      <c r="O192" t="s">
        <v>502</v>
      </c>
      <c r="Q192"/>
      <c r="T192">
        <f t="shared" si="2"/>
        <v>0</v>
      </c>
    </row>
    <row r="193" spans="1:20" hidden="1" x14ac:dyDescent="0.3">
      <c r="A193" t="s">
        <v>53</v>
      </c>
      <c r="B193" t="s">
        <v>54</v>
      </c>
      <c r="C193" t="s">
        <v>57</v>
      </c>
      <c r="D193" t="s">
        <v>59</v>
      </c>
      <c r="E193">
        <v>7.4594999999999985</v>
      </c>
      <c r="F193">
        <v>3000</v>
      </c>
      <c r="G193" t="s">
        <v>160</v>
      </c>
      <c r="H193" t="s">
        <v>148</v>
      </c>
      <c r="I193" s="65"/>
      <c r="Q193"/>
      <c r="T193">
        <f t="shared" si="2"/>
        <v>0</v>
      </c>
    </row>
    <row r="194" spans="1:20" hidden="1" x14ac:dyDescent="0.3">
      <c r="A194" t="s">
        <v>53</v>
      </c>
      <c r="B194" t="s">
        <v>54</v>
      </c>
      <c r="C194" t="s">
        <v>46</v>
      </c>
      <c r="D194" t="s">
        <v>134</v>
      </c>
      <c r="E194">
        <v>6.8260000000000014</v>
      </c>
      <c r="F194">
        <v>700</v>
      </c>
      <c r="G194" t="s">
        <v>185</v>
      </c>
      <c r="H194" t="s">
        <v>185</v>
      </c>
      <c r="J194" t="s">
        <v>1309</v>
      </c>
      <c r="Q194"/>
      <c r="T194">
        <f t="shared" si="2"/>
        <v>0</v>
      </c>
    </row>
    <row r="195" spans="1:20" hidden="1" x14ac:dyDescent="0.3">
      <c r="A195" t="s">
        <v>53</v>
      </c>
      <c r="B195" t="s">
        <v>54</v>
      </c>
      <c r="C195" t="s">
        <v>46</v>
      </c>
      <c r="D195" t="s">
        <v>134</v>
      </c>
      <c r="E195">
        <v>6.8260000000000014</v>
      </c>
      <c r="F195">
        <v>700</v>
      </c>
      <c r="G195" t="s">
        <v>185</v>
      </c>
      <c r="H195" t="s">
        <v>148</v>
      </c>
      <c r="I195" s="63"/>
      <c r="Q195"/>
      <c r="T195">
        <f t="shared" ref="T195:T258" si="3">R195-S195</f>
        <v>0</v>
      </c>
    </row>
    <row r="196" spans="1:20" hidden="1" x14ac:dyDescent="0.3">
      <c r="A196" t="s">
        <v>53</v>
      </c>
      <c r="B196" t="s">
        <v>54</v>
      </c>
      <c r="C196" t="s">
        <v>46</v>
      </c>
      <c r="D196" t="s">
        <v>134</v>
      </c>
      <c r="E196">
        <v>6.8260000000000014</v>
      </c>
      <c r="F196">
        <v>700</v>
      </c>
      <c r="G196" t="s">
        <v>147</v>
      </c>
      <c r="H196" t="s">
        <v>147</v>
      </c>
      <c r="J196" t="s">
        <v>1310</v>
      </c>
      <c r="Q196"/>
      <c r="T196">
        <f t="shared" si="3"/>
        <v>0</v>
      </c>
    </row>
    <row r="197" spans="1:20" hidden="1" x14ac:dyDescent="0.3">
      <c r="A197" t="s">
        <v>53</v>
      </c>
      <c r="B197" t="s">
        <v>54</v>
      </c>
      <c r="C197" t="s">
        <v>46</v>
      </c>
      <c r="D197" t="s">
        <v>134</v>
      </c>
      <c r="E197">
        <v>6.8260000000000014</v>
      </c>
      <c r="F197">
        <v>700</v>
      </c>
      <c r="G197" t="s">
        <v>147</v>
      </c>
      <c r="H197" t="s">
        <v>148</v>
      </c>
      <c r="I197" s="63"/>
      <c r="Q197"/>
      <c r="T197">
        <f t="shared" si="3"/>
        <v>0</v>
      </c>
    </row>
    <row r="198" spans="1:20" hidden="1" x14ac:dyDescent="0.3">
      <c r="A198" t="s">
        <v>53</v>
      </c>
      <c r="B198" t="s">
        <v>54</v>
      </c>
      <c r="C198" t="s">
        <v>46</v>
      </c>
      <c r="D198" t="s">
        <v>134</v>
      </c>
      <c r="E198">
        <v>6.8260000000000014</v>
      </c>
      <c r="F198">
        <v>700</v>
      </c>
      <c r="G198" t="s">
        <v>149</v>
      </c>
      <c r="H198" t="s">
        <v>149</v>
      </c>
      <c r="J198" t="s">
        <v>1311</v>
      </c>
      <c r="Q198"/>
      <c r="T198">
        <f t="shared" si="3"/>
        <v>0</v>
      </c>
    </row>
    <row r="199" spans="1:20" hidden="1" x14ac:dyDescent="0.3">
      <c r="A199" t="s">
        <v>53</v>
      </c>
      <c r="B199" t="s">
        <v>54</v>
      </c>
      <c r="C199" t="s">
        <v>46</v>
      </c>
      <c r="D199" t="s">
        <v>134</v>
      </c>
      <c r="E199">
        <v>6.8260000000000014</v>
      </c>
      <c r="F199">
        <v>700</v>
      </c>
      <c r="G199" t="s">
        <v>149</v>
      </c>
      <c r="H199" t="s">
        <v>148</v>
      </c>
      <c r="I199" s="63"/>
      <c r="Q199"/>
      <c r="T199">
        <f t="shared" si="3"/>
        <v>0</v>
      </c>
    </row>
    <row r="200" spans="1:20" hidden="1" x14ac:dyDescent="0.3">
      <c r="A200" t="s">
        <v>53</v>
      </c>
      <c r="B200" t="s">
        <v>54</v>
      </c>
      <c r="C200" t="s">
        <v>46</v>
      </c>
      <c r="D200" t="s">
        <v>134</v>
      </c>
      <c r="E200">
        <v>6.8260000000000014</v>
      </c>
      <c r="F200">
        <v>700</v>
      </c>
      <c r="G200" t="s">
        <v>150</v>
      </c>
      <c r="H200" t="s">
        <v>150</v>
      </c>
      <c r="J200" t="s">
        <v>1315</v>
      </c>
      <c r="Q200"/>
      <c r="T200">
        <f t="shared" si="3"/>
        <v>0</v>
      </c>
    </row>
    <row r="201" spans="1:20" hidden="1" x14ac:dyDescent="0.3">
      <c r="A201" t="s">
        <v>53</v>
      </c>
      <c r="B201" t="s">
        <v>54</v>
      </c>
      <c r="C201" t="s">
        <v>46</v>
      </c>
      <c r="D201" t="s">
        <v>134</v>
      </c>
      <c r="E201">
        <v>6.8260000000000014</v>
      </c>
      <c r="F201">
        <v>700</v>
      </c>
      <c r="G201" t="s">
        <v>150</v>
      </c>
      <c r="H201" t="s">
        <v>148</v>
      </c>
      <c r="I201" s="63"/>
      <c r="Q201"/>
      <c r="T201">
        <f t="shared" si="3"/>
        <v>0</v>
      </c>
    </row>
    <row r="202" spans="1:20" hidden="1" x14ac:dyDescent="0.3">
      <c r="A202" t="s">
        <v>53</v>
      </c>
      <c r="B202" t="s">
        <v>54</v>
      </c>
      <c r="C202" t="s">
        <v>46</v>
      </c>
      <c r="D202" t="s">
        <v>134</v>
      </c>
      <c r="E202">
        <v>6.8260000000000014</v>
      </c>
      <c r="F202">
        <v>700</v>
      </c>
      <c r="G202" t="s">
        <v>152</v>
      </c>
      <c r="H202" t="s">
        <v>152</v>
      </c>
      <c r="J202" t="s">
        <v>1312</v>
      </c>
      <c r="Q202"/>
      <c r="T202">
        <f t="shared" si="3"/>
        <v>0</v>
      </c>
    </row>
    <row r="203" spans="1:20" hidden="1" x14ac:dyDescent="0.3">
      <c r="A203" t="s">
        <v>53</v>
      </c>
      <c r="B203" t="s">
        <v>54</v>
      </c>
      <c r="C203" t="s">
        <v>46</v>
      </c>
      <c r="D203" t="s">
        <v>134</v>
      </c>
      <c r="E203">
        <v>6.8260000000000014</v>
      </c>
      <c r="F203">
        <v>700</v>
      </c>
      <c r="G203" t="s">
        <v>152</v>
      </c>
      <c r="H203" t="s">
        <v>148</v>
      </c>
      <c r="I203" s="63"/>
      <c r="Q203"/>
      <c r="T203">
        <f t="shared" si="3"/>
        <v>0</v>
      </c>
    </row>
    <row r="204" spans="1:20" hidden="1" x14ac:dyDescent="0.3">
      <c r="A204" t="s">
        <v>53</v>
      </c>
      <c r="B204" t="s">
        <v>54</v>
      </c>
      <c r="C204" t="s">
        <v>46</v>
      </c>
      <c r="D204" t="s">
        <v>134</v>
      </c>
      <c r="E204">
        <v>6.8260000000000014</v>
      </c>
      <c r="F204">
        <v>700</v>
      </c>
      <c r="G204" t="s">
        <v>153</v>
      </c>
      <c r="H204" t="s">
        <v>153</v>
      </c>
      <c r="J204" t="s">
        <v>1316</v>
      </c>
      <c r="Q204"/>
      <c r="T204">
        <f t="shared" si="3"/>
        <v>0</v>
      </c>
    </row>
    <row r="205" spans="1:20" hidden="1" x14ac:dyDescent="0.3">
      <c r="A205" t="s">
        <v>53</v>
      </c>
      <c r="B205" t="s">
        <v>54</v>
      </c>
      <c r="C205" t="s">
        <v>46</v>
      </c>
      <c r="D205" t="s">
        <v>134</v>
      </c>
      <c r="E205">
        <v>6.8260000000000014</v>
      </c>
      <c r="F205">
        <v>700</v>
      </c>
      <c r="G205" t="s">
        <v>153</v>
      </c>
      <c r="H205" t="s">
        <v>148</v>
      </c>
      <c r="I205" s="63"/>
      <c r="Q205"/>
      <c r="T205">
        <f t="shared" si="3"/>
        <v>0</v>
      </c>
    </row>
    <row r="206" spans="1:20" hidden="1" x14ac:dyDescent="0.3">
      <c r="A206" t="s">
        <v>53</v>
      </c>
      <c r="B206" t="s">
        <v>54</v>
      </c>
      <c r="C206" t="s">
        <v>46</v>
      </c>
      <c r="D206" t="s">
        <v>134</v>
      </c>
      <c r="E206">
        <v>6.8260000000000014</v>
      </c>
      <c r="F206">
        <v>700</v>
      </c>
      <c r="G206" t="s">
        <v>155</v>
      </c>
      <c r="H206" t="s">
        <v>155</v>
      </c>
      <c r="J206" t="s">
        <v>1313</v>
      </c>
      <c r="Q206"/>
      <c r="T206">
        <f t="shared" si="3"/>
        <v>0</v>
      </c>
    </row>
    <row r="207" spans="1:20" hidden="1" x14ac:dyDescent="0.3">
      <c r="A207" t="s">
        <v>53</v>
      </c>
      <c r="B207" t="s">
        <v>54</v>
      </c>
      <c r="C207" t="s">
        <v>46</v>
      </c>
      <c r="D207" t="s">
        <v>134</v>
      </c>
      <c r="E207">
        <v>6.8260000000000014</v>
      </c>
      <c r="F207">
        <v>700</v>
      </c>
      <c r="G207" t="s">
        <v>155</v>
      </c>
      <c r="H207" t="s">
        <v>148</v>
      </c>
      <c r="I207" s="63"/>
      <c r="Q207"/>
      <c r="T207">
        <f t="shared" si="3"/>
        <v>0</v>
      </c>
    </row>
    <row r="208" spans="1:20" hidden="1" x14ac:dyDescent="0.3">
      <c r="A208" t="s">
        <v>53</v>
      </c>
      <c r="B208" t="s">
        <v>54</v>
      </c>
      <c r="C208" t="s">
        <v>46</v>
      </c>
      <c r="D208" t="s">
        <v>134</v>
      </c>
      <c r="E208">
        <v>6.8260000000000014</v>
      </c>
      <c r="F208">
        <v>700</v>
      </c>
      <c r="G208" t="s">
        <v>156</v>
      </c>
      <c r="H208" t="s">
        <v>156</v>
      </c>
      <c r="J208" t="s">
        <v>1314</v>
      </c>
      <c r="Q208"/>
      <c r="T208">
        <f t="shared" si="3"/>
        <v>0</v>
      </c>
    </row>
    <row r="209" spans="1:20" hidden="1" x14ac:dyDescent="0.3">
      <c r="A209" t="s">
        <v>53</v>
      </c>
      <c r="B209" t="s">
        <v>54</v>
      </c>
      <c r="C209" t="s">
        <v>46</v>
      </c>
      <c r="D209" t="s">
        <v>134</v>
      </c>
      <c r="E209">
        <v>6.8260000000000014</v>
      </c>
      <c r="F209">
        <v>700</v>
      </c>
      <c r="G209" t="s">
        <v>156</v>
      </c>
      <c r="H209" t="s">
        <v>148</v>
      </c>
      <c r="I209" s="63"/>
      <c r="Q209"/>
      <c r="T209">
        <f t="shared" si="3"/>
        <v>0</v>
      </c>
    </row>
    <row r="210" spans="1:20" hidden="1" x14ac:dyDescent="0.3">
      <c r="A210" t="s">
        <v>53</v>
      </c>
      <c r="B210" t="s">
        <v>54</v>
      </c>
      <c r="C210" t="s">
        <v>46</v>
      </c>
      <c r="D210" t="s">
        <v>134</v>
      </c>
      <c r="E210">
        <v>6.8260000000000014</v>
      </c>
      <c r="F210">
        <v>700</v>
      </c>
      <c r="G210" t="s">
        <v>157</v>
      </c>
      <c r="H210" t="s">
        <v>157</v>
      </c>
      <c r="J210" t="s">
        <v>1317</v>
      </c>
      <c r="Q210"/>
      <c r="T210">
        <f t="shared" si="3"/>
        <v>0</v>
      </c>
    </row>
    <row r="211" spans="1:20" hidden="1" x14ac:dyDescent="0.3">
      <c r="A211" t="s">
        <v>53</v>
      </c>
      <c r="B211" t="s">
        <v>54</v>
      </c>
      <c r="C211" t="s">
        <v>46</v>
      </c>
      <c r="D211" t="s">
        <v>134</v>
      </c>
      <c r="E211">
        <v>6.8260000000000014</v>
      </c>
      <c r="F211">
        <v>700</v>
      </c>
      <c r="G211" t="s">
        <v>157</v>
      </c>
      <c r="H211" t="s">
        <v>148</v>
      </c>
      <c r="I211" s="63"/>
      <c r="Q211"/>
      <c r="T211">
        <f t="shared" si="3"/>
        <v>0</v>
      </c>
    </row>
    <row r="212" spans="1:20" hidden="1" x14ac:dyDescent="0.3">
      <c r="A212" t="s">
        <v>53</v>
      </c>
      <c r="B212" t="s">
        <v>54</v>
      </c>
      <c r="C212" t="s">
        <v>46</v>
      </c>
      <c r="D212" t="s">
        <v>134</v>
      </c>
      <c r="E212">
        <v>6.8260000000000014</v>
      </c>
      <c r="F212">
        <v>700</v>
      </c>
      <c r="G212" t="s">
        <v>158</v>
      </c>
      <c r="H212" t="s">
        <v>158</v>
      </c>
      <c r="O212" t="s">
        <v>502</v>
      </c>
      <c r="Q212"/>
      <c r="T212">
        <f t="shared" si="3"/>
        <v>0</v>
      </c>
    </row>
    <row r="213" spans="1:20" hidden="1" x14ac:dyDescent="0.3">
      <c r="A213" t="s">
        <v>53</v>
      </c>
      <c r="B213" t="s">
        <v>54</v>
      </c>
      <c r="C213" t="s">
        <v>46</v>
      </c>
      <c r="D213" t="s">
        <v>134</v>
      </c>
      <c r="E213">
        <v>6.8260000000000014</v>
      </c>
      <c r="F213">
        <v>700</v>
      </c>
      <c r="G213" t="s">
        <v>158</v>
      </c>
      <c r="H213" t="s">
        <v>148</v>
      </c>
      <c r="I213" s="63"/>
      <c r="Q213"/>
      <c r="T213">
        <f t="shared" si="3"/>
        <v>0</v>
      </c>
    </row>
    <row r="214" spans="1:20" hidden="1" x14ac:dyDescent="0.3">
      <c r="A214" t="s">
        <v>53</v>
      </c>
      <c r="B214" t="s">
        <v>54</v>
      </c>
      <c r="C214" t="s">
        <v>46</v>
      </c>
      <c r="D214" t="s">
        <v>134</v>
      </c>
      <c r="E214">
        <v>6.8260000000000014</v>
      </c>
      <c r="F214">
        <v>700</v>
      </c>
      <c r="G214" t="s">
        <v>159</v>
      </c>
      <c r="H214" t="s">
        <v>159</v>
      </c>
      <c r="O214" t="s">
        <v>502</v>
      </c>
      <c r="Q214"/>
      <c r="T214">
        <f t="shared" si="3"/>
        <v>0</v>
      </c>
    </row>
    <row r="215" spans="1:20" hidden="1" x14ac:dyDescent="0.3">
      <c r="A215" t="s">
        <v>53</v>
      </c>
      <c r="B215" t="s">
        <v>54</v>
      </c>
      <c r="C215" t="s">
        <v>46</v>
      </c>
      <c r="D215" t="s">
        <v>134</v>
      </c>
      <c r="E215">
        <v>6.8260000000000014</v>
      </c>
      <c r="F215">
        <v>700</v>
      </c>
      <c r="G215" t="s">
        <v>159</v>
      </c>
      <c r="H215" t="s">
        <v>148</v>
      </c>
      <c r="I215" s="63"/>
      <c r="Q215"/>
      <c r="T215">
        <f t="shared" si="3"/>
        <v>0</v>
      </c>
    </row>
    <row r="216" spans="1:20" hidden="1" x14ac:dyDescent="0.3">
      <c r="A216" t="s">
        <v>53</v>
      </c>
      <c r="B216" t="s">
        <v>54</v>
      </c>
      <c r="C216" t="s">
        <v>46</v>
      </c>
      <c r="D216" t="s">
        <v>134</v>
      </c>
      <c r="E216">
        <v>6.8260000000000014</v>
      </c>
      <c r="F216">
        <v>700</v>
      </c>
      <c r="G216" t="s">
        <v>160</v>
      </c>
      <c r="H216" t="s">
        <v>160</v>
      </c>
      <c r="I216" s="65"/>
      <c r="O216" t="s">
        <v>502</v>
      </c>
      <c r="Q216"/>
      <c r="T216">
        <f t="shared" si="3"/>
        <v>0</v>
      </c>
    </row>
    <row r="217" spans="1:20" hidden="1" x14ac:dyDescent="0.3">
      <c r="A217" t="s">
        <v>53</v>
      </c>
      <c r="B217" t="s">
        <v>54</v>
      </c>
      <c r="C217" t="s">
        <v>46</v>
      </c>
      <c r="D217" t="s">
        <v>134</v>
      </c>
      <c r="E217">
        <v>6.8260000000000014</v>
      </c>
      <c r="F217">
        <v>700</v>
      </c>
      <c r="G217" t="s">
        <v>160</v>
      </c>
      <c r="H217" t="s">
        <v>148</v>
      </c>
      <c r="I217" s="65"/>
      <c r="Q217"/>
      <c r="T217">
        <f t="shared" si="3"/>
        <v>0</v>
      </c>
    </row>
    <row r="218" spans="1:20" hidden="1" x14ac:dyDescent="0.3">
      <c r="A218" t="s">
        <v>53</v>
      </c>
      <c r="B218" t="s">
        <v>54</v>
      </c>
      <c r="C218" t="s">
        <v>46</v>
      </c>
      <c r="D218" t="s">
        <v>137</v>
      </c>
      <c r="E218">
        <v>17.016000000000002</v>
      </c>
      <c r="F218">
        <v>700</v>
      </c>
      <c r="G218" t="s">
        <v>185</v>
      </c>
      <c r="H218" t="s">
        <v>185</v>
      </c>
      <c r="J218" t="s">
        <v>1309</v>
      </c>
      <c r="Q218"/>
      <c r="T218">
        <f t="shared" si="3"/>
        <v>0</v>
      </c>
    </row>
    <row r="219" spans="1:20" hidden="1" x14ac:dyDescent="0.3">
      <c r="A219" t="s">
        <v>53</v>
      </c>
      <c r="B219" t="s">
        <v>54</v>
      </c>
      <c r="C219" t="s">
        <v>46</v>
      </c>
      <c r="D219" t="s">
        <v>137</v>
      </c>
      <c r="E219">
        <v>17.016000000000002</v>
      </c>
      <c r="F219">
        <v>700</v>
      </c>
      <c r="G219" t="s">
        <v>185</v>
      </c>
      <c r="H219" t="s">
        <v>148</v>
      </c>
      <c r="I219" s="63"/>
      <c r="Q219"/>
      <c r="T219">
        <f t="shared" si="3"/>
        <v>0</v>
      </c>
    </row>
    <row r="220" spans="1:20" hidden="1" x14ac:dyDescent="0.3">
      <c r="A220" t="s">
        <v>53</v>
      </c>
      <c r="B220" t="s">
        <v>54</v>
      </c>
      <c r="C220" t="s">
        <v>46</v>
      </c>
      <c r="D220" t="s">
        <v>137</v>
      </c>
      <c r="E220">
        <v>17.016000000000002</v>
      </c>
      <c r="F220">
        <v>700</v>
      </c>
      <c r="G220" t="s">
        <v>147</v>
      </c>
      <c r="H220" t="s">
        <v>147</v>
      </c>
      <c r="J220" t="s">
        <v>1310</v>
      </c>
      <c r="Q220"/>
      <c r="T220">
        <f t="shared" si="3"/>
        <v>0</v>
      </c>
    </row>
    <row r="221" spans="1:20" hidden="1" x14ac:dyDescent="0.3">
      <c r="A221" t="s">
        <v>53</v>
      </c>
      <c r="B221" t="s">
        <v>54</v>
      </c>
      <c r="C221" t="s">
        <v>46</v>
      </c>
      <c r="D221" t="s">
        <v>137</v>
      </c>
      <c r="E221">
        <v>17.016000000000002</v>
      </c>
      <c r="F221">
        <v>700</v>
      </c>
      <c r="G221" t="s">
        <v>147</v>
      </c>
      <c r="H221" t="s">
        <v>148</v>
      </c>
      <c r="I221" s="63"/>
      <c r="Q221"/>
      <c r="T221">
        <f t="shared" si="3"/>
        <v>0</v>
      </c>
    </row>
    <row r="222" spans="1:20" hidden="1" x14ac:dyDescent="0.3">
      <c r="A222" t="s">
        <v>53</v>
      </c>
      <c r="B222" t="s">
        <v>54</v>
      </c>
      <c r="C222" t="s">
        <v>46</v>
      </c>
      <c r="D222" t="s">
        <v>137</v>
      </c>
      <c r="E222">
        <v>17.016000000000002</v>
      </c>
      <c r="F222">
        <v>700</v>
      </c>
      <c r="G222" t="s">
        <v>149</v>
      </c>
      <c r="H222" t="s">
        <v>149</v>
      </c>
      <c r="J222" t="s">
        <v>1311</v>
      </c>
      <c r="Q222"/>
      <c r="T222">
        <f t="shared" si="3"/>
        <v>0</v>
      </c>
    </row>
    <row r="223" spans="1:20" hidden="1" x14ac:dyDescent="0.3">
      <c r="A223" t="s">
        <v>53</v>
      </c>
      <c r="B223" t="s">
        <v>54</v>
      </c>
      <c r="C223" t="s">
        <v>46</v>
      </c>
      <c r="D223" t="s">
        <v>137</v>
      </c>
      <c r="E223">
        <v>17.016000000000002</v>
      </c>
      <c r="F223">
        <v>700</v>
      </c>
      <c r="G223" t="s">
        <v>149</v>
      </c>
      <c r="H223" t="s">
        <v>148</v>
      </c>
      <c r="I223" s="63"/>
      <c r="Q223"/>
      <c r="T223">
        <f t="shared" si="3"/>
        <v>0</v>
      </c>
    </row>
    <row r="224" spans="1:20" hidden="1" x14ac:dyDescent="0.3">
      <c r="A224" t="s">
        <v>53</v>
      </c>
      <c r="B224" t="s">
        <v>54</v>
      </c>
      <c r="C224" t="s">
        <v>46</v>
      </c>
      <c r="D224" t="s">
        <v>137</v>
      </c>
      <c r="E224">
        <v>17.016000000000002</v>
      </c>
      <c r="F224">
        <v>700</v>
      </c>
      <c r="G224" t="s">
        <v>150</v>
      </c>
      <c r="H224" t="s">
        <v>150</v>
      </c>
      <c r="J224" t="s">
        <v>1315</v>
      </c>
      <c r="Q224"/>
      <c r="T224">
        <f t="shared" si="3"/>
        <v>0</v>
      </c>
    </row>
    <row r="225" spans="1:20" hidden="1" x14ac:dyDescent="0.3">
      <c r="A225" t="s">
        <v>53</v>
      </c>
      <c r="B225" t="s">
        <v>54</v>
      </c>
      <c r="C225" t="s">
        <v>46</v>
      </c>
      <c r="D225" t="s">
        <v>137</v>
      </c>
      <c r="E225">
        <v>17.016000000000002</v>
      </c>
      <c r="F225">
        <v>700</v>
      </c>
      <c r="G225" t="s">
        <v>150</v>
      </c>
      <c r="H225" t="s">
        <v>148</v>
      </c>
      <c r="I225" s="63"/>
      <c r="Q225"/>
      <c r="T225">
        <f t="shared" si="3"/>
        <v>0</v>
      </c>
    </row>
    <row r="226" spans="1:20" hidden="1" x14ac:dyDescent="0.3">
      <c r="A226" t="s">
        <v>53</v>
      </c>
      <c r="B226" t="s">
        <v>54</v>
      </c>
      <c r="C226" t="s">
        <v>46</v>
      </c>
      <c r="D226" t="s">
        <v>137</v>
      </c>
      <c r="E226">
        <v>17.016000000000002</v>
      </c>
      <c r="F226">
        <v>700</v>
      </c>
      <c r="G226" t="s">
        <v>152</v>
      </c>
      <c r="H226" t="s">
        <v>152</v>
      </c>
      <c r="J226" t="s">
        <v>1312</v>
      </c>
      <c r="Q226"/>
      <c r="T226">
        <f t="shared" si="3"/>
        <v>0</v>
      </c>
    </row>
    <row r="227" spans="1:20" hidden="1" x14ac:dyDescent="0.3">
      <c r="A227" t="s">
        <v>53</v>
      </c>
      <c r="B227" t="s">
        <v>54</v>
      </c>
      <c r="C227" t="s">
        <v>46</v>
      </c>
      <c r="D227" t="s">
        <v>137</v>
      </c>
      <c r="E227">
        <v>17.016000000000002</v>
      </c>
      <c r="F227">
        <v>700</v>
      </c>
      <c r="G227" t="s">
        <v>152</v>
      </c>
      <c r="H227" t="s">
        <v>148</v>
      </c>
      <c r="I227" s="63"/>
      <c r="Q227"/>
      <c r="T227">
        <f t="shared" si="3"/>
        <v>0</v>
      </c>
    </row>
    <row r="228" spans="1:20" hidden="1" x14ac:dyDescent="0.3">
      <c r="A228" t="s">
        <v>53</v>
      </c>
      <c r="B228" t="s">
        <v>54</v>
      </c>
      <c r="C228" t="s">
        <v>46</v>
      </c>
      <c r="D228" t="s">
        <v>137</v>
      </c>
      <c r="E228">
        <v>17.016000000000002</v>
      </c>
      <c r="F228">
        <v>700</v>
      </c>
      <c r="G228" t="s">
        <v>153</v>
      </c>
      <c r="H228" t="s">
        <v>153</v>
      </c>
      <c r="J228" t="s">
        <v>1316</v>
      </c>
      <c r="Q228"/>
      <c r="T228">
        <f t="shared" si="3"/>
        <v>0</v>
      </c>
    </row>
    <row r="229" spans="1:20" hidden="1" x14ac:dyDescent="0.3">
      <c r="A229" t="s">
        <v>53</v>
      </c>
      <c r="B229" t="s">
        <v>54</v>
      </c>
      <c r="C229" t="s">
        <v>46</v>
      </c>
      <c r="D229" t="s">
        <v>137</v>
      </c>
      <c r="E229">
        <v>17.016000000000002</v>
      </c>
      <c r="F229">
        <v>700</v>
      </c>
      <c r="G229" t="s">
        <v>153</v>
      </c>
      <c r="H229" t="s">
        <v>148</v>
      </c>
      <c r="I229" s="63"/>
      <c r="Q229"/>
      <c r="T229">
        <f t="shared" si="3"/>
        <v>0</v>
      </c>
    </row>
    <row r="230" spans="1:20" hidden="1" x14ac:dyDescent="0.3">
      <c r="A230" t="s">
        <v>53</v>
      </c>
      <c r="B230" t="s">
        <v>54</v>
      </c>
      <c r="C230" t="s">
        <v>46</v>
      </c>
      <c r="D230" t="s">
        <v>137</v>
      </c>
      <c r="E230">
        <v>17.016000000000002</v>
      </c>
      <c r="F230">
        <v>700</v>
      </c>
      <c r="G230" t="s">
        <v>155</v>
      </c>
      <c r="H230" t="s">
        <v>155</v>
      </c>
      <c r="J230" t="s">
        <v>1313</v>
      </c>
      <c r="Q230"/>
      <c r="T230">
        <f t="shared" si="3"/>
        <v>0</v>
      </c>
    </row>
    <row r="231" spans="1:20" hidden="1" x14ac:dyDescent="0.3">
      <c r="A231" t="s">
        <v>53</v>
      </c>
      <c r="B231" t="s">
        <v>54</v>
      </c>
      <c r="C231" t="s">
        <v>46</v>
      </c>
      <c r="D231" t="s">
        <v>137</v>
      </c>
      <c r="E231">
        <v>17.016000000000002</v>
      </c>
      <c r="F231">
        <v>700</v>
      </c>
      <c r="G231" t="s">
        <v>155</v>
      </c>
      <c r="H231" t="s">
        <v>148</v>
      </c>
      <c r="I231" s="63"/>
      <c r="Q231"/>
      <c r="T231">
        <f t="shared" si="3"/>
        <v>0</v>
      </c>
    </row>
    <row r="232" spans="1:20" hidden="1" x14ac:dyDescent="0.3">
      <c r="A232" t="s">
        <v>53</v>
      </c>
      <c r="B232" t="s">
        <v>54</v>
      </c>
      <c r="C232" t="s">
        <v>46</v>
      </c>
      <c r="D232" t="s">
        <v>137</v>
      </c>
      <c r="E232">
        <v>17.016000000000002</v>
      </c>
      <c r="F232">
        <v>700</v>
      </c>
      <c r="G232" t="s">
        <v>156</v>
      </c>
      <c r="H232" t="s">
        <v>156</v>
      </c>
      <c r="J232" t="s">
        <v>1314</v>
      </c>
      <c r="Q232"/>
      <c r="T232">
        <f t="shared" si="3"/>
        <v>0</v>
      </c>
    </row>
    <row r="233" spans="1:20" hidden="1" x14ac:dyDescent="0.3">
      <c r="A233" t="s">
        <v>53</v>
      </c>
      <c r="B233" t="s">
        <v>54</v>
      </c>
      <c r="C233" t="s">
        <v>46</v>
      </c>
      <c r="D233" t="s">
        <v>137</v>
      </c>
      <c r="E233">
        <v>17.016000000000002</v>
      </c>
      <c r="F233">
        <v>700</v>
      </c>
      <c r="G233" t="s">
        <v>156</v>
      </c>
      <c r="H233" t="s">
        <v>148</v>
      </c>
      <c r="I233" s="63"/>
      <c r="Q233"/>
      <c r="T233">
        <f t="shared" si="3"/>
        <v>0</v>
      </c>
    </row>
    <row r="234" spans="1:20" hidden="1" x14ac:dyDescent="0.3">
      <c r="A234" t="s">
        <v>53</v>
      </c>
      <c r="B234" t="s">
        <v>54</v>
      </c>
      <c r="C234" t="s">
        <v>46</v>
      </c>
      <c r="D234" t="s">
        <v>137</v>
      </c>
      <c r="E234">
        <v>17.016000000000002</v>
      </c>
      <c r="F234">
        <v>700</v>
      </c>
      <c r="G234" t="s">
        <v>157</v>
      </c>
      <c r="H234" t="s">
        <v>157</v>
      </c>
      <c r="J234" t="s">
        <v>1317</v>
      </c>
      <c r="Q234"/>
      <c r="T234">
        <f t="shared" si="3"/>
        <v>0</v>
      </c>
    </row>
    <row r="235" spans="1:20" hidden="1" x14ac:dyDescent="0.3">
      <c r="A235" t="s">
        <v>53</v>
      </c>
      <c r="B235" t="s">
        <v>54</v>
      </c>
      <c r="C235" t="s">
        <v>46</v>
      </c>
      <c r="D235" t="s">
        <v>137</v>
      </c>
      <c r="E235">
        <v>17.016000000000002</v>
      </c>
      <c r="F235">
        <v>700</v>
      </c>
      <c r="G235" t="s">
        <v>157</v>
      </c>
      <c r="H235" t="s">
        <v>148</v>
      </c>
      <c r="I235" s="63"/>
      <c r="Q235"/>
      <c r="T235">
        <f t="shared" si="3"/>
        <v>0</v>
      </c>
    </row>
    <row r="236" spans="1:20" hidden="1" x14ac:dyDescent="0.3">
      <c r="A236" t="s">
        <v>53</v>
      </c>
      <c r="B236" t="s">
        <v>54</v>
      </c>
      <c r="C236" t="s">
        <v>46</v>
      </c>
      <c r="D236" t="s">
        <v>137</v>
      </c>
      <c r="E236">
        <v>17.016000000000002</v>
      </c>
      <c r="F236">
        <v>700</v>
      </c>
      <c r="G236" t="s">
        <v>158</v>
      </c>
      <c r="H236" t="s">
        <v>158</v>
      </c>
      <c r="O236" t="s">
        <v>502</v>
      </c>
      <c r="Q236"/>
      <c r="T236">
        <f t="shared" si="3"/>
        <v>0</v>
      </c>
    </row>
    <row r="237" spans="1:20" hidden="1" x14ac:dyDescent="0.3">
      <c r="A237" t="s">
        <v>53</v>
      </c>
      <c r="B237" t="s">
        <v>54</v>
      </c>
      <c r="C237" t="s">
        <v>46</v>
      </c>
      <c r="D237" t="s">
        <v>137</v>
      </c>
      <c r="E237">
        <v>17.016000000000002</v>
      </c>
      <c r="F237">
        <v>700</v>
      </c>
      <c r="G237" t="s">
        <v>158</v>
      </c>
      <c r="H237" t="s">
        <v>148</v>
      </c>
      <c r="I237" s="63"/>
      <c r="Q237"/>
      <c r="T237">
        <f t="shared" si="3"/>
        <v>0</v>
      </c>
    </row>
    <row r="238" spans="1:20" hidden="1" x14ac:dyDescent="0.3">
      <c r="A238" t="s">
        <v>53</v>
      </c>
      <c r="B238" t="s">
        <v>54</v>
      </c>
      <c r="C238" t="s">
        <v>46</v>
      </c>
      <c r="D238" t="s">
        <v>137</v>
      </c>
      <c r="E238">
        <v>17.016000000000002</v>
      </c>
      <c r="F238">
        <v>700</v>
      </c>
      <c r="G238" t="s">
        <v>159</v>
      </c>
      <c r="H238" t="s">
        <v>159</v>
      </c>
      <c r="O238" t="s">
        <v>502</v>
      </c>
      <c r="Q238"/>
      <c r="T238">
        <f t="shared" si="3"/>
        <v>0</v>
      </c>
    </row>
    <row r="239" spans="1:20" hidden="1" x14ac:dyDescent="0.3">
      <c r="A239" t="s">
        <v>53</v>
      </c>
      <c r="B239" t="s">
        <v>54</v>
      </c>
      <c r="C239" t="s">
        <v>46</v>
      </c>
      <c r="D239" t="s">
        <v>137</v>
      </c>
      <c r="E239">
        <v>17.016000000000002</v>
      </c>
      <c r="F239">
        <v>700</v>
      </c>
      <c r="G239" t="s">
        <v>159</v>
      </c>
      <c r="H239" t="s">
        <v>148</v>
      </c>
      <c r="I239" s="63"/>
      <c r="Q239"/>
      <c r="T239">
        <f t="shared" si="3"/>
        <v>0</v>
      </c>
    </row>
    <row r="240" spans="1:20" hidden="1" x14ac:dyDescent="0.3">
      <c r="A240" t="s">
        <v>53</v>
      </c>
      <c r="B240" t="s">
        <v>54</v>
      </c>
      <c r="C240" t="s">
        <v>46</v>
      </c>
      <c r="D240" t="s">
        <v>137</v>
      </c>
      <c r="E240">
        <v>17.016000000000002</v>
      </c>
      <c r="F240">
        <v>700</v>
      </c>
      <c r="G240" t="s">
        <v>160</v>
      </c>
      <c r="H240" t="s">
        <v>160</v>
      </c>
      <c r="I240" s="65"/>
      <c r="O240" t="s">
        <v>502</v>
      </c>
      <c r="Q240"/>
      <c r="T240">
        <f t="shared" si="3"/>
        <v>0</v>
      </c>
    </row>
    <row r="241" spans="1:20" hidden="1" x14ac:dyDescent="0.3">
      <c r="A241" t="s">
        <v>53</v>
      </c>
      <c r="B241" t="s">
        <v>54</v>
      </c>
      <c r="C241" t="s">
        <v>46</v>
      </c>
      <c r="D241" t="s">
        <v>137</v>
      </c>
      <c r="E241">
        <v>17.016000000000002</v>
      </c>
      <c r="F241">
        <v>700</v>
      </c>
      <c r="G241" t="s">
        <v>160</v>
      </c>
      <c r="H241" t="s">
        <v>148</v>
      </c>
      <c r="I241" s="65"/>
      <c r="Q241"/>
      <c r="T241">
        <f t="shared" si="3"/>
        <v>0</v>
      </c>
    </row>
    <row r="242" spans="1:20" hidden="1" x14ac:dyDescent="0.3">
      <c r="A242" t="s">
        <v>53</v>
      </c>
      <c r="B242" t="s">
        <v>54</v>
      </c>
      <c r="C242" t="s">
        <v>57</v>
      </c>
      <c r="D242" t="s">
        <v>60</v>
      </c>
      <c r="E242">
        <v>2.1315</v>
      </c>
      <c r="F242">
        <v>720</v>
      </c>
      <c r="G242" t="s">
        <v>185</v>
      </c>
      <c r="H242" t="s">
        <v>185</v>
      </c>
      <c r="J242" t="s">
        <v>1309</v>
      </c>
      <c r="Q242"/>
      <c r="T242">
        <f t="shared" si="3"/>
        <v>0</v>
      </c>
    </row>
    <row r="243" spans="1:20" hidden="1" x14ac:dyDescent="0.3">
      <c r="A243" t="s">
        <v>53</v>
      </c>
      <c r="B243" t="s">
        <v>54</v>
      </c>
      <c r="C243" t="s">
        <v>57</v>
      </c>
      <c r="D243" t="s">
        <v>60</v>
      </c>
      <c r="E243">
        <v>2.1315</v>
      </c>
      <c r="F243">
        <v>720</v>
      </c>
      <c r="G243" t="s">
        <v>185</v>
      </c>
      <c r="H243" t="s">
        <v>148</v>
      </c>
      <c r="I243" s="63"/>
      <c r="Q243"/>
      <c r="T243">
        <f t="shared" si="3"/>
        <v>0</v>
      </c>
    </row>
    <row r="244" spans="1:20" hidden="1" x14ac:dyDescent="0.3">
      <c r="A244" t="s">
        <v>53</v>
      </c>
      <c r="B244" t="s">
        <v>54</v>
      </c>
      <c r="C244" t="s">
        <v>57</v>
      </c>
      <c r="D244" t="s">
        <v>60</v>
      </c>
      <c r="E244">
        <v>2.1315</v>
      </c>
      <c r="F244">
        <v>720</v>
      </c>
      <c r="G244" t="s">
        <v>147</v>
      </c>
      <c r="H244" t="s">
        <v>147</v>
      </c>
      <c r="J244" t="s">
        <v>1310</v>
      </c>
      <c r="Q244"/>
      <c r="T244">
        <f t="shared" si="3"/>
        <v>0</v>
      </c>
    </row>
    <row r="245" spans="1:20" hidden="1" x14ac:dyDescent="0.3">
      <c r="A245" t="s">
        <v>53</v>
      </c>
      <c r="B245" t="s">
        <v>54</v>
      </c>
      <c r="C245" t="s">
        <v>57</v>
      </c>
      <c r="D245" t="s">
        <v>60</v>
      </c>
      <c r="E245">
        <v>2.1315</v>
      </c>
      <c r="F245">
        <v>720</v>
      </c>
      <c r="G245" t="s">
        <v>147</v>
      </c>
      <c r="H245" t="s">
        <v>148</v>
      </c>
      <c r="I245" s="63"/>
      <c r="Q245"/>
      <c r="T245">
        <f t="shared" si="3"/>
        <v>0</v>
      </c>
    </row>
    <row r="246" spans="1:20" hidden="1" x14ac:dyDescent="0.3">
      <c r="A246" t="s">
        <v>53</v>
      </c>
      <c r="B246" t="s">
        <v>54</v>
      </c>
      <c r="C246" t="s">
        <v>57</v>
      </c>
      <c r="D246" t="s">
        <v>60</v>
      </c>
      <c r="E246">
        <v>2.1315</v>
      </c>
      <c r="F246">
        <v>720</v>
      </c>
      <c r="G246" t="s">
        <v>149</v>
      </c>
      <c r="H246" t="s">
        <v>149</v>
      </c>
      <c r="J246" t="s">
        <v>1311</v>
      </c>
      <c r="Q246"/>
      <c r="T246">
        <f t="shared" si="3"/>
        <v>0</v>
      </c>
    </row>
    <row r="247" spans="1:20" hidden="1" x14ac:dyDescent="0.3">
      <c r="A247" t="s">
        <v>53</v>
      </c>
      <c r="B247" t="s">
        <v>54</v>
      </c>
      <c r="C247" t="s">
        <v>57</v>
      </c>
      <c r="D247" t="s">
        <v>60</v>
      </c>
      <c r="E247">
        <v>2.1315</v>
      </c>
      <c r="F247">
        <v>720</v>
      </c>
      <c r="G247" t="s">
        <v>149</v>
      </c>
      <c r="H247" t="s">
        <v>148</v>
      </c>
      <c r="I247" s="63"/>
      <c r="Q247"/>
      <c r="T247">
        <f t="shared" si="3"/>
        <v>0</v>
      </c>
    </row>
    <row r="248" spans="1:20" hidden="1" x14ac:dyDescent="0.3">
      <c r="A248" t="s">
        <v>53</v>
      </c>
      <c r="B248" t="s">
        <v>54</v>
      </c>
      <c r="C248" t="s">
        <v>57</v>
      </c>
      <c r="D248" t="s">
        <v>60</v>
      </c>
      <c r="E248">
        <v>2.1315</v>
      </c>
      <c r="F248">
        <v>720</v>
      </c>
      <c r="G248" t="s">
        <v>150</v>
      </c>
      <c r="H248" t="s">
        <v>150</v>
      </c>
      <c r="J248" t="s">
        <v>1315</v>
      </c>
      <c r="Q248"/>
      <c r="T248">
        <f t="shared" si="3"/>
        <v>0</v>
      </c>
    </row>
    <row r="249" spans="1:20" hidden="1" x14ac:dyDescent="0.3">
      <c r="A249" t="s">
        <v>53</v>
      </c>
      <c r="B249" t="s">
        <v>54</v>
      </c>
      <c r="C249" t="s">
        <v>57</v>
      </c>
      <c r="D249" t="s">
        <v>60</v>
      </c>
      <c r="E249">
        <v>2.1315</v>
      </c>
      <c r="F249">
        <v>720</v>
      </c>
      <c r="G249" t="s">
        <v>150</v>
      </c>
      <c r="H249" t="s">
        <v>148</v>
      </c>
      <c r="I249" s="63"/>
      <c r="Q249"/>
      <c r="T249">
        <f t="shared" si="3"/>
        <v>0</v>
      </c>
    </row>
    <row r="250" spans="1:20" hidden="1" x14ac:dyDescent="0.3">
      <c r="A250" t="s">
        <v>53</v>
      </c>
      <c r="B250" t="s">
        <v>54</v>
      </c>
      <c r="C250" t="s">
        <v>57</v>
      </c>
      <c r="D250" t="s">
        <v>60</v>
      </c>
      <c r="E250">
        <v>2.1315</v>
      </c>
      <c r="F250">
        <v>720</v>
      </c>
      <c r="G250" t="s">
        <v>152</v>
      </c>
      <c r="H250" t="s">
        <v>152</v>
      </c>
      <c r="J250" t="s">
        <v>1312</v>
      </c>
      <c r="Q250"/>
      <c r="T250">
        <f t="shared" si="3"/>
        <v>0</v>
      </c>
    </row>
    <row r="251" spans="1:20" hidden="1" x14ac:dyDescent="0.3">
      <c r="A251" t="s">
        <v>53</v>
      </c>
      <c r="B251" t="s">
        <v>54</v>
      </c>
      <c r="C251" t="s">
        <v>57</v>
      </c>
      <c r="D251" t="s">
        <v>60</v>
      </c>
      <c r="E251">
        <v>2.1315</v>
      </c>
      <c r="F251">
        <v>720</v>
      </c>
      <c r="G251" t="s">
        <v>152</v>
      </c>
      <c r="H251" t="s">
        <v>148</v>
      </c>
      <c r="I251" s="63"/>
      <c r="Q251"/>
      <c r="T251">
        <f t="shared" si="3"/>
        <v>0</v>
      </c>
    </row>
    <row r="252" spans="1:20" hidden="1" x14ac:dyDescent="0.3">
      <c r="A252" t="s">
        <v>53</v>
      </c>
      <c r="B252" t="s">
        <v>54</v>
      </c>
      <c r="C252" t="s">
        <v>57</v>
      </c>
      <c r="D252" t="s">
        <v>60</v>
      </c>
      <c r="E252">
        <v>2.1315</v>
      </c>
      <c r="F252">
        <v>720</v>
      </c>
      <c r="G252" t="s">
        <v>153</v>
      </c>
      <c r="H252" t="s">
        <v>153</v>
      </c>
      <c r="J252" t="s">
        <v>1316</v>
      </c>
      <c r="Q252"/>
      <c r="T252">
        <f t="shared" si="3"/>
        <v>0</v>
      </c>
    </row>
    <row r="253" spans="1:20" hidden="1" x14ac:dyDescent="0.3">
      <c r="A253" t="s">
        <v>53</v>
      </c>
      <c r="B253" t="s">
        <v>54</v>
      </c>
      <c r="C253" t="s">
        <v>57</v>
      </c>
      <c r="D253" t="s">
        <v>60</v>
      </c>
      <c r="E253">
        <v>2.1315</v>
      </c>
      <c r="F253">
        <v>720</v>
      </c>
      <c r="G253" t="s">
        <v>153</v>
      </c>
      <c r="H253" t="s">
        <v>148</v>
      </c>
      <c r="I253" s="63"/>
      <c r="Q253"/>
      <c r="T253">
        <f t="shared" si="3"/>
        <v>0</v>
      </c>
    </row>
    <row r="254" spans="1:20" hidden="1" x14ac:dyDescent="0.3">
      <c r="A254" t="s">
        <v>53</v>
      </c>
      <c r="B254" t="s">
        <v>54</v>
      </c>
      <c r="C254" t="s">
        <v>57</v>
      </c>
      <c r="D254" t="s">
        <v>60</v>
      </c>
      <c r="E254">
        <v>2.1315</v>
      </c>
      <c r="F254">
        <v>720</v>
      </c>
      <c r="G254" t="s">
        <v>155</v>
      </c>
      <c r="H254" t="s">
        <v>155</v>
      </c>
      <c r="J254" t="s">
        <v>1313</v>
      </c>
      <c r="Q254"/>
      <c r="T254">
        <f t="shared" si="3"/>
        <v>0</v>
      </c>
    </row>
    <row r="255" spans="1:20" hidden="1" x14ac:dyDescent="0.3">
      <c r="A255" t="s">
        <v>53</v>
      </c>
      <c r="B255" t="s">
        <v>54</v>
      </c>
      <c r="C255" t="s">
        <v>57</v>
      </c>
      <c r="D255" t="s">
        <v>60</v>
      </c>
      <c r="E255">
        <v>2.1315</v>
      </c>
      <c r="F255">
        <v>720</v>
      </c>
      <c r="G255" t="s">
        <v>155</v>
      </c>
      <c r="H255" t="s">
        <v>148</v>
      </c>
      <c r="I255" s="63"/>
      <c r="Q255"/>
      <c r="T255">
        <f t="shared" si="3"/>
        <v>0</v>
      </c>
    </row>
    <row r="256" spans="1:20" hidden="1" x14ac:dyDescent="0.3">
      <c r="A256" t="s">
        <v>53</v>
      </c>
      <c r="B256" t="s">
        <v>54</v>
      </c>
      <c r="C256" t="s">
        <v>57</v>
      </c>
      <c r="D256" t="s">
        <v>60</v>
      </c>
      <c r="E256">
        <v>2.1315</v>
      </c>
      <c r="F256">
        <v>720</v>
      </c>
      <c r="G256" t="s">
        <v>156</v>
      </c>
      <c r="H256" t="s">
        <v>156</v>
      </c>
      <c r="J256" t="s">
        <v>1314</v>
      </c>
      <c r="Q256"/>
      <c r="T256">
        <f t="shared" si="3"/>
        <v>0</v>
      </c>
    </row>
    <row r="257" spans="1:20" hidden="1" x14ac:dyDescent="0.3">
      <c r="A257" t="s">
        <v>53</v>
      </c>
      <c r="B257" t="s">
        <v>54</v>
      </c>
      <c r="C257" t="s">
        <v>57</v>
      </c>
      <c r="D257" t="s">
        <v>60</v>
      </c>
      <c r="E257">
        <v>2.1315</v>
      </c>
      <c r="F257">
        <v>720</v>
      </c>
      <c r="G257" t="s">
        <v>156</v>
      </c>
      <c r="H257" t="s">
        <v>148</v>
      </c>
      <c r="I257" s="63"/>
      <c r="Q257"/>
      <c r="T257">
        <f t="shared" si="3"/>
        <v>0</v>
      </c>
    </row>
    <row r="258" spans="1:20" hidden="1" x14ac:dyDescent="0.3">
      <c r="A258" t="s">
        <v>53</v>
      </c>
      <c r="B258" t="s">
        <v>54</v>
      </c>
      <c r="C258" t="s">
        <v>57</v>
      </c>
      <c r="D258" t="s">
        <v>60</v>
      </c>
      <c r="E258">
        <v>2.1315</v>
      </c>
      <c r="F258">
        <v>720</v>
      </c>
      <c r="G258" t="s">
        <v>157</v>
      </c>
      <c r="H258" t="s">
        <v>157</v>
      </c>
      <c r="J258" t="s">
        <v>1317</v>
      </c>
      <c r="Q258"/>
      <c r="T258">
        <f t="shared" si="3"/>
        <v>0</v>
      </c>
    </row>
    <row r="259" spans="1:20" hidden="1" x14ac:dyDescent="0.3">
      <c r="A259" t="s">
        <v>53</v>
      </c>
      <c r="B259" t="s">
        <v>54</v>
      </c>
      <c r="C259" t="s">
        <v>57</v>
      </c>
      <c r="D259" t="s">
        <v>60</v>
      </c>
      <c r="E259">
        <v>2.1315</v>
      </c>
      <c r="F259">
        <v>720</v>
      </c>
      <c r="G259" t="s">
        <v>157</v>
      </c>
      <c r="H259" t="s">
        <v>148</v>
      </c>
      <c r="I259" s="63"/>
      <c r="Q259"/>
      <c r="T259">
        <f t="shared" ref="T259:T322" si="4">R259-S259</f>
        <v>0</v>
      </c>
    </row>
    <row r="260" spans="1:20" hidden="1" x14ac:dyDescent="0.3">
      <c r="A260" t="s">
        <v>53</v>
      </c>
      <c r="B260" t="s">
        <v>54</v>
      </c>
      <c r="C260" t="s">
        <v>57</v>
      </c>
      <c r="D260" t="s">
        <v>60</v>
      </c>
      <c r="E260">
        <v>2.1315</v>
      </c>
      <c r="F260">
        <v>720</v>
      </c>
      <c r="G260" t="s">
        <v>158</v>
      </c>
      <c r="H260" t="s">
        <v>158</v>
      </c>
      <c r="O260" t="s">
        <v>502</v>
      </c>
      <c r="Q260"/>
      <c r="T260">
        <f t="shared" si="4"/>
        <v>0</v>
      </c>
    </row>
    <row r="261" spans="1:20" hidden="1" x14ac:dyDescent="0.3">
      <c r="A261" t="s">
        <v>53</v>
      </c>
      <c r="B261" t="s">
        <v>54</v>
      </c>
      <c r="C261" t="s">
        <v>57</v>
      </c>
      <c r="D261" t="s">
        <v>60</v>
      </c>
      <c r="E261">
        <v>2.1315</v>
      </c>
      <c r="F261">
        <v>720</v>
      </c>
      <c r="G261" t="s">
        <v>158</v>
      </c>
      <c r="H261" t="s">
        <v>148</v>
      </c>
      <c r="I261" s="63"/>
      <c r="Q261"/>
      <c r="T261">
        <f t="shared" si="4"/>
        <v>0</v>
      </c>
    </row>
    <row r="262" spans="1:20" hidden="1" x14ac:dyDescent="0.3">
      <c r="A262" t="s">
        <v>53</v>
      </c>
      <c r="B262" t="s">
        <v>54</v>
      </c>
      <c r="C262" t="s">
        <v>57</v>
      </c>
      <c r="D262" t="s">
        <v>60</v>
      </c>
      <c r="E262">
        <v>2.1315</v>
      </c>
      <c r="F262">
        <v>720</v>
      </c>
      <c r="G262" t="s">
        <v>159</v>
      </c>
      <c r="H262" t="s">
        <v>159</v>
      </c>
      <c r="O262" t="s">
        <v>502</v>
      </c>
      <c r="Q262"/>
      <c r="T262">
        <f t="shared" si="4"/>
        <v>0</v>
      </c>
    </row>
    <row r="263" spans="1:20" hidden="1" x14ac:dyDescent="0.3">
      <c r="A263" t="s">
        <v>53</v>
      </c>
      <c r="B263" t="s">
        <v>54</v>
      </c>
      <c r="C263" t="s">
        <v>57</v>
      </c>
      <c r="D263" t="s">
        <v>60</v>
      </c>
      <c r="E263">
        <v>2.1315</v>
      </c>
      <c r="F263">
        <v>720</v>
      </c>
      <c r="G263" t="s">
        <v>159</v>
      </c>
      <c r="H263" t="s">
        <v>148</v>
      </c>
      <c r="I263" s="63"/>
      <c r="Q263"/>
      <c r="T263">
        <f t="shared" si="4"/>
        <v>0</v>
      </c>
    </row>
    <row r="264" spans="1:20" hidden="1" x14ac:dyDescent="0.3">
      <c r="A264" t="s">
        <v>53</v>
      </c>
      <c r="B264" t="s">
        <v>54</v>
      </c>
      <c r="C264" t="s">
        <v>57</v>
      </c>
      <c r="D264" t="s">
        <v>60</v>
      </c>
      <c r="E264">
        <v>2.1315</v>
      </c>
      <c r="F264">
        <v>720</v>
      </c>
      <c r="G264" t="s">
        <v>160</v>
      </c>
      <c r="H264" t="s">
        <v>160</v>
      </c>
      <c r="I264" s="65"/>
      <c r="O264" t="s">
        <v>502</v>
      </c>
      <c r="Q264"/>
      <c r="T264">
        <f t="shared" si="4"/>
        <v>0</v>
      </c>
    </row>
    <row r="265" spans="1:20" hidden="1" x14ac:dyDescent="0.3">
      <c r="A265" t="s">
        <v>53</v>
      </c>
      <c r="B265" t="s">
        <v>54</v>
      </c>
      <c r="C265" t="s">
        <v>57</v>
      </c>
      <c r="D265" t="s">
        <v>60</v>
      </c>
      <c r="E265">
        <v>2.1315</v>
      </c>
      <c r="F265">
        <v>720</v>
      </c>
      <c r="G265" t="s">
        <v>160</v>
      </c>
      <c r="H265" t="s">
        <v>148</v>
      </c>
      <c r="I265" s="65"/>
      <c r="Q265"/>
      <c r="T265">
        <f t="shared" si="4"/>
        <v>0</v>
      </c>
    </row>
    <row r="266" spans="1:20" hidden="1" x14ac:dyDescent="0.3">
      <c r="A266" t="s">
        <v>53</v>
      </c>
      <c r="B266" t="s">
        <v>54</v>
      </c>
      <c r="C266" t="s">
        <v>57</v>
      </c>
      <c r="D266" t="s">
        <v>61</v>
      </c>
      <c r="E266">
        <v>2.3475000000000001</v>
      </c>
      <c r="F266">
        <v>1100</v>
      </c>
      <c r="G266" t="s">
        <v>185</v>
      </c>
      <c r="H266" t="s">
        <v>185</v>
      </c>
      <c r="J266" t="s">
        <v>1309</v>
      </c>
      <c r="Q266"/>
      <c r="T266">
        <f t="shared" si="4"/>
        <v>0</v>
      </c>
    </row>
    <row r="267" spans="1:20" hidden="1" x14ac:dyDescent="0.3">
      <c r="A267" t="s">
        <v>53</v>
      </c>
      <c r="B267" t="s">
        <v>54</v>
      </c>
      <c r="C267" t="s">
        <v>57</v>
      </c>
      <c r="D267" t="s">
        <v>61</v>
      </c>
      <c r="E267">
        <v>2.3475000000000001</v>
      </c>
      <c r="F267">
        <v>1100</v>
      </c>
      <c r="G267" t="s">
        <v>185</v>
      </c>
      <c r="H267" t="s">
        <v>148</v>
      </c>
      <c r="I267" s="63"/>
      <c r="Q267"/>
      <c r="T267">
        <f t="shared" si="4"/>
        <v>0</v>
      </c>
    </row>
    <row r="268" spans="1:20" hidden="1" x14ac:dyDescent="0.3">
      <c r="A268" t="s">
        <v>53</v>
      </c>
      <c r="B268" t="s">
        <v>54</v>
      </c>
      <c r="C268" t="s">
        <v>57</v>
      </c>
      <c r="D268" t="s">
        <v>61</v>
      </c>
      <c r="E268">
        <v>2.3475000000000001</v>
      </c>
      <c r="F268">
        <v>1100</v>
      </c>
      <c r="G268" t="s">
        <v>147</v>
      </c>
      <c r="H268" t="s">
        <v>147</v>
      </c>
      <c r="J268" t="s">
        <v>1310</v>
      </c>
      <c r="Q268"/>
      <c r="T268">
        <f t="shared" si="4"/>
        <v>0</v>
      </c>
    </row>
    <row r="269" spans="1:20" hidden="1" x14ac:dyDescent="0.3">
      <c r="A269" t="s">
        <v>53</v>
      </c>
      <c r="B269" t="s">
        <v>54</v>
      </c>
      <c r="C269" t="s">
        <v>57</v>
      </c>
      <c r="D269" t="s">
        <v>61</v>
      </c>
      <c r="E269">
        <v>2.3475000000000001</v>
      </c>
      <c r="F269">
        <v>1100</v>
      </c>
      <c r="G269" t="s">
        <v>147</v>
      </c>
      <c r="H269" t="s">
        <v>148</v>
      </c>
      <c r="I269" s="63"/>
      <c r="Q269"/>
      <c r="T269">
        <f t="shared" si="4"/>
        <v>0</v>
      </c>
    </row>
    <row r="270" spans="1:20" hidden="1" x14ac:dyDescent="0.3">
      <c r="A270" t="s">
        <v>53</v>
      </c>
      <c r="B270" t="s">
        <v>54</v>
      </c>
      <c r="C270" t="s">
        <v>57</v>
      </c>
      <c r="D270" t="s">
        <v>61</v>
      </c>
      <c r="E270">
        <v>2.3475000000000001</v>
      </c>
      <c r="F270">
        <v>1100</v>
      </c>
      <c r="G270" t="s">
        <v>149</v>
      </c>
      <c r="H270" t="s">
        <v>149</v>
      </c>
      <c r="J270" t="s">
        <v>1311</v>
      </c>
      <c r="Q270"/>
      <c r="T270">
        <f t="shared" si="4"/>
        <v>0</v>
      </c>
    </row>
    <row r="271" spans="1:20" hidden="1" x14ac:dyDescent="0.3">
      <c r="A271" t="s">
        <v>53</v>
      </c>
      <c r="B271" t="s">
        <v>54</v>
      </c>
      <c r="C271" t="s">
        <v>57</v>
      </c>
      <c r="D271" t="s">
        <v>61</v>
      </c>
      <c r="E271">
        <v>2.3475000000000001</v>
      </c>
      <c r="F271">
        <v>1100</v>
      </c>
      <c r="G271" t="s">
        <v>149</v>
      </c>
      <c r="H271" t="s">
        <v>148</v>
      </c>
      <c r="I271" s="63"/>
      <c r="Q271"/>
      <c r="T271">
        <f t="shared" si="4"/>
        <v>0</v>
      </c>
    </row>
    <row r="272" spans="1:20" hidden="1" x14ac:dyDescent="0.3">
      <c r="A272" t="s">
        <v>53</v>
      </c>
      <c r="B272" t="s">
        <v>54</v>
      </c>
      <c r="C272" t="s">
        <v>57</v>
      </c>
      <c r="D272" t="s">
        <v>61</v>
      </c>
      <c r="E272">
        <v>2.3475000000000001</v>
      </c>
      <c r="F272">
        <v>1100</v>
      </c>
      <c r="G272" t="s">
        <v>150</v>
      </c>
      <c r="H272" t="s">
        <v>150</v>
      </c>
      <c r="J272" t="s">
        <v>1315</v>
      </c>
      <c r="Q272"/>
      <c r="T272">
        <f t="shared" si="4"/>
        <v>0</v>
      </c>
    </row>
    <row r="273" spans="1:20" hidden="1" x14ac:dyDescent="0.3">
      <c r="A273" t="s">
        <v>53</v>
      </c>
      <c r="B273" t="s">
        <v>54</v>
      </c>
      <c r="C273" t="s">
        <v>57</v>
      </c>
      <c r="D273" t="s">
        <v>61</v>
      </c>
      <c r="E273">
        <v>2.3475000000000001</v>
      </c>
      <c r="F273">
        <v>1100</v>
      </c>
      <c r="G273" t="s">
        <v>150</v>
      </c>
      <c r="H273" t="s">
        <v>148</v>
      </c>
      <c r="I273" s="63"/>
      <c r="Q273"/>
      <c r="T273">
        <f t="shared" si="4"/>
        <v>0</v>
      </c>
    </row>
    <row r="274" spans="1:20" hidden="1" x14ac:dyDescent="0.3">
      <c r="A274" t="s">
        <v>53</v>
      </c>
      <c r="B274" t="s">
        <v>54</v>
      </c>
      <c r="C274" t="s">
        <v>57</v>
      </c>
      <c r="D274" t="s">
        <v>61</v>
      </c>
      <c r="E274">
        <v>2.3475000000000001</v>
      </c>
      <c r="F274">
        <v>1100</v>
      </c>
      <c r="G274" t="s">
        <v>152</v>
      </c>
      <c r="H274" t="s">
        <v>152</v>
      </c>
      <c r="J274" t="s">
        <v>1312</v>
      </c>
      <c r="Q274"/>
      <c r="T274">
        <f t="shared" si="4"/>
        <v>0</v>
      </c>
    </row>
    <row r="275" spans="1:20" hidden="1" x14ac:dyDescent="0.3">
      <c r="A275" t="s">
        <v>53</v>
      </c>
      <c r="B275" t="s">
        <v>54</v>
      </c>
      <c r="C275" t="s">
        <v>57</v>
      </c>
      <c r="D275" t="s">
        <v>61</v>
      </c>
      <c r="E275">
        <v>2.3475000000000001</v>
      </c>
      <c r="F275">
        <v>1100</v>
      </c>
      <c r="G275" t="s">
        <v>152</v>
      </c>
      <c r="H275" t="s">
        <v>148</v>
      </c>
      <c r="I275" s="63"/>
      <c r="Q275"/>
      <c r="T275">
        <f t="shared" si="4"/>
        <v>0</v>
      </c>
    </row>
    <row r="276" spans="1:20" hidden="1" x14ac:dyDescent="0.3">
      <c r="A276" t="s">
        <v>53</v>
      </c>
      <c r="B276" t="s">
        <v>54</v>
      </c>
      <c r="C276" t="s">
        <v>57</v>
      </c>
      <c r="D276" t="s">
        <v>61</v>
      </c>
      <c r="E276">
        <v>2.3475000000000001</v>
      </c>
      <c r="F276">
        <v>1100</v>
      </c>
      <c r="G276" t="s">
        <v>153</v>
      </c>
      <c r="H276" t="s">
        <v>153</v>
      </c>
      <c r="J276" t="s">
        <v>1316</v>
      </c>
      <c r="Q276"/>
      <c r="T276">
        <f t="shared" si="4"/>
        <v>0</v>
      </c>
    </row>
    <row r="277" spans="1:20" hidden="1" x14ac:dyDescent="0.3">
      <c r="A277" t="s">
        <v>53</v>
      </c>
      <c r="B277" t="s">
        <v>54</v>
      </c>
      <c r="C277" t="s">
        <v>57</v>
      </c>
      <c r="D277" t="s">
        <v>61</v>
      </c>
      <c r="E277">
        <v>2.3475000000000001</v>
      </c>
      <c r="F277">
        <v>1100</v>
      </c>
      <c r="G277" t="s">
        <v>153</v>
      </c>
      <c r="H277" t="s">
        <v>148</v>
      </c>
      <c r="I277" s="63"/>
      <c r="Q277"/>
      <c r="T277">
        <f t="shared" si="4"/>
        <v>0</v>
      </c>
    </row>
    <row r="278" spans="1:20" hidden="1" x14ac:dyDescent="0.3">
      <c r="A278" t="s">
        <v>53</v>
      </c>
      <c r="B278" t="s">
        <v>54</v>
      </c>
      <c r="C278" t="s">
        <v>57</v>
      </c>
      <c r="D278" t="s">
        <v>61</v>
      </c>
      <c r="E278">
        <v>2.3475000000000001</v>
      </c>
      <c r="F278">
        <v>1100</v>
      </c>
      <c r="G278" t="s">
        <v>155</v>
      </c>
      <c r="H278" t="s">
        <v>155</v>
      </c>
      <c r="J278" t="s">
        <v>1313</v>
      </c>
      <c r="Q278"/>
      <c r="T278">
        <f t="shared" si="4"/>
        <v>0</v>
      </c>
    </row>
    <row r="279" spans="1:20" hidden="1" x14ac:dyDescent="0.3">
      <c r="A279" t="s">
        <v>53</v>
      </c>
      <c r="B279" t="s">
        <v>54</v>
      </c>
      <c r="C279" t="s">
        <v>57</v>
      </c>
      <c r="D279" t="s">
        <v>61</v>
      </c>
      <c r="E279">
        <v>2.3475000000000001</v>
      </c>
      <c r="F279">
        <v>1100</v>
      </c>
      <c r="G279" t="s">
        <v>155</v>
      </c>
      <c r="H279" t="s">
        <v>148</v>
      </c>
      <c r="I279" s="63"/>
      <c r="Q279"/>
      <c r="T279">
        <f t="shared" si="4"/>
        <v>0</v>
      </c>
    </row>
    <row r="280" spans="1:20" hidden="1" x14ac:dyDescent="0.3">
      <c r="A280" t="s">
        <v>53</v>
      </c>
      <c r="B280" t="s">
        <v>54</v>
      </c>
      <c r="C280" t="s">
        <v>57</v>
      </c>
      <c r="D280" t="s">
        <v>61</v>
      </c>
      <c r="E280">
        <v>2.3475000000000001</v>
      </c>
      <c r="F280">
        <v>1100</v>
      </c>
      <c r="G280" t="s">
        <v>156</v>
      </c>
      <c r="H280" t="s">
        <v>156</v>
      </c>
      <c r="J280" t="s">
        <v>1314</v>
      </c>
      <c r="Q280"/>
      <c r="T280">
        <f t="shared" si="4"/>
        <v>0</v>
      </c>
    </row>
    <row r="281" spans="1:20" hidden="1" x14ac:dyDescent="0.3">
      <c r="A281" t="s">
        <v>53</v>
      </c>
      <c r="B281" t="s">
        <v>54</v>
      </c>
      <c r="C281" t="s">
        <v>57</v>
      </c>
      <c r="D281" t="s">
        <v>61</v>
      </c>
      <c r="E281">
        <v>2.3475000000000001</v>
      </c>
      <c r="F281">
        <v>1100</v>
      </c>
      <c r="G281" t="s">
        <v>156</v>
      </c>
      <c r="H281" t="s">
        <v>148</v>
      </c>
      <c r="I281" s="63"/>
      <c r="Q281"/>
      <c r="T281">
        <f t="shared" si="4"/>
        <v>0</v>
      </c>
    </row>
    <row r="282" spans="1:20" hidden="1" x14ac:dyDescent="0.3">
      <c r="A282" t="s">
        <v>53</v>
      </c>
      <c r="B282" t="s">
        <v>54</v>
      </c>
      <c r="C282" t="s">
        <v>57</v>
      </c>
      <c r="D282" t="s">
        <v>61</v>
      </c>
      <c r="E282">
        <v>2.3475000000000001</v>
      </c>
      <c r="F282">
        <v>1100</v>
      </c>
      <c r="G282" t="s">
        <v>157</v>
      </c>
      <c r="H282" t="s">
        <v>157</v>
      </c>
      <c r="J282" t="s">
        <v>1317</v>
      </c>
      <c r="Q282"/>
      <c r="T282">
        <f t="shared" si="4"/>
        <v>0</v>
      </c>
    </row>
    <row r="283" spans="1:20" hidden="1" x14ac:dyDescent="0.3">
      <c r="A283" t="s">
        <v>53</v>
      </c>
      <c r="B283" t="s">
        <v>54</v>
      </c>
      <c r="C283" t="s">
        <v>57</v>
      </c>
      <c r="D283" t="s">
        <v>61</v>
      </c>
      <c r="E283">
        <v>2.3475000000000001</v>
      </c>
      <c r="F283">
        <v>1100</v>
      </c>
      <c r="G283" t="s">
        <v>157</v>
      </c>
      <c r="H283" t="s">
        <v>148</v>
      </c>
      <c r="I283" s="63"/>
      <c r="Q283"/>
      <c r="T283">
        <f t="shared" si="4"/>
        <v>0</v>
      </c>
    </row>
    <row r="284" spans="1:20" hidden="1" x14ac:dyDescent="0.3">
      <c r="A284" t="s">
        <v>53</v>
      </c>
      <c r="B284" t="s">
        <v>54</v>
      </c>
      <c r="C284" t="s">
        <v>57</v>
      </c>
      <c r="D284" t="s">
        <v>61</v>
      </c>
      <c r="E284">
        <v>2.3475000000000001</v>
      </c>
      <c r="F284">
        <v>1100</v>
      </c>
      <c r="G284" t="s">
        <v>158</v>
      </c>
      <c r="H284" t="s">
        <v>158</v>
      </c>
      <c r="O284" t="s">
        <v>502</v>
      </c>
      <c r="Q284"/>
      <c r="T284">
        <f t="shared" si="4"/>
        <v>0</v>
      </c>
    </row>
    <row r="285" spans="1:20" hidden="1" x14ac:dyDescent="0.3">
      <c r="A285" t="s">
        <v>53</v>
      </c>
      <c r="B285" t="s">
        <v>54</v>
      </c>
      <c r="C285" t="s">
        <v>57</v>
      </c>
      <c r="D285" t="s">
        <v>61</v>
      </c>
      <c r="E285">
        <v>2.3475000000000001</v>
      </c>
      <c r="F285">
        <v>1100</v>
      </c>
      <c r="G285" t="s">
        <v>158</v>
      </c>
      <c r="H285" t="s">
        <v>148</v>
      </c>
      <c r="I285" s="63"/>
      <c r="Q285"/>
      <c r="T285">
        <f t="shared" si="4"/>
        <v>0</v>
      </c>
    </row>
    <row r="286" spans="1:20" hidden="1" x14ac:dyDescent="0.3">
      <c r="A286" t="s">
        <v>53</v>
      </c>
      <c r="B286" t="s">
        <v>54</v>
      </c>
      <c r="C286" t="s">
        <v>57</v>
      </c>
      <c r="D286" t="s">
        <v>61</v>
      </c>
      <c r="E286">
        <v>2.3475000000000001</v>
      </c>
      <c r="F286">
        <v>1100</v>
      </c>
      <c r="G286" t="s">
        <v>159</v>
      </c>
      <c r="H286" t="s">
        <v>159</v>
      </c>
      <c r="O286" t="s">
        <v>502</v>
      </c>
      <c r="Q286"/>
      <c r="T286">
        <f t="shared" si="4"/>
        <v>0</v>
      </c>
    </row>
    <row r="287" spans="1:20" hidden="1" x14ac:dyDescent="0.3">
      <c r="A287" t="s">
        <v>53</v>
      </c>
      <c r="B287" t="s">
        <v>54</v>
      </c>
      <c r="C287" t="s">
        <v>57</v>
      </c>
      <c r="D287" t="s">
        <v>61</v>
      </c>
      <c r="E287">
        <v>2.3475000000000001</v>
      </c>
      <c r="F287">
        <v>1100</v>
      </c>
      <c r="G287" t="s">
        <v>159</v>
      </c>
      <c r="H287" t="s">
        <v>148</v>
      </c>
      <c r="I287" s="63"/>
      <c r="Q287"/>
      <c r="T287">
        <f t="shared" si="4"/>
        <v>0</v>
      </c>
    </row>
    <row r="288" spans="1:20" hidden="1" x14ac:dyDescent="0.3">
      <c r="A288" t="s">
        <v>53</v>
      </c>
      <c r="B288" t="s">
        <v>54</v>
      </c>
      <c r="C288" t="s">
        <v>57</v>
      </c>
      <c r="D288" t="s">
        <v>61</v>
      </c>
      <c r="E288">
        <v>2.3475000000000001</v>
      </c>
      <c r="F288">
        <v>1100</v>
      </c>
      <c r="G288" t="s">
        <v>160</v>
      </c>
      <c r="H288" t="s">
        <v>160</v>
      </c>
      <c r="I288" s="65"/>
      <c r="O288" t="s">
        <v>502</v>
      </c>
      <c r="Q288"/>
      <c r="T288">
        <f t="shared" si="4"/>
        <v>0</v>
      </c>
    </row>
    <row r="289" spans="1:20" hidden="1" x14ac:dyDescent="0.3">
      <c r="A289" t="s">
        <v>53</v>
      </c>
      <c r="B289" t="s">
        <v>54</v>
      </c>
      <c r="C289" t="s">
        <v>57</v>
      </c>
      <c r="D289" t="s">
        <v>61</v>
      </c>
      <c r="E289">
        <v>2.3475000000000001</v>
      </c>
      <c r="F289">
        <v>1100</v>
      </c>
      <c r="G289" t="s">
        <v>160</v>
      </c>
      <c r="H289" t="s">
        <v>148</v>
      </c>
      <c r="I289" s="65"/>
      <c r="Q289"/>
      <c r="T289">
        <f t="shared" si="4"/>
        <v>0</v>
      </c>
    </row>
    <row r="290" spans="1:20" hidden="1" x14ac:dyDescent="0.3">
      <c r="A290" t="s">
        <v>53</v>
      </c>
      <c r="B290" t="s">
        <v>54</v>
      </c>
      <c r="C290" t="s">
        <v>57</v>
      </c>
      <c r="D290" t="s">
        <v>62</v>
      </c>
      <c r="E290">
        <v>2.8829999999999996</v>
      </c>
      <c r="F290">
        <v>300</v>
      </c>
      <c r="G290" t="s">
        <v>185</v>
      </c>
      <c r="H290" t="s">
        <v>185</v>
      </c>
      <c r="J290" t="s">
        <v>1309</v>
      </c>
      <c r="Q290"/>
      <c r="T290">
        <f t="shared" si="4"/>
        <v>0</v>
      </c>
    </row>
    <row r="291" spans="1:20" hidden="1" x14ac:dyDescent="0.3">
      <c r="A291" t="s">
        <v>53</v>
      </c>
      <c r="B291" t="s">
        <v>54</v>
      </c>
      <c r="C291" t="s">
        <v>57</v>
      </c>
      <c r="D291" t="s">
        <v>62</v>
      </c>
      <c r="E291">
        <v>2.8829999999999996</v>
      </c>
      <c r="F291">
        <v>300</v>
      </c>
      <c r="G291" t="s">
        <v>185</v>
      </c>
      <c r="H291" t="s">
        <v>148</v>
      </c>
      <c r="I291" s="63"/>
      <c r="Q291"/>
      <c r="T291">
        <f t="shared" si="4"/>
        <v>0</v>
      </c>
    </row>
    <row r="292" spans="1:20" hidden="1" x14ac:dyDescent="0.3">
      <c r="A292" t="s">
        <v>53</v>
      </c>
      <c r="B292" t="s">
        <v>54</v>
      </c>
      <c r="C292" t="s">
        <v>57</v>
      </c>
      <c r="D292" t="s">
        <v>62</v>
      </c>
      <c r="E292">
        <v>2.8829999999999996</v>
      </c>
      <c r="F292">
        <v>300</v>
      </c>
      <c r="G292" t="s">
        <v>147</v>
      </c>
      <c r="H292" t="s">
        <v>147</v>
      </c>
      <c r="J292" t="s">
        <v>1310</v>
      </c>
      <c r="Q292"/>
      <c r="T292">
        <f t="shared" si="4"/>
        <v>0</v>
      </c>
    </row>
    <row r="293" spans="1:20" hidden="1" x14ac:dyDescent="0.3">
      <c r="A293" t="s">
        <v>53</v>
      </c>
      <c r="B293" t="s">
        <v>54</v>
      </c>
      <c r="C293" t="s">
        <v>57</v>
      </c>
      <c r="D293" t="s">
        <v>62</v>
      </c>
      <c r="E293">
        <v>2.8829999999999996</v>
      </c>
      <c r="F293">
        <v>300</v>
      </c>
      <c r="G293" t="s">
        <v>147</v>
      </c>
      <c r="H293" t="s">
        <v>148</v>
      </c>
      <c r="I293" s="63"/>
      <c r="Q293"/>
      <c r="T293">
        <f t="shared" si="4"/>
        <v>0</v>
      </c>
    </row>
    <row r="294" spans="1:20" hidden="1" x14ac:dyDescent="0.3">
      <c r="A294" t="s">
        <v>53</v>
      </c>
      <c r="B294" t="s">
        <v>54</v>
      </c>
      <c r="C294" t="s">
        <v>57</v>
      </c>
      <c r="D294" t="s">
        <v>62</v>
      </c>
      <c r="E294">
        <v>2.8829999999999996</v>
      </c>
      <c r="F294">
        <v>300</v>
      </c>
      <c r="G294" t="s">
        <v>149</v>
      </c>
      <c r="H294" t="s">
        <v>149</v>
      </c>
      <c r="J294" t="s">
        <v>1311</v>
      </c>
      <c r="Q294"/>
      <c r="T294">
        <f t="shared" si="4"/>
        <v>0</v>
      </c>
    </row>
    <row r="295" spans="1:20" hidden="1" x14ac:dyDescent="0.3">
      <c r="A295" t="s">
        <v>53</v>
      </c>
      <c r="B295" t="s">
        <v>54</v>
      </c>
      <c r="C295" t="s">
        <v>57</v>
      </c>
      <c r="D295" t="s">
        <v>62</v>
      </c>
      <c r="E295">
        <v>2.8829999999999996</v>
      </c>
      <c r="F295">
        <v>300</v>
      </c>
      <c r="G295" t="s">
        <v>149</v>
      </c>
      <c r="H295" t="s">
        <v>148</v>
      </c>
      <c r="I295" s="63"/>
      <c r="Q295"/>
      <c r="T295">
        <f t="shared" si="4"/>
        <v>0</v>
      </c>
    </row>
    <row r="296" spans="1:20" hidden="1" x14ac:dyDescent="0.3">
      <c r="A296" t="s">
        <v>53</v>
      </c>
      <c r="B296" t="s">
        <v>54</v>
      </c>
      <c r="C296" t="s">
        <v>57</v>
      </c>
      <c r="D296" t="s">
        <v>62</v>
      </c>
      <c r="E296">
        <v>2.8829999999999996</v>
      </c>
      <c r="F296">
        <v>300</v>
      </c>
      <c r="G296" t="s">
        <v>150</v>
      </c>
      <c r="H296" t="s">
        <v>150</v>
      </c>
      <c r="J296" t="s">
        <v>1315</v>
      </c>
      <c r="Q296"/>
      <c r="T296">
        <f t="shared" si="4"/>
        <v>0</v>
      </c>
    </row>
    <row r="297" spans="1:20" hidden="1" x14ac:dyDescent="0.3">
      <c r="A297" t="s">
        <v>53</v>
      </c>
      <c r="B297" t="s">
        <v>54</v>
      </c>
      <c r="C297" t="s">
        <v>57</v>
      </c>
      <c r="D297" t="s">
        <v>62</v>
      </c>
      <c r="E297">
        <v>2.8829999999999996</v>
      </c>
      <c r="F297">
        <v>300</v>
      </c>
      <c r="G297" t="s">
        <v>150</v>
      </c>
      <c r="H297" t="s">
        <v>148</v>
      </c>
      <c r="I297" s="63"/>
      <c r="Q297"/>
      <c r="T297">
        <f t="shared" si="4"/>
        <v>0</v>
      </c>
    </row>
    <row r="298" spans="1:20" hidden="1" x14ac:dyDescent="0.3">
      <c r="A298" t="s">
        <v>53</v>
      </c>
      <c r="B298" t="s">
        <v>54</v>
      </c>
      <c r="C298" t="s">
        <v>57</v>
      </c>
      <c r="D298" t="s">
        <v>62</v>
      </c>
      <c r="E298">
        <v>2.8829999999999996</v>
      </c>
      <c r="F298">
        <v>300</v>
      </c>
      <c r="G298" t="s">
        <v>152</v>
      </c>
      <c r="H298" t="s">
        <v>152</v>
      </c>
      <c r="J298" t="s">
        <v>1312</v>
      </c>
      <c r="Q298"/>
      <c r="T298">
        <f t="shared" si="4"/>
        <v>0</v>
      </c>
    </row>
    <row r="299" spans="1:20" hidden="1" x14ac:dyDescent="0.3">
      <c r="A299" t="s">
        <v>53</v>
      </c>
      <c r="B299" t="s">
        <v>54</v>
      </c>
      <c r="C299" t="s">
        <v>57</v>
      </c>
      <c r="D299" t="s">
        <v>62</v>
      </c>
      <c r="E299">
        <v>2.8829999999999996</v>
      </c>
      <c r="F299">
        <v>300</v>
      </c>
      <c r="G299" t="s">
        <v>152</v>
      </c>
      <c r="H299" t="s">
        <v>148</v>
      </c>
      <c r="I299" s="63"/>
      <c r="Q299"/>
      <c r="T299">
        <f t="shared" si="4"/>
        <v>0</v>
      </c>
    </row>
    <row r="300" spans="1:20" hidden="1" x14ac:dyDescent="0.3">
      <c r="A300" t="s">
        <v>53</v>
      </c>
      <c r="B300" t="s">
        <v>54</v>
      </c>
      <c r="C300" t="s">
        <v>57</v>
      </c>
      <c r="D300" t="s">
        <v>62</v>
      </c>
      <c r="E300">
        <v>2.8829999999999996</v>
      </c>
      <c r="F300">
        <v>300</v>
      </c>
      <c r="G300" t="s">
        <v>153</v>
      </c>
      <c r="H300" t="s">
        <v>153</v>
      </c>
      <c r="J300" t="s">
        <v>1316</v>
      </c>
      <c r="Q300"/>
      <c r="T300">
        <f t="shared" si="4"/>
        <v>0</v>
      </c>
    </row>
    <row r="301" spans="1:20" hidden="1" x14ac:dyDescent="0.3">
      <c r="A301" t="s">
        <v>53</v>
      </c>
      <c r="B301" t="s">
        <v>54</v>
      </c>
      <c r="C301" t="s">
        <v>57</v>
      </c>
      <c r="D301" t="s">
        <v>62</v>
      </c>
      <c r="E301">
        <v>2.8829999999999996</v>
      </c>
      <c r="F301">
        <v>300</v>
      </c>
      <c r="G301" t="s">
        <v>153</v>
      </c>
      <c r="H301" t="s">
        <v>148</v>
      </c>
      <c r="I301" s="63"/>
      <c r="Q301"/>
      <c r="T301">
        <f t="shared" si="4"/>
        <v>0</v>
      </c>
    </row>
    <row r="302" spans="1:20" hidden="1" x14ac:dyDescent="0.3">
      <c r="A302" t="s">
        <v>53</v>
      </c>
      <c r="B302" t="s">
        <v>54</v>
      </c>
      <c r="C302" t="s">
        <v>57</v>
      </c>
      <c r="D302" t="s">
        <v>62</v>
      </c>
      <c r="E302">
        <v>2.8829999999999996</v>
      </c>
      <c r="F302">
        <v>300</v>
      </c>
      <c r="G302" t="s">
        <v>155</v>
      </c>
      <c r="H302" t="s">
        <v>155</v>
      </c>
      <c r="J302" t="s">
        <v>1313</v>
      </c>
      <c r="Q302"/>
      <c r="T302">
        <f t="shared" si="4"/>
        <v>0</v>
      </c>
    </row>
    <row r="303" spans="1:20" hidden="1" x14ac:dyDescent="0.3">
      <c r="A303" t="s">
        <v>53</v>
      </c>
      <c r="B303" t="s">
        <v>54</v>
      </c>
      <c r="C303" t="s">
        <v>57</v>
      </c>
      <c r="D303" t="s">
        <v>62</v>
      </c>
      <c r="E303">
        <v>2.8829999999999996</v>
      </c>
      <c r="F303">
        <v>300</v>
      </c>
      <c r="G303" t="s">
        <v>155</v>
      </c>
      <c r="H303" t="s">
        <v>148</v>
      </c>
      <c r="I303" s="63"/>
      <c r="Q303"/>
      <c r="T303">
        <f t="shared" si="4"/>
        <v>0</v>
      </c>
    </row>
    <row r="304" spans="1:20" hidden="1" x14ac:dyDescent="0.3">
      <c r="A304" t="s">
        <v>53</v>
      </c>
      <c r="B304" t="s">
        <v>54</v>
      </c>
      <c r="C304" t="s">
        <v>57</v>
      </c>
      <c r="D304" t="s">
        <v>62</v>
      </c>
      <c r="E304">
        <v>2.8829999999999996</v>
      </c>
      <c r="F304">
        <v>300</v>
      </c>
      <c r="G304" t="s">
        <v>156</v>
      </c>
      <c r="H304" t="s">
        <v>156</v>
      </c>
      <c r="J304" t="s">
        <v>1314</v>
      </c>
      <c r="Q304"/>
      <c r="T304">
        <f t="shared" si="4"/>
        <v>0</v>
      </c>
    </row>
    <row r="305" spans="1:20" hidden="1" x14ac:dyDescent="0.3">
      <c r="A305" t="s">
        <v>53</v>
      </c>
      <c r="B305" t="s">
        <v>54</v>
      </c>
      <c r="C305" t="s">
        <v>57</v>
      </c>
      <c r="D305" t="s">
        <v>62</v>
      </c>
      <c r="E305">
        <v>2.8829999999999996</v>
      </c>
      <c r="F305">
        <v>300</v>
      </c>
      <c r="G305" t="s">
        <v>156</v>
      </c>
      <c r="H305" t="s">
        <v>148</v>
      </c>
      <c r="I305" s="63"/>
      <c r="Q305"/>
      <c r="T305">
        <f t="shared" si="4"/>
        <v>0</v>
      </c>
    </row>
    <row r="306" spans="1:20" hidden="1" x14ac:dyDescent="0.3">
      <c r="A306" t="s">
        <v>53</v>
      </c>
      <c r="B306" t="s">
        <v>54</v>
      </c>
      <c r="C306" t="s">
        <v>57</v>
      </c>
      <c r="D306" t="s">
        <v>62</v>
      </c>
      <c r="E306">
        <v>2.8829999999999996</v>
      </c>
      <c r="F306">
        <v>300</v>
      </c>
      <c r="G306" t="s">
        <v>157</v>
      </c>
      <c r="H306" t="s">
        <v>157</v>
      </c>
      <c r="J306" t="s">
        <v>1317</v>
      </c>
      <c r="Q306"/>
      <c r="T306">
        <f t="shared" si="4"/>
        <v>0</v>
      </c>
    </row>
    <row r="307" spans="1:20" hidden="1" x14ac:dyDescent="0.3">
      <c r="A307" t="s">
        <v>53</v>
      </c>
      <c r="B307" t="s">
        <v>54</v>
      </c>
      <c r="C307" t="s">
        <v>57</v>
      </c>
      <c r="D307" t="s">
        <v>62</v>
      </c>
      <c r="E307">
        <v>2.8829999999999996</v>
      </c>
      <c r="F307">
        <v>300</v>
      </c>
      <c r="G307" t="s">
        <v>157</v>
      </c>
      <c r="H307" t="s">
        <v>148</v>
      </c>
      <c r="I307" s="63"/>
      <c r="Q307"/>
      <c r="T307">
        <f t="shared" si="4"/>
        <v>0</v>
      </c>
    </row>
    <row r="308" spans="1:20" hidden="1" x14ac:dyDescent="0.3">
      <c r="A308" t="s">
        <v>53</v>
      </c>
      <c r="B308" t="s">
        <v>54</v>
      </c>
      <c r="C308" t="s">
        <v>57</v>
      </c>
      <c r="D308" t="s">
        <v>62</v>
      </c>
      <c r="E308">
        <v>2.8829999999999996</v>
      </c>
      <c r="F308">
        <v>300</v>
      </c>
      <c r="G308" t="s">
        <v>158</v>
      </c>
      <c r="H308" t="s">
        <v>158</v>
      </c>
      <c r="O308" t="s">
        <v>502</v>
      </c>
      <c r="Q308"/>
      <c r="T308">
        <f t="shared" si="4"/>
        <v>0</v>
      </c>
    </row>
    <row r="309" spans="1:20" hidden="1" x14ac:dyDescent="0.3">
      <c r="A309" t="s">
        <v>53</v>
      </c>
      <c r="B309" t="s">
        <v>54</v>
      </c>
      <c r="C309" t="s">
        <v>57</v>
      </c>
      <c r="D309" t="s">
        <v>62</v>
      </c>
      <c r="E309">
        <v>2.8829999999999996</v>
      </c>
      <c r="F309">
        <v>300</v>
      </c>
      <c r="G309" t="s">
        <v>158</v>
      </c>
      <c r="H309" t="s">
        <v>148</v>
      </c>
      <c r="I309" s="63"/>
      <c r="Q309"/>
      <c r="T309">
        <f t="shared" si="4"/>
        <v>0</v>
      </c>
    </row>
    <row r="310" spans="1:20" hidden="1" x14ac:dyDescent="0.3">
      <c r="A310" t="s">
        <v>53</v>
      </c>
      <c r="B310" t="s">
        <v>54</v>
      </c>
      <c r="C310" t="s">
        <v>57</v>
      </c>
      <c r="D310" t="s">
        <v>62</v>
      </c>
      <c r="E310">
        <v>2.8829999999999996</v>
      </c>
      <c r="F310">
        <v>300</v>
      </c>
      <c r="G310" t="s">
        <v>159</v>
      </c>
      <c r="H310" t="s">
        <v>159</v>
      </c>
      <c r="O310" t="s">
        <v>502</v>
      </c>
      <c r="Q310"/>
      <c r="T310">
        <f t="shared" si="4"/>
        <v>0</v>
      </c>
    </row>
    <row r="311" spans="1:20" hidden="1" x14ac:dyDescent="0.3">
      <c r="A311" t="s">
        <v>53</v>
      </c>
      <c r="B311" t="s">
        <v>54</v>
      </c>
      <c r="C311" t="s">
        <v>57</v>
      </c>
      <c r="D311" t="s">
        <v>62</v>
      </c>
      <c r="E311">
        <v>2.8829999999999996</v>
      </c>
      <c r="F311">
        <v>300</v>
      </c>
      <c r="G311" t="s">
        <v>159</v>
      </c>
      <c r="H311" t="s">
        <v>148</v>
      </c>
      <c r="I311" s="63"/>
      <c r="Q311"/>
      <c r="T311">
        <f t="shared" si="4"/>
        <v>0</v>
      </c>
    </row>
    <row r="312" spans="1:20" hidden="1" x14ac:dyDescent="0.3">
      <c r="A312" t="s">
        <v>53</v>
      </c>
      <c r="B312" t="s">
        <v>54</v>
      </c>
      <c r="C312" t="s">
        <v>57</v>
      </c>
      <c r="D312" t="s">
        <v>62</v>
      </c>
      <c r="E312">
        <v>2.8829999999999996</v>
      </c>
      <c r="F312">
        <v>300</v>
      </c>
      <c r="G312" t="s">
        <v>160</v>
      </c>
      <c r="H312" t="s">
        <v>160</v>
      </c>
      <c r="I312" s="65"/>
      <c r="O312" t="s">
        <v>502</v>
      </c>
      <c r="Q312"/>
      <c r="T312">
        <f t="shared" si="4"/>
        <v>0</v>
      </c>
    </row>
    <row r="313" spans="1:20" hidden="1" x14ac:dyDescent="0.3">
      <c r="A313" t="s">
        <v>53</v>
      </c>
      <c r="B313" t="s">
        <v>54</v>
      </c>
      <c r="C313" t="s">
        <v>57</v>
      </c>
      <c r="D313" t="s">
        <v>62</v>
      </c>
      <c r="E313">
        <v>2.8829999999999996</v>
      </c>
      <c r="F313">
        <v>300</v>
      </c>
      <c r="G313" t="s">
        <v>160</v>
      </c>
      <c r="H313" t="s">
        <v>148</v>
      </c>
      <c r="I313" s="65"/>
      <c r="Q313"/>
      <c r="T313">
        <f t="shared" si="4"/>
        <v>0</v>
      </c>
    </row>
    <row r="314" spans="1:20" hidden="1" x14ac:dyDescent="0.3">
      <c r="A314" t="s">
        <v>53</v>
      </c>
      <c r="B314" t="s">
        <v>54</v>
      </c>
      <c r="C314" t="s">
        <v>57</v>
      </c>
      <c r="D314" t="s">
        <v>63</v>
      </c>
      <c r="E314">
        <v>3.5459999999999998</v>
      </c>
      <c r="F314">
        <v>400</v>
      </c>
      <c r="G314" t="s">
        <v>185</v>
      </c>
      <c r="H314" t="s">
        <v>185</v>
      </c>
      <c r="J314" t="s">
        <v>1309</v>
      </c>
      <c r="Q314"/>
      <c r="T314">
        <f t="shared" si="4"/>
        <v>0</v>
      </c>
    </row>
    <row r="315" spans="1:20" hidden="1" x14ac:dyDescent="0.3">
      <c r="A315" t="s">
        <v>53</v>
      </c>
      <c r="B315" t="s">
        <v>54</v>
      </c>
      <c r="C315" t="s">
        <v>57</v>
      </c>
      <c r="D315" t="s">
        <v>63</v>
      </c>
      <c r="E315">
        <v>3.5459999999999998</v>
      </c>
      <c r="F315">
        <v>400</v>
      </c>
      <c r="G315" t="s">
        <v>185</v>
      </c>
      <c r="H315" t="s">
        <v>148</v>
      </c>
      <c r="I315" s="63"/>
      <c r="Q315"/>
      <c r="T315">
        <f t="shared" si="4"/>
        <v>0</v>
      </c>
    </row>
    <row r="316" spans="1:20" hidden="1" x14ac:dyDescent="0.3">
      <c r="A316" t="s">
        <v>53</v>
      </c>
      <c r="B316" t="s">
        <v>54</v>
      </c>
      <c r="C316" t="s">
        <v>57</v>
      </c>
      <c r="D316" t="s">
        <v>63</v>
      </c>
      <c r="E316">
        <v>3.5459999999999998</v>
      </c>
      <c r="F316">
        <v>400</v>
      </c>
      <c r="G316" t="s">
        <v>147</v>
      </c>
      <c r="H316" t="s">
        <v>147</v>
      </c>
      <c r="J316" t="s">
        <v>1310</v>
      </c>
      <c r="Q316"/>
      <c r="T316">
        <f t="shared" si="4"/>
        <v>0</v>
      </c>
    </row>
    <row r="317" spans="1:20" hidden="1" x14ac:dyDescent="0.3">
      <c r="A317" t="s">
        <v>53</v>
      </c>
      <c r="B317" t="s">
        <v>54</v>
      </c>
      <c r="C317" t="s">
        <v>57</v>
      </c>
      <c r="D317" t="s">
        <v>63</v>
      </c>
      <c r="E317">
        <v>3.5459999999999998</v>
      </c>
      <c r="F317">
        <v>400</v>
      </c>
      <c r="G317" t="s">
        <v>147</v>
      </c>
      <c r="H317" t="s">
        <v>148</v>
      </c>
      <c r="I317" s="63"/>
      <c r="Q317"/>
      <c r="T317">
        <f t="shared" si="4"/>
        <v>0</v>
      </c>
    </row>
    <row r="318" spans="1:20" hidden="1" x14ac:dyDescent="0.3">
      <c r="A318" t="s">
        <v>53</v>
      </c>
      <c r="B318" t="s">
        <v>54</v>
      </c>
      <c r="C318" t="s">
        <v>57</v>
      </c>
      <c r="D318" t="s">
        <v>63</v>
      </c>
      <c r="E318">
        <v>3.5459999999999998</v>
      </c>
      <c r="F318">
        <v>400</v>
      </c>
      <c r="G318" t="s">
        <v>149</v>
      </c>
      <c r="H318" t="s">
        <v>149</v>
      </c>
      <c r="J318" t="s">
        <v>1311</v>
      </c>
      <c r="Q318"/>
      <c r="T318">
        <f t="shared" si="4"/>
        <v>0</v>
      </c>
    </row>
    <row r="319" spans="1:20" hidden="1" x14ac:dyDescent="0.3">
      <c r="A319" t="s">
        <v>53</v>
      </c>
      <c r="B319" t="s">
        <v>54</v>
      </c>
      <c r="C319" t="s">
        <v>57</v>
      </c>
      <c r="D319" t="s">
        <v>63</v>
      </c>
      <c r="E319">
        <v>3.5459999999999998</v>
      </c>
      <c r="F319">
        <v>400</v>
      </c>
      <c r="G319" t="s">
        <v>149</v>
      </c>
      <c r="H319" t="s">
        <v>148</v>
      </c>
      <c r="I319" s="63"/>
      <c r="Q319"/>
      <c r="T319">
        <f t="shared" si="4"/>
        <v>0</v>
      </c>
    </row>
    <row r="320" spans="1:20" hidden="1" x14ac:dyDescent="0.3">
      <c r="A320" t="s">
        <v>53</v>
      </c>
      <c r="B320" t="s">
        <v>54</v>
      </c>
      <c r="C320" t="s">
        <v>57</v>
      </c>
      <c r="D320" t="s">
        <v>63</v>
      </c>
      <c r="E320">
        <v>3.5459999999999998</v>
      </c>
      <c r="F320">
        <v>400</v>
      </c>
      <c r="G320" t="s">
        <v>150</v>
      </c>
      <c r="H320" t="s">
        <v>150</v>
      </c>
      <c r="J320" t="s">
        <v>1315</v>
      </c>
      <c r="Q320"/>
      <c r="T320">
        <f t="shared" si="4"/>
        <v>0</v>
      </c>
    </row>
    <row r="321" spans="1:20" hidden="1" x14ac:dyDescent="0.3">
      <c r="A321" t="s">
        <v>53</v>
      </c>
      <c r="B321" t="s">
        <v>54</v>
      </c>
      <c r="C321" t="s">
        <v>57</v>
      </c>
      <c r="D321" t="s">
        <v>63</v>
      </c>
      <c r="E321">
        <v>3.5459999999999998</v>
      </c>
      <c r="F321">
        <v>400</v>
      </c>
      <c r="G321" t="s">
        <v>150</v>
      </c>
      <c r="H321" t="s">
        <v>148</v>
      </c>
      <c r="I321" s="63"/>
      <c r="Q321"/>
      <c r="T321">
        <f t="shared" si="4"/>
        <v>0</v>
      </c>
    </row>
    <row r="322" spans="1:20" hidden="1" x14ac:dyDescent="0.3">
      <c r="A322" t="s">
        <v>53</v>
      </c>
      <c r="B322" t="s">
        <v>54</v>
      </c>
      <c r="C322" t="s">
        <v>57</v>
      </c>
      <c r="D322" t="s">
        <v>63</v>
      </c>
      <c r="E322">
        <v>3.5459999999999998</v>
      </c>
      <c r="F322">
        <v>400</v>
      </c>
      <c r="G322" t="s">
        <v>152</v>
      </c>
      <c r="H322" t="s">
        <v>152</v>
      </c>
      <c r="J322" t="s">
        <v>1312</v>
      </c>
      <c r="Q322"/>
      <c r="T322">
        <f t="shared" si="4"/>
        <v>0</v>
      </c>
    </row>
    <row r="323" spans="1:20" hidden="1" x14ac:dyDescent="0.3">
      <c r="A323" t="s">
        <v>53</v>
      </c>
      <c r="B323" t="s">
        <v>54</v>
      </c>
      <c r="C323" t="s">
        <v>57</v>
      </c>
      <c r="D323" t="s">
        <v>63</v>
      </c>
      <c r="E323">
        <v>3.5459999999999998</v>
      </c>
      <c r="F323">
        <v>400</v>
      </c>
      <c r="G323" t="s">
        <v>152</v>
      </c>
      <c r="H323" t="s">
        <v>148</v>
      </c>
      <c r="I323" s="63"/>
      <c r="Q323"/>
      <c r="T323">
        <f t="shared" ref="T323:T386" si="5">R323-S323</f>
        <v>0</v>
      </c>
    </row>
    <row r="324" spans="1:20" hidden="1" x14ac:dyDescent="0.3">
      <c r="A324" t="s">
        <v>53</v>
      </c>
      <c r="B324" t="s">
        <v>54</v>
      </c>
      <c r="C324" t="s">
        <v>57</v>
      </c>
      <c r="D324" t="s">
        <v>63</v>
      </c>
      <c r="E324">
        <v>3.5459999999999998</v>
      </c>
      <c r="F324">
        <v>400</v>
      </c>
      <c r="G324" t="s">
        <v>153</v>
      </c>
      <c r="H324" t="s">
        <v>153</v>
      </c>
      <c r="J324" t="s">
        <v>1316</v>
      </c>
      <c r="Q324"/>
      <c r="T324">
        <f t="shared" si="5"/>
        <v>0</v>
      </c>
    </row>
    <row r="325" spans="1:20" hidden="1" x14ac:dyDescent="0.3">
      <c r="A325" t="s">
        <v>53</v>
      </c>
      <c r="B325" t="s">
        <v>54</v>
      </c>
      <c r="C325" t="s">
        <v>57</v>
      </c>
      <c r="D325" t="s">
        <v>63</v>
      </c>
      <c r="E325">
        <v>3.5459999999999998</v>
      </c>
      <c r="F325">
        <v>400</v>
      </c>
      <c r="G325" t="s">
        <v>153</v>
      </c>
      <c r="H325" t="s">
        <v>148</v>
      </c>
      <c r="I325" s="63"/>
      <c r="Q325"/>
      <c r="T325">
        <f t="shared" si="5"/>
        <v>0</v>
      </c>
    </row>
    <row r="326" spans="1:20" hidden="1" x14ac:dyDescent="0.3">
      <c r="A326" t="s">
        <v>53</v>
      </c>
      <c r="B326" t="s">
        <v>54</v>
      </c>
      <c r="C326" t="s">
        <v>57</v>
      </c>
      <c r="D326" t="s">
        <v>63</v>
      </c>
      <c r="E326">
        <v>3.5459999999999998</v>
      </c>
      <c r="F326">
        <v>400</v>
      </c>
      <c r="G326" t="s">
        <v>155</v>
      </c>
      <c r="H326" t="s">
        <v>155</v>
      </c>
      <c r="J326" t="s">
        <v>1313</v>
      </c>
      <c r="Q326"/>
      <c r="T326">
        <f t="shared" si="5"/>
        <v>0</v>
      </c>
    </row>
    <row r="327" spans="1:20" hidden="1" x14ac:dyDescent="0.3">
      <c r="A327" t="s">
        <v>53</v>
      </c>
      <c r="B327" t="s">
        <v>54</v>
      </c>
      <c r="C327" t="s">
        <v>57</v>
      </c>
      <c r="D327" t="s">
        <v>63</v>
      </c>
      <c r="E327">
        <v>3.5459999999999998</v>
      </c>
      <c r="F327">
        <v>400</v>
      </c>
      <c r="G327" t="s">
        <v>155</v>
      </c>
      <c r="H327" t="s">
        <v>148</v>
      </c>
      <c r="I327" s="63"/>
      <c r="Q327"/>
      <c r="T327">
        <f t="shared" si="5"/>
        <v>0</v>
      </c>
    </row>
    <row r="328" spans="1:20" hidden="1" x14ac:dyDescent="0.3">
      <c r="A328" t="s">
        <v>53</v>
      </c>
      <c r="B328" t="s">
        <v>54</v>
      </c>
      <c r="C328" t="s">
        <v>57</v>
      </c>
      <c r="D328" t="s">
        <v>63</v>
      </c>
      <c r="E328">
        <v>3.5459999999999998</v>
      </c>
      <c r="F328">
        <v>400</v>
      </c>
      <c r="G328" t="s">
        <v>156</v>
      </c>
      <c r="H328" t="s">
        <v>156</v>
      </c>
      <c r="J328" t="s">
        <v>1314</v>
      </c>
      <c r="Q328"/>
      <c r="T328">
        <f t="shared" si="5"/>
        <v>0</v>
      </c>
    </row>
    <row r="329" spans="1:20" hidden="1" x14ac:dyDescent="0.3">
      <c r="A329" t="s">
        <v>53</v>
      </c>
      <c r="B329" t="s">
        <v>54</v>
      </c>
      <c r="C329" t="s">
        <v>57</v>
      </c>
      <c r="D329" t="s">
        <v>63</v>
      </c>
      <c r="E329">
        <v>3.5459999999999998</v>
      </c>
      <c r="F329">
        <v>400</v>
      </c>
      <c r="G329" t="s">
        <v>156</v>
      </c>
      <c r="H329" t="s">
        <v>148</v>
      </c>
      <c r="I329" s="63"/>
      <c r="Q329"/>
      <c r="T329">
        <f t="shared" si="5"/>
        <v>0</v>
      </c>
    </row>
    <row r="330" spans="1:20" hidden="1" x14ac:dyDescent="0.3">
      <c r="A330" t="s">
        <v>53</v>
      </c>
      <c r="B330" t="s">
        <v>54</v>
      </c>
      <c r="C330" t="s">
        <v>57</v>
      </c>
      <c r="D330" t="s">
        <v>63</v>
      </c>
      <c r="E330">
        <v>3.5459999999999998</v>
      </c>
      <c r="F330">
        <v>400</v>
      </c>
      <c r="G330" t="s">
        <v>157</v>
      </c>
      <c r="H330" t="s">
        <v>157</v>
      </c>
      <c r="J330" t="s">
        <v>1317</v>
      </c>
      <c r="Q330"/>
      <c r="T330">
        <f t="shared" si="5"/>
        <v>0</v>
      </c>
    </row>
    <row r="331" spans="1:20" hidden="1" x14ac:dyDescent="0.3">
      <c r="A331" t="s">
        <v>53</v>
      </c>
      <c r="B331" t="s">
        <v>54</v>
      </c>
      <c r="C331" t="s">
        <v>57</v>
      </c>
      <c r="D331" t="s">
        <v>63</v>
      </c>
      <c r="E331">
        <v>3.5459999999999998</v>
      </c>
      <c r="F331">
        <v>400</v>
      </c>
      <c r="G331" t="s">
        <v>157</v>
      </c>
      <c r="H331" t="s">
        <v>148</v>
      </c>
      <c r="I331" s="63"/>
      <c r="Q331"/>
      <c r="T331">
        <f t="shared" si="5"/>
        <v>0</v>
      </c>
    </row>
    <row r="332" spans="1:20" hidden="1" x14ac:dyDescent="0.3">
      <c r="A332" t="s">
        <v>53</v>
      </c>
      <c r="B332" t="s">
        <v>54</v>
      </c>
      <c r="C332" t="s">
        <v>57</v>
      </c>
      <c r="D332" t="s">
        <v>63</v>
      </c>
      <c r="E332">
        <v>3.5459999999999998</v>
      </c>
      <c r="F332">
        <v>400</v>
      </c>
      <c r="G332" t="s">
        <v>158</v>
      </c>
      <c r="H332" t="s">
        <v>158</v>
      </c>
      <c r="O332" t="s">
        <v>502</v>
      </c>
      <c r="Q332"/>
      <c r="T332">
        <f t="shared" si="5"/>
        <v>0</v>
      </c>
    </row>
    <row r="333" spans="1:20" hidden="1" x14ac:dyDescent="0.3">
      <c r="A333" t="s">
        <v>53</v>
      </c>
      <c r="B333" t="s">
        <v>54</v>
      </c>
      <c r="C333" t="s">
        <v>57</v>
      </c>
      <c r="D333" t="s">
        <v>63</v>
      </c>
      <c r="E333">
        <v>3.5459999999999998</v>
      </c>
      <c r="F333">
        <v>400</v>
      </c>
      <c r="G333" t="s">
        <v>158</v>
      </c>
      <c r="H333" t="s">
        <v>148</v>
      </c>
      <c r="I333" s="63"/>
      <c r="Q333"/>
      <c r="T333">
        <f t="shared" si="5"/>
        <v>0</v>
      </c>
    </row>
    <row r="334" spans="1:20" hidden="1" x14ac:dyDescent="0.3">
      <c r="A334" t="s">
        <v>53</v>
      </c>
      <c r="B334" t="s">
        <v>54</v>
      </c>
      <c r="C334" t="s">
        <v>57</v>
      </c>
      <c r="D334" t="s">
        <v>63</v>
      </c>
      <c r="E334">
        <v>3.5459999999999998</v>
      </c>
      <c r="F334">
        <v>400</v>
      </c>
      <c r="G334" t="s">
        <v>159</v>
      </c>
      <c r="H334" t="s">
        <v>159</v>
      </c>
      <c r="O334" t="s">
        <v>502</v>
      </c>
      <c r="Q334"/>
      <c r="T334">
        <f t="shared" si="5"/>
        <v>0</v>
      </c>
    </row>
    <row r="335" spans="1:20" hidden="1" x14ac:dyDescent="0.3">
      <c r="A335" t="s">
        <v>53</v>
      </c>
      <c r="B335" t="s">
        <v>54</v>
      </c>
      <c r="C335" t="s">
        <v>57</v>
      </c>
      <c r="D335" t="s">
        <v>63</v>
      </c>
      <c r="E335">
        <v>3.5459999999999998</v>
      </c>
      <c r="F335">
        <v>400</v>
      </c>
      <c r="G335" t="s">
        <v>159</v>
      </c>
      <c r="H335" t="s">
        <v>148</v>
      </c>
      <c r="I335" s="63"/>
      <c r="Q335"/>
      <c r="T335">
        <f t="shared" si="5"/>
        <v>0</v>
      </c>
    </row>
    <row r="336" spans="1:20" hidden="1" x14ac:dyDescent="0.3">
      <c r="A336" t="s">
        <v>53</v>
      </c>
      <c r="B336" t="s">
        <v>54</v>
      </c>
      <c r="C336" t="s">
        <v>57</v>
      </c>
      <c r="D336" t="s">
        <v>63</v>
      </c>
      <c r="E336">
        <v>3.5459999999999998</v>
      </c>
      <c r="F336">
        <v>400</v>
      </c>
      <c r="G336" t="s">
        <v>160</v>
      </c>
      <c r="H336" t="s">
        <v>160</v>
      </c>
      <c r="I336" s="65"/>
      <c r="O336" t="s">
        <v>502</v>
      </c>
      <c r="Q336"/>
      <c r="T336">
        <f t="shared" si="5"/>
        <v>0</v>
      </c>
    </row>
    <row r="337" spans="1:20" hidden="1" x14ac:dyDescent="0.3">
      <c r="A337" t="s">
        <v>53</v>
      </c>
      <c r="B337" t="s">
        <v>54</v>
      </c>
      <c r="C337" t="s">
        <v>57</v>
      </c>
      <c r="D337" t="s">
        <v>63</v>
      </c>
      <c r="E337">
        <v>3.5459999999999998</v>
      </c>
      <c r="F337">
        <v>400</v>
      </c>
      <c r="G337" t="s">
        <v>160</v>
      </c>
      <c r="H337" t="s">
        <v>148</v>
      </c>
      <c r="I337" s="65"/>
      <c r="Q337"/>
      <c r="T337">
        <f t="shared" si="5"/>
        <v>0</v>
      </c>
    </row>
    <row r="338" spans="1:20" hidden="1" x14ac:dyDescent="0.3">
      <c r="A338" t="s">
        <v>53</v>
      </c>
      <c r="B338" t="s">
        <v>54</v>
      </c>
      <c r="C338" t="s">
        <v>57</v>
      </c>
      <c r="D338" t="s">
        <v>64</v>
      </c>
      <c r="E338">
        <v>2.1659999999999999</v>
      </c>
      <c r="F338">
        <v>3000</v>
      </c>
      <c r="G338" t="s">
        <v>185</v>
      </c>
      <c r="H338" t="s">
        <v>185</v>
      </c>
      <c r="J338" t="s">
        <v>1309</v>
      </c>
      <c r="Q338"/>
      <c r="T338">
        <f t="shared" si="5"/>
        <v>0</v>
      </c>
    </row>
    <row r="339" spans="1:20" hidden="1" x14ac:dyDescent="0.3">
      <c r="A339" t="s">
        <v>53</v>
      </c>
      <c r="B339" t="s">
        <v>54</v>
      </c>
      <c r="C339" t="s">
        <v>57</v>
      </c>
      <c r="D339" t="s">
        <v>64</v>
      </c>
      <c r="E339">
        <v>2.1659999999999999</v>
      </c>
      <c r="F339">
        <v>3000</v>
      </c>
      <c r="G339" t="s">
        <v>185</v>
      </c>
      <c r="H339" t="s">
        <v>148</v>
      </c>
      <c r="I339" s="63"/>
      <c r="Q339"/>
      <c r="T339">
        <f t="shared" si="5"/>
        <v>0</v>
      </c>
    </row>
    <row r="340" spans="1:20" hidden="1" x14ac:dyDescent="0.3">
      <c r="A340" t="s">
        <v>53</v>
      </c>
      <c r="B340" t="s">
        <v>54</v>
      </c>
      <c r="C340" t="s">
        <v>57</v>
      </c>
      <c r="D340" t="s">
        <v>64</v>
      </c>
      <c r="E340">
        <v>2.1659999999999999</v>
      </c>
      <c r="F340">
        <v>3000</v>
      </c>
      <c r="G340" t="s">
        <v>147</v>
      </c>
      <c r="H340" t="s">
        <v>147</v>
      </c>
      <c r="J340" t="s">
        <v>1310</v>
      </c>
      <c r="Q340"/>
      <c r="T340">
        <f t="shared" si="5"/>
        <v>0</v>
      </c>
    </row>
    <row r="341" spans="1:20" hidden="1" x14ac:dyDescent="0.3">
      <c r="A341" t="s">
        <v>53</v>
      </c>
      <c r="B341" t="s">
        <v>54</v>
      </c>
      <c r="C341" t="s">
        <v>57</v>
      </c>
      <c r="D341" t="s">
        <v>64</v>
      </c>
      <c r="E341">
        <v>2.1659999999999999</v>
      </c>
      <c r="F341">
        <v>3000</v>
      </c>
      <c r="G341" t="s">
        <v>147</v>
      </c>
      <c r="H341" t="s">
        <v>148</v>
      </c>
      <c r="I341" s="63"/>
      <c r="Q341"/>
      <c r="T341">
        <f t="shared" si="5"/>
        <v>0</v>
      </c>
    </row>
    <row r="342" spans="1:20" hidden="1" x14ac:dyDescent="0.3">
      <c r="A342" t="s">
        <v>53</v>
      </c>
      <c r="B342" t="s">
        <v>54</v>
      </c>
      <c r="C342" t="s">
        <v>57</v>
      </c>
      <c r="D342" t="s">
        <v>64</v>
      </c>
      <c r="E342">
        <v>2.1659999999999999</v>
      </c>
      <c r="F342">
        <v>3000</v>
      </c>
      <c r="G342" t="s">
        <v>149</v>
      </c>
      <c r="H342" t="s">
        <v>149</v>
      </c>
      <c r="J342" t="s">
        <v>1311</v>
      </c>
      <c r="Q342"/>
      <c r="T342">
        <f t="shared" si="5"/>
        <v>0</v>
      </c>
    </row>
    <row r="343" spans="1:20" hidden="1" x14ac:dyDescent="0.3">
      <c r="A343" t="s">
        <v>53</v>
      </c>
      <c r="B343" t="s">
        <v>54</v>
      </c>
      <c r="C343" t="s">
        <v>57</v>
      </c>
      <c r="D343" t="s">
        <v>64</v>
      </c>
      <c r="E343">
        <v>2.1659999999999999</v>
      </c>
      <c r="F343">
        <v>3000</v>
      </c>
      <c r="G343" t="s">
        <v>149</v>
      </c>
      <c r="H343" t="s">
        <v>148</v>
      </c>
      <c r="I343" s="63"/>
      <c r="Q343"/>
      <c r="T343">
        <f t="shared" si="5"/>
        <v>0</v>
      </c>
    </row>
    <row r="344" spans="1:20" hidden="1" x14ac:dyDescent="0.3">
      <c r="A344" t="s">
        <v>53</v>
      </c>
      <c r="B344" t="s">
        <v>54</v>
      </c>
      <c r="C344" t="s">
        <v>57</v>
      </c>
      <c r="D344" t="s">
        <v>64</v>
      </c>
      <c r="E344">
        <v>2.1659999999999999</v>
      </c>
      <c r="F344">
        <v>3000</v>
      </c>
      <c r="G344" t="s">
        <v>150</v>
      </c>
      <c r="H344" t="s">
        <v>150</v>
      </c>
      <c r="J344" t="s">
        <v>1315</v>
      </c>
      <c r="Q344"/>
      <c r="T344">
        <f t="shared" si="5"/>
        <v>0</v>
      </c>
    </row>
    <row r="345" spans="1:20" hidden="1" x14ac:dyDescent="0.3">
      <c r="A345" t="s">
        <v>53</v>
      </c>
      <c r="B345" t="s">
        <v>54</v>
      </c>
      <c r="C345" t="s">
        <v>57</v>
      </c>
      <c r="D345" t="s">
        <v>64</v>
      </c>
      <c r="E345">
        <v>2.1659999999999999</v>
      </c>
      <c r="F345">
        <v>3000</v>
      </c>
      <c r="G345" t="s">
        <v>150</v>
      </c>
      <c r="H345" t="s">
        <v>148</v>
      </c>
      <c r="I345" s="63"/>
      <c r="Q345"/>
      <c r="T345">
        <f t="shared" si="5"/>
        <v>0</v>
      </c>
    </row>
    <row r="346" spans="1:20" hidden="1" x14ac:dyDescent="0.3">
      <c r="A346" t="s">
        <v>53</v>
      </c>
      <c r="B346" t="s">
        <v>54</v>
      </c>
      <c r="C346" t="s">
        <v>57</v>
      </c>
      <c r="D346" t="s">
        <v>64</v>
      </c>
      <c r="E346">
        <v>2.1659999999999999</v>
      </c>
      <c r="F346">
        <v>3000</v>
      </c>
      <c r="G346" t="s">
        <v>152</v>
      </c>
      <c r="H346" t="s">
        <v>152</v>
      </c>
      <c r="J346" t="s">
        <v>1312</v>
      </c>
      <c r="Q346"/>
      <c r="T346">
        <f t="shared" si="5"/>
        <v>0</v>
      </c>
    </row>
    <row r="347" spans="1:20" hidden="1" x14ac:dyDescent="0.3">
      <c r="A347" t="s">
        <v>53</v>
      </c>
      <c r="B347" t="s">
        <v>54</v>
      </c>
      <c r="C347" t="s">
        <v>57</v>
      </c>
      <c r="D347" t="s">
        <v>64</v>
      </c>
      <c r="E347">
        <v>2.1659999999999999</v>
      </c>
      <c r="F347">
        <v>3000</v>
      </c>
      <c r="G347" t="s">
        <v>152</v>
      </c>
      <c r="H347" t="s">
        <v>148</v>
      </c>
      <c r="I347" s="63"/>
      <c r="Q347"/>
      <c r="T347">
        <f t="shared" si="5"/>
        <v>0</v>
      </c>
    </row>
    <row r="348" spans="1:20" hidden="1" x14ac:dyDescent="0.3">
      <c r="A348" t="s">
        <v>53</v>
      </c>
      <c r="B348" t="s">
        <v>54</v>
      </c>
      <c r="C348" t="s">
        <v>57</v>
      </c>
      <c r="D348" t="s">
        <v>64</v>
      </c>
      <c r="E348">
        <v>2.1659999999999999</v>
      </c>
      <c r="F348">
        <v>3000</v>
      </c>
      <c r="G348" t="s">
        <v>153</v>
      </c>
      <c r="H348" t="s">
        <v>153</v>
      </c>
      <c r="J348" t="s">
        <v>1316</v>
      </c>
      <c r="Q348"/>
      <c r="T348">
        <f t="shared" si="5"/>
        <v>0</v>
      </c>
    </row>
    <row r="349" spans="1:20" hidden="1" x14ac:dyDescent="0.3">
      <c r="A349" t="s">
        <v>53</v>
      </c>
      <c r="B349" t="s">
        <v>54</v>
      </c>
      <c r="C349" t="s">
        <v>57</v>
      </c>
      <c r="D349" t="s">
        <v>64</v>
      </c>
      <c r="E349">
        <v>2.1659999999999999</v>
      </c>
      <c r="F349">
        <v>3000</v>
      </c>
      <c r="G349" t="s">
        <v>153</v>
      </c>
      <c r="H349" t="s">
        <v>148</v>
      </c>
      <c r="I349" s="63"/>
      <c r="Q349"/>
      <c r="T349">
        <f t="shared" si="5"/>
        <v>0</v>
      </c>
    </row>
    <row r="350" spans="1:20" hidden="1" x14ac:dyDescent="0.3">
      <c r="A350" t="s">
        <v>53</v>
      </c>
      <c r="B350" t="s">
        <v>54</v>
      </c>
      <c r="C350" t="s">
        <v>57</v>
      </c>
      <c r="D350" t="s">
        <v>64</v>
      </c>
      <c r="E350">
        <v>2.1659999999999999</v>
      </c>
      <c r="F350">
        <v>3000</v>
      </c>
      <c r="G350" t="s">
        <v>155</v>
      </c>
      <c r="H350" t="s">
        <v>155</v>
      </c>
      <c r="J350" t="s">
        <v>1313</v>
      </c>
      <c r="Q350"/>
      <c r="T350">
        <f t="shared" si="5"/>
        <v>0</v>
      </c>
    </row>
    <row r="351" spans="1:20" hidden="1" x14ac:dyDescent="0.3">
      <c r="A351" t="s">
        <v>53</v>
      </c>
      <c r="B351" t="s">
        <v>54</v>
      </c>
      <c r="C351" t="s">
        <v>57</v>
      </c>
      <c r="D351" t="s">
        <v>64</v>
      </c>
      <c r="E351">
        <v>2.1659999999999999</v>
      </c>
      <c r="F351">
        <v>3000</v>
      </c>
      <c r="G351" t="s">
        <v>155</v>
      </c>
      <c r="H351" t="s">
        <v>148</v>
      </c>
      <c r="I351" s="63"/>
      <c r="Q351"/>
      <c r="T351">
        <f t="shared" si="5"/>
        <v>0</v>
      </c>
    </row>
    <row r="352" spans="1:20" hidden="1" x14ac:dyDescent="0.3">
      <c r="A352" t="s">
        <v>53</v>
      </c>
      <c r="B352" t="s">
        <v>54</v>
      </c>
      <c r="C352" t="s">
        <v>57</v>
      </c>
      <c r="D352" t="s">
        <v>64</v>
      </c>
      <c r="E352">
        <v>2.1659999999999999</v>
      </c>
      <c r="F352">
        <v>3000</v>
      </c>
      <c r="G352" t="s">
        <v>156</v>
      </c>
      <c r="H352" t="s">
        <v>156</v>
      </c>
      <c r="J352" t="s">
        <v>1314</v>
      </c>
      <c r="Q352"/>
      <c r="T352">
        <f t="shared" si="5"/>
        <v>0</v>
      </c>
    </row>
    <row r="353" spans="1:20" hidden="1" x14ac:dyDescent="0.3">
      <c r="A353" t="s">
        <v>53</v>
      </c>
      <c r="B353" t="s">
        <v>54</v>
      </c>
      <c r="C353" t="s">
        <v>57</v>
      </c>
      <c r="D353" t="s">
        <v>64</v>
      </c>
      <c r="E353">
        <v>2.1659999999999999</v>
      </c>
      <c r="F353">
        <v>3000</v>
      </c>
      <c r="G353" t="s">
        <v>156</v>
      </c>
      <c r="H353" t="s">
        <v>148</v>
      </c>
      <c r="I353" s="63"/>
      <c r="Q353"/>
      <c r="T353">
        <f t="shared" si="5"/>
        <v>0</v>
      </c>
    </row>
    <row r="354" spans="1:20" hidden="1" x14ac:dyDescent="0.3">
      <c r="A354" t="s">
        <v>53</v>
      </c>
      <c r="B354" t="s">
        <v>54</v>
      </c>
      <c r="C354" t="s">
        <v>57</v>
      </c>
      <c r="D354" t="s">
        <v>64</v>
      </c>
      <c r="E354">
        <v>2.1659999999999999</v>
      </c>
      <c r="F354">
        <v>3000</v>
      </c>
      <c r="G354" t="s">
        <v>157</v>
      </c>
      <c r="H354" t="s">
        <v>157</v>
      </c>
      <c r="J354" t="s">
        <v>1317</v>
      </c>
      <c r="Q354"/>
      <c r="T354">
        <f t="shared" si="5"/>
        <v>0</v>
      </c>
    </row>
    <row r="355" spans="1:20" hidden="1" x14ac:dyDescent="0.3">
      <c r="A355" t="s">
        <v>53</v>
      </c>
      <c r="B355" t="s">
        <v>54</v>
      </c>
      <c r="C355" t="s">
        <v>57</v>
      </c>
      <c r="D355" t="s">
        <v>64</v>
      </c>
      <c r="E355">
        <v>2.1659999999999999</v>
      </c>
      <c r="F355">
        <v>3000</v>
      </c>
      <c r="G355" t="s">
        <v>157</v>
      </c>
      <c r="H355" t="s">
        <v>148</v>
      </c>
      <c r="I355" s="63"/>
      <c r="Q355"/>
      <c r="T355">
        <f t="shared" si="5"/>
        <v>0</v>
      </c>
    </row>
    <row r="356" spans="1:20" hidden="1" x14ac:dyDescent="0.3">
      <c r="A356" t="s">
        <v>53</v>
      </c>
      <c r="B356" t="s">
        <v>54</v>
      </c>
      <c r="C356" t="s">
        <v>57</v>
      </c>
      <c r="D356" t="s">
        <v>64</v>
      </c>
      <c r="E356">
        <v>2.1659999999999999</v>
      </c>
      <c r="F356">
        <v>3000</v>
      </c>
      <c r="G356" t="s">
        <v>158</v>
      </c>
      <c r="H356" t="s">
        <v>158</v>
      </c>
      <c r="O356" t="s">
        <v>502</v>
      </c>
      <c r="Q356"/>
      <c r="T356">
        <f t="shared" si="5"/>
        <v>0</v>
      </c>
    </row>
    <row r="357" spans="1:20" hidden="1" x14ac:dyDescent="0.3">
      <c r="A357" t="s">
        <v>53</v>
      </c>
      <c r="B357" t="s">
        <v>54</v>
      </c>
      <c r="C357" t="s">
        <v>57</v>
      </c>
      <c r="D357" t="s">
        <v>64</v>
      </c>
      <c r="E357">
        <v>2.1659999999999999</v>
      </c>
      <c r="F357">
        <v>3000</v>
      </c>
      <c r="G357" t="s">
        <v>158</v>
      </c>
      <c r="H357" t="s">
        <v>148</v>
      </c>
      <c r="I357" s="63"/>
      <c r="Q357"/>
      <c r="T357">
        <f t="shared" si="5"/>
        <v>0</v>
      </c>
    </row>
    <row r="358" spans="1:20" hidden="1" x14ac:dyDescent="0.3">
      <c r="A358" t="s">
        <v>53</v>
      </c>
      <c r="B358" t="s">
        <v>54</v>
      </c>
      <c r="C358" t="s">
        <v>57</v>
      </c>
      <c r="D358" t="s">
        <v>64</v>
      </c>
      <c r="E358">
        <v>2.1659999999999999</v>
      </c>
      <c r="F358">
        <v>3000</v>
      </c>
      <c r="G358" t="s">
        <v>159</v>
      </c>
      <c r="H358" t="s">
        <v>159</v>
      </c>
      <c r="O358" t="s">
        <v>502</v>
      </c>
      <c r="Q358"/>
      <c r="T358">
        <f t="shared" si="5"/>
        <v>0</v>
      </c>
    </row>
    <row r="359" spans="1:20" hidden="1" x14ac:dyDescent="0.3">
      <c r="A359" t="s">
        <v>53</v>
      </c>
      <c r="B359" t="s">
        <v>54</v>
      </c>
      <c r="C359" t="s">
        <v>57</v>
      </c>
      <c r="D359" t="s">
        <v>64</v>
      </c>
      <c r="E359">
        <v>2.1659999999999999</v>
      </c>
      <c r="F359">
        <v>3000</v>
      </c>
      <c r="G359" t="s">
        <v>159</v>
      </c>
      <c r="H359" t="s">
        <v>148</v>
      </c>
      <c r="I359" s="63"/>
      <c r="Q359"/>
      <c r="T359">
        <f t="shared" si="5"/>
        <v>0</v>
      </c>
    </row>
    <row r="360" spans="1:20" hidden="1" x14ac:dyDescent="0.3">
      <c r="A360" t="s">
        <v>53</v>
      </c>
      <c r="B360" t="s">
        <v>54</v>
      </c>
      <c r="C360" t="s">
        <v>57</v>
      </c>
      <c r="D360" t="s">
        <v>64</v>
      </c>
      <c r="E360">
        <v>2.1659999999999999</v>
      </c>
      <c r="F360">
        <v>3000</v>
      </c>
      <c r="G360" t="s">
        <v>160</v>
      </c>
      <c r="H360" t="s">
        <v>160</v>
      </c>
      <c r="I360" s="65"/>
      <c r="O360" t="s">
        <v>502</v>
      </c>
      <c r="Q360"/>
      <c r="T360">
        <f t="shared" si="5"/>
        <v>0</v>
      </c>
    </row>
    <row r="361" spans="1:20" hidden="1" x14ac:dyDescent="0.3">
      <c r="A361" t="s">
        <v>53</v>
      </c>
      <c r="B361" t="s">
        <v>54</v>
      </c>
      <c r="C361" t="s">
        <v>57</v>
      </c>
      <c r="D361" t="s">
        <v>64</v>
      </c>
      <c r="E361">
        <v>2.1659999999999999</v>
      </c>
      <c r="F361">
        <v>3000</v>
      </c>
      <c r="G361" t="s">
        <v>160</v>
      </c>
      <c r="H361" t="s">
        <v>148</v>
      </c>
      <c r="I361" s="65"/>
      <c r="Q361"/>
      <c r="T361">
        <f t="shared" si="5"/>
        <v>0</v>
      </c>
    </row>
    <row r="362" spans="1:20" hidden="1" x14ac:dyDescent="0.3">
      <c r="A362" t="s">
        <v>65</v>
      </c>
      <c r="B362" t="s">
        <v>66</v>
      </c>
      <c r="C362" t="s">
        <v>46</v>
      </c>
      <c r="D362" t="s">
        <v>200</v>
      </c>
      <c r="E362">
        <v>18.3</v>
      </c>
      <c r="F362">
        <v>350</v>
      </c>
      <c r="G362" t="s">
        <v>185</v>
      </c>
      <c r="H362" t="s">
        <v>185</v>
      </c>
      <c r="I362">
        <v>60</v>
      </c>
      <c r="J362" t="s">
        <v>166</v>
      </c>
      <c r="Q362"/>
      <c r="T362">
        <f t="shared" si="5"/>
        <v>0</v>
      </c>
    </row>
    <row r="363" spans="1:20" hidden="1" x14ac:dyDescent="0.3">
      <c r="A363" t="s">
        <v>65</v>
      </c>
      <c r="B363" t="s">
        <v>66</v>
      </c>
      <c r="C363" t="s">
        <v>46</v>
      </c>
      <c r="D363" t="s">
        <v>200</v>
      </c>
      <c r="E363">
        <v>18.3</v>
      </c>
      <c r="F363">
        <v>350</v>
      </c>
      <c r="G363" t="s">
        <v>185</v>
      </c>
      <c r="H363" t="s">
        <v>148</v>
      </c>
      <c r="I363" t="s">
        <v>166</v>
      </c>
      <c r="Q363"/>
      <c r="T363">
        <f t="shared" si="5"/>
        <v>0</v>
      </c>
    </row>
    <row r="364" spans="1:20" hidden="1" x14ac:dyDescent="0.3">
      <c r="A364" t="s">
        <v>65</v>
      </c>
      <c r="B364" t="s">
        <v>66</v>
      </c>
      <c r="C364" t="s">
        <v>46</v>
      </c>
      <c r="D364" t="s">
        <v>200</v>
      </c>
      <c r="E364">
        <v>18.3</v>
      </c>
      <c r="F364">
        <v>350</v>
      </c>
      <c r="G364" t="s">
        <v>147</v>
      </c>
      <c r="H364" t="s">
        <v>147</v>
      </c>
      <c r="I364">
        <v>10</v>
      </c>
      <c r="J364" t="s">
        <v>167</v>
      </c>
      <c r="Q364"/>
      <c r="T364">
        <f t="shared" si="5"/>
        <v>0</v>
      </c>
    </row>
    <row r="365" spans="1:20" hidden="1" x14ac:dyDescent="0.3">
      <c r="A365" t="s">
        <v>65</v>
      </c>
      <c r="B365" t="s">
        <v>66</v>
      </c>
      <c r="C365" t="s">
        <v>46</v>
      </c>
      <c r="D365" t="s">
        <v>200</v>
      </c>
      <c r="E365">
        <v>18.3</v>
      </c>
      <c r="F365">
        <v>350</v>
      </c>
      <c r="G365" t="s">
        <v>147</v>
      </c>
      <c r="H365" t="s">
        <v>148</v>
      </c>
      <c r="I365" t="s">
        <v>167</v>
      </c>
      <c r="Q365"/>
      <c r="T365">
        <f t="shared" si="5"/>
        <v>0</v>
      </c>
    </row>
    <row r="366" spans="1:20" hidden="1" x14ac:dyDescent="0.3">
      <c r="A366" t="s">
        <v>65</v>
      </c>
      <c r="B366" t="s">
        <v>66</v>
      </c>
      <c r="C366" t="s">
        <v>46</v>
      </c>
      <c r="D366" t="s">
        <v>200</v>
      </c>
      <c r="E366">
        <v>18.3</v>
      </c>
      <c r="F366">
        <v>350</v>
      </c>
      <c r="G366" t="s">
        <v>149</v>
      </c>
      <c r="H366" t="s">
        <v>149</v>
      </c>
      <c r="I366">
        <v>20</v>
      </c>
      <c r="J366" t="s">
        <v>162</v>
      </c>
      <c r="Q366"/>
      <c r="T366">
        <f t="shared" si="5"/>
        <v>0</v>
      </c>
    </row>
    <row r="367" spans="1:20" hidden="1" x14ac:dyDescent="0.3">
      <c r="A367" t="s">
        <v>65</v>
      </c>
      <c r="B367" t="s">
        <v>66</v>
      </c>
      <c r="C367" t="s">
        <v>46</v>
      </c>
      <c r="D367" t="s">
        <v>200</v>
      </c>
      <c r="E367">
        <v>18.3</v>
      </c>
      <c r="F367">
        <v>350</v>
      </c>
      <c r="G367" t="s">
        <v>149</v>
      </c>
      <c r="H367" t="s">
        <v>148</v>
      </c>
      <c r="I367" t="s">
        <v>162</v>
      </c>
      <c r="Q367"/>
      <c r="T367">
        <f t="shared" si="5"/>
        <v>0</v>
      </c>
    </row>
    <row r="368" spans="1:20" hidden="1" x14ac:dyDescent="0.3">
      <c r="A368" t="s">
        <v>65</v>
      </c>
      <c r="B368" t="s">
        <v>66</v>
      </c>
      <c r="C368" t="s">
        <v>46</v>
      </c>
      <c r="D368" t="s">
        <v>200</v>
      </c>
      <c r="E368">
        <v>18.3</v>
      </c>
      <c r="F368">
        <v>350</v>
      </c>
      <c r="G368" t="s">
        <v>150</v>
      </c>
      <c r="H368" t="s">
        <v>150</v>
      </c>
      <c r="J368" t="s">
        <v>1315</v>
      </c>
      <c r="Q368"/>
      <c r="T368">
        <f t="shared" si="5"/>
        <v>0</v>
      </c>
    </row>
    <row r="369" spans="1:33" hidden="1" x14ac:dyDescent="0.3">
      <c r="A369" t="s">
        <v>65</v>
      </c>
      <c r="B369" t="s">
        <v>66</v>
      </c>
      <c r="C369" t="s">
        <v>46</v>
      </c>
      <c r="D369" t="s">
        <v>200</v>
      </c>
      <c r="E369">
        <v>18.3</v>
      </c>
      <c r="F369">
        <v>350</v>
      </c>
      <c r="G369" t="s">
        <v>150</v>
      </c>
      <c r="H369" t="s">
        <v>148</v>
      </c>
      <c r="I369" s="63"/>
      <c r="Q369"/>
      <c r="T369">
        <f t="shared" si="5"/>
        <v>0</v>
      </c>
    </row>
    <row r="370" spans="1:33" hidden="1" x14ac:dyDescent="0.3">
      <c r="A370" t="s">
        <v>65</v>
      </c>
      <c r="B370" t="s">
        <v>66</v>
      </c>
      <c r="C370" t="s">
        <v>46</v>
      </c>
      <c r="D370" t="s">
        <v>200</v>
      </c>
      <c r="E370">
        <v>18.3</v>
      </c>
      <c r="F370">
        <v>350</v>
      </c>
      <c r="G370" t="s">
        <v>152</v>
      </c>
      <c r="H370" t="s">
        <v>152</v>
      </c>
      <c r="I370">
        <v>10</v>
      </c>
      <c r="J370" t="s">
        <v>168</v>
      </c>
      <c r="Q370"/>
      <c r="T370">
        <f t="shared" si="5"/>
        <v>0</v>
      </c>
    </row>
    <row r="371" spans="1:33" hidden="1" x14ac:dyDescent="0.3">
      <c r="A371" t="s">
        <v>65</v>
      </c>
      <c r="B371" t="s">
        <v>66</v>
      </c>
      <c r="C371" t="s">
        <v>46</v>
      </c>
      <c r="D371" t="s">
        <v>200</v>
      </c>
      <c r="E371">
        <v>18.3</v>
      </c>
      <c r="F371">
        <v>350</v>
      </c>
      <c r="G371" t="s">
        <v>152</v>
      </c>
      <c r="H371" t="s">
        <v>148</v>
      </c>
      <c r="I371" t="s">
        <v>168</v>
      </c>
      <c r="Q371"/>
      <c r="T371">
        <f t="shared" si="5"/>
        <v>0</v>
      </c>
    </row>
    <row r="372" spans="1:33" hidden="1" x14ac:dyDescent="0.3">
      <c r="A372" t="s">
        <v>65</v>
      </c>
      <c r="B372" t="s">
        <v>66</v>
      </c>
      <c r="C372" t="s">
        <v>46</v>
      </c>
      <c r="D372" t="s">
        <v>200</v>
      </c>
      <c r="E372">
        <v>18.3</v>
      </c>
      <c r="F372">
        <v>350</v>
      </c>
      <c r="G372" t="s">
        <v>153</v>
      </c>
      <c r="H372" t="s">
        <v>153</v>
      </c>
      <c r="I372">
        <v>10</v>
      </c>
      <c r="J372" t="s">
        <v>154</v>
      </c>
      <c r="Q372"/>
      <c r="T372">
        <f t="shared" si="5"/>
        <v>0</v>
      </c>
    </row>
    <row r="373" spans="1:33" hidden="1" x14ac:dyDescent="0.3">
      <c r="A373" t="s">
        <v>65</v>
      </c>
      <c r="B373" t="s">
        <v>66</v>
      </c>
      <c r="C373" t="s">
        <v>46</v>
      </c>
      <c r="D373" t="s">
        <v>200</v>
      </c>
      <c r="E373">
        <v>18.3</v>
      </c>
      <c r="F373">
        <v>350</v>
      </c>
      <c r="G373" t="s">
        <v>153</v>
      </c>
      <c r="H373" t="s">
        <v>148</v>
      </c>
      <c r="I373" t="s">
        <v>154</v>
      </c>
      <c r="Q373"/>
      <c r="T373">
        <f t="shared" si="5"/>
        <v>0</v>
      </c>
    </row>
    <row r="374" spans="1:33" hidden="1" x14ac:dyDescent="0.3">
      <c r="A374" t="s">
        <v>65</v>
      </c>
      <c r="B374" t="s">
        <v>66</v>
      </c>
      <c r="C374" t="s">
        <v>46</v>
      </c>
      <c r="D374" t="s">
        <v>200</v>
      </c>
      <c r="E374">
        <v>18.3</v>
      </c>
      <c r="F374">
        <v>350</v>
      </c>
      <c r="G374" t="s">
        <v>155</v>
      </c>
      <c r="H374" t="s">
        <v>155</v>
      </c>
      <c r="I374">
        <v>10</v>
      </c>
      <c r="J374" t="s">
        <v>187</v>
      </c>
      <c r="Q374"/>
      <c r="T374">
        <f t="shared" si="5"/>
        <v>0</v>
      </c>
    </row>
    <row r="375" spans="1:33" hidden="1" x14ac:dyDescent="0.3">
      <c r="A375" t="s">
        <v>65</v>
      </c>
      <c r="B375" t="s">
        <v>66</v>
      </c>
      <c r="C375" t="s">
        <v>46</v>
      </c>
      <c r="D375" t="s">
        <v>200</v>
      </c>
      <c r="E375">
        <v>18.3</v>
      </c>
      <c r="F375">
        <v>350</v>
      </c>
      <c r="G375" t="s">
        <v>155</v>
      </c>
      <c r="H375" t="s">
        <v>148</v>
      </c>
      <c r="I375" t="s">
        <v>187</v>
      </c>
      <c r="Q375"/>
      <c r="T375">
        <f t="shared" si="5"/>
        <v>0</v>
      </c>
    </row>
    <row r="376" spans="1:33" hidden="1" x14ac:dyDescent="0.3">
      <c r="A376" t="s">
        <v>65</v>
      </c>
      <c r="B376" t="s">
        <v>66</v>
      </c>
      <c r="C376" t="s">
        <v>46</v>
      </c>
      <c r="D376" t="s">
        <v>200</v>
      </c>
      <c r="E376">
        <v>18.3</v>
      </c>
      <c r="F376">
        <v>350</v>
      </c>
      <c r="G376" t="s">
        <v>156</v>
      </c>
      <c r="H376" t="s">
        <v>156</v>
      </c>
      <c r="I376">
        <v>40</v>
      </c>
      <c r="J376" t="s">
        <v>188</v>
      </c>
      <c r="Q376"/>
      <c r="T376">
        <f t="shared" si="5"/>
        <v>0</v>
      </c>
    </row>
    <row r="377" spans="1:33" hidden="1" x14ac:dyDescent="0.3">
      <c r="A377" t="s">
        <v>65</v>
      </c>
      <c r="B377" t="s">
        <v>66</v>
      </c>
      <c r="C377" t="s">
        <v>46</v>
      </c>
      <c r="D377" t="s">
        <v>200</v>
      </c>
      <c r="E377">
        <v>18.3</v>
      </c>
      <c r="F377">
        <v>350</v>
      </c>
      <c r="G377" t="s">
        <v>156</v>
      </c>
      <c r="H377" t="s">
        <v>148</v>
      </c>
      <c r="I377" t="s">
        <v>188</v>
      </c>
      <c r="Q377"/>
      <c r="T377">
        <f t="shared" si="5"/>
        <v>0</v>
      </c>
    </row>
    <row r="378" spans="1:33" hidden="1" x14ac:dyDescent="0.3">
      <c r="A378" t="s">
        <v>65</v>
      </c>
      <c r="B378" t="s">
        <v>66</v>
      </c>
      <c r="C378" t="s">
        <v>46</v>
      </c>
      <c r="D378" t="s">
        <v>200</v>
      </c>
      <c r="E378">
        <v>18.3</v>
      </c>
      <c r="F378">
        <v>350</v>
      </c>
      <c r="G378" t="s">
        <v>157</v>
      </c>
      <c r="H378" t="s">
        <v>157</v>
      </c>
      <c r="I378">
        <v>50</v>
      </c>
      <c r="J378" t="s">
        <v>201</v>
      </c>
      <c r="Q378"/>
      <c r="T378">
        <f t="shared" si="5"/>
        <v>0</v>
      </c>
    </row>
    <row r="379" spans="1:33" hidden="1" x14ac:dyDescent="0.3">
      <c r="A379" t="s">
        <v>65</v>
      </c>
      <c r="B379" t="s">
        <v>66</v>
      </c>
      <c r="C379" t="s">
        <v>46</v>
      </c>
      <c r="D379" t="s">
        <v>200</v>
      </c>
      <c r="E379">
        <v>18.3</v>
      </c>
      <c r="F379">
        <v>350</v>
      </c>
      <c r="G379" t="s">
        <v>157</v>
      </c>
      <c r="H379" t="s">
        <v>148</v>
      </c>
      <c r="I379" t="s">
        <v>201</v>
      </c>
      <c r="Q379"/>
      <c r="T379">
        <f t="shared" si="5"/>
        <v>0</v>
      </c>
    </row>
    <row r="380" spans="1:33" hidden="1" x14ac:dyDescent="0.3">
      <c r="A380" t="s">
        <v>65</v>
      </c>
      <c r="B380" t="s">
        <v>66</v>
      </c>
      <c r="C380" t="s">
        <v>46</v>
      </c>
      <c r="D380" t="s">
        <v>200</v>
      </c>
      <c r="E380">
        <v>18.3</v>
      </c>
      <c r="F380">
        <v>350</v>
      </c>
      <c r="G380" t="s">
        <v>158</v>
      </c>
      <c r="H380" t="s">
        <v>158</v>
      </c>
      <c r="I380" s="64">
        <v>20</v>
      </c>
      <c r="J380" s="64" t="str">
        <f>I381</f>
        <v>RN23002165</v>
      </c>
      <c r="K380" s="64"/>
      <c r="L380">
        <f>_xlfn.XLOOKUP(J380, FNDWRR!Q:Q,FNDWRR!F:F,"",0,)</f>
        <v>92010604</v>
      </c>
      <c r="O380" t="s">
        <v>502</v>
      </c>
      <c r="P380">
        <f>SUMIFS(FNDWRR!E:E, FNDWRR!Q:Q, data_working!J380, FNDWRR!AZ:AZ, data_working!H380, FNDWRR!C:C, data_working!D380&amp;"*")</f>
        <v>35</v>
      </c>
      <c r="Q380" s="40">
        <v>18.295028571428571</v>
      </c>
      <c r="R380" s="40">
        <v>144.05000000000001</v>
      </c>
      <c r="S380">
        <v>144.05000000000001</v>
      </c>
      <c r="T380">
        <f t="shared" si="5"/>
        <v>0</v>
      </c>
      <c r="U380">
        <f>SUMIFS(openNconfirmRpt!O:O, openNconfirmRpt!L:L, data_working!D380&amp;"*", openNconfirmRpt!D:D, data_working!H380)</f>
        <v>35</v>
      </c>
      <c r="V380">
        <f>SUMIFS(openNconfirmRpt!O:O, openNconfirmRpt!L:L, data_working!D380&amp;"*", openNconfirmRpt!D:D, data_working!H380, openNconfirmRpt!B:B, A380)</f>
        <v>20</v>
      </c>
      <c r="X380">
        <f>SUMIFS(openNconfirmRpt!O:O, openNconfirmRpt!L:L, data_working!D380&amp;"*", openNconfirmRpt!D:D, data_working!H380, openNconfirmRpt!B:B, A380, openNconfirmRpt!A:A, "Confirm Order")</f>
        <v>20</v>
      </c>
      <c r="Y380">
        <f>X380-I380</f>
        <v>0</v>
      </c>
      <c r="Z380">
        <f>P380-I380</f>
        <v>15</v>
      </c>
      <c r="AA380" s="46">
        <f>SUMIFS(openNconfirmRpt!V:V, openNconfirmRpt!L:L, data_working!D380&amp;"*", openNconfirmRpt!D:D, data_working!H380, openNconfirmRpt!B:B, A380, openNconfirmRpt!A:A, "Confirm Order")/COUNTIFS(openNconfirmRpt!L:L, data_working!D380&amp;"*", openNconfirmRpt!D:D, data_working!H380, openNconfirmRpt!B:B, A380, openNconfirmRpt!A:A, "Confirm Order")</f>
        <v>144.05000000000001</v>
      </c>
      <c r="AB380">
        <f>S380-AA380</f>
        <v>0</v>
      </c>
      <c r="AD380" t="s">
        <v>1696</v>
      </c>
    </row>
    <row r="381" spans="1:33" hidden="1" x14ac:dyDescent="0.3">
      <c r="A381" t="s">
        <v>65</v>
      </c>
      <c r="B381" t="s">
        <v>66</v>
      </c>
      <c r="C381" t="s">
        <v>46</v>
      </c>
      <c r="D381" t="s">
        <v>200</v>
      </c>
      <c r="E381">
        <v>18.3</v>
      </c>
      <c r="F381">
        <v>350</v>
      </c>
      <c r="G381" t="s">
        <v>158</v>
      </c>
      <c r="H381" t="s">
        <v>148</v>
      </c>
      <c r="I381" t="s">
        <v>202</v>
      </c>
      <c r="Q381"/>
      <c r="T381">
        <f t="shared" si="5"/>
        <v>0</v>
      </c>
    </row>
    <row r="382" spans="1:33" hidden="1" x14ac:dyDescent="0.3">
      <c r="A382" t="s">
        <v>65</v>
      </c>
      <c r="B382" t="s">
        <v>66</v>
      </c>
      <c r="C382" t="s">
        <v>46</v>
      </c>
      <c r="D382" t="s">
        <v>200</v>
      </c>
      <c r="E382">
        <v>18.3</v>
      </c>
      <c r="F382">
        <v>350</v>
      </c>
      <c r="G382" t="s">
        <v>159</v>
      </c>
      <c r="H382" t="s">
        <v>159</v>
      </c>
      <c r="I382" s="64">
        <v>10</v>
      </c>
      <c r="J382" s="64" t="str">
        <f>I383</f>
        <v>RN23002274</v>
      </c>
      <c r="K382" s="64"/>
      <c r="L382">
        <f>_xlfn.XLOOKUP(J382, FNDWRR!Q:Q,FNDWRR!F:F,"",0,)</f>
        <v>92011118</v>
      </c>
      <c r="O382" t="s">
        <v>502</v>
      </c>
      <c r="P382">
        <f>SUMIFS(FNDWRR!E:E, FNDWRR!Q:Q, data_working!J382, FNDWRR!AZ:AZ, data_working!H382, FNDWRR!C:C, data_working!D382&amp;"*")</f>
        <v>10</v>
      </c>
      <c r="Q382" s="40">
        <v>18.295028571428571</v>
      </c>
      <c r="R382" s="40">
        <v>144.05000000000001</v>
      </c>
      <c r="S382">
        <v>144.05000000000001</v>
      </c>
      <c r="T382">
        <f t="shared" si="5"/>
        <v>0</v>
      </c>
      <c r="U382">
        <f>SUMIFS(openNconfirmRpt!O:O, openNconfirmRpt!L:L, data_working!D382&amp;"*", openNconfirmRpt!D:D, data_working!H382)</f>
        <v>10</v>
      </c>
      <c r="V382">
        <f>SUMIFS(openNconfirmRpt!O:O, openNconfirmRpt!L:L, data_working!D382&amp;"*", openNconfirmRpt!D:D, data_working!H382, openNconfirmRpt!B:B, A382)</f>
        <v>10</v>
      </c>
      <c r="X382">
        <f>SUMIFS(openNconfirmRpt!O:O, openNconfirmRpt!L:L, data_working!D382&amp;"*", openNconfirmRpt!D:D, data_working!H382, openNconfirmRpt!B:B, A382, openNconfirmRpt!A:A, "Confirm Order")</f>
        <v>10</v>
      </c>
      <c r="Y382">
        <f>X382-I382</f>
        <v>0</v>
      </c>
      <c r="Z382">
        <f>P382-I382</f>
        <v>0</v>
      </c>
      <c r="AA382" s="46">
        <f>SUMIFS(openNconfirmRpt!V:V, openNconfirmRpt!L:L, data_working!D382&amp;"*", openNconfirmRpt!D:D, data_working!H382, openNconfirmRpt!B:B, A382, openNconfirmRpt!A:A, "Confirm Order")/COUNTIFS(openNconfirmRpt!L:L, data_working!D382&amp;"*", openNconfirmRpt!D:D, data_working!H382, openNconfirmRpt!B:B, A382, openNconfirmRpt!A:A, "Confirm Order")</f>
        <v>144.05000000000001</v>
      </c>
      <c r="AB382">
        <f>S382-AA382</f>
        <v>0</v>
      </c>
      <c r="AD382" t="s">
        <v>1696</v>
      </c>
    </row>
    <row r="383" spans="1:33" hidden="1" x14ac:dyDescent="0.3">
      <c r="A383" t="s">
        <v>65</v>
      </c>
      <c r="B383" t="s">
        <v>66</v>
      </c>
      <c r="C383" t="s">
        <v>46</v>
      </c>
      <c r="D383" t="s">
        <v>200</v>
      </c>
      <c r="E383">
        <v>18.3</v>
      </c>
      <c r="F383">
        <v>350</v>
      </c>
      <c r="G383" t="s">
        <v>159</v>
      </c>
      <c r="H383" t="s">
        <v>148</v>
      </c>
      <c r="I383" t="s">
        <v>203</v>
      </c>
      <c r="Q383"/>
      <c r="T383">
        <f t="shared" si="5"/>
        <v>0</v>
      </c>
    </row>
    <row r="384" spans="1:33" x14ac:dyDescent="0.3">
      <c r="A384" t="s">
        <v>65</v>
      </c>
      <c r="B384" t="s">
        <v>66</v>
      </c>
      <c r="C384" t="s">
        <v>46</v>
      </c>
      <c r="D384" t="s">
        <v>200</v>
      </c>
      <c r="E384">
        <v>18.3</v>
      </c>
      <c r="F384">
        <v>350</v>
      </c>
      <c r="G384" t="s">
        <v>160</v>
      </c>
      <c r="H384" t="s">
        <v>160</v>
      </c>
      <c r="I384" s="64">
        <v>10</v>
      </c>
      <c r="J384" s="64" t="str">
        <f>I385</f>
        <v>RN23002577</v>
      </c>
      <c r="K384" s="64"/>
      <c r="L384" t="str">
        <f>_xlfn.XLOOKUP(J384, FNDWRR!Q:Q,FNDWRR!F:F,"",0,)</f>
        <v/>
      </c>
      <c r="M384">
        <v>92011613</v>
      </c>
      <c r="N384" t="s">
        <v>1691</v>
      </c>
      <c r="O384" t="s">
        <v>502</v>
      </c>
      <c r="P384">
        <f>SUMIFS(FNDWRR!E:E, FNDWRR!Q:Q, data_working!J384, FNDWRR!AZ:AZ, data_working!H384, FNDWRR!C:C, data_working!D384&amp;"*")</f>
        <v>0</v>
      </c>
      <c r="Q384" s="40">
        <v>18.295028571428571</v>
      </c>
      <c r="R384" s="40">
        <v>144.05000000000001</v>
      </c>
      <c r="S384">
        <v>144.05000000000001</v>
      </c>
      <c r="T384">
        <f t="shared" si="5"/>
        <v>0</v>
      </c>
      <c r="U384">
        <f>SUMIFS(openNconfirmRpt!O:O, openNconfirmRpt!L:L, data_working!D384&amp;"*", openNconfirmRpt!D:D, data_working!H384)</f>
        <v>10</v>
      </c>
      <c r="V384">
        <f>SUMIFS(openNconfirmRpt!O:O, openNconfirmRpt!L:L, data_working!D384&amp;"*", openNconfirmRpt!D:D, data_working!H384, openNconfirmRpt!B:B, A384)</f>
        <v>10</v>
      </c>
      <c r="W384">
        <f>SUMIFS(openNconfirmRpt!O:O, openNconfirmRpt!L:L, data_working!D384&amp;"*", openNconfirmRpt!D:D, data_working!H384, openNconfirmRpt!B:B, A384, openNconfirmRpt!A:A, "Open Order")</f>
        <v>10</v>
      </c>
      <c r="X384">
        <f>SUMIFS(openNconfirmRpt!O:O, openNconfirmRpt!L:L, data_working!D384&amp;"*", openNconfirmRpt!D:D, data_working!H384, openNconfirmRpt!B:B, A384, openNconfirmRpt!A:A, "Confirm Order")</f>
        <v>0</v>
      </c>
      <c r="Y384">
        <f>X384-I384</f>
        <v>-10</v>
      </c>
      <c r="Z384">
        <f>P384-I384</f>
        <v>-10</v>
      </c>
      <c r="AA384">
        <f>SUMIFS(openNconfirmRpt!V:V, openNconfirmRpt!L:L, data_working!D384&amp;"*", openNconfirmRpt!D:D, data_working!H384, openNconfirmRpt!B:B, A384, openNconfirmRpt!A:A, "*")/COUNTIFS(openNconfirmRpt!L:L, data_working!D384&amp;"*", openNconfirmRpt!D:D, data_working!H384, openNconfirmRpt!B:B, A384)</f>
        <v>144.05000000000001</v>
      </c>
      <c r="AB384">
        <f>S384-AA384</f>
        <v>0</v>
      </c>
      <c r="AC384">
        <f>V384-I384</f>
        <v>0</v>
      </c>
      <c r="AD384" t="s">
        <v>1703</v>
      </c>
      <c r="AE384" t="s">
        <v>3007</v>
      </c>
      <c r="AF384">
        <f>_xlfn.XLOOKUP(M384, postponeList!K:K, postponeList!U:U,,0)</f>
        <v>0</v>
      </c>
      <c r="AG384">
        <f>_xlfn.XLOOKUP(M384, postponeList!K:K, postponeList!U:U,,0,-1)</f>
        <v>0</v>
      </c>
    </row>
    <row r="385" spans="1:20" hidden="1" x14ac:dyDescent="0.3">
      <c r="A385" t="s">
        <v>65</v>
      </c>
      <c r="B385" t="s">
        <v>66</v>
      </c>
      <c r="C385" t="s">
        <v>46</v>
      </c>
      <c r="D385" t="s">
        <v>200</v>
      </c>
      <c r="E385">
        <v>18.3</v>
      </c>
      <c r="F385">
        <v>350</v>
      </c>
      <c r="G385" t="s">
        <v>160</v>
      </c>
      <c r="H385" t="s">
        <v>148</v>
      </c>
      <c r="I385" s="65" t="s">
        <v>680</v>
      </c>
      <c r="J385" t="s">
        <v>680</v>
      </c>
      <c r="Q385"/>
      <c r="T385">
        <f t="shared" si="5"/>
        <v>0</v>
      </c>
    </row>
    <row r="386" spans="1:20" hidden="1" x14ac:dyDescent="0.3">
      <c r="A386" t="s">
        <v>65</v>
      </c>
      <c r="B386" t="s">
        <v>66</v>
      </c>
      <c r="C386" t="s">
        <v>46</v>
      </c>
      <c r="D386" t="s">
        <v>204</v>
      </c>
      <c r="E386">
        <v>20.18</v>
      </c>
      <c r="F386">
        <v>310</v>
      </c>
      <c r="G386" t="s">
        <v>185</v>
      </c>
      <c r="H386" t="s">
        <v>185</v>
      </c>
      <c r="I386">
        <v>20</v>
      </c>
      <c r="J386" t="s">
        <v>166</v>
      </c>
      <c r="Q386"/>
      <c r="T386">
        <f t="shared" si="5"/>
        <v>0</v>
      </c>
    </row>
    <row r="387" spans="1:20" hidden="1" x14ac:dyDescent="0.3">
      <c r="A387" t="s">
        <v>65</v>
      </c>
      <c r="B387" t="s">
        <v>66</v>
      </c>
      <c r="C387" t="s">
        <v>46</v>
      </c>
      <c r="D387" t="s">
        <v>204</v>
      </c>
      <c r="E387">
        <v>20.18</v>
      </c>
      <c r="F387">
        <v>310</v>
      </c>
      <c r="G387" t="s">
        <v>185</v>
      </c>
      <c r="H387" t="s">
        <v>148</v>
      </c>
      <c r="I387" t="s">
        <v>166</v>
      </c>
      <c r="Q387"/>
      <c r="T387">
        <f t="shared" ref="T387:T450" si="6">R387-S387</f>
        <v>0</v>
      </c>
    </row>
    <row r="388" spans="1:20" hidden="1" x14ac:dyDescent="0.3">
      <c r="A388" t="s">
        <v>65</v>
      </c>
      <c r="B388" t="s">
        <v>66</v>
      </c>
      <c r="C388" t="s">
        <v>46</v>
      </c>
      <c r="D388" t="s">
        <v>204</v>
      </c>
      <c r="E388">
        <v>20.18</v>
      </c>
      <c r="F388">
        <v>310</v>
      </c>
      <c r="G388" t="s">
        <v>147</v>
      </c>
      <c r="H388" t="s">
        <v>147</v>
      </c>
      <c r="I388">
        <v>10</v>
      </c>
      <c r="J388" t="s">
        <v>167</v>
      </c>
      <c r="Q388"/>
      <c r="T388">
        <f t="shared" si="6"/>
        <v>0</v>
      </c>
    </row>
    <row r="389" spans="1:20" hidden="1" x14ac:dyDescent="0.3">
      <c r="A389" t="s">
        <v>65</v>
      </c>
      <c r="B389" t="s">
        <v>66</v>
      </c>
      <c r="C389" t="s">
        <v>46</v>
      </c>
      <c r="D389" t="s">
        <v>204</v>
      </c>
      <c r="E389">
        <v>20.18</v>
      </c>
      <c r="F389">
        <v>310</v>
      </c>
      <c r="G389" t="s">
        <v>147</v>
      </c>
      <c r="H389" t="s">
        <v>148</v>
      </c>
      <c r="I389" t="s">
        <v>167</v>
      </c>
      <c r="Q389"/>
      <c r="T389">
        <f t="shared" si="6"/>
        <v>0</v>
      </c>
    </row>
    <row r="390" spans="1:20" hidden="1" x14ac:dyDescent="0.3">
      <c r="A390" t="s">
        <v>65</v>
      </c>
      <c r="B390" t="s">
        <v>66</v>
      </c>
      <c r="C390" t="s">
        <v>46</v>
      </c>
      <c r="D390" t="s">
        <v>204</v>
      </c>
      <c r="E390">
        <v>20.18</v>
      </c>
      <c r="F390">
        <v>310</v>
      </c>
      <c r="G390" t="s">
        <v>149</v>
      </c>
      <c r="H390" t="s">
        <v>149</v>
      </c>
      <c r="I390">
        <v>10</v>
      </c>
      <c r="J390" t="s">
        <v>162</v>
      </c>
      <c r="Q390"/>
      <c r="T390">
        <f t="shared" si="6"/>
        <v>0</v>
      </c>
    </row>
    <row r="391" spans="1:20" hidden="1" x14ac:dyDescent="0.3">
      <c r="A391" t="s">
        <v>65</v>
      </c>
      <c r="B391" t="s">
        <v>66</v>
      </c>
      <c r="C391" t="s">
        <v>46</v>
      </c>
      <c r="D391" t="s">
        <v>204</v>
      </c>
      <c r="E391">
        <v>20.18</v>
      </c>
      <c r="F391">
        <v>310</v>
      </c>
      <c r="G391" t="s">
        <v>149</v>
      </c>
      <c r="H391" t="s">
        <v>148</v>
      </c>
      <c r="I391" t="s">
        <v>162</v>
      </c>
      <c r="Q391"/>
      <c r="T391">
        <f t="shared" si="6"/>
        <v>0</v>
      </c>
    </row>
    <row r="392" spans="1:20" hidden="1" x14ac:dyDescent="0.3">
      <c r="A392" t="s">
        <v>65</v>
      </c>
      <c r="B392" t="s">
        <v>66</v>
      </c>
      <c r="C392" t="s">
        <v>46</v>
      </c>
      <c r="D392" t="s">
        <v>204</v>
      </c>
      <c r="E392">
        <v>20.18</v>
      </c>
      <c r="F392">
        <v>310</v>
      </c>
      <c r="G392" t="s">
        <v>150</v>
      </c>
      <c r="H392" t="s">
        <v>150</v>
      </c>
      <c r="I392">
        <v>20</v>
      </c>
      <c r="J392" t="s">
        <v>169</v>
      </c>
      <c r="Q392"/>
      <c r="T392">
        <f t="shared" si="6"/>
        <v>0</v>
      </c>
    </row>
    <row r="393" spans="1:20" hidden="1" x14ac:dyDescent="0.3">
      <c r="A393" t="s">
        <v>65</v>
      </c>
      <c r="B393" t="s">
        <v>66</v>
      </c>
      <c r="C393" t="s">
        <v>46</v>
      </c>
      <c r="D393" t="s">
        <v>204</v>
      </c>
      <c r="E393">
        <v>20.18</v>
      </c>
      <c r="F393">
        <v>310</v>
      </c>
      <c r="G393" t="s">
        <v>150</v>
      </c>
      <c r="H393" t="s">
        <v>148</v>
      </c>
      <c r="I393" t="s">
        <v>169</v>
      </c>
      <c r="Q393"/>
      <c r="T393">
        <f t="shared" si="6"/>
        <v>0</v>
      </c>
    </row>
    <row r="394" spans="1:20" hidden="1" x14ac:dyDescent="0.3">
      <c r="A394" t="s">
        <v>65</v>
      </c>
      <c r="B394" t="s">
        <v>66</v>
      </c>
      <c r="C394" t="s">
        <v>46</v>
      </c>
      <c r="D394" t="s">
        <v>204</v>
      </c>
      <c r="E394">
        <v>20.18</v>
      </c>
      <c r="F394">
        <v>310</v>
      </c>
      <c r="G394" t="s">
        <v>152</v>
      </c>
      <c r="H394" t="s">
        <v>152</v>
      </c>
      <c r="I394">
        <v>60</v>
      </c>
      <c r="J394" t="s">
        <v>168</v>
      </c>
      <c r="Q394"/>
      <c r="T394">
        <f t="shared" si="6"/>
        <v>0</v>
      </c>
    </row>
    <row r="395" spans="1:20" hidden="1" x14ac:dyDescent="0.3">
      <c r="A395" t="s">
        <v>65</v>
      </c>
      <c r="B395" t="s">
        <v>66</v>
      </c>
      <c r="C395" t="s">
        <v>46</v>
      </c>
      <c r="D395" t="s">
        <v>204</v>
      </c>
      <c r="E395">
        <v>20.18</v>
      </c>
      <c r="F395">
        <v>310</v>
      </c>
      <c r="G395" t="s">
        <v>152</v>
      </c>
      <c r="H395" t="s">
        <v>148</v>
      </c>
      <c r="I395" t="s">
        <v>168</v>
      </c>
      <c r="Q395"/>
      <c r="T395">
        <f t="shared" si="6"/>
        <v>0</v>
      </c>
    </row>
    <row r="396" spans="1:20" hidden="1" x14ac:dyDescent="0.3">
      <c r="A396" t="s">
        <v>65</v>
      </c>
      <c r="B396" t="s">
        <v>66</v>
      </c>
      <c r="C396" t="s">
        <v>46</v>
      </c>
      <c r="D396" t="s">
        <v>204</v>
      </c>
      <c r="E396">
        <v>20.18</v>
      </c>
      <c r="F396">
        <v>310</v>
      </c>
      <c r="G396" t="s">
        <v>153</v>
      </c>
      <c r="H396" t="s">
        <v>153</v>
      </c>
      <c r="I396">
        <v>60</v>
      </c>
      <c r="J396" t="s">
        <v>154</v>
      </c>
      <c r="Q396"/>
      <c r="T396">
        <f t="shared" si="6"/>
        <v>0</v>
      </c>
    </row>
    <row r="397" spans="1:20" hidden="1" x14ac:dyDescent="0.3">
      <c r="A397" t="s">
        <v>65</v>
      </c>
      <c r="B397" t="s">
        <v>66</v>
      </c>
      <c r="C397" t="s">
        <v>46</v>
      </c>
      <c r="D397" t="s">
        <v>204</v>
      </c>
      <c r="E397">
        <v>20.18</v>
      </c>
      <c r="F397">
        <v>310</v>
      </c>
      <c r="G397" t="s">
        <v>153</v>
      </c>
      <c r="H397" t="s">
        <v>148</v>
      </c>
      <c r="I397" t="s">
        <v>154</v>
      </c>
      <c r="Q397"/>
      <c r="T397">
        <f t="shared" si="6"/>
        <v>0</v>
      </c>
    </row>
    <row r="398" spans="1:20" hidden="1" x14ac:dyDescent="0.3">
      <c r="A398" t="s">
        <v>65</v>
      </c>
      <c r="B398" t="s">
        <v>66</v>
      </c>
      <c r="C398" t="s">
        <v>46</v>
      </c>
      <c r="D398" t="s">
        <v>204</v>
      </c>
      <c r="E398">
        <v>20.18</v>
      </c>
      <c r="F398">
        <v>310</v>
      </c>
      <c r="G398" t="s">
        <v>155</v>
      </c>
      <c r="H398" t="s">
        <v>155</v>
      </c>
      <c r="I398">
        <v>60</v>
      </c>
      <c r="J398" t="s">
        <v>187</v>
      </c>
      <c r="Q398"/>
      <c r="T398">
        <f t="shared" si="6"/>
        <v>0</v>
      </c>
    </row>
    <row r="399" spans="1:20" hidden="1" x14ac:dyDescent="0.3">
      <c r="A399" t="s">
        <v>65</v>
      </c>
      <c r="B399" t="s">
        <v>66</v>
      </c>
      <c r="C399" t="s">
        <v>46</v>
      </c>
      <c r="D399" t="s">
        <v>204</v>
      </c>
      <c r="E399">
        <v>20.18</v>
      </c>
      <c r="F399">
        <v>310</v>
      </c>
      <c r="G399" t="s">
        <v>155</v>
      </c>
      <c r="H399" t="s">
        <v>148</v>
      </c>
      <c r="I399" t="s">
        <v>187</v>
      </c>
      <c r="Q399"/>
      <c r="T399">
        <f t="shared" si="6"/>
        <v>0</v>
      </c>
    </row>
    <row r="400" spans="1:20" hidden="1" x14ac:dyDescent="0.3">
      <c r="A400" t="s">
        <v>65</v>
      </c>
      <c r="B400" t="s">
        <v>66</v>
      </c>
      <c r="C400" t="s">
        <v>46</v>
      </c>
      <c r="D400" t="s">
        <v>204</v>
      </c>
      <c r="E400">
        <v>20.18</v>
      </c>
      <c r="F400">
        <v>310</v>
      </c>
      <c r="G400" t="s">
        <v>156</v>
      </c>
      <c r="H400" t="s">
        <v>156</v>
      </c>
      <c r="I400">
        <v>50</v>
      </c>
      <c r="J400" t="s">
        <v>188</v>
      </c>
      <c r="Q400"/>
      <c r="T400">
        <f t="shared" si="6"/>
        <v>0</v>
      </c>
    </row>
    <row r="401" spans="1:30" hidden="1" x14ac:dyDescent="0.3">
      <c r="A401" t="s">
        <v>65</v>
      </c>
      <c r="B401" t="s">
        <v>66</v>
      </c>
      <c r="C401" t="s">
        <v>46</v>
      </c>
      <c r="D401" t="s">
        <v>204</v>
      </c>
      <c r="E401">
        <v>20.18</v>
      </c>
      <c r="F401">
        <v>310</v>
      </c>
      <c r="G401" t="s">
        <v>156</v>
      </c>
      <c r="H401" t="s">
        <v>148</v>
      </c>
      <c r="I401" t="s">
        <v>188</v>
      </c>
      <c r="Q401"/>
      <c r="T401">
        <f t="shared" si="6"/>
        <v>0</v>
      </c>
    </row>
    <row r="402" spans="1:30" hidden="1" x14ac:dyDescent="0.3">
      <c r="A402" t="s">
        <v>65</v>
      </c>
      <c r="B402" t="s">
        <v>66</v>
      </c>
      <c r="C402" t="s">
        <v>46</v>
      </c>
      <c r="D402" t="s">
        <v>204</v>
      </c>
      <c r="E402">
        <v>20.18</v>
      </c>
      <c r="F402">
        <v>310</v>
      </c>
      <c r="G402" t="s">
        <v>157</v>
      </c>
      <c r="H402" t="s">
        <v>157</v>
      </c>
      <c r="I402">
        <v>30</v>
      </c>
      <c r="J402" t="s">
        <v>196</v>
      </c>
      <c r="Q402"/>
      <c r="T402">
        <f t="shared" si="6"/>
        <v>0</v>
      </c>
    </row>
    <row r="403" spans="1:30" hidden="1" x14ac:dyDescent="0.3">
      <c r="A403" t="s">
        <v>65</v>
      </c>
      <c r="B403" t="s">
        <v>66</v>
      </c>
      <c r="C403" t="s">
        <v>46</v>
      </c>
      <c r="D403" t="s">
        <v>204</v>
      </c>
      <c r="E403">
        <v>20.18</v>
      </c>
      <c r="F403">
        <v>310</v>
      </c>
      <c r="G403" t="s">
        <v>157</v>
      </c>
      <c r="H403" t="s">
        <v>148</v>
      </c>
      <c r="I403" t="s">
        <v>196</v>
      </c>
      <c r="Q403"/>
      <c r="T403">
        <f t="shared" si="6"/>
        <v>0</v>
      </c>
    </row>
    <row r="404" spans="1:30" hidden="1" x14ac:dyDescent="0.3">
      <c r="A404" t="s">
        <v>65</v>
      </c>
      <c r="B404" t="s">
        <v>66</v>
      </c>
      <c r="C404" t="s">
        <v>46</v>
      </c>
      <c r="D404" t="s">
        <v>204</v>
      </c>
      <c r="E404">
        <v>20.18</v>
      </c>
      <c r="F404">
        <v>310</v>
      </c>
      <c r="G404" t="s">
        <v>158</v>
      </c>
      <c r="H404" t="s">
        <v>158</v>
      </c>
      <c r="I404" s="64">
        <v>20</v>
      </c>
      <c r="J404" s="64" t="str">
        <f>I405</f>
        <v>RN23002165</v>
      </c>
      <c r="K404" s="64"/>
      <c r="L404">
        <f>_xlfn.XLOOKUP(J404, FNDWRR!Q:Q,FNDWRR!F:F,"",0,)</f>
        <v>92010604</v>
      </c>
      <c r="O404" t="s">
        <v>502</v>
      </c>
      <c r="P404">
        <f>SUMIFS(FNDWRR!E:E, FNDWRR!Q:Q, data_working!J404, FNDWRR!AZ:AZ, data_working!H404, FNDWRR!C:C, data_working!D404&amp;"*")</f>
        <v>41</v>
      </c>
      <c r="Q404" s="40">
        <v>20.177586413108447</v>
      </c>
      <c r="R404" s="40">
        <v>167.22</v>
      </c>
      <c r="S404">
        <v>158.86000000000001</v>
      </c>
      <c r="T404">
        <f t="shared" si="6"/>
        <v>8.3599999999999852</v>
      </c>
      <c r="U404">
        <f>SUMIFS(openNconfirmRpt!O:O, openNconfirmRpt!L:L, data_working!D404&amp;"*", openNconfirmRpt!D:D, data_working!H404)</f>
        <v>41</v>
      </c>
      <c r="V404">
        <f>SUMIFS(openNconfirmRpt!O:O, openNconfirmRpt!L:L, data_working!D404&amp;"*", openNconfirmRpt!D:D, data_working!H404, openNconfirmRpt!B:B, A404)</f>
        <v>20</v>
      </c>
      <c r="X404">
        <f>SUMIFS(openNconfirmRpt!O:O, openNconfirmRpt!L:L, data_working!D404&amp;"*", openNconfirmRpt!D:D, data_working!H404, openNconfirmRpt!B:B, A404, openNconfirmRpt!A:A, "Confirm Order")</f>
        <v>20</v>
      </c>
      <c r="Y404">
        <f>X404-I404</f>
        <v>0</v>
      </c>
      <c r="Z404">
        <f>P404-I404</f>
        <v>21</v>
      </c>
      <c r="AA404" s="46">
        <f>SUMIFS(openNconfirmRpt!V:V, openNconfirmRpt!L:L, data_working!D404&amp;"*", openNconfirmRpt!D:D, data_working!H404, openNconfirmRpt!B:B, A404, openNconfirmRpt!A:A, "Confirm Order")/COUNTIFS(openNconfirmRpt!L:L, data_working!D404&amp;"*", openNconfirmRpt!D:D, data_working!H404, openNconfirmRpt!B:B, A404, openNconfirmRpt!A:A, "Confirm Order")</f>
        <v>158.86000000000001</v>
      </c>
      <c r="AB404">
        <f>S404-AA404</f>
        <v>0</v>
      </c>
      <c r="AD404" t="s">
        <v>1696</v>
      </c>
    </row>
    <row r="405" spans="1:30" hidden="1" x14ac:dyDescent="0.3">
      <c r="A405" t="s">
        <v>65</v>
      </c>
      <c r="B405" t="s">
        <v>66</v>
      </c>
      <c r="C405" t="s">
        <v>46</v>
      </c>
      <c r="D405" t="s">
        <v>204</v>
      </c>
      <c r="E405">
        <v>20.18</v>
      </c>
      <c r="F405">
        <v>310</v>
      </c>
      <c r="G405" t="s">
        <v>158</v>
      </c>
      <c r="H405" t="s">
        <v>148</v>
      </c>
      <c r="I405" t="s">
        <v>202</v>
      </c>
      <c r="Q405"/>
      <c r="T405">
        <f t="shared" si="6"/>
        <v>0</v>
      </c>
    </row>
    <row r="406" spans="1:30" hidden="1" x14ac:dyDescent="0.3">
      <c r="A406" t="s">
        <v>65</v>
      </c>
      <c r="B406" t="s">
        <v>66</v>
      </c>
      <c r="C406" t="s">
        <v>46</v>
      </c>
      <c r="D406" t="s">
        <v>204</v>
      </c>
      <c r="E406">
        <v>20.18</v>
      </c>
      <c r="F406">
        <v>310</v>
      </c>
      <c r="G406" t="s">
        <v>159</v>
      </c>
      <c r="H406" t="s">
        <v>159</v>
      </c>
      <c r="I406" s="64">
        <v>30</v>
      </c>
      <c r="J406" s="64" t="str">
        <f>I407</f>
        <v>RN23002274</v>
      </c>
      <c r="K406" s="64"/>
      <c r="L406">
        <f>_xlfn.XLOOKUP(J406, FNDWRR!Q:Q,FNDWRR!F:F,"",0,)</f>
        <v>92011118</v>
      </c>
      <c r="O406" t="s">
        <v>502</v>
      </c>
      <c r="P406">
        <f>SUMIFS(FNDWRR!E:E, FNDWRR!Q:Q, data_working!J406, FNDWRR!AZ:AZ, data_working!H406, FNDWRR!C:C, data_working!D406&amp;"*")</f>
        <v>30</v>
      </c>
      <c r="Q406" s="40">
        <v>20.177586413108447</v>
      </c>
      <c r="R406" s="40">
        <v>167.22</v>
      </c>
      <c r="S406">
        <v>158.86000000000001</v>
      </c>
      <c r="T406">
        <f t="shared" si="6"/>
        <v>8.3599999999999852</v>
      </c>
      <c r="U406">
        <f>SUMIFS(openNconfirmRpt!O:O, openNconfirmRpt!L:L, data_working!D406&amp;"*", openNconfirmRpt!D:D, data_working!H406)</f>
        <v>30</v>
      </c>
      <c r="V406">
        <f>SUMIFS(openNconfirmRpt!O:O, openNconfirmRpt!L:L, data_working!D406&amp;"*", openNconfirmRpt!D:D, data_working!H406, openNconfirmRpt!B:B, A406)</f>
        <v>30</v>
      </c>
      <c r="X406">
        <f>SUMIFS(openNconfirmRpt!O:O, openNconfirmRpt!L:L, data_working!D406&amp;"*", openNconfirmRpt!D:D, data_working!H406, openNconfirmRpt!B:B, A406, openNconfirmRpt!A:A, "Confirm Order")</f>
        <v>30</v>
      </c>
      <c r="Y406">
        <f>X406-I406</f>
        <v>0</v>
      </c>
      <c r="Z406">
        <f>P406-I406</f>
        <v>0</v>
      </c>
      <c r="AA406" s="46">
        <f>SUMIFS(openNconfirmRpt!V:V, openNconfirmRpt!L:L, data_working!D406&amp;"*", openNconfirmRpt!D:D, data_working!H406, openNconfirmRpt!B:B, A406, openNconfirmRpt!A:A, "Confirm Order")/COUNTIFS(openNconfirmRpt!L:L, data_working!D406&amp;"*", openNconfirmRpt!D:D, data_working!H406, openNconfirmRpt!B:B, A406, openNconfirmRpt!A:A, "Confirm Order")</f>
        <v>158.86000000000001</v>
      </c>
      <c r="AB406">
        <f>S406-AA406</f>
        <v>0</v>
      </c>
      <c r="AD406" t="s">
        <v>1696</v>
      </c>
    </row>
    <row r="407" spans="1:30" hidden="1" x14ac:dyDescent="0.3">
      <c r="A407" t="s">
        <v>65</v>
      </c>
      <c r="B407" t="s">
        <v>66</v>
      </c>
      <c r="C407" t="s">
        <v>46</v>
      </c>
      <c r="D407" t="s">
        <v>204</v>
      </c>
      <c r="E407">
        <v>20.18</v>
      </c>
      <c r="F407">
        <v>310</v>
      </c>
      <c r="G407" t="s">
        <v>159</v>
      </c>
      <c r="H407" t="s">
        <v>148</v>
      </c>
      <c r="I407" t="s">
        <v>203</v>
      </c>
      <c r="Q407"/>
      <c r="T407">
        <f t="shared" si="6"/>
        <v>0</v>
      </c>
    </row>
    <row r="408" spans="1:30" hidden="1" x14ac:dyDescent="0.3">
      <c r="A408" t="s">
        <v>65</v>
      </c>
      <c r="B408" t="s">
        <v>66</v>
      </c>
      <c r="C408" t="s">
        <v>46</v>
      </c>
      <c r="D408" t="s">
        <v>204</v>
      </c>
      <c r="E408">
        <v>20.18</v>
      </c>
      <c r="F408">
        <v>310</v>
      </c>
      <c r="G408" t="s">
        <v>160</v>
      </c>
      <c r="H408" t="s">
        <v>160</v>
      </c>
      <c r="I408" s="65"/>
      <c r="O408" t="s">
        <v>502</v>
      </c>
      <c r="Q408"/>
      <c r="T408">
        <f t="shared" si="6"/>
        <v>0</v>
      </c>
    </row>
    <row r="409" spans="1:30" hidden="1" x14ac:dyDescent="0.3">
      <c r="A409" t="s">
        <v>65</v>
      </c>
      <c r="B409" t="s">
        <v>66</v>
      </c>
      <c r="C409" t="s">
        <v>46</v>
      </c>
      <c r="D409" t="s">
        <v>204</v>
      </c>
      <c r="E409">
        <v>20.18</v>
      </c>
      <c r="F409">
        <v>310</v>
      </c>
      <c r="G409" t="s">
        <v>160</v>
      </c>
      <c r="H409" t="s">
        <v>148</v>
      </c>
      <c r="I409" s="65"/>
      <c r="Q409"/>
      <c r="T409">
        <f t="shared" si="6"/>
        <v>0</v>
      </c>
    </row>
    <row r="410" spans="1:30" hidden="1" x14ac:dyDescent="0.3">
      <c r="A410" t="s">
        <v>65</v>
      </c>
      <c r="B410" t="s">
        <v>66</v>
      </c>
      <c r="C410" t="s">
        <v>46</v>
      </c>
      <c r="D410" t="s">
        <v>205</v>
      </c>
      <c r="E410">
        <v>34.869999999999997</v>
      </c>
      <c r="F410">
        <v>50</v>
      </c>
      <c r="G410" t="s">
        <v>185</v>
      </c>
      <c r="H410" t="s">
        <v>185</v>
      </c>
      <c r="J410" t="s">
        <v>1309</v>
      </c>
      <c r="Q410"/>
      <c r="T410">
        <f t="shared" si="6"/>
        <v>0</v>
      </c>
    </row>
    <row r="411" spans="1:30" hidden="1" x14ac:dyDescent="0.3">
      <c r="A411" t="s">
        <v>65</v>
      </c>
      <c r="B411" t="s">
        <v>66</v>
      </c>
      <c r="C411" t="s">
        <v>46</v>
      </c>
      <c r="D411" t="s">
        <v>205</v>
      </c>
      <c r="E411">
        <v>34.869999999999997</v>
      </c>
      <c r="F411">
        <v>50</v>
      </c>
      <c r="G411" t="s">
        <v>185</v>
      </c>
      <c r="H411" t="s">
        <v>148</v>
      </c>
      <c r="I411" s="63"/>
      <c r="Q411"/>
      <c r="T411">
        <f t="shared" si="6"/>
        <v>0</v>
      </c>
    </row>
    <row r="412" spans="1:30" hidden="1" x14ac:dyDescent="0.3">
      <c r="A412" t="s">
        <v>65</v>
      </c>
      <c r="B412" t="s">
        <v>66</v>
      </c>
      <c r="C412" t="s">
        <v>46</v>
      </c>
      <c r="D412" t="s">
        <v>205</v>
      </c>
      <c r="E412">
        <v>34.869999999999997</v>
      </c>
      <c r="F412">
        <v>50</v>
      </c>
      <c r="G412" t="s">
        <v>147</v>
      </c>
      <c r="H412" t="s">
        <v>147</v>
      </c>
      <c r="J412" t="s">
        <v>1310</v>
      </c>
      <c r="Q412"/>
      <c r="T412">
        <f t="shared" si="6"/>
        <v>0</v>
      </c>
    </row>
    <row r="413" spans="1:30" hidden="1" x14ac:dyDescent="0.3">
      <c r="A413" t="s">
        <v>65</v>
      </c>
      <c r="B413" t="s">
        <v>66</v>
      </c>
      <c r="C413" t="s">
        <v>46</v>
      </c>
      <c r="D413" t="s">
        <v>205</v>
      </c>
      <c r="E413">
        <v>34.869999999999997</v>
      </c>
      <c r="F413">
        <v>50</v>
      </c>
      <c r="G413" t="s">
        <v>147</v>
      </c>
      <c r="H413" t="s">
        <v>148</v>
      </c>
      <c r="I413" s="63"/>
      <c r="Q413"/>
      <c r="T413">
        <f t="shared" si="6"/>
        <v>0</v>
      </c>
    </row>
    <row r="414" spans="1:30" hidden="1" x14ac:dyDescent="0.3">
      <c r="A414" t="s">
        <v>65</v>
      </c>
      <c r="B414" t="s">
        <v>66</v>
      </c>
      <c r="C414" t="s">
        <v>46</v>
      </c>
      <c r="D414" t="s">
        <v>205</v>
      </c>
      <c r="E414">
        <v>34.869999999999997</v>
      </c>
      <c r="F414">
        <v>50</v>
      </c>
      <c r="G414" t="s">
        <v>149</v>
      </c>
      <c r="H414" t="s">
        <v>149</v>
      </c>
      <c r="J414" t="s">
        <v>1311</v>
      </c>
      <c r="Q414"/>
      <c r="T414">
        <f t="shared" si="6"/>
        <v>0</v>
      </c>
    </row>
    <row r="415" spans="1:30" hidden="1" x14ac:dyDescent="0.3">
      <c r="A415" t="s">
        <v>65</v>
      </c>
      <c r="B415" t="s">
        <v>66</v>
      </c>
      <c r="C415" t="s">
        <v>46</v>
      </c>
      <c r="D415" t="s">
        <v>205</v>
      </c>
      <c r="E415">
        <v>34.869999999999997</v>
      </c>
      <c r="F415">
        <v>50</v>
      </c>
      <c r="G415" t="s">
        <v>149</v>
      </c>
      <c r="H415" t="s">
        <v>148</v>
      </c>
      <c r="I415" s="63"/>
      <c r="Q415"/>
      <c r="T415">
        <f t="shared" si="6"/>
        <v>0</v>
      </c>
    </row>
    <row r="416" spans="1:30" hidden="1" x14ac:dyDescent="0.3">
      <c r="A416" t="s">
        <v>65</v>
      </c>
      <c r="B416" t="s">
        <v>66</v>
      </c>
      <c r="C416" t="s">
        <v>46</v>
      </c>
      <c r="D416" t="s">
        <v>205</v>
      </c>
      <c r="E416">
        <v>34.869999999999997</v>
      </c>
      <c r="F416">
        <v>50</v>
      </c>
      <c r="G416" t="s">
        <v>150</v>
      </c>
      <c r="H416" t="s">
        <v>150</v>
      </c>
      <c r="J416" t="s">
        <v>1315</v>
      </c>
      <c r="Q416"/>
      <c r="T416">
        <f t="shared" si="6"/>
        <v>0</v>
      </c>
    </row>
    <row r="417" spans="1:33" hidden="1" x14ac:dyDescent="0.3">
      <c r="A417" t="s">
        <v>65</v>
      </c>
      <c r="B417" t="s">
        <v>66</v>
      </c>
      <c r="C417" t="s">
        <v>46</v>
      </c>
      <c r="D417" t="s">
        <v>205</v>
      </c>
      <c r="E417">
        <v>34.869999999999997</v>
      </c>
      <c r="F417">
        <v>50</v>
      </c>
      <c r="G417" t="s">
        <v>150</v>
      </c>
      <c r="H417" t="s">
        <v>148</v>
      </c>
      <c r="I417" s="63"/>
      <c r="Q417"/>
      <c r="T417">
        <f t="shared" si="6"/>
        <v>0</v>
      </c>
    </row>
    <row r="418" spans="1:33" hidden="1" x14ac:dyDescent="0.3">
      <c r="A418" t="s">
        <v>65</v>
      </c>
      <c r="B418" t="s">
        <v>66</v>
      </c>
      <c r="C418" t="s">
        <v>46</v>
      </c>
      <c r="D418" t="s">
        <v>205</v>
      </c>
      <c r="E418">
        <v>34.869999999999997</v>
      </c>
      <c r="F418">
        <v>50</v>
      </c>
      <c r="G418" t="s">
        <v>152</v>
      </c>
      <c r="H418" t="s">
        <v>152</v>
      </c>
      <c r="J418" t="s">
        <v>1312</v>
      </c>
      <c r="Q418"/>
      <c r="T418">
        <f t="shared" si="6"/>
        <v>0</v>
      </c>
    </row>
    <row r="419" spans="1:33" hidden="1" x14ac:dyDescent="0.3">
      <c r="A419" t="s">
        <v>65</v>
      </c>
      <c r="B419" t="s">
        <v>66</v>
      </c>
      <c r="C419" t="s">
        <v>46</v>
      </c>
      <c r="D419" t="s">
        <v>205</v>
      </c>
      <c r="E419">
        <v>34.869999999999997</v>
      </c>
      <c r="F419">
        <v>50</v>
      </c>
      <c r="G419" t="s">
        <v>152</v>
      </c>
      <c r="H419" t="s">
        <v>148</v>
      </c>
      <c r="I419" s="63"/>
      <c r="Q419"/>
      <c r="T419">
        <f t="shared" si="6"/>
        <v>0</v>
      </c>
    </row>
    <row r="420" spans="1:33" hidden="1" x14ac:dyDescent="0.3">
      <c r="A420" t="s">
        <v>65</v>
      </c>
      <c r="B420" t="s">
        <v>66</v>
      </c>
      <c r="C420" t="s">
        <v>46</v>
      </c>
      <c r="D420" t="s">
        <v>205</v>
      </c>
      <c r="E420">
        <v>34.869999999999997</v>
      </c>
      <c r="F420">
        <v>50</v>
      </c>
      <c r="G420" t="s">
        <v>153</v>
      </c>
      <c r="H420" t="s">
        <v>153</v>
      </c>
      <c r="J420" t="s">
        <v>1316</v>
      </c>
      <c r="Q420"/>
      <c r="T420">
        <f t="shared" si="6"/>
        <v>0</v>
      </c>
    </row>
    <row r="421" spans="1:33" hidden="1" x14ac:dyDescent="0.3">
      <c r="A421" t="s">
        <v>65</v>
      </c>
      <c r="B421" t="s">
        <v>66</v>
      </c>
      <c r="C421" t="s">
        <v>46</v>
      </c>
      <c r="D421" t="s">
        <v>205</v>
      </c>
      <c r="E421">
        <v>34.869999999999997</v>
      </c>
      <c r="F421">
        <v>50</v>
      </c>
      <c r="G421" t="s">
        <v>153</v>
      </c>
      <c r="H421" t="s">
        <v>148</v>
      </c>
      <c r="I421" s="63"/>
      <c r="Q421"/>
      <c r="T421">
        <f t="shared" si="6"/>
        <v>0</v>
      </c>
    </row>
    <row r="422" spans="1:33" hidden="1" x14ac:dyDescent="0.3">
      <c r="A422" t="s">
        <v>65</v>
      </c>
      <c r="B422" t="s">
        <v>66</v>
      </c>
      <c r="C422" t="s">
        <v>46</v>
      </c>
      <c r="D422" t="s">
        <v>205</v>
      </c>
      <c r="E422">
        <v>34.869999999999997</v>
      </c>
      <c r="F422">
        <v>50</v>
      </c>
      <c r="G422" t="s">
        <v>155</v>
      </c>
      <c r="H422" t="s">
        <v>155</v>
      </c>
      <c r="J422" t="s">
        <v>1313</v>
      </c>
      <c r="Q422"/>
      <c r="T422">
        <f t="shared" si="6"/>
        <v>0</v>
      </c>
    </row>
    <row r="423" spans="1:33" hidden="1" x14ac:dyDescent="0.3">
      <c r="A423" t="s">
        <v>65</v>
      </c>
      <c r="B423" t="s">
        <v>66</v>
      </c>
      <c r="C423" t="s">
        <v>46</v>
      </c>
      <c r="D423" t="s">
        <v>205</v>
      </c>
      <c r="E423">
        <v>34.869999999999997</v>
      </c>
      <c r="F423">
        <v>50</v>
      </c>
      <c r="G423" t="s">
        <v>155</v>
      </c>
      <c r="H423" t="s">
        <v>148</v>
      </c>
      <c r="I423" s="63"/>
      <c r="Q423"/>
      <c r="T423">
        <f t="shared" si="6"/>
        <v>0</v>
      </c>
    </row>
    <row r="424" spans="1:33" hidden="1" x14ac:dyDescent="0.3">
      <c r="A424" t="s">
        <v>65</v>
      </c>
      <c r="B424" t="s">
        <v>66</v>
      </c>
      <c r="C424" t="s">
        <v>46</v>
      </c>
      <c r="D424" t="s">
        <v>205</v>
      </c>
      <c r="E424">
        <v>34.869999999999997</v>
      </c>
      <c r="F424">
        <v>50</v>
      </c>
      <c r="G424" t="s">
        <v>156</v>
      </c>
      <c r="H424" t="s">
        <v>156</v>
      </c>
      <c r="J424" t="s">
        <v>1314</v>
      </c>
      <c r="Q424"/>
      <c r="T424">
        <f t="shared" si="6"/>
        <v>0</v>
      </c>
    </row>
    <row r="425" spans="1:33" hidden="1" x14ac:dyDescent="0.3">
      <c r="A425" t="s">
        <v>65</v>
      </c>
      <c r="B425" t="s">
        <v>66</v>
      </c>
      <c r="C425" t="s">
        <v>46</v>
      </c>
      <c r="D425" t="s">
        <v>205</v>
      </c>
      <c r="E425">
        <v>34.869999999999997</v>
      </c>
      <c r="F425">
        <v>50</v>
      </c>
      <c r="G425" t="s">
        <v>156</v>
      </c>
      <c r="H425" t="s">
        <v>148</v>
      </c>
      <c r="I425" s="63"/>
      <c r="Q425"/>
      <c r="T425">
        <f t="shared" si="6"/>
        <v>0</v>
      </c>
    </row>
    <row r="426" spans="1:33" hidden="1" x14ac:dyDescent="0.3">
      <c r="A426" t="s">
        <v>65</v>
      </c>
      <c r="B426" t="s">
        <v>66</v>
      </c>
      <c r="C426" t="s">
        <v>46</v>
      </c>
      <c r="D426" t="s">
        <v>205</v>
      </c>
      <c r="E426">
        <v>34.869999999999997</v>
      </c>
      <c r="F426">
        <v>50</v>
      </c>
      <c r="G426" t="s">
        <v>157</v>
      </c>
      <c r="H426" t="s">
        <v>157</v>
      </c>
      <c r="J426" t="s">
        <v>1317</v>
      </c>
      <c r="Q426"/>
      <c r="T426">
        <f t="shared" si="6"/>
        <v>0</v>
      </c>
    </row>
    <row r="427" spans="1:33" hidden="1" x14ac:dyDescent="0.3">
      <c r="A427" t="s">
        <v>65</v>
      </c>
      <c r="B427" t="s">
        <v>66</v>
      </c>
      <c r="C427" t="s">
        <v>46</v>
      </c>
      <c r="D427" t="s">
        <v>205</v>
      </c>
      <c r="E427">
        <v>34.869999999999997</v>
      </c>
      <c r="F427">
        <v>50</v>
      </c>
      <c r="G427" t="s">
        <v>157</v>
      </c>
      <c r="H427" t="s">
        <v>148</v>
      </c>
      <c r="I427" s="63"/>
      <c r="Q427"/>
      <c r="T427">
        <f t="shared" si="6"/>
        <v>0</v>
      </c>
    </row>
    <row r="428" spans="1:33" hidden="1" x14ac:dyDescent="0.3">
      <c r="A428" t="s">
        <v>65</v>
      </c>
      <c r="B428" t="s">
        <v>66</v>
      </c>
      <c r="C428" t="s">
        <v>46</v>
      </c>
      <c r="D428" t="s">
        <v>205</v>
      </c>
      <c r="E428">
        <v>34.869999999999997</v>
      </c>
      <c r="F428">
        <v>50</v>
      </c>
      <c r="G428" t="s">
        <v>158</v>
      </c>
      <c r="H428" t="s">
        <v>158</v>
      </c>
      <c r="I428" s="64">
        <v>15</v>
      </c>
      <c r="J428" s="64" t="str">
        <f>I429</f>
        <v>RN23002165</v>
      </c>
      <c r="K428" s="64"/>
      <c r="L428">
        <f>_xlfn.XLOOKUP(J428, FNDWRR!Q:Q,FNDWRR!F:F,"",0,)</f>
        <v>92010604</v>
      </c>
      <c r="O428" t="s">
        <v>502</v>
      </c>
      <c r="P428">
        <f>SUMIFS(FNDWRR!E:E, FNDWRR!Q:Q, data_working!J428, FNDWRR!AZ:AZ, data_working!H428, FNDWRR!C:C, data_working!D428&amp;"*")</f>
        <v>15</v>
      </c>
      <c r="Q428" s="40">
        <v>34.868131303869426</v>
      </c>
      <c r="R428" s="40">
        <v>218.12</v>
      </c>
      <c r="S428">
        <v>185.4</v>
      </c>
      <c r="T428">
        <f t="shared" si="6"/>
        <v>32.72</v>
      </c>
      <c r="U428">
        <f>SUMIFS(openNconfirmRpt!O:O, openNconfirmRpt!L:L, data_working!D428&amp;"*", openNconfirmRpt!D:D, data_working!H428)</f>
        <v>15</v>
      </c>
      <c r="V428">
        <f>SUMIFS(openNconfirmRpt!O:O, openNconfirmRpt!L:L, data_working!D428&amp;"*", openNconfirmRpt!D:D, data_working!H428, openNconfirmRpt!B:B, A428)</f>
        <v>15</v>
      </c>
      <c r="X428">
        <f>SUMIFS(openNconfirmRpt!O:O, openNconfirmRpt!L:L, data_working!D428&amp;"*", openNconfirmRpt!D:D, data_working!H428, openNconfirmRpt!B:B, A428, openNconfirmRpt!A:A, "Confirm Order")</f>
        <v>15</v>
      </c>
      <c r="Y428">
        <f>X428-I428</f>
        <v>0</v>
      </c>
      <c r="Z428">
        <f>P428-I428</f>
        <v>0</v>
      </c>
      <c r="AA428" s="46">
        <f>SUMIFS(openNconfirmRpt!V:V, openNconfirmRpt!L:L, data_working!D428&amp;"*", openNconfirmRpt!D:D, data_working!H428, openNconfirmRpt!B:B, A428, openNconfirmRpt!A:A, "Confirm Order")/COUNTIFS(openNconfirmRpt!L:L, data_working!D428&amp;"*", openNconfirmRpt!D:D, data_working!H428, openNconfirmRpt!B:B, A428, openNconfirmRpt!A:A, "Confirm Order")</f>
        <v>185.4</v>
      </c>
      <c r="AB428">
        <f>S428-AA428</f>
        <v>0</v>
      </c>
      <c r="AD428" t="s">
        <v>1696</v>
      </c>
    </row>
    <row r="429" spans="1:33" hidden="1" x14ac:dyDescent="0.3">
      <c r="A429" t="s">
        <v>65</v>
      </c>
      <c r="B429" t="s">
        <v>66</v>
      </c>
      <c r="C429" t="s">
        <v>46</v>
      </c>
      <c r="D429" t="s">
        <v>205</v>
      </c>
      <c r="E429">
        <v>34.869999999999997</v>
      </c>
      <c r="F429">
        <v>50</v>
      </c>
      <c r="G429" t="s">
        <v>158</v>
      </c>
      <c r="H429" t="s">
        <v>148</v>
      </c>
      <c r="I429" t="s">
        <v>202</v>
      </c>
      <c r="Q429"/>
      <c r="T429">
        <f t="shared" si="6"/>
        <v>0</v>
      </c>
    </row>
    <row r="430" spans="1:33" hidden="1" x14ac:dyDescent="0.3">
      <c r="A430" t="s">
        <v>65</v>
      </c>
      <c r="B430" t="s">
        <v>66</v>
      </c>
      <c r="C430" t="s">
        <v>46</v>
      </c>
      <c r="D430" t="s">
        <v>205</v>
      </c>
      <c r="E430">
        <v>34.869999999999997</v>
      </c>
      <c r="F430">
        <v>50</v>
      </c>
      <c r="G430" t="s">
        <v>159</v>
      </c>
      <c r="H430" t="s">
        <v>159</v>
      </c>
      <c r="O430" t="s">
        <v>502</v>
      </c>
      <c r="Q430"/>
      <c r="T430">
        <f t="shared" si="6"/>
        <v>0</v>
      </c>
    </row>
    <row r="431" spans="1:33" hidden="1" x14ac:dyDescent="0.3">
      <c r="A431" t="s">
        <v>65</v>
      </c>
      <c r="B431" t="s">
        <v>66</v>
      </c>
      <c r="C431" t="s">
        <v>46</v>
      </c>
      <c r="D431" t="s">
        <v>205</v>
      </c>
      <c r="E431">
        <v>34.869999999999997</v>
      </c>
      <c r="F431">
        <v>50</v>
      </c>
      <c r="G431" t="s">
        <v>159</v>
      </c>
      <c r="H431" t="s">
        <v>148</v>
      </c>
      <c r="I431" s="63"/>
      <c r="Q431"/>
      <c r="T431">
        <f t="shared" si="6"/>
        <v>0</v>
      </c>
    </row>
    <row r="432" spans="1:33" x14ac:dyDescent="0.3">
      <c r="A432" t="s">
        <v>65</v>
      </c>
      <c r="B432" t="s">
        <v>66</v>
      </c>
      <c r="C432" t="s">
        <v>46</v>
      </c>
      <c r="D432" t="s">
        <v>205</v>
      </c>
      <c r="E432">
        <v>34.869999999999997</v>
      </c>
      <c r="F432">
        <v>50</v>
      </c>
      <c r="G432" t="s">
        <v>160</v>
      </c>
      <c r="H432" t="s">
        <v>160</v>
      </c>
      <c r="I432" s="64">
        <v>5</v>
      </c>
      <c r="J432" s="64" t="str">
        <f>I433</f>
        <v>RN23002577</v>
      </c>
      <c r="K432" s="64"/>
      <c r="L432" t="str">
        <f>_xlfn.XLOOKUP(J432, FNDWRR!Q:Q,FNDWRR!F:F,"",0,)</f>
        <v/>
      </c>
      <c r="M432">
        <v>92011599</v>
      </c>
      <c r="N432" t="s">
        <v>1691</v>
      </c>
      <c r="O432" t="s">
        <v>502</v>
      </c>
      <c r="P432">
        <f>SUMIFS(FNDWRR!E:E, FNDWRR!Q:Q, data_working!J432, FNDWRR!AZ:AZ, data_working!H432, FNDWRR!C:C, data_working!D432&amp;"*")</f>
        <v>0</v>
      </c>
      <c r="Q432" s="40">
        <v>34.868131303869426</v>
      </c>
      <c r="R432" s="40">
        <v>218.12</v>
      </c>
      <c r="S432">
        <v>185.4</v>
      </c>
      <c r="T432">
        <f t="shared" si="6"/>
        <v>32.72</v>
      </c>
      <c r="U432">
        <f>SUMIFS(openNconfirmRpt!O:O, openNconfirmRpt!L:L, data_working!D432&amp;"*", openNconfirmRpt!D:D, data_working!H432)</f>
        <v>5</v>
      </c>
      <c r="V432">
        <f>SUMIFS(openNconfirmRpt!O:O, openNconfirmRpt!L:L, data_working!D432&amp;"*", openNconfirmRpt!D:D, data_working!H432, openNconfirmRpt!B:B, A432)</f>
        <v>5</v>
      </c>
      <c r="W432">
        <f>SUMIFS(openNconfirmRpt!O:O, openNconfirmRpt!L:L, data_working!D432&amp;"*", openNconfirmRpt!D:D, data_working!H432, openNconfirmRpt!B:B, A432, openNconfirmRpt!A:A, "Open Order")</f>
        <v>5</v>
      </c>
      <c r="X432">
        <f>SUMIFS(openNconfirmRpt!O:O, openNconfirmRpt!L:L, data_working!D432&amp;"*", openNconfirmRpt!D:D, data_working!H432, openNconfirmRpt!B:B, A432, openNconfirmRpt!A:A, "Confirm Order")</f>
        <v>0</v>
      </c>
      <c r="Y432">
        <f>X432-I432</f>
        <v>-5</v>
      </c>
      <c r="Z432">
        <f>P432-I432</f>
        <v>-5</v>
      </c>
      <c r="AA432">
        <f>SUMIFS(openNconfirmRpt!V:V, openNconfirmRpt!L:L, data_working!D432&amp;"*", openNconfirmRpt!D:D, data_working!H432, openNconfirmRpt!B:B, A432, openNconfirmRpt!A:A, "*")/COUNTIFS(openNconfirmRpt!L:L, data_working!D432&amp;"*", openNconfirmRpt!D:D, data_working!H432, openNconfirmRpt!B:B, A432)</f>
        <v>185.4</v>
      </c>
      <c r="AB432">
        <f>S432-AA432</f>
        <v>0</v>
      </c>
      <c r="AC432">
        <f>V432-I432</f>
        <v>0</v>
      </c>
      <c r="AD432" t="s">
        <v>1703</v>
      </c>
      <c r="AE432" t="s">
        <v>3007</v>
      </c>
      <c r="AF432">
        <f>_xlfn.XLOOKUP(M432, postponeList!K:K, postponeList!U:U,,0)</f>
        <v>0</v>
      </c>
      <c r="AG432">
        <f>_xlfn.XLOOKUP(M432, postponeList!K:K, postponeList!U:U,,0,-1)</f>
        <v>0</v>
      </c>
    </row>
    <row r="433" spans="1:20" hidden="1" x14ac:dyDescent="0.3">
      <c r="A433" t="s">
        <v>65</v>
      </c>
      <c r="B433" t="s">
        <v>66</v>
      </c>
      <c r="C433" t="s">
        <v>46</v>
      </c>
      <c r="D433" t="s">
        <v>205</v>
      </c>
      <c r="E433">
        <v>34.869999999999997</v>
      </c>
      <c r="F433">
        <v>50</v>
      </c>
      <c r="G433" t="s">
        <v>160</v>
      </c>
      <c r="H433" t="s">
        <v>148</v>
      </c>
      <c r="I433" s="65" t="s">
        <v>680</v>
      </c>
      <c r="J433" t="s">
        <v>680</v>
      </c>
      <c r="Q433"/>
      <c r="T433">
        <f t="shared" si="6"/>
        <v>0</v>
      </c>
    </row>
    <row r="434" spans="1:20" hidden="1" x14ac:dyDescent="0.3">
      <c r="A434" t="s">
        <v>65</v>
      </c>
      <c r="B434" t="s">
        <v>66</v>
      </c>
      <c r="C434" t="s">
        <v>46</v>
      </c>
      <c r="D434" t="s">
        <v>206</v>
      </c>
      <c r="E434">
        <v>30.922863130032002</v>
      </c>
      <c r="F434">
        <v>10</v>
      </c>
      <c r="G434" t="s">
        <v>185</v>
      </c>
      <c r="H434" t="s">
        <v>185</v>
      </c>
      <c r="J434" t="s">
        <v>1309</v>
      </c>
      <c r="Q434"/>
      <c r="T434">
        <f t="shared" si="6"/>
        <v>0</v>
      </c>
    </row>
    <row r="435" spans="1:20" hidden="1" x14ac:dyDescent="0.3">
      <c r="A435" t="s">
        <v>65</v>
      </c>
      <c r="B435" t="s">
        <v>66</v>
      </c>
      <c r="C435" t="s">
        <v>46</v>
      </c>
      <c r="D435" t="s">
        <v>206</v>
      </c>
      <c r="E435">
        <v>30.922863130032002</v>
      </c>
      <c r="F435">
        <v>10</v>
      </c>
      <c r="G435" t="s">
        <v>185</v>
      </c>
      <c r="H435" t="s">
        <v>148</v>
      </c>
      <c r="I435" s="63"/>
      <c r="Q435"/>
      <c r="T435">
        <f t="shared" si="6"/>
        <v>0</v>
      </c>
    </row>
    <row r="436" spans="1:20" hidden="1" x14ac:dyDescent="0.3">
      <c r="A436" t="s">
        <v>65</v>
      </c>
      <c r="B436" t="s">
        <v>66</v>
      </c>
      <c r="C436" t="s">
        <v>46</v>
      </c>
      <c r="D436" t="s">
        <v>206</v>
      </c>
      <c r="E436">
        <v>30.922863130032002</v>
      </c>
      <c r="F436">
        <v>10</v>
      </c>
      <c r="G436" t="s">
        <v>147</v>
      </c>
      <c r="H436" t="s">
        <v>147</v>
      </c>
      <c r="J436" t="s">
        <v>1310</v>
      </c>
      <c r="Q436"/>
      <c r="T436">
        <f t="shared" si="6"/>
        <v>0</v>
      </c>
    </row>
    <row r="437" spans="1:20" hidden="1" x14ac:dyDescent="0.3">
      <c r="A437" t="s">
        <v>65</v>
      </c>
      <c r="B437" t="s">
        <v>66</v>
      </c>
      <c r="C437" t="s">
        <v>46</v>
      </c>
      <c r="D437" t="s">
        <v>206</v>
      </c>
      <c r="E437">
        <v>30.922863130032002</v>
      </c>
      <c r="F437">
        <v>10</v>
      </c>
      <c r="G437" t="s">
        <v>147</v>
      </c>
      <c r="H437" t="s">
        <v>148</v>
      </c>
      <c r="I437" s="63"/>
      <c r="Q437"/>
      <c r="T437">
        <f t="shared" si="6"/>
        <v>0</v>
      </c>
    </row>
    <row r="438" spans="1:20" hidden="1" x14ac:dyDescent="0.3">
      <c r="A438" t="s">
        <v>65</v>
      </c>
      <c r="B438" t="s">
        <v>66</v>
      </c>
      <c r="C438" t="s">
        <v>46</v>
      </c>
      <c r="D438" t="s">
        <v>206</v>
      </c>
      <c r="E438">
        <v>30.922863130032002</v>
      </c>
      <c r="F438">
        <v>10</v>
      </c>
      <c r="G438" t="s">
        <v>149</v>
      </c>
      <c r="H438" t="s">
        <v>149</v>
      </c>
      <c r="J438" t="s">
        <v>1311</v>
      </c>
      <c r="Q438"/>
      <c r="T438">
        <f t="shared" si="6"/>
        <v>0</v>
      </c>
    </row>
    <row r="439" spans="1:20" hidden="1" x14ac:dyDescent="0.3">
      <c r="A439" t="s">
        <v>65</v>
      </c>
      <c r="B439" t="s">
        <v>66</v>
      </c>
      <c r="C439" t="s">
        <v>46</v>
      </c>
      <c r="D439" t="s">
        <v>206</v>
      </c>
      <c r="E439">
        <v>30.922863130032002</v>
      </c>
      <c r="F439">
        <v>10</v>
      </c>
      <c r="G439" t="s">
        <v>149</v>
      </c>
      <c r="H439" t="s">
        <v>148</v>
      </c>
      <c r="I439" s="63"/>
      <c r="Q439"/>
      <c r="T439">
        <f t="shared" si="6"/>
        <v>0</v>
      </c>
    </row>
    <row r="440" spans="1:20" hidden="1" x14ac:dyDescent="0.3">
      <c r="A440" t="s">
        <v>65</v>
      </c>
      <c r="B440" t="s">
        <v>66</v>
      </c>
      <c r="C440" t="s">
        <v>46</v>
      </c>
      <c r="D440" t="s">
        <v>206</v>
      </c>
      <c r="E440">
        <v>30.922863130032002</v>
      </c>
      <c r="F440">
        <v>10</v>
      </c>
      <c r="G440" t="s">
        <v>150</v>
      </c>
      <c r="H440" t="s">
        <v>150</v>
      </c>
      <c r="J440" t="s">
        <v>1315</v>
      </c>
      <c r="Q440"/>
      <c r="T440">
        <f t="shared" si="6"/>
        <v>0</v>
      </c>
    </row>
    <row r="441" spans="1:20" hidden="1" x14ac:dyDescent="0.3">
      <c r="A441" t="s">
        <v>65</v>
      </c>
      <c r="B441" t="s">
        <v>66</v>
      </c>
      <c r="C441" t="s">
        <v>46</v>
      </c>
      <c r="D441" t="s">
        <v>206</v>
      </c>
      <c r="E441">
        <v>30.922863130032002</v>
      </c>
      <c r="F441">
        <v>10</v>
      </c>
      <c r="G441" t="s">
        <v>150</v>
      </c>
      <c r="H441" t="s">
        <v>148</v>
      </c>
      <c r="I441" s="63"/>
      <c r="Q441"/>
      <c r="T441">
        <f t="shared" si="6"/>
        <v>0</v>
      </c>
    </row>
    <row r="442" spans="1:20" hidden="1" x14ac:dyDescent="0.3">
      <c r="A442" t="s">
        <v>65</v>
      </c>
      <c r="B442" t="s">
        <v>66</v>
      </c>
      <c r="C442" t="s">
        <v>46</v>
      </c>
      <c r="D442" t="s">
        <v>206</v>
      </c>
      <c r="E442">
        <v>30.922863130032002</v>
      </c>
      <c r="F442">
        <v>10</v>
      </c>
      <c r="G442" t="s">
        <v>152</v>
      </c>
      <c r="H442" t="s">
        <v>152</v>
      </c>
      <c r="I442">
        <v>5</v>
      </c>
      <c r="J442" t="s">
        <v>168</v>
      </c>
      <c r="Q442"/>
      <c r="T442">
        <f t="shared" si="6"/>
        <v>0</v>
      </c>
    </row>
    <row r="443" spans="1:20" hidden="1" x14ac:dyDescent="0.3">
      <c r="A443" t="s">
        <v>65</v>
      </c>
      <c r="B443" t="s">
        <v>66</v>
      </c>
      <c r="C443" t="s">
        <v>46</v>
      </c>
      <c r="D443" t="s">
        <v>206</v>
      </c>
      <c r="E443">
        <v>30.922863130032002</v>
      </c>
      <c r="F443">
        <v>10</v>
      </c>
      <c r="G443" t="s">
        <v>152</v>
      </c>
      <c r="H443" t="s">
        <v>148</v>
      </c>
      <c r="I443" t="s">
        <v>168</v>
      </c>
      <c r="Q443"/>
      <c r="T443">
        <f t="shared" si="6"/>
        <v>0</v>
      </c>
    </row>
    <row r="444" spans="1:20" hidden="1" x14ac:dyDescent="0.3">
      <c r="A444" t="s">
        <v>65</v>
      </c>
      <c r="B444" t="s">
        <v>66</v>
      </c>
      <c r="C444" t="s">
        <v>46</v>
      </c>
      <c r="D444" t="s">
        <v>206</v>
      </c>
      <c r="E444">
        <v>30.922863130032002</v>
      </c>
      <c r="F444">
        <v>10</v>
      </c>
      <c r="G444" t="s">
        <v>153</v>
      </c>
      <c r="H444" t="s">
        <v>153</v>
      </c>
      <c r="J444" t="s">
        <v>1316</v>
      </c>
      <c r="Q444"/>
      <c r="T444">
        <f t="shared" si="6"/>
        <v>0</v>
      </c>
    </row>
    <row r="445" spans="1:20" hidden="1" x14ac:dyDescent="0.3">
      <c r="A445" t="s">
        <v>65</v>
      </c>
      <c r="B445" t="s">
        <v>66</v>
      </c>
      <c r="C445" t="s">
        <v>46</v>
      </c>
      <c r="D445" t="s">
        <v>206</v>
      </c>
      <c r="E445">
        <v>30.922863130032002</v>
      </c>
      <c r="F445">
        <v>10</v>
      </c>
      <c r="G445" t="s">
        <v>153</v>
      </c>
      <c r="H445" t="s">
        <v>148</v>
      </c>
      <c r="I445" s="63"/>
      <c r="Q445"/>
      <c r="T445">
        <f t="shared" si="6"/>
        <v>0</v>
      </c>
    </row>
    <row r="446" spans="1:20" hidden="1" x14ac:dyDescent="0.3">
      <c r="A446" t="s">
        <v>65</v>
      </c>
      <c r="B446" t="s">
        <v>66</v>
      </c>
      <c r="C446" t="s">
        <v>46</v>
      </c>
      <c r="D446" t="s">
        <v>206</v>
      </c>
      <c r="E446">
        <v>30.922863130032002</v>
      </c>
      <c r="F446">
        <v>10</v>
      </c>
      <c r="G446" t="s">
        <v>155</v>
      </c>
      <c r="H446" t="s">
        <v>155</v>
      </c>
      <c r="J446" t="s">
        <v>1313</v>
      </c>
      <c r="Q446"/>
      <c r="T446">
        <f t="shared" si="6"/>
        <v>0</v>
      </c>
    </row>
    <row r="447" spans="1:20" hidden="1" x14ac:dyDescent="0.3">
      <c r="A447" t="s">
        <v>65</v>
      </c>
      <c r="B447" t="s">
        <v>66</v>
      </c>
      <c r="C447" t="s">
        <v>46</v>
      </c>
      <c r="D447" t="s">
        <v>206</v>
      </c>
      <c r="E447">
        <v>30.922863130032002</v>
      </c>
      <c r="F447">
        <v>10</v>
      </c>
      <c r="G447" t="s">
        <v>155</v>
      </c>
      <c r="H447" t="s">
        <v>148</v>
      </c>
      <c r="I447" s="63"/>
      <c r="Q447"/>
      <c r="T447">
        <f t="shared" si="6"/>
        <v>0</v>
      </c>
    </row>
    <row r="448" spans="1:20" hidden="1" x14ac:dyDescent="0.3">
      <c r="A448" t="s">
        <v>65</v>
      </c>
      <c r="B448" t="s">
        <v>66</v>
      </c>
      <c r="C448" t="s">
        <v>46</v>
      </c>
      <c r="D448" t="s">
        <v>206</v>
      </c>
      <c r="E448">
        <v>30.922863130032002</v>
      </c>
      <c r="F448">
        <v>10</v>
      </c>
      <c r="G448" t="s">
        <v>156</v>
      </c>
      <c r="H448" t="s">
        <v>156</v>
      </c>
      <c r="I448">
        <v>5</v>
      </c>
      <c r="J448" t="s">
        <v>188</v>
      </c>
      <c r="Q448"/>
      <c r="T448">
        <f t="shared" si="6"/>
        <v>0</v>
      </c>
    </row>
    <row r="449" spans="1:33" hidden="1" x14ac:dyDescent="0.3">
      <c r="A449" t="s">
        <v>65</v>
      </c>
      <c r="B449" t="s">
        <v>66</v>
      </c>
      <c r="C449" t="s">
        <v>46</v>
      </c>
      <c r="D449" t="s">
        <v>206</v>
      </c>
      <c r="E449">
        <v>30.922863130032002</v>
      </c>
      <c r="F449">
        <v>10</v>
      </c>
      <c r="G449" t="s">
        <v>156</v>
      </c>
      <c r="H449" t="s">
        <v>148</v>
      </c>
      <c r="I449" t="s">
        <v>188</v>
      </c>
      <c r="Q449"/>
      <c r="T449">
        <f t="shared" si="6"/>
        <v>0</v>
      </c>
    </row>
    <row r="450" spans="1:33" hidden="1" x14ac:dyDescent="0.3">
      <c r="A450" t="s">
        <v>65</v>
      </c>
      <c r="B450" t="s">
        <v>66</v>
      </c>
      <c r="C450" t="s">
        <v>46</v>
      </c>
      <c r="D450" t="s">
        <v>206</v>
      </c>
      <c r="E450">
        <v>30.922863130032002</v>
      </c>
      <c r="F450">
        <v>10</v>
      </c>
      <c r="G450" t="s">
        <v>157</v>
      </c>
      <c r="H450" t="s">
        <v>157</v>
      </c>
      <c r="J450" t="s">
        <v>1317</v>
      </c>
      <c r="Q450"/>
      <c r="T450">
        <f t="shared" si="6"/>
        <v>0</v>
      </c>
    </row>
    <row r="451" spans="1:33" hidden="1" x14ac:dyDescent="0.3">
      <c r="A451" t="s">
        <v>65</v>
      </c>
      <c r="B451" t="s">
        <v>66</v>
      </c>
      <c r="C451" t="s">
        <v>46</v>
      </c>
      <c r="D451" t="s">
        <v>206</v>
      </c>
      <c r="E451">
        <v>30.922863130032002</v>
      </c>
      <c r="F451">
        <v>10</v>
      </c>
      <c r="G451" t="s">
        <v>157</v>
      </c>
      <c r="H451" t="s">
        <v>148</v>
      </c>
      <c r="I451" s="63"/>
      <c r="Q451"/>
      <c r="T451">
        <f t="shared" ref="T451:T514" si="7">R451-S451</f>
        <v>0</v>
      </c>
    </row>
    <row r="452" spans="1:33" hidden="1" x14ac:dyDescent="0.3">
      <c r="A452" t="s">
        <v>65</v>
      </c>
      <c r="B452" t="s">
        <v>66</v>
      </c>
      <c r="C452" t="s">
        <v>46</v>
      </c>
      <c r="D452" t="s">
        <v>206</v>
      </c>
      <c r="E452">
        <v>30.922863130032002</v>
      </c>
      <c r="F452">
        <v>10</v>
      </c>
      <c r="G452" t="s">
        <v>158</v>
      </c>
      <c r="H452" t="s">
        <v>158</v>
      </c>
      <c r="I452" s="64">
        <v>5</v>
      </c>
      <c r="J452" s="64" t="str">
        <f>I453</f>
        <v>RN23002165</v>
      </c>
      <c r="K452" s="64"/>
      <c r="L452">
        <f>_xlfn.XLOOKUP(J452, FNDWRR!Q:Q,FNDWRR!F:F,"",0,)</f>
        <v>92010604</v>
      </c>
      <c r="O452" t="s">
        <v>502</v>
      </c>
      <c r="P452">
        <f>SUMIFS(FNDWRR!E:E, FNDWRR!Q:Q, data_working!J452, FNDWRR!AZ:AZ, data_working!H452, FNDWRR!C:C, data_working!D452&amp;"*")</f>
        <v>25</v>
      </c>
      <c r="Q452" s="40">
        <v>30.922863130031999</v>
      </c>
      <c r="R452" s="40">
        <v>181.34</v>
      </c>
      <c r="S452">
        <v>154.13999999999999</v>
      </c>
      <c r="T452">
        <f t="shared" si="7"/>
        <v>27.200000000000017</v>
      </c>
      <c r="U452">
        <f>SUMIFS(openNconfirmRpt!O:O, openNconfirmRpt!L:L, data_working!D452&amp;"*", openNconfirmRpt!D:D, data_working!H452)</f>
        <v>25</v>
      </c>
      <c r="V452">
        <f>SUMIFS(openNconfirmRpt!O:O, openNconfirmRpt!L:L, data_working!D452&amp;"*", openNconfirmRpt!D:D, data_working!H452, openNconfirmRpt!B:B, A452)</f>
        <v>5</v>
      </c>
      <c r="X452">
        <f>SUMIFS(openNconfirmRpt!O:O, openNconfirmRpt!L:L, data_working!D452&amp;"*", openNconfirmRpt!D:D, data_working!H452, openNconfirmRpt!B:B, A452, openNconfirmRpt!A:A, "Confirm Order")</f>
        <v>5</v>
      </c>
      <c r="Y452">
        <f>X452-I452</f>
        <v>0</v>
      </c>
      <c r="Z452">
        <f>P452-I452</f>
        <v>20</v>
      </c>
      <c r="AA452" s="46">
        <f>SUMIFS(openNconfirmRpt!V:V, openNconfirmRpt!L:L, data_working!D452&amp;"*", openNconfirmRpt!D:D, data_working!H452, openNconfirmRpt!B:B, A452, openNconfirmRpt!A:A, "Confirm Order")/COUNTIFS(openNconfirmRpt!L:L, data_working!D452&amp;"*", openNconfirmRpt!D:D, data_working!H452, openNconfirmRpt!B:B, A452, openNconfirmRpt!A:A, "Confirm Order")</f>
        <v>154.13999999999999</v>
      </c>
      <c r="AB452">
        <f>S452-AA452</f>
        <v>0</v>
      </c>
      <c r="AD452" t="s">
        <v>1696</v>
      </c>
    </row>
    <row r="453" spans="1:33" hidden="1" x14ac:dyDescent="0.3">
      <c r="A453" t="s">
        <v>65</v>
      </c>
      <c r="B453" t="s">
        <v>66</v>
      </c>
      <c r="C453" t="s">
        <v>46</v>
      </c>
      <c r="D453" t="s">
        <v>206</v>
      </c>
      <c r="E453">
        <v>30.922863130032002</v>
      </c>
      <c r="F453">
        <v>10</v>
      </c>
      <c r="G453" t="s">
        <v>158</v>
      </c>
      <c r="H453" t="s">
        <v>148</v>
      </c>
      <c r="I453" t="s">
        <v>202</v>
      </c>
      <c r="Q453"/>
      <c r="T453">
        <f t="shared" si="7"/>
        <v>0</v>
      </c>
    </row>
    <row r="454" spans="1:33" hidden="1" x14ac:dyDescent="0.3">
      <c r="A454" t="s">
        <v>65</v>
      </c>
      <c r="B454" t="s">
        <v>66</v>
      </c>
      <c r="C454" t="s">
        <v>46</v>
      </c>
      <c r="D454" t="s">
        <v>206</v>
      </c>
      <c r="E454">
        <v>30.922863130032002</v>
      </c>
      <c r="F454">
        <v>10</v>
      </c>
      <c r="G454" t="s">
        <v>159</v>
      </c>
      <c r="H454" t="s">
        <v>159</v>
      </c>
      <c r="I454" s="64">
        <v>5</v>
      </c>
      <c r="J454" s="64" t="str">
        <f>I455</f>
        <v>RN23002274</v>
      </c>
      <c r="K454" s="64"/>
      <c r="L454">
        <f>_xlfn.XLOOKUP(J454, FNDWRR!Q:Q,FNDWRR!F:F,"",0,)</f>
        <v>92011118</v>
      </c>
      <c r="O454" t="s">
        <v>502</v>
      </c>
      <c r="P454">
        <f>SUMIFS(FNDWRR!E:E, FNDWRR!Q:Q, data_working!J454, FNDWRR!AZ:AZ, data_working!H454, FNDWRR!C:C, data_working!D454&amp;"*")</f>
        <v>14</v>
      </c>
      <c r="Q454" s="40">
        <v>30.922863130031999</v>
      </c>
      <c r="R454" s="40">
        <v>181.34</v>
      </c>
      <c r="S454">
        <v>154.13999999999999</v>
      </c>
      <c r="T454">
        <f t="shared" si="7"/>
        <v>27.200000000000017</v>
      </c>
      <c r="U454">
        <f>SUMIFS(openNconfirmRpt!O:O, openNconfirmRpt!L:L, data_working!D454&amp;"*", openNconfirmRpt!D:D, data_working!H454)</f>
        <v>14</v>
      </c>
      <c r="V454">
        <f>SUMIFS(openNconfirmRpt!O:O, openNconfirmRpt!L:L, data_working!D454&amp;"*", openNconfirmRpt!D:D, data_working!H454, openNconfirmRpt!B:B, A454)</f>
        <v>5</v>
      </c>
      <c r="X454">
        <f>SUMIFS(openNconfirmRpt!O:O, openNconfirmRpt!L:L, data_working!D454&amp;"*", openNconfirmRpt!D:D, data_working!H454, openNconfirmRpt!B:B, A454, openNconfirmRpt!A:A, "Confirm Order")</f>
        <v>5</v>
      </c>
      <c r="Y454">
        <f>X454-I454</f>
        <v>0</v>
      </c>
      <c r="Z454">
        <f>P454-I454</f>
        <v>9</v>
      </c>
      <c r="AA454" s="46">
        <f>SUMIFS(openNconfirmRpt!V:V, openNconfirmRpt!L:L, data_working!D454&amp;"*", openNconfirmRpt!D:D, data_working!H454, openNconfirmRpt!B:B, A454, openNconfirmRpt!A:A, "Confirm Order")/COUNTIFS(openNconfirmRpt!L:L, data_working!D454&amp;"*", openNconfirmRpt!D:D, data_working!H454, openNconfirmRpt!B:B, A454, openNconfirmRpt!A:A, "Confirm Order")</f>
        <v>154.13999999999999</v>
      </c>
      <c r="AB454">
        <f>S454-AA454</f>
        <v>0</v>
      </c>
      <c r="AD454" t="s">
        <v>1696</v>
      </c>
    </row>
    <row r="455" spans="1:33" hidden="1" x14ac:dyDescent="0.3">
      <c r="A455" t="s">
        <v>65</v>
      </c>
      <c r="B455" t="s">
        <v>66</v>
      </c>
      <c r="C455" t="s">
        <v>46</v>
      </c>
      <c r="D455" t="s">
        <v>206</v>
      </c>
      <c r="E455">
        <v>30.922863130032002</v>
      </c>
      <c r="F455">
        <v>10</v>
      </c>
      <c r="G455" t="s">
        <v>159</v>
      </c>
      <c r="H455" t="s">
        <v>148</v>
      </c>
      <c r="I455" t="s">
        <v>203</v>
      </c>
      <c r="Q455"/>
      <c r="T455">
        <f t="shared" si="7"/>
        <v>0</v>
      </c>
    </row>
    <row r="456" spans="1:33" x14ac:dyDescent="0.3">
      <c r="A456" t="s">
        <v>65</v>
      </c>
      <c r="B456" t="s">
        <v>66</v>
      </c>
      <c r="C456" t="s">
        <v>46</v>
      </c>
      <c r="D456" t="s">
        <v>206</v>
      </c>
      <c r="E456">
        <v>30.922863130032002</v>
      </c>
      <c r="F456">
        <v>10</v>
      </c>
      <c r="G456" t="s">
        <v>160</v>
      </c>
      <c r="H456" t="s">
        <v>160</v>
      </c>
      <c r="I456" s="64">
        <v>20</v>
      </c>
      <c r="J456" s="64" t="str">
        <f>I457</f>
        <v>RN23002577</v>
      </c>
      <c r="K456" s="64"/>
      <c r="L456" t="str">
        <f>_xlfn.XLOOKUP(J456, FNDWRR!Q:Q,FNDWRR!F:F,"",0,)</f>
        <v/>
      </c>
      <c r="M456">
        <v>92011596</v>
      </c>
      <c r="N456">
        <v>92011599</v>
      </c>
      <c r="O456" t="s">
        <v>502</v>
      </c>
      <c r="P456">
        <f>SUMIFS(FNDWRR!E:E, FNDWRR!Q:Q, data_working!J456, FNDWRR!AZ:AZ, data_working!H456, FNDWRR!C:C, data_working!D456&amp;"*")</f>
        <v>0</v>
      </c>
      <c r="Q456" s="40">
        <v>30.922863130031999</v>
      </c>
      <c r="R456" s="40">
        <v>181.34</v>
      </c>
      <c r="S456">
        <v>154.13999999999999</v>
      </c>
      <c r="T456">
        <f t="shared" si="7"/>
        <v>27.200000000000017</v>
      </c>
      <c r="U456">
        <f>SUMIFS(openNconfirmRpt!O:O, openNconfirmRpt!L:L, data_working!D456&amp;"*", openNconfirmRpt!D:D, data_working!H456)</f>
        <v>30</v>
      </c>
      <c r="V456">
        <f>SUMIFS(openNconfirmRpt!O:O, openNconfirmRpt!L:L, data_working!D456&amp;"*", openNconfirmRpt!D:D, data_working!H456, openNconfirmRpt!B:B, A456)</f>
        <v>20</v>
      </c>
      <c r="W456">
        <f>SUMIFS(openNconfirmRpt!O:O, openNconfirmRpt!L:L, data_working!D456&amp;"*", openNconfirmRpt!D:D, data_working!H456, openNconfirmRpt!B:B, A456, openNconfirmRpt!A:A, "Open Order")</f>
        <v>20</v>
      </c>
      <c r="X456">
        <f>SUMIFS(openNconfirmRpt!O:O, openNconfirmRpt!L:L, data_working!D456&amp;"*", openNconfirmRpt!D:D, data_working!H456, openNconfirmRpt!B:B, A456, openNconfirmRpt!A:A, "Confirm Order")</f>
        <v>0</v>
      </c>
      <c r="Y456">
        <f>X456-I456</f>
        <v>-20</v>
      </c>
      <c r="Z456">
        <f>P456-I456</f>
        <v>-20</v>
      </c>
      <c r="AA456">
        <f>SUMIFS(openNconfirmRpt!V:V, openNconfirmRpt!L:L, data_working!D456&amp;"*", openNconfirmRpt!D:D, data_working!H456, openNconfirmRpt!B:B, A456, openNconfirmRpt!A:A, "*")/COUNTIFS(openNconfirmRpt!L:L, data_working!D456&amp;"*", openNconfirmRpt!D:D, data_working!H456, openNconfirmRpt!B:B, A456)</f>
        <v>154.13999999999999</v>
      </c>
      <c r="AB456">
        <f>S456-AA456</f>
        <v>0</v>
      </c>
      <c r="AC456">
        <f>V456-I456</f>
        <v>0</v>
      </c>
      <c r="AD456" t="s">
        <v>1703</v>
      </c>
      <c r="AE456" t="s">
        <v>3007</v>
      </c>
      <c r="AF456">
        <f>_xlfn.XLOOKUP(M456, postponeList!K:K, postponeList!U:U,,0)</f>
        <v>0</v>
      </c>
      <c r="AG456">
        <f>_xlfn.XLOOKUP(M456, postponeList!K:K, postponeList!U:U,,0,-1)</f>
        <v>0</v>
      </c>
    </row>
    <row r="457" spans="1:33" hidden="1" x14ac:dyDescent="0.3">
      <c r="A457" t="s">
        <v>65</v>
      </c>
      <c r="B457" t="s">
        <v>66</v>
      </c>
      <c r="C457" t="s">
        <v>46</v>
      </c>
      <c r="D457" t="s">
        <v>206</v>
      </c>
      <c r="E457">
        <v>30.922863130032002</v>
      </c>
      <c r="F457">
        <v>10</v>
      </c>
      <c r="G457" t="s">
        <v>160</v>
      </c>
      <c r="H457" t="s">
        <v>148</v>
      </c>
      <c r="I457" s="65" t="s">
        <v>680</v>
      </c>
      <c r="J457" t="s">
        <v>680</v>
      </c>
      <c r="Q457"/>
      <c r="T457">
        <f t="shared" si="7"/>
        <v>0</v>
      </c>
    </row>
    <row r="458" spans="1:33" hidden="1" x14ac:dyDescent="0.3">
      <c r="A458" t="s">
        <v>65</v>
      </c>
      <c r="B458" t="s">
        <v>66</v>
      </c>
      <c r="C458" t="s">
        <v>46</v>
      </c>
      <c r="D458" t="s">
        <v>207</v>
      </c>
      <c r="E458">
        <v>36.3587462501293</v>
      </c>
      <c r="F458">
        <v>120</v>
      </c>
      <c r="G458" t="s">
        <v>185</v>
      </c>
      <c r="H458" t="s">
        <v>185</v>
      </c>
      <c r="I458">
        <v>10</v>
      </c>
      <c r="J458" t="s">
        <v>166</v>
      </c>
      <c r="Q458"/>
      <c r="T458">
        <f t="shared" si="7"/>
        <v>0</v>
      </c>
    </row>
    <row r="459" spans="1:33" hidden="1" x14ac:dyDescent="0.3">
      <c r="A459" t="s">
        <v>65</v>
      </c>
      <c r="B459" t="s">
        <v>66</v>
      </c>
      <c r="C459" t="s">
        <v>46</v>
      </c>
      <c r="D459" t="s">
        <v>207</v>
      </c>
      <c r="E459">
        <v>36.3587462501293</v>
      </c>
      <c r="F459">
        <v>120</v>
      </c>
      <c r="G459" t="s">
        <v>185</v>
      </c>
      <c r="H459" t="s">
        <v>148</v>
      </c>
      <c r="I459" t="s">
        <v>166</v>
      </c>
      <c r="Q459"/>
      <c r="T459">
        <f t="shared" si="7"/>
        <v>0</v>
      </c>
    </row>
    <row r="460" spans="1:33" hidden="1" x14ac:dyDescent="0.3">
      <c r="A460" t="s">
        <v>65</v>
      </c>
      <c r="B460" t="s">
        <v>66</v>
      </c>
      <c r="C460" t="s">
        <v>46</v>
      </c>
      <c r="D460" t="s">
        <v>207</v>
      </c>
      <c r="E460">
        <v>36.3587462501293</v>
      </c>
      <c r="F460">
        <v>120</v>
      </c>
      <c r="G460" t="s">
        <v>147</v>
      </c>
      <c r="H460" t="s">
        <v>147</v>
      </c>
      <c r="J460" t="s">
        <v>1310</v>
      </c>
      <c r="Q460"/>
      <c r="T460">
        <f t="shared" si="7"/>
        <v>0</v>
      </c>
    </row>
    <row r="461" spans="1:33" hidden="1" x14ac:dyDescent="0.3">
      <c r="A461" t="s">
        <v>65</v>
      </c>
      <c r="B461" t="s">
        <v>66</v>
      </c>
      <c r="C461" t="s">
        <v>46</v>
      </c>
      <c r="D461" t="s">
        <v>207</v>
      </c>
      <c r="E461">
        <v>36.3587462501293</v>
      </c>
      <c r="F461">
        <v>120</v>
      </c>
      <c r="G461" t="s">
        <v>147</v>
      </c>
      <c r="H461" t="s">
        <v>148</v>
      </c>
      <c r="I461" s="63"/>
      <c r="Q461"/>
      <c r="T461">
        <f t="shared" si="7"/>
        <v>0</v>
      </c>
    </row>
    <row r="462" spans="1:33" hidden="1" x14ac:dyDescent="0.3">
      <c r="A462" t="s">
        <v>65</v>
      </c>
      <c r="B462" t="s">
        <v>66</v>
      </c>
      <c r="C462" t="s">
        <v>46</v>
      </c>
      <c r="D462" t="s">
        <v>207</v>
      </c>
      <c r="E462">
        <v>36.3587462501293</v>
      </c>
      <c r="F462">
        <v>120</v>
      </c>
      <c r="G462" t="s">
        <v>149</v>
      </c>
      <c r="H462" t="s">
        <v>149</v>
      </c>
      <c r="J462" t="s">
        <v>1311</v>
      </c>
      <c r="Q462"/>
      <c r="T462">
        <f t="shared" si="7"/>
        <v>0</v>
      </c>
    </row>
    <row r="463" spans="1:33" hidden="1" x14ac:dyDescent="0.3">
      <c r="A463" t="s">
        <v>65</v>
      </c>
      <c r="B463" t="s">
        <v>66</v>
      </c>
      <c r="C463" t="s">
        <v>46</v>
      </c>
      <c r="D463" t="s">
        <v>207</v>
      </c>
      <c r="E463">
        <v>36.3587462501293</v>
      </c>
      <c r="F463">
        <v>120</v>
      </c>
      <c r="G463" t="s">
        <v>149</v>
      </c>
      <c r="H463" t="s">
        <v>148</v>
      </c>
      <c r="I463" s="63"/>
      <c r="Q463"/>
      <c r="T463">
        <f t="shared" si="7"/>
        <v>0</v>
      </c>
    </row>
    <row r="464" spans="1:33" hidden="1" x14ac:dyDescent="0.3">
      <c r="A464" t="s">
        <v>65</v>
      </c>
      <c r="B464" t="s">
        <v>66</v>
      </c>
      <c r="C464" t="s">
        <v>46</v>
      </c>
      <c r="D464" t="s">
        <v>207</v>
      </c>
      <c r="E464">
        <v>36.3587462501293</v>
      </c>
      <c r="F464">
        <v>120</v>
      </c>
      <c r="G464" t="s">
        <v>150</v>
      </c>
      <c r="H464" t="s">
        <v>150</v>
      </c>
      <c r="J464" t="s">
        <v>1315</v>
      </c>
      <c r="Q464"/>
      <c r="T464">
        <f t="shared" si="7"/>
        <v>0</v>
      </c>
    </row>
    <row r="465" spans="1:33" hidden="1" x14ac:dyDescent="0.3">
      <c r="A465" t="s">
        <v>65</v>
      </c>
      <c r="B465" t="s">
        <v>66</v>
      </c>
      <c r="C465" t="s">
        <v>46</v>
      </c>
      <c r="D465" t="s">
        <v>207</v>
      </c>
      <c r="E465">
        <v>36.3587462501293</v>
      </c>
      <c r="F465">
        <v>120</v>
      </c>
      <c r="G465" t="s">
        <v>150</v>
      </c>
      <c r="H465" t="s">
        <v>148</v>
      </c>
      <c r="I465" s="63"/>
      <c r="Q465"/>
      <c r="T465">
        <f t="shared" si="7"/>
        <v>0</v>
      </c>
    </row>
    <row r="466" spans="1:33" hidden="1" x14ac:dyDescent="0.3">
      <c r="A466" t="s">
        <v>65</v>
      </c>
      <c r="B466" t="s">
        <v>66</v>
      </c>
      <c r="C466" t="s">
        <v>46</v>
      </c>
      <c r="D466" t="s">
        <v>207</v>
      </c>
      <c r="E466">
        <v>36.3587462501293</v>
      </c>
      <c r="F466">
        <v>120</v>
      </c>
      <c r="G466" t="s">
        <v>152</v>
      </c>
      <c r="H466" t="s">
        <v>152</v>
      </c>
      <c r="I466">
        <v>5</v>
      </c>
      <c r="J466" t="s">
        <v>168</v>
      </c>
      <c r="Q466"/>
      <c r="T466">
        <f t="shared" si="7"/>
        <v>0</v>
      </c>
    </row>
    <row r="467" spans="1:33" hidden="1" x14ac:dyDescent="0.3">
      <c r="A467" t="s">
        <v>65</v>
      </c>
      <c r="B467" t="s">
        <v>66</v>
      </c>
      <c r="C467" t="s">
        <v>46</v>
      </c>
      <c r="D467" t="s">
        <v>207</v>
      </c>
      <c r="E467">
        <v>36.3587462501293</v>
      </c>
      <c r="F467">
        <v>120</v>
      </c>
      <c r="G467" t="s">
        <v>152</v>
      </c>
      <c r="H467" t="s">
        <v>148</v>
      </c>
      <c r="I467" t="s">
        <v>168</v>
      </c>
      <c r="Q467"/>
      <c r="T467">
        <f t="shared" si="7"/>
        <v>0</v>
      </c>
    </row>
    <row r="468" spans="1:33" hidden="1" x14ac:dyDescent="0.3">
      <c r="A468" t="s">
        <v>65</v>
      </c>
      <c r="B468" t="s">
        <v>66</v>
      </c>
      <c r="C468" t="s">
        <v>46</v>
      </c>
      <c r="D468" t="s">
        <v>207</v>
      </c>
      <c r="E468">
        <v>36.3587462501293</v>
      </c>
      <c r="F468">
        <v>120</v>
      </c>
      <c r="G468" t="s">
        <v>153</v>
      </c>
      <c r="H468" t="s">
        <v>153</v>
      </c>
      <c r="I468">
        <v>5</v>
      </c>
      <c r="J468" t="s">
        <v>154</v>
      </c>
      <c r="Q468"/>
      <c r="T468">
        <f t="shared" si="7"/>
        <v>0</v>
      </c>
    </row>
    <row r="469" spans="1:33" hidden="1" x14ac:dyDescent="0.3">
      <c r="A469" t="s">
        <v>65</v>
      </c>
      <c r="B469" t="s">
        <v>66</v>
      </c>
      <c r="C469" t="s">
        <v>46</v>
      </c>
      <c r="D469" t="s">
        <v>207</v>
      </c>
      <c r="E469">
        <v>36.3587462501293</v>
      </c>
      <c r="F469">
        <v>120</v>
      </c>
      <c r="G469" t="s">
        <v>153</v>
      </c>
      <c r="H469" t="s">
        <v>148</v>
      </c>
      <c r="I469" t="s">
        <v>154</v>
      </c>
      <c r="Q469"/>
      <c r="T469">
        <f t="shared" si="7"/>
        <v>0</v>
      </c>
    </row>
    <row r="470" spans="1:33" hidden="1" x14ac:dyDescent="0.3">
      <c r="A470" t="s">
        <v>65</v>
      </c>
      <c r="B470" t="s">
        <v>66</v>
      </c>
      <c r="C470" t="s">
        <v>46</v>
      </c>
      <c r="D470" t="s">
        <v>207</v>
      </c>
      <c r="E470">
        <v>36.3587462501293</v>
      </c>
      <c r="F470">
        <v>120</v>
      </c>
      <c r="G470" t="s">
        <v>155</v>
      </c>
      <c r="H470" t="s">
        <v>155</v>
      </c>
      <c r="I470">
        <v>5</v>
      </c>
      <c r="J470" t="s">
        <v>187</v>
      </c>
      <c r="Q470"/>
      <c r="T470">
        <f t="shared" si="7"/>
        <v>0</v>
      </c>
    </row>
    <row r="471" spans="1:33" hidden="1" x14ac:dyDescent="0.3">
      <c r="A471" t="s">
        <v>65</v>
      </c>
      <c r="B471" t="s">
        <v>66</v>
      </c>
      <c r="C471" t="s">
        <v>46</v>
      </c>
      <c r="D471" t="s">
        <v>207</v>
      </c>
      <c r="E471">
        <v>36.3587462501293</v>
      </c>
      <c r="F471">
        <v>120</v>
      </c>
      <c r="G471" t="s">
        <v>155</v>
      </c>
      <c r="H471" t="s">
        <v>148</v>
      </c>
      <c r="I471" t="s">
        <v>187</v>
      </c>
      <c r="Q471"/>
      <c r="T471">
        <f t="shared" si="7"/>
        <v>0</v>
      </c>
    </row>
    <row r="472" spans="1:33" hidden="1" x14ac:dyDescent="0.3">
      <c r="A472" t="s">
        <v>65</v>
      </c>
      <c r="B472" t="s">
        <v>66</v>
      </c>
      <c r="C472" t="s">
        <v>46</v>
      </c>
      <c r="D472" t="s">
        <v>207</v>
      </c>
      <c r="E472">
        <v>36.3587462501293</v>
      </c>
      <c r="F472">
        <v>120</v>
      </c>
      <c r="G472" t="s">
        <v>156</v>
      </c>
      <c r="H472" t="s">
        <v>156</v>
      </c>
      <c r="I472">
        <v>15</v>
      </c>
      <c r="J472" t="s">
        <v>188</v>
      </c>
      <c r="Q472"/>
      <c r="T472">
        <f t="shared" si="7"/>
        <v>0</v>
      </c>
    </row>
    <row r="473" spans="1:33" hidden="1" x14ac:dyDescent="0.3">
      <c r="A473" t="s">
        <v>65</v>
      </c>
      <c r="B473" t="s">
        <v>66</v>
      </c>
      <c r="C473" t="s">
        <v>46</v>
      </c>
      <c r="D473" t="s">
        <v>207</v>
      </c>
      <c r="E473">
        <v>36.3587462501293</v>
      </c>
      <c r="F473">
        <v>120</v>
      </c>
      <c r="G473" t="s">
        <v>156</v>
      </c>
      <c r="H473" t="s">
        <v>148</v>
      </c>
      <c r="I473" t="s">
        <v>188</v>
      </c>
      <c r="Q473"/>
      <c r="T473">
        <f t="shared" si="7"/>
        <v>0</v>
      </c>
    </row>
    <row r="474" spans="1:33" hidden="1" x14ac:dyDescent="0.3">
      <c r="A474" t="s">
        <v>65</v>
      </c>
      <c r="B474" t="s">
        <v>66</v>
      </c>
      <c r="C474" t="s">
        <v>46</v>
      </c>
      <c r="D474" t="s">
        <v>207</v>
      </c>
      <c r="E474">
        <v>36.3587462501293</v>
      </c>
      <c r="F474">
        <v>120</v>
      </c>
      <c r="G474" t="s">
        <v>157</v>
      </c>
      <c r="H474" t="s">
        <v>157</v>
      </c>
      <c r="I474">
        <v>10</v>
      </c>
      <c r="J474" t="s">
        <v>196</v>
      </c>
      <c r="Q474"/>
      <c r="T474">
        <f t="shared" si="7"/>
        <v>0</v>
      </c>
    </row>
    <row r="475" spans="1:33" hidden="1" x14ac:dyDescent="0.3">
      <c r="A475" t="s">
        <v>65</v>
      </c>
      <c r="B475" t="s">
        <v>66</v>
      </c>
      <c r="C475" t="s">
        <v>46</v>
      </c>
      <c r="D475" t="s">
        <v>207</v>
      </c>
      <c r="E475">
        <v>36.3587462501293</v>
      </c>
      <c r="F475">
        <v>120</v>
      </c>
      <c r="G475" t="s">
        <v>157</v>
      </c>
      <c r="H475" t="s">
        <v>148</v>
      </c>
      <c r="I475" t="s">
        <v>196</v>
      </c>
      <c r="Q475"/>
      <c r="T475">
        <f t="shared" si="7"/>
        <v>0</v>
      </c>
    </row>
    <row r="476" spans="1:33" hidden="1" x14ac:dyDescent="0.3">
      <c r="A476" t="s">
        <v>65</v>
      </c>
      <c r="B476" t="s">
        <v>66</v>
      </c>
      <c r="C476" t="s">
        <v>46</v>
      </c>
      <c r="D476" t="s">
        <v>207</v>
      </c>
      <c r="E476">
        <v>36.3587462501293</v>
      </c>
      <c r="F476">
        <v>120</v>
      </c>
      <c r="G476" t="s">
        <v>158</v>
      </c>
      <c r="H476" t="s">
        <v>158</v>
      </c>
      <c r="I476" s="64">
        <v>25</v>
      </c>
      <c r="J476" s="64" t="str">
        <f>I477</f>
        <v>RN23002165</v>
      </c>
      <c r="K476" s="64"/>
      <c r="L476">
        <f>_xlfn.XLOOKUP(J476, FNDWRR!Q:Q,FNDWRR!F:F,"",0,)</f>
        <v>92010604</v>
      </c>
      <c r="O476" t="s">
        <v>502</v>
      </c>
      <c r="P476">
        <f>SUMIFS(FNDWRR!E:E, FNDWRR!Q:Q, data_working!J476, FNDWRR!AZ:AZ, data_working!H476, FNDWRR!C:C, data_working!D476&amp;"*")</f>
        <v>30</v>
      </c>
      <c r="Q476" s="40">
        <v>36.3587462501293</v>
      </c>
      <c r="R476" s="40">
        <v>193.34</v>
      </c>
      <c r="S476">
        <v>164.34</v>
      </c>
      <c r="T476">
        <f t="shared" si="7"/>
        <v>29</v>
      </c>
      <c r="U476">
        <f>SUMIFS(openNconfirmRpt!O:O, openNconfirmRpt!L:L, data_working!D476&amp;"*", openNconfirmRpt!D:D, data_working!H476)</f>
        <v>30</v>
      </c>
      <c r="V476">
        <f>SUMIFS(openNconfirmRpt!O:O, openNconfirmRpt!L:L, data_working!D476&amp;"*", openNconfirmRpt!D:D, data_working!H476, openNconfirmRpt!B:B, A476)</f>
        <v>25</v>
      </c>
      <c r="X476">
        <f>SUMIFS(openNconfirmRpt!O:O, openNconfirmRpt!L:L, data_working!D476&amp;"*", openNconfirmRpt!D:D, data_working!H476, openNconfirmRpt!B:B, A476, openNconfirmRpt!A:A, "Confirm Order")</f>
        <v>25</v>
      </c>
      <c r="Y476">
        <f>X476-I476</f>
        <v>0</v>
      </c>
      <c r="Z476">
        <f>P476-I476</f>
        <v>5</v>
      </c>
      <c r="AA476" s="46">
        <f>SUMIFS(openNconfirmRpt!V:V, openNconfirmRpt!L:L, data_working!D476&amp;"*", openNconfirmRpt!D:D, data_working!H476, openNconfirmRpt!B:B, A476, openNconfirmRpt!A:A, "Confirm Order")/COUNTIFS(openNconfirmRpt!L:L, data_working!D476&amp;"*", openNconfirmRpt!D:D, data_working!H476, openNconfirmRpt!B:B, A476, openNconfirmRpt!A:A, "Confirm Order")</f>
        <v>164.34</v>
      </c>
      <c r="AB476">
        <f>S476-AA476</f>
        <v>0</v>
      </c>
      <c r="AD476" t="s">
        <v>1696</v>
      </c>
    </row>
    <row r="477" spans="1:33" hidden="1" x14ac:dyDescent="0.3">
      <c r="A477" t="s">
        <v>65</v>
      </c>
      <c r="B477" t="s">
        <v>66</v>
      </c>
      <c r="C477" t="s">
        <v>46</v>
      </c>
      <c r="D477" t="s">
        <v>207</v>
      </c>
      <c r="E477">
        <v>36.3587462501293</v>
      </c>
      <c r="F477">
        <v>120</v>
      </c>
      <c r="G477" t="s">
        <v>158</v>
      </c>
      <c r="H477" t="s">
        <v>148</v>
      </c>
      <c r="I477" t="s">
        <v>202</v>
      </c>
      <c r="Q477"/>
      <c r="T477">
        <f t="shared" si="7"/>
        <v>0</v>
      </c>
    </row>
    <row r="478" spans="1:33" hidden="1" x14ac:dyDescent="0.3">
      <c r="A478" t="s">
        <v>65</v>
      </c>
      <c r="B478" t="s">
        <v>66</v>
      </c>
      <c r="C478" t="s">
        <v>46</v>
      </c>
      <c r="D478" t="s">
        <v>207</v>
      </c>
      <c r="E478">
        <v>36.3587462501293</v>
      </c>
      <c r="F478">
        <v>120</v>
      </c>
      <c r="G478" t="s">
        <v>159</v>
      </c>
      <c r="H478" t="s">
        <v>159</v>
      </c>
      <c r="O478" t="s">
        <v>502</v>
      </c>
      <c r="Q478"/>
      <c r="T478">
        <f t="shared" si="7"/>
        <v>0</v>
      </c>
    </row>
    <row r="479" spans="1:33" hidden="1" x14ac:dyDescent="0.3">
      <c r="A479" t="s">
        <v>65</v>
      </c>
      <c r="B479" t="s">
        <v>66</v>
      </c>
      <c r="C479" t="s">
        <v>46</v>
      </c>
      <c r="D479" t="s">
        <v>207</v>
      </c>
      <c r="E479">
        <v>36.3587462501293</v>
      </c>
      <c r="F479">
        <v>120</v>
      </c>
      <c r="G479" t="s">
        <v>159</v>
      </c>
      <c r="H479" t="s">
        <v>148</v>
      </c>
      <c r="I479" s="63"/>
      <c r="Q479"/>
      <c r="T479">
        <f t="shared" si="7"/>
        <v>0</v>
      </c>
    </row>
    <row r="480" spans="1:33" x14ac:dyDescent="0.3">
      <c r="A480" t="s">
        <v>65</v>
      </c>
      <c r="B480" t="s">
        <v>66</v>
      </c>
      <c r="C480" t="s">
        <v>46</v>
      </c>
      <c r="D480" t="s">
        <v>207</v>
      </c>
      <c r="E480">
        <v>36.3587462501293</v>
      </c>
      <c r="F480">
        <v>120</v>
      </c>
      <c r="G480" t="s">
        <v>160</v>
      </c>
      <c r="H480" t="s">
        <v>160</v>
      </c>
      <c r="I480" s="64">
        <v>10</v>
      </c>
      <c r="J480" s="64" t="str">
        <f>I481</f>
        <v>RN23002577</v>
      </c>
      <c r="K480" s="64"/>
      <c r="L480" t="str">
        <f>_xlfn.XLOOKUP(J480, FNDWRR!Q:Q,FNDWRR!F:F,"",0,)</f>
        <v/>
      </c>
      <c r="M480">
        <v>92011599</v>
      </c>
      <c r="N480" t="s">
        <v>1691</v>
      </c>
      <c r="O480" t="s">
        <v>502</v>
      </c>
      <c r="P480">
        <f>SUMIFS(FNDWRR!E:E, FNDWRR!Q:Q, data_working!J480, FNDWRR!AZ:AZ, data_working!H480, FNDWRR!C:C, data_working!D480&amp;"*")</f>
        <v>0</v>
      </c>
      <c r="Q480" s="40">
        <v>36.3587462501293</v>
      </c>
      <c r="R480" s="40">
        <v>193.34</v>
      </c>
      <c r="S480">
        <v>164.34</v>
      </c>
      <c r="T480">
        <f t="shared" si="7"/>
        <v>29</v>
      </c>
      <c r="U480">
        <f>SUMIFS(openNconfirmRpt!O:O, openNconfirmRpt!L:L, data_working!D480&amp;"*", openNconfirmRpt!D:D, data_working!H480)</f>
        <v>10</v>
      </c>
      <c r="V480">
        <f>SUMIFS(openNconfirmRpt!O:O, openNconfirmRpt!L:L, data_working!D480&amp;"*", openNconfirmRpt!D:D, data_working!H480, openNconfirmRpt!B:B, A480)</f>
        <v>10</v>
      </c>
      <c r="W480">
        <f>SUMIFS(openNconfirmRpt!O:O, openNconfirmRpt!L:L, data_working!D480&amp;"*", openNconfirmRpt!D:D, data_working!H480, openNconfirmRpt!B:B, A480, openNconfirmRpt!A:A, "Open Order")</f>
        <v>10</v>
      </c>
      <c r="X480">
        <f>SUMIFS(openNconfirmRpt!O:O, openNconfirmRpt!L:L, data_working!D480&amp;"*", openNconfirmRpt!D:D, data_working!H480, openNconfirmRpt!B:B, A480, openNconfirmRpt!A:A, "Confirm Order")</f>
        <v>0</v>
      </c>
      <c r="Y480">
        <f>X480-I480</f>
        <v>-10</v>
      </c>
      <c r="Z480">
        <f>P480-I480</f>
        <v>-10</v>
      </c>
      <c r="AA480">
        <f>SUMIFS(openNconfirmRpt!V:V, openNconfirmRpt!L:L, data_working!D480&amp;"*", openNconfirmRpt!D:D, data_working!H480, openNconfirmRpt!B:B, A480, openNconfirmRpt!A:A, "*")/COUNTIFS(openNconfirmRpt!L:L, data_working!D480&amp;"*", openNconfirmRpt!D:D, data_working!H480, openNconfirmRpt!B:B, A480)</f>
        <v>164.34</v>
      </c>
      <c r="AB480">
        <f>S480-AA480</f>
        <v>0</v>
      </c>
      <c r="AC480">
        <f>V480-I480</f>
        <v>0</v>
      </c>
      <c r="AD480" t="s">
        <v>1703</v>
      </c>
      <c r="AE480" t="s">
        <v>3007</v>
      </c>
      <c r="AF480">
        <f>_xlfn.XLOOKUP(M480, postponeList!K:K, postponeList!U:U,,0)</f>
        <v>0</v>
      </c>
      <c r="AG480">
        <f>_xlfn.XLOOKUP(M480, postponeList!K:K, postponeList!U:U,,0,-1)</f>
        <v>0</v>
      </c>
    </row>
    <row r="481" spans="1:20" hidden="1" x14ac:dyDescent="0.3">
      <c r="A481" t="s">
        <v>65</v>
      </c>
      <c r="B481" t="s">
        <v>66</v>
      </c>
      <c r="C481" t="s">
        <v>46</v>
      </c>
      <c r="D481" t="s">
        <v>207</v>
      </c>
      <c r="E481">
        <v>36.3587462501293</v>
      </c>
      <c r="F481">
        <v>120</v>
      </c>
      <c r="G481" t="s">
        <v>160</v>
      </c>
      <c r="H481" t="s">
        <v>148</v>
      </c>
      <c r="I481" s="65" t="s">
        <v>680</v>
      </c>
      <c r="J481" t="s">
        <v>680</v>
      </c>
      <c r="Q481"/>
      <c r="T481">
        <f t="shared" si="7"/>
        <v>0</v>
      </c>
    </row>
    <row r="482" spans="1:20" hidden="1" x14ac:dyDescent="0.3">
      <c r="A482" t="s">
        <v>65</v>
      </c>
      <c r="B482" t="s">
        <v>66</v>
      </c>
      <c r="C482" t="s">
        <v>46</v>
      </c>
      <c r="D482" t="s">
        <v>208</v>
      </c>
      <c r="E482">
        <v>48.439262275449096</v>
      </c>
      <c r="F482">
        <v>200</v>
      </c>
      <c r="G482" t="s">
        <v>185</v>
      </c>
      <c r="H482" t="s">
        <v>185</v>
      </c>
      <c r="J482" t="s">
        <v>1309</v>
      </c>
      <c r="Q482"/>
      <c r="T482">
        <f t="shared" si="7"/>
        <v>0</v>
      </c>
    </row>
    <row r="483" spans="1:20" hidden="1" x14ac:dyDescent="0.3">
      <c r="A483" t="s">
        <v>65</v>
      </c>
      <c r="B483" t="s">
        <v>66</v>
      </c>
      <c r="C483" t="s">
        <v>46</v>
      </c>
      <c r="D483" t="s">
        <v>208</v>
      </c>
      <c r="E483">
        <v>48.439262275449096</v>
      </c>
      <c r="F483">
        <v>200</v>
      </c>
      <c r="G483" t="s">
        <v>185</v>
      </c>
      <c r="H483" t="s">
        <v>148</v>
      </c>
      <c r="I483" s="63"/>
      <c r="Q483"/>
      <c r="T483">
        <f t="shared" si="7"/>
        <v>0</v>
      </c>
    </row>
    <row r="484" spans="1:20" hidden="1" x14ac:dyDescent="0.3">
      <c r="A484" t="s">
        <v>65</v>
      </c>
      <c r="B484" t="s">
        <v>66</v>
      </c>
      <c r="C484" t="s">
        <v>46</v>
      </c>
      <c r="D484" t="s">
        <v>208</v>
      </c>
      <c r="E484">
        <v>48.439262275449096</v>
      </c>
      <c r="F484">
        <v>200</v>
      </c>
      <c r="G484" t="s">
        <v>147</v>
      </c>
      <c r="H484" t="s">
        <v>147</v>
      </c>
      <c r="J484" t="s">
        <v>1310</v>
      </c>
      <c r="Q484"/>
      <c r="T484">
        <f t="shared" si="7"/>
        <v>0</v>
      </c>
    </row>
    <row r="485" spans="1:20" hidden="1" x14ac:dyDescent="0.3">
      <c r="A485" t="s">
        <v>65</v>
      </c>
      <c r="B485" t="s">
        <v>66</v>
      </c>
      <c r="C485" t="s">
        <v>46</v>
      </c>
      <c r="D485" t="s">
        <v>208</v>
      </c>
      <c r="E485">
        <v>48.439262275449096</v>
      </c>
      <c r="F485">
        <v>200</v>
      </c>
      <c r="G485" t="s">
        <v>147</v>
      </c>
      <c r="H485" t="s">
        <v>148</v>
      </c>
      <c r="I485" s="63"/>
      <c r="Q485"/>
      <c r="T485">
        <f t="shared" si="7"/>
        <v>0</v>
      </c>
    </row>
    <row r="486" spans="1:20" hidden="1" x14ac:dyDescent="0.3">
      <c r="A486" t="s">
        <v>65</v>
      </c>
      <c r="B486" t="s">
        <v>66</v>
      </c>
      <c r="C486" t="s">
        <v>46</v>
      </c>
      <c r="D486" t="s">
        <v>208</v>
      </c>
      <c r="E486">
        <v>48.439262275449096</v>
      </c>
      <c r="F486">
        <v>200</v>
      </c>
      <c r="G486" t="s">
        <v>149</v>
      </c>
      <c r="H486" t="s">
        <v>149</v>
      </c>
      <c r="I486">
        <v>5</v>
      </c>
      <c r="J486" t="s">
        <v>162</v>
      </c>
      <c r="Q486"/>
      <c r="T486">
        <f t="shared" si="7"/>
        <v>0</v>
      </c>
    </row>
    <row r="487" spans="1:20" hidden="1" x14ac:dyDescent="0.3">
      <c r="A487" t="s">
        <v>65</v>
      </c>
      <c r="B487" t="s">
        <v>66</v>
      </c>
      <c r="C487" t="s">
        <v>46</v>
      </c>
      <c r="D487" t="s">
        <v>208</v>
      </c>
      <c r="E487">
        <v>48.439262275449096</v>
      </c>
      <c r="F487">
        <v>200</v>
      </c>
      <c r="G487" t="s">
        <v>149</v>
      </c>
      <c r="H487" t="s">
        <v>148</v>
      </c>
      <c r="I487" t="s">
        <v>162</v>
      </c>
      <c r="Q487"/>
      <c r="T487">
        <f t="shared" si="7"/>
        <v>0</v>
      </c>
    </row>
    <row r="488" spans="1:20" hidden="1" x14ac:dyDescent="0.3">
      <c r="A488" t="s">
        <v>65</v>
      </c>
      <c r="B488" t="s">
        <v>66</v>
      </c>
      <c r="C488" t="s">
        <v>46</v>
      </c>
      <c r="D488" t="s">
        <v>208</v>
      </c>
      <c r="E488">
        <v>48.439262275449096</v>
      </c>
      <c r="F488">
        <v>200</v>
      </c>
      <c r="G488" t="s">
        <v>150</v>
      </c>
      <c r="H488" t="s">
        <v>150</v>
      </c>
      <c r="J488" t="s">
        <v>1315</v>
      </c>
      <c r="Q488"/>
      <c r="T488">
        <f t="shared" si="7"/>
        <v>0</v>
      </c>
    </row>
    <row r="489" spans="1:20" hidden="1" x14ac:dyDescent="0.3">
      <c r="A489" t="s">
        <v>65</v>
      </c>
      <c r="B489" t="s">
        <v>66</v>
      </c>
      <c r="C489" t="s">
        <v>46</v>
      </c>
      <c r="D489" t="s">
        <v>208</v>
      </c>
      <c r="E489">
        <v>48.439262275449096</v>
      </c>
      <c r="F489">
        <v>200</v>
      </c>
      <c r="G489" t="s">
        <v>150</v>
      </c>
      <c r="H489" t="s">
        <v>148</v>
      </c>
      <c r="I489" s="63"/>
      <c r="Q489"/>
      <c r="T489">
        <f t="shared" si="7"/>
        <v>0</v>
      </c>
    </row>
    <row r="490" spans="1:20" hidden="1" x14ac:dyDescent="0.3">
      <c r="A490" t="s">
        <v>65</v>
      </c>
      <c r="B490" t="s">
        <v>66</v>
      </c>
      <c r="C490" t="s">
        <v>46</v>
      </c>
      <c r="D490" t="s">
        <v>208</v>
      </c>
      <c r="E490">
        <v>48.439262275449096</v>
      </c>
      <c r="F490">
        <v>200</v>
      </c>
      <c r="G490" t="s">
        <v>152</v>
      </c>
      <c r="H490" t="s">
        <v>152</v>
      </c>
      <c r="J490" t="s">
        <v>1312</v>
      </c>
      <c r="Q490"/>
      <c r="T490">
        <f t="shared" si="7"/>
        <v>0</v>
      </c>
    </row>
    <row r="491" spans="1:20" hidden="1" x14ac:dyDescent="0.3">
      <c r="A491" t="s">
        <v>65</v>
      </c>
      <c r="B491" t="s">
        <v>66</v>
      </c>
      <c r="C491" t="s">
        <v>46</v>
      </c>
      <c r="D491" t="s">
        <v>208</v>
      </c>
      <c r="E491">
        <v>48.439262275449096</v>
      </c>
      <c r="F491">
        <v>200</v>
      </c>
      <c r="G491" t="s">
        <v>152</v>
      </c>
      <c r="H491" t="s">
        <v>148</v>
      </c>
      <c r="I491" s="63"/>
      <c r="Q491"/>
      <c r="T491">
        <f t="shared" si="7"/>
        <v>0</v>
      </c>
    </row>
    <row r="492" spans="1:20" hidden="1" x14ac:dyDescent="0.3">
      <c r="A492" t="s">
        <v>65</v>
      </c>
      <c r="B492" t="s">
        <v>66</v>
      </c>
      <c r="C492" t="s">
        <v>46</v>
      </c>
      <c r="D492" t="s">
        <v>208</v>
      </c>
      <c r="E492">
        <v>48.439262275449096</v>
      </c>
      <c r="F492">
        <v>200</v>
      </c>
      <c r="G492" t="s">
        <v>153</v>
      </c>
      <c r="H492" t="s">
        <v>153</v>
      </c>
      <c r="J492" t="s">
        <v>1316</v>
      </c>
      <c r="Q492"/>
      <c r="T492">
        <f t="shared" si="7"/>
        <v>0</v>
      </c>
    </row>
    <row r="493" spans="1:20" hidden="1" x14ac:dyDescent="0.3">
      <c r="A493" t="s">
        <v>65</v>
      </c>
      <c r="B493" t="s">
        <v>66</v>
      </c>
      <c r="C493" t="s">
        <v>46</v>
      </c>
      <c r="D493" t="s">
        <v>208</v>
      </c>
      <c r="E493">
        <v>48.439262275449096</v>
      </c>
      <c r="F493">
        <v>200</v>
      </c>
      <c r="G493" t="s">
        <v>153</v>
      </c>
      <c r="H493" t="s">
        <v>148</v>
      </c>
      <c r="I493" s="63"/>
      <c r="Q493"/>
      <c r="T493">
        <f t="shared" si="7"/>
        <v>0</v>
      </c>
    </row>
    <row r="494" spans="1:20" hidden="1" x14ac:dyDescent="0.3">
      <c r="A494" t="s">
        <v>65</v>
      </c>
      <c r="B494" t="s">
        <v>66</v>
      </c>
      <c r="C494" t="s">
        <v>46</v>
      </c>
      <c r="D494" t="s">
        <v>208</v>
      </c>
      <c r="E494">
        <v>48.439262275449096</v>
      </c>
      <c r="F494">
        <v>200</v>
      </c>
      <c r="G494" t="s">
        <v>155</v>
      </c>
      <c r="H494" t="s">
        <v>155</v>
      </c>
      <c r="J494" t="s">
        <v>1313</v>
      </c>
      <c r="Q494"/>
      <c r="T494">
        <f t="shared" si="7"/>
        <v>0</v>
      </c>
    </row>
    <row r="495" spans="1:20" hidden="1" x14ac:dyDescent="0.3">
      <c r="A495" t="s">
        <v>65</v>
      </c>
      <c r="B495" t="s">
        <v>66</v>
      </c>
      <c r="C495" t="s">
        <v>46</v>
      </c>
      <c r="D495" t="s">
        <v>208</v>
      </c>
      <c r="E495">
        <v>48.439262275449096</v>
      </c>
      <c r="F495">
        <v>200</v>
      </c>
      <c r="G495" t="s">
        <v>155</v>
      </c>
      <c r="H495" t="s">
        <v>148</v>
      </c>
      <c r="I495" s="63"/>
      <c r="Q495"/>
      <c r="T495">
        <f t="shared" si="7"/>
        <v>0</v>
      </c>
    </row>
    <row r="496" spans="1:20" hidden="1" x14ac:dyDescent="0.3">
      <c r="A496" t="s">
        <v>65</v>
      </c>
      <c r="B496" t="s">
        <v>66</v>
      </c>
      <c r="C496" t="s">
        <v>46</v>
      </c>
      <c r="D496" t="s">
        <v>208</v>
      </c>
      <c r="E496">
        <v>48.439262275449096</v>
      </c>
      <c r="F496">
        <v>200</v>
      </c>
      <c r="G496" t="s">
        <v>156</v>
      </c>
      <c r="H496" t="s">
        <v>156</v>
      </c>
      <c r="J496" t="s">
        <v>1314</v>
      </c>
      <c r="Q496"/>
      <c r="T496">
        <f t="shared" si="7"/>
        <v>0</v>
      </c>
    </row>
    <row r="497" spans="1:30" hidden="1" x14ac:dyDescent="0.3">
      <c r="A497" t="s">
        <v>65</v>
      </c>
      <c r="B497" t="s">
        <v>66</v>
      </c>
      <c r="C497" t="s">
        <v>46</v>
      </c>
      <c r="D497" t="s">
        <v>208</v>
      </c>
      <c r="E497">
        <v>48.439262275449096</v>
      </c>
      <c r="F497">
        <v>200</v>
      </c>
      <c r="G497" t="s">
        <v>156</v>
      </c>
      <c r="H497" t="s">
        <v>148</v>
      </c>
      <c r="I497" s="63"/>
      <c r="Q497"/>
      <c r="T497">
        <f t="shared" si="7"/>
        <v>0</v>
      </c>
    </row>
    <row r="498" spans="1:30" hidden="1" x14ac:dyDescent="0.3">
      <c r="A498" t="s">
        <v>65</v>
      </c>
      <c r="B498" t="s">
        <v>66</v>
      </c>
      <c r="C498" t="s">
        <v>46</v>
      </c>
      <c r="D498" t="s">
        <v>208</v>
      </c>
      <c r="E498">
        <v>48.439262275449096</v>
      </c>
      <c r="F498">
        <v>200</v>
      </c>
      <c r="G498" t="s">
        <v>157</v>
      </c>
      <c r="H498" t="s">
        <v>157</v>
      </c>
      <c r="I498">
        <v>5</v>
      </c>
      <c r="J498" t="s">
        <v>196</v>
      </c>
      <c r="Q498"/>
      <c r="T498">
        <f t="shared" si="7"/>
        <v>0</v>
      </c>
    </row>
    <row r="499" spans="1:30" hidden="1" x14ac:dyDescent="0.3">
      <c r="A499" t="s">
        <v>65</v>
      </c>
      <c r="B499" t="s">
        <v>66</v>
      </c>
      <c r="C499" t="s">
        <v>46</v>
      </c>
      <c r="D499" t="s">
        <v>208</v>
      </c>
      <c r="E499">
        <v>48.439262275449096</v>
      </c>
      <c r="F499">
        <v>200</v>
      </c>
      <c r="G499" t="s">
        <v>157</v>
      </c>
      <c r="H499" t="s">
        <v>148</v>
      </c>
      <c r="I499" t="s">
        <v>196</v>
      </c>
      <c r="Q499"/>
      <c r="T499">
        <f t="shared" si="7"/>
        <v>0</v>
      </c>
    </row>
    <row r="500" spans="1:30" hidden="1" x14ac:dyDescent="0.3">
      <c r="A500" t="s">
        <v>65</v>
      </c>
      <c r="B500" t="s">
        <v>66</v>
      </c>
      <c r="C500" t="s">
        <v>46</v>
      </c>
      <c r="D500" t="s">
        <v>208</v>
      </c>
      <c r="E500">
        <v>48.439262275449096</v>
      </c>
      <c r="F500">
        <v>200</v>
      </c>
      <c r="G500" t="s">
        <v>158</v>
      </c>
      <c r="H500" t="s">
        <v>158</v>
      </c>
      <c r="O500" t="s">
        <v>502</v>
      </c>
      <c r="Q500"/>
      <c r="T500">
        <f t="shared" si="7"/>
        <v>0</v>
      </c>
    </row>
    <row r="501" spans="1:30" hidden="1" x14ac:dyDescent="0.3">
      <c r="A501" t="s">
        <v>65</v>
      </c>
      <c r="B501" t="s">
        <v>66</v>
      </c>
      <c r="C501" t="s">
        <v>46</v>
      </c>
      <c r="D501" t="s">
        <v>208</v>
      </c>
      <c r="E501">
        <v>48.439262275449096</v>
      </c>
      <c r="F501">
        <v>200</v>
      </c>
      <c r="G501" t="s">
        <v>158</v>
      </c>
      <c r="H501" t="s">
        <v>148</v>
      </c>
      <c r="I501" s="63"/>
      <c r="Q501"/>
      <c r="T501">
        <f t="shared" si="7"/>
        <v>0</v>
      </c>
    </row>
    <row r="502" spans="1:30" hidden="1" x14ac:dyDescent="0.3">
      <c r="A502" t="s">
        <v>65</v>
      </c>
      <c r="B502" t="s">
        <v>66</v>
      </c>
      <c r="C502" t="s">
        <v>46</v>
      </c>
      <c r="D502" t="s">
        <v>208</v>
      </c>
      <c r="E502">
        <v>48.439262275449096</v>
      </c>
      <c r="F502">
        <v>200</v>
      </c>
      <c r="G502" t="s">
        <v>159</v>
      </c>
      <c r="H502" t="s">
        <v>159</v>
      </c>
      <c r="I502" s="64">
        <v>5</v>
      </c>
      <c r="J502" s="64" t="str">
        <f>I503</f>
        <v>RN23002274</v>
      </c>
      <c r="K502" s="64"/>
      <c r="L502">
        <f>_xlfn.XLOOKUP(J502, FNDWRR!Q:Q,FNDWRR!F:F,"",0,)</f>
        <v>92011118</v>
      </c>
      <c r="O502" t="s">
        <v>502</v>
      </c>
      <c r="P502">
        <f>SUMIFS(FNDWRR!E:E, FNDWRR!Q:Q, data_working!J502, FNDWRR!AZ:AZ, data_working!H502, FNDWRR!C:C, data_working!D502&amp;"*")</f>
        <v>5</v>
      </c>
      <c r="Q502" s="40">
        <v>48.439262275449096</v>
      </c>
      <c r="R502" s="40">
        <v>292.25</v>
      </c>
      <c r="S502">
        <v>248.41</v>
      </c>
      <c r="T502">
        <f t="shared" si="7"/>
        <v>43.84</v>
      </c>
      <c r="U502">
        <f>SUMIFS(openNconfirmRpt!O:O, openNconfirmRpt!L:L, data_working!D502&amp;"*", openNconfirmRpt!D:D, data_working!H502)</f>
        <v>5</v>
      </c>
      <c r="V502">
        <f>SUMIFS(openNconfirmRpt!O:O, openNconfirmRpt!L:L, data_working!D502&amp;"*", openNconfirmRpt!D:D, data_working!H502, openNconfirmRpt!B:B, A502)</f>
        <v>5</v>
      </c>
      <c r="X502">
        <f>SUMIFS(openNconfirmRpt!O:O, openNconfirmRpt!L:L, data_working!D502&amp;"*", openNconfirmRpt!D:D, data_working!H502, openNconfirmRpt!B:B, A502, openNconfirmRpt!A:A, "Confirm Order")</f>
        <v>5</v>
      </c>
      <c r="Y502">
        <f>X502-I502</f>
        <v>0</v>
      </c>
      <c r="Z502">
        <f>P502-I502</f>
        <v>0</v>
      </c>
      <c r="AA502" s="46">
        <f>SUMIFS(openNconfirmRpt!V:V, openNconfirmRpt!L:L, data_working!D502&amp;"*", openNconfirmRpt!D:D, data_working!H502, openNconfirmRpt!B:B, A502, openNconfirmRpt!A:A, "Confirm Order")/COUNTIFS(openNconfirmRpt!L:L, data_working!D502&amp;"*", openNconfirmRpt!D:D, data_working!H502, openNconfirmRpt!B:B, A502, openNconfirmRpt!A:A, "Confirm Order")</f>
        <v>248.41</v>
      </c>
      <c r="AB502">
        <f>S502-AA502</f>
        <v>0</v>
      </c>
      <c r="AD502" t="s">
        <v>1696</v>
      </c>
    </row>
    <row r="503" spans="1:30" hidden="1" x14ac:dyDescent="0.3">
      <c r="A503" t="s">
        <v>65</v>
      </c>
      <c r="B503" t="s">
        <v>66</v>
      </c>
      <c r="C503" t="s">
        <v>46</v>
      </c>
      <c r="D503" t="s">
        <v>208</v>
      </c>
      <c r="E503">
        <v>48.439262275449096</v>
      </c>
      <c r="F503">
        <v>200</v>
      </c>
      <c r="G503" t="s">
        <v>159</v>
      </c>
      <c r="H503" t="s">
        <v>148</v>
      </c>
      <c r="I503" t="s">
        <v>203</v>
      </c>
      <c r="Q503"/>
      <c r="T503">
        <f t="shared" si="7"/>
        <v>0</v>
      </c>
    </row>
    <row r="504" spans="1:30" hidden="1" x14ac:dyDescent="0.3">
      <c r="A504" t="s">
        <v>65</v>
      </c>
      <c r="B504" t="s">
        <v>66</v>
      </c>
      <c r="C504" t="s">
        <v>46</v>
      </c>
      <c r="D504" t="s">
        <v>208</v>
      </c>
      <c r="E504">
        <v>48.439262275449096</v>
      </c>
      <c r="F504">
        <v>200</v>
      </c>
      <c r="G504" t="s">
        <v>160</v>
      </c>
      <c r="H504" t="s">
        <v>160</v>
      </c>
      <c r="I504" s="65"/>
      <c r="O504" t="s">
        <v>502</v>
      </c>
      <c r="Q504"/>
      <c r="T504">
        <f t="shared" si="7"/>
        <v>0</v>
      </c>
    </row>
    <row r="505" spans="1:30" hidden="1" x14ac:dyDescent="0.3">
      <c r="A505" t="s">
        <v>65</v>
      </c>
      <c r="B505" t="s">
        <v>66</v>
      </c>
      <c r="C505" t="s">
        <v>46</v>
      </c>
      <c r="D505" t="s">
        <v>208</v>
      </c>
      <c r="E505">
        <v>48.439262275449096</v>
      </c>
      <c r="F505">
        <v>200</v>
      </c>
      <c r="G505" t="s">
        <v>160</v>
      </c>
      <c r="H505" t="s">
        <v>148</v>
      </c>
      <c r="I505" s="65"/>
      <c r="Q505"/>
      <c r="T505">
        <f t="shared" si="7"/>
        <v>0</v>
      </c>
    </row>
    <row r="506" spans="1:30" hidden="1" x14ac:dyDescent="0.3">
      <c r="A506" t="s">
        <v>65</v>
      </c>
      <c r="B506" t="s">
        <v>66</v>
      </c>
      <c r="C506" t="s">
        <v>46</v>
      </c>
      <c r="D506" t="s">
        <v>209</v>
      </c>
      <c r="E506">
        <v>33.909999999999997</v>
      </c>
      <c r="F506">
        <v>70</v>
      </c>
      <c r="G506" t="s">
        <v>185</v>
      </c>
      <c r="H506" t="s">
        <v>185</v>
      </c>
      <c r="J506" t="s">
        <v>1309</v>
      </c>
      <c r="Q506"/>
      <c r="T506">
        <f t="shared" si="7"/>
        <v>0</v>
      </c>
    </row>
    <row r="507" spans="1:30" hidden="1" x14ac:dyDescent="0.3">
      <c r="A507" t="s">
        <v>65</v>
      </c>
      <c r="B507" t="s">
        <v>66</v>
      </c>
      <c r="C507" t="s">
        <v>46</v>
      </c>
      <c r="D507" t="s">
        <v>209</v>
      </c>
      <c r="E507">
        <v>33.909999999999997</v>
      </c>
      <c r="F507">
        <v>70</v>
      </c>
      <c r="G507" t="s">
        <v>185</v>
      </c>
      <c r="H507" t="s">
        <v>148</v>
      </c>
      <c r="I507" s="63"/>
      <c r="Q507"/>
      <c r="T507">
        <f t="shared" si="7"/>
        <v>0</v>
      </c>
    </row>
    <row r="508" spans="1:30" hidden="1" x14ac:dyDescent="0.3">
      <c r="A508" t="s">
        <v>65</v>
      </c>
      <c r="B508" t="s">
        <v>66</v>
      </c>
      <c r="C508" t="s">
        <v>46</v>
      </c>
      <c r="D508" t="s">
        <v>209</v>
      </c>
      <c r="E508">
        <v>33.909999999999997</v>
      </c>
      <c r="F508">
        <v>70</v>
      </c>
      <c r="G508" t="s">
        <v>147</v>
      </c>
      <c r="H508" t="s">
        <v>147</v>
      </c>
      <c r="I508">
        <v>5</v>
      </c>
      <c r="J508" t="s">
        <v>167</v>
      </c>
      <c r="Q508"/>
      <c r="T508">
        <f t="shared" si="7"/>
        <v>0</v>
      </c>
    </row>
    <row r="509" spans="1:30" hidden="1" x14ac:dyDescent="0.3">
      <c r="A509" t="s">
        <v>65</v>
      </c>
      <c r="B509" t="s">
        <v>66</v>
      </c>
      <c r="C509" t="s">
        <v>46</v>
      </c>
      <c r="D509" t="s">
        <v>209</v>
      </c>
      <c r="E509">
        <v>33.909999999999997</v>
      </c>
      <c r="F509">
        <v>70</v>
      </c>
      <c r="G509" t="s">
        <v>147</v>
      </c>
      <c r="H509" t="s">
        <v>148</v>
      </c>
      <c r="I509" t="s">
        <v>167</v>
      </c>
      <c r="Q509"/>
      <c r="T509">
        <f t="shared" si="7"/>
        <v>0</v>
      </c>
    </row>
    <row r="510" spans="1:30" hidden="1" x14ac:dyDescent="0.3">
      <c r="A510" t="s">
        <v>65</v>
      </c>
      <c r="B510" t="s">
        <v>66</v>
      </c>
      <c r="C510" t="s">
        <v>46</v>
      </c>
      <c r="D510" t="s">
        <v>209</v>
      </c>
      <c r="E510">
        <v>33.909999999999997</v>
      </c>
      <c r="F510">
        <v>70</v>
      </c>
      <c r="G510" t="s">
        <v>149</v>
      </c>
      <c r="H510" t="s">
        <v>149</v>
      </c>
      <c r="J510" t="s">
        <v>1311</v>
      </c>
      <c r="Q510"/>
      <c r="T510">
        <f t="shared" si="7"/>
        <v>0</v>
      </c>
    </row>
    <row r="511" spans="1:30" hidden="1" x14ac:dyDescent="0.3">
      <c r="A511" t="s">
        <v>65</v>
      </c>
      <c r="B511" t="s">
        <v>66</v>
      </c>
      <c r="C511" t="s">
        <v>46</v>
      </c>
      <c r="D511" t="s">
        <v>209</v>
      </c>
      <c r="E511">
        <v>33.909999999999997</v>
      </c>
      <c r="F511">
        <v>70</v>
      </c>
      <c r="G511" t="s">
        <v>149</v>
      </c>
      <c r="H511" t="s">
        <v>148</v>
      </c>
      <c r="I511" s="63"/>
      <c r="Q511"/>
      <c r="T511">
        <f t="shared" si="7"/>
        <v>0</v>
      </c>
    </row>
    <row r="512" spans="1:30" hidden="1" x14ac:dyDescent="0.3">
      <c r="A512" t="s">
        <v>65</v>
      </c>
      <c r="B512" t="s">
        <v>66</v>
      </c>
      <c r="C512" t="s">
        <v>46</v>
      </c>
      <c r="D512" t="s">
        <v>209</v>
      </c>
      <c r="E512">
        <v>33.909999999999997</v>
      </c>
      <c r="F512">
        <v>70</v>
      </c>
      <c r="G512" t="s">
        <v>150</v>
      </c>
      <c r="H512" t="s">
        <v>150</v>
      </c>
      <c r="J512" t="s">
        <v>1315</v>
      </c>
      <c r="Q512"/>
      <c r="T512">
        <f t="shared" si="7"/>
        <v>0</v>
      </c>
    </row>
    <row r="513" spans="1:33" hidden="1" x14ac:dyDescent="0.3">
      <c r="A513" t="s">
        <v>65</v>
      </c>
      <c r="B513" t="s">
        <v>66</v>
      </c>
      <c r="C513" t="s">
        <v>46</v>
      </c>
      <c r="D513" t="s">
        <v>209</v>
      </c>
      <c r="E513">
        <v>33.909999999999997</v>
      </c>
      <c r="F513">
        <v>70</v>
      </c>
      <c r="G513" t="s">
        <v>150</v>
      </c>
      <c r="H513" t="s">
        <v>148</v>
      </c>
      <c r="I513" s="63"/>
      <c r="Q513"/>
      <c r="T513">
        <f t="shared" si="7"/>
        <v>0</v>
      </c>
    </row>
    <row r="514" spans="1:33" hidden="1" x14ac:dyDescent="0.3">
      <c r="A514" t="s">
        <v>65</v>
      </c>
      <c r="B514" t="s">
        <v>66</v>
      </c>
      <c r="C514" t="s">
        <v>46</v>
      </c>
      <c r="D514" t="s">
        <v>209</v>
      </c>
      <c r="E514">
        <v>33.909999999999997</v>
      </c>
      <c r="F514">
        <v>70</v>
      </c>
      <c r="G514" t="s">
        <v>152</v>
      </c>
      <c r="H514" t="s">
        <v>152</v>
      </c>
      <c r="J514" t="s">
        <v>1312</v>
      </c>
      <c r="Q514"/>
      <c r="T514">
        <f t="shared" si="7"/>
        <v>0</v>
      </c>
    </row>
    <row r="515" spans="1:33" hidden="1" x14ac:dyDescent="0.3">
      <c r="A515" t="s">
        <v>65</v>
      </c>
      <c r="B515" t="s">
        <v>66</v>
      </c>
      <c r="C515" t="s">
        <v>46</v>
      </c>
      <c r="D515" t="s">
        <v>209</v>
      </c>
      <c r="E515">
        <v>33.909999999999997</v>
      </c>
      <c r="F515">
        <v>70</v>
      </c>
      <c r="G515" t="s">
        <v>152</v>
      </c>
      <c r="H515" t="s">
        <v>148</v>
      </c>
      <c r="I515" s="63"/>
      <c r="Q515"/>
      <c r="T515">
        <f t="shared" ref="T515:T578" si="8">R515-S515</f>
        <v>0</v>
      </c>
    </row>
    <row r="516" spans="1:33" hidden="1" x14ac:dyDescent="0.3">
      <c r="A516" t="s">
        <v>65</v>
      </c>
      <c r="B516" t="s">
        <v>66</v>
      </c>
      <c r="C516" t="s">
        <v>46</v>
      </c>
      <c r="D516" t="s">
        <v>209</v>
      </c>
      <c r="E516">
        <v>33.909999999999997</v>
      </c>
      <c r="F516">
        <v>70</v>
      </c>
      <c r="G516" t="s">
        <v>153</v>
      </c>
      <c r="H516" t="s">
        <v>153</v>
      </c>
      <c r="J516" t="s">
        <v>1316</v>
      </c>
      <c r="Q516"/>
      <c r="T516">
        <f t="shared" si="8"/>
        <v>0</v>
      </c>
    </row>
    <row r="517" spans="1:33" hidden="1" x14ac:dyDescent="0.3">
      <c r="A517" t="s">
        <v>65</v>
      </c>
      <c r="B517" t="s">
        <v>66</v>
      </c>
      <c r="C517" t="s">
        <v>46</v>
      </c>
      <c r="D517" t="s">
        <v>209</v>
      </c>
      <c r="E517">
        <v>33.909999999999997</v>
      </c>
      <c r="F517">
        <v>70</v>
      </c>
      <c r="G517" t="s">
        <v>153</v>
      </c>
      <c r="H517" t="s">
        <v>148</v>
      </c>
      <c r="I517" s="63"/>
      <c r="Q517"/>
      <c r="T517">
        <f t="shared" si="8"/>
        <v>0</v>
      </c>
    </row>
    <row r="518" spans="1:33" hidden="1" x14ac:dyDescent="0.3">
      <c r="A518" t="s">
        <v>65</v>
      </c>
      <c r="B518" t="s">
        <v>66</v>
      </c>
      <c r="C518" t="s">
        <v>46</v>
      </c>
      <c r="D518" t="s">
        <v>209</v>
      </c>
      <c r="E518">
        <v>33.909999999999997</v>
      </c>
      <c r="F518">
        <v>70</v>
      </c>
      <c r="G518" t="s">
        <v>155</v>
      </c>
      <c r="H518" t="s">
        <v>155</v>
      </c>
      <c r="I518">
        <v>5</v>
      </c>
      <c r="J518" t="s">
        <v>187</v>
      </c>
      <c r="Q518"/>
      <c r="T518">
        <f t="shared" si="8"/>
        <v>0</v>
      </c>
    </row>
    <row r="519" spans="1:33" hidden="1" x14ac:dyDescent="0.3">
      <c r="A519" t="s">
        <v>65</v>
      </c>
      <c r="B519" t="s">
        <v>66</v>
      </c>
      <c r="C519" t="s">
        <v>46</v>
      </c>
      <c r="D519" t="s">
        <v>209</v>
      </c>
      <c r="E519">
        <v>33.909999999999997</v>
      </c>
      <c r="F519">
        <v>70</v>
      </c>
      <c r="G519" t="s">
        <v>155</v>
      </c>
      <c r="H519" t="s">
        <v>148</v>
      </c>
      <c r="I519" t="s">
        <v>187</v>
      </c>
      <c r="Q519"/>
      <c r="T519">
        <f t="shared" si="8"/>
        <v>0</v>
      </c>
    </row>
    <row r="520" spans="1:33" hidden="1" x14ac:dyDescent="0.3">
      <c r="A520" t="s">
        <v>65</v>
      </c>
      <c r="B520" t="s">
        <v>66</v>
      </c>
      <c r="C520" t="s">
        <v>46</v>
      </c>
      <c r="D520" t="s">
        <v>209</v>
      </c>
      <c r="E520">
        <v>33.909999999999997</v>
      </c>
      <c r="F520">
        <v>70</v>
      </c>
      <c r="G520" t="s">
        <v>156</v>
      </c>
      <c r="H520" t="s">
        <v>156</v>
      </c>
      <c r="J520" t="s">
        <v>1314</v>
      </c>
      <c r="Q520"/>
      <c r="T520">
        <f t="shared" si="8"/>
        <v>0</v>
      </c>
    </row>
    <row r="521" spans="1:33" hidden="1" x14ac:dyDescent="0.3">
      <c r="A521" t="s">
        <v>65</v>
      </c>
      <c r="B521" t="s">
        <v>66</v>
      </c>
      <c r="C521" t="s">
        <v>46</v>
      </c>
      <c r="D521" t="s">
        <v>209</v>
      </c>
      <c r="E521">
        <v>33.909999999999997</v>
      </c>
      <c r="F521">
        <v>70</v>
      </c>
      <c r="G521" t="s">
        <v>156</v>
      </c>
      <c r="H521" t="s">
        <v>148</v>
      </c>
      <c r="I521" s="63"/>
      <c r="Q521"/>
      <c r="T521">
        <f t="shared" si="8"/>
        <v>0</v>
      </c>
    </row>
    <row r="522" spans="1:33" hidden="1" x14ac:dyDescent="0.3">
      <c r="A522" t="s">
        <v>65</v>
      </c>
      <c r="B522" t="s">
        <v>66</v>
      </c>
      <c r="C522" t="s">
        <v>46</v>
      </c>
      <c r="D522" t="s">
        <v>209</v>
      </c>
      <c r="E522">
        <v>33.909999999999997</v>
      </c>
      <c r="F522">
        <v>70</v>
      </c>
      <c r="G522" t="s">
        <v>157</v>
      </c>
      <c r="H522" t="s">
        <v>157</v>
      </c>
      <c r="J522" t="s">
        <v>1317</v>
      </c>
      <c r="Q522"/>
      <c r="T522">
        <f t="shared" si="8"/>
        <v>0</v>
      </c>
    </row>
    <row r="523" spans="1:33" hidden="1" x14ac:dyDescent="0.3">
      <c r="A523" t="s">
        <v>65</v>
      </c>
      <c r="B523" t="s">
        <v>66</v>
      </c>
      <c r="C523" t="s">
        <v>46</v>
      </c>
      <c r="D523" t="s">
        <v>209</v>
      </c>
      <c r="E523">
        <v>33.909999999999997</v>
      </c>
      <c r="F523">
        <v>70</v>
      </c>
      <c r="G523" t="s">
        <v>157</v>
      </c>
      <c r="H523" t="s">
        <v>148</v>
      </c>
      <c r="I523" s="63"/>
      <c r="Q523"/>
      <c r="T523">
        <f t="shared" si="8"/>
        <v>0</v>
      </c>
    </row>
    <row r="524" spans="1:33" hidden="1" x14ac:dyDescent="0.3">
      <c r="A524" t="s">
        <v>65</v>
      </c>
      <c r="B524" t="s">
        <v>66</v>
      </c>
      <c r="C524" t="s">
        <v>46</v>
      </c>
      <c r="D524" t="s">
        <v>209</v>
      </c>
      <c r="E524">
        <v>33.909999999999997</v>
      </c>
      <c r="F524">
        <v>70</v>
      </c>
      <c r="G524" t="s">
        <v>158</v>
      </c>
      <c r="H524" t="s">
        <v>158</v>
      </c>
      <c r="I524" s="64">
        <v>5</v>
      </c>
      <c r="J524" s="64" t="str">
        <f>I525</f>
        <v>RN23002165</v>
      </c>
      <c r="K524" s="64"/>
      <c r="L524">
        <f>_xlfn.XLOOKUP(J524, FNDWRR!Q:Q,FNDWRR!F:F,"",0,)</f>
        <v>92010604</v>
      </c>
      <c r="O524" t="s">
        <v>502</v>
      </c>
      <c r="P524">
        <f>SUMIFS(FNDWRR!E:E, FNDWRR!Q:Q, data_working!J524, FNDWRR!AZ:AZ, data_working!H524, FNDWRR!C:C, data_working!D524&amp;"*")</f>
        <v>5</v>
      </c>
      <c r="Q524" s="40">
        <v>33.9085817961899</v>
      </c>
      <c r="R524" s="40">
        <v>198.42</v>
      </c>
      <c r="S524">
        <v>168.66</v>
      </c>
      <c r="T524">
        <f t="shared" si="8"/>
        <v>29.759999999999991</v>
      </c>
      <c r="U524">
        <f>SUMIFS(openNconfirmRpt!O:O, openNconfirmRpt!L:L, data_working!D524&amp;"*", openNconfirmRpt!D:D, data_working!H524)</f>
        <v>5</v>
      </c>
      <c r="V524">
        <f>SUMIFS(openNconfirmRpt!O:O, openNconfirmRpt!L:L, data_working!D524&amp;"*", openNconfirmRpt!D:D, data_working!H524, openNconfirmRpt!B:B, A524)</f>
        <v>5</v>
      </c>
      <c r="X524">
        <f>SUMIFS(openNconfirmRpt!O:O, openNconfirmRpt!L:L, data_working!D524&amp;"*", openNconfirmRpt!D:D, data_working!H524, openNconfirmRpt!B:B, A524, openNconfirmRpt!A:A, "Confirm Order")</f>
        <v>5</v>
      </c>
      <c r="Y524">
        <f>X524-I524</f>
        <v>0</v>
      </c>
      <c r="Z524">
        <f>P524-I524</f>
        <v>0</v>
      </c>
      <c r="AA524" s="46">
        <f>SUMIFS(openNconfirmRpt!V:V, openNconfirmRpt!L:L, data_working!D524&amp;"*", openNconfirmRpt!D:D, data_working!H524, openNconfirmRpt!B:B, A524, openNconfirmRpt!A:A, "Confirm Order")/COUNTIFS(openNconfirmRpt!L:L, data_working!D524&amp;"*", openNconfirmRpt!D:D, data_working!H524, openNconfirmRpt!B:B, A524, openNconfirmRpt!A:A, "Confirm Order")</f>
        <v>168.66</v>
      </c>
      <c r="AB524">
        <f>S524-AA524</f>
        <v>0</v>
      </c>
      <c r="AD524" t="s">
        <v>1696</v>
      </c>
    </row>
    <row r="525" spans="1:33" hidden="1" x14ac:dyDescent="0.3">
      <c r="A525" t="s">
        <v>65</v>
      </c>
      <c r="B525" t="s">
        <v>66</v>
      </c>
      <c r="C525" t="s">
        <v>46</v>
      </c>
      <c r="D525" t="s">
        <v>209</v>
      </c>
      <c r="E525">
        <v>33.909999999999997</v>
      </c>
      <c r="F525">
        <v>70</v>
      </c>
      <c r="G525" t="s">
        <v>158</v>
      </c>
      <c r="H525" t="s">
        <v>148</v>
      </c>
      <c r="I525" t="s">
        <v>202</v>
      </c>
      <c r="Q525"/>
      <c r="T525">
        <f t="shared" si="8"/>
        <v>0</v>
      </c>
    </row>
    <row r="526" spans="1:33" hidden="1" x14ac:dyDescent="0.3">
      <c r="A526" t="s">
        <v>65</v>
      </c>
      <c r="B526" t="s">
        <v>66</v>
      </c>
      <c r="C526" t="s">
        <v>46</v>
      </c>
      <c r="D526" t="s">
        <v>209</v>
      </c>
      <c r="E526">
        <v>33.909999999999997</v>
      </c>
      <c r="F526">
        <v>70</v>
      </c>
      <c r="G526" t="s">
        <v>159</v>
      </c>
      <c r="H526" t="s">
        <v>159</v>
      </c>
      <c r="I526" s="64">
        <v>5</v>
      </c>
      <c r="J526" s="64" t="str">
        <f>I527</f>
        <v>RN23002274</v>
      </c>
      <c r="K526" s="64"/>
      <c r="L526">
        <f>_xlfn.XLOOKUP(J526, FNDWRR!Q:Q,FNDWRR!F:F,"",0,)</f>
        <v>92011118</v>
      </c>
      <c r="O526" t="s">
        <v>502</v>
      </c>
      <c r="P526">
        <f>SUMIFS(FNDWRR!E:E, FNDWRR!Q:Q, data_working!J526, FNDWRR!AZ:AZ, data_working!H526, FNDWRR!C:C, data_working!D526&amp;"*")</f>
        <v>5</v>
      </c>
      <c r="Q526" s="40">
        <v>33.9085817961899</v>
      </c>
      <c r="R526" s="40">
        <v>198.42</v>
      </c>
      <c r="S526">
        <v>168.66</v>
      </c>
      <c r="T526">
        <f t="shared" si="8"/>
        <v>29.759999999999991</v>
      </c>
      <c r="U526">
        <f>SUMIFS(openNconfirmRpt!O:O, openNconfirmRpt!L:L, data_working!D526&amp;"*", openNconfirmRpt!D:D, data_working!H526)</f>
        <v>5</v>
      </c>
      <c r="V526">
        <f>SUMIFS(openNconfirmRpt!O:O, openNconfirmRpt!L:L, data_working!D526&amp;"*", openNconfirmRpt!D:D, data_working!H526, openNconfirmRpt!B:B, A526)</f>
        <v>5</v>
      </c>
      <c r="X526">
        <f>SUMIFS(openNconfirmRpt!O:O, openNconfirmRpt!L:L, data_working!D526&amp;"*", openNconfirmRpt!D:D, data_working!H526, openNconfirmRpt!B:B, A526, openNconfirmRpt!A:A, "Confirm Order")</f>
        <v>5</v>
      </c>
      <c r="Y526">
        <f>X526-I526</f>
        <v>0</v>
      </c>
      <c r="Z526">
        <f>P526-I526</f>
        <v>0</v>
      </c>
      <c r="AA526" s="46">
        <f>SUMIFS(openNconfirmRpt!V:V, openNconfirmRpt!L:L, data_working!D526&amp;"*", openNconfirmRpt!D:D, data_working!H526, openNconfirmRpt!B:B, A526, openNconfirmRpt!A:A, "Confirm Order")/COUNTIFS(openNconfirmRpt!L:L, data_working!D526&amp;"*", openNconfirmRpt!D:D, data_working!H526, openNconfirmRpt!B:B, A526, openNconfirmRpt!A:A, "Confirm Order")</f>
        <v>168.66</v>
      </c>
      <c r="AB526">
        <f>S526-AA526</f>
        <v>0</v>
      </c>
      <c r="AD526" t="s">
        <v>1696</v>
      </c>
    </row>
    <row r="527" spans="1:33" hidden="1" x14ac:dyDescent="0.3">
      <c r="A527" t="s">
        <v>65</v>
      </c>
      <c r="B527" t="s">
        <v>66</v>
      </c>
      <c r="C527" t="s">
        <v>46</v>
      </c>
      <c r="D527" t="s">
        <v>209</v>
      </c>
      <c r="E527">
        <v>33.909999999999997</v>
      </c>
      <c r="F527">
        <v>70</v>
      </c>
      <c r="G527" t="s">
        <v>159</v>
      </c>
      <c r="H527" t="s">
        <v>148</v>
      </c>
      <c r="I527" t="s">
        <v>203</v>
      </c>
      <c r="Q527"/>
      <c r="T527">
        <f t="shared" si="8"/>
        <v>0</v>
      </c>
    </row>
    <row r="528" spans="1:33" x14ac:dyDescent="0.3">
      <c r="A528" t="s">
        <v>65</v>
      </c>
      <c r="B528" t="s">
        <v>66</v>
      </c>
      <c r="C528" t="s">
        <v>46</v>
      </c>
      <c r="D528" t="s">
        <v>209</v>
      </c>
      <c r="E528">
        <v>33.909999999999997</v>
      </c>
      <c r="F528">
        <v>70</v>
      </c>
      <c r="G528" t="s">
        <v>160</v>
      </c>
      <c r="H528" t="s">
        <v>160</v>
      </c>
      <c r="I528" s="64">
        <v>5</v>
      </c>
      <c r="J528" s="64" t="str">
        <f>I529</f>
        <v>RN23002577</v>
      </c>
      <c r="K528" s="64"/>
      <c r="L528" t="str">
        <f>_xlfn.XLOOKUP(J528, FNDWRR!Q:Q,FNDWRR!F:F,"",0,)</f>
        <v/>
      </c>
      <c r="M528">
        <v>92011599</v>
      </c>
      <c r="N528" t="s">
        <v>1691</v>
      </c>
      <c r="O528" t="s">
        <v>502</v>
      </c>
      <c r="P528">
        <f>SUMIFS(FNDWRR!E:E, FNDWRR!Q:Q, data_working!J528, FNDWRR!AZ:AZ, data_working!H528, FNDWRR!C:C, data_working!D528&amp;"*")</f>
        <v>0</v>
      </c>
      <c r="Q528" s="40">
        <v>33.9085817961899</v>
      </c>
      <c r="R528" s="40">
        <v>198.42</v>
      </c>
      <c r="S528">
        <v>168.66</v>
      </c>
      <c r="T528">
        <f t="shared" si="8"/>
        <v>29.759999999999991</v>
      </c>
      <c r="U528">
        <f>SUMIFS(openNconfirmRpt!O:O, openNconfirmRpt!L:L, data_working!D528&amp;"*", openNconfirmRpt!D:D, data_working!H528)</f>
        <v>5</v>
      </c>
      <c r="V528">
        <f>SUMIFS(openNconfirmRpt!O:O, openNconfirmRpt!L:L, data_working!D528&amp;"*", openNconfirmRpt!D:D, data_working!H528, openNconfirmRpt!B:B, A528)</f>
        <v>5</v>
      </c>
      <c r="W528">
        <f>SUMIFS(openNconfirmRpt!O:O, openNconfirmRpt!L:L, data_working!D528&amp;"*", openNconfirmRpt!D:D, data_working!H528, openNconfirmRpt!B:B, A528, openNconfirmRpt!A:A, "Open Order")</f>
        <v>5</v>
      </c>
      <c r="X528">
        <f>SUMIFS(openNconfirmRpt!O:O, openNconfirmRpt!L:L, data_working!D528&amp;"*", openNconfirmRpt!D:D, data_working!H528, openNconfirmRpt!B:B, A528, openNconfirmRpt!A:A, "Confirm Order")</f>
        <v>0</v>
      </c>
      <c r="Y528">
        <f>X528-I528</f>
        <v>-5</v>
      </c>
      <c r="Z528">
        <f>P528-I528</f>
        <v>-5</v>
      </c>
      <c r="AA528">
        <f>SUMIFS(openNconfirmRpt!V:V, openNconfirmRpt!L:L, data_working!D528&amp;"*", openNconfirmRpt!D:D, data_working!H528, openNconfirmRpt!B:B, A528, openNconfirmRpt!A:A, "*")/COUNTIFS(openNconfirmRpt!L:L, data_working!D528&amp;"*", openNconfirmRpt!D:D, data_working!H528, openNconfirmRpt!B:B, A528)</f>
        <v>168.66</v>
      </c>
      <c r="AB528">
        <f>S528-AA528</f>
        <v>0</v>
      </c>
      <c r="AC528">
        <f>V528-I528</f>
        <v>0</v>
      </c>
      <c r="AD528" t="s">
        <v>1703</v>
      </c>
      <c r="AE528" t="s">
        <v>3007</v>
      </c>
      <c r="AF528">
        <f>_xlfn.XLOOKUP(M528, postponeList!K:K, postponeList!U:U,,0)</f>
        <v>0</v>
      </c>
      <c r="AG528">
        <f>_xlfn.XLOOKUP(M528, postponeList!K:K, postponeList!U:U,,0,-1)</f>
        <v>0</v>
      </c>
    </row>
    <row r="529" spans="1:20" hidden="1" x14ac:dyDescent="0.3">
      <c r="A529" t="s">
        <v>65</v>
      </c>
      <c r="B529" t="s">
        <v>66</v>
      </c>
      <c r="C529" t="s">
        <v>46</v>
      </c>
      <c r="D529" t="s">
        <v>209</v>
      </c>
      <c r="E529">
        <v>33.909999999999997</v>
      </c>
      <c r="F529">
        <v>70</v>
      </c>
      <c r="G529" t="s">
        <v>160</v>
      </c>
      <c r="H529" t="s">
        <v>148</v>
      </c>
      <c r="I529" s="65" t="s">
        <v>680</v>
      </c>
      <c r="J529" t="s">
        <v>680</v>
      </c>
      <c r="Q529"/>
      <c r="T529">
        <f t="shared" si="8"/>
        <v>0</v>
      </c>
    </row>
    <row r="530" spans="1:20" hidden="1" x14ac:dyDescent="0.3">
      <c r="A530" t="s">
        <v>65</v>
      </c>
      <c r="B530" t="s">
        <v>66</v>
      </c>
      <c r="C530" t="s">
        <v>46</v>
      </c>
      <c r="D530" t="s">
        <v>210</v>
      </c>
      <c r="E530">
        <v>39.86</v>
      </c>
      <c r="F530">
        <v>50</v>
      </c>
      <c r="G530" t="s">
        <v>185</v>
      </c>
      <c r="H530" t="s">
        <v>185</v>
      </c>
      <c r="J530" t="s">
        <v>1309</v>
      </c>
      <c r="Q530"/>
      <c r="T530">
        <f t="shared" si="8"/>
        <v>0</v>
      </c>
    </row>
    <row r="531" spans="1:20" hidden="1" x14ac:dyDescent="0.3">
      <c r="A531" t="s">
        <v>65</v>
      </c>
      <c r="B531" t="s">
        <v>66</v>
      </c>
      <c r="C531" t="s">
        <v>46</v>
      </c>
      <c r="D531" t="s">
        <v>210</v>
      </c>
      <c r="E531">
        <v>39.86</v>
      </c>
      <c r="F531">
        <v>50</v>
      </c>
      <c r="G531" t="s">
        <v>185</v>
      </c>
      <c r="H531" t="s">
        <v>148</v>
      </c>
      <c r="I531" s="63"/>
      <c r="Q531"/>
      <c r="T531">
        <f t="shared" si="8"/>
        <v>0</v>
      </c>
    </row>
    <row r="532" spans="1:20" hidden="1" x14ac:dyDescent="0.3">
      <c r="A532" t="s">
        <v>65</v>
      </c>
      <c r="B532" t="s">
        <v>66</v>
      </c>
      <c r="C532" t="s">
        <v>46</v>
      </c>
      <c r="D532" t="s">
        <v>210</v>
      </c>
      <c r="E532">
        <v>39.86</v>
      </c>
      <c r="F532">
        <v>50</v>
      </c>
      <c r="G532" t="s">
        <v>147</v>
      </c>
      <c r="H532" t="s">
        <v>147</v>
      </c>
      <c r="I532">
        <v>5</v>
      </c>
      <c r="J532" t="s">
        <v>167</v>
      </c>
      <c r="Q532"/>
      <c r="T532">
        <f t="shared" si="8"/>
        <v>0</v>
      </c>
    </row>
    <row r="533" spans="1:20" hidden="1" x14ac:dyDescent="0.3">
      <c r="A533" t="s">
        <v>65</v>
      </c>
      <c r="B533" t="s">
        <v>66</v>
      </c>
      <c r="C533" t="s">
        <v>46</v>
      </c>
      <c r="D533" t="s">
        <v>210</v>
      </c>
      <c r="E533">
        <v>39.86</v>
      </c>
      <c r="F533">
        <v>50</v>
      </c>
      <c r="G533" t="s">
        <v>147</v>
      </c>
      <c r="H533" t="s">
        <v>148</v>
      </c>
      <c r="I533" t="s">
        <v>167</v>
      </c>
      <c r="Q533"/>
      <c r="T533">
        <f t="shared" si="8"/>
        <v>0</v>
      </c>
    </row>
    <row r="534" spans="1:20" hidden="1" x14ac:dyDescent="0.3">
      <c r="A534" t="s">
        <v>65</v>
      </c>
      <c r="B534" t="s">
        <v>66</v>
      </c>
      <c r="C534" t="s">
        <v>46</v>
      </c>
      <c r="D534" t="s">
        <v>210</v>
      </c>
      <c r="E534">
        <v>39.86</v>
      </c>
      <c r="F534">
        <v>50</v>
      </c>
      <c r="G534" t="s">
        <v>149</v>
      </c>
      <c r="H534" t="s">
        <v>149</v>
      </c>
      <c r="I534">
        <v>5</v>
      </c>
      <c r="J534" t="s">
        <v>162</v>
      </c>
      <c r="Q534"/>
      <c r="T534">
        <f t="shared" si="8"/>
        <v>0</v>
      </c>
    </row>
    <row r="535" spans="1:20" hidden="1" x14ac:dyDescent="0.3">
      <c r="A535" t="s">
        <v>65</v>
      </c>
      <c r="B535" t="s">
        <v>66</v>
      </c>
      <c r="C535" t="s">
        <v>46</v>
      </c>
      <c r="D535" t="s">
        <v>210</v>
      </c>
      <c r="E535">
        <v>39.86</v>
      </c>
      <c r="F535">
        <v>50</v>
      </c>
      <c r="G535" t="s">
        <v>149</v>
      </c>
      <c r="H535" t="s">
        <v>148</v>
      </c>
      <c r="I535" t="s">
        <v>162</v>
      </c>
      <c r="Q535"/>
      <c r="T535">
        <f t="shared" si="8"/>
        <v>0</v>
      </c>
    </row>
    <row r="536" spans="1:20" hidden="1" x14ac:dyDescent="0.3">
      <c r="A536" t="s">
        <v>65</v>
      </c>
      <c r="B536" t="s">
        <v>66</v>
      </c>
      <c r="C536" t="s">
        <v>46</v>
      </c>
      <c r="D536" t="s">
        <v>210</v>
      </c>
      <c r="E536">
        <v>39.86</v>
      </c>
      <c r="F536">
        <v>50</v>
      </c>
      <c r="G536" t="s">
        <v>150</v>
      </c>
      <c r="H536" t="s">
        <v>150</v>
      </c>
      <c r="J536" t="s">
        <v>1315</v>
      </c>
      <c r="Q536"/>
      <c r="T536">
        <f t="shared" si="8"/>
        <v>0</v>
      </c>
    </row>
    <row r="537" spans="1:20" hidden="1" x14ac:dyDescent="0.3">
      <c r="A537" t="s">
        <v>65</v>
      </c>
      <c r="B537" t="s">
        <v>66</v>
      </c>
      <c r="C537" t="s">
        <v>46</v>
      </c>
      <c r="D537" t="s">
        <v>210</v>
      </c>
      <c r="E537">
        <v>39.86</v>
      </c>
      <c r="F537">
        <v>50</v>
      </c>
      <c r="G537" t="s">
        <v>150</v>
      </c>
      <c r="H537" t="s">
        <v>148</v>
      </c>
      <c r="I537" s="63"/>
      <c r="Q537"/>
      <c r="T537">
        <f t="shared" si="8"/>
        <v>0</v>
      </c>
    </row>
    <row r="538" spans="1:20" hidden="1" x14ac:dyDescent="0.3">
      <c r="A538" t="s">
        <v>65</v>
      </c>
      <c r="B538" t="s">
        <v>66</v>
      </c>
      <c r="C538" t="s">
        <v>46</v>
      </c>
      <c r="D538" t="s">
        <v>210</v>
      </c>
      <c r="E538">
        <v>39.86</v>
      </c>
      <c r="F538">
        <v>50</v>
      </c>
      <c r="G538" t="s">
        <v>152</v>
      </c>
      <c r="H538" t="s">
        <v>152</v>
      </c>
      <c r="I538">
        <v>5</v>
      </c>
      <c r="J538" t="s">
        <v>168</v>
      </c>
      <c r="Q538"/>
      <c r="T538">
        <f t="shared" si="8"/>
        <v>0</v>
      </c>
    </row>
    <row r="539" spans="1:20" hidden="1" x14ac:dyDescent="0.3">
      <c r="A539" t="s">
        <v>65</v>
      </c>
      <c r="B539" t="s">
        <v>66</v>
      </c>
      <c r="C539" t="s">
        <v>46</v>
      </c>
      <c r="D539" t="s">
        <v>210</v>
      </c>
      <c r="E539">
        <v>39.86</v>
      </c>
      <c r="F539">
        <v>50</v>
      </c>
      <c r="G539" t="s">
        <v>152</v>
      </c>
      <c r="H539" t="s">
        <v>148</v>
      </c>
      <c r="I539" t="s">
        <v>168</v>
      </c>
      <c r="Q539"/>
      <c r="T539">
        <f t="shared" si="8"/>
        <v>0</v>
      </c>
    </row>
    <row r="540" spans="1:20" hidden="1" x14ac:dyDescent="0.3">
      <c r="A540" t="s">
        <v>65</v>
      </c>
      <c r="B540" t="s">
        <v>66</v>
      </c>
      <c r="C540" t="s">
        <v>46</v>
      </c>
      <c r="D540" t="s">
        <v>210</v>
      </c>
      <c r="E540">
        <v>39.86</v>
      </c>
      <c r="F540">
        <v>50</v>
      </c>
      <c r="G540" t="s">
        <v>153</v>
      </c>
      <c r="H540" t="s">
        <v>153</v>
      </c>
      <c r="I540">
        <v>10</v>
      </c>
      <c r="J540" t="s">
        <v>154</v>
      </c>
      <c r="Q540"/>
      <c r="T540">
        <f t="shared" si="8"/>
        <v>0</v>
      </c>
    </row>
    <row r="541" spans="1:20" hidden="1" x14ac:dyDescent="0.3">
      <c r="A541" t="s">
        <v>65</v>
      </c>
      <c r="B541" t="s">
        <v>66</v>
      </c>
      <c r="C541" t="s">
        <v>46</v>
      </c>
      <c r="D541" t="s">
        <v>210</v>
      </c>
      <c r="E541">
        <v>39.86</v>
      </c>
      <c r="F541">
        <v>50</v>
      </c>
      <c r="G541" t="s">
        <v>153</v>
      </c>
      <c r="H541" t="s">
        <v>148</v>
      </c>
      <c r="I541" t="s">
        <v>154</v>
      </c>
      <c r="Q541"/>
      <c r="T541">
        <f t="shared" si="8"/>
        <v>0</v>
      </c>
    </row>
    <row r="542" spans="1:20" hidden="1" x14ac:dyDescent="0.3">
      <c r="A542" t="s">
        <v>65</v>
      </c>
      <c r="B542" t="s">
        <v>66</v>
      </c>
      <c r="C542" t="s">
        <v>46</v>
      </c>
      <c r="D542" t="s">
        <v>210</v>
      </c>
      <c r="E542">
        <v>39.86</v>
      </c>
      <c r="F542">
        <v>50</v>
      </c>
      <c r="G542" t="s">
        <v>155</v>
      </c>
      <c r="H542" t="s">
        <v>155</v>
      </c>
      <c r="J542" t="s">
        <v>1313</v>
      </c>
      <c r="Q542"/>
      <c r="T542">
        <f t="shared" si="8"/>
        <v>0</v>
      </c>
    </row>
    <row r="543" spans="1:20" hidden="1" x14ac:dyDescent="0.3">
      <c r="A543" t="s">
        <v>65</v>
      </c>
      <c r="B543" t="s">
        <v>66</v>
      </c>
      <c r="C543" t="s">
        <v>46</v>
      </c>
      <c r="D543" t="s">
        <v>210</v>
      </c>
      <c r="E543">
        <v>39.86</v>
      </c>
      <c r="F543">
        <v>50</v>
      </c>
      <c r="G543" t="s">
        <v>155</v>
      </c>
      <c r="H543" t="s">
        <v>148</v>
      </c>
      <c r="I543" s="63"/>
      <c r="Q543"/>
      <c r="T543">
        <f t="shared" si="8"/>
        <v>0</v>
      </c>
    </row>
    <row r="544" spans="1:20" hidden="1" x14ac:dyDescent="0.3">
      <c r="A544" t="s">
        <v>65</v>
      </c>
      <c r="B544" t="s">
        <v>66</v>
      </c>
      <c r="C544" t="s">
        <v>46</v>
      </c>
      <c r="D544" t="s">
        <v>210</v>
      </c>
      <c r="E544">
        <v>39.86</v>
      </c>
      <c r="F544">
        <v>50</v>
      </c>
      <c r="G544" t="s">
        <v>156</v>
      </c>
      <c r="H544" t="s">
        <v>156</v>
      </c>
      <c r="I544">
        <v>5</v>
      </c>
      <c r="J544" t="s">
        <v>188</v>
      </c>
      <c r="Q544"/>
      <c r="T544">
        <f t="shared" si="8"/>
        <v>0</v>
      </c>
    </row>
    <row r="545" spans="1:30" hidden="1" x14ac:dyDescent="0.3">
      <c r="A545" t="s">
        <v>65</v>
      </c>
      <c r="B545" t="s">
        <v>66</v>
      </c>
      <c r="C545" t="s">
        <v>46</v>
      </c>
      <c r="D545" t="s">
        <v>210</v>
      </c>
      <c r="E545">
        <v>39.86</v>
      </c>
      <c r="F545">
        <v>50</v>
      </c>
      <c r="G545" t="s">
        <v>156</v>
      </c>
      <c r="H545" t="s">
        <v>148</v>
      </c>
      <c r="I545" t="s">
        <v>188</v>
      </c>
      <c r="Q545"/>
      <c r="T545">
        <f t="shared" si="8"/>
        <v>0</v>
      </c>
    </row>
    <row r="546" spans="1:30" hidden="1" x14ac:dyDescent="0.3">
      <c r="A546" t="s">
        <v>65</v>
      </c>
      <c r="B546" t="s">
        <v>66</v>
      </c>
      <c r="C546" t="s">
        <v>46</v>
      </c>
      <c r="D546" t="s">
        <v>210</v>
      </c>
      <c r="E546">
        <v>39.86</v>
      </c>
      <c r="F546">
        <v>50</v>
      </c>
      <c r="G546" t="s">
        <v>157</v>
      </c>
      <c r="H546" t="s">
        <v>157</v>
      </c>
      <c r="J546" t="s">
        <v>1317</v>
      </c>
      <c r="Q546"/>
      <c r="T546">
        <f t="shared" si="8"/>
        <v>0</v>
      </c>
    </row>
    <row r="547" spans="1:30" hidden="1" x14ac:dyDescent="0.3">
      <c r="A547" t="s">
        <v>65</v>
      </c>
      <c r="B547" t="s">
        <v>66</v>
      </c>
      <c r="C547" t="s">
        <v>46</v>
      </c>
      <c r="D547" t="s">
        <v>210</v>
      </c>
      <c r="E547">
        <v>39.86</v>
      </c>
      <c r="F547">
        <v>50</v>
      </c>
      <c r="G547" t="s">
        <v>157</v>
      </c>
      <c r="H547" t="s">
        <v>148</v>
      </c>
      <c r="I547" s="63"/>
      <c r="Q547"/>
      <c r="T547">
        <f t="shared" si="8"/>
        <v>0</v>
      </c>
    </row>
    <row r="548" spans="1:30" hidden="1" x14ac:dyDescent="0.3">
      <c r="A548" t="s">
        <v>65</v>
      </c>
      <c r="B548" t="s">
        <v>66</v>
      </c>
      <c r="C548" t="s">
        <v>46</v>
      </c>
      <c r="D548" t="s">
        <v>210</v>
      </c>
      <c r="E548">
        <v>39.86</v>
      </c>
      <c r="F548">
        <v>50</v>
      </c>
      <c r="G548" t="s">
        <v>158</v>
      </c>
      <c r="H548" t="s">
        <v>158</v>
      </c>
      <c r="I548" s="64">
        <v>10</v>
      </c>
      <c r="J548" s="64" t="str">
        <f>I549</f>
        <v>RN23002165</v>
      </c>
      <c r="K548" s="64"/>
      <c r="L548">
        <f>_xlfn.XLOOKUP(J548, FNDWRR!Q:Q,FNDWRR!F:F,"",0,)</f>
        <v>92010604</v>
      </c>
      <c r="O548" t="s">
        <v>502</v>
      </c>
      <c r="P548">
        <f>SUMIFS(FNDWRR!E:E, FNDWRR!Q:Q, data_working!J548, FNDWRR!AZ:AZ, data_working!H548, FNDWRR!C:C, data_working!D548&amp;"*")</f>
        <v>10</v>
      </c>
      <c r="Q548" s="40">
        <v>39.862611874169247</v>
      </c>
      <c r="R548" s="40">
        <v>225.7</v>
      </c>
      <c r="S548">
        <v>191.85</v>
      </c>
      <c r="T548">
        <f t="shared" si="8"/>
        <v>33.849999999999994</v>
      </c>
      <c r="U548">
        <f>SUMIFS(openNconfirmRpt!O:O, openNconfirmRpt!L:L, data_working!D548&amp;"*", openNconfirmRpt!D:D, data_working!H548)</f>
        <v>10</v>
      </c>
      <c r="V548">
        <f>SUMIFS(openNconfirmRpt!O:O, openNconfirmRpt!L:L, data_working!D548&amp;"*", openNconfirmRpt!D:D, data_working!H548, openNconfirmRpt!B:B, A548)</f>
        <v>10</v>
      </c>
      <c r="X548">
        <f>SUMIFS(openNconfirmRpt!O:O, openNconfirmRpt!L:L, data_working!D548&amp;"*", openNconfirmRpt!D:D, data_working!H548, openNconfirmRpt!B:B, A548, openNconfirmRpt!A:A, "Confirm Order")</f>
        <v>10</v>
      </c>
      <c r="Y548">
        <f>X548-I548</f>
        <v>0</v>
      </c>
      <c r="Z548">
        <f>P548-I548</f>
        <v>0</v>
      </c>
      <c r="AA548" s="46">
        <f>SUMIFS(openNconfirmRpt!V:V, openNconfirmRpt!L:L, data_working!D548&amp;"*", openNconfirmRpt!D:D, data_working!H548, openNconfirmRpt!B:B, A548, openNconfirmRpt!A:A, "Confirm Order")/COUNTIFS(openNconfirmRpt!L:L, data_working!D548&amp;"*", openNconfirmRpt!D:D, data_working!H548, openNconfirmRpt!B:B, A548, openNconfirmRpt!A:A, "Confirm Order")</f>
        <v>191.85</v>
      </c>
      <c r="AB548">
        <f>S548-AA548</f>
        <v>0</v>
      </c>
      <c r="AD548" t="s">
        <v>1696</v>
      </c>
    </row>
    <row r="549" spans="1:30" hidden="1" x14ac:dyDescent="0.3">
      <c r="A549" t="s">
        <v>65</v>
      </c>
      <c r="B549" t="s">
        <v>66</v>
      </c>
      <c r="C549" t="s">
        <v>46</v>
      </c>
      <c r="D549" t="s">
        <v>210</v>
      </c>
      <c r="E549">
        <v>39.86</v>
      </c>
      <c r="F549">
        <v>50</v>
      </c>
      <c r="G549" t="s">
        <v>158</v>
      </c>
      <c r="H549" t="s">
        <v>148</v>
      </c>
      <c r="I549" t="s">
        <v>202</v>
      </c>
      <c r="Q549"/>
      <c r="T549">
        <f t="shared" si="8"/>
        <v>0</v>
      </c>
    </row>
    <row r="550" spans="1:30" hidden="1" x14ac:dyDescent="0.3">
      <c r="A550" t="s">
        <v>65</v>
      </c>
      <c r="B550" t="s">
        <v>66</v>
      </c>
      <c r="C550" t="s">
        <v>46</v>
      </c>
      <c r="D550" t="s">
        <v>210</v>
      </c>
      <c r="E550">
        <v>39.86</v>
      </c>
      <c r="F550">
        <v>50</v>
      </c>
      <c r="G550" t="s">
        <v>159</v>
      </c>
      <c r="H550" t="s">
        <v>159</v>
      </c>
      <c r="I550" s="64">
        <v>10</v>
      </c>
      <c r="J550" s="64" t="str">
        <f>I551</f>
        <v>RN23002274</v>
      </c>
      <c r="K550" s="64"/>
      <c r="L550">
        <f>_xlfn.XLOOKUP(J550, FNDWRR!Q:Q,FNDWRR!F:F,"",0,)</f>
        <v>92011118</v>
      </c>
      <c r="O550" t="s">
        <v>502</v>
      </c>
      <c r="P550">
        <f>SUMIFS(FNDWRR!E:E, FNDWRR!Q:Q, data_working!J550, FNDWRR!AZ:AZ, data_working!H550, FNDWRR!C:C, data_working!D550&amp;"*")</f>
        <v>10</v>
      </c>
      <c r="Q550" s="40">
        <v>39.862611874169247</v>
      </c>
      <c r="R550" s="40">
        <v>225.7</v>
      </c>
      <c r="S550">
        <v>191.85</v>
      </c>
      <c r="T550">
        <f t="shared" si="8"/>
        <v>33.849999999999994</v>
      </c>
      <c r="U550">
        <f>SUMIFS(openNconfirmRpt!O:O, openNconfirmRpt!L:L, data_working!D550&amp;"*", openNconfirmRpt!D:D, data_working!H550)</f>
        <v>10</v>
      </c>
      <c r="V550">
        <f>SUMIFS(openNconfirmRpt!O:O, openNconfirmRpt!L:L, data_working!D550&amp;"*", openNconfirmRpt!D:D, data_working!H550, openNconfirmRpt!B:B, A550)</f>
        <v>10</v>
      </c>
      <c r="X550">
        <f>SUMIFS(openNconfirmRpt!O:O, openNconfirmRpt!L:L, data_working!D550&amp;"*", openNconfirmRpt!D:D, data_working!H550, openNconfirmRpt!B:B, A550, openNconfirmRpt!A:A, "Confirm Order")</f>
        <v>10</v>
      </c>
      <c r="Y550">
        <f>X550-I550</f>
        <v>0</v>
      </c>
      <c r="Z550">
        <f>P550-I550</f>
        <v>0</v>
      </c>
      <c r="AA550" s="46">
        <f>SUMIFS(openNconfirmRpt!V:V, openNconfirmRpt!L:L, data_working!D550&amp;"*", openNconfirmRpt!D:D, data_working!H550, openNconfirmRpt!B:B, A550, openNconfirmRpt!A:A, "Confirm Order")/COUNTIFS(openNconfirmRpt!L:L, data_working!D550&amp;"*", openNconfirmRpt!D:D, data_working!H550, openNconfirmRpt!B:B, A550, openNconfirmRpt!A:A, "Confirm Order")</f>
        <v>191.85</v>
      </c>
      <c r="AB550">
        <f>S550-AA550</f>
        <v>0</v>
      </c>
      <c r="AD550" t="s">
        <v>1696</v>
      </c>
    </row>
    <row r="551" spans="1:30" hidden="1" x14ac:dyDescent="0.3">
      <c r="A551" t="s">
        <v>65</v>
      </c>
      <c r="B551" t="s">
        <v>66</v>
      </c>
      <c r="C551" t="s">
        <v>46</v>
      </c>
      <c r="D551" t="s">
        <v>210</v>
      </c>
      <c r="E551">
        <v>39.86</v>
      </c>
      <c r="F551">
        <v>50</v>
      </c>
      <c r="G551" t="s">
        <v>159</v>
      </c>
      <c r="H551" t="s">
        <v>148</v>
      </c>
      <c r="I551" t="s">
        <v>203</v>
      </c>
      <c r="Q551"/>
      <c r="T551">
        <f t="shared" si="8"/>
        <v>0</v>
      </c>
    </row>
    <row r="552" spans="1:30" hidden="1" x14ac:dyDescent="0.3">
      <c r="A552" t="s">
        <v>65</v>
      </c>
      <c r="B552" t="s">
        <v>66</v>
      </c>
      <c r="C552" t="s">
        <v>46</v>
      </c>
      <c r="D552" t="s">
        <v>210</v>
      </c>
      <c r="E552">
        <v>39.86</v>
      </c>
      <c r="F552">
        <v>50</v>
      </c>
      <c r="G552" t="s">
        <v>160</v>
      </c>
      <c r="H552" t="s">
        <v>160</v>
      </c>
      <c r="I552" s="65"/>
      <c r="O552" t="s">
        <v>502</v>
      </c>
      <c r="Q552"/>
      <c r="T552">
        <f t="shared" si="8"/>
        <v>0</v>
      </c>
    </row>
    <row r="553" spans="1:30" hidden="1" x14ac:dyDescent="0.3">
      <c r="A553" t="s">
        <v>65</v>
      </c>
      <c r="B553" t="s">
        <v>66</v>
      </c>
      <c r="C553" t="s">
        <v>46</v>
      </c>
      <c r="D553" t="s">
        <v>210</v>
      </c>
      <c r="E553">
        <v>39.86</v>
      </c>
      <c r="F553">
        <v>50</v>
      </c>
      <c r="G553" t="s">
        <v>160</v>
      </c>
      <c r="H553" t="s">
        <v>148</v>
      </c>
      <c r="I553" s="65"/>
      <c r="Q553"/>
      <c r="T553">
        <f t="shared" si="8"/>
        <v>0</v>
      </c>
    </row>
    <row r="554" spans="1:30" hidden="1" x14ac:dyDescent="0.3">
      <c r="A554" t="s">
        <v>65</v>
      </c>
      <c r="B554" t="s">
        <v>66</v>
      </c>
      <c r="C554" t="s">
        <v>46</v>
      </c>
      <c r="D554" t="s">
        <v>211</v>
      </c>
      <c r="E554">
        <v>54.72</v>
      </c>
      <c r="F554">
        <v>15</v>
      </c>
      <c r="G554" t="s">
        <v>185</v>
      </c>
      <c r="H554" t="s">
        <v>185</v>
      </c>
      <c r="J554" t="s">
        <v>1309</v>
      </c>
      <c r="Q554"/>
      <c r="T554">
        <f t="shared" si="8"/>
        <v>0</v>
      </c>
    </row>
    <row r="555" spans="1:30" hidden="1" x14ac:dyDescent="0.3">
      <c r="A555" t="s">
        <v>65</v>
      </c>
      <c r="B555" t="s">
        <v>66</v>
      </c>
      <c r="C555" t="s">
        <v>46</v>
      </c>
      <c r="D555" t="s">
        <v>211</v>
      </c>
      <c r="E555">
        <v>54.72</v>
      </c>
      <c r="F555">
        <v>15</v>
      </c>
      <c r="G555" t="s">
        <v>185</v>
      </c>
      <c r="H555" t="s">
        <v>148</v>
      </c>
      <c r="I555" s="63"/>
      <c r="Q555"/>
      <c r="T555">
        <f t="shared" si="8"/>
        <v>0</v>
      </c>
    </row>
    <row r="556" spans="1:30" hidden="1" x14ac:dyDescent="0.3">
      <c r="A556" t="s">
        <v>65</v>
      </c>
      <c r="B556" t="s">
        <v>66</v>
      </c>
      <c r="C556" t="s">
        <v>46</v>
      </c>
      <c r="D556" t="s">
        <v>211</v>
      </c>
      <c r="E556">
        <v>54.72</v>
      </c>
      <c r="F556">
        <v>15</v>
      </c>
      <c r="G556" t="s">
        <v>147</v>
      </c>
      <c r="H556" t="s">
        <v>147</v>
      </c>
      <c r="I556">
        <v>10</v>
      </c>
      <c r="J556" t="s">
        <v>167</v>
      </c>
      <c r="Q556"/>
      <c r="T556">
        <f t="shared" si="8"/>
        <v>0</v>
      </c>
    </row>
    <row r="557" spans="1:30" hidden="1" x14ac:dyDescent="0.3">
      <c r="A557" t="s">
        <v>65</v>
      </c>
      <c r="B557" t="s">
        <v>66</v>
      </c>
      <c r="C557" t="s">
        <v>46</v>
      </c>
      <c r="D557" t="s">
        <v>211</v>
      </c>
      <c r="E557">
        <v>54.72</v>
      </c>
      <c r="F557">
        <v>15</v>
      </c>
      <c r="G557" t="s">
        <v>147</v>
      </c>
      <c r="H557" t="s">
        <v>148</v>
      </c>
      <c r="I557" t="s">
        <v>167</v>
      </c>
      <c r="Q557"/>
      <c r="T557">
        <f t="shared" si="8"/>
        <v>0</v>
      </c>
    </row>
    <row r="558" spans="1:30" hidden="1" x14ac:dyDescent="0.3">
      <c r="A558" t="s">
        <v>65</v>
      </c>
      <c r="B558" t="s">
        <v>66</v>
      </c>
      <c r="C558" t="s">
        <v>46</v>
      </c>
      <c r="D558" t="s">
        <v>211</v>
      </c>
      <c r="E558">
        <v>54.72</v>
      </c>
      <c r="F558">
        <v>15</v>
      </c>
      <c r="G558" t="s">
        <v>149</v>
      </c>
      <c r="H558" t="s">
        <v>149</v>
      </c>
      <c r="J558" t="s">
        <v>1311</v>
      </c>
      <c r="Q558"/>
      <c r="T558">
        <f t="shared" si="8"/>
        <v>0</v>
      </c>
    </row>
    <row r="559" spans="1:30" hidden="1" x14ac:dyDescent="0.3">
      <c r="A559" t="s">
        <v>65</v>
      </c>
      <c r="B559" t="s">
        <v>66</v>
      </c>
      <c r="C559" t="s">
        <v>46</v>
      </c>
      <c r="D559" t="s">
        <v>211</v>
      </c>
      <c r="E559">
        <v>54.72</v>
      </c>
      <c r="F559">
        <v>15</v>
      </c>
      <c r="G559" t="s">
        <v>149</v>
      </c>
      <c r="H559" t="s">
        <v>148</v>
      </c>
      <c r="I559" s="63"/>
      <c r="Q559"/>
      <c r="T559">
        <f t="shared" si="8"/>
        <v>0</v>
      </c>
    </row>
    <row r="560" spans="1:30" hidden="1" x14ac:dyDescent="0.3">
      <c r="A560" t="s">
        <v>65</v>
      </c>
      <c r="B560" t="s">
        <v>66</v>
      </c>
      <c r="C560" t="s">
        <v>46</v>
      </c>
      <c r="D560" t="s">
        <v>211</v>
      </c>
      <c r="E560">
        <v>54.72</v>
      </c>
      <c r="F560">
        <v>15</v>
      </c>
      <c r="G560" t="s">
        <v>150</v>
      </c>
      <c r="H560" t="s">
        <v>150</v>
      </c>
      <c r="J560" t="s">
        <v>1315</v>
      </c>
      <c r="Q560"/>
      <c r="T560">
        <f t="shared" si="8"/>
        <v>0</v>
      </c>
    </row>
    <row r="561" spans="1:33" hidden="1" x14ac:dyDescent="0.3">
      <c r="A561" t="s">
        <v>65</v>
      </c>
      <c r="B561" t="s">
        <v>66</v>
      </c>
      <c r="C561" t="s">
        <v>46</v>
      </c>
      <c r="D561" t="s">
        <v>211</v>
      </c>
      <c r="E561">
        <v>54.72</v>
      </c>
      <c r="F561">
        <v>15</v>
      </c>
      <c r="G561" t="s">
        <v>150</v>
      </c>
      <c r="H561" t="s">
        <v>148</v>
      </c>
      <c r="I561" s="63"/>
      <c r="Q561"/>
      <c r="T561">
        <f t="shared" si="8"/>
        <v>0</v>
      </c>
    </row>
    <row r="562" spans="1:33" hidden="1" x14ac:dyDescent="0.3">
      <c r="A562" t="s">
        <v>65</v>
      </c>
      <c r="B562" t="s">
        <v>66</v>
      </c>
      <c r="C562" t="s">
        <v>46</v>
      </c>
      <c r="D562" t="s">
        <v>211</v>
      </c>
      <c r="E562">
        <v>54.72</v>
      </c>
      <c r="F562">
        <v>15</v>
      </c>
      <c r="G562" t="s">
        <v>152</v>
      </c>
      <c r="H562" t="s">
        <v>152</v>
      </c>
      <c r="J562" t="s">
        <v>1312</v>
      </c>
      <c r="Q562"/>
      <c r="T562">
        <f t="shared" si="8"/>
        <v>0</v>
      </c>
    </row>
    <row r="563" spans="1:33" hidden="1" x14ac:dyDescent="0.3">
      <c r="A563" t="s">
        <v>65</v>
      </c>
      <c r="B563" t="s">
        <v>66</v>
      </c>
      <c r="C563" t="s">
        <v>46</v>
      </c>
      <c r="D563" t="s">
        <v>211</v>
      </c>
      <c r="E563">
        <v>54.72</v>
      </c>
      <c r="F563">
        <v>15</v>
      </c>
      <c r="G563" t="s">
        <v>152</v>
      </c>
      <c r="H563" t="s">
        <v>148</v>
      </c>
      <c r="I563" s="63"/>
      <c r="Q563"/>
      <c r="T563">
        <f t="shared" si="8"/>
        <v>0</v>
      </c>
    </row>
    <row r="564" spans="1:33" hidden="1" x14ac:dyDescent="0.3">
      <c r="A564" t="s">
        <v>65</v>
      </c>
      <c r="B564" t="s">
        <v>66</v>
      </c>
      <c r="C564" t="s">
        <v>46</v>
      </c>
      <c r="D564" t="s">
        <v>211</v>
      </c>
      <c r="E564">
        <v>54.72</v>
      </c>
      <c r="F564">
        <v>15</v>
      </c>
      <c r="G564" t="s">
        <v>153</v>
      </c>
      <c r="H564" t="s">
        <v>153</v>
      </c>
      <c r="J564" t="s">
        <v>1316</v>
      </c>
      <c r="Q564"/>
      <c r="T564">
        <f t="shared" si="8"/>
        <v>0</v>
      </c>
    </row>
    <row r="565" spans="1:33" hidden="1" x14ac:dyDescent="0.3">
      <c r="A565" t="s">
        <v>65</v>
      </c>
      <c r="B565" t="s">
        <v>66</v>
      </c>
      <c r="C565" t="s">
        <v>46</v>
      </c>
      <c r="D565" t="s">
        <v>211</v>
      </c>
      <c r="E565">
        <v>54.72</v>
      </c>
      <c r="F565">
        <v>15</v>
      </c>
      <c r="G565" t="s">
        <v>153</v>
      </c>
      <c r="H565" t="s">
        <v>148</v>
      </c>
      <c r="I565" s="63"/>
      <c r="Q565"/>
      <c r="T565">
        <f t="shared" si="8"/>
        <v>0</v>
      </c>
    </row>
    <row r="566" spans="1:33" hidden="1" x14ac:dyDescent="0.3">
      <c r="A566" t="s">
        <v>65</v>
      </c>
      <c r="B566" t="s">
        <v>66</v>
      </c>
      <c r="C566" t="s">
        <v>46</v>
      </c>
      <c r="D566" t="s">
        <v>211</v>
      </c>
      <c r="E566">
        <v>54.72</v>
      </c>
      <c r="F566">
        <v>15</v>
      </c>
      <c r="G566" t="s">
        <v>155</v>
      </c>
      <c r="H566" t="s">
        <v>155</v>
      </c>
      <c r="J566" t="s">
        <v>1313</v>
      </c>
      <c r="Q566"/>
      <c r="T566">
        <f t="shared" si="8"/>
        <v>0</v>
      </c>
    </row>
    <row r="567" spans="1:33" hidden="1" x14ac:dyDescent="0.3">
      <c r="A567" t="s">
        <v>65</v>
      </c>
      <c r="B567" t="s">
        <v>66</v>
      </c>
      <c r="C567" t="s">
        <v>46</v>
      </c>
      <c r="D567" t="s">
        <v>211</v>
      </c>
      <c r="E567">
        <v>54.72</v>
      </c>
      <c r="F567">
        <v>15</v>
      </c>
      <c r="G567" t="s">
        <v>155</v>
      </c>
      <c r="H567" t="s">
        <v>148</v>
      </c>
      <c r="I567" s="63"/>
      <c r="Q567"/>
      <c r="T567">
        <f t="shared" si="8"/>
        <v>0</v>
      </c>
    </row>
    <row r="568" spans="1:33" hidden="1" x14ac:dyDescent="0.3">
      <c r="A568" t="s">
        <v>65</v>
      </c>
      <c r="B568" t="s">
        <v>66</v>
      </c>
      <c r="C568" t="s">
        <v>46</v>
      </c>
      <c r="D568" t="s">
        <v>211</v>
      </c>
      <c r="E568">
        <v>54.72</v>
      </c>
      <c r="F568">
        <v>15</v>
      </c>
      <c r="G568" t="s">
        <v>156</v>
      </c>
      <c r="H568" t="s">
        <v>156</v>
      </c>
      <c r="J568" t="s">
        <v>1314</v>
      </c>
      <c r="Q568"/>
      <c r="T568">
        <f t="shared" si="8"/>
        <v>0</v>
      </c>
    </row>
    <row r="569" spans="1:33" hidden="1" x14ac:dyDescent="0.3">
      <c r="A569" t="s">
        <v>65</v>
      </c>
      <c r="B569" t="s">
        <v>66</v>
      </c>
      <c r="C569" t="s">
        <v>46</v>
      </c>
      <c r="D569" t="s">
        <v>211</v>
      </c>
      <c r="E569">
        <v>54.72</v>
      </c>
      <c r="F569">
        <v>15</v>
      </c>
      <c r="G569" t="s">
        <v>156</v>
      </c>
      <c r="H569" t="s">
        <v>148</v>
      </c>
      <c r="I569" s="63"/>
      <c r="Q569"/>
      <c r="T569">
        <f t="shared" si="8"/>
        <v>0</v>
      </c>
    </row>
    <row r="570" spans="1:33" hidden="1" x14ac:dyDescent="0.3">
      <c r="A570" t="s">
        <v>65</v>
      </c>
      <c r="B570" t="s">
        <v>66</v>
      </c>
      <c r="C570" t="s">
        <v>46</v>
      </c>
      <c r="D570" t="s">
        <v>211</v>
      </c>
      <c r="E570">
        <v>54.72</v>
      </c>
      <c r="F570">
        <v>15</v>
      </c>
      <c r="G570" t="s">
        <v>157</v>
      </c>
      <c r="H570" t="s">
        <v>157</v>
      </c>
      <c r="J570" t="s">
        <v>1317</v>
      </c>
      <c r="Q570"/>
      <c r="T570">
        <f t="shared" si="8"/>
        <v>0</v>
      </c>
    </row>
    <row r="571" spans="1:33" hidden="1" x14ac:dyDescent="0.3">
      <c r="A571" t="s">
        <v>65</v>
      </c>
      <c r="B571" t="s">
        <v>66</v>
      </c>
      <c r="C571" t="s">
        <v>46</v>
      </c>
      <c r="D571" t="s">
        <v>211</v>
      </c>
      <c r="E571">
        <v>54.72</v>
      </c>
      <c r="F571">
        <v>15</v>
      </c>
      <c r="G571" t="s">
        <v>157</v>
      </c>
      <c r="H571" t="s">
        <v>148</v>
      </c>
      <c r="I571" s="63"/>
      <c r="Q571"/>
      <c r="T571">
        <f t="shared" si="8"/>
        <v>0</v>
      </c>
    </row>
    <row r="572" spans="1:33" hidden="1" x14ac:dyDescent="0.3">
      <c r="A572" t="s">
        <v>65</v>
      </c>
      <c r="B572" t="s">
        <v>66</v>
      </c>
      <c r="C572" t="s">
        <v>46</v>
      </c>
      <c r="D572" t="s">
        <v>211</v>
      </c>
      <c r="E572">
        <v>54.72</v>
      </c>
      <c r="F572">
        <v>15</v>
      </c>
      <c r="G572" t="s">
        <v>158</v>
      </c>
      <c r="H572" t="s">
        <v>158</v>
      </c>
      <c r="O572" t="s">
        <v>502</v>
      </c>
      <c r="Q572"/>
      <c r="T572">
        <f t="shared" si="8"/>
        <v>0</v>
      </c>
    </row>
    <row r="573" spans="1:33" hidden="1" x14ac:dyDescent="0.3">
      <c r="A573" t="s">
        <v>65</v>
      </c>
      <c r="B573" t="s">
        <v>66</v>
      </c>
      <c r="C573" t="s">
        <v>46</v>
      </c>
      <c r="D573" t="s">
        <v>211</v>
      </c>
      <c r="E573">
        <v>54.72</v>
      </c>
      <c r="F573">
        <v>15</v>
      </c>
      <c r="G573" t="s">
        <v>158</v>
      </c>
      <c r="H573" t="s">
        <v>148</v>
      </c>
      <c r="I573" s="63"/>
      <c r="Q573"/>
      <c r="T573">
        <f t="shared" si="8"/>
        <v>0</v>
      </c>
    </row>
    <row r="574" spans="1:33" hidden="1" x14ac:dyDescent="0.3">
      <c r="A574" t="s">
        <v>65</v>
      </c>
      <c r="B574" t="s">
        <v>66</v>
      </c>
      <c r="C574" t="s">
        <v>46</v>
      </c>
      <c r="D574" t="s">
        <v>211</v>
      </c>
      <c r="E574">
        <v>54.72</v>
      </c>
      <c r="F574">
        <v>15</v>
      </c>
      <c r="G574" t="s">
        <v>159</v>
      </c>
      <c r="H574" t="s">
        <v>159</v>
      </c>
      <c r="O574" t="s">
        <v>502</v>
      </c>
      <c r="Q574"/>
      <c r="T574">
        <f t="shared" si="8"/>
        <v>0</v>
      </c>
    </row>
    <row r="575" spans="1:33" hidden="1" x14ac:dyDescent="0.3">
      <c r="A575" t="s">
        <v>65</v>
      </c>
      <c r="B575" t="s">
        <v>66</v>
      </c>
      <c r="C575" t="s">
        <v>46</v>
      </c>
      <c r="D575" t="s">
        <v>211</v>
      </c>
      <c r="E575">
        <v>54.72</v>
      </c>
      <c r="F575">
        <v>15</v>
      </c>
      <c r="G575" t="s">
        <v>159</v>
      </c>
      <c r="H575" t="s">
        <v>148</v>
      </c>
      <c r="I575" s="63"/>
      <c r="Q575"/>
      <c r="T575">
        <f t="shared" si="8"/>
        <v>0</v>
      </c>
    </row>
    <row r="576" spans="1:33" x14ac:dyDescent="0.3">
      <c r="A576" t="s">
        <v>65</v>
      </c>
      <c r="B576" t="s">
        <v>66</v>
      </c>
      <c r="C576" t="s">
        <v>46</v>
      </c>
      <c r="D576" t="s">
        <v>211</v>
      </c>
      <c r="E576">
        <v>54.72</v>
      </c>
      <c r="F576">
        <v>15</v>
      </c>
      <c r="G576" t="s">
        <v>160</v>
      </c>
      <c r="H576" t="s">
        <v>160</v>
      </c>
      <c r="I576" s="64">
        <v>10</v>
      </c>
      <c r="J576" s="64" t="str">
        <f>I577</f>
        <v>RN23002577</v>
      </c>
      <c r="K576" s="64"/>
      <c r="L576" t="str">
        <f>_xlfn.XLOOKUP(J576, FNDWRR!Q:Q,FNDWRR!F:F,"",0,)</f>
        <v/>
      </c>
      <c r="M576">
        <v>92011599</v>
      </c>
      <c r="N576" t="s">
        <v>1691</v>
      </c>
      <c r="O576" t="s">
        <v>502</v>
      </c>
      <c r="P576">
        <f>SUMIFS(FNDWRR!E:E, FNDWRR!Q:Q, data_working!J576, FNDWRR!AZ:AZ, data_working!H576, FNDWRR!C:C, data_working!D576&amp;"*")</f>
        <v>0</v>
      </c>
      <c r="Q576" s="40">
        <v>54.71642657276697</v>
      </c>
      <c r="R576" s="40">
        <v>318.07</v>
      </c>
      <c r="S576">
        <v>270.36</v>
      </c>
      <c r="T576">
        <f t="shared" si="8"/>
        <v>47.70999999999998</v>
      </c>
      <c r="U576">
        <f>SUMIFS(openNconfirmRpt!O:O, openNconfirmRpt!L:L, data_working!D576&amp;"*", openNconfirmRpt!D:D, data_working!H576)</f>
        <v>10</v>
      </c>
      <c r="V576">
        <f>SUMIFS(openNconfirmRpt!O:O, openNconfirmRpt!L:L, data_working!D576&amp;"*", openNconfirmRpt!D:D, data_working!H576, openNconfirmRpt!B:B, A576)</f>
        <v>10</v>
      </c>
      <c r="W576">
        <f>SUMIFS(openNconfirmRpt!O:O, openNconfirmRpt!L:L, data_working!D576&amp;"*", openNconfirmRpt!D:D, data_working!H576, openNconfirmRpt!B:B, A576, openNconfirmRpt!A:A, "Open Order")</f>
        <v>10</v>
      </c>
      <c r="X576">
        <f>SUMIFS(openNconfirmRpt!O:O, openNconfirmRpt!L:L, data_working!D576&amp;"*", openNconfirmRpt!D:D, data_working!H576, openNconfirmRpt!B:B, A576, openNconfirmRpt!A:A, "Confirm Order")</f>
        <v>0</v>
      </c>
      <c r="Y576">
        <f>X576-I576</f>
        <v>-10</v>
      </c>
      <c r="Z576">
        <f>P576-I576</f>
        <v>-10</v>
      </c>
      <c r="AA576">
        <f>SUMIFS(openNconfirmRpt!V:V, openNconfirmRpt!L:L, data_working!D576&amp;"*", openNconfirmRpt!D:D, data_working!H576, openNconfirmRpt!B:B, A576, openNconfirmRpt!A:A, "*")/COUNTIFS(openNconfirmRpt!L:L, data_working!D576&amp;"*", openNconfirmRpt!D:D, data_working!H576, openNconfirmRpt!B:B, A576)</f>
        <v>270.36</v>
      </c>
      <c r="AB576">
        <f>S576-AA576</f>
        <v>0</v>
      </c>
      <c r="AC576">
        <f>V576-I576</f>
        <v>0</v>
      </c>
      <c r="AD576" t="s">
        <v>1703</v>
      </c>
      <c r="AE576" t="s">
        <v>3007</v>
      </c>
      <c r="AF576">
        <f>_xlfn.XLOOKUP(M576, postponeList!K:K, postponeList!U:U,,0)</f>
        <v>0</v>
      </c>
      <c r="AG576">
        <f>_xlfn.XLOOKUP(M576, postponeList!K:K, postponeList!U:U,,0,-1)</f>
        <v>0</v>
      </c>
    </row>
    <row r="577" spans="1:20" hidden="1" x14ac:dyDescent="0.3">
      <c r="A577" t="s">
        <v>65</v>
      </c>
      <c r="B577" t="s">
        <v>66</v>
      </c>
      <c r="C577" t="s">
        <v>46</v>
      </c>
      <c r="D577" t="s">
        <v>211</v>
      </c>
      <c r="E577">
        <v>54.72</v>
      </c>
      <c r="F577">
        <v>15</v>
      </c>
      <c r="G577" t="s">
        <v>160</v>
      </c>
      <c r="H577" t="s">
        <v>148</v>
      </c>
      <c r="I577" s="65" t="s">
        <v>680</v>
      </c>
      <c r="J577" t="s">
        <v>680</v>
      </c>
      <c r="Q577"/>
      <c r="T577">
        <f t="shared" si="8"/>
        <v>0</v>
      </c>
    </row>
    <row r="578" spans="1:20" hidden="1" x14ac:dyDescent="0.3">
      <c r="A578" t="s">
        <v>76</v>
      </c>
      <c r="B578" t="s">
        <v>77</v>
      </c>
      <c r="C578" t="s">
        <v>46</v>
      </c>
      <c r="D578" t="s">
        <v>78</v>
      </c>
      <c r="E578">
        <v>7.23</v>
      </c>
      <c r="F578">
        <v>250</v>
      </c>
      <c r="G578" t="s">
        <v>185</v>
      </c>
      <c r="H578" t="s">
        <v>185</v>
      </c>
      <c r="I578">
        <v>10</v>
      </c>
      <c r="J578" t="s">
        <v>161</v>
      </c>
      <c r="Q578"/>
      <c r="T578">
        <f t="shared" si="8"/>
        <v>0</v>
      </c>
    </row>
    <row r="579" spans="1:20" hidden="1" x14ac:dyDescent="0.3">
      <c r="A579" t="s">
        <v>76</v>
      </c>
      <c r="B579" t="s">
        <v>77</v>
      </c>
      <c r="C579" t="s">
        <v>46</v>
      </c>
      <c r="D579" t="s">
        <v>78</v>
      </c>
      <c r="E579">
        <v>7.23</v>
      </c>
      <c r="F579">
        <v>250</v>
      </c>
      <c r="G579" t="s">
        <v>185</v>
      </c>
      <c r="H579" t="s">
        <v>148</v>
      </c>
      <c r="I579" t="s">
        <v>161</v>
      </c>
      <c r="Q579"/>
      <c r="T579">
        <f t="shared" ref="T579:T642" si="9">R579-S579</f>
        <v>0</v>
      </c>
    </row>
    <row r="580" spans="1:20" hidden="1" x14ac:dyDescent="0.3">
      <c r="A580" t="s">
        <v>76</v>
      </c>
      <c r="B580" t="s">
        <v>77</v>
      </c>
      <c r="C580" t="s">
        <v>46</v>
      </c>
      <c r="D580" t="s">
        <v>78</v>
      </c>
      <c r="E580">
        <v>7.23</v>
      </c>
      <c r="F580">
        <v>250</v>
      </c>
      <c r="G580" t="s">
        <v>147</v>
      </c>
      <c r="H580" t="s">
        <v>147</v>
      </c>
      <c r="I580">
        <v>20</v>
      </c>
      <c r="J580" t="s">
        <v>170</v>
      </c>
      <c r="Q580"/>
      <c r="T580">
        <f t="shared" si="9"/>
        <v>0</v>
      </c>
    </row>
    <row r="581" spans="1:20" hidden="1" x14ac:dyDescent="0.3">
      <c r="A581" t="s">
        <v>76</v>
      </c>
      <c r="B581" t="s">
        <v>77</v>
      </c>
      <c r="C581" t="s">
        <v>46</v>
      </c>
      <c r="D581" t="s">
        <v>78</v>
      </c>
      <c r="E581">
        <v>7.23</v>
      </c>
      <c r="F581">
        <v>250</v>
      </c>
      <c r="G581" t="s">
        <v>147</v>
      </c>
      <c r="H581" t="s">
        <v>148</v>
      </c>
      <c r="I581" t="s">
        <v>170</v>
      </c>
      <c r="Q581"/>
      <c r="T581">
        <f t="shared" si="9"/>
        <v>0</v>
      </c>
    </row>
    <row r="582" spans="1:20" hidden="1" x14ac:dyDescent="0.3">
      <c r="A582" t="s">
        <v>76</v>
      </c>
      <c r="B582" t="s">
        <v>77</v>
      </c>
      <c r="C582" t="s">
        <v>46</v>
      </c>
      <c r="D582" t="s">
        <v>78</v>
      </c>
      <c r="E582">
        <v>7.23</v>
      </c>
      <c r="F582">
        <v>250</v>
      </c>
      <c r="G582" t="s">
        <v>149</v>
      </c>
      <c r="H582" t="s">
        <v>149</v>
      </c>
      <c r="I582">
        <v>100</v>
      </c>
      <c r="J582" t="s">
        <v>163</v>
      </c>
      <c r="Q582"/>
      <c r="T582">
        <f t="shared" si="9"/>
        <v>0</v>
      </c>
    </row>
    <row r="583" spans="1:20" hidden="1" x14ac:dyDescent="0.3">
      <c r="A583" t="s">
        <v>76</v>
      </c>
      <c r="B583" t="s">
        <v>77</v>
      </c>
      <c r="C583" t="s">
        <v>46</v>
      </c>
      <c r="D583" t="s">
        <v>78</v>
      </c>
      <c r="E583">
        <v>7.23</v>
      </c>
      <c r="F583">
        <v>250</v>
      </c>
      <c r="G583" t="s">
        <v>149</v>
      </c>
      <c r="H583" t="s">
        <v>148</v>
      </c>
      <c r="I583" t="s">
        <v>163</v>
      </c>
      <c r="Q583"/>
      <c r="T583">
        <f t="shared" si="9"/>
        <v>0</v>
      </c>
    </row>
    <row r="584" spans="1:20" hidden="1" x14ac:dyDescent="0.3">
      <c r="A584" t="s">
        <v>76</v>
      </c>
      <c r="B584" t="s">
        <v>77</v>
      </c>
      <c r="C584" t="s">
        <v>46</v>
      </c>
      <c r="D584" t="s">
        <v>78</v>
      </c>
      <c r="E584">
        <v>7.23</v>
      </c>
      <c r="F584">
        <v>250</v>
      </c>
      <c r="G584" t="s">
        <v>150</v>
      </c>
      <c r="H584" t="s">
        <v>150</v>
      </c>
      <c r="I584">
        <v>10</v>
      </c>
      <c r="J584" t="s">
        <v>171</v>
      </c>
      <c r="Q584"/>
      <c r="T584">
        <f t="shared" si="9"/>
        <v>0</v>
      </c>
    </row>
    <row r="585" spans="1:20" hidden="1" x14ac:dyDescent="0.3">
      <c r="A585" t="s">
        <v>76</v>
      </c>
      <c r="B585" t="s">
        <v>77</v>
      </c>
      <c r="C585" t="s">
        <v>46</v>
      </c>
      <c r="D585" t="s">
        <v>78</v>
      </c>
      <c r="E585">
        <v>7.23</v>
      </c>
      <c r="F585">
        <v>250</v>
      </c>
      <c r="G585" t="s">
        <v>150</v>
      </c>
      <c r="H585" t="s">
        <v>148</v>
      </c>
      <c r="I585" t="s">
        <v>171</v>
      </c>
      <c r="Q585"/>
      <c r="T585">
        <f t="shared" si="9"/>
        <v>0</v>
      </c>
    </row>
    <row r="586" spans="1:20" hidden="1" x14ac:dyDescent="0.3">
      <c r="A586" t="s">
        <v>76</v>
      </c>
      <c r="B586" t="s">
        <v>77</v>
      </c>
      <c r="C586" t="s">
        <v>46</v>
      </c>
      <c r="D586" t="s">
        <v>78</v>
      </c>
      <c r="E586">
        <v>7.23</v>
      </c>
      <c r="F586">
        <v>250</v>
      </c>
      <c r="G586" t="s">
        <v>152</v>
      </c>
      <c r="H586" t="s">
        <v>152</v>
      </c>
      <c r="J586" t="s">
        <v>1312</v>
      </c>
      <c r="Q586"/>
      <c r="T586">
        <f t="shared" si="9"/>
        <v>0</v>
      </c>
    </row>
    <row r="587" spans="1:20" hidden="1" x14ac:dyDescent="0.3">
      <c r="A587" t="s">
        <v>76</v>
      </c>
      <c r="B587" t="s">
        <v>77</v>
      </c>
      <c r="C587" t="s">
        <v>46</v>
      </c>
      <c r="D587" t="s">
        <v>78</v>
      </c>
      <c r="E587">
        <v>7.23</v>
      </c>
      <c r="F587">
        <v>250</v>
      </c>
      <c r="G587" t="s">
        <v>152</v>
      </c>
      <c r="H587" t="s">
        <v>148</v>
      </c>
      <c r="I587" s="63"/>
      <c r="Q587"/>
      <c r="T587">
        <f t="shared" si="9"/>
        <v>0</v>
      </c>
    </row>
    <row r="588" spans="1:20" hidden="1" x14ac:dyDescent="0.3">
      <c r="A588" t="s">
        <v>76</v>
      </c>
      <c r="B588" t="s">
        <v>77</v>
      </c>
      <c r="C588" t="s">
        <v>46</v>
      </c>
      <c r="D588" t="s">
        <v>78</v>
      </c>
      <c r="E588">
        <v>7.23</v>
      </c>
      <c r="F588">
        <v>250</v>
      </c>
      <c r="G588" t="s">
        <v>153</v>
      </c>
      <c r="H588" t="s">
        <v>153</v>
      </c>
      <c r="I588">
        <v>10</v>
      </c>
      <c r="J588" t="s">
        <v>172</v>
      </c>
      <c r="Q588"/>
      <c r="T588">
        <f t="shared" si="9"/>
        <v>0</v>
      </c>
    </row>
    <row r="589" spans="1:20" hidden="1" x14ac:dyDescent="0.3">
      <c r="A589" t="s">
        <v>76</v>
      </c>
      <c r="B589" t="s">
        <v>77</v>
      </c>
      <c r="C589" t="s">
        <v>46</v>
      </c>
      <c r="D589" t="s">
        <v>78</v>
      </c>
      <c r="E589">
        <v>7.23</v>
      </c>
      <c r="F589">
        <v>250</v>
      </c>
      <c r="G589" t="s">
        <v>153</v>
      </c>
      <c r="H589" t="s">
        <v>148</v>
      </c>
      <c r="I589" t="s">
        <v>172</v>
      </c>
      <c r="Q589"/>
      <c r="T589">
        <f t="shared" si="9"/>
        <v>0</v>
      </c>
    </row>
    <row r="590" spans="1:20" hidden="1" x14ac:dyDescent="0.3">
      <c r="A590" t="s">
        <v>76</v>
      </c>
      <c r="B590" t="s">
        <v>77</v>
      </c>
      <c r="C590" t="s">
        <v>46</v>
      </c>
      <c r="D590" t="s">
        <v>78</v>
      </c>
      <c r="E590">
        <v>7.23</v>
      </c>
      <c r="F590">
        <v>250</v>
      </c>
      <c r="G590" t="s">
        <v>155</v>
      </c>
      <c r="H590" t="s">
        <v>155</v>
      </c>
      <c r="J590" t="s">
        <v>1313</v>
      </c>
      <c r="Q590"/>
      <c r="T590">
        <f t="shared" si="9"/>
        <v>0</v>
      </c>
    </row>
    <row r="591" spans="1:20" hidden="1" x14ac:dyDescent="0.3">
      <c r="A591" t="s">
        <v>76</v>
      </c>
      <c r="B591" t="s">
        <v>77</v>
      </c>
      <c r="C591" t="s">
        <v>46</v>
      </c>
      <c r="D591" t="s">
        <v>78</v>
      </c>
      <c r="E591">
        <v>7.23</v>
      </c>
      <c r="F591">
        <v>250</v>
      </c>
      <c r="G591" t="s">
        <v>155</v>
      </c>
      <c r="H591" t="s">
        <v>148</v>
      </c>
      <c r="I591" s="63"/>
      <c r="Q591"/>
      <c r="T591">
        <f t="shared" si="9"/>
        <v>0</v>
      </c>
    </row>
    <row r="592" spans="1:20" hidden="1" x14ac:dyDescent="0.3">
      <c r="A592" t="s">
        <v>76</v>
      </c>
      <c r="B592" t="s">
        <v>77</v>
      </c>
      <c r="C592" t="s">
        <v>46</v>
      </c>
      <c r="D592" t="s">
        <v>78</v>
      </c>
      <c r="E592">
        <v>7.23</v>
      </c>
      <c r="F592">
        <v>250</v>
      </c>
      <c r="G592" t="s">
        <v>156</v>
      </c>
      <c r="H592" t="s">
        <v>156</v>
      </c>
      <c r="I592">
        <v>10</v>
      </c>
      <c r="J592" t="s">
        <v>189</v>
      </c>
      <c r="Q592"/>
      <c r="T592">
        <f t="shared" si="9"/>
        <v>0</v>
      </c>
    </row>
    <row r="593" spans="1:33" hidden="1" x14ac:dyDescent="0.3">
      <c r="A593" t="s">
        <v>76</v>
      </c>
      <c r="B593" t="s">
        <v>77</v>
      </c>
      <c r="C593" t="s">
        <v>46</v>
      </c>
      <c r="D593" t="s">
        <v>78</v>
      </c>
      <c r="E593">
        <v>7.23</v>
      </c>
      <c r="F593">
        <v>250</v>
      </c>
      <c r="G593" t="s">
        <v>156</v>
      </c>
      <c r="H593" t="s">
        <v>148</v>
      </c>
      <c r="I593" t="s">
        <v>189</v>
      </c>
      <c r="Q593"/>
      <c r="T593">
        <f t="shared" si="9"/>
        <v>0</v>
      </c>
    </row>
    <row r="594" spans="1:33" hidden="1" x14ac:dyDescent="0.3">
      <c r="A594" t="s">
        <v>76</v>
      </c>
      <c r="B594" t="s">
        <v>77</v>
      </c>
      <c r="C594" t="s">
        <v>46</v>
      </c>
      <c r="D594" t="s">
        <v>78</v>
      </c>
      <c r="E594">
        <v>7.23</v>
      </c>
      <c r="F594">
        <v>250</v>
      </c>
      <c r="G594" t="s">
        <v>157</v>
      </c>
      <c r="H594" t="s">
        <v>157</v>
      </c>
      <c r="I594">
        <v>10</v>
      </c>
      <c r="J594" t="s">
        <v>212</v>
      </c>
      <c r="Q594"/>
      <c r="T594">
        <f t="shared" si="9"/>
        <v>0</v>
      </c>
    </row>
    <row r="595" spans="1:33" hidden="1" x14ac:dyDescent="0.3">
      <c r="A595" t="s">
        <v>76</v>
      </c>
      <c r="B595" t="s">
        <v>77</v>
      </c>
      <c r="C595" t="s">
        <v>46</v>
      </c>
      <c r="D595" t="s">
        <v>78</v>
      </c>
      <c r="E595">
        <v>7.23</v>
      </c>
      <c r="F595">
        <v>250</v>
      </c>
      <c r="G595" t="s">
        <v>157</v>
      </c>
      <c r="H595" t="s">
        <v>148</v>
      </c>
      <c r="I595" t="s">
        <v>212</v>
      </c>
      <c r="Q595"/>
      <c r="T595">
        <f t="shared" si="9"/>
        <v>0</v>
      </c>
    </row>
    <row r="596" spans="1:33" hidden="1" x14ac:dyDescent="0.3">
      <c r="A596" t="s">
        <v>76</v>
      </c>
      <c r="B596" t="s">
        <v>77</v>
      </c>
      <c r="C596" t="s">
        <v>46</v>
      </c>
      <c r="D596" t="s">
        <v>78</v>
      </c>
      <c r="E596">
        <v>7.23</v>
      </c>
      <c r="F596">
        <v>250</v>
      </c>
      <c r="G596" t="s">
        <v>158</v>
      </c>
      <c r="H596" t="s">
        <v>158</v>
      </c>
      <c r="I596" s="64">
        <v>320</v>
      </c>
      <c r="J596" s="64" t="str">
        <f>I597</f>
        <v>RN23002164</v>
      </c>
      <c r="K596" s="64"/>
      <c r="L596">
        <f>_xlfn.XLOOKUP(J596, FNDWRR!Q:Q,FNDWRR!F:F,"",0,)</f>
        <v>92010605</v>
      </c>
      <c r="O596" t="s">
        <v>502</v>
      </c>
      <c r="P596">
        <f>SUMIFS(FNDWRR!E:E, FNDWRR!Q:Q, data_working!J596, FNDWRR!AZ:AZ, data_working!H596, FNDWRR!C:C, data_working!D596&amp;"*")</f>
        <v>320</v>
      </c>
      <c r="Q596" s="40">
        <v>7.2280000000000015</v>
      </c>
      <c r="R596" s="40">
        <v>37.340000000000003</v>
      </c>
      <c r="S596">
        <v>37.340000000000003</v>
      </c>
      <c r="T596">
        <f t="shared" si="9"/>
        <v>0</v>
      </c>
      <c r="U596">
        <f>SUMIFS(openNconfirmRpt!O:O, openNconfirmRpt!L:L, data_working!D596&amp;"*", openNconfirmRpt!D:D, data_working!H596)</f>
        <v>320</v>
      </c>
      <c r="V596">
        <f>SUMIFS(openNconfirmRpt!O:O, openNconfirmRpt!L:L, data_working!D596&amp;"*", openNconfirmRpt!D:D, data_working!H596, openNconfirmRpt!B:B, A596)</f>
        <v>320</v>
      </c>
      <c r="X596">
        <f>SUMIFS(openNconfirmRpt!O:O, openNconfirmRpt!L:L, data_working!D596&amp;"*", openNconfirmRpt!D:D, data_working!H596, openNconfirmRpt!B:B, A596, openNconfirmRpt!A:A, "Confirm Order")</f>
        <v>320</v>
      </c>
      <c r="Y596">
        <f>X596-I596</f>
        <v>0</v>
      </c>
      <c r="Z596">
        <f>P596-I596</f>
        <v>0</v>
      </c>
      <c r="AA596" s="46">
        <f>SUMIFS(openNconfirmRpt!V:V, openNconfirmRpt!L:L, data_working!D596&amp;"*", openNconfirmRpt!D:D, data_working!H596, openNconfirmRpt!B:B, A596, openNconfirmRpt!A:A, "Confirm Order")/COUNTIFS(openNconfirmRpt!L:L, data_working!D596&amp;"*", openNconfirmRpt!D:D, data_working!H596, openNconfirmRpt!B:B, A596, openNconfirmRpt!A:A, "Confirm Order")</f>
        <v>37.340000000000003</v>
      </c>
      <c r="AB596">
        <f>S596-AA596</f>
        <v>0</v>
      </c>
      <c r="AD596" t="s">
        <v>1696</v>
      </c>
    </row>
    <row r="597" spans="1:33" hidden="1" x14ac:dyDescent="0.3">
      <c r="A597" t="s">
        <v>76</v>
      </c>
      <c r="B597" t="s">
        <v>77</v>
      </c>
      <c r="C597" t="s">
        <v>46</v>
      </c>
      <c r="D597" t="s">
        <v>78</v>
      </c>
      <c r="E597">
        <v>7.23</v>
      </c>
      <c r="F597">
        <v>250</v>
      </c>
      <c r="G597" t="s">
        <v>158</v>
      </c>
      <c r="H597" t="s">
        <v>148</v>
      </c>
      <c r="I597" t="s">
        <v>198</v>
      </c>
      <c r="Q597"/>
      <c r="T597">
        <f t="shared" si="9"/>
        <v>0</v>
      </c>
    </row>
    <row r="598" spans="1:33" hidden="1" x14ac:dyDescent="0.3">
      <c r="A598" t="s">
        <v>76</v>
      </c>
      <c r="B598" t="s">
        <v>77</v>
      </c>
      <c r="C598" t="s">
        <v>46</v>
      </c>
      <c r="D598" t="s">
        <v>78</v>
      </c>
      <c r="E598">
        <v>7.23</v>
      </c>
      <c r="F598">
        <v>250</v>
      </c>
      <c r="G598" t="s">
        <v>159</v>
      </c>
      <c r="H598" t="s">
        <v>159</v>
      </c>
      <c r="I598" s="64">
        <v>10</v>
      </c>
      <c r="J598" s="64" t="str">
        <f>I599</f>
        <v>RN23002236</v>
      </c>
      <c r="K598" s="64"/>
      <c r="L598">
        <f>_xlfn.XLOOKUP(J598, FNDWRR!Q:Q,FNDWRR!F:F,"",0,)</f>
        <v>92011122</v>
      </c>
      <c r="O598" t="s">
        <v>502</v>
      </c>
      <c r="P598">
        <f>SUMIFS(FNDWRR!E:E, FNDWRR!Q:Q, data_working!J598, FNDWRR!AZ:AZ, data_working!H598, FNDWRR!C:C, data_working!D598&amp;"*")</f>
        <v>10</v>
      </c>
      <c r="Q598" s="40">
        <v>7.2280000000000015</v>
      </c>
      <c r="R598" s="40">
        <v>37.340000000000003</v>
      </c>
      <c r="S598">
        <v>37.340000000000003</v>
      </c>
      <c r="T598">
        <f t="shared" si="9"/>
        <v>0</v>
      </c>
      <c r="U598">
        <f>SUMIFS(openNconfirmRpt!O:O, openNconfirmRpt!L:L, data_working!D598&amp;"*", openNconfirmRpt!D:D, data_working!H598)</f>
        <v>10</v>
      </c>
      <c r="V598">
        <f>SUMIFS(openNconfirmRpt!O:O, openNconfirmRpt!L:L, data_working!D598&amp;"*", openNconfirmRpt!D:D, data_working!H598, openNconfirmRpt!B:B, A598)</f>
        <v>10</v>
      </c>
      <c r="X598">
        <f>SUMIFS(openNconfirmRpt!O:O, openNconfirmRpt!L:L, data_working!D598&amp;"*", openNconfirmRpt!D:D, data_working!H598, openNconfirmRpt!B:B, A598, openNconfirmRpt!A:A, "Confirm Order")</f>
        <v>10</v>
      </c>
      <c r="Y598">
        <f>X598-I598</f>
        <v>0</v>
      </c>
      <c r="Z598">
        <f>P598-I598</f>
        <v>0</v>
      </c>
      <c r="AA598" s="46">
        <f>SUMIFS(openNconfirmRpt!V:V, openNconfirmRpt!L:L, data_working!D598&amp;"*", openNconfirmRpt!D:D, data_working!H598, openNconfirmRpt!B:B, A598, openNconfirmRpt!A:A, "Confirm Order")/COUNTIFS(openNconfirmRpt!L:L, data_working!D598&amp;"*", openNconfirmRpt!D:D, data_working!H598, openNconfirmRpt!B:B, A598, openNconfirmRpt!A:A, "Confirm Order")</f>
        <v>37.340000000000003</v>
      </c>
      <c r="AB598">
        <f>S598-AA598</f>
        <v>0</v>
      </c>
      <c r="AD598" t="s">
        <v>1696</v>
      </c>
    </row>
    <row r="599" spans="1:33" hidden="1" x14ac:dyDescent="0.3">
      <c r="A599" t="s">
        <v>76</v>
      </c>
      <c r="B599" t="s">
        <v>77</v>
      </c>
      <c r="C599" t="s">
        <v>46</v>
      </c>
      <c r="D599" t="s">
        <v>78</v>
      </c>
      <c r="E599">
        <v>7.23</v>
      </c>
      <c r="F599">
        <v>250</v>
      </c>
      <c r="G599" t="s">
        <v>159</v>
      </c>
      <c r="H599" t="s">
        <v>148</v>
      </c>
      <c r="I599" t="s">
        <v>213</v>
      </c>
      <c r="Q599"/>
      <c r="T599">
        <f t="shared" si="9"/>
        <v>0</v>
      </c>
    </row>
    <row r="600" spans="1:33" x14ac:dyDescent="0.3">
      <c r="A600" t="s">
        <v>76</v>
      </c>
      <c r="B600" t="s">
        <v>77</v>
      </c>
      <c r="C600" t="s">
        <v>46</v>
      </c>
      <c r="D600" t="s">
        <v>78</v>
      </c>
      <c r="E600">
        <v>7.23</v>
      </c>
      <c r="F600">
        <v>250</v>
      </c>
      <c r="G600" t="s">
        <v>160</v>
      </c>
      <c r="H600" t="s">
        <v>160</v>
      </c>
      <c r="I600" s="64">
        <v>10</v>
      </c>
      <c r="J600" s="64" t="str">
        <f>I601</f>
        <v>RN23002576</v>
      </c>
      <c r="K600" s="64"/>
      <c r="L600" t="str">
        <f>_xlfn.XLOOKUP(J600, FNDWRR!Q:Q,FNDWRR!F:F,"",0,)</f>
        <v/>
      </c>
      <c r="M600">
        <v>92011602</v>
      </c>
      <c r="N600" t="s">
        <v>1691</v>
      </c>
      <c r="O600" t="s">
        <v>502</v>
      </c>
      <c r="P600">
        <f>SUMIFS(FNDWRR!E:E, FNDWRR!Q:Q, data_working!J600, FNDWRR!AZ:AZ, data_working!H600, FNDWRR!C:C, data_working!D600&amp;"*")</f>
        <v>0</v>
      </c>
      <c r="Q600" s="40">
        <v>7.2280000000000015</v>
      </c>
      <c r="R600" s="40">
        <v>37.340000000000003</v>
      </c>
      <c r="S600">
        <v>37.340000000000003</v>
      </c>
      <c r="T600">
        <f t="shared" si="9"/>
        <v>0</v>
      </c>
      <c r="U600">
        <f>SUMIFS(openNconfirmRpt!O:O, openNconfirmRpt!L:L, data_working!D600&amp;"*", openNconfirmRpt!D:D, data_working!H600)</f>
        <v>10</v>
      </c>
      <c r="V600">
        <f>SUMIFS(openNconfirmRpt!O:O, openNconfirmRpt!L:L, data_working!D600&amp;"*", openNconfirmRpt!D:D, data_working!H600, openNconfirmRpt!B:B, A600)</f>
        <v>10</v>
      </c>
      <c r="W600">
        <f>SUMIFS(openNconfirmRpt!O:O, openNconfirmRpt!L:L, data_working!D600&amp;"*", openNconfirmRpt!D:D, data_working!H600, openNconfirmRpt!B:B, A600, openNconfirmRpt!A:A, "Open Order")</f>
        <v>10</v>
      </c>
      <c r="X600">
        <f>SUMIFS(openNconfirmRpt!O:O, openNconfirmRpt!L:L, data_working!D600&amp;"*", openNconfirmRpt!D:D, data_working!H600, openNconfirmRpt!B:B, A600, openNconfirmRpt!A:A, "Confirm Order")</f>
        <v>0</v>
      </c>
      <c r="Y600">
        <f>X600-I600</f>
        <v>-10</v>
      </c>
      <c r="Z600">
        <f>P600-I600</f>
        <v>-10</v>
      </c>
      <c r="AA600">
        <f>SUMIFS(openNconfirmRpt!V:V, openNconfirmRpt!L:L, data_working!D600&amp;"*", openNconfirmRpt!D:D, data_working!H600, openNconfirmRpt!B:B, A600, openNconfirmRpt!A:A, "*")/COUNTIFS(openNconfirmRpt!L:L, data_working!D600&amp;"*", openNconfirmRpt!D:D, data_working!H600, openNconfirmRpt!B:B, A600)</f>
        <v>37.340000000000003</v>
      </c>
      <c r="AB600">
        <f>S600-AA600</f>
        <v>0</v>
      </c>
      <c r="AC600">
        <f>V600-I600</f>
        <v>0</v>
      </c>
      <c r="AD600" t="s">
        <v>1703</v>
      </c>
      <c r="AE600" t="s">
        <v>3007</v>
      </c>
      <c r="AF600">
        <f>_xlfn.XLOOKUP(M600, postponeList!K:K, postponeList!U:U,,0)</f>
        <v>0</v>
      </c>
      <c r="AG600">
        <f>_xlfn.XLOOKUP(M600, postponeList!K:K, postponeList!U:U,,0,-1)</f>
        <v>0</v>
      </c>
    </row>
    <row r="601" spans="1:33" hidden="1" x14ac:dyDescent="0.3">
      <c r="A601" t="s">
        <v>76</v>
      </c>
      <c r="B601" t="s">
        <v>77</v>
      </c>
      <c r="C601" t="s">
        <v>46</v>
      </c>
      <c r="D601" t="s">
        <v>78</v>
      </c>
      <c r="E601">
        <v>7.23</v>
      </c>
      <c r="F601">
        <v>250</v>
      </c>
      <c r="G601" t="s">
        <v>160</v>
      </c>
      <c r="H601" t="s">
        <v>148</v>
      </c>
      <c r="I601" s="65" t="s">
        <v>679</v>
      </c>
      <c r="J601" t="s">
        <v>679</v>
      </c>
      <c r="Q601"/>
      <c r="T601">
        <f t="shared" si="9"/>
        <v>0</v>
      </c>
    </row>
    <row r="602" spans="1:33" hidden="1" x14ac:dyDescent="0.3">
      <c r="A602" t="s">
        <v>76</v>
      </c>
      <c r="B602" t="s">
        <v>77</v>
      </c>
      <c r="C602" t="s">
        <v>46</v>
      </c>
      <c r="D602" t="s">
        <v>79</v>
      </c>
      <c r="E602">
        <v>9.5</v>
      </c>
      <c r="F602">
        <v>340</v>
      </c>
      <c r="G602" t="s">
        <v>185</v>
      </c>
      <c r="H602" t="s">
        <v>185</v>
      </c>
      <c r="I602">
        <v>30</v>
      </c>
      <c r="J602" t="s">
        <v>161</v>
      </c>
      <c r="Q602"/>
      <c r="T602">
        <f t="shared" si="9"/>
        <v>0</v>
      </c>
    </row>
    <row r="603" spans="1:33" hidden="1" x14ac:dyDescent="0.3">
      <c r="A603" t="s">
        <v>76</v>
      </c>
      <c r="B603" t="s">
        <v>77</v>
      </c>
      <c r="C603" t="s">
        <v>46</v>
      </c>
      <c r="D603" t="s">
        <v>79</v>
      </c>
      <c r="E603">
        <v>9.5</v>
      </c>
      <c r="F603">
        <v>340</v>
      </c>
      <c r="G603" t="s">
        <v>185</v>
      </c>
      <c r="H603" t="s">
        <v>148</v>
      </c>
      <c r="I603" t="s">
        <v>161</v>
      </c>
      <c r="Q603"/>
      <c r="T603">
        <f t="shared" si="9"/>
        <v>0</v>
      </c>
    </row>
    <row r="604" spans="1:33" hidden="1" x14ac:dyDescent="0.3">
      <c r="A604" t="s">
        <v>76</v>
      </c>
      <c r="B604" t="s">
        <v>77</v>
      </c>
      <c r="C604" t="s">
        <v>46</v>
      </c>
      <c r="D604" t="s">
        <v>79</v>
      </c>
      <c r="E604">
        <v>9.5</v>
      </c>
      <c r="F604">
        <v>340</v>
      </c>
      <c r="G604" t="s">
        <v>147</v>
      </c>
      <c r="H604" t="s">
        <v>147</v>
      </c>
      <c r="I604">
        <v>30</v>
      </c>
      <c r="J604" t="s">
        <v>170</v>
      </c>
      <c r="Q604"/>
      <c r="T604">
        <f t="shared" si="9"/>
        <v>0</v>
      </c>
    </row>
    <row r="605" spans="1:33" hidden="1" x14ac:dyDescent="0.3">
      <c r="A605" t="s">
        <v>76</v>
      </c>
      <c r="B605" t="s">
        <v>77</v>
      </c>
      <c r="C605" t="s">
        <v>46</v>
      </c>
      <c r="D605" t="s">
        <v>79</v>
      </c>
      <c r="E605">
        <v>9.5</v>
      </c>
      <c r="F605">
        <v>340</v>
      </c>
      <c r="G605" t="s">
        <v>147</v>
      </c>
      <c r="H605" t="s">
        <v>148</v>
      </c>
      <c r="I605" t="s">
        <v>170</v>
      </c>
      <c r="Q605"/>
      <c r="T605">
        <f t="shared" si="9"/>
        <v>0</v>
      </c>
    </row>
    <row r="606" spans="1:33" hidden="1" x14ac:dyDescent="0.3">
      <c r="A606" t="s">
        <v>76</v>
      </c>
      <c r="B606" t="s">
        <v>77</v>
      </c>
      <c r="C606" t="s">
        <v>46</v>
      </c>
      <c r="D606" t="s">
        <v>79</v>
      </c>
      <c r="E606">
        <v>9.5</v>
      </c>
      <c r="F606">
        <v>340</v>
      </c>
      <c r="G606" t="s">
        <v>149</v>
      </c>
      <c r="H606" t="s">
        <v>149</v>
      </c>
      <c r="I606">
        <v>20</v>
      </c>
      <c r="J606" t="s">
        <v>163</v>
      </c>
      <c r="Q606"/>
      <c r="T606">
        <f t="shared" si="9"/>
        <v>0</v>
      </c>
    </row>
    <row r="607" spans="1:33" hidden="1" x14ac:dyDescent="0.3">
      <c r="A607" t="s">
        <v>76</v>
      </c>
      <c r="B607" t="s">
        <v>77</v>
      </c>
      <c r="C607" t="s">
        <v>46</v>
      </c>
      <c r="D607" t="s">
        <v>79</v>
      </c>
      <c r="E607">
        <v>9.5</v>
      </c>
      <c r="F607">
        <v>340</v>
      </c>
      <c r="G607" t="s">
        <v>149</v>
      </c>
      <c r="H607" t="s">
        <v>148</v>
      </c>
      <c r="I607" t="s">
        <v>163</v>
      </c>
      <c r="Q607"/>
      <c r="T607">
        <f t="shared" si="9"/>
        <v>0</v>
      </c>
    </row>
    <row r="608" spans="1:33" hidden="1" x14ac:dyDescent="0.3">
      <c r="A608" t="s">
        <v>76</v>
      </c>
      <c r="B608" t="s">
        <v>77</v>
      </c>
      <c r="C608" t="s">
        <v>46</v>
      </c>
      <c r="D608" t="s">
        <v>79</v>
      </c>
      <c r="E608">
        <v>9.5</v>
      </c>
      <c r="F608">
        <v>340</v>
      </c>
      <c r="G608" t="s">
        <v>150</v>
      </c>
      <c r="H608" t="s">
        <v>150</v>
      </c>
      <c r="I608">
        <v>40</v>
      </c>
      <c r="J608" t="s">
        <v>171</v>
      </c>
      <c r="Q608"/>
      <c r="T608">
        <f t="shared" si="9"/>
        <v>0</v>
      </c>
    </row>
    <row r="609" spans="1:20" hidden="1" x14ac:dyDescent="0.3">
      <c r="A609" t="s">
        <v>76</v>
      </c>
      <c r="B609" t="s">
        <v>77</v>
      </c>
      <c r="C609" t="s">
        <v>46</v>
      </c>
      <c r="D609" t="s">
        <v>79</v>
      </c>
      <c r="E609">
        <v>9.5</v>
      </c>
      <c r="F609">
        <v>340</v>
      </c>
      <c r="G609" t="s">
        <v>150</v>
      </c>
      <c r="H609" t="s">
        <v>148</v>
      </c>
      <c r="I609" t="s">
        <v>171</v>
      </c>
      <c r="Q609"/>
      <c r="T609">
        <f t="shared" si="9"/>
        <v>0</v>
      </c>
    </row>
    <row r="610" spans="1:20" hidden="1" x14ac:dyDescent="0.3">
      <c r="A610" t="s">
        <v>76</v>
      </c>
      <c r="B610" t="s">
        <v>77</v>
      </c>
      <c r="C610" t="s">
        <v>46</v>
      </c>
      <c r="D610" t="s">
        <v>79</v>
      </c>
      <c r="E610">
        <v>9.5</v>
      </c>
      <c r="F610">
        <v>340</v>
      </c>
      <c r="G610" t="s">
        <v>152</v>
      </c>
      <c r="H610" t="s">
        <v>152</v>
      </c>
      <c r="I610">
        <v>20</v>
      </c>
      <c r="J610" t="s">
        <v>173</v>
      </c>
      <c r="Q610"/>
      <c r="T610">
        <f t="shared" si="9"/>
        <v>0</v>
      </c>
    </row>
    <row r="611" spans="1:20" hidden="1" x14ac:dyDescent="0.3">
      <c r="A611" t="s">
        <v>76</v>
      </c>
      <c r="B611" t="s">
        <v>77</v>
      </c>
      <c r="C611" t="s">
        <v>46</v>
      </c>
      <c r="D611" t="s">
        <v>79</v>
      </c>
      <c r="E611">
        <v>9.5</v>
      </c>
      <c r="F611">
        <v>340</v>
      </c>
      <c r="G611" t="s">
        <v>152</v>
      </c>
      <c r="H611" t="s">
        <v>148</v>
      </c>
      <c r="I611" t="s">
        <v>173</v>
      </c>
      <c r="Q611"/>
      <c r="T611">
        <f t="shared" si="9"/>
        <v>0</v>
      </c>
    </row>
    <row r="612" spans="1:20" hidden="1" x14ac:dyDescent="0.3">
      <c r="A612" t="s">
        <v>76</v>
      </c>
      <c r="B612" t="s">
        <v>77</v>
      </c>
      <c r="C612" t="s">
        <v>46</v>
      </c>
      <c r="D612" t="s">
        <v>79</v>
      </c>
      <c r="E612">
        <v>9.5</v>
      </c>
      <c r="F612">
        <v>340</v>
      </c>
      <c r="G612" t="s">
        <v>153</v>
      </c>
      <c r="H612" t="s">
        <v>153</v>
      </c>
      <c r="I612">
        <v>30</v>
      </c>
      <c r="J612" t="s">
        <v>172</v>
      </c>
      <c r="Q612"/>
      <c r="T612">
        <f t="shared" si="9"/>
        <v>0</v>
      </c>
    </row>
    <row r="613" spans="1:20" hidden="1" x14ac:dyDescent="0.3">
      <c r="A613" t="s">
        <v>76</v>
      </c>
      <c r="B613" t="s">
        <v>77</v>
      </c>
      <c r="C613" t="s">
        <v>46</v>
      </c>
      <c r="D613" t="s">
        <v>79</v>
      </c>
      <c r="E613">
        <v>9.5</v>
      </c>
      <c r="F613">
        <v>340</v>
      </c>
      <c r="G613" t="s">
        <v>153</v>
      </c>
      <c r="H613" t="s">
        <v>148</v>
      </c>
      <c r="I613" t="s">
        <v>172</v>
      </c>
      <c r="Q613"/>
      <c r="T613">
        <f t="shared" si="9"/>
        <v>0</v>
      </c>
    </row>
    <row r="614" spans="1:20" hidden="1" x14ac:dyDescent="0.3">
      <c r="A614" t="s">
        <v>76</v>
      </c>
      <c r="B614" t="s">
        <v>77</v>
      </c>
      <c r="C614" t="s">
        <v>46</v>
      </c>
      <c r="D614" t="s">
        <v>79</v>
      </c>
      <c r="E614">
        <v>9.5</v>
      </c>
      <c r="F614">
        <v>340</v>
      </c>
      <c r="G614" t="s">
        <v>155</v>
      </c>
      <c r="H614" t="s">
        <v>155</v>
      </c>
      <c r="I614">
        <v>10</v>
      </c>
      <c r="J614" t="s">
        <v>190</v>
      </c>
      <c r="Q614"/>
      <c r="T614">
        <f t="shared" si="9"/>
        <v>0</v>
      </c>
    </row>
    <row r="615" spans="1:20" hidden="1" x14ac:dyDescent="0.3">
      <c r="A615" t="s">
        <v>76</v>
      </c>
      <c r="B615" t="s">
        <v>77</v>
      </c>
      <c r="C615" t="s">
        <v>46</v>
      </c>
      <c r="D615" t="s">
        <v>79</v>
      </c>
      <c r="E615">
        <v>9.5</v>
      </c>
      <c r="F615">
        <v>340</v>
      </c>
      <c r="G615" t="s">
        <v>155</v>
      </c>
      <c r="H615" t="s">
        <v>148</v>
      </c>
      <c r="I615" t="s">
        <v>190</v>
      </c>
      <c r="Q615"/>
      <c r="T615">
        <f t="shared" si="9"/>
        <v>0</v>
      </c>
    </row>
    <row r="616" spans="1:20" hidden="1" x14ac:dyDescent="0.3">
      <c r="A616" t="s">
        <v>76</v>
      </c>
      <c r="B616" t="s">
        <v>77</v>
      </c>
      <c r="C616" t="s">
        <v>46</v>
      </c>
      <c r="D616" t="s">
        <v>79</v>
      </c>
      <c r="E616">
        <v>9.5</v>
      </c>
      <c r="F616">
        <v>340</v>
      </c>
      <c r="G616" t="s">
        <v>156</v>
      </c>
      <c r="H616" t="s">
        <v>156</v>
      </c>
      <c r="J616" t="s">
        <v>1314</v>
      </c>
      <c r="Q616"/>
      <c r="T616">
        <f t="shared" si="9"/>
        <v>0</v>
      </c>
    </row>
    <row r="617" spans="1:20" hidden="1" x14ac:dyDescent="0.3">
      <c r="A617" t="s">
        <v>76</v>
      </c>
      <c r="B617" t="s">
        <v>77</v>
      </c>
      <c r="C617" t="s">
        <v>46</v>
      </c>
      <c r="D617" t="s">
        <v>79</v>
      </c>
      <c r="E617">
        <v>9.5</v>
      </c>
      <c r="F617">
        <v>340</v>
      </c>
      <c r="G617" t="s">
        <v>156</v>
      </c>
      <c r="H617" t="s">
        <v>148</v>
      </c>
      <c r="I617" s="63"/>
      <c r="Q617"/>
      <c r="T617">
        <f t="shared" si="9"/>
        <v>0</v>
      </c>
    </row>
    <row r="618" spans="1:20" hidden="1" x14ac:dyDescent="0.3">
      <c r="A618" t="s">
        <v>76</v>
      </c>
      <c r="B618" t="s">
        <v>77</v>
      </c>
      <c r="C618" t="s">
        <v>46</v>
      </c>
      <c r="D618" t="s">
        <v>79</v>
      </c>
      <c r="E618">
        <v>9.5</v>
      </c>
      <c r="F618">
        <v>340</v>
      </c>
      <c r="G618" t="s">
        <v>157</v>
      </c>
      <c r="H618" t="s">
        <v>157</v>
      </c>
      <c r="J618" t="s">
        <v>1317</v>
      </c>
      <c r="Q618"/>
      <c r="T618">
        <f t="shared" si="9"/>
        <v>0</v>
      </c>
    </row>
    <row r="619" spans="1:20" hidden="1" x14ac:dyDescent="0.3">
      <c r="A619" t="s">
        <v>76</v>
      </c>
      <c r="B619" t="s">
        <v>77</v>
      </c>
      <c r="C619" t="s">
        <v>46</v>
      </c>
      <c r="D619" t="s">
        <v>79</v>
      </c>
      <c r="E619">
        <v>9.5</v>
      </c>
      <c r="F619">
        <v>340</v>
      </c>
      <c r="G619" t="s">
        <v>157</v>
      </c>
      <c r="H619" t="s">
        <v>148</v>
      </c>
      <c r="I619" s="63"/>
      <c r="Q619"/>
      <c r="T619">
        <f t="shared" si="9"/>
        <v>0</v>
      </c>
    </row>
    <row r="620" spans="1:20" hidden="1" x14ac:dyDescent="0.3">
      <c r="A620" t="s">
        <v>76</v>
      </c>
      <c r="B620" t="s">
        <v>77</v>
      </c>
      <c r="C620" t="s">
        <v>46</v>
      </c>
      <c r="D620" t="s">
        <v>79</v>
      </c>
      <c r="E620">
        <v>9.5</v>
      </c>
      <c r="F620">
        <v>340</v>
      </c>
      <c r="G620" t="s">
        <v>158</v>
      </c>
      <c r="H620" t="s">
        <v>158</v>
      </c>
      <c r="O620" t="s">
        <v>502</v>
      </c>
      <c r="Q620"/>
      <c r="T620">
        <f t="shared" si="9"/>
        <v>0</v>
      </c>
    </row>
    <row r="621" spans="1:20" hidden="1" x14ac:dyDescent="0.3">
      <c r="A621" t="s">
        <v>76</v>
      </c>
      <c r="B621" t="s">
        <v>77</v>
      </c>
      <c r="C621" t="s">
        <v>46</v>
      </c>
      <c r="D621" t="s">
        <v>79</v>
      </c>
      <c r="E621">
        <v>9.5</v>
      </c>
      <c r="F621">
        <v>340</v>
      </c>
      <c r="G621" t="s">
        <v>158</v>
      </c>
      <c r="H621" t="s">
        <v>148</v>
      </c>
      <c r="I621" s="63"/>
      <c r="Q621"/>
      <c r="T621">
        <f t="shared" si="9"/>
        <v>0</v>
      </c>
    </row>
    <row r="622" spans="1:20" hidden="1" x14ac:dyDescent="0.3">
      <c r="A622" t="s">
        <v>76</v>
      </c>
      <c r="B622" t="s">
        <v>77</v>
      </c>
      <c r="C622" t="s">
        <v>46</v>
      </c>
      <c r="D622" t="s">
        <v>79</v>
      </c>
      <c r="E622">
        <v>9.5</v>
      </c>
      <c r="F622">
        <v>340</v>
      </c>
      <c r="G622" t="s">
        <v>159</v>
      </c>
      <c r="H622" t="s">
        <v>159</v>
      </c>
      <c r="O622" t="s">
        <v>502</v>
      </c>
      <c r="Q622"/>
      <c r="T622">
        <f t="shared" si="9"/>
        <v>0</v>
      </c>
    </row>
    <row r="623" spans="1:20" hidden="1" x14ac:dyDescent="0.3">
      <c r="A623" t="s">
        <v>76</v>
      </c>
      <c r="B623" t="s">
        <v>77</v>
      </c>
      <c r="C623" t="s">
        <v>46</v>
      </c>
      <c r="D623" t="s">
        <v>79</v>
      </c>
      <c r="E623">
        <v>9.5</v>
      </c>
      <c r="F623">
        <v>340</v>
      </c>
      <c r="G623" t="s">
        <v>159</v>
      </c>
      <c r="H623" t="s">
        <v>148</v>
      </c>
      <c r="I623" s="63"/>
      <c r="Q623"/>
      <c r="T623">
        <f t="shared" si="9"/>
        <v>0</v>
      </c>
    </row>
    <row r="624" spans="1:20" hidden="1" x14ac:dyDescent="0.3">
      <c r="A624" t="s">
        <v>76</v>
      </c>
      <c r="B624" t="s">
        <v>77</v>
      </c>
      <c r="C624" t="s">
        <v>46</v>
      </c>
      <c r="D624" t="s">
        <v>79</v>
      </c>
      <c r="E624">
        <v>9.5</v>
      </c>
      <c r="F624">
        <v>340</v>
      </c>
      <c r="G624" t="s">
        <v>160</v>
      </c>
      <c r="H624" t="s">
        <v>160</v>
      </c>
      <c r="I624" s="65"/>
      <c r="O624" t="s">
        <v>502</v>
      </c>
      <c r="Q624"/>
      <c r="T624">
        <f t="shared" si="9"/>
        <v>0</v>
      </c>
    </row>
    <row r="625" spans="1:20" hidden="1" x14ac:dyDescent="0.3">
      <c r="A625" t="s">
        <v>76</v>
      </c>
      <c r="B625" t="s">
        <v>77</v>
      </c>
      <c r="C625" t="s">
        <v>46</v>
      </c>
      <c r="D625" t="s">
        <v>79</v>
      </c>
      <c r="E625">
        <v>9.5</v>
      </c>
      <c r="F625">
        <v>340</v>
      </c>
      <c r="G625" t="s">
        <v>160</v>
      </c>
      <c r="H625" t="s">
        <v>148</v>
      </c>
      <c r="I625" s="65"/>
      <c r="Q625"/>
      <c r="T625">
        <f t="shared" si="9"/>
        <v>0</v>
      </c>
    </row>
    <row r="626" spans="1:20" hidden="1" x14ac:dyDescent="0.3">
      <c r="A626" t="s">
        <v>76</v>
      </c>
      <c r="B626" t="s">
        <v>77</v>
      </c>
      <c r="C626" t="s">
        <v>46</v>
      </c>
      <c r="D626" t="s">
        <v>80</v>
      </c>
      <c r="E626">
        <v>16.46</v>
      </c>
      <c r="F626">
        <v>180</v>
      </c>
      <c r="G626" t="s">
        <v>185</v>
      </c>
      <c r="H626" t="s">
        <v>185</v>
      </c>
      <c r="I626">
        <v>15</v>
      </c>
      <c r="J626" t="s">
        <v>161</v>
      </c>
      <c r="Q626"/>
      <c r="T626">
        <f t="shared" si="9"/>
        <v>0</v>
      </c>
    </row>
    <row r="627" spans="1:20" hidden="1" x14ac:dyDescent="0.3">
      <c r="A627" t="s">
        <v>76</v>
      </c>
      <c r="B627" t="s">
        <v>77</v>
      </c>
      <c r="C627" t="s">
        <v>46</v>
      </c>
      <c r="D627" t="s">
        <v>80</v>
      </c>
      <c r="E627">
        <v>16.46</v>
      </c>
      <c r="F627">
        <v>180</v>
      </c>
      <c r="G627" t="s">
        <v>185</v>
      </c>
      <c r="H627" t="s">
        <v>148</v>
      </c>
      <c r="I627" t="s">
        <v>161</v>
      </c>
      <c r="Q627"/>
      <c r="T627">
        <f t="shared" si="9"/>
        <v>0</v>
      </c>
    </row>
    <row r="628" spans="1:20" hidden="1" x14ac:dyDescent="0.3">
      <c r="A628" t="s">
        <v>76</v>
      </c>
      <c r="B628" t="s">
        <v>77</v>
      </c>
      <c r="C628" t="s">
        <v>46</v>
      </c>
      <c r="D628" t="s">
        <v>80</v>
      </c>
      <c r="E628">
        <v>16.46</v>
      </c>
      <c r="F628">
        <v>180</v>
      </c>
      <c r="G628" t="s">
        <v>147</v>
      </c>
      <c r="H628" t="s">
        <v>147</v>
      </c>
      <c r="I628">
        <v>10</v>
      </c>
      <c r="J628" t="s">
        <v>170</v>
      </c>
      <c r="Q628"/>
      <c r="T628">
        <f t="shared" si="9"/>
        <v>0</v>
      </c>
    </row>
    <row r="629" spans="1:20" hidden="1" x14ac:dyDescent="0.3">
      <c r="A629" t="s">
        <v>76</v>
      </c>
      <c r="B629" t="s">
        <v>77</v>
      </c>
      <c r="C629" t="s">
        <v>46</v>
      </c>
      <c r="D629" t="s">
        <v>80</v>
      </c>
      <c r="E629">
        <v>16.46</v>
      </c>
      <c r="F629">
        <v>180</v>
      </c>
      <c r="G629" t="s">
        <v>147</v>
      </c>
      <c r="H629" t="s">
        <v>148</v>
      </c>
      <c r="I629" t="s">
        <v>170</v>
      </c>
      <c r="Q629"/>
      <c r="T629">
        <f t="shared" si="9"/>
        <v>0</v>
      </c>
    </row>
    <row r="630" spans="1:20" hidden="1" x14ac:dyDescent="0.3">
      <c r="A630" t="s">
        <v>76</v>
      </c>
      <c r="B630" t="s">
        <v>77</v>
      </c>
      <c r="C630" t="s">
        <v>46</v>
      </c>
      <c r="D630" t="s">
        <v>80</v>
      </c>
      <c r="E630">
        <v>16.46</v>
      </c>
      <c r="F630">
        <v>180</v>
      </c>
      <c r="G630" t="s">
        <v>149</v>
      </c>
      <c r="H630" t="s">
        <v>149</v>
      </c>
      <c r="I630">
        <v>10</v>
      </c>
      <c r="J630" t="s">
        <v>163</v>
      </c>
      <c r="Q630"/>
      <c r="T630">
        <f t="shared" si="9"/>
        <v>0</v>
      </c>
    </row>
    <row r="631" spans="1:20" hidden="1" x14ac:dyDescent="0.3">
      <c r="A631" t="s">
        <v>76</v>
      </c>
      <c r="B631" t="s">
        <v>77</v>
      </c>
      <c r="C631" t="s">
        <v>46</v>
      </c>
      <c r="D631" t="s">
        <v>80</v>
      </c>
      <c r="E631">
        <v>16.46</v>
      </c>
      <c r="F631">
        <v>180</v>
      </c>
      <c r="G631" t="s">
        <v>149</v>
      </c>
      <c r="H631" t="s">
        <v>148</v>
      </c>
      <c r="I631" t="s">
        <v>163</v>
      </c>
      <c r="Q631"/>
      <c r="T631">
        <f t="shared" si="9"/>
        <v>0</v>
      </c>
    </row>
    <row r="632" spans="1:20" hidden="1" x14ac:dyDescent="0.3">
      <c r="A632" t="s">
        <v>76</v>
      </c>
      <c r="B632" t="s">
        <v>77</v>
      </c>
      <c r="C632" t="s">
        <v>46</v>
      </c>
      <c r="D632" t="s">
        <v>80</v>
      </c>
      <c r="E632">
        <v>16.46</v>
      </c>
      <c r="F632">
        <v>180</v>
      </c>
      <c r="G632" t="s">
        <v>150</v>
      </c>
      <c r="H632" t="s">
        <v>150</v>
      </c>
      <c r="I632">
        <v>5</v>
      </c>
      <c r="J632" t="s">
        <v>171</v>
      </c>
      <c r="Q632"/>
      <c r="T632">
        <f t="shared" si="9"/>
        <v>0</v>
      </c>
    </row>
    <row r="633" spans="1:20" hidden="1" x14ac:dyDescent="0.3">
      <c r="A633" t="s">
        <v>76</v>
      </c>
      <c r="B633" t="s">
        <v>77</v>
      </c>
      <c r="C633" t="s">
        <v>46</v>
      </c>
      <c r="D633" t="s">
        <v>80</v>
      </c>
      <c r="E633">
        <v>16.46</v>
      </c>
      <c r="F633">
        <v>180</v>
      </c>
      <c r="G633" t="s">
        <v>150</v>
      </c>
      <c r="H633" t="s">
        <v>148</v>
      </c>
      <c r="I633" t="s">
        <v>171</v>
      </c>
      <c r="Q633"/>
      <c r="T633">
        <f t="shared" si="9"/>
        <v>0</v>
      </c>
    </row>
    <row r="634" spans="1:20" hidden="1" x14ac:dyDescent="0.3">
      <c r="A634" t="s">
        <v>76</v>
      </c>
      <c r="B634" t="s">
        <v>77</v>
      </c>
      <c r="C634" t="s">
        <v>46</v>
      </c>
      <c r="D634" t="s">
        <v>80</v>
      </c>
      <c r="E634">
        <v>16.46</v>
      </c>
      <c r="F634">
        <v>180</v>
      </c>
      <c r="G634" t="s">
        <v>152</v>
      </c>
      <c r="H634" t="s">
        <v>152</v>
      </c>
      <c r="I634">
        <v>40</v>
      </c>
      <c r="J634" t="s">
        <v>174</v>
      </c>
      <c r="Q634"/>
      <c r="T634">
        <f t="shared" si="9"/>
        <v>0</v>
      </c>
    </row>
    <row r="635" spans="1:20" hidden="1" x14ac:dyDescent="0.3">
      <c r="A635" t="s">
        <v>76</v>
      </c>
      <c r="B635" t="s">
        <v>77</v>
      </c>
      <c r="C635" t="s">
        <v>46</v>
      </c>
      <c r="D635" t="s">
        <v>80</v>
      </c>
      <c r="E635">
        <v>16.46</v>
      </c>
      <c r="F635">
        <v>180</v>
      </c>
      <c r="G635" t="s">
        <v>152</v>
      </c>
      <c r="H635" t="s">
        <v>148</v>
      </c>
      <c r="I635" t="s">
        <v>174</v>
      </c>
      <c r="Q635"/>
      <c r="T635">
        <f t="shared" si="9"/>
        <v>0</v>
      </c>
    </row>
    <row r="636" spans="1:20" hidden="1" x14ac:dyDescent="0.3">
      <c r="A636" t="s">
        <v>76</v>
      </c>
      <c r="B636" t="s">
        <v>77</v>
      </c>
      <c r="C636" t="s">
        <v>46</v>
      </c>
      <c r="D636" t="s">
        <v>80</v>
      </c>
      <c r="E636">
        <v>16.46</v>
      </c>
      <c r="F636">
        <v>180</v>
      </c>
      <c r="G636" t="s">
        <v>153</v>
      </c>
      <c r="H636" t="s">
        <v>153</v>
      </c>
      <c r="I636">
        <v>30</v>
      </c>
      <c r="J636" t="s">
        <v>172</v>
      </c>
      <c r="Q636"/>
      <c r="T636">
        <f t="shared" si="9"/>
        <v>0</v>
      </c>
    </row>
    <row r="637" spans="1:20" hidden="1" x14ac:dyDescent="0.3">
      <c r="A637" t="s">
        <v>76</v>
      </c>
      <c r="B637" t="s">
        <v>77</v>
      </c>
      <c r="C637" t="s">
        <v>46</v>
      </c>
      <c r="D637" t="s">
        <v>80</v>
      </c>
      <c r="E637">
        <v>16.46</v>
      </c>
      <c r="F637">
        <v>180</v>
      </c>
      <c r="G637" t="s">
        <v>153</v>
      </c>
      <c r="H637" t="s">
        <v>148</v>
      </c>
      <c r="I637" t="s">
        <v>172</v>
      </c>
      <c r="Q637"/>
      <c r="T637">
        <f t="shared" si="9"/>
        <v>0</v>
      </c>
    </row>
    <row r="638" spans="1:20" hidden="1" x14ac:dyDescent="0.3">
      <c r="A638" t="s">
        <v>76</v>
      </c>
      <c r="B638" t="s">
        <v>77</v>
      </c>
      <c r="C638" t="s">
        <v>46</v>
      </c>
      <c r="D638" t="s">
        <v>80</v>
      </c>
      <c r="E638">
        <v>16.46</v>
      </c>
      <c r="F638">
        <v>180</v>
      </c>
      <c r="G638" t="s">
        <v>155</v>
      </c>
      <c r="H638" t="s">
        <v>155</v>
      </c>
      <c r="I638">
        <v>80</v>
      </c>
      <c r="J638" t="s">
        <v>190</v>
      </c>
      <c r="Q638"/>
      <c r="T638">
        <f t="shared" si="9"/>
        <v>0</v>
      </c>
    </row>
    <row r="639" spans="1:20" hidden="1" x14ac:dyDescent="0.3">
      <c r="A639" t="s">
        <v>76</v>
      </c>
      <c r="B639" t="s">
        <v>77</v>
      </c>
      <c r="C639" t="s">
        <v>46</v>
      </c>
      <c r="D639" t="s">
        <v>80</v>
      </c>
      <c r="E639">
        <v>16.46</v>
      </c>
      <c r="F639">
        <v>180</v>
      </c>
      <c r="G639" t="s">
        <v>155</v>
      </c>
      <c r="H639" t="s">
        <v>148</v>
      </c>
      <c r="I639" t="s">
        <v>190</v>
      </c>
      <c r="Q639"/>
      <c r="T639">
        <f t="shared" si="9"/>
        <v>0</v>
      </c>
    </row>
    <row r="640" spans="1:20" hidden="1" x14ac:dyDescent="0.3">
      <c r="A640" t="s">
        <v>76</v>
      </c>
      <c r="B640" t="s">
        <v>77</v>
      </c>
      <c r="C640" t="s">
        <v>46</v>
      </c>
      <c r="D640" t="s">
        <v>80</v>
      </c>
      <c r="E640">
        <v>16.46</v>
      </c>
      <c r="F640">
        <v>180</v>
      </c>
      <c r="G640" t="s">
        <v>156</v>
      </c>
      <c r="H640" t="s">
        <v>156</v>
      </c>
      <c r="I640">
        <v>10</v>
      </c>
      <c r="J640" t="s">
        <v>189</v>
      </c>
      <c r="Q640"/>
      <c r="T640">
        <f t="shared" si="9"/>
        <v>0</v>
      </c>
    </row>
    <row r="641" spans="1:33" hidden="1" x14ac:dyDescent="0.3">
      <c r="A641" t="s">
        <v>76</v>
      </c>
      <c r="B641" t="s">
        <v>77</v>
      </c>
      <c r="C641" t="s">
        <v>46</v>
      </c>
      <c r="D641" t="s">
        <v>80</v>
      </c>
      <c r="E641">
        <v>16.46</v>
      </c>
      <c r="F641">
        <v>180</v>
      </c>
      <c r="G641" t="s">
        <v>156</v>
      </c>
      <c r="H641" t="s">
        <v>148</v>
      </c>
      <c r="I641" t="s">
        <v>189</v>
      </c>
      <c r="Q641"/>
      <c r="T641">
        <f t="shared" si="9"/>
        <v>0</v>
      </c>
    </row>
    <row r="642" spans="1:33" hidden="1" x14ac:dyDescent="0.3">
      <c r="A642" t="s">
        <v>76</v>
      </c>
      <c r="B642" t="s">
        <v>77</v>
      </c>
      <c r="C642" t="s">
        <v>46</v>
      </c>
      <c r="D642" t="s">
        <v>80</v>
      </c>
      <c r="E642">
        <v>16.46</v>
      </c>
      <c r="F642">
        <v>180</v>
      </c>
      <c r="G642" t="s">
        <v>157</v>
      </c>
      <c r="H642" t="s">
        <v>157</v>
      </c>
      <c r="I642">
        <v>30</v>
      </c>
      <c r="J642" t="s">
        <v>212</v>
      </c>
      <c r="Q642"/>
      <c r="T642">
        <f t="shared" si="9"/>
        <v>0</v>
      </c>
    </row>
    <row r="643" spans="1:33" hidden="1" x14ac:dyDescent="0.3">
      <c r="A643" t="s">
        <v>76</v>
      </c>
      <c r="B643" t="s">
        <v>77</v>
      </c>
      <c r="C643" t="s">
        <v>46</v>
      </c>
      <c r="D643" t="s">
        <v>80</v>
      </c>
      <c r="E643">
        <v>16.46</v>
      </c>
      <c r="F643">
        <v>180</v>
      </c>
      <c r="G643" t="s">
        <v>157</v>
      </c>
      <c r="H643" t="s">
        <v>148</v>
      </c>
      <c r="I643" t="s">
        <v>212</v>
      </c>
      <c r="Q643"/>
      <c r="T643">
        <f t="shared" ref="T643:T706" si="10">R643-S643</f>
        <v>0</v>
      </c>
    </row>
    <row r="644" spans="1:33" hidden="1" x14ac:dyDescent="0.3">
      <c r="A644" t="s">
        <v>76</v>
      </c>
      <c r="B644" t="s">
        <v>77</v>
      </c>
      <c r="C644" t="s">
        <v>46</v>
      </c>
      <c r="D644" t="s">
        <v>80</v>
      </c>
      <c r="E644">
        <v>16.46</v>
      </c>
      <c r="F644">
        <v>180</v>
      </c>
      <c r="G644" t="s">
        <v>158</v>
      </c>
      <c r="H644" t="s">
        <v>158</v>
      </c>
      <c r="I644" s="64">
        <v>60</v>
      </c>
      <c r="J644" s="64" t="str">
        <f>I645</f>
        <v>RN23002164</v>
      </c>
      <c r="K644" s="64"/>
      <c r="L644">
        <f>_xlfn.XLOOKUP(J644, FNDWRR!Q:Q,FNDWRR!F:F,"",0,)</f>
        <v>92010605</v>
      </c>
      <c r="O644" t="s">
        <v>502</v>
      </c>
      <c r="P644">
        <f>SUMIFS(FNDWRR!E:E, FNDWRR!Q:Q, data_working!J644, FNDWRR!AZ:AZ, data_working!H644, FNDWRR!C:C, data_working!D644&amp;"*")</f>
        <v>60</v>
      </c>
      <c r="Q644" s="40">
        <v>16.464500000000001</v>
      </c>
      <c r="R644" s="40">
        <v>71.84</v>
      </c>
      <c r="S644">
        <v>71.84</v>
      </c>
      <c r="T644">
        <f t="shared" si="10"/>
        <v>0</v>
      </c>
      <c r="U644">
        <f>SUMIFS(openNconfirmRpt!O:O, openNconfirmRpt!L:L, data_working!D644&amp;"*", openNconfirmRpt!D:D, data_working!H644)</f>
        <v>60</v>
      </c>
      <c r="V644">
        <f>SUMIFS(openNconfirmRpt!O:O, openNconfirmRpt!L:L, data_working!D644&amp;"*", openNconfirmRpt!D:D, data_working!H644, openNconfirmRpt!B:B, A644)</f>
        <v>60</v>
      </c>
      <c r="X644">
        <f>SUMIFS(openNconfirmRpt!O:O, openNconfirmRpt!L:L, data_working!D644&amp;"*", openNconfirmRpt!D:D, data_working!H644, openNconfirmRpt!B:B, A644, openNconfirmRpt!A:A, "Confirm Order")</f>
        <v>60</v>
      </c>
      <c r="Y644">
        <f>X644-I644</f>
        <v>0</v>
      </c>
      <c r="Z644">
        <f>P644-I644</f>
        <v>0</v>
      </c>
      <c r="AA644" s="46">
        <f>SUMIFS(openNconfirmRpt!V:V, openNconfirmRpt!L:L, data_working!D644&amp;"*", openNconfirmRpt!D:D, data_working!H644, openNconfirmRpt!B:B, A644, openNconfirmRpt!A:A, "Confirm Order")/COUNTIFS(openNconfirmRpt!L:L, data_working!D644&amp;"*", openNconfirmRpt!D:D, data_working!H644, openNconfirmRpt!B:B, A644, openNconfirmRpt!A:A, "Confirm Order")</f>
        <v>71.84</v>
      </c>
      <c r="AB644">
        <f>S644-AA644</f>
        <v>0</v>
      </c>
      <c r="AD644" t="s">
        <v>1696</v>
      </c>
    </row>
    <row r="645" spans="1:33" hidden="1" x14ac:dyDescent="0.3">
      <c r="A645" t="s">
        <v>76</v>
      </c>
      <c r="B645" t="s">
        <v>77</v>
      </c>
      <c r="C645" t="s">
        <v>46</v>
      </c>
      <c r="D645" t="s">
        <v>80</v>
      </c>
      <c r="E645">
        <v>16.46</v>
      </c>
      <c r="F645">
        <v>180</v>
      </c>
      <c r="G645" t="s">
        <v>158</v>
      </c>
      <c r="H645" t="s">
        <v>148</v>
      </c>
      <c r="I645" t="s">
        <v>198</v>
      </c>
      <c r="Q645"/>
      <c r="T645">
        <f t="shared" si="10"/>
        <v>0</v>
      </c>
    </row>
    <row r="646" spans="1:33" hidden="1" x14ac:dyDescent="0.3">
      <c r="A646" t="s">
        <v>76</v>
      </c>
      <c r="B646" t="s">
        <v>77</v>
      </c>
      <c r="C646" t="s">
        <v>46</v>
      </c>
      <c r="D646" t="s">
        <v>80</v>
      </c>
      <c r="E646">
        <v>16.46</v>
      </c>
      <c r="F646">
        <v>180</v>
      </c>
      <c r="G646" t="s">
        <v>159</v>
      </c>
      <c r="H646" t="s">
        <v>159</v>
      </c>
      <c r="I646" s="64">
        <v>30</v>
      </c>
      <c r="J646" s="64" t="str">
        <f>I647</f>
        <v>RN23002236</v>
      </c>
      <c r="K646" s="64"/>
      <c r="L646">
        <f>_xlfn.XLOOKUP(J646, FNDWRR!Q:Q,FNDWRR!F:F,"",0,)</f>
        <v>92011122</v>
      </c>
      <c r="O646" t="s">
        <v>502</v>
      </c>
      <c r="P646">
        <f>SUMIFS(FNDWRR!E:E, FNDWRR!Q:Q, data_working!J646, FNDWRR!AZ:AZ, data_working!H646, FNDWRR!C:C, data_working!D646&amp;"*")</f>
        <v>30</v>
      </c>
      <c r="Q646" s="40">
        <v>16.464500000000001</v>
      </c>
      <c r="R646" s="40">
        <v>71.84</v>
      </c>
      <c r="S646">
        <v>71.84</v>
      </c>
      <c r="T646">
        <f t="shared" si="10"/>
        <v>0</v>
      </c>
      <c r="U646">
        <f>SUMIFS(openNconfirmRpt!O:O, openNconfirmRpt!L:L, data_working!D646&amp;"*", openNconfirmRpt!D:D, data_working!H646)</f>
        <v>30</v>
      </c>
      <c r="V646">
        <f>SUMIFS(openNconfirmRpt!O:O, openNconfirmRpt!L:L, data_working!D646&amp;"*", openNconfirmRpt!D:D, data_working!H646, openNconfirmRpt!B:B, A646)</f>
        <v>30</v>
      </c>
      <c r="X646">
        <f>SUMIFS(openNconfirmRpt!O:O, openNconfirmRpt!L:L, data_working!D646&amp;"*", openNconfirmRpt!D:D, data_working!H646, openNconfirmRpt!B:B, A646, openNconfirmRpt!A:A, "Confirm Order")</f>
        <v>30</v>
      </c>
      <c r="Y646">
        <f>X646-I646</f>
        <v>0</v>
      </c>
      <c r="Z646">
        <f>P646-I646</f>
        <v>0</v>
      </c>
      <c r="AA646" s="46">
        <f>SUMIFS(openNconfirmRpt!V:V, openNconfirmRpt!L:L, data_working!D646&amp;"*", openNconfirmRpt!D:D, data_working!H646, openNconfirmRpt!B:B, A646, openNconfirmRpt!A:A, "Confirm Order")/COUNTIFS(openNconfirmRpt!L:L, data_working!D646&amp;"*", openNconfirmRpt!D:D, data_working!H646, openNconfirmRpt!B:B, A646, openNconfirmRpt!A:A, "Confirm Order")</f>
        <v>71.84</v>
      </c>
      <c r="AB646">
        <f>S646-AA646</f>
        <v>0</v>
      </c>
      <c r="AD646" t="s">
        <v>1696</v>
      </c>
    </row>
    <row r="647" spans="1:33" hidden="1" x14ac:dyDescent="0.3">
      <c r="A647" t="s">
        <v>76</v>
      </c>
      <c r="B647" t="s">
        <v>77</v>
      </c>
      <c r="C647" t="s">
        <v>46</v>
      </c>
      <c r="D647" t="s">
        <v>80</v>
      </c>
      <c r="E647">
        <v>16.46</v>
      </c>
      <c r="F647">
        <v>180</v>
      </c>
      <c r="G647" t="s">
        <v>159</v>
      </c>
      <c r="H647" t="s">
        <v>148</v>
      </c>
      <c r="I647" t="s">
        <v>213</v>
      </c>
      <c r="Q647"/>
      <c r="T647">
        <f t="shared" si="10"/>
        <v>0</v>
      </c>
    </row>
    <row r="648" spans="1:33" x14ac:dyDescent="0.3">
      <c r="A648" t="s">
        <v>76</v>
      </c>
      <c r="B648" t="s">
        <v>77</v>
      </c>
      <c r="C648" t="s">
        <v>46</v>
      </c>
      <c r="D648" t="s">
        <v>80</v>
      </c>
      <c r="E648">
        <v>16.46</v>
      </c>
      <c r="F648">
        <v>180</v>
      </c>
      <c r="G648" t="s">
        <v>160</v>
      </c>
      <c r="H648" t="s">
        <v>160</v>
      </c>
      <c r="I648" s="64">
        <v>30</v>
      </c>
      <c r="J648" s="64" t="str">
        <f>I649</f>
        <v>RN23002576</v>
      </c>
      <c r="K648" s="64"/>
      <c r="L648" t="str">
        <f>_xlfn.XLOOKUP(J648, FNDWRR!Q:Q,FNDWRR!F:F,"",0,)</f>
        <v/>
      </c>
      <c r="M648">
        <v>92011602</v>
      </c>
      <c r="N648" t="s">
        <v>1691</v>
      </c>
      <c r="O648" t="s">
        <v>502</v>
      </c>
      <c r="P648">
        <f>SUMIFS(FNDWRR!E:E, FNDWRR!Q:Q, data_working!J648, FNDWRR!AZ:AZ, data_working!H648, FNDWRR!C:C, data_working!D648&amp;"*")</f>
        <v>0</v>
      </c>
      <c r="Q648" s="40">
        <v>16.464500000000001</v>
      </c>
      <c r="R648" s="40">
        <v>71.84</v>
      </c>
      <c r="S648">
        <v>71.84</v>
      </c>
      <c r="T648">
        <f t="shared" si="10"/>
        <v>0</v>
      </c>
      <c r="U648">
        <f>SUMIFS(openNconfirmRpt!O:O, openNconfirmRpt!L:L, data_working!D648&amp;"*", openNconfirmRpt!D:D, data_working!H648)</f>
        <v>30</v>
      </c>
      <c r="V648">
        <f>SUMIFS(openNconfirmRpt!O:O, openNconfirmRpt!L:L, data_working!D648&amp;"*", openNconfirmRpt!D:D, data_working!H648, openNconfirmRpt!B:B, A648)</f>
        <v>30</v>
      </c>
      <c r="W648">
        <f>SUMIFS(openNconfirmRpt!O:O, openNconfirmRpt!L:L, data_working!D648&amp;"*", openNconfirmRpt!D:D, data_working!H648, openNconfirmRpt!B:B, A648, openNconfirmRpt!A:A, "Open Order")</f>
        <v>30</v>
      </c>
      <c r="X648">
        <f>SUMIFS(openNconfirmRpt!O:O, openNconfirmRpt!L:L, data_working!D648&amp;"*", openNconfirmRpt!D:D, data_working!H648, openNconfirmRpt!B:B, A648, openNconfirmRpt!A:A, "Confirm Order")</f>
        <v>0</v>
      </c>
      <c r="Y648">
        <f>X648-I648</f>
        <v>-30</v>
      </c>
      <c r="Z648">
        <f>P648-I648</f>
        <v>-30</v>
      </c>
      <c r="AA648">
        <f>SUMIFS(openNconfirmRpt!V:V, openNconfirmRpt!L:L, data_working!D648&amp;"*", openNconfirmRpt!D:D, data_working!H648, openNconfirmRpt!B:B, A648, openNconfirmRpt!A:A, "*")/COUNTIFS(openNconfirmRpt!L:L, data_working!D648&amp;"*", openNconfirmRpt!D:D, data_working!H648, openNconfirmRpt!B:B, A648)</f>
        <v>71.84</v>
      </c>
      <c r="AB648">
        <f>S648-AA648</f>
        <v>0</v>
      </c>
      <c r="AC648">
        <f>V648-I648</f>
        <v>0</v>
      </c>
      <c r="AD648" t="s">
        <v>1703</v>
      </c>
      <c r="AE648" t="s">
        <v>3007</v>
      </c>
      <c r="AF648">
        <f>_xlfn.XLOOKUP(M648, postponeList!K:K, postponeList!U:U,,0)</f>
        <v>0</v>
      </c>
      <c r="AG648">
        <f>_xlfn.XLOOKUP(M648, postponeList!K:K, postponeList!U:U,,0,-1)</f>
        <v>0</v>
      </c>
    </row>
    <row r="649" spans="1:33" hidden="1" x14ac:dyDescent="0.3">
      <c r="A649" t="s">
        <v>76</v>
      </c>
      <c r="B649" t="s">
        <v>77</v>
      </c>
      <c r="C649" t="s">
        <v>46</v>
      </c>
      <c r="D649" t="s">
        <v>80</v>
      </c>
      <c r="E649">
        <v>16.46</v>
      </c>
      <c r="F649">
        <v>180</v>
      </c>
      <c r="G649" t="s">
        <v>160</v>
      </c>
      <c r="H649" t="s">
        <v>148</v>
      </c>
      <c r="I649" s="65" t="s">
        <v>679</v>
      </c>
      <c r="J649" t="s">
        <v>679</v>
      </c>
      <c r="Q649"/>
      <c r="T649">
        <f t="shared" si="10"/>
        <v>0</v>
      </c>
    </row>
    <row r="650" spans="1:33" hidden="1" x14ac:dyDescent="0.3">
      <c r="A650" t="s">
        <v>76</v>
      </c>
      <c r="B650" t="s">
        <v>77</v>
      </c>
      <c r="C650" t="s">
        <v>46</v>
      </c>
      <c r="D650" t="s">
        <v>81</v>
      </c>
      <c r="E650">
        <v>12.16</v>
      </c>
      <c r="F650">
        <v>220</v>
      </c>
      <c r="G650" t="s">
        <v>185</v>
      </c>
      <c r="H650" t="s">
        <v>185</v>
      </c>
      <c r="J650" t="s">
        <v>1309</v>
      </c>
      <c r="Q650"/>
      <c r="T650">
        <f t="shared" si="10"/>
        <v>0</v>
      </c>
    </row>
    <row r="651" spans="1:33" hidden="1" x14ac:dyDescent="0.3">
      <c r="A651" t="s">
        <v>76</v>
      </c>
      <c r="B651" t="s">
        <v>77</v>
      </c>
      <c r="C651" t="s">
        <v>46</v>
      </c>
      <c r="D651" t="s">
        <v>81</v>
      </c>
      <c r="E651">
        <v>12.16</v>
      </c>
      <c r="F651">
        <v>220</v>
      </c>
      <c r="G651" t="s">
        <v>185</v>
      </c>
      <c r="H651" t="s">
        <v>148</v>
      </c>
      <c r="I651" s="63"/>
      <c r="Q651"/>
      <c r="T651">
        <f t="shared" si="10"/>
        <v>0</v>
      </c>
    </row>
    <row r="652" spans="1:33" hidden="1" x14ac:dyDescent="0.3">
      <c r="A652" t="s">
        <v>76</v>
      </c>
      <c r="B652" t="s">
        <v>77</v>
      </c>
      <c r="C652" t="s">
        <v>46</v>
      </c>
      <c r="D652" t="s">
        <v>81</v>
      </c>
      <c r="E652">
        <v>12.16</v>
      </c>
      <c r="F652">
        <v>220</v>
      </c>
      <c r="G652" t="s">
        <v>147</v>
      </c>
      <c r="H652" t="s">
        <v>147</v>
      </c>
      <c r="J652" t="s">
        <v>1310</v>
      </c>
      <c r="Q652"/>
      <c r="T652">
        <f t="shared" si="10"/>
        <v>0</v>
      </c>
    </row>
    <row r="653" spans="1:33" hidden="1" x14ac:dyDescent="0.3">
      <c r="A653" t="s">
        <v>76</v>
      </c>
      <c r="B653" t="s">
        <v>77</v>
      </c>
      <c r="C653" t="s">
        <v>46</v>
      </c>
      <c r="D653" t="s">
        <v>81</v>
      </c>
      <c r="E653">
        <v>12.16</v>
      </c>
      <c r="F653">
        <v>220</v>
      </c>
      <c r="G653" t="s">
        <v>147</v>
      </c>
      <c r="H653" t="s">
        <v>148</v>
      </c>
      <c r="I653" s="63"/>
      <c r="Q653"/>
      <c r="T653">
        <f t="shared" si="10"/>
        <v>0</v>
      </c>
    </row>
    <row r="654" spans="1:33" hidden="1" x14ac:dyDescent="0.3">
      <c r="A654" t="s">
        <v>76</v>
      </c>
      <c r="B654" t="s">
        <v>77</v>
      </c>
      <c r="C654" t="s">
        <v>46</v>
      </c>
      <c r="D654" t="s">
        <v>81</v>
      </c>
      <c r="E654">
        <v>12.16</v>
      </c>
      <c r="F654">
        <v>220</v>
      </c>
      <c r="G654" t="s">
        <v>149</v>
      </c>
      <c r="H654" t="s">
        <v>149</v>
      </c>
      <c r="I654">
        <v>80</v>
      </c>
      <c r="J654" t="s">
        <v>163</v>
      </c>
      <c r="Q654"/>
      <c r="T654">
        <f t="shared" si="10"/>
        <v>0</v>
      </c>
    </row>
    <row r="655" spans="1:33" hidden="1" x14ac:dyDescent="0.3">
      <c r="A655" t="s">
        <v>76</v>
      </c>
      <c r="B655" t="s">
        <v>77</v>
      </c>
      <c r="C655" t="s">
        <v>46</v>
      </c>
      <c r="D655" t="s">
        <v>81</v>
      </c>
      <c r="E655">
        <v>12.16</v>
      </c>
      <c r="F655">
        <v>220</v>
      </c>
      <c r="G655" t="s">
        <v>149</v>
      </c>
      <c r="H655" t="s">
        <v>148</v>
      </c>
      <c r="I655" t="s">
        <v>163</v>
      </c>
      <c r="Q655"/>
      <c r="T655">
        <f t="shared" si="10"/>
        <v>0</v>
      </c>
    </row>
    <row r="656" spans="1:33" hidden="1" x14ac:dyDescent="0.3">
      <c r="A656" t="s">
        <v>76</v>
      </c>
      <c r="B656" t="s">
        <v>77</v>
      </c>
      <c r="C656" t="s">
        <v>46</v>
      </c>
      <c r="D656" t="s">
        <v>81</v>
      </c>
      <c r="E656">
        <v>12.16</v>
      </c>
      <c r="F656">
        <v>220</v>
      </c>
      <c r="G656" t="s">
        <v>150</v>
      </c>
      <c r="H656" t="s">
        <v>150</v>
      </c>
      <c r="I656">
        <v>50</v>
      </c>
      <c r="J656" t="s">
        <v>171</v>
      </c>
      <c r="Q656"/>
      <c r="T656">
        <f t="shared" si="10"/>
        <v>0</v>
      </c>
    </row>
    <row r="657" spans="1:33" hidden="1" x14ac:dyDescent="0.3">
      <c r="A657" t="s">
        <v>76</v>
      </c>
      <c r="B657" t="s">
        <v>77</v>
      </c>
      <c r="C657" t="s">
        <v>46</v>
      </c>
      <c r="D657" t="s">
        <v>81</v>
      </c>
      <c r="E657">
        <v>12.16</v>
      </c>
      <c r="F657">
        <v>220</v>
      </c>
      <c r="G657" t="s">
        <v>150</v>
      </c>
      <c r="H657" t="s">
        <v>148</v>
      </c>
      <c r="I657" t="s">
        <v>171</v>
      </c>
      <c r="Q657"/>
      <c r="T657">
        <f t="shared" si="10"/>
        <v>0</v>
      </c>
    </row>
    <row r="658" spans="1:33" hidden="1" x14ac:dyDescent="0.3">
      <c r="A658" t="s">
        <v>76</v>
      </c>
      <c r="B658" t="s">
        <v>77</v>
      </c>
      <c r="C658" t="s">
        <v>46</v>
      </c>
      <c r="D658" t="s">
        <v>81</v>
      </c>
      <c r="E658">
        <v>12.16</v>
      </c>
      <c r="F658">
        <v>220</v>
      </c>
      <c r="G658" t="s">
        <v>152</v>
      </c>
      <c r="H658" t="s">
        <v>152</v>
      </c>
      <c r="J658" t="s">
        <v>1312</v>
      </c>
      <c r="Q658"/>
      <c r="T658">
        <f t="shared" si="10"/>
        <v>0</v>
      </c>
    </row>
    <row r="659" spans="1:33" hidden="1" x14ac:dyDescent="0.3">
      <c r="A659" t="s">
        <v>76</v>
      </c>
      <c r="B659" t="s">
        <v>77</v>
      </c>
      <c r="C659" t="s">
        <v>46</v>
      </c>
      <c r="D659" t="s">
        <v>81</v>
      </c>
      <c r="E659">
        <v>12.16</v>
      </c>
      <c r="F659">
        <v>220</v>
      </c>
      <c r="G659" t="s">
        <v>152</v>
      </c>
      <c r="H659" t="s">
        <v>148</v>
      </c>
      <c r="I659" s="63"/>
      <c r="Q659"/>
      <c r="T659">
        <f t="shared" si="10"/>
        <v>0</v>
      </c>
    </row>
    <row r="660" spans="1:33" hidden="1" x14ac:dyDescent="0.3">
      <c r="A660" t="s">
        <v>76</v>
      </c>
      <c r="B660" t="s">
        <v>77</v>
      </c>
      <c r="C660" t="s">
        <v>46</v>
      </c>
      <c r="D660" t="s">
        <v>81</v>
      </c>
      <c r="E660">
        <v>12.16</v>
      </c>
      <c r="F660">
        <v>220</v>
      </c>
      <c r="G660" t="s">
        <v>153</v>
      </c>
      <c r="H660" t="s">
        <v>153</v>
      </c>
      <c r="I660">
        <v>50</v>
      </c>
      <c r="J660" t="s">
        <v>172</v>
      </c>
      <c r="Q660"/>
      <c r="T660">
        <f t="shared" si="10"/>
        <v>0</v>
      </c>
    </row>
    <row r="661" spans="1:33" hidden="1" x14ac:dyDescent="0.3">
      <c r="A661" t="s">
        <v>76</v>
      </c>
      <c r="B661" t="s">
        <v>77</v>
      </c>
      <c r="C661" t="s">
        <v>46</v>
      </c>
      <c r="D661" t="s">
        <v>81</v>
      </c>
      <c r="E661">
        <v>12.16</v>
      </c>
      <c r="F661">
        <v>220</v>
      </c>
      <c r="G661" t="s">
        <v>153</v>
      </c>
      <c r="H661" t="s">
        <v>148</v>
      </c>
      <c r="I661" t="s">
        <v>172</v>
      </c>
      <c r="Q661"/>
      <c r="T661">
        <f t="shared" si="10"/>
        <v>0</v>
      </c>
    </row>
    <row r="662" spans="1:33" hidden="1" x14ac:dyDescent="0.3">
      <c r="A662" t="s">
        <v>76</v>
      </c>
      <c r="B662" t="s">
        <v>77</v>
      </c>
      <c r="C662" t="s">
        <v>46</v>
      </c>
      <c r="D662" t="s">
        <v>81</v>
      </c>
      <c r="E662">
        <v>12.16</v>
      </c>
      <c r="F662">
        <v>220</v>
      </c>
      <c r="G662" t="s">
        <v>155</v>
      </c>
      <c r="H662" t="s">
        <v>155</v>
      </c>
      <c r="J662" t="s">
        <v>1313</v>
      </c>
      <c r="Q662"/>
      <c r="T662">
        <f t="shared" si="10"/>
        <v>0</v>
      </c>
    </row>
    <row r="663" spans="1:33" hidden="1" x14ac:dyDescent="0.3">
      <c r="A663" t="s">
        <v>76</v>
      </c>
      <c r="B663" t="s">
        <v>77</v>
      </c>
      <c r="C663" t="s">
        <v>46</v>
      </c>
      <c r="D663" t="s">
        <v>81</v>
      </c>
      <c r="E663">
        <v>12.16</v>
      </c>
      <c r="F663">
        <v>220</v>
      </c>
      <c r="G663" t="s">
        <v>155</v>
      </c>
      <c r="H663" t="s">
        <v>148</v>
      </c>
      <c r="I663" s="63"/>
      <c r="Q663"/>
      <c r="T663">
        <f t="shared" si="10"/>
        <v>0</v>
      </c>
    </row>
    <row r="664" spans="1:33" hidden="1" x14ac:dyDescent="0.3">
      <c r="A664" t="s">
        <v>76</v>
      </c>
      <c r="B664" t="s">
        <v>77</v>
      </c>
      <c r="C664" t="s">
        <v>46</v>
      </c>
      <c r="D664" t="s">
        <v>81</v>
      </c>
      <c r="E664">
        <v>12.16</v>
      </c>
      <c r="F664">
        <v>220</v>
      </c>
      <c r="G664" t="s">
        <v>156</v>
      </c>
      <c r="H664" t="s">
        <v>156</v>
      </c>
      <c r="J664" t="s">
        <v>1314</v>
      </c>
      <c r="Q664"/>
      <c r="T664">
        <f t="shared" si="10"/>
        <v>0</v>
      </c>
    </row>
    <row r="665" spans="1:33" hidden="1" x14ac:dyDescent="0.3">
      <c r="A665" t="s">
        <v>76</v>
      </c>
      <c r="B665" t="s">
        <v>77</v>
      </c>
      <c r="C665" t="s">
        <v>46</v>
      </c>
      <c r="D665" t="s">
        <v>81</v>
      </c>
      <c r="E665">
        <v>12.16</v>
      </c>
      <c r="F665">
        <v>220</v>
      </c>
      <c r="G665" t="s">
        <v>156</v>
      </c>
      <c r="H665" t="s">
        <v>148</v>
      </c>
      <c r="I665" s="63"/>
      <c r="Q665"/>
      <c r="T665">
        <f t="shared" si="10"/>
        <v>0</v>
      </c>
    </row>
    <row r="666" spans="1:33" hidden="1" x14ac:dyDescent="0.3">
      <c r="A666" t="s">
        <v>76</v>
      </c>
      <c r="B666" t="s">
        <v>77</v>
      </c>
      <c r="C666" t="s">
        <v>46</v>
      </c>
      <c r="D666" t="s">
        <v>81</v>
      </c>
      <c r="E666">
        <v>12.16</v>
      </c>
      <c r="F666">
        <v>220</v>
      </c>
      <c r="G666" t="s">
        <v>157</v>
      </c>
      <c r="H666" t="s">
        <v>157</v>
      </c>
      <c r="J666" t="s">
        <v>1317</v>
      </c>
      <c r="Q666"/>
      <c r="T666">
        <f t="shared" si="10"/>
        <v>0</v>
      </c>
    </row>
    <row r="667" spans="1:33" hidden="1" x14ac:dyDescent="0.3">
      <c r="A667" t="s">
        <v>76</v>
      </c>
      <c r="B667" t="s">
        <v>77</v>
      </c>
      <c r="C667" t="s">
        <v>46</v>
      </c>
      <c r="D667" t="s">
        <v>81</v>
      </c>
      <c r="E667">
        <v>12.16</v>
      </c>
      <c r="F667">
        <v>220</v>
      </c>
      <c r="G667" t="s">
        <v>157</v>
      </c>
      <c r="H667" t="s">
        <v>148</v>
      </c>
      <c r="I667" s="63"/>
      <c r="Q667"/>
      <c r="T667">
        <f t="shared" si="10"/>
        <v>0</v>
      </c>
    </row>
    <row r="668" spans="1:33" hidden="1" x14ac:dyDescent="0.3">
      <c r="A668" t="s">
        <v>76</v>
      </c>
      <c r="B668" t="s">
        <v>77</v>
      </c>
      <c r="C668" t="s">
        <v>46</v>
      </c>
      <c r="D668" t="s">
        <v>81</v>
      </c>
      <c r="E668">
        <v>12.16</v>
      </c>
      <c r="F668">
        <v>220</v>
      </c>
      <c r="G668" t="s">
        <v>158</v>
      </c>
      <c r="H668" t="s">
        <v>158</v>
      </c>
      <c r="I668" s="64">
        <v>20</v>
      </c>
      <c r="J668" s="64" t="str">
        <f>I669</f>
        <v>RN23002164</v>
      </c>
      <c r="K668" s="64"/>
      <c r="L668">
        <f>_xlfn.XLOOKUP(J668, FNDWRR!Q:Q,FNDWRR!F:F,"",0,)</f>
        <v>92010605</v>
      </c>
      <c r="O668" t="s">
        <v>502</v>
      </c>
      <c r="P668">
        <f>SUMIFS(FNDWRR!E:E, FNDWRR!Q:Q, data_working!J668, FNDWRR!AZ:AZ, data_working!H668, FNDWRR!C:C, data_working!D668&amp;"*")</f>
        <v>20</v>
      </c>
      <c r="Q668" s="40">
        <v>12.158900000000004</v>
      </c>
      <c r="R668" s="40">
        <v>58.12</v>
      </c>
      <c r="S668">
        <v>58.12</v>
      </c>
      <c r="T668">
        <f t="shared" si="10"/>
        <v>0</v>
      </c>
      <c r="U668">
        <f>SUMIFS(openNconfirmRpt!O:O, openNconfirmRpt!L:L, data_working!D668&amp;"*", openNconfirmRpt!D:D, data_working!H668)</f>
        <v>20</v>
      </c>
      <c r="V668">
        <f>SUMIFS(openNconfirmRpt!O:O, openNconfirmRpt!L:L, data_working!D668&amp;"*", openNconfirmRpt!D:D, data_working!H668, openNconfirmRpt!B:B, A668)</f>
        <v>20</v>
      </c>
      <c r="X668">
        <f>SUMIFS(openNconfirmRpt!O:O, openNconfirmRpt!L:L, data_working!D668&amp;"*", openNconfirmRpt!D:D, data_working!H668, openNconfirmRpt!B:B, A668, openNconfirmRpt!A:A, "Confirm Order")</f>
        <v>20</v>
      </c>
      <c r="Y668">
        <f>X668-I668</f>
        <v>0</v>
      </c>
      <c r="Z668">
        <f>P668-I668</f>
        <v>0</v>
      </c>
      <c r="AA668" s="46">
        <f>SUMIFS(openNconfirmRpt!V:V, openNconfirmRpt!L:L, data_working!D668&amp;"*", openNconfirmRpt!D:D, data_working!H668, openNconfirmRpt!B:B, A668, openNconfirmRpt!A:A, "Confirm Order")/COUNTIFS(openNconfirmRpt!L:L, data_working!D668&amp;"*", openNconfirmRpt!D:D, data_working!H668, openNconfirmRpt!B:B, A668, openNconfirmRpt!A:A, "Confirm Order")</f>
        <v>58.12</v>
      </c>
      <c r="AB668">
        <f>S668-AA668</f>
        <v>0</v>
      </c>
      <c r="AD668" t="s">
        <v>1696</v>
      </c>
    </row>
    <row r="669" spans="1:33" hidden="1" x14ac:dyDescent="0.3">
      <c r="A669" t="s">
        <v>76</v>
      </c>
      <c r="B669" t="s">
        <v>77</v>
      </c>
      <c r="C669" t="s">
        <v>46</v>
      </c>
      <c r="D669" t="s">
        <v>81</v>
      </c>
      <c r="E669">
        <v>12.16</v>
      </c>
      <c r="F669">
        <v>220</v>
      </c>
      <c r="G669" t="s">
        <v>158</v>
      </c>
      <c r="H669" t="s">
        <v>148</v>
      </c>
      <c r="I669" t="s">
        <v>198</v>
      </c>
      <c r="Q669"/>
      <c r="T669">
        <f t="shared" si="10"/>
        <v>0</v>
      </c>
    </row>
    <row r="670" spans="1:33" hidden="1" x14ac:dyDescent="0.3">
      <c r="A670" t="s">
        <v>76</v>
      </c>
      <c r="B670" t="s">
        <v>77</v>
      </c>
      <c r="C670" t="s">
        <v>46</v>
      </c>
      <c r="D670" t="s">
        <v>81</v>
      </c>
      <c r="E670">
        <v>12.16</v>
      </c>
      <c r="F670">
        <v>220</v>
      </c>
      <c r="G670" t="s">
        <v>159</v>
      </c>
      <c r="H670" t="s">
        <v>159</v>
      </c>
      <c r="I670" s="64">
        <v>10</v>
      </c>
      <c r="J670" s="64" t="str">
        <f>I671</f>
        <v>RN23002236</v>
      </c>
      <c r="K670" s="64"/>
      <c r="L670">
        <f>_xlfn.XLOOKUP(J670, FNDWRR!Q:Q,FNDWRR!F:F,"",0,)</f>
        <v>92011122</v>
      </c>
      <c r="O670" t="s">
        <v>502</v>
      </c>
      <c r="P670">
        <f>SUMIFS(FNDWRR!E:E, FNDWRR!Q:Q, data_working!J670, FNDWRR!AZ:AZ, data_working!H670, FNDWRR!C:C, data_working!D670&amp;"*")</f>
        <v>10</v>
      </c>
      <c r="Q670" s="40">
        <v>12.158900000000004</v>
      </c>
      <c r="R670" s="40">
        <v>58.12</v>
      </c>
      <c r="S670">
        <v>58.12</v>
      </c>
      <c r="T670">
        <f t="shared" si="10"/>
        <v>0</v>
      </c>
      <c r="U670">
        <f>SUMIFS(openNconfirmRpt!O:O, openNconfirmRpt!L:L, data_working!D670&amp;"*", openNconfirmRpt!D:D, data_working!H670)</f>
        <v>10</v>
      </c>
      <c r="V670">
        <f>SUMIFS(openNconfirmRpt!O:O, openNconfirmRpt!L:L, data_working!D670&amp;"*", openNconfirmRpt!D:D, data_working!H670, openNconfirmRpt!B:B, A670)</f>
        <v>10</v>
      </c>
      <c r="X670">
        <f>SUMIFS(openNconfirmRpt!O:O, openNconfirmRpt!L:L, data_working!D670&amp;"*", openNconfirmRpt!D:D, data_working!H670, openNconfirmRpt!B:B, A670, openNconfirmRpt!A:A, "Confirm Order")</f>
        <v>10</v>
      </c>
      <c r="Y670">
        <f>X670-I670</f>
        <v>0</v>
      </c>
      <c r="Z670">
        <f>P670-I670</f>
        <v>0</v>
      </c>
      <c r="AA670" s="46">
        <f>SUMIFS(openNconfirmRpt!V:V, openNconfirmRpt!L:L, data_working!D670&amp;"*", openNconfirmRpt!D:D, data_working!H670, openNconfirmRpt!B:B, A670, openNconfirmRpt!A:A, "Confirm Order")/COUNTIFS(openNconfirmRpt!L:L, data_working!D670&amp;"*", openNconfirmRpt!D:D, data_working!H670, openNconfirmRpt!B:B, A670, openNconfirmRpt!A:A, "Confirm Order")</f>
        <v>58.12</v>
      </c>
      <c r="AB670">
        <f>S670-AA670</f>
        <v>0</v>
      </c>
      <c r="AD670" t="s">
        <v>1696</v>
      </c>
    </row>
    <row r="671" spans="1:33" hidden="1" x14ac:dyDescent="0.3">
      <c r="A671" t="s">
        <v>76</v>
      </c>
      <c r="B671" t="s">
        <v>77</v>
      </c>
      <c r="C671" t="s">
        <v>46</v>
      </c>
      <c r="D671" t="s">
        <v>81</v>
      </c>
      <c r="E671">
        <v>12.16</v>
      </c>
      <c r="F671">
        <v>220</v>
      </c>
      <c r="G671" t="s">
        <v>159</v>
      </c>
      <c r="H671" t="s">
        <v>148</v>
      </c>
      <c r="I671" t="s">
        <v>213</v>
      </c>
      <c r="Q671"/>
      <c r="T671">
        <f t="shared" si="10"/>
        <v>0</v>
      </c>
    </row>
    <row r="672" spans="1:33" x14ac:dyDescent="0.3">
      <c r="A672" t="s">
        <v>76</v>
      </c>
      <c r="B672" t="s">
        <v>77</v>
      </c>
      <c r="C672" t="s">
        <v>46</v>
      </c>
      <c r="D672" t="s">
        <v>81</v>
      </c>
      <c r="E672">
        <v>12.16</v>
      </c>
      <c r="F672">
        <v>220</v>
      </c>
      <c r="G672" t="s">
        <v>160</v>
      </c>
      <c r="H672" t="s">
        <v>160</v>
      </c>
      <c r="I672" s="64">
        <v>10</v>
      </c>
      <c r="J672" s="64" t="str">
        <f>I673</f>
        <v>RN23002576</v>
      </c>
      <c r="K672" s="64"/>
      <c r="L672" t="str">
        <f>_xlfn.XLOOKUP(J672, FNDWRR!Q:Q,FNDWRR!F:F,"",0,)</f>
        <v/>
      </c>
      <c r="M672">
        <v>92011602</v>
      </c>
      <c r="N672" t="s">
        <v>1691</v>
      </c>
      <c r="O672" t="s">
        <v>502</v>
      </c>
      <c r="P672">
        <f>SUMIFS(FNDWRR!E:E, FNDWRR!Q:Q, data_working!J672, FNDWRR!AZ:AZ, data_working!H672, FNDWRR!C:C, data_working!D672&amp;"*")</f>
        <v>0</v>
      </c>
      <c r="Q672" s="40">
        <v>12.158900000000004</v>
      </c>
      <c r="R672" s="40">
        <v>58.12</v>
      </c>
      <c r="S672">
        <v>58.12</v>
      </c>
      <c r="T672">
        <f t="shared" si="10"/>
        <v>0</v>
      </c>
      <c r="U672">
        <f>SUMIFS(openNconfirmRpt!O:O, openNconfirmRpt!L:L, data_working!D672&amp;"*", openNconfirmRpt!D:D, data_working!H672)</f>
        <v>10</v>
      </c>
      <c r="V672">
        <f>SUMIFS(openNconfirmRpt!O:O, openNconfirmRpt!L:L, data_working!D672&amp;"*", openNconfirmRpt!D:D, data_working!H672, openNconfirmRpt!B:B, A672)</f>
        <v>10</v>
      </c>
      <c r="W672">
        <f>SUMIFS(openNconfirmRpt!O:O, openNconfirmRpt!L:L, data_working!D672&amp;"*", openNconfirmRpt!D:D, data_working!H672, openNconfirmRpt!B:B, A672, openNconfirmRpt!A:A, "Open Order")</f>
        <v>10</v>
      </c>
      <c r="X672">
        <f>SUMIFS(openNconfirmRpt!O:O, openNconfirmRpt!L:L, data_working!D672&amp;"*", openNconfirmRpt!D:D, data_working!H672, openNconfirmRpt!B:B, A672, openNconfirmRpt!A:A, "Confirm Order")</f>
        <v>0</v>
      </c>
      <c r="Y672">
        <f>X672-I672</f>
        <v>-10</v>
      </c>
      <c r="Z672">
        <f>P672-I672</f>
        <v>-10</v>
      </c>
      <c r="AA672">
        <f>SUMIFS(openNconfirmRpt!V:V, openNconfirmRpt!L:L, data_working!D672&amp;"*", openNconfirmRpt!D:D, data_working!H672, openNconfirmRpt!B:B, A672, openNconfirmRpt!A:A, "*")/COUNTIFS(openNconfirmRpt!L:L, data_working!D672&amp;"*", openNconfirmRpt!D:D, data_working!H672, openNconfirmRpt!B:B, A672)</f>
        <v>58.12</v>
      </c>
      <c r="AB672">
        <f>S672-AA672</f>
        <v>0</v>
      </c>
      <c r="AC672">
        <f>V672-I672</f>
        <v>0</v>
      </c>
      <c r="AD672" t="s">
        <v>1703</v>
      </c>
      <c r="AE672" t="s">
        <v>3007</v>
      </c>
      <c r="AF672">
        <f>_xlfn.XLOOKUP(M672, postponeList!K:K, postponeList!U:U,,0)</f>
        <v>0</v>
      </c>
      <c r="AG672">
        <f>_xlfn.XLOOKUP(M672, postponeList!K:K, postponeList!U:U,,0,-1)</f>
        <v>0</v>
      </c>
    </row>
    <row r="673" spans="1:20" hidden="1" x14ac:dyDescent="0.3">
      <c r="A673" t="s">
        <v>76</v>
      </c>
      <c r="B673" t="s">
        <v>77</v>
      </c>
      <c r="C673" t="s">
        <v>46</v>
      </c>
      <c r="D673" t="s">
        <v>81</v>
      </c>
      <c r="E673">
        <v>12.16</v>
      </c>
      <c r="F673">
        <v>220</v>
      </c>
      <c r="G673" t="s">
        <v>160</v>
      </c>
      <c r="H673" t="s">
        <v>148</v>
      </c>
      <c r="I673" s="65" t="s">
        <v>679</v>
      </c>
      <c r="J673" t="s">
        <v>679</v>
      </c>
      <c r="Q673"/>
      <c r="T673">
        <f t="shared" si="10"/>
        <v>0</v>
      </c>
    </row>
    <row r="674" spans="1:20" hidden="1" x14ac:dyDescent="0.3">
      <c r="A674" t="s">
        <v>76</v>
      </c>
      <c r="B674" t="s">
        <v>77</v>
      </c>
      <c r="C674" t="s">
        <v>46</v>
      </c>
      <c r="D674" t="s">
        <v>82</v>
      </c>
      <c r="E674">
        <v>19.170000000000002</v>
      </c>
      <c r="F674">
        <v>230</v>
      </c>
      <c r="G674" t="s">
        <v>185</v>
      </c>
      <c r="H674" t="s">
        <v>185</v>
      </c>
      <c r="J674" t="s">
        <v>1309</v>
      </c>
      <c r="Q674"/>
      <c r="T674">
        <f t="shared" si="10"/>
        <v>0</v>
      </c>
    </row>
    <row r="675" spans="1:20" hidden="1" x14ac:dyDescent="0.3">
      <c r="A675" t="s">
        <v>76</v>
      </c>
      <c r="B675" t="s">
        <v>77</v>
      </c>
      <c r="C675" t="s">
        <v>46</v>
      </c>
      <c r="D675" t="s">
        <v>82</v>
      </c>
      <c r="E675">
        <v>19.170000000000002</v>
      </c>
      <c r="F675">
        <v>230</v>
      </c>
      <c r="G675" t="s">
        <v>185</v>
      </c>
      <c r="H675" t="s">
        <v>148</v>
      </c>
      <c r="I675" s="63"/>
      <c r="Q675"/>
      <c r="T675">
        <f t="shared" si="10"/>
        <v>0</v>
      </c>
    </row>
    <row r="676" spans="1:20" hidden="1" x14ac:dyDescent="0.3">
      <c r="A676" t="s">
        <v>76</v>
      </c>
      <c r="B676" t="s">
        <v>77</v>
      </c>
      <c r="C676" t="s">
        <v>46</v>
      </c>
      <c r="D676" t="s">
        <v>82</v>
      </c>
      <c r="E676">
        <v>19.170000000000002</v>
      </c>
      <c r="F676">
        <v>230</v>
      </c>
      <c r="G676" t="s">
        <v>147</v>
      </c>
      <c r="H676" t="s">
        <v>147</v>
      </c>
      <c r="J676" t="s">
        <v>1310</v>
      </c>
      <c r="Q676"/>
      <c r="T676">
        <f t="shared" si="10"/>
        <v>0</v>
      </c>
    </row>
    <row r="677" spans="1:20" hidden="1" x14ac:dyDescent="0.3">
      <c r="A677" t="s">
        <v>76</v>
      </c>
      <c r="B677" t="s">
        <v>77</v>
      </c>
      <c r="C677" t="s">
        <v>46</v>
      </c>
      <c r="D677" t="s">
        <v>82</v>
      </c>
      <c r="E677">
        <v>19.170000000000002</v>
      </c>
      <c r="F677">
        <v>230</v>
      </c>
      <c r="G677" t="s">
        <v>147</v>
      </c>
      <c r="H677" t="s">
        <v>148</v>
      </c>
      <c r="I677" s="63"/>
      <c r="Q677"/>
      <c r="T677">
        <f t="shared" si="10"/>
        <v>0</v>
      </c>
    </row>
    <row r="678" spans="1:20" hidden="1" x14ac:dyDescent="0.3">
      <c r="A678" t="s">
        <v>76</v>
      </c>
      <c r="B678" t="s">
        <v>77</v>
      </c>
      <c r="C678" t="s">
        <v>46</v>
      </c>
      <c r="D678" t="s">
        <v>82</v>
      </c>
      <c r="E678">
        <v>19.170000000000002</v>
      </c>
      <c r="F678">
        <v>230</v>
      </c>
      <c r="G678" t="s">
        <v>149</v>
      </c>
      <c r="H678" t="s">
        <v>149</v>
      </c>
      <c r="I678">
        <v>80</v>
      </c>
      <c r="J678" t="s">
        <v>162</v>
      </c>
      <c r="Q678"/>
      <c r="T678">
        <f t="shared" si="10"/>
        <v>0</v>
      </c>
    </row>
    <row r="679" spans="1:20" hidden="1" x14ac:dyDescent="0.3">
      <c r="A679" t="s">
        <v>76</v>
      </c>
      <c r="B679" t="s">
        <v>77</v>
      </c>
      <c r="C679" t="s">
        <v>46</v>
      </c>
      <c r="D679" t="s">
        <v>82</v>
      </c>
      <c r="E679">
        <v>19.170000000000002</v>
      </c>
      <c r="F679">
        <v>230</v>
      </c>
      <c r="G679" t="s">
        <v>149</v>
      </c>
      <c r="H679" t="s">
        <v>148</v>
      </c>
      <c r="I679" t="s">
        <v>162</v>
      </c>
      <c r="Q679"/>
      <c r="T679">
        <f t="shared" si="10"/>
        <v>0</v>
      </c>
    </row>
    <row r="680" spans="1:20" hidden="1" x14ac:dyDescent="0.3">
      <c r="A680" t="s">
        <v>76</v>
      </c>
      <c r="B680" t="s">
        <v>77</v>
      </c>
      <c r="C680" t="s">
        <v>46</v>
      </c>
      <c r="D680" t="s">
        <v>82</v>
      </c>
      <c r="E680">
        <v>19.170000000000002</v>
      </c>
      <c r="F680">
        <v>230</v>
      </c>
      <c r="G680" t="s">
        <v>150</v>
      </c>
      <c r="H680" t="s">
        <v>150</v>
      </c>
      <c r="I680">
        <v>50</v>
      </c>
      <c r="J680" t="s">
        <v>151</v>
      </c>
      <c r="Q680"/>
      <c r="T680">
        <f t="shared" si="10"/>
        <v>0</v>
      </c>
    </row>
    <row r="681" spans="1:20" hidden="1" x14ac:dyDescent="0.3">
      <c r="A681" t="s">
        <v>76</v>
      </c>
      <c r="B681" t="s">
        <v>77</v>
      </c>
      <c r="C681" t="s">
        <v>46</v>
      </c>
      <c r="D681" t="s">
        <v>82</v>
      </c>
      <c r="E681">
        <v>19.170000000000002</v>
      </c>
      <c r="F681">
        <v>230</v>
      </c>
      <c r="G681" t="s">
        <v>150</v>
      </c>
      <c r="H681" t="s">
        <v>148</v>
      </c>
      <c r="I681" t="s">
        <v>151</v>
      </c>
      <c r="Q681"/>
      <c r="T681">
        <f t="shared" si="10"/>
        <v>0</v>
      </c>
    </row>
    <row r="682" spans="1:20" hidden="1" x14ac:dyDescent="0.3">
      <c r="A682" t="s">
        <v>76</v>
      </c>
      <c r="B682" t="s">
        <v>77</v>
      </c>
      <c r="C682" t="s">
        <v>46</v>
      </c>
      <c r="D682" t="s">
        <v>82</v>
      </c>
      <c r="E682">
        <v>19.170000000000002</v>
      </c>
      <c r="F682">
        <v>230</v>
      </c>
      <c r="G682" t="s">
        <v>152</v>
      </c>
      <c r="H682" t="s">
        <v>152</v>
      </c>
      <c r="J682" t="s">
        <v>1312</v>
      </c>
      <c r="Q682"/>
      <c r="T682">
        <f t="shared" si="10"/>
        <v>0</v>
      </c>
    </row>
    <row r="683" spans="1:20" hidden="1" x14ac:dyDescent="0.3">
      <c r="A683" t="s">
        <v>76</v>
      </c>
      <c r="B683" t="s">
        <v>77</v>
      </c>
      <c r="C683" t="s">
        <v>46</v>
      </c>
      <c r="D683" t="s">
        <v>82</v>
      </c>
      <c r="E683">
        <v>19.170000000000002</v>
      </c>
      <c r="F683">
        <v>230</v>
      </c>
      <c r="G683" t="s">
        <v>152</v>
      </c>
      <c r="H683" t="s">
        <v>148</v>
      </c>
      <c r="I683" s="63"/>
      <c r="Q683"/>
      <c r="T683">
        <f t="shared" si="10"/>
        <v>0</v>
      </c>
    </row>
    <row r="684" spans="1:20" hidden="1" x14ac:dyDescent="0.3">
      <c r="A684" t="s">
        <v>76</v>
      </c>
      <c r="B684" t="s">
        <v>77</v>
      </c>
      <c r="C684" t="s">
        <v>46</v>
      </c>
      <c r="D684" t="s">
        <v>82</v>
      </c>
      <c r="E684">
        <v>19.170000000000002</v>
      </c>
      <c r="F684">
        <v>230</v>
      </c>
      <c r="G684" t="s">
        <v>153</v>
      </c>
      <c r="H684" t="s">
        <v>153</v>
      </c>
      <c r="I684">
        <v>50</v>
      </c>
      <c r="J684" t="s">
        <v>154</v>
      </c>
      <c r="Q684"/>
      <c r="T684">
        <f t="shared" si="10"/>
        <v>0</v>
      </c>
    </row>
    <row r="685" spans="1:20" hidden="1" x14ac:dyDescent="0.3">
      <c r="A685" t="s">
        <v>76</v>
      </c>
      <c r="B685" t="s">
        <v>77</v>
      </c>
      <c r="C685" t="s">
        <v>46</v>
      </c>
      <c r="D685" t="s">
        <v>82</v>
      </c>
      <c r="E685">
        <v>19.170000000000002</v>
      </c>
      <c r="F685">
        <v>230</v>
      </c>
      <c r="G685" t="s">
        <v>153</v>
      </c>
      <c r="H685" t="s">
        <v>148</v>
      </c>
      <c r="I685" t="s">
        <v>154</v>
      </c>
      <c r="Q685"/>
      <c r="T685">
        <f t="shared" si="10"/>
        <v>0</v>
      </c>
    </row>
    <row r="686" spans="1:20" hidden="1" x14ac:dyDescent="0.3">
      <c r="A686" t="s">
        <v>76</v>
      </c>
      <c r="B686" t="s">
        <v>77</v>
      </c>
      <c r="C686" t="s">
        <v>46</v>
      </c>
      <c r="D686" t="s">
        <v>82</v>
      </c>
      <c r="E686">
        <v>19.170000000000002</v>
      </c>
      <c r="F686">
        <v>230</v>
      </c>
      <c r="G686" t="s">
        <v>155</v>
      </c>
      <c r="H686" t="s">
        <v>155</v>
      </c>
      <c r="J686" t="s">
        <v>1313</v>
      </c>
      <c r="Q686"/>
      <c r="T686">
        <f t="shared" si="10"/>
        <v>0</v>
      </c>
    </row>
    <row r="687" spans="1:20" hidden="1" x14ac:dyDescent="0.3">
      <c r="A687" t="s">
        <v>76</v>
      </c>
      <c r="B687" t="s">
        <v>77</v>
      </c>
      <c r="C687" t="s">
        <v>46</v>
      </c>
      <c r="D687" t="s">
        <v>82</v>
      </c>
      <c r="E687">
        <v>19.170000000000002</v>
      </c>
      <c r="F687">
        <v>230</v>
      </c>
      <c r="G687" t="s">
        <v>155</v>
      </c>
      <c r="H687" t="s">
        <v>148</v>
      </c>
      <c r="I687" s="63"/>
      <c r="Q687"/>
      <c r="T687">
        <f t="shared" si="10"/>
        <v>0</v>
      </c>
    </row>
    <row r="688" spans="1:20" hidden="1" x14ac:dyDescent="0.3">
      <c r="A688" t="s">
        <v>76</v>
      </c>
      <c r="B688" t="s">
        <v>77</v>
      </c>
      <c r="C688" t="s">
        <v>46</v>
      </c>
      <c r="D688" t="s">
        <v>82</v>
      </c>
      <c r="E688">
        <v>19.170000000000002</v>
      </c>
      <c r="F688">
        <v>230</v>
      </c>
      <c r="G688" t="s">
        <v>156</v>
      </c>
      <c r="H688" t="s">
        <v>156</v>
      </c>
      <c r="J688" t="s">
        <v>1314</v>
      </c>
      <c r="Q688"/>
      <c r="T688">
        <f t="shared" si="10"/>
        <v>0</v>
      </c>
    </row>
    <row r="689" spans="1:33" hidden="1" x14ac:dyDescent="0.3">
      <c r="A689" t="s">
        <v>76</v>
      </c>
      <c r="B689" t="s">
        <v>77</v>
      </c>
      <c r="C689" t="s">
        <v>46</v>
      </c>
      <c r="D689" t="s">
        <v>82</v>
      </c>
      <c r="E689">
        <v>19.170000000000002</v>
      </c>
      <c r="F689">
        <v>230</v>
      </c>
      <c r="G689" t="s">
        <v>156</v>
      </c>
      <c r="H689" t="s">
        <v>148</v>
      </c>
      <c r="I689" s="63"/>
      <c r="Q689"/>
      <c r="T689">
        <f t="shared" si="10"/>
        <v>0</v>
      </c>
    </row>
    <row r="690" spans="1:33" hidden="1" x14ac:dyDescent="0.3">
      <c r="A690" t="s">
        <v>76</v>
      </c>
      <c r="B690" t="s">
        <v>77</v>
      </c>
      <c r="C690" t="s">
        <v>46</v>
      </c>
      <c r="D690" t="s">
        <v>82</v>
      </c>
      <c r="E690">
        <v>19.170000000000002</v>
      </c>
      <c r="F690">
        <v>230</v>
      </c>
      <c r="G690" t="s">
        <v>157</v>
      </c>
      <c r="H690" t="s">
        <v>157</v>
      </c>
      <c r="I690">
        <v>10</v>
      </c>
      <c r="J690" t="s">
        <v>201</v>
      </c>
      <c r="Q690"/>
      <c r="T690">
        <f t="shared" si="10"/>
        <v>0</v>
      </c>
    </row>
    <row r="691" spans="1:33" hidden="1" x14ac:dyDescent="0.3">
      <c r="A691" t="s">
        <v>76</v>
      </c>
      <c r="B691" t="s">
        <v>77</v>
      </c>
      <c r="C691" t="s">
        <v>46</v>
      </c>
      <c r="D691" t="s">
        <v>82</v>
      </c>
      <c r="E691">
        <v>19.170000000000002</v>
      </c>
      <c r="F691">
        <v>230</v>
      </c>
      <c r="G691" t="s">
        <v>157</v>
      </c>
      <c r="H691" t="s">
        <v>148</v>
      </c>
      <c r="I691" t="s">
        <v>201</v>
      </c>
      <c r="Q691"/>
      <c r="T691">
        <f t="shared" si="10"/>
        <v>0</v>
      </c>
    </row>
    <row r="692" spans="1:33" hidden="1" x14ac:dyDescent="0.3">
      <c r="A692" t="s">
        <v>76</v>
      </c>
      <c r="B692" t="s">
        <v>77</v>
      </c>
      <c r="C692" t="s">
        <v>46</v>
      </c>
      <c r="D692" t="s">
        <v>82</v>
      </c>
      <c r="E692">
        <v>19.170000000000002</v>
      </c>
      <c r="F692">
        <v>230</v>
      </c>
      <c r="G692" t="s">
        <v>158</v>
      </c>
      <c r="H692" t="s">
        <v>158</v>
      </c>
      <c r="I692" s="64">
        <v>10</v>
      </c>
      <c r="J692" s="64" t="str">
        <f>I693</f>
        <v>RN23002165</v>
      </c>
      <c r="K692" s="64"/>
      <c r="L692">
        <f>_xlfn.XLOOKUP(J692, FNDWRR!Q:Q,FNDWRR!F:F,"",0,)</f>
        <v>92010604</v>
      </c>
      <c r="O692" t="s">
        <v>502</v>
      </c>
      <c r="P692">
        <f>SUMIFS(FNDWRR!E:E, FNDWRR!Q:Q, data_working!J692, FNDWRR!AZ:AZ, data_working!H692, FNDWRR!C:C, data_working!D692&amp;"*")</f>
        <v>10</v>
      </c>
      <c r="Q692" s="40">
        <v>19.168500000000002</v>
      </c>
      <c r="R692" s="40">
        <v>88.88</v>
      </c>
      <c r="S692">
        <v>88.88</v>
      </c>
      <c r="T692">
        <f t="shared" si="10"/>
        <v>0</v>
      </c>
      <c r="U692">
        <f>SUMIFS(openNconfirmRpt!O:O, openNconfirmRpt!L:L, data_working!D692&amp;"*", openNconfirmRpt!D:D, data_working!H692)</f>
        <v>10</v>
      </c>
      <c r="V692">
        <f>SUMIFS(openNconfirmRpt!O:O, openNconfirmRpt!L:L, data_working!D692&amp;"*", openNconfirmRpt!D:D, data_working!H692, openNconfirmRpt!B:B, A692)</f>
        <v>10</v>
      </c>
      <c r="X692">
        <f>SUMIFS(openNconfirmRpt!O:O, openNconfirmRpt!L:L, data_working!D692&amp;"*", openNconfirmRpt!D:D, data_working!H692, openNconfirmRpt!B:B, A692, openNconfirmRpt!A:A, "Confirm Order")</f>
        <v>10</v>
      </c>
      <c r="Y692">
        <f>X692-I692</f>
        <v>0</v>
      </c>
      <c r="Z692">
        <f>P692-I692</f>
        <v>0</v>
      </c>
      <c r="AA692" s="46">
        <f>SUMIFS(openNconfirmRpt!V:V, openNconfirmRpt!L:L, data_working!D692&amp;"*", openNconfirmRpt!D:D, data_working!H692, openNconfirmRpt!B:B, A692, openNconfirmRpt!A:A, "Confirm Order")/COUNTIFS(openNconfirmRpt!L:L, data_working!D692&amp;"*", openNconfirmRpt!D:D, data_working!H692, openNconfirmRpt!B:B, A692, openNconfirmRpt!A:A, "Confirm Order")</f>
        <v>88.88</v>
      </c>
      <c r="AB692">
        <f>S692-AA692</f>
        <v>0</v>
      </c>
      <c r="AD692" t="s">
        <v>1696</v>
      </c>
    </row>
    <row r="693" spans="1:33" hidden="1" x14ac:dyDescent="0.3">
      <c r="A693" t="s">
        <v>76</v>
      </c>
      <c r="B693" t="s">
        <v>77</v>
      </c>
      <c r="C693" t="s">
        <v>46</v>
      </c>
      <c r="D693" t="s">
        <v>82</v>
      </c>
      <c r="E693">
        <v>19.170000000000002</v>
      </c>
      <c r="F693">
        <v>230</v>
      </c>
      <c r="G693" t="s">
        <v>158</v>
      </c>
      <c r="H693" t="s">
        <v>148</v>
      </c>
      <c r="I693" t="s">
        <v>202</v>
      </c>
      <c r="Q693"/>
      <c r="T693">
        <f t="shared" si="10"/>
        <v>0</v>
      </c>
    </row>
    <row r="694" spans="1:33" hidden="1" x14ac:dyDescent="0.3">
      <c r="A694" t="s">
        <v>76</v>
      </c>
      <c r="B694" t="s">
        <v>77</v>
      </c>
      <c r="C694" t="s">
        <v>46</v>
      </c>
      <c r="D694" t="s">
        <v>82</v>
      </c>
      <c r="E694">
        <v>19.170000000000002</v>
      </c>
      <c r="F694">
        <v>230</v>
      </c>
      <c r="G694" t="s">
        <v>159</v>
      </c>
      <c r="H694" t="s">
        <v>159</v>
      </c>
      <c r="I694" s="64">
        <v>20</v>
      </c>
      <c r="J694" s="64" t="str">
        <f>I695</f>
        <v>RN23002274</v>
      </c>
      <c r="K694" s="64"/>
      <c r="L694">
        <f>_xlfn.XLOOKUP(J694, FNDWRR!Q:Q,FNDWRR!F:F,"",0,)</f>
        <v>92011118</v>
      </c>
      <c r="O694" t="s">
        <v>502</v>
      </c>
      <c r="P694">
        <f>SUMIFS(FNDWRR!E:E, FNDWRR!Q:Q, data_working!J694, FNDWRR!AZ:AZ, data_working!H694, FNDWRR!C:C, data_working!D694&amp;"*")</f>
        <v>20</v>
      </c>
      <c r="Q694" s="40">
        <v>19.168500000000002</v>
      </c>
      <c r="R694" s="40">
        <v>88.88</v>
      </c>
      <c r="S694">
        <v>88.88</v>
      </c>
      <c r="T694">
        <f t="shared" si="10"/>
        <v>0</v>
      </c>
      <c r="U694">
        <f>SUMIFS(openNconfirmRpt!O:O, openNconfirmRpt!L:L, data_working!D694&amp;"*", openNconfirmRpt!D:D, data_working!H694)</f>
        <v>20</v>
      </c>
      <c r="V694">
        <f>SUMIFS(openNconfirmRpt!O:O, openNconfirmRpt!L:L, data_working!D694&amp;"*", openNconfirmRpt!D:D, data_working!H694, openNconfirmRpt!B:B, A694)</f>
        <v>20</v>
      </c>
      <c r="X694">
        <f>SUMIFS(openNconfirmRpt!O:O, openNconfirmRpt!L:L, data_working!D694&amp;"*", openNconfirmRpt!D:D, data_working!H694, openNconfirmRpt!B:B, A694, openNconfirmRpt!A:A, "Confirm Order")</f>
        <v>20</v>
      </c>
      <c r="Y694">
        <f>X694-I694</f>
        <v>0</v>
      </c>
      <c r="Z694">
        <f>P694-I694</f>
        <v>0</v>
      </c>
      <c r="AA694" s="46">
        <f>SUMIFS(openNconfirmRpt!V:V, openNconfirmRpt!L:L, data_working!D694&amp;"*", openNconfirmRpt!D:D, data_working!H694, openNconfirmRpt!B:B, A694, openNconfirmRpt!A:A, "Confirm Order")/COUNTIFS(openNconfirmRpt!L:L, data_working!D694&amp;"*", openNconfirmRpt!D:D, data_working!H694, openNconfirmRpt!B:B, A694, openNconfirmRpt!A:A, "Confirm Order")</f>
        <v>88.88</v>
      </c>
      <c r="AB694">
        <f>S694-AA694</f>
        <v>0</v>
      </c>
      <c r="AD694" t="s">
        <v>1696</v>
      </c>
    </row>
    <row r="695" spans="1:33" hidden="1" x14ac:dyDescent="0.3">
      <c r="A695" t="s">
        <v>76</v>
      </c>
      <c r="B695" t="s">
        <v>77</v>
      </c>
      <c r="C695" t="s">
        <v>46</v>
      </c>
      <c r="D695" t="s">
        <v>82</v>
      </c>
      <c r="E695">
        <v>19.170000000000002</v>
      </c>
      <c r="F695">
        <v>230</v>
      </c>
      <c r="G695" t="s">
        <v>159</v>
      </c>
      <c r="H695" t="s">
        <v>148</v>
      </c>
      <c r="I695" t="s">
        <v>203</v>
      </c>
      <c r="Q695"/>
      <c r="T695">
        <f t="shared" si="10"/>
        <v>0</v>
      </c>
    </row>
    <row r="696" spans="1:33" x14ac:dyDescent="0.3">
      <c r="A696" t="s">
        <v>76</v>
      </c>
      <c r="B696" t="s">
        <v>77</v>
      </c>
      <c r="C696" t="s">
        <v>46</v>
      </c>
      <c r="D696" t="s">
        <v>82</v>
      </c>
      <c r="E696">
        <v>19.170000000000002</v>
      </c>
      <c r="F696">
        <v>230</v>
      </c>
      <c r="G696" t="s">
        <v>160</v>
      </c>
      <c r="H696" t="s">
        <v>160</v>
      </c>
      <c r="I696" s="64">
        <v>20</v>
      </c>
      <c r="J696" s="64" t="str">
        <f>I697</f>
        <v>RN23002577</v>
      </c>
      <c r="K696" s="64"/>
      <c r="L696" t="str">
        <f>_xlfn.XLOOKUP(J696, FNDWRR!Q:Q,FNDWRR!F:F,"",0,)</f>
        <v/>
      </c>
      <c r="M696">
        <v>92011603</v>
      </c>
      <c r="N696" t="s">
        <v>1691</v>
      </c>
      <c r="O696" t="s">
        <v>502</v>
      </c>
      <c r="P696">
        <f>SUMIFS(FNDWRR!E:E, FNDWRR!Q:Q, data_working!J696, FNDWRR!AZ:AZ, data_working!H696, FNDWRR!C:C, data_working!D696&amp;"*")</f>
        <v>0</v>
      </c>
      <c r="Q696" s="40">
        <v>19.168500000000002</v>
      </c>
      <c r="R696" s="40">
        <v>88.88</v>
      </c>
      <c r="S696">
        <v>88.88</v>
      </c>
      <c r="T696">
        <f t="shared" si="10"/>
        <v>0</v>
      </c>
      <c r="U696">
        <f>SUMIFS(openNconfirmRpt!O:O, openNconfirmRpt!L:L, data_working!D696&amp;"*", openNconfirmRpt!D:D, data_working!H696)</f>
        <v>20</v>
      </c>
      <c r="V696">
        <f>SUMIFS(openNconfirmRpt!O:O, openNconfirmRpt!L:L, data_working!D696&amp;"*", openNconfirmRpt!D:D, data_working!H696, openNconfirmRpt!B:B, A696)</f>
        <v>20</v>
      </c>
      <c r="W696">
        <f>SUMIFS(openNconfirmRpt!O:O, openNconfirmRpt!L:L, data_working!D696&amp;"*", openNconfirmRpt!D:D, data_working!H696, openNconfirmRpt!B:B, A696, openNconfirmRpt!A:A, "Open Order")</f>
        <v>20</v>
      </c>
      <c r="X696">
        <f>SUMIFS(openNconfirmRpt!O:O, openNconfirmRpt!L:L, data_working!D696&amp;"*", openNconfirmRpt!D:D, data_working!H696, openNconfirmRpt!B:B, A696, openNconfirmRpt!A:A, "Confirm Order")</f>
        <v>0</v>
      </c>
      <c r="Y696">
        <f>X696-I696</f>
        <v>-20</v>
      </c>
      <c r="Z696">
        <f>P696-I696</f>
        <v>-20</v>
      </c>
      <c r="AA696">
        <f>SUMIFS(openNconfirmRpt!V:V, openNconfirmRpt!L:L, data_working!D696&amp;"*", openNconfirmRpt!D:D, data_working!H696, openNconfirmRpt!B:B, A696, openNconfirmRpt!A:A, "*")/COUNTIFS(openNconfirmRpt!L:L, data_working!D696&amp;"*", openNconfirmRpt!D:D, data_working!H696, openNconfirmRpt!B:B, A696)</f>
        <v>88.88</v>
      </c>
      <c r="AB696">
        <f>S696-AA696</f>
        <v>0</v>
      </c>
      <c r="AC696">
        <f>V696-I696</f>
        <v>0</v>
      </c>
      <c r="AD696" t="s">
        <v>1703</v>
      </c>
      <c r="AE696" t="s">
        <v>3007</v>
      </c>
      <c r="AF696">
        <f>_xlfn.XLOOKUP(M696, postponeList!K:K, postponeList!U:U,,0)</f>
        <v>0</v>
      </c>
      <c r="AG696">
        <f>_xlfn.XLOOKUP(M696, postponeList!K:K, postponeList!U:U,,0,-1)</f>
        <v>0</v>
      </c>
    </row>
    <row r="697" spans="1:33" hidden="1" x14ac:dyDescent="0.3">
      <c r="A697" t="s">
        <v>76</v>
      </c>
      <c r="B697" t="s">
        <v>77</v>
      </c>
      <c r="C697" t="s">
        <v>46</v>
      </c>
      <c r="D697" t="s">
        <v>82</v>
      </c>
      <c r="E697">
        <v>19.170000000000002</v>
      </c>
      <c r="F697">
        <v>230</v>
      </c>
      <c r="G697" t="s">
        <v>160</v>
      </c>
      <c r="H697" t="s">
        <v>148</v>
      </c>
      <c r="I697" s="65" t="s">
        <v>680</v>
      </c>
      <c r="J697" t="s">
        <v>680</v>
      </c>
      <c r="Q697"/>
      <c r="T697">
        <f t="shared" si="10"/>
        <v>0</v>
      </c>
    </row>
    <row r="698" spans="1:33" hidden="1" x14ac:dyDescent="0.3">
      <c r="A698" t="s">
        <v>76</v>
      </c>
      <c r="B698" t="s">
        <v>77</v>
      </c>
      <c r="C698" t="s">
        <v>46</v>
      </c>
      <c r="D698" t="s">
        <v>83</v>
      </c>
      <c r="E698">
        <v>24.91</v>
      </c>
      <c r="F698">
        <v>180</v>
      </c>
      <c r="G698" t="s">
        <v>185</v>
      </c>
      <c r="H698" t="s">
        <v>185</v>
      </c>
      <c r="I698">
        <v>10</v>
      </c>
      <c r="J698" t="s">
        <v>161</v>
      </c>
      <c r="Q698"/>
      <c r="T698">
        <f t="shared" si="10"/>
        <v>0</v>
      </c>
    </row>
    <row r="699" spans="1:33" hidden="1" x14ac:dyDescent="0.3">
      <c r="A699" t="s">
        <v>76</v>
      </c>
      <c r="B699" t="s">
        <v>77</v>
      </c>
      <c r="C699" t="s">
        <v>46</v>
      </c>
      <c r="D699" t="s">
        <v>83</v>
      </c>
      <c r="E699">
        <v>24.91</v>
      </c>
      <c r="F699">
        <v>180</v>
      </c>
      <c r="G699" t="s">
        <v>185</v>
      </c>
      <c r="H699" t="s">
        <v>148</v>
      </c>
      <c r="I699" t="s">
        <v>161</v>
      </c>
      <c r="Q699"/>
      <c r="T699">
        <f t="shared" si="10"/>
        <v>0</v>
      </c>
    </row>
    <row r="700" spans="1:33" hidden="1" x14ac:dyDescent="0.3">
      <c r="A700" t="s">
        <v>76</v>
      </c>
      <c r="B700" t="s">
        <v>77</v>
      </c>
      <c r="C700" t="s">
        <v>46</v>
      </c>
      <c r="D700" t="s">
        <v>83</v>
      </c>
      <c r="E700">
        <v>24.91</v>
      </c>
      <c r="F700">
        <v>180</v>
      </c>
      <c r="G700" t="s">
        <v>147</v>
      </c>
      <c r="H700" t="s">
        <v>147</v>
      </c>
      <c r="J700" t="s">
        <v>1310</v>
      </c>
      <c r="Q700"/>
      <c r="T700">
        <f t="shared" si="10"/>
        <v>0</v>
      </c>
    </row>
    <row r="701" spans="1:33" hidden="1" x14ac:dyDescent="0.3">
      <c r="A701" t="s">
        <v>76</v>
      </c>
      <c r="B701" t="s">
        <v>77</v>
      </c>
      <c r="C701" t="s">
        <v>46</v>
      </c>
      <c r="D701" t="s">
        <v>83</v>
      </c>
      <c r="E701">
        <v>24.91</v>
      </c>
      <c r="F701">
        <v>180</v>
      </c>
      <c r="G701" t="s">
        <v>147</v>
      </c>
      <c r="H701" t="s">
        <v>148</v>
      </c>
      <c r="I701" s="63"/>
      <c r="Q701"/>
      <c r="T701">
        <f t="shared" si="10"/>
        <v>0</v>
      </c>
    </row>
    <row r="702" spans="1:33" hidden="1" x14ac:dyDescent="0.3">
      <c r="A702" t="s">
        <v>76</v>
      </c>
      <c r="B702" t="s">
        <v>77</v>
      </c>
      <c r="C702" t="s">
        <v>46</v>
      </c>
      <c r="D702" t="s">
        <v>83</v>
      </c>
      <c r="E702">
        <v>24.91</v>
      </c>
      <c r="F702">
        <v>180</v>
      </c>
      <c r="G702" t="s">
        <v>149</v>
      </c>
      <c r="H702" t="s">
        <v>149</v>
      </c>
      <c r="I702">
        <v>5</v>
      </c>
      <c r="J702" t="s">
        <v>163</v>
      </c>
      <c r="Q702"/>
      <c r="T702">
        <f t="shared" si="10"/>
        <v>0</v>
      </c>
    </row>
    <row r="703" spans="1:33" hidden="1" x14ac:dyDescent="0.3">
      <c r="A703" t="s">
        <v>76</v>
      </c>
      <c r="B703" t="s">
        <v>77</v>
      </c>
      <c r="C703" t="s">
        <v>46</v>
      </c>
      <c r="D703" t="s">
        <v>83</v>
      </c>
      <c r="E703">
        <v>24.91</v>
      </c>
      <c r="F703">
        <v>180</v>
      </c>
      <c r="G703" t="s">
        <v>149</v>
      </c>
      <c r="H703" t="s">
        <v>148</v>
      </c>
      <c r="I703" t="s">
        <v>163</v>
      </c>
      <c r="Q703"/>
      <c r="T703">
        <f t="shared" si="10"/>
        <v>0</v>
      </c>
    </row>
    <row r="704" spans="1:33" hidden="1" x14ac:dyDescent="0.3">
      <c r="A704" t="s">
        <v>76</v>
      </c>
      <c r="B704" t="s">
        <v>77</v>
      </c>
      <c r="C704" t="s">
        <v>46</v>
      </c>
      <c r="D704" t="s">
        <v>83</v>
      </c>
      <c r="E704">
        <v>24.91</v>
      </c>
      <c r="F704">
        <v>180</v>
      </c>
      <c r="G704" t="s">
        <v>150</v>
      </c>
      <c r="H704" t="s">
        <v>150</v>
      </c>
      <c r="J704" t="s">
        <v>1315</v>
      </c>
      <c r="Q704"/>
      <c r="T704">
        <f t="shared" si="10"/>
        <v>0</v>
      </c>
    </row>
    <row r="705" spans="1:33" hidden="1" x14ac:dyDescent="0.3">
      <c r="A705" t="s">
        <v>76</v>
      </c>
      <c r="B705" t="s">
        <v>77</v>
      </c>
      <c r="C705" t="s">
        <v>46</v>
      </c>
      <c r="D705" t="s">
        <v>83</v>
      </c>
      <c r="E705">
        <v>24.91</v>
      </c>
      <c r="F705">
        <v>180</v>
      </c>
      <c r="G705" t="s">
        <v>150</v>
      </c>
      <c r="H705" t="s">
        <v>148</v>
      </c>
      <c r="I705" s="63"/>
      <c r="Q705"/>
      <c r="T705">
        <f t="shared" si="10"/>
        <v>0</v>
      </c>
    </row>
    <row r="706" spans="1:33" hidden="1" x14ac:dyDescent="0.3">
      <c r="A706" t="s">
        <v>76</v>
      </c>
      <c r="B706" t="s">
        <v>77</v>
      </c>
      <c r="C706" t="s">
        <v>46</v>
      </c>
      <c r="D706" t="s">
        <v>83</v>
      </c>
      <c r="E706">
        <v>24.91</v>
      </c>
      <c r="F706">
        <v>180</v>
      </c>
      <c r="G706" t="s">
        <v>152</v>
      </c>
      <c r="H706" t="s">
        <v>152</v>
      </c>
      <c r="I706">
        <v>5</v>
      </c>
      <c r="J706" t="s">
        <v>173</v>
      </c>
      <c r="Q706"/>
      <c r="T706">
        <f t="shared" si="10"/>
        <v>0</v>
      </c>
    </row>
    <row r="707" spans="1:33" hidden="1" x14ac:dyDescent="0.3">
      <c r="A707" t="s">
        <v>76</v>
      </c>
      <c r="B707" t="s">
        <v>77</v>
      </c>
      <c r="C707" t="s">
        <v>46</v>
      </c>
      <c r="D707" t="s">
        <v>83</v>
      </c>
      <c r="E707">
        <v>24.91</v>
      </c>
      <c r="F707">
        <v>180</v>
      </c>
      <c r="G707" t="s">
        <v>152</v>
      </c>
      <c r="H707" t="s">
        <v>148</v>
      </c>
      <c r="I707" t="s">
        <v>173</v>
      </c>
      <c r="Q707"/>
      <c r="T707">
        <f t="shared" ref="T707:T770" si="11">R707-S707</f>
        <v>0</v>
      </c>
    </row>
    <row r="708" spans="1:33" hidden="1" x14ac:dyDescent="0.3">
      <c r="A708" t="s">
        <v>76</v>
      </c>
      <c r="B708" t="s">
        <v>77</v>
      </c>
      <c r="C708" t="s">
        <v>46</v>
      </c>
      <c r="D708" t="s">
        <v>83</v>
      </c>
      <c r="E708">
        <v>24.91</v>
      </c>
      <c r="F708">
        <v>180</v>
      </c>
      <c r="G708" t="s">
        <v>153</v>
      </c>
      <c r="H708" t="s">
        <v>153</v>
      </c>
      <c r="I708">
        <v>5</v>
      </c>
      <c r="J708" t="s">
        <v>172</v>
      </c>
      <c r="Q708"/>
      <c r="T708">
        <f t="shared" si="11"/>
        <v>0</v>
      </c>
    </row>
    <row r="709" spans="1:33" hidden="1" x14ac:dyDescent="0.3">
      <c r="A709" t="s">
        <v>76</v>
      </c>
      <c r="B709" t="s">
        <v>77</v>
      </c>
      <c r="C709" t="s">
        <v>46</v>
      </c>
      <c r="D709" t="s">
        <v>83</v>
      </c>
      <c r="E709">
        <v>24.91</v>
      </c>
      <c r="F709">
        <v>180</v>
      </c>
      <c r="G709" t="s">
        <v>153</v>
      </c>
      <c r="H709" t="s">
        <v>148</v>
      </c>
      <c r="I709" t="s">
        <v>172</v>
      </c>
      <c r="Q709"/>
      <c r="T709">
        <f t="shared" si="11"/>
        <v>0</v>
      </c>
    </row>
    <row r="710" spans="1:33" hidden="1" x14ac:dyDescent="0.3">
      <c r="A710" t="s">
        <v>76</v>
      </c>
      <c r="B710" t="s">
        <v>77</v>
      </c>
      <c r="C710" t="s">
        <v>46</v>
      </c>
      <c r="D710" t="s">
        <v>83</v>
      </c>
      <c r="E710">
        <v>24.91</v>
      </c>
      <c r="F710">
        <v>180</v>
      </c>
      <c r="G710" t="s">
        <v>155</v>
      </c>
      <c r="H710" t="s">
        <v>155</v>
      </c>
      <c r="J710" t="s">
        <v>1313</v>
      </c>
      <c r="Q710"/>
      <c r="T710">
        <f t="shared" si="11"/>
        <v>0</v>
      </c>
    </row>
    <row r="711" spans="1:33" hidden="1" x14ac:dyDescent="0.3">
      <c r="A711" t="s">
        <v>76</v>
      </c>
      <c r="B711" t="s">
        <v>77</v>
      </c>
      <c r="C711" t="s">
        <v>46</v>
      </c>
      <c r="D711" t="s">
        <v>83</v>
      </c>
      <c r="E711">
        <v>24.91</v>
      </c>
      <c r="F711">
        <v>180</v>
      </c>
      <c r="G711" t="s">
        <v>155</v>
      </c>
      <c r="H711" t="s">
        <v>148</v>
      </c>
      <c r="I711" s="63"/>
      <c r="Q711"/>
      <c r="T711">
        <f t="shared" si="11"/>
        <v>0</v>
      </c>
    </row>
    <row r="712" spans="1:33" hidden="1" x14ac:dyDescent="0.3">
      <c r="A712" t="s">
        <v>76</v>
      </c>
      <c r="B712" t="s">
        <v>77</v>
      </c>
      <c r="C712" t="s">
        <v>46</v>
      </c>
      <c r="D712" t="s">
        <v>83</v>
      </c>
      <c r="E712">
        <v>24.91</v>
      </c>
      <c r="F712">
        <v>180</v>
      </c>
      <c r="G712" t="s">
        <v>156</v>
      </c>
      <c r="H712" t="s">
        <v>156</v>
      </c>
      <c r="I712">
        <v>5</v>
      </c>
      <c r="J712" t="s">
        <v>189</v>
      </c>
      <c r="Q712"/>
      <c r="T712">
        <f t="shared" si="11"/>
        <v>0</v>
      </c>
    </row>
    <row r="713" spans="1:33" hidden="1" x14ac:dyDescent="0.3">
      <c r="A713" t="s">
        <v>76</v>
      </c>
      <c r="B713" t="s">
        <v>77</v>
      </c>
      <c r="C713" t="s">
        <v>46</v>
      </c>
      <c r="D713" t="s">
        <v>83</v>
      </c>
      <c r="E713">
        <v>24.91</v>
      </c>
      <c r="F713">
        <v>180</v>
      </c>
      <c r="G713" t="s">
        <v>156</v>
      </c>
      <c r="H713" t="s">
        <v>148</v>
      </c>
      <c r="I713" t="s">
        <v>189</v>
      </c>
      <c r="Q713"/>
      <c r="T713">
        <f t="shared" si="11"/>
        <v>0</v>
      </c>
    </row>
    <row r="714" spans="1:33" hidden="1" x14ac:dyDescent="0.3">
      <c r="A714" t="s">
        <v>76</v>
      </c>
      <c r="B714" t="s">
        <v>77</v>
      </c>
      <c r="C714" t="s">
        <v>46</v>
      </c>
      <c r="D714" t="s">
        <v>83</v>
      </c>
      <c r="E714">
        <v>24.91</v>
      </c>
      <c r="F714">
        <v>180</v>
      </c>
      <c r="G714" t="s">
        <v>157</v>
      </c>
      <c r="H714" t="s">
        <v>157</v>
      </c>
      <c r="I714">
        <v>10</v>
      </c>
      <c r="J714" t="s">
        <v>212</v>
      </c>
      <c r="Q714"/>
      <c r="T714">
        <f t="shared" si="11"/>
        <v>0</v>
      </c>
    </row>
    <row r="715" spans="1:33" hidden="1" x14ac:dyDescent="0.3">
      <c r="A715" t="s">
        <v>76</v>
      </c>
      <c r="B715" t="s">
        <v>77</v>
      </c>
      <c r="C715" t="s">
        <v>46</v>
      </c>
      <c r="D715" t="s">
        <v>83</v>
      </c>
      <c r="E715">
        <v>24.91</v>
      </c>
      <c r="F715">
        <v>180</v>
      </c>
      <c r="G715" t="s">
        <v>157</v>
      </c>
      <c r="H715" t="s">
        <v>148</v>
      </c>
      <c r="I715" t="s">
        <v>212</v>
      </c>
      <c r="Q715"/>
      <c r="T715">
        <f t="shared" si="11"/>
        <v>0</v>
      </c>
    </row>
    <row r="716" spans="1:33" hidden="1" x14ac:dyDescent="0.3">
      <c r="A716" t="s">
        <v>76</v>
      </c>
      <c r="B716" t="s">
        <v>77</v>
      </c>
      <c r="C716" t="s">
        <v>46</v>
      </c>
      <c r="D716" t="s">
        <v>83</v>
      </c>
      <c r="E716">
        <v>24.91</v>
      </c>
      <c r="F716">
        <v>180</v>
      </c>
      <c r="G716" t="s">
        <v>158</v>
      </c>
      <c r="H716" t="s">
        <v>158</v>
      </c>
      <c r="I716" s="64">
        <v>30</v>
      </c>
      <c r="J716" s="64" t="str">
        <f>I717</f>
        <v>RN23002164</v>
      </c>
      <c r="K716" s="64"/>
      <c r="L716">
        <f>_xlfn.XLOOKUP(J716, FNDWRR!Q:Q,FNDWRR!F:F,"",0,)</f>
        <v>92010605</v>
      </c>
      <c r="O716" t="s">
        <v>502</v>
      </c>
      <c r="P716">
        <f>SUMIFS(FNDWRR!E:E, FNDWRR!Q:Q, data_working!J716, FNDWRR!AZ:AZ, data_working!H716, FNDWRR!C:C, data_working!D716&amp;"*")</f>
        <v>30</v>
      </c>
      <c r="Q716" s="40">
        <v>24.914500000000004</v>
      </c>
      <c r="R716" s="40">
        <v>109.53</v>
      </c>
      <c r="S716">
        <v>109.53</v>
      </c>
      <c r="T716">
        <f t="shared" si="11"/>
        <v>0</v>
      </c>
      <c r="U716">
        <f>SUMIFS(openNconfirmRpt!O:O, openNconfirmRpt!L:L, data_working!D716&amp;"*", openNconfirmRpt!D:D, data_working!H716)</f>
        <v>30</v>
      </c>
      <c r="V716">
        <f>SUMIFS(openNconfirmRpt!O:O, openNconfirmRpt!L:L, data_working!D716&amp;"*", openNconfirmRpt!D:D, data_working!H716, openNconfirmRpt!B:B, A716)</f>
        <v>30</v>
      </c>
      <c r="X716">
        <f>SUMIFS(openNconfirmRpt!O:O, openNconfirmRpt!L:L, data_working!D716&amp;"*", openNconfirmRpt!D:D, data_working!H716, openNconfirmRpt!B:B, A716, openNconfirmRpt!A:A, "Confirm Order")</f>
        <v>30</v>
      </c>
      <c r="Y716">
        <f>X716-I716</f>
        <v>0</v>
      </c>
      <c r="Z716">
        <f>P716-I716</f>
        <v>0</v>
      </c>
      <c r="AA716" s="46">
        <f>SUMIFS(openNconfirmRpt!V:V, openNconfirmRpt!L:L, data_working!D716&amp;"*", openNconfirmRpt!D:D, data_working!H716, openNconfirmRpt!B:B, A716, openNconfirmRpt!A:A, "Confirm Order")/COUNTIFS(openNconfirmRpt!L:L, data_working!D716&amp;"*", openNconfirmRpt!D:D, data_working!H716, openNconfirmRpt!B:B, A716, openNconfirmRpt!A:A, "Confirm Order")</f>
        <v>109.53</v>
      </c>
      <c r="AB716">
        <f>S716-AA716</f>
        <v>0</v>
      </c>
      <c r="AD716" t="s">
        <v>1696</v>
      </c>
    </row>
    <row r="717" spans="1:33" hidden="1" x14ac:dyDescent="0.3">
      <c r="A717" t="s">
        <v>76</v>
      </c>
      <c r="B717" t="s">
        <v>77</v>
      </c>
      <c r="C717" t="s">
        <v>46</v>
      </c>
      <c r="D717" t="s">
        <v>83</v>
      </c>
      <c r="E717">
        <v>24.91</v>
      </c>
      <c r="F717">
        <v>180</v>
      </c>
      <c r="G717" t="s">
        <v>158</v>
      </c>
      <c r="H717" t="s">
        <v>148</v>
      </c>
      <c r="I717" t="s">
        <v>198</v>
      </c>
      <c r="Q717"/>
      <c r="T717">
        <f t="shared" si="11"/>
        <v>0</v>
      </c>
    </row>
    <row r="718" spans="1:33" hidden="1" x14ac:dyDescent="0.3">
      <c r="A718" t="s">
        <v>76</v>
      </c>
      <c r="B718" t="s">
        <v>77</v>
      </c>
      <c r="C718" t="s">
        <v>46</v>
      </c>
      <c r="D718" t="s">
        <v>83</v>
      </c>
      <c r="E718">
        <v>24.91</v>
      </c>
      <c r="F718">
        <v>180</v>
      </c>
      <c r="G718" t="s">
        <v>159</v>
      </c>
      <c r="H718" t="s">
        <v>159</v>
      </c>
      <c r="I718" s="64">
        <v>20</v>
      </c>
      <c r="J718" s="64" t="str">
        <f>I719</f>
        <v>RN23002236</v>
      </c>
      <c r="K718" s="64"/>
      <c r="L718">
        <f>_xlfn.XLOOKUP(J718, FNDWRR!Q:Q,FNDWRR!F:F,"",0,)</f>
        <v>92011122</v>
      </c>
      <c r="O718" t="s">
        <v>502</v>
      </c>
      <c r="P718">
        <f>SUMIFS(FNDWRR!E:E, FNDWRR!Q:Q, data_working!J718, FNDWRR!AZ:AZ, data_working!H718, FNDWRR!C:C, data_working!D718&amp;"*")</f>
        <v>20</v>
      </c>
      <c r="Q718" s="40">
        <v>24.914500000000004</v>
      </c>
      <c r="R718" s="40">
        <v>109.53</v>
      </c>
      <c r="S718">
        <v>109.53</v>
      </c>
      <c r="T718">
        <f t="shared" si="11"/>
        <v>0</v>
      </c>
      <c r="U718">
        <f>SUMIFS(openNconfirmRpt!O:O, openNconfirmRpt!L:L, data_working!D718&amp;"*", openNconfirmRpt!D:D, data_working!H718)</f>
        <v>20</v>
      </c>
      <c r="V718">
        <f>SUMIFS(openNconfirmRpt!O:O, openNconfirmRpt!L:L, data_working!D718&amp;"*", openNconfirmRpt!D:D, data_working!H718, openNconfirmRpt!B:B, A718)</f>
        <v>20</v>
      </c>
      <c r="X718">
        <f>SUMIFS(openNconfirmRpt!O:O, openNconfirmRpt!L:L, data_working!D718&amp;"*", openNconfirmRpt!D:D, data_working!H718, openNconfirmRpt!B:B, A718, openNconfirmRpt!A:A, "Confirm Order")</f>
        <v>20</v>
      </c>
      <c r="Y718">
        <f>X718-I718</f>
        <v>0</v>
      </c>
      <c r="Z718">
        <f>P718-I718</f>
        <v>0</v>
      </c>
      <c r="AA718" s="46">
        <f>SUMIFS(openNconfirmRpt!V:V, openNconfirmRpt!L:L, data_working!D718&amp;"*", openNconfirmRpt!D:D, data_working!H718, openNconfirmRpt!B:B, A718, openNconfirmRpt!A:A, "Confirm Order")/COUNTIFS(openNconfirmRpt!L:L, data_working!D718&amp;"*", openNconfirmRpt!D:D, data_working!H718, openNconfirmRpt!B:B, A718, openNconfirmRpt!A:A, "Confirm Order")</f>
        <v>109.53</v>
      </c>
      <c r="AB718">
        <f>S718-AA718</f>
        <v>0</v>
      </c>
      <c r="AD718" t="s">
        <v>1696</v>
      </c>
    </row>
    <row r="719" spans="1:33" hidden="1" x14ac:dyDescent="0.3">
      <c r="A719" t="s">
        <v>76</v>
      </c>
      <c r="B719" t="s">
        <v>77</v>
      </c>
      <c r="C719" t="s">
        <v>46</v>
      </c>
      <c r="D719" t="s">
        <v>83</v>
      </c>
      <c r="E719">
        <v>24.91</v>
      </c>
      <c r="F719">
        <v>180</v>
      </c>
      <c r="G719" t="s">
        <v>159</v>
      </c>
      <c r="H719" t="s">
        <v>148</v>
      </c>
      <c r="I719" t="s">
        <v>213</v>
      </c>
      <c r="Q719"/>
      <c r="T719">
        <f t="shared" si="11"/>
        <v>0</v>
      </c>
    </row>
    <row r="720" spans="1:33" x14ac:dyDescent="0.3">
      <c r="A720" t="s">
        <v>76</v>
      </c>
      <c r="B720" t="s">
        <v>77</v>
      </c>
      <c r="C720" t="s">
        <v>46</v>
      </c>
      <c r="D720" t="s">
        <v>83</v>
      </c>
      <c r="E720">
        <v>24.91</v>
      </c>
      <c r="F720">
        <v>180</v>
      </c>
      <c r="G720" t="s">
        <v>160</v>
      </c>
      <c r="H720" t="s">
        <v>160</v>
      </c>
      <c r="I720" s="64">
        <v>10</v>
      </c>
      <c r="J720" s="64" t="str">
        <f>I721</f>
        <v>RN23002576</v>
      </c>
      <c r="K720" s="64"/>
      <c r="L720" t="str">
        <f>_xlfn.XLOOKUP(J720, FNDWRR!Q:Q,FNDWRR!F:F,"",0,)</f>
        <v/>
      </c>
      <c r="M720">
        <v>92011602</v>
      </c>
      <c r="N720" t="s">
        <v>1691</v>
      </c>
      <c r="O720" t="s">
        <v>502</v>
      </c>
      <c r="P720">
        <f>SUMIFS(FNDWRR!E:E, FNDWRR!Q:Q, data_working!J720, FNDWRR!AZ:AZ, data_working!H720, FNDWRR!C:C, data_working!D720&amp;"*")</f>
        <v>0</v>
      </c>
      <c r="Q720" s="40">
        <v>24.914500000000004</v>
      </c>
      <c r="R720" s="40">
        <v>109.53</v>
      </c>
      <c r="S720">
        <v>109.53</v>
      </c>
      <c r="T720">
        <f t="shared" si="11"/>
        <v>0</v>
      </c>
      <c r="U720">
        <f>SUMIFS(openNconfirmRpt!O:O, openNconfirmRpt!L:L, data_working!D720&amp;"*", openNconfirmRpt!D:D, data_working!H720)</f>
        <v>10</v>
      </c>
      <c r="V720">
        <f>SUMIFS(openNconfirmRpt!O:O, openNconfirmRpt!L:L, data_working!D720&amp;"*", openNconfirmRpt!D:D, data_working!H720, openNconfirmRpt!B:B, A720)</f>
        <v>10</v>
      </c>
      <c r="W720">
        <f>SUMIFS(openNconfirmRpt!O:O, openNconfirmRpt!L:L, data_working!D720&amp;"*", openNconfirmRpt!D:D, data_working!H720, openNconfirmRpt!B:B, A720, openNconfirmRpt!A:A, "Open Order")</f>
        <v>10</v>
      </c>
      <c r="X720">
        <f>SUMIFS(openNconfirmRpt!O:O, openNconfirmRpt!L:L, data_working!D720&amp;"*", openNconfirmRpt!D:D, data_working!H720, openNconfirmRpt!B:B, A720, openNconfirmRpt!A:A, "Confirm Order")</f>
        <v>0</v>
      </c>
      <c r="Y720">
        <f>X720-I720</f>
        <v>-10</v>
      </c>
      <c r="Z720">
        <f>P720-I720</f>
        <v>-10</v>
      </c>
      <c r="AA720">
        <f>SUMIFS(openNconfirmRpt!V:V, openNconfirmRpt!L:L, data_working!D720&amp;"*", openNconfirmRpt!D:D, data_working!H720, openNconfirmRpt!B:B, A720, openNconfirmRpt!A:A, "*")/COUNTIFS(openNconfirmRpt!L:L, data_working!D720&amp;"*", openNconfirmRpt!D:D, data_working!H720, openNconfirmRpt!B:B, A720)</f>
        <v>109.53</v>
      </c>
      <c r="AB720">
        <f>S720-AA720</f>
        <v>0</v>
      </c>
      <c r="AC720">
        <f>V720-I720</f>
        <v>0</v>
      </c>
      <c r="AD720" t="s">
        <v>1703</v>
      </c>
      <c r="AE720" t="s">
        <v>3007</v>
      </c>
      <c r="AF720">
        <f>_xlfn.XLOOKUP(M720, postponeList!K:K, postponeList!U:U,,0)</f>
        <v>0</v>
      </c>
      <c r="AG720">
        <f>_xlfn.XLOOKUP(M720, postponeList!K:K, postponeList!U:U,,0,-1)</f>
        <v>0</v>
      </c>
    </row>
    <row r="721" spans="1:20" hidden="1" x14ac:dyDescent="0.3">
      <c r="A721" t="s">
        <v>76</v>
      </c>
      <c r="B721" t="s">
        <v>77</v>
      </c>
      <c r="C721" t="s">
        <v>46</v>
      </c>
      <c r="D721" t="s">
        <v>83</v>
      </c>
      <c r="E721">
        <v>24.91</v>
      </c>
      <c r="F721">
        <v>180</v>
      </c>
      <c r="G721" t="s">
        <v>160</v>
      </c>
      <c r="H721" t="s">
        <v>148</v>
      </c>
      <c r="I721" s="65" t="s">
        <v>679</v>
      </c>
      <c r="J721" t="s">
        <v>679</v>
      </c>
      <c r="Q721"/>
      <c r="T721">
        <f t="shared" si="11"/>
        <v>0</v>
      </c>
    </row>
    <row r="722" spans="1:20" hidden="1" x14ac:dyDescent="0.3">
      <c r="A722" t="s">
        <v>76</v>
      </c>
      <c r="B722" t="s">
        <v>77</v>
      </c>
      <c r="C722" t="s">
        <v>46</v>
      </c>
      <c r="D722" t="s">
        <v>84</v>
      </c>
      <c r="E722">
        <v>33.61</v>
      </c>
      <c r="F722">
        <v>60</v>
      </c>
      <c r="G722" t="s">
        <v>185</v>
      </c>
      <c r="H722" t="s">
        <v>185</v>
      </c>
      <c r="I722">
        <v>5</v>
      </c>
      <c r="J722" t="s">
        <v>161</v>
      </c>
      <c r="Q722"/>
      <c r="T722">
        <f t="shared" si="11"/>
        <v>0</v>
      </c>
    </row>
    <row r="723" spans="1:20" hidden="1" x14ac:dyDescent="0.3">
      <c r="A723" t="s">
        <v>76</v>
      </c>
      <c r="B723" t="s">
        <v>77</v>
      </c>
      <c r="C723" t="s">
        <v>46</v>
      </c>
      <c r="D723" t="s">
        <v>84</v>
      </c>
      <c r="E723">
        <v>33.61</v>
      </c>
      <c r="F723">
        <v>60</v>
      </c>
      <c r="G723" t="s">
        <v>185</v>
      </c>
      <c r="H723" t="s">
        <v>148</v>
      </c>
      <c r="I723" t="s">
        <v>161</v>
      </c>
      <c r="Q723"/>
      <c r="T723">
        <f t="shared" si="11"/>
        <v>0</v>
      </c>
    </row>
    <row r="724" spans="1:20" hidden="1" x14ac:dyDescent="0.3">
      <c r="A724" t="s">
        <v>76</v>
      </c>
      <c r="B724" t="s">
        <v>77</v>
      </c>
      <c r="C724" t="s">
        <v>46</v>
      </c>
      <c r="D724" t="s">
        <v>84</v>
      </c>
      <c r="E724">
        <v>33.61</v>
      </c>
      <c r="F724">
        <v>60</v>
      </c>
      <c r="G724" t="s">
        <v>147</v>
      </c>
      <c r="H724" t="s">
        <v>147</v>
      </c>
      <c r="J724" t="s">
        <v>1310</v>
      </c>
      <c r="Q724"/>
      <c r="T724">
        <f t="shared" si="11"/>
        <v>0</v>
      </c>
    </row>
    <row r="725" spans="1:20" hidden="1" x14ac:dyDescent="0.3">
      <c r="A725" t="s">
        <v>76</v>
      </c>
      <c r="B725" t="s">
        <v>77</v>
      </c>
      <c r="C725" t="s">
        <v>46</v>
      </c>
      <c r="D725" t="s">
        <v>84</v>
      </c>
      <c r="E725">
        <v>33.61</v>
      </c>
      <c r="F725">
        <v>60</v>
      </c>
      <c r="G725" t="s">
        <v>147</v>
      </c>
      <c r="H725" t="s">
        <v>148</v>
      </c>
      <c r="I725" s="63"/>
      <c r="Q725"/>
      <c r="T725">
        <f t="shared" si="11"/>
        <v>0</v>
      </c>
    </row>
    <row r="726" spans="1:20" hidden="1" x14ac:dyDescent="0.3">
      <c r="A726" t="s">
        <v>76</v>
      </c>
      <c r="B726" t="s">
        <v>77</v>
      </c>
      <c r="C726" t="s">
        <v>46</v>
      </c>
      <c r="D726" t="s">
        <v>84</v>
      </c>
      <c r="E726">
        <v>33.61</v>
      </c>
      <c r="F726">
        <v>60</v>
      </c>
      <c r="G726" t="s">
        <v>149</v>
      </c>
      <c r="H726" t="s">
        <v>149</v>
      </c>
      <c r="I726">
        <v>5</v>
      </c>
      <c r="J726" t="s">
        <v>163</v>
      </c>
      <c r="Q726"/>
      <c r="T726">
        <f t="shared" si="11"/>
        <v>0</v>
      </c>
    </row>
    <row r="727" spans="1:20" hidden="1" x14ac:dyDescent="0.3">
      <c r="A727" t="s">
        <v>76</v>
      </c>
      <c r="B727" t="s">
        <v>77</v>
      </c>
      <c r="C727" t="s">
        <v>46</v>
      </c>
      <c r="D727" t="s">
        <v>84</v>
      </c>
      <c r="E727">
        <v>33.61</v>
      </c>
      <c r="F727">
        <v>60</v>
      </c>
      <c r="G727" t="s">
        <v>149</v>
      </c>
      <c r="H727" t="s">
        <v>148</v>
      </c>
      <c r="I727" t="s">
        <v>163</v>
      </c>
      <c r="Q727"/>
      <c r="T727">
        <f t="shared" si="11"/>
        <v>0</v>
      </c>
    </row>
    <row r="728" spans="1:20" hidden="1" x14ac:dyDescent="0.3">
      <c r="A728" t="s">
        <v>76</v>
      </c>
      <c r="B728" t="s">
        <v>77</v>
      </c>
      <c r="C728" t="s">
        <v>46</v>
      </c>
      <c r="D728" t="s">
        <v>84</v>
      </c>
      <c r="E728">
        <v>33.61</v>
      </c>
      <c r="F728">
        <v>60</v>
      </c>
      <c r="G728" t="s">
        <v>150</v>
      </c>
      <c r="H728" t="s">
        <v>150</v>
      </c>
      <c r="J728" t="s">
        <v>1315</v>
      </c>
      <c r="Q728"/>
      <c r="T728">
        <f t="shared" si="11"/>
        <v>0</v>
      </c>
    </row>
    <row r="729" spans="1:20" hidden="1" x14ac:dyDescent="0.3">
      <c r="A729" t="s">
        <v>76</v>
      </c>
      <c r="B729" t="s">
        <v>77</v>
      </c>
      <c r="C729" t="s">
        <v>46</v>
      </c>
      <c r="D729" t="s">
        <v>84</v>
      </c>
      <c r="E729">
        <v>33.61</v>
      </c>
      <c r="F729">
        <v>60</v>
      </c>
      <c r="G729" t="s">
        <v>150</v>
      </c>
      <c r="H729" t="s">
        <v>148</v>
      </c>
      <c r="I729" s="63"/>
      <c r="Q729"/>
      <c r="T729">
        <f t="shared" si="11"/>
        <v>0</v>
      </c>
    </row>
    <row r="730" spans="1:20" hidden="1" x14ac:dyDescent="0.3">
      <c r="A730" t="s">
        <v>76</v>
      </c>
      <c r="B730" t="s">
        <v>77</v>
      </c>
      <c r="C730" t="s">
        <v>46</v>
      </c>
      <c r="D730" t="s">
        <v>84</v>
      </c>
      <c r="E730">
        <v>33.61</v>
      </c>
      <c r="F730">
        <v>60</v>
      </c>
      <c r="G730" t="s">
        <v>152</v>
      </c>
      <c r="H730" t="s">
        <v>152</v>
      </c>
      <c r="J730" t="s">
        <v>1312</v>
      </c>
      <c r="Q730"/>
      <c r="T730">
        <f t="shared" si="11"/>
        <v>0</v>
      </c>
    </row>
    <row r="731" spans="1:20" hidden="1" x14ac:dyDescent="0.3">
      <c r="A731" t="s">
        <v>76</v>
      </c>
      <c r="B731" t="s">
        <v>77</v>
      </c>
      <c r="C731" t="s">
        <v>46</v>
      </c>
      <c r="D731" t="s">
        <v>84</v>
      </c>
      <c r="E731">
        <v>33.61</v>
      </c>
      <c r="F731">
        <v>60</v>
      </c>
      <c r="G731" t="s">
        <v>152</v>
      </c>
      <c r="H731" t="s">
        <v>148</v>
      </c>
      <c r="I731" s="63"/>
      <c r="Q731"/>
      <c r="T731">
        <f t="shared" si="11"/>
        <v>0</v>
      </c>
    </row>
    <row r="732" spans="1:20" hidden="1" x14ac:dyDescent="0.3">
      <c r="A732" t="s">
        <v>76</v>
      </c>
      <c r="B732" t="s">
        <v>77</v>
      </c>
      <c r="C732" t="s">
        <v>46</v>
      </c>
      <c r="D732" t="s">
        <v>84</v>
      </c>
      <c r="E732">
        <v>33.61</v>
      </c>
      <c r="F732">
        <v>60</v>
      </c>
      <c r="G732" t="s">
        <v>153</v>
      </c>
      <c r="H732" t="s">
        <v>153</v>
      </c>
      <c r="J732" t="s">
        <v>1316</v>
      </c>
      <c r="Q732"/>
      <c r="T732">
        <f t="shared" si="11"/>
        <v>0</v>
      </c>
    </row>
    <row r="733" spans="1:20" hidden="1" x14ac:dyDescent="0.3">
      <c r="A733" t="s">
        <v>76</v>
      </c>
      <c r="B733" t="s">
        <v>77</v>
      </c>
      <c r="C733" t="s">
        <v>46</v>
      </c>
      <c r="D733" t="s">
        <v>84</v>
      </c>
      <c r="E733">
        <v>33.61</v>
      </c>
      <c r="F733">
        <v>60</v>
      </c>
      <c r="G733" t="s">
        <v>153</v>
      </c>
      <c r="H733" t="s">
        <v>148</v>
      </c>
      <c r="I733" s="63"/>
      <c r="Q733"/>
      <c r="T733">
        <f t="shared" si="11"/>
        <v>0</v>
      </c>
    </row>
    <row r="734" spans="1:20" hidden="1" x14ac:dyDescent="0.3">
      <c r="A734" t="s">
        <v>76</v>
      </c>
      <c r="B734" t="s">
        <v>77</v>
      </c>
      <c r="C734" t="s">
        <v>46</v>
      </c>
      <c r="D734" t="s">
        <v>84</v>
      </c>
      <c r="E734">
        <v>33.61</v>
      </c>
      <c r="F734">
        <v>60</v>
      </c>
      <c r="G734" t="s">
        <v>155</v>
      </c>
      <c r="H734" t="s">
        <v>155</v>
      </c>
      <c r="J734" t="s">
        <v>1313</v>
      </c>
      <c r="Q734"/>
      <c r="T734">
        <f t="shared" si="11"/>
        <v>0</v>
      </c>
    </row>
    <row r="735" spans="1:20" hidden="1" x14ac:dyDescent="0.3">
      <c r="A735" t="s">
        <v>76</v>
      </c>
      <c r="B735" t="s">
        <v>77</v>
      </c>
      <c r="C735" t="s">
        <v>46</v>
      </c>
      <c r="D735" t="s">
        <v>84</v>
      </c>
      <c r="E735">
        <v>33.61</v>
      </c>
      <c r="F735">
        <v>60</v>
      </c>
      <c r="G735" t="s">
        <v>155</v>
      </c>
      <c r="H735" t="s">
        <v>148</v>
      </c>
      <c r="I735" s="63"/>
      <c r="Q735"/>
      <c r="T735">
        <f t="shared" si="11"/>
        <v>0</v>
      </c>
    </row>
    <row r="736" spans="1:20" hidden="1" x14ac:dyDescent="0.3">
      <c r="A736" t="s">
        <v>76</v>
      </c>
      <c r="B736" t="s">
        <v>77</v>
      </c>
      <c r="C736" t="s">
        <v>46</v>
      </c>
      <c r="D736" t="s">
        <v>84</v>
      </c>
      <c r="E736">
        <v>33.61</v>
      </c>
      <c r="F736">
        <v>60</v>
      </c>
      <c r="G736" t="s">
        <v>156</v>
      </c>
      <c r="H736" t="s">
        <v>156</v>
      </c>
      <c r="I736">
        <v>20</v>
      </c>
      <c r="J736" t="s">
        <v>189</v>
      </c>
      <c r="Q736"/>
      <c r="T736">
        <f t="shared" si="11"/>
        <v>0</v>
      </c>
    </row>
    <row r="737" spans="1:33" hidden="1" x14ac:dyDescent="0.3">
      <c r="A737" t="s">
        <v>76</v>
      </c>
      <c r="B737" t="s">
        <v>77</v>
      </c>
      <c r="C737" t="s">
        <v>46</v>
      </c>
      <c r="D737" t="s">
        <v>84</v>
      </c>
      <c r="E737">
        <v>33.61</v>
      </c>
      <c r="F737">
        <v>60</v>
      </c>
      <c r="G737" t="s">
        <v>156</v>
      </c>
      <c r="H737" t="s">
        <v>148</v>
      </c>
      <c r="I737" t="s">
        <v>189</v>
      </c>
      <c r="Q737"/>
      <c r="T737">
        <f t="shared" si="11"/>
        <v>0</v>
      </c>
    </row>
    <row r="738" spans="1:33" hidden="1" x14ac:dyDescent="0.3">
      <c r="A738" t="s">
        <v>76</v>
      </c>
      <c r="B738" t="s">
        <v>77</v>
      </c>
      <c r="C738" t="s">
        <v>46</v>
      </c>
      <c r="D738" t="s">
        <v>84</v>
      </c>
      <c r="E738">
        <v>33.61</v>
      </c>
      <c r="F738">
        <v>60</v>
      </c>
      <c r="G738" t="s">
        <v>157</v>
      </c>
      <c r="H738" t="s">
        <v>157</v>
      </c>
      <c r="I738">
        <v>20</v>
      </c>
      <c r="J738" t="s">
        <v>212</v>
      </c>
      <c r="Q738"/>
      <c r="T738">
        <f t="shared" si="11"/>
        <v>0</v>
      </c>
    </row>
    <row r="739" spans="1:33" hidden="1" x14ac:dyDescent="0.3">
      <c r="A739" t="s">
        <v>76</v>
      </c>
      <c r="B739" t="s">
        <v>77</v>
      </c>
      <c r="C739" t="s">
        <v>46</v>
      </c>
      <c r="D739" t="s">
        <v>84</v>
      </c>
      <c r="E739">
        <v>33.61</v>
      </c>
      <c r="F739">
        <v>60</v>
      </c>
      <c r="G739" t="s">
        <v>157</v>
      </c>
      <c r="H739" t="s">
        <v>148</v>
      </c>
      <c r="I739" t="s">
        <v>212</v>
      </c>
      <c r="Q739"/>
      <c r="T739">
        <f t="shared" si="11"/>
        <v>0</v>
      </c>
    </row>
    <row r="740" spans="1:33" hidden="1" x14ac:dyDescent="0.3">
      <c r="A740" t="s">
        <v>76</v>
      </c>
      <c r="B740" t="s">
        <v>77</v>
      </c>
      <c r="C740" t="s">
        <v>46</v>
      </c>
      <c r="D740" t="s">
        <v>84</v>
      </c>
      <c r="E740">
        <v>33.61</v>
      </c>
      <c r="F740">
        <v>60</v>
      </c>
      <c r="G740" t="s">
        <v>158</v>
      </c>
      <c r="H740" t="s">
        <v>158</v>
      </c>
      <c r="O740" t="s">
        <v>502</v>
      </c>
      <c r="Q740"/>
      <c r="T740">
        <f t="shared" si="11"/>
        <v>0</v>
      </c>
    </row>
    <row r="741" spans="1:33" hidden="1" x14ac:dyDescent="0.3">
      <c r="A741" t="s">
        <v>76</v>
      </c>
      <c r="B741" t="s">
        <v>77</v>
      </c>
      <c r="C741" t="s">
        <v>46</v>
      </c>
      <c r="D741" t="s">
        <v>84</v>
      </c>
      <c r="E741">
        <v>33.61</v>
      </c>
      <c r="F741">
        <v>60</v>
      </c>
      <c r="G741" t="s">
        <v>158</v>
      </c>
      <c r="H741" t="s">
        <v>148</v>
      </c>
      <c r="I741" s="63"/>
      <c r="Q741"/>
      <c r="T741">
        <f t="shared" si="11"/>
        <v>0</v>
      </c>
    </row>
    <row r="742" spans="1:33" hidden="1" x14ac:dyDescent="0.3">
      <c r="A742" t="s">
        <v>76</v>
      </c>
      <c r="B742" t="s">
        <v>77</v>
      </c>
      <c r="C742" t="s">
        <v>46</v>
      </c>
      <c r="D742" t="s">
        <v>84</v>
      </c>
      <c r="E742">
        <v>33.61</v>
      </c>
      <c r="F742">
        <v>60</v>
      </c>
      <c r="G742" t="s">
        <v>159</v>
      </c>
      <c r="H742" t="s">
        <v>159</v>
      </c>
      <c r="I742" s="64">
        <v>5</v>
      </c>
      <c r="J742" s="64" t="str">
        <f>I743</f>
        <v>RN23002236</v>
      </c>
      <c r="K742" s="64"/>
      <c r="L742">
        <f>_xlfn.XLOOKUP(J742, FNDWRR!Q:Q,FNDWRR!F:F,"",0,)</f>
        <v>92011122</v>
      </c>
      <c r="O742" t="s">
        <v>502</v>
      </c>
      <c r="P742">
        <f>SUMIFS(FNDWRR!E:E, FNDWRR!Q:Q, data_working!J742, FNDWRR!AZ:AZ, data_working!H742, FNDWRR!C:C, data_working!D742&amp;"*")</f>
        <v>5</v>
      </c>
      <c r="Q742" s="40">
        <v>33.606300000000005</v>
      </c>
      <c r="R742" s="40">
        <v>166.66</v>
      </c>
      <c r="S742">
        <v>166.66</v>
      </c>
      <c r="T742">
        <f t="shared" si="11"/>
        <v>0</v>
      </c>
      <c r="U742">
        <f>SUMIFS(openNconfirmRpt!O:O, openNconfirmRpt!L:L, data_working!D742&amp;"*", openNconfirmRpt!D:D, data_working!H742)</f>
        <v>5</v>
      </c>
      <c r="V742">
        <f>SUMIFS(openNconfirmRpt!O:O, openNconfirmRpt!L:L, data_working!D742&amp;"*", openNconfirmRpt!D:D, data_working!H742, openNconfirmRpt!B:B, A742)</f>
        <v>5</v>
      </c>
      <c r="X742">
        <f>SUMIFS(openNconfirmRpt!O:O, openNconfirmRpt!L:L, data_working!D742&amp;"*", openNconfirmRpt!D:D, data_working!H742, openNconfirmRpt!B:B, A742, openNconfirmRpt!A:A, "Confirm Order")</f>
        <v>5</v>
      </c>
      <c r="Y742">
        <f>X742-I742</f>
        <v>0</v>
      </c>
      <c r="Z742">
        <f>P742-I742</f>
        <v>0</v>
      </c>
      <c r="AA742" s="46">
        <f>SUMIFS(openNconfirmRpt!V:V, openNconfirmRpt!L:L, data_working!D742&amp;"*", openNconfirmRpt!D:D, data_working!H742, openNconfirmRpt!B:B, A742, openNconfirmRpt!A:A, "Confirm Order")/COUNTIFS(openNconfirmRpt!L:L, data_working!D742&amp;"*", openNconfirmRpt!D:D, data_working!H742, openNconfirmRpt!B:B, A742, openNconfirmRpt!A:A, "Confirm Order")</f>
        <v>166.66</v>
      </c>
      <c r="AB742">
        <f>S742-AA742</f>
        <v>0</v>
      </c>
      <c r="AD742" t="s">
        <v>1696</v>
      </c>
    </row>
    <row r="743" spans="1:33" hidden="1" x14ac:dyDescent="0.3">
      <c r="A743" t="s">
        <v>76</v>
      </c>
      <c r="B743" t="s">
        <v>77</v>
      </c>
      <c r="C743" t="s">
        <v>46</v>
      </c>
      <c r="D743" t="s">
        <v>84</v>
      </c>
      <c r="E743">
        <v>33.61</v>
      </c>
      <c r="F743">
        <v>60</v>
      </c>
      <c r="G743" t="s">
        <v>159</v>
      </c>
      <c r="H743" t="s">
        <v>148</v>
      </c>
      <c r="I743" t="s">
        <v>213</v>
      </c>
      <c r="Q743"/>
      <c r="T743">
        <f t="shared" si="11"/>
        <v>0</v>
      </c>
    </row>
    <row r="744" spans="1:33" x14ac:dyDescent="0.3">
      <c r="A744" t="s">
        <v>76</v>
      </c>
      <c r="B744" t="s">
        <v>77</v>
      </c>
      <c r="C744" t="s">
        <v>46</v>
      </c>
      <c r="D744" t="s">
        <v>84</v>
      </c>
      <c r="E744">
        <v>33.61</v>
      </c>
      <c r="F744">
        <v>60</v>
      </c>
      <c r="G744" t="s">
        <v>160</v>
      </c>
      <c r="H744" t="s">
        <v>160</v>
      </c>
      <c r="I744" s="64">
        <v>5</v>
      </c>
      <c r="J744" s="64" t="str">
        <f>I745</f>
        <v>RN23002576</v>
      </c>
      <c r="K744" s="64"/>
      <c r="L744" t="str">
        <f>_xlfn.XLOOKUP(J744, FNDWRR!Q:Q,FNDWRR!F:F,"",0,)</f>
        <v/>
      </c>
      <c r="M744">
        <v>92011602</v>
      </c>
      <c r="N744" t="s">
        <v>1691</v>
      </c>
      <c r="O744" t="s">
        <v>502</v>
      </c>
      <c r="P744">
        <f>SUMIFS(FNDWRR!E:E, FNDWRR!Q:Q, data_working!J744, FNDWRR!AZ:AZ, data_working!H744, FNDWRR!C:C, data_working!D744&amp;"*")</f>
        <v>0</v>
      </c>
      <c r="Q744" s="40">
        <v>33.606300000000005</v>
      </c>
      <c r="R744" s="40">
        <v>166.66</v>
      </c>
      <c r="S744">
        <v>166.66</v>
      </c>
      <c r="T744">
        <f t="shared" si="11"/>
        <v>0</v>
      </c>
      <c r="U744">
        <f>SUMIFS(openNconfirmRpt!O:O, openNconfirmRpt!L:L, data_working!D744&amp;"*", openNconfirmRpt!D:D, data_working!H744)</f>
        <v>5</v>
      </c>
      <c r="V744">
        <f>SUMIFS(openNconfirmRpt!O:O, openNconfirmRpt!L:L, data_working!D744&amp;"*", openNconfirmRpt!D:D, data_working!H744, openNconfirmRpt!B:B, A744)</f>
        <v>5</v>
      </c>
      <c r="W744">
        <f>SUMIFS(openNconfirmRpt!O:O, openNconfirmRpt!L:L, data_working!D744&amp;"*", openNconfirmRpt!D:D, data_working!H744, openNconfirmRpt!B:B, A744, openNconfirmRpt!A:A, "Open Order")</f>
        <v>5</v>
      </c>
      <c r="X744">
        <f>SUMIFS(openNconfirmRpt!O:O, openNconfirmRpt!L:L, data_working!D744&amp;"*", openNconfirmRpt!D:D, data_working!H744, openNconfirmRpt!B:B, A744, openNconfirmRpt!A:A, "Confirm Order")</f>
        <v>0</v>
      </c>
      <c r="Y744">
        <f>X744-I744</f>
        <v>-5</v>
      </c>
      <c r="Z744">
        <f>P744-I744</f>
        <v>-5</v>
      </c>
      <c r="AA744">
        <f>SUMIFS(openNconfirmRpt!V:V, openNconfirmRpt!L:L, data_working!D744&amp;"*", openNconfirmRpt!D:D, data_working!H744, openNconfirmRpt!B:B, A744, openNconfirmRpt!A:A, "*")/COUNTIFS(openNconfirmRpt!L:L, data_working!D744&amp;"*", openNconfirmRpt!D:D, data_working!H744, openNconfirmRpt!B:B, A744)</f>
        <v>166.66</v>
      </c>
      <c r="AB744">
        <f>S744-AA744</f>
        <v>0</v>
      </c>
      <c r="AC744">
        <f>V744-I744</f>
        <v>0</v>
      </c>
      <c r="AD744" t="s">
        <v>1703</v>
      </c>
      <c r="AE744" t="s">
        <v>3007</v>
      </c>
      <c r="AF744">
        <f>_xlfn.XLOOKUP(M744, postponeList!K:K, postponeList!U:U,,0)</f>
        <v>0</v>
      </c>
      <c r="AG744">
        <f>_xlfn.XLOOKUP(M744, postponeList!K:K, postponeList!U:U,,0,-1)</f>
        <v>0</v>
      </c>
    </row>
    <row r="745" spans="1:33" hidden="1" x14ac:dyDescent="0.3">
      <c r="A745" t="s">
        <v>76</v>
      </c>
      <c r="B745" t="s">
        <v>77</v>
      </c>
      <c r="C745" t="s">
        <v>46</v>
      </c>
      <c r="D745" t="s">
        <v>84</v>
      </c>
      <c r="E745">
        <v>33.61</v>
      </c>
      <c r="F745">
        <v>60</v>
      </c>
      <c r="G745" t="s">
        <v>160</v>
      </c>
      <c r="H745" t="s">
        <v>148</v>
      </c>
      <c r="I745" s="65" t="s">
        <v>679</v>
      </c>
      <c r="J745" t="s">
        <v>679</v>
      </c>
      <c r="Q745"/>
      <c r="T745">
        <f t="shared" si="11"/>
        <v>0</v>
      </c>
    </row>
    <row r="746" spans="1:33" hidden="1" x14ac:dyDescent="0.3">
      <c r="A746" t="s">
        <v>76</v>
      </c>
      <c r="B746" t="s">
        <v>77</v>
      </c>
      <c r="C746" t="s">
        <v>46</v>
      </c>
      <c r="D746" t="s">
        <v>85</v>
      </c>
      <c r="E746">
        <v>30.31</v>
      </c>
      <c r="F746">
        <v>100</v>
      </c>
      <c r="G746" t="s">
        <v>185</v>
      </c>
      <c r="H746" t="s">
        <v>185</v>
      </c>
      <c r="I746">
        <v>5</v>
      </c>
      <c r="J746" t="s">
        <v>161</v>
      </c>
      <c r="Q746"/>
      <c r="T746">
        <f t="shared" si="11"/>
        <v>0</v>
      </c>
    </row>
    <row r="747" spans="1:33" hidden="1" x14ac:dyDescent="0.3">
      <c r="A747" t="s">
        <v>76</v>
      </c>
      <c r="B747" t="s">
        <v>77</v>
      </c>
      <c r="C747" t="s">
        <v>46</v>
      </c>
      <c r="D747" t="s">
        <v>85</v>
      </c>
      <c r="E747">
        <v>30.31</v>
      </c>
      <c r="F747">
        <v>100</v>
      </c>
      <c r="G747" t="s">
        <v>185</v>
      </c>
      <c r="H747" t="s">
        <v>148</v>
      </c>
      <c r="I747" t="s">
        <v>161</v>
      </c>
      <c r="Q747"/>
      <c r="T747">
        <f t="shared" si="11"/>
        <v>0</v>
      </c>
    </row>
    <row r="748" spans="1:33" hidden="1" x14ac:dyDescent="0.3">
      <c r="A748" t="s">
        <v>76</v>
      </c>
      <c r="B748" t="s">
        <v>77</v>
      </c>
      <c r="C748" t="s">
        <v>46</v>
      </c>
      <c r="D748" t="s">
        <v>85</v>
      </c>
      <c r="E748">
        <v>30.31</v>
      </c>
      <c r="F748">
        <v>100</v>
      </c>
      <c r="G748" t="s">
        <v>147</v>
      </c>
      <c r="H748" t="s">
        <v>147</v>
      </c>
      <c r="J748" t="s">
        <v>1310</v>
      </c>
      <c r="Q748"/>
      <c r="T748">
        <f t="shared" si="11"/>
        <v>0</v>
      </c>
    </row>
    <row r="749" spans="1:33" hidden="1" x14ac:dyDescent="0.3">
      <c r="A749" t="s">
        <v>76</v>
      </c>
      <c r="B749" t="s">
        <v>77</v>
      </c>
      <c r="C749" t="s">
        <v>46</v>
      </c>
      <c r="D749" t="s">
        <v>85</v>
      </c>
      <c r="E749">
        <v>30.31</v>
      </c>
      <c r="F749">
        <v>100</v>
      </c>
      <c r="G749" t="s">
        <v>147</v>
      </c>
      <c r="H749" t="s">
        <v>148</v>
      </c>
      <c r="I749" s="63"/>
      <c r="Q749"/>
      <c r="T749">
        <f t="shared" si="11"/>
        <v>0</v>
      </c>
    </row>
    <row r="750" spans="1:33" hidden="1" x14ac:dyDescent="0.3">
      <c r="A750" t="s">
        <v>76</v>
      </c>
      <c r="B750" t="s">
        <v>77</v>
      </c>
      <c r="C750" t="s">
        <v>46</v>
      </c>
      <c r="D750" t="s">
        <v>85</v>
      </c>
      <c r="E750">
        <v>30.31</v>
      </c>
      <c r="F750">
        <v>100</v>
      </c>
      <c r="G750" t="s">
        <v>149</v>
      </c>
      <c r="H750" t="s">
        <v>149</v>
      </c>
      <c r="I750">
        <v>20</v>
      </c>
      <c r="J750" t="s">
        <v>163</v>
      </c>
      <c r="Q750"/>
      <c r="T750">
        <f t="shared" si="11"/>
        <v>0</v>
      </c>
    </row>
    <row r="751" spans="1:33" hidden="1" x14ac:dyDescent="0.3">
      <c r="A751" t="s">
        <v>76</v>
      </c>
      <c r="B751" t="s">
        <v>77</v>
      </c>
      <c r="C751" t="s">
        <v>46</v>
      </c>
      <c r="D751" t="s">
        <v>85</v>
      </c>
      <c r="E751">
        <v>30.31</v>
      </c>
      <c r="F751">
        <v>100</v>
      </c>
      <c r="G751" t="s">
        <v>149</v>
      </c>
      <c r="H751" t="s">
        <v>148</v>
      </c>
      <c r="I751" t="s">
        <v>163</v>
      </c>
      <c r="Q751"/>
      <c r="T751">
        <f t="shared" si="11"/>
        <v>0</v>
      </c>
    </row>
    <row r="752" spans="1:33" hidden="1" x14ac:dyDescent="0.3">
      <c r="A752" t="s">
        <v>76</v>
      </c>
      <c r="B752" t="s">
        <v>77</v>
      </c>
      <c r="C752" t="s">
        <v>46</v>
      </c>
      <c r="D752" t="s">
        <v>85</v>
      </c>
      <c r="E752">
        <v>30.31</v>
      </c>
      <c r="F752">
        <v>100</v>
      </c>
      <c r="G752" t="s">
        <v>150</v>
      </c>
      <c r="H752" t="s">
        <v>150</v>
      </c>
      <c r="I752">
        <v>10</v>
      </c>
      <c r="J752" t="s">
        <v>171</v>
      </c>
      <c r="Q752"/>
      <c r="T752">
        <f t="shared" si="11"/>
        <v>0</v>
      </c>
    </row>
    <row r="753" spans="1:33" hidden="1" x14ac:dyDescent="0.3">
      <c r="A753" t="s">
        <v>76</v>
      </c>
      <c r="B753" t="s">
        <v>77</v>
      </c>
      <c r="C753" t="s">
        <v>46</v>
      </c>
      <c r="D753" t="s">
        <v>85</v>
      </c>
      <c r="E753">
        <v>30.31</v>
      </c>
      <c r="F753">
        <v>100</v>
      </c>
      <c r="G753" t="s">
        <v>150</v>
      </c>
      <c r="H753" t="s">
        <v>148</v>
      </c>
      <c r="I753" t="s">
        <v>171</v>
      </c>
      <c r="Q753"/>
      <c r="T753">
        <f t="shared" si="11"/>
        <v>0</v>
      </c>
    </row>
    <row r="754" spans="1:33" hidden="1" x14ac:dyDescent="0.3">
      <c r="A754" t="s">
        <v>76</v>
      </c>
      <c r="B754" t="s">
        <v>77</v>
      </c>
      <c r="C754" t="s">
        <v>46</v>
      </c>
      <c r="D754" t="s">
        <v>85</v>
      </c>
      <c r="E754">
        <v>30.31</v>
      </c>
      <c r="F754">
        <v>100</v>
      </c>
      <c r="G754" t="s">
        <v>152</v>
      </c>
      <c r="H754" t="s">
        <v>152</v>
      </c>
      <c r="I754">
        <v>5</v>
      </c>
      <c r="J754" t="s">
        <v>173</v>
      </c>
      <c r="Q754"/>
      <c r="T754">
        <f t="shared" si="11"/>
        <v>0</v>
      </c>
    </row>
    <row r="755" spans="1:33" hidden="1" x14ac:dyDescent="0.3">
      <c r="A755" t="s">
        <v>76</v>
      </c>
      <c r="B755" t="s">
        <v>77</v>
      </c>
      <c r="C755" t="s">
        <v>46</v>
      </c>
      <c r="D755" t="s">
        <v>85</v>
      </c>
      <c r="E755">
        <v>30.31</v>
      </c>
      <c r="F755">
        <v>100</v>
      </c>
      <c r="G755" t="s">
        <v>152</v>
      </c>
      <c r="H755" t="s">
        <v>148</v>
      </c>
      <c r="I755" t="s">
        <v>173</v>
      </c>
      <c r="Q755"/>
      <c r="T755">
        <f t="shared" si="11"/>
        <v>0</v>
      </c>
    </row>
    <row r="756" spans="1:33" hidden="1" x14ac:dyDescent="0.3">
      <c r="A756" t="s">
        <v>76</v>
      </c>
      <c r="B756" t="s">
        <v>77</v>
      </c>
      <c r="C756" t="s">
        <v>46</v>
      </c>
      <c r="D756" t="s">
        <v>85</v>
      </c>
      <c r="E756">
        <v>30.31</v>
      </c>
      <c r="F756">
        <v>100</v>
      </c>
      <c r="G756" t="s">
        <v>153</v>
      </c>
      <c r="H756" t="s">
        <v>153</v>
      </c>
      <c r="I756">
        <v>10</v>
      </c>
      <c r="J756" t="s">
        <v>172</v>
      </c>
      <c r="Q756"/>
      <c r="T756">
        <f t="shared" si="11"/>
        <v>0</v>
      </c>
    </row>
    <row r="757" spans="1:33" hidden="1" x14ac:dyDescent="0.3">
      <c r="A757" t="s">
        <v>76</v>
      </c>
      <c r="B757" t="s">
        <v>77</v>
      </c>
      <c r="C757" t="s">
        <v>46</v>
      </c>
      <c r="D757" t="s">
        <v>85</v>
      </c>
      <c r="E757">
        <v>30.31</v>
      </c>
      <c r="F757">
        <v>100</v>
      </c>
      <c r="G757" t="s">
        <v>153</v>
      </c>
      <c r="H757" t="s">
        <v>148</v>
      </c>
      <c r="I757" t="s">
        <v>172</v>
      </c>
      <c r="Q757"/>
      <c r="T757">
        <f t="shared" si="11"/>
        <v>0</v>
      </c>
    </row>
    <row r="758" spans="1:33" hidden="1" x14ac:dyDescent="0.3">
      <c r="A758" t="s">
        <v>76</v>
      </c>
      <c r="B758" t="s">
        <v>77</v>
      </c>
      <c r="C758" t="s">
        <v>46</v>
      </c>
      <c r="D758" t="s">
        <v>85</v>
      </c>
      <c r="E758">
        <v>30.31</v>
      </c>
      <c r="F758">
        <v>100</v>
      </c>
      <c r="G758" t="s">
        <v>155</v>
      </c>
      <c r="H758" t="s">
        <v>155</v>
      </c>
      <c r="J758" t="s">
        <v>1313</v>
      </c>
      <c r="Q758"/>
      <c r="T758">
        <f t="shared" si="11"/>
        <v>0</v>
      </c>
    </row>
    <row r="759" spans="1:33" hidden="1" x14ac:dyDescent="0.3">
      <c r="A759" t="s">
        <v>76</v>
      </c>
      <c r="B759" t="s">
        <v>77</v>
      </c>
      <c r="C759" t="s">
        <v>46</v>
      </c>
      <c r="D759" t="s">
        <v>85</v>
      </c>
      <c r="E759">
        <v>30.31</v>
      </c>
      <c r="F759">
        <v>100</v>
      </c>
      <c r="G759" t="s">
        <v>155</v>
      </c>
      <c r="H759" t="s">
        <v>148</v>
      </c>
      <c r="I759" s="63"/>
      <c r="Q759"/>
      <c r="T759">
        <f t="shared" si="11"/>
        <v>0</v>
      </c>
    </row>
    <row r="760" spans="1:33" hidden="1" x14ac:dyDescent="0.3">
      <c r="A760" t="s">
        <v>76</v>
      </c>
      <c r="B760" t="s">
        <v>77</v>
      </c>
      <c r="C760" t="s">
        <v>46</v>
      </c>
      <c r="D760" t="s">
        <v>85</v>
      </c>
      <c r="E760">
        <v>30.31</v>
      </c>
      <c r="F760">
        <v>100</v>
      </c>
      <c r="G760" t="s">
        <v>156</v>
      </c>
      <c r="H760" t="s">
        <v>156</v>
      </c>
      <c r="I760">
        <v>10</v>
      </c>
      <c r="J760" t="s">
        <v>189</v>
      </c>
      <c r="Q760"/>
      <c r="T760">
        <f t="shared" si="11"/>
        <v>0</v>
      </c>
    </row>
    <row r="761" spans="1:33" hidden="1" x14ac:dyDescent="0.3">
      <c r="A761" t="s">
        <v>76</v>
      </c>
      <c r="B761" t="s">
        <v>77</v>
      </c>
      <c r="C761" t="s">
        <v>46</v>
      </c>
      <c r="D761" t="s">
        <v>85</v>
      </c>
      <c r="E761">
        <v>30.31</v>
      </c>
      <c r="F761">
        <v>100</v>
      </c>
      <c r="G761" t="s">
        <v>156</v>
      </c>
      <c r="H761" t="s">
        <v>148</v>
      </c>
      <c r="I761" t="s">
        <v>189</v>
      </c>
      <c r="Q761"/>
      <c r="T761">
        <f t="shared" si="11"/>
        <v>0</v>
      </c>
    </row>
    <row r="762" spans="1:33" hidden="1" x14ac:dyDescent="0.3">
      <c r="A762" t="s">
        <v>76</v>
      </c>
      <c r="B762" t="s">
        <v>77</v>
      </c>
      <c r="C762" t="s">
        <v>46</v>
      </c>
      <c r="D762" t="s">
        <v>85</v>
      </c>
      <c r="E762">
        <v>30.31</v>
      </c>
      <c r="F762">
        <v>100</v>
      </c>
      <c r="G762" t="s">
        <v>157</v>
      </c>
      <c r="H762" t="s">
        <v>157</v>
      </c>
      <c r="I762">
        <v>20</v>
      </c>
      <c r="J762" t="s">
        <v>212</v>
      </c>
      <c r="Q762"/>
      <c r="T762">
        <f t="shared" si="11"/>
        <v>0</v>
      </c>
    </row>
    <row r="763" spans="1:33" hidden="1" x14ac:dyDescent="0.3">
      <c r="A763" t="s">
        <v>76</v>
      </c>
      <c r="B763" t="s">
        <v>77</v>
      </c>
      <c r="C763" t="s">
        <v>46</v>
      </c>
      <c r="D763" t="s">
        <v>85</v>
      </c>
      <c r="E763">
        <v>30.31</v>
      </c>
      <c r="F763">
        <v>100</v>
      </c>
      <c r="G763" t="s">
        <v>157</v>
      </c>
      <c r="H763" t="s">
        <v>148</v>
      </c>
      <c r="I763" t="s">
        <v>212</v>
      </c>
      <c r="Q763"/>
      <c r="T763">
        <f t="shared" si="11"/>
        <v>0</v>
      </c>
    </row>
    <row r="764" spans="1:33" hidden="1" x14ac:dyDescent="0.3">
      <c r="A764" t="s">
        <v>76</v>
      </c>
      <c r="B764" t="s">
        <v>77</v>
      </c>
      <c r="C764" t="s">
        <v>46</v>
      </c>
      <c r="D764" t="s">
        <v>85</v>
      </c>
      <c r="E764">
        <v>30.31</v>
      </c>
      <c r="F764">
        <v>100</v>
      </c>
      <c r="G764" t="s">
        <v>158</v>
      </c>
      <c r="H764" t="s">
        <v>158</v>
      </c>
      <c r="I764" s="64">
        <v>10</v>
      </c>
      <c r="J764" s="64" t="str">
        <f>I765</f>
        <v>RN23002164</v>
      </c>
      <c r="K764" s="64"/>
      <c r="L764">
        <f>_xlfn.XLOOKUP(J764, FNDWRR!Q:Q,FNDWRR!F:F,"",0,)</f>
        <v>92010605</v>
      </c>
      <c r="O764" t="s">
        <v>502</v>
      </c>
      <c r="P764">
        <f>SUMIFS(FNDWRR!E:E, FNDWRR!Q:Q, data_working!J764, FNDWRR!AZ:AZ, data_working!H764, FNDWRR!C:C, data_working!D764&amp;"*")</f>
        <v>10</v>
      </c>
      <c r="Q764" s="40">
        <v>30.314699999999988</v>
      </c>
      <c r="R764" s="40">
        <v>143.69999999999999</v>
      </c>
      <c r="S764">
        <v>143.69999999999999</v>
      </c>
      <c r="T764">
        <f t="shared" si="11"/>
        <v>0</v>
      </c>
      <c r="U764">
        <f>SUMIFS(openNconfirmRpt!O:O, openNconfirmRpt!L:L, data_working!D764&amp;"*", openNconfirmRpt!D:D, data_working!H764)</f>
        <v>10</v>
      </c>
      <c r="V764">
        <f>SUMIFS(openNconfirmRpt!O:O, openNconfirmRpt!L:L, data_working!D764&amp;"*", openNconfirmRpt!D:D, data_working!H764, openNconfirmRpt!B:B, A764)</f>
        <v>10</v>
      </c>
      <c r="X764">
        <f>SUMIFS(openNconfirmRpt!O:O, openNconfirmRpt!L:L, data_working!D764&amp;"*", openNconfirmRpt!D:D, data_working!H764, openNconfirmRpt!B:B, A764, openNconfirmRpt!A:A, "Confirm Order")</f>
        <v>10</v>
      </c>
      <c r="Y764">
        <f>X764-I764</f>
        <v>0</v>
      </c>
      <c r="Z764">
        <f>P764-I764</f>
        <v>0</v>
      </c>
      <c r="AA764" s="46">
        <f>SUMIFS(openNconfirmRpt!V:V, openNconfirmRpt!L:L, data_working!D764&amp;"*", openNconfirmRpt!D:D, data_working!H764, openNconfirmRpt!B:B, A764, openNconfirmRpt!A:A, "Confirm Order")/COUNTIFS(openNconfirmRpt!L:L, data_working!D764&amp;"*", openNconfirmRpt!D:D, data_working!H764, openNconfirmRpt!B:B, A764, openNconfirmRpt!A:A, "Confirm Order")</f>
        <v>143.69999999999999</v>
      </c>
      <c r="AB764">
        <f>S764-AA764</f>
        <v>0</v>
      </c>
      <c r="AD764" t="s">
        <v>1696</v>
      </c>
    </row>
    <row r="765" spans="1:33" hidden="1" x14ac:dyDescent="0.3">
      <c r="A765" t="s">
        <v>76</v>
      </c>
      <c r="B765" t="s">
        <v>77</v>
      </c>
      <c r="C765" t="s">
        <v>46</v>
      </c>
      <c r="D765" t="s">
        <v>85</v>
      </c>
      <c r="E765">
        <v>30.31</v>
      </c>
      <c r="F765">
        <v>100</v>
      </c>
      <c r="G765" t="s">
        <v>158</v>
      </c>
      <c r="H765" t="s">
        <v>148</v>
      </c>
      <c r="I765" t="s">
        <v>198</v>
      </c>
      <c r="Q765"/>
      <c r="T765">
        <f t="shared" si="11"/>
        <v>0</v>
      </c>
    </row>
    <row r="766" spans="1:33" hidden="1" x14ac:dyDescent="0.3">
      <c r="A766" t="s">
        <v>76</v>
      </c>
      <c r="B766" t="s">
        <v>77</v>
      </c>
      <c r="C766" t="s">
        <v>46</v>
      </c>
      <c r="D766" t="s">
        <v>85</v>
      </c>
      <c r="E766">
        <v>30.31</v>
      </c>
      <c r="F766">
        <v>100</v>
      </c>
      <c r="G766" t="s">
        <v>159</v>
      </c>
      <c r="H766" t="s">
        <v>159</v>
      </c>
      <c r="I766" s="64">
        <v>10</v>
      </c>
      <c r="J766" s="64" t="str">
        <f>I767</f>
        <v>RN23002236</v>
      </c>
      <c r="K766" s="64"/>
      <c r="L766">
        <f>_xlfn.XLOOKUP(J766, FNDWRR!Q:Q,FNDWRR!F:F,"",0,)</f>
        <v>92011122</v>
      </c>
      <c r="O766" t="s">
        <v>502</v>
      </c>
      <c r="P766">
        <f>SUMIFS(FNDWRR!E:E, FNDWRR!Q:Q, data_working!J766, FNDWRR!AZ:AZ, data_working!H766, FNDWRR!C:C, data_working!D766&amp;"*")</f>
        <v>10</v>
      </c>
      <c r="Q766" s="40">
        <v>30.314699999999988</v>
      </c>
      <c r="R766" s="40">
        <v>143.69999999999999</v>
      </c>
      <c r="S766">
        <v>143.69999999999999</v>
      </c>
      <c r="T766">
        <f t="shared" si="11"/>
        <v>0</v>
      </c>
      <c r="U766">
        <f>SUMIFS(openNconfirmRpt!O:O, openNconfirmRpt!L:L, data_working!D766&amp;"*", openNconfirmRpt!D:D, data_working!H766)</f>
        <v>10</v>
      </c>
      <c r="V766">
        <f>SUMIFS(openNconfirmRpt!O:O, openNconfirmRpt!L:L, data_working!D766&amp;"*", openNconfirmRpt!D:D, data_working!H766, openNconfirmRpt!B:B, A766)</f>
        <v>10</v>
      </c>
      <c r="X766">
        <f>SUMIFS(openNconfirmRpt!O:O, openNconfirmRpt!L:L, data_working!D766&amp;"*", openNconfirmRpt!D:D, data_working!H766, openNconfirmRpt!B:B, A766, openNconfirmRpt!A:A, "Confirm Order")</f>
        <v>10</v>
      </c>
      <c r="Y766">
        <f>X766-I766</f>
        <v>0</v>
      </c>
      <c r="Z766">
        <f>P766-I766</f>
        <v>0</v>
      </c>
      <c r="AA766" s="46">
        <f>SUMIFS(openNconfirmRpt!V:V, openNconfirmRpt!L:L, data_working!D766&amp;"*", openNconfirmRpt!D:D, data_working!H766, openNconfirmRpt!B:B, A766, openNconfirmRpt!A:A, "Confirm Order")/COUNTIFS(openNconfirmRpt!L:L, data_working!D766&amp;"*", openNconfirmRpt!D:D, data_working!H766, openNconfirmRpt!B:B, A766, openNconfirmRpt!A:A, "Confirm Order")</f>
        <v>143.69999999999999</v>
      </c>
      <c r="AB766">
        <f>S766-AA766</f>
        <v>0</v>
      </c>
      <c r="AD766" t="s">
        <v>1696</v>
      </c>
    </row>
    <row r="767" spans="1:33" hidden="1" x14ac:dyDescent="0.3">
      <c r="A767" t="s">
        <v>76</v>
      </c>
      <c r="B767" t="s">
        <v>77</v>
      </c>
      <c r="C767" t="s">
        <v>46</v>
      </c>
      <c r="D767" t="s">
        <v>85</v>
      </c>
      <c r="E767">
        <v>30.31</v>
      </c>
      <c r="F767">
        <v>100</v>
      </c>
      <c r="G767" t="s">
        <v>159</v>
      </c>
      <c r="H767" t="s">
        <v>148</v>
      </c>
      <c r="I767" t="s">
        <v>213</v>
      </c>
      <c r="Q767"/>
      <c r="T767">
        <f t="shared" si="11"/>
        <v>0</v>
      </c>
    </row>
    <row r="768" spans="1:33" x14ac:dyDescent="0.3">
      <c r="A768" t="s">
        <v>76</v>
      </c>
      <c r="B768" t="s">
        <v>77</v>
      </c>
      <c r="C768" t="s">
        <v>46</v>
      </c>
      <c r="D768" t="s">
        <v>85</v>
      </c>
      <c r="E768">
        <v>30.31</v>
      </c>
      <c r="F768">
        <v>100</v>
      </c>
      <c r="G768" t="s">
        <v>160</v>
      </c>
      <c r="H768" t="s">
        <v>160</v>
      </c>
      <c r="I768" s="64">
        <v>10</v>
      </c>
      <c r="J768" s="64" t="str">
        <f>I769</f>
        <v>RN23002576</v>
      </c>
      <c r="K768" s="64"/>
      <c r="L768" t="str">
        <f>_xlfn.XLOOKUP(J768, FNDWRR!Q:Q,FNDWRR!F:F,"",0,)</f>
        <v/>
      </c>
      <c r="M768">
        <v>92011602</v>
      </c>
      <c r="N768" t="s">
        <v>1691</v>
      </c>
      <c r="O768" t="s">
        <v>502</v>
      </c>
      <c r="P768">
        <f>SUMIFS(FNDWRR!E:E, FNDWRR!Q:Q, data_working!J768, FNDWRR!AZ:AZ, data_working!H768, FNDWRR!C:C, data_working!D768&amp;"*")</f>
        <v>0</v>
      </c>
      <c r="Q768" s="40">
        <v>30.314699999999988</v>
      </c>
      <c r="R768" s="40">
        <v>143.69999999999999</v>
      </c>
      <c r="S768">
        <v>143.69999999999999</v>
      </c>
      <c r="T768">
        <f t="shared" si="11"/>
        <v>0</v>
      </c>
      <c r="U768">
        <f>SUMIFS(openNconfirmRpt!O:O, openNconfirmRpt!L:L, data_working!D768&amp;"*", openNconfirmRpt!D:D, data_working!H768)</f>
        <v>10</v>
      </c>
      <c r="V768">
        <f>SUMIFS(openNconfirmRpt!O:O, openNconfirmRpt!L:L, data_working!D768&amp;"*", openNconfirmRpt!D:D, data_working!H768, openNconfirmRpt!B:B, A768)</f>
        <v>10</v>
      </c>
      <c r="W768">
        <f>SUMIFS(openNconfirmRpt!O:O, openNconfirmRpt!L:L, data_working!D768&amp;"*", openNconfirmRpt!D:D, data_working!H768, openNconfirmRpt!B:B, A768, openNconfirmRpt!A:A, "Open Order")</f>
        <v>10</v>
      </c>
      <c r="X768">
        <f>SUMIFS(openNconfirmRpt!O:O, openNconfirmRpt!L:L, data_working!D768&amp;"*", openNconfirmRpt!D:D, data_working!H768, openNconfirmRpt!B:B, A768, openNconfirmRpt!A:A, "Confirm Order")</f>
        <v>0</v>
      </c>
      <c r="Y768">
        <f>X768-I768</f>
        <v>-10</v>
      </c>
      <c r="Z768">
        <f>P768-I768</f>
        <v>-10</v>
      </c>
      <c r="AA768">
        <f>SUMIFS(openNconfirmRpt!V:V, openNconfirmRpt!L:L, data_working!D768&amp;"*", openNconfirmRpt!D:D, data_working!H768, openNconfirmRpt!B:B, A768, openNconfirmRpt!A:A, "*")/COUNTIFS(openNconfirmRpt!L:L, data_working!D768&amp;"*", openNconfirmRpt!D:D, data_working!H768, openNconfirmRpt!B:B, A768)</f>
        <v>143.69999999999999</v>
      </c>
      <c r="AB768">
        <f>S768-AA768</f>
        <v>0</v>
      </c>
      <c r="AC768">
        <f>V768-I768</f>
        <v>0</v>
      </c>
      <c r="AD768" t="s">
        <v>1703</v>
      </c>
      <c r="AE768" t="s">
        <v>3007</v>
      </c>
      <c r="AF768">
        <f>_xlfn.XLOOKUP(M768, postponeList!K:K, postponeList!U:U,,0)</f>
        <v>0</v>
      </c>
      <c r="AG768">
        <f>_xlfn.XLOOKUP(M768, postponeList!K:K, postponeList!U:U,,0,-1)</f>
        <v>0</v>
      </c>
    </row>
    <row r="769" spans="1:20" hidden="1" x14ac:dyDescent="0.3">
      <c r="A769" t="s">
        <v>76</v>
      </c>
      <c r="B769" t="s">
        <v>77</v>
      </c>
      <c r="C769" t="s">
        <v>46</v>
      </c>
      <c r="D769" t="s">
        <v>85</v>
      </c>
      <c r="E769">
        <v>30.31</v>
      </c>
      <c r="F769">
        <v>100</v>
      </c>
      <c r="G769" t="s">
        <v>160</v>
      </c>
      <c r="H769" t="s">
        <v>148</v>
      </c>
      <c r="I769" s="65" t="s">
        <v>679</v>
      </c>
      <c r="J769" t="s">
        <v>679</v>
      </c>
      <c r="Q769"/>
      <c r="T769">
        <f t="shared" si="11"/>
        <v>0</v>
      </c>
    </row>
    <row r="770" spans="1:20" hidden="1" x14ac:dyDescent="0.3">
      <c r="A770" t="s">
        <v>76</v>
      </c>
      <c r="B770" t="s">
        <v>77</v>
      </c>
      <c r="C770" t="s">
        <v>46</v>
      </c>
      <c r="D770" t="s">
        <v>86</v>
      </c>
      <c r="E770">
        <v>104.97</v>
      </c>
      <c r="F770">
        <v>30</v>
      </c>
      <c r="G770" t="s">
        <v>185</v>
      </c>
      <c r="H770" t="s">
        <v>185</v>
      </c>
      <c r="J770" t="s">
        <v>1309</v>
      </c>
      <c r="Q770"/>
      <c r="T770">
        <f t="shared" si="11"/>
        <v>0</v>
      </c>
    </row>
    <row r="771" spans="1:20" hidden="1" x14ac:dyDescent="0.3">
      <c r="A771" t="s">
        <v>76</v>
      </c>
      <c r="B771" t="s">
        <v>77</v>
      </c>
      <c r="C771" t="s">
        <v>46</v>
      </c>
      <c r="D771" t="s">
        <v>86</v>
      </c>
      <c r="E771">
        <v>104.97</v>
      </c>
      <c r="F771">
        <v>30</v>
      </c>
      <c r="G771" t="s">
        <v>185</v>
      </c>
      <c r="H771" t="s">
        <v>148</v>
      </c>
      <c r="I771" s="63"/>
      <c r="Q771"/>
      <c r="T771">
        <f t="shared" ref="T771:T834" si="12">R771-S771</f>
        <v>0</v>
      </c>
    </row>
    <row r="772" spans="1:20" hidden="1" x14ac:dyDescent="0.3">
      <c r="A772" t="s">
        <v>76</v>
      </c>
      <c r="B772" t="s">
        <v>77</v>
      </c>
      <c r="C772" t="s">
        <v>46</v>
      </c>
      <c r="D772" t="s">
        <v>86</v>
      </c>
      <c r="E772">
        <v>104.97</v>
      </c>
      <c r="F772">
        <v>30</v>
      </c>
      <c r="G772" t="s">
        <v>147</v>
      </c>
      <c r="H772" t="s">
        <v>147</v>
      </c>
      <c r="I772">
        <v>5</v>
      </c>
      <c r="J772" t="s">
        <v>170</v>
      </c>
      <c r="Q772"/>
      <c r="T772">
        <f t="shared" si="12"/>
        <v>0</v>
      </c>
    </row>
    <row r="773" spans="1:20" hidden="1" x14ac:dyDescent="0.3">
      <c r="A773" t="s">
        <v>76</v>
      </c>
      <c r="B773" t="s">
        <v>77</v>
      </c>
      <c r="C773" t="s">
        <v>46</v>
      </c>
      <c r="D773" t="s">
        <v>86</v>
      </c>
      <c r="E773">
        <v>104.97</v>
      </c>
      <c r="F773">
        <v>30</v>
      </c>
      <c r="G773" t="s">
        <v>147</v>
      </c>
      <c r="H773" t="s">
        <v>148</v>
      </c>
      <c r="I773" t="s">
        <v>170</v>
      </c>
      <c r="Q773"/>
      <c r="T773">
        <f t="shared" si="12"/>
        <v>0</v>
      </c>
    </row>
    <row r="774" spans="1:20" hidden="1" x14ac:dyDescent="0.3">
      <c r="A774" t="s">
        <v>76</v>
      </c>
      <c r="B774" t="s">
        <v>77</v>
      </c>
      <c r="C774" t="s">
        <v>46</v>
      </c>
      <c r="D774" t="s">
        <v>86</v>
      </c>
      <c r="E774">
        <v>104.97</v>
      </c>
      <c r="F774">
        <v>30</v>
      </c>
      <c r="G774" t="s">
        <v>149</v>
      </c>
      <c r="H774" t="s">
        <v>149</v>
      </c>
      <c r="J774" t="s">
        <v>1311</v>
      </c>
      <c r="Q774"/>
      <c r="T774">
        <f t="shared" si="12"/>
        <v>0</v>
      </c>
    </row>
    <row r="775" spans="1:20" hidden="1" x14ac:dyDescent="0.3">
      <c r="A775" t="s">
        <v>76</v>
      </c>
      <c r="B775" t="s">
        <v>77</v>
      </c>
      <c r="C775" t="s">
        <v>46</v>
      </c>
      <c r="D775" t="s">
        <v>86</v>
      </c>
      <c r="E775">
        <v>104.97</v>
      </c>
      <c r="F775">
        <v>30</v>
      </c>
      <c r="G775" t="s">
        <v>149</v>
      </c>
      <c r="H775" t="s">
        <v>148</v>
      </c>
      <c r="I775" s="63"/>
      <c r="Q775"/>
      <c r="T775">
        <f t="shared" si="12"/>
        <v>0</v>
      </c>
    </row>
    <row r="776" spans="1:20" hidden="1" x14ac:dyDescent="0.3">
      <c r="A776" t="s">
        <v>76</v>
      </c>
      <c r="B776" t="s">
        <v>77</v>
      </c>
      <c r="C776" t="s">
        <v>46</v>
      </c>
      <c r="D776" t="s">
        <v>86</v>
      </c>
      <c r="E776">
        <v>104.97</v>
      </c>
      <c r="F776">
        <v>30</v>
      </c>
      <c r="G776" t="s">
        <v>150</v>
      </c>
      <c r="H776" t="s">
        <v>150</v>
      </c>
      <c r="J776" t="s">
        <v>1315</v>
      </c>
      <c r="Q776"/>
      <c r="T776">
        <f t="shared" si="12"/>
        <v>0</v>
      </c>
    </row>
    <row r="777" spans="1:20" hidden="1" x14ac:dyDescent="0.3">
      <c r="A777" t="s">
        <v>76</v>
      </c>
      <c r="B777" t="s">
        <v>77</v>
      </c>
      <c r="C777" t="s">
        <v>46</v>
      </c>
      <c r="D777" t="s">
        <v>86</v>
      </c>
      <c r="E777">
        <v>104.97</v>
      </c>
      <c r="F777">
        <v>30</v>
      </c>
      <c r="G777" t="s">
        <v>150</v>
      </c>
      <c r="H777" t="s">
        <v>148</v>
      </c>
      <c r="I777" s="63"/>
      <c r="Q777"/>
      <c r="T777">
        <f t="shared" si="12"/>
        <v>0</v>
      </c>
    </row>
    <row r="778" spans="1:20" hidden="1" x14ac:dyDescent="0.3">
      <c r="A778" t="s">
        <v>76</v>
      </c>
      <c r="B778" t="s">
        <v>77</v>
      </c>
      <c r="C778" t="s">
        <v>46</v>
      </c>
      <c r="D778" t="s">
        <v>86</v>
      </c>
      <c r="E778">
        <v>104.97</v>
      </c>
      <c r="F778">
        <v>30</v>
      </c>
      <c r="G778" t="s">
        <v>152</v>
      </c>
      <c r="H778" t="s">
        <v>152</v>
      </c>
      <c r="I778">
        <v>2</v>
      </c>
      <c r="J778" t="s">
        <v>174</v>
      </c>
      <c r="Q778"/>
      <c r="T778">
        <f t="shared" si="12"/>
        <v>0</v>
      </c>
    </row>
    <row r="779" spans="1:20" hidden="1" x14ac:dyDescent="0.3">
      <c r="A779" t="s">
        <v>76</v>
      </c>
      <c r="B779" t="s">
        <v>77</v>
      </c>
      <c r="C779" t="s">
        <v>46</v>
      </c>
      <c r="D779" t="s">
        <v>86</v>
      </c>
      <c r="E779">
        <v>104.97</v>
      </c>
      <c r="F779">
        <v>30</v>
      </c>
      <c r="G779" t="s">
        <v>152</v>
      </c>
      <c r="H779" t="s">
        <v>148</v>
      </c>
      <c r="I779" t="s">
        <v>174</v>
      </c>
      <c r="Q779"/>
      <c r="T779">
        <f t="shared" si="12"/>
        <v>0</v>
      </c>
    </row>
    <row r="780" spans="1:20" hidden="1" x14ac:dyDescent="0.3">
      <c r="A780" t="s">
        <v>76</v>
      </c>
      <c r="B780" t="s">
        <v>77</v>
      </c>
      <c r="C780" t="s">
        <v>46</v>
      </c>
      <c r="D780" t="s">
        <v>86</v>
      </c>
      <c r="E780">
        <v>104.97</v>
      </c>
      <c r="F780">
        <v>30</v>
      </c>
      <c r="G780" t="s">
        <v>153</v>
      </c>
      <c r="H780" t="s">
        <v>153</v>
      </c>
      <c r="J780" t="s">
        <v>1316</v>
      </c>
      <c r="Q780"/>
      <c r="T780">
        <f t="shared" si="12"/>
        <v>0</v>
      </c>
    </row>
    <row r="781" spans="1:20" hidden="1" x14ac:dyDescent="0.3">
      <c r="A781" t="s">
        <v>76</v>
      </c>
      <c r="B781" t="s">
        <v>77</v>
      </c>
      <c r="C781" t="s">
        <v>46</v>
      </c>
      <c r="D781" t="s">
        <v>86</v>
      </c>
      <c r="E781">
        <v>104.97</v>
      </c>
      <c r="F781">
        <v>30</v>
      </c>
      <c r="G781" t="s">
        <v>153</v>
      </c>
      <c r="H781" t="s">
        <v>148</v>
      </c>
      <c r="I781" s="63"/>
      <c r="Q781"/>
      <c r="T781">
        <f t="shared" si="12"/>
        <v>0</v>
      </c>
    </row>
    <row r="782" spans="1:20" hidden="1" x14ac:dyDescent="0.3">
      <c r="A782" t="s">
        <v>76</v>
      </c>
      <c r="B782" t="s">
        <v>77</v>
      </c>
      <c r="C782" t="s">
        <v>46</v>
      </c>
      <c r="D782" t="s">
        <v>86</v>
      </c>
      <c r="E782">
        <v>104.97</v>
      </c>
      <c r="F782">
        <v>30</v>
      </c>
      <c r="G782" t="s">
        <v>155</v>
      </c>
      <c r="H782" t="s">
        <v>155</v>
      </c>
      <c r="J782" t="s">
        <v>1313</v>
      </c>
      <c r="Q782"/>
      <c r="T782">
        <f t="shared" si="12"/>
        <v>0</v>
      </c>
    </row>
    <row r="783" spans="1:20" hidden="1" x14ac:dyDescent="0.3">
      <c r="A783" t="s">
        <v>76</v>
      </c>
      <c r="B783" t="s">
        <v>77</v>
      </c>
      <c r="C783" t="s">
        <v>46</v>
      </c>
      <c r="D783" t="s">
        <v>86</v>
      </c>
      <c r="E783">
        <v>104.97</v>
      </c>
      <c r="F783">
        <v>30</v>
      </c>
      <c r="G783" t="s">
        <v>155</v>
      </c>
      <c r="H783" t="s">
        <v>148</v>
      </c>
      <c r="I783" s="63"/>
      <c r="Q783"/>
      <c r="T783">
        <f t="shared" si="12"/>
        <v>0</v>
      </c>
    </row>
    <row r="784" spans="1:20" hidden="1" x14ac:dyDescent="0.3">
      <c r="A784" t="s">
        <v>76</v>
      </c>
      <c r="B784" t="s">
        <v>77</v>
      </c>
      <c r="C784" t="s">
        <v>46</v>
      </c>
      <c r="D784" t="s">
        <v>86</v>
      </c>
      <c r="E784">
        <v>104.97</v>
      </c>
      <c r="F784">
        <v>30</v>
      </c>
      <c r="G784" t="s">
        <v>156</v>
      </c>
      <c r="H784" t="s">
        <v>156</v>
      </c>
      <c r="J784" t="s">
        <v>1314</v>
      </c>
      <c r="Q784"/>
      <c r="T784">
        <f t="shared" si="12"/>
        <v>0</v>
      </c>
    </row>
    <row r="785" spans="1:20" hidden="1" x14ac:dyDescent="0.3">
      <c r="A785" t="s">
        <v>76</v>
      </c>
      <c r="B785" t="s">
        <v>77</v>
      </c>
      <c r="C785" t="s">
        <v>46</v>
      </c>
      <c r="D785" t="s">
        <v>86</v>
      </c>
      <c r="E785">
        <v>104.97</v>
      </c>
      <c r="F785">
        <v>30</v>
      </c>
      <c r="G785" t="s">
        <v>156</v>
      </c>
      <c r="H785" t="s">
        <v>148</v>
      </c>
      <c r="I785" s="63"/>
      <c r="Q785"/>
      <c r="T785">
        <f t="shared" si="12"/>
        <v>0</v>
      </c>
    </row>
    <row r="786" spans="1:20" hidden="1" x14ac:dyDescent="0.3">
      <c r="A786" t="s">
        <v>76</v>
      </c>
      <c r="B786" t="s">
        <v>77</v>
      </c>
      <c r="C786" t="s">
        <v>46</v>
      </c>
      <c r="D786" t="s">
        <v>86</v>
      </c>
      <c r="E786">
        <v>104.97</v>
      </c>
      <c r="F786">
        <v>30</v>
      </c>
      <c r="G786" t="s">
        <v>157</v>
      </c>
      <c r="H786" t="s">
        <v>157</v>
      </c>
      <c r="J786" t="s">
        <v>1317</v>
      </c>
      <c r="Q786"/>
      <c r="T786">
        <f t="shared" si="12"/>
        <v>0</v>
      </c>
    </row>
    <row r="787" spans="1:20" hidden="1" x14ac:dyDescent="0.3">
      <c r="A787" t="s">
        <v>76</v>
      </c>
      <c r="B787" t="s">
        <v>77</v>
      </c>
      <c r="C787" t="s">
        <v>46</v>
      </c>
      <c r="D787" t="s">
        <v>86</v>
      </c>
      <c r="E787">
        <v>104.97</v>
      </c>
      <c r="F787">
        <v>30</v>
      </c>
      <c r="G787" t="s">
        <v>157</v>
      </c>
      <c r="H787" t="s">
        <v>148</v>
      </c>
      <c r="I787" s="63"/>
      <c r="Q787"/>
      <c r="T787">
        <f t="shared" si="12"/>
        <v>0</v>
      </c>
    </row>
    <row r="788" spans="1:20" hidden="1" x14ac:dyDescent="0.3">
      <c r="A788" t="s">
        <v>76</v>
      </c>
      <c r="B788" t="s">
        <v>77</v>
      </c>
      <c r="C788" t="s">
        <v>46</v>
      </c>
      <c r="D788" t="s">
        <v>86</v>
      </c>
      <c r="E788">
        <v>104.97</v>
      </c>
      <c r="F788">
        <v>30</v>
      </c>
      <c r="G788" t="s">
        <v>158</v>
      </c>
      <c r="H788" t="s">
        <v>158</v>
      </c>
      <c r="O788" t="s">
        <v>502</v>
      </c>
      <c r="Q788"/>
      <c r="T788">
        <f t="shared" si="12"/>
        <v>0</v>
      </c>
    </row>
    <row r="789" spans="1:20" hidden="1" x14ac:dyDescent="0.3">
      <c r="A789" t="s">
        <v>76</v>
      </c>
      <c r="B789" t="s">
        <v>77</v>
      </c>
      <c r="C789" t="s">
        <v>46</v>
      </c>
      <c r="D789" t="s">
        <v>86</v>
      </c>
      <c r="E789">
        <v>104.97</v>
      </c>
      <c r="F789">
        <v>30</v>
      </c>
      <c r="G789" t="s">
        <v>158</v>
      </c>
      <c r="H789" t="s">
        <v>148</v>
      </c>
      <c r="I789" s="63"/>
      <c r="Q789"/>
      <c r="T789">
        <f t="shared" si="12"/>
        <v>0</v>
      </c>
    </row>
    <row r="790" spans="1:20" hidden="1" x14ac:dyDescent="0.3">
      <c r="A790" t="s">
        <v>76</v>
      </c>
      <c r="B790" t="s">
        <v>77</v>
      </c>
      <c r="C790" t="s">
        <v>46</v>
      </c>
      <c r="D790" t="s">
        <v>86</v>
      </c>
      <c r="E790">
        <v>104.97</v>
      </c>
      <c r="F790">
        <v>30</v>
      </c>
      <c r="G790" t="s">
        <v>159</v>
      </c>
      <c r="H790" t="s">
        <v>159</v>
      </c>
      <c r="O790" t="s">
        <v>502</v>
      </c>
      <c r="Q790"/>
      <c r="T790">
        <f t="shared" si="12"/>
        <v>0</v>
      </c>
    </row>
    <row r="791" spans="1:20" hidden="1" x14ac:dyDescent="0.3">
      <c r="A791" t="s">
        <v>76</v>
      </c>
      <c r="B791" t="s">
        <v>77</v>
      </c>
      <c r="C791" t="s">
        <v>46</v>
      </c>
      <c r="D791" t="s">
        <v>86</v>
      </c>
      <c r="E791">
        <v>104.97</v>
      </c>
      <c r="F791">
        <v>30</v>
      </c>
      <c r="G791" t="s">
        <v>159</v>
      </c>
      <c r="H791" t="s">
        <v>148</v>
      </c>
      <c r="I791" s="63"/>
      <c r="Q791"/>
      <c r="T791">
        <f t="shared" si="12"/>
        <v>0</v>
      </c>
    </row>
    <row r="792" spans="1:20" hidden="1" x14ac:dyDescent="0.3">
      <c r="A792" t="s">
        <v>76</v>
      </c>
      <c r="B792" t="s">
        <v>77</v>
      </c>
      <c r="C792" t="s">
        <v>46</v>
      </c>
      <c r="D792" t="s">
        <v>86</v>
      </c>
      <c r="E792">
        <v>104.97</v>
      </c>
      <c r="F792">
        <v>30</v>
      </c>
      <c r="G792" t="s">
        <v>160</v>
      </c>
      <c r="H792" t="s">
        <v>160</v>
      </c>
      <c r="I792" s="65"/>
      <c r="O792" t="s">
        <v>502</v>
      </c>
      <c r="Q792"/>
      <c r="T792">
        <f t="shared" si="12"/>
        <v>0</v>
      </c>
    </row>
    <row r="793" spans="1:20" hidden="1" x14ac:dyDescent="0.3">
      <c r="A793" t="s">
        <v>76</v>
      </c>
      <c r="B793" t="s">
        <v>77</v>
      </c>
      <c r="C793" t="s">
        <v>46</v>
      </c>
      <c r="D793" t="s">
        <v>86</v>
      </c>
      <c r="E793">
        <v>104.97</v>
      </c>
      <c r="F793">
        <v>30</v>
      </c>
      <c r="G793" t="s">
        <v>160</v>
      </c>
      <c r="H793" t="s">
        <v>148</v>
      </c>
      <c r="I793" s="65"/>
      <c r="Q793"/>
      <c r="T793">
        <f t="shared" si="12"/>
        <v>0</v>
      </c>
    </row>
    <row r="794" spans="1:20" hidden="1" x14ac:dyDescent="0.3">
      <c r="A794" t="s">
        <v>76</v>
      </c>
      <c r="B794" t="s">
        <v>77</v>
      </c>
      <c r="C794" t="s">
        <v>46</v>
      </c>
      <c r="D794" t="s">
        <v>87</v>
      </c>
      <c r="E794">
        <v>84.96</v>
      </c>
      <c r="F794">
        <v>30</v>
      </c>
      <c r="G794" t="s">
        <v>185</v>
      </c>
      <c r="H794" t="s">
        <v>185</v>
      </c>
      <c r="J794" t="s">
        <v>1309</v>
      </c>
      <c r="Q794"/>
      <c r="T794">
        <f t="shared" si="12"/>
        <v>0</v>
      </c>
    </row>
    <row r="795" spans="1:20" hidden="1" x14ac:dyDescent="0.3">
      <c r="A795" t="s">
        <v>76</v>
      </c>
      <c r="B795" t="s">
        <v>77</v>
      </c>
      <c r="C795" t="s">
        <v>46</v>
      </c>
      <c r="D795" t="s">
        <v>87</v>
      </c>
      <c r="E795">
        <v>84.96</v>
      </c>
      <c r="F795">
        <v>30</v>
      </c>
      <c r="G795" t="s">
        <v>185</v>
      </c>
      <c r="H795" t="s">
        <v>148</v>
      </c>
      <c r="I795" s="63"/>
      <c r="Q795"/>
      <c r="T795">
        <f t="shared" si="12"/>
        <v>0</v>
      </c>
    </row>
    <row r="796" spans="1:20" hidden="1" x14ac:dyDescent="0.3">
      <c r="A796" t="s">
        <v>76</v>
      </c>
      <c r="B796" t="s">
        <v>77</v>
      </c>
      <c r="C796" t="s">
        <v>46</v>
      </c>
      <c r="D796" t="s">
        <v>87</v>
      </c>
      <c r="E796">
        <v>84.96</v>
      </c>
      <c r="F796">
        <v>30</v>
      </c>
      <c r="G796" t="s">
        <v>147</v>
      </c>
      <c r="H796" t="s">
        <v>147</v>
      </c>
      <c r="J796" t="s">
        <v>1310</v>
      </c>
      <c r="Q796"/>
      <c r="T796">
        <f t="shared" si="12"/>
        <v>0</v>
      </c>
    </row>
    <row r="797" spans="1:20" hidden="1" x14ac:dyDescent="0.3">
      <c r="A797" t="s">
        <v>76</v>
      </c>
      <c r="B797" t="s">
        <v>77</v>
      </c>
      <c r="C797" t="s">
        <v>46</v>
      </c>
      <c r="D797" t="s">
        <v>87</v>
      </c>
      <c r="E797">
        <v>84.96</v>
      </c>
      <c r="F797">
        <v>30</v>
      </c>
      <c r="G797" t="s">
        <v>147</v>
      </c>
      <c r="H797" t="s">
        <v>148</v>
      </c>
      <c r="I797" s="63"/>
      <c r="Q797"/>
      <c r="T797">
        <f t="shared" si="12"/>
        <v>0</v>
      </c>
    </row>
    <row r="798" spans="1:20" hidden="1" x14ac:dyDescent="0.3">
      <c r="A798" t="s">
        <v>76</v>
      </c>
      <c r="B798" t="s">
        <v>77</v>
      </c>
      <c r="C798" t="s">
        <v>46</v>
      </c>
      <c r="D798" t="s">
        <v>87</v>
      </c>
      <c r="E798">
        <v>84.96</v>
      </c>
      <c r="F798">
        <v>30</v>
      </c>
      <c r="G798" t="s">
        <v>149</v>
      </c>
      <c r="H798" t="s">
        <v>149</v>
      </c>
      <c r="J798" t="s">
        <v>1311</v>
      </c>
      <c r="Q798"/>
      <c r="T798">
        <f t="shared" si="12"/>
        <v>0</v>
      </c>
    </row>
    <row r="799" spans="1:20" hidden="1" x14ac:dyDescent="0.3">
      <c r="A799" t="s">
        <v>76</v>
      </c>
      <c r="B799" t="s">
        <v>77</v>
      </c>
      <c r="C799" t="s">
        <v>46</v>
      </c>
      <c r="D799" t="s">
        <v>87</v>
      </c>
      <c r="E799">
        <v>84.96</v>
      </c>
      <c r="F799">
        <v>30</v>
      </c>
      <c r="G799" t="s">
        <v>149</v>
      </c>
      <c r="H799" t="s">
        <v>148</v>
      </c>
      <c r="I799" s="63"/>
      <c r="Q799"/>
      <c r="T799">
        <f t="shared" si="12"/>
        <v>0</v>
      </c>
    </row>
    <row r="800" spans="1:20" hidden="1" x14ac:dyDescent="0.3">
      <c r="A800" t="s">
        <v>76</v>
      </c>
      <c r="B800" t="s">
        <v>77</v>
      </c>
      <c r="C800" t="s">
        <v>46</v>
      </c>
      <c r="D800" t="s">
        <v>87</v>
      </c>
      <c r="E800">
        <v>84.96</v>
      </c>
      <c r="F800">
        <v>30</v>
      </c>
      <c r="G800" t="s">
        <v>150</v>
      </c>
      <c r="H800" t="s">
        <v>150</v>
      </c>
      <c r="J800" t="s">
        <v>1315</v>
      </c>
      <c r="Q800"/>
      <c r="T800">
        <f t="shared" si="12"/>
        <v>0</v>
      </c>
    </row>
    <row r="801" spans="1:33" hidden="1" x14ac:dyDescent="0.3">
      <c r="A801" t="s">
        <v>76</v>
      </c>
      <c r="B801" t="s">
        <v>77</v>
      </c>
      <c r="C801" t="s">
        <v>46</v>
      </c>
      <c r="D801" t="s">
        <v>87</v>
      </c>
      <c r="E801">
        <v>84.96</v>
      </c>
      <c r="F801">
        <v>30</v>
      </c>
      <c r="G801" t="s">
        <v>150</v>
      </c>
      <c r="H801" t="s">
        <v>148</v>
      </c>
      <c r="I801" s="63"/>
      <c r="Q801"/>
      <c r="T801">
        <f t="shared" si="12"/>
        <v>0</v>
      </c>
    </row>
    <row r="802" spans="1:33" hidden="1" x14ac:dyDescent="0.3">
      <c r="A802" t="s">
        <v>76</v>
      </c>
      <c r="B802" t="s">
        <v>77</v>
      </c>
      <c r="C802" t="s">
        <v>46</v>
      </c>
      <c r="D802" t="s">
        <v>87</v>
      </c>
      <c r="E802">
        <v>84.96</v>
      </c>
      <c r="F802">
        <v>30</v>
      </c>
      <c r="G802" t="s">
        <v>152</v>
      </c>
      <c r="H802" t="s">
        <v>152</v>
      </c>
      <c r="I802">
        <v>4</v>
      </c>
      <c r="J802" t="s">
        <v>174</v>
      </c>
      <c r="Q802"/>
      <c r="T802">
        <f t="shared" si="12"/>
        <v>0</v>
      </c>
    </row>
    <row r="803" spans="1:33" hidden="1" x14ac:dyDescent="0.3">
      <c r="A803" t="s">
        <v>76</v>
      </c>
      <c r="B803" t="s">
        <v>77</v>
      </c>
      <c r="C803" t="s">
        <v>46</v>
      </c>
      <c r="D803" t="s">
        <v>87</v>
      </c>
      <c r="E803">
        <v>84.96</v>
      </c>
      <c r="F803">
        <v>30</v>
      </c>
      <c r="G803" t="s">
        <v>152</v>
      </c>
      <c r="H803" t="s">
        <v>148</v>
      </c>
      <c r="I803" t="s">
        <v>174</v>
      </c>
      <c r="Q803"/>
      <c r="T803">
        <f t="shared" si="12"/>
        <v>0</v>
      </c>
    </row>
    <row r="804" spans="1:33" hidden="1" x14ac:dyDescent="0.3">
      <c r="A804" t="s">
        <v>76</v>
      </c>
      <c r="B804" t="s">
        <v>77</v>
      </c>
      <c r="C804" t="s">
        <v>46</v>
      </c>
      <c r="D804" t="s">
        <v>87</v>
      </c>
      <c r="E804">
        <v>84.96</v>
      </c>
      <c r="F804">
        <v>30</v>
      </c>
      <c r="G804" t="s">
        <v>153</v>
      </c>
      <c r="H804" t="s">
        <v>153</v>
      </c>
      <c r="J804" t="s">
        <v>1316</v>
      </c>
      <c r="Q804"/>
      <c r="T804">
        <f t="shared" si="12"/>
        <v>0</v>
      </c>
    </row>
    <row r="805" spans="1:33" hidden="1" x14ac:dyDescent="0.3">
      <c r="A805" t="s">
        <v>76</v>
      </c>
      <c r="B805" t="s">
        <v>77</v>
      </c>
      <c r="C805" t="s">
        <v>46</v>
      </c>
      <c r="D805" t="s">
        <v>87</v>
      </c>
      <c r="E805">
        <v>84.96</v>
      </c>
      <c r="F805">
        <v>30</v>
      </c>
      <c r="G805" t="s">
        <v>153</v>
      </c>
      <c r="H805" t="s">
        <v>148</v>
      </c>
      <c r="I805" s="63"/>
      <c r="Q805"/>
      <c r="T805">
        <f t="shared" si="12"/>
        <v>0</v>
      </c>
    </row>
    <row r="806" spans="1:33" hidden="1" x14ac:dyDescent="0.3">
      <c r="A806" t="s">
        <v>76</v>
      </c>
      <c r="B806" t="s">
        <v>77</v>
      </c>
      <c r="C806" t="s">
        <v>46</v>
      </c>
      <c r="D806" t="s">
        <v>87</v>
      </c>
      <c r="E806">
        <v>84.96</v>
      </c>
      <c r="F806">
        <v>30</v>
      </c>
      <c r="G806" t="s">
        <v>155</v>
      </c>
      <c r="H806" t="s">
        <v>155</v>
      </c>
      <c r="J806" t="s">
        <v>1313</v>
      </c>
      <c r="Q806"/>
      <c r="T806">
        <f t="shared" si="12"/>
        <v>0</v>
      </c>
    </row>
    <row r="807" spans="1:33" hidden="1" x14ac:dyDescent="0.3">
      <c r="A807" t="s">
        <v>76</v>
      </c>
      <c r="B807" t="s">
        <v>77</v>
      </c>
      <c r="C807" t="s">
        <v>46</v>
      </c>
      <c r="D807" t="s">
        <v>87</v>
      </c>
      <c r="E807">
        <v>84.96</v>
      </c>
      <c r="F807">
        <v>30</v>
      </c>
      <c r="G807" t="s">
        <v>155</v>
      </c>
      <c r="H807" t="s">
        <v>148</v>
      </c>
      <c r="I807" s="63"/>
      <c r="Q807"/>
      <c r="T807">
        <f t="shared" si="12"/>
        <v>0</v>
      </c>
    </row>
    <row r="808" spans="1:33" hidden="1" x14ac:dyDescent="0.3">
      <c r="A808" t="s">
        <v>76</v>
      </c>
      <c r="B808" t="s">
        <v>77</v>
      </c>
      <c r="C808" t="s">
        <v>46</v>
      </c>
      <c r="D808" t="s">
        <v>87</v>
      </c>
      <c r="E808">
        <v>84.96</v>
      </c>
      <c r="F808">
        <v>30</v>
      </c>
      <c r="G808" t="s">
        <v>156</v>
      </c>
      <c r="H808" t="s">
        <v>156</v>
      </c>
      <c r="I808">
        <v>3</v>
      </c>
      <c r="J808" t="s">
        <v>189</v>
      </c>
      <c r="Q808"/>
      <c r="T808">
        <f t="shared" si="12"/>
        <v>0</v>
      </c>
    </row>
    <row r="809" spans="1:33" hidden="1" x14ac:dyDescent="0.3">
      <c r="A809" t="s">
        <v>76</v>
      </c>
      <c r="B809" t="s">
        <v>77</v>
      </c>
      <c r="C809" t="s">
        <v>46</v>
      </c>
      <c r="D809" t="s">
        <v>87</v>
      </c>
      <c r="E809">
        <v>84.96</v>
      </c>
      <c r="F809">
        <v>30</v>
      </c>
      <c r="G809" t="s">
        <v>156</v>
      </c>
      <c r="H809" t="s">
        <v>148</v>
      </c>
      <c r="I809" t="s">
        <v>189</v>
      </c>
      <c r="Q809"/>
      <c r="T809">
        <f t="shared" si="12"/>
        <v>0</v>
      </c>
    </row>
    <row r="810" spans="1:33" hidden="1" x14ac:dyDescent="0.3">
      <c r="A810" t="s">
        <v>76</v>
      </c>
      <c r="B810" t="s">
        <v>77</v>
      </c>
      <c r="C810" t="s">
        <v>46</v>
      </c>
      <c r="D810" t="s">
        <v>87</v>
      </c>
      <c r="E810">
        <v>84.96</v>
      </c>
      <c r="F810">
        <v>30</v>
      </c>
      <c r="G810" t="s">
        <v>157</v>
      </c>
      <c r="H810" t="s">
        <v>157</v>
      </c>
      <c r="I810">
        <v>3</v>
      </c>
      <c r="J810" t="s">
        <v>197</v>
      </c>
      <c r="Q810"/>
      <c r="T810">
        <f t="shared" si="12"/>
        <v>0</v>
      </c>
    </row>
    <row r="811" spans="1:33" hidden="1" x14ac:dyDescent="0.3">
      <c r="A811" t="s">
        <v>76</v>
      </c>
      <c r="B811" t="s">
        <v>77</v>
      </c>
      <c r="C811" t="s">
        <v>46</v>
      </c>
      <c r="D811" t="s">
        <v>87</v>
      </c>
      <c r="E811">
        <v>84.96</v>
      </c>
      <c r="F811">
        <v>30</v>
      </c>
      <c r="G811" t="s">
        <v>157</v>
      </c>
      <c r="H811" t="s">
        <v>148</v>
      </c>
      <c r="I811" t="s">
        <v>197</v>
      </c>
      <c r="Q811"/>
      <c r="T811">
        <f t="shared" si="12"/>
        <v>0</v>
      </c>
    </row>
    <row r="812" spans="1:33" hidden="1" x14ac:dyDescent="0.3">
      <c r="A812" t="s">
        <v>76</v>
      </c>
      <c r="B812" t="s">
        <v>77</v>
      </c>
      <c r="C812" t="s">
        <v>46</v>
      </c>
      <c r="D812" t="s">
        <v>87</v>
      </c>
      <c r="E812">
        <v>84.96</v>
      </c>
      <c r="F812">
        <v>30</v>
      </c>
      <c r="G812" t="s">
        <v>158</v>
      </c>
      <c r="H812" t="s">
        <v>158</v>
      </c>
      <c r="O812" t="s">
        <v>502</v>
      </c>
      <c r="Q812"/>
      <c r="T812">
        <f t="shared" si="12"/>
        <v>0</v>
      </c>
    </row>
    <row r="813" spans="1:33" hidden="1" x14ac:dyDescent="0.3">
      <c r="A813" t="s">
        <v>76</v>
      </c>
      <c r="B813" t="s">
        <v>77</v>
      </c>
      <c r="C813" t="s">
        <v>46</v>
      </c>
      <c r="D813" t="s">
        <v>87</v>
      </c>
      <c r="E813">
        <v>84.96</v>
      </c>
      <c r="F813">
        <v>30</v>
      </c>
      <c r="G813" t="s">
        <v>158</v>
      </c>
      <c r="H813" t="s">
        <v>148</v>
      </c>
      <c r="I813" s="63"/>
      <c r="Q813"/>
      <c r="T813">
        <f t="shared" si="12"/>
        <v>0</v>
      </c>
    </row>
    <row r="814" spans="1:33" hidden="1" x14ac:dyDescent="0.3">
      <c r="A814" t="s">
        <v>76</v>
      </c>
      <c r="B814" t="s">
        <v>77</v>
      </c>
      <c r="C814" t="s">
        <v>46</v>
      </c>
      <c r="D814" t="s">
        <v>87</v>
      </c>
      <c r="E814">
        <v>84.96</v>
      </c>
      <c r="F814">
        <v>30</v>
      </c>
      <c r="G814" t="s">
        <v>159</v>
      </c>
      <c r="H814" t="s">
        <v>159</v>
      </c>
      <c r="I814" s="64">
        <v>3</v>
      </c>
      <c r="J814" s="64" t="str">
        <f>I815</f>
        <v>RN23002236</v>
      </c>
      <c r="K814" s="64"/>
      <c r="L814">
        <f>_xlfn.XLOOKUP(J814, FNDWRR!Q:Q,FNDWRR!F:F,"",0,)</f>
        <v>92011122</v>
      </c>
      <c r="O814" t="s">
        <v>502</v>
      </c>
      <c r="P814">
        <f>SUMIFS(FNDWRR!E:E, FNDWRR!Q:Q, data_working!J814, FNDWRR!AZ:AZ, data_working!H814, FNDWRR!C:C, data_working!D814&amp;"*")</f>
        <v>3</v>
      </c>
      <c r="Q814" s="40">
        <v>84.964100000000016</v>
      </c>
      <c r="R814" s="40">
        <v>460.86</v>
      </c>
      <c r="S814">
        <v>460.86</v>
      </c>
      <c r="T814">
        <f t="shared" si="12"/>
        <v>0</v>
      </c>
      <c r="U814">
        <f>SUMIFS(openNconfirmRpt!O:O, openNconfirmRpt!L:L, data_working!D814&amp;"*", openNconfirmRpt!D:D, data_working!H814)</f>
        <v>3</v>
      </c>
      <c r="V814">
        <f>SUMIFS(openNconfirmRpt!O:O, openNconfirmRpt!L:L, data_working!D814&amp;"*", openNconfirmRpt!D:D, data_working!H814, openNconfirmRpt!B:B, A814)</f>
        <v>3</v>
      </c>
      <c r="X814">
        <f>SUMIFS(openNconfirmRpt!O:O, openNconfirmRpt!L:L, data_working!D814&amp;"*", openNconfirmRpt!D:D, data_working!H814, openNconfirmRpt!B:B, A814, openNconfirmRpt!A:A, "Confirm Order")</f>
        <v>3</v>
      </c>
      <c r="Y814">
        <f>X814-I814</f>
        <v>0</v>
      </c>
      <c r="Z814">
        <f>P814-I814</f>
        <v>0</v>
      </c>
      <c r="AA814" s="46">
        <f>SUMIFS(openNconfirmRpt!V:V, openNconfirmRpt!L:L, data_working!D814&amp;"*", openNconfirmRpt!D:D, data_working!H814, openNconfirmRpt!B:B, A814, openNconfirmRpt!A:A, "Confirm Order")/COUNTIFS(openNconfirmRpt!L:L, data_working!D814&amp;"*", openNconfirmRpt!D:D, data_working!H814, openNconfirmRpt!B:B, A814, openNconfirmRpt!A:A, "Confirm Order")</f>
        <v>460.86</v>
      </c>
      <c r="AB814">
        <f>S814-AA814</f>
        <v>0</v>
      </c>
      <c r="AD814" t="s">
        <v>1696</v>
      </c>
    </row>
    <row r="815" spans="1:33" hidden="1" x14ac:dyDescent="0.3">
      <c r="A815" t="s">
        <v>76</v>
      </c>
      <c r="B815" t="s">
        <v>77</v>
      </c>
      <c r="C815" t="s">
        <v>46</v>
      </c>
      <c r="D815" t="s">
        <v>87</v>
      </c>
      <c r="E815">
        <v>84.96</v>
      </c>
      <c r="F815">
        <v>30</v>
      </c>
      <c r="G815" t="s">
        <v>159</v>
      </c>
      <c r="H815" t="s">
        <v>148</v>
      </c>
      <c r="I815" t="s">
        <v>213</v>
      </c>
      <c r="Q815"/>
      <c r="T815">
        <f t="shared" si="12"/>
        <v>0</v>
      </c>
    </row>
    <row r="816" spans="1:33" x14ac:dyDescent="0.3">
      <c r="A816" t="s">
        <v>76</v>
      </c>
      <c r="B816" t="s">
        <v>77</v>
      </c>
      <c r="C816" t="s">
        <v>46</v>
      </c>
      <c r="D816" t="s">
        <v>87</v>
      </c>
      <c r="E816">
        <v>84.96</v>
      </c>
      <c r="F816">
        <v>30</v>
      </c>
      <c r="G816" t="s">
        <v>160</v>
      </c>
      <c r="H816" t="s">
        <v>160</v>
      </c>
      <c r="I816" s="64">
        <v>3</v>
      </c>
      <c r="J816" s="64" t="str">
        <f>I817</f>
        <v>RN23002576</v>
      </c>
      <c r="K816" s="64"/>
      <c r="L816" t="str">
        <f>_xlfn.XLOOKUP(J816, FNDWRR!Q:Q,FNDWRR!F:F,"",0,)</f>
        <v/>
      </c>
      <c r="M816">
        <v>92011602</v>
      </c>
      <c r="N816" t="s">
        <v>1691</v>
      </c>
      <c r="O816" t="s">
        <v>502</v>
      </c>
      <c r="P816">
        <f>SUMIFS(FNDWRR!E:E, FNDWRR!Q:Q, data_working!J816, FNDWRR!AZ:AZ, data_working!H816, FNDWRR!C:C, data_working!D816&amp;"*")</f>
        <v>0</v>
      </c>
      <c r="Q816" s="40">
        <v>84.964100000000016</v>
      </c>
      <c r="R816" s="40">
        <v>460.86</v>
      </c>
      <c r="S816">
        <v>460.86</v>
      </c>
      <c r="T816">
        <f t="shared" si="12"/>
        <v>0</v>
      </c>
      <c r="U816">
        <f>SUMIFS(openNconfirmRpt!O:O, openNconfirmRpt!L:L, data_working!D816&amp;"*", openNconfirmRpt!D:D, data_working!H816)</f>
        <v>3</v>
      </c>
      <c r="V816">
        <f>SUMIFS(openNconfirmRpt!O:O, openNconfirmRpt!L:L, data_working!D816&amp;"*", openNconfirmRpt!D:D, data_working!H816, openNconfirmRpt!B:B, A816)</f>
        <v>3</v>
      </c>
      <c r="W816">
        <f>SUMIFS(openNconfirmRpt!O:O, openNconfirmRpt!L:L, data_working!D816&amp;"*", openNconfirmRpt!D:D, data_working!H816, openNconfirmRpt!B:B, A816, openNconfirmRpt!A:A, "Open Order")</f>
        <v>3</v>
      </c>
      <c r="X816">
        <f>SUMIFS(openNconfirmRpt!O:O, openNconfirmRpt!L:L, data_working!D816&amp;"*", openNconfirmRpt!D:D, data_working!H816, openNconfirmRpt!B:B, A816, openNconfirmRpt!A:A, "Confirm Order")</f>
        <v>0</v>
      </c>
      <c r="Y816">
        <f>X816-I816</f>
        <v>-3</v>
      </c>
      <c r="Z816">
        <f>P816-I816</f>
        <v>-3</v>
      </c>
      <c r="AA816">
        <f>SUMIFS(openNconfirmRpt!V:V, openNconfirmRpt!L:L, data_working!D816&amp;"*", openNconfirmRpt!D:D, data_working!H816, openNconfirmRpt!B:B, A816, openNconfirmRpt!A:A, "*")/COUNTIFS(openNconfirmRpt!L:L, data_working!D816&amp;"*", openNconfirmRpt!D:D, data_working!H816, openNconfirmRpt!B:B, A816)</f>
        <v>460.86</v>
      </c>
      <c r="AB816">
        <f>S816-AA816</f>
        <v>0</v>
      </c>
      <c r="AC816">
        <f>V816-I816</f>
        <v>0</v>
      </c>
      <c r="AD816" t="s">
        <v>1703</v>
      </c>
      <c r="AE816" t="s">
        <v>3007</v>
      </c>
      <c r="AF816">
        <f>_xlfn.XLOOKUP(M816, postponeList!K:K, postponeList!U:U,,0)</f>
        <v>0</v>
      </c>
      <c r="AG816">
        <f>_xlfn.XLOOKUP(M816, postponeList!K:K, postponeList!U:U,,0,-1)</f>
        <v>0</v>
      </c>
    </row>
    <row r="817" spans="1:20" hidden="1" x14ac:dyDescent="0.3">
      <c r="A817" t="s">
        <v>76</v>
      </c>
      <c r="B817" t="s">
        <v>77</v>
      </c>
      <c r="C817" t="s">
        <v>46</v>
      </c>
      <c r="D817" t="s">
        <v>87</v>
      </c>
      <c r="E817">
        <v>84.96</v>
      </c>
      <c r="F817">
        <v>30</v>
      </c>
      <c r="G817" t="s">
        <v>160</v>
      </c>
      <c r="H817" t="s">
        <v>148</v>
      </c>
      <c r="I817" s="65" t="s">
        <v>679</v>
      </c>
      <c r="J817" t="s">
        <v>679</v>
      </c>
      <c r="Q817"/>
      <c r="T817">
        <f t="shared" si="12"/>
        <v>0</v>
      </c>
    </row>
    <row r="818" spans="1:20" hidden="1" x14ac:dyDescent="0.3">
      <c r="A818" t="s">
        <v>76</v>
      </c>
      <c r="B818" t="s">
        <v>77</v>
      </c>
      <c r="C818" t="s">
        <v>46</v>
      </c>
      <c r="D818" t="s">
        <v>88</v>
      </c>
      <c r="E818">
        <v>50.88</v>
      </c>
      <c r="F818">
        <v>50</v>
      </c>
      <c r="G818" t="s">
        <v>185</v>
      </c>
      <c r="H818" t="s">
        <v>185</v>
      </c>
      <c r="J818" t="s">
        <v>1309</v>
      </c>
      <c r="Q818"/>
      <c r="T818">
        <f t="shared" si="12"/>
        <v>0</v>
      </c>
    </row>
    <row r="819" spans="1:20" hidden="1" x14ac:dyDescent="0.3">
      <c r="A819" t="s">
        <v>76</v>
      </c>
      <c r="B819" t="s">
        <v>77</v>
      </c>
      <c r="C819" t="s">
        <v>46</v>
      </c>
      <c r="D819" t="s">
        <v>88</v>
      </c>
      <c r="E819">
        <v>50.88</v>
      </c>
      <c r="F819">
        <v>50</v>
      </c>
      <c r="G819" t="s">
        <v>185</v>
      </c>
      <c r="H819" t="s">
        <v>148</v>
      </c>
      <c r="I819" s="63"/>
      <c r="Q819"/>
      <c r="T819">
        <f t="shared" si="12"/>
        <v>0</v>
      </c>
    </row>
    <row r="820" spans="1:20" hidden="1" x14ac:dyDescent="0.3">
      <c r="A820" t="s">
        <v>76</v>
      </c>
      <c r="B820" t="s">
        <v>77</v>
      </c>
      <c r="C820" t="s">
        <v>46</v>
      </c>
      <c r="D820" t="s">
        <v>88</v>
      </c>
      <c r="E820">
        <v>50.88</v>
      </c>
      <c r="F820">
        <v>50</v>
      </c>
      <c r="G820" t="s">
        <v>147</v>
      </c>
      <c r="H820" t="s">
        <v>147</v>
      </c>
      <c r="I820">
        <v>5</v>
      </c>
      <c r="J820" t="s">
        <v>170</v>
      </c>
      <c r="Q820"/>
      <c r="T820">
        <f t="shared" si="12"/>
        <v>0</v>
      </c>
    </row>
    <row r="821" spans="1:20" hidden="1" x14ac:dyDescent="0.3">
      <c r="A821" t="s">
        <v>76</v>
      </c>
      <c r="B821" t="s">
        <v>77</v>
      </c>
      <c r="C821" t="s">
        <v>46</v>
      </c>
      <c r="D821" t="s">
        <v>88</v>
      </c>
      <c r="E821">
        <v>50.88</v>
      </c>
      <c r="F821">
        <v>50</v>
      </c>
      <c r="G821" t="s">
        <v>147</v>
      </c>
      <c r="H821" t="s">
        <v>148</v>
      </c>
      <c r="I821" t="s">
        <v>170</v>
      </c>
      <c r="Q821"/>
      <c r="T821">
        <f t="shared" si="12"/>
        <v>0</v>
      </c>
    </row>
    <row r="822" spans="1:20" hidden="1" x14ac:dyDescent="0.3">
      <c r="A822" t="s">
        <v>76</v>
      </c>
      <c r="B822" t="s">
        <v>77</v>
      </c>
      <c r="C822" t="s">
        <v>46</v>
      </c>
      <c r="D822" t="s">
        <v>88</v>
      </c>
      <c r="E822">
        <v>50.88</v>
      </c>
      <c r="F822">
        <v>50</v>
      </c>
      <c r="G822" t="s">
        <v>149</v>
      </c>
      <c r="H822" t="s">
        <v>149</v>
      </c>
      <c r="J822" t="s">
        <v>1311</v>
      </c>
      <c r="Q822"/>
      <c r="T822">
        <f t="shared" si="12"/>
        <v>0</v>
      </c>
    </row>
    <row r="823" spans="1:20" hidden="1" x14ac:dyDescent="0.3">
      <c r="A823" t="s">
        <v>76</v>
      </c>
      <c r="B823" t="s">
        <v>77</v>
      </c>
      <c r="C823" t="s">
        <v>46</v>
      </c>
      <c r="D823" t="s">
        <v>88</v>
      </c>
      <c r="E823">
        <v>50.88</v>
      </c>
      <c r="F823">
        <v>50</v>
      </c>
      <c r="G823" t="s">
        <v>149</v>
      </c>
      <c r="H823" t="s">
        <v>148</v>
      </c>
      <c r="I823" s="63"/>
      <c r="Q823"/>
      <c r="T823">
        <f t="shared" si="12"/>
        <v>0</v>
      </c>
    </row>
    <row r="824" spans="1:20" hidden="1" x14ac:dyDescent="0.3">
      <c r="A824" t="s">
        <v>76</v>
      </c>
      <c r="B824" t="s">
        <v>77</v>
      </c>
      <c r="C824" t="s">
        <v>46</v>
      </c>
      <c r="D824" t="s">
        <v>88</v>
      </c>
      <c r="E824">
        <v>50.88</v>
      </c>
      <c r="F824">
        <v>50</v>
      </c>
      <c r="G824" t="s">
        <v>150</v>
      </c>
      <c r="H824" t="s">
        <v>150</v>
      </c>
      <c r="I824">
        <v>5</v>
      </c>
      <c r="J824" t="s">
        <v>171</v>
      </c>
      <c r="Q824"/>
      <c r="T824">
        <f t="shared" si="12"/>
        <v>0</v>
      </c>
    </row>
    <row r="825" spans="1:20" hidden="1" x14ac:dyDescent="0.3">
      <c r="A825" t="s">
        <v>76</v>
      </c>
      <c r="B825" t="s">
        <v>77</v>
      </c>
      <c r="C825" t="s">
        <v>46</v>
      </c>
      <c r="D825" t="s">
        <v>88</v>
      </c>
      <c r="E825">
        <v>50.88</v>
      </c>
      <c r="F825">
        <v>50</v>
      </c>
      <c r="G825" t="s">
        <v>150</v>
      </c>
      <c r="H825" t="s">
        <v>148</v>
      </c>
      <c r="I825" t="s">
        <v>171</v>
      </c>
      <c r="Q825"/>
      <c r="T825">
        <f t="shared" si="12"/>
        <v>0</v>
      </c>
    </row>
    <row r="826" spans="1:20" hidden="1" x14ac:dyDescent="0.3">
      <c r="A826" t="s">
        <v>76</v>
      </c>
      <c r="B826" t="s">
        <v>77</v>
      </c>
      <c r="C826" t="s">
        <v>46</v>
      </c>
      <c r="D826" t="s">
        <v>88</v>
      </c>
      <c r="E826">
        <v>50.88</v>
      </c>
      <c r="F826">
        <v>50</v>
      </c>
      <c r="G826" t="s">
        <v>152</v>
      </c>
      <c r="H826" t="s">
        <v>152</v>
      </c>
      <c r="I826">
        <v>5</v>
      </c>
      <c r="J826" t="s">
        <v>173</v>
      </c>
      <c r="Q826"/>
      <c r="T826">
        <f t="shared" si="12"/>
        <v>0</v>
      </c>
    </row>
    <row r="827" spans="1:20" hidden="1" x14ac:dyDescent="0.3">
      <c r="A827" t="s">
        <v>76</v>
      </c>
      <c r="B827" t="s">
        <v>77</v>
      </c>
      <c r="C827" t="s">
        <v>46</v>
      </c>
      <c r="D827" t="s">
        <v>88</v>
      </c>
      <c r="E827">
        <v>50.88</v>
      </c>
      <c r="F827">
        <v>50</v>
      </c>
      <c r="G827" t="s">
        <v>152</v>
      </c>
      <c r="H827" t="s">
        <v>148</v>
      </c>
      <c r="I827" t="s">
        <v>173</v>
      </c>
      <c r="Q827"/>
      <c r="T827">
        <f t="shared" si="12"/>
        <v>0</v>
      </c>
    </row>
    <row r="828" spans="1:20" hidden="1" x14ac:dyDescent="0.3">
      <c r="A828" t="s">
        <v>76</v>
      </c>
      <c r="B828" t="s">
        <v>77</v>
      </c>
      <c r="C828" t="s">
        <v>46</v>
      </c>
      <c r="D828" t="s">
        <v>88</v>
      </c>
      <c r="E828">
        <v>50.88</v>
      </c>
      <c r="F828">
        <v>50</v>
      </c>
      <c r="G828" t="s">
        <v>153</v>
      </c>
      <c r="H828" t="s">
        <v>153</v>
      </c>
      <c r="I828">
        <v>5</v>
      </c>
      <c r="J828" t="s">
        <v>172</v>
      </c>
      <c r="Q828"/>
      <c r="T828">
        <f t="shared" si="12"/>
        <v>0</v>
      </c>
    </row>
    <row r="829" spans="1:20" hidden="1" x14ac:dyDescent="0.3">
      <c r="A829" t="s">
        <v>76</v>
      </c>
      <c r="B829" t="s">
        <v>77</v>
      </c>
      <c r="C829" t="s">
        <v>46</v>
      </c>
      <c r="D829" t="s">
        <v>88</v>
      </c>
      <c r="E829">
        <v>50.88</v>
      </c>
      <c r="F829">
        <v>50</v>
      </c>
      <c r="G829" t="s">
        <v>153</v>
      </c>
      <c r="H829" t="s">
        <v>148</v>
      </c>
      <c r="I829" t="s">
        <v>172</v>
      </c>
      <c r="Q829"/>
      <c r="T829">
        <f t="shared" si="12"/>
        <v>0</v>
      </c>
    </row>
    <row r="830" spans="1:20" hidden="1" x14ac:dyDescent="0.3">
      <c r="A830" t="s">
        <v>76</v>
      </c>
      <c r="B830" t="s">
        <v>77</v>
      </c>
      <c r="C830" t="s">
        <v>46</v>
      </c>
      <c r="D830" t="s">
        <v>88</v>
      </c>
      <c r="E830">
        <v>50.88</v>
      </c>
      <c r="F830">
        <v>50</v>
      </c>
      <c r="G830" t="s">
        <v>155</v>
      </c>
      <c r="H830" t="s">
        <v>155</v>
      </c>
      <c r="J830" t="s">
        <v>1313</v>
      </c>
      <c r="Q830"/>
      <c r="T830">
        <f t="shared" si="12"/>
        <v>0</v>
      </c>
    </row>
    <row r="831" spans="1:20" hidden="1" x14ac:dyDescent="0.3">
      <c r="A831" t="s">
        <v>76</v>
      </c>
      <c r="B831" t="s">
        <v>77</v>
      </c>
      <c r="C831" t="s">
        <v>46</v>
      </c>
      <c r="D831" t="s">
        <v>88</v>
      </c>
      <c r="E831">
        <v>50.88</v>
      </c>
      <c r="F831">
        <v>50</v>
      </c>
      <c r="G831" t="s">
        <v>155</v>
      </c>
      <c r="H831" t="s">
        <v>148</v>
      </c>
      <c r="I831" s="63"/>
      <c r="Q831"/>
      <c r="T831">
        <f t="shared" si="12"/>
        <v>0</v>
      </c>
    </row>
    <row r="832" spans="1:20" hidden="1" x14ac:dyDescent="0.3">
      <c r="A832" t="s">
        <v>76</v>
      </c>
      <c r="B832" t="s">
        <v>77</v>
      </c>
      <c r="C832" t="s">
        <v>46</v>
      </c>
      <c r="D832" t="s">
        <v>88</v>
      </c>
      <c r="E832">
        <v>50.88</v>
      </c>
      <c r="F832">
        <v>50</v>
      </c>
      <c r="G832" t="s">
        <v>156</v>
      </c>
      <c r="H832" t="s">
        <v>156</v>
      </c>
      <c r="I832">
        <v>5</v>
      </c>
      <c r="J832" t="s">
        <v>189</v>
      </c>
      <c r="Q832"/>
      <c r="T832">
        <f t="shared" si="12"/>
        <v>0</v>
      </c>
    </row>
    <row r="833" spans="1:33" hidden="1" x14ac:dyDescent="0.3">
      <c r="A833" t="s">
        <v>76</v>
      </c>
      <c r="B833" t="s">
        <v>77</v>
      </c>
      <c r="C833" t="s">
        <v>46</v>
      </c>
      <c r="D833" t="s">
        <v>88</v>
      </c>
      <c r="E833">
        <v>50.88</v>
      </c>
      <c r="F833">
        <v>50</v>
      </c>
      <c r="G833" t="s">
        <v>156</v>
      </c>
      <c r="H833" t="s">
        <v>148</v>
      </c>
      <c r="I833" t="s">
        <v>189</v>
      </c>
      <c r="Q833"/>
      <c r="T833">
        <f t="shared" si="12"/>
        <v>0</v>
      </c>
    </row>
    <row r="834" spans="1:33" hidden="1" x14ac:dyDescent="0.3">
      <c r="A834" t="s">
        <v>76</v>
      </c>
      <c r="B834" t="s">
        <v>77</v>
      </c>
      <c r="C834" t="s">
        <v>46</v>
      </c>
      <c r="D834" t="s">
        <v>88</v>
      </c>
      <c r="E834">
        <v>50.88</v>
      </c>
      <c r="F834">
        <v>50</v>
      </c>
      <c r="G834" t="s">
        <v>157</v>
      </c>
      <c r="H834" t="s">
        <v>157</v>
      </c>
      <c r="I834">
        <v>4</v>
      </c>
      <c r="J834" t="s">
        <v>197</v>
      </c>
      <c r="Q834"/>
      <c r="T834">
        <f t="shared" si="12"/>
        <v>0</v>
      </c>
    </row>
    <row r="835" spans="1:33" hidden="1" x14ac:dyDescent="0.3">
      <c r="A835" t="s">
        <v>76</v>
      </c>
      <c r="B835" t="s">
        <v>77</v>
      </c>
      <c r="C835" t="s">
        <v>46</v>
      </c>
      <c r="D835" t="s">
        <v>88</v>
      </c>
      <c r="E835">
        <v>50.88</v>
      </c>
      <c r="F835">
        <v>50</v>
      </c>
      <c r="G835" t="s">
        <v>157</v>
      </c>
      <c r="H835" t="s">
        <v>148</v>
      </c>
      <c r="I835" t="s">
        <v>197</v>
      </c>
      <c r="Q835"/>
      <c r="T835">
        <f t="shared" ref="T835:T898" si="13">R835-S835</f>
        <v>0</v>
      </c>
    </row>
    <row r="836" spans="1:33" hidden="1" x14ac:dyDescent="0.3">
      <c r="A836" t="s">
        <v>76</v>
      </c>
      <c r="B836" t="s">
        <v>77</v>
      </c>
      <c r="C836" t="s">
        <v>46</v>
      </c>
      <c r="D836" t="s">
        <v>88</v>
      </c>
      <c r="E836">
        <v>50.88</v>
      </c>
      <c r="F836">
        <v>50</v>
      </c>
      <c r="G836" t="s">
        <v>158</v>
      </c>
      <c r="H836" t="s">
        <v>158</v>
      </c>
      <c r="I836" s="64">
        <v>5</v>
      </c>
      <c r="J836" s="64" t="str">
        <f>I837</f>
        <v>RN23002164</v>
      </c>
      <c r="K836" s="64"/>
      <c r="L836">
        <f>_xlfn.XLOOKUP(J836, FNDWRR!Q:Q,FNDWRR!F:F,"",0,)</f>
        <v>92010605</v>
      </c>
      <c r="O836" t="s">
        <v>502</v>
      </c>
      <c r="P836">
        <f>SUMIFS(FNDWRR!E:E, FNDWRR!Q:Q, data_working!J836, FNDWRR!AZ:AZ, data_working!H836, FNDWRR!C:C, data_working!D836&amp;"*")</f>
        <v>5</v>
      </c>
      <c r="Q836" s="40">
        <v>50.882000000000005</v>
      </c>
      <c r="R836" s="40">
        <v>263.35000000000002</v>
      </c>
      <c r="S836">
        <v>263.35000000000002</v>
      </c>
      <c r="T836">
        <f t="shared" si="13"/>
        <v>0</v>
      </c>
      <c r="U836">
        <f>SUMIFS(openNconfirmRpt!O:O, openNconfirmRpt!L:L, data_working!D836&amp;"*", openNconfirmRpt!D:D, data_working!H836)</f>
        <v>5</v>
      </c>
      <c r="V836">
        <f>SUMIFS(openNconfirmRpt!O:O, openNconfirmRpt!L:L, data_working!D836&amp;"*", openNconfirmRpt!D:D, data_working!H836, openNconfirmRpt!B:B, A836)</f>
        <v>5</v>
      </c>
      <c r="X836">
        <f>SUMIFS(openNconfirmRpt!O:O, openNconfirmRpt!L:L, data_working!D836&amp;"*", openNconfirmRpt!D:D, data_working!H836, openNconfirmRpt!B:B, A836, openNconfirmRpt!A:A, "Confirm Order")</f>
        <v>5</v>
      </c>
      <c r="Y836">
        <f>X836-I836</f>
        <v>0</v>
      </c>
      <c r="Z836">
        <f>P836-I836</f>
        <v>0</v>
      </c>
      <c r="AA836" s="46">
        <f>SUMIFS(openNconfirmRpt!V:V, openNconfirmRpt!L:L, data_working!D836&amp;"*", openNconfirmRpt!D:D, data_working!H836, openNconfirmRpt!B:B, A836, openNconfirmRpt!A:A, "Confirm Order")/COUNTIFS(openNconfirmRpt!L:L, data_working!D836&amp;"*", openNconfirmRpt!D:D, data_working!H836, openNconfirmRpt!B:B, A836, openNconfirmRpt!A:A, "Confirm Order")</f>
        <v>263.35000000000002</v>
      </c>
      <c r="AB836">
        <f>S836-AA836</f>
        <v>0</v>
      </c>
      <c r="AD836" t="s">
        <v>1696</v>
      </c>
    </row>
    <row r="837" spans="1:33" hidden="1" x14ac:dyDescent="0.3">
      <c r="A837" t="s">
        <v>76</v>
      </c>
      <c r="B837" t="s">
        <v>77</v>
      </c>
      <c r="C837" t="s">
        <v>46</v>
      </c>
      <c r="D837" t="s">
        <v>88</v>
      </c>
      <c r="E837">
        <v>50.88</v>
      </c>
      <c r="F837">
        <v>50</v>
      </c>
      <c r="G837" t="s">
        <v>158</v>
      </c>
      <c r="H837" t="s">
        <v>148</v>
      </c>
      <c r="I837" t="s">
        <v>198</v>
      </c>
      <c r="Q837"/>
      <c r="T837">
        <f t="shared" si="13"/>
        <v>0</v>
      </c>
    </row>
    <row r="838" spans="1:33" hidden="1" x14ac:dyDescent="0.3">
      <c r="A838" t="s">
        <v>76</v>
      </c>
      <c r="B838" t="s">
        <v>77</v>
      </c>
      <c r="C838" t="s">
        <v>46</v>
      </c>
      <c r="D838" t="s">
        <v>88</v>
      </c>
      <c r="E838">
        <v>50.88</v>
      </c>
      <c r="F838">
        <v>50</v>
      </c>
      <c r="G838" t="s">
        <v>159</v>
      </c>
      <c r="H838" t="s">
        <v>159</v>
      </c>
      <c r="I838" s="64">
        <v>5</v>
      </c>
      <c r="J838" s="64" t="str">
        <f>I839</f>
        <v>RN23002236</v>
      </c>
      <c r="K838" s="64"/>
      <c r="L838">
        <f>_xlfn.XLOOKUP(J838, FNDWRR!Q:Q,FNDWRR!F:F,"",0,)</f>
        <v>92011122</v>
      </c>
      <c r="O838" t="s">
        <v>502</v>
      </c>
      <c r="P838">
        <f>SUMIFS(FNDWRR!E:E, FNDWRR!Q:Q, data_working!J838, FNDWRR!AZ:AZ, data_working!H838, FNDWRR!C:C, data_working!D838&amp;"*")</f>
        <v>5</v>
      </c>
      <c r="Q838" s="40">
        <v>50.882000000000005</v>
      </c>
      <c r="R838" s="40">
        <v>263.35000000000002</v>
      </c>
      <c r="S838">
        <v>263.35000000000002</v>
      </c>
      <c r="T838">
        <f t="shared" si="13"/>
        <v>0</v>
      </c>
      <c r="U838">
        <f>SUMIFS(openNconfirmRpt!O:O, openNconfirmRpt!L:L, data_working!D838&amp;"*", openNconfirmRpt!D:D, data_working!H838)</f>
        <v>5</v>
      </c>
      <c r="V838">
        <f>SUMIFS(openNconfirmRpt!O:O, openNconfirmRpt!L:L, data_working!D838&amp;"*", openNconfirmRpt!D:D, data_working!H838, openNconfirmRpt!B:B, A838)</f>
        <v>5</v>
      </c>
      <c r="X838">
        <f>SUMIFS(openNconfirmRpt!O:O, openNconfirmRpt!L:L, data_working!D838&amp;"*", openNconfirmRpt!D:D, data_working!H838, openNconfirmRpt!B:B, A838, openNconfirmRpt!A:A, "Confirm Order")</f>
        <v>5</v>
      </c>
      <c r="Y838">
        <f>X838-I838</f>
        <v>0</v>
      </c>
      <c r="Z838">
        <f>P838-I838</f>
        <v>0</v>
      </c>
      <c r="AA838" s="46">
        <f>SUMIFS(openNconfirmRpt!V:V, openNconfirmRpt!L:L, data_working!D838&amp;"*", openNconfirmRpt!D:D, data_working!H838, openNconfirmRpt!B:B, A838, openNconfirmRpt!A:A, "Confirm Order")/COUNTIFS(openNconfirmRpt!L:L, data_working!D838&amp;"*", openNconfirmRpt!D:D, data_working!H838, openNconfirmRpt!B:B, A838, openNconfirmRpt!A:A, "Confirm Order")</f>
        <v>263.35000000000002</v>
      </c>
      <c r="AB838">
        <f>S838-AA838</f>
        <v>0</v>
      </c>
      <c r="AD838" t="s">
        <v>1696</v>
      </c>
    </row>
    <row r="839" spans="1:33" hidden="1" x14ac:dyDescent="0.3">
      <c r="A839" t="s">
        <v>76</v>
      </c>
      <c r="B839" t="s">
        <v>77</v>
      </c>
      <c r="C839" t="s">
        <v>46</v>
      </c>
      <c r="D839" t="s">
        <v>88</v>
      </c>
      <c r="E839">
        <v>50.88</v>
      </c>
      <c r="F839">
        <v>50</v>
      </c>
      <c r="G839" t="s">
        <v>159</v>
      </c>
      <c r="H839" t="s">
        <v>148</v>
      </c>
      <c r="I839" t="s">
        <v>213</v>
      </c>
      <c r="Q839"/>
      <c r="T839">
        <f t="shared" si="13"/>
        <v>0</v>
      </c>
    </row>
    <row r="840" spans="1:33" x14ac:dyDescent="0.3">
      <c r="A840" t="s">
        <v>76</v>
      </c>
      <c r="B840" t="s">
        <v>77</v>
      </c>
      <c r="C840" t="s">
        <v>46</v>
      </c>
      <c r="D840" t="s">
        <v>88</v>
      </c>
      <c r="E840">
        <v>50.88</v>
      </c>
      <c r="F840">
        <v>50</v>
      </c>
      <c r="G840" t="s">
        <v>160</v>
      </c>
      <c r="H840" t="s">
        <v>160</v>
      </c>
      <c r="I840" s="64">
        <v>5</v>
      </c>
      <c r="J840" s="64" t="str">
        <f>I841</f>
        <v>RN23002576</v>
      </c>
      <c r="K840" s="64"/>
      <c r="L840" t="str">
        <f>_xlfn.XLOOKUP(J840, FNDWRR!Q:Q,FNDWRR!F:F,"",0,)</f>
        <v/>
      </c>
      <c r="M840">
        <v>92011602</v>
      </c>
      <c r="N840" t="s">
        <v>1691</v>
      </c>
      <c r="O840" t="s">
        <v>502</v>
      </c>
      <c r="P840">
        <f>SUMIFS(FNDWRR!E:E, FNDWRR!Q:Q, data_working!J840, FNDWRR!AZ:AZ, data_working!H840, FNDWRR!C:C, data_working!D840&amp;"*")</f>
        <v>0</v>
      </c>
      <c r="Q840" s="40">
        <v>50.882000000000005</v>
      </c>
      <c r="R840" s="40">
        <v>263.35000000000002</v>
      </c>
      <c r="S840">
        <v>263.35000000000002</v>
      </c>
      <c r="T840">
        <f t="shared" si="13"/>
        <v>0</v>
      </c>
      <c r="U840">
        <f>SUMIFS(openNconfirmRpt!O:O, openNconfirmRpt!L:L, data_working!D840&amp;"*", openNconfirmRpt!D:D, data_working!H840)</f>
        <v>5</v>
      </c>
      <c r="V840">
        <f>SUMIFS(openNconfirmRpt!O:O, openNconfirmRpt!L:L, data_working!D840&amp;"*", openNconfirmRpt!D:D, data_working!H840, openNconfirmRpt!B:B, A840)</f>
        <v>5</v>
      </c>
      <c r="W840">
        <f>SUMIFS(openNconfirmRpt!O:O, openNconfirmRpt!L:L, data_working!D840&amp;"*", openNconfirmRpt!D:D, data_working!H840, openNconfirmRpt!B:B, A840, openNconfirmRpt!A:A, "Open Order")</f>
        <v>5</v>
      </c>
      <c r="X840">
        <f>SUMIFS(openNconfirmRpt!O:O, openNconfirmRpt!L:L, data_working!D840&amp;"*", openNconfirmRpt!D:D, data_working!H840, openNconfirmRpt!B:B, A840, openNconfirmRpt!A:A, "Confirm Order")</f>
        <v>0</v>
      </c>
      <c r="Y840">
        <f>X840-I840</f>
        <v>-5</v>
      </c>
      <c r="Z840">
        <f>P840-I840</f>
        <v>-5</v>
      </c>
      <c r="AA840">
        <f>SUMIFS(openNconfirmRpt!V:V, openNconfirmRpt!L:L, data_working!D840&amp;"*", openNconfirmRpt!D:D, data_working!H840, openNconfirmRpt!B:B, A840, openNconfirmRpt!A:A, "*")/COUNTIFS(openNconfirmRpt!L:L, data_working!D840&amp;"*", openNconfirmRpt!D:D, data_working!H840, openNconfirmRpt!B:B, A840)</f>
        <v>263.35000000000002</v>
      </c>
      <c r="AB840">
        <f>S840-AA840</f>
        <v>0</v>
      </c>
      <c r="AC840">
        <f>V840-I840</f>
        <v>0</v>
      </c>
      <c r="AD840" t="s">
        <v>1703</v>
      </c>
      <c r="AE840" t="s">
        <v>3007</v>
      </c>
      <c r="AF840">
        <f>_xlfn.XLOOKUP(M840, postponeList!K:K, postponeList!U:U,,0)</f>
        <v>0</v>
      </c>
      <c r="AG840">
        <f>_xlfn.XLOOKUP(M840, postponeList!K:K, postponeList!U:U,,0,-1)</f>
        <v>0</v>
      </c>
    </row>
    <row r="841" spans="1:33" hidden="1" x14ac:dyDescent="0.3">
      <c r="A841" t="s">
        <v>76</v>
      </c>
      <c r="B841" t="s">
        <v>77</v>
      </c>
      <c r="C841" t="s">
        <v>46</v>
      </c>
      <c r="D841" t="s">
        <v>88</v>
      </c>
      <c r="E841">
        <v>50.88</v>
      </c>
      <c r="F841">
        <v>50</v>
      </c>
      <c r="G841" t="s">
        <v>160</v>
      </c>
      <c r="H841" t="s">
        <v>148</v>
      </c>
      <c r="I841" s="65" t="s">
        <v>679</v>
      </c>
      <c r="J841" t="s">
        <v>679</v>
      </c>
      <c r="Q841"/>
      <c r="T841">
        <f t="shared" si="13"/>
        <v>0</v>
      </c>
    </row>
    <row r="842" spans="1:33" hidden="1" x14ac:dyDescent="0.3">
      <c r="A842" t="s">
        <v>89</v>
      </c>
      <c r="B842" t="s">
        <v>90</v>
      </c>
      <c r="C842" t="s">
        <v>46</v>
      </c>
      <c r="D842" t="s">
        <v>91</v>
      </c>
      <c r="E842">
        <v>4.0999999999999996</v>
      </c>
      <c r="F842">
        <v>550</v>
      </c>
      <c r="G842" t="s">
        <v>185</v>
      </c>
      <c r="H842" t="s">
        <v>185</v>
      </c>
      <c r="I842">
        <v>10</v>
      </c>
      <c r="J842" t="s">
        <v>166</v>
      </c>
      <c r="Q842"/>
      <c r="T842">
        <f t="shared" si="13"/>
        <v>0</v>
      </c>
    </row>
    <row r="843" spans="1:33" hidden="1" x14ac:dyDescent="0.3">
      <c r="A843" t="s">
        <v>89</v>
      </c>
      <c r="B843" t="s">
        <v>90</v>
      </c>
      <c r="C843" t="s">
        <v>46</v>
      </c>
      <c r="D843" t="s">
        <v>91</v>
      </c>
      <c r="E843">
        <v>4.0999999999999996</v>
      </c>
      <c r="F843">
        <v>550</v>
      </c>
      <c r="G843" t="s">
        <v>185</v>
      </c>
      <c r="H843" t="s">
        <v>148</v>
      </c>
      <c r="I843" t="s">
        <v>166</v>
      </c>
      <c r="Q843"/>
      <c r="T843">
        <f t="shared" si="13"/>
        <v>0</v>
      </c>
    </row>
    <row r="844" spans="1:33" hidden="1" x14ac:dyDescent="0.3">
      <c r="A844" t="s">
        <v>89</v>
      </c>
      <c r="B844" t="s">
        <v>90</v>
      </c>
      <c r="C844" t="s">
        <v>46</v>
      </c>
      <c r="D844" t="s">
        <v>91</v>
      </c>
      <c r="E844">
        <v>4.0999999999999996</v>
      </c>
      <c r="F844">
        <v>550</v>
      </c>
      <c r="G844" t="s">
        <v>147</v>
      </c>
      <c r="H844" t="s">
        <v>147</v>
      </c>
      <c r="I844">
        <v>30</v>
      </c>
      <c r="J844" t="s">
        <v>167</v>
      </c>
      <c r="Q844"/>
      <c r="T844">
        <f t="shared" si="13"/>
        <v>0</v>
      </c>
    </row>
    <row r="845" spans="1:33" hidden="1" x14ac:dyDescent="0.3">
      <c r="A845" t="s">
        <v>89</v>
      </c>
      <c r="B845" t="s">
        <v>90</v>
      </c>
      <c r="C845" t="s">
        <v>46</v>
      </c>
      <c r="D845" t="s">
        <v>91</v>
      </c>
      <c r="E845">
        <v>4.0999999999999996</v>
      </c>
      <c r="F845">
        <v>550</v>
      </c>
      <c r="G845" t="s">
        <v>147</v>
      </c>
      <c r="H845" t="s">
        <v>148</v>
      </c>
      <c r="I845" t="s">
        <v>167</v>
      </c>
      <c r="Q845"/>
      <c r="T845">
        <f t="shared" si="13"/>
        <v>0</v>
      </c>
    </row>
    <row r="846" spans="1:33" hidden="1" x14ac:dyDescent="0.3">
      <c r="A846" t="s">
        <v>89</v>
      </c>
      <c r="B846" t="s">
        <v>90</v>
      </c>
      <c r="C846" t="s">
        <v>46</v>
      </c>
      <c r="D846" t="s">
        <v>91</v>
      </c>
      <c r="E846">
        <v>4.0999999999999996</v>
      </c>
      <c r="F846">
        <v>550</v>
      </c>
      <c r="G846" t="s">
        <v>149</v>
      </c>
      <c r="H846" t="s">
        <v>149</v>
      </c>
      <c r="I846">
        <v>150</v>
      </c>
      <c r="J846" t="s">
        <v>162</v>
      </c>
      <c r="Q846"/>
      <c r="T846">
        <f t="shared" si="13"/>
        <v>0</v>
      </c>
    </row>
    <row r="847" spans="1:33" hidden="1" x14ac:dyDescent="0.3">
      <c r="A847" t="s">
        <v>89</v>
      </c>
      <c r="B847" t="s">
        <v>90</v>
      </c>
      <c r="C847" t="s">
        <v>46</v>
      </c>
      <c r="D847" t="s">
        <v>91</v>
      </c>
      <c r="E847">
        <v>4.0999999999999996</v>
      </c>
      <c r="F847">
        <v>550</v>
      </c>
      <c r="G847" t="s">
        <v>149</v>
      </c>
      <c r="H847" t="s">
        <v>148</v>
      </c>
      <c r="I847" t="s">
        <v>162</v>
      </c>
      <c r="Q847"/>
      <c r="T847">
        <f t="shared" si="13"/>
        <v>0</v>
      </c>
    </row>
    <row r="848" spans="1:33" hidden="1" x14ac:dyDescent="0.3">
      <c r="A848" t="s">
        <v>89</v>
      </c>
      <c r="B848" t="s">
        <v>90</v>
      </c>
      <c r="C848" t="s">
        <v>46</v>
      </c>
      <c r="D848" t="s">
        <v>91</v>
      </c>
      <c r="E848">
        <v>4.0999999999999996</v>
      </c>
      <c r="F848">
        <v>550</v>
      </c>
      <c r="G848" t="s">
        <v>150</v>
      </c>
      <c r="H848" t="s">
        <v>150</v>
      </c>
      <c r="I848">
        <v>100</v>
      </c>
      <c r="J848" t="s">
        <v>169</v>
      </c>
      <c r="Q848"/>
      <c r="T848">
        <f t="shared" si="13"/>
        <v>0</v>
      </c>
    </row>
    <row r="849" spans="1:33" hidden="1" x14ac:dyDescent="0.3">
      <c r="A849" t="s">
        <v>89</v>
      </c>
      <c r="B849" t="s">
        <v>90</v>
      </c>
      <c r="C849" t="s">
        <v>46</v>
      </c>
      <c r="D849" t="s">
        <v>91</v>
      </c>
      <c r="E849">
        <v>4.0999999999999996</v>
      </c>
      <c r="F849">
        <v>550</v>
      </c>
      <c r="G849" t="s">
        <v>150</v>
      </c>
      <c r="H849" t="s">
        <v>148</v>
      </c>
      <c r="I849" t="s">
        <v>169</v>
      </c>
      <c r="Q849"/>
      <c r="T849">
        <f t="shared" si="13"/>
        <v>0</v>
      </c>
    </row>
    <row r="850" spans="1:33" hidden="1" x14ac:dyDescent="0.3">
      <c r="A850" t="s">
        <v>89</v>
      </c>
      <c r="B850" t="s">
        <v>90</v>
      </c>
      <c r="C850" t="s">
        <v>46</v>
      </c>
      <c r="D850" t="s">
        <v>91</v>
      </c>
      <c r="E850">
        <v>4.0999999999999996</v>
      </c>
      <c r="F850">
        <v>550</v>
      </c>
      <c r="G850" t="s">
        <v>152</v>
      </c>
      <c r="H850" t="s">
        <v>152</v>
      </c>
      <c r="I850">
        <v>20</v>
      </c>
      <c r="J850" t="s">
        <v>175</v>
      </c>
      <c r="Q850"/>
      <c r="T850">
        <f t="shared" si="13"/>
        <v>0</v>
      </c>
    </row>
    <row r="851" spans="1:33" hidden="1" x14ac:dyDescent="0.3">
      <c r="A851" t="s">
        <v>89</v>
      </c>
      <c r="B851" t="s">
        <v>90</v>
      </c>
      <c r="C851" t="s">
        <v>46</v>
      </c>
      <c r="D851" t="s">
        <v>91</v>
      </c>
      <c r="E851">
        <v>4.0999999999999996</v>
      </c>
      <c r="F851">
        <v>550</v>
      </c>
      <c r="G851" t="s">
        <v>152</v>
      </c>
      <c r="H851" t="s">
        <v>148</v>
      </c>
      <c r="I851" t="s">
        <v>175</v>
      </c>
      <c r="Q851"/>
      <c r="T851">
        <f t="shared" si="13"/>
        <v>0</v>
      </c>
    </row>
    <row r="852" spans="1:33" hidden="1" x14ac:dyDescent="0.3">
      <c r="A852" t="s">
        <v>89</v>
      </c>
      <c r="B852" t="s">
        <v>90</v>
      </c>
      <c r="C852" t="s">
        <v>46</v>
      </c>
      <c r="D852" t="s">
        <v>91</v>
      </c>
      <c r="E852">
        <v>4.0999999999999996</v>
      </c>
      <c r="F852">
        <v>550</v>
      </c>
      <c r="G852" t="s">
        <v>153</v>
      </c>
      <c r="H852" t="s">
        <v>153</v>
      </c>
      <c r="I852">
        <v>20</v>
      </c>
      <c r="J852" t="s">
        <v>154</v>
      </c>
      <c r="Q852"/>
      <c r="T852">
        <f t="shared" si="13"/>
        <v>0</v>
      </c>
    </row>
    <row r="853" spans="1:33" hidden="1" x14ac:dyDescent="0.3">
      <c r="A853" t="s">
        <v>89</v>
      </c>
      <c r="B853" t="s">
        <v>90</v>
      </c>
      <c r="C853" t="s">
        <v>46</v>
      </c>
      <c r="D853" t="s">
        <v>91</v>
      </c>
      <c r="E853">
        <v>4.0999999999999996</v>
      </c>
      <c r="F853">
        <v>550</v>
      </c>
      <c r="G853" t="s">
        <v>153</v>
      </c>
      <c r="H853" t="s">
        <v>148</v>
      </c>
      <c r="I853" t="s">
        <v>154</v>
      </c>
      <c r="Q853"/>
      <c r="T853">
        <f t="shared" si="13"/>
        <v>0</v>
      </c>
    </row>
    <row r="854" spans="1:33" hidden="1" x14ac:dyDescent="0.3">
      <c r="A854" t="s">
        <v>89</v>
      </c>
      <c r="B854" t="s">
        <v>90</v>
      </c>
      <c r="C854" t="s">
        <v>46</v>
      </c>
      <c r="D854" t="s">
        <v>91</v>
      </c>
      <c r="E854">
        <v>4.0999999999999996</v>
      </c>
      <c r="F854">
        <v>550</v>
      </c>
      <c r="G854" t="s">
        <v>155</v>
      </c>
      <c r="H854" t="s">
        <v>155</v>
      </c>
      <c r="I854">
        <v>70</v>
      </c>
      <c r="J854" t="s">
        <v>187</v>
      </c>
      <c r="Q854"/>
      <c r="T854">
        <f t="shared" si="13"/>
        <v>0</v>
      </c>
    </row>
    <row r="855" spans="1:33" hidden="1" x14ac:dyDescent="0.3">
      <c r="A855" t="s">
        <v>89</v>
      </c>
      <c r="B855" t="s">
        <v>90</v>
      </c>
      <c r="C855" t="s">
        <v>46</v>
      </c>
      <c r="D855" t="s">
        <v>91</v>
      </c>
      <c r="E855">
        <v>4.0999999999999996</v>
      </c>
      <c r="F855">
        <v>550</v>
      </c>
      <c r="G855" t="s">
        <v>155</v>
      </c>
      <c r="H855" t="s">
        <v>148</v>
      </c>
      <c r="I855" t="s">
        <v>187</v>
      </c>
      <c r="Q855"/>
      <c r="T855">
        <f t="shared" si="13"/>
        <v>0</v>
      </c>
    </row>
    <row r="856" spans="1:33" hidden="1" x14ac:dyDescent="0.3">
      <c r="A856" t="s">
        <v>89</v>
      </c>
      <c r="B856" t="s">
        <v>90</v>
      </c>
      <c r="C856" t="s">
        <v>46</v>
      </c>
      <c r="D856" t="s">
        <v>91</v>
      </c>
      <c r="E856">
        <v>4.0999999999999996</v>
      </c>
      <c r="F856">
        <v>550</v>
      </c>
      <c r="G856" t="s">
        <v>156</v>
      </c>
      <c r="H856" t="s">
        <v>156</v>
      </c>
      <c r="I856">
        <v>50</v>
      </c>
      <c r="J856" t="s">
        <v>188</v>
      </c>
      <c r="Q856"/>
      <c r="T856">
        <f t="shared" si="13"/>
        <v>0</v>
      </c>
    </row>
    <row r="857" spans="1:33" hidden="1" x14ac:dyDescent="0.3">
      <c r="A857" t="s">
        <v>89</v>
      </c>
      <c r="B857" t="s">
        <v>90</v>
      </c>
      <c r="C857" t="s">
        <v>46</v>
      </c>
      <c r="D857" t="s">
        <v>91</v>
      </c>
      <c r="E857">
        <v>4.0999999999999996</v>
      </c>
      <c r="F857">
        <v>550</v>
      </c>
      <c r="G857" t="s">
        <v>156</v>
      </c>
      <c r="H857" t="s">
        <v>148</v>
      </c>
      <c r="I857" t="s">
        <v>188</v>
      </c>
      <c r="Q857"/>
      <c r="T857">
        <f t="shared" si="13"/>
        <v>0</v>
      </c>
    </row>
    <row r="858" spans="1:33" hidden="1" x14ac:dyDescent="0.3">
      <c r="A858" t="s">
        <v>89</v>
      </c>
      <c r="B858" t="s">
        <v>90</v>
      </c>
      <c r="C858" t="s">
        <v>46</v>
      </c>
      <c r="D858" t="s">
        <v>91</v>
      </c>
      <c r="E858">
        <v>4.0999999999999996</v>
      </c>
      <c r="F858">
        <v>550</v>
      </c>
      <c r="G858" t="s">
        <v>157</v>
      </c>
      <c r="H858" t="s">
        <v>157</v>
      </c>
      <c r="I858">
        <v>50</v>
      </c>
      <c r="J858" t="s">
        <v>196</v>
      </c>
      <c r="Q858"/>
      <c r="T858">
        <f t="shared" si="13"/>
        <v>0</v>
      </c>
    </row>
    <row r="859" spans="1:33" hidden="1" x14ac:dyDescent="0.3">
      <c r="A859" t="s">
        <v>89</v>
      </c>
      <c r="B859" t="s">
        <v>90</v>
      </c>
      <c r="C859" t="s">
        <v>46</v>
      </c>
      <c r="D859" t="s">
        <v>91</v>
      </c>
      <c r="E859">
        <v>4.0999999999999996</v>
      </c>
      <c r="F859">
        <v>550</v>
      </c>
      <c r="G859" t="s">
        <v>157</v>
      </c>
      <c r="H859" t="s">
        <v>148</v>
      </c>
      <c r="I859" t="s">
        <v>196</v>
      </c>
      <c r="Q859"/>
      <c r="T859">
        <f t="shared" si="13"/>
        <v>0</v>
      </c>
    </row>
    <row r="860" spans="1:33" hidden="1" x14ac:dyDescent="0.3">
      <c r="A860" t="s">
        <v>89</v>
      </c>
      <c r="B860" t="s">
        <v>90</v>
      </c>
      <c r="C860" t="s">
        <v>46</v>
      </c>
      <c r="D860" t="s">
        <v>91</v>
      </c>
      <c r="E860">
        <v>4.0999999999999996</v>
      </c>
      <c r="F860">
        <v>550</v>
      </c>
      <c r="G860" t="s">
        <v>158</v>
      </c>
      <c r="H860" t="s">
        <v>158</v>
      </c>
      <c r="I860" s="64">
        <v>50</v>
      </c>
      <c r="J860" s="64" t="str">
        <f>I861</f>
        <v>RN23002165</v>
      </c>
      <c r="K860" s="64"/>
      <c r="L860">
        <f>_xlfn.XLOOKUP(J860, FNDWRR!Q:Q,FNDWRR!F:F,"",0,)</f>
        <v>92010604</v>
      </c>
      <c r="O860" t="s">
        <v>502</v>
      </c>
      <c r="P860">
        <f>SUMIFS(FNDWRR!E:E, FNDWRR!Q:Q, data_working!J860, FNDWRR!AZ:AZ, data_working!H860, FNDWRR!C:C, data_working!D860&amp;"*")</f>
        <v>100</v>
      </c>
      <c r="Q860" s="40">
        <v>4.101</v>
      </c>
      <c r="R860" s="40">
        <v>32.82</v>
      </c>
      <c r="S860">
        <v>32.82</v>
      </c>
      <c r="T860">
        <f t="shared" si="13"/>
        <v>0</v>
      </c>
      <c r="U860">
        <f>SUMIFS(openNconfirmRpt!O:O, openNconfirmRpt!L:L, data_working!D860&amp;"*", openNconfirmRpt!D:D, data_working!H860)</f>
        <v>50</v>
      </c>
      <c r="V860">
        <f>SUMIFS(openNconfirmRpt!O:O, openNconfirmRpt!L:L, data_working!D860&amp;"*", openNconfirmRpt!D:D, data_working!H860, openNconfirmRpt!B:B, A860)</f>
        <v>50</v>
      </c>
      <c r="X860">
        <f>SUMIFS(openNconfirmRpt!O:O, openNconfirmRpt!L:L, data_working!D860&amp;"*", openNconfirmRpt!D:D, data_working!H860, openNconfirmRpt!B:B, A860, openNconfirmRpt!A:A, "Confirm Order")</f>
        <v>50</v>
      </c>
      <c r="Y860">
        <f>X860-I860</f>
        <v>0</v>
      </c>
      <c r="Z860">
        <f>P860-I860</f>
        <v>50</v>
      </c>
      <c r="AA860">
        <f>SUMIFS(openNconfirmRpt!V:V, openNconfirmRpt!L:L, data_working!D860&amp;"*", openNconfirmRpt!D:D, data_working!H860, openNconfirmRpt!B:B, A860, openNconfirmRpt!A:A, "Confirm Order")</f>
        <v>32.82</v>
      </c>
      <c r="AB860">
        <f>S860-AA860</f>
        <v>0</v>
      </c>
      <c r="AD860" t="s">
        <v>1696</v>
      </c>
    </row>
    <row r="861" spans="1:33" hidden="1" x14ac:dyDescent="0.3">
      <c r="A861" t="s">
        <v>89</v>
      </c>
      <c r="B861" t="s">
        <v>90</v>
      </c>
      <c r="C861" t="s">
        <v>46</v>
      </c>
      <c r="D861" t="s">
        <v>91</v>
      </c>
      <c r="E861">
        <v>4.0999999999999996</v>
      </c>
      <c r="F861">
        <v>550</v>
      </c>
      <c r="G861" t="s">
        <v>158</v>
      </c>
      <c r="H861" t="s">
        <v>148</v>
      </c>
      <c r="I861" t="s">
        <v>202</v>
      </c>
      <c r="Q861"/>
      <c r="T861">
        <f t="shared" si="13"/>
        <v>0</v>
      </c>
    </row>
    <row r="862" spans="1:33" hidden="1" x14ac:dyDescent="0.3">
      <c r="A862" t="s">
        <v>89</v>
      </c>
      <c r="B862" t="s">
        <v>90</v>
      </c>
      <c r="C862" t="s">
        <v>46</v>
      </c>
      <c r="D862" t="s">
        <v>91</v>
      </c>
      <c r="E862">
        <v>4.0999999999999996</v>
      </c>
      <c r="F862">
        <v>550</v>
      </c>
      <c r="G862" t="s">
        <v>159</v>
      </c>
      <c r="H862" t="s">
        <v>159</v>
      </c>
      <c r="I862" s="64">
        <v>50</v>
      </c>
      <c r="J862" s="64" t="str">
        <f>I863</f>
        <v>RN23002274</v>
      </c>
      <c r="K862" s="64"/>
      <c r="L862">
        <f>_xlfn.XLOOKUP(J862, FNDWRR!Q:Q,FNDWRR!F:F,"",0,)</f>
        <v>92011118</v>
      </c>
      <c r="O862" t="s">
        <v>502</v>
      </c>
      <c r="P862">
        <f>SUMIFS(FNDWRR!E:E, FNDWRR!Q:Q, data_working!J862, FNDWRR!AZ:AZ, data_working!H862, FNDWRR!C:C, data_working!D862&amp;"*")</f>
        <v>100</v>
      </c>
      <c r="Q862" s="40">
        <v>4.101</v>
      </c>
      <c r="R862" s="40">
        <v>32.82</v>
      </c>
      <c r="S862">
        <v>32.82</v>
      </c>
      <c r="T862">
        <f t="shared" si="13"/>
        <v>0</v>
      </c>
      <c r="U862">
        <f>SUMIFS(openNconfirmRpt!O:O, openNconfirmRpt!L:L, data_working!D862&amp;"*", openNconfirmRpt!D:D, data_working!H862)</f>
        <v>50</v>
      </c>
      <c r="V862">
        <f>SUMIFS(openNconfirmRpt!O:O, openNconfirmRpt!L:L, data_working!D862&amp;"*", openNconfirmRpt!D:D, data_working!H862, openNconfirmRpt!B:B, A862)</f>
        <v>50</v>
      </c>
      <c r="X862">
        <f>SUMIFS(openNconfirmRpt!O:O, openNconfirmRpt!L:L, data_working!D862&amp;"*", openNconfirmRpt!D:D, data_working!H862, openNconfirmRpt!B:B, A862, openNconfirmRpt!A:A, "Confirm Order")</f>
        <v>50</v>
      </c>
      <c r="Y862">
        <f>X862-I862</f>
        <v>0</v>
      </c>
      <c r="Z862">
        <f>P862-I862</f>
        <v>50</v>
      </c>
      <c r="AA862">
        <f>SUMIFS(openNconfirmRpt!V:V, openNconfirmRpt!L:L, data_working!D862&amp;"*", openNconfirmRpt!D:D, data_working!H862, openNconfirmRpt!B:B, A862, openNconfirmRpt!A:A, "Confirm Order")</f>
        <v>32.82</v>
      </c>
      <c r="AB862">
        <f>S862-AA862</f>
        <v>0</v>
      </c>
      <c r="AD862" t="s">
        <v>1696</v>
      </c>
    </row>
    <row r="863" spans="1:33" hidden="1" x14ac:dyDescent="0.3">
      <c r="A863" t="s">
        <v>89</v>
      </c>
      <c r="B863" t="s">
        <v>90</v>
      </c>
      <c r="C863" t="s">
        <v>46</v>
      </c>
      <c r="D863" t="s">
        <v>91</v>
      </c>
      <c r="E863">
        <v>4.0999999999999996</v>
      </c>
      <c r="F863">
        <v>550</v>
      </c>
      <c r="G863" t="s">
        <v>159</v>
      </c>
      <c r="H863" t="s">
        <v>148</v>
      </c>
      <c r="I863" t="s">
        <v>203</v>
      </c>
      <c r="Q863"/>
      <c r="T863">
        <f t="shared" si="13"/>
        <v>0</v>
      </c>
    </row>
    <row r="864" spans="1:33" x14ac:dyDescent="0.3">
      <c r="A864" t="s">
        <v>89</v>
      </c>
      <c r="B864" t="s">
        <v>90</v>
      </c>
      <c r="C864" t="s">
        <v>46</v>
      </c>
      <c r="D864" t="s">
        <v>91</v>
      </c>
      <c r="E864">
        <v>4.0999999999999996</v>
      </c>
      <c r="F864">
        <v>550</v>
      </c>
      <c r="G864" t="s">
        <v>160</v>
      </c>
      <c r="H864" t="s">
        <v>160</v>
      </c>
      <c r="I864" s="64">
        <v>50</v>
      </c>
      <c r="J864" s="64" t="str">
        <f>I865</f>
        <v>RN23002577</v>
      </c>
      <c r="K864" s="64"/>
      <c r="L864" t="str">
        <f>_xlfn.XLOOKUP(J864, FNDWRR!Q:Q,FNDWRR!F:F,"",0,)</f>
        <v/>
      </c>
      <c r="M864">
        <v>92011601</v>
      </c>
      <c r="N864" t="s">
        <v>1691</v>
      </c>
      <c r="O864" t="s">
        <v>502</v>
      </c>
      <c r="P864">
        <f>SUMIFS(FNDWRR!E:E, FNDWRR!Q:Q, data_working!J864, FNDWRR!AZ:AZ, data_working!H864, FNDWRR!C:C, data_working!D864&amp;"*")</f>
        <v>0</v>
      </c>
      <c r="Q864" s="40">
        <v>4.101</v>
      </c>
      <c r="R864" s="40">
        <v>32.82</v>
      </c>
      <c r="S864">
        <v>32.82</v>
      </c>
      <c r="T864">
        <f t="shared" si="13"/>
        <v>0</v>
      </c>
      <c r="U864">
        <f>SUMIFS(openNconfirmRpt!O:O, openNconfirmRpt!L:L, data_working!D864&amp;"*", openNconfirmRpt!D:D, data_working!H864)</f>
        <v>50</v>
      </c>
      <c r="V864">
        <f>SUMIFS(openNconfirmRpt!O:O, openNconfirmRpt!L:L, data_working!D864&amp;"*", openNconfirmRpt!D:D, data_working!H864, openNconfirmRpt!B:B, A864)</f>
        <v>50</v>
      </c>
      <c r="W864">
        <f>SUMIFS(openNconfirmRpt!O:O, openNconfirmRpt!L:L, data_working!D864&amp;"*", openNconfirmRpt!D:D, data_working!H864, openNconfirmRpt!B:B, A864, openNconfirmRpt!A:A, "Open Order")</f>
        <v>50</v>
      </c>
      <c r="X864">
        <f>SUMIFS(openNconfirmRpt!O:O, openNconfirmRpt!L:L, data_working!D864&amp;"*", openNconfirmRpt!D:D, data_working!H864, openNconfirmRpt!B:B, A864, openNconfirmRpt!A:A, "Confirm Order")</f>
        <v>0</v>
      </c>
      <c r="Y864">
        <f>X864-I864</f>
        <v>-50</v>
      </c>
      <c r="Z864">
        <f>P864-I864</f>
        <v>-50</v>
      </c>
      <c r="AA864">
        <f>SUMIFS(openNconfirmRpt!V:V, openNconfirmRpt!L:L, data_working!D864&amp;"*", openNconfirmRpt!D:D, data_working!H864, openNconfirmRpt!B:B, A864, openNconfirmRpt!A:A, "*")</f>
        <v>32.82</v>
      </c>
      <c r="AB864">
        <f>S864-AA864</f>
        <v>0</v>
      </c>
      <c r="AC864">
        <f>V864-I864</f>
        <v>0</v>
      </c>
      <c r="AD864" t="s">
        <v>1703</v>
      </c>
      <c r="AE864" t="s">
        <v>3007</v>
      </c>
      <c r="AF864">
        <f>_xlfn.XLOOKUP(M864, postponeList!K:K, postponeList!U:U,,0)</f>
        <v>0</v>
      </c>
      <c r="AG864">
        <f>_xlfn.XLOOKUP(M864, postponeList!K:K, postponeList!U:U,,0,-1)</f>
        <v>0</v>
      </c>
    </row>
    <row r="865" spans="1:20" hidden="1" x14ac:dyDescent="0.3">
      <c r="A865" t="s">
        <v>89</v>
      </c>
      <c r="B865" t="s">
        <v>90</v>
      </c>
      <c r="C865" t="s">
        <v>46</v>
      </c>
      <c r="D865" t="s">
        <v>91</v>
      </c>
      <c r="E865">
        <v>4.0999999999999996</v>
      </c>
      <c r="F865">
        <v>550</v>
      </c>
      <c r="G865" t="s">
        <v>160</v>
      </c>
      <c r="H865" t="s">
        <v>148</v>
      </c>
      <c r="I865" s="65" t="s">
        <v>680</v>
      </c>
      <c r="J865" t="s">
        <v>680</v>
      </c>
      <c r="Q865"/>
      <c r="T865">
        <f t="shared" si="13"/>
        <v>0</v>
      </c>
    </row>
    <row r="866" spans="1:20" hidden="1" x14ac:dyDescent="0.3">
      <c r="A866" t="s">
        <v>89</v>
      </c>
      <c r="B866" t="s">
        <v>90</v>
      </c>
      <c r="C866" t="s">
        <v>46</v>
      </c>
      <c r="D866" t="s">
        <v>92</v>
      </c>
      <c r="E866">
        <v>6.5</v>
      </c>
      <c r="F866">
        <v>750</v>
      </c>
      <c r="G866" t="s">
        <v>185</v>
      </c>
      <c r="H866" t="s">
        <v>185</v>
      </c>
      <c r="I866">
        <v>30</v>
      </c>
      <c r="J866" t="s">
        <v>166</v>
      </c>
      <c r="Q866"/>
      <c r="T866">
        <f t="shared" si="13"/>
        <v>0</v>
      </c>
    </row>
    <row r="867" spans="1:20" hidden="1" x14ac:dyDescent="0.3">
      <c r="A867" t="s">
        <v>89</v>
      </c>
      <c r="B867" t="s">
        <v>90</v>
      </c>
      <c r="C867" t="s">
        <v>46</v>
      </c>
      <c r="D867" t="s">
        <v>92</v>
      </c>
      <c r="E867">
        <v>6.5</v>
      </c>
      <c r="F867">
        <v>750</v>
      </c>
      <c r="G867" t="s">
        <v>185</v>
      </c>
      <c r="H867" t="s">
        <v>148</v>
      </c>
      <c r="I867" t="s">
        <v>166</v>
      </c>
      <c r="Q867"/>
      <c r="T867">
        <f t="shared" si="13"/>
        <v>0</v>
      </c>
    </row>
    <row r="868" spans="1:20" hidden="1" x14ac:dyDescent="0.3">
      <c r="A868" t="s">
        <v>89</v>
      </c>
      <c r="B868" t="s">
        <v>90</v>
      </c>
      <c r="C868" t="s">
        <v>46</v>
      </c>
      <c r="D868" t="s">
        <v>92</v>
      </c>
      <c r="E868">
        <v>6.5</v>
      </c>
      <c r="F868">
        <v>750</v>
      </c>
      <c r="G868" t="s">
        <v>147</v>
      </c>
      <c r="H868" t="s">
        <v>147</v>
      </c>
      <c r="I868">
        <v>30</v>
      </c>
      <c r="J868" t="s">
        <v>167</v>
      </c>
      <c r="Q868"/>
      <c r="T868">
        <f t="shared" si="13"/>
        <v>0</v>
      </c>
    </row>
    <row r="869" spans="1:20" hidden="1" x14ac:dyDescent="0.3">
      <c r="A869" t="s">
        <v>89</v>
      </c>
      <c r="B869" t="s">
        <v>90</v>
      </c>
      <c r="C869" t="s">
        <v>46</v>
      </c>
      <c r="D869" t="s">
        <v>92</v>
      </c>
      <c r="E869">
        <v>6.5</v>
      </c>
      <c r="F869">
        <v>750</v>
      </c>
      <c r="G869" t="s">
        <v>147</v>
      </c>
      <c r="H869" t="s">
        <v>148</v>
      </c>
      <c r="I869" t="s">
        <v>167</v>
      </c>
      <c r="Q869"/>
      <c r="T869">
        <f t="shared" si="13"/>
        <v>0</v>
      </c>
    </row>
    <row r="870" spans="1:20" hidden="1" x14ac:dyDescent="0.3">
      <c r="A870" t="s">
        <v>89</v>
      </c>
      <c r="B870" t="s">
        <v>90</v>
      </c>
      <c r="C870" t="s">
        <v>46</v>
      </c>
      <c r="D870" t="s">
        <v>92</v>
      </c>
      <c r="E870">
        <v>6.5</v>
      </c>
      <c r="F870">
        <v>750</v>
      </c>
      <c r="G870" t="s">
        <v>149</v>
      </c>
      <c r="H870" t="s">
        <v>149</v>
      </c>
      <c r="I870">
        <v>80</v>
      </c>
      <c r="J870" t="s">
        <v>162</v>
      </c>
      <c r="Q870"/>
      <c r="T870">
        <f t="shared" si="13"/>
        <v>0</v>
      </c>
    </row>
    <row r="871" spans="1:20" hidden="1" x14ac:dyDescent="0.3">
      <c r="A871" t="s">
        <v>89</v>
      </c>
      <c r="B871" t="s">
        <v>90</v>
      </c>
      <c r="C871" t="s">
        <v>46</v>
      </c>
      <c r="D871" t="s">
        <v>92</v>
      </c>
      <c r="E871">
        <v>6.5</v>
      </c>
      <c r="F871">
        <v>750</v>
      </c>
      <c r="G871" t="s">
        <v>149</v>
      </c>
      <c r="H871" t="s">
        <v>148</v>
      </c>
      <c r="I871" t="s">
        <v>162</v>
      </c>
      <c r="Q871"/>
      <c r="T871">
        <f t="shared" si="13"/>
        <v>0</v>
      </c>
    </row>
    <row r="872" spans="1:20" hidden="1" x14ac:dyDescent="0.3">
      <c r="A872" t="s">
        <v>89</v>
      </c>
      <c r="B872" t="s">
        <v>90</v>
      </c>
      <c r="C872" t="s">
        <v>46</v>
      </c>
      <c r="D872" t="s">
        <v>92</v>
      </c>
      <c r="E872">
        <v>6.5</v>
      </c>
      <c r="F872">
        <v>750</v>
      </c>
      <c r="G872" t="s">
        <v>150</v>
      </c>
      <c r="H872" t="s">
        <v>150</v>
      </c>
      <c r="I872">
        <v>60</v>
      </c>
      <c r="J872" t="s">
        <v>169</v>
      </c>
      <c r="Q872"/>
      <c r="T872">
        <f t="shared" si="13"/>
        <v>0</v>
      </c>
    </row>
    <row r="873" spans="1:20" hidden="1" x14ac:dyDescent="0.3">
      <c r="A873" t="s">
        <v>89</v>
      </c>
      <c r="B873" t="s">
        <v>90</v>
      </c>
      <c r="C873" t="s">
        <v>46</v>
      </c>
      <c r="D873" t="s">
        <v>92</v>
      </c>
      <c r="E873">
        <v>6.5</v>
      </c>
      <c r="F873">
        <v>750</v>
      </c>
      <c r="G873" t="s">
        <v>150</v>
      </c>
      <c r="H873" t="s">
        <v>148</v>
      </c>
      <c r="I873" t="s">
        <v>169</v>
      </c>
      <c r="Q873"/>
      <c r="T873">
        <f t="shared" si="13"/>
        <v>0</v>
      </c>
    </row>
    <row r="874" spans="1:20" hidden="1" x14ac:dyDescent="0.3">
      <c r="A874" t="s">
        <v>89</v>
      </c>
      <c r="B874" t="s">
        <v>90</v>
      </c>
      <c r="C874" t="s">
        <v>46</v>
      </c>
      <c r="D874" t="s">
        <v>92</v>
      </c>
      <c r="E874">
        <v>6.5</v>
      </c>
      <c r="F874">
        <v>750</v>
      </c>
      <c r="G874" t="s">
        <v>152</v>
      </c>
      <c r="H874" t="s">
        <v>152</v>
      </c>
      <c r="I874">
        <v>50</v>
      </c>
      <c r="J874" t="s">
        <v>175</v>
      </c>
      <c r="Q874"/>
      <c r="T874">
        <f t="shared" si="13"/>
        <v>0</v>
      </c>
    </row>
    <row r="875" spans="1:20" hidden="1" x14ac:dyDescent="0.3">
      <c r="A875" t="s">
        <v>89</v>
      </c>
      <c r="B875" t="s">
        <v>90</v>
      </c>
      <c r="C875" t="s">
        <v>46</v>
      </c>
      <c r="D875" t="s">
        <v>92</v>
      </c>
      <c r="E875">
        <v>6.5</v>
      </c>
      <c r="F875">
        <v>750</v>
      </c>
      <c r="G875" t="s">
        <v>152</v>
      </c>
      <c r="H875" t="s">
        <v>148</v>
      </c>
      <c r="I875" t="s">
        <v>175</v>
      </c>
      <c r="Q875"/>
      <c r="T875">
        <f t="shared" si="13"/>
        <v>0</v>
      </c>
    </row>
    <row r="876" spans="1:20" hidden="1" x14ac:dyDescent="0.3">
      <c r="A876" t="s">
        <v>89</v>
      </c>
      <c r="B876" t="s">
        <v>90</v>
      </c>
      <c r="C876" t="s">
        <v>46</v>
      </c>
      <c r="D876" t="s">
        <v>92</v>
      </c>
      <c r="E876">
        <v>6.5</v>
      </c>
      <c r="F876">
        <v>750</v>
      </c>
      <c r="G876" t="s">
        <v>153</v>
      </c>
      <c r="H876" t="s">
        <v>153</v>
      </c>
      <c r="I876">
        <v>50</v>
      </c>
      <c r="J876" t="s">
        <v>154</v>
      </c>
      <c r="Q876"/>
      <c r="T876">
        <f t="shared" si="13"/>
        <v>0</v>
      </c>
    </row>
    <row r="877" spans="1:20" hidden="1" x14ac:dyDescent="0.3">
      <c r="A877" t="s">
        <v>89</v>
      </c>
      <c r="B877" t="s">
        <v>90</v>
      </c>
      <c r="C877" t="s">
        <v>46</v>
      </c>
      <c r="D877" t="s">
        <v>92</v>
      </c>
      <c r="E877">
        <v>6.5</v>
      </c>
      <c r="F877">
        <v>750</v>
      </c>
      <c r="G877" t="s">
        <v>153</v>
      </c>
      <c r="H877" t="s">
        <v>148</v>
      </c>
      <c r="I877" t="s">
        <v>154</v>
      </c>
      <c r="Q877"/>
      <c r="T877">
        <f t="shared" si="13"/>
        <v>0</v>
      </c>
    </row>
    <row r="878" spans="1:20" hidden="1" x14ac:dyDescent="0.3">
      <c r="A878" t="s">
        <v>89</v>
      </c>
      <c r="B878" t="s">
        <v>90</v>
      </c>
      <c r="C878" t="s">
        <v>46</v>
      </c>
      <c r="D878" t="s">
        <v>92</v>
      </c>
      <c r="E878">
        <v>6.5</v>
      </c>
      <c r="F878">
        <v>750</v>
      </c>
      <c r="G878" t="s">
        <v>155</v>
      </c>
      <c r="H878" t="s">
        <v>155</v>
      </c>
      <c r="I878">
        <v>90</v>
      </c>
      <c r="J878" t="s">
        <v>187</v>
      </c>
      <c r="Q878"/>
      <c r="T878">
        <f t="shared" si="13"/>
        <v>0</v>
      </c>
    </row>
    <row r="879" spans="1:20" hidden="1" x14ac:dyDescent="0.3">
      <c r="A879" t="s">
        <v>89</v>
      </c>
      <c r="B879" t="s">
        <v>90</v>
      </c>
      <c r="C879" t="s">
        <v>46</v>
      </c>
      <c r="D879" t="s">
        <v>92</v>
      </c>
      <c r="E879">
        <v>6.5</v>
      </c>
      <c r="F879">
        <v>750</v>
      </c>
      <c r="G879" t="s">
        <v>155</v>
      </c>
      <c r="H879" t="s">
        <v>148</v>
      </c>
      <c r="I879" t="s">
        <v>187</v>
      </c>
      <c r="Q879"/>
      <c r="T879">
        <f t="shared" si="13"/>
        <v>0</v>
      </c>
    </row>
    <row r="880" spans="1:20" hidden="1" x14ac:dyDescent="0.3">
      <c r="A880" t="s">
        <v>89</v>
      </c>
      <c r="B880" t="s">
        <v>90</v>
      </c>
      <c r="C880" t="s">
        <v>46</v>
      </c>
      <c r="D880" t="s">
        <v>92</v>
      </c>
      <c r="E880">
        <v>6.5</v>
      </c>
      <c r="F880">
        <v>750</v>
      </c>
      <c r="G880" t="s">
        <v>156</v>
      </c>
      <c r="H880" t="s">
        <v>156</v>
      </c>
      <c r="I880">
        <v>20</v>
      </c>
      <c r="J880" t="s">
        <v>188</v>
      </c>
      <c r="Q880"/>
      <c r="T880">
        <f t="shared" si="13"/>
        <v>0</v>
      </c>
    </row>
    <row r="881" spans="1:33" hidden="1" x14ac:dyDescent="0.3">
      <c r="A881" t="s">
        <v>89</v>
      </c>
      <c r="B881" t="s">
        <v>90</v>
      </c>
      <c r="C881" t="s">
        <v>46</v>
      </c>
      <c r="D881" t="s">
        <v>92</v>
      </c>
      <c r="E881">
        <v>6.5</v>
      </c>
      <c r="F881">
        <v>750</v>
      </c>
      <c r="G881" t="s">
        <v>156</v>
      </c>
      <c r="H881" t="s">
        <v>148</v>
      </c>
      <c r="I881" t="s">
        <v>188</v>
      </c>
      <c r="Q881"/>
      <c r="T881">
        <f t="shared" si="13"/>
        <v>0</v>
      </c>
    </row>
    <row r="882" spans="1:33" hidden="1" x14ac:dyDescent="0.3">
      <c r="A882" t="s">
        <v>89</v>
      </c>
      <c r="B882" t="s">
        <v>90</v>
      </c>
      <c r="C882" t="s">
        <v>46</v>
      </c>
      <c r="D882" t="s">
        <v>92</v>
      </c>
      <c r="E882">
        <v>6.5</v>
      </c>
      <c r="F882">
        <v>750</v>
      </c>
      <c r="G882" t="s">
        <v>157</v>
      </c>
      <c r="H882" t="s">
        <v>157</v>
      </c>
      <c r="I882">
        <v>20</v>
      </c>
      <c r="J882" t="s">
        <v>196</v>
      </c>
      <c r="Q882"/>
      <c r="T882">
        <f t="shared" si="13"/>
        <v>0</v>
      </c>
    </row>
    <row r="883" spans="1:33" hidden="1" x14ac:dyDescent="0.3">
      <c r="A883" t="s">
        <v>89</v>
      </c>
      <c r="B883" t="s">
        <v>90</v>
      </c>
      <c r="C883" t="s">
        <v>46</v>
      </c>
      <c r="D883" t="s">
        <v>92</v>
      </c>
      <c r="E883">
        <v>6.5</v>
      </c>
      <c r="F883">
        <v>750</v>
      </c>
      <c r="G883" t="s">
        <v>157</v>
      </c>
      <c r="H883" t="s">
        <v>148</v>
      </c>
      <c r="I883" t="s">
        <v>196</v>
      </c>
      <c r="Q883"/>
      <c r="T883">
        <f t="shared" si="13"/>
        <v>0</v>
      </c>
    </row>
    <row r="884" spans="1:33" hidden="1" x14ac:dyDescent="0.3">
      <c r="A884" t="s">
        <v>89</v>
      </c>
      <c r="B884" t="s">
        <v>90</v>
      </c>
      <c r="C884" t="s">
        <v>46</v>
      </c>
      <c r="D884" t="s">
        <v>92</v>
      </c>
      <c r="E884">
        <v>6.5</v>
      </c>
      <c r="F884">
        <v>750</v>
      </c>
      <c r="G884" t="s">
        <v>158</v>
      </c>
      <c r="H884" t="s">
        <v>158</v>
      </c>
      <c r="I884" s="64">
        <v>20</v>
      </c>
      <c r="J884" s="64" t="str">
        <f>I885</f>
        <v>RN23002165</v>
      </c>
      <c r="K884" s="64"/>
      <c r="L884">
        <f>_xlfn.XLOOKUP(J884, FNDWRR!Q:Q,FNDWRR!F:F,"",0,)</f>
        <v>92010604</v>
      </c>
      <c r="O884" t="s">
        <v>502</v>
      </c>
      <c r="P884">
        <f>SUMIFS(FNDWRR!E:E, FNDWRR!Q:Q, data_working!J884, FNDWRR!AZ:AZ, data_working!H884, FNDWRR!C:C, data_working!D884&amp;"*")</f>
        <v>40</v>
      </c>
      <c r="Q884" s="40">
        <v>6.5010000000000012</v>
      </c>
      <c r="R884" s="40">
        <v>52.06</v>
      </c>
      <c r="S884">
        <v>52.06</v>
      </c>
      <c r="T884">
        <f t="shared" si="13"/>
        <v>0</v>
      </c>
      <c r="U884">
        <f>SUMIFS(openNconfirmRpt!O:O, openNconfirmRpt!L:L, data_working!D884&amp;"*", openNconfirmRpt!D:D, data_working!H884)</f>
        <v>23</v>
      </c>
      <c r="V884">
        <f>SUMIFS(openNconfirmRpt!O:O, openNconfirmRpt!L:L, data_working!D884&amp;"*", openNconfirmRpt!D:D, data_working!H884, openNconfirmRpt!B:B, A884)</f>
        <v>20</v>
      </c>
      <c r="X884">
        <f>SUMIFS(openNconfirmRpt!O:O, openNconfirmRpt!L:L, data_working!D884&amp;"*", openNconfirmRpt!D:D, data_working!H884, openNconfirmRpt!B:B, A884, openNconfirmRpt!A:A, "Confirm Order")</f>
        <v>20</v>
      </c>
      <c r="Y884">
        <f>X884-I884</f>
        <v>0</v>
      </c>
      <c r="Z884">
        <f>P884-I884</f>
        <v>20</v>
      </c>
      <c r="AA884">
        <f>SUMIFS(openNconfirmRpt!V:V, openNconfirmRpt!L:L, data_working!D884&amp;"*", openNconfirmRpt!D:D, data_working!H884, openNconfirmRpt!B:B, A884, openNconfirmRpt!A:A, "Confirm Order")</f>
        <v>52.06</v>
      </c>
      <c r="AB884">
        <f>S884-AA884</f>
        <v>0</v>
      </c>
      <c r="AD884" t="s">
        <v>1696</v>
      </c>
    </row>
    <row r="885" spans="1:33" hidden="1" x14ac:dyDescent="0.3">
      <c r="A885" t="s">
        <v>89</v>
      </c>
      <c r="B885" t="s">
        <v>90</v>
      </c>
      <c r="C885" t="s">
        <v>46</v>
      </c>
      <c r="D885" t="s">
        <v>92</v>
      </c>
      <c r="E885">
        <v>6.5</v>
      </c>
      <c r="F885">
        <v>750</v>
      </c>
      <c r="G885" t="s">
        <v>158</v>
      </c>
      <c r="H885" t="s">
        <v>148</v>
      </c>
      <c r="I885" t="s">
        <v>202</v>
      </c>
      <c r="Q885"/>
      <c r="T885">
        <f t="shared" si="13"/>
        <v>0</v>
      </c>
    </row>
    <row r="886" spans="1:33" hidden="1" x14ac:dyDescent="0.3">
      <c r="A886" t="s">
        <v>89</v>
      </c>
      <c r="B886" t="s">
        <v>90</v>
      </c>
      <c r="C886" t="s">
        <v>46</v>
      </c>
      <c r="D886" t="s">
        <v>92</v>
      </c>
      <c r="E886">
        <v>6.5</v>
      </c>
      <c r="F886">
        <v>750</v>
      </c>
      <c r="G886" t="s">
        <v>159</v>
      </c>
      <c r="H886" t="s">
        <v>159</v>
      </c>
      <c r="I886" s="64">
        <v>30</v>
      </c>
      <c r="J886" s="64" t="str">
        <f>I887</f>
        <v>RN23002274</v>
      </c>
      <c r="K886" s="64"/>
      <c r="L886">
        <f>_xlfn.XLOOKUP(J886, FNDWRR!Q:Q,FNDWRR!F:F,"",0,)</f>
        <v>92011118</v>
      </c>
      <c r="O886" t="s">
        <v>502</v>
      </c>
      <c r="P886">
        <f>SUMIFS(FNDWRR!E:E, FNDWRR!Q:Q, data_working!J886, FNDWRR!AZ:AZ, data_working!H886, FNDWRR!C:C, data_working!D886&amp;"*")</f>
        <v>60</v>
      </c>
      <c r="Q886" s="40">
        <v>6.5010000000000012</v>
      </c>
      <c r="R886" s="40">
        <v>52.06</v>
      </c>
      <c r="S886">
        <v>52.06</v>
      </c>
      <c r="T886">
        <f t="shared" si="13"/>
        <v>0</v>
      </c>
      <c r="U886">
        <f>SUMIFS(openNconfirmRpt!O:O, openNconfirmRpt!L:L, data_working!D886&amp;"*", openNconfirmRpt!D:D, data_working!H886)</f>
        <v>30</v>
      </c>
      <c r="V886">
        <f>SUMIFS(openNconfirmRpt!O:O, openNconfirmRpt!L:L, data_working!D886&amp;"*", openNconfirmRpt!D:D, data_working!H886, openNconfirmRpt!B:B, A886)</f>
        <v>30</v>
      </c>
      <c r="X886">
        <f>SUMIFS(openNconfirmRpt!O:O, openNconfirmRpt!L:L, data_working!D886&amp;"*", openNconfirmRpt!D:D, data_working!H886, openNconfirmRpt!B:B, A886, openNconfirmRpt!A:A, "Confirm Order")</f>
        <v>30</v>
      </c>
      <c r="Y886">
        <f>X886-I886</f>
        <v>0</v>
      </c>
      <c r="Z886">
        <f>P886-I886</f>
        <v>30</v>
      </c>
      <c r="AA886">
        <f>SUMIFS(openNconfirmRpt!V:V, openNconfirmRpt!L:L, data_working!D886&amp;"*", openNconfirmRpt!D:D, data_working!H886, openNconfirmRpt!B:B, A886, openNconfirmRpt!A:A, "Confirm Order")</f>
        <v>52.06</v>
      </c>
      <c r="AB886">
        <f>S886-AA886</f>
        <v>0</v>
      </c>
      <c r="AD886" t="s">
        <v>1696</v>
      </c>
    </row>
    <row r="887" spans="1:33" hidden="1" x14ac:dyDescent="0.3">
      <c r="A887" t="s">
        <v>89</v>
      </c>
      <c r="B887" t="s">
        <v>90</v>
      </c>
      <c r="C887" t="s">
        <v>46</v>
      </c>
      <c r="D887" t="s">
        <v>92</v>
      </c>
      <c r="E887">
        <v>6.5</v>
      </c>
      <c r="F887">
        <v>750</v>
      </c>
      <c r="G887" t="s">
        <v>159</v>
      </c>
      <c r="H887" t="s">
        <v>148</v>
      </c>
      <c r="I887" t="s">
        <v>203</v>
      </c>
      <c r="Q887"/>
      <c r="T887">
        <f t="shared" si="13"/>
        <v>0</v>
      </c>
    </row>
    <row r="888" spans="1:33" x14ac:dyDescent="0.3">
      <c r="A888" t="s">
        <v>89</v>
      </c>
      <c r="B888" t="s">
        <v>90</v>
      </c>
      <c r="C888" t="s">
        <v>46</v>
      </c>
      <c r="D888" t="s">
        <v>92</v>
      </c>
      <c r="E888">
        <v>6.5</v>
      </c>
      <c r="F888">
        <v>750</v>
      </c>
      <c r="G888" t="s">
        <v>160</v>
      </c>
      <c r="H888" t="s">
        <v>160</v>
      </c>
      <c r="I888" s="64">
        <v>30</v>
      </c>
      <c r="J888" s="64" t="str">
        <f>I889</f>
        <v>RN23002577</v>
      </c>
      <c r="K888" s="64"/>
      <c r="L888" t="str">
        <f>_xlfn.XLOOKUP(J888, FNDWRR!Q:Q,FNDWRR!F:F,"",0,)</f>
        <v/>
      </c>
      <c r="M888">
        <v>92011601</v>
      </c>
      <c r="N888" t="s">
        <v>1691</v>
      </c>
      <c r="O888" t="s">
        <v>502</v>
      </c>
      <c r="P888">
        <f>SUMIFS(FNDWRR!E:E, FNDWRR!Q:Q, data_working!J888, FNDWRR!AZ:AZ, data_working!H888, FNDWRR!C:C, data_working!D888&amp;"*")</f>
        <v>0</v>
      </c>
      <c r="Q888" s="40">
        <v>6.5010000000000012</v>
      </c>
      <c r="R888" s="40">
        <v>52.06</v>
      </c>
      <c r="S888">
        <v>52.06</v>
      </c>
      <c r="T888">
        <f t="shared" si="13"/>
        <v>0</v>
      </c>
      <c r="U888">
        <f>SUMIFS(openNconfirmRpt!O:O, openNconfirmRpt!L:L, data_working!D888&amp;"*", openNconfirmRpt!D:D, data_working!H888)</f>
        <v>30</v>
      </c>
      <c r="V888">
        <f>SUMIFS(openNconfirmRpt!O:O, openNconfirmRpt!L:L, data_working!D888&amp;"*", openNconfirmRpt!D:D, data_working!H888, openNconfirmRpt!B:B, A888)</f>
        <v>30</v>
      </c>
      <c r="W888">
        <f>SUMIFS(openNconfirmRpt!O:O, openNconfirmRpt!L:L, data_working!D888&amp;"*", openNconfirmRpt!D:D, data_working!H888, openNconfirmRpt!B:B, A888, openNconfirmRpt!A:A, "Open Order")</f>
        <v>30</v>
      </c>
      <c r="X888">
        <f>SUMIFS(openNconfirmRpt!O:O, openNconfirmRpt!L:L, data_working!D888&amp;"*", openNconfirmRpt!D:D, data_working!H888, openNconfirmRpt!B:B, A888, openNconfirmRpt!A:A, "Confirm Order")</f>
        <v>0</v>
      </c>
      <c r="Y888">
        <f>X888-I888</f>
        <v>-30</v>
      </c>
      <c r="Z888">
        <f>P888-I888</f>
        <v>-30</v>
      </c>
      <c r="AA888">
        <f>SUMIFS(openNconfirmRpt!V:V, openNconfirmRpt!L:L, data_working!D888&amp;"*", openNconfirmRpt!D:D, data_working!H888, openNconfirmRpt!B:B, A888, openNconfirmRpt!A:A, "*")</f>
        <v>52.06</v>
      </c>
      <c r="AB888">
        <f>S888-AA888</f>
        <v>0</v>
      </c>
      <c r="AC888">
        <f>V888-I888</f>
        <v>0</v>
      </c>
      <c r="AD888" t="s">
        <v>1703</v>
      </c>
      <c r="AE888" t="s">
        <v>3007</v>
      </c>
      <c r="AF888">
        <f>_xlfn.XLOOKUP(M888, postponeList!K:K, postponeList!U:U,,0)</f>
        <v>0</v>
      </c>
      <c r="AG888">
        <f>_xlfn.XLOOKUP(M888, postponeList!K:K, postponeList!U:U,,0,-1)</f>
        <v>0</v>
      </c>
    </row>
    <row r="889" spans="1:33" hidden="1" x14ac:dyDescent="0.3">
      <c r="A889" t="s">
        <v>89</v>
      </c>
      <c r="B889" t="s">
        <v>90</v>
      </c>
      <c r="C889" t="s">
        <v>46</v>
      </c>
      <c r="D889" t="s">
        <v>92</v>
      </c>
      <c r="E889">
        <v>6.5</v>
      </c>
      <c r="F889">
        <v>750</v>
      </c>
      <c r="G889" t="s">
        <v>160</v>
      </c>
      <c r="H889" t="s">
        <v>148</v>
      </c>
      <c r="I889" s="65" t="s">
        <v>680</v>
      </c>
      <c r="J889" t="s">
        <v>680</v>
      </c>
      <c r="Q889"/>
      <c r="T889">
        <f t="shared" si="13"/>
        <v>0</v>
      </c>
    </row>
    <row r="890" spans="1:33" hidden="1" x14ac:dyDescent="0.3">
      <c r="A890" t="s">
        <v>89</v>
      </c>
      <c r="B890" t="s">
        <v>90</v>
      </c>
      <c r="C890" t="s">
        <v>46</v>
      </c>
      <c r="D890" t="s">
        <v>93</v>
      </c>
      <c r="E890">
        <v>8.18</v>
      </c>
      <c r="F890">
        <v>350</v>
      </c>
      <c r="G890" t="s">
        <v>185</v>
      </c>
      <c r="H890" t="s">
        <v>185</v>
      </c>
      <c r="I890">
        <v>50</v>
      </c>
      <c r="J890" t="s">
        <v>166</v>
      </c>
      <c r="Q890"/>
      <c r="T890">
        <f t="shared" si="13"/>
        <v>0</v>
      </c>
    </row>
    <row r="891" spans="1:33" hidden="1" x14ac:dyDescent="0.3">
      <c r="A891" t="s">
        <v>89</v>
      </c>
      <c r="B891" t="s">
        <v>90</v>
      </c>
      <c r="C891" t="s">
        <v>46</v>
      </c>
      <c r="D891" t="s">
        <v>93</v>
      </c>
      <c r="E891">
        <v>8.18</v>
      </c>
      <c r="F891">
        <v>350</v>
      </c>
      <c r="G891" t="s">
        <v>185</v>
      </c>
      <c r="H891" t="s">
        <v>148</v>
      </c>
      <c r="I891" t="s">
        <v>166</v>
      </c>
      <c r="Q891"/>
      <c r="T891">
        <f t="shared" si="13"/>
        <v>0</v>
      </c>
    </row>
    <row r="892" spans="1:33" hidden="1" x14ac:dyDescent="0.3">
      <c r="A892" t="s">
        <v>89</v>
      </c>
      <c r="B892" t="s">
        <v>90</v>
      </c>
      <c r="C892" t="s">
        <v>46</v>
      </c>
      <c r="D892" t="s">
        <v>93</v>
      </c>
      <c r="E892">
        <v>8.18</v>
      </c>
      <c r="F892">
        <v>350</v>
      </c>
      <c r="G892" t="s">
        <v>147</v>
      </c>
      <c r="H892" t="s">
        <v>147</v>
      </c>
      <c r="I892">
        <v>50</v>
      </c>
      <c r="J892" t="s">
        <v>167</v>
      </c>
      <c r="Q892"/>
      <c r="T892">
        <f t="shared" si="13"/>
        <v>0</v>
      </c>
    </row>
    <row r="893" spans="1:33" hidden="1" x14ac:dyDescent="0.3">
      <c r="A893" t="s">
        <v>89</v>
      </c>
      <c r="B893" t="s">
        <v>90</v>
      </c>
      <c r="C893" t="s">
        <v>46</v>
      </c>
      <c r="D893" t="s">
        <v>93</v>
      </c>
      <c r="E893">
        <v>8.18</v>
      </c>
      <c r="F893">
        <v>350</v>
      </c>
      <c r="G893" t="s">
        <v>147</v>
      </c>
      <c r="H893" t="s">
        <v>148</v>
      </c>
      <c r="I893" t="s">
        <v>167</v>
      </c>
      <c r="Q893"/>
      <c r="T893">
        <f t="shared" si="13"/>
        <v>0</v>
      </c>
    </row>
    <row r="894" spans="1:33" hidden="1" x14ac:dyDescent="0.3">
      <c r="A894" t="s">
        <v>89</v>
      </c>
      <c r="B894" t="s">
        <v>90</v>
      </c>
      <c r="C894" t="s">
        <v>46</v>
      </c>
      <c r="D894" t="s">
        <v>93</v>
      </c>
      <c r="E894">
        <v>8.18</v>
      </c>
      <c r="F894">
        <v>350</v>
      </c>
      <c r="G894" t="s">
        <v>149</v>
      </c>
      <c r="H894" t="s">
        <v>149</v>
      </c>
      <c r="I894">
        <v>40</v>
      </c>
      <c r="J894" t="s">
        <v>162</v>
      </c>
      <c r="Q894"/>
      <c r="T894">
        <f t="shared" si="13"/>
        <v>0</v>
      </c>
    </row>
    <row r="895" spans="1:33" hidden="1" x14ac:dyDescent="0.3">
      <c r="A895" t="s">
        <v>89</v>
      </c>
      <c r="B895" t="s">
        <v>90</v>
      </c>
      <c r="C895" t="s">
        <v>46</v>
      </c>
      <c r="D895" t="s">
        <v>93</v>
      </c>
      <c r="E895">
        <v>8.18</v>
      </c>
      <c r="F895">
        <v>350</v>
      </c>
      <c r="G895" t="s">
        <v>149</v>
      </c>
      <c r="H895" t="s">
        <v>148</v>
      </c>
      <c r="I895" t="s">
        <v>162</v>
      </c>
      <c r="Q895"/>
      <c r="T895">
        <f t="shared" si="13"/>
        <v>0</v>
      </c>
    </row>
    <row r="896" spans="1:33" hidden="1" x14ac:dyDescent="0.3">
      <c r="A896" t="s">
        <v>89</v>
      </c>
      <c r="B896" t="s">
        <v>90</v>
      </c>
      <c r="C896" t="s">
        <v>46</v>
      </c>
      <c r="D896" t="s">
        <v>93</v>
      </c>
      <c r="E896">
        <v>8.18</v>
      </c>
      <c r="F896">
        <v>350</v>
      </c>
      <c r="G896" t="s">
        <v>150</v>
      </c>
      <c r="H896" t="s">
        <v>150</v>
      </c>
      <c r="J896" t="s">
        <v>1315</v>
      </c>
      <c r="Q896"/>
      <c r="T896">
        <f t="shared" si="13"/>
        <v>0</v>
      </c>
    </row>
    <row r="897" spans="1:33" hidden="1" x14ac:dyDescent="0.3">
      <c r="A897" t="s">
        <v>89</v>
      </c>
      <c r="B897" t="s">
        <v>90</v>
      </c>
      <c r="C897" t="s">
        <v>46</v>
      </c>
      <c r="D897" t="s">
        <v>93</v>
      </c>
      <c r="E897">
        <v>8.18</v>
      </c>
      <c r="F897">
        <v>350</v>
      </c>
      <c r="G897" t="s">
        <v>150</v>
      </c>
      <c r="H897" t="s">
        <v>148</v>
      </c>
      <c r="I897" s="63"/>
      <c r="Q897"/>
      <c r="T897">
        <f t="shared" si="13"/>
        <v>0</v>
      </c>
    </row>
    <row r="898" spans="1:33" hidden="1" x14ac:dyDescent="0.3">
      <c r="A898" t="s">
        <v>89</v>
      </c>
      <c r="B898" t="s">
        <v>90</v>
      </c>
      <c r="C898" t="s">
        <v>46</v>
      </c>
      <c r="D898" t="s">
        <v>93</v>
      </c>
      <c r="E898">
        <v>8.18</v>
      </c>
      <c r="F898">
        <v>350</v>
      </c>
      <c r="G898" t="s">
        <v>152</v>
      </c>
      <c r="H898" t="s">
        <v>152</v>
      </c>
      <c r="I898">
        <v>20</v>
      </c>
      <c r="J898" t="s">
        <v>175</v>
      </c>
      <c r="Q898"/>
      <c r="T898">
        <f t="shared" si="13"/>
        <v>0</v>
      </c>
    </row>
    <row r="899" spans="1:33" hidden="1" x14ac:dyDescent="0.3">
      <c r="A899" t="s">
        <v>89</v>
      </c>
      <c r="B899" t="s">
        <v>90</v>
      </c>
      <c r="C899" t="s">
        <v>46</v>
      </c>
      <c r="D899" t="s">
        <v>93</v>
      </c>
      <c r="E899">
        <v>8.18</v>
      </c>
      <c r="F899">
        <v>350</v>
      </c>
      <c r="G899" t="s">
        <v>152</v>
      </c>
      <c r="H899" t="s">
        <v>148</v>
      </c>
      <c r="I899" t="s">
        <v>175</v>
      </c>
      <c r="Q899"/>
      <c r="T899">
        <f t="shared" ref="T899:T962" si="14">R899-S899</f>
        <v>0</v>
      </c>
    </row>
    <row r="900" spans="1:33" hidden="1" x14ac:dyDescent="0.3">
      <c r="A900" t="s">
        <v>89</v>
      </c>
      <c r="B900" t="s">
        <v>90</v>
      </c>
      <c r="C900" t="s">
        <v>46</v>
      </c>
      <c r="D900" t="s">
        <v>93</v>
      </c>
      <c r="E900">
        <v>8.18</v>
      </c>
      <c r="F900">
        <v>350</v>
      </c>
      <c r="G900" t="s">
        <v>153</v>
      </c>
      <c r="H900" t="s">
        <v>153</v>
      </c>
      <c r="I900">
        <v>20</v>
      </c>
      <c r="J900" t="s">
        <v>154</v>
      </c>
      <c r="Q900"/>
      <c r="T900">
        <f t="shared" si="14"/>
        <v>0</v>
      </c>
    </row>
    <row r="901" spans="1:33" hidden="1" x14ac:dyDescent="0.3">
      <c r="A901" t="s">
        <v>89</v>
      </c>
      <c r="B901" t="s">
        <v>90</v>
      </c>
      <c r="C901" t="s">
        <v>46</v>
      </c>
      <c r="D901" t="s">
        <v>93</v>
      </c>
      <c r="E901">
        <v>8.18</v>
      </c>
      <c r="F901">
        <v>350</v>
      </c>
      <c r="G901" t="s">
        <v>153</v>
      </c>
      <c r="H901" t="s">
        <v>148</v>
      </c>
      <c r="I901" t="s">
        <v>154</v>
      </c>
      <c r="Q901"/>
      <c r="T901">
        <f t="shared" si="14"/>
        <v>0</v>
      </c>
    </row>
    <row r="902" spans="1:33" hidden="1" x14ac:dyDescent="0.3">
      <c r="A902" t="s">
        <v>89</v>
      </c>
      <c r="B902" t="s">
        <v>90</v>
      </c>
      <c r="C902" t="s">
        <v>46</v>
      </c>
      <c r="D902" t="s">
        <v>93</v>
      </c>
      <c r="E902">
        <v>8.18</v>
      </c>
      <c r="F902">
        <v>350</v>
      </c>
      <c r="G902" t="s">
        <v>155</v>
      </c>
      <c r="H902" t="s">
        <v>155</v>
      </c>
      <c r="I902">
        <v>20</v>
      </c>
      <c r="J902" t="s">
        <v>187</v>
      </c>
      <c r="Q902"/>
      <c r="T902">
        <f t="shared" si="14"/>
        <v>0</v>
      </c>
    </row>
    <row r="903" spans="1:33" hidden="1" x14ac:dyDescent="0.3">
      <c r="A903" t="s">
        <v>89</v>
      </c>
      <c r="B903" t="s">
        <v>90</v>
      </c>
      <c r="C903" t="s">
        <v>46</v>
      </c>
      <c r="D903" t="s">
        <v>93</v>
      </c>
      <c r="E903">
        <v>8.18</v>
      </c>
      <c r="F903">
        <v>350</v>
      </c>
      <c r="G903" t="s">
        <v>155</v>
      </c>
      <c r="H903" t="s">
        <v>148</v>
      </c>
      <c r="I903" t="s">
        <v>187</v>
      </c>
      <c r="Q903"/>
      <c r="T903">
        <f t="shared" si="14"/>
        <v>0</v>
      </c>
    </row>
    <row r="904" spans="1:33" hidden="1" x14ac:dyDescent="0.3">
      <c r="A904" t="s">
        <v>89</v>
      </c>
      <c r="B904" t="s">
        <v>90</v>
      </c>
      <c r="C904" t="s">
        <v>46</v>
      </c>
      <c r="D904" t="s">
        <v>93</v>
      </c>
      <c r="E904">
        <v>8.18</v>
      </c>
      <c r="F904">
        <v>350</v>
      </c>
      <c r="G904" t="s">
        <v>156</v>
      </c>
      <c r="H904" t="s">
        <v>156</v>
      </c>
      <c r="I904">
        <v>50</v>
      </c>
      <c r="J904" t="s">
        <v>188</v>
      </c>
      <c r="Q904"/>
      <c r="T904">
        <f t="shared" si="14"/>
        <v>0</v>
      </c>
    </row>
    <row r="905" spans="1:33" hidden="1" x14ac:dyDescent="0.3">
      <c r="A905" t="s">
        <v>89</v>
      </c>
      <c r="B905" t="s">
        <v>90</v>
      </c>
      <c r="C905" t="s">
        <v>46</v>
      </c>
      <c r="D905" t="s">
        <v>93</v>
      </c>
      <c r="E905">
        <v>8.18</v>
      </c>
      <c r="F905">
        <v>350</v>
      </c>
      <c r="G905" t="s">
        <v>156</v>
      </c>
      <c r="H905" t="s">
        <v>148</v>
      </c>
      <c r="I905" t="s">
        <v>188</v>
      </c>
      <c r="Q905"/>
      <c r="T905">
        <f t="shared" si="14"/>
        <v>0</v>
      </c>
    </row>
    <row r="906" spans="1:33" hidden="1" x14ac:dyDescent="0.3">
      <c r="A906" t="s">
        <v>89</v>
      </c>
      <c r="B906" t="s">
        <v>90</v>
      </c>
      <c r="C906" t="s">
        <v>46</v>
      </c>
      <c r="D906" t="s">
        <v>93</v>
      </c>
      <c r="E906">
        <v>8.18</v>
      </c>
      <c r="F906">
        <v>350</v>
      </c>
      <c r="G906" t="s">
        <v>157</v>
      </c>
      <c r="H906" t="s">
        <v>157</v>
      </c>
      <c r="I906">
        <v>50</v>
      </c>
      <c r="J906" t="s">
        <v>201</v>
      </c>
      <c r="Q906"/>
      <c r="T906">
        <f t="shared" si="14"/>
        <v>0</v>
      </c>
    </row>
    <row r="907" spans="1:33" hidden="1" x14ac:dyDescent="0.3">
      <c r="A907" t="s">
        <v>89</v>
      </c>
      <c r="B907" t="s">
        <v>90</v>
      </c>
      <c r="C907" t="s">
        <v>46</v>
      </c>
      <c r="D907" t="s">
        <v>93</v>
      </c>
      <c r="E907">
        <v>8.18</v>
      </c>
      <c r="F907">
        <v>350</v>
      </c>
      <c r="G907" t="s">
        <v>157</v>
      </c>
      <c r="H907" t="s">
        <v>148</v>
      </c>
      <c r="I907" t="s">
        <v>201</v>
      </c>
      <c r="Q907"/>
      <c r="T907">
        <f t="shared" si="14"/>
        <v>0</v>
      </c>
    </row>
    <row r="908" spans="1:33" hidden="1" x14ac:dyDescent="0.3">
      <c r="A908" t="s">
        <v>89</v>
      </c>
      <c r="B908" t="s">
        <v>90</v>
      </c>
      <c r="C908" t="s">
        <v>46</v>
      </c>
      <c r="D908" t="s">
        <v>93</v>
      </c>
      <c r="E908">
        <v>8.18</v>
      </c>
      <c r="F908">
        <v>350</v>
      </c>
      <c r="G908" t="s">
        <v>158</v>
      </c>
      <c r="H908" t="s">
        <v>158</v>
      </c>
      <c r="I908" s="64">
        <v>30</v>
      </c>
      <c r="J908" s="64" t="str">
        <f>I909</f>
        <v>RN23002165</v>
      </c>
      <c r="K908" s="64"/>
      <c r="L908">
        <f>_xlfn.XLOOKUP(J908, FNDWRR!Q:Q,FNDWRR!F:F,"",0,)</f>
        <v>92010604</v>
      </c>
      <c r="O908" t="s">
        <v>502</v>
      </c>
      <c r="P908">
        <f>SUMIFS(FNDWRR!E:E, FNDWRR!Q:Q, data_working!J908, FNDWRR!AZ:AZ, data_working!H908, FNDWRR!C:C, data_working!D908&amp;"*")</f>
        <v>60</v>
      </c>
      <c r="Q908" s="40">
        <v>8.18</v>
      </c>
      <c r="R908" s="40">
        <v>65.38</v>
      </c>
      <c r="S908">
        <v>65.38</v>
      </c>
      <c r="T908">
        <f t="shared" si="14"/>
        <v>0</v>
      </c>
      <c r="U908">
        <f>SUMIFS(openNconfirmRpt!O:O, openNconfirmRpt!L:L, data_working!D908&amp;"*", openNconfirmRpt!D:D, data_working!H908)</f>
        <v>32</v>
      </c>
      <c r="V908">
        <f>SUMIFS(openNconfirmRpt!O:O, openNconfirmRpt!L:L, data_working!D908&amp;"*", openNconfirmRpt!D:D, data_working!H908, openNconfirmRpt!B:B, A908)</f>
        <v>30</v>
      </c>
      <c r="X908">
        <f>SUMIFS(openNconfirmRpt!O:O, openNconfirmRpt!L:L, data_working!D908&amp;"*", openNconfirmRpt!D:D, data_working!H908, openNconfirmRpt!B:B, A908, openNconfirmRpt!A:A, "Confirm Order")</f>
        <v>30</v>
      </c>
      <c r="Y908">
        <f>X908-I908</f>
        <v>0</v>
      </c>
      <c r="Z908">
        <f>P908-I908</f>
        <v>30</v>
      </c>
      <c r="AA908">
        <f>SUMIFS(openNconfirmRpt!V:V, openNconfirmRpt!L:L, data_working!D908&amp;"*", openNconfirmRpt!D:D, data_working!H908, openNconfirmRpt!B:B, A908, openNconfirmRpt!A:A, "Confirm Order")</f>
        <v>65.39</v>
      </c>
      <c r="AB908">
        <f>S908-AA908</f>
        <v>-1.0000000000005116E-2</v>
      </c>
      <c r="AD908" t="s">
        <v>1700</v>
      </c>
    </row>
    <row r="909" spans="1:33" hidden="1" x14ac:dyDescent="0.3">
      <c r="A909" t="s">
        <v>89</v>
      </c>
      <c r="B909" t="s">
        <v>90</v>
      </c>
      <c r="C909" t="s">
        <v>46</v>
      </c>
      <c r="D909" t="s">
        <v>93</v>
      </c>
      <c r="E909">
        <v>8.18</v>
      </c>
      <c r="F909">
        <v>350</v>
      </c>
      <c r="G909" t="s">
        <v>158</v>
      </c>
      <c r="H909" t="s">
        <v>148</v>
      </c>
      <c r="I909" t="s">
        <v>202</v>
      </c>
      <c r="Q909"/>
      <c r="T909">
        <f t="shared" si="14"/>
        <v>0</v>
      </c>
    </row>
    <row r="910" spans="1:33" hidden="1" x14ac:dyDescent="0.3">
      <c r="A910" t="s">
        <v>89</v>
      </c>
      <c r="B910" t="s">
        <v>90</v>
      </c>
      <c r="C910" t="s">
        <v>46</v>
      </c>
      <c r="D910" t="s">
        <v>93</v>
      </c>
      <c r="E910">
        <v>8.18</v>
      </c>
      <c r="F910">
        <v>350</v>
      </c>
      <c r="G910" t="s">
        <v>159</v>
      </c>
      <c r="H910" t="s">
        <v>159</v>
      </c>
      <c r="I910" s="64">
        <v>50</v>
      </c>
      <c r="J910" s="64" t="str">
        <f>I911</f>
        <v>RN23002274</v>
      </c>
      <c r="K910" s="64"/>
      <c r="L910">
        <f>_xlfn.XLOOKUP(J910, FNDWRR!Q:Q,FNDWRR!F:F,"",0,)</f>
        <v>92011118</v>
      </c>
      <c r="O910" t="s">
        <v>502</v>
      </c>
      <c r="P910">
        <f>SUMIFS(FNDWRR!E:E, FNDWRR!Q:Q, data_working!J910, FNDWRR!AZ:AZ, data_working!H910, FNDWRR!C:C, data_working!D910&amp;"*")</f>
        <v>100</v>
      </c>
      <c r="Q910" s="40">
        <v>8.18</v>
      </c>
      <c r="R910" s="40">
        <v>65.38</v>
      </c>
      <c r="S910">
        <v>65.38</v>
      </c>
      <c r="T910">
        <f t="shared" si="14"/>
        <v>0</v>
      </c>
      <c r="U910">
        <f>SUMIFS(openNconfirmRpt!O:O, openNconfirmRpt!L:L, data_working!D910&amp;"*", openNconfirmRpt!D:D, data_working!H910)</f>
        <v>50</v>
      </c>
      <c r="V910">
        <f>SUMIFS(openNconfirmRpt!O:O, openNconfirmRpt!L:L, data_working!D910&amp;"*", openNconfirmRpt!D:D, data_working!H910, openNconfirmRpt!B:B, A910)</f>
        <v>50</v>
      </c>
      <c r="X910">
        <f>SUMIFS(openNconfirmRpt!O:O, openNconfirmRpt!L:L, data_working!D910&amp;"*", openNconfirmRpt!D:D, data_working!H910, openNconfirmRpt!B:B, A910, openNconfirmRpt!A:A, "Confirm Order")</f>
        <v>50</v>
      </c>
      <c r="Y910">
        <f>X910-I910</f>
        <v>0</v>
      </c>
      <c r="Z910">
        <f>P910-I910</f>
        <v>50</v>
      </c>
      <c r="AA910">
        <f>SUMIFS(openNconfirmRpt!V:V, openNconfirmRpt!L:L, data_working!D910&amp;"*", openNconfirmRpt!D:D, data_working!H910, openNconfirmRpt!B:B, A910, openNconfirmRpt!A:A, "Confirm Order")</f>
        <v>65.39</v>
      </c>
      <c r="AB910">
        <f>S910-AA910</f>
        <v>-1.0000000000005116E-2</v>
      </c>
      <c r="AD910" t="s">
        <v>1700</v>
      </c>
    </row>
    <row r="911" spans="1:33" hidden="1" x14ac:dyDescent="0.3">
      <c r="A911" t="s">
        <v>89</v>
      </c>
      <c r="B911" t="s">
        <v>90</v>
      </c>
      <c r="C911" t="s">
        <v>46</v>
      </c>
      <c r="D911" t="s">
        <v>93</v>
      </c>
      <c r="E911">
        <v>8.18</v>
      </c>
      <c r="F911">
        <v>350</v>
      </c>
      <c r="G911" t="s">
        <v>159</v>
      </c>
      <c r="H911" t="s">
        <v>148</v>
      </c>
      <c r="I911" t="s">
        <v>203</v>
      </c>
      <c r="Q911"/>
      <c r="T911">
        <f t="shared" si="14"/>
        <v>0</v>
      </c>
    </row>
    <row r="912" spans="1:33" x14ac:dyDescent="0.3">
      <c r="A912" t="s">
        <v>89</v>
      </c>
      <c r="B912" t="s">
        <v>90</v>
      </c>
      <c r="C912" t="s">
        <v>46</v>
      </c>
      <c r="D912" t="s">
        <v>93</v>
      </c>
      <c r="E912">
        <v>8.18</v>
      </c>
      <c r="F912">
        <v>350</v>
      </c>
      <c r="G912" t="s">
        <v>160</v>
      </c>
      <c r="H912" t="s">
        <v>160</v>
      </c>
      <c r="I912" s="64">
        <v>50</v>
      </c>
      <c r="J912" s="64" t="str">
        <f>I913</f>
        <v>RN23002577</v>
      </c>
      <c r="K912" s="64"/>
      <c r="L912" t="str">
        <f>_xlfn.XLOOKUP(J912, FNDWRR!Q:Q,FNDWRR!F:F,"",0,)</f>
        <v/>
      </c>
      <c r="M912">
        <v>92011601</v>
      </c>
      <c r="N912" t="s">
        <v>1691</v>
      </c>
      <c r="O912" t="s">
        <v>502</v>
      </c>
      <c r="P912">
        <f>SUMIFS(FNDWRR!E:E, FNDWRR!Q:Q, data_working!J912, FNDWRR!AZ:AZ, data_working!H912, FNDWRR!C:C, data_working!D912&amp;"*")</f>
        <v>0</v>
      </c>
      <c r="Q912" s="40">
        <v>8.18</v>
      </c>
      <c r="R912" s="40">
        <v>65.38</v>
      </c>
      <c r="S912">
        <v>65.38</v>
      </c>
      <c r="T912">
        <f t="shared" si="14"/>
        <v>0</v>
      </c>
      <c r="U912">
        <f>SUMIFS(openNconfirmRpt!O:O, openNconfirmRpt!L:L, data_working!D912&amp;"*", openNconfirmRpt!D:D, data_working!H912)</f>
        <v>50</v>
      </c>
      <c r="V912">
        <f>SUMIFS(openNconfirmRpt!O:O, openNconfirmRpt!L:L, data_working!D912&amp;"*", openNconfirmRpt!D:D, data_working!H912, openNconfirmRpt!B:B, A912)</f>
        <v>50</v>
      </c>
      <c r="W912">
        <f>SUMIFS(openNconfirmRpt!O:O, openNconfirmRpt!L:L, data_working!D912&amp;"*", openNconfirmRpt!D:D, data_working!H912, openNconfirmRpt!B:B, A912, openNconfirmRpt!A:A, "Open Order")</f>
        <v>50</v>
      </c>
      <c r="X912">
        <f>SUMIFS(openNconfirmRpt!O:O, openNconfirmRpt!L:L, data_working!D912&amp;"*", openNconfirmRpt!D:D, data_working!H912, openNconfirmRpt!B:B, A912, openNconfirmRpt!A:A, "Confirm Order")</f>
        <v>0</v>
      </c>
      <c r="Y912">
        <f>X912-I912</f>
        <v>-50</v>
      </c>
      <c r="Z912">
        <f>P912-I912</f>
        <v>-50</v>
      </c>
      <c r="AA912">
        <f>SUMIFS(openNconfirmRpt!V:V, openNconfirmRpt!L:L, data_working!D912&amp;"*", openNconfirmRpt!D:D, data_working!H912, openNconfirmRpt!B:B, A912, openNconfirmRpt!A:A, "*")</f>
        <v>65.39</v>
      </c>
      <c r="AB912">
        <f>S912-AA912</f>
        <v>-1.0000000000005116E-2</v>
      </c>
      <c r="AC912">
        <f>V912-I912</f>
        <v>0</v>
      </c>
      <c r="AD912" t="s">
        <v>1703</v>
      </c>
      <c r="AE912" t="s">
        <v>3007</v>
      </c>
      <c r="AF912">
        <f>_xlfn.XLOOKUP(M912, postponeList!K:K, postponeList!U:U,,0)</f>
        <v>0</v>
      </c>
      <c r="AG912">
        <f>_xlfn.XLOOKUP(M912, postponeList!K:K, postponeList!U:U,,0,-1)</f>
        <v>0</v>
      </c>
    </row>
    <row r="913" spans="1:20" hidden="1" x14ac:dyDescent="0.3">
      <c r="A913" t="s">
        <v>89</v>
      </c>
      <c r="B913" t="s">
        <v>90</v>
      </c>
      <c r="C913" t="s">
        <v>46</v>
      </c>
      <c r="D913" t="s">
        <v>93</v>
      </c>
      <c r="E913">
        <v>8.18</v>
      </c>
      <c r="F913">
        <v>350</v>
      </c>
      <c r="G913" t="s">
        <v>160</v>
      </c>
      <c r="H913" t="s">
        <v>148</v>
      </c>
      <c r="I913" s="65" t="s">
        <v>680</v>
      </c>
      <c r="J913" t="s">
        <v>680</v>
      </c>
      <c r="Q913"/>
      <c r="T913">
        <f t="shared" si="14"/>
        <v>0</v>
      </c>
    </row>
    <row r="914" spans="1:20" hidden="1" x14ac:dyDescent="0.3">
      <c r="A914" t="s">
        <v>89</v>
      </c>
      <c r="B914" t="s">
        <v>90</v>
      </c>
      <c r="C914" t="s">
        <v>46</v>
      </c>
      <c r="D914" t="s">
        <v>94</v>
      </c>
      <c r="E914">
        <v>10.220000000000001</v>
      </c>
      <c r="F914">
        <v>700</v>
      </c>
      <c r="G914" t="s">
        <v>185</v>
      </c>
      <c r="H914" t="s">
        <v>185</v>
      </c>
      <c r="I914">
        <v>30</v>
      </c>
      <c r="J914" t="s">
        <v>166</v>
      </c>
      <c r="Q914"/>
      <c r="T914">
        <f t="shared" si="14"/>
        <v>0</v>
      </c>
    </row>
    <row r="915" spans="1:20" hidden="1" x14ac:dyDescent="0.3">
      <c r="A915" t="s">
        <v>89</v>
      </c>
      <c r="B915" t="s">
        <v>90</v>
      </c>
      <c r="C915" t="s">
        <v>46</v>
      </c>
      <c r="D915" t="s">
        <v>94</v>
      </c>
      <c r="E915">
        <v>10.220000000000001</v>
      </c>
      <c r="F915">
        <v>700</v>
      </c>
      <c r="G915" t="s">
        <v>185</v>
      </c>
      <c r="H915" t="s">
        <v>148</v>
      </c>
      <c r="I915" t="s">
        <v>166</v>
      </c>
      <c r="Q915"/>
      <c r="T915">
        <f t="shared" si="14"/>
        <v>0</v>
      </c>
    </row>
    <row r="916" spans="1:20" hidden="1" x14ac:dyDescent="0.3">
      <c r="A916" t="s">
        <v>89</v>
      </c>
      <c r="B916" t="s">
        <v>90</v>
      </c>
      <c r="C916" t="s">
        <v>46</v>
      </c>
      <c r="D916" t="s">
        <v>94</v>
      </c>
      <c r="E916">
        <v>10.220000000000001</v>
      </c>
      <c r="F916">
        <v>700</v>
      </c>
      <c r="G916" t="s">
        <v>147</v>
      </c>
      <c r="H916" t="s">
        <v>147</v>
      </c>
      <c r="I916">
        <v>50</v>
      </c>
      <c r="J916" t="s">
        <v>167</v>
      </c>
      <c r="Q916"/>
      <c r="T916">
        <f t="shared" si="14"/>
        <v>0</v>
      </c>
    </row>
    <row r="917" spans="1:20" hidden="1" x14ac:dyDescent="0.3">
      <c r="A917" t="s">
        <v>89</v>
      </c>
      <c r="B917" t="s">
        <v>90</v>
      </c>
      <c r="C917" t="s">
        <v>46</v>
      </c>
      <c r="D917" t="s">
        <v>94</v>
      </c>
      <c r="E917">
        <v>10.220000000000001</v>
      </c>
      <c r="F917">
        <v>700</v>
      </c>
      <c r="G917" t="s">
        <v>147</v>
      </c>
      <c r="H917" t="s">
        <v>148</v>
      </c>
      <c r="I917" t="s">
        <v>167</v>
      </c>
      <c r="Q917"/>
      <c r="T917">
        <f t="shared" si="14"/>
        <v>0</v>
      </c>
    </row>
    <row r="918" spans="1:20" hidden="1" x14ac:dyDescent="0.3">
      <c r="A918" t="s">
        <v>89</v>
      </c>
      <c r="B918" t="s">
        <v>90</v>
      </c>
      <c r="C918" t="s">
        <v>46</v>
      </c>
      <c r="D918" t="s">
        <v>94</v>
      </c>
      <c r="E918">
        <v>10.220000000000001</v>
      </c>
      <c r="F918">
        <v>700</v>
      </c>
      <c r="G918" t="s">
        <v>149</v>
      </c>
      <c r="H918" t="s">
        <v>149</v>
      </c>
      <c r="I918">
        <v>50</v>
      </c>
      <c r="J918" t="s">
        <v>162</v>
      </c>
      <c r="Q918"/>
      <c r="T918">
        <f t="shared" si="14"/>
        <v>0</v>
      </c>
    </row>
    <row r="919" spans="1:20" hidden="1" x14ac:dyDescent="0.3">
      <c r="A919" t="s">
        <v>89</v>
      </c>
      <c r="B919" t="s">
        <v>90</v>
      </c>
      <c r="C919" t="s">
        <v>46</v>
      </c>
      <c r="D919" t="s">
        <v>94</v>
      </c>
      <c r="E919">
        <v>10.220000000000001</v>
      </c>
      <c r="F919">
        <v>700</v>
      </c>
      <c r="G919" t="s">
        <v>149</v>
      </c>
      <c r="H919" t="s">
        <v>148</v>
      </c>
      <c r="I919" t="s">
        <v>162</v>
      </c>
      <c r="Q919"/>
      <c r="T919">
        <f t="shared" si="14"/>
        <v>0</v>
      </c>
    </row>
    <row r="920" spans="1:20" hidden="1" x14ac:dyDescent="0.3">
      <c r="A920" t="s">
        <v>89</v>
      </c>
      <c r="B920" t="s">
        <v>90</v>
      </c>
      <c r="C920" t="s">
        <v>46</v>
      </c>
      <c r="D920" t="s">
        <v>94</v>
      </c>
      <c r="E920">
        <v>10.220000000000001</v>
      </c>
      <c r="F920">
        <v>700</v>
      </c>
      <c r="G920" t="s">
        <v>150</v>
      </c>
      <c r="H920" t="s">
        <v>150</v>
      </c>
      <c r="I920">
        <v>50</v>
      </c>
      <c r="J920" t="s">
        <v>169</v>
      </c>
      <c r="Q920"/>
      <c r="T920">
        <f t="shared" si="14"/>
        <v>0</v>
      </c>
    </row>
    <row r="921" spans="1:20" hidden="1" x14ac:dyDescent="0.3">
      <c r="A921" t="s">
        <v>89</v>
      </c>
      <c r="B921" t="s">
        <v>90</v>
      </c>
      <c r="C921" t="s">
        <v>46</v>
      </c>
      <c r="D921" t="s">
        <v>94</v>
      </c>
      <c r="E921">
        <v>10.220000000000001</v>
      </c>
      <c r="F921">
        <v>700</v>
      </c>
      <c r="G921" t="s">
        <v>150</v>
      </c>
      <c r="H921" t="s">
        <v>148</v>
      </c>
      <c r="I921" t="s">
        <v>169</v>
      </c>
      <c r="Q921"/>
      <c r="T921">
        <f t="shared" si="14"/>
        <v>0</v>
      </c>
    </row>
    <row r="922" spans="1:20" hidden="1" x14ac:dyDescent="0.3">
      <c r="A922" t="s">
        <v>89</v>
      </c>
      <c r="B922" t="s">
        <v>90</v>
      </c>
      <c r="C922" t="s">
        <v>46</v>
      </c>
      <c r="D922" t="s">
        <v>94</v>
      </c>
      <c r="E922">
        <v>10.220000000000001</v>
      </c>
      <c r="F922">
        <v>700</v>
      </c>
      <c r="G922" t="s">
        <v>152</v>
      </c>
      <c r="H922" t="s">
        <v>152</v>
      </c>
      <c r="I922">
        <v>60</v>
      </c>
      <c r="J922" t="s">
        <v>175</v>
      </c>
      <c r="Q922"/>
      <c r="T922">
        <f t="shared" si="14"/>
        <v>0</v>
      </c>
    </row>
    <row r="923" spans="1:20" hidden="1" x14ac:dyDescent="0.3">
      <c r="A923" t="s">
        <v>89</v>
      </c>
      <c r="B923" t="s">
        <v>90</v>
      </c>
      <c r="C923" t="s">
        <v>46</v>
      </c>
      <c r="D923" t="s">
        <v>94</v>
      </c>
      <c r="E923">
        <v>10.220000000000001</v>
      </c>
      <c r="F923">
        <v>700</v>
      </c>
      <c r="G923" t="s">
        <v>152</v>
      </c>
      <c r="H923" t="s">
        <v>148</v>
      </c>
      <c r="I923" t="s">
        <v>175</v>
      </c>
      <c r="Q923"/>
      <c r="T923">
        <f t="shared" si="14"/>
        <v>0</v>
      </c>
    </row>
    <row r="924" spans="1:20" hidden="1" x14ac:dyDescent="0.3">
      <c r="A924" t="s">
        <v>89</v>
      </c>
      <c r="B924" t="s">
        <v>90</v>
      </c>
      <c r="C924" t="s">
        <v>46</v>
      </c>
      <c r="D924" t="s">
        <v>94</v>
      </c>
      <c r="E924">
        <v>10.220000000000001</v>
      </c>
      <c r="F924">
        <v>700</v>
      </c>
      <c r="G924" t="s">
        <v>153</v>
      </c>
      <c r="H924" t="s">
        <v>153</v>
      </c>
      <c r="I924">
        <v>50</v>
      </c>
      <c r="J924" t="s">
        <v>154</v>
      </c>
      <c r="Q924"/>
      <c r="T924">
        <f t="shared" si="14"/>
        <v>0</v>
      </c>
    </row>
    <row r="925" spans="1:20" hidden="1" x14ac:dyDescent="0.3">
      <c r="A925" t="s">
        <v>89</v>
      </c>
      <c r="B925" t="s">
        <v>90</v>
      </c>
      <c r="C925" t="s">
        <v>46</v>
      </c>
      <c r="D925" t="s">
        <v>94</v>
      </c>
      <c r="E925">
        <v>10.220000000000001</v>
      </c>
      <c r="F925">
        <v>700</v>
      </c>
      <c r="G925" t="s">
        <v>153</v>
      </c>
      <c r="H925" t="s">
        <v>148</v>
      </c>
      <c r="I925" t="s">
        <v>154</v>
      </c>
      <c r="Q925"/>
      <c r="T925">
        <f t="shared" si="14"/>
        <v>0</v>
      </c>
    </row>
    <row r="926" spans="1:20" hidden="1" x14ac:dyDescent="0.3">
      <c r="A926" t="s">
        <v>89</v>
      </c>
      <c r="B926" t="s">
        <v>90</v>
      </c>
      <c r="C926" t="s">
        <v>46</v>
      </c>
      <c r="D926" t="s">
        <v>94</v>
      </c>
      <c r="E926">
        <v>10.220000000000001</v>
      </c>
      <c r="F926">
        <v>700</v>
      </c>
      <c r="G926" t="s">
        <v>155</v>
      </c>
      <c r="H926" t="s">
        <v>155</v>
      </c>
      <c r="I926">
        <v>50</v>
      </c>
      <c r="J926" t="s">
        <v>187</v>
      </c>
      <c r="Q926"/>
      <c r="T926">
        <f t="shared" si="14"/>
        <v>0</v>
      </c>
    </row>
    <row r="927" spans="1:20" hidden="1" x14ac:dyDescent="0.3">
      <c r="A927" t="s">
        <v>89</v>
      </c>
      <c r="B927" t="s">
        <v>90</v>
      </c>
      <c r="C927" t="s">
        <v>46</v>
      </c>
      <c r="D927" t="s">
        <v>94</v>
      </c>
      <c r="E927">
        <v>10.220000000000001</v>
      </c>
      <c r="F927">
        <v>700</v>
      </c>
      <c r="G927" t="s">
        <v>155</v>
      </c>
      <c r="H927" t="s">
        <v>148</v>
      </c>
      <c r="I927" t="s">
        <v>187</v>
      </c>
      <c r="Q927"/>
      <c r="T927">
        <f t="shared" si="14"/>
        <v>0</v>
      </c>
    </row>
    <row r="928" spans="1:20" hidden="1" x14ac:dyDescent="0.3">
      <c r="A928" t="s">
        <v>89</v>
      </c>
      <c r="B928" t="s">
        <v>90</v>
      </c>
      <c r="C928" t="s">
        <v>46</v>
      </c>
      <c r="D928" t="s">
        <v>94</v>
      </c>
      <c r="E928">
        <v>10.220000000000001</v>
      </c>
      <c r="F928">
        <v>700</v>
      </c>
      <c r="G928" t="s">
        <v>156</v>
      </c>
      <c r="H928" t="s">
        <v>156</v>
      </c>
      <c r="I928">
        <v>50</v>
      </c>
      <c r="J928" t="s">
        <v>188</v>
      </c>
      <c r="Q928"/>
      <c r="T928">
        <f t="shared" si="14"/>
        <v>0</v>
      </c>
    </row>
    <row r="929" spans="1:33" hidden="1" x14ac:dyDescent="0.3">
      <c r="A929" t="s">
        <v>89</v>
      </c>
      <c r="B929" t="s">
        <v>90</v>
      </c>
      <c r="C929" t="s">
        <v>46</v>
      </c>
      <c r="D929" t="s">
        <v>94</v>
      </c>
      <c r="E929">
        <v>10.220000000000001</v>
      </c>
      <c r="F929">
        <v>700</v>
      </c>
      <c r="G929" t="s">
        <v>156</v>
      </c>
      <c r="H929" t="s">
        <v>148</v>
      </c>
      <c r="I929" t="s">
        <v>188</v>
      </c>
      <c r="Q929"/>
      <c r="T929">
        <f t="shared" si="14"/>
        <v>0</v>
      </c>
    </row>
    <row r="930" spans="1:33" hidden="1" x14ac:dyDescent="0.3">
      <c r="A930" t="s">
        <v>89</v>
      </c>
      <c r="B930" t="s">
        <v>90</v>
      </c>
      <c r="C930" t="s">
        <v>46</v>
      </c>
      <c r="D930" t="s">
        <v>94</v>
      </c>
      <c r="E930">
        <v>10.220000000000001</v>
      </c>
      <c r="F930">
        <v>700</v>
      </c>
      <c r="G930" t="s">
        <v>157</v>
      </c>
      <c r="H930" t="s">
        <v>157</v>
      </c>
      <c r="I930">
        <v>50</v>
      </c>
      <c r="J930" t="s">
        <v>201</v>
      </c>
      <c r="Q930"/>
      <c r="T930">
        <f t="shared" si="14"/>
        <v>0</v>
      </c>
    </row>
    <row r="931" spans="1:33" hidden="1" x14ac:dyDescent="0.3">
      <c r="A931" t="s">
        <v>89</v>
      </c>
      <c r="B931" t="s">
        <v>90</v>
      </c>
      <c r="C931" t="s">
        <v>46</v>
      </c>
      <c r="D931" t="s">
        <v>94</v>
      </c>
      <c r="E931">
        <v>10.220000000000001</v>
      </c>
      <c r="F931">
        <v>700</v>
      </c>
      <c r="G931" t="s">
        <v>157</v>
      </c>
      <c r="H931" t="s">
        <v>148</v>
      </c>
      <c r="I931" t="s">
        <v>201</v>
      </c>
      <c r="Q931"/>
      <c r="T931">
        <f t="shared" si="14"/>
        <v>0</v>
      </c>
    </row>
    <row r="932" spans="1:33" hidden="1" x14ac:dyDescent="0.3">
      <c r="A932" t="s">
        <v>89</v>
      </c>
      <c r="B932" t="s">
        <v>90</v>
      </c>
      <c r="C932" t="s">
        <v>46</v>
      </c>
      <c r="D932" t="s">
        <v>94</v>
      </c>
      <c r="E932">
        <v>10.220000000000001</v>
      </c>
      <c r="F932">
        <v>700</v>
      </c>
      <c r="G932" t="s">
        <v>158</v>
      </c>
      <c r="H932" t="s">
        <v>158</v>
      </c>
      <c r="I932" s="64">
        <v>50</v>
      </c>
      <c r="J932" s="64" t="str">
        <f>I933</f>
        <v>RN23002165</v>
      </c>
      <c r="K932" s="64"/>
      <c r="L932">
        <f>_xlfn.XLOOKUP(J932, FNDWRR!Q:Q,FNDWRR!F:F,"",0,)</f>
        <v>92010604</v>
      </c>
      <c r="O932" t="s">
        <v>502</v>
      </c>
      <c r="P932">
        <f>SUMIFS(FNDWRR!E:E, FNDWRR!Q:Q, data_working!J932, FNDWRR!AZ:AZ, data_working!H932, FNDWRR!C:C, data_working!D932&amp;"*")</f>
        <v>100</v>
      </c>
      <c r="Q932" s="40">
        <v>10.223000000000001</v>
      </c>
      <c r="R932" s="40">
        <v>87.6</v>
      </c>
      <c r="S932">
        <v>87.6</v>
      </c>
      <c r="T932">
        <f t="shared" si="14"/>
        <v>0</v>
      </c>
      <c r="U932">
        <f>SUMIFS(openNconfirmRpt!O:O, openNconfirmRpt!L:L, data_working!D932&amp;"*", openNconfirmRpt!D:D, data_working!H932)</f>
        <v>53</v>
      </c>
      <c r="V932">
        <f>SUMIFS(openNconfirmRpt!O:O, openNconfirmRpt!L:L, data_working!D932&amp;"*", openNconfirmRpt!D:D, data_working!H932, openNconfirmRpt!B:B, A932)</f>
        <v>50</v>
      </c>
      <c r="X932">
        <f>SUMIFS(openNconfirmRpt!O:O, openNconfirmRpt!L:L, data_working!D932&amp;"*", openNconfirmRpt!D:D, data_working!H932, openNconfirmRpt!B:B, A932, openNconfirmRpt!A:A, "Confirm Order")</f>
        <v>50</v>
      </c>
      <c r="Y932">
        <f>X932-I932</f>
        <v>0</v>
      </c>
      <c r="Z932">
        <f>P932-I932</f>
        <v>50</v>
      </c>
      <c r="AA932">
        <f>SUMIFS(openNconfirmRpt!V:V, openNconfirmRpt!L:L, data_working!D932&amp;"*", openNconfirmRpt!D:D, data_working!H932, openNconfirmRpt!B:B, A932, openNconfirmRpt!A:A, "Confirm Order")</f>
        <v>87.6</v>
      </c>
      <c r="AB932">
        <f>S932-AA932</f>
        <v>0</v>
      </c>
      <c r="AD932" t="s">
        <v>1696</v>
      </c>
    </row>
    <row r="933" spans="1:33" hidden="1" x14ac:dyDescent="0.3">
      <c r="A933" t="s">
        <v>89</v>
      </c>
      <c r="B933" t="s">
        <v>90</v>
      </c>
      <c r="C933" t="s">
        <v>46</v>
      </c>
      <c r="D933" t="s">
        <v>94</v>
      </c>
      <c r="E933">
        <v>10.220000000000001</v>
      </c>
      <c r="F933">
        <v>700</v>
      </c>
      <c r="G933" t="s">
        <v>158</v>
      </c>
      <c r="H933" t="s">
        <v>148</v>
      </c>
      <c r="I933" t="s">
        <v>202</v>
      </c>
      <c r="Q933"/>
      <c r="T933">
        <f t="shared" si="14"/>
        <v>0</v>
      </c>
    </row>
    <row r="934" spans="1:33" hidden="1" x14ac:dyDescent="0.3">
      <c r="A934" t="s">
        <v>89</v>
      </c>
      <c r="B934" t="s">
        <v>90</v>
      </c>
      <c r="C934" t="s">
        <v>46</v>
      </c>
      <c r="D934" t="s">
        <v>94</v>
      </c>
      <c r="E934">
        <v>10.220000000000001</v>
      </c>
      <c r="F934">
        <v>700</v>
      </c>
      <c r="G934" t="s">
        <v>159</v>
      </c>
      <c r="H934" t="s">
        <v>159</v>
      </c>
      <c r="I934" s="64">
        <v>50</v>
      </c>
      <c r="J934" s="64" t="str">
        <f>I935</f>
        <v>RN23002274</v>
      </c>
      <c r="K934" s="64"/>
      <c r="L934">
        <f>_xlfn.XLOOKUP(J934, FNDWRR!Q:Q,FNDWRR!F:F,"",0,)</f>
        <v>92011118</v>
      </c>
      <c r="O934" t="s">
        <v>502</v>
      </c>
      <c r="P934">
        <f>SUMIFS(FNDWRR!E:E, FNDWRR!Q:Q, data_working!J934, FNDWRR!AZ:AZ, data_working!H934, FNDWRR!C:C, data_working!D934&amp;"*")</f>
        <v>100</v>
      </c>
      <c r="Q934" s="40">
        <v>10.223000000000001</v>
      </c>
      <c r="R934" s="40">
        <v>87.6</v>
      </c>
      <c r="S934">
        <v>87.6</v>
      </c>
      <c r="T934">
        <f t="shared" si="14"/>
        <v>0</v>
      </c>
      <c r="U934">
        <f>SUMIFS(openNconfirmRpt!O:O, openNconfirmRpt!L:L, data_working!D934&amp;"*", openNconfirmRpt!D:D, data_working!H934)</f>
        <v>50</v>
      </c>
      <c r="V934">
        <f>SUMIFS(openNconfirmRpt!O:O, openNconfirmRpt!L:L, data_working!D934&amp;"*", openNconfirmRpt!D:D, data_working!H934, openNconfirmRpt!B:B, A934)</f>
        <v>50</v>
      </c>
      <c r="X934">
        <f>SUMIFS(openNconfirmRpt!O:O, openNconfirmRpt!L:L, data_working!D934&amp;"*", openNconfirmRpt!D:D, data_working!H934, openNconfirmRpt!B:B, A934, openNconfirmRpt!A:A, "Confirm Order")</f>
        <v>50</v>
      </c>
      <c r="Y934">
        <f>X934-I934</f>
        <v>0</v>
      </c>
      <c r="Z934">
        <f>P934-I934</f>
        <v>50</v>
      </c>
      <c r="AA934">
        <f>SUMIFS(openNconfirmRpt!V:V, openNconfirmRpt!L:L, data_working!D934&amp;"*", openNconfirmRpt!D:D, data_working!H934, openNconfirmRpt!B:B, A934, openNconfirmRpt!A:A, "Confirm Order")</f>
        <v>87.6</v>
      </c>
      <c r="AB934">
        <f>S934-AA934</f>
        <v>0</v>
      </c>
      <c r="AD934" t="s">
        <v>1696</v>
      </c>
    </row>
    <row r="935" spans="1:33" hidden="1" x14ac:dyDescent="0.3">
      <c r="A935" t="s">
        <v>89</v>
      </c>
      <c r="B935" t="s">
        <v>90</v>
      </c>
      <c r="C935" t="s">
        <v>46</v>
      </c>
      <c r="D935" t="s">
        <v>94</v>
      </c>
      <c r="E935">
        <v>10.220000000000001</v>
      </c>
      <c r="F935">
        <v>700</v>
      </c>
      <c r="G935" t="s">
        <v>159</v>
      </c>
      <c r="H935" t="s">
        <v>148</v>
      </c>
      <c r="I935" t="s">
        <v>203</v>
      </c>
      <c r="Q935"/>
      <c r="T935">
        <f t="shared" si="14"/>
        <v>0</v>
      </c>
    </row>
    <row r="936" spans="1:33" x14ac:dyDescent="0.3">
      <c r="A936" t="s">
        <v>89</v>
      </c>
      <c r="B936" t="s">
        <v>90</v>
      </c>
      <c r="C936" t="s">
        <v>46</v>
      </c>
      <c r="D936" t="s">
        <v>94</v>
      </c>
      <c r="E936">
        <v>10.220000000000001</v>
      </c>
      <c r="F936">
        <v>700</v>
      </c>
      <c r="G936" t="s">
        <v>160</v>
      </c>
      <c r="H936" t="s">
        <v>160</v>
      </c>
      <c r="I936" s="64">
        <v>50</v>
      </c>
      <c r="J936" s="64" t="str">
        <f>I937</f>
        <v>RN23002577</v>
      </c>
      <c r="K936" s="64"/>
      <c r="L936" t="str">
        <f>_xlfn.XLOOKUP(J936, FNDWRR!Q:Q,FNDWRR!F:F,"",0,)</f>
        <v/>
      </c>
      <c r="M936">
        <v>92011601</v>
      </c>
      <c r="N936" t="s">
        <v>1691</v>
      </c>
      <c r="O936" t="s">
        <v>502</v>
      </c>
      <c r="P936">
        <f>SUMIFS(FNDWRR!E:E, FNDWRR!Q:Q, data_working!J936, FNDWRR!AZ:AZ, data_working!H936, FNDWRR!C:C, data_working!D936&amp;"*")</f>
        <v>0</v>
      </c>
      <c r="Q936" s="40">
        <v>10.223000000000001</v>
      </c>
      <c r="R936" s="40">
        <v>87.6</v>
      </c>
      <c r="S936">
        <v>87.6</v>
      </c>
      <c r="T936">
        <f t="shared" si="14"/>
        <v>0</v>
      </c>
      <c r="U936">
        <f>SUMIFS(openNconfirmRpt!O:O, openNconfirmRpt!L:L, data_working!D936&amp;"*", openNconfirmRpt!D:D, data_working!H936)</f>
        <v>50</v>
      </c>
      <c r="V936">
        <f>SUMIFS(openNconfirmRpt!O:O, openNconfirmRpt!L:L, data_working!D936&amp;"*", openNconfirmRpt!D:D, data_working!H936, openNconfirmRpt!B:B, A936)</f>
        <v>50</v>
      </c>
      <c r="W936">
        <f>SUMIFS(openNconfirmRpt!O:O, openNconfirmRpt!L:L, data_working!D936&amp;"*", openNconfirmRpt!D:D, data_working!H936, openNconfirmRpt!B:B, A936, openNconfirmRpt!A:A, "Open Order")</f>
        <v>50</v>
      </c>
      <c r="X936">
        <f>SUMIFS(openNconfirmRpt!O:O, openNconfirmRpt!L:L, data_working!D936&amp;"*", openNconfirmRpt!D:D, data_working!H936, openNconfirmRpt!B:B, A936, openNconfirmRpt!A:A, "Confirm Order")</f>
        <v>0</v>
      </c>
      <c r="Y936">
        <f>X936-I936</f>
        <v>-50</v>
      </c>
      <c r="Z936">
        <f>P936-I936</f>
        <v>-50</v>
      </c>
      <c r="AA936">
        <f>SUMIFS(openNconfirmRpt!V:V, openNconfirmRpt!L:L, data_working!D936&amp;"*", openNconfirmRpt!D:D, data_working!H936, openNconfirmRpt!B:B, A936, openNconfirmRpt!A:A, "*")</f>
        <v>87.6</v>
      </c>
      <c r="AB936">
        <f>S936-AA936</f>
        <v>0</v>
      </c>
      <c r="AC936">
        <f>V936-I936</f>
        <v>0</v>
      </c>
      <c r="AD936" t="s">
        <v>1703</v>
      </c>
      <c r="AE936" t="s">
        <v>3007</v>
      </c>
      <c r="AF936">
        <f>_xlfn.XLOOKUP(M936, postponeList!K:K, postponeList!U:U,,0)</f>
        <v>0</v>
      </c>
      <c r="AG936">
        <f>_xlfn.XLOOKUP(M936, postponeList!K:K, postponeList!U:U,,0,-1)</f>
        <v>0</v>
      </c>
    </row>
    <row r="937" spans="1:33" hidden="1" x14ac:dyDescent="0.3">
      <c r="A937" t="s">
        <v>89</v>
      </c>
      <c r="B937" t="s">
        <v>90</v>
      </c>
      <c r="C937" t="s">
        <v>46</v>
      </c>
      <c r="D937" t="s">
        <v>94</v>
      </c>
      <c r="E937">
        <v>10.220000000000001</v>
      </c>
      <c r="F937">
        <v>700</v>
      </c>
      <c r="G937" t="s">
        <v>160</v>
      </c>
      <c r="H937" t="s">
        <v>148</v>
      </c>
      <c r="I937" s="65" t="s">
        <v>680</v>
      </c>
      <c r="J937" t="s">
        <v>680</v>
      </c>
      <c r="Q937"/>
      <c r="T937">
        <f t="shared" si="14"/>
        <v>0</v>
      </c>
    </row>
    <row r="938" spans="1:33" hidden="1" x14ac:dyDescent="0.3">
      <c r="A938" t="s">
        <v>95</v>
      </c>
      <c r="B938" t="s">
        <v>96</v>
      </c>
      <c r="C938" t="s">
        <v>97</v>
      </c>
      <c r="D938" t="s">
        <v>98</v>
      </c>
      <c r="E938">
        <v>23.13</v>
      </c>
      <c r="F938">
        <v>88</v>
      </c>
      <c r="G938" t="s">
        <v>185</v>
      </c>
      <c r="H938" t="s">
        <v>185</v>
      </c>
      <c r="J938" t="s">
        <v>1309</v>
      </c>
      <c r="Q938"/>
      <c r="T938">
        <f t="shared" si="14"/>
        <v>0</v>
      </c>
    </row>
    <row r="939" spans="1:33" hidden="1" x14ac:dyDescent="0.3">
      <c r="A939" t="s">
        <v>95</v>
      </c>
      <c r="B939" t="s">
        <v>96</v>
      </c>
      <c r="C939" t="s">
        <v>97</v>
      </c>
      <c r="D939" t="s">
        <v>98</v>
      </c>
      <c r="E939">
        <v>23.13</v>
      </c>
      <c r="F939">
        <v>88</v>
      </c>
      <c r="G939" t="s">
        <v>185</v>
      </c>
      <c r="H939" t="s">
        <v>148</v>
      </c>
      <c r="I939" s="63"/>
      <c r="Q939"/>
      <c r="T939">
        <f t="shared" si="14"/>
        <v>0</v>
      </c>
    </row>
    <row r="940" spans="1:33" hidden="1" x14ac:dyDescent="0.3">
      <c r="A940" t="s">
        <v>95</v>
      </c>
      <c r="B940" t="s">
        <v>96</v>
      </c>
      <c r="C940" t="s">
        <v>97</v>
      </c>
      <c r="D940" t="s">
        <v>98</v>
      </c>
      <c r="E940">
        <v>23.13</v>
      </c>
      <c r="F940">
        <v>88</v>
      </c>
      <c r="G940" t="s">
        <v>147</v>
      </c>
      <c r="H940" t="s">
        <v>147</v>
      </c>
      <c r="J940" t="s">
        <v>1310</v>
      </c>
      <c r="Q940"/>
      <c r="T940">
        <f t="shared" si="14"/>
        <v>0</v>
      </c>
    </row>
    <row r="941" spans="1:33" hidden="1" x14ac:dyDescent="0.3">
      <c r="A941" t="s">
        <v>95</v>
      </c>
      <c r="B941" t="s">
        <v>96</v>
      </c>
      <c r="C941" t="s">
        <v>97</v>
      </c>
      <c r="D941" t="s">
        <v>98</v>
      </c>
      <c r="E941">
        <v>23.13</v>
      </c>
      <c r="F941">
        <v>88</v>
      </c>
      <c r="G941" t="s">
        <v>147</v>
      </c>
      <c r="H941" t="s">
        <v>148</v>
      </c>
      <c r="I941" s="63"/>
      <c r="Q941"/>
      <c r="T941">
        <f t="shared" si="14"/>
        <v>0</v>
      </c>
    </row>
    <row r="942" spans="1:33" hidden="1" x14ac:dyDescent="0.3">
      <c r="A942" t="s">
        <v>95</v>
      </c>
      <c r="B942" t="s">
        <v>96</v>
      </c>
      <c r="C942" t="s">
        <v>97</v>
      </c>
      <c r="D942" t="s">
        <v>98</v>
      </c>
      <c r="E942">
        <v>23.13</v>
      </c>
      <c r="F942">
        <v>88</v>
      </c>
      <c r="G942" t="s">
        <v>149</v>
      </c>
      <c r="H942" t="s">
        <v>149</v>
      </c>
      <c r="J942" t="s">
        <v>1311</v>
      </c>
      <c r="Q942"/>
      <c r="T942">
        <f t="shared" si="14"/>
        <v>0</v>
      </c>
    </row>
    <row r="943" spans="1:33" hidden="1" x14ac:dyDescent="0.3">
      <c r="A943" t="s">
        <v>95</v>
      </c>
      <c r="B943" t="s">
        <v>96</v>
      </c>
      <c r="C943" t="s">
        <v>97</v>
      </c>
      <c r="D943" t="s">
        <v>98</v>
      </c>
      <c r="E943">
        <v>23.13</v>
      </c>
      <c r="F943">
        <v>88</v>
      </c>
      <c r="G943" t="s">
        <v>149</v>
      </c>
      <c r="H943" t="s">
        <v>148</v>
      </c>
      <c r="I943" s="63"/>
      <c r="Q943"/>
      <c r="T943">
        <f t="shared" si="14"/>
        <v>0</v>
      </c>
    </row>
    <row r="944" spans="1:33" hidden="1" x14ac:dyDescent="0.3">
      <c r="A944" t="s">
        <v>95</v>
      </c>
      <c r="B944" t="s">
        <v>96</v>
      </c>
      <c r="C944" t="s">
        <v>97</v>
      </c>
      <c r="D944" t="s">
        <v>98</v>
      </c>
      <c r="E944">
        <v>23.13</v>
      </c>
      <c r="F944">
        <v>88</v>
      </c>
      <c r="G944" t="s">
        <v>150</v>
      </c>
      <c r="H944" t="s">
        <v>150</v>
      </c>
      <c r="J944" t="s">
        <v>1315</v>
      </c>
      <c r="Q944"/>
      <c r="T944">
        <f t="shared" si="14"/>
        <v>0</v>
      </c>
    </row>
    <row r="945" spans="1:30" hidden="1" x14ac:dyDescent="0.3">
      <c r="A945" t="s">
        <v>95</v>
      </c>
      <c r="B945" t="s">
        <v>96</v>
      </c>
      <c r="C945" t="s">
        <v>97</v>
      </c>
      <c r="D945" t="s">
        <v>98</v>
      </c>
      <c r="E945">
        <v>23.13</v>
      </c>
      <c r="F945">
        <v>88</v>
      </c>
      <c r="G945" t="s">
        <v>150</v>
      </c>
      <c r="H945" t="s">
        <v>148</v>
      </c>
      <c r="I945" s="63"/>
      <c r="Q945"/>
      <c r="T945">
        <f t="shared" si="14"/>
        <v>0</v>
      </c>
    </row>
    <row r="946" spans="1:30" hidden="1" x14ac:dyDescent="0.3">
      <c r="A946" t="s">
        <v>95</v>
      </c>
      <c r="B946" t="s">
        <v>96</v>
      </c>
      <c r="C946" t="s">
        <v>97</v>
      </c>
      <c r="D946" t="s">
        <v>98</v>
      </c>
      <c r="E946">
        <v>23.13</v>
      </c>
      <c r="F946">
        <v>88</v>
      </c>
      <c r="G946" t="s">
        <v>152</v>
      </c>
      <c r="H946" t="s">
        <v>152</v>
      </c>
      <c r="J946" t="s">
        <v>1312</v>
      </c>
      <c r="Q946"/>
      <c r="T946">
        <f t="shared" si="14"/>
        <v>0</v>
      </c>
    </row>
    <row r="947" spans="1:30" hidden="1" x14ac:dyDescent="0.3">
      <c r="A947" t="s">
        <v>95</v>
      </c>
      <c r="B947" t="s">
        <v>96</v>
      </c>
      <c r="C947" t="s">
        <v>97</v>
      </c>
      <c r="D947" t="s">
        <v>98</v>
      </c>
      <c r="E947">
        <v>23.13</v>
      </c>
      <c r="F947">
        <v>88</v>
      </c>
      <c r="G947" t="s">
        <v>152</v>
      </c>
      <c r="H947" t="s">
        <v>148</v>
      </c>
      <c r="I947" s="63"/>
      <c r="Q947"/>
      <c r="T947">
        <f t="shared" si="14"/>
        <v>0</v>
      </c>
    </row>
    <row r="948" spans="1:30" hidden="1" x14ac:dyDescent="0.3">
      <c r="A948" t="s">
        <v>95</v>
      </c>
      <c r="B948" t="s">
        <v>96</v>
      </c>
      <c r="C948" t="s">
        <v>97</v>
      </c>
      <c r="D948" t="s">
        <v>98</v>
      </c>
      <c r="E948">
        <v>23.13</v>
      </c>
      <c r="F948">
        <v>88</v>
      </c>
      <c r="G948" t="s">
        <v>153</v>
      </c>
      <c r="H948" t="s">
        <v>153</v>
      </c>
      <c r="J948" t="s">
        <v>1316</v>
      </c>
      <c r="Q948"/>
      <c r="T948">
        <f t="shared" si="14"/>
        <v>0</v>
      </c>
    </row>
    <row r="949" spans="1:30" hidden="1" x14ac:dyDescent="0.3">
      <c r="A949" t="s">
        <v>95</v>
      </c>
      <c r="B949" t="s">
        <v>96</v>
      </c>
      <c r="C949" t="s">
        <v>97</v>
      </c>
      <c r="D949" t="s">
        <v>98</v>
      </c>
      <c r="E949">
        <v>23.13</v>
      </c>
      <c r="F949">
        <v>88</v>
      </c>
      <c r="G949" t="s">
        <v>153</v>
      </c>
      <c r="H949" t="s">
        <v>148</v>
      </c>
      <c r="I949" s="63"/>
      <c r="Q949"/>
      <c r="T949">
        <f t="shared" si="14"/>
        <v>0</v>
      </c>
    </row>
    <row r="950" spans="1:30" hidden="1" x14ac:dyDescent="0.3">
      <c r="A950" t="s">
        <v>95</v>
      </c>
      <c r="B950" t="s">
        <v>96</v>
      </c>
      <c r="C950" t="s">
        <v>97</v>
      </c>
      <c r="D950" t="s">
        <v>98</v>
      </c>
      <c r="E950">
        <v>23.13</v>
      </c>
      <c r="F950">
        <v>88</v>
      </c>
      <c r="G950" t="s">
        <v>155</v>
      </c>
      <c r="H950" t="s">
        <v>155</v>
      </c>
      <c r="J950" t="s">
        <v>1313</v>
      </c>
      <c r="Q950"/>
      <c r="T950">
        <f t="shared" si="14"/>
        <v>0</v>
      </c>
    </row>
    <row r="951" spans="1:30" hidden="1" x14ac:dyDescent="0.3">
      <c r="A951" t="s">
        <v>95</v>
      </c>
      <c r="B951" t="s">
        <v>96</v>
      </c>
      <c r="C951" t="s">
        <v>97</v>
      </c>
      <c r="D951" t="s">
        <v>98</v>
      </c>
      <c r="E951">
        <v>23.13</v>
      </c>
      <c r="F951">
        <v>88</v>
      </c>
      <c r="G951" t="s">
        <v>155</v>
      </c>
      <c r="H951" t="s">
        <v>148</v>
      </c>
      <c r="I951" s="63"/>
      <c r="Q951"/>
      <c r="T951">
        <f t="shared" si="14"/>
        <v>0</v>
      </c>
    </row>
    <row r="952" spans="1:30" hidden="1" x14ac:dyDescent="0.3">
      <c r="A952" t="s">
        <v>95</v>
      </c>
      <c r="B952" t="s">
        <v>96</v>
      </c>
      <c r="C952" t="s">
        <v>97</v>
      </c>
      <c r="D952" t="s">
        <v>98</v>
      </c>
      <c r="E952">
        <v>23.13</v>
      </c>
      <c r="F952">
        <v>88</v>
      </c>
      <c r="G952" t="s">
        <v>156</v>
      </c>
      <c r="H952" t="s">
        <v>156</v>
      </c>
      <c r="J952" t="s">
        <v>1314</v>
      </c>
      <c r="Q952"/>
      <c r="T952">
        <f t="shared" si="14"/>
        <v>0</v>
      </c>
    </row>
    <row r="953" spans="1:30" hidden="1" x14ac:dyDescent="0.3">
      <c r="A953" t="s">
        <v>95</v>
      </c>
      <c r="B953" t="s">
        <v>96</v>
      </c>
      <c r="C953" t="s">
        <v>97</v>
      </c>
      <c r="D953" t="s">
        <v>98</v>
      </c>
      <c r="E953">
        <v>23.13</v>
      </c>
      <c r="F953">
        <v>88</v>
      </c>
      <c r="G953" t="s">
        <v>156</v>
      </c>
      <c r="H953" t="s">
        <v>148</v>
      </c>
      <c r="I953" s="63"/>
      <c r="Q953"/>
      <c r="T953">
        <f t="shared" si="14"/>
        <v>0</v>
      </c>
    </row>
    <row r="954" spans="1:30" hidden="1" x14ac:dyDescent="0.3">
      <c r="A954" t="s">
        <v>95</v>
      </c>
      <c r="B954" t="s">
        <v>96</v>
      </c>
      <c r="C954" t="s">
        <v>97</v>
      </c>
      <c r="D954" t="s">
        <v>98</v>
      </c>
      <c r="E954">
        <v>23.13</v>
      </c>
      <c r="F954">
        <v>88</v>
      </c>
      <c r="G954" t="s">
        <v>157</v>
      </c>
      <c r="H954" t="s">
        <v>157</v>
      </c>
      <c r="J954" t="s">
        <v>1317</v>
      </c>
      <c r="Q954"/>
      <c r="T954">
        <f t="shared" si="14"/>
        <v>0</v>
      </c>
    </row>
    <row r="955" spans="1:30" hidden="1" x14ac:dyDescent="0.3">
      <c r="A955" t="s">
        <v>95</v>
      </c>
      <c r="B955" t="s">
        <v>96</v>
      </c>
      <c r="C955" t="s">
        <v>97</v>
      </c>
      <c r="D955" t="s">
        <v>98</v>
      </c>
      <c r="E955">
        <v>23.13</v>
      </c>
      <c r="F955">
        <v>88</v>
      </c>
      <c r="G955" t="s">
        <v>157</v>
      </c>
      <c r="H955" t="s">
        <v>148</v>
      </c>
      <c r="I955" s="63"/>
      <c r="Q955"/>
      <c r="T955">
        <f t="shared" si="14"/>
        <v>0</v>
      </c>
    </row>
    <row r="956" spans="1:30" hidden="1" x14ac:dyDescent="0.3">
      <c r="A956" t="s">
        <v>95</v>
      </c>
      <c r="B956" t="s">
        <v>96</v>
      </c>
      <c r="C956" t="s">
        <v>97</v>
      </c>
      <c r="D956" t="s">
        <v>98</v>
      </c>
      <c r="E956">
        <v>23.13</v>
      </c>
      <c r="F956">
        <v>88</v>
      </c>
      <c r="G956" t="s">
        <v>158</v>
      </c>
      <c r="H956" t="s">
        <v>158</v>
      </c>
      <c r="I956" s="64">
        <v>30</v>
      </c>
      <c r="J956" s="64" t="str">
        <f>I957</f>
        <v>RN23002159</v>
      </c>
      <c r="K956" s="64"/>
      <c r="L956">
        <f>_xlfn.XLOOKUP(J956, FNDWRR!Q:Q,FNDWRR!F:F,"",0,)</f>
        <v>92010777</v>
      </c>
      <c r="O956" t="s">
        <v>502</v>
      </c>
      <c r="P956">
        <f>SUMIFS(FNDWRR!E:E, FNDWRR!Q:Q, data_working!J956, FNDWRR!AZ:AZ, data_working!H956, FNDWRR!C:C, data_working!D956&amp;"*")</f>
        <v>30</v>
      </c>
      <c r="Q956" s="40">
        <v>23.13</v>
      </c>
      <c r="R956" s="40">
        <v>100</v>
      </c>
      <c r="S956">
        <v>100</v>
      </c>
      <c r="T956">
        <f t="shared" si="14"/>
        <v>0</v>
      </c>
      <c r="U956">
        <v>30</v>
      </c>
      <c r="V956">
        <v>30</v>
      </c>
      <c r="X956">
        <v>30</v>
      </c>
      <c r="Y956">
        <f>X956-I956</f>
        <v>0</v>
      </c>
      <c r="Z956">
        <f>P956-I956</f>
        <v>0</v>
      </c>
      <c r="AA956" s="46">
        <f>SUMIFS(openNconfirmRpt!V:V, openNconfirmRpt!L:L, data_working!D956&amp;"*", openNconfirmRpt!D:D, data_working!H956, openNconfirmRpt!B:B, A956, openNconfirmRpt!A:A, "Confirm Order")/COUNTIFS(openNconfirmRpt!L:L, data_working!D956&amp;"*", openNconfirmRpt!D:D, data_working!H956, openNconfirmRpt!B:B, A956, openNconfirmRpt!A:A, "Confirm Order")</f>
        <v>0</v>
      </c>
      <c r="AB956">
        <f>S956-AA956</f>
        <v>100</v>
      </c>
      <c r="AD956" t="s">
        <v>1697</v>
      </c>
    </row>
    <row r="957" spans="1:30" hidden="1" x14ac:dyDescent="0.3">
      <c r="A957" t="s">
        <v>95</v>
      </c>
      <c r="B957" t="s">
        <v>96</v>
      </c>
      <c r="C957" t="s">
        <v>97</v>
      </c>
      <c r="D957" t="s">
        <v>98</v>
      </c>
      <c r="E957">
        <v>23.13</v>
      </c>
      <c r="F957">
        <v>88</v>
      </c>
      <c r="G957" t="s">
        <v>158</v>
      </c>
      <c r="H957" t="s">
        <v>148</v>
      </c>
      <c r="I957" t="s">
        <v>214</v>
      </c>
      <c r="Q957"/>
      <c r="T957">
        <f t="shared" si="14"/>
        <v>0</v>
      </c>
    </row>
    <row r="958" spans="1:30" hidden="1" x14ac:dyDescent="0.3">
      <c r="A958" t="s">
        <v>95</v>
      </c>
      <c r="B958" t="s">
        <v>96</v>
      </c>
      <c r="C958" t="s">
        <v>97</v>
      </c>
      <c r="D958" t="s">
        <v>98</v>
      </c>
      <c r="E958">
        <v>23.13</v>
      </c>
      <c r="F958">
        <v>88</v>
      </c>
      <c r="G958" t="s">
        <v>159</v>
      </c>
      <c r="H958" t="s">
        <v>159</v>
      </c>
      <c r="O958" t="s">
        <v>502</v>
      </c>
      <c r="Q958"/>
      <c r="T958">
        <f t="shared" si="14"/>
        <v>0</v>
      </c>
    </row>
    <row r="959" spans="1:30" hidden="1" x14ac:dyDescent="0.3">
      <c r="A959" t="s">
        <v>95</v>
      </c>
      <c r="B959" t="s">
        <v>96</v>
      </c>
      <c r="C959" t="s">
        <v>97</v>
      </c>
      <c r="D959" t="s">
        <v>98</v>
      </c>
      <c r="E959">
        <v>23.13</v>
      </c>
      <c r="F959">
        <v>88</v>
      </c>
      <c r="G959" t="s">
        <v>159</v>
      </c>
      <c r="H959" t="s">
        <v>148</v>
      </c>
      <c r="I959" s="63"/>
      <c r="Q959"/>
      <c r="T959">
        <f t="shared" si="14"/>
        <v>0</v>
      </c>
    </row>
    <row r="960" spans="1:30" hidden="1" x14ac:dyDescent="0.3">
      <c r="A960" t="s">
        <v>95</v>
      </c>
      <c r="B960" t="s">
        <v>96</v>
      </c>
      <c r="C960" t="s">
        <v>97</v>
      </c>
      <c r="D960" t="s">
        <v>98</v>
      </c>
      <c r="E960">
        <v>23.13</v>
      </c>
      <c r="F960">
        <v>88</v>
      </c>
      <c r="G960" t="s">
        <v>160</v>
      </c>
      <c r="H960" t="s">
        <v>160</v>
      </c>
      <c r="I960" s="65"/>
      <c r="O960" t="s">
        <v>502</v>
      </c>
      <c r="Q960"/>
      <c r="T960">
        <f t="shared" si="14"/>
        <v>0</v>
      </c>
    </row>
    <row r="961" spans="1:20" hidden="1" x14ac:dyDescent="0.3">
      <c r="A961" t="s">
        <v>95</v>
      </c>
      <c r="B961" t="s">
        <v>96</v>
      </c>
      <c r="C961" t="s">
        <v>97</v>
      </c>
      <c r="D961" t="s">
        <v>98</v>
      </c>
      <c r="E961">
        <v>23.13</v>
      </c>
      <c r="F961">
        <v>88</v>
      </c>
      <c r="G961" t="s">
        <v>160</v>
      </c>
      <c r="H961" t="s">
        <v>148</v>
      </c>
      <c r="I961" s="65"/>
      <c r="Q961"/>
      <c r="T961">
        <f t="shared" si="14"/>
        <v>0</v>
      </c>
    </row>
    <row r="962" spans="1:20" hidden="1" x14ac:dyDescent="0.3">
      <c r="A962" t="s">
        <v>99</v>
      </c>
      <c r="B962" t="s">
        <v>100</v>
      </c>
      <c r="C962" t="s">
        <v>46</v>
      </c>
      <c r="D962" t="s">
        <v>101</v>
      </c>
      <c r="E962">
        <v>0</v>
      </c>
      <c r="F962">
        <v>4000</v>
      </c>
      <c r="G962" t="s">
        <v>185</v>
      </c>
      <c r="H962" t="s">
        <v>185</v>
      </c>
      <c r="J962" t="s">
        <v>1309</v>
      </c>
      <c r="Q962"/>
      <c r="T962">
        <f t="shared" si="14"/>
        <v>0</v>
      </c>
    </row>
    <row r="963" spans="1:20" hidden="1" x14ac:dyDescent="0.3">
      <c r="A963" t="s">
        <v>99</v>
      </c>
      <c r="B963" t="s">
        <v>100</v>
      </c>
      <c r="C963" t="s">
        <v>46</v>
      </c>
      <c r="D963" t="s">
        <v>101</v>
      </c>
      <c r="E963">
        <v>0</v>
      </c>
      <c r="F963">
        <v>4000</v>
      </c>
      <c r="G963" t="s">
        <v>185</v>
      </c>
      <c r="H963" t="s">
        <v>148</v>
      </c>
      <c r="I963" s="63"/>
      <c r="Q963"/>
      <c r="T963">
        <f t="shared" ref="T963:T1026" si="15">R963-S963</f>
        <v>0</v>
      </c>
    </row>
    <row r="964" spans="1:20" hidden="1" x14ac:dyDescent="0.3">
      <c r="A964" t="s">
        <v>99</v>
      </c>
      <c r="B964" t="s">
        <v>100</v>
      </c>
      <c r="C964" t="s">
        <v>46</v>
      </c>
      <c r="D964" t="s">
        <v>101</v>
      </c>
      <c r="E964">
        <v>0</v>
      </c>
      <c r="F964">
        <v>4000</v>
      </c>
      <c r="G964" t="s">
        <v>147</v>
      </c>
      <c r="H964" t="s">
        <v>147</v>
      </c>
      <c r="J964" t="s">
        <v>1310</v>
      </c>
      <c r="Q964"/>
      <c r="T964">
        <f t="shared" si="15"/>
        <v>0</v>
      </c>
    </row>
    <row r="965" spans="1:20" hidden="1" x14ac:dyDescent="0.3">
      <c r="A965" t="s">
        <v>99</v>
      </c>
      <c r="B965" t="s">
        <v>100</v>
      </c>
      <c r="C965" t="s">
        <v>46</v>
      </c>
      <c r="D965" t="s">
        <v>101</v>
      </c>
      <c r="E965">
        <v>0</v>
      </c>
      <c r="F965">
        <v>4000</v>
      </c>
      <c r="G965" t="s">
        <v>147</v>
      </c>
      <c r="H965" t="s">
        <v>148</v>
      </c>
      <c r="I965" s="63"/>
      <c r="Q965"/>
      <c r="T965">
        <f t="shared" si="15"/>
        <v>0</v>
      </c>
    </row>
    <row r="966" spans="1:20" hidden="1" x14ac:dyDescent="0.3">
      <c r="A966" t="s">
        <v>99</v>
      </c>
      <c r="B966" t="s">
        <v>100</v>
      </c>
      <c r="C966" t="s">
        <v>46</v>
      </c>
      <c r="D966" t="s">
        <v>101</v>
      </c>
      <c r="E966">
        <v>0</v>
      </c>
      <c r="F966">
        <v>4000</v>
      </c>
      <c r="G966" t="s">
        <v>149</v>
      </c>
      <c r="H966" t="s">
        <v>149</v>
      </c>
      <c r="J966" t="s">
        <v>1311</v>
      </c>
      <c r="Q966"/>
      <c r="T966">
        <f t="shared" si="15"/>
        <v>0</v>
      </c>
    </row>
    <row r="967" spans="1:20" hidden="1" x14ac:dyDescent="0.3">
      <c r="A967" t="s">
        <v>99</v>
      </c>
      <c r="B967" t="s">
        <v>100</v>
      </c>
      <c r="C967" t="s">
        <v>46</v>
      </c>
      <c r="D967" t="s">
        <v>101</v>
      </c>
      <c r="E967">
        <v>0</v>
      </c>
      <c r="F967">
        <v>4000</v>
      </c>
      <c r="G967" t="s">
        <v>149</v>
      </c>
      <c r="H967" t="s">
        <v>148</v>
      </c>
      <c r="I967" s="63"/>
      <c r="Q967"/>
      <c r="T967">
        <f t="shared" si="15"/>
        <v>0</v>
      </c>
    </row>
    <row r="968" spans="1:20" hidden="1" x14ac:dyDescent="0.3">
      <c r="A968" t="s">
        <v>99</v>
      </c>
      <c r="B968" t="s">
        <v>100</v>
      </c>
      <c r="C968" t="s">
        <v>46</v>
      </c>
      <c r="D968" t="s">
        <v>101</v>
      </c>
      <c r="E968">
        <v>0</v>
      </c>
      <c r="F968">
        <v>4000</v>
      </c>
      <c r="G968" t="s">
        <v>150</v>
      </c>
      <c r="H968" t="s">
        <v>150</v>
      </c>
      <c r="J968" t="s">
        <v>1315</v>
      </c>
      <c r="Q968"/>
      <c r="T968">
        <f t="shared" si="15"/>
        <v>0</v>
      </c>
    </row>
    <row r="969" spans="1:20" hidden="1" x14ac:dyDescent="0.3">
      <c r="A969" t="s">
        <v>99</v>
      </c>
      <c r="B969" t="s">
        <v>100</v>
      </c>
      <c r="C969" t="s">
        <v>46</v>
      </c>
      <c r="D969" t="s">
        <v>101</v>
      </c>
      <c r="E969">
        <v>0</v>
      </c>
      <c r="F969">
        <v>4000</v>
      </c>
      <c r="G969" t="s">
        <v>150</v>
      </c>
      <c r="H969" t="s">
        <v>148</v>
      </c>
      <c r="I969" s="63"/>
      <c r="Q969"/>
      <c r="T969">
        <f t="shared" si="15"/>
        <v>0</v>
      </c>
    </row>
    <row r="970" spans="1:20" hidden="1" x14ac:dyDescent="0.3">
      <c r="A970" t="s">
        <v>99</v>
      </c>
      <c r="B970" t="s">
        <v>100</v>
      </c>
      <c r="C970" t="s">
        <v>46</v>
      </c>
      <c r="D970" t="s">
        <v>101</v>
      </c>
      <c r="E970">
        <v>0</v>
      </c>
      <c r="F970">
        <v>4000</v>
      </c>
      <c r="G970" t="s">
        <v>152</v>
      </c>
      <c r="H970" t="s">
        <v>152</v>
      </c>
      <c r="J970" t="s">
        <v>1312</v>
      </c>
      <c r="Q970"/>
      <c r="T970">
        <f t="shared" si="15"/>
        <v>0</v>
      </c>
    </row>
    <row r="971" spans="1:20" hidden="1" x14ac:dyDescent="0.3">
      <c r="A971" t="s">
        <v>99</v>
      </c>
      <c r="B971" t="s">
        <v>100</v>
      </c>
      <c r="C971" t="s">
        <v>46</v>
      </c>
      <c r="D971" t="s">
        <v>101</v>
      </c>
      <c r="E971">
        <v>0</v>
      </c>
      <c r="F971">
        <v>4000</v>
      </c>
      <c r="G971" t="s">
        <v>152</v>
      </c>
      <c r="H971" t="s">
        <v>148</v>
      </c>
      <c r="I971" s="63"/>
      <c r="Q971"/>
      <c r="T971">
        <f t="shared" si="15"/>
        <v>0</v>
      </c>
    </row>
    <row r="972" spans="1:20" hidden="1" x14ac:dyDescent="0.3">
      <c r="A972" t="s">
        <v>99</v>
      </c>
      <c r="B972" t="s">
        <v>100</v>
      </c>
      <c r="C972" t="s">
        <v>46</v>
      </c>
      <c r="D972" t="s">
        <v>101</v>
      </c>
      <c r="E972">
        <v>0</v>
      </c>
      <c r="F972">
        <v>4000</v>
      </c>
      <c r="G972" t="s">
        <v>153</v>
      </c>
      <c r="H972" t="s">
        <v>153</v>
      </c>
      <c r="J972" t="s">
        <v>1316</v>
      </c>
      <c r="Q972"/>
      <c r="T972">
        <f t="shared" si="15"/>
        <v>0</v>
      </c>
    </row>
    <row r="973" spans="1:20" hidden="1" x14ac:dyDescent="0.3">
      <c r="A973" t="s">
        <v>99</v>
      </c>
      <c r="B973" t="s">
        <v>100</v>
      </c>
      <c r="C973" t="s">
        <v>46</v>
      </c>
      <c r="D973" t="s">
        <v>101</v>
      </c>
      <c r="E973">
        <v>0</v>
      </c>
      <c r="F973">
        <v>4000</v>
      </c>
      <c r="G973" t="s">
        <v>153</v>
      </c>
      <c r="H973" t="s">
        <v>148</v>
      </c>
      <c r="I973" s="63"/>
      <c r="Q973"/>
      <c r="T973">
        <f t="shared" si="15"/>
        <v>0</v>
      </c>
    </row>
    <row r="974" spans="1:20" hidden="1" x14ac:dyDescent="0.3">
      <c r="A974" t="s">
        <v>99</v>
      </c>
      <c r="B974" t="s">
        <v>100</v>
      </c>
      <c r="C974" t="s">
        <v>46</v>
      </c>
      <c r="D974" t="s">
        <v>101</v>
      </c>
      <c r="E974">
        <v>0</v>
      </c>
      <c r="F974">
        <v>4000</v>
      </c>
      <c r="G974" t="s">
        <v>155</v>
      </c>
      <c r="H974" t="s">
        <v>155</v>
      </c>
      <c r="I974">
        <v>100</v>
      </c>
      <c r="J974" t="s">
        <v>187</v>
      </c>
      <c r="Q974"/>
      <c r="T974">
        <f t="shared" si="15"/>
        <v>0</v>
      </c>
    </row>
    <row r="975" spans="1:20" hidden="1" x14ac:dyDescent="0.3">
      <c r="A975" t="s">
        <v>99</v>
      </c>
      <c r="B975" t="s">
        <v>100</v>
      </c>
      <c r="C975" t="s">
        <v>46</v>
      </c>
      <c r="D975" t="s">
        <v>101</v>
      </c>
      <c r="E975">
        <v>0</v>
      </c>
      <c r="F975">
        <v>4000</v>
      </c>
      <c r="G975" t="s">
        <v>155</v>
      </c>
      <c r="H975" t="s">
        <v>148</v>
      </c>
      <c r="I975" t="s">
        <v>187</v>
      </c>
      <c r="Q975"/>
      <c r="T975">
        <f t="shared" si="15"/>
        <v>0</v>
      </c>
    </row>
    <row r="976" spans="1:20" hidden="1" x14ac:dyDescent="0.3">
      <c r="A976" t="s">
        <v>99</v>
      </c>
      <c r="B976" t="s">
        <v>100</v>
      </c>
      <c r="C976" t="s">
        <v>46</v>
      </c>
      <c r="D976" t="s">
        <v>101</v>
      </c>
      <c r="E976">
        <v>0</v>
      </c>
      <c r="F976">
        <v>4000</v>
      </c>
      <c r="G976" t="s">
        <v>156</v>
      </c>
      <c r="H976" t="s">
        <v>156</v>
      </c>
      <c r="I976">
        <v>200</v>
      </c>
      <c r="J976" t="s">
        <v>188</v>
      </c>
      <c r="Q976"/>
      <c r="T976">
        <f t="shared" si="15"/>
        <v>0</v>
      </c>
    </row>
    <row r="977" spans="1:30" hidden="1" x14ac:dyDescent="0.3">
      <c r="A977" t="s">
        <v>99</v>
      </c>
      <c r="B977" t="s">
        <v>100</v>
      </c>
      <c r="C977" t="s">
        <v>46</v>
      </c>
      <c r="D977" t="s">
        <v>101</v>
      </c>
      <c r="E977">
        <v>0</v>
      </c>
      <c r="F977">
        <v>4000</v>
      </c>
      <c r="G977" t="s">
        <v>156</v>
      </c>
      <c r="H977" t="s">
        <v>148</v>
      </c>
      <c r="I977" t="s">
        <v>188</v>
      </c>
      <c r="Q977"/>
      <c r="T977">
        <f t="shared" si="15"/>
        <v>0</v>
      </c>
    </row>
    <row r="978" spans="1:30" hidden="1" x14ac:dyDescent="0.3">
      <c r="A978" t="s">
        <v>99</v>
      </c>
      <c r="B978" t="s">
        <v>100</v>
      </c>
      <c r="C978" t="s">
        <v>46</v>
      </c>
      <c r="D978" t="s">
        <v>101</v>
      </c>
      <c r="E978">
        <v>0</v>
      </c>
      <c r="F978">
        <v>4000</v>
      </c>
      <c r="G978" t="s">
        <v>157</v>
      </c>
      <c r="H978" t="s">
        <v>157</v>
      </c>
      <c r="I978">
        <v>100</v>
      </c>
      <c r="J978" t="s">
        <v>196</v>
      </c>
      <c r="Q978"/>
      <c r="T978">
        <f t="shared" si="15"/>
        <v>0</v>
      </c>
    </row>
    <row r="979" spans="1:30" hidden="1" x14ac:dyDescent="0.3">
      <c r="A979" t="s">
        <v>99</v>
      </c>
      <c r="B979" t="s">
        <v>100</v>
      </c>
      <c r="C979" t="s">
        <v>46</v>
      </c>
      <c r="D979" t="s">
        <v>101</v>
      </c>
      <c r="E979">
        <v>0</v>
      </c>
      <c r="F979">
        <v>4000</v>
      </c>
      <c r="G979" t="s">
        <v>157</v>
      </c>
      <c r="H979" t="s">
        <v>148</v>
      </c>
      <c r="I979" t="s">
        <v>196</v>
      </c>
      <c r="Q979"/>
      <c r="T979">
        <f t="shared" si="15"/>
        <v>0</v>
      </c>
    </row>
    <row r="980" spans="1:30" hidden="1" x14ac:dyDescent="0.3">
      <c r="A980" t="s">
        <v>99</v>
      </c>
      <c r="B980" t="s">
        <v>100</v>
      </c>
      <c r="C980" t="s">
        <v>46</v>
      </c>
      <c r="D980" t="s">
        <v>101</v>
      </c>
      <c r="E980">
        <v>0</v>
      </c>
      <c r="F980">
        <v>4000</v>
      </c>
      <c r="G980" t="s">
        <v>158</v>
      </c>
      <c r="H980" t="s">
        <v>158</v>
      </c>
      <c r="I980" s="64">
        <v>700</v>
      </c>
      <c r="J980" s="64" t="str">
        <f>I981</f>
        <v>RN23002165</v>
      </c>
      <c r="K980" s="64"/>
      <c r="L980">
        <f>_xlfn.XLOOKUP(J980, FNDWRR!Q:Q,FNDWRR!F:F,"",0,)</f>
        <v>92010604</v>
      </c>
      <c r="O980" t="s">
        <v>502</v>
      </c>
      <c r="P980">
        <f>SUMIFS(FNDWRR!E:E, FNDWRR!Q:Q, data_working!J980, FNDWRR!AZ:AZ, data_working!H980, FNDWRR!C:C, data_working!D980&amp;"*")</f>
        <v>700</v>
      </c>
      <c r="Q980" s="40">
        <v>0</v>
      </c>
      <c r="R980" s="40">
        <v>80</v>
      </c>
      <c r="S980">
        <v>68</v>
      </c>
      <c r="T980">
        <f t="shared" si="15"/>
        <v>12</v>
      </c>
      <c r="U980">
        <f>SUMIFS(openNconfirmRpt!O:O, openNconfirmRpt!L:L, data_working!D980&amp;"*", openNconfirmRpt!D:D, data_working!H980)</f>
        <v>700</v>
      </c>
      <c r="V980">
        <f>SUMIFS(openNconfirmRpt!O:O, openNconfirmRpt!L:L, data_working!D980&amp;"*", openNconfirmRpt!D:D, data_working!H980, openNconfirmRpt!B:B, A980)</f>
        <v>700</v>
      </c>
      <c r="X980">
        <f>SUMIFS(openNconfirmRpt!O:O, openNconfirmRpt!L:L, data_working!D980&amp;"*", openNconfirmRpt!D:D, data_working!H980, openNconfirmRpt!B:B, A980, openNconfirmRpt!A:A, "Confirm Order")</f>
        <v>700</v>
      </c>
      <c r="Y980">
        <f>X980-I980</f>
        <v>0</v>
      </c>
      <c r="Z980">
        <f>P980-I980</f>
        <v>0</v>
      </c>
      <c r="AA980" s="46">
        <f>SUMIFS(openNconfirmRpt!V:V, openNconfirmRpt!L:L, data_working!D980&amp;"*", openNconfirmRpt!D:D, data_working!H980, openNconfirmRpt!B:B, A980, openNconfirmRpt!A:A, "Confirm Order")/COUNTIFS(openNconfirmRpt!L:L, data_working!D980&amp;"*", openNconfirmRpt!D:D, data_working!H980, openNconfirmRpt!B:B, A980, openNconfirmRpt!A:A, "Confirm Order")</f>
        <v>68</v>
      </c>
      <c r="AB980">
        <f>S980-AA980</f>
        <v>0</v>
      </c>
      <c r="AD980" t="s">
        <v>1696</v>
      </c>
    </row>
    <row r="981" spans="1:30" hidden="1" x14ac:dyDescent="0.3">
      <c r="A981" t="s">
        <v>99</v>
      </c>
      <c r="B981" t="s">
        <v>100</v>
      </c>
      <c r="C981" t="s">
        <v>46</v>
      </c>
      <c r="D981" t="s">
        <v>101</v>
      </c>
      <c r="E981">
        <v>0</v>
      </c>
      <c r="F981">
        <v>4000</v>
      </c>
      <c r="G981" t="s">
        <v>158</v>
      </c>
      <c r="H981" t="s">
        <v>148</v>
      </c>
      <c r="I981" t="s">
        <v>202</v>
      </c>
      <c r="Q981"/>
      <c r="T981">
        <f t="shared" si="15"/>
        <v>0</v>
      </c>
    </row>
    <row r="982" spans="1:30" hidden="1" x14ac:dyDescent="0.3">
      <c r="A982" t="s">
        <v>99</v>
      </c>
      <c r="B982" t="s">
        <v>100</v>
      </c>
      <c r="C982" t="s">
        <v>46</v>
      </c>
      <c r="D982" t="s">
        <v>101</v>
      </c>
      <c r="E982">
        <v>0</v>
      </c>
      <c r="F982">
        <v>4000</v>
      </c>
      <c r="G982" t="s">
        <v>159</v>
      </c>
      <c r="H982" t="s">
        <v>159</v>
      </c>
      <c r="O982" t="s">
        <v>502</v>
      </c>
      <c r="Q982"/>
      <c r="T982">
        <f t="shared" si="15"/>
        <v>0</v>
      </c>
    </row>
    <row r="983" spans="1:30" hidden="1" x14ac:dyDescent="0.3">
      <c r="A983" t="s">
        <v>99</v>
      </c>
      <c r="B983" t="s">
        <v>100</v>
      </c>
      <c r="C983" t="s">
        <v>46</v>
      </c>
      <c r="D983" t="s">
        <v>101</v>
      </c>
      <c r="E983">
        <v>0</v>
      </c>
      <c r="F983">
        <v>4000</v>
      </c>
      <c r="G983" t="s">
        <v>159</v>
      </c>
      <c r="H983" t="s">
        <v>148</v>
      </c>
      <c r="I983" s="63"/>
      <c r="Q983"/>
      <c r="T983">
        <f t="shared" si="15"/>
        <v>0</v>
      </c>
    </row>
    <row r="984" spans="1:30" hidden="1" x14ac:dyDescent="0.3">
      <c r="A984" t="s">
        <v>99</v>
      </c>
      <c r="B984" t="s">
        <v>100</v>
      </c>
      <c r="C984" t="s">
        <v>46</v>
      </c>
      <c r="D984" t="s">
        <v>101</v>
      </c>
      <c r="E984">
        <v>0</v>
      </c>
      <c r="F984">
        <v>4000</v>
      </c>
      <c r="G984" t="s">
        <v>160</v>
      </c>
      <c r="H984" t="s">
        <v>160</v>
      </c>
      <c r="I984" s="65"/>
      <c r="O984" t="s">
        <v>502</v>
      </c>
      <c r="Q984"/>
      <c r="T984">
        <f t="shared" si="15"/>
        <v>0</v>
      </c>
    </row>
    <row r="985" spans="1:30" hidden="1" x14ac:dyDescent="0.3">
      <c r="A985" t="s">
        <v>99</v>
      </c>
      <c r="B985" t="s">
        <v>100</v>
      </c>
      <c r="C985" t="s">
        <v>46</v>
      </c>
      <c r="D985" t="s">
        <v>101</v>
      </c>
      <c r="E985">
        <v>0</v>
      </c>
      <c r="F985">
        <v>4000</v>
      </c>
      <c r="G985" t="s">
        <v>160</v>
      </c>
      <c r="H985" t="s">
        <v>148</v>
      </c>
      <c r="I985" s="65"/>
      <c r="Q985"/>
      <c r="T985">
        <f t="shared" si="15"/>
        <v>0</v>
      </c>
    </row>
    <row r="986" spans="1:30" hidden="1" x14ac:dyDescent="0.3">
      <c r="A986" t="s">
        <v>99</v>
      </c>
      <c r="B986" t="s">
        <v>100</v>
      </c>
      <c r="C986" t="s">
        <v>46</v>
      </c>
      <c r="D986" t="s">
        <v>102</v>
      </c>
      <c r="E986">
        <v>2.57</v>
      </c>
      <c r="F986">
        <v>200</v>
      </c>
      <c r="G986" t="s">
        <v>185</v>
      </c>
      <c r="H986" t="s">
        <v>185</v>
      </c>
      <c r="J986" t="s">
        <v>1309</v>
      </c>
      <c r="Q986"/>
      <c r="T986">
        <f t="shared" si="15"/>
        <v>0</v>
      </c>
    </row>
    <row r="987" spans="1:30" hidden="1" x14ac:dyDescent="0.3">
      <c r="A987" t="s">
        <v>99</v>
      </c>
      <c r="B987" t="s">
        <v>100</v>
      </c>
      <c r="C987" t="s">
        <v>46</v>
      </c>
      <c r="D987" t="s">
        <v>102</v>
      </c>
      <c r="E987">
        <v>2.57</v>
      </c>
      <c r="F987">
        <v>200</v>
      </c>
      <c r="G987" t="s">
        <v>185</v>
      </c>
      <c r="H987" t="s">
        <v>148</v>
      </c>
      <c r="I987" s="63"/>
      <c r="Q987"/>
      <c r="T987">
        <f t="shared" si="15"/>
        <v>0</v>
      </c>
    </row>
    <row r="988" spans="1:30" hidden="1" x14ac:dyDescent="0.3">
      <c r="A988" t="s">
        <v>99</v>
      </c>
      <c r="B988" t="s">
        <v>100</v>
      </c>
      <c r="C988" t="s">
        <v>46</v>
      </c>
      <c r="D988" t="s">
        <v>102</v>
      </c>
      <c r="E988">
        <v>2.57</v>
      </c>
      <c r="F988">
        <v>200</v>
      </c>
      <c r="G988" t="s">
        <v>147</v>
      </c>
      <c r="H988" t="s">
        <v>147</v>
      </c>
      <c r="J988" t="s">
        <v>1310</v>
      </c>
      <c r="Q988"/>
      <c r="T988">
        <f t="shared" si="15"/>
        <v>0</v>
      </c>
    </row>
    <row r="989" spans="1:30" hidden="1" x14ac:dyDescent="0.3">
      <c r="A989" t="s">
        <v>99</v>
      </c>
      <c r="B989" t="s">
        <v>100</v>
      </c>
      <c r="C989" t="s">
        <v>46</v>
      </c>
      <c r="D989" t="s">
        <v>102</v>
      </c>
      <c r="E989">
        <v>2.57</v>
      </c>
      <c r="F989">
        <v>200</v>
      </c>
      <c r="G989" t="s">
        <v>147</v>
      </c>
      <c r="H989" t="s">
        <v>148</v>
      </c>
      <c r="I989" s="63"/>
      <c r="Q989"/>
      <c r="T989">
        <f t="shared" si="15"/>
        <v>0</v>
      </c>
    </row>
    <row r="990" spans="1:30" hidden="1" x14ac:dyDescent="0.3">
      <c r="A990" t="s">
        <v>99</v>
      </c>
      <c r="B990" t="s">
        <v>100</v>
      </c>
      <c r="C990" t="s">
        <v>46</v>
      </c>
      <c r="D990" t="s">
        <v>102</v>
      </c>
      <c r="E990">
        <v>2.57</v>
      </c>
      <c r="F990">
        <v>200</v>
      </c>
      <c r="G990" t="s">
        <v>149</v>
      </c>
      <c r="H990" t="s">
        <v>149</v>
      </c>
      <c r="J990" t="s">
        <v>1311</v>
      </c>
      <c r="Q990"/>
      <c r="T990">
        <f t="shared" si="15"/>
        <v>0</v>
      </c>
    </row>
    <row r="991" spans="1:30" hidden="1" x14ac:dyDescent="0.3">
      <c r="A991" t="s">
        <v>99</v>
      </c>
      <c r="B991" t="s">
        <v>100</v>
      </c>
      <c r="C991" t="s">
        <v>46</v>
      </c>
      <c r="D991" t="s">
        <v>102</v>
      </c>
      <c r="E991">
        <v>2.57</v>
      </c>
      <c r="F991">
        <v>200</v>
      </c>
      <c r="G991" t="s">
        <v>149</v>
      </c>
      <c r="H991" t="s">
        <v>148</v>
      </c>
      <c r="I991" s="63"/>
      <c r="Q991"/>
      <c r="T991">
        <f t="shared" si="15"/>
        <v>0</v>
      </c>
    </row>
    <row r="992" spans="1:30" hidden="1" x14ac:dyDescent="0.3">
      <c r="A992" t="s">
        <v>99</v>
      </c>
      <c r="B992" t="s">
        <v>100</v>
      </c>
      <c r="C992" t="s">
        <v>46</v>
      </c>
      <c r="D992" t="s">
        <v>102</v>
      </c>
      <c r="E992">
        <v>2.57</v>
      </c>
      <c r="F992">
        <v>200</v>
      </c>
      <c r="G992" t="s">
        <v>150</v>
      </c>
      <c r="H992" t="s">
        <v>150</v>
      </c>
      <c r="J992" t="s">
        <v>1315</v>
      </c>
      <c r="Q992"/>
      <c r="T992">
        <f t="shared" si="15"/>
        <v>0</v>
      </c>
    </row>
    <row r="993" spans="1:20" hidden="1" x14ac:dyDescent="0.3">
      <c r="A993" t="s">
        <v>99</v>
      </c>
      <c r="B993" t="s">
        <v>100</v>
      </c>
      <c r="C993" t="s">
        <v>46</v>
      </c>
      <c r="D993" t="s">
        <v>102</v>
      </c>
      <c r="E993">
        <v>2.57</v>
      </c>
      <c r="F993">
        <v>200</v>
      </c>
      <c r="G993" t="s">
        <v>150</v>
      </c>
      <c r="H993" t="s">
        <v>148</v>
      </c>
      <c r="I993" s="63"/>
      <c r="Q993"/>
      <c r="T993">
        <f t="shared" si="15"/>
        <v>0</v>
      </c>
    </row>
    <row r="994" spans="1:20" hidden="1" x14ac:dyDescent="0.3">
      <c r="A994" t="s">
        <v>99</v>
      </c>
      <c r="B994" t="s">
        <v>100</v>
      </c>
      <c r="C994" t="s">
        <v>46</v>
      </c>
      <c r="D994" t="s">
        <v>102</v>
      </c>
      <c r="E994">
        <v>2.57</v>
      </c>
      <c r="F994">
        <v>200</v>
      </c>
      <c r="G994" t="s">
        <v>152</v>
      </c>
      <c r="H994" t="s">
        <v>152</v>
      </c>
      <c r="J994" t="s">
        <v>1312</v>
      </c>
      <c r="Q994"/>
      <c r="T994">
        <f t="shared" si="15"/>
        <v>0</v>
      </c>
    </row>
    <row r="995" spans="1:20" hidden="1" x14ac:dyDescent="0.3">
      <c r="A995" t="s">
        <v>99</v>
      </c>
      <c r="B995" t="s">
        <v>100</v>
      </c>
      <c r="C995" t="s">
        <v>46</v>
      </c>
      <c r="D995" t="s">
        <v>102</v>
      </c>
      <c r="E995">
        <v>2.57</v>
      </c>
      <c r="F995">
        <v>200</v>
      </c>
      <c r="G995" t="s">
        <v>152</v>
      </c>
      <c r="H995" t="s">
        <v>148</v>
      </c>
      <c r="I995" s="63"/>
      <c r="Q995"/>
      <c r="T995">
        <f t="shared" si="15"/>
        <v>0</v>
      </c>
    </row>
    <row r="996" spans="1:20" hidden="1" x14ac:dyDescent="0.3">
      <c r="A996" t="s">
        <v>99</v>
      </c>
      <c r="B996" t="s">
        <v>100</v>
      </c>
      <c r="C996" t="s">
        <v>46</v>
      </c>
      <c r="D996" t="s">
        <v>102</v>
      </c>
      <c r="E996">
        <v>2.57</v>
      </c>
      <c r="F996">
        <v>200</v>
      </c>
      <c r="G996" t="s">
        <v>153</v>
      </c>
      <c r="H996" t="s">
        <v>153</v>
      </c>
      <c r="J996" t="s">
        <v>1316</v>
      </c>
      <c r="Q996"/>
      <c r="T996">
        <f t="shared" si="15"/>
        <v>0</v>
      </c>
    </row>
    <row r="997" spans="1:20" hidden="1" x14ac:dyDescent="0.3">
      <c r="A997" t="s">
        <v>99</v>
      </c>
      <c r="B997" t="s">
        <v>100</v>
      </c>
      <c r="C997" t="s">
        <v>46</v>
      </c>
      <c r="D997" t="s">
        <v>102</v>
      </c>
      <c r="E997">
        <v>2.57</v>
      </c>
      <c r="F997">
        <v>200</v>
      </c>
      <c r="G997" t="s">
        <v>153</v>
      </c>
      <c r="H997" t="s">
        <v>148</v>
      </c>
      <c r="I997" s="63"/>
      <c r="Q997"/>
      <c r="T997">
        <f t="shared" si="15"/>
        <v>0</v>
      </c>
    </row>
    <row r="998" spans="1:20" hidden="1" x14ac:dyDescent="0.3">
      <c r="A998" t="s">
        <v>99</v>
      </c>
      <c r="B998" t="s">
        <v>100</v>
      </c>
      <c r="C998" t="s">
        <v>46</v>
      </c>
      <c r="D998" t="s">
        <v>102</v>
      </c>
      <c r="E998">
        <v>2.57</v>
      </c>
      <c r="F998">
        <v>200</v>
      </c>
      <c r="G998" t="s">
        <v>155</v>
      </c>
      <c r="H998" t="s">
        <v>155</v>
      </c>
      <c r="J998" t="s">
        <v>1313</v>
      </c>
      <c r="Q998"/>
      <c r="T998">
        <f t="shared" si="15"/>
        <v>0</v>
      </c>
    </row>
    <row r="999" spans="1:20" hidden="1" x14ac:dyDescent="0.3">
      <c r="A999" t="s">
        <v>99</v>
      </c>
      <c r="B999" t="s">
        <v>100</v>
      </c>
      <c r="C999" t="s">
        <v>46</v>
      </c>
      <c r="D999" t="s">
        <v>102</v>
      </c>
      <c r="E999">
        <v>2.57</v>
      </c>
      <c r="F999">
        <v>200</v>
      </c>
      <c r="G999" t="s">
        <v>155</v>
      </c>
      <c r="H999" t="s">
        <v>148</v>
      </c>
      <c r="I999" s="63"/>
      <c r="Q999"/>
      <c r="T999">
        <f t="shared" si="15"/>
        <v>0</v>
      </c>
    </row>
    <row r="1000" spans="1:20" hidden="1" x14ac:dyDescent="0.3">
      <c r="A1000" t="s">
        <v>99</v>
      </c>
      <c r="B1000" t="s">
        <v>100</v>
      </c>
      <c r="C1000" t="s">
        <v>46</v>
      </c>
      <c r="D1000" t="s">
        <v>102</v>
      </c>
      <c r="E1000">
        <v>2.57</v>
      </c>
      <c r="F1000">
        <v>200</v>
      </c>
      <c r="G1000" t="s">
        <v>156</v>
      </c>
      <c r="H1000" t="s">
        <v>156</v>
      </c>
      <c r="J1000" t="s">
        <v>1314</v>
      </c>
      <c r="Q1000"/>
      <c r="T1000">
        <f t="shared" si="15"/>
        <v>0</v>
      </c>
    </row>
    <row r="1001" spans="1:20" hidden="1" x14ac:dyDescent="0.3">
      <c r="A1001" t="s">
        <v>99</v>
      </c>
      <c r="B1001" t="s">
        <v>100</v>
      </c>
      <c r="C1001" t="s">
        <v>46</v>
      </c>
      <c r="D1001" t="s">
        <v>102</v>
      </c>
      <c r="E1001">
        <v>2.57</v>
      </c>
      <c r="F1001">
        <v>200</v>
      </c>
      <c r="G1001" t="s">
        <v>156</v>
      </c>
      <c r="H1001" t="s">
        <v>148</v>
      </c>
      <c r="I1001" s="63"/>
      <c r="Q1001"/>
      <c r="T1001">
        <f t="shared" si="15"/>
        <v>0</v>
      </c>
    </row>
    <row r="1002" spans="1:20" hidden="1" x14ac:dyDescent="0.3">
      <c r="A1002" t="s">
        <v>99</v>
      </c>
      <c r="B1002" t="s">
        <v>100</v>
      </c>
      <c r="C1002" t="s">
        <v>46</v>
      </c>
      <c r="D1002" t="s">
        <v>102</v>
      </c>
      <c r="E1002">
        <v>2.57</v>
      </c>
      <c r="F1002">
        <v>200</v>
      </c>
      <c r="G1002" t="s">
        <v>157</v>
      </c>
      <c r="H1002" t="s">
        <v>157</v>
      </c>
      <c r="J1002" t="s">
        <v>1317</v>
      </c>
      <c r="Q1002"/>
      <c r="T1002">
        <f t="shared" si="15"/>
        <v>0</v>
      </c>
    </row>
    <row r="1003" spans="1:20" hidden="1" x14ac:dyDescent="0.3">
      <c r="A1003" t="s">
        <v>99</v>
      </c>
      <c r="B1003" t="s">
        <v>100</v>
      </c>
      <c r="C1003" t="s">
        <v>46</v>
      </c>
      <c r="D1003" t="s">
        <v>102</v>
      </c>
      <c r="E1003">
        <v>2.57</v>
      </c>
      <c r="F1003">
        <v>200</v>
      </c>
      <c r="G1003" t="s">
        <v>157</v>
      </c>
      <c r="H1003" t="s">
        <v>148</v>
      </c>
      <c r="I1003" s="63"/>
      <c r="Q1003"/>
      <c r="T1003">
        <f t="shared" si="15"/>
        <v>0</v>
      </c>
    </row>
    <row r="1004" spans="1:20" hidden="1" x14ac:dyDescent="0.3">
      <c r="A1004" t="s">
        <v>99</v>
      </c>
      <c r="B1004" t="s">
        <v>100</v>
      </c>
      <c r="C1004" t="s">
        <v>46</v>
      </c>
      <c r="D1004" t="s">
        <v>102</v>
      </c>
      <c r="E1004">
        <v>2.57</v>
      </c>
      <c r="F1004">
        <v>200</v>
      </c>
      <c r="G1004" t="s">
        <v>158</v>
      </c>
      <c r="H1004" t="s">
        <v>158</v>
      </c>
      <c r="O1004" t="s">
        <v>502</v>
      </c>
      <c r="Q1004"/>
      <c r="T1004">
        <f t="shared" si="15"/>
        <v>0</v>
      </c>
    </row>
    <row r="1005" spans="1:20" hidden="1" x14ac:dyDescent="0.3">
      <c r="A1005" t="s">
        <v>99</v>
      </c>
      <c r="B1005" t="s">
        <v>100</v>
      </c>
      <c r="C1005" t="s">
        <v>46</v>
      </c>
      <c r="D1005" t="s">
        <v>102</v>
      </c>
      <c r="E1005">
        <v>2.57</v>
      </c>
      <c r="F1005">
        <v>200</v>
      </c>
      <c r="G1005" t="s">
        <v>158</v>
      </c>
      <c r="H1005" t="s">
        <v>148</v>
      </c>
      <c r="I1005" s="63"/>
      <c r="Q1005"/>
      <c r="T1005">
        <f t="shared" si="15"/>
        <v>0</v>
      </c>
    </row>
    <row r="1006" spans="1:20" hidden="1" x14ac:dyDescent="0.3">
      <c r="A1006" t="s">
        <v>99</v>
      </c>
      <c r="B1006" t="s">
        <v>100</v>
      </c>
      <c r="C1006" t="s">
        <v>46</v>
      </c>
      <c r="D1006" t="s">
        <v>102</v>
      </c>
      <c r="E1006">
        <v>2.57</v>
      </c>
      <c r="F1006">
        <v>200</v>
      </c>
      <c r="G1006" t="s">
        <v>159</v>
      </c>
      <c r="H1006" t="s">
        <v>159</v>
      </c>
      <c r="O1006" t="s">
        <v>502</v>
      </c>
      <c r="Q1006"/>
      <c r="T1006">
        <f t="shared" si="15"/>
        <v>0</v>
      </c>
    </row>
    <row r="1007" spans="1:20" hidden="1" x14ac:dyDescent="0.3">
      <c r="A1007" t="s">
        <v>99</v>
      </c>
      <c r="B1007" t="s">
        <v>100</v>
      </c>
      <c r="C1007" t="s">
        <v>46</v>
      </c>
      <c r="D1007" t="s">
        <v>102</v>
      </c>
      <c r="E1007">
        <v>2.57</v>
      </c>
      <c r="F1007">
        <v>200</v>
      </c>
      <c r="G1007" t="s">
        <v>159</v>
      </c>
      <c r="H1007" t="s">
        <v>148</v>
      </c>
      <c r="I1007" s="63"/>
      <c r="Q1007"/>
      <c r="T1007">
        <f t="shared" si="15"/>
        <v>0</v>
      </c>
    </row>
    <row r="1008" spans="1:20" hidden="1" x14ac:dyDescent="0.3">
      <c r="A1008" t="s">
        <v>99</v>
      </c>
      <c r="B1008" t="s">
        <v>100</v>
      </c>
      <c r="C1008" t="s">
        <v>46</v>
      </c>
      <c r="D1008" t="s">
        <v>102</v>
      </c>
      <c r="E1008">
        <v>2.57</v>
      </c>
      <c r="F1008">
        <v>200</v>
      </c>
      <c r="G1008" t="s">
        <v>160</v>
      </c>
      <c r="H1008" t="s">
        <v>160</v>
      </c>
      <c r="I1008" s="65"/>
      <c r="O1008" t="s">
        <v>502</v>
      </c>
      <c r="Q1008"/>
      <c r="T1008">
        <f t="shared" si="15"/>
        <v>0</v>
      </c>
    </row>
    <row r="1009" spans="1:20" hidden="1" x14ac:dyDescent="0.3">
      <c r="A1009" t="s">
        <v>99</v>
      </c>
      <c r="B1009" t="s">
        <v>100</v>
      </c>
      <c r="C1009" t="s">
        <v>46</v>
      </c>
      <c r="D1009" t="s">
        <v>102</v>
      </c>
      <c r="E1009">
        <v>2.57</v>
      </c>
      <c r="F1009">
        <v>200</v>
      </c>
      <c r="G1009" t="s">
        <v>160</v>
      </c>
      <c r="H1009" t="s">
        <v>148</v>
      </c>
      <c r="I1009" s="65"/>
      <c r="Q1009"/>
      <c r="T1009">
        <f t="shared" si="15"/>
        <v>0</v>
      </c>
    </row>
    <row r="1010" spans="1:20" hidden="1" x14ac:dyDescent="0.3">
      <c r="A1010" t="s">
        <v>103</v>
      </c>
      <c r="B1010" t="s">
        <v>104</v>
      </c>
      <c r="C1010" t="s">
        <v>46</v>
      </c>
      <c r="D1010" t="s">
        <v>101</v>
      </c>
      <c r="E1010">
        <v>0</v>
      </c>
      <c r="F1010">
        <v>1000</v>
      </c>
      <c r="G1010" t="s">
        <v>185</v>
      </c>
      <c r="H1010" t="s">
        <v>185</v>
      </c>
      <c r="J1010" t="s">
        <v>1309</v>
      </c>
      <c r="Q1010"/>
      <c r="T1010">
        <f t="shared" si="15"/>
        <v>0</v>
      </c>
    </row>
    <row r="1011" spans="1:20" hidden="1" x14ac:dyDescent="0.3">
      <c r="A1011" t="s">
        <v>103</v>
      </c>
      <c r="B1011" t="s">
        <v>104</v>
      </c>
      <c r="C1011" t="s">
        <v>46</v>
      </c>
      <c r="D1011" t="s">
        <v>101</v>
      </c>
      <c r="E1011">
        <v>0</v>
      </c>
      <c r="F1011">
        <v>1000</v>
      </c>
      <c r="G1011" t="s">
        <v>185</v>
      </c>
      <c r="H1011" t="s">
        <v>148</v>
      </c>
      <c r="I1011" s="63"/>
      <c r="Q1011"/>
      <c r="T1011">
        <f t="shared" si="15"/>
        <v>0</v>
      </c>
    </row>
    <row r="1012" spans="1:20" hidden="1" x14ac:dyDescent="0.3">
      <c r="A1012" t="s">
        <v>103</v>
      </c>
      <c r="B1012" t="s">
        <v>104</v>
      </c>
      <c r="C1012" t="s">
        <v>46</v>
      </c>
      <c r="D1012" t="s">
        <v>101</v>
      </c>
      <c r="E1012">
        <v>0</v>
      </c>
      <c r="F1012">
        <v>1000</v>
      </c>
      <c r="G1012" t="s">
        <v>147</v>
      </c>
      <c r="H1012" t="s">
        <v>147</v>
      </c>
      <c r="J1012" t="s">
        <v>1310</v>
      </c>
      <c r="Q1012"/>
      <c r="T1012">
        <f t="shared" si="15"/>
        <v>0</v>
      </c>
    </row>
    <row r="1013" spans="1:20" hidden="1" x14ac:dyDescent="0.3">
      <c r="A1013" t="s">
        <v>103</v>
      </c>
      <c r="B1013" t="s">
        <v>104</v>
      </c>
      <c r="C1013" t="s">
        <v>46</v>
      </c>
      <c r="D1013" t="s">
        <v>101</v>
      </c>
      <c r="E1013">
        <v>0</v>
      </c>
      <c r="F1013">
        <v>1000</v>
      </c>
      <c r="G1013" t="s">
        <v>147</v>
      </c>
      <c r="H1013" t="s">
        <v>148</v>
      </c>
      <c r="I1013" s="63"/>
      <c r="Q1013"/>
      <c r="T1013">
        <f t="shared" si="15"/>
        <v>0</v>
      </c>
    </row>
    <row r="1014" spans="1:20" hidden="1" x14ac:dyDescent="0.3">
      <c r="A1014" t="s">
        <v>103</v>
      </c>
      <c r="B1014" t="s">
        <v>104</v>
      </c>
      <c r="C1014" t="s">
        <v>46</v>
      </c>
      <c r="D1014" t="s">
        <v>101</v>
      </c>
      <c r="E1014">
        <v>0</v>
      </c>
      <c r="F1014">
        <v>1000</v>
      </c>
      <c r="G1014" t="s">
        <v>149</v>
      </c>
      <c r="H1014" t="s">
        <v>149</v>
      </c>
      <c r="J1014" t="s">
        <v>1311</v>
      </c>
      <c r="Q1014"/>
      <c r="T1014">
        <f t="shared" si="15"/>
        <v>0</v>
      </c>
    </row>
    <row r="1015" spans="1:20" hidden="1" x14ac:dyDescent="0.3">
      <c r="A1015" t="s">
        <v>103</v>
      </c>
      <c r="B1015" t="s">
        <v>104</v>
      </c>
      <c r="C1015" t="s">
        <v>46</v>
      </c>
      <c r="D1015" t="s">
        <v>101</v>
      </c>
      <c r="E1015">
        <v>0</v>
      </c>
      <c r="F1015">
        <v>1000</v>
      </c>
      <c r="G1015" t="s">
        <v>149</v>
      </c>
      <c r="H1015" t="s">
        <v>148</v>
      </c>
      <c r="I1015" s="63"/>
      <c r="Q1015"/>
      <c r="T1015">
        <f t="shared" si="15"/>
        <v>0</v>
      </c>
    </row>
    <row r="1016" spans="1:20" hidden="1" x14ac:dyDescent="0.3">
      <c r="A1016" t="s">
        <v>103</v>
      </c>
      <c r="B1016" t="s">
        <v>104</v>
      </c>
      <c r="C1016" t="s">
        <v>46</v>
      </c>
      <c r="D1016" t="s">
        <v>101</v>
      </c>
      <c r="E1016">
        <v>0</v>
      </c>
      <c r="F1016">
        <v>1000</v>
      </c>
      <c r="G1016" t="s">
        <v>150</v>
      </c>
      <c r="H1016" t="s">
        <v>150</v>
      </c>
      <c r="J1016" t="s">
        <v>1315</v>
      </c>
      <c r="Q1016"/>
      <c r="T1016">
        <f t="shared" si="15"/>
        <v>0</v>
      </c>
    </row>
    <row r="1017" spans="1:20" hidden="1" x14ac:dyDescent="0.3">
      <c r="A1017" t="s">
        <v>103</v>
      </c>
      <c r="B1017" t="s">
        <v>104</v>
      </c>
      <c r="C1017" t="s">
        <v>46</v>
      </c>
      <c r="D1017" t="s">
        <v>101</v>
      </c>
      <c r="E1017">
        <v>0</v>
      </c>
      <c r="F1017">
        <v>1000</v>
      </c>
      <c r="G1017" t="s">
        <v>150</v>
      </c>
      <c r="H1017" t="s">
        <v>148</v>
      </c>
      <c r="I1017" s="63"/>
      <c r="Q1017"/>
      <c r="T1017">
        <f t="shared" si="15"/>
        <v>0</v>
      </c>
    </row>
    <row r="1018" spans="1:20" hidden="1" x14ac:dyDescent="0.3">
      <c r="A1018" t="s">
        <v>103</v>
      </c>
      <c r="B1018" t="s">
        <v>104</v>
      </c>
      <c r="C1018" t="s">
        <v>46</v>
      </c>
      <c r="D1018" t="s">
        <v>101</v>
      </c>
      <c r="E1018">
        <v>0</v>
      </c>
      <c r="F1018">
        <v>1000</v>
      </c>
      <c r="G1018" t="s">
        <v>152</v>
      </c>
      <c r="H1018" t="s">
        <v>152</v>
      </c>
      <c r="J1018" t="s">
        <v>1312</v>
      </c>
      <c r="Q1018"/>
      <c r="T1018">
        <f t="shared" si="15"/>
        <v>0</v>
      </c>
    </row>
    <row r="1019" spans="1:20" hidden="1" x14ac:dyDescent="0.3">
      <c r="A1019" t="s">
        <v>103</v>
      </c>
      <c r="B1019" t="s">
        <v>104</v>
      </c>
      <c r="C1019" t="s">
        <v>46</v>
      </c>
      <c r="D1019" t="s">
        <v>101</v>
      </c>
      <c r="E1019">
        <v>0</v>
      </c>
      <c r="F1019">
        <v>1000</v>
      </c>
      <c r="G1019" t="s">
        <v>152</v>
      </c>
      <c r="H1019" t="s">
        <v>148</v>
      </c>
      <c r="I1019" s="63"/>
      <c r="Q1019"/>
      <c r="T1019">
        <f t="shared" si="15"/>
        <v>0</v>
      </c>
    </row>
    <row r="1020" spans="1:20" hidden="1" x14ac:dyDescent="0.3">
      <c r="A1020" t="s">
        <v>103</v>
      </c>
      <c r="B1020" t="s">
        <v>104</v>
      </c>
      <c r="C1020" t="s">
        <v>46</v>
      </c>
      <c r="D1020" t="s">
        <v>101</v>
      </c>
      <c r="E1020">
        <v>0</v>
      </c>
      <c r="F1020">
        <v>1000</v>
      </c>
      <c r="G1020" t="s">
        <v>153</v>
      </c>
      <c r="H1020" t="s">
        <v>153</v>
      </c>
      <c r="J1020" t="s">
        <v>1316</v>
      </c>
      <c r="Q1020"/>
      <c r="T1020">
        <f t="shared" si="15"/>
        <v>0</v>
      </c>
    </row>
    <row r="1021" spans="1:20" hidden="1" x14ac:dyDescent="0.3">
      <c r="A1021" t="s">
        <v>103</v>
      </c>
      <c r="B1021" t="s">
        <v>104</v>
      </c>
      <c r="C1021" t="s">
        <v>46</v>
      </c>
      <c r="D1021" t="s">
        <v>101</v>
      </c>
      <c r="E1021">
        <v>0</v>
      </c>
      <c r="F1021">
        <v>1000</v>
      </c>
      <c r="G1021" t="s">
        <v>153</v>
      </c>
      <c r="H1021" t="s">
        <v>148</v>
      </c>
      <c r="I1021" s="63"/>
      <c r="Q1021"/>
      <c r="T1021">
        <f t="shared" si="15"/>
        <v>0</v>
      </c>
    </row>
    <row r="1022" spans="1:20" hidden="1" x14ac:dyDescent="0.3">
      <c r="A1022" t="s">
        <v>103</v>
      </c>
      <c r="B1022" t="s">
        <v>104</v>
      </c>
      <c r="C1022" t="s">
        <v>46</v>
      </c>
      <c r="D1022" t="s">
        <v>101</v>
      </c>
      <c r="E1022">
        <v>0</v>
      </c>
      <c r="F1022">
        <v>1000</v>
      </c>
      <c r="G1022" t="s">
        <v>155</v>
      </c>
      <c r="H1022" t="s">
        <v>155</v>
      </c>
      <c r="J1022" t="s">
        <v>1313</v>
      </c>
      <c r="Q1022"/>
      <c r="T1022">
        <f t="shared" si="15"/>
        <v>0</v>
      </c>
    </row>
    <row r="1023" spans="1:20" hidden="1" x14ac:dyDescent="0.3">
      <c r="A1023" t="s">
        <v>103</v>
      </c>
      <c r="B1023" t="s">
        <v>104</v>
      </c>
      <c r="C1023" t="s">
        <v>46</v>
      </c>
      <c r="D1023" t="s">
        <v>101</v>
      </c>
      <c r="E1023">
        <v>0</v>
      </c>
      <c r="F1023">
        <v>1000</v>
      </c>
      <c r="G1023" t="s">
        <v>155</v>
      </c>
      <c r="H1023" t="s">
        <v>148</v>
      </c>
      <c r="I1023" s="63"/>
      <c r="Q1023"/>
      <c r="T1023">
        <f t="shared" si="15"/>
        <v>0</v>
      </c>
    </row>
    <row r="1024" spans="1:20" hidden="1" x14ac:dyDescent="0.3">
      <c r="A1024" t="s">
        <v>103</v>
      </c>
      <c r="B1024" t="s">
        <v>104</v>
      </c>
      <c r="C1024" t="s">
        <v>46</v>
      </c>
      <c r="D1024" t="s">
        <v>101</v>
      </c>
      <c r="E1024">
        <v>0</v>
      </c>
      <c r="F1024">
        <v>1000</v>
      </c>
      <c r="G1024" t="s">
        <v>156</v>
      </c>
      <c r="H1024" t="s">
        <v>156</v>
      </c>
      <c r="J1024" t="s">
        <v>1314</v>
      </c>
      <c r="Q1024"/>
      <c r="T1024">
        <f t="shared" si="15"/>
        <v>0</v>
      </c>
    </row>
    <row r="1025" spans="1:33" hidden="1" x14ac:dyDescent="0.3">
      <c r="A1025" t="s">
        <v>103</v>
      </c>
      <c r="B1025" t="s">
        <v>104</v>
      </c>
      <c r="C1025" t="s">
        <v>46</v>
      </c>
      <c r="D1025" t="s">
        <v>101</v>
      </c>
      <c r="E1025">
        <v>0</v>
      </c>
      <c r="F1025">
        <v>1000</v>
      </c>
      <c r="G1025" t="s">
        <v>156</v>
      </c>
      <c r="H1025" t="s">
        <v>148</v>
      </c>
      <c r="I1025" s="63"/>
      <c r="Q1025"/>
      <c r="T1025">
        <f t="shared" si="15"/>
        <v>0</v>
      </c>
    </row>
    <row r="1026" spans="1:33" hidden="1" x14ac:dyDescent="0.3">
      <c r="A1026" t="s">
        <v>103</v>
      </c>
      <c r="B1026" t="s">
        <v>104</v>
      </c>
      <c r="C1026" t="s">
        <v>46</v>
      </c>
      <c r="D1026" t="s">
        <v>101</v>
      </c>
      <c r="E1026">
        <v>0</v>
      </c>
      <c r="F1026">
        <v>1000</v>
      </c>
      <c r="G1026" t="s">
        <v>157</v>
      </c>
      <c r="H1026" t="s">
        <v>157</v>
      </c>
      <c r="J1026" t="s">
        <v>1317</v>
      </c>
      <c r="Q1026"/>
      <c r="T1026">
        <f t="shared" si="15"/>
        <v>0</v>
      </c>
    </row>
    <row r="1027" spans="1:33" hidden="1" x14ac:dyDescent="0.3">
      <c r="A1027" t="s">
        <v>103</v>
      </c>
      <c r="B1027" t="s">
        <v>104</v>
      </c>
      <c r="C1027" t="s">
        <v>46</v>
      </c>
      <c r="D1027" t="s">
        <v>101</v>
      </c>
      <c r="E1027">
        <v>0</v>
      </c>
      <c r="F1027">
        <v>1000</v>
      </c>
      <c r="G1027" t="s">
        <v>157</v>
      </c>
      <c r="H1027" t="s">
        <v>148</v>
      </c>
      <c r="I1027" s="63"/>
      <c r="Q1027"/>
      <c r="T1027">
        <f t="shared" ref="T1027:T1090" si="16">R1027-S1027</f>
        <v>0</v>
      </c>
    </row>
    <row r="1028" spans="1:33" hidden="1" x14ac:dyDescent="0.3">
      <c r="A1028" t="s">
        <v>103</v>
      </c>
      <c r="B1028" t="s">
        <v>104</v>
      </c>
      <c r="C1028" t="s">
        <v>46</v>
      </c>
      <c r="D1028" t="s">
        <v>101</v>
      </c>
      <c r="E1028">
        <v>0</v>
      </c>
      <c r="F1028">
        <v>1000</v>
      </c>
      <c r="G1028" t="s">
        <v>158</v>
      </c>
      <c r="H1028" t="s">
        <v>158</v>
      </c>
      <c r="O1028" t="s">
        <v>502</v>
      </c>
      <c r="Q1028"/>
      <c r="T1028">
        <f t="shared" si="16"/>
        <v>0</v>
      </c>
    </row>
    <row r="1029" spans="1:33" hidden="1" x14ac:dyDescent="0.3">
      <c r="A1029" t="s">
        <v>103</v>
      </c>
      <c r="B1029" t="s">
        <v>104</v>
      </c>
      <c r="C1029" t="s">
        <v>46</v>
      </c>
      <c r="D1029" t="s">
        <v>101</v>
      </c>
      <c r="E1029">
        <v>0</v>
      </c>
      <c r="F1029">
        <v>1000</v>
      </c>
      <c r="G1029" t="s">
        <v>158</v>
      </c>
      <c r="H1029" t="s">
        <v>148</v>
      </c>
      <c r="I1029" s="63"/>
      <c r="Q1029"/>
      <c r="T1029">
        <f t="shared" si="16"/>
        <v>0</v>
      </c>
    </row>
    <row r="1030" spans="1:33" hidden="1" x14ac:dyDescent="0.3">
      <c r="A1030" t="s">
        <v>103</v>
      </c>
      <c r="B1030" t="s">
        <v>104</v>
      </c>
      <c r="C1030" t="s">
        <v>46</v>
      </c>
      <c r="D1030" t="s">
        <v>101</v>
      </c>
      <c r="E1030">
        <v>0</v>
      </c>
      <c r="F1030">
        <v>1000</v>
      </c>
      <c r="G1030" t="s">
        <v>159</v>
      </c>
      <c r="H1030" t="s">
        <v>159</v>
      </c>
      <c r="O1030" t="s">
        <v>502</v>
      </c>
      <c r="Q1030"/>
      <c r="T1030">
        <f t="shared" si="16"/>
        <v>0</v>
      </c>
    </row>
    <row r="1031" spans="1:33" hidden="1" x14ac:dyDescent="0.3">
      <c r="A1031" t="s">
        <v>103</v>
      </c>
      <c r="B1031" t="s">
        <v>104</v>
      </c>
      <c r="C1031" t="s">
        <v>46</v>
      </c>
      <c r="D1031" t="s">
        <v>101</v>
      </c>
      <c r="E1031">
        <v>0</v>
      </c>
      <c r="F1031">
        <v>1000</v>
      </c>
      <c r="G1031" t="s">
        <v>159</v>
      </c>
      <c r="H1031" t="s">
        <v>148</v>
      </c>
      <c r="I1031" s="63"/>
      <c r="Q1031"/>
      <c r="T1031">
        <f t="shared" si="16"/>
        <v>0</v>
      </c>
    </row>
    <row r="1032" spans="1:33" x14ac:dyDescent="0.3">
      <c r="A1032" t="s">
        <v>103</v>
      </c>
      <c r="B1032" t="s">
        <v>104</v>
      </c>
      <c r="C1032" t="s">
        <v>46</v>
      </c>
      <c r="D1032" t="s">
        <v>101</v>
      </c>
      <c r="E1032">
        <v>0</v>
      </c>
      <c r="F1032">
        <v>1000</v>
      </c>
      <c r="G1032" t="s">
        <v>160</v>
      </c>
      <c r="H1032" t="s">
        <v>160</v>
      </c>
      <c r="I1032" s="64">
        <v>150</v>
      </c>
      <c r="L1032">
        <f>_xlfn.XLOOKUP(J1032, FNDWRR!Q:Q,FNDWRR!F:F,"",0,)</f>
        <v>0</v>
      </c>
      <c r="M1032">
        <v>92011598</v>
      </c>
      <c r="N1032" t="s">
        <v>1691</v>
      </c>
      <c r="O1032" t="s">
        <v>502</v>
      </c>
      <c r="Q1032"/>
      <c r="T1032">
        <f t="shared" si="16"/>
        <v>0</v>
      </c>
      <c r="U1032">
        <f>SUMIFS(openNconfirmRpt!O:O, openNconfirmRpt!L:L, data_working!D1032&amp;"*", openNconfirmRpt!D:D, data_working!H1032)</f>
        <v>150</v>
      </c>
      <c r="V1032">
        <f>SUMIFS(openNconfirmRpt!O:O, openNconfirmRpt!L:L, data_working!D1032&amp;"*", openNconfirmRpt!D:D, data_working!H1032, openNconfirmRpt!B:B, A1032)</f>
        <v>150</v>
      </c>
      <c r="W1032">
        <f>SUMIFS(openNconfirmRpt!O:O, openNconfirmRpt!L:L, data_working!D1032&amp;"*", openNconfirmRpt!D:D, data_working!H1032, openNconfirmRpt!B:B, A1032, openNconfirmRpt!A:A, "Open Order")</f>
        <v>150</v>
      </c>
      <c r="X1032">
        <f>SUMIFS(openNconfirmRpt!O:O, openNconfirmRpt!L:L, data_working!D1032&amp;"*", openNconfirmRpt!D:D, data_working!H1032, openNconfirmRpt!B:B, A1032, openNconfirmRpt!A:A, "Confirm Order")</f>
        <v>0</v>
      </c>
      <c r="Y1032">
        <f>X1032-I1032</f>
        <v>-150</v>
      </c>
      <c r="Z1032">
        <f>P1032-I1032</f>
        <v>-150</v>
      </c>
      <c r="AB1032">
        <f>S1032-AA1032</f>
        <v>0</v>
      </c>
      <c r="AC1032">
        <f>V1032-I1032</f>
        <v>0</v>
      </c>
      <c r="AD1032" t="s">
        <v>1703</v>
      </c>
      <c r="AE1032" t="s">
        <v>3007</v>
      </c>
      <c r="AF1032">
        <f>_xlfn.XLOOKUP(M1032, postponeList!K:K, postponeList!U:U,,0)</f>
        <v>0</v>
      </c>
      <c r="AG1032">
        <f>_xlfn.XLOOKUP(M1032, postponeList!K:K, postponeList!U:U,,0,-1)</f>
        <v>0</v>
      </c>
    </row>
    <row r="1033" spans="1:33" hidden="1" x14ac:dyDescent="0.3">
      <c r="A1033" t="s">
        <v>103</v>
      </c>
      <c r="B1033" t="s">
        <v>104</v>
      </c>
      <c r="C1033" t="s">
        <v>46</v>
      </c>
      <c r="D1033" t="s">
        <v>101</v>
      </c>
      <c r="E1033">
        <v>0</v>
      </c>
      <c r="F1033">
        <v>1000</v>
      </c>
      <c r="G1033" t="s">
        <v>160</v>
      </c>
      <c r="H1033" t="s">
        <v>148</v>
      </c>
      <c r="I1033" s="65" t="s">
        <v>680</v>
      </c>
      <c r="J1033" t="s">
        <v>680</v>
      </c>
      <c r="Q1033"/>
      <c r="T1033">
        <f t="shared" si="16"/>
        <v>0</v>
      </c>
    </row>
    <row r="1034" spans="1:33" hidden="1" x14ac:dyDescent="0.3">
      <c r="A1034" t="s">
        <v>105</v>
      </c>
      <c r="B1034" t="s">
        <v>106</v>
      </c>
      <c r="C1034" t="s">
        <v>46</v>
      </c>
      <c r="D1034" t="s">
        <v>107</v>
      </c>
      <c r="E1034">
        <v>225.03</v>
      </c>
      <c r="F1034">
        <v>130</v>
      </c>
      <c r="G1034" t="s">
        <v>185</v>
      </c>
      <c r="H1034" t="s">
        <v>185</v>
      </c>
      <c r="J1034" t="s">
        <v>1309</v>
      </c>
      <c r="Q1034"/>
      <c r="T1034">
        <f t="shared" si="16"/>
        <v>0</v>
      </c>
    </row>
    <row r="1035" spans="1:33" hidden="1" x14ac:dyDescent="0.3">
      <c r="A1035" t="s">
        <v>105</v>
      </c>
      <c r="B1035" t="s">
        <v>106</v>
      </c>
      <c r="C1035" t="s">
        <v>46</v>
      </c>
      <c r="D1035" t="s">
        <v>107</v>
      </c>
      <c r="E1035">
        <v>225.03</v>
      </c>
      <c r="F1035">
        <v>130</v>
      </c>
      <c r="G1035" t="s">
        <v>185</v>
      </c>
      <c r="H1035" t="s">
        <v>148</v>
      </c>
      <c r="I1035" s="63"/>
      <c r="Q1035"/>
      <c r="T1035">
        <f t="shared" si="16"/>
        <v>0</v>
      </c>
    </row>
    <row r="1036" spans="1:33" hidden="1" x14ac:dyDescent="0.3">
      <c r="A1036" t="s">
        <v>105</v>
      </c>
      <c r="B1036" t="s">
        <v>106</v>
      </c>
      <c r="C1036" t="s">
        <v>46</v>
      </c>
      <c r="D1036" t="s">
        <v>107</v>
      </c>
      <c r="E1036">
        <v>225.03</v>
      </c>
      <c r="F1036">
        <v>130</v>
      </c>
      <c r="G1036" t="s">
        <v>147</v>
      </c>
      <c r="H1036" t="s">
        <v>147</v>
      </c>
      <c r="J1036" t="s">
        <v>1310</v>
      </c>
      <c r="Q1036"/>
      <c r="T1036">
        <f t="shared" si="16"/>
        <v>0</v>
      </c>
    </row>
    <row r="1037" spans="1:33" hidden="1" x14ac:dyDescent="0.3">
      <c r="A1037" t="s">
        <v>105</v>
      </c>
      <c r="B1037" t="s">
        <v>106</v>
      </c>
      <c r="C1037" t="s">
        <v>46</v>
      </c>
      <c r="D1037" t="s">
        <v>107</v>
      </c>
      <c r="E1037">
        <v>225.03</v>
      </c>
      <c r="F1037">
        <v>130</v>
      </c>
      <c r="G1037" t="s">
        <v>147</v>
      </c>
      <c r="H1037" t="s">
        <v>148</v>
      </c>
      <c r="I1037" s="63"/>
      <c r="Q1037"/>
      <c r="T1037">
        <f t="shared" si="16"/>
        <v>0</v>
      </c>
    </row>
    <row r="1038" spans="1:33" hidden="1" x14ac:dyDescent="0.3">
      <c r="A1038" t="s">
        <v>105</v>
      </c>
      <c r="B1038" t="s">
        <v>106</v>
      </c>
      <c r="C1038" t="s">
        <v>46</v>
      </c>
      <c r="D1038" t="s">
        <v>107</v>
      </c>
      <c r="E1038">
        <v>225.03</v>
      </c>
      <c r="F1038">
        <v>130</v>
      </c>
      <c r="G1038" t="s">
        <v>149</v>
      </c>
      <c r="H1038" t="s">
        <v>149</v>
      </c>
      <c r="J1038" t="s">
        <v>1311</v>
      </c>
      <c r="Q1038"/>
      <c r="T1038">
        <f t="shared" si="16"/>
        <v>0</v>
      </c>
    </row>
    <row r="1039" spans="1:33" hidden="1" x14ac:dyDescent="0.3">
      <c r="A1039" t="s">
        <v>105</v>
      </c>
      <c r="B1039" t="s">
        <v>106</v>
      </c>
      <c r="C1039" t="s">
        <v>46</v>
      </c>
      <c r="D1039" t="s">
        <v>107</v>
      </c>
      <c r="E1039">
        <v>225.03</v>
      </c>
      <c r="F1039">
        <v>130</v>
      </c>
      <c r="G1039" t="s">
        <v>149</v>
      </c>
      <c r="H1039" t="s">
        <v>148</v>
      </c>
      <c r="I1039" s="63"/>
      <c r="Q1039"/>
      <c r="T1039">
        <f t="shared" si="16"/>
        <v>0</v>
      </c>
    </row>
    <row r="1040" spans="1:33" hidden="1" x14ac:dyDescent="0.3">
      <c r="A1040" t="s">
        <v>105</v>
      </c>
      <c r="B1040" t="s">
        <v>106</v>
      </c>
      <c r="C1040" t="s">
        <v>46</v>
      </c>
      <c r="D1040" t="s">
        <v>107</v>
      </c>
      <c r="E1040">
        <v>225.03</v>
      </c>
      <c r="F1040">
        <v>130</v>
      </c>
      <c r="G1040" t="s">
        <v>150</v>
      </c>
      <c r="H1040" t="s">
        <v>150</v>
      </c>
      <c r="J1040" t="s">
        <v>1315</v>
      </c>
      <c r="Q1040"/>
      <c r="T1040">
        <f t="shared" si="16"/>
        <v>0</v>
      </c>
    </row>
    <row r="1041" spans="1:20" hidden="1" x14ac:dyDescent="0.3">
      <c r="A1041" t="s">
        <v>105</v>
      </c>
      <c r="B1041" t="s">
        <v>106</v>
      </c>
      <c r="C1041" t="s">
        <v>46</v>
      </c>
      <c r="D1041" t="s">
        <v>107</v>
      </c>
      <c r="E1041">
        <v>225.03</v>
      </c>
      <c r="F1041">
        <v>130</v>
      </c>
      <c r="G1041" t="s">
        <v>150</v>
      </c>
      <c r="H1041" t="s">
        <v>148</v>
      </c>
      <c r="I1041" s="63"/>
      <c r="Q1041"/>
      <c r="T1041">
        <f t="shared" si="16"/>
        <v>0</v>
      </c>
    </row>
    <row r="1042" spans="1:20" hidden="1" x14ac:dyDescent="0.3">
      <c r="A1042" t="s">
        <v>105</v>
      </c>
      <c r="B1042" t="s">
        <v>106</v>
      </c>
      <c r="C1042" t="s">
        <v>46</v>
      </c>
      <c r="D1042" t="s">
        <v>107</v>
      </c>
      <c r="E1042">
        <v>225.03</v>
      </c>
      <c r="F1042">
        <v>130</v>
      </c>
      <c r="G1042" t="s">
        <v>152</v>
      </c>
      <c r="H1042" t="s">
        <v>152</v>
      </c>
      <c r="J1042" t="s">
        <v>1312</v>
      </c>
      <c r="Q1042"/>
      <c r="T1042">
        <f t="shared" si="16"/>
        <v>0</v>
      </c>
    </row>
    <row r="1043" spans="1:20" hidden="1" x14ac:dyDescent="0.3">
      <c r="A1043" t="s">
        <v>105</v>
      </c>
      <c r="B1043" t="s">
        <v>106</v>
      </c>
      <c r="C1043" t="s">
        <v>46</v>
      </c>
      <c r="D1043" t="s">
        <v>107</v>
      </c>
      <c r="E1043">
        <v>225.03</v>
      </c>
      <c r="F1043">
        <v>130</v>
      </c>
      <c r="G1043" t="s">
        <v>152</v>
      </c>
      <c r="H1043" t="s">
        <v>148</v>
      </c>
      <c r="I1043" s="63"/>
      <c r="Q1043"/>
      <c r="T1043">
        <f t="shared" si="16"/>
        <v>0</v>
      </c>
    </row>
    <row r="1044" spans="1:20" hidden="1" x14ac:dyDescent="0.3">
      <c r="A1044" t="s">
        <v>105</v>
      </c>
      <c r="B1044" t="s">
        <v>106</v>
      </c>
      <c r="C1044" t="s">
        <v>46</v>
      </c>
      <c r="D1044" t="s">
        <v>107</v>
      </c>
      <c r="E1044">
        <v>225.03</v>
      </c>
      <c r="F1044">
        <v>130</v>
      </c>
      <c r="G1044" t="s">
        <v>153</v>
      </c>
      <c r="H1044" t="s">
        <v>153</v>
      </c>
      <c r="J1044" t="s">
        <v>1316</v>
      </c>
      <c r="Q1044"/>
      <c r="T1044">
        <f t="shared" si="16"/>
        <v>0</v>
      </c>
    </row>
    <row r="1045" spans="1:20" hidden="1" x14ac:dyDescent="0.3">
      <c r="A1045" t="s">
        <v>105</v>
      </c>
      <c r="B1045" t="s">
        <v>106</v>
      </c>
      <c r="C1045" t="s">
        <v>46</v>
      </c>
      <c r="D1045" t="s">
        <v>107</v>
      </c>
      <c r="E1045">
        <v>225.03</v>
      </c>
      <c r="F1045">
        <v>130</v>
      </c>
      <c r="G1045" t="s">
        <v>153</v>
      </c>
      <c r="H1045" t="s">
        <v>148</v>
      </c>
      <c r="I1045" s="63"/>
      <c r="Q1045"/>
      <c r="T1045">
        <f t="shared" si="16"/>
        <v>0</v>
      </c>
    </row>
    <row r="1046" spans="1:20" hidden="1" x14ac:dyDescent="0.3">
      <c r="A1046" t="s">
        <v>105</v>
      </c>
      <c r="B1046" t="s">
        <v>106</v>
      </c>
      <c r="C1046" t="s">
        <v>46</v>
      </c>
      <c r="D1046" t="s">
        <v>107</v>
      </c>
      <c r="E1046">
        <v>225.03</v>
      </c>
      <c r="F1046">
        <v>130</v>
      </c>
      <c r="G1046" t="s">
        <v>155</v>
      </c>
      <c r="H1046" t="s">
        <v>155</v>
      </c>
      <c r="J1046" t="s">
        <v>1313</v>
      </c>
      <c r="Q1046"/>
      <c r="T1046">
        <f t="shared" si="16"/>
        <v>0</v>
      </c>
    </row>
    <row r="1047" spans="1:20" hidden="1" x14ac:dyDescent="0.3">
      <c r="A1047" t="s">
        <v>105</v>
      </c>
      <c r="B1047" t="s">
        <v>106</v>
      </c>
      <c r="C1047" t="s">
        <v>46</v>
      </c>
      <c r="D1047" t="s">
        <v>107</v>
      </c>
      <c r="E1047">
        <v>225.03</v>
      </c>
      <c r="F1047">
        <v>130</v>
      </c>
      <c r="G1047" t="s">
        <v>155</v>
      </c>
      <c r="H1047" t="s">
        <v>148</v>
      </c>
      <c r="I1047" s="63"/>
      <c r="Q1047"/>
      <c r="T1047">
        <f t="shared" si="16"/>
        <v>0</v>
      </c>
    </row>
    <row r="1048" spans="1:20" hidden="1" x14ac:dyDescent="0.3">
      <c r="A1048" t="s">
        <v>105</v>
      </c>
      <c r="B1048" t="s">
        <v>106</v>
      </c>
      <c r="C1048" t="s">
        <v>46</v>
      </c>
      <c r="D1048" t="s">
        <v>107</v>
      </c>
      <c r="E1048">
        <v>225.03</v>
      </c>
      <c r="F1048">
        <v>130</v>
      </c>
      <c r="G1048" t="s">
        <v>156</v>
      </c>
      <c r="H1048" t="s">
        <v>156</v>
      </c>
      <c r="J1048" t="s">
        <v>1314</v>
      </c>
      <c r="Q1048"/>
      <c r="T1048">
        <f t="shared" si="16"/>
        <v>0</v>
      </c>
    </row>
    <row r="1049" spans="1:20" hidden="1" x14ac:dyDescent="0.3">
      <c r="A1049" t="s">
        <v>105</v>
      </c>
      <c r="B1049" t="s">
        <v>106</v>
      </c>
      <c r="C1049" t="s">
        <v>46</v>
      </c>
      <c r="D1049" t="s">
        <v>107</v>
      </c>
      <c r="E1049">
        <v>225.03</v>
      </c>
      <c r="F1049">
        <v>130</v>
      </c>
      <c r="G1049" t="s">
        <v>156</v>
      </c>
      <c r="H1049" t="s">
        <v>148</v>
      </c>
      <c r="I1049" s="63"/>
      <c r="Q1049"/>
      <c r="T1049">
        <f t="shared" si="16"/>
        <v>0</v>
      </c>
    </row>
    <row r="1050" spans="1:20" hidden="1" x14ac:dyDescent="0.3">
      <c r="A1050" t="s">
        <v>105</v>
      </c>
      <c r="B1050" t="s">
        <v>106</v>
      </c>
      <c r="C1050" t="s">
        <v>46</v>
      </c>
      <c r="D1050" t="s">
        <v>107</v>
      </c>
      <c r="E1050">
        <v>225.03</v>
      </c>
      <c r="F1050">
        <v>130</v>
      </c>
      <c r="G1050" t="s">
        <v>157</v>
      </c>
      <c r="H1050" t="s">
        <v>157</v>
      </c>
      <c r="J1050" t="s">
        <v>1317</v>
      </c>
      <c r="Q1050"/>
      <c r="T1050">
        <f t="shared" si="16"/>
        <v>0</v>
      </c>
    </row>
    <row r="1051" spans="1:20" hidden="1" x14ac:dyDescent="0.3">
      <c r="A1051" t="s">
        <v>105</v>
      </c>
      <c r="B1051" t="s">
        <v>106</v>
      </c>
      <c r="C1051" t="s">
        <v>46</v>
      </c>
      <c r="D1051" t="s">
        <v>107</v>
      </c>
      <c r="E1051">
        <v>225.03</v>
      </c>
      <c r="F1051">
        <v>130</v>
      </c>
      <c r="G1051" t="s">
        <v>157</v>
      </c>
      <c r="H1051" t="s">
        <v>148</v>
      </c>
      <c r="I1051" s="63"/>
      <c r="Q1051"/>
      <c r="T1051">
        <f t="shared" si="16"/>
        <v>0</v>
      </c>
    </row>
    <row r="1052" spans="1:20" hidden="1" x14ac:dyDescent="0.3">
      <c r="A1052" t="s">
        <v>105</v>
      </c>
      <c r="B1052" t="s">
        <v>106</v>
      </c>
      <c r="C1052" t="s">
        <v>46</v>
      </c>
      <c r="D1052" t="s">
        <v>107</v>
      </c>
      <c r="E1052">
        <v>225.03</v>
      </c>
      <c r="F1052">
        <v>130</v>
      </c>
      <c r="G1052" t="s">
        <v>158</v>
      </c>
      <c r="H1052" t="s">
        <v>158</v>
      </c>
      <c r="O1052" t="s">
        <v>502</v>
      </c>
      <c r="Q1052"/>
      <c r="T1052">
        <f t="shared" si="16"/>
        <v>0</v>
      </c>
    </row>
    <row r="1053" spans="1:20" hidden="1" x14ac:dyDescent="0.3">
      <c r="A1053" t="s">
        <v>105</v>
      </c>
      <c r="B1053" t="s">
        <v>106</v>
      </c>
      <c r="C1053" t="s">
        <v>46</v>
      </c>
      <c r="D1053" t="s">
        <v>107</v>
      </c>
      <c r="E1053">
        <v>225.03</v>
      </c>
      <c r="F1053">
        <v>130</v>
      </c>
      <c r="G1053" t="s">
        <v>158</v>
      </c>
      <c r="H1053" t="s">
        <v>148</v>
      </c>
      <c r="I1053" s="63"/>
      <c r="Q1053"/>
      <c r="T1053">
        <f t="shared" si="16"/>
        <v>0</v>
      </c>
    </row>
    <row r="1054" spans="1:20" hidden="1" x14ac:dyDescent="0.3">
      <c r="A1054" t="s">
        <v>105</v>
      </c>
      <c r="B1054" t="s">
        <v>106</v>
      </c>
      <c r="C1054" t="s">
        <v>46</v>
      </c>
      <c r="D1054" t="s">
        <v>107</v>
      </c>
      <c r="E1054">
        <v>225.03</v>
      </c>
      <c r="F1054">
        <v>130</v>
      </c>
      <c r="G1054" t="s">
        <v>159</v>
      </c>
      <c r="H1054" t="s">
        <v>159</v>
      </c>
      <c r="O1054" t="s">
        <v>502</v>
      </c>
      <c r="Q1054"/>
      <c r="T1054">
        <f t="shared" si="16"/>
        <v>0</v>
      </c>
    </row>
    <row r="1055" spans="1:20" hidden="1" x14ac:dyDescent="0.3">
      <c r="A1055" t="s">
        <v>105</v>
      </c>
      <c r="B1055" t="s">
        <v>106</v>
      </c>
      <c r="C1055" t="s">
        <v>46</v>
      </c>
      <c r="D1055" t="s">
        <v>107</v>
      </c>
      <c r="E1055">
        <v>225.03</v>
      </c>
      <c r="F1055">
        <v>130</v>
      </c>
      <c r="G1055" t="s">
        <v>159</v>
      </c>
      <c r="H1055" t="s">
        <v>148</v>
      </c>
      <c r="I1055" s="63"/>
      <c r="Q1055"/>
      <c r="T1055">
        <f t="shared" si="16"/>
        <v>0</v>
      </c>
    </row>
    <row r="1056" spans="1:20" hidden="1" x14ac:dyDescent="0.3">
      <c r="A1056" t="s">
        <v>105</v>
      </c>
      <c r="B1056" t="s">
        <v>106</v>
      </c>
      <c r="C1056" t="s">
        <v>46</v>
      </c>
      <c r="D1056" t="s">
        <v>107</v>
      </c>
      <c r="E1056">
        <v>225.03</v>
      </c>
      <c r="F1056">
        <v>130</v>
      </c>
      <c r="G1056" t="s">
        <v>160</v>
      </c>
      <c r="H1056" t="s">
        <v>160</v>
      </c>
      <c r="I1056" s="65"/>
      <c r="O1056" t="s">
        <v>502</v>
      </c>
      <c r="Q1056"/>
      <c r="T1056">
        <f t="shared" si="16"/>
        <v>0</v>
      </c>
    </row>
    <row r="1057" spans="1:20" hidden="1" x14ac:dyDescent="0.3">
      <c r="A1057" t="s">
        <v>105</v>
      </c>
      <c r="B1057" t="s">
        <v>106</v>
      </c>
      <c r="C1057" t="s">
        <v>46</v>
      </c>
      <c r="D1057" t="s">
        <v>107</v>
      </c>
      <c r="E1057">
        <v>225.03</v>
      </c>
      <c r="F1057">
        <v>130</v>
      </c>
      <c r="G1057" t="s">
        <v>160</v>
      </c>
      <c r="H1057" t="s">
        <v>148</v>
      </c>
      <c r="I1057" s="65"/>
      <c r="Q1057"/>
      <c r="T1057">
        <f t="shared" si="16"/>
        <v>0</v>
      </c>
    </row>
    <row r="1058" spans="1:20" hidden="1" x14ac:dyDescent="0.3">
      <c r="A1058" t="s">
        <v>108</v>
      </c>
      <c r="B1058" t="s">
        <v>109</v>
      </c>
      <c r="C1058" t="s">
        <v>57</v>
      </c>
      <c r="D1058" t="s">
        <v>110</v>
      </c>
      <c r="E1058">
        <v>12.09</v>
      </c>
      <c r="F1058">
        <v>4900</v>
      </c>
      <c r="G1058" t="s">
        <v>185</v>
      </c>
      <c r="H1058" t="s">
        <v>185</v>
      </c>
      <c r="J1058" t="s">
        <v>1309</v>
      </c>
      <c r="Q1058"/>
      <c r="T1058">
        <f t="shared" si="16"/>
        <v>0</v>
      </c>
    </row>
    <row r="1059" spans="1:20" hidden="1" x14ac:dyDescent="0.3">
      <c r="A1059" t="s">
        <v>108</v>
      </c>
      <c r="B1059" t="s">
        <v>109</v>
      </c>
      <c r="C1059" t="s">
        <v>57</v>
      </c>
      <c r="D1059" t="s">
        <v>110</v>
      </c>
      <c r="E1059">
        <v>12.09</v>
      </c>
      <c r="F1059">
        <v>4900</v>
      </c>
      <c r="G1059" t="s">
        <v>185</v>
      </c>
      <c r="H1059" t="s">
        <v>148</v>
      </c>
      <c r="I1059" s="63"/>
      <c r="Q1059"/>
      <c r="T1059">
        <f t="shared" si="16"/>
        <v>0</v>
      </c>
    </row>
    <row r="1060" spans="1:20" hidden="1" x14ac:dyDescent="0.3">
      <c r="A1060" t="s">
        <v>108</v>
      </c>
      <c r="B1060" t="s">
        <v>109</v>
      </c>
      <c r="C1060" t="s">
        <v>57</v>
      </c>
      <c r="D1060" t="s">
        <v>110</v>
      </c>
      <c r="E1060">
        <v>12.09</v>
      </c>
      <c r="F1060">
        <v>4900</v>
      </c>
      <c r="G1060" t="s">
        <v>147</v>
      </c>
      <c r="H1060" t="s">
        <v>147</v>
      </c>
      <c r="J1060" t="s">
        <v>1310</v>
      </c>
      <c r="Q1060"/>
      <c r="T1060">
        <f t="shared" si="16"/>
        <v>0</v>
      </c>
    </row>
    <row r="1061" spans="1:20" hidden="1" x14ac:dyDescent="0.3">
      <c r="A1061" t="s">
        <v>108</v>
      </c>
      <c r="B1061" t="s">
        <v>109</v>
      </c>
      <c r="C1061" t="s">
        <v>57</v>
      </c>
      <c r="D1061" t="s">
        <v>110</v>
      </c>
      <c r="E1061">
        <v>12.09</v>
      </c>
      <c r="F1061">
        <v>4900</v>
      </c>
      <c r="G1061" t="s">
        <v>147</v>
      </c>
      <c r="H1061" t="s">
        <v>148</v>
      </c>
      <c r="I1061" s="63"/>
      <c r="Q1061"/>
      <c r="T1061">
        <f t="shared" si="16"/>
        <v>0</v>
      </c>
    </row>
    <row r="1062" spans="1:20" hidden="1" x14ac:dyDescent="0.3">
      <c r="A1062" t="s">
        <v>108</v>
      </c>
      <c r="B1062" t="s">
        <v>109</v>
      </c>
      <c r="C1062" t="s">
        <v>57</v>
      </c>
      <c r="D1062" t="s">
        <v>110</v>
      </c>
      <c r="E1062">
        <v>12.09</v>
      </c>
      <c r="F1062">
        <v>4900</v>
      </c>
      <c r="G1062" t="s">
        <v>149</v>
      </c>
      <c r="H1062" t="s">
        <v>149</v>
      </c>
      <c r="J1062" t="s">
        <v>1311</v>
      </c>
      <c r="Q1062"/>
      <c r="T1062">
        <f t="shared" si="16"/>
        <v>0</v>
      </c>
    </row>
    <row r="1063" spans="1:20" hidden="1" x14ac:dyDescent="0.3">
      <c r="A1063" t="s">
        <v>108</v>
      </c>
      <c r="B1063" t="s">
        <v>109</v>
      </c>
      <c r="C1063" t="s">
        <v>57</v>
      </c>
      <c r="D1063" t="s">
        <v>110</v>
      </c>
      <c r="E1063">
        <v>12.09</v>
      </c>
      <c r="F1063">
        <v>4900</v>
      </c>
      <c r="G1063" t="s">
        <v>149</v>
      </c>
      <c r="H1063" t="s">
        <v>148</v>
      </c>
      <c r="I1063" s="63"/>
      <c r="Q1063"/>
      <c r="T1063">
        <f t="shared" si="16"/>
        <v>0</v>
      </c>
    </row>
    <row r="1064" spans="1:20" hidden="1" x14ac:dyDescent="0.3">
      <c r="A1064" t="s">
        <v>108</v>
      </c>
      <c r="B1064" t="s">
        <v>109</v>
      </c>
      <c r="C1064" t="s">
        <v>57</v>
      </c>
      <c r="D1064" t="s">
        <v>110</v>
      </c>
      <c r="E1064">
        <v>12.09</v>
      </c>
      <c r="F1064">
        <v>4900</v>
      </c>
      <c r="G1064" t="s">
        <v>150</v>
      </c>
      <c r="H1064" t="s">
        <v>150</v>
      </c>
      <c r="J1064" t="s">
        <v>1315</v>
      </c>
      <c r="Q1064"/>
      <c r="T1064">
        <f t="shared" si="16"/>
        <v>0</v>
      </c>
    </row>
    <row r="1065" spans="1:20" hidden="1" x14ac:dyDescent="0.3">
      <c r="A1065" t="s">
        <v>108</v>
      </c>
      <c r="B1065" t="s">
        <v>109</v>
      </c>
      <c r="C1065" t="s">
        <v>57</v>
      </c>
      <c r="D1065" t="s">
        <v>110</v>
      </c>
      <c r="E1065">
        <v>12.09</v>
      </c>
      <c r="F1065">
        <v>4900</v>
      </c>
      <c r="G1065" t="s">
        <v>150</v>
      </c>
      <c r="H1065" t="s">
        <v>148</v>
      </c>
      <c r="I1065" s="63"/>
      <c r="Q1065"/>
      <c r="T1065">
        <f t="shared" si="16"/>
        <v>0</v>
      </c>
    </row>
    <row r="1066" spans="1:20" hidden="1" x14ac:dyDescent="0.3">
      <c r="A1066" t="s">
        <v>108</v>
      </c>
      <c r="B1066" t="s">
        <v>109</v>
      </c>
      <c r="C1066" t="s">
        <v>57</v>
      </c>
      <c r="D1066" t="s">
        <v>110</v>
      </c>
      <c r="E1066">
        <v>12.09</v>
      </c>
      <c r="F1066">
        <v>4900</v>
      </c>
      <c r="G1066" t="s">
        <v>152</v>
      </c>
      <c r="H1066" t="s">
        <v>152</v>
      </c>
      <c r="I1066">
        <v>800</v>
      </c>
      <c r="J1066" t="s">
        <v>177</v>
      </c>
      <c r="Q1066"/>
      <c r="T1066">
        <f t="shared" si="16"/>
        <v>0</v>
      </c>
    </row>
    <row r="1067" spans="1:20" hidden="1" x14ac:dyDescent="0.3">
      <c r="A1067" t="s">
        <v>108</v>
      </c>
      <c r="B1067" t="s">
        <v>109</v>
      </c>
      <c r="C1067" t="s">
        <v>57</v>
      </c>
      <c r="D1067" t="s">
        <v>110</v>
      </c>
      <c r="E1067">
        <v>12.09</v>
      </c>
      <c r="F1067">
        <v>4900</v>
      </c>
      <c r="G1067" t="s">
        <v>152</v>
      </c>
      <c r="H1067" t="s">
        <v>148</v>
      </c>
      <c r="I1067" t="s">
        <v>177</v>
      </c>
      <c r="Q1067"/>
      <c r="T1067">
        <f t="shared" si="16"/>
        <v>0</v>
      </c>
    </row>
    <row r="1068" spans="1:20" hidden="1" x14ac:dyDescent="0.3">
      <c r="A1068" t="s">
        <v>108</v>
      </c>
      <c r="B1068" t="s">
        <v>109</v>
      </c>
      <c r="C1068" t="s">
        <v>57</v>
      </c>
      <c r="D1068" t="s">
        <v>110</v>
      </c>
      <c r="E1068">
        <v>12.09</v>
      </c>
      <c r="F1068">
        <v>4900</v>
      </c>
      <c r="G1068" t="s">
        <v>153</v>
      </c>
      <c r="H1068" t="s">
        <v>153</v>
      </c>
      <c r="I1068">
        <v>0</v>
      </c>
      <c r="J1068" t="s">
        <v>1316</v>
      </c>
      <c r="Q1068"/>
      <c r="T1068">
        <f t="shared" si="16"/>
        <v>0</v>
      </c>
    </row>
    <row r="1069" spans="1:20" hidden="1" x14ac:dyDescent="0.3">
      <c r="A1069" t="s">
        <v>108</v>
      </c>
      <c r="B1069" t="s">
        <v>109</v>
      </c>
      <c r="C1069" t="s">
        <v>57</v>
      </c>
      <c r="D1069" t="s">
        <v>110</v>
      </c>
      <c r="E1069">
        <v>12.09</v>
      </c>
      <c r="F1069">
        <v>4900</v>
      </c>
      <c r="G1069" t="s">
        <v>153</v>
      </c>
      <c r="H1069" t="s">
        <v>148</v>
      </c>
      <c r="I1069" s="63"/>
      <c r="Q1069"/>
      <c r="T1069">
        <f t="shared" si="16"/>
        <v>0</v>
      </c>
    </row>
    <row r="1070" spans="1:20" hidden="1" x14ac:dyDescent="0.3">
      <c r="A1070" t="s">
        <v>108</v>
      </c>
      <c r="B1070" t="s">
        <v>109</v>
      </c>
      <c r="C1070" t="s">
        <v>57</v>
      </c>
      <c r="D1070" t="s">
        <v>110</v>
      </c>
      <c r="E1070">
        <v>12.09</v>
      </c>
      <c r="F1070">
        <v>4900</v>
      </c>
      <c r="G1070" t="s">
        <v>155</v>
      </c>
      <c r="H1070" t="s">
        <v>155</v>
      </c>
      <c r="I1070">
        <v>400</v>
      </c>
      <c r="J1070" t="s">
        <v>215</v>
      </c>
      <c r="Q1070"/>
      <c r="T1070">
        <f t="shared" si="16"/>
        <v>0</v>
      </c>
    </row>
    <row r="1071" spans="1:20" hidden="1" x14ac:dyDescent="0.3">
      <c r="A1071" t="s">
        <v>108</v>
      </c>
      <c r="B1071" t="s">
        <v>109</v>
      </c>
      <c r="C1071" t="s">
        <v>57</v>
      </c>
      <c r="D1071" t="s">
        <v>110</v>
      </c>
      <c r="E1071">
        <v>12.09</v>
      </c>
      <c r="F1071">
        <v>4900</v>
      </c>
      <c r="G1071" t="s">
        <v>155</v>
      </c>
      <c r="H1071" t="s">
        <v>148</v>
      </c>
      <c r="I1071" t="s">
        <v>215</v>
      </c>
      <c r="Q1071"/>
      <c r="T1071">
        <f t="shared" si="16"/>
        <v>0</v>
      </c>
    </row>
    <row r="1072" spans="1:20" hidden="1" x14ac:dyDescent="0.3">
      <c r="A1072" t="s">
        <v>108</v>
      </c>
      <c r="B1072" t="s">
        <v>109</v>
      </c>
      <c r="C1072" t="s">
        <v>57</v>
      </c>
      <c r="D1072" t="s">
        <v>110</v>
      </c>
      <c r="E1072">
        <v>12.09</v>
      </c>
      <c r="F1072">
        <v>4900</v>
      </c>
      <c r="G1072" t="s">
        <v>156</v>
      </c>
      <c r="H1072" t="s">
        <v>156</v>
      </c>
      <c r="I1072">
        <v>400</v>
      </c>
      <c r="J1072" t="s">
        <v>191</v>
      </c>
      <c r="Q1072"/>
      <c r="T1072">
        <f t="shared" si="16"/>
        <v>0</v>
      </c>
    </row>
    <row r="1073" spans="1:33" hidden="1" x14ac:dyDescent="0.3">
      <c r="A1073" t="s">
        <v>108</v>
      </c>
      <c r="B1073" t="s">
        <v>109</v>
      </c>
      <c r="C1073" t="s">
        <v>57</v>
      </c>
      <c r="D1073" t="s">
        <v>110</v>
      </c>
      <c r="E1073">
        <v>12.09</v>
      </c>
      <c r="F1073">
        <v>4900</v>
      </c>
      <c r="G1073" t="s">
        <v>156</v>
      </c>
      <c r="H1073" t="s">
        <v>148</v>
      </c>
      <c r="I1073" t="s">
        <v>191</v>
      </c>
      <c r="Q1073"/>
      <c r="T1073">
        <f t="shared" si="16"/>
        <v>0</v>
      </c>
    </row>
    <row r="1074" spans="1:33" hidden="1" x14ac:dyDescent="0.3">
      <c r="A1074" t="s">
        <v>108</v>
      </c>
      <c r="B1074" t="s">
        <v>109</v>
      </c>
      <c r="C1074" t="s">
        <v>57</v>
      </c>
      <c r="D1074" t="s">
        <v>110</v>
      </c>
      <c r="E1074">
        <v>12.09</v>
      </c>
      <c r="F1074">
        <v>4900</v>
      </c>
      <c r="G1074" t="s">
        <v>157</v>
      </c>
      <c r="H1074" t="s">
        <v>157</v>
      </c>
      <c r="I1074">
        <v>200</v>
      </c>
      <c r="J1074" t="s">
        <v>192</v>
      </c>
      <c r="Q1074"/>
      <c r="T1074">
        <f t="shared" si="16"/>
        <v>0</v>
      </c>
    </row>
    <row r="1075" spans="1:33" hidden="1" x14ac:dyDescent="0.3">
      <c r="A1075" t="s">
        <v>108</v>
      </c>
      <c r="B1075" t="s">
        <v>109</v>
      </c>
      <c r="C1075" t="s">
        <v>57</v>
      </c>
      <c r="D1075" t="s">
        <v>110</v>
      </c>
      <c r="E1075">
        <v>12.09</v>
      </c>
      <c r="F1075">
        <v>4900</v>
      </c>
      <c r="G1075" t="s">
        <v>157</v>
      </c>
      <c r="H1075" t="s">
        <v>148</v>
      </c>
      <c r="I1075" t="s">
        <v>192</v>
      </c>
      <c r="Q1075"/>
      <c r="T1075">
        <f t="shared" si="16"/>
        <v>0</v>
      </c>
    </row>
    <row r="1076" spans="1:33" hidden="1" x14ac:dyDescent="0.3">
      <c r="A1076" t="s">
        <v>108</v>
      </c>
      <c r="B1076" t="s">
        <v>109</v>
      </c>
      <c r="C1076" t="s">
        <v>57</v>
      </c>
      <c r="D1076" t="s">
        <v>110</v>
      </c>
      <c r="E1076">
        <v>12.09</v>
      </c>
      <c r="F1076">
        <v>4900</v>
      </c>
      <c r="G1076" t="s">
        <v>158</v>
      </c>
      <c r="H1076" t="s">
        <v>158</v>
      </c>
      <c r="I1076" s="64">
        <v>450</v>
      </c>
      <c r="J1076" t="s">
        <v>457</v>
      </c>
      <c r="K1076" t="s">
        <v>463</v>
      </c>
      <c r="O1076" t="s">
        <v>502</v>
      </c>
      <c r="P1076">
        <f>SUMIFS(FNDWRR!E:E, FNDWRR!Q:Q, data_working!J1076, FNDWRR!AZ:AZ, data_working!H1076, FNDWRR!C:C, data_working!D1076&amp;"*")+SUMIFS(FNDWRR!E:E, FNDWRR!Q:Q, data_working!K1076, FNDWRR!AZ:AZ, data_working!H1076, FNDWRR!C:C, data_working!D1076&amp;"*")</f>
        <v>2350</v>
      </c>
      <c r="Q1076" s="40">
        <v>12.087</v>
      </c>
      <c r="R1076" s="40">
        <v>22.68</v>
      </c>
      <c r="S1076">
        <v>22.68</v>
      </c>
      <c r="T1076">
        <f t="shared" si="16"/>
        <v>0</v>
      </c>
      <c r="U1076">
        <f>SUMIFS(openNconfirmRpt!O:O, openNconfirmRpt!L:L, data_working!D1076&amp;"*", openNconfirmRpt!D:D, data_working!H1076)</f>
        <v>2350</v>
      </c>
      <c r="V1076">
        <f>SUMIFS(openNconfirmRpt!O:O, openNconfirmRpt!L:L, data_working!D1076&amp;"*", openNconfirmRpt!D:D, data_working!H1076, openNconfirmRpt!B:B, A1076)</f>
        <v>450</v>
      </c>
      <c r="X1076">
        <f>SUMIFS(openNconfirmRpt!O:O, openNconfirmRpt!L:L, data_working!D1076&amp;"*", openNconfirmRpt!D:D, data_working!H1076, openNconfirmRpt!B:B, A1076, openNconfirmRpt!A:A, "Confirm Order")</f>
        <v>450</v>
      </c>
      <c r="Y1076">
        <f>X1076-I1076</f>
        <v>0</v>
      </c>
      <c r="Z1076">
        <f>P1076-I1076</f>
        <v>1900</v>
      </c>
      <c r="AA1076" s="46">
        <f>SUMIFS(openNconfirmRpt!V:V, openNconfirmRpt!L:L, data_working!D1076&amp;"*", openNconfirmRpt!D:D, data_working!H1076, openNconfirmRpt!B:B, A1076, openNconfirmRpt!A:A, "Confirm Order")/COUNTIFS(openNconfirmRpt!L:L, data_working!D1076&amp;"*", openNconfirmRpt!D:D, data_working!H1076, openNconfirmRpt!B:B, A1076, openNconfirmRpt!A:A, "Confirm Order")</f>
        <v>22.68</v>
      </c>
      <c r="AB1076">
        <f>S1076-AA1076</f>
        <v>0</v>
      </c>
      <c r="AD1076" t="s">
        <v>1696</v>
      </c>
    </row>
    <row r="1077" spans="1:33" hidden="1" x14ac:dyDescent="0.3">
      <c r="A1077" t="s">
        <v>108</v>
      </c>
      <c r="B1077" t="s">
        <v>109</v>
      </c>
      <c r="C1077" t="s">
        <v>57</v>
      </c>
      <c r="D1077" t="s">
        <v>110</v>
      </c>
      <c r="E1077">
        <v>12.09</v>
      </c>
      <c r="F1077">
        <v>4900</v>
      </c>
      <c r="G1077" t="s">
        <v>158</v>
      </c>
      <c r="H1077" t="s">
        <v>148</v>
      </c>
      <c r="I1077" t="s">
        <v>216</v>
      </c>
      <c r="Q1077"/>
      <c r="T1077">
        <f t="shared" si="16"/>
        <v>0</v>
      </c>
    </row>
    <row r="1078" spans="1:33" hidden="1" x14ac:dyDescent="0.3">
      <c r="A1078" t="s">
        <v>108</v>
      </c>
      <c r="B1078" t="s">
        <v>109</v>
      </c>
      <c r="C1078" t="s">
        <v>57</v>
      </c>
      <c r="D1078" t="s">
        <v>110</v>
      </c>
      <c r="E1078">
        <v>12.09</v>
      </c>
      <c r="F1078">
        <v>4900</v>
      </c>
      <c r="G1078" t="s">
        <v>159</v>
      </c>
      <c r="H1078" t="s">
        <v>159</v>
      </c>
      <c r="I1078" s="64">
        <v>300</v>
      </c>
      <c r="J1078" t="s">
        <v>217</v>
      </c>
      <c r="L1078">
        <f>_xlfn.XLOOKUP(J1078, FNDWRR!Q:Q,FNDWRR!F:F,"",0,)</f>
        <v>92011129</v>
      </c>
      <c r="O1078" t="s">
        <v>502</v>
      </c>
      <c r="P1078">
        <f>SUMIFS(FNDWRR!E:E, FNDWRR!Q:Q, data_working!J1078, FNDWRR!AZ:AZ, data_working!H1078, FNDWRR!C:C, data_working!D1078&amp;"*")</f>
        <v>500</v>
      </c>
      <c r="Q1078" s="40">
        <v>12.087</v>
      </c>
      <c r="R1078" s="40">
        <v>22.68</v>
      </c>
      <c r="S1078">
        <v>22.68</v>
      </c>
      <c r="T1078">
        <f t="shared" si="16"/>
        <v>0</v>
      </c>
      <c r="U1078">
        <f>SUMIFS(openNconfirmRpt!O:O, openNconfirmRpt!L:L, data_working!D1078&amp;"*", openNconfirmRpt!D:D, data_working!H1078)</f>
        <v>500</v>
      </c>
      <c r="V1078">
        <f>SUMIFS(openNconfirmRpt!O:O, openNconfirmRpt!L:L, data_working!D1078&amp;"*", openNconfirmRpt!D:D, data_working!H1078, openNconfirmRpt!B:B, A1078)</f>
        <v>300</v>
      </c>
      <c r="X1078">
        <f>SUMIFS(openNconfirmRpt!O:O, openNconfirmRpt!L:L, data_working!D1078&amp;"*", openNconfirmRpt!D:D, data_working!H1078, openNconfirmRpt!B:B, A1078, openNconfirmRpt!A:A, "Confirm Order")</f>
        <v>300</v>
      </c>
      <c r="Y1078">
        <f>X1078-I1078</f>
        <v>0</v>
      </c>
      <c r="Z1078">
        <f>P1078-I1078</f>
        <v>200</v>
      </c>
      <c r="AA1078" s="46">
        <f>SUMIFS(openNconfirmRpt!V:V, openNconfirmRpt!L:L, data_working!D1078&amp;"*", openNconfirmRpt!D:D, data_working!H1078, openNconfirmRpt!B:B, A1078, openNconfirmRpt!A:A, "Confirm Order")/COUNTIFS(openNconfirmRpt!L:L, data_working!D1078&amp;"*", openNconfirmRpt!D:D, data_working!H1078, openNconfirmRpt!B:B, A1078, openNconfirmRpt!A:A, "Confirm Order")</f>
        <v>22.68</v>
      </c>
      <c r="AB1078">
        <f>S1078-AA1078</f>
        <v>0</v>
      </c>
      <c r="AD1078" t="s">
        <v>1696</v>
      </c>
    </row>
    <row r="1079" spans="1:33" hidden="1" x14ac:dyDescent="0.3">
      <c r="A1079" t="s">
        <v>108</v>
      </c>
      <c r="B1079" t="s">
        <v>109</v>
      </c>
      <c r="C1079" t="s">
        <v>57</v>
      </c>
      <c r="D1079" t="s">
        <v>110</v>
      </c>
      <c r="E1079">
        <v>12.09</v>
      </c>
      <c r="F1079">
        <v>4900</v>
      </c>
      <c r="G1079" t="s">
        <v>159</v>
      </c>
      <c r="H1079" t="s">
        <v>148</v>
      </c>
      <c r="I1079" t="s">
        <v>217</v>
      </c>
      <c r="Q1079"/>
      <c r="T1079">
        <f t="shared" si="16"/>
        <v>0</v>
      </c>
    </row>
    <row r="1080" spans="1:33" x14ac:dyDescent="0.3">
      <c r="A1080" t="s">
        <v>108</v>
      </c>
      <c r="B1080" t="s">
        <v>109</v>
      </c>
      <c r="C1080" t="s">
        <v>57</v>
      </c>
      <c r="D1080" t="s">
        <v>110</v>
      </c>
      <c r="E1080">
        <v>12.09</v>
      </c>
      <c r="F1080">
        <v>4900</v>
      </c>
      <c r="G1080" t="s">
        <v>160</v>
      </c>
      <c r="H1080" t="s">
        <v>160</v>
      </c>
      <c r="I1080" s="64">
        <v>200</v>
      </c>
      <c r="J1080" s="57">
        <f>I1081</f>
        <v>0</v>
      </c>
      <c r="K1080" s="57"/>
      <c r="L1080" t="str">
        <f>_xlfn.XLOOKUP(J1080, FNDWRR!Q:Q,FNDWRR!F:F,"",0,)</f>
        <v/>
      </c>
      <c r="M1080">
        <v>92011591</v>
      </c>
      <c r="N1080">
        <v>92011593</v>
      </c>
      <c r="O1080" t="s">
        <v>502</v>
      </c>
      <c r="P1080">
        <f>SUMIFS(FNDWRR!E:E, FNDWRR!Q:Q, data_working!J1080, FNDWRR!AZ:AZ, data_working!H1080, FNDWRR!C:C, data_working!D1080&amp;"*")</f>
        <v>0</v>
      </c>
      <c r="Q1080" s="40">
        <v>12.087</v>
      </c>
      <c r="R1080" s="40">
        <v>22.68</v>
      </c>
      <c r="S1080">
        <v>22.68</v>
      </c>
      <c r="T1080">
        <f t="shared" si="16"/>
        <v>0</v>
      </c>
      <c r="U1080">
        <f>SUMIFS(openNconfirmRpt!O:O, openNconfirmRpt!L:L, data_working!D1080&amp;"*", openNconfirmRpt!D:D, data_working!H1080)</f>
        <v>1900</v>
      </c>
      <c r="V1080">
        <f>SUMIFS(openNconfirmRpt!O:O, openNconfirmRpt!L:L, data_working!D1080&amp;"*", openNconfirmRpt!D:D, data_working!H1080, openNconfirmRpt!B:B, A1080)</f>
        <v>200</v>
      </c>
      <c r="W1080">
        <f>SUMIFS(openNconfirmRpt!O:O, openNconfirmRpt!L:L, data_working!D1080&amp;"*", openNconfirmRpt!D:D, data_working!H1080, openNconfirmRpt!B:B, A1080, openNconfirmRpt!A:A, "Open Order")</f>
        <v>200</v>
      </c>
      <c r="X1080">
        <f>SUMIFS(openNconfirmRpt!O:O, openNconfirmRpt!L:L, data_working!D1080&amp;"*", openNconfirmRpt!D:D, data_working!H1080, openNconfirmRpt!B:B, A1080, openNconfirmRpt!A:A, "Confirm Order")</f>
        <v>0</v>
      </c>
      <c r="Y1080">
        <f>X1080-I1080</f>
        <v>-200</v>
      </c>
      <c r="Z1080">
        <f>P1080-I1080</f>
        <v>-200</v>
      </c>
      <c r="AA1080">
        <f>SUMIFS(openNconfirmRpt!V:V, openNconfirmRpt!L:L, data_working!D1080&amp;"*", openNconfirmRpt!D:D, data_working!H1080, openNconfirmRpt!B:B, A1080, openNconfirmRpt!A:A, "*")/COUNTIFS(openNconfirmRpt!L:L, data_working!D1080&amp;"*", openNconfirmRpt!D:D, data_working!H1080, openNconfirmRpt!B:B, A1080)</f>
        <v>22.68</v>
      </c>
      <c r="AB1080">
        <f>S1080-AA1080</f>
        <v>0</v>
      </c>
      <c r="AC1080">
        <f>V1080-I1080</f>
        <v>0</v>
      </c>
      <c r="AD1080" t="s">
        <v>1703</v>
      </c>
      <c r="AE1080" t="s">
        <v>3007</v>
      </c>
      <c r="AF1080" t="str">
        <f>_xlfn.XLOOKUP(M1080, postponeList!K:K, postponeList!U:U,,0)</f>
        <v xml:space="preserve">Mid </v>
      </c>
      <c r="AG1080" t="str">
        <f>_xlfn.XLOOKUP(M1080, postponeList!K:K, postponeList!U:U,,0,-1)</f>
        <v>Low</v>
      </c>
    </row>
    <row r="1081" spans="1:33" hidden="1" x14ac:dyDescent="0.3">
      <c r="A1081" t="s">
        <v>108</v>
      </c>
      <c r="B1081" t="s">
        <v>109</v>
      </c>
      <c r="C1081" t="s">
        <v>57</v>
      </c>
      <c r="D1081" t="s">
        <v>110</v>
      </c>
      <c r="E1081">
        <v>12.09</v>
      </c>
      <c r="F1081">
        <v>4900</v>
      </c>
      <c r="G1081" t="s">
        <v>160</v>
      </c>
      <c r="H1081" t="s">
        <v>148</v>
      </c>
      <c r="I1081" s="65"/>
      <c r="Q1081"/>
      <c r="T1081">
        <f t="shared" si="16"/>
        <v>0</v>
      </c>
    </row>
    <row r="1082" spans="1:33" hidden="1" x14ac:dyDescent="0.3">
      <c r="A1082" t="s">
        <v>108</v>
      </c>
      <c r="B1082" t="s">
        <v>109</v>
      </c>
      <c r="C1082" t="s">
        <v>57</v>
      </c>
      <c r="D1082" t="s">
        <v>111</v>
      </c>
      <c r="E1082">
        <v>17.09</v>
      </c>
      <c r="F1082">
        <v>2000</v>
      </c>
      <c r="G1082" t="s">
        <v>185</v>
      </c>
      <c r="H1082" t="s">
        <v>185</v>
      </c>
      <c r="J1082" t="s">
        <v>1309</v>
      </c>
      <c r="Q1082"/>
      <c r="T1082">
        <f t="shared" si="16"/>
        <v>0</v>
      </c>
    </row>
    <row r="1083" spans="1:33" hidden="1" x14ac:dyDescent="0.3">
      <c r="A1083" t="s">
        <v>108</v>
      </c>
      <c r="B1083" t="s">
        <v>109</v>
      </c>
      <c r="C1083" t="s">
        <v>57</v>
      </c>
      <c r="D1083" t="s">
        <v>111</v>
      </c>
      <c r="E1083">
        <v>17.09</v>
      </c>
      <c r="F1083">
        <v>2000</v>
      </c>
      <c r="G1083" t="s">
        <v>185</v>
      </c>
      <c r="H1083" t="s">
        <v>148</v>
      </c>
      <c r="I1083" s="63"/>
      <c r="Q1083"/>
      <c r="T1083">
        <f t="shared" si="16"/>
        <v>0</v>
      </c>
    </row>
    <row r="1084" spans="1:33" hidden="1" x14ac:dyDescent="0.3">
      <c r="A1084" t="s">
        <v>108</v>
      </c>
      <c r="B1084" t="s">
        <v>109</v>
      </c>
      <c r="C1084" t="s">
        <v>57</v>
      </c>
      <c r="D1084" t="s">
        <v>111</v>
      </c>
      <c r="E1084">
        <v>17.09</v>
      </c>
      <c r="F1084">
        <v>2000</v>
      </c>
      <c r="G1084" t="s">
        <v>147</v>
      </c>
      <c r="H1084" t="s">
        <v>147</v>
      </c>
      <c r="J1084" t="s">
        <v>1310</v>
      </c>
      <c r="Q1084"/>
      <c r="T1084">
        <f t="shared" si="16"/>
        <v>0</v>
      </c>
    </row>
    <row r="1085" spans="1:33" hidden="1" x14ac:dyDescent="0.3">
      <c r="A1085" t="s">
        <v>108</v>
      </c>
      <c r="B1085" t="s">
        <v>109</v>
      </c>
      <c r="C1085" t="s">
        <v>57</v>
      </c>
      <c r="D1085" t="s">
        <v>111</v>
      </c>
      <c r="E1085">
        <v>17.09</v>
      </c>
      <c r="F1085">
        <v>2000</v>
      </c>
      <c r="G1085" t="s">
        <v>147</v>
      </c>
      <c r="H1085" t="s">
        <v>148</v>
      </c>
      <c r="I1085" s="63"/>
      <c r="Q1085"/>
      <c r="T1085">
        <f t="shared" si="16"/>
        <v>0</v>
      </c>
    </row>
    <row r="1086" spans="1:33" hidden="1" x14ac:dyDescent="0.3">
      <c r="A1086" t="s">
        <v>108</v>
      </c>
      <c r="B1086" t="s">
        <v>109</v>
      </c>
      <c r="C1086" t="s">
        <v>57</v>
      </c>
      <c r="D1086" t="s">
        <v>111</v>
      </c>
      <c r="E1086">
        <v>17.09</v>
      </c>
      <c r="F1086">
        <v>2000</v>
      </c>
      <c r="G1086" t="s">
        <v>149</v>
      </c>
      <c r="H1086" t="s">
        <v>149</v>
      </c>
      <c r="J1086" t="s">
        <v>1311</v>
      </c>
      <c r="Q1086"/>
      <c r="T1086">
        <f t="shared" si="16"/>
        <v>0</v>
      </c>
    </row>
    <row r="1087" spans="1:33" hidden="1" x14ac:dyDescent="0.3">
      <c r="A1087" t="s">
        <v>108</v>
      </c>
      <c r="B1087" t="s">
        <v>109</v>
      </c>
      <c r="C1087" t="s">
        <v>57</v>
      </c>
      <c r="D1087" t="s">
        <v>111</v>
      </c>
      <c r="E1087">
        <v>17.09</v>
      </c>
      <c r="F1087">
        <v>2000</v>
      </c>
      <c r="G1087" t="s">
        <v>149</v>
      </c>
      <c r="H1087" t="s">
        <v>148</v>
      </c>
      <c r="I1087" s="63"/>
      <c r="Q1087"/>
      <c r="T1087">
        <f t="shared" si="16"/>
        <v>0</v>
      </c>
    </row>
    <row r="1088" spans="1:33" hidden="1" x14ac:dyDescent="0.3">
      <c r="A1088" t="s">
        <v>108</v>
      </c>
      <c r="B1088" t="s">
        <v>109</v>
      </c>
      <c r="C1088" t="s">
        <v>57</v>
      </c>
      <c r="D1088" t="s">
        <v>111</v>
      </c>
      <c r="E1088">
        <v>17.09</v>
      </c>
      <c r="F1088">
        <v>2000</v>
      </c>
      <c r="G1088" t="s">
        <v>150</v>
      </c>
      <c r="H1088" t="s">
        <v>150</v>
      </c>
      <c r="I1088">
        <v>200</v>
      </c>
      <c r="J1088" t="s">
        <v>180</v>
      </c>
      <c r="Q1088"/>
      <c r="T1088">
        <f t="shared" si="16"/>
        <v>0</v>
      </c>
    </row>
    <row r="1089" spans="1:33" hidden="1" x14ac:dyDescent="0.3">
      <c r="A1089" t="s">
        <v>108</v>
      </c>
      <c r="B1089" t="s">
        <v>109</v>
      </c>
      <c r="C1089" t="s">
        <v>57</v>
      </c>
      <c r="D1089" t="s">
        <v>111</v>
      </c>
      <c r="E1089">
        <v>17.09</v>
      </c>
      <c r="F1089">
        <v>2000</v>
      </c>
      <c r="G1089" t="s">
        <v>150</v>
      </c>
      <c r="H1089" t="s">
        <v>148</v>
      </c>
      <c r="I1089" t="s">
        <v>180</v>
      </c>
      <c r="Q1089"/>
      <c r="T1089">
        <f t="shared" si="16"/>
        <v>0</v>
      </c>
    </row>
    <row r="1090" spans="1:33" hidden="1" x14ac:dyDescent="0.3">
      <c r="A1090" t="s">
        <v>108</v>
      </c>
      <c r="B1090" t="s">
        <v>109</v>
      </c>
      <c r="C1090" t="s">
        <v>57</v>
      </c>
      <c r="D1090" t="s">
        <v>111</v>
      </c>
      <c r="E1090">
        <v>17.09</v>
      </c>
      <c r="F1090">
        <v>2000</v>
      </c>
      <c r="G1090" t="s">
        <v>152</v>
      </c>
      <c r="H1090" t="s">
        <v>152</v>
      </c>
      <c r="I1090">
        <v>100</v>
      </c>
      <c r="J1090" t="s">
        <v>178</v>
      </c>
      <c r="Q1090"/>
      <c r="T1090">
        <f t="shared" si="16"/>
        <v>0</v>
      </c>
    </row>
    <row r="1091" spans="1:33" hidden="1" x14ac:dyDescent="0.3">
      <c r="A1091" t="s">
        <v>108</v>
      </c>
      <c r="B1091" t="s">
        <v>109</v>
      </c>
      <c r="C1091" t="s">
        <v>57</v>
      </c>
      <c r="D1091" t="s">
        <v>111</v>
      </c>
      <c r="E1091">
        <v>17.09</v>
      </c>
      <c r="F1091">
        <v>2000</v>
      </c>
      <c r="G1091" t="s">
        <v>152</v>
      </c>
      <c r="H1091" t="s">
        <v>148</v>
      </c>
      <c r="I1091" t="s">
        <v>178</v>
      </c>
      <c r="Q1091"/>
      <c r="T1091">
        <f t="shared" ref="T1091:T1154" si="17">R1091-S1091</f>
        <v>0</v>
      </c>
    </row>
    <row r="1092" spans="1:33" hidden="1" x14ac:dyDescent="0.3">
      <c r="A1092" t="s">
        <v>108</v>
      </c>
      <c r="B1092" t="s">
        <v>109</v>
      </c>
      <c r="C1092" t="s">
        <v>57</v>
      </c>
      <c r="D1092" t="s">
        <v>111</v>
      </c>
      <c r="E1092">
        <v>17.09</v>
      </c>
      <c r="F1092">
        <v>2000</v>
      </c>
      <c r="G1092" t="s">
        <v>153</v>
      </c>
      <c r="H1092" t="s">
        <v>153</v>
      </c>
      <c r="I1092">
        <v>700</v>
      </c>
      <c r="J1092" t="s">
        <v>179</v>
      </c>
      <c r="Q1092"/>
      <c r="T1092">
        <f t="shared" si="17"/>
        <v>0</v>
      </c>
    </row>
    <row r="1093" spans="1:33" hidden="1" x14ac:dyDescent="0.3">
      <c r="A1093" t="s">
        <v>108</v>
      </c>
      <c r="B1093" t="s">
        <v>109</v>
      </c>
      <c r="C1093" t="s">
        <v>57</v>
      </c>
      <c r="D1093" t="s">
        <v>111</v>
      </c>
      <c r="E1093">
        <v>17.09</v>
      </c>
      <c r="F1093">
        <v>2000</v>
      </c>
      <c r="G1093" t="s">
        <v>153</v>
      </c>
      <c r="H1093" t="s">
        <v>148</v>
      </c>
      <c r="I1093" t="s">
        <v>179</v>
      </c>
      <c r="Q1093"/>
      <c r="T1093">
        <f t="shared" si="17"/>
        <v>0</v>
      </c>
    </row>
    <row r="1094" spans="1:33" hidden="1" x14ac:dyDescent="0.3">
      <c r="A1094" t="s">
        <v>108</v>
      </c>
      <c r="B1094" t="s">
        <v>109</v>
      </c>
      <c r="C1094" t="s">
        <v>57</v>
      </c>
      <c r="D1094" t="s">
        <v>111</v>
      </c>
      <c r="E1094">
        <v>17.09</v>
      </c>
      <c r="F1094">
        <v>2000</v>
      </c>
      <c r="G1094" t="s">
        <v>155</v>
      </c>
      <c r="H1094" t="s">
        <v>155</v>
      </c>
      <c r="I1094">
        <v>300</v>
      </c>
      <c r="J1094" t="s">
        <v>215</v>
      </c>
      <c r="Q1094"/>
      <c r="T1094">
        <f t="shared" si="17"/>
        <v>0</v>
      </c>
    </row>
    <row r="1095" spans="1:33" hidden="1" x14ac:dyDescent="0.3">
      <c r="A1095" t="s">
        <v>108</v>
      </c>
      <c r="B1095" t="s">
        <v>109</v>
      </c>
      <c r="C1095" t="s">
        <v>57</v>
      </c>
      <c r="D1095" t="s">
        <v>111</v>
      </c>
      <c r="E1095">
        <v>17.09</v>
      </c>
      <c r="F1095">
        <v>2000</v>
      </c>
      <c r="G1095" t="s">
        <v>155</v>
      </c>
      <c r="H1095" t="s">
        <v>148</v>
      </c>
      <c r="I1095" t="s">
        <v>215</v>
      </c>
      <c r="Q1095"/>
      <c r="T1095">
        <f t="shared" si="17"/>
        <v>0</v>
      </c>
    </row>
    <row r="1096" spans="1:33" hidden="1" x14ac:dyDescent="0.3">
      <c r="A1096" t="s">
        <v>108</v>
      </c>
      <c r="B1096" t="s">
        <v>109</v>
      </c>
      <c r="C1096" t="s">
        <v>57</v>
      </c>
      <c r="D1096" t="s">
        <v>111</v>
      </c>
      <c r="E1096">
        <v>17.09</v>
      </c>
      <c r="F1096">
        <v>2000</v>
      </c>
      <c r="G1096" t="s">
        <v>156</v>
      </c>
      <c r="H1096" t="s">
        <v>156</v>
      </c>
      <c r="I1096">
        <v>100</v>
      </c>
      <c r="J1096" t="s">
        <v>191</v>
      </c>
      <c r="Q1096"/>
      <c r="T1096">
        <f t="shared" si="17"/>
        <v>0</v>
      </c>
    </row>
    <row r="1097" spans="1:33" hidden="1" x14ac:dyDescent="0.3">
      <c r="A1097" t="s">
        <v>108</v>
      </c>
      <c r="B1097" t="s">
        <v>109</v>
      </c>
      <c r="C1097" t="s">
        <v>57</v>
      </c>
      <c r="D1097" t="s">
        <v>111</v>
      </c>
      <c r="E1097">
        <v>17.09</v>
      </c>
      <c r="F1097">
        <v>2000</v>
      </c>
      <c r="G1097" t="s">
        <v>156</v>
      </c>
      <c r="H1097" t="s">
        <v>148</v>
      </c>
      <c r="I1097" t="s">
        <v>191</v>
      </c>
      <c r="Q1097"/>
      <c r="T1097">
        <f t="shared" si="17"/>
        <v>0</v>
      </c>
    </row>
    <row r="1098" spans="1:33" hidden="1" x14ac:dyDescent="0.3">
      <c r="A1098" t="s">
        <v>108</v>
      </c>
      <c r="B1098" t="s">
        <v>109</v>
      </c>
      <c r="C1098" t="s">
        <v>57</v>
      </c>
      <c r="D1098" t="s">
        <v>111</v>
      </c>
      <c r="E1098">
        <v>17.09</v>
      </c>
      <c r="F1098">
        <v>2000</v>
      </c>
      <c r="G1098" t="s">
        <v>157</v>
      </c>
      <c r="H1098" t="s">
        <v>157</v>
      </c>
      <c r="I1098">
        <v>150</v>
      </c>
      <c r="J1098" t="s">
        <v>192</v>
      </c>
      <c r="Q1098"/>
      <c r="T1098">
        <f t="shared" si="17"/>
        <v>0</v>
      </c>
    </row>
    <row r="1099" spans="1:33" hidden="1" x14ac:dyDescent="0.3">
      <c r="A1099" t="s">
        <v>108</v>
      </c>
      <c r="B1099" t="s">
        <v>109</v>
      </c>
      <c r="C1099" t="s">
        <v>57</v>
      </c>
      <c r="D1099" t="s">
        <v>111</v>
      </c>
      <c r="E1099">
        <v>17.09</v>
      </c>
      <c r="F1099">
        <v>2000</v>
      </c>
      <c r="G1099" t="s">
        <v>157</v>
      </c>
      <c r="H1099" t="s">
        <v>148</v>
      </c>
      <c r="I1099" t="s">
        <v>192</v>
      </c>
      <c r="Q1099"/>
      <c r="T1099">
        <f t="shared" si="17"/>
        <v>0</v>
      </c>
    </row>
    <row r="1100" spans="1:33" hidden="1" x14ac:dyDescent="0.3">
      <c r="A1100" t="s">
        <v>108</v>
      </c>
      <c r="B1100" t="s">
        <v>109</v>
      </c>
      <c r="C1100" t="s">
        <v>57</v>
      </c>
      <c r="D1100" t="s">
        <v>111</v>
      </c>
      <c r="E1100">
        <v>17.09</v>
      </c>
      <c r="F1100">
        <v>2000</v>
      </c>
      <c r="G1100" t="s">
        <v>158</v>
      </c>
      <c r="H1100" t="s">
        <v>158</v>
      </c>
      <c r="I1100" s="64">
        <v>800</v>
      </c>
      <c r="J1100" t="s">
        <v>457</v>
      </c>
      <c r="K1100" t="s">
        <v>463</v>
      </c>
      <c r="O1100" t="s">
        <v>502</v>
      </c>
      <c r="P1100">
        <f>SUMIFS(FNDWRR!E:E, FNDWRR!Q:Q, data_working!J1100, FNDWRR!AZ:AZ, data_working!H1100, FNDWRR!C:C, data_working!D1100&amp;"*")+SUMIFS(FNDWRR!E:E, FNDWRR!Q:Q, data_working!K1100, FNDWRR!AZ:AZ, data_working!H1100, FNDWRR!C:C, data_working!D1100&amp;"*")</f>
        <v>800</v>
      </c>
      <c r="Q1100" s="40">
        <v>17.088000000000001</v>
      </c>
      <c r="R1100" s="40">
        <v>32.07</v>
      </c>
      <c r="S1100">
        <v>32.07</v>
      </c>
      <c r="T1100">
        <f t="shared" si="17"/>
        <v>0</v>
      </c>
      <c r="U1100">
        <f>SUMIFS(openNconfirmRpt!O:O, openNconfirmRpt!L:L, data_working!D1100&amp;"*", openNconfirmRpt!D:D, data_working!H1100)</f>
        <v>800</v>
      </c>
      <c r="V1100">
        <f>SUMIFS(openNconfirmRpt!O:O, openNconfirmRpt!L:L, data_working!D1100&amp;"*", openNconfirmRpt!D:D, data_working!H1100, openNconfirmRpt!B:B, A1100)</f>
        <v>800</v>
      </c>
      <c r="X1100">
        <f>SUMIFS(openNconfirmRpt!O:O, openNconfirmRpt!L:L, data_working!D1100&amp;"*", openNconfirmRpt!D:D, data_working!H1100, openNconfirmRpt!B:B, A1100, openNconfirmRpt!A:A, "Confirm Order")</f>
        <v>800</v>
      </c>
      <c r="Y1100">
        <f>X1100-I1100</f>
        <v>0</v>
      </c>
      <c r="Z1100">
        <f>P1100-I1100</f>
        <v>0</v>
      </c>
      <c r="AA1100" s="46">
        <f>SUMIFS(openNconfirmRpt!V:V, openNconfirmRpt!L:L, data_working!D1100&amp;"*", openNconfirmRpt!D:D, data_working!H1100, openNconfirmRpt!B:B, A1100, openNconfirmRpt!A:A, "Confirm Order")/COUNTIFS(openNconfirmRpt!L:L, data_working!D1100&amp;"*", openNconfirmRpt!D:D, data_working!H1100, openNconfirmRpt!B:B, A1100, openNconfirmRpt!A:A, "Confirm Order")</f>
        <v>32.07</v>
      </c>
      <c r="AB1100">
        <f>S1100-AA1100</f>
        <v>0</v>
      </c>
      <c r="AD1100" t="s">
        <v>1696</v>
      </c>
    </row>
    <row r="1101" spans="1:33" hidden="1" x14ac:dyDescent="0.3">
      <c r="A1101" t="s">
        <v>108</v>
      </c>
      <c r="B1101" t="s">
        <v>109</v>
      </c>
      <c r="C1101" t="s">
        <v>57</v>
      </c>
      <c r="D1101" t="s">
        <v>111</v>
      </c>
      <c r="E1101">
        <v>17.09</v>
      </c>
      <c r="F1101">
        <v>2000</v>
      </c>
      <c r="G1101" t="s">
        <v>158</v>
      </c>
      <c r="H1101" t="s">
        <v>148</v>
      </c>
      <c r="I1101" t="s">
        <v>216</v>
      </c>
      <c r="Q1101"/>
      <c r="T1101">
        <f t="shared" si="17"/>
        <v>0</v>
      </c>
    </row>
    <row r="1102" spans="1:33" hidden="1" x14ac:dyDescent="0.3">
      <c r="A1102" t="s">
        <v>108</v>
      </c>
      <c r="B1102" t="s">
        <v>109</v>
      </c>
      <c r="C1102" t="s">
        <v>57</v>
      </c>
      <c r="D1102" t="s">
        <v>111</v>
      </c>
      <c r="E1102">
        <v>17.09</v>
      </c>
      <c r="F1102">
        <v>2000</v>
      </c>
      <c r="G1102" t="s">
        <v>159</v>
      </c>
      <c r="H1102" t="s">
        <v>159</v>
      </c>
      <c r="I1102" s="64">
        <v>300</v>
      </c>
      <c r="J1102" t="s">
        <v>217</v>
      </c>
      <c r="L1102">
        <f>_xlfn.XLOOKUP(J1102, FNDWRR!Q:Q,FNDWRR!F:F,"",0,)</f>
        <v>92011129</v>
      </c>
      <c r="O1102" t="s">
        <v>502</v>
      </c>
      <c r="P1102">
        <f>SUMIFS(FNDWRR!E:E, FNDWRR!Q:Q, data_working!J1102, FNDWRR!AZ:AZ, data_working!H1102, FNDWRR!C:C, data_working!D1102&amp;"*")</f>
        <v>300</v>
      </c>
      <c r="Q1102" s="40">
        <v>17.088000000000001</v>
      </c>
      <c r="R1102" s="40">
        <v>32.07</v>
      </c>
      <c r="S1102">
        <v>32.07</v>
      </c>
      <c r="T1102">
        <f t="shared" si="17"/>
        <v>0</v>
      </c>
      <c r="U1102">
        <f>SUMIFS(openNconfirmRpt!O:O, openNconfirmRpt!L:L, data_working!D1102&amp;"*", openNconfirmRpt!D:D, data_working!H1102)</f>
        <v>300</v>
      </c>
      <c r="V1102">
        <f>SUMIFS(openNconfirmRpt!O:O, openNconfirmRpt!L:L, data_working!D1102&amp;"*", openNconfirmRpt!D:D, data_working!H1102, openNconfirmRpt!B:B, A1102)</f>
        <v>300</v>
      </c>
      <c r="X1102">
        <f>SUMIFS(openNconfirmRpt!O:O, openNconfirmRpt!L:L, data_working!D1102&amp;"*", openNconfirmRpt!D:D, data_working!H1102, openNconfirmRpt!B:B, A1102, openNconfirmRpt!A:A, "Confirm Order")</f>
        <v>300</v>
      </c>
      <c r="Y1102">
        <f>X1102-I1102</f>
        <v>0</v>
      </c>
      <c r="Z1102">
        <f>P1102-I1102</f>
        <v>0</v>
      </c>
      <c r="AA1102" s="46">
        <f>SUMIFS(openNconfirmRpt!V:V, openNconfirmRpt!L:L, data_working!D1102&amp;"*", openNconfirmRpt!D:D, data_working!H1102, openNconfirmRpt!B:B, A1102, openNconfirmRpt!A:A, "Confirm Order")/COUNTIFS(openNconfirmRpt!L:L, data_working!D1102&amp;"*", openNconfirmRpt!D:D, data_working!H1102, openNconfirmRpt!B:B, A1102, openNconfirmRpt!A:A, "Confirm Order")</f>
        <v>32.07</v>
      </c>
      <c r="AB1102">
        <f>S1102-AA1102</f>
        <v>0</v>
      </c>
      <c r="AD1102" t="s">
        <v>1696</v>
      </c>
    </row>
    <row r="1103" spans="1:33" hidden="1" x14ac:dyDescent="0.3">
      <c r="A1103" t="s">
        <v>108</v>
      </c>
      <c r="B1103" t="s">
        <v>109</v>
      </c>
      <c r="C1103" t="s">
        <v>57</v>
      </c>
      <c r="D1103" t="s">
        <v>111</v>
      </c>
      <c r="E1103">
        <v>17.09</v>
      </c>
      <c r="F1103">
        <v>2000</v>
      </c>
      <c r="G1103" t="s">
        <v>159</v>
      </c>
      <c r="H1103" t="s">
        <v>148</v>
      </c>
      <c r="I1103" t="s">
        <v>217</v>
      </c>
      <c r="Q1103"/>
      <c r="T1103">
        <f t="shared" si="17"/>
        <v>0</v>
      </c>
    </row>
    <row r="1104" spans="1:33" x14ac:dyDescent="0.3">
      <c r="A1104" t="s">
        <v>108</v>
      </c>
      <c r="B1104" t="s">
        <v>109</v>
      </c>
      <c r="C1104" t="s">
        <v>57</v>
      </c>
      <c r="D1104" t="s">
        <v>111</v>
      </c>
      <c r="E1104">
        <v>17.09</v>
      </c>
      <c r="F1104">
        <v>2000</v>
      </c>
      <c r="G1104" t="s">
        <v>160</v>
      </c>
      <c r="H1104" t="s">
        <v>160</v>
      </c>
      <c r="I1104" s="64">
        <v>200</v>
      </c>
      <c r="J1104" s="57">
        <f>I1105</f>
        <v>0</v>
      </c>
      <c r="K1104" s="57"/>
      <c r="L1104" t="str">
        <f>_xlfn.XLOOKUP(J1104, FNDWRR!Q:Q,FNDWRR!F:F,"",0,)</f>
        <v/>
      </c>
      <c r="M1104">
        <v>92011593</v>
      </c>
      <c r="N1104" t="s">
        <v>1691</v>
      </c>
      <c r="O1104" t="s">
        <v>502</v>
      </c>
      <c r="P1104">
        <f>SUMIFS(FNDWRR!E:E, FNDWRR!Q:Q, data_working!J1104, FNDWRR!AZ:AZ, data_working!H1104, FNDWRR!C:C, data_working!D1104&amp;"*")</f>
        <v>0</v>
      </c>
      <c r="Q1104" s="40">
        <v>17.088000000000001</v>
      </c>
      <c r="R1104" s="40">
        <v>32.07</v>
      </c>
      <c r="S1104">
        <v>32.07</v>
      </c>
      <c r="T1104">
        <f t="shared" si="17"/>
        <v>0</v>
      </c>
      <c r="U1104">
        <f>SUMIFS(openNconfirmRpt!O:O, openNconfirmRpt!L:L, data_working!D1104&amp;"*", openNconfirmRpt!D:D, data_working!H1104)</f>
        <v>200</v>
      </c>
      <c r="V1104">
        <f>SUMIFS(openNconfirmRpt!O:O, openNconfirmRpt!L:L, data_working!D1104&amp;"*", openNconfirmRpt!D:D, data_working!H1104, openNconfirmRpt!B:B, A1104)</f>
        <v>200</v>
      </c>
      <c r="W1104">
        <f>SUMIFS(openNconfirmRpt!O:O, openNconfirmRpt!L:L, data_working!D1104&amp;"*", openNconfirmRpt!D:D, data_working!H1104, openNconfirmRpt!B:B, A1104, openNconfirmRpt!A:A, "Open Order")</f>
        <v>200</v>
      </c>
      <c r="X1104">
        <f>SUMIFS(openNconfirmRpt!O:O, openNconfirmRpt!L:L, data_working!D1104&amp;"*", openNconfirmRpt!D:D, data_working!H1104, openNconfirmRpt!B:B, A1104, openNconfirmRpt!A:A, "Confirm Order")</f>
        <v>0</v>
      </c>
      <c r="Y1104">
        <f>X1104-I1104</f>
        <v>-200</v>
      </c>
      <c r="Z1104">
        <f>P1104-I1104</f>
        <v>-200</v>
      </c>
      <c r="AA1104">
        <f>SUMIFS(openNconfirmRpt!V:V, openNconfirmRpt!L:L, data_working!D1104&amp;"*", openNconfirmRpt!D:D, data_working!H1104, openNconfirmRpt!B:B, A1104, openNconfirmRpt!A:A, "*")/COUNTIFS(openNconfirmRpt!L:L, data_working!D1104&amp;"*", openNconfirmRpt!D:D, data_working!H1104, openNconfirmRpt!B:B, A1104)</f>
        <v>32.07</v>
      </c>
      <c r="AB1104">
        <f>S1104-AA1104</f>
        <v>0</v>
      </c>
      <c r="AC1104">
        <f>V1104-I1104</f>
        <v>0</v>
      </c>
      <c r="AD1104" t="s">
        <v>1703</v>
      </c>
      <c r="AE1104" t="s">
        <v>3007</v>
      </c>
      <c r="AF1104" t="str">
        <f>_xlfn.XLOOKUP(M1104, postponeList!K:K, postponeList!U:U,,0)</f>
        <v xml:space="preserve">Mid </v>
      </c>
      <c r="AG1104" t="str">
        <f>_xlfn.XLOOKUP(M1104, postponeList!K:K, postponeList!U:U,,0,-1)</f>
        <v>Low</v>
      </c>
    </row>
    <row r="1105" spans="1:20" hidden="1" x14ac:dyDescent="0.3">
      <c r="A1105" t="s">
        <v>108</v>
      </c>
      <c r="B1105" t="s">
        <v>109</v>
      </c>
      <c r="C1105" t="s">
        <v>57</v>
      </c>
      <c r="D1105" t="s">
        <v>111</v>
      </c>
      <c r="E1105">
        <v>17.09</v>
      </c>
      <c r="F1105">
        <v>2000</v>
      </c>
      <c r="G1105" t="s">
        <v>160</v>
      </c>
      <c r="H1105" t="s">
        <v>148</v>
      </c>
      <c r="I1105" s="65"/>
      <c r="Q1105"/>
      <c r="T1105">
        <f t="shared" si="17"/>
        <v>0</v>
      </c>
    </row>
    <row r="1106" spans="1:20" hidden="1" x14ac:dyDescent="0.3">
      <c r="A1106" t="s">
        <v>108</v>
      </c>
      <c r="B1106" t="s">
        <v>109</v>
      </c>
      <c r="C1106" t="s">
        <v>57</v>
      </c>
      <c r="D1106" t="s">
        <v>112</v>
      </c>
      <c r="E1106">
        <v>19.260000000000002</v>
      </c>
      <c r="F1106">
        <v>2800</v>
      </c>
      <c r="G1106" t="s">
        <v>185</v>
      </c>
      <c r="H1106" t="s">
        <v>185</v>
      </c>
      <c r="J1106" t="s">
        <v>1309</v>
      </c>
      <c r="Q1106"/>
      <c r="T1106">
        <f t="shared" si="17"/>
        <v>0</v>
      </c>
    </row>
    <row r="1107" spans="1:20" hidden="1" x14ac:dyDescent="0.3">
      <c r="A1107" t="s">
        <v>108</v>
      </c>
      <c r="B1107" t="s">
        <v>109</v>
      </c>
      <c r="C1107" t="s">
        <v>57</v>
      </c>
      <c r="D1107" t="s">
        <v>112</v>
      </c>
      <c r="E1107">
        <v>19.260000000000002</v>
      </c>
      <c r="F1107">
        <v>2800</v>
      </c>
      <c r="G1107" t="s">
        <v>185</v>
      </c>
      <c r="H1107" t="s">
        <v>148</v>
      </c>
      <c r="I1107" s="63"/>
      <c r="Q1107"/>
      <c r="T1107">
        <f t="shared" si="17"/>
        <v>0</v>
      </c>
    </row>
    <row r="1108" spans="1:20" hidden="1" x14ac:dyDescent="0.3">
      <c r="A1108" t="s">
        <v>108</v>
      </c>
      <c r="B1108" t="s">
        <v>109</v>
      </c>
      <c r="C1108" t="s">
        <v>57</v>
      </c>
      <c r="D1108" t="s">
        <v>112</v>
      </c>
      <c r="E1108">
        <v>19.260000000000002</v>
      </c>
      <c r="F1108">
        <v>2800</v>
      </c>
      <c r="G1108" t="s">
        <v>147</v>
      </c>
      <c r="H1108" t="s">
        <v>147</v>
      </c>
      <c r="J1108" t="s">
        <v>1310</v>
      </c>
      <c r="Q1108"/>
      <c r="T1108">
        <f t="shared" si="17"/>
        <v>0</v>
      </c>
    </row>
    <row r="1109" spans="1:20" hidden="1" x14ac:dyDescent="0.3">
      <c r="A1109" t="s">
        <v>108</v>
      </c>
      <c r="B1109" t="s">
        <v>109</v>
      </c>
      <c r="C1109" t="s">
        <v>57</v>
      </c>
      <c r="D1109" t="s">
        <v>112</v>
      </c>
      <c r="E1109">
        <v>19.260000000000002</v>
      </c>
      <c r="F1109">
        <v>2800</v>
      </c>
      <c r="G1109" t="s">
        <v>147</v>
      </c>
      <c r="H1109" t="s">
        <v>148</v>
      </c>
      <c r="I1109" s="63"/>
      <c r="Q1109"/>
      <c r="T1109">
        <f t="shared" si="17"/>
        <v>0</v>
      </c>
    </row>
    <row r="1110" spans="1:20" hidden="1" x14ac:dyDescent="0.3">
      <c r="A1110" t="s">
        <v>108</v>
      </c>
      <c r="B1110" t="s">
        <v>109</v>
      </c>
      <c r="C1110" t="s">
        <v>57</v>
      </c>
      <c r="D1110" t="s">
        <v>112</v>
      </c>
      <c r="E1110">
        <v>19.260000000000002</v>
      </c>
      <c r="F1110">
        <v>2800</v>
      </c>
      <c r="G1110" t="s">
        <v>149</v>
      </c>
      <c r="H1110" t="s">
        <v>149</v>
      </c>
      <c r="J1110" t="s">
        <v>1311</v>
      </c>
      <c r="Q1110"/>
      <c r="T1110">
        <f t="shared" si="17"/>
        <v>0</v>
      </c>
    </row>
    <row r="1111" spans="1:20" hidden="1" x14ac:dyDescent="0.3">
      <c r="A1111" t="s">
        <v>108</v>
      </c>
      <c r="B1111" t="s">
        <v>109</v>
      </c>
      <c r="C1111" t="s">
        <v>57</v>
      </c>
      <c r="D1111" t="s">
        <v>112</v>
      </c>
      <c r="E1111">
        <v>19.260000000000002</v>
      </c>
      <c r="F1111">
        <v>2800</v>
      </c>
      <c r="G1111" t="s">
        <v>149</v>
      </c>
      <c r="H1111" t="s">
        <v>148</v>
      </c>
      <c r="I1111" s="63"/>
      <c r="Q1111"/>
      <c r="T1111">
        <f t="shared" si="17"/>
        <v>0</v>
      </c>
    </row>
    <row r="1112" spans="1:20" hidden="1" x14ac:dyDescent="0.3">
      <c r="A1112" t="s">
        <v>108</v>
      </c>
      <c r="B1112" t="s">
        <v>109</v>
      </c>
      <c r="C1112" t="s">
        <v>57</v>
      </c>
      <c r="D1112" t="s">
        <v>112</v>
      </c>
      <c r="E1112">
        <v>19.260000000000002</v>
      </c>
      <c r="F1112">
        <v>2800</v>
      </c>
      <c r="G1112" t="s">
        <v>150</v>
      </c>
      <c r="H1112" t="s">
        <v>150</v>
      </c>
      <c r="I1112">
        <v>200</v>
      </c>
      <c r="J1112" t="s">
        <v>180</v>
      </c>
      <c r="Q1112"/>
      <c r="T1112">
        <f t="shared" si="17"/>
        <v>0</v>
      </c>
    </row>
    <row r="1113" spans="1:20" hidden="1" x14ac:dyDescent="0.3">
      <c r="A1113" t="s">
        <v>108</v>
      </c>
      <c r="B1113" t="s">
        <v>109</v>
      </c>
      <c r="C1113" t="s">
        <v>57</v>
      </c>
      <c r="D1113" t="s">
        <v>112</v>
      </c>
      <c r="E1113">
        <v>19.260000000000002</v>
      </c>
      <c r="F1113">
        <v>2800</v>
      </c>
      <c r="G1113" t="s">
        <v>150</v>
      </c>
      <c r="H1113" t="s">
        <v>148</v>
      </c>
      <c r="I1113" t="s">
        <v>180</v>
      </c>
      <c r="Q1113"/>
      <c r="T1113">
        <f t="shared" si="17"/>
        <v>0</v>
      </c>
    </row>
    <row r="1114" spans="1:20" hidden="1" x14ac:dyDescent="0.3">
      <c r="A1114" t="s">
        <v>108</v>
      </c>
      <c r="B1114" t="s">
        <v>109</v>
      </c>
      <c r="C1114" t="s">
        <v>57</v>
      </c>
      <c r="D1114" t="s">
        <v>112</v>
      </c>
      <c r="E1114">
        <v>19.260000000000002</v>
      </c>
      <c r="F1114">
        <v>2800</v>
      </c>
      <c r="G1114" t="s">
        <v>152</v>
      </c>
      <c r="H1114" t="s">
        <v>152</v>
      </c>
      <c r="I1114">
        <v>0</v>
      </c>
      <c r="J1114" t="s">
        <v>1312</v>
      </c>
      <c r="Q1114"/>
      <c r="T1114">
        <f t="shared" si="17"/>
        <v>0</v>
      </c>
    </row>
    <row r="1115" spans="1:20" hidden="1" x14ac:dyDescent="0.3">
      <c r="A1115" t="s">
        <v>108</v>
      </c>
      <c r="B1115" t="s">
        <v>109</v>
      </c>
      <c r="C1115" t="s">
        <v>57</v>
      </c>
      <c r="D1115" t="s">
        <v>112</v>
      </c>
      <c r="E1115">
        <v>19.260000000000002</v>
      </c>
      <c r="F1115">
        <v>2800</v>
      </c>
      <c r="G1115" t="s">
        <v>152</v>
      </c>
      <c r="H1115" t="s">
        <v>148</v>
      </c>
      <c r="I1115" s="63"/>
      <c r="Q1115"/>
      <c r="T1115">
        <f t="shared" si="17"/>
        <v>0</v>
      </c>
    </row>
    <row r="1116" spans="1:20" hidden="1" x14ac:dyDescent="0.3">
      <c r="A1116" t="s">
        <v>108</v>
      </c>
      <c r="B1116" t="s">
        <v>109</v>
      </c>
      <c r="C1116" t="s">
        <v>57</v>
      </c>
      <c r="D1116" t="s">
        <v>112</v>
      </c>
      <c r="E1116">
        <v>19.260000000000002</v>
      </c>
      <c r="F1116">
        <v>2800</v>
      </c>
      <c r="G1116" t="s">
        <v>153</v>
      </c>
      <c r="H1116" t="s">
        <v>153</v>
      </c>
      <c r="I1116">
        <v>900</v>
      </c>
      <c r="J1116" t="s">
        <v>179</v>
      </c>
      <c r="Q1116"/>
      <c r="T1116">
        <f t="shared" si="17"/>
        <v>0</v>
      </c>
    </row>
    <row r="1117" spans="1:20" hidden="1" x14ac:dyDescent="0.3">
      <c r="A1117" t="s">
        <v>108</v>
      </c>
      <c r="B1117" t="s">
        <v>109</v>
      </c>
      <c r="C1117" t="s">
        <v>57</v>
      </c>
      <c r="D1117" t="s">
        <v>112</v>
      </c>
      <c r="E1117">
        <v>19.260000000000002</v>
      </c>
      <c r="F1117">
        <v>2800</v>
      </c>
      <c r="G1117" t="s">
        <v>153</v>
      </c>
      <c r="H1117" t="s">
        <v>148</v>
      </c>
      <c r="I1117" t="s">
        <v>179</v>
      </c>
      <c r="Q1117"/>
      <c r="T1117">
        <f t="shared" si="17"/>
        <v>0</v>
      </c>
    </row>
    <row r="1118" spans="1:20" hidden="1" x14ac:dyDescent="0.3">
      <c r="A1118" t="s">
        <v>108</v>
      </c>
      <c r="B1118" t="s">
        <v>109</v>
      </c>
      <c r="C1118" t="s">
        <v>57</v>
      </c>
      <c r="D1118" t="s">
        <v>112</v>
      </c>
      <c r="E1118">
        <v>19.260000000000002</v>
      </c>
      <c r="F1118">
        <v>2800</v>
      </c>
      <c r="G1118" t="s">
        <v>155</v>
      </c>
      <c r="H1118" t="s">
        <v>155</v>
      </c>
      <c r="I1118">
        <v>300</v>
      </c>
      <c r="J1118" t="s">
        <v>215</v>
      </c>
      <c r="Q1118"/>
      <c r="T1118">
        <f t="shared" si="17"/>
        <v>0</v>
      </c>
    </row>
    <row r="1119" spans="1:20" hidden="1" x14ac:dyDescent="0.3">
      <c r="A1119" t="s">
        <v>108</v>
      </c>
      <c r="B1119" t="s">
        <v>109</v>
      </c>
      <c r="C1119" t="s">
        <v>57</v>
      </c>
      <c r="D1119" t="s">
        <v>112</v>
      </c>
      <c r="E1119">
        <v>19.260000000000002</v>
      </c>
      <c r="F1119">
        <v>2800</v>
      </c>
      <c r="G1119" t="s">
        <v>155</v>
      </c>
      <c r="H1119" t="s">
        <v>148</v>
      </c>
      <c r="I1119" t="s">
        <v>215</v>
      </c>
      <c r="Q1119"/>
      <c r="T1119">
        <f t="shared" si="17"/>
        <v>0</v>
      </c>
    </row>
    <row r="1120" spans="1:20" hidden="1" x14ac:dyDescent="0.3">
      <c r="A1120" t="s">
        <v>108</v>
      </c>
      <c r="B1120" t="s">
        <v>109</v>
      </c>
      <c r="C1120" t="s">
        <v>57</v>
      </c>
      <c r="D1120" t="s">
        <v>112</v>
      </c>
      <c r="E1120">
        <v>19.260000000000002</v>
      </c>
      <c r="F1120">
        <v>2800</v>
      </c>
      <c r="G1120" t="s">
        <v>156</v>
      </c>
      <c r="H1120" t="s">
        <v>156</v>
      </c>
      <c r="I1120">
        <v>100</v>
      </c>
      <c r="J1120" t="s">
        <v>191</v>
      </c>
      <c r="Q1120"/>
      <c r="T1120">
        <f t="shared" si="17"/>
        <v>0</v>
      </c>
    </row>
    <row r="1121" spans="1:33" hidden="1" x14ac:dyDescent="0.3">
      <c r="A1121" t="s">
        <v>108</v>
      </c>
      <c r="B1121" t="s">
        <v>109</v>
      </c>
      <c r="C1121" t="s">
        <v>57</v>
      </c>
      <c r="D1121" t="s">
        <v>112</v>
      </c>
      <c r="E1121">
        <v>19.260000000000002</v>
      </c>
      <c r="F1121">
        <v>2800</v>
      </c>
      <c r="G1121" t="s">
        <v>156</v>
      </c>
      <c r="H1121" t="s">
        <v>148</v>
      </c>
      <c r="I1121" t="s">
        <v>191</v>
      </c>
      <c r="Q1121"/>
      <c r="T1121">
        <f t="shared" si="17"/>
        <v>0</v>
      </c>
    </row>
    <row r="1122" spans="1:33" hidden="1" x14ac:dyDescent="0.3">
      <c r="A1122" t="s">
        <v>108</v>
      </c>
      <c r="B1122" t="s">
        <v>109</v>
      </c>
      <c r="C1122" t="s">
        <v>57</v>
      </c>
      <c r="D1122" t="s">
        <v>112</v>
      </c>
      <c r="E1122">
        <v>19.260000000000002</v>
      </c>
      <c r="F1122">
        <v>2800</v>
      </c>
      <c r="G1122" t="s">
        <v>157</v>
      </c>
      <c r="H1122" t="s">
        <v>157</v>
      </c>
      <c r="I1122">
        <v>250</v>
      </c>
      <c r="J1122" t="s">
        <v>192</v>
      </c>
      <c r="Q1122"/>
      <c r="T1122">
        <f t="shared" si="17"/>
        <v>0</v>
      </c>
    </row>
    <row r="1123" spans="1:33" hidden="1" x14ac:dyDescent="0.3">
      <c r="A1123" t="s">
        <v>108</v>
      </c>
      <c r="B1123" t="s">
        <v>109</v>
      </c>
      <c r="C1123" t="s">
        <v>57</v>
      </c>
      <c r="D1123" t="s">
        <v>112</v>
      </c>
      <c r="E1123">
        <v>19.260000000000002</v>
      </c>
      <c r="F1123">
        <v>2800</v>
      </c>
      <c r="G1123" t="s">
        <v>157</v>
      </c>
      <c r="H1123" t="s">
        <v>148</v>
      </c>
      <c r="I1123" t="s">
        <v>192</v>
      </c>
      <c r="Q1123"/>
      <c r="T1123">
        <f t="shared" si="17"/>
        <v>0</v>
      </c>
    </row>
    <row r="1124" spans="1:33" hidden="1" x14ac:dyDescent="0.3">
      <c r="A1124" t="s">
        <v>108</v>
      </c>
      <c r="B1124" t="s">
        <v>109</v>
      </c>
      <c r="C1124" t="s">
        <v>57</v>
      </c>
      <c r="D1124" t="s">
        <v>112</v>
      </c>
      <c r="E1124">
        <v>19.260000000000002</v>
      </c>
      <c r="F1124">
        <v>2800</v>
      </c>
      <c r="G1124" t="s">
        <v>158</v>
      </c>
      <c r="H1124" t="s">
        <v>158</v>
      </c>
      <c r="I1124" s="64">
        <v>350</v>
      </c>
      <c r="J1124" t="s">
        <v>468</v>
      </c>
      <c r="K1124" t="s">
        <v>463</v>
      </c>
      <c r="O1124" t="s">
        <v>502</v>
      </c>
      <c r="P1124">
        <f>SUMIFS(FNDWRR!E:E, FNDWRR!Q:Q, data_working!J1124, FNDWRR!AZ:AZ, data_working!H1124, FNDWRR!C:C, data_working!D1124&amp;"*")+SUMIFS(FNDWRR!E:E, FNDWRR!Q:Q, data_working!K1124, FNDWRR!AZ:AZ, data_working!H1124, FNDWRR!C:C, data_working!D1124&amp;"*")</f>
        <v>350</v>
      </c>
      <c r="Q1124" s="40">
        <v>19.263000000000002</v>
      </c>
      <c r="R1124" s="40">
        <v>36.15</v>
      </c>
      <c r="S1124">
        <v>36.15</v>
      </c>
      <c r="T1124">
        <f t="shared" si="17"/>
        <v>0</v>
      </c>
      <c r="U1124">
        <f>SUMIFS(openNconfirmRpt!O:O, openNconfirmRpt!L:L, data_working!D1124&amp;"*", openNconfirmRpt!D:D, data_working!H1124)</f>
        <v>350</v>
      </c>
      <c r="V1124">
        <f>SUMIFS(openNconfirmRpt!O:O, openNconfirmRpt!L:L, data_working!D1124&amp;"*", openNconfirmRpt!D:D, data_working!H1124, openNconfirmRpt!B:B, A1124)</f>
        <v>350</v>
      </c>
      <c r="X1124">
        <f>SUMIFS(openNconfirmRpt!O:O, openNconfirmRpt!L:L, data_working!D1124&amp;"*", openNconfirmRpt!D:D, data_working!H1124, openNconfirmRpt!B:B, A1124, openNconfirmRpt!A:A, "Confirm Order")</f>
        <v>350</v>
      </c>
      <c r="Y1124">
        <f>X1124-I1124</f>
        <v>0</v>
      </c>
      <c r="Z1124">
        <f>P1124-I1124</f>
        <v>0</v>
      </c>
      <c r="AA1124" s="46">
        <f>SUMIFS(openNconfirmRpt!V:V, openNconfirmRpt!L:L, data_working!D1124&amp;"*", openNconfirmRpt!D:D, data_working!H1124, openNconfirmRpt!B:B, A1124, openNconfirmRpt!A:A, "Confirm Order")/COUNTIFS(openNconfirmRpt!L:L, data_working!D1124&amp;"*", openNconfirmRpt!D:D, data_working!H1124, openNconfirmRpt!B:B, A1124, openNconfirmRpt!A:A, "Confirm Order")</f>
        <v>36.15</v>
      </c>
      <c r="AB1124">
        <f>S1124-AA1124</f>
        <v>0</v>
      </c>
      <c r="AD1124" t="s">
        <v>1696</v>
      </c>
    </row>
    <row r="1125" spans="1:33" hidden="1" x14ac:dyDescent="0.3">
      <c r="A1125" t="s">
        <v>108</v>
      </c>
      <c r="B1125" t="s">
        <v>109</v>
      </c>
      <c r="C1125" t="s">
        <v>57</v>
      </c>
      <c r="D1125" t="s">
        <v>112</v>
      </c>
      <c r="E1125">
        <v>19.260000000000002</v>
      </c>
      <c r="F1125">
        <v>2800</v>
      </c>
      <c r="G1125" t="s">
        <v>158</v>
      </c>
      <c r="H1125" t="s">
        <v>148</v>
      </c>
      <c r="I1125" t="s">
        <v>218</v>
      </c>
      <c r="Q1125"/>
      <c r="T1125">
        <f t="shared" si="17"/>
        <v>0</v>
      </c>
    </row>
    <row r="1126" spans="1:33" hidden="1" x14ac:dyDescent="0.3">
      <c r="A1126" t="s">
        <v>108</v>
      </c>
      <c r="B1126" t="s">
        <v>109</v>
      </c>
      <c r="C1126" t="s">
        <v>57</v>
      </c>
      <c r="D1126" t="s">
        <v>112</v>
      </c>
      <c r="E1126">
        <v>19.260000000000002</v>
      </c>
      <c r="F1126">
        <v>2800</v>
      </c>
      <c r="G1126" t="s">
        <v>159</v>
      </c>
      <c r="H1126" t="s">
        <v>159</v>
      </c>
      <c r="I1126" s="64">
        <v>200</v>
      </c>
      <c r="J1126" t="s">
        <v>217</v>
      </c>
      <c r="L1126">
        <f>_xlfn.XLOOKUP(J1126, FNDWRR!Q:Q,FNDWRR!F:F,"",0,)</f>
        <v>92011129</v>
      </c>
      <c r="O1126" t="s">
        <v>502</v>
      </c>
      <c r="P1126">
        <f>SUMIFS(FNDWRR!E:E, FNDWRR!Q:Q, data_working!J1126, FNDWRR!AZ:AZ, data_working!H1126, FNDWRR!C:C, data_working!D1126&amp;"*")</f>
        <v>200</v>
      </c>
      <c r="Q1126" s="40">
        <v>19.263000000000002</v>
      </c>
      <c r="R1126" s="40">
        <v>36.15</v>
      </c>
      <c r="S1126">
        <v>36.15</v>
      </c>
      <c r="T1126">
        <f t="shared" si="17"/>
        <v>0</v>
      </c>
      <c r="U1126">
        <f>SUMIFS(openNconfirmRpt!O:O, openNconfirmRpt!L:L, data_working!D1126&amp;"*", openNconfirmRpt!D:D, data_working!H1126)</f>
        <v>200</v>
      </c>
      <c r="V1126">
        <f>SUMIFS(openNconfirmRpt!O:O, openNconfirmRpt!L:L, data_working!D1126&amp;"*", openNconfirmRpt!D:D, data_working!H1126, openNconfirmRpt!B:B, A1126)</f>
        <v>200</v>
      </c>
      <c r="X1126">
        <f>SUMIFS(openNconfirmRpt!O:O, openNconfirmRpt!L:L, data_working!D1126&amp;"*", openNconfirmRpt!D:D, data_working!H1126, openNconfirmRpt!B:B, A1126, openNconfirmRpt!A:A, "Confirm Order")</f>
        <v>200</v>
      </c>
      <c r="Y1126">
        <f>X1126-I1126</f>
        <v>0</v>
      </c>
      <c r="Z1126">
        <f>P1126-I1126</f>
        <v>0</v>
      </c>
      <c r="AA1126" s="46">
        <f>SUMIFS(openNconfirmRpt!V:V, openNconfirmRpt!L:L, data_working!D1126&amp;"*", openNconfirmRpt!D:D, data_working!H1126, openNconfirmRpt!B:B, A1126, openNconfirmRpt!A:A, "Confirm Order")/COUNTIFS(openNconfirmRpt!L:L, data_working!D1126&amp;"*", openNconfirmRpt!D:D, data_working!H1126, openNconfirmRpt!B:B, A1126, openNconfirmRpt!A:A, "Confirm Order")</f>
        <v>36.15</v>
      </c>
      <c r="AB1126">
        <f>S1126-AA1126</f>
        <v>0</v>
      </c>
      <c r="AD1126" t="s">
        <v>1696</v>
      </c>
    </row>
    <row r="1127" spans="1:33" hidden="1" x14ac:dyDescent="0.3">
      <c r="A1127" t="s">
        <v>108</v>
      </c>
      <c r="B1127" t="s">
        <v>109</v>
      </c>
      <c r="C1127" t="s">
        <v>57</v>
      </c>
      <c r="D1127" t="s">
        <v>112</v>
      </c>
      <c r="E1127">
        <v>19.260000000000002</v>
      </c>
      <c r="F1127">
        <v>2800</v>
      </c>
      <c r="G1127" t="s">
        <v>159</v>
      </c>
      <c r="H1127" t="s">
        <v>148</v>
      </c>
      <c r="I1127" t="s">
        <v>217</v>
      </c>
      <c r="Q1127"/>
      <c r="T1127">
        <f t="shared" si="17"/>
        <v>0</v>
      </c>
    </row>
    <row r="1128" spans="1:33" x14ac:dyDescent="0.3">
      <c r="A1128" t="s">
        <v>108</v>
      </c>
      <c r="B1128" t="s">
        <v>109</v>
      </c>
      <c r="C1128" t="s">
        <v>57</v>
      </c>
      <c r="D1128" t="s">
        <v>112</v>
      </c>
      <c r="E1128">
        <v>19.260000000000002</v>
      </c>
      <c r="F1128">
        <v>2800</v>
      </c>
      <c r="G1128" t="s">
        <v>160</v>
      </c>
      <c r="H1128" t="s">
        <v>160</v>
      </c>
      <c r="I1128" s="64">
        <v>300</v>
      </c>
      <c r="J1128" s="57">
        <f>I1129</f>
        <v>0</v>
      </c>
      <c r="K1128" s="57"/>
      <c r="L1128" t="str">
        <f>_xlfn.XLOOKUP(J1128, FNDWRR!Q:Q,FNDWRR!F:F,"",0,)</f>
        <v/>
      </c>
      <c r="M1128">
        <v>92011593</v>
      </c>
      <c r="N1128" t="s">
        <v>1691</v>
      </c>
      <c r="O1128" t="s">
        <v>502</v>
      </c>
      <c r="P1128">
        <f>SUMIFS(FNDWRR!E:E, FNDWRR!Q:Q, data_working!J1128, FNDWRR!AZ:AZ, data_working!H1128, FNDWRR!C:C, data_working!D1128&amp;"*")</f>
        <v>0</v>
      </c>
      <c r="Q1128" s="40">
        <v>19.263000000000002</v>
      </c>
      <c r="R1128" s="40">
        <v>36.15</v>
      </c>
      <c r="S1128">
        <v>36.15</v>
      </c>
      <c r="T1128">
        <f t="shared" si="17"/>
        <v>0</v>
      </c>
      <c r="U1128">
        <f>SUMIFS(openNconfirmRpt!O:O, openNconfirmRpt!L:L, data_working!D1128&amp;"*", openNconfirmRpt!D:D, data_working!H1128)</f>
        <v>300</v>
      </c>
      <c r="V1128">
        <f>SUMIFS(openNconfirmRpt!O:O, openNconfirmRpt!L:L, data_working!D1128&amp;"*", openNconfirmRpt!D:D, data_working!H1128, openNconfirmRpt!B:B, A1128)</f>
        <v>300</v>
      </c>
      <c r="W1128">
        <f>SUMIFS(openNconfirmRpt!O:O, openNconfirmRpt!L:L, data_working!D1128&amp;"*", openNconfirmRpt!D:D, data_working!H1128, openNconfirmRpt!B:B, A1128, openNconfirmRpt!A:A, "Open Order")</f>
        <v>300</v>
      </c>
      <c r="X1128">
        <f>SUMIFS(openNconfirmRpt!O:O, openNconfirmRpt!L:L, data_working!D1128&amp;"*", openNconfirmRpt!D:D, data_working!H1128, openNconfirmRpt!B:B, A1128, openNconfirmRpt!A:A, "Confirm Order")</f>
        <v>0</v>
      </c>
      <c r="Y1128">
        <f>X1128-I1128</f>
        <v>-300</v>
      </c>
      <c r="Z1128">
        <f>P1128-I1128</f>
        <v>-300</v>
      </c>
      <c r="AA1128">
        <f>SUMIFS(openNconfirmRpt!V:V, openNconfirmRpt!L:L, data_working!D1128&amp;"*", openNconfirmRpt!D:D, data_working!H1128, openNconfirmRpt!B:B, A1128, openNconfirmRpt!A:A, "*")/COUNTIFS(openNconfirmRpt!L:L, data_working!D1128&amp;"*", openNconfirmRpt!D:D, data_working!H1128, openNconfirmRpt!B:B, A1128)</f>
        <v>36.15</v>
      </c>
      <c r="AB1128">
        <f>S1128-AA1128</f>
        <v>0</v>
      </c>
      <c r="AC1128">
        <f>V1128-I1128</f>
        <v>0</v>
      </c>
      <c r="AD1128" t="s">
        <v>1703</v>
      </c>
      <c r="AE1128" t="s">
        <v>3007</v>
      </c>
      <c r="AF1128" t="str">
        <f>_xlfn.XLOOKUP(M1128, postponeList!K:K, postponeList!U:U,,0)</f>
        <v xml:space="preserve">Mid </v>
      </c>
      <c r="AG1128" t="str">
        <f>_xlfn.XLOOKUP(M1128, postponeList!K:K, postponeList!U:U,,0,-1)</f>
        <v>Low</v>
      </c>
    </row>
    <row r="1129" spans="1:33" hidden="1" x14ac:dyDescent="0.3">
      <c r="A1129" t="s">
        <v>108</v>
      </c>
      <c r="B1129" t="s">
        <v>109</v>
      </c>
      <c r="C1129" t="s">
        <v>57</v>
      </c>
      <c r="D1129" t="s">
        <v>112</v>
      </c>
      <c r="E1129">
        <v>19.260000000000002</v>
      </c>
      <c r="F1129">
        <v>2800</v>
      </c>
      <c r="G1129" t="s">
        <v>160</v>
      </c>
      <c r="H1129" t="s">
        <v>148</v>
      </c>
      <c r="I1129" s="65"/>
      <c r="Q1129"/>
      <c r="T1129">
        <f t="shared" si="17"/>
        <v>0</v>
      </c>
    </row>
    <row r="1130" spans="1:33" hidden="1" x14ac:dyDescent="0.3">
      <c r="A1130" t="s">
        <v>108</v>
      </c>
      <c r="B1130" t="s">
        <v>109</v>
      </c>
      <c r="C1130" t="s">
        <v>57</v>
      </c>
      <c r="D1130" t="s">
        <v>59</v>
      </c>
      <c r="E1130">
        <v>14.92</v>
      </c>
      <c r="F1130">
        <v>4000</v>
      </c>
      <c r="G1130" t="s">
        <v>185</v>
      </c>
      <c r="H1130" t="s">
        <v>185</v>
      </c>
      <c r="J1130" t="s">
        <v>1309</v>
      </c>
      <c r="Q1130"/>
      <c r="T1130">
        <f t="shared" si="17"/>
        <v>0</v>
      </c>
    </row>
    <row r="1131" spans="1:33" hidden="1" x14ac:dyDescent="0.3">
      <c r="A1131" t="s">
        <v>108</v>
      </c>
      <c r="B1131" t="s">
        <v>109</v>
      </c>
      <c r="C1131" t="s">
        <v>57</v>
      </c>
      <c r="D1131" t="s">
        <v>59</v>
      </c>
      <c r="E1131">
        <v>14.92</v>
      </c>
      <c r="F1131">
        <v>4000</v>
      </c>
      <c r="G1131" t="s">
        <v>185</v>
      </c>
      <c r="H1131" t="s">
        <v>148</v>
      </c>
      <c r="I1131" s="63"/>
      <c r="Q1131"/>
      <c r="T1131">
        <f t="shared" si="17"/>
        <v>0</v>
      </c>
    </row>
    <row r="1132" spans="1:33" hidden="1" x14ac:dyDescent="0.3">
      <c r="A1132" t="s">
        <v>108</v>
      </c>
      <c r="B1132" t="s">
        <v>109</v>
      </c>
      <c r="C1132" t="s">
        <v>57</v>
      </c>
      <c r="D1132" t="s">
        <v>59</v>
      </c>
      <c r="E1132">
        <v>14.92</v>
      </c>
      <c r="F1132">
        <v>4000</v>
      </c>
      <c r="G1132" t="s">
        <v>147</v>
      </c>
      <c r="H1132" t="s">
        <v>147</v>
      </c>
      <c r="J1132" t="s">
        <v>1310</v>
      </c>
      <c r="Q1132"/>
      <c r="T1132">
        <f t="shared" si="17"/>
        <v>0</v>
      </c>
    </row>
    <row r="1133" spans="1:33" hidden="1" x14ac:dyDescent="0.3">
      <c r="A1133" t="s">
        <v>108</v>
      </c>
      <c r="B1133" t="s">
        <v>109</v>
      </c>
      <c r="C1133" t="s">
        <v>57</v>
      </c>
      <c r="D1133" t="s">
        <v>59</v>
      </c>
      <c r="E1133">
        <v>14.92</v>
      </c>
      <c r="F1133">
        <v>4000</v>
      </c>
      <c r="G1133" t="s">
        <v>147</v>
      </c>
      <c r="H1133" t="s">
        <v>148</v>
      </c>
      <c r="I1133" s="63"/>
      <c r="Q1133"/>
      <c r="T1133">
        <f t="shared" si="17"/>
        <v>0</v>
      </c>
    </row>
    <row r="1134" spans="1:33" hidden="1" x14ac:dyDescent="0.3">
      <c r="A1134" t="s">
        <v>108</v>
      </c>
      <c r="B1134" t="s">
        <v>109</v>
      </c>
      <c r="C1134" t="s">
        <v>57</v>
      </c>
      <c r="D1134" t="s">
        <v>59</v>
      </c>
      <c r="E1134">
        <v>14.92</v>
      </c>
      <c r="F1134">
        <v>4000</v>
      </c>
      <c r="G1134" t="s">
        <v>149</v>
      </c>
      <c r="H1134" t="s">
        <v>149</v>
      </c>
      <c r="J1134" t="s">
        <v>1311</v>
      </c>
      <c r="Q1134"/>
      <c r="T1134">
        <f t="shared" si="17"/>
        <v>0</v>
      </c>
    </row>
    <row r="1135" spans="1:33" hidden="1" x14ac:dyDescent="0.3">
      <c r="A1135" t="s">
        <v>108</v>
      </c>
      <c r="B1135" t="s">
        <v>109</v>
      </c>
      <c r="C1135" t="s">
        <v>57</v>
      </c>
      <c r="D1135" t="s">
        <v>59</v>
      </c>
      <c r="E1135">
        <v>14.92</v>
      </c>
      <c r="F1135">
        <v>4000</v>
      </c>
      <c r="G1135" t="s">
        <v>149</v>
      </c>
      <c r="H1135" t="s">
        <v>148</v>
      </c>
      <c r="I1135" s="63"/>
      <c r="Q1135"/>
      <c r="T1135">
        <f t="shared" si="17"/>
        <v>0</v>
      </c>
    </row>
    <row r="1136" spans="1:33" hidden="1" x14ac:dyDescent="0.3">
      <c r="A1136" t="s">
        <v>108</v>
      </c>
      <c r="B1136" t="s">
        <v>109</v>
      </c>
      <c r="C1136" t="s">
        <v>57</v>
      </c>
      <c r="D1136" t="s">
        <v>59</v>
      </c>
      <c r="E1136">
        <v>14.92</v>
      </c>
      <c r="F1136">
        <v>4000</v>
      </c>
      <c r="G1136" t="s">
        <v>150</v>
      </c>
      <c r="H1136" t="s">
        <v>150</v>
      </c>
      <c r="I1136">
        <v>300</v>
      </c>
      <c r="J1136" t="s">
        <v>180</v>
      </c>
      <c r="Q1136"/>
      <c r="T1136">
        <f t="shared" si="17"/>
        <v>0</v>
      </c>
    </row>
    <row r="1137" spans="1:33" hidden="1" x14ac:dyDescent="0.3">
      <c r="A1137" t="s">
        <v>108</v>
      </c>
      <c r="B1137" t="s">
        <v>109</v>
      </c>
      <c r="C1137" t="s">
        <v>57</v>
      </c>
      <c r="D1137" t="s">
        <v>59</v>
      </c>
      <c r="E1137">
        <v>14.92</v>
      </c>
      <c r="F1137">
        <v>4000</v>
      </c>
      <c r="G1137" t="s">
        <v>150</v>
      </c>
      <c r="H1137" t="s">
        <v>148</v>
      </c>
      <c r="I1137" t="s">
        <v>180</v>
      </c>
      <c r="Q1137"/>
      <c r="T1137">
        <f t="shared" si="17"/>
        <v>0</v>
      </c>
    </row>
    <row r="1138" spans="1:33" hidden="1" x14ac:dyDescent="0.3">
      <c r="A1138" t="s">
        <v>108</v>
      </c>
      <c r="B1138" t="s">
        <v>109</v>
      </c>
      <c r="C1138" t="s">
        <v>57</v>
      </c>
      <c r="D1138" t="s">
        <v>59</v>
      </c>
      <c r="E1138">
        <v>14.92</v>
      </c>
      <c r="F1138">
        <v>4000</v>
      </c>
      <c r="G1138" t="s">
        <v>152</v>
      </c>
      <c r="H1138" t="s">
        <v>152</v>
      </c>
      <c r="I1138">
        <v>1000</v>
      </c>
      <c r="J1138" t="s">
        <v>181</v>
      </c>
      <c r="Q1138"/>
      <c r="T1138">
        <f t="shared" si="17"/>
        <v>0</v>
      </c>
    </row>
    <row r="1139" spans="1:33" hidden="1" x14ac:dyDescent="0.3">
      <c r="A1139" t="s">
        <v>108</v>
      </c>
      <c r="B1139" t="s">
        <v>109</v>
      </c>
      <c r="C1139" t="s">
        <v>57</v>
      </c>
      <c r="D1139" t="s">
        <v>59</v>
      </c>
      <c r="E1139">
        <v>14.92</v>
      </c>
      <c r="F1139">
        <v>4000</v>
      </c>
      <c r="G1139" t="s">
        <v>152</v>
      </c>
      <c r="H1139" t="s">
        <v>148</v>
      </c>
      <c r="I1139" t="s">
        <v>181</v>
      </c>
      <c r="Q1139"/>
      <c r="T1139">
        <f t="shared" si="17"/>
        <v>0</v>
      </c>
    </row>
    <row r="1140" spans="1:33" hidden="1" x14ac:dyDescent="0.3">
      <c r="A1140" t="s">
        <v>108</v>
      </c>
      <c r="B1140" t="s">
        <v>109</v>
      </c>
      <c r="C1140" t="s">
        <v>57</v>
      </c>
      <c r="D1140" t="s">
        <v>59</v>
      </c>
      <c r="E1140">
        <v>14.92</v>
      </c>
      <c r="F1140">
        <v>4000</v>
      </c>
      <c r="G1140" t="s">
        <v>153</v>
      </c>
      <c r="H1140" t="s">
        <v>153</v>
      </c>
      <c r="I1140">
        <v>0</v>
      </c>
      <c r="J1140" t="s">
        <v>1316</v>
      </c>
      <c r="Q1140"/>
      <c r="T1140">
        <f t="shared" si="17"/>
        <v>0</v>
      </c>
    </row>
    <row r="1141" spans="1:33" hidden="1" x14ac:dyDescent="0.3">
      <c r="A1141" t="s">
        <v>108</v>
      </c>
      <c r="B1141" t="s">
        <v>109</v>
      </c>
      <c r="C1141" t="s">
        <v>57</v>
      </c>
      <c r="D1141" t="s">
        <v>59</v>
      </c>
      <c r="E1141">
        <v>14.92</v>
      </c>
      <c r="F1141">
        <v>4000</v>
      </c>
      <c r="G1141" t="s">
        <v>153</v>
      </c>
      <c r="H1141" t="s">
        <v>148</v>
      </c>
      <c r="I1141" s="63"/>
      <c r="Q1141"/>
      <c r="T1141">
        <f t="shared" si="17"/>
        <v>0</v>
      </c>
    </row>
    <row r="1142" spans="1:33" hidden="1" x14ac:dyDescent="0.3">
      <c r="A1142" t="s">
        <v>108</v>
      </c>
      <c r="B1142" t="s">
        <v>109</v>
      </c>
      <c r="C1142" t="s">
        <v>57</v>
      </c>
      <c r="D1142" t="s">
        <v>59</v>
      </c>
      <c r="E1142">
        <v>14.92</v>
      </c>
      <c r="F1142">
        <v>4000</v>
      </c>
      <c r="G1142" t="s">
        <v>155</v>
      </c>
      <c r="H1142" t="s">
        <v>155</v>
      </c>
      <c r="I1142">
        <v>500</v>
      </c>
      <c r="J1142" t="s">
        <v>219</v>
      </c>
      <c r="Q1142"/>
      <c r="T1142">
        <f t="shared" si="17"/>
        <v>0</v>
      </c>
    </row>
    <row r="1143" spans="1:33" hidden="1" x14ac:dyDescent="0.3">
      <c r="A1143" t="s">
        <v>108</v>
      </c>
      <c r="B1143" t="s">
        <v>109</v>
      </c>
      <c r="C1143" t="s">
        <v>57</v>
      </c>
      <c r="D1143" t="s">
        <v>59</v>
      </c>
      <c r="E1143">
        <v>14.92</v>
      </c>
      <c r="F1143">
        <v>4000</v>
      </c>
      <c r="G1143" t="s">
        <v>155</v>
      </c>
      <c r="H1143" t="s">
        <v>148</v>
      </c>
      <c r="I1143" t="s">
        <v>219</v>
      </c>
      <c r="Q1143"/>
      <c r="T1143">
        <f t="shared" si="17"/>
        <v>0</v>
      </c>
    </row>
    <row r="1144" spans="1:33" hidden="1" x14ac:dyDescent="0.3">
      <c r="A1144" t="s">
        <v>108</v>
      </c>
      <c r="B1144" t="s">
        <v>109</v>
      </c>
      <c r="C1144" t="s">
        <v>57</v>
      </c>
      <c r="D1144" t="s">
        <v>59</v>
      </c>
      <c r="E1144">
        <v>14.92</v>
      </c>
      <c r="F1144">
        <v>4000</v>
      </c>
      <c r="G1144" t="s">
        <v>156</v>
      </c>
      <c r="H1144" t="s">
        <v>156</v>
      </c>
      <c r="I1144">
        <v>400</v>
      </c>
      <c r="J1144" t="s">
        <v>191</v>
      </c>
      <c r="Q1144"/>
      <c r="T1144">
        <f t="shared" si="17"/>
        <v>0</v>
      </c>
    </row>
    <row r="1145" spans="1:33" hidden="1" x14ac:dyDescent="0.3">
      <c r="A1145" t="s">
        <v>108</v>
      </c>
      <c r="B1145" t="s">
        <v>109</v>
      </c>
      <c r="C1145" t="s">
        <v>57</v>
      </c>
      <c r="D1145" t="s">
        <v>59</v>
      </c>
      <c r="E1145">
        <v>14.92</v>
      </c>
      <c r="F1145">
        <v>4000</v>
      </c>
      <c r="G1145" t="s">
        <v>156</v>
      </c>
      <c r="H1145" t="s">
        <v>148</v>
      </c>
      <c r="I1145" t="s">
        <v>191</v>
      </c>
      <c r="Q1145"/>
      <c r="T1145">
        <f t="shared" si="17"/>
        <v>0</v>
      </c>
    </row>
    <row r="1146" spans="1:33" hidden="1" x14ac:dyDescent="0.3">
      <c r="A1146" t="s">
        <v>108</v>
      </c>
      <c r="B1146" t="s">
        <v>109</v>
      </c>
      <c r="C1146" t="s">
        <v>57</v>
      </c>
      <c r="D1146" t="s">
        <v>59</v>
      </c>
      <c r="E1146">
        <v>14.92</v>
      </c>
      <c r="F1146">
        <v>4000</v>
      </c>
      <c r="G1146" t="s">
        <v>157</v>
      </c>
      <c r="H1146" t="s">
        <v>157</v>
      </c>
      <c r="I1146">
        <v>400</v>
      </c>
      <c r="J1146" t="s">
        <v>192</v>
      </c>
      <c r="Q1146"/>
      <c r="T1146">
        <f t="shared" si="17"/>
        <v>0</v>
      </c>
    </row>
    <row r="1147" spans="1:33" hidden="1" x14ac:dyDescent="0.3">
      <c r="A1147" t="s">
        <v>108</v>
      </c>
      <c r="B1147" t="s">
        <v>109</v>
      </c>
      <c r="C1147" t="s">
        <v>57</v>
      </c>
      <c r="D1147" t="s">
        <v>59</v>
      </c>
      <c r="E1147">
        <v>14.92</v>
      </c>
      <c r="F1147">
        <v>4000</v>
      </c>
      <c r="G1147" t="s">
        <v>157</v>
      </c>
      <c r="H1147" t="s">
        <v>148</v>
      </c>
      <c r="I1147" t="s">
        <v>192</v>
      </c>
      <c r="Q1147"/>
      <c r="T1147">
        <f t="shared" si="17"/>
        <v>0</v>
      </c>
    </row>
    <row r="1148" spans="1:33" hidden="1" x14ac:dyDescent="0.3">
      <c r="A1148" t="s">
        <v>108</v>
      </c>
      <c r="B1148" t="s">
        <v>109</v>
      </c>
      <c r="C1148" t="s">
        <v>57</v>
      </c>
      <c r="D1148" t="s">
        <v>59</v>
      </c>
      <c r="E1148">
        <v>14.92</v>
      </c>
      <c r="F1148">
        <v>4000</v>
      </c>
      <c r="G1148" t="s">
        <v>158</v>
      </c>
      <c r="H1148" t="s">
        <v>158</v>
      </c>
      <c r="I1148" s="64">
        <v>800</v>
      </c>
      <c r="J1148" t="s">
        <v>468</v>
      </c>
      <c r="K1148" t="s">
        <v>463</v>
      </c>
      <c r="O1148" t="s">
        <v>502</v>
      </c>
      <c r="P1148">
        <f>SUMIFS(FNDWRR!E:E, FNDWRR!Q:Q, data_working!J1148, FNDWRR!AZ:AZ, data_working!H1148, FNDWRR!C:C, data_working!D1148&amp;"*")+SUMIFS(FNDWRR!E:E, FNDWRR!Q:Q, data_working!K1148, FNDWRR!AZ:AZ, data_working!H1148, FNDWRR!C:C, data_working!D1148&amp;"*")</f>
        <v>2100</v>
      </c>
      <c r="Q1148" s="40">
        <v>14.919</v>
      </c>
      <c r="R1148" s="40">
        <v>28</v>
      </c>
      <c r="S1148">
        <v>28</v>
      </c>
      <c r="T1148">
        <f t="shared" si="17"/>
        <v>0</v>
      </c>
      <c r="U1148">
        <f>SUMIFS(openNconfirmRpt!O:O, openNconfirmRpt!L:L, data_working!D1148&amp;"*", openNconfirmRpt!D:D, data_working!H1148)</f>
        <v>2700</v>
      </c>
      <c r="V1148">
        <f>SUMIFS(openNconfirmRpt!O:O, openNconfirmRpt!L:L, data_working!D1148&amp;"*", openNconfirmRpt!D:D, data_working!H1148, openNconfirmRpt!B:B, A1148)</f>
        <v>800</v>
      </c>
      <c r="X1148">
        <f>SUMIFS(openNconfirmRpt!O:O, openNconfirmRpt!L:L, data_working!D1148&amp;"*", openNconfirmRpt!D:D, data_working!H1148, openNconfirmRpt!B:B, A1148, openNconfirmRpt!A:A, "Confirm Order")</f>
        <v>800</v>
      </c>
      <c r="Y1148">
        <f>X1148-I1148</f>
        <v>0</v>
      </c>
      <c r="Z1148">
        <f>P1148-I1148</f>
        <v>1300</v>
      </c>
      <c r="AA1148" s="46">
        <f>SUMIFS(openNconfirmRpt!V:V, openNconfirmRpt!L:L, data_working!D1148&amp;"*", openNconfirmRpt!D:D, data_working!H1148, openNconfirmRpt!B:B, A1148, openNconfirmRpt!A:A, "Confirm Order")/COUNTIFS(openNconfirmRpt!L:L, data_working!D1148&amp;"*", openNconfirmRpt!D:D, data_working!H1148, openNconfirmRpt!B:B, A1148, openNconfirmRpt!A:A, "Confirm Order")</f>
        <v>28</v>
      </c>
      <c r="AB1148">
        <f>S1148-AA1148</f>
        <v>0</v>
      </c>
      <c r="AD1148" t="s">
        <v>1696</v>
      </c>
    </row>
    <row r="1149" spans="1:33" hidden="1" x14ac:dyDescent="0.3">
      <c r="A1149" t="s">
        <v>108</v>
      </c>
      <c r="B1149" t="s">
        <v>109</v>
      </c>
      <c r="C1149" t="s">
        <v>57</v>
      </c>
      <c r="D1149" t="s">
        <v>59</v>
      </c>
      <c r="E1149">
        <v>14.92</v>
      </c>
      <c r="F1149">
        <v>4000</v>
      </c>
      <c r="G1149" t="s">
        <v>158</v>
      </c>
      <c r="H1149" t="s">
        <v>148</v>
      </c>
      <c r="I1149" t="s">
        <v>218</v>
      </c>
      <c r="Q1149"/>
      <c r="T1149">
        <f t="shared" si="17"/>
        <v>0</v>
      </c>
    </row>
    <row r="1150" spans="1:33" hidden="1" x14ac:dyDescent="0.3">
      <c r="A1150" t="s">
        <v>108</v>
      </c>
      <c r="B1150" t="s">
        <v>109</v>
      </c>
      <c r="C1150" t="s">
        <v>57</v>
      </c>
      <c r="D1150" t="s">
        <v>59</v>
      </c>
      <c r="E1150">
        <v>14.92</v>
      </c>
      <c r="F1150">
        <v>4000</v>
      </c>
      <c r="G1150" t="s">
        <v>159</v>
      </c>
      <c r="H1150" t="s">
        <v>159</v>
      </c>
      <c r="I1150" s="64">
        <v>300</v>
      </c>
      <c r="J1150" t="s">
        <v>217</v>
      </c>
      <c r="L1150">
        <f>_xlfn.XLOOKUP(J1150, FNDWRR!Q:Q,FNDWRR!F:F,"",0,)</f>
        <v>92011129</v>
      </c>
      <c r="O1150" t="s">
        <v>502</v>
      </c>
      <c r="P1150">
        <f>SUMIFS(FNDWRR!E:E, FNDWRR!Q:Q, data_working!J1150, FNDWRR!AZ:AZ, data_working!H1150, FNDWRR!C:C, data_working!D1150&amp;"*")</f>
        <v>300</v>
      </c>
      <c r="Q1150" s="40">
        <v>14.919</v>
      </c>
      <c r="R1150" s="40">
        <v>28</v>
      </c>
      <c r="S1150">
        <v>28</v>
      </c>
      <c r="T1150">
        <f t="shared" si="17"/>
        <v>0</v>
      </c>
      <c r="U1150">
        <f>SUMIFS(openNconfirmRpt!O:O, openNconfirmRpt!L:L, data_working!D1150&amp;"*", openNconfirmRpt!D:D, data_working!H1150)</f>
        <v>300</v>
      </c>
      <c r="V1150">
        <f>SUMIFS(openNconfirmRpt!O:O, openNconfirmRpt!L:L, data_working!D1150&amp;"*", openNconfirmRpt!D:D, data_working!H1150, openNconfirmRpt!B:B, A1150)</f>
        <v>300</v>
      </c>
      <c r="X1150">
        <f>SUMIFS(openNconfirmRpt!O:O, openNconfirmRpt!L:L, data_working!D1150&amp;"*", openNconfirmRpt!D:D, data_working!H1150, openNconfirmRpt!B:B, A1150, openNconfirmRpt!A:A, "Confirm Order")</f>
        <v>300</v>
      </c>
      <c r="Y1150">
        <f>X1150-I1150</f>
        <v>0</v>
      </c>
      <c r="Z1150">
        <f>P1150-I1150</f>
        <v>0</v>
      </c>
      <c r="AA1150" s="46">
        <f>SUMIFS(openNconfirmRpt!V:V, openNconfirmRpt!L:L, data_working!D1150&amp;"*", openNconfirmRpt!D:D, data_working!H1150, openNconfirmRpt!B:B, A1150, openNconfirmRpt!A:A, "Confirm Order")/COUNTIFS(openNconfirmRpt!L:L, data_working!D1150&amp;"*", openNconfirmRpt!D:D, data_working!H1150, openNconfirmRpt!B:B, A1150, openNconfirmRpt!A:A, "Confirm Order")</f>
        <v>28</v>
      </c>
      <c r="AB1150">
        <f>S1150-AA1150</f>
        <v>0</v>
      </c>
      <c r="AD1150" t="s">
        <v>1696</v>
      </c>
    </row>
    <row r="1151" spans="1:33" hidden="1" x14ac:dyDescent="0.3">
      <c r="A1151" t="s">
        <v>108</v>
      </c>
      <c r="B1151" t="s">
        <v>109</v>
      </c>
      <c r="C1151" t="s">
        <v>57</v>
      </c>
      <c r="D1151" t="s">
        <v>59</v>
      </c>
      <c r="E1151">
        <v>14.92</v>
      </c>
      <c r="F1151">
        <v>4000</v>
      </c>
      <c r="G1151" t="s">
        <v>159</v>
      </c>
      <c r="H1151" t="s">
        <v>148</v>
      </c>
      <c r="I1151" t="s">
        <v>217</v>
      </c>
      <c r="Q1151"/>
      <c r="T1151">
        <f t="shared" si="17"/>
        <v>0</v>
      </c>
    </row>
    <row r="1152" spans="1:33" x14ac:dyDescent="0.3">
      <c r="A1152" t="s">
        <v>108</v>
      </c>
      <c r="B1152" t="s">
        <v>109</v>
      </c>
      <c r="C1152" t="s">
        <v>57</v>
      </c>
      <c r="D1152" t="s">
        <v>59</v>
      </c>
      <c r="E1152">
        <v>14.92</v>
      </c>
      <c r="F1152">
        <v>4000</v>
      </c>
      <c r="G1152" t="s">
        <v>160</v>
      </c>
      <c r="H1152" t="s">
        <v>160</v>
      </c>
      <c r="I1152" s="64">
        <v>500</v>
      </c>
      <c r="J1152" s="57">
        <f>I1153</f>
        <v>0</v>
      </c>
      <c r="K1152" s="57"/>
      <c r="L1152" t="str">
        <f>_xlfn.XLOOKUP(J1152, FNDWRR!Q:Q,FNDWRR!F:F,"",0,)</f>
        <v/>
      </c>
      <c r="M1152">
        <v>92011591</v>
      </c>
      <c r="N1152">
        <v>92011593</v>
      </c>
      <c r="O1152" t="s">
        <v>502</v>
      </c>
      <c r="P1152">
        <f>SUMIFS(FNDWRR!E:E, FNDWRR!Q:Q, data_working!J1152, FNDWRR!AZ:AZ, data_working!H1152, FNDWRR!C:C, data_working!D1152&amp;"*")</f>
        <v>0</v>
      </c>
      <c r="Q1152" s="40">
        <v>14.919</v>
      </c>
      <c r="R1152" s="40">
        <v>28</v>
      </c>
      <c r="S1152">
        <v>28</v>
      </c>
      <c r="T1152">
        <f t="shared" si="17"/>
        <v>0</v>
      </c>
      <c r="U1152">
        <f>SUMIFS(openNconfirmRpt!O:O, openNconfirmRpt!L:L, data_working!D1152&amp;"*", openNconfirmRpt!D:D, data_working!H1152)</f>
        <v>1440</v>
      </c>
      <c r="V1152">
        <f>SUMIFS(openNconfirmRpt!O:O, openNconfirmRpt!L:L, data_working!D1152&amp;"*", openNconfirmRpt!D:D, data_working!H1152, openNconfirmRpt!B:B, A1152)</f>
        <v>500</v>
      </c>
      <c r="W1152">
        <f>SUMIFS(openNconfirmRpt!O:O, openNconfirmRpt!L:L, data_working!D1152&amp;"*", openNconfirmRpt!D:D, data_working!H1152, openNconfirmRpt!B:B, A1152, openNconfirmRpt!A:A, "Open Order")</f>
        <v>500</v>
      </c>
      <c r="X1152">
        <f>SUMIFS(openNconfirmRpt!O:O, openNconfirmRpt!L:L, data_working!D1152&amp;"*", openNconfirmRpt!D:D, data_working!H1152, openNconfirmRpt!B:B, A1152, openNconfirmRpt!A:A, "Confirm Order")</f>
        <v>0</v>
      </c>
      <c r="Y1152">
        <f>X1152-I1152</f>
        <v>-500</v>
      </c>
      <c r="Z1152">
        <f>P1152-I1152</f>
        <v>-500</v>
      </c>
      <c r="AA1152">
        <f>SUMIFS(openNconfirmRpt!V:V, openNconfirmRpt!L:L, data_working!D1152&amp;"*", openNconfirmRpt!D:D, data_working!H1152, openNconfirmRpt!B:B, A1152, openNconfirmRpt!A:A, "*")/COUNTIFS(openNconfirmRpt!L:L, data_working!D1152&amp;"*", openNconfirmRpt!D:D, data_working!H1152, openNconfirmRpt!B:B, A1152)</f>
        <v>28</v>
      </c>
      <c r="AB1152">
        <f>S1152-AA1152</f>
        <v>0</v>
      </c>
      <c r="AC1152">
        <f>V1152-I1152</f>
        <v>0</v>
      </c>
      <c r="AD1152" t="s">
        <v>1703</v>
      </c>
      <c r="AE1152" t="s">
        <v>3007</v>
      </c>
      <c r="AF1152" t="str">
        <f>_xlfn.XLOOKUP(M1152, postponeList!K:K, postponeList!U:U,,0)</f>
        <v xml:space="preserve">Mid </v>
      </c>
      <c r="AG1152" t="str">
        <f>_xlfn.XLOOKUP(M1152, postponeList!K:K, postponeList!U:U,,0,-1)</f>
        <v>Low</v>
      </c>
    </row>
    <row r="1153" spans="1:20" hidden="1" x14ac:dyDescent="0.3">
      <c r="A1153" t="s">
        <v>108</v>
      </c>
      <c r="B1153" t="s">
        <v>109</v>
      </c>
      <c r="C1153" t="s">
        <v>57</v>
      </c>
      <c r="D1153" t="s">
        <v>59</v>
      </c>
      <c r="E1153">
        <v>14.92</v>
      </c>
      <c r="F1153">
        <v>4000</v>
      </c>
      <c r="G1153" t="s">
        <v>160</v>
      </c>
      <c r="H1153" t="s">
        <v>148</v>
      </c>
      <c r="I1153" s="65"/>
      <c r="Q1153"/>
      <c r="T1153">
        <f t="shared" si="17"/>
        <v>0</v>
      </c>
    </row>
    <row r="1154" spans="1:20" hidden="1" x14ac:dyDescent="0.3">
      <c r="A1154" t="s">
        <v>108</v>
      </c>
      <c r="B1154" t="s">
        <v>109</v>
      </c>
      <c r="C1154" t="s">
        <v>57</v>
      </c>
      <c r="D1154" t="s">
        <v>220</v>
      </c>
      <c r="E1154">
        <v>19.25</v>
      </c>
      <c r="F1154">
        <v>20</v>
      </c>
      <c r="G1154" t="s">
        <v>185</v>
      </c>
      <c r="H1154" t="s">
        <v>185</v>
      </c>
      <c r="J1154" t="s">
        <v>1309</v>
      </c>
      <c r="Q1154"/>
      <c r="T1154">
        <f t="shared" si="17"/>
        <v>0</v>
      </c>
    </row>
    <row r="1155" spans="1:20" hidden="1" x14ac:dyDescent="0.3">
      <c r="A1155" t="s">
        <v>108</v>
      </c>
      <c r="B1155" t="s">
        <v>109</v>
      </c>
      <c r="C1155" t="s">
        <v>57</v>
      </c>
      <c r="D1155" t="s">
        <v>220</v>
      </c>
      <c r="E1155">
        <v>19.25</v>
      </c>
      <c r="F1155">
        <v>20</v>
      </c>
      <c r="G1155" t="s">
        <v>185</v>
      </c>
      <c r="H1155" t="s">
        <v>148</v>
      </c>
      <c r="I1155" s="63"/>
      <c r="Q1155"/>
      <c r="T1155">
        <f t="shared" ref="T1155:T1218" si="18">R1155-S1155</f>
        <v>0</v>
      </c>
    </row>
    <row r="1156" spans="1:20" hidden="1" x14ac:dyDescent="0.3">
      <c r="A1156" t="s">
        <v>108</v>
      </c>
      <c r="B1156" t="s">
        <v>109</v>
      </c>
      <c r="C1156" t="s">
        <v>57</v>
      </c>
      <c r="D1156" t="s">
        <v>220</v>
      </c>
      <c r="E1156">
        <v>19.25</v>
      </c>
      <c r="F1156">
        <v>20</v>
      </c>
      <c r="G1156" t="s">
        <v>147</v>
      </c>
      <c r="H1156" t="s">
        <v>147</v>
      </c>
      <c r="J1156" t="s">
        <v>1310</v>
      </c>
      <c r="Q1156"/>
      <c r="T1156">
        <f t="shared" si="18"/>
        <v>0</v>
      </c>
    </row>
    <row r="1157" spans="1:20" hidden="1" x14ac:dyDescent="0.3">
      <c r="A1157" t="s">
        <v>108</v>
      </c>
      <c r="B1157" t="s">
        <v>109</v>
      </c>
      <c r="C1157" t="s">
        <v>57</v>
      </c>
      <c r="D1157" t="s">
        <v>220</v>
      </c>
      <c r="E1157">
        <v>19.25</v>
      </c>
      <c r="F1157">
        <v>20</v>
      </c>
      <c r="G1157" t="s">
        <v>147</v>
      </c>
      <c r="H1157" t="s">
        <v>148</v>
      </c>
      <c r="I1157" s="63"/>
      <c r="Q1157"/>
      <c r="T1157">
        <f t="shared" si="18"/>
        <v>0</v>
      </c>
    </row>
    <row r="1158" spans="1:20" hidden="1" x14ac:dyDescent="0.3">
      <c r="A1158" t="s">
        <v>108</v>
      </c>
      <c r="B1158" t="s">
        <v>109</v>
      </c>
      <c r="C1158" t="s">
        <v>57</v>
      </c>
      <c r="D1158" t="s">
        <v>220</v>
      </c>
      <c r="E1158">
        <v>19.25</v>
      </c>
      <c r="F1158">
        <v>20</v>
      </c>
      <c r="G1158" t="s">
        <v>149</v>
      </c>
      <c r="H1158" t="s">
        <v>149</v>
      </c>
      <c r="J1158" t="s">
        <v>1311</v>
      </c>
      <c r="Q1158"/>
      <c r="T1158">
        <f t="shared" si="18"/>
        <v>0</v>
      </c>
    </row>
    <row r="1159" spans="1:20" hidden="1" x14ac:dyDescent="0.3">
      <c r="A1159" t="s">
        <v>108</v>
      </c>
      <c r="B1159" t="s">
        <v>109</v>
      </c>
      <c r="C1159" t="s">
        <v>57</v>
      </c>
      <c r="D1159" t="s">
        <v>220</v>
      </c>
      <c r="E1159">
        <v>19.25</v>
      </c>
      <c r="F1159">
        <v>20</v>
      </c>
      <c r="G1159" t="s">
        <v>149</v>
      </c>
      <c r="H1159" t="s">
        <v>148</v>
      </c>
      <c r="I1159" s="63"/>
      <c r="Q1159"/>
      <c r="T1159">
        <f t="shared" si="18"/>
        <v>0</v>
      </c>
    </row>
    <row r="1160" spans="1:20" hidden="1" x14ac:dyDescent="0.3">
      <c r="A1160" t="s">
        <v>108</v>
      </c>
      <c r="B1160" t="s">
        <v>109</v>
      </c>
      <c r="C1160" t="s">
        <v>57</v>
      </c>
      <c r="D1160" t="s">
        <v>220</v>
      </c>
      <c r="E1160">
        <v>19.25</v>
      </c>
      <c r="F1160">
        <v>20</v>
      </c>
      <c r="G1160" t="s">
        <v>150</v>
      </c>
      <c r="H1160" t="s">
        <v>150</v>
      </c>
      <c r="J1160" t="s">
        <v>1315</v>
      </c>
      <c r="Q1160"/>
      <c r="T1160">
        <f t="shared" si="18"/>
        <v>0</v>
      </c>
    </row>
    <row r="1161" spans="1:20" hidden="1" x14ac:dyDescent="0.3">
      <c r="A1161" t="s">
        <v>108</v>
      </c>
      <c r="B1161" t="s">
        <v>109</v>
      </c>
      <c r="C1161" t="s">
        <v>57</v>
      </c>
      <c r="D1161" t="s">
        <v>220</v>
      </c>
      <c r="E1161">
        <v>19.25</v>
      </c>
      <c r="F1161">
        <v>20</v>
      </c>
      <c r="G1161" t="s">
        <v>150</v>
      </c>
      <c r="H1161" t="s">
        <v>148</v>
      </c>
      <c r="I1161" s="63"/>
      <c r="Q1161"/>
      <c r="T1161">
        <f t="shared" si="18"/>
        <v>0</v>
      </c>
    </row>
    <row r="1162" spans="1:20" hidden="1" x14ac:dyDescent="0.3">
      <c r="A1162" t="s">
        <v>108</v>
      </c>
      <c r="B1162" t="s">
        <v>109</v>
      </c>
      <c r="C1162" t="s">
        <v>57</v>
      </c>
      <c r="D1162" t="s">
        <v>220</v>
      </c>
      <c r="E1162">
        <v>19.25</v>
      </c>
      <c r="F1162">
        <v>20</v>
      </c>
      <c r="G1162" t="s">
        <v>152</v>
      </c>
      <c r="H1162" t="s">
        <v>152</v>
      </c>
      <c r="J1162" t="s">
        <v>1312</v>
      </c>
      <c r="Q1162"/>
      <c r="T1162">
        <f t="shared" si="18"/>
        <v>0</v>
      </c>
    </row>
    <row r="1163" spans="1:20" hidden="1" x14ac:dyDescent="0.3">
      <c r="A1163" t="s">
        <v>108</v>
      </c>
      <c r="B1163" t="s">
        <v>109</v>
      </c>
      <c r="C1163" t="s">
        <v>57</v>
      </c>
      <c r="D1163" t="s">
        <v>220</v>
      </c>
      <c r="E1163">
        <v>19.25</v>
      </c>
      <c r="F1163">
        <v>20</v>
      </c>
      <c r="G1163" t="s">
        <v>152</v>
      </c>
      <c r="H1163" t="s">
        <v>148</v>
      </c>
      <c r="I1163" s="63"/>
      <c r="Q1163"/>
      <c r="T1163">
        <f t="shared" si="18"/>
        <v>0</v>
      </c>
    </row>
    <row r="1164" spans="1:20" hidden="1" x14ac:dyDescent="0.3">
      <c r="A1164" t="s">
        <v>108</v>
      </c>
      <c r="B1164" t="s">
        <v>109</v>
      </c>
      <c r="C1164" t="s">
        <v>57</v>
      </c>
      <c r="D1164" t="s">
        <v>220</v>
      </c>
      <c r="E1164">
        <v>19.25</v>
      </c>
      <c r="F1164">
        <v>20</v>
      </c>
      <c r="G1164" t="s">
        <v>153</v>
      </c>
      <c r="H1164" t="s">
        <v>153</v>
      </c>
      <c r="J1164" t="s">
        <v>1316</v>
      </c>
      <c r="Q1164"/>
      <c r="T1164">
        <f t="shared" si="18"/>
        <v>0</v>
      </c>
    </row>
    <row r="1165" spans="1:20" hidden="1" x14ac:dyDescent="0.3">
      <c r="A1165" t="s">
        <v>108</v>
      </c>
      <c r="B1165" t="s">
        <v>109</v>
      </c>
      <c r="C1165" t="s">
        <v>57</v>
      </c>
      <c r="D1165" t="s">
        <v>220</v>
      </c>
      <c r="E1165">
        <v>19.25</v>
      </c>
      <c r="F1165">
        <v>20</v>
      </c>
      <c r="G1165" t="s">
        <v>153</v>
      </c>
      <c r="H1165" t="s">
        <v>148</v>
      </c>
      <c r="I1165" s="63"/>
      <c r="Q1165"/>
      <c r="T1165">
        <f t="shared" si="18"/>
        <v>0</v>
      </c>
    </row>
    <row r="1166" spans="1:20" hidden="1" x14ac:dyDescent="0.3">
      <c r="A1166" t="s">
        <v>108</v>
      </c>
      <c r="B1166" t="s">
        <v>109</v>
      </c>
      <c r="C1166" t="s">
        <v>57</v>
      </c>
      <c r="D1166" t="s">
        <v>220</v>
      </c>
      <c r="E1166">
        <v>19.25</v>
      </c>
      <c r="F1166">
        <v>20</v>
      </c>
      <c r="G1166" t="s">
        <v>155</v>
      </c>
      <c r="H1166" t="s">
        <v>155</v>
      </c>
      <c r="J1166" t="s">
        <v>1313</v>
      </c>
      <c r="Q1166"/>
      <c r="T1166">
        <f t="shared" si="18"/>
        <v>0</v>
      </c>
    </row>
    <row r="1167" spans="1:20" hidden="1" x14ac:dyDescent="0.3">
      <c r="A1167" t="s">
        <v>108</v>
      </c>
      <c r="B1167" t="s">
        <v>109</v>
      </c>
      <c r="C1167" t="s">
        <v>57</v>
      </c>
      <c r="D1167" t="s">
        <v>220</v>
      </c>
      <c r="E1167">
        <v>19.25</v>
      </c>
      <c r="F1167">
        <v>20</v>
      </c>
      <c r="G1167" t="s">
        <v>155</v>
      </c>
      <c r="H1167" t="s">
        <v>148</v>
      </c>
      <c r="I1167" s="63"/>
      <c r="Q1167"/>
      <c r="T1167">
        <f t="shared" si="18"/>
        <v>0</v>
      </c>
    </row>
    <row r="1168" spans="1:20" hidden="1" x14ac:dyDescent="0.3">
      <c r="A1168" t="s">
        <v>108</v>
      </c>
      <c r="B1168" t="s">
        <v>109</v>
      </c>
      <c r="C1168" t="s">
        <v>57</v>
      </c>
      <c r="D1168" t="s">
        <v>220</v>
      </c>
      <c r="E1168">
        <v>19.25</v>
      </c>
      <c r="F1168">
        <v>20</v>
      </c>
      <c r="G1168" t="s">
        <v>156</v>
      </c>
      <c r="H1168" t="s">
        <v>156</v>
      </c>
      <c r="I1168">
        <v>10</v>
      </c>
      <c r="J1168" t="s">
        <v>191</v>
      </c>
      <c r="Q1168"/>
      <c r="T1168">
        <f t="shared" si="18"/>
        <v>0</v>
      </c>
    </row>
    <row r="1169" spans="1:30" hidden="1" x14ac:dyDescent="0.3">
      <c r="A1169" t="s">
        <v>108</v>
      </c>
      <c r="B1169" t="s">
        <v>109</v>
      </c>
      <c r="C1169" t="s">
        <v>57</v>
      </c>
      <c r="D1169" t="s">
        <v>220</v>
      </c>
      <c r="E1169">
        <v>19.25</v>
      </c>
      <c r="F1169">
        <v>20</v>
      </c>
      <c r="G1169" t="s">
        <v>156</v>
      </c>
      <c r="H1169" t="s">
        <v>148</v>
      </c>
      <c r="I1169" t="s">
        <v>191</v>
      </c>
      <c r="Q1169"/>
      <c r="T1169">
        <f t="shared" si="18"/>
        <v>0</v>
      </c>
    </row>
    <row r="1170" spans="1:30" hidden="1" x14ac:dyDescent="0.3">
      <c r="A1170" t="s">
        <v>108</v>
      </c>
      <c r="B1170" t="s">
        <v>109</v>
      </c>
      <c r="C1170" t="s">
        <v>57</v>
      </c>
      <c r="D1170" t="s">
        <v>220</v>
      </c>
      <c r="E1170">
        <v>19.25</v>
      </c>
      <c r="F1170">
        <v>20</v>
      </c>
      <c r="G1170" t="s">
        <v>157</v>
      </c>
      <c r="H1170" t="s">
        <v>157</v>
      </c>
      <c r="J1170" t="s">
        <v>1317</v>
      </c>
      <c r="Q1170"/>
      <c r="T1170">
        <f t="shared" si="18"/>
        <v>0</v>
      </c>
    </row>
    <row r="1171" spans="1:30" hidden="1" x14ac:dyDescent="0.3">
      <c r="A1171" t="s">
        <v>108</v>
      </c>
      <c r="B1171" t="s">
        <v>109</v>
      </c>
      <c r="C1171" t="s">
        <v>57</v>
      </c>
      <c r="D1171" t="s">
        <v>220</v>
      </c>
      <c r="E1171">
        <v>19.25</v>
      </c>
      <c r="F1171">
        <v>20</v>
      </c>
      <c r="G1171" t="s">
        <v>157</v>
      </c>
      <c r="H1171" t="s">
        <v>148</v>
      </c>
      <c r="I1171" s="63"/>
      <c r="Q1171"/>
      <c r="T1171">
        <f t="shared" si="18"/>
        <v>0</v>
      </c>
    </row>
    <row r="1172" spans="1:30" hidden="1" x14ac:dyDescent="0.3">
      <c r="A1172" t="s">
        <v>108</v>
      </c>
      <c r="B1172" t="s">
        <v>109</v>
      </c>
      <c r="C1172" t="s">
        <v>57</v>
      </c>
      <c r="D1172" s="70" t="s">
        <v>1695</v>
      </c>
      <c r="E1172">
        <v>19.25</v>
      </c>
      <c r="F1172">
        <v>20</v>
      </c>
      <c r="G1172" t="s">
        <v>158</v>
      </c>
      <c r="H1172" t="s">
        <v>158</v>
      </c>
      <c r="I1172" s="67">
        <v>10</v>
      </c>
      <c r="J1172" t="s">
        <v>468</v>
      </c>
      <c r="O1172" t="s">
        <v>502</v>
      </c>
      <c r="P1172">
        <f>SUMIFS(FNDWRR!E:E, FNDWRR!Q:Q, data_working!J1172, FNDWRR!AZ:AZ, data_working!H1172, FNDWRR!C:C, data_working!D1172&amp;"*")</f>
        <v>10</v>
      </c>
      <c r="Q1172"/>
      <c r="T1172">
        <f t="shared" si="18"/>
        <v>0</v>
      </c>
      <c r="U1172">
        <f>SUMIFS(openNconfirmRpt!O:O, openNconfirmRpt!L:L, data_working!D1172&amp;"*", openNconfirmRpt!D:D, data_working!H1172)</f>
        <v>10</v>
      </c>
      <c r="V1172">
        <f>SUMIFS(openNconfirmRpt!O:O, openNconfirmRpt!L:L, data_working!D1172&amp;"*", openNconfirmRpt!D:D, data_working!H1172, openNconfirmRpt!B:B, A1172)</f>
        <v>0</v>
      </c>
      <c r="X1172">
        <f>SUMIFS(openNconfirmRpt!O:O, openNconfirmRpt!L:L, data_working!D1172&amp;"*", openNconfirmRpt!D:D, data_working!H1172, openNconfirmRpt!B:B, A1172, openNconfirmRpt!A:A, "Confirm Order")</f>
        <v>0</v>
      </c>
      <c r="Y1172">
        <f>X1172-I1172</f>
        <v>-10</v>
      </c>
      <c r="Z1172">
        <f>P1172-I1172</f>
        <v>0</v>
      </c>
      <c r="AA1172" s="46" t="e">
        <f>SUMIFS(openNconfirmRpt!V:V, openNconfirmRpt!L:L, data_working!D1172&amp;"*", openNconfirmRpt!D:D, data_working!H1172, openNconfirmRpt!B:B, A1172, openNconfirmRpt!A:A, "Confirm Order")/COUNTIFS(openNconfirmRpt!L:L, data_working!D1172&amp;"*", openNconfirmRpt!D:D, data_working!H1172, openNconfirmRpt!B:B, A1172, openNconfirmRpt!A:A, "Confirm Order")</f>
        <v>#DIV/0!</v>
      </c>
      <c r="AB1172" t="e">
        <f>S1172-AA1172</f>
        <v>#DIV/0!</v>
      </c>
      <c r="AD1172" t="s">
        <v>1696</v>
      </c>
    </row>
    <row r="1173" spans="1:30" hidden="1" x14ac:dyDescent="0.3">
      <c r="A1173" t="s">
        <v>108</v>
      </c>
      <c r="B1173" t="s">
        <v>109</v>
      </c>
      <c r="C1173" t="s">
        <v>57</v>
      </c>
      <c r="D1173" t="s">
        <v>220</v>
      </c>
      <c r="E1173">
        <v>19.25</v>
      </c>
      <c r="F1173">
        <v>20</v>
      </c>
      <c r="G1173" t="s">
        <v>158</v>
      </c>
      <c r="H1173" t="s">
        <v>148</v>
      </c>
      <c r="I1173" s="66" t="s">
        <v>468</v>
      </c>
      <c r="Q1173"/>
      <c r="T1173">
        <f t="shared" si="18"/>
        <v>0</v>
      </c>
    </row>
    <row r="1174" spans="1:30" hidden="1" x14ac:dyDescent="0.3">
      <c r="A1174" t="s">
        <v>108</v>
      </c>
      <c r="B1174" t="s">
        <v>109</v>
      </c>
      <c r="C1174" t="s">
        <v>57</v>
      </c>
      <c r="D1174" t="s">
        <v>220</v>
      </c>
      <c r="E1174">
        <v>19.25</v>
      </c>
      <c r="F1174">
        <v>20</v>
      </c>
      <c r="G1174" t="s">
        <v>159</v>
      </c>
      <c r="H1174" t="s">
        <v>159</v>
      </c>
      <c r="O1174" t="s">
        <v>502</v>
      </c>
      <c r="Q1174"/>
      <c r="T1174">
        <f t="shared" si="18"/>
        <v>0</v>
      </c>
    </row>
    <row r="1175" spans="1:30" hidden="1" x14ac:dyDescent="0.3">
      <c r="A1175" t="s">
        <v>108</v>
      </c>
      <c r="B1175" t="s">
        <v>109</v>
      </c>
      <c r="C1175" t="s">
        <v>57</v>
      </c>
      <c r="D1175" t="s">
        <v>220</v>
      </c>
      <c r="E1175">
        <v>19.25</v>
      </c>
      <c r="F1175">
        <v>20</v>
      </c>
      <c r="G1175" t="s">
        <v>159</v>
      </c>
      <c r="H1175" t="s">
        <v>148</v>
      </c>
      <c r="I1175" s="63"/>
      <c r="Q1175"/>
      <c r="T1175">
        <f t="shared" si="18"/>
        <v>0</v>
      </c>
    </row>
    <row r="1176" spans="1:30" hidden="1" x14ac:dyDescent="0.3">
      <c r="A1176" t="s">
        <v>108</v>
      </c>
      <c r="B1176" t="s">
        <v>109</v>
      </c>
      <c r="C1176" t="s">
        <v>57</v>
      </c>
      <c r="D1176" t="s">
        <v>220</v>
      </c>
      <c r="E1176">
        <v>19.25</v>
      </c>
      <c r="F1176">
        <v>20</v>
      </c>
      <c r="G1176" t="s">
        <v>160</v>
      </c>
      <c r="H1176" t="s">
        <v>160</v>
      </c>
      <c r="I1176" s="65"/>
      <c r="O1176" t="s">
        <v>502</v>
      </c>
      <c r="Q1176"/>
      <c r="T1176">
        <f t="shared" si="18"/>
        <v>0</v>
      </c>
    </row>
    <row r="1177" spans="1:30" hidden="1" x14ac:dyDescent="0.3">
      <c r="A1177" t="s">
        <v>108</v>
      </c>
      <c r="B1177" t="s">
        <v>109</v>
      </c>
      <c r="C1177" t="s">
        <v>57</v>
      </c>
      <c r="D1177" t="s">
        <v>220</v>
      </c>
      <c r="E1177">
        <v>19.25</v>
      </c>
      <c r="F1177">
        <v>20</v>
      </c>
      <c r="G1177" t="s">
        <v>160</v>
      </c>
      <c r="H1177" t="s">
        <v>148</v>
      </c>
      <c r="I1177" s="65"/>
      <c r="Q1177"/>
      <c r="T1177">
        <f t="shared" si="18"/>
        <v>0</v>
      </c>
    </row>
    <row r="1178" spans="1:30" hidden="1" x14ac:dyDescent="0.3">
      <c r="A1178" t="s">
        <v>108</v>
      </c>
      <c r="B1178" t="s">
        <v>109</v>
      </c>
      <c r="C1178" t="s">
        <v>57</v>
      </c>
      <c r="D1178" t="s">
        <v>113</v>
      </c>
      <c r="E1178">
        <v>24.39</v>
      </c>
      <c r="F1178">
        <v>10</v>
      </c>
      <c r="G1178" t="s">
        <v>185</v>
      </c>
      <c r="H1178" t="s">
        <v>185</v>
      </c>
      <c r="J1178" t="s">
        <v>1309</v>
      </c>
      <c r="Q1178"/>
      <c r="T1178">
        <f t="shared" si="18"/>
        <v>0</v>
      </c>
    </row>
    <row r="1179" spans="1:30" hidden="1" x14ac:dyDescent="0.3">
      <c r="A1179" t="s">
        <v>108</v>
      </c>
      <c r="B1179" t="s">
        <v>109</v>
      </c>
      <c r="C1179" t="s">
        <v>57</v>
      </c>
      <c r="D1179" t="s">
        <v>113</v>
      </c>
      <c r="E1179">
        <v>24.39</v>
      </c>
      <c r="F1179">
        <v>10</v>
      </c>
      <c r="G1179" t="s">
        <v>185</v>
      </c>
      <c r="H1179" t="s">
        <v>148</v>
      </c>
      <c r="I1179" s="63"/>
      <c r="Q1179"/>
      <c r="T1179">
        <f t="shared" si="18"/>
        <v>0</v>
      </c>
    </row>
    <row r="1180" spans="1:30" hidden="1" x14ac:dyDescent="0.3">
      <c r="A1180" t="s">
        <v>108</v>
      </c>
      <c r="B1180" t="s">
        <v>109</v>
      </c>
      <c r="C1180" t="s">
        <v>57</v>
      </c>
      <c r="D1180" t="s">
        <v>113</v>
      </c>
      <c r="E1180">
        <v>24.39</v>
      </c>
      <c r="F1180">
        <v>10</v>
      </c>
      <c r="G1180" t="s">
        <v>147</v>
      </c>
      <c r="H1180" t="s">
        <v>147</v>
      </c>
      <c r="J1180" t="s">
        <v>1310</v>
      </c>
      <c r="Q1180"/>
      <c r="T1180">
        <f t="shared" si="18"/>
        <v>0</v>
      </c>
    </row>
    <row r="1181" spans="1:30" hidden="1" x14ac:dyDescent="0.3">
      <c r="A1181" t="s">
        <v>108</v>
      </c>
      <c r="B1181" t="s">
        <v>109</v>
      </c>
      <c r="C1181" t="s">
        <v>57</v>
      </c>
      <c r="D1181" t="s">
        <v>113</v>
      </c>
      <c r="E1181">
        <v>24.39</v>
      </c>
      <c r="F1181">
        <v>10</v>
      </c>
      <c r="G1181" t="s">
        <v>147</v>
      </c>
      <c r="H1181" t="s">
        <v>148</v>
      </c>
      <c r="I1181" s="63"/>
      <c r="Q1181"/>
      <c r="T1181">
        <f t="shared" si="18"/>
        <v>0</v>
      </c>
    </row>
    <row r="1182" spans="1:30" hidden="1" x14ac:dyDescent="0.3">
      <c r="A1182" t="s">
        <v>108</v>
      </c>
      <c r="B1182" t="s">
        <v>109</v>
      </c>
      <c r="C1182" t="s">
        <v>57</v>
      </c>
      <c r="D1182" t="s">
        <v>113</v>
      </c>
      <c r="E1182">
        <v>24.39</v>
      </c>
      <c r="F1182">
        <v>10</v>
      </c>
      <c r="G1182" t="s">
        <v>149</v>
      </c>
      <c r="H1182" t="s">
        <v>149</v>
      </c>
      <c r="J1182" t="s">
        <v>1311</v>
      </c>
      <c r="Q1182"/>
      <c r="T1182">
        <f t="shared" si="18"/>
        <v>0</v>
      </c>
    </row>
    <row r="1183" spans="1:30" hidden="1" x14ac:dyDescent="0.3">
      <c r="A1183" t="s">
        <v>108</v>
      </c>
      <c r="B1183" t="s">
        <v>109</v>
      </c>
      <c r="C1183" t="s">
        <v>57</v>
      </c>
      <c r="D1183" t="s">
        <v>113</v>
      </c>
      <c r="E1183">
        <v>24.39</v>
      </c>
      <c r="F1183">
        <v>10</v>
      </c>
      <c r="G1183" t="s">
        <v>149</v>
      </c>
      <c r="H1183" t="s">
        <v>148</v>
      </c>
      <c r="I1183" s="63"/>
      <c r="Q1183"/>
      <c r="T1183">
        <f t="shared" si="18"/>
        <v>0</v>
      </c>
    </row>
    <row r="1184" spans="1:30" hidden="1" x14ac:dyDescent="0.3">
      <c r="A1184" t="s">
        <v>108</v>
      </c>
      <c r="B1184" t="s">
        <v>109</v>
      </c>
      <c r="C1184" t="s">
        <v>57</v>
      </c>
      <c r="D1184" t="s">
        <v>113</v>
      </c>
      <c r="E1184">
        <v>24.39</v>
      </c>
      <c r="F1184">
        <v>10</v>
      </c>
      <c r="G1184" t="s">
        <v>150</v>
      </c>
      <c r="H1184" t="s">
        <v>150</v>
      </c>
      <c r="J1184" t="s">
        <v>1315</v>
      </c>
      <c r="Q1184"/>
      <c r="T1184">
        <f t="shared" si="18"/>
        <v>0</v>
      </c>
    </row>
    <row r="1185" spans="1:20" hidden="1" x14ac:dyDescent="0.3">
      <c r="A1185" t="s">
        <v>108</v>
      </c>
      <c r="B1185" t="s">
        <v>109</v>
      </c>
      <c r="C1185" t="s">
        <v>57</v>
      </c>
      <c r="D1185" t="s">
        <v>113</v>
      </c>
      <c r="E1185">
        <v>24.39</v>
      </c>
      <c r="F1185">
        <v>10</v>
      </c>
      <c r="G1185" t="s">
        <v>150</v>
      </c>
      <c r="H1185" t="s">
        <v>148</v>
      </c>
      <c r="I1185" s="63"/>
      <c r="Q1185"/>
      <c r="T1185">
        <f t="shared" si="18"/>
        <v>0</v>
      </c>
    </row>
    <row r="1186" spans="1:20" hidden="1" x14ac:dyDescent="0.3">
      <c r="A1186" t="s">
        <v>108</v>
      </c>
      <c r="B1186" t="s">
        <v>109</v>
      </c>
      <c r="C1186" t="s">
        <v>57</v>
      </c>
      <c r="D1186" t="s">
        <v>113</v>
      </c>
      <c r="E1186">
        <v>24.39</v>
      </c>
      <c r="F1186">
        <v>10</v>
      </c>
      <c r="G1186" t="s">
        <v>152</v>
      </c>
      <c r="H1186" t="s">
        <v>152</v>
      </c>
      <c r="J1186" t="s">
        <v>1312</v>
      </c>
      <c r="Q1186"/>
      <c r="T1186">
        <f t="shared" si="18"/>
        <v>0</v>
      </c>
    </row>
    <row r="1187" spans="1:20" hidden="1" x14ac:dyDescent="0.3">
      <c r="A1187" t="s">
        <v>108</v>
      </c>
      <c r="B1187" t="s">
        <v>109</v>
      </c>
      <c r="C1187" t="s">
        <v>57</v>
      </c>
      <c r="D1187" t="s">
        <v>113</v>
      </c>
      <c r="E1187">
        <v>24.39</v>
      </c>
      <c r="F1187">
        <v>10</v>
      </c>
      <c r="G1187" t="s">
        <v>152</v>
      </c>
      <c r="H1187" t="s">
        <v>148</v>
      </c>
      <c r="I1187" s="63"/>
      <c r="Q1187"/>
      <c r="T1187">
        <f t="shared" si="18"/>
        <v>0</v>
      </c>
    </row>
    <row r="1188" spans="1:20" hidden="1" x14ac:dyDescent="0.3">
      <c r="A1188" t="s">
        <v>108</v>
      </c>
      <c r="B1188" t="s">
        <v>109</v>
      </c>
      <c r="C1188" t="s">
        <v>57</v>
      </c>
      <c r="D1188" t="s">
        <v>113</v>
      </c>
      <c r="E1188">
        <v>24.39</v>
      </c>
      <c r="F1188">
        <v>10</v>
      </c>
      <c r="G1188" t="s">
        <v>153</v>
      </c>
      <c r="H1188" t="s">
        <v>153</v>
      </c>
      <c r="J1188" t="s">
        <v>1316</v>
      </c>
      <c r="Q1188"/>
      <c r="T1188">
        <f t="shared" si="18"/>
        <v>0</v>
      </c>
    </row>
    <row r="1189" spans="1:20" hidden="1" x14ac:dyDescent="0.3">
      <c r="A1189" t="s">
        <v>108</v>
      </c>
      <c r="B1189" t="s">
        <v>109</v>
      </c>
      <c r="C1189" t="s">
        <v>57</v>
      </c>
      <c r="D1189" t="s">
        <v>113</v>
      </c>
      <c r="E1189">
        <v>24.39</v>
      </c>
      <c r="F1189">
        <v>10</v>
      </c>
      <c r="G1189" t="s">
        <v>153</v>
      </c>
      <c r="H1189" t="s">
        <v>148</v>
      </c>
      <c r="I1189" s="63"/>
      <c r="Q1189"/>
      <c r="T1189">
        <f t="shared" si="18"/>
        <v>0</v>
      </c>
    </row>
    <row r="1190" spans="1:20" hidden="1" x14ac:dyDescent="0.3">
      <c r="A1190" t="s">
        <v>108</v>
      </c>
      <c r="B1190" t="s">
        <v>109</v>
      </c>
      <c r="C1190" t="s">
        <v>57</v>
      </c>
      <c r="D1190" t="s">
        <v>113</v>
      </c>
      <c r="E1190">
        <v>24.39</v>
      </c>
      <c r="F1190">
        <v>10</v>
      </c>
      <c r="G1190" t="s">
        <v>155</v>
      </c>
      <c r="H1190" t="s">
        <v>155</v>
      </c>
      <c r="J1190" t="s">
        <v>1313</v>
      </c>
      <c r="Q1190"/>
      <c r="T1190">
        <f t="shared" si="18"/>
        <v>0</v>
      </c>
    </row>
    <row r="1191" spans="1:20" hidden="1" x14ac:dyDescent="0.3">
      <c r="A1191" t="s">
        <v>108</v>
      </c>
      <c r="B1191" t="s">
        <v>109</v>
      </c>
      <c r="C1191" t="s">
        <v>57</v>
      </c>
      <c r="D1191" t="s">
        <v>113</v>
      </c>
      <c r="E1191">
        <v>24.39</v>
      </c>
      <c r="F1191">
        <v>10</v>
      </c>
      <c r="G1191" t="s">
        <v>155</v>
      </c>
      <c r="H1191" t="s">
        <v>148</v>
      </c>
      <c r="I1191" s="63"/>
      <c r="Q1191"/>
      <c r="T1191">
        <f t="shared" si="18"/>
        <v>0</v>
      </c>
    </row>
    <row r="1192" spans="1:20" hidden="1" x14ac:dyDescent="0.3">
      <c r="A1192" t="s">
        <v>108</v>
      </c>
      <c r="B1192" t="s">
        <v>109</v>
      </c>
      <c r="C1192" t="s">
        <v>57</v>
      </c>
      <c r="D1192" t="s">
        <v>113</v>
      </c>
      <c r="E1192">
        <v>24.39</v>
      </c>
      <c r="F1192">
        <v>10</v>
      </c>
      <c r="G1192" t="s">
        <v>156</v>
      </c>
      <c r="H1192" t="s">
        <v>156</v>
      </c>
      <c r="I1192">
        <v>10</v>
      </c>
      <c r="J1192" t="s">
        <v>191</v>
      </c>
      <c r="Q1192"/>
      <c r="T1192">
        <f t="shared" si="18"/>
        <v>0</v>
      </c>
    </row>
    <row r="1193" spans="1:20" hidden="1" x14ac:dyDescent="0.3">
      <c r="A1193" t="s">
        <v>108</v>
      </c>
      <c r="B1193" t="s">
        <v>109</v>
      </c>
      <c r="C1193" t="s">
        <v>57</v>
      </c>
      <c r="D1193" t="s">
        <v>113</v>
      </c>
      <c r="E1193">
        <v>24.39</v>
      </c>
      <c r="F1193">
        <v>10</v>
      </c>
      <c r="G1193" t="s">
        <v>156</v>
      </c>
      <c r="H1193" t="s">
        <v>148</v>
      </c>
      <c r="I1193" t="s">
        <v>191</v>
      </c>
      <c r="Q1193"/>
      <c r="T1193">
        <f t="shared" si="18"/>
        <v>0</v>
      </c>
    </row>
    <row r="1194" spans="1:20" hidden="1" x14ac:dyDescent="0.3">
      <c r="A1194" t="s">
        <v>108</v>
      </c>
      <c r="B1194" t="s">
        <v>109</v>
      </c>
      <c r="C1194" t="s">
        <v>57</v>
      </c>
      <c r="D1194" t="s">
        <v>113</v>
      </c>
      <c r="E1194">
        <v>24.39</v>
      </c>
      <c r="F1194">
        <v>10</v>
      </c>
      <c r="G1194" t="s">
        <v>157</v>
      </c>
      <c r="H1194" t="s">
        <v>157</v>
      </c>
      <c r="J1194" t="s">
        <v>1317</v>
      </c>
      <c r="Q1194"/>
      <c r="T1194">
        <f t="shared" si="18"/>
        <v>0</v>
      </c>
    </row>
    <row r="1195" spans="1:20" hidden="1" x14ac:dyDescent="0.3">
      <c r="A1195" t="s">
        <v>108</v>
      </c>
      <c r="B1195" t="s">
        <v>109</v>
      </c>
      <c r="C1195" t="s">
        <v>57</v>
      </c>
      <c r="D1195" t="s">
        <v>113</v>
      </c>
      <c r="E1195">
        <v>24.39</v>
      </c>
      <c r="F1195">
        <v>10</v>
      </c>
      <c r="G1195" t="s">
        <v>157</v>
      </c>
      <c r="H1195" t="s">
        <v>148</v>
      </c>
      <c r="I1195" s="63"/>
      <c r="Q1195"/>
      <c r="T1195">
        <f t="shared" si="18"/>
        <v>0</v>
      </c>
    </row>
    <row r="1196" spans="1:20" hidden="1" x14ac:dyDescent="0.3">
      <c r="A1196" t="s">
        <v>108</v>
      </c>
      <c r="B1196" t="s">
        <v>109</v>
      </c>
      <c r="C1196" t="s">
        <v>57</v>
      </c>
      <c r="D1196" t="s">
        <v>113</v>
      </c>
      <c r="E1196">
        <v>24.39</v>
      </c>
      <c r="F1196">
        <v>10</v>
      </c>
      <c r="G1196" t="s">
        <v>158</v>
      </c>
      <c r="H1196" t="s">
        <v>158</v>
      </c>
      <c r="O1196" t="s">
        <v>502</v>
      </c>
      <c r="Q1196"/>
      <c r="T1196">
        <f t="shared" si="18"/>
        <v>0</v>
      </c>
    </row>
    <row r="1197" spans="1:20" hidden="1" x14ac:dyDescent="0.3">
      <c r="A1197" t="s">
        <v>108</v>
      </c>
      <c r="B1197" t="s">
        <v>109</v>
      </c>
      <c r="C1197" t="s">
        <v>57</v>
      </c>
      <c r="D1197" t="s">
        <v>113</v>
      </c>
      <c r="E1197">
        <v>24.39</v>
      </c>
      <c r="F1197">
        <v>10</v>
      </c>
      <c r="G1197" t="s">
        <v>158</v>
      </c>
      <c r="H1197" t="s">
        <v>148</v>
      </c>
      <c r="I1197" s="63"/>
      <c r="Q1197"/>
      <c r="T1197">
        <f t="shared" si="18"/>
        <v>0</v>
      </c>
    </row>
    <row r="1198" spans="1:20" hidden="1" x14ac:dyDescent="0.3">
      <c r="A1198" t="s">
        <v>108</v>
      </c>
      <c r="B1198" t="s">
        <v>109</v>
      </c>
      <c r="C1198" t="s">
        <v>57</v>
      </c>
      <c r="D1198" t="s">
        <v>113</v>
      </c>
      <c r="E1198">
        <v>24.39</v>
      </c>
      <c r="F1198">
        <v>10</v>
      </c>
      <c r="G1198" t="s">
        <v>159</v>
      </c>
      <c r="H1198" t="s">
        <v>159</v>
      </c>
      <c r="O1198" t="s">
        <v>502</v>
      </c>
      <c r="Q1198"/>
      <c r="T1198">
        <f t="shared" si="18"/>
        <v>0</v>
      </c>
    </row>
    <row r="1199" spans="1:20" hidden="1" x14ac:dyDescent="0.3">
      <c r="A1199" t="s">
        <v>108</v>
      </c>
      <c r="B1199" t="s">
        <v>109</v>
      </c>
      <c r="C1199" t="s">
        <v>57</v>
      </c>
      <c r="D1199" t="s">
        <v>113</v>
      </c>
      <c r="E1199">
        <v>24.39</v>
      </c>
      <c r="F1199">
        <v>10</v>
      </c>
      <c r="G1199" t="s">
        <v>159</v>
      </c>
      <c r="H1199" t="s">
        <v>148</v>
      </c>
      <c r="I1199" s="63"/>
      <c r="Q1199"/>
      <c r="T1199">
        <f t="shared" si="18"/>
        <v>0</v>
      </c>
    </row>
    <row r="1200" spans="1:20" hidden="1" x14ac:dyDescent="0.3">
      <c r="A1200" t="s">
        <v>108</v>
      </c>
      <c r="B1200" t="s">
        <v>109</v>
      </c>
      <c r="C1200" t="s">
        <v>57</v>
      </c>
      <c r="D1200" t="s">
        <v>113</v>
      </c>
      <c r="E1200">
        <v>24.39</v>
      </c>
      <c r="F1200">
        <v>10</v>
      </c>
      <c r="G1200" t="s">
        <v>160</v>
      </c>
      <c r="H1200" t="s">
        <v>160</v>
      </c>
      <c r="I1200" s="65"/>
      <c r="O1200" t="s">
        <v>502</v>
      </c>
      <c r="Q1200"/>
      <c r="T1200">
        <f t="shared" si="18"/>
        <v>0</v>
      </c>
    </row>
    <row r="1201" spans="1:20" hidden="1" x14ac:dyDescent="0.3">
      <c r="A1201" t="s">
        <v>108</v>
      </c>
      <c r="B1201" t="s">
        <v>109</v>
      </c>
      <c r="C1201" t="s">
        <v>57</v>
      </c>
      <c r="D1201" t="s">
        <v>113</v>
      </c>
      <c r="E1201">
        <v>24.39</v>
      </c>
      <c r="F1201">
        <v>10</v>
      </c>
      <c r="G1201" t="s">
        <v>160</v>
      </c>
      <c r="H1201" t="s">
        <v>148</v>
      </c>
      <c r="I1201" s="65"/>
      <c r="Q1201"/>
      <c r="T1201">
        <f t="shared" si="18"/>
        <v>0</v>
      </c>
    </row>
    <row r="1202" spans="1:20" hidden="1" x14ac:dyDescent="0.3">
      <c r="A1202" t="s">
        <v>114</v>
      </c>
      <c r="B1202" t="s">
        <v>115</v>
      </c>
      <c r="C1202" t="s">
        <v>57</v>
      </c>
      <c r="D1202" t="s">
        <v>58</v>
      </c>
      <c r="E1202">
        <v>13.65</v>
      </c>
      <c r="F1202">
        <v>5000</v>
      </c>
      <c r="G1202" t="s">
        <v>185</v>
      </c>
      <c r="H1202" t="s">
        <v>185</v>
      </c>
      <c r="J1202" t="s">
        <v>1309</v>
      </c>
      <c r="Q1202"/>
      <c r="T1202">
        <f t="shared" si="18"/>
        <v>0</v>
      </c>
    </row>
    <row r="1203" spans="1:20" hidden="1" x14ac:dyDescent="0.3">
      <c r="A1203" t="s">
        <v>114</v>
      </c>
      <c r="B1203" t="s">
        <v>115</v>
      </c>
      <c r="C1203" t="s">
        <v>57</v>
      </c>
      <c r="D1203" t="s">
        <v>58</v>
      </c>
      <c r="E1203">
        <v>13.65</v>
      </c>
      <c r="F1203">
        <v>5000</v>
      </c>
      <c r="G1203" t="s">
        <v>185</v>
      </c>
      <c r="H1203" t="s">
        <v>148</v>
      </c>
      <c r="I1203" s="63"/>
      <c r="Q1203"/>
      <c r="T1203">
        <f t="shared" si="18"/>
        <v>0</v>
      </c>
    </row>
    <row r="1204" spans="1:20" hidden="1" x14ac:dyDescent="0.3">
      <c r="A1204" t="s">
        <v>114</v>
      </c>
      <c r="B1204" t="s">
        <v>115</v>
      </c>
      <c r="C1204" t="s">
        <v>57</v>
      </c>
      <c r="D1204" t="s">
        <v>58</v>
      </c>
      <c r="E1204">
        <v>13.65</v>
      </c>
      <c r="F1204">
        <v>5000</v>
      </c>
      <c r="G1204" t="s">
        <v>147</v>
      </c>
      <c r="H1204" t="s">
        <v>147</v>
      </c>
      <c r="J1204" t="s">
        <v>1310</v>
      </c>
      <c r="Q1204"/>
      <c r="T1204">
        <f t="shared" si="18"/>
        <v>0</v>
      </c>
    </row>
    <row r="1205" spans="1:20" hidden="1" x14ac:dyDescent="0.3">
      <c r="A1205" t="s">
        <v>114</v>
      </c>
      <c r="B1205" t="s">
        <v>115</v>
      </c>
      <c r="C1205" t="s">
        <v>57</v>
      </c>
      <c r="D1205" t="s">
        <v>58</v>
      </c>
      <c r="E1205">
        <v>13.65</v>
      </c>
      <c r="F1205">
        <v>5000</v>
      </c>
      <c r="G1205" t="s">
        <v>147</v>
      </c>
      <c r="H1205" t="s">
        <v>148</v>
      </c>
      <c r="I1205" s="63"/>
      <c r="Q1205"/>
      <c r="T1205">
        <f t="shared" si="18"/>
        <v>0</v>
      </c>
    </row>
    <row r="1206" spans="1:20" hidden="1" x14ac:dyDescent="0.3">
      <c r="A1206" t="s">
        <v>114</v>
      </c>
      <c r="B1206" t="s">
        <v>115</v>
      </c>
      <c r="C1206" t="s">
        <v>57</v>
      </c>
      <c r="D1206" t="s">
        <v>58</v>
      </c>
      <c r="E1206">
        <v>13.65</v>
      </c>
      <c r="F1206">
        <v>5000</v>
      </c>
      <c r="G1206" t="s">
        <v>149</v>
      </c>
      <c r="H1206" t="s">
        <v>149</v>
      </c>
      <c r="J1206" t="s">
        <v>1311</v>
      </c>
      <c r="Q1206"/>
      <c r="T1206">
        <f t="shared" si="18"/>
        <v>0</v>
      </c>
    </row>
    <row r="1207" spans="1:20" hidden="1" x14ac:dyDescent="0.3">
      <c r="A1207" t="s">
        <v>114</v>
      </c>
      <c r="B1207" t="s">
        <v>115</v>
      </c>
      <c r="C1207" t="s">
        <v>57</v>
      </c>
      <c r="D1207" t="s">
        <v>58</v>
      </c>
      <c r="E1207">
        <v>13.65</v>
      </c>
      <c r="F1207">
        <v>5000</v>
      </c>
      <c r="G1207" t="s">
        <v>149</v>
      </c>
      <c r="H1207" t="s">
        <v>148</v>
      </c>
      <c r="I1207" s="63"/>
      <c r="Q1207"/>
      <c r="T1207">
        <f t="shared" si="18"/>
        <v>0</v>
      </c>
    </row>
    <row r="1208" spans="1:20" hidden="1" x14ac:dyDescent="0.3">
      <c r="A1208" t="s">
        <v>114</v>
      </c>
      <c r="B1208" t="s">
        <v>115</v>
      </c>
      <c r="C1208" t="s">
        <v>57</v>
      </c>
      <c r="D1208" t="s">
        <v>58</v>
      </c>
      <c r="E1208">
        <v>13.65</v>
      </c>
      <c r="F1208">
        <v>5000</v>
      </c>
      <c r="G1208" t="s">
        <v>150</v>
      </c>
      <c r="H1208" t="s">
        <v>150</v>
      </c>
      <c r="I1208">
        <v>300</v>
      </c>
      <c r="J1208" t="s">
        <v>180</v>
      </c>
      <c r="Q1208"/>
      <c r="T1208">
        <f t="shared" si="18"/>
        <v>0</v>
      </c>
    </row>
    <row r="1209" spans="1:20" hidden="1" x14ac:dyDescent="0.3">
      <c r="A1209" t="s">
        <v>114</v>
      </c>
      <c r="B1209" t="s">
        <v>115</v>
      </c>
      <c r="C1209" t="s">
        <v>57</v>
      </c>
      <c r="D1209" t="s">
        <v>58</v>
      </c>
      <c r="E1209">
        <v>13.65</v>
      </c>
      <c r="F1209">
        <v>5000</v>
      </c>
      <c r="G1209" t="s">
        <v>150</v>
      </c>
      <c r="H1209" t="s">
        <v>148</v>
      </c>
      <c r="I1209" t="s">
        <v>180</v>
      </c>
      <c r="Q1209"/>
      <c r="T1209">
        <f t="shared" si="18"/>
        <v>0</v>
      </c>
    </row>
    <row r="1210" spans="1:20" hidden="1" x14ac:dyDescent="0.3">
      <c r="A1210" t="s">
        <v>114</v>
      </c>
      <c r="B1210" t="s">
        <v>115</v>
      </c>
      <c r="C1210" t="s">
        <v>57</v>
      </c>
      <c r="D1210" t="s">
        <v>58</v>
      </c>
      <c r="E1210">
        <v>13.65</v>
      </c>
      <c r="F1210">
        <v>5000</v>
      </c>
      <c r="G1210" t="s">
        <v>152</v>
      </c>
      <c r="H1210" t="s">
        <v>152</v>
      </c>
      <c r="I1210">
        <v>1300</v>
      </c>
      <c r="J1210" t="s">
        <v>177</v>
      </c>
      <c r="Q1210"/>
      <c r="T1210">
        <f t="shared" si="18"/>
        <v>0</v>
      </c>
    </row>
    <row r="1211" spans="1:20" hidden="1" x14ac:dyDescent="0.3">
      <c r="A1211" t="s">
        <v>114</v>
      </c>
      <c r="B1211" t="s">
        <v>115</v>
      </c>
      <c r="C1211" t="s">
        <v>57</v>
      </c>
      <c r="D1211" t="s">
        <v>58</v>
      </c>
      <c r="E1211">
        <v>13.65</v>
      </c>
      <c r="F1211">
        <v>5000</v>
      </c>
      <c r="G1211" t="s">
        <v>152</v>
      </c>
      <c r="H1211" t="s">
        <v>148</v>
      </c>
      <c r="I1211" t="s">
        <v>177</v>
      </c>
      <c r="Q1211"/>
      <c r="T1211">
        <f t="shared" si="18"/>
        <v>0</v>
      </c>
    </row>
    <row r="1212" spans="1:20" hidden="1" x14ac:dyDescent="0.3">
      <c r="A1212" t="s">
        <v>114</v>
      </c>
      <c r="B1212" t="s">
        <v>115</v>
      </c>
      <c r="C1212" t="s">
        <v>57</v>
      </c>
      <c r="D1212" t="s">
        <v>58</v>
      </c>
      <c r="E1212">
        <v>13.65</v>
      </c>
      <c r="F1212">
        <v>5000</v>
      </c>
      <c r="G1212" t="s">
        <v>153</v>
      </c>
      <c r="H1212" t="s">
        <v>153</v>
      </c>
      <c r="I1212">
        <v>0</v>
      </c>
      <c r="J1212" t="s">
        <v>1316</v>
      </c>
      <c r="Q1212"/>
      <c r="T1212">
        <f t="shared" si="18"/>
        <v>0</v>
      </c>
    </row>
    <row r="1213" spans="1:20" hidden="1" x14ac:dyDescent="0.3">
      <c r="A1213" t="s">
        <v>114</v>
      </c>
      <c r="B1213" t="s">
        <v>115</v>
      </c>
      <c r="C1213" t="s">
        <v>57</v>
      </c>
      <c r="D1213" t="s">
        <v>58</v>
      </c>
      <c r="E1213">
        <v>13.65</v>
      </c>
      <c r="F1213">
        <v>5000</v>
      </c>
      <c r="G1213" t="s">
        <v>153</v>
      </c>
      <c r="H1213" t="s">
        <v>148</v>
      </c>
      <c r="I1213" s="63"/>
      <c r="Q1213"/>
      <c r="T1213">
        <f t="shared" si="18"/>
        <v>0</v>
      </c>
    </row>
    <row r="1214" spans="1:20" hidden="1" x14ac:dyDescent="0.3">
      <c r="A1214" t="s">
        <v>114</v>
      </c>
      <c r="B1214" t="s">
        <v>115</v>
      </c>
      <c r="C1214" t="s">
        <v>57</v>
      </c>
      <c r="D1214" t="s">
        <v>58</v>
      </c>
      <c r="E1214">
        <v>13.65</v>
      </c>
      <c r="F1214">
        <v>5000</v>
      </c>
      <c r="G1214" t="s">
        <v>155</v>
      </c>
      <c r="H1214" t="s">
        <v>155</v>
      </c>
      <c r="I1214">
        <v>500</v>
      </c>
      <c r="J1214" t="s">
        <v>215</v>
      </c>
      <c r="Q1214"/>
      <c r="T1214">
        <f t="shared" si="18"/>
        <v>0</v>
      </c>
    </row>
    <row r="1215" spans="1:20" hidden="1" x14ac:dyDescent="0.3">
      <c r="A1215" t="s">
        <v>114</v>
      </c>
      <c r="B1215" t="s">
        <v>115</v>
      </c>
      <c r="C1215" t="s">
        <v>57</v>
      </c>
      <c r="D1215" t="s">
        <v>58</v>
      </c>
      <c r="E1215">
        <v>13.65</v>
      </c>
      <c r="F1215">
        <v>5000</v>
      </c>
      <c r="G1215" t="s">
        <v>155</v>
      </c>
      <c r="H1215" t="s">
        <v>148</v>
      </c>
      <c r="I1215" t="s">
        <v>215</v>
      </c>
      <c r="Q1215"/>
      <c r="T1215">
        <f t="shared" si="18"/>
        <v>0</v>
      </c>
    </row>
    <row r="1216" spans="1:20" hidden="1" x14ac:dyDescent="0.3">
      <c r="A1216" t="s">
        <v>114</v>
      </c>
      <c r="B1216" t="s">
        <v>115</v>
      </c>
      <c r="C1216" t="s">
        <v>57</v>
      </c>
      <c r="D1216" t="s">
        <v>58</v>
      </c>
      <c r="E1216">
        <v>13.65</v>
      </c>
      <c r="F1216">
        <v>5000</v>
      </c>
      <c r="G1216" t="s">
        <v>156</v>
      </c>
      <c r="H1216" t="s">
        <v>156</v>
      </c>
      <c r="I1216">
        <v>100</v>
      </c>
      <c r="J1216" t="s">
        <v>191</v>
      </c>
      <c r="Q1216"/>
      <c r="T1216">
        <f t="shared" si="18"/>
        <v>0</v>
      </c>
    </row>
    <row r="1217" spans="1:33" hidden="1" x14ac:dyDescent="0.3">
      <c r="A1217" t="s">
        <v>114</v>
      </c>
      <c r="B1217" t="s">
        <v>115</v>
      </c>
      <c r="C1217" t="s">
        <v>57</v>
      </c>
      <c r="D1217" t="s">
        <v>58</v>
      </c>
      <c r="E1217">
        <v>13.65</v>
      </c>
      <c r="F1217">
        <v>5000</v>
      </c>
      <c r="G1217" t="s">
        <v>156</v>
      </c>
      <c r="H1217" t="s">
        <v>148</v>
      </c>
      <c r="I1217" t="s">
        <v>191</v>
      </c>
      <c r="Q1217"/>
      <c r="T1217">
        <f t="shared" si="18"/>
        <v>0</v>
      </c>
    </row>
    <row r="1218" spans="1:33" hidden="1" x14ac:dyDescent="0.3">
      <c r="A1218" t="s">
        <v>114</v>
      </c>
      <c r="B1218" t="s">
        <v>115</v>
      </c>
      <c r="C1218" t="s">
        <v>57</v>
      </c>
      <c r="D1218" t="s">
        <v>58</v>
      </c>
      <c r="E1218">
        <v>13.65</v>
      </c>
      <c r="F1218">
        <v>5000</v>
      </c>
      <c r="G1218" t="s">
        <v>157</v>
      </c>
      <c r="H1218" t="s">
        <v>157</v>
      </c>
      <c r="I1218">
        <v>100</v>
      </c>
      <c r="J1218" t="s">
        <v>192</v>
      </c>
      <c r="Q1218"/>
      <c r="T1218">
        <f t="shared" si="18"/>
        <v>0</v>
      </c>
    </row>
    <row r="1219" spans="1:33" hidden="1" x14ac:dyDescent="0.3">
      <c r="A1219" t="s">
        <v>114</v>
      </c>
      <c r="B1219" t="s">
        <v>115</v>
      </c>
      <c r="C1219" t="s">
        <v>57</v>
      </c>
      <c r="D1219" t="s">
        <v>58</v>
      </c>
      <c r="E1219">
        <v>13.65</v>
      </c>
      <c r="F1219">
        <v>5000</v>
      </c>
      <c r="G1219" t="s">
        <v>157</v>
      </c>
      <c r="H1219" t="s">
        <v>148</v>
      </c>
      <c r="I1219" t="s">
        <v>192</v>
      </c>
      <c r="Q1219"/>
      <c r="T1219">
        <f t="shared" ref="T1219:T1282" si="19">R1219-S1219</f>
        <v>0</v>
      </c>
    </row>
    <row r="1220" spans="1:33" hidden="1" x14ac:dyDescent="0.3">
      <c r="A1220" t="s">
        <v>114</v>
      </c>
      <c r="B1220" t="s">
        <v>115</v>
      </c>
      <c r="C1220" t="s">
        <v>57</v>
      </c>
      <c r="D1220" t="s">
        <v>58</v>
      </c>
      <c r="E1220">
        <v>13.65</v>
      </c>
      <c r="F1220">
        <v>5000</v>
      </c>
      <c r="G1220" t="s">
        <v>158</v>
      </c>
      <c r="H1220" t="s">
        <v>158</v>
      </c>
      <c r="I1220" s="64">
        <v>500</v>
      </c>
      <c r="J1220" t="s">
        <v>468</v>
      </c>
      <c r="K1220" t="s">
        <v>463</v>
      </c>
      <c r="O1220" t="s">
        <v>502</v>
      </c>
      <c r="P1220">
        <f>SUMIFS(FNDWRR!E:E, FNDWRR!Q:Q, data_working!J1220, FNDWRR!AZ:AZ, data_working!H1220, FNDWRR!C:C, data_working!D1220&amp;"*")+SUMIFS(FNDWRR!E:E, FNDWRR!Q:Q, data_working!K1220, FNDWRR!AZ:AZ, data_working!H1220, FNDWRR!C:C, data_working!D1220&amp;"*")</f>
        <v>500</v>
      </c>
      <c r="Q1220" s="40">
        <v>13.65</v>
      </c>
      <c r="R1220" s="40">
        <v>21.96</v>
      </c>
      <c r="S1220">
        <v>21.96</v>
      </c>
      <c r="T1220">
        <f t="shared" si="19"/>
        <v>0</v>
      </c>
      <c r="U1220">
        <f>SUMIFS(openNconfirmRpt!O:O, openNconfirmRpt!L:L, data_working!D1220&amp;"*", openNconfirmRpt!D:D, data_working!H1220)</f>
        <v>500</v>
      </c>
      <c r="V1220">
        <f>SUMIFS(openNconfirmRpt!O:O, openNconfirmRpt!L:L, data_working!D1220&amp;"*", openNconfirmRpt!D:D, data_working!H1220, openNconfirmRpt!B:B, A1220)</f>
        <v>500</v>
      </c>
      <c r="X1220">
        <f>SUMIFS(openNconfirmRpt!O:O, openNconfirmRpt!L:L, data_working!D1220&amp;"*", openNconfirmRpt!D:D, data_working!H1220, openNconfirmRpt!B:B, A1220, openNconfirmRpt!A:A, "Confirm Order")</f>
        <v>500</v>
      </c>
      <c r="Y1220">
        <f>X1220-I1220</f>
        <v>0</v>
      </c>
      <c r="Z1220">
        <f>P1220-I1220</f>
        <v>0</v>
      </c>
      <c r="AA1220" s="46">
        <f>SUMIFS(openNconfirmRpt!V:V, openNconfirmRpt!L:L, data_working!D1220&amp;"*", openNconfirmRpt!D:D, data_working!H1220, openNconfirmRpt!B:B, A1220, openNconfirmRpt!A:A, "Confirm Order")/COUNTIFS(openNconfirmRpt!L:L, data_working!D1220&amp;"*", openNconfirmRpt!D:D, data_working!H1220, openNconfirmRpt!B:B, A1220, openNconfirmRpt!A:A, "Confirm Order")</f>
        <v>21.96</v>
      </c>
      <c r="AB1220">
        <f>S1220-AA1220</f>
        <v>0</v>
      </c>
      <c r="AD1220" t="s">
        <v>1696</v>
      </c>
    </row>
    <row r="1221" spans="1:33" hidden="1" x14ac:dyDescent="0.3">
      <c r="A1221" t="s">
        <v>114</v>
      </c>
      <c r="B1221" t="s">
        <v>115</v>
      </c>
      <c r="C1221" t="s">
        <v>57</v>
      </c>
      <c r="D1221" t="s">
        <v>58</v>
      </c>
      <c r="E1221">
        <v>13.65</v>
      </c>
      <c r="F1221">
        <v>5000</v>
      </c>
      <c r="G1221" t="s">
        <v>158</v>
      </c>
      <c r="H1221" t="s">
        <v>148</v>
      </c>
      <c r="I1221" t="s">
        <v>218</v>
      </c>
      <c r="Q1221"/>
      <c r="T1221">
        <f t="shared" si="19"/>
        <v>0</v>
      </c>
    </row>
    <row r="1222" spans="1:33" hidden="1" x14ac:dyDescent="0.3">
      <c r="A1222" t="s">
        <v>114</v>
      </c>
      <c r="B1222" t="s">
        <v>115</v>
      </c>
      <c r="C1222" t="s">
        <v>57</v>
      </c>
      <c r="D1222" t="s">
        <v>58</v>
      </c>
      <c r="E1222">
        <v>13.65</v>
      </c>
      <c r="F1222">
        <v>5000</v>
      </c>
      <c r="G1222" t="s">
        <v>159</v>
      </c>
      <c r="H1222" t="s">
        <v>159</v>
      </c>
      <c r="I1222" s="64">
        <v>600</v>
      </c>
      <c r="J1222" t="s">
        <v>217</v>
      </c>
      <c r="L1222">
        <f>_xlfn.XLOOKUP(J1222, FNDWRR!Q:Q,FNDWRR!F:F,"",0,)</f>
        <v>92011129</v>
      </c>
      <c r="O1222" t="s">
        <v>502</v>
      </c>
      <c r="P1222">
        <f>SUMIFS(FNDWRR!E:E, FNDWRR!Q:Q, data_working!J1222, FNDWRR!AZ:AZ, data_working!H1222, FNDWRR!C:C, data_working!D1222&amp;"*")</f>
        <v>600</v>
      </c>
      <c r="Q1222" s="40">
        <v>13.65</v>
      </c>
      <c r="R1222" s="40">
        <v>21.96</v>
      </c>
      <c r="S1222">
        <v>21.96</v>
      </c>
      <c r="T1222">
        <f t="shared" si="19"/>
        <v>0</v>
      </c>
      <c r="U1222">
        <f>SUMIFS(openNconfirmRpt!O:O, openNconfirmRpt!L:L, data_working!D1222&amp;"*", openNconfirmRpt!D:D, data_working!H1222)</f>
        <v>600</v>
      </c>
      <c r="V1222">
        <f>SUMIFS(openNconfirmRpt!O:O, openNconfirmRpt!L:L, data_working!D1222&amp;"*", openNconfirmRpt!D:D, data_working!H1222, openNconfirmRpt!B:B, A1222)</f>
        <v>600</v>
      </c>
      <c r="X1222">
        <f>SUMIFS(openNconfirmRpt!O:O, openNconfirmRpt!L:L, data_working!D1222&amp;"*", openNconfirmRpt!D:D, data_working!H1222, openNconfirmRpt!B:B, A1222, openNconfirmRpt!A:A, "Confirm Order")</f>
        <v>600</v>
      </c>
      <c r="Y1222">
        <f>X1222-I1222</f>
        <v>0</v>
      </c>
      <c r="Z1222">
        <f>P1222-I1222</f>
        <v>0</v>
      </c>
      <c r="AA1222" s="46">
        <f>SUMIFS(openNconfirmRpt!V:V, openNconfirmRpt!L:L, data_working!D1222&amp;"*", openNconfirmRpt!D:D, data_working!H1222, openNconfirmRpt!B:B, A1222, openNconfirmRpt!A:A, "Confirm Order")/COUNTIFS(openNconfirmRpt!L:L, data_working!D1222&amp;"*", openNconfirmRpt!D:D, data_working!H1222, openNconfirmRpt!B:B, A1222, openNconfirmRpt!A:A, "Confirm Order")</f>
        <v>21.96</v>
      </c>
      <c r="AB1222">
        <f>S1222-AA1222</f>
        <v>0</v>
      </c>
      <c r="AD1222" t="s">
        <v>1696</v>
      </c>
    </row>
    <row r="1223" spans="1:33" hidden="1" x14ac:dyDescent="0.3">
      <c r="A1223" t="s">
        <v>114</v>
      </c>
      <c r="B1223" t="s">
        <v>115</v>
      </c>
      <c r="C1223" t="s">
        <v>57</v>
      </c>
      <c r="D1223" t="s">
        <v>58</v>
      </c>
      <c r="E1223">
        <v>13.65</v>
      </c>
      <c r="F1223">
        <v>5000</v>
      </c>
      <c r="G1223" t="s">
        <v>159</v>
      </c>
      <c r="H1223" t="s">
        <v>148</v>
      </c>
      <c r="I1223" t="s">
        <v>217</v>
      </c>
      <c r="Q1223"/>
      <c r="T1223">
        <f t="shared" si="19"/>
        <v>0</v>
      </c>
    </row>
    <row r="1224" spans="1:33" x14ac:dyDescent="0.3">
      <c r="A1224" t="s">
        <v>114</v>
      </c>
      <c r="B1224" t="s">
        <v>115</v>
      </c>
      <c r="C1224" t="s">
        <v>57</v>
      </c>
      <c r="D1224" t="s">
        <v>58</v>
      </c>
      <c r="E1224">
        <v>13.65</v>
      </c>
      <c r="F1224">
        <v>5000</v>
      </c>
      <c r="G1224" t="s">
        <v>160</v>
      </c>
      <c r="H1224" t="s">
        <v>160</v>
      </c>
      <c r="I1224" s="64">
        <v>600</v>
      </c>
      <c r="J1224" s="57">
        <f>I1225</f>
        <v>0</v>
      </c>
      <c r="K1224" s="57"/>
      <c r="L1224" t="str">
        <f>_xlfn.XLOOKUP(J1224, FNDWRR!Q:Q,FNDWRR!F:F,"",0,)</f>
        <v/>
      </c>
      <c r="M1224">
        <v>92011592</v>
      </c>
      <c r="N1224" t="s">
        <v>1691</v>
      </c>
      <c r="O1224" t="s">
        <v>502</v>
      </c>
      <c r="P1224">
        <f>SUMIFS(FNDWRR!E:E, FNDWRR!Q:Q, data_working!J1224, FNDWRR!AZ:AZ, data_working!H1224, FNDWRR!C:C, data_working!D1224&amp;"*")</f>
        <v>0</v>
      </c>
      <c r="Q1224" s="40">
        <v>13.65</v>
      </c>
      <c r="R1224" s="40">
        <v>21.96</v>
      </c>
      <c r="S1224">
        <v>21.96</v>
      </c>
      <c r="T1224">
        <f t="shared" si="19"/>
        <v>0</v>
      </c>
      <c r="U1224">
        <f>SUMIFS(openNconfirmRpt!O:O, openNconfirmRpt!L:L, data_working!D1224&amp;"*", openNconfirmRpt!D:D, data_working!H1224)</f>
        <v>600</v>
      </c>
      <c r="V1224">
        <f>SUMIFS(openNconfirmRpt!O:O, openNconfirmRpt!L:L, data_working!D1224&amp;"*", openNconfirmRpt!D:D, data_working!H1224, openNconfirmRpt!B:B, A1224)</f>
        <v>600</v>
      </c>
      <c r="W1224">
        <f>SUMIFS(openNconfirmRpt!O:O, openNconfirmRpt!L:L, data_working!D1224&amp;"*", openNconfirmRpt!D:D, data_working!H1224, openNconfirmRpt!B:B, A1224, openNconfirmRpt!A:A, "Open Order")</f>
        <v>600</v>
      </c>
      <c r="X1224">
        <f>SUMIFS(openNconfirmRpt!O:O, openNconfirmRpt!L:L, data_working!D1224&amp;"*", openNconfirmRpt!D:D, data_working!H1224, openNconfirmRpt!B:B, A1224, openNconfirmRpt!A:A, "Confirm Order")</f>
        <v>0</v>
      </c>
      <c r="Y1224">
        <f>X1224-I1224</f>
        <v>-600</v>
      </c>
      <c r="Z1224">
        <f>P1224-I1224</f>
        <v>-600</v>
      </c>
      <c r="AA1224">
        <f>SUMIFS(openNconfirmRpt!V:V, openNconfirmRpt!L:L, data_working!D1224&amp;"*", openNconfirmRpt!D:D, data_working!H1224, openNconfirmRpt!B:B, A1224, openNconfirmRpt!A:A, "*")/COUNTIFS(openNconfirmRpt!L:L, data_working!D1224&amp;"*", openNconfirmRpt!D:D, data_working!H1224, openNconfirmRpt!B:B, A1224)</f>
        <v>21.96</v>
      </c>
      <c r="AB1224">
        <f>S1224-AA1224</f>
        <v>0</v>
      </c>
      <c r="AC1224">
        <f>V1224-I1224</f>
        <v>0</v>
      </c>
      <c r="AD1224" t="s">
        <v>1703</v>
      </c>
      <c r="AE1224" t="s">
        <v>3007</v>
      </c>
      <c r="AF1224" t="str">
        <f>_xlfn.XLOOKUP(M1224, postponeList!K:K, postponeList!U:U,,0)</f>
        <v>Low</v>
      </c>
      <c r="AG1224" t="str">
        <f>_xlfn.XLOOKUP(M1224, postponeList!K:K, postponeList!U:U,,0,-1)</f>
        <v>Low</v>
      </c>
    </row>
    <row r="1225" spans="1:33" hidden="1" x14ac:dyDescent="0.3">
      <c r="A1225" t="s">
        <v>114</v>
      </c>
      <c r="B1225" t="s">
        <v>115</v>
      </c>
      <c r="C1225" t="s">
        <v>57</v>
      </c>
      <c r="D1225" t="s">
        <v>58</v>
      </c>
      <c r="E1225">
        <v>13.65</v>
      </c>
      <c r="F1225">
        <v>5000</v>
      </c>
      <c r="G1225" t="s">
        <v>160</v>
      </c>
      <c r="H1225" t="s">
        <v>148</v>
      </c>
      <c r="I1225" s="65"/>
      <c r="Q1225"/>
      <c r="T1225">
        <f t="shared" si="19"/>
        <v>0</v>
      </c>
    </row>
    <row r="1226" spans="1:33" hidden="1" x14ac:dyDescent="0.3">
      <c r="A1226" t="s">
        <v>116</v>
      </c>
      <c r="B1226" t="s">
        <v>117</v>
      </c>
      <c r="C1226" t="s">
        <v>57</v>
      </c>
      <c r="D1226" t="s">
        <v>60</v>
      </c>
      <c r="E1226">
        <v>1.7</v>
      </c>
      <c r="F1226">
        <v>360</v>
      </c>
      <c r="G1226" t="s">
        <v>185</v>
      </c>
      <c r="H1226" t="s">
        <v>185</v>
      </c>
      <c r="J1226" t="s">
        <v>1309</v>
      </c>
      <c r="Q1226"/>
      <c r="T1226">
        <f t="shared" si="19"/>
        <v>0</v>
      </c>
    </row>
    <row r="1227" spans="1:33" hidden="1" x14ac:dyDescent="0.3">
      <c r="A1227" t="s">
        <v>116</v>
      </c>
      <c r="B1227" t="s">
        <v>117</v>
      </c>
      <c r="C1227" t="s">
        <v>57</v>
      </c>
      <c r="D1227" t="s">
        <v>60</v>
      </c>
      <c r="E1227">
        <v>1.7</v>
      </c>
      <c r="F1227">
        <v>360</v>
      </c>
      <c r="G1227" t="s">
        <v>185</v>
      </c>
      <c r="H1227" t="s">
        <v>148</v>
      </c>
      <c r="I1227" s="63"/>
      <c r="Q1227"/>
      <c r="T1227">
        <f t="shared" si="19"/>
        <v>0</v>
      </c>
    </row>
    <row r="1228" spans="1:33" hidden="1" x14ac:dyDescent="0.3">
      <c r="A1228" t="s">
        <v>116</v>
      </c>
      <c r="B1228" t="s">
        <v>117</v>
      </c>
      <c r="C1228" t="s">
        <v>57</v>
      </c>
      <c r="D1228" t="s">
        <v>60</v>
      </c>
      <c r="E1228">
        <v>1.7</v>
      </c>
      <c r="F1228">
        <v>360</v>
      </c>
      <c r="G1228" t="s">
        <v>147</v>
      </c>
      <c r="H1228" t="s">
        <v>147</v>
      </c>
      <c r="J1228" t="s">
        <v>1310</v>
      </c>
      <c r="Q1228"/>
      <c r="T1228">
        <f t="shared" si="19"/>
        <v>0</v>
      </c>
    </row>
    <row r="1229" spans="1:33" hidden="1" x14ac:dyDescent="0.3">
      <c r="A1229" t="s">
        <v>116</v>
      </c>
      <c r="B1229" t="s">
        <v>117</v>
      </c>
      <c r="C1229" t="s">
        <v>57</v>
      </c>
      <c r="D1229" t="s">
        <v>60</v>
      </c>
      <c r="E1229">
        <v>1.7</v>
      </c>
      <c r="F1229">
        <v>360</v>
      </c>
      <c r="G1229" t="s">
        <v>147</v>
      </c>
      <c r="H1229" t="s">
        <v>148</v>
      </c>
      <c r="I1229" s="63"/>
      <c r="Q1229"/>
      <c r="T1229">
        <f t="shared" si="19"/>
        <v>0</v>
      </c>
    </row>
    <row r="1230" spans="1:33" hidden="1" x14ac:dyDescent="0.3">
      <c r="A1230" t="s">
        <v>116</v>
      </c>
      <c r="B1230" t="s">
        <v>117</v>
      </c>
      <c r="C1230" t="s">
        <v>57</v>
      </c>
      <c r="D1230" t="s">
        <v>60</v>
      </c>
      <c r="E1230">
        <v>1.7</v>
      </c>
      <c r="F1230">
        <v>360</v>
      </c>
      <c r="G1230" t="s">
        <v>149</v>
      </c>
      <c r="H1230" t="s">
        <v>149</v>
      </c>
      <c r="J1230" t="s">
        <v>1311</v>
      </c>
      <c r="Q1230"/>
      <c r="T1230">
        <f t="shared" si="19"/>
        <v>0</v>
      </c>
    </row>
    <row r="1231" spans="1:33" hidden="1" x14ac:dyDescent="0.3">
      <c r="A1231" t="s">
        <v>116</v>
      </c>
      <c r="B1231" t="s">
        <v>117</v>
      </c>
      <c r="C1231" t="s">
        <v>57</v>
      </c>
      <c r="D1231" t="s">
        <v>60</v>
      </c>
      <c r="E1231">
        <v>1.7</v>
      </c>
      <c r="F1231">
        <v>360</v>
      </c>
      <c r="G1231" t="s">
        <v>149</v>
      </c>
      <c r="H1231" t="s">
        <v>148</v>
      </c>
      <c r="I1231" s="63"/>
      <c r="Q1231"/>
      <c r="T1231">
        <f t="shared" si="19"/>
        <v>0</v>
      </c>
    </row>
    <row r="1232" spans="1:33" hidden="1" x14ac:dyDescent="0.3">
      <c r="A1232" t="s">
        <v>116</v>
      </c>
      <c r="B1232" t="s">
        <v>117</v>
      </c>
      <c r="C1232" t="s">
        <v>57</v>
      </c>
      <c r="D1232" t="s">
        <v>60</v>
      </c>
      <c r="E1232">
        <v>1.7</v>
      </c>
      <c r="F1232">
        <v>360</v>
      </c>
      <c r="G1232" t="s">
        <v>150</v>
      </c>
      <c r="H1232" t="s">
        <v>150</v>
      </c>
      <c r="J1232" t="s">
        <v>1315</v>
      </c>
      <c r="Q1232"/>
      <c r="T1232">
        <f t="shared" si="19"/>
        <v>0</v>
      </c>
    </row>
    <row r="1233" spans="1:33" hidden="1" x14ac:dyDescent="0.3">
      <c r="A1233" t="s">
        <v>116</v>
      </c>
      <c r="B1233" t="s">
        <v>117</v>
      </c>
      <c r="C1233" t="s">
        <v>57</v>
      </c>
      <c r="D1233" t="s">
        <v>60</v>
      </c>
      <c r="E1233">
        <v>1.7</v>
      </c>
      <c r="F1233">
        <v>360</v>
      </c>
      <c r="G1233" t="s">
        <v>150</v>
      </c>
      <c r="H1233" t="s">
        <v>148</v>
      </c>
      <c r="I1233" s="63"/>
      <c r="Q1233"/>
      <c r="T1233">
        <f t="shared" si="19"/>
        <v>0</v>
      </c>
    </row>
    <row r="1234" spans="1:33" hidden="1" x14ac:dyDescent="0.3">
      <c r="A1234" t="s">
        <v>116</v>
      </c>
      <c r="B1234" t="s">
        <v>117</v>
      </c>
      <c r="C1234" t="s">
        <v>57</v>
      </c>
      <c r="D1234" t="s">
        <v>60</v>
      </c>
      <c r="E1234">
        <v>1.7</v>
      </c>
      <c r="F1234">
        <v>360</v>
      </c>
      <c r="G1234" t="s">
        <v>152</v>
      </c>
      <c r="H1234" t="s">
        <v>152</v>
      </c>
      <c r="J1234" t="s">
        <v>1312</v>
      </c>
      <c r="Q1234"/>
      <c r="T1234">
        <f t="shared" si="19"/>
        <v>0</v>
      </c>
    </row>
    <row r="1235" spans="1:33" hidden="1" x14ac:dyDescent="0.3">
      <c r="A1235" t="s">
        <v>116</v>
      </c>
      <c r="B1235" t="s">
        <v>117</v>
      </c>
      <c r="C1235" t="s">
        <v>57</v>
      </c>
      <c r="D1235" t="s">
        <v>60</v>
      </c>
      <c r="E1235">
        <v>1.7</v>
      </c>
      <c r="F1235">
        <v>360</v>
      </c>
      <c r="G1235" t="s">
        <v>152</v>
      </c>
      <c r="H1235" t="s">
        <v>148</v>
      </c>
      <c r="I1235" s="63"/>
      <c r="Q1235"/>
      <c r="T1235">
        <f t="shared" si="19"/>
        <v>0</v>
      </c>
    </row>
    <row r="1236" spans="1:33" hidden="1" x14ac:dyDescent="0.3">
      <c r="A1236" t="s">
        <v>116</v>
      </c>
      <c r="B1236" t="s">
        <v>117</v>
      </c>
      <c r="C1236" t="s">
        <v>57</v>
      </c>
      <c r="D1236" t="s">
        <v>60</v>
      </c>
      <c r="E1236">
        <v>1.7</v>
      </c>
      <c r="F1236">
        <v>360</v>
      </c>
      <c r="G1236" t="s">
        <v>153</v>
      </c>
      <c r="H1236" t="s">
        <v>153</v>
      </c>
      <c r="J1236" t="s">
        <v>1316</v>
      </c>
      <c r="Q1236"/>
      <c r="T1236">
        <f t="shared" si="19"/>
        <v>0</v>
      </c>
    </row>
    <row r="1237" spans="1:33" hidden="1" x14ac:dyDescent="0.3">
      <c r="A1237" t="s">
        <v>116</v>
      </c>
      <c r="B1237" t="s">
        <v>117</v>
      </c>
      <c r="C1237" t="s">
        <v>57</v>
      </c>
      <c r="D1237" t="s">
        <v>60</v>
      </c>
      <c r="E1237">
        <v>1.7</v>
      </c>
      <c r="F1237">
        <v>360</v>
      </c>
      <c r="G1237" t="s">
        <v>153</v>
      </c>
      <c r="H1237" t="s">
        <v>148</v>
      </c>
      <c r="I1237" s="63"/>
      <c r="Q1237"/>
      <c r="T1237">
        <f t="shared" si="19"/>
        <v>0</v>
      </c>
    </row>
    <row r="1238" spans="1:33" hidden="1" x14ac:dyDescent="0.3">
      <c r="A1238" t="s">
        <v>116</v>
      </c>
      <c r="B1238" t="s">
        <v>117</v>
      </c>
      <c r="C1238" t="s">
        <v>57</v>
      </c>
      <c r="D1238" t="s">
        <v>60</v>
      </c>
      <c r="E1238">
        <v>1.7</v>
      </c>
      <c r="F1238">
        <v>360</v>
      </c>
      <c r="G1238" t="s">
        <v>155</v>
      </c>
      <c r="H1238" t="s">
        <v>155</v>
      </c>
      <c r="I1238">
        <v>120</v>
      </c>
      <c r="J1238" t="s">
        <v>193</v>
      </c>
      <c r="Q1238"/>
      <c r="T1238">
        <f t="shared" si="19"/>
        <v>0</v>
      </c>
    </row>
    <row r="1239" spans="1:33" hidden="1" x14ac:dyDescent="0.3">
      <c r="A1239" t="s">
        <v>116</v>
      </c>
      <c r="B1239" t="s">
        <v>117</v>
      </c>
      <c r="C1239" t="s">
        <v>57</v>
      </c>
      <c r="D1239" t="s">
        <v>60</v>
      </c>
      <c r="E1239">
        <v>1.7</v>
      </c>
      <c r="F1239">
        <v>360</v>
      </c>
      <c r="G1239" t="s">
        <v>155</v>
      </c>
      <c r="H1239" t="s">
        <v>148</v>
      </c>
      <c r="I1239" t="s">
        <v>193</v>
      </c>
      <c r="Q1239"/>
      <c r="T1239">
        <f t="shared" si="19"/>
        <v>0</v>
      </c>
    </row>
    <row r="1240" spans="1:33" hidden="1" x14ac:dyDescent="0.3">
      <c r="A1240" t="s">
        <v>116</v>
      </c>
      <c r="B1240" t="s">
        <v>117</v>
      </c>
      <c r="C1240" t="s">
        <v>57</v>
      </c>
      <c r="D1240" t="s">
        <v>60</v>
      </c>
      <c r="E1240">
        <v>1.7</v>
      </c>
      <c r="F1240">
        <v>360</v>
      </c>
      <c r="G1240" t="s">
        <v>156</v>
      </c>
      <c r="H1240" t="s">
        <v>156</v>
      </c>
      <c r="J1240" t="s">
        <v>1314</v>
      </c>
      <c r="Q1240"/>
      <c r="T1240">
        <f t="shared" si="19"/>
        <v>0</v>
      </c>
    </row>
    <row r="1241" spans="1:33" hidden="1" x14ac:dyDescent="0.3">
      <c r="A1241" t="s">
        <v>116</v>
      </c>
      <c r="B1241" t="s">
        <v>117</v>
      </c>
      <c r="C1241" t="s">
        <v>57</v>
      </c>
      <c r="D1241" t="s">
        <v>60</v>
      </c>
      <c r="E1241">
        <v>1.7</v>
      </c>
      <c r="F1241">
        <v>360</v>
      </c>
      <c r="G1241" t="s">
        <v>156</v>
      </c>
      <c r="H1241" t="s">
        <v>148</v>
      </c>
      <c r="I1241" s="63"/>
      <c r="Q1241"/>
      <c r="T1241">
        <f t="shared" si="19"/>
        <v>0</v>
      </c>
    </row>
    <row r="1242" spans="1:33" hidden="1" x14ac:dyDescent="0.3">
      <c r="A1242" t="s">
        <v>116</v>
      </c>
      <c r="B1242" t="s">
        <v>117</v>
      </c>
      <c r="C1242" t="s">
        <v>57</v>
      </c>
      <c r="D1242" t="s">
        <v>60</v>
      </c>
      <c r="E1242">
        <v>1.7</v>
      </c>
      <c r="F1242">
        <v>360</v>
      </c>
      <c r="G1242" t="s">
        <v>157</v>
      </c>
      <c r="H1242" t="s">
        <v>157</v>
      </c>
      <c r="I1242">
        <v>100</v>
      </c>
      <c r="J1242" t="s">
        <v>221</v>
      </c>
      <c r="Q1242"/>
      <c r="T1242">
        <f t="shared" si="19"/>
        <v>0</v>
      </c>
    </row>
    <row r="1243" spans="1:33" hidden="1" x14ac:dyDescent="0.3">
      <c r="A1243" t="s">
        <v>116</v>
      </c>
      <c r="B1243" t="s">
        <v>117</v>
      </c>
      <c r="C1243" t="s">
        <v>57</v>
      </c>
      <c r="D1243" t="s">
        <v>60</v>
      </c>
      <c r="E1243">
        <v>1.7</v>
      </c>
      <c r="F1243">
        <v>360</v>
      </c>
      <c r="G1243" t="s">
        <v>157</v>
      </c>
      <c r="H1243" t="s">
        <v>148</v>
      </c>
      <c r="I1243" t="s">
        <v>221</v>
      </c>
      <c r="Q1243"/>
      <c r="T1243">
        <f t="shared" si="19"/>
        <v>0</v>
      </c>
    </row>
    <row r="1244" spans="1:33" hidden="1" x14ac:dyDescent="0.3">
      <c r="A1244" t="s">
        <v>116</v>
      </c>
      <c r="B1244" t="s">
        <v>117</v>
      </c>
      <c r="C1244" t="s">
        <v>57</v>
      </c>
      <c r="D1244" t="s">
        <v>60</v>
      </c>
      <c r="E1244">
        <v>1.7</v>
      </c>
      <c r="F1244">
        <v>360</v>
      </c>
      <c r="G1244" t="s">
        <v>158</v>
      </c>
      <c r="H1244" t="s">
        <v>158</v>
      </c>
      <c r="O1244" t="s">
        <v>502</v>
      </c>
      <c r="Q1244"/>
      <c r="T1244">
        <f t="shared" si="19"/>
        <v>0</v>
      </c>
    </row>
    <row r="1245" spans="1:33" hidden="1" x14ac:dyDescent="0.3">
      <c r="A1245" t="s">
        <v>116</v>
      </c>
      <c r="B1245" t="s">
        <v>117</v>
      </c>
      <c r="C1245" t="s">
        <v>57</v>
      </c>
      <c r="D1245" t="s">
        <v>60</v>
      </c>
      <c r="E1245">
        <v>1.7</v>
      </c>
      <c r="F1245">
        <v>360</v>
      </c>
      <c r="G1245" t="s">
        <v>158</v>
      </c>
      <c r="H1245" t="s">
        <v>148</v>
      </c>
      <c r="I1245" s="63"/>
      <c r="Q1245"/>
      <c r="T1245">
        <f t="shared" si="19"/>
        <v>0</v>
      </c>
    </row>
    <row r="1246" spans="1:33" hidden="1" x14ac:dyDescent="0.3">
      <c r="A1246" t="s">
        <v>116</v>
      </c>
      <c r="B1246" t="s">
        <v>117</v>
      </c>
      <c r="C1246" t="s">
        <v>57</v>
      </c>
      <c r="D1246" t="s">
        <v>60</v>
      </c>
      <c r="E1246">
        <v>1.7</v>
      </c>
      <c r="F1246">
        <v>360</v>
      </c>
      <c r="G1246" t="s">
        <v>159</v>
      </c>
      <c r="H1246" t="s">
        <v>159</v>
      </c>
      <c r="O1246" t="s">
        <v>502</v>
      </c>
      <c r="Q1246"/>
      <c r="T1246">
        <f t="shared" si="19"/>
        <v>0</v>
      </c>
    </row>
    <row r="1247" spans="1:33" hidden="1" x14ac:dyDescent="0.3">
      <c r="A1247" t="s">
        <v>116</v>
      </c>
      <c r="B1247" t="s">
        <v>117</v>
      </c>
      <c r="C1247" t="s">
        <v>57</v>
      </c>
      <c r="D1247" t="s">
        <v>60</v>
      </c>
      <c r="E1247">
        <v>1.7</v>
      </c>
      <c r="F1247">
        <v>360</v>
      </c>
      <c r="G1247" t="s">
        <v>159</v>
      </c>
      <c r="H1247" t="s">
        <v>148</v>
      </c>
      <c r="I1247" s="63"/>
      <c r="Q1247"/>
      <c r="T1247">
        <f t="shared" si="19"/>
        <v>0</v>
      </c>
    </row>
    <row r="1248" spans="1:33" x14ac:dyDescent="0.3">
      <c r="A1248" t="s">
        <v>116</v>
      </c>
      <c r="B1248" t="s">
        <v>117</v>
      </c>
      <c r="C1248" t="s">
        <v>57</v>
      </c>
      <c r="D1248" t="s">
        <v>60</v>
      </c>
      <c r="E1248">
        <v>1.7</v>
      </c>
      <c r="F1248">
        <v>360</v>
      </c>
      <c r="G1248" t="s">
        <v>160</v>
      </c>
      <c r="H1248" t="s">
        <v>160</v>
      </c>
      <c r="I1248" s="64">
        <v>100</v>
      </c>
      <c r="J1248" t="s">
        <v>658</v>
      </c>
      <c r="K1248" t="s">
        <v>1701</v>
      </c>
      <c r="L1248">
        <f>_xlfn.XLOOKUP(J1248, FNDWRR!Q:Q,FNDWRR!F:F,"",0,)</f>
        <v>92011131</v>
      </c>
      <c r="M1248">
        <v>92011591</v>
      </c>
      <c r="N1248">
        <v>92011595</v>
      </c>
      <c r="O1248" t="s">
        <v>502</v>
      </c>
      <c r="P1248">
        <f>SUMIFS(FNDWRR!E:E, FNDWRR!Q:Q, data_working!J1248, FNDWRR!AZ:AZ, data_working!H1248, FNDWRR!C:C, data_working!D1248&amp;"*")</f>
        <v>50</v>
      </c>
      <c r="Q1248" s="40">
        <v>1.7048799504000001</v>
      </c>
      <c r="R1248" s="40">
        <v>13.04</v>
      </c>
      <c r="S1248">
        <v>13.04</v>
      </c>
      <c r="T1248">
        <f t="shared" si="19"/>
        <v>0</v>
      </c>
      <c r="U1248">
        <f>SUMIFS(openNconfirmRpt!O:O, openNconfirmRpt!L:L, data_working!D1248&amp;"*", openNconfirmRpt!D:D, data_working!H1248)</f>
        <v>650</v>
      </c>
      <c r="V1248">
        <f>SUMIFS(openNconfirmRpt!O:O, openNconfirmRpt!L:L, data_working!D1248&amp;"*", openNconfirmRpt!D:D, data_working!H1248, openNconfirmRpt!B:B, A1248)</f>
        <v>100</v>
      </c>
      <c r="W1248">
        <f>SUMIFS(openNconfirmRpt!O:O, openNconfirmRpt!L:L, data_working!D1248&amp;"*", openNconfirmRpt!D:D, data_working!H1248, openNconfirmRpt!B:B, A1248, openNconfirmRpt!A:A, "Open Order")</f>
        <v>50</v>
      </c>
      <c r="X1248">
        <f>SUMIFS(openNconfirmRpt!O:O, openNconfirmRpt!L:L, data_working!D1248&amp;"*", openNconfirmRpt!D:D, data_working!H1248, openNconfirmRpt!B:B, A1248, openNconfirmRpt!A:A, "Confirm Order")</f>
        <v>50</v>
      </c>
      <c r="Y1248">
        <f>X1248-I1248</f>
        <v>-50</v>
      </c>
      <c r="Z1248">
        <f>P1248-I1248</f>
        <v>-50</v>
      </c>
      <c r="AA1248" s="46">
        <f>SUMIFS(openNconfirmRpt!V:V, openNconfirmRpt!L:L, data_working!D1248&amp;"*", openNconfirmRpt!D:D, data_working!H1248, openNconfirmRpt!B:B, A1248, openNconfirmRpt!A:A, "Confirm Order")/COUNTIFS(openNconfirmRpt!L:L, data_working!D1248&amp;"*", openNconfirmRpt!D:D, data_working!H1248, openNconfirmRpt!B:B, A1248, openNconfirmRpt!A:A, "Confirm Order")</f>
        <v>13.04</v>
      </c>
      <c r="AB1248">
        <f>S1248-AA1248</f>
        <v>0</v>
      </c>
      <c r="AC1248">
        <f>V1248-I1248</f>
        <v>0</v>
      </c>
      <c r="AD1248" t="s">
        <v>1703</v>
      </c>
      <c r="AE1248" t="s">
        <v>3007</v>
      </c>
      <c r="AF1248" t="str">
        <f>_xlfn.XLOOKUP(M1248, postponeList!K:K, postponeList!U:U,,0)</f>
        <v xml:space="preserve">Mid </v>
      </c>
      <c r="AG1248" t="str">
        <f>_xlfn.XLOOKUP(M1248, postponeList!K:K, postponeList!U:U,,0,-1)</f>
        <v>Low</v>
      </c>
    </row>
    <row r="1249" spans="1:20" hidden="1" x14ac:dyDescent="0.3">
      <c r="A1249" t="s">
        <v>116</v>
      </c>
      <c r="B1249" t="s">
        <v>117</v>
      </c>
      <c r="C1249" t="s">
        <v>57</v>
      </c>
      <c r="D1249" t="s">
        <v>60</v>
      </c>
      <c r="E1249">
        <v>1.7</v>
      </c>
      <c r="F1249">
        <v>360</v>
      </c>
      <c r="G1249" t="s">
        <v>160</v>
      </c>
      <c r="H1249" t="s">
        <v>148</v>
      </c>
      <c r="I1249" s="65" t="s">
        <v>222</v>
      </c>
      <c r="Q1249"/>
      <c r="T1249">
        <f t="shared" si="19"/>
        <v>0</v>
      </c>
    </row>
    <row r="1250" spans="1:20" hidden="1" x14ac:dyDescent="0.3">
      <c r="A1250" t="s">
        <v>116</v>
      </c>
      <c r="B1250" t="s">
        <v>117</v>
      </c>
      <c r="C1250" t="s">
        <v>57</v>
      </c>
      <c r="D1250" t="s">
        <v>61</v>
      </c>
      <c r="E1250">
        <v>1.88</v>
      </c>
      <c r="F1250">
        <v>700</v>
      </c>
      <c r="G1250" t="s">
        <v>185</v>
      </c>
      <c r="H1250" t="s">
        <v>185</v>
      </c>
      <c r="J1250" t="s">
        <v>1309</v>
      </c>
      <c r="Q1250"/>
      <c r="T1250">
        <f t="shared" si="19"/>
        <v>0</v>
      </c>
    </row>
    <row r="1251" spans="1:20" hidden="1" x14ac:dyDescent="0.3">
      <c r="A1251" t="s">
        <v>116</v>
      </c>
      <c r="B1251" t="s">
        <v>117</v>
      </c>
      <c r="C1251" t="s">
        <v>57</v>
      </c>
      <c r="D1251" t="s">
        <v>61</v>
      </c>
      <c r="E1251">
        <v>1.88</v>
      </c>
      <c r="F1251">
        <v>700</v>
      </c>
      <c r="G1251" t="s">
        <v>185</v>
      </c>
      <c r="H1251" t="s">
        <v>148</v>
      </c>
      <c r="I1251" s="63"/>
      <c r="Q1251"/>
      <c r="T1251">
        <f t="shared" si="19"/>
        <v>0</v>
      </c>
    </row>
    <row r="1252" spans="1:20" hidden="1" x14ac:dyDescent="0.3">
      <c r="A1252" t="s">
        <v>116</v>
      </c>
      <c r="B1252" t="s">
        <v>117</v>
      </c>
      <c r="C1252" t="s">
        <v>57</v>
      </c>
      <c r="D1252" t="s">
        <v>61</v>
      </c>
      <c r="E1252">
        <v>1.88</v>
      </c>
      <c r="F1252">
        <v>700</v>
      </c>
      <c r="G1252" t="s">
        <v>147</v>
      </c>
      <c r="H1252" t="s">
        <v>147</v>
      </c>
      <c r="J1252" t="s">
        <v>1310</v>
      </c>
      <c r="Q1252"/>
      <c r="T1252">
        <f t="shared" si="19"/>
        <v>0</v>
      </c>
    </row>
    <row r="1253" spans="1:20" hidden="1" x14ac:dyDescent="0.3">
      <c r="A1253" t="s">
        <v>116</v>
      </c>
      <c r="B1253" t="s">
        <v>117</v>
      </c>
      <c r="C1253" t="s">
        <v>57</v>
      </c>
      <c r="D1253" t="s">
        <v>61</v>
      </c>
      <c r="E1253">
        <v>1.88</v>
      </c>
      <c r="F1253">
        <v>700</v>
      </c>
      <c r="G1253" t="s">
        <v>147</v>
      </c>
      <c r="H1253" t="s">
        <v>148</v>
      </c>
      <c r="I1253" s="63"/>
      <c r="Q1253"/>
      <c r="T1253">
        <f t="shared" si="19"/>
        <v>0</v>
      </c>
    </row>
    <row r="1254" spans="1:20" hidden="1" x14ac:dyDescent="0.3">
      <c r="A1254" t="s">
        <v>116</v>
      </c>
      <c r="B1254" t="s">
        <v>117</v>
      </c>
      <c r="C1254" t="s">
        <v>57</v>
      </c>
      <c r="D1254" t="s">
        <v>61</v>
      </c>
      <c r="E1254">
        <v>1.88</v>
      </c>
      <c r="F1254">
        <v>700</v>
      </c>
      <c r="G1254" t="s">
        <v>149</v>
      </c>
      <c r="H1254" t="s">
        <v>149</v>
      </c>
      <c r="J1254" t="s">
        <v>1311</v>
      </c>
      <c r="Q1254"/>
      <c r="T1254">
        <f t="shared" si="19"/>
        <v>0</v>
      </c>
    </row>
    <row r="1255" spans="1:20" hidden="1" x14ac:dyDescent="0.3">
      <c r="A1255" t="s">
        <v>116</v>
      </c>
      <c r="B1255" t="s">
        <v>117</v>
      </c>
      <c r="C1255" t="s">
        <v>57</v>
      </c>
      <c r="D1255" t="s">
        <v>61</v>
      </c>
      <c r="E1255">
        <v>1.88</v>
      </c>
      <c r="F1255">
        <v>700</v>
      </c>
      <c r="G1255" t="s">
        <v>149</v>
      </c>
      <c r="H1255" t="s">
        <v>148</v>
      </c>
      <c r="I1255" s="63"/>
      <c r="Q1255"/>
      <c r="T1255">
        <f t="shared" si="19"/>
        <v>0</v>
      </c>
    </row>
    <row r="1256" spans="1:20" hidden="1" x14ac:dyDescent="0.3">
      <c r="A1256" t="s">
        <v>116</v>
      </c>
      <c r="B1256" t="s">
        <v>117</v>
      </c>
      <c r="C1256" t="s">
        <v>57</v>
      </c>
      <c r="D1256" t="s">
        <v>61</v>
      </c>
      <c r="E1256">
        <v>1.88</v>
      </c>
      <c r="F1256">
        <v>700</v>
      </c>
      <c r="G1256" t="s">
        <v>150</v>
      </c>
      <c r="H1256" t="s">
        <v>150</v>
      </c>
      <c r="I1256">
        <v>80</v>
      </c>
      <c r="J1256" t="s">
        <v>180</v>
      </c>
      <c r="Q1256"/>
      <c r="T1256">
        <f t="shared" si="19"/>
        <v>0</v>
      </c>
    </row>
    <row r="1257" spans="1:20" hidden="1" x14ac:dyDescent="0.3">
      <c r="A1257" t="s">
        <v>116</v>
      </c>
      <c r="B1257" t="s">
        <v>117</v>
      </c>
      <c r="C1257" t="s">
        <v>57</v>
      </c>
      <c r="D1257" t="s">
        <v>61</v>
      </c>
      <c r="E1257">
        <v>1.88</v>
      </c>
      <c r="F1257">
        <v>700</v>
      </c>
      <c r="G1257" t="s">
        <v>150</v>
      </c>
      <c r="H1257" t="s">
        <v>148</v>
      </c>
      <c r="I1257" t="s">
        <v>180</v>
      </c>
      <c r="Q1257"/>
      <c r="T1257">
        <f t="shared" si="19"/>
        <v>0</v>
      </c>
    </row>
    <row r="1258" spans="1:20" hidden="1" x14ac:dyDescent="0.3">
      <c r="A1258" t="s">
        <v>116</v>
      </c>
      <c r="B1258" t="s">
        <v>117</v>
      </c>
      <c r="C1258" t="s">
        <v>57</v>
      </c>
      <c r="D1258" t="s">
        <v>61</v>
      </c>
      <c r="E1258">
        <v>1.88</v>
      </c>
      <c r="F1258">
        <v>700</v>
      </c>
      <c r="G1258" t="s">
        <v>152</v>
      </c>
      <c r="H1258" t="s">
        <v>152</v>
      </c>
      <c r="J1258" t="s">
        <v>1312</v>
      </c>
      <c r="Q1258"/>
      <c r="T1258">
        <f t="shared" si="19"/>
        <v>0</v>
      </c>
    </row>
    <row r="1259" spans="1:20" hidden="1" x14ac:dyDescent="0.3">
      <c r="A1259" t="s">
        <v>116</v>
      </c>
      <c r="B1259" t="s">
        <v>117</v>
      </c>
      <c r="C1259" t="s">
        <v>57</v>
      </c>
      <c r="D1259" t="s">
        <v>61</v>
      </c>
      <c r="E1259">
        <v>1.88</v>
      </c>
      <c r="F1259">
        <v>700</v>
      </c>
      <c r="G1259" t="s">
        <v>152</v>
      </c>
      <c r="H1259" t="s">
        <v>148</v>
      </c>
      <c r="I1259" s="63"/>
      <c r="Q1259"/>
      <c r="T1259">
        <f t="shared" si="19"/>
        <v>0</v>
      </c>
    </row>
    <row r="1260" spans="1:20" hidden="1" x14ac:dyDescent="0.3">
      <c r="A1260" t="s">
        <v>116</v>
      </c>
      <c r="B1260" t="s">
        <v>117</v>
      </c>
      <c r="C1260" t="s">
        <v>57</v>
      </c>
      <c r="D1260" t="s">
        <v>61</v>
      </c>
      <c r="E1260">
        <v>1.88</v>
      </c>
      <c r="F1260">
        <v>700</v>
      </c>
      <c r="G1260" t="s">
        <v>153</v>
      </c>
      <c r="H1260" t="s">
        <v>153</v>
      </c>
      <c r="J1260" t="s">
        <v>1316</v>
      </c>
      <c r="Q1260"/>
      <c r="T1260">
        <f t="shared" si="19"/>
        <v>0</v>
      </c>
    </row>
    <row r="1261" spans="1:20" hidden="1" x14ac:dyDescent="0.3">
      <c r="A1261" t="s">
        <v>116</v>
      </c>
      <c r="B1261" t="s">
        <v>117</v>
      </c>
      <c r="C1261" t="s">
        <v>57</v>
      </c>
      <c r="D1261" t="s">
        <v>61</v>
      </c>
      <c r="E1261">
        <v>1.88</v>
      </c>
      <c r="F1261">
        <v>700</v>
      </c>
      <c r="G1261" t="s">
        <v>153</v>
      </c>
      <c r="H1261" t="s">
        <v>148</v>
      </c>
      <c r="I1261" s="63"/>
      <c r="Q1261"/>
      <c r="T1261">
        <f t="shared" si="19"/>
        <v>0</v>
      </c>
    </row>
    <row r="1262" spans="1:20" hidden="1" x14ac:dyDescent="0.3">
      <c r="A1262" t="s">
        <v>116</v>
      </c>
      <c r="B1262" t="s">
        <v>117</v>
      </c>
      <c r="C1262" t="s">
        <v>57</v>
      </c>
      <c r="D1262" t="s">
        <v>61</v>
      </c>
      <c r="E1262">
        <v>1.88</v>
      </c>
      <c r="F1262">
        <v>700</v>
      </c>
      <c r="G1262" t="s">
        <v>155</v>
      </c>
      <c r="H1262" t="s">
        <v>155</v>
      </c>
      <c r="I1262">
        <v>140</v>
      </c>
      <c r="J1262" t="s">
        <v>193</v>
      </c>
      <c r="Q1262"/>
      <c r="T1262">
        <f t="shared" si="19"/>
        <v>0</v>
      </c>
    </row>
    <row r="1263" spans="1:20" hidden="1" x14ac:dyDescent="0.3">
      <c r="A1263" t="s">
        <v>116</v>
      </c>
      <c r="B1263" t="s">
        <v>117</v>
      </c>
      <c r="C1263" t="s">
        <v>57</v>
      </c>
      <c r="D1263" t="s">
        <v>61</v>
      </c>
      <c r="E1263">
        <v>1.88</v>
      </c>
      <c r="F1263">
        <v>700</v>
      </c>
      <c r="G1263" t="s">
        <v>155</v>
      </c>
      <c r="H1263" t="s">
        <v>148</v>
      </c>
      <c r="I1263" t="s">
        <v>193</v>
      </c>
      <c r="Q1263"/>
      <c r="T1263">
        <f t="shared" si="19"/>
        <v>0</v>
      </c>
    </row>
    <row r="1264" spans="1:20" hidden="1" x14ac:dyDescent="0.3">
      <c r="A1264" t="s">
        <v>116</v>
      </c>
      <c r="B1264" t="s">
        <v>117</v>
      </c>
      <c r="C1264" t="s">
        <v>57</v>
      </c>
      <c r="D1264" t="s">
        <v>61</v>
      </c>
      <c r="E1264">
        <v>1.88</v>
      </c>
      <c r="F1264">
        <v>700</v>
      </c>
      <c r="G1264" t="s">
        <v>156</v>
      </c>
      <c r="H1264" t="s">
        <v>156</v>
      </c>
      <c r="I1264">
        <v>50</v>
      </c>
      <c r="J1264" t="s">
        <v>194</v>
      </c>
      <c r="Q1264"/>
      <c r="T1264">
        <f t="shared" si="19"/>
        <v>0</v>
      </c>
    </row>
    <row r="1265" spans="1:30" hidden="1" x14ac:dyDescent="0.3">
      <c r="A1265" t="s">
        <v>116</v>
      </c>
      <c r="B1265" t="s">
        <v>117</v>
      </c>
      <c r="C1265" t="s">
        <v>57</v>
      </c>
      <c r="D1265" t="s">
        <v>61</v>
      </c>
      <c r="E1265">
        <v>1.88</v>
      </c>
      <c r="F1265">
        <v>700</v>
      </c>
      <c r="G1265" t="s">
        <v>156</v>
      </c>
      <c r="H1265" t="s">
        <v>148</v>
      </c>
      <c r="I1265" t="s">
        <v>194</v>
      </c>
      <c r="Q1265"/>
      <c r="T1265">
        <f t="shared" si="19"/>
        <v>0</v>
      </c>
    </row>
    <row r="1266" spans="1:30" hidden="1" x14ac:dyDescent="0.3">
      <c r="A1266" t="s">
        <v>116</v>
      </c>
      <c r="B1266" t="s">
        <v>117</v>
      </c>
      <c r="C1266" t="s">
        <v>57</v>
      </c>
      <c r="D1266" t="s">
        <v>61</v>
      </c>
      <c r="E1266">
        <v>1.88</v>
      </c>
      <c r="F1266">
        <v>700</v>
      </c>
      <c r="G1266" t="s">
        <v>157</v>
      </c>
      <c r="H1266" t="s">
        <v>157</v>
      </c>
      <c r="J1266" t="s">
        <v>1317</v>
      </c>
      <c r="Q1266"/>
      <c r="T1266">
        <f t="shared" si="19"/>
        <v>0</v>
      </c>
    </row>
    <row r="1267" spans="1:30" hidden="1" x14ac:dyDescent="0.3">
      <c r="A1267" t="s">
        <v>116</v>
      </c>
      <c r="B1267" t="s">
        <v>117</v>
      </c>
      <c r="C1267" t="s">
        <v>57</v>
      </c>
      <c r="D1267" t="s">
        <v>61</v>
      </c>
      <c r="E1267">
        <v>1.88</v>
      </c>
      <c r="F1267">
        <v>700</v>
      </c>
      <c r="G1267" t="s">
        <v>157</v>
      </c>
      <c r="H1267" t="s">
        <v>148</v>
      </c>
      <c r="I1267" s="63"/>
      <c r="Q1267"/>
      <c r="T1267">
        <f t="shared" si="19"/>
        <v>0</v>
      </c>
    </row>
    <row r="1268" spans="1:30" hidden="1" x14ac:dyDescent="0.3">
      <c r="A1268" t="s">
        <v>116</v>
      </c>
      <c r="B1268" t="s">
        <v>117</v>
      </c>
      <c r="C1268" t="s">
        <v>57</v>
      </c>
      <c r="D1268" t="s">
        <v>61</v>
      </c>
      <c r="E1268">
        <v>1.88</v>
      </c>
      <c r="F1268">
        <v>700</v>
      </c>
      <c r="G1268" t="s">
        <v>158</v>
      </c>
      <c r="H1268" t="s">
        <v>158</v>
      </c>
      <c r="I1268" s="64">
        <v>50</v>
      </c>
      <c r="J1268" t="s">
        <v>223</v>
      </c>
      <c r="L1268">
        <f>_xlfn.XLOOKUP(J1268, FNDWRR!Q:Q,FNDWRR!F:F,"",0,)</f>
        <v>92010178</v>
      </c>
      <c r="O1268" t="s">
        <v>502</v>
      </c>
      <c r="P1268">
        <f>SUMIFS(FNDWRR!E:E, FNDWRR!Q:Q, data_working!J1268, FNDWRR!AZ:AZ, data_working!H1268, FNDWRR!C:C, data_working!D1268&amp;"*")</f>
        <v>257</v>
      </c>
      <c r="Q1268" s="40">
        <v>1.8778568212799995</v>
      </c>
      <c r="R1268" s="40">
        <v>13.55</v>
      </c>
      <c r="S1268">
        <v>13.55</v>
      </c>
      <c r="T1268">
        <f t="shared" si="19"/>
        <v>0</v>
      </c>
      <c r="U1268">
        <f>SUMIFS(openNconfirmRpt!O:O, openNconfirmRpt!L:L, data_working!D1268&amp;"*", openNconfirmRpt!D:D, data_working!H1268)</f>
        <v>400</v>
      </c>
      <c r="V1268">
        <f>SUMIFS(openNconfirmRpt!O:O, openNconfirmRpt!L:L, data_working!D1268&amp;"*", openNconfirmRpt!D:D, data_working!H1268, openNconfirmRpt!B:B, A1268)</f>
        <v>50</v>
      </c>
      <c r="X1268">
        <f>SUMIFS(openNconfirmRpt!O:O, openNconfirmRpt!L:L, data_working!D1268&amp;"*", openNconfirmRpt!D:D, data_working!H1268, openNconfirmRpt!B:B, A1268, openNconfirmRpt!A:A, "Confirm Order")</f>
        <v>50</v>
      </c>
      <c r="Y1268">
        <f>X1268-I1268</f>
        <v>0</v>
      </c>
      <c r="Z1268">
        <f>P1268-I1268</f>
        <v>207</v>
      </c>
      <c r="AA1268" s="46">
        <f>SUMIFS(openNconfirmRpt!V:V, openNconfirmRpt!L:L, data_working!D1268&amp;"*", openNconfirmRpt!D:D, data_working!H1268, openNconfirmRpt!B:B, A1268, openNconfirmRpt!A:A, "Confirm Order")/COUNTIFS(openNconfirmRpt!L:L, data_working!D1268&amp;"*", openNconfirmRpt!D:D, data_working!H1268, openNconfirmRpt!B:B, A1268, openNconfirmRpt!A:A, "Confirm Order")</f>
        <v>13.55</v>
      </c>
      <c r="AB1268">
        <f>S1268-AA1268</f>
        <v>0</v>
      </c>
      <c r="AD1268" t="s">
        <v>1696</v>
      </c>
    </row>
    <row r="1269" spans="1:30" hidden="1" x14ac:dyDescent="0.3">
      <c r="A1269" t="s">
        <v>116</v>
      </c>
      <c r="B1269" t="s">
        <v>117</v>
      </c>
      <c r="C1269" t="s">
        <v>57</v>
      </c>
      <c r="D1269" t="s">
        <v>61</v>
      </c>
      <c r="E1269">
        <v>1.88</v>
      </c>
      <c r="F1269">
        <v>700</v>
      </c>
      <c r="G1269" t="s">
        <v>158</v>
      </c>
      <c r="H1269" t="s">
        <v>148</v>
      </c>
      <c r="I1269" t="s">
        <v>223</v>
      </c>
      <c r="Q1269"/>
      <c r="T1269">
        <f t="shared" si="19"/>
        <v>0</v>
      </c>
    </row>
    <row r="1270" spans="1:30" hidden="1" x14ac:dyDescent="0.3">
      <c r="A1270" t="s">
        <v>116</v>
      </c>
      <c r="B1270" t="s">
        <v>117</v>
      </c>
      <c r="C1270" t="s">
        <v>57</v>
      </c>
      <c r="D1270" t="s">
        <v>61</v>
      </c>
      <c r="E1270">
        <v>1.88</v>
      </c>
      <c r="F1270">
        <v>700</v>
      </c>
      <c r="G1270" t="s">
        <v>159</v>
      </c>
      <c r="H1270" t="s">
        <v>159</v>
      </c>
      <c r="I1270" s="64">
        <v>100</v>
      </c>
      <c r="J1270" t="s">
        <v>224</v>
      </c>
      <c r="L1270">
        <f>_xlfn.XLOOKUP(J1270, FNDWRR!Q:Q,FNDWRR!F:F,"",0,)</f>
        <v>92010782</v>
      </c>
      <c r="O1270" t="s">
        <v>502</v>
      </c>
      <c r="P1270">
        <f>SUMIFS(FNDWRR!E:E, FNDWRR!Q:Q, data_working!J1270, FNDWRR!AZ:AZ, data_working!H1270, FNDWRR!C:C, data_working!D1270&amp;"*")</f>
        <v>100</v>
      </c>
      <c r="Q1270" s="40">
        <v>1.8778568212799995</v>
      </c>
      <c r="R1270" s="40">
        <v>13.55</v>
      </c>
      <c r="S1270">
        <v>13.55</v>
      </c>
      <c r="T1270">
        <f t="shared" si="19"/>
        <v>0</v>
      </c>
      <c r="U1270">
        <f>SUMIFS(openNconfirmRpt!O:O, openNconfirmRpt!L:L, data_working!D1270&amp;"*", openNconfirmRpt!D:D, data_working!H1270)</f>
        <v>450</v>
      </c>
      <c r="V1270">
        <f>SUMIFS(openNconfirmRpt!O:O, openNconfirmRpt!L:L, data_working!D1270&amp;"*", openNconfirmRpt!D:D, data_working!H1270, openNconfirmRpt!B:B, A1270)</f>
        <v>100</v>
      </c>
      <c r="X1270">
        <f>SUMIFS(openNconfirmRpt!O:O, openNconfirmRpt!L:L, data_working!D1270&amp;"*", openNconfirmRpt!D:D, data_working!H1270, openNconfirmRpt!B:B, A1270, openNconfirmRpt!A:A, "Confirm Order")</f>
        <v>100</v>
      </c>
      <c r="Y1270">
        <f>X1270-I1270</f>
        <v>0</v>
      </c>
      <c r="Z1270">
        <f>P1270-I1270</f>
        <v>0</v>
      </c>
      <c r="AA1270" s="46">
        <f>SUMIFS(openNconfirmRpt!V:V, openNconfirmRpt!L:L, data_working!D1270&amp;"*", openNconfirmRpt!D:D, data_working!H1270, openNconfirmRpt!B:B, A1270, openNconfirmRpt!A:A, "Confirm Order")/COUNTIFS(openNconfirmRpt!L:L, data_working!D1270&amp;"*", openNconfirmRpt!D:D, data_working!H1270, openNconfirmRpt!B:B, A1270, openNconfirmRpt!A:A, "Confirm Order")</f>
        <v>13.55</v>
      </c>
      <c r="AB1270">
        <f>S1270-AA1270</f>
        <v>0</v>
      </c>
      <c r="AD1270" t="s">
        <v>1696</v>
      </c>
    </row>
    <row r="1271" spans="1:30" hidden="1" x14ac:dyDescent="0.3">
      <c r="A1271" t="s">
        <v>116</v>
      </c>
      <c r="B1271" t="s">
        <v>117</v>
      </c>
      <c r="C1271" t="s">
        <v>57</v>
      </c>
      <c r="D1271" t="s">
        <v>61</v>
      </c>
      <c r="E1271">
        <v>1.88</v>
      </c>
      <c r="F1271">
        <v>700</v>
      </c>
      <c r="G1271" t="s">
        <v>159</v>
      </c>
      <c r="H1271" t="s">
        <v>148</v>
      </c>
      <c r="I1271" t="s">
        <v>224</v>
      </c>
      <c r="Q1271"/>
      <c r="T1271">
        <f t="shared" si="19"/>
        <v>0</v>
      </c>
    </row>
    <row r="1272" spans="1:30" x14ac:dyDescent="0.3">
      <c r="A1272" t="s">
        <v>116</v>
      </c>
      <c r="B1272" t="s">
        <v>117</v>
      </c>
      <c r="C1272" t="s">
        <v>57</v>
      </c>
      <c r="D1272" t="s">
        <v>61</v>
      </c>
      <c r="E1272">
        <v>1.88</v>
      </c>
      <c r="F1272">
        <v>700</v>
      </c>
      <c r="G1272" t="s">
        <v>160</v>
      </c>
      <c r="H1272" t="s">
        <v>160</v>
      </c>
      <c r="I1272" s="64">
        <v>200</v>
      </c>
      <c r="J1272" t="s">
        <v>658</v>
      </c>
      <c r="K1272" t="s">
        <v>1701</v>
      </c>
      <c r="L1272">
        <f>_xlfn.XLOOKUP(J1272, FNDWRR!Q:Q,FNDWRR!F:F,"",0,)</f>
        <v>92011131</v>
      </c>
      <c r="O1272" t="s">
        <v>502</v>
      </c>
      <c r="P1272">
        <f>SUMIFS(FNDWRR!E:E, FNDWRR!Q:Q, data_working!J1272, FNDWRR!AZ:AZ, data_working!H1272, FNDWRR!C:C, data_working!D1272&amp;"*")</f>
        <v>300</v>
      </c>
      <c r="Q1272" s="40">
        <v>1.8778568212799995</v>
      </c>
      <c r="R1272" s="40">
        <v>13.55</v>
      </c>
      <c r="S1272">
        <v>13.55</v>
      </c>
      <c r="T1272">
        <f t="shared" si="19"/>
        <v>0</v>
      </c>
      <c r="U1272">
        <f>SUMIFS(openNconfirmRpt!O:O, openNconfirmRpt!L:L, data_working!D1272&amp;"*", openNconfirmRpt!D:D, data_working!H1272)</f>
        <v>650</v>
      </c>
      <c r="V1272">
        <f>SUMIFS(openNconfirmRpt!O:O, openNconfirmRpt!L:L, data_working!D1272&amp;"*", openNconfirmRpt!D:D, data_working!H1272, openNconfirmRpt!B:B, A1272)</f>
        <v>200</v>
      </c>
      <c r="X1272">
        <f>SUMIFS(openNconfirmRpt!O:O, openNconfirmRpt!L:L, data_working!D1272&amp;"*", openNconfirmRpt!D:D, data_working!H1272, openNconfirmRpt!B:B, A1272, openNconfirmRpt!A:A, "Confirm Order")</f>
        <v>100</v>
      </c>
      <c r="Y1272">
        <f>X1272-I1272</f>
        <v>-100</v>
      </c>
      <c r="Z1272">
        <f>P1272-I1272</f>
        <v>100</v>
      </c>
      <c r="AA1272" s="46">
        <f>SUMIFS(openNconfirmRpt!V:V, openNconfirmRpt!L:L, data_working!D1272&amp;"*", openNconfirmRpt!D:D, data_working!H1272, openNconfirmRpt!B:B, A1272, openNconfirmRpt!A:A, "Confirm Order")/COUNTIFS(openNconfirmRpt!L:L, data_working!D1272&amp;"*", openNconfirmRpt!D:D, data_working!H1272, openNconfirmRpt!B:B, A1272, openNconfirmRpt!A:A, "Confirm Order")</f>
        <v>13.55</v>
      </c>
      <c r="AB1272">
        <f>S1272-AA1272</f>
        <v>0</v>
      </c>
      <c r="AD1272" t="s">
        <v>1696</v>
      </c>
    </row>
    <row r="1273" spans="1:30" hidden="1" x14ac:dyDescent="0.3">
      <c r="A1273" t="s">
        <v>116</v>
      </c>
      <c r="B1273" t="s">
        <v>117</v>
      </c>
      <c r="C1273" t="s">
        <v>57</v>
      </c>
      <c r="D1273" t="s">
        <v>61</v>
      </c>
      <c r="E1273">
        <v>1.88</v>
      </c>
      <c r="F1273">
        <v>700</v>
      </c>
      <c r="G1273" t="s">
        <v>160</v>
      </c>
      <c r="H1273" t="s">
        <v>148</v>
      </c>
      <c r="I1273" s="65" t="s">
        <v>222</v>
      </c>
      <c r="Q1273"/>
      <c r="T1273">
        <f t="shared" si="19"/>
        <v>0</v>
      </c>
    </row>
    <row r="1274" spans="1:30" hidden="1" x14ac:dyDescent="0.3">
      <c r="A1274" t="s">
        <v>116</v>
      </c>
      <c r="B1274" t="s">
        <v>117</v>
      </c>
      <c r="C1274" t="s">
        <v>57</v>
      </c>
      <c r="D1274" t="s">
        <v>118</v>
      </c>
      <c r="E1274">
        <v>2.1800000000000002</v>
      </c>
      <c r="F1274">
        <v>550</v>
      </c>
      <c r="G1274" t="s">
        <v>185</v>
      </c>
      <c r="H1274" t="s">
        <v>185</v>
      </c>
      <c r="J1274" t="s">
        <v>1309</v>
      </c>
      <c r="Q1274"/>
      <c r="T1274">
        <f t="shared" si="19"/>
        <v>0</v>
      </c>
    </row>
    <row r="1275" spans="1:30" hidden="1" x14ac:dyDescent="0.3">
      <c r="A1275" t="s">
        <v>116</v>
      </c>
      <c r="B1275" t="s">
        <v>117</v>
      </c>
      <c r="C1275" t="s">
        <v>57</v>
      </c>
      <c r="D1275" t="s">
        <v>118</v>
      </c>
      <c r="E1275">
        <v>2.1800000000000002</v>
      </c>
      <c r="F1275">
        <v>550</v>
      </c>
      <c r="G1275" t="s">
        <v>185</v>
      </c>
      <c r="H1275" t="s">
        <v>148</v>
      </c>
      <c r="I1275" s="63"/>
      <c r="Q1275"/>
      <c r="T1275">
        <f t="shared" si="19"/>
        <v>0</v>
      </c>
    </row>
    <row r="1276" spans="1:30" hidden="1" x14ac:dyDescent="0.3">
      <c r="A1276" t="s">
        <v>116</v>
      </c>
      <c r="B1276" t="s">
        <v>117</v>
      </c>
      <c r="C1276" t="s">
        <v>57</v>
      </c>
      <c r="D1276" t="s">
        <v>118</v>
      </c>
      <c r="E1276">
        <v>2.1800000000000002</v>
      </c>
      <c r="F1276">
        <v>550</v>
      </c>
      <c r="G1276" t="s">
        <v>147</v>
      </c>
      <c r="H1276" t="s">
        <v>147</v>
      </c>
      <c r="J1276" t="s">
        <v>1310</v>
      </c>
      <c r="Q1276"/>
      <c r="T1276">
        <f t="shared" si="19"/>
        <v>0</v>
      </c>
    </row>
    <row r="1277" spans="1:30" hidden="1" x14ac:dyDescent="0.3">
      <c r="A1277" t="s">
        <v>116</v>
      </c>
      <c r="B1277" t="s">
        <v>117</v>
      </c>
      <c r="C1277" t="s">
        <v>57</v>
      </c>
      <c r="D1277" t="s">
        <v>118</v>
      </c>
      <c r="E1277">
        <v>2.1800000000000002</v>
      </c>
      <c r="F1277">
        <v>550</v>
      </c>
      <c r="G1277" t="s">
        <v>147</v>
      </c>
      <c r="H1277" t="s">
        <v>148</v>
      </c>
      <c r="I1277" s="63"/>
      <c r="Q1277"/>
      <c r="T1277">
        <f t="shared" si="19"/>
        <v>0</v>
      </c>
    </row>
    <row r="1278" spans="1:30" hidden="1" x14ac:dyDescent="0.3">
      <c r="A1278" t="s">
        <v>116</v>
      </c>
      <c r="B1278" t="s">
        <v>117</v>
      </c>
      <c r="C1278" t="s">
        <v>57</v>
      </c>
      <c r="D1278" t="s">
        <v>118</v>
      </c>
      <c r="E1278">
        <v>2.1800000000000002</v>
      </c>
      <c r="F1278">
        <v>550</v>
      </c>
      <c r="G1278" t="s">
        <v>149</v>
      </c>
      <c r="H1278" t="s">
        <v>149</v>
      </c>
      <c r="J1278" t="s">
        <v>1311</v>
      </c>
      <c r="Q1278"/>
      <c r="T1278">
        <f t="shared" si="19"/>
        <v>0</v>
      </c>
    </row>
    <row r="1279" spans="1:30" hidden="1" x14ac:dyDescent="0.3">
      <c r="A1279" t="s">
        <v>116</v>
      </c>
      <c r="B1279" t="s">
        <v>117</v>
      </c>
      <c r="C1279" t="s">
        <v>57</v>
      </c>
      <c r="D1279" t="s">
        <v>118</v>
      </c>
      <c r="E1279">
        <v>2.1800000000000002</v>
      </c>
      <c r="F1279">
        <v>550</v>
      </c>
      <c r="G1279" t="s">
        <v>149</v>
      </c>
      <c r="H1279" t="s">
        <v>148</v>
      </c>
      <c r="I1279" s="63"/>
      <c r="Q1279"/>
      <c r="T1279">
        <f t="shared" si="19"/>
        <v>0</v>
      </c>
    </row>
    <row r="1280" spans="1:30" hidden="1" x14ac:dyDescent="0.3">
      <c r="A1280" t="s">
        <v>116</v>
      </c>
      <c r="B1280" t="s">
        <v>117</v>
      </c>
      <c r="C1280" t="s">
        <v>57</v>
      </c>
      <c r="D1280" t="s">
        <v>118</v>
      </c>
      <c r="E1280">
        <v>2.1800000000000002</v>
      </c>
      <c r="F1280">
        <v>550</v>
      </c>
      <c r="G1280" t="s">
        <v>150</v>
      </c>
      <c r="H1280" t="s">
        <v>150</v>
      </c>
      <c r="I1280">
        <v>30</v>
      </c>
      <c r="J1280" t="s">
        <v>180</v>
      </c>
      <c r="Q1280"/>
      <c r="T1280">
        <f t="shared" si="19"/>
        <v>0</v>
      </c>
    </row>
    <row r="1281" spans="1:33" hidden="1" x14ac:dyDescent="0.3">
      <c r="A1281" t="s">
        <v>116</v>
      </c>
      <c r="B1281" t="s">
        <v>117</v>
      </c>
      <c r="C1281" t="s">
        <v>57</v>
      </c>
      <c r="D1281" t="s">
        <v>118</v>
      </c>
      <c r="E1281">
        <v>2.1800000000000002</v>
      </c>
      <c r="F1281">
        <v>550</v>
      </c>
      <c r="G1281" t="s">
        <v>150</v>
      </c>
      <c r="H1281" t="s">
        <v>148</v>
      </c>
      <c r="I1281" t="s">
        <v>180</v>
      </c>
      <c r="Q1281"/>
      <c r="T1281">
        <f t="shared" si="19"/>
        <v>0</v>
      </c>
    </row>
    <row r="1282" spans="1:33" hidden="1" x14ac:dyDescent="0.3">
      <c r="A1282" t="s">
        <v>116</v>
      </c>
      <c r="B1282" t="s">
        <v>117</v>
      </c>
      <c r="C1282" t="s">
        <v>57</v>
      </c>
      <c r="D1282" t="s">
        <v>118</v>
      </c>
      <c r="E1282">
        <v>2.1800000000000002</v>
      </c>
      <c r="F1282">
        <v>550</v>
      </c>
      <c r="G1282" t="s">
        <v>152</v>
      </c>
      <c r="H1282" t="s">
        <v>152</v>
      </c>
      <c r="I1282">
        <v>60</v>
      </c>
      <c r="J1282" t="s">
        <v>182</v>
      </c>
      <c r="Q1282"/>
      <c r="T1282">
        <f t="shared" si="19"/>
        <v>0</v>
      </c>
    </row>
    <row r="1283" spans="1:33" hidden="1" x14ac:dyDescent="0.3">
      <c r="A1283" t="s">
        <v>116</v>
      </c>
      <c r="B1283" t="s">
        <v>117</v>
      </c>
      <c r="C1283" t="s">
        <v>57</v>
      </c>
      <c r="D1283" t="s">
        <v>118</v>
      </c>
      <c r="E1283">
        <v>2.1800000000000002</v>
      </c>
      <c r="F1283">
        <v>550</v>
      </c>
      <c r="G1283" t="s">
        <v>152</v>
      </c>
      <c r="H1283" t="s">
        <v>148</v>
      </c>
      <c r="I1283" t="s">
        <v>182</v>
      </c>
      <c r="Q1283"/>
      <c r="T1283">
        <f t="shared" ref="T1283:T1346" si="20">R1283-S1283</f>
        <v>0</v>
      </c>
    </row>
    <row r="1284" spans="1:33" hidden="1" x14ac:dyDescent="0.3">
      <c r="A1284" t="s">
        <v>116</v>
      </c>
      <c r="B1284" t="s">
        <v>117</v>
      </c>
      <c r="C1284" t="s">
        <v>57</v>
      </c>
      <c r="D1284" t="s">
        <v>118</v>
      </c>
      <c r="E1284">
        <v>2.1800000000000002</v>
      </c>
      <c r="F1284">
        <v>550</v>
      </c>
      <c r="G1284" t="s">
        <v>153</v>
      </c>
      <c r="H1284" t="s">
        <v>153</v>
      </c>
      <c r="J1284" t="s">
        <v>1316</v>
      </c>
      <c r="Q1284"/>
      <c r="T1284">
        <f t="shared" si="20"/>
        <v>0</v>
      </c>
    </row>
    <row r="1285" spans="1:33" hidden="1" x14ac:dyDescent="0.3">
      <c r="A1285" t="s">
        <v>116</v>
      </c>
      <c r="B1285" t="s">
        <v>117</v>
      </c>
      <c r="C1285" t="s">
        <v>57</v>
      </c>
      <c r="D1285" t="s">
        <v>118</v>
      </c>
      <c r="E1285">
        <v>2.1800000000000002</v>
      </c>
      <c r="F1285">
        <v>550</v>
      </c>
      <c r="G1285" t="s">
        <v>153</v>
      </c>
      <c r="H1285" t="s">
        <v>148</v>
      </c>
      <c r="I1285" s="63"/>
      <c r="Q1285"/>
      <c r="T1285">
        <f t="shared" si="20"/>
        <v>0</v>
      </c>
    </row>
    <row r="1286" spans="1:33" hidden="1" x14ac:dyDescent="0.3">
      <c r="A1286" t="s">
        <v>116</v>
      </c>
      <c r="B1286" t="s">
        <v>117</v>
      </c>
      <c r="C1286" t="s">
        <v>57</v>
      </c>
      <c r="D1286" t="s">
        <v>118</v>
      </c>
      <c r="E1286">
        <v>2.1800000000000002</v>
      </c>
      <c r="F1286">
        <v>550</v>
      </c>
      <c r="G1286" t="s">
        <v>155</v>
      </c>
      <c r="H1286" t="s">
        <v>155</v>
      </c>
      <c r="I1286">
        <v>50</v>
      </c>
      <c r="J1286" t="s">
        <v>193</v>
      </c>
      <c r="Q1286"/>
      <c r="T1286">
        <f t="shared" si="20"/>
        <v>0</v>
      </c>
    </row>
    <row r="1287" spans="1:33" hidden="1" x14ac:dyDescent="0.3">
      <c r="A1287" t="s">
        <v>116</v>
      </c>
      <c r="B1287" t="s">
        <v>117</v>
      </c>
      <c r="C1287" t="s">
        <v>57</v>
      </c>
      <c r="D1287" t="s">
        <v>118</v>
      </c>
      <c r="E1287">
        <v>2.1800000000000002</v>
      </c>
      <c r="F1287">
        <v>550</v>
      </c>
      <c r="G1287" t="s">
        <v>155</v>
      </c>
      <c r="H1287" t="s">
        <v>148</v>
      </c>
      <c r="I1287" t="s">
        <v>193</v>
      </c>
      <c r="Q1287"/>
      <c r="T1287">
        <f t="shared" si="20"/>
        <v>0</v>
      </c>
    </row>
    <row r="1288" spans="1:33" hidden="1" x14ac:dyDescent="0.3">
      <c r="A1288" t="s">
        <v>116</v>
      </c>
      <c r="B1288" t="s">
        <v>117</v>
      </c>
      <c r="C1288" t="s">
        <v>57</v>
      </c>
      <c r="D1288" t="s">
        <v>118</v>
      </c>
      <c r="E1288">
        <v>2.1800000000000002</v>
      </c>
      <c r="F1288">
        <v>550</v>
      </c>
      <c r="G1288" t="s">
        <v>156</v>
      </c>
      <c r="H1288" t="s">
        <v>156</v>
      </c>
      <c r="J1288" t="s">
        <v>1314</v>
      </c>
      <c r="Q1288"/>
      <c r="T1288">
        <f t="shared" si="20"/>
        <v>0</v>
      </c>
    </row>
    <row r="1289" spans="1:33" hidden="1" x14ac:dyDescent="0.3">
      <c r="A1289" t="s">
        <v>116</v>
      </c>
      <c r="B1289" t="s">
        <v>117</v>
      </c>
      <c r="C1289" t="s">
        <v>57</v>
      </c>
      <c r="D1289" t="s">
        <v>118</v>
      </c>
      <c r="E1289">
        <v>2.1800000000000002</v>
      </c>
      <c r="F1289">
        <v>550</v>
      </c>
      <c r="G1289" t="s">
        <v>156</v>
      </c>
      <c r="H1289" t="s">
        <v>148</v>
      </c>
      <c r="I1289" s="63"/>
      <c r="Q1289"/>
      <c r="T1289">
        <f t="shared" si="20"/>
        <v>0</v>
      </c>
    </row>
    <row r="1290" spans="1:33" hidden="1" x14ac:dyDescent="0.3">
      <c r="A1290" t="s">
        <v>116</v>
      </c>
      <c r="B1290" t="s">
        <v>117</v>
      </c>
      <c r="C1290" t="s">
        <v>57</v>
      </c>
      <c r="D1290" t="s">
        <v>118</v>
      </c>
      <c r="E1290">
        <v>2.1800000000000002</v>
      </c>
      <c r="F1290">
        <v>550</v>
      </c>
      <c r="G1290" t="s">
        <v>157</v>
      </c>
      <c r="H1290" t="s">
        <v>157</v>
      </c>
      <c r="I1290">
        <v>50</v>
      </c>
      <c r="J1290" t="s">
        <v>192</v>
      </c>
      <c r="Q1290"/>
      <c r="T1290">
        <f t="shared" si="20"/>
        <v>0</v>
      </c>
    </row>
    <row r="1291" spans="1:33" hidden="1" x14ac:dyDescent="0.3">
      <c r="A1291" t="s">
        <v>116</v>
      </c>
      <c r="B1291" t="s">
        <v>117</v>
      </c>
      <c r="C1291" t="s">
        <v>57</v>
      </c>
      <c r="D1291" t="s">
        <v>118</v>
      </c>
      <c r="E1291">
        <v>2.1800000000000002</v>
      </c>
      <c r="F1291">
        <v>550</v>
      </c>
      <c r="G1291" t="s">
        <v>157</v>
      </c>
      <c r="H1291" t="s">
        <v>148</v>
      </c>
      <c r="I1291" t="s">
        <v>192</v>
      </c>
      <c r="Q1291"/>
      <c r="T1291">
        <f t="shared" si="20"/>
        <v>0</v>
      </c>
    </row>
    <row r="1292" spans="1:33" hidden="1" x14ac:dyDescent="0.3">
      <c r="A1292" t="s">
        <v>116</v>
      </c>
      <c r="B1292" t="s">
        <v>117</v>
      </c>
      <c r="C1292" t="s">
        <v>57</v>
      </c>
      <c r="D1292" t="s">
        <v>118</v>
      </c>
      <c r="E1292">
        <v>2.1800000000000002</v>
      </c>
      <c r="F1292">
        <v>550</v>
      </c>
      <c r="G1292" t="s">
        <v>158</v>
      </c>
      <c r="H1292" t="s">
        <v>158</v>
      </c>
      <c r="I1292" s="64">
        <v>50</v>
      </c>
      <c r="J1292" t="s">
        <v>223</v>
      </c>
      <c r="L1292">
        <f>_xlfn.XLOOKUP(J1292, FNDWRR!Q:Q,FNDWRR!F:F,"",0,)</f>
        <v>92010178</v>
      </c>
      <c r="O1292" t="s">
        <v>502</v>
      </c>
      <c r="P1292">
        <f>SUMIFS(FNDWRR!E:E, FNDWRR!Q:Q, data_working!J1292, FNDWRR!AZ:AZ, data_working!H1292, FNDWRR!C:C, data_working!D1292&amp;"*")</f>
        <v>350</v>
      </c>
      <c r="Q1292" s="40">
        <v>2.1802552358399998</v>
      </c>
      <c r="R1292" s="40">
        <v>15.73</v>
      </c>
      <c r="S1292">
        <v>15.73</v>
      </c>
      <c r="T1292">
        <f t="shared" si="20"/>
        <v>0</v>
      </c>
      <c r="U1292">
        <f>SUMIFS(openNconfirmRpt!O:O, openNconfirmRpt!L:L, data_working!D1292&amp;"*", openNconfirmRpt!D:D, data_working!H1292)</f>
        <v>350</v>
      </c>
      <c r="V1292">
        <f>SUMIFS(openNconfirmRpt!O:O, openNconfirmRpt!L:L, data_working!D1292&amp;"*", openNconfirmRpt!D:D, data_working!H1292, openNconfirmRpt!B:B, A1292)</f>
        <v>50</v>
      </c>
      <c r="X1292">
        <f>SUMIFS(openNconfirmRpt!O:O, openNconfirmRpt!L:L, data_working!D1292&amp;"*", openNconfirmRpt!D:D, data_working!H1292, openNconfirmRpt!B:B, A1292, openNconfirmRpt!A:A, "Confirm Order")</f>
        <v>50</v>
      </c>
      <c r="Y1292">
        <f>X1292-I1292</f>
        <v>0</v>
      </c>
      <c r="Z1292">
        <f>P1292-I1292</f>
        <v>300</v>
      </c>
      <c r="AA1292" s="46">
        <f>SUMIFS(openNconfirmRpt!V:V, openNconfirmRpt!L:L, data_working!D1292&amp;"*", openNconfirmRpt!D:D, data_working!H1292, openNconfirmRpt!B:B, A1292, openNconfirmRpt!A:A, "Confirm Order")/COUNTIFS(openNconfirmRpt!L:L, data_working!D1292&amp;"*", openNconfirmRpt!D:D, data_working!H1292, openNconfirmRpt!B:B, A1292, openNconfirmRpt!A:A, "Confirm Order")</f>
        <v>15.73</v>
      </c>
      <c r="AB1292">
        <f>S1292-AA1292</f>
        <v>0</v>
      </c>
      <c r="AD1292" t="s">
        <v>1696</v>
      </c>
    </row>
    <row r="1293" spans="1:33" hidden="1" x14ac:dyDescent="0.3">
      <c r="A1293" t="s">
        <v>116</v>
      </c>
      <c r="B1293" t="s">
        <v>117</v>
      </c>
      <c r="C1293" t="s">
        <v>57</v>
      </c>
      <c r="D1293" t="s">
        <v>118</v>
      </c>
      <c r="E1293">
        <v>2.1800000000000002</v>
      </c>
      <c r="F1293">
        <v>550</v>
      </c>
      <c r="G1293" t="s">
        <v>158</v>
      </c>
      <c r="H1293" t="s">
        <v>148</v>
      </c>
      <c r="I1293" t="s">
        <v>223</v>
      </c>
      <c r="Q1293"/>
      <c r="T1293">
        <f t="shared" si="20"/>
        <v>0</v>
      </c>
    </row>
    <row r="1294" spans="1:33" hidden="1" x14ac:dyDescent="0.3">
      <c r="A1294" t="s">
        <v>116</v>
      </c>
      <c r="B1294" t="s">
        <v>117</v>
      </c>
      <c r="C1294" t="s">
        <v>57</v>
      </c>
      <c r="D1294" t="s">
        <v>118</v>
      </c>
      <c r="E1294">
        <v>2.1800000000000002</v>
      </c>
      <c r="F1294">
        <v>550</v>
      </c>
      <c r="G1294" t="s">
        <v>159</v>
      </c>
      <c r="H1294" t="s">
        <v>159</v>
      </c>
      <c r="I1294" s="64">
        <v>50</v>
      </c>
      <c r="J1294" t="s">
        <v>224</v>
      </c>
      <c r="L1294">
        <f>_xlfn.XLOOKUP(J1294, FNDWRR!Q:Q,FNDWRR!F:F,"",0,)</f>
        <v>92010782</v>
      </c>
      <c r="O1294" t="s">
        <v>502</v>
      </c>
      <c r="P1294">
        <f>SUMIFS(FNDWRR!E:E, FNDWRR!Q:Q, data_working!J1294, FNDWRR!AZ:AZ, data_working!H1294, FNDWRR!C:C, data_working!D1294&amp;"*")</f>
        <v>300</v>
      </c>
      <c r="Q1294" s="40">
        <v>2.1802552358399998</v>
      </c>
      <c r="R1294" s="40">
        <v>15.73</v>
      </c>
      <c r="S1294">
        <v>15.73</v>
      </c>
      <c r="T1294">
        <f t="shared" si="20"/>
        <v>0</v>
      </c>
      <c r="U1294">
        <f>SUMIFS(openNconfirmRpt!O:O, openNconfirmRpt!L:L, data_working!D1294&amp;"*", openNconfirmRpt!D:D, data_working!H1294)</f>
        <v>300</v>
      </c>
      <c r="V1294">
        <f>SUMIFS(openNconfirmRpt!O:O, openNconfirmRpt!L:L, data_working!D1294&amp;"*", openNconfirmRpt!D:D, data_working!H1294, openNconfirmRpt!B:B, A1294)</f>
        <v>50</v>
      </c>
      <c r="X1294">
        <f>SUMIFS(openNconfirmRpt!O:O, openNconfirmRpt!L:L, data_working!D1294&amp;"*", openNconfirmRpt!D:D, data_working!H1294, openNconfirmRpt!B:B, A1294, openNconfirmRpt!A:A, "Confirm Order")</f>
        <v>50</v>
      </c>
      <c r="Y1294">
        <f>X1294-I1294</f>
        <v>0</v>
      </c>
      <c r="Z1294">
        <f>P1294-I1294</f>
        <v>250</v>
      </c>
      <c r="AA1294" s="46">
        <f>SUMIFS(openNconfirmRpt!V:V, openNconfirmRpt!L:L, data_working!D1294&amp;"*", openNconfirmRpt!D:D, data_working!H1294, openNconfirmRpt!B:B, A1294, openNconfirmRpt!A:A, "Confirm Order")/COUNTIFS(openNconfirmRpt!L:L, data_working!D1294&amp;"*", openNconfirmRpt!D:D, data_working!H1294, openNconfirmRpt!B:B, A1294, openNconfirmRpt!A:A, "Confirm Order")</f>
        <v>15.73</v>
      </c>
      <c r="AB1294">
        <f>S1294-AA1294</f>
        <v>0</v>
      </c>
      <c r="AD1294" t="s">
        <v>1696</v>
      </c>
    </row>
    <row r="1295" spans="1:33" hidden="1" x14ac:dyDescent="0.3">
      <c r="A1295" t="s">
        <v>116</v>
      </c>
      <c r="B1295" t="s">
        <v>117</v>
      </c>
      <c r="C1295" t="s">
        <v>57</v>
      </c>
      <c r="D1295" t="s">
        <v>118</v>
      </c>
      <c r="E1295">
        <v>2.1800000000000002</v>
      </c>
      <c r="F1295">
        <v>550</v>
      </c>
      <c r="G1295" t="s">
        <v>159</v>
      </c>
      <c r="H1295" t="s">
        <v>148</v>
      </c>
      <c r="I1295" t="s">
        <v>224</v>
      </c>
      <c r="Q1295"/>
      <c r="T1295">
        <f t="shared" si="20"/>
        <v>0</v>
      </c>
    </row>
    <row r="1296" spans="1:33" x14ac:dyDescent="0.3">
      <c r="A1296" t="s">
        <v>116</v>
      </c>
      <c r="B1296" t="s">
        <v>117</v>
      </c>
      <c r="C1296" t="s">
        <v>57</v>
      </c>
      <c r="D1296" t="s">
        <v>118</v>
      </c>
      <c r="E1296">
        <v>2.1800000000000002</v>
      </c>
      <c r="F1296">
        <v>550</v>
      </c>
      <c r="G1296" t="s">
        <v>160</v>
      </c>
      <c r="H1296" t="s">
        <v>160</v>
      </c>
      <c r="I1296" s="64">
        <v>100</v>
      </c>
      <c r="J1296" t="s">
        <v>658</v>
      </c>
      <c r="K1296" t="s">
        <v>1701</v>
      </c>
      <c r="L1296">
        <f>_xlfn.XLOOKUP(J1296, FNDWRR!Q:Q,FNDWRR!F:F,"",0,)</f>
        <v>92011131</v>
      </c>
      <c r="M1296">
        <v>92011595</v>
      </c>
      <c r="N1296" t="s">
        <v>1691</v>
      </c>
      <c r="O1296" t="s">
        <v>502</v>
      </c>
      <c r="P1296">
        <f>SUMIFS(FNDWRR!E:E, FNDWRR!Q:Q, data_working!J1296, FNDWRR!AZ:AZ, data_working!H1296, FNDWRR!C:C, data_working!D1296&amp;"*")</f>
        <v>50</v>
      </c>
      <c r="Q1296" s="40">
        <v>2.1802552358399998</v>
      </c>
      <c r="R1296" s="40">
        <v>15.73</v>
      </c>
      <c r="S1296">
        <v>15.73</v>
      </c>
      <c r="T1296">
        <f t="shared" si="20"/>
        <v>0</v>
      </c>
      <c r="U1296">
        <f>SUMIFS(openNconfirmRpt!O:O, openNconfirmRpt!L:L, data_working!D1296&amp;"*", openNconfirmRpt!D:D, data_working!H1296)</f>
        <v>100</v>
      </c>
      <c r="V1296">
        <f>SUMIFS(openNconfirmRpt!O:O, openNconfirmRpt!L:L, data_working!D1296&amp;"*", openNconfirmRpt!D:D, data_working!H1296, openNconfirmRpt!B:B, A1296)</f>
        <v>100</v>
      </c>
      <c r="W1296">
        <f>SUMIFS(openNconfirmRpt!O:O, openNconfirmRpt!L:L, data_working!D1296&amp;"*", openNconfirmRpt!D:D, data_working!H1296, openNconfirmRpt!B:B, A1296, openNconfirmRpt!A:A, "Open Order")</f>
        <v>50</v>
      </c>
      <c r="X1296">
        <f>SUMIFS(openNconfirmRpt!O:O, openNconfirmRpt!L:L, data_working!D1296&amp;"*", openNconfirmRpt!D:D, data_working!H1296, openNconfirmRpt!B:B, A1296, openNconfirmRpt!A:A, "Confirm Order")</f>
        <v>50</v>
      </c>
      <c r="Y1296">
        <f>X1296-I1296</f>
        <v>-50</v>
      </c>
      <c r="Z1296">
        <f>P1296-I1296</f>
        <v>-50</v>
      </c>
      <c r="AA1296" s="46">
        <f>SUMIFS(openNconfirmRpt!V:V, openNconfirmRpt!L:L, data_working!D1296&amp;"*", openNconfirmRpt!D:D, data_working!H1296, openNconfirmRpt!B:B, A1296, openNconfirmRpt!A:A, "Confirm Order")/COUNTIFS(openNconfirmRpt!L:L, data_working!D1296&amp;"*", openNconfirmRpt!D:D, data_working!H1296, openNconfirmRpt!B:B, A1296, openNconfirmRpt!A:A, "Confirm Order")</f>
        <v>15.73</v>
      </c>
      <c r="AB1296">
        <f>S1296-AA1296</f>
        <v>0</v>
      </c>
      <c r="AC1296">
        <f>V1296-I1296</f>
        <v>0</v>
      </c>
      <c r="AD1296" t="s">
        <v>1703</v>
      </c>
      <c r="AE1296" t="s">
        <v>3007</v>
      </c>
      <c r="AF1296" t="str">
        <f>_xlfn.XLOOKUP(M1296, postponeList!K:K, postponeList!U:U,,0)</f>
        <v xml:space="preserve">Mid </v>
      </c>
      <c r="AG1296" t="str">
        <f>_xlfn.XLOOKUP(M1296, postponeList!K:K, postponeList!U:U,,0,-1)</f>
        <v xml:space="preserve">Mid </v>
      </c>
    </row>
    <row r="1297" spans="1:20" hidden="1" x14ac:dyDescent="0.3">
      <c r="A1297" t="s">
        <v>116</v>
      </c>
      <c r="B1297" t="s">
        <v>117</v>
      </c>
      <c r="C1297" t="s">
        <v>57</v>
      </c>
      <c r="D1297" t="s">
        <v>118</v>
      </c>
      <c r="E1297">
        <v>2.1800000000000002</v>
      </c>
      <c r="F1297">
        <v>550</v>
      </c>
      <c r="G1297" t="s">
        <v>160</v>
      </c>
      <c r="H1297" t="s">
        <v>148</v>
      </c>
      <c r="I1297" s="65" t="s">
        <v>222</v>
      </c>
      <c r="Q1297"/>
      <c r="T1297">
        <f t="shared" si="20"/>
        <v>0</v>
      </c>
    </row>
    <row r="1298" spans="1:20" hidden="1" x14ac:dyDescent="0.3">
      <c r="A1298" t="s">
        <v>116</v>
      </c>
      <c r="B1298" t="s">
        <v>117</v>
      </c>
      <c r="C1298" t="s">
        <v>57</v>
      </c>
      <c r="D1298" t="s">
        <v>119</v>
      </c>
      <c r="E1298">
        <v>2.7</v>
      </c>
      <c r="F1298">
        <v>60</v>
      </c>
      <c r="G1298" t="s">
        <v>185</v>
      </c>
      <c r="H1298" t="s">
        <v>185</v>
      </c>
      <c r="J1298" t="s">
        <v>1309</v>
      </c>
      <c r="Q1298"/>
      <c r="T1298">
        <f t="shared" si="20"/>
        <v>0</v>
      </c>
    </row>
    <row r="1299" spans="1:20" hidden="1" x14ac:dyDescent="0.3">
      <c r="A1299" t="s">
        <v>116</v>
      </c>
      <c r="B1299" t="s">
        <v>117</v>
      </c>
      <c r="C1299" t="s">
        <v>57</v>
      </c>
      <c r="D1299" t="s">
        <v>119</v>
      </c>
      <c r="E1299">
        <v>2.7</v>
      </c>
      <c r="F1299">
        <v>60</v>
      </c>
      <c r="G1299" t="s">
        <v>185</v>
      </c>
      <c r="H1299" t="s">
        <v>148</v>
      </c>
      <c r="I1299" s="63"/>
      <c r="Q1299"/>
      <c r="T1299">
        <f t="shared" si="20"/>
        <v>0</v>
      </c>
    </row>
    <row r="1300" spans="1:20" hidden="1" x14ac:dyDescent="0.3">
      <c r="A1300" t="s">
        <v>116</v>
      </c>
      <c r="B1300" t="s">
        <v>117</v>
      </c>
      <c r="C1300" t="s">
        <v>57</v>
      </c>
      <c r="D1300" t="s">
        <v>119</v>
      </c>
      <c r="E1300">
        <v>2.7</v>
      </c>
      <c r="F1300">
        <v>60</v>
      </c>
      <c r="G1300" t="s">
        <v>147</v>
      </c>
      <c r="H1300" t="s">
        <v>147</v>
      </c>
      <c r="J1300" t="s">
        <v>1310</v>
      </c>
      <c r="Q1300"/>
      <c r="T1300">
        <f t="shared" si="20"/>
        <v>0</v>
      </c>
    </row>
    <row r="1301" spans="1:20" hidden="1" x14ac:dyDescent="0.3">
      <c r="A1301" t="s">
        <v>116</v>
      </c>
      <c r="B1301" t="s">
        <v>117</v>
      </c>
      <c r="C1301" t="s">
        <v>57</v>
      </c>
      <c r="D1301" t="s">
        <v>119</v>
      </c>
      <c r="E1301">
        <v>2.7</v>
      </c>
      <c r="F1301">
        <v>60</v>
      </c>
      <c r="G1301" t="s">
        <v>147</v>
      </c>
      <c r="H1301" t="s">
        <v>148</v>
      </c>
      <c r="I1301" s="63"/>
      <c r="Q1301"/>
      <c r="T1301">
        <f t="shared" si="20"/>
        <v>0</v>
      </c>
    </row>
    <row r="1302" spans="1:20" hidden="1" x14ac:dyDescent="0.3">
      <c r="A1302" t="s">
        <v>116</v>
      </c>
      <c r="B1302" t="s">
        <v>117</v>
      </c>
      <c r="C1302" t="s">
        <v>57</v>
      </c>
      <c r="D1302" t="s">
        <v>119</v>
      </c>
      <c r="E1302">
        <v>2.7</v>
      </c>
      <c r="F1302">
        <v>60</v>
      </c>
      <c r="G1302" t="s">
        <v>149</v>
      </c>
      <c r="H1302" t="s">
        <v>149</v>
      </c>
      <c r="J1302" t="s">
        <v>1311</v>
      </c>
      <c r="Q1302"/>
      <c r="T1302">
        <f t="shared" si="20"/>
        <v>0</v>
      </c>
    </row>
    <row r="1303" spans="1:20" hidden="1" x14ac:dyDescent="0.3">
      <c r="A1303" t="s">
        <v>116</v>
      </c>
      <c r="B1303" t="s">
        <v>117</v>
      </c>
      <c r="C1303" t="s">
        <v>57</v>
      </c>
      <c r="D1303" t="s">
        <v>119</v>
      </c>
      <c r="E1303">
        <v>2.7</v>
      </c>
      <c r="F1303">
        <v>60</v>
      </c>
      <c r="G1303" t="s">
        <v>149</v>
      </c>
      <c r="H1303" t="s">
        <v>148</v>
      </c>
      <c r="I1303" s="63"/>
      <c r="Q1303"/>
      <c r="T1303">
        <f t="shared" si="20"/>
        <v>0</v>
      </c>
    </row>
    <row r="1304" spans="1:20" hidden="1" x14ac:dyDescent="0.3">
      <c r="A1304" t="s">
        <v>116</v>
      </c>
      <c r="B1304" t="s">
        <v>117</v>
      </c>
      <c r="C1304" t="s">
        <v>57</v>
      </c>
      <c r="D1304" t="s">
        <v>119</v>
      </c>
      <c r="E1304">
        <v>2.7</v>
      </c>
      <c r="F1304">
        <v>60</v>
      </c>
      <c r="G1304" t="s">
        <v>150</v>
      </c>
      <c r="H1304" t="s">
        <v>150</v>
      </c>
      <c r="J1304" t="s">
        <v>1315</v>
      </c>
      <c r="Q1304"/>
      <c r="T1304">
        <f t="shared" si="20"/>
        <v>0</v>
      </c>
    </row>
    <row r="1305" spans="1:20" hidden="1" x14ac:dyDescent="0.3">
      <c r="A1305" t="s">
        <v>116</v>
      </c>
      <c r="B1305" t="s">
        <v>117</v>
      </c>
      <c r="C1305" t="s">
        <v>57</v>
      </c>
      <c r="D1305" t="s">
        <v>119</v>
      </c>
      <c r="E1305">
        <v>2.7</v>
      </c>
      <c r="F1305">
        <v>60</v>
      </c>
      <c r="G1305" t="s">
        <v>150</v>
      </c>
      <c r="H1305" t="s">
        <v>148</v>
      </c>
      <c r="I1305" s="63"/>
      <c r="Q1305"/>
      <c r="T1305">
        <f t="shared" si="20"/>
        <v>0</v>
      </c>
    </row>
    <row r="1306" spans="1:20" hidden="1" x14ac:dyDescent="0.3">
      <c r="A1306" t="s">
        <v>116</v>
      </c>
      <c r="B1306" t="s">
        <v>117</v>
      </c>
      <c r="C1306" t="s">
        <v>57</v>
      </c>
      <c r="D1306" t="s">
        <v>119</v>
      </c>
      <c r="E1306">
        <v>2.7</v>
      </c>
      <c r="F1306">
        <v>60</v>
      </c>
      <c r="G1306" t="s">
        <v>152</v>
      </c>
      <c r="H1306" t="s">
        <v>152</v>
      </c>
      <c r="I1306">
        <v>0</v>
      </c>
      <c r="J1306" t="s">
        <v>1312</v>
      </c>
      <c r="Q1306"/>
      <c r="T1306">
        <f t="shared" si="20"/>
        <v>0</v>
      </c>
    </row>
    <row r="1307" spans="1:20" hidden="1" x14ac:dyDescent="0.3">
      <c r="A1307" t="s">
        <v>116</v>
      </c>
      <c r="B1307" t="s">
        <v>117</v>
      </c>
      <c r="C1307" t="s">
        <v>57</v>
      </c>
      <c r="D1307" t="s">
        <v>119</v>
      </c>
      <c r="E1307">
        <v>2.7</v>
      </c>
      <c r="F1307">
        <v>60</v>
      </c>
      <c r="G1307" t="s">
        <v>152</v>
      </c>
      <c r="H1307" t="s">
        <v>148</v>
      </c>
      <c r="I1307" s="63"/>
      <c r="Q1307"/>
      <c r="T1307">
        <f t="shared" si="20"/>
        <v>0</v>
      </c>
    </row>
    <row r="1308" spans="1:20" hidden="1" x14ac:dyDescent="0.3">
      <c r="A1308" t="s">
        <v>116</v>
      </c>
      <c r="B1308" t="s">
        <v>117</v>
      </c>
      <c r="C1308" t="s">
        <v>57</v>
      </c>
      <c r="D1308" t="s">
        <v>119</v>
      </c>
      <c r="E1308">
        <v>2.7</v>
      </c>
      <c r="F1308">
        <v>60</v>
      </c>
      <c r="G1308" t="s">
        <v>153</v>
      </c>
      <c r="H1308" t="s">
        <v>153</v>
      </c>
      <c r="J1308" t="s">
        <v>1316</v>
      </c>
      <c r="Q1308"/>
      <c r="T1308">
        <f t="shared" si="20"/>
        <v>0</v>
      </c>
    </row>
    <row r="1309" spans="1:20" hidden="1" x14ac:dyDescent="0.3">
      <c r="A1309" t="s">
        <v>116</v>
      </c>
      <c r="B1309" t="s">
        <v>117</v>
      </c>
      <c r="C1309" t="s">
        <v>57</v>
      </c>
      <c r="D1309" t="s">
        <v>119</v>
      </c>
      <c r="E1309">
        <v>2.7</v>
      </c>
      <c r="F1309">
        <v>60</v>
      </c>
      <c r="G1309" t="s">
        <v>153</v>
      </c>
      <c r="H1309" t="s">
        <v>148</v>
      </c>
      <c r="I1309" s="63"/>
      <c r="Q1309"/>
      <c r="T1309">
        <f t="shared" si="20"/>
        <v>0</v>
      </c>
    </row>
    <row r="1310" spans="1:20" hidden="1" x14ac:dyDescent="0.3">
      <c r="A1310" t="s">
        <v>116</v>
      </c>
      <c r="B1310" t="s">
        <v>117</v>
      </c>
      <c r="C1310" t="s">
        <v>57</v>
      </c>
      <c r="D1310" t="s">
        <v>119</v>
      </c>
      <c r="E1310">
        <v>2.7</v>
      </c>
      <c r="F1310">
        <v>60</v>
      </c>
      <c r="G1310" t="s">
        <v>155</v>
      </c>
      <c r="H1310" t="s">
        <v>155</v>
      </c>
      <c r="J1310" t="s">
        <v>1313</v>
      </c>
      <c r="Q1310"/>
      <c r="T1310">
        <f t="shared" si="20"/>
        <v>0</v>
      </c>
    </row>
    <row r="1311" spans="1:20" hidden="1" x14ac:dyDescent="0.3">
      <c r="A1311" t="s">
        <v>116</v>
      </c>
      <c r="B1311" t="s">
        <v>117</v>
      </c>
      <c r="C1311" t="s">
        <v>57</v>
      </c>
      <c r="D1311" t="s">
        <v>119</v>
      </c>
      <c r="E1311">
        <v>2.7</v>
      </c>
      <c r="F1311">
        <v>60</v>
      </c>
      <c r="G1311" t="s">
        <v>155</v>
      </c>
      <c r="H1311" t="s">
        <v>148</v>
      </c>
      <c r="I1311" s="63"/>
      <c r="Q1311"/>
      <c r="T1311">
        <f t="shared" si="20"/>
        <v>0</v>
      </c>
    </row>
    <row r="1312" spans="1:20" hidden="1" x14ac:dyDescent="0.3">
      <c r="A1312" t="s">
        <v>116</v>
      </c>
      <c r="B1312" t="s">
        <v>117</v>
      </c>
      <c r="C1312" t="s">
        <v>57</v>
      </c>
      <c r="D1312" t="s">
        <v>119</v>
      </c>
      <c r="E1312">
        <v>2.7</v>
      </c>
      <c r="F1312">
        <v>60</v>
      </c>
      <c r="G1312" t="s">
        <v>156</v>
      </c>
      <c r="H1312" t="s">
        <v>156</v>
      </c>
      <c r="J1312" t="s">
        <v>1314</v>
      </c>
      <c r="Q1312"/>
      <c r="T1312">
        <f t="shared" si="20"/>
        <v>0</v>
      </c>
    </row>
    <row r="1313" spans="1:20" hidden="1" x14ac:dyDescent="0.3">
      <c r="A1313" t="s">
        <v>116</v>
      </c>
      <c r="B1313" t="s">
        <v>117</v>
      </c>
      <c r="C1313" t="s">
        <v>57</v>
      </c>
      <c r="D1313" t="s">
        <v>119</v>
      </c>
      <c r="E1313">
        <v>2.7</v>
      </c>
      <c r="F1313">
        <v>60</v>
      </c>
      <c r="G1313" t="s">
        <v>156</v>
      </c>
      <c r="H1313" t="s">
        <v>148</v>
      </c>
      <c r="I1313" s="63"/>
      <c r="Q1313"/>
      <c r="T1313">
        <f t="shared" si="20"/>
        <v>0</v>
      </c>
    </row>
    <row r="1314" spans="1:20" hidden="1" x14ac:dyDescent="0.3">
      <c r="A1314" t="s">
        <v>116</v>
      </c>
      <c r="B1314" t="s">
        <v>117</v>
      </c>
      <c r="C1314" t="s">
        <v>57</v>
      </c>
      <c r="D1314" t="s">
        <v>119</v>
      </c>
      <c r="E1314">
        <v>2.7</v>
      </c>
      <c r="F1314">
        <v>60</v>
      </c>
      <c r="G1314" t="s">
        <v>157</v>
      </c>
      <c r="H1314" t="s">
        <v>157</v>
      </c>
      <c r="J1314" t="s">
        <v>1317</v>
      </c>
      <c r="Q1314"/>
      <c r="T1314">
        <f t="shared" si="20"/>
        <v>0</v>
      </c>
    </row>
    <row r="1315" spans="1:20" hidden="1" x14ac:dyDescent="0.3">
      <c r="A1315" t="s">
        <v>116</v>
      </c>
      <c r="B1315" t="s">
        <v>117</v>
      </c>
      <c r="C1315" t="s">
        <v>57</v>
      </c>
      <c r="D1315" t="s">
        <v>119</v>
      </c>
      <c r="E1315">
        <v>2.7</v>
      </c>
      <c r="F1315">
        <v>60</v>
      </c>
      <c r="G1315" t="s">
        <v>157</v>
      </c>
      <c r="H1315" t="s">
        <v>148</v>
      </c>
      <c r="I1315" s="63"/>
      <c r="Q1315"/>
      <c r="T1315">
        <f t="shared" si="20"/>
        <v>0</v>
      </c>
    </row>
    <row r="1316" spans="1:20" hidden="1" x14ac:dyDescent="0.3">
      <c r="A1316" t="s">
        <v>116</v>
      </c>
      <c r="B1316" t="s">
        <v>117</v>
      </c>
      <c r="C1316" t="s">
        <v>57</v>
      </c>
      <c r="D1316" t="s">
        <v>119</v>
      </c>
      <c r="E1316">
        <v>2.7</v>
      </c>
      <c r="F1316">
        <v>60</v>
      </c>
      <c r="G1316" t="s">
        <v>158</v>
      </c>
      <c r="H1316" t="s">
        <v>158</v>
      </c>
      <c r="O1316" t="s">
        <v>502</v>
      </c>
      <c r="Q1316"/>
      <c r="T1316">
        <f t="shared" si="20"/>
        <v>0</v>
      </c>
    </row>
    <row r="1317" spans="1:20" hidden="1" x14ac:dyDescent="0.3">
      <c r="A1317" t="s">
        <v>116</v>
      </c>
      <c r="B1317" t="s">
        <v>117</v>
      </c>
      <c r="C1317" t="s">
        <v>57</v>
      </c>
      <c r="D1317" t="s">
        <v>119</v>
      </c>
      <c r="E1317">
        <v>2.7</v>
      </c>
      <c r="F1317">
        <v>60</v>
      </c>
      <c r="G1317" t="s">
        <v>158</v>
      </c>
      <c r="H1317" t="s">
        <v>148</v>
      </c>
      <c r="I1317" s="63"/>
      <c r="Q1317"/>
      <c r="T1317">
        <f t="shared" si="20"/>
        <v>0</v>
      </c>
    </row>
    <row r="1318" spans="1:20" hidden="1" x14ac:dyDescent="0.3">
      <c r="A1318" t="s">
        <v>116</v>
      </c>
      <c r="B1318" t="s">
        <v>117</v>
      </c>
      <c r="C1318" t="s">
        <v>57</v>
      </c>
      <c r="D1318" t="s">
        <v>119</v>
      </c>
      <c r="E1318">
        <v>2.7</v>
      </c>
      <c r="F1318">
        <v>60</v>
      </c>
      <c r="G1318" t="s">
        <v>159</v>
      </c>
      <c r="H1318" t="s">
        <v>159</v>
      </c>
      <c r="O1318" t="s">
        <v>502</v>
      </c>
      <c r="Q1318"/>
      <c r="T1318">
        <f t="shared" si="20"/>
        <v>0</v>
      </c>
    </row>
    <row r="1319" spans="1:20" hidden="1" x14ac:dyDescent="0.3">
      <c r="A1319" t="s">
        <v>116</v>
      </c>
      <c r="B1319" t="s">
        <v>117</v>
      </c>
      <c r="C1319" t="s">
        <v>57</v>
      </c>
      <c r="D1319" t="s">
        <v>119</v>
      </c>
      <c r="E1319">
        <v>2.7</v>
      </c>
      <c r="F1319">
        <v>60</v>
      </c>
      <c r="G1319" t="s">
        <v>159</v>
      </c>
      <c r="H1319" t="s">
        <v>148</v>
      </c>
      <c r="I1319" s="63"/>
      <c r="Q1319"/>
      <c r="T1319">
        <f t="shared" si="20"/>
        <v>0</v>
      </c>
    </row>
    <row r="1320" spans="1:20" hidden="1" x14ac:dyDescent="0.3">
      <c r="A1320" t="s">
        <v>116</v>
      </c>
      <c r="B1320" t="s">
        <v>117</v>
      </c>
      <c r="C1320" t="s">
        <v>57</v>
      </c>
      <c r="D1320" t="s">
        <v>119</v>
      </c>
      <c r="E1320">
        <v>2.7</v>
      </c>
      <c r="F1320">
        <v>60</v>
      </c>
      <c r="G1320" t="s">
        <v>160</v>
      </c>
      <c r="H1320" t="s">
        <v>160</v>
      </c>
      <c r="I1320" s="65"/>
      <c r="O1320" t="s">
        <v>502</v>
      </c>
      <c r="Q1320"/>
      <c r="T1320">
        <f t="shared" si="20"/>
        <v>0</v>
      </c>
    </row>
    <row r="1321" spans="1:20" hidden="1" x14ac:dyDescent="0.3">
      <c r="A1321" t="s">
        <v>116</v>
      </c>
      <c r="B1321" t="s">
        <v>117</v>
      </c>
      <c r="C1321" t="s">
        <v>57</v>
      </c>
      <c r="D1321" t="s">
        <v>119</v>
      </c>
      <c r="E1321">
        <v>2.7</v>
      </c>
      <c r="F1321">
        <v>60</v>
      </c>
      <c r="G1321" t="s">
        <v>160</v>
      </c>
      <c r="H1321" t="s">
        <v>148</v>
      </c>
      <c r="I1321" s="65"/>
      <c r="Q1321"/>
      <c r="T1321">
        <f t="shared" si="20"/>
        <v>0</v>
      </c>
    </row>
    <row r="1322" spans="1:20" hidden="1" x14ac:dyDescent="0.3">
      <c r="A1322" t="s">
        <v>116</v>
      </c>
      <c r="B1322" t="s">
        <v>117</v>
      </c>
      <c r="C1322" t="s">
        <v>57</v>
      </c>
      <c r="D1322" t="s">
        <v>62</v>
      </c>
      <c r="E1322">
        <v>2.31</v>
      </c>
      <c r="F1322">
        <v>400</v>
      </c>
      <c r="G1322" t="s">
        <v>185</v>
      </c>
      <c r="H1322" t="s">
        <v>185</v>
      </c>
      <c r="J1322" t="s">
        <v>1309</v>
      </c>
      <c r="Q1322"/>
      <c r="T1322">
        <f t="shared" si="20"/>
        <v>0</v>
      </c>
    </row>
    <row r="1323" spans="1:20" hidden="1" x14ac:dyDescent="0.3">
      <c r="A1323" t="s">
        <v>116</v>
      </c>
      <c r="B1323" t="s">
        <v>117</v>
      </c>
      <c r="C1323" t="s">
        <v>57</v>
      </c>
      <c r="D1323" t="s">
        <v>62</v>
      </c>
      <c r="E1323">
        <v>2.31</v>
      </c>
      <c r="F1323">
        <v>400</v>
      </c>
      <c r="G1323" t="s">
        <v>185</v>
      </c>
      <c r="H1323" t="s">
        <v>148</v>
      </c>
      <c r="I1323" s="63"/>
      <c r="Q1323"/>
      <c r="T1323">
        <f t="shared" si="20"/>
        <v>0</v>
      </c>
    </row>
    <row r="1324" spans="1:20" hidden="1" x14ac:dyDescent="0.3">
      <c r="A1324" t="s">
        <v>116</v>
      </c>
      <c r="B1324" t="s">
        <v>117</v>
      </c>
      <c r="C1324" t="s">
        <v>57</v>
      </c>
      <c r="D1324" t="s">
        <v>62</v>
      </c>
      <c r="E1324">
        <v>2.31</v>
      </c>
      <c r="F1324">
        <v>400</v>
      </c>
      <c r="G1324" t="s">
        <v>147</v>
      </c>
      <c r="H1324" t="s">
        <v>147</v>
      </c>
      <c r="J1324" t="s">
        <v>1310</v>
      </c>
      <c r="Q1324"/>
      <c r="T1324">
        <f t="shared" si="20"/>
        <v>0</v>
      </c>
    </row>
    <row r="1325" spans="1:20" hidden="1" x14ac:dyDescent="0.3">
      <c r="A1325" t="s">
        <v>116</v>
      </c>
      <c r="B1325" t="s">
        <v>117</v>
      </c>
      <c r="C1325" t="s">
        <v>57</v>
      </c>
      <c r="D1325" t="s">
        <v>62</v>
      </c>
      <c r="E1325">
        <v>2.31</v>
      </c>
      <c r="F1325">
        <v>400</v>
      </c>
      <c r="G1325" t="s">
        <v>147</v>
      </c>
      <c r="H1325" t="s">
        <v>148</v>
      </c>
      <c r="I1325" s="63"/>
      <c r="Q1325"/>
      <c r="T1325">
        <f t="shared" si="20"/>
        <v>0</v>
      </c>
    </row>
    <row r="1326" spans="1:20" hidden="1" x14ac:dyDescent="0.3">
      <c r="A1326" t="s">
        <v>116</v>
      </c>
      <c r="B1326" t="s">
        <v>117</v>
      </c>
      <c r="C1326" t="s">
        <v>57</v>
      </c>
      <c r="D1326" t="s">
        <v>62</v>
      </c>
      <c r="E1326">
        <v>2.31</v>
      </c>
      <c r="F1326">
        <v>400</v>
      </c>
      <c r="G1326" t="s">
        <v>149</v>
      </c>
      <c r="H1326" t="s">
        <v>149</v>
      </c>
      <c r="J1326" t="s">
        <v>1311</v>
      </c>
      <c r="Q1326"/>
      <c r="T1326">
        <f t="shared" si="20"/>
        <v>0</v>
      </c>
    </row>
    <row r="1327" spans="1:20" hidden="1" x14ac:dyDescent="0.3">
      <c r="A1327" t="s">
        <v>116</v>
      </c>
      <c r="B1327" t="s">
        <v>117</v>
      </c>
      <c r="C1327" t="s">
        <v>57</v>
      </c>
      <c r="D1327" t="s">
        <v>62</v>
      </c>
      <c r="E1327">
        <v>2.31</v>
      </c>
      <c r="F1327">
        <v>400</v>
      </c>
      <c r="G1327" t="s">
        <v>149</v>
      </c>
      <c r="H1327" t="s">
        <v>148</v>
      </c>
      <c r="I1327" s="63"/>
      <c r="Q1327"/>
      <c r="T1327">
        <f t="shared" si="20"/>
        <v>0</v>
      </c>
    </row>
    <row r="1328" spans="1:20" hidden="1" x14ac:dyDescent="0.3">
      <c r="A1328" t="s">
        <v>116</v>
      </c>
      <c r="B1328" t="s">
        <v>117</v>
      </c>
      <c r="C1328" t="s">
        <v>57</v>
      </c>
      <c r="D1328" t="s">
        <v>62</v>
      </c>
      <c r="E1328">
        <v>2.31</v>
      </c>
      <c r="F1328">
        <v>400</v>
      </c>
      <c r="G1328" t="s">
        <v>150</v>
      </c>
      <c r="H1328" t="s">
        <v>150</v>
      </c>
      <c r="J1328" t="s">
        <v>1315</v>
      </c>
      <c r="Q1328"/>
      <c r="T1328">
        <f t="shared" si="20"/>
        <v>0</v>
      </c>
    </row>
    <row r="1329" spans="1:30" hidden="1" x14ac:dyDescent="0.3">
      <c r="A1329" t="s">
        <v>116</v>
      </c>
      <c r="B1329" t="s">
        <v>117</v>
      </c>
      <c r="C1329" t="s">
        <v>57</v>
      </c>
      <c r="D1329" t="s">
        <v>62</v>
      </c>
      <c r="E1329">
        <v>2.31</v>
      </c>
      <c r="F1329">
        <v>400</v>
      </c>
      <c r="G1329" t="s">
        <v>150</v>
      </c>
      <c r="H1329" t="s">
        <v>148</v>
      </c>
      <c r="I1329" s="63"/>
      <c r="Q1329"/>
      <c r="T1329">
        <f t="shared" si="20"/>
        <v>0</v>
      </c>
    </row>
    <row r="1330" spans="1:30" hidden="1" x14ac:dyDescent="0.3">
      <c r="A1330" t="s">
        <v>116</v>
      </c>
      <c r="B1330" t="s">
        <v>117</v>
      </c>
      <c r="C1330" t="s">
        <v>57</v>
      </c>
      <c r="D1330" t="s">
        <v>62</v>
      </c>
      <c r="E1330">
        <v>2.31</v>
      </c>
      <c r="F1330">
        <v>400</v>
      </c>
      <c r="G1330" t="s">
        <v>152</v>
      </c>
      <c r="H1330" t="s">
        <v>152</v>
      </c>
      <c r="I1330">
        <v>46</v>
      </c>
      <c r="J1330" t="s">
        <v>182</v>
      </c>
      <c r="Q1330"/>
      <c r="T1330">
        <f t="shared" si="20"/>
        <v>0</v>
      </c>
    </row>
    <row r="1331" spans="1:30" hidden="1" x14ac:dyDescent="0.3">
      <c r="A1331" t="s">
        <v>116</v>
      </c>
      <c r="B1331" t="s">
        <v>117</v>
      </c>
      <c r="C1331" t="s">
        <v>57</v>
      </c>
      <c r="D1331" t="s">
        <v>62</v>
      </c>
      <c r="E1331">
        <v>2.31</v>
      </c>
      <c r="F1331">
        <v>400</v>
      </c>
      <c r="G1331" t="s">
        <v>152</v>
      </c>
      <c r="H1331" t="s">
        <v>148</v>
      </c>
      <c r="I1331" t="s">
        <v>182</v>
      </c>
      <c r="Q1331"/>
      <c r="T1331">
        <f t="shared" si="20"/>
        <v>0</v>
      </c>
    </row>
    <row r="1332" spans="1:30" hidden="1" x14ac:dyDescent="0.3">
      <c r="A1332" t="s">
        <v>116</v>
      </c>
      <c r="B1332" t="s">
        <v>117</v>
      </c>
      <c r="C1332" t="s">
        <v>57</v>
      </c>
      <c r="D1332" t="s">
        <v>62</v>
      </c>
      <c r="E1332">
        <v>2.31</v>
      </c>
      <c r="F1332">
        <v>400</v>
      </c>
      <c r="G1332" t="s">
        <v>153</v>
      </c>
      <c r="H1332" t="s">
        <v>153</v>
      </c>
      <c r="J1332" t="s">
        <v>1316</v>
      </c>
      <c r="Q1332"/>
      <c r="T1332">
        <f t="shared" si="20"/>
        <v>0</v>
      </c>
    </row>
    <row r="1333" spans="1:30" hidden="1" x14ac:dyDescent="0.3">
      <c r="A1333" t="s">
        <v>116</v>
      </c>
      <c r="B1333" t="s">
        <v>117</v>
      </c>
      <c r="C1333" t="s">
        <v>57</v>
      </c>
      <c r="D1333" t="s">
        <v>62</v>
      </c>
      <c r="E1333">
        <v>2.31</v>
      </c>
      <c r="F1333">
        <v>400</v>
      </c>
      <c r="G1333" t="s">
        <v>153</v>
      </c>
      <c r="H1333" t="s">
        <v>148</v>
      </c>
      <c r="I1333" s="63"/>
      <c r="Q1333"/>
      <c r="T1333">
        <f t="shared" si="20"/>
        <v>0</v>
      </c>
    </row>
    <row r="1334" spans="1:30" hidden="1" x14ac:dyDescent="0.3">
      <c r="A1334" t="s">
        <v>116</v>
      </c>
      <c r="B1334" t="s">
        <v>117</v>
      </c>
      <c r="C1334" t="s">
        <v>57</v>
      </c>
      <c r="D1334" t="s">
        <v>62</v>
      </c>
      <c r="E1334">
        <v>2.31</v>
      </c>
      <c r="F1334">
        <v>400</v>
      </c>
      <c r="G1334" t="s">
        <v>155</v>
      </c>
      <c r="H1334" t="s">
        <v>155</v>
      </c>
      <c r="I1334">
        <v>54</v>
      </c>
      <c r="J1334" t="s">
        <v>193</v>
      </c>
      <c r="Q1334"/>
      <c r="T1334">
        <f t="shared" si="20"/>
        <v>0</v>
      </c>
    </row>
    <row r="1335" spans="1:30" hidden="1" x14ac:dyDescent="0.3">
      <c r="A1335" t="s">
        <v>116</v>
      </c>
      <c r="B1335" t="s">
        <v>117</v>
      </c>
      <c r="C1335" t="s">
        <v>57</v>
      </c>
      <c r="D1335" t="s">
        <v>62</v>
      </c>
      <c r="E1335">
        <v>2.31</v>
      </c>
      <c r="F1335">
        <v>400</v>
      </c>
      <c r="G1335" t="s">
        <v>155</v>
      </c>
      <c r="H1335" t="s">
        <v>148</v>
      </c>
      <c r="I1335" t="s">
        <v>193</v>
      </c>
      <c r="Q1335"/>
      <c r="T1335">
        <f t="shared" si="20"/>
        <v>0</v>
      </c>
    </row>
    <row r="1336" spans="1:30" hidden="1" x14ac:dyDescent="0.3">
      <c r="A1336" t="s">
        <v>116</v>
      </c>
      <c r="B1336" t="s">
        <v>117</v>
      </c>
      <c r="C1336" t="s">
        <v>57</v>
      </c>
      <c r="D1336" t="s">
        <v>62</v>
      </c>
      <c r="E1336">
        <v>2.31</v>
      </c>
      <c r="F1336">
        <v>400</v>
      </c>
      <c r="G1336" t="s">
        <v>156</v>
      </c>
      <c r="H1336" t="s">
        <v>156</v>
      </c>
      <c r="J1336" t="s">
        <v>1314</v>
      </c>
      <c r="Q1336"/>
      <c r="T1336">
        <f t="shared" si="20"/>
        <v>0</v>
      </c>
    </row>
    <row r="1337" spans="1:30" hidden="1" x14ac:dyDescent="0.3">
      <c r="A1337" t="s">
        <v>116</v>
      </c>
      <c r="B1337" t="s">
        <v>117</v>
      </c>
      <c r="C1337" t="s">
        <v>57</v>
      </c>
      <c r="D1337" t="s">
        <v>62</v>
      </c>
      <c r="E1337">
        <v>2.31</v>
      </c>
      <c r="F1337">
        <v>400</v>
      </c>
      <c r="G1337" t="s">
        <v>156</v>
      </c>
      <c r="H1337" t="s">
        <v>148</v>
      </c>
      <c r="I1337" s="63"/>
      <c r="Q1337"/>
      <c r="T1337">
        <f t="shared" si="20"/>
        <v>0</v>
      </c>
    </row>
    <row r="1338" spans="1:30" hidden="1" x14ac:dyDescent="0.3">
      <c r="A1338" t="s">
        <v>116</v>
      </c>
      <c r="B1338" t="s">
        <v>117</v>
      </c>
      <c r="C1338" t="s">
        <v>57</v>
      </c>
      <c r="D1338" t="s">
        <v>62</v>
      </c>
      <c r="E1338">
        <v>2.31</v>
      </c>
      <c r="F1338">
        <v>400</v>
      </c>
      <c r="G1338" t="s">
        <v>157</v>
      </c>
      <c r="H1338" t="s">
        <v>157</v>
      </c>
      <c r="I1338">
        <v>50</v>
      </c>
      <c r="J1338" t="s">
        <v>192</v>
      </c>
      <c r="Q1338"/>
      <c r="T1338">
        <f t="shared" si="20"/>
        <v>0</v>
      </c>
    </row>
    <row r="1339" spans="1:30" hidden="1" x14ac:dyDescent="0.3">
      <c r="A1339" t="s">
        <v>116</v>
      </c>
      <c r="B1339" t="s">
        <v>117</v>
      </c>
      <c r="C1339" t="s">
        <v>57</v>
      </c>
      <c r="D1339" t="s">
        <v>62</v>
      </c>
      <c r="E1339">
        <v>2.31</v>
      </c>
      <c r="F1339">
        <v>400</v>
      </c>
      <c r="G1339" t="s">
        <v>157</v>
      </c>
      <c r="H1339" t="s">
        <v>148</v>
      </c>
      <c r="I1339" t="s">
        <v>192</v>
      </c>
      <c r="Q1339"/>
      <c r="T1339">
        <f t="shared" si="20"/>
        <v>0</v>
      </c>
    </row>
    <row r="1340" spans="1:30" hidden="1" x14ac:dyDescent="0.3">
      <c r="A1340" t="s">
        <v>116</v>
      </c>
      <c r="B1340" t="s">
        <v>117</v>
      </c>
      <c r="C1340" t="s">
        <v>57</v>
      </c>
      <c r="D1340" t="s">
        <v>62</v>
      </c>
      <c r="E1340">
        <v>2.31</v>
      </c>
      <c r="F1340">
        <v>400</v>
      </c>
      <c r="G1340" t="s">
        <v>158</v>
      </c>
      <c r="H1340" t="s">
        <v>158</v>
      </c>
      <c r="I1340" s="64">
        <v>100</v>
      </c>
      <c r="J1340" t="s">
        <v>223</v>
      </c>
      <c r="K1340" t="s">
        <v>463</v>
      </c>
      <c r="O1340" t="s">
        <v>502</v>
      </c>
      <c r="P1340">
        <f>SUMIFS(FNDWRR!E:E, FNDWRR!Q:Q, data_working!J1340, FNDWRR!AZ:AZ, data_working!H1340, FNDWRR!C:C, data_working!D1340&amp;"*")+SUMIFS(FNDWRR!E:E, FNDWRR!Q:Q, data_working!K1340, FNDWRR!AZ:AZ, data_working!H1340, FNDWRR!C:C, data_working!D1340&amp;"*")</f>
        <v>280</v>
      </c>
      <c r="Q1340" s="40">
        <v>2.30594346576</v>
      </c>
      <c r="R1340" s="40">
        <v>16.64</v>
      </c>
      <c r="S1340">
        <v>16.64</v>
      </c>
      <c r="T1340">
        <f t="shared" si="20"/>
        <v>0</v>
      </c>
      <c r="U1340">
        <f>SUMIFS(openNconfirmRpt!O:O, openNconfirmRpt!L:L, data_working!D1340&amp;"*", openNconfirmRpt!D:D, data_working!H1340)</f>
        <v>280</v>
      </c>
      <c r="V1340">
        <f>SUMIFS(openNconfirmRpt!O:O, openNconfirmRpt!L:L, data_working!D1340&amp;"*", openNconfirmRpt!D:D, data_working!H1340, openNconfirmRpt!B:B, A1340)</f>
        <v>100</v>
      </c>
      <c r="X1340">
        <f>SUMIFS(openNconfirmRpt!O:O, openNconfirmRpt!L:L, data_working!D1340&amp;"*", openNconfirmRpt!D:D, data_working!H1340, openNconfirmRpt!B:B, A1340, openNconfirmRpt!A:A, "Confirm Order")</f>
        <v>100</v>
      </c>
      <c r="Y1340">
        <f>X1340-I1340</f>
        <v>0</v>
      </c>
      <c r="Z1340">
        <f>P1340-I1340</f>
        <v>180</v>
      </c>
      <c r="AA1340" s="46">
        <f>SUMIFS(openNconfirmRpt!V:V, openNconfirmRpt!L:L, data_working!D1340&amp;"*", openNconfirmRpt!D:D, data_working!H1340, openNconfirmRpt!B:B, A1340, openNconfirmRpt!A:A, "Confirm Order")/COUNTIFS(openNconfirmRpt!L:L, data_working!D1340&amp;"*", openNconfirmRpt!D:D, data_working!H1340, openNconfirmRpt!B:B, A1340, openNconfirmRpt!A:A, "Confirm Order")</f>
        <v>16.64</v>
      </c>
      <c r="AB1340">
        <f>S1340-AA1340</f>
        <v>0</v>
      </c>
      <c r="AD1340" t="s">
        <v>1696</v>
      </c>
    </row>
    <row r="1341" spans="1:30" hidden="1" x14ac:dyDescent="0.3">
      <c r="A1341" t="s">
        <v>116</v>
      </c>
      <c r="B1341" t="s">
        <v>117</v>
      </c>
      <c r="C1341" t="s">
        <v>57</v>
      </c>
      <c r="D1341" t="s">
        <v>62</v>
      </c>
      <c r="E1341">
        <v>2.31</v>
      </c>
      <c r="F1341">
        <v>400</v>
      </c>
      <c r="G1341" t="s">
        <v>158</v>
      </c>
      <c r="H1341" t="s">
        <v>148</v>
      </c>
      <c r="I1341" t="s">
        <v>225</v>
      </c>
      <c r="Q1341"/>
      <c r="T1341">
        <f t="shared" si="20"/>
        <v>0</v>
      </c>
    </row>
    <row r="1342" spans="1:30" hidden="1" x14ac:dyDescent="0.3">
      <c r="A1342" t="s">
        <v>116</v>
      </c>
      <c r="B1342" t="s">
        <v>117</v>
      </c>
      <c r="C1342" t="s">
        <v>57</v>
      </c>
      <c r="D1342" t="s">
        <v>62</v>
      </c>
      <c r="E1342">
        <v>2.31</v>
      </c>
      <c r="F1342">
        <v>400</v>
      </c>
      <c r="G1342" t="s">
        <v>159</v>
      </c>
      <c r="H1342" t="s">
        <v>159</v>
      </c>
      <c r="O1342" t="s">
        <v>502</v>
      </c>
      <c r="Q1342"/>
      <c r="T1342">
        <f t="shared" si="20"/>
        <v>0</v>
      </c>
    </row>
    <row r="1343" spans="1:30" hidden="1" x14ac:dyDescent="0.3">
      <c r="A1343" t="s">
        <v>116</v>
      </c>
      <c r="B1343" t="s">
        <v>117</v>
      </c>
      <c r="C1343" t="s">
        <v>57</v>
      </c>
      <c r="D1343" t="s">
        <v>62</v>
      </c>
      <c r="E1343">
        <v>2.31</v>
      </c>
      <c r="F1343">
        <v>400</v>
      </c>
      <c r="G1343" t="s">
        <v>159</v>
      </c>
      <c r="H1343" t="s">
        <v>148</v>
      </c>
      <c r="I1343" s="63"/>
      <c r="Q1343"/>
      <c r="T1343">
        <f t="shared" si="20"/>
        <v>0</v>
      </c>
    </row>
    <row r="1344" spans="1:30" x14ac:dyDescent="0.3">
      <c r="A1344" t="s">
        <v>116</v>
      </c>
      <c r="B1344" t="s">
        <v>117</v>
      </c>
      <c r="C1344" t="s">
        <v>57</v>
      </c>
      <c r="D1344" t="s">
        <v>62</v>
      </c>
      <c r="E1344">
        <v>2.31</v>
      </c>
      <c r="F1344">
        <v>400</v>
      </c>
      <c r="G1344" t="s">
        <v>160</v>
      </c>
      <c r="H1344" t="s">
        <v>160</v>
      </c>
      <c r="I1344" s="64">
        <v>100</v>
      </c>
      <c r="J1344" t="s">
        <v>658</v>
      </c>
      <c r="K1344" t="s">
        <v>1701</v>
      </c>
      <c r="L1344">
        <f>_xlfn.XLOOKUP(J1344, FNDWRR!Q:Q,FNDWRR!F:F,"",0,)</f>
        <v>92011131</v>
      </c>
      <c r="O1344" t="s">
        <v>502</v>
      </c>
      <c r="P1344">
        <f>SUMIFS(FNDWRR!E:E, FNDWRR!Q:Q, data_working!J1344, FNDWRR!AZ:AZ, data_working!H1344, FNDWRR!C:C, data_working!D1344&amp;"*")</f>
        <v>250</v>
      </c>
      <c r="Q1344" s="40">
        <v>2.30594346576</v>
      </c>
      <c r="R1344" s="40">
        <v>16.64</v>
      </c>
      <c r="S1344">
        <v>16.64</v>
      </c>
      <c r="T1344">
        <f t="shared" si="20"/>
        <v>0</v>
      </c>
      <c r="U1344">
        <f>SUMIFS(openNconfirmRpt!O:O, openNconfirmRpt!L:L, data_working!D1344&amp;"*", openNconfirmRpt!D:D, data_working!H1344)</f>
        <v>450</v>
      </c>
      <c r="V1344">
        <f>SUMIFS(openNconfirmRpt!O:O, openNconfirmRpt!L:L, data_working!D1344&amp;"*", openNconfirmRpt!D:D, data_working!H1344, openNconfirmRpt!B:B, A1344)</f>
        <v>100</v>
      </c>
      <c r="X1344">
        <f>SUMIFS(openNconfirmRpt!O:O, openNconfirmRpt!L:L, data_working!D1344&amp;"*", openNconfirmRpt!D:D, data_working!H1344, openNconfirmRpt!B:B, A1344, openNconfirmRpt!A:A, "Confirm Order")</f>
        <v>50</v>
      </c>
      <c r="Y1344">
        <f>X1344-I1344</f>
        <v>-50</v>
      </c>
      <c r="Z1344">
        <f>P1344-I1344</f>
        <v>150</v>
      </c>
      <c r="AA1344" s="46">
        <f>SUMIFS(openNconfirmRpt!V:V, openNconfirmRpt!L:L, data_working!D1344&amp;"*", openNconfirmRpt!D:D, data_working!H1344, openNconfirmRpt!B:B, A1344, openNconfirmRpt!A:A, "Confirm Order")/COUNTIFS(openNconfirmRpt!L:L, data_working!D1344&amp;"*", openNconfirmRpt!D:D, data_working!H1344, openNconfirmRpt!B:B, A1344, openNconfirmRpt!A:A, "Confirm Order")</f>
        <v>16.64</v>
      </c>
      <c r="AB1344">
        <f>S1344-AA1344</f>
        <v>0</v>
      </c>
      <c r="AD1344" t="s">
        <v>1696</v>
      </c>
    </row>
    <row r="1345" spans="1:20" hidden="1" x14ac:dyDescent="0.3">
      <c r="A1345" t="s">
        <v>116</v>
      </c>
      <c r="B1345" t="s">
        <v>117</v>
      </c>
      <c r="C1345" t="s">
        <v>57</v>
      </c>
      <c r="D1345" t="s">
        <v>62</v>
      </c>
      <c r="E1345">
        <v>2.31</v>
      </c>
      <c r="F1345">
        <v>400</v>
      </c>
      <c r="G1345" t="s">
        <v>160</v>
      </c>
      <c r="H1345" t="s">
        <v>148</v>
      </c>
      <c r="I1345" s="65" t="s">
        <v>222</v>
      </c>
      <c r="Q1345"/>
      <c r="T1345">
        <f t="shared" si="20"/>
        <v>0</v>
      </c>
    </row>
    <row r="1346" spans="1:20" hidden="1" x14ac:dyDescent="0.3">
      <c r="A1346" t="s">
        <v>116</v>
      </c>
      <c r="B1346" t="s">
        <v>117</v>
      </c>
      <c r="C1346" t="s">
        <v>57</v>
      </c>
      <c r="D1346" t="s">
        <v>120</v>
      </c>
      <c r="E1346">
        <v>2.67</v>
      </c>
      <c r="F1346">
        <v>10</v>
      </c>
      <c r="G1346" t="s">
        <v>185</v>
      </c>
      <c r="H1346" t="s">
        <v>185</v>
      </c>
      <c r="J1346" t="s">
        <v>1309</v>
      </c>
      <c r="Q1346"/>
      <c r="T1346">
        <f t="shared" si="20"/>
        <v>0</v>
      </c>
    </row>
    <row r="1347" spans="1:20" hidden="1" x14ac:dyDescent="0.3">
      <c r="A1347" t="s">
        <v>116</v>
      </c>
      <c r="B1347" t="s">
        <v>117</v>
      </c>
      <c r="C1347" t="s">
        <v>57</v>
      </c>
      <c r="D1347" t="s">
        <v>120</v>
      </c>
      <c r="E1347">
        <v>2.67</v>
      </c>
      <c r="F1347">
        <v>10</v>
      </c>
      <c r="G1347" t="s">
        <v>185</v>
      </c>
      <c r="H1347" t="s">
        <v>148</v>
      </c>
      <c r="I1347" s="63"/>
      <c r="Q1347"/>
      <c r="T1347">
        <f t="shared" ref="T1347:T1410" si="21">R1347-S1347</f>
        <v>0</v>
      </c>
    </row>
    <row r="1348" spans="1:20" hidden="1" x14ac:dyDescent="0.3">
      <c r="A1348" t="s">
        <v>116</v>
      </c>
      <c r="B1348" t="s">
        <v>117</v>
      </c>
      <c r="C1348" t="s">
        <v>57</v>
      </c>
      <c r="D1348" t="s">
        <v>120</v>
      </c>
      <c r="E1348">
        <v>2.67</v>
      </c>
      <c r="F1348">
        <v>10</v>
      </c>
      <c r="G1348" t="s">
        <v>147</v>
      </c>
      <c r="H1348" t="s">
        <v>147</v>
      </c>
      <c r="J1348" t="s">
        <v>1310</v>
      </c>
      <c r="Q1348"/>
      <c r="T1348">
        <f t="shared" si="21"/>
        <v>0</v>
      </c>
    </row>
    <row r="1349" spans="1:20" hidden="1" x14ac:dyDescent="0.3">
      <c r="A1349" t="s">
        <v>116</v>
      </c>
      <c r="B1349" t="s">
        <v>117</v>
      </c>
      <c r="C1349" t="s">
        <v>57</v>
      </c>
      <c r="D1349" t="s">
        <v>120</v>
      </c>
      <c r="E1349">
        <v>2.67</v>
      </c>
      <c r="F1349">
        <v>10</v>
      </c>
      <c r="G1349" t="s">
        <v>147</v>
      </c>
      <c r="H1349" t="s">
        <v>148</v>
      </c>
      <c r="I1349" s="63"/>
      <c r="Q1349"/>
      <c r="T1349">
        <f t="shared" si="21"/>
        <v>0</v>
      </c>
    </row>
    <row r="1350" spans="1:20" hidden="1" x14ac:dyDescent="0.3">
      <c r="A1350" t="s">
        <v>116</v>
      </c>
      <c r="B1350" t="s">
        <v>117</v>
      </c>
      <c r="C1350" t="s">
        <v>57</v>
      </c>
      <c r="D1350" t="s">
        <v>120</v>
      </c>
      <c r="E1350">
        <v>2.67</v>
      </c>
      <c r="F1350">
        <v>10</v>
      </c>
      <c r="G1350" t="s">
        <v>149</v>
      </c>
      <c r="H1350" t="s">
        <v>149</v>
      </c>
      <c r="J1350" t="s">
        <v>1311</v>
      </c>
      <c r="Q1350"/>
      <c r="T1350">
        <f t="shared" si="21"/>
        <v>0</v>
      </c>
    </row>
    <row r="1351" spans="1:20" hidden="1" x14ac:dyDescent="0.3">
      <c r="A1351" t="s">
        <v>116</v>
      </c>
      <c r="B1351" t="s">
        <v>117</v>
      </c>
      <c r="C1351" t="s">
        <v>57</v>
      </c>
      <c r="D1351" t="s">
        <v>120</v>
      </c>
      <c r="E1351">
        <v>2.67</v>
      </c>
      <c r="F1351">
        <v>10</v>
      </c>
      <c r="G1351" t="s">
        <v>149</v>
      </c>
      <c r="H1351" t="s">
        <v>148</v>
      </c>
      <c r="I1351" s="63"/>
      <c r="Q1351"/>
      <c r="T1351">
        <f t="shared" si="21"/>
        <v>0</v>
      </c>
    </row>
    <row r="1352" spans="1:20" hidden="1" x14ac:dyDescent="0.3">
      <c r="A1352" t="s">
        <v>116</v>
      </c>
      <c r="B1352" t="s">
        <v>117</v>
      </c>
      <c r="C1352" t="s">
        <v>57</v>
      </c>
      <c r="D1352" t="s">
        <v>120</v>
      </c>
      <c r="E1352">
        <v>2.67</v>
      </c>
      <c r="F1352">
        <v>10</v>
      </c>
      <c r="G1352" t="s">
        <v>150</v>
      </c>
      <c r="H1352" t="s">
        <v>150</v>
      </c>
      <c r="J1352" t="s">
        <v>1315</v>
      </c>
      <c r="Q1352"/>
      <c r="T1352">
        <f t="shared" si="21"/>
        <v>0</v>
      </c>
    </row>
    <row r="1353" spans="1:20" hidden="1" x14ac:dyDescent="0.3">
      <c r="A1353" t="s">
        <v>116</v>
      </c>
      <c r="B1353" t="s">
        <v>117</v>
      </c>
      <c r="C1353" t="s">
        <v>57</v>
      </c>
      <c r="D1353" t="s">
        <v>120</v>
      </c>
      <c r="E1353">
        <v>2.67</v>
      </c>
      <c r="F1353">
        <v>10</v>
      </c>
      <c r="G1353" t="s">
        <v>150</v>
      </c>
      <c r="H1353" t="s">
        <v>148</v>
      </c>
      <c r="I1353" s="63"/>
      <c r="Q1353"/>
      <c r="T1353">
        <f t="shared" si="21"/>
        <v>0</v>
      </c>
    </row>
    <row r="1354" spans="1:20" hidden="1" x14ac:dyDescent="0.3">
      <c r="A1354" t="s">
        <v>116</v>
      </c>
      <c r="B1354" t="s">
        <v>117</v>
      </c>
      <c r="C1354" t="s">
        <v>57</v>
      </c>
      <c r="D1354" t="s">
        <v>120</v>
      </c>
      <c r="E1354">
        <v>2.67</v>
      </c>
      <c r="F1354">
        <v>10</v>
      </c>
      <c r="G1354" t="s">
        <v>152</v>
      </c>
      <c r="H1354" t="s">
        <v>152</v>
      </c>
      <c r="J1354" t="s">
        <v>1312</v>
      </c>
      <c r="Q1354"/>
      <c r="T1354">
        <f t="shared" si="21"/>
        <v>0</v>
      </c>
    </row>
    <row r="1355" spans="1:20" hidden="1" x14ac:dyDescent="0.3">
      <c r="A1355" t="s">
        <v>116</v>
      </c>
      <c r="B1355" t="s">
        <v>117</v>
      </c>
      <c r="C1355" t="s">
        <v>57</v>
      </c>
      <c r="D1355" t="s">
        <v>120</v>
      </c>
      <c r="E1355">
        <v>2.67</v>
      </c>
      <c r="F1355">
        <v>10</v>
      </c>
      <c r="G1355" t="s">
        <v>152</v>
      </c>
      <c r="H1355" t="s">
        <v>148</v>
      </c>
      <c r="I1355" s="63"/>
      <c r="Q1355"/>
      <c r="T1355">
        <f t="shared" si="21"/>
        <v>0</v>
      </c>
    </row>
    <row r="1356" spans="1:20" hidden="1" x14ac:dyDescent="0.3">
      <c r="A1356" t="s">
        <v>116</v>
      </c>
      <c r="B1356" t="s">
        <v>117</v>
      </c>
      <c r="C1356" t="s">
        <v>57</v>
      </c>
      <c r="D1356" t="s">
        <v>120</v>
      </c>
      <c r="E1356">
        <v>2.67</v>
      </c>
      <c r="F1356">
        <v>10</v>
      </c>
      <c r="G1356" t="s">
        <v>153</v>
      </c>
      <c r="H1356" t="s">
        <v>153</v>
      </c>
      <c r="J1356" t="s">
        <v>1316</v>
      </c>
      <c r="Q1356"/>
      <c r="T1356">
        <f t="shared" si="21"/>
        <v>0</v>
      </c>
    </row>
    <row r="1357" spans="1:20" hidden="1" x14ac:dyDescent="0.3">
      <c r="A1357" t="s">
        <v>116</v>
      </c>
      <c r="B1357" t="s">
        <v>117</v>
      </c>
      <c r="C1357" t="s">
        <v>57</v>
      </c>
      <c r="D1357" t="s">
        <v>120</v>
      </c>
      <c r="E1357">
        <v>2.67</v>
      </c>
      <c r="F1357">
        <v>10</v>
      </c>
      <c r="G1357" t="s">
        <v>153</v>
      </c>
      <c r="H1357" t="s">
        <v>148</v>
      </c>
      <c r="I1357" s="63"/>
      <c r="Q1357"/>
      <c r="T1357">
        <f t="shared" si="21"/>
        <v>0</v>
      </c>
    </row>
    <row r="1358" spans="1:20" hidden="1" x14ac:dyDescent="0.3">
      <c r="A1358" t="s">
        <v>116</v>
      </c>
      <c r="B1358" t="s">
        <v>117</v>
      </c>
      <c r="C1358" t="s">
        <v>57</v>
      </c>
      <c r="D1358" t="s">
        <v>120</v>
      </c>
      <c r="E1358">
        <v>2.67</v>
      </c>
      <c r="F1358">
        <v>10</v>
      </c>
      <c r="G1358" t="s">
        <v>155</v>
      </c>
      <c r="H1358" t="s">
        <v>155</v>
      </c>
      <c r="J1358" t="s">
        <v>1313</v>
      </c>
      <c r="Q1358"/>
      <c r="T1358">
        <f t="shared" si="21"/>
        <v>0</v>
      </c>
    </row>
    <row r="1359" spans="1:20" hidden="1" x14ac:dyDescent="0.3">
      <c r="A1359" t="s">
        <v>116</v>
      </c>
      <c r="B1359" t="s">
        <v>117</v>
      </c>
      <c r="C1359" t="s">
        <v>57</v>
      </c>
      <c r="D1359" t="s">
        <v>120</v>
      </c>
      <c r="E1359">
        <v>2.67</v>
      </c>
      <c r="F1359">
        <v>10</v>
      </c>
      <c r="G1359" t="s">
        <v>155</v>
      </c>
      <c r="H1359" t="s">
        <v>148</v>
      </c>
      <c r="I1359" s="63"/>
      <c r="Q1359"/>
      <c r="T1359">
        <f t="shared" si="21"/>
        <v>0</v>
      </c>
    </row>
    <row r="1360" spans="1:20" hidden="1" x14ac:dyDescent="0.3">
      <c r="A1360" t="s">
        <v>116</v>
      </c>
      <c r="B1360" t="s">
        <v>117</v>
      </c>
      <c r="C1360" t="s">
        <v>57</v>
      </c>
      <c r="D1360" t="s">
        <v>120</v>
      </c>
      <c r="E1360">
        <v>2.67</v>
      </c>
      <c r="F1360">
        <v>10</v>
      </c>
      <c r="G1360" t="s">
        <v>156</v>
      </c>
      <c r="H1360" t="s">
        <v>156</v>
      </c>
      <c r="J1360" t="s">
        <v>1314</v>
      </c>
      <c r="Q1360"/>
      <c r="T1360">
        <f t="shared" si="21"/>
        <v>0</v>
      </c>
    </row>
    <row r="1361" spans="1:20" hidden="1" x14ac:dyDescent="0.3">
      <c r="A1361" t="s">
        <v>116</v>
      </c>
      <c r="B1361" t="s">
        <v>117</v>
      </c>
      <c r="C1361" t="s">
        <v>57</v>
      </c>
      <c r="D1361" t="s">
        <v>120</v>
      </c>
      <c r="E1361">
        <v>2.67</v>
      </c>
      <c r="F1361">
        <v>10</v>
      </c>
      <c r="G1361" t="s">
        <v>156</v>
      </c>
      <c r="H1361" t="s">
        <v>148</v>
      </c>
      <c r="I1361" s="63"/>
      <c r="Q1361"/>
      <c r="T1361">
        <f t="shared" si="21"/>
        <v>0</v>
      </c>
    </row>
    <row r="1362" spans="1:20" hidden="1" x14ac:dyDescent="0.3">
      <c r="A1362" t="s">
        <v>116</v>
      </c>
      <c r="B1362" t="s">
        <v>117</v>
      </c>
      <c r="C1362" t="s">
        <v>57</v>
      </c>
      <c r="D1362" t="s">
        <v>120</v>
      </c>
      <c r="E1362">
        <v>2.67</v>
      </c>
      <c r="F1362">
        <v>10</v>
      </c>
      <c r="G1362" t="s">
        <v>157</v>
      </c>
      <c r="H1362" t="s">
        <v>157</v>
      </c>
      <c r="I1362">
        <v>10</v>
      </c>
      <c r="J1362" t="s">
        <v>226</v>
      </c>
      <c r="Q1362"/>
      <c r="T1362">
        <f t="shared" si="21"/>
        <v>0</v>
      </c>
    </row>
    <row r="1363" spans="1:20" hidden="1" x14ac:dyDescent="0.3">
      <c r="A1363" t="s">
        <v>116</v>
      </c>
      <c r="B1363" t="s">
        <v>117</v>
      </c>
      <c r="C1363" t="s">
        <v>57</v>
      </c>
      <c r="D1363" t="s">
        <v>120</v>
      </c>
      <c r="E1363">
        <v>2.67</v>
      </c>
      <c r="F1363">
        <v>10</v>
      </c>
      <c r="G1363" t="s">
        <v>157</v>
      </c>
      <c r="H1363" t="s">
        <v>148</v>
      </c>
      <c r="I1363" t="s">
        <v>226</v>
      </c>
      <c r="Q1363"/>
      <c r="T1363">
        <f t="shared" si="21"/>
        <v>0</v>
      </c>
    </row>
    <row r="1364" spans="1:20" hidden="1" x14ac:dyDescent="0.3">
      <c r="A1364" t="s">
        <v>116</v>
      </c>
      <c r="B1364" t="s">
        <v>117</v>
      </c>
      <c r="C1364" t="s">
        <v>57</v>
      </c>
      <c r="D1364" t="s">
        <v>120</v>
      </c>
      <c r="E1364">
        <v>2.67</v>
      </c>
      <c r="F1364">
        <v>10</v>
      </c>
      <c r="G1364" t="s">
        <v>158</v>
      </c>
      <c r="H1364" t="s">
        <v>158</v>
      </c>
      <c r="O1364" t="s">
        <v>502</v>
      </c>
      <c r="Q1364"/>
      <c r="T1364">
        <f t="shared" si="21"/>
        <v>0</v>
      </c>
    </row>
    <row r="1365" spans="1:20" hidden="1" x14ac:dyDescent="0.3">
      <c r="A1365" t="s">
        <v>116</v>
      </c>
      <c r="B1365" t="s">
        <v>117</v>
      </c>
      <c r="C1365" t="s">
        <v>57</v>
      </c>
      <c r="D1365" t="s">
        <v>120</v>
      </c>
      <c r="E1365">
        <v>2.67</v>
      </c>
      <c r="F1365">
        <v>10</v>
      </c>
      <c r="G1365" t="s">
        <v>158</v>
      </c>
      <c r="H1365" t="s">
        <v>148</v>
      </c>
      <c r="I1365" s="63"/>
      <c r="Q1365"/>
      <c r="T1365">
        <f t="shared" si="21"/>
        <v>0</v>
      </c>
    </row>
    <row r="1366" spans="1:20" hidden="1" x14ac:dyDescent="0.3">
      <c r="A1366" t="s">
        <v>116</v>
      </c>
      <c r="B1366" t="s">
        <v>117</v>
      </c>
      <c r="C1366" t="s">
        <v>57</v>
      </c>
      <c r="D1366" t="s">
        <v>120</v>
      </c>
      <c r="E1366">
        <v>2.67</v>
      </c>
      <c r="F1366">
        <v>10</v>
      </c>
      <c r="G1366" t="s">
        <v>159</v>
      </c>
      <c r="H1366" t="s">
        <v>159</v>
      </c>
      <c r="O1366" t="s">
        <v>502</v>
      </c>
      <c r="Q1366"/>
      <c r="T1366">
        <f t="shared" si="21"/>
        <v>0</v>
      </c>
    </row>
    <row r="1367" spans="1:20" hidden="1" x14ac:dyDescent="0.3">
      <c r="A1367" t="s">
        <v>116</v>
      </c>
      <c r="B1367" t="s">
        <v>117</v>
      </c>
      <c r="C1367" t="s">
        <v>57</v>
      </c>
      <c r="D1367" t="s">
        <v>120</v>
      </c>
      <c r="E1367">
        <v>2.67</v>
      </c>
      <c r="F1367">
        <v>10</v>
      </c>
      <c r="G1367" t="s">
        <v>159</v>
      </c>
      <c r="H1367" t="s">
        <v>148</v>
      </c>
      <c r="I1367" s="63"/>
      <c r="Q1367"/>
      <c r="T1367">
        <f t="shared" si="21"/>
        <v>0</v>
      </c>
    </row>
    <row r="1368" spans="1:20" hidden="1" x14ac:dyDescent="0.3">
      <c r="A1368" t="s">
        <v>116</v>
      </c>
      <c r="B1368" t="s">
        <v>117</v>
      </c>
      <c r="C1368" t="s">
        <v>57</v>
      </c>
      <c r="D1368" t="s">
        <v>120</v>
      </c>
      <c r="E1368">
        <v>2.67</v>
      </c>
      <c r="F1368">
        <v>10</v>
      </c>
      <c r="G1368" t="s">
        <v>160</v>
      </c>
      <c r="H1368" t="s">
        <v>160</v>
      </c>
      <c r="I1368" s="65"/>
      <c r="O1368" t="s">
        <v>502</v>
      </c>
      <c r="Q1368"/>
      <c r="T1368">
        <f t="shared" si="21"/>
        <v>0</v>
      </c>
    </row>
    <row r="1369" spans="1:20" hidden="1" x14ac:dyDescent="0.3">
      <c r="A1369" t="s">
        <v>116</v>
      </c>
      <c r="B1369" t="s">
        <v>117</v>
      </c>
      <c r="C1369" t="s">
        <v>57</v>
      </c>
      <c r="D1369" t="s">
        <v>120</v>
      </c>
      <c r="E1369">
        <v>2.67</v>
      </c>
      <c r="F1369">
        <v>10</v>
      </c>
      <c r="G1369" t="s">
        <v>160</v>
      </c>
      <c r="H1369" t="s">
        <v>148</v>
      </c>
      <c r="I1369" s="65"/>
      <c r="Q1369"/>
      <c r="T1369">
        <f t="shared" si="21"/>
        <v>0</v>
      </c>
    </row>
    <row r="1370" spans="1:20" hidden="1" x14ac:dyDescent="0.3">
      <c r="A1370" t="s">
        <v>116</v>
      </c>
      <c r="B1370" t="s">
        <v>117</v>
      </c>
      <c r="C1370" t="s">
        <v>57</v>
      </c>
      <c r="D1370" t="s">
        <v>121</v>
      </c>
      <c r="E1370">
        <v>2.61</v>
      </c>
      <c r="F1370">
        <v>120</v>
      </c>
      <c r="G1370" t="s">
        <v>185</v>
      </c>
      <c r="H1370" t="s">
        <v>185</v>
      </c>
      <c r="J1370" t="s">
        <v>1309</v>
      </c>
      <c r="Q1370"/>
      <c r="T1370">
        <f t="shared" si="21"/>
        <v>0</v>
      </c>
    </row>
    <row r="1371" spans="1:20" hidden="1" x14ac:dyDescent="0.3">
      <c r="A1371" t="s">
        <v>116</v>
      </c>
      <c r="B1371" t="s">
        <v>117</v>
      </c>
      <c r="C1371" t="s">
        <v>57</v>
      </c>
      <c r="D1371" t="s">
        <v>121</v>
      </c>
      <c r="E1371">
        <v>2.61</v>
      </c>
      <c r="F1371">
        <v>120</v>
      </c>
      <c r="G1371" t="s">
        <v>185</v>
      </c>
      <c r="H1371" t="s">
        <v>148</v>
      </c>
      <c r="I1371" s="63"/>
      <c r="Q1371"/>
      <c r="T1371">
        <f t="shared" si="21"/>
        <v>0</v>
      </c>
    </row>
    <row r="1372" spans="1:20" hidden="1" x14ac:dyDescent="0.3">
      <c r="A1372" t="s">
        <v>116</v>
      </c>
      <c r="B1372" t="s">
        <v>117</v>
      </c>
      <c r="C1372" t="s">
        <v>57</v>
      </c>
      <c r="D1372" t="s">
        <v>121</v>
      </c>
      <c r="E1372">
        <v>2.61</v>
      </c>
      <c r="F1372">
        <v>120</v>
      </c>
      <c r="G1372" t="s">
        <v>147</v>
      </c>
      <c r="H1372" t="s">
        <v>147</v>
      </c>
      <c r="J1372" t="s">
        <v>1310</v>
      </c>
      <c r="Q1372"/>
      <c r="T1372">
        <f t="shared" si="21"/>
        <v>0</v>
      </c>
    </row>
    <row r="1373" spans="1:20" hidden="1" x14ac:dyDescent="0.3">
      <c r="A1373" t="s">
        <v>116</v>
      </c>
      <c r="B1373" t="s">
        <v>117</v>
      </c>
      <c r="C1373" t="s">
        <v>57</v>
      </c>
      <c r="D1373" t="s">
        <v>121</v>
      </c>
      <c r="E1373">
        <v>2.61</v>
      </c>
      <c r="F1373">
        <v>120</v>
      </c>
      <c r="G1373" t="s">
        <v>147</v>
      </c>
      <c r="H1373" t="s">
        <v>148</v>
      </c>
      <c r="I1373" s="63"/>
      <c r="Q1373"/>
      <c r="T1373">
        <f t="shared" si="21"/>
        <v>0</v>
      </c>
    </row>
    <row r="1374" spans="1:20" hidden="1" x14ac:dyDescent="0.3">
      <c r="A1374" t="s">
        <v>116</v>
      </c>
      <c r="B1374" t="s">
        <v>117</v>
      </c>
      <c r="C1374" t="s">
        <v>57</v>
      </c>
      <c r="D1374" t="s">
        <v>121</v>
      </c>
      <c r="E1374">
        <v>2.61</v>
      </c>
      <c r="F1374">
        <v>120</v>
      </c>
      <c r="G1374" t="s">
        <v>149</v>
      </c>
      <c r="H1374" t="s">
        <v>149</v>
      </c>
      <c r="J1374" t="s">
        <v>1311</v>
      </c>
      <c r="Q1374"/>
      <c r="T1374">
        <f t="shared" si="21"/>
        <v>0</v>
      </c>
    </row>
    <row r="1375" spans="1:20" hidden="1" x14ac:dyDescent="0.3">
      <c r="A1375" t="s">
        <v>116</v>
      </c>
      <c r="B1375" t="s">
        <v>117</v>
      </c>
      <c r="C1375" t="s">
        <v>57</v>
      </c>
      <c r="D1375" t="s">
        <v>121</v>
      </c>
      <c r="E1375">
        <v>2.61</v>
      </c>
      <c r="F1375">
        <v>120</v>
      </c>
      <c r="G1375" t="s">
        <v>149</v>
      </c>
      <c r="H1375" t="s">
        <v>148</v>
      </c>
      <c r="I1375" s="63"/>
      <c r="Q1375"/>
      <c r="T1375">
        <f t="shared" si="21"/>
        <v>0</v>
      </c>
    </row>
    <row r="1376" spans="1:20" hidden="1" x14ac:dyDescent="0.3">
      <c r="A1376" t="s">
        <v>116</v>
      </c>
      <c r="B1376" t="s">
        <v>117</v>
      </c>
      <c r="C1376" t="s">
        <v>57</v>
      </c>
      <c r="D1376" t="s">
        <v>121</v>
      </c>
      <c r="E1376">
        <v>2.61</v>
      </c>
      <c r="F1376">
        <v>120</v>
      </c>
      <c r="G1376" t="s">
        <v>150</v>
      </c>
      <c r="H1376" t="s">
        <v>150</v>
      </c>
      <c r="J1376" t="s">
        <v>1315</v>
      </c>
      <c r="Q1376"/>
      <c r="T1376">
        <f t="shared" si="21"/>
        <v>0</v>
      </c>
    </row>
    <row r="1377" spans="1:33" hidden="1" x14ac:dyDescent="0.3">
      <c r="A1377" t="s">
        <v>116</v>
      </c>
      <c r="B1377" t="s">
        <v>117</v>
      </c>
      <c r="C1377" t="s">
        <v>57</v>
      </c>
      <c r="D1377" t="s">
        <v>121</v>
      </c>
      <c r="E1377">
        <v>2.61</v>
      </c>
      <c r="F1377">
        <v>120</v>
      </c>
      <c r="G1377" t="s">
        <v>150</v>
      </c>
      <c r="H1377" t="s">
        <v>148</v>
      </c>
      <c r="I1377" s="63"/>
      <c r="Q1377"/>
      <c r="T1377">
        <f t="shared" si="21"/>
        <v>0</v>
      </c>
    </row>
    <row r="1378" spans="1:33" hidden="1" x14ac:dyDescent="0.3">
      <c r="A1378" t="s">
        <v>116</v>
      </c>
      <c r="B1378" t="s">
        <v>117</v>
      </c>
      <c r="C1378" t="s">
        <v>57</v>
      </c>
      <c r="D1378" t="s">
        <v>121</v>
      </c>
      <c r="E1378">
        <v>2.61</v>
      </c>
      <c r="F1378">
        <v>120</v>
      </c>
      <c r="G1378" t="s">
        <v>152</v>
      </c>
      <c r="H1378" t="s">
        <v>152</v>
      </c>
      <c r="I1378">
        <v>0</v>
      </c>
      <c r="J1378" t="s">
        <v>1312</v>
      </c>
      <c r="Q1378"/>
      <c r="T1378">
        <f t="shared" si="21"/>
        <v>0</v>
      </c>
    </row>
    <row r="1379" spans="1:33" hidden="1" x14ac:dyDescent="0.3">
      <c r="A1379" t="s">
        <v>116</v>
      </c>
      <c r="B1379" t="s">
        <v>117</v>
      </c>
      <c r="C1379" t="s">
        <v>57</v>
      </c>
      <c r="D1379" t="s">
        <v>121</v>
      </c>
      <c r="E1379">
        <v>2.61</v>
      </c>
      <c r="F1379">
        <v>120</v>
      </c>
      <c r="G1379" t="s">
        <v>152</v>
      </c>
      <c r="H1379" t="s">
        <v>148</v>
      </c>
      <c r="I1379" s="63"/>
      <c r="Q1379"/>
      <c r="T1379">
        <f t="shared" si="21"/>
        <v>0</v>
      </c>
    </row>
    <row r="1380" spans="1:33" hidden="1" x14ac:dyDescent="0.3">
      <c r="A1380" t="s">
        <v>116</v>
      </c>
      <c r="B1380" t="s">
        <v>117</v>
      </c>
      <c r="C1380" t="s">
        <v>57</v>
      </c>
      <c r="D1380" t="s">
        <v>121</v>
      </c>
      <c r="E1380">
        <v>2.61</v>
      </c>
      <c r="F1380">
        <v>120</v>
      </c>
      <c r="G1380" t="s">
        <v>153</v>
      </c>
      <c r="H1380" t="s">
        <v>153</v>
      </c>
      <c r="J1380" t="s">
        <v>1316</v>
      </c>
      <c r="Q1380"/>
      <c r="T1380">
        <f t="shared" si="21"/>
        <v>0</v>
      </c>
    </row>
    <row r="1381" spans="1:33" hidden="1" x14ac:dyDescent="0.3">
      <c r="A1381" t="s">
        <v>116</v>
      </c>
      <c r="B1381" t="s">
        <v>117</v>
      </c>
      <c r="C1381" t="s">
        <v>57</v>
      </c>
      <c r="D1381" t="s">
        <v>121</v>
      </c>
      <c r="E1381">
        <v>2.61</v>
      </c>
      <c r="F1381">
        <v>120</v>
      </c>
      <c r="G1381" t="s">
        <v>153</v>
      </c>
      <c r="H1381" t="s">
        <v>148</v>
      </c>
      <c r="I1381" s="63"/>
      <c r="Q1381"/>
      <c r="T1381">
        <f t="shared" si="21"/>
        <v>0</v>
      </c>
    </row>
    <row r="1382" spans="1:33" hidden="1" x14ac:dyDescent="0.3">
      <c r="A1382" t="s">
        <v>116</v>
      </c>
      <c r="B1382" t="s">
        <v>117</v>
      </c>
      <c r="C1382" t="s">
        <v>57</v>
      </c>
      <c r="D1382" t="s">
        <v>121</v>
      </c>
      <c r="E1382">
        <v>2.61</v>
      </c>
      <c r="F1382">
        <v>120</v>
      </c>
      <c r="G1382" t="s">
        <v>155</v>
      </c>
      <c r="H1382" t="s">
        <v>155</v>
      </c>
      <c r="I1382">
        <v>10</v>
      </c>
      <c r="J1382" t="s">
        <v>193</v>
      </c>
      <c r="Q1382"/>
      <c r="T1382">
        <f t="shared" si="21"/>
        <v>0</v>
      </c>
    </row>
    <row r="1383" spans="1:33" hidden="1" x14ac:dyDescent="0.3">
      <c r="A1383" t="s">
        <v>116</v>
      </c>
      <c r="B1383" t="s">
        <v>117</v>
      </c>
      <c r="C1383" t="s">
        <v>57</v>
      </c>
      <c r="D1383" t="s">
        <v>121</v>
      </c>
      <c r="E1383">
        <v>2.61</v>
      </c>
      <c r="F1383">
        <v>120</v>
      </c>
      <c r="G1383" t="s">
        <v>155</v>
      </c>
      <c r="H1383" t="s">
        <v>148</v>
      </c>
      <c r="I1383" t="s">
        <v>193</v>
      </c>
      <c r="Q1383"/>
      <c r="T1383">
        <f t="shared" si="21"/>
        <v>0</v>
      </c>
    </row>
    <row r="1384" spans="1:33" hidden="1" x14ac:dyDescent="0.3">
      <c r="A1384" t="s">
        <v>116</v>
      </c>
      <c r="B1384" t="s">
        <v>117</v>
      </c>
      <c r="C1384" t="s">
        <v>57</v>
      </c>
      <c r="D1384" t="s">
        <v>121</v>
      </c>
      <c r="E1384">
        <v>2.61</v>
      </c>
      <c r="F1384">
        <v>120</v>
      </c>
      <c r="G1384" t="s">
        <v>156</v>
      </c>
      <c r="H1384" t="s">
        <v>156</v>
      </c>
      <c r="J1384" t="s">
        <v>1314</v>
      </c>
      <c r="Q1384"/>
      <c r="T1384">
        <f t="shared" si="21"/>
        <v>0</v>
      </c>
    </row>
    <row r="1385" spans="1:33" hidden="1" x14ac:dyDescent="0.3">
      <c r="A1385" t="s">
        <v>116</v>
      </c>
      <c r="B1385" t="s">
        <v>117</v>
      </c>
      <c r="C1385" t="s">
        <v>57</v>
      </c>
      <c r="D1385" t="s">
        <v>121</v>
      </c>
      <c r="E1385">
        <v>2.61</v>
      </c>
      <c r="F1385">
        <v>120</v>
      </c>
      <c r="G1385" t="s">
        <v>156</v>
      </c>
      <c r="H1385" t="s">
        <v>148</v>
      </c>
      <c r="I1385" s="63"/>
      <c r="Q1385"/>
      <c r="T1385">
        <f t="shared" si="21"/>
        <v>0</v>
      </c>
    </row>
    <row r="1386" spans="1:33" hidden="1" x14ac:dyDescent="0.3">
      <c r="A1386" t="s">
        <v>116</v>
      </c>
      <c r="B1386" t="s">
        <v>117</v>
      </c>
      <c r="C1386" t="s">
        <v>57</v>
      </c>
      <c r="D1386" t="s">
        <v>121</v>
      </c>
      <c r="E1386">
        <v>2.61</v>
      </c>
      <c r="F1386">
        <v>120</v>
      </c>
      <c r="G1386" t="s">
        <v>157</v>
      </c>
      <c r="H1386" t="s">
        <v>157</v>
      </c>
      <c r="J1386" t="s">
        <v>1317</v>
      </c>
      <c r="Q1386"/>
      <c r="T1386">
        <f t="shared" si="21"/>
        <v>0</v>
      </c>
    </row>
    <row r="1387" spans="1:33" hidden="1" x14ac:dyDescent="0.3">
      <c r="A1387" t="s">
        <v>116</v>
      </c>
      <c r="B1387" t="s">
        <v>117</v>
      </c>
      <c r="C1387" t="s">
        <v>57</v>
      </c>
      <c r="D1387" t="s">
        <v>121</v>
      </c>
      <c r="E1387">
        <v>2.61</v>
      </c>
      <c r="F1387">
        <v>120</v>
      </c>
      <c r="G1387" t="s">
        <v>157</v>
      </c>
      <c r="H1387" t="s">
        <v>148</v>
      </c>
      <c r="I1387" s="63"/>
      <c r="Q1387"/>
      <c r="T1387">
        <f t="shared" si="21"/>
        <v>0</v>
      </c>
    </row>
    <row r="1388" spans="1:33" hidden="1" x14ac:dyDescent="0.3">
      <c r="A1388" t="s">
        <v>116</v>
      </c>
      <c r="B1388" t="s">
        <v>117</v>
      </c>
      <c r="C1388" t="s">
        <v>57</v>
      </c>
      <c r="D1388" t="s">
        <v>121</v>
      </c>
      <c r="E1388">
        <v>2.61</v>
      </c>
      <c r="F1388">
        <v>120</v>
      </c>
      <c r="G1388" t="s">
        <v>158</v>
      </c>
      <c r="H1388" t="s">
        <v>158</v>
      </c>
      <c r="I1388" s="64">
        <v>50</v>
      </c>
      <c r="J1388" t="s">
        <v>223</v>
      </c>
      <c r="L1388">
        <f>_xlfn.XLOOKUP(J1388, FNDWRR!Q:Q,FNDWRR!F:F,"",0,)</f>
        <v>92010178</v>
      </c>
      <c r="O1388" t="s">
        <v>502</v>
      </c>
      <c r="P1388">
        <f>SUMIFS(FNDWRR!E:E, FNDWRR!Q:Q, data_working!J1388, FNDWRR!AZ:AZ, data_working!H1388, FNDWRR!C:C, data_working!D1388&amp;"*")</f>
        <v>50</v>
      </c>
      <c r="Q1388" s="40">
        <v>2.6083418803199998</v>
      </c>
      <c r="R1388" s="40">
        <v>18.82</v>
      </c>
      <c r="S1388">
        <v>18.82</v>
      </c>
      <c r="T1388">
        <f t="shared" si="21"/>
        <v>0</v>
      </c>
      <c r="U1388">
        <f>SUMIFS(openNconfirmRpt!O:O, openNconfirmRpt!L:L, data_working!D1388&amp;"*", openNconfirmRpt!D:D, data_working!H1388)</f>
        <v>50</v>
      </c>
      <c r="V1388">
        <f>SUMIFS(openNconfirmRpt!O:O, openNconfirmRpt!L:L, data_working!D1388&amp;"*", openNconfirmRpt!D:D, data_working!H1388, openNconfirmRpt!B:B, A1388)</f>
        <v>50</v>
      </c>
      <c r="X1388">
        <f>SUMIFS(openNconfirmRpt!O:O, openNconfirmRpt!L:L, data_working!D1388&amp;"*", openNconfirmRpt!D:D, data_working!H1388, openNconfirmRpt!B:B, A1388, openNconfirmRpt!A:A, "Confirm Order")</f>
        <v>50</v>
      </c>
      <c r="Y1388">
        <f>X1388-I1388</f>
        <v>0</v>
      </c>
      <c r="Z1388">
        <f>P1388-I1388</f>
        <v>0</v>
      </c>
      <c r="AA1388" s="46">
        <f>SUMIFS(openNconfirmRpt!V:V, openNconfirmRpt!L:L, data_working!D1388&amp;"*", openNconfirmRpt!D:D, data_working!H1388, openNconfirmRpt!B:B, A1388, openNconfirmRpt!A:A, "Confirm Order")/COUNTIFS(openNconfirmRpt!L:L, data_working!D1388&amp;"*", openNconfirmRpt!D:D, data_working!H1388, openNconfirmRpt!B:B, A1388, openNconfirmRpt!A:A, "Confirm Order")</f>
        <v>18.82</v>
      </c>
      <c r="AB1388">
        <f>S1388-AA1388</f>
        <v>0</v>
      </c>
      <c r="AD1388" t="s">
        <v>1696</v>
      </c>
    </row>
    <row r="1389" spans="1:33" hidden="1" x14ac:dyDescent="0.3">
      <c r="A1389" t="s">
        <v>116</v>
      </c>
      <c r="B1389" t="s">
        <v>117</v>
      </c>
      <c r="C1389" t="s">
        <v>57</v>
      </c>
      <c r="D1389" t="s">
        <v>121</v>
      </c>
      <c r="E1389">
        <v>2.61</v>
      </c>
      <c r="F1389">
        <v>120</v>
      </c>
      <c r="G1389" t="s">
        <v>158</v>
      </c>
      <c r="H1389" t="s">
        <v>148</v>
      </c>
      <c r="I1389" t="s">
        <v>223</v>
      </c>
      <c r="Q1389"/>
      <c r="T1389">
        <f t="shared" si="21"/>
        <v>0</v>
      </c>
    </row>
    <row r="1390" spans="1:33" hidden="1" x14ac:dyDescent="0.3">
      <c r="A1390" t="s">
        <v>116</v>
      </c>
      <c r="B1390" t="s">
        <v>117</v>
      </c>
      <c r="C1390" t="s">
        <v>57</v>
      </c>
      <c r="D1390" t="s">
        <v>121</v>
      </c>
      <c r="E1390">
        <v>2.61</v>
      </c>
      <c r="F1390">
        <v>120</v>
      </c>
      <c r="G1390" t="s">
        <v>159</v>
      </c>
      <c r="H1390" t="s">
        <v>159</v>
      </c>
      <c r="I1390" s="64">
        <v>30</v>
      </c>
      <c r="J1390" t="s">
        <v>224</v>
      </c>
      <c r="L1390">
        <f>_xlfn.XLOOKUP(J1390, FNDWRR!Q:Q,FNDWRR!F:F,"",0,)</f>
        <v>92010782</v>
      </c>
      <c r="O1390" t="s">
        <v>502</v>
      </c>
      <c r="P1390">
        <f>SUMIFS(FNDWRR!E:E, FNDWRR!Q:Q, data_working!J1390, FNDWRR!AZ:AZ, data_working!H1390, FNDWRR!C:C, data_working!D1390&amp;"*")</f>
        <v>230</v>
      </c>
      <c r="Q1390" s="40">
        <v>2.6083418803199998</v>
      </c>
      <c r="R1390" s="40">
        <v>18.82</v>
      </c>
      <c r="S1390">
        <v>18.82</v>
      </c>
      <c r="T1390">
        <f t="shared" si="21"/>
        <v>0</v>
      </c>
      <c r="U1390">
        <f>SUMIFS(openNconfirmRpt!O:O, openNconfirmRpt!L:L, data_working!D1390&amp;"*", openNconfirmRpt!D:D, data_working!H1390)</f>
        <v>230</v>
      </c>
      <c r="V1390">
        <f>SUMIFS(openNconfirmRpt!O:O, openNconfirmRpt!L:L, data_working!D1390&amp;"*", openNconfirmRpt!D:D, data_working!H1390, openNconfirmRpt!B:B, A1390)</f>
        <v>30</v>
      </c>
      <c r="X1390">
        <f>SUMIFS(openNconfirmRpt!O:O, openNconfirmRpt!L:L, data_working!D1390&amp;"*", openNconfirmRpt!D:D, data_working!H1390, openNconfirmRpt!B:B, A1390, openNconfirmRpt!A:A, "Confirm Order")</f>
        <v>30</v>
      </c>
      <c r="Y1390">
        <f>X1390-I1390</f>
        <v>0</v>
      </c>
      <c r="Z1390">
        <f>P1390-I1390</f>
        <v>200</v>
      </c>
      <c r="AA1390" s="46">
        <f>SUMIFS(openNconfirmRpt!V:V, openNconfirmRpt!L:L, data_working!D1390&amp;"*", openNconfirmRpt!D:D, data_working!H1390, openNconfirmRpt!B:B, A1390, openNconfirmRpt!A:A, "Confirm Order")/COUNTIFS(openNconfirmRpt!L:L, data_working!D1390&amp;"*", openNconfirmRpt!D:D, data_working!H1390, openNconfirmRpt!B:B, A1390, openNconfirmRpt!A:A, "Confirm Order")</f>
        <v>18.82</v>
      </c>
      <c r="AB1390">
        <f>S1390-AA1390</f>
        <v>0</v>
      </c>
      <c r="AD1390" t="s">
        <v>1696</v>
      </c>
    </row>
    <row r="1391" spans="1:33" hidden="1" x14ac:dyDescent="0.3">
      <c r="A1391" t="s">
        <v>116</v>
      </c>
      <c r="B1391" t="s">
        <v>117</v>
      </c>
      <c r="C1391" t="s">
        <v>57</v>
      </c>
      <c r="D1391" t="s">
        <v>121</v>
      </c>
      <c r="E1391">
        <v>2.61</v>
      </c>
      <c r="F1391">
        <v>120</v>
      </c>
      <c r="G1391" t="s">
        <v>159</v>
      </c>
      <c r="H1391" t="s">
        <v>148</v>
      </c>
      <c r="I1391" t="s">
        <v>224</v>
      </c>
      <c r="Q1391"/>
      <c r="T1391">
        <f t="shared" si="21"/>
        <v>0</v>
      </c>
    </row>
    <row r="1392" spans="1:33" x14ac:dyDescent="0.3">
      <c r="A1392" t="s">
        <v>116</v>
      </c>
      <c r="B1392" t="s">
        <v>117</v>
      </c>
      <c r="C1392" t="s">
        <v>57</v>
      </c>
      <c r="D1392" t="s">
        <v>121</v>
      </c>
      <c r="E1392">
        <v>2.61</v>
      </c>
      <c r="F1392">
        <v>120</v>
      </c>
      <c r="G1392" t="s">
        <v>160</v>
      </c>
      <c r="H1392" t="s">
        <v>160</v>
      </c>
      <c r="I1392" s="64">
        <v>60</v>
      </c>
      <c r="J1392" t="s">
        <v>658</v>
      </c>
      <c r="K1392" t="s">
        <v>1701</v>
      </c>
      <c r="L1392">
        <f>_xlfn.XLOOKUP(J1392, FNDWRR!Q:Q,FNDWRR!F:F,"",0,)</f>
        <v>92011131</v>
      </c>
      <c r="M1392">
        <v>92011595</v>
      </c>
      <c r="N1392" t="s">
        <v>1691</v>
      </c>
      <c r="O1392" t="s">
        <v>502</v>
      </c>
      <c r="P1392">
        <f>SUMIFS(FNDWRR!E:E, FNDWRR!Q:Q, data_working!J1392, FNDWRR!AZ:AZ, data_working!H1392, FNDWRR!C:C, data_working!D1392&amp;"*")</f>
        <v>30</v>
      </c>
      <c r="Q1392" s="40">
        <v>2.6083418803199998</v>
      </c>
      <c r="R1392" s="40">
        <v>18.82</v>
      </c>
      <c r="S1392">
        <v>18.82</v>
      </c>
      <c r="T1392">
        <f t="shared" si="21"/>
        <v>0</v>
      </c>
      <c r="U1392">
        <f>SUMIFS(openNconfirmRpt!O:O, openNconfirmRpt!L:L, data_working!D1392&amp;"*", openNconfirmRpt!D:D, data_working!H1392)</f>
        <v>60</v>
      </c>
      <c r="V1392">
        <f>SUMIFS(openNconfirmRpt!O:O, openNconfirmRpt!L:L, data_working!D1392&amp;"*", openNconfirmRpt!D:D, data_working!H1392, openNconfirmRpt!B:B, A1392)</f>
        <v>60</v>
      </c>
      <c r="W1392">
        <f>SUMIFS(openNconfirmRpt!O:O, openNconfirmRpt!L:L, data_working!D1392&amp;"*", openNconfirmRpt!D:D, data_working!H1392, openNconfirmRpt!B:B, A1392, openNconfirmRpt!A:A, "Open Order")</f>
        <v>30</v>
      </c>
      <c r="X1392">
        <f>SUMIFS(openNconfirmRpt!O:O, openNconfirmRpt!L:L, data_working!D1392&amp;"*", openNconfirmRpt!D:D, data_working!H1392, openNconfirmRpt!B:B, A1392, openNconfirmRpt!A:A, "Confirm Order")</f>
        <v>30</v>
      </c>
      <c r="Y1392">
        <f>X1392-I1392</f>
        <v>-30</v>
      </c>
      <c r="Z1392">
        <f>P1392-I1392</f>
        <v>-30</v>
      </c>
      <c r="AA1392" s="46">
        <f>SUMIFS(openNconfirmRpt!V:V, openNconfirmRpt!L:L, data_working!D1392&amp;"*", openNconfirmRpt!D:D, data_working!H1392, openNconfirmRpt!B:B, A1392, openNconfirmRpt!A:A, "Confirm Order")/COUNTIFS(openNconfirmRpt!L:L, data_working!D1392&amp;"*", openNconfirmRpt!D:D, data_working!H1392, openNconfirmRpt!B:B, A1392, openNconfirmRpt!A:A, "Confirm Order")</f>
        <v>18.82</v>
      </c>
      <c r="AB1392">
        <f>S1392-AA1392</f>
        <v>0</v>
      </c>
      <c r="AC1392">
        <f>V1392-I1392</f>
        <v>0</v>
      </c>
      <c r="AD1392" t="s">
        <v>1703</v>
      </c>
      <c r="AE1392" t="s">
        <v>3007</v>
      </c>
      <c r="AF1392" t="str">
        <f>_xlfn.XLOOKUP(M1392, postponeList!K:K, postponeList!U:U,,0)</f>
        <v xml:space="preserve">Mid </v>
      </c>
      <c r="AG1392" t="str">
        <f>_xlfn.XLOOKUP(M1392, postponeList!K:K, postponeList!U:U,,0,-1)</f>
        <v xml:space="preserve">Mid </v>
      </c>
    </row>
    <row r="1393" spans="1:20" hidden="1" x14ac:dyDescent="0.3">
      <c r="A1393" t="s">
        <v>116</v>
      </c>
      <c r="B1393" t="s">
        <v>117</v>
      </c>
      <c r="C1393" t="s">
        <v>57</v>
      </c>
      <c r="D1393" t="s">
        <v>121</v>
      </c>
      <c r="E1393">
        <v>2.61</v>
      </c>
      <c r="F1393">
        <v>120</v>
      </c>
      <c r="G1393" t="s">
        <v>160</v>
      </c>
      <c r="H1393" t="s">
        <v>148</v>
      </c>
      <c r="I1393" s="65" t="s">
        <v>222</v>
      </c>
      <c r="Q1393"/>
      <c r="T1393">
        <f t="shared" si="21"/>
        <v>0</v>
      </c>
    </row>
    <row r="1394" spans="1:20" hidden="1" x14ac:dyDescent="0.3">
      <c r="A1394" t="s">
        <v>116</v>
      </c>
      <c r="B1394" t="s">
        <v>117</v>
      </c>
      <c r="C1394" t="s">
        <v>57</v>
      </c>
      <c r="D1394" t="s">
        <v>122</v>
      </c>
      <c r="E1394">
        <v>3.01</v>
      </c>
      <c r="F1394">
        <v>20</v>
      </c>
      <c r="G1394" t="s">
        <v>185</v>
      </c>
      <c r="H1394" t="s">
        <v>185</v>
      </c>
      <c r="J1394" t="s">
        <v>1309</v>
      </c>
      <c r="Q1394"/>
      <c r="T1394">
        <f t="shared" si="21"/>
        <v>0</v>
      </c>
    </row>
    <row r="1395" spans="1:20" hidden="1" x14ac:dyDescent="0.3">
      <c r="A1395" t="s">
        <v>116</v>
      </c>
      <c r="B1395" t="s">
        <v>117</v>
      </c>
      <c r="C1395" t="s">
        <v>57</v>
      </c>
      <c r="D1395" t="s">
        <v>122</v>
      </c>
      <c r="E1395">
        <v>3.01</v>
      </c>
      <c r="F1395">
        <v>20</v>
      </c>
      <c r="G1395" t="s">
        <v>185</v>
      </c>
      <c r="H1395" t="s">
        <v>148</v>
      </c>
      <c r="I1395" s="63"/>
      <c r="Q1395"/>
      <c r="T1395">
        <f t="shared" si="21"/>
        <v>0</v>
      </c>
    </row>
    <row r="1396" spans="1:20" hidden="1" x14ac:dyDescent="0.3">
      <c r="A1396" t="s">
        <v>116</v>
      </c>
      <c r="B1396" t="s">
        <v>117</v>
      </c>
      <c r="C1396" t="s">
        <v>57</v>
      </c>
      <c r="D1396" t="s">
        <v>122</v>
      </c>
      <c r="E1396">
        <v>3.01</v>
      </c>
      <c r="F1396">
        <v>20</v>
      </c>
      <c r="G1396" t="s">
        <v>147</v>
      </c>
      <c r="H1396" t="s">
        <v>147</v>
      </c>
      <c r="J1396" t="s">
        <v>1310</v>
      </c>
      <c r="Q1396"/>
      <c r="T1396">
        <f t="shared" si="21"/>
        <v>0</v>
      </c>
    </row>
    <row r="1397" spans="1:20" hidden="1" x14ac:dyDescent="0.3">
      <c r="A1397" t="s">
        <v>116</v>
      </c>
      <c r="B1397" t="s">
        <v>117</v>
      </c>
      <c r="C1397" t="s">
        <v>57</v>
      </c>
      <c r="D1397" t="s">
        <v>122</v>
      </c>
      <c r="E1397">
        <v>3.01</v>
      </c>
      <c r="F1397">
        <v>20</v>
      </c>
      <c r="G1397" t="s">
        <v>147</v>
      </c>
      <c r="H1397" t="s">
        <v>148</v>
      </c>
      <c r="I1397" s="63"/>
      <c r="Q1397"/>
      <c r="T1397">
        <f t="shared" si="21"/>
        <v>0</v>
      </c>
    </row>
    <row r="1398" spans="1:20" hidden="1" x14ac:dyDescent="0.3">
      <c r="A1398" t="s">
        <v>116</v>
      </c>
      <c r="B1398" t="s">
        <v>117</v>
      </c>
      <c r="C1398" t="s">
        <v>57</v>
      </c>
      <c r="D1398" t="s">
        <v>122</v>
      </c>
      <c r="E1398">
        <v>3.01</v>
      </c>
      <c r="F1398">
        <v>20</v>
      </c>
      <c r="G1398" t="s">
        <v>149</v>
      </c>
      <c r="H1398" t="s">
        <v>149</v>
      </c>
      <c r="J1398" t="s">
        <v>1311</v>
      </c>
      <c r="Q1398"/>
      <c r="T1398">
        <f t="shared" si="21"/>
        <v>0</v>
      </c>
    </row>
    <row r="1399" spans="1:20" hidden="1" x14ac:dyDescent="0.3">
      <c r="A1399" t="s">
        <v>116</v>
      </c>
      <c r="B1399" t="s">
        <v>117</v>
      </c>
      <c r="C1399" t="s">
        <v>57</v>
      </c>
      <c r="D1399" t="s">
        <v>122</v>
      </c>
      <c r="E1399">
        <v>3.01</v>
      </c>
      <c r="F1399">
        <v>20</v>
      </c>
      <c r="G1399" t="s">
        <v>149</v>
      </c>
      <c r="H1399" t="s">
        <v>148</v>
      </c>
      <c r="I1399" s="63"/>
      <c r="Q1399"/>
      <c r="T1399">
        <f t="shared" si="21"/>
        <v>0</v>
      </c>
    </row>
    <row r="1400" spans="1:20" hidden="1" x14ac:dyDescent="0.3">
      <c r="A1400" t="s">
        <v>116</v>
      </c>
      <c r="B1400" t="s">
        <v>117</v>
      </c>
      <c r="C1400" t="s">
        <v>57</v>
      </c>
      <c r="D1400" t="s">
        <v>122</v>
      </c>
      <c r="E1400">
        <v>3.01</v>
      </c>
      <c r="F1400">
        <v>20</v>
      </c>
      <c r="G1400" t="s">
        <v>150</v>
      </c>
      <c r="H1400" t="s">
        <v>150</v>
      </c>
      <c r="J1400" t="s">
        <v>1315</v>
      </c>
      <c r="Q1400"/>
      <c r="T1400">
        <f t="shared" si="21"/>
        <v>0</v>
      </c>
    </row>
    <row r="1401" spans="1:20" hidden="1" x14ac:dyDescent="0.3">
      <c r="A1401" t="s">
        <v>116</v>
      </c>
      <c r="B1401" t="s">
        <v>117</v>
      </c>
      <c r="C1401" t="s">
        <v>57</v>
      </c>
      <c r="D1401" t="s">
        <v>122</v>
      </c>
      <c r="E1401">
        <v>3.01</v>
      </c>
      <c r="F1401">
        <v>20</v>
      </c>
      <c r="G1401" t="s">
        <v>150</v>
      </c>
      <c r="H1401" t="s">
        <v>148</v>
      </c>
      <c r="I1401" s="63"/>
      <c r="Q1401"/>
      <c r="T1401">
        <f t="shared" si="21"/>
        <v>0</v>
      </c>
    </row>
    <row r="1402" spans="1:20" hidden="1" x14ac:dyDescent="0.3">
      <c r="A1402" t="s">
        <v>116</v>
      </c>
      <c r="B1402" t="s">
        <v>117</v>
      </c>
      <c r="C1402" t="s">
        <v>57</v>
      </c>
      <c r="D1402" t="s">
        <v>122</v>
      </c>
      <c r="E1402">
        <v>3.01</v>
      </c>
      <c r="F1402">
        <v>20</v>
      </c>
      <c r="G1402" t="s">
        <v>152</v>
      </c>
      <c r="H1402" t="s">
        <v>152</v>
      </c>
      <c r="I1402">
        <v>0</v>
      </c>
      <c r="J1402" t="s">
        <v>1312</v>
      </c>
      <c r="Q1402"/>
      <c r="T1402">
        <f t="shared" si="21"/>
        <v>0</v>
      </c>
    </row>
    <row r="1403" spans="1:20" hidden="1" x14ac:dyDescent="0.3">
      <c r="A1403" t="s">
        <v>116</v>
      </c>
      <c r="B1403" t="s">
        <v>117</v>
      </c>
      <c r="C1403" t="s">
        <v>57</v>
      </c>
      <c r="D1403" t="s">
        <v>122</v>
      </c>
      <c r="E1403">
        <v>3.01</v>
      </c>
      <c r="F1403">
        <v>20</v>
      </c>
      <c r="G1403" t="s">
        <v>152</v>
      </c>
      <c r="H1403" t="s">
        <v>148</v>
      </c>
      <c r="I1403" s="63"/>
      <c r="Q1403"/>
      <c r="T1403">
        <f t="shared" si="21"/>
        <v>0</v>
      </c>
    </row>
    <row r="1404" spans="1:20" hidden="1" x14ac:dyDescent="0.3">
      <c r="A1404" t="s">
        <v>116</v>
      </c>
      <c r="B1404" t="s">
        <v>117</v>
      </c>
      <c r="C1404" t="s">
        <v>57</v>
      </c>
      <c r="D1404" t="s">
        <v>122</v>
      </c>
      <c r="E1404">
        <v>3.01</v>
      </c>
      <c r="F1404">
        <v>20</v>
      </c>
      <c r="G1404" t="s">
        <v>153</v>
      </c>
      <c r="H1404" t="s">
        <v>153</v>
      </c>
      <c r="J1404" t="s">
        <v>1316</v>
      </c>
      <c r="Q1404"/>
      <c r="T1404">
        <f t="shared" si="21"/>
        <v>0</v>
      </c>
    </row>
    <row r="1405" spans="1:20" hidden="1" x14ac:dyDescent="0.3">
      <c r="A1405" t="s">
        <v>116</v>
      </c>
      <c r="B1405" t="s">
        <v>117</v>
      </c>
      <c r="C1405" t="s">
        <v>57</v>
      </c>
      <c r="D1405" t="s">
        <v>122</v>
      </c>
      <c r="E1405">
        <v>3.01</v>
      </c>
      <c r="F1405">
        <v>20</v>
      </c>
      <c r="G1405" t="s">
        <v>153</v>
      </c>
      <c r="H1405" t="s">
        <v>148</v>
      </c>
      <c r="I1405" s="63"/>
      <c r="Q1405"/>
      <c r="T1405">
        <f t="shared" si="21"/>
        <v>0</v>
      </c>
    </row>
    <row r="1406" spans="1:20" hidden="1" x14ac:dyDescent="0.3">
      <c r="A1406" t="s">
        <v>116</v>
      </c>
      <c r="B1406" t="s">
        <v>117</v>
      </c>
      <c r="C1406" t="s">
        <v>57</v>
      </c>
      <c r="D1406" t="s">
        <v>122</v>
      </c>
      <c r="E1406">
        <v>3.01</v>
      </c>
      <c r="F1406">
        <v>20</v>
      </c>
      <c r="G1406" t="s">
        <v>155</v>
      </c>
      <c r="H1406" t="s">
        <v>155</v>
      </c>
      <c r="J1406" t="s">
        <v>1313</v>
      </c>
      <c r="Q1406"/>
      <c r="T1406">
        <f t="shared" si="21"/>
        <v>0</v>
      </c>
    </row>
    <row r="1407" spans="1:20" hidden="1" x14ac:dyDescent="0.3">
      <c r="A1407" t="s">
        <v>116</v>
      </c>
      <c r="B1407" t="s">
        <v>117</v>
      </c>
      <c r="C1407" t="s">
        <v>57</v>
      </c>
      <c r="D1407" t="s">
        <v>122</v>
      </c>
      <c r="E1407">
        <v>3.01</v>
      </c>
      <c r="F1407">
        <v>20</v>
      </c>
      <c r="G1407" t="s">
        <v>155</v>
      </c>
      <c r="H1407" t="s">
        <v>148</v>
      </c>
      <c r="I1407" s="63"/>
      <c r="Q1407"/>
      <c r="T1407">
        <f t="shared" si="21"/>
        <v>0</v>
      </c>
    </row>
    <row r="1408" spans="1:20" hidden="1" x14ac:dyDescent="0.3">
      <c r="A1408" t="s">
        <v>116</v>
      </c>
      <c r="B1408" t="s">
        <v>117</v>
      </c>
      <c r="C1408" t="s">
        <v>57</v>
      </c>
      <c r="D1408" t="s">
        <v>122</v>
      </c>
      <c r="E1408">
        <v>3.01</v>
      </c>
      <c r="F1408">
        <v>20</v>
      </c>
      <c r="G1408" t="s">
        <v>156</v>
      </c>
      <c r="H1408" t="s">
        <v>156</v>
      </c>
      <c r="J1408" t="s">
        <v>1314</v>
      </c>
      <c r="Q1408"/>
      <c r="T1408">
        <f t="shared" si="21"/>
        <v>0</v>
      </c>
    </row>
    <row r="1409" spans="1:20" hidden="1" x14ac:dyDescent="0.3">
      <c r="A1409" t="s">
        <v>116</v>
      </c>
      <c r="B1409" t="s">
        <v>117</v>
      </c>
      <c r="C1409" t="s">
        <v>57</v>
      </c>
      <c r="D1409" t="s">
        <v>122</v>
      </c>
      <c r="E1409">
        <v>3.01</v>
      </c>
      <c r="F1409">
        <v>20</v>
      </c>
      <c r="G1409" t="s">
        <v>156</v>
      </c>
      <c r="H1409" t="s">
        <v>148</v>
      </c>
      <c r="I1409" s="63"/>
      <c r="Q1409"/>
      <c r="T1409">
        <f t="shared" si="21"/>
        <v>0</v>
      </c>
    </row>
    <row r="1410" spans="1:20" hidden="1" x14ac:dyDescent="0.3">
      <c r="A1410" t="s">
        <v>116</v>
      </c>
      <c r="B1410" t="s">
        <v>117</v>
      </c>
      <c r="C1410" t="s">
        <v>57</v>
      </c>
      <c r="D1410" t="s">
        <v>122</v>
      </c>
      <c r="E1410">
        <v>3.01</v>
      </c>
      <c r="F1410">
        <v>20</v>
      </c>
      <c r="G1410" t="s">
        <v>157</v>
      </c>
      <c r="H1410" t="s">
        <v>157</v>
      </c>
      <c r="J1410" t="s">
        <v>1317</v>
      </c>
      <c r="Q1410"/>
      <c r="T1410">
        <f t="shared" si="21"/>
        <v>0</v>
      </c>
    </row>
    <row r="1411" spans="1:20" hidden="1" x14ac:dyDescent="0.3">
      <c r="A1411" t="s">
        <v>116</v>
      </c>
      <c r="B1411" t="s">
        <v>117</v>
      </c>
      <c r="C1411" t="s">
        <v>57</v>
      </c>
      <c r="D1411" t="s">
        <v>122</v>
      </c>
      <c r="E1411">
        <v>3.01</v>
      </c>
      <c r="F1411">
        <v>20</v>
      </c>
      <c r="G1411" t="s">
        <v>157</v>
      </c>
      <c r="H1411" t="s">
        <v>148</v>
      </c>
      <c r="I1411" s="63"/>
      <c r="Q1411"/>
      <c r="T1411">
        <f t="shared" ref="T1411:T1474" si="22">R1411-S1411</f>
        <v>0</v>
      </c>
    </row>
    <row r="1412" spans="1:20" hidden="1" x14ac:dyDescent="0.3">
      <c r="A1412" t="s">
        <v>116</v>
      </c>
      <c r="B1412" t="s">
        <v>117</v>
      </c>
      <c r="C1412" t="s">
        <v>57</v>
      </c>
      <c r="D1412" t="s">
        <v>122</v>
      </c>
      <c r="E1412">
        <v>3.01</v>
      </c>
      <c r="F1412">
        <v>20</v>
      </c>
      <c r="G1412" t="s">
        <v>158</v>
      </c>
      <c r="H1412" t="s">
        <v>158</v>
      </c>
      <c r="O1412" t="s">
        <v>502</v>
      </c>
      <c r="Q1412"/>
      <c r="T1412">
        <f t="shared" si="22"/>
        <v>0</v>
      </c>
    </row>
    <row r="1413" spans="1:20" hidden="1" x14ac:dyDescent="0.3">
      <c r="A1413" t="s">
        <v>116</v>
      </c>
      <c r="B1413" t="s">
        <v>117</v>
      </c>
      <c r="C1413" t="s">
        <v>57</v>
      </c>
      <c r="D1413" t="s">
        <v>122</v>
      </c>
      <c r="E1413">
        <v>3.01</v>
      </c>
      <c r="F1413">
        <v>20</v>
      </c>
      <c r="G1413" t="s">
        <v>158</v>
      </c>
      <c r="H1413" t="s">
        <v>148</v>
      </c>
      <c r="I1413" s="63"/>
      <c r="Q1413"/>
      <c r="T1413">
        <f t="shared" si="22"/>
        <v>0</v>
      </c>
    </row>
    <row r="1414" spans="1:20" hidden="1" x14ac:dyDescent="0.3">
      <c r="A1414" t="s">
        <v>116</v>
      </c>
      <c r="B1414" t="s">
        <v>117</v>
      </c>
      <c r="C1414" t="s">
        <v>57</v>
      </c>
      <c r="D1414" t="s">
        <v>122</v>
      </c>
      <c r="E1414">
        <v>3.01</v>
      </c>
      <c r="F1414">
        <v>20</v>
      </c>
      <c r="G1414" t="s">
        <v>159</v>
      </c>
      <c r="H1414" t="s">
        <v>159</v>
      </c>
      <c r="O1414" t="s">
        <v>502</v>
      </c>
      <c r="Q1414"/>
      <c r="T1414">
        <f t="shared" si="22"/>
        <v>0</v>
      </c>
    </row>
    <row r="1415" spans="1:20" hidden="1" x14ac:dyDescent="0.3">
      <c r="A1415" t="s">
        <v>116</v>
      </c>
      <c r="B1415" t="s">
        <v>117</v>
      </c>
      <c r="C1415" t="s">
        <v>57</v>
      </c>
      <c r="D1415" t="s">
        <v>122</v>
      </c>
      <c r="E1415">
        <v>3.01</v>
      </c>
      <c r="F1415">
        <v>20</v>
      </c>
      <c r="G1415" t="s">
        <v>159</v>
      </c>
      <c r="H1415" t="s">
        <v>148</v>
      </c>
      <c r="I1415" s="63"/>
      <c r="Q1415"/>
      <c r="T1415">
        <f t="shared" si="22"/>
        <v>0</v>
      </c>
    </row>
    <row r="1416" spans="1:20" hidden="1" x14ac:dyDescent="0.3">
      <c r="A1416" t="s">
        <v>116</v>
      </c>
      <c r="B1416" t="s">
        <v>117</v>
      </c>
      <c r="C1416" t="s">
        <v>57</v>
      </c>
      <c r="D1416" t="s">
        <v>122</v>
      </c>
      <c r="E1416">
        <v>3.01</v>
      </c>
      <c r="F1416">
        <v>20</v>
      </c>
      <c r="G1416" t="s">
        <v>160</v>
      </c>
      <c r="H1416" t="s">
        <v>160</v>
      </c>
      <c r="I1416" s="65"/>
      <c r="O1416" t="s">
        <v>502</v>
      </c>
      <c r="Q1416"/>
      <c r="T1416">
        <f t="shared" si="22"/>
        <v>0</v>
      </c>
    </row>
    <row r="1417" spans="1:20" hidden="1" x14ac:dyDescent="0.3">
      <c r="A1417" t="s">
        <v>116</v>
      </c>
      <c r="B1417" t="s">
        <v>117</v>
      </c>
      <c r="C1417" t="s">
        <v>57</v>
      </c>
      <c r="D1417" t="s">
        <v>122</v>
      </c>
      <c r="E1417">
        <v>3.01</v>
      </c>
      <c r="F1417">
        <v>20</v>
      </c>
      <c r="G1417" t="s">
        <v>160</v>
      </c>
      <c r="H1417" t="s">
        <v>148</v>
      </c>
      <c r="I1417" s="65"/>
      <c r="Q1417"/>
      <c r="T1417">
        <f t="shared" si="22"/>
        <v>0</v>
      </c>
    </row>
    <row r="1418" spans="1:20" hidden="1" x14ac:dyDescent="0.3">
      <c r="A1418" t="s">
        <v>116</v>
      </c>
      <c r="B1418" t="s">
        <v>117</v>
      </c>
      <c r="C1418" t="s">
        <v>57</v>
      </c>
      <c r="D1418" t="s">
        <v>63</v>
      </c>
      <c r="E1418">
        <v>2.84</v>
      </c>
      <c r="F1418">
        <v>450</v>
      </c>
      <c r="G1418" t="s">
        <v>185</v>
      </c>
      <c r="H1418" t="s">
        <v>185</v>
      </c>
      <c r="J1418" t="s">
        <v>1309</v>
      </c>
      <c r="Q1418"/>
      <c r="T1418">
        <f t="shared" si="22"/>
        <v>0</v>
      </c>
    </row>
    <row r="1419" spans="1:20" hidden="1" x14ac:dyDescent="0.3">
      <c r="A1419" t="s">
        <v>116</v>
      </c>
      <c r="B1419" t="s">
        <v>117</v>
      </c>
      <c r="C1419" t="s">
        <v>57</v>
      </c>
      <c r="D1419" t="s">
        <v>63</v>
      </c>
      <c r="E1419">
        <v>2.84</v>
      </c>
      <c r="F1419">
        <v>450</v>
      </c>
      <c r="G1419" t="s">
        <v>185</v>
      </c>
      <c r="H1419" t="s">
        <v>148</v>
      </c>
      <c r="I1419" s="63"/>
      <c r="Q1419"/>
      <c r="T1419">
        <f t="shared" si="22"/>
        <v>0</v>
      </c>
    </row>
    <row r="1420" spans="1:20" hidden="1" x14ac:dyDescent="0.3">
      <c r="A1420" t="s">
        <v>116</v>
      </c>
      <c r="B1420" t="s">
        <v>117</v>
      </c>
      <c r="C1420" t="s">
        <v>57</v>
      </c>
      <c r="D1420" t="s">
        <v>63</v>
      </c>
      <c r="E1420">
        <v>2.84</v>
      </c>
      <c r="F1420">
        <v>450</v>
      </c>
      <c r="G1420" t="s">
        <v>147</v>
      </c>
      <c r="H1420" t="s">
        <v>147</v>
      </c>
      <c r="J1420" t="s">
        <v>1310</v>
      </c>
      <c r="Q1420"/>
      <c r="T1420">
        <f t="shared" si="22"/>
        <v>0</v>
      </c>
    </row>
    <row r="1421" spans="1:20" hidden="1" x14ac:dyDescent="0.3">
      <c r="A1421" t="s">
        <v>116</v>
      </c>
      <c r="B1421" t="s">
        <v>117</v>
      </c>
      <c r="C1421" t="s">
        <v>57</v>
      </c>
      <c r="D1421" t="s">
        <v>63</v>
      </c>
      <c r="E1421">
        <v>2.84</v>
      </c>
      <c r="F1421">
        <v>450</v>
      </c>
      <c r="G1421" t="s">
        <v>147</v>
      </c>
      <c r="H1421" t="s">
        <v>148</v>
      </c>
      <c r="I1421" s="63"/>
      <c r="Q1421"/>
      <c r="T1421">
        <f t="shared" si="22"/>
        <v>0</v>
      </c>
    </row>
    <row r="1422" spans="1:20" hidden="1" x14ac:dyDescent="0.3">
      <c r="A1422" t="s">
        <v>116</v>
      </c>
      <c r="B1422" t="s">
        <v>117</v>
      </c>
      <c r="C1422" t="s">
        <v>57</v>
      </c>
      <c r="D1422" t="s">
        <v>63</v>
      </c>
      <c r="E1422">
        <v>2.84</v>
      </c>
      <c r="F1422">
        <v>450</v>
      </c>
      <c r="G1422" t="s">
        <v>149</v>
      </c>
      <c r="H1422" t="s">
        <v>149</v>
      </c>
      <c r="J1422" t="s">
        <v>1311</v>
      </c>
      <c r="Q1422"/>
      <c r="T1422">
        <f t="shared" si="22"/>
        <v>0</v>
      </c>
    </row>
    <row r="1423" spans="1:20" hidden="1" x14ac:dyDescent="0.3">
      <c r="A1423" t="s">
        <v>116</v>
      </c>
      <c r="B1423" t="s">
        <v>117</v>
      </c>
      <c r="C1423" t="s">
        <v>57</v>
      </c>
      <c r="D1423" t="s">
        <v>63</v>
      </c>
      <c r="E1423">
        <v>2.84</v>
      </c>
      <c r="F1423">
        <v>450</v>
      </c>
      <c r="G1423" t="s">
        <v>149</v>
      </c>
      <c r="H1423" t="s">
        <v>148</v>
      </c>
      <c r="I1423" s="63"/>
      <c r="Q1423"/>
      <c r="T1423">
        <f t="shared" si="22"/>
        <v>0</v>
      </c>
    </row>
    <row r="1424" spans="1:20" hidden="1" x14ac:dyDescent="0.3">
      <c r="A1424" t="s">
        <v>116</v>
      </c>
      <c r="B1424" t="s">
        <v>117</v>
      </c>
      <c r="C1424" t="s">
        <v>57</v>
      </c>
      <c r="D1424" t="s">
        <v>63</v>
      </c>
      <c r="E1424">
        <v>2.84</v>
      </c>
      <c r="F1424">
        <v>450</v>
      </c>
      <c r="G1424" t="s">
        <v>150</v>
      </c>
      <c r="H1424" t="s">
        <v>150</v>
      </c>
      <c r="I1424">
        <v>30</v>
      </c>
      <c r="J1424" t="s">
        <v>180</v>
      </c>
      <c r="Q1424"/>
      <c r="T1424">
        <f t="shared" si="22"/>
        <v>0</v>
      </c>
    </row>
    <row r="1425" spans="1:20" hidden="1" x14ac:dyDescent="0.3">
      <c r="A1425" t="s">
        <v>116</v>
      </c>
      <c r="B1425" t="s">
        <v>117</v>
      </c>
      <c r="C1425" t="s">
        <v>57</v>
      </c>
      <c r="D1425" t="s">
        <v>63</v>
      </c>
      <c r="E1425">
        <v>2.84</v>
      </c>
      <c r="F1425">
        <v>450</v>
      </c>
      <c r="G1425" t="s">
        <v>150</v>
      </c>
      <c r="H1425" t="s">
        <v>148</v>
      </c>
      <c r="I1425" t="s">
        <v>180</v>
      </c>
      <c r="Q1425"/>
      <c r="T1425">
        <f t="shared" si="22"/>
        <v>0</v>
      </c>
    </row>
    <row r="1426" spans="1:20" hidden="1" x14ac:dyDescent="0.3">
      <c r="A1426" t="s">
        <v>116</v>
      </c>
      <c r="B1426" t="s">
        <v>117</v>
      </c>
      <c r="C1426" t="s">
        <v>57</v>
      </c>
      <c r="D1426" t="s">
        <v>63</v>
      </c>
      <c r="E1426">
        <v>2.84</v>
      </c>
      <c r="F1426">
        <v>450</v>
      </c>
      <c r="G1426" t="s">
        <v>152</v>
      </c>
      <c r="H1426" t="s">
        <v>152</v>
      </c>
      <c r="I1426">
        <v>60</v>
      </c>
      <c r="J1426" t="s">
        <v>182</v>
      </c>
      <c r="Q1426"/>
      <c r="T1426">
        <f t="shared" si="22"/>
        <v>0</v>
      </c>
    </row>
    <row r="1427" spans="1:20" hidden="1" x14ac:dyDescent="0.3">
      <c r="A1427" t="s">
        <v>116</v>
      </c>
      <c r="B1427" t="s">
        <v>117</v>
      </c>
      <c r="C1427" t="s">
        <v>57</v>
      </c>
      <c r="D1427" t="s">
        <v>63</v>
      </c>
      <c r="E1427">
        <v>2.84</v>
      </c>
      <c r="F1427">
        <v>450</v>
      </c>
      <c r="G1427" t="s">
        <v>152</v>
      </c>
      <c r="H1427" t="s">
        <v>148</v>
      </c>
      <c r="I1427" t="s">
        <v>182</v>
      </c>
      <c r="Q1427"/>
      <c r="T1427">
        <f t="shared" si="22"/>
        <v>0</v>
      </c>
    </row>
    <row r="1428" spans="1:20" hidden="1" x14ac:dyDescent="0.3">
      <c r="A1428" t="s">
        <v>116</v>
      </c>
      <c r="B1428" t="s">
        <v>117</v>
      </c>
      <c r="C1428" t="s">
        <v>57</v>
      </c>
      <c r="D1428" t="s">
        <v>63</v>
      </c>
      <c r="E1428">
        <v>2.84</v>
      </c>
      <c r="F1428">
        <v>450</v>
      </c>
      <c r="G1428" t="s">
        <v>153</v>
      </c>
      <c r="H1428" t="s">
        <v>153</v>
      </c>
      <c r="J1428" t="s">
        <v>1316</v>
      </c>
      <c r="Q1428"/>
      <c r="T1428">
        <f t="shared" si="22"/>
        <v>0</v>
      </c>
    </row>
    <row r="1429" spans="1:20" hidden="1" x14ac:dyDescent="0.3">
      <c r="A1429" t="s">
        <v>116</v>
      </c>
      <c r="B1429" t="s">
        <v>117</v>
      </c>
      <c r="C1429" t="s">
        <v>57</v>
      </c>
      <c r="D1429" t="s">
        <v>63</v>
      </c>
      <c r="E1429">
        <v>2.84</v>
      </c>
      <c r="F1429">
        <v>450</v>
      </c>
      <c r="G1429" t="s">
        <v>153</v>
      </c>
      <c r="H1429" t="s">
        <v>148</v>
      </c>
      <c r="I1429" s="63"/>
      <c r="Q1429"/>
      <c r="T1429">
        <f t="shared" si="22"/>
        <v>0</v>
      </c>
    </row>
    <row r="1430" spans="1:20" hidden="1" x14ac:dyDescent="0.3">
      <c r="A1430" t="s">
        <v>116</v>
      </c>
      <c r="B1430" t="s">
        <v>117</v>
      </c>
      <c r="C1430" t="s">
        <v>57</v>
      </c>
      <c r="D1430" t="s">
        <v>63</v>
      </c>
      <c r="E1430">
        <v>2.84</v>
      </c>
      <c r="F1430">
        <v>450</v>
      </c>
      <c r="G1430" t="s">
        <v>155</v>
      </c>
      <c r="H1430" t="s">
        <v>155</v>
      </c>
      <c r="J1430" t="s">
        <v>1313</v>
      </c>
      <c r="Q1430"/>
      <c r="T1430">
        <f t="shared" si="22"/>
        <v>0</v>
      </c>
    </row>
    <row r="1431" spans="1:20" hidden="1" x14ac:dyDescent="0.3">
      <c r="A1431" t="s">
        <v>116</v>
      </c>
      <c r="B1431" t="s">
        <v>117</v>
      </c>
      <c r="C1431" t="s">
        <v>57</v>
      </c>
      <c r="D1431" t="s">
        <v>63</v>
      </c>
      <c r="E1431">
        <v>2.84</v>
      </c>
      <c r="F1431">
        <v>450</v>
      </c>
      <c r="G1431" t="s">
        <v>155</v>
      </c>
      <c r="H1431" t="s">
        <v>148</v>
      </c>
      <c r="I1431" s="63"/>
      <c r="Q1431"/>
      <c r="T1431">
        <f t="shared" si="22"/>
        <v>0</v>
      </c>
    </row>
    <row r="1432" spans="1:20" hidden="1" x14ac:dyDescent="0.3">
      <c r="A1432" t="s">
        <v>116</v>
      </c>
      <c r="B1432" t="s">
        <v>117</v>
      </c>
      <c r="C1432" t="s">
        <v>57</v>
      </c>
      <c r="D1432" t="s">
        <v>63</v>
      </c>
      <c r="E1432">
        <v>2.84</v>
      </c>
      <c r="F1432">
        <v>450</v>
      </c>
      <c r="G1432" t="s">
        <v>156</v>
      </c>
      <c r="H1432" t="s">
        <v>156</v>
      </c>
      <c r="J1432" t="s">
        <v>1314</v>
      </c>
      <c r="Q1432"/>
      <c r="T1432">
        <f t="shared" si="22"/>
        <v>0</v>
      </c>
    </row>
    <row r="1433" spans="1:20" hidden="1" x14ac:dyDescent="0.3">
      <c r="A1433" t="s">
        <v>116</v>
      </c>
      <c r="B1433" t="s">
        <v>117</v>
      </c>
      <c r="C1433" t="s">
        <v>57</v>
      </c>
      <c r="D1433" t="s">
        <v>63</v>
      </c>
      <c r="E1433">
        <v>2.84</v>
      </c>
      <c r="F1433">
        <v>450</v>
      </c>
      <c r="G1433" t="s">
        <v>156</v>
      </c>
      <c r="H1433" t="s">
        <v>148</v>
      </c>
      <c r="I1433" s="63"/>
      <c r="Q1433"/>
      <c r="T1433">
        <f t="shared" si="22"/>
        <v>0</v>
      </c>
    </row>
    <row r="1434" spans="1:20" hidden="1" x14ac:dyDescent="0.3">
      <c r="A1434" t="s">
        <v>116</v>
      </c>
      <c r="B1434" t="s">
        <v>117</v>
      </c>
      <c r="C1434" t="s">
        <v>57</v>
      </c>
      <c r="D1434" t="s">
        <v>63</v>
      </c>
      <c r="E1434">
        <v>2.84</v>
      </c>
      <c r="F1434">
        <v>450</v>
      </c>
      <c r="G1434" t="s">
        <v>157</v>
      </c>
      <c r="H1434" t="s">
        <v>157</v>
      </c>
      <c r="J1434" t="s">
        <v>1317</v>
      </c>
      <c r="Q1434"/>
      <c r="T1434">
        <f t="shared" si="22"/>
        <v>0</v>
      </c>
    </row>
    <row r="1435" spans="1:20" hidden="1" x14ac:dyDescent="0.3">
      <c r="A1435" t="s">
        <v>116</v>
      </c>
      <c r="B1435" t="s">
        <v>117</v>
      </c>
      <c r="C1435" t="s">
        <v>57</v>
      </c>
      <c r="D1435" t="s">
        <v>63</v>
      </c>
      <c r="E1435">
        <v>2.84</v>
      </c>
      <c r="F1435">
        <v>450</v>
      </c>
      <c r="G1435" t="s">
        <v>157</v>
      </c>
      <c r="H1435" t="s">
        <v>148</v>
      </c>
      <c r="I1435" s="63"/>
      <c r="Q1435"/>
      <c r="T1435">
        <f t="shared" si="22"/>
        <v>0</v>
      </c>
    </row>
    <row r="1436" spans="1:20" hidden="1" x14ac:dyDescent="0.3">
      <c r="A1436" t="s">
        <v>116</v>
      </c>
      <c r="B1436" t="s">
        <v>117</v>
      </c>
      <c r="C1436" t="s">
        <v>57</v>
      </c>
      <c r="D1436" t="s">
        <v>63</v>
      </c>
      <c r="E1436">
        <v>2.84</v>
      </c>
      <c r="F1436">
        <v>450</v>
      </c>
      <c r="G1436" t="s">
        <v>158</v>
      </c>
      <c r="H1436" t="s">
        <v>158</v>
      </c>
      <c r="O1436" t="s">
        <v>502</v>
      </c>
      <c r="Q1436"/>
      <c r="T1436">
        <f t="shared" si="22"/>
        <v>0</v>
      </c>
    </row>
    <row r="1437" spans="1:20" hidden="1" x14ac:dyDescent="0.3">
      <c r="A1437" t="s">
        <v>116</v>
      </c>
      <c r="B1437" t="s">
        <v>117</v>
      </c>
      <c r="C1437" t="s">
        <v>57</v>
      </c>
      <c r="D1437" t="s">
        <v>63</v>
      </c>
      <c r="E1437">
        <v>2.84</v>
      </c>
      <c r="F1437">
        <v>450</v>
      </c>
      <c r="G1437" t="s">
        <v>158</v>
      </c>
      <c r="H1437" t="s">
        <v>148</v>
      </c>
      <c r="I1437" s="63"/>
      <c r="Q1437"/>
      <c r="T1437">
        <f t="shared" si="22"/>
        <v>0</v>
      </c>
    </row>
    <row r="1438" spans="1:20" hidden="1" x14ac:dyDescent="0.3">
      <c r="A1438" t="s">
        <v>116</v>
      </c>
      <c r="B1438" t="s">
        <v>117</v>
      </c>
      <c r="C1438" t="s">
        <v>57</v>
      </c>
      <c r="D1438" t="s">
        <v>63</v>
      </c>
      <c r="E1438">
        <v>2.84</v>
      </c>
      <c r="F1438">
        <v>450</v>
      </c>
      <c r="G1438" t="s">
        <v>159</v>
      </c>
      <c r="H1438" t="s">
        <v>159</v>
      </c>
      <c r="O1438" t="s">
        <v>502</v>
      </c>
      <c r="Q1438"/>
      <c r="T1438">
        <f t="shared" si="22"/>
        <v>0</v>
      </c>
    </row>
    <row r="1439" spans="1:20" hidden="1" x14ac:dyDescent="0.3">
      <c r="A1439" t="s">
        <v>116</v>
      </c>
      <c r="B1439" t="s">
        <v>117</v>
      </c>
      <c r="C1439" t="s">
        <v>57</v>
      </c>
      <c r="D1439" t="s">
        <v>63</v>
      </c>
      <c r="E1439">
        <v>2.84</v>
      </c>
      <c r="F1439">
        <v>450</v>
      </c>
      <c r="G1439" t="s">
        <v>159</v>
      </c>
      <c r="H1439" t="s">
        <v>148</v>
      </c>
      <c r="I1439" s="63"/>
      <c r="Q1439"/>
      <c r="T1439">
        <f t="shared" si="22"/>
        <v>0</v>
      </c>
    </row>
    <row r="1440" spans="1:20" hidden="1" x14ac:dyDescent="0.3">
      <c r="A1440" t="s">
        <v>116</v>
      </c>
      <c r="B1440" t="s">
        <v>117</v>
      </c>
      <c r="C1440" t="s">
        <v>57</v>
      </c>
      <c r="D1440" t="s">
        <v>63</v>
      </c>
      <c r="E1440">
        <v>2.84</v>
      </c>
      <c r="F1440">
        <v>450</v>
      </c>
      <c r="G1440" t="s">
        <v>160</v>
      </c>
      <c r="H1440" t="s">
        <v>160</v>
      </c>
      <c r="I1440" s="65"/>
      <c r="O1440" t="s">
        <v>502</v>
      </c>
      <c r="Q1440"/>
      <c r="T1440">
        <f t="shared" si="22"/>
        <v>0</v>
      </c>
    </row>
    <row r="1441" spans="1:20" hidden="1" x14ac:dyDescent="0.3">
      <c r="A1441" t="s">
        <v>116</v>
      </c>
      <c r="B1441" t="s">
        <v>117</v>
      </c>
      <c r="C1441" t="s">
        <v>57</v>
      </c>
      <c r="D1441" t="s">
        <v>63</v>
      </c>
      <c r="E1441">
        <v>2.84</v>
      </c>
      <c r="F1441">
        <v>450</v>
      </c>
      <c r="G1441" t="s">
        <v>160</v>
      </c>
      <c r="H1441" t="s">
        <v>148</v>
      </c>
      <c r="I1441" s="65"/>
      <c r="Q1441"/>
      <c r="T1441">
        <f t="shared" si="22"/>
        <v>0</v>
      </c>
    </row>
    <row r="1442" spans="1:20" hidden="1" x14ac:dyDescent="0.3">
      <c r="A1442" t="s">
        <v>116</v>
      </c>
      <c r="B1442" t="s">
        <v>117</v>
      </c>
      <c r="C1442" t="s">
        <v>57</v>
      </c>
      <c r="D1442" t="s">
        <v>123</v>
      </c>
      <c r="E1442">
        <v>3.07</v>
      </c>
      <c r="F1442">
        <v>20</v>
      </c>
      <c r="G1442" t="s">
        <v>185</v>
      </c>
      <c r="H1442" t="s">
        <v>185</v>
      </c>
      <c r="J1442" t="s">
        <v>1309</v>
      </c>
      <c r="Q1442"/>
      <c r="T1442">
        <f t="shared" si="22"/>
        <v>0</v>
      </c>
    </row>
    <row r="1443" spans="1:20" hidden="1" x14ac:dyDescent="0.3">
      <c r="A1443" t="s">
        <v>116</v>
      </c>
      <c r="B1443" t="s">
        <v>117</v>
      </c>
      <c r="C1443" t="s">
        <v>57</v>
      </c>
      <c r="D1443" t="s">
        <v>123</v>
      </c>
      <c r="E1443">
        <v>3.07</v>
      </c>
      <c r="F1443">
        <v>20</v>
      </c>
      <c r="G1443" t="s">
        <v>185</v>
      </c>
      <c r="H1443" t="s">
        <v>148</v>
      </c>
      <c r="I1443" s="63"/>
      <c r="Q1443"/>
      <c r="T1443">
        <f t="shared" si="22"/>
        <v>0</v>
      </c>
    </row>
    <row r="1444" spans="1:20" hidden="1" x14ac:dyDescent="0.3">
      <c r="A1444" t="s">
        <v>116</v>
      </c>
      <c r="B1444" t="s">
        <v>117</v>
      </c>
      <c r="C1444" t="s">
        <v>57</v>
      </c>
      <c r="D1444" t="s">
        <v>123</v>
      </c>
      <c r="E1444">
        <v>3.07</v>
      </c>
      <c r="F1444">
        <v>20</v>
      </c>
      <c r="G1444" t="s">
        <v>147</v>
      </c>
      <c r="H1444" t="s">
        <v>147</v>
      </c>
      <c r="J1444" t="s">
        <v>1310</v>
      </c>
      <c r="Q1444"/>
      <c r="T1444">
        <f t="shared" si="22"/>
        <v>0</v>
      </c>
    </row>
    <row r="1445" spans="1:20" hidden="1" x14ac:dyDescent="0.3">
      <c r="A1445" t="s">
        <v>116</v>
      </c>
      <c r="B1445" t="s">
        <v>117</v>
      </c>
      <c r="C1445" t="s">
        <v>57</v>
      </c>
      <c r="D1445" t="s">
        <v>123</v>
      </c>
      <c r="E1445">
        <v>3.07</v>
      </c>
      <c r="F1445">
        <v>20</v>
      </c>
      <c r="G1445" t="s">
        <v>147</v>
      </c>
      <c r="H1445" t="s">
        <v>148</v>
      </c>
      <c r="I1445" s="63"/>
      <c r="Q1445"/>
      <c r="T1445">
        <f t="shared" si="22"/>
        <v>0</v>
      </c>
    </row>
    <row r="1446" spans="1:20" hidden="1" x14ac:dyDescent="0.3">
      <c r="A1446" t="s">
        <v>116</v>
      </c>
      <c r="B1446" t="s">
        <v>117</v>
      </c>
      <c r="C1446" t="s">
        <v>57</v>
      </c>
      <c r="D1446" t="s">
        <v>123</v>
      </c>
      <c r="E1446">
        <v>3.07</v>
      </c>
      <c r="F1446">
        <v>20</v>
      </c>
      <c r="G1446" t="s">
        <v>149</v>
      </c>
      <c r="H1446" t="s">
        <v>149</v>
      </c>
      <c r="J1446" t="s">
        <v>1311</v>
      </c>
      <c r="Q1446"/>
      <c r="T1446">
        <f t="shared" si="22"/>
        <v>0</v>
      </c>
    </row>
    <row r="1447" spans="1:20" hidden="1" x14ac:dyDescent="0.3">
      <c r="A1447" t="s">
        <v>116</v>
      </c>
      <c r="B1447" t="s">
        <v>117</v>
      </c>
      <c r="C1447" t="s">
        <v>57</v>
      </c>
      <c r="D1447" t="s">
        <v>123</v>
      </c>
      <c r="E1447">
        <v>3.07</v>
      </c>
      <c r="F1447">
        <v>20</v>
      </c>
      <c r="G1447" t="s">
        <v>149</v>
      </c>
      <c r="H1447" t="s">
        <v>148</v>
      </c>
      <c r="I1447" s="63"/>
      <c r="Q1447"/>
      <c r="T1447">
        <f t="shared" si="22"/>
        <v>0</v>
      </c>
    </row>
    <row r="1448" spans="1:20" hidden="1" x14ac:dyDescent="0.3">
      <c r="A1448" t="s">
        <v>116</v>
      </c>
      <c r="B1448" t="s">
        <v>117</v>
      </c>
      <c r="C1448" t="s">
        <v>57</v>
      </c>
      <c r="D1448" t="s">
        <v>123</v>
      </c>
      <c r="E1448">
        <v>3.07</v>
      </c>
      <c r="F1448">
        <v>20</v>
      </c>
      <c r="G1448" t="s">
        <v>150</v>
      </c>
      <c r="H1448" t="s">
        <v>150</v>
      </c>
      <c r="J1448" t="s">
        <v>1315</v>
      </c>
      <c r="Q1448"/>
      <c r="T1448">
        <f t="shared" si="22"/>
        <v>0</v>
      </c>
    </row>
    <row r="1449" spans="1:20" hidden="1" x14ac:dyDescent="0.3">
      <c r="A1449" t="s">
        <v>116</v>
      </c>
      <c r="B1449" t="s">
        <v>117</v>
      </c>
      <c r="C1449" t="s">
        <v>57</v>
      </c>
      <c r="D1449" t="s">
        <v>123</v>
      </c>
      <c r="E1449">
        <v>3.07</v>
      </c>
      <c r="F1449">
        <v>20</v>
      </c>
      <c r="G1449" t="s">
        <v>150</v>
      </c>
      <c r="H1449" t="s">
        <v>148</v>
      </c>
      <c r="I1449" s="63"/>
      <c r="Q1449"/>
      <c r="T1449">
        <f t="shared" si="22"/>
        <v>0</v>
      </c>
    </row>
    <row r="1450" spans="1:20" hidden="1" x14ac:dyDescent="0.3">
      <c r="A1450" t="s">
        <v>116</v>
      </c>
      <c r="B1450" t="s">
        <v>117</v>
      </c>
      <c r="C1450" t="s">
        <v>57</v>
      </c>
      <c r="D1450" t="s">
        <v>123</v>
      </c>
      <c r="E1450">
        <v>3.07</v>
      </c>
      <c r="F1450">
        <v>20</v>
      </c>
      <c r="G1450" t="s">
        <v>152</v>
      </c>
      <c r="H1450" t="s">
        <v>152</v>
      </c>
      <c r="J1450" t="s">
        <v>1312</v>
      </c>
      <c r="Q1450"/>
      <c r="T1450">
        <f t="shared" si="22"/>
        <v>0</v>
      </c>
    </row>
    <row r="1451" spans="1:20" hidden="1" x14ac:dyDescent="0.3">
      <c r="A1451" t="s">
        <v>116</v>
      </c>
      <c r="B1451" t="s">
        <v>117</v>
      </c>
      <c r="C1451" t="s">
        <v>57</v>
      </c>
      <c r="D1451" t="s">
        <v>123</v>
      </c>
      <c r="E1451">
        <v>3.07</v>
      </c>
      <c r="F1451">
        <v>20</v>
      </c>
      <c r="G1451" t="s">
        <v>152</v>
      </c>
      <c r="H1451" t="s">
        <v>148</v>
      </c>
      <c r="I1451" s="63"/>
      <c r="Q1451"/>
      <c r="T1451">
        <f t="shared" si="22"/>
        <v>0</v>
      </c>
    </row>
    <row r="1452" spans="1:20" hidden="1" x14ac:dyDescent="0.3">
      <c r="A1452" t="s">
        <v>116</v>
      </c>
      <c r="B1452" t="s">
        <v>117</v>
      </c>
      <c r="C1452" t="s">
        <v>57</v>
      </c>
      <c r="D1452" t="s">
        <v>123</v>
      </c>
      <c r="E1452">
        <v>3.07</v>
      </c>
      <c r="F1452">
        <v>20</v>
      </c>
      <c r="G1452" t="s">
        <v>153</v>
      </c>
      <c r="H1452" t="s">
        <v>153</v>
      </c>
      <c r="J1452" t="s">
        <v>1316</v>
      </c>
      <c r="Q1452"/>
      <c r="T1452">
        <f t="shared" si="22"/>
        <v>0</v>
      </c>
    </row>
    <row r="1453" spans="1:20" hidden="1" x14ac:dyDescent="0.3">
      <c r="A1453" t="s">
        <v>116</v>
      </c>
      <c r="B1453" t="s">
        <v>117</v>
      </c>
      <c r="C1453" t="s">
        <v>57</v>
      </c>
      <c r="D1453" t="s">
        <v>123</v>
      </c>
      <c r="E1453">
        <v>3.07</v>
      </c>
      <c r="F1453">
        <v>20</v>
      </c>
      <c r="G1453" t="s">
        <v>153</v>
      </c>
      <c r="H1453" t="s">
        <v>148</v>
      </c>
      <c r="I1453" s="63"/>
      <c r="Q1453"/>
      <c r="T1453">
        <f t="shared" si="22"/>
        <v>0</v>
      </c>
    </row>
    <row r="1454" spans="1:20" hidden="1" x14ac:dyDescent="0.3">
      <c r="A1454" t="s">
        <v>116</v>
      </c>
      <c r="B1454" t="s">
        <v>117</v>
      </c>
      <c r="C1454" t="s">
        <v>57</v>
      </c>
      <c r="D1454" t="s">
        <v>123</v>
      </c>
      <c r="E1454">
        <v>3.07</v>
      </c>
      <c r="F1454">
        <v>20</v>
      </c>
      <c r="G1454" t="s">
        <v>155</v>
      </c>
      <c r="H1454" t="s">
        <v>155</v>
      </c>
      <c r="J1454" t="s">
        <v>1313</v>
      </c>
      <c r="Q1454"/>
      <c r="T1454">
        <f t="shared" si="22"/>
        <v>0</v>
      </c>
    </row>
    <row r="1455" spans="1:20" hidden="1" x14ac:dyDescent="0.3">
      <c r="A1455" t="s">
        <v>116</v>
      </c>
      <c r="B1455" t="s">
        <v>117</v>
      </c>
      <c r="C1455" t="s">
        <v>57</v>
      </c>
      <c r="D1455" t="s">
        <v>123</v>
      </c>
      <c r="E1455">
        <v>3.07</v>
      </c>
      <c r="F1455">
        <v>20</v>
      </c>
      <c r="G1455" t="s">
        <v>155</v>
      </c>
      <c r="H1455" t="s">
        <v>148</v>
      </c>
      <c r="I1455" s="63"/>
      <c r="Q1455"/>
      <c r="T1455">
        <f t="shared" si="22"/>
        <v>0</v>
      </c>
    </row>
    <row r="1456" spans="1:20" hidden="1" x14ac:dyDescent="0.3">
      <c r="A1456" t="s">
        <v>116</v>
      </c>
      <c r="B1456" t="s">
        <v>117</v>
      </c>
      <c r="C1456" t="s">
        <v>57</v>
      </c>
      <c r="D1456" t="s">
        <v>123</v>
      </c>
      <c r="E1456">
        <v>3.07</v>
      </c>
      <c r="F1456">
        <v>20</v>
      </c>
      <c r="G1456" t="s">
        <v>156</v>
      </c>
      <c r="H1456" t="s">
        <v>156</v>
      </c>
      <c r="I1456">
        <v>10</v>
      </c>
      <c r="J1456" t="s">
        <v>227</v>
      </c>
      <c r="Q1456"/>
      <c r="T1456">
        <f t="shared" si="22"/>
        <v>0</v>
      </c>
    </row>
    <row r="1457" spans="1:20" hidden="1" x14ac:dyDescent="0.3">
      <c r="A1457" t="s">
        <v>116</v>
      </c>
      <c r="B1457" t="s">
        <v>117</v>
      </c>
      <c r="C1457" t="s">
        <v>57</v>
      </c>
      <c r="D1457" t="s">
        <v>123</v>
      </c>
      <c r="E1457">
        <v>3.07</v>
      </c>
      <c r="F1457">
        <v>20</v>
      </c>
      <c r="G1457" t="s">
        <v>156</v>
      </c>
      <c r="H1457" t="s">
        <v>148</v>
      </c>
      <c r="I1457" t="s">
        <v>227</v>
      </c>
      <c r="Q1457"/>
      <c r="T1457">
        <f t="shared" si="22"/>
        <v>0</v>
      </c>
    </row>
    <row r="1458" spans="1:20" hidden="1" x14ac:dyDescent="0.3">
      <c r="A1458" t="s">
        <v>116</v>
      </c>
      <c r="B1458" t="s">
        <v>117</v>
      </c>
      <c r="C1458" t="s">
        <v>57</v>
      </c>
      <c r="D1458" t="s">
        <v>123</v>
      </c>
      <c r="E1458">
        <v>3.07</v>
      </c>
      <c r="F1458">
        <v>20</v>
      </c>
      <c r="G1458" t="s">
        <v>157</v>
      </c>
      <c r="H1458" t="s">
        <v>157</v>
      </c>
      <c r="J1458" t="s">
        <v>1317</v>
      </c>
      <c r="Q1458"/>
      <c r="T1458">
        <f t="shared" si="22"/>
        <v>0</v>
      </c>
    </row>
    <row r="1459" spans="1:20" hidden="1" x14ac:dyDescent="0.3">
      <c r="A1459" t="s">
        <v>116</v>
      </c>
      <c r="B1459" t="s">
        <v>117</v>
      </c>
      <c r="C1459" t="s">
        <v>57</v>
      </c>
      <c r="D1459" t="s">
        <v>123</v>
      </c>
      <c r="E1459">
        <v>3.07</v>
      </c>
      <c r="F1459">
        <v>20</v>
      </c>
      <c r="G1459" t="s">
        <v>157</v>
      </c>
      <c r="H1459" t="s">
        <v>148</v>
      </c>
      <c r="I1459" s="63"/>
      <c r="Q1459"/>
      <c r="T1459">
        <f t="shared" si="22"/>
        <v>0</v>
      </c>
    </row>
    <row r="1460" spans="1:20" hidden="1" x14ac:dyDescent="0.3">
      <c r="A1460" t="s">
        <v>116</v>
      </c>
      <c r="B1460" t="s">
        <v>117</v>
      </c>
      <c r="C1460" t="s">
        <v>57</v>
      </c>
      <c r="D1460" t="s">
        <v>123</v>
      </c>
      <c r="E1460">
        <v>3.07</v>
      </c>
      <c r="F1460">
        <v>20</v>
      </c>
      <c r="G1460" t="s">
        <v>158</v>
      </c>
      <c r="H1460" t="s">
        <v>158</v>
      </c>
      <c r="O1460" t="s">
        <v>502</v>
      </c>
      <c r="Q1460"/>
      <c r="T1460">
        <f t="shared" si="22"/>
        <v>0</v>
      </c>
    </row>
    <row r="1461" spans="1:20" hidden="1" x14ac:dyDescent="0.3">
      <c r="A1461" t="s">
        <v>116</v>
      </c>
      <c r="B1461" t="s">
        <v>117</v>
      </c>
      <c r="C1461" t="s">
        <v>57</v>
      </c>
      <c r="D1461" t="s">
        <v>123</v>
      </c>
      <c r="E1461">
        <v>3.07</v>
      </c>
      <c r="F1461">
        <v>20</v>
      </c>
      <c r="G1461" t="s">
        <v>158</v>
      </c>
      <c r="H1461" t="s">
        <v>148</v>
      </c>
      <c r="I1461" s="63"/>
      <c r="Q1461"/>
      <c r="T1461">
        <f t="shared" si="22"/>
        <v>0</v>
      </c>
    </row>
    <row r="1462" spans="1:20" hidden="1" x14ac:dyDescent="0.3">
      <c r="A1462" t="s">
        <v>116</v>
      </c>
      <c r="B1462" t="s">
        <v>117</v>
      </c>
      <c r="C1462" t="s">
        <v>57</v>
      </c>
      <c r="D1462" t="s">
        <v>123</v>
      </c>
      <c r="E1462">
        <v>3.07</v>
      </c>
      <c r="F1462">
        <v>20</v>
      </c>
      <c r="G1462" t="s">
        <v>159</v>
      </c>
      <c r="H1462" t="s">
        <v>159</v>
      </c>
      <c r="O1462" t="s">
        <v>502</v>
      </c>
      <c r="Q1462"/>
      <c r="T1462">
        <f t="shared" si="22"/>
        <v>0</v>
      </c>
    </row>
    <row r="1463" spans="1:20" hidden="1" x14ac:dyDescent="0.3">
      <c r="A1463" t="s">
        <v>116</v>
      </c>
      <c r="B1463" t="s">
        <v>117</v>
      </c>
      <c r="C1463" t="s">
        <v>57</v>
      </c>
      <c r="D1463" t="s">
        <v>123</v>
      </c>
      <c r="E1463">
        <v>3.07</v>
      </c>
      <c r="F1463">
        <v>20</v>
      </c>
      <c r="G1463" t="s">
        <v>159</v>
      </c>
      <c r="H1463" t="s">
        <v>148</v>
      </c>
      <c r="I1463" s="63"/>
      <c r="Q1463"/>
      <c r="T1463">
        <f t="shared" si="22"/>
        <v>0</v>
      </c>
    </row>
    <row r="1464" spans="1:20" hidden="1" x14ac:dyDescent="0.3">
      <c r="A1464" t="s">
        <v>116</v>
      </c>
      <c r="B1464" t="s">
        <v>117</v>
      </c>
      <c r="C1464" t="s">
        <v>57</v>
      </c>
      <c r="D1464" t="s">
        <v>123</v>
      </c>
      <c r="E1464">
        <v>3.07</v>
      </c>
      <c r="F1464">
        <v>20</v>
      </c>
      <c r="G1464" t="s">
        <v>160</v>
      </c>
      <c r="H1464" t="s">
        <v>160</v>
      </c>
      <c r="I1464" s="65"/>
      <c r="O1464" t="s">
        <v>502</v>
      </c>
      <c r="Q1464"/>
      <c r="T1464">
        <f t="shared" si="22"/>
        <v>0</v>
      </c>
    </row>
    <row r="1465" spans="1:20" hidden="1" x14ac:dyDescent="0.3">
      <c r="A1465" t="s">
        <v>116</v>
      </c>
      <c r="B1465" t="s">
        <v>117</v>
      </c>
      <c r="C1465" t="s">
        <v>57</v>
      </c>
      <c r="D1465" t="s">
        <v>123</v>
      </c>
      <c r="E1465">
        <v>3.07</v>
      </c>
      <c r="F1465">
        <v>20</v>
      </c>
      <c r="G1465" t="s">
        <v>160</v>
      </c>
      <c r="H1465" t="s">
        <v>148</v>
      </c>
      <c r="I1465" s="65"/>
      <c r="Q1465"/>
      <c r="T1465">
        <f t="shared" si="22"/>
        <v>0</v>
      </c>
    </row>
    <row r="1466" spans="1:20" hidden="1" x14ac:dyDescent="0.3">
      <c r="A1466" t="s">
        <v>116</v>
      </c>
      <c r="B1466" t="s">
        <v>117</v>
      </c>
      <c r="C1466" t="s">
        <v>57</v>
      </c>
      <c r="D1466" t="s">
        <v>124</v>
      </c>
      <c r="E1466">
        <v>3.37</v>
      </c>
      <c r="F1466">
        <v>250</v>
      </c>
      <c r="G1466" t="s">
        <v>185</v>
      </c>
      <c r="H1466" t="s">
        <v>185</v>
      </c>
      <c r="J1466" t="s">
        <v>1309</v>
      </c>
      <c r="Q1466"/>
      <c r="T1466">
        <f t="shared" si="22"/>
        <v>0</v>
      </c>
    </row>
    <row r="1467" spans="1:20" hidden="1" x14ac:dyDescent="0.3">
      <c r="A1467" t="s">
        <v>116</v>
      </c>
      <c r="B1467" t="s">
        <v>117</v>
      </c>
      <c r="C1467" t="s">
        <v>57</v>
      </c>
      <c r="D1467" t="s">
        <v>124</v>
      </c>
      <c r="E1467">
        <v>3.37</v>
      </c>
      <c r="F1467">
        <v>250</v>
      </c>
      <c r="G1467" t="s">
        <v>185</v>
      </c>
      <c r="H1467" t="s">
        <v>148</v>
      </c>
      <c r="I1467" s="63"/>
      <c r="Q1467"/>
      <c r="T1467">
        <f t="shared" si="22"/>
        <v>0</v>
      </c>
    </row>
    <row r="1468" spans="1:20" hidden="1" x14ac:dyDescent="0.3">
      <c r="A1468" t="s">
        <v>116</v>
      </c>
      <c r="B1468" t="s">
        <v>117</v>
      </c>
      <c r="C1468" t="s">
        <v>57</v>
      </c>
      <c r="D1468" t="s">
        <v>124</v>
      </c>
      <c r="E1468">
        <v>3.37</v>
      </c>
      <c r="F1468">
        <v>250</v>
      </c>
      <c r="G1468" t="s">
        <v>147</v>
      </c>
      <c r="H1468" t="s">
        <v>147</v>
      </c>
      <c r="J1468" t="s">
        <v>1310</v>
      </c>
      <c r="Q1468"/>
      <c r="T1468">
        <f t="shared" si="22"/>
        <v>0</v>
      </c>
    </row>
    <row r="1469" spans="1:20" hidden="1" x14ac:dyDescent="0.3">
      <c r="A1469" t="s">
        <v>116</v>
      </c>
      <c r="B1469" t="s">
        <v>117</v>
      </c>
      <c r="C1469" t="s">
        <v>57</v>
      </c>
      <c r="D1469" t="s">
        <v>124</v>
      </c>
      <c r="E1469">
        <v>3.37</v>
      </c>
      <c r="F1469">
        <v>250</v>
      </c>
      <c r="G1469" t="s">
        <v>147</v>
      </c>
      <c r="H1469" t="s">
        <v>148</v>
      </c>
      <c r="I1469" s="63"/>
      <c r="Q1469"/>
      <c r="T1469">
        <f t="shared" si="22"/>
        <v>0</v>
      </c>
    </row>
    <row r="1470" spans="1:20" hidden="1" x14ac:dyDescent="0.3">
      <c r="A1470" t="s">
        <v>116</v>
      </c>
      <c r="B1470" t="s">
        <v>117</v>
      </c>
      <c r="C1470" t="s">
        <v>57</v>
      </c>
      <c r="D1470" t="s">
        <v>124</v>
      </c>
      <c r="E1470">
        <v>3.37</v>
      </c>
      <c r="F1470">
        <v>250</v>
      </c>
      <c r="G1470" t="s">
        <v>149</v>
      </c>
      <c r="H1470" t="s">
        <v>149</v>
      </c>
      <c r="J1470" t="s">
        <v>1311</v>
      </c>
      <c r="Q1470"/>
      <c r="T1470">
        <f t="shared" si="22"/>
        <v>0</v>
      </c>
    </row>
    <row r="1471" spans="1:20" hidden="1" x14ac:dyDescent="0.3">
      <c r="A1471" t="s">
        <v>116</v>
      </c>
      <c r="B1471" t="s">
        <v>117</v>
      </c>
      <c r="C1471" t="s">
        <v>57</v>
      </c>
      <c r="D1471" t="s">
        <v>124</v>
      </c>
      <c r="E1471">
        <v>3.37</v>
      </c>
      <c r="F1471">
        <v>250</v>
      </c>
      <c r="G1471" t="s">
        <v>149</v>
      </c>
      <c r="H1471" t="s">
        <v>148</v>
      </c>
      <c r="I1471" s="63"/>
      <c r="Q1471"/>
      <c r="T1471">
        <f t="shared" si="22"/>
        <v>0</v>
      </c>
    </row>
    <row r="1472" spans="1:20" hidden="1" x14ac:dyDescent="0.3">
      <c r="A1472" t="s">
        <v>116</v>
      </c>
      <c r="B1472" t="s">
        <v>117</v>
      </c>
      <c r="C1472" t="s">
        <v>57</v>
      </c>
      <c r="D1472" t="s">
        <v>124</v>
      </c>
      <c r="E1472">
        <v>3.37</v>
      </c>
      <c r="F1472">
        <v>250</v>
      </c>
      <c r="G1472" t="s">
        <v>150</v>
      </c>
      <c r="H1472" t="s">
        <v>150</v>
      </c>
      <c r="J1472" t="s">
        <v>1315</v>
      </c>
      <c r="Q1472"/>
      <c r="T1472">
        <f t="shared" si="22"/>
        <v>0</v>
      </c>
    </row>
    <row r="1473" spans="1:30" hidden="1" x14ac:dyDescent="0.3">
      <c r="A1473" t="s">
        <v>116</v>
      </c>
      <c r="B1473" t="s">
        <v>117</v>
      </c>
      <c r="C1473" t="s">
        <v>57</v>
      </c>
      <c r="D1473" t="s">
        <v>124</v>
      </c>
      <c r="E1473">
        <v>3.37</v>
      </c>
      <c r="F1473">
        <v>250</v>
      </c>
      <c r="G1473" t="s">
        <v>150</v>
      </c>
      <c r="H1473" t="s">
        <v>148</v>
      </c>
      <c r="I1473" s="63"/>
      <c r="Q1473"/>
      <c r="T1473">
        <f t="shared" si="22"/>
        <v>0</v>
      </c>
    </row>
    <row r="1474" spans="1:30" hidden="1" x14ac:dyDescent="0.3">
      <c r="A1474" t="s">
        <v>116</v>
      </c>
      <c r="B1474" t="s">
        <v>117</v>
      </c>
      <c r="C1474" t="s">
        <v>57</v>
      </c>
      <c r="D1474" t="s">
        <v>124</v>
      </c>
      <c r="E1474">
        <v>3.37</v>
      </c>
      <c r="F1474">
        <v>250</v>
      </c>
      <c r="G1474" t="s">
        <v>152</v>
      </c>
      <c r="H1474" t="s">
        <v>152</v>
      </c>
      <c r="J1474" t="s">
        <v>1312</v>
      </c>
      <c r="Q1474"/>
      <c r="T1474">
        <f t="shared" si="22"/>
        <v>0</v>
      </c>
    </row>
    <row r="1475" spans="1:30" hidden="1" x14ac:dyDescent="0.3">
      <c r="A1475" t="s">
        <v>116</v>
      </c>
      <c r="B1475" t="s">
        <v>117</v>
      </c>
      <c r="C1475" t="s">
        <v>57</v>
      </c>
      <c r="D1475" t="s">
        <v>124</v>
      </c>
      <c r="E1475">
        <v>3.37</v>
      </c>
      <c r="F1475">
        <v>250</v>
      </c>
      <c r="G1475" t="s">
        <v>152</v>
      </c>
      <c r="H1475" t="s">
        <v>148</v>
      </c>
      <c r="I1475" s="63"/>
      <c r="Q1475"/>
      <c r="T1475">
        <f t="shared" ref="T1475:T1538" si="23">R1475-S1475</f>
        <v>0</v>
      </c>
    </row>
    <row r="1476" spans="1:30" hidden="1" x14ac:dyDescent="0.3">
      <c r="A1476" t="s">
        <v>116</v>
      </c>
      <c r="B1476" t="s">
        <v>117</v>
      </c>
      <c r="C1476" t="s">
        <v>57</v>
      </c>
      <c r="D1476" t="s">
        <v>124</v>
      </c>
      <c r="E1476">
        <v>3.37</v>
      </c>
      <c r="F1476">
        <v>250</v>
      </c>
      <c r="G1476" t="s">
        <v>153</v>
      </c>
      <c r="H1476" t="s">
        <v>153</v>
      </c>
      <c r="J1476" t="s">
        <v>1316</v>
      </c>
      <c r="Q1476"/>
      <c r="T1476">
        <f t="shared" si="23"/>
        <v>0</v>
      </c>
    </row>
    <row r="1477" spans="1:30" hidden="1" x14ac:dyDescent="0.3">
      <c r="A1477" t="s">
        <v>116</v>
      </c>
      <c r="B1477" t="s">
        <v>117</v>
      </c>
      <c r="C1477" t="s">
        <v>57</v>
      </c>
      <c r="D1477" t="s">
        <v>124</v>
      </c>
      <c r="E1477">
        <v>3.37</v>
      </c>
      <c r="F1477">
        <v>250</v>
      </c>
      <c r="G1477" t="s">
        <v>153</v>
      </c>
      <c r="H1477" t="s">
        <v>148</v>
      </c>
      <c r="I1477" s="63"/>
      <c r="Q1477"/>
      <c r="T1477">
        <f t="shared" si="23"/>
        <v>0</v>
      </c>
    </row>
    <row r="1478" spans="1:30" hidden="1" x14ac:dyDescent="0.3">
      <c r="A1478" t="s">
        <v>116</v>
      </c>
      <c r="B1478" t="s">
        <v>117</v>
      </c>
      <c r="C1478" t="s">
        <v>57</v>
      </c>
      <c r="D1478" t="s">
        <v>124</v>
      </c>
      <c r="E1478">
        <v>3.37</v>
      </c>
      <c r="F1478">
        <v>250</v>
      </c>
      <c r="G1478" t="s">
        <v>155</v>
      </c>
      <c r="H1478" t="s">
        <v>155</v>
      </c>
      <c r="J1478" t="s">
        <v>1313</v>
      </c>
      <c r="Q1478"/>
      <c r="T1478">
        <f t="shared" si="23"/>
        <v>0</v>
      </c>
    </row>
    <row r="1479" spans="1:30" hidden="1" x14ac:dyDescent="0.3">
      <c r="A1479" t="s">
        <v>116</v>
      </c>
      <c r="B1479" t="s">
        <v>117</v>
      </c>
      <c r="C1479" t="s">
        <v>57</v>
      </c>
      <c r="D1479" t="s">
        <v>124</v>
      </c>
      <c r="E1479">
        <v>3.37</v>
      </c>
      <c r="F1479">
        <v>250</v>
      </c>
      <c r="G1479" t="s">
        <v>155</v>
      </c>
      <c r="H1479" t="s">
        <v>148</v>
      </c>
      <c r="I1479" s="63"/>
      <c r="Q1479"/>
      <c r="T1479">
        <f t="shared" si="23"/>
        <v>0</v>
      </c>
    </row>
    <row r="1480" spans="1:30" hidden="1" x14ac:dyDescent="0.3">
      <c r="A1480" t="s">
        <v>116</v>
      </c>
      <c r="B1480" t="s">
        <v>117</v>
      </c>
      <c r="C1480" t="s">
        <v>57</v>
      </c>
      <c r="D1480" t="s">
        <v>124</v>
      </c>
      <c r="E1480">
        <v>3.37</v>
      </c>
      <c r="F1480">
        <v>250</v>
      </c>
      <c r="G1480" t="s">
        <v>156</v>
      </c>
      <c r="H1480" t="s">
        <v>156</v>
      </c>
      <c r="I1480">
        <v>300</v>
      </c>
      <c r="J1480" t="s">
        <v>195</v>
      </c>
      <c r="Q1480"/>
      <c r="T1480">
        <f t="shared" si="23"/>
        <v>0</v>
      </c>
    </row>
    <row r="1481" spans="1:30" hidden="1" x14ac:dyDescent="0.3">
      <c r="A1481" t="s">
        <v>116</v>
      </c>
      <c r="B1481" t="s">
        <v>117</v>
      </c>
      <c r="C1481" t="s">
        <v>57</v>
      </c>
      <c r="D1481" t="s">
        <v>124</v>
      </c>
      <c r="E1481">
        <v>3.37</v>
      </c>
      <c r="F1481">
        <v>250</v>
      </c>
      <c r="G1481" t="s">
        <v>156</v>
      </c>
      <c r="H1481" t="s">
        <v>148</v>
      </c>
      <c r="I1481" t="s">
        <v>195</v>
      </c>
      <c r="Q1481"/>
      <c r="T1481">
        <f t="shared" si="23"/>
        <v>0</v>
      </c>
    </row>
    <row r="1482" spans="1:30" hidden="1" x14ac:dyDescent="0.3">
      <c r="A1482" t="s">
        <v>116</v>
      </c>
      <c r="B1482" t="s">
        <v>117</v>
      </c>
      <c r="C1482" t="s">
        <v>57</v>
      </c>
      <c r="D1482" t="s">
        <v>124</v>
      </c>
      <c r="E1482">
        <v>3.37</v>
      </c>
      <c r="F1482">
        <v>250</v>
      </c>
      <c r="G1482" t="s">
        <v>157</v>
      </c>
      <c r="H1482" t="s">
        <v>157</v>
      </c>
      <c r="I1482">
        <v>60</v>
      </c>
      <c r="J1482" t="s">
        <v>221</v>
      </c>
      <c r="Q1482"/>
      <c r="T1482">
        <f t="shared" si="23"/>
        <v>0</v>
      </c>
    </row>
    <row r="1483" spans="1:30" hidden="1" x14ac:dyDescent="0.3">
      <c r="A1483" t="s">
        <v>116</v>
      </c>
      <c r="B1483" t="s">
        <v>117</v>
      </c>
      <c r="C1483" t="s">
        <v>57</v>
      </c>
      <c r="D1483" t="s">
        <v>124</v>
      </c>
      <c r="E1483">
        <v>3.37</v>
      </c>
      <c r="F1483">
        <v>250</v>
      </c>
      <c r="G1483" t="s">
        <v>157</v>
      </c>
      <c r="H1483" t="s">
        <v>148</v>
      </c>
      <c r="I1483" t="s">
        <v>221</v>
      </c>
      <c r="Q1483"/>
      <c r="T1483">
        <f t="shared" si="23"/>
        <v>0</v>
      </c>
    </row>
    <row r="1484" spans="1:30" hidden="1" x14ac:dyDescent="0.3">
      <c r="A1484" t="s">
        <v>116</v>
      </c>
      <c r="B1484" t="s">
        <v>117</v>
      </c>
      <c r="C1484" t="s">
        <v>57</v>
      </c>
      <c r="D1484" t="s">
        <v>124</v>
      </c>
      <c r="E1484">
        <v>3.37</v>
      </c>
      <c r="F1484">
        <v>250</v>
      </c>
      <c r="G1484" t="s">
        <v>158</v>
      </c>
      <c r="H1484" t="s">
        <v>158</v>
      </c>
      <c r="I1484" s="64">
        <v>20</v>
      </c>
      <c r="J1484" t="s">
        <v>226</v>
      </c>
      <c r="L1484">
        <f>_xlfn.XLOOKUP(J1484, FNDWRR!Q:Q,FNDWRR!F:F,"",0,)</f>
        <v>92010145</v>
      </c>
      <c r="O1484" t="s">
        <v>502</v>
      </c>
      <c r="P1484">
        <f>SUMIFS(FNDWRR!E:E, FNDWRR!Q:Q, data_working!J1484, FNDWRR!AZ:AZ, data_working!H1484, FNDWRR!C:C, data_working!D1484&amp;"*")</f>
        <v>0</v>
      </c>
      <c r="Q1484" s="40">
        <v>3.369937887359999</v>
      </c>
      <c r="R1484" s="40">
        <v>24.32</v>
      </c>
      <c r="S1484">
        <v>24.32</v>
      </c>
      <c r="T1484">
        <f t="shared" si="23"/>
        <v>0</v>
      </c>
      <c r="U1484">
        <f>SUMIFS(openNconfirmRpt!O:O, openNconfirmRpt!L:L, data_working!D1484&amp;"*", openNconfirmRpt!D:D, data_working!H1484)</f>
        <v>0</v>
      </c>
      <c r="V1484">
        <f>SUMIFS(openNconfirmRpt!O:O, openNconfirmRpt!L:L, data_working!D1484&amp;"*", openNconfirmRpt!D:D, data_working!H1484, openNconfirmRpt!B:B, A1484)</f>
        <v>0</v>
      </c>
      <c r="X1484">
        <f>SUMIFS(openNconfirmRpt!O:O, openNconfirmRpt!L:L, data_working!D1484&amp;"*", openNconfirmRpt!D:D, data_working!H1484, openNconfirmRpt!B:B, A1484, openNconfirmRpt!A:A, "Confirm Order")</f>
        <v>0</v>
      </c>
      <c r="Y1484">
        <f>X1484-I1484</f>
        <v>-20</v>
      </c>
      <c r="Z1484">
        <f>P1484-I1484</f>
        <v>-20</v>
      </c>
      <c r="AA1484" s="46" t="e">
        <f>SUMIFS(openNconfirmRpt!V:V, openNconfirmRpt!L:L, data_working!D1484&amp;"*", openNconfirmRpt!D:D, data_working!H1484, openNconfirmRpt!B:B, A1484, openNconfirmRpt!A:A, "Confirm Order")/COUNTIFS(openNconfirmRpt!L:L, data_working!D1484&amp;"*", openNconfirmRpt!D:D, data_working!H1484, openNconfirmRpt!B:B, A1484, openNconfirmRpt!A:A, "Confirm Order")</f>
        <v>#DIV/0!</v>
      </c>
      <c r="AB1484" t="e">
        <f>S1484-AA1484</f>
        <v>#DIV/0!</v>
      </c>
      <c r="AD1484" t="s">
        <v>667</v>
      </c>
    </row>
    <row r="1485" spans="1:30" hidden="1" x14ac:dyDescent="0.3">
      <c r="A1485" t="s">
        <v>116</v>
      </c>
      <c r="B1485" t="s">
        <v>117</v>
      </c>
      <c r="C1485" t="s">
        <v>57</v>
      </c>
      <c r="D1485" t="s">
        <v>124</v>
      </c>
      <c r="E1485">
        <v>3.37</v>
      </c>
      <c r="F1485">
        <v>250</v>
      </c>
      <c r="G1485" t="s">
        <v>158</v>
      </c>
      <c r="H1485" t="s">
        <v>148</v>
      </c>
      <c r="I1485" t="s">
        <v>226</v>
      </c>
      <c r="Q1485"/>
      <c r="T1485">
        <f t="shared" si="23"/>
        <v>0</v>
      </c>
    </row>
    <row r="1486" spans="1:30" hidden="1" x14ac:dyDescent="0.3">
      <c r="A1486" t="s">
        <v>116</v>
      </c>
      <c r="B1486" t="s">
        <v>117</v>
      </c>
      <c r="C1486" t="s">
        <v>57</v>
      </c>
      <c r="D1486" t="s">
        <v>124</v>
      </c>
      <c r="E1486">
        <v>3.37</v>
      </c>
      <c r="F1486">
        <v>250</v>
      </c>
      <c r="G1486" t="s">
        <v>159</v>
      </c>
      <c r="H1486" t="s">
        <v>159</v>
      </c>
      <c r="I1486" s="64">
        <v>30</v>
      </c>
      <c r="J1486" t="s">
        <v>224</v>
      </c>
      <c r="L1486">
        <f>_xlfn.XLOOKUP(J1486, FNDWRR!Q:Q,FNDWRR!F:F,"",0,)</f>
        <v>92010782</v>
      </c>
      <c r="O1486" t="s">
        <v>502</v>
      </c>
      <c r="P1486">
        <f>SUMIFS(FNDWRR!E:E, FNDWRR!Q:Q, data_working!J1486, FNDWRR!AZ:AZ, data_working!H1486, FNDWRR!C:C, data_working!D1486&amp;"*")</f>
        <v>80</v>
      </c>
      <c r="Q1486" s="40">
        <v>3.369937887359999</v>
      </c>
      <c r="R1486" s="40">
        <v>24.32</v>
      </c>
      <c r="S1486">
        <v>24.32</v>
      </c>
      <c r="T1486">
        <f t="shared" si="23"/>
        <v>0</v>
      </c>
      <c r="U1486">
        <f>SUMIFS(openNconfirmRpt!O:O, openNconfirmRpt!L:L, data_working!D1486&amp;"*", openNconfirmRpt!D:D, data_working!H1486)</f>
        <v>80</v>
      </c>
      <c r="V1486">
        <f>SUMIFS(openNconfirmRpt!O:O, openNconfirmRpt!L:L, data_working!D1486&amp;"*", openNconfirmRpt!D:D, data_working!H1486, openNconfirmRpt!B:B, A1486)</f>
        <v>30</v>
      </c>
      <c r="X1486">
        <f>SUMIFS(openNconfirmRpt!O:O, openNconfirmRpt!L:L, data_working!D1486&amp;"*", openNconfirmRpt!D:D, data_working!H1486, openNconfirmRpt!B:B, A1486, openNconfirmRpt!A:A, "Confirm Order")</f>
        <v>30</v>
      </c>
      <c r="Y1486">
        <f>X1486-I1486</f>
        <v>0</v>
      </c>
      <c r="Z1486">
        <f>P1486-I1486</f>
        <v>50</v>
      </c>
      <c r="AA1486" s="46">
        <f>SUMIFS(openNconfirmRpt!V:V, openNconfirmRpt!L:L, data_working!D1486&amp;"*", openNconfirmRpt!D:D, data_working!H1486, openNconfirmRpt!B:B, A1486, openNconfirmRpt!A:A, "Confirm Order")/COUNTIFS(openNconfirmRpt!L:L, data_working!D1486&amp;"*", openNconfirmRpt!D:D, data_working!H1486, openNconfirmRpt!B:B, A1486, openNconfirmRpt!A:A, "Confirm Order")</f>
        <v>24.32</v>
      </c>
      <c r="AB1486">
        <f>S1486-AA1486</f>
        <v>0</v>
      </c>
      <c r="AD1486" t="s">
        <v>1696</v>
      </c>
    </row>
    <row r="1487" spans="1:30" hidden="1" x14ac:dyDescent="0.3">
      <c r="A1487" t="s">
        <v>116</v>
      </c>
      <c r="B1487" t="s">
        <v>117</v>
      </c>
      <c r="C1487" t="s">
        <v>57</v>
      </c>
      <c r="D1487" t="s">
        <v>124</v>
      </c>
      <c r="E1487">
        <v>3.37</v>
      </c>
      <c r="F1487">
        <v>250</v>
      </c>
      <c r="G1487" t="s">
        <v>159</v>
      </c>
      <c r="H1487" t="s">
        <v>148</v>
      </c>
      <c r="I1487" t="s">
        <v>224</v>
      </c>
      <c r="Q1487"/>
      <c r="T1487">
        <f t="shared" si="23"/>
        <v>0</v>
      </c>
    </row>
    <row r="1488" spans="1:30" x14ac:dyDescent="0.3">
      <c r="A1488" t="s">
        <v>116</v>
      </c>
      <c r="B1488" t="s">
        <v>117</v>
      </c>
      <c r="C1488" t="s">
        <v>57</v>
      </c>
      <c r="D1488" t="s">
        <v>124</v>
      </c>
      <c r="E1488">
        <v>3.37</v>
      </c>
      <c r="F1488">
        <v>250</v>
      </c>
      <c r="G1488" t="s">
        <v>160</v>
      </c>
      <c r="H1488" t="s">
        <v>160</v>
      </c>
      <c r="I1488" s="64">
        <v>50</v>
      </c>
      <c r="J1488" t="s">
        <v>658</v>
      </c>
      <c r="K1488" t="s">
        <v>1701</v>
      </c>
      <c r="L1488">
        <f>_xlfn.XLOOKUP(J1488, FNDWRR!Q:Q,FNDWRR!F:F,"",0,)</f>
        <v>92011131</v>
      </c>
      <c r="O1488" t="s">
        <v>502</v>
      </c>
      <c r="P1488">
        <f>SUMIFS(FNDWRR!E:E, FNDWRR!Q:Q, data_working!J1488, FNDWRR!AZ:AZ, data_working!H1488, FNDWRR!C:C, data_working!D1488&amp;"*")</f>
        <v>80</v>
      </c>
      <c r="Q1488" s="40">
        <v>3.369937887359999</v>
      </c>
      <c r="R1488" s="40">
        <v>24.32</v>
      </c>
      <c r="S1488">
        <v>24.32</v>
      </c>
      <c r="T1488">
        <f t="shared" si="23"/>
        <v>0</v>
      </c>
      <c r="U1488">
        <f>SUMIFS(openNconfirmRpt!O:O, openNconfirmRpt!L:L, data_working!D1488&amp;"*", openNconfirmRpt!D:D, data_working!H1488)</f>
        <v>100</v>
      </c>
      <c r="V1488">
        <f>SUMIFS(openNconfirmRpt!O:O, openNconfirmRpt!L:L, data_working!D1488&amp;"*", openNconfirmRpt!D:D, data_working!H1488, openNconfirmRpt!B:B, A1488)</f>
        <v>50</v>
      </c>
      <c r="X1488">
        <f>SUMIFS(openNconfirmRpt!O:O, openNconfirmRpt!L:L, data_working!D1488&amp;"*", openNconfirmRpt!D:D, data_working!H1488, openNconfirmRpt!B:B, A1488, openNconfirmRpt!A:A, "Confirm Order")</f>
        <v>30</v>
      </c>
      <c r="Y1488">
        <f>X1488-I1488</f>
        <v>-20</v>
      </c>
      <c r="Z1488">
        <f>P1488-I1488</f>
        <v>30</v>
      </c>
      <c r="AA1488" s="46">
        <f>SUMIFS(openNconfirmRpt!V:V, openNconfirmRpt!L:L, data_working!D1488&amp;"*", openNconfirmRpt!D:D, data_working!H1488, openNconfirmRpt!B:B, A1488, openNconfirmRpt!A:A, "Confirm Order")/COUNTIFS(openNconfirmRpt!L:L, data_working!D1488&amp;"*", openNconfirmRpt!D:D, data_working!H1488, openNconfirmRpt!B:B, A1488, openNconfirmRpt!A:A, "Confirm Order")</f>
        <v>24.32</v>
      </c>
      <c r="AB1488">
        <f>S1488-AA1488</f>
        <v>0</v>
      </c>
      <c r="AD1488" t="s">
        <v>1696</v>
      </c>
    </row>
    <row r="1489" spans="1:20" hidden="1" x14ac:dyDescent="0.3">
      <c r="A1489" t="s">
        <v>116</v>
      </c>
      <c r="B1489" t="s">
        <v>117</v>
      </c>
      <c r="C1489" t="s">
        <v>57</v>
      </c>
      <c r="D1489" t="s">
        <v>124</v>
      </c>
      <c r="E1489">
        <v>3.37</v>
      </c>
      <c r="F1489">
        <v>250</v>
      </c>
      <c r="G1489" t="s">
        <v>160</v>
      </c>
      <c r="H1489" t="s">
        <v>148</v>
      </c>
      <c r="I1489" s="65" t="s">
        <v>222</v>
      </c>
      <c r="Q1489"/>
      <c r="T1489">
        <f t="shared" si="23"/>
        <v>0</v>
      </c>
    </row>
    <row r="1490" spans="1:20" hidden="1" x14ac:dyDescent="0.3">
      <c r="A1490" t="s">
        <v>116</v>
      </c>
      <c r="B1490" t="s">
        <v>117</v>
      </c>
      <c r="C1490" t="s">
        <v>57</v>
      </c>
      <c r="D1490" t="s">
        <v>125</v>
      </c>
      <c r="E1490">
        <v>1.53</v>
      </c>
      <c r="F1490">
        <v>50</v>
      </c>
      <c r="G1490" t="s">
        <v>185</v>
      </c>
      <c r="H1490" t="s">
        <v>185</v>
      </c>
      <c r="J1490" t="s">
        <v>1309</v>
      </c>
      <c r="Q1490"/>
      <c r="T1490">
        <f t="shared" si="23"/>
        <v>0</v>
      </c>
    </row>
    <row r="1491" spans="1:20" hidden="1" x14ac:dyDescent="0.3">
      <c r="A1491" t="s">
        <v>116</v>
      </c>
      <c r="B1491" t="s">
        <v>117</v>
      </c>
      <c r="C1491" t="s">
        <v>57</v>
      </c>
      <c r="D1491" t="s">
        <v>125</v>
      </c>
      <c r="E1491">
        <v>1.53</v>
      </c>
      <c r="F1491">
        <v>50</v>
      </c>
      <c r="G1491" t="s">
        <v>185</v>
      </c>
      <c r="H1491" t="s">
        <v>148</v>
      </c>
      <c r="I1491" s="63"/>
      <c r="Q1491"/>
      <c r="T1491">
        <f t="shared" si="23"/>
        <v>0</v>
      </c>
    </row>
    <row r="1492" spans="1:20" hidden="1" x14ac:dyDescent="0.3">
      <c r="A1492" t="s">
        <v>116</v>
      </c>
      <c r="B1492" t="s">
        <v>117</v>
      </c>
      <c r="C1492" t="s">
        <v>57</v>
      </c>
      <c r="D1492" t="s">
        <v>125</v>
      </c>
      <c r="E1492">
        <v>1.53</v>
      </c>
      <c r="F1492">
        <v>50</v>
      </c>
      <c r="G1492" t="s">
        <v>147</v>
      </c>
      <c r="H1492" t="s">
        <v>147</v>
      </c>
      <c r="J1492" t="s">
        <v>1310</v>
      </c>
      <c r="Q1492"/>
      <c r="T1492">
        <f t="shared" si="23"/>
        <v>0</v>
      </c>
    </row>
    <row r="1493" spans="1:20" hidden="1" x14ac:dyDescent="0.3">
      <c r="A1493" t="s">
        <v>116</v>
      </c>
      <c r="B1493" t="s">
        <v>117</v>
      </c>
      <c r="C1493" t="s">
        <v>57</v>
      </c>
      <c r="D1493" t="s">
        <v>125</v>
      </c>
      <c r="E1493">
        <v>1.53</v>
      </c>
      <c r="F1493">
        <v>50</v>
      </c>
      <c r="G1493" t="s">
        <v>147</v>
      </c>
      <c r="H1493" t="s">
        <v>148</v>
      </c>
      <c r="I1493" s="63"/>
      <c r="Q1493"/>
      <c r="T1493">
        <f t="shared" si="23"/>
        <v>0</v>
      </c>
    </row>
    <row r="1494" spans="1:20" hidden="1" x14ac:dyDescent="0.3">
      <c r="A1494" t="s">
        <v>116</v>
      </c>
      <c r="B1494" t="s">
        <v>117</v>
      </c>
      <c r="C1494" t="s">
        <v>57</v>
      </c>
      <c r="D1494" t="s">
        <v>125</v>
      </c>
      <c r="E1494">
        <v>1.53</v>
      </c>
      <c r="F1494">
        <v>50</v>
      </c>
      <c r="G1494" t="s">
        <v>149</v>
      </c>
      <c r="H1494" t="s">
        <v>149</v>
      </c>
      <c r="J1494" t="s">
        <v>1311</v>
      </c>
      <c r="Q1494"/>
      <c r="T1494">
        <f t="shared" si="23"/>
        <v>0</v>
      </c>
    </row>
    <row r="1495" spans="1:20" hidden="1" x14ac:dyDescent="0.3">
      <c r="A1495" t="s">
        <v>116</v>
      </c>
      <c r="B1495" t="s">
        <v>117</v>
      </c>
      <c r="C1495" t="s">
        <v>57</v>
      </c>
      <c r="D1495" t="s">
        <v>125</v>
      </c>
      <c r="E1495">
        <v>1.53</v>
      </c>
      <c r="F1495">
        <v>50</v>
      </c>
      <c r="G1495" t="s">
        <v>149</v>
      </c>
      <c r="H1495" t="s">
        <v>148</v>
      </c>
      <c r="I1495" s="63"/>
      <c r="Q1495"/>
      <c r="T1495">
        <f t="shared" si="23"/>
        <v>0</v>
      </c>
    </row>
    <row r="1496" spans="1:20" hidden="1" x14ac:dyDescent="0.3">
      <c r="A1496" t="s">
        <v>116</v>
      </c>
      <c r="B1496" t="s">
        <v>117</v>
      </c>
      <c r="C1496" t="s">
        <v>57</v>
      </c>
      <c r="D1496" t="s">
        <v>125</v>
      </c>
      <c r="E1496">
        <v>1.53</v>
      </c>
      <c r="F1496">
        <v>50</v>
      </c>
      <c r="G1496" t="s">
        <v>150</v>
      </c>
      <c r="H1496" t="s">
        <v>150</v>
      </c>
      <c r="I1496">
        <v>10</v>
      </c>
      <c r="J1496" t="s">
        <v>180</v>
      </c>
      <c r="Q1496"/>
      <c r="T1496">
        <f t="shared" si="23"/>
        <v>0</v>
      </c>
    </row>
    <row r="1497" spans="1:20" hidden="1" x14ac:dyDescent="0.3">
      <c r="A1497" t="s">
        <v>116</v>
      </c>
      <c r="B1497" t="s">
        <v>117</v>
      </c>
      <c r="C1497" t="s">
        <v>57</v>
      </c>
      <c r="D1497" t="s">
        <v>125</v>
      </c>
      <c r="E1497">
        <v>1.53</v>
      </c>
      <c r="F1497">
        <v>50</v>
      </c>
      <c r="G1497" t="s">
        <v>150</v>
      </c>
      <c r="H1497" t="s">
        <v>148</v>
      </c>
      <c r="I1497" t="s">
        <v>180</v>
      </c>
      <c r="Q1497"/>
      <c r="T1497">
        <f t="shared" si="23"/>
        <v>0</v>
      </c>
    </row>
    <row r="1498" spans="1:20" hidden="1" x14ac:dyDescent="0.3">
      <c r="A1498" t="s">
        <v>116</v>
      </c>
      <c r="B1498" t="s">
        <v>117</v>
      </c>
      <c r="C1498" t="s">
        <v>57</v>
      </c>
      <c r="D1498" t="s">
        <v>125</v>
      </c>
      <c r="E1498">
        <v>1.53</v>
      </c>
      <c r="F1498">
        <v>50</v>
      </c>
      <c r="G1498" t="s">
        <v>152</v>
      </c>
      <c r="H1498" t="s">
        <v>152</v>
      </c>
      <c r="J1498" t="s">
        <v>1312</v>
      </c>
      <c r="Q1498"/>
      <c r="T1498">
        <f t="shared" si="23"/>
        <v>0</v>
      </c>
    </row>
    <row r="1499" spans="1:20" hidden="1" x14ac:dyDescent="0.3">
      <c r="A1499" t="s">
        <v>116</v>
      </c>
      <c r="B1499" t="s">
        <v>117</v>
      </c>
      <c r="C1499" t="s">
        <v>57</v>
      </c>
      <c r="D1499" t="s">
        <v>125</v>
      </c>
      <c r="E1499">
        <v>1.53</v>
      </c>
      <c r="F1499">
        <v>50</v>
      </c>
      <c r="G1499" t="s">
        <v>152</v>
      </c>
      <c r="H1499" t="s">
        <v>148</v>
      </c>
      <c r="I1499" s="63"/>
      <c r="Q1499"/>
      <c r="T1499">
        <f t="shared" si="23"/>
        <v>0</v>
      </c>
    </row>
    <row r="1500" spans="1:20" hidden="1" x14ac:dyDescent="0.3">
      <c r="A1500" t="s">
        <v>116</v>
      </c>
      <c r="B1500" t="s">
        <v>117</v>
      </c>
      <c r="C1500" t="s">
        <v>57</v>
      </c>
      <c r="D1500" t="s">
        <v>125</v>
      </c>
      <c r="E1500">
        <v>1.53</v>
      </c>
      <c r="F1500">
        <v>50</v>
      </c>
      <c r="G1500" t="s">
        <v>153</v>
      </c>
      <c r="H1500" t="s">
        <v>153</v>
      </c>
      <c r="J1500" t="s">
        <v>1316</v>
      </c>
      <c r="Q1500"/>
      <c r="T1500">
        <f t="shared" si="23"/>
        <v>0</v>
      </c>
    </row>
    <row r="1501" spans="1:20" hidden="1" x14ac:dyDescent="0.3">
      <c r="A1501" t="s">
        <v>116</v>
      </c>
      <c r="B1501" t="s">
        <v>117</v>
      </c>
      <c r="C1501" t="s">
        <v>57</v>
      </c>
      <c r="D1501" t="s">
        <v>125</v>
      </c>
      <c r="E1501">
        <v>1.53</v>
      </c>
      <c r="F1501">
        <v>50</v>
      </c>
      <c r="G1501" t="s">
        <v>153</v>
      </c>
      <c r="H1501" t="s">
        <v>148</v>
      </c>
      <c r="I1501" s="63"/>
      <c r="Q1501"/>
      <c r="T1501">
        <f t="shared" si="23"/>
        <v>0</v>
      </c>
    </row>
    <row r="1502" spans="1:20" hidden="1" x14ac:dyDescent="0.3">
      <c r="A1502" t="s">
        <v>116</v>
      </c>
      <c r="B1502" t="s">
        <v>117</v>
      </c>
      <c r="C1502" t="s">
        <v>57</v>
      </c>
      <c r="D1502" t="s">
        <v>125</v>
      </c>
      <c r="E1502">
        <v>1.53</v>
      </c>
      <c r="F1502">
        <v>50</v>
      </c>
      <c r="G1502" t="s">
        <v>155</v>
      </c>
      <c r="H1502" t="s">
        <v>155</v>
      </c>
      <c r="J1502" t="s">
        <v>1313</v>
      </c>
      <c r="Q1502"/>
      <c r="T1502">
        <f t="shared" si="23"/>
        <v>0</v>
      </c>
    </row>
    <row r="1503" spans="1:20" hidden="1" x14ac:dyDescent="0.3">
      <c r="A1503" t="s">
        <v>116</v>
      </c>
      <c r="B1503" t="s">
        <v>117</v>
      </c>
      <c r="C1503" t="s">
        <v>57</v>
      </c>
      <c r="D1503" t="s">
        <v>125</v>
      </c>
      <c r="E1503">
        <v>1.53</v>
      </c>
      <c r="F1503">
        <v>50</v>
      </c>
      <c r="G1503" t="s">
        <v>155</v>
      </c>
      <c r="H1503" t="s">
        <v>148</v>
      </c>
      <c r="I1503" s="63"/>
      <c r="Q1503"/>
      <c r="T1503">
        <f t="shared" si="23"/>
        <v>0</v>
      </c>
    </row>
    <row r="1504" spans="1:20" hidden="1" x14ac:dyDescent="0.3">
      <c r="A1504" t="s">
        <v>116</v>
      </c>
      <c r="B1504" t="s">
        <v>117</v>
      </c>
      <c r="C1504" t="s">
        <v>57</v>
      </c>
      <c r="D1504" t="s">
        <v>125</v>
      </c>
      <c r="E1504">
        <v>1.53</v>
      </c>
      <c r="F1504">
        <v>50</v>
      </c>
      <c r="G1504" t="s">
        <v>156</v>
      </c>
      <c r="H1504" t="s">
        <v>156</v>
      </c>
      <c r="I1504">
        <v>5</v>
      </c>
      <c r="J1504" t="s">
        <v>194</v>
      </c>
      <c r="Q1504"/>
      <c r="T1504">
        <f t="shared" si="23"/>
        <v>0</v>
      </c>
    </row>
    <row r="1505" spans="1:20" hidden="1" x14ac:dyDescent="0.3">
      <c r="A1505" t="s">
        <v>116</v>
      </c>
      <c r="B1505" t="s">
        <v>117</v>
      </c>
      <c r="C1505" t="s">
        <v>57</v>
      </c>
      <c r="D1505" t="s">
        <v>125</v>
      </c>
      <c r="E1505">
        <v>1.53</v>
      </c>
      <c r="F1505">
        <v>50</v>
      </c>
      <c r="G1505" t="s">
        <v>156</v>
      </c>
      <c r="H1505" t="s">
        <v>148</v>
      </c>
      <c r="I1505" t="s">
        <v>194</v>
      </c>
      <c r="Q1505"/>
      <c r="T1505">
        <f t="shared" si="23"/>
        <v>0</v>
      </c>
    </row>
    <row r="1506" spans="1:20" hidden="1" x14ac:dyDescent="0.3">
      <c r="A1506" t="s">
        <v>116</v>
      </c>
      <c r="B1506" t="s">
        <v>117</v>
      </c>
      <c r="C1506" t="s">
        <v>57</v>
      </c>
      <c r="D1506" t="s">
        <v>125</v>
      </c>
      <c r="E1506">
        <v>1.53</v>
      </c>
      <c r="F1506">
        <v>50</v>
      </c>
      <c r="G1506" t="s">
        <v>157</v>
      </c>
      <c r="H1506" t="s">
        <v>157</v>
      </c>
      <c r="J1506" t="s">
        <v>1317</v>
      </c>
      <c r="Q1506"/>
      <c r="T1506">
        <f t="shared" si="23"/>
        <v>0</v>
      </c>
    </row>
    <row r="1507" spans="1:20" hidden="1" x14ac:dyDescent="0.3">
      <c r="A1507" t="s">
        <v>116</v>
      </c>
      <c r="B1507" t="s">
        <v>117</v>
      </c>
      <c r="C1507" t="s">
        <v>57</v>
      </c>
      <c r="D1507" t="s">
        <v>125</v>
      </c>
      <c r="E1507">
        <v>1.53</v>
      </c>
      <c r="F1507">
        <v>50</v>
      </c>
      <c r="G1507" t="s">
        <v>157</v>
      </c>
      <c r="H1507" t="s">
        <v>148</v>
      </c>
      <c r="I1507" s="63"/>
      <c r="Q1507"/>
      <c r="T1507">
        <f t="shared" si="23"/>
        <v>0</v>
      </c>
    </row>
    <row r="1508" spans="1:20" hidden="1" x14ac:dyDescent="0.3">
      <c r="A1508" t="s">
        <v>116</v>
      </c>
      <c r="B1508" t="s">
        <v>117</v>
      </c>
      <c r="C1508" t="s">
        <v>57</v>
      </c>
      <c r="D1508" t="s">
        <v>125</v>
      </c>
      <c r="E1508">
        <v>1.53</v>
      </c>
      <c r="F1508">
        <v>50</v>
      </c>
      <c r="G1508" t="s">
        <v>158</v>
      </c>
      <c r="H1508" t="s">
        <v>158</v>
      </c>
      <c r="O1508" t="s">
        <v>502</v>
      </c>
      <c r="Q1508"/>
      <c r="T1508">
        <f t="shared" si="23"/>
        <v>0</v>
      </c>
    </row>
    <row r="1509" spans="1:20" hidden="1" x14ac:dyDescent="0.3">
      <c r="A1509" t="s">
        <v>116</v>
      </c>
      <c r="B1509" t="s">
        <v>117</v>
      </c>
      <c r="C1509" t="s">
        <v>57</v>
      </c>
      <c r="D1509" t="s">
        <v>125</v>
      </c>
      <c r="E1509">
        <v>1.53</v>
      </c>
      <c r="F1509">
        <v>50</v>
      </c>
      <c r="G1509" t="s">
        <v>158</v>
      </c>
      <c r="H1509" t="s">
        <v>148</v>
      </c>
      <c r="I1509" s="63"/>
      <c r="Q1509"/>
      <c r="T1509">
        <f t="shared" si="23"/>
        <v>0</v>
      </c>
    </row>
    <row r="1510" spans="1:20" hidden="1" x14ac:dyDescent="0.3">
      <c r="A1510" t="s">
        <v>116</v>
      </c>
      <c r="B1510" t="s">
        <v>117</v>
      </c>
      <c r="C1510" t="s">
        <v>57</v>
      </c>
      <c r="D1510" t="s">
        <v>125</v>
      </c>
      <c r="E1510">
        <v>1.53</v>
      </c>
      <c r="F1510">
        <v>50</v>
      </c>
      <c r="G1510" t="s">
        <v>159</v>
      </c>
      <c r="H1510" t="s">
        <v>159</v>
      </c>
      <c r="O1510" t="s">
        <v>502</v>
      </c>
      <c r="Q1510"/>
      <c r="T1510">
        <f t="shared" si="23"/>
        <v>0</v>
      </c>
    </row>
    <row r="1511" spans="1:20" hidden="1" x14ac:dyDescent="0.3">
      <c r="A1511" t="s">
        <v>116</v>
      </c>
      <c r="B1511" t="s">
        <v>117</v>
      </c>
      <c r="C1511" t="s">
        <v>57</v>
      </c>
      <c r="D1511" t="s">
        <v>125</v>
      </c>
      <c r="E1511">
        <v>1.53</v>
      </c>
      <c r="F1511">
        <v>50</v>
      </c>
      <c r="G1511" t="s">
        <v>159</v>
      </c>
      <c r="H1511" t="s">
        <v>148</v>
      </c>
      <c r="I1511" s="63"/>
      <c r="Q1511"/>
      <c r="T1511">
        <f t="shared" si="23"/>
        <v>0</v>
      </c>
    </row>
    <row r="1512" spans="1:20" hidden="1" x14ac:dyDescent="0.3">
      <c r="A1512" t="s">
        <v>116</v>
      </c>
      <c r="B1512" t="s">
        <v>117</v>
      </c>
      <c r="C1512" t="s">
        <v>57</v>
      </c>
      <c r="D1512" t="s">
        <v>125</v>
      </c>
      <c r="E1512">
        <v>1.53</v>
      </c>
      <c r="F1512">
        <v>50</v>
      </c>
      <c r="G1512" t="s">
        <v>160</v>
      </c>
      <c r="H1512" t="s">
        <v>160</v>
      </c>
      <c r="I1512" s="65"/>
      <c r="O1512" t="s">
        <v>502</v>
      </c>
      <c r="Q1512"/>
      <c r="T1512">
        <f t="shared" si="23"/>
        <v>0</v>
      </c>
    </row>
    <row r="1513" spans="1:20" hidden="1" x14ac:dyDescent="0.3">
      <c r="A1513" t="s">
        <v>116</v>
      </c>
      <c r="B1513" t="s">
        <v>117</v>
      </c>
      <c r="C1513" t="s">
        <v>57</v>
      </c>
      <c r="D1513" t="s">
        <v>125</v>
      </c>
      <c r="E1513">
        <v>1.53</v>
      </c>
      <c r="F1513">
        <v>50</v>
      </c>
      <c r="G1513" t="s">
        <v>160</v>
      </c>
      <c r="H1513" t="s">
        <v>148</v>
      </c>
      <c r="I1513" s="65"/>
      <c r="Q1513"/>
      <c r="T1513">
        <f t="shared" si="23"/>
        <v>0</v>
      </c>
    </row>
    <row r="1514" spans="1:20" hidden="1" x14ac:dyDescent="0.3">
      <c r="A1514" t="s">
        <v>116</v>
      </c>
      <c r="B1514" t="s">
        <v>117</v>
      </c>
      <c r="C1514" t="s">
        <v>57</v>
      </c>
      <c r="D1514" t="s">
        <v>126</v>
      </c>
      <c r="E1514">
        <v>1.58</v>
      </c>
      <c r="F1514">
        <v>50</v>
      </c>
      <c r="G1514" t="s">
        <v>185</v>
      </c>
      <c r="H1514" t="s">
        <v>185</v>
      </c>
      <c r="J1514" t="s">
        <v>1309</v>
      </c>
      <c r="Q1514"/>
      <c r="T1514">
        <f t="shared" si="23"/>
        <v>0</v>
      </c>
    </row>
    <row r="1515" spans="1:20" hidden="1" x14ac:dyDescent="0.3">
      <c r="A1515" t="s">
        <v>116</v>
      </c>
      <c r="B1515" t="s">
        <v>117</v>
      </c>
      <c r="C1515" t="s">
        <v>57</v>
      </c>
      <c r="D1515" t="s">
        <v>126</v>
      </c>
      <c r="E1515">
        <v>1.58</v>
      </c>
      <c r="F1515">
        <v>50</v>
      </c>
      <c r="G1515" t="s">
        <v>185</v>
      </c>
      <c r="H1515" t="s">
        <v>148</v>
      </c>
      <c r="I1515" s="63"/>
      <c r="Q1515"/>
      <c r="T1515">
        <f t="shared" si="23"/>
        <v>0</v>
      </c>
    </row>
    <row r="1516" spans="1:20" hidden="1" x14ac:dyDescent="0.3">
      <c r="A1516" t="s">
        <v>116</v>
      </c>
      <c r="B1516" t="s">
        <v>117</v>
      </c>
      <c r="C1516" t="s">
        <v>57</v>
      </c>
      <c r="D1516" t="s">
        <v>126</v>
      </c>
      <c r="E1516">
        <v>1.58</v>
      </c>
      <c r="F1516">
        <v>50</v>
      </c>
      <c r="G1516" t="s">
        <v>147</v>
      </c>
      <c r="H1516" t="s">
        <v>147</v>
      </c>
      <c r="J1516" t="s">
        <v>1310</v>
      </c>
      <c r="Q1516"/>
      <c r="T1516">
        <f t="shared" si="23"/>
        <v>0</v>
      </c>
    </row>
    <row r="1517" spans="1:20" hidden="1" x14ac:dyDescent="0.3">
      <c r="A1517" t="s">
        <v>116</v>
      </c>
      <c r="B1517" t="s">
        <v>117</v>
      </c>
      <c r="C1517" t="s">
        <v>57</v>
      </c>
      <c r="D1517" t="s">
        <v>126</v>
      </c>
      <c r="E1517">
        <v>1.58</v>
      </c>
      <c r="F1517">
        <v>50</v>
      </c>
      <c r="G1517" t="s">
        <v>147</v>
      </c>
      <c r="H1517" t="s">
        <v>148</v>
      </c>
      <c r="I1517" s="63"/>
      <c r="Q1517"/>
      <c r="T1517">
        <f t="shared" si="23"/>
        <v>0</v>
      </c>
    </row>
    <row r="1518" spans="1:20" hidden="1" x14ac:dyDescent="0.3">
      <c r="A1518" t="s">
        <v>116</v>
      </c>
      <c r="B1518" t="s">
        <v>117</v>
      </c>
      <c r="C1518" t="s">
        <v>57</v>
      </c>
      <c r="D1518" t="s">
        <v>126</v>
      </c>
      <c r="E1518">
        <v>1.58</v>
      </c>
      <c r="F1518">
        <v>50</v>
      </c>
      <c r="G1518" t="s">
        <v>149</v>
      </c>
      <c r="H1518" t="s">
        <v>149</v>
      </c>
      <c r="J1518" t="s">
        <v>1311</v>
      </c>
      <c r="Q1518"/>
      <c r="T1518">
        <f t="shared" si="23"/>
        <v>0</v>
      </c>
    </row>
    <row r="1519" spans="1:20" hidden="1" x14ac:dyDescent="0.3">
      <c r="A1519" t="s">
        <v>116</v>
      </c>
      <c r="B1519" t="s">
        <v>117</v>
      </c>
      <c r="C1519" t="s">
        <v>57</v>
      </c>
      <c r="D1519" t="s">
        <v>126</v>
      </c>
      <c r="E1519">
        <v>1.58</v>
      </c>
      <c r="F1519">
        <v>50</v>
      </c>
      <c r="G1519" t="s">
        <v>149</v>
      </c>
      <c r="H1519" t="s">
        <v>148</v>
      </c>
      <c r="I1519" s="63"/>
      <c r="Q1519"/>
      <c r="T1519">
        <f t="shared" si="23"/>
        <v>0</v>
      </c>
    </row>
    <row r="1520" spans="1:20" hidden="1" x14ac:dyDescent="0.3">
      <c r="A1520" t="s">
        <v>116</v>
      </c>
      <c r="B1520" t="s">
        <v>117</v>
      </c>
      <c r="C1520" t="s">
        <v>57</v>
      </c>
      <c r="D1520" t="s">
        <v>126</v>
      </c>
      <c r="E1520">
        <v>1.58</v>
      </c>
      <c r="F1520">
        <v>50</v>
      </c>
      <c r="G1520" t="s">
        <v>150</v>
      </c>
      <c r="H1520" t="s">
        <v>150</v>
      </c>
      <c r="I1520">
        <v>20</v>
      </c>
      <c r="J1520" t="s">
        <v>180</v>
      </c>
      <c r="Q1520"/>
      <c r="T1520">
        <f t="shared" si="23"/>
        <v>0</v>
      </c>
    </row>
    <row r="1521" spans="1:33" hidden="1" x14ac:dyDescent="0.3">
      <c r="A1521" t="s">
        <v>116</v>
      </c>
      <c r="B1521" t="s">
        <v>117</v>
      </c>
      <c r="C1521" t="s">
        <v>57</v>
      </c>
      <c r="D1521" t="s">
        <v>126</v>
      </c>
      <c r="E1521">
        <v>1.58</v>
      </c>
      <c r="F1521">
        <v>50</v>
      </c>
      <c r="G1521" t="s">
        <v>150</v>
      </c>
      <c r="H1521" t="s">
        <v>148</v>
      </c>
      <c r="I1521" t="s">
        <v>180</v>
      </c>
      <c r="Q1521"/>
      <c r="T1521">
        <f t="shared" si="23"/>
        <v>0</v>
      </c>
    </row>
    <row r="1522" spans="1:33" hidden="1" x14ac:dyDescent="0.3">
      <c r="A1522" t="s">
        <v>116</v>
      </c>
      <c r="B1522" t="s">
        <v>117</v>
      </c>
      <c r="C1522" t="s">
        <v>57</v>
      </c>
      <c r="D1522" t="s">
        <v>126</v>
      </c>
      <c r="E1522">
        <v>1.58</v>
      </c>
      <c r="F1522">
        <v>50</v>
      </c>
      <c r="G1522" t="s">
        <v>152</v>
      </c>
      <c r="H1522" t="s">
        <v>152</v>
      </c>
      <c r="J1522" t="s">
        <v>1312</v>
      </c>
      <c r="Q1522"/>
      <c r="T1522">
        <f t="shared" si="23"/>
        <v>0</v>
      </c>
    </row>
    <row r="1523" spans="1:33" hidden="1" x14ac:dyDescent="0.3">
      <c r="A1523" t="s">
        <v>116</v>
      </c>
      <c r="B1523" t="s">
        <v>117</v>
      </c>
      <c r="C1523" t="s">
        <v>57</v>
      </c>
      <c r="D1523" t="s">
        <v>126</v>
      </c>
      <c r="E1523">
        <v>1.58</v>
      </c>
      <c r="F1523">
        <v>50</v>
      </c>
      <c r="G1523" t="s">
        <v>152</v>
      </c>
      <c r="H1523" t="s">
        <v>148</v>
      </c>
      <c r="I1523" s="63"/>
      <c r="Q1523"/>
      <c r="T1523">
        <f t="shared" si="23"/>
        <v>0</v>
      </c>
    </row>
    <row r="1524" spans="1:33" hidden="1" x14ac:dyDescent="0.3">
      <c r="A1524" t="s">
        <v>116</v>
      </c>
      <c r="B1524" t="s">
        <v>117</v>
      </c>
      <c r="C1524" t="s">
        <v>57</v>
      </c>
      <c r="D1524" t="s">
        <v>126</v>
      </c>
      <c r="E1524">
        <v>1.58</v>
      </c>
      <c r="F1524">
        <v>50</v>
      </c>
      <c r="G1524" t="s">
        <v>153</v>
      </c>
      <c r="H1524" t="s">
        <v>153</v>
      </c>
      <c r="J1524" t="s">
        <v>1316</v>
      </c>
      <c r="Q1524"/>
      <c r="T1524">
        <f t="shared" si="23"/>
        <v>0</v>
      </c>
    </row>
    <row r="1525" spans="1:33" hidden="1" x14ac:dyDescent="0.3">
      <c r="A1525" t="s">
        <v>116</v>
      </c>
      <c r="B1525" t="s">
        <v>117</v>
      </c>
      <c r="C1525" t="s">
        <v>57</v>
      </c>
      <c r="D1525" t="s">
        <v>126</v>
      </c>
      <c r="E1525">
        <v>1.58</v>
      </c>
      <c r="F1525">
        <v>50</v>
      </c>
      <c r="G1525" t="s">
        <v>153</v>
      </c>
      <c r="H1525" t="s">
        <v>148</v>
      </c>
      <c r="I1525" s="63"/>
      <c r="Q1525"/>
      <c r="T1525">
        <f t="shared" si="23"/>
        <v>0</v>
      </c>
    </row>
    <row r="1526" spans="1:33" hidden="1" x14ac:dyDescent="0.3">
      <c r="A1526" t="s">
        <v>116</v>
      </c>
      <c r="B1526" t="s">
        <v>117</v>
      </c>
      <c r="C1526" t="s">
        <v>57</v>
      </c>
      <c r="D1526" t="s">
        <v>126</v>
      </c>
      <c r="E1526">
        <v>1.58</v>
      </c>
      <c r="F1526">
        <v>50</v>
      </c>
      <c r="G1526" t="s">
        <v>155</v>
      </c>
      <c r="H1526" t="s">
        <v>155</v>
      </c>
      <c r="J1526" t="s">
        <v>1313</v>
      </c>
      <c r="Q1526"/>
      <c r="T1526">
        <f t="shared" si="23"/>
        <v>0</v>
      </c>
    </row>
    <row r="1527" spans="1:33" hidden="1" x14ac:dyDescent="0.3">
      <c r="A1527" t="s">
        <v>116</v>
      </c>
      <c r="B1527" t="s">
        <v>117</v>
      </c>
      <c r="C1527" t="s">
        <v>57</v>
      </c>
      <c r="D1527" t="s">
        <v>126</v>
      </c>
      <c r="E1527">
        <v>1.58</v>
      </c>
      <c r="F1527">
        <v>50</v>
      </c>
      <c r="G1527" t="s">
        <v>155</v>
      </c>
      <c r="H1527" t="s">
        <v>148</v>
      </c>
      <c r="I1527" s="63"/>
      <c r="Q1527"/>
      <c r="T1527">
        <f t="shared" si="23"/>
        <v>0</v>
      </c>
    </row>
    <row r="1528" spans="1:33" hidden="1" x14ac:dyDescent="0.3">
      <c r="A1528" t="s">
        <v>116</v>
      </c>
      <c r="B1528" t="s">
        <v>117</v>
      </c>
      <c r="C1528" t="s">
        <v>57</v>
      </c>
      <c r="D1528" t="s">
        <v>126</v>
      </c>
      <c r="E1528">
        <v>1.58</v>
      </c>
      <c r="F1528">
        <v>50</v>
      </c>
      <c r="G1528" t="s">
        <v>156</v>
      </c>
      <c r="H1528" t="s">
        <v>156</v>
      </c>
      <c r="I1528">
        <v>5</v>
      </c>
      <c r="J1528" t="s">
        <v>194</v>
      </c>
      <c r="Q1528"/>
      <c r="T1528">
        <f t="shared" si="23"/>
        <v>0</v>
      </c>
    </row>
    <row r="1529" spans="1:33" hidden="1" x14ac:dyDescent="0.3">
      <c r="A1529" t="s">
        <v>116</v>
      </c>
      <c r="B1529" t="s">
        <v>117</v>
      </c>
      <c r="C1529" t="s">
        <v>57</v>
      </c>
      <c r="D1529" t="s">
        <v>126</v>
      </c>
      <c r="E1529">
        <v>1.58</v>
      </c>
      <c r="F1529">
        <v>50</v>
      </c>
      <c r="G1529" t="s">
        <v>156</v>
      </c>
      <c r="H1529" t="s">
        <v>148</v>
      </c>
      <c r="I1529" t="s">
        <v>194</v>
      </c>
      <c r="Q1529"/>
      <c r="T1529">
        <f t="shared" si="23"/>
        <v>0</v>
      </c>
    </row>
    <row r="1530" spans="1:33" hidden="1" x14ac:dyDescent="0.3">
      <c r="A1530" t="s">
        <v>116</v>
      </c>
      <c r="B1530" t="s">
        <v>117</v>
      </c>
      <c r="C1530" t="s">
        <v>57</v>
      </c>
      <c r="D1530" t="s">
        <v>126</v>
      </c>
      <c r="E1530">
        <v>1.58</v>
      </c>
      <c r="F1530">
        <v>50</v>
      </c>
      <c r="G1530" t="s">
        <v>157</v>
      </c>
      <c r="H1530" t="s">
        <v>157</v>
      </c>
      <c r="J1530" t="s">
        <v>1317</v>
      </c>
      <c r="Q1530"/>
      <c r="T1530">
        <f t="shared" si="23"/>
        <v>0</v>
      </c>
    </row>
    <row r="1531" spans="1:33" hidden="1" x14ac:dyDescent="0.3">
      <c r="A1531" t="s">
        <v>116</v>
      </c>
      <c r="B1531" t="s">
        <v>117</v>
      </c>
      <c r="C1531" t="s">
        <v>57</v>
      </c>
      <c r="D1531" t="s">
        <v>126</v>
      </c>
      <c r="E1531">
        <v>1.58</v>
      </c>
      <c r="F1531">
        <v>50</v>
      </c>
      <c r="G1531" t="s">
        <v>157</v>
      </c>
      <c r="H1531" t="s">
        <v>148</v>
      </c>
      <c r="I1531" s="63"/>
      <c r="Q1531"/>
      <c r="T1531">
        <f t="shared" si="23"/>
        <v>0</v>
      </c>
    </row>
    <row r="1532" spans="1:33" hidden="1" x14ac:dyDescent="0.3">
      <c r="A1532" t="s">
        <v>116</v>
      </c>
      <c r="B1532" t="s">
        <v>117</v>
      </c>
      <c r="C1532" t="s">
        <v>57</v>
      </c>
      <c r="D1532" t="s">
        <v>126</v>
      </c>
      <c r="E1532">
        <v>1.58</v>
      </c>
      <c r="F1532">
        <v>50</v>
      </c>
      <c r="G1532" t="s">
        <v>158</v>
      </c>
      <c r="H1532" t="s">
        <v>158</v>
      </c>
      <c r="O1532" t="s">
        <v>502</v>
      </c>
      <c r="Q1532"/>
      <c r="T1532">
        <f t="shared" si="23"/>
        <v>0</v>
      </c>
    </row>
    <row r="1533" spans="1:33" hidden="1" x14ac:dyDescent="0.3">
      <c r="A1533" t="s">
        <v>116</v>
      </c>
      <c r="B1533" t="s">
        <v>117</v>
      </c>
      <c r="C1533" t="s">
        <v>57</v>
      </c>
      <c r="D1533" t="s">
        <v>126</v>
      </c>
      <c r="E1533">
        <v>1.58</v>
      </c>
      <c r="F1533">
        <v>50</v>
      </c>
      <c r="G1533" t="s">
        <v>158</v>
      </c>
      <c r="H1533" t="s">
        <v>148</v>
      </c>
      <c r="I1533" s="63"/>
      <c r="Q1533"/>
      <c r="T1533">
        <f t="shared" si="23"/>
        <v>0</v>
      </c>
    </row>
    <row r="1534" spans="1:33" hidden="1" x14ac:dyDescent="0.3">
      <c r="A1534" t="s">
        <v>116</v>
      </c>
      <c r="B1534" t="s">
        <v>117</v>
      </c>
      <c r="C1534" t="s">
        <v>57</v>
      </c>
      <c r="D1534" t="s">
        <v>126</v>
      </c>
      <c r="E1534">
        <v>1.58</v>
      </c>
      <c r="F1534">
        <v>50</v>
      </c>
      <c r="G1534" t="s">
        <v>159</v>
      </c>
      <c r="H1534" t="s">
        <v>159</v>
      </c>
      <c r="O1534" t="s">
        <v>502</v>
      </c>
      <c r="Q1534"/>
      <c r="T1534">
        <f t="shared" si="23"/>
        <v>0</v>
      </c>
    </row>
    <row r="1535" spans="1:33" hidden="1" x14ac:dyDescent="0.3">
      <c r="A1535" t="s">
        <v>116</v>
      </c>
      <c r="B1535" t="s">
        <v>117</v>
      </c>
      <c r="C1535" t="s">
        <v>57</v>
      </c>
      <c r="D1535" t="s">
        <v>126</v>
      </c>
      <c r="E1535">
        <v>1.58</v>
      </c>
      <c r="F1535">
        <v>50</v>
      </c>
      <c r="G1535" t="s">
        <v>159</v>
      </c>
      <c r="H1535" t="s">
        <v>148</v>
      </c>
      <c r="I1535" s="63"/>
      <c r="Q1535"/>
      <c r="T1535">
        <f t="shared" si="23"/>
        <v>0</v>
      </c>
    </row>
    <row r="1536" spans="1:33" x14ac:dyDescent="0.3">
      <c r="A1536" t="s">
        <v>116</v>
      </c>
      <c r="B1536" t="s">
        <v>117</v>
      </c>
      <c r="C1536" t="s">
        <v>57</v>
      </c>
      <c r="D1536" t="s">
        <v>126</v>
      </c>
      <c r="E1536">
        <v>1.58</v>
      </c>
      <c r="F1536">
        <v>50</v>
      </c>
      <c r="G1536" t="s">
        <v>160</v>
      </c>
      <c r="H1536" t="s">
        <v>160</v>
      </c>
      <c r="I1536" s="64">
        <v>20</v>
      </c>
      <c r="J1536" s="57">
        <f>I1537</f>
        <v>0</v>
      </c>
      <c r="K1536" s="57"/>
      <c r="L1536" t="str">
        <f>_xlfn.XLOOKUP(J1536, FNDWRR!Q:Q,FNDWRR!F:F,"",0,)</f>
        <v/>
      </c>
      <c r="M1536">
        <v>92011595</v>
      </c>
      <c r="N1536" t="s">
        <v>1691</v>
      </c>
      <c r="O1536" t="s">
        <v>502</v>
      </c>
      <c r="P1536">
        <f>SUMIFS(FNDWRR!E:E, FNDWRR!Q:Q, data_working!J1536, FNDWRR!AZ:AZ, data_working!H1536, FNDWRR!C:C, data_working!D1536&amp;"*")</f>
        <v>0</v>
      </c>
      <c r="Q1536" s="40">
        <v>1.58168059632</v>
      </c>
      <c r="R1536" s="40">
        <v>11.41</v>
      </c>
      <c r="S1536">
        <v>11.41</v>
      </c>
      <c r="T1536">
        <f t="shared" si="23"/>
        <v>0</v>
      </c>
      <c r="U1536">
        <f>SUMIFS(openNconfirmRpt!O:O, openNconfirmRpt!L:L, data_working!D1536&amp;"*", openNconfirmRpt!D:D, data_working!H1536)</f>
        <v>20</v>
      </c>
      <c r="V1536">
        <f>SUMIFS(openNconfirmRpt!O:O, openNconfirmRpt!L:L, data_working!D1536&amp;"*", openNconfirmRpt!D:D, data_working!H1536, openNconfirmRpt!B:B, A1536)</f>
        <v>20</v>
      </c>
      <c r="W1536">
        <f>SUMIFS(openNconfirmRpt!O:O, openNconfirmRpt!L:L, data_working!D1536&amp;"*", openNconfirmRpt!D:D, data_working!H1536, openNconfirmRpt!B:B, A1536, openNconfirmRpt!A:A, "Open Order")</f>
        <v>20</v>
      </c>
      <c r="X1536">
        <f>SUMIFS(openNconfirmRpt!O:O, openNconfirmRpt!L:L, data_working!D1536&amp;"*", openNconfirmRpt!D:D, data_working!H1536, openNconfirmRpt!B:B, A1536, openNconfirmRpt!A:A, "Confirm Order")</f>
        <v>0</v>
      </c>
      <c r="Y1536">
        <f>X1536-I1536</f>
        <v>-20</v>
      </c>
      <c r="Z1536">
        <f>P1536-I1536</f>
        <v>-20</v>
      </c>
      <c r="AA1536">
        <f>SUMIFS(openNconfirmRpt!V:V, openNconfirmRpt!L:L, data_working!D1536&amp;"*", openNconfirmRpt!D:D, data_working!H1536, openNconfirmRpt!B:B, A1536, openNconfirmRpt!A:A, "*")/COUNTIFS(openNconfirmRpt!L:L, data_working!D1536&amp;"*", openNconfirmRpt!D:D, data_working!H1536, openNconfirmRpt!B:B, A1536)</f>
        <v>11.41</v>
      </c>
      <c r="AB1536">
        <f>S1536-AA1536</f>
        <v>0</v>
      </c>
      <c r="AC1536">
        <f>V1536-I1536</f>
        <v>0</v>
      </c>
      <c r="AD1536" t="s">
        <v>1703</v>
      </c>
      <c r="AE1536" t="s">
        <v>3007</v>
      </c>
      <c r="AF1536" t="str">
        <f>_xlfn.XLOOKUP(M1536, postponeList!K:K, postponeList!U:U,,0)</f>
        <v xml:space="preserve">Mid </v>
      </c>
      <c r="AG1536" t="str">
        <f>_xlfn.XLOOKUP(M1536, postponeList!K:K, postponeList!U:U,,0,-1)</f>
        <v xml:space="preserve">Mid </v>
      </c>
    </row>
    <row r="1537" spans="1:20" hidden="1" x14ac:dyDescent="0.3">
      <c r="A1537" t="s">
        <v>116</v>
      </c>
      <c r="B1537" t="s">
        <v>117</v>
      </c>
      <c r="C1537" t="s">
        <v>57</v>
      </c>
      <c r="D1537" t="s">
        <v>126</v>
      </c>
      <c r="E1537">
        <v>1.58</v>
      </c>
      <c r="F1537">
        <v>50</v>
      </c>
      <c r="G1537" t="s">
        <v>160</v>
      </c>
      <c r="H1537" t="s">
        <v>148</v>
      </c>
      <c r="I1537" s="65"/>
      <c r="Q1537"/>
      <c r="T1537">
        <f t="shared" si="23"/>
        <v>0</v>
      </c>
    </row>
    <row r="1538" spans="1:20" hidden="1" x14ac:dyDescent="0.3">
      <c r="A1538" t="s">
        <v>116</v>
      </c>
      <c r="B1538" t="s">
        <v>117</v>
      </c>
      <c r="C1538" t="s">
        <v>57</v>
      </c>
      <c r="D1538" t="s">
        <v>127</v>
      </c>
      <c r="E1538">
        <v>1.71</v>
      </c>
      <c r="F1538">
        <v>50</v>
      </c>
      <c r="G1538" t="s">
        <v>185</v>
      </c>
      <c r="H1538" t="s">
        <v>185</v>
      </c>
      <c r="J1538" t="s">
        <v>1309</v>
      </c>
      <c r="Q1538"/>
      <c r="T1538">
        <f t="shared" si="23"/>
        <v>0</v>
      </c>
    </row>
    <row r="1539" spans="1:20" hidden="1" x14ac:dyDescent="0.3">
      <c r="A1539" t="s">
        <v>116</v>
      </c>
      <c r="B1539" t="s">
        <v>117</v>
      </c>
      <c r="C1539" t="s">
        <v>57</v>
      </c>
      <c r="D1539" t="s">
        <v>127</v>
      </c>
      <c r="E1539">
        <v>1.71</v>
      </c>
      <c r="F1539">
        <v>50</v>
      </c>
      <c r="G1539" t="s">
        <v>185</v>
      </c>
      <c r="H1539" t="s">
        <v>148</v>
      </c>
      <c r="I1539" s="63"/>
      <c r="Q1539"/>
      <c r="T1539">
        <f t="shared" ref="T1539:T1602" si="24">R1539-S1539</f>
        <v>0</v>
      </c>
    </row>
    <row r="1540" spans="1:20" hidden="1" x14ac:dyDescent="0.3">
      <c r="A1540" t="s">
        <v>116</v>
      </c>
      <c r="B1540" t="s">
        <v>117</v>
      </c>
      <c r="C1540" t="s">
        <v>57</v>
      </c>
      <c r="D1540" t="s">
        <v>127</v>
      </c>
      <c r="E1540">
        <v>1.71</v>
      </c>
      <c r="F1540">
        <v>50</v>
      </c>
      <c r="G1540" t="s">
        <v>147</v>
      </c>
      <c r="H1540" t="s">
        <v>147</v>
      </c>
      <c r="J1540" t="s">
        <v>1310</v>
      </c>
      <c r="Q1540"/>
      <c r="T1540">
        <f t="shared" si="24"/>
        <v>0</v>
      </c>
    </row>
    <row r="1541" spans="1:20" hidden="1" x14ac:dyDescent="0.3">
      <c r="A1541" t="s">
        <v>116</v>
      </c>
      <c r="B1541" t="s">
        <v>117</v>
      </c>
      <c r="C1541" t="s">
        <v>57</v>
      </c>
      <c r="D1541" t="s">
        <v>127</v>
      </c>
      <c r="E1541">
        <v>1.71</v>
      </c>
      <c r="F1541">
        <v>50</v>
      </c>
      <c r="G1541" t="s">
        <v>147</v>
      </c>
      <c r="H1541" t="s">
        <v>148</v>
      </c>
      <c r="I1541" s="63"/>
      <c r="Q1541"/>
      <c r="T1541">
        <f t="shared" si="24"/>
        <v>0</v>
      </c>
    </row>
    <row r="1542" spans="1:20" hidden="1" x14ac:dyDescent="0.3">
      <c r="A1542" t="s">
        <v>116</v>
      </c>
      <c r="B1542" t="s">
        <v>117</v>
      </c>
      <c r="C1542" t="s">
        <v>57</v>
      </c>
      <c r="D1542" t="s">
        <v>127</v>
      </c>
      <c r="E1542">
        <v>1.71</v>
      </c>
      <c r="F1542">
        <v>50</v>
      </c>
      <c r="G1542" t="s">
        <v>149</v>
      </c>
      <c r="H1542" t="s">
        <v>149</v>
      </c>
      <c r="J1542" t="s">
        <v>1311</v>
      </c>
      <c r="Q1542"/>
      <c r="T1542">
        <f t="shared" si="24"/>
        <v>0</v>
      </c>
    </row>
    <row r="1543" spans="1:20" hidden="1" x14ac:dyDescent="0.3">
      <c r="A1543" t="s">
        <v>116</v>
      </c>
      <c r="B1543" t="s">
        <v>117</v>
      </c>
      <c r="C1543" t="s">
        <v>57</v>
      </c>
      <c r="D1543" t="s">
        <v>127</v>
      </c>
      <c r="E1543">
        <v>1.71</v>
      </c>
      <c r="F1543">
        <v>50</v>
      </c>
      <c r="G1543" t="s">
        <v>149</v>
      </c>
      <c r="H1543" t="s">
        <v>148</v>
      </c>
      <c r="I1543" s="63"/>
      <c r="Q1543"/>
      <c r="T1543">
        <f t="shared" si="24"/>
        <v>0</v>
      </c>
    </row>
    <row r="1544" spans="1:20" hidden="1" x14ac:dyDescent="0.3">
      <c r="A1544" t="s">
        <v>116</v>
      </c>
      <c r="B1544" t="s">
        <v>117</v>
      </c>
      <c r="C1544" t="s">
        <v>57</v>
      </c>
      <c r="D1544" t="s">
        <v>127</v>
      </c>
      <c r="E1544">
        <v>1.71</v>
      </c>
      <c r="F1544">
        <v>50</v>
      </c>
      <c r="G1544" t="s">
        <v>150</v>
      </c>
      <c r="H1544" t="s">
        <v>150</v>
      </c>
      <c r="I1544">
        <v>10</v>
      </c>
      <c r="J1544" t="s">
        <v>180</v>
      </c>
      <c r="Q1544"/>
      <c r="T1544">
        <f t="shared" si="24"/>
        <v>0</v>
      </c>
    </row>
    <row r="1545" spans="1:20" hidden="1" x14ac:dyDescent="0.3">
      <c r="A1545" t="s">
        <v>116</v>
      </c>
      <c r="B1545" t="s">
        <v>117</v>
      </c>
      <c r="C1545" t="s">
        <v>57</v>
      </c>
      <c r="D1545" t="s">
        <v>127</v>
      </c>
      <c r="E1545">
        <v>1.71</v>
      </c>
      <c r="F1545">
        <v>50</v>
      </c>
      <c r="G1545" t="s">
        <v>150</v>
      </c>
      <c r="H1545" t="s">
        <v>148</v>
      </c>
      <c r="I1545" t="s">
        <v>180</v>
      </c>
      <c r="Q1545"/>
      <c r="T1545">
        <f t="shared" si="24"/>
        <v>0</v>
      </c>
    </row>
    <row r="1546" spans="1:20" hidden="1" x14ac:dyDescent="0.3">
      <c r="A1546" t="s">
        <v>116</v>
      </c>
      <c r="B1546" t="s">
        <v>117</v>
      </c>
      <c r="C1546" t="s">
        <v>57</v>
      </c>
      <c r="D1546" t="s">
        <v>127</v>
      </c>
      <c r="E1546">
        <v>1.71</v>
      </c>
      <c r="F1546">
        <v>50</v>
      </c>
      <c r="G1546" t="s">
        <v>152</v>
      </c>
      <c r="H1546" t="s">
        <v>152</v>
      </c>
      <c r="J1546" t="s">
        <v>1312</v>
      </c>
      <c r="Q1546"/>
      <c r="T1546">
        <f t="shared" si="24"/>
        <v>0</v>
      </c>
    </row>
    <row r="1547" spans="1:20" hidden="1" x14ac:dyDescent="0.3">
      <c r="A1547" t="s">
        <v>116</v>
      </c>
      <c r="B1547" t="s">
        <v>117</v>
      </c>
      <c r="C1547" t="s">
        <v>57</v>
      </c>
      <c r="D1547" t="s">
        <v>127</v>
      </c>
      <c r="E1547">
        <v>1.71</v>
      </c>
      <c r="F1547">
        <v>50</v>
      </c>
      <c r="G1547" t="s">
        <v>152</v>
      </c>
      <c r="H1547" t="s">
        <v>148</v>
      </c>
      <c r="I1547" s="63"/>
      <c r="Q1547"/>
      <c r="T1547">
        <f t="shared" si="24"/>
        <v>0</v>
      </c>
    </row>
    <row r="1548" spans="1:20" hidden="1" x14ac:dyDescent="0.3">
      <c r="A1548" t="s">
        <v>116</v>
      </c>
      <c r="B1548" t="s">
        <v>117</v>
      </c>
      <c r="C1548" t="s">
        <v>57</v>
      </c>
      <c r="D1548" t="s">
        <v>127</v>
      </c>
      <c r="E1548">
        <v>1.71</v>
      </c>
      <c r="F1548">
        <v>50</v>
      </c>
      <c r="G1548" t="s">
        <v>153</v>
      </c>
      <c r="H1548" t="s">
        <v>153</v>
      </c>
      <c r="J1548" t="s">
        <v>1316</v>
      </c>
      <c r="Q1548"/>
      <c r="T1548">
        <f t="shared" si="24"/>
        <v>0</v>
      </c>
    </row>
    <row r="1549" spans="1:20" hidden="1" x14ac:dyDescent="0.3">
      <c r="A1549" t="s">
        <v>116</v>
      </c>
      <c r="B1549" t="s">
        <v>117</v>
      </c>
      <c r="C1549" t="s">
        <v>57</v>
      </c>
      <c r="D1549" t="s">
        <v>127</v>
      </c>
      <c r="E1549">
        <v>1.71</v>
      </c>
      <c r="F1549">
        <v>50</v>
      </c>
      <c r="G1549" t="s">
        <v>153</v>
      </c>
      <c r="H1549" t="s">
        <v>148</v>
      </c>
      <c r="I1549" s="63"/>
      <c r="Q1549"/>
      <c r="T1549">
        <f t="shared" si="24"/>
        <v>0</v>
      </c>
    </row>
    <row r="1550" spans="1:20" hidden="1" x14ac:dyDescent="0.3">
      <c r="A1550" t="s">
        <v>116</v>
      </c>
      <c r="B1550" t="s">
        <v>117</v>
      </c>
      <c r="C1550" t="s">
        <v>57</v>
      </c>
      <c r="D1550" t="s">
        <v>127</v>
      </c>
      <c r="E1550">
        <v>1.71</v>
      </c>
      <c r="F1550">
        <v>50</v>
      </c>
      <c r="G1550" t="s">
        <v>155</v>
      </c>
      <c r="H1550" t="s">
        <v>155</v>
      </c>
      <c r="J1550" t="s">
        <v>1313</v>
      </c>
      <c r="Q1550"/>
      <c r="T1550">
        <f t="shared" si="24"/>
        <v>0</v>
      </c>
    </row>
    <row r="1551" spans="1:20" hidden="1" x14ac:dyDescent="0.3">
      <c r="A1551" t="s">
        <v>116</v>
      </c>
      <c r="B1551" t="s">
        <v>117</v>
      </c>
      <c r="C1551" t="s">
        <v>57</v>
      </c>
      <c r="D1551" t="s">
        <v>127</v>
      </c>
      <c r="E1551">
        <v>1.71</v>
      </c>
      <c r="F1551">
        <v>50</v>
      </c>
      <c r="G1551" t="s">
        <v>155</v>
      </c>
      <c r="H1551" t="s">
        <v>148</v>
      </c>
      <c r="I1551" s="63"/>
      <c r="Q1551"/>
      <c r="T1551">
        <f t="shared" si="24"/>
        <v>0</v>
      </c>
    </row>
    <row r="1552" spans="1:20" hidden="1" x14ac:dyDescent="0.3">
      <c r="A1552" t="s">
        <v>116</v>
      </c>
      <c r="B1552" t="s">
        <v>117</v>
      </c>
      <c r="C1552" t="s">
        <v>57</v>
      </c>
      <c r="D1552" t="s">
        <v>127</v>
      </c>
      <c r="E1552">
        <v>1.71</v>
      </c>
      <c r="F1552">
        <v>50</v>
      </c>
      <c r="G1552" t="s">
        <v>156</v>
      </c>
      <c r="H1552" t="s">
        <v>156</v>
      </c>
      <c r="I1552">
        <v>10</v>
      </c>
      <c r="J1552" t="s">
        <v>194</v>
      </c>
      <c r="Q1552"/>
      <c r="T1552">
        <f t="shared" si="24"/>
        <v>0</v>
      </c>
    </row>
    <row r="1553" spans="1:33" hidden="1" x14ac:dyDescent="0.3">
      <c r="A1553" t="s">
        <v>116</v>
      </c>
      <c r="B1553" t="s">
        <v>117</v>
      </c>
      <c r="C1553" t="s">
        <v>57</v>
      </c>
      <c r="D1553" t="s">
        <v>127</v>
      </c>
      <c r="E1553">
        <v>1.71</v>
      </c>
      <c r="F1553">
        <v>50</v>
      </c>
      <c r="G1553" t="s">
        <v>156</v>
      </c>
      <c r="H1553" t="s">
        <v>148</v>
      </c>
      <c r="I1553" t="s">
        <v>194</v>
      </c>
      <c r="Q1553"/>
      <c r="T1553">
        <f t="shared" si="24"/>
        <v>0</v>
      </c>
    </row>
    <row r="1554" spans="1:33" hidden="1" x14ac:dyDescent="0.3">
      <c r="A1554" t="s">
        <v>116</v>
      </c>
      <c r="B1554" t="s">
        <v>117</v>
      </c>
      <c r="C1554" t="s">
        <v>57</v>
      </c>
      <c r="D1554" t="s">
        <v>127</v>
      </c>
      <c r="E1554">
        <v>1.71</v>
      </c>
      <c r="F1554">
        <v>50</v>
      </c>
      <c r="G1554" t="s">
        <v>157</v>
      </c>
      <c r="H1554" t="s">
        <v>157</v>
      </c>
      <c r="J1554" t="s">
        <v>1317</v>
      </c>
      <c r="Q1554"/>
      <c r="T1554">
        <f t="shared" si="24"/>
        <v>0</v>
      </c>
    </row>
    <row r="1555" spans="1:33" hidden="1" x14ac:dyDescent="0.3">
      <c r="A1555" t="s">
        <v>116</v>
      </c>
      <c r="B1555" t="s">
        <v>117</v>
      </c>
      <c r="C1555" t="s">
        <v>57</v>
      </c>
      <c r="D1555" t="s">
        <v>127</v>
      </c>
      <c r="E1555">
        <v>1.71</v>
      </c>
      <c r="F1555">
        <v>50</v>
      </c>
      <c r="G1555" t="s">
        <v>157</v>
      </c>
      <c r="H1555" t="s">
        <v>148</v>
      </c>
      <c r="I1555" s="63"/>
      <c r="Q1555"/>
      <c r="T1555">
        <f t="shared" si="24"/>
        <v>0</v>
      </c>
    </row>
    <row r="1556" spans="1:33" hidden="1" x14ac:dyDescent="0.3">
      <c r="A1556" t="s">
        <v>116</v>
      </c>
      <c r="B1556" t="s">
        <v>117</v>
      </c>
      <c r="C1556" t="s">
        <v>57</v>
      </c>
      <c r="D1556" t="s">
        <v>127</v>
      </c>
      <c r="E1556">
        <v>1.71</v>
      </c>
      <c r="F1556">
        <v>50</v>
      </c>
      <c r="G1556" t="s">
        <v>158</v>
      </c>
      <c r="H1556" t="s">
        <v>158</v>
      </c>
      <c r="I1556" s="64">
        <v>30</v>
      </c>
      <c r="J1556" t="s">
        <v>223</v>
      </c>
      <c r="L1556">
        <f>_xlfn.XLOOKUP(J1556, FNDWRR!Q:Q,FNDWRR!F:F,"",0,)</f>
        <v>92010178</v>
      </c>
      <c r="O1556" t="s">
        <v>502</v>
      </c>
      <c r="P1556">
        <f>SUMIFS(FNDWRR!E:E, FNDWRR!Q:Q, data_working!J1556, FNDWRR!AZ:AZ, data_working!H1556, FNDWRR!C:C, data_working!D1556&amp;"*")</f>
        <v>130</v>
      </c>
      <c r="Q1556" s="40">
        <v>1.7086132641599996</v>
      </c>
      <c r="R1556" s="40">
        <v>12.33</v>
      </c>
      <c r="S1556">
        <v>12.33</v>
      </c>
      <c r="T1556">
        <f t="shared" si="24"/>
        <v>0</v>
      </c>
      <c r="U1556">
        <f>SUMIFS(openNconfirmRpt!O:O, openNconfirmRpt!L:L, data_working!D1556&amp;"*", openNconfirmRpt!D:D, data_working!H1556)</f>
        <v>130</v>
      </c>
      <c r="V1556">
        <f>SUMIFS(openNconfirmRpt!O:O, openNconfirmRpt!L:L, data_working!D1556&amp;"*", openNconfirmRpt!D:D, data_working!H1556, openNconfirmRpt!B:B, A1556)</f>
        <v>30</v>
      </c>
      <c r="X1556">
        <f>SUMIFS(openNconfirmRpt!O:O, openNconfirmRpt!L:L, data_working!D1556&amp;"*", openNconfirmRpt!D:D, data_working!H1556, openNconfirmRpt!B:B, A1556, openNconfirmRpt!A:A, "Confirm Order")</f>
        <v>30</v>
      </c>
      <c r="Y1556">
        <f>X1556-I1556</f>
        <v>0</v>
      </c>
      <c r="Z1556">
        <f>P1556-I1556</f>
        <v>100</v>
      </c>
      <c r="AA1556" s="46">
        <f>SUMIFS(openNconfirmRpt!V:V, openNconfirmRpt!L:L, data_working!D1556&amp;"*", openNconfirmRpt!D:D, data_working!H1556, openNconfirmRpt!B:B, A1556, openNconfirmRpt!A:A, "Confirm Order")/COUNTIFS(openNconfirmRpt!L:L, data_working!D1556&amp;"*", openNconfirmRpt!D:D, data_working!H1556, openNconfirmRpt!B:B, A1556, openNconfirmRpt!A:A, "Confirm Order")</f>
        <v>12.33</v>
      </c>
      <c r="AB1556">
        <f>S1556-AA1556</f>
        <v>0</v>
      </c>
      <c r="AD1556" t="s">
        <v>1696</v>
      </c>
    </row>
    <row r="1557" spans="1:33" hidden="1" x14ac:dyDescent="0.3">
      <c r="A1557" t="s">
        <v>116</v>
      </c>
      <c r="B1557" t="s">
        <v>117</v>
      </c>
      <c r="C1557" t="s">
        <v>57</v>
      </c>
      <c r="D1557" t="s">
        <v>127</v>
      </c>
      <c r="E1557">
        <v>1.71</v>
      </c>
      <c r="F1557">
        <v>50</v>
      </c>
      <c r="G1557" t="s">
        <v>158</v>
      </c>
      <c r="H1557" t="s">
        <v>148</v>
      </c>
      <c r="I1557" t="s">
        <v>223</v>
      </c>
      <c r="Q1557"/>
      <c r="T1557">
        <f t="shared" si="24"/>
        <v>0</v>
      </c>
    </row>
    <row r="1558" spans="1:33" hidden="1" x14ac:dyDescent="0.3">
      <c r="A1558" t="s">
        <v>116</v>
      </c>
      <c r="B1558" t="s">
        <v>117</v>
      </c>
      <c r="C1558" t="s">
        <v>57</v>
      </c>
      <c r="D1558" t="s">
        <v>127</v>
      </c>
      <c r="E1558">
        <v>1.71</v>
      </c>
      <c r="F1558">
        <v>50</v>
      </c>
      <c r="G1558" t="s">
        <v>159</v>
      </c>
      <c r="H1558" t="s">
        <v>159</v>
      </c>
      <c r="O1558" t="s">
        <v>502</v>
      </c>
      <c r="Q1558"/>
      <c r="T1558">
        <f t="shared" si="24"/>
        <v>0</v>
      </c>
    </row>
    <row r="1559" spans="1:33" hidden="1" x14ac:dyDescent="0.3">
      <c r="A1559" t="s">
        <v>116</v>
      </c>
      <c r="B1559" t="s">
        <v>117</v>
      </c>
      <c r="C1559" t="s">
        <v>57</v>
      </c>
      <c r="D1559" t="s">
        <v>127</v>
      </c>
      <c r="E1559">
        <v>1.71</v>
      </c>
      <c r="F1559">
        <v>50</v>
      </c>
      <c r="G1559" t="s">
        <v>159</v>
      </c>
      <c r="H1559" t="s">
        <v>148</v>
      </c>
      <c r="I1559" s="63"/>
      <c r="Q1559"/>
      <c r="T1559">
        <f t="shared" si="24"/>
        <v>0</v>
      </c>
    </row>
    <row r="1560" spans="1:33" x14ac:dyDescent="0.3">
      <c r="A1560" t="s">
        <v>116</v>
      </c>
      <c r="B1560" t="s">
        <v>117</v>
      </c>
      <c r="C1560" t="s">
        <v>57</v>
      </c>
      <c r="D1560" t="s">
        <v>127</v>
      </c>
      <c r="E1560">
        <v>1.71</v>
      </c>
      <c r="F1560">
        <v>50</v>
      </c>
      <c r="G1560" t="s">
        <v>160</v>
      </c>
      <c r="H1560" t="s">
        <v>160</v>
      </c>
      <c r="I1560" s="64">
        <v>10</v>
      </c>
      <c r="J1560" s="57">
        <f>I1561</f>
        <v>0</v>
      </c>
      <c r="K1560" s="57"/>
      <c r="L1560" t="str">
        <f>_xlfn.XLOOKUP(J1560, FNDWRR!Q:Q,FNDWRR!F:F,"",0,)</f>
        <v/>
      </c>
      <c r="M1560">
        <v>92011595</v>
      </c>
      <c r="N1560" t="s">
        <v>1691</v>
      </c>
      <c r="O1560" t="s">
        <v>502</v>
      </c>
      <c r="P1560">
        <f>SUMIFS(FNDWRR!E:E, FNDWRR!Q:Q, data_working!J1560, FNDWRR!AZ:AZ, data_working!H1560, FNDWRR!C:C, data_working!D1560&amp;"*")</f>
        <v>0</v>
      </c>
      <c r="Q1560" s="40">
        <v>1.7086132641599996</v>
      </c>
      <c r="R1560" s="40">
        <v>12.33</v>
      </c>
      <c r="S1560">
        <v>12.33</v>
      </c>
      <c r="T1560">
        <f t="shared" si="24"/>
        <v>0</v>
      </c>
      <c r="U1560">
        <f>SUMIFS(openNconfirmRpt!O:O, openNconfirmRpt!L:L, data_working!D1560&amp;"*", openNconfirmRpt!D:D, data_working!H1560)</f>
        <v>10</v>
      </c>
      <c r="V1560">
        <f>SUMIFS(openNconfirmRpt!O:O, openNconfirmRpt!L:L, data_working!D1560&amp;"*", openNconfirmRpt!D:D, data_working!H1560, openNconfirmRpt!B:B, A1560)</f>
        <v>10</v>
      </c>
      <c r="W1560">
        <f>SUMIFS(openNconfirmRpt!O:O, openNconfirmRpt!L:L, data_working!D1560&amp;"*", openNconfirmRpt!D:D, data_working!H1560, openNconfirmRpt!B:B, A1560, openNconfirmRpt!A:A, "Open Order")</f>
        <v>10</v>
      </c>
      <c r="X1560">
        <f>SUMIFS(openNconfirmRpt!O:O, openNconfirmRpt!L:L, data_working!D1560&amp;"*", openNconfirmRpt!D:D, data_working!H1560, openNconfirmRpt!B:B, A1560, openNconfirmRpt!A:A, "Confirm Order")</f>
        <v>0</v>
      </c>
      <c r="Y1560">
        <f>X1560-I1560</f>
        <v>-10</v>
      </c>
      <c r="Z1560">
        <f>P1560-I1560</f>
        <v>-10</v>
      </c>
      <c r="AA1560">
        <f>SUMIFS(openNconfirmRpt!V:V, openNconfirmRpt!L:L, data_working!D1560&amp;"*", openNconfirmRpt!D:D, data_working!H1560, openNconfirmRpt!B:B, A1560, openNconfirmRpt!A:A, "*")/COUNTIFS(openNconfirmRpt!L:L, data_working!D1560&amp;"*", openNconfirmRpt!D:D, data_working!H1560, openNconfirmRpt!B:B, A1560)</f>
        <v>12.33</v>
      </c>
      <c r="AB1560">
        <f>S1560-AA1560</f>
        <v>0</v>
      </c>
      <c r="AC1560">
        <f>V1560-I1560</f>
        <v>0</v>
      </c>
      <c r="AD1560" t="s">
        <v>1703</v>
      </c>
      <c r="AE1560" t="s">
        <v>3007</v>
      </c>
      <c r="AF1560" t="str">
        <f>_xlfn.XLOOKUP(M1560, postponeList!K:K, postponeList!U:U,,0)</f>
        <v xml:space="preserve">Mid </v>
      </c>
      <c r="AG1560" t="str">
        <f>_xlfn.XLOOKUP(M1560, postponeList!K:K, postponeList!U:U,,0,-1)</f>
        <v xml:space="preserve">Mid </v>
      </c>
    </row>
    <row r="1561" spans="1:33" hidden="1" x14ac:dyDescent="0.3">
      <c r="A1561" t="s">
        <v>116</v>
      </c>
      <c r="B1561" t="s">
        <v>117</v>
      </c>
      <c r="C1561" t="s">
        <v>57</v>
      </c>
      <c r="D1561" t="s">
        <v>127</v>
      </c>
      <c r="E1561">
        <v>1.71</v>
      </c>
      <c r="F1561">
        <v>50</v>
      </c>
      <c r="G1561" t="s">
        <v>160</v>
      </c>
      <c r="H1561" t="s">
        <v>148</v>
      </c>
      <c r="I1561" s="65"/>
      <c r="Q1561"/>
      <c r="T1561">
        <f t="shared" si="24"/>
        <v>0</v>
      </c>
    </row>
    <row r="1562" spans="1:33" hidden="1" x14ac:dyDescent="0.3">
      <c r="A1562" t="s">
        <v>116</v>
      </c>
      <c r="B1562" t="s">
        <v>117</v>
      </c>
      <c r="C1562" t="s">
        <v>57</v>
      </c>
      <c r="D1562" t="s">
        <v>128</v>
      </c>
      <c r="E1562">
        <v>1.77</v>
      </c>
      <c r="F1562">
        <v>80</v>
      </c>
      <c r="G1562" t="s">
        <v>185</v>
      </c>
      <c r="H1562" t="s">
        <v>185</v>
      </c>
      <c r="J1562" t="s">
        <v>1309</v>
      </c>
      <c r="Q1562"/>
      <c r="T1562">
        <f t="shared" si="24"/>
        <v>0</v>
      </c>
    </row>
    <row r="1563" spans="1:33" hidden="1" x14ac:dyDescent="0.3">
      <c r="A1563" t="s">
        <v>116</v>
      </c>
      <c r="B1563" t="s">
        <v>117</v>
      </c>
      <c r="C1563" t="s">
        <v>57</v>
      </c>
      <c r="D1563" t="s">
        <v>128</v>
      </c>
      <c r="E1563">
        <v>1.77</v>
      </c>
      <c r="F1563">
        <v>80</v>
      </c>
      <c r="G1563" t="s">
        <v>185</v>
      </c>
      <c r="H1563" t="s">
        <v>148</v>
      </c>
      <c r="I1563" s="63"/>
      <c r="Q1563"/>
      <c r="T1563">
        <f t="shared" si="24"/>
        <v>0</v>
      </c>
    </row>
    <row r="1564" spans="1:33" hidden="1" x14ac:dyDescent="0.3">
      <c r="A1564" t="s">
        <v>116</v>
      </c>
      <c r="B1564" t="s">
        <v>117</v>
      </c>
      <c r="C1564" t="s">
        <v>57</v>
      </c>
      <c r="D1564" t="s">
        <v>128</v>
      </c>
      <c r="E1564">
        <v>1.77</v>
      </c>
      <c r="F1564">
        <v>80</v>
      </c>
      <c r="G1564" t="s">
        <v>147</v>
      </c>
      <c r="H1564" t="s">
        <v>147</v>
      </c>
      <c r="J1564" t="s">
        <v>1310</v>
      </c>
      <c r="Q1564"/>
      <c r="T1564">
        <f t="shared" si="24"/>
        <v>0</v>
      </c>
    </row>
    <row r="1565" spans="1:33" hidden="1" x14ac:dyDescent="0.3">
      <c r="A1565" t="s">
        <v>116</v>
      </c>
      <c r="B1565" t="s">
        <v>117</v>
      </c>
      <c r="C1565" t="s">
        <v>57</v>
      </c>
      <c r="D1565" t="s">
        <v>128</v>
      </c>
      <c r="E1565">
        <v>1.77</v>
      </c>
      <c r="F1565">
        <v>80</v>
      </c>
      <c r="G1565" t="s">
        <v>147</v>
      </c>
      <c r="H1565" t="s">
        <v>148</v>
      </c>
      <c r="I1565" s="63"/>
      <c r="Q1565"/>
      <c r="T1565">
        <f t="shared" si="24"/>
        <v>0</v>
      </c>
    </row>
    <row r="1566" spans="1:33" hidden="1" x14ac:dyDescent="0.3">
      <c r="A1566" t="s">
        <v>116</v>
      </c>
      <c r="B1566" t="s">
        <v>117</v>
      </c>
      <c r="C1566" t="s">
        <v>57</v>
      </c>
      <c r="D1566" t="s">
        <v>128</v>
      </c>
      <c r="E1566">
        <v>1.77</v>
      </c>
      <c r="F1566">
        <v>80</v>
      </c>
      <c r="G1566" t="s">
        <v>149</v>
      </c>
      <c r="H1566" t="s">
        <v>149</v>
      </c>
      <c r="J1566" t="s">
        <v>1311</v>
      </c>
      <c r="Q1566"/>
      <c r="T1566">
        <f t="shared" si="24"/>
        <v>0</v>
      </c>
    </row>
    <row r="1567" spans="1:33" hidden="1" x14ac:dyDescent="0.3">
      <c r="A1567" t="s">
        <v>116</v>
      </c>
      <c r="B1567" t="s">
        <v>117</v>
      </c>
      <c r="C1567" t="s">
        <v>57</v>
      </c>
      <c r="D1567" t="s">
        <v>128</v>
      </c>
      <c r="E1567">
        <v>1.77</v>
      </c>
      <c r="F1567">
        <v>80</v>
      </c>
      <c r="G1567" t="s">
        <v>149</v>
      </c>
      <c r="H1567" t="s">
        <v>148</v>
      </c>
      <c r="I1567" s="63"/>
      <c r="Q1567"/>
      <c r="T1567">
        <f t="shared" si="24"/>
        <v>0</v>
      </c>
    </row>
    <row r="1568" spans="1:33" hidden="1" x14ac:dyDescent="0.3">
      <c r="A1568" t="s">
        <v>116</v>
      </c>
      <c r="B1568" t="s">
        <v>117</v>
      </c>
      <c r="C1568" t="s">
        <v>57</v>
      </c>
      <c r="D1568" t="s">
        <v>128</v>
      </c>
      <c r="E1568">
        <v>1.77</v>
      </c>
      <c r="F1568">
        <v>80</v>
      </c>
      <c r="G1568" t="s">
        <v>150</v>
      </c>
      <c r="H1568" t="s">
        <v>150</v>
      </c>
      <c r="I1568">
        <v>20</v>
      </c>
      <c r="J1568" t="s">
        <v>180</v>
      </c>
      <c r="Q1568"/>
      <c r="T1568">
        <f t="shared" si="24"/>
        <v>0</v>
      </c>
    </row>
    <row r="1569" spans="1:30" hidden="1" x14ac:dyDescent="0.3">
      <c r="A1569" t="s">
        <v>116</v>
      </c>
      <c r="B1569" t="s">
        <v>117</v>
      </c>
      <c r="C1569" t="s">
        <v>57</v>
      </c>
      <c r="D1569" t="s">
        <v>128</v>
      </c>
      <c r="E1569">
        <v>1.77</v>
      </c>
      <c r="F1569">
        <v>80</v>
      </c>
      <c r="G1569" t="s">
        <v>150</v>
      </c>
      <c r="H1569" t="s">
        <v>148</v>
      </c>
      <c r="I1569" t="s">
        <v>180</v>
      </c>
      <c r="Q1569"/>
      <c r="T1569">
        <f t="shared" si="24"/>
        <v>0</v>
      </c>
    </row>
    <row r="1570" spans="1:30" hidden="1" x14ac:dyDescent="0.3">
      <c r="A1570" t="s">
        <v>116</v>
      </c>
      <c r="B1570" t="s">
        <v>117</v>
      </c>
      <c r="C1570" t="s">
        <v>57</v>
      </c>
      <c r="D1570" t="s">
        <v>128</v>
      </c>
      <c r="E1570">
        <v>1.77</v>
      </c>
      <c r="F1570">
        <v>80</v>
      </c>
      <c r="G1570" t="s">
        <v>152</v>
      </c>
      <c r="H1570" t="s">
        <v>152</v>
      </c>
      <c r="J1570" t="s">
        <v>1312</v>
      </c>
      <c r="Q1570"/>
      <c r="T1570">
        <f t="shared" si="24"/>
        <v>0</v>
      </c>
    </row>
    <row r="1571" spans="1:30" hidden="1" x14ac:dyDescent="0.3">
      <c r="A1571" t="s">
        <v>116</v>
      </c>
      <c r="B1571" t="s">
        <v>117</v>
      </c>
      <c r="C1571" t="s">
        <v>57</v>
      </c>
      <c r="D1571" t="s">
        <v>128</v>
      </c>
      <c r="E1571">
        <v>1.77</v>
      </c>
      <c r="F1571">
        <v>80</v>
      </c>
      <c r="G1571" t="s">
        <v>152</v>
      </c>
      <c r="H1571" t="s">
        <v>148</v>
      </c>
      <c r="I1571" s="63"/>
      <c r="Q1571"/>
      <c r="T1571">
        <f t="shared" si="24"/>
        <v>0</v>
      </c>
    </row>
    <row r="1572" spans="1:30" hidden="1" x14ac:dyDescent="0.3">
      <c r="A1572" t="s">
        <v>116</v>
      </c>
      <c r="B1572" t="s">
        <v>117</v>
      </c>
      <c r="C1572" t="s">
        <v>57</v>
      </c>
      <c r="D1572" t="s">
        <v>128</v>
      </c>
      <c r="E1572">
        <v>1.77</v>
      </c>
      <c r="F1572">
        <v>80</v>
      </c>
      <c r="G1572" t="s">
        <v>153</v>
      </c>
      <c r="H1572" t="s">
        <v>153</v>
      </c>
      <c r="J1572" t="s">
        <v>1316</v>
      </c>
      <c r="Q1572"/>
      <c r="T1572">
        <f t="shared" si="24"/>
        <v>0</v>
      </c>
    </row>
    <row r="1573" spans="1:30" hidden="1" x14ac:dyDescent="0.3">
      <c r="A1573" t="s">
        <v>116</v>
      </c>
      <c r="B1573" t="s">
        <v>117</v>
      </c>
      <c r="C1573" t="s">
        <v>57</v>
      </c>
      <c r="D1573" t="s">
        <v>128</v>
      </c>
      <c r="E1573">
        <v>1.77</v>
      </c>
      <c r="F1573">
        <v>80</v>
      </c>
      <c r="G1573" t="s">
        <v>153</v>
      </c>
      <c r="H1573" t="s">
        <v>148</v>
      </c>
      <c r="I1573" s="63"/>
      <c r="Q1573"/>
      <c r="T1573">
        <f t="shared" si="24"/>
        <v>0</v>
      </c>
    </row>
    <row r="1574" spans="1:30" hidden="1" x14ac:dyDescent="0.3">
      <c r="A1574" t="s">
        <v>116</v>
      </c>
      <c r="B1574" t="s">
        <v>117</v>
      </c>
      <c r="C1574" t="s">
        <v>57</v>
      </c>
      <c r="D1574" t="s">
        <v>128</v>
      </c>
      <c r="E1574">
        <v>1.77</v>
      </c>
      <c r="F1574">
        <v>80</v>
      </c>
      <c r="G1574" t="s">
        <v>155</v>
      </c>
      <c r="H1574" t="s">
        <v>155</v>
      </c>
      <c r="I1574">
        <v>20</v>
      </c>
      <c r="J1574" t="s">
        <v>219</v>
      </c>
      <c r="Q1574"/>
      <c r="T1574">
        <f t="shared" si="24"/>
        <v>0</v>
      </c>
    </row>
    <row r="1575" spans="1:30" hidden="1" x14ac:dyDescent="0.3">
      <c r="A1575" t="s">
        <v>116</v>
      </c>
      <c r="B1575" t="s">
        <v>117</v>
      </c>
      <c r="C1575" t="s">
        <v>57</v>
      </c>
      <c r="D1575" t="s">
        <v>128</v>
      </c>
      <c r="E1575">
        <v>1.77</v>
      </c>
      <c r="F1575">
        <v>80</v>
      </c>
      <c r="G1575" t="s">
        <v>155</v>
      </c>
      <c r="H1575" t="s">
        <v>148</v>
      </c>
      <c r="I1575" t="s">
        <v>219</v>
      </c>
      <c r="Q1575"/>
      <c r="T1575">
        <f t="shared" si="24"/>
        <v>0</v>
      </c>
    </row>
    <row r="1576" spans="1:30" hidden="1" x14ac:dyDescent="0.3">
      <c r="A1576" t="s">
        <v>116</v>
      </c>
      <c r="B1576" t="s">
        <v>117</v>
      </c>
      <c r="C1576" t="s">
        <v>57</v>
      </c>
      <c r="D1576" t="s">
        <v>128</v>
      </c>
      <c r="E1576">
        <v>1.77</v>
      </c>
      <c r="F1576">
        <v>80</v>
      </c>
      <c r="G1576" t="s">
        <v>156</v>
      </c>
      <c r="H1576" t="s">
        <v>156</v>
      </c>
      <c r="I1576">
        <v>50</v>
      </c>
      <c r="J1576" t="s">
        <v>227</v>
      </c>
      <c r="Q1576"/>
      <c r="T1576">
        <f t="shared" si="24"/>
        <v>0</v>
      </c>
    </row>
    <row r="1577" spans="1:30" hidden="1" x14ac:dyDescent="0.3">
      <c r="A1577" t="s">
        <v>116</v>
      </c>
      <c r="B1577" t="s">
        <v>117</v>
      </c>
      <c r="C1577" t="s">
        <v>57</v>
      </c>
      <c r="D1577" t="s">
        <v>128</v>
      </c>
      <c r="E1577">
        <v>1.77</v>
      </c>
      <c r="F1577">
        <v>80</v>
      </c>
      <c r="G1577" t="s">
        <v>156</v>
      </c>
      <c r="H1577" t="s">
        <v>148</v>
      </c>
      <c r="I1577" t="s">
        <v>227</v>
      </c>
      <c r="Q1577"/>
      <c r="T1577">
        <f t="shared" si="24"/>
        <v>0</v>
      </c>
    </row>
    <row r="1578" spans="1:30" hidden="1" x14ac:dyDescent="0.3">
      <c r="A1578" t="s">
        <v>116</v>
      </c>
      <c r="B1578" t="s">
        <v>117</v>
      </c>
      <c r="C1578" t="s">
        <v>57</v>
      </c>
      <c r="D1578" t="s">
        <v>128</v>
      </c>
      <c r="E1578">
        <v>1.77</v>
      </c>
      <c r="F1578">
        <v>80</v>
      </c>
      <c r="G1578" t="s">
        <v>157</v>
      </c>
      <c r="H1578" t="s">
        <v>157</v>
      </c>
      <c r="J1578" t="s">
        <v>1317</v>
      </c>
      <c r="Q1578"/>
      <c r="T1578">
        <f t="shared" si="24"/>
        <v>0</v>
      </c>
    </row>
    <row r="1579" spans="1:30" hidden="1" x14ac:dyDescent="0.3">
      <c r="A1579" t="s">
        <v>116</v>
      </c>
      <c r="B1579" t="s">
        <v>117</v>
      </c>
      <c r="C1579" t="s">
        <v>57</v>
      </c>
      <c r="D1579" t="s">
        <v>128</v>
      </c>
      <c r="E1579">
        <v>1.77</v>
      </c>
      <c r="F1579">
        <v>80</v>
      </c>
      <c r="G1579" t="s">
        <v>157</v>
      </c>
      <c r="H1579" t="s">
        <v>148</v>
      </c>
      <c r="I1579" s="63"/>
      <c r="Q1579"/>
      <c r="T1579">
        <f t="shared" si="24"/>
        <v>0</v>
      </c>
    </row>
    <row r="1580" spans="1:30" hidden="1" x14ac:dyDescent="0.3">
      <c r="A1580" t="s">
        <v>116</v>
      </c>
      <c r="B1580" t="s">
        <v>117</v>
      </c>
      <c r="C1580" t="s">
        <v>57</v>
      </c>
      <c r="D1580" t="s">
        <v>128</v>
      </c>
      <c r="E1580">
        <v>1.77</v>
      </c>
      <c r="F1580">
        <v>80</v>
      </c>
      <c r="G1580" t="s">
        <v>158</v>
      </c>
      <c r="H1580" t="s">
        <v>158</v>
      </c>
      <c r="O1580" t="s">
        <v>502</v>
      </c>
      <c r="Q1580"/>
      <c r="T1580">
        <f t="shared" si="24"/>
        <v>0</v>
      </c>
    </row>
    <row r="1581" spans="1:30" hidden="1" x14ac:dyDescent="0.3">
      <c r="A1581" t="s">
        <v>116</v>
      </c>
      <c r="B1581" t="s">
        <v>117</v>
      </c>
      <c r="C1581" t="s">
        <v>57</v>
      </c>
      <c r="D1581" t="s">
        <v>128</v>
      </c>
      <c r="E1581">
        <v>1.77</v>
      </c>
      <c r="F1581">
        <v>80</v>
      </c>
      <c r="G1581" t="s">
        <v>158</v>
      </c>
      <c r="H1581" t="s">
        <v>148</v>
      </c>
      <c r="I1581" s="63"/>
      <c r="Q1581"/>
      <c r="T1581">
        <f t="shared" si="24"/>
        <v>0</v>
      </c>
    </row>
    <row r="1582" spans="1:30" hidden="1" x14ac:dyDescent="0.3">
      <c r="A1582" t="s">
        <v>116</v>
      </c>
      <c r="B1582" t="s">
        <v>117</v>
      </c>
      <c r="C1582" t="s">
        <v>57</v>
      </c>
      <c r="D1582" t="s">
        <v>128</v>
      </c>
      <c r="E1582">
        <v>1.77</v>
      </c>
      <c r="F1582">
        <v>80</v>
      </c>
      <c r="G1582" t="s">
        <v>159</v>
      </c>
      <c r="H1582" t="s">
        <v>159</v>
      </c>
      <c r="I1582" s="64">
        <v>50</v>
      </c>
      <c r="J1582" t="s">
        <v>228</v>
      </c>
      <c r="L1582">
        <f>_xlfn.XLOOKUP(J1582, FNDWRR!Q:Q,FNDWRR!F:F,"",0,)</f>
        <v>92010782</v>
      </c>
      <c r="O1582" t="s">
        <v>502</v>
      </c>
      <c r="P1582">
        <f>SUMIFS(FNDWRR!E:E, FNDWRR!Q:Q, data_working!J1582, FNDWRR!AZ:AZ, data_working!H1582, FNDWRR!C:C, data_working!D1582&amp;"*")</f>
        <v>50</v>
      </c>
      <c r="Q1582" s="40">
        <v>1.7733240359999995</v>
      </c>
      <c r="R1582" s="40">
        <v>13.18</v>
      </c>
      <c r="S1582">
        <v>13.18</v>
      </c>
      <c r="T1582">
        <f t="shared" si="24"/>
        <v>0</v>
      </c>
      <c r="U1582">
        <f>SUMIFS(openNconfirmRpt!O:O, openNconfirmRpt!L:L, data_working!D1582&amp;"*", openNconfirmRpt!D:D, data_working!H1582)</f>
        <v>50</v>
      </c>
      <c r="V1582">
        <f>SUMIFS(openNconfirmRpt!O:O, openNconfirmRpt!L:L, data_working!D1582&amp;"*", openNconfirmRpt!D:D, data_working!H1582, openNconfirmRpt!B:B, A1582)</f>
        <v>50</v>
      </c>
      <c r="X1582">
        <f>SUMIFS(openNconfirmRpt!O:O, openNconfirmRpt!L:L, data_working!D1582&amp;"*", openNconfirmRpt!D:D, data_working!H1582, openNconfirmRpt!B:B, A1582, openNconfirmRpt!A:A, "Confirm Order")</f>
        <v>50</v>
      </c>
      <c r="Y1582">
        <f>X1582-I1582</f>
        <v>0</v>
      </c>
      <c r="Z1582">
        <f>P1582-I1582</f>
        <v>0</v>
      </c>
      <c r="AA1582" s="46">
        <f>SUMIFS(openNconfirmRpt!V:V, openNconfirmRpt!L:L, data_working!D1582&amp;"*", openNconfirmRpt!D:D, data_working!H1582, openNconfirmRpt!B:B, A1582, openNconfirmRpt!A:A, "Confirm Order")/COUNTIFS(openNconfirmRpt!L:L, data_working!D1582&amp;"*", openNconfirmRpt!D:D, data_working!H1582, openNconfirmRpt!B:B, A1582, openNconfirmRpt!A:A, "Confirm Order")</f>
        <v>13.18</v>
      </c>
      <c r="AB1582">
        <f>S1582-AA1582</f>
        <v>0</v>
      </c>
      <c r="AD1582" t="s">
        <v>1696</v>
      </c>
    </row>
    <row r="1583" spans="1:30" hidden="1" x14ac:dyDescent="0.3">
      <c r="A1583" t="s">
        <v>116</v>
      </c>
      <c r="B1583" t="s">
        <v>117</v>
      </c>
      <c r="C1583" t="s">
        <v>57</v>
      </c>
      <c r="D1583" t="s">
        <v>128</v>
      </c>
      <c r="E1583">
        <v>1.77</v>
      </c>
      <c r="F1583">
        <v>80</v>
      </c>
      <c r="G1583" t="s">
        <v>159</v>
      </c>
      <c r="H1583" t="s">
        <v>148</v>
      </c>
      <c r="I1583" t="s">
        <v>228</v>
      </c>
      <c r="Q1583"/>
      <c r="T1583">
        <f t="shared" si="24"/>
        <v>0</v>
      </c>
    </row>
    <row r="1584" spans="1:30" hidden="1" x14ac:dyDescent="0.3">
      <c r="A1584" t="s">
        <v>116</v>
      </c>
      <c r="B1584" t="s">
        <v>117</v>
      </c>
      <c r="C1584" t="s">
        <v>57</v>
      </c>
      <c r="D1584" t="s">
        <v>128</v>
      </c>
      <c r="E1584">
        <v>1.77</v>
      </c>
      <c r="F1584">
        <v>80</v>
      </c>
      <c r="G1584" t="s">
        <v>160</v>
      </c>
      <c r="H1584" t="s">
        <v>160</v>
      </c>
      <c r="I1584" s="65"/>
      <c r="O1584" t="s">
        <v>502</v>
      </c>
      <c r="Q1584"/>
      <c r="T1584">
        <f t="shared" si="24"/>
        <v>0</v>
      </c>
    </row>
    <row r="1585" spans="1:20" hidden="1" x14ac:dyDescent="0.3">
      <c r="A1585" t="s">
        <v>116</v>
      </c>
      <c r="B1585" t="s">
        <v>117</v>
      </c>
      <c r="C1585" t="s">
        <v>57</v>
      </c>
      <c r="D1585" t="s">
        <v>128</v>
      </c>
      <c r="E1585">
        <v>1.77</v>
      </c>
      <c r="F1585">
        <v>80</v>
      </c>
      <c r="G1585" t="s">
        <v>160</v>
      </c>
      <c r="H1585" t="s">
        <v>148</v>
      </c>
      <c r="I1585" s="65"/>
      <c r="Q1585"/>
      <c r="T1585">
        <f t="shared" si="24"/>
        <v>0</v>
      </c>
    </row>
    <row r="1586" spans="1:20" hidden="1" x14ac:dyDescent="0.3">
      <c r="A1586" t="s">
        <v>129</v>
      </c>
      <c r="B1586" t="s">
        <v>130</v>
      </c>
      <c r="C1586" t="s">
        <v>46</v>
      </c>
      <c r="D1586" t="s">
        <v>131</v>
      </c>
      <c r="E1586">
        <v>6.64</v>
      </c>
      <c r="F1586">
        <v>150</v>
      </c>
      <c r="G1586" t="s">
        <v>185</v>
      </c>
      <c r="H1586" t="s">
        <v>185</v>
      </c>
      <c r="J1586" t="s">
        <v>1309</v>
      </c>
      <c r="Q1586"/>
      <c r="T1586">
        <f t="shared" si="24"/>
        <v>0</v>
      </c>
    </row>
    <row r="1587" spans="1:20" hidden="1" x14ac:dyDescent="0.3">
      <c r="A1587" t="s">
        <v>129</v>
      </c>
      <c r="B1587" t="s">
        <v>130</v>
      </c>
      <c r="C1587" t="s">
        <v>46</v>
      </c>
      <c r="D1587" t="s">
        <v>131</v>
      </c>
      <c r="E1587">
        <v>6.64</v>
      </c>
      <c r="F1587">
        <v>150</v>
      </c>
      <c r="G1587" t="s">
        <v>185</v>
      </c>
      <c r="H1587" t="s">
        <v>148</v>
      </c>
      <c r="I1587" s="63"/>
      <c r="Q1587"/>
      <c r="T1587">
        <f t="shared" si="24"/>
        <v>0</v>
      </c>
    </row>
    <row r="1588" spans="1:20" hidden="1" x14ac:dyDescent="0.3">
      <c r="A1588" t="s">
        <v>129</v>
      </c>
      <c r="B1588" t="s">
        <v>130</v>
      </c>
      <c r="C1588" t="s">
        <v>46</v>
      </c>
      <c r="D1588" t="s">
        <v>131</v>
      </c>
      <c r="E1588">
        <v>6.64</v>
      </c>
      <c r="F1588">
        <v>150</v>
      </c>
      <c r="G1588" t="s">
        <v>147</v>
      </c>
      <c r="H1588" t="s">
        <v>147</v>
      </c>
      <c r="J1588" t="s">
        <v>1310</v>
      </c>
      <c r="Q1588"/>
      <c r="T1588">
        <f t="shared" si="24"/>
        <v>0</v>
      </c>
    </row>
    <row r="1589" spans="1:20" hidden="1" x14ac:dyDescent="0.3">
      <c r="A1589" t="s">
        <v>129</v>
      </c>
      <c r="B1589" t="s">
        <v>130</v>
      </c>
      <c r="C1589" t="s">
        <v>46</v>
      </c>
      <c r="D1589" t="s">
        <v>131</v>
      </c>
      <c r="E1589">
        <v>6.64</v>
      </c>
      <c r="F1589">
        <v>150</v>
      </c>
      <c r="G1589" t="s">
        <v>147</v>
      </c>
      <c r="H1589" t="s">
        <v>148</v>
      </c>
      <c r="I1589" s="63"/>
      <c r="Q1589"/>
      <c r="T1589">
        <f t="shared" si="24"/>
        <v>0</v>
      </c>
    </row>
    <row r="1590" spans="1:20" hidden="1" x14ac:dyDescent="0.3">
      <c r="A1590" t="s">
        <v>129</v>
      </c>
      <c r="B1590" t="s">
        <v>130</v>
      </c>
      <c r="C1590" t="s">
        <v>46</v>
      </c>
      <c r="D1590" t="s">
        <v>131</v>
      </c>
      <c r="E1590">
        <v>6.64</v>
      </c>
      <c r="F1590">
        <v>150</v>
      </c>
      <c r="G1590" t="s">
        <v>149</v>
      </c>
      <c r="H1590" t="s">
        <v>149</v>
      </c>
      <c r="J1590" t="s">
        <v>1311</v>
      </c>
      <c r="Q1590"/>
      <c r="T1590">
        <f t="shared" si="24"/>
        <v>0</v>
      </c>
    </row>
    <row r="1591" spans="1:20" hidden="1" x14ac:dyDescent="0.3">
      <c r="A1591" t="s">
        <v>129</v>
      </c>
      <c r="B1591" t="s">
        <v>130</v>
      </c>
      <c r="C1591" t="s">
        <v>46</v>
      </c>
      <c r="D1591" t="s">
        <v>131</v>
      </c>
      <c r="E1591">
        <v>6.64</v>
      </c>
      <c r="F1591">
        <v>150</v>
      </c>
      <c r="G1591" t="s">
        <v>149</v>
      </c>
      <c r="H1591" t="s">
        <v>148</v>
      </c>
      <c r="I1591" s="63"/>
      <c r="Q1591"/>
      <c r="T1591">
        <f t="shared" si="24"/>
        <v>0</v>
      </c>
    </row>
    <row r="1592" spans="1:20" hidden="1" x14ac:dyDescent="0.3">
      <c r="A1592" t="s">
        <v>129</v>
      </c>
      <c r="B1592" t="s">
        <v>130</v>
      </c>
      <c r="C1592" t="s">
        <v>46</v>
      </c>
      <c r="D1592" t="s">
        <v>131</v>
      </c>
      <c r="E1592">
        <v>6.64</v>
      </c>
      <c r="F1592">
        <v>150</v>
      </c>
      <c r="G1592" t="s">
        <v>150</v>
      </c>
      <c r="H1592" t="s">
        <v>150</v>
      </c>
      <c r="I1592">
        <v>10</v>
      </c>
      <c r="J1592" t="s">
        <v>164</v>
      </c>
      <c r="Q1592"/>
      <c r="T1592">
        <f t="shared" si="24"/>
        <v>0</v>
      </c>
    </row>
    <row r="1593" spans="1:20" hidden="1" x14ac:dyDescent="0.3">
      <c r="A1593" t="s">
        <v>129</v>
      </c>
      <c r="B1593" t="s">
        <v>130</v>
      </c>
      <c r="C1593" t="s">
        <v>46</v>
      </c>
      <c r="D1593" t="s">
        <v>131</v>
      </c>
      <c r="E1593">
        <v>6.64</v>
      </c>
      <c r="F1593">
        <v>150</v>
      </c>
      <c r="G1593" t="s">
        <v>150</v>
      </c>
      <c r="H1593" t="s">
        <v>148</v>
      </c>
      <c r="I1593" t="s">
        <v>164</v>
      </c>
      <c r="Q1593"/>
      <c r="T1593">
        <f t="shared" si="24"/>
        <v>0</v>
      </c>
    </row>
    <row r="1594" spans="1:20" hidden="1" x14ac:dyDescent="0.3">
      <c r="A1594" t="s">
        <v>129</v>
      </c>
      <c r="B1594" t="s">
        <v>130</v>
      </c>
      <c r="C1594" t="s">
        <v>46</v>
      </c>
      <c r="D1594" t="s">
        <v>131</v>
      </c>
      <c r="E1594">
        <v>6.64</v>
      </c>
      <c r="F1594">
        <v>150</v>
      </c>
      <c r="G1594" t="s">
        <v>152</v>
      </c>
      <c r="H1594" t="s">
        <v>152</v>
      </c>
      <c r="I1594">
        <v>10</v>
      </c>
      <c r="J1594" t="s">
        <v>173</v>
      </c>
      <c r="Q1594"/>
      <c r="T1594">
        <f t="shared" si="24"/>
        <v>0</v>
      </c>
    </row>
    <row r="1595" spans="1:20" hidden="1" x14ac:dyDescent="0.3">
      <c r="A1595" t="s">
        <v>129</v>
      </c>
      <c r="B1595" t="s">
        <v>130</v>
      </c>
      <c r="C1595" t="s">
        <v>46</v>
      </c>
      <c r="D1595" t="s">
        <v>131</v>
      </c>
      <c r="E1595">
        <v>6.64</v>
      </c>
      <c r="F1595">
        <v>150</v>
      </c>
      <c r="G1595" t="s">
        <v>152</v>
      </c>
      <c r="H1595" t="s">
        <v>148</v>
      </c>
      <c r="I1595" t="s">
        <v>173</v>
      </c>
      <c r="Q1595"/>
      <c r="T1595">
        <f t="shared" si="24"/>
        <v>0</v>
      </c>
    </row>
    <row r="1596" spans="1:20" hidden="1" x14ac:dyDescent="0.3">
      <c r="A1596" t="s">
        <v>129</v>
      </c>
      <c r="B1596" t="s">
        <v>130</v>
      </c>
      <c r="C1596" t="s">
        <v>46</v>
      </c>
      <c r="D1596" t="s">
        <v>131</v>
      </c>
      <c r="E1596">
        <v>6.64</v>
      </c>
      <c r="F1596">
        <v>150</v>
      </c>
      <c r="G1596" t="s">
        <v>153</v>
      </c>
      <c r="H1596" t="s">
        <v>153</v>
      </c>
      <c r="I1596">
        <v>10</v>
      </c>
      <c r="J1596" t="s">
        <v>172</v>
      </c>
      <c r="Q1596"/>
      <c r="T1596">
        <f t="shared" si="24"/>
        <v>0</v>
      </c>
    </row>
    <row r="1597" spans="1:20" hidden="1" x14ac:dyDescent="0.3">
      <c r="A1597" t="s">
        <v>129</v>
      </c>
      <c r="B1597" t="s">
        <v>130</v>
      </c>
      <c r="C1597" t="s">
        <v>46</v>
      </c>
      <c r="D1597" t="s">
        <v>131</v>
      </c>
      <c r="E1597">
        <v>6.64</v>
      </c>
      <c r="F1597">
        <v>150</v>
      </c>
      <c r="G1597" t="s">
        <v>153</v>
      </c>
      <c r="H1597" t="s">
        <v>148</v>
      </c>
      <c r="I1597" t="s">
        <v>172</v>
      </c>
      <c r="Q1597"/>
      <c r="T1597">
        <f t="shared" si="24"/>
        <v>0</v>
      </c>
    </row>
    <row r="1598" spans="1:20" hidden="1" x14ac:dyDescent="0.3">
      <c r="A1598" t="s">
        <v>129</v>
      </c>
      <c r="B1598" t="s">
        <v>130</v>
      </c>
      <c r="C1598" t="s">
        <v>46</v>
      </c>
      <c r="D1598" t="s">
        <v>131</v>
      </c>
      <c r="E1598">
        <v>6.64</v>
      </c>
      <c r="F1598">
        <v>150</v>
      </c>
      <c r="G1598" t="s">
        <v>155</v>
      </c>
      <c r="H1598" t="s">
        <v>155</v>
      </c>
      <c r="I1598">
        <v>10</v>
      </c>
      <c r="J1598" t="s">
        <v>190</v>
      </c>
      <c r="Q1598"/>
      <c r="T1598">
        <f t="shared" si="24"/>
        <v>0</v>
      </c>
    </row>
    <row r="1599" spans="1:20" hidden="1" x14ac:dyDescent="0.3">
      <c r="A1599" t="s">
        <v>129</v>
      </c>
      <c r="B1599" t="s">
        <v>130</v>
      </c>
      <c r="C1599" t="s">
        <v>46</v>
      </c>
      <c r="D1599" t="s">
        <v>131</v>
      </c>
      <c r="E1599">
        <v>6.64</v>
      </c>
      <c r="F1599">
        <v>150</v>
      </c>
      <c r="G1599" t="s">
        <v>155</v>
      </c>
      <c r="H1599" t="s">
        <v>148</v>
      </c>
      <c r="I1599" t="s">
        <v>190</v>
      </c>
      <c r="Q1599"/>
      <c r="T1599">
        <f t="shared" si="24"/>
        <v>0</v>
      </c>
    </row>
    <row r="1600" spans="1:20" hidden="1" x14ac:dyDescent="0.3">
      <c r="A1600" t="s">
        <v>129</v>
      </c>
      <c r="B1600" t="s">
        <v>130</v>
      </c>
      <c r="C1600" t="s">
        <v>46</v>
      </c>
      <c r="D1600" t="s">
        <v>131</v>
      </c>
      <c r="E1600">
        <v>6.64</v>
      </c>
      <c r="F1600">
        <v>150</v>
      </c>
      <c r="G1600" t="s">
        <v>156</v>
      </c>
      <c r="H1600" t="s">
        <v>156</v>
      </c>
      <c r="I1600">
        <v>50</v>
      </c>
      <c r="J1600" t="s">
        <v>189</v>
      </c>
      <c r="Q1600"/>
      <c r="T1600">
        <f t="shared" si="24"/>
        <v>0</v>
      </c>
    </row>
    <row r="1601" spans="1:30" hidden="1" x14ac:dyDescent="0.3">
      <c r="A1601" t="s">
        <v>129</v>
      </c>
      <c r="B1601" t="s">
        <v>130</v>
      </c>
      <c r="C1601" t="s">
        <v>46</v>
      </c>
      <c r="D1601" t="s">
        <v>131</v>
      </c>
      <c r="E1601">
        <v>6.64</v>
      </c>
      <c r="F1601">
        <v>150</v>
      </c>
      <c r="G1601" t="s">
        <v>156</v>
      </c>
      <c r="H1601" t="s">
        <v>148</v>
      </c>
      <c r="I1601" t="s">
        <v>189</v>
      </c>
      <c r="Q1601"/>
      <c r="T1601">
        <f t="shared" si="24"/>
        <v>0</v>
      </c>
    </row>
    <row r="1602" spans="1:30" hidden="1" x14ac:dyDescent="0.3">
      <c r="A1602" t="s">
        <v>129</v>
      </c>
      <c r="B1602" t="s">
        <v>130</v>
      </c>
      <c r="C1602" t="s">
        <v>46</v>
      </c>
      <c r="D1602" t="s">
        <v>131</v>
      </c>
      <c r="E1602">
        <v>6.64</v>
      </c>
      <c r="F1602">
        <v>150</v>
      </c>
      <c r="G1602" t="s">
        <v>157</v>
      </c>
      <c r="H1602" t="s">
        <v>157</v>
      </c>
      <c r="J1602" t="s">
        <v>1317</v>
      </c>
      <c r="Q1602"/>
      <c r="T1602">
        <f t="shared" si="24"/>
        <v>0</v>
      </c>
    </row>
    <row r="1603" spans="1:30" hidden="1" x14ac:dyDescent="0.3">
      <c r="A1603" t="s">
        <v>129</v>
      </c>
      <c r="B1603" t="s">
        <v>130</v>
      </c>
      <c r="C1603" t="s">
        <v>46</v>
      </c>
      <c r="D1603" t="s">
        <v>131</v>
      </c>
      <c r="E1603">
        <v>6.64</v>
      </c>
      <c r="F1603">
        <v>150</v>
      </c>
      <c r="G1603" t="s">
        <v>157</v>
      </c>
      <c r="H1603" t="s">
        <v>148</v>
      </c>
      <c r="I1603" s="63"/>
      <c r="Q1603"/>
      <c r="T1603">
        <f t="shared" ref="T1603:T1666" si="25">R1603-S1603</f>
        <v>0</v>
      </c>
    </row>
    <row r="1604" spans="1:30" hidden="1" x14ac:dyDescent="0.3">
      <c r="A1604" t="s">
        <v>129</v>
      </c>
      <c r="B1604" t="s">
        <v>130</v>
      </c>
      <c r="C1604" t="s">
        <v>46</v>
      </c>
      <c r="D1604" t="s">
        <v>131</v>
      </c>
      <c r="E1604">
        <v>6.64</v>
      </c>
      <c r="F1604">
        <v>150</v>
      </c>
      <c r="G1604" t="s">
        <v>158</v>
      </c>
      <c r="H1604" t="s">
        <v>158</v>
      </c>
      <c r="O1604" t="s">
        <v>502</v>
      </c>
      <c r="Q1604"/>
      <c r="T1604">
        <f t="shared" si="25"/>
        <v>0</v>
      </c>
    </row>
    <row r="1605" spans="1:30" hidden="1" x14ac:dyDescent="0.3">
      <c r="A1605" t="s">
        <v>129</v>
      </c>
      <c r="B1605" t="s">
        <v>130</v>
      </c>
      <c r="C1605" t="s">
        <v>46</v>
      </c>
      <c r="D1605" t="s">
        <v>131</v>
      </c>
      <c r="E1605">
        <v>6.64</v>
      </c>
      <c r="F1605">
        <v>150</v>
      </c>
      <c r="G1605" t="s">
        <v>158</v>
      </c>
      <c r="H1605" t="s">
        <v>148</v>
      </c>
      <c r="I1605" s="63"/>
      <c r="Q1605"/>
      <c r="T1605">
        <f t="shared" si="25"/>
        <v>0</v>
      </c>
    </row>
    <row r="1606" spans="1:30" hidden="1" x14ac:dyDescent="0.3">
      <c r="A1606" t="s">
        <v>129</v>
      </c>
      <c r="B1606" t="s">
        <v>130</v>
      </c>
      <c r="C1606" t="s">
        <v>46</v>
      </c>
      <c r="D1606" t="s">
        <v>131</v>
      </c>
      <c r="E1606">
        <v>6.64</v>
      </c>
      <c r="F1606">
        <v>150</v>
      </c>
      <c r="G1606" t="s">
        <v>159</v>
      </c>
      <c r="H1606" t="s">
        <v>159</v>
      </c>
      <c r="I1606" s="64">
        <v>50</v>
      </c>
      <c r="J1606" t="s">
        <v>199</v>
      </c>
      <c r="L1606">
        <f>_xlfn.XLOOKUP(J1606, FNDWRR!Q:Q,FNDWRR!F:F,"",0,)</f>
        <v>92011127</v>
      </c>
      <c r="O1606" t="s">
        <v>502</v>
      </c>
      <c r="P1606">
        <f>SUMIFS(FNDWRR!E:E, FNDWRR!Q:Q, data_working!J1606, FNDWRR!AZ:AZ, data_working!H1606, FNDWRR!C:C, data_working!D1606&amp;"*")</f>
        <v>50</v>
      </c>
      <c r="Q1606" s="40">
        <v>6.6435065021951996</v>
      </c>
      <c r="R1606" s="40">
        <v>39.06</v>
      </c>
      <c r="S1606">
        <v>37.11</v>
      </c>
      <c r="T1606">
        <f t="shared" si="25"/>
        <v>1.9500000000000028</v>
      </c>
      <c r="U1606">
        <f>SUMIFS(openNconfirmRpt!O:O, openNconfirmRpt!L:L, data_working!D1606&amp;"*", openNconfirmRpt!D:D, data_working!H1606)</f>
        <v>50</v>
      </c>
      <c r="V1606">
        <f>SUMIFS(openNconfirmRpt!O:O, openNconfirmRpt!L:L, data_working!D1606&amp;"*", openNconfirmRpt!D:D, data_working!H1606, openNconfirmRpt!B:B, A1606)</f>
        <v>50</v>
      </c>
      <c r="X1606">
        <f>SUMIFS(openNconfirmRpt!O:O, openNconfirmRpt!L:L, data_working!D1606&amp;"*", openNconfirmRpt!D:D, data_working!H1606, openNconfirmRpt!B:B, A1606, openNconfirmRpt!A:A, "Confirm Order")</f>
        <v>50</v>
      </c>
      <c r="Y1606">
        <f>X1606-I1606</f>
        <v>0</v>
      </c>
      <c r="Z1606">
        <f>P1606-I1606</f>
        <v>0</v>
      </c>
      <c r="AA1606" s="46">
        <f>SUMIFS(openNconfirmRpt!V:V, openNconfirmRpt!L:L, data_working!D1606&amp;"*", openNconfirmRpt!D:D, data_working!H1606, openNconfirmRpt!B:B, A1606, openNconfirmRpt!A:A, "Confirm Order")/COUNTIFS(openNconfirmRpt!L:L, data_working!D1606&amp;"*", openNconfirmRpt!D:D, data_working!H1606, openNconfirmRpt!B:B, A1606, openNconfirmRpt!A:A, "Confirm Order")</f>
        <v>37.11</v>
      </c>
      <c r="AB1606">
        <f>S1606-AA1606</f>
        <v>0</v>
      </c>
      <c r="AD1606" t="s">
        <v>1696</v>
      </c>
    </row>
    <row r="1607" spans="1:30" hidden="1" x14ac:dyDescent="0.3">
      <c r="A1607" t="s">
        <v>129</v>
      </c>
      <c r="B1607" t="s">
        <v>130</v>
      </c>
      <c r="C1607" t="s">
        <v>46</v>
      </c>
      <c r="D1607" t="s">
        <v>131</v>
      </c>
      <c r="E1607">
        <v>6.64</v>
      </c>
      <c r="F1607">
        <v>150</v>
      </c>
      <c r="G1607" t="s">
        <v>159</v>
      </c>
      <c r="H1607" t="s">
        <v>148</v>
      </c>
      <c r="I1607" t="s">
        <v>199</v>
      </c>
      <c r="Q1607"/>
      <c r="T1607">
        <f t="shared" si="25"/>
        <v>0</v>
      </c>
    </row>
    <row r="1608" spans="1:30" hidden="1" x14ac:dyDescent="0.3">
      <c r="A1608" t="s">
        <v>129</v>
      </c>
      <c r="B1608" t="s">
        <v>130</v>
      </c>
      <c r="C1608" t="s">
        <v>46</v>
      </c>
      <c r="D1608" t="s">
        <v>131</v>
      </c>
      <c r="E1608">
        <v>6.64</v>
      </c>
      <c r="F1608">
        <v>150</v>
      </c>
      <c r="G1608" t="s">
        <v>160</v>
      </c>
      <c r="H1608" t="s">
        <v>160</v>
      </c>
      <c r="I1608" s="65"/>
      <c r="O1608" t="s">
        <v>502</v>
      </c>
      <c r="Q1608"/>
      <c r="T1608">
        <f t="shared" si="25"/>
        <v>0</v>
      </c>
    </row>
    <row r="1609" spans="1:30" hidden="1" x14ac:dyDescent="0.3">
      <c r="A1609" t="s">
        <v>129</v>
      </c>
      <c r="B1609" t="s">
        <v>130</v>
      </c>
      <c r="C1609" t="s">
        <v>46</v>
      </c>
      <c r="D1609" t="s">
        <v>131</v>
      </c>
      <c r="E1609">
        <v>6.64</v>
      </c>
      <c r="F1609">
        <v>150</v>
      </c>
      <c r="G1609" t="s">
        <v>160</v>
      </c>
      <c r="H1609" t="s">
        <v>148</v>
      </c>
      <c r="I1609" s="65"/>
      <c r="Q1609"/>
      <c r="T1609">
        <f t="shared" si="25"/>
        <v>0</v>
      </c>
    </row>
    <row r="1610" spans="1:30" hidden="1" x14ac:dyDescent="0.3">
      <c r="A1610" t="s">
        <v>129</v>
      </c>
      <c r="B1610" t="s">
        <v>130</v>
      </c>
      <c r="C1610" t="s">
        <v>46</v>
      </c>
      <c r="D1610" t="s">
        <v>132</v>
      </c>
      <c r="E1610">
        <v>7.31</v>
      </c>
      <c r="F1610">
        <v>400</v>
      </c>
      <c r="G1610" t="s">
        <v>185</v>
      </c>
      <c r="H1610" t="s">
        <v>185</v>
      </c>
      <c r="J1610" t="s">
        <v>1309</v>
      </c>
      <c r="Q1610"/>
      <c r="T1610">
        <f t="shared" si="25"/>
        <v>0</v>
      </c>
    </row>
    <row r="1611" spans="1:30" hidden="1" x14ac:dyDescent="0.3">
      <c r="A1611" t="s">
        <v>129</v>
      </c>
      <c r="B1611" t="s">
        <v>130</v>
      </c>
      <c r="C1611" t="s">
        <v>46</v>
      </c>
      <c r="D1611" t="s">
        <v>132</v>
      </c>
      <c r="E1611">
        <v>7.31</v>
      </c>
      <c r="F1611">
        <v>400</v>
      </c>
      <c r="G1611" t="s">
        <v>185</v>
      </c>
      <c r="H1611" t="s">
        <v>148</v>
      </c>
      <c r="I1611" s="63"/>
      <c r="Q1611"/>
      <c r="T1611">
        <f t="shared" si="25"/>
        <v>0</v>
      </c>
    </row>
    <row r="1612" spans="1:30" hidden="1" x14ac:dyDescent="0.3">
      <c r="A1612" t="s">
        <v>129</v>
      </c>
      <c r="B1612" t="s">
        <v>130</v>
      </c>
      <c r="C1612" t="s">
        <v>46</v>
      </c>
      <c r="D1612" t="s">
        <v>132</v>
      </c>
      <c r="E1612">
        <v>7.31</v>
      </c>
      <c r="F1612">
        <v>400</v>
      </c>
      <c r="G1612" t="s">
        <v>147</v>
      </c>
      <c r="H1612" t="s">
        <v>147</v>
      </c>
      <c r="J1612" t="s">
        <v>1310</v>
      </c>
      <c r="Q1612"/>
      <c r="T1612">
        <f t="shared" si="25"/>
        <v>0</v>
      </c>
    </row>
    <row r="1613" spans="1:30" hidden="1" x14ac:dyDescent="0.3">
      <c r="A1613" t="s">
        <v>129</v>
      </c>
      <c r="B1613" t="s">
        <v>130</v>
      </c>
      <c r="C1613" t="s">
        <v>46</v>
      </c>
      <c r="D1613" t="s">
        <v>132</v>
      </c>
      <c r="E1613">
        <v>7.31</v>
      </c>
      <c r="F1613">
        <v>400</v>
      </c>
      <c r="G1613" t="s">
        <v>147</v>
      </c>
      <c r="H1613" t="s">
        <v>148</v>
      </c>
      <c r="I1613" s="63"/>
      <c r="Q1613"/>
      <c r="T1613">
        <f t="shared" si="25"/>
        <v>0</v>
      </c>
    </row>
    <row r="1614" spans="1:30" hidden="1" x14ac:dyDescent="0.3">
      <c r="A1614" t="s">
        <v>129</v>
      </c>
      <c r="B1614" t="s">
        <v>130</v>
      </c>
      <c r="C1614" t="s">
        <v>46</v>
      </c>
      <c r="D1614" t="s">
        <v>132</v>
      </c>
      <c r="E1614">
        <v>7.31</v>
      </c>
      <c r="F1614">
        <v>400</v>
      </c>
      <c r="G1614" t="s">
        <v>149</v>
      </c>
      <c r="H1614" t="s">
        <v>149</v>
      </c>
      <c r="J1614" t="s">
        <v>1311</v>
      </c>
      <c r="Q1614"/>
      <c r="T1614">
        <f t="shared" si="25"/>
        <v>0</v>
      </c>
    </row>
    <row r="1615" spans="1:30" hidden="1" x14ac:dyDescent="0.3">
      <c r="A1615" t="s">
        <v>129</v>
      </c>
      <c r="B1615" t="s">
        <v>130</v>
      </c>
      <c r="C1615" t="s">
        <v>46</v>
      </c>
      <c r="D1615" t="s">
        <v>132</v>
      </c>
      <c r="E1615">
        <v>7.31</v>
      </c>
      <c r="F1615">
        <v>400</v>
      </c>
      <c r="G1615" t="s">
        <v>149</v>
      </c>
      <c r="H1615" t="s">
        <v>148</v>
      </c>
      <c r="I1615" s="63"/>
      <c r="Q1615"/>
      <c r="T1615">
        <f t="shared" si="25"/>
        <v>0</v>
      </c>
    </row>
    <row r="1616" spans="1:30" hidden="1" x14ac:dyDescent="0.3">
      <c r="A1616" t="s">
        <v>129</v>
      </c>
      <c r="B1616" t="s">
        <v>130</v>
      </c>
      <c r="C1616" t="s">
        <v>46</v>
      </c>
      <c r="D1616" t="s">
        <v>132</v>
      </c>
      <c r="E1616">
        <v>7.31</v>
      </c>
      <c r="F1616">
        <v>400</v>
      </c>
      <c r="G1616" t="s">
        <v>150</v>
      </c>
      <c r="H1616" t="s">
        <v>150</v>
      </c>
      <c r="J1616" t="s">
        <v>1315</v>
      </c>
      <c r="Q1616"/>
      <c r="T1616">
        <f t="shared" si="25"/>
        <v>0</v>
      </c>
    </row>
    <row r="1617" spans="1:33" hidden="1" x14ac:dyDescent="0.3">
      <c r="A1617" t="s">
        <v>129</v>
      </c>
      <c r="B1617" t="s">
        <v>130</v>
      </c>
      <c r="C1617" t="s">
        <v>46</v>
      </c>
      <c r="D1617" t="s">
        <v>132</v>
      </c>
      <c r="E1617">
        <v>7.31</v>
      </c>
      <c r="F1617">
        <v>400</v>
      </c>
      <c r="G1617" t="s">
        <v>150</v>
      </c>
      <c r="H1617" t="s">
        <v>148</v>
      </c>
      <c r="I1617" s="63"/>
      <c r="Q1617"/>
      <c r="T1617">
        <f t="shared" si="25"/>
        <v>0</v>
      </c>
    </row>
    <row r="1618" spans="1:33" hidden="1" x14ac:dyDescent="0.3">
      <c r="A1618" t="s">
        <v>129</v>
      </c>
      <c r="B1618" t="s">
        <v>130</v>
      </c>
      <c r="C1618" t="s">
        <v>46</v>
      </c>
      <c r="D1618" t="s">
        <v>132</v>
      </c>
      <c r="E1618">
        <v>7.31</v>
      </c>
      <c r="F1618">
        <v>400</v>
      </c>
      <c r="G1618" t="s">
        <v>152</v>
      </c>
      <c r="H1618" t="s">
        <v>152</v>
      </c>
      <c r="I1618">
        <v>20</v>
      </c>
      <c r="J1618" t="s">
        <v>173</v>
      </c>
      <c r="Q1618"/>
      <c r="T1618">
        <f t="shared" si="25"/>
        <v>0</v>
      </c>
    </row>
    <row r="1619" spans="1:33" hidden="1" x14ac:dyDescent="0.3">
      <c r="A1619" t="s">
        <v>129</v>
      </c>
      <c r="B1619" t="s">
        <v>130</v>
      </c>
      <c r="C1619" t="s">
        <v>46</v>
      </c>
      <c r="D1619" t="s">
        <v>132</v>
      </c>
      <c r="E1619">
        <v>7.31</v>
      </c>
      <c r="F1619">
        <v>400</v>
      </c>
      <c r="G1619" t="s">
        <v>152</v>
      </c>
      <c r="H1619" t="s">
        <v>148</v>
      </c>
      <c r="I1619" t="s">
        <v>173</v>
      </c>
      <c r="Q1619"/>
      <c r="T1619">
        <f t="shared" si="25"/>
        <v>0</v>
      </c>
    </row>
    <row r="1620" spans="1:33" hidden="1" x14ac:dyDescent="0.3">
      <c r="A1620" t="s">
        <v>129</v>
      </c>
      <c r="B1620" t="s">
        <v>130</v>
      </c>
      <c r="C1620" t="s">
        <v>46</v>
      </c>
      <c r="D1620" t="s">
        <v>132</v>
      </c>
      <c r="E1620">
        <v>7.31</v>
      </c>
      <c r="F1620">
        <v>400</v>
      </c>
      <c r="G1620" t="s">
        <v>153</v>
      </c>
      <c r="H1620" t="s">
        <v>153</v>
      </c>
      <c r="I1620">
        <v>50</v>
      </c>
      <c r="J1620" t="s">
        <v>172</v>
      </c>
      <c r="Q1620"/>
      <c r="T1620">
        <f t="shared" si="25"/>
        <v>0</v>
      </c>
    </row>
    <row r="1621" spans="1:33" hidden="1" x14ac:dyDescent="0.3">
      <c r="A1621" t="s">
        <v>129</v>
      </c>
      <c r="B1621" t="s">
        <v>130</v>
      </c>
      <c r="C1621" t="s">
        <v>46</v>
      </c>
      <c r="D1621" t="s">
        <v>132</v>
      </c>
      <c r="E1621">
        <v>7.31</v>
      </c>
      <c r="F1621">
        <v>400</v>
      </c>
      <c r="G1621" t="s">
        <v>153</v>
      </c>
      <c r="H1621" t="s">
        <v>148</v>
      </c>
      <c r="I1621" t="s">
        <v>172</v>
      </c>
      <c r="Q1621"/>
      <c r="T1621">
        <f t="shared" si="25"/>
        <v>0</v>
      </c>
    </row>
    <row r="1622" spans="1:33" hidden="1" x14ac:dyDescent="0.3">
      <c r="A1622" t="s">
        <v>129</v>
      </c>
      <c r="B1622" t="s">
        <v>130</v>
      </c>
      <c r="C1622" t="s">
        <v>46</v>
      </c>
      <c r="D1622" t="s">
        <v>132</v>
      </c>
      <c r="E1622">
        <v>7.31</v>
      </c>
      <c r="F1622">
        <v>400</v>
      </c>
      <c r="G1622" t="s">
        <v>155</v>
      </c>
      <c r="H1622" t="s">
        <v>155</v>
      </c>
      <c r="J1622" t="s">
        <v>1313</v>
      </c>
      <c r="Q1622"/>
      <c r="T1622">
        <f t="shared" si="25"/>
        <v>0</v>
      </c>
    </row>
    <row r="1623" spans="1:33" hidden="1" x14ac:dyDescent="0.3">
      <c r="A1623" t="s">
        <v>129</v>
      </c>
      <c r="B1623" t="s">
        <v>130</v>
      </c>
      <c r="C1623" t="s">
        <v>46</v>
      </c>
      <c r="D1623" t="s">
        <v>132</v>
      </c>
      <c r="E1623">
        <v>7.31</v>
      </c>
      <c r="F1623">
        <v>400</v>
      </c>
      <c r="G1623" t="s">
        <v>155</v>
      </c>
      <c r="H1623" t="s">
        <v>148</v>
      </c>
      <c r="I1623" s="63"/>
      <c r="Q1623"/>
      <c r="T1623">
        <f t="shared" si="25"/>
        <v>0</v>
      </c>
    </row>
    <row r="1624" spans="1:33" hidden="1" x14ac:dyDescent="0.3">
      <c r="A1624" t="s">
        <v>129</v>
      </c>
      <c r="B1624" t="s">
        <v>130</v>
      </c>
      <c r="C1624" t="s">
        <v>46</v>
      </c>
      <c r="D1624" t="s">
        <v>132</v>
      </c>
      <c r="E1624">
        <v>7.31</v>
      </c>
      <c r="F1624">
        <v>400</v>
      </c>
      <c r="G1624" t="s">
        <v>156</v>
      </c>
      <c r="H1624" t="s">
        <v>156</v>
      </c>
      <c r="I1624">
        <v>50</v>
      </c>
      <c r="J1624" t="s">
        <v>189</v>
      </c>
      <c r="Q1624"/>
      <c r="T1624">
        <f t="shared" si="25"/>
        <v>0</v>
      </c>
    </row>
    <row r="1625" spans="1:33" hidden="1" x14ac:dyDescent="0.3">
      <c r="A1625" t="s">
        <v>129</v>
      </c>
      <c r="B1625" t="s">
        <v>130</v>
      </c>
      <c r="C1625" t="s">
        <v>46</v>
      </c>
      <c r="D1625" t="s">
        <v>132</v>
      </c>
      <c r="E1625">
        <v>7.31</v>
      </c>
      <c r="F1625">
        <v>400</v>
      </c>
      <c r="G1625" t="s">
        <v>156</v>
      </c>
      <c r="H1625" t="s">
        <v>148</v>
      </c>
      <c r="I1625" t="s">
        <v>189</v>
      </c>
      <c r="Q1625"/>
      <c r="T1625">
        <f t="shared" si="25"/>
        <v>0</v>
      </c>
    </row>
    <row r="1626" spans="1:33" hidden="1" x14ac:dyDescent="0.3">
      <c r="A1626" t="s">
        <v>129</v>
      </c>
      <c r="B1626" t="s">
        <v>130</v>
      </c>
      <c r="C1626" t="s">
        <v>46</v>
      </c>
      <c r="D1626" t="s">
        <v>132</v>
      </c>
      <c r="E1626">
        <v>7.31</v>
      </c>
      <c r="F1626">
        <v>400</v>
      </c>
      <c r="G1626" t="s">
        <v>157</v>
      </c>
      <c r="H1626" t="s">
        <v>157</v>
      </c>
      <c r="J1626" t="s">
        <v>1317</v>
      </c>
      <c r="Q1626"/>
      <c r="T1626">
        <f t="shared" si="25"/>
        <v>0</v>
      </c>
    </row>
    <row r="1627" spans="1:33" hidden="1" x14ac:dyDescent="0.3">
      <c r="A1627" t="s">
        <v>129</v>
      </c>
      <c r="B1627" t="s">
        <v>130</v>
      </c>
      <c r="C1627" t="s">
        <v>46</v>
      </c>
      <c r="D1627" t="s">
        <v>132</v>
      </c>
      <c r="E1627">
        <v>7.31</v>
      </c>
      <c r="F1627">
        <v>400</v>
      </c>
      <c r="G1627" t="s">
        <v>157</v>
      </c>
      <c r="H1627" t="s">
        <v>148</v>
      </c>
      <c r="I1627" s="63"/>
      <c r="Q1627"/>
      <c r="T1627">
        <f t="shared" si="25"/>
        <v>0</v>
      </c>
    </row>
    <row r="1628" spans="1:33" hidden="1" x14ac:dyDescent="0.3">
      <c r="A1628" t="s">
        <v>129</v>
      </c>
      <c r="B1628" t="s">
        <v>130</v>
      </c>
      <c r="C1628" t="s">
        <v>46</v>
      </c>
      <c r="D1628" t="s">
        <v>132</v>
      </c>
      <c r="E1628">
        <v>7.31</v>
      </c>
      <c r="F1628">
        <v>400</v>
      </c>
      <c r="G1628" t="s">
        <v>158</v>
      </c>
      <c r="H1628" t="s">
        <v>158</v>
      </c>
      <c r="O1628" t="s">
        <v>502</v>
      </c>
      <c r="Q1628"/>
      <c r="T1628">
        <f t="shared" si="25"/>
        <v>0</v>
      </c>
    </row>
    <row r="1629" spans="1:33" hidden="1" x14ac:dyDescent="0.3">
      <c r="A1629" t="s">
        <v>129</v>
      </c>
      <c r="B1629" t="s">
        <v>130</v>
      </c>
      <c r="C1629" t="s">
        <v>46</v>
      </c>
      <c r="D1629" t="s">
        <v>132</v>
      </c>
      <c r="E1629">
        <v>7.31</v>
      </c>
      <c r="F1629">
        <v>400</v>
      </c>
      <c r="G1629" t="s">
        <v>158</v>
      </c>
      <c r="H1629" t="s">
        <v>148</v>
      </c>
      <c r="I1629" s="63"/>
      <c r="Q1629"/>
      <c r="T1629">
        <f t="shared" si="25"/>
        <v>0</v>
      </c>
    </row>
    <row r="1630" spans="1:33" hidden="1" x14ac:dyDescent="0.3">
      <c r="A1630" t="s">
        <v>129</v>
      </c>
      <c r="B1630" t="s">
        <v>130</v>
      </c>
      <c r="C1630" t="s">
        <v>46</v>
      </c>
      <c r="D1630" t="s">
        <v>132</v>
      </c>
      <c r="E1630">
        <v>7.31</v>
      </c>
      <c r="F1630">
        <v>400</v>
      </c>
      <c r="G1630" t="s">
        <v>159</v>
      </c>
      <c r="H1630" t="s">
        <v>159</v>
      </c>
      <c r="O1630" t="s">
        <v>502</v>
      </c>
      <c r="Q1630"/>
      <c r="T1630">
        <f t="shared" si="25"/>
        <v>0</v>
      </c>
    </row>
    <row r="1631" spans="1:33" hidden="1" x14ac:dyDescent="0.3">
      <c r="A1631" t="s">
        <v>129</v>
      </c>
      <c r="B1631" t="s">
        <v>130</v>
      </c>
      <c r="C1631" t="s">
        <v>46</v>
      </c>
      <c r="D1631" t="s">
        <v>132</v>
      </c>
      <c r="E1631">
        <v>7.31</v>
      </c>
      <c r="F1631">
        <v>400</v>
      </c>
      <c r="G1631" t="s">
        <v>159</v>
      </c>
      <c r="H1631" t="s">
        <v>148</v>
      </c>
      <c r="I1631" s="63"/>
      <c r="Q1631"/>
      <c r="T1631">
        <f t="shared" si="25"/>
        <v>0</v>
      </c>
    </row>
    <row r="1632" spans="1:33" x14ac:dyDescent="0.3">
      <c r="A1632" t="s">
        <v>129</v>
      </c>
      <c r="B1632" t="s">
        <v>130</v>
      </c>
      <c r="C1632" t="s">
        <v>46</v>
      </c>
      <c r="D1632" t="s">
        <v>132</v>
      </c>
      <c r="E1632">
        <v>7.31</v>
      </c>
      <c r="F1632">
        <v>400</v>
      </c>
      <c r="G1632" t="s">
        <v>160</v>
      </c>
      <c r="H1632" t="s">
        <v>160</v>
      </c>
      <c r="I1632" s="64">
        <v>50</v>
      </c>
      <c r="J1632" s="57" t="str">
        <f>I1633</f>
        <v>RN23002576</v>
      </c>
      <c r="K1632" s="57"/>
      <c r="L1632" t="str">
        <f>_xlfn.XLOOKUP(J1632, FNDWRR!Q:Q,FNDWRR!F:F,"",0,)</f>
        <v/>
      </c>
      <c r="M1632">
        <v>92011605</v>
      </c>
      <c r="N1632" t="s">
        <v>1691</v>
      </c>
      <c r="O1632" t="s">
        <v>502</v>
      </c>
      <c r="P1632">
        <f>SUMIFS(FNDWRR!E:E, FNDWRR!Q:Q, data_working!J1632, FNDWRR!AZ:AZ, data_working!H1632, FNDWRR!C:C, data_working!D1632&amp;"*")</f>
        <v>0</v>
      </c>
      <c r="Q1632" s="40">
        <v>7.3128149930879998</v>
      </c>
      <c r="R1632" s="40">
        <v>40.520000000000003</v>
      </c>
      <c r="S1632">
        <v>38.49</v>
      </c>
      <c r="T1632">
        <f t="shared" si="25"/>
        <v>2.0300000000000011</v>
      </c>
      <c r="U1632">
        <f>SUMIFS(openNconfirmRpt!O:O, openNconfirmRpt!L:L, data_working!D1632&amp;"*", openNconfirmRpt!D:D, data_working!H1632)</f>
        <v>50</v>
      </c>
      <c r="V1632">
        <f>SUMIFS(openNconfirmRpt!O:O, openNconfirmRpt!L:L, data_working!D1632&amp;"*", openNconfirmRpt!D:D, data_working!H1632, openNconfirmRpt!B:B, A1632)</f>
        <v>50</v>
      </c>
      <c r="W1632">
        <f>SUMIFS(openNconfirmRpt!O:O, openNconfirmRpt!L:L, data_working!D1632&amp;"*", openNconfirmRpt!D:D, data_working!H1632, openNconfirmRpt!B:B, A1632, openNconfirmRpt!A:A, "Open Order")</f>
        <v>50</v>
      </c>
      <c r="X1632">
        <f>SUMIFS(openNconfirmRpt!O:O, openNconfirmRpt!L:L, data_working!D1632&amp;"*", openNconfirmRpt!D:D, data_working!H1632, openNconfirmRpt!B:B, A1632, openNconfirmRpt!A:A, "Confirm Order")</f>
        <v>0</v>
      </c>
      <c r="Y1632">
        <f>X1632-I1632</f>
        <v>-50</v>
      </c>
      <c r="Z1632">
        <f>P1632-I1632</f>
        <v>-50</v>
      </c>
      <c r="AA1632">
        <f>SUMIFS(openNconfirmRpt!V:V, openNconfirmRpt!L:L, data_working!D1632&amp;"*", openNconfirmRpt!D:D, data_working!H1632, openNconfirmRpt!B:B, A1632, openNconfirmRpt!A:A, "*")/COUNTIFS(openNconfirmRpt!L:L, data_working!D1632&amp;"*", openNconfirmRpt!D:D, data_working!H1632, openNconfirmRpt!B:B, A1632)</f>
        <v>38.49</v>
      </c>
      <c r="AB1632">
        <f>S1632-AA1632</f>
        <v>0</v>
      </c>
      <c r="AC1632">
        <f>V1632-I1632</f>
        <v>0</v>
      </c>
      <c r="AD1632" t="s">
        <v>1703</v>
      </c>
      <c r="AE1632" t="s">
        <v>3007</v>
      </c>
      <c r="AF1632">
        <f>_xlfn.XLOOKUP(M1632, postponeList!K:K, postponeList!U:U,,0)</f>
        <v>0</v>
      </c>
      <c r="AG1632">
        <f>_xlfn.XLOOKUP(M1632, postponeList!K:K, postponeList!U:U,,0,-1)</f>
        <v>0</v>
      </c>
    </row>
    <row r="1633" spans="1:20" hidden="1" x14ac:dyDescent="0.3">
      <c r="A1633" t="s">
        <v>129</v>
      </c>
      <c r="B1633" t="s">
        <v>130</v>
      </c>
      <c r="C1633" t="s">
        <v>46</v>
      </c>
      <c r="D1633" t="s">
        <v>132</v>
      </c>
      <c r="E1633">
        <v>7.31</v>
      </c>
      <c r="F1633">
        <v>400</v>
      </c>
      <c r="G1633" t="s">
        <v>160</v>
      </c>
      <c r="H1633" t="s">
        <v>148</v>
      </c>
      <c r="I1633" s="65" t="s">
        <v>679</v>
      </c>
      <c r="J1633" t="s">
        <v>679</v>
      </c>
      <c r="Q1633"/>
      <c r="T1633">
        <f t="shared" si="25"/>
        <v>0</v>
      </c>
    </row>
    <row r="1634" spans="1:20" hidden="1" x14ac:dyDescent="0.3">
      <c r="A1634" t="s">
        <v>129</v>
      </c>
      <c r="B1634" t="s">
        <v>130</v>
      </c>
      <c r="C1634" t="s">
        <v>46</v>
      </c>
      <c r="D1634" t="s">
        <v>133</v>
      </c>
      <c r="E1634">
        <v>7.93</v>
      </c>
      <c r="F1634">
        <v>800</v>
      </c>
      <c r="G1634" t="s">
        <v>185</v>
      </c>
      <c r="H1634" t="s">
        <v>185</v>
      </c>
      <c r="J1634" t="s">
        <v>1309</v>
      </c>
      <c r="Q1634"/>
      <c r="T1634">
        <f t="shared" si="25"/>
        <v>0</v>
      </c>
    </row>
    <row r="1635" spans="1:20" hidden="1" x14ac:dyDescent="0.3">
      <c r="A1635" t="s">
        <v>129</v>
      </c>
      <c r="B1635" t="s">
        <v>130</v>
      </c>
      <c r="C1635" t="s">
        <v>46</v>
      </c>
      <c r="D1635" t="s">
        <v>133</v>
      </c>
      <c r="E1635">
        <v>7.93</v>
      </c>
      <c r="F1635">
        <v>800</v>
      </c>
      <c r="G1635" t="s">
        <v>185</v>
      </c>
      <c r="H1635" t="s">
        <v>148</v>
      </c>
      <c r="I1635" s="63"/>
      <c r="Q1635"/>
      <c r="T1635">
        <f t="shared" si="25"/>
        <v>0</v>
      </c>
    </row>
    <row r="1636" spans="1:20" hidden="1" x14ac:dyDescent="0.3">
      <c r="A1636" t="s">
        <v>129</v>
      </c>
      <c r="B1636" t="s">
        <v>130</v>
      </c>
      <c r="C1636" t="s">
        <v>46</v>
      </c>
      <c r="D1636" t="s">
        <v>133</v>
      </c>
      <c r="E1636">
        <v>7.93</v>
      </c>
      <c r="F1636">
        <v>800</v>
      </c>
      <c r="G1636" t="s">
        <v>147</v>
      </c>
      <c r="H1636" t="s">
        <v>147</v>
      </c>
      <c r="J1636" t="s">
        <v>1310</v>
      </c>
      <c r="Q1636"/>
      <c r="T1636">
        <f t="shared" si="25"/>
        <v>0</v>
      </c>
    </row>
    <row r="1637" spans="1:20" hidden="1" x14ac:dyDescent="0.3">
      <c r="A1637" t="s">
        <v>129</v>
      </c>
      <c r="B1637" t="s">
        <v>130</v>
      </c>
      <c r="C1637" t="s">
        <v>46</v>
      </c>
      <c r="D1637" t="s">
        <v>133</v>
      </c>
      <c r="E1637">
        <v>7.93</v>
      </c>
      <c r="F1637">
        <v>800</v>
      </c>
      <c r="G1637" t="s">
        <v>147</v>
      </c>
      <c r="H1637" t="s">
        <v>148</v>
      </c>
      <c r="I1637" s="63"/>
      <c r="Q1637"/>
      <c r="T1637">
        <f t="shared" si="25"/>
        <v>0</v>
      </c>
    </row>
    <row r="1638" spans="1:20" hidden="1" x14ac:dyDescent="0.3">
      <c r="A1638" t="s">
        <v>129</v>
      </c>
      <c r="B1638" t="s">
        <v>130</v>
      </c>
      <c r="C1638" t="s">
        <v>46</v>
      </c>
      <c r="D1638" t="s">
        <v>133</v>
      </c>
      <c r="E1638">
        <v>7.93</v>
      </c>
      <c r="F1638">
        <v>800</v>
      </c>
      <c r="G1638" t="s">
        <v>149</v>
      </c>
      <c r="H1638" t="s">
        <v>149</v>
      </c>
      <c r="J1638" t="s">
        <v>1311</v>
      </c>
      <c r="Q1638"/>
      <c r="T1638">
        <f t="shared" si="25"/>
        <v>0</v>
      </c>
    </row>
    <row r="1639" spans="1:20" hidden="1" x14ac:dyDescent="0.3">
      <c r="A1639" t="s">
        <v>129</v>
      </c>
      <c r="B1639" t="s">
        <v>130</v>
      </c>
      <c r="C1639" t="s">
        <v>46</v>
      </c>
      <c r="D1639" t="s">
        <v>133</v>
      </c>
      <c r="E1639">
        <v>7.93</v>
      </c>
      <c r="F1639">
        <v>800</v>
      </c>
      <c r="G1639" t="s">
        <v>149</v>
      </c>
      <c r="H1639" t="s">
        <v>148</v>
      </c>
      <c r="I1639" s="63"/>
      <c r="Q1639"/>
      <c r="T1639">
        <f t="shared" si="25"/>
        <v>0</v>
      </c>
    </row>
    <row r="1640" spans="1:20" hidden="1" x14ac:dyDescent="0.3">
      <c r="A1640" t="s">
        <v>129</v>
      </c>
      <c r="B1640" t="s">
        <v>130</v>
      </c>
      <c r="C1640" t="s">
        <v>46</v>
      </c>
      <c r="D1640" t="s">
        <v>133</v>
      </c>
      <c r="E1640">
        <v>7.93</v>
      </c>
      <c r="F1640">
        <v>800</v>
      </c>
      <c r="G1640" t="s">
        <v>150</v>
      </c>
      <c r="H1640" t="s">
        <v>150</v>
      </c>
      <c r="I1640">
        <v>30</v>
      </c>
      <c r="J1640" t="s">
        <v>164</v>
      </c>
      <c r="Q1640"/>
      <c r="T1640">
        <f t="shared" si="25"/>
        <v>0</v>
      </c>
    </row>
    <row r="1641" spans="1:20" hidden="1" x14ac:dyDescent="0.3">
      <c r="A1641" t="s">
        <v>129</v>
      </c>
      <c r="B1641" t="s">
        <v>130</v>
      </c>
      <c r="C1641" t="s">
        <v>46</v>
      </c>
      <c r="D1641" t="s">
        <v>133</v>
      </c>
      <c r="E1641">
        <v>7.93</v>
      </c>
      <c r="F1641">
        <v>800</v>
      </c>
      <c r="G1641" t="s">
        <v>150</v>
      </c>
      <c r="H1641" t="s">
        <v>148</v>
      </c>
      <c r="I1641" t="s">
        <v>164</v>
      </c>
      <c r="Q1641"/>
      <c r="T1641">
        <f t="shared" si="25"/>
        <v>0</v>
      </c>
    </row>
    <row r="1642" spans="1:20" hidden="1" x14ac:dyDescent="0.3">
      <c r="A1642" t="s">
        <v>129</v>
      </c>
      <c r="B1642" t="s">
        <v>130</v>
      </c>
      <c r="C1642" t="s">
        <v>46</v>
      </c>
      <c r="D1642" t="s">
        <v>133</v>
      </c>
      <c r="E1642">
        <v>7.93</v>
      </c>
      <c r="F1642">
        <v>800</v>
      </c>
      <c r="G1642" t="s">
        <v>152</v>
      </c>
      <c r="H1642" t="s">
        <v>152</v>
      </c>
      <c r="I1642">
        <v>80</v>
      </c>
      <c r="J1642" t="s">
        <v>173</v>
      </c>
      <c r="Q1642"/>
      <c r="T1642">
        <f t="shared" si="25"/>
        <v>0</v>
      </c>
    </row>
    <row r="1643" spans="1:20" hidden="1" x14ac:dyDescent="0.3">
      <c r="A1643" t="s">
        <v>129</v>
      </c>
      <c r="B1643" t="s">
        <v>130</v>
      </c>
      <c r="C1643" t="s">
        <v>46</v>
      </c>
      <c r="D1643" t="s">
        <v>133</v>
      </c>
      <c r="E1643">
        <v>7.93</v>
      </c>
      <c r="F1643">
        <v>800</v>
      </c>
      <c r="G1643" t="s">
        <v>152</v>
      </c>
      <c r="H1643" t="s">
        <v>148</v>
      </c>
      <c r="I1643" t="s">
        <v>173</v>
      </c>
      <c r="Q1643"/>
      <c r="T1643">
        <f t="shared" si="25"/>
        <v>0</v>
      </c>
    </row>
    <row r="1644" spans="1:20" hidden="1" x14ac:dyDescent="0.3">
      <c r="A1644" t="s">
        <v>129</v>
      </c>
      <c r="B1644" t="s">
        <v>130</v>
      </c>
      <c r="C1644" t="s">
        <v>46</v>
      </c>
      <c r="D1644" t="s">
        <v>133</v>
      </c>
      <c r="E1644">
        <v>7.93</v>
      </c>
      <c r="F1644">
        <v>800</v>
      </c>
      <c r="G1644" t="s">
        <v>153</v>
      </c>
      <c r="H1644" t="s">
        <v>153</v>
      </c>
      <c r="I1644">
        <v>300</v>
      </c>
      <c r="J1644" t="s">
        <v>172</v>
      </c>
      <c r="Q1644"/>
      <c r="T1644">
        <f t="shared" si="25"/>
        <v>0</v>
      </c>
    </row>
    <row r="1645" spans="1:20" hidden="1" x14ac:dyDescent="0.3">
      <c r="A1645" t="s">
        <v>129</v>
      </c>
      <c r="B1645" t="s">
        <v>130</v>
      </c>
      <c r="C1645" t="s">
        <v>46</v>
      </c>
      <c r="D1645" t="s">
        <v>133</v>
      </c>
      <c r="E1645">
        <v>7.93</v>
      </c>
      <c r="F1645">
        <v>800</v>
      </c>
      <c r="G1645" t="s">
        <v>153</v>
      </c>
      <c r="H1645" t="s">
        <v>148</v>
      </c>
      <c r="I1645" t="s">
        <v>172</v>
      </c>
      <c r="Q1645"/>
      <c r="T1645">
        <f t="shared" si="25"/>
        <v>0</v>
      </c>
    </row>
    <row r="1646" spans="1:20" hidden="1" x14ac:dyDescent="0.3">
      <c r="A1646" t="s">
        <v>129</v>
      </c>
      <c r="B1646" t="s">
        <v>130</v>
      </c>
      <c r="C1646" t="s">
        <v>46</v>
      </c>
      <c r="D1646" t="s">
        <v>133</v>
      </c>
      <c r="E1646">
        <v>7.93</v>
      </c>
      <c r="F1646">
        <v>800</v>
      </c>
      <c r="G1646" t="s">
        <v>155</v>
      </c>
      <c r="H1646" t="s">
        <v>155</v>
      </c>
      <c r="I1646">
        <v>70</v>
      </c>
      <c r="J1646" t="s">
        <v>190</v>
      </c>
      <c r="Q1646"/>
      <c r="T1646">
        <f t="shared" si="25"/>
        <v>0</v>
      </c>
    </row>
    <row r="1647" spans="1:20" hidden="1" x14ac:dyDescent="0.3">
      <c r="A1647" t="s">
        <v>129</v>
      </c>
      <c r="B1647" t="s">
        <v>130</v>
      </c>
      <c r="C1647" t="s">
        <v>46</v>
      </c>
      <c r="D1647" t="s">
        <v>133</v>
      </c>
      <c r="E1647">
        <v>7.93</v>
      </c>
      <c r="F1647">
        <v>800</v>
      </c>
      <c r="G1647" t="s">
        <v>155</v>
      </c>
      <c r="H1647" t="s">
        <v>148</v>
      </c>
      <c r="I1647" t="s">
        <v>190</v>
      </c>
      <c r="Q1647"/>
      <c r="T1647">
        <f t="shared" si="25"/>
        <v>0</v>
      </c>
    </row>
    <row r="1648" spans="1:20" hidden="1" x14ac:dyDescent="0.3">
      <c r="A1648" t="s">
        <v>129</v>
      </c>
      <c r="B1648" t="s">
        <v>130</v>
      </c>
      <c r="C1648" t="s">
        <v>46</v>
      </c>
      <c r="D1648" t="s">
        <v>133</v>
      </c>
      <c r="E1648">
        <v>7.93</v>
      </c>
      <c r="F1648">
        <v>800</v>
      </c>
      <c r="G1648" t="s">
        <v>156</v>
      </c>
      <c r="H1648" t="s">
        <v>156</v>
      </c>
      <c r="I1648">
        <v>50</v>
      </c>
      <c r="J1648" t="s">
        <v>189</v>
      </c>
      <c r="Q1648"/>
      <c r="T1648">
        <f t="shared" si="25"/>
        <v>0</v>
      </c>
    </row>
    <row r="1649" spans="1:33" hidden="1" x14ac:dyDescent="0.3">
      <c r="A1649" t="s">
        <v>129</v>
      </c>
      <c r="B1649" t="s">
        <v>130</v>
      </c>
      <c r="C1649" t="s">
        <v>46</v>
      </c>
      <c r="D1649" t="s">
        <v>133</v>
      </c>
      <c r="E1649">
        <v>7.93</v>
      </c>
      <c r="F1649">
        <v>800</v>
      </c>
      <c r="G1649" t="s">
        <v>156</v>
      </c>
      <c r="H1649" t="s">
        <v>148</v>
      </c>
      <c r="I1649" t="s">
        <v>189</v>
      </c>
      <c r="Q1649"/>
      <c r="T1649">
        <f t="shared" si="25"/>
        <v>0</v>
      </c>
    </row>
    <row r="1650" spans="1:33" hidden="1" x14ac:dyDescent="0.3">
      <c r="A1650" t="s">
        <v>129</v>
      </c>
      <c r="B1650" t="s">
        <v>130</v>
      </c>
      <c r="C1650" t="s">
        <v>46</v>
      </c>
      <c r="D1650" t="s">
        <v>133</v>
      </c>
      <c r="E1650">
        <v>7.93</v>
      </c>
      <c r="F1650">
        <v>800</v>
      </c>
      <c r="G1650" t="s">
        <v>157</v>
      </c>
      <c r="H1650" t="s">
        <v>157</v>
      </c>
      <c r="I1650">
        <v>100</v>
      </c>
      <c r="J1650" t="s">
        <v>212</v>
      </c>
      <c r="Q1650"/>
      <c r="T1650">
        <f t="shared" si="25"/>
        <v>0</v>
      </c>
    </row>
    <row r="1651" spans="1:33" hidden="1" x14ac:dyDescent="0.3">
      <c r="A1651" t="s">
        <v>129</v>
      </c>
      <c r="B1651" t="s">
        <v>130</v>
      </c>
      <c r="C1651" t="s">
        <v>46</v>
      </c>
      <c r="D1651" t="s">
        <v>133</v>
      </c>
      <c r="E1651">
        <v>7.93</v>
      </c>
      <c r="F1651">
        <v>800</v>
      </c>
      <c r="G1651" t="s">
        <v>157</v>
      </c>
      <c r="H1651" t="s">
        <v>148</v>
      </c>
      <c r="I1651" t="s">
        <v>212</v>
      </c>
      <c r="Q1651"/>
      <c r="T1651">
        <f t="shared" si="25"/>
        <v>0</v>
      </c>
    </row>
    <row r="1652" spans="1:33" hidden="1" x14ac:dyDescent="0.3">
      <c r="A1652" t="s">
        <v>129</v>
      </c>
      <c r="B1652" t="s">
        <v>130</v>
      </c>
      <c r="C1652" t="s">
        <v>46</v>
      </c>
      <c r="D1652" t="s">
        <v>133</v>
      </c>
      <c r="E1652">
        <v>7.93</v>
      </c>
      <c r="F1652">
        <v>800</v>
      </c>
      <c r="G1652" t="s">
        <v>158</v>
      </c>
      <c r="H1652" t="s">
        <v>158</v>
      </c>
      <c r="I1652" s="64">
        <v>220</v>
      </c>
      <c r="J1652" t="s">
        <v>198</v>
      </c>
      <c r="L1652">
        <f>_xlfn.XLOOKUP(J1652, FNDWRR!Q:Q,FNDWRR!F:F,"",0,)</f>
        <v>92010605</v>
      </c>
      <c r="O1652" t="s">
        <v>502</v>
      </c>
      <c r="P1652">
        <f>SUMIFS(FNDWRR!E:E, FNDWRR!Q:Q, data_working!J1652, FNDWRR!AZ:AZ, data_working!H1652, FNDWRR!C:C, data_working!D1652&amp;"*")</f>
        <v>222</v>
      </c>
      <c r="Q1652" s="40">
        <v>7.9340944024583999</v>
      </c>
      <c r="R1652" s="40">
        <v>45.12</v>
      </c>
      <c r="S1652">
        <v>42.86</v>
      </c>
      <c r="T1652">
        <f t="shared" si="25"/>
        <v>2.259999999999998</v>
      </c>
      <c r="U1652">
        <f>SUMIFS(openNconfirmRpt!O:O, openNconfirmRpt!L:L, data_working!D1652&amp;"*", openNconfirmRpt!D:D, data_working!H1652)</f>
        <v>222</v>
      </c>
      <c r="V1652">
        <f>SUMIFS(openNconfirmRpt!O:O, openNconfirmRpt!L:L, data_working!D1652&amp;"*", openNconfirmRpt!D:D, data_working!H1652, openNconfirmRpt!B:B, A1652)</f>
        <v>220</v>
      </c>
      <c r="X1652">
        <f>SUMIFS(openNconfirmRpt!O:O, openNconfirmRpt!L:L, data_working!D1652&amp;"*", openNconfirmRpt!D:D, data_working!H1652, openNconfirmRpt!B:B, A1652, openNconfirmRpt!A:A, "Confirm Order")</f>
        <v>220</v>
      </c>
      <c r="Y1652">
        <f>X1652-I1652</f>
        <v>0</v>
      </c>
      <c r="Z1652">
        <f>P1652-I1652</f>
        <v>2</v>
      </c>
      <c r="AA1652" s="46">
        <f>SUMIFS(openNconfirmRpt!V:V, openNconfirmRpt!L:L, data_working!D1652&amp;"*", openNconfirmRpt!D:D, data_working!H1652, openNconfirmRpt!B:B, A1652, openNconfirmRpt!A:A, "Confirm Order")/COUNTIFS(openNconfirmRpt!L:L, data_working!D1652&amp;"*", openNconfirmRpt!D:D, data_working!H1652, openNconfirmRpt!B:B, A1652, openNconfirmRpt!A:A, "Confirm Order")</f>
        <v>42.86</v>
      </c>
      <c r="AB1652">
        <f>S1652-AA1652</f>
        <v>0</v>
      </c>
      <c r="AD1652" t="s">
        <v>1696</v>
      </c>
    </row>
    <row r="1653" spans="1:33" hidden="1" x14ac:dyDescent="0.3">
      <c r="A1653" t="s">
        <v>129</v>
      </c>
      <c r="B1653" t="s">
        <v>130</v>
      </c>
      <c r="C1653" t="s">
        <v>46</v>
      </c>
      <c r="D1653" t="s">
        <v>133</v>
      </c>
      <c r="E1653">
        <v>7.93</v>
      </c>
      <c r="F1653">
        <v>800</v>
      </c>
      <c r="G1653" t="s">
        <v>158</v>
      </c>
      <c r="H1653" t="s">
        <v>148</v>
      </c>
      <c r="I1653" t="s">
        <v>198</v>
      </c>
      <c r="Q1653"/>
      <c r="T1653">
        <f t="shared" si="25"/>
        <v>0</v>
      </c>
    </row>
    <row r="1654" spans="1:33" hidden="1" x14ac:dyDescent="0.3">
      <c r="A1654" t="s">
        <v>129</v>
      </c>
      <c r="B1654" t="s">
        <v>130</v>
      </c>
      <c r="C1654" t="s">
        <v>46</v>
      </c>
      <c r="D1654" t="s">
        <v>133</v>
      </c>
      <c r="E1654">
        <v>7.93</v>
      </c>
      <c r="F1654">
        <v>800</v>
      </c>
      <c r="G1654" t="s">
        <v>159</v>
      </c>
      <c r="H1654" t="s">
        <v>159</v>
      </c>
      <c r="I1654" s="64">
        <v>250</v>
      </c>
      <c r="J1654" t="s">
        <v>199</v>
      </c>
      <c r="L1654">
        <f>_xlfn.XLOOKUP(J1654, FNDWRR!Q:Q,FNDWRR!F:F,"",0,)</f>
        <v>92011127</v>
      </c>
      <c r="O1654" t="s">
        <v>502</v>
      </c>
      <c r="P1654">
        <f>SUMIFS(FNDWRR!E:E, FNDWRR!Q:Q, data_working!J1654, FNDWRR!AZ:AZ, data_working!H1654, FNDWRR!C:C, data_working!D1654&amp;"*")</f>
        <v>250</v>
      </c>
      <c r="Q1654" s="40">
        <v>7.9340944024583999</v>
      </c>
      <c r="R1654" s="40">
        <v>45.12</v>
      </c>
      <c r="S1654">
        <v>42.86</v>
      </c>
      <c r="T1654">
        <f t="shared" si="25"/>
        <v>2.259999999999998</v>
      </c>
      <c r="U1654">
        <f>SUMIFS(openNconfirmRpt!O:O, openNconfirmRpt!L:L, data_working!D1654&amp;"*", openNconfirmRpt!D:D, data_working!H1654)</f>
        <v>258</v>
      </c>
      <c r="V1654">
        <f>SUMIFS(openNconfirmRpt!O:O, openNconfirmRpt!L:L, data_working!D1654&amp;"*", openNconfirmRpt!D:D, data_working!H1654, openNconfirmRpt!B:B, A1654)</f>
        <v>250</v>
      </c>
      <c r="X1654">
        <f>SUMIFS(openNconfirmRpt!O:O, openNconfirmRpt!L:L, data_working!D1654&amp;"*", openNconfirmRpt!D:D, data_working!H1654, openNconfirmRpt!B:B, A1654, openNconfirmRpt!A:A, "Confirm Order")</f>
        <v>250</v>
      </c>
      <c r="Y1654">
        <f>X1654-I1654</f>
        <v>0</v>
      </c>
      <c r="Z1654">
        <f>P1654-I1654</f>
        <v>0</v>
      </c>
      <c r="AA1654" s="46">
        <f>SUMIFS(openNconfirmRpt!V:V, openNconfirmRpt!L:L, data_working!D1654&amp;"*", openNconfirmRpt!D:D, data_working!H1654, openNconfirmRpt!B:B, A1654, openNconfirmRpt!A:A, "Confirm Order")/COUNTIFS(openNconfirmRpt!L:L, data_working!D1654&amp;"*", openNconfirmRpt!D:D, data_working!H1654, openNconfirmRpt!B:B, A1654, openNconfirmRpt!A:A, "Confirm Order")</f>
        <v>42.86</v>
      </c>
      <c r="AB1654">
        <f>S1654-AA1654</f>
        <v>0</v>
      </c>
      <c r="AD1654" t="s">
        <v>1696</v>
      </c>
    </row>
    <row r="1655" spans="1:33" hidden="1" x14ac:dyDescent="0.3">
      <c r="A1655" t="s">
        <v>129</v>
      </c>
      <c r="B1655" t="s">
        <v>130</v>
      </c>
      <c r="C1655" t="s">
        <v>46</v>
      </c>
      <c r="D1655" t="s">
        <v>133</v>
      </c>
      <c r="E1655">
        <v>7.93</v>
      </c>
      <c r="F1655">
        <v>800</v>
      </c>
      <c r="G1655" t="s">
        <v>159</v>
      </c>
      <c r="H1655" t="s">
        <v>148</v>
      </c>
      <c r="I1655" t="s">
        <v>199</v>
      </c>
      <c r="Q1655"/>
      <c r="T1655">
        <f t="shared" si="25"/>
        <v>0</v>
      </c>
    </row>
    <row r="1656" spans="1:33" x14ac:dyDescent="0.3">
      <c r="A1656" t="s">
        <v>129</v>
      </c>
      <c r="B1656" t="s">
        <v>130</v>
      </c>
      <c r="C1656" t="s">
        <v>46</v>
      </c>
      <c r="D1656" t="s">
        <v>133</v>
      </c>
      <c r="E1656">
        <v>7.93</v>
      </c>
      <c r="F1656">
        <v>800</v>
      </c>
      <c r="G1656" t="s">
        <v>160</v>
      </c>
      <c r="H1656" t="s">
        <v>160</v>
      </c>
      <c r="I1656" s="64">
        <v>200</v>
      </c>
      <c r="J1656" s="57" t="str">
        <f>I1657</f>
        <v>RN23002576</v>
      </c>
      <c r="K1656" s="57"/>
      <c r="L1656" t="str">
        <f>_xlfn.XLOOKUP(J1656, FNDWRR!Q:Q,FNDWRR!F:F,"",0,)</f>
        <v/>
      </c>
      <c r="M1656">
        <v>92011605</v>
      </c>
      <c r="N1656" t="s">
        <v>1691</v>
      </c>
      <c r="O1656" t="s">
        <v>502</v>
      </c>
      <c r="P1656">
        <f>SUMIFS(FNDWRR!E:E, FNDWRR!Q:Q, data_working!J1656, FNDWRR!AZ:AZ, data_working!H1656, FNDWRR!C:C, data_working!D1656&amp;"*")</f>
        <v>0</v>
      </c>
      <c r="Q1656" s="40">
        <v>7.9340944024583999</v>
      </c>
      <c r="R1656" s="40">
        <v>45.12</v>
      </c>
      <c r="S1656">
        <v>42.86</v>
      </c>
      <c r="T1656">
        <f t="shared" si="25"/>
        <v>2.259999999999998</v>
      </c>
      <c r="U1656">
        <f>SUMIFS(openNconfirmRpt!O:O, openNconfirmRpt!L:L, data_working!D1656&amp;"*", openNconfirmRpt!D:D, data_working!H1656)</f>
        <v>200</v>
      </c>
      <c r="V1656">
        <f>SUMIFS(openNconfirmRpt!O:O, openNconfirmRpt!L:L, data_working!D1656&amp;"*", openNconfirmRpt!D:D, data_working!H1656, openNconfirmRpt!B:B, A1656)</f>
        <v>200</v>
      </c>
      <c r="W1656">
        <f>SUMIFS(openNconfirmRpt!O:O, openNconfirmRpt!L:L, data_working!D1656&amp;"*", openNconfirmRpt!D:D, data_working!H1656, openNconfirmRpt!B:B, A1656, openNconfirmRpt!A:A, "Open Order")</f>
        <v>200</v>
      </c>
      <c r="X1656">
        <f>SUMIFS(openNconfirmRpt!O:O, openNconfirmRpt!L:L, data_working!D1656&amp;"*", openNconfirmRpt!D:D, data_working!H1656, openNconfirmRpt!B:B, A1656, openNconfirmRpt!A:A, "Confirm Order")</f>
        <v>0</v>
      </c>
      <c r="Y1656">
        <f>X1656-I1656</f>
        <v>-200</v>
      </c>
      <c r="Z1656">
        <f>P1656-I1656</f>
        <v>-200</v>
      </c>
      <c r="AA1656">
        <f>SUMIFS(openNconfirmRpt!V:V, openNconfirmRpt!L:L, data_working!D1656&amp;"*", openNconfirmRpt!D:D, data_working!H1656, openNconfirmRpt!B:B, A1656, openNconfirmRpt!A:A, "*")/COUNTIFS(openNconfirmRpt!L:L, data_working!D1656&amp;"*", openNconfirmRpt!D:D, data_working!H1656, openNconfirmRpt!B:B, A1656)</f>
        <v>42.86</v>
      </c>
      <c r="AB1656">
        <f>S1656-AA1656</f>
        <v>0</v>
      </c>
      <c r="AC1656">
        <f>V1656-I1656</f>
        <v>0</v>
      </c>
      <c r="AD1656" t="s">
        <v>1703</v>
      </c>
      <c r="AE1656" t="s">
        <v>3007</v>
      </c>
      <c r="AF1656">
        <f>_xlfn.XLOOKUP(M1656, postponeList!K:K, postponeList!U:U,,0)</f>
        <v>0</v>
      </c>
      <c r="AG1656">
        <f>_xlfn.XLOOKUP(M1656, postponeList!K:K, postponeList!U:U,,0,-1)</f>
        <v>0</v>
      </c>
    </row>
    <row r="1657" spans="1:33" hidden="1" x14ac:dyDescent="0.3">
      <c r="A1657" t="s">
        <v>129</v>
      </c>
      <c r="B1657" t="s">
        <v>130</v>
      </c>
      <c r="C1657" t="s">
        <v>46</v>
      </c>
      <c r="D1657" t="s">
        <v>133</v>
      </c>
      <c r="E1657">
        <v>7.93</v>
      </c>
      <c r="F1657">
        <v>800</v>
      </c>
      <c r="G1657" t="s">
        <v>160</v>
      </c>
      <c r="H1657" t="s">
        <v>148</v>
      </c>
      <c r="I1657" s="65" t="s">
        <v>679</v>
      </c>
      <c r="J1657" t="s">
        <v>679</v>
      </c>
      <c r="Q1657"/>
      <c r="T1657">
        <f t="shared" si="25"/>
        <v>0</v>
      </c>
    </row>
    <row r="1658" spans="1:33" hidden="1" x14ac:dyDescent="0.3">
      <c r="A1658" t="s">
        <v>129</v>
      </c>
      <c r="B1658" t="s">
        <v>130</v>
      </c>
      <c r="C1658" t="s">
        <v>46</v>
      </c>
      <c r="D1658" t="s">
        <v>134</v>
      </c>
      <c r="E1658">
        <v>10.199999999999999</v>
      </c>
      <c r="F1658">
        <v>400</v>
      </c>
      <c r="G1658" t="s">
        <v>185</v>
      </c>
      <c r="H1658" t="s">
        <v>185</v>
      </c>
      <c r="J1658" t="s">
        <v>1309</v>
      </c>
      <c r="Q1658"/>
      <c r="T1658">
        <f t="shared" si="25"/>
        <v>0</v>
      </c>
    </row>
    <row r="1659" spans="1:33" hidden="1" x14ac:dyDescent="0.3">
      <c r="A1659" t="s">
        <v>129</v>
      </c>
      <c r="B1659" t="s">
        <v>130</v>
      </c>
      <c r="C1659" t="s">
        <v>46</v>
      </c>
      <c r="D1659" t="s">
        <v>134</v>
      </c>
      <c r="E1659">
        <v>10.199999999999999</v>
      </c>
      <c r="F1659">
        <v>400</v>
      </c>
      <c r="G1659" t="s">
        <v>185</v>
      </c>
      <c r="H1659" t="s">
        <v>148</v>
      </c>
      <c r="I1659" s="63"/>
      <c r="Q1659"/>
      <c r="T1659">
        <f t="shared" si="25"/>
        <v>0</v>
      </c>
    </row>
    <row r="1660" spans="1:33" hidden="1" x14ac:dyDescent="0.3">
      <c r="A1660" t="s">
        <v>129</v>
      </c>
      <c r="B1660" t="s">
        <v>130</v>
      </c>
      <c r="C1660" t="s">
        <v>46</v>
      </c>
      <c r="D1660" t="s">
        <v>134</v>
      </c>
      <c r="E1660">
        <v>10.199999999999999</v>
      </c>
      <c r="F1660">
        <v>400</v>
      </c>
      <c r="G1660" t="s">
        <v>147</v>
      </c>
      <c r="H1660" t="s">
        <v>147</v>
      </c>
      <c r="J1660" t="s">
        <v>1310</v>
      </c>
      <c r="Q1660"/>
      <c r="T1660">
        <f t="shared" si="25"/>
        <v>0</v>
      </c>
    </row>
    <row r="1661" spans="1:33" hidden="1" x14ac:dyDescent="0.3">
      <c r="A1661" t="s">
        <v>129</v>
      </c>
      <c r="B1661" t="s">
        <v>130</v>
      </c>
      <c r="C1661" t="s">
        <v>46</v>
      </c>
      <c r="D1661" t="s">
        <v>134</v>
      </c>
      <c r="E1661">
        <v>10.199999999999999</v>
      </c>
      <c r="F1661">
        <v>400</v>
      </c>
      <c r="G1661" t="s">
        <v>147</v>
      </c>
      <c r="H1661" t="s">
        <v>148</v>
      </c>
      <c r="I1661" s="63"/>
      <c r="Q1661"/>
      <c r="T1661">
        <f t="shared" si="25"/>
        <v>0</v>
      </c>
    </row>
    <row r="1662" spans="1:33" hidden="1" x14ac:dyDescent="0.3">
      <c r="A1662" t="s">
        <v>129</v>
      </c>
      <c r="B1662" t="s">
        <v>130</v>
      </c>
      <c r="C1662" t="s">
        <v>46</v>
      </c>
      <c r="D1662" t="s">
        <v>134</v>
      </c>
      <c r="E1662">
        <v>10.199999999999999</v>
      </c>
      <c r="F1662">
        <v>400</v>
      </c>
      <c r="G1662" t="s">
        <v>149</v>
      </c>
      <c r="H1662" t="s">
        <v>149</v>
      </c>
      <c r="J1662" t="s">
        <v>1311</v>
      </c>
      <c r="Q1662"/>
      <c r="T1662">
        <f t="shared" si="25"/>
        <v>0</v>
      </c>
    </row>
    <row r="1663" spans="1:33" hidden="1" x14ac:dyDescent="0.3">
      <c r="A1663" t="s">
        <v>129</v>
      </c>
      <c r="B1663" t="s">
        <v>130</v>
      </c>
      <c r="C1663" t="s">
        <v>46</v>
      </c>
      <c r="D1663" t="s">
        <v>134</v>
      </c>
      <c r="E1663">
        <v>10.199999999999999</v>
      </c>
      <c r="F1663">
        <v>400</v>
      </c>
      <c r="G1663" t="s">
        <v>149</v>
      </c>
      <c r="H1663" t="s">
        <v>148</v>
      </c>
      <c r="I1663" s="63"/>
      <c r="Q1663"/>
      <c r="T1663">
        <f t="shared" si="25"/>
        <v>0</v>
      </c>
    </row>
    <row r="1664" spans="1:33" hidden="1" x14ac:dyDescent="0.3">
      <c r="A1664" t="s">
        <v>129</v>
      </c>
      <c r="B1664" t="s">
        <v>130</v>
      </c>
      <c r="C1664" t="s">
        <v>46</v>
      </c>
      <c r="D1664" t="s">
        <v>134</v>
      </c>
      <c r="E1664">
        <v>10.199999999999999</v>
      </c>
      <c r="F1664">
        <v>400</v>
      </c>
      <c r="G1664" t="s">
        <v>150</v>
      </c>
      <c r="H1664" t="s">
        <v>150</v>
      </c>
      <c r="I1664">
        <v>30</v>
      </c>
      <c r="J1664" t="s">
        <v>164</v>
      </c>
      <c r="Q1664"/>
      <c r="T1664">
        <f t="shared" si="25"/>
        <v>0</v>
      </c>
    </row>
    <row r="1665" spans="1:33" hidden="1" x14ac:dyDescent="0.3">
      <c r="A1665" t="s">
        <v>129</v>
      </c>
      <c r="B1665" t="s">
        <v>130</v>
      </c>
      <c r="C1665" t="s">
        <v>46</v>
      </c>
      <c r="D1665" t="s">
        <v>134</v>
      </c>
      <c r="E1665">
        <v>10.199999999999999</v>
      </c>
      <c r="F1665">
        <v>400</v>
      </c>
      <c r="G1665" t="s">
        <v>150</v>
      </c>
      <c r="H1665" t="s">
        <v>148</v>
      </c>
      <c r="I1665" t="s">
        <v>164</v>
      </c>
      <c r="Q1665"/>
      <c r="T1665">
        <f t="shared" si="25"/>
        <v>0</v>
      </c>
    </row>
    <row r="1666" spans="1:33" hidden="1" x14ac:dyDescent="0.3">
      <c r="A1666" t="s">
        <v>129</v>
      </c>
      <c r="B1666" t="s">
        <v>130</v>
      </c>
      <c r="C1666" t="s">
        <v>46</v>
      </c>
      <c r="D1666" t="s">
        <v>134</v>
      </c>
      <c r="E1666">
        <v>10.199999999999999</v>
      </c>
      <c r="F1666">
        <v>400</v>
      </c>
      <c r="G1666" t="s">
        <v>152</v>
      </c>
      <c r="H1666" t="s">
        <v>152</v>
      </c>
      <c r="I1666">
        <v>30</v>
      </c>
      <c r="J1666" t="s">
        <v>173</v>
      </c>
      <c r="Q1666"/>
      <c r="T1666">
        <f t="shared" si="25"/>
        <v>0</v>
      </c>
    </row>
    <row r="1667" spans="1:33" hidden="1" x14ac:dyDescent="0.3">
      <c r="A1667" t="s">
        <v>129</v>
      </c>
      <c r="B1667" t="s">
        <v>130</v>
      </c>
      <c r="C1667" t="s">
        <v>46</v>
      </c>
      <c r="D1667" t="s">
        <v>134</v>
      </c>
      <c r="E1667">
        <v>10.199999999999999</v>
      </c>
      <c r="F1667">
        <v>400</v>
      </c>
      <c r="G1667" t="s">
        <v>152</v>
      </c>
      <c r="H1667" t="s">
        <v>148</v>
      </c>
      <c r="I1667" t="s">
        <v>173</v>
      </c>
      <c r="Q1667"/>
      <c r="T1667">
        <f t="shared" ref="T1667:T1730" si="26">R1667-S1667</f>
        <v>0</v>
      </c>
    </row>
    <row r="1668" spans="1:33" hidden="1" x14ac:dyDescent="0.3">
      <c r="A1668" t="s">
        <v>129</v>
      </c>
      <c r="B1668" t="s">
        <v>130</v>
      </c>
      <c r="C1668" t="s">
        <v>46</v>
      </c>
      <c r="D1668" t="s">
        <v>134</v>
      </c>
      <c r="E1668">
        <v>10.199999999999999</v>
      </c>
      <c r="F1668">
        <v>400</v>
      </c>
      <c r="G1668" t="s">
        <v>153</v>
      </c>
      <c r="H1668" t="s">
        <v>153</v>
      </c>
      <c r="I1668">
        <v>50</v>
      </c>
      <c r="J1668" t="s">
        <v>172</v>
      </c>
      <c r="Q1668"/>
      <c r="T1668">
        <f t="shared" si="26"/>
        <v>0</v>
      </c>
    </row>
    <row r="1669" spans="1:33" hidden="1" x14ac:dyDescent="0.3">
      <c r="A1669" t="s">
        <v>129</v>
      </c>
      <c r="B1669" t="s">
        <v>130</v>
      </c>
      <c r="C1669" t="s">
        <v>46</v>
      </c>
      <c r="D1669" t="s">
        <v>134</v>
      </c>
      <c r="E1669">
        <v>10.199999999999999</v>
      </c>
      <c r="F1669">
        <v>400</v>
      </c>
      <c r="G1669" t="s">
        <v>153</v>
      </c>
      <c r="H1669" t="s">
        <v>148</v>
      </c>
      <c r="I1669" t="s">
        <v>172</v>
      </c>
      <c r="Q1669"/>
      <c r="T1669">
        <f t="shared" si="26"/>
        <v>0</v>
      </c>
    </row>
    <row r="1670" spans="1:33" hidden="1" x14ac:dyDescent="0.3">
      <c r="A1670" t="s">
        <v>129</v>
      </c>
      <c r="B1670" t="s">
        <v>130</v>
      </c>
      <c r="C1670" t="s">
        <v>46</v>
      </c>
      <c r="D1670" t="s">
        <v>134</v>
      </c>
      <c r="E1670">
        <v>10.199999999999999</v>
      </c>
      <c r="F1670">
        <v>400</v>
      </c>
      <c r="G1670" t="s">
        <v>155</v>
      </c>
      <c r="H1670" t="s">
        <v>155</v>
      </c>
      <c r="I1670">
        <v>30</v>
      </c>
      <c r="J1670" t="s">
        <v>190</v>
      </c>
      <c r="Q1670"/>
      <c r="T1670">
        <f t="shared" si="26"/>
        <v>0</v>
      </c>
    </row>
    <row r="1671" spans="1:33" hidden="1" x14ac:dyDescent="0.3">
      <c r="A1671" t="s">
        <v>129</v>
      </c>
      <c r="B1671" t="s">
        <v>130</v>
      </c>
      <c r="C1671" t="s">
        <v>46</v>
      </c>
      <c r="D1671" t="s">
        <v>134</v>
      </c>
      <c r="E1671">
        <v>10.199999999999999</v>
      </c>
      <c r="F1671">
        <v>400</v>
      </c>
      <c r="G1671" t="s">
        <v>155</v>
      </c>
      <c r="H1671" t="s">
        <v>148</v>
      </c>
      <c r="I1671" t="s">
        <v>190</v>
      </c>
      <c r="Q1671"/>
      <c r="T1671">
        <f t="shared" si="26"/>
        <v>0</v>
      </c>
    </row>
    <row r="1672" spans="1:33" hidden="1" x14ac:dyDescent="0.3">
      <c r="A1672" t="s">
        <v>129</v>
      </c>
      <c r="B1672" t="s">
        <v>130</v>
      </c>
      <c r="C1672" t="s">
        <v>46</v>
      </c>
      <c r="D1672" t="s">
        <v>134</v>
      </c>
      <c r="E1672">
        <v>10.199999999999999</v>
      </c>
      <c r="F1672">
        <v>400</v>
      </c>
      <c r="G1672" t="s">
        <v>156</v>
      </c>
      <c r="H1672" t="s">
        <v>156</v>
      </c>
      <c r="I1672">
        <v>50</v>
      </c>
      <c r="J1672" t="s">
        <v>189</v>
      </c>
      <c r="Q1672"/>
      <c r="T1672">
        <f t="shared" si="26"/>
        <v>0</v>
      </c>
    </row>
    <row r="1673" spans="1:33" hidden="1" x14ac:dyDescent="0.3">
      <c r="A1673" t="s">
        <v>129</v>
      </c>
      <c r="B1673" t="s">
        <v>130</v>
      </c>
      <c r="C1673" t="s">
        <v>46</v>
      </c>
      <c r="D1673" t="s">
        <v>134</v>
      </c>
      <c r="E1673">
        <v>10.199999999999999</v>
      </c>
      <c r="F1673">
        <v>400</v>
      </c>
      <c r="G1673" t="s">
        <v>156</v>
      </c>
      <c r="H1673" t="s">
        <v>148</v>
      </c>
      <c r="I1673" t="s">
        <v>189</v>
      </c>
      <c r="Q1673"/>
      <c r="T1673">
        <f t="shared" si="26"/>
        <v>0</v>
      </c>
    </row>
    <row r="1674" spans="1:33" hidden="1" x14ac:dyDescent="0.3">
      <c r="A1674" t="s">
        <v>129</v>
      </c>
      <c r="B1674" t="s">
        <v>130</v>
      </c>
      <c r="C1674" t="s">
        <v>46</v>
      </c>
      <c r="D1674" t="s">
        <v>134</v>
      </c>
      <c r="E1674">
        <v>10.199999999999999</v>
      </c>
      <c r="F1674">
        <v>400</v>
      </c>
      <c r="G1674" t="s">
        <v>157</v>
      </c>
      <c r="H1674" t="s">
        <v>157</v>
      </c>
      <c r="I1674">
        <v>60</v>
      </c>
      <c r="J1674" t="s">
        <v>212</v>
      </c>
      <c r="Q1674"/>
      <c r="T1674">
        <f t="shared" si="26"/>
        <v>0</v>
      </c>
    </row>
    <row r="1675" spans="1:33" hidden="1" x14ac:dyDescent="0.3">
      <c r="A1675" t="s">
        <v>129</v>
      </c>
      <c r="B1675" t="s">
        <v>130</v>
      </c>
      <c r="C1675" t="s">
        <v>46</v>
      </c>
      <c r="D1675" t="s">
        <v>134</v>
      </c>
      <c r="E1675">
        <v>10.199999999999999</v>
      </c>
      <c r="F1675">
        <v>400</v>
      </c>
      <c r="G1675" t="s">
        <v>157</v>
      </c>
      <c r="H1675" t="s">
        <v>148</v>
      </c>
      <c r="I1675" t="s">
        <v>212</v>
      </c>
      <c r="Q1675"/>
      <c r="T1675">
        <f t="shared" si="26"/>
        <v>0</v>
      </c>
    </row>
    <row r="1676" spans="1:33" hidden="1" x14ac:dyDescent="0.3">
      <c r="A1676" t="s">
        <v>129</v>
      </c>
      <c r="B1676" t="s">
        <v>130</v>
      </c>
      <c r="C1676" t="s">
        <v>46</v>
      </c>
      <c r="D1676" t="s">
        <v>134</v>
      </c>
      <c r="E1676">
        <v>10.199999999999999</v>
      </c>
      <c r="F1676">
        <v>400</v>
      </c>
      <c r="G1676" t="s">
        <v>158</v>
      </c>
      <c r="H1676" t="s">
        <v>158</v>
      </c>
      <c r="I1676" s="64">
        <v>70</v>
      </c>
      <c r="J1676" t="s">
        <v>198</v>
      </c>
      <c r="L1676">
        <f>_xlfn.XLOOKUP(J1676, FNDWRR!Q:Q,FNDWRR!F:F,"",0,)</f>
        <v>92010605</v>
      </c>
      <c r="O1676" t="s">
        <v>502</v>
      </c>
      <c r="P1676">
        <f>SUMIFS(FNDWRR!E:E, FNDWRR!Q:Q, data_working!J1676, FNDWRR!AZ:AZ, data_working!H1676, FNDWRR!C:C, data_working!D1676&amp;"*")</f>
        <v>70</v>
      </c>
      <c r="Q1676" s="40">
        <v>10.197658534852795</v>
      </c>
      <c r="R1676" s="40">
        <v>62.31</v>
      </c>
      <c r="S1676">
        <v>59.19</v>
      </c>
      <c r="T1676">
        <f t="shared" si="26"/>
        <v>3.1200000000000045</v>
      </c>
      <c r="U1676">
        <f>SUMIFS(openNconfirmRpt!O:O, openNconfirmRpt!L:L, data_working!D1676&amp;"*", openNconfirmRpt!D:D, data_working!H1676)</f>
        <v>70</v>
      </c>
      <c r="V1676">
        <f>SUMIFS(openNconfirmRpt!O:O, openNconfirmRpt!L:L, data_working!D1676&amp;"*", openNconfirmRpt!D:D, data_working!H1676, openNconfirmRpt!B:B, A1676)</f>
        <v>70</v>
      </c>
      <c r="X1676">
        <f>SUMIFS(openNconfirmRpt!O:O, openNconfirmRpt!L:L, data_working!D1676&amp;"*", openNconfirmRpt!D:D, data_working!H1676, openNconfirmRpt!B:B, A1676, openNconfirmRpt!A:A, "Confirm Order")</f>
        <v>70</v>
      </c>
      <c r="Y1676">
        <f>X1676-I1676</f>
        <v>0</v>
      </c>
      <c r="Z1676">
        <f>P1676-I1676</f>
        <v>0</v>
      </c>
      <c r="AA1676" s="46">
        <f>SUMIFS(openNconfirmRpt!V:V, openNconfirmRpt!L:L, data_working!D1676&amp;"*", openNconfirmRpt!D:D, data_working!H1676, openNconfirmRpt!B:B, A1676, openNconfirmRpt!A:A, "Confirm Order")/COUNTIFS(openNconfirmRpt!L:L, data_working!D1676&amp;"*", openNconfirmRpt!D:D, data_working!H1676, openNconfirmRpt!B:B, A1676, openNconfirmRpt!A:A, "Confirm Order")</f>
        <v>59.19</v>
      </c>
      <c r="AB1676">
        <f>S1676-AA1676</f>
        <v>0</v>
      </c>
      <c r="AD1676" t="s">
        <v>1696</v>
      </c>
    </row>
    <row r="1677" spans="1:33" hidden="1" x14ac:dyDescent="0.3">
      <c r="A1677" t="s">
        <v>129</v>
      </c>
      <c r="B1677" t="s">
        <v>130</v>
      </c>
      <c r="C1677" t="s">
        <v>46</v>
      </c>
      <c r="D1677" t="s">
        <v>134</v>
      </c>
      <c r="E1677">
        <v>10.199999999999999</v>
      </c>
      <c r="F1677">
        <v>400</v>
      </c>
      <c r="G1677" t="s">
        <v>158</v>
      </c>
      <c r="H1677" t="s">
        <v>148</v>
      </c>
      <c r="I1677" t="s">
        <v>198</v>
      </c>
      <c r="Q1677"/>
      <c r="T1677">
        <f t="shared" si="26"/>
        <v>0</v>
      </c>
    </row>
    <row r="1678" spans="1:33" hidden="1" x14ac:dyDescent="0.3">
      <c r="A1678" t="s">
        <v>129</v>
      </c>
      <c r="B1678" t="s">
        <v>130</v>
      </c>
      <c r="C1678" t="s">
        <v>46</v>
      </c>
      <c r="D1678" t="s">
        <v>134</v>
      </c>
      <c r="E1678">
        <v>10.199999999999999</v>
      </c>
      <c r="F1678">
        <v>400</v>
      </c>
      <c r="G1678" t="s">
        <v>159</v>
      </c>
      <c r="H1678" t="s">
        <v>159</v>
      </c>
      <c r="I1678" s="64">
        <v>70</v>
      </c>
      <c r="J1678" t="s">
        <v>199</v>
      </c>
      <c r="L1678">
        <f>_xlfn.XLOOKUP(J1678, FNDWRR!Q:Q,FNDWRR!F:F,"",0,)</f>
        <v>92011127</v>
      </c>
      <c r="O1678" t="s">
        <v>502</v>
      </c>
      <c r="P1678">
        <f>SUMIFS(FNDWRR!E:E, FNDWRR!Q:Q, data_working!J1678, FNDWRR!AZ:AZ, data_working!H1678, FNDWRR!C:C, data_working!D1678&amp;"*")</f>
        <v>70</v>
      </c>
      <c r="Q1678" s="40">
        <v>10.197658534852795</v>
      </c>
      <c r="R1678" s="40">
        <v>62.31</v>
      </c>
      <c r="S1678">
        <v>59.19</v>
      </c>
      <c r="T1678">
        <f t="shared" si="26"/>
        <v>3.1200000000000045</v>
      </c>
      <c r="U1678">
        <f>SUMIFS(openNconfirmRpt!O:O, openNconfirmRpt!L:L, data_working!D1678&amp;"*", openNconfirmRpt!D:D, data_working!H1678)</f>
        <v>70</v>
      </c>
      <c r="V1678">
        <f>SUMIFS(openNconfirmRpt!O:O, openNconfirmRpt!L:L, data_working!D1678&amp;"*", openNconfirmRpt!D:D, data_working!H1678, openNconfirmRpt!B:B, A1678)</f>
        <v>70</v>
      </c>
      <c r="X1678">
        <f>SUMIFS(openNconfirmRpt!O:O, openNconfirmRpt!L:L, data_working!D1678&amp;"*", openNconfirmRpt!D:D, data_working!H1678, openNconfirmRpt!B:B, A1678, openNconfirmRpt!A:A, "Confirm Order")</f>
        <v>70</v>
      </c>
      <c r="Y1678">
        <f>X1678-I1678</f>
        <v>0</v>
      </c>
      <c r="Z1678">
        <f>P1678-I1678</f>
        <v>0</v>
      </c>
      <c r="AA1678" s="46">
        <f>SUMIFS(openNconfirmRpt!V:V, openNconfirmRpt!L:L, data_working!D1678&amp;"*", openNconfirmRpt!D:D, data_working!H1678, openNconfirmRpt!B:B, A1678, openNconfirmRpt!A:A, "Confirm Order")/COUNTIFS(openNconfirmRpt!L:L, data_working!D1678&amp;"*", openNconfirmRpt!D:D, data_working!H1678, openNconfirmRpt!B:B, A1678, openNconfirmRpt!A:A, "Confirm Order")</f>
        <v>59.19</v>
      </c>
      <c r="AB1678">
        <f>S1678-AA1678</f>
        <v>0</v>
      </c>
      <c r="AD1678" t="s">
        <v>1696</v>
      </c>
    </row>
    <row r="1679" spans="1:33" hidden="1" x14ac:dyDescent="0.3">
      <c r="A1679" t="s">
        <v>129</v>
      </c>
      <c r="B1679" t="s">
        <v>130</v>
      </c>
      <c r="C1679" t="s">
        <v>46</v>
      </c>
      <c r="D1679" t="s">
        <v>134</v>
      </c>
      <c r="E1679">
        <v>10.199999999999999</v>
      </c>
      <c r="F1679">
        <v>400</v>
      </c>
      <c r="G1679" t="s">
        <v>159</v>
      </c>
      <c r="H1679" t="s">
        <v>148</v>
      </c>
      <c r="I1679" t="s">
        <v>199</v>
      </c>
      <c r="Q1679"/>
      <c r="T1679">
        <f t="shared" si="26"/>
        <v>0</v>
      </c>
    </row>
    <row r="1680" spans="1:33" x14ac:dyDescent="0.3">
      <c r="A1680" t="s">
        <v>129</v>
      </c>
      <c r="B1680" t="s">
        <v>130</v>
      </c>
      <c r="C1680" t="s">
        <v>46</v>
      </c>
      <c r="D1680" t="s">
        <v>134</v>
      </c>
      <c r="E1680">
        <v>10.199999999999999</v>
      </c>
      <c r="F1680">
        <v>400</v>
      </c>
      <c r="G1680" t="s">
        <v>160</v>
      </c>
      <c r="H1680" t="s">
        <v>160</v>
      </c>
      <c r="I1680" s="64">
        <v>70</v>
      </c>
      <c r="J1680" s="57" t="str">
        <f>I1681</f>
        <v>RN23002576</v>
      </c>
      <c r="K1680" s="57"/>
      <c r="L1680" t="str">
        <f>_xlfn.XLOOKUP(J1680, FNDWRR!Q:Q,FNDWRR!F:F,"",0,)</f>
        <v/>
      </c>
      <c r="M1680">
        <v>92011605</v>
      </c>
      <c r="N1680" t="s">
        <v>1691</v>
      </c>
      <c r="O1680" t="s">
        <v>502</v>
      </c>
      <c r="P1680">
        <f>SUMIFS(FNDWRR!E:E, FNDWRR!Q:Q, data_working!J1680, FNDWRR!AZ:AZ, data_working!H1680, FNDWRR!C:C, data_working!D1680&amp;"*")</f>
        <v>0</v>
      </c>
      <c r="Q1680" s="40">
        <v>10.197658534852795</v>
      </c>
      <c r="R1680" s="40">
        <v>62.31</v>
      </c>
      <c r="S1680">
        <v>59.19</v>
      </c>
      <c r="T1680">
        <f t="shared" si="26"/>
        <v>3.1200000000000045</v>
      </c>
      <c r="U1680">
        <f>SUMIFS(openNconfirmRpt!O:O, openNconfirmRpt!L:L, data_working!D1680&amp;"*", openNconfirmRpt!D:D, data_working!H1680)</f>
        <v>70</v>
      </c>
      <c r="V1680">
        <f>SUMIFS(openNconfirmRpt!O:O, openNconfirmRpt!L:L, data_working!D1680&amp;"*", openNconfirmRpt!D:D, data_working!H1680, openNconfirmRpt!B:B, A1680)</f>
        <v>70</v>
      </c>
      <c r="W1680">
        <f>SUMIFS(openNconfirmRpt!O:O, openNconfirmRpt!L:L, data_working!D1680&amp;"*", openNconfirmRpt!D:D, data_working!H1680, openNconfirmRpt!B:B, A1680, openNconfirmRpt!A:A, "Open Order")</f>
        <v>70</v>
      </c>
      <c r="X1680">
        <f>SUMIFS(openNconfirmRpt!O:O, openNconfirmRpt!L:L, data_working!D1680&amp;"*", openNconfirmRpt!D:D, data_working!H1680, openNconfirmRpt!B:B, A1680, openNconfirmRpt!A:A, "Confirm Order")</f>
        <v>0</v>
      </c>
      <c r="Y1680">
        <f>X1680-I1680</f>
        <v>-70</v>
      </c>
      <c r="Z1680">
        <f>P1680-I1680</f>
        <v>-70</v>
      </c>
      <c r="AA1680">
        <f>SUMIFS(openNconfirmRpt!V:V, openNconfirmRpt!L:L, data_working!D1680&amp;"*", openNconfirmRpt!D:D, data_working!H1680, openNconfirmRpt!B:B, A1680, openNconfirmRpt!A:A, "*")/COUNTIFS(openNconfirmRpt!L:L, data_working!D1680&amp;"*", openNconfirmRpt!D:D, data_working!H1680, openNconfirmRpt!B:B, A1680)</f>
        <v>59.19</v>
      </c>
      <c r="AB1680">
        <f>S1680-AA1680</f>
        <v>0</v>
      </c>
      <c r="AC1680">
        <f>V1680-I1680</f>
        <v>0</v>
      </c>
      <c r="AD1680" t="s">
        <v>1703</v>
      </c>
      <c r="AE1680" t="s">
        <v>3007</v>
      </c>
      <c r="AF1680">
        <f>_xlfn.XLOOKUP(M1680, postponeList!K:K, postponeList!U:U,,0)</f>
        <v>0</v>
      </c>
      <c r="AG1680">
        <f>_xlfn.XLOOKUP(M1680, postponeList!K:K, postponeList!U:U,,0,-1)</f>
        <v>0</v>
      </c>
    </row>
    <row r="1681" spans="1:20" hidden="1" x14ac:dyDescent="0.3">
      <c r="A1681" t="s">
        <v>129</v>
      </c>
      <c r="B1681" t="s">
        <v>130</v>
      </c>
      <c r="C1681" t="s">
        <v>46</v>
      </c>
      <c r="D1681" t="s">
        <v>134</v>
      </c>
      <c r="E1681">
        <v>10.199999999999999</v>
      </c>
      <c r="F1681">
        <v>400</v>
      </c>
      <c r="G1681" t="s">
        <v>160</v>
      </c>
      <c r="H1681" t="s">
        <v>148</v>
      </c>
      <c r="I1681" s="65" t="s">
        <v>679</v>
      </c>
      <c r="J1681" t="s">
        <v>679</v>
      </c>
      <c r="Q1681"/>
      <c r="T1681">
        <f t="shared" si="26"/>
        <v>0</v>
      </c>
    </row>
    <row r="1682" spans="1:20" hidden="1" x14ac:dyDescent="0.3">
      <c r="A1682" t="s">
        <v>129</v>
      </c>
      <c r="B1682" t="s">
        <v>130</v>
      </c>
      <c r="C1682" t="s">
        <v>46</v>
      </c>
      <c r="D1682" t="s">
        <v>135</v>
      </c>
      <c r="E1682">
        <v>12.77</v>
      </c>
      <c r="F1682">
        <v>600</v>
      </c>
      <c r="G1682" t="s">
        <v>185</v>
      </c>
      <c r="H1682" t="s">
        <v>185</v>
      </c>
      <c r="J1682" t="s">
        <v>1309</v>
      </c>
      <c r="Q1682"/>
      <c r="T1682">
        <f t="shared" si="26"/>
        <v>0</v>
      </c>
    </row>
    <row r="1683" spans="1:20" hidden="1" x14ac:dyDescent="0.3">
      <c r="A1683" t="s">
        <v>129</v>
      </c>
      <c r="B1683" t="s">
        <v>130</v>
      </c>
      <c r="C1683" t="s">
        <v>46</v>
      </c>
      <c r="D1683" t="s">
        <v>135</v>
      </c>
      <c r="E1683">
        <v>12.77</v>
      </c>
      <c r="F1683">
        <v>600</v>
      </c>
      <c r="G1683" t="s">
        <v>185</v>
      </c>
      <c r="H1683" t="s">
        <v>148</v>
      </c>
      <c r="I1683" s="63"/>
      <c r="Q1683"/>
      <c r="T1683">
        <f t="shared" si="26"/>
        <v>0</v>
      </c>
    </row>
    <row r="1684" spans="1:20" hidden="1" x14ac:dyDescent="0.3">
      <c r="A1684" t="s">
        <v>129</v>
      </c>
      <c r="B1684" t="s">
        <v>130</v>
      </c>
      <c r="C1684" t="s">
        <v>46</v>
      </c>
      <c r="D1684" t="s">
        <v>135</v>
      </c>
      <c r="E1684">
        <v>12.77</v>
      </c>
      <c r="F1684">
        <v>600</v>
      </c>
      <c r="G1684" t="s">
        <v>147</v>
      </c>
      <c r="H1684" t="s">
        <v>147</v>
      </c>
      <c r="J1684" t="s">
        <v>1310</v>
      </c>
      <c r="Q1684"/>
      <c r="T1684">
        <f t="shared" si="26"/>
        <v>0</v>
      </c>
    </row>
    <row r="1685" spans="1:20" hidden="1" x14ac:dyDescent="0.3">
      <c r="A1685" t="s">
        <v>129</v>
      </c>
      <c r="B1685" t="s">
        <v>130</v>
      </c>
      <c r="C1685" t="s">
        <v>46</v>
      </c>
      <c r="D1685" t="s">
        <v>135</v>
      </c>
      <c r="E1685">
        <v>12.77</v>
      </c>
      <c r="F1685">
        <v>600</v>
      </c>
      <c r="G1685" t="s">
        <v>147</v>
      </c>
      <c r="H1685" t="s">
        <v>148</v>
      </c>
      <c r="I1685" s="63"/>
      <c r="Q1685"/>
      <c r="T1685">
        <f t="shared" si="26"/>
        <v>0</v>
      </c>
    </row>
    <row r="1686" spans="1:20" hidden="1" x14ac:dyDescent="0.3">
      <c r="A1686" t="s">
        <v>129</v>
      </c>
      <c r="B1686" t="s">
        <v>130</v>
      </c>
      <c r="C1686" t="s">
        <v>46</v>
      </c>
      <c r="D1686" t="s">
        <v>135</v>
      </c>
      <c r="E1686">
        <v>12.77</v>
      </c>
      <c r="F1686">
        <v>600</v>
      </c>
      <c r="G1686" t="s">
        <v>149</v>
      </c>
      <c r="H1686" t="s">
        <v>149</v>
      </c>
      <c r="J1686" t="s">
        <v>1311</v>
      </c>
      <c r="Q1686"/>
      <c r="T1686">
        <f t="shared" si="26"/>
        <v>0</v>
      </c>
    </row>
    <row r="1687" spans="1:20" hidden="1" x14ac:dyDescent="0.3">
      <c r="A1687" t="s">
        <v>129</v>
      </c>
      <c r="B1687" t="s">
        <v>130</v>
      </c>
      <c r="C1687" t="s">
        <v>46</v>
      </c>
      <c r="D1687" t="s">
        <v>135</v>
      </c>
      <c r="E1687">
        <v>12.77</v>
      </c>
      <c r="F1687">
        <v>600</v>
      </c>
      <c r="G1687" t="s">
        <v>149</v>
      </c>
      <c r="H1687" t="s">
        <v>148</v>
      </c>
      <c r="I1687" s="63"/>
      <c r="Q1687"/>
      <c r="T1687">
        <f t="shared" si="26"/>
        <v>0</v>
      </c>
    </row>
    <row r="1688" spans="1:20" hidden="1" x14ac:dyDescent="0.3">
      <c r="A1688" t="s">
        <v>129</v>
      </c>
      <c r="B1688" t="s">
        <v>130</v>
      </c>
      <c r="C1688" t="s">
        <v>46</v>
      </c>
      <c r="D1688" t="s">
        <v>135</v>
      </c>
      <c r="E1688">
        <v>12.77</v>
      </c>
      <c r="F1688">
        <v>600</v>
      </c>
      <c r="G1688" t="s">
        <v>150</v>
      </c>
      <c r="H1688" t="s">
        <v>150</v>
      </c>
      <c r="I1688">
        <v>50</v>
      </c>
      <c r="J1688" t="s">
        <v>164</v>
      </c>
      <c r="Q1688"/>
      <c r="T1688">
        <f t="shared" si="26"/>
        <v>0</v>
      </c>
    </row>
    <row r="1689" spans="1:20" hidden="1" x14ac:dyDescent="0.3">
      <c r="A1689" t="s">
        <v>129</v>
      </c>
      <c r="B1689" t="s">
        <v>130</v>
      </c>
      <c r="C1689" t="s">
        <v>46</v>
      </c>
      <c r="D1689" t="s">
        <v>135</v>
      </c>
      <c r="E1689">
        <v>12.77</v>
      </c>
      <c r="F1689">
        <v>600</v>
      </c>
      <c r="G1689" t="s">
        <v>150</v>
      </c>
      <c r="H1689" t="s">
        <v>148</v>
      </c>
      <c r="I1689" t="s">
        <v>164</v>
      </c>
      <c r="Q1689"/>
      <c r="T1689">
        <f t="shared" si="26"/>
        <v>0</v>
      </c>
    </row>
    <row r="1690" spans="1:20" hidden="1" x14ac:dyDescent="0.3">
      <c r="A1690" t="s">
        <v>129</v>
      </c>
      <c r="B1690" t="s">
        <v>130</v>
      </c>
      <c r="C1690" t="s">
        <v>46</v>
      </c>
      <c r="D1690" t="s">
        <v>135</v>
      </c>
      <c r="E1690">
        <v>12.77</v>
      </c>
      <c r="F1690">
        <v>600</v>
      </c>
      <c r="G1690" t="s">
        <v>152</v>
      </c>
      <c r="H1690" t="s">
        <v>152</v>
      </c>
      <c r="I1690">
        <v>70</v>
      </c>
      <c r="J1690" t="s">
        <v>173</v>
      </c>
      <c r="Q1690"/>
      <c r="T1690">
        <f t="shared" si="26"/>
        <v>0</v>
      </c>
    </row>
    <row r="1691" spans="1:20" hidden="1" x14ac:dyDescent="0.3">
      <c r="A1691" t="s">
        <v>129</v>
      </c>
      <c r="B1691" t="s">
        <v>130</v>
      </c>
      <c r="C1691" t="s">
        <v>46</v>
      </c>
      <c r="D1691" t="s">
        <v>135</v>
      </c>
      <c r="E1691">
        <v>12.77</v>
      </c>
      <c r="F1691">
        <v>600</v>
      </c>
      <c r="G1691" t="s">
        <v>152</v>
      </c>
      <c r="H1691" t="s">
        <v>148</v>
      </c>
      <c r="I1691" t="s">
        <v>173</v>
      </c>
      <c r="Q1691"/>
      <c r="T1691">
        <f t="shared" si="26"/>
        <v>0</v>
      </c>
    </row>
    <row r="1692" spans="1:20" hidden="1" x14ac:dyDescent="0.3">
      <c r="A1692" t="s">
        <v>129</v>
      </c>
      <c r="B1692" t="s">
        <v>130</v>
      </c>
      <c r="C1692" t="s">
        <v>46</v>
      </c>
      <c r="D1692" t="s">
        <v>135</v>
      </c>
      <c r="E1692">
        <v>12.77</v>
      </c>
      <c r="F1692">
        <v>600</v>
      </c>
      <c r="G1692" t="s">
        <v>153</v>
      </c>
      <c r="H1692" t="s">
        <v>153</v>
      </c>
      <c r="I1692">
        <v>100</v>
      </c>
      <c r="J1692" t="s">
        <v>172</v>
      </c>
      <c r="Q1692"/>
      <c r="T1692">
        <f t="shared" si="26"/>
        <v>0</v>
      </c>
    </row>
    <row r="1693" spans="1:20" hidden="1" x14ac:dyDescent="0.3">
      <c r="A1693" t="s">
        <v>129</v>
      </c>
      <c r="B1693" t="s">
        <v>130</v>
      </c>
      <c r="C1693" t="s">
        <v>46</v>
      </c>
      <c r="D1693" t="s">
        <v>135</v>
      </c>
      <c r="E1693">
        <v>12.77</v>
      </c>
      <c r="F1693">
        <v>600</v>
      </c>
      <c r="G1693" t="s">
        <v>153</v>
      </c>
      <c r="H1693" t="s">
        <v>148</v>
      </c>
      <c r="I1693" t="s">
        <v>172</v>
      </c>
      <c r="Q1693"/>
      <c r="T1693">
        <f t="shared" si="26"/>
        <v>0</v>
      </c>
    </row>
    <row r="1694" spans="1:20" hidden="1" x14ac:dyDescent="0.3">
      <c r="A1694" t="s">
        <v>129</v>
      </c>
      <c r="B1694" t="s">
        <v>130</v>
      </c>
      <c r="C1694" t="s">
        <v>46</v>
      </c>
      <c r="D1694" t="s">
        <v>135</v>
      </c>
      <c r="E1694">
        <v>12.77</v>
      </c>
      <c r="F1694">
        <v>600</v>
      </c>
      <c r="G1694" t="s">
        <v>155</v>
      </c>
      <c r="H1694" t="s">
        <v>155</v>
      </c>
      <c r="I1694">
        <v>70</v>
      </c>
      <c r="J1694" t="s">
        <v>190</v>
      </c>
      <c r="Q1694"/>
      <c r="T1694">
        <f t="shared" si="26"/>
        <v>0</v>
      </c>
    </row>
    <row r="1695" spans="1:20" hidden="1" x14ac:dyDescent="0.3">
      <c r="A1695" t="s">
        <v>129</v>
      </c>
      <c r="B1695" t="s">
        <v>130</v>
      </c>
      <c r="C1695" t="s">
        <v>46</v>
      </c>
      <c r="D1695" t="s">
        <v>135</v>
      </c>
      <c r="E1695">
        <v>12.77</v>
      </c>
      <c r="F1695">
        <v>600</v>
      </c>
      <c r="G1695" t="s">
        <v>155</v>
      </c>
      <c r="H1695" t="s">
        <v>148</v>
      </c>
      <c r="I1695" t="s">
        <v>190</v>
      </c>
      <c r="Q1695"/>
      <c r="T1695">
        <f t="shared" si="26"/>
        <v>0</v>
      </c>
    </row>
    <row r="1696" spans="1:20" hidden="1" x14ac:dyDescent="0.3">
      <c r="A1696" t="s">
        <v>129</v>
      </c>
      <c r="B1696" t="s">
        <v>130</v>
      </c>
      <c r="C1696" t="s">
        <v>46</v>
      </c>
      <c r="D1696" t="s">
        <v>135</v>
      </c>
      <c r="E1696">
        <v>12.77</v>
      </c>
      <c r="F1696">
        <v>600</v>
      </c>
      <c r="G1696" t="s">
        <v>156</v>
      </c>
      <c r="H1696" t="s">
        <v>156</v>
      </c>
      <c r="I1696">
        <v>70</v>
      </c>
      <c r="J1696" t="s">
        <v>189</v>
      </c>
      <c r="Q1696"/>
      <c r="T1696">
        <f t="shared" si="26"/>
        <v>0</v>
      </c>
    </row>
    <row r="1697" spans="1:33" hidden="1" x14ac:dyDescent="0.3">
      <c r="A1697" t="s">
        <v>129</v>
      </c>
      <c r="B1697" t="s">
        <v>130</v>
      </c>
      <c r="C1697" t="s">
        <v>46</v>
      </c>
      <c r="D1697" t="s">
        <v>135</v>
      </c>
      <c r="E1697">
        <v>12.77</v>
      </c>
      <c r="F1697">
        <v>600</v>
      </c>
      <c r="G1697" t="s">
        <v>156</v>
      </c>
      <c r="H1697" t="s">
        <v>148</v>
      </c>
      <c r="I1697" t="s">
        <v>189</v>
      </c>
      <c r="Q1697"/>
      <c r="T1697">
        <f t="shared" si="26"/>
        <v>0</v>
      </c>
    </row>
    <row r="1698" spans="1:33" hidden="1" x14ac:dyDescent="0.3">
      <c r="A1698" t="s">
        <v>129</v>
      </c>
      <c r="B1698" t="s">
        <v>130</v>
      </c>
      <c r="C1698" t="s">
        <v>46</v>
      </c>
      <c r="D1698" t="s">
        <v>135</v>
      </c>
      <c r="E1698">
        <v>12.77</v>
      </c>
      <c r="F1698">
        <v>600</v>
      </c>
      <c r="G1698" t="s">
        <v>157</v>
      </c>
      <c r="H1698" t="s">
        <v>157</v>
      </c>
      <c r="I1698">
        <v>70</v>
      </c>
      <c r="J1698" t="s">
        <v>212</v>
      </c>
      <c r="Q1698"/>
      <c r="T1698">
        <f t="shared" si="26"/>
        <v>0</v>
      </c>
    </row>
    <row r="1699" spans="1:33" hidden="1" x14ac:dyDescent="0.3">
      <c r="A1699" t="s">
        <v>129</v>
      </c>
      <c r="B1699" t="s">
        <v>130</v>
      </c>
      <c r="C1699" t="s">
        <v>46</v>
      </c>
      <c r="D1699" t="s">
        <v>135</v>
      </c>
      <c r="E1699">
        <v>12.77</v>
      </c>
      <c r="F1699">
        <v>600</v>
      </c>
      <c r="G1699" t="s">
        <v>157</v>
      </c>
      <c r="H1699" t="s">
        <v>148</v>
      </c>
      <c r="I1699" t="s">
        <v>212</v>
      </c>
      <c r="Q1699"/>
      <c r="T1699">
        <f t="shared" si="26"/>
        <v>0</v>
      </c>
    </row>
    <row r="1700" spans="1:33" hidden="1" x14ac:dyDescent="0.3">
      <c r="A1700" t="s">
        <v>129</v>
      </c>
      <c r="B1700" t="s">
        <v>130</v>
      </c>
      <c r="C1700" t="s">
        <v>46</v>
      </c>
      <c r="D1700" t="s">
        <v>135</v>
      </c>
      <c r="E1700">
        <v>12.77</v>
      </c>
      <c r="F1700">
        <v>600</v>
      </c>
      <c r="G1700" t="s">
        <v>158</v>
      </c>
      <c r="H1700" t="s">
        <v>158</v>
      </c>
      <c r="I1700" s="64">
        <v>70</v>
      </c>
      <c r="J1700" t="s">
        <v>198</v>
      </c>
      <c r="L1700">
        <f>_xlfn.XLOOKUP(J1700, FNDWRR!Q:Q,FNDWRR!F:F,"",0,)</f>
        <v>92010605</v>
      </c>
      <c r="O1700" t="s">
        <v>502</v>
      </c>
      <c r="P1700">
        <f>SUMIFS(FNDWRR!E:E, FNDWRR!Q:Q, data_working!J1700, FNDWRR!AZ:AZ, data_working!H1700, FNDWRR!C:C, data_working!D1700&amp;"*")</f>
        <v>71</v>
      </c>
      <c r="Q1700" s="40">
        <v>12.772206000000001</v>
      </c>
      <c r="R1700" s="40">
        <v>84.71</v>
      </c>
      <c r="S1700">
        <v>80.47</v>
      </c>
      <c r="T1700">
        <f t="shared" si="26"/>
        <v>4.2399999999999949</v>
      </c>
      <c r="U1700">
        <f>SUMIFS(openNconfirmRpt!O:O, openNconfirmRpt!L:L, data_working!D1700&amp;"*", openNconfirmRpt!D:D, data_working!H1700)</f>
        <v>71</v>
      </c>
      <c r="V1700">
        <f>SUMIFS(openNconfirmRpt!O:O, openNconfirmRpt!L:L, data_working!D1700&amp;"*", openNconfirmRpt!D:D, data_working!H1700, openNconfirmRpt!B:B, A1700)</f>
        <v>70</v>
      </c>
      <c r="X1700">
        <f>SUMIFS(openNconfirmRpt!O:O, openNconfirmRpt!L:L, data_working!D1700&amp;"*", openNconfirmRpt!D:D, data_working!H1700, openNconfirmRpt!B:B, A1700, openNconfirmRpt!A:A, "Confirm Order")</f>
        <v>70</v>
      </c>
      <c r="Y1700">
        <f>X1700-I1700</f>
        <v>0</v>
      </c>
      <c r="Z1700">
        <f>P1700-I1700</f>
        <v>1</v>
      </c>
      <c r="AA1700" s="46">
        <f>SUMIFS(openNconfirmRpt!V:V, openNconfirmRpt!L:L, data_working!D1700&amp;"*", openNconfirmRpt!D:D, data_working!H1700, openNconfirmRpt!B:B, A1700, openNconfirmRpt!A:A, "Confirm Order")/COUNTIFS(openNconfirmRpt!L:L, data_working!D1700&amp;"*", openNconfirmRpt!D:D, data_working!H1700, openNconfirmRpt!B:B, A1700, openNconfirmRpt!A:A, "Confirm Order")</f>
        <v>80.47</v>
      </c>
      <c r="AB1700">
        <f>S1700-AA1700</f>
        <v>0</v>
      </c>
      <c r="AD1700" t="s">
        <v>1696</v>
      </c>
    </row>
    <row r="1701" spans="1:33" hidden="1" x14ac:dyDescent="0.3">
      <c r="A1701" t="s">
        <v>129</v>
      </c>
      <c r="B1701" t="s">
        <v>130</v>
      </c>
      <c r="C1701" t="s">
        <v>46</v>
      </c>
      <c r="D1701" t="s">
        <v>135</v>
      </c>
      <c r="E1701">
        <v>12.77</v>
      </c>
      <c r="F1701">
        <v>600</v>
      </c>
      <c r="G1701" t="s">
        <v>158</v>
      </c>
      <c r="H1701" t="s">
        <v>148</v>
      </c>
      <c r="I1701" t="s">
        <v>198</v>
      </c>
      <c r="Q1701"/>
      <c r="T1701">
        <f t="shared" si="26"/>
        <v>0</v>
      </c>
    </row>
    <row r="1702" spans="1:33" hidden="1" x14ac:dyDescent="0.3">
      <c r="A1702" t="s">
        <v>129</v>
      </c>
      <c r="B1702" t="s">
        <v>130</v>
      </c>
      <c r="C1702" t="s">
        <v>46</v>
      </c>
      <c r="D1702" t="s">
        <v>135</v>
      </c>
      <c r="E1702">
        <v>12.77</v>
      </c>
      <c r="F1702">
        <v>600</v>
      </c>
      <c r="G1702" t="s">
        <v>159</v>
      </c>
      <c r="H1702" t="s">
        <v>159</v>
      </c>
      <c r="I1702" s="64">
        <v>70</v>
      </c>
      <c r="J1702" t="s">
        <v>199</v>
      </c>
      <c r="L1702">
        <f>_xlfn.XLOOKUP(J1702, FNDWRR!Q:Q,FNDWRR!F:F,"",0,)</f>
        <v>92011127</v>
      </c>
      <c r="O1702" t="s">
        <v>502</v>
      </c>
      <c r="P1702">
        <f>SUMIFS(FNDWRR!E:E, FNDWRR!Q:Q, data_working!J1702, FNDWRR!AZ:AZ, data_working!H1702, FNDWRR!C:C, data_working!D1702&amp;"*")</f>
        <v>70</v>
      </c>
      <c r="Q1702" s="40">
        <v>12.772206000000001</v>
      </c>
      <c r="R1702" s="40">
        <v>84.71</v>
      </c>
      <c r="S1702">
        <v>80.47</v>
      </c>
      <c r="T1702">
        <f t="shared" si="26"/>
        <v>4.2399999999999949</v>
      </c>
      <c r="U1702">
        <f>SUMIFS(openNconfirmRpt!O:O, openNconfirmRpt!L:L, data_working!D1702&amp;"*", openNconfirmRpt!D:D, data_working!H1702)</f>
        <v>105</v>
      </c>
      <c r="V1702">
        <f>SUMIFS(openNconfirmRpt!O:O, openNconfirmRpt!L:L, data_working!D1702&amp;"*", openNconfirmRpt!D:D, data_working!H1702, openNconfirmRpt!B:B, A1702)</f>
        <v>70</v>
      </c>
      <c r="X1702">
        <f>SUMIFS(openNconfirmRpt!O:O, openNconfirmRpt!L:L, data_working!D1702&amp;"*", openNconfirmRpt!D:D, data_working!H1702, openNconfirmRpt!B:B, A1702, openNconfirmRpt!A:A, "Confirm Order")</f>
        <v>70</v>
      </c>
      <c r="Y1702">
        <f>X1702-I1702</f>
        <v>0</v>
      </c>
      <c r="Z1702">
        <f>P1702-I1702</f>
        <v>0</v>
      </c>
      <c r="AA1702" s="46">
        <f>SUMIFS(openNconfirmRpt!V:V, openNconfirmRpt!L:L, data_working!D1702&amp;"*", openNconfirmRpt!D:D, data_working!H1702, openNconfirmRpt!B:B, A1702, openNconfirmRpt!A:A, "Confirm Order")/COUNTIFS(openNconfirmRpt!L:L, data_working!D1702&amp;"*", openNconfirmRpt!D:D, data_working!H1702, openNconfirmRpt!B:B, A1702, openNconfirmRpt!A:A, "Confirm Order")</f>
        <v>80.47</v>
      </c>
      <c r="AB1702">
        <f>S1702-AA1702</f>
        <v>0</v>
      </c>
      <c r="AD1702" t="s">
        <v>1696</v>
      </c>
    </row>
    <row r="1703" spans="1:33" hidden="1" x14ac:dyDescent="0.3">
      <c r="A1703" t="s">
        <v>129</v>
      </c>
      <c r="B1703" t="s">
        <v>130</v>
      </c>
      <c r="C1703" t="s">
        <v>46</v>
      </c>
      <c r="D1703" t="s">
        <v>135</v>
      </c>
      <c r="E1703">
        <v>12.77</v>
      </c>
      <c r="F1703">
        <v>600</v>
      </c>
      <c r="G1703" t="s">
        <v>159</v>
      </c>
      <c r="H1703" t="s">
        <v>148</v>
      </c>
      <c r="I1703" t="s">
        <v>199</v>
      </c>
      <c r="Q1703"/>
      <c r="T1703">
        <f t="shared" si="26"/>
        <v>0</v>
      </c>
    </row>
    <row r="1704" spans="1:33" x14ac:dyDescent="0.3">
      <c r="A1704" t="s">
        <v>129</v>
      </c>
      <c r="B1704" t="s">
        <v>130</v>
      </c>
      <c r="C1704" t="s">
        <v>46</v>
      </c>
      <c r="D1704" t="s">
        <v>135</v>
      </c>
      <c r="E1704">
        <v>12.77</v>
      </c>
      <c r="F1704">
        <v>600</v>
      </c>
      <c r="G1704" t="s">
        <v>160</v>
      </c>
      <c r="H1704" t="s">
        <v>160</v>
      </c>
      <c r="I1704" s="64">
        <v>70</v>
      </c>
      <c r="J1704" s="57" t="str">
        <f>I1705</f>
        <v>RN23002576</v>
      </c>
      <c r="K1704" s="57"/>
      <c r="L1704" t="str">
        <f>_xlfn.XLOOKUP(J1704, FNDWRR!Q:Q,FNDWRR!F:F,"",0,)</f>
        <v/>
      </c>
      <c r="M1704">
        <v>92011605</v>
      </c>
      <c r="N1704" t="s">
        <v>1691</v>
      </c>
      <c r="O1704" t="s">
        <v>502</v>
      </c>
      <c r="P1704">
        <f>SUMIFS(FNDWRR!E:E, FNDWRR!Q:Q, data_working!J1704, FNDWRR!AZ:AZ, data_working!H1704, FNDWRR!C:C, data_working!D1704&amp;"*")</f>
        <v>0</v>
      </c>
      <c r="Q1704" s="40">
        <v>12.772206000000001</v>
      </c>
      <c r="R1704" s="40">
        <v>84.71</v>
      </c>
      <c r="S1704">
        <v>80.47</v>
      </c>
      <c r="T1704">
        <f t="shared" si="26"/>
        <v>4.2399999999999949</v>
      </c>
      <c r="U1704">
        <f>SUMIFS(openNconfirmRpt!O:O, openNconfirmRpt!L:L, data_working!D1704&amp;"*", openNconfirmRpt!D:D, data_working!H1704)</f>
        <v>70</v>
      </c>
      <c r="V1704">
        <f>SUMIFS(openNconfirmRpt!O:O, openNconfirmRpt!L:L, data_working!D1704&amp;"*", openNconfirmRpt!D:D, data_working!H1704, openNconfirmRpt!B:B, A1704)</f>
        <v>70</v>
      </c>
      <c r="W1704">
        <f>SUMIFS(openNconfirmRpt!O:O, openNconfirmRpt!L:L, data_working!D1704&amp;"*", openNconfirmRpt!D:D, data_working!H1704, openNconfirmRpt!B:B, A1704, openNconfirmRpt!A:A, "Open Order")</f>
        <v>70</v>
      </c>
      <c r="X1704">
        <f>SUMIFS(openNconfirmRpt!O:O, openNconfirmRpt!L:L, data_working!D1704&amp;"*", openNconfirmRpt!D:D, data_working!H1704, openNconfirmRpt!B:B, A1704, openNconfirmRpt!A:A, "Confirm Order")</f>
        <v>0</v>
      </c>
      <c r="Y1704">
        <f>X1704-I1704</f>
        <v>-70</v>
      </c>
      <c r="Z1704">
        <f>P1704-I1704</f>
        <v>-70</v>
      </c>
      <c r="AA1704">
        <f>SUMIFS(openNconfirmRpt!V:V, openNconfirmRpt!L:L, data_working!D1704&amp;"*", openNconfirmRpt!D:D, data_working!H1704, openNconfirmRpt!B:B, A1704, openNconfirmRpt!A:A, "*")/COUNTIFS(openNconfirmRpt!L:L, data_working!D1704&amp;"*", openNconfirmRpt!D:D, data_working!H1704, openNconfirmRpt!B:B, A1704)</f>
        <v>80.47</v>
      </c>
      <c r="AB1704">
        <f>S1704-AA1704</f>
        <v>0</v>
      </c>
      <c r="AC1704">
        <f>V1704-I1704</f>
        <v>0</v>
      </c>
      <c r="AD1704" t="s">
        <v>1703</v>
      </c>
      <c r="AE1704" t="s">
        <v>3007</v>
      </c>
      <c r="AF1704">
        <f>_xlfn.XLOOKUP(M1704, postponeList!K:K, postponeList!U:U,,0)</f>
        <v>0</v>
      </c>
      <c r="AG1704">
        <f>_xlfn.XLOOKUP(M1704, postponeList!K:K, postponeList!U:U,,0,-1)</f>
        <v>0</v>
      </c>
    </row>
    <row r="1705" spans="1:33" hidden="1" x14ac:dyDescent="0.3">
      <c r="A1705" t="s">
        <v>129</v>
      </c>
      <c r="B1705" t="s">
        <v>130</v>
      </c>
      <c r="C1705" t="s">
        <v>46</v>
      </c>
      <c r="D1705" t="s">
        <v>135</v>
      </c>
      <c r="E1705">
        <v>12.77</v>
      </c>
      <c r="F1705">
        <v>600</v>
      </c>
      <c r="G1705" t="s">
        <v>160</v>
      </c>
      <c r="H1705" t="s">
        <v>148</v>
      </c>
      <c r="I1705" s="65" t="s">
        <v>679</v>
      </c>
      <c r="J1705" t="s">
        <v>679</v>
      </c>
      <c r="Q1705"/>
      <c r="T1705">
        <f t="shared" si="26"/>
        <v>0</v>
      </c>
    </row>
    <row r="1706" spans="1:33" hidden="1" x14ac:dyDescent="0.3">
      <c r="A1706" t="s">
        <v>129</v>
      </c>
      <c r="B1706" t="s">
        <v>130</v>
      </c>
      <c r="C1706" t="s">
        <v>46</v>
      </c>
      <c r="D1706" t="s">
        <v>136</v>
      </c>
      <c r="E1706">
        <v>15.21</v>
      </c>
      <c r="F1706">
        <v>350</v>
      </c>
      <c r="G1706" t="s">
        <v>185</v>
      </c>
      <c r="H1706" t="s">
        <v>185</v>
      </c>
      <c r="J1706" t="s">
        <v>1309</v>
      </c>
      <c r="Q1706"/>
      <c r="T1706">
        <f t="shared" si="26"/>
        <v>0</v>
      </c>
    </row>
    <row r="1707" spans="1:33" hidden="1" x14ac:dyDescent="0.3">
      <c r="A1707" t="s">
        <v>129</v>
      </c>
      <c r="B1707" t="s">
        <v>130</v>
      </c>
      <c r="C1707" t="s">
        <v>46</v>
      </c>
      <c r="D1707" t="s">
        <v>136</v>
      </c>
      <c r="E1707">
        <v>15.21</v>
      </c>
      <c r="F1707">
        <v>350</v>
      </c>
      <c r="G1707" t="s">
        <v>185</v>
      </c>
      <c r="H1707" t="s">
        <v>148</v>
      </c>
      <c r="I1707" s="63"/>
      <c r="Q1707"/>
      <c r="T1707">
        <f t="shared" si="26"/>
        <v>0</v>
      </c>
    </row>
    <row r="1708" spans="1:33" hidden="1" x14ac:dyDescent="0.3">
      <c r="A1708" t="s">
        <v>129</v>
      </c>
      <c r="B1708" t="s">
        <v>130</v>
      </c>
      <c r="C1708" t="s">
        <v>46</v>
      </c>
      <c r="D1708" t="s">
        <v>136</v>
      </c>
      <c r="E1708">
        <v>15.21</v>
      </c>
      <c r="F1708">
        <v>350</v>
      </c>
      <c r="G1708" t="s">
        <v>147</v>
      </c>
      <c r="H1708" t="s">
        <v>147</v>
      </c>
      <c r="J1708" t="s">
        <v>1310</v>
      </c>
      <c r="Q1708"/>
      <c r="T1708">
        <f t="shared" si="26"/>
        <v>0</v>
      </c>
    </row>
    <row r="1709" spans="1:33" hidden="1" x14ac:dyDescent="0.3">
      <c r="A1709" t="s">
        <v>129</v>
      </c>
      <c r="B1709" t="s">
        <v>130</v>
      </c>
      <c r="C1709" t="s">
        <v>46</v>
      </c>
      <c r="D1709" t="s">
        <v>136</v>
      </c>
      <c r="E1709">
        <v>15.21</v>
      </c>
      <c r="F1709">
        <v>350</v>
      </c>
      <c r="G1709" t="s">
        <v>147</v>
      </c>
      <c r="H1709" t="s">
        <v>148</v>
      </c>
      <c r="I1709" s="63"/>
      <c r="Q1709"/>
      <c r="T1709">
        <f t="shared" si="26"/>
        <v>0</v>
      </c>
    </row>
    <row r="1710" spans="1:33" hidden="1" x14ac:dyDescent="0.3">
      <c r="A1710" t="s">
        <v>129</v>
      </c>
      <c r="B1710" t="s">
        <v>130</v>
      </c>
      <c r="C1710" t="s">
        <v>46</v>
      </c>
      <c r="D1710" t="s">
        <v>136</v>
      </c>
      <c r="E1710">
        <v>15.21</v>
      </c>
      <c r="F1710">
        <v>350</v>
      </c>
      <c r="G1710" t="s">
        <v>149</v>
      </c>
      <c r="H1710" t="s">
        <v>149</v>
      </c>
      <c r="J1710" t="s">
        <v>1311</v>
      </c>
      <c r="Q1710"/>
      <c r="T1710">
        <f t="shared" si="26"/>
        <v>0</v>
      </c>
    </row>
    <row r="1711" spans="1:33" hidden="1" x14ac:dyDescent="0.3">
      <c r="A1711" t="s">
        <v>129</v>
      </c>
      <c r="B1711" t="s">
        <v>130</v>
      </c>
      <c r="C1711" t="s">
        <v>46</v>
      </c>
      <c r="D1711" t="s">
        <v>136</v>
      </c>
      <c r="E1711">
        <v>15.21</v>
      </c>
      <c r="F1711">
        <v>350</v>
      </c>
      <c r="G1711" t="s">
        <v>149</v>
      </c>
      <c r="H1711" t="s">
        <v>148</v>
      </c>
      <c r="I1711" s="63"/>
      <c r="Q1711"/>
      <c r="T1711">
        <f t="shared" si="26"/>
        <v>0</v>
      </c>
    </row>
    <row r="1712" spans="1:33" hidden="1" x14ac:dyDescent="0.3">
      <c r="A1712" t="s">
        <v>129</v>
      </c>
      <c r="B1712" t="s">
        <v>130</v>
      </c>
      <c r="C1712" t="s">
        <v>46</v>
      </c>
      <c r="D1712" t="s">
        <v>136</v>
      </c>
      <c r="E1712">
        <v>15.21</v>
      </c>
      <c r="F1712">
        <v>350</v>
      </c>
      <c r="G1712" t="s">
        <v>150</v>
      </c>
      <c r="H1712" t="s">
        <v>150</v>
      </c>
      <c r="I1712">
        <v>20</v>
      </c>
      <c r="J1712" t="s">
        <v>164</v>
      </c>
      <c r="Q1712"/>
      <c r="T1712">
        <f t="shared" si="26"/>
        <v>0</v>
      </c>
    </row>
    <row r="1713" spans="1:33" hidden="1" x14ac:dyDescent="0.3">
      <c r="A1713" t="s">
        <v>129</v>
      </c>
      <c r="B1713" t="s">
        <v>130</v>
      </c>
      <c r="C1713" t="s">
        <v>46</v>
      </c>
      <c r="D1713" t="s">
        <v>136</v>
      </c>
      <c r="E1713">
        <v>15.21</v>
      </c>
      <c r="F1713">
        <v>350</v>
      </c>
      <c r="G1713" t="s">
        <v>150</v>
      </c>
      <c r="H1713" t="s">
        <v>148</v>
      </c>
      <c r="I1713" t="s">
        <v>164</v>
      </c>
      <c r="Q1713"/>
      <c r="T1713">
        <f t="shared" si="26"/>
        <v>0</v>
      </c>
    </row>
    <row r="1714" spans="1:33" hidden="1" x14ac:dyDescent="0.3">
      <c r="A1714" t="s">
        <v>129</v>
      </c>
      <c r="B1714" t="s">
        <v>130</v>
      </c>
      <c r="C1714" t="s">
        <v>46</v>
      </c>
      <c r="D1714" t="s">
        <v>136</v>
      </c>
      <c r="E1714">
        <v>15.21</v>
      </c>
      <c r="F1714">
        <v>350</v>
      </c>
      <c r="G1714" t="s">
        <v>152</v>
      </c>
      <c r="H1714" t="s">
        <v>152</v>
      </c>
      <c r="I1714">
        <v>10</v>
      </c>
      <c r="J1714" t="s">
        <v>173</v>
      </c>
      <c r="Q1714"/>
      <c r="T1714">
        <f t="shared" si="26"/>
        <v>0</v>
      </c>
    </row>
    <row r="1715" spans="1:33" hidden="1" x14ac:dyDescent="0.3">
      <c r="A1715" t="s">
        <v>129</v>
      </c>
      <c r="B1715" t="s">
        <v>130</v>
      </c>
      <c r="C1715" t="s">
        <v>46</v>
      </c>
      <c r="D1715" t="s">
        <v>136</v>
      </c>
      <c r="E1715">
        <v>15.21</v>
      </c>
      <c r="F1715">
        <v>350</v>
      </c>
      <c r="G1715" t="s">
        <v>152</v>
      </c>
      <c r="H1715" t="s">
        <v>148</v>
      </c>
      <c r="I1715" t="s">
        <v>173</v>
      </c>
      <c r="Q1715"/>
      <c r="T1715">
        <f t="shared" si="26"/>
        <v>0</v>
      </c>
    </row>
    <row r="1716" spans="1:33" hidden="1" x14ac:dyDescent="0.3">
      <c r="A1716" t="s">
        <v>129</v>
      </c>
      <c r="B1716" t="s">
        <v>130</v>
      </c>
      <c r="C1716" t="s">
        <v>46</v>
      </c>
      <c r="D1716" t="s">
        <v>136</v>
      </c>
      <c r="E1716">
        <v>15.21</v>
      </c>
      <c r="F1716">
        <v>350</v>
      </c>
      <c r="G1716" t="s">
        <v>153</v>
      </c>
      <c r="H1716" t="s">
        <v>153</v>
      </c>
      <c r="I1716">
        <v>40</v>
      </c>
      <c r="J1716" t="s">
        <v>172</v>
      </c>
      <c r="Q1716"/>
      <c r="T1716">
        <f t="shared" si="26"/>
        <v>0</v>
      </c>
    </row>
    <row r="1717" spans="1:33" hidden="1" x14ac:dyDescent="0.3">
      <c r="A1717" t="s">
        <v>129</v>
      </c>
      <c r="B1717" t="s">
        <v>130</v>
      </c>
      <c r="C1717" t="s">
        <v>46</v>
      </c>
      <c r="D1717" t="s">
        <v>136</v>
      </c>
      <c r="E1717">
        <v>15.21</v>
      </c>
      <c r="F1717">
        <v>350</v>
      </c>
      <c r="G1717" t="s">
        <v>153</v>
      </c>
      <c r="H1717" t="s">
        <v>148</v>
      </c>
      <c r="I1717" t="s">
        <v>172</v>
      </c>
      <c r="Q1717"/>
      <c r="T1717">
        <f t="shared" si="26"/>
        <v>0</v>
      </c>
    </row>
    <row r="1718" spans="1:33" hidden="1" x14ac:dyDescent="0.3">
      <c r="A1718" t="s">
        <v>129</v>
      </c>
      <c r="B1718" t="s">
        <v>130</v>
      </c>
      <c r="C1718" t="s">
        <v>46</v>
      </c>
      <c r="D1718" t="s">
        <v>136</v>
      </c>
      <c r="E1718">
        <v>15.21</v>
      </c>
      <c r="F1718">
        <v>350</v>
      </c>
      <c r="G1718" t="s">
        <v>155</v>
      </c>
      <c r="H1718" t="s">
        <v>155</v>
      </c>
      <c r="I1718">
        <v>20</v>
      </c>
      <c r="J1718" t="s">
        <v>190</v>
      </c>
      <c r="Q1718"/>
      <c r="T1718">
        <f t="shared" si="26"/>
        <v>0</v>
      </c>
    </row>
    <row r="1719" spans="1:33" hidden="1" x14ac:dyDescent="0.3">
      <c r="A1719" t="s">
        <v>129</v>
      </c>
      <c r="B1719" t="s">
        <v>130</v>
      </c>
      <c r="C1719" t="s">
        <v>46</v>
      </c>
      <c r="D1719" t="s">
        <v>136</v>
      </c>
      <c r="E1719">
        <v>15.21</v>
      </c>
      <c r="F1719">
        <v>350</v>
      </c>
      <c r="G1719" t="s">
        <v>155</v>
      </c>
      <c r="H1719" t="s">
        <v>148</v>
      </c>
      <c r="I1719" t="s">
        <v>190</v>
      </c>
      <c r="Q1719"/>
      <c r="T1719">
        <f t="shared" si="26"/>
        <v>0</v>
      </c>
    </row>
    <row r="1720" spans="1:33" hidden="1" x14ac:dyDescent="0.3">
      <c r="A1720" t="s">
        <v>129</v>
      </c>
      <c r="B1720" t="s">
        <v>130</v>
      </c>
      <c r="C1720" t="s">
        <v>46</v>
      </c>
      <c r="D1720" t="s">
        <v>136</v>
      </c>
      <c r="E1720">
        <v>15.21</v>
      </c>
      <c r="F1720">
        <v>350</v>
      </c>
      <c r="G1720" t="s">
        <v>156</v>
      </c>
      <c r="H1720" t="s">
        <v>156</v>
      </c>
      <c r="I1720">
        <v>50</v>
      </c>
      <c r="J1720" t="s">
        <v>189</v>
      </c>
      <c r="Q1720"/>
      <c r="T1720">
        <f t="shared" si="26"/>
        <v>0</v>
      </c>
    </row>
    <row r="1721" spans="1:33" hidden="1" x14ac:dyDescent="0.3">
      <c r="A1721" t="s">
        <v>129</v>
      </c>
      <c r="B1721" t="s">
        <v>130</v>
      </c>
      <c r="C1721" t="s">
        <v>46</v>
      </c>
      <c r="D1721" t="s">
        <v>136</v>
      </c>
      <c r="E1721">
        <v>15.21</v>
      </c>
      <c r="F1721">
        <v>350</v>
      </c>
      <c r="G1721" t="s">
        <v>156</v>
      </c>
      <c r="H1721" t="s">
        <v>148</v>
      </c>
      <c r="I1721" t="s">
        <v>189</v>
      </c>
      <c r="Q1721"/>
      <c r="T1721">
        <f t="shared" si="26"/>
        <v>0</v>
      </c>
    </row>
    <row r="1722" spans="1:33" hidden="1" x14ac:dyDescent="0.3">
      <c r="A1722" t="s">
        <v>129</v>
      </c>
      <c r="B1722" t="s">
        <v>130</v>
      </c>
      <c r="C1722" t="s">
        <v>46</v>
      </c>
      <c r="D1722" t="s">
        <v>136</v>
      </c>
      <c r="E1722">
        <v>15.21</v>
      </c>
      <c r="F1722">
        <v>350</v>
      </c>
      <c r="G1722" t="s">
        <v>157</v>
      </c>
      <c r="H1722" t="s">
        <v>157</v>
      </c>
      <c r="I1722">
        <v>50</v>
      </c>
      <c r="J1722" t="s">
        <v>212</v>
      </c>
      <c r="Q1722"/>
      <c r="T1722">
        <f t="shared" si="26"/>
        <v>0</v>
      </c>
    </row>
    <row r="1723" spans="1:33" hidden="1" x14ac:dyDescent="0.3">
      <c r="A1723" t="s">
        <v>129</v>
      </c>
      <c r="B1723" t="s">
        <v>130</v>
      </c>
      <c r="C1723" t="s">
        <v>46</v>
      </c>
      <c r="D1723" t="s">
        <v>136</v>
      </c>
      <c r="E1723">
        <v>15.21</v>
      </c>
      <c r="F1723">
        <v>350</v>
      </c>
      <c r="G1723" t="s">
        <v>157</v>
      </c>
      <c r="H1723" t="s">
        <v>148</v>
      </c>
      <c r="I1723" t="s">
        <v>212</v>
      </c>
      <c r="Q1723"/>
      <c r="T1723">
        <f t="shared" si="26"/>
        <v>0</v>
      </c>
    </row>
    <row r="1724" spans="1:33" hidden="1" x14ac:dyDescent="0.3">
      <c r="A1724" t="s">
        <v>129</v>
      </c>
      <c r="B1724" t="s">
        <v>130</v>
      </c>
      <c r="C1724" t="s">
        <v>46</v>
      </c>
      <c r="D1724" t="s">
        <v>136</v>
      </c>
      <c r="E1724">
        <v>15.21</v>
      </c>
      <c r="F1724">
        <v>350</v>
      </c>
      <c r="G1724" t="s">
        <v>158</v>
      </c>
      <c r="H1724" t="s">
        <v>158</v>
      </c>
      <c r="O1724" t="s">
        <v>502</v>
      </c>
      <c r="Q1724"/>
      <c r="T1724">
        <f t="shared" si="26"/>
        <v>0</v>
      </c>
    </row>
    <row r="1725" spans="1:33" hidden="1" x14ac:dyDescent="0.3">
      <c r="A1725" t="s">
        <v>129</v>
      </c>
      <c r="B1725" t="s">
        <v>130</v>
      </c>
      <c r="C1725" t="s">
        <v>46</v>
      </c>
      <c r="D1725" t="s">
        <v>136</v>
      </c>
      <c r="E1725">
        <v>15.21</v>
      </c>
      <c r="F1725">
        <v>350</v>
      </c>
      <c r="G1725" t="s">
        <v>158</v>
      </c>
      <c r="H1725" t="s">
        <v>148</v>
      </c>
      <c r="I1725" s="63"/>
      <c r="Q1725"/>
      <c r="T1725">
        <f t="shared" si="26"/>
        <v>0</v>
      </c>
    </row>
    <row r="1726" spans="1:33" hidden="1" x14ac:dyDescent="0.3">
      <c r="A1726" t="s">
        <v>129</v>
      </c>
      <c r="B1726" t="s">
        <v>130</v>
      </c>
      <c r="C1726" t="s">
        <v>46</v>
      </c>
      <c r="D1726" t="s">
        <v>136</v>
      </c>
      <c r="E1726">
        <v>15.21</v>
      </c>
      <c r="F1726">
        <v>350</v>
      </c>
      <c r="G1726" t="s">
        <v>159</v>
      </c>
      <c r="H1726" t="s">
        <v>159</v>
      </c>
      <c r="I1726" s="68">
        <v>50</v>
      </c>
      <c r="J1726" t="str">
        <f>I1727</f>
        <v>RN23002235</v>
      </c>
      <c r="L1726">
        <f>_xlfn.XLOOKUP(J1726, FNDWRR!Q:Q,FNDWRR!F:F,"",0,)</f>
        <v>92011127</v>
      </c>
      <c r="O1726" t="s">
        <v>502</v>
      </c>
      <c r="P1726">
        <f>SUMIFS(FNDWRR!E:E, FNDWRR!Q:Q, data_working!J1726, FNDWRR!AZ:AZ, data_working!H1726, FNDWRR!C:C, data_working!D1726&amp;"*")</f>
        <v>50</v>
      </c>
      <c r="Q1726" s="40">
        <v>15.21</v>
      </c>
      <c r="R1726">
        <v>97.28</v>
      </c>
      <c r="S1726">
        <v>92.42</v>
      </c>
      <c r="T1726">
        <f t="shared" si="26"/>
        <v>4.8599999999999994</v>
      </c>
      <c r="U1726">
        <f>SUMIFS(openNconfirmRpt!O:O, openNconfirmRpt!L:L, data_working!D1726&amp;"*", openNconfirmRpt!D:D, data_working!H1726)</f>
        <v>59</v>
      </c>
      <c r="V1726">
        <f>SUMIFS(openNconfirmRpt!O:O, openNconfirmRpt!L:L, data_working!D1726&amp;"*", openNconfirmRpt!D:D, data_working!H1726, openNconfirmRpt!B:B, A1726)</f>
        <v>50</v>
      </c>
      <c r="X1726">
        <f>SUMIFS(openNconfirmRpt!O:O, openNconfirmRpt!L:L, data_working!D1726&amp;"*", openNconfirmRpt!D:D, data_working!H1726, openNconfirmRpt!B:B, A1726, openNconfirmRpt!A:A, "Confirm Order")</f>
        <v>50</v>
      </c>
      <c r="Y1726">
        <f>X1726-I1726</f>
        <v>0</v>
      </c>
      <c r="Z1726">
        <f>P1726-I1726</f>
        <v>0</v>
      </c>
      <c r="AA1726" s="46">
        <f>SUMIFS(openNconfirmRpt!V:V, openNconfirmRpt!L:L, data_working!D1726&amp;"*", openNconfirmRpt!D:D, data_working!H1726, openNconfirmRpt!B:B, A1726, openNconfirmRpt!A:A, "Confirm Order")/COUNTIFS(openNconfirmRpt!L:L, data_working!D1726&amp;"*", openNconfirmRpt!D:D, data_working!H1726, openNconfirmRpt!B:B, A1726, openNconfirmRpt!A:A, "Confirm Order")</f>
        <v>92.42</v>
      </c>
      <c r="AB1726">
        <f>S1726-AA1726</f>
        <v>0</v>
      </c>
      <c r="AD1726" t="s">
        <v>1696</v>
      </c>
    </row>
    <row r="1727" spans="1:33" hidden="1" x14ac:dyDescent="0.3">
      <c r="A1727" t="s">
        <v>129</v>
      </c>
      <c r="B1727" t="s">
        <v>130</v>
      </c>
      <c r="C1727" t="s">
        <v>46</v>
      </c>
      <c r="D1727" t="s">
        <v>136</v>
      </c>
      <c r="E1727">
        <v>15.21</v>
      </c>
      <c r="F1727">
        <v>350</v>
      </c>
      <c r="G1727" t="s">
        <v>159</v>
      </c>
      <c r="H1727" t="s">
        <v>148</v>
      </c>
      <c r="I1727" s="66" t="s">
        <v>199</v>
      </c>
      <c r="Q1727"/>
      <c r="T1727">
        <f t="shared" si="26"/>
        <v>0</v>
      </c>
    </row>
    <row r="1728" spans="1:33" x14ac:dyDescent="0.3">
      <c r="A1728" t="s">
        <v>129</v>
      </c>
      <c r="B1728" t="s">
        <v>130</v>
      </c>
      <c r="C1728" t="s">
        <v>46</v>
      </c>
      <c r="D1728" t="s">
        <v>136</v>
      </c>
      <c r="E1728">
        <v>15.21</v>
      </c>
      <c r="F1728">
        <v>350</v>
      </c>
      <c r="G1728" t="s">
        <v>160</v>
      </c>
      <c r="H1728" t="s">
        <v>160</v>
      </c>
      <c r="I1728" s="64">
        <v>50</v>
      </c>
      <c r="J1728" s="57" t="str">
        <f>I1729</f>
        <v>RN23002576</v>
      </c>
      <c r="K1728" s="57"/>
      <c r="L1728" t="str">
        <f>_xlfn.XLOOKUP(J1728, FNDWRR!Q:Q,FNDWRR!F:F,"",0,)</f>
        <v/>
      </c>
      <c r="M1728">
        <v>92011605</v>
      </c>
      <c r="N1728" t="s">
        <v>1691</v>
      </c>
      <c r="O1728" t="s">
        <v>502</v>
      </c>
      <c r="P1728">
        <f>SUMIFS(FNDWRR!E:E, FNDWRR!Q:Q, data_working!J1728, FNDWRR!AZ:AZ, data_working!H1728, FNDWRR!C:C, data_working!D1728&amp;"*")</f>
        <v>0</v>
      </c>
      <c r="Q1728" s="40">
        <v>15.206626940075999</v>
      </c>
      <c r="R1728" s="40">
        <v>97.28</v>
      </c>
      <c r="S1728">
        <v>92.42</v>
      </c>
      <c r="T1728">
        <f t="shared" si="26"/>
        <v>4.8599999999999994</v>
      </c>
      <c r="U1728">
        <f>SUMIFS(openNconfirmRpt!O:O, openNconfirmRpt!L:L, data_working!D1728&amp;"*", openNconfirmRpt!D:D, data_working!H1728)</f>
        <v>50</v>
      </c>
      <c r="V1728">
        <f>SUMIFS(openNconfirmRpt!O:O, openNconfirmRpt!L:L, data_working!D1728&amp;"*", openNconfirmRpt!D:D, data_working!H1728, openNconfirmRpt!B:B, A1728)</f>
        <v>50</v>
      </c>
      <c r="W1728">
        <f>SUMIFS(openNconfirmRpt!O:O, openNconfirmRpt!L:L, data_working!D1728&amp;"*", openNconfirmRpt!D:D, data_working!H1728, openNconfirmRpt!B:B, A1728, openNconfirmRpt!A:A, "Open Order")</f>
        <v>50</v>
      </c>
      <c r="X1728">
        <f>SUMIFS(openNconfirmRpt!O:O, openNconfirmRpt!L:L, data_working!D1728&amp;"*", openNconfirmRpt!D:D, data_working!H1728, openNconfirmRpt!B:B, A1728, openNconfirmRpt!A:A, "Confirm Order")</f>
        <v>0</v>
      </c>
      <c r="Y1728">
        <f>X1728-I1728</f>
        <v>-50</v>
      </c>
      <c r="Z1728">
        <f>P1728-I1728</f>
        <v>-50</v>
      </c>
      <c r="AA1728">
        <f>SUMIFS(openNconfirmRpt!V:V, openNconfirmRpt!L:L, data_working!D1728&amp;"*", openNconfirmRpt!D:D, data_working!H1728, openNconfirmRpt!B:B, A1728, openNconfirmRpt!A:A, "*")/COUNTIFS(openNconfirmRpt!L:L, data_working!D1728&amp;"*", openNconfirmRpt!D:D, data_working!H1728, openNconfirmRpt!B:B, A1728)</f>
        <v>92.42</v>
      </c>
      <c r="AB1728">
        <f>S1728-AA1728</f>
        <v>0</v>
      </c>
      <c r="AC1728">
        <f>V1728-I1728</f>
        <v>0</v>
      </c>
      <c r="AD1728" t="s">
        <v>1703</v>
      </c>
      <c r="AE1728" t="s">
        <v>3007</v>
      </c>
      <c r="AF1728">
        <f>_xlfn.XLOOKUP(M1728, postponeList!K:K, postponeList!U:U,,0)</f>
        <v>0</v>
      </c>
      <c r="AG1728">
        <f>_xlfn.XLOOKUP(M1728, postponeList!K:K, postponeList!U:U,,0,-1)</f>
        <v>0</v>
      </c>
    </row>
    <row r="1729" spans="1:20" hidden="1" x14ac:dyDescent="0.3">
      <c r="A1729" t="s">
        <v>129</v>
      </c>
      <c r="B1729" t="s">
        <v>130</v>
      </c>
      <c r="C1729" t="s">
        <v>46</v>
      </c>
      <c r="D1729" t="s">
        <v>136</v>
      </c>
      <c r="E1729">
        <v>15.21</v>
      </c>
      <c r="F1729">
        <v>350</v>
      </c>
      <c r="G1729" t="s">
        <v>160</v>
      </c>
      <c r="H1729" t="s">
        <v>148</v>
      </c>
      <c r="I1729" s="65" t="s">
        <v>679</v>
      </c>
      <c r="J1729" t="s">
        <v>679</v>
      </c>
      <c r="Q1729"/>
      <c r="T1729">
        <f t="shared" si="26"/>
        <v>0</v>
      </c>
    </row>
    <row r="1730" spans="1:20" hidden="1" x14ac:dyDescent="0.3">
      <c r="A1730" t="s">
        <v>129</v>
      </c>
      <c r="B1730" t="s">
        <v>130</v>
      </c>
      <c r="C1730" t="s">
        <v>46</v>
      </c>
      <c r="D1730" t="s">
        <v>137</v>
      </c>
      <c r="E1730">
        <v>25.42</v>
      </c>
      <c r="F1730">
        <v>600</v>
      </c>
      <c r="G1730" t="s">
        <v>185</v>
      </c>
      <c r="H1730" t="s">
        <v>185</v>
      </c>
      <c r="J1730" t="s">
        <v>1309</v>
      </c>
      <c r="Q1730"/>
      <c r="T1730">
        <f t="shared" si="26"/>
        <v>0</v>
      </c>
    </row>
    <row r="1731" spans="1:20" hidden="1" x14ac:dyDescent="0.3">
      <c r="A1731" t="s">
        <v>129</v>
      </c>
      <c r="B1731" t="s">
        <v>130</v>
      </c>
      <c r="C1731" t="s">
        <v>46</v>
      </c>
      <c r="D1731" t="s">
        <v>137</v>
      </c>
      <c r="E1731">
        <v>25.42</v>
      </c>
      <c r="F1731">
        <v>600</v>
      </c>
      <c r="G1731" t="s">
        <v>185</v>
      </c>
      <c r="H1731" t="s">
        <v>148</v>
      </c>
      <c r="I1731" s="63"/>
      <c r="Q1731"/>
      <c r="T1731">
        <f t="shared" ref="T1731:T1794" si="27">R1731-S1731</f>
        <v>0</v>
      </c>
    </row>
    <row r="1732" spans="1:20" hidden="1" x14ac:dyDescent="0.3">
      <c r="A1732" t="s">
        <v>129</v>
      </c>
      <c r="B1732" t="s">
        <v>130</v>
      </c>
      <c r="C1732" t="s">
        <v>46</v>
      </c>
      <c r="D1732" t="s">
        <v>137</v>
      </c>
      <c r="E1732">
        <v>25.42</v>
      </c>
      <c r="F1732">
        <v>600</v>
      </c>
      <c r="G1732" t="s">
        <v>147</v>
      </c>
      <c r="H1732" t="s">
        <v>147</v>
      </c>
      <c r="J1732" t="s">
        <v>1310</v>
      </c>
      <c r="Q1732"/>
      <c r="T1732">
        <f t="shared" si="27"/>
        <v>0</v>
      </c>
    </row>
    <row r="1733" spans="1:20" hidden="1" x14ac:dyDescent="0.3">
      <c r="A1733" t="s">
        <v>129</v>
      </c>
      <c r="B1733" t="s">
        <v>130</v>
      </c>
      <c r="C1733" t="s">
        <v>46</v>
      </c>
      <c r="D1733" t="s">
        <v>137</v>
      </c>
      <c r="E1733">
        <v>25.42</v>
      </c>
      <c r="F1733">
        <v>600</v>
      </c>
      <c r="G1733" t="s">
        <v>147</v>
      </c>
      <c r="H1733" t="s">
        <v>148</v>
      </c>
      <c r="I1733" s="63"/>
      <c r="Q1733"/>
      <c r="T1733">
        <f t="shared" si="27"/>
        <v>0</v>
      </c>
    </row>
    <row r="1734" spans="1:20" hidden="1" x14ac:dyDescent="0.3">
      <c r="A1734" t="s">
        <v>129</v>
      </c>
      <c r="B1734" t="s">
        <v>130</v>
      </c>
      <c r="C1734" t="s">
        <v>46</v>
      </c>
      <c r="D1734" t="s">
        <v>137</v>
      </c>
      <c r="E1734">
        <v>25.42</v>
      </c>
      <c r="F1734">
        <v>600</v>
      </c>
      <c r="G1734" t="s">
        <v>149</v>
      </c>
      <c r="H1734" t="s">
        <v>149</v>
      </c>
      <c r="J1734" t="s">
        <v>1311</v>
      </c>
      <c r="Q1734"/>
      <c r="T1734">
        <f t="shared" si="27"/>
        <v>0</v>
      </c>
    </row>
    <row r="1735" spans="1:20" hidden="1" x14ac:dyDescent="0.3">
      <c r="A1735" t="s">
        <v>129</v>
      </c>
      <c r="B1735" t="s">
        <v>130</v>
      </c>
      <c r="C1735" t="s">
        <v>46</v>
      </c>
      <c r="D1735" t="s">
        <v>137</v>
      </c>
      <c r="E1735">
        <v>25.42</v>
      </c>
      <c r="F1735">
        <v>600</v>
      </c>
      <c r="G1735" t="s">
        <v>149</v>
      </c>
      <c r="H1735" t="s">
        <v>148</v>
      </c>
      <c r="I1735" s="63"/>
      <c r="Q1735"/>
      <c r="T1735">
        <f t="shared" si="27"/>
        <v>0</v>
      </c>
    </row>
    <row r="1736" spans="1:20" hidden="1" x14ac:dyDescent="0.3">
      <c r="A1736" t="s">
        <v>129</v>
      </c>
      <c r="B1736" t="s">
        <v>130</v>
      </c>
      <c r="C1736" t="s">
        <v>46</v>
      </c>
      <c r="D1736" t="s">
        <v>137</v>
      </c>
      <c r="E1736">
        <v>25.42</v>
      </c>
      <c r="F1736">
        <v>600</v>
      </c>
      <c r="G1736" t="s">
        <v>150</v>
      </c>
      <c r="H1736" t="s">
        <v>150</v>
      </c>
      <c r="I1736">
        <v>50</v>
      </c>
      <c r="J1736" t="s">
        <v>164</v>
      </c>
      <c r="Q1736"/>
      <c r="T1736">
        <f t="shared" si="27"/>
        <v>0</v>
      </c>
    </row>
    <row r="1737" spans="1:20" hidden="1" x14ac:dyDescent="0.3">
      <c r="A1737" t="s">
        <v>129</v>
      </c>
      <c r="B1737" t="s">
        <v>130</v>
      </c>
      <c r="C1737" t="s">
        <v>46</v>
      </c>
      <c r="D1737" t="s">
        <v>137</v>
      </c>
      <c r="E1737">
        <v>25.42</v>
      </c>
      <c r="F1737">
        <v>600</v>
      </c>
      <c r="G1737" t="s">
        <v>150</v>
      </c>
      <c r="H1737" t="s">
        <v>148</v>
      </c>
      <c r="I1737" t="s">
        <v>164</v>
      </c>
      <c r="Q1737"/>
      <c r="T1737">
        <f t="shared" si="27"/>
        <v>0</v>
      </c>
    </row>
    <row r="1738" spans="1:20" hidden="1" x14ac:dyDescent="0.3">
      <c r="A1738" t="s">
        <v>129</v>
      </c>
      <c r="B1738" t="s">
        <v>130</v>
      </c>
      <c r="C1738" t="s">
        <v>46</v>
      </c>
      <c r="D1738" t="s">
        <v>137</v>
      </c>
      <c r="E1738">
        <v>25.42</v>
      </c>
      <c r="F1738">
        <v>600</v>
      </c>
      <c r="G1738" t="s">
        <v>152</v>
      </c>
      <c r="H1738" t="s">
        <v>152</v>
      </c>
      <c r="I1738">
        <v>50</v>
      </c>
      <c r="J1738" t="s">
        <v>173</v>
      </c>
      <c r="Q1738"/>
      <c r="T1738">
        <f t="shared" si="27"/>
        <v>0</v>
      </c>
    </row>
    <row r="1739" spans="1:20" hidden="1" x14ac:dyDescent="0.3">
      <c r="A1739" t="s">
        <v>129</v>
      </c>
      <c r="B1739" t="s">
        <v>130</v>
      </c>
      <c r="C1739" t="s">
        <v>46</v>
      </c>
      <c r="D1739" t="s">
        <v>137</v>
      </c>
      <c r="E1739">
        <v>25.42</v>
      </c>
      <c r="F1739">
        <v>600</v>
      </c>
      <c r="G1739" t="s">
        <v>152</v>
      </c>
      <c r="H1739" t="s">
        <v>148</v>
      </c>
      <c r="I1739" t="s">
        <v>173</v>
      </c>
      <c r="Q1739"/>
      <c r="T1739">
        <f t="shared" si="27"/>
        <v>0</v>
      </c>
    </row>
    <row r="1740" spans="1:20" hidden="1" x14ac:dyDescent="0.3">
      <c r="A1740" t="s">
        <v>129</v>
      </c>
      <c r="B1740" t="s">
        <v>130</v>
      </c>
      <c r="C1740" t="s">
        <v>46</v>
      </c>
      <c r="D1740" t="s">
        <v>137</v>
      </c>
      <c r="E1740">
        <v>25.42</v>
      </c>
      <c r="F1740">
        <v>600</v>
      </c>
      <c r="G1740" t="s">
        <v>153</v>
      </c>
      <c r="H1740" t="s">
        <v>153</v>
      </c>
      <c r="I1740">
        <v>50</v>
      </c>
      <c r="J1740" t="s">
        <v>172</v>
      </c>
      <c r="Q1740"/>
      <c r="T1740">
        <f t="shared" si="27"/>
        <v>0</v>
      </c>
    </row>
    <row r="1741" spans="1:20" hidden="1" x14ac:dyDescent="0.3">
      <c r="A1741" t="s">
        <v>129</v>
      </c>
      <c r="B1741" t="s">
        <v>130</v>
      </c>
      <c r="C1741" t="s">
        <v>46</v>
      </c>
      <c r="D1741" t="s">
        <v>137</v>
      </c>
      <c r="E1741">
        <v>25.42</v>
      </c>
      <c r="F1741">
        <v>600</v>
      </c>
      <c r="G1741" t="s">
        <v>153</v>
      </c>
      <c r="H1741" t="s">
        <v>148</v>
      </c>
      <c r="I1741" t="s">
        <v>172</v>
      </c>
      <c r="Q1741"/>
      <c r="T1741">
        <f t="shared" si="27"/>
        <v>0</v>
      </c>
    </row>
    <row r="1742" spans="1:20" hidden="1" x14ac:dyDescent="0.3">
      <c r="A1742" t="s">
        <v>129</v>
      </c>
      <c r="B1742" t="s">
        <v>130</v>
      </c>
      <c r="C1742" t="s">
        <v>46</v>
      </c>
      <c r="D1742" t="s">
        <v>137</v>
      </c>
      <c r="E1742">
        <v>25.42</v>
      </c>
      <c r="F1742">
        <v>600</v>
      </c>
      <c r="G1742" t="s">
        <v>155</v>
      </c>
      <c r="H1742" t="s">
        <v>155</v>
      </c>
      <c r="I1742">
        <v>50</v>
      </c>
      <c r="J1742" t="s">
        <v>190</v>
      </c>
      <c r="Q1742"/>
      <c r="T1742">
        <f t="shared" si="27"/>
        <v>0</v>
      </c>
    </row>
    <row r="1743" spans="1:20" hidden="1" x14ac:dyDescent="0.3">
      <c r="A1743" t="s">
        <v>129</v>
      </c>
      <c r="B1743" t="s">
        <v>130</v>
      </c>
      <c r="C1743" t="s">
        <v>46</v>
      </c>
      <c r="D1743" t="s">
        <v>137</v>
      </c>
      <c r="E1743">
        <v>25.42</v>
      </c>
      <c r="F1743">
        <v>600</v>
      </c>
      <c r="G1743" t="s">
        <v>155</v>
      </c>
      <c r="H1743" t="s">
        <v>148</v>
      </c>
      <c r="I1743" t="s">
        <v>190</v>
      </c>
      <c r="Q1743"/>
      <c r="T1743">
        <f t="shared" si="27"/>
        <v>0</v>
      </c>
    </row>
    <row r="1744" spans="1:20" hidden="1" x14ac:dyDescent="0.3">
      <c r="A1744" t="s">
        <v>129</v>
      </c>
      <c r="B1744" t="s">
        <v>130</v>
      </c>
      <c r="C1744" t="s">
        <v>46</v>
      </c>
      <c r="D1744" t="s">
        <v>137</v>
      </c>
      <c r="E1744">
        <v>25.42</v>
      </c>
      <c r="F1744">
        <v>600</v>
      </c>
      <c r="G1744" t="s">
        <v>156</v>
      </c>
      <c r="H1744" t="s">
        <v>156</v>
      </c>
      <c r="I1744">
        <v>100</v>
      </c>
      <c r="J1744" t="s">
        <v>189</v>
      </c>
      <c r="Q1744"/>
      <c r="T1744">
        <f t="shared" si="27"/>
        <v>0</v>
      </c>
    </row>
    <row r="1745" spans="1:33" hidden="1" x14ac:dyDescent="0.3">
      <c r="A1745" t="s">
        <v>129</v>
      </c>
      <c r="B1745" t="s">
        <v>130</v>
      </c>
      <c r="C1745" t="s">
        <v>46</v>
      </c>
      <c r="D1745" t="s">
        <v>137</v>
      </c>
      <c r="E1745">
        <v>25.42</v>
      </c>
      <c r="F1745">
        <v>600</v>
      </c>
      <c r="G1745" t="s">
        <v>156</v>
      </c>
      <c r="H1745" t="s">
        <v>148</v>
      </c>
      <c r="I1745" t="s">
        <v>189</v>
      </c>
      <c r="Q1745"/>
      <c r="T1745">
        <f t="shared" si="27"/>
        <v>0</v>
      </c>
    </row>
    <row r="1746" spans="1:33" hidden="1" x14ac:dyDescent="0.3">
      <c r="A1746" t="s">
        <v>129</v>
      </c>
      <c r="B1746" t="s">
        <v>130</v>
      </c>
      <c r="C1746" t="s">
        <v>46</v>
      </c>
      <c r="D1746" t="s">
        <v>137</v>
      </c>
      <c r="E1746">
        <v>25.42</v>
      </c>
      <c r="F1746">
        <v>600</v>
      </c>
      <c r="G1746" t="s">
        <v>157</v>
      </c>
      <c r="H1746" t="s">
        <v>157</v>
      </c>
      <c r="I1746">
        <v>80</v>
      </c>
      <c r="J1746" t="s">
        <v>212</v>
      </c>
      <c r="Q1746"/>
      <c r="T1746">
        <f t="shared" si="27"/>
        <v>0</v>
      </c>
    </row>
    <row r="1747" spans="1:33" hidden="1" x14ac:dyDescent="0.3">
      <c r="A1747" t="s">
        <v>129</v>
      </c>
      <c r="B1747" t="s">
        <v>130</v>
      </c>
      <c r="C1747" t="s">
        <v>46</v>
      </c>
      <c r="D1747" t="s">
        <v>137</v>
      </c>
      <c r="E1747">
        <v>25.42</v>
      </c>
      <c r="F1747">
        <v>600</v>
      </c>
      <c r="G1747" t="s">
        <v>157</v>
      </c>
      <c r="H1747" t="s">
        <v>148</v>
      </c>
      <c r="I1747" t="s">
        <v>212</v>
      </c>
      <c r="Q1747"/>
      <c r="T1747">
        <f t="shared" si="27"/>
        <v>0</v>
      </c>
    </row>
    <row r="1748" spans="1:33" hidden="1" x14ac:dyDescent="0.3">
      <c r="A1748" t="s">
        <v>129</v>
      </c>
      <c r="B1748" t="s">
        <v>130</v>
      </c>
      <c r="C1748" t="s">
        <v>46</v>
      </c>
      <c r="D1748" t="s">
        <v>137</v>
      </c>
      <c r="E1748">
        <v>25.42</v>
      </c>
      <c r="F1748">
        <v>600</v>
      </c>
      <c r="G1748" t="s">
        <v>158</v>
      </c>
      <c r="H1748" t="s">
        <v>158</v>
      </c>
      <c r="I1748" s="64">
        <v>100</v>
      </c>
      <c r="J1748" t="s">
        <v>198</v>
      </c>
      <c r="L1748">
        <f>_xlfn.XLOOKUP(J1748, FNDWRR!Q:Q,FNDWRR!F:F,"",0,)</f>
        <v>92010605</v>
      </c>
      <c r="O1748" t="s">
        <v>502</v>
      </c>
      <c r="P1748">
        <f>SUMIFS(FNDWRR!E:E, FNDWRR!Q:Q, data_working!J1748, FNDWRR!AZ:AZ, data_working!H1748, FNDWRR!C:C, data_working!D1748&amp;"*")</f>
        <v>101</v>
      </c>
      <c r="Q1748" s="40">
        <v>25.421328052243201</v>
      </c>
      <c r="R1748" s="40">
        <v>162.72999999999999</v>
      </c>
      <c r="S1748">
        <v>154.59</v>
      </c>
      <c r="T1748">
        <f t="shared" si="27"/>
        <v>8.1399999999999864</v>
      </c>
      <c r="U1748">
        <f>SUMIFS(openNconfirmRpt!O:O, openNconfirmRpt!L:L, data_working!D1748&amp;"*", openNconfirmRpt!D:D, data_working!H1748)</f>
        <v>101</v>
      </c>
      <c r="V1748">
        <f>SUMIFS(openNconfirmRpt!O:O, openNconfirmRpt!L:L, data_working!D1748&amp;"*", openNconfirmRpt!D:D, data_working!H1748, openNconfirmRpt!B:B, A1748)</f>
        <v>100</v>
      </c>
      <c r="X1748">
        <f>SUMIFS(openNconfirmRpt!O:O, openNconfirmRpt!L:L, data_working!D1748&amp;"*", openNconfirmRpt!D:D, data_working!H1748, openNconfirmRpt!B:B, A1748, openNconfirmRpt!A:A, "Confirm Order")</f>
        <v>100</v>
      </c>
      <c r="Y1748">
        <f>X1748-I1748</f>
        <v>0</v>
      </c>
      <c r="Z1748">
        <f>P1748-I1748</f>
        <v>1</v>
      </c>
      <c r="AA1748" s="46">
        <f>SUMIFS(openNconfirmRpt!V:V, openNconfirmRpt!L:L, data_working!D1748&amp;"*", openNconfirmRpt!D:D, data_working!H1748, openNconfirmRpt!B:B, A1748, openNconfirmRpt!A:A, "Confirm Order")/COUNTIFS(openNconfirmRpt!L:L, data_working!D1748&amp;"*", openNconfirmRpt!D:D, data_working!H1748, openNconfirmRpt!B:B, A1748, openNconfirmRpt!A:A, "Confirm Order")</f>
        <v>154.59</v>
      </c>
      <c r="AB1748">
        <f>S1748-AA1748</f>
        <v>0</v>
      </c>
      <c r="AD1748" t="s">
        <v>1696</v>
      </c>
    </row>
    <row r="1749" spans="1:33" hidden="1" x14ac:dyDescent="0.3">
      <c r="A1749" t="s">
        <v>129</v>
      </c>
      <c r="B1749" t="s">
        <v>130</v>
      </c>
      <c r="C1749" t="s">
        <v>46</v>
      </c>
      <c r="D1749" t="s">
        <v>137</v>
      </c>
      <c r="E1749">
        <v>25.42</v>
      </c>
      <c r="F1749">
        <v>600</v>
      </c>
      <c r="G1749" t="s">
        <v>158</v>
      </c>
      <c r="H1749" t="s">
        <v>148</v>
      </c>
      <c r="I1749" t="s">
        <v>198</v>
      </c>
      <c r="Q1749"/>
      <c r="T1749">
        <f t="shared" si="27"/>
        <v>0</v>
      </c>
    </row>
    <row r="1750" spans="1:33" hidden="1" x14ac:dyDescent="0.3">
      <c r="A1750" t="s">
        <v>129</v>
      </c>
      <c r="B1750" t="s">
        <v>130</v>
      </c>
      <c r="C1750" t="s">
        <v>46</v>
      </c>
      <c r="D1750" t="s">
        <v>137</v>
      </c>
      <c r="E1750">
        <v>25.42</v>
      </c>
      <c r="F1750">
        <v>600</v>
      </c>
      <c r="G1750" t="s">
        <v>159</v>
      </c>
      <c r="H1750" t="s">
        <v>159</v>
      </c>
      <c r="I1750" s="64">
        <v>100</v>
      </c>
      <c r="J1750" t="s">
        <v>199</v>
      </c>
      <c r="L1750">
        <f>_xlfn.XLOOKUP(J1750, FNDWRR!Q:Q,FNDWRR!F:F,"",0,)</f>
        <v>92011127</v>
      </c>
      <c r="O1750" t="s">
        <v>502</v>
      </c>
      <c r="P1750">
        <f>SUMIFS(FNDWRR!E:E, FNDWRR!Q:Q, data_working!J1750, FNDWRR!AZ:AZ, data_working!H1750, FNDWRR!C:C, data_working!D1750&amp;"*")</f>
        <v>100</v>
      </c>
      <c r="Q1750" s="40">
        <v>25.421328052243201</v>
      </c>
      <c r="R1750" s="40">
        <v>162.72999999999999</v>
      </c>
      <c r="S1750">
        <v>154.59</v>
      </c>
      <c r="T1750">
        <f t="shared" si="27"/>
        <v>8.1399999999999864</v>
      </c>
      <c r="U1750">
        <f>SUMIFS(openNconfirmRpt!O:O, openNconfirmRpt!L:L, data_working!D1750&amp;"*", openNconfirmRpt!D:D, data_working!H1750)</f>
        <v>100</v>
      </c>
      <c r="V1750">
        <f>SUMIFS(openNconfirmRpt!O:O, openNconfirmRpt!L:L, data_working!D1750&amp;"*", openNconfirmRpt!D:D, data_working!H1750, openNconfirmRpt!B:B, A1750)</f>
        <v>100</v>
      </c>
      <c r="X1750">
        <f>SUMIFS(openNconfirmRpt!O:O, openNconfirmRpt!L:L, data_working!D1750&amp;"*", openNconfirmRpt!D:D, data_working!H1750, openNconfirmRpt!B:B, A1750, openNconfirmRpt!A:A, "Confirm Order")</f>
        <v>100</v>
      </c>
      <c r="Y1750">
        <f>X1750-I1750</f>
        <v>0</v>
      </c>
      <c r="Z1750">
        <f>P1750-I1750</f>
        <v>0</v>
      </c>
      <c r="AA1750" s="46">
        <f>SUMIFS(openNconfirmRpt!V:V, openNconfirmRpt!L:L, data_working!D1750&amp;"*", openNconfirmRpt!D:D, data_working!H1750, openNconfirmRpt!B:B, A1750, openNconfirmRpt!A:A, "Confirm Order")/COUNTIFS(openNconfirmRpt!L:L, data_working!D1750&amp;"*", openNconfirmRpt!D:D, data_working!H1750, openNconfirmRpt!B:B, A1750, openNconfirmRpt!A:A, "Confirm Order")</f>
        <v>154.59</v>
      </c>
      <c r="AB1750">
        <f>S1750-AA1750</f>
        <v>0</v>
      </c>
      <c r="AD1750" t="s">
        <v>1696</v>
      </c>
    </row>
    <row r="1751" spans="1:33" hidden="1" x14ac:dyDescent="0.3">
      <c r="A1751" t="s">
        <v>129</v>
      </c>
      <c r="B1751" t="s">
        <v>130</v>
      </c>
      <c r="C1751" t="s">
        <v>46</v>
      </c>
      <c r="D1751" t="s">
        <v>137</v>
      </c>
      <c r="E1751">
        <v>25.42</v>
      </c>
      <c r="F1751">
        <v>600</v>
      </c>
      <c r="G1751" t="s">
        <v>159</v>
      </c>
      <c r="H1751" t="s">
        <v>148</v>
      </c>
      <c r="I1751" t="s">
        <v>199</v>
      </c>
      <c r="Q1751"/>
      <c r="T1751">
        <f t="shared" si="27"/>
        <v>0</v>
      </c>
    </row>
    <row r="1752" spans="1:33" x14ac:dyDescent="0.3">
      <c r="A1752" t="s">
        <v>129</v>
      </c>
      <c r="B1752" t="s">
        <v>130</v>
      </c>
      <c r="C1752" t="s">
        <v>46</v>
      </c>
      <c r="D1752" t="s">
        <v>137</v>
      </c>
      <c r="E1752">
        <v>25.42</v>
      </c>
      <c r="F1752">
        <v>600</v>
      </c>
      <c r="G1752" t="s">
        <v>160</v>
      </c>
      <c r="H1752" t="s">
        <v>160</v>
      </c>
      <c r="I1752" s="64">
        <v>100</v>
      </c>
      <c r="J1752" s="57" t="str">
        <f>I1753</f>
        <v>RN23002576</v>
      </c>
      <c r="K1752" s="57"/>
      <c r="L1752" t="str">
        <f>_xlfn.XLOOKUP(J1752, FNDWRR!Q:Q,FNDWRR!F:F,"",0,)</f>
        <v/>
      </c>
      <c r="M1752">
        <v>92011605</v>
      </c>
      <c r="N1752" t="s">
        <v>1691</v>
      </c>
      <c r="O1752" t="s">
        <v>502</v>
      </c>
      <c r="P1752">
        <f>SUMIFS(FNDWRR!E:E, FNDWRR!Q:Q, data_working!J1752, FNDWRR!AZ:AZ, data_working!H1752, FNDWRR!C:C, data_working!D1752&amp;"*")</f>
        <v>0</v>
      </c>
      <c r="Q1752" s="40">
        <v>25.421328052243201</v>
      </c>
      <c r="R1752" s="40">
        <v>162.72999999999999</v>
      </c>
      <c r="S1752">
        <v>154.59</v>
      </c>
      <c r="T1752">
        <f t="shared" si="27"/>
        <v>8.1399999999999864</v>
      </c>
      <c r="U1752">
        <f>SUMIFS(openNconfirmRpt!O:O, openNconfirmRpt!L:L, data_working!D1752&amp;"*", openNconfirmRpt!D:D, data_working!H1752)</f>
        <v>100</v>
      </c>
      <c r="V1752">
        <f>SUMIFS(openNconfirmRpt!O:O, openNconfirmRpt!L:L, data_working!D1752&amp;"*", openNconfirmRpt!D:D, data_working!H1752, openNconfirmRpt!B:B, A1752)</f>
        <v>100</v>
      </c>
      <c r="W1752">
        <f>SUMIFS(openNconfirmRpt!O:O, openNconfirmRpt!L:L, data_working!D1752&amp;"*", openNconfirmRpt!D:D, data_working!H1752, openNconfirmRpt!B:B, A1752, openNconfirmRpt!A:A, "Open Order")</f>
        <v>100</v>
      </c>
      <c r="X1752">
        <f>SUMIFS(openNconfirmRpt!O:O, openNconfirmRpt!L:L, data_working!D1752&amp;"*", openNconfirmRpt!D:D, data_working!H1752, openNconfirmRpt!B:B, A1752, openNconfirmRpt!A:A, "Confirm Order")</f>
        <v>0</v>
      </c>
      <c r="Y1752">
        <f>X1752-I1752</f>
        <v>-100</v>
      </c>
      <c r="Z1752">
        <f>P1752-I1752</f>
        <v>-100</v>
      </c>
      <c r="AA1752">
        <f>SUMIFS(openNconfirmRpt!V:V, openNconfirmRpt!L:L, data_working!D1752&amp;"*", openNconfirmRpt!D:D, data_working!H1752, openNconfirmRpt!B:B, A1752, openNconfirmRpt!A:A, "*")/COUNTIFS(openNconfirmRpt!L:L, data_working!D1752&amp;"*", openNconfirmRpt!D:D, data_working!H1752, openNconfirmRpt!B:B, A1752)</f>
        <v>154.59</v>
      </c>
      <c r="AB1752">
        <f>S1752-AA1752</f>
        <v>0</v>
      </c>
      <c r="AC1752">
        <f>V1752-I1752</f>
        <v>0</v>
      </c>
      <c r="AD1752" t="s">
        <v>1703</v>
      </c>
      <c r="AE1752" t="s">
        <v>3007</v>
      </c>
      <c r="AF1752">
        <f>_xlfn.XLOOKUP(M1752, postponeList!K:K, postponeList!U:U,,0)</f>
        <v>0</v>
      </c>
      <c r="AG1752">
        <f>_xlfn.XLOOKUP(M1752, postponeList!K:K, postponeList!U:U,,0,-1)</f>
        <v>0</v>
      </c>
    </row>
    <row r="1753" spans="1:33" hidden="1" x14ac:dyDescent="0.3">
      <c r="A1753" t="s">
        <v>129</v>
      </c>
      <c r="B1753" t="s">
        <v>130</v>
      </c>
      <c r="C1753" t="s">
        <v>46</v>
      </c>
      <c r="D1753" t="s">
        <v>137</v>
      </c>
      <c r="E1753">
        <v>25.42</v>
      </c>
      <c r="F1753">
        <v>600</v>
      </c>
      <c r="G1753" t="s">
        <v>160</v>
      </c>
      <c r="H1753" t="s">
        <v>148</v>
      </c>
      <c r="I1753" s="65" t="s">
        <v>679</v>
      </c>
      <c r="J1753" t="s">
        <v>679</v>
      </c>
      <c r="Q1753"/>
      <c r="T1753">
        <f t="shared" si="27"/>
        <v>0</v>
      </c>
    </row>
    <row r="1754" spans="1:33" hidden="1" x14ac:dyDescent="0.3">
      <c r="A1754" t="s">
        <v>138</v>
      </c>
      <c r="B1754" t="s">
        <v>139</v>
      </c>
      <c r="C1754" t="s">
        <v>57</v>
      </c>
      <c r="D1754" t="s">
        <v>140</v>
      </c>
      <c r="E1754">
        <v>2.36</v>
      </c>
      <c r="F1754">
        <v>500</v>
      </c>
      <c r="G1754" t="s">
        <v>185</v>
      </c>
      <c r="H1754" t="s">
        <v>185</v>
      </c>
      <c r="J1754" t="s">
        <v>1309</v>
      </c>
      <c r="Q1754"/>
      <c r="T1754">
        <f t="shared" si="27"/>
        <v>0</v>
      </c>
    </row>
    <row r="1755" spans="1:33" hidden="1" x14ac:dyDescent="0.3">
      <c r="A1755" t="s">
        <v>138</v>
      </c>
      <c r="B1755" t="s">
        <v>139</v>
      </c>
      <c r="C1755" t="s">
        <v>57</v>
      </c>
      <c r="D1755" t="s">
        <v>140</v>
      </c>
      <c r="E1755">
        <v>2.36</v>
      </c>
      <c r="F1755">
        <v>500</v>
      </c>
      <c r="G1755" t="s">
        <v>185</v>
      </c>
      <c r="H1755" t="s">
        <v>148</v>
      </c>
      <c r="I1755" s="63"/>
      <c r="Q1755"/>
      <c r="T1755">
        <f t="shared" si="27"/>
        <v>0</v>
      </c>
    </row>
    <row r="1756" spans="1:33" hidden="1" x14ac:dyDescent="0.3">
      <c r="A1756" t="s">
        <v>138</v>
      </c>
      <c r="B1756" t="s">
        <v>139</v>
      </c>
      <c r="C1756" t="s">
        <v>57</v>
      </c>
      <c r="D1756" t="s">
        <v>140</v>
      </c>
      <c r="E1756">
        <v>2.36</v>
      </c>
      <c r="F1756">
        <v>500</v>
      </c>
      <c r="G1756" t="s">
        <v>147</v>
      </c>
      <c r="H1756" t="s">
        <v>147</v>
      </c>
      <c r="J1756" t="s">
        <v>1310</v>
      </c>
      <c r="Q1756"/>
      <c r="T1756">
        <f t="shared" si="27"/>
        <v>0</v>
      </c>
    </row>
    <row r="1757" spans="1:33" hidden="1" x14ac:dyDescent="0.3">
      <c r="A1757" t="s">
        <v>138</v>
      </c>
      <c r="B1757" t="s">
        <v>139</v>
      </c>
      <c r="C1757" t="s">
        <v>57</v>
      </c>
      <c r="D1757" t="s">
        <v>140</v>
      </c>
      <c r="E1757">
        <v>2.36</v>
      </c>
      <c r="F1757">
        <v>500</v>
      </c>
      <c r="G1757" t="s">
        <v>147</v>
      </c>
      <c r="H1757" t="s">
        <v>148</v>
      </c>
      <c r="I1757" s="63"/>
      <c r="Q1757"/>
      <c r="T1757">
        <f t="shared" si="27"/>
        <v>0</v>
      </c>
    </row>
    <row r="1758" spans="1:33" hidden="1" x14ac:dyDescent="0.3">
      <c r="A1758" t="s">
        <v>138</v>
      </c>
      <c r="B1758" t="s">
        <v>139</v>
      </c>
      <c r="C1758" t="s">
        <v>57</v>
      </c>
      <c r="D1758" t="s">
        <v>140</v>
      </c>
      <c r="E1758">
        <v>2.36</v>
      </c>
      <c r="F1758">
        <v>500</v>
      </c>
      <c r="G1758" t="s">
        <v>149</v>
      </c>
      <c r="H1758" t="s">
        <v>149</v>
      </c>
      <c r="J1758" t="s">
        <v>1311</v>
      </c>
      <c r="Q1758"/>
      <c r="T1758">
        <f t="shared" si="27"/>
        <v>0</v>
      </c>
    </row>
    <row r="1759" spans="1:33" hidden="1" x14ac:dyDescent="0.3">
      <c r="A1759" t="s">
        <v>138</v>
      </c>
      <c r="B1759" t="s">
        <v>139</v>
      </c>
      <c r="C1759" t="s">
        <v>57</v>
      </c>
      <c r="D1759" t="s">
        <v>140</v>
      </c>
      <c r="E1759">
        <v>2.36</v>
      </c>
      <c r="F1759">
        <v>500</v>
      </c>
      <c r="G1759" t="s">
        <v>149</v>
      </c>
      <c r="H1759" t="s">
        <v>148</v>
      </c>
      <c r="I1759" s="63"/>
      <c r="Q1759"/>
      <c r="T1759">
        <f t="shared" si="27"/>
        <v>0</v>
      </c>
    </row>
    <row r="1760" spans="1:33" hidden="1" x14ac:dyDescent="0.3">
      <c r="A1760" t="s">
        <v>138</v>
      </c>
      <c r="B1760" t="s">
        <v>139</v>
      </c>
      <c r="C1760" t="s">
        <v>57</v>
      </c>
      <c r="D1760" t="s">
        <v>140</v>
      </c>
      <c r="E1760">
        <v>2.36</v>
      </c>
      <c r="F1760">
        <v>500</v>
      </c>
      <c r="G1760" t="s">
        <v>150</v>
      </c>
      <c r="H1760" t="s">
        <v>150</v>
      </c>
      <c r="J1760" t="s">
        <v>1315</v>
      </c>
      <c r="Q1760"/>
      <c r="T1760">
        <f t="shared" si="27"/>
        <v>0</v>
      </c>
    </row>
    <row r="1761" spans="1:33" hidden="1" x14ac:dyDescent="0.3">
      <c r="A1761" t="s">
        <v>138</v>
      </c>
      <c r="B1761" t="s">
        <v>139</v>
      </c>
      <c r="C1761" t="s">
        <v>57</v>
      </c>
      <c r="D1761" t="s">
        <v>140</v>
      </c>
      <c r="E1761">
        <v>2.36</v>
      </c>
      <c r="F1761">
        <v>500</v>
      </c>
      <c r="G1761" t="s">
        <v>150</v>
      </c>
      <c r="H1761" t="s">
        <v>148</v>
      </c>
      <c r="I1761" s="63"/>
      <c r="Q1761"/>
      <c r="T1761">
        <f t="shared" si="27"/>
        <v>0</v>
      </c>
    </row>
    <row r="1762" spans="1:33" hidden="1" x14ac:dyDescent="0.3">
      <c r="A1762" t="s">
        <v>138</v>
      </c>
      <c r="B1762" t="s">
        <v>139</v>
      </c>
      <c r="C1762" t="s">
        <v>57</v>
      </c>
      <c r="D1762" t="s">
        <v>140</v>
      </c>
      <c r="E1762">
        <v>2.36</v>
      </c>
      <c r="F1762">
        <v>500</v>
      </c>
      <c r="G1762" t="s">
        <v>152</v>
      </c>
      <c r="H1762" t="s">
        <v>152</v>
      </c>
      <c r="J1762" t="s">
        <v>1312</v>
      </c>
      <c r="Q1762"/>
      <c r="T1762">
        <f t="shared" si="27"/>
        <v>0</v>
      </c>
    </row>
    <row r="1763" spans="1:33" hidden="1" x14ac:dyDescent="0.3">
      <c r="A1763" t="s">
        <v>138</v>
      </c>
      <c r="B1763" t="s">
        <v>139</v>
      </c>
      <c r="C1763" t="s">
        <v>57</v>
      </c>
      <c r="D1763" t="s">
        <v>140</v>
      </c>
      <c r="E1763">
        <v>2.36</v>
      </c>
      <c r="F1763">
        <v>500</v>
      </c>
      <c r="G1763" t="s">
        <v>152</v>
      </c>
      <c r="H1763" t="s">
        <v>148</v>
      </c>
      <c r="I1763" s="63"/>
      <c r="Q1763"/>
      <c r="T1763">
        <f t="shared" si="27"/>
        <v>0</v>
      </c>
    </row>
    <row r="1764" spans="1:33" hidden="1" x14ac:dyDescent="0.3">
      <c r="A1764" t="s">
        <v>138</v>
      </c>
      <c r="B1764" t="s">
        <v>139</v>
      </c>
      <c r="C1764" t="s">
        <v>57</v>
      </c>
      <c r="D1764" t="s">
        <v>140</v>
      </c>
      <c r="E1764">
        <v>2.36</v>
      </c>
      <c r="F1764">
        <v>500</v>
      </c>
      <c r="G1764" t="s">
        <v>153</v>
      </c>
      <c r="H1764" t="s">
        <v>153</v>
      </c>
      <c r="J1764" t="s">
        <v>1316</v>
      </c>
      <c r="Q1764"/>
      <c r="T1764">
        <f t="shared" si="27"/>
        <v>0</v>
      </c>
    </row>
    <row r="1765" spans="1:33" hidden="1" x14ac:dyDescent="0.3">
      <c r="A1765" t="s">
        <v>138</v>
      </c>
      <c r="B1765" t="s">
        <v>139</v>
      </c>
      <c r="C1765" t="s">
        <v>57</v>
      </c>
      <c r="D1765" t="s">
        <v>140</v>
      </c>
      <c r="E1765">
        <v>2.36</v>
      </c>
      <c r="F1765">
        <v>500</v>
      </c>
      <c r="G1765" t="s">
        <v>153</v>
      </c>
      <c r="H1765" t="s">
        <v>148</v>
      </c>
      <c r="I1765" s="63"/>
      <c r="Q1765"/>
      <c r="T1765">
        <f t="shared" si="27"/>
        <v>0</v>
      </c>
    </row>
    <row r="1766" spans="1:33" hidden="1" x14ac:dyDescent="0.3">
      <c r="A1766" t="s">
        <v>138</v>
      </c>
      <c r="B1766" t="s">
        <v>139</v>
      </c>
      <c r="C1766" t="s">
        <v>57</v>
      </c>
      <c r="D1766" t="s">
        <v>140</v>
      </c>
      <c r="E1766">
        <v>2.36</v>
      </c>
      <c r="F1766">
        <v>500</v>
      </c>
      <c r="G1766" t="s">
        <v>155</v>
      </c>
      <c r="H1766" t="s">
        <v>155</v>
      </c>
      <c r="I1766">
        <v>50</v>
      </c>
      <c r="J1766" t="s">
        <v>219</v>
      </c>
      <c r="Q1766"/>
      <c r="T1766">
        <f t="shared" si="27"/>
        <v>0</v>
      </c>
    </row>
    <row r="1767" spans="1:33" hidden="1" x14ac:dyDescent="0.3">
      <c r="A1767" t="s">
        <v>138</v>
      </c>
      <c r="B1767" t="s">
        <v>139</v>
      </c>
      <c r="C1767" t="s">
        <v>57</v>
      </c>
      <c r="D1767" t="s">
        <v>140</v>
      </c>
      <c r="E1767">
        <v>2.36</v>
      </c>
      <c r="F1767">
        <v>500</v>
      </c>
      <c r="G1767" t="s">
        <v>155</v>
      </c>
      <c r="H1767" t="s">
        <v>148</v>
      </c>
      <c r="I1767" t="s">
        <v>219</v>
      </c>
      <c r="Q1767"/>
      <c r="T1767">
        <f t="shared" si="27"/>
        <v>0</v>
      </c>
    </row>
    <row r="1768" spans="1:33" hidden="1" x14ac:dyDescent="0.3">
      <c r="A1768" t="s">
        <v>138</v>
      </c>
      <c r="B1768" t="s">
        <v>139</v>
      </c>
      <c r="C1768" t="s">
        <v>57</v>
      </c>
      <c r="D1768" t="s">
        <v>140</v>
      </c>
      <c r="E1768">
        <v>2.36</v>
      </c>
      <c r="F1768">
        <v>500</v>
      </c>
      <c r="G1768" t="s">
        <v>156</v>
      </c>
      <c r="H1768" t="s">
        <v>156</v>
      </c>
      <c r="I1768">
        <v>30</v>
      </c>
      <c r="J1768" t="s">
        <v>195</v>
      </c>
      <c r="Q1768"/>
      <c r="T1768">
        <f t="shared" si="27"/>
        <v>0</v>
      </c>
    </row>
    <row r="1769" spans="1:33" hidden="1" x14ac:dyDescent="0.3">
      <c r="A1769" t="s">
        <v>138</v>
      </c>
      <c r="B1769" t="s">
        <v>139</v>
      </c>
      <c r="C1769" t="s">
        <v>57</v>
      </c>
      <c r="D1769" t="s">
        <v>140</v>
      </c>
      <c r="E1769">
        <v>2.36</v>
      </c>
      <c r="F1769">
        <v>500</v>
      </c>
      <c r="G1769" t="s">
        <v>156</v>
      </c>
      <c r="H1769" t="s">
        <v>148</v>
      </c>
      <c r="I1769" t="s">
        <v>195</v>
      </c>
      <c r="Q1769"/>
      <c r="T1769">
        <f t="shared" si="27"/>
        <v>0</v>
      </c>
    </row>
    <row r="1770" spans="1:33" hidden="1" x14ac:dyDescent="0.3">
      <c r="A1770" t="s">
        <v>138</v>
      </c>
      <c r="B1770" t="s">
        <v>139</v>
      </c>
      <c r="C1770" t="s">
        <v>57</v>
      </c>
      <c r="D1770" t="s">
        <v>140</v>
      </c>
      <c r="E1770">
        <v>2.36</v>
      </c>
      <c r="F1770">
        <v>500</v>
      </c>
      <c r="G1770" t="s">
        <v>157</v>
      </c>
      <c r="H1770" t="s">
        <v>157</v>
      </c>
      <c r="I1770">
        <v>30</v>
      </c>
      <c r="J1770" t="s">
        <v>226</v>
      </c>
      <c r="Q1770"/>
      <c r="T1770">
        <f t="shared" si="27"/>
        <v>0</v>
      </c>
    </row>
    <row r="1771" spans="1:33" hidden="1" x14ac:dyDescent="0.3">
      <c r="A1771" t="s">
        <v>138</v>
      </c>
      <c r="B1771" t="s">
        <v>139</v>
      </c>
      <c r="C1771" t="s">
        <v>57</v>
      </c>
      <c r="D1771" t="s">
        <v>140</v>
      </c>
      <c r="E1771">
        <v>2.36</v>
      </c>
      <c r="F1771">
        <v>500</v>
      </c>
      <c r="G1771" t="s">
        <v>157</v>
      </c>
      <c r="H1771" t="s">
        <v>148</v>
      </c>
      <c r="I1771" t="s">
        <v>226</v>
      </c>
      <c r="Q1771"/>
      <c r="T1771">
        <f t="shared" si="27"/>
        <v>0</v>
      </c>
    </row>
    <row r="1772" spans="1:33" hidden="1" x14ac:dyDescent="0.3">
      <c r="A1772" t="s">
        <v>138</v>
      </c>
      <c r="B1772" t="s">
        <v>139</v>
      </c>
      <c r="C1772" t="s">
        <v>57</v>
      </c>
      <c r="D1772" t="s">
        <v>140</v>
      </c>
      <c r="E1772">
        <v>2.36</v>
      </c>
      <c r="F1772">
        <v>500</v>
      </c>
      <c r="G1772" t="s">
        <v>158</v>
      </c>
      <c r="H1772" t="s">
        <v>158</v>
      </c>
      <c r="O1772" t="s">
        <v>502</v>
      </c>
      <c r="Q1772"/>
      <c r="T1772">
        <f t="shared" si="27"/>
        <v>0</v>
      </c>
    </row>
    <row r="1773" spans="1:33" hidden="1" x14ac:dyDescent="0.3">
      <c r="A1773" t="s">
        <v>138</v>
      </c>
      <c r="B1773" t="s">
        <v>139</v>
      </c>
      <c r="C1773" t="s">
        <v>57</v>
      </c>
      <c r="D1773" t="s">
        <v>140</v>
      </c>
      <c r="E1773">
        <v>2.36</v>
      </c>
      <c r="F1773">
        <v>500</v>
      </c>
      <c r="G1773" t="s">
        <v>158</v>
      </c>
      <c r="H1773" t="s">
        <v>148</v>
      </c>
      <c r="I1773" s="63"/>
      <c r="Q1773"/>
      <c r="T1773">
        <f t="shared" si="27"/>
        <v>0</v>
      </c>
    </row>
    <row r="1774" spans="1:33" hidden="1" x14ac:dyDescent="0.3">
      <c r="A1774" t="s">
        <v>138</v>
      </c>
      <c r="B1774" t="s">
        <v>139</v>
      </c>
      <c r="C1774" t="s">
        <v>57</v>
      </c>
      <c r="D1774" t="s">
        <v>140</v>
      </c>
      <c r="E1774">
        <v>2.36</v>
      </c>
      <c r="F1774">
        <v>500</v>
      </c>
      <c r="G1774" t="s">
        <v>159</v>
      </c>
      <c r="H1774" t="s">
        <v>159</v>
      </c>
      <c r="I1774" s="64">
        <v>30</v>
      </c>
      <c r="J1774" t="s">
        <v>217</v>
      </c>
      <c r="L1774">
        <f>_xlfn.XLOOKUP(J1774, FNDWRR!Q:Q,FNDWRR!F:F,"",0,)</f>
        <v>92011129</v>
      </c>
      <c r="O1774" t="s">
        <v>502</v>
      </c>
      <c r="P1774">
        <f>SUMIFS(FNDWRR!E:E, FNDWRR!Q:Q, data_working!J1774, FNDWRR!AZ:AZ, data_working!H1774, FNDWRR!C:C, data_working!D1774&amp;"*")</f>
        <v>30</v>
      </c>
      <c r="Q1774" s="40">
        <v>2.36</v>
      </c>
      <c r="R1774" s="40">
        <v>17.07</v>
      </c>
      <c r="S1774">
        <v>17.07</v>
      </c>
      <c r="T1774">
        <f t="shared" si="27"/>
        <v>0</v>
      </c>
      <c r="U1774">
        <f>SUMIFS(openNconfirmRpt!O:O, openNconfirmRpt!L:L, data_working!D1774&amp;"*", openNconfirmRpt!D:D, data_working!H1774)</f>
        <v>830</v>
      </c>
      <c r="V1774">
        <f>SUMIFS(openNconfirmRpt!O:O, openNconfirmRpt!L:L, data_working!D1774&amp;"*", openNconfirmRpt!D:D, data_working!H1774, openNconfirmRpt!B:B, A1774)</f>
        <v>30</v>
      </c>
      <c r="X1774">
        <f>SUMIFS(openNconfirmRpt!O:O, openNconfirmRpt!L:L, data_working!D1774&amp;"*", openNconfirmRpt!D:D, data_working!H1774, openNconfirmRpt!B:B, A1774, openNconfirmRpt!A:A, "Confirm Order")</f>
        <v>30</v>
      </c>
      <c r="Y1774">
        <f>X1774-I1774</f>
        <v>0</v>
      </c>
      <c r="Z1774">
        <f>P1774-I1774</f>
        <v>0</v>
      </c>
      <c r="AA1774" s="46">
        <f>SUMIFS(openNconfirmRpt!V:V, openNconfirmRpt!L:L, data_working!D1774&amp;"*", openNconfirmRpt!D:D, data_working!H1774, openNconfirmRpt!B:B, A1774, openNconfirmRpt!A:A, "Confirm Order")/COUNTIFS(openNconfirmRpt!L:L, data_working!D1774&amp;"*", openNconfirmRpt!D:D, data_working!H1774, openNconfirmRpt!B:B, A1774, openNconfirmRpt!A:A, "Confirm Order")</f>
        <v>17.07</v>
      </c>
      <c r="AB1774">
        <f>S1774-AA1774</f>
        <v>0</v>
      </c>
      <c r="AD1774" t="s">
        <v>1696</v>
      </c>
    </row>
    <row r="1775" spans="1:33" hidden="1" x14ac:dyDescent="0.3">
      <c r="A1775" t="s">
        <v>138</v>
      </c>
      <c r="B1775" t="s">
        <v>139</v>
      </c>
      <c r="C1775" t="s">
        <v>57</v>
      </c>
      <c r="D1775" t="s">
        <v>140</v>
      </c>
      <c r="E1775">
        <v>2.36</v>
      </c>
      <c r="F1775">
        <v>500</v>
      </c>
      <c r="G1775" t="s">
        <v>159</v>
      </c>
      <c r="H1775" t="s">
        <v>148</v>
      </c>
      <c r="I1775" t="s">
        <v>217</v>
      </c>
      <c r="Q1775"/>
      <c r="T1775">
        <f t="shared" si="27"/>
        <v>0</v>
      </c>
    </row>
    <row r="1776" spans="1:33" x14ac:dyDescent="0.3">
      <c r="A1776" t="s">
        <v>138</v>
      </c>
      <c r="B1776" t="s">
        <v>139</v>
      </c>
      <c r="C1776" t="s">
        <v>57</v>
      </c>
      <c r="D1776" t="s">
        <v>140</v>
      </c>
      <c r="E1776">
        <v>2.36</v>
      </c>
      <c r="F1776">
        <v>500</v>
      </c>
      <c r="G1776" t="s">
        <v>160</v>
      </c>
      <c r="H1776" t="s">
        <v>160</v>
      </c>
      <c r="I1776" s="64">
        <v>30</v>
      </c>
      <c r="J1776" s="57">
        <f>I1777</f>
        <v>0</v>
      </c>
      <c r="K1776" s="57"/>
      <c r="L1776" t="str">
        <f>_xlfn.XLOOKUP(J1776, FNDWRR!Q:Q,FNDWRR!F:F,"",0,)</f>
        <v/>
      </c>
      <c r="M1776">
        <v>92011591</v>
      </c>
      <c r="N1776">
        <v>92011594</v>
      </c>
      <c r="O1776" t="s">
        <v>502</v>
      </c>
      <c r="P1776">
        <f>SUMIFS(FNDWRR!E:E, FNDWRR!Q:Q, data_working!J1776, FNDWRR!AZ:AZ, data_working!H1776, FNDWRR!C:C, data_working!D1776&amp;"*")</f>
        <v>0</v>
      </c>
      <c r="Q1776" s="40">
        <v>2.36</v>
      </c>
      <c r="R1776" s="40">
        <v>17.07</v>
      </c>
      <c r="S1776">
        <v>17.07</v>
      </c>
      <c r="T1776">
        <f t="shared" si="27"/>
        <v>0</v>
      </c>
      <c r="U1776">
        <f>SUMIFS(openNconfirmRpt!O:O, openNconfirmRpt!L:L, data_working!D1776&amp;"*", openNconfirmRpt!D:D, data_working!H1776)</f>
        <v>330</v>
      </c>
      <c r="V1776">
        <f>SUMIFS(openNconfirmRpt!O:O, openNconfirmRpt!L:L, data_working!D1776&amp;"*", openNconfirmRpt!D:D, data_working!H1776, openNconfirmRpt!B:B, A1776)</f>
        <v>30</v>
      </c>
      <c r="W1776">
        <f>SUMIFS(openNconfirmRpt!O:O, openNconfirmRpt!L:L, data_working!D1776&amp;"*", openNconfirmRpt!D:D, data_working!H1776, openNconfirmRpt!B:B, A1776, openNconfirmRpt!A:A, "Open Order")</f>
        <v>30</v>
      </c>
      <c r="X1776">
        <f>SUMIFS(openNconfirmRpt!O:O, openNconfirmRpt!L:L, data_working!D1776&amp;"*", openNconfirmRpt!D:D, data_working!H1776, openNconfirmRpt!B:B, A1776, openNconfirmRpt!A:A, "Confirm Order")</f>
        <v>0</v>
      </c>
      <c r="Y1776">
        <f>X1776-I1776</f>
        <v>-30</v>
      </c>
      <c r="Z1776">
        <f>P1776-I1776</f>
        <v>-30</v>
      </c>
      <c r="AA1776">
        <f>SUMIFS(openNconfirmRpt!V:V, openNconfirmRpt!L:L, data_working!D1776&amp;"*", openNconfirmRpt!D:D, data_working!H1776, openNconfirmRpt!B:B, A1776, openNconfirmRpt!A:A, "*")/COUNTIFS(openNconfirmRpt!L:L, data_working!D1776&amp;"*", openNconfirmRpt!D:D, data_working!H1776, openNconfirmRpt!B:B, A1776)</f>
        <v>17.07</v>
      </c>
      <c r="AB1776">
        <f>S1776-AA1776</f>
        <v>0</v>
      </c>
      <c r="AC1776">
        <f>V1776-I1776</f>
        <v>0</v>
      </c>
      <c r="AD1776" t="s">
        <v>1703</v>
      </c>
      <c r="AE1776" t="s">
        <v>3007</v>
      </c>
      <c r="AF1776" t="str">
        <f>_xlfn.XLOOKUP(M1776, postponeList!K:K, postponeList!U:U,,0)</f>
        <v xml:space="preserve">Mid </v>
      </c>
      <c r="AG1776" t="str">
        <f>_xlfn.XLOOKUP(M1776, postponeList!K:K, postponeList!U:U,,0,-1)</f>
        <v>Low</v>
      </c>
    </row>
    <row r="1777" spans="1:20" hidden="1" x14ac:dyDescent="0.3">
      <c r="A1777" t="s">
        <v>138</v>
      </c>
      <c r="B1777" t="s">
        <v>139</v>
      </c>
      <c r="C1777" t="s">
        <v>57</v>
      </c>
      <c r="D1777" t="s">
        <v>140</v>
      </c>
      <c r="E1777">
        <v>2.36</v>
      </c>
      <c r="F1777">
        <v>500</v>
      </c>
      <c r="G1777" t="s">
        <v>160</v>
      </c>
      <c r="H1777" t="s">
        <v>148</v>
      </c>
      <c r="I1777" s="65"/>
      <c r="Q1777"/>
      <c r="T1777">
        <f t="shared" si="27"/>
        <v>0</v>
      </c>
    </row>
    <row r="1778" spans="1:20" hidden="1" x14ac:dyDescent="0.3">
      <c r="A1778" t="s">
        <v>141</v>
      </c>
      <c r="B1778" t="s">
        <v>142</v>
      </c>
      <c r="C1778" t="s">
        <v>46</v>
      </c>
      <c r="D1778" t="s">
        <v>49</v>
      </c>
      <c r="E1778">
        <v>2.75</v>
      </c>
      <c r="F1778">
        <v>62</v>
      </c>
      <c r="G1778" t="s">
        <v>185</v>
      </c>
      <c r="H1778" t="s">
        <v>185</v>
      </c>
      <c r="J1778" t="s">
        <v>1309</v>
      </c>
      <c r="Q1778"/>
      <c r="T1778">
        <f t="shared" si="27"/>
        <v>0</v>
      </c>
    </row>
    <row r="1779" spans="1:20" hidden="1" x14ac:dyDescent="0.3">
      <c r="A1779" t="s">
        <v>141</v>
      </c>
      <c r="B1779" t="s">
        <v>142</v>
      </c>
      <c r="C1779" t="s">
        <v>46</v>
      </c>
      <c r="D1779" t="s">
        <v>49</v>
      </c>
      <c r="E1779">
        <v>2.75</v>
      </c>
      <c r="F1779">
        <v>62</v>
      </c>
      <c r="G1779" t="s">
        <v>185</v>
      </c>
      <c r="H1779" t="s">
        <v>148</v>
      </c>
      <c r="I1779" s="63"/>
      <c r="Q1779"/>
      <c r="T1779">
        <f t="shared" si="27"/>
        <v>0</v>
      </c>
    </row>
    <row r="1780" spans="1:20" hidden="1" x14ac:dyDescent="0.3">
      <c r="A1780" t="s">
        <v>141</v>
      </c>
      <c r="B1780" t="s">
        <v>142</v>
      </c>
      <c r="C1780" t="s">
        <v>46</v>
      </c>
      <c r="D1780" t="s">
        <v>49</v>
      </c>
      <c r="E1780">
        <v>2.75</v>
      </c>
      <c r="F1780">
        <v>62</v>
      </c>
      <c r="G1780" t="s">
        <v>147</v>
      </c>
      <c r="H1780" t="s">
        <v>147</v>
      </c>
      <c r="J1780" t="s">
        <v>1310</v>
      </c>
      <c r="Q1780"/>
      <c r="T1780">
        <f t="shared" si="27"/>
        <v>0</v>
      </c>
    </row>
    <row r="1781" spans="1:20" hidden="1" x14ac:dyDescent="0.3">
      <c r="A1781" t="s">
        <v>141</v>
      </c>
      <c r="B1781" t="s">
        <v>142</v>
      </c>
      <c r="C1781" t="s">
        <v>46</v>
      </c>
      <c r="D1781" t="s">
        <v>49</v>
      </c>
      <c r="E1781">
        <v>2.75</v>
      </c>
      <c r="F1781">
        <v>62</v>
      </c>
      <c r="G1781" t="s">
        <v>147</v>
      </c>
      <c r="H1781" t="s">
        <v>148</v>
      </c>
      <c r="I1781" s="63"/>
      <c r="Q1781"/>
      <c r="T1781">
        <f t="shared" si="27"/>
        <v>0</v>
      </c>
    </row>
    <row r="1782" spans="1:20" hidden="1" x14ac:dyDescent="0.3">
      <c r="A1782" t="s">
        <v>141</v>
      </c>
      <c r="B1782" t="s">
        <v>142</v>
      </c>
      <c r="C1782" t="s">
        <v>46</v>
      </c>
      <c r="D1782" t="s">
        <v>49</v>
      </c>
      <c r="E1782">
        <v>2.75</v>
      </c>
      <c r="F1782">
        <v>62</v>
      </c>
      <c r="G1782" t="s">
        <v>149</v>
      </c>
      <c r="H1782" t="s">
        <v>149</v>
      </c>
      <c r="J1782" t="s">
        <v>1311</v>
      </c>
      <c r="Q1782"/>
      <c r="T1782">
        <f t="shared" si="27"/>
        <v>0</v>
      </c>
    </row>
    <row r="1783" spans="1:20" hidden="1" x14ac:dyDescent="0.3">
      <c r="A1783" t="s">
        <v>141</v>
      </c>
      <c r="B1783" t="s">
        <v>142</v>
      </c>
      <c r="C1783" t="s">
        <v>46</v>
      </c>
      <c r="D1783" t="s">
        <v>49</v>
      </c>
      <c r="E1783">
        <v>2.75</v>
      </c>
      <c r="F1783">
        <v>62</v>
      </c>
      <c r="G1783" t="s">
        <v>149</v>
      </c>
      <c r="H1783" t="s">
        <v>148</v>
      </c>
      <c r="I1783" s="63"/>
      <c r="Q1783"/>
      <c r="T1783">
        <f t="shared" si="27"/>
        <v>0</v>
      </c>
    </row>
    <row r="1784" spans="1:20" hidden="1" x14ac:dyDescent="0.3">
      <c r="A1784" t="s">
        <v>141</v>
      </c>
      <c r="B1784" t="s">
        <v>142</v>
      </c>
      <c r="C1784" t="s">
        <v>46</v>
      </c>
      <c r="D1784" t="s">
        <v>49</v>
      </c>
      <c r="E1784">
        <v>2.75</v>
      </c>
      <c r="F1784">
        <v>62</v>
      </c>
      <c r="G1784" t="s">
        <v>150</v>
      </c>
      <c r="H1784" t="s">
        <v>150</v>
      </c>
      <c r="J1784" t="s">
        <v>1315</v>
      </c>
      <c r="Q1784"/>
      <c r="T1784">
        <f t="shared" si="27"/>
        <v>0</v>
      </c>
    </row>
    <row r="1785" spans="1:20" hidden="1" x14ac:dyDescent="0.3">
      <c r="A1785" t="s">
        <v>141</v>
      </c>
      <c r="B1785" t="s">
        <v>142</v>
      </c>
      <c r="C1785" t="s">
        <v>46</v>
      </c>
      <c r="D1785" t="s">
        <v>49</v>
      </c>
      <c r="E1785">
        <v>2.75</v>
      </c>
      <c r="F1785">
        <v>62</v>
      </c>
      <c r="G1785" t="s">
        <v>150</v>
      </c>
      <c r="H1785" t="s">
        <v>148</v>
      </c>
      <c r="I1785" s="63"/>
      <c r="Q1785"/>
      <c r="T1785">
        <f t="shared" si="27"/>
        <v>0</v>
      </c>
    </row>
    <row r="1786" spans="1:20" hidden="1" x14ac:dyDescent="0.3">
      <c r="A1786" t="s">
        <v>141</v>
      </c>
      <c r="B1786" t="s">
        <v>142</v>
      </c>
      <c r="C1786" t="s">
        <v>46</v>
      </c>
      <c r="D1786" t="s">
        <v>49</v>
      </c>
      <c r="E1786">
        <v>2.75</v>
      </c>
      <c r="F1786">
        <v>62</v>
      </c>
      <c r="G1786" t="s">
        <v>152</v>
      </c>
      <c r="H1786" t="s">
        <v>152</v>
      </c>
      <c r="I1786">
        <v>38</v>
      </c>
      <c r="J1786" t="s">
        <v>183</v>
      </c>
      <c r="Q1786"/>
      <c r="T1786">
        <f t="shared" si="27"/>
        <v>0</v>
      </c>
    </row>
    <row r="1787" spans="1:20" hidden="1" x14ac:dyDescent="0.3">
      <c r="A1787" t="s">
        <v>141</v>
      </c>
      <c r="B1787" t="s">
        <v>142</v>
      </c>
      <c r="C1787" t="s">
        <v>46</v>
      </c>
      <c r="D1787" t="s">
        <v>49</v>
      </c>
      <c r="E1787">
        <v>2.75</v>
      </c>
      <c r="F1787">
        <v>62</v>
      </c>
      <c r="G1787" t="s">
        <v>152</v>
      </c>
      <c r="H1787" t="s">
        <v>148</v>
      </c>
      <c r="I1787" t="s">
        <v>183</v>
      </c>
      <c r="Q1787"/>
      <c r="T1787">
        <f t="shared" si="27"/>
        <v>0</v>
      </c>
    </row>
    <row r="1788" spans="1:20" hidden="1" x14ac:dyDescent="0.3">
      <c r="A1788" t="s">
        <v>141</v>
      </c>
      <c r="B1788" t="s">
        <v>142</v>
      </c>
      <c r="C1788" t="s">
        <v>46</v>
      </c>
      <c r="D1788" t="s">
        <v>49</v>
      </c>
      <c r="E1788">
        <v>2.75</v>
      </c>
      <c r="F1788">
        <v>62</v>
      </c>
      <c r="G1788" t="s">
        <v>153</v>
      </c>
      <c r="H1788" t="s">
        <v>153</v>
      </c>
      <c r="I1788">
        <v>38</v>
      </c>
      <c r="J1788" t="s">
        <v>154</v>
      </c>
      <c r="Q1788"/>
      <c r="T1788">
        <f t="shared" si="27"/>
        <v>0</v>
      </c>
    </row>
    <row r="1789" spans="1:20" hidden="1" x14ac:dyDescent="0.3">
      <c r="A1789" t="s">
        <v>141</v>
      </c>
      <c r="B1789" t="s">
        <v>142</v>
      </c>
      <c r="C1789" t="s">
        <v>46</v>
      </c>
      <c r="D1789" t="s">
        <v>49</v>
      </c>
      <c r="E1789">
        <v>2.75</v>
      </c>
      <c r="F1789">
        <v>62</v>
      </c>
      <c r="G1789" t="s">
        <v>153</v>
      </c>
      <c r="H1789" t="s">
        <v>148</v>
      </c>
      <c r="I1789" t="s">
        <v>154</v>
      </c>
      <c r="Q1789"/>
      <c r="T1789">
        <f t="shared" si="27"/>
        <v>0</v>
      </c>
    </row>
    <row r="1790" spans="1:20" hidden="1" x14ac:dyDescent="0.3">
      <c r="A1790" t="s">
        <v>141</v>
      </c>
      <c r="B1790" t="s">
        <v>142</v>
      </c>
      <c r="C1790" t="s">
        <v>46</v>
      </c>
      <c r="D1790" t="s">
        <v>49</v>
      </c>
      <c r="E1790">
        <v>2.75</v>
      </c>
      <c r="F1790">
        <v>62</v>
      </c>
      <c r="G1790" t="s">
        <v>155</v>
      </c>
      <c r="H1790" t="s">
        <v>155</v>
      </c>
      <c r="I1790">
        <v>17</v>
      </c>
      <c r="J1790" t="s">
        <v>187</v>
      </c>
      <c r="Q1790"/>
      <c r="T1790">
        <f t="shared" si="27"/>
        <v>0</v>
      </c>
    </row>
    <row r="1791" spans="1:20" hidden="1" x14ac:dyDescent="0.3">
      <c r="A1791" t="s">
        <v>141</v>
      </c>
      <c r="B1791" t="s">
        <v>142</v>
      </c>
      <c r="C1791" t="s">
        <v>46</v>
      </c>
      <c r="D1791" t="s">
        <v>49</v>
      </c>
      <c r="E1791">
        <v>2.75</v>
      </c>
      <c r="F1791">
        <v>62</v>
      </c>
      <c r="G1791" t="s">
        <v>155</v>
      </c>
      <c r="H1791" t="s">
        <v>148</v>
      </c>
      <c r="I1791" t="s">
        <v>187</v>
      </c>
      <c r="Q1791"/>
      <c r="T1791">
        <f t="shared" si="27"/>
        <v>0</v>
      </c>
    </row>
    <row r="1792" spans="1:20" hidden="1" x14ac:dyDescent="0.3">
      <c r="A1792" t="s">
        <v>141</v>
      </c>
      <c r="B1792" t="s">
        <v>142</v>
      </c>
      <c r="C1792" t="s">
        <v>46</v>
      </c>
      <c r="D1792" t="s">
        <v>49</v>
      </c>
      <c r="E1792">
        <v>2.75</v>
      </c>
      <c r="F1792">
        <v>62</v>
      </c>
      <c r="G1792" t="s">
        <v>156</v>
      </c>
      <c r="H1792" t="s">
        <v>156</v>
      </c>
      <c r="J1792" t="s">
        <v>1314</v>
      </c>
      <c r="Q1792"/>
      <c r="T1792">
        <f t="shared" si="27"/>
        <v>0</v>
      </c>
    </row>
    <row r="1793" spans="1:20" hidden="1" x14ac:dyDescent="0.3">
      <c r="A1793" t="s">
        <v>141</v>
      </c>
      <c r="B1793" t="s">
        <v>142</v>
      </c>
      <c r="C1793" t="s">
        <v>46</v>
      </c>
      <c r="D1793" t="s">
        <v>49</v>
      </c>
      <c r="E1793">
        <v>2.75</v>
      </c>
      <c r="F1793">
        <v>62</v>
      </c>
      <c r="G1793" t="s">
        <v>156</v>
      </c>
      <c r="H1793" t="s">
        <v>148</v>
      </c>
      <c r="I1793" s="63"/>
      <c r="Q1793"/>
      <c r="T1793">
        <f t="shared" si="27"/>
        <v>0</v>
      </c>
    </row>
    <row r="1794" spans="1:20" hidden="1" x14ac:dyDescent="0.3">
      <c r="A1794" t="s">
        <v>141</v>
      </c>
      <c r="B1794" t="s">
        <v>142</v>
      </c>
      <c r="C1794" t="s">
        <v>46</v>
      </c>
      <c r="D1794" t="s">
        <v>49</v>
      </c>
      <c r="E1794">
        <v>2.75</v>
      </c>
      <c r="F1794">
        <v>62</v>
      </c>
      <c r="G1794" t="s">
        <v>157</v>
      </c>
      <c r="H1794" t="s">
        <v>157</v>
      </c>
      <c r="J1794" t="s">
        <v>1317</v>
      </c>
      <c r="Q1794"/>
      <c r="T1794">
        <f t="shared" si="27"/>
        <v>0</v>
      </c>
    </row>
    <row r="1795" spans="1:20" hidden="1" x14ac:dyDescent="0.3">
      <c r="A1795" t="s">
        <v>141</v>
      </c>
      <c r="B1795" t="s">
        <v>142</v>
      </c>
      <c r="C1795" t="s">
        <v>46</v>
      </c>
      <c r="D1795" t="s">
        <v>49</v>
      </c>
      <c r="E1795">
        <v>2.75</v>
      </c>
      <c r="F1795">
        <v>62</v>
      </c>
      <c r="G1795" t="s">
        <v>157</v>
      </c>
      <c r="H1795" t="s">
        <v>148</v>
      </c>
      <c r="I1795" s="63"/>
      <c r="Q1795"/>
      <c r="T1795">
        <f t="shared" ref="T1795:T1849" si="28">R1795-S1795</f>
        <v>0</v>
      </c>
    </row>
    <row r="1796" spans="1:20" hidden="1" x14ac:dyDescent="0.3">
      <c r="A1796" t="s">
        <v>141</v>
      </c>
      <c r="B1796" t="s">
        <v>142</v>
      </c>
      <c r="C1796" t="s">
        <v>46</v>
      </c>
      <c r="D1796" t="s">
        <v>49</v>
      </c>
      <c r="E1796">
        <v>2.75</v>
      </c>
      <c r="F1796">
        <v>62</v>
      </c>
      <c r="G1796" t="s">
        <v>158</v>
      </c>
      <c r="H1796" t="s">
        <v>158</v>
      </c>
      <c r="O1796" t="s">
        <v>502</v>
      </c>
      <c r="Q1796"/>
      <c r="T1796">
        <f t="shared" si="28"/>
        <v>0</v>
      </c>
    </row>
    <row r="1797" spans="1:20" hidden="1" x14ac:dyDescent="0.3">
      <c r="A1797" t="s">
        <v>141</v>
      </c>
      <c r="B1797" t="s">
        <v>142</v>
      </c>
      <c r="C1797" t="s">
        <v>46</v>
      </c>
      <c r="D1797" t="s">
        <v>49</v>
      </c>
      <c r="E1797">
        <v>2.75</v>
      </c>
      <c r="F1797">
        <v>62</v>
      </c>
      <c r="G1797" t="s">
        <v>158</v>
      </c>
      <c r="H1797" t="s">
        <v>148</v>
      </c>
      <c r="I1797" s="63"/>
      <c r="Q1797"/>
      <c r="T1797">
        <f t="shared" si="28"/>
        <v>0</v>
      </c>
    </row>
    <row r="1798" spans="1:20" hidden="1" x14ac:dyDescent="0.3">
      <c r="A1798" t="s">
        <v>141</v>
      </c>
      <c r="B1798" t="s">
        <v>142</v>
      </c>
      <c r="C1798" t="s">
        <v>46</v>
      </c>
      <c r="D1798" t="s">
        <v>49</v>
      </c>
      <c r="E1798">
        <v>2.75</v>
      </c>
      <c r="F1798">
        <v>62</v>
      </c>
      <c r="G1798" t="s">
        <v>159</v>
      </c>
      <c r="H1798" t="s">
        <v>159</v>
      </c>
      <c r="O1798" t="s">
        <v>502</v>
      </c>
      <c r="Q1798"/>
      <c r="T1798">
        <f t="shared" si="28"/>
        <v>0</v>
      </c>
    </row>
    <row r="1799" spans="1:20" hidden="1" x14ac:dyDescent="0.3">
      <c r="A1799" t="s">
        <v>141</v>
      </c>
      <c r="B1799" t="s">
        <v>142</v>
      </c>
      <c r="C1799" t="s">
        <v>46</v>
      </c>
      <c r="D1799" t="s">
        <v>49</v>
      </c>
      <c r="E1799">
        <v>2.75</v>
      </c>
      <c r="F1799">
        <v>62</v>
      </c>
      <c r="G1799" t="s">
        <v>159</v>
      </c>
      <c r="H1799" t="s">
        <v>148</v>
      </c>
      <c r="I1799" s="63"/>
      <c r="Q1799"/>
      <c r="T1799">
        <f t="shared" si="28"/>
        <v>0</v>
      </c>
    </row>
    <row r="1800" spans="1:20" hidden="1" x14ac:dyDescent="0.3">
      <c r="A1800" t="s">
        <v>141</v>
      </c>
      <c r="B1800" t="s">
        <v>142</v>
      </c>
      <c r="C1800" t="s">
        <v>46</v>
      </c>
      <c r="D1800" t="s">
        <v>49</v>
      </c>
      <c r="E1800">
        <v>2.75</v>
      </c>
      <c r="F1800">
        <v>62</v>
      </c>
      <c r="G1800" t="s">
        <v>160</v>
      </c>
      <c r="H1800" t="s">
        <v>160</v>
      </c>
      <c r="I1800" s="65"/>
      <c r="O1800" t="s">
        <v>502</v>
      </c>
      <c r="Q1800"/>
      <c r="T1800">
        <f t="shared" si="28"/>
        <v>0</v>
      </c>
    </row>
    <row r="1801" spans="1:20" hidden="1" x14ac:dyDescent="0.3">
      <c r="A1801" t="s">
        <v>141</v>
      </c>
      <c r="B1801" t="s">
        <v>142</v>
      </c>
      <c r="C1801" t="s">
        <v>46</v>
      </c>
      <c r="D1801" t="s">
        <v>49</v>
      </c>
      <c r="E1801">
        <v>2.75</v>
      </c>
      <c r="F1801">
        <v>62</v>
      </c>
      <c r="G1801" t="s">
        <v>160</v>
      </c>
      <c r="H1801" t="s">
        <v>148</v>
      </c>
      <c r="I1801" s="65"/>
      <c r="Q1801"/>
      <c r="T1801">
        <f t="shared" si="28"/>
        <v>0</v>
      </c>
    </row>
    <row r="1802" spans="1:20" hidden="1" x14ac:dyDescent="0.3">
      <c r="A1802" t="s">
        <v>141</v>
      </c>
      <c r="B1802" t="s">
        <v>142</v>
      </c>
      <c r="C1802" t="s">
        <v>46</v>
      </c>
      <c r="D1802" t="s">
        <v>48</v>
      </c>
      <c r="E1802">
        <v>24.67</v>
      </c>
      <c r="F1802">
        <v>31</v>
      </c>
      <c r="G1802" t="s">
        <v>185</v>
      </c>
      <c r="H1802" t="s">
        <v>185</v>
      </c>
      <c r="J1802" t="s">
        <v>1309</v>
      </c>
      <c r="Q1802"/>
      <c r="T1802">
        <f t="shared" si="28"/>
        <v>0</v>
      </c>
    </row>
    <row r="1803" spans="1:20" hidden="1" x14ac:dyDescent="0.3">
      <c r="A1803" t="s">
        <v>141</v>
      </c>
      <c r="B1803" t="s">
        <v>142</v>
      </c>
      <c r="C1803" t="s">
        <v>46</v>
      </c>
      <c r="D1803" t="s">
        <v>48</v>
      </c>
      <c r="E1803">
        <v>24.67</v>
      </c>
      <c r="F1803">
        <v>31</v>
      </c>
      <c r="G1803" t="s">
        <v>185</v>
      </c>
      <c r="H1803" t="s">
        <v>148</v>
      </c>
      <c r="I1803" s="63"/>
      <c r="Q1803"/>
      <c r="T1803">
        <f t="shared" si="28"/>
        <v>0</v>
      </c>
    </row>
    <row r="1804" spans="1:20" hidden="1" x14ac:dyDescent="0.3">
      <c r="A1804" t="s">
        <v>141</v>
      </c>
      <c r="B1804" t="s">
        <v>142</v>
      </c>
      <c r="C1804" t="s">
        <v>46</v>
      </c>
      <c r="D1804" t="s">
        <v>48</v>
      </c>
      <c r="E1804">
        <v>24.67</v>
      </c>
      <c r="F1804">
        <v>31</v>
      </c>
      <c r="G1804" t="s">
        <v>147</v>
      </c>
      <c r="H1804" t="s">
        <v>147</v>
      </c>
      <c r="J1804" t="s">
        <v>1310</v>
      </c>
      <c r="Q1804"/>
      <c r="T1804">
        <f t="shared" si="28"/>
        <v>0</v>
      </c>
    </row>
    <row r="1805" spans="1:20" hidden="1" x14ac:dyDescent="0.3">
      <c r="A1805" t="s">
        <v>141</v>
      </c>
      <c r="B1805" t="s">
        <v>142</v>
      </c>
      <c r="C1805" t="s">
        <v>46</v>
      </c>
      <c r="D1805" t="s">
        <v>48</v>
      </c>
      <c r="E1805">
        <v>24.67</v>
      </c>
      <c r="F1805">
        <v>31</v>
      </c>
      <c r="G1805" t="s">
        <v>147</v>
      </c>
      <c r="H1805" t="s">
        <v>148</v>
      </c>
      <c r="I1805" s="63"/>
      <c r="Q1805"/>
      <c r="T1805">
        <f t="shared" si="28"/>
        <v>0</v>
      </c>
    </row>
    <row r="1806" spans="1:20" hidden="1" x14ac:dyDescent="0.3">
      <c r="A1806" t="s">
        <v>141</v>
      </c>
      <c r="B1806" t="s">
        <v>142</v>
      </c>
      <c r="C1806" t="s">
        <v>46</v>
      </c>
      <c r="D1806" t="s">
        <v>48</v>
      </c>
      <c r="E1806">
        <v>24.67</v>
      </c>
      <c r="F1806">
        <v>31</v>
      </c>
      <c r="G1806" t="s">
        <v>149</v>
      </c>
      <c r="H1806" t="s">
        <v>149</v>
      </c>
      <c r="J1806" t="s">
        <v>1311</v>
      </c>
      <c r="Q1806"/>
      <c r="T1806">
        <f t="shared" si="28"/>
        <v>0</v>
      </c>
    </row>
    <row r="1807" spans="1:20" hidden="1" x14ac:dyDescent="0.3">
      <c r="A1807" t="s">
        <v>141</v>
      </c>
      <c r="B1807" t="s">
        <v>142</v>
      </c>
      <c r="C1807" t="s">
        <v>46</v>
      </c>
      <c r="D1807" t="s">
        <v>48</v>
      </c>
      <c r="E1807">
        <v>24.67</v>
      </c>
      <c r="F1807">
        <v>31</v>
      </c>
      <c r="G1807" t="s">
        <v>149</v>
      </c>
      <c r="H1807" t="s">
        <v>148</v>
      </c>
      <c r="I1807" s="63"/>
      <c r="Q1807"/>
      <c r="T1807">
        <f t="shared" si="28"/>
        <v>0</v>
      </c>
    </row>
    <row r="1808" spans="1:20" hidden="1" x14ac:dyDescent="0.3">
      <c r="A1808" t="s">
        <v>141</v>
      </c>
      <c r="B1808" t="s">
        <v>142</v>
      </c>
      <c r="C1808" t="s">
        <v>46</v>
      </c>
      <c r="D1808" t="s">
        <v>48</v>
      </c>
      <c r="E1808">
        <v>24.67</v>
      </c>
      <c r="F1808">
        <v>31</v>
      </c>
      <c r="G1808" t="s">
        <v>150</v>
      </c>
      <c r="H1808" t="s">
        <v>150</v>
      </c>
      <c r="J1808" t="s">
        <v>1315</v>
      </c>
      <c r="Q1808"/>
      <c r="T1808">
        <f t="shared" si="28"/>
        <v>0</v>
      </c>
    </row>
    <row r="1809" spans="1:20" hidden="1" x14ac:dyDescent="0.3">
      <c r="A1809" t="s">
        <v>141</v>
      </c>
      <c r="B1809" t="s">
        <v>142</v>
      </c>
      <c r="C1809" t="s">
        <v>46</v>
      </c>
      <c r="D1809" t="s">
        <v>48</v>
      </c>
      <c r="E1809">
        <v>24.67</v>
      </c>
      <c r="F1809">
        <v>31</v>
      </c>
      <c r="G1809" t="s">
        <v>150</v>
      </c>
      <c r="H1809" t="s">
        <v>148</v>
      </c>
      <c r="I1809" s="63"/>
      <c r="Q1809"/>
      <c r="T1809">
        <f t="shared" si="28"/>
        <v>0</v>
      </c>
    </row>
    <row r="1810" spans="1:20" hidden="1" x14ac:dyDescent="0.3">
      <c r="A1810" t="s">
        <v>141</v>
      </c>
      <c r="B1810" t="s">
        <v>142</v>
      </c>
      <c r="C1810" t="s">
        <v>46</v>
      </c>
      <c r="D1810" t="s">
        <v>48</v>
      </c>
      <c r="E1810">
        <v>24.67</v>
      </c>
      <c r="F1810">
        <v>31</v>
      </c>
      <c r="G1810" t="s">
        <v>152</v>
      </c>
      <c r="H1810" t="s">
        <v>152</v>
      </c>
      <c r="I1810">
        <v>20</v>
      </c>
      <c r="J1810" t="s">
        <v>184</v>
      </c>
      <c r="Q1810"/>
      <c r="T1810">
        <f t="shared" si="28"/>
        <v>0</v>
      </c>
    </row>
    <row r="1811" spans="1:20" hidden="1" x14ac:dyDescent="0.3">
      <c r="A1811" t="s">
        <v>141</v>
      </c>
      <c r="B1811" t="s">
        <v>142</v>
      </c>
      <c r="C1811" t="s">
        <v>46</v>
      </c>
      <c r="D1811" t="s">
        <v>48</v>
      </c>
      <c r="E1811">
        <v>24.67</v>
      </c>
      <c r="F1811">
        <v>31</v>
      </c>
      <c r="G1811" t="s">
        <v>152</v>
      </c>
      <c r="H1811" t="s">
        <v>148</v>
      </c>
      <c r="I1811" t="s">
        <v>184</v>
      </c>
      <c r="Q1811"/>
      <c r="T1811">
        <f t="shared" si="28"/>
        <v>0</v>
      </c>
    </row>
    <row r="1812" spans="1:20" hidden="1" x14ac:dyDescent="0.3">
      <c r="A1812" t="s">
        <v>141</v>
      </c>
      <c r="B1812" t="s">
        <v>142</v>
      </c>
      <c r="C1812" t="s">
        <v>46</v>
      </c>
      <c r="D1812" t="s">
        <v>48</v>
      </c>
      <c r="E1812">
        <v>24.67</v>
      </c>
      <c r="F1812">
        <v>31</v>
      </c>
      <c r="G1812" t="s">
        <v>153</v>
      </c>
      <c r="H1812" t="s">
        <v>153</v>
      </c>
      <c r="I1812">
        <v>0</v>
      </c>
      <c r="J1812" t="s">
        <v>1316</v>
      </c>
      <c r="Q1812"/>
      <c r="T1812">
        <f t="shared" si="28"/>
        <v>0</v>
      </c>
    </row>
    <row r="1813" spans="1:20" hidden="1" x14ac:dyDescent="0.3">
      <c r="A1813" t="s">
        <v>141</v>
      </c>
      <c r="B1813" t="s">
        <v>142</v>
      </c>
      <c r="C1813" t="s">
        <v>46</v>
      </c>
      <c r="D1813" t="s">
        <v>48</v>
      </c>
      <c r="E1813">
        <v>24.67</v>
      </c>
      <c r="F1813">
        <v>31</v>
      </c>
      <c r="G1813" t="s">
        <v>153</v>
      </c>
      <c r="H1813" t="s">
        <v>148</v>
      </c>
      <c r="I1813" s="63"/>
      <c r="Q1813"/>
      <c r="T1813">
        <f t="shared" si="28"/>
        <v>0</v>
      </c>
    </row>
    <row r="1814" spans="1:20" hidden="1" x14ac:dyDescent="0.3">
      <c r="A1814" t="s">
        <v>141</v>
      </c>
      <c r="B1814" t="s">
        <v>142</v>
      </c>
      <c r="C1814" t="s">
        <v>46</v>
      </c>
      <c r="D1814" t="s">
        <v>48</v>
      </c>
      <c r="E1814">
        <v>24.67</v>
      </c>
      <c r="F1814">
        <v>31</v>
      </c>
      <c r="G1814" t="s">
        <v>155</v>
      </c>
      <c r="H1814" t="s">
        <v>155</v>
      </c>
      <c r="I1814">
        <v>11</v>
      </c>
      <c r="J1814" t="s">
        <v>187</v>
      </c>
      <c r="Q1814"/>
      <c r="T1814">
        <f t="shared" si="28"/>
        <v>0</v>
      </c>
    </row>
    <row r="1815" spans="1:20" hidden="1" x14ac:dyDescent="0.3">
      <c r="A1815" t="s">
        <v>141</v>
      </c>
      <c r="B1815" t="s">
        <v>142</v>
      </c>
      <c r="C1815" t="s">
        <v>46</v>
      </c>
      <c r="D1815" t="s">
        <v>48</v>
      </c>
      <c r="E1815">
        <v>24.67</v>
      </c>
      <c r="F1815">
        <v>31</v>
      </c>
      <c r="G1815" t="s">
        <v>155</v>
      </c>
      <c r="H1815" t="s">
        <v>148</v>
      </c>
      <c r="I1815" t="s">
        <v>187</v>
      </c>
      <c r="Q1815"/>
      <c r="T1815">
        <f t="shared" si="28"/>
        <v>0</v>
      </c>
    </row>
    <row r="1816" spans="1:20" hidden="1" x14ac:dyDescent="0.3">
      <c r="A1816" t="s">
        <v>141</v>
      </c>
      <c r="B1816" t="s">
        <v>142</v>
      </c>
      <c r="C1816" t="s">
        <v>46</v>
      </c>
      <c r="D1816" t="s">
        <v>48</v>
      </c>
      <c r="E1816">
        <v>24.67</v>
      </c>
      <c r="F1816">
        <v>31</v>
      </c>
      <c r="G1816" t="s">
        <v>156</v>
      </c>
      <c r="H1816" t="s">
        <v>156</v>
      </c>
      <c r="J1816" t="s">
        <v>1314</v>
      </c>
      <c r="Q1816"/>
      <c r="T1816">
        <f t="shared" si="28"/>
        <v>0</v>
      </c>
    </row>
    <row r="1817" spans="1:20" hidden="1" x14ac:dyDescent="0.3">
      <c r="A1817" t="s">
        <v>141</v>
      </c>
      <c r="B1817" t="s">
        <v>142</v>
      </c>
      <c r="C1817" t="s">
        <v>46</v>
      </c>
      <c r="D1817" t="s">
        <v>48</v>
      </c>
      <c r="E1817">
        <v>24.67</v>
      </c>
      <c r="F1817">
        <v>31</v>
      </c>
      <c r="G1817" t="s">
        <v>156</v>
      </c>
      <c r="H1817" t="s">
        <v>148</v>
      </c>
      <c r="I1817" s="63"/>
      <c r="Q1817"/>
      <c r="T1817">
        <f t="shared" si="28"/>
        <v>0</v>
      </c>
    </row>
    <row r="1818" spans="1:20" hidden="1" x14ac:dyDescent="0.3">
      <c r="A1818" t="s">
        <v>141</v>
      </c>
      <c r="B1818" t="s">
        <v>142</v>
      </c>
      <c r="C1818" t="s">
        <v>46</v>
      </c>
      <c r="D1818" t="s">
        <v>48</v>
      </c>
      <c r="E1818">
        <v>24.67</v>
      </c>
      <c r="F1818">
        <v>31</v>
      </c>
      <c r="G1818" t="s">
        <v>157</v>
      </c>
      <c r="H1818" t="s">
        <v>157</v>
      </c>
      <c r="J1818" t="s">
        <v>1317</v>
      </c>
      <c r="Q1818"/>
      <c r="T1818">
        <f t="shared" si="28"/>
        <v>0</v>
      </c>
    </row>
    <row r="1819" spans="1:20" hidden="1" x14ac:dyDescent="0.3">
      <c r="A1819" t="s">
        <v>141</v>
      </c>
      <c r="B1819" t="s">
        <v>142</v>
      </c>
      <c r="C1819" t="s">
        <v>46</v>
      </c>
      <c r="D1819" t="s">
        <v>48</v>
      </c>
      <c r="E1819">
        <v>24.67</v>
      </c>
      <c r="F1819">
        <v>31</v>
      </c>
      <c r="G1819" t="s">
        <v>157</v>
      </c>
      <c r="H1819" t="s">
        <v>148</v>
      </c>
      <c r="I1819" s="63"/>
      <c r="Q1819"/>
      <c r="T1819">
        <f t="shared" si="28"/>
        <v>0</v>
      </c>
    </row>
    <row r="1820" spans="1:20" hidden="1" x14ac:dyDescent="0.3">
      <c r="A1820" t="s">
        <v>141</v>
      </c>
      <c r="B1820" t="s">
        <v>142</v>
      </c>
      <c r="C1820" t="s">
        <v>46</v>
      </c>
      <c r="D1820" t="s">
        <v>48</v>
      </c>
      <c r="E1820">
        <v>24.67</v>
      </c>
      <c r="F1820">
        <v>31</v>
      </c>
      <c r="G1820" t="s">
        <v>158</v>
      </c>
      <c r="H1820" t="s">
        <v>158</v>
      </c>
      <c r="O1820" t="s">
        <v>502</v>
      </c>
      <c r="Q1820"/>
      <c r="T1820">
        <f t="shared" si="28"/>
        <v>0</v>
      </c>
    </row>
    <row r="1821" spans="1:20" hidden="1" x14ac:dyDescent="0.3">
      <c r="A1821" t="s">
        <v>141</v>
      </c>
      <c r="B1821" t="s">
        <v>142</v>
      </c>
      <c r="C1821" t="s">
        <v>46</v>
      </c>
      <c r="D1821" t="s">
        <v>48</v>
      </c>
      <c r="E1821">
        <v>24.67</v>
      </c>
      <c r="F1821">
        <v>31</v>
      </c>
      <c r="G1821" t="s">
        <v>158</v>
      </c>
      <c r="H1821" t="s">
        <v>148</v>
      </c>
      <c r="I1821" s="63"/>
      <c r="Q1821"/>
      <c r="T1821">
        <f t="shared" si="28"/>
        <v>0</v>
      </c>
    </row>
    <row r="1822" spans="1:20" hidden="1" x14ac:dyDescent="0.3">
      <c r="A1822" t="s">
        <v>141</v>
      </c>
      <c r="B1822" t="s">
        <v>142</v>
      </c>
      <c r="C1822" t="s">
        <v>46</v>
      </c>
      <c r="D1822" t="s">
        <v>48</v>
      </c>
      <c r="E1822">
        <v>24.67</v>
      </c>
      <c r="F1822">
        <v>31</v>
      </c>
      <c r="G1822" t="s">
        <v>159</v>
      </c>
      <c r="H1822" t="s">
        <v>159</v>
      </c>
      <c r="O1822" t="s">
        <v>502</v>
      </c>
      <c r="Q1822"/>
      <c r="T1822">
        <f t="shared" si="28"/>
        <v>0</v>
      </c>
    </row>
    <row r="1823" spans="1:20" hidden="1" x14ac:dyDescent="0.3">
      <c r="A1823" t="s">
        <v>141</v>
      </c>
      <c r="B1823" t="s">
        <v>142</v>
      </c>
      <c r="C1823" t="s">
        <v>46</v>
      </c>
      <c r="D1823" t="s">
        <v>48</v>
      </c>
      <c r="E1823">
        <v>24.67</v>
      </c>
      <c r="F1823">
        <v>31</v>
      </c>
      <c r="G1823" t="s">
        <v>159</v>
      </c>
      <c r="H1823" t="s">
        <v>148</v>
      </c>
      <c r="I1823" s="63"/>
      <c r="Q1823"/>
      <c r="T1823">
        <f t="shared" si="28"/>
        <v>0</v>
      </c>
    </row>
    <row r="1824" spans="1:20" hidden="1" x14ac:dyDescent="0.3">
      <c r="A1824" t="s">
        <v>141</v>
      </c>
      <c r="B1824" t="s">
        <v>142</v>
      </c>
      <c r="C1824" t="s">
        <v>46</v>
      </c>
      <c r="D1824" t="s">
        <v>48</v>
      </c>
      <c r="E1824">
        <v>24.67</v>
      </c>
      <c r="F1824">
        <v>31</v>
      </c>
      <c r="G1824" t="s">
        <v>160</v>
      </c>
      <c r="H1824" t="s">
        <v>160</v>
      </c>
      <c r="I1824" s="65"/>
      <c r="O1824" t="s">
        <v>502</v>
      </c>
      <c r="Q1824"/>
      <c r="T1824">
        <f t="shared" si="28"/>
        <v>0</v>
      </c>
    </row>
    <row r="1825" spans="1:20" hidden="1" x14ac:dyDescent="0.3">
      <c r="A1825" t="s">
        <v>141</v>
      </c>
      <c r="B1825" t="s">
        <v>142</v>
      </c>
      <c r="C1825" t="s">
        <v>46</v>
      </c>
      <c r="D1825" t="s">
        <v>48</v>
      </c>
      <c r="E1825">
        <v>24.67</v>
      </c>
      <c r="F1825">
        <v>31</v>
      </c>
      <c r="G1825" t="s">
        <v>160</v>
      </c>
      <c r="H1825" t="s">
        <v>148</v>
      </c>
      <c r="I1825" s="65"/>
      <c r="Q1825"/>
      <c r="T1825">
        <f t="shared" si="28"/>
        <v>0</v>
      </c>
    </row>
    <row r="1826" spans="1:20" hidden="1" x14ac:dyDescent="0.3">
      <c r="A1826" t="s">
        <v>141</v>
      </c>
      <c r="B1826" t="s">
        <v>142</v>
      </c>
      <c r="C1826" t="s">
        <v>46</v>
      </c>
      <c r="D1826" t="s">
        <v>143</v>
      </c>
      <c r="E1826">
        <v>24.67</v>
      </c>
      <c r="F1826">
        <v>31</v>
      </c>
      <c r="G1826" t="s">
        <v>185</v>
      </c>
      <c r="H1826" t="s">
        <v>185</v>
      </c>
      <c r="J1826" t="s">
        <v>1309</v>
      </c>
      <c r="Q1826"/>
      <c r="T1826">
        <f t="shared" si="28"/>
        <v>0</v>
      </c>
    </row>
    <row r="1827" spans="1:20" hidden="1" x14ac:dyDescent="0.3">
      <c r="A1827" t="s">
        <v>141</v>
      </c>
      <c r="B1827" t="s">
        <v>142</v>
      </c>
      <c r="C1827" t="s">
        <v>46</v>
      </c>
      <c r="D1827" t="s">
        <v>143</v>
      </c>
      <c r="E1827">
        <v>24.67</v>
      </c>
      <c r="F1827">
        <v>31</v>
      </c>
      <c r="G1827" t="s">
        <v>185</v>
      </c>
      <c r="H1827" t="s">
        <v>148</v>
      </c>
      <c r="I1827" s="63"/>
      <c r="Q1827"/>
      <c r="T1827">
        <f t="shared" si="28"/>
        <v>0</v>
      </c>
    </row>
    <row r="1828" spans="1:20" hidden="1" x14ac:dyDescent="0.3">
      <c r="A1828" t="s">
        <v>141</v>
      </c>
      <c r="B1828" t="s">
        <v>142</v>
      </c>
      <c r="C1828" t="s">
        <v>46</v>
      </c>
      <c r="D1828" t="s">
        <v>143</v>
      </c>
      <c r="E1828">
        <v>24.67</v>
      </c>
      <c r="F1828">
        <v>31</v>
      </c>
      <c r="G1828" t="s">
        <v>147</v>
      </c>
      <c r="H1828" t="s">
        <v>147</v>
      </c>
      <c r="J1828" t="s">
        <v>1310</v>
      </c>
      <c r="Q1828"/>
      <c r="T1828">
        <f t="shared" si="28"/>
        <v>0</v>
      </c>
    </row>
    <row r="1829" spans="1:20" hidden="1" x14ac:dyDescent="0.3">
      <c r="A1829" t="s">
        <v>141</v>
      </c>
      <c r="B1829" t="s">
        <v>142</v>
      </c>
      <c r="C1829" t="s">
        <v>46</v>
      </c>
      <c r="D1829" t="s">
        <v>143</v>
      </c>
      <c r="E1829">
        <v>24.67</v>
      </c>
      <c r="F1829">
        <v>31</v>
      </c>
      <c r="G1829" t="s">
        <v>147</v>
      </c>
      <c r="H1829" t="s">
        <v>148</v>
      </c>
      <c r="I1829" s="63"/>
      <c r="Q1829"/>
      <c r="T1829">
        <f t="shared" si="28"/>
        <v>0</v>
      </c>
    </row>
    <row r="1830" spans="1:20" hidden="1" x14ac:dyDescent="0.3">
      <c r="A1830" t="s">
        <v>141</v>
      </c>
      <c r="B1830" t="s">
        <v>142</v>
      </c>
      <c r="C1830" t="s">
        <v>46</v>
      </c>
      <c r="D1830" t="s">
        <v>143</v>
      </c>
      <c r="E1830">
        <v>24.67</v>
      </c>
      <c r="F1830">
        <v>31</v>
      </c>
      <c r="G1830" t="s">
        <v>149</v>
      </c>
      <c r="H1830" t="s">
        <v>149</v>
      </c>
      <c r="J1830" t="s">
        <v>1311</v>
      </c>
      <c r="Q1830"/>
      <c r="T1830">
        <f t="shared" si="28"/>
        <v>0</v>
      </c>
    </row>
    <row r="1831" spans="1:20" hidden="1" x14ac:dyDescent="0.3">
      <c r="A1831" t="s">
        <v>141</v>
      </c>
      <c r="B1831" t="s">
        <v>142</v>
      </c>
      <c r="C1831" t="s">
        <v>46</v>
      </c>
      <c r="D1831" t="s">
        <v>143</v>
      </c>
      <c r="E1831">
        <v>24.67</v>
      </c>
      <c r="F1831">
        <v>31</v>
      </c>
      <c r="G1831" t="s">
        <v>149</v>
      </c>
      <c r="H1831" t="s">
        <v>148</v>
      </c>
      <c r="I1831" s="63"/>
      <c r="Q1831"/>
      <c r="T1831">
        <f t="shared" si="28"/>
        <v>0</v>
      </c>
    </row>
    <row r="1832" spans="1:20" hidden="1" x14ac:dyDescent="0.3">
      <c r="A1832" t="s">
        <v>141</v>
      </c>
      <c r="B1832" t="s">
        <v>142</v>
      </c>
      <c r="C1832" t="s">
        <v>46</v>
      </c>
      <c r="D1832" t="s">
        <v>143</v>
      </c>
      <c r="E1832">
        <v>24.67</v>
      </c>
      <c r="F1832">
        <v>31</v>
      </c>
      <c r="G1832" t="s">
        <v>150</v>
      </c>
      <c r="H1832" t="s">
        <v>150</v>
      </c>
      <c r="J1832" t="s">
        <v>1315</v>
      </c>
      <c r="Q1832"/>
      <c r="T1832">
        <f t="shared" si="28"/>
        <v>0</v>
      </c>
    </row>
    <row r="1833" spans="1:20" hidden="1" x14ac:dyDescent="0.3">
      <c r="A1833" t="s">
        <v>141</v>
      </c>
      <c r="B1833" t="s">
        <v>142</v>
      </c>
      <c r="C1833" t="s">
        <v>46</v>
      </c>
      <c r="D1833" t="s">
        <v>143</v>
      </c>
      <c r="E1833">
        <v>24.67</v>
      </c>
      <c r="F1833">
        <v>31</v>
      </c>
      <c r="G1833" t="s">
        <v>150</v>
      </c>
      <c r="H1833" t="s">
        <v>148</v>
      </c>
      <c r="I1833" s="63"/>
      <c r="Q1833"/>
      <c r="T1833">
        <f t="shared" si="28"/>
        <v>0</v>
      </c>
    </row>
    <row r="1834" spans="1:20" hidden="1" x14ac:dyDescent="0.3">
      <c r="A1834" t="s">
        <v>141</v>
      </c>
      <c r="B1834" t="s">
        <v>142</v>
      </c>
      <c r="C1834" t="s">
        <v>46</v>
      </c>
      <c r="D1834" t="s">
        <v>143</v>
      </c>
      <c r="E1834">
        <v>24.67</v>
      </c>
      <c r="F1834">
        <v>31</v>
      </c>
      <c r="G1834" t="s">
        <v>152</v>
      </c>
      <c r="H1834" t="s">
        <v>152</v>
      </c>
      <c r="I1834">
        <v>18</v>
      </c>
      <c r="J1834" t="s">
        <v>184</v>
      </c>
      <c r="Q1834"/>
      <c r="T1834">
        <f t="shared" si="28"/>
        <v>0</v>
      </c>
    </row>
    <row r="1835" spans="1:20" hidden="1" x14ac:dyDescent="0.3">
      <c r="A1835" t="s">
        <v>141</v>
      </c>
      <c r="B1835" t="s">
        <v>142</v>
      </c>
      <c r="C1835" t="s">
        <v>46</v>
      </c>
      <c r="D1835" t="s">
        <v>143</v>
      </c>
      <c r="E1835">
        <v>24.67</v>
      </c>
      <c r="F1835">
        <v>31</v>
      </c>
      <c r="G1835" t="s">
        <v>152</v>
      </c>
      <c r="H1835" t="s">
        <v>148</v>
      </c>
      <c r="I1835" t="s">
        <v>184</v>
      </c>
      <c r="Q1835"/>
      <c r="T1835">
        <f t="shared" si="28"/>
        <v>0</v>
      </c>
    </row>
    <row r="1836" spans="1:20" hidden="1" x14ac:dyDescent="0.3">
      <c r="A1836" t="s">
        <v>141</v>
      </c>
      <c r="B1836" t="s">
        <v>142</v>
      </c>
      <c r="C1836" t="s">
        <v>46</v>
      </c>
      <c r="D1836" t="s">
        <v>143</v>
      </c>
      <c r="E1836">
        <v>24.67</v>
      </c>
      <c r="F1836">
        <v>31</v>
      </c>
      <c r="G1836" t="s">
        <v>153</v>
      </c>
      <c r="H1836" t="s">
        <v>153</v>
      </c>
      <c r="I1836">
        <v>18</v>
      </c>
      <c r="J1836" t="s">
        <v>154</v>
      </c>
      <c r="Q1836"/>
      <c r="T1836">
        <f t="shared" si="28"/>
        <v>0</v>
      </c>
    </row>
    <row r="1837" spans="1:20" hidden="1" x14ac:dyDescent="0.3">
      <c r="A1837" t="s">
        <v>141</v>
      </c>
      <c r="B1837" t="s">
        <v>142</v>
      </c>
      <c r="C1837" t="s">
        <v>46</v>
      </c>
      <c r="D1837" t="s">
        <v>143</v>
      </c>
      <c r="E1837">
        <v>24.67</v>
      </c>
      <c r="F1837">
        <v>31</v>
      </c>
      <c r="G1837" t="s">
        <v>153</v>
      </c>
      <c r="H1837" t="s">
        <v>148</v>
      </c>
      <c r="I1837" t="s">
        <v>154</v>
      </c>
      <c r="Q1837"/>
      <c r="T1837">
        <f t="shared" si="28"/>
        <v>0</v>
      </c>
    </row>
    <row r="1838" spans="1:20" hidden="1" x14ac:dyDescent="0.3">
      <c r="A1838" t="s">
        <v>141</v>
      </c>
      <c r="B1838" t="s">
        <v>142</v>
      </c>
      <c r="C1838" t="s">
        <v>46</v>
      </c>
      <c r="D1838" t="s">
        <v>143</v>
      </c>
      <c r="E1838">
        <v>24.67</v>
      </c>
      <c r="F1838">
        <v>31</v>
      </c>
      <c r="G1838" t="s">
        <v>155</v>
      </c>
      <c r="H1838" t="s">
        <v>155</v>
      </c>
      <c r="I1838">
        <v>6</v>
      </c>
      <c r="J1838" t="s">
        <v>187</v>
      </c>
      <c r="Q1838"/>
      <c r="T1838">
        <f t="shared" si="28"/>
        <v>0</v>
      </c>
    </row>
    <row r="1839" spans="1:20" hidden="1" x14ac:dyDescent="0.3">
      <c r="A1839" t="s">
        <v>141</v>
      </c>
      <c r="B1839" t="s">
        <v>142</v>
      </c>
      <c r="C1839" t="s">
        <v>46</v>
      </c>
      <c r="D1839" t="s">
        <v>143</v>
      </c>
      <c r="E1839">
        <v>24.67</v>
      </c>
      <c r="F1839">
        <v>31</v>
      </c>
      <c r="G1839" t="s">
        <v>155</v>
      </c>
      <c r="H1839" t="s">
        <v>148</v>
      </c>
      <c r="I1839" t="s">
        <v>187</v>
      </c>
      <c r="Q1839"/>
      <c r="T1839">
        <f t="shared" si="28"/>
        <v>0</v>
      </c>
    </row>
    <row r="1840" spans="1:20" hidden="1" x14ac:dyDescent="0.3">
      <c r="A1840" t="s">
        <v>141</v>
      </c>
      <c r="B1840" t="s">
        <v>142</v>
      </c>
      <c r="C1840" t="s">
        <v>46</v>
      </c>
      <c r="D1840" t="s">
        <v>143</v>
      </c>
      <c r="E1840">
        <v>24.67</v>
      </c>
      <c r="F1840">
        <v>31</v>
      </c>
      <c r="G1840" t="s">
        <v>156</v>
      </c>
      <c r="H1840" t="s">
        <v>156</v>
      </c>
      <c r="J1840" t="s">
        <v>1314</v>
      </c>
      <c r="Q1840"/>
      <c r="T1840">
        <f t="shared" si="28"/>
        <v>0</v>
      </c>
    </row>
    <row r="1841" spans="1:20" hidden="1" x14ac:dyDescent="0.3">
      <c r="A1841" t="s">
        <v>141</v>
      </c>
      <c r="B1841" t="s">
        <v>142</v>
      </c>
      <c r="C1841" t="s">
        <v>46</v>
      </c>
      <c r="D1841" t="s">
        <v>143</v>
      </c>
      <c r="E1841">
        <v>24.67</v>
      </c>
      <c r="F1841">
        <v>31</v>
      </c>
      <c r="G1841" t="s">
        <v>156</v>
      </c>
      <c r="H1841" t="s">
        <v>148</v>
      </c>
      <c r="I1841" s="63"/>
      <c r="Q1841"/>
      <c r="T1841">
        <f t="shared" si="28"/>
        <v>0</v>
      </c>
    </row>
    <row r="1842" spans="1:20" hidden="1" x14ac:dyDescent="0.3">
      <c r="A1842" t="s">
        <v>141</v>
      </c>
      <c r="B1842" t="s">
        <v>142</v>
      </c>
      <c r="C1842" t="s">
        <v>46</v>
      </c>
      <c r="D1842" t="s">
        <v>143</v>
      </c>
      <c r="E1842">
        <v>24.67</v>
      </c>
      <c r="F1842">
        <v>31</v>
      </c>
      <c r="G1842" t="s">
        <v>157</v>
      </c>
      <c r="H1842" t="s">
        <v>157</v>
      </c>
      <c r="J1842" t="s">
        <v>1317</v>
      </c>
      <c r="Q1842"/>
      <c r="T1842">
        <f t="shared" si="28"/>
        <v>0</v>
      </c>
    </row>
    <row r="1843" spans="1:20" hidden="1" x14ac:dyDescent="0.3">
      <c r="A1843" t="s">
        <v>141</v>
      </c>
      <c r="B1843" t="s">
        <v>142</v>
      </c>
      <c r="C1843" t="s">
        <v>46</v>
      </c>
      <c r="D1843" t="s">
        <v>143</v>
      </c>
      <c r="E1843">
        <v>24.67</v>
      </c>
      <c r="F1843">
        <v>31</v>
      </c>
      <c r="G1843" t="s">
        <v>157</v>
      </c>
      <c r="H1843" t="s">
        <v>148</v>
      </c>
      <c r="I1843" s="63"/>
      <c r="Q1843"/>
      <c r="T1843">
        <f t="shared" si="28"/>
        <v>0</v>
      </c>
    </row>
    <row r="1844" spans="1:20" hidden="1" x14ac:dyDescent="0.3">
      <c r="A1844" t="s">
        <v>141</v>
      </c>
      <c r="B1844" t="s">
        <v>142</v>
      </c>
      <c r="C1844" t="s">
        <v>46</v>
      </c>
      <c r="D1844" t="s">
        <v>143</v>
      </c>
      <c r="E1844">
        <v>24.67</v>
      </c>
      <c r="F1844">
        <v>31</v>
      </c>
      <c r="G1844" t="s">
        <v>158</v>
      </c>
      <c r="H1844" t="s">
        <v>158</v>
      </c>
      <c r="O1844" t="s">
        <v>502</v>
      </c>
      <c r="Q1844"/>
      <c r="T1844">
        <f t="shared" si="28"/>
        <v>0</v>
      </c>
    </row>
    <row r="1845" spans="1:20" hidden="1" x14ac:dyDescent="0.3">
      <c r="A1845" t="s">
        <v>141</v>
      </c>
      <c r="B1845" t="s">
        <v>142</v>
      </c>
      <c r="C1845" t="s">
        <v>46</v>
      </c>
      <c r="D1845" t="s">
        <v>143</v>
      </c>
      <c r="E1845">
        <v>24.67</v>
      </c>
      <c r="F1845">
        <v>31</v>
      </c>
      <c r="G1845" t="s">
        <v>158</v>
      </c>
      <c r="H1845" t="s">
        <v>148</v>
      </c>
      <c r="I1845" s="63"/>
      <c r="Q1845"/>
      <c r="T1845">
        <f t="shared" si="28"/>
        <v>0</v>
      </c>
    </row>
    <row r="1846" spans="1:20" hidden="1" x14ac:dyDescent="0.3">
      <c r="A1846" t="s">
        <v>141</v>
      </c>
      <c r="B1846" t="s">
        <v>142</v>
      </c>
      <c r="C1846" t="s">
        <v>46</v>
      </c>
      <c r="D1846" t="s">
        <v>143</v>
      </c>
      <c r="E1846">
        <v>24.67</v>
      </c>
      <c r="F1846">
        <v>31</v>
      </c>
      <c r="G1846" t="s">
        <v>159</v>
      </c>
      <c r="H1846" t="s">
        <v>159</v>
      </c>
      <c r="O1846" t="s">
        <v>502</v>
      </c>
      <c r="Q1846"/>
      <c r="T1846">
        <f t="shared" si="28"/>
        <v>0</v>
      </c>
    </row>
    <row r="1847" spans="1:20" hidden="1" x14ac:dyDescent="0.3">
      <c r="A1847" t="s">
        <v>141</v>
      </c>
      <c r="B1847" t="s">
        <v>142</v>
      </c>
      <c r="C1847" t="s">
        <v>46</v>
      </c>
      <c r="D1847" t="s">
        <v>143</v>
      </c>
      <c r="E1847">
        <v>24.67</v>
      </c>
      <c r="F1847">
        <v>31</v>
      </c>
      <c r="G1847" t="s">
        <v>159</v>
      </c>
      <c r="H1847" t="s">
        <v>148</v>
      </c>
      <c r="I1847" s="63"/>
      <c r="Q1847"/>
      <c r="T1847">
        <f t="shared" si="28"/>
        <v>0</v>
      </c>
    </row>
    <row r="1848" spans="1:20" hidden="1" x14ac:dyDescent="0.3">
      <c r="A1848" t="s">
        <v>141</v>
      </c>
      <c r="B1848" t="s">
        <v>142</v>
      </c>
      <c r="C1848" t="s">
        <v>46</v>
      </c>
      <c r="D1848" t="s">
        <v>143</v>
      </c>
      <c r="E1848">
        <v>24.67</v>
      </c>
      <c r="F1848">
        <v>31</v>
      </c>
      <c r="G1848" t="s">
        <v>160</v>
      </c>
      <c r="H1848" t="s">
        <v>160</v>
      </c>
      <c r="I1848" s="65"/>
      <c r="O1848" t="s">
        <v>502</v>
      </c>
      <c r="Q1848"/>
      <c r="T1848">
        <f t="shared" si="28"/>
        <v>0</v>
      </c>
    </row>
    <row r="1849" spans="1:20" hidden="1" x14ac:dyDescent="0.3">
      <c r="A1849" t="s">
        <v>141</v>
      </c>
      <c r="B1849" t="s">
        <v>142</v>
      </c>
      <c r="C1849" t="s">
        <v>46</v>
      </c>
      <c r="D1849" t="s">
        <v>143</v>
      </c>
      <c r="E1849">
        <v>24.67</v>
      </c>
      <c r="F1849">
        <v>31</v>
      </c>
      <c r="G1849" t="s">
        <v>160</v>
      </c>
      <c r="H1849" t="s">
        <v>148</v>
      </c>
      <c r="I1849" s="65"/>
      <c r="Q1849"/>
      <c r="T1849">
        <f t="shared" si="28"/>
        <v>0</v>
      </c>
    </row>
    <row r="1850" spans="1:20" x14ac:dyDescent="0.3">
      <c r="Q1850"/>
    </row>
  </sheetData>
  <autoFilter ref="A1:AD1849" xr:uid="{288B891B-E1AB-4FA8-B21D-1353FD828AF3}">
    <filterColumn colId="6">
      <filters>
        <filter val="MAR"/>
      </filters>
    </filterColumn>
    <filterColumn colId="8">
      <customFilters>
        <customFilter operator="notEqual" val=" "/>
      </customFilters>
    </filterColumn>
    <filterColumn colId="14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EECBC-23A0-4484-B49D-EE428A23728B}">
  <sheetPr>
    <tabColor rgb="FFFFFF99"/>
    <pageSetUpPr fitToPage="1"/>
  </sheetPr>
  <dimension ref="A1:AX5028"/>
  <sheetViews>
    <sheetView zoomScale="85" zoomScaleNormal="85" workbookViewId="0">
      <pane xSplit="15" ySplit="4" topLeftCell="P1016" activePane="bottomRight" state="frozen"/>
      <selection pane="topRight" activeCell="P1" sqref="P1"/>
      <selection pane="bottomLeft" activeCell="A5" sqref="A5"/>
      <selection pane="bottomRight" activeCell="K1036" sqref="K1:K1048576"/>
    </sheetView>
  </sheetViews>
  <sheetFormatPr defaultColWidth="8.5546875" defaultRowHeight="11.4" customHeight="1" x14ac:dyDescent="0.3"/>
  <cols>
    <col min="1" max="1" width="1" style="176" customWidth="1"/>
    <col min="2" max="2" width="8" style="174" customWidth="1"/>
    <col min="3" max="3" width="15.44140625" style="174" customWidth="1"/>
    <col min="4" max="4" width="6.44140625" style="174" customWidth="1"/>
    <col min="5" max="5" width="6.5546875" style="174" customWidth="1"/>
    <col min="6" max="6" width="9.44140625" style="174" customWidth="1"/>
    <col min="7" max="7" width="6.5546875" style="174" customWidth="1"/>
    <col min="8" max="9" width="6.44140625" style="174" customWidth="1"/>
    <col min="10" max="10" width="5.44140625" style="174" customWidth="1"/>
    <col min="11" max="11" width="26.77734375" style="174" customWidth="1"/>
    <col min="12" max="12" width="16.5546875" style="174" customWidth="1"/>
    <col min="13" max="13" width="16.33203125" style="174" customWidth="1"/>
    <col min="14" max="14" width="6" style="174" customWidth="1"/>
    <col min="15" max="15" width="9.6640625" style="174" customWidth="1"/>
    <col min="16" max="16" width="23.6640625" style="183" bestFit="1" customWidth="1"/>
    <col min="17" max="18" width="9.5546875" style="174" customWidth="1"/>
    <col min="19" max="19" width="11.6640625" style="174" customWidth="1"/>
    <col min="20" max="20" width="15.44140625" style="174" customWidth="1"/>
    <col min="21" max="21" width="14.77734375" style="174" customWidth="1"/>
    <col min="22" max="22" width="17.33203125" style="174" customWidth="1"/>
    <col min="23" max="23" width="7.44140625" style="171" customWidth="1"/>
    <col min="24" max="24" width="40.5546875" style="171" customWidth="1"/>
    <col min="25" max="25" width="6" style="171" customWidth="1"/>
    <col min="26" max="26" width="10" style="171" customWidth="1"/>
    <col min="27" max="27" width="11.44140625" style="171" customWidth="1"/>
    <col min="28" max="28" width="12.6640625" style="176" customWidth="1"/>
    <col min="29" max="29" width="9.5546875" style="176" customWidth="1"/>
    <col min="30" max="30" width="10.5546875" style="179" customWidth="1" collapsed="1"/>
    <col min="31" max="31" width="13.5546875" style="176" customWidth="1"/>
    <col min="32" max="33" width="10.5546875" style="176" customWidth="1"/>
    <col min="34" max="34" width="12.44140625" style="176" customWidth="1"/>
    <col min="35" max="35" width="10.5546875" style="176" customWidth="1"/>
    <col min="36" max="36" width="22.44140625" style="176" customWidth="1"/>
    <col min="37" max="37" width="10" style="176" customWidth="1"/>
    <col min="38" max="38" width="11.5546875" style="176" customWidth="1"/>
    <col min="39" max="39" width="21.5546875" style="176" customWidth="1"/>
    <col min="40" max="40" width="15.44140625" style="176" customWidth="1"/>
    <col min="41" max="41" width="26.44140625" style="176" customWidth="1"/>
    <col min="42" max="42" width="59.5546875" style="176" customWidth="1"/>
    <col min="43" max="43" width="25.44140625" style="176" customWidth="1"/>
    <col min="44" max="44" width="18" style="176" customWidth="1"/>
    <col min="45" max="45" width="10.44140625" style="176" customWidth="1"/>
    <col min="46" max="46" width="16.44140625" style="125" customWidth="1"/>
    <col min="47" max="47" width="11.5546875" style="125" customWidth="1"/>
    <col min="48" max="48" width="13.33203125" style="161" bestFit="1" customWidth="1"/>
    <col min="49" max="49" width="13.6640625" style="161" bestFit="1" customWidth="1"/>
    <col min="50" max="50" width="15.44140625" style="161" bestFit="1" customWidth="1"/>
    <col min="51" max="16384" width="8.5546875" style="176"/>
  </cols>
  <sheetData>
    <row r="1" spans="1:50" s="74" customFormat="1" ht="9" customHeight="1" x14ac:dyDescent="0.3"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6"/>
      <c r="Q1" s="75"/>
      <c r="R1" s="75"/>
      <c r="S1" s="75"/>
      <c r="T1" s="75"/>
      <c r="U1" s="75"/>
      <c r="V1" s="75"/>
      <c r="X1" s="75"/>
      <c r="AD1" s="77"/>
      <c r="AJ1" s="75"/>
      <c r="AK1" s="75"/>
      <c r="AL1" s="75"/>
      <c r="AM1" s="75"/>
      <c r="AN1" s="75"/>
      <c r="AT1" s="78"/>
      <c r="AU1" s="78"/>
      <c r="AV1" s="78"/>
      <c r="AW1" s="78"/>
      <c r="AX1" s="78"/>
    </row>
    <row r="2" spans="1:50" s="74" customFormat="1" ht="26.85" customHeight="1" x14ac:dyDescent="0.3">
      <c r="B2" s="75" t="s">
        <v>495</v>
      </c>
      <c r="C2" s="75"/>
      <c r="D2" s="75"/>
      <c r="E2" s="75"/>
      <c r="F2" s="75"/>
      <c r="G2" s="75"/>
      <c r="H2" s="184" t="s">
        <v>1710</v>
      </c>
      <c r="I2" s="184"/>
      <c r="J2" s="184"/>
      <c r="K2" s="184"/>
      <c r="L2" s="184"/>
      <c r="M2" s="184"/>
      <c r="N2" s="75"/>
      <c r="O2" s="75"/>
      <c r="P2" s="76"/>
      <c r="Q2" s="75"/>
      <c r="R2" s="75"/>
      <c r="S2" s="75"/>
      <c r="T2" s="75"/>
      <c r="U2" s="75"/>
      <c r="V2" s="75"/>
      <c r="X2" s="75"/>
      <c r="Y2" s="79"/>
      <c r="AD2" s="77"/>
      <c r="AJ2" s="75"/>
      <c r="AK2" s="75"/>
      <c r="AL2" s="75"/>
      <c r="AM2" s="75"/>
      <c r="AN2" s="75"/>
      <c r="AT2" s="78"/>
      <c r="AU2" s="78"/>
      <c r="AV2" s="78"/>
      <c r="AW2" s="78"/>
      <c r="AX2" s="78"/>
    </row>
    <row r="3" spans="1:50" s="74" customFormat="1" ht="16.8" customHeight="1" x14ac:dyDescent="0.25"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6"/>
      <c r="Q3" s="80"/>
      <c r="R3" s="75"/>
      <c r="S3" s="75"/>
      <c r="T3" s="75"/>
      <c r="U3" s="75"/>
      <c r="V3" s="75"/>
      <c r="X3" s="81"/>
      <c r="AB3" s="81" t="s">
        <v>285</v>
      </c>
      <c r="AC3" s="81" t="s">
        <v>1711</v>
      </c>
      <c r="AD3" s="77"/>
      <c r="AE3" s="82"/>
      <c r="AF3" s="81">
        <v>7.8215000000000003</v>
      </c>
      <c r="AG3" s="81"/>
      <c r="AH3" s="81" t="s">
        <v>1712</v>
      </c>
      <c r="AI3" s="83">
        <v>149.46</v>
      </c>
      <c r="AJ3" s="81" t="s">
        <v>1713</v>
      </c>
      <c r="AK3" s="81">
        <v>0.91398999999999997</v>
      </c>
      <c r="AL3" s="81"/>
      <c r="AM3" s="81"/>
      <c r="AN3" s="81"/>
      <c r="AT3" s="84" t="s">
        <v>1714</v>
      </c>
      <c r="AU3" s="84"/>
      <c r="AV3" s="78"/>
      <c r="AW3" s="78"/>
      <c r="AX3" s="78"/>
    </row>
    <row r="4" spans="1:50" s="102" customFormat="1" ht="24" x14ac:dyDescent="0.25">
      <c r="A4" s="85"/>
      <c r="B4" s="86" t="s">
        <v>1715</v>
      </c>
      <c r="C4" s="87" t="s">
        <v>1716</v>
      </c>
      <c r="D4" s="87" t="s">
        <v>1717</v>
      </c>
      <c r="E4" s="87" t="s">
        <v>1718</v>
      </c>
      <c r="F4" s="87" t="s">
        <v>1719</v>
      </c>
      <c r="G4" s="87" t="s">
        <v>1720</v>
      </c>
      <c r="H4" s="87" t="s">
        <v>1721</v>
      </c>
      <c r="I4" s="87" t="s">
        <v>1722</v>
      </c>
      <c r="J4" s="87" t="s">
        <v>265</v>
      </c>
      <c r="K4" s="87" t="s">
        <v>1723</v>
      </c>
      <c r="L4" s="87" t="s">
        <v>1724</v>
      </c>
      <c r="M4" s="87" t="s">
        <v>1725</v>
      </c>
      <c r="N4" s="87" t="s">
        <v>1726</v>
      </c>
      <c r="O4" s="87" t="s">
        <v>1727</v>
      </c>
      <c r="P4" s="88" t="s">
        <v>1728</v>
      </c>
      <c r="Q4" s="89" t="s">
        <v>1729</v>
      </c>
      <c r="R4" s="89" t="s">
        <v>1730</v>
      </c>
      <c r="S4" s="89" t="s">
        <v>1731</v>
      </c>
      <c r="T4" s="89" t="s">
        <v>1732</v>
      </c>
      <c r="U4" s="89" t="s">
        <v>1707</v>
      </c>
      <c r="V4" s="89" t="s">
        <v>1733</v>
      </c>
      <c r="W4" s="90" t="s">
        <v>1734</v>
      </c>
      <c r="X4" s="91" t="s">
        <v>1735</v>
      </c>
      <c r="Y4" s="92" t="s">
        <v>1736</v>
      </c>
      <c r="Z4" s="92" t="s">
        <v>1737</v>
      </c>
      <c r="AA4" s="93" t="s">
        <v>1738</v>
      </c>
      <c r="AB4" s="93" t="s">
        <v>1739</v>
      </c>
      <c r="AC4" s="93" t="s">
        <v>1740</v>
      </c>
      <c r="AD4" s="94" t="s">
        <v>1741</v>
      </c>
      <c r="AE4" s="95" t="s">
        <v>1742</v>
      </c>
      <c r="AF4" s="96" t="s">
        <v>1743</v>
      </c>
      <c r="AG4" s="97" t="s">
        <v>1744</v>
      </c>
      <c r="AH4" s="98" t="s">
        <v>1745</v>
      </c>
      <c r="AI4" s="97" t="s">
        <v>1746</v>
      </c>
      <c r="AJ4" s="99" t="s">
        <v>1747</v>
      </c>
      <c r="AK4" s="91" t="s">
        <v>38</v>
      </c>
      <c r="AL4" s="91" t="s">
        <v>1748</v>
      </c>
      <c r="AM4" s="91" t="s">
        <v>1749</v>
      </c>
      <c r="AN4" s="91" t="s">
        <v>1750</v>
      </c>
      <c r="AO4" s="100" t="s">
        <v>1751</v>
      </c>
      <c r="AP4" s="100" t="s">
        <v>1752</v>
      </c>
      <c r="AQ4" s="100" t="s">
        <v>1753</v>
      </c>
      <c r="AR4" s="100" t="s">
        <v>1754</v>
      </c>
      <c r="AS4" s="100" t="s">
        <v>1755</v>
      </c>
      <c r="AT4" s="101" t="s">
        <v>1756</v>
      </c>
      <c r="AU4" s="101" t="s">
        <v>1757</v>
      </c>
      <c r="AV4" s="101" t="s">
        <v>1758</v>
      </c>
      <c r="AW4" s="101" t="s">
        <v>1759</v>
      </c>
      <c r="AX4" s="101" t="s">
        <v>518</v>
      </c>
    </row>
    <row r="5" spans="1:50" s="103" customFormat="1" ht="11.4" customHeight="1" x14ac:dyDescent="0.3">
      <c r="B5" s="104" t="s">
        <v>1760</v>
      </c>
      <c r="C5" s="105" t="s">
        <v>1761</v>
      </c>
      <c r="D5" s="106">
        <v>32100</v>
      </c>
      <c r="E5" s="107">
        <v>2019</v>
      </c>
      <c r="F5" s="105" t="s">
        <v>1762</v>
      </c>
      <c r="G5" s="107">
        <v>814</v>
      </c>
      <c r="H5" s="105" t="s">
        <v>1763</v>
      </c>
      <c r="I5" s="105" t="s">
        <v>298</v>
      </c>
      <c r="J5" s="107" t="s">
        <v>293</v>
      </c>
      <c r="K5" s="105">
        <v>92010737</v>
      </c>
      <c r="L5" s="105" t="s">
        <v>1764</v>
      </c>
      <c r="M5" s="105" t="s">
        <v>1765</v>
      </c>
      <c r="N5" s="105" t="s">
        <v>1766</v>
      </c>
      <c r="O5" s="108" t="s">
        <v>159</v>
      </c>
      <c r="P5" s="109" t="s">
        <v>1767</v>
      </c>
      <c r="Q5" s="110"/>
      <c r="R5" s="110"/>
      <c r="S5" s="110"/>
      <c r="T5" s="110"/>
      <c r="U5" s="111"/>
      <c r="V5" s="111"/>
      <c r="W5" s="112"/>
      <c r="X5" s="113"/>
      <c r="Y5" s="114" t="s">
        <v>285</v>
      </c>
      <c r="Z5" s="115">
        <v>185.46</v>
      </c>
      <c r="AA5" s="116">
        <v>130</v>
      </c>
      <c r="AB5" s="117">
        <f t="shared" ref="AB5:AB68" si="0">IF($Y5=$AB$3,$Z5*AA5,IF($Y5=$AC$3,$Z5*AA5/$AF$3,IF($Y5=$AH$3,$Z5*AA5/$AI$3,IF($Y5=$AJ$3,$Z5*AA5/$AK$3))))</f>
        <v>24109.8</v>
      </c>
      <c r="AC5" s="117">
        <f t="shared" ref="AC5:AC68" si="1">AB5*$AF$3/1000</f>
        <v>188.5748007</v>
      </c>
      <c r="AD5" s="118"/>
      <c r="AE5" s="117">
        <f t="shared" ref="AE5:AE68" si="2">IF($Y5=$AB$3,$Z5*AD5, IF($Y5=$AC$3, $Z5*AD5/$AF$3, IF($Y5=$AH$3, $Z5*AD5/$AI$3, IF($Y5=$AJ$3, $Z5*AD5/$AK$3))))</f>
        <v>0</v>
      </c>
      <c r="AF5" s="117">
        <f t="shared" ref="AF5:AF68" si="3">AE5*$AF$3/1000</f>
        <v>0</v>
      </c>
      <c r="AG5" s="119">
        <f t="shared" ref="AG5:AG68" si="4">+AA5-AD5</f>
        <v>130</v>
      </c>
      <c r="AH5" s="120">
        <f t="shared" ref="AH5:AH68" si="5">IF($Y5=$AB$3,$Z5*AG5, IF($Y5=$AC$3, $Z5*AG5/$AF$3, IF($Y5=$AH$3, $Z5*AG5/$AI$3, IF($Y5=$AJ$3, $Z5*AG5/$AK$3))))</f>
        <v>24109.8</v>
      </c>
      <c r="AI5" s="121">
        <f t="shared" ref="AI5:AI68" si="6">AH5*$AF$3/1000</f>
        <v>188.5748007</v>
      </c>
      <c r="AJ5" s="122" t="str">
        <f>+C5</f>
        <v>EGYPT</v>
      </c>
      <c r="AK5" s="122" t="str">
        <f>IF(ISNA(VLOOKUP(postponeList!D5,[1]Sheet!$A$2:$B$12,2,FALSE))," ",(VLOOKUP(postponeList!D5,[1]Sheet!$A$2:$B$12,2,FALSE)))</f>
        <v>PESGD</v>
      </c>
      <c r="AL5" s="122" t="str">
        <f>IF(ISNA(VLOOKUP(E5,[1]Sheet!$G$2:$H$40,2,FALSE))," ",VLOOKUP(E5,[1]Sheet!$G$2:$H$40,2,FALSE))</f>
        <v>PMMAF</v>
      </c>
      <c r="AM5" s="122" t="str">
        <f>IF(ISNA(VLOOKUP(G5,[1]Sheet!$K$2:$L$159,2,FALSE))," ",(VLOOKUP(G5,[1]Sheet!$K$2:$L$159,2,FALSE)))</f>
        <v>BTC</v>
      </c>
      <c r="AN5" s="122" t="str">
        <f>IF(ISNA(VLOOKUP(I5&amp;C5,[1]Sheet!$D$2:$E$228,2,FALSE))," ",VLOOKUP(I5&amp;C5,[1]Sheet!$D$2:$E$228,2,FALSE))</f>
        <v>Leo, Kawasaki</v>
      </c>
      <c r="AO5" s="122" t="str">
        <f>+I5&amp;C5</f>
        <v>PANEGYPT</v>
      </c>
      <c r="AP5" s="122" t="str">
        <f>C5&amp;D5&amp;E5&amp;G5&amp;I5&amp;O5</f>
        <v>EGYPT321002019814PANFEB</v>
      </c>
      <c r="AQ5" s="122" t="str">
        <f>B5&amp;D5&amp;N5</f>
        <v xml:space="preserve">AFRICA32100AC </v>
      </c>
      <c r="AR5" s="123" t="str">
        <f>+D5&amp;J5</f>
        <v>32100SE</v>
      </c>
      <c r="AS5" s="124" t="str">
        <f t="shared" ref="AS5:AS68" si="7">LEFT(V5,3)</f>
        <v/>
      </c>
      <c r="AT5" s="125" t="str">
        <f t="shared" ref="AT5:AT68" si="8">IFERROR(TRIM(M5),"")</f>
        <v>FY-14ELNNAEP</v>
      </c>
      <c r="AU5" s="125" t="str">
        <f>IF(NOT(AT5=""),VLOOKUP(AT5,[1]PSI_Category!A:B,2,0),"")</f>
        <v>A/C</v>
      </c>
      <c r="AV5" s="125" t="s">
        <v>545</v>
      </c>
      <c r="AW5" s="125" t="s">
        <v>545</v>
      </c>
      <c r="AX5" s="125" t="s">
        <v>545</v>
      </c>
    </row>
    <row r="6" spans="1:50" s="103" customFormat="1" ht="11.4" customHeight="1" x14ac:dyDescent="0.3">
      <c r="B6" s="104" t="s">
        <v>1760</v>
      </c>
      <c r="C6" s="105" t="s">
        <v>1761</v>
      </c>
      <c r="D6" s="106">
        <v>32100</v>
      </c>
      <c r="E6" s="107">
        <v>2019</v>
      </c>
      <c r="F6" s="105" t="s">
        <v>1762</v>
      </c>
      <c r="G6" s="107">
        <v>814</v>
      </c>
      <c r="H6" s="105" t="s">
        <v>1763</v>
      </c>
      <c r="I6" s="105" t="s">
        <v>298</v>
      </c>
      <c r="J6" s="107" t="s">
        <v>293</v>
      </c>
      <c r="K6" s="105">
        <v>92010737</v>
      </c>
      <c r="L6" s="105" t="s">
        <v>1764</v>
      </c>
      <c r="M6" s="105" t="s">
        <v>1768</v>
      </c>
      <c r="N6" s="105" t="s">
        <v>1766</v>
      </c>
      <c r="O6" s="108" t="s">
        <v>159</v>
      </c>
      <c r="P6" s="109" t="s">
        <v>1767</v>
      </c>
      <c r="Q6" s="110"/>
      <c r="R6" s="110"/>
      <c r="S6" s="110"/>
      <c r="T6" s="110"/>
      <c r="U6" s="111"/>
      <c r="V6" s="111"/>
      <c r="W6" s="112"/>
      <c r="X6" s="126"/>
      <c r="Y6" s="114" t="s">
        <v>285</v>
      </c>
      <c r="Z6" s="115">
        <v>168.06</v>
      </c>
      <c r="AA6" s="116">
        <v>110</v>
      </c>
      <c r="AB6" s="117">
        <f t="shared" si="0"/>
        <v>18486.599999999999</v>
      </c>
      <c r="AC6" s="117">
        <f t="shared" si="1"/>
        <v>144.5929419</v>
      </c>
      <c r="AD6" s="118"/>
      <c r="AE6" s="117">
        <f t="shared" si="2"/>
        <v>0</v>
      </c>
      <c r="AF6" s="117">
        <f t="shared" si="3"/>
        <v>0</v>
      </c>
      <c r="AG6" s="119">
        <f t="shared" si="4"/>
        <v>110</v>
      </c>
      <c r="AH6" s="120">
        <f t="shared" si="5"/>
        <v>18486.599999999999</v>
      </c>
      <c r="AI6" s="121">
        <f t="shared" si="6"/>
        <v>144.5929419</v>
      </c>
      <c r="AJ6" s="122" t="str">
        <f>+C6</f>
        <v>EGYPT</v>
      </c>
      <c r="AK6" s="122" t="str">
        <f>IF(ISNA(VLOOKUP(postponeList!D6,[1]Sheet!$A$2:$B$12,2,FALSE))," ",(VLOOKUP(postponeList!D6,[1]Sheet!$A$2:$B$12,2,FALSE)))</f>
        <v>PESGD</v>
      </c>
      <c r="AL6" s="122" t="str">
        <f>IF(ISNA(VLOOKUP(E6,[1]Sheet!$G$2:$H$40,2,FALSE))," ",VLOOKUP(E6,[1]Sheet!$G$2:$H$40,2,FALSE))</f>
        <v>PMMAF</v>
      </c>
      <c r="AM6" s="122" t="str">
        <f>IF(ISNA(VLOOKUP(G6,[1]Sheet!$K$2:$L$159,2,FALSE))," ",(VLOOKUP(G6,[1]Sheet!$K$2:$L$159,2,FALSE)))</f>
        <v>BTC</v>
      </c>
      <c r="AN6" s="122" t="str">
        <f>IF(ISNA(VLOOKUP(I6&amp;C6,[1]Sheet!$D$2:$E$228,2,FALSE))," ",VLOOKUP(I6&amp;C6,[1]Sheet!$D$2:$E$228,2,FALSE))</f>
        <v>Leo, Kawasaki</v>
      </c>
      <c r="AO6" s="122" t="str">
        <f>+I6&amp;C6</f>
        <v>PANEGYPT</v>
      </c>
      <c r="AP6" s="122" t="str">
        <f>C6&amp;D6&amp;E6&amp;G6&amp;I6&amp;O6</f>
        <v>EGYPT321002019814PANFEB</v>
      </c>
      <c r="AQ6" s="122" t="str">
        <f>B6&amp;D6&amp;N6</f>
        <v xml:space="preserve">AFRICA32100AC </v>
      </c>
      <c r="AR6" s="123" t="str">
        <f>+D6&amp;J6</f>
        <v>32100SE</v>
      </c>
      <c r="AS6" s="124" t="str">
        <f t="shared" si="7"/>
        <v/>
      </c>
      <c r="AT6" s="125" t="str">
        <f t="shared" si="8"/>
        <v>FY-14ESNNAEP</v>
      </c>
      <c r="AU6" s="125" t="str">
        <f>IF(NOT(AT6=""),VLOOKUP(AT6,[1]PSI_Category!A:B,2,0),"")</f>
        <v>A/C</v>
      </c>
      <c r="AV6" s="125" t="s">
        <v>545</v>
      </c>
      <c r="AW6" s="125" t="s">
        <v>545</v>
      </c>
      <c r="AX6" s="125" t="s">
        <v>545</v>
      </c>
    </row>
    <row r="7" spans="1:50" s="103" customFormat="1" ht="11.4" customHeight="1" x14ac:dyDescent="0.3">
      <c r="B7" s="104" t="s">
        <v>1769</v>
      </c>
      <c r="C7" s="105" t="s">
        <v>1770</v>
      </c>
      <c r="D7" s="106">
        <v>31200</v>
      </c>
      <c r="E7" s="107">
        <v>1938</v>
      </c>
      <c r="F7" s="105" t="s">
        <v>1771</v>
      </c>
      <c r="G7" s="107">
        <v>851</v>
      </c>
      <c r="H7" s="105" t="s">
        <v>1772</v>
      </c>
      <c r="I7" s="105" t="s">
        <v>1773</v>
      </c>
      <c r="J7" s="107" t="s">
        <v>304</v>
      </c>
      <c r="K7" s="105">
        <v>92010454</v>
      </c>
      <c r="L7" s="105" t="s">
        <v>1774</v>
      </c>
      <c r="M7" s="105" t="s">
        <v>1775</v>
      </c>
      <c r="N7" s="105" t="s">
        <v>1776</v>
      </c>
      <c r="O7" s="108" t="s">
        <v>159</v>
      </c>
      <c r="P7" s="109" t="s">
        <v>1777</v>
      </c>
      <c r="Q7" s="110"/>
      <c r="R7" s="110"/>
      <c r="S7" s="110"/>
      <c r="T7" s="110"/>
      <c r="U7" s="111"/>
      <c r="V7" s="111"/>
      <c r="W7" s="112"/>
      <c r="X7" s="126"/>
      <c r="Y7" s="114" t="s">
        <v>285</v>
      </c>
      <c r="Z7" s="115">
        <v>0</v>
      </c>
      <c r="AA7" s="116">
        <v>400</v>
      </c>
      <c r="AB7" s="117">
        <f t="shared" si="0"/>
        <v>0</v>
      </c>
      <c r="AC7" s="117">
        <f t="shared" si="1"/>
        <v>0</v>
      </c>
      <c r="AD7" s="118"/>
      <c r="AE7" s="117">
        <f t="shared" si="2"/>
        <v>0</v>
      </c>
      <c r="AF7" s="117">
        <f t="shared" si="3"/>
        <v>0</v>
      </c>
      <c r="AG7" s="119">
        <f t="shared" si="4"/>
        <v>400</v>
      </c>
      <c r="AH7" s="120">
        <f t="shared" si="5"/>
        <v>0</v>
      </c>
      <c r="AI7" s="121">
        <f t="shared" si="6"/>
        <v>0</v>
      </c>
      <c r="AJ7" s="122" t="str">
        <f>+C7</f>
        <v>DOMINICAN REPUBLIC</v>
      </c>
      <c r="AK7" s="122" t="str">
        <f>IF(ISNA(VLOOKUP(postponeList!D7,[1]Sheet!$A$2:$B$12,2,FALSE))," ",(VLOOKUP(postponeList!D7,[1]Sheet!$A$2:$B$12,2,FALSE)))</f>
        <v>PMMA</v>
      </c>
      <c r="AL7" s="122" t="str">
        <f>IF(ISNA(VLOOKUP(E7,[1]Sheet!$G$2:$H$40,2,FALSE))," ",VLOOKUP(E7,[1]Sheet!$G$2:$H$40,2,FALSE))</f>
        <v>KOWA</v>
      </c>
      <c r="AM7" s="122" t="str">
        <f>IF(ISNA(VLOOKUP(G7,[1]Sheet!$K$2:$L$159,2,FALSE))," ",(VLOOKUP(G7,[1]Sheet!$K$2:$L$159,2,FALSE)))</f>
        <v>INNOVACION</v>
      </c>
      <c r="AN7" s="122" t="str">
        <f>IF(ISNA(VLOOKUP(I7&amp;C7,[1]Sheet!$D$2:$E$228,2,FALSE))," ",VLOOKUP(I7&amp;C7,[1]Sheet!$D$2:$E$228,2,FALSE))</f>
        <v>Gary, Kimoto</v>
      </c>
      <c r="AO7" s="122" t="str">
        <f>+I7&amp;C7</f>
        <v>KDKDOMINICAN REPUBLIC</v>
      </c>
      <c r="AP7" s="122" t="str">
        <f>C7&amp;D7&amp;E7&amp;G7&amp;I7&amp;O7</f>
        <v>DOMINICAN REPUBLIC312001938851KDKFEB</v>
      </c>
      <c r="AQ7" s="122" t="str">
        <f>B7&amp;D7&amp;N7</f>
        <v xml:space="preserve">LATIN AMERICA31200AF </v>
      </c>
      <c r="AR7" s="123" t="str">
        <f>+D7&amp;J7</f>
        <v>31200PC</v>
      </c>
      <c r="AS7" s="124" t="str">
        <f t="shared" si="7"/>
        <v/>
      </c>
      <c r="AT7" s="125" t="str">
        <f t="shared" si="8"/>
        <v>M40RLAAZ(BG)Z</v>
      </c>
      <c r="AU7" s="125" t="str">
        <f>IF(NOT(AT7=""),VLOOKUP(AT7,[1]PSI_Category!A:B,2,0),"")</f>
        <v>A/F</v>
      </c>
      <c r="AV7" s="125" t="s">
        <v>1778</v>
      </c>
      <c r="AW7" s="125" t="s">
        <v>1779</v>
      </c>
      <c r="AX7" s="125" t="s">
        <v>1779</v>
      </c>
    </row>
    <row r="8" spans="1:50" s="103" customFormat="1" ht="11.4" customHeight="1" x14ac:dyDescent="0.3">
      <c r="B8" s="104" t="s">
        <v>1769</v>
      </c>
      <c r="C8" s="105" t="s">
        <v>1770</v>
      </c>
      <c r="D8" s="106">
        <v>31200</v>
      </c>
      <c r="E8" s="107">
        <v>1938</v>
      </c>
      <c r="F8" s="105" t="s">
        <v>1771</v>
      </c>
      <c r="G8" s="107">
        <v>851</v>
      </c>
      <c r="H8" s="105" t="s">
        <v>1772</v>
      </c>
      <c r="I8" s="105" t="s">
        <v>1773</v>
      </c>
      <c r="J8" s="107" t="s">
        <v>304</v>
      </c>
      <c r="K8" s="105">
        <v>92010454</v>
      </c>
      <c r="L8" s="105" t="s">
        <v>1774</v>
      </c>
      <c r="M8" s="105" t="s">
        <v>1780</v>
      </c>
      <c r="N8" s="105" t="s">
        <v>1776</v>
      </c>
      <c r="O8" s="108" t="s">
        <v>159</v>
      </c>
      <c r="P8" s="109" t="s">
        <v>1777</v>
      </c>
      <c r="Q8" s="110"/>
      <c r="R8" s="110"/>
      <c r="S8" s="110"/>
      <c r="T8" s="110"/>
      <c r="U8" s="111"/>
      <c r="V8" s="111"/>
      <c r="W8" s="112"/>
      <c r="X8" s="126"/>
      <c r="Y8" s="114" t="s">
        <v>285</v>
      </c>
      <c r="Z8" s="115">
        <v>0</v>
      </c>
      <c r="AA8" s="116">
        <v>380</v>
      </c>
      <c r="AB8" s="117">
        <f t="shared" si="0"/>
        <v>0</v>
      </c>
      <c r="AC8" s="117">
        <f t="shared" si="1"/>
        <v>0</v>
      </c>
      <c r="AD8" s="118"/>
      <c r="AE8" s="117">
        <f t="shared" si="2"/>
        <v>0</v>
      </c>
      <c r="AF8" s="117">
        <f t="shared" si="3"/>
        <v>0</v>
      </c>
      <c r="AG8" s="119">
        <f t="shared" si="4"/>
        <v>380</v>
      </c>
      <c r="AH8" s="120">
        <f t="shared" si="5"/>
        <v>0</v>
      </c>
      <c r="AI8" s="121">
        <f t="shared" si="6"/>
        <v>0</v>
      </c>
      <c r="AJ8" s="122" t="str">
        <f>+C8</f>
        <v>DOMINICAN REPUBLIC</v>
      </c>
      <c r="AK8" s="122" t="str">
        <f>IF(ISNA(VLOOKUP(postponeList!D8,[1]Sheet!$A$2:$B$12,2,FALSE))," ",(VLOOKUP(postponeList!D8,[1]Sheet!$A$2:$B$12,2,FALSE)))</f>
        <v>PMMA</v>
      </c>
      <c r="AL8" s="122" t="str">
        <f>IF(ISNA(VLOOKUP(E8,[1]Sheet!$G$2:$H$40,2,FALSE))," ",VLOOKUP(E8,[1]Sheet!$G$2:$H$40,2,FALSE))</f>
        <v>KOWA</v>
      </c>
      <c r="AM8" s="122" t="str">
        <f>IF(ISNA(VLOOKUP(G8,[1]Sheet!$K$2:$L$159,2,FALSE))," ",(VLOOKUP(G8,[1]Sheet!$K$2:$L$159,2,FALSE)))</f>
        <v>INNOVACION</v>
      </c>
      <c r="AN8" s="122" t="str">
        <f>IF(ISNA(VLOOKUP(I8&amp;C8,[1]Sheet!$D$2:$E$228,2,FALSE))," ",VLOOKUP(I8&amp;C8,[1]Sheet!$D$2:$E$228,2,FALSE))</f>
        <v>Gary, Kimoto</v>
      </c>
      <c r="AO8" s="122" t="str">
        <f>+I8&amp;C8</f>
        <v>KDKDOMINICAN REPUBLIC</v>
      </c>
      <c r="AP8" s="122" t="str">
        <f>C8&amp;D8&amp;E8&amp;G8&amp;I8&amp;O8</f>
        <v>DOMINICAN REPUBLIC312001938851KDKFEB</v>
      </c>
      <c r="AQ8" s="122" t="str">
        <f>B8&amp;D8&amp;N8</f>
        <v xml:space="preserve">LATIN AMERICA31200AF </v>
      </c>
      <c r="AR8" s="123" t="str">
        <f>+D8&amp;J8</f>
        <v>31200PC</v>
      </c>
      <c r="AS8" s="124" t="str">
        <f t="shared" si="7"/>
        <v/>
      </c>
      <c r="AT8" s="125" t="str">
        <f t="shared" si="8"/>
        <v>M40RLANZ(BG)Z</v>
      </c>
      <c r="AU8" s="125" t="str">
        <f>IF(NOT(AT8=""),VLOOKUP(AT8,[1]PSI_Category!A:B,2,0),"")</f>
        <v>A/F</v>
      </c>
      <c r="AV8" s="125" t="s">
        <v>1778</v>
      </c>
      <c r="AW8" s="125" t="s">
        <v>1779</v>
      </c>
      <c r="AX8" s="125" t="s">
        <v>1779</v>
      </c>
    </row>
    <row r="9" spans="1:50" s="103" customFormat="1" ht="11.4" customHeight="1" x14ac:dyDescent="0.3">
      <c r="B9" s="104" t="s">
        <v>1769</v>
      </c>
      <c r="C9" s="105" t="s">
        <v>1770</v>
      </c>
      <c r="D9" s="106">
        <v>31200</v>
      </c>
      <c r="E9" s="107">
        <v>1938</v>
      </c>
      <c r="F9" s="105" t="s">
        <v>1771</v>
      </c>
      <c r="G9" s="107">
        <v>851</v>
      </c>
      <c r="H9" s="105" t="s">
        <v>1772</v>
      </c>
      <c r="I9" s="105" t="s">
        <v>1773</v>
      </c>
      <c r="J9" s="107" t="s">
        <v>293</v>
      </c>
      <c r="K9" s="105">
        <v>92010454</v>
      </c>
      <c r="L9" s="105" t="s">
        <v>1774</v>
      </c>
      <c r="M9" s="105" t="s">
        <v>1781</v>
      </c>
      <c r="N9" s="105" t="s">
        <v>1782</v>
      </c>
      <c r="O9" s="108" t="s">
        <v>159</v>
      </c>
      <c r="P9" s="109" t="s">
        <v>1777</v>
      </c>
      <c r="Q9" s="110"/>
      <c r="R9" s="110"/>
      <c r="S9" s="110"/>
      <c r="T9" s="110"/>
      <c r="U9" s="111"/>
      <c r="V9" s="111"/>
      <c r="W9" s="112"/>
      <c r="X9" s="126"/>
      <c r="Y9" s="114" t="s">
        <v>285</v>
      </c>
      <c r="Z9" s="115">
        <v>35.22</v>
      </c>
      <c r="AA9" s="116">
        <v>71</v>
      </c>
      <c r="AB9" s="117">
        <f t="shared" si="0"/>
        <v>2500.62</v>
      </c>
      <c r="AC9" s="117">
        <f t="shared" si="1"/>
        <v>19.55859933</v>
      </c>
      <c r="AD9" s="118"/>
      <c r="AE9" s="117">
        <f t="shared" si="2"/>
        <v>0</v>
      </c>
      <c r="AF9" s="117">
        <f t="shared" si="3"/>
        <v>0</v>
      </c>
      <c r="AG9" s="119">
        <f t="shared" si="4"/>
        <v>71</v>
      </c>
      <c r="AH9" s="120">
        <f t="shared" si="5"/>
        <v>2500.62</v>
      </c>
      <c r="AI9" s="121">
        <f t="shared" si="6"/>
        <v>19.55859933</v>
      </c>
      <c r="AJ9" s="122" t="str">
        <f>+C9</f>
        <v>DOMINICAN REPUBLIC</v>
      </c>
      <c r="AK9" s="122" t="str">
        <f>IF(ISNA(VLOOKUP(postponeList!D9,[1]Sheet!$A$2:$B$12,2,FALSE))," ",(VLOOKUP(postponeList!D9,[1]Sheet!$A$2:$B$12,2,FALSE)))</f>
        <v>PMMA</v>
      </c>
      <c r="AL9" s="122" t="str">
        <f>IF(ISNA(VLOOKUP(E9,[1]Sheet!$G$2:$H$40,2,FALSE))," ",VLOOKUP(E9,[1]Sheet!$G$2:$H$40,2,FALSE))</f>
        <v>KOWA</v>
      </c>
      <c r="AM9" s="122" t="str">
        <f>IF(ISNA(VLOOKUP(G9,[1]Sheet!$K$2:$L$159,2,FALSE))," ",(VLOOKUP(G9,[1]Sheet!$K$2:$L$159,2,FALSE)))</f>
        <v>INNOVACION</v>
      </c>
      <c r="AN9" s="122" t="str">
        <f>IF(ISNA(VLOOKUP(I9&amp;C9,[1]Sheet!$D$2:$E$228,2,FALSE))," ",VLOOKUP(I9&amp;C9,[1]Sheet!$D$2:$E$228,2,FALSE))</f>
        <v>Gary, Kimoto</v>
      </c>
      <c r="AO9" s="122" t="str">
        <f>+I9&amp;C9</f>
        <v>KDKDOMINICAN REPUBLIC</v>
      </c>
      <c r="AP9" s="122" t="str">
        <f>C9&amp;D9&amp;E9&amp;G9&amp;I9&amp;O9</f>
        <v>DOMINICAN REPUBLIC312001938851KDKFEB</v>
      </c>
      <c r="AQ9" s="122" t="str">
        <f>B9&amp;D9&amp;N9</f>
        <v xml:space="preserve">LATIN AMERICA31200DF </v>
      </c>
      <c r="AR9" s="123" t="str">
        <f>+D9&amp;J9</f>
        <v>31200SE</v>
      </c>
      <c r="AS9" s="124" t="str">
        <f t="shared" si="7"/>
        <v/>
      </c>
      <c r="AT9" s="125" t="str">
        <f t="shared" si="8"/>
        <v>A40ALAALCZ</v>
      </c>
      <c r="AU9" s="125" t="str">
        <f>IF(NOT(AT9=""),VLOOKUP(AT9,[1]PSI_Category!A:B,2,0),"")</f>
        <v>D/F</v>
      </c>
      <c r="AV9" s="125" t="s">
        <v>1778</v>
      </c>
      <c r="AW9" s="125" t="s">
        <v>1783</v>
      </c>
      <c r="AX9" s="125" t="s">
        <v>1783</v>
      </c>
    </row>
    <row r="10" spans="1:50" s="103" customFormat="1" ht="11.4" customHeight="1" x14ac:dyDescent="0.3">
      <c r="B10" s="104" t="s">
        <v>1769</v>
      </c>
      <c r="C10" s="105" t="s">
        <v>1770</v>
      </c>
      <c r="D10" s="106">
        <v>31200</v>
      </c>
      <c r="E10" s="107">
        <v>1938</v>
      </c>
      <c r="F10" s="105" t="s">
        <v>1771</v>
      </c>
      <c r="G10" s="107">
        <v>851</v>
      </c>
      <c r="H10" s="105" t="s">
        <v>1772</v>
      </c>
      <c r="I10" s="105" t="s">
        <v>1773</v>
      </c>
      <c r="J10" s="107" t="s">
        <v>293</v>
      </c>
      <c r="K10" s="105">
        <v>92010454</v>
      </c>
      <c r="L10" s="105" t="s">
        <v>1774</v>
      </c>
      <c r="M10" s="105" t="s">
        <v>1784</v>
      </c>
      <c r="N10" s="105" t="s">
        <v>1782</v>
      </c>
      <c r="O10" s="108" t="s">
        <v>159</v>
      </c>
      <c r="P10" s="109" t="s">
        <v>1777</v>
      </c>
      <c r="Q10" s="110"/>
      <c r="R10" s="110"/>
      <c r="S10" s="110"/>
      <c r="T10" s="110"/>
      <c r="U10" s="111"/>
      <c r="V10" s="111"/>
      <c r="W10" s="112"/>
      <c r="X10" s="126"/>
      <c r="Y10" s="114" t="s">
        <v>285</v>
      </c>
      <c r="Z10" s="115">
        <v>35.22</v>
      </c>
      <c r="AA10" s="116">
        <v>55</v>
      </c>
      <c r="AB10" s="117">
        <f t="shared" si="0"/>
        <v>1937.1</v>
      </c>
      <c r="AC10" s="117">
        <f t="shared" si="1"/>
        <v>15.15102765</v>
      </c>
      <c r="AD10" s="118"/>
      <c r="AE10" s="117">
        <f t="shared" si="2"/>
        <v>0</v>
      </c>
      <c r="AF10" s="117">
        <f t="shared" si="3"/>
        <v>0</v>
      </c>
      <c r="AG10" s="119">
        <f t="shared" si="4"/>
        <v>55</v>
      </c>
      <c r="AH10" s="120">
        <f t="shared" si="5"/>
        <v>1937.1</v>
      </c>
      <c r="AI10" s="121">
        <f t="shared" si="6"/>
        <v>15.15102765</v>
      </c>
      <c r="AJ10" s="122" t="str">
        <f>+C10</f>
        <v>DOMINICAN REPUBLIC</v>
      </c>
      <c r="AK10" s="122" t="str">
        <f>IF(ISNA(VLOOKUP(postponeList!D10,[1]Sheet!$A$2:$B$12,2,FALSE))," ",(VLOOKUP(postponeList!D10,[1]Sheet!$A$2:$B$12,2,FALSE)))</f>
        <v>PMMA</v>
      </c>
      <c r="AL10" s="122" t="str">
        <f>IF(ISNA(VLOOKUP(E10,[1]Sheet!$G$2:$H$40,2,FALSE))," ",VLOOKUP(E10,[1]Sheet!$G$2:$H$40,2,FALSE))</f>
        <v>KOWA</v>
      </c>
      <c r="AM10" s="122" t="str">
        <f>IF(ISNA(VLOOKUP(G10,[1]Sheet!$K$2:$L$159,2,FALSE))," ",(VLOOKUP(G10,[1]Sheet!$K$2:$L$159,2,FALSE)))</f>
        <v>INNOVACION</v>
      </c>
      <c r="AN10" s="122" t="str">
        <f>IF(ISNA(VLOOKUP(I10&amp;C10,[1]Sheet!$D$2:$E$228,2,FALSE))," ",VLOOKUP(I10&amp;C10,[1]Sheet!$D$2:$E$228,2,FALSE))</f>
        <v>Gary, Kimoto</v>
      </c>
      <c r="AO10" s="122" t="str">
        <f>+I10&amp;C10</f>
        <v>KDKDOMINICAN REPUBLIC</v>
      </c>
      <c r="AP10" s="122" t="str">
        <f>C10&amp;D10&amp;E10&amp;G10&amp;I10&amp;O10</f>
        <v>DOMINICAN REPUBLIC312001938851KDKFEB</v>
      </c>
      <c r="AQ10" s="122" t="str">
        <f>B10&amp;D10&amp;N10</f>
        <v xml:space="preserve">LATIN AMERICA31200DF </v>
      </c>
      <c r="AR10" s="123" t="str">
        <f>+D10&amp;J10</f>
        <v>31200SE</v>
      </c>
      <c r="AS10" s="124" t="str">
        <f t="shared" si="7"/>
        <v/>
      </c>
      <c r="AT10" s="125" t="str">
        <f t="shared" si="8"/>
        <v>A40ALAWLCZ</v>
      </c>
      <c r="AU10" s="125" t="str">
        <f>IF(NOT(AT10=""),VLOOKUP(AT10,[1]PSI_Category!A:B,2,0),"")</f>
        <v>D/F</v>
      </c>
      <c r="AV10" s="125" t="s">
        <v>1778</v>
      </c>
      <c r="AW10" s="125" t="s">
        <v>1783</v>
      </c>
      <c r="AX10" s="125" t="s">
        <v>1783</v>
      </c>
    </row>
    <row r="11" spans="1:50" s="103" customFormat="1" ht="11.4" customHeight="1" x14ac:dyDescent="0.3">
      <c r="B11" s="104" t="s">
        <v>1769</v>
      </c>
      <c r="C11" s="105" t="s">
        <v>1770</v>
      </c>
      <c r="D11" s="106">
        <v>31200</v>
      </c>
      <c r="E11" s="107">
        <v>1938</v>
      </c>
      <c r="F11" s="105" t="s">
        <v>1771</v>
      </c>
      <c r="G11" s="107">
        <v>851</v>
      </c>
      <c r="H11" s="105" t="s">
        <v>1772</v>
      </c>
      <c r="I11" s="105" t="s">
        <v>1773</v>
      </c>
      <c r="J11" s="107" t="s">
        <v>293</v>
      </c>
      <c r="K11" s="105">
        <v>92010454</v>
      </c>
      <c r="L11" s="105" t="s">
        <v>1774</v>
      </c>
      <c r="M11" s="105" t="s">
        <v>1785</v>
      </c>
      <c r="N11" s="105" t="s">
        <v>1786</v>
      </c>
      <c r="O11" s="108" t="s">
        <v>159</v>
      </c>
      <c r="P11" s="109" t="s">
        <v>1777</v>
      </c>
      <c r="Q11" s="110"/>
      <c r="R11" s="110"/>
      <c r="S11" s="110"/>
      <c r="T11" s="110"/>
      <c r="U11" s="111"/>
      <c r="V11" s="111"/>
      <c r="W11" s="112"/>
      <c r="X11" s="126"/>
      <c r="Y11" s="114" t="s">
        <v>285</v>
      </c>
      <c r="Z11" s="115">
        <v>36.36</v>
      </c>
      <c r="AA11" s="116">
        <v>1200</v>
      </c>
      <c r="AB11" s="117">
        <f t="shared" si="0"/>
        <v>43632</v>
      </c>
      <c r="AC11" s="117">
        <f t="shared" si="1"/>
        <v>341.26768800000002</v>
      </c>
      <c r="AD11" s="118"/>
      <c r="AE11" s="117">
        <f t="shared" si="2"/>
        <v>0</v>
      </c>
      <c r="AF11" s="117">
        <f t="shared" si="3"/>
        <v>0</v>
      </c>
      <c r="AG11" s="119">
        <f t="shared" si="4"/>
        <v>1200</v>
      </c>
      <c r="AH11" s="120">
        <f t="shared" si="5"/>
        <v>43632</v>
      </c>
      <c r="AI11" s="121">
        <f t="shared" si="6"/>
        <v>341.26768800000002</v>
      </c>
      <c r="AJ11" s="122" t="str">
        <f>+C11</f>
        <v>DOMINICAN REPUBLIC</v>
      </c>
      <c r="AK11" s="122" t="str">
        <f>IF(ISNA(VLOOKUP(postponeList!D11,[1]Sheet!$A$2:$B$12,2,FALSE))," ",(VLOOKUP(postponeList!D11,[1]Sheet!$A$2:$B$12,2,FALSE)))</f>
        <v>PMMA</v>
      </c>
      <c r="AL11" s="122" t="str">
        <f>IF(ISNA(VLOOKUP(E11,[1]Sheet!$G$2:$H$40,2,FALSE))," ",VLOOKUP(E11,[1]Sheet!$G$2:$H$40,2,FALSE))</f>
        <v>KOWA</v>
      </c>
      <c r="AM11" s="122" t="str">
        <f>IF(ISNA(VLOOKUP(G11,[1]Sheet!$K$2:$L$159,2,FALSE))," ",(VLOOKUP(G11,[1]Sheet!$K$2:$L$159,2,FALSE)))</f>
        <v>INNOVACION</v>
      </c>
      <c r="AN11" s="122" t="str">
        <f>IF(ISNA(VLOOKUP(I11&amp;C11,[1]Sheet!$D$2:$E$228,2,FALSE))," ",VLOOKUP(I11&amp;C11,[1]Sheet!$D$2:$E$228,2,FALSE))</f>
        <v>Gary, Kimoto</v>
      </c>
      <c r="AO11" s="122" t="str">
        <f>+I11&amp;C11</f>
        <v>KDKDOMINICAN REPUBLIC</v>
      </c>
      <c r="AP11" s="122" t="str">
        <f>C11&amp;D11&amp;E11&amp;G11&amp;I11&amp;O11</f>
        <v>DOMINICAN REPUBLIC312001938851KDKFEB</v>
      </c>
      <c r="AQ11" s="122" t="str">
        <f>B11&amp;D11&amp;N11</f>
        <v xml:space="preserve">LATIN AMERICA31200SF </v>
      </c>
      <c r="AR11" s="123" t="str">
        <f>+D11&amp;J11</f>
        <v>31200SE</v>
      </c>
      <c r="AS11" s="124" t="str">
        <f t="shared" si="7"/>
        <v/>
      </c>
      <c r="AT11" s="125" t="str">
        <f t="shared" si="8"/>
        <v>B41UKLAKLCZ</v>
      </c>
      <c r="AU11" s="125" t="str">
        <f>IF(NOT(AT11=""),VLOOKUP(AT11,[1]PSI_Category!A:B,2,0),"")</f>
        <v>S/F</v>
      </c>
      <c r="AV11" s="125" t="s">
        <v>1778</v>
      </c>
      <c r="AW11" s="125" t="s">
        <v>1787</v>
      </c>
      <c r="AX11" s="125" t="s">
        <v>1787</v>
      </c>
    </row>
    <row r="12" spans="1:50" s="103" customFormat="1" ht="11.4" customHeight="1" x14ac:dyDescent="0.3">
      <c r="B12" s="104" t="s">
        <v>1769</v>
      </c>
      <c r="C12" s="105" t="s">
        <v>1770</v>
      </c>
      <c r="D12" s="106">
        <v>31200</v>
      </c>
      <c r="E12" s="107">
        <v>1938</v>
      </c>
      <c r="F12" s="105" t="s">
        <v>1771</v>
      </c>
      <c r="G12" s="107">
        <v>851</v>
      </c>
      <c r="H12" s="105" t="s">
        <v>1772</v>
      </c>
      <c r="I12" s="105" t="s">
        <v>1773</v>
      </c>
      <c r="J12" s="107" t="s">
        <v>293</v>
      </c>
      <c r="K12" s="105">
        <v>92010454</v>
      </c>
      <c r="L12" s="105" t="s">
        <v>1774</v>
      </c>
      <c r="M12" s="105" t="s">
        <v>1788</v>
      </c>
      <c r="N12" s="105" t="s">
        <v>1789</v>
      </c>
      <c r="O12" s="108" t="s">
        <v>159</v>
      </c>
      <c r="P12" s="109" t="s">
        <v>1777</v>
      </c>
      <c r="Q12" s="110"/>
      <c r="R12" s="110"/>
      <c r="S12" s="110"/>
      <c r="T12" s="110"/>
      <c r="U12" s="111"/>
      <c r="V12" s="111"/>
      <c r="W12" s="112"/>
      <c r="X12" s="126"/>
      <c r="Y12" s="114" t="s">
        <v>285</v>
      </c>
      <c r="Z12" s="115">
        <v>40.65</v>
      </c>
      <c r="AA12" s="116">
        <v>590</v>
      </c>
      <c r="AB12" s="117">
        <f t="shared" si="0"/>
        <v>23983.5</v>
      </c>
      <c r="AC12" s="117">
        <f t="shared" si="1"/>
        <v>187.58694525000001</v>
      </c>
      <c r="AD12" s="118"/>
      <c r="AE12" s="117">
        <f t="shared" si="2"/>
        <v>0</v>
      </c>
      <c r="AF12" s="117">
        <f t="shared" si="3"/>
        <v>0</v>
      </c>
      <c r="AG12" s="119">
        <f t="shared" si="4"/>
        <v>590</v>
      </c>
      <c r="AH12" s="120">
        <f t="shared" si="5"/>
        <v>23983.5</v>
      </c>
      <c r="AI12" s="121">
        <f t="shared" si="6"/>
        <v>187.58694525000001</v>
      </c>
      <c r="AJ12" s="122" t="str">
        <f>+C12</f>
        <v>DOMINICAN REPUBLIC</v>
      </c>
      <c r="AK12" s="122" t="str">
        <f>IF(ISNA(VLOOKUP(postponeList!D12,[1]Sheet!$A$2:$B$12,2,FALSE))," ",(VLOOKUP(postponeList!D12,[1]Sheet!$A$2:$B$12,2,FALSE)))</f>
        <v>PMMA</v>
      </c>
      <c r="AL12" s="122" t="str">
        <f>IF(ISNA(VLOOKUP(E12,[1]Sheet!$G$2:$H$40,2,FALSE))," ",VLOOKUP(E12,[1]Sheet!$G$2:$H$40,2,FALSE))</f>
        <v>KOWA</v>
      </c>
      <c r="AM12" s="122" t="str">
        <f>IF(ISNA(VLOOKUP(G12,[1]Sheet!$K$2:$L$159,2,FALSE))," ",(VLOOKUP(G12,[1]Sheet!$K$2:$L$159,2,FALSE)))</f>
        <v>INNOVACION</v>
      </c>
      <c r="AN12" s="122" t="str">
        <f>IF(ISNA(VLOOKUP(I12&amp;C12,[1]Sheet!$D$2:$E$228,2,FALSE))," ",VLOOKUP(I12&amp;C12,[1]Sheet!$D$2:$E$228,2,FALSE))</f>
        <v>Gary, Kimoto</v>
      </c>
      <c r="AO12" s="122" t="str">
        <f>+I12&amp;C12</f>
        <v>KDKDOMINICAN REPUBLIC</v>
      </c>
      <c r="AP12" s="122" t="str">
        <f>C12&amp;D12&amp;E12&amp;G12&amp;I12&amp;O12</f>
        <v>DOMINICAN REPUBLIC312001938851KDKFEB</v>
      </c>
      <c r="AQ12" s="122" t="str">
        <f>B12&amp;D12&amp;N12</f>
        <v xml:space="preserve">LATIN AMERICA31200WF </v>
      </c>
      <c r="AR12" s="123" t="str">
        <f>+D12&amp;J12</f>
        <v>31200SE</v>
      </c>
      <c r="AS12" s="124" t="str">
        <f t="shared" si="7"/>
        <v/>
      </c>
      <c r="AT12" s="125" t="str">
        <f t="shared" si="8"/>
        <v>M40CLAACZ</v>
      </c>
      <c r="AU12" s="125" t="str">
        <f>IF(NOT(AT12=""),VLOOKUP(AT12,[1]PSI_Category!A:B,2,0),"")</f>
        <v>W/F</v>
      </c>
      <c r="AV12" s="125" t="s">
        <v>1778</v>
      </c>
      <c r="AW12" s="125" t="s">
        <v>1790</v>
      </c>
      <c r="AX12" s="125" t="s">
        <v>1790</v>
      </c>
    </row>
    <row r="13" spans="1:50" s="103" customFormat="1" ht="11.4" customHeight="1" x14ac:dyDescent="0.3">
      <c r="B13" s="104" t="s">
        <v>1769</v>
      </c>
      <c r="C13" s="105" t="s">
        <v>1770</v>
      </c>
      <c r="D13" s="106">
        <v>31200</v>
      </c>
      <c r="E13" s="107">
        <v>1938</v>
      </c>
      <c r="F13" s="105" t="s">
        <v>1771</v>
      </c>
      <c r="G13" s="107">
        <v>851</v>
      </c>
      <c r="H13" s="105" t="s">
        <v>1772</v>
      </c>
      <c r="I13" s="105" t="s">
        <v>1773</v>
      </c>
      <c r="J13" s="107" t="s">
        <v>293</v>
      </c>
      <c r="K13" s="105">
        <v>92010454</v>
      </c>
      <c r="L13" s="105" t="s">
        <v>1774</v>
      </c>
      <c r="M13" s="105" t="s">
        <v>1791</v>
      </c>
      <c r="N13" s="105" t="s">
        <v>1789</v>
      </c>
      <c r="O13" s="108" t="s">
        <v>159</v>
      </c>
      <c r="P13" s="109" t="s">
        <v>1777</v>
      </c>
      <c r="Q13" s="110"/>
      <c r="R13" s="110"/>
      <c r="S13" s="110"/>
      <c r="T13" s="110"/>
      <c r="U13" s="111"/>
      <c r="V13" s="111"/>
      <c r="W13" s="112"/>
      <c r="X13" s="126"/>
      <c r="Y13" s="114" t="s">
        <v>285</v>
      </c>
      <c r="Z13" s="115">
        <v>40.65</v>
      </c>
      <c r="AA13" s="116">
        <v>300</v>
      </c>
      <c r="AB13" s="117">
        <f t="shared" si="0"/>
        <v>12195</v>
      </c>
      <c r="AC13" s="117">
        <f t="shared" si="1"/>
        <v>95.383192500000007</v>
      </c>
      <c r="AD13" s="118"/>
      <c r="AE13" s="117">
        <f t="shared" si="2"/>
        <v>0</v>
      </c>
      <c r="AF13" s="117">
        <f t="shared" si="3"/>
        <v>0</v>
      </c>
      <c r="AG13" s="119">
        <f t="shared" si="4"/>
        <v>300</v>
      </c>
      <c r="AH13" s="120">
        <f t="shared" si="5"/>
        <v>12195</v>
      </c>
      <c r="AI13" s="121">
        <f t="shared" si="6"/>
        <v>95.383192500000007</v>
      </c>
      <c r="AJ13" s="122" t="str">
        <f>+C13</f>
        <v>DOMINICAN REPUBLIC</v>
      </c>
      <c r="AK13" s="122" t="str">
        <f>IF(ISNA(VLOOKUP(postponeList!D13,[1]Sheet!$A$2:$B$12,2,FALSE))," ",(VLOOKUP(postponeList!D13,[1]Sheet!$A$2:$B$12,2,FALSE)))</f>
        <v>PMMA</v>
      </c>
      <c r="AL13" s="122" t="str">
        <f>IF(ISNA(VLOOKUP(E13,[1]Sheet!$G$2:$H$40,2,FALSE))," ",VLOOKUP(E13,[1]Sheet!$G$2:$H$40,2,FALSE))</f>
        <v>KOWA</v>
      </c>
      <c r="AM13" s="122" t="str">
        <f>IF(ISNA(VLOOKUP(G13,[1]Sheet!$K$2:$L$159,2,FALSE))," ",(VLOOKUP(G13,[1]Sheet!$K$2:$L$159,2,FALSE)))</f>
        <v>INNOVACION</v>
      </c>
      <c r="AN13" s="122" t="str">
        <f>IF(ISNA(VLOOKUP(I13&amp;C13,[1]Sheet!$D$2:$E$228,2,FALSE))," ",VLOOKUP(I13&amp;C13,[1]Sheet!$D$2:$E$228,2,FALSE))</f>
        <v>Gary, Kimoto</v>
      </c>
      <c r="AO13" s="122" t="str">
        <f>+I13&amp;C13</f>
        <v>KDKDOMINICAN REPUBLIC</v>
      </c>
      <c r="AP13" s="122" t="str">
        <f>C13&amp;D13&amp;E13&amp;G13&amp;I13&amp;O13</f>
        <v>DOMINICAN REPUBLIC312001938851KDKFEB</v>
      </c>
      <c r="AQ13" s="122" t="str">
        <f>B13&amp;D13&amp;N13</f>
        <v xml:space="preserve">LATIN AMERICA31200WF </v>
      </c>
      <c r="AR13" s="123" t="str">
        <f>+D13&amp;J13</f>
        <v>31200SE</v>
      </c>
      <c r="AS13" s="124" t="str">
        <f t="shared" si="7"/>
        <v/>
      </c>
      <c r="AT13" s="125" t="str">
        <f t="shared" si="8"/>
        <v>M40CLAHCZ</v>
      </c>
      <c r="AU13" s="125" t="str">
        <f>IF(NOT(AT13=""),VLOOKUP(AT13,[1]PSI_Category!A:B,2,0),"")</f>
        <v>W/F</v>
      </c>
      <c r="AV13" s="125" t="s">
        <v>1778</v>
      </c>
      <c r="AW13" s="125" t="s">
        <v>1790</v>
      </c>
      <c r="AX13" s="125" t="s">
        <v>1790</v>
      </c>
    </row>
    <row r="14" spans="1:50" s="103" customFormat="1" ht="11.4" customHeight="1" x14ac:dyDescent="0.3">
      <c r="B14" s="104" t="s">
        <v>1769</v>
      </c>
      <c r="C14" s="105" t="s">
        <v>1770</v>
      </c>
      <c r="D14" s="106">
        <v>31200</v>
      </c>
      <c r="E14" s="107">
        <v>1938</v>
      </c>
      <c r="F14" s="105" t="s">
        <v>1771</v>
      </c>
      <c r="G14" s="107">
        <v>851</v>
      </c>
      <c r="H14" s="105" t="s">
        <v>1772</v>
      </c>
      <c r="I14" s="105" t="s">
        <v>1773</v>
      </c>
      <c r="J14" s="107" t="s">
        <v>293</v>
      </c>
      <c r="K14" s="105">
        <v>92010454</v>
      </c>
      <c r="L14" s="105" t="s">
        <v>1774</v>
      </c>
      <c r="M14" s="105" t="s">
        <v>1792</v>
      </c>
      <c r="N14" s="105" t="s">
        <v>1789</v>
      </c>
      <c r="O14" s="108" t="s">
        <v>159</v>
      </c>
      <c r="P14" s="109" t="s">
        <v>1777</v>
      </c>
      <c r="Q14" s="110"/>
      <c r="R14" s="110"/>
      <c r="S14" s="110"/>
      <c r="T14" s="110"/>
      <c r="U14" s="111"/>
      <c r="V14" s="111"/>
      <c r="W14" s="112"/>
      <c r="X14" s="113"/>
      <c r="Y14" s="114" t="s">
        <v>285</v>
      </c>
      <c r="Z14" s="115">
        <v>40.65</v>
      </c>
      <c r="AA14" s="116">
        <v>890</v>
      </c>
      <c r="AB14" s="117">
        <f t="shared" si="0"/>
        <v>36178.5</v>
      </c>
      <c r="AC14" s="117">
        <f t="shared" si="1"/>
        <v>282.97013774999999</v>
      </c>
      <c r="AD14" s="118"/>
      <c r="AE14" s="117">
        <f t="shared" si="2"/>
        <v>0</v>
      </c>
      <c r="AF14" s="117">
        <f t="shared" si="3"/>
        <v>0</v>
      </c>
      <c r="AG14" s="119">
        <f t="shared" si="4"/>
        <v>890</v>
      </c>
      <c r="AH14" s="120">
        <f t="shared" si="5"/>
        <v>36178.5</v>
      </c>
      <c r="AI14" s="121">
        <f t="shared" si="6"/>
        <v>282.97013774999999</v>
      </c>
      <c r="AJ14" s="122" t="str">
        <f>+C14</f>
        <v>DOMINICAN REPUBLIC</v>
      </c>
      <c r="AK14" s="122" t="str">
        <f>IF(ISNA(VLOOKUP(postponeList!D14,[1]Sheet!$A$2:$B$12,2,FALSE))," ",(VLOOKUP(postponeList!D14,[1]Sheet!$A$2:$B$12,2,FALSE)))</f>
        <v>PMMA</v>
      </c>
      <c r="AL14" s="122" t="str">
        <f>IF(ISNA(VLOOKUP(E14,[1]Sheet!$G$2:$H$40,2,FALSE))," ",VLOOKUP(E14,[1]Sheet!$G$2:$H$40,2,FALSE))</f>
        <v>KOWA</v>
      </c>
      <c r="AM14" s="122" t="str">
        <f>IF(ISNA(VLOOKUP(G14,[1]Sheet!$K$2:$L$159,2,FALSE))," ",(VLOOKUP(G14,[1]Sheet!$K$2:$L$159,2,FALSE)))</f>
        <v>INNOVACION</v>
      </c>
      <c r="AN14" s="122" t="str">
        <f>IF(ISNA(VLOOKUP(I14&amp;C14,[1]Sheet!$D$2:$E$228,2,FALSE))," ",VLOOKUP(I14&amp;C14,[1]Sheet!$D$2:$E$228,2,FALSE))</f>
        <v>Gary, Kimoto</v>
      </c>
      <c r="AO14" s="122" t="str">
        <f>+I14&amp;C14</f>
        <v>KDKDOMINICAN REPUBLIC</v>
      </c>
      <c r="AP14" s="122" t="str">
        <f>C14&amp;D14&amp;E14&amp;G14&amp;I14&amp;O14</f>
        <v>DOMINICAN REPUBLIC312001938851KDKFEB</v>
      </c>
      <c r="AQ14" s="122" t="str">
        <f>B14&amp;D14&amp;N14</f>
        <v xml:space="preserve">LATIN AMERICA31200WF </v>
      </c>
      <c r="AR14" s="123" t="str">
        <f>+D14&amp;J14</f>
        <v>31200SE</v>
      </c>
      <c r="AS14" s="124" t="str">
        <f t="shared" si="7"/>
        <v/>
      </c>
      <c r="AT14" s="125" t="str">
        <f t="shared" si="8"/>
        <v>M40CLANCZ</v>
      </c>
      <c r="AU14" s="125" t="str">
        <f>IF(NOT(AT14=""),VLOOKUP(AT14,[1]PSI_Category!A:B,2,0),"")</f>
        <v>W/F</v>
      </c>
      <c r="AV14" s="125" t="s">
        <v>1778</v>
      </c>
      <c r="AW14" s="125" t="s">
        <v>1790</v>
      </c>
      <c r="AX14" s="125" t="s">
        <v>1790</v>
      </c>
    </row>
    <row r="15" spans="1:50" s="103" customFormat="1" ht="11.4" customHeight="1" x14ac:dyDescent="0.3">
      <c r="B15" s="104" t="s">
        <v>1769</v>
      </c>
      <c r="C15" s="105" t="s">
        <v>1770</v>
      </c>
      <c r="D15" s="106">
        <v>31200</v>
      </c>
      <c r="E15" s="107">
        <v>1938</v>
      </c>
      <c r="F15" s="105" t="s">
        <v>1771</v>
      </c>
      <c r="G15" s="107">
        <v>851</v>
      </c>
      <c r="H15" s="105" t="s">
        <v>1772</v>
      </c>
      <c r="I15" s="105" t="s">
        <v>1773</v>
      </c>
      <c r="J15" s="107" t="s">
        <v>293</v>
      </c>
      <c r="K15" s="105">
        <v>92010454</v>
      </c>
      <c r="L15" s="105" t="s">
        <v>1774</v>
      </c>
      <c r="M15" s="105" t="s">
        <v>1793</v>
      </c>
      <c r="N15" s="105" t="s">
        <v>1776</v>
      </c>
      <c r="O15" s="108" t="s">
        <v>159</v>
      </c>
      <c r="P15" s="109" t="s">
        <v>1777</v>
      </c>
      <c r="Q15" s="110"/>
      <c r="R15" s="110"/>
      <c r="S15" s="110"/>
      <c r="T15" s="110"/>
      <c r="U15" s="111"/>
      <c r="V15" s="111"/>
      <c r="W15" s="112"/>
      <c r="X15" s="113"/>
      <c r="Y15" s="114" t="s">
        <v>285</v>
      </c>
      <c r="Z15" s="115">
        <v>48.91</v>
      </c>
      <c r="AA15" s="116">
        <v>400</v>
      </c>
      <c r="AB15" s="117">
        <f t="shared" si="0"/>
        <v>19564</v>
      </c>
      <c r="AC15" s="117">
        <f t="shared" si="1"/>
        <v>153.01982599999999</v>
      </c>
      <c r="AD15" s="118"/>
      <c r="AE15" s="117">
        <f t="shared" si="2"/>
        <v>0</v>
      </c>
      <c r="AF15" s="117">
        <f t="shared" si="3"/>
        <v>0</v>
      </c>
      <c r="AG15" s="119">
        <f t="shared" si="4"/>
        <v>400</v>
      </c>
      <c r="AH15" s="120">
        <f t="shared" si="5"/>
        <v>19564</v>
      </c>
      <c r="AI15" s="121">
        <f t="shared" si="6"/>
        <v>153.01982599999999</v>
      </c>
      <c r="AJ15" s="122" t="str">
        <f>+C15</f>
        <v>DOMINICAN REPUBLIC</v>
      </c>
      <c r="AK15" s="122" t="str">
        <f>IF(ISNA(VLOOKUP(postponeList!D15,[1]Sheet!$A$2:$B$12,2,FALSE))," ",(VLOOKUP(postponeList!D15,[1]Sheet!$A$2:$B$12,2,FALSE)))</f>
        <v>PMMA</v>
      </c>
      <c r="AL15" s="122" t="str">
        <f>IF(ISNA(VLOOKUP(E15,[1]Sheet!$G$2:$H$40,2,FALSE))," ",VLOOKUP(E15,[1]Sheet!$G$2:$H$40,2,FALSE))</f>
        <v>KOWA</v>
      </c>
      <c r="AM15" s="122" t="str">
        <f>IF(ISNA(VLOOKUP(G15,[1]Sheet!$K$2:$L$159,2,FALSE))," ",(VLOOKUP(G15,[1]Sheet!$K$2:$L$159,2,FALSE)))</f>
        <v>INNOVACION</v>
      </c>
      <c r="AN15" s="122" t="str">
        <f>IF(ISNA(VLOOKUP(I15&amp;C15,[1]Sheet!$D$2:$E$228,2,FALSE))," ",VLOOKUP(I15&amp;C15,[1]Sheet!$D$2:$E$228,2,FALSE))</f>
        <v>Gary, Kimoto</v>
      </c>
      <c r="AO15" s="122" t="str">
        <f>+I15&amp;C15</f>
        <v>KDKDOMINICAN REPUBLIC</v>
      </c>
      <c r="AP15" s="122" t="str">
        <f>C15&amp;D15&amp;E15&amp;G15&amp;I15&amp;O15</f>
        <v>DOMINICAN REPUBLIC312001938851KDKFEB</v>
      </c>
      <c r="AQ15" s="122" t="str">
        <f>B15&amp;D15&amp;N15</f>
        <v xml:space="preserve">LATIN AMERICA31200AF </v>
      </c>
      <c r="AR15" s="123" t="str">
        <f>+D15&amp;J15</f>
        <v>31200SE</v>
      </c>
      <c r="AS15" s="124" t="str">
        <f t="shared" si="7"/>
        <v/>
      </c>
      <c r="AT15" s="125" t="str">
        <f t="shared" si="8"/>
        <v>M40RLAAZ(BY)Z</v>
      </c>
      <c r="AU15" s="125" t="str">
        <f>IF(NOT(AT15=""),VLOOKUP(AT15,[1]PSI_Category!A:B,2,0),"")</f>
        <v>A/F</v>
      </c>
      <c r="AV15" s="125" t="s">
        <v>1778</v>
      </c>
      <c r="AW15" s="125" t="s">
        <v>1779</v>
      </c>
      <c r="AX15" s="125" t="s">
        <v>1779</v>
      </c>
    </row>
    <row r="16" spans="1:50" s="103" customFormat="1" ht="11.4" customHeight="1" x14ac:dyDescent="0.3">
      <c r="B16" s="104" t="s">
        <v>1769</v>
      </c>
      <c r="C16" s="105" t="s">
        <v>1770</v>
      </c>
      <c r="D16" s="106">
        <v>31200</v>
      </c>
      <c r="E16" s="107">
        <v>1938</v>
      </c>
      <c r="F16" s="105" t="s">
        <v>1771</v>
      </c>
      <c r="G16" s="107">
        <v>851</v>
      </c>
      <c r="H16" s="105" t="s">
        <v>1772</v>
      </c>
      <c r="I16" s="105" t="s">
        <v>1773</v>
      </c>
      <c r="J16" s="107" t="s">
        <v>293</v>
      </c>
      <c r="K16" s="105">
        <v>92010454</v>
      </c>
      <c r="L16" s="105" t="s">
        <v>1774</v>
      </c>
      <c r="M16" s="127" t="s">
        <v>1794</v>
      </c>
      <c r="N16" s="105" t="s">
        <v>1776</v>
      </c>
      <c r="O16" s="108" t="s">
        <v>159</v>
      </c>
      <c r="P16" s="109" t="s">
        <v>1777</v>
      </c>
      <c r="Q16" s="110"/>
      <c r="R16" s="110"/>
      <c r="S16" s="110"/>
      <c r="T16" s="110"/>
      <c r="U16" s="111"/>
      <c r="V16" s="111"/>
      <c r="W16" s="112"/>
      <c r="X16" s="113"/>
      <c r="Y16" s="114" t="s">
        <v>285</v>
      </c>
      <c r="Z16" s="115">
        <v>48.91</v>
      </c>
      <c r="AA16" s="116">
        <v>380</v>
      </c>
      <c r="AB16" s="117">
        <f t="shared" si="0"/>
        <v>18585.8</v>
      </c>
      <c r="AC16" s="117">
        <f t="shared" si="1"/>
        <v>145.36883470000001</v>
      </c>
      <c r="AD16" s="118"/>
      <c r="AE16" s="117">
        <f t="shared" si="2"/>
        <v>0</v>
      </c>
      <c r="AF16" s="117">
        <f t="shared" si="3"/>
        <v>0</v>
      </c>
      <c r="AG16" s="119">
        <f t="shared" si="4"/>
        <v>380</v>
      </c>
      <c r="AH16" s="120">
        <f t="shared" si="5"/>
        <v>18585.8</v>
      </c>
      <c r="AI16" s="121">
        <f t="shared" si="6"/>
        <v>145.36883470000001</v>
      </c>
      <c r="AJ16" s="122" t="str">
        <f>+C16</f>
        <v>DOMINICAN REPUBLIC</v>
      </c>
      <c r="AK16" s="122" t="str">
        <f>IF(ISNA(VLOOKUP(postponeList!D16,[1]Sheet!$A$2:$B$12,2,FALSE))," ",(VLOOKUP(postponeList!D16,[1]Sheet!$A$2:$B$12,2,FALSE)))</f>
        <v>PMMA</v>
      </c>
      <c r="AL16" s="122" t="str">
        <f>IF(ISNA(VLOOKUP(E16,[1]Sheet!$G$2:$H$40,2,FALSE))," ",VLOOKUP(E16,[1]Sheet!$G$2:$H$40,2,FALSE))</f>
        <v>KOWA</v>
      </c>
      <c r="AM16" s="122" t="str">
        <f>IF(ISNA(VLOOKUP(G16,[1]Sheet!$K$2:$L$159,2,FALSE))," ",(VLOOKUP(G16,[1]Sheet!$K$2:$L$159,2,FALSE)))</f>
        <v>INNOVACION</v>
      </c>
      <c r="AN16" s="122" t="str">
        <f>IF(ISNA(VLOOKUP(I16&amp;C16,[1]Sheet!$D$2:$E$228,2,FALSE))," ",VLOOKUP(I16&amp;C16,[1]Sheet!$D$2:$E$228,2,FALSE))</f>
        <v>Gary, Kimoto</v>
      </c>
      <c r="AO16" s="122" t="str">
        <f>+I16&amp;C16</f>
        <v>KDKDOMINICAN REPUBLIC</v>
      </c>
      <c r="AP16" s="122" t="str">
        <f>C16&amp;D16&amp;E16&amp;G16&amp;I16&amp;O16</f>
        <v>DOMINICAN REPUBLIC312001938851KDKFEB</v>
      </c>
      <c r="AQ16" s="122" t="str">
        <f>B16&amp;D16&amp;N16</f>
        <v xml:space="preserve">LATIN AMERICA31200AF </v>
      </c>
      <c r="AR16" s="123" t="str">
        <f>+D16&amp;J16</f>
        <v>31200SE</v>
      </c>
      <c r="AS16" s="124" t="str">
        <f t="shared" si="7"/>
        <v/>
      </c>
      <c r="AT16" s="125" t="str">
        <f t="shared" si="8"/>
        <v>M40RLANZ(BY)Z</v>
      </c>
      <c r="AU16" s="125" t="str">
        <f>IF(NOT(AT16=""),VLOOKUP(AT16,[1]PSI_Category!A:B,2,0),"")</f>
        <v>A/F</v>
      </c>
      <c r="AV16" s="125" t="s">
        <v>1778</v>
      </c>
      <c r="AW16" s="125" t="s">
        <v>1779</v>
      </c>
      <c r="AX16" s="125" t="s">
        <v>1779</v>
      </c>
    </row>
    <row r="17" spans="2:50" s="103" customFormat="1" ht="11.4" customHeight="1" x14ac:dyDescent="0.3">
      <c r="B17" s="104" t="s">
        <v>1769</v>
      </c>
      <c r="C17" s="105" t="s">
        <v>1770</v>
      </c>
      <c r="D17" s="106">
        <v>31200</v>
      </c>
      <c r="E17" s="107">
        <v>1938</v>
      </c>
      <c r="F17" s="105" t="s">
        <v>1771</v>
      </c>
      <c r="G17" s="107">
        <v>851</v>
      </c>
      <c r="H17" s="105" t="s">
        <v>1772</v>
      </c>
      <c r="I17" s="105" t="s">
        <v>1773</v>
      </c>
      <c r="J17" s="107" t="s">
        <v>293</v>
      </c>
      <c r="K17" s="105">
        <v>92010454</v>
      </c>
      <c r="L17" s="105" t="s">
        <v>1774</v>
      </c>
      <c r="M17" s="105" t="s">
        <v>1795</v>
      </c>
      <c r="N17" s="105" t="s">
        <v>1786</v>
      </c>
      <c r="O17" s="108" t="s">
        <v>159</v>
      </c>
      <c r="P17" s="109" t="s">
        <v>1777</v>
      </c>
      <c r="Q17" s="110"/>
      <c r="R17" s="110"/>
      <c r="S17" s="110"/>
      <c r="T17" s="110"/>
      <c r="U17" s="111"/>
      <c r="V17" s="111"/>
      <c r="W17" s="112"/>
      <c r="X17" s="113"/>
      <c r="Y17" s="114" t="s">
        <v>285</v>
      </c>
      <c r="Z17" s="115">
        <v>43.69</v>
      </c>
      <c r="AA17" s="116">
        <v>210</v>
      </c>
      <c r="AB17" s="117">
        <f t="shared" si="0"/>
        <v>9174.9</v>
      </c>
      <c r="AC17" s="117">
        <f t="shared" si="1"/>
        <v>71.761480349999999</v>
      </c>
      <c r="AD17" s="118"/>
      <c r="AE17" s="117">
        <f t="shared" si="2"/>
        <v>0</v>
      </c>
      <c r="AF17" s="117">
        <f t="shared" si="3"/>
        <v>0</v>
      </c>
      <c r="AG17" s="119">
        <f t="shared" si="4"/>
        <v>210</v>
      </c>
      <c r="AH17" s="120">
        <f t="shared" si="5"/>
        <v>9174.9</v>
      </c>
      <c r="AI17" s="121">
        <f t="shared" si="6"/>
        <v>71.761480349999999</v>
      </c>
      <c r="AJ17" s="122" t="str">
        <f>+C17</f>
        <v>DOMINICAN REPUBLIC</v>
      </c>
      <c r="AK17" s="122" t="str">
        <f>IF(ISNA(VLOOKUP(postponeList!D17,[1]Sheet!$A$2:$B$12,2,FALSE))," ",(VLOOKUP(postponeList!D17,[1]Sheet!$A$2:$B$12,2,FALSE)))</f>
        <v>PMMA</v>
      </c>
      <c r="AL17" s="122" t="str">
        <f>IF(ISNA(VLOOKUP(E17,[1]Sheet!$G$2:$H$40,2,FALSE))," ",VLOOKUP(E17,[1]Sheet!$G$2:$H$40,2,FALSE))</f>
        <v>KOWA</v>
      </c>
      <c r="AM17" s="122" t="str">
        <f>IF(ISNA(VLOOKUP(G17,[1]Sheet!$K$2:$L$159,2,FALSE))," ",(VLOOKUP(G17,[1]Sheet!$K$2:$L$159,2,FALSE)))</f>
        <v>INNOVACION</v>
      </c>
      <c r="AN17" s="122" t="str">
        <f>IF(ISNA(VLOOKUP(I17&amp;C17,[1]Sheet!$D$2:$E$228,2,FALSE))," ",VLOOKUP(I17&amp;C17,[1]Sheet!$D$2:$E$228,2,FALSE))</f>
        <v>Gary, Kimoto</v>
      </c>
      <c r="AO17" s="122" t="str">
        <f>+I17&amp;C17</f>
        <v>KDKDOMINICAN REPUBLIC</v>
      </c>
      <c r="AP17" s="122" t="str">
        <f>C17&amp;D17&amp;E17&amp;G17&amp;I17&amp;O17</f>
        <v>DOMINICAN REPUBLIC312001938851KDKFEB</v>
      </c>
      <c r="AQ17" s="122" t="str">
        <f>B17&amp;D17&amp;N17</f>
        <v xml:space="preserve">LATIN AMERICA31200SF </v>
      </c>
      <c r="AR17" s="123" t="str">
        <f>+D17&amp;J17</f>
        <v>31200SE</v>
      </c>
      <c r="AS17" s="124" t="str">
        <f t="shared" si="7"/>
        <v/>
      </c>
      <c r="AT17" s="125" t="str">
        <f t="shared" si="8"/>
        <v>P40ULANCZ</v>
      </c>
      <c r="AU17" s="125" t="str">
        <f>IF(NOT(AT17=""),VLOOKUP(AT17,[1]PSI_Category!A:B,2,0),"")</f>
        <v>S/F</v>
      </c>
      <c r="AV17" s="125" t="s">
        <v>1778</v>
      </c>
      <c r="AW17" s="125" t="s">
        <v>1787</v>
      </c>
      <c r="AX17" s="125" t="s">
        <v>1787</v>
      </c>
    </row>
    <row r="18" spans="2:50" s="103" customFormat="1" ht="11.4" customHeight="1" x14ac:dyDescent="0.3">
      <c r="B18" s="104" t="s">
        <v>1769</v>
      </c>
      <c r="C18" s="105" t="s">
        <v>1770</v>
      </c>
      <c r="D18" s="106">
        <v>31200</v>
      </c>
      <c r="E18" s="107">
        <v>1938</v>
      </c>
      <c r="F18" s="105" t="s">
        <v>1771</v>
      </c>
      <c r="G18" s="107">
        <v>851</v>
      </c>
      <c r="H18" s="105" t="s">
        <v>1772</v>
      </c>
      <c r="I18" s="105" t="s">
        <v>1773</v>
      </c>
      <c r="J18" s="107" t="s">
        <v>293</v>
      </c>
      <c r="K18" s="105">
        <v>92010454</v>
      </c>
      <c r="L18" s="105" t="s">
        <v>1774</v>
      </c>
      <c r="M18" s="105" t="s">
        <v>1796</v>
      </c>
      <c r="N18" s="105" t="s">
        <v>1789</v>
      </c>
      <c r="O18" s="108" t="s">
        <v>159</v>
      </c>
      <c r="P18" s="109" t="s">
        <v>1777</v>
      </c>
      <c r="Q18" s="110"/>
      <c r="R18" s="110"/>
      <c r="S18" s="110"/>
      <c r="T18" s="110"/>
      <c r="U18" s="111"/>
      <c r="V18" s="111"/>
      <c r="W18" s="112"/>
      <c r="X18" s="113"/>
      <c r="Y18" s="114" t="s">
        <v>285</v>
      </c>
      <c r="Z18" s="115">
        <v>47.44</v>
      </c>
      <c r="AA18" s="116">
        <v>130</v>
      </c>
      <c r="AB18" s="117">
        <f t="shared" si="0"/>
        <v>6167.2</v>
      </c>
      <c r="AC18" s="117">
        <f t="shared" si="1"/>
        <v>48.2367548</v>
      </c>
      <c r="AD18" s="118"/>
      <c r="AE18" s="117">
        <f t="shared" si="2"/>
        <v>0</v>
      </c>
      <c r="AF18" s="117">
        <f t="shared" si="3"/>
        <v>0</v>
      </c>
      <c r="AG18" s="119">
        <f t="shared" si="4"/>
        <v>130</v>
      </c>
      <c r="AH18" s="120">
        <f t="shared" si="5"/>
        <v>6167.2</v>
      </c>
      <c r="AI18" s="121">
        <f t="shared" si="6"/>
        <v>48.2367548</v>
      </c>
      <c r="AJ18" s="122" t="str">
        <f>+C18</f>
        <v>DOMINICAN REPUBLIC</v>
      </c>
      <c r="AK18" s="122" t="str">
        <f>IF(ISNA(VLOOKUP(postponeList!D18,[1]Sheet!$A$2:$B$12,2,FALSE))," ",(VLOOKUP(postponeList!D18,[1]Sheet!$A$2:$B$12,2,FALSE)))</f>
        <v>PMMA</v>
      </c>
      <c r="AL18" s="122" t="str">
        <f>IF(ISNA(VLOOKUP(E18,[1]Sheet!$G$2:$H$40,2,FALSE))," ",VLOOKUP(E18,[1]Sheet!$G$2:$H$40,2,FALSE))</f>
        <v>KOWA</v>
      </c>
      <c r="AM18" s="122" t="str">
        <f>IF(ISNA(VLOOKUP(G18,[1]Sheet!$K$2:$L$159,2,FALSE))," ",(VLOOKUP(G18,[1]Sheet!$K$2:$L$159,2,FALSE)))</f>
        <v>INNOVACION</v>
      </c>
      <c r="AN18" s="122" t="str">
        <f>IF(ISNA(VLOOKUP(I18&amp;C18,[1]Sheet!$D$2:$E$228,2,FALSE))," ",VLOOKUP(I18&amp;C18,[1]Sheet!$D$2:$E$228,2,FALSE))</f>
        <v>Gary, Kimoto</v>
      </c>
      <c r="AO18" s="122" t="str">
        <f>+I18&amp;C18</f>
        <v>KDKDOMINICAN REPUBLIC</v>
      </c>
      <c r="AP18" s="122" t="str">
        <f>C18&amp;D18&amp;E18&amp;G18&amp;I18&amp;O18</f>
        <v>DOMINICAN REPUBLIC312001938851KDKFEB</v>
      </c>
      <c r="AQ18" s="122" t="str">
        <f>B18&amp;D18&amp;N18</f>
        <v xml:space="preserve">LATIN AMERICA31200WF </v>
      </c>
      <c r="AR18" s="123" t="str">
        <f>+D18&amp;J18</f>
        <v>31200SE</v>
      </c>
      <c r="AS18" s="124" t="str">
        <f t="shared" si="7"/>
        <v/>
      </c>
      <c r="AT18" s="125" t="str">
        <f t="shared" si="8"/>
        <v>UU45XLAWLCH</v>
      </c>
      <c r="AU18" s="125" t="str">
        <f>IF(NOT(AT18=""),VLOOKUP(AT18,[1]PSI_Category!A:B,2,0),"")</f>
        <v>W/F</v>
      </c>
      <c r="AV18" s="125" t="s">
        <v>1778</v>
      </c>
      <c r="AW18" s="125" t="s">
        <v>1790</v>
      </c>
      <c r="AX18" s="125" t="s">
        <v>1790</v>
      </c>
    </row>
    <row r="19" spans="2:50" s="103" customFormat="1" ht="11.4" customHeight="1" x14ac:dyDescent="0.3">
      <c r="B19" s="104" t="s">
        <v>1769</v>
      </c>
      <c r="C19" s="105" t="s">
        <v>1770</v>
      </c>
      <c r="D19" s="106">
        <v>31200</v>
      </c>
      <c r="E19" s="107">
        <v>1938</v>
      </c>
      <c r="F19" s="128" t="s">
        <v>1771</v>
      </c>
      <c r="G19" s="107">
        <v>851</v>
      </c>
      <c r="H19" s="105" t="s">
        <v>1772</v>
      </c>
      <c r="I19" s="105" t="s">
        <v>1773</v>
      </c>
      <c r="J19" s="107" t="s">
        <v>293</v>
      </c>
      <c r="K19" s="105">
        <v>92010455</v>
      </c>
      <c r="L19" s="105" t="s">
        <v>1797</v>
      </c>
      <c r="M19" s="105" t="s">
        <v>1798</v>
      </c>
      <c r="N19" s="105" t="s">
        <v>1799</v>
      </c>
      <c r="O19" s="108" t="s">
        <v>159</v>
      </c>
      <c r="P19" s="109" t="s">
        <v>1777</v>
      </c>
      <c r="Q19" s="110"/>
      <c r="R19" s="110"/>
      <c r="S19" s="110"/>
      <c r="T19" s="110"/>
      <c r="U19" s="111"/>
      <c r="V19" s="111"/>
      <c r="W19" s="112"/>
      <c r="X19" s="113"/>
      <c r="Y19" s="114" t="s">
        <v>285</v>
      </c>
      <c r="Z19" s="115">
        <v>37.44</v>
      </c>
      <c r="AA19" s="116">
        <v>4809</v>
      </c>
      <c r="AB19" s="117">
        <f t="shared" si="0"/>
        <v>180048.96</v>
      </c>
      <c r="AC19" s="117">
        <f t="shared" si="1"/>
        <v>1408.2529406399999</v>
      </c>
      <c r="AD19" s="118"/>
      <c r="AE19" s="117">
        <f t="shared" si="2"/>
        <v>0</v>
      </c>
      <c r="AF19" s="117">
        <f t="shared" si="3"/>
        <v>0</v>
      </c>
      <c r="AG19" s="119">
        <f t="shared" si="4"/>
        <v>4809</v>
      </c>
      <c r="AH19" s="120">
        <f t="shared" si="5"/>
        <v>180048.96</v>
      </c>
      <c r="AI19" s="121">
        <f t="shared" si="6"/>
        <v>1408.2529406399999</v>
      </c>
      <c r="AJ19" s="122" t="str">
        <f>+C19</f>
        <v>DOMINICAN REPUBLIC</v>
      </c>
      <c r="AK19" s="122" t="str">
        <f>IF(ISNA(VLOOKUP(postponeList!D19,[1]Sheet!$A$2:$B$12,2,FALSE))," ",(VLOOKUP(postponeList!D19,[1]Sheet!$A$2:$B$12,2,FALSE)))</f>
        <v>PMMA</v>
      </c>
      <c r="AL19" s="122" t="str">
        <f>IF(ISNA(VLOOKUP(E19,[1]Sheet!$G$2:$H$40,2,FALSE))," ",VLOOKUP(E19,[1]Sheet!$G$2:$H$40,2,FALSE))</f>
        <v>KOWA</v>
      </c>
      <c r="AM19" s="122" t="str">
        <f>IF(ISNA(VLOOKUP(G19,[1]Sheet!$K$2:$L$159,2,FALSE))," ",(VLOOKUP(G19,[1]Sheet!$K$2:$L$159,2,FALSE)))</f>
        <v>INNOVACION</v>
      </c>
      <c r="AN19" s="122" t="str">
        <f>IF(ISNA(VLOOKUP(I19&amp;C19,[1]Sheet!$D$2:$E$228,2,FALSE))," ",VLOOKUP(I19&amp;C19,[1]Sheet!$D$2:$E$228,2,FALSE))</f>
        <v>Gary, Kimoto</v>
      </c>
      <c r="AO19" s="122" t="str">
        <f>+I19&amp;C19</f>
        <v>KDKDOMINICAN REPUBLIC</v>
      </c>
      <c r="AP19" s="122" t="str">
        <f>C19&amp;D19&amp;E19&amp;G19&amp;I19&amp;O19</f>
        <v>DOMINICAN REPUBLIC312001938851KDKFEB</v>
      </c>
      <c r="AQ19" s="122" t="str">
        <f>B19&amp;D19&amp;N19</f>
        <v xml:space="preserve">LATIN AMERICA31200CF </v>
      </c>
      <c r="AR19" s="123" t="str">
        <f>+D19&amp;J19</f>
        <v>31200SE</v>
      </c>
      <c r="AS19" s="124" t="str">
        <f t="shared" si="7"/>
        <v/>
      </c>
      <c r="AT19" s="125" t="str">
        <f t="shared" si="8"/>
        <v>N56LGLAWJXH</v>
      </c>
      <c r="AU19" s="125" t="str">
        <f>IF(NOT(AT19=""),VLOOKUP(AT19,[1]PSI_Category!A:B,2,0),"")</f>
        <v>C/F</v>
      </c>
      <c r="AV19" s="125" t="s">
        <v>1800</v>
      </c>
      <c r="AW19" s="125" t="s">
        <v>1800</v>
      </c>
      <c r="AX19" s="125" t="s">
        <v>1800</v>
      </c>
    </row>
    <row r="20" spans="2:50" s="103" customFormat="1" ht="11.4" customHeight="1" x14ac:dyDescent="0.3">
      <c r="B20" s="104" t="s">
        <v>1769</v>
      </c>
      <c r="C20" s="105" t="s">
        <v>1770</v>
      </c>
      <c r="D20" s="106">
        <v>31200</v>
      </c>
      <c r="E20" s="107">
        <v>1938</v>
      </c>
      <c r="F20" s="105" t="s">
        <v>1771</v>
      </c>
      <c r="G20" s="107">
        <v>851</v>
      </c>
      <c r="H20" s="105" t="s">
        <v>1772</v>
      </c>
      <c r="I20" s="105" t="s">
        <v>1773</v>
      </c>
      <c r="J20" s="107" t="s">
        <v>293</v>
      </c>
      <c r="K20" s="105">
        <v>92010455</v>
      </c>
      <c r="L20" s="105" t="s">
        <v>1797</v>
      </c>
      <c r="M20" s="105" t="s">
        <v>1801</v>
      </c>
      <c r="N20" s="105" t="s">
        <v>1799</v>
      </c>
      <c r="O20" s="108" t="s">
        <v>159</v>
      </c>
      <c r="P20" s="109" t="s">
        <v>1777</v>
      </c>
      <c r="Q20" s="110"/>
      <c r="R20" s="110"/>
      <c r="S20" s="110"/>
      <c r="T20" s="110"/>
      <c r="U20" s="111"/>
      <c r="V20" s="111"/>
      <c r="W20" s="112"/>
      <c r="X20" s="113"/>
      <c r="Y20" s="114" t="s">
        <v>285</v>
      </c>
      <c r="Z20" s="115">
        <v>38.86</v>
      </c>
      <c r="AA20" s="116">
        <v>2103</v>
      </c>
      <c r="AB20" s="117">
        <f t="shared" si="0"/>
        <v>81722.58</v>
      </c>
      <c r="AC20" s="117">
        <f t="shared" si="1"/>
        <v>639.19315947000007</v>
      </c>
      <c r="AD20" s="118"/>
      <c r="AE20" s="117">
        <f t="shared" si="2"/>
        <v>0</v>
      </c>
      <c r="AF20" s="117">
        <f t="shared" si="3"/>
        <v>0</v>
      </c>
      <c r="AG20" s="119">
        <f t="shared" si="4"/>
        <v>2103</v>
      </c>
      <c r="AH20" s="120">
        <f t="shared" si="5"/>
        <v>81722.58</v>
      </c>
      <c r="AI20" s="121">
        <f t="shared" si="6"/>
        <v>639.19315947000007</v>
      </c>
      <c r="AJ20" s="122" t="str">
        <f>+C20</f>
        <v>DOMINICAN REPUBLIC</v>
      </c>
      <c r="AK20" s="122" t="str">
        <f>IF(ISNA(VLOOKUP(postponeList!D20,[1]Sheet!$A$2:$B$12,2,FALSE))," ",(VLOOKUP(postponeList!D20,[1]Sheet!$A$2:$B$12,2,FALSE)))</f>
        <v>PMMA</v>
      </c>
      <c r="AL20" s="122" t="str">
        <f>IF(ISNA(VLOOKUP(E20,[1]Sheet!$G$2:$H$40,2,FALSE))," ",VLOOKUP(E20,[1]Sheet!$G$2:$H$40,2,FALSE))</f>
        <v>KOWA</v>
      </c>
      <c r="AM20" s="122" t="str">
        <f>IF(ISNA(VLOOKUP(G20,[1]Sheet!$K$2:$L$159,2,FALSE))," ",(VLOOKUP(G20,[1]Sheet!$K$2:$L$159,2,FALSE)))</f>
        <v>INNOVACION</v>
      </c>
      <c r="AN20" s="122" t="str">
        <f>IF(ISNA(VLOOKUP(I20&amp;C20,[1]Sheet!$D$2:$E$228,2,FALSE))," ",VLOOKUP(I20&amp;C20,[1]Sheet!$D$2:$E$228,2,FALSE))</f>
        <v>Gary, Kimoto</v>
      </c>
      <c r="AO20" s="122" t="str">
        <f>+I20&amp;C20</f>
        <v>KDKDOMINICAN REPUBLIC</v>
      </c>
      <c r="AP20" s="122" t="str">
        <f>C20&amp;D20&amp;E20&amp;G20&amp;I20&amp;O20</f>
        <v>DOMINICAN REPUBLIC312001938851KDKFEB</v>
      </c>
      <c r="AQ20" s="122" t="str">
        <f>B20&amp;D20&amp;N20</f>
        <v xml:space="preserve">LATIN AMERICA31200CF </v>
      </c>
      <c r="AR20" s="123" t="str">
        <f>+D20&amp;J20</f>
        <v>31200SE</v>
      </c>
      <c r="AS20" s="124" t="str">
        <f t="shared" si="7"/>
        <v/>
      </c>
      <c r="AT20" s="125" t="str">
        <f t="shared" si="8"/>
        <v>N56YGLAXJXH</v>
      </c>
      <c r="AU20" s="125" t="str">
        <f>IF(NOT(AT20=""),VLOOKUP(AT20,[1]PSI_Category!A:B,2,0),"")</f>
        <v>C/F</v>
      </c>
      <c r="AV20" s="125" t="s">
        <v>1800</v>
      </c>
      <c r="AW20" s="125" t="s">
        <v>1800</v>
      </c>
      <c r="AX20" s="125" t="s">
        <v>1800</v>
      </c>
    </row>
    <row r="21" spans="2:50" s="103" customFormat="1" ht="11.4" customHeight="1" x14ac:dyDescent="0.3">
      <c r="B21" s="104" t="s">
        <v>1802</v>
      </c>
      <c r="C21" s="105" t="s">
        <v>1803</v>
      </c>
      <c r="D21" s="106">
        <v>31200</v>
      </c>
      <c r="E21" s="107">
        <v>2019</v>
      </c>
      <c r="F21" s="105" t="s">
        <v>1762</v>
      </c>
      <c r="G21" s="107">
        <v>1922</v>
      </c>
      <c r="H21" s="105" t="s">
        <v>1804</v>
      </c>
      <c r="I21" s="105" t="s">
        <v>298</v>
      </c>
      <c r="J21" s="107" t="s">
        <v>293</v>
      </c>
      <c r="K21" s="105">
        <v>92010890</v>
      </c>
      <c r="L21" s="105" t="s">
        <v>1805</v>
      </c>
      <c r="M21" s="105" t="s">
        <v>1806</v>
      </c>
      <c r="N21" s="105" t="s">
        <v>1799</v>
      </c>
      <c r="O21" s="108" t="s">
        <v>159</v>
      </c>
      <c r="P21" s="109" t="s">
        <v>1767</v>
      </c>
      <c r="Q21" s="110"/>
      <c r="R21" s="110"/>
      <c r="S21" s="110"/>
      <c r="T21" s="111"/>
      <c r="U21" s="111"/>
      <c r="V21" s="111"/>
      <c r="W21" s="112"/>
      <c r="X21" s="113"/>
      <c r="Y21" s="114" t="s">
        <v>285</v>
      </c>
      <c r="Z21" s="115">
        <v>27.33</v>
      </c>
      <c r="AA21" s="116">
        <v>34560</v>
      </c>
      <c r="AB21" s="117">
        <f t="shared" si="0"/>
        <v>944524.79999999993</v>
      </c>
      <c r="AC21" s="117">
        <f t="shared" si="1"/>
        <v>7387.6007232000002</v>
      </c>
      <c r="AD21" s="118"/>
      <c r="AE21" s="117">
        <f t="shared" si="2"/>
        <v>0</v>
      </c>
      <c r="AF21" s="117">
        <f t="shared" si="3"/>
        <v>0</v>
      </c>
      <c r="AG21" s="119">
        <f t="shared" si="4"/>
        <v>34560</v>
      </c>
      <c r="AH21" s="120">
        <f t="shared" si="5"/>
        <v>944524.79999999993</v>
      </c>
      <c r="AI21" s="121">
        <f t="shared" si="6"/>
        <v>7387.6007232000002</v>
      </c>
      <c r="AJ21" s="122" t="str">
        <f>+C21</f>
        <v>IRAQ</v>
      </c>
      <c r="AK21" s="122" t="str">
        <f>IF(ISNA(VLOOKUP(postponeList!D21,[1]Sheet!$A$2:$B$12,2,FALSE))," ",(VLOOKUP(postponeList!D21,[1]Sheet!$A$2:$B$12,2,FALSE)))</f>
        <v>PMMA</v>
      </c>
      <c r="AL21" s="122" t="str">
        <f>IF(ISNA(VLOOKUP(E21,[1]Sheet!$G$2:$H$40,2,FALSE))," ",VLOOKUP(E21,[1]Sheet!$G$2:$H$40,2,FALSE))</f>
        <v>PMMAF</v>
      </c>
      <c r="AM21" s="122" t="str">
        <f>IF(ISNA(VLOOKUP(G21,[1]Sheet!$K$2:$L$159,2,FALSE))," ",(VLOOKUP(G21,[1]Sheet!$K$2:$L$159,2,FALSE)))</f>
        <v>AL MANZIL</v>
      </c>
      <c r="AN21" s="122" t="str">
        <f>IF(ISNA(VLOOKUP(I21&amp;C21,[1]Sheet!$D$2:$E$228,2,FALSE))," ",VLOOKUP(I21&amp;C21,[1]Sheet!$D$2:$E$228,2,FALSE))</f>
        <v>Leo, Kawasaki</v>
      </c>
      <c r="AO21" s="122" t="str">
        <f>+I21&amp;C21</f>
        <v>PANIRAQ</v>
      </c>
      <c r="AP21" s="122" t="str">
        <f>C21&amp;D21&amp;E21&amp;G21&amp;I21&amp;O21</f>
        <v>IRAQ3120020191922PANFEB</v>
      </c>
      <c r="AQ21" s="122" t="str">
        <f>B21&amp;D21&amp;N21</f>
        <v xml:space="preserve">MIDDLE EAST31200CF </v>
      </c>
      <c r="AR21" s="123" t="str">
        <f>+D21&amp;J21</f>
        <v>31200SE</v>
      </c>
      <c r="AS21" s="124" t="str">
        <f t="shared" si="7"/>
        <v/>
      </c>
      <c r="AT21" s="125" t="str">
        <f t="shared" si="8"/>
        <v>F-56XZ2TBGJXH</v>
      </c>
      <c r="AU21" s="125" t="str">
        <f>IF(NOT(AT21=""),VLOOKUP(AT21,[1]PSI_Category!A:B,2,0),"")</f>
        <v>C/F</v>
      </c>
      <c r="AV21" s="125" t="s">
        <v>1800</v>
      </c>
      <c r="AW21" s="125" t="s">
        <v>1800</v>
      </c>
      <c r="AX21" s="125" t="s">
        <v>1800</v>
      </c>
    </row>
    <row r="22" spans="2:50" s="103" customFormat="1" ht="11.4" customHeight="1" x14ac:dyDescent="0.3">
      <c r="B22" s="104" t="s">
        <v>1802</v>
      </c>
      <c r="C22" s="105" t="s">
        <v>1803</v>
      </c>
      <c r="D22" s="106">
        <v>31400</v>
      </c>
      <c r="E22" s="107">
        <v>2019</v>
      </c>
      <c r="F22" s="105" t="s">
        <v>1762</v>
      </c>
      <c r="G22" s="107">
        <v>1922</v>
      </c>
      <c r="H22" s="105" t="s">
        <v>1804</v>
      </c>
      <c r="I22" s="105" t="s">
        <v>298</v>
      </c>
      <c r="J22" s="107" t="s">
        <v>293</v>
      </c>
      <c r="K22" s="105">
        <v>92010889</v>
      </c>
      <c r="L22" s="105" t="s">
        <v>1807</v>
      </c>
      <c r="M22" s="105" t="s">
        <v>1808</v>
      </c>
      <c r="N22" s="105" t="s">
        <v>1809</v>
      </c>
      <c r="O22" s="108" t="s">
        <v>159</v>
      </c>
      <c r="P22" s="109" t="s">
        <v>1767</v>
      </c>
      <c r="Q22" s="110"/>
      <c r="R22" s="110"/>
      <c r="S22" s="110"/>
      <c r="T22" s="110"/>
      <c r="U22" s="111"/>
      <c r="V22" s="111"/>
      <c r="W22" s="112"/>
      <c r="X22" s="113"/>
      <c r="Y22" s="114" t="s">
        <v>285</v>
      </c>
      <c r="Z22" s="115">
        <v>14.61</v>
      </c>
      <c r="AA22" s="116">
        <v>750</v>
      </c>
      <c r="AB22" s="117">
        <f t="shared" si="0"/>
        <v>10957.5</v>
      </c>
      <c r="AC22" s="117">
        <f t="shared" si="1"/>
        <v>85.704086250000003</v>
      </c>
      <c r="AD22" s="118"/>
      <c r="AE22" s="117">
        <f t="shared" si="2"/>
        <v>0</v>
      </c>
      <c r="AF22" s="117">
        <f t="shared" si="3"/>
        <v>0</v>
      </c>
      <c r="AG22" s="119">
        <f t="shared" si="4"/>
        <v>750</v>
      </c>
      <c r="AH22" s="120">
        <f t="shared" si="5"/>
        <v>10957.5</v>
      </c>
      <c r="AI22" s="121">
        <f t="shared" si="6"/>
        <v>85.704086250000003</v>
      </c>
      <c r="AJ22" s="122" t="str">
        <f>+C22</f>
        <v>IRAQ</v>
      </c>
      <c r="AK22" s="122" t="str">
        <f>IF(ISNA(VLOOKUP(postponeList!D22,[1]Sheet!$A$2:$B$12,2,FALSE))," ",(VLOOKUP(postponeList!D22,[1]Sheet!$A$2:$B$12,2,FALSE)))</f>
        <v>PEWVN</v>
      </c>
      <c r="AL22" s="122" t="str">
        <f>IF(ISNA(VLOOKUP(E22,[1]Sheet!$G$2:$H$40,2,FALSE))," ",VLOOKUP(E22,[1]Sheet!$G$2:$H$40,2,FALSE))</f>
        <v>PMMAF</v>
      </c>
      <c r="AM22" s="122" t="str">
        <f>IF(ISNA(VLOOKUP(G22,[1]Sheet!$K$2:$L$159,2,FALSE))," ",(VLOOKUP(G22,[1]Sheet!$K$2:$L$159,2,FALSE)))</f>
        <v>AL MANZIL</v>
      </c>
      <c r="AN22" s="122" t="str">
        <f>IF(ISNA(VLOOKUP(I22&amp;C22,[1]Sheet!$D$2:$E$228,2,FALSE))," ",VLOOKUP(I22&amp;C22,[1]Sheet!$D$2:$E$228,2,FALSE))</f>
        <v>Leo, Kawasaki</v>
      </c>
      <c r="AO22" s="122" t="str">
        <f>+I22&amp;C22</f>
        <v>PANIRAQ</v>
      </c>
      <c r="AP22" s="122" t="str">
        <f>C22&amp;D22&amp;E22&amp;G22&amp;I22&amp;O22</f>
        <v>IRAQ3140020191922PANFEB</v>
      </c>
      <c r="AQ22" s="122" t="str">
        <f>B22&amp;D22&amp;N22</f>
        <v xml:space="preserve">MIDDLE EAST31400VF </v>
      </c>
      <c r="AR22" s="123" t="str">
        <f>+D22&amp;J22</f>
        <v>31400SE</v>
      </c>
      <c r="AS22" s="124" t="str">
        <f t="shared" si="7"/>
        <v/>
      </c>
      <c r="AT22" s="125" t="str">
        <f t="shared" si="8"/>
        <v>FV-20AU1NAH</v>
      </c>
      <c r="AU22" s="125" t="str">
        <f>IF(NOT(AT22=""),VLOOKUP(AT22,[1]PSI_Category!A:B,2,0),"")</f>
        <v>V/F</v>
      </c>
      <c r="AV22" s="125" t="s">
        <v>533</v>
      </c>
      <c r="AW22" s="125" t="s">
        <v>1726</v>
      </c>
      <c r="AX22" s="125" t="s">
        <v>533</v>
      </c>
    </row>
    <row r="23" spans="2:50" s="103" customFormat="1" ht="11.4" customHeight="1" x14ac:dyDescent="0.3">
      <c r="B23" s="104" t="s">
        <v>1802</v>
      </c>
      <c r="C23" s="105" t="s">
        <v>1803</v>
      </c>
      <c r="D23" s="106">
        <v>31400</v>
      </c>
      <c r="E23" s="107">
        <v>2019</v>
      </c>
      <c r="F23" s="105" t="s">
        <v>1762</v>
      </c>
      <c r="G23" s="107">
        <v>1922</v>
      </c>
      <c r="H23" s="105" t="s">
        <v>1804</v>
      </c>
      <c r="I23" s="105" t="s">
        <v>298</v>
      </c>
      <c r="J23" s="107" t="s">
        <v>293</v>
      </c>
      <c r="K23" s="105">
        <v>92010889</v>
      </c>
      <c r="L23" s="105" t="s">
        <v>1807</v>
      </c>
      <c r="M23" s="105" t="s">
        <v>1810</v>
      </c>
      <c r="N23" s="105" t="s">
        <v>1809</v>
      </c>
      <c r="O23" s="108" t="s">
        <v>159</v>
      </c>
      <c r="P23" s="109" t="s">
        <v>1767</v>
      </c>
      <c r="Q23" s="110"/>
      <c r="R23" s="110"/>
      <c r="S23" s="110"/>
      <c r="T23" s="110"/>
      <c r="U23" s="111"/>
      <c r="V23" s="111"/>
      <c r="W23" s="112"/>
      <c r="X23" s="113"/>
      <c r="Y23" s="114" t="s">
        <v>285</v>
      </c>
      <c r="Z23" s="115">
        <v>17.170000000000002</v>
      </c>
      <c r="AA23" s="116">
        <v>1250</v>
      </c>
      <c r="AB23" s="117">
        <f t="shared" si="0"/>
        <v>21462.500000000004</v>
      </c>
      <c r="AC23" s="117">
        <f t="shared" si="1"/>
        <v>167.86894375000003</v>
      </c>
      <c r="AD23" s="118"/>
      <c r="AE23" s="117">
        <f t="shared" si="2"/>
        <v>0</v>
      </c>
      <c r="AF23" s="117">
        <f t="shared" si="3"/>
        <v>0</v>
      </c>
      <c r="AG23" s="119">
        <f t="shared" si="4"/>
        <v>1250</v>
      </c>
      <c r="AH23" s="120">
        <f t="shared" si="5"/>
        <v>21462.500000000004</v>
      </c>
      <c r="AI23" s="121">
        <f t="shared" si="6"/>
        <v>167.86894375000003</v>
      </c>
      <c r="AJ23" s="122" t="str">
        <f>+C23</f>
        <v>IRAQ</v>
      </c>
      <c r="AK23" s="122" t="str">
        <f>IF(ISNA(VLOOKUP(postponeList!D23,[1]Sheet!$A$2:$B$12,2,FALSE))," ",(VLOOKUP(postponeList!D23,[1]Sheet!$A$2:$B$12,2,FALSE)))</f>
        <v>PEWVN</v>
      </c>
      <c r="AL23" s="122" t="str">
        <f>IF(ISNA(VLOOKUP(E23,[1]Sheet!$G$2:$H$40,2,FALSE))," ",VLOOKUP(E23,[1]Sheet!$G$2:$H$40,2,FALSE))</f>
        <v>PMMAF</v>
      </c>
      <c r="AM23" s="122" t="str">
        <f>IF(ISNA(VLOOKUP(G23,[1]Sheet!$K$2:$L$159,2,FALSE))," ",(VLOOKUP(G23,[1]Sheet!$K$2:$L$159,2,FALSE)))</f>
        <v>AL MANZIL</v>
      </c>
      <c r="AN23" s="122" t="str">
        <f>IF(ISNA(VLOOKUP(I23&amp;C23,[1]Sheet!$D$2:$E$228,2,FALSE))," ",VLOOKUP(I23&amp;C23,[1]Sheet!$D$2:$E$228,2,FALSE))</f>
        <v>Leo, Kawasaki</v>
      </c>
      <c r="AO23" s="122" t="str">
        <f>+I23&amp;C23</f>
        <v>PANIRAQ</v>
      </c>
      <c r="AP23" s="122" t="str">
        <f>C23&amp;D23&amp;E23&amp;G23&amp;I23&amp;O23</f>
        <v>IRAQ3140020191922PANFEB</v>
      </c>
      <c r="AQ23" s="122" t="str">
        <f>B23&amp;D23&amp;N23</f>
        <v xml:space="preserve">MIDDLE EAST31400VF </v>
      </c>
      <c r="AR23" s="123" t="str">
        <f>+D23&amp;J23</f>
        <v>31400SE</v>
      </c>
      <c r="AS23" s="124" t="str">
        <f t="shared" si="7"/>
        <v/>
      </c>
      <c r="AT23" s="125" t="str">
        <f t="shared" si="8"/>
        <v>FV-25AU1NAH</v>
      </c>
      <c r="AU23" s="125" t="str">
        <f>IF(NOT(AT23=""),VLOOKUP(AT23,[1]PSI_Category!A:B,2,0),"")</f>
        <v>V/F</v>
      </c>
      <c r="AV23" s="125" t="s">
        <v>533</v>
      </c>
      <c r="AW23" s="125" t="s">
        <v>1726</v>
      </c>
      <c r="AX23" s="125" t="s">
        <v>533</v>
      </c>
    </row>
    <row r="24" spans="2:50" s="103" customFormat="1" ht="11.4" customHeight="1" x14ac:dyDescent="0.3">
      <c r="B24" s="104" t="s">
        <v>1802</v>
      </c>
      <c r="C24" s="105" t="s">
        <v>1803</v>
      </c>
      <c r="D24" s="106">
        <v>31400</v>
      </c>
      <c r="E24" s="107">
        <v>2019</v>
      </c>
      <c r="F24" s="105" t="s">
        <v>1762</v>
      </c>
      <c r="G24" s="107">
        <v>1922</v>
      </c>
      <c r="H24" s="105" t="s">
        <v>1804</v>
      </c>
      <c r="I24" s="105" t="s">
        <v>298</v>
      </c>
      <c r="J24" s="107" t="s">
        <v>293</v>
      </c>
      <c r="K24" s="105">
        <v>92010889</v>
      </c>
      <c r="L24" s="105" t="s">
        <v>1807</v>
      </c>
      <c r="M24" s="105" t="s">
        <v>1811</v>
      </c>
      <c r="N24" s="105" t="s">
        <v>1809</v>
      </c>
      <c r="O24" s="108" t="s">
        <v>159</v>
      </c>
      <c r="P24" s="109" t="s">
        <v>1767</v>
      </c>
      <c r="Q24" s="110"/>
      <c r="R24" s="110"/>
      <c r="S24" s="110"/>
      <c r="T24" s="110"/>
      <c r="U24" s="111"/>
      <c r="V24" s="111"/>
      <c r="W24" s="129"/>
      <c r="X24" s="113"/>
      <c r="Y24" s="114" t="s">
        <v>285</v>
      </c>
      <c r="Z24" s="115">
        <v>25.37</v>
      </c>
      <c r="AA24" s="116">
        <v>2000</v>
      </c>
      <c r="AB24" s="117">
        <f t="shared" si="0"/>
        <v>50740</v>
      </c>
      <c r="AC24" s="117">
        <f t="shared" si="1"/>
        <v>396.86291000000006</v>
      </c>
      <c r="AD24" s="118"/>
      <c r="AE24" s="117">
        <f t="shared" si="2"/>
        <v>0</v>
      </c>
      <c r="AF24" s="117">
        <f t="shared" si="3"/>
        <v>0</v>
      </c>
      <c r="AG24" s="119">
        <f t="shared" si="4"/>
        <v>2000</v>
      </c>
      <c r="AH24" s="120">
        <f t="shared" si="5"/>
        <v>50740</v>
      </c>
      <c r="AI24" s="121">
        <f t="shared" si="6"/>
        <v>396.86291000000006</v>
      </c>
      <c r="AJ24" s="122" t="str">
        <f>+C24</f>
        <v>IRAQ</v>
      </c>
      <c r="AK24" s="122" t="str">
        <f>IF(ISNA(VLOOKUP(postponeList!D24,[1]Sheet!$A$2:$B$12,2,FALSE))," ",(VLOOKUP(postponeList!D24,[1]Sheet!$A$2:$B$12,2,FALSE)))</f>
        <v>PEWVN</v>
      </c>
      <c r="AL24" s="122" t="str">
        <f>IF(ISNA(VLOOKUP(E24,[1]Sheet!$G$2:$H$40,2,FALSE))," ",VLOOKUP(E24,[1]Sheet!$G$2:$H$40,2,FALSE))</f>
        <v>PMMAF</v>
      </c>
      <c r="AM24" s="122" t="str">
        <f>IF(ISNA(VLOOKUP(G24,[1]Sheet!$K$2:$L$159,2,FALSE))," ",(VLOOKUP(G24,[1]Sheet!$K$2:$L$159,2,FALSE)))</f>
        <v>AL MANZIL</v>
      </c>
      <c r="AN24" s="122" t="str">
        <f>IF(ISNA(VLOOKUP(I24&amp;C24,[1]Sheet!$D$2:$E$228,2,FALSE))," ",VLOOKUP(I24&amp;C24,[1]Sheet!$D$2:$E$228,2,FALSE))</f>
        <v>Leo, Kawasaki</v>
      </c>
      <c r="AO24" s="122" t="str">
        <f>+I24&amp;C24</f>
        <v>PANIRAQ</v>
      </c>
      <c r="AP24" s="122" t="str">
        <f>C24&amp;D24&amp;E24&amp;G24&amp;I24&amp;O24</f>
        <v>IRAQ3140020191922PANFEB</v>
      </c>
      <c r="AQ24" s="122" t="str">
        <f>B24&amp;D24&amp;N24</f>
        <v xml:space="preserve">MIDDLE EAST31400VF </v>
      </c>
      <c r="AR24" s="123" t="str">
        <f>+D24&amp;J24</f>
        <v>31400SE</v>
      </c>
      <c r="AS24" s="124" t="str">
        <f t="shared" si="7"/>
        <v/>
      </c>
      <c r="AT24" s="125" t="str">
        <f t="shared" si="8"/>
        <v>FV-30AU1NBH</v>
      </c>
      <c r="AU24" s="125" t="str">
        <f>IF(NOT(AT24=""),VLOOKUP(AT24,[1]PSI_Category!A:B,2,0),"")</f>
        <v>V/F</v>
      </c>
      <c r="AV24" s="125" t="s">
        <v>533</v>
      </c>
      <c r="AW24" s="125" t="s">
        <v>1726</v>
      </c>
      <c r="AX24" s="125" t="s">
        <v>533</v>
      </c>
    </row>
    <row r="25" spans="2:50" s="103" customFormat="1" ht="11.4" customHeight="1" x14ac:dyDescent="0.3">
      <c r="B25" s="104" t="s">
        <v>1802</v>
      </c>
      <c r="C25" s="105" t="s">
        <v>1812</v>
      </c>
      <c r="D25" s="105">
        <v>31200</v>
      </c>
      <c r="E25" s="107">
        <v>2019</v>
      </c>
      <c r="F25" s="105" t="s">
        <v>1762</v>
      </c>
      <c r="G25" s="107">
        <v>792</v>
      </c>
      <c r="H25" s="105" t="s">
        <v>1813</v>
      </c>
      <c r="I25" s="105" t="s">
        <v>298</v>
      </c>
      <c r="J25" s="107" t="s">
        <v>293</v>
      </c>
      <c r="K25" s="105">
        <v>92011400</v>
      </c>
      <c r="L25" s="105" t="s">
        <v>1814</v>
      </c>
      <c r="M25" s="105" t="s">
        <v>1815</v>
      </c>
      <c r="N25" s="105" t="s">
        <v>1799</v>
      </c>
      <c r="O25" s="108" t="s">
        <v>159</v>
      </c>
      <c r="P25" s="109" t="s">
        <v>1767</v>
      </c>
      <c r="Q25" s="110"/>
      <c r="R25" s="110"/>
      <c r="S25" s="110"/>
      <c r="T25" s="110"/>
      <c r="U25" s="111"/>
      <c r="V25" s="111"/>
      <c r="W25" s="112"/>
      <c r="X25" s="113"/>
      <c r="Y25" s="114" t="s">
        <v>285</v>
      </c>
      <c r="Z25" s="115">
        <v>25.9</v>
      </c>
      <c r="AA25" s="116">
        <v>1521</v>
      </c>
      <c r="AB25" s="117">
        <f t="shared" si="0"/>
        <v>39393.9</v>
      </c>
      <c r="AC25" s="117">
        <f t="shared" si="1"/>
        <v>308.11938885000006</v>
      </c>
      <c r="AD25" s="118"/>
      <c r="AE25" s="117">
        <f t="shared" si="2"/>
        <v>0</v>
      </c>
      <c r="AF25" s="117">
        <f t="shared" si="3"/>
        <v>0</v>
      </c>
      <c r="AG25" s="119">
        <f t="shared" si="4"/>
        <v>1521</v>
      </c>
      <c r="AH25" s="120">
        <f t="shared" si="5"/>
        <v>39393.9</v>
      </c>
      <c r="AI25" s="121">
        <f t="shared" si="6"/>
        <v>308.11938885000006</v>
      </c>
      <c r="AJ25" s="122" t="str">
        <f>+C25</f>
        <v>KUWAIT</v>
      </c>
      <c r="AK25" s="122" t="str">
        <f>IF(ISNA(VLOOKUP(postponeList!D25,[1]Sheet!$A$2:$B$12,2,FALSE))," ",(VLOOKUP(postponeList!D25,[1]Sheet!$A$2:$B$12,2,FALSE)))</f>
        <v>PMMA</v>
      </c>
      <c r="AL25" s="122" t="str">
        <f>IF(ISNA(VLOOKUP(E25,[1]Sheet!$G$2:$H$40,2,FALSE))," ",VLOOKUP(E25,[1]Sheet!$G$2:$H$40,2,FALSE))</f>
        <v>PMMAF</v>
      </c>
      <c r="AM25" s="122" t="str">
        <f>IF(ISNA(VLOOKUP(G25,[1]Sheet!$K$2:$L$159,2,FALSE))," ",(VLOOKUP(G25,[1]Sheet!$K$2:$L$159,2,FALSE)))</f>
        <v>EASA</v>
      </c>
      <c r="AN25" s="122" t="str">
        <f>IF(ISNA(VLOOKUP(I25&amp;C25,[1]Sheet!$D$2:$E$228,2,FALSE))," ",VLOOKUP(I25&amp;C25,[1]Sheet!$D$2:$E$228,2,FALSE))</f>
        <v>Leo, Kawasaki</v>
      </c>
      <c r="AO25" s="122" t="str">
        <f>+I25&amp;C25</f>
        <v>PANKUWAIT</v>
      </c>
      <c r="AP25" s="122" t="str">
        <f>C25&amp;D25&amp;E25&amp;G25&amp;I25&amp;O25</f>
        <v>KUWAIT312002019792PANFEB</v>
      </c>
      <c r="AQ25" s="122" t="str">
        <f>B25&amp;D25&amp;N25</f>
        <v xml:space="preserve">MIDDLE EAST31200CF </v>
      </c>
      <c r="AR25" s="123" t="str">
        <f>+D25&amp;J25</f>
        <v>31200SE</v>
      </c>
      <c r="AS25" s="124" t="str">
        <f t="shared" si="7"/>
        <v/>
      </c>
      <c r="AT25" s="125" t="str">
        <f t="shared" si="8"/>
        <v>F-56XZ2VBGJXG</v>
      </c>
      <c r="AU25" s="125" t="str">
        <f>IF(NOT(AT25=""),VLOOKUP(AT25,[1]PSI_Category!A:B,2,0),"")</f>
        <v>C/F</v>
      </c>
      <c r="AV25" s="125" t="s">
        <v>1800</v>
      </c>
      <c r="AW25" s="125" t="s">
        <v>1800</v>
      </c>
      <c r="AX25" s="125" t="s">
        <v>1800</v>
      </c>
    </row>
    <row r="26" spans="2:50" s="103" customFormat="1" ht="11.4" customHeight="1" x14ac:dyDescent="0.3">
      <c r="B26" s="104" t="s">
        <v>1802</v>
      </c>
      <c r="C26" s="105" t="s">
        <v>1812</v>
      </c>
      <c r="D26" s="106">
        <v>31400</v>
      </c>
      <c r="E26" s="107">
        <v>2019</v>
      </c>
      <c r="F26" s="105" t="s">
        <v>1762</v>
      </c>
      <c r="G26" s="107">
        <v>792</v>
      </c>
      <c r="H26" s="105" t="s">
        <v>1813</v>
      </c>
      <c r="I26" s="105" t="s">
        <v>298</v>
      </c>
      <c r="J26" s="107" t="s">
        <v>293</v>
      </c>
      <c r="K26" s="105">
        <v>92011546</v>
      </c>
      <c r="L26" s="105" t="s">
        <v>1816</v>
      </c>
      <c r="M26" s="105" t="s">
        <v>1817</v>
      </c>
      <c r="N26" s="105" t="s">
        <v>1818</v>
      </c>
      <c r="O26" s="108" t="s">
        <v>159</v>
      </c>
      <c r="P26" s="109" t="s">
        <v>1767</v>
      </c>
      <c r="Q26" s="110"/>
      <c r="R26" s="110"/>
      <c r="S26" s="110"/>
      <c r="T26" s="110"/>
      <c r="U26" s="111"/>
      <c r="V26" s="111"/>
      <c r="W26" s="112"/>
      <c r="X26" s="113"/>
      <c r="Y26" s="114" t="s">
        <v>285</v>
      </c>
      <c r="Z26" s="115">
        <v>29.87</v>
      </c>
      <c r="AA26" s="116">
        <v>1700</v>
      </c>
      <c r="AB26" s="117">
        <f t="shared" si="0"/>
        <v>50779</v>
      </c>
      <c r="AC26" s="117">
        <f t="shared" si="1"/>
        <v>397.16794850000002</v>
      </c>
      <c r="AD26" s="118"/>
      <c r="AE26" s="117">
        <f t="shared" si="2"/>
        <v>0</v>
      </c>
      <c r="AF26" s="117">
        <f t="shared" si="3"/>
        <v>0</v>
      </c>
      <c r="AG26" s="119">
        <f t="shared" si="4"/>
        <v>1700</v>
      </c>
      <c r="AH26" s="120">
        <f t="shared" si="5"/>
        <v>50779</v>
      </c>
      <c r="AI26" s="121">
        <f t="shared" si="6"/>
        <v>397.16794850000002</v>
      </c>
      <c r="AJ26" s="122" t="str">
        <f>+C26</f>
        <v>KUWAIT</v>
      </c>
      <c r="AK26" s="122" t="str">
        <f>IF(ISNA(VLOOKUP(postponeList!D26,[1]Sheet!$A$2:$B$12,2,FALSE))," ",(VLOOKUP(postponeList!D26,[1]Sheet!$A$2:$B$12,2,FALSE)))</f>
        <v>PEWVN</v>
      </c>
      <c r="AL26" s="122" t="str">
        <f>IF(ISNA(VLOOKUP(E26,[1]Sheet!$G$2:$H$40,2,FALSE))," ",VLOOKUP(E26,[1]Sheet!$G$2:$H$40,2,FALSE))</f>
        <v>PMMAF</v>
      </c>
      <c r="AM26" s="122" t="str">
        <f>IF(ISNA(VLOOKUP(G26,[1]Sheet!$K$2:$L$159,2,FALSE))," ",(VLOOKUP(G26,[1]Sheet!$K$2:$L$159,2,FALSE)))</f>
        <v>EASA</v>
      </c>
      <c r="AN26" s="122" t="str">
        <f>IF(ISNA(VLOOKUP(I26&amp;C26,[1]Sheet!$D$2:$E$228,2,FALSE))," ",VLOOKUP(I26&amp;C26,[1]Sheet!$D$2:$E$228,2,FALSE))</f>
        <v>Leo, Kawasaki</v>
      </c>
      <c r="AO26" s="122" t="str">
        <f>+I26&amp;C26</f>
        <v>PANKUWAIT</v>
      </c>
      <c r="AP26" s="122" t="str">
        <f>C26&amp;D26&amp;E26&amp;G26&amp;I26&amp;O26</f>
        <v>KUWAIT314002019792PANFEB</v>
      </c>
      <c r="AQ26" s="122" t="str">
        <f>B26&amp;D26&amp;N26</f>
        <v xml:space="preserve">MIDDLE EAST31400WP </v>
      </c>
      <c r="AR26" s="123" t="str">
        <f>+D26&amp;J26</f>
        <v>31400SE</v>
      </c>
      <c r="AS26" s="124" t="str">
        <f t="shared" si="7"/>
        <v/>
      </c>
      <c r="AT26" s="125" t="str">
        <f t="shared" si="8"/>
        <v>FV-15WH3TNBMGV</v>
      </c>
      <c r="AU26" s="125" t="str">
        <f>IF(NOT(AT26=""),VLOOKUP(AT26,[1]PSI_Category!A:B,2,0),"")</f>
        <v>W/P</v>
      </c>
      <c r="AV26" s="125" t="s">
        <v>536</v>
      </c>
      <c r="AW26" s="125" t="s">
        <v>536</v>
      </c>
      <c r="AX26" s="125" t="s">
        <v>536</v>
      </c>
    </row>
    <row r="27" spans="2:50" s="103" customFormat="1" ht="11.4" customHeight="1" x14ac:dyDescent="0.3">
      <c r="B27" s="104" t="s">
        <v>1802</v>
      </c>
      <c r="C27" s="105" t="s">
        <v>1812</v>
      </c>
      <c r="D27" s="106">
        <v>31400</v>
      </c>
      <c r="E27" s="107">
        <v>2019</v>
      </c>
      <c r="F27" s="105" t="s">
        <v>1762</v>
      </c>
      <c r="G27" s="107">
        <v>792</v>
      </c>
      <c r="H27" s="105" t="s">
        <v>1813</v>
      </c>
      <c r="I27" s="105" t="s">
        <v>298</v>
      </c>
      <c r="J27" s="107" t="s">
        <v>293</v>
      </c>
      <c r="K27" s="105">
        <v>92011546</v>
      </c>
      <c r="L27" s="105" t="s">
        <v>1816</v>
      </c>
      <c r="M27" s="105" t="s">
        <v>1819</v>
      </c>
      <c r="N27" s="105" t="s">
        <v>1818</v>
      </c>
      <c r="O27" s="108" t="s">
        <v>159</v>
      </c>
      <c r="P27" s="109" t="s">
        <v>1767</v>
      </c>
      <c r="Q27" s="110"/>
      <c r="R27" s="110"/>
      <c r="S27" s="110"/>
      <c r="T27" s="110"/>
      <c r="U27" s="111"/>
      <c r="V27" s="111"/>
      <c r="W27" s="129"/>
      <c r="X27" s="113"/>
      <c r="Y27" s="114" t="s">
        <v>285</v>
      </c>
      <c r="Z27" s="115">
        <v>10.48</v>
      </c>
      <c r="AA27" s="116">
        <v>3700</v>
      </c>
      <c r="AB27" s="117">
        <f t="shared" si="0"/>
        <v>38776</v>
      </c>
      <c r="AC27" s="117">
        <f t="shared" si="1"/>
        <v>303.28648399999997</v>
      </c>
      <c r="AD27" s="118"/>
      <c r="AE27" s="117">
        <f t="shared" si="2"/>
        <v>0</v>
      </c>
      <c r="AF27" s="117">
        <f t="shared" si="3"/>
        <v>0</v>
      </c>
      <c r="AG27" s="119">
        <f t="shared" si="4"/>
        <v>3700</v>
      </c>
      <c r="AH27" s="120">
        <f t="shared" si="5"/>
        <v>38776</v>
      </c>
      <c r="AI27" s="121">
        <f t="shared" si="6"/>
        <v>303.28648399999997</v>
      </c>
      <c r="AJ27" s="122" t="str">
        <f>+C27</f>
        <v>KUWAIT</v>
      </c>
      <c r="AK27" s="122" t="str">
        <f>IF(ISNA(VLOOKUP(postponeList!D27,[1]Sheet!$A$2:$B$12,2,FALSE))," ",(VLOOKUP(postponeList!D27,[1]Sheet!$A$2:$B$12,2,FALSE)))</f>
        <v>PEWVN</v>
      </c>
      <c r="AL27" s="122" t="str">
        <f>IF(ISNA(VLOOKUP(E27,[1]Sheet!$G$2:$H$40,2,FALSE))," ",VLOOKUP(E27,[1]Sheet!$G$2:$H$40,2,FALSE))</f>
        <v>PMMAF</v>
      </c>
      <c r="AM27" s="122" t="str">
        <f>IF(ISNA(VLOOKUP(G27,[1]Sheet!$K$2:$L$159,2,FALSE))," ",(VLOOKUP(G27,[1]Sheet!$K$2:$L$159,2,FALSE)))</f>
        <v>EASA</v>
      </c>
      <c r="AN27" s="122" t="str">
        <f>IF(ISNA(VLOOKUP(I27&amp;C27,[1]Sheet!$D$2:$E$228,2,FALSE))," ",VLOOKUP(I27&amp;C27,[1]Sheet!$D$2:$E$228,2,FALSE))</f>
        <v>Leo, Kawasaki</v>
      </c>
      <c r="AO27" s="122" t="str">
        <f>+I27&amp;C27</f>
        <v>PANKUWAIT</v>
      </c>
      <c r="AP27" s="122" t="str">
        <f>C27&amp;D27&amp;E27&amp;G27&amp;I27&amp;O27</f>
        <v>KUWAIT314002019792PANFEB</v>
      </c>
      <c r="AQ27" s="122" t="str">
        <f>B27&amp;D27&amp;N27</f>
        <v xml:space="preserve">MIDDLE EAST31400WP </v>
      </c>
      <c r="AR27" s="123" t="str">
        <f>+D27&amp;J27</f>
        <v>31400SE</v>
      </c>
      <c r="AS27" s="124" t="str">
        <f t="shared" si="7"/>
        <v/>
      </c>
      <c r="AT27" s="125" t="str">
        <f t="shared" si="8"/>
        <v>FV-15WU4NAMGV</v>
      </c>
      <c r="AU27" s="125" t="str">
        <f>IF(NOT(AT27=""),VLOOKUP(AT27,[1]PSI_Category!A:B,2,0),"")</f>
        <v>W/P</v>
      </c>
      <c r="AV27" s="125" t="s">
        <v>536</v>
      </c>
      <c r="AW27" s="125" t="s">
        <v>536</v>
      </c>
      <c r="AX27" s="125" t="s">
        <v>536</v>
      </c>
    </row>
    <row r="28" spans="2:50" s="103" customFormat="1" ht="11.4" customHeight="1" x14ac:dyDescent="0.3">
      <c r="B28" s="104" t="s">
        <v>1802</v>
      </c>
      <c r="C28" s="105" t="s">
        <v>1812</v>
      </c>
      <c r="D28" s="106">
        <v>31400</v>
      </c>
      <c r="E28" s="107">
        <v>2019</v>
      </c>
      <c r="F28" s="105" t="s">
        <v>1762</v>
      </c>
      <c r="G28" s="107">
        <v>792</v>
      </c>
      <c r="H28" s="105" t="s">
        <v>1813</v>
      </c>
      <c r="I28" s="105" t="s">
        <v>298</v>
      </c>
      <c r="J28" s="107" t="s">
        <v>293</v>
      </c>
      <c r="K28" s="105">
        <v>92011566</v>
      </c>
      <c r="L28" s="105" t="s">
        <v>1820</v>
      </c>
      <c r="M28" s="105" t="s">
        <v>1821</v>
      </c>
      <c r="N28" s="105" t="s">
        <v>1809</v>
      </c>
      <c r="O28" s="108" t="s">
        <v>159</v>
      </c>
      <c r="P28" s="109" t="s">
        <v>1767</v>
      </c>
      <c r="Q28" s="110"/>
      <c r="R28" s="110"/>
      <c r="S28" s="110"/>
      <c r="T28" s="110"/>
      <c r="U28" s="111"/>
      <c r="V28" s="111"/>
      <c r="W28" s="112"/>
      <c r="X28" s="113"/>
      <c r="Y28" s="114" t="s">
        <v>285</v>
      </c>
      <c r="Z28" s="115">
        <v>19.3</v>
      </c>
      <c r="AA28" s="116">
        <v>500</v>
      </c>
      <c r="AB28" s="117">
        <f t="shared" si="0"/>
        <v>9650</v>
      </c>
      <c r="AC28" s="117">
        <f t="shared" si="1"/>
        <v>75.477475000000013</v>
      </c>
      <c r="AD28" s="118"/>
      <c r="AE28" s="117">
        <f t="shared" si="2"/>
        <v>0</v>
      </c>
      <c r="AF28" s="117">
        <f t="shared" si="3"/>
        <v>0</v>
      </c>
      <c r="AG28" s="119">
        <f t="shared" si="4"/>
        <v>500</v>
      </c>
      <c r="AH28" s="120">
        <f t="shared" si="5"/>
        <v>9650</v>
      </c>
      <c r="AI28" s="121">
        <f t="shared" si="6"/>
        <v>75.477475000000013</v>
      </c>
      <c r="AJ28" s="122" t="str">
        <f>+C28</f>
        <v>KUWAIT</v>
      </c>
      <c r="AK28" s="122" t="str">
        <f>IF(ISNA(VLOOKUP(postponeList!D28,[1]Sheet!$A$2:$B$12,2,FALSE))," ",(VLOOKUP(postponeList!D28,[1]Sheet!$A$2:$B$12,2,FALSE)))</f>
        <v>PEWVN</v>
      </c>
      <c r="AL28" s="122" t="str">
        <f>IF(ISNA(VLOOKUP(E28,[1]Sheet!$G$2:$H$40,2,FALSE))," ",VLOOKUP(E28,[1]Sheet!$G$2:$H$40,2,FALSE))</f>
        <v>PMMAF</v>
      </c>
      <c r="AM28" s="122" t="str">
        <f>IF(ISNA(VLOOKUP(G28,[1]Sheet!$K$2:$L$159,2,FALSE))," ",(VLOOKUP(G28,[1]Sheet!$K$2:$L$159,2,FALSE)))</f>
        <v>EASA</v>
      </c>
      <c r="AN28" s="122" t="str">
        <f>IF(ISNA(VLOOKUP(I28&amp;C28,[1]Sheet!$D$2:$E$228,2,FALSE))," ",VLOOKUP(I28&amp;C28,[1]Sheet!$D$2:$E$228,2,FALSE))</f>
        <v>Leo, Kawasaki</v>
      </c>
      <c r="AO28" s="122" t="str">
        <f>+I28&amp;C28</f>
        <v>PANKUWAIT</v>
      </c>
      <c r="AP28" s="122" t="str">
        <f>C28&amp;D28&amp;E28&amp;G28&amp;I28&amp;O28</f>
        <v>KUWAIT314002019792PANFEB</v>
      </c>
      <c r="AQ28" s="122" t="str">
        <f>B28&amp;D28&amp;N28</f>
        <v xml:space="preserve">MIDDLE EAST31400VF </v>
      </c>
      <c r="AR28" s="123" t="str">
        <f>+D28&amp;J28</f>
        <v>31400SE</v>
      </c>
      <c r="AS28" s="124" t="str">
        <f t="shared" si="7"/>
        <v/>
      </c>
      <c r="AT28" s="125" t="str">
        <f t="shared" si="8"/>
        <v>FV-10EGS205</v>
      </c>
      <c r="AU28" s="125" t="e">
        <f>IF(NOT(AT28=""),VLOOKUP(AT28,[1]PSI_Category!A:B,2,0),"")</f>
        <v>#N/A</v>
      </c>
      <c r="AV28" s="125" t="s">
        <v>543</v>
      </c>
      <c r="AW28" s="125" t="s">
        <v>543</v>
      </c>
      <c r="AX28" s="125" t="s">
        <v>543</v>
      </c>
    </row>
    <row r="29" spans="2:50" s="103" customFormat="1" ht="11.4" customHeight="1" x14ac:dyDescent="0.3">
      <c r="B29" s="104" t="s">
        <v>1802</v>
      </c>
      <c r="C29" s="105" t="s">
        <v>1812</v>
      </c>
      <c r="D29" s="106">
        <v>31400</v>
      </c>
      <c r="E29" s="107">
        <v>2019</v>
      </c>
      <c r="F29" s="105" t="s">
        <v>1762</v>
      </c>
      <c r="G29" s="107">
        <v>792</v>
      </c>
      <c r="H29" s="105" t="s">
        <v>1813</v>
      </c>
      <c r="I29" s="105" t="s">
        <v>298</v>
      </c>
      <c r="J29" s="107" t="s">
        <v>293</v>
      </c>
      <c r="K29" s="105">
        <v>92011566</v>
      </c>
      <c r="L29" s="105" t="s">
        <v>1820</v>
      </c>
      <c r="M29" s="105" t="s">
        <v>1822</v>
      </c>
      <c r="N29" s="105" t="s">
        <v>1809</v>
      </c>
      <c r="O29" s="108" t="s">
        <v>159</v>
      </c>
      <c r="P29" s="109" t="s">
        <v>1767</v>
      </c>
      <c r="Q29" s="110"/>
      <c r="R29" s="110"/>
      <c r="S29" s="110"/>
      <c r="T29" s="111"/>
      <c r="U29" s="111"/>
      <c r="V29" s="111"/>
      <c r="W29" s="129"/>
      <c r="X29" s="113"/>
      <c r="Y29" s="114" t="s">
        <v>285</v>
      </c>
      <c r="Z29" s="115">
        <v>23.41</v>
      </c>
      <c r="AA29" s="116">
        <v>250</v>
      </c>
      <c r="AB29" s="117">
        <f t="shared" si="0"/>
        <v>5852.5</v>
      </c>
      <c r="AC29" s="117">
        <f t="shared" si="1"/>
        <v>45.77532875</v>
      </c>
      <c r="AD29" s="118"/>
      <c r="AE29" s="117">
        <f t="shared" si="2"/>
        <v>0</v>
      </c>
      <c r="AF29" s="117">
        <f t="shared" si="3"/>
        <v>0</v>
      </c>
      <c r="AG29" s="119">
        <f t="shared" si="4"/>
        <v>250</v>
      </c>
      <c r="AH29" s="120">
        <f t="shared" si="5"/>
        <v>5852.5</v>
      </c>
      <c r="AI29" s="121">
        <f t="shared" si="6"/>
        <v>45.77532875</v>
      </c>
      <c r="AJ29" s="122" t="str">
        <f>+C29</f>
        <v>KUWAIT</v>
      </c>
      <c r="AK29" s="122" t="str">
        <f>IF(ISNA(VLOOKUP(postponeList!D29,[1]Sheet!$A$2:$B$12,2,FALSE))," ",(VLOOKUP(postponeList!D29,[1]Sheet!$A$2:$B$12,2,FALSE)))</f>
        <v>PEWVN</v>
      </c>
      <c r="AL29" s="122" t="str">
        <f>IF(ISNA(VLOOKUP(E29,[1]Sheet!$G$2:$H$40,2,FALSE))," ",VLOOKUP(E29,[1]Sheet!$G$2:$H$40,2,FALSE))</f>
        <v>PMMAF</v>
      </c>
      <c r="AM29" s="122" t="str">
        <f>IF(ISNA(VLOOKUP(G29,[1]Sheet!$K$2:$L$159,2,FALSE))," ",(VLOOKUP(G29,[1]Sheet!$K$2:$L$159,2,FALSE)))</f>
        <v>EASA</v>
      </c>
      <c r="AN29" s="122" t="str">
        <f>IF(ISNA(VLOOKUP(I29&amp;C29,[1]Sheet!$D$2:$E$228,2,FALSE))," ",VLOOKUP(I29&amp;C29,[1]Sheet!$D$2:$E$228,2,FALSE))</f>
        <v>Leo, Kawasaki</v>
      </c>
      <c r="AO29" s="122" t="str">
        <f>+I29&amp;C29</f>
        <v>PANKUWAIT</v>
      </c>
      <c r="AP29" s="122" t="str">
        <f>C29&amp;D29&amp;E29&amp;G29&amp;I29&amp;O29</f>
        <v>KUWAIT314002019792PANFEB</v>
      </c>
      <c r="AQ29" s="122" t="str">
        <f>B29&amp;D29&amp;N29</f>
        <v xml:space="preserve">MIDDLE EAST31400VF </v>
      </c>
      <c r="AR29" s="123" t="str">
        <f>+D29&amp;J29</f>
        <v>31400SE</v>
      </c>
      <c r="AS29" s="124" t="str">
        <f t="shared" si="7"/>
        <v/>
      </c>
      <c r="AT29" s="125" t="str">
        <f t="shared" si="8"/>
        <v>FV-15EGS205</v>
      </c>
      <c r="AU29" s="125" t="e">
        <f>IF(NOT(AT29=""),VLOOKUP(AT29,[1]PSI_Category!A:B,2,0),"")</f>
        <v>#N/A</v>
      </c>
      <c r="AV29" s="125" t="s">
        <v>543</v>
      </c>
      <c r="AW29" s="125" t="s">
        <v>543</v>
      </c>
      <c r="AX29" s="125" t="s">
        <v>543</v>
      </c>
    </row>
    <row r="30" spans="2:50" s="103" customFormat="1" ht="11.4" customHeight="1" x14ac:dyDescent="0.3">
      <c r="B30" s="104" t="s">
        <v>1802</v>
      </c>
      <c r="C30" s="105" t="s">
        <v>1823</v>
      </c>
      <c r="D30" s="106">
        <v>31400</v>
      </c>
      <c r="E30" s="107">
        <v>1950</v>
      </c>
      <c r="F30" s="105" t="s">
        <v>1824</v>
      </c>
      <c r="G30" s="107">
        <v>802</v>
      </c>
      <c r="H30" s="105" t="s">
        <v>1825</v>
      </c>
      <c r="I30" s="105" t="s">
        <v>1773</v>
      </c>
      <c r="J30" s="107" t="s">
        <v>293</v>
      </c>
      <c r="K30" s="105">
        <v>92010700</v>
      </c>
      <c r="L30" s="105" t="s">
        <v>1826</v>
      </c>
      <c r="M30" s="105" t="s">
        <v>1827</v>
      </c>
      <c r="N30" s="105" t="s">
        <v>1809</v>
      </c>
      <c r="O30" s="108" t="s">
        <v>159</v>
      </c>
      <c r="P30" s="109" t="s">
        <v>1777</v>
      </c>
      <c r="Q30" s="110"/>
      <c r="R30" s="110"/>
      <c r="S30" s="110"/>
      <c r="T30" s="111"/>
      <c r="U30" s="111"/>
      <c r="V30" s="111"/>
      <c r="W30" s="129"/>
      <c r="X30" s="113"/>
      <c r="Y30" s="114" t="s">
        <v>285</v>
      </c>
      <c r="Z30" s="115">
        <v>19.95</v>
      </c>
      <c r="AA30" s="116">
        <v>20</v>
      </c>
      <c r="AB30" s="117">
        <f t="shared" si="0"/>
        <v>399</v>
      </c>
      <c r="AC30" s="117">
        <f t="shared" si="1"/>
        <v>3.1207785000000006</v>
      </c>
      <c r="AD30" s="118"/>
      <c r="AE30" s="117">
        <f t="shared" si="2"/>
        <v>0</v>
      </c>
      <c r="AF30" s="117">
        <f t="shared" si="3"/>
        <v>0</v>
      </c>
      <c r="AG30" s="119">
        <f t="shared" si="4"/>
        <v>20</v>
      </c>
      <c r="AH30" s="120">
        <f t="shared" si="5"/>
        <v>399</v>
      </c>
      <c r="AI30" s="121">
        <f t="shared" si="6"/>
        <v>3.1207785000000006</v>
      </c>
      <c r="AJ30" s="122" t="str">
        <f>+C30</f>
        <v>OMAN</v>
      </c>
      <c r="AK30" s="122" t="str">
        <f>IF(ISNA(VLOOKUP(postponeList!D30,[1]Sheet!$A$2:$B$12,2,FALSE))," ",(VLOOKUP(postponeList!D30,[1]Sheet!$A$2:$B$12,2,FALSE)))</f>
        <v>PEWVN</v>
      </c>
      <c r="AL30" s="122" t="str">
        <f>IF(ISNA(VLOOKUP(E30,[1]Sheet!$G$2:$H$40,2,FALSE))," ",VLOOKUP(E30,[1]Sheet!$G$2:$H$40,2,FALSE))</f>
        <v>HOSODA SG</v>
      </c>
      <c r="AM30" s="122" t="str">
        <f>IF(ISNA(VLOOKUP(G30,[1]Sheet!$K$2:$L$159,2,FALSE))," ",(VLOOKUP(G30,[1]Sheet!$K$2:$L$159,2,FALSE)))</f>
        <v>MHD</v>
      </c>
      <c r="AN30" s="122" t="str">
        <f>IF(ISNA(VLOOKUP(I30&amp;C30,[1]Sheet!$D$2:$E$228,2,FALSE))," ",VLOOKUP(I30&amp;C30,[1]Sheet!$D$2:$E$228,2,FALSE))</f>
        <v>Leo, Jayant &amp; Vishal</v>
      </c>
      <c r="AO30" s="122" t="str">
        <f>+I30&amp;C30</f>
        <v>KDKOMAN</v>
      </c>
      <c r="AP30" s="122" t="str">
        <f>C30&amp;D30&amp;E30&amp;G30&amp;I30&amp;O30</f>
        <v>OMAN314001950802KDKFEB</v>
      </c>
      <c r="AQ30" s="122" t="str">
        <f>B30&amp;D30&amp;N30</f>
        <v xml:space="preserve">MIDDLE EAST31400VF </v>
      </c>
      <c r="AR30" s="123" t="str">
        <f>+D30&amp;J30</f>
        <v>31400SE</v>
      </c>
      <c r="AS30" s="124" t="str">
        <f t="shared" si="7"/>
        <v/>
      </c>
      <c r="AT30" s="125" t="str">
        <f t="shared" si="8"/>
        <v>10EGSB28</v>
      </c>
      <c r="AU30" s="125" t="e">
        <f>IF(NOT(AT30=""),VLOOKUP(AT30,[1]PSI_Category!A:B,2,0),"")</f>
        <v>#N/A</v>
      </c>
      <c r="AV30" s="125" t="s">
        <v>543</v>
      </c>
      <c r="AW30" s="125" t="s">
        <v>543</v>
      </c>
      <c r="AX30" s="125" t="s">
        <v>543</v>
      </c>
    </row>
    <row r="31" spans="2:50" s="103" customFormat="1" ht="11.4" customHeight="1" x14ac:dyDescent="0.3">
      <c r="B31" s="104" t="s">
        <v>1802</v>
      </c>
      <c r="C31" s="105" t="s">
        <v>1823</v>
      </c>
      <c r="D31" s="106">
        <v>31400</v>
      </c>
      <c r="E31" s="107">
        <v>1950</v>
      </c>
      <c r="F31" s="105" t="s">
        <v>1824</v>
      </c>
      <c r="G31" s="107">
        <v>802</v>
      </c>
      <c r="H31" s="105" t="s">
        <v>1825</v>
      </c>
      <c r="I31" s="105" t="s">
        <v>1773</v>
      </c>
      <c r="J31" s="107" t="s">
        <v>293</v>
      </c>
      <c r="K31" s="105">
        <v>92010700</v>
      </c>
      <c r="L31" s="105" t="s">
        <v>1826</v>
      </c>
      <c r="M31" s="105" t="s">
        <v>1828</v>
      </c>
      <c r="N31" s="105" t="s">
        <v>1809</v>
      </c>
      <c r="O31" s="108" t="s">
        <v>159</v>
      </c>
      <c r="P31" s="109" t="s">
        <v>1777</v>
      </c>
      <c r="Q31" s="110"/>
      <c r="R31" s="110"/>
      <c r="S31" s="110"/>
      <c r="T31" s="111"/>
      <c r="U31" s="111"/>
      <c r="V31" s="111"/>
      <c r="W31" s="129"/>
      <c r="X31" s="113"/>
      <c r="Y31" s="114" t="s">
        <v>285</v>
      </c>
      <c r="Z31" s="115">
        <v>24.94</v>
      </c>
      <c r="AA31" s="116">
        <v>725</v>
      </c>
      <c r="AB31" s="117">
        <f t="shared" si="0"/>
        <v>18081.5</v>
      </c>
      <c r="AC31" s="117">
        <f t="shared" si="1"/>
        <v>141.42445225</v>
      </c>
      <c r="AD31" s="118"/>
      <c r="AE31" s="117">
        <f t="shared" si="2"/>
        <v>0</v>
      </c>
      <c r="AF31" s="117">
        <f t="shared" si="3"/>
        <v>0</v>
      </c>
      <c r="AG31" s="119">
        <f t="shared" si="4"/>
        <v>725</v>
      </c>
      <c r="AH31" s="120">
        <f t="shared" si="5"/>
        <v>18081.5</v>
      </c>
      <c r="AI31" s="121">
        <f t="shared" si="6"/>
        <v>141.42445225</v>
      </c>
      <c r="AJ31" s="122" t="str">
        <f>+C31</f>
        <v>OMAN</v>
      </c>
      <c r="AK31" s="122" t="str">
        <f>IF(ISNA(VLOOKUP(postponeList!D31,[1]Sheet!$A$2:$B$12,2,FALSE))," ",(VLOOKUP(postponeList!D31,[1]Sheet!$A$2:$B$12,2,FALSE)))</f>
        <v>PEWVN</v>
      </c>
      <c r="AL31" s="122" t="str">
        <f>IF(ISNA(VLOOKUP(E31,[1]Sheet!$G$2:$H$40,2,FALSE))," ",VLOOKUP(E31,[1]Sheet!$G$2:$H$40,2,FALSE))</f>
        <v>HOSODA SG</v>
      </c>
      <c r="AM31" s="122" t="str">
        <f>IF(ISNA(VLOOKUP(G31,[1]Sheet!$K$2:$L$159,2,FALSE))," ",(VLOOKUP(G31,[1]Sheet!$K$2:$L$159,2,FALSE)))</f>
        <v>MHD</v>
      </c>
      <c r="AN31" s="122" t="str">
        <f>IF(ISNA(VLOOKUP(I31&amp;C31,[1]Sheet!$D$2:$E$228,2,FALSE))," ",VLOOKUP(I31&amp;C31,[1]Sheet!$D$2:$E$228,2,FALSE))</f>
        <v>Leo, Jayant &amp; Vishal</v>
      </c>
      <c r="AO31" s="122" t="str">
        <f>+I31&amp;C31</f>
        <v>KDKOMAN</v>
      </c>
      <c r="AP31" s="122" t="str">
        <f>C31&amp;D31&amp;E31&amp;G31&amp;I31&amp;O31</f>
        <v>OMAN314001950802KDKFEB</v>
      </c>
      <c r="AQ31" s="122" t="str">
        <f>B31&amp;D31&amp;N31</f>
        <v xml:space="preserve">MIDDLE EAST31400VF </v>
      </c>
      <c r="AR31" s="123" t="str">
        <f>+D31&amp;J31</f>
        <v>31400SE</v>
      </c>
      <c r="AS31" s="124" t="str">
        <f t="shared" si="7"/>
        <v/>
      </c>
      <c r="AT31" s="125" t="str">
        <f t="shared" si="8"/>
        <v>15EGSB28</v>
      </c>
      <c r="AU31" s="125" t="e">
        <f>IF(NOT(AT31=""),VLOOKUP(AT31,[1]PSI_Category!A:B,2,0),"")</f>
        <v>#N/A</v>
      </c>
      <c r="AV31" s="125" t="s">
        <v>543</v>
      </c>
      <c r="AW31" s="125" t="s">
        <v>543</v>
      </c>
      <c r="AX31" s="125" t="s">
        <v>543</v>
      </c>
    </row>
    <row r="32" spans="2:50" s="103" customFormat="1" ht="11.4" customHeight="1" x14ac:dyDescent="0.3">
      <c r="B32" s="104" t="s">
        <v>1802</v>
      </c>
      <c r="C32" s="105" t="s">
        <v>1823</v>
      </c>
      <c r="D32" s="106">
        <v>31400</v>
      </c>
      <c r="E32" s="107">
        <v>1950</v>
      </c>
      <c r="F32" s="105" t="s">
        <v>1824</v>
      </c>
      <c r="G32" s="107">
        <v>802</v>
      </c>
      <c r="H32" s="105" t="s">
        <v>1825</v>
      </c>
      <c r="I32" s="105" t="s">
        <v>1773</v>
      </c>
      <c r="J32" s="107" t="s">
        <v>293</v>
      </c>
      <c r="K32" s="105">
        <v>92010700</v>
      </c>
      <c r="L32" s="105" t="s">
        <v>1826</v>
      </c>
      <c r="M32" s="105" t="s">
        <v>1829</v>
      </c>
      <c r="N32" s="105" t="s">
        <v>1818</v>
      </c>
      <c r="O32" s="108" t="s">
        <v>159</v>
      </c>
      <c r="P32" s="109" t="s">
        <v>1777</v>
      </c>
      <c r="Q32" s="110"/>
      <c r="R32" s="110"/>
      <c r="S32" s="110"/>
      <c r="T32" s="111"/>
      <c r="U32" s="111"/>
      <c r="V32" s="111"/>
      <c r="W32" s="129"/>
      <c r="X32" s="113"/>
      <c r="Y32" s="114" t="s">
        <v>285</v>
      </c>
      <c r="Z32" s="115">
        <v>16.8</v>
      </c>
      <c r="AA32" s="116">
        <v>1550</v>
      </c>
      <c r="AB32" s="117">
        <f t="shared" si="0"/>
        <v>26040</v>
      </c>
      <c r="AC32" s="117">
        <f t="shared" si="1"/>
        <v>203.67186000000001</v>
      </c>
      <c r="AD32" s="118"/>
      <c r="AE32" s="117">
        <f t="shared" si="2"/>
        <v>0</v>
      </c>
      <c r="AF32" s="117">
        <f t="shared" si="3"/>
        <v>0</v>
      </c>
      <c r="AG32" s="119">
        <f t="shared" si="4"/>
        <v>1550</v>
      </c>
      <c r="AH32" s="120">
        <f t="shared" si="5"/>
        <v>26040</v>
      </c>
      <c r="AI32" s="121">
        <f t="shared" si="6"/>
        <v>203.67186000000001</v>
      </c>
      <c r="AJ32" s="122" t="str">
        <f>+C32</f>
        <v>OMAN</v>
      </c>
      <c r="AK32" s="122" t="str">
        <f>IF(ISNA(VLOOKUP(postponeList!D32,[1]Sheet!$A$2:$B$12,2,FALSE))," ",(VLOOKUP(postponeList!D32,[1]Sheet!$A$2:$B$12,2,FALSE)))</f>
        <v>PEWVN</v>
      </c>
      <c r="AL32" s="122" t="str">
        <f>IF(ISNA(VLOOKUP(E32,[1]Sheet!$G$2:$H$40,2,FALSE))," ",VLOOKUP(E32,[1]Sheet!$G$2:$H$40,2,FALSE))</f>
        <v>HOSODA SG</v>
      </c>
      <c r="AM32" s="122" t="str">
        <f>IF(ISNA(VLOOKUP(G32,[1]Sheet!$K$2:$L$159,2,FALSE))," ",(VLOOKUP(G32,[1]Sheet!$K$2:$L$159,2,FALSE)))</f>
        <v>MHD</v>
      </c>
      <c r="AN32" s="122" t="str">
        <f>IF(ISNA(VLOOKUP(I32&amp;C32,[1]Sheet!$D$2:$E$228,2,FALSE))," ",VLOOKUP(I32&amp;C32,[1]Sheet!$D$2:$E$228,2,FALSE))</f>
        <v>Leo, Jayant &amp; Vishal</v>
      </c>
      <c r="AO32" s="122" t="str">
        <f>+I32&amp;C32</f>
        <v>KDKOMAN</v>
      </c>
      <c r="AP32" s="122" t="str">
        <f>C32&amp;D32&amp;E32&amp;G32&amp;I32&amp;O32</f>
        <v>OMAN314001950802KDKFEB</v>
      </c>
      <c r="AQ32" s="122" t="str">
        <f>B32&amp;D32&amp;N32</f>
        <v xml:space="preserve">MIDDLE EAST31400WP </v>
      </c>
      <c r="AR32" s="123" t="str">
        <f>+D32&amp;J32</f>
        <v>31400SE</v>
      </c>
      <c r="AS32" s="124" t="str">
        <f t="shared" si="7"/>
        <v/>
      </c>
      <c r="AT32" s="125" t="str">
        <f t="shared" si="8"/>
        <v>15WAAMNMGV</v>
      </c>
      <c r="AU32" s="125" t="str">
        <f>IF(NOT(AT32=""),VLOOKUP(AT32,[1]PSI_Category!A:B,2,0),"")</f>
        <v>W/P</v>
      </c>
      <c r="AV32" s="125" t="s">
        <v>536</v>
      </c>
      <c r="AW32" s="125" t="s">
        <v>536</v>
      </c>
      <c r="AX32" s="125" t="s">
        <v>536</v>
      </c>
    </row>
    <row r="33" spans="2:50" s="103" customFormat="1" ht="11.4" customHeight="1" x14ac:dyDescent="0.3">
      <c r="B33" s="104" t="s">
        <v>1802</v>
      </c>
      <c r="C33" s="105" t="s">
        <v>1823</v>
      </c>
      <c r="D33" s="106">
        <v>31400</v>
      </c>
      <c r="E33" s="107">
        <v>1950</v>
      </c>
      <c r="F33" s="105" t="s">
        <v>1824</v>
      </c>
      <c r="G33" s="107">
        <v>802</v>
      </c>
      <c r="H33" s="105" t="s">
        <v>1825</v>
      </c>
      <c r="I33" s="105" t="s">
        <v>1773</v>
      </c>
      <c r="J33" s="107" t="s">
        <v>293</v>
      </c>
      <c r="K33" s="105">
        <v>92010700</v>
      </c>
      <c r="L33" s="105" t="s">
        <v>1826</v>
      </c>
      <c r="M33" s="105" t="s">
        <v>1830</v>
      </c>
      <c r="N33" s="105" t="s">
        <v>1831</v>
      </c>
      <c r="O33" s="108" t="s">
        <v>159</v>
      </c>
      <c r="P33" s="109" t="s">
        <v>1777</v>
      </c>
      <c r="Q33" s="110"/>
      <c r="R33" s="110"/>
      <c r="S33" s="110"/>
      <c r="T33" s="110"/>
      <c r="U33" s="111"/>
      <c r="V33" s="111"/>
      <c r="W33" s="112"/>
      <c r="X33" s="113"/>
      <c r="Y33" s="114" t="s">
        <v>285</v>
      </c>
      <c r="Z33" s="115">
        <v>38.049999999999997</v>
      </c>
      <c r="AA33" s="116">
        <v>650</v>
      </c>
      <c r="AB33" s="117">
        <f t="shared" si="0"/>
        <v>24732.499999999996</v>
      </c>
      <c r="AC33" s="117">
        <f t="shared" si="1"/>
        <v>193.44524874999996</v>
      </c>
      <c r="AD33" s="118"/>
      <c r="AE33" s="117">
        <f t="shared" si="2"/>
        <v>0</v>
      </c>
      <c r="AF33" s="117">
        <f t="shared" si="3"/>
        <v>0</v>
      </c>
      <c r="AG33" s="119">
        <f t="shared" si="4"/>
        <v>650</v>
      </c>
      <c r="AH33" s="120">
        <f t="shared" si="5"/>
        <v>24732.499999999996</v>
      </c>
      <c r="AI33" s="121">
        <f t="shared" si="6"/>
        <v>193.44524874999996</v>
      </c>
      <c r="AJ33" s="122" t="str">
        <f>+C33</f>
        <v>OMAN</v>
      </c>
      <c r="AK33" s="122" t="str">
        <f>IF(ISNA(VLOOKUP(postponeList!D33,[1]Sheet!$A$2:$B$12,2,FALSE))," ",(VLOOKUP(postponeList!D33,[1]Sheet!$A$2:$B$12,2,FALSE)))</f>
        <v>PEWVN</v>
      </c>
      <c r="AL33" s="122" t="str">
        <f>IF(ISNA(VLOOKUP(E33,[1]Sheet!$G$2:$H$40,2,FALSE))," ",VLOOKUP(E33,[1]Sheet!$G$2:$H$40,2,FALSE))</f>
        <v>HOSODA SG</v>
      </c>
      <c r="AM33" s="122" t="str">
        <f>IF(ISNA(VLOOKUP(G33,[1]Sheet!$K$2:$L$159,2,FALSE))," ",(VLOOKUP(G33,[1]Sheet!$K$2:$L$159,2,FALSE)))</f>
        <v>MHD</v>
      </c>
      <c r="AN33" s="122" t="str">
        <f>IF(ISNA(VLOOKUP(I33&amp;C33,[1]Sheet!$D$2:$E$228,2,FALSE))," ",VLOOKUP(I33&amp;C33,[1]Sheet!$D$2:$E$228,2,FALSE))</f>
        <v>Leo, Jayant &amp; Vishal</v>
      </c>
      <c r="AO33" s="122" t="str">
        <f>+I33&amp;C33</f>
        <v>KDKOMAN</v>
      </c>
      <c r="AP33" s="122" t="str">
        <f>C33&amp;D33&amp;E33&amp;G33&amp;I33&amp;O33</f>
        <v>OMAN314001950802KDKFEB</v>
      </c>
      <c r="AQ33" s="122" t="str">
        <f>B33&amp;D33&amp;N33</f>
        <v xml:space="preserve">MIDDLE EAST31400CM </v>
      </c>
      <c r="AR33" s="123" t="str">
        <f>+D33&amp;J33</f>
        <v>31400SE</v>
      </c>
      <c r="AS33" s="124" t="str">
        <f t="shared" si="7"/>
        <v/>
      </c>
      <c r="AT33" s="125" t="str">
        <f t="shared" si="8"/>
        <v>17CUHNBMG</v>
      </c>
      <c r="AU33" s="125" t="str">
        <f>IF(NOT(AT33=""),VLOOKUP(AT33,[1]PSI_Category!A:B,2,0),"")</f>
        <v>C/M</v>
      </c>
      <c r="AV33" s="125" t="s">
        <v>535</v>
      </c>
      <c r="AW33" s="125" t="s">
        <v>535</v>
      </c>
      <c r="AX33" s="125" t="s">
        <v>535</v>
      </c>
    </row>
    <row r="34" spans="2:50" s="103" customFormat="1" ht="11.4" customHeight="1" x14ac:dyDescent="0.3">
      <c r="B34" s="104" t="s">
        <v>1802</v>
      </c>
      <c r="C34" s="105" t="s">
        <v>1823</v>
      </c>
      <c r="D34" s="106">
        <v>31400</v>
      </c>
      <c r="E34" s="107">
        <v>1950</v>
      </c>
      <c r="F34" s="105" t="s">
        <v>1824</v>
      </c>
      <c r="G34" s="107">
        <v>802</v>
      </c>
      <c r="H34" s="105" t="s">
        <v>1825</v>
      </c>
      <c r="I34" s="105" t="s">
        <v>1773</v>
      </c>
      <c r="J34" s="107" t="s">
        <v>293</v>
      </c>
      <c r="K34" s="105">
        <v>92010700</v>
      </c>
      <c r="L34" s="105" t="s">
        <v>1826</v>
      </c>
      <c r="M34" s="105" t="s">
        <v>1832</v>
      </c>
      <c r="N34" s="105" t="s">
        <v>1809</v>
      </c>
      <c r="O34" s="108" t="s">
        <v>159</v>
      </c>
      <c r="P34" s="109" t="s">
        <v>1777</v>
      </c>
      <c r="Q34" s="110"/>
      <c r="R34" s="110"/>
      <c r="S34" s="110"/>
      <c r="T34" s="111"/>
      <c r="U34" s="111"/>
      <c r="V34" s="111"/>
      <c r="W34" s="129"/>
      <c r="X34" s="113"/>
      <c r="Y34" s="114" t="s">
        <v>285</v>
      </c>
      <c r="Z34" s="115">
        <v>17.059999999999999</v>
      </c>
      <c r="AA34" s="116">
        <v>1300</v>
      </c>
      <c r="AB34" s="117">
        <f t="shared" si="0"/>
        <v>22178</v>
      </c>
      <c r="AC34" s="117">
        <f t="shared" si="1"/>
        <v>173.46522700000003</v>
      </c>
      <c r="AD34" s="118"/>
      <c r="AE34" s="117">
        <f t="shared" si="2"/>
        <v>0</v>
      </c>
      <c r="AF34" s="117">
        <f t="shared" si="3"/>
        <v>0</v>
      </c>
      <c r="AG34" s="119">
        <f t="shared" si="4"/>
        <v>1300</v>
      </c>
      <c r="AH34" s="120">
        <f t="shared" si="5"/>
        <v>22178</v>
      </c>
      <c r="AI34" s="121">
        <f t="shared" si="6"/>
        <v>173.46522700000003</v>
      </c>
      <c r="AJ34" s="122" t="str">
        <f>+C34</f>
        <v>OMAN</v>
      </c>
      <c r="AK34" s="122" t="str">
        <f>IF(ISNA(VLOOKUP(postponeList!D34,[1]Sheet!$A$2:$B$12,2,FALSE))," ",(VLOOKUP(postponeList!D34,[1]Sheet!$A$2:$B$12,2,FALSE)))</f>
        <v>PEWVN</v>
      </c>
      <c r="AL34" s="122" t="str">
        <f>IF(ISNA(VLOOKUP(E34,[1]Sheet!$G$2:$H$40,2,FALSE))," ",VLOOKUP(E34,[1]Sheet!$G$2:$H$40,2,FALSE))</f>
        <v>HOSODA SG</v>
      </c>
      <c r="AM34" s="122" t="str">
        <f>IF(ISNA(VLOOKUP(G34,[1]Sheet!$K$2:$L$159,2,FALSE))," ",(VLOOKUP(G34,[1]Sheet!$K$2:$L$159,2,FALSE)))</f>
        <v>MHD</v>
      </c>
      <c r="AN34" s="122" t="str">
        <f>IF(ISNA(VLOOKUP(I34&amp;C34,[1]Sheet!$D$2:$E$228,2,FALSE))," ",VLOOKUP(I34&amp;C34,[1]Sheet!$D$2:$E$228,2,FALSE))</f>
        <v>Leo, Jayant &amp; Vishal</v>
      </c>
      <c r="AO34" s="122" t="str">
        <f>+I34&amp;C34</f>
        <v>KDKOMAN</v>
      </c>
      <c r="AP34" s="122" t="str">
        <f>C34&amp;D34&amp;E34&amp;G34&amp;I34&amp;O34</f>
        <v>OMAN314001950802KDKFEB</v>
      </c>
      <c r="AQ34" s="122" t="str">
        <f>B34&amp;D34&amp;N34</f>
        <v xml:space="preserve">MIDDLE EAST31400VF </v>
      </c>
      <c r="AR34" s="123" t="str">
        <f>+D34&amp;J34</f>
        <v>31400SE</v>
      </c>
      <c r="AS34" s="124" t="str">
        <f t="shared" si="7"/>
        <v/>
      </c>
      <c r="AT34" s="125" t="str">
        <f t="shared" si="8"/>
        <v>20AUANAMG</v>
      </c>
      <c r="AU34" s="125" t="str">
        <f>IF(NOT(AT34=""),VLOOKUP(AT34,[1]PSI_Category!A:B,2,0),"")</f>
        <v>V/F</v>
      </c>
      <c r="AV34" s="125" t="s">
        <v>533</v>
      </c>
      <c r="AW34" s="125" t="s">
        <v>1726</v>
      </c>
      <c r="AX34" s="125" t="s">
        <v>533</v>
      </c>
    </row>
    <row r="35" spans="2:50" s="103" customFormat="1" ht="11.4" customHeight="1" x14ac:dyDescent="0.3">
      <c r="B35" s="104" t="s">
        <v>1802</v>
      </c>
      <c r="C35" s="105" t="s">
        <v>1823</v>
      </c>
      <c r="D35" s="106">
        <v>31400</v>
      </c>
      <c r="E35" s="107">
        <v>1950</v>
      </c>
      <c r="F35" s="105" t="s">
        <v>1824</v>
      </c>
      <c r="G35" s="107">
        <v>802</v>
      </c>
      <c r="H35" s="105" t="s">
        <v>1825</v>
      </c>
      <c r="I35" s="105" t="s">
        <v>1773</v>
      </c>
      <c r="J35" s="107" t="s">
        <v>293</v>
      </c>
      <c r="K35" s="105">
        <v>92010700</v>
      </c>
      <c r="L35" s="105" t="s">
        <v>1826</v>
      </c>
      <c r="M35" s="105" t="s">
        <v>1833</v>
      </c>
      <c r="N35" s="105" t="s">
        <v>1818</v>
      </c>
      <c r="O35" s="108" t="s">
        <v>159</v>
      </c>
      <c r="P35" s="109" t="s">
        <v>1777</v>
      </c>
      <c r="Q35" s="110"/>
      <c r="R35" s="110"/>
      <c r="S35" s="110"/>
      <c r="T35" s="111"/>
      <c r="U35" s="111"/>
      <c r="V35" s="111"/>
      <c r="W35" s="129"/>
      <c r="X35" s="113"/>
      <c r="Y35" s="114" t="s">
        <v>285</v>
      </c>
      <c r="Z35" s="115">
        <v>22.52</v>
      </c>
      <c r="AA35" s="116">
        <v>180</v>
      </c>
      <c r="AB35" s="117">
        <f t="shared" si="0"/>
        <v>4053.6</v>
      </c>
      <c r="AC35" s="117">
        <f t="shared" si="1"/>
        <v>31.7052324</v>
      </c>
      <c r="AD35" s="118"/>
      <c r="AE35" s="117">
        <f t="shared" si="2"/>
        <v>0</v>
      </c>
      <c r="AF35" s="117">
        <f t="shared" si="3"/>
        <v>0</v>
      </c>
      <c r="AG35" s="119">
        <f t="shared" si="4"/>
        <v>180</v>
      </c>
      <c r="AH35" s="120">
        <f t="shared" si="5"/>
        <v>4053.6</v>
      </c>
      <c r="AI35" s="121">
        <f t="shared" si="6"/>
        <v>31.7052324</v>
      </c>
      <c r="AJ35" s="122" t="str">
        <f>+C35</f>
        <v>OMAN</v>
      </c>
      <c r="AK35" s="122" t="str">
        <f>IF(ISNA(VLOOKUP(postponeList!D35,[1]Sheet!$A$2:$B$12,2,FALSE))," ",(VLOOKUP(postponeList!D35,[1]Sheet!$A$2:$B$12,2,FALSE)))</f>
        <v>PEWVN</v>
      </c>
      <c r="AL35" s="122" t="str">
        <f>IF(ISNA(VLOOKUP(E35,[1]Sheet!$G$2:$H$40,2,FALSE))," ",VLOOKUP(E35,[1]Sheet!$G$2:$H$40,2,FALSE))</f>
        <v>HOSODA SG</v>
      </c>
      <c r="AM35" s="122" t="str">
        <f>IF(ISNA(VLOOKUP(G35,[1]Sheet!$K$2:$L$159,2,FALSE))," ",(VLOOKUP(G35,[1]Sheet!$K$2:$L$159,2,FALSE)))</f>
        <v>MHD</v>
      </c>
      <c r="AN35" s="122" t="str">
        <f>IF(ISNA(VLOOKUP(I35&amp;C35,[1]Sheet!$D$2:$E$228,2,FALSE))," ",VLOOKUP(I35&amp;C35,[1]Sheet!$D$2:$E$228,2,FALSE))</f>
        <v>Leo, Jayant &amp; Vishal</v>
      </c>
      <c r="AO35" s="122" t="str">
        <f>+I35&amp;C35</f>
        <v>KDKOMAN</v>
      </c>
      <c r="AP35" s="122" t="str">
        <f>C35&amp;D35&amp;E35&amp;G35&amp;I35&amp;O35</f>
        <v>OMAN314001950802KDKFEB</v>
      </c>
      <c r="AQ35" s="122" t="str">
        <f>B35&amp;D35&amp;N35</f>
        <v xml:space="preserve">MIDDLE EAST31400WP </v>
      </c>
      <c r="AR35" s="123" t="str">
        <f>+D35&amp;J35</f>
        <v>31400SE</v>
      </c>
      <c r="AS35" s="124" t="str">
        <f t="shared" si="7"/>
        <v/>
      </c>
      <c r="AT35" s="125" t="str">
        <f t="shared" si="8"/>
        <v>20WAAMNMGV</v>
      </c>
      <c r="AU35" s="125" t="str">
        <f>IF(NOT(AT35=""),VLOOKUP(AT35,[1]PSI_Category!A:B,2,0),"")</f>
        <v>W/P</v>
      </c>
      <c r="AV35" s="125" t="s">
        <v>536</v>
      </c>
      <c r="AW35" s="125" t="s">
        <v>536</v>
      </c>
      <c r="AX35" s="125" t="s">
        <v>536</v>
      </c>
    </row>
    <row r="36" spans="2:50" s="103" customFormat="1" ht="11.4" customHeight="1" x14ac:dyDescent="0.3">
      <c r="B36" s="104" t="s">
        <v>1802</v>
      </c>
      <c r="C36" s="105" t="s">
        <v>1823</v>
      </c>
      <c r="D36" s="106">
        <v>31400</v>
      </c>
      <c r="E36" s="107">
        <v>1950</v>
      </c>
      <c r="F36" s="105" t="s">
        <v>1824</v>
      </c>
      <c r="G36" s="107">
        <v>802</v>
      </c>
      <c r="H36" s="105" t="s">
        <v>1825</v>
      </c>
      <c r="I36" s="105" t="s">
        <v>1773</v>
      </c>
      <c r="J36" s="107" t="s">
        <v>293</v>
      </c>
      <c r="K36" s="105">
        <v>92010700</v>
      </c>
      <c r="L36" s="105" t="s">
        <v>1826</v>
      </c>
      <c r="M36" s="105" t="s">
        <v>1834</v>
      </c>
      <c r="N36" s="105" t="s">
        <v>1818</v>
      </c>
      <c r="O36" s="108" t="s">
        <v>159</v>
      </c>
      <c r="P36" s="109" t="s">
        <v>1777</v>
      </c>
      <c r="Q36" s="110"/>
      <c r="R36" s="110"/>
      <c r="S36" s="110"/>
      <c r="T36" s="110"/>
      <c r="U36" s="111"/>
      <c r="V36" s="111"/>
      <c r="W36" s="112"/>
      <c r="X36" s="113"/>
      <c r="Y36" s="114" t="s">
        <v>285</v>
      </c>
      <c r="Z36" s="115">
        <v>61.83</v>
      </c>
      <c r="AA36" s="116">
        <v>30</v>
      </c>
      <c r="AB36" s="117">
        <f t="shared" si="0"/>
        <v>1854.8999999999999</v>
      </c>
      <c r="AC36" s="117">
        <f t="shared" si="1"/>
        <v>14.508100349999999</v>
      </c>
      <c r="AD36" s="118"/>
      <c r="AE36" s="117">
        <f t="shared" si="2"/>
        <v>0</v>
      </c>
      <c r="AF36" s="117">
        <f t="shared" si="3"/>
        <v>0</v>
      </c>
      <c r="AG36" s="119">
        <f t="shared" si="4"/>
        <v>30</v>
      </c>
      <c r="AH36" s="120">
        <f t="shared" si="5"/>
        <v>1854.8999999999999</v>
      </c>
      <c r="AI36" s="121">
        <f t="shared" si="6"/>
        <v>14.508100349999999</v>
      </c>
      <c r="AJ36" s="122" t="str">
        <f>+C36</f>
        <v>OMAN</v>
      </c>
      <c r="AK36" s="122" t="str">
        <f>IF(ISNA(VLOOKUP(postponeList!D36,[1]Sheet!$A$2:$B$12,2,FALSE))," ",(VLOOKUP(postponeList!D36,[1]Sheet!$A$2:$B$12,2,FALSE)))</f>
        <v>PEWVN</v>
      </c>
      <c r="AL36" s="122" t="str">
        <f>IF(ISNA(VLOOKUP(E36,[1]Sheet!$G$2:$H$40,2,FALSE))," ",VLOOKUP(E36,[1]Sheet!$G$2:$H$40,2,FALSE))</f>
        <v>HOSODA SG</v>
      </c>
      <c r="AM36" s="122" t="str">
        <f>IF(ISNA(VLOOKUP(G36,[1]Sheet!$K$2:$L$159,2,FALSE))," ",(VLOOKUP(G36,[1]Sheet!$K$2:$L$159,2,FALSE)))</f>
        <v>MHD</v>
      </c>
      <c r="AN36" s="122" t="str">
        <f>IF(ISNA(VLOOKUP(I36&amp;C36,[1]Sheet!$D$2:$E$228,2,FALSE))," ",VLOOKUP(I36&amp;C36,[1]Sheet!$D$2:$E$228,2,FALSE))</f>
        <v>Leo, Jayant &amp; Vishal</v>
      </c>
      <c r="AO36" s="122" t="str">
        <f>+I36&amp;C36</f>
        <v>KDKOMAN</v>
      </c>
      <c r="AP36" s="122" t="str">
        <f>C36&amp;D36&amp;E36&amp;G36&amp;I36&amp;O36</f>
        <v>OMAN314001950802KDKFEB</v>
      </c>
      <c r="AQ36" s="122" t="str">
        <f>B36&amp;D36&amp;N36</f>
        <v xml:space="preserve">MIDDLE EAST31400WP </v>
      </c>
      <c r="AR36" s="123" t="str">
        <f>+D36&amp;J36</f>
        <v>31400SE</v>
      </c>
      <c r="AS36" s="124" t="str">
        <f t="shared" si="7"/>
        <v/>
      </c>
      <c r="AT36" s="125" t="str">
        <f t="shared" si="8"/>
        <v>20WHCTNBMGV</v>
      </c>
      <c r="AU36" s="125" t="str">
        <f>IF(NOT(AT36=""),VLOOKUP(AT36,[1]PSI_Category!A:B,2,0),"")</f>
        <v>W/P</v>
      </c>
      <c r="AV36" s="125" t="s">
        <v>536</v>
      </c>
      <c r="AW36" s="125" t="s">
        <v>536</v>
      </c>
      <c r="AX36" s="125" t="s">
        <v>536</v>
      </c>
    </row>
    <row r="37" spans="2:50" s="103" customFormat="1" ht="11.4" customHeight="1" x14ac:dyDescent="0.3">
      <c r="B37" s="104" t="s">
        <v>1802</v>
      </c>
      <c r="C37" s="105" t="s">
        <v>1823</v>
      </c>
      <c r="D37" s="106">
        <v>31400</v>
      </c>
      <c r="E37" s="107">
        <v>1950</v>
      </c>
      <c r="F37" s="105" t="s">
        <v>1824</v>
      </c>
      <c r="G37" s="107">
        <v>802</v>
      </c>
      <c r="H37" s="105" t="s">
        <v>1825</v>
      </c>
      <c r="I37" s="105" t="s">
        <v>1773</v>
      </c>
      <c r="J37" s="107" t="s">
        <v>293</v>
      </c>
      <c r="K37" s="105">
        <v>92010700</v>
      </c>
      <c r="L37" s="105" t="s">
        <v>1826</v>
      </c>
      <c r="M37" s="105" t="s">
        <v>1835</v>
      </c>
      <c r="N37" s="105" t="s">
        <v>1818</v>
      </c>
      <c r="O37" s="108" t="s">
        <v>159</v>
      </c>
      <c r="P37" s="109" t="s">
        <v>1777</v>
      </c>
      <c r="Q37" s="110"/>
      <c r="R37" s="110"/>
      <c r="S37" s="110"/>
      <c r="T37" s="110"/>
      <c r="U37" s="111"/>
      <c r="V37" s="111"/>
      <c r="W37" s="112"/>
      <c r="X37" s="113"/>
      <c r="Y37" s="114" t="s">
        <v>285</v>
      </c>
      <c r="Z37" s="115">
        <v>18.02</v>
      </c>
      <c r="AA37" s="116">
        <v>250</v>
      </c>
      <c r="AB37" s="117">
        <f t="shared" si="0"/>
        <v>4505</v>
      </c>
      <c r="AC37" s="117">
        <f t="shared" si="1"/>
        <v>35.235857500000002</v>
      </c>
      <c r="AD37" s="118"/>
      <c r="AE37" s="117">
        <f t="shared" si="2"/>
        <v>0</v>
      </c>
      <c r="AF37" s="117">
        <f t="shared" si="3"/>
        <v>0</v>
      </c>
      <c r="AG37" s="119">
        <f t="shared" si="4"/>
        <v>250</v>
      </c>
      <c r="AH37" s="120">
        <f t="shared" si="5"/>
        <v>4505</v>
      </c>
      <c r="AI37" s="121">
        <f t="shared" si="6"/>
        <v>35.235857500000002</v>
      </c>
      <c r="AJ37" s="122" t="str">
        <f>+C37</f>
        <v>OMAN</v>
      </c>
      <c r="AK37" s="122" t="str">
        <f>IF(ISNA(VLOOKUP(postponeList!D37,[1]Sheet!$A$2:$B$12,2,FALSE))," ",(VLOOKUP(postponeList!D37,[1]Sheet!$A$2:$B$12,2,FALSE)))</f>
        <v>PEWVN</v>
      </c>
      <c r="AL37" s="122" t="str">
        <f>IF(ISNA(VLOOKUP(E37,[1]Sheet!$G$2:$H$40,2,FALSE))," ",VLOOKUP(E37,[1]Sheet!$G$2:$H$40,2,FALSE))</f>
        <v>HOSODA SG</v>
      </c>
      <c r="AM37" s="122" t="str">
        <f>IF(ISNA(VLOOKUP(G37,[1]Sheet!$K$2:$L$159,2,FALSE))," ",(VLOOKUP(G37,[1]Sheet!$K$2:$L$159,2,FALSE)))</f>
        <v>MHD</v>
      </c>
      <c r="AN37" s="122" t="str">
        <f>IF(ISNA(VLOOKUP(I37&amp;C37,[1]Sheet!$D$2:$E$228,2,FALSE))," ",VLOOKUP(I37&amp;C37,[1]Sheet!$D$2:$E$228,2,FALSE))</f>
        <v>Leo, Jayant &amp; Vishal</v>
      </c>
      <c r="AO37" s="122" t="str">
        <f>+I37&amp;C37</f>
        <v>KDKOMAN</v>
      </c>
      <c r="AP37" s="122" t="str">
        <f>C37&amp;D37&amp;E37&amp;G37&amp;I37&amp;O37</f>
        <v>OMAN314001950802KDKFEB</v>
      </c>
      <c r="AQ37" s="122" t="str">
        <f>B37&amp;D37&amp;N37</f>
        <v xml:space="preserve">MIDDLE EAST31400WP </v>
      </c>
      <c r="AR37" s="123" t="str">
        <f>+D37&amp;J37</f>
        <v>31400SE</v>
      </c>
      <c r="AS37" s="124" t="str">
        <f t="shared" si="7"/>
        <v/>
      </c>
      <c r="AT37" s="125" t="str">
        <f t="shared" si="8"/>
        <v>20WUDMNMGV</v>
      </c>
      <c r="AU37" s="125" t="e">
        <f>IF(NOT(AT37=""),VLOOKUP(AT37,[1]PSI_Category!A:B,2,0),"")</f>
        <v>#N/A</v>
      </c>
      <c r="AV37" s="125" t="s">
        <v>536</v>
      </c>
      <c r="AW37" s="125" t="s">
        <v>536</v>
      </c>
      <c r="AX37" s="125" t="s">
        <v>536</v>
      </c>
    </row>
    <row r="38" spans="2:50" s="103" customFormat="1" ht="11.4" customHeight="1" x14ac:dyDescent="0.3">
      <c r="B38" s="104" t="s">
        <v>1802</v>
      </c>
      <c r="C38" s="105" t="s">
        <v>1823</v>
      </c>
      <c r="D38" s="106">
        <v>31400</v>
      </c>
      <c r="E38" s="107">
        <v>1950</v>
      </c>
      <c r="F38" s="105" t="s">
        <v>1824</v>
      </c>
      <c r="G38" s="107">
        <v>802</v>
      </c>
      <c r="H38" s="105" t="s">
        <v>1825</v>
      </c>
      <c r="I38" s="105" t="s">
        <v>1773</v>
      </c>
      <c r="J38" s="107" t="s">
        <v>293</v>
      </c>
      <c r="K38" s="105">
        <v>92010700</v>
      </c>
      <c r="L38" s="105" t="s">
        <v>1826</v>
      </c>
      <c r="M38" s="105" t="s">
        <v>1836</v>
      </c>
      <c r="N38" s="105" t="s">
        <v>1831</v>
      </c>
      <c r="O38" s="108" t="s">
        <v>159</v>
      </c>
      <c r="P38" s="109" t="s">
        <v>1777</v>
      </c>
      <c r="Q38" s="110"/>
      <c r="R38" s="110"/>
      <c r="S38" s="110"/>
      <c r="T38" s="110"/>
      <c r="U38" s="111"/>
      <c r="V38" s="111"/>
      <c r="W38" s="112"/>
      <c r="X38" s="113"/>
      <c r="Y38" s="114" t="s">
        <v>285</v>
      </c>
      <c r="Z38" s="115">
        <v>46.94</v>
      </c>
      <c r="AA38" s="116">
        <v>300</v>
      </c>
      <c r="AB38" s="117">
        <f t="shared" si="0"/>
        <v>14082</v>
      </c>
      <c r="AC38" s="117">
        <f t="shared" si="1"/>
        <v>110.142363</v>
      </c>
      <c r="AD38" s="118"/>
      <c r="AE38" s="117">
        <f t="shared" si="2"/>
        <v>0</v>
      </c>
      <c r="AF38" s="117">
        <f t="shared" si="3"/>
        <v>0</v>
      </c>
      <c r="AG38" s="119">
        <f t="shared" si="4"/>
        <v>300</v>
      </c>
      <c r="AH38" s="120">
        <f t="shared" si="5"/>
        <v>14082</v>
      </c>
      <c r="AI38" s="121">
        <f t="shared" si="6"/>
        <v>110.142363</v>
      </c>
      <c r="AJ38" s="122" t="str">
        <f>+C38</f>
        <v>OMAN</v>
      </c>
      <c r="AK38" s="122" t="str">
        <f>IF(ISNA(VLOOKUP(postponeList!D38,[1]Sheet!$A$2:$B$12,2,FALSE))," ",(VLOOKUP(postponeList!D38,[1]Sheet!$A$2:$B$12,2,FALSE)))</f>
        <v>PEWVN</v>
      </c>
      <c r="AL38" s="122" t="str">
        <f>IF(ISNA(VLOOKUP(E38,[1]Sheet!$G$2:$H$40,2,FALSE))," ",VLOOKUP(E38,[1]Sheet!$G$2:$H$40,2,FALSE))</f>
        <v>HOSODA SG</v>
      </c>
      <c r="AM38" s="122" t="str">
        <f>IF(ISNA(VLOOKUP(G38,[1]Sheet!$K$2:$L$159,2,FALSE))," ",(VLOOKUP(G38,[1]Sheet!$K$2:$L$159,2,FALSE)))</f>
        <v>MHD</v>
      </c>
      <c r="AN38" s="122" t="str">
        <f>IF(ISNA(VLOOKUP(I38&amp;C38,[1]Sheet!$D$2:$E$228,2,FALSE))," ",VLOOKUP(I38&amp;C38,[1]Sheet!$D$2:$E$228,2,FALSE))</f>
        <v>Leo, Jayant &amp; Vishal</v>
      </c>
      <c r="AO38" s="122" t="str">
        <f>+I38&amp;C38</f>
        <v>KDKOMAN</v>
      </c>
      <c r="AP38" s="122" t="str">
        <f>C38&amp;D38&amp;E38&amp;G38&amp;I38&amp;O38</f>
        <v>OMAN314001950802KDKFEB</v>
      </c>
      <c r="AQ38" s="122" t="str">
        <f>B38&amp;D38&amp;N38</f>
        <v xml:space="preserve">MIDDLE EAST31400CM </v>
      </c>
      <c r="AR38" s="123" t="str">
        <f>+D38&amp;J38</f>
        <v>31400SE</v>
      </c>
      <c r="AS38" s="124" t="str">
        <f t="shared" si="7"/>
        <v/>
      </c>
      <c r="AT38" s="125" t="str">
        <f t="shared" si="8"/>
        <v>24CUHNBMG</v>
      </c>
      <c r="AU38" s="125" t="str">
        <f>IF(NOT(AT38=""),VLOOKUP(AT38,[1]PSI_Category!A:B,2,0),"")</f>
        <v>C/M</v>
      </c>
      <c r="AV38" s="125" t="s">
        <v>535</v>
      </c>
      <c r="AW38" s="125" t="s">
        <v>535</v>
      </c>
      <c r="AX38" s="125" t="s">
        <v>535</v>
      </c>
    </row>
    <row r="39" spans="2:50" s="103" customFormat="1" ht="11.4" customHeight="1" x14ac:dyDescent="0.3">
      <c r="B39" s="104" t="s">
        <v>1802</v>
      </c>
      <c r="C39" s="105" t="s">
        <v>1823</v>
      </c>
      <c r="D39" s="106">
        <v>31400</v>
      </c>
      <c r="E39" s="107">
        <v>1950</v>
      </c>
      <c r="F39" s="105" t="s">
        <v>1824</v>
      </c>
      <c r="G39" s="107">
        <v>802</v>
      </c>
      <c r="H39" s="105" t="s">
        <v>1825</v>
      </c>
      <c r="I39" s="105" t="s">
        <v>1773</v>
      </c>
      <c r="J39" s="107" t="s">
        <v>293</v>
      </c>
      <c r="K39" s="105">
        <v>92010700</v>
      </c>
      <c r="L39" s="105" t="s">
        <v>1826</v>
      </c>
      <c r="M39" s="105" t="s">
        <v>1837</v>
      </c>
      <c r="N39" s="105" t="s">
        <v>1809</v>
      </c>
      <c r="O39" s="108" t="s">
        <v>159</v>
      </c>
      <c r="P39" s="109" t="s">
        <v>1777</v>
      </c>
      <c r="Q39" s="110"/>
      <c r="R39" s="110"/>
      <c r="S39" s="110"/>
      <c r="T39" s="110"/>
      <c r="U39" s="111"/>
      <c r="V39" s="111"/>
      <c r="W39" s="130"/>
      <c r="X39" s="113"/>
      <c r="Y39" s="114" t="s">
        <v>285</v>
      </c>
      <c r="Z39" s="115">
        <v>28.2</v>
      </c>
      <c r="AA39" s="116">
        <v>200</v>
      </c>
      <c r="AB39" s="117">
        <f t="shared" si="0"/>
        <v>5640</v>
      </c>
      <c r="AC39" s="117">
        <f t="shared" si="1"/>
        <v>44.113260000000004</v>
      </c>
      <c r="AD39" s="118"/>
      <c r="AE39" s="117">
        <f t="shared" si="2"/>
        <v>0</v>
      </c>
      <c r="AF39" s="117">
        <f t="shared" si="3"/>
        <v>0</v>
      </c>
      <c r="AG39" s="119">
        <f t="shared" si="4"/>
        <v>200</v>
      </c>
      <c r="AH39" s="120">
        <f t="shared" si="5"/>
        <v>5640</v>
      </c>
      <c r="AI39" s="121">
        <f t="shared" si="6"/>
        <v>44.113260000000004</v>
      </c>
      <c r="AJ39" s="122" t="str">
        <f>+C39</f>
        <v>OMAN</v>
      </c>
      <c r="AK39" s="122" t="str">
        <f>IF(ISNA(VLOOKUP(postponeList!D39,[1]Sheet!$A$2:$B$12,2,FALSE))," ",(VLOOKUP(postponeList!D39,[1]Sheet!$A$2:$B$12,2,FALSE)))</f>
        <v>PEWVN</v>
      </c>
      <c r="AL39" s="122" t="str">
        <f>IF(ISNA(VLOOKUP(E39,[1]Sheet!$G$2:$H$40,2,FALSE))," ",VLOOKUP(E39,[1]Sheet!$G$2:$H$40,2,FALSE))</f>
        <v>HOSODA SG</v>
      </c>
      <c r="AM39" s="122" t="str">
        <f>IF(ISNA(VLOOKUP(G39,[1]Sheet!$K$2:$L$159,2,FALSE))," ",(VLOOKUP(G39,[1]Sheet!$K$2:$L$159,2,FALSE)))</f>
        <v>MHD</v>
      </c>
      <c r="AN39" s="122" t="str">
        <f>IF(ISNA(VLOOKUP(I39&amp;C39,[1]Sheet!$D$2:$E$228,2,FALSE))," ",VLOOKUP(I39&amp;C39,[1]Sheet!$D$2:$E$228,2,FALSE))</f>
        <v>Leo, Jayant &amp; Vishal</v>
      </c>
      <c r="AO39" s="122" t="str">
        <f>+I39&amp;C39</f>
        <v>KDKOMAN</v>
      </c>
      <c r="AP39" s="122" t="str">
        <f>C39&amp;D39&amp;E39&amp;G39&amp;I39&amp;O39</f>
        <v>OMAN314001950802KDKFEB</v>
      </c>
      <c r="AQ39" s="122" t="str">
        <f>B39&amp;D39&amp;N39</f>
        <v xml:space="preserve">MIDDLE EAST31400VF </v>
      </c>
      <c r="AR39" s="123" t="str">
        <f>+D39&amp;J39</f>
        <v>31400SE</v>
      </c>
      <c r="AS39" s="124" t="str">
        <f t="shared" si="7"/>
        <v/>
      </c>
      <c r="AT39" s="125" t="str">
        <f t="shared" si="8"/>
        <v>25ALANAMG</v>
      </c>
      <c r="AU39" s="125" t="str">
        <f>IF(NOT(AT39=""),VLOOKUP(AT39,[1]PSI_Category!A:B,2,0),"")</f>
        <v>V/F</v>
      </c>
      <c r="AV39" s="125" t="s">
        <v>533</v>
      </c>
      <c r="AW39" s="125" t="s">
        <v>1726</v>
      </c>
      <c r="AX39" s="125" t="s">
        <v>533</v>
      </c>
    </row>
    <row r="40" spans="2:50" s="103" customFormat="1" ht="11.4" customHeight="1" x14ac:dyDescent="0.3">
      <c r="B40" s="104" t="s">
        <v>1802</v>
      </c>
      <c r="C40" s="105" t="s">
        <v>1823</v>
      </c>
      <c r="D40" s="106">
        <v>31400</v>
      </c>
      <c r="E40" s="107">
        <v>1950</v>
      </c>
      <c r="F40" s="105" t="s">
        <v>1824</v>
      </c>
      <c r="G40" s="107">
        <v>802</v>
      </c>
      <c r="H40" s="105" t="s">
        <v>1825</v>
      </c>
      <c r="I40" s="105" t="s">
        <v>1773</v>
      </c>
      <c r="J40" s="107" t="s">
        <v>293</v>
      </c>
      <c r="K40" s="105">
        <v>92010700</v>
      </c>
      <c r="L40" s="105" t="s">
        <v>1826</v>
      </c>
      <c r="M40" s="105" t="s">
        <v>1838</v>
      </c>
      <c r="N40" s="105" t="s">
        <v>1809</v>
      </c>
      <c r="O40" s="108" t="s">
        <v>159</v>
      </c>
      <c r="P40" s="109" t="s">
        <v>1777</v>
      </c>
      <c r="Q40" s="110"/>
      <c r="R40" s="110"/>
      <c r="S40" s="110"/>
      <c r="T40" s="110"/>
      <c r="U40" s="111"/>
      <c r="V40" s="111"/>
      <c r="W40" s="130"/>
      <c r="X40" s="113"/>
      <c r="Y40" s="114" t="s">
        <v>285</v>
      </c>
      <c r="Z40" s="115">
        <v>19.97</v>
      </c>
      <c r="AA40" s="116">
        <v>800</v>
      </c>
      <c r="AB40" s="117">
        <f t="shared" si="0"/>
        <v>15976</v>
      </c>
      <c r="AC40" s="117">
        <f t="shared" si="1"/>
        <v>124.956284</v>
      </c>
      <c r="AD40" s="118"/>
      <c r="AE40" s="117">
        <f t="shared" si="2"/>
        <v>0</v>
      </c>
      <c r="AF40" s="117">
        <f t="shared" si="3"/>
        <v>0</v>
      </c>
      <c r="AG40" s="119">
        <f t="shared" si="4"/>
        <v>800</v>
      </c>
      <c r="AH40" s="120">
        <f t="shared" si="5"/>
        <v>15976</v>
      </c>
      <c r="AI40" s="121">
        <f t="shared" si="6"/>
        <v>124.956284</v>
      </c>
      <c r="AJ40" s="122" t="str">
        <f>+C40</f>
        <v>OMAN</v>
      </c>
      <c r="AK40" s="122" t="str">
        <f>IF(ISNA(VLOOKUP(postponeList!D40,[1]Sheet!$A$2:$B$12,2,FALSE))," ",(VLOOKUP(postponeList!D40,[1]Sheet!$A$2:$B$12,2,FALSE)))</f>
        <v>PEWVN</v>
      </c>
      <c r="AL40" s="122" t="str">
        <f>IF(ISNA(VLOOKUP(E40,[1]Sheet!$G$2:$H$40,2,FALSE))," ",VLOOKUP(E40,[1]Sheet!$G$2:$H$40,2,FALSE))</f>
        <v>HOSODA SG</v>
      </c>
      <c r="AM40" s="122" t="str">
        <f>IF(ISNA(VLOOKUP(G40,[1]Sheet!$K$2:$L$159,2,FALSE))," ",(VLOOKUP(G40,[1]Sheet!$K$2:$L$159,2,FALSE)))</f>
        <v>MHD</v>
      </c>
      <c r="AN40" s="122" t="str">
        <f>IF(ISNA(VLOOKUP(I40&amp;C40,[1]Sheet!$D$2:$E$228,2,FALSE))," ",VLOOKUP(I40&amp;C40,[1]Sheet!$D$2:$E$228,2,FALSE))</f>
        <v>Leo, Jayant &amp; Vishal</v>
      </c>
      <c r="AO40" s="122" t="str">
        <f>+I40&amp;C40</f>
        <v>KDKOMAN</v>
      </c>
      <c r="AP40" s="122" t="str">
        <f>C40&amp;D40&amp;E40&amp;G40&amp;I40&amp;O40</f>
        <v>OMAN314001950802KDKFEB</v>
      </c>
      <c r="AQ40" s="122" t="str">
        <f>B40&amp;D40&amp;N40</f>
        <v xml:space="preserve">MIDDLE EAST31400VF </v>
      </c>
      <c r="AR40" s="123" t="str">
        <f>+D40&amp;J40</f>
        <v>31400SE</v>
      </c>
      <c r="AS40" s="124" t="str">
        <f t="shared" si="7"/>
        <v/>
      </c>
      <c r="AT40" s="125" t="str">
        <f t="shared" si="8"/>
        <v>25AUANAMG</v>
      </c>
      <c r="AU40" s="125" t="str">
        <f>IF(NOT(AT40=""),VLOOKUP(AT40,[1]PSI_Category!A:B,2,0),"")</f>
        <v>V/F</v>
      </c>
      <c r="AV40" s="125" t="s">
        <v>533</v>
      </c>
      <c r="AW40" s="125" t="s">
        <v>1726</v>
      </c>
      <c r="AX40" s="125" t="s">
        <v>533</v>
      </c>
    </row>
    <row r="41" spans="2:50" s="103" customFormat="1" ht="11.4" customHeight="1" x14ac:dyDescent="0.3">
      <c r="B41" s="104" t="s">
        <v>1802</v>
      </c>
      <c r="C41" s="105" t="s">
        <v>1823</v>
      </c>
      <c r="D41" s="106">
        <v>31400</v>
      </c>
      <c r="E41" s="107">
        <v>1950</v>
      </c>
      <c r="F41" s="105" t="s">
        <v>1824</v>
      </c>
      <c r="G41" s="107">
        <v>802</v>
      </c>
      <c r="H41" s="105" t="s">
        <v>1825</v>
      </c>
      <c r="I41" s="105" t="s">
        <v>1773</v>
      </c>
      <c r="J41" s="107" t="s">
        <v>293</v>
      </c>
      <c r="K41" s="105">
        <v>92010700</v>
      </c>
      <c r="L41" s="105" t="s">
        <v>1826</v>
      </c>
      <c r="M41" s="105" t="s">
        <v>1839</v>
      </c>
      <c r="N41" s="105" t="s">
        <v>1809</v>
      </c>
      <c r="O41" s="108" t="s">
        <v>159</v>
      </c>
      <c r="P41" s="109" t="s">
        <v>1777</v>
      </c>
      <c r="Q41" s="110"/>
      <c r="R41" s="110"/>
      <c r="S41" s="110"/>
      <c r="T41" s="110"/>
      <c r="U41" s="111"/>
      <c r="V41" s="111"/>
      <c r="W41" s="130"/>
      <c r="X41" s="113"/>
      <c r="Y41" s="114" t="s">
        <v>285</v>
      </c>
      <c r="Z41" s="115">
        <v>30.91</v>
      </c>
      <c r="AA41" s="116">
        <v>200</v>
      </c>
      <c r="AB41" s="117">
        <f t="shared" si="0"/>
        <v>6182</v>
      </c>
      <c r="AC41" s="117">
        <f t="shared" si="1"/>
        <v>48.352513000000002</v>
      </c>
      <c r="AD41" s="118"/>
      <c r="AE41" s="117">
        <f t="shared" si="2"/>
        <v>0</v>
      </c>
      <c r="AF41" s="117">
        <f t="shared" si="3"/>
        <v>0</v>
      </c>
      <c r="AG41" s="119">
        <f t="shared" si="4"/>
        <v>200</v>
      </c>
      <c r="AH41" s="120">
        <f t="shared" si="5"/>
        <v>6182</v>
      </c>
      <c r="AI41" s="121">
        <f t="shared" si="6"/>
        <v>48.352513000000002</v>
      </c>
      <c r="AJ41" s="122" t="str">
        <f>+C41</f>
        <v>OMAN</v>
      </c>
      <c r="AK41" s="122" t="str">
        <f>IF(ISNA(VLOOKUP(postponeList!D41,[1]Sheet!$A$2:$B$12,2,FALSE))," ",(VLOOKUP(postponeList!D41,[1]Sheet!$A$2:$B$12,2,FALSE)))</f>
        <v>PEWVN</v>
      </c>
      <c r="AL41" s="122" t="str">
        <f>IF(ISNA(VLOOKUP(E41,[1]Sheet!$G$2:$H$40,2,FALSE))," ",VLOOKUP(E41,[1]Sheet!$G$2:$H$40,2,FALSE))</f>
        <v>HOSODA SG</v>
      </c>
      <c r="AM41" s="122" t="str">
        <f>IF(ISNA(VLOOKUP(G41,[1]Sheet!$K$2:$L$159,2,FALSE))," ",(VLOOKUP(G41,[1]Sheet!$K$2:$L$159,2,FALSE)))</f>
        <v>MHD</v>
      </c>
      <c r="AN41" s="122" t="str">
        <f>IF(ISNA(VLOOKUP(I41&amp;C41,[1]Sheet!$D$2:$E$228,2,FALSE))," ",VLOOKUP(I41&amp;C41,[1]Sheet!$D$2:$E$228,2,FALSE))</f>
        <v>Leo, Jayant &amp; Vishal</v>
      </c>
      <c r="AO41" s="122" t="str">
        <f>+I41&amp;C41</f>
        <v>KDKOMAN</v>
      </c>
      <c r="AP41" s="122" t="str">
        <f>C41&amp;D41&amp;E41&amp;G41&amp;I41&amp;O41</f>
        <v>OMAN314001950802KDKFEB</v>
      </c>
      <c r="AQ41" s="122" t="str">
        <f>B41&amp;D41&amp;N41</f>
        <v xml:space="preserve">MIDDLE EAST31400VF </v>
      </c>
      <c r="AR41" s="123" t="str">
        <f>+D41&amp;J41</f>
        <v>31400SE</v>
      </c>
      <c r="AS41" s="124" t="str">
        <f t="shared" si="7"/>
        <v/>
      </c>
      <c r="AT41" s="125" t="str">
        <f t="shared" si="8"/>
        <v>30AUANBMG</v>
      </c>
      <c r="AU41" s="125" t="str">
        <f>IF(NOT(AT41=""),VLOOKUP(AT41,[1]PSI_Category!A:B,2,0),"")</f>
        <v>V/F</v>
      </c>
      <c r="AV41" s="125" t="s">
        <v>533</v>
      </c>
      <c r="AW41" s="125" t="s">
        <v>1726</v>
      </c>
      <c r="AX41" s="125" t="s">
        <v>533</v>
      </c>
    </row>
    <row r="42" spans="2:50" s="103" customFormat="1" ht="11.4" customHeight="1" x14ac:dyDescent="0.3">
      <c r="B42" s="104" t="s">
        <v>1802</v>
      </c>
      <c r="C42" s="105" t="s">
        <v>1840</v>
      </c>
      <c r="D42" s="106">
        <v>31200</v>
      </c>
      <c r="E42" s="107">
        <v>303</v>
      </c>
      <c r="F42" s="105" t="s">
        <v>1841</v>
      </c>
      <c r="G42" s="107">
        <v>798</v>
      </c>
      <c r="H42" s="105" t="s">
        <v>1842</v>
      </c>
      <c r="I42" s="105" t="s">
        <v>1773</v>
      </c>
      <c r="J42" s="107" t="s">
        <v>293</v>
      </c>
      <c r="K42" s="105">
        <v>92010821</v>
      </c>
      <c r="L42" s="105" t="s">
        <v>1843</v>
      </c>
      <c r="M42" s="105" t="s">
        <v>1844</v>
      </c>
      <c r="N42" s="105" t="s">
        <v>1799</v>
      </c>
      <c r="O42" s="108" t="s">
        <v>159</v>
      </c>
      <c r="P42" s="109" t="s">
        <v>1777</v>
      </c>
      <c r="Q42" s="110"/>
      <c r="R42" s="110"/>
      <c r="S42" s="110"/>
      <c r="T42" s="110"/>
      <c r="U42" s="111"/>
      <c r="V42" s="111"/>
      <c r="W42" s="130"/>
      <c r="X42" s="113"/>
      <c r="Y42" s="114" t="s">
        <v>285</v>
      </c>
      <c r="Z42" s="115">
        <v>29.21</v>
      </c>
      <c r="AA42" s="116">
        <v>3456</v>
      </c>
      <c r="AB42" s="117">
        <f t="shared" si="0"/>
        <v>100949.76000000001</v>
      </c>
      <c r="AC42" s="117">
        <f t="shared" si="1"/>
        <v>789.57854784000017</v>
      </c>
      <c r="AD42" s="118"/>
      <c r="AE42" s="117">
        <f t="shared" si="2"/>
        <v>0</v>
      </c>
      <c r="AF42" s="117">
        <f t="shared" si="3"/>
        <v>0</v>
      </c>
      <c r="AG42" s="119">
        <f t="shared" si="4"/>
        <v>3456</v>
      </c>
      <c r="AH42" s="120">
        <f t="shared" si="5"/>
        <v>100949.76000000001</v>
      </c>
      <c r="AI42" s="121">
        <f t="shared" si="6"/>
        <v>789.57854784000017</v>
      </c>
      <c r="AJ42" s="122" t="str">
        <f>+C42</f>
        <v>UAE</v>
      </c>
      <c r="AK42" s="122" t="str">
        <f>IF(ISNA(VLOOKUP(postponeList!D42,[1]Sheet!$A$2:$B$12,2,FALSE))," ",(VLOOKUP(postponeList!D42,[1]Sheet!$A$2:$B$12,2,FALSE)))</f>
        <v>PMMA</v>
      </c>
      <c r="AL42" s="122" t="str">
        <f>IF(ISNA(VLOOKUP(E42,[1]Sheet!$G$2:$H$40,2,FALSE))," ",VLOOKUP(E42,[1]Sheet!$G$2:$H$40,2,FALSE))</f>
        <v>SOJITZ</v>
      </c>
      <c r="AM42" s="122" t="str">
        <f>IF(ISNA(VLOOKUP(G42,[1]Sheet!$K$2:$L$159,2,FALSE))," ",(VLOOKUP(G42,[1]Sheet!$K$2:$L$159,2,FALSE)))</f>
        <v>E. ABU. DUBAI</v>
      </c>
      <c r="AN42" s="122" t="str">
        <f>IF(ISNA(VLOOKUP(I42&amp;C42,[1]Sheet!$D$2:$E$228,2,FALSE))," ",VLOOKUP(I42&amp;C42,[1]Sheet!$D$2:$E$228,2,FALSE))</f>
        <v>Leo, Jayant &amp; Vishal</v>
      </c>
      <c r="AO42" s="122" t="str">
        <f>+I42&amp;C42</f>
        <v>KDKUAE</v>
      </c>
      <c r="AP42" s="122" t="str">
        <f>C42&amp;D42&amp;E42&amp;G42&amp;I42&amp;O42</f>
        <v>UAE31200303798KDKFEB</v>
      </c>
      <c r="AQ42" s="122" t="str">
        <f>B42&amp;D42&amp;N42</f>
        <v xml:space="preserve">MIDDLE EAST31200CF </v>
      </c>
      <c r="AR42" s="123" t="str">
        <f>+D42&amp;J42</f>
        <v>31200SE</v>
      </c>
      <c r="AS42" s="124" t="str">
        <f t="shared" si="7"/>
        <v/>
      </c>
      <c r="AT42" s="125" t="str">
        <f t="shared" si="8"/>
        <v>X56XGTBSJXG</v>
      </c>
      <c r="AU42" s="125" t="str">
        <f>IF(NOT(AT42=""),VLOOKUP(AT42,[1]PSI_Category!A:B,2,0),"")</f>
        <v>C/F</v>
      </c>
      <c r="AV42" s="125" t="s">
        <v>1800</v>
      </c>
      <c r="AW42" s="125" t="s">
        <v>1800</v>
      </c>
      <c r="AX42" s="125" t="s">
        <v>1800</v>
      </c>
    </row>
    <row r="43" spans="2:50" s="103" customFormat="1" ht="11.4" customHeight="1" x14ac:dyDescent="0.3">
      <c r="B43" s="104" t="s">
        <v>1802</v>
      </c>
      <c r="C43" s="105" t="s">
        <v>1840</v>
      </c>
      <c r="D43" s="106">
        <v>31400</v>
      </c>
      <c r="E43" s="107">
        <v>2019</v>
      </c>
      <c r="F43" s="105" t="s">
        <v>1762</v>
      </c>
      <c r="G43" s="107">
        <v>795</v>
      </c>
      <c r="H43" s="105" t="s">
        <v>1845</v>
      </c>
      <c r="I43" s="105" t="s">
        <v>298</v>
      </c>
      <c r="J43" s="107" t="s">
        <v>293</v>
      </c>
      <c r="K43" s="105">
        <v>92011487</v>
      </c>
      <c r="L43" s="105" t="s">
        <v>1846</v>
      </c>
      <c r="M43" s="105" t="s">
        <v>1819</v>
      </c>
      <c r="N43" s="105" t="s">
        <v>1818</v>
      </c>
      <c r="O43" s="108" t="s">
        <v>159</v>
      </c>
      <c r="P43" s="109" t="s">
        <v>1767</v>
      </c>
      <c r="Q43" s="110"/>
      <c r="R43" s="110"/>
      <c r="S43" s="110"/>
      <c r="T43" s="110"/>
      <c r="U43" s="111"/>
      <c r="V43" s="111"/>
      <c r="W43" s="112"/>
      <c r="X43" s="113"/>
      <c r="Y43" s="114" t="s">
        <v>285</v>
      </c>
      <c r="Z43" s="115">
        <v>12.18</v>
      </c>
      <c r="AA43" s="116">
        <v>600</v>
      </c>
      <c r="AB43" s="117">
        <f t="shared" si="0"/>
        <v>7308</v>
      </c>
      <c r="AC43" s="117">
        <f t="shared" si="1"/>
        <v>57.159522000000003</v>
      </c>
      <c r="AD43" s="118"/>
      <c r="AE43" s="117">
        <f t="shared" si="2"/>
        <v>0</v>
      </c>
      <c r="AF43" s="117">
        <f t="shared" si="3"/>
        <v>0</v>
      </c>
      <c r="AG43" s="119">
        <f t="shared" si="4"/>
        <v>600</v>
      </c>
      <c r="AH43" s="120">
        <f t="shared" si="5"/>
        <v>7308</v>
      </c>
      <c r="AI43" s="121">
        <f t="shared" si="6"/>
        <v>57.159522000000003</v>
      </c>
      <c r="AJ43" s="122" t="str">
        <f>+C43</f>
        <v>UAE</v>
      </c>
      <c r="AK43" s="122" t="str">
        <f>IF(ISNA(VLOOKUP(postponeList!D43,[1]Sheet!$A$2:$B$12,2,FALSE))," ",(VLOOKUP(postponeList!D43,[1]Sheet!$A$2:$B$12,2,FALSE)))</f>
        <v>PEWVN</v>
      </c>
      <c r="AL43" s="122" t="str">
        <f>IF(ISNA(VLOOKUP(E43,[1]Sheet!$G$2:$H$40,2,FALSE))," ",VLOOKUP(E43,[1]Sheet!$G$2:$H$40,2,FALSE))</f>
        <v>PMMAF</v>
      </c>
      <c r="AM43" s="122" t="str">
        <f>IF(ISNA(VLOOKUP(G43,[1]Sheet!$K$2:$L$159,2,FALSE))," ",(VLOOKUP(G43,[1]Sheet!$K$2:$L$159,2,FALSE)))</f>
        <v>AFP</v>
      </c>
      <c r="AN43" s="122" t="str">
        <f>IF(ISNA(VLOOKUP(I43&amp;C43,[1]Sheet!$D$2:$E$228,2,FALSE))," ",VLOOKUP(I43&amp;C43,[1]Sheet!$D$2:$E$228,2,FALSE))</f>
        <v>Leo, Kawasaki</v>
      </c>
      <c r="AO43" s="122" t="str">
        <f>+I43&amp;C43</f>
        <v>PANUAE</v>
      </c>
      <c r="AP43" s="122" t="str">
        <f>C43&amp;D43&amp;E43&amp;G43&amp;I43&amp;O43</f>
        <v>UAE314002019795PANFEB</v>
      </c>
      <c r="AQ43" s="122" t="str">
        <f>B43&amp;D43&amp;N43</f>
        <v xml:space="preserve">MIDDLE EAST31400WP </v>
      </c>
      <c r="AR43" s="123" t="str">
        <f>+D43&amp;J43</f>
        <v>31400SE</v>
      </c>
      <c r="AS43" s="124" t="str">
        <f t="shared" si="7"/>
        <v/>
      </c>
      <c r="AT43" s="125" t="str">
        <f t="shared" si="8"/>
        <v>FV-15WU4NAMGV</v>
      </c>
      <c r="AU43" s="125" t="str">
        <f>IF(NOT(AT43=""),VLOOKUP(AT43,[1]PSI_Category!A:B,2,0),"")</f>
        <v>W/P</v>
      </c>
      <c r="AV43" s="125" t="s">
        <v>536</v>
      </c>
      <c r="AW43" s="125" t="s">
        <v>536</v>
      </c>
      <c r="AX43" s="125" t="s">
        <v>536</v>
      </c>
    </row>
    <row r="44" spans="2:50" s="103" customFormat="1" ht="11.4" customHeight="1" x14ac:dyDescent="0.3">
      <c r="B44" s="104" t="s">
        <v>1802</v>
      </c>
      <c r="C44" s="105" t="s">
        <v>1840</v>
      </c>
      <c r="D44" s="106">
        <v>31400</v>
      </c>
      <c r="E44" s="107">
        <v>2019</v>
      </c>
      <c r="F44" s="105" t="s">
        <v>1762</v>
      </c>
      <c r="G44" s="107">
        <v>795</v>
      </c>
      <c r="H44" s="105" t="s">
        <v>1845</v>
      </c>
      <c r="I44" s="105" t="s">
        <v>298</v>
      </c>
      <c r="J44" s="107" t="s">
        <v>293</v>
      </c>
      <c r="K44" s="105">
        <v>92011487</v>
      </c>
      <c r="L44" s="105" t="s">
        <v>1846</v>
      </c>
      <c r="M44" s="105" t="s">
        <v>1847</v>
      </c>
      <c r="N44" s="105" t="s">
        <v>1818</v>
      </c>
      <c r="O44" s="108" t="s">
        <v>159</v>
      </c>
      <c r="P44" s="109" t="s">
        <v>1767</v>
      </c>
      <c r="Q44" s="110"/>
      <c r="R44" s="110"/>
      <c r="S44" s="110"/>
      <c r="T44" s="110"/>
      <c r="U44" s="111"/>
      <c r="V44" s="111"/>
      <c r="W44" s="130"/>
      <c r="X44" s="113"/>
      <c r="Y44" s="114" t="s">
        <v>285</v>
      </c>
      <c r="Z44" s="115">
        <v>18.190000000000001</v>
      </c>
      <c r="AA44" s="116">
        <v>600</v>
      </c>
      <c r="AB44" s="117">
        <f t="shared" si="0"/>
        <v>10914</v>
      </c>
      <c r="AC44" s="117">
        <f t="shared" si="1"/>
        <v>85.363851000000011</v>
      </c>
      <c r="AD44" s="118"/>
      <c r="AE44" s="117">
        <f t="shared" si="2"/>
        <v>0</v>
      </c>
      <c r="AF44" s="117">
        <f t="shared" si="3"/>
        <v>0</v>
      </c>
      <c r="AG44" s="119">
        <f t="shared" si="4"/>
        <v>600</v>
      </c>
      <c r="AH44" s="120">
        <f t="shared" si="5"/>
        <v>10914</v>
      </c>
      <c r="AI44" s="121">
        <f t="shared" si="6"/>
        <v>85.363851000000011</v>
      </c>
      <c r="AJ44" s="122" t="str">
        <f>+C44</f>
        <v>UAE</v>
      </c>
      <c r="AK44" s="122" t="str">
        <f>IF(ISNA(VLOOKUP(postponeList!D44,[1]Sheet!$A$2:$B$12,2,FALSE))," ",(VLOOKUP(postponeList!D44,[1]Sheet!$A$2:$B$12,2,FALSE)))</f>
        <v>PEWVN</v>
      </c>
      <c r="AL44" s="122" t="str">
        <f>IF(ISNA(VLOOKUP(E44,[1]Sheet!$G$2:$H$40,2,FALSE))," ",VLOOKUP(E44,[1]Sheet!$G$2:$H$40,2,FALSE))</f>
        <v>PMMAF</v>
      </c>
      <c r="AM44" s="122" t="str">
        <f>IF(ISNA(VLOOKUP(G44,[1]Sheet!$K$2:$L$159,2,FALSE))," ",(VLOOKUP(G44,[1]Sheet!$K$2:$L$159,2,FALSE)))</f>
        <v>AFP</v>
      </c>
      <c r="AN44" s="122" t="str">
        <f>IF(ISNA(VLOOKUP(I44&amp;C44,[1]Sheet!$D$2:$E$228,2,FALSE))," ",VLOOKUP(I44&amp;C44,[1]Sheet!$D$2:$E$228,2,FALSE))</f>
        <v>Leo, Kawasaki</v>
      </c>
      <c r="AO44" s="122" t="str">
        <f>+I44&amp;C44</f>
        <v>PANUAE</v>
      </c>
      <c r="AP44" s="122" t="str">
        <f>C44&amp;D44&amp;E44&amp;G44&amp;I44&amp;O44</f>
        <v>UAE314002019795PANFEB</v>
      </c>
      <c r="AQ44" s="122" t="str">
        <f>B44&amp;D44&amp;N44</f>
        <v xml:space="preserve">MIDDLE EAST31400WP </v>
      </c>
      <c r="AR44" s="123" t="str">
        <f>+D44&amp;J44</f>
        <v>31400SE</v>
      </c>
      <c r="AS44" s="124" t="str">
        <f t="shared" si="7"/>
        <v/>
      </c>
      <c r="AT44" s="125" t="str">
        <f t="shared" si="8"/>
        <v>FV-20WU4NAMGV</v>
      </c>
      <c r="AU44" s="125" t="e">
        <f>IF(NOT(AT44=""),VLOOKUP(AT44,[1]PSI_Category!A:B,2,0),"")</f>
        <v>#N/A</v>
      </c>
      <c r="AV44" s="125" t="s">
        <v>536</v>
      </c>
      <c r="AW44" s="125" t="s">
        <v>536</v>
      </c>
      <c r="AX44" s="125" t="s">
        <v>536</v>
      </c>
    </row>
    <row r="45" spans="2:50" s="103" customFormat="1" ht="11.4" customHeight="1" x14ac:dyDescent="0.3">
      <c r="B45" s="104" t="s">
        <v>1802</v>
      </c>
      <c r="C45" s="105" t="s">
        <v>1840</v>
      </c>
      <c r="D45" s="106">
        <v>31400</v>
      </c>
      <c r="E45" s="107">
        <v>2019</v>
      </c>
      <c r="F45" s="105" t="s">
        <v>1762</v>
      </c>
      <c r="G45" s="107">
        <v>795</v>
      </c>
      <c r="H45" s="105" t="s">
        <v>1845</v>
      </c>
      <c r="I45" s="105" t="s">
        <v>298</v>
      </c>
      <c r="J45" s="107" t="s">
        <v>293</v>
      </c>
      <c r="K45" s="105">
        <v>92011487</v>
      </c>
      <c r="L45" s="105" t="s">
        <v>1846</v>
      </c>
      <c r="M45" s="105" t="s">
        <v>1848</v>
      </c>
      <c r="N45" s="105" t="s">
        <v>1809</v>
      </c>
      <c r="O45" s="108" t="s">
        <v>159</v>
      </c>
      <c r="P45" s="109" t="s">
        <v>1767</v>
      </c>
      <c r="Q45" s="110"/>
      <c r="R45" s="110"/>
      <c r="S45" s="110"/>
      <c r="T45" s="110"/>
      <c r="U45" s="111"/>
      <c r="V45" s="111"/>
      <c r="W45" s="130"/>
      <c r="X45" s="113"/>
      <c r="Y45" s="114" t="s">
        <v>285</v>
      </c>
      <c r="Z45" s="115">
        <v>20.78</v>
      </c>
      <c r="AA45" s="116">
        <v>50</v>
      </c>
      <c r="AB45" s="117">
        <f t="shared" si="0"/>
        <v>1039</v>
      </c>
      <c r="AC45" s="117">
        <f t="shared" si="1"/>
        <v>8.1265385000000006</v>
      </c>
      <c r="AD45" s="118"/>
      <c r="AE45" s="117">
        <f t="shared" si="2"/>
        <v>0</v>
      </c>
      <c r="AF45" s="117">
        <f t="shared" si="3"/>
        <v>0</v>
      </c>
      <c r="AG45" s="119">
        <f t="shared" si="4"/>
        <v>50</v>
      </c>
      <c r="AH45" s="120">
        <f t="shared" si="5"/>
        <v>1039</v>
      </c>
      <c r="AI45" s="121">
        <f t="shared" si="6"/>
        <v>8.1265385000000006</v>
      </c>
      <c r="AJ45" s="122" t="str">
        <f>+C45</f>
        <v>UAE</v>
      </c>
      <c r="AK45" s="122" t="str">
        <f>IF(ISNA(VLOOKUP(postponeList!D45,[1]Sheet!$A$2:$B$12,2,FALSE))," ",(VLOOKUP(postponeList!D45,[1]Sheet!$A$2:$B$12,2,FALSE)))</f>
        <v>PEWVN</v>
      </c>
      <c r="AL45" s="122" t="str">
        <f>IF(ISNA(VLOOKUP(E45,[1]Sheet!$G$2:$H$40,2,FALSE))," ",VLOOKUP(E45,[1]Sheet!$G$2:$H$40,2,FALSE))</f>
        <v>PMMAF</v>
      </c>
      <c r="AM45" s="122" t="str">
        <f>IF(ISNA(VLOOKUP(G45,[1]Sheet!$K$2:$L$159,2,FALSE))," ",(VLOOKUP(G45,[1]Sheet!$K$2:$L$159,2,FALSE)))</f>
        <v>AFP</v>
      </c>
      <c r="AN45" s="122" t="str">
        <f>IF(ISNA(VLOOKUP(I45&amp;C45,[1]Sheet!$D$2:$E$228,2,FALSE))," ",VLOOKUP(I45&amp;C45,[1]Sheet!$D$2:$E$228,2,FALSE))</f>
        <v>Leo, Kawasaki</v>
      </c>
      <c r="AO45" s="122" t="str">
        <f>+I45&amp;C45</f>
        <v>PANUAE</v>
      </c>
      <c r="AP45" s="122" t="str">
        <f>C45&amp;D45&amp;E45&amp;G45&amp;I45&amp;O45</f>
        <v>UAE314002019795PANFEB</v>
      </c>
      <c r="AQ45" s="122" t="str">
        <f>B45&amp;D45&amp;N45</f>
        <v xml:space="preserve">MIDDLE EAST31400VF </v>
      </c>
      <c r="AR45" s="123" t="str">
        <f>+D45&amp;J45</f>
        <v>31400SE</v>
      </c>
      <c r="AS45" s="124" t="str">
        <f t="shared" si="7"/>
        <v/>
      </c>
      <c r="AT45" s="125" t="str">
        <f t="shared" si="8"/>
        <v>FV-25AU1NAMG</v>
      </c>
      <c r="AU45" s="125" t="str">
        <f>IF(NOT(AT45=""),VLOOKUP(AT45,[1]PSI_Category!A:B,2,0),"")</f>
        <v>V/F</v>
      </c>
      <c r="AV45" s="125" t="s">
        <v>533</v>
      </c>
      <c r="AW45" s="125" t="s">
        <v>1726</v>
      </c>
      <c r="AX45" s="125" t="s">
        <v>533</v>
      </c>
    </row>
    <row r="46" spans="2:50" s="103" customFormat="1" ht="11.4" customHeight="1" x14ac:dyDescent="0.3">
      <c r="B46" s="104" t="s">
        <v>1802</v>
      </c>
      <c r="C46" s="105" t="s">
        <v>1840</v>
      </c>
      <c r="D46" s="106">
        <v>31400</v>
      </c>
      <c r="E46" s="107">
        <v>303</v>
      </c>
      <c r="F46" s="105" t="s">
        <v>1841</v>
      </c>
      <c r="G46" s="107">
        <v>797</v>
      </c>
      <c r="H46" s="105" t="s">
        <v>1849</v>
      </c>
      <c r="I46" s="105" t="s">
        <v>1773</v>
      </c>
      <c r="J46" s="107" t="s">
        <v>293</v>
      </c>
      <c r="K46" s="105">
        <v>92010825</v>
      </c>
      <c r="L46" s="105" t="s">
        <v>1850</v>
      </c>
      <c r="M46" s="105" t="s">
        <v>1851</v>
      </c>
      <c r="N46" s="105" t="s">
        <v>1809</v>
      </c>
      <c r="O46" s="108" t="s">
        <v>159</v>
      </c>
      <c r="P46" s="109" t="s">
        <v>1777</v>
      </c>
      <c r="Q46" s="110"/>
      <c r="R46" s="110"/>
      <c r="S46" s="110"/>
      <c r="T46" s="110"/>
      <c r="U46" s="111"/>
      <c r="V46" s="111"/>
      <c r="W46" s="130"/>
      <c r="X46" s="113"/>
      <c r="Y46" s="114" t="s">
        <v>285</v>
      </c>
      <c r="Z46" s="115">
        <v>22.13</v>
      </c>
      <c r="AA46" s="116">
        <v>50</v>
      </c>
      <c r="AB46" s="117">
        <f t="shared" si="0"/>
        <v>1106.5</v>
      </c>
      <c r="AC46" s="117">
        <f t="shared" si="1"/>
        <v>8.6544897499999998</v>
      </c>
      <c r="AD46" s="118"/>
      <c r="AE46" s="117">
        <f t="shared" si="2"/>
        <v>0</v>
      </c>
      <c r="AF46" s="117">
        <f t="shared" si="3"/>
        <v>0</v>
      </c>
      <c r="AG46" s="119">
        <f t="shared" si="4"/>
        <v>50</v>
      </c>
      <c r="AH46" s="120">
        <f t="shared" si="5"/>
        <v>1106.5</v>
      </c>
      <c r="AI46" s="121">
        <f t="shared" si="6"/>
        <v>8.6544897499999998</v>
      </c>
      <c r="AJ46" s="122" t="str">
        <f>+C46</f>
        <v>UAE</v>
      </c>
      <c r="AK46" s="122" t="str">
        <f>IF(ISNA(VLOOKUP(postponeList!D46,[1]Sheet!$A$2:$B$12,2,FALSE))," ",(VLOOKUP(postponeList!D46,[1]Sheet!$A$2:$B$12,2,FALSE)))</f>
        <v>PEWVN</v>
      </c>
      <c r="AL46" s="122" t="str">
        <f>IF(ISNA(VLOOKUP(E46,[1]Sheet!$G$2:$H$40,2,FALSE))," ",VLOOKUP(E46,[1]Sheet!$G$2:$H$40,2,FALSE))</f>
        <v>SOJITZ</v>
      </c>
      <c r="AM46" s="122" t="str">
        <f>IF(ISNA(VLOOKUP(G46,[1]Sheet!$K$2:$L$159,2,FALSE))," ",(VLOOKUP(G46,[1]Sheet!$K$2:$L$159,2,FALSE)))</f>
        <v>E. DUBAI</v>
      </c>
      <c r="AN46" s="122" t="str">
        <f>IF(ISNA(VLOOKUP(I46&amp;C46,[1]Sheet!$D$2:$E$228,2,FALSE))," ",VLOOKUP(I46&amp;C46,[1]Sheet!$D$2:$E$228,2,FALSE))</f>
        <v>Leo, Jayant &amp; Vishal</v>
      </c>
      <c r="AO46" s="122" t="str">
        <f>+I46&amp;C46</f>
        <v>KDKUAE</v>
      </c>
      <c r="AP46" s="122" t="str">
        <f>C46&amp;D46&amp;E46&amp;G46&amp;I46&amp;O46</f>
        <v>UAE31400303797KDKFEB</v>
      </c>
      <c r="AQ46" s="122" t="str">
        <f>B46&amp;D46&amp;N46</f>
        <v xml:space="preserve">MIDDLE EAST31400VF </v>
      </c>
      <c r="AR46" s="123" t="str">
        <f>+D46&amp;J46</f>
        <v>31400SE</v>
      </c>
      <c r="AS46" s="124" t="str">
        <f t="shared" si="7"/>
        <v/>
      </c>
      <c r="AT46" s="125" t="str">
        <f t="shared" si="8"/>
        <v>10EGKB24</v>
      </c>
      <c r="AU46" s="125" t="e">
        <f>IF(NOT(AT46=""),VLOOKUP(AT46,[1]PSI_Category!A:B,2,0),"")</f>
        <v>#N/A</v>
      </c>
      <c r="AV46" s="125" t="s">
        <v>543</v>
      </c>
      <c r="AW46" s="125" t="s">
        <v>543</v>
      </c>
      <c r="AX46" s="125" t="s">
        <v>543</v>
      </c>
    </row>
    <row r="47" spans="2:50" s="103" customFormat="1" ht="11.4" customHeight="1" x14ac:dyDescent="0.3">
      <c r="B47" s="104" t="s">
        <v>1802</v>
      </c>
      <c r="C47" s="105" t="s">
        <v>1840</v>
      </c>
      <c r="D47" s="106">
        <v>31400</v>
      </c>
      <c r="E47" s="107">
        <v>303</v>
      </c>
      <c r="F47" s="105" t="s">
        <v>1841</v>
      </c>
      <c r="G47" s="107">
        <v>797</v>
      </c>
      <c r="H47" s="105" t="s">
        <v>1849</v>
      </c>
      <c r="I47" s="105" t="s">
        <v>1773</v>
      </c>
      <c r="J47" s="107" t="s">
        <v>293</v>
      </c>
      <c r="K47" s="105">
        <v>92010825</v>
      </c>
      <c r="L47" s="105" t="s">
        <v>1850</v>
      </c>
      <c r="M47" s="105" t="s">
        <v>1852</v>
      </c>
      <c r="N47" s="105" t="s">
        <v>1809</v>
      </c>
      <c r="O47" s="108" t="s">
        <v>159</v>
      </c>
      <c r="P47" s="109" t="s">
        <v>1777</v>
      </c>
      <c r="Q47" s="110"/>
      <c r="R47" s="110"/>
      <c r="S47" s="110"/>
      <c r="T47" s="110"/>
      <c r="U47" s="111"/>
      <c r="V47" s="111"/>
      <c r="W47" s="130"/>
      <c r="X47" s="113"/>
      <c r="Y47" s="114" t="s">
        <v>285</v>
      </c>
      <c r="Z47" s="115">
        <v>26.58</v>
      </c>
      <c r="AA47" s="116">
        <v>50</v>
      </c>
      <c r="AB47" s="117">
        <f t="shared" si="0"/>
        <v>1329</v>
      </c>
      <c r="AC47" s="117">
        <f t="shared" si="1"/>
        <v>10.394773500000001</v>
      </c>
      <c r="AD47" s="118"/>
      <c r="AE47" s="117">
        <f t="shared" si="2"/>
        <v>0</v>
      </c>
      <c r="AF47" s="117">
        <f t="shared" si="3"/>
        <v>0</v>
      </c>
      <c r="AG47" s="119">
        <f t="shared" si="4"/>
        <v>50</v>
      </c>
      <c r="AH47" s="120">
        <f t="shared" si="5"/>
        <v>1329</v>
      </c>
      <c r="AI47" s="121">
        <f t="shared" si="6"/>
        <v>10.394773500000001</v>
      </c>
      <c r="AJ47" s="122" t="str">
        <f>+C47</f>
        <v>UAE</v>
      </c>
      <c r="AK47" s="122" t="str">
        <f>IF(ISNA(VLOOKUP(postponeList!D47,[1]Sheet!$A$2:$B$12,2,FALSE))," ",(VLOOKUP(postponeList!D47,[1]Sheet!$A$2:$B$12,2,FALSE)))</f>
        <v>PEWVN</v>
      </c>
      <c r="AL47" s="122" t="str">
        <f>IF(ISNA(VLOOKUP(E47,[1]Sheet!$G$2:$H$40,2,FALSE))," ",VLOOKUP(E47,[1]Sheet!$G$2:$H$40,2,FALSE))</f>
        <v>SOJITZ</v>
      </c>
      <c r="AM47" s="122" t="str">
        <f>IF(ISNA(VLOOKUP(G47,[1]Sheet!$K$2:$L$159,2,FALSE))," ",(VLOOKUP(G47,[1]Sheet!$K$2:$L$159,2,FALSE)))</f>
        <v>E. DUBAI</v>
      </c>
      <c r="AN47" s="122" t="str">
        <f>IF(ISNA(VLOOKUP(I47&amp;C47,[1]Sheet!$D$2:$E$228,2,FALSE))," ",VLOOKUP(I47&amp;C47,[1]Sheet!$D$2:$E$228,2,FALSE))</f>
        <v>Leo, Jayant &amp; Vishal</v>
      </c>
      <c r="AO47" s="122" t="str">
        <f>+I47&amp;C47</f>
        <v>KDKUAE</v>
      </c>
      <c r="AP47" s="122" t="str">
        <f>C47&amp;D47&amp;E47&amp;G47&amp;I47&amp;O47</f>
        <v>UAE31400303797KDKFEB</v>
      </c>
      <c r="AQ47" s="122" t="str">
        <f>B47&amp;D47&amp;N47</f>
        <v xml:space="preserve">MIDDLE EAST31400VF </v>
      </c>
      <c r="AR47" s="123" t="str">
        <f>+D47&amp;J47</f>
        <v>31400SE</v>
      </c>
      <c r="AS47" s="124" t="str">
        <f t="shared" si="7"/>
        <v/>
      </c>
      <c r="AT47" s="125" t="str">
        <f t="shared" si="8"/>
        <v>15EGKB24</v>
      </c>
      <c r="AU47" s="125" t="e">
        <f>IF(NOT(AT47=""),VLOOKUP(AT47,[1]PSI_Category!A:B,2,0),"")</f>
        <v>#N/A</v>
      </c>
      <c r="AV47" s="125" t="s">
        <v>543</v>
      </c>
      <c r="AW47" s="125" t="s">
        <v>543</v>
      </c>
      <c r="AX47" s="125" t="s">
        <v>543</v>
      </c>
    </row>
    <row r="48" spans="2:50" s="103" customFormat="1" ht="11.4" customHeight="1" x14ac:dyDescent="0.3">
      <c r="B48" s="104" t="s">
        <v>1802</v>
      </c>
      <c r="C48" s="105" t="s">
        <v>1840</v>
      </c>
      <c r="D48" s="106">
        <v>31400</v>
      </c>
      <c r="E48" s="107">
        <v>303</v>
      </c>
      <c r="F48" s="105" t="s">
        <v>1841</v>
      </c>
      <c r="G48" s="107">
        <v>797</v>
      </c>
      <c r="H48" s="105" t="s">
        <v>1849</v>
      </c>
      <c r="I48" s="105" t="s">
        <v>1773</v>
      </c>
      <c r="J48" s="107" t="s">
        <v>293</v>
      </c>
      <c r="K48" s="105">
        <v>92010825</v>
      </c>
      <c r="L48" s="105" t="s">
        <v>1850</v>
      </c>
      <c r="M48" s="105" t="s">
        <v>1853</v>
      </c>
      <c r="N48" s="105" t="s">
        <v>1809</v>
      </c>
      <c r="O48" s="108" t="s">
        <v>159</v>
      </c>
      <c r="P48" s="109" t="s">
        <v>1777</v>
      </c>
      <c r="Q48" s="110"/>
      <c r="R48" s="110"/>
      <c r="S48" s="110"/>
      <c r="T48" s="110"/>
      <c r="U48" s="111"/>
      <c r="V48" s="111"/>
      <c r="W48" s="112"/>
      <c r="X48" s="113"/>
      <c r="Y48" s="114" t="s">
        <v>285</v>
      </c>
      <c r="Z48" s="115">
        <v>24.21</v>
      </c>
      <c r="AA48" s="116">
        <v>200</v>
      </c>
      <c r="AB48" s="117">
        <f t="shared" si="0"/>
        <v>4842</v>
      </c>
      <c r="AC48" s="117">
        <f t="shared" si="1"/>
        <v>37.871703000000004</v>
      </c>
      <c r="AD48" s="118"/>
      <c r="AE48" s="117">
        <f t="shared" si="2"/>
        <v>0</v>
      </c>
      <c r="AF48" s="117">
        <f t="shared" si="3"/>
        <v>0</v>
      </c>
      <c r="AG48" s="119">
        <f t="shared" si="4"/>
        <v>200</v>
      </c>
      <c r="AH48" s="120">
        <f t="shared" si="5"/>
        <v>4842</v>
      </c>
      <c r="AI48" s="121">
        <f t="shared" si="6"/>
        <v>37.871703000000004</v>
      </c>
      <c r="AJ48" s="122" t="str">
        <f>+C48</f>
        <v>UAE</v>
      </c>
      <c r="AK48" s="122" t="str">
        <f>IF(ISNA(VLOOKUP(postponeList!D48,[1]Sheet!$A$2:$B$12,2,FALSE))," ",(VLOOKUP(postponeList!D48,[1]Sheet!$A$2:$B$12,2,FALSE)))</f>
        <v>PEWVN</v>
      </c>
      <c r="AL48" s="122" t="str">
        <f>IF(ISNA(VLOOKUP(E48,[1]Sheet!$G$2:$H$40,2,FALSE))," ",VLOOKUP(E48,[1]Sheet!$G$2:$H$40,2,FALSE))</f>
        <v>SOJITZ</v>
      </c>
      <c r="AM48" s="122" t="str">
        <f>IF(ISNA(VLOOKUP(G48,[1]Sheet!$K$2:$L$159,2,FALSE))," ",(VLOOKUP(G48,[1]Sheet!$K$2:$L$159,2,FALSE)))</f>
        <v>E. DUBAI</v>
      </c>
      <c r="AN48" s="122" t="str">
        <f>IF(ISNA(VLOOKUP(I48&amp;C48,[1]Sheet!$D$2:$E$228,2,FALSE))," ",VLOOKUP(I48&amp;C48,[1]Sheet!$D$2:$E$228,2,FALSE))</f>
        <v>Leo, Jayant &amp; Vishal</v>
      </c>
      <c r="AO48" s="122" t="str">
        <f>+I48&amp;C48</f>
        <v>KDKUAE</v>
      </c>
      <c r="AP48" s="122" t="str">
        <f>C48&amp;D48&amp;E48&amp;G48&amp;I48&amp;O48</f>
        <v>UAE31400303797KDKFEB</v>
      </c>
      <c r="AQ48" s="122" t="str">
        <f>B48&amp;D48&amp;N48</f>
        <v xml:space="preserve">MIDDLE EAST31400VF </v>
      </c>
      <c r="AR48" s="123" t="str">
        <f>+D48&amp;J48</f>
        <v>31400SE</v>
      </c>
      <c r="AS48" s="124" t="str">
        <f t="shared" si="7"/>
        <v/>
      </c>
      <c r="AT48" s="125" t="str">
        <f t="shared" si="8"/>
        <v>15EGSB24</v>
      </c>
      <c r="AU48" s="125" t="e">
        <f>IF(NOT(AT48=""),VLOOKUP(AT48,[1]PSI_Category!A:B,2,0),"")</f>
        <v>#N/A</v>
      </c>
      <c r="AV48" s="125" t="s">
        <v>543</v>
      </c>
      <c r="AW48" s="125" t="s">
        <v>543</v>
      </c>
      <c r="AX48" s="125" t="s">
        <v>543</v>
      </c>
    </row>
    <row r="49" spans="2:50" s="103" customFormat="1" ht="11.4" customHeight="1" x14ac:dyDescent="0.3">
      <c r="B49" s="104" t="s">
        <v>1802</v>
      </c>
      <c r="C49" s="105" t="s">
        <v>1840</v>
      </c>
      <c r="D49" s="106">
        <v>31400</v>
      </c>
      <c r="E49" s="107">
        <v>303</v>
      </c>
      <c r="F49" s="105" t="s">
        <v>1841</v>
      </c>
      <c r="G49" s="107">
        <v>797</v>
      </c>
      <c r="H49" s="105" t="s">
        <v>1849</v>
      </c>
      <c r="I49" s="105" t="s">
        <v>1773</v>
      </c>
      <c r="J49" s="107" t="s">
        <v>293</v>
      </c>
      <c r="K49" s="105">
        <v>92010825</v>
      </c>
      <c r="L49" s="105" t="s">
        <v>1850</v>
      </c>
      <c r="M49" s="105" t="s">
        <v>1854</v>
      </c>
      <c r="N49" s="105" t="s">
        <v>1818</v>
      </c>
      <c r="O49" s="108" t="s">
        <v>159</v>
      </c>
      <c r="P49" s="109" t="s">
        <v>1777</v>
      </c>
      <c r="Q49" s="110"/>
      <c r="R49" s="110"/>
      <c r="S49" s="110"/>
      <c r="T49" s="110"/>
      <c r="U49" s="111"/>
      <c r="V49" s="111"/>
      <c r="W49" s="130"/>
      <c r="X49" s="113"/>
      <c r="Y49" s="114" t="s">
        <v>285</v>
      </c>
      <c r="Z49" s="115">
        <v>13.34</v>
      </c>
      <c r="AA49" s="116">
        <v>100</v>
      </c>
      <c r="AB49" s="117">
        <f t="shared" si="0"/>
        <v>1334</v>
      </c>
      <c r="AC49" s="117">
        <f t="shared" si="1"/>
        <v>10.433881000000001</v>
      </c>
      <c r="AD49" s="118"/>
      <c r="AE49" s="117">
        <f t="shared" si="2"/>
        <v>0</v>
      </c>
      <c r="AF49" s="117">
        <f t="shared" si="3"/>
        <v>0</v>
      </c>
      <c r="AG49" s="119">
        <f t="shared" si="4"/>
        <v>100</v>
      </c>
      <c r="AH49" s="120">
        <f t="shared" si="5"/>
        <v>1334</v>
      </c>
      <c r="AI49" s="121">
        <f t="shared" si="6"/>
        <v>10.433881000000001</v>
      </c>
      <c r="AJ49" s="122" t="str">
        <f>+C49</f>
        <v>UAE</v>
      </c>
      <c r="AK49" s="122" t="str">
        <f>IF(ISNA(VLOOKUP(postponeList!D49,[1]Sheet!$A$2:$B$12,2,FALSE))," ",(VLOOKUP(postponeList!D49,[1]Sheet!$A$2:$B$12,2,FALSE)))</f>
        <v>PEWVN</v>
      </c>
      <c r="AL49" s="122" t="str">
        <f>IF(ISNA(VLOOKUP(E49,[1]Sheet!$G$2:$H$40,2,FALSE))," ",VLOOKUP(E49,[1]Sheet!$G$2:$H$40,2,FALSE))</f>
        <v>SOJITZ</v>
      </c>
      <c r="AM49" s="122" t="str">
        <f>IF(ISNA(VLOOKUP(G49,[1]Sheet!$K$2:$L$159,2,FALSE))," ",(VLOOKUP(G49,[1]Sheet!$K$2:$L$159,2,FALSE)))</f>
        <v>E. DUBAI</v>
      </c>
      <c r="AN49" s="122" t="str">
        <f>IF(ISNA(VLOOKUP(I49&amp;C49,[1]Sheet!$D$2:$E$228,2,FALSE))," ",VLOOKUP(I49&amp;C49,[1]Sheet!$D$2:$E$228,2,FALSE))</f>
        <v>Leo, Jayant &amp; Vishal</v>
      </c>
      <c r="AO49" s="122" t="str">
        <f>+I49&amp;C49</f>
        <v>KDKUAE</v>
      </c>
      <c r="AP49" s="122" t="str">
        <f>C49&amp;D49&amp;E49&amp;G49&amp;I49&amp;O49</f>
        <v>UAE31400303797KDKFEB</v>
      </c>
      <c r="AQ49" s="122" t="str">
        <f>B49&amp;D49&amp;N49</f>
        <v xml:space="preserve">MIDDLE EAST31400WP </v>
      </c>
      <c r="AR49" s="123" t="str">
        <f>+D49&amp;J49</f>
        <v>31400SE</v>
      </c>
      <c r="AS49" s="124" t="str">
        <f t="shared" si="7"/>
        <v/>
      </c>
      <c r="AT49" s="125" t="str">
        <f t="shared" si="8"/>
        <v>15WUDNAMGV</v>
      </c>
      <c r="AU49" s="125" t="str">
        <f>IF(NOT(AT49=""),VLOOKUP(AT49,[1]PSI_Category!A:B,2,0),"")</f>
        <v>W/P</v>
      </c>
      <c r="AV49" s="125" t="s">
        <v>536</v>
      </c>
      <c r="AW49" s="125" t="s">
        <v>536</v>
      </c>
      <c r="AX49" s="125" t="s">
        <v>536</v>
      </c>
    </row>
    <row r="50" spans="2:50" s="103" customFormat="1" ht="11.4" customHeight="1" x14ac:dyDescent="0.3">
      <c r="B50" s="104" t="s">
        <v>1802</v>
      </c>
      <c r="C50" s="105" t="s">
        <v>1840</v>
      </c>
      <c r="D50" s="106">
        <v>31400</v>
      </c>
      <c r="E50" s="107">
        <v>303</v>
      </c>
      <c r="F50" s="105" t="s">
        <v>1841</v>
      </c>
      <c r="G50" s="107">
        <v>797</v>
      </c>
      <c r="H50" s="105" t="s">
        <v>1849</v>
      </c>
      <c r="I50" s="105" t="s">
        <v>1773</v>
      </c>
      <c r="J50" s="107" t="s">
        <v>293</v>
      </c>
      <c r="K50" s="105">
        <v>92010825</v>
      </c>
      <c r="L50" s="131" t="s">
        <v>1850</v>
      </c>
      <c r="M50" s="105" t="s">
        <v>1855</v>
      </c>
      <c r="N50" s="105" t="s">
        <v>1809</v>
      </c>
      <c r="O50" s="108" t="s">
        <v>159</v>
      </c>
      <c r="P50" s="109" t="s">
        <v>1777</v>
      </c>
      <c r="Q50" s="110"/>
      <c r="R50" s="110"/>
      <c r="S50" s="110"/>
      <c r="T50" s="110"/>
      <c r="U50" s="111"/>
      <c r="V50" s="111"/>
      <c r="W50" s="130"/>
      <c r="X50" s="113"/>
      <c r="Y50" s="114" t="s">
        <v>285</v>
      </c>
      <c r="Z50" s="115">
        <v>27.52</v>
      </c>
      <c r="AA50" s="116">
        <v>180</v>
      </c>
      <c r="AB50" s="117">
        <f t="shared" si="0"/>
        <v>4953.6000000000004</v>
      </c>
      <c r="AC50" s="117">
        <f t="shared" si="1"/>
        <v>38.744582400000006</v>
      </c>
      <c r="AD50" s="118"/>
      <c r="AE50" s="117">
        <f t="shared" si="2"/>
        <v>0</v>
      </c>
      <c r="AF50" s="117">
        <f t="shared" si="3"/>
        <v>0</v>
      </c>
      <c r="AG50" s="119">
        <f t="shared" si="4"/>
        <v>180</v>
      </c>
      <c r="AH50" s="120">
        <f t="shared" si="5"/>
        <v>4953.6000000000004</v>
      </c>
      <c r="AI50" s="121">
        <f t="shared" si="6"/>
        <v>38.744582400000006</v>
      </c>
      <c r="AJ50" s="122" t="str">
        <f>+C50</f>
        <v>UAE</v>
      </c>
      <c r="AK50" s="122" t="str">
        <f>IF(ISNA(VLOOKUP(postponeList!D50,[1]Sheet!$A$2:$B$12,2,FALSE))," ",(VLOOKUP(postponeList!D50,[1]Sheet!$A$2:$B$12,2,FALSE)))</f>
        <v>PEWVN</v>
      </c>
      <c r="AL50" s="122" t="str">
        <f>IF(ISNA(VLOOKUP(E50,[1]Sheet!$G$2:$H$40,2,FALSE))," ",VLOOKUP(E50,[1]Sheet!$G$2:$H$40,2,FALSE))</f>
        <v>SOJITZ</v>
      </c>
      <c r="AM50" s="122" t="str">
        <f>IF(ISNA(VLOOKUP(G50,[1]Sheet!$K$2:$L$159,2,FALSE))," ",(VLOOKUP(G50,[1]Sheet!$K$2:$L$159,2,FALSE)))</f>
        <v>E. DUBAI</v>
      </c>
      <c r="AN50" s="122" t="str">
        <f>IF(ISNA(VLOOKUP(I50&amp;C50,[1]Sheet!$D$2:$E$228,2,FALSE))," ",VLOOKUP(I50&amp;C50,[1]Sheet!$D$2:$E$228,2,FALSE))</f>
        <v>Leo, Jayant &amp; Vishal</v>
      </c>
      <c r="AO50" s="122" t="str">
        <f>+I50&amp;C50</f>
        <v>KDKUAE</v>
      </c>
      <c r="AP50" s="122" t="str">
        <f>C50&amp;D50&amp;E50&amp;G50&amp;I50&amp;O50</f>
        <v>UAE31400303797KDKFEB</v>
      </c>
      <c r="AQ50" s="122" t="str">
        <f>B50&amp;D50&amp;N50</f>
        <v xml:space="preserve">MIDDLE EAST31400VF </v>
      </c>
      <c r="AR50" s="123" t="str">
        <f>+D50&amp;J50</f>
        <v>31400SE</v>
      </c>
      <c r="AS50" s="124" t="str">
        <f t="shared" si="7"/>
        <v/>
      </c>
      <c r="AT50" s="125" t="str">
        <f t="shared" si="8"/>
        <v>20ALANAMG</v>
      </c>
      <c r="AU50" s="125" t="str">
        <f>IF(NOT(AT50=""),VLOOKUP(AT50,[1]PSI_Category!A:B,2,0),"")</f>
        <v>V/F</v>
      </c>
      <c r="AV50" s="125" t="s">
        <v>533</v>
      </c>
      <c r="AW50" s="125" t="s">
        <v>1726</v>
      </c>
      <c r="AX50" s="125" t="s">
        <v>533</v>
      </c>
    </row>
    <row r="51" spans="2:50" s="103" customFormat="1" ht="11.4" customHeight="1" x14ac:dyDescent="0.3">
      <c r="B51" s="104" t="s">
        <v>1802</v>
      </c>
      <c r="C51" s="105" t="s">
        <v>1840</v>
      </c>
      <c r="D51" s="106">
        <v>31400</v>
      </c>
      <c r="E51" s="107">
        <v>303</v>
      </c>
      <c r="F51" s="105" t="s">
        <v>1841</v>
      </c>
      <c r="G51" s="107">
        <v>797</v>
      </c>
      <c r="H51" s="105" t="s">
        <v>1849</v>
      </c>
      <c r="I51" s="105" t="s">
        <v>1773</v>
      </c>
      <c r="J51" s="107" t="s">
        <v>293</v>
      </c>
      <c r="K51" s="105">
        <v>92010825</v>
      </c>
      <c r="L51" s="105" t="s">
        <v>1850</v>
      </c>
      <c r="M51" s="105" t="s">
        <v>1832</v>
      </c>
      <c r="N51" s="105" t="s">
        <v>1809</v>
      </c>
      <c r="O51" s="108" t="s">
        <v>159</v>
      </c>
      <c r="P51" s="109" t="s">
        <v>1777</v>
      </c>
      <c r="Q51" s="110"/>
      <c r="R51" s="110"/>
      <c r="S51" s="110"/>
      <c r="T51" s="110"/>
      <c r="U51" s="111"/>
      <c r="V51" s="111"/>
      <c r="W51" s="130"/>
      <c r="X51" s="113"/>
      <c r="Y51" s="114" t="s">
        <v>285</v>
      </c>
      <c r="Z51" s="115">
        <v>17.350000000000001</v>
      </c>
      <c r="AA51" s="116">
        <v>180</v>
      </c>
      <c r="AB51" s="117">
        <f t="shared" si="0"/>
        <v>3123.0000000000005</v>
      </c>
      <c r="AC51" s="117">
        <f t="shared" si="1"/>
        <v>24.426544500000002</v>
      </c>
      <c r="AD51" s="118"/>
      <c r="AE51" s="117">
        <f t="shared" si="2"/>
        <v>0</v>
      </c>
      <c r="AF51" s="117">
        <f t="shared" si="3"/>
        <v>0</v>
      </c>
      <c r="AG51" s="119">
        <f t="shared" si="4"/>
        <v>180</v>
      </c>
      <c r="AH51" s="120">
        <f t="shared" si="5"/>
        <v>3123.0000000000005</v>
      </c>
      <c r="AI51" s="121">
        <f t="shared" si="6"/>
        <v>24.426544500000002</v>
      </c>
      <c r="AJ51" s="122" t="str">
        <f>+C51</f>
        <v>UAE</v>
      </c>
      <c r="AK51" s="122" t="str">
        <f>IF(ISNA(VLOOKUP(postponeList!D51,[1]Sheet!$A$2:$B$12,2,FALSE))," ",(VLOOKUP(postponeList!D51,[1]Sheet!$A$2:$B$12,2,FALSE)))</f>
        <v>PEWVN</v>
      </c>
      <c r="AL51" s="122" t="str">
        <f>IF(ISNA(VLOOKUP(E51,[1]Sheet!$G$2:$H$40,2,FALSE))," ",VLOOKUP(E51,[1]Sheet!$G$2:$H$40,2,FALSE))</f>
        <v>SOJITZ</v>
      </c>
      <c r="AM51" s="122" t="str">
        <f>IF(ISNA(VLOOKUP(G51,[1]Sheet!$K$2:$L$159,2,FALSE))," ",(VLOOKUP(G51,[1]Sheet!$K$2:$L$159,2,FALSE)))</f>
        <v>E. DUBAI</v>
      </c>
      <c r="AN51" s="122" t="str">
        <f>IF(ISNA(VLOOKUP(I51&amp;C51,[1]Sheet!$D$2:$E$228,2,FALSE))," ",VLOOKUP(I51&amp;C51,[1]Sheet!$D$2:$E$228,2,FALSE))</f>
        <v>Leo, Jayant &amp; Vishal</v>
      </c>
      <c r="AO51" s="122" t="str">
        <f>+I51&amp;C51</f>
        <v>KDKUAE</v>
      </c>
      <c r="AP51" s="122" t="str">
        <f>C51&amp;D51&amp;E51&amp;G51&amp;I51&amp;O51</f>
        <v>UAE31400303797KDKFEB</v>
      </c>
      <c r="AQ51" s="122" t="str">
        <f>B51&amp;D51&amp;N51</f>
        <v xml:space="preserve">MIDDLE EAST31400VF </v>
      </c>
      <c r="AR51" s="123" t="str">
        <f>+D51&amp;J51</f>
        <v>31400SE</v>
      </c>
      <c r="AS51" s="124" t="str">
        <f t="shared" si="7"/>
        <v/>
      </c>
      <c r="AT51" s="125" t="str">
        <f t="shared" si="8"/>
        <v>20AUANAMG</v>
      </c>
      <c r="AU51" s="125" t="str">
        <f>IF(NOT(AT51=""),VLOOKUP(AT51,[1]PSI_Category!A:B,2,0),"")</f>
        <v>V/F</v>
      </c>
      <c r="AV51" s="125" t="s">
        <v>533</v>
      </c>
      <c r="AW51" s="125" t="s">
        <v>1726</v>
      </c>
      <c r="AX51" s="125" t="s">
        <v>533</v>
      </c>
    </row>
    <row r="52" spans="2:50" s="103" customFormat="1" ht="11.4" customHeight="1" x14ac:dyDescent="0.3">
      <c r="B52" s="104" t="s">
        <v>1802</v>
      </c>
      <c r="C52" s="105" t="s">
        <v>1840</v>
      </c>
      <c r="D52" s="106">
        <v>31400</v>
      </c>
      <c r="E52" s="107">
        <v>303</v>
      </c>
      <c r="F52" s="105" t="s">
        <v>1841</v>
      </c>
      <c r="G52" s="107">
        <v>797</v>
      </c>
      <c r="H52" s="105" t="s">
        <v>1849</v>
      </c>
      <c r="I52" s="105" t="s">
        <v>1773</v>
      </c>
      <c r="J52" s="107" t="s">
        <v>293</v>
      </c>
      <c r="K52" s="105">
        <v>92010825</v>
      </c>
      <c r="L52" s="105" t="s">
        <v>1850</v>
      </c>
      <c r="M52" s="105" t="s">
        <v>1856</v>
      </c>
      <c r="N52" s="105" t="s">
        <v>1831</v>
      </c>
      <c r="O52" s="108" t="s">
        <v>159</v>
      </c>
      <c r="P52" s="109" t="s">
        <v>1777</v>
      </c>
      <c r="Q52" s="110"/>
      <c r="R52" s="110"/>
      <c r="S52" s="110"/>
      <c r="T52" s="110"/>
      <c r="U52" s="111"/>
      <c r="V52" s="111"/>
      <c r="W52" s="112"/>
      <c r="X52" s="113"/>
      <c r="Y52" s="114" t="s">
        <v>285</v>
      </c>
      <c r="Z52" s="115">
        <v>57.35</v>
      </c>
      <c r="AA52" s="116">
        <v>200</v>
      </c>
      <c r="AB52" s="117">
        <f t="shared" si="0"/>
        <v>11470</v>
      </c>
      <c r="AC52" s="117">
        <f t="shared" si="1"/>
        <v>89.712605000000011</v>
      </c>
      <c r="AD52" s="118"/>
      <c r="AE52" s="117">
        <f t="shared" si="2"/>
        <v>0</v>
      </c>
      <c r="AF52" s="117">
        <f t="shared" si="3"/>
        <v>0</v>
      </c>
      <c r="AG52" s="119">
        <f t="shared" si="4"/>
        <v>200</v>
      </c>
      <c r="AH52" s="120">
        <f t="shared" si="5"/>
        <v>11470</v>
      </c>
      <c r="AI52" s="121">
        <f t="shared" si="6"/>
        <v>89.712605000000011</v>
      </c>
      <c r="AJ52" s="122" t="str">
        <f>+C52</f>
        <v>UAE</v>
      </c>
      <c r="AK52" s="122" t="str">
        <f>IF(ISNA(VLOOKUP(postponeList!D52,[1]Sheet!$A$2:$B$12,2,FALSE))," ",(VLOOKUP(postponeList!D52,[1]Sheet!$A$2:$B$12,2,FALSE)))</f>
        <v>PEWVN</v>
      </c>
      <c r="AL52" s="122" t="str">
        <f>IF(ISNA(VLOOKUP(E52,[1]Sheet!$G$2:$H$40,2,FALSE))," ",VLOOKUP(E52,[1]Sheet!$G$2:$H$40,2,FALSE))</f>
        <v>SOJITZ</v>
      </c>
      <c r="AM52" s="122" t="str">
        <f>IF(ISNA(VLOOKUP(G52,[1]Sheet!$K$2:$L$159,2,FALSE))," ",(VLOOKUP(G52,[1]Sheet!$K$2:$L$159,2,FALSE)))</f>
        <v>E. DUBAI</v>
      </c>
      <c r="AN52" s="122" t="str">
        <f>IF(ISNA(VLOOKUP(I52&amp;C52,[1]Sheet!$D$2:$E$228,2,FALSE))," ",VLOOKUP(I52&amp;C52,[1]Sheet!$D$2:$E$228,2,FALSE))</f>
        <v>Leo, Jayant &amp; Vishal</v>
      </c>
      <c r="AO52" s="122" t="str">
        <f>+I52&amp;C52</f>
        <v>KDKUAE</v>
      </c>
      <c r="AP52" s="122" t="str">
        <f>C52&amp;D52&amp;E52&amp;G52&amp;I52&amp;O52</f>
        <v>UAE31400303797KDKFEB</v>
      </c>
      <c r="AQ52" s="122" t="str">
        <f>B52&amp;D52&amp;N52</f>
        <v xml:space="preserve">MIDDLE EAST31400CM </v>
      </c>
      <c r="AR52" s="123" t="str">
        <f>+D52&amp;J52</f>
        <v>31400SE</v>
      </c>
      <c r="AS52" s="124" t="str">
        <f t="shared" si="7"/>
        <v/>
      </c>
      <c r="AT52" s="125" t="str">
        <f t="shared" si="8"/>
        <v>24CHHNBMG</v>
      </c>
      <c r="AU52" s="125" t="e">
        <f>IF(NOT(AT52=""),VLOOKUP(AT52,[1]PSI_Category!A:B,2,0),"")</f>
        <v>#N/A</v>
      </c>
      <c r="AV52" s="125" t="s">
        <v>535</v>
      </c>
      <c r="AW52" s="125" t="s">
        <v>535</v>
      </c>
      <c r="AX52" s="125" t="s">
        <v>535</v>
      </c>
    </row>
    <row r="53" spans="2:50" s="103" customFormat="1" ht="11.4" customHeight="1" x14ac:dyDescent="0.3">
      <c r="B53" s="104" t="s">
        <v>1802</v>
      </c>
      <c r="C53" s="105" t="s">
        <v>1840</v>
      </c>
      <c r="D53" s="106">
        <v>31400</v>
      </c>
      <c r="E53" s="107">
        <v>303</v>
      </c>
      <c r="F53" s="105" t="s">
        <v>1841</v>
      </c>
      <c r="G53" s="107">
        <v>797</v>
      </c>
      <c r="H53" s="105" t="s">
        <v>1849</v>
      </c>
      <c r="I53" s="105" t="s">
        <v>1773</v>
      </c>
      <c r="J53" s="107" t="s">
        <v>293</v>
      </c>
      <c r="K53" s="105">
        <v>92010825</v>
      </c>
      <c r="L53" s="105" t="s">
        <v>1850</v>
      </c>
      <c r="M53" s="105" t="s">
        <v>1837</v>
      </c>
      <c r="N53" s="105" t="s">
        <v>1809</v>
      </c>
      <c r="O53" s="108" t="s">
        <v>159</v>
      </c>
      <c r="P53" s="109" t="s">
        <v>1777</v>
      </c>
      <c r="Q53" s="110"/>
      <c r="R53" s="110"/>
      <c r="S53" s="110"/>
      <c r="T53" s="110"/>
      <c r="U53" s="111"/>
      <c r="V53" s="111"/>
      <c r="W53" s="130"/>
      <c r="X53" s="113"/>
      <c r="Y53" s="114" t="s">
        <v>285</v>
      </c>
      <c r="Z53" s="115">
        <v>30.24</v>
      </c>
      <c r="AA53" s="116">
        <v>40</v>
      </c>
      <c r="AB53" s="117">
        <f t="shared" si="0"/>
        <v>1209.5999999999999</v>
      </c>
      <c r="AC53" s="117">
        <f t="shared" si="1"/>
        <v>9.4608863999999997</v>
      </c>
      <c r="AD53" s="118"/>
      <c r="AE53" s="117">
        <f t="shared" si="2"/>
        <v>0</v>
      </c>
      <c r="AF53" s="117">
        <f t="shared" si="3"/>
        <v>0</v>
      </c>
      <c r="AG53" s="119">
        <f t="shared" si="4"/>
        <v>40</v>
      </c>
      <c r="AH53" s="120">
        <f t="shared" si="5"/>
        <v>1209.5999999999999</v>
      </c>
      <c r="AI53" s="121">
        <f t="shared" si="6"/>
        <v>9.4608863999999997</v>
      </c>
      <c r="AJ53" s="122" t="str">
        <f>+C53</f>
        <v>UAE</v>
      </c>
      <c r="AK53" s="122" t="str">
        <f>IF(ISNA(VLOOKUP(postponeList!D53,[1]Sheet!$A$2:$B$12,2,FALSE))," ",(VLOOKUP(postponeList!D53,[1]Sheet!$A$2:$B$12,2,FALSE)))</f>
        <v>PEWVN</v>
      </c>
      <c r="AL53" s="122" t="str">
        <f>IF(ISNA(VLOOKUP(E53,[1]Sheet!$G$2:$H$40,2,FALSE))," ",VLOOKUP(E53,[1]Sheet!$G$2:$H$40,2,FALSE))</f>
        <v>SOJITZ</v>
      </c>
      <c r="AM53" s="122" t="str">
        <f>IF(ISNA(VLOOKUP(G53,[1]Sheet!$K$2:$L$159,2,FALSE))," ",(VLOOKUP(G53,[1]Sheet!$K$2:$L$159,2,FALSE)))</f>
        <v>E. DUBAI</v>
      </c>
      <c r="AN53" s="122" t="str">
        <f>IF(ISNA(VLOOKUP(I53&amp;C53,[1]Sheet!$D$2:$E$228,2,FALSE))," ",VLOOKUP(I53&amp;C53,[1]Sheet!$D$2:$E$228,2,FALSE))</f>
        <v>Leo, Jayant &amp; Vishal</v>
      </c>
      <c r="AO53" s="122" t="str">
        <f>+I53&amp;C53</f>
        <v>KDKUAE</v>
      </c>
      <c r="AP53" s="122" t="str">
        <f>C53&amp;D53&amp;E53&amp;G53&amp;I53&amp;O53</f>
        <v>UAE31400303797KDKFEB</v>
      </c>
      <c r="AQ53" s="122" t="str">
        <f>B53&amp;D53&amp;N53</f>
        <v xml:space="preserve">MIDDLE EAST31400VF </v>
      </c>
      <c r="AR53" s="123" t="str">
        <f>+D53&amp;J53</f>
        <v>31400SE</v>
      </c>
      <c r="AS53" s="124" t="str">
        <f t="shared" si="7"/>
        <v/>
      </c>
      <c r="AT53" s="125" t="str">
        <f t="shared" si="8"/>
        <v>25ALANAMG</v>
      </c>
      <c r="AU53" s="125" t="str">
        <f>IF(NOT(AT53=""),VLOOKUP(AT53,[1]PSI_Category!A:B,2,0),"")</f>
        <v>V/F</v>
      </c>
      <c r="AV53" s="125" t="s">
        <v>533</v>
      </c>
      <c r="AW53" s="125" t="s">
        <v>1726</v>
      </c>
      <c r="AX53" s="125" t="s">
        <v>533</v>
      </c>
    </row>
    <row r="54" spans="2:50" s="103" customFormat="1" ht="11.4" customHeight="1" x14ac:dyDescent="0.3">
      <c r="B54" s="104" t="s">
        <v>1802</v>
      </c>
      <c r="C54" s="105" t="s">
        <v>1840</v>
      </c>
      <c r="D54" s="106">
        <v>31400</v>
      </c>
      <c r="E54" s="107">
        <v>303</v>
      </c>
      <c r="F54" s="105" t="s">
        <v>1841</v>
      </c>
      <c r="G54" s="107">
        <v>797</v>
      </c>
      <c r="H54" s="105" t="s">
        <v>1849</v>
      </c>
      <c r="I54" s="105" t="s">
        <v>1773</v>
      </c>
      <c r="J54" s="107" t="s">
        <v>293</v>
      </c>
      <c r="K54" s="105">
        <v>92010825</v>
      </c>
      <c r="L54" s="105" t="s">
        <v>1850</v>
      </c>
      <c r="M54" s="105" t="s">
        <v>1838</v>
      </c>
      <c r="N54" s="105" t="s">
        <v>1809</v>
      </c>
      <c r="O54" s="108" t="s">
        <v>159</v>
      </c>
      <c r="P54" s="109" t="s">
        <v>1777</v>
      </c>
      <c r="Q54" s="110"/>
      <c r="R54" s="110"/>
      <c r="S54" s="110"/>
      <c r="T54" s="110"/>
      <c r="U54" s="111"/>
      <c r="V54" s="111"/>
      <c r="W54" s="130"/>
      <c r="X54" s="113"/>
      <c r="Y54" s="114" t="s">
        <v>285</v>
      </c>
      <c r="Z54" s="115">
        <v>20.23</v>
      </c>
      <c r="AA54" s="116">
        <v>100</v>
      </c>
      <c r="AB54" s="117">
        <f t="shared" si="0"/>
        <v>2023</v>
      </c>
      <c r="AC54" s="117">
        <f t="shared" si="1"/>
        <v>15.8228945</v>
      </c>
      <c r="AD54" s="118"/>
      <c r="AE54" s="117">
        <f t="shared" si="2"/>
        <v>0</v>
      </c>
      <c r="AF54" s="117">
        <f t="shared" si="3"/>
        <v>0</v>
      </c>
      <c r="AG54" s="119">
        <f t="shared" si="4"/>
        <v>100</v>
      </c>
      <c r="AH54" s="120">
        <f t="shared" si="5"/>
        <v>2023</v>
      </c>
      <c r="AI54" s="121">
        <f t="shared" si="6"/>
        <v>15.8228945</v>
      </c>
      <c r="AJ54" s="122" t="str">
        <f>+C54</f>
        <v>UAE</v>
      </c>
      <c r="AK54" s="122" t="str">
        <f>IF(ISNA(VLOOKUP(postponeList!D54,[1]Sheet!$A$2:$B$12,2,FALSE))," ",(VLOOKUP(postponeList!D54,[1]Sheet!$A$2:$B$12,2,FALSE)))</f>
        <v>PEWVN</v>
      </c>
      <c r="AL54" s="122" t="str">
        <f>IF(ISNA(VLOOKUP(E54,[1]Sheet!$G$2:$H$40,2,FALSE))," ",VLOOKUP(E54,[1]Sheet!$G$2:$H$40,2,FALSE))</f>
        <v>SOJITZ</v>
      </c>
      <c r="AM54" s="122" t="str">
        <f>IF(ISNA(VLOOKUP(G54,[1]Sheet!$K$2:$L$159,2,FALSE))," ",(VLOOKUP(G54,[1]Sheet!$K$2:$L$159,2,FALSE)))</f>
        <v>E. DUBAI</v>
      </c>
      <c r="AN54" s="122" t="str">
        <f>IF(ISNA(VLOOKUP(I54&amp;C54,[1]Sheet!$D$2:$E$228,2,FALSE))," ",VLOOKUP(I54&amp;C54,[1]Sheet!$D$2:$E$228,2,FALSE))</f>
        <v>Leo, Jayant &amp; Vishal</v>
      </c>
      <c r="AO54" s="122" t="str">
        <f>+I54&amp;C54</f>
        <v>KDKUAE</v>
      </c>
      <c r="AP54" s="122" t="str">
        <f>C54&amp;D54&amp;E54&amp;G54&amp;I54&amp;O54</f>
        <v>UAE31400303797KDKFEB</v>
      </c>
      <c r="AQ54" s="122" t="str">
        <f>B54&amp;D54&amp;N54</f>
        <v xml:space="preserve">MIDDLE EAST31400VF </v>
      </c>
      <c r="AR54" s="123" t="str">
        <f>+D54&amp;J54</f>
        <v>31400SE</v>
      </c>
      <c r="AS54" s="124" t="str">
        <f t="shared" si="7"/>
        <v/>
      </c>
      <c r="AT54" s="125" t="str">
        <f t="shared" si="8"/>
        <v>25AUANAMG</v>
      </c>
      <c r="AU54" s="125" t="str">
        <f>IF(NOT(AT54=""),VLOOKUP(AT54,[1]PSI_Category!A:B,2,0),"")</f>
        <v>V/F</v>
      </c>
      <c r="AV54" s="125" t="s">
        <v>533</v>
      </c>
      <c r="AW54" s="125" t="s">
        <v>1726</v>
      </c>
      <c r="AX54" s="125" t="s">
        <v>533</v>
      </c>
    </row>
    <row r="55" spans="2:50" s="103" customFormat="1" ht="11.4" customHeight="1" x14ac:dyDescent="0.3">
      <c r="B55" s="104" t="s">
        <v>1802</v>
      </c>
      <c r="C55" s="105" t="s">
        <v>1840</v>
      </c>
      <c r="D55" s="106">
        <v>31400</v>
      </c>
      <c r="E55" s="107">
        <v>303</v>
      </c>
      <c r="F55" s="105" t="s">
        <v>1841</v>
      </c>
      <c r="G55" s="107">
        <v>797</v>
      </c>
      <c r="H55" s="105" t="s">
        <v>1849</v>
      </c>
      <c r="I55" s="105" t="s">
        <v>1773</v>
      </c>
      <c r="J55" s="107" t="s">
        <v>293</v>
      </c>
      <c r="K55" s="105">
        <v>92010825</v>
      </c>
      <c r="L55" s="105" t="s">
        <v>1850</v>
      </c>
      <c r="M55" s="105" t="s">
        <v>1839</v>
      </c>
      <c r="N55" s="105" t="s">
        <v>1809</v>
      </c>
      <c r="O55" s="108" t="s">
        <v>159</v>
      </c>
      <c r="P55" s="109" t="s">
        <v>1777</v>
      </c>
      <c r="Q55" s="110"/>
      <c r="R55" s="110"/>
      <c r="S55" s="110"/>
      <c r="T55" s="110"/>
      <c r="U55" s="111"/>
      <c r="V55" s="111"/>
      <c r="W55" s="130"/>
      <c r="X55" s="113"/>
      <c r="Y55" s="114" t="s">
        <v>285</v>
      </c>
      <c r="Z55" s="115">
        <v>30.96</v>
      </c>
      <c r="AA55" s="116">
        <v>50</v>
      </c>
      <c r="AB55" s="117">
        <f t="shared" si="0"/>
        <v>1548</v>
      </c>
      <c r="AC55" s="117">
        <f t="shared" si="1"/>
        <v>12.107682</v>
      </c>
      <c r="AD55" s="118"/>
      <c r="AE55" s="117">
        <f t="shared" si="2"/>
        <v>0</v>
      </c>
      <c r="AF55" s="117">
        <f t="shared" si="3"/>
        <v>0</v>
      </c>
      <c r="AG55" s="119">
        <f t="shared" si="4"/>
        <v>50</v>
      </c>
      <c r="AH55" s="120">
        <f t="shared" si="5"/>
        <v>1548</v>
      </c>
      <c r="AI55" s="121">
        <f t="shared" si="6"/>
        <v>12.107682</v>
      </c>
      <c r="AJ55" s="122" t="str">
        <f>+C55</f>
        <v>UAE</v>
      </c>
      <c r="AK55" s="122" t="str">
        <f>IF(ISNA(VLOOKUP(postponeList!D55,[1]Sheet!$A$2:$B$12,2,FALSE))," ",(VLOOKUP(postponeList!D55,[1]Sheet!$A$2:$B$12,2,FALSE)))</f>
        <v>PEWVN</v>
      </c>
      <c r="AL55" s="122" t="str">
        <f>IF(ISNA(VLOOKUP(E55,[1]Sheet!$G$2:$H$40,2,FALSE))," ",VLOOKUP(E55,[1]Sheet!$G$2:$H$40,2,FALSE))</f>
        <v>SOJITZ</v>
      </c>
      <c r="AM55" s="122" t="str">
        <f>IF(ISNA(VLOOKUP(G55,[1]Sheet!$K$2:$L$159,2,FALSE))," ",(VLOOKUP(G55,[1]Sheet!$K$2:$L$159,2,FALSE)))</f>
        <v>E. DUBAI</v>
      </c>
      <c r="AN55" s="122" t="str">
        <f>IF(ISNA(VLOOKUP(I55&amp;C55,[1]Sheet!$D$2:$E$228,2,FALSE))," ",VLOOKUP(I55&amp;C55,[1]Sheet!$D$2:$E$228,2,FALSE))</f>
        <v>Leo, Jayant &amp; Vishal</v>
      </c>
      <c r="AO55" s="122" t="str">
        <f>+I55&amp;C55</f>
        <v>KDKUAE</v>
      </c>
      <c r="AP55" s="122" t="str">
        <f>C55&amp;D55&amp;E55&amp;G55&amp;I55&amp;O55</f>
        <v>UAE31400303797KDKFEB</v>
      </c>
      <c r="AQ55" s="122" t="str">
        <f>B55&amp;D55&amp;N55</f>
        <v xml:space="preserve">MIDDLE EAST31400VF </v>
      </c>
      <c r="AR55" s="123" t="str">
        <f>+D55&amp;J55</f>
        <v>31400SE</v>
      </c>
      <c r="AS55" s="124" t="str">
        <f t="shared" si="7"/>
        <v/>
      </c>
      <c r="AT55" s="125" t="str">
        <f t="shared" si="8"/>
        <v>30AUANBMG</v>
      </c>
      <c r="AU55" s="125" t="str">
        <f>IF(NOT(AT55=""),VLOOKUP(AT55,[1]PSI_Category!A:B,2,0),"")</f>
        <v>V/F</v>
      </c>
      <c r="AV55" s="125" t="s">
        <v>533</v>
      </c>
      <c r="AW55" s="125" t="s">
        <v>1726</v>
      </c>
      <c r="AX55" s="125" t="s">
        <v>533</v>
      </c>
    </row>
    <row r="56" spans="2:50" s="103" customFormat="1" ht="11.4" customHeight="1" x14ac:dyDescent="0.3">
      <c r="B56" s="104" t="s">
        <v>1802</v>
      </c>
      <c r="C56" s="105" t="s">
        <v>1840</v>
      </c>
      <c r="D56" s="106">
        <v>31400</v>
      </c>
      <c r="E56" s="107">
        <v>303</v>
      </c>
      <c r="F56" s="105" t="s">
        <v>1841</v>
      </c>
      <c r="G56" s="107">
        <v>798</v>
      </c>
      <c r="H56" s="105" t="s">
        <v>1842</v>
      </c>
      <c r="I56" s="105" t="s">
        <v>1773</v>
      </c>
      <c r="J56" s="107" t="s">
        <v>293</v>
      </c>
      <c r="K56" s="105">
        <v>92010824</v>
      </c>
      <c r="L56" s="105" t="s">
        <v>1857</v>
      </c>
      <c r="M56" s="105" t="s">
        <v>1858</v>
      </c>
      <c r="N56" s="105" t="s">
        <v>1818</v>
      </c>
      <c r="O56" s="108" t="s">
        <v>159</v>
      </c>
      <c r="P56" s="109" t="s">
        <v>1777</v>
      </c>
      <c r="Q56" s="110"/>
      <c r="R56" s="110"/>
      <c r="S56" s="110"/>
      <c r="T56" s="110"/>
      <c r="U56" s="111"/>
      <c r="V56" s="111"/>
      <c r="W56" s="130"/>
      <c r="X56" s="113"/>
      <c r="Y56" s="114" t="s">
        <v>285</v>
      </c>
      <c r="Z56" s="115">
        <v>30.37</v>
      </c>
      <c r="AA56" s="116">
        <v>2200</v>
      </c>
      <c r="AB56" s="117">
        <f t="shared" si="0"/>
        <v>66814</v>
      </c>
      <c r="AC56" s="117">
        <f t="shared" si="1"/>
        <v>522.58570099999997</v>
      </c>
      <c r="AD56" s="118"/>
      <c r="AE56" s="117">
        <f t="shared" si="2"/>
        <v>0</v>
      </c>
      <c r="AF56" s="117">
        <f t="shared" si="3"/>
        <v>0</v>
      </c>
      <c r="AG56" s="119">
        <f t="shared" si="4"/>
        <v>2200</v>
      </c>
      <c r="AH56" s="120">
        <f t="shared" si="5"/>
        <v>66814</v>
      </c>
      <c r="AI56" s="121">
        <f t="shared" si="6"/>
        <v>522.58570099999997</v>
      </c>
      <c r="AJ56" s="122" t="str">
        <f>+C56</f>
        <v>UAE</v>
      </c>
      <c r="AK56" s="122" t="str">
        <f>IF(ISNA(VLOOKUP(postponeList!D56,[1]Sheet!$A$2:$B$12,2,FALSE))," ",(VLOOKUP(postponeList!D56,[1]Sheet!$A$2:$B$12,2,FALSE)))</f>
        <v>PEWVN</v>
      </c>
      <c r="AL56" s="122" t="str">
        <f>IF(ISNA(VLOOKUP(E56,[1]Sheet!$G$2:$H$40,2,FALSE))," ",VLOOKUP(E56,[1]Sheet!$G$2:$H$40,2,FALSE))</f>
        <v>SOJITZ</v>
      </c>
      <c r="AM56" s="122" t="str">
        <f>IF(ISNA(VLOOKUP(G56,[1]Sheet!$K$2:$L$159,2,FALSE))," ",(VLOOKUP(G56,[1]Sheet!$K$2:$L$159,2,FALSE)))</f>
        <v>E. ABU. DUBAI</v>
      </c>
      <c r="AN56" s="122" t="str">
        <f>IF(ISNA(VLOOKUP(I56&amp;C56,[1]Sheet!$D$2:$E$228,2,FALSE))," ",VLOOKUP(I56&amp;C56,[1]Sheet!$D$2:$E$228,2,FALSE))</f>
        <v>Leo, Jayant &amp; Vishal</v>
      </c>
      <c r="AO56" s="122" t="str">
        <f>+I56&amp;C56</f>
        <v>KDKUAE</v>
      </c>
      <c r="AP56" s="122" t="str">
        <f>C56&amp;D56&amp;E56&amp;G56&amp;I56&amp;O56</f>
        <v>UAE31400303798KDKFEB</v>
      </c>
      <c r="AQ56" s="122" t="str">
        <f>B56&amp;D56&amp;N56</f>
        <v xml:space="preserve">MIDDLE EAST31400WP </v>
      </c>
      <c r="AR56" s="123" t="str">
        <f>+D56&amp;J56</f>
        <v>31400SE</v>
      </c>
      <c r="AS56" s="124" t="str">
        <f t="shared" si="7"/>
        <v/>
      </c>
      <c r="AT56" s="125" t="str">
        <f t="shared" si="8"/>
        <v>15WHCTNBMGV</v>
      </c>
      <c r="AU56" s="125" t="str">
        <f>IF(NOT(AT56=""),VLOOKUP(AT56,[1]PSI_Category!A:B,2,0),"")</f>
        <v>W/P</v>
      </c>
      <c r="AV56" s="125" t="s">
        <v>536</v>
      </c>
      <c r="AW56" s="125" t="s">
        <v>536</v>
      </c>
      <c r="AX56" s="125" t="s">
        <v>536</v>
      </c>
    </row>
    <row r="57" spans="2:50" s="103" customFormat="1" ht="11.4" customHeight="1" x14ac:dyDescent="0.3">
      <c r="B57" s="104" t="s">
        <v>1802</v>
      </c>
      <c r="C57" s="105" t="s">
        <v>1840</v>
      </c>
      <c r="D57" s="106">
        <v>31400</v>
      </c>
      <c r="E57" s="107">
        <v>303</v>
      </c>
      <c r="F57" s="105" t="s">
        <v>1841</v>
      </c>
      <c r="G57" s="107">
        <v>798</v>
      </c>
      <c r="H57" s="105" t="s">
        <v>1842</v>
      </c>
      <c r="I57" s="105" t="s">
        <v>1773</v>
      </c>
      <c r="J57" s="107" t="s">
        <v>293</v>
      </c>
      <c r="K57" s="105">
        <v>92010824</v>
      </c>
      <c r="L57" s="105" t="s">
        <v>1857</v>
      </c>
      <c r="M57" s="105" t="s">
        <v>1834</v>
      </c>
      <c r="N57" s="105" t="s">
        <v>1818</v>
      </c>
      <c r="O57" s="108" t="s">
        <v>159</v>
      </c>
      <c r="P57" s="109" t="s">
        <v>1777</v>
      </c>
      <c r="Q57" s="110"/>
      <c r="R57" s="110"/>
      <c r="S57" s="110"/>
      <c r="T57" s="110"/>
      <c r="U57" s="111"/>
      <c r="V57" s="111"/>
      <c r="W57" s="112"/>
      <c r="X57" s="113"/>
      <c r="Y57" s="114" t="s">
        <v>285</v>
      </c>
      <c r="Z57" s="115">
        <v>45.8</v>
      </c>
      <c r="AA57" s="116">
        <v>500</v>
      </c>
      <c r="AB57" s="117">
        <f t="shared" si="0"/>
        <v>22900</v>
      </c>
      <c r="AC57" s="117">
        <f t="shared" si="1"/>
        <v>179.11234999999999</v>
      </c>
      <c r="AD57" s="118"/>
      <c r="AE57" s="117">
        <f t="shared" si="2"/>
        <v>0</v>
      </c>
      <c r="AF57" s="117">
        <f t="shared" si="3"/>
        <v>0</v>
      </c>
      <c r="AG57" s="119">
        <f t="shared" si="4"/>
        <v>500</v>
      </c>
      <c r="AH57" s="120">
        <f t="shared" si="5"/>
        <v>22900</v>
      </c>
      <c r="AI57" s="121">
        <f t="shared" si="6"/>
        <v>179.11234999999999</v>
      </c>
      <c r="AJ57" s="122" t="str">
        <f>+C57</f>
        <v>UAE</v>
      </c>
      <c r="AK57" s="122" t="str">
        <f>IF(ISNA(VLOOKUP(postponeList!D57,[1]Sheet!$A$2:$B$12,2,FALSE))," ",(VLOOKUP(postponeList!D57,[1]Sheet!$A$2:$B$12,2,FALSE)))</f>
        <v>PEWVN</v>
      </c>
      <c r="AL57" s="122" t="str">
        <f>IF(ISNA(VLOOKUP(E57,[1]Sheet!$G$2:$H$40,2,FALSE))," ",VLOOKUP(E57,[1]Sheet!$G$2:$H$40,2,FALSE))</f>
        <v>SOJITZ</v>
      </c>
      <c r="AM57" s="122" t="str">
        <f>IF(ISNA(VLOOKUP(G57,[1]Sheet!$K$2:$L$159,2,FALSE))," ",(VLOOKUP(G57,[1]Sheet!$K$2:$L$159,2,FALSE)))</f>
        <v>E. ABU. DUBAI</v>
      </c>
      <c r="AN57" s="122" t="str">
        <f>IF(ISNA(VLOOKUP(I57&amp;C57,[1]Sheet!$D$2:$E$228,2,FALSE))," ",VLOOKUP(I57&amp;C57,[1]Sheet!$D$2:$E$228,2,FALSE))</f>
        <v>Leo, Jayant &amp; Vishal</v>
      </c>
      <c r="AO57" s="122" t="str">
        <f>+I57&amp;C57</f>
        <v>KDKUAE</v>
      </c>
      <c r="AP57" s="122" t="str">
        <f>C57&amp;D57&amp;E57&amp;G57&amp;I57&amp;O57</f>
        <v>UAE31400303798KDKFEB</v>
      </c>
      <c r="AQ57" s="122" t="str">
        <f>B57&amp;D57&amp;N57</f>
        <v xml:space="preserve">MIDDLE EAST31400WP </v>
      </c>
      <c r="AR57" s="123" t="str">
        <f>+D57&amp;J57</f>
        <v>31400SE</v>
      </c>
      <c r="AS57" s="124" t="str">
        <f t="shared" si="7"/>
        <v/>
      </c>
      <c r="AT57" s="125" t="str">
        <f t="shared" si="8"/>
        <v>20WHCTNBMGV</v>
      </c>
      <c r="AU57" s="125" t="str">
        <f>IF(NOT(AT57=""),VLOOKUP(AT57,[1]PSI_Category!A:B,2,0),"")</f>
        <v>W/P</v>
      </c>
      <c r="AV57" s="125" t="s">
        <v>536</v>
      </c>
      <c r="AW57" s="125" t="s">
        <v>536</v>
      </c>
      <c r="AX57" s="125" t="s">
        <v>536</v>
      </c>
    </row>
    <row r="58" spans="2:50" s="103" customFormat="1" ht="11.4" customHeight="1" x14ac:dyDescent="0.3">
      <c r="B58" s="104" t="s">
        <v>1859</v>
      </c>
      <c r="C58" s="105" t="s">
        <v>1860</v>
      </c>
      <c r="D58" s="106">
        <v>31200</v>
      </c>
      <c r="E58" s="107">
        <v>664</v>
      </c>
      <c r="F58" s="105" t="s">
        <v>1861</v>
      </c>
      <c r="G58" s="107">
        <v>828</v>
      </c>
      <c r="H58" s="105" t="s">
        <v>1862</v>
      </c>
      <c r="I58" s="105" t="s">
        <v>298</v>
      </c>
      <c r="J58" s="107" t="s">
        <v>293</v>
      </c>
      <c r="K58" s="105">
        <v>92010717</v>
      </c>
      <c r="L58" s="105" t="s">
        <v>1863</v>
      </c>
      <c r="M58" s="105" t="s">
        <v>1864</v>
      </c>
      <c r="N58" s="105" t="s">
        <v>1799</v>
      </c>
      <c r="O58" s="108" t="s">
        <v>159</v>
      </c>
      <c r="P58" s="109" t="s">
        <v>1865</v>
      </c>
      <c r="Q58" s="110"/>
      <c r="R58" s="110"/>
      <c r="S58" s="110"/>
      <c r="T58" s="110"/>
      <c r="U58" s="111"/>
      <c r="V58" s="111"/>
      <c r="W58" s="130"/>
      <c r="X58" s="113"/>
      <c r="Y58" s="114" t="s">
        <v>285</v>
      </c>
      <c r="Z58" s="115">
        <v>34.340000000000003</v>
      </c>
      <c r="AA58" s="116">
        <v>204</v>
      </c>
      <c r="AB58" s="117">
        <f t="shared" si="0"/>
        <v>7005.3600000000006</v>
      </c>
      <c r="AC58" s="117">
        <f t="shared" si="1"/>
        <v>54.792423240000005</v>
      </c>
      <c r="AD58" s="118"/>
      <c r="AE58" s="117">
        <f t="shared" si="2"/>
        <v>0</v>
      </c>
      <c r="AF58" s="117">
        <f t="shared" si="3"/>
        <v>0</v>
      </c>
      <c r="AG58" s="119">
        <f t="shared" si="4"/>
        <v>204</v>
      </c>
      <c r="AH58" s="120">
        <f t="shared" si="5"/>
        <v>7005.3600000000006</v>
      </c>
      <c r="AI58" s="121">
        <f t="shared" si="6"/>
        <v>54.792423240000005</v>
      </c>
      <c r="AJ58" s="122" t="str">
        <f>+C58</f>
        <v>FIJI</v>
      </c>
      <c r="AK58" s="122" t="str">
        <f>IF(ISNA(VLOOKUP(postponeList!D58,[1]Sheet!$A$2:$B$12,2,FALSE))," ",(VLOOKUP(postponeList!D58,[1]Sheet!$A$2:$B$12,2,FALSE)))</f>
        <v>PMMA</v>
      </c>
      <c r="AL58" s="122" t="str">
        <f>IF(ISNA(VLOOKUP(E58,[1]Sheet!$G$2:$H$40,2,FALSE))," ",VLOOKUP(E58,[1]Sheet!$G$2:$H$40,2,FALSE))</f>
        <v>PSP</v>
      </c>
      <c r="AM58" s="122" t="str">
        <f>IF(ISNA(VLOOKUP(G58,[1]Sheet!$K$2:$L$159,2,FALSE))," ",(VLOOKUP(G58,[1]Sheet!$K$2:$L$159,2,FALSE)))</f>
        <v>NARHARI</v>
      </c>
      <c r="AN58" s="122" t="str">
        <f>IF(ISNA(VLOOKUP(I58&amp;C58,[1]Sheet!$D$2:$E$228,2,FALSE))," ",VLOOKUP(I58&amp;C58,[1]Sheet!$D$2:$E$228,2,FALSE))</f>
        <v>Gary, Matsushima</v>
      </c>
      <c r="AO58" s="122" t="str">
        <f>+I58&amp;C58</f>
        <v>PANFIJI</v>
      </c>
      <c r="AP58" s="122" t="str">
        <f>C58&amp;D58&amp;E58&amp;G58&amp;I58&amp;O58</f>
        <v>FIJI31200664828PANFEB</v>
      </c>
      <c r="AQ58" s="122" t="str">
        <f>B58&amp;D58&amp;N58</f>
        <v xml:space="preserve">OCEANIA31200CF </v>
      </c>
      <c r="AR58" s="123" t="str">
        <f>+D58&amp;J58</f>
        <v>31200SE</v>
      </c>
      <c r="AS58" s="124" t="str">
        <f t="shared" si="7"/>
        <v/>
      </c>
      <c r="AT58" s="125" t="str">
        <f t="shared" si="8"/>
        <v>F-48MZ2VBCJXH</v>
      </c>
      <c r="AU58" s="125" t="str">
        <f>IF(NOT(AT58=""),VLOOKUP(AT58,[1]PSI_Category!A:B,2,0),"")</f>
        <v>C/F</v>
      </c>
      <c r="AV58" s="125" t="s">
        <v>1800</v>
      </c>
      <c r="AW58" s="125" t="s">
        <v>1800</v>
      </c>
      <c r="AX58" s="125" t="s">
        <v>1800</v>
      </c>
    </row>
    <row r="59" spans="2:50" s="103" customFormat="1" ht="11.4" customHeight="1" x14ac:dyDescent="0.3">
      <c r="B59" s="104" t="s">
        <v>1866</v>
      </c>
      <c r="C59" s="105" t="s">
        <v>1867</v>
      </c>
      <c r="D59" s="106">
        <v>31200</v>
      </c>
      <c r="E59" s="107">
        <v>2018</v>
      </c>
      <c r="F59" s="105" t="s">
        <v>1868</v>
      </c>
      <c r="G59" s="107">
        <v>374</v>
      </c>
      <c r="H59" s="105" t="s">
        <v>1869</v>
      </c>
      <c r="I59" s="105" t="s">
        <v>298</v>
      </c>
      <c r="J59" s="107" t="s">
        <v>293</v>
      </c>
      <c r="K59" s="105">
        <v>92011494</v>
      </c>
      <c r="L59" s="105" t="s">
        <v>1870</v>
      </c>
      <c r="M59" s="105" t="s">
        <v>1871</v>
      </c>
      <c r="N59" s="105" t="s">
        <v>1782</v>
      </c>
      <c r="O59" s="108" t="s">
        <v>159</v>
      </c>
      <c r="P59" s="109" t="s">
        <v>1872</v>
      </c>
      <c r="Q59" s="110"/>
      <c r="R59" s="110"/>
      <c r="S59" s="110"/>
      <c r="T59" s="110"/>
      <c r="U59" s="111"/>
      <c r="V59" s="111"/>
      <c r="W59" s="112"/>
      <c r="X59" s="113"/>
      <c r="Y59" s="114" t="s">
        <v>285</v>
      </c>
      <c r="Z59" s="115">
        <v>28.79</v>
      </c>
      <c r="AA59" s="116">
        <v>500</v>
      </c>
      <c r="AB59" s="117">
        <f t="shared" si="0"/>
        <v>14395</v>
      </c>
      <c r="AC59" s="117">
        <f t="shared" si="1"/>
        <v>112.59049250000001</v>
      </c>
      <c r="AD59" s="118"/>
      <c r="AE59" s="117">
        <f t="shared" si="2"/>
        <v>0</v>
      </c>
      <c r="AF59" s="117">
        <f t="shared" si="3"/>
        <v>0</v>
      </c>
      <c r="AG59" s="119">
        <f t="shared" si="4"/>
        <v>500</v>
      </c>
      <c r="AH59" s="120">
        <f t="shared" si="5"/>
        <v>14395</v>
      </c>
      <c r="AI59" s="121">
        <f t="shared" si="6"/>
        <v>112.59049250000001</v>
      </c>
      <c r="AJ59" s="122" t="str">
        <f>+C59</f>
        <v>HONG KONG</v>
      </c>
      <c r="AK59" s="122" t="str">
        <f>IF(ISNA(VLOOKUP(postponeList!D59,[1]Sheet!$A$2:$B$12,2,FALSE))," ",(VLOOKUP(postponeList!D59,[1]Sheet!$A$2:$B$12,2,FALSE)))</f>
        <v>PMMA</v>
      </c>
      <c r="AL59" s="122" t="str">
        <f>IF(ISNA(VLOOKUP(E59,[1]Sheet!$G$2:$H$40,2,FALSE))," ",VLOOKUP(E59,[1]Sheet!$G$2:$H$40,2,FALSE))</f>
        <v>PHK-MSD</v>
      </c>
      <c r="AM59" s="122" t="str">
        <f>IF(ISNA(VLOOKUP(G59,[1]Sheet!$K$2:$L$159,2,FALSE))," ",(VLOOKUP(G59,[1]Sheet!$K$2:$L$159,2,FALSE)))</f>
        <v>SHET</v>
      </c>
      <c r="AN59" s="122" t="str">
        <f>IF(ISNA(VLOOKUP(I59&amp;C59,[1]Sheet!$D$2:$E$228,2,FALSE))," ",VLOOKUP(I59&amp;C59,[1]Sheet!$D$2:$E$228,2,FALSE))</f>
        <v>Kit &amp; Janice</v>
      </c>
      <c r="AO59" s="122" t="str">
        <f>+I59&amp;C59</f>
        <v>PANHONG KONG</v>
      </c>
      <c r="AP59" s="122" t="str">
        <f>C59&amp;D59&amp;E59&amp;G59&amp;I59&amp;O59</f>
        <v>HONG KONG312002018374PANFEB</v>
      </c>
      <c r="AQ59" s="122" t="str">
        <f>B59&amp;D59&amp;N59</f>
        <v xml:space="preserve">SOUTH EAST ASIA31200DF </v>
      </c>
      <c r="AR59" s="123" t="str">
        <f>+D59&amp;J59</f>
        <v>31200SE</v>
      </c>
      <c r="AS59" s="124" t="str">
        <f t="shared" si="7"/>
        <v/>
      </c>
      <c r="AT59" s="125" t="str">
        <f t="shared" si="8"/>
        <v>F-351CHNBAMZP</v>
      </c>
      <c r="AU59" s="125" t="str">
        <f>IF(NOT(AT59=""),VLOOKUP(AT59,[1]PSI_Category!A:B,2,0),"")</f>
        <v>D/F</v>
      </c>
      <c r="AV59" s="125" t="s">
        <v>1778</v>
      </c>
      <c r="AW59" s="125" t="s">
        <v>1783</v>
      </c>
      <c r="AX59" s="125" t="s">
        <v>1783</v>
      </c>
    </row>
    <row r="60" spans="2:50" s="103" customFormat="1" ht="11.4" customHeight="1" x14ac:dyDescent="0.3">
      <c r="B60" s="104" t="s">
        <v>1866</v>
      </c>
      <c r="C60" s="105" t="s">
        <v>1867</v>
      </c>
      <c r="D60" s="106">
        <v>31200</v>
      </c>
      <c r="E60" s="107">
        <v>2018</v>
      </c>
      <c r="F60" s="105" t="s">
        <v>1868</v>
      </c>
      <c r="G60" s="107">
        <v>374</v>
      </c>
      <c r="H60" s="105" t="s">
        <v>1869</v>
      </c>
      <c r="I60" s="105" t="s">
        <v>298</v>
      </c>
      <c r="J60" s="107" t="s">
        <v>293</v>
      </c>
      <c r="K60" s="105">
        <v>92011494</v>
      </c>
      <c r="L60" s="105" t="s">
        <v>1870</v>
      </c>
      <c r="M60" s="105" t="s">
        <v>1873</v>
      </c>
      <c r="N60" s="105" t="s">
        <v>1782</v>
      </c>
      <c r="O60" s="108" t="s">
        <v>159</v>
      </c>
      <c r="P60" s="109" t="s">
        <v>1872</v>
      </c>
      <c r="Q60" s="110"/>
      <c r="R60" s="110"/>
      <c r="S60" s="110"/>
      <c r="T60" s="110"/>
      <c r="U60" s="111"/>
      <c r="V60" s="111"/>
      <c r="W60" s="130"/>
      <c r="X60" s="113"/>
      <c r="Y60" s="114" t="s">
        <v>285</v>
      </c>
      <c r="Z60" s="115">
        <v>28.79</v>
      </c>
      <c r="AA60" s="116">
        <v>300</v>
      </c>
      <c r="AB60" s="117">
        <f t="shared" si="0"/>
        <v>8637</v>
      </c>
      <c r="AC60" s="117">
        <f t="shared" si="1"/>
        <v>67.554295500000009</v>
      </c>
      <c r="AD60" s="118"/>
      <c r="AE60" s="117">
        <f t="shared" si="2"/>
        <v>0</v>
      </c>
      <c r="AF60" s="117">
        <f t="shared" si="3"/>
        <v>0</v>
      </c>
      <c r="AG60" s="119">
        <f t="shared" si="4"/>
        <v>300</v>
      </c>
      <c r="AH60" s="120">
        <f t="shared" si="5"/>
        <v>8637</v>
      </c>
      <c r="AI60" s="121">
        <f t="shared" si="6"/>
        <v>67.554295500000009</v>
      </c>
      <c r="AJ60" s="122" t="str">
        <f>+C60</f>
        <v>HONG KONG</v>
      </c>
      <c r="AK60" s="122" t="str">
        <f>IF(ISNA(VLOOKUP(postponeList!D60,[1]Sheet!$A$2:$B$12,2,FALSE))," ",(VLOOKUP(postponeList!D60,[1]Sheet!$A$2:$B$12,2,FALSE)))</f>
        <v>PMMA</v>
      </c>
      <c r="AL60" s="122" t="str">
        <f>IF(ISNA(VLOOKUP(E60,[1]Sheet!$G$2:$H$40,2,FALSE))," ",VLOOKUP(E60,[1]Sheet!$G$2:$H$40,2,FALSE))</f>
        <v>PHK-MSD</v>
      </c>
      <c r="AM60" s="122" t="str">
        <f>IF(ISNA(VLOOKUP(G60,[1]Sheet!$K$2:$L$159,2,FALSE))," ",(VLOOKUP(G60,[1]Sheet!$K$2:$L$159,2,FALSE)))</f>
        <v>SHET</v>
      </c>
      <c r="AN60" s="122" t="str">
        <f>IF(ISNA(VLOOKUP(I60&amp;C60,[1]Sheet!$D$2:$E$228,2,FALSE))," ",VLOOKUP(I60&amp;C60,[1]Sheet!$D$2:$E$228,2,FALSE))</f>
        <v>Kit &amp; Janice</v>
      </c>
      <c r="AO60" s="122" t="str">
        <f>+I60&amp;C60</f>
        <v>PANHONG KONG</v>
      </c>
      <c r="AP60" s="122" t="str">
        <f>C60&amp;D60&amp;E60&amp;G60&amp;I60&amp;O60</f>
        <v>HONG KONG312002018374PANFEB</v>
      </c>
      <c r="AQ60" s="122" t="str">
        <f>B60&amp;D60&amp;N60</f>
        <v xml:space="preserve">SOUTH EAST ASIA31200DF </v>
      </c>
      <c r="AR60" s="123" t="str">
        <f>+D60&amp;J60</f>
        <v>31200SE</v>
      </c>
      <c r="AS60" s="124" t="str">
        <f t="shared" si="7"/>
        <v/>
      </c>
      <c r="AT60" s="125" t="str">
        <f t="shared" si="8"/>
        <v>F-351CHNBCMZP</v>
      </c>
      <c r="AU60" s="125" t="str">
        <f>IF(NOT(AT60=""),VLOOKUP(AT60,[1]PSI_Category!A:B,2,0),"")</f>
        <v>D/F</v>
      </c>
      <c r="AV60" s="125" t="s">
        <v>1778</v>
      </c>
      <c r="AW60" s="125" t="s">
        <v>1783</v>
      </c>
      <c r="AX60" s="125" t="s">
        <v>1783</v>
      </c>
    </row>
    <row r="61" spans="2:50" s="103" customFormat="1" ht="11.4" customHeight="1" x14ac:dyDescent="0.3">
      <c r="B61" s="104" t="s">
        <v>1866</v>
      </c>
      <c r="C61" s="105" t="s">
        <v>1867</v>
      </c>
      <c r="D61" s="106">
        <v>31200</v>
      </c>
      <c r="E61" s="107">
        <v>2018</v>
      </c>
      <c r="F61" s="105" t="s">
        <v>1868</v>
      </c>
      <c r="G61" s="107">
        <v>374</v>
      </c>
      <c r="H61" s="105" t="s">
        <v>1869</v>
      </c>
      <c r="I61" s="105" t="s">
        <v>298</v>
      </c>
      <c r="J61" s="107" t="s">
        <v>293</v>
      </c>
      <c r="K61" s="105">
        <v>92011494</v>
      </c>
      <c r="L61" s="105" t="s">
        <v>1870</v>
      </c>
      <c r="M61" s="105" t="s">
        <v>1874</v>
      </c>
      <c r="N61" s="105" t="s">
        <v>1782</v>
      </c>
      <c r="O61" s="108" t="s">
        <v>159</v>
      </c>
      <c r="P61" s="109" t="s">
        <v>1872</v>
      </c>
      <c r="Q61" s="110"/>
      <c r="R61" s="110"/>
      <c r="S61" s="110"/>
      <c r="T61" s="110"/>
      <c r="U61" s="111"/>
      <c r="V61" s="111"/>
      <c r="W61" s="130"/>
      <c r="X61" s="113"/>
      <c r="Y61" s="114" t="s">
        <v>285</v>
      </c>
      <c r="Z61" s="115">
        <v>28.79</v>
      </c>
      <c r="AA61" s="116">
        <v>300</v>
      </c>
      <c r="AB61" s="117">
        <f t="shared" si="0"/>
        <v>8637</v>
      </c>
      <c r="AC61" s="117">
        <f t="shared" si="1"/>
        <v>67.554295500000009</v>
      </c>
      <c r="AD61" s="118"/>
      <c r="AE61" s="117">
        <f t="shared" si="2"/>
        <v>0</v>
      </c>
      <c r="AF61" s="117">
        <f t="shared" si="3"/>
        <v>0</v>
      </c>
      <c r="AG61" s="119">
        <f t="shared" si="4"/>
        <v>300</v>
      </c>
      <c r="AH61" s="120">
        <f t="shared" si="5"/>
        <v>8637</v>
      </c>
      <c r="AI61" s="121">
        <f t="shared" si="6"/>
        <v>67.554295500000009</v>
      </c>
      <c r="AJ61" s="122" t="str">
        <f>+C61</f>
        <v>HONG KONG</v>
      </c>
      <c r="AK61" s="122" t="str">
        <f>IF(ISNA(VLOOKUP(postponeList!D61,[1]Sheet!$A$2:$B$12,2,FALSE))," ",(VLOOKUP(postponeList!D61,[1]Sheet!$A$2:$B$12,2,FALSE)))</f>
        <v>PMMA</v>
      </c>
      <c r="AL61" s="122" t="str">
        <f>IF(ISNA(VLOOKUP(E61,[1]Sheet!$G$2:$H$40,2,FALSE))," ",VLOOKUP(E61,[1]Sheet!$G$2:$H$40,2,FALSE))</f>
        <v>PHK-MSD</v>
      </c>
      <c r="AM61" s="122" t="str">
        <f>IF(ISNA(VLOOKUP(G61,[1]Sheet!$K$2:$L$159,2,FALSE))," ",(VLOOKUP(G61,[1]Sheet!$K$2:$L$159,2,FALSE)))</f>
        <v>SHET</v>
      </c>
      <c r="AN61" s="122" t="str">
        <f>IF(ISNA(VLOOKUP(I61&amp;C61,[1]Sheet!$D$2:$E$228,2,FALSE))," ",VLOOKUP(I61&amp;C61,[1]Sheet!$D$2:$E$228,2,FALSE))</f>
        <v>Kit &amp; Janice</v>
      </c>
      <c r="AO61" s="122" t="str">
        <f>+I61&amp;C61</f>
        <v>PANHONG KONG</v>
      </c>
      <c r="AP61" s="122" t="str">
        <f>C61&amp;D61&amp;E61&amp;G61&amp;I61&amp;O61</f>
        <v>HONG KONG312002018374PANFEB</v>
      </c>
      <c r="AQ61" s="122" t="str">
        <f>B61&amp;D61&amp;N61</f>
        <v xml:space="preserve">SOUTH EAST ASIA31200DF </v>
      </c>
      <c r="AR61" s="123" t="str">
        <f>+D61&amp;J61</f>
        <v>31200SE</v>
      </c>
      <c r="AS61" s="124" t="str">
        <f t="shared" si="7"/>
        <v/>
      </c>
      <c r="AT61" s="125" t="str">
        <f t="shared" si="8"/>
        <v>F-351CHNBTMZP</v>
      </c>
      <c r="AU61" s="125" t="str">
        <f>IF(NOT(AT61=""),VLOOKUP(AT61,[1]PSI_Category!A:B,2,0),"")</f>
        <v>D/F</v>
      </c>
      <c r="AV61" s="125" t="s">
        <v>1778</v>
      </c>
      <c r="AW61" s="125" t="s">
        <v>1783</v>
      </c>
      <c r="AX61" s="125" t="s">
        <v>1783</v>
      </c>
    </row>
    <row r="62" spans="2:50" s="103" customFormat="1" ht="11.4" customHeight="1" x14ac:dyDescent="0.3">
      <c r="B62" s="104" t="s">
        <v>1866</v>
      </c>
      <c r="C62" s="105" t="s">
        <v>1867</v>
      </c>
      <c r="D62" s="106">
        <v>31200</v>
      </c>
      <c r="E62" s="107">
        <v>2018</v>
      </c>
      <c r="F62" s="105" t="s">
        <v>1868</v>
      </c>
      <c r="G62" s="107">
        <v>374</v>
      </c>
      <c r="H62" s="105" t="s">
        <v>1869</v>
      </c>
      <c r="I62" s="105" t="s">
        <v>298</v>
      </c>
      <c r="J62" s="107" t="s">
        <v>293</v>
      </c>
      <c r="K62" s="105">
        <v>92011495</v>
      </c>
      <c r="L62" s="105" t="s">
        <v>1875</v>
      </c>
      <c r="M62" s="105" t="s">
        <v>1876</v>
      </c>
      <c r="N62" s="105" t="s">
        <v>1782</v>
      </c>
      <c r="O62" s="108" t="s">
        <v>159</v>
      </c>
      <c r="P62" s="109" t="s">
        <v>1872</v>
      </c>
      <c r="Q62" s="110"/>
      <c r="R62" s="110"/>
      <c r="S62" s="110"/>
      <c r="T62" s="110"/>
      <c r="U62" s="111"/>
      <c r="V62" s="111"/>
      <c r="W62" s="112"/>
      <c r="X62" s="113"/>
      <c r="Y62" s="114" t="s">
        <v>285</v>
      </c>
      <c r="Z62" s="115">
        <v>24.63</v>
      </c>
      <c r="AA62" s="116">
        <v>100</v>
      </c>
      <c r="AB62" s="117">
        <f t="shared" si="0"/>
        <v>2463</v>
      </c>
      <c r="AC62" s="117">
        <f t="shared" si="1"/>
        <v>19.2643545</v>
      </c>
      <c r="AD62" s="118"/>
      <c r="AE62" s="117">
        <f t="shared" si="2"/>
        <v>0</v>
      </c>
      <c r="AF62" s="117">
        <f t="shared" si="3"/>
        <v>0</v>
      </c>
      <c r="AG62" s="119">
        <f t="shared" si="4"/>
        <v>100</v>
      </c>
      <c r="AH62" s="120">
        <f t="shared" si="5"/>
        <v>2463</v>
      </c>
      <c r="AI62" s="121">
        <f t="shared" si="6"/>
        <v>19.2643545</v>
      </c>
      <c r="AJ62" s="122" t="str">
        <f>+C62</f>
        <v>HONG KONG</v>
      </c>
      <c r="AK62" s="122" t="str">
        <f>IF(ISNA(VLOOKUP(postponeList!D62,[1]Sheet!$A$2:$B$12,2,FALSE))," ",(VLOOKUP(postponeList!D62,[1]Sheet!$A$2:$B$12,2,FALSE)))</f>
        <v>PMMA</v>
      </c>
      <c r="AL62" s="122" t="str">
        <f>IF(ISNA(VLOOKUP(E62,[1]Sheet!$G$2:$H$40,2,FALSE))," ",VLOOKUP(E62,[1]Sheet!$G$2:$H$40,2,FALSE))</f>
        <v>PHK-MSD</v>
      </c>
      <c r="AM62" s="122" t="str">
        <f>IF(ISNA(VLOOKUP(G62,[1]Sheet!$K$2:$L$159,2,FALSE))," ",(VLOOKUP(G62,[1]Sheet!$K$2:$L$159,2,FALSE)))</f>
        <v>SHET</v>
      </c>
      <c r="AN62" s="122" t="str">
        <f>IF(ISNA(VLOOKUP(I62&amp;C62,[1]Sheet!$D$2:$E$228,2,FALSE))," ",VLOOKUP(I62&amp;C62,[1]Sheet!$D$2:$E$228,2,FALSE))</f>
        <v>Kit &amp; Janice</v>
      </c>
      <c r="AO62" s="122" t="str">
        <f>+I62&amp;C62</f>
        <v>PANHONG KONG</v>
      </c>
      <c r="AP62" s="122" t="str">
        <f>C62&amp;D62&amp;E62&amp;G62&amp;I62&amp;O62</f>
        <v>HONG KONG312002018374PANFEB</v>
      </c>
      <c r="AQ62" s="122" t="str">
        <f>B62&amp;D62&amp;N62</f>
        <v xml:space="preserve">SOUTH EAST ASIA31200DF </v>
      </c>
      <c r="AR62" s="123" t="str">
        <f>+D62&amp;J62</f>
        <v>31200SE</v>
      </c>
      <c r="AS62" s="124" t="str">
        <f t="shared" si="7"/>
        <v/>
      </c>
      <c r="AT62" s="125" t="str">
        <f t="shared" si="8"/>
        <v>F-301SHABAMZP</v>
      </c>
      <c r="AU62" s="125" t="str">
        <f>IF(NOT(AT62=""),VLOOKUP(AT62,[1]PSI_Category!A:B,2,0),"")</f>
        <v>D/F</v>
      </c>
      <c r="AV62" s="125" t="s">
        <v>1778</v>
      </c>
      <c r="AW62" s="125" t="s">
        <v>1783</v>
      </c>
      <c r="AX62" s="125" t="s">
        <v>1783</v>
      </c>
    </row>
    <row r="63" spans="2:50" s="103" customFormat="1" ht="11.4" customHeight="1" x14ac:dyDescent="0.3">
      <c r="B63" s="104" t="s">
        <v>1866</v>
      </c>
      <c r="C63" s="105" t="s">
        <v>1867</v>
      </c>
      <c r="D63" s="106">
        <v>31200</v>
      </c>
      <c r="E63" s="107">
        <v>2018</v>
      </c>
      <c r="F63" s="105" t="s">
        <v>1868</v>
      </c>
      <c r="G63" s="107">
        <v>374</v>
      </c>
      <c r="H63" s="105" t="s">
        <v>1869</v>
      </c>
      <c r="I63" s="105" t="s">
        <v>298</v>
      </c>
      <c r="J63" s="107" t="s">
        <v>293</v>
      </c>
      <c r="K63" s="105">
        <v>92011495</v>
      </c>
      <c r="L63" s="105" t="s">
        <v>1875</v>
      </c>
      <c r="M63" s="105" t="s">
        <v>1877</v>
      </c>
      <c r="N63" s="105" t="s">
        <v>1782</v>
      </c>
      <c r="O63" s="108" t="s">
        <v>159</v>
      </c>
      <c r="P63" s="109" t="s">
        <v>1872</v>
      </c>
      <c r="Q63" s="110"/>
      <c r="R63" s="110"/>
      <c r="S63" s="110"/>
      <c r="T63" s="110"/>
      <c r="U63" s="111"/>
      <c r="V63" s="111"/>
      <c r="W63" s="112"/>
      <c r="X63" s="113"/>
      <c r="Y63" s="114" t="s">
        <v>285</v>
      </c>
      <c r="Z63" s="115">
        <v>24.63</v>
      </c>
      <c r="AA63" s="116">
        <v>100</v>
      </c>
      <c r="AB63" s="117">
        <f t="shared" si="0"/>
        <v>2463</v>
      </c>
      <c r="AC63" s="117">
        <f t="shared" si="1"/>
        <v>19.2643545</v>
      </c>
      <c r="AD63" s="118"/>
      <c r="AE63" s="117">
        <f t="shared" si="2"/>
        <v>0</v>
      </c>
      <c r="AF63" s="117">
        <f t="shared" si="3"/>
        <v>0</v>
      </c>
      <c r="AG63" s="119">
        <f t="shared" si="4"/>
        <v>100</v>
      </c>
      <c r="AH63" s="120">
        <f t="shared" si="5"/>
        <v>2463</v>
      </c>
      <c r="AI63" s="121">
        <f t="shared" si="6"/>
        <v>19.2643545</v>
      </c>
      <c r="AJ63" s="122" t="str">
        <f>+C63</f>
        <v>HONG KONG</v>
      </c>
      <c r="AK63" s="122" t="str">
        <f>IF(ISNA(VLOOKUP(postponeList!D63,[1]Sheet!$A$2:$B$12,2,FALSE))," ",(VLOOKUP(postponeList!D63,[1]Sheet!$A$2:$B$12,2,FALSE)))</f>
        <v>PMMA</v>
      </c>
      <c r="AL63" s="122" t="str">
        <f>IF(ISNA(VLOOKUP(E63,[1]Sheet!$G$2:$H$40,2,FALSE))," ",VLOOKUP(E63,[1]Sheet!$G$2:$H$40,2,FALSE))</f>
        <v>PHK-MSD</v>
      </c>
      <c r="AM63" s="122" t="str">
        <f>IF(ISNA(VLOOKUP(G63,[1]Sheet!$K$2:$L$159,2,FALSE))," ",(VLOOKUP(G63,[1]Sheet!$K$2:$L$159,2,FALSE)))</f>
        <v>SHET</v>
      </c>
      <c r="AN63" s="122" t="str">
        <f>IF(ISNA(VLOOKUP(I63&amp;C63,[1]Sheet!$D$2:$E$228,2,FALSE))," ",VLOOKUP(I63&amp;C63,[1]Sheet!$D$2:$E$228,2,FALSE))</f>
        <v>Kit &amp; Janice</v>
      </c>
      <c r="AO63" s="122" t="str">
        <f>+I63&amp;C63</f>
        <v>PANHONG KONG</v>
      </c>
      <c r="AP63" s="122" t="str">
        <f>C63&amp;D63&amp;E63&amp;G63&amp;I63&amp;O63</f>
        <v>HONG KONG312002018374PANFEB</v>
      </c>
      <c r="AQ63" s="122" t="str">
        <f>B63&amp;D63&amp;N63</f>
        <v xml:space="preserve">SOUTH EAST ASIA31200DF </v>
      </c>
      <c r="AR63" s="123" t="str">
        <f>+D63&amp;J63</f>
        <v>31200SE</v>
      </c>
      <c r="AS63" s="124" t="str">
        <f t="shared" si="7"/>
        <v/>
      </c>
      <c r="AT63" s="125" t="str">
        <f t="shared" si="8"/>
        <v>F-301SHABCMZP</v>
      </c>
      <c r="AU63" s="125" t="str">
        <f>IF(NOT(AT63=""),VLOOKUP(AT63,[1]PSI_Category!A:B,2,0),"")</f>
        <v>D/F</v>
      </c>
      <c r="AV63" s="125" t="s">
        <v>1778</v>
      </c>
      <c r="AW63" s="125" t="s">
        <v>1783</v>
      </c>
      <c r="AX63" s="125" t="s">
        <v>1783</v>
      </c>
    </row>
    <row r="64" spans="2:50" s="103" customFormat="1" ht="11.4" customHeight="1" x14ac:dyDescent="0.3">
      <c r="B64" s="104" t="s">
        <v>1866</v>
      </c>
      <c r="C64" s="105" t="s">
        <v>1867</v>
      </c>
      <c r="D64" s="106">
        <v>31200</v>
      </c>
      <c r="E64" s="107">
        <v>2018</v>
      </c>
      <c r="F64" s="105" t="s">
        <v>1868</v>
      </c>
      <c r="G64" s="107">
        <v>374</v>
      </c>
      <c r="H64" s="105" t="s">
        <v>1869</v>
      </c>
      <c r="I64" s="105" t="s">
        <v>298</v>
      </c>
      <c r="J64" s="107" t="s">
        <v>293</v>
      </c>
      <c r="K64" s="105">
        <v>92011496</v>
      </c>
      <c r="L64" s="105" t="s">
        <v>1878</v>
      </c>
      <c r="M64" s="105" t="s">
        <v>1879</v>
      </c>
      <c r="N64" s="105" t="s">
        <v>1782</v>
      </c>
      <c r="O64" s="108" t="s">
        <v>159</v>
      </c>
      <c r="P64" s="109" t="s">
        <v>1872</v>
      </c>
      <c r="Q64" s="110"/>
      <c r="R64" s="110"/>
      <c r="S64" s="110"/>
      <c r="T64" s="110"/>
      <c r="U64" s="111"/>
      <c r="V64" s="111"/>
      <c r="W64" s="112"/>
      <c r="X64" s="113"/>
      <c r="Y64" s="114" t="s">
        <v>285</v>
      </c>
      <c r="Z64" s="115">
        <v>32.68</v>
      </c>
      <c r="AA64" s="116">
        <v>100</v>
      </c>
      <c r="AB64" s="117">
        <f t="shared" si="0"/>
        <v>3268</v>
      </c>
      <c r="AC64" s="117">
        <f t="shared" si="1"/>
        <v>25.560662000000001</v>
      </c>
      <c r="AD64" s="118"/>
      <c r="AE64" s="117">
        <f t="shared" si="2"/>
        <v>0</v>
      </c>
      <c r="AF64" s="117">
        <f t="shared" si="3"/>
        <v>0</v>
      </c>
      <c r="AG64" s="119">
        <f t="shared" si="4"/>
        <v>100</v>
      </c>
      <c r="AH64" s="120">
        <f t="shared" si="5"/>
        <v>3268</v>
      </c>
      <c r="AI64" s="121">
        <f t="shared" si="6"/>
        <v>25.560662000000001</v>
      </c>
      <c r="AJ64" s="122" t="str">
        <f>+C64</f>
        <v>HONG KONG</v>
      </c>
      <c r="AK64" s="122" t="str">
        <f>IF(ISNA(VLOOKUP(postponeList!D64,[1]Sheet!$A$2:$B$12,2,FALSE))," ",(VLOOKUP(postponeList!D64,[1]Sheet!$A$2:$B$12,2,FALSE)))</f>
        <v>PMMA</v>
      </c>
      <c r="AL64" s="122" t="str">
        <f>IF(ISNA(VLOOKUP(E64,[1]Sheet!$G$2:$H$40,2,FALSE))," ",VLOOKUP(E64,[1]Sheet!$G$2:$H$40,2,FALSE))</f>
        <v>PHK-MSD</v>
      </c>
      <c r="AM64" s="122" t="str">
        <f>IF(ISNA(VLOOKUP(G64,[1]Sheet!$K$2:$L$159,2,FALSE))," ",(VLOOKUP(G64,[1]Sheet!$K$2:$L$159,2,FALSE)))</f>
        <v>SHET</v>
      </c>
      <c r="AN64" s="122" t="str">
        <f>IF(ISNA(VLOOKUP(I64&amp;C64,[1]Sheet!$D$2:$E$228,2,FALSE))," ",VLOOKUP(I64&amp;C64,[1]Sheet!$D$2:$E$228,2,FALSE))</f>
        <v>Kit &amp; Janice</v>
      </c>
      <c r="AO64" s="122" t="str">
        <f>+I64&amp;C64</f>
        <v>PANHONG KONG</v>
      </c>
      <c r="AP64" s="122" t="str">
        <f>C64&amp;D64&amp;E64&amp;G64&amp;I64&amp;O64</f>
        <v>HONG KONG312002018374PANFEB</v>
      </c>
      <c r="AQ64" s="122" t="str">
        <f>B64&amp;D64&amp;N64</f>
        <v xml:space="preserve">SOUTH EAST ASIA31200DF </v>
      </c>
      <c r="AR64" s="123" t="str">
        <f>+D64&amp;J64</f>
        <v>31200SE</v>
      </c>
      <c r="AS64" s="124" t="str">
        <f t="shared" si="7"/>
        <v/>
      </c>
      <c r="AT64" s="125" t="str">
        <f t="shared" si="8"/>
        <v>F-351SHNBAMZP</v>
      </c>
      <c r="AU64" s="125" t="str">
        <f>IF(NOT(AT64=""),VLOOKUP(AT64,[1]PSI_Category!A:B,2,0),"")</f>
        <v>D/F</v>
      </c>
      <c r="AV64" s="125" t="s">
        <v>1778</v>
      </c>
      <c r="AW64" s="125" t="s">
        <v>1783</v>
      </c>
      <c r="AX64" s="125" t="s">
        <v>1783</v>
      </c>
    </row>
    <row r="65" spans="2:50" s="103" customFormat="1" ht="11.4" customHeight="1" x14ac:dyDescent="0.3">
      <c r="B65" s="104" t="s">
        <v>1866</v>
      </c>
      <c r="C65" s="105" t="s">
        <v>1867</v>
      </c>
      <c r="D65" s="106">
        <v>31200</v>
      </c>
      <c r="E65" s="107">
        <v>2018</v>
      </c>
      <c r="F65" s="105" t="s">
        <v>1868</v>
      </c>
      <c r="G65" s="107">
        <v>374</v>
      </c>
      <c r="H65" s="105" t="s">
        <v>1869</v>
      </c>
      <c r="I65" s="105" t="s">
        <v>298</v>
      </c>
      <c r="J65" s="107" t="s">
        <v>293</v>
      </c>
      <c r="K65" s="105">
        <v>92011496</v>
      </c>
      <c r="L65" s="105" t="s">
        <v>1878</v>
      </c>
      <c r="M65" s="105" t="s">
        <v>1880</v>
      </c>
      <c r="N65" s="105" t="s">
        <v>1782</v>
      </c>
      <c r="O65" s="108" t="s">
        <v>159</v>
      </c>
      <c r="P65" s="109" t="s">
        <v>1872</v>
      </c>
      <c r="Q65" s="110"/>
      <c r="R65" s="110"/>
      <c r="S65" s="110"/>
      <c r="T65" s="110"/>
      <c r="U65" s="111"/>
      <c r="V65" s="111"/>
      <c r="W65" s="112"/>
      <c r="X65" s="113"/>
      <c r="Y65" s="114" t="s">
        <v>285</v>
      </c>
      <c r="Z65" s="115">
        <v>32.68</v>
      </c>
      <c r="AA65" s="116">
        <v>100</v>
      </c>
      <c r="AB65" s="117">
        <f t="shared" si="0"/>
        <v>3268</v>
      </c>
      <c r="AC65" s="117">
        <f t="shared" si="1"/>
        <v>25.560662000000001</v>
      </c>
      <c r="AD65" s="118"/>
      <c r="AE65" s="117">
        <f t="shared" si="2"/>
        <v>0</v>
      </c>
      <c r="AF65" s="117">
        <f t="shared" si="3"/>
        <v>0</v>
      </c>
      <c r="AG65" s="119">
        <f t="shared" si="4"/>
        <v>100</v>
      </c>
      <c r="AH65" s="120">
        <f t="shared" si="5"/>
        <v>3268</v>
      </c>
      <c r="AI65" s="121">
        <f t="shared" si="6"/>
        <v>25.560662000000001</v>
      </c>
      <c r="AJ65" s="122" t="str">
        <f>+C65</f>
        <v>HONG KONG</v>
      </c>
      <c r="AK65" s="122" t="str">
        <f>IF(ISNA(VLOOKUP(postponeList!D65,[1]Sheet!$A$2:$B$12,2,FALSE))," ",(VLOOKUP(postponeList!D65,[1]Sheet!$A$2:$B$12,2,FALSE)))</f>
        <v>PMMA</v>
      </c>
      <c r="AL65" s="122" t="str">
        <f>IF(ISNA(VLOOKUP(E65,[1]Sheet!$G$2:$H$40,2,FALSE))," ",VLOOKUP(E65,[1]Sheet!$G$2:$H$40,2,FALSE))</f>
        <v>PHK-MSD</v>
      </c>
      <c r="AM65" s="122" t="str">
        <f>IF(ISNA(VLOOKUP(G65,[1]Sheet!$K$2:$L$159,2,FALSE))," ",(VLOOKUP(G65,[1]Sheet!$K$2:$L$159,2,FALSE)))</f>
        <v>SHET</v>
      </c>
      <c r="AN65" s="122" t="str">
        <f>IF(ISNA(VLOOKUP(I65&amp;C65,[1]Sheet!$D$2:$E$228,2,FALSE))," ",VLOOKUP(I65&amp;C65,[1]Sheet!$D$2:$E$228,2,FALSE))</f>
        <v>Kit &amp; Janice</v>
      </c>
      <c r="AO65" s="122" t="str">
        <f>+I65&amp;C65</f>
        <v>PANHONG KONG</v>
      </c>
      <c r="AP65" s="122" t="str">
        <f>C65&amp;D65&amp;E65&amp;G65&amp;I65&amp;O65</f>
        <v>HONG KONG312002018374PANFEB</v>
      </c>
      <c r="AQ65" s="122" t="str">
        <f>B65&amp;D65&amp;N65</f>
        <v xml:space="preserve">SOUTH EAST ASIA31200DF </v>
      </c>
      <c r="AR65" s="123" t="str">
        <f>+D65&amp;J65</f>
        <v>31200SE</v>
      </c>
      <c r="AS65" s="124" t="str">
        <f t="shared" si="7"/>
        <v/>
      </c>
      <c r="AT65" s="125" t="str">
        <f t="shared" si="8"/>
        <v>F-351SHNBCMZP</v>
      </c>
      <c r="AU65" s="125" t="str">
        <f>IF(NOT(AT65=""),VLOOKUP(AT65,[1]PSI_Category!A:B,2,0),"")</f>
        <v>D/F</v>
      </c>
      <c r="AV65" s="125" t="s">
        <v>1778</v>
      </c>
      <c r="AW65" s="125" t="s">
        <v>1783</v>
      </c>
      <c r="AX65" s="125" t="s">
        <v>1783</v>
      </c>
    </row>
    <row r="66" spans="2:50" s="103" customFormat="1" ht="11.4" customHeight="1" x14ac:dyDescent="0.3">
      <c r="B66" s="104" t="s">
        <v>1866</v>
      </c>
      <c r="C66" s="105" t="s">
        <v>1867</v>
      </c>
      <c r="D66" s="106">
        <v>31200</v>
      </c>
      <c r="E66" s="107">
        <v>2018</v>
      </c>
      <c r="F66" s="105" t="s">
        <v>1868</v>
      </c>
      <c r="G66" s="107">
        <v>374</v>
      </c>
      <c r="H66" s="105" t="s">
        <v>1869</v>
      </c>
      <c r="I66" s="105" t="s">
        <v>298</v>
      </c>
      <c r="J66" s="107" t="s">
        <v>293</v>
      </c>
      <c r="K66" s="105">
        <v>92011497</v>
      </c>
      <c r="L66" s="105" t="s">
        <v>1881</v>
      </c>
      <c r="M66" s="105" t="s">
        <v>1882</v>
      </c>
      <c r="N66" s="105" t="s">
        <v>1786</v>
      </c>
      <c r="O66" s="108" t="s">
        <v>159</v>
      </c>
      <c r="P66" s="109" t="s">
        <v>1872</v>
      </c>
      <c r="Q66" s="110"/>
      <c r="R66" s="110"/>
      <c r="S66" s="110"/>
      <c r="T66" s="110"/>
      <c r="U66" s="111"/>
      <c r="V66" s="111"/>
      <c r="W66" s="130"/>
      <c r="X66" s="113"/>
      <c r="Y66" s="114" t="s">
        <v>285</v>
      </c>
      <c r="Z66" s="115">
        <v>56.89</v>
      </c>
      <c r="AA66" s="116">
        <v>300</v>
      </c>
      <c r="AB66" s="117">
        <f t="shared" si="0"/>
        <v>17067</v>
      </c>
      <c r="AC66" s="117">
        <f t="shared" si="1"/>
        <v>133.4895405</v>
      </c>
      <c r="AD66" s="118"/>
      <c r="AE66" s="117">
        <f t="shared" si="2"/>
        <v>0</v>
      </c>
      <c r="AF66" s="117">
        <f t="shared" si="3"/>
        <v>0</v>
      </c>
      <c r="AG66" s="119">
        <f t="shared" si="4"/>
        <v>300</v>
      </c>
      <c r="AH66" s="120">
        <f t="shared" si="5"/>
        <v>17067</v>
      </c>
      <c r="AI66" s="121">
        <f t="shared" si="6"/>
        <v>133.4895405</v>
      </c>
      <c r="AJ66" s="122" t="str">
        <f>+C66</f>
        <v>HONG KONG</v>
      </c>
      <c r="AK66" s="122" t="str">
        <f>IF(ISNA(VLOOKUP(postponeList!D66,[1]Sheet!$A$2:$B$12,2,FALSE))," ",(VLOOKUP(postponeList!D66,[1]Sheet!$A$2:$B$12,2,FALSE)))</f>
        <v>PMMA</v>
      </c>
      <c r="AL66" s="122" t="str">
        <f>IF(ISNA(VLOOKUP(E66,[1]Sheet!$G$2:$H$40,2,FALSE))," ",VLOOKUP(E66,[1]Sheet!$G$2:$H$40,2,FALSE))</f>
        <v>PHK-MSD</v>
      </c>
      <c r="AM66" s="122" t="str">
        <f>IF(ISNA(VLOOKUP(G66,[1]Sheet!$K$2:$L$159,2,FALSE))," ",(VLOOKUP(G66,[1]Sheet!$K$2:$L$159,2,FALSE)))</f>
        <v>SHET</v>
      </c>
      <c r="AN66" s="122" t="str">
        <f>IF(ISNA(VLOOKUP(I66&amp;C66,[1]Sheet!$D$2:$E$228,2,FALSE))," ",VLOOKUP(I66&amp;C66,[1]Sheet!$D$2:$E$228,2,FALSE))</f>
        <v>Kit &amp; Janice</v>
      </c>
      <c r="AO66" s="122" t="str">
        <f>+I66&amp;C66</f>
        <v>PANHONG KONG</v>
      </c>
      <c r="AP66" s="122" t="str">
        <f>C66&amp;D66&amp;E66&amp;G66&amp;I66&amp;O66</f>
        <v>HONG KONG312002018374PANFEB</v>
      </c>
      <c r="AQ66" s="122" t="str">
        <f>B66&amp;D66&amp;N66</f>
        <v xml:space="preserve">SOUTH EAST ASIA31200SF </v>
      </c>
      <c r="AR66" s="123" t="str">
        <f>+D66&amp;J66</f>
        <v>31200SE</v>
      </c>
      <c r="AS66" s="124" t="str">
        <f t="shared" si="7"/>
        <v/>
      </c>
      <c r="AT66" s="125" t="str">
        <f t="shared" si="8"/>
        <v>F-407XHNBAMZ</v>
      </c>
      <c r="AU66" s="125" t="str">
        <f>IF(NOT(AT66=""),VLOOKUP(AT66,[1]PSI_Category!A:B,2,0),"")</f>
        <v>S/F</v>
      </c>
      <c r="AV66" s="125" t="s">
        <v>1778</v>
      </c>
      <c r="AW66" s="125" t="s">
        <v>1787</v>
      </c>
      <c r="AX66" s="125" t="s">
        <v>1787</v>
      </c>
    </row>
    <row r="67" spans="2:50" s="103" customFormat="1" ht="11.4" customHeight="1" x14ac:dyDescent="0.3">
      <c r="B67" s="104" t="s">
        <v>1866</v>
      </c>
      <c r="C67" s="105" t="s">
        <v>1867</v>
      </c>
      <c r="D67" s="106">
        <v>31200</v>
      </c>
      <c r="E67" s="107">
        <v>2018</v>
      </c>
      <c r="F67" s="105" t="s">
        <v>1868</v>
      </c>
      <c r="G67" s="107">
        <v>374</v>
      </c>
      <c r="H67" s="105" t="s">
        <v>1869</v>
      </c>
      <c r="I67" s="105" t="s">
        <v>298</v>
      </c>
      <c r="J67" s="107" t="s">
        <v>293</v>
      </c>
      <c r="K67" s="105">
        <v>92011497</v>
      </c>
      <c r="L67" s="105" t="s">
        <v>1881</v>
      </c>
      <c r="M67" s="105" t="s">
        <v>1883</v>
      </c>
      <c r="N67" s="105" t="s">
        <v>1786</v>
      </c>
      <c r="O67" s="108" t="s">
        <v>159</v>
      </c>
      <c r="P67" s="109" t="s">
        <v>1872</v>
      </c>
      <c r="Q67" s="110"/>
      <c r="R67" s="110"/>
      <c r="S67" s="110"/>
      <c r="T67" s="111"/>
      <c r="U67" s="111"/>
      <c r="V67" s="111"/>
      <c r="W67" s="112"/>
      <c r="X67" s="113"/>
      <c r="Y67" s="114" t="s">
        <v>285</v>
      </c>
      <c r="Z67" s="115">
        <v>56.89</v>
      </c>
      <c r="AA67" s="116">
        <v>500</v>
      </c>
      <c r="AB67" s="117">
        <f t="shared" si="0"/>
        <v>28445</v>
      </c>
      <c r="AC67" s="117">
        <f t="shared" si="1"/>
        <v>222.48256750000002</v>
      </c>
      <c r="AD67" s="118"/>
      <c r="AE67" s="117">
        <f t="shared" si="2"/>
        <v>0</v>
      </c>
      <c r="AF67" s="117">
        <f t="shared" si="3"/>
        <v>0</v>
      </c>
      <c r="AG67" s="119">
        <f t="shared" si="4"/>
        <v>500</v>
      </c>
      <c r="AH67" s="120">
        <f t="shared" si="5"/>
        <v>28445</v>
      </c>
      <c r="AI67" s="121">
        <f t="shared" si="6"/>
        <v>222.48256750000002</v>
      </c>
      <c r="AJ67" s="122" t="str">
        <f>+C67</f>
        <v>HONG KONG</v>
      </c>
      <c r="AK67" s="122" t="str">
        <f>IF(ISNA(VLOOKUP(postponeList!D67,[1]Sheet!$A$2:$B$12,2,FALSE))," ",(VLOOKUP(postponeList!D67,[1]Sheet!$A$2:$B$12,2,FALSE)))</f>
        <v>PMMA</v>
      </c>
      <c r="AL67" s="122" t="str">
        <f>IF(ISNA(VLOOKUP(E67,[1]Sheet!$G$2:$H$40,2,FALSE))," ",VLOOKUP(E67,[1]Sheet!$G$2:$H$40,2,FALSE))</f>
        <v>PHK-MSD</v>
      </c>
      <c r="AM67" s="122" t="str">
        <f>IF(ISNA(VLOOKUP(G67,[1]Sheet!$K$2:$L$159,2,FALSE))," ",(VLOOKUP(G67,[1]Sheet!$K$2:$L$159,2,FALSE)))</f>
        <v>SHET</v>
      </c>
      <c r="AN67" s="122" t="str">
        <f>IF(ISNA(VLOOKUP(I67&amp;C67,[1]Sheet!$D$2:$E$228,2,FALSE))," ",VLOOKUP(I67&amp;C67,[1]Sheet!$D$2:$E$228,2,FALSE))</f>
        <v>Kit &amp; Janice</v>
      </c>
      <c r="AO67" s="122" t="str">
        <f>+I67&amp;C67</f>
        <v>PANHONG KONG</v>
      </c>
      <c r="AP67" s="122" t="str">
        <f>C67&amp;D67&amp;E67&amp;G67&amp;I67&amp;O67</f>
        <v>HONG KONG312002018374PANFEB</v>
      </c>
      <c r="AQ67" s="122" t="str">
        <f>B67&amp;D67&amp;N67</f>
        <v xml:space="preserve">SOUTH EAST ASIA31200SF </v>
      </c>
      <c r="AR67" s="123" t="str">
        <f>+D67&amp;J67</f>
        <v>31200SE</v>
      </c>
      <c r="AS67" s="124" t="str">
        <f t="shared" si="7"/>
        <v/>
      </c>
      <c r="AT67" s="125" t="str">
        <f t="shared" si="8"/>
        <v>F-407XHNBNMZ</v>
      </c>
      <c r="AU67" s="125" t="str">
        <f>IF(NOT(AT67=""),VLOOKUP(AT67,[1]PSI_Category!A:B,2,0),"")</f>
        <v>S/F</v>
      </c>
      <c r="AV67" s="125" t="s">
        <v>1778</v>
      </c>
      <c r="AW67" s="125" t="s">
        <v>1787</v>
      </c>
      <c r="AX67" s="125" t="s">
        <v>1787</v>
      </c>
    </row>
    <row r="68" spans="2:50" s="103" customFormat="1" ht="11.4" customHeight="1" x14ac:dyDescent="0.3">
      <c r="B68" s="104" t="s">
        <v>1866</v>
      </c>
      <c r="C68" s="105" t="s">
        <v>1867</v>
      </c>
      <c r="D68" s="106">
        <v>31200</v>
      </c>
      <c r="E68" s="107">
        <v>2018</v>
      </c>
      <c r="F68" s="105" t="s">
        <v>1868</v>
      </c>
      <c r="G68" s="107">
        <v>374</v>
      </c>
      <c r="H68" s="105" t="s">
        <v>1869</v>
      </c>
      <c r="I68" s="105" t="s">
        <v>298</v>
      </c>
      <c r="J68" s="107" t="s">
        <v>293</v>
      </c>
      <c r="K68" s="105">
        <v>92011498</v>
      </c>
      <c r="L68" s="105" t="s">
        <v>1884</v>
      </c>
      <c r="M68" s="105" t="s">
        <v>1885</v>
      </c>
      <c r="N68" s="105" t="s">
        <v>1886</v>
      </c>
      <c r="O68" s="108" t="s">
        <v>159</v>
      </c>
      <c r="P68" s="109" t="s">
        <v>1872</v>
      </c>
      <c r="Q68" s="110"/>
      <c r="R68" s="110"/>
      <c r="S68" s="110"/>
      <c r="T68" s="110"/>
      <c r="U68" s="111"/>
      <c r="V68" s="111"/>
      <c r="W68" s="112"/>
      <c r="X68" s="113"/>
      <c r="Y68" s="114" t="s">
        <v>285</v>
      </c>
      <c r="Z68" s="115">
        <v>65.02</v>
      </c>
      <c r="AA68" s="116">
        <v>300</v>
      </c>
      <c r="AB68" s="117">
        <f t="shared" si="0"/>
        <v>19506</v>
      </c>
      <c r="AC68" s="117">
        <f t="shared" si="1"/>
        <v>152.56617900000001</v>
      </c>
      <c r="AD68" s="118"/>
      <c r="AE68" s="117">
        <f t="shared" si="2"/>
        <v>0</v>
      </c>
      <c r="AF68" s="117">
        <f t="shared" si="3"/>
        <v>0</v>
      </c>
      <c r="AG68" s="119">
        <f t="shared" si="4"/>
        <v>300</v>
      </c>
      <c r="AH68" s="120">
        <f t="shared" si="5"/>
        <v>19506</v>
      </c>
      <c r="AI68" s="121">
        <f t="shared" si="6"/>
        <v>152.56617900000001</v>
      </c>
      <c r="AJ68" s="122" t="str">
        <f>+C68</f>
        <v>HONG KONG</v>
      </c>
      <c r="AK68" s="122" t="str">
        <f>IF(ISNA(VLOOKUP(postponeList!D68,[1]Sheet!$A$2:$B$12,2,FALSE))," ",(VLOOKUP(postponeList!D68,[1]Sheet!$A$2:$B$12,2,FALSE)))</f>
        <v>PMMA</v>
      </c>
      <c r="AL68" s="122" t="str">
        <f>IF(ISNA(VLOOKUP(E68,[1]Sheet!$G$2:$H$40,2,FALSE))," ",VLOOKUP(E68,[1]Sheet!$G$2:$H$40,2,FALSE))</f>
        <v>PHK-MSD</v>
      </c>
      <c r="AM68" s="122" t="str">
        <f>IF(ISNA(VLOOKUP(G68,[1]Sheet!$K$2:$L$159,2,FALSE))," ",(VLOOKUP(G68,[1]Sheet!$K$2:$L$159,2,FALSE)))</f>
        <v>SHET</v>
      </c>
      <c r="AN68" s="122" t="str">
        <f>IF(ISNA(VLOOKUP(I68&amp;C68,[1]Sheet!$D$2:$E$228,2,FALSE))," ",VLOOKUP(I68&amp;C68,[1]Sheet!$D$2:$E$228,2,FALSE))</f>
        <v>Kit &amp; Janice</v>
      </c>
      <c r="AO68" s="122" t="str">
        <f>+I68&amp;C68</f>
        <v>PANHONG KONG</v>
      </c>
      <c r="AP68" s="122" t="str">
        <f>C68&amp;D68&amp;E68&amp;G68&amp;I68&amp;O68</f>
        <v>HONG KONG312002018374PANFEB</v>
      </c>
      <c r="AQ68" s="122" t="str">
        <f>B68&amp;D68&amp;N68</f>
        <v xml:space="preserve">SOUTH EAST ASIA31200LF </v>
      </c>
      <c r="AR68" s="123" t="str">
        <f>+D68&amp;J68</f>
        <v>31200SE</v>
      </c>
      <c r="AS68" s="124" t="str">
        <f t="shared" si="7"/>
        <v/>
      </c>
      <c r="AT68" s="125" t="str">
        <f t="shared" si="8"/>
        <v>F-408HHNBAMZ</v>
      </c>
      <c r="AU68" s="125" t="str">
        <f>IF(NOT(AT68=""),VLOOKUP(AT68,[1]PSI_Category!A:B,2,0),"")</f>
        <v>L/F</v>
      </c>
      <c r="AV68" s="125" t="s">
        <v>1778</v>
      </c>
      <c r="AW68" s="125" t="s">
        <v>1887</v>
      </c>
      <c r="AX68" s="125" t="s">
        <v>1887</v>
      </c>
    </row>
    <row r="69" spans="2:50" s="103" customFormat="1" ht="11.4" customHeight="1" x14ac:dyDescent="0.3">
      <c r="B69" s="104" t="s">
        <v>1866</v>
      </c>
      <c r="C69" s="105" t="s">
        <v>1867</v>
      </c>
      <c r="D69" s="106">
        <v>31200</v>
      </c>
      <c r="E69" s="107">
        <v>2018</v>
      </c>
      <c r="F69" s="105" t="s">
        <v>1868</v>
      </c>
      <c r="G69" s="107">
        <v>374</v>
      </c>
      <c r="H69" s="105" t="s">
        <v>1869</v>
      </c>
      <c r="I69" s="105" t="s">
        <v>298</v>
      </c>
      <c r="J69" s="107" t="s">
        <v>293</v>
      </c>
      <c r="K69" s="105">
        <v>92011498</v>
      </c>
      <c r="L69" s="105" t="s">
        <v>1884</v>
      </c>
      <c r="M69" s="105" t="s">
        <v>1888</v>
      </c>
      <c r="N69" s="105" t="s">
        <v>1886</v>
      </c>
      <c r="O69" s="108" t="s">
        <v>159</v>
      </c>
      <c r="P69" s="109" t="s">
        <v>1872</v>
      </c>
      <c r="Q69" s="110"/>
      <c r="R69" s="110"/>
      <c r="S69" s="110"/>
      <c r="T69" s="110"/>
      <c r="U69" s="111"/>
      <c r="V69" s="111"/>
      <c r="W69" s="112"/>
      <c r="X69" s="113"/>
      <c r="Y69" s="114" t="s">
        <v>285</v>
      </c>
      <c r="Z69" s="115">
        <v>65.02</v>
      </c>
      <c r="AA69" s="116">
        <v>200</v>
      </c>
      <c r="AB69" s="117">
        <f t="shared" ref="AB69:AB132" si="9">IF($Y69=$AB$3,$Z69*AA69,IF($Y69=$AC$3,$Z69*AA69/$AF$3,IF($Y69=$AH$3,$Z69*AA69/$AI$3,IF($Y69=$AJ$3,$Z69*AA69/$AK$3))))</f>
        <v>13004</v>
      </c>
      <c r="AC69" s="117">
        <f t="shared" ref="AC69:AC132" si="10">AB69*$AF$3/1000</f>
        <v>101.71078600000001</v>
      </c>
      <c r="AD69" s="118"/>
      <c r="AE69" s="117">
        <f t="shared" ref="AE69:AE132" si="11">IF($Y69=$AB$3,$Z69*AD69, IF($Y69=$AC$3, $Z69*AD69/$AF$3, IF($Y69=$AH$3, $Z69*AD69/$AI$3, IF($Y69=$AJ$3, $Z69*AD69/$AK$3))))</f>
        <v>0</v>
      </c>
      <c r="AF69" s="117">
        <f t="shared" ref="AF69:AF132" si="12">AE69*$AF$3/1000</f>
        <v>0</v>
      </c>
      <c r="AG69" s="119">
        <f t="shared" ref="AG69:AG132" si="13">+AA69-AD69</f>
        <v>200</v>
      </c>
      <c r="AH69" s="120">
        <f t="shared" ref="AH69:AH132" si="14">IF($Y69=$AB$3,$Z69*AG69, IF($Y69=$AC$3, $Z69*AG69/$AF$3, IF($Y69=$AH$3, $Z69*AG69/$AI$3, IF($Y69=$AJ$3, $Z69*AG69/$AK$3))))</f>
        <v>13004</v>
      </c>
      <c r="AI69" s="121">
        <f t="shared" ref="AI69:AI132" si="15">AH69*$AF$3/1000</f>
        <v>101.71078600000001</v>
      </c>
      <c r="AJ69" s="122" t="str">
        <f>+C69</f>
        <v>HONG KONG</v>
      </c>
      <c r="AK69" s="122" t="str">
        <f>IF(ISNA(VLOOKUP(postponeList!D69,[1]Sheet!$A$2:$B$12,2,FALSE))," ",(VLOOKUP(postponeList!D69,[1]Sheet!$A$2:$B$12,2,FALSE)))</f>
        <v>PMMA</v>
      </c>
      <c r="AL69" s="122" t="str">
        <f>IF(ISNA(VLOOKUP(E69,[1]Sheet!$G$2:$H$40,2,FALSE))," ",VLOOKUP(E69,[1]Sheet!$G$2:$H$40,2,FALSE))</f>
        <v>PHK-MSD</v>
      </c>
      <c r="AM69" s="122" t="str">
        <f>IF(ISNA(VLOOKUP(G69,[1]Sheet!$K$2:$L$159,2,FALSE))," ",(VLOOKUP(G69,[1]Sheet!$K$2:$L$159,2,FALSE)))</f>
        <v>SHET</v>
      </c>
      <c r="AN69" s="122" t="str">
        <f>IF(ISNA(VLOOKUP(I69&amp;C69,[1]Sheet!$D$2:$E$228,2,FALSE))," ",VLOOKUP(I69&amp;C69,[1]Sheet!$D$2:$E$228,2,FALSE))</f>
        <v>Kit &amp; Janice</v>
      </c>
      <c r="AO69" s="122" t="str">
        <f>+I69&amp;C69</f>
        <v>PANHONG KONG</v>
      </c>
      <c r="AP69" s="122" t="str">
        <f>C69&amp;D69&amp;E69&amp;G69&amp;I69&amp;O69</f>
        <v>HONG KONG312002018374PANFEB</v>
      </c>
      <c r="AQ69" s="122" t="str">
        <f>B69&amp;D69&amp;N69</f>
        <v xml:space="preserve">SOUTH EAST ASIA31200LF </v>
      </c>
      <c r="AR69" s="123" t="str">
        <f>+D69&amp;J69</f>
        <v>31200SE</v>
      </c>
      <c r="AS69" s="124" t="str">
        <f t="shared" ref="AS69:AS132" si="16">LEFT(V69,3)</f>
        <v/>
      </c>
      <c r="AT69" s="125" t="str">
        <f t="shared" ref="AT69:AT132" si="17">IFERROR(TRIM(M69),"")</f>
        <v>F-408HHNBCMZ</v>
      </c>
      <c r="AU69" s="125" t="str">
        <f>IF(NOT(AT69=""),VLOOKUP(AT69,[1]PSI_Category!A:B,2,0),"")</f>
        <v>L/F</v>
      </c>
      <c r="AV69" s="125" t="s">
        <v>1778</v>
      </c>
      <c r="AW69" s="125" t="s">
        <v>1887</v>
      </c>
      <c r="AX69" s="125" t="s">
        <v>1887</v>
      </c>
    </row>
    <row r="70" spans="2:50" s="103" customFormat="1" ht="11.4" customHeight="1" x14ac:dyDescent="0.3">
      <c r="B70" s="104" t="s">
        <v>1866</v>
      </c>
      <c r="C70" s="105" t="s">
        <v>1867</v>
      </c>
      <c r="D70" s="106">
        <v>31200</v>
      </c>
      <c r="E70" s="107">
        <v>2018</v>
      </c>
      <c r="F70" s="105" t="s">
        <v>1868</v>
      </c>
      <c r="G70" s="107">
        <v>374</v>
      </c>
      <c r="H70" s="105" t="s">
        <v>1869</v>
      </c>
      <c r="I70" s="105" t="s">
        <v>298</v>
      </c>
      <c r="J70" s="107" t="s">
        <v>293</v>
      </c>
      <c r="K70" s="105">
        <v>92011499</v>
      </c>
      <c r="L70" s="105" t="s">
        <v>1889</v>
      </c>
      <c r="M70" s="105" t="s">
        <v>1890</v>
      </c>
      <c r="N70" s="105" t="s">
        <v>1782</v>
      </c>
      <c r="O70" s="108" t="s">
        <v>159</v>
      </c>
      <c r="P70" s="109" t="s">
        <v>1872</v>
      </c>
      <c r="Q70" s="110"/>
      <c r="R70" s="110"/>
      <c r="S70" s="110"/>
      <c r="T70" s="110"/>
      <c r="U70" s="111"/>
      <c r="V70" s="111"/>
      <c r="W70" s="112"/>
      <c r="X70" s="113"/>
      <c r="Y70" s="114" t="s">
        <v>285</v>
      </c>
      <c r="Z70" s="115">
        <v>21.74</v>
      </c>
      <c r="AA70" s="116">
        <v>1000</v>
      </c>
      <c r="AB70" s="117">
        <f t="shared" si="9"/>
        <v>21740</v>
      </c>
      <c r="AC70" s="117">
        <f t="shared" si="10"/>
        <v>170.03941</v>
      </c>
      <c r="AD70" s="118"/>
      <c r="AE70" s="117">
        <f t="shared" si="11"/>
        <v>0</v>
      </c>
      <c r="AF70" s="117">
        <f t="shared" si="12"/>
        <v>0</v>
      </c>
      <c r="AG70" s="119">
        <f t="shared" si="13"/>
        <v>1000</v>
      </c>
      <c r="AH70" s="120">
        <f t="shared" si="14"/>
        <v>21740</v>
      </c>
      <c r="AI70" s="121">
        <f t="shared" si="15"/>
        <v>170.03941</v>
      </c>
      <c r="AJ70" s="122" t="str">
        <f>+C70</f>
        <v>HONG KONG</v>
      </c>
      <c r="AK70" s="122" t="str">
        <f>IF(ISNA(VLOOKUP(postponeList!D70,[1]Sheet!$A$2:$B$12,2,FALSE))," ",(VLOOKUP(postponeList!D70,[1]Sheet!$A$2:$B$12,2,FALSE)))</f>
        <v>PMMA</v>
      </c>
      <c r="AL70" s="122" t="str">
        <f>IF(ISNA(VLOOKUP(E70,[1]Sheet!$G$2:$H$40,2,FALSE))," ",VLOOKUP(E70,[1]Sheet!$G$2:$H$40,2,FALSE))</f>
        <v>PHK-MSD</v>
      </c>
      <c r="AM70" s="122" t="str">
        <f>IF(ISNA(VLOOKUP(G70,[1]Sheet!$K$2:$L$159,2,FALSE))," ",(VLOOKUP(G70,[1]Sheet!$K$2:$L$159,2,FALSE)))</f>
        <v>SHET</v>
      </c>
      <c r="AN70" s="122" t="str">
        <f>IF(ISNA(VLOOKUP(I70&amp;C70,[1]Sheet!$D$2:$E$228,2,FALSE))," ",VLOOKUP(I70&amp;C70,[1]Sheet!$D$2:$E$228,2,FALSE))</f>
        <v>Kit &amp; Janice</v>
      </c>
      <c r="AO70" s="122" t="str">
        <f>+I70&amp;C70</f>
        <v>PANHONG KONG</v>
      </c>
      <c r="AP70" s="122" t="str">
        <f>C70&amp;D70&amp;E70&amp;G70&amp;I70&amp;O70</f>
        <v>HONG KONG312002018374PANFEB</v>
      </c>
      <c r="AQ70" s="122" t="str">
        <f>B70&amp;D70&amp;N70</f>
        <v xml:space="preserve">SOUTH EAST ASIA31200DF </v>
      </c>
      <c r="AR70" s="123" t="str">
        <f>+D70&amp;J70</f>
        <v>31200SE</v>
      </c>
      <c r="AS70" s="124" t="str">
        <f t="shared" si="16"/>
        <v/>
      </c>
      <c r="AT70" s="125" t="str">
        <f t="shared" si="17"/>
        <v>F-301CHABAMZP</v>
      </c>
      <c r="AU70" s="125" t="str">
        <f>IF(NOT(AT70=""),VLOOKUP(AT70,[1]PSI_Category!A:B,2,0),"")</f>
        <v>D/F</v>
      </c>
      <c r="AV70" s="125" t="s">
        <v>1778</v>
      </c>
      <c r="AW70" s="125" t="s">
        <v>1783</v>
      </c>
      <c r="AX70" s="125" t="s">
        <v>1783</v>
      </c>
    </row>
    <row r="71" spans="2:50" s="103" customFormat="1" ht="11.4" customHeight="1" x14ac:dyDescent="0.3">
      <c r="B71" s="104" t="s">
        <v>1866</v>
      </c>
      <c r="C71" s="105" t="s">
        <v>1867</v>
      </c>
      <c r="D71" s="106">
        <v>31200</v>
      </c>
      <c r="E71" s="107">
        <v>2018</v>
      </c>
      <c r="F71" s="105" t="s">
        <v>1868</v>
      </c>
      <c r="G71" s="107">
        <v>374</v>
      </c>
      <c r="H71" s="105" t="s">
        <v>1869</v>
      </c>
      <c r="I71" s="105" t="s">
        <v>298</v>
      </c>
      <c r="J71" s="107" t="s">
        <v>293</v>
      </c>
      <c r="K71" s="105">
        <v>92011499</v>
      </c>
      <c r="L71" s="105" t="s">
        <v>1889</v>
      </c>
      <c r="M71" s="105" t="s">
        <v>1890</v>
      </c>
      <c r="N71" s="105" t="s">
        <v>1782</v>
      </c>
      <c r="O71" s="108" t="s">
        <v>159</v>
      </c>
      <c r="P71" s="109" t="s">
        <v>1872</v>
      </c>
      <c r="Q71" s="110"/>
      <c r="R71" s="110"/>
      <c r="S71" s="110"/>
      <c r="T71" s="110"/>
      <c r="U71" s="111"/>
      <c r="V71" s="111"/>
      <c r="W71" s="112"/>
      <c r="X71" s="113"/>
      <c r="Y71" s="114" t="s">
        <v>285</v>
      </c>
      <c r="Z71" s="115">
        <v>21.74</v>
      </c>
      <c r="AA71" s="116">
        <v>200</v>
      </c>
      <c r="AB71" s="117">
        <f t="shared" si="9"/>
        <v>4348</v>
      </c>
      <c r="AC71" s="117">
        <f t="shared" si="10"/>
        <v>34.007882000000002</v>
      </c>
      <c r="AD71" s="118"/>
      <c r="AE71" s="117">
        <f t="shared" si="11"/>
        <v>0</v>
      </c>
      <c r="AF71" s="117">
        <f t="shared" si="12"/>
        <v>0</v>
      </c>
      <c r="AG71" s="119">
        <f t="shared" si="13"/>
        <v>200</v>
      </c>
      <c r="AH71" s="120">
        <f t="shared" si="14"/>
        <v>4348</v>
      </c>
      <c r="AI71" s="121">
        <f t="shared" si="15"/>
        <v>34.007882000000002</v>
      </c>
      <c r="AJ71" s="122" t="str">
        <f>+C71</f>
        <v>HONG KONG</v>
      </c>
      <c r="AK71" s="122" t="str">
        <f>IF(ISNA(VLOOKUP(postponeList!D71,[1]Sheet!$A$2:$B$12,2,FALSE))," ",(VLOOKUP(postponeList!D71,[1]Sheet!$A$2:$B$12,2,FALSE)))</f>
        <v>PMMA</v>
      </c>
      <c r="AL71" s="122" t="str">
        <f>IF(ISNA(VLOOKUP(E71,[1]Sheet!$G$2:$H$40,2,FALSE))," ",VLOOKUP(E71,[1]Sheet!$G$2:$H$40,2,FALSE))</f>
        <v>PHK-MSD</v>
      </c>
      <c r="AM71" s="122" t="str">
        <f>IF(ISNA(VLOOKUP(G71,[1]Sheet!$K$2:$L$159,2,FALSE))," ",(VLOOKUP(G71,[1]Sheet!$K$2:$L$159,2,FALSE)))</f>
        <v>SHET</v>
      </c>
      <c r="AN71" s="122" t="str">
        <f>IF(ISNA(VLOOKUP(I71&amp;C71,[1]Sheet!$D$2:$E$228,2,FALSE))," ",VLOOKUP(I71&amp;C71,[1]Sheet!$D$2:$E$228,2,FALSE))</f>
        <v>Kit &amp; Janice</v>
      </c>
      <c r="AO71" s="122" t="str">
        <f>+I71&amp;C71</f>
        <v>PANHONG KONG</v>
      </c>
      <c r="AP71" s="122" t="str">
        <f>C71&amp;D71&amp;E71&amp;G71&amp;I71&amp;O71</f>
        <v>HONG KONG312002018374PANFEB</v>
      </c>
      <c r="AQ71" s="122" t="str">
        <f>B71&amp;D71&amp;N71</f>
        <v xml:space="preserve">SOUTH EAST ASIA31200DF </v>
      </c>
      <c r="AR71" s="123" t="str">
        <f>+D71&amp;J71</f>
        <v>31200SE</v>
      </c>
      <c r="AS71" s="124" t="str">
        <f t="shared" si="16"/>
        <v/>
      </c>
      <c r="AT71" s="125" t="str">
        <f t="shared" si="17"/>
        <v>F-301CHABAMZP</v>
      </c>
      <c r="AU71" s="125" t="str">
        <f>IF(NOT(AT71=""),VLOOKUP(AT71,[1]PSI_Category!A:B,2,0),"")</f>
        <v>D/F</v>
      </c>
      <c r="AV71" s="125" t="s">
        <v>1778</v>
      </c>
      <c r="AW71" s="125" t="s">
        <v>1783</v>
      </c>
      <c r="AX71" s="125" t="s">
        <v>1783</v>
      </c>
    </row>
    <row r="72" spans="2:50" s="103" customFormat="1" ht="11.4" customHeight="1" x14ac:dyDescent="0.3">
      <c r="B72" s="104" t="s">
        <v>1866</v>
      </c>
      <c r="C72" s="105" t="s">
        <v>1867</v>
      </c>
      <c r="D72" s="106">
        <v>31200</v>
      </c>
      <c r="E72" s="107">
        <v>2018</v>
      </c>
      <c r="F72" s="105" t="s">
        <v>1868</v>
      </c>
      <c r="G72" s="107">
        <v>374</v>
      </c>
      <c r="H72" s="105" t="s">
        <v>1869</v>
      </c>
      <c r="I72" s="105" t="s">
        <v>298</v>
      </c>
      <c r="J72" s="107" t="s">
        <v>293</v>
      </c>
      <c r="K72" s="105">
        <v>92011499</v>
      </c>
      <c r="L72" s="105" t="s">
        <v>1889</v>
      </c>
      <c r="M72" s="105" t="s">
        <v>1891</v>
      </c>
      <c r="N72" s="105" t="s">
        <v>1782</v>
      </c>
      <c r="O72" s="108" t="s">
        <v>159</v>
      </c>
      <c r="P72" s="109" t="s">
        <v>1872</v>
      </c>
      <c r="Q72" s="110"/>
      <c r="R72" s="110"/>
      <c r="S72" s="110"/>
      <c r="T72" s="110"/>
      <c r="U72" s="111"/>
      <c r="V72" s="111"/>
      <c r="W72" s="112"/>
      <c r="X72" s="113"/>
      <c r="Y72" s="114" t="s">
        <v>285</v>
      </c>
      <c r="Z72" s="115">
        <v>21.74</v>
      </c>
      <c r="AA72" s="116">
        <v>800</v>
      </c>
      <c r="AB72" s="117">
        <f t="shared" si="9"/>
        <v>17392</v>
      </c>
      <c r="AC72" s="117">
        <f t="shared" si="10"/>
        <v>136.03152800000001</v>
      </c>
      <c r="AD72" s="118"/>
      <c r="AE72" s="117">
        <f t="shared" si="11"/>
        <v>0</v>
      </c>
      <c r="AF72" s="117">
        <f t="shared" si="12"/>
        <v>0</v>
      </c>
      <c r="AG72" s="119">
        <f t="shared" si="13"/>
        <v>800</v>
      </c>
      <c r="AH72" s="120">
        <f t="shared" si="14"/>
        <v>17392</v>
      </c>
      <c r="AI72" s="121">
        <f t="shared" si="15"/>
        <v>136.03152800000001</v>
      </c>
      <c r="AJ72" s="122" t="str">
        <f>+C72</f>
        <v>HONG KONG</v>
      </c>
      <c r="AK72" s="122" t="str">
        <f>IF(ISNA(VLOOKUP(postponeList!D72,[1]Sheet!$A$2:$B$12,2,FALSE))," ",(VLOOKUP(postponeList!D72,[1]Sheet!$A$2:$B$12,2,FALSE)))</f>
        <v>PMMA</v>
      </c>
      <c r="AL72" s="122" t="str">
        <f>IF(ISNA(VLOOKUP(E72,[1]Sheet!$G$2:$H$40,2,FALSE))," ",VLOOKUP(E72,[1]Sheet!$G$2:$H$40,2,FALSE))</f>
        <v>PHK-MSD</v>
      </c>
      <c r="AM72" s="122" t="str">
        <f>IF(ISNA(VLOOKUP(G72,[1]Sheet!$K$2:$L$159,2,FALSE))," ",(VLOOKUP(G72,[1]Sheet!$K$2:$L$159,2,FALSE)))</f>
        <v>SHET</v>
      </c>
      <c r="AN72" s="122" t="str">
        <f>IF(ISNA(VLOOKUP(I72&amp;C72,[1]Sheet!$D$2:$E$228,2,FALSE))," ",VLOOKUP(I72&amp;C72,[1]Sheet!$D$2:$E$228,2,FALSE))</f>
        <v>Kit &amp; Janice</v>
      </c>
      <c r="AO72" s="122" t="str">
        <f>+I72&amp;C72</f>
        <v>PANHONG KONG</v>
      </c>
      <c r="AP72" s="122" t="str">
        <f>C72&amp;D72&amp;E72&amp;G72&amp;I72&amp;O72</f>
        <v>HONG KONG312002018374PANFEB</v>
      </c>
      <c r="AQ72" s="122" t="str">
        <f>B72&amp;D72&amp;N72</f>
        <v xml:space="preserve">SOUTH EAST ASIA31200DF </v>
      </c>
      <c r="AR72" s="123" t="str">
        <f>+D72&amp;J72</f>
        <v>31200SE</v>
      </c>
      <c r="AS72" s="124" t="str">
        <f t="shared" si="16"/>
        <v/>
      </c>
      <c r="AT72" s="125" t="str">
        <f t="shared" si="17"/>
        <v>F-301CHABCMZP</v>
      </c>
      <c r="AU72" s="125" t="str">
        <f>IF(NOT(AT72=""),VLOOKUP(AT72,[1]PSI_Category!A:B,2,0),"")</f>
        <v>D/F</v>
      </c>
      <c r="AV72" s="125" t="s">
        <v>1778</v>
      </c>
      <c r="AW72" s="125" t="s">
        <v>1783</v>
      </c>
      <c r="AX72" s="125" t="s">
        <v>1783</v>
      </c>
    </row>
    <row r="73" spans="2:50" s="103" customFormat="1" ht="11.4" customHeight="1" x14ac:dyDescent="0.3">
      <c r="B73" s="104" t="s">
        <v>1866</v>
      </c>
      <c r="C73" s="105" t="s">
        <v>1867</v>
      </c>
      <c r="D73" s="106">
        <v>31200</v>
      </c>
      <c r="E73" s="107">
        <v>2018</v>
      </c>
      <c r="F73" s="105" t="s">
        <v>1868</v>
      </c>
      <c r="G73" s="107">
        <v>374</v>
      </c>
      <c r="H73" s="105" t="s">
        <v>1869</v>
      </c>
      <c r="I73" s="105" t="s">
        <v>298</v>
      </c>
      <c r="J73" s="107" t="s">
        <v>293</v>
      </c>
      <c r="K73" s="105">
        <v>92011499</v>
      </c>
      <c r="L73" s="105" t="s">
        <v>1889</v>
      </c>
      <c r="M73" s="105" t="s">
        <v>1892</v>
      </c>
      <c r="N73" s="105" t="s">
        <v>1782</v>
      </c>
      <c r="O73" s="108" t="s">
        <v>159</v>
      </c>
      <c r="P73" s="109" t="s">
        <v>1872</v>
      </c>
      <c r="Q73" s="110"/>
      <c r="R73" s="110"/>
      <c r="S73" s="110"/>
      <c r="T73" s="110"/>
      <c r="U73" s="111"/>
      <c r="V73" s="111"/>
      <c r="W73" s="112"/>
      <c r="X73" s="113"/>
      <c r="Y73" s="114" t="s">
        <v>285</v>
      </c>
      <c r="Z73" s="115">
        <v>21.74</v>
      </c>
      <c r="AA73" s="116">
        <v>600</v>
      </c>
      <c r="AB73" s="117">
        <f t="shared" si="9"/>
        <v>13043.999999999998</v>
      </c>
      <c r="AC73" s="117">
        <f t="shared" si="10"/>
        <v>102.023646</v>
      </c>
      <c r="AD73" s="118"/>
      <c r="AE73" s="117">
        <f t="shared" si="11"/>
        <v>0</v>
      </c>
      <c r="AF73" s="117">
        <f t="shared" si="12"/>
        <v>0</v>
      </c>
      <c r="AG73" s="119">
        <f t="shared" si="13"/>
        <v>600</v>
      </c>
      <c r="AH73" s="120">
        <f t="shared" si="14"/>
        <v>13043.999999999998</v>
      </c>
      <c r="AI73" s="121">
        <f t="shared" si="15"/>
        <v>102.023646</v>
      </c>
      <c r="AJ73" s="122" t="str">
        <f>+C73</f>
        <v>HONG KONG</v>
      </c>
      <c r="AK73" s="122" t="str">
        <f>IF(ISNA(VLOOKUP(postponeList!D73,[1]Sheet!$A$2:$B$12,2,FALSE))," ",(VLOOKUP(postponeList!D73,[1]Sheet!$A$2:$B$12,2,FALSE)))</f>
        <v>PMMA</v>
      </c>
      <c r="AL73" s="122" t="str">
        <f>IF(ISNA(VLOOKUP(E73,[1]Sheet!$G$2:$H$40,2,FALSE))," ",VLOOKUP(E73,[1]Sheet!$G$2:$H$40,2,FALSE))</f>
        <v>PHK-MSD</v>
      </c>
      <c r="AM73" s="122" t="str">
        <f>IF(ISNA(VLOOKUP(G73,[1]Sheet!$K$2:$L$159,2,FALSE))," ",(VLOOKUP(G73,[1]Sheet!$K$2:$L$159,2,FALSE)))</f>
        <v>SHET</v>
      </c>
      <c r="AN73" s="122" t="str">
        <f>IF(ISNA(VLOOKUP(I73&amp;C73,[1]Sheet!$D$2:$E$228,2,FALSE))," ",VLOOKUP(I73&amp;C73,[1]Sheet!$D$2:$E$228,2,FALSE))</f>
        <v>Kit &amp; Janice</v>
      </c>
      <c r="AO73" s="122" t="str">
        <f>+I73&amp;C73</f>
        <v>PANHONG KONG</v>
      </c>
      <c r="AP73" s="122" t="str">
        <f>C73&amp;D73&amp;E73&amp;G73&amp;I73&amp;O73</f>
        <v>HONG KONG312002018374PANFEB</v>
      </c>
      <c r="AQ73" s="122" t="str">
        <f>B73&amp;D73&amp;N73</f>
        <v xml:space="preserve">SOUTH EAST ASIA31200DF </v>
      </c>
      <c r="AR73" s="123" t="str">
        <f>+D73&amp;J73</f>
        <v>31200SE</v>
      </c>
      <c r="AS73" s="124" t="str">
        <f t="shared" si="16"/>
        <v/>
      </c>
      <c r="AT73" s="125" t="str">
        <f t="shared" si="17"/>
        <v>F-301CHABTMZP</v>
      </c>
      <c r="AU73" s="125" t="str">
        <f>IF(NOT(AT73=""),VLOOKUP(AT73,[1]PSI_Category!A:B,2,0),"")</f>
        <v>D/F</v>
      </c>
      <c r="AV73" s="125" t="s">
        <v>1778</v>
      </c>
      <c r="AW73" s="125" t="s">
        <v>1783</v>
      </c>
      <c r="AX73" s="125" t="s">
        <v>1783</v>
      </c>
    </row>
    <row r="74" spans="2:50" s="103" customFormat="1" ht="11.4" customHeight="1" x14ac:dyDescent="0.3">
      <c r="B74" s="104" t="s">
        <v>1866</v>
      </c>
      <c r="C74" s="105" t="s">
        <v>1867</v>
      </c>
      <c r="D74" s="106">
        <v>31200</v>
      </c>
      <c r="E74" s="107">
        <v>2018</v>
      </c>
      <c r="F74" s="105" t="s">
        <v>1868</v>
      </c>
      <c r="G74" s="107">
        <v>374</v>
      </c>
      <c r="H74" s="105" t="s">
        <v>1869</v>
      </c>
      <c r="I74" s="105" t="s">
        <v>298</v>
      </c>
      <c r="J74" s="107" t="s">
        <v>293</v>
      </c>
      <c r="K74" s="105">
        <v>92011500</v>
      </c>
      <c r="L74" s="105" t="s">
        <v>1893</v>
      </c>
      <c r="M74" s="105" t="s">
        <v>1894</v>
      </c>
      <c r="N74" s="105" t="s">
        <v>1782</v>
      </c>
      <c r="O74" s="108" t="s">
        <v>159</v>
      </c>
      <c r="P74" s="109" t="s">
        <v>1872</v>
      </c>
      <c r="Q74" s="110"/>
      <c r="R74" s="110"/>
      <c r="S74" s="110"/>
      <c r="T74" s="110"/>
      <c r="U74" s="111"/>
      <c r="V74" s="111"/>
      <c r="W74" s="112"/>
      <c r="X74" s="113"/>
      <c r="Y74" s="114" t="s">
        <v>285</v>
      </c>
      <c r="Z74" s="115">
        <v>29.44</v>
      </c>
      <c r="AA74" s="116">
        <v>400</v>
      </c>
      <c r="AB74" s="117">
        <f t="shared" si="9"/>
        <v>11776</v>
      </c>
      <c r="AC74" s="117">
        <f t="shared" si="10"/>
        <v>92.105983999999992</v>
      </c>
      <c r="AD74" s="118"/>
      <c r="AE74" s="117">
        <f t="shared" si="11"/>
        <v>0</v>
      </c>
      <c r="AF74" s="117">
        <f t="shared" si="12"/>
        <v>0</v>
      </c>
      <c r="AG74" s="119">
        <f t="shared" si="13"/>
        <v>400</v>
      </c>
      <c r="AH74" s="120">
        <f t="shared" si="14"/>
        <v>11776</v>
      </c>
      <c r="AI74" s="121">
        <f t="shared" si="15"/>
        <v>92.105983999999992</v>
      </c>
      <c r="AJ74" s="122" t="str">
        <f>+C74</f>
        <v>HONG KONG</v>
      </c>
      <c r="AK74" s="122" t="str">
        <f>IF(ISNA(VLOOKUP(postponeList!D74,[1]Sheet!$A$2:$B$12,2,FALSE))," ",(VLOOKUP(postponeList!D74,[1]Sheet!$A$2:$B$12,2,FALSE)))</f>
        <v>PMMA</v>
      </c>
      <c r="AL74" s="122" t="str">
        <f>IF(ISNA(VLOOKUP(E74,[1]Sheet!$G$2:$H$40,2,FALSE))," ",VLOOKUP(E74,[1]Sheet!$G$2:$H$40,2,FALSE))</f>
        <v>PHK-MSD</v>
      </c>
      <c r="AM74" s="122" t="str">
        <f>IF(ISNA(VLOOKUP(G74,[1]Sheet!$K$2:$L$159,2,FALSE))," ",(VLOOKUP(G74,[1]Sheet!$K$2:$L$159,2,FALSE)))</f>
        <v>SHET</v>
      </c>
      <c r="AN74" s="122" t="str">
        <f>IF(ISNA(VLOOKUP(I74&amp;C74,[1]Sheet!$D$2:$E$228,2,FALSE))," ",VLOOKUP(I74&amp;C74,[1]Sheet!$D$2:$E$228,2,FALSE))</f>
        <v>Kit &amp; Janice</v>
      </c>
      <c r="AO74" s="122" t="str">
        <f>+I74&amp;C74</f>
        <v>PANHONG KONG</v>
      </c>
      <c r="AP74" s="122" t="str">
        <f>C74&amp;D74&amp;E74&amp;G74&amp;I74&amp;O74</f>
        <v>HONG KONG312002018374PANFEB</v>
      </c>
      <c r="AQ74" s="122" t="str">
        <f>B74&amp;D74&amp;N74</f>
        <v xml:space="preserve">SOUTH EAST ASIA31200DF </v>
      </c>
      <c r="AR74" s="123" t="str">
        <f>+D74&amp;J74</f>
        <v>31200SE</v>
      </c>
      <c r="AS74" s="124" t="str">
        <f t="shared" si="16"/>
        <v/>
      </c>
      <c r="AT74" s="125" t="str">
        <f t="shared" si="17"/>
        <v>F-401CHNBAMZP</v>
      </c>
      <c r="AU74" s="125" t="str">
        <f>IF(NOT(AT74=""),VLOOKUP(AT74,[1]PSI_Category!A:B,2,0),"")</f>
        <v>D/F</v>
      </c>
      <c r="AV74" s="125" t="s">
        <v>1778</v>
      </c>
      <c r="AW74" s="125" t="s">
        <v>1783</v>
      </c>
      <c r="AX74" s="125" t="s">
        <v>1783</v>
      </c>
    </row>
    <row r="75" spans="2:50" s="103" customFormat="1" ht="11.4" customHeight="1" x14ac:dyDescent="0.3">
      <c r="B75" s="104" t="s">
        <v>1866</v>
      </c>
      <c r="C75" s="105" t="s">
        <v>1867</v>
      </c>
      <c r="D75" s="106">
        <v>31200</v>
      </c>
      <c r="E75" s="107">
        <v>2018</v>
      </c>
      <c r="F75" s="105" t="s">
        <v>1868</v>
      </c>
      <c r="G75" s="107">
        <v>374</v>
      </c>
      <c r="H75" s="105" t="s">
        <v>1869</v>
      </c>
      <c r="I75" s="105" t="s">
        <v>298</v>
      </c>
      <c r="J75" s="107" t="s">
        <v>293</v>
      </c>
      <c r="K75" s="105">
        <v>92011500</v>
      </c>
      <c r="L75" s="105" t="s">
        <v>1893</v>
      </c>
      <c r="M75" s="105" t="s">
        <v>1895</v>
      </c>
      <c r="N75" s="105" t="s">
        <v>1782</v>
      </c>
      <c r="O75" s="108" t="s">
        <v>159</v>
      </c>
      <c r="P75" s="109" t="s">
        <v>1872</v>
      </c>
      <c r="Q75" s="110"/>
      <c r="R75" s="110"/>
      <c r="S75" s="110"/>
      <c r="T75" s="110"/>
      <c r="U75" s="111"/>
      <c r="V75" s="111"/>
      <c r="W75" s="112"/>
      <c r="X75" s="113"/>
      <c r="Y75" s="114" t="s">
        <v>285</v>
      </c>
      <c r="Z75" s="115">
        <v>29.44</v>
      </c>
      <c r="AA75" s="116">
        <v>300</v>
      </c>
      <c r="AB75" s="117">
        <f t="shared" si="9"/>
        <v>8832</v>
      </c>
      <c r="AC75" s="117">
        <f t="shared" si="10"/>
        <v>69.079487999999998</v>
      </c>
      <c r="AD75" s="118"/>
      <c r="AE75" s="117">
        <f t="shared" si="11"/>
        <v>0</v>
      </c>
      <c r="AF75" s="117">
        <f t="shared" si="12"/>
        <v>0</v>
      </c>
      <c r="AG75" s="119">
        <f t="shared" si="13"/>
        <v>300</v>
      </c>
      <c r="AH75" s="120">
        <f t="shared" si="14"/>
        <v>8832</v>
      </c>
      <c r="AI75" s="121">
        <f t="shared" si="15"/>
        <v>69.079487999999998</v>
      </c>
      <c r="AJ75" s="122" t="str">
        <f>+C75</f>
        <v>HONG KONG</v>
      </c>
      <c r="AK75" s="122" t="str">
        <f>IF(ISNA(VLOOKUP(postponeList!D75,[1]Sheet!$A$2:$B$12,2,FALSE))," ",(VLOOKUP(postponeList!D75,[1]Sheet!$A$2:$B$12,2,FALSE)))</f>
        <v>PMMA</v>
      </c>
      <c r="AL75" s="122" t="str">
        <f>IF(ISNA(VLOOKUP(E75,[1]Sheet!$G$2:$H$40,2,FALSE))," ",VLOOKUP(E75,[1]Sheet!$G$2:$H$40,2,FALSE))</f>
        <v>PHK-MSD</v>
      </c>
      <c r="AM75" s="122" t="str">
        <f>IF(ISNA(VLOOKUP(G75,[1]Sheet!$K$2:$L$159,2,FALSE))," ",(VLOOKUP(G75,[1]Sheet!$K$2:$L$159,2,FALSE)))</f>
        <v>SHET</v>
      </c>
      <c r="AN75" s="122" t="str">
        <f>IF(ISNA(VLOOKUP(I75&amp;C75,[1]Sheet!$D$2:$E$228,2,FALSE))," ",VLOOKUP(I75&amp;C75,[1]Sheet!$D$2:$E$228,2,FALSE))</f>
        <v>Kit &amp; Janice</v>
      </c>
      <c r="AO75" s="122" t="str">
        <f>+I75&amp;C75</f>
        <v>PANHONG KONG</v>
      </c>
      <c r="AP75" s="122" t="str">
        <f>C75&amp;D75&amp;E75&amp;G75&amp;I75&amp;O75</f>
        <v>HONG KONG312002018374PANFEB</v>
      </c>
      <c r="AQ75" s="122" t="str">
        <f>B75&amp;D75&amp;N75</f>
        <v xml:space="preserve">SOUTH EAST ASIA31200DF </v>
      </c>
      <c r="AR75" s="123" t="str">
        <f>+D75&amp;J75</f>
        <v>31200SE</v>
      </c>
      <c r="AS75" s="124" t="str">
        <f t="shared" si="16"/>
        <v/>
      </c>
      <c r="AT75" s="125" t="str">
        <f t="shared" si="17"/>
        <v>F-401CHNBCMZP</v>
      </c>
      <c r="AU75" s="125" t="str">
        <f>IF(NOT(AT75=""),VLOOKUP(AT75,[1]PSI_Category!A:B,2,0),"")</f>
        <v>D/F</v>
      </c>
      <c r="AV75" s="125" t="s">
        <v>1778</v>
      </c>
      <c r="AW75" s="125" t="s">
        <v>1783</v>
      </c>
      <c r="AX75" s="125" t="s">
        <v>1783</v>
      </c>
    </row>
    <row r="76" spans="2:50" s="103" customFormat="1" ht="11.4" customHeight="1" x14ac:dyDescent="0.3">
      <c r="B76" s="104" t="s">
        <v>1866</v>
      </c>
      <c r="C76" s="105" t="s">
        <v>1867</v>
      </c>
      <c r="D76" s="106">
        <v>31200</v>
      </c>
      <c r="E76" s="107">
        <v>2018</v>
      </c>
      <c r="F76" s="105" t="s">
        <v>1868</v>
      </c>
      <c r="G76" s="107">
        <v>374</v>
      </c>
      <c r="H76" s="105" t="s">
        <v>1869</v>
      </c>
      <c r="I76" s="105" t="s">
        <v>298</v>
      </c>
      <c r="J76" s="107" t="s">
        <v>293</v>
      </c>
      <c r="K76" s="105">
        <v>92011500</v>
      </c>
      <c r="L76" s="105" t="s">
        <v>1893</v>
      </c>
      <c r="M76" s="105" t="s">
        <v>1896</v>
      </c>
      <c r="N76" s="105" t="s">
        <v>1782</v>
      </c>
      <c r="O76" s="108" t="s">
        <v>159</v>
      </c>
      <c r="P76" s="109" t="s">
        <v>1872</v>
      </c>
      <c r="Q76" s="110"/>
      <c r="R76" s="110"/>
      <c r="S76" s="110"/>
      <c r="T76" s="110"/>
      <c r="U76" s="111"/>
      <c r="V76" s="111"/>
      <c r="W76" s="112"/>
      <c r="X76" s="113"/>
      <c r="Y76" s="114" t="s">
        <v>285</v>
      </c>
      <c r="Z76" s="115">
        <v>29.44</v>
      </c>
      <c r="AA76" s="116">
        <v>400</v>
      </c>
      <c r="AB76" s="117">
        <f t="shared" si="9"/>
        <v>11776</v>
      </c>
      <c r="AC76" s="117">
        <f t="shared" si="10"/>
        <v>92.105983999999992</v>
      </c>
      <c r="AD76" s="118"/>
      <c r="AE76" s="117">
        <f t="shared" si="11"/>
        <v>0</v>
      </c>
      <c r="AF76" s="117">
        <f t="shared" si="12"/>
        <v>0</v>
      </c>
      <c r="AG76" s="119">
        <f t="shared" si="13"/>
        <v>400</v>
      </c>
      <c r="AH76" s="120">
        <f t="shared" si="14"/>
        <v>11776</v>
      </c>
      <c r="AI76" s="121">
        <f t="shared" si="15"/>
        <v>92.105983999999992</v>
      </c>
      <c r="AJ76" s="122" t="str">
        <f>+C76</f>
        <v>HONG KONG</v>
      </c>
      <c r="AK76" s="122" t="str">
        <f>IF(ISNA(VLOOKUP(postponeList!D76,[1]Sheet!$A$2:$B$12,2,FALSE))," ",(VLOOKUP(postponeList!D76,[1]Sheet!$A$2:$B$12,2,FALSE)))</f>
        <v>PMMA</v>
      </c>
      <c r="AL76" s="122" t="str">
        <f>IF(ISNA(VLOOKUP(E76,[1]Sheet!$G$2:$H$40,2,FALSE))," ",VLOOKUP(E76,[1]Sheet!$G$2:$H$40,2,FALSE))</f>
        <v>PHK-MSD</v>
      </c>
      <c r="AM76" s="122" t="str">
        <f>IF(ISNA(VLOOKUP(G76,[1]Sheet!$K$2:$L$159,2,FALSE))," ",(VLOOKUP(G76,[1]Sheet!$K$2:$L$159,2,FALSE)))</f>
        <v>SHET</v>
      </c>
      <c r="AN76" s="122" t="str">
        <f>IF(ISNA(VLOOKUP(I76&amp;C76,[1]Sheet!$D$2:$E$228,2,FALSE))," ",VLOOKUP(I76&amp;C76,[1]Sheet!$D$2:$E$228,2,FALSE))</f>
        <v>Kit &amp; Janice</v>
      </c>
      <c r="AO76" s="122" t="str">
        <f>+I76&amp;C76</f>
        <v>PANHONG KONG</v>
      </c>
      <c r="AP76" s="122" t="str">
        <f>C76&amp;D76&amp;E76&amp;G76&amp;I76&amp;O76</f>
        <v>HONG KONG312002018374PANFEB</v>
      </c>
      <c r="AQ76" s="122" t="str">
        <f>B76&amp;D76&amp;N76</f>
        <v xml:space="preserve">SOUTH EAST ASIA31200DF </v>
      </c>
      <c r="AR76" s="123" t="str">
        <f>+D76&amp;J76</f>
        <v>31200SE</v>
      </c>
      <c r="AS76" s="124" t="str">
        <f t="shared" si="16"/>
        <v/>
      </c>
      <c r="AT76" s="125" t="str">
        <f t="shared" si="17"/>
        <v>F-401CHNBTMZP</v>
      </c>
      <c r="AU76" s="125" t="str">
        <f>IF(NOT(AT76=""),VLOOKUP(AT76,[1]PSI_Category!A:B,2,0),"")</f>
        <v>D/F</v>
      </c>
      <c r="AV76" s="125" t="s">
        <v>1778</v>
      </c>
      <c r="AW76" s="125" t="s">
        <v>1783</v>
      </c>
      <c r="AX76" s="125" t="s">
        <v>1783</v>
      </c>
    </row>
    <row r="77" spans="2:50" s="103" customFormat="1" ht="11.4" customHeight="1" x14ac:dyDescent="0.3">
      <c r="B77" s="104" t="s">
        <v>1866</v>
      </c>
      <c r="C77" s="105" t="s">
        <v>1867</v>
      </c>
      <c r="D77" s="106">
        <v>31200</v>
      </c>
      <c r="E77" s="107">
        <v>2018</v>
      </c>
      <c r="F77" s="105" t="s">
        <v>1868</v>
      </c>
      <c r="G77" s="107">
        <v>374</v>
      </c>
      <c r="H77" s="105" t="s">
        <v>1869</v>
      </c>
      <c r="I77" s="105" t="s">
        <v>298</v>
      </c>
      <c r="J77" s="107" t="s">
        <v>293</v>
      </c>
      <c r="K77" s="105">
        <v>92011501</v>
      </c>
      <c r="L77" s="105" t="s">
        <v>1897</v>
      </c>
      <c r="M77" s="105" t="s">
        <v>1898</v>
      </c>
      <c r="N77" s="105" t="s">
        <v>1782</v>
      </c>
      <c r="O77" s="108" t="s">
        <v>159</v>
      </c>
      <c r="P77" s="109" t="s">
        <v>1872</v>
      </c>
      <c r="Q77" s="110"/>
      <c r="R77" s="110"/>
      <c r="S77" s="110"/>
      <c r="T77" s="110"/>
      <c r="U77" s="111"/>
      <c r="V77" s="111"/>
      <c r="W77" s="112"/>
      <c r="X77" s="113"/>
      <c r="Y77" s="114" t="s">
        <v>285</v>
      </c>
      <c r="Z77" s="115">
        <v>35.5</v>
      </c>
      <c r="AA77" s="116">
        <v>100</v>
      </c>
      <c r="AB77" s="117">
        <f t="shared" si="9"/>
        <v>3550</v>
      </c>
      <c r="AC77" s="117">
        <f t="shared" si="10"/>
        <v>27.766325000000002</v>
      </c>
      <c r="AD77" s="118"/>
      <c r="AE77" s="117">
        <f t="shared" si="11"/>
        <v>0</v>
      </c>
      <c r="AF77" s="117">
        <f t="shared" si="12"/>
        <v>0</v>
      </c>
      <c r="AG77" s="119">
        <f t="shared" si="13"/>
        <v>100</v>
      </c>
      <c r="AH77" s="120">
        <f t="shared" si="14"/>
        <v>3550</v>
      </c>
      <c r="AI77" s="121">
        <f t="shared" si="15"/>
        <v>27.766325000000002</v>
      </c>
      <c r="AJ77" s="122" t="str">
        <f>+C77</f>
        <v>HONG KONG</v>
      </c>
      <c r="AK77" s="122" t="str">
        <f>IF(ISNA(VLOOKUP(postponeList!D77,[1]Sheet!$A$2:$B$12,2,FALSE))," ",(VLOOKUP(postponeList!D77,[1]Sheet!$A$2:$B$12,2,FALSE)))</f>
        <v>PMMA</v>
      </c>
      <c r="AL77" s="122" t="str">
        <f>IF(ISNA(VLOOKUP(E77,[1]Sheet!$G$2:$H$40,2,FALSE))," ",VLOOKUP(E77,[1]Sheet!$G$2:$H$40,2,FALSE))</f>
        <v>PHK-MSD</v>
      </c>
      <c r="AM77" s="122" t="str">
        <f>IF(ISNA(VLOOKUP(G77,[1]Sheet!$K$2:$L$159,2,FALSE))," ",(VLOOKUP(G77,[1]Sheet!$K$2:$L$159,2,FALSE)))</f>
        <v>SHET</v>
      </c>
      <c r="AN77" s="122" t="str">
        <f>IF(ISNA(VLOOKUP(I77&amp;C77,[1]Sheet!$D$2:$E$228,2,FALSE))," ",VLOOKUP(I77&amp;C77,[1]Sheet!$D$2:$E$228,2,FALSE))</f>
        <v>Kit &amp; Janice</v>
      </c>
      <c r="AO77" s="122" t="str">
        <f>+I77&amp;C77</f>
        <v>PANHONG KONG</v>
      </c>
      <c r="AP77" s="122" t="str">
        <f>C77&amp;D77&amp;E77&amp;G77&amp;I77&amp;O77</f>
        <v>HONG KONG312002018374PANFEB</v>
      </c>
      <c r="AQ77" s="122" t="str">
        <f>B77&amp;D77&amp;N77</f>
        <v xml:space="preserve">SOUTH EAST ASIA31200DF </v>
      </c>
      <c r="AR77" s="123" t="str">
        <f>+D77&amp;J77</f>
        <v>31200SE</v>
      </c>
      <c r="AS77" s="124" t="str">
        <f t="shared" si="16"/>
        <v/>
      </c>
      <c r="AT77" s="125" t="str">
        <f t="shared" si="17"/>
        <v>F-401SHNBAMZP</v>
      </c>
      <c r="AU77" s="125" t="str">
        <f>IF(NOT(AT77=""),VLOOKUP(AT77,[1]PSI_Category!A:B,2,0),"")</f>
        <v>D/F</v>
      </c>
      <c r="AV77" s="125" t="s">
        <v>1778</v>
      </c>
      <c r="AW77" s="125" t="s">
        <v>1783</v>
      </c>
      <c r="AX77" s="125" t="s">
        <v>1783</v>
      </c>
    </row>
    <row r="78" spans="2:50" s="103" customFormat="1" ht="11.4" customHeight="1" x14ac:dyDescent="0.3">
      <c r="B78" s="104" t="s">
        <v>1866</v>
      </c>
      <c r="C78" s="105" t="s">
        <v>1867</v>
      </c>
      <c r="D78" s="106">
        <v>31200</v>
      </c>
      <c r="E78" s="107">
        <v>2018</v>
      </c>
      <c r="F78" s="105" t="s">
        <v>1868</v>
      </c>
      <c r="G78" s="107">
        <v>374</v>
      </c>
      <c r="H78" s="105" t="s">
        <v>1869</v>
      </c>
      <c r="I78" s="105" t="s">
        <v>298</v>
      </c>
      <c r="J78" s="107" t="s">
        <v>293</v>
      </c>
      <c r="K78" s="105">
        <v>92011501</v>
      </c>
      <c r="L78" s="105" t="s">
        <v>1897</v>
      </c>
      <c r="M78" s="105" t="s">
        <v>1899</v>
      </c>
      <c r="N78" s="105" t="s">
        <v>1782</v>
      </c>
      <c r="O78" s="108" t="s">
        <v>159</v>
      </c>
      <c r="P78" s="109" t="s">
        <v>1872</v>
      </c>
      <c r="Q78" s="110"/>
      <c r="R78" s="110"/>
      <c r="S78" s="110"/>
      <c r="T78" s="110"/>
      <c r="U78" s="111"/>
      <c r="V78" s="111"/>
      <c r="W78" s="112"/>
      <c r="X78" s="113"/>
      <c r="Y78" s="114" t="s">
        <v>285</v>
      </c>
      <c r="Z78" s="115">
        <v>35.5</v>
      </c>
      <c r="AA78" s="116">
        <v>100</v>
      </c>
      <c r="AB78" s="117">
        <f t="shared" si="9"/>
        <v>3550</v>
      </c>
      <c r="AC78" s="117">
        <f t="shared" si="10"/>
        <v>27.766325000000002</v>
      </c>
      <c r="AD78" s="118"/>
      <c r="AE78" s="117">
        <f t="shared" si="11"/>
        <v>0</v>
      </c>
      <c r="AF78" s="117">
        <f t="shared" si="12"/>
        <v>0</v>
      </c>
      <c r="AG78" s="119">
        <f t="shared" si="13"/>
        <v>100</v>
      </c>
      <c r="AH78" s="120">
        <f t="shared" si="14"/>
        <v>3550</v>
      </c>
      <c r="AI78" s="121">
        <f t="shared" si="15"/>
        <v>27.766325000000002</v>
      </c>
      <c r="AJ78" s="122" t="str">
        <f>+C78</f>
        <v>HONG KONG</v>
      </c>
      <c r="AK78" s="122" t="str">
        <f>IF(ISNA(VLOOKUP(postponeList!D78,[1]Sheet!$A$2:$B$12,2,FALSE))," ",(VLOOKUP(postponeList!D78,[1]Sheet!$A$2:$B$12,2,FALSE)))</f>
        <v>PMMA</v>
      </c>
      <c r="AL78" s="122" t="str">
        <f>IF(ISNA(VLOOKUP(E78,[1]Sheet!$G$2:$H$40,2,FALSE))," ",VLOOKUP(E78,[1]Sheet!$G$2:$H$40,2,FALSE))</f>
        <v>PHK-MSD</v>
      </c>
      <c r="AM78" s="122" t="str">
        <f>IF(ISNA(VLOOKUP(G78,[1]Sheet!$K$2:$L$159,2,FALSE))," ",(VLOOKUP(G78,[1]Sheet!$K$2:$L$159,2,FALSE)))</f>
        <v>SHET</v>
      </c>
      <c r="AN78" s="122" t="str">
        <f>IF(ISNA(VLOOKUP(I78&amp;C78,[1]Sheet!$D$2:$E$228,2,FALSE))," ",VLOOKUP(I78&amp;C78,[1]Sheet!$D$2:$E$228,2,FALSE))</f>
        <v>Kit &amp; Janice</v>
      </c>
      <c r="AO78" s="122" t="str">
        <f>+I78&amp;C78</f>
        <v>PANHONG KONG</v>
      </c>
      <c r="AP78" s="122" t="str">
        <f>C78&amp;D78&amp;E78&amp;G78&amp;I78&amp;O78</f>
        <v>HONG KONG312002018374PANFEB</v>
      </c>
      <c r="AQ78" s="122" t="str">
        <f>B78&amp;D78&amp;N78</f>
        <v xml:space="preserve">SOUTH EAST ASIA31200DF </v>
      </c>
      <c r="AR78" s="123" t="str">
        <f>+D78&amp;J78</f>
        <v>31200SE</v>
      </c>
      <c r="AS78" s="124" t="str">
        <f t="shared" si="16"/>
        <v/>
      </c>
      <c r="AT78" s="125" t="str">
        <f t="shared" si="17"/>
        <v>F-401SHNBCMZP</v>
      </c>
      <c r="AU78" s="125" t="str">
        <f>IF(NOT(AT78=""),VLOOKUP(AT78,[1]PSI_Category!A:B,2,0),"")</f>
        <v>D/F</v>
      </c>
      <c r="AV78" s="125" t="s">
        <v>1778</v>
      </c>
      <c r="AW78" s="125" t="s">
        <v>1783</v>
      </c>
      <c r="AX78" s="125" t="s">
        <v>1783</v>
      </c>
    </row>
    <row r="79" spans="2:50" s="103" customFormat="1" ht="11.4" customHeight="1" x14ac:dyDescent="0.3">
      <c r="B79" s="104" t="s">
        <v>1866</v>
      </c>
      <c r="C79" s="105" t="s">
        <v>1867</v>
      </c>
      <c r="D79" s="106">
        <v>31200</v>
      </c>
      <c r="E79" s="107">
        <v>2018</v>
      </c>
      <c r="F79" s="105" t="s">
        <v>1868</v>
      </c>
      <c r="G79" s="107">
        <v>374</v>
      </c>
      <c r="H79" s="105" t="s">
        <v>1869</v>
      </c>
      <c r="I79" s="105" t="s">
        <v>298</v>
      </c>
      <c r="J79" s="107" t="s">
        <v>293</v>
      </c>
      <c r="K79" s="105">
        <v>92011501</v>
      </c>
      <c r="L79" s="105" t="s">
        <v>1897</v>
      </c>
      <c r="M79" s="105" t="s">
        <v>1900</v>
      </c>
      <c r="N79" s="105" t="s">
        <v>1782</v>
      </c>
      <c r="O79" s="108" t="s">
        <v>159</v>
      </c>
      <c r="P79" s="109" t="s">
        <v>1872</v>
      </c>
      <c r="Q79" s="110"/>
      <c r="R79" s="110"/>
      <c r="S79" s="110"/>
      <c r="T79" s="110"/>
      <c r="U79" s="111"/>
      <c r="V79" s="111"/>
      <c r="W79" s="112"/>
      <c r="X79" s="113"/>
      <c r="Y79" s="114" t="s">
        <v>285</v>
      </c>
      <c r="Z79" s="115">
        <v>35.5</v>
      </c>
      <c r="AA79" s="116">
        <v>100</v>
      </c>
      <c r="AB79" s="117">
        <f t="shared" si="9"/>
        <v>3550</v>
      </c>
      <c r="AC79" s="117">
        <f t="shared" si="10"/>
        <v>27.766325000000002</v>
      </c>
      <c r="AD79" s="118"/>
      <c r="AE79" s="117">
        <f t="shared" si="11"/>
        <v>0</v>
      </c>
      <c r="AF79" s="117">
        <f t="shared" si="12"/>
        <v>0</v>
      </c>
      <c r="AG79" s="119">
        <f t="shared" si="13"/>
        <v>100</v>
      </c>
      <c r="AH79" s="120">
        <f t="shared" si="14"/>
        <v>3550</v>
      </c>
      <c r="AI79" s="121">
        <f t="shared" si="15"/>
        <v>27.766325000000002</v>
      </c>
      <c r="AJ79" s="122" t="str">
        <f>+C79</f>
        <v>HONG KONG</v>
      </c>
      <c r="AK79" s="122" t="str">
        <f>IF(ISNA(VLOOKUP(postponeList!D79,[1]Sheet!$A$2:$B$12,2,FALSE))," ",(VLOOKUP(postponeList!D79,[1]Sheet!$A$2:$B$12,2,FALSE)))</f>
        <v>PMMA</v>
      </c>
      <c r="AL79" s="122" t="str">
        <f>IF(ISNA(VLOOKUP(E79,[1]Sheet!$G$2:$H$40,2,FALSE))," ",VLOOKUP(E79,[1]Sheet!$G$2:$H$40,2,FALSE))</f>
        <v>PHK-MSD</v>
      </c>
      <c r="AM79" s="122" t="str">
        <f>IF(ISNA(VLOOKUP(G79,[1]Sheet!$K$2:$L$159,2,FALSE))," ",(VLOOKUP(G79,[1]Sheet!$K$2:$L$159,2,FALSE)))</f>
        <v>SHET</v>
      </c>
      <c r="AN79" s="122" t="str">
        <f>IF(ISNA(VLOOKUP(I79&amp;C79,[1]Sheet!$D$2:$E$228,2,FALSE))," ",VLOOKUP(I79&amp;C79,[1]Sheet!$D$2:$E$228,2,FALSE))</f>
        <v>Kit &amp; Janice</v>
      </c>
      <c r="AO79" s="122" t="str">
        <f>+I79&amp;C79</f>
        <v>PANHONG KONG</v>
      </c>
      <c r="AP79" s="122" t="str">
        <f>C79&amp;D79&amp;E79&amp;G79&amp;I79&amp;O79</f>
        <v>HONG KONG312002018374PANFEB</v>
      </c>
      <c r="AQ79" s="122" t="str">
        <f>B79&amp;D79&amp;N79</f>
        <v xml:space="preserve">SOUTH EAST ASIA31200DF </v>
      </c>
      <c r="AR79" s="123" t="str">
        <f>+D79&amp;J79</f>
        <v>31200SE</v>
      </c>
      <c r="AS79" s="124" t="str">
        <f t="shared" si="16"/>
        <v/>
      </c>
      <c r="AT79" s="125" t="str">
        <f t="shared" si="17"/>
        <v>F-401SHNBGMZ</v>
      </c>
      <c r="AU79" s="125" t="e">
        <f>IF(NOT(AT79=""),VLOOKUP(AT79,[1]PSI_Category!A:B,2,0),"")</f>
        <v>#N/A</v>
      </c>
      <c r="AV79" s="125" t="s">
        <v>1778</v>
      </c>
      <c r="AW79" s="125" t="s">
        <v>1783</v>
      </c>
      <c r="AX79" s="125" t="s">
        <v>1783</v>
      </c>
    </row>
    <row r="80" spans="2:50" s="103" customFormat="1" ht="11.4" customHeight="1" x14ac:dyDescent="0.3">
      <c r="B80" s="104" t="s">
        <v>1866</v>
      </c>
      <c r="C80" s="105" t="s">
        <v>1867</v>
      </c>
      <c r="D80" s="106">
        <v>31200</v>
      </c>
      <c r="E80" s="107">
        <v>2018</v>
      </c>
      <c r="F80" s="105" t="s">
        <v>1868</v>
      </c>
      <c r="G80" s="107">
        <v>374</v>
      </c>
      <c r="H80" s="105" t="s">
        <v>1869</v>
      </c>
      <c r="I80" s="105" t="s">
        <v>298</v>
      </c>
      <c r="J80" s="107" t="s">
        <v>293</v>
      </c>
      <c r="K80" s="105">
        <v>92011502</v>
      </c>
      <c r="L80" s="105" t="s">
        <v>1901</v>
      </c>
      <c r="M80" s="105" t="s">
        <v>1902</v>
      </c>
      <c r="N80" s="105" t="s">
        <v>1886</v>
      </c>
      <c r="O80" s="108" t="s">
        <v>159</v>
      </c>
      <c r="P80" s="109" t="s">
        <v>1872</v>
      </c>
      <c r="Q80" s="110"/>
      <c r="R80" s="110"/>
      <c r="S80" s="110"/>
      <c r="T80" s="110"/>
      <c r="U80" s="111"/>
      <c r="V80" s="111"/>
      <c r="W80" s="112"/>
      <c r="X80" s="113"/>
      <c r="Y80" s="114" t="s">
        <v>285</v>
      </c>
      <c r="Z80" s="115">
        <v>40.36</v>
      </c>
      <c r="AA80" s="116">
        <v>300</v>
      </c>
      <c r="AB80" s="117">
        <f t="shared" si="9"/>
        <v>12108</v>
      </c>
      <c r="AC80" s="117">
        <f t="shared" si="10"/>
        <v>94.702722000000009</v>
      </c>
      <c r="AD80" s="118"/>
      <c r="AE80" s="117">
        <f t="shared" si="11"/>
        <v>0</v>
      </c>
      <c r="AF80" s="117">
        <f t="shared" si="12"/>
        <v>0</v>
      </c>
      <c r="AG80" s="119">
        <f t="shared" si="13"/>
        <v>300</v>
      </c>
      <c r="AH80" s="120">
        <f t="shared" si="14"/>
        <v>12108</v>
      </c>
      <c r="AI80" s="121">
        <f t="shared" si="15"/>
        <v>94.702722000000009</v>
      </c>
      <c r="AJ80" s="122" t="str">
        <f>+C80</f>
        <v>HONG KONG</v>
      </c>
      <c r="AK80" s="122" t="str">
        <f>IF(ISNA(VLOOKUP(postponeList!D80,[1]Sheet!$A$2:$B$12,2,FALSE))," ",(VLOOKUP(postponeList!D80,[1]Sheet!$A$2:$B$12,2,FALSE)))</f>
        <v>PMMA</v>
      </c>
      <c r="AL80" s="122" t="str">
        <f>IF(ISNA(VLOOKUP(E80,[1]Sheet!$G$2:$H$40,2,FALSE))," ",VLOOKUP(E80,[1]Sheet!$G$2:$H$40,2,FALSE))</f>
        <v>PHK-MSD</v>
      </c>
      <c r="AM80" s="122" t="str">
        <f>IF(ISNA(VLOOKUP(G80,[1]Sheet!$K$2:$L$159,2,FALSE))," ",(VLOOKUP(G80,[1]Sheet!$K$2:$L$159,2,FALSE)))</f>
        <v>SHET</v>
      </c>
      <c r="AN80" s="122" t="str">
        <f>IF(ISNA(VLOOKUP(I80&amp;C80,[1]Sheet!$D$2:$E$228,2,FALSE))," ",VLOOKUP(I80&amp;C80,[1]Sheet!$D$2:$E$228,2,FALSE))</f>
        <v>Kit &amp; Janice</v>
      </c>
      <c r="AO80" s="122" t="str">
        <f>+I80&amp;C80</f>
        <v>PANHONG KONG</v>
      </c>
      <c r="AP80" s="122" t="str">
        <f>C80&amp;D80&amp;E80&amp;G80&amp;I80&amp;O80</f>
        <v>HONG KONG312002018374PANFEB</v>
      </c>
      <c r="AQ80" s="122" t="str">
        <f>B80&amp;D80&amp;N80</f>
        <v xml:space="preserve">SOUTH EAST ASIA31200LF </v>
      </c>
      <c r="AR80" s="123" t="str">
        <f>+D80&amp;J80</f>
        <v>31200SE</v>
      </c>
      <c r="AS80" s="124" t="str">
        <f t="shared" si="16"/>
        <v/>
      </c>
      <c r="AT80" s="125" t="str">
        <f t="shared" si="17"/>
        <v>F-307KHTBGMZ</v>
      </c>
      <c r="AU80" s="125" t="str">
        <f>IF(NOT(AT80=""),VLOOKUP(AT80,[1]PSI_Category!A:B,2,0),"")</f>
        <v>L/F</v>
      </c>
      <c r="AV80" s="125" t="s">
        <v>1778</v>
      </c>
      <c r="AW80" s="125" t="s">
        <v>1887</v>
      </c>
      <c r="AX80" s="125" t="s">
        <v>1887</v>
      </c>
    </row>
    <row r="81" spans="2:50" s="103" customFormat="1" ht="11.4" customHeight="1" x14ac:dyDescent="0.3">
      <c r="B81" s="104" t="s">
        <v>1866</v>
      </c>
      <c r="C81" s="105" t="s">
        <v>1867</v>
      </c>
      <c r="D81" s="106">
        <v>31200</v>
      </c>
      <c r="E81" s="107">
        <v>2018</v>
      </c>
      <c r="F81" s="105" t="s">
        <v>1868</v>
      </c>
      <c r="G81" s="107">
        <v>374</v>
      </c>
      <c r="H81" s="105" t="s">
        <v>1869</v>
      </c>
      <c r="I81" s="105" t="s">
        <v>298</v>
      </c>
      <c r="J81" s="107" t="s">
        <v>293</v>
      </c>
      <c r="K81" s="105">
        <v>92011502</v>
      </c>
      <c r="L81" s="105" t="s">
        <v>1901</v>
      </c>
      <c r="M81" s="105" t="s">
        <v>1903</v>
      </c>
      <c r="N81" s="105" t="s">
        <v>1886</v>
      </c>
      <c r="O81" s="108" t="s">
        <v>159</v>
      </c>
      <c r="P81" s="109" t="s">
        <v>1872</v>
      </c>
      <c r="Q81" s="110"/>
      <c r="R81" s="110"/>
      <c r="S81" s="110"/>
      <c r="T81" s="110"/>
      <c r="U81" s="111"/>
      <c r="V81" s="111"/>
      <c r="W81" s="112"/>
      <c r="X81" s="113"/>
      <c r="Y81" s="114" t="s">
        <v>285</v>
      </c>
      <c r="Z81" s="115">
        <v>40.36</v>
      </c>
      <c r="AA81" s="116">
        <v>800</v>
      </c>
      <c r="AB81" s="117">
        <f t="shared" si="9"/>
        <v>32288</v>
      </c>
      <c r="AC81" s="117">
        <f t="shared" si="10"/>
        <v>252.540592</v>
      </c>
      <c r="AD81" s="118"/>
      <c r="AE81" s="117">
        <f t="shared" si="11"/>
        <v>0</v>
      </c>
      <c r="AF81" s="117">
        <f t="shared" si="12"/>
        <v>0</v>
      </c>
      <c r="AG81" s="119">
        <f t="shared" si="13"/>
        <v>800</v>
      </c>
      <c r="AH81" s="120">
        <f t="shared" si="14"/>
        <v>32288</v>
      </c>
      <c r="AI81" s="121">
        <f t="shared" si="15"/>
        <v>252.540592</v>
      </c>
      <c r="AJ81" s="122" t="str">
        <f>+C81</f>
        <v>HONG KONG</v>
      </c>
      <c r="AK81" s="122" t="str">
        <f>IF(ISNA(VLOOKUP(postponeList!D81,[1]Sheet!$A$2:$B$12,2,FALSE))," ",(VLOOKUP(postponeList!D81,[1]Sheet!$A$2:$B$12,2,FALSE)))</f>
        <v>PMMA</v>
      </c>
      <c r="AL81" s="122" t="str">
        <f>IF(ISNA(VLOOKUP(E81,[1]Sheet!$G$2:$H$40,2,FALSE))," ",VLOOKUP(E81,[1]Sheet!$G$2:$H$40,2,FALSE))</f>
        <v>PHK-MSD</v>
      </c>
      <c r="AM81" s="122" t="str">
        <f>IF(ISNA(VLOOKUP(G81,[1]Sheet!$K$2:$L$159,2,FALSE))," ",(VLOOKUP(G81,[1]Sheet!$K$2:$L$159,2,FALSE)))</f>
        <v>SHET</v>
      </c>
      <c r="AN81" s="122" t="str">
        <f>IF(ISNA(VLOOKUP(I81&amp;C81,[1]Sheet!$D$2:$E$228,2,FALSE))," ",VLOOKUP(I81&amp;C81,[1]Sheet!$D$2:$E$228,2,FALSE))</f>
        <v>Kit &amp; Janice</v>
      </c>
      <c r="AO81" s="122" t="str">
        <f>+I81&amp;C81</f>
        <v>PANHONG KONG</v>
      </c>
      <c r="AP81" s="122" t="str">
        <f>C81&amp;D81&amp;E81&amp;G81&amp;I81&amp;O81</f>
        <v>HONG KONG312002018374PANFEB</v>
      </c>
      <c r="AQ81" s="122" t="str">
        <f>B81&amp;D81&amp;N81</f>
        <v xml:space="preserve">SOUTH EAST ASIA31200LF </v>
      </c>
      <c r="AR81" s="123" t="str">
        <f>+D81&amp;J81</f>
        <v>31200SE</v>
      </c>
      <c r="AS81" s="124" t="str">
        <f t="shared" si="16"/>
        <v/>
      </c>
      <c r="AT81" s="125" t="str">
        <f t="shared" si="17"/>
        <v>F-307KHTBSMZ</v>
      </c>
      <c r="AU81" s="125" t="str">
        <f>IF(NOT(AT81=""),VLOOKUP(AT81,[1]PSI_Category!A:B,2,0),"")</f>
        <v>L/F</v>
      </c>
      <c r="AV81" s="125" t="s">
        <v>1778</v>
      </c>
      <c r="AW81" s="125" t="s">
        <v>1887</v>
      </c>
      <c r="AX81" s="125" t="s">
        <v>1887</v>
      </c>
    </row>
    <row r="82" spans="2:50" s="103" customFormat="1" ht="11.4" customHeight="1" x14ac:dyDescent="0.3">
      <c r="B82" s="104" t="s">
        <v>1866</v>
      </c>
      <c r="C82" s="105" t="s">
        <v>1867</v>
      </c>
      <c r="D82" s="106">
        <v>31200</v>
      </c>
      <c r="E82" s="107">
        <v>2018</v>
      </c>
      <c r="F82" s="105" t="s">
        <v>1868</v>
      </c>
      <c r="G82" s="107">
        <v>374</v>
      </c>
      <c r="H82" s="105" t="s">
        <v>1869</v>
      </c>
      <c r="I82" s="105" t="s">
        <v>298</v>
      </c>
      <c r="J82" s="107" t="s">
        <v>293</v>
      </c>
      <c r="K82" s="105">
        <v>92011503</v>
      </c>
      <c r="L82" s="105" t="s">
        <v>1904</v>
      </c>
      <c r="M82" s="105" t="s">
        <v>1905</v>
      </c>
      <c r="N82" s="105" t="s">
        <v>1886</v>
      </c>
      <c r="O82" s="108" t="s">
        <v>159</v>
      </c>
      <c r="P82" s="109" t="s">
        <v>1872</v>
      </c>
      <c r="Q82" s="110"/>
      <c r="R82" s="110"/>
      <c r="S82" s="110"/>
      <c r="T82" s="110"/>
      <c r="U82" s="111"/>
      <c r="V82" s="111"/>
      <c r="W82" s="112"/>
      <c r="X82" s="113"/>
      <c r="Y82" s="114" t="s">
        <v>285</v>
      </c>
      <c r="Z82" s="115">
        <v>59.27</v>
      </c>
      <c r="AA82" s="116">
        <v>200</v>
      </c>
      <c r="AB82" s="117">
        <f t="shared" si="9"/>
        <v>11854</v>
      </c>
      <c r="AC82" s="117">
        <f t="shared" si="10"/>
        <v>92.716060999999996</v>
      </c>
      <c r="AD82" s="118"/>
      <c r="AE82" s="117">
        <f t="shared" si="11"/>
        <v>0</v>
      </c>
      <c r="AF82" s="117">
        <f t="shared" si="12"/>
        <v>0</v>
      </c>
      <c r="AG82" s="119">
        <f t="shared" si="13"/>
        <v>200</v>
      </c>
      <c r="AH82" s="120">
        <f t="shared" si="14"/>
        <v>11854</v>
      </c>
      <c r="AI82" s="121">
        <f t="shared" si="15"/>
        <v>92.716060999999996</v>
      </c>
      <c r="AJ82" s="122" t="str">
        <f>+C82</f>
        <v>HONG KONG</v>
      </c>
      <c r="AK82" s="122" t="str">
        <f>IF(ISNA(VLOOKUP(postponeList!D82,[1]Sheet!$A$2:$B$12,2,FALSE))," ",(VLOOKUP(postponeList!D82,[1]Sheet!$A$2:$B$12,2,FALSE)))</f>
        <v>PMMA</v>
      </c>
      <c r="AL82" s="122" t="str">
        <f>IF(ISNA(VLOOKUP(E82,[1]Sheet!$G$2:$H$40,2,FALSE))," ",VLOOKUP(E82,[1]Sheet!$G$2:$H$40,2,FALSE))</f>
        <v>PHK-MSD</v>
      </c>
      <c r="AM82" s="122" t="str">
        <f>IF(ISNA(VLOOKUP(G82,[1]Sheet!$K$2:$L$159,2,FALSE))," ",(VLOOKUP(G82,[1]Sheet!$K$2:$L$159,2,FALSE)))</f>
        <v>SHET</v>
      </c>
      <c r="AN82" s="122" t="str">
        <f>IF(ISNA(VLOOKUP(I82&amp;C82,[1]Sheet!$D$2:$E$228,2,FALSE))," ",VLOOKUP(I82&amp;C82,[1]Sheet!$D$2:$E$228,2,FALSE))</f>
        <v>Kit &amp; Janice</v>
      </c>
      <c r="AO82" s="122" t="str">
        <f>+I82&amp;C82</f>
        <v>PANHONG KONG</v>
      </c>
      <c r="AP82" s="122" t="str">
        <f>C82&amp;D82&amp;E82&amp;G82&amp;I82&amp;O82</f>
        <v>HONG KONG312002018374PANFEB</v>
      </c>
      <c r="AQ82" s="122" t="str">
        <f>B82&amp;D82&amp;N82</f>
        <v xml:space="preserve">SOUTH EAST ASIA31200LF </v>
      </c>
      <c r="AR82" s="123" t="str">
        <f>+D82&amp;J82</f>
        <v>31200SE</v>
      </c>
      <c r="AS82" s="124" t="str">
        <f t="shared" si="16"/>
        <v/>
      </c>
      <c r="AT82" s="125" t="str">
        <f t="shared" si="17"/>
        <v>F-308NHTBPMZ</v>
      </c>
      <c r="AU82" s="125" t="str">
        <f>IF(NOT(AT82=""),VLOOKUP(AT82,[1]PSI_Category!A:B,2,0),"")</f>
        <v>L/F</v>
      </c>
      <c r="AV82" s="125" t="s">
        <v>1778</v>
      </c>
      <c r="AW82" s="125" t="s">
        <v>1887</v>
      </c>
      <c r="AX82" s="125" t="s">
        <v>1887</v>
      </c>
    </row>
    <row r="83" spans="2:50" s="103" customFormat="1" ht="11.4" customHeight="1" x14ac:dyDescent="0.3">
      <c r="B83" s="104" t="s">
        <v>1866</v>
      </c>
      <c r="C83" s="105" t="s">
        <v>1867</v>
      </c>
      <c r="D83" s="105">
        <v>31200</v>
      </c>
      <c r="E83" s="107">
        <v>2018</v>
      </c>
      <c r="F83" s="105" t="s">
        <v>1868</v>
      </c>
      <c r="G83" s="107">
        <v>374</v>
      </c>
      <c r="H83" s="105" t="s">
        <v>1869</v>
      </c>
      <c r="I83" s="105" t="s">
        <v>298</v>
      </c>
      <c r="J83" s="107" t="s">
        <v>293</v>
      </c>
      <c r="K83" s="105">
        <v>92011504</v>
      </c>
      <c r="L83" s="105" t="s">
        <v>1906</v>
      </c>
      <c r="M83" s="105" t="s">
        <v>1907</v>
      </c>
      <c r="N83" s="105" t="s">
        <v>1886</v>
      </c>
      <c r="O83" s="108" t="s">
        <v>159</v>
      </c>
      <c r="P83" s="109" t="s">
        <v>1872</v>
      </c>
      <c r="Q83" s="110"/>
      <c r="R83" s="110"/>
      <c r="S83" s="110"/>
      <c r="T83" s="110"/>
      <c r="U83" s="111"/>
      <c r="V83" s="111"/>
      <c r="W83" s="112"/>
      <c r="X83" s="113"/>
      <c r="Y83" s="114" t="s">
        <v>285</v>
      </c>
      <c r="Z83" s="115">
        <v>80.56</v>
      </c>
      <c r="AA83" s="116">
        <v>100</v>
      </c>
      <c r="AB83" s="117">
        <f t="shared" si="9"/>
        <v>8056</v>
      </c>
      <c r="AC83" s="117">
        <f t="shared" si="10"/>
        <v>63.010004000000002</v>
      </c>
      <c r="AD83" s="118"/>
      <c r="AE83" s="117">
        <f t="shared" si="11"/>
        <v>0</v>
      </c>
      <c r="AF83" s="117">
        <f t="shared" si="12"/>
        <v>0</v>
      </c>
      <c r="AG83" s="119">
        <f t="shared" si="13"/>
        <v>100</v>
      </c>
      <c r="AH83" s="120">
        <f t="shared" si="14"/>
        <v>8056</v>
      </c>
      <c r="AI83" s="121">
        <f t="shared" si="15"/>
        <v>63.010004000000002</v>
      </c>
      <c r="AJ83" s="122" t="str">
        <f>+C83</f>
        <v>HONG KONG</v>
      </c>
      <c r="AK83" s="122" t="str">
        <f>IF(ISNA(VLOOKUP(postponeList!D83,[1]Sheet!$A$2:$B$12,2,FALSE))," ",(VLOOKUP(postponeList!D83,[1]Sheet!$A$2:$B$12,2,FALSE)))</f>
        <v>PMMA</v>
      </c>
      <c r="AL83" s="122" t="str">
        <f>IF(ISNA(VLOOKUP(E83,[1]Sheet!$G$2:$H$40,2,FALSE))," ",VLOOKUP(E83,[1]Sheet!$G$2:$H$40,2,FALSE))</f>
        <v>PHK-MSD</v>
      </c>
      <c r="AM83" s="122" t="str">
        <f>IF(ISNA(VLOOKUP(G83,[1]Sheet!$K$2:$L$159,2,FALSE))," ",(VLOOKUP(G83,[1]Sheet!$K$2:$L$159,2,FALSE)))</f>
        <v>SHET</v>
      </c>
      <c r="AN83" s="122" t="str">
        <f>IF(ISNA(VLOOKUP(I83&amp;C83,[1]Sheet!$D$2:$E$228,2,FALSE))," ",VLOOKUP(I83&amp;C83,[1]Sheet!$D$2:$E$228,2,FALSE))</f>
        <v>Kit &amp; Janice</v>
      </c>
      <c r="AO83" s="122" t="str">
        <f>+I83&amp;C83</f>
        <v>PANHONG KONG</v>
      </c>
      <c r="AP83" s="122" t="str">
        <f>C83&amp;D83&amp;E83&amp;G83&amp;I83&amp;O83</f>
        <v>HONG KONG312002018374PANFEB</v>
      </c>
      <c r="AQ83" s="122" t="str">
        <f>B83&amp;D83&amp;N83</f>
        <v xml:space="preserve">SOUTH EAST ASIA31200LF </v>
      </c>
      <c r="AR83" s="123" t="str">
        <f>+D83&amp;J83</f>
        <v>31200SE</v>
      </c>
      <c r="AS83" s="124" t="str">
        <f t="shared" si="16"/>
        <v/>
      </c>
      <c r="AT83" s="125" t="str">
        <f t="shared" si="17"/>
        <v>F-409KHNBAMZ</v>
      </c>
      <c r="AU83" s="125" t="str">
        <f>IF(NOT(AT83=""),VLOOKUP(AT83,[1]PSI_Category!A:B,2,0),"")</f>
        <v>L/F</v>
      </c>
      <c r="AV83" s="125" t="s">
        <v>1778</v>
      </c>
      <c r="AW83" s="125" t="s">
        <v>1887</v>
      </c>
      <c r="AX83" s="125" t="s">
        <v>1887</v>
      </c>
    </row>
    <row r="84" spans="2:50" s="103" customFormat="1" ht="11.4" customHeight="1" x14ac:dyDescent="0.3">
      <c r="B84" s="104" t="s">
        <v>1866</v>
      </c>
      <c r="C84" s="105" t="s">
        <v>1867</v>
      </c>
      <c r="D84" s="106">
        <v>31200</v>
      </c>
      <c r="E84" s="107">
        <v>2018</v>
      </c>
      <c r="F84" s="105" t="s">
        <v>1868</v>
      </c>
      <c r="G84" s="107">
        <v>374</v>
      </c>
      <c r="H84" s="105" t="s">
        <v>1869</v>
      </c>
      <c r="I84" s="105" t="s">
        <v>298</v>
      </c>
      <c r="J84" s="107" t="s">
        <v>293</v>
      </c>
      <c r="K84" s="105">
        <v>92011504</v>
      </c>
      <c r="L84" s="105" t="s">
        <v>1906</v>
      </c>
      <c r="M84" s="105" t="s">
        <v>1908</v>
      </c>
      <c r="N84" s="105" t="s">
        <v>1886</v>
      </c>
      <c r="O84" s="108" t="s">
        <v>159</v>
      </c>
      <c r="P84" s="109" t="s">
        <v>1872</v>
      </c>
      <c r="Q84" s="110"/>
      <c r="R84" s="110"/>
      <c r="S84" s="110"/>
      <c r="T84" s="110"/>
      <c r="U84" s="111"/>
      <c r="V84" s="111"/>
      <c r="W84" s="112"/>
      <c r="X84" s="113"/>
      <c r="Y84" s="114" t="s">
        <v>285</v>
      </c>
      <c r="Z84" s="115">
        <v>80.56</v>
      </c>
      <c r="AA84" s="116">
        <v>50</v>
      </c>
      <c r="AB84" s="117">
        <f t="shared" si="9"/>
        <v>4028</v>
      </c>
      <c r="AC84" s="117">
        <f t="shared" si="10"/>
        <v>31.505002000000001</v>
      </c>
      <c r="AD84" s="132"/>
      <c r="AE84" s="117">
        <f t="shared" si="11"/>
        <v>0</v>
      </c>
      <c r="AF84" s="117">
        <f t="shared" si="12"/>
        <v>0</v>
      </c>
      <c r="AG84" s="119">
        <f t="shared" si="13"/>
        <v>50</v>
      </c>
      <c r="AH84" s="120">
        <f t="shared" si="14"/>
        <v>4028</v>
      </c>
      <c r="AI84" s="121">
        <f t="shared" si="15"/>
        <v>31.505002000000001</v>
      </c>
      <c r="AJ84" s="122" t="str">
        <f>+C84</f>
        <v>HONG KONG</v>
      </c>
      <c r="AK84" s="122" t="str">
        <f>IF(ISNA(VLOOKUP(postponeList!D84,[1]Sheet!$A$2:$B$12,2,FALSE))," ",(VLOOKUP(postponeList!D84,[1]Sheet!$A$2:$B$12,2,FALSE)))</f>
        <v>PMMA</v>
      </c>
      <c r="AL84" s="122" t="str">
        <f>IF(ISNA(VLOOKUP(E84,[1]Sheet!$G$2:$H$40,2,FALSE))," ",VLOOKUP(E84,[1]Sheet!$G$2:$H$40,2,FALSE))</f>
        <v>PHK-MSD</v>
      </c>
      <c r="AM84" s="122" t="str">
        <f>IF(ISNA(VLOOKUP(G84,[1]Sheet!$K$2:$L$159,2,FALSE))," ",(VLOOKUP(G84,[1]Sheet!$K$2:$L$159,2,FALSE)))</f>
        <v>SHET</v>
      </c>
      <c r="AN84" s="122" t="str">
        <f>IF(ISNA(VLOOKUP(I84&amp;C84,[1]Sheet!$D$2:$E$228,2,FALSE))," ",VLOOKUP(I84&amp;C84,[1]Sheet!$D$2:$E$228,2,FALSE))</f>
        <v>Kit &amp; Janice</v>
      </c>
      <c r="AO84" s="122" t="str">
        <f>+I84&amp;C84</f>
        <v>PANHONG KONG</v>
      </c>
      <c r="AP84" s="122" t="str">
        <f>C84&amp;D84&amp;E84&amp;G84&amp;I84&amp;O84</f>
        <v>HONG KONG312002018374PANFEB</v>
      </c>
      <c r="AQ84" s="122" t="str">
        <f>B84&amp;D84&amp;N84</f>
        <v xml:space="preserve">SOUTH EAST ASIA31200LF </v>
      </c>
      <c r="AR84" s="123" t="str">
        <f>+D84&amp;J84</f>
        <v>31200SE</v>
      </c>
      <c r="AS84" s="124" t="str">
        <f t="shared" si="16"/>
        <v/>
      </c>
      <c r="AT84" s="125" t="str">
        <f t="shared" si="17"/>
        <v>F-409KHNBCMZ</v>
      </c>
      <c r="AU84" s="125" t="str">
        <f>IF(NOT(AT84=""),VLOOKUP(AT84,[1]PSI_Category!A:B,2,0),"")</f>
        <v>L/F</v>
      </c>
      <c r="AV84" s="125" t="s">
        <v>1778</v>
      </c>
      <c r="AW84" s="125" t="s">
        <v>1887</v>
      </c>
      <c r="AX84" s="125" t="s">
        <v>1887</v>
      </c>
    </row>
    <row r="85" spans="2:50" s="103" customFormat="1" ht="11.4" customHeight="1" x14ac:dyDescent="0.3">
      <c r="B85" s="104" t="s">
        <v>1866</v>
      </c>
      <c r="C85" s="105" t="s">
        <v>1867</v>
      </c>
      <c r="D85" s="106">
        <v>31200</v>
      </c>
      <c r="E85" s="107">
        <v>372</v>
      </c>
      <c r="F85" s="105" t="s">
        <v>1909</v>
      </c>
      <c r="G85" s="107">
        <v>372</v>
      </c>
      <c r="H85" s="105" t="s">
        <v>1909</v>
      </c>
      <c r="I85" s="105" t="s">
        <v>1773</v>
      </c>
      <c r="J85" s="107" t="s">
        <v>293</v>
      </c>
      <c r="K85" s="105">
        <v>92011414</v>
      </c>
      <c r="L85" s="105" t="s">
        <v>1910</v>
      </c>
      <c r="M85" s="105" t="s">
        <v>1911</v>
      </c>
      <c r="N85" s="105" t="s">
        <v>1789</v>
      </c>
      <c r="O85" s="108" t="s">
        <v>159</v>
      </c>
      <c r="P85" s="109" t="s">
        <v>1777</v>
      </c>
      <c r="Q85" s="110"/>
      <c r="R85" s="110"/>
      <c r="S85" s="110"/>
      <c r="T85" s="110"/>
      <c r="U85" s="111"/>
      <c r="V85" s="111"/>
      <c r="W85" s="130"/>
      <c r="X85" s="113"/>
      <c r="Y85" s="114" t="s">
        <v>285</v>
      </c>
      <c r="Z85" s="115">
        <v>34.5</v>
      </c>
      <c r="AA85" s="116">
        <v>150</v>
      </c>
      <c r="AB85" s="117">
        <f t="shared" si="9"/>
        <v>5175</v>
      </c>
      <c r="AC85" s="117">
        <f t="shared" si="10"/>
        <v>40.476262500000004</v>
      </c>
      <c r="AD85" s="132"/>
      <c r="AE85" s="117">
        <f t="shared" si="11"/>
        <v>0</v>
      </c>
      <c r="AF85" s="117">
        <f t="shared" si="12"/>
        <v>0</v>
      </c>
      <c r="AG85" s="119">
        <f t="shared" si="13"/>
        <v>150</v>
      </c>
      <c r="AH85" s="120">
        <f t="shared" si="14"/>
        <v>5175</v>
      </c>
      <c r="AI85" s="121">
        <f t="shared" si="15"/>
        <v>40.476262500000004</v>
      </c>
      <c r="AJ85" s="122" t="str">
        <f>+C85</f>
        <v>HONG KONG</v>
      </c>
      <c r="AK85" s="122" t="str">
        <f>IF(ISNA(VLOOKUP(postponeList!D85,[1]Sheet!$A$2:$B$12,2,FALSE))," ",(VLOOKUP(postponeList!D85,[1]Sheet!$A$2:$B$12,2,FALSE)))</f>
        <v>PMMA</v>
      </c>
      <c r="AL85" s="122" t="str">
        <f>IF(ISNA(VLOOKUP(E85,[1]Sheet!$G$2:$H$40,2,FALSE))," ",VLOOKUP(E85,[1]Sheet!$G$2:$H$40,2,FALSE))</f>
        <v>SHEW</v>
      </c>
      <c r="AM85" s="122" t="str">
        <f>IF(ISNA(VLOOKUP(G85,[1]Sheet!$K$2:$L$159,2,FALSE))," ",(VLOOKUP(G85,[1]Sheet!$K$2:$L$159,2,FALSE)))</f>
        <v>SHEW</v>
      </c>
      <c r="AN85" s="122" t="str">
        <f>IF(ISNA(VLOOKUP(I85&amp;C85,[1]Sheet!$D$2:$E$228,2,FALSE))," ",VLOOKUP(I85&amp;C85,[1]Sheet!$D$2:$E$228,2,FALSE))</f>
        <v>Kit &amp; Janice</v>
      </c>
      <c r="AO85" s="122" t="str">
        <f>+I85&amp;C85</f>
        <v>KDKHONG KONG</v>
      </c>
      <c r="AP85" s="122" t="str">
        <f>C85&amp;D85&amp;E85&amp;G85&amp;I85&amp;O85</f>
        <v>HONG KONG31200372372KDKFEB</v>
      </c>
      <c r="AQ85" s="122" t="str">
        <f>B85&amp;D85&amp;N85</f>
        <v xml:space="preserve">SOUTH EAST ASIA31200WF </v>
      </c>
      <c r="AR85" s="123" t="str">
        <f>+D85&amp;J85</f>
        <v>31200SE</v>
      </c>
      <c r="AS85" s="124" t="str">
        <f t="shared" si="16"/>
        <v/>
      </c>
      <c r="AT85" s="125" t="str">
        <f t="shared" si="17"/>
        <v>M30CHNBHMZ</v>
      </c>
      <c r="AU85" s="125" t="str">
        <f>IF(NOT(AT85=""),VLOOKUP(AT85,[1]PSI_Category!A:B,2,0),"")</f>
        <v>W/F</v>
      </c>
      <c r="AV85" s="125" t="s">
        <v>1778</v>
      </c>
      <c r="AW85" s="125" t="s">
        <v>1790</v>
      </c>
      <c r="AX85" s="125" t="s">
        <v>1790</v>
      </c>
    </row>
    <row r="86" spans="2:50" s="103" customFormat="1" ht="11.4" customHeight="1" x14ac:dyDescent="0.3">
      <c r="B86" s="104" t="s">
        <v>1866</v>
      </c>
      <c r="C86" s="105" t="s">
        <v>1867</v>
      </c>
      <c r="D86" s="106">
        <v>31200</v>
      </c>
      <c r="E86" s="107">
        <v>372</v>
      </c>
      <c r="F86" s="105" t="s">
        <v>1909</v>
      </c>
      <c r="G86" s="107">
        <v>372</v>
      </c>
      <c r="H86" s="105" t="s">
        <v>1909</v>
      </c>
      <c r="I86" s="105" t="s">
        <v>1773</v>
      </c>
      <c r="J86" s="107" t="s">
        <v>293</v>
      </c>
      <c r="K86" s="105">
        <v>92011414</v>
      </c>
      <c r="L86" s="105" t="s">
        <v>1910</v>
      </c>
      <c r="M86" s="105" t="s">
        <v>1912</v>
      </c>
      <c r="N86" s="105" t="s">
        <v>1789</v>
      </c>
      <c r="O86" s="108" t="s">
        <v>159</v>
      </c>
      <c r="P86" s="109" t="s">
        <v>1777</v>
      </c>
      <c r="Q86" s="110"/>
      <c r="R86" s="110"/>
      <c r="S86" s="110"/>
      <c r="T86" s="110"/>
      <c r="U86" s="111"/>
      <c r="V86" s="111"/>
      <c r="W86" s="112"/>
      <c r="X86" s="113"/>
      <c r="Y86" s="114" t="s">
        <v>285</v>
      </c>
      <c r="Z86" s="115">
        <v>36.299999999999997</v>
      </c>
      <c r="AA86" s="116">
        <v>500</v>
      </c>
      <c r="AB86" s="117">
        <f t="shared" si="9"/>
        <v>18150</v>
      </c>
      <c r="AC86" s="117">
        <f t="shared" si="10"/>
        <v>141.96022500000001</v>
      </c>
      <c r="AD86" s="132"/>
      <c r="AE86" s="117">
        <f t="shared" si="11"/>
        <v>0</v>
      </c>
      <c r="AF86" s="117">
        <f t="shared" si="12"/>
        <v>0</v>
      </c>
      <c r="AG86" s="119">
        <f t="shared" si="13"/>
        <v>500</v>
      </c>
      <c r="AH86" s="120">
        <f t="shared" si="14"/>
        <v>18150</v>
      </c>
      <c r="AI86" s="121">
        <f t="shared" si="15"/>
        <v>141.96022500000001</v>
      </c>
      <c r="AJ86" s="122" t="str">
        <f>+C86</f>
        <v>HONG KONG</v>
      </c>
      <c r="AK86" s="122" t="str">
        <f>IF(ISNA(VLOOKUP(postponeList!D86,[1]Sheet!$A$2:$B$12,2,FALSE))," ",(VLOOKUP(postponeList!D86,[1]Sheet!$A$2:$B$12,2,FALSE)))</f>
        <v>PMMA</v>
      </c>
      <c r="AL86" s="122" t="str">
        <f>IF(ISNA(VLOOKUP(E86,[1]Sheet!$G$2:$H$40,2,FALSE))," ",VLOOKUP(E86,[1]Sheet!$G$2:$H$40,2,FALSE))</f>
        <v>SHEW</v>
      </c>
      <c r="AM86" s="122" t="str">
        <f>IF(ISNA(VLOOKUP(G86,[1]Sheet!$K$2:$L$159,2,FALSE))," ",(VLOOKUP(G86,[1]Sheet!$K$2:$L$159,2,FALSE)))</f>
        <v>SHEW</v>
      </c>
      <c r="AN86" s="122" t="str">
        <f>IF(ISNA(VLOOKUP(I86&amp;C86,[1]Sheet!$D$2:$E$228,2,FALSE))," ",VLOOKUP(I86&amp;C86,[1]Sheet!$D$2:$E$228,2,FALSE))</f>
        <v>Kit &amp; Janice</v>
      </c>
      <c r="AO86" s="122" t="str">
        <f>+I86&amp;C86</f>
        <v>KDKHONG KONG</v>
      </c>
      <c r="AP86" s="122" t="str">
        <f>C86&amp;D86&amp;E86&amp;G86&amp;I86&amp;O86</f>
        <v>HONG KONG31200372372KDKFEB</v>
      </c>
      <c r="AQ86" s="122" t="str">
        <f>B86&amp;D86&amp;N86</f>
        <v xml:space="preserve">SOUTH EAST ASIA31200WF </v>
      </c>
      <c r="AR86" s="123" t="str">
        <f>+D86&amp;J86</f>
        <v>31200SE</v>
      </c>
      <c r="AS86" s="124" t="str">
        <f t="shared" si="16"/>
        <v/>
      </c>
      <c r="AT86" s="125" t="str">
        <f t="shared" si="17"/>
        <v>M35CHNBAMZ</v>
      </c>
      <c r="AU86" s="125" t="str">
        <f>IF(NOT(AT86=""),VLOOKUP(AT86,[1]PSI_Category!A:B,2,0),"")</f>
        <v>W/F</v>
      </c>
      <c r="AV86" s="125" t="s">
        <v>1778</v>
      </c>
      <c r="AW86" s="125" t="s">
        <v>1790</v>
      </c>
      <c r="AX86" s="125" t="s">
        <v>1790</v>
      </c>
    </row>
    <row r="87" spans="2:50" s="103" customFormat="1" ht="11.4" customHeight="1" x14ac:dyDescent="0.3">
      <c r="B87" s="104" t="s">
        <v>1866</v>
      </c>
      <c r="C87" s="105" t="s">
        <v>1867</v>
      </c>
      <c r="D87" s="106">
        <v>31200</v>
      </c>
      <c r="E87" s="107">
        <v>372</v>
      </c>
      <c r="F87" s="105" t="s">
        <v>1909</v>
      </c>
      <c r="G87" s="107">
        <v>372</v>
      </c>
      <c r="H87" s="105" t="s">
        <v>1909</v>
      </c>
      <c r="I87" s="105" t="s">
        <v>1773</v>
      </c>
      <c r="J87" s="107" t="s">
        <v>293</v>
      </c>
      <c r="K87" s="105">
        <v>92011414</v>
      </c>
      <c r="L87" s="105" t="s">
        <v>1910</v>
      </c>
      <c r="M87" s="105" t="s">
        <v>1913</v>
      </c>
      <c r="N87" s="105" t="s">
        <v>1789</v>
      </c>
      <c r="O87" s="108" t="s">
        <v>159</v>
      </c>
      <c r="P87" s="109" t="s">
        <v>1777</v>
      </c>
      <c r="Q87" s="110"/>
      <c r="R87" s="110"/>
      <c r="S87" s="110"/>
      <c r="T87" s="110"/>
      <c r="U87" s="111"/>
      <c r="V87" s="111"/>
      <c r="W87" s="112"/>
      <c r="X87" s="113"/>
      <c r="Y87" s="114" t="s">
        <v>285</v>
      </c>
      <c r="Z87" s="115">
        <v>36.299999999999997</v>
      </c>
      <c r="AA87" s="116">
        <v>150</v>
      </c>
      <c r="AB87" s="117">
        <f t="shared" si="9"/>
        <v>5445</v>
      </c>
      <c r="AC87" s="117">
        <f t="shared" si="10"/>
        <v>42.588067500000008</v>
      </c>
      <c r="AD87" s="132"/>
      <c r="AE87" s="117">
        <f t="shared" si="11"/>
        <v>0</v>
      </c>
      <c r="AF87" s="117">
        <f t="shared" si="12"/>
        <v>0</v>
      </c>
      <c r="AG87" s="119">
        <f t="shared" si="13"/>
        <v>150</v>
      </c>
      <c r="AH87" s="120">
        <f t="shared" si="14"/>
        <v>5445</v>
      </c>
      <c r="AI87" s="121">
        <f t="shared" si="15"/>
        <v>42.588067500000008</v>
      </c>
      <c r="AJ87" s="122" t="str">
        <f>+C87</f>
        <v>HONG KONG</v>
      </c>
      <c r="AK87" s="122" t="str">
        <f>IF(ISNA(VLOOKUP(postponeList!D87,[1]Sheet!$A$2:$B$12,2,FALSE))," ",(VLOOKUP(postponeList!D87,[1]Sheet!$A$2:$B$12,2,FALSE)))</f>
        <v>PMMA</v>
      </c>
      <c r="AL87" s="122" t="str">
        <f>IF(ISNA(VLOOKUP(E87,[1]Sheet!$G$2:$H$40,2,FALSE))," ",VLOOKUP(E87,[1]Sheet!$G$2:$H$40,2,FALSE))</f>
        <v>SHEW</v>
      </c>
      <c r="AM87" s="122" t="str">
        <f>IF(ISNA(VLOOKUP(G87,[1]Sheet!$K$2:$L$159,2,FALSE))," ",(VLOOKUP(G87,[1]Sheet!$K$2:$L$159,2,FALSE)))</f>
        <v>SHEW</v>
      </c>
      <c r="AN87" s="122" t="str">
        <f>IF(ISNA(VLOOKUP(I87&amp;C87,[1]Sheet!$D$2:$E$228,2,FALSE))," ",VLOOKUP(I87&amp;C87,[1]Sheet!$D$2:$E$228,2,FALSE))</f>
        <v>Kit &amp; Janice</v>
      </c>
      <c r="AO87" s="122" t="str">
        <f>+I87&amp;C87</f>
        <v>KDKHONG KONG</v>
      </c>
      <c r="AP87" s="122" t="str">
        <f>C87&amp;D87&amp;E87&amp;G87&amp;I87&amp;O87</f>
        <v>HONG KONG31200372372KDKFEB</v>
      </c>
      <c r="AQ87" s="122" t="str">
        <f>B87&amp;D87&amp;N87</f>
        <v xml:space="preserve">SOUTH EAST ASIA31200WF </v>
      </c>
      <c r="AR87" s="123" t="str">
        <f>+D87&amp;J87</f>
        <v>31200SE</v>
      </c>
      <c r="AS87" s="124" t="str">
        <f t="shared" si="16"/>
        <v/>
      </c>
      <c r="AT87" s="125" t="str">
        <f t="shared" si="17"/>
        <v>M35CHNBHMZ</v>
      </c>
      <c r="AU87" s="125" t="str">
        <f>IF(NOT(AT87=""),VLOOKUP(AT87,[1]PSI_Category!A:B,2,0),"")</f>
        <v>W/F</v>
      </c>
      <c r="AV87" s="125" t="s">
        <v>1778</v>
      </c>
      <c r="AW87" s="125" t="s">
        <v>1790</v>
      </c>
      <c r="AX87" s="125" t="s">
        <v>1790</v>
      </c>
    </row>
    <row r="88" spans="2:50" s="103" customFormat="1" ht="11.4" customHeight="1" x14ac:dyDescent="0.3">
      <c r="B88" s="104" t="s">
        <v>1866</v>
      </c>
      <c r="C88" s="105" t="s">
        <v>1867</v>
      </c>
      <c r="D88" s="106">
        <v>31200</v>
      </c>
      <c r="E88" s="107">
        <v>372</v>
      </c>
      <c r="F88" s="105" t="s">
        <v>1909</v>
      </c>
      <c r="G88" s="107">
        <v>372</v>
      </c>
      <c r="H88" s="105" t="s">
        <v>1909</v>
      </c>
      <c r="I88" s="105" t="s">
        <v>1773</v>
      </c>
      <c r="J88" s="107" t="s">
        <v>293</v>
      </c>
      <c r="K88" s="105">
        <v>92011414</v>
      </c>
      <c r="L88" s="105" t="s">
        <v>1910</v>
      </c>
      <c r="M88" s="105" t="s">
        <v>1914</v>
      </c>
      <c r="N88" s="105" t="s">
        <v>1789</v>
      </c>
      <c r="O88" s="108" t="s">
        <v>159</v>
      </c>
      <c r="P88" s="109" t="s">
        <v>1777</v>
      </c>
      <c r="Q88" s="110"/>
      <c r="R88" s="110"/>
      <c r="S88" s="110"/>
      <c r="T88" s="110"/>
      <c r="U88" s="111"/>
      <c r="V88" s="111"/>
      <c r="W88" s="112"/>
      <c r="X88" s="113"/>
      <c r="Y88" s="114" t="s">
        <v>285</v>
      </c>
      <c r="Z88" s="115">
        <v>38.299999999999997</v>
      </c>
      <c r="AA88" s="116">
        <v>200</v>
      </c>
      <c r="AB88" s="117">
        <f t="shared" si="9"/>
        <v>7659.9999999999991</v>
      </c>
      <c r="AC88" s="117">
        <f t="shared" si="10"/>
        <v>59.912689999999998</v>
      </c>
      <c r="AD88" s="118"/>
      <c r="AE88" s="117">
        <f t="shared" si="11"/>
        <v>0</v>
      </c>
      <c r="AF88" s="117">
        <f t="shared" si="12"/>
        <v>0</v>
      </c>
      <c r="AG88" s="119">
        <f t="shared" si="13"/>
        <v>200</v>
      </c>
      <c r="AH88" s="120">
        <f t="shared" si="14"/>
        <v>7659.9999999999991</v>
      </c>
      <c r="AI88" s="121">
        <f t="shared" si="15"/>
        <v>59.912689999999998</v>
      </c>
      <c r="AJ88" s="122" t="str">
        <f>+C88</f>
        <v>HONG KONG</v>
      </c>
      <c r="AK88" s="122" t="str">
        <f>IF(ISNA(VLOOKUP(postponeList!D88,[1]Sheet!$A$2:$B$12,2,FALSE))," ",(VLOOKUP(postponeList!D88,[1]Sheet!$A$2:$B$12,2,FALSE)))</f>
        <v>PMMA</v>
      </c>
      <c r="AL88" s="122" t="str">
        <f>IF(ISNA(VLOOKUP(E88,[1]Sheet!$G$2:$H$40,2,FALSE))," ",VLOOKUP(E88,[1]Sheet!$G$2:$H$40,2,FALSE))</f>
        <v>SHEW</v>
      </c>
      <c r="AM88" s="122" t="str">
        <f>IF(ISNA(VLOOKUP(G88,[1]Sheet!$K$2:$L$159,2,FALSE))," ",(VLOOKUP(G88,[1]Sheet!$K$2:$L$159,2,FALSE)))</f>
        <v>SHEW</v>
      </c>
      <c r="AN88" s="122" t="str">
        <f>IF(ISNA(VLOOKUP(I88&amp;C88,[1]Sheet!$D$2:$E$228,2,FALSE))," ",VLOOKUP(I88&amp;C88,[1]Sheet!$D$2:$E$228,2,FALSE))</f>
        <v>Kit &amp; Janice</v>
      </c>
      <c r="AO88" s="122" t="str">
        <f>+I88&amp;C88</f>
        <v>KDKHONG KONG</v>
      </c>
      <c r="AP88" s="122" t="str">
        <f>C88&amp;D88&amp;E88&amp;G88&amp;I88&amp;O88</f>
        <v>HONG KONG31200372372KDKFEB</v>
      </c>
      <c r="AQ88" s="122" t="str">
        <f>B88&amp;D88&amp;N88</f>
        <v xml:space="preserve">SOUTH EAST ASIA31200WF </v>
      </c>
      <c r="AR88" s="123" t="str">
        <f>+D88&amp;J88</f>
        <v>31200SE</v>
      </c>
      <c r="AS88" s="124" t="str">
        <f t="shared" si="16"/>
        <v/>
      </c>
      <c r="AT88" s="125" t="str">
        <f t="shared" si="17"/>
        <v>M40CHNBHMZ</v>
      </c>
      <c r="AU88" s="125" t="str">
        <f>IF(NOT(AT88=""),VLOOKUP(AT88,[1]PSI_Category!A:B,2,0),"")</f>
        <v>W/F</v>
      </c>
      <c r="AV88" s="125" t="s">
        <v>1778</v>
      </c>
      <c r="AW88" s="125" t="s">
        <v>1790</v>
      </c>
      <c r="AX88" s="125" t="s">
        <v>1790</v>
      </c>
    </row>
    <row r="89" spans="2:50" s="103" customFormat="1" ht="11.4" customHeight="1" x14ac:dyDescent="0.3">
      <c r="B89" s="104" t="s">
        <v>1866</v>
      </c>
      <c r="C89" s="105" t="s">
        <v>1867</v>
      </c>
      <c r="D89" s="106">
        <v>31200</v>
      </c>
      <c r="E89" s="107">
        <v>372</v>
      </c>
      <c r="F89" s="105" t="s">
        <v>1909</v>
      </c>
      <c r="G89" s="107">
        <v>372</v>
      </c>
      <c r="H89" s="105" t="s">
        <v>1909</v>
      </c>
      <c r="I89" s="105" t="s">
        <v>1773</v>
      </c>
      <c r="J89" s="107" t="s">
        <v>293</v>
      </c>
      <c r="K89" s="105">
        <v>92011414</v>
      </c>
      <c r="L89" s="105" t="s">
        <v>1910</v>
      </c>
      <c r="M89" s="105" t="s">
        <v>1915</v>
      </c>
      <c r="N89" s="105" t="s">
        <v>1886</v>
      </c>
      <c r="O89" s="108" t="s">
        <v>159</v>
      </c>
      <c r="P89" s="109" t="s">
        <v>1777</v>
      </c>
      <c r="Q89" s="110"/>
      <c r="R89" s="110"/>
      <c r="S89" s="110"/>
      <c r="T89" s="110"/>
      <c r="U89" s="111"/>
      <c r="V89" s="111"/>
      <c r="W89" s="112"/>
      <c r="X89" s="113"/>
      <c r="Y89" s="114" t="s">
        <v>285</v>
      </c>
      <c r="Z89" s="115">
        <v>69.900000000000006</v>
      </c>
      <c r="AA89" s="116">
        <v>50</v>
      </c>
      <c r="AB89" s="117">
        <f t="shared" si="9"/>
        <v>3495.0000000000005</v>
      </c>
      <c r="AC89" s="117">
        <f t="shared" si="10"/>
        <v>27.336142500000005</v>
      </c>
      <c r="AD89" s="118"/>
      <c r="AE89" s="117">
        <f t="shared" si="11"/>
        <v>0</v>
      </c>
      <c r="AF89" s="117">
        <f t="shared" si="12"/>
        <v>0</v>
      </c>
      <c r="AG89" s="119">
        <f t="shared" si="13"/>
        <v>50</v>
      </c>
      <c r="AH89" s="120">
        <f t="shared" si="14"/>
        <v>3495.0000000000005</v>
      </c>
      <c r="AI89" s="121">
        <f t="shared" si="15"/>
        <v>27.336142500000005</v>
      </c>
      <c r="AJ89" s="122" t="str">
        <f>+C89</f>
        <v>HONG KONG</v>
      </c>
      <c r="AK89" s="122" t="str">
        <f>IF(ISNA(VLOOKUP(postponeList!D89,[1]Sheet!$A$2:$B$12,2,FALSE))," ",(VLOOKUP(postponeList!D89,[1]Sheet!$A$2:$B$12,2,FALSE)))</f>
        <v>PMMA</v>
      </c>
      <c r="AL89" s="122" t="str">
        <f>IF(ISNA(VLOOKUP(E89,[1]Sheet!$G$2:$H$40,2,FALSE))," ",VLOOKUP(E89,[1]Sheet!$G$2:$H$40,2,FALSE))</f>
        <v>SHEW</v>
      </c>
      <c r="AM89" s="122" t="str">
        <f>IF(ISNA(VLOOKUP(G89,[1]Sheet!$K$2:$L$159,2,FALSE))," ",(VLOOKUP(G89,[1]Sheet!$K$2:$L$159,2,FALSE)))</f>
        <v>SHEW</v>
      </c>
      <c r="AN89" s="122" t="str">
        <f>IF(ISNA(VLOOKUP(I89&amp;C89,[1]Sheet!$D$2:$E$228,2,FALSE))," ",VLOOKUP(I89&amp;C89,[1]Sheet!$D$2:$E$228,2,FALSE))</f>
        <v>Kit &amp; Janice</v>
      </c>
      <c r="AO89" s="122" t="str">
        <f>+I89&amp;C89</f>
        <v>KDKHONG KONG</v>
      </c>
      <c r="AP89" s="122" t="str">
        <f>C89&amp;D89&amp;E89&amp;G89&amp;I89&amp;O89</f>
        <v>HONG KONG31200372372KDKFEB</v>
      </c>
      <c r="AQ89" s="122" t="str">
        <f>B89&amp;D89&amp;N89</f>
        <v xml:space="preserve">SOUTH EAST ASIA31200LF </v>
      </c>
      <c r="AR89" s="123" t="str">
        <f>+D89&amp;J89</f>
        <v>31200SE</v>
      </c>
      <c r="AS89" s="124" t="str">
        <f t="shared" si="16"/>
        <v/>
      </c>
      <c r="AT89" s="125" t="str">
        <f t="shared" si="17"/>
        <v>N40HHNBAMZ</v>
      </c>
      <c r="AU89" s="125" t="str">
        <f>IF(NOT(AT89=""),VLOOKUP(AT89,[1]PSI_Category!A:B,2,0),"")</f>
        <v>L/F</v>
      </c>
      <c r="AV89" s="125" t="s">
        <v>1778</v>
      </c>
      <c r="AW89" s="125" t="s">
        <v>1887</v>
      </c>
      <c r="AX89" s="125" t="s">
        <v>1887</v>
      </c>
    </row>
    <row r="90" spans="2:50" s="103" customFormat="1" ht="11.4" customHeight="1" x14ac:dyDescent="0.3">
      <c r="B90" s="104" t="s">
        <v>1866</v>
      </c>
      <c r="C90" s="105" t="s">
        <v>1867</v>
      </c>
      <c r="D90" s="106">
        <v>31200</v>
      </c>
      <c r="E90" s="107">
        <v>372</v>
      </c>
      <c r="F90" s="105" t="s">
        <v>1909</v>
      </c>
      <c r="G90" s="107">
        <v>372</v>
      </c>
      <c r="H90" s="105" t="s">
        <v>1909</v>
      </c>
      <c r="I90" s="105" t="s">
        <v>1773</v>
      </c>
      <c r="J90" s="107" t="s">
        <v>293</v>
      </c>
      <c r="K90" s="105">
        <v>92011414</v>
      </c>
      <c r="L90" s="105" t="s">
        <v>1910</v>
      </c>
      <c r="M90" s="105" t="s">
        <v>1916</v>
      </c>
      <c r="N90" s="105" t="s">
        <v>1886</v>
      </c>
      <c r="O90" s="108" t="s">
        <v>159</v>
      </c>
      <c r="P90" s="109" t="s">
        <v>1777</v>
      </c>
      <c r="Q90" s="110"/>
      <c r="R90" s="110"/>
      <c r="S90" s="110"/>
      <c r="T90" s="110"/>
      <c r="U90" s="111"/>
      <c r="V90" s="111"/>
      <c r="W90" s="112"/>
      <c r="X90" s="113"/>
      <c r="Y90" s="114" t="s">
        <v>285</v>
      </c>
      <c r="Z90" s="115">
        <v>43</v>
      </c>
      <c r="AA90" s="116">
        <v>100</v>
      </c>
      <c r="AB90" s="117">
        <f t="shared" si="9"/>
        <v>4300</v>
      </c>
      <c r="AC90" s="117">
        <f t="shared" si="10"/>
        <v>33.632450000000006</v>
      </c>
      <c r="AD90" s="118"/>
      <c r="AE90" s="117">
        <f t="shared" si="11"/>
        <v>0</v>
      </c>
      <c r="AF90" s="117">
        <f t="shared" si="12"/>
        <v>0</v>
      </c>
      <c r="AG90" s="119">
        <f t="shared" si="13"/>
        <v>100</v>
      </c>
      <c r="AH90" s="120">
        <f t="shared" si="14"/>
        <v>4300</v>
      </c>
      <c r="AI90" s="121">
        <f t="shared" si="15"/>
        <v>33.632450000000006</v>
      </c>
      <c r="AJ90" s="122" t="str">
        <f>+C90</f>
        <v>HONG KONG</v>
      </c>
      <c r="AK90" s="122" t="str">
        <f>IF(ISNA(VLOOKUP(postponeList!D90,[1]Sheet!$A$2:$B$12,2,FALSE))," ",(VLOOKUP(postponeList!D90,[1]Sheet!$A$2:$B$12,2,FALSE)))</f>
        <v>PMMA</v>
      </c>
      <c r="AL90" s="122" t="str">
        <f>IF(ISNA(VLOOKUP(E90,[1]Sheet!$G$2:$H$40,2,FALSE))," ",VLOOKUP(E90,[1]Sheet!$G$2:$H$40,2,FALSE))</f>
        <v>SHEW</v>
      </c>
      <c r="AM90" s="122" t="str">
        <f>IF(ISNA(VLOOKUP(G90,[1]Sheet!$K$2:$L$159,2,FALSE))," ",(VLOOKUP(G90,[1]Sheet!$K$2:$L$159,2,FALSE)))</f>
        <v>SHEW</v>
      </c>
      <c r="AN90" s="122" t="str">
        <f>IF(ISNA(VLOOKUP(I90&amp;C90,[1]Sheet!$D$2:$E$228,2,FALSE))," ",VLOOKUP(I90&amp;C90,[1]Sheet!$D$2:$E$228,2,FALSE))</f>
        <v>Kit &amp; Janice</v>
      </c>
      <c r="AO90" s="122" t="str">
        <f>+I90&amp;C90</f>
        <v>KDKHONG KONG</v>
      </c>
      <c r="AP90" s="122" t="str">
        <f>C90&amp;D90&amp;E90&amp;G90&amp;I90&amp;O90</f>
        <v>HONG KONG31200372372KDKFEB</v>
      </c>
      <c r="AQ90" s="122" t="str">
        <f>B90&amp;D90&amp;N90</f>
        <v xml:space="preserve">SOUTH EAST ASIA31200LF </v>
      </c>
      <c r="AR90" s="123" t="str">
        <f>+D90&amp;J90</f>
        <v>31200SE</v>
      </c>
      <c r="AS90" s="124" t="str">
        <f t="shared" si="16"/>
        <v/>
      </c>
      <c r="AT90" s="125" t="str">
        <f t="shared" si="17"/>
        <v>P30KHTBNMZ</v>
      </c>
      <c r="AU90" s="125" t="str">
        <f>IF(NOT(AT90=""),VLOOKUP(AT90,[1]PSI_Category!A:B,2,0),"")</f>
        <v>L/F</v>
      </c>
      <c r="AV90" s="125" t="s">
        <v>1778</v>
      </c>
      <c r="AW90" s="125" t="s">
        <v>1887</v>
      </c>
      <c r="AX90" s="125" t="s">
        <v>1887</v>
      </c>
    </row>
    <row r="91" spans="2:50" s="103" customFormat="1" ht="11.4" customHeight="1" x14ac:dyDescent="0.3">
      <c r="B91" s="104" t="s">
        <v>1866</v>
      </c>
      <c r="C91" s="105" t="s">
        <v>1867</v>
      </c>
      <c r="D91" s="106">
        <v>31200</v>
      </c>
      <c r="E91" s="107">
        <v>372</v>
      </c>
      <c r="F91" s="105" t="s">
        <v>1909</v>
      </c>
      <c r="G91" s="107">
        <v>372</v>
      </c>
      <c r="H91" s="105" t="s">
        <v>1909</v>
      </c>
      <c r="I91" s="105" t="s">
        <v>1773</v>
      </c>
      <c r="J91" s="107" t="s">
        <v>293</v>
      </c>
      <c r="K91" s="105">
        <v>92011414</v>
      </c>
      <c r="L91" s="105" t="s">
        <v>1910</v>
      </c>
      <c r="M91" s="105" t="s">
        <v>1917</v>
      </c>
      <c r="N91" s="105" t="s">
        <v>1782</v>
      </c>
      <c r="O91" s="108" t="s">
        <v>159</v>
      </c>
      <c r="P91" s="109" t="s">
        <v>1777</v>
      </c>
      <c r="Q91" s="110"/>
      <c r="R91" s="110"/>
      <c r="S91" s="110"/>
      <c r="T91" s="110"/>
      <c r="U91" s="111"/>
      <c r="V91" s="111"/>
      <c r="W91" s="112"/>
      <c r="X91" s="113"/>
      <c r="Y91" s="114" t="s">
        <v>285</v>
      </c>
      <c r="Z91" s="115">
        <v>23.3</v>
      </c>
      <c r="AA91" s="116">
        <v>400</v>
      </c>
      <c r="AB91" s="117">
        <f t="shared" si="9"/>
        <v>9320</v>
      </c>
      <c r="AC91" s="117">
        <f t="shared" si="10"/>
        <v>72.896380000000008</v>
      </c>
      <c r="AD91" s="118"/>
      <c r="AE91" s="117">
        <f t="shared" si="11"/>
        <v>0</v>
      </c>
      <c r="AF91" s="117">
        <f t="shared" si="12"/>
        <v>0</v>
      </c>
      <c r="AG91" s="119">
        <f t="shared" si="13"/>
        <v>400</v>
      </c>
      <c r="AH91" s="120">
        <f t="shared" si="14"/>
        <v>9320</v>
      </c>
      <c r="AI91" s="121">
        <f t="shared" si="15"/>
        <v>72.896380000000008</v>
      </c>
      <c r="AJ91" s="122" t="str">
        <f>+C91</f>
        <v>HONG KONG</v>
      </c>
      <c r="AK91" s="122" t="str">
        <f>IF(ISNA(VLOOKUP(postponeList!D91,[1]Sheet!$A$2:$B$12,2,FALSE))," ",(VLOOKUP(postponeList!D91,[1]Sheet!$A$2:$B$12,2,FALSE)))</f>
        <v>PMMA</v>
      </c>
      <c r="AL91" s="122" t="str">
        <f>IF(ISNA(VLOOKUP(E91,[1]Sheet!$G$2:$H$40,2,FALSE))," ",VLOOKUP(E91,[1]Sheet!$G$2:$H$40,2,FALSE))</f>
        <v>SHEW</v>
      </c>
      <c r="AM91" s="122" t="str">
        <f>IF(ISNA(VLOOKUP(G91,[1]Sheet!$K$2:$L$159,2,FALSE))," ",(VLOOKUP(G91,[1]Sheet!$K$2:$L$159,2,FALSE)))</f>
        <v>SHEW</v>
      </c>
      <c r="AN91" s="122" t="str">
        <f>IF(ISNA(VLOOKUP(I91&amp;C91,[1]Sheet!$D$2:$E$228,2,FALSE))," ",VLOOKUP(I91&amp;C91,[1]Sheet!$D$2:$E$228,2,FALSE))</f>
        <v>Kit &amp; Janice</v>
      </c>
      <c r="AO91" s="122" t="str">
        <f>+I91&amp;C91</f>
        <v>KDKHONG KONG</v>
      </c>
      <c r="AP91" s="122" t="str">
        <f>C91&amp;D91&amp;E91&amp;G91&amp;I91&amp;O91</f>
        <v>HONG KONG31200372372KDKFEB</v>
      </c>
      <c r="AQ91" s="122" t="str">
        <f>B91&amp;D91&amp;N91</f>
        <v xml:space="preserve">SOUTH EAST ASIA31200DF </v>
      </c>
      <c r="AR91" s="123" t="str">
        <f>+D91&amp;J91</f>
        <v>31200SE</v>
      </c>
      <c r="AS91" s="124" t="str">
        <f t="shared" si="16"/>
        <v/>
      </c>
      <c r="AT91" s="125" t="str">
        <f t="shared" si="17"/>
        <v>V30AHABAMZ</v>
      </c>
      <c r="AU91" s="125" t="str">
        <f>IF(NOT(AT91=""),VLOOKUP(AT91,[1]PSI_Category!A:B,2,0),"")</f>
        <v>D/F</v>
      </c>
      <c r="AV91" s="125" t="s">
        <v>1778</v>
      </c>
      <c r="AW91" s="125" t="s">
        <v>1783</v>
      </c>
      <c r="AX91" s="125" t="s">
        <v>1783</v>
      </c>
    </row>
    <row r="92" spans="2:50" s="103" customFormat="1" ht="11.4" customHeight="1" x14ac:dyDescent="0.3">
      <c r="B92" s="104" t="s">
        <v>1866</v>
      </c>
      <c r="C92" s="105" t="s">
        <v>1867</v>
      </c>
      <c r="D92" s="106">
        <v>31200</v>
      </c>
      <c r="E92" s="107">
        <v>372</v>
      </c>
      <c r="F92" s="105" t="s">
        <v>1909</v>
      </c>
      <c r="G92" s="107">
        <v>372</v>
      </c>
      <c r="H92" s="105" t="s">
        <v>1909</v>
      </c>
      <c r="I92" s="105" t="s">
        <v>1773</v>
      </c>
      <c r="J92" s="107" t="s">
        <v>293</v>
      </c>
      <c r="K92" s="105">
        <v>92011414</v>
      </c>
      <c r="L92" s="105" t="s">
        <v>1910</v>
      </c>
      <c r="M92" s="105" t="s">
        <v>1918</v>
      </c>
      <c r="N92" s="105" t="s">
        <v>1782</v>
      </c>
      <c r="O92" s="108" t="s">
        <v>159</v>
      </c>
      <c r="P92" s="109" t="s">
        <v>1777</v>
      </c>
      <c r="Q92" s="110"/>
      <c r="R92" s="110"/>
      <c r="S92" s="110"/>
      <c r="T92" s="110"/>
      <c r="U92" s="111"/>
      <c r="V92" s="111"/>
      <c r="W92" s="112"/>
      <c r="X92" s="113"/>
      <c r="Y92" s="114" t="s">
        <v>285</v>
      </c>
      <c r="Z92" s="115">
        <v>31.6</v>
      </c>
      <c r="AA92" s="116">
        <v>300</v>
      </c>
      <c r="AB92" s="117">
        <f t="shared" si="9"/>
        <v>9480</v>
      </c>
      <c r="AC92" s="117">
        <f t="shared" si="10"/>
        <v>74.14782000000001</v>
      </c>
      <c r="AD92" s="118"/>
      <c r="AE92" s="117">
        <f t="shared" si="11"/>
        <v>0</v>
      </c>
      <c r="AF92" s="117">
        <f t="shared" si="12"/>
        <v>0</v>
      </c>
      <c r="AG92" s="119">
        <f t="shared" si="13"/>
        <v>300</v>
      </c>
      <c r="AH92" s="120">
        <f t="shared" si="14"/>
        <v>9480</v>
      </c>
      <c r="AI92" s="121">
        <f t="shared" si="15"/>
        <v>74.14782000000001</v>
      </c>
      <c r="AJ92" s="122" t="str">
        <f>+C92</f>
        <v>HONG KONG</v>
      </c>
      <c r="AK92" s="122" t="str">
        <f>IF(ISNA(VLOOKUP(postponeList!D92,[1]Sheet!$A$2:$B$12,2,FALSE))," ",(VLOOKUP(postponeList!D92,[1]Sheet!$A$2:$B$12,2,FALSE)))</f>
        <v>PMMA</v>
      </c>
      <c r="AL92" s="122" t="str">
        <f>IF(ISNA(VLOOKUP(E92,[1]Sheet!$G$2:$H$40,2,FALSE))," ",VLOOKUP(E92,[1]Sheet!$G$2:$H$40,2,FALSE))</f>
        <v>SHEW</v>
      </c>
      <c r="AM92" s="122" t="str">
        <f>IF(ISNA(VLOOKUP(G92,[1]Sheet!$K$2:$L$159,2,FALSE))," ",(VLOOKUP(G92,[1]Sheet!$K$2:$L$159,2,FALSE)))</f>
        <v>SHEW</v>
      </c>
      <c r="AN92" s="122" t="str">
        <f>IF(ISNA(VLOOKUP(I92&amp;C92,[1]Sheet!$D$2:$E$228,2,FALSE))," ",VLOOKUP(I92&amp;C92,[1]Sheet!$D$2:$E$228,2,FALSE))</f>
        <v>Kit &amp; Janice</v>
      </c>
      <c r="AO92" s="122" t="str">
        <f>+I92&amp;C92</f>
        <v>KDKHONG KONG</v>
      </c>
      <c r="AP92" s="122" t="str">
        <f>C92&amp;D92&amp;E92&amp;G92&amp;I92&amp;O92</f>
        <v>HONG KONG31200372372KDKFEB</v>
      </c>
      <c r="AQ92" s="122" t="str">
        <f>B92&amp;D92&amp;N92</f>
        <v xml:space="preserve">SOUTH EAST ASIA31200DF </v>
      </c>
      <c r="AR92" s="123" t="str">
        <f>+D92&amp;J92</f>
        <v>31200SE</v>
      </c>
      <c r="AS92" s="124" t="str">
        <f t="shared" si="16"/>
        <v/>
      </c>
      <c r="AT92" s="125" t="str">
        <f t="shared" si="17"/>
        <v>V40AHNBWMZ</v>
      </c>
      <c r="AU92" s="125" t="str">
        <f>IF(NOT(AT92=""),VLOOKUP(AT92,[1]PSI_Category!A:B,2,0),"")</f>
        <v>D/F</v>
      </c>
      <c r="AV92" s="125" t="s">
        <v>1778</v>
      </c>
      <c r="AW92" s="125" t="s">
        <v>1783</v>
      </c>
      <c r="AX92" s="125" t="s">
        <v>1783</v>
      </c>
    </row>
    <row r="93" spans="2:50" s="103" customFormat="1" ht="11.4" customHeight="1" x14ac:dyDescent="0.3">
      <c r="B93" s="104" t="s">
        <v>1866</v>
      </c>
      <c r="C93" s="105" t="s">
        <v>1867</v>
      </c>
      <c r="D93" s="106">
        <v>31200</v>
      </c>
      <c r="E93" s="107">
        <v>374</v>
      </c>
      <c r="F93" s="105" t="s">
        <v>1869</v>
      </c>
      <c r="G93" s="107">
        <v>374</v>
      </c>
      <c r="H93" s="105" t="s">
        <v>1869</v>
      </c>
      <c r="I93" s="105" t="s">
        <v>298</v>
      </c>
      <c r="J93" s="107" t="s">
        <v>293</v>
      </c>
      <c r="K93" s="105">
        <v>92011478</v>
      </c>
      <c r="L93" s="105" t="s">
        <v>1919</v>
      </c>
      <c r="M93" s="105" t="s">
        <v>1920</v>
      </c>
      <c r="N93" s="105" t="s">
        <v>1789</v>
      </c>
      <c r="O93" s="108" t="s">
        <v>159</v>
      </c>
      <c r="P93" s="109" t="s">
        <v>1777</v>
      </c>
      <c r="Q93" s="110"/>
      <c r="R93" s="110"/>
      <c r="S93" s="110"/>
      <c r="T93" s="110"/>
      <c r="U93" s="111"/>
      <c r="V93" s="111"/>
      <c r="W93" s="112"/>
      <c r="X93" s="113"/>
      <c r="Y93" s="114" t="s">
        <v>285</v>
      </c>
      <c r="Z93" s="115">
        <v>34.9</v>
      </c>
      <c r="AA93" s="116">
        <v>100</v>
      </c>
      <c r="AB93" s="117">
        <f t="shared" si="9"/>
        <v>3490</v>
      </c>
      <c r="AC93" s="117">
        <f t="shared" si="10"/>
        <v>27.297035000000001</v>
      </c>
      <c r="AD93" s="118"/>
      <c r="AE93" s="117">
        <f t="shared" si="11"/>
        <v>0</v>
      </c>
      <c r="AF93" s="117">
        <f t="shared" si="12"/>
        <v>0</v>
      </c>
      <c r="AG93" s="119">
        <f t="shared" si="13"/>
        <v>100</v>
      </c>
      <c r="AH93" s="120">
        <f t="shared" si="14"/>
        <v>3490</v>
      </c>
      <c r="AI93" s="121">
        <f t="shared" si="15"/>
        <v>27.297035000000001</v>
      </c>
      <c r="AJ93" s="122" t="str">
        <f>+C93</f>
        <v>HONG KONG</v>
      </c>
      <c r="AK93" s="122" t="str">
        <f>IF(ISNA(VLOOKUP(postponeList!D93,[1]Sheet!$A$2:$B$12,2,FALSE))," ",(VLOOKUP(postponeList!D93,[1]Sheet!$A$2:$B$12,2,FALSE)))</f>
        <v>PMMA</v>
      </c>
      <c r="AL93" s="122" t="str">
        <f>IF(ISNA(VLOOKUP(E93,[1]Sheet!$G$2:$H$40,2,FALSE))," ",VLOOKUP(E93,[1]Sheet!$G$2:$H$40,2,FALSE))</f>
        <v>SHET</v>
      </c>
      <c r="AM93" s="122" t="str">
        <f>IF(ISNA(VLOOKUP(G93,[1]Sheet!$K$2:$L$159,2,FALSE))," ",(VLOOKUP(G93,[1]Sheet!$K$2:$L$159,2,FALSE)))</f>
        <v>SHET</v>
      </c>
      <c r="AN93" s="122" t="str">
        <f>IF(ISNA(VLOOKUP(I93&amp;C93,[1]Sheet!$D$2:$E$228,2,FALSE))," ",VLOOKUP(I93&amp;C93,[1]Sheet!$D$2:$E$228,2,FALSE))</f>
        <v>Kit &amp; Janice</v>
      </c>
      <c r="AO93" s="122" t="str">
        <f>+I93&amp;C93</f>
        <v>PANHONG KONG</v>
      </c>
      <c r="AP93" s="122" t="str">
        <f>C93&amp;D93&amp;E93&amp;G93&amp;I93&amp;O93</f>
        <v>HONG KONG31200374374PANFEB</v>
      </c>
      <c r="AQ93" s="122" t="str">
        <f>B93&amp;D93&amp;N93</f>
        <v xml:space="preserve">SOUTH EAST ASIA31200WF </v>
      </c>
      <c r="AR93" s="123" t="str">
        <f>+D93&amp;J93</f>
        <v>31200SE</v>
      </c>
      <c r="AS93" s="124" t="str">
        <f t="shared" si="16"/>
        <v/>
      </c>
      <c r="AT93" s="125" t="str">
        <f t="shared" si="17"/>
        <v>F-309UHNBWMZ</v>
      </c>
      <c r="AU93" s="125" t="str">
        <f>IF(NOT(AT93=""),VLOOKUP(AT93,[1]PSI_Category!A:B,2,0),"")</f>
        <v>W/F</v>
      </c>
      <c r="AV93" s="125" t="s">
        <v>1778</v>
      </c>
      <c r="AW93" s="125" t="s">
        <v>1790</v>
      </c>
      <c r="AX93" s="125" t="s">
        <v>1790</v>
      </c>
    </row>
    <row r="94" spans="2:50" s="103" customFormat="1" ht="11.4" customHeight="1" x14ac:dyDescent="0.3">
      <c r="B94" s="104" t="s">
        <v>1866</v>
      </c>
      <c r="C94" s="105" t="s">
        <v>1867</v>
      </c>
      <c r="D94" s="106">
        <v>31200</v>
      </c>
      <c r="E94" s="107">
        <v>374</v>
      </c>
      <c r="F94" s="105" t="s">
        <v>1869</v>
      </c>
      <c r="G94" s="107">
        <v>374</v>
      </c>
      <c r="H94" s="105" t="s">
        <v>1869</v>
      </c>
      <c r="I94" s="105" t="s">
        <v>298</v>
      </c>
      <c r="J94" s="107" t="s">
        <v>293</v>
      </c>
      <c r="K94" s="105">
        <v>92011479</v>
      </c>
      <c r="L94" s="105" t="s">
        <v>1921</v>
      </c>
      <c r="M94" s="105" t="s">
        <v>1922</v>
      </c>
      <c r="N94" s="105" t="s">
        <v>1789</v>
      </c>
      <c r="O94" s="108" t="s">
        <v>159</v>
      </c>
      <c r="P94" s="109" t="s">
        <v>1777</v>
      </c>
      <c r="Q94" s="110"/>
      <c r="R94" s="110"/>
      <c r="S94" s="110"/>
      <c r="T94" s="110"/>
      <c r="U94" s="111"/>
      <c r="V94" s="111"/>
      <c r="W94" s="112"/>
      <c r="X94" s="113"/>
      <c r="Y94" s="114" t="s">
        <v>285</v>
      </c>
      <c r="Z94" s="115">
        <v>36.700000000000003</v>
      </c>
      <c r="AA94" s="116">
        <v>500</v>
      </c>
      <c r="AB94" s="117">
        <f t="shared" si="9"/>
        <v>18350</v>
      </c>
      <c r="AC94" s="117">
        <f t="shared" si="10"/>
        <v>143.52452499999998</v>
      </c>
      <c r="AD94" s="118"/>
      <c r="AE94" s="117">
        <f t="shared" si="11"/>
        <v>0</v>
      </c>
      <c r="AF94" s="117">
        <f t="shared" si="12"/>
        <v>0</v>
      </c>
      <c r="AG94" s="119">
        <f t="shared" si="13"/>
        <v>500</v>
      </c>
      <c r="AH94" s="120">
        <f t="shared" si="14"/>
        <v>18350</v>
      </c>
      <c r="AI94" s="121">
        <f t="shared" si="15"/>
        <v>143.52452499999998</v>
      </c>
      <c r="AJ94" s="122" t="str">
        <f>+C94</f>
        <v>HONG KONG</v>
      </c>
      <c r="AK94" s="122" t="str">
        <f>IF(ISNA(VLOOKUP(postponeList!D94,[1]Sheet!$A$2:$B$12,2,FALSE))," ",(VLOOKUP(postponeList!D94,[1]Sheet!$A$2:$B$12,2,FALSE)))</f>
        <v>PMMA</v>
      </c>
      <c r="AL94" s="122" t="str">
        <f>IF(ISNA(VLOOKUP(E94,[1]Sheet!$G$2:$H$40,2,FALSE))," ",VLOOKUP(E94,[1]Sheet!$G$2:$H$40,2,FALSE))</f>
        <v>SHET</v>
      </c>
      <c r="AM94" s="122" t="str">
        <f>IF(ISNA(VLOOKUP(G94,[1]Sheet!$K$2:$L$159,2,FALSE))," ",(VLOOKUP(G94,[1]Sheet!$K$2:$L$159,2,FALSE)))</f>
        <v>SHET</v>
      </c>
      <c r="AN94" s="122" t="str">
        <f>IF(ISNA(VLOOKUP(I94&amp;C94,[1]Sheet!$D$2:$E$228,2,FALSE))," ",VLOOKUP(I94&amp;C94,[1]Sheet!$D$2:$E$228,2,FALSE))</f>
        <v>Kit &amp; Janice</v>
      </c>
      <c r="AO94" s="122" t="str">
        <f>+I94&amp;C94</f>
        <v>PANHONG KONG</v>
      </c>
      <c r="AP94" s="122" t="str">
        <f>C94&amp;D94&amp;E94&amp;G94&amp;I94&amp;O94</f>
        <v>HONG KONG31200374374PANFEB</v>
      </c>
      <c r="AQ94" s="122" t="str">
        <f>B94&amp;D94&amp;N94</f>
        <v xml:space="preserve">SOUTH EAST ASIA31200WF </v>
      </c>
      <c r="AR94" s="123" t="str">
        <f>+D94&amp;J94</f>
        <v>31200SE</v>
      </c>
      <c r="AS94" s="124" t="str">
        <f t="shared" si="16"/>
        <v/>
      </c>
      <c r="AT94" s="125" t="str">
        <f t="shared" si="17"/>
        <v>F-359UHNBAMZ</v>
      </c>
      <c r="AU94" s="125" t="str">
        <f>IF(NOT(AT94=""),VLOOKUP(AT94,[1]PSI_Category!A:B,2,0),"")</f>
        <v>W/F</v>
      </c>
      <c r="AV94" s="125" t="s">
        <v>1778</v>
      </c>
      <c r="AW94" s="125" t="s">
        <v>1790</v>
      </c>
      <c r="AX94" s="125" t="s">
        <v>1790</v>
      </c>
    </row>
    <row r="95" spans="2:50" s="103" customFormat="1" ht="11.4" customHeight="1" x14ac:dyDescent="0.3">
      <c r="B95" s="104" t="s">
        <v>1866</v>
      </c>
      <c r="C95" s="105" t="s">
        <v>1867</v>
      </c>
      <c r="D95" s="106">
        <v>31200</v>
      </c>
      <c r="E95" s="107">
        <v>374</v>
      </c>
      <c r="F95" s="105" t="s">
        <v>1869</v>
      </c>
      <c r="G95" s="107">
        <v>374</v>
      </c>
      <c r="H95" s="105" t="s">
        <v>1869</v>
      </c>
      <c r="I95" s="105" t="s">
        <v>298</v>
      </c>
      <c r="J95" s="107" t="s">
        <v>293</v>
      </c>
      <c r="K95" s="105">
        <v>92011480</v>
      </c>
      <c r="L95" s="105" t="s">
        <v>1923</v>
      </c>
      <c r="M95" s="105" t="s">
        <v>1924</v>
      </c>
      <c r="N95" s="105" t="s">
        <v>1789</v>
      </c>
      <c r="O95" s="108" t="s">
        <v>159</v>
      </c>
      <c r="P95" s="109" t="s">
        <v>1777</v>
      </c>
      <c r="Q95" s="110"/>
      <c r="R95" s="110"/>
      <c r="S95" s="110"/>
      <c r="T95" s="110"/>
      <c r="U95" s="111"/>
      <c r="V95" s="111"/>
      <c r="W95" s="112"/>
      <c r="X95" s="113"/>
      <c r="Y95" s="114" t="s">
        <v>285</v>
      </c>
      <c r="Z95" s="115">
        <v>38.6</v>
      </c>
      <c r="AA95" s="116">
        <v>1500</v>
      </c>
      <c r="AB95" s="117">
        <f t="shared" si="9"/>
        <v>57900</v>
      </c>
      <c r="AC95" s="117">
        <f t="shared" si="10"/>
        <v>452.86485000000005</v>
      </c>
      <c r="AD95" s="118"/>
      <c r="AE95" s="117">
        <f t="shared" si="11"/>
        <v>0</v>
      </c>
      <c r="AF95" s="117">
        <f t="shared" si="12"/>
        <v>0</v>
      </c>
      <c r="AG95" s="119">
        <f t="shared" si="13"/>
        <v>1500</v>
      </c>
      <c r="AH95" s="120">
        <f t="shared" si="14"/>
        <v>57900</v>
      </c>
      <c r="AI95" s="121">
        <f t="shared" si="15"/>
        <v>452.86485000000005</v>
      </c>
      <c r="AJ95" s="122" t="str">
        <f>+C95</f>
        <v>HONG KONG</v>
      </c>
      <c r="AK95" s="122" t="str">
        <f>IF(ISNA(VLOOKUP(postponeList!D95,[1]Sheet!$A$2:$B$12,2,FALSE))," ",(VLOOKUP(postponeList!D95,[1]Sheet!$A$2:$B$12,2,FALSE)))</f>
        <v>PMMA</v>
      </c>
      <c r="AL95" s="122" t="str">
        <f>IF(ISNA(VLOOKUP(E95,[1]Sheet!$G$2:$H$40,2,FALSE))," ",VLOOKUP(E95,[1]Sheet!$G$2:$H$40,2,FALSE))</f>
        <v>SHET</v>
      </c>
      <c r="AM95" s="122" t="str">
        <f>IF(ISNA(VLOOKUP(G95,[1]Sheet!$K$2:$L$159,2,FALSE))," ",(VLOOKUP(G95,[1]Sheet!$K$2:$L$159,2,FALSE)))</f>
        <v>SHET</v>
      </c>
      <c r="AN95" s="122" t="str">
        <f>IF(ISNA(VLOOKUP(I95&amp;C95,[1]Sheet!$D$2:$E$228,2,FALSE))," ",VLOOKUP(I95&amp;C95,[1]Sheet!$D$2:$E$228,2,FALSE))</f>
        <v>Kit &amp; Janice</v>
      </c>
      <c r="AO95" s="122" t="str">
        <f>+I95&amp;C95</f>
        <v>PANHONG KONG</v>
      </c>
      <c r="AP95" s="122" t="str">
        <f>C95&amp;D95&amp;E95&amp;G95&amp;I95&amp;O95</f>
        <v>HONG KONG31200374374PANFEB</v>
      </c>
      <c r="AQ95" s="122" t="str">
        <f>B95&amp;D95&amp;N95</f>
        <v xml:space="preserve">SOUTH EAST ASIA31200WF </v>
      </c>
      <c r="AR95" s="123" t="str">
        <f>+D95&amp;J95</f>
        <v>31200SE</v>
      </c>
      <c r="AS95" s="124" t="str">
        <f t="shared" si="16"/>
        <v/>
      </c>
      <c r="AT95" s="125" t="str">
        <f t="shared" si="17"/>
        <v>F-409UHNBAMZ</v>
      </c>
      <c r="AU95" s="125" t="str">
        <f>IF(NOT(AT95=""),VLOOKUP(AT95,[1]PSI_Category!A:B,2,0),"")</f>
        <v>W/F</v>
      </c>
      <c r="AV95" s="125" t="s">
        <v>1778</v>
      </c>
      <c r="AW95" s="125" t="s">
        <v>1790</v>
      </c>
      <c r="AX95" s="125" t="s">
        <v>1790</v>
      </c>
    </row>
    <row r="96" spans="2:50" s="103" customFormat="1" ht="11.4" customHeight="1" x14ac:dyDescent="0.3">
      <c r="B96" s="104" t="s">
        <v>1866</v>
      </c>
      <c r="C96" s="105" t="s">
        <v>1867</v>
      </c>
      <c r="D96" s="106">
        <v>32100</v>
      </c>
      <c r="E96" s="107">
        <v>857</v>
      </c>
      <c r="F96" s="105" t="s">
        <v>1925</v>
      </c>
      <c r="G96" s="107">
        <v>857</v>
      </c>
      <c r="H96" s="105" t="s">
        <v>1925</v>
      </c>
      <c r="I96" s="105" t="s">
        <v>298</v>
      </c>
      <c r="J96" s="107" t="s">
        <v>304</v>
      </c>
      <c r="K96" s="105">
        <v>92011152</v>
      </c>
      <c r="L96" s="105" t="s">
        <v>1926</v>
      </c>
      <c r="M96" s="105" t="s">
        <v>1927</v>
      </c>
      <c r="N96" s="105" t="s">
        <v>1928</v>
      </c>
      <c r="O96" s="108" t="s">
        <v>159</v>
      </c>
      <c r="P96" s="109" t="s">
        <v>1777</v>
      </c>
      <c r="Q96" s="110"/>
      <c r="R96" s="110"/>
      <c r="S96" s="110"/>
      <c r="T96" s="110"/>
      <c r="U96" s="111"/>
      <c r="V96" s="111"/>
      <c r="W96" s="112"/>
      <c r="X96" s="113"/>
      <c r="Y96" s="114" t="s">
        <v>285</v>
      </c>
      <c r="Z96" s="115">
        <v>0</v>
      </c>
      <c r="AA96" s="116">
        <v>196</v>
      </c>
      <c r="AB96" s="117">
        <f t="shared" si="9"/>
        <v>0</v>
      </c>
      <c r="AC96" s="117">
        <f t="shared" si="10"/>
        <v>0</v>
      </c>
      <c r="AD96" s="118"/>
      <c r="AE96" s="117">
        <f t="shared" si="11"/>
        <v>0</v>
      </c>
      <c r="AF96" s="117">
        <f t="shared" si="12"/>
        <v>0</v>
      </c>
      <c r="AG96" s="119">
        <f t="shared" si="13"/>
        <v>196</v>
      </c>
      <c r="AH96" s="120">
        <f t="shared" si="14"/>
        <v>0</v>
      </c>
      <c r="AI96" s="121">
        <f t="shared" si="15"/>
        <v>0</v>
      </c>
      <c r="AJ96" s="122" t="str">
        <f>+C96</f>
        <v>HONG KONG</v>
      </c>
      <c r="AK96" s="122" t="str">
        <f>IF(ISNA(VLOOKUP(postponeList!D96,[1]Sheet!$A$2:$B$12,2,FALSE))," ",(VLOOKUP(postponeList!D96,[1]Sheet!$A$2:$B$12,2,FALSE)))</f>
        <v>PESGD</v>
      </c>
      <c r="AL96" s="122" t="str">
        <f>IF(ISNA(VLOOKUP(E96,[1]Sheet!$G$2:$H$40,2,FALSE))," ",VLOOKUP(E96,[1]Sheet!$G$2:$H$40,2,FALSE))</f>
        <v>PESHK-MKT</v>
      </c>
      <c r="AM96" s="122" t="str">
        <f>IF(ISNA(VLOOKUP(G96,[1]Sheet!$K$2:$L$159,2,FALSE))," ",(VLOOKUP(G96,[1]Sheet!$K$2:$L$159,2,FALSE)))</f>
        <v xml:space="preserve">PLSHK (MKT)                       </v>
      </c>
      <c r="AN96" s="122" t="str">
        <f>IF(ISNA(VLOOKUP(I96&amp;C96,[1]Sheet!$D$2:$E$228,2,FALSE))," ",VLOOKUP(I96&amp;C96,[1]Sheet!$D$2:$E$228,2,FALSE))</f>
        <v>Kit &amp; Janice</v>
      </c>
      <c r="AO96" s="122" t="str">
        <f>+I96&amp;C96</f>
        <v>PANHONG KONG</v>
      </c>
      <c r="AP96" s="122" t="str">
        <f>C96&amp;D96&amp;E96&amp;G96&amp;I96&amp;O96</f>
        <v>HONG KONG32100857857PANFEB</v>
      </c>
      <c r="AQ96" s="122" t="str">
        <f>B96&amp;D96&amp;N96</f>
        <v xml:space="preserve">SOUTH EAST ASIA3210001 </v>
      </c>
      <c r="AR96" s="123" t="str">
        <f>+D96&amp;J96</f>
        <v>32100PC</v>
      </c>
      <c r="AS96" s="124" t="str">
        <f t="shared" si="16"/>
        <v/>
      </c>
      <c r="AT96" s="125" t="str">
        <f t="shared" si="17"/>
        <v>FV-30BW2HT</v>
      </c>
      <c r="AU96" s="125" t="e">
        <f>IF(NOT(AT96=""),VLOOKUP(AT96,[1]PSI_Category!A:B,2,0),"")</f>
        <v>#N/A</v>
      </c>
      <c r="AV96" s="125"/>
      <c r="AW96" s="125"/>
      <c r="AX96" s="125"/>
    </row>
    <row r="97" spans="2:50" s="103" customFormat="1" ht="11.4" customHeight="1" x14ac:dyDescent="0.3">
      <c r="B97" s="104" t="s">
        <v>1866</v>
      </c>
      <c r="C97" s="105" t="s">
        <v>1867</v>
      </c>
      <c r="D97" s="106">
        <v>32100</v>
      </c>
      <c r="E97" s="107">
        <v>857</v>
      </c>
      <c r="F97" s="105" t="s">
        <v>1925</v>
      </c>
      <c r="G97" s="107">
        <v>857</v>
      </c>
      <c r="H97" s="105" t="s">
        <v>1925</v>
      </c>
      <c r="I97" s="105" t="s">
        <v>298</v>
      </c>
      <c r="J97" s="107" t="s">
        <v>293</v>
      </c>
      <c r="K97" s="105">
        <v>92011152</v>
      </c>
      <c r="L97" s="105" t="s">
        <v>1926</v>
      </c>
      <c r="M97" s="105" t="s">
        <v>1929</v>
      </c>
      <c r="N97" s="105" t="s">
        <v>1930</v>
      </c>
      <c r="O97" s="108" t="s">
        <v>159</v>
      </c>
      <c r="P97" s="109" t="s">
        <v>1777</v>
      </c>
      <c r="Q97" s="110"/>
      <c r="R97" s="110"/>
      <c r="S97" s="110"/>
      <c r="T97" s="110"/>
      <c r="U97" s="111"/>
      <c r="V97" s="111"/>
      <c r="W97" s="112"/>
      <c r="X97" s="113"/>
      <c r="Y97" s="114" t="s">
        <v>285</v>
      </c>
      <c r="Z97" s="115">
        <v>0</v>
      </c>
      <c r="AA97" s="116">
        <v>198</v>
      </c>
      <c r="AB97" s="117">
        <f t="shared" si="9"/>
        <v>0</v>
      </c>
      <c r="AC97" s="117">
        <f t="shared" si="10"/>
        <v>0</v>
      </c>
      <c r="AD97" s="118"/>
      <c r="AE97" s="117">
        <f t="shared" si="11"/>
        <v>0</v>
      </c>
      <c r="AF97" s="117">
        <f t="shared" si="12"/>
        <v>0</v>
      </c>
      <c r="AG97" s="119">
        <f t="shared" si="13"/>
        <v>198</v>
      </c>
      <c r="AH97" s="120">
        <f t="shared" si="14"/>
        <v>0</v>
      </c>
      <c r="AI97" s="121">
        <f t="shared" si="15"/>
        <v>0</v>
      </c>
      <c r="AJ97" s="122" t="str">
        <f>+C97</f>
        <v>HONG KONG</v>
      </c>
      <c r="AK97" s="122" t="str">
        <f>IF(ISNA(VLOOKUP(postponeList!D97,[1]Sheet!$A$2:$B$12,2,FALSE))," ",(VLOOKUP(postponeList!D97,[1]Sheet!$A$2:$B$12,2,FALSE)))</f>
        <v>PESGD</v>
      </c>
      <c r="AL97" s="122" t="str">
        <f>IF(ISNA(VLOOKUP(E97,[1]Sheet!$G$2:$H$40,2,FALSE))," ",VLOOKUP(E97,[1]Sheet!$G$2:$H$40,2,FALSE))</f>
        <v>PESHK-MKT</v>
      </c>
      <c r="AM97" s="122" t="str">
        <f>IF(ISNA(VLOOKUP(G97,[1]Sheet!$K$2:$L$159,2,FALSE))," ",(VLOOKUP(G97,[1]Sheet!$K$2:$L$159,2,FALSE)))</f>
        <v xml:space="preserve">PLSHK (MKT)                       </v>
      </c>
      <c r="AN97" s="122" t="str">
        <f>IF(ISNA(VLOOKUP(I97&amp;C97,[1]Sheet!$D$2:$E$228,2,FALSE))," ",VLOOKUP(I97&amp;C97,[1]Sheet!$D$2:$E$228,2,FALSE))</f>
        <v>Kit &amp; Janice</v>
      </c>
      <c r="AO97" s="122" t="str">
        <f>+I97&amp;C97</f>
        <v>PANHONG KONG</v>
      </c>
      <c r="AP97" s="122" t="str">
        <f>C97&amp;D97&amp;E97&amp;G97&amp;I97&amp;O97</f>
        <v>HONG KONG32100857857PANFEB</v>
      </c>
      <c r="AQ97" s="122" t="str">
        <f>B97&amp;D97&amp;N97</f>
        <v xml:space="preserve">SOUTH EAST ASIA32100BD </v>
      </c>
      <c r="AR97" s="123" t="str">
        <f>+D97&amp;J97</f>
        <v>32100SE</v>
      </c>
      <c r="AS97" s="124" t="str">
        <f t="shared" si="16"/>
        <v/>
      </c>
      <c r="AT97" s="125" t="str">
        <f t="shared" si="17"/>
        <v>30BW21000CH</v>
      </c>
      <c r="AU97" s="125" t="e">
        <f>IF(NOT(AT97=""),VLOOKUP(AT97,[1]PSI_Category!A:B,2,0),"")</f>
        <v>#N/A</v>
      </c>
      <c r="AV97" s="125"/>
      <c r="AW97" s="125"/>
      <c r="AX97" s="125"/>
    </row>
    <row r="98" spans="2:50" s="103" customFormat="1" ht="11.4" customHeight="1" x14ac:dyDescent="0.3">
      <c r="B98" s="104" t="s">
        <v>1866</v>
      </c>
      <c r="C98" s="105" t="s">
        <v>1867</v>
      </c>
      <c r="D98" s="106">
        <v>32100</v>
      </c>
      <c r="E98" s="107">
        <v>857</v>
      </c>
      <c r="F98" s="105" t="s">
        <v>1925</v>
      </c>
      <c r="G98" s="107">
        <v>857</v>
      </c>
      <c r="H98" s="105" t="s">
        <v>1925</v>
      </c>
      <c r="I98" s="105" t="s">
        <v>298</v>
      </c>
      <c r="J98" s="107" t="s">
        <v>293</v>
      </c>
      <c r="K98" s="105">
        <v>92011152</v>
      </c>
      <c r="L98" s="105" t="s">
        <v>1926</v>
      </c>
      <c r="M98" s="105" t="s">
        <v>1931</v>
      </c>
      <c r="N98" s="105" t="s">
        <v>1930</v>
      </c>
      <c r="O98" s="108" t="s">
        <v>159</v>
      </c>
      <c r="P98" s="109" t="s">
        <v>1777</v>
      </c>
      <c r="Q98" s="110"/>
      <c r="R98" s="110"/>
      <c r="S98" s="110"/>
      <c r="T98" s="110"/>
      <c r="U98" s="111"/>
      <c r="V98" s="111"/>
      <c r="W98" s="112"/>
      <c r="X98" s="113"/>
      <c r="Y98" s="114" t="s">
        <v>285</v>
      </c>
      <c r="Z98" s="115">
        <v>0</v>
      </c>
      <c r="AA98" s="116">
        <v>199</v>
      </c>
      <c r="AB98" s="117">
        <f t="shared" si="9"/>
        <v>0</v>
      </c>
      <c r="AC98" s="117">
        <f t="shared" si="10"/>
        <v>0</v>
      </c>
      <c r="AD98" s="118"/>
      <c r="AE98" s="117">
        <f t="shared" si="11"/>
        <v>0</v>
      </c>
      <c r="AF98" s="117">
        <f t="shared" si="12"/>
        <v>0</v>
      </c>
      <c r="AG98" s="119">
        <f t="shared" si="13"/>
        <v>199</v>
      </c>
      <c r="AH98" s="120">
        <f t="shared" si="14"/>
        <v>0</v>
      </c>
      <c r="AI98" s="121">
        <f t="shared" si="15"/>
        <v>0</v>
      </c>
      <c r="AJ98" s="122" t="str">
        <f>+C98</f>
        <v>HONG KONG</v>
      </c>
      <c r="AK98" s="122" t="str">
        <f>IF(ISNA(VLOOKUP(postponeList!D98,[1]Sheet!$A$2:$B$12,2,FALSE))," ",(VLOOKUP(postponeList!D98,[1]Sheet!$A$2:$B$12,2,FALSE)))</f>
        <v>PESGD</v>
      </c>
      <c r="AL98" s="122" t="str">
        <f>IF(ISNA(VLOOKUP(E98,[1]Sheet!$G$2:$H$40,2,FALSE))," ",VLOOKUP(E98,[1]Sheet!$G$2:$H$40,2,FALSE))</f>
        <v>PESHK-MKT</v>
      </c>
      <c r="AM98" s="122" t="str">
        <f>IF(ISNA(VLOOKUP(G98,[1]Sheet!$K$2:$L$159,2,FALSE))," ",(VLOOKUP(G98,[1]Sheet!$K$2:$L$159,2,FALSE)))</f>
        <v xml:space="preserve">PLSHK (MKT)                       </v>
      </c>
      <c r="AN98" s="122" t="str">
        <f>IF(ISNA(VLOOKUP(I98&amp;C98,[1]Sheet!$D$2:$E$228,2,FALSE))," ",VLOOKUP(I98&amp;C98,[1]Sheet!$D$2:$E$228,2,FALSE))</f>
        <v>Kit &amp; Janice</v>
      </c>
      <c r="AO98" s="122" t="str">
        <f>+I98&amp;C98</f>
        <v>PANHONG KONG</v>
      </c>
      <c r="AP98" s="122" t="str">
        <f>C98&amp;D98&amp;E98&amp;G98&amp;I98&amp;O98</f>
        <v>HONG KONG32100857857PANFEB</v>
      </c>
      <c r="AQ98" s="122" t="str">
        <f>B98&amp;D98&amp;N98</f>
        <v xml:space="preserve">SOUTH EAST ASIA32100BD </v>
      </c>
      <c r="AR98" s="123" t="str">
        <f>+D98&amp;J98</f>
        <v>32100SE</v>
      </c>
      <c r="AS98" s="124" t="str">
        <f t="shared" si="16"/>
        <v/>
      </c>
      <c r="AT98" s="125" t="str">
        <f t="shared" si="17"/>
        <v>FV-30BG3HWR</v>
      </c>
      <c r="AU98" s="125" t="e">
        <f>IF(NOT(AT98=""),VLOOKUP(AT98,[1]PSI_Category!A:B,2,0),"")</f>
        <v>#N/A</v>
      </c>
      <c r="AV98" s="125"/>
      <c r="AW98" s="125"/>
      <c r="AX98" s="125"/>
    </row>
    <row r="99" spans="2:50" s="103" customFormat="1" ht="11.4" customHeight="1" x14ac:dyDescent="0.3">
      <c r="B99" s="104" t="s">
        <v>1866</v>
      </c>
      <c r="C99" s="105" t="s">
        <v>1867</v>
      </c>
      <c r="D99" s="106">
        <v>32100</v>
      </c>
      <c r="E99" s="107">
        <v>857</v>
      </c>
      <c r="F99" s="105" t="s">
        <v>1925</v>
      </c>
      <c r="G99" s="107">
        <v>857</v>
      </c>
      <c r="H99" s="105" t="s">
        <v>1925</v>
      </c>
      <c r="I99" s="105" t="s">
        <v>298</v>
      </c>
      <c r="J99" s="107" t="s">
        <v>293</v>
      </c>
      <c r="K99" s="105">
        <v>92011152</v>
      </c>
      <c r="L99" s="105" t="s">
        <v>1926</v>
      </c>
      <c r="M99" s="105" t="s">
        <v>1932</v>
      </c>
      <c r="N99" s="105" t="s">
        <v>1928</v>
      </c>
      <c r="O99" s="108" t="s">
        <v>159</v>
      </c>
      <c r="P99" s="109" t="s">
        <v>1777</v>
      </c>
      <c r="Q99" s="110"/>
      <c r="R99" s="110"/>
      <c r="S99" s="110"/>
      <c r="T99" s="110"/>
      <c r="U99" s="111"/>
      <c r="V99" s="111"/>
      <c r="W99" s="112"/>
      <c r="X99" s="113"/>
      <c r="Y99" s="114" t="s">
        <v>285</v>
      </c>
      <c r="Z99" s="115">
        <v>0</v>
      </c>
      <c r="AA99" s="116">
        <v>291</v>
      </c>
      <c r="AB99" s="117">
        <f t="shared" si="9"/>
        <v>0</v>
      </c>
      <c r="AC99" s="117">
        <f t="shared" si="10"/>
        <v>0</v>
      </c>
      <c r="AD99" s="118"/>
      <c r="AE99" s="117">
        <f t="shared" si="11"/>
        <v>0</v>
      </c>
      <c r="AF99" s="117">
        <f t="shared" si="12"/>
        <v>0</v>
      </c>
      <c r="AG99" s="119">
        <f t="shared" si="13"/>
        <v>291</v>
      </c>
      <c r="AH99" s="120">
        <f t="shared" si="14"/>
        <v>0</v>
      </c>
      <c r="AI99" s="121">
        <f t="shared" si="15"/>
        <v>0</v>
      </c>
      <c r="AJ99" s="122" t="str">
        <f>+C99</f>
        <v>HONG KONG</v>
      </c>
      <c r="AK99" s="122" t="str">
        <f>IF(ISNA(VLOOKUP(postponeList!D99,[1]Sheet!$A$2:$B$12,2,FALSE))," ",(VLOOKUP(postponeList!D99,[1]Sheet!$A$2:$B$12,2,FALSE)))</f>
        <v>PESGD</v>
      </c>
      <c r="AL99" s="122" t="str">
        <f>IF(ISNA(VLOOKUP(E99,[1]Sheet!$G$2:$H$40,2,FALSE))," ",VLOOKUP(E99,[1]Sheet!$G$2:$H$40,2,FALSE))</f>
        <v>PESHK-MKT</v>
      </c>
      <c r="AM99" s="122" t="str">
        <f>IF(ISNA(VLOOKUP(G99,[1]Sheet!$K$2:$L$159,2,FALSE))," ",(VLOOKUP(G99,[1]Sheet!$K$2:$L$159,2,FALSE)))</f>
        <v xml:space="preserve">PLSHK (MKT)                       </v>
      </c>
      <c r="AN99" s="122" t="str">
        <f>IF(ISNA(VLOOKUP(I99&amp;C99,[1]Sheet!$D$2:$E$228,2,FALSE))," ",VLOOKUP(I99&amp;C99,[1]Sheet!$D$2:$E$228,2,FALSE))</f>
        <v>Kit &amp; Janice</v>
      </c>
      <c r="AO99" s="122" t="str">
        <f>+I99&amp;C99</f>
        <v>PANHONG KONG</v>
      </c>
      <c r="AP99" s="122" t="str">
        <f>C99&amp;D99&amp;E99&amp;G99&amp;I99&amp;O99</f>
        <v>HONG KONG32100857857PANFEB</v>
      </c>
      <c r="AQ99" s="122" t="str">
        <f>B99&amp;D99&amp;N99</f>
        <v xml:space="preserve">SOUTH EAST ASIA3210001 </v>
      </c>
      <c r="AR99" s="123" t="str">
        <f>+D99&amp;J99</f>
        <v>32100SE</v>
      </c>
      <c r="AS99" s="124" t="str">
        <f t="shared" si="16"/>
        <v/>
      </c>
      <c r="AT99" s="125" t="str">
        <f t="shared" si="17"/>
        <v>FV-M23BW2H-W</v>
      </c>
      <c r="AU99" s="125" t="e">
        <f>IF(NOT(AT99=""),VLOOKUP(AT99,[1]PSI_Category!A:B,2,0),"")</f>
        <v>#N/A</v>
      </c>
      <c r="AV99" s="125"/>
      <c r="AW99" s="125"/>
      <c r="AX99" s="125"/>
    </row>
    <row r="100" spans="2:50" s="103" customFormat="1" ht="11.4" customHeight="1" x14ac:dyDescent="0.3">
      <c r="B100" s="104" t="s">
        <v>1866</v>
      </c>
      <c r="C100" s="105" t="s">
        <v>1867</v>
      </c>
      <c r="D100" s="106">
        <v>32100</v>
      </c>
      <c r="E100" s="107">
        <v>857</v>
      </c>
      <c r="F100" s="105" t="s">
        <v>1925</v>
      </c>
      <c r="G100" s="107">
        <v>857</v>
      </c>
      <c r="H100" s="105" t="s">
        <v>1925</v>
      </c>
      <c r="I100" s="105" t="s">
        <v>298</v>
      </c>
      <c r="J100" s="107" t="s">
        <v>293</v>
      </c>
      <c r="K100" s="105">
        <v>92011152</v>
      </c>
      <c r="L100" s="105" t="s">
        <v>1926</v>
      </c>
      <c r="M100" s="105" t="s">
        <v>1933</v>
      </c>
      <c r="N100" s="105" t="s">
        <v>1928</v>
      </c>
      <c r="O100" s="108" t="s">
        <v>159</v>
      </c>
      <c r="P100" s="109" t="s">
        <v>1777</v>
      </c>
      <c r="Q100" s="110"/>
      <c r="R100" s="110"/>
      <c r="S100" s="110"/>
      <c r="T100" s="110"/>
      <c r="U100" s="111"/>
      <c r="V100" s="111"/>
      <c r="W100" s="112"/>
      <c r="X100" s="113"/>
      <c r="Y100" s="114" t="s">
        <v>285</v>
      </c>
      <c r="Z100" s="115">
        <v>0</v>
      </c>
      <c r="AA100" s="116">
        <v>297</v>
      </c>
      <c r="AB100" s="117">
        <f t="shared" si="9"/>
        <v>0</v>
      </c>
      <c r="AC100" s="117">
        <f t="shared" si="10"/>
        <v>0</v>
      </c>
      <c r="AD100" s="118"/>
      <c r="AE100" s="117">
        <f t="shared" si="11"/>
        <v>0</v>
      </c>
      <c r="AF100" s="117">
        <f t="shared" si="12"/>
        <v>0</v>
      </c>
      <c r="AG100" s="119">
        <f t="shared" si="13"/>
        <v>297</v>
      </c>
      <c r="AH100" s="120">
        <f t="shared" si="14"/>
        <v>0</v>
      </c>
      <c r="AI100" s="121">
        <f t="shared" si="15"/>
        <v>0</v>
      </c>
      <c r="AJ100" s="122" t="str">
        <f>+C100</f>
        <v>HONG KONG</v>
      </c>
      <c r="AK100" s="122" t="str">
        <f>IF(ISNA(VLOOKUP(postponeList!D100,[1]Sheet!$A$2:$B$12,2,FALSE))," ",(VLOOKUP(postponeList!D100,[1]Sheet!$A$2:$B$12,2,FALSE)))</f>
        <v>PESGD</v>
      </c>
      <c r="AL100" s="122" t="str">
        <f>IF(ISNA(VLOOKUP(E100,[1]Sheet!$G$2:$H$40,2,FALSE))," ",VLOOKUP(E100,[1]Sheet!$G$2:$H$40,2,FALSE))</f>
        <v>PESHK-MKT</v>
      </c>
      <c r="AM100" s="122" t="str">
        <f>IF(ISNA(VLOOKUP(G100,[1]Sheet!$K$2:$L$159,2,FALSE))," ",(VLOOKUP(G100,[1]Sheet!$K$2:$L$159,2,FALSE)))</f>
        <v xml:space="preserve">PLSHK (MKT)                       </v>
      </c>
      <c r="AN100" s="122" t="str">
        <f>IF(ISNA(VLOOKUP(I100&amp;C100,[1]Sheet!$D$2:$E$228,2,FALSE))," ",VLOOKUP(I100&amp;C100,[1]Sheet!$D$2:$E$228,2,FALSE))</f>
        <v>Kit &amp; Janice</v>
      </c>
      <c r="AO100" s="122" t="str">
        <f>+I100&amp;C100</f>
        <v>PANHONG KONG</v>
      </c>
      <c r="AP100" s="122" t="str">
        <f>C100&amp;D100&amp;E100&amp;G100&amp;I100&amp;O100</f>
        <v>HONG KONG32100857857PANFEB</v>
      </c>
      <c r="AQ100" s="122" t="str">
        <f>B100&amp;D100&amp;N100</f>
        <v xml:space="preserve">SOUTH EAST ASIA3210001 </v>
      </c>
      <c r="AR100" s="123" t="str">
        <f>+D100&amp;J100</f>
        <v>32100SE</v>
      </c>
      <c r="AS100" s="124" t="str">
        <f t="shared" si="16"/>
        <v/>
      </c>
      <c r="AT100" s="125" t="str">
        <f t="shared" si="17"/>
        <v>FV-M23BWN2H-W</v>
      </c>
      <c r="AU100" s="125" t="e">
        <f>IF(NOT(AT100=""),VLOOKUP(AT100,[1]PSI_Category!A:B,2,0),"")</f>
        <v>#N/A</v>
      </c>
      <c r="AV100" s="125"/>
      <c r="AW100" s="125"/>
      <c r="AX100" s="125"/>
    </row>
    <row r="101" spans="2:50" s="103" customFormat="1" ht="11.4" customHeight="1" x14ac:dyDescent="0.3">
      <c r="B101" s="104" t="s">
        <v>1866</v>
      </c>
      <c r="C101" s="105" t="s">
        <v>1867</v>
      </c>
      <c r="D101" s="106">
        <v>32100</v>
      </c>
      <c r="E101" s="107">
        <v>857</v>
      </c>
      <c r="F101" s="105" t="s">
        <v>1925</v>
      </c>
      <c r="G101" s="107">
        <v>857</v>
      </c>
      <c r="H101" s="105" t="s">
        <v>1925</v>
      </c>
      <c r="I101" s="105" t="s">
        <v>298</v>
      </c>
      <c r="J101" s="107" t="s">
        <v>293</v>
      </c>
      <c r="K101" s="105">
        <v>92011152</v>
      </c>
      <c r="L101" s="105" t="s">
        <v>1926</v>
      </c>
      <c r="M101" s="105" t="s">
        <v>1934</v>
      </c>
      <c r="N101" s="105" t="s">
        <v>1928</v>
      </c>
      <c r="O101" s="108" t="s">
        <v>159</v>
      </c>
      <c r="P101" s="109" t="s">
        <v>1777</v>
      </c>
      <c r="Q101" s="110"/>
      <c r="R101" s="110"/>
      <c r="S101" s="110"/>
      <c r="T101" s="110"/>
      <c r="U101" s="111"/>
      <c r="V101" s="111"/>
      <c r="W101" s="112"/>
      <c r="X101" s="113"/>
      <c r="Y101" s="114" t="s">
        <v>285</v>
      </c>
      <c r="Z101" s="115">
        <v>0</v>
      </c>
      <c r="AA101" s="116">
        <v>66</v>
      </c>
      <c r="AB101" s="117">
        <f t="shared" si="9"/>
        <v>0</v>
      </c>
      <c r="AC101" s="117">
        <f t="shared" si="10"/>
        <v>0</v>
      </c>
      <c r="AD101" s="118"/>
      <c r="AE101" s="117">
        <f t="shared" si="11"/>
        <v>0</v>
      </c>
      <c r="AF101" s="117">
        <f t="shared" si="12"/>
        <v>0</v>
      </c>
      <c r="AG101" s="119">
        <f t="shared" si="13"/>
        <v>66</v>
      </c>
      <c r="AH101" s="120">
        <f t="shared" si="14"/>
        <v>0</v>
      </c>
      <c r="AI101" s="121">
        <f t="shared" si="15"/>
        <v>0</v>
      </c>
      <c r="AJ101" s="122" t="str">
        <f>+C101</f>
        <v>HONG KONG</v>
      </c>
      <c r="AK101" s="122" t="str">
        <f>IF(ISNA(VLOOKUP(postponeList!D101,[1]Sheet!$A$2:$B$12,2,FALSE))," ",(VLOOKUP(postponeList!D101,[1]Sheet!$A$2:$B$12,2,FALSE)))</f>
        <v>PESGD</v>
      </c>
      <c r="AL101" s="122" t="str">
        <f>IF(ISNA(VLOOKUP(E101,[1]Sheet!$G$2:$H$40,2,FALSE))," ",VLOOKUP(E101,[1]Sheet!$G$2:$H$40,2,FALSE))</f>
        <v>PESHK-MKT</v>
      </c>
      <c r="AM101" s="122" t="str">
        <f>IF(ISNA(VLOOKUP(G101,[1]Sheet!$K$2:$L$159,2,FALSE))," ",(VLOOKUP(G101,[1]Sheet!$K$2:$L$159,2,FALSE)))</f>
        <v xml:space="preserve">PLSHK (MKT)                       </v>
      </c>
      <c r="AN101" s="122" t="str">
        <f>IF(ISNA(VLOOKUP(I101&amp;C101,[1]Sheet!$D$2:$E$228,2,FALSE))," ",VLOOKUP(I101&amp;C101,[1]Sheet!$D$2:$E$228,2,FALSE))</f>
        <v>Kit &amp; Janice</v>
      </c>
      <c r="AO101" s="122" t="str">
        <f>+I101&amp;C101</f>
        <v>PANHONG KONG</v>
      </c>
      <c r="AP101" s="122" t="str">
        <f>C101&amp;D101&amp;E101&amp;G101&amp;I101&amp;O101</f>
        <v>HONG KONG32100857857PANFEB</v>
      </c>
      <c r="AQ101" s="122" t="str">
        <f>B101&amp;D101&amp;N101</f>
        <v xml:space="preserve">SOUTH EAST ASIA3210001 </v>
      </c>
      <c r="AR101" s="123" t="str">
        <f>+D101&amp;J101</f>
        <v>32100SE</v>
      </c>
      <c r="AS101" s="124" t="str">
        <f t="shared" si="16"/>
        <v/>
      </c>
      <c r="AT101" s="125" t="str">
        <f t="shared" si="17"/>
        <v>FV-M30BG3HWL</v>
      </c>
      <c r="AU101" s="125" t="e">
        <f>IF(NOT(AT101=""),VLOOKUP(AT101,[1]PSI_Category!A:B,2,0),"")</f>
        <v>#N/A</v>
      </c>
      <c r="AV101" s="125"/>
      <c r="AW101" s="125"/>
      <c r="AX101" s="125"/>
    </row>
    <row r="102" spans="2:50" s="103" customFormat="1" ht="11.4" customHeight="1" x14ac:dyDescent="0.3">
      <c r="B102" s="104" t="s">
        <v>1866</v>
      </c>
      <c r="C102" s="105" t="s">
        <v>1867</v>
      </c>
      <c r="D102" s="106">
        <v>32100</v>
      </c>
      <c r="E102" s="107">
        <v>857</v>
      </c>
      <c r="F102" s="105" t="s">
        <v>1925</v>
      </c>
      <c r="G102" s="107">
        <v>857</v>
      </c>
      <c r="H102" s="105" t="s">
        <v>1925</v>
      </c>
      <c r="I102" s="105" t="s">
        <v>298</v>
      </c>
      <c r="J102" s="107" t="s">
        <v>293</v>
      </c>
      <c r="K102" s="105">
        <v>92011152</v>
      </c>
      <c r="L102" s="105" t="s">
        <v>1926</v>
      </c>
      <c r="M102" s="105" t="s">
        <v>1935</v>
      </c>
      <c r="N102" s="105" t="s">
        <v>1930</v>
      </c>
      <c r="O102" s="108" t="s">
        <v>159</v>
      </c>
      <c r="P102" s="109" t="s">
        <v>1777</v>
      </c>
      <c r="Q102" s="110"/>
      <c r="R102" s="110"/>
      <c r="S102" s="110"/>
      <c r="T102" s="110"/>
      <c r="U102" s="111"/>
      <c r="V102" s="111"/>
      <c r="W102" s="112"/>
      <c r="X102" s="113"/>
      <c r="Y102" s="114" t="s">
        <v>285</v>
      </c>
      <c r="Z102" s="115">
        <v>0</v>
      </c>
      <c r="AA102" s="116">
        <v>292</v>
      </c>
      <c r="AB102" s="117">
        <f t="shared" si="9"/>
        <v>0</v>
      </c>
      <c r="AC102" s="117">
        <f t="shared" si="10"/>
        <v>0</v>
      </c>
      <c r="AD102" s="118"/>
      <c r="AE102" s="117">
        <f t="shared" si="11"/>
        <v>0</v>
      </c>
      <c r="AF102" s="117">
        <f t="shared" si="12"/>
        <v>0</v>
      </c>
      <c r="AG102" s="119">
        <f t="shared" si="13"/>
        <v>292</v>
      </c>
      <c r="AH102" s="120">
        <f t="shared" si="14"/>
        <v>0</v>
      </c>
      <c r="AI102" s="121">
        <f t="shared" si="15"/>
        <v>0</v>
      </c>
      <c r="AJ102" s="122" t="str">
        <f>+C102</f>
        <v>HONG KONG</v>
      </c>
      <c r="AK102" s="122" t="str">
        <f>IF(ISNA(VLOOKUP(postponeList!D102,[1]Sheet!$A$2:$B$12,2,FALSE))," ",(VLOOKUP(postponeList!D102,[1]Sheet!$A$2:$B$12,2,FALSE)))</f>
        <v>PESGD</v>
      </c>
      <c r="AL102" s="122" t="str">
        <f>IF(ISNA(VLOOKUP(E102,[1]Sheet!$G$2:$H$40,2,FALSE))," ",VLOOKUP(E102,[1]Sheet!$G$2:$H$40,2,FALSE))</f>
        <v>PESHK-MKT</v>
      </c>
      <c r="AM102" s="122" t="str">
        <f>IF(ISNA(VLOOKUP(G102,[1]Sheet!$K$2:$L$159,2,FALSE))," ",(VLOOKUP(G102,[1]Sheet!$K$2:$L$159,2,FALSE)))</f>
        <v xml:space="preserve">PLSHK (MKT)                       </v>
      </c>
      <c r="AN102" s="122" t="str">
        <f>IF(ISNA(VLOOKUP(I102&amp;C102,[1]Sheet!$D$2:$E$228,2,FALSE))," ",VLOOKUP(I102&amp;C102,[1]Sheet!$D$2:$E$228,2,FALSE))</f>
        <v>Kit &amp; Janice</v>
      </c>
      <c r="AO102" s="122" t="str">
        <f>+I102&amp;C102</f>
        <v>PANHONG KONG</v>
      </c>
      <c r="AP102" s="122" t="str">
        <f>C102&amp;D102&amp;E102&amp;G102&amp;I102&amp;O102</f>
        <v>HONG KONG32100857857PANFEB</v>
      </c>
      <c r="AQ102" s="122" t="str">
        <f>B102&amp;D102&amp;N102</f>
        <v xml:space="preserve">SOUTH EAST ASIA32100BD </v>
      </c>
      <c r="AR102" s="123" t="str">
        <f>+D102&amp;J102</f>
        <v>32100SE</v>
      </c>
      <c r="AS102" s="124" t="str">
        <f t="shared" si="16"/>
        <v/>
      </c>
      <c r="AT102" s="125" t="str">
        <f t="shared" si="17"/>
        <v>FV-R23BW2H-W</v>
      </c>
      <c r="AU102" s="125" t="e">
        <f>IF(NOT(AT102=""),VLOOKUP(AT102,[1]PSI_Category!A:B,2,0),"")</f>
        <v>#N/A</v>
      </c>
      <c r="AV102" s="125" t="s">
        <v>1936</v>
      </c>
      <c r="AW102" s="125" t="s">
        <v>1936</v>
      </c>
      <c r="AX102" s="125" t="s">
        <v>1936</v>
      </c>
    </row>
    <row r="103" spans="2:50" s="103" customFormat="1" ht="11.4" customHeight="1" x14ac:dyDescent="0.3">
      <c r="B103" s="104" t="s">
        <v>1866</v>
      </c>
      <c r="C103" s="105" t="s">
        <v>1867</v>
      </c>
      <c r="D103" s="106">
        <v>32100</v>
      </c>
      <c r="E103" s="107">
        <v>857</v>
      </c>
      <c r="F103" s="105" t="s">
        <v>1925</v>
      </c>
      <c r="G103" s="107">
        <v>857</v>
      </c>
      <c r="H103" s="105" t="s">
        <v>1925</v>
      </c>
      <c r="I103" s="105" t="s">
        <v>298</v>
      </c>
      <c r="J103" s="107" t="s">
        <v>293</v>
      </c>
      <c r="K103" s="105">
        <v>92011152</v>
      </c>
      <c r="L103" s="105" t="s">
        <v>1926</v>
      </c>
      <c r="M103" s="105" t="s">
        <v>1937</v>
      </c>
      <c r="N103" s="105" t="s">
        <v>1930</v>
      </c>
      <c r="O103" s="108" t="s">
        <v>159</v>
      </c>
      <c r="P103" s="109" t="s">
        <v>1777</v>
      </c>
      <c r="Q103" s="110"/>
      <c r="R103" s="110"/>
      <c r="S103" s="110"/>
      <c r="T103" s="110"/>
      <c r="U103" s="111"/>
      <c r="V103" s="111"/>
      <c r="W103" s="112"/>
      <c r="X103" s="113"/>
      <c r="Y103" s="114" t="s">
        <v>285</v>
      </c>
      <c r="Z103" s="115">
        <v>0</v>
      </c>
      <c r="AA103" s="116">
        <v>298</v>
      </c>
      <c r="AB103" s="117">
        <f t="shared" si="9"/>
        <v>0</v>
      </c>
      <c r="AC103" s="117">
        <f t="shared" si="10"/>
        <v>0</v>
      </c>
      <c r="AD103" s="118"/>
      <c r="AE103" s="117">
        <f t="shared" si="11"/>
        <v>0</v>
      </c>
      <c r="AF103" s="117">
        <f t="shared" si="12"/>
        <v>0</v>
      </c>
      <c r="AG103" s="119">
        <f t="shared" si="13"/>
        <v>298</v>
      </c>
      <c r="AH103" s="120">
        <f t="shared" si="14"/>
        <v>0</v>
      </c>
      <c r="AI103" s="121">
        <f t="shared" si="15"/>
        <v>0</v>
      </c>
      <c r="AJ103" s="122" t="str">
        <f>+C103</f>
        <v>HONG KONG</v>
      </c>
      <c r="AK103" s="122" t="str">
        <f>IF(ISNA(VLOOKUP(postponeList!D103,[1]Sheet!$A$2:$B$12,2,FALSE))," ",(VLOOKUP(postponeList!D103,[1]Sheet!$A$2:$B$12,2,FALSE)))</f>
        <v>PESGD</v>
      </c>
      <c r="AL103" s="122" t="str">
        <f>IF(ISNA(VLOOKUP(E103,[1]Sheet!$G$2:$H$40,2,FALSE))," ",VLOOKUP(E103,[1]Sheet!$G$2:$H$40,2,FALSE))</f>
        <v>PESHK-MKT</v>
      </c>
      <c r="AM103" s="122" t="str">
        <f>IF(ISNA(VLOOKUP(G103,[1]Sheet!$K$2:$L$159,2,FALSE))," ",(VLOOKUP(G103,[1]Sheet!$K$2:$L$159,2,FALSE)))</f>
        <v xml:space="preserve">PLSHK (MKT)                       </v>
      </c>
      <c r="AN103" s="122" t="str">
        <f>IF(ISNA(VLOOKUP(I103&amp;C103,[1]Sheet!$D$2:$E$228,2,FALSE))," ",VLOOKUP(I103&amp;C103,[1]Sheet!$D$2:$E$228,2,FALSE))</f>
        <v>Kit &amp; Janice</v>
      </c>
      <c r="AO103" s="122" t="str">
        <f>+I103&amp;C103</f>
        <v>PANHONG KONG</v>
      </c>
      <c r="AP103" s="122" t="str">
        <f>C103&amp;D103&amp;E103&amp;G103&amp;I103&amp;O103</f>
        <v>HONG KONG32100857857PANFEB</v>
      </c>
      <c r="AQ103" s="122" t="str">
        <f>B103&amp;D103&amp;N103</f>
        <v xml:space="preserve">SOUTH EAST ASIA32100BD </v>
      </c>
      <c r="AR103" s="123" t="str">
        <f>+D103&amp;J103</f>
        <v>32100SE</v>
      </c>
      <c r="AS103" s="124" t="str">
        <f t="shared" si="16"/>
        <v/>
      </c>
      <c r="AT103" s="125" t="str">
        <f t="shared" si="17"/>
        <v>FV-R23BWN2H-W</v>
      </c>
      <c r="AU103" s="125" t="e">
        <f>IF(NOT(AT103=""),VLOOKUP(AT103,[1]PSI_Category!A:B,2,0),"")</f>
        <v>#N/A</v>
      </c>
      <c r="AV103" s="125" t="s">
        <v>1936</v>
      </c>
      <c r="AW103" s="125" t="s">
        <v>1936</v>
      </c>
      <c r="AX103" s="125" t="s">
        <v>1936</v>
      </c>
    </row>
    <row r="104" spans="2:50" s="103" customFormat="1" ht="11.4" customHeight="1" x14ac:dyDescent="0.3">
      <c r="B104" s="104" t="s">
        <v>1866</v>
      </c>
      <c r="C104" s="105" t="s">
        <v>1867</v>
      </c>
      <c r="D104" s="106">
        <v>41200</v>
      </c>
      <c r="E104" s="107">
        <v>2018</v>
      </c>
      <c r="F104" s="105" t="s">
        <v>1868</v>
      </c>
      <c r="G104" s="107">
        <v>374</v>
      </c>
      <c r="H104" s="105" t="s">
        <v>1869</v>
      </c>
      <c r="I104" s="105" t="s">
        <v>298</v>
      </c>
      <c r="J104" s="107" t="s">
        <v>293</v>
      </c>
      <c r="K104" s="105">
        <v>92010858</v>
      </c>
      <c r="L104" s="105" t="s">
        <v>1938</v>
      </c>
      <c r="M104" s="105" t="s">
        <v>1939</v>
      </c>
      <c r="N104" s="105" t="s">
        <v>1886</v>
      </c>
      <c r="O104" s="108" t="s">
        <v>159</v>
      </c>
      <c r="P104" s="109" t="s">
        <v>1777</v>
      </c>
      <c r="Q104" s="110"/>
      <c r="R104" s="110"/>
      <c r="S104" s="110"/>
      <c r="T104" s="110"/>
      <c r="U104" s="111"/>
      <c r="V104" s="111"/>
      <c r="W104" s="112"/>
      <c r="X104" s="113"/>
      <c r="Y104" s="114" t="s">
        <v>1711</v>
      </c>
      <c r="Z104" s="115">
        <v>258.57</v>
      </c>
      <c r="AA104" s="116">
        <v>200</v>
      </c>
      <c r="AB104" s="117">
        <f t="shared" si="9"/>
        <v>6611.7752349293614</v>
      </c>
      <c r="AC104" s="117">
        <f t="shared" si="10"/>
        <v>51.713999999999999</v>
      </c>
      <c r="AD104" s="118"/>
      <c r="AE104" s="117">
        <f t="shared" si="11"/>
        <v>0</v>
      </c>
      <c r="AF104" s="117">
        <f t="shared" si="12"/>
        <v>0</v>
      </c>
      <c r="AG104" s="119">
        <f t="shared" si="13"/>
        <v>200</v>
      </c>
      <c r="AH104" s="120">
        <f t="shared" si="14"/>
        <v>6611.7752349293614</v>
      </c>
      <c r="AI104" s="121">
        <f t="shared" si="15"/>
        <v>51.713999999999999</v>
      </c>
      <c r="AJ104" s="122" t="str">
        <f>+C104</f>
        <v>HONG KONG</v>
      </c>
      <c r="AK104" s="122" t="str">
        <f>IF(ISNA(VLOOKUP(postponeList!D104,[1]Sheet!$A$2:$B$12,2,FALSE))," ",(VLOOKUP(postponeList!D104,[1]Sheet!$A$2:$B$12,2,FALSE)))</f>
        <v>PSD</v>
      </c>
      <c r="AL104" s="122" t="str">
        <f>IF(ISNA(VLOOKUP(E104,[1]Sheet!$G$2:$H$40,2,FALSE))," ",VLOOKUP(E104,[1]Sheet!$G$2:$H$40,2,FALSE))</f>
        <v>PHK-MSD</v>
      </c>
      <c r="AM104" s="122" t="str">
        <f>IF(ISNA(VLOOKUP(G104,[1]Sheet!$K$2:$L$159,2,FALSE))," ",(VLOOKUP(G104,[1]Sheet!$K$2:$L$159,2,FALSE)))</f>
        <v>SHET</v>
      </c>
      <c r="AN104" s="122" t="str">
        <f>IF(ISNA(VLOOKUP(I104&amp;C104,[1]Sheet!$D$2:$E$228,2,FALSE))," ",VLOOKUP(I104&amp;C104,[1]Sheet!$D$2:$E$228,2,FALSE))</f>
        <v>Kit &amp; Janice</v>
      </c>
      <c r="AO104" s="122" t="str">
        <f>+I104&amp;C104</f>
        <v>PANHONG KONG</v>
      </c>
      <c r="AP104" s="122" t="str">
        <f>C104&amp;D104&amp;E104&amp;G104&amp;I104&amp;O104</f>
        <v>HONG KONG412002018374PANFEB</v>
      </c>
      <c r="AQ104" s="122" t="str">
        <f>B104&amp;D104&amp;N104</f>
        <v xml:space="preserve">SOUTH EAST ASIA41200LF </v>
      </c>
      <c r="AR104" s="123" t="str">
        <f>+D104&amp;J104</f>
        <v>41200SE</v>
      </c>
      <c r="AS104" s="124" t="str">
        <f t="shared" si="16"/>
        <v/>
      </c>
      <c r="AT104" s="125" t="str">
        <f t="shared" si="17"/>
        <v>F-30PLHTBHMWZ</v>
      </c>
      <c r="AU104" s="125" t="str">
        <f>IF(NOT(AT104=""),VLOOKUP(AT104,[1]PSI_Category!A:B,2,0),"")</f>
        <v>L/F</v>
      </c>
      <c r="AV104" s="125" t="s">
        <v>1778</v>
      </c>
      <c r="AW104" s="125" t="s">
        <v>1887</v>
      </c>
      <c r="AX104" s="125" t="s">
        <v>1887</v>
      </c>
    </row>
    <row r="105" spans="2:50" s="103" customFormat="1" ht="11.4" customHeight="1" x14ac:dyDescent="0.3">
      <c r="B105" s="104" t="s">
        <v>1866</v>
      </c>
      <c r="C105" s="105" t="s">
        <v>1867</v>
      </c>
      <c r="D105" s="106">
        <v>41200</v>
      </c>
      <c r="E105" s="107">
        <v>2018</v>
      </c>
      <c r="F105" s="105" t="s">
        <v>1868</v>
      </c>
      <c r="G105" s="107">
        <v>374</v>
      </c>
      <c r="H105" s="105" t="s">
        <v>1869</v>
      </c>
      <c r="I105" s="105" t="s">
        <v>298</v>
      </c>
      <c r="J105" s="107" t="s">
        <v>293</v>
      </c>
      <c r="K105" s="105">
        <v>92010858</v>
      </c>
      <c r="L105" s="105" t="s">
        <v>1938</v>
      </c>
      <c r="M105" s="105" t="s">
        <v>1940</v>
      </c>
      <c r="N105" s="105" t="s">
        <v>1886</v>
      </c>
      <c r="O105" s="108" t="s">
        <v>159</v>
      </c>
      <c r="P105" s="109" t="s">
        <v>1777</v>
      </c>
      <c r="Q105" s="110"/>
      <c r="R105" s="110"/>
      <c r="S105" s="110"/>
      <c r="T105" s="110"/>
      <c r="U105" s="111"/>
      <c r="V105" s="111"/>
      <c r="W105" s="112"/>
      <c r="X105" s="113"/>
      <c r="Y105" s="114" t="s">
        <v>1711</v>
      </c>
      <c r="Z105" s="115">
        <v>258.57</v>
      </c>
      <c r="AA105" s="116">
        <v>200</v>
      </c>
      <c r="AB105" s="117">
        <f t="shared" si="9"/>
        <v>6611.7752349293614</v>
      </c>
      <c r="AC105" s="117">
        <f t="shared" si="10"/>
        <v>51.713999999999999</v>
      </c>
      <c r="AD105" s="118"/>
      <c r="AE105" s="117">
        <f t="shared" si="11"/>
        <v>0</v>
      </c>
      <c r="AF105" s="117">
        <f t="shared" si="12"/>
        <v>0</v>
      </c>
      <c r="AG105" s="119">
        <f t="shared" si="13"/>
        <v>200</v>
      </c>
      <c r="AH105" s="120">
        <f t="shared" si="14"/>
        <v>6611.7752349293614</v>
      </c>
      <c r="AI105" s="121">
        <f t="shared" si="15"/>
        <v>51.713999999999999</v>
      </c>
      <c r="AJ105" s="122" t="str">
        <f>+C105</f>
        <v>HONG KONG</v>
      </c>
      <c r="AK105" s="122" t="str">
        <f>IF(ISNA(VLOOKUP(postponeList!D105,[1]Sheet!$A$2:$B$12,2,FALSE))," ",(VLOOKUP(postponeList!D105,[1]Sheet!$A$2:$B$12,2,FALSE)))</f>
        <v>PSD</v>
      </c>
      <c r="AL105" s="122" t="str">
        <f>IF(ISNA(VLOOKUP(E105,[1]Sheet!$G$2:$H$40,2,FALSE))," ",VLOOKUP(E105,[1]Sheet!$G$2:$H$40,2,FALSE))</f>
        <v>PHK-MSD</v>
      </c>
      <c r="AM105" s="122" t="str">
        <f>IF(ISNA(VLOOKUP(G105,[1]Sheet!$K$2:$L$159,2,FALSE))," ",(VLOOKUP(G105,[1]Sheet!$K$2:$L$159,2,FALSE)))</f>
        <v>SHET</v>
      </c>
      <c r="AN105" s="122" t="str">
        <f>IF(ISNA(VLOOKUP(I105&amp;C105,[1]Sheet!$D$2:$E$228,2,FALSE))," ",VLOOKUP(I105&amp;C105,[1]Sheet!$D$2:$E$228,2,FALSE))</f>
        <v>Kit &amp; Janice</v>
      </c>
      <c r="AO105" s="122" t="str">
        <f>+I105&amp;C105</f>
        <v>PANHONG KONG</v>
      </c>
      <c r="AP105" s="122" t="str">
        <f>C105&amp;D105&amp;E105&amp;G105&amp;I105&amp;O105</f>
        <v>HONG KONG412002018374PANFEB</v>
      </c>
      <c r="AQ105" s="122" t="str">
        <f>B105&amp;D105&amp;N105</f>
        <v xml:space="preserve">SOUTH EAST ASIA41200LF </v>
      </c>
      <c r="AR105" s="123" t="str">
        <f>+D105&amp;J105</f>
        <v>41200SE</v>
      </c>
      <c r="AS105" s="124" t="str">
        <f t="shared" si="16"/>
        <v/>
      </c>
      <c r="AT105" s="125" t="str">
        <f t="shared" si="17"/>
        <v>F-30PLHTBWMWZ</v>
      </c>
      <c r="AU105" s="125" t="str">
        <f>IF(NOT(AT105=""),VLOOKUP(AT105,[1]PSI_Category!A:B,2,0),"")</f>
        <v>L/F</v>
      </c>
      <c r="AV105" s="125" t="s">
        <v>1778</v>
      </c>
      <c r="AW105" s="125" t="s">
        <v>1887</v>
      </c>
      <c r="AX105" s="125" t="s">
        <v>1887</v>
      </c>
    </row>
    <row r="106" spans="2:50" s="103" customFormat="1" ht="11.4" customHeight="1" x14ac:dyDescent="0.3">
      <c r="B106" s="104" t="s">
        <v>1866</v>
      </c>
      <c r="C106" s="105" t="s">
        <v>1867</v>
      </c>
      <c r="D106" s="106">
        <v>41200</v>
      </c>
      <c r="E106" s="107">
        <v>372</v>
      </c>
      <c r="F106" s="105" t="s">
        <v>1909</v>
      </c>
      <c r="G106" s="107">
        <v>372</v>
      </c>
      <c r="H106" s="105" t="s">
        <v>1909</v>
      </c>
      <c r="I106" s="105" t="s">
        <v>1773</v>
      </c>
      <c r="J106" s="107" t="s">
        <v>293</v>
      </c>
      <c r="K106" s="105">
        <v>92010860</v>
      </c>
      <c r="L106" s="105" t="s">
        <v>1941</v>
      </c>
      <c r="M106" s="105" t="s">
        <v>1942</v>
      </c>
      <c r="N106" s="105" t="s">
        <v>1886</v>
      </c>
      <c r="O106" s="108" t="s">
        <v>159</v>
      </c>
      <c r="P106" s="109" t="s">
        <v>1777</v>
      </c>
      <c r="Q106" s="110"/>
      <c r="R106" s="110"/>
      <c r="S106" s="110"/>
      <c r="T106" s="110"/>
      <c r="U106" s="111"/>
      <c r="V106" s="111"/>
      <c r="W106" s="112"/>
      <c r="X106" s="113"/>
      <c r="Y106" s="114" t="s">
        <v>1711</v>
      </c>
      <c r="Z106" s="115">
        <v>272.89999999999998</v>
      </c>
      <c r="AA106" s="116">
        <v>900</v>
      </c>
      <c r="AB106" s="117">
        <f t="shared" si="9"/>
        <v>31401.905005433735</v>
      </c>
      <c r="AC106" s="117">
        <f t="shared" si="10"/>
        <v>245.60999999999996</v>
      </c>
      <c r="AD106" s="118"/>
      <c r="AE106" s="117">
        <f t="shared" si="11"/>
        <v>0</v>
      </c>
      <c r="AF106" s="117">
        <f t="shared" si="12"/>
        <v>0</v>
      </c>
      <c r="AG106" s="119">
        <f t="shared" si="13"/>
        <v>900</v>
      </c>
      <c r="AH106" s="120">
        <f t="shared" si="14"/>
        <v>31401.905005433735</v>
      </c>
      <c r="AI106" s="121">
        <f t="shared" si="15"/>
        <v>245.60999999999996</v>
      </c>
      <c r="AJ106" s="122" t="str">
        <f>+C106</f>
        <v>HONG KONG</v>
      </c>
      <c r="AK106" s="122" t="str">
        <f>IF(ISNA(VLOOKUP(postponeList!D106,[1]Sheet!$A$2:$B$12,2,FALSE))," ",(VLOOKUP(postponeList!D106,[1]Sheet!$A$2:$B$12,2,FALSE)))</f>
        <v>PSD</v>
      </c>
      <c r="AL106" s="122" t="str">
        <f>IF(ISNA(VLOOKUP(E106,[1]Sheet!$G$2:$H$40,2,FALSE))," ",VLOOKUP(E106,[1]Sheet!$G$2:$H$40,2,FALSE))</f>
        <v>SHEW</v>
      </c>
      <c r="AM106" s="122" t="str">
        <f>IF(ISNA(VLOOKUP(G106,[1]Sheet!$K$2:$L$159,2,FALSE))," ",(VLOOKUP(G106,[1]Sheet!$K$2:$L$159,2,FALSE)))</f>
        <v>SHEW</v>
      </c>
      <c r="AN106" s="122" t="str">
        <f>IF(ISNA(VLOOKUP(I106&amp;C106,[1]Sheet!$D$2:$E$228,2,FALSE))," ",VLOOKUP(I106&amp;C106,[1]Sheet!$D$2:$E$228,2,FALSE))</f>
        <v>Kit &amp; Janice</v>
      </c>
      <c r="AO106" s="122" t="str">
        <f>+I106&amp;C106</f>
        <v>KDKHONG KONG</v>
      </c>
      <c r="AP106" s="122" t="str">
        <f>C106&amp;D106&amp;E106&amp;G106&amp;I106&amp;O106</f>
        <v>HONG KONG41200372372KDKFEB</v>
      </c>
      <c r="AQ106" s="122" t="str">
        <f>B106&amp;D106&amp;N106</f>
        <v xml:space="preserve">SOUTH EAST ASIA41200LF </v>
      </c>
      <c r="AR106" s="123" t="str">
        <f>+D106&amp;J106</f>
        <v>41200SE</v>
      </c>
      <c r="AS106" s="124" t="str">
        <f t="shared" si="16"/>
        <v/>
      </c>
      <c r="AT106" s="125" t="str">
        <f t="shared" si="17"/>
        <v>PL30HTBGMWZ</v>
      </c>
      <c r="AU106" s="125" t="str">
        <f>IF(NOT(AT106=""),VLOOKUP(AT106,[1]PSI_Category!A:B,2,0),"")</f>
        <v>L/F</v>
      </c>
      <c r="AV106" s="125" t="s">
        <v>1778</v>
      </c>
      <c r="AW106" s="125" t="s">
        <v>1887</v>
      </c>
      <c r="AX106" s="125" t="s">
        <v>1887</v>
      </c>
    </row>
    <row r="107" spans="2:50" s="103" customFormat="1" ht="11.4" customHeight="1" x14ac:dyDescent="0.3">
      <c r="B107" s="104" t="s">
        <v>1866</v>
      </c>
      <c r="C107" s="105" t="s">
        <v>1867</v>
      </c>
      <c r="D107" s="106">
        <v>41200</v>
      </c>
      <c r="E107" s="107">
        <v>372</v>
      </c>
      <c r="F107" s="105" t="s">
        <v>1909</v>
      </c>
      <c r="G107" s="107">
        <v>372</v>
      </c>
      <c r="H107" s="105" t="s">
        <v>1909</v>
      </c>
      <c r="I107" s="105" t="s">
        <v>1773</v>
      </c>
      <c r="J107" s="107" t="s">
        <v>293</v>
      </c>
      <c r="K107" s="105">
        <v>92010860</v>
      </c>
      <c r="L107" s="105" t="s">
        <v>1941</v>
      </c>
      <c r="M107" s="105" t="s">
        <v>1943</v>
      </c>
      <c r="N107" s="105" t="s">
        <v>1886</v>
      </c>
      <c r="O107" s="108" t="s">
        <v>159</v>
      </c>
      <c r="P107" s="109" t="s">
        <v>1777</v>
      </c>
      <c r="Q107" s="110"/>
      <c r="R107" s="110"/>
      <c r="S107" s="110"/>
      <c r="T107" s="110"/>
      <c r="U107" s="111"/>
      <c r="V107" s="111"/>
      <c r="W107" s="112"/>
      <c r="X107" s="113"/>
      <c r="Y107" s="114" t="s">
        <v>1711</v>
      </c>
      <c r="Z107" s="115">
        <v>272.89999999999998</v>
      </c>
      <c r="AA107" s="116">
        <v>700</v>
      </c>
      <c r="AB107" s="117">
        <f t="shared" si="9"/>
        <v>24423.703893115126</v>
      </c>
      <c r="AC107" s="117">
        <f t="shared" si="10"/>
        <v>191.02999999999997</v>
      </c>
      <c r="AD107" s="118"/>
      <c r="AE107" s="117">
        <f t="shared" si="11"/>
        <v>0</v>
      </c>
      <c r="AF107" s="117">
        <f t="shared" si="12"/>
        <v>0</v>
      </c>
      <c r="AG107" s="119">
        <f t="shared" si="13"/>
        <v>700</v>
      </c>
      <c r="AH107" s="120">
        <f t="shared" si="14"/>
        <v>24423.703893115126</v>
      </c>
      <c r="AI107" s="121">
        <f t="shared" si="15"/>
        <v>191.02999999999997</v>
      </c>
      <c r="AJ107" s="122" t="str">
        <f>+C107</f>
        <v>HONG KONG</v>
      </c>
      <c r="AK107" s="122" t="str">
        <f>IF(ISNA(VLOOKUP(postponeList!D107,[1]Sheet!$A$2:$B$12,2,FALSE))," ",(VLOOKUP(postponeList!D107,[1]Sheet!$A$2:$B$12,2,FALSE)))</f>
        <v>PSD</v>
      </c>
      <c r="AL107" s="122" t="str">
        <f>IF(ISNA(VLOOKUP(E107,[1]Sheet!$G$2:$H$40,2,FALSE))," ",VLOOKUP(E107,[1]Sheet!$G$2:$H$40,2,FALSE))</f>
        <v>SHEW</v>
      </c>
      <c r="AM107" s="122" t="str">
        <f>IF(ISNA(VLOOKUP(G107,[1]Sheet!$K$2:$L$159,2,FALSE))," ",(VLOOKUP(G107,[1]Sheet!$K$2:$L$159,2,FALSE)))</f>
        <v>SHEW</v>
      </c>
      <c r="AN107" s="122" t="str">
        <f>IF(ISNA(VLOOKUP(I107&amp;C107,[1]Sheet!$D$2:$E$228,2,FALSE))," ",VLOOKUP(I107&amp;C107,[1]Sheet!$D$2:$E$228,2,FALSE))</f>
        <v>Kit &amp; Janice</v>
      </c>
      <c r="AO107" s="122" t="str">
        <f>+I107&amp;C107</f>
        <v>KDKHONG KONG</v>
      </c>
      <c r="AP107" s="122" t="str">
        <f>C107&amp;D107&amp;E107&amp;G107&amp;I107&amp;O107</f>
        <v>HONG KONG41200372372KDKFEB</v>
      </c>
      <c r="AQ107" s="122" t="str">
        <f>B107&amp;D107&amp;N107</f>
        <v xml:space="preserve">SOUTH EAST ASIA41200LF </v>
      </c>
      <c r="AR107" s="123" t="str">
        <f>+D107&amp;J107</f>
        <v>41200SE</v>
      </c>
      <c r="AS107" s="124" t="str">
        <f t="shared" si="16"/>
        <v/>
      </c>
      <c r="AT107" s="125" t="str">
        <f t="shared" si="17"/>
        <v>PL30HTBKMWZ</v>
      </c>
      <c r="AU107" s="125" t="str">
        <f>IF(NOT(AT107=""),VLOOKUP(AT107,[1]PSI_Category!A:B,2,0),"")</f>
        <v>L/F</v>
      </c>
      <c r="AV107" s="125" t="s">
        <v>1778</v>
      </c>
      <c r="AW107" s="125" t="s">
        <v>1887</v>
      </c>
      <c r="AX107" s="125" t="s">
        <v>1887</v>
      </c>
    </row>
    <row r="108" spans="2:50" s="103" customFormat="1" ht="11.4" customHeight="1" x14ac:dyDescent="0.3">
      <c r="B108" s="104" t="s">
        <v>1866</v>
      </c>
      <c r="C108" s="105" t="s">
        <v>1867</v>
      </c>
      <c r="D108" s="106">
        <v>41200</v>
      </c>
      <c r="E108" s="107">
        <v>372</v>
      </c>
      <c r="F108" s="105" t="s">
        <v>1909</v>
      </c>
      <c r="G108" s="107">
        <v>372</v>
      </c>
      <c r="H108" s="105" t="s">
        <v>1909</v>
      </c>
      <c r="I108" s="105" t="s">
        <v>1773</v>
      </c>
      <c r="J108" s="107" t="s">
        <v>293</v>
      </c>
      <c r="K108" s="105">
        <v>92010860</v>
      </c>
      <c r="L108" s="105" t="s">
        <v>1941</v>
      </c>
      <c r="M108" s="105" t="s">
        <v>1944</v>
      </c>
      <c r="N108" s="105" t="s">
        <v>1945</v>
      </c>
      <c r="O108" s="108" t="s">
        <v>159</v>
      </c>
      <c r="P108" s="109" t="s">
        <v>1777</v>
      </c>
      <c r="Q108" s="110"/>
      <c r="R108" s="110"/>
      <c r="S108" s="110"/>
      <c r="T108" s="110"/>
      <c r="U108" s="111"/>
      <c r="V108" s="111"/>
      <c r="W108" s="112"/>
      <c r="X108" s="113"/>
      <c r="Y108" s="114" t="s">
        <v>1711</v>
      </c>
      <c r="Z108" s="115">
        <v>301.2</v>
      </c>
      <c r="AA108" s="116">
        <v>200</v>
      </c>
      <c r="AB108" s="117">
        <f t="shared" si="9"/>
        <v>7701.8474717125864</v>
      </c>
      <c r="AC108" s="117">
        <f t="shared" si="10"/>
        <v>60.24</v>
      </c>
      <c r="AD108" s="118"/>
      <c r="AE108" s="117">
        <f t="shared" si="11"/>
        <v>0</v>
      </c>
      <c r="AF108" s="117">
        <f t="shared" si="12"/>
        <v>0</v>
      </c>
      <c r="AG108" s="119">
        <f t="shared" si="13"/>
        <v>200</v>
      </c>
      <c r="AH108" s="120">
        <f t="shared" si="14"/>
        <v>7701.8474717125864</v>
      </c>
      <c r="AI108" s="121">
        <f t="shared" si="15"/>
        <v>60.24</v>
      </c>
      <c r="AJ108" s="122" t="str">
        <f>+C108</f>
        <v>HONG KONG</v>
      </c>
      <c r="AK108" s="122" t="str">
        <f>IF(ISNA(VLOOKUP(postponeList!D108,[1]Sheet!$A$2:$B$12,2,FALSE))," ",(VLOOKUP(postponeList!D108,[1]Sheet!$A$2:$B$12,2,FALSE)))</f>
        <v>PSD</v>
      </c>
      <c r="AL108" s="122" t="str">
        <f>IF(ISNA(VLOOKUP(E108,[1]Sheet!$G$2:$H$40,2,FALSE))," ",VLOOKUP(E108,[1]Sheet!$G$2:$H$40,2,FALSE))</f>
        <v>SHEW</v>
      </c>
      <c r="AM108" s="122" t="str">
        <f>IF(ISNA(VLOOKUP(G108,[1]Sheet!$K$2:$L$159,2,FALSE))," ",(VLOOKUP(G108,[1]Sheet!$K$2:$L$159,2,FALSE)))</f>
        <v>SHEW</v>
      </c>
      <c r="AN108" s="122" t="str">
        <f>IF(ISNA(VLOOKUP(I108&amp;C108,[1]Sheet!$D$2:$E$228,2,FALSE))," ",VLOOKUP(I108&amp;C108,[1]Sheet!$D$2:$E$228,2,FALSE))</f>
        <v>Kit &amp; Janice</v>
      </c>
      <c r="AO108" s="122" t="str">
        <f>+I108&amp;C108</f>
        <v>KDKHONG KONG</v>
      </c>
      <c r="AP108" s="122" t="str">
        <f>C108&amp;D108&amp;E108&amp;G108&amp;I108&amp;O108</f>
        <v>HONG KONG41200372372KDKFEB</v>
      </c>
      <c r="AQ108" s="122" t="str">
        <f>B108&amp;D108&amp;N108</f>
        <v xml:space="preserve">SOUTH EAST ASIA41200BF </v>
      </c>
      <c r="AR108" s="123" t="str">
        <f>+D108&amp;J108</f>
        <v>41200SE</v>
      </c>
      <c r="AS108" s="124" t="str">
        <f t="shared" si="16"/>
        <v/>
      </c>
      <c r="AT108" s="125" t="str">
        <f t="shared" si="17"/>
        <v>ST30HNBHLZ</v>
      </c>
      <c r="AU108" s="125" t="str">
        <f>IF(NOT(AT108=""),VLOOKUP(AT108,[1]PSI_Category!A:B,2,0),"")</f>
        <v>B/F</v>
      </c>
      <c r="AV108" s="125" t="s">
        <v>1946</v>
      </c>
      <c r="AW108" s="125" t="s">
        <v>1946</v>
      </c>
      <c r="AX108" s="125" t="s">
        <v>1946</v>
      </c>
    </row>
    <row r="109" spans="2:50" s="103" customFormat="1" ht="11.4" customHeight="1" x14ac:dyDescent="0.3">
      <c r="B109" s="104" t="s">
        <v>1866</v>
      </c>
      <c r="C109" s="105" t="s">
        <v>1947</v>
      </c>
      <c r="D109" s="106">
        <v>32100</v>
      </c>
      <c r="E109" s="107">
        <v>2014</v>
      </c>
      <c r="F109" s="105" t="s">
        <v>1948</v>
      </c>
      <c r="G109" s="107">
        <v>785</v>
      </c>
      <c r="H109" s="105" t="s">
        <v>1949</v>
      </c>
      <c r="I109" s="105" t="s">
        <v>1773</v>
      </c>
      <c r="J109" s="107" t="s">
        <v>304</v>
      </c>
      <c r="K109" s="105">
        <v>92010887</v>
      </c>
      <c r="L109" s="105" t="s">
        <v>1950</v>
      </c>
      <c r="M109" s="105" t="s">
        <v>1951</v>
      </c>
      <c r="N109" s="105" t="s">
        <v>1809</v>
      </c>
      <c r="O109" s="108" t="s">
        <v>160</v>
      </c>
      <c r="P109" s="109" t="s">
        <v>1872</v>
      </c>
      <c r="Q109" s="110">
        <v>45362</v>
      </c>
      <c r="R109" s="110"/>
      <c r="S109" s="110">
        <v>45396</v>
      </c>
      <c r="T109" s="110"/>
      <c r="U109" s="111" t="s">
        <v>1952</v>
      </c>
      <c r="V109" s="111" t="s">
        <v>1953</v>
      </c>
      <c r="W109" s="112"/>
      <c r="X109" s="113" t="s">
        <v>1954</v>
      </c>
      <c r="Y109" s="114" t="s">
        <v>285</v>
      </c>
      <c r="Z109" s="115">
        <v>24.08</v>
      </c>
      <c r="AA109" s="116">
        <v>10</v>
      </c>
      <c r="AB109" s="117">
        <f t="shared" si="9"/>
        <v>240.79999999999998</v>
      </c>
      <c r="AC109" s="117">
        <f t="shared" si="10"/>
        <v>1.8834171999999998</v>
      </c>
      <c r="AD109" s="118">
        <v>10</v>
      </c>
      <c r="AE109" s="117">
        <f t="shared" si="11"/>
        <v>240.79999999999998</v>
      </c>
      <c r="AF109" s="117">
        <f t="shared" si="12"/>
        <v>1.8834171999999998</v>
      </c>
      <c r="AG109" s="119">
        <f t="shared" si="13"/>
        <v>0</v>
      </c>
      <c r="AH109" s="120">
        <f t="shared" si="14"/>
        <v>0</v>
      </c>
      <c r="AI109" s="121">
        <f t="shared" si="15"/>
        <v>0</v>
      </c>
      <c r="AJ109" s="122" t="str">
        <f>+C109</f>
        <v>MALAYSIA</v>
      </c>
      <c r="AK109" s="122" t="str">
        <f>IF(ISNA(VLOOKUP(postponeList!D109,[1]Sheet!$A$2:$B$12,2,FALSE))," ",(VLOOKUP(postponeList!D109,[1]Sheet!$A$2:$B$12,2,FALSE)))</f>
        <v>PESGD</v>
      </c>
      <c r="AL109" s="122" t="str">
        <f>IF(ISNA(VLOOKUP(E109,[1]Sheet!$G$2:$H$40,2,FALSE))," ",VLOOKUP(E109,[1]Sheet!$G$2:$H$40,2,FALSE))</f>
        <v>KDKM</v>
      </c>
      <c r="AM109" s="122" t="str">
        <f>IF(ISNA(VLOOKUP(G109,[1]Sheet!$K$2:$L$159,2,FALSE))," ",(VLOOKUP(G109,[1]Sheet!$K$2:$L$159,2,FALSE)))</f>
        <v>KDKM</v>
      </c>
      <c r="AN109" s="122" t="str">
        <f>IF(ISNA(VLOOKUP(I109&amp;C109,[1]Sheet!$D$2:$E$228,2,FALSE))," ",VLOOKUP(I109&amp;C109,[1]Sheet!$D$2:$E$228,2,FALSE))</f>
        <v>Daniel, Kawasaki</v>
      </c>
      <c r="AO109" s="122" t="str">
        <f>+I109&amp;C109</f>
        <v>KDKMALAYSIA</v>
      </c>
      <c r="AP109" s="122" t="str">
        <f>C109&amp;D109&amp;E109&amp;G109&amp;I109&amp;O109</f>
        <v>MALAYSIA321002014785KDKMAR</v>
      </c>
      <c r="AQ109" s="122" t="str">
        <f>B109&amp;D109&amp;N109</f>
        <v xml:space="preserve">SOUTH EAST ASIA32100VF </v>
      </c>
      <c r="AR109" s="123" t="str">
        <f>+D109&amp;J109</f>
        <v>32100PC</v>
      </c>
      <c r="AS109" s="124" t="str">
        <f t="shared" si="16"/>
        <v>Oth</v>
      </c>
      <c r="AT109" s="125" t="str">
        <f t="shared" si="17"/>
        <v>25GSC(FRAME)H</v>
      </c>
      <c r="AU109" s="125" t="str">
        <f>IF(NOT(AT109=""),VLOOKUP(AT109,[1]PSI_Category!A:B,2,0),"")</f>
        <v>H/V</v>
      </c>
      <c r="AV109" s="125" t="s">
        <v>552</v>
      </c>
      <c r="AW109" s="125" t="s">
        <v>552</v>
      </c>
      <c r="AX109" s="125" t="s">
        <v>552</v>
      </c>
    </row>
    <row r="110" spans="2:50" s="103" customFormat="1" ht="11.4" customHeight="1" x14ac:dyDescent="0.3">
      <c r="B110" s="104" t="s">
        <v>1866</v>
      </c>
      <c r="C110" s="105" t="s">
        <v>1947</v>
      </c>
      <c r="D110" s="106">
        <v>32100</v>
      </c>
      <c r="E110" s="107">
        <v>2014</v>
      </c>
      <c r="F110" s="105" t="s">
        <v>1948</v>
      </c>
      <c r="G110" s="107">
        <v>785</v>
      </c>
      <c r="H110" s="105" t="s">
        <v>1949</v>
      </c>
      <c r="I110" s="105" t="s">
        <v>1773</v>
      </c>
      <c r="J110" s="107" t="s">
        <v>304</v>
      </c>
      <c r="K110" s="105">
        <v>92010887</v>
      </c>
      <c r="L110" s="105" t="s">
        <v>1950</v>
      </c>
      <c r="M110" s="105" t="s">
        <v>1955</v>
      </c>
      <c r="N110" s="105" t="s">
        <v>1809</v>
      </c>
      <c r="O110" s="108" t="s">
        <v>160</v>
      </c>
      <c r="P110" s="109" t="s">
        <v>1872</v>
      </c>
      <c r="Q110" s="110">
        <v>45362</v>
      </c>
      <c r="R110" s="110"/>
      <c r="S110" s="110">
        <v>45396</v>
      </c>
      <c r="T110" s="110"/>
      <c r="U110" s="111" t="s">
        <v>1952</v>
      </c>
      <c r="V110" s="111" t="s">
        <v>1953</v>
      </c>
      <c r="W110" s="112"/>
      <c r="X110" s="113" t="s">
        <v>1954</v>
      </c>
      <c r="Y110" s="114" t="s">
        <v>285</v>
      </c>
      <c r="Z110" s="115">
        <v>30.64</v>
      </c>
      <c r="AA110" s="116">
        <v>10</v>
      </c>
      <c r="AB110" s="117">
        <f t="shared" si="9"/>
        <v>306.39999999999998</v>
      </c>
      <c r="AC110" s="117">
        <f t="shared" si="10"/>
        <v>2.3965076000000001</v>
      </c>
      <c r="AD110" s="118">
        <v>10</v>
      </c>
      <c r="AE110" s="117">
        <f t="shared" si="11"/>
        <v>306.39999999999998</v>
      </c>
      <c r="AF110" s="117">
        <f t="shared" si="12"/>
        <v>2.3965076000000001</v>
      </c>
      <c r="AG110" s="119">
        <f t="shared" si="13"/>
        <v>0</v>
      </c>
      <c r="AH110" s="120">
        <f t="shared" si="14"/>
        <v>0</v>
      </c>
      <c r="AI110" s="121">
        <f t="shared" si="15"/>
        <v>0</v>
      </c>
      <c r="AJ110" s="122" t="str">
        <f>+C110</f>
        <v>MALAYSIA</v>
      </c>
      <c r="AK110" s="122" t="str">
        <f>IF(ISNA(VLOOKUP(postponeList!D110,[1]Sheet!$A$2:$B$12,2,FALSE))," ",(VLOOKUP(postponeList!D110,[1]Sheet!$A$2:$B$12,2,FALSE)))</f>
        <v>PESGD</v>
      </c>
      <c r="AL110" s="122" t="str">
        <f>IF(ISNA(VLOOKUP(E110,[1]Sheet!$G$2:$H$40,2,FALSE))," ",VLOOKUP(E110,[1]Sheet!$G$2:$H$40,2,FALSE))</f>
        <v>KDKM</v>
      </c>
      <c r="AM110" s="122" t="str">
        <f>IF(ISNA(VLOOKUP(G110,[1]Sheet!$K$2:$L$159,2,FALSE))," ",(VLOOKUP(G110,[1]Sheet!$K$2:$L$159,2,FALSE)))</f>
        <v>KDKM</v>
      </c>
      <c r="AN110" s="122" t="str">
        <f>IF(ISNA(VLOOKUP(I110&amp;C110,[1]Sheet!$D$2:$E$228,2,FALSE))," ",VLOOKUP(I110&amp;C110,[1]Sheet!$D$2:$E$228,2,FALSE))</f>
        <v>Daniel, Kawasaki</v>
      </c>
      <c r="AO110" s="122" t="str">
        <f>+I110&amp;C110</f>
        <v>KDKMALAYSIA</v>
      </c>
      <c r="AP110" s="122" t="str">
        <f>C110&amp;D110&amp;E110&amp;G110&amp;I110&amp;O110</f>
        <v>MALAYSIA321002014785KDKMAR</v>
      </c>
      <c r="AQ110" s="122" t="str">
        <f>B110&amp;D110&amp;N110</f>
        <v xml:space="preserve">SOUTH EAST ASIA32100VF </v>
      </c>
      <c r="AR110" s="123" t="str">
        <f>+D110&amp;J110</f>
        <v>32100PC</v>
      </c>
      <c r="AS110" s="124" t="str">
        <f t="shared" si="16"/>
        <v>Oth</v>
      </c>
      <c r="AT110" s="125" t="str">
        <f t="shared" si="17"/>
        <v>30GSC(FRAME)H</v>
      </c>
      <c r="AU110" s="125" t="str">
        <f>IF(NOT(AT110=""),VLOOKUP(AT110,[1]PSI_Category!A:B,2,0),"")</f>
        <v>H/V</v>
      </c>
      <c r="AV110" s="125" t="s">
        <v>552</v>
      </c>
      <c r="AW110" s="125" t="s">
        <v>552</v>
      </c>
      <c r="AX110" s="125" t="s">
        <v>552</v>
      </c>
    </row>
    <row r="111" spans="2:50" s="103" customFormat="1" ht="11.4" customHeight="1" x14ac:dyDescent="0.3">
      <c r="B111" s="104" t="s">
        <v>1866</v>
      </c>
      <c r="C111" s="105" t="s">
        <v>1947</v>
      </c>
      <c r="D111" s="106">
        <v>32100</v>
      </c>
      <c r="E111" s="107">
        <v>2014</v>
      </c>
      <c r="F111" s="105" t="s">
        <v>1948</v>
      </c>
      <c r="G111" s="107">
        <v>785</v>
      </c>
      <c r="H111" s="105" t="s">
        <v>1949</v>
      </c>
      <c r="I111" s="105" t="s">
        <v>1773</v>
      </c>
      <c r="J111" s="107" t="s">
        <v>293</v>
      </c>
      <c r="K111" s="105">
        <v>92010887</v>
      </c>
      <c r="L111" s="105" t="s">
        <v>1950</v>
      </c>
      <c r="M111" s="105" t="s">
        <v>1956</v>
      </c>
      <c r="N111" s="105" t="s">
        <v>1809</v>
      </c>
      <c r="O111" s="108" t="s">
        <v>160</v>
      </c>
      <c r="P111" s="109" t="s">
        <v>1872</v>
      </c>
      <c r="Q111" s="110">
        <v>45362</v>
      </c>
      <c r="R111" s="110"/>
      <c r="S111" s="110">
        <v>45396</v>
      </c>
      <c r="T111" s="110"/>
      <c r="U111" s="111" t="s">
        <v>1952</v>
      </c>
      <c r="V111" s="111" t="s">
        <v>1957</v>
      </c>
      <c r="W111" s="112"/>
      <c r="X111" s="113" t="s">
        <v>1954</v>
      </c>
      <c r="Y111" s="114" t="s">
        <v>285</v>
      </c>
      <c r="Z111" s="115">
        <v>22.43</v>
      </c>
      <c r="AA111" s="116">
        <v>200</v>
      </c>
      <c r="AB111" s="117">
        <f t="shared" si="9"/>
        <v>4486</v>
      </c>
      <c r="AC111" s="117">
        <f t="shared" si="10"/>
        <v>35.087249</v>
      </c>
      <c r="AD111" s="118">
        <v>200</v>
      </c>
      <c r="AE111" s="117">
        <f t="shared" si="11"/>
        <v>4486</v>
      </c>
      <c r="AF111" s="117">
        <f t="shared" si="12"/>
        <v>35.087249</v>
      </c>
      <c r="AG111" s="119">
        <f t="shared" si="13"/>
        <v>0</v>
      </c>
      <c r="AH111" s="120">
        <f t="shared" si="14"/>
        <v>0</v>
      </c>
      <c r="AI111" s="121">
        <f t="shared" si="15"/>
        <v>0</v>
      </c>
      <c r="AJ111" s="122" t="str">
        <f>+C111</f>
        <v>MALAYSIA</v>
      </c>
      <c r="AK111" s="122" t="str">
        <f>IF(ISNA(VLOOKUP(postponeList!D111,[1]Sheet!$A$2:$B$12,2,FALSE))," ",(VLOOKUP(postponeList!D111,[1]Sheet!$A$2:$B$12,2,FALSE)))</f>
        <v>PESGD</v>
      </c>
      <c r="AL111" s="122" t="str">
        <f>IF(ISNA(VLOOKUP(E111,[1]Sheet!$G$2:$H$40,2,FALSE))," ",VLOOKUP(E111,[1]Sheet!$G$2:$H$40,2,FALSE))</f>
        <v>KDKM</v>
      </c>
      <c r="AM111" s="122" t="str">
        <f>IF(ISNA(VLOOKUP(G111,[1]Sheet!$K$2:$L$159,2,FALSE))," ",(VLOOKUP(G111,[1]Sheet!$K$2:$L$159,2,FALSE)))</f>
        <v>KDKM</v>
      </c>
      <c r="AN111" s="122" t="str">
        <f>IF(ISNA(VLOOKUP(I111&amp;C111,[1]Sheet!$D$2:$E$228,2,FALSE))," ",VLOOKUP(I111&amp;C111,[1]Sheet!$D$2:$E$228,2,FALSE))</f>
        <v>Daniel, Kawasaki</v>
      </c>
      <c r="AO111" s="122" t="str">
        <f>+I111&amp;C111</f>
        <v>KDKMALAYSIA</v>
      </c>
      <c r="AP111" s="122" t="str">
        <f>C111&amp;D111&amp;E111&amp;G111&amp;I111&amp;O111</f>
        <v>MALAYSIA321002014785KDKMAR</v>
      </c>
      <c r="AQ111" s="122" t="str">
        <f>B111&amp;D111&amp;N111</f>
        <v xml:space="preserve">SOUTH EAST ASIA32100VF </v>
      </c>
      <c r="AR111" s="123" t="str">
        <f>+D111&amp;J111</f>
        <v>32100SE</v>
      </c>
      <c r="AS111" s="124" t="str">
        <f t="shared" si="16"/>
        <v>Pro</v>
      </c>
      <c r="AT111" s="125" t="str">
        <f t="shared" si="17"/>
        <v>15AAQ103</v>
      </c>
      <c r="AU111" s="125" t="e">
        <f>IF(NOT(AT111=""),VLOOKUP(AT111,[1]PSI_Category!A:B,2,0),"")</f>
        <v>#N/A</v>
      </c>
      <c r="AV111" s="125" t="s">
        <v>533</v>
      </c>
      <c r="AW111" s="125" t="s">
        <v>1726</v>
      </c>
      <c r="AX111" s="125" t="s">
        <v>533</v>
      </c>
    </row>
    <row r="112" spans="2:50" s="103" customFormat="1" ht="11.4" customHeight="1" x14ac:dyDescent="0.3">
      <c r="B112" s="104" t="s">
        <v>1866</v>
      </c>
      <c r="C112" s="105" t="s">
        <v>1947</v>
      </c>
      <c r="D112" s="106">
        <v>32100</v>
      </c>
      <c r="E112" s="107">
        <v>2014</v>
      </c>
      <c r="F112" s="105" t="s">
        <v>1948</v>
      </c>
      <c r="G112" s="107">
        <v>785</v>
      </c>
      <c r="H112" s="105" t="s">
        <v>1949</v>
      </c>
      <c r="I112" s="105" t="s">
        <v>1773</v>
      </c>
      <c r="J112" s="107" t="s">
        <v>293</v>
      </c>
      <c r="K112" s="105">
        <v>92010887</v>
      </c>
      <c r="L112" s="105" t="s">
        <v>1950</v>
      </c>
      <c r="M112" s="105" t="s">
        <v>1958</v>
      </c>
      <c r="N112" s="105" t="s">
        <v>1809</v>
      </c>
      <c r="O112" s="108" t="s">
        <v>160</v>
      </c>
      <c r="P112" s="109" t="s">
        <v>1872</v>
      </c>
      <c r="Q112" s="110">
        <v>45362</v>
      </c>
      <c r="R112" s="110"/>
      <c r="S112" s="110">
        <v>45396</v>
      </c>
      <c r="T112" s="110"/>
      <c r="U112" s="111" t="s">
        <v>1952</v>
      </c>
      <c r="V112" s="111" t="s">
        <v>1953</v>
      </c>
      <c r="W112" s="112"/>
      <c r="X112" s="113" t="s">
        <v>1954</v>
      </c>
      <c r="Y112" s="114" t="s">
        <v>285</v>
      </c>
      <c r="Z112" s="115">
        <v>36.32</v>
      </c>
      <c r="AA112" s="116">
        <v>10</v>
      </c>
      <c r="AB112" s="117">
        <f t="shared" si="9"/>
        <v>363.2</v>
      </c>
      <c r="AC112" s="117">
        <f t="shared" si="10"/>
        <v>2.8407687999999998</v>
      </c>
      <c r="AD112" s="118">
        <v>10</v>
      </c>
      <c r="AE112" s="117">
        <f t="shared" si="11"/>
        <v>363.2</v>
      </c>
      <c r="AF112" s="117">
        <f t="shared" si="12"/>
        <v>2.8407687999999998</v>
      </c>
      <c r="AG112" s="119">
        <f t="shared" si="13"/>
        <v>0</v>
      </c>
      <c r="AH112" s="120">
        <f t="shared" si="14"/>
        <v>0</v>
      </c>
      <c r="AI112" s="121">
        <f t="shared" si="15"/>
        <v>0</v>
      </c>
      <c r="AJ112" s="122" t="str">
        <f>+C112</f>
        <v>MALAYSIA</v>
      </c>
      <c r="AK112" s="122" t="str">
        <f>IF(ISNA(VLOOKUP(postponeList!D112,[1]Sheet!$A$2:$B$12,2,FALSE))," ",(VLOOKUP(postponeList!D112,[1]Sheet!$A$2:$B$12,2,FALSE)))</f>
        <v>PESGD</v>
      </c>
      <c r="AL112" s="122" t="str">
        <f>IF(ISNA(VLOOKUP(E112,[1]Sheet!$G$2:$H$40,2,FALSE))," ",VLOOKUP(E112,[1]Sheet!$G$2:$H$40,2,FALSE))</f>
        <v>KDKM</v>
      </c>
      <c r="AM112" s="122" t="str">
        <f>IF(ISNA(VLOOKUP(G112,[1]Sheet!$K$2:$L$159,2,FALSE))," ",(VLOOKUP(G112,[1]Sheet!$K$2:$L$159,2,FALSE)))</f>
        <v>KDKM</v>
      </c>
      <c r="AN112" s="122" t="str">
        <f>IF(ISNA(VLOOKUP(I112&amp;C112,[1]Sheet!$D$2:$E$228,2,FALSE))," ",VLOOKUP(I112&amp;C112,[1]Sheet!$D$2:$E$228,2,FALSE))</f>
        <v>Daniel, Kawasaki</v>
      </c>
      <c r="AO112" s="122" t="str">
        <f>+I112&amp;C112</f>
        <v>KDKMALAYSIA</v>
      </c>
      <c r="AP112" s="122" t="str">
        <f>C112&amp;D112&amp;E112&amp;G112&amp;I112&amp;O112</f>
        <v>MALAYSIA321002014785KDKMAR</v>
      </c>
      <c r="AQ112" s="122" t="str">
        <f>B112&amp;D112&amp;N112</f>
        <v xml:space="preserve">SOUTH EAST ASIA32100VF </v>
      </c>
      <c r="AR112" s="123" t="str">
        <f>+D112&amp;J112</f>
        <v>32100SE</v>
      </c>
      <c r="AS112" s="124" t="str">
        <f t="shared" si="16"/>
        <v>Oth</v>
      </c>
      <c r="AT112" s="125" t="str">
        <f t="shared" si="17"/>
        <v>25GSCNA(MOTOR)H</v>
      </c>
      <c r="AU112" s="125" t="str">
        <f>IF(NOT(AT112=""),VLOOKUP(AT112,[1]PSI_Category!A:B,2,0),"")</f>
        <v>H/V</v>
      </c>
      <c r="AV112" s="125" t="s">
        <v>552</v>
      </c>
      <c r="AW112" s="125" t="s">
        <v>552</v>
      </c>
      <c r="AX112" s="125" t="s">
        <v>552</v>
      </c>
    </row>
    <row r="113" spans="1:50" s="133" customFormat="1" ht="11.4" customHeight="1" x14ac:dyDescent="0.3">
      <c r="A113" s="103"/>
      <c r="B113" s="104" t="s">
        <v>1866</v>
      </c>
      <c r="C113" s="105" t="s">
        <v>1947</v>
      </c>
      <c r="D113" s="106">
        <v>32100</v>
      </c>
      <c r="E113" s="107">
        <v>2014</v>
      </c>
      <c r="F113" s="105" t="s">
        <v>1948</v>
      </c>
      <c r="G113" s="107">
        <v>785</v>
      </c>
      <c r="H113" s="105" t="s">
        <v>1949</v>
      </c>
      <c r="I113" s="105" t="s">
        <v>1773</v>
      </c>
      <c r="J113" s="107" t="s">
        <v>293</v>
      </c>
      <c r="K113" s="105">
        <v>92010887</v>
      </c>
      <c r="L113" s="105" t="s">
        <v>1950</v>
      </c>
      <c r="M113" s="105" t="s">
        <v>1959</v>
      </c>
      <c r="N113" s="105" t="s">
        <v>1809</v>
      </c>
      <c r="O113" s="108" t="s">
        <v>160</v>
      </c>
      <c r="P113" s="109" t="s">
        <v>1872</v>
      </c>
      <c r="Q113" s="110">
        <v>45362</v>
      </c>
      <c r="R113" s="110"/>
      <c r="S113" s="110">
        <v>45396</v>
      </c>
      <c r="T113" s="110"/>
      <c r="U113" s="111" t="s">
        <v>1952</v>
      </c>
      <c r="V113" s="111" t="s">
        <v>1953</v>
      </c>
      <c r="W113" s="112"/>
      <c r="X113" s="113" t="s">
        <v>1954</v>
      </c>
      <c r="Y113" s="114" t="s">
        <v>285</v>
      </c>
      <c r="Z113" s="115">
        <v>46.23</v>
      </c>
      <c r="AA113" s="116">
        <v>10</v>
      </c>
      <c r="AB113" s="117">
        <f t="shared" si="9"/>
        <v>462.29999999999995</v>
      </c>
      <c r="AC113" s="117">
        <f t="shared" si="10"/>
        <v>3.61587945</v>
      </c>
      <c r="AD113" s="118">
        <v>10</v>
      </c>
      <c r="AE113" s="117">
        <f t="shared" si="11"/>
        <v>462.29999999999995</v>
      </c>
      <c r="AF113" s="117">
        <f t="shared" si="12"/>
        <v>3.61587945</v>
      </c>
      <c r="AG113" s="119">
        <f t="shared" si="13"/>
        <v>0</v>
      </c>
      <c r="AH113" s="120">
        <f t="shared" si="14"/>
        <v>0</v>
      </c>
      <c r="AI113" s="121">
        <f t="shared" si="15"/>
        <v>0</v>
      </c>
      <c r="AJ113" s="122" t="str">
        <f>+C113</f>
        <v>MALAYSIA</v>
      </c>
      <c r="AK113" s="122" t="str">
        <f>IF(ISNA(VLOOKUP(postponeList!D113,[1]Sheet!$A$2:$B$12,2,FALSE))," ",(VLOOKUP(postponeList!D113,[1]Sheet!$A$2:$B$12,2,FALSE)))</f>
        <v>PESGD</v>
      </c>
      <c r="AL113" s="122" t="str">
        <f>IF(ISNA(VLOOKUP(E113,[1]Sheet!$G$2:$H$40,2,FALSE))," ",VLOOKUP(E113,[1]Sheet!$G$2:$H$40,2,FALSE))</f>
        <v>KDKM</v>
      </c>
      <c r="AM113" s="122" t="str">
        <f>IF(ISNA(VLOOKUP(G113,[1]Sheet!$K$2:$L$159,2,FALSE))," ",(VLOOKUP(G113,[1]Sheet!$K$2:$L$159,2,FALSE)))</f>
        <v>KDKM</v>
      </c>
      <c r="AN113" s="122" t="str">
        <f>IF(ISNA(VLOOKUP(I113&amp;C113,[1]Sheet!$D$2:$E$228,2,FALSE))," ",VLOOKUP(I113&amp;C113,[1]Sheet!$D$2:$E$228,2,FALSE))</f>
        <v>Daniel, Kawasaki</v>
      </c>
      <c r="AO113" s="122" t="str">
        <f>+I113&amp;C113</f>
        <v>KDKMALAYSIA</v>
      </c>
      <c r="AP113" s="122" t="str">
        <f>C113&amp;D113&amp;E113&amp;G113&amp;I113&amp;O113</f>
        <v>MALAYSIA321002014785KDKMAR</v>
      </c>
      <c r="AQ113" s="122" t="str">
        <f>B113&amp;D113&amp;N113</f>
        <v xml:space="preserve">SOUTH EAST ASIA32100VF </v>
      </c>
      <c r="AR113" s="123" t="str">
        <f>+D113&amp;J113</f>
        <v>32100SE</v>
      </c>
      <c r="AS113" s="124" t="str">
        <f t="shared" si="16"/>
        <v>Oth</v>
      </c>
      <c r="AT113" s="125" t="str">
        <f t="shared" si="17"/>
        <v>30GSCNA(MOTOR)H</v>
      </c>
      <c r="AU113" s="125" t="str">
        <f>IF(NOT(AT113=""),VLOOKUP(AT113,[1]PSI_Category!A:B,2,0),"")</f>
        <v>H/V</v>
      </c>
      <c r="AV113" s="125" t="s">
        <v>552</v>
      </c>
      <c r="AW113" s="125" t="s">
        <v>552</v>
      </c>
      <c r="AX113" s="125" t="s">
        <v>552</v>
      </c>
    </row>
    <row r="114" spans="1:50" s="103" customFormat="1" ht="11.4" customHeight="1" x14ac:dyDescent="0.3">
      <c r="B114" s="104" t="s">
        <v>1866</v>
      </c>
      <c r="C114" s="105" t="s">
        <v>1947</v>
      </c>
      <c r="D114" s="106">
        <v>31400</v>
      </c>
      <c r="E114" s="107">
        <v>2014</v>
      </c>
      <c r="F114" s="105" t="s">
        <v>1948</v>
      </c>
      <c r="G114" s="107">
        <v>785</v>
      </c>
      <c r="H114" s="105" t="s">
        <v>1949</v>
      </c>
      <c r="I114" s="105" t="s">
        <v>1773</v>
      </c>
      <c r="J114" s="107" t="s">
        <v>293</v>
      </c>
      <c r="K114" s="105">
        <v>92010470</v>
      </c>
      <c r="L114" s="105" t="s">
        <v>1960</v>
      </c>
      <c r="M114" s="105" t="s">
        <v>1961</v>
      </c>
      <c r="N114" s="105" t="s">
        <v>1818</v>
      </c>
      <c r="O114" s="108" t="s">
        <v>159</v>
      </c>
      <c r="P114" s="109" t="s">
        <v>1872</v>
      </c>
      <c r="Q114" s="110"/>
      <c r="R114" s="110"/>
      <c r="S114" s="110"/>
      <c r="T114" s="110"/>
      <c r="U114" s="111"/>
      <c r="V114" s="111"/>
      <c r="W114" s="112"/>
      <c r="X114" s="113"/>
      <c r="Y114" s="114" t="s">
        <v>285</v>
      </c>
      <c r="Z114" s="115">
        <v>17.75</v>
      </c>
      <c r="AA114" s="116">
        <v>700</v>
      </c>
      <c r="AB114" s="117">
        <f t="shared" si="9"/>
        <v>12425</v>
      </c>
      <c r="AC114" s="117">
        <f t="shared" si="10"/>
        <v>97.182137499999996</v>
      </c>
      <c r="AD114" s="118"/>
      <c r="AE114" s="117">
        <f t="shared" si="11"/>
        <v>0</v>
      </c>
      <c r="AF114" s="117">
        <f t="shared" si="12"/>
        <v>0</v>
      </c>
      <c r="AG114" s="119">
        <f t="shared" si="13"/>
        <v>700</v>
      </c>
      <c r="AH114" s="120">
        <f t="shared" si="14"/>
        <v>12425</v>
      </c>
      <c r="AI114" s="121">
        <f t="shared" si="15"/>
        <v>97.182137499999996</v>
      </c>
      <c r="AJ114" s="122" t="str">
        <f>+C114</f>
        <v>MALAYSIA</v>
      </c>
      <c r="AK114" s="122" t="str">
        <f>IF(ISNA(VLOOKUP(postponeList!D114,[1]Sheet!$A$2:$B$12,2,FALSE))," ",(VLOOKUP(postponeList!D114,[1]Sheet!$A$2:$B$12,2,FALSE)))</f>
        <v>PEWVN</v>
      </c>
      <c r="AL114" s="122" t="str">
        <f>IF(ISNA(VLOOKUP(E114,[1]Sheet!$G$2:$H$40,2,FALSE))," ",VLOOKUP(E114,[1]Sheet!$G$2:$H$40,2,FALSE))</f>
        <v>KDKM</v>
      </c>
      <c r="AM114" s="122" t="str">
        <f>IF(ISNA(VLOOKUP(G114,[1]Sheet!$K$2:$L$159,2,FALSE))," ",(VLOOKUP(G114,[1]Sheet!$K$2:$L$159,2,FALSE)))</f>
        <v>KDKM</v>
      </c>
      <c r="AN114" s="122" t="str">
        <f>IF(ISNA(VLOOKUP(I114&amp;C114,[1]Sheet!$D$2:$E$228,2,FALSE))," ",VLOOKUP(I114&amp;C114,[1]Sheet!$D$2:$E$228,2,FALSE))</f>
        <v>Daniel, Kawasaki</v>
      </c>
      <c r="AO114" s="122" t="str">
        <f>+I114&amp;C114</f>
        <v>KDKMALAYSIA</v>
      </c>
      <c r="AP114" s="122" t="str">
        <f>C114&amp;D114&amp;E114&amp;G114&amp;I114&amp;O114</f>
        <v>MALAYSIA314002014785KDKFEB</v>
      </c>
      <c r="AQ114" s="122" t="str">
        <f>B114&amp;D114&amp;N114</f>
        <v xml:space="preserve">SOUTH EAST ASIA31400WP </v>
      </c>
      <c r="AR114" s="123" t="str">
        <f>+D114&amp;J114</f>
        <v>31400SE</v>
      </c>
      <c r="AS114" s="124" t="str">
        <f t="shared" si="16"/>
        <v/>
      </c>
      <c r="AT114" s="125" t="str">
        <f t="shared" si="17"/>
        <v>15WUD03V</v>
      </c>
      <c r="AU114" s="125" t="str">
        <f>IF(NOT(AT114=""),VLOOKUP(AT114,[1]PSI_Category!A:B,2,0),"")</f>
        <v>W/P</v>
      </c>
      <c r="AV114" s="125" t="s">
        <v>536</v>
      </c>
      <c r="AW114" s="125" t="s">
        <v>536</v>
      </c>
      <c r="AX114" s="125" t="s">
        <v>536</v>
      </c>
    </row>
    <row r="115" spans="1:50" s="103" customFormat="1" ht="11.4" customHeight="1" x14ac:dyDescent="0.3">
      <c r="B115" s="104" t="s">
        <v>1866</v>
      </c>
      <c r="C115" s="105" t="s">
        <v>1962</v>
      </c>
      <c r="D115" s="106">
        <v>31400</v>
      </c>
      <c r="E115" s="107">
        <v>303</v>
      </c>
      <c r="F115" s="105" t="s">
        <v>1841</v>
      </c>
      <c r="G115" s="107">
        <v>585</v>
      </c>
      <c r="H115" s="105" t="s">
        <v>1963</v>
      </c>
      <c r="I115" s="105" t="s">
        <v>1773</v>
      </c>
      <c r="J115" s="107" t="s">
        <v>293</v>
      </c>
      <c r="K115" s="105">
        <v>92010468</v>
      </c>
      <c r="L115" s="105" t="s">
        <v>1964</v>
      </c>
      <c r="M115" s="105" t="s">
        <v>1965</v>
      </c>
      <c r="N115" s="105" t="s">
        <v>1818</v>
      </c>
      <c r="O115" s="108" t="s">
        <v>159</v>
      </c>
      <c r="P115" s="109" t="s">
        <v>1777</v>
      </c>
      <c r="Q115" s="110"/>
      <c r="R115" s="110"/>
      <c r="S115" s="110"/>
      <c r="T115" s="110"/>
      <c r="U115" s="111"/>
      <c r="V115" s="111"/>
      <c r="W115" s="112"/>
      <c r="X115" s="113"/>
      <c r="Y115" s="114" t="s">
        <v>285</v>
      </c>
      <c r="Z115" s="115">
        <v>17.989999999999998</v>
      </c>
      <c r="AA115" s="116">
        <v>200</v>
      </c>
      <c r="AB115" s="117">
        <f t="shared" si="9"/>
        <v>3597.9999999999995</v>
      </c>
      <c r="AC115" s="117">
        <f t="shared" si="10"/>
        <v>28.141756999999998</v>
      </c>
      <c r="AD115" s="118"/>
      <c r="AE115" s="117">
        <f t="shared" si="11"/>
        <v>0</v>
      </c>
      <c r="AF115" s="117">
        <f t="shared" si="12"/>
        <v>0</v>
      </c>
      <c r="AG115" s="119">
        <f t="shared" si="13"/>
        <v>200</v>
      </c>
      <c r="AH115" s="120">
        <f t="shared" si="14"/>
        <v>3597.9999999999995</v>
      </c>
      <c r="AI115" s="121">
        <f t="shared" si="15"/>
        <v>28.141756999999998</v>
      </c>
      <c r="AJ115" s="122" t="str">
        <f>+C115</f>
        <v>SINGAPORE</v>
      </c>
      <c r="AK115" s="122" t="str">
        <f>IF(ISNA(VLOOKUP(postponeList!D115,[1]Sheet!$A$2:$B$12,2,FALSE))," ",(VLOOKUP(postponeList!D115,[1]Sheet!$A$2:$B$12,2,FALSE)))</f>
        <v>PEWVN</v>
      </c>
      <c r="AL115" s="122" t="str">
        <f>IF(ISNA(VLOOKUP(E115,[1]Sheet!$G$2:$H$40,2,FALSE))," ",VLOOKUP(E115,[1]Sheet!$G$2:$H$40,2,FALSE))</f>
        <v>SOJITZ</v>
      </c>
      <c r="AM115" s="122" t="str">
        <f>IF(ISNA(VLOOKUP(G115,[1]Sheet!$K$2:$L$159,2,FALSE))," ",(VLOOKUP(G115,[1]Sheet!$K$2:$L$159,2,FALSE)))</f>
        <v>CAPITAL</v>
      </c>
      <c r="AN115" s="122" t="str">
        <f>IF(ISNA(VLOOKUP(I115&amp;C115,[1]Sheet!$D$2:$E$228,2,FALSE))," ",VLOOKUP(I115&amp;C115,[1]Sheet!$D$2:$E$228,2,FALSE))</f>
        <v>Daniel, Nishimura</v>
      </c>
      <c r="AO115" s="122" t="str">
        <f>+I115&amp;C115</f>
        <v>KDKSINGAPORE</v>
      </c>
      <c r="AP115" s="122" t="str">
        <f>C115&amp;D115&amp;E115&amp;G115&amp;I115&amp;O115</f>
        <v>SINGAPORE31400303585KDKFEB</v>
      </c>
      <c r="AQ115" s="122" t="str">
        <f>B115&amp;D115&amp;N115</f>
        <v xml:space="preserve">SOUTH EAST ASIA31400WP </v>
      </c>
      <c r="AR115" s="123" t="str">
        <f>+D115&amp;J115</f>
        <v>31400SE</v>
      </c>
      <c r="AS115" s="124" t="str">
        <f t="shared" si="16"/>
        <v/>
      </c>
      <c r="AT115" s="125" t="str">
        <f t="shared" si="17"/>
        <v>15WUDEBZV</v>
      </c>
      <c r="AU115" s="125" t="str">
        <f>IF(NOT(AT115=""),VLOOKUP(AT115,[1]PSI_Category!A:B,2,0),"")</f>
        <v>W/P</v>
      </c>
      <c r="AV115" s="125" t="s">
        <v>536</v>
      </c>
      <c r="AW115" s="125" t="s">
        <v>536</v>
      </c>
      <c r="AX115" s="125" t="s">
        <v>536</v>
      </c>
    </row>
    <row r="116" spans="1:50" s="103" customFormat="1" ht="11.4" customHeight="1" x14ac:dyDescent="0.3">
      <c r="B116" s="104" t="s">
        <v>1866</v>
      </c>
      <c r="C116" s="105" t="s">
        <v>1962</v>
      </c>
      <c r="D116" s="106">
        <v>31400</v>
      </c>
      <c r="E116" s="107">
        <v>303</v>
      </c>
      <c r="F116" s="105" t="s">
        <v>1841</v>
      </c>
      <c r="G116" s="107">
        <v>585</v>
      </c>
      <c r="H116" s="105" t="s">
        <v>1963</v>
      </c>
      <c r="I116" s="105" t="s">
        <v>1773</v>
      </c>
      <c r="J116" s="107" t="s">
        <v>293</v>
      </c>
      <c r="K116" s="105">
        <v>92010468</v>
      </c>
      <c r="L116" s="105" t="s">
        <v>1964</v>
      </c>
      <c r="M116" s="105" t="s">
        <v>1966</v>
      </c>
      <c r="N116" s="105" t="s">
        <v>1818</v>
      </c>
      <c r="O116" s="108" t="s">
        <v>159</v>
      </c>
      <c r="P116" s="109" t="s">
        <v>1777</v>
      </c>
      <c r="Q116" s="110"/>
      <c r="R116" s="110"/>
      <c r="S116" s="110"/>
      <c r="T116" s="110"/>
      <c r="U116" s="111"/>
      <c r="V116" s="111"/>
      <c r="W116" s="112"/>
      <c r="X116" s="113"/>
      <c r="Y116" s="114" t="s">
        <v>285</v>
      </c>
      <c r="Z116" s="115">
        <v>24.57</v>
      </c>
      <c r="AA116" s="116">
        <v>200</v>
      </c>
      <c r="AB116" s="117">
        <f t="shared" si="9"/>
        <v>4914</v>
      </c>
      <c r="AC116" s="117">
        <f t="shared" si="10"/>
        <v>38.434851000000002</v>
      </c>
      <c r="AD116" s="118"/>
      <c r="AE116" s="117">
        <f t="shared" si="11"/>
        <v>0</v>
      </c>
      <c r="AF116" s="117">
        <f t="shared" si="12"/>
        <v>0</v>
      </c>
      <c r="AG116" s="119">
        <f t="shared" si="13"/>
        <v>200</v>
      </c>
      <c r="AH116" s="120">
        <f t="shared" si="14"/>
        <v>4914</v>
      </c>
      <c r="AI116" s="121">
        <f t="shared" si="15"/>
        <v>38.434851000000002</v>
      </c>
      <c r="AJ116" s="122" t="str">
        <f>+C116</f>
        <v>SINGAPORE</v>
      </c>
      <c r="AK116" s="122" t="str">
        <f>IF(ISNA(VLOOKUP(postponeList!D116,[1]Sheet!$A$2:$B$12,2,FALSE))," ",(VLOOKUP(postponeList!D116,[1]Sheet!$A$2:$B$12,2,FALSE)))</f>
        <v>PEWVN</v>
      </c>
      <c r="AL116" s="122" t="str">
        <f>IF(ISNA(VLOOKUP(E116,[1]Sheet!$G$2:$H$40,2,FALSE))," ",VLOOKUP(E116,[1]Sheet!$G$2:$H$40,2,FALSE))</f>
        <v>SOJITZ</v>
      </c>
      <c r="AM116" s="122" t="str">
        <f>IF(ISNA(VLOOKUP(G116,[1]Sheet!$K$2:$L$159,2,FALSE))," ",(VLOOKUP(G116,[1]Sheet!$K$2:$L$159,2,FALSE)))</f>
        <v>CAPITAL</v>
      </c>
      <c r="AN116" s="122" t="str">
        <f>IF(ISNA(VLOOKUP(I116&amp;C116,[1]Sheet!$D$2:$E$228,2,FALSE))," ",VLOOKUP(I116&amp;C116,[1]Sheet!$D$2:$E$228,2,FALSE))</f>
        <v>Daniel, Nishimura</v>
      </c>
      <c r="AO116" s="122" t="str">
        <f>+I116&amp;C116</f>
        <v>KDKSINGAPORE</v>
      </c>
      <c r="AP116" s="122" t="str">
        <f>C116&amp;D116&amp;E116&amp;G116&amp;I116&amp;O116</f>
        <v>SINGAPORE31400303585KDKFEB</v>
      </c>
      <c r="AQ116" s="122" t="str">
        <f>B116&amp;D116&amp;N116</f>
        <v xml:space="preserve">SOUTH EAST ASIA31400WP </v>
      </c>
      <c r="AR116" s="123" t="str">
        <f>+D116&amp;J116</f>
        <v>31400SE</v>
      </c>
      <c r="AS116" s="124" t="str">
        <f t="shared" si="16"/>
        <v/>
      </c>
      <c r="AT116" s="125" t="str">
        <f t="shared" si="17"/>
        <v>20WUDEBZV</v>
      </c>
      <c r="AU116" s="125" t="str">
        <f>IF(NOT(AT116=""),VLOOKUP(AT116,[1]PSI_Category!A:B,2,0),"")</f>
        <v>W/P</v>
      </c>
      <c r="AV116" s="125" t="s">
        <v>536</v>
      </c>
      <c r="AW116" s="125" t="s">
        <v>536</v>
      </c>
      <c r="AX116" s="125" t="s">
        <v>536</v>
      </c>
    </row>
    <row r="117" spans="1:50" s="103" customFormat="1" ht="11.4" customHeight="1" x14ac:dyDescent="0.3">
      <c r="B117" s="104" t="s">
        <v>1866</v>
      </c>
      <c r="C117" s="105" t="s">
        <v>1962</v>
      </c>
      <c r="D117" s="106">
        <v>31400</v>
      </c>
      <c r="E117" s="107">
        <v>303</v>
      </c>
      <c r="F117" s="105" t="s">
        <v>1841</v>
      </c>
      <c r="G117" s="107">
        <v>585</v>
      </c>
      <c r="H117" s="105" t="s">
        <v>1963</v>
      </c>
      <c r="I117" s="105" t="s">
        <v>1773</v>
      </c>
      <c r="J117" s="107" t="s">
        <v>293</v>
      </c>
      <c r="K117" s="105">
        <v>92010837</v>
      </c>
      <c r="L117" s="105" t="s">
        <v>1967</v>
      </c>
      <c r="M117" s="105" t="s">
        <v>1968</v>
      </c>
      <c r="N117" s="105" t="s">
        <v>1818</v>
      </c>
      <c r="O117" s="108" t="s">
        <v>159</v>
      </c>
      <c r="P117" s="109" t="s">
        <v>1777</v>
      </c>
      <c r="Q117" s="110"/>
      <c r="R117" s="110"/>
      <c r="S117" s="110"/>
      <c r="T117" s="110"/>
      <c r="U117" s="111"/>
      <c r="V117" s="111"/>
      <c r="W117" s="112"/>
      <c r="X117" s="113"/>
      <c r="Y117" s="114" t="s">
        <v>285</v>
      </c>
      <c r="Z117" s="115">
        <v>38.31</v>
      </c>
      <c r="AA117" s="116">
        <v>150</v>
      </c>
      <c r="AB117" s="117">
        <f t="shared" si="9"/>
        <v>5746.5</v>
      </c>
      <c r="AC117" s="117">
        <f t="shared" si="10"/>
        <v>44.94624975</v>
      </c>
      <c r="AD117" s="118"/>
      <c r="AE117" s="117">
        <f t="shared" si="11"/>
        <v>0</v>
      </c>
      <c r="AF117" s="117">
        <f t="shared" si="12"/>
        <v>0</v>
      </c>
      <c r="AG117" s="119">
        <f t="shared" si="13"/>
        <v>150</v>
      </c>
      <c r="AH117" s="120">
        <f t="shared" si="14"/>
        <v>5746.5</v>
      </c>
      <c r="AI117" s="121">
        <f t="shared" si="15"/>
        <v>44.94624975</v>
      </c>
      <c r="AJ117" s="122" t="str">
        <f>+C117</f>
        <v>SINGAPORE</v>
      </c>
      <c r="AK117" s="122" t="str">
        <f>IF(ISNA(VLOOKUP(postponeList!D117,[1]Sheet!$A$2:$B$12,2,FALSE))," ",(VLOOKUP(postponeList!D117,[1]Sheet!$A$2:$B$12,2,FALSE)))</f>
        <v>PEWVN</v>
      </c>
      <c r="AL117" s="122" t="str">
        <f>IF(ISNA(VLOOKUP(E117,[1]Sheet!$G$2:$H$40,2,FALSE))," ",VLOOKUP(E117,[1]Sheet!$G$2:$H$40,2,FALSE))</f>
        <v>SOJITZ</v>
      </c>
      <c r="AM117" s="122" t="str">
        <f>IF(ISNA(VLOOKUP(G117,[1]Sheet!$K$2:$L$159,2,FALSE))," ",(VLOOKUP(G117,[1]Sheet!$K$2:$L$159,2,FALSE)))</f>
        <v>CAPITAL</v>
      </c>
      <c r="AN117" s="122" t="str">
        <f>IF(ISNA(VLOOKUP(I117&amp;C117,[1]Sheet!$D$2:$E$228,2,FALSE))," ",VLOOKUP(I117&amp;C117,[1]Sheet!$D$2:$E$228,2,FALSE))</f>
        <v>Daniel, Nishimura</v>
      </c>
      <c r="AO117" s="122" t="str">
        <f>+I117&amp;C117</f>
        <v>KDKSINGAPORE</v>
      </c>
      <c r="AP117" s="122" t="str">
        <f>C117&amp;D117&amp;E117&amp;G117&amp;I117&amp;O117</f>
        <v>SINGAPORE31400303585KDKFEB</v>
      </c>
      <c r="AQ117" s="122" t="str">
        <f>B117&amp;D117&amp;N117</f>
        <v xml:space="preserve">SOUTH EAST ASIA31400WP </v>
      </c>
      <c r="AR117" s="123" t="str">
        <f>+D117&amp;J117</f>
        <v>31400SE</v>
      </c>
      <c r="AS117" s="124" t="str">
        <f t="shared" si="16"/>
        <v/>
      </c>
      <c r="AT117" s="125" t="str">
        <f t="shared" si="17"/>
        <v>15WHPCTV</v>
      </c>
      <c r="AU117" s="125" t="str">
        <f>IF(NOT(AT117=""),VLOOKUP(AT117,[1]PSI_Category!A:B,2,0),"")</f>
        <v>W/P</v>
      </c>
      <c r="AV117" s="125" t="s">
        <v>536</v>
      </c>
      <c r="AW117" s="125" t="s">
        <v>536</v>
      </c>
      <c r="AX117" s="125" t="s">
        <v>536</v>
      </c>
    </row>
    <row r="118" spans="1:50" s="103" customFormat="1" ht="11.4" customHeight="1" x14ac:dyDescent="0.3">
      <c r="B118" s="104" t="s">
        <v>1866</v>
      </c>
      <c r="C118" s="105" t="s">
        <v>1962</v>
      </c>
      <c r="D118" s="106">
        <v>31400</v>
      </c>
      <c r="E118" s="107">
        <v>303</v>
      </c>
      <c r="F118" s="105" t="s">
        <v>1841</v>
      </c>
      <c r="G118" s="107">
        <v>585</v>
      </c>
      <c r="H118" s="105" t="s">
        <v>1963</v>
      </c>
      <c r="I118" s="105" t="s">
        <v>1773</v>
      </c>
      <c r="J118" s="107" t="s">
        <v>293</v>
      </c>
      <c r="K118" s="105">
        <v>92010837</v>
      </c>
      <c r="L118" s="105" t="s">
        <v>1967</v>
      </c>
      <c r="M118" s="105" t="s">
        <v>1965</v>
      </c>
      <c r="N118" s="105" t="s">
        <v>1818</v>
      </c>
      <c r="O118" s="108" t="s">
        <v>159</v>
      </c>
      <c r="P118" s="109" t="s">
        <v>1777</v>
      </c>
      <c r="Q118" s="110"/>
      <c r="R118" s="110"/>
      <c r="S118" s="110"/>
      <c r="T118" s="110"/>
      <c r="U118" s="111"/>
      <c r="V118" s="111"/>
      <c r="W118" s="112"/>
      <c r="X118" s="113"/>
      <c r="Y118" s="114" t="s">
        <v>285</v>
      </c>
      <c r="Z118" s="115">
        <v>17.989999999999998</v>
      </c>
      <c r="AA118" s="116">
        <v>1070</v>
      </c>
      <c r="AB118" s="117">
        <f t="shared" si="9"/>
        <v>19249.3</v>
      </c>
      <c r="AC118" s="117">
        <f t="shared" si="10"/>
        <v>150.55839994999999</v>
      </c>
      <c r="AD118" s="118"/>
      <c r="AE118" s="117">
        <f t="shared" si="11"/>
        <v>0</v>
      </c>
      <c r="AF118" s="117">
        <f t="shared" si="12"/>
        <v>0</v>
      </c>
      <c r="AG118" s="119">
        <f t="shared" si="13"/>
        <v>1070</v>
      </c>
      <c r="AH118" s="120">
        <f t="shared" si="14"/>
        <v>19249.3</v>
      </c>
      <c r="AI118" s="121">
        <f t="shared" si="15"/>
        <v>150.55839994999999</v>
      </c>
      <c r="AJ118" s="122" t="str">
        <f>+C118</f>
        <v>SINGAPORE</v>
      </c>
      <c r="AK118" s="122" t="str">
        <f>IF(ISNA(VLOOKUP(postponeList!D118,[1]Sheet!$A$2:$B$12,2,FALSE))," ",(VLOOKUP(postponeList!D118,[1]Sheet!$A$2:$B$12,2,FALSE)))</f>
        <v>PEWVN</v>
      </c>
      <c r="AL118" s="122" t="str">
        <f>IF(ISNA(VLOOKUP(E118,[1]Sheet!$G$2:$H$40,2,FALSE))," ",VLOOKUP(E118,[1]Sheet!$G$2:$H$40,2,FALSE))</f>
        <v>SOJITZ</v>
      </c>
      <c r="AM118" s="122" t="str">
        <f>IF(ISNA(VLOOKUP(G118,[1]Sheet!$K$2:$L$159,2,FALSE))," ",(VLOOKUP(G118,[1]Sheet!$K$2:$L$159,2,FALSE)))</f>
        <v>CAPITAL</v>
      </c>
      <c r="AN118" s="122" t="str">
        <f>IF(ISNA(VLOOKUP(I118&amp;C118,[1]Sheet!$D$2:$E$228,2,FALSE))," ",VLOOKUP(I118&amp;C118,[1]Sheet!$D$2:$E$228,2,FALSE))</f>
        <v>Daniel, Nishimura</v>
      </c>
      <c r="AO118" s="122" t="str">
        <f>+I118&amp;C118</f>
        <v>KDKSINGAPORE</v>
      </c>
      <c r="AP118" s="122" t="str">
        <f>C118&amp;D118&amp;E118&amp;G118&amp;I118&amp;O118</f>
        <v>SINGAPORE31400303585KDKFEB</v>
      </c>
      <c r="AQ118" s="122" t="str">
        <f>B118&amp;D118&amp;N118</f>
        <v xml:space="preserve">SOUTH EAST ASIA31400WP </v>
      </c>
      <c r="AR118" s="123" t="str">
        <f>+D118&amp;J118</f>
        <v>31400SE</v>
      </c>
      <c r="AS118" s="124" t="str">
        <f t="shared" si="16"/>
        <v/>
      </c>
      <c r="AT118" s="125" t="str">
        <f t="shared" si="17"/>
        <v>15WUDEBZV</v>
      </c>
      <c r="AU118" s="125" t="str">
        <f>IF(NOT(AT118=""),VLOOKUP(AT118,[1]PSI_Category!A:B,2,0),"")</f>
        <v>W/P</v>
      </c>
      <c r="AV118" s="125" t="s">
        <v>536</v>
      </c>
      <c r="AW118" s="125" t="s">
        <v>536</v>
      </c>
      <c r="AX118" s="125" t="s">
        <v>536</v>
      </c>
    </row>
    <row r="119" spans="1:50" s="103" customFormat="1" ht="11.4" customHeight="1" x14ac:dyDescent="0.3">
      <c r="B119" s="104" t="s">
        <v>1866</v>
      </c>
      <c r="C119" s="105" t="s">
        <v>1962</v>
      </c>
      <c r="D119" s="106">
        <v>31400</v>
      </c>
      <c r="E119" s="107">
        <v>303</v>
      </c>
      <c r="F119" s="105" t="s">
        <v>1841</v>
      </c>
      <c r="G119" s="107">
        <v>585</v>
      </c>
      <c r="H119" s="105" t="s">
        <v>1963</v>
      </c>
      <c r="I119" s="105" t="s">
        <v>1773</v>
      </c>
      <c r="J119" s="107" t="s">
        <v>293</v>
      </c>
      <c r="K119" s="105">
        <v>92010837</v>
      </c>
      <c r="L119" s="105" t="s">
        <v>1967</v>
      </c>
      <c r="M119" s="105" t="s">
        <v>1969</v>
      </c>
      <c r="N119" s="105" t="s">
        <v>1809</v>
      </c>
      <c r="O119" s="108" t="s">
        <v>159</v>
      </c>
      <c r="P119" s="109" t="s">
        <v>1777</v>
      </c>
      <c r="Q119" s="110"/>
      <c r="R119" s="110"/>
      <c r="S119" s="110"/>
      <c r="T119" s="110"/>
      <c r="U119" s="111"/>
      <c r="V119" s="111"/>
      <c r="W119" s="112"/>
      <c r="X119" s="113"/>
      <c r="Y119" s="114" t="s">
        <v>285</v>
      </c>
      <c r="Z119" s="115">
        <v>23.19</v>
      </c>
      <c r="AA119" s="116">
        <v>50</v>
      </c>
      <c r="AB119" s="117">
        <f t="shared" si="9"/>
        <v>1159.5</v>
      </c>
      <c r="AC119" s="117">
        <f t="shared" si="10"/>
        <v>9.0690292499999998</v>
      </c>
      <c r="AD119" s="132"/>
      <c r="AE119" s="117">
        <f t="shared" si="11"/>
        <v>0</v>
      </c>
      <c r="AF119" s="117">
        <f t="shared" si="12"/>
        <v>0</v>
      </c>
      <c r="AG119" s="119">
        <f t="shared" si="13"/>
        <v>50</v>
      </c>
      <c r="AH119" s="120">
        <f t="shared" si="14"/>
        <v>1159.5</v>
      </c>
      <c r="AI119" s="121">
        <f t="shared" si="15"/>
        <v>9.0690292499999998</v>
      </c>
      <c r="AJ119" s="122" t="str">
        <f>+C119</f>
        <v>SINGAPORE</v>
      </c>
      <c r="AK119" s="122" t="str">
        <f>IF(ISNA(VLOOKUP(postponeList!D119,[1]Sheet!$A$2:$B$12,2,FALSE))," ",(VLOOKUP(postponeList!D119,[1]Sheet!$A$2:$B$12,2,FALSE)))</f>
        <v>PEWVN</v>
      </c>
      <c r="AL119" s="122" t="str">
        <f>IF(ISNA(VLOOKUP(E119,[1]Sheet!$G$2:$H$40,2,FALSE))," ",VLOOKUP(E119,[1]Sheet!$G$2:$H$40,2,FALSE))</f>
        <v>SOJITZ</v>
      </c>
      <c r="AM119" s="122" t="str">
        <f>IF(ISNA(VLOOKUP(G119,[1]Sheet!$K$2:$L$159,2,FALSE))," ",(VLOOKUP(G119,[1]Sheet!$K$2:$L$159,2,FALSE)))</f>
        <v>CAPITAL</v>
      </c>
      <c r="AN119" s="122" t="str">
        <f>IF(ISNA(VLOOKUP(I119&amp;C119,[1]Sheet!$D$2:$E$228,2,FALSE))," ",VLOOKUP(I119&amp;C119,[1]Sheet!$D$2:$E$228,2,FALSE))</f>
        <v>Daniel, Nishimura</v>
      </c>
      <c r="AO119" s="122" t="str">
        <f>+I119&amp;C119</f>
        <v>KDKSINGAPORE</v>
      </c>
      <c r="AP119" s="122" t="str">
        <f>C119&amp;D119&amp;E119&amp;G119&amp;I119&amp;O119</f>
        <v>SINGAPORE31400303585KDKFEB</v>
      </c>
      <c r="AQ119" s="122" t="str">
        <f>B119&amp;D119&amp;N119</f>
        <v xml:space="preserve">SOUTH EAST ASIA31400VF </v>
      </c>
      <c r="AR119" s="123" t="str">
        <f>+D119&amp;J119</f>
        <v>31400SE</v>
      </c>
      <c r="AS119" s="124" t="str">
        <f t="shared" si="16"/>
        <v/>
      </c>
      <c r="AT119" s="125" t="str">
        <f t="shared" si="17"/>
        <v>20ALATBZ</v>
      </c>
      <c r="AU119" s="125" t="e">
        <f>IF(NOT(AT119=""),VLOOKUP(AT119,[1]PSI_Category!A:B,2,0),"")</f>
        <v>#N/A</v>
      </c>
      <c r="AV119" s="125" t="s">
        <v>533</v>
      </c>
      <c r="AW119" s="125" t="s">
        <v>1726</v>
      </c>
      <c r="AX119" s="125" t="s">
        <v>533</v>
      </c>
    </row>
    <row r="120" spans="1:50" s="103" customFormat="1" ht="11.4" customHeight="1" x14ac:dyDescent="0.3">
      <c r="B120" s="104" t="s">
        <v>1866</v>
      </c>
      <c r="C120" s="105" t="s">
        <v>1962</v>
      </c>
      <c r="D120" s="106">
        <v>31400</v>
      </c>
      <c r="E120" s="107">
        <v>303</v>
      </c>
      <c r="F120" s="105" t="s">
        <v>1841</v>
      </c>
      <c r="G120" s="107">
        <v>585</v>
      </c>
      <c r="H120" s="105" t="s">
        <v>1963</v>
      </c>
      <c r="I120" s="105" t="s">
        <v>1773</v>
      </c>
      <c r="J120" s="107" t="s">
        <v>293</v>
      </c>
      <c r="K120" s="105">
        <v>92010837</v>
      </c>
      <c r="L120" s="105" t="s">
        <v>1967</v>
      </c>
      <c r="M120" s="105" t="s">
        <v>1970</v>
      </c>
      <c r="N120" s="105" t="s">
        <v>1809</v>
      </c>
      <c r="O120" s="108" t="s">
        <v>159</v>
      </c>
      <c r="P120" s="109" t="s">
        <v>1777</v>
      </c>
      <c r="Q120" s="110"/>
      <c r="R120" s="110"/>
      <c r="S120" s="110"/>
      <c r="T120" s="110"/>
      <c r="U120" s="111"/>
      <c r="V120" s="111"/>
      <c r="W120" s="112"/>
      <c r="X120" s="113"/>
      <c r="Y120" s="114" t="s">
        <v>285</v>
      </c>
      <c r="Z120" s="115">
        <v>29.22</v>
      </c>
      <c r="AA120" s="116">
        <v>10</v>
      </c>
      <c r="AB120" s="117">
        <f t="shared" si="9"/>
        <v>292.2</v>
      </c>
      <c r="AC120" s="117">
        <f t="shared" si="10"/>
        <v>2.2854423000000001</v>
      </c>
      <c r="AD120" s="118"/>
      <c r="AE120" s="117">
        <f t="shared" si="11"/>
        <v>0</v>
      </c>
      <c r="AF120" s="117">
        <f t="shared" si="12"/>
        <v>0</v>
      </c>
      <c r="AG120" s="119">
        <f t="shared" si="13"/>
        <v>10</v>
      </c>
      <c r="AH120" s="120">
        <f t="shared" si="14"/>
        <v>292.2</v>
      </c>
      <c r="AI120" s="121">
        <f t="shared" si="15"/>
        <v>2.2854423000000001</v>
      </c>
      <c r="AJ120" s="122" t="str">
        <f>+C120</f>
        <v>SINGAPORE</v>
      </c>
      <c r="AK120" s="122" t="str">
        <f>IF(ISNA(VLOOKUP(postponeList!D120,[1]Sheet!$A$2:$B$12,2,FALSE))," ",(VLOOKUP(postponeList!D120,[1]Sheet!$A$2:$B$12,2,FALSE)))</f>
        <v>PEWVN</v>
      </c>
      <c r="AL120" s="122" t="str">
        <f>IF(ISNA(VLOOKUP(E120,[1]Sheet!$G$2:$H$40,2,FALSE))," ",VLOOKUP(E120,[1]Sheet!$G$2:$H$40,2,FALSE))</f>
        <v>SOJITZ</v>
      </c>
      <c r="AM120" s="122" t="str">
        <f>IF(ISNA(VLOOKUP(G120,[1]Sheet!$K$2:$L$159,2,FALSE))," ",(VLOOKUP(G120,[1]Sheet!$K$2:$L$159,2,FALSE)))</f>
        <v>CAPITAL</v>
      </c>
      <c r="AN120" s="122" t="str">
        <f>IF(ISNA(VLOOKUP(I120&amp;C120,[1]Sheet!$D$2:$E$228,2,FALSE))," ",VLOOKUP(I120&amp;C120,[1]Sheet!$D$2:$E$228,2,FALSE))</f>
        <v>Daniel, Nishimura</v>
      </c>
      <c r="AO120" s="122" t="str">
        <f>+I120&amp;C120</f>
        <v>KDKSINGAPORE</v>
      </c>
      <c r="AP120" s="122" t="str">
        <f>C120&amp;D120&amp;E120&amp;G120&amp;I120&amp;O120</f>
        <v>SINGAPORE31400303585KDKFEB</v>
      </c>
      <c r="AQ120" s="122" t="str">
        <f>B120&amp;D120&amp;N120</f>
        <v xml:space="preserve">SOUTH EAST ASIA31400VF </v>
      </c>
      <c r="AR120" s="123" t="str">
        <f>+D120&amp;J120</f>
        <v>31400SE</v>
      </c>
      <c r="AS120" s="124" t="str">
        <f t="shared" si="16"/>
        <v/>
      </c>
      <c r="AT120" s="125" t="str">
        <f t="shared" si="17"/>
        <v>20RGATBZ</v>
      </c>
      <c r="AU120" s="125" t="e">
        <f>IF(NOT(AT120=""),VLOOKUP(AT120,[1]PSI_Category!A:B,2,0),"")</f>
        <v>#N/A</v>
      </c>
      <c r="AV120" s="125" t="s">
        <v>533</v>
      </c>
      <c r="AW120" s="125" t="s">
        <v>1726</v>
      </c>
      <c r="AX120" s="125" t="s">
        <v>533</v>
      </c>
    </row>
    <row r="121" spans="1:50" s="103" customFormat="1" ht="11.4" customHeight="1" x14ac:dyDescent="0.3">
      <c r="B121" s="104" t="s">
        <v>1866</v>
      </c>
      <c r="C121" s="105" t="s">
        <v>1962</v>
      </c>
      <c r="D121" s="106">
        <v>31400</v>
      </c>
      <c r="E121" s="107">
        <v>303</v>
      </c>
      <c r="F121" s="105" t="s">
        <v>1841</v>
      </c>
      <c r="G121" s="107">
        <v>585</v>
      </c>
      <c r="H121" s="105" t="s">
        <v>1963</v>
      </c>
      <c r="I121" s="105" t="s">
        <v>1773</v>
      </c>
      <c r="J121" s="107" t="s">
        <v>293</v>
      </c>
      <c r="K121" s="105">
        <v>92010837</v>
      </c>
      <c r="L121" s="105" t="s">
        <v>1967</v>
      </c>
      <c r="M121" s="105" t="s">
        <v>1971</v>
      </c>
      <c r="N121" s="105" t="s">
        <v>1809</v>
      </c>
      <c r="O121" s="108" t="s">
        <v>159</v>
      </c>
      <c r="P121" s="109" t="s">
        <v>1777</v>
      </c>
      <c r="Q121" s="110"/>
      <c r="R121" s="110"/>
      <c r="S121" s="110"/>
      <c r="T121" s="110"/>
      <c r="U121" s="111"/>
      <c r="V121" s="111"/>
      <c r="W121" s="112"/>
      <c r="X121" s="113"/>
      <c r="Y121" s="114" t="s">
        <v>285</v>
      </c>
      <c r="Z121" s="115">
        <v>35.520000000000003</v>
      </c>
      <c r="AA121" s="116">
        <v>20</v>
      </c>
      <c r="AB121" s="117">
        <f t="shared" si="9"/>
        <v>710.40000000000009</v>
      </c>
      <c r="AC121" s="117">
        <f t="shared" si="10"/>
        <v>5.5563936000000016</v>
      </c>
      <c r="AD121" s="118"/>
      <c r="AE121" s="117">
        <f t="shared" si="11"/>
        <v>0</v>
      </c>
      <c r="AF121" s="117">
        <f t="shared" si="12"/>
        <v>0</v>
      </c>
      <c r="AG121" s="119">
        <f t="shared" si="13"/>
        <v>20</v>
      </c>
      <c r="AH121" s="120">
        <f t="shared" si="14"/>
        <v>710.40000000000009</v>
      </c>
      <c r="AI121" s="121">
        <f t="shared" si="15"/>
        <v>5.5563936000000016</v>
      </c>
      <c r="AJ121" s="122" t="str">
        <f>+C121</f>
        <v>SINGAPORE</v>
      </c>
      <c r="AK121" s="122" t="str">
        <f>IF(ISNA(VLOOKUP(postponeList!D121,[1]Sheet!$A$2:$B$12,2,FALSE))," ",(VLOOKUP(postponeList!D121,[1]Sheet!$A$2:$B$12,2,FALSE)))</f>
        <v>PEWVN</v>
      </c>
      <c r="AL121" s="122" t="str">
        <f>IF(ISNA(VLOOKUP(E121,[1]Sheet!$G$2:$H$40,2,FALSE))," ",VLOOKUP(E121,[1]Sheet!$G$2:$H$40,2,FALSE))</f>
        <v>SOJITZ</v>
      </c>
      <c r="AM121" s="122" t="str">
        <f>IF(ISNA(VLOOKUP(G121,[1]Sheet!$K$2:$L$159,2,FALSE))," ",(VLOOKUP(G121,[1]Sheet!$K$2:$L$159,2,FALSE)))</f>
        <v>CAPITAL</v>
      </c>
      <c r="AN121" s="122" t="str">
        <f>IF(ISNA(VLOOKUP(I121&amp;C121,[1]Sheet!$D$2:$E$228,2,FALSE))," ",VLOOKUP(I121&amp;C121,[1]Sheet!$D$2:$E$228,2,FALSE))</f>
        <v>Daniel, Nishimura</v>
      </c>
      <c r="AO121" s="122" t="str">
        <f>+I121&amp;C121</f>
        <v>KDKSINGAPORE</v>
      </c>
      <c r="AP121" s="122" t="str">
        <f>C121&amp;D121&amp;E121&amp;G121&amp;I121&amp;O121</f>
        <v>SINGAPORE31400303585KDKFEB</v>
      </c>
      <c r="AQ121" s="122" t="str">
        <f>B121&amp;D121&amp;N121</f>
        <v xml:space="preserve">SOUTH EAST ASIA31400VF </v>
      </c>
      <c r="AR121" s="123" t="str">
        <f>+D121&amp;J121</f>
        <v>31400SE</v>
      </c>
      <c r="AS121" s="124" t="str">
        <f t="shared" si="16"/>
        <v/>
      </c>
      <c r="AT121" s="125" t="str">
        <f t="shared" si="17"/>
        <v>20RLATBZ</v>
      </c>
      <c r="AU121" s="125" t="e">
        <f>IF(NOT(AT121=""),VLOOKUP(AT121,[1]PSI_Category!A:B,2,0),"")</f>
        <v>#N/A</v>
      </c>
      <c r="AV121" s="125" t="s">
        <v>533</v>
      </c>
      <c r="AW121" s="125" t="s">
        <v>1726</v>
      </c>
      <c r="AX121" s="125" t="s">
        <v>533</v>
      </c>
    </row>
    <row r="122" spans="1:50" s="103" customFormat="1" ht="11.4" customHeight="1" x14ac:dyDescent="0.3">
      <c r="B122" s="104" t="s">
        <v>1866</v>
      </c>
      <c r="C122" s="105" t="s">
        <v>1962</v>
      </c>
      <c r="D122" s="106">
        <v>31400</v>
      </c>
      <c r="E122" s="107">
        <v>303</v>
      </c>
      <c r="F122" s="105" t="s">
        <v>1841</v>
      </c>
      <c r="G122" s="107">
        <v>585</v>
      </c>
      <c r="H122" s="105" t="s">
        <v>1963</v>
      </c>
      <c r="I122" s="105" t="s">
        <v>1773</v>
      </c>
      <c r="J122" s="107" t="s">
        <v>293</v>
      </c>
      <c r="K122" s="105">
        <v>92010837</v>
      </c>
      <c r="L122" s="105" t="s">
        <v>1967</v>
      </c>
      <c r="M122" s="105" t="s">
        <v>1972</v>
      </c>
      <c r="N122" s="105" t="s">
        <v>1809</v>
      </c>
      <c r="O122" s="108" t="s">
        <v>159</v>
      </c>
      <c r="P122" s="109" t="s">
        <v>1777</v>
      </c>
      <c r="Q122" s="110"/>
      <c r="R122" s="110"/>
      <c r="S122" s="110"/>
      <c r="T122" s="110"/>
      <c r="U122" s="111"/>
      <c r="V122" s="111"/>
      <c r="W122" s="112"/>
      <c r="X122" s="113"/>
      <c r="Y122" s="114" t="s">
        <v>285</v>
      </c>
      <c r="Z122" s="115">
        <v>16.47</v>
      </c>
      <c r="AA122" s="116">
        <v>350</v>
      </c>
      <c r="AB122" s="117">
        <f t="shared" si="9"/>
        <v>5764.5</v>
      </c>
      <c r="AC122" s="117">
        <f t="shared" si="10"/>
        <v>45.087036749999996</v>
      </c>
      <c r="AD122" s="118"/>
      <c r="AE122" s="117">
        <f t="shared" si="11"/>
        <v>0</v>
      </c>
      <c r="AF122" s="117">
        <f t="shared" si="12"/>
        <v>0</v>
      </c>
      <c r="AG122" s="119">
        <f t="shared" si="13"/>
        <v>350</v>
      </c>
      <c r="AH122" s="120">
        <f t="shared" si="14"/>
        <v>5764.5</v>
      </c>
      <c r="AI122" s="121">
        <f t="shared" si="15"/>
        <v>45.087036749999996</v>
      </c>
      <c r="AJ122" s="122" t="str">
        <f>+C122</f>
        <v>SINGAPORE</v>
      </c>
      <c r="AK122" s="122" t="str">
        <f>IF(ISNA(VLOOKUP(postponeList!D122,[1]Sheet!$A$2:$B$12,2,FALSE))," ",(VLOOKUP(postponeList!D122,[1]Sheet!$A$2:$B$12,2,FALSE)))</f>
        <v>PEWVN</v>
      </c>
      <c r="AL122" s="122" t="str">
        <f>IF(ISNA(VLOOKUP(E122,[1]Sheet!$G$2:$H$40,2,FALSE))," ",VLOOKUP(E122,[1]Sheet!$G$2:$H$40,2,FALSE))</f>
        <v>SOJITZ</v>
      </c>
      <c r="AM122" s="122" t="str">
        <f>IF(ISNA(VLOOKUP(G122,[1]Sheet!$K$2:$L$159,2,FALSE))," ",(VLOOKUP(G122,[1]Sheet!$K$2:$L$159,2,FALSE)))</f>
        <v>CAPITAL</v>
      </c>
      <c r="AN122" s="122" t="str">
        <f>IF(ISNA(VLOOKUP(I122&amp;C122,[1]Sheet!$D$2:$E$228,2,FALSE))," ",VLOOKUP(I122&amp;C122,[1]Sheet!$D$2:$E$228,2,FALSE))</f>
        <v>Daniel, Nishimura</v>
      </c>
      <c r="AO122" s="122" t="str">
        <f>+I122&amp;C122</f>
        <v>KDKSINGAPORE</v>
      </c>
      <c r="AP122" s="122" t="str">
        <f>C122&amp;D122&amp;E122&amp;G122&amp;I122&amp;O122</f>
        <v>SINGAPORE31400303585KDKFEB</v>
      </c>
      <c r="AQ122" s="122" t="str">
        <f>B122&amp;D122&amp;N122</f>
        <v xml:space="preserve">SOUTH EAST ASIA31400VF </v>
      </c>
      <c r="AR122" s="123" t="str">
        <f>+D122&amp;J122</f>
        <v>31400SE</v>
      </c>
      <c r="AS122" s="124" t="str">
        <f t="shared" si="16"/>
        <v/>
      </c>
      <c r="AT122" s="125" t="str">
        <f t="shared" si="17"/>
        <v>20TGQFNBZ</v>
      </c>
      <c r="AU122" s="125" t="str">
        <f>IF(NOT(AT122=""),VLOOKUP(AT122,[1]PSI_Category!A:B,2,0),"")</f>
        <v>V/F</v>
      </c>
      <c r="AV122" s="125" t="s">
        <v>533</v>
      </c>
      <c r="AW122" s="125" t="s">
        <v>533</v>
      </c>
      <c r="AX122" s="125" t="s">
        <v>533</v>
      </c>
    </row>
    <row r="123" spans="1:50" s="103" customFormat="1" ht="11.4" customHeight="1" x14ac:dyDescent="0.3">
      <c r="B123" s="104" t="s">
        <v>1866</v>
      </c>
      <c r="C123" s="105" t="s">
        <v>1962</v>
      </c>
      <c r="D123" s="106">
        <v>31400</v>
      </c>
      <c r="E123" s="107">
        <v>303</v>
      </c>
      <c r="F123" s="105" t="s">
        <v>1841</v>
      </c>
      <c r="G123" s="107">
        <v>585</v>
      </c>
      <c r="H123" s="105" t="s">
        <v>1963</v>
      </c>
      <c r="I123" s="105" t="s">
        <v>1773</v>
      </c>
      <c r="J123" s="107" t="s">
        <v>293</v>
      </c>
      <c r="K123" s="105">
        <v>92010837</v>
      </c>
      <c r="L123" s="105" t="s">
        <v>1967</v>
      </c>
      <c r="M123" s="105" t="s">
        <v>1973</v>
      </c>
      <c r="N123" s="105" t="s">
        <v>1818</v>
      </c>
      <c r="O123" s="108" t="s">
        <v>159</v>
      </c>
      <c r="P123" s="109" t="s">
        <v>1777</v>
      </c>
      <c r="Q123" s="110"/>
      <c r="R123" s="110"/>
      <c r="S123" s="110"/>
      <c r="T123" s="110"/>
      <c r="U123" s="111"/>
      <c r="V123" s="111"/>
      <c r="W123" s="112"/>
      <c r="X123" s="113"/>
      <c r="Y123" s="114" t="s">
        <v>285</v>
      </c>
      <c r="Z123" s="115">
        <v>47.82</v>
      </c>
      <c r="AA123" s="116">
        <v>195</v>
      </c>
      <c r="AB123" s="117">
        <f t="shared" si="9"/>
        <v>9324.9</v>
      </c>
      <c r="AC123" s="117">
        <f t="shared" si="10"/>
        <v>72.934705350000002</v>
      </c>
      <c r="AD123" s="118"/>
      <c r="AE123" s="117">
        <f t="shared" si="11"/>
        <v>0</v>
      </c>
      <c r="AF123" s="117">
        <f t="shared" si="12"/>
        <v>0</v>
      </c>
      <c r="AG123" s="119">
        <f t="shared" si="13"/>
        <v>195</v>
      </c>
      <c r="AH123" s="120">
        <f t="shared" si="14"/>
        <v>9324.9</v>
      </c>
      <c r="AI123" s="121">
        <f t="shared" si="15"/>
        <v>72.934705350000002</v>
      </c>
      <c r="AJ123" s="122" t="str">
        <f>+C123</f>
        <v>SINGAPORE</v>
      </c>
      <c r="AK123" s="122" t="str">
        <f>IF(ISNA(VLOOKUP(postponeList!D123,[1]Sheet!$A$2:$B$12,2,FALSE))," ",(VLOOKUP(postponeList!D123,[1]Sheet!$A$2:$B$12,2,FALSE)))</f>
        <v>PEWVN</v>
      </c>
      <c r="AL123" s="122" t="str">
        <f>IF(ISNA(VLOOKUP(E123,[1]Sheet!$G$2:$H$40,2,FALSE))," ",VLOOKUP(E123,[1]Sheet!$G$2:$H$40,2,FALSE))</f>
        <v>SOJITZ</v>
      </c>
      <c r="AM123" s="122" t="str">
        <f>IF(ISNA(VLOOKUP(G123,[1]Sheet!$K$2:$L$159,2,FALSE))," ",(VLOOKUP(G123,[1]Sheet!$K$2:$L$159,2,FALSE)))</f>
        <v>CAPITAL</v>
      </c>
      <c r="AN123" s="122" t="str">
        <f>IF(ISNA(VLOOKUP(I123&amp;C123,[1]Sheet!$D$2:$E$228,2,FALSE))," ",VLOOKUP(I123&amp;C123,[1]Sheet!$D$2:$E$228,2,FALSE))</f>
        <v>Daniel, Nishimura</v>
      </c>
      <c r="AO123" s="122" t="str">
        <f>+I123&amp;C123</f>
        <v>KDKSINGAPORE</v>
      </c>
      <c r="AP123" s="122" t="str">
        <f>C123&amp;D123&amp;E123&amp;G123&amp;I123&amp;O123</f>
        <v>SINGAPORE31400303585KDKFEB</v>
      </c>
      <c r="AQ123" s="122" t="str">
        <f>B123&amp;D123&amp;N123</f>
        <v xml:space="preserve">SOUTH EAST ASIA31400WP </v>
      </c>
      <c r="AR123" s="123" t="str">
        <f>+D123&amp;J123</f>
        <v>31400SE</v>
      </c>
      <c r="AS123" s="124" t="str">
        <f t="shared" si="16"/>
        <v/>
      </c>
      <c r="AT123" s="125" t="str">
        <f t="shared" si="17"/>
        <v>20WHCTNBZV</v>
      </c>
      <c r="AU123" s="125" t="str">
        <f>IF(NOT(AT123=""),VLOOKUP(AT123,[1]PSI_Category!A:B,2,0),"")</f>
        <v>W/P</v>
      </c>
      <c r="AV123" s="125" t="s">
        <v>536</v>
      </c>
      <c r="AW123" s="125" t="s">
        <v>536</v>
      </c>
      <c r="AX123" s="125" t="s">
        <v>536</v>
      </c>
    </row>
    <row r="124" spans="1:50" s="103" customFormat="1" ht="11.4" customHeight="1" x14ac:dyDescent="0.3">
      <c r="B124" s="104" t="s">
        <v>1866</v>
      </c>
      <c r="C124" s="105" t="s">
        <v>1962</v>
      </c>
      <c r="D124" s="106">
        <v>31400</v>
      </c>
      <c r="E124" s="107">
        <v>303</v>
      </c>
      <c r="F124" s="105" t="s">
        <v>1841</v>
      </c>
      <c r="G124" s="107">
        <v>585</v>
      </c>
      <c r="H124" s="105" t="s">
        <v>1963</v>
      </c>
      <c r="I124" s="105" t="s">
        <v>1773</v>
      </c>
      <c r="J124" s="107" t="s">
        <v>293</v>
      </c>
      <c r="K124" s="105">
        <v>92010837</v>
      </c>
      <c r="L124" s="105" t="s">
        <v>1967</v>
      </c>
      <c r="M124" s="105" t="s">
        <v>1966</v>
      </c>
      <c r="N124" s="105" t="s">
        <v>1818</v>
      </c>
      <c r="O124" s="108" t="s">
        <v>159</v>
      </c>
      <c r="P124" s="109" t="s">
        <v>1777</v>
      </c>
      <c r="Q124" s="110"/>
      <c r="R124" s="110"/>
      <c r="S124" s="110"/>
      <c r="T124" s="110"/>
      <c r="U124" s="111"/>
      <c r="V124" s="111"/>
      <c r="W124" s="112"/>
      <c r="X124" s="113"/>
      <c r="Y124" s="114" t="s">
        <v>285</v>
      </c>
      <c r="Z124" s="115">
        <v>24.57</v>
      </c>
      <c r="AA124" s="116">
        <v>795</v>
      </c>
      <c r="AB124" s="117">
        <f t="shared" si="9"/>
        <v>19533.150000000001</v>
      </c>
      <c r="AC124" s="117">
        <f t="shared" si="10"/>
        <v>152.77853272500002</v>
      </c>
      <c r="AD124" s="132"/>
      <c r="AE124" s="117">
        <f t="shared" si="11"/>
        <v>0</v>
      </c>
      <c r="AF124" s="117">
        <f t="shared" si="12"/>
        <v>0</v>
      </c>
      <c r="AG124" s="119">
        <f t="shared" si="13"/>
        <v>795</v>
      </c>
      <c r="AH124" s="120">
        <f t="shared" si="14"/>
        <v>19533.150000000001</v>
      </c>
      <c r="AI124" s="121">
        <f t="shared" si="15"/>
        <v>152.77853272500002</v>
      </c>
      <c r="AJ124" s="122" t="str">
        <f>+C124</f>
        <v>SINGAPORE</v>
      </c>
      <c r="AK124" s="122" t="str">
        <f>IF(ISNA(VLOOKUP(postponeList!D124,[1]Sheet!$A$2:$B$12,2,FALSE))," ",(VLOOKUP(postponeList!D124,[1]Sheet!$A$2:$B$12,2,FALSE)))</f>
        <v>PEWVN</v>
      </c>
      <c r="AL124" s="122" t="str">
        <f>IF(ISNA(VLOOKUP(E124,[1]Sheet!$G$2:$H$40,2,FALSE))," ",VLOOKUP(E124,[1]Sheet!$G$2:$H$40,2,FALSE))</f>
        <v>SOJITZ</v>
      </c>
      <c r="AM124" s="122" t="str">
        <f>IF(ISNA(VLOOKUP(G124,[1]Sheet!$K$2:$L$159,2,FALSE))," ",(VLOOKUP(G124,[1]Sheet!$K$2:$L$159,2,FALSE)))</f>
        <v>CAPITAL</v>
      </c>
      <c r="AN124" s="122" t="str">
        <f>IF(ISNA(VLOOKUP(I124&amp;C124,[1]Sheet!$D$2:$E$228,2,FALSE))," ",VLOOKUP(I124&amp;C124,[1]Sheet!$D$2:$E$228,2,FALSE))</f>
        <v>Daniel, Nishimura</v>
      </c>
      <c r="AO124" s="122" t="str">
        <f>+I124&amp;C124</f>
        <v>KDKSINGAPORE</v>
      </c>
      <c r="AP124" s="122" t="str">
        <f>C124&amp;D124&amp;E124&amp;G124&amp;I124&amp;O124</f>
        <v>SINGAPORE31400303585KDKFEB</v>
      </c>
      <c r="AQ124" s="122" t="str">
        <f>B124&amp;D124&amp;N124</f>
        <v xml:space="preserve">SOUTH EAST ASIA31400WP </v>
      </c>
      <c r="AR124" s="123" t="str">
        <f>+D124&amp;J124</f>
        <v>31400SE</v>
      </c>
      <c r="AS124" s="124" t="str">
        <f t="shared" si="16"/>
        <v/>
      </c>
      <c r="AT124" s="125" t="str">
        <f t="shared" si="17"/>
        <v>20WUDEBZV</v>
      </c>
      <c r="AU124" s="125" t="str">
        <f>IF(NOT(AT124=""),VLOOKUP(AT124,[1]PSI_Category!A:B,2,0),"")</f>
        <v>W/P</v>
      </c>
      <c r="AV124" s="125" t="s">
        <v>536</v>
      </c>
      <c r="AW124" s="125" t="s">
        <v>536</v>
      </c>
      <c r="AX124" s="125" t="s">
        <v>536</v>
      </c>
    </row>
    <row r="125" spans="1:50" s="103" customFormat="1" ht="11.4" customHeight="1" x14ac:dyDescent="0.3">
      <c r="B125" s="104" t="s">
        <v>1866</v>
      </c>
      <c r="C125" s="105" t="s">
        <v>1962</v>
      </c>
      <c r="D125" s="106">
        <v>31400</v>
      </c>
      <c r="E125" s="107">
        <v>303</v>
      </c>
      <c r="F125" s="105" t="s">
        <v>1841</v>
      </c>
      <c r="G125" s="107">
        <v>585</v>
      </c>
      <c r="H125" s="105" t="s">
        <v>1963</v>
      </c>
      <c r="I125" s="105" t="s">
        <v>1773</v>
      </c>
      <c r="J125" s="107" t="s">
        <v>293</v>
      </c>
      <c r="K125" s="105">
        <v>92010837</v>
      </c>
      <c r="L125" s="105" t="s">
        <v>1967</v>
      </c>
      <c r="M125" s="105" t="s">
        <v>1974</v>
      </c>
      <c r="N125" s="105" t="s">
        <v>1831</v>
      </c>
      <c r="O125" s="108" t="s">
        <v>159</v>
      </c>
      <c r="P125" s="109" t="s">
        <v>1777</v>
      </c>
      <c r="Q125" s="110"/>
      <c r="R125" s="110"/>
      <c r="S125" s="110"/>
      <c r="T125" s="110"/>
      <c r="U125" s="111"/>
      <c r="V125" s="111"/>
      <c r="W125" s="112"/>
      <c r="X125" s="113"/>
      <c r="Y125" s="114" t="s">
        <v>285</v>
      </c>
      <c r="Z125" s="115">
        <v>70.27</v>
      </c>
      <c r="AA125" s="116">
        <v>15</v>
      </c>
      <c r="AB125" s="117">
        <f t="shared" si="9"/>
        <v>1054.05</v>
      </c>
      <c r="AC125" s="117">
        <f t="shared" si="10"/>
        <v>8.2442520750000003</v>
      </c>
      <c r="AD125" s="118"/>
      <c r="AE125" s="117">
        <f t="shared" si="11"/>
        <v>0</v>
      </c>
      <c r="AF125" s="117">
        <f t="shared" si="12"/>
        <v>0</v>
      </c>
      <c r="AG125" s="119">
        <f t="shared" si="13"/>
        <v>15</v>
      </c>
      <c r="AH125" s="120">
        <f t="shared" si="14"/>
        <v>1054.05</v>
      </c>
      <c r="AI125" s="121">
        <f t="shared" si="15"/>
        <v>8.2442520750000003</v>
      </c>
      <c r="AJ125" s="122" t="str">
        <f>+C125</f>
        <v>SINGAPORE</v>
      </c>
      <c r="AK125" s="122" t="str">
        <f>IF(ISNA(VLOOKUP(postponeList!D125,[1]Sheet!$A$2:$B$12,2,FALSE))," ",(VLOOKUP(postponeList!D125,[1]Sheet!$A$2:$B$12,2,FALSE)))</f>
        <v>PEWVN</v>
      </c>
      <c r="AL125" s="122" t="str">
        <f>IF(ISNA(VLOOKUP(E125,[1]Sheet!$G$2:$H$40,2,FALSE))," ",VLOOKUP(E125,[1]Sheet!$G$2:$H$40,2,FALSE))</f>
        <v>SOJITZ</v>
      </c>
      <c r="AM125" s="122" t="str">
        <f>IF(ISNA(VLOOKUP(G125,[1]Sheet!$K$2:$L$159,2,FALSE))," ",(VLOOKUP(G125,[1]Sheet!$K$2:$L$159,2,FALSE)))</f>
        <v>CAPITAL</v>
      </c>
      <c r="AN125" s="122" t="str">
        <f>IF(ISNA(VLOOKUP(I125&amp;C125,[1]Sheet!$D$2:$E$228,2,FALSE))," ",VLOOKUP(I125&amp;C125,[1]Sheet!$D$2:$E$228,2,FALSE))</f>
        <v>Daniel, Nishimura</v>
      </c>
      <c r="AO125" s="122" t="str">
        <f>+I125&amp;C125</f>
        <v>KDKSINGAPORE</v>
      </c>
      <c r="AP125" s="122" t="str">
        <f>C125&amp;D125&amp;E125&amp;G125&amp;I125&amp;O125</f>
        <v>SINGAPORE31400303585KDKFEB</v>
      </c>
      <c r="AQ125" s="122" t="str">
        <f>B125&amp;D125&amp;N125</f>
        <v xml:space="preserve">SOUTH EAST ASIA31400CM </v>
      </c>
      <c r="AR125" s="123" t="str">
        <f>+D125&amp;J125</f>
        <v>31400SE</v>
      </c>
      <c r="AS125" s="124" t="str">
        <f t="shared" si="16"/>
        <v/>
      </c>
      <c r="AT125" s="125" t="str">
        <f t="shared" si="17"/>
        <v>24CDHNAZ</v>
      </c>
      <c r="AU125" s="125" t="e">
        <f>IF(NOT(AT125=""),VLOOKUP(AT125,[1]PSI_Category!A:B,2,0),"")</f>
        <v>#N/A</v>
      </c>
      <c r="AV125" s="125" t="s">
        <v>535</v>
      </c>
      <c r="AW125" s="125" t="s">
        <v>535</v>
      </c>
      <c r="AX125" s="125" t="s">
        <v>535</v>
      </c>
    </row>
    <row r="126" spans="1:50" s="103" customFormat="1" ht="11.4" customHeight="1" x14ac:dyDescent="0.3">
      <c r="B126" s="104" t="s">
        <v>1866</v>
      </c>
      <c r="C126" s="105" t="s">
        <v>1962</v>
      </c>
      <c r="D126" s="106">
        <v>31400</v>
      </c>
      <c r="E126" s="107">
        <v>303</v>
      </c>
      <c r="F126" s="105" t="s">
        <v>1841</v>
      </c>
      <c r="G126" s="107">
        <v>585</v>
      </c>
      <c r="H126" s="105" t="s">
        <v>1963</v>
      </c>
      <c r="I126" s="105" t="s">
        <v>1773</v>
      </c>
      <c r="J126" s="107" t="s">
        <v>293</v>
      </c>
      <c r="K126" s="105">
        <v>92010837</v>
      </c>
      <c r="L126" s="105" t="s">
        <v>1967</v>
      </c>
      <c r="M126" s="105" t="s">
        <v>1975</v>
      </c>
      <c r="N126" s="105" t="s">
        <v>1831</v>
      </c>
      <c r="O126" s="108" t="s">
        <v>159</v>
      </c>
      <c r="P126" s="109" t="s">
        <v>1777</v>
      </c>
      <c r="Q126" s="110"/>
      <c r="R126" s="110"/>
      <c r="S126" s="110"/>
      <c r="T126" s="110"/>
      <c r="U126" s="111"/>
      <c r="V126" s="111"/>
      <c r="W126" s="112"/>
      <c r="X126" s="113"/>
      <c r="Y126" s="114" t="s">
        <v>285</v>
      </c>
      <c r="Z126" s="115">
        <v>73.989999999999995</v>
      </c>
      <c r="AA126" s="116">
        <v>17</v>
      </c>
      <c r="AB126" s="117">
        <f t="shared" si="9"/>
        <v>1257.83</v>
      </c>
      <c r="AC126" s="117">
        <f t="shared" si="10"/>
        <v>9.8381173450000006</v>
      </c>
      <c r="AD126" s="118"/>
      <c r="AE126" s="117">
        <f t="shared" si="11"/>
        <v>0</v>
      </c>
      <c r="AF126" s="117">
        <f t="shared" si="12"/>
        <v>0</v>
      </c>
      <c r="AG126" s="119">
        <f t="shared" si="13"/>
        <v>17</v>
      </c>
      <c r="AH126" s="120">
        <f t="shared" si="14"/>
        <v>1257.83</v>
      </c>
      <c r="AI126" s="121">
        <f t="shared" si="15"/>
        <v>9.8381173450000006</v>
      </c>
      <c r="AJ126" s="122" t="str">
        <f>+C126</f>
        <v>SINGAPORE</v>
      </c>
      <c r="AK126" s="122" t="str">
        <f>IF(ISNA(VLOOKUP(postponeList!D126,[1]Sheet!$A$2:$B$12,2,FALSE))," ",(VLOOKUP(postponeList!D126,[1]Sheet!$A$2:$B$12,2,FALSE)))</f>
        <v>PEWVN</v>
      </c>
      <c r="AL126" s="122" t="str">
        <f>IF(ISNA(VLOOKUP(E126,[1]Sheet!$G$2:$H$40,2,FALSE))," ",VLOOKUP(E126,[1]Sheet!$G$2:$H$40,2,FALSE))</f>
        <v>SOJITZ</v>
      </c>
      <c r="AM126" s="122" t="str">
        <f>IF(ISNA(VLOOKUP(G126,[1]Sheet!$K$2:$L$159,2,FALSE))," ",(VLOOKUP(G126,[1]Sheet!$K$2:$L$159,2,FALSE)))</f>
        <v>CAPITAL</v>
      </c>
      <c r="AN126" s="122" t="str">
        <f>IF(ISNA(VLOOKUP(I126&amp;C126,[1]Sheet!$D$2:$E$228,2,FALSE))," ",VLOOKUP(I126&amp;C126,[1]Sheet!$D$2:$E$228,2,FALSE))</f>
        <v>Daniel, Nishimura</v>
      </c>
      <c r="AO126" s="122" t="str">
        <f>+I126&amp;C126</f>
        <v>KDKSINGAPORE</v>
      </c>
      <c r="AP126" s="122" t="str">
        <f>C126&amp;D126&amp;E126&amp;G126&amp;I126&amp;O126</f>
        <v>SINGAPORE31400303585KDKFEB</v>
      </c>
      <c r="AQ126" s="122" t="str">
        <f>B126&amp;D126&amp;N126</f>
        <v xml:space="preserve">SOUTH EAST ASIA31400CM </v>
      </c>
      <c r="AR126" s="123" t="str">
        <f>+D126&amp;J126</f>
        <v>31400SE</v>
      </c>
      <c r="AS126" s="124" t="str">
        <f t="shared" si="16"/>
        <v/>
      </c>
      <c r="AT126" s="125" t="str">
        <f t="shared" si="17"/>
        <v>24CHHNBZ</v>
      </c>
      <c r="AU126" s="125" t="e">
        <f>IF(NOT(AT126=""),VLOOKUP(AT126,[1]PSI_Category!A:B,2,0),"")</f>
        <v>#N/A</v>
      </c>
      <c r="AV126" s="125" t="s">
        <v>535</v>
      </c>
      <c r="AW126" s="125" t="s">
        <v>535</v>
      </c>
      <c r="AX126" s="125" t="s">
        <v>535</v>
      </c>
    </row>
    <row r="127" spans="1:50" s="103" customFormat="1" ht="11.4" customHeight="1" x14ac:dyDescent="0.3">
      <c r="B127" s="104" t="s">
        <v>1866</v>
      </c>
      <c r="C127" s="105" t="s">
        <v>1962</v>
      </c>
      <c r="D127" s="106">
        <v>31400</v>
      </c>
      <c r="E127" s="107">
        <v>303</v>
      </c>
      <c r="F127" s="105" t="s">
        <v>1841</v>
      </c>
      <c r="G127" s="107">
        <v>585</v>
      </c>
      <c r="H127" s="105" t="s">
        <v>1963</v>
      </c>
      <c r="I127" s="105" t="s">
        <v>1773</v>
      </c>
      <c r="J127" s="107" t="s">
        <v>293</v>
      </c>
      <c r="K127" s="105">
        <v>92010837</v>
      </c>
      <c r="L127" s="105" t="s">
        <v>1967</v>
      </c>
      <c r="M127" s="105" t="s">
        <v>1976</v>
      </c>
      <c r="N127" s="105" t="s">
        <v>1831</v>
      </c>
      <c r="O127" s="108" t="s">
        <v>159</v>
      </c>
      <c r="P127" s="109" t="s">
        <v>1777</v>
      </c>
      <c r="Q127" s="110"/>
      <c r="R127" s="110"/>
      <c r="S127" s="110"/>
      <c r="T127" s="110"/>
      <c r="U127" s="111"/>
      <c r="V127" s="111"/>
      <c r="W127" s="112"/>
      <c r="X127" s="113"/>
      <c r="Y127" s="114" t="s">
        <v>285</v>
      </c>
      <c r="Z127" s="115">
        <v>55.82</v>
      </c>
      <c r="AA127" s="116">
        <v>100</v>
      </c>
      <c r="AB127" s="117">
        <f t="shared" si="9"/>
        <v>5582</v>
      </c>
      <c r="AC127" s="117">
        <f t="shared" si="10"/>
        <v>43.659613000000007</v>
      </c>
      <c r="AD127" s="118"/>
      <c r="AE127" s="117">
        <f t="shared" si="11"/>
        <v>0</v>
      </c>
      <c r="AF127" s="117">
        <f t="shared" si="12"/>
        <v>0</v>
      </c>
      <c r="AG127" s="119">
        <f t="shared" si="13"/>
        <v>100</v>
      </c>
      <c r="AH127" s="120">
        <f t="shared" si="14"/>
        <v>5582</v>
      </c>
      <c r="AI127" s="121">
        <f t="shared" si="15"/>
        <v>43.659613000000007</v>
      </c>
      <c r="AJ127" s="122" t="str">
        <f>+C127</f>
        <v>SINGAPORE</v>
      </c>
      <c r="AK127" s="122" t="str">
        <f>IF(ISNA(VLOOKUP(postponeList!D127,[1]Sheet!$A$2:$B$12,2,FALSE))," ",(VLOOKUP(postponeList!D127,[1]Sheet!$A$2:$B$12,2,FALSE)))</f>
        <v>PEWVN</v>
      </c>
      <c r="AL127" s="122" t="str">
        <f>IF(ISNA(VLOOKUP(E127,[1]Sheet!$G$2:$H$40,2,FALSE))," ",VLOOKUP(E127,[1]Sheet!$G$2:$H$40,2,FALSE))</f>
        <v>SOJITZ</v>
      </c>
      <c r="AM127" s="122" t="str">
        <f>IF(ISNA(VLOOKUP(G127,[1]Sheet!$K$2:$L$159,2,FALSE))," ",(VLOOKUP(G127,[1]Sheet!$K$2:$L$159,2,FALSE)))</f>
        <v>CAPITAL</v>
      </c>
      <c r="AN127" s="122" t="str">
        <f>IF(ISNA(VLOOKUP(I127&amp;C127,[1]Sheet!$D$2:$E$228,2,FALSE))," ",VLOOKUP(I127&amp;C127,[1]Sheet!$D$2:$E$228,2,FALSE))</f>
        <v>Daniel, Nishimura</v>
      </c>
      <c r="AO127" s="122" t="str">
        <f>+I127&amp;C127</f>
        <v>KDKSINGAPORE</v>
      </c>
      <c r="AP127" s="122" t="str">
        <f>C127&amp;D127&amp;E127&amp;G127&amp;I127&amp;O127</f>
        <v>SINGAPORE31400303585KDKFEB</v>
      </c>
      <c r="AQ127" s="122" t="str">
        <f>B127&amp;D127&amp;N127</f>
        <v xml:space="preserve">SOUTH EAST ASIA31400CM </v>
      </c>
      <c r="AR127" s="123" t="str">
        <f>+D127&amp;J127</f>
        <v>31400SE</v>
      </c>
      <c r="AS127" s="124" t="str">
        <f t="shared" si="16"/>
        <v/>
      </c>
      <c r="AT127" s="125" t="str">
        <f t="shared" si="17"/>
        <v>24CUHNAZ</v>
      </c>
      <c r="AU127" s="125" t="str">
        <f>IF(NOT(AT127=""),VLOOKUP(AT127,[1]PSI_Category!A:B,2,0),"")</f>
        <v>C/M</v>
      </c>
      <c r="AV127" s="125" t="s">
        <v>535</v>
      </c>
      <c r="AW127" s="125" t="s">
        <v>535</v>
      </c>
      <c r="AX127" s="125" t="s">
        <v>535</v>
      </c>
    </row>
    <row r="128" spans="1:50" s="103" customFormat="1" ht="11.4" customHeight="1" x14ac:dyDescent="0.3">
      <c r="B128" s="104" t="s">
        <v>1866</v>
      </c>
      <c r="C128" s="105" t="s">
        <v>1962</v>
      </c>
      <c r="D128" s="106">
        <v>31400</v>
      </c>
      <c r="E128" s="107">
        <v>303</v>
      </c>
      <c r="F128" s="105" t="s">
        <v>1841</v>
      </c>
      <c r="G128" s="107">
        <v>585</v>
      </c>
      <c r="H128" s="105" t="s">
        <v>1963</v>
      </c>
      <c r="I128" s="105" t="s">
        <v>1773</v>
      </c>
      <c r="J128" s="107" t="s">
        <v>293</v>
      </c>
      <c r="K128" s="105">
        <v>92010837</v>
      </c>
      <c r="L128" s="105" t="s">
        <v>1967</v>
      </c>
      <c r="M128" s="105" t="s">
        <v>1977</v>
      </c>
      <c r="N128" s="105" t="s">
        <v>1809</v>
      </c>
      <c r="O128" s="108" t="s">
        <v>159</v>
      </c>
      <c r="P128" s="109" t="s">
        <v>1777</v>
      </c>
      <c r="Q128" s="110"/>
      <c r="R128" s="110"/>
      <c r="S128" s="110"/>
      <c r="T128" s="110"/>
      <c r="U128" s="111"/>
      <c r="V128" s="111"/>
      <c r="W128" s="112"/>
      <c r="X128" s="113"/>
      <c r="Y128" s="114" t="s">
        <v>285</v>
      </c>
      <c r="Z128" s="115">
        <v>25.97</v>
      </c>
      <c r="AA128" s="116">
        <v>65</v>
      </c>
      <c r="AB128" s="117">
        <f t="shared" si="9"/>
        <v>1688.05</v>
      </c>
      <c r="AC128" s="117">
        <f t="shared" si="10"/>
        <v>13.203083075</v>
      </c>
      <c r="AD128" s="118"/>
      <c r="AE128" s="117">
        <f t="shared" si="11"/>
        <v>0</v>
      </c>
      <c r="AF128" s="117">
        <f t="shared" si="12"/>
        <v>0</v>
      </c>
      <c r="AG128" s="119">
        <f t="shared" si="13"/>
        <v>65</v>
      </c>
      <c r="AH128" s="120">
        <f t="shared" si="14"/>
        <v>1688.05</v>
      </c>
      <c r="AI128" s="121">
        <f t="shared" si="15"/>
        <v>13.203083075</v>
      </c>
      <c r="AJ128" s="122" t="str">
        <f>+C128</f>
        <v>SINGAPORE</v>
      </c>
      <c r="AK128" s="122" t="str">
        <f>IF(ISNA(VLOOKUP(postponeList!D128,[1]Sheet!$A$2:$B$12,2,FALSE))," ",(VLOOKUP(postponeList!D128,[1]Sheet!$A$2:$B$12,2,FALSE)))</f>
        <v>PEWVN</v>
      </c>
      <c r="AL128" s="122" t="str">
        <f>IF(ISNA(VLOOKUP(E128,[1]Sheet!$G$2:$H$40,2,FALSE))," ",VLOOKUP(E128,[1]Sheet!$G$2:$H$40,2,FALSE))</f>
        <v>SOJITZ</v>
      </c>
      <c r="AM128" s="122" t="str">
        <f>IF(ISNA(VLOOKUP(G128,[1]Sheet!$K$2:$L$159,2,FALSE))," ",(VLOOKUP(G128,[1]Sheet!$K$2:$L$159,2,FALSE)))</f>
        <v>CAPITAL</v>
      </c>
      <c r="AN128" s="122" t="str">
        <f>IF(ISNA(VLOOKUP(I128&amp;C128,[1]Sheet!$D$2:$E$228,2,FALSE))," ",VLOOKUP(I128&amp;C128,[1]Sheet!$D$2:$E$228,2,FALSE))</f>
        <v>Daniel, Nishimura</v>
      </c>
      <c r="AO128" s="122" t="str">
        <f>+I128&amp;C128</f>
        <v>KDKSINGAPORE</v>
      </c>
      <c r="AP128" s="122" t="str">
        <f>C128&amp;D128&amp;E128&amp;G128&amp;I128&amp;O128</f>
        <v>SINGAPORE31400303585KDKFEB</v>
      </c>
      <c r="AQ128" s="122" t="str">
        <f>B128&amp;D128&amp;N128</f>
        <v xml:space="preserve">SOUTH EAST ASIA31400VF </v>
      </c>
      <c r="AR128" s="123" t="str">
        <f>+D128&amp;J128</f>
        <v>31400SE</v>
      </c>
      <c r="AS128" s="124" t="str">
        <f t="shared" si="16"/>
        <v/>
      </c>
      <c r="AT128" s="125" t="str">
        <f t="shared" si="17"/>
        <v>25ALATBZ</v>
      </c>
      <c r="AU128" s="125" t="e">
        <f>IF(NOT(AT128=""),VLOOKUP(AT128,[1]PSI_Category!A:B,2,0),"")</f>
        <v>#N/A</v>
      </c>
      <c r="AV128" s="125" t="s">
        <v>533</v>
      </c>
      <c r="AW128" s="125" t="s">
        <v>1726</v>
      </c>
      <c r="AX128" s="125" t="s">
        <v>533</v>
      </c>
    </row>
    <row r="129" spans="2:50" s="103" customFormat="1" ht="11.4" customHeight="1" x14ac:dyDescent="0.3">
      <c r="B129" s="104" t="s">
        <v>1866</v>
      </c>
      <c r="C129" s="105" t="s">
        <v>1962</v>
      </c>
      <c r="D129" s="106">
        <v>31400</v>
      </c>
      <c r="E129" s="107">
        <v>303</v>
      </c>
      <c r="F129" s="105" t="s">
        <v>1841</v>
      </c>
      <c r="G129" s="107">
        <v>585</v>
      </c>
      <c r="H129" s="105" t="s">
        <v>1963</v>
      </c>
      <c r="I129" s="105" t="s">
        <v>1773</v>
      </c>
      <c r="J129" s="107" t="s">
        <v>293</v>
      </c>
      <c r="K129" s="105">
        <v>92010837</v>
      </c>
      <c r="L129" s="105" t="s">
        <v>1967</v>
      </c>
      <c r="M129" s="105" t="s">
        <v>1978</v>
      </c>
      <c r="N129" s="105" t="s">
        <v>1809</v>
      </c>
      <c r="O129" s="108" t="s">
        <v>159</v>
      </c>
      <c r="P129" s="109" t="s">
        <v>1777</v>
      </c>
      <c r="Q129" s="110"/>
      <c r="R129" s="110"/>
      <c r="S129" s="110"/>
      <c r="T129" s="110"/>
      <c r="U129" s="111"/>
      <c r="V129" s="111"/>
      <c r="W129" s="112"/>
      <c r="X129" s="113"/>
      <c r="Y129" s="114" t="s">
        <v>285</v>
      </c>
      <c r="Z129" s="115">
        <v>19.97</v>
      </c>
      <c r="AA129" s="116">
        <v>50</v>
      </c>
      <c r="AB129" s="117">
        <f t="shared" si="9"/>
        <v>998.5</v>
      </c>
      <c r="AC129" s="117">
        <f t="shared" si="10"/>
        <v>7.8097677499999998</v>
      </c>
      <c r="AD129" s="118"/>
      <c r="AE129" s="117">
        <f t="shared" si="11"/>
        <v>0</v>
      </c>
      <c r="AF129" s="117">
        <f t="shared" si="12"/>
        <v>0</v>
      </c>
      <c r="AG129" s="119">
        <f t="shared" si="13"/>
        <v>50</v>
      </c>
      <c r="AH129" s="120">
        <f t="shared" si="14"/>
        <v>998.5</v>
      </c>
      <c r="AI129" s="121">
        <f t="shared" si="15"/>
        <v>7.8097677499999998</v>
      </c>
      <c r="AJ129" s="122" t="str">
        <f>+C129</f>
        <v>SINGAPORE</v>
      </c>
      <c r="AK129" s="122" t="str">
        <f>IF(ISNA(VLOOKUP(postponeList!D129,[1]Sheet!$A$2:$B$12,2,FALSE))," ",(VLOOKUP(postponeList!D129,[1]Sheet!$A$2:$B$12,2,FALSE)))</f>
        <v>PEWVN</v>
      </c>
      <c r="AL129" s="122" t="str">
        <f>IF(ISNA(VLOOKUP(E129,[1]Sheet!$G$2:$H$40,2,FALSE))," ",VLOOKUP(E129,[1]Sheet!$G$2:$H$40,2,FALSE))</f>
        <v>SOJITZ</v>
      </c>
      <c r="AM129" s="122" t="str">
        <f>IF(ISNA(VLOOKUP(G129,[1]Sheet!$K$2:$L$159,2,FALSE))," ",(VLOOKUP(G129,[1]Sheet!$K$2:$L$159,2,FALSE)))</f>
        <v>CAPITAL</v>
      </c>
      <c r="AN129" s="122" t="str">
        <f>IF(ISNA(VLOOKUP(I129&amp;C129,[1]Sheet!$D$2:$E$228,2,FALSE))," ",VLOOKUP(I129&amp;C129,[1]Sheet!$D$2:$E$228,2,FALSE))</f>
        <v>Daniel, Nishimura</v>
      </c>
      <c r="AO129" s="122" t="str">
        <f>+I129&amp;C129</f>
        <v>KDKSINGAPORE</v>
      </c>
      <c r="AP129" s="122" t="str">
        <f>C129&amp;D129&amp;E129&amp;G129&amp;I129&amp;O129</f>
        <v>SINGAPORE31400303585KDKFEB</v>
      </c>
      <c r="AQ129" s="122" t="str">
        <f>B129&amp;D129&amp;N129</f>
        <v xml:space="preserve">SOUTH EAST ASIA31400VF </v>
      </c>
      <c r="AR129" s="123" t="str">
        <f>+D129&amp;J129</f>
        <v>31400SE</v>
      </c>
      <c r="AS129" s="124" t="str">
        <f t="shared" si="16"/>
        <v/>
      </c>
      <c r="AT129" s="125" t="str">
        <f t="shared" si="17"/>
        <v>25AUATBZ</v>
      </c>
      <c r="AU129" s="125" t="str">
        <f>IF(NOT(AT129=""),VLOOKUP(AT129,[1]PSI_Category!A:B,2,0),"")</f>
        <v>V/F</v>
      </c>
      <c r="AV129" s="125" t="s">
        <v>533</v>
      </c>
      <c r="AW129" s="125" t="s">
        <v>1726</v>
      </c>
      <c r="AX129" s="125" t="s">
        <v>533</v>
      </c>
    </row>
    <row r="130" spans="2:50" s="103" customFormat="1" ht="11.4" customHeight="1" x14ac:dyDescent="0.3">
      <c r="B130" s="104" t="s">
        <v>1866</v>
      </c>
      <c r="C130" s="105" t="s">
        <v>1962</v>
      </c>
      <c r="D130" s="106">
        <v>31400</v>
      </c>
      <c r="E130" s="107">
        <v>303</v>
      </c>
      <c r="F130" s="105" t="s">
        <v>1841</v>
      </c>
      <c r="G130" s="107">
        <v>585</v>
      </c>
      <c r="H130" s="105" t="s">
        <v>1963</v>
      </c>
      <c r="I130" s="105" t="s">
        <v>1773</v>
      </c>
      <c r="J130" s="107" t="s">
        <v>293</v>
      </c>
      <c r="K130" s="105">
        <v>92010837</v>
      </c>
      <c r="L130" s="105" t="s">
        <v>1967</v>
      </c>
      <c r="M130" s="105" t="s">
        <v>1979</v>
      </c>
      <c r="N130" s="105" t="s">
        <v>1809</v>
      </c>
      <c r="O130" s="108" t="s">
        <v>159</v>
      </c>
      <c r="P130" s="109" t="s">
        <v>1777</v>
      </c>
      <c r="Q130" s="110"/>
      <c r="R130" s="110"/>
      <c r="S130" s="110"/>
      <c r="T130" s="110"/>
      <c r="U130" s="111"/>
      <c r="V130" s="111"/>
      <c r="W130" s="112"/>
      <c r="X130" s="113"/>
      <c r="Y130" s="114" t="s">
        <v>285</v>
      </c>
      <c r="Z130" s="115">
        <v>39.68</v>
      </c>
      <c r="AA130" s="116">
        <v>10</v>
      </c>
      <c r="AB130" s="117">
        <f t="shared" si="9"/>
        <v>396.8</v>
      </c>
      <c r="AC130" s="117">
        <f t="shared" si="10"/>
        <v>3.1035712000000002</v>
      </c>
      <c r="AD130" s="118"/>
      <c r="AE130" s="117">
        <f t="shared" si="11"/>
        <v>0</v>
      </c>
      <c r="AF130" s="117">
        <f t="shared" si="12"/>
        <v>0</v>
      </c>
      <c r="AG130" s="119">
        <f t="shared" si="13"/>
        <v>10</v>
      </c>
      <c r="AH130" s="120">
        <f t="shared" si="14"/>
        <v>396.8</v>
      </c>
      <c r="AI130" s="121">
        <f t="shared" si="15"/>
        <v>3.1035712000000002</v>
      </c>
      <c r="AJ130" s="122" t="str">
        <f>+C130</f>
        <v>SINGAPORE</v>
      </c>
      <c r="AK130" s="122" t="str">
        <f>IF(ISNA(VLOOKUP(postponeList!D130,[1]Sheet!$A$2:$B$12,2,FALSE))," ",(VLOOKUP(postponeList!D130,[1]Sheet!$A$2:$B$12,2,FALSE)))</f>
        <v>PEWVN</v>
      </c>
      <c r="AL130" s="122" t="str">
        <f>IF(ISNA(VLOOKUP(E130,[1]Sheet!$G$2:$H$40,2,FALSE))," ",VLOOKUP(E130,[1]Sheet!$G$2:$H$40,2,FALSE))</f>
        <v>SOJITZ</v>
      </c>
      <c r="AM130" s="122" t="str">
        <f>IF(ISNA(VLOOKUP(G130,[1]Sheet!$K$2:$L$159,2,FALSE))," ",(VLOOKUP(G130,[1]Sheet!$K$2:$L$159,2,FALSE)))</f>
        <v>CAPITAL</v>
      </c>
      <c r="AN130" s="122" t="str">
        <f>IF(ISNA(VLOOKUP(I130&amp;C130,[1]Sheet!$D$2:$E$228,2,FALSE))," ",VLOOKUP(I130&amp;C130,[1]Sheet!$D$2:$E$228,2,FALSE))</f>
        <v>Daniel, Nishimura</v>
      </c>
      <c r="AO130" s="122" t="str">
        <f>+I130&amp;C130</f>
        <v>KDKSINGAPORE</v>
      </c>
      <c r="AP130" s="122" t="str">
        <f>C130&amp;D130&amp;E130&amp;G130&amp;I130&amp;O130</f>
        <v>SINGAPORE31400303585KDKFEB</v>
      </c>
      <c r="AQ130" s="122" t="str">
        <f>B130&amp;D130&amp;N130</f>
        <v xml:space="preserve">SOUTH EAST ASIA31400VF </v>
      </c>
      <c r="AR130" s="123" t="str">
        <f>+D130&amp;J130</f>
        <v>31400SE</v>
      </c>
      <c r="AS130" s="124" t="str">
        <f t="shared" si="16"/>
        <v/>
      </c>
      <c r="AT130" s="125" t="str">
        <f t="shared" si="17"/>
        <v>25RLATBZ</v>
      </c>
      <c r="AU130" s="125" t="e">
        <f>IF(NOT(AT130=""),VLOOKUP(AT130,[1]PSI_Category!A:B,2,0),"")</f>
        <v>#N/A</v>
      </c>
      <c r="AV130" s="125" t="s">
        <v>533</v>
      </c>
      <c r="AW130" s="125" t="s">
        <v>1726</v>
      </c>
      <c r="AX130" s="125" t="s">
        <v>533</v>
      </c>
    </row>
    <row r="131" spans="2:50" s="103" customFormat="1" ht="11.4" customHeight="1" x14ac:dyDescent="0.3">
      <c r="B131" s="104" t="s">
        <v>1866</v>
      </c>
      <c r="C131" s="105" t="s">
        <v>1962</v>
      </c>
      <c r="D131" s="106">
        <v>31400</v>
      </c>
      <c r="E131" s="107">
        <v>303</v>
      </c>
      <c r="F131" s="105" t="s">
        <v>1841</v>
      </c>
      <c r="G131" s="107">
        <v>585</v>
      </c>
      <c r="H131" s="105" t="s">
        <v>1963</v>
      </c>
      <c r="I131" s="105" t="s">
        <v>1773</v>
      </c>
      <c r="J131" s="107" t="s">
        <v>293</v>
      </c>
      <c r="K131" s="105">
        <v>92010837</v>
      </c>
      <c r="L131" s="105" t="s">
        <v>1967</v>
      </c>
      <c r="M131" s="105" t="s">
        <v>1980</v>
      </c>
      <c r="N131" s="105" t="s">
        <v>1809</v>
      </c>
      <c r="O131" s="108" t="s">
        <v>159</v>
      </c>
      <c r="P131" s="109" t="s">
        <v>1777</v>
      </c>
      <c r="Q131" s="110"/>
      <c r="R131" s="110"/>
      <c r="S131" s="110"/>
      <c r="T131" s="110"/>
      <c r="U131" s="111"/>
      <c r="V131" s="111"/>
      <c r="W131" s="112"/>
      <c r="X131" s="113"/>
      <c r="Y131" s="114" t="s">
        <v>285</v>
      </c>
      <c r="Z131" s="115">
        <v>44.42</v>
      </c>
      <c r="AA131" s="116">
        <v>70</v>
      </c>
      <c r="AB131" s="117">
        <f t="shared" si="9"/>
        <v>3109.4</v>
      </c>
      <c r="AC131" s="117">
        <f t="shared" si="10"/>
        <v>24.320172100000004</v>
      </c>
      <c r="AD131" s="132"/>
      <c r="AE131" s="117">
        <f t="shared" si="11"/>
        <v>0</v>
      </c>
      <c r="AF131" s="117">
        <f t="shared" si="12"/>
        <v>0</v>
      </c>
      <c r="AG131" s="119">
        <f t="shared" si="13"/>
        <v>70</v>
      </c>
      <c r="AH131" s="120">
        <f t="shared" si="14"/>
        <v>3109.4</v>
      </c>
      <c r="AI131" s="121">
        <f t="shared" si="15"/>
        <v>24.320172100000004</v>
      </c>
      <c r="AJ131" s="122" t="str">
        <f>+C131</f>
        <v>SINGAPORE</v>
      </c>
      <c r="AK131" s="122" t="str">
        <f>IF(ISNA(VLOOKUP(postponeList!D131,[1]Sheet!$A$2:$B$12,2,FALSE))," ",(VLOOKUP(postponeList!D131,[1]Sheet!$A$2:$B$12,2,FALSE)))</f>
        <v>PEWVN</v>
      </c>
      <c r="AL131" s="122" t="str">
        <f>IF(ISNA(VLOOKUP(E131,[1]Sheet!$G$2:$H$40,2,FALSE))," ",VLOOKUP(E131,[1]Sheet!$G$2:$H$40,2,FALSE))</f>
        <v>SOJITZ</v>
      </c>
      <c r="AM131" s="122" t="str">
        <f>IF(ISNA(VLOOKUP(G131,[1]Sheet!$K$2:$L$159,2,FALSE))," ",(VLOOKUP(G131,[1]Sheet!$K$2:$L$159,2,FALSE)))</f>
        <v>CAPITAL</v>
      </c>
      <c r="AN131" s="122" t="str">
        <f>IF(ISNA(VLOOKUP(I131&amp;C131,[1]Sheet!$D$2:$E$228,2,FALSE))," ",VLOOKUP(I131&amp;C131,[1]Sheet!$D$2:$E$228,2,FALSE))</f>
        <v>Daniel, Nishimura</v>
      </c>
      <c r="AO131" s="122" t="str">
        <f>+I131&amp;C131</f>
        <v>KDKSINGAPORE</v>
      </c>
      <c r="AP131" s="122" t="str">
        <f>C131&amp;D131&amp;E131&amp;G131&amp;I131&amp;O131</f>
        <v>SINGAPORE31400303585KDKFEB</v>
      </c>
      <c r="AQ131" s="122" t="str">
        <f>B131&amp;D131&amp;N131</f>
        <v xml:space="preserve">SOUTH EAST ASIA31400VF </v>
      </c>
      <c r="AR131" s="123" t="str">
        <f>+D131&amp;J131</f>
        <v>31400SE</v>
      </c>
      <c r="AS131" s="124" t="str">
        <f t="shared" si="16"/>
        <v/>
      </c>
      <c r="AT131" s="125" t="str">
        <f t="shared" si="17"/>
        <v>30ALATBZ</v>
      </c>
      <c r="AU131" s="125" t="e">
        <f>IF(NOT(AT131=""),VLOOKUP(AT131,[1]PSI_Category!A:B,2,0),"")</f>
        <v>#N/A</v>
      </c>
      <c r="AV131" s="125" t="s">
        <v>533</v>
      </c>
      <c r="AW131" s="125" t="s">
        <v>1726</v>
      </c>
      <c r="AX131" s="125" t="s">
        <v>533</v>
      </c>
    </row>
    <row r="132" spans="2:50" s="103" customFormat="1" ht="11.4" customHeight="1" x14ac:dyDescent="0.3">
      <c r="B132" s="104" t="s">
        <v>1866</v>
      </c>
      <c r="C132" s="105" t="s">
        <v>1962</v>
      </c>
      <c r="D132" s="106">
        <v>31400</v>
      </c>
      <c r="E132" s="107">
        <v>303</v>
      </c>
      <c r="F132" s="105" t="s">
        <v>1841</v>
      </c>
      <c r="G132" s="107">
        <v>585</v>
      </c>
      <c r="H132" s="105" t="s">
        <v>1963</v>
      </c>
      <c r="I132" s="105" t="s">
        <v>1773</v>
      </c>
      <c r="J132" s="107" t="s">
        <v>293</v>
      </c>
      <c r="K132" s="105">
        <v>92010837</v>
      </c>
      <c r="L132" s="105" t="s">
        <v>1967</v>
      </c>
      <c r="M132" s="105" t="s">
        <v>1981</v>
      </c>
      <c r="N132" s="105" t="s">
        <v>1809</v>
      </c>
      <c r="O132" s="108" t="s">
        <v>159</v>
      </c>
      <c r="P132" s="109" t="s">
        <v>1777</v>
      </c>
      <c r="Q132" s="110"/>
      <c r="R132" s="110"/>
      <c r="S132" s="110"/>
      <c r="T132" s="110"/>
      <c r="U132" s="111"/>
      <c r="V132" s="111"/>
      <c r="W132" s="112"/>
      <c r="X132" s="113"/>
      <c r="Y132" s="114" t="s">
        <v>285</v>
      </c>
      <c r="Z132" s="115">
        <v>58.01</v>
      </c>
      <c r="AA132" s="116">
        <v>60</v>
      </c>
      <c r="AB132" s="117">
        <f t="shared" si="9"/>
        <v>3480.6</v>
      </c>
      <c r="AC132" s="117">
        <f t="shared" si="10"/>
        <v>27.223512900000003</v>
      </c>
      <c r="AD132" s="132"/>
      <c r="AE132" s="117">
        <f t="shared" si="11"/>
        <v>0</v>
      </c>
      <c r="AF132" s="117">
        <f t="shared" si="12"/>
        <v>0</v>
      </c>
      <c r="AG132" s="119">
        <f t="shared" si="13"/>
        <v>60</v>
      </c>
      <c r="AH132" s="120">
        <f t="shared" si="14"/>
        <v>3480.6</v>
      </c>
      <c r="AI132" s="121">
        <f t="shared" si="15"/>
        <v>27.223512900000003</v>
      </c>
      <c r="AJ132" s="122" t="str">
        <f>+C132</f>
        <v>SINGAPORE</v>
      </c>
      <c r="AK132" s="122" t="str">
        <f>IF(ISNA(VLOOKUP(postponeList!D132,[1]Sheet!$A$2:$B$12,2,FALSE))," ",(VLOOKUP(postponeList!D132,[1]Sheet!$A$2:$B$12,2,FALSE)))</f>
        <v>PEWVN</v>
      </c>
      <c r="AL132" s="122" t="str">
        <f>IF(ISNA(VLOOKUP(E132,[1]Sheet!$G$2:$H$40,2,FALSE))," ",VLOOKUP(E132,[1]Sheet!$G$2:$H$40,2,FALSE))</f>
        <v>SOJITZ</v>
      </c>
      <c r="AM132" s="122" t="str">
        <f>IF(ISNA(VLOOKUP(G132,[1]Sheet!$K$2:$L$159,2,FALSE))," ",(VLOOKUP(G132,[1]Sheet!$K$2:$L$159,2,FALSE)))</f>
        <v>CAPITAL</v>
      </c>
      <c r="AN132" s="122" t="str">
        <f>IF(ISNA(VLOOKUP(I132&amp;C132,[1]Sheet!$D$2:$E$228,2,FALSE))," ",VLOOKUP(I132&amp;C132,[1]Sheet!$D$2:$E$228,2,FALSE))</f>
        <v>Daniel, Nishimura</v>
      </c>
      <c r="AO132" s="122" t="str">
        <f>+I132&amp;C132</f>
        <v>KDKSINGAPORE</v>
      </c>
      <c r="AP132" s="122" t="str">
        <f>C132&amp;D132&amp;E132&amp;G132&amp;I132&amp;O132</f>
        <v>SINGAPORE31400303585KDKFEB</v>
      </c>
      <c r="AQ132" s="122" t="str">
        <f>B132&amp;D132&amp;N132</f>
        <v xml:space="preserve">SOUTH EAST ASIA31400VF </v>
      </c>
      <c r="AR132" s="123" t="str">
        <f>+D132&amp;J132</f>
        <v>31400SE</v>
      </c>
      <c r="AS132" s="124" t="str">
        <f t="shared" si="16"/>
        <v/>
      </c>
      <c r="AT132" s="125" t="str">
        <f t="shared" si="17"/>
        <v>30RLAACH</v>
      </c>
      <c r="AU132" s="125" t="e">
        <f>IF(NOT(AT132=""),VLOOKUP(AT132,[1]PSI_Category!A:B,2,0),"")</f>
        <v>#N/A</v>
      </c>
      <c r="AV132" s="125" t="s">
        <v>533</v>
      </c>
      <c r="AW132" s="125" t="s">
        <v>1726</v>
      </c>
      <c r="AX132" s="125" t="s">
        <v>533</v>
      </c>
    </row>
    <row r="133" spans="2:50" s="103" customFormat="1" ht="11.4" customHeight="1" x14ac:dyDescent="0.3">
      <c r="B133" s="104" t="s">
        <v>1866</v>
      </c>
      <c r="C133" s="105" t="s">
        <v>1962</v>
      </c>
      <c r="D133" s="106">
        <v>31400</v>
      </c>
      <c r="E133" s="107">
        <v>303</v>
      </c>
      <c r="F133" s="105" t="s">
        <v>1841</v>
      </c>
      <c r="G133" s="107">
        <v>585</v>
      </c>
      <c r="H133" s="105" t="s">
        <v>1963</v>
      </c>
      <c r="I133" s="105" t="s">
        <v>1773</v>
      </c>
      <c r="J133" s="107" t="s">
        <v>293</v>
      </c>
      <c r="K133" s="105">
        <v>92010837</v>
      </c>
      <c r="L133" s="105" t="s">
        <v>1967</v>
      </c>
      <c r="M133" s="105" t="s">
        <v>1982</v>
      </c>
      <c r="N133" s="105" t="s">
        <v>1809</v>
      </c>
      <c r="O133" s="108" t="s">
        <v>159</v>
      </c>
      <c r="P133" s="109" t="s">
        <v>1777</v>
      </c>
      <c r="Q133" s="110"/>
      <c r="R133" s="110"/>
      <c r="S133" s="110"/>
      <c r="T133" s="110"/>
      <c r="U133" s="111"/>
      <c r="V133" s="111"/>
      <c r="W133" s="112"/>
      <c r="X133" s="113"/>
      <c r="Y133" s="114" t="s">
        <v>285</v>
      </c>
      <c r="Z133" s="115">
        <v>57.51</v>
      </c>
      <c r="AA133" s="116">
        <v>20</v>
      </c>
      <c r="AB133" s="117">
        <f t="shared" ref="AB133:AB196" si="18">IF($Y133=$AB$3,$Z133*AA133,IF($Y133=$AC$3,$Z133*AA133/$AF$3,IF($Y133=$AH$3,$Z133*AA133/$AI$3,IF($Y133=$AJ$3,$Z133*AA133/$AK$3))))</f>
        <v>1150.2</v>
      </c>
      <c r="AC133" s="117">
        <f t="shared" ref="AC133:AC196" si="19">AB133*$AF$3/1000</f>
        <v>8.9962893000000008</v>
      </c>
      <c r="AD133" s="118"/>
      <c r="AE133" s="117">
        <f t="shared" ref="AE133:AE196" si="20">IF($Y133=$AB$3,$Z133*AD133, IF($Y133=$AC$3, $Z133*AD133/$AF$3, IF($Y133=$AH$3, $Z133*AD133/$AI$3, IF($Y133=$AJ$3, $Z133*AD133/$AK$3))))</f>
        <v>0</v>
      </c>
      <c r="AF133" s="117">
        <f t="shared" ref="AF133:AF196" si="21">AE133*$AF$3/1000</f>
        <v>0</v>
      </c>
      <c r="AG133" s="119">
        <f t="shared" ref="AG133:AG196" si="22">+AA133-AD133</f>
        <v>20</v>
      </c>
      <c r="AH133" s="120">
        <f t="shared" ref="AH133:AH196" si="23">IF($Y133=$AB$3,$Z133*AG133, IF($Y133=$AC$3, $Z133*AG133/$AF$3, IF($Y133=$AH$3, $Z133*AG133/$AI$3, IF($Y133=$AJ$3, $Z133*AG133/$AK$3))))</f>
        <v>1150.2</v>
      </c>
      <c r="AI133" s="121">
        <f t="shared" ref="AI133:AI196" si="24">AH133*$AF$3/1000</f>
        <v>8.9962893000000008</v>
      </c>
      <c r="AJ133" s="122" t="str">
        <f>+C133</f>
        <v>SINGAPORE</v>
      </c>
      <c r="AK133" s="122" t="str">
        <f>IF(ISNA(VLOOKUP(postponeList!D133,[1]Sheet!$A$2:$B$12,2,FALSE))," ",(VLOOKUP(postponeList!D133,[1]Sheet!$A$2:$B$12,2,FALSE)))</f>
        <v>PEWVN</v>
      </c>
      <c r="AL133" s="122" t="str">
        <f>IF(ISNA(VLOOKUP(E133,[1]Sheet!$G$2:$H$40,2,FALSE))," ",VLOOKUP(E133,[1]Sheet!$G$2:$H$40,2,FALSE))</f>
        <v>SOJITZ</v>
      </c>
      <c r="AM133" s="122" t="str">
        <f>IF(ISNA(VLOOKUP(G133,[1]Sheet!$K$2:$L$159,2,FALSE))," ",(VLOOKUP(G133,[1]Sheet!$K$2:$L$159,2,FALSE)))</f>
        <v>CAPITAL</v>
      </c>
      <c r="AN133" s="122" t="str">
        <f>IF(ISNA(VLOOKUP(I133&amp;C133,[1]Sheet!$D$2:$E$228,2,FALSE))," ",VLOOKUP(I133&amp;C133,[1]Sheet!$D$2:$E$228,2,FALSE))</f>
        <v>Daniel, Nishimura</v>
      </c>
      <c r="AO133" s="122" t="str">
        <f>+I133&amp;C133</f>
        <v>KDKSINGAPORE</v>
      </c>
      <c r="AP133" s="122" t="str">
        <f>C133&amp;D133&amp;E133&amp;G133&amp;I133&amp;O133</f>
        <v>SINGAPORE31400303585KDKFEB</v>
      </c>
      <c r="AQ133" s="122" t="str">
        <f>B133&amp;D133&amp;N133</f>
        <v xml:space="preserve">SOUTH EAST ASIA31400VF </v>
      </c>
      <c r="AR133" s="123" t="str">
        <f>+D133&amp;J133</f>
        <v>31400SE</v>
      </c>
      <c r="AS133" s="124" t="str">
        <f t="shared" ref="AS133:AS196" si="25">LEFT(V133,3)</f>
        <v/>
      </c>
      <c r="AT133" s="125" t="str">
        <f t="shared" ref="AT133:AT196" si="26">IFERROR(TRIM(M133),"")</f>
        <v>30RLATBZ</v>
      </c>
      <c r="AU133" s="125" t="e">
        <f>IF(NOT(AT133=""),VLOOKUP(AT133,[1]PSI_Category!A:B,2,0),"")</f>
        <v>#N/A</v>
      </c>
      <c r="AV133" s="125" t="s">
        <v>533</v>
      </c>
      <c r="AW133" s="125" t="s">
        <v>1726</v>
      </c>
      <c r="AX133" s="125" t="s">
        <v>533</v>
      </c>
    </row>
    <row r="134" spans="2:50" s="103" customFormat="1" ht="11.4" customHeight="1" x14ac:dyDescent="0.3">
      <c r="B134" s="104" t="s">
        <v>1866</v>
      </c>
      <c r="C134" s="105" t="s">
        <v>1962</v>
      </c>
      <c r="D134" s="106">
        <v>41200</v>
      </c>
      <c r="E134" s="107">
        <v>303</v>
      </c>
      <c r="F134" s="105" t="s">
        <v>1841</v>
      </c>
      <c r="G134" s="107">
        <v>585</v>
      </c>
      <c r="H134" s="105" t="s">
        <v>1963</v>
      </c>
      <c r="I134" s="105" t="s">
        <v>1773</v>
      </c>
      <c r="J134" s="107" t="s">
        <v>293</v>
      </c>
      <c r="K134" s="105">
        <v>92010364</v>
      </c>
      <c r="L134" s="105" t="s">
        <v>1983</v>
      </c>
      <c r="M134" s="105" t="s">
        <v>1984</v>
      </c>
      <c r="N134" s="105" t="s">
        <v>1886</v>
      </c>
      <c r="O134" s="108" t="s">
        <v>159</v>
      </c>
      <c r="P134" s="109" t="s">
        <v>1777</v>
      </c>
      <c r="Q134" s="110"/>
      <c r="R134" s="110"/>
      <c r="S134" s="110"/>
      <c r="T134" s="110"/>
      <c r="U134" s="111"/>
      <c r="V134" s="111"/>
      <c r="W134" s="112"/>
      <c r="X134" s="113"/>
      <c r="Y134" s="114" t="s">
        <v>285</v>
      </c>
      <c r="Z134" s="115">
        <v>33.32</v>
      </c>
      <c r="AA134" s="116">
        <v>50</v>
      </c>
      <c r="AB134" s="117">
        <f t="shared" si="18"/>
        <v>1666</v>
      </c>
      <c r="AC134" s="117">
        <f t="shared" si="19"/>
        <v>13.030619</v>
      </c>
      <c r="AD134" s="118"/>
      <c r="AE134" s="117">
        <f t="shared" si="20"/>
        <v>0</v>
      </c>
      <c r="AF134" s="117">
        <f t="shared" si="21"/>
        <v>0</v>
      </c>
      <c r="AG134" s="119">
        <f t="shared" si="22"/>
        <v>50</v>
      </c>
      <c r="AH134" s="120">
        <f t="shared" si="23"/>
        <v>1666</v>
      </c>
      <c r="AI134" s="121">
        <f t="shared" si="24"/>
        <v>13.030619</v>
      </c>
      <c r="AJ134" s="122" t="str">
        <f>+C134</f>
        <v>SINGAPORE</v>
      </c>
      <c r="AK134" s="122" t="str">
        <f>IF(ISNA(VLOOKUP(postponeList!D134,[1]Sheet!$A$2:$B$12,2,FALSE))," ",(VLOOKUP(postponeList!D134,[1]Sheet!$A$2:$B$12,2,FALSE)))</f>
        <v>PSD</v>
      </c>
      <c r="AL134" s="122" t="str">
        <f>IF(ISNA(VLOOKUP(E134,[1]Sheet!$G$2:$H$40,2,FALSE))," ",VLOOKUP(E134,[1]Sheet!$G$2:$H$40,2,FALSE))</f>
        <v>SOJITZ</v>
      </c>
      <c r="AM134" s="122" t="str">
        <f>IF(ISNA(VLOOKUP(G134,[1]Sheet!$K$2:$L$159,2,FALSE))," ",(VLOOKUP(G134,[1]Sheet!$K$2:$L$159,2,FALSE)))</f>
        <v>CAPITAL</v>
      </c>
      <c r="AN134" s="122" t="str">
        <f>IF(ISNA(VLOOKUP(I134&amp;C134,[1]Sheet!$D$2:$E$228,2,FALSE))," ",VLOOKUP(I134&amp;C134,[1]Sheet!$D$2:$E$228,2,FALSE))</f>
        <v>Daniel, Nishimura</v>
      </c>
      <c r="AO134" s="122" t="str">
        <f>+I134&amp;C134</f>
        <v>KDKSINGAPORE</v>
      </c>
      <c r="AP134" s="122" t="str">
        <f>C134&amp;D134&amp;E134&amp;G134&amp;I134&amp;O134</f>
        <v>SINGAPORE41200303585KDKFEB</v>
      </c>
      <c r="AQ134" s="122" t="str">
        <f>B134&amp;D134&amp;N134</f>
        <v xml:space="preserve">SOUTH EAST ASIA41200LF </v>
      </c>
      <c r="AR134" s="123" t="str">
        <f>+D134&amp;J134</f>
        <v>41200SE</v>
      </c>
      <c r="AS134" s="124" t="str">
        <f t="shared" si="25"/>
        <v/>
      </c>
      <c r="AT134" s="125" t="str">
        <f t="shared" si="26"/>
        <v>PL30HTBWMWZ</v>
      </c>
      <c r="AU134" s="125" t="str">
        <f>IF(NOT(AT134=""),VLOOKUP(AT134,[1]PSI_Category!A:B,2,0),"")</f>
        <v>L/F</v>
      </c>
      <c r="AV134" s="125" t="s">
        <v>1778</v>
      </c>
      <c r="AW134" s="125" t="s">
        <v>1887</v>
      </c>
      <c r="AX134" s="125" t="s">
        <v>1887</v>
      </c>
    </row>
    <row r="135" spans="2:50" s="103" customFormat="1" ht="11.4" customHeight="1" x14ac:dyDescent="0.3">
      <c r="B135" s="104" t="s">
        <v>1866</v>
      </c>
      <c r="C135" s="105" t="s">
        <v>1962</v>
      </c>
      <c r="D135" s="106">
        <v>41200</v>
      </c>
      <c r="E135" s="107">
        <v>303</v>
      </c>
      <c r="F135" s="105" t="s">
        <v>1841</v>
      </c>
      <c r="G135" s="107">
        <v>585</v>
      </c>
      <c r="H135" s="105" t="s">
        <v>1963</v>
      </c>
      <c r="I135" s="105" t="s">
        <v>1773</v>
      </c>
      <c r="J135" s="107" t="s">
        <v>293</v>
      </c>
      <c r="K135" s="105">
        <v>92010364</v>
      </c>
      <c r="L135" s="105" t="s">
        <v>1983</v>
      </c>
      <c r="M135" s="105" t="s">
        <v>1985</v>
      </c>
      <c r="N135" s="105" t="s">
        <v>1945</v>
      </c>
      <c r="O135" s="108" t="s">
        <v>159</v>
      </c>
      <c r="P135" s="109" t="s">
        <v>1777</v>
      </c>
      <c r="Q135" s="110"/>
      <c r="R135" s="110"/>
      <c r="S135" s="110"/>
      <c r="T135" s="110"/>
      <c r="U135" s="111"/>
      <c r="V135" s="111"/>
      <c r="W135" s="112"/>
      <c r="X135" s="113"/>
      <c r="Y135" s="114" t="s">
        <v>285</v>
      </c>
      <c r="Z135" s="115">
        <v>70.73</v>
      </c>
      <c r="AA135" s="116">
        <v>35</v>
      </c>
      <c r="AB135" s="117">
        <f t="shared" si="18"/>
        <v>2475.5500000000002</v>
      </c>
      <c r="AC135" s="117">
        <f t="shared" si="19"/>
        <v>19.362514325000003</v>
      </c>
      <c r="AD135" s="118"/>
      <c r="AE135" s="117">
        <f t="shared" si="20"/>
        <v>0</v>
      </c>
      <c r="AF135" s="117">
        <f t="shared" si="21"/>
        <v>0</v>
      </c>
      <c r="AG135" s="119">
        <f t="shared" si="22"/>
        <v>35</v>
      </c>
      <c r="AH135" s="120">
        <f t="shared" si="23"/>
        <v>2475.5500000000002</v>
      </c>
      <c r="AI135" s="121">
        <f t="shared" si="24"/>
        <v>19.362514325000003</v>
      </c>
      <c r="AJ135" s="122" t="str">
        <f>+C135</f>
        <v>SINGAPORE</v>
      </c>
      <c r="AK135" s="122" t="str">
        <f>IF(ISNA(VLOOKUP(postponeList!D135,[1]Sheet!$A$2:$B$12,2,FALSE))," ",(VLOOKUP(postponeList!D135,[1]Sheet!$A$2:$B$12,2,FALSE)))</f>
        <v>PSD</v>
      </c>
      <c r="AL135" s="122" t="str">
        <f>IF(ISNA(VLOOKUP(E135,[1]Sheet!$G$2:$H$40,2,FALSE))," ",VLOOKUP(E135,[1]Sheet!$G$2:$H$40,2,FALSE))</f>
        <v>SOJITZ</v>
      </c>
      <c r="AM135" s="122" t="str">
        <f>IF(ISNA(VLOOKUP(G135,[1]Sheet!$K$2:$L$159,2,FALSE))," ",(VLOOKUP(G135,[1]Sheet!$K$2:$L$159,2,FALSE)))</f>
        <v>CAPITAL</v>
      </c>
      <c r="AN135" s="122" t="str">
        <f>IF(ISNA(VLOOKUP(I135&amp;C135,[1]Sheet!$D$2:$E$228,2,FALSE))," ",VLOOKUP(I135&amp;C135,[1]Sheet!$D$2:$E$228,2,FALSE))</f>
        <v>Daniel, Nishimura</v>
      </c>
      <c r="AO135" s="122" t="str">
        <f>+I135&amp;C135</f>
        <v>KDKSINGAPORE</v>
      </c>
      <c r="AP135" s="122" t="str">
        <f>C135&amp;D135&amp;E135&amp;G135&amp;I135&amp;O135</f>
        <v>SINGAPORE41200303585KDKFEB</v>
      </c>
      <c r="AQ135" s="122" t="str">
        <f>B135&amp;D135&amp;N135</f>
        <v xml:space="preserve">SOUTH EAST ASIA41200BF </v>
      </c>
      <c r="AR135" s="123" t="str">
        <f>+D135&amp;J135</f>
        <v>41200SE</v>
      </c>
      <c r="AS135" s="124" t="str">
        <f t="shared" si="25"/>
        <v/>
      </c>
      <c r="AT135" s="125" t="str">
        <f t="shared" si="26"/>
        <v>SC30HNBHLS</v>
      </c>
      <c r="AU135" s="125" t="str">
        <f>IF(NOT(AT135=""),VLOOKUP(AT135,[1]PSI_Category!A:B,2,0),"")</f>
        <v>B/F</v>
      </c>
      <c r="AV135" s="125" t="s">
        <v>1946</v>
      </c>
      <c r="AW135" s="125" t="s">
        <v>1946</v>
      </c>
      <c r="AX135" s="125" t="s">
        <v>1946</v>
      </c>
    </row>
    <row r="136" spans="2:50" s="103" customFormat="1" ht="11.4" customHeight="1" x14ac:dyDescent="0.3">
      <c r="B136" s="104" t="s">
        <v>1866</v>
      </c>
      <c r="C136" s="105" t="s">
        <v>1962</v>
      </c>
      <c r="D136" s="106">
        <v>41200</v>
      </c>
      <c r="E136" s="107">
        <v>303</v>
      </c>
      <c r="F136" s="105" t="s">
        <v>1841</v>
      </c>
      <c r="G136" s="107">
        <v>585</v>
      </c>
      <c r="H136" s="105" t="s">
        <v>1963</v>
      </c>
      <c r="I136" s="105" t="s">
        <v>1773</v>
      </c>
      <c r="J136" s="107" t="s">
        <v>293</v>
      </c>
      <c r="K136" s="105">
        <v>92010364</v>
      </c>
      <c r="L136" s="105" t="s">
        <v>1983</v>
      </c>
      <c r="M136" s="105" t="s">
        <v>1986</v>
      </c>
      <c r="N136" s="105" t="s">
        <v>1945</v>
      </c>
      <c r="O136" s="108" t="s">
        <v>159</v>
      </c>
      <c r="P136" s="109" t="s">
        <v>1777</v>
      </c>
      <c r="Q136" s="110"/>
      <c r="R136" s="110"/>
      <c r="S136" s="110"/>
      <c r="T136" s="110"/>
      <c r="U136" s="111"/>
      <c r="V136" s="111"/>
      <c r="W136" s="112"/>
      <c r="X136" s="113"/>
      <c r="Y136" s="114" t="s">
        <v>285</v>
      </c>
      <c r="Z136" s="115">
        <v>46.25</v>
      </c>
      <c r="AA136" s="116">
        <v>40</v>
      </c>
      <c r="AB136" s="117">
        <f t="shared" si="18"/>
        <v>1850</v>
      </c>
      <c r="AC136" s="117">
        <f t="shared" si="19"/>
        <v>14.469775000000002</v>
      </c>
      <c r="AD136" s="118"/>
      <c r="AE136" s="117">
        <f t="shared" si="20"/>
        <v>0</v>
      </c>
      <c r="AF136" s="117">
        <f t="shared" si="21"/>
        <v>0</v>
      </c>
      <c r="AG136" s="119">
        <f t="shared" si="22"/>
        <v>40</v>
      </c>
      <c r="AH136" s="120">
        <f t="shared" si="23"/>
        <v>1850</v>
      </c>
      <c r="AI136" s="121">
        <f t="shared" si="24"/>
        <v>14.469775000000002</v>
      </c>
      <c r="AJ136" s="122" t="str">
        <f>+C136</f>
        <v>SINGAPORE</v>
      </c>
      <c r="AK136" s="122" t="str">
        <f>IF(ISNA(VLOOKUP(postponeList!D136,[1]Sheet!$A$2:$B$12,2,FALSE))," ",(VLOOKUP(postponeList!D136,[1]Sheet!$A$2:$B$12,2,FALSE)))</f>
        <v>PSD</v>
      </c>
      <c r="AL136" s="122" t="str">
        <f>IF(ISNA(VLOOKUP(E136,[1]Sheet!$G$2:$H$40,2,FALSE))," ",VLOOKUP(E136,[1]Sheet!$G$2:$H$40,2,FALSE))</f>
        <v>SOJITZ</v>
      </c>
      <c r="AM136" s="122" t="str">
        <f>IF(ISNA(VLOOKUP(G136,[1]Sheet!$K$2:$L$159,2,FALSE))," ",(VLOOKUP(G136,[1]Sheet!$K$2:$L$159,2,FALSE)))</f>
        <v>CAPITAL</v>
      </c>
      <c r="AN136" s="122" t="str">
        <f>IF(ISNA(VLOOKUP(I136&amp;C136,[1]Sheet!$D$2:$E$228,2,FALSE))," ",VLOOKUP(I136&amp;C136,[1]Sheet!$D$2:$E$228,2,FALSE))</f>
        <v>Daniel, Nishimura</v>
      </c>
      <c r="AO136" s="122" t="str">
        <f>+I136&amp;C136</f>
        <v>KDKSINGAPORE</v>
      </c>
      <c r="AP136" s="122" t="str">
        <f>C136&amp;D136&amp;E136&amp;G136&amp;I136&amp;O136</f>
        <v>SINGAPORE41200303585KDKFEB</v>
      </c>
      <c r="AQ136" s="122" t="str">
        <f>B136&amp;D136&amp;N136</f>
        <v xml:space="preserve">SOUTH EAST ASIA41200BF </v>
      </c>
      <c r="AR136" s="123" t="str">
        <f>+D136&amp;J136</f>
        <v>41200SE</v>
      </c>
      <c r="AS136" s="124" t="str">
        <f t="shared" si="25"/>
        <v/>
      </c>
      <c r="AT136" s="125" t="str">
        <f t="shared" si="26"/>
        <v>SD30HNBHLS</v>
      </c>
      <c r="AU136" s="125" t="str">
        <f>IF(NOT(AT136=""),VLOOKUP(AT136,[1]PSI_Category!A:B,2,0),"")</f>
        <v>B/F</v>
      </c>
      <c r="AV136" s="125" t="s">
        <v>1946</v>
      </c>
      <c r="AW136" s="125" t="s">
        <v>1946</v>
      </c>
      <c r="AX136" s="125" t="s">
        <v>1946</v>
      </c>
    </row>
    <row r="137" spans="2:50" s="103" customFormat="1" ht="11.4" customHeight="1" x14ac:dyDescent="0.3">
      <c r="B137" s="104" t="s">
        <v>1866</v>
      </c>
      <c r="C137" s="105" t="s">
        <v>1962</v>
      </c>
      <c r="D137" s="106">
        <v>41200</v>
      </c>
      <c r="E137" s="107">
        <v>303</v>
      </c>
      <c r="F137" s="105" t="s">
        <v>1841</v>
      </c>
      <c r="G137" s="107">
        <v>585</v>
      </c>
      <c r="H137" s="105" t="s">
        <v>1963</v>
      </c>
      <c r="I137" s="105" t="s">
        <v>1773</v>
      </c>
      <c r="J137" s="107" t="s">
        <v>293</v>
      </c>
      <c r="K137" s="105">
        <v>92010836</v>
      </c>
      <c r="L137" s="105" t="s">
        <v>1987</v>
      </c>
      <c r="M137" s="105" t="s">
        <v>1988</v>
      </c>
      <c r="N137" s="105" t="s">
        <v>1886</v>
      </c>
      <c r="O137" s="108" t="s">
        <v>159</v>
      </c>
      <c r="P137" s="109" t="s">
        <v>1777</v>
      </c>
      <c r="Q137" s="110"/>
      <c r="R137" s="110"/>
      <c r="S137" s="110"/>
      <c r="T137" s="110"/>
      <c r="U137" s="111"/>
      <c r="V137" s="111"/>
      <c r="W137" s="112"/>
      <c r="X137" s="113"/>
      <c r="Y137" s="114" t="s">
        <v>285</v>
      </c>
      <c r="Z137" s="115">
        <v>33.32</v>
      </c>
      <c r="AA137" s="116">
        <v>90</v>
      </c>
      <c r="AB137" s="117">
        <f t="shared" si="18"/>
        <v>2998.8</v>
      </c>
      <c r="AC137" s="117">
        <f t="shared" si="19"/>
        <v>23.455114200000004</v>
      </c>
      <c r="AD137" s="118"/>
      <c r="AE137" s="117">
        <f t="shared" si="20"/>
        <v>0</v>
      </c>
      <c r="AF137" s="117">
        <f t="shared" si="21"/>
        <v>0</v>
      </c>
      <c r="AG137" s="119">
        <f t="shared" si="22"/>
        <v>90</v>
      </c>
      <c r="AH137" s="120">
        <f t="shared" si="23"/>
        <v>2998.8</v>
      </c>
      <c r="AI137" s="121">
        <f t="shared" si="24"/>
        <v>23.455114200000004</v>
      </c>
      <c r="AJ137" s="122" t="str">
        <f>+C137</f>
        <v>SINGAPORE</v>
      </c>
      <c r="AK137" s="122" t="str">
        <f>IF(ISNA(VLOOKUP(postponeList!D137,[1]Sheet!$A$2:$B$12,2,FALSE))," ",(VLOOKUP(postponeList!D137,[1]Sheet!$A$2:$B$12,2,FALSE)))</f>
        <v>PSD</v>
      </c>
      <c r="AL137" s="122" t="str">
        <f>IF(ISNA(VLOOKUP(E137,[1]Sheet!$G$2:$H$40,2,FALSE))," ",VLOOKUP(E137,[1]Sheet!$G$2:$H$40,2,FALSE))</f>
        <v>SOJITZ</v>
      </c>
      <c r="AM137" s="122" t="str">
        <f>IF(ISNA(VLOOKUP(G137,[1]Sheet!$K$2:$L$159,2,FALSE))," ",(VLOOKUP(G137,[1]Sheet!$K$2:$L$159,2,FALSE)))</f>
        <v>CAPITAL</v>
      </c>
      <c r="AN137" s="122" t="str">
        <f>IF(ISNA(VLOOKUP(I137&amp;C137,[1]Sheet!$D$2:$E$228,2,FALSE))," ",VLOOKUP(I137&amp;C137,[1]Sheet!$D$2:$E$228,2,FALSE))</f>
        <v>Daniel, Nishimura</v>
      </c>
      <c r="AO137" s="122" t="str">
        <f>+I137&amp;C137</f>
        <v>KDKSINGAPORE</v>
      </c>
      <c r="AP137" s="122" t="str">
        <f>C137&amp;D137&amp;E137&amp;G137&amp;I137&amp;O137</f>
        <v>SINGAPORE41200303585KDKFEB</v>
      </c>
      <c r="AQ137" s="122" t="str">
        <f>B137&amp;D137&amp;N137</f>
        <v xml:space="preserve">SOUTH EAST ASIA41200LF </v>
      </c>
      <c r="AR137" s="123" t="str">
        <f>+D137&amp;J137</f>
        <v>41200SE</v>
      </c>
      <c r="AS137" s="124" t="str">
        <f t="shared" si="25"/>
        <v/>
      </c>
      <c r="AT137" s="125" t="str">
        <f t="shared" si="26"/>
        <v>PL30HTBAMWZ</v>
      </c>
      <c r="AU137" s="125" t="str">
        <f>IF(NOT(AT137=""),VLOOKUP(AT137,[1]PSI_Category!A:B,2,0),"")</f>
        <v>L/F</v>
      </c>
      <c r="AV137" s="125" t="s">
        <v>1778</v>
      </c>
      <c r="AW137" s="125" t="s">
        <v>1887</v>
      </c>
      <c r="AX137" s="125" t="s">
        <v>1887</v>
      </c>
    </row>
    <row r="138" spans="2:50" s="103" customFormat="1" ht="11.4" customHeight="1" x14ac:dyDescent="0.3">
      <c r="B138" s="104" t="s">
        <v>1866</v>
      </c>
      <c r="C138" s="105" t="s">
        <v>1962</v>
      </c>
      <c r="D138" s="106">
        <v>41200</v>
      </c>
      <c r="E138" s="107">
        <v>303</v>
      </c>
      <c r="F138" s="105" t="s">
        <v>1841</v>
      </c>
      <c r="G138" s="107">
        <v>585</v>
      </c>
      <c r="H138" s="105" t="s">
        <v>1963</v>
      </c>
      <c r="I138" s="105" t="s">
        <v>1773</v>
      </c>
      <c r="J138" s="107" t="s">
        <v>293</v>
      </c>
      <c r="K138" s="105">
        <v>92010836</v>
      </c>
      <c r="L138" s="105" t="s">
        <v>1987</v>
      </c>
      <c r="M138" s="105" t="s">
        <v>1989</v>
      </c>
      <c r="N138" s="105" t="s">
        <v>1886</v>
      </c>
      <c r="O138" s="108" t="s">
        <v>159</v>
      </c>
      <c r="P138" s="109" t="s">
        <v>1777</v>
      </c>
      <c r="Q138" s="110"/>
      <c r="R138" s="110"/>
      <c r="S138" s="110"/>
      <c r="T138" s="110"/>
      <c r="U138" s="111"/>
      <c r="V138" s="111"/>
      <c r="W138" s="112"/>
      <c r="X138" s="113"/>
      <c r="Y138" s="114" t="s">
        <v>285</v>
      </c>
      <c r="Z138" s="115">
        <v>33.32</v>
      </c>
      <c r="AA138" s="116">
        <v>70</v>
      </c>
      <c r="AB138" s="117">
        <f t="shared" si="18"/>
        <v>2332.4</v>
      </c>
      <c r="AC138" s="117">
        <f t="shared" si="19"/>
        <v>18.242866600000003</v>
      </c>
      <c r="AD138" s="118"/>
      <c r="AE138" s="117">
        <f t="shared" si="20"/>
        <v>0</v>
      </c>
      <c r="AF138" s="117">
        <f t="shared" si="21"/>
        <v>0</v>
      </c>
      <c r="AG138" s="119">
        <f t="shared" si="22"/>
        <v>70</v>
      </c>
      <c r="AH138" s="120">
        <f t="shared" si="23"/>
        <v>2332.4</v>
      </c>
      <c r="AI138" s="121">
        <f t="shared" si="24"/>
        <v>18.242866600000003</v>
      </c>
      <c r="AJ138" s="122" t="str">
        <f>+C138</f>
        <v>SINGAPORE</v>
      </c>
      <c r="AK138" s="122" t="str">
        <f>IF(ISNA(VLOOKUP(postponeList!D138,[1]Sheet!$A$2:$B$12,2,FALSE))," ",(VLOOKUP(postponeList!D138,[1]Sheet!$A$2:$B$12,2,FALSE)))</f>
        <v>PSD</v>
      </c>
      <c r="AL138" s="122" t="str">
        <f>IF(ISNA(VLOOKUP(E138,[1]Sheet!$G$2:$H$40,2,FALSE))," ",VLOOKUP(E138,[1]Sheet!$G$2:$H$40,2,FALSE))</f>
        <v>SOJITZ</v>
      </c>
      <c r="AM138" s="122" t="str">
        <f>IF(ISNA(VLOOKUP(G138,[1]Sheet!$K$2:$L$159,2,FALSE))," ",(VLOOKUP(G138,[1]Sheet!$K$2:$L$159,2,FALSE)))</f>
        <v>CAPITAL</v>
      </c>
      <c r="AN138" s="122" t="str">
        <f>IF(ISNA(VLOOKUP(I138&amp;C138,[1]Sheet!$D$2:$E$228,2,FALSE))," ",VLOOKUP(I138&amp;C138,[1]Sheet!$D$2:$E$228,2,FALSE))</f>
        <v>Daniel, Nishimura</v>
      </c>
      <c r="AO138" s="122" t="str">
        <f>+I138&amp;C138</f>
        <v>KDKSINGAPORE</v>
      </c>
      <c r="AP138" s="122" t="str">
        <f>C138&amp;D138&amp;E138&amp;G138&amp;I138&amp;O138</f>
        <v>SINGAPORE41200303585KDKFEB</v>
      </c>
      <c r="AQ138" s="122" t="str">
        <f>B138&amp;D138&amp;N138</f>
        <v xml:space="preserve">SOUTH EAST ASIA41200LF </v>
      </c>
      <c r="AR138" s="123" t="str">
        <f>+D138&amp;J138</f>
        <v>41200SE</v>
      </c>
      <c r="AS138" s="124" t="str">
        <f t="shared" si="25"/>
        <v/>
      </c>
      <c r="AT138" s="125" t="str">
        <f t="shared" si="26"/>
        <v>PL30HTBBMWZ</v>
      </c>
      <c r="AU138" s="125" t="str">
        <f>IF(NOT(AT138=""),VLOOKUP(AT138,[1]PSI_Category!A:B,2,0),"")</f>
        <v>L/F</v>
      </c>
      <c r="AV138" s="125" t="s">
        <v>1778</v>
      </c>
      <c r="AW138" s="125" t="s">
        <v>1887</v>
      </c>
      <c r="AX138" s="125" t="s">
        <v>1887</v>
      </c>
    </row>
    <row r="139" spans="2:50" s="103" customFormat="1" ht="11.4" customHeight="1" x14ac:dyDescent="0.3">
      <c r="B139" s="104" t="s">
        <v>1866</v>
      </c>
      <c r="C139" s="105" t="s">
        <v>1962</v>
      </c>
      <c r="D139" s="106">
        <v>41200</v>
      </c>
      <c r="E139" s="107">
        <v>303</v>
      </c>
      <c r="F139" s="105" t="s">
        <v>1841</v>
      </c>
      <c r="G139" s="107">
        <v>585</v>
      </c>
      <c r="H139" s="105" t="s">
        <v>1963</v>
      </c>
      <c r="I139" s="105" t="s">
        <v>1773</v>
      </c>
      <c r="J139" s="107" t="s">
        <v>293</v>
      </c>
      <c r="K139" s="105">
        <v>92010836</v>
      </c>
      <c r="L139" s="105" t="s">
        <v>1987</v>
      </c>
      <c r="M139" s="105" t="s">
        <v>1984</v>
      </c>
      <c r="N139" s="105" t="s">
        <v>1886</v>
      </c>
      <c r="O139" s="108" t="s">
        <v>159</v>
      </c>
      <c r="P139" s="109" t="s">
        <v>1777</v>
      </c>
      <c r="Q139" s="110"/>
      <c r="R139" s="110"/>
      <c r="S139" s="110"/>
      <c r="T139" s="110"/>
      <c r="U139" s="111"/>
      <c r="V139" s="111"/>
      <c r="W139" s="112"/>
      <c r="X139" s="113"/>
      <c r="Y139" s="114" t="s">
        <v>285</v>
      </c>
      <c r="Z139" s="115">
        <v>33.32</v>
      </c>
      <c r="AA139" s="116">
        <v>90</v>
      </c>
      <c r="AB139" s="117">
        <f t="shared" si="18"/>
        <v>2998.8</v>
      </c>
      <c r="AC139" s="117">
        <f t="shared" si="19"/>
        <v>23.455114200000004</v>
      </c>
      <c r="AD139" s="132"/>
      <c r="AE139" s="117">
        <f t="shared" si="20"/>
        <v>0</v>
      </c>
      <c r="AF139" s="117">
        <f t="shared" si="21"/>
        <v>0</v>
      </c>
      <c r="AG139" s="119">
        <f t="shared" si="22"/>
        <v>90</v>
      </c>
      <c r="AH139" s="120">
        <f t="shared" si="23"/>
        <v>2998.8</v>
      </c>
      <c r="AI139" s="121">
        <f t="shared" si="24"/>
        <v>23.455114200000004</v>
      </c>
      <c r="AJ139" s="122" t="str">
        <f>+C139</f>
        <v>SINGAPORE</v>
      </c>
      <c r="AK139" s="122" t="str">
        <f>IF(ISNA(VLOOKUP(postponeList!D139,[1]Sheet!$A$2:$B$12,2,FALSE))," ",(VLOOKUP(postponeList!D139,[1]Sheet!$A$2:$B$12,2,FALSE)))</f>
        <v>PSD</v>
      </c>
      <c r="AL139" s="122" t="str">
        <f>IF(ISNA(VLOOKUP(E139,[1]Sheet!$G$2:$H$40,2,FALSE))," ",VLOOKUP(E139,[1]Sheet!$G$2:$H$40,2,FALSE))</f>
        <v>SOJITZ</v>
      </c>
      <c r="AM139" s="122" t="str">
        <f>IF(ISNA(VLOOKUP(G139,[1]Sheet!$K$2:$L$159,2,FALSE))," ",(VLOOKUP(G139,[1]Sheet!$K$2:$L$159,2,FALSE)))</f>
        <v>CAPITAL</v>
      </c>
      <c r="AN139" s="122" t="str">
        <f>IF(ISNA(VLOOKUP(I139&amp;C139,[1]Sheet!$D$2:$E$228,2,FALSE))," ",VLOOKUP(I139&amp;C139,[1]Sheet!$D$2:$E$228,2,FALSE))</f>
        <v>Daniel, Nishimura</v>
      </c>
      <c r="AO139" s="122" t="str">
        <f>+I139&amp;C139</f>
        <v>KDKSINGAPORE</v>
      </c>
      <c r="AP139" s="122" t="str">
        <f>C139&amp;D139&amp;E139&amp;G139&amp;I139&amp;O139</f>
        <v>SINGAPORE41200303585KDKFEB</v>
      </c>
      <c r="AQ139" s="122" t="str">
        <f>B139&amp;D139&amp;N139</f>
        <v xml:space="preserve">SOUTH EAST ASIA41200LF </v>
      </c>
      <c r="AR139" s="123" t="str">
        <f>+D139&amp;J139</f>
        <v>41200SE</v>
      </c>
      <c r="AS139" s="124" t="str">
        <f t="shared" si="25"/>
        <v/>
      </c>
      <c r="AT139" s="125" t="str">
        <f t="shared" si="26"/>
        <v>PL30HTBWMWZ</v>
      </c>
      <c r="AU139" s="125" t="str">
        <f>IF(NOT(AT139=""),VLOOKUP(AT139,[1]PSI_Category!A:B,2,0),"")</f>
        <v>L/F</v>
      </c>
      <c r="AV139" s="125" t="s">
        <v>1778</v>
      </c>
      <c r="AW139" s="125" t="s">
        <v>1887</v>
      </c>
      <c r="AX139" s="125" t="s">
        <v>1887</v>
      </c>
    </row>
    <row r="140" spans="2:50" s="103" customFormat="1" ht="11.4" customHeight="1" x14ac:dyDescent="0.3">
      <c r="B140" s="104" t="s">
        <v>1866</v>
      </c>
      <c r="C140" s="105" t="s">
        <v>1962</v>
      </c>
      <c r="D140" s="106">
        <v>41200</v>
      </c>
      <c r="E140" s="107">
        <v>303</v>
      </c>
      <c r="F140" s="105" t="s">
        <v>1841</v>
      </c>
      <c r="G140" s="107">
        <v>585</v>
      </c>
      <c r="H140" s="105" t="s">
        <v>1963</v>
      </c>
      <c r="I140" s="105" t="s">
        <v>1773</v>
      </c>
      <c r="J140" s="107" t="s">
        <v>293</v>
      </c>
      <c r="K140" s="105">
        <v>92010836</v>
      </c>
      <c r="L140" s="105" t="s">
        <v>1987</v>
      </c>
      <c r="M140" s="105" t="s">
        <v>1990</v>
      </c>
      <c r="N140" s="105" t="s">
        <v>1945</v>
      </c>
      <c r="O140" s="108" t="s">
        <v>159</v>
      </c>
      <c r="P140" s="109" t="s">
        <v>1777</v>
      </c>
      <c r="Q140" s="110"/>
      <c r="R140" s="110"/>
      <c r="S140" s="110"/>
      <c r="T140" s="110"/>
      <c r="U140" s="111"/>
      <c r="V140" s="111"/>
      <c r="W140" s="112"/>
      <c r="X140" s="113"/>
      <c r="Y140" s="114" t="s">
        <v>285</v>
      </c>
      <c r="Z140" s="115">
        <v>49.69</v>
      </c>
      <c r="AA140" s="116">
        <v>175</v>
      </c>
      <c r="AB140" s="117">
        <f t="shared" si="18"/>
        <v>8695.75</v>
      </c>
      <c r="AC140" s="117">
        <f t="shared" si="19"/>
        <v>68.01380862500001</v>
      </c>
      <c r="AD140" s="132"/>
      <c r="AE140" s="117">
        <f t="shared" si="20"/>
        <v>0</v>
      </c>
      <c r="AF140" s="117">
        <f t="shared" si="21"/>
        <v>0</v>
      </c>
      <c r="AG140" s="119">
        <f t="shared" si="22"/>
        <v>175</v>
      </c>
      <c r="AH140" s="120">
        <f t="shared" si="23"/>
        <v>8695.75</v>
      </c>
      <c r="AI140" s="121">
        <f t="shared" si="24"/>
        <v>68.01380862500001</v>
      </c>
      <c r="AJ140" s="122" t="str">
        <f>+C140</f>
        <v>SINGAPORE</v>
      </c>
      <c r="AK140" s="122" t="str">
        <f>IF(ISNA(VLOOKUP(postponeList!D140,[1]Sheet!$A$2:$B$12,2,FALSE))," ",(VLOOKUP(postponeList!D140,[1]Sheet!$A$2:$B$12,2,FALSE)))</f>
        <v>PSD</v>
      </c>
      <c r="AL140" s="122" t="str">
        <f>IF(ISNA(VLOOKUP(E140,[1]Sheet!$G$2:$H$40,2,FALSE))," ",VLOOKUP(E140,[1]Sheet!$G$2:$H$40,2,FALSE))</f>
        <v>SOJITZ</v>
      </c>
      <c r="AM140" s="122" t="str">
        <f>IF(ISNA(VLOOKUP(G140,[1]Sheet!$K$2:$L$159,2,FALSE))," ",(VLOOKUP(G140,[1]Sheet!$K$2:$L$159,2,FALSE)))</f>
        <v>CAPITAL</v>
      </c>
      <c r="AN140" s="122" t="str">
        <f>IF(ISNA(VLOOKUP(I140&amp;C140,[1]Sheet!$D$2:$E$228,2,FALSE))," ",VLOOKUP(I140&amp;C140,[1]Sheet!$D$2:$E$228,2,FALSE))</f>
        <v>Daniel, Nishimura</v>
      </c>
      <c r="AO140" s="122" t="str">
        <f>+I140&amp;C140</f>
        <v>KDKSINGAPORE</v>
      </c>
      <c r="AP140" s="122" t="str">
        <f>C140&amp;D140&amp;E140&amp;G140&amp;I140&amp;O140</f>
        <v>SINGAPORE41200303585KDKFEB</v>
      </c>
      <c r="AQ140" s="122" t="str">
        <f>B140&amp;D140&amp;N140</f>
        <v xml:space="preserve">SOUTH EAST ASIA41200BF </v>
      </c>
      <c r="AR140" s="123" t="str">
        <f>+D140&amp;J140</f>
        <v>41200SE</v>
      </c>
      <c r="AS140" s="124" t="str">
        <f t="shared" si="25"/>
        <v/>
      </c>
      <c r="AT140" s="125" t="str">
        <f t="shared" si="26"/>
        <v>SS30HNBHLS</v>
      </c>
      <c r="AU140" s="125" t="str">
        <f>IF(NOT(AT140=""),VLOOKUP(AT140,[1]PSI_Category!A:B,2,0),"")</f>
        <v>B/F</v>
      </c>
      <c r="AV140" s="125" t="s">
        <v>1946</v>
      </c>
      <c r="AW140" s="125" t="s">
        <v>1946</v>
      </c>
      <c r="AX140" s="125" t="s">
        <v>1946</v>
      </c>
    </row>
    <row r="141" spans="2:50" s="103" customFormat="1" ht="11.4" customHeight="1" x14ac:dyDescent="0.3">
      <c r="B141" s="104" t="s">
        <v>1866</v>
      </c>
      <c r="C141" s="105" t="s">
        <v>1991</v>
      </c>
      <c r="D141" s="106">
        <v>31200</v>
      </c>
      <c r="E141" s="107">
        <v>2045</v>
      </c>
      <c r="F141" s="105" t="s">
        <v>1992</v>
      </c>
      <c r="G141" s="107">
        <v>1757</v>
      </c>
      <c r="H141" s="105" t="s">
        <v>1993</v>
      </c>
      <c r="I141" s="105" t="s">
        <v>298</v>
      </c>
      <c r="J141" s="107" t="s">
        <v>293</v>
      </c>
      <c r="K141" s="105">
        <v>92011493</v>
      </c>
      <c r="L141" s="105" t="s">
        <v>1994</v>
      </c>
      <c r="M141" s="105" t="s">
        <v>1995</v>
      </c>
      <c r="N141" s="105" t="s">
        <v>1786</v>
      </c>
      <c r="O141" s="108" t="s">
        <v>159</v>
      </c>
      <c r="P141" s="109" t="s">
        <v>1767</v>
      </c>
      <c r="Q141" s="110"/>
      <c r="R141" s="110"/>
      <c r="S141" s="110"/>
      <c r="T141" s="110"/>
      <c r="U141" s="111"/>
      <c r="V141" s="111"/>
      <c r="W141" s="112"/>
      <c r="X141" s="113"/>
      <c r="Y141" s="114" t="s">
        <v>285</v>
      </c>
      <c r="Z141" s="115">
        <v>55.2</v>
      </c>
      <c r="AA141" s="116">
        <v>40</v>
      </c>
      <c r="AB141" s="117">
        <f t="shared" si="18"/>
        <v>2208</v>
      </c>
      <c r="AC141" s="117">
        <f t="shared" si="19"/>
        <v>17.269871999999999</v>
      </c>
      <c r="AD141" s="132"/>
      <c r="AE141" s="117">
        <f t="shared" si="20"/>
        <v>0</v>
      </c>
      <c r="AF141" s="117">
        <f t="shared" si="21"/>
        <v>0</v>
      </c>
      <c r="AG141" s="119">
        <f t="shared" si="22"/>
        <v>40</v>
      </c>
      <c r="AH141" s="120">
        <f t="shared" si="23"/>
        <v>2208</v>
      </c>
      <c r="AI141" s="121">
        <f t="shared" si="24"/>
        <v>17.269871999999999</v>
      </c>
      <c r="AJ141" s="122" t="str">
        <f>+C141</f>
        <v>SRI LANKA</v>
      </c>
      <c r="AK141" s="122" t="str">
        <f>IF(ISNA(VLOOKUP(postponeList!D141,[1]Sheet!$A$2:$B$12,2,FALSE))," ",(VLOOKUP(postponeList!D141,[1]Sheet!$A$2:$B$12,2,FALSE)))</f>
        <v>PMMA</v>
      </c>
      <c r="AL141" s="122" t="str">
        <f>IF(ISNA(VLOOKUP(E141,[1]Sheet!$G$2:$H$40,2,FALSE))," ",VLOOKUP(E141,[1]Sheet!$G$2:$H$40,2,FALSE))</f>
        <v>PLSIND</v>
      </c>
      <c r="AM141" s="122" t="str">
        <f>IF(ISNA(VLOOKUP(G141,[1]Sheet!$K$2:$L$159,2,FALSE))," ",(VLOOKUP(G141,[1]Sheet!$K$2:$L$159,2,FALSE)))</f>
        <v>D.R.INDUSTRIES</v>
      </c>
      <c r="AN141" s="122" t="str">
        <f>IF(ISNA(VLOOKUP(I141&amp;C141,[1]Sheet!$D$2:$E$228,2,FALSE))," ",VLOOKUP(I141&amp;C141,[1]Sheet!$D$2:$E$228,2,FALSE))</f>
        <v>Daniel, Nishimura</v>
      </c>
      <c r="AO141" s="122" t="str">
        <f>+I141&amp;C141</f>
        <v>PANSRI LANKA</v>
      </c>
      <c r="AP141" s="122" t="str">
        <f>C141&amp;D141&amp;E141&amp;G141&amp;I141&amp;O141</f>
        <v>SRI LANKA3120020451757PANFEB</v>
      </c>
      <c r="AQ141" s="122" t="str">
        <f>B141&amp;D141&amp;N141</f>
        <v xml:space="preserve">SOUTH EAST ASIA31200SF </v>
      </c>
      <c r="AR141" s="123" t="str">
        <f>+D141&amp;J141</f>
        <v>31200SE</v>
      </c>
      <c r="AS141" s="124" t="str">
        <f t="shared" si="25"/>
        <v/>
      </c>
      <c r="AT141" s="125" t="str">
        <f t="shared" si="26"/>
        <v>F-407WNBNMKH</v>
      </c>
      <c r="AU141" s="125" t="str">
        <f>IF(NOT(AT141=""),VLOOKUP(AT141,[1]PSI_Category!A:B,2,0),"")</f>
        <v>S/F</v>
      </c>
      <c r="AV141" s="125" t="s">
        <v>1778</v>
      </c>
      <c r="AW141" s="125" t="s">
        <v>1787</v>
      </c>
      <c r="AX141" s="125" t="s">
        <v>1787</v>
      </c>
    </row>
    <row r="142" spans="2:50" s="103" customFormat="1" ht="11.4" customHeight="1" x14ac:dyDescent="0.3">
      <c r="B142" s="104" t="s">
        <v>1866</v>
      </c>
      <c r="C142" s="105" t="s">
        <v>1991</v>
      </c>
      <c r="D142" s="106">
        <v>31200</v>
      </c>
      <c r="E142" s="107">
        <v>2045</v>
      </c>
      <c r="F142" s="105" t="s">
        <v>1992</v>
      </c>
      <c r="G142" s="107">
        <v>1757</v>
      </c>
      <c r="H142" s="105" t="s">
        <v>1993</v>
      </c>
      <c r="I142" s="105" t="s">
        <v>298</v>
      </c>
      <c r="J142" s="107" t="s">
        <v>293</v>
      </c>
      <c r="K142" s="105">
        <v>92011493</v>
      </c>
      <c r="L142" s="105" t="s">
        <v>1994</v>
      </c>
      <c r="M142" s="105" t="s">
        <v>1996</v>
      </c>
      <c r="N142" s="105" t="s">
        <v>1786</v>
      </c>
      <c r="O142" s="108" t="s">
        <v>159</v>
      </c>
      <c r="P142" s="109" t="s">
        <v>1767</v>
      </c>
      <c r="Q142" s="110"/>
      <c r="R142" s="110"/>
      <c r="S142" s="110"/>
      <c r="T142" s="110"/>
      <c r="U142" s="111"/>
      <c r="V142" s="111"/>
      <c r="W142" s="112"/>
      <c r="X142" s="113"/>
      <c r="Y142" s="114" t="s">
        <v>285</v>
      </c>
      <c r="Z142" s="115">
        <v>50.61</v>
      </c>
      <c r="AA142" s="116">
        <v>40</v>
      </c>
      <c r="AB142" s="117">
        <f t="shared" si="18"/>
        <v>2024.4</v>
      </c>
      <c r="AC142" s="117">
        <f t="shared" si="19"/>
        <v>15.833844600000003</v>
      </c>
      <c r="AD142" s="118"/>
      <c r="AE142" s="117">
        <f t="shared" si="20"/>
        <v>0</v>
      </c>
      <c r="AF142" s="117">
        <f t="shared" si="21"/>
        <v>0</v>
      </c>
      <c r="AG142" s="119">
        <f t="shared" si="22"/>
        <v>40</v>
      </c>
      <c r="AH142" s="120">
        <f t="shared" si="23"/>
        <v>2024.4</v>
      </c>
      <c r="AI142" s="121">
        <f t="shared" si="24"/>
        <v>15.833844600000003</v>
      </c>
      <c r="AJ142" s="122" t="str">
        <f>+C142</f>
        <v>SRI LANKA</v>
      </c>
      <c r="AK142" s="122" t="str">
        <f>IF(ISNA(VLOOKUP(postponeList!D142,[1]Sheet!$A$2:$B$12,2,FALSE))," ",(VLOOKUP(postponeList!D142,[1]Sheet!$A$2:$B$12,2,FALSE)))</f>
        <v>PMMA</v>
      </c>
      <c r="AL142" s="122" t="str">
        <f>IF(ISNA(VLOOKUP(E142,[1]Sheet!$G$2:$H$40,2,FALSE))," ",VLOOKUP(E142,[1]Sheet!$G$2:$H$40,2,FALSE))</f>
        <v>PLSIND</v>
      </c>
      <c r="AM142" s="122" t="str">
        <f>IF(ISNA(VLOOKUP(G142,[1]Sheet!$K$2:$L$159,2,FALSE))," ",(VLOOKUP(G142,[1]Sheet!$K$2:$L$159,2,FALSE)))</f>
        <v>D.R.INDUSTRIES</v>
      </c>
      <c r="AN142" s="122" t="str">
        <f>IF(ISNA(VLOOKUP(I142&amp;C142,[1]Sheet!$D$2:$E$228,2,FALSE))," ",VLOOKUP(I142&amp;C142,[1]Sheet!$D$2:$E$228,2,FALSE))</f>
        <v>Daniel, Nishimura</v>
      </c>
      <c r="AO142" s="122" t="str">
        <f>+I142&amp;C142</f>
        <v>PANSRI LANKA</v>
      </c>
      <c r="AP142" s="122" t="str">
        <f>C142&amp;D142&amp;E142&amp;G142&amp;I142&amp;O142</f>
        <v>SRI LANKA3120020451757PANFEB</v>
      </c>
      <c r="AQ142" s="122" t="str">
        <f>B142&amp;D142&amp;N142</f>
        <v xml:space="preserve">SOUTH EAST ASIA31200SF </v>
      </c>
      <c r="AR142" s="123" t="str">
        <f>+D142&amp;J142</f>
        <v>31200SE</v>
      </c>
      <c r="AS142" s="124" t="str">
        <f t="shared" si="25"/>
        <v/>
      </c>
      <c r="AT142" s="125" t="str">
        <f t="shared" si="26"/>
        <v>F-407XNBAMKH</v>
      </c>
      <c r="AU142" s="125" t="str">
        <f>IF(NOT(AT142=""),VLOOKUP(AT142,[1]PSI_Category!A:B,2,0),"")</f>
        <v>S/F</v>
      </c>
      <c r="AV142" s="125" t="s">
        <v>1778</v>
      </c>
      <c r="AW142" s="125" t="s">
        <v>1787</v>
      </c>
      <c r="AX142" s="125" t="s">
        <v>1787</v>
      </c>
    </row>
    <row r="143" spans="2:50" s="103" customFormat="1" ht="11.4" customHeight="1" x14ac:dyDescent="0.3">
      <c r="B143" s="104" t="s">
        <v>1866</v>
      </c>
      <c r="C143" s="105" t="s">
        <v>1991</v>
      </c>
      <c r="D143" s="106">
        <v>31200</v>
      </c>
      <c r="E143" s="107">
        <v>2045</v>
      </c>
      <c r="F143" s="105" t="s">
        <v>1992</v>
      </c>
      <c r="G143" s="107">
        <v>1757</v>
      </c>
      <c r="H143" s="105" t="s">
        <v>1993</v>
      </c>
      <c r="I143" s="105" t="s">
        <v>298</v>
      </c>
      <c r="J143" s="107" t="s">
        <v>293</v>
      </c>
      <c r="K143" s="105">
        <v>92011493</v>
      </c>
      <c r="L143" s="105" t="s">
        <v>1994</v>
      </c>
      <c r="M143" s="105" t="s">
        <v>1997</v>
      </c>
      <c r="N143" s="105" t="s">
        <v>1789</v>
      </c>
      <c r="O143" s="108" t="s">
        <v>159</v>
      </c>
      <c r="P143" s="109" t="s">
        <v>1767</v>
      </c>
      <c r="Q143" s="110"/>
      <c r="R143" s="110"/>
      <c r="S143" s="110"/>
      <c r="T143" s="110"/>
      <c r="U143" s="111"/>
      <c r="V143" s="111"/>
      <c r="W143" s="112"/>
      <c r="X143" s="113"/>
      <c r="Y143" s="114" t="s">
        <v>285</v>
      </c>
      <c r="Z143" s="115">
        <v>44.25</v>
      </c>
      <c r="AA143" s="116">
        <v>40</v>
      </c>
      <c r="AB143" s="117">
        <f t="shared" si="18"/>
        <v>1770</v>
      </c>
      <c r="AC143" s="117">
        <f t="shared" si="19"/>
        <v>13.844055000000001</v>
      </c>
      <c r="AD143" s="118"/>
      <c r="AE143" s="117">
        <f t="shared" si="20"/>
        <v>0</v>
      </c>
      <c r="AF143" s="117">
        <f t="shared" si="21"/>
        <v>0</v>
      </c>
      <c r="AG143" s="119">
        <f t="shared" si="22"/>
        <v>40</v>
      </c>
      <c r="AH143" s="120">
        <f t="shared" si="23"/>
        <v>1770</v>
      </c>
      <c r="AI143" s="121">
        <f t="shared" si="24"/>
        <v>13.844055000000001</v>
      </c>
      <c r="AJ143" s="122" t="str">
        <f>+C143</f>
        <v>SRI LANKA</v>
      </c>
      <c r="AK143" s="122" t="str">
        <f>IF(ISNA(VLOOKUP(postponeList!D143,[1]Sheet!$A$2:$B$12,2,FALSE))," ",(VLOOKUP(postponeList!D143,[1]Sheet!$A$2:$B$12,2,FALSE)))</f>
        <v>PMMA</v>
      </c>
      <c r="AL143" s="122" t="str">
        <f>IF(ISNA(VLOOKUP(E143,[1]Sheet!$G$2:$H$40,2,FALSE))," ",VLOOKUP(E143,[1]Sheet!$G$2:$H$40,2,FALSE))</f>
        <v>PLSIND</v>
      </c>
      <c r="AM143" s="122" t="str">
        <f>IF(ISNA(VLOOKUP(G143,[1]Sheet!$K$2:$L$159,2,FALSE))," ",(VLOOKUP(G143,[1]Sheet!$K$2:$L$159,2,FALSE)))</f>
        <v>D.R.INDUSTRIES</v>
      </c>
      <c r="AN143" s="122" t="str">
        <f>IF(ISNA(VLOOKUP(I143&amp;C143,[1]Sheet!$D$2:$E$228,2,FALSE))," ",VLOOKUP(I143&amp;C143,[1]Sheet!$D$2:$E$228,2,FALSE))</f>
        <v>Daniel, Nishimura</v>
      </c>
      <c r="AO143" s="122" t="str">
        <f>+I143&amp;C143</f>
        <v>PANSRI LANKA</v>
      </c>
      <c r="AP143" s="122" t="str">
        <f>C143&amp;D143&amp;E143&amp;G143&amp;I143&amp;O143</f>
        <v>SRI LANKA3120020451757PANFEB</v>
      </c>
      <c r="AQ143" s="122" t="str">
        <f>B143&amp;D143&amp;N143</f>
        <v xml:space="preserve">SOUTH EAST ASIA31200WF </v>
      </c>
      <c r="AR143" s="123" t="str">
        <f>+D143&amp;J143</f>
        <v>31200SE</v>
      </c>
      <c r="AS143" s="124" t="str">
        <f t="shared" si="25"/>
        <v/>
      </c>
      <c r="AT143" s="125" t="str">
        <f t="shared" si="26"/>
        <v>F-409MNBHMKH</v>
      </c>
      <c r="AU143" s="125" t="str">
        <f>IF(NOT(AT143=""),VLOOKUP(AT143,[1]PSI_Category!A:B,2,0),"")</f>
        <v>W/F</v>
      </c>
      <c r="AV143" s="125" t="s">
        <v>1778</v>
      </c>
      <c r="AW143" s="125" t="s">
        <v>1790</v>
      </c>
      <c r="AX143" s="125" t="s">
        <v>1790</v>
      </c>
    </row>
    <row r="144" spans="2:50" s="103" customFormat="1" ht="11.4" customHeight="1" x14ac:dyDescent="0.3">
      <c r="B144" s="104" t="s">
        <v>1866</v>
      </c>
      <c r="C144" s="105" t="s">
        <v>1991</v>
      </c>
      <c r="D144" s="106">
        <v>31200</v>
      </c>
      <c r="E144" s="107">
        <v>2045</v>
      </c>
      <c r="F144" s="105" t="s">
        <v>1992</v>
      </c>
      <c r="G144" s="107">
        <v>1757</v>
      </c>
      <c r="H144" s="105" t="s">
        <v>1993</v>
      </c>
      <c r="I144" s="105" t="s">
        <v>298</v>
      </c>
      <c r="J144" s="107" t="s">
        <v>293</v>
      </c>
      <c r="K144" s="105">
        <v>92011493</v>
      </c>
      <c r="L144" s="105" t="s">
        <v>1994</v>
      </c>
      <c r="M144" s="105" t="s">
        <v>1998</v>
      </c>
      <c r="N144" s="105" t="s">
        <v>1799</v>
      </c>
      <c r="O144" s="108" t="s">
        <v>159</v>
      </c>
      <c r="P144" s="109" t="s">
        <v>1767</v>
      </c>
      <c r="Q144" s="110"/>
      <c r="R144" s="110"/>
      <c r="S144" s="110"/>
      <c r="T144" s="110"/>
      <c r="U144" s="111"/>
      <c r="V144" s="111"/>
      <c r="W144" s="112"/>
      <c r="X144" s="113"/>
      <c r="Y144" s="114" t="s">
        <v>285</v>
      </c>
      <c r="Z144" s="115">
        <v>29.26</v>
      </c>
      <c r="AA144" s="116">
        <v>750</v>
      </c>
      <c r="AB144" s="117">
        <f t="shared" si="18"/>
        <v>21945</v>
      </c>
      <c r="AC144" s="117">
        <f t="shared" si="19"/>
        <v>171.64281750000001</v>
      </c>
      <c r="AD144" s="118"/>
      <c r="AE144" s="117">
        <f t="shared" si="20"/>
        <v>0</v>
      </c>
      <c r="AF144" s="117">
        <f t="shared" si="21"/>
        <v>0</v>
      </c>
      <c r="AG144" s="119">
        <f t="shared" si="22"/>
        <v>750</v>
      </c>
      <c r="AH144" s="120">
        <f t="shared" si="23"/>
        <v>21945</v>
      </c>
      <c r="AI144" s="121">
        <f t="shared" si="24"/>
        <v>171.64281750000001</v>
      </c>
      <c r="AJ144" s="122" t="str">
        <f>+C144</f>
        <v>SRI LANKA</v>
      </c>
      <c r="AK144" s="122" t="str">
        <f>IF(ISNA(VLOOKUP(postponeList!D144,[1]Sheet!$A$2:$B$12,2,FALSE))," ",(VLOOKUP(postponeList!D144,[1]Sheet!$A$2:$B$12,2,FALSE)))</f>
        <v>PMMA</v>
      </c>
      <c r="AL144" s="122" t="str">
        <f>IF(ISNA(VLOOKUP(E144,[1]Sheet!$G$2:$H$40,2,FALSE))," ",VLOOKUP(E144,[1]Sheet!$G$2:$H$40,2,FALSE))</f>
        <v>PLSIND</v>
      </c>
      <c r="AM144" s="122" t="str">
        <f>IF(ISNA(VLOOKUP(G144,[1]Sheet!$K$2:$L$159,2,FALSE))," ",(VLOOKUP(G144,[1]Sheet!$K$2:$L$159,2,FALSE)))</f>
        <v>D.R.INDUSTRIES</v>
      </c>
      <c r="AN144" s="122" t="str">
        <f>IF(ISNA(VLOOKUP(I144&amp;C144,[1]Sheet!$D$2:$E$228,2,FALSE))," ",VLOOKUP(I144&amp;C144,[1]Sheet!$D$2:$E$228,2,FALSE))</f>
        <v>Daniel, Nishimura</v>
      </c>
      <c r="AO144" s="122" t="str">
        <f>+I144&amp;C144</f>
        <v>PANSRI LANKA</v>
      </c>
      <c r="AP144" s="122" t="str">
        <f>C144&amp;D144&amp;E144&amp;G144&amp;I144&amp;O144</f>
        <v>SRI LANKA3120020451757PANFEB</v>
      </c>
      <c r="AQ144" s="122" t="str">
        <f>B144&amp;D144&amp;N144</f>
        <v xml:space="preserve">SOUTH EAST ASIA31200CF </v>
      </c>
      <c r="AR144" s="123" t="str">
        <f>+D144&amp;J144</f>
        <v>31200SE</v>
      </c>
      <c r="AS144" s="124" t="str">
        <f t="shared" si="25"/>
        <v/>
      </c>
      <c r="AT144" s="125" t="str">
        <f t="shared" si="26"/>
        <v>F-56MZ2TBCHLL</v>
      </c>
      <c r="AU144" s="125" t="str">
        <f>IF(NOT(AT144=""),VLOOKUP(AT144,[1]PSI_Category!A:B,2,0),"")</f>
        <v>C/F</v>
      </c>
      <c r="AV144" s="125" t="s">
        <v>1800</v>
      </c>
      <c r="AW144" s="125" t="s">
        <v>1800</v>
      </c>
      <c r="AX144" s="125" t="s">
        <v>1800</v>
      </c>
    </row>
    <row r="145" spans="1:50" s="103" customFormat="1" ht="11.4" customHeight="1" x14ac:dyDescent="0.3">
      <c r="B145" s="104" t="s">
        <v>1866</v>
      </c>
      <c r="C145" s="105" t="s">
        <v>294</v>
      </c>
      <c r="D145" s="106">
        <v>31400</v>
      </c>
      <c r="E145" s="107">
        <v>2051</v>
      </c>
      <c r="F145" s="105" t="s">
        <v>1999</v>
      </c>
      <c r="G145" s="107">
        <v>2051</v>
      </c>
      <c r="H145" s="105" t="s">
        <v>1999</v>
      </c>
      <c r="I145" s="105" t="s">
        <v>298</v>
      </c>
      <c r="J145" s="107" t="s">
        <v>293</v>
      </c>
      <c r="K145" s="105">
        <v>92011591</v>
      </c>
      <c r="L145" s="105" t="s">
        <v>2000</v>
      </c>
      <c r="M145" s="105" t="s">
        <v>2001</v>
      </c>
      <c r="N145" s="105" t="s">
        <v>1809</v>
      </c>
      <c r="O145" s="108" t="s">
        <v>160</v>
      </c>
      <c r="P145" s="109" t="s">
        <v>1767</v>
      </c>
      <c r="Q145" s="110">
        <v>45376</v>
      </c>
      <c r="R145" s="110"/>
      <c r="S145" s="110">
        <v>45378</v>
      </c>
      <c r="T145" s="110"/>
      <c r="U145" s="111" t="s">
        <v>2002</v>
      </c>
      <c r="V145" s="111" t="s">
        <v>2003</v>
      </c>
      <c r="W145" s="112"/>
      <c r="X145" s="113"/>
      <c r="Y145" s="114" t="s">
        <v>285</v>
      </c>
      <c r="Z145" s="115">
        <v>14.8</v>
      </c>
      <c r="AA145" s="116">
        <v>250</v>
      </c>
      <c r="AB145" s="117">
        <f t="shared" si="18"/>
        <v>3700</v>
      </c>
      <c r="AC145" s="117">
        <f t="shared" si="19"/>
        <v>28.939550000000004</v>
      </c>
      <c r="AD145" s="118">
        <v>250</v>
      </c>
      <c r="AE145" s="117">
        <f t="shared" si="20"/>
        <v>3700</v>
      </c>
      <c r="AF145" s="117">
        <f t="shared" si="21"/>
        <v>28.939550000000004</v>
      </c>
      <c r="AG145" s="119">
        <f t="shared" si="22"/>
        <v>0</v>
      </c>
      <c r="AH145" s="120">
        <f t="shared" si="23"/>
        <v>0</v>
      </c>
      <c r="AI145" s="121">
        <f t="shared" si="24"/>
        <v>0</v>
      </c>
      <c r="AJ145" s="122" t="str">
        <f>+C145</f>
        <v>THAILAND</v>
      </c>
      <c r="AK145" s="122" t="str">
        <f>IF(ISNA(VLOOKUP(postponeList!D145,[1]Sheet!$A$2:$B$12,2,FALSE))," ",(VLOOKUP(postponeList!D145,[1]Sheet!$A$2:$B$12,2,FALSE)))</f>
        <v>PEWVN</v>
      </c>
      <c r="AL145" s="122" t="str">
        <f>IF(ISNA(VLOOKUP(E145,[1]Sheet!$G$2:$H$40,2,FALSE))," ",VLOOKUP(E145,[1]Sheet!$G$2:$H$40,2,FALSE))</f>
        <v>PSTH</v>
      </c>
      <c r="AM145" s="122" t="str">
        <f>IF(ISNA(VLOOKUP(G145,[1]Sheet!$K$2:$L$159,2,FALSE))," ",(VLOOKUP(G145,[1]Sheet!$K$2:$L$159,2,FALSE)))</f>
        <v>PSTH</v>
      </c>
      <c r="AN145" s="122" t="str">
        <f>IF(ISNA(VLOOKUP(I145&amp;C145,[1]Sheet!$D$2:$E$228,2,FALSE))," ",VLOOKUP(I145&amp;C145,[1]Sheet!$D$2:$E$228,2,FALSE))</f>
        <v>Daniel, Leo, Kitazawa</v>
      </c>
      <c r="AO145" s="122" t="str">
        <f>+I145&amp;C145</f>
        <v>PANTHAILAND</v>
      </c>
      <c r="AP145" s="122" t="str">
        <f>C145&amp;D145&amp;E145&amp;G145&amp;I145&amp;O145</f>
        <v>THAILAND3140020512051PANMAR</v>
      </c>
      <c r="AQ145" s="122" t="str">
        <f>B145&amp;D145&amp;N145</f>
        <v xml:space="preserve">SOUTH EAST ASIA31400VF </v>
      </c>
      <c r="AR145" s="123" t="str">
        <f>+D145&amp;J145</f>
        <v>31400SE</v>
      </c>
      <c r="AS145" s="124" t="str">
        <f t="shared" si="25"/>
        <v>Pro</v>
      </c>
      <c r="AT145" s="125" t="str">
        <f t="shared" si="26"/>
        <v>FV-20AU106</v>
      </c>
      <c r="AU145" s="125" t="str">
        <f>IF(NOT(AT145=""),VLOOKUP(AT145,[1]PSI_Category!A:B,2,0),"")</f>
        <v>V/F</v>
      </c>
      <c r="AV145" s="125" t="s">
        <v>533</v>
      </c>
      <c r="AW145" s="125" t="s">
        <v>1726</v>
      </c>
      <c r="AX145" s="125" t="s">
        <v>533</v>
      </c>
    </row>
    <row r="146" spans="1:50" s="103" customFormat="1" ht="11.4" customHeight="1" x14ac:dyDescent="0.3">
      <c r="B146" s="104" t="s">
        <v>1866</v>
      </c>
      <c r="C146" s="105" t="s">
        <v>294</v>
      </c>
      <c r="D146" s="106">
        <v>31400</v>
      </c>
      <c r="E146" s="107">
        <v>2051</v>
      </c>
      <c r="F146" s="105" t="s">
        <v>1999</v>
      </c>
      <c r="G146" s="107">
        <v>2051</v>
      </c>
      <c r="H146" s="105" t="s">
        <v>1999</v>
      </c>
      <c r="I146" s="105" t="s">
        <v>298</v>
      </c>
      <c r="J146" s="107" t="s">
        <v>293</v>
      </c>
      <c r="K146" s="105">
        <v>92011591</v>
      </c>
      <c r="L146" s="105" t="s">
        <v>2000</v>
      </c>
      <c r="M146" s="105" t="s">
        <v>2004</v>
      </c>
      <c r="N146" s="105" t="s">
        <v>1809</v>
      </c>
      <c r="O146" s="108" t="s">
        <v>160</v>
      </c>
      <c r="P146" s="109" t="s">
        <v>1767</v>
      </c>
      <c r="Q146" s="110">
        <v>45376</v>
      </c>
      <c r="R146" s="110"/>
      <c r="S146" s="110">
        <v>45378</v>
      </c>
      <c r="T146" s="110"/>
      <c r="U146" s="111" t="s">
        <v>2002</v>
      </c>
      <c r="V146" s="111" t="s">
        <v>2003</v>
      </c>
      <c r="W146" s="112"/>
      <c r="X146" s="113"/>
      <c r="Y146" s="114" t="s">
        <v>285</v>
      </c>
      <c r="Z146" s="115">
        <v>12.18</v>
      </c>
      <c r="AA146" s="116">
        <v>550</v>
      </c>
      <c r="AB146" s="117">
        <f t="shared" si="18"/>
        <v>6699</v>
      </c>
      <c r="AC146" s="117">
        <f t="shared" si="19"/>
        <v>52.396228500000007</v>
      </c>
      <c r="AD146" s="118">
        <v>550</v>
      </c>
      <c r="AE146" s="117">
        <f t="shared" si="20"/>
        <v>6699</v>
      </c>
      <c r="AF146" s="117">
        <f t="shared" si="21"/>
        <v>52.396228500000007</v>
      </c>
      <c r="AG146" s="119">
        <f t="shared" si="22"/>
        <v>0</v>
      </c>
      <c r="AH146" s="120">
        <f t="shared" si="23"/>
        <v>0</v>
      </c>
      <c r="AI146" s="121">
        <f t="shared" si="24"/>
        <v>0</v>
      </c>
      <c r="AJ146" s="122" t="str">
        <f>+C146</f>
        <v>THAILAND</v>
      </c>
      <c r="AK146" s="122" t="str">
        <f>IF(ISNA(VLOOKUP(postponeList!D146,[1]Sheet!$A$2:$B$12,2,FALSE))," ",(VLOOKUP(postponeList!D146,[1]Sheet!$A$2:$B$12,2,FALSE)))</f>
        <v>PEWVN</v>
      </c>
      <c r="AL146" s="122" t="str">
        <f>IF(ISNA(VLOOKUP(E146,[1]Sheet!$G$2:$H$40,2,FALSE))," ",VLOOKUP(E146,[1]Sheet!$G$2:$H$40,2,FALSE))</f>
        <v>PSTH</v>
      </c>
      <c r="AM146" s="122" t="str">
        <f>IF(ISNA(VLOOKUP(G146,[1]Sheet!$K$2:$L$159,2,FALSE))," ",(VLOOKUP(G146,[1]Sheet!$K$2:$L$159,2,FALSE)))</f>
        <v>PSTH</v>
      </c>
      <c r="AN146" s="122" t="str">
        <f>IF(ISNA(VLOOKUP(I146&amp;C146,[1]Sheet!$D$2:$E$228,2,FALSE))," ",VLOOKUP(I146&amp;C146,[1]Sheet!$D$2:$E$228,2,FALSE))</f>
        <v>Daniel, Leo, Kitazawa</v>
      </c>
      <c r="AO146" s="122" t="str">
        <f>+I146&amp;C146</f>
        <v>PANTHAILAND</v>
      </c>
      <c r="AP146" s="122" t="str">
        <f>C146&amp;D146&amp;E146&amp;G146&amp;I146&amp;O146</f>
        <v>THAILAND3140020512051PANMAR</v>
      </c>
      <c r="AQ146" s="122" t="str">
        <f>B146&amp;D146&amp;N146</f>
        <v xml:space="preserve">SOUTH EAST ASIA31400VF </v>
      </c>
      <c r="AR146" s="123" t="str">
        <f>+D146&amp;J146</f>
        <v>31400SE</v>
      </c>
      <c r="AS146" s="124" t="str">
        <f t="shared" si="25"/>
        <v>Pro</v>
      </c>
      <c r="AT146" s="125" t="str">
        <f t="shared" si="26"/>
        <v>FV-20AY106</v>
      </c>
      <c r="AU146" s="125" t="str">
        <f>IF(NOT(AT146=""),VLOOKUP(AT146,[1]PSI_Category!A:B,2,0),"")</f>
        <v>V/F</v>
      </c>
      <c r="AV146" s="125" t="s">
        <v>533</v>
      </c>
      <c r="AW146" s="125" t="s">
        <v>1726</v>
      </c>
      <c r="AX146" s="125" t="s">
        <v>533</v>
      </c>
    </row>
    <row r="147" spans="1:50" s="103" customFormat="1" ht="11.4" customHeight="1" x14ac:dyDescent="0.3">
      <c r="B147" s="104" t="s">
        <v>1866</v>
      </c>
      <c r="C147" s="105" t="s">
        <v>294</v>
      </c>
      <c r="D147" s="106">
        <v>31400</v>
      </c>
      <c r="E147" s="107">
        <v>2051</v>
      </c>
      <c r="F147" s="105" t="s">
        <v>1999</v>
      </c>
      <c r="G147" s="107">
        <v>2051</v>
      </c>
      <c r="H147" s="105" t="s">
        <v>1999</v>
      </c>
      <c r="I147" s="105" t="s">
        <v>298</v>
      </c>
      <c r="J147" s="107" t="s">
        <v>293</v>
      </c>
      <c r="K147" s="105">
        <v>92011591</v>
      </c>
      <c r="L147" s="105" t="s">
        <v>2000</v>
      </c>
      <c r="M147" s="105" t="s">
        <v>2005</v>
      </c>
      <c r="N147" s="105" t="s">
        <v>1818</v>
      </c>
      <c r="O147" s="108" t="s">
        <v>160</v>
      </c>
      <c r="P147" s="109" t="s">
        <v>1767</v>
      </c>
      <c r="Q147" s="110">
        <v>45376</v>
      </c>
      <c r="R147" s="110"/>
      <c r="S147" s="110">
        <v>45378</v>
      </c>
      <c r="T147" s="110"/>
      <c r="U147" s="111" t="s">
        <v>2002</v>
      </c>
      <c r="V147" s="111" t="s">
        <v>2003</v>
      </c>
      <c r="W147" s="112"/>
      <c r="X147" s="113"/>
      <c r="Y147" s="114" t="s">
        <v>285</v>
      </c>
      <c r="Z147" s="115">
        <v>14.29</v>
      </c>
      <c r="AA147" s="116">
        <v>170</v>
      </c>
      <c r="AB147" s="117">
        <f t="shared" si="18"/>
        <v>2429.2999999999997</v>
      </c>
      <c r="AC147" s="117">
        <f t="shared" si="19"/>
        <v>19.000769949999999</v>
      </c>
      <c r="AD147" s="118">
        <v>170</v>
      </c>
      <c r="AE147" s="117">
        <f t="shared" si="20"/>
        <v>2429.2999999999997</v>
      </c>
      <c r="AF147" s="117">
        <f t="shared" si="21"/>
        <v>19.000769949999999</v>
      </c>
      <c r="AG147" s="119">
        <f t="shared" si="22"/>
        <v>0</v>
      </c>
      <c r="AH147" s="120">
        <f t="shared" si="23"/>
        <v>0</v>
      </c>
      <c r="AI147" s="121">
        <f t="shared" si="24"/>
        <v>0</v>
      </c>
      <c r="AJ147" s="122" t="str">
        <f>+C147</f>
        <v>THAILAND</v>
      </c>
      <c r="AK147" s="122" t="str">
        <f>IF(ISNA(VLOOKUP(postponeList!D147,[1]Sheet!$A$2:$B$12,2,FALSE))," ",(VLOOKUP(postponeList!D147,[1]Sheet!$A$2:$B$12,2,FALSE)))</f>
        <v>PEWVN</v>
      </c>
      <c r="AL147" s="122" t="str">
        <f>IF(ISNA(VLOOKUP(E147,[1]Sheet!$G$2:$H$40,2,FALSE))," ",VLOOKUP(E147,[1]Sheet!$G$2:$H$40,2,FALSE))</f>
        <v>PSTH</v>
      </c>
      <c r="AM147" s="122" t="str">
        <f>IF(ISNA(VLOOKUP(G147,[1]Sheet!$K$2:$L$159,2,FALSE))," ",(VLOOKUP(G147,[1]Sheet!$K$2:$L$159,2,FALSE)))</f>
        <v>PSTH</v>
      </c>
      <c r="AN147" s="122" t="str">
        <f>IF(ISNA(VLOOKUP(I147&amp;C147,[1]Sheet!$D$2:$E$228,2,FALSE))," ",VLOOKUP(I147&amp;C147,[1]Sheet!$D$2:$E$228,2,FALSE))</f>
        <v>Daniel, Leo, Kitazawa</v>
      </c>
      <c r="AO147" s="122" t="str">
        <f>+I147&amp;C147</f>
        <v>PANTHAILAND</v>
      </c>
      <c r="AP147" s="122" t="str">
        <f>C147&amp;D147&amp;E147&amp;G147&amp;I147&amp;O147</f>
        <v>THAILAND3140020512051PANMAR</v>
      </c>
      <c r="AQ147" s="122" t="str">
        <f>B147&amp;D147&amp;N147</f>
        <v xml:space="preserve">SOUTH EAST ASIA31400WP </v>
      </c>
      <c r="AR147" s="123" t="str">
        <f>+D147&amp;J147</f>
        <v>31400SE</v>
      </c>
      <c r="AS147" s="124" t="str">
        <f t="shared" si="25"/>
        <v>Pro</v>
      </c>
      <c r="AT147" s="125" t="str">
        <f t="shared" si="26"/>
        <v>FV-20WAT206V</v>
      </c>
      <c r="AU147" s="125" t="str">
        <f>IF(NOT(AT147=""),VLOOKUP(AT147,[1]PSI_Category!A:B,2,0),"")</f>
        <v>W/P</v>
      </c>
      <c r="AV147" s="125" t="s">
        <v>536</v>
      </c>
      <c r="AW147" s="125" t="s">
        <v>536</v>
      </c>
      <c r="AX147" s="125" t="s">
        <v>536</v>
      </c>
    </row>
    <row r="148" spans="1:50" s="103" customFormat="1" ht="11.4" customHeight="1" x14ac:dyDescent="0.3">
      <c r="B148" s="104" t="s">
        <v>1866</v>
      </c>
      <c r="C148" s="105" t="s">
        <v>294</v>
      </c>
      <c r="D148" s="106">
        <v>31400</v>
      </c>
      <c r="E148" s="107">
        <v>2051</v>
      </c>
      <c r="F148" s="105" t="s">
        <v>1999</v>
      </c>
      <c r="G148" s="107">
        <v>2051</v>
      </c>
      <c r="H148" s="105" t="s">
        <v>1999</v>
      </c>
      <c r="I148" s="105" t="s">
        <v>298</v>
      </c>
      <c r="J148" s="107" t="s">
        <v>293</v>
      </c>
      <c r="K148" s="105">
        <v>92011591</v>
      </c>
      <c r="L148" s="105" t="s">
        <v>2000</v>
      </c>
      <c r="M148" s="105" t="s">
        <v>2006</v>
      </c>
      <c r="N148" s="105" t="s">
        <v>1809</v>
      </c>
      <c r="O148" s="108" t="s">
        <v>160</v>
      </c>
      <c r="P148" s="109" t="s">
        <v>1767</v>
      </c>
      <c r="Q148" s="110">
        <v>45376</v>
      </c>
      <c r="R148" s="110"/>
      <c r="S148" s="110">
        <v>45378</v>
      </c>
      <c r="T148" s="110"/>
      <c r="U148" s="111" t="s">
        <v>2002</v>
      </c>
      <c r="V148" s="111" t="s">
        <v>2003</v>
      </c>
      <c r="W148" s="112"/>
      <c r="X148" s="113"/>
      <c r="Y148" s="114" t="s">
        <v>285</v>
      </c>
      <c r="Z148" s="115">
        <v>18.28</v>
      </c>
      <c r="AA148" s="116">
        <v>150</v>
      </c>
      <c r="AB148" s="117">
        <f t="shared" si="18"/>
        <v>2742</v>
      </c>
      <c r="AC148" s="117">
        <f t="shared" si="19"/>
        <v>21.446553000000002</v>
      </c>
      <c r="AD148" s="118">
        <v>150</v>
      </c>
      <c r="AE148" s="117">
        <f t="shared" si="20"/>
        <v>2742</v>
      </c>
      <c r="AF148" s="117">
        <f t="shared" si="21"/>
        <v>21.446553000000002</v>
      </c>
      <c r="AG148" s="119">
        <f t="shared" si="22"/>
        <v>0</v>
      </c>
      <c r="AH148" s="120">
        <f t="shared" si="23"/>
        <v>0</v>
      </c>
      <c r="AI148" s="121">
        <f t="shared" si="24"/>
        <v>0</v>
      </c>
      <c r="AJ148" s="122" t="str">
        <f>+C148</f>
        <v>THAILAND</v>
      </c>
      <c r="AK148" s="122" t="str">
        <f>IF(ISNA(VLOOKUP(postponeList!D148,[1]Sheet!$A$2:$B$12,2,FALSE))," ",(VLOOKUP(postponeList!D148,[1]Sheet!$A$2:$B$12,2,FALSE)))</f>
        <v>PEWVN</v>
      </c>
      <c r="AL148" s="122" t="str">
        <f>IF(ISNA(VLOOKUP(E148,[1]Sheet!$G$2:$H$40,2,FALSE))," ",VLOOKUP(E148,[1]Sheet!$G$2:$H$40,2,FALSE))</f>
        <v>PSTH</v>
      </c>
      <c r="AM148" s="122" t="str">
        <f>IF(ISNA(VLOOKUP(G148,[1]Sheet!$K$2:$L$159,2,FALSE))," ",(VLOOKUP(G148,[1]Sheet!$K$2:$L$159,2,FALSE)))</f>
        <v>PSTH</v>
      </c>
      <c r="AN148" s="122" t="str">
        <f>IF(ISNA(VLOOKUP(I148&amp;C148,[1]Sheet!$D$2:$E$228,2,FALSE))," ",VLOOKUP(I148&amp;C148,[1]Sheet!$D$2:$E$228,2,FALSE))</f>
        <v>Daniel, Leo, Kitazawa</v>
      </c>
      <c r="AO148" s="122" t="str">
        <f>+I148&amp;C148</f>
        <v>PANTHAILAND</v>
      </c>
      <c r="AP148" s="122" t="str">
        <f>C148&amp;D148&amp;E148&amp;G148&amp;I148&amp;O148</f>
        <v>THAILAND3140020512051PANMAR</v>
      </c>
      <c r="AQ148" s="122" t="str">
        <f>B148&amp;D148&amp;N148</f>
        <v xml:space="preserve">SOUTH EAST ASIA31400VF </v>
      </c>
      <c r="AR148" s="123" t="str">
        <f>+D148&amp;J148</f>
        <v>31400SE</v>
      </c>
      <c r="AS148" s="124" t="str">
        <f t="shared" si="25"/>
        <v>Pro</v>
      </c>
      <c r="AT148" s="125" t="str">
        <f t="shared" si="26"/>
        <v>FV-25AU106</v>
      </c>
      <c r="AU148" s="125" t="str">
        <f>IF(NOT(AT148=""),VLOOKUP(AT148,[1]PSI_Category!A:B,2,0),"")</f>
        <v>V/F</v>
      </c>
      <c r="AV148" s="125" t="s">
        <v>533</v>
      </c>
      <c r="AW148" s="125" t="s">
        <v>1726</v>
      </c>
      <c r="AX148" s="125" t="s">
        <v>533</v>
      </c>
    </row>
    <row r="149" spans="1:50" s="103" customFormat="1" ht="11.4" customHeight="1" x14ac:dyDescent="0.3">
      <c r="B149" s="104" t="s">
        <v>1866</v>
      </c>
      <c r="C149" s="105" t="s">
        <v>294</v>
      </c>
      <c r="D149" s="106">
        <v>31400</v>
      </c>
      <c r="E149" s="107">
        <v>2051</v>
      </c>
      <c r="F149" s="105" t="s">
        <v>1999</v>
      </c>
      <c r="G149" s="107">
        <v>2051</v>
      </c>
      <c r="H149" s="105" t="s">
        <v>1999</v>
      </c>
      <c r="I149" s="105" t="s">
        <v>298</v>
      </c>
      <c r="J149" s="107" t="s">
        <v>293</v>
      </c>
      <c r="K149" s="105">
        <v>92011591</v>
      </c>
      <c r="L149" s="105" t="s">
        <v>2000</v>
      </c>
      <c r="M149" s="105" t="s">
        <v>2007</v>
      </c>
      <c r="N149" s="105" t="s">
        <v>1809</v>
      </c>
      <c r="O149" s="108" t="s">
        <v>160</v>
      </c>
      <c r="P149" s="109" t="s">
        <v>1767</v>
      </c>
      <c r="Q149" s="110">
        <v>45376</v>
      </c>
      <c r="R149" s="110"/>
      <c r="S149" s="110">
        <v>45378</v>
      </c>
      <c r="T149" s="110"/>
      <c r="U149" s="111" t="s">
        <v>2002</v>
      </c>
      <c r="V149" s="111" t="s">
        <v>2003</v>
      </c>
      <c r="W149" s="112"/>
      <c r="X149" s="113"/>
      <c r="Y149" s="114" t="s">
        <v>285</v>
      </c>
      <c r="Z149" s="115">
        <v>22.22</v>
      </c>
      <c r="AA149" s="116">
        <v>100</v>
      </c>
      <c r="AB149" s="117">
        <f t="shared" si="18"/>
        <v>2222</v>
      </c>
      <c r="AC149" s="117">
        <f t="shared" si="19"/>
        <v>17.379373000000001</v>
      </c>
      <c r="AD149" s="118">
        <v>100</v>
      </c>
      <c r="AE149" s="117">
        <f t="shared" si="20"/>
        <v>2222</v>
      </c>
      <c r="AF149" s="117">
        <f t="shared" si="21"/>
        <v>17.379373000000001</v>
      </c>
      <c r="AG149" s="119">
        <f t="shared" si="22"/>
        <v>0</v>
      </c>
      <c r="AH149" s="120">
        <f t="shared" si="23"/>
        <v>0</v>
      </c>
      <c r="AI149" s="121">
        <f t="shared" si="24"/>
        <v>0</v>
      </c>
      <c r="AJ149" s="122" t="str">
        <f>+C149</f>
        <v>THAILAND</v>
      </c>
      <c r="AK149" s="122" t="str">
        <f>IF(ISNA(VLOOKUP(postponeList!D149,[1]Sheet!$A$2:$B$12,2,FALSE))," ",(VLOOKUP(postponeList!D149,[1]Sheet!$A$2:$B$12,2,FALSE)))</f>
        <v>PEWVN</v>
      </c>
      <c r="AL149" s="122" t="str">
        <f>IF(ISNA(VLOOKUP(E149,[1]Sheet!$G$2:$H$40,2,FALSE))," ",VLOOKUP(E149,[1]Sheet!$G$2:$H$40,2,FALSE))</f>
        <v>PSTH</v>
      </c>
      <c r="AM149" s="122" t="str">
        <f>IF(ISNA(VLOOKUP(G149,[1]Sheet!$K$2:$L$159,2,FALSE))," ",(VLOOKUP(G149,[1]Sheet!$K$2:$L$159,2,FALSE)))</f>
        <v>PSTH</v>
      </c>
      <c r="AN149" s="122" t="str">
        <f>IF(ISNA(VLOOKUP(I149&amp;C149,[1]Sheet!$D$2:$E$228,2,FALSE))," ",VLOOKUP(I149&amp;C149,[1]Sheet!$D$2:$E$228,2,FALSE))</f>
        <v>Daniel, Leo, Kitazawa</v>
      </c>
      <c r="AO149" s="122" t="str">
        <f>+I149&amp;C149</f>
        <v>PANTHAILAND</v>
      </c>
      <c r="AP149" s="122" t="str">
        <f>C149&amp;D149&amp;E149&amp;G149&amp;I149&amp;O149</f>
        <v>THAILAND3140020512051PANMAR</v>
      </c>
      <c r="AQ149" s="122" t="str">
        <f>B149&amp;D149&amp;N149</f>
        <v xml:space="preserve">SOUTH EAST ASIA31400VF </v>
      </c>
      <c r="AR149" s="123" t="str">
        <f>+D149&amp;J149</f>
        <v>31400SE</v>
      </c>
      <c r="AS149" s="124" t="str">
        <f t="shared" si="25"/>
        <v>Pro</v>
      </c>
      <c r="AT149" s="125" t="str">
        <f t="shared" si="26"/>
        <v>FV-30AU106</v>
      </c>
      <c r="AU149" s="125" t="str">
        <f>IF(NOT(AT149=""),VLOOKUP(AT149,[1]PSI_Category!A:B,2,0),"")</f>
        <v>V/F</v>
      </c>
      <c r="AV149" s="125" t="s">
        <v>533</v>
      </c>
      <c r="AW149" s="125" t="s">
        <v>1726</v>
      </c>
      <c r="AX149" s="125" t="s">
        <v>533</v>
      </c>
    </row>
    <row r="150" spans="1:50" s="103" customFormat="1" ht="11.4" customHeight="1" x14ac:dyDescent="0.3">
      <c r="B150" s="104" t="s">
        <v>1866</v>
      </c>
      <c r="C150" s="105" t="s">
        <v>294</v>
      </c>
      <c r="D150" s="106">
        <v>31400</v>
      </c>
      <c r="E150" s="107">
        <v>2051</v>
      </c>
      <c r="F150" s="105" t="s">
        <v>1999</v>
      </c>
      <c r="G150" s="107">
        <v>2051</v>
      </c>
      <c r="H150" s="105" t="s">
        <v>1999</v>
      </c>
      <c r="I150" s="105" t="s">
        <v>298</v>
      </c>
      <c r="J150" s="107" t="s">
        <v>293</v>
      </c>
      <c r="K150" s="105">
        <v>92011593</v>
      </c>
      <c r="L150" s="105" t="s">
        <v>2008</v>
      </c>
      <c r="M150" s="105" t="s">
        <v>2009</v>
      </c>
      <c r="N150" s="105" t="s">
        <v>1831</v>
      </c>
      <c r="O150" s="108" t="s">
        <v>160</v>
      </c>
      <c r="P150" s="109" t="s">
        <v>1767</v>
      </c>
      <c r="Q150" s="110">
        <v>45376</v>
      </c>
      <c r="R150" s="110"/>
      <c r="S150" s="110">
        <v>45378</v>
      </c>
      <c r="T150" s="110"/>
      <c r="U150" s="111" t="s">
        <v>2002</v>
      </c>
      <c r="V150" s="111" t="s">
        <v>2003</v>
      </c>
      <c r="W150" s="112"/>
      <c r="X150" s="113"/>
      <c r="Y150" s="114" t="s">
        <v>285</v>
      </c>
      <c r="Z150" s="115">
        <v>56.96</v>
      </c>
      <c r="AA150" s="116">
        <v>200</v>
      </c>
      <c r="AB150" s="117">
        <f t="shared" si="18"/>
        <v>11392</v>
      </c>
      <c r="AC150" s="117">
        <f t="shared" si="19"/>
        <v>89.102528000000007</v>
      </c>
      <c r="AD150" s="118">
        <v>200</v>
      </c>
      <c r="AE150" s="117">
        <f t="shared" si="20"/>
        <v>11392</v>
      </c>
      <c r="AF150" s="117">
        <f t="shared" si="21"/>
        <v>89.102528000000007</v>
      </c>
      <c r="AG150" s="119">
        <f t="shared" si="22"/>
        <v>0</v>
      </c>
      <c r="AH150" s="120">
        <f t="shared" si="23"/>
        <v>0</v>
      </c>
      <c r="AI150" s="121">
        <f t="shared" si="24"/>
        <v>0</v>
      </c>
      <c r="AJ150" s="122" t="str">
        <f>+C150</f>
        <v>THAILAND</v>
      </c>
      <c r="AK150" s="122" t="str">
        <f>IF(ISNA(VLOOKUP(postponeList!D150,[1]Sheet!$A$2:$B$12,2,FALSE))," ",(VLOOKUP(postponeList!D150,[1]Sheet!$A$2:$B$12,2,FALSE)))</f>
        <v>PEWVN</v>
      </c>
      <c r="AL150" s="122" t="str">
        <f>IF(ISNA(VLOOKUP(E150,[1]Sheet!$G$2:$H$40,2,FALSE))," ",VLOOKUP(E150,[1]Sheet!$G$2:$H$40,2,FALSE))</f>
        <v>PSTH</v>
      </c>
      <c r="AM150" s="122" t="str">
        <f>IF(ISNA(VLOOKUP(G150,[1]Sheet!$K$2:$L$159,2,FALSE))," ",(VLOOKUP(G150,[1]Sheet!$K$2:$L$159,2,FALSE)))</f>
        <v>PSTH</v>
      </c>
      <c r="AN150" s="122" t="str">
        <f>IF(ISNA(VLOOKUP(I150&amp;C150,[1]Sheet!$D$2:$E$228,2,FALSE))," ",VLOOKUP(I150&amp;C150,[1]Sheet!$D$2:$E$228,2,FALSE))</f>
        <v>Daniel, Leo, Kitazawa</v>
      </c>
      <c r="AO150" s="122" t="str">
        <f>+I150&amp;C150</f>
        <v>PANTHAILAND</v>
      </c>
      <c r="AP150" s="122" t="str">
        <f>C150&amp;D150&amp;E150&amp;G150&amp;I150&amp;O150</f>
        <v>THAILAND3140020512051PANMAR</v>
      </c>
      <c r="AQ150" s="122" t="str">
        <f>B150&amp;D150&amp;N150</f>
        <v xml:space="preserve">SOUTH EAST ASIA31400CM </v>
      </c>
      <c r="AR150" s="123" t="str">
        <f>+D150&amp;J150</f>
        <v>31400SE</v>
      </c>
      <c r="AS150" s="124" t="str">
        <f t="shared" si="25"/>
        <v>Pro</v>
      </c>
      <c r="AT150" s="125" t="str">
        <f t="shared" si="26"/>
        <v>FV-24CD906Y</v>
      </c>
      <c r="AU150" s="125" t="str">
        <f>IF(NOT(AT150=""),VLOOKUP(AT150,[1]PSI_Category!A:B,2,0),"")</f>
        <v>C/M</v>
      </c>
      <c r="AV150" s="125" t="s">
        <v>535</v>
      </c>
      <c r="AW150" s="125" t="s">
        <v>535</v>
      </c>
      <c r="AX150" s="125" t="s">
        <v>535</v>
      </c>
    </row>
    <row r="151" spans="1:50" s="103" customFormat="1" ht="11.4" customHeight="1" x14ac:dyDescent="0.3">
      <c r="B151" s="104" t="s">
        <v>1866</v>
      </c>
      <c r="C151" s="105" t="s">
        <v>294</v>
      </c>
      <c r="D151" s="106">
        <v>31400</v>
      </c>
      <c r="E151" s="107">
        <v>2051</v>
      </c>
      <c r="F151" s="105" t="s">
        <v>1999</v>
      </c>
      <c r="G151" s="107">
        <v>2051</v>
      </c>
      <c r="H151" s="105" t="s">
        <v>1999</v>
      </c>
      <c r="I151" s="105" t="s">
        <v>298</v>
      </c>
      <c r="J151" s="107" t="s">
        <v>293</v>
      </c>
      <c r="K151" s="105">
        <v>92011595</v>
      </c>
      <c r="L151" s="105" t="s">
        <v>2010</v>
      </c>
      <c r="M151" s="105" t="s">
        <v>2011</v>
      </c>
      <c r="N151" s="105" t="s">
        <v>1818</v>
      </c>
      <c r="O151" s="108" t="s">
        <v>160</v>
      </c>
      <c r="P151" s="109" t="s">
        <v>1767</v>
      </c>
      <c r="Q151" s="110">
        <v>45376</v>
      </c>
      <c r="R151" s="110"/>
      <c r="S151" s="110">
        <v>45378</v>
      </c>
      <c r="T151" s="110"/>
      <c r="U151" s="111" t="s">
        <v>2002</v>
      </c>
      <c r="V151" s="111" t="s">
        <v>2003</v>
      </c>
      <c r="W151" s="112"/>
      <c r="X151" s="113"/>
      <c r="Y151" s="114" t="s">
        <v>285</v>
      </c>
      <c r="Z151" s="115">
        <v>13.18</v>
      </c>
      <c r="AA151" s="116">
        <v>20</v>
      </c>
      <c r="AB151" s="117">
        <f t="shared" si="18"/>
        <v>263.60000000000002</v>
      </c>
      <c r="AC151" s="117">
        <f t="shared" si="19"/>
        <v>2.0617474000000002</v>
      </c>
      <c r="AD151" s="118">
        <v>20</v>
      </c>
      <c r="AE151" s="117">
        <f t="shared" si="20"/>
        <v>263.60000000000002</v>
      </c>
      <c r="AF151" s="117">
        <f t="shared" si="21"/>
        <v>2.0617474000000002</v>
      </c>
      <c r="AG151" s="119">
        <f t="shared" si="22"/>
        <v>0</v>
      </c>
      <c r="AH151" s="120">
        <f t="shared" si="23"/>
        <v>0</v>
      </c>
      <c r="AI151" s="121">
        <f t="shared" si="24"/>
        <v>0</v>
      </c>
      <c r="AJ151" s="122" t="str">
        <f>+C151</f>
        <v>THAILAND</v>
      </c>
      <c r="AK151" s="122" t="str">
        <f>IF(ISNA(VLOOKUP(postponeList!D151,[1]Sheet!$A$2:$B$12,2,FALSE))," ",(VLOOKUP(postponeList!D151,[1]Sheet!$A$2:$B$12,2,FALSE)))</f>
        <v>PEWVN</v>
      </c>
      <c r="AL151" s="122" t="str">
        <f>IF(ISNA(VLOOKUP(E151,[1]Sheet!$G$2:$H$40,2,FALSE))," ",VLOOKUP(E151,[1]Sheet!$G$2:$H$40,2,FALSE))</f>
        <v>PSTH</v>
      </c>
      <c r="AM151" s="122" t="str">
        <f>IF(ISNA(VLOOKUP(G151,[1]Sheet!$K$2:$L$159,2,FALSE))," ",(VLOOKUP(G151,[1]Sheet!$K$2:$L$159,2,FALSE)))</f>
        <v>PSTH</v>
      </c>
      <c r="AN151" s="122" t="str">
        <f>IF(ISNA(VLOOKUP(I151&amp;C151,[1]Sheet!$D$2:$E$228,2,FALSE))," ",VLOOKUP(I151&amp;C151,[1]Sheet!$D$2:$E$228,2,FALSE))</f>
        <v>Daniel, Leo, Kitazawa</v>
      </c>
      <c r="AO151" s="122" t="str">
        <f>+I151&amp;C151</f>
        <v>PANTHAILAND</v>
      </c>
      <c r="AP151" s="122" t="str">
        <f>C151&amp;D151&amp;E151&amp;G151&amp;I151&amp;O151</f>
        <v>THAILAND3140020512051PANMAR</v>
      </c>
      <c r="AQ151" s="122" t="str">
        <f>B151&amp;D151&amp;N151</f>
        <v xml:space="preserve">SOUTH EAST ASIA31400WP </v>
      </c>
      <c r="AR151" s="123" t="str">
        <f>+D151&amp;J151</f>
        <v>31400SE</v>
      </c>
      <c r="AS151" s="124" t="str">
        <f t="shared" si="25"/>
        <v>Pro</v>
      </c>
      <c r="AT151" s="125" t="str">
        <f t="shared" si="26"/>
        <v>FV-15WAT206YV</v>
      </c>
      <c r="AU151" s="125" t="e">
        <f>IF(NOT(AT151=""),VLOOKUP(AT151,[1]PSI_Category!A:B,2,0),"")</f>
        <v>#N/A</v>
      </c>
      <c r="AV151" s="125" t="s">
        <v>536</v>
      </c>
      <c r="AW151" s="125" t="s">
        <v>536</v>
      </c>
      <c r="AX151" s="125" t="s">
        <v>536</v>
      </c>
    </row>
    <row r="152" spans="1:50" s="103" customFormat="1" ht="11.4" customHeight="1" x14ac:dyDescent="0.3">
      <c r="B152" s="104" t="s">
        <v>1866</v>
      </c>
      <c r="C152" s="105" t="s">
        <v>294</v>
      </c>
      <c r="D152" s="106">
        <v>31400</v>
      </c>
      <c r="E152" s="107">
        <v>2051</v>
      </c>
      <c r="F152" s="105" t="s">
        <v>1999</v>
      </c>
      <c r="G152" s="107">
        <v>2051</v>
      </c>
      <c r="H152" s="105" t="s">
        <v>1999</v>
      </c>
      <c r="I152" s="105" t="s">
        <v>298</v>
      </c>
      <c r="J152" s="107" t="s">
        <v>293</v>
      </c>
      <c r="K152" s="105">
        <v>92011595</v>
      </c>
      <c r="L152" s="105" t="s">
        <v>2010</v>
      </c>
      <c r="M152" s="105" t="s">
        <v>2012</v>
      </c>
      <c r="N152" s="105" t="s">
        <v>1809</v>
      </c>
      <c r="O152" s="108" t="s">
        <v>160</v>
      </c>
      <c r="P152" s="109" t="s">
        <v>1767</v>
      </c>
      <c r="Q152" s="110">
        <v>45376</v>
      </c>
      <c r="R152" s="110"/>
      <c r="S152" s="110">
        <v>45378</v>
      </c>
      <c r="T152" s="110"/>
      <c r="U152" s="111" t="s">
        <v>2002</v>
      </c>
      <c r="V152" s="111" t="s">
        <v>2003</v>
      </c>
      <c r="W152" s="112"/>
      <c r="X152" s="113"/>
      <c r="Y152" s="114" t="s">
        <v>285</v>
      </c>
      <c r="Z152" s="115">
        <v>18.170000000000002</v>
      </c>
      <c r="AA152" s="116">
        <v>50</v>
      </c>
      <c r="AB152" s="117">
        <f t="shared" si="18"/>
        <v>908.50000000000011</v>
      </c>
      <c r="AC152" s="117">
        <f t="shared" si="19"/>
        <v>7.1058327500000011</v>
      </c>
      <c r="AD152" s="118">
        <v>50</v>
      </c>
      <c r="AE152" s="117">
        <f t="shared" si="20"/>
        <v>908.50000000000011</v>
      </c>
      <c r="AF152" s="117">
        <f t="shared" si="21"/>
        <v>7.1058327500000011</v>
      </c>
      <c r="AG152" s="119">
        <f t="shared" si="22"/>
        <v>0</v>
      </c>
      <c r="AH152" s="120">
        <f t="shared" si="23"/>
        <v>0</v>
      </c>
      <c r="AI152" s="121">
        <f t="shared" si="24"/>
        <v>0</v>
      </c>
      <c r="AJ152" s="122" t="str">
        <f>+C152</f>
        <v>THAILAND</v>
      </c>
      <c r="AK152" s="122" t="str">
        <f>IF(ISNA(VLOOKUP(postponeList!D152,[1]Sheet!$A$2:$B$12,2,FALSE))," ",(VLOOKUP(postponeList!D152,[1]Sheet!$A$2:$B$12,2,FALSE)))</f>
        <v>PEWVN</v>
      </c>
      <c r="AL152" s="122" t="str">
        <f>IF(ISNA(VLOOKUP(E152,[1]Sheet!$G$2:$H$40,2,FALSE))," ",VLOOKUP(E152,[1]Sheet!$G$2:$H$40,2,FALSE))</f>
        <v>PSTH</v>
      </c>
      <c r="AM152" s="122" t="str">
        <f>IF(ISNA(VLOOKUP(G152,[1]Sheet!$K$2:$L$159,2,FALSE))," ",(VLOOKUP(G152,[1]Sheet!$K$2:$L$159,2,FALSE)))</f>
        <v>PSTH</v>
      </c>
      <c r="AN152" s="122" t="str">
        <f>IF(ISNA(VLOOKUP(I152&amp;C152,[1]Sheet!$D$2:$E$228,2,FALSE))," ",VLOOKUP(I152&amp;C152,[1]Sheet!$D$2:$E$228,2,FALSE))</f>
        <v>Daniel, Leo, Kitazawa</v>
      </c>
      <c r="AO152" s="122" t="str">
        <f>+I152&amp;C152</f>
        <v>PANTHAILAND</v>
      </c>
      <c r="AP152" s="122" t="str">
        <f>C152&amp;D152&amp;E152&amp;G152&amp;I152&amp;O152</f>
        <v>THAILAND3140020512051PANMAR</v>
      </c>
      <c r="AQ152" s="122" t="str">
        <f>B152&amp;D152&amp;N152</f>
        <v xml:space="preserve">SOUTH EAST ASIA31400VF </v>
      </c>
      <c r="AR152" s="123" t="str">
        <f>+D152&amp;J152</f>
        <v>31400SE</v>
      </c>
      <c r="AS152" s="124" t="str">
        <f t="shared" si="25"/>
        <v>Pro</v>
      </c>
      <c r="AT152" s="125" t="str">
        <f t="shared" si="26"/>
        <v>FV-20AL106Y</v>
      </c>
      <c r="AU152" s="125" t="str">
        <f>IF(NOT(AT152=""),VLOOKUP(AT152,[1]PSI_Category!A:B,2,0),"")</f>
        <v>V/F</v>
      </c>
      <c r="AV152" s="125" t="s">
        <v>533</v>
      </c>
      <c r="AW152" s="125" t="s">
        <v>1726</v>
      </c>
      <c r="AX152" s="125" t="s">
        <v>533</v>
      </c>
    </row>
    <row r="153" spans="1:50" s="103" customFormat="1" ht="11.4" customHeight="1" x14ac:dyDescent="0.3">
      <c r="B153" s="104" t="s">
        <v>1866</v>
      </c>
      <c r="C153" s="105" t="s">
        <v>294</v>
      </c>
      <c r="D153" s="106">
        <v>31400</v>
      </c>
      <c r="E153" s="107">
        <v>2051</v>
      </c>
      <c r="F153" s="105" t="s">
        <v>1999</v>
      </c>
      <c r="G153" s="107">
        <v>2051</v>
      </c>
      <c r="H153" s="105" t="s">
        <v>1999</v>
      </c>
      <c r="I153" s="105" t="s">
        <v>298</v>
      </c>
      <c r="J153" s="107" t="s">
        <v>293</v>
      </c>
      <c r="K153" s="105">
        <v>92011595</v>
      </c>
      <c r="L153" s="105" t="s">
        <v>2010</v>
      </c>
      <c r="M153" s="105" t="s">
        <v>2013</v>
      </c>
      <c r="N153" s="105" t="s">
        <v>1809</v>
      </c>
      <c r="O153" s="108" t="s">
        <v>160</v>
      </c>
      <c r="P153" s="109" t="s">
        <v>1767</v>
      </c>
      <c r="Q153" s="110">
        <v>45376</v>
      </c>
      <c r="R153" s="110"/>
      <c r="S153" s="110">
        <v>45378</v>
      </c>
      <c r="T153" s="110"/>
      <c r="U153" s="111" t="s">
        <v>2002</v>
      </c>
      <c r="V153" s="111" t="s">
        <v>2003</v>
      </c>
      <c r="W153" s="112"/>
      <c r="X153" s="113"/>
      <c r="Y153" s="114" t="s">
        <v>285</v>
      </c>
      <c r="Z153" s="115">
        <v>15.65</v>
      </c>
      <c r="AA153" s="116">
        <v>100</v>
      </c>
      <c r="AB153" s="117">
        <f t="shared" si="18"/>
        <v>1565</v>
      </c>
      <c r="AC153" s="117">
        <f t="shared" si="19"/>
        <v>12.240647500000001</v>
      </c>
      <c r="AD153" s="118">
        <v>100</v>
      </c>
      <c r="AE153" s="117">
        <f t="shared" si="20"/>
        <v>1565</v>
      </c>
      <c r="AF153" s="117">
        <f t="shared" si="21"/>
        <v>12.240647500000001</v>
      </c>
      <c r="AG153" s="119">
        <f t="shared" si="22"/>
        <v>0</v>
      </c>
      <c r="AH153" s="120">
        <f t="shared" si="23"/>
        <v>0</v>
      </c>
      <c r="AI153" s="121">
        <f t="shared" si="24"/>
        <v>0</v>
      </c>
      <c r="AJ153" s="122" t="str">
        <f>+C153</f>
        <v>THAILAND</v>
      </c>
      <c r="AK153" s="122" t="str">
        <f>IF(ISNA(VLOOKUP(postponeList!D153,[1]Sheet!$A$2:$B$12,2,FALSE))," ",(VLOOKUP(postponeList!D153,[1]Sheet!$A$2:$B$12,2,FALSE)))</f>
        <v>PEWVN</v>
      </c>
      <c r="AL153" s="122" t="str">
        <f>IF(ISNA(VLOOKUP(E153,[1]Sheet!$G$2:$H$40,2,FALSE))," ",VLOOKUP(E153,[1]Sheet!$G$2:$H$40,2,FALSE))</f>
        <v>PSTH</v>
      </c>
      <c r="AM153" s="122" t="str">
        <f>IF(ISNA(VLOOKUP(G153,[1]Sheet!$K$2:$L$159,2,FALSE))," ",(VLOOKUP(G153,[1]Sheet!$K$2:$L$159,2,FALSE)))</f>
        <v>PSTH</v>
      </c>
      <c r="AN153" s="122" t="str">
        <f>IF(ISNA(VLOOKUP(I153&amp;C153,[1]Sheet!$D$2:$E$228,2,FALSE))," ",VLOOKUP(I153&amp;C153,[1]Sheet!$D$2:$E$228,2,FALSE))</f>
        <v>Daniel, Leo, Kitazawa</v>
      </c>
      <c r="AO153" s="122" t="str">
        <f>+I153&amp;C153</f>
        <v>PANTHAILAND</v>
      </c>
      <c r="AP153" s="122" t="str">
        <f>C153&amp;D153&amp;E153&amp;G153&amp;I153&amp;O153</f>
        <v>THAILAND3140020512051PANMAR</v>
      </c>
      <c r="AQ153" s="122" t="str">
        <f>B153&amp;D153&amp;N153</f>
        <v xml:space="preserve">SOUTH EAST ASIA31400VF </v>
      </c>
      <c r="AR153" s="123" t="str">
        <f>+D153&amp;J153</f>
        <v>31400SE</v>
      </c>
      <c r="AS153" s="124" t="str">
        <f t="shared" si="25"/>
        <v>Pro</v>
      </c>
      <c r="AT153" s="125" t="str">
        <f t="shared" si="26"/>
        <v>FV-20AU106Y</v>
      </c>
      <c r="AU153" s="125" t="str">
        <f>IF(NOT(AT153=""),VLOOKUP(AT153,[1]PSI_Category!A:B,2,0),"")</f>
        <v>V/F</v>
      </c>
      <c r="AV153" s="125" t="s">
        <v>533</v>
      </c>
      <c r="AW153" s="125" t="s">
        <v>1726</v>
      </c>
      <c r="AX153" s="125" t="s">
        <v>533</v>
      </c>
    </row>
    <row r="154" spans="1:50" s="103" customFormat="1" ht="11.4" customHeight="1" x14ac:dyDescent="0.3">
      <c r="B154" s="104" t="s">
        <v>1866</v>
      </c>
      <c r="C154" s="105" t="s">
        <v>294</v>
      </c>
      <c r="D154" s="106">
        <v>31400</v>
      </c>
      <c r="E154" s="107">
        <v>2051</v>
      </c>
      <c r="F154" s="105" t="s">
        <v>1999</v>
      </c>
      <c r="G154" s="107">
        <v>2051</v>
      </c>
      <c r="H154" s="105" t="s">
        <v>1999</v>
      </c>
      <c r="I154" s="105" t="s">
        <v>298</v>
      </c>
      <c r="J154" s="107" t="s">
        <v>293</v>
      </c>
      <c r="K154" s="105">
        <v>92011595</v>
      </c>
      <c r="L154" s="105" t="s">
        <v>2010</v>
      </c>
      <c r="M154" s="105" t="s">
        <v>2014</v>
      </c>
      <c r="N154" s="105" t="s">
        <v>1809</v>
      </c>
      <c r="O154" s="108" t="s">
        <v>160</v>
      </c>
      <c r="P154" s="109" t="s">
        <v>1767</v>
      </c>
      <c r="Q154" s="110">
        <v>45376</v>
      </c>
      <c r="R154" s="110"/>
      <c r="S154" s="110">
        <v>45378</v>
      </c>
      <c r="T154" s="110"/>
      <c r="U154" s="111" t="s">
        <v>2002</v>
      </c>
      <c r="V154" s="111" t="s">
        <v>2003</v>
      </c>
      <c r="W154" s="112"/>
      <c r="X154" s="113"/>
      <c r="Y154" s="114" t="s">
        <v>285</v>
      </c>
      <c r="Z154" s="115">
        <v>14.21</v>
      </c>
      <c r="AA154" s="116">
        <v>50</v>
      </c>
      <c r="AB154" s="117">
        <f t="shared" si="18"/>
        <v>710.5</v>
      </c>
      <c r="AC154" s="117">
        <f t="shared" si="19"/>
        <v>5.5571757500000007</v>
      </c>
      <c r="AD154" s="118">
        <v>50</v>
      </c>
      <c r="AE154" s="117">
        <f t="shared" si="20"/>
        <v>710.5</v>
      </c>
      <c r="AF154" s="117">
        <f t="shared" si="21"/>
        <v>5.5571757500000007</v>
      </c>
      <c r="AG154" s="119">
        <f t="shared" si="22"/>
        <v>0</v>
      </c>
      <c r="AH154" s="120">
        <f t="shared" si="23"/>
        <v>0</v>
      </c>
      <c r="AI154" s="121">
        <f t="shared" si="24"/>
        <v>0</v>
      </c>
      <c r="AJ154" s="122" t="str">
        <f>+C154</f>
        <v>THAILAND</v>
      </c>
      <c r="AK154" s="122" t="str">
        <f>IF(ISNA(VLOOKUP(postponeList!D154,[1]Sheet!$A$2:$B$12,2,FALSE))," ",(VLOOKUP(postponeList!D154,[1]Sheet!$A$2:$B$12,2,FALSE)))</f>
        <v>PEWVN</v>
      </c>
      <c r="AL154" s="122" t="str">
        <f>IF(ISNA(VLOOKUP(E154,[1]Sheet!$G$2:$H$40,2,FALSE))," ",VLOOKUP(E154,[1]Sheet!$G$2:$H$40,2,FALSE))</f>
        <v>PSTH</v>
      </c>
      <c r="AM154" s="122" t="str">
        <f>IF(ISNA(VLOOKUP(G154,[1]Sheet!$K$2:$L$159,2,FALSE))," ",(VLOOKUP(G154,[1]Sheet!$K$2:$L$159,2,FALSE)))</f>
        <v>PSTH</v>
      </c>
      <c r="AN154" s="122" t="str">
        <f>IF(ISNA(VLOOKUP(I154&amp;C154,[1]Sheet!$D$2:$E$228,2,FALSE))," ",VLOOKUP(I154&amp;C154,[1]Sheet!$D$2:$E$228,2,FALSE))</f>
        <v>Daniel, Leo, Kitazawa</v>
      </c>
      <c r="AO154" s="122" t="str">
        <f>+I154&amp;C154</f>
        <v>PANTHAILAND</v>
      </c>
      <c r="AP154" s="122" t="str">
        <f>C154&amp;D154&amp;E154&amp;G154&amp;I154&amp;O154</f>
        <v>THAILAND3140020512051PANMAR</v>
      </c>
      <c r="AQ154" s="122" t="str">
        <f>B154&amp;D154&amp;N154</f>
        <v xml:space="preserve">SOUTH EAST ASIA31400VF </v>
      </c>
      <c r="AR154" s="123" t="str">
        <f>+D154&amp;J154</f>
        <v>31400SE</v>
      </c>
      <c r="AS154" s="124" t="str">
        <f t="shared" si="25"/>
        <v>Pro</v>
      </c>
      <c r="AT154" s="125" t="str">
        <f t="shared" si="26"/>
        <v>FV-20AY106Y</v>
      </c>
      <c r="AU154" s="125" t="e">
        <f>IF(NOT(AT154=""),VLOOKUP(AT154,[1]PSI_Category!A:B,2,0),"")</f>
        <v>#N/A</v>
      </c>
      <c r="AV154" s="125" t="s">
        <v>533</v>
      </c>
      <c r="AW154" s="125" t="s">
        <v>1726</v>
      </c>
      <c r="AX154" s="125" t="s">
        <v>533</v>
      </c>
    </row>
    <row r="155" spans="1:50" s="133" customFormat="1" ht="11.4" customHeight="1" x14ac:dyDescent="0.3">
      <c r="A155" s="103"/>
      <c r="B155" s="104" t="s">
        <v>1866</v>
      </c>
      <c r="C155" s="105" t="s">
        <v>294</v>
      </c>
      <c r="D155" s="106">
        <v>31400</v>
      </c>
      <c r="E155" s="107">
        <v>2051</v>
      </c>
      <c r="F155" s="105" t="s">
        <v>1999</v>
      </c>
      <c r="G155" s="107">
        <v>2051</v>
      </c>
      <c r="H155" s="105" t="s">
        <v>1999</v>
      </c>
      <c r="I155" s="105" t="s">
        <v>298</v>
      </c>
      <c r="J155" s="107" t="s">
        <v>293</v>
      </c>
      <c r="K155" s="105">
        <v>92011595</v>
      </c>
      <c r="L155" s="105" t="s">
        <v>2010</v>
      </c>
      <c r="M155" s="105" t="s">
        <v>2015</v>
      </c>
      <c r="N155" s="105" t="s">
        <v>1818</v>
      </c>
      <c r="O155" s="108" t="s">
        <v>160</v>
      </c>
      <c r="P155" s="109" t="s">
        <v>1767</v>
      </c>
      <c r="Q155" s="110">
        <v>45376</v>
      </c>
      <c r="R155" s="110"/>
      <c r="S155" s="110">
        <v>45378</v>
      </c>
      <c r="T155" s="110"/>
      <c r="U155" s="111" t="s">
        <v>2002</v>
      </c>
      <c r="V155" s="111" t="s">
        <v>2003</v>
      </c>
      <c r="W155" s="112"/>
      <c r="X155" s="113"/>
      <c r="Y155" s="114" t="s">
        <v>285</v>
      </c>
      <c r="Z155" s="115">
        <v>14.24</v>
      </c>
      <c r="AA155" s="116">
        <v>10</v>
      </c>
      <c r="AB155" s="117">
        <f t="shared" si="18"/>
        <v>142.4</v>
      </c>
      <c r="AC155" s="117">
        <f t="shared" si="19"/>
        <v>1.1137816</v>
      </c>
      <c r="AD155" s="118">
        <v>10</v>
      </c>
      <c r="AE155" s="117">
        <f t="shared" si="20"/>
        <v>142.4</v>
      </c>
      <c r="AF155" s="117">
        <f t="shared" si="21"/>
        <v>1.1137816</v>
      </c>
      <c r="AG155" s="119">
        <f t="shared" si="22"/>
        <v>0</v>
      </c>
      <c r="AH155" s="120">
        <f t="shared" si="23"/>
        <v>0</v>
      </c>
      <c r="AI155" s="121">
        <f t="shared" si="24"/>
        <v>0</v>
      </c>
      <c r="AJ155" s="122" t="str">
        <f>+C155</f>
        <v>THAILAND</v>
      </c>
      <c r="AK155" s="122" t="str">
        <f>IF(ISNA(VLOOKUP(postponeList!D155,[1]Sheet!$A$2:$B$12,2,FALSE))," ",(VLOOKUP(postponeList!D155,[1]Sheet!$A$2:$B$12,2,FALSE)))</f>
        <v>PEWVN</v>
      </c>
      <c r="AL155" s="122" t="str">
        <f>IF(ISNA(VLOOKUP(E155,[1]Sheet!$G$2:$H$40,2,FALSE))," ",VLOOKUP(E155,[1]Sheet!$G$2:$H$40,2,FALSE))</f>
        <v>PSTH</v>
      </c>
      <c r="AM155" s="122" t="str">
        <f>IF(ISNA(VLOOKUP(G155,[1]Sheet!$K$2:$L$159,2,FALSE))," ",(VLOOKUP(G155,[1]Sheet!$K$2:$L$159,2,FALSE)))</f>
        <v>PSTH</v>
      </c>
      <c r="AN155" s="122" t="str">
        <f>IF(ISNA(VLOOKUP(I155&amp;C155,[1]Sheet!$D$2:$E$228,2,FALSE))," ",VLOOKUP(I155&amp;C155,[1]Sheet!$D$2:$E$228,2,FALSE))</f>
        <v>Daniel, Leo, Kitazawa</v>
      </c>
      <c r="AO155" s="122" t="str">
        <f>+I155&amp;C155</f>
        <v>PANTHAILAND</v>
      </c>
      <c r="AP155" s="122" t="str">
        <f>C155&amp;D155&amp;E155&amp;G155&amp;I155&amp;O155</f>
        <v>THAILAND3140020512051PANMAR</v>
      </c>
      <c r="AQ155" s="122" t="str">
        <f>B155&amp;D155&amp;N155</f>
        <v xml:space="preserve">SOUTH EAST ASIA31400WP </v>
      </c>
      <c r="AR155" s="123" t="str">
        <f>+D155&amp;J155</f>
        <v>31400SE</v>
      </c>
      <c r="AS155" s="124" t="str">
        <f t="shared" si="25"/>
        <v>Pro</v>
      </c>
      <c r="AT155" s="125" t="str">
        <f t="shared" si="26"/>
        <v>FV-20WUT406YV</v>
      </c>
      <c r="AU155" s="125" t="e">
        <f>IF(NOT(AT155=""),VLOOKUP(AT155,[1]PSI_Category!A:B,2,0),"")</f>
        <v>#N/A</v>
      </c>
      <c r="AV155" s="125" t="s">
        <v>536</v>
      </c>
      <c r="AW155" s="125" t="s">
        <v>536</v>
      </c>
      <c r="AX155" s="125" t="s">
        <v>536</v>
      </c>
    </row>
    <row r="156" spans="1:50" s="103" customFormat="1" ht="12" customHeight="1" x14ac:dyDescent="0.3">
      <c r="B156" s="104" t="s">
        <v>1866</v>
      </c>
      <c r="C156" s="105" t="s">
        <v>294</v>
      </c>
      <c r="D156" s="106">
        <v>31400</v>
      </c>
      <c r="E156" s="107">
        <v>2051</v>
      </c>
      <c r="F156" s="105" t="s">
        <v>1999</v>
      </c>
      <c r="G156" s="107">
        <v>2051</v>
      </c>
      <c r="H156" s="105" t="s">
        <v>1999</v>
      </c>
      <c r="I156" s="105" t="s">
        <v>298</v>
      </c>
      <c r="J156" s="107" t="s">
        <v>293</v>
      </c>
      <c r="K156" s="105">
        <v>92011595</v>
      </c>
      <c r="L156" s="105" t="s">
        <v>2010</v>
      </c>
      <c r="M156" s="105" t="s">
        <v>2016</v>
      </c>
      <c r="N156" s="105" t="s">
        <v>1809</v>
      </c>
      <c r="O156" s="108" t="s">
        <v>160</v>
      </c>
      <c r="P156" s="109" t="s">
        <v>1767</v>
      </c>
      <c r="Q156" s="110">
        <v>45376</v>
      </c>
      <c r="R156" s="110"/>
      <c r="S156" s="110">
        <v>45378</v>
      </c>
      <c r="T156" s="110"/>
      <c r="U156" s="111" t="s">
        <v>2002</v>
      </c>
      <c r="V156" s="111" t="s">
        <v>2003</v>
      </c>
      <c r="W156" s="112"/>
      <c r="X156" s="113"/>
      <c r="Y156" s="114" t="s">
        <v>285</v>
      </c>
      <c r="Z156" s="115">
        <v>21.74</v>
      </c>
      <c r="AA156" s="116">
        <v>30</v>
      </c>
      <c r="AB156" s="117">
        <f t="shared" si="18"/>
        <v>652.19999999999993</v>
      </c>
      <c r="AC156" s="117">
        <f t="shared" si="19"/>
        <v>5.1011822999999996</v>
      </c>
      <c r="AD156" s="118">
        <v>30</v>
      </c>
      <c r="AE156" s="117">
        <f t="shared" si="20"/>
        <v>652.19999999999993</v>
      </c>
      <c r="AF156" s="117">
        <f t="shared" si="21"/>
        <v>5.1011822999999996</v>
      </c>
      <c r="AG156" s="119">
        <f t="shared" si="22"/>
        <v>0</v>
      </c>
      <c r="AH156" s="120">
        <f t="shared" si="23"/>
        <v>0</v>
      </c>
      <c r="AI156" s="121">
        <f t="shared" si="24"/>
        <v>0</v>
      </c>
      <c r="AJ156" s="122" t="str">
        <f>+C156</f>
        <v>THAILAND</v>
      </c>
      <c r="AK156" s="122" t="str">
        <f>IF(ISNA(VLOOKUP(postponeList!D156,[1]Sheet!$A$2:$B$12,2,FALSE))," ",(VLOOKUP(postponeList!D156,[1]Sheet!$A$2:$B$12,2,FALSE)))</f>
        <v>PEWVN</v>
      </c>
      <c r="AL156" s="122" t="str">
        <f>IF(ISNA(VLOOKUP(E156,[1]Sheet!$G$2:$H$40,2,FALSE))," ",VLOOKUP(E156,[1]Sheet!$G$2:$H$40,2,FALSE))</f>
        <v>PSTH</v>
      </c>
      <c r="AM156" s="122" t="str">
        <f>IF(ISNA(VLOOKUP(G156,[1]Sheet!$K$2:$L$159,2,FALSE))," ",(VLOOKUP(G156,[1]Sheet!$K$2:$L$159,2,FALSE)))</f>
        <v>PSTH</v>
      </c>
      <c r="AN156" s="122" t="str">
        <f>IF(ISNA(VLOOKUP(I156&amp;C156,[1]Sheet!$D$2:$E$228,2,FALSE))," ",VLOOKUP(I156&amp;C156,[1]Sheet!$D$2:$E$228,2,FALSE))</f>
        <v>Daniel, Leo, Kitazawa</v>
      </c>
      <c r="AO156" s="122" t="str">
        <f>+I156&amp;C156</f>
        <v>PANTHAILAND</v>
      </c>
      <c r="AP156" s="122" t="str">
        <f>C156&amp;D156&amp;E156&amp;G156&amp;I156&amp;O156</f>
        <v>THAILAND3140020512051PANMAR</v>
      </c>
      <c r="AQ156" s="122" t="str">
        <f>B156&amp;D156&amp;N156</f>
        <v xml:space="preserve">SOUTH EAST ASIA31400VF </v>
      </c>
      <c r="AR156" s="123" t="str">
        <f>+D156&amp;J156</f>
        <v>31400SE</v>
      </c>
      <c r="AS156" s="124" t="str">
        <f t="shared" si="25"/>
        <v>Pro</v>
      </c>
      <c r="AT156" s="125" t="str">
        <f t="shared" si="26"/>
        <v>FV-25AL106Y</v>
      </c>
      <c r="AU156" s="125" t="e">
        <f>IF(NOT(AT156=""),VLOOKUP(AT156,[1]PSI_Category!A:B,2,0),"")</f>
        <v>#N/A</v>
      </c>
      <c r="AV156" s="125" t="s">
        <v>533</v>
      </c>
      <c r="AW156" s="125" t="s">
        <v>1726</v>
      </c>
      <c r="AX156" s="125" t="s">
        <v>533</v>
      </c>
    </row>
    <row r="157" spans="1:50" s="133" customFormat="1" ht="11.4" customHeight="1" x14ac:dyDescent="0.3">
      <c r="A157" s="103"/>
      <c r="B157" s="104" t="s">
        <v>1866</v>
      </c>
      <c r="C157" s="105" t="s">
        <v>294</v>
      </c>
      <c r="D157" s="106">
        <v>31400</v>
      </c>
      <c r="E157" s="107">
        <v>2051</v>
      </c>
      <c r="F157" s="105" t="s">
        <v>1999</v>
      </c>
      <c r="G157" s="107">
        <v>2051</v>
      </c>
      <c r="H157" s="105" t="s">
        <v>1999</v>
      </c>
      <c r="I157" s="105" t="s">
        <v>298</v>
      </c>
      <c r="J157" s="107" t="s">
        <v>293</v>
      </c>
      <c r="K157" s="105">
        <v>92011595</v>
      </c>
      <c r="L157" s="105" t="s">
        <v>2010</v>
      </c>
      <c r="M157" s="105" t="s">
        <v>2017</v>
      </c>
      <c r="N157" s="105" t="s">
        <v>1809</v>
      </c>
      <c r="O157" s="108" t="s">
        <v>160</v>
      </c>
      <c r="P157" s="109" t="s">
        <v>1767</v>
      </c>
      <c r="Q157" s="110">
        <v>45376</v>
      </c>
      <c r="R157" s="110"/>
      <c r="S157" s="110">
        <v>45378</v>
      </c>
      <c r="T157" s="110"/>
      <c r="U157" s="111" t="s">
        <v>2002</v>
      </c>
      <c r="V157" s="111" t="s">
        <v>2003</v>
      </c>
      <c r="W157" s="112"/>
      <c r="X157" s="113"/>
      <c r="Y157" s="114" t="s">
        <v>285</v>
      </c>
      <c r="Z157" s="115">
        <v>19.22</v>
      </c>
      <c r="AA157" s="116">
        <v>50</v>
      </c>
      <c r="AB157" s="117">
        <f t="shared" si="18"/>
        <v>961</v>
      </c>
      <c r="AC157" s="117">
        <f t="shared" si="19"/>
        <v>7.5164615000000001</v>
      </c>
      <c r="AD157" s="118">
        <v>50</v>
      </c>
      <c r="AE157" s="117">
        <f t="shared" si="20"/>
        <v>961</v>
      </c>
      <c r="AF157" s="117">
        <f t="shared" si="21"/>
        <v>7.5164615000000001</v>
      </c>
      <c r="AG157" s="119">
        <f t="shared" si="22"/>
        <v>0</v>
      </c>
      <c r="AH157" s="120">
        <f t="shared" si="23"/>
        <v>0</v>
      </c>
      <c r="AI157" s="121">
        <f t="shared" si="24"/>
        <v>0</v>
      </c>
      <c r="AJ157" s="122" t="str">
        <f>+C157</f>
        <v>THAILAND</v>
      </c>
      <c r="AK157" s="122" t="str">
        <f>IF(ISNA(VLOOKUP(postponeList!D157,[1]Sheet!$A$2:$B$12,2,FALSE))," ",(VLOOKUP(postponeList!D157,[1]Sheet!$A$2:$B$12,2,FALSE)))</f>
        <v>PEWVN</v>
      </c>
      <c r="AL157" s="122" t="str">
        <f>IF(ISNA(VLOOKUP(E157,[1]Sheet!$G$2:$H$40,2,FALSE))," ",VLOOKUP(E157,[1]Sheet!$G$2:$H$40,2,FALSE))</f>
        <v>PSTH</v>
      </c>
      <c r="AM157" s="122" t="str">
        <f>IF(ISNA(VLOOKUP(G157,[1]Sheet!$K$2:$L$159,2,FALSE))," ",(VLOOKUP(G157,[1]Sheet!$K$2:$L$159,2,FALSE)))</f>
        <v>PSTH</v>
      </c>
      <c r="AN157" s="122" t="str">
        <f>IF(ISNA(VLOOKUP(I157&amp;C157,[1]Sheet!$D$2:$E$228,2,FALSE))," ",VLOOKUP(I157&amp;C157,[1]Sheet!$D$2:$E$228,2,FALSE))</f>
        <v>Daniel, Leo, Kitazawa</v>
      </c>
      <c r="AO157" s="122" t="str">
        <f>+I157&amp;C157</f>
        <v>PANTHAILAND</v>
      </c>
      <c r="AP157" s="122" t="str">
        <f>C157&amp;D157&amp;E157&amp;G157&amp;I157&amp;O157</f>
        <v>THAILAND3140020512051PANMAR</v>
      </c>
      <c r="AQ157" s="122" t="str">
        <f>B157&amp;D157&amp;N157</f>
        <v xml:space="preserve">SOUTH EAST ASIA31400VF </v>
      </c>
      <c r="AR157" s="123" t="str">
        <f>+D157&amp;J157</f>
        <v>31400SE</v>
      </c>
      <c r="AS157" s="124" t="str">
        <f t="shared" si="25"/>
        <v>Pro</v>
      </c>
      <c r="AT157" s="125" t="str">
        <f t="shared" si="26"/>
        <v>FV-25AU106Y</v>
      </c>
      <c r="AU157" s="125" t="str">
        <f>IF(NOT(AT157=""),VLOOKUP(AT157,[1]PSI_Category!A:B,2,0),"")</f>
        <v>V/F</v>
      </c>
      <c r="AV157" s="125" t="s">
        <v>533</v>
      </c>
      <c r="AW157" s="125" t="s">
        <v>1726</v>
      </c>
      <c r="AX157" s="125" t="s">
        <v>533</v>
      </c>
    </row>
    <row r="158" spans="1:50" s="103" customFormat="1" ht="11.4" customHeight="1" x14ac:dyDescent="0.3">
      <c r="B158" s="104" t="s">
        <v>1866</v>
      </c>
      <c r="C158" s="105" t="s">
        <v>2018</v>
      </c>
      <c r="D158" s="106">
        <v>31200</v>
      </c>
      <c r="E158" s="107">
        <v>1805</v>
      </c>
      <c r="F158" s="105" t="s">
        <v>2019</v>
      </c>
      <c r="G158" s="107">
        <v>1810</v>
      </c>
      <c r="H158" s="105" t="s">
        <v>2020</v>
      </c>
      <c r="I158" s="105" t="s">
        <v>298</v>
      </c>
      <c r="J158" s="107" t="s">
        <v>293</v>
      </c>
      <c r="K158" s="105">
        <v>92011293</v>
      </c>
      <c r="L158" s="105" t="s">
        <v>2021</v>
      </c>
      <c r="M158" s="105" t="s">
        <v>2022</v>
      </c>
      <c r="N158" s="105" t="s">
        <v>1799</v>
      </c>
      <c r="O158" s="108" t="s">
        <v>159</v>
      </c>
      <c r="P158" s="109" t="s">
        <v>1872</v>
      </c>
      <c r="Q158" s="110">
        <v>45374</v>
      </c>
      <c r="R158" s="110"/>
      <c r="S158" s="110">
        <v>45376</v>
      </c>
      <c r="T158" s="110"/>
      <c r="U158" s="111" t="s">
        <v>2023</v>
      </c>
      <c r="V158" s="111" t="s">
        <v>2024</v>
      </c>
      <c r="W158" s="112"/>
      <c r="X158" s="113"/>
      <c r="Y158" s="114" t="s">
        <v>285</v>
      </c>
      <c r="Z158" s="115">
        <v>210.06</v>
      </c>
      <c r="AA158" s="116">
        <v>22</v>
      </c>
      <c r="AB158" s="117">
        <f t="shared" si="18"/>
        <v>4621.32</v>
      </c>
      <c r="AC158" s="117">
        <f t="shared" si="19"/>
        <v>36.145654380000003</v>
      </c>
      <c r="AD158" s="118">
        <v>22</v>
      </c>
      <c r="AE158" s="117">
        <f t="shared" si="20"/>
        <v>4621.32</v>
      </c>
      <c r="AF158" s="117">
        <f t="shared" si="21"/>
        <v>36.145654380000003</v>
      </c>
      <c r="AG158" s="119">
        <f t="shared" si="22"/>
        <v>0</v>
      </c>
      <c r="AH158" s="120">
        <f t="shared" si="23"/>
        <v>0</v>
      </c>
      <c r="AI158" s="121">
        <f t="shared" si="24"/>
        <v>0</v>
      </c>
      <c r="AJ158" s="122" t="str">
        <f>+C158</f>
        <v>VIETNAM</v>
      </c>
      <c r="AK158" s="122" t="str">
        <f>IF(ISNA(VLOOKUP(postponeList!D158,[1]Sheet!$A$2:$B$12,2,FALSE))," ",(VLOOKUP(postponeList!D158,[1]Sheet!$A$2:$B$12,2,FALSE)))</f>
        <v>PMMA</v>
      </c>
      <c r="AL158" s="122" t="str">
        <f>IF(ISNA(VLOOKUP(E158,[1]Sheet!$G$2:$H$40,2,FALSE))," ",VLOOKUP(E158,[1]Sheet!$G$2:$H$40,2,FALSE))</f>
        <v>PEWVN</v>
      </c>
      <c r="AM158" s="122" t="str">
        <f>IF(ISNA(VLOOKUP(G158,[1]Sheet!$K$2:$L$159,2,FALSE))," ",(VLOOKUP(G158,[1]Sheet!$K$2:$L$159,2,FALSE)))</f>
        <v>PLSVN-HCM</v>
      </c>
      <c r="AN158" s="122" t="str">
        <f>IF(ISNA(VLOOKUP(I158&amp;C158,[1]Sheet!$D$2:$E$228,2,FALSE))," ",VLOOKUP(I158&amp;C158,[1]Sheet!$D$2:$E$228,2,FALSE))</f>
        <v>Gary, Aota (PEW), Adachi (PAC)</v>
      </c>
      <c r="AO158" s="122" t="str">
        <f>+I158&amp;C158</f>
        <v>PANVIETNAM</v>
      </c>
      <c r="AP158" s="122" t="str">
        <f>C158&amp;D158&amp;E158&amp;G158&amp;I158&amp;O158</f>
        <v>VIETNAM3120018051810PANFEB</v>
      </c>
      <c r="AQ158" s="122" t="str">
        <f>B158&amp;D158&amp;N158</f>
        <v xml:space="preserve">SOUTH EAST ASIA31200CF </v>
      </c>
      <c r="AR158" s="123" t="str">
        <f>+D158&amp;J158</f>
        <v>31200SE</v>
      </c>
      <c r="AS158" s="124" t="str">
        <f t="shared" si="25"/>
        <v>Pro</v>
      </c>
      <c r="AT158" s="125" t="str">
        <f t="shared" si="26"/>
        <v>F-60DGNTBKVV</v>
      </c>
      <c r="AU158" s="125" t="str">
        <f>IF(NOT(AT158=""),VLOOKUP(AT158,[1]PSI_Category!A:B,2,0),"")</f>
        <v>C/F</v>
      </c>
      <c r="AV158" s="125" t="s">
        <v>1800</v>
      </c>
      <c r="AW158" s="125" t="s">
        <v>1800</v>
      </c>
      <c r="AX158" s="125" t="s">
        <v>1800</v>
      </c>
    </row>
    <row r="159" spans="1:50" s="103" customFormat="1" ht="11.4" customHeight="1" x14ac:dyDescent="0.3">
      <c r="B159" s="104" t="s">
        <v>1866</v>
      </c>
      <c r="C159" s="105" t="s">
        <v>2018</v>
      </c>
      <c r="D159" s="106">
        <v>31200</v>
      </c>
      <c r="E159" s="107">
        <v>1805</v>
      </c>
      <c r="F159" s="105" t="s">
        <v>2019</v>
      </c>
      <c r="G159" s="107">
        <v>1810</v>
      </c>
      <c r="H159" s="105" t="s">
        <v>2020</v>
      </c>
      <c r="I159" s="105" t="s">
        <v>298</v>
      </c>
      <c r="J159" s="107" t="s">
        <v>293</v>
      </c>
      <c r="K159" s="105">
        <v>92011295</v>
      </c>
      <c r="L159" s="105" t="s">
        <v>2025</v>
      </c>
      <c r="M159" s="105" t="s">
        <v>2026</v>
      </c>
      <c r="N159" s="105" t="s">
        <v>1799</v>
      </c>
      <c r="O159" s="108" t="s">
        <v>159</v>
      </c>
      <c r="P159" s="109" t="s">
        <v>1872</v>
      </c>
      <c r="Q159" s="110">
        <v>45374</v>
      </c>
      <c r="R159" s="110"/>
      <c r="S159" s="110">
        <v>45376</v>
      </c>
      <c r="T159" s="110"/>
      <c r="U159" s="111" t="s">
        <v>2023</v>
      </c>
      <c r="V159" s="111" t="s">
        <v>2024</v>
      </c>
      <c r="W159" s="112"/>
      <c r="X159" s="113"/>
      <c r="Y159" s="114" t="s">
        <v>285</v>
      </c>
      <c r="Z159" s="115">
        <v>163.58000000000001</v>
      </c>
      <c r="AA159" s="116">
        <v>10</v>
      </c>
      <c r="AB159" s="117">
        <f t="shared" si="18"/>
        <v>1635.8000000000002</v>
      </c>
      <c r="AC159" s="117">
        <f t="shared" si="19"/>
        <v>12.794409700000003</v>
      </c>
      <c r="AD159" s="118">
        <v>10</v>
      </c>
      <c r="AE159" s="117">
        <f t="shared" si="20"/>
        <v>1635.8000000000002</v>
      </c>
      <c r="AF159" s="117">
        <f t="shared" si="21"/>
        <v>12.794409700000003</v>
      </c>
      <c r="AG159" s="119">
        <f t="shared" si="22"/>
        <v>0</v>
      </c>
      <c r="AH159" s="120">
        <f t="shared" si="23"/>
        <v>0</v>
      </c>
      <c r="AI159" s="121">
        <f t="shared" si="24"/>
        <v>0</v>
      </c>
      <c r="AJ159" s="122" t="str">
        <f>+C159</f>
        <v>VIETNAM</v>
      </c>
      <c r="AK159" s="122" t="str">
        <f>IF(ISNA(VLOOKUP(postponeList!D159,[1]Sheet!$A$2:$B$12,2,FALSE))," ",(VLOOKUP(postponeList!D159,[1]Sheet!$A$2:$B$12,2,FALSE)))</f>
        <v>PMMA</v>
      </c>
      <c r="AL159" s="122" t="str">
        <f>IF(ISNA(VLOOKUP(E159,[1]Sheet!$G$2:$H$40,2,FALSE))," ",VLOOKUP(E159,[1]Sheet!$G$2:$H$40,2,FALSE))</f>
        <v>PEWVN</v>
      </c>
      <c r="AM159" s="122" t="str">
        <f>IF(ISNA(VLOOKUP(G159,[1]Sheet!$K$2:$L$159,2,FALSE))," ",(VLOOKUP(G159,[1]Sheet!$K$2:$L$159,2,FALSE)))</f>
        <v>PLSVN-HCM</v>
      </c>
      <c r="AN159" s="122" t="str">
        <f>IF(ISNA(VLOOKUP(I159&amp;C159,[1]Sheet!$D$2:$E$228,2,FALSE))," ",VLOOKUP(I159&amp;C159,[1]Sheet!$D$2:$E$228,2,FALSE))</f>
        <v>Gary, Aota (PEW), Adachi (PAC)</v>
      </c>
      <c r="AO159" s="122" t="str">
        <f>+I159&amp;C159</f>
        <v>PANVIETNAM</v>
      </c>
      <c r="AP159" s="122" t="str">
        <f>C159&amp;D159&amp;E159&amp;G159&amp;I159&amp;O159</f>
        <v>VIETNAM3120018051810PANFEB</v>
      </c>
      <c r="AQ159" s="122" t="str">
        <f>B159&amp;D159&amp;N159</f>
        <v xml:space="preserve">SOUTH EAST ASIA31200CF </v>
      </c>
      <c r="AR159" s="123" t="str">
        <f>+D159&amp;J159</f>
        <v>31200SE</v>
      </c>
      <c r="AS159" s="124" t="str">
        <f t="shared" si="25"/>
        <v>Pro</v>
      </c>
      <c r="AT159" s="125" t="str">
        <f t="shared" si="26"/>
        <v>F-60DHNTBKVV</v>
      </c>
      <c r="AU159" s="125" t="str">
        <f>IF(NOT(AT159=""),VLOOKUP(AT159,[1]PSI_Category!A:B,2,0),"")</f>
        <v>C/F</v>
      </c>
      <c r="AV159" s="125" t="s">
        <v>1800</v>
      </c>
      <c r="AW159" s="125" t="s">
        <v>1800</v>
      </c>
      <c r="AX159" s="125" t="s">
        <v>1800</v>
      </c>
    </row>
    <row r="160" spans="1:50" s="103" customFormat="1" ht="11.4" customHeight="1" x14ac:dyDescent="0.3">
      <c r="B160" s="104" t="s">
        <v>1866</v>
      </c>
      <c r="C160" s="105" t="s">
        <v>2018</v>
      </c>
      <c r="D160" s="105">
        <v>31200</v>
      </c>
      <c r="E160" s="107">
        <v>1805</v>
      </c>
      <c r="F160" s="105" t="s">
        <v>2019</v>
      </c>
      <c r="G160" s="107">
        <v>1810</v>
      </c>
      <c r="H160" s="105" t="s">
        <v>2020</v>
      </c>
      <c r="I160" s="105" t="s">
        <v>298</v>
      </c>
      <c r="J160" s="107" t="s">
        <v>293</v>
      </c>
      <c r="K160" s="105">
        <v>92011296</v>
      </c>
      <c r="L160" s="105" t="s">
        <v>2027</v>
      </c>
      <c r="M160" s="105" t="s">
        <v>2022</v>
      </c>
      <c r="N160" s="105" t="s">
        <v>1799</v>
      </c>
      <c r="O160" s="108" t="s">
        <v>159</v>
      </c>
      <c r="P160" s="109" t="s">
        <v>1872</v>
      </c>
      <c r="Q160" s="110">
        <v>45374</v>
      </c>
      <c r="R160" s="110"/>
      <c r="S160" s="110">
        <v>45376</v>
      </c>
      <c r="T160" s="110"/>
      <c r="U160" s="111" t="s">
        <v>2023</v>
      </c>
      <c r="V160" s="111" t="s">
        <v>2024</v>
      </c>
      <c r="W160" s="112"/>
      <c r="X160" s="113"/>
      <c r="Y160" s="114" t="s">
        <v>285</v>
      </c>
      <c r="Z160" s="115">
        <v>210.06</v>
      </c>
      <c r="AA160" s="116">
        <v>16</v>
      </c>
      <c r="AB160" s="117">
        <f t="shared" si="18"/>
        <v>3360.96</v>
      </c>
      <c r="AC160" s="117">
        <f t="shared" si="19"/>
        <v>26.28774864</v>
      </c>
      <c r="AD160" s="118">
        <v>16</v>
      </c>
      <c r="AE160" s="117">
        <f t="shared" si="20"/>
        <v>3360.96</v>
      </c>
      <c r="AF160" s="117">
        <f t="shared" si="21"/>
        <v>26.28774864</v>
      </c>
      <c r="AG160" s="119">
        <f t="shared" si="22"/>
        <v>0</v>
      </c>
      <c r="AH160" s="120">
        <f t="shared" si="23"/>
        <v>0</v>
      </c>
      <c r="AI160" s="121">
        <f t="shared" si="24"/>
        <v>0</v>
      </c>
      <c r="AJ160" s="122" t="str">
        <f>+C160</f>
        <v>VIETNAM</v>
      </c>
      <c r="AK160" s="122" t="str">
        <f>IF(ISNA(VLOOKUP(postponeList!D160,[1]Sheet!$A$2:$B$12,2,FALSE))," ",(VLOOKUP(postponeList!D160,[1]Sheet!$A$2:$B$12,2,FALSE)))</f>
        <v>PMMA</v>
      </c>
      <c r="AL160" s="122" t="str">
        <f>IF(ISNA(VLOOKUP(E160,[1]Sheet!$G$2:$H$40,2,FALSE))," ",VLOOKUP(E160,[1]Sheet!$G$2:$H$40,2,FALSE))</f>
        <v>PEWVN</v>
      </c>
      <c r="AM160" s="122" t="str">
        <f>IF(ISNA(VLOOKUP(G160,[1]Sheet!$K$2:$L$159,2,FALSE))," ",(VLOOKUP(G160,[1]Sheet!$K$2:$L$159,2,FALSE)))</f>
        <v>PLSVN-HCM</v>
      </c>
      <c r="AN160" s="122" t="str">
        <f>IF(ISNA(VLOOKUP(I160&amp;C160,[1]Sheet!$D$2:$E$228,2,FALSE))," ",VLOOKUP(I160&amp;C160,[1]Sheet!$D$2:$E$228,2,FALSE))</f>
        <v>Gary, Aota (PEW), Adachi (PAC)</v>
      </c>
      <c r="AO160" s="122" t="str">
        <f>+I160&amp;C160</f>
        <v>PANVIETNAM</v>
      </c>
      <c r="AP160" s="122" t="str">
        <f>C160&amp;D160&amp;E160&amp;G160&amp;I160&amp;O160</f>
        <v>VIETNAM3120018051810PANFEB</v>
      </c>
      <c r="AQ160" s="122" t="str">
        <f>B160&amp;D160&amp;N160</f>
        <v xml:space="preserve">SOUTH EAST ASIA31200CF </v>
      </c>
      <c r="AR160" s="123" t="str">
        <f>+D160&amp;J160</f>
        <v>31200SE</v>
      </c>
      <c r="AS160" s="124" t="str">
        <f t="shared" si="25"/>
        <v>Pro</v>
      </c>
      <c r="AT160" s="125" t="str">
        <f t="shared" si="26"/>
        <v>F-60DGNTBKVV</v>
      </c>
      <c r="AU160" s="125" t="str">
        <f>IF(NOT(AT160=""),VLOOKUP(AT160,[1]PSI_Category!A:B,2,0),"")</f>
        <v>C/F</v>
      </c>
      <c r="AV160" s="125" t="s">
        <v>1800</v>
      </c>
      <c r="AW160" s="125" t="s">
        <v>1800</v>
      </c>
      <c r="AX160" s="125" t="s">
        <v>1800</v>
      </c>
    </row>
    <row r="161" spans="2:50" s="103" customFormat="1" ht="11.4" customHeight="1" x14ac:dyDescent="0.3">
      <c r="B161" s="104" t="s">
        <v>1866</v>
      </c>
      <c r="C161" s="105" t="s">
        <v>2018</v>
      </c>
      <c r="D161" s="105">
        <v>31200</v>
      </c>
      <c r="E161" s="107">
        <v>1805</v>
      </c>
      <c r="F161" s="105" t="s">
        <v>2019</v>
      </c>
      <c r="G161" s="107">
        <v>1810</v>
      </c>
      <c r="H161" s="105" t="s">
        <v>2020</v>
      </c>
      <c r="I161" s="105" t="s">
        <v>298</v>
      </c>
      <c r="J161" s="107" t="s">
        <v>293</v>
      </c>
      <c r="K161" s="105">
        <v>92011363</v>
      </c>
      <c r="L161" s="105" t="s">
        <v>2028</v>
      </c>
      <c r="M161" s="105" t="s">
        <v>2022</v>
      </c>
      <c r="N161" s="105" t="s">
        <v>1799</v>
      </c>
      <c r="O161" s="108" t="s">
        <v>159</v>
      </c>
      <c r="P161" s="109" t="s">
        <v>1872</v>
      </c>
      <c r="Q161" s="110">
        <v>45374</v>
      </c>
      <c r="R161" s="110"/>
      <c r="S161" s="110">
        <v>45376</v>
      </c>
      <c r="T161" s="110"/>
      <c r="U161" s="111" t="s">
        <v>2023</v>
      </c>
      <c r="V161" s="111" t="s">
        <v>2024</v>
      </c>
      <c r="W161" s="112"/>
      <c r="X161" s="113"/>
      <c r="Y161" s="114" t="s">
        <v>285</v>
      </c>
      <c r="Z161" s="115">
        <v>210.06</v>
      </c>
      <c r="AA161" s="116">
        <v>30</v>
      </c>
      <c r="AB161" s="117">
        <f t="shared" si="18"/>
        <v>6301.8</v>
      </c>
      <c r="AC161" s="117">
        <f t="shared" si="19"/>
        <v>49.289528700000005</v>
      </c>
      <c r="AD161" s="118">
        <v>30</v>
      </c>
      <c r="AE161" s="117">
        <f t="shared" si="20"/>
        <v>6301.8</v>
      </c>
      <c r="AF161" s="117">
        <f t="shared" si="21"/>
        <v>49.289528700000005</v>
      </c>
      <c r="AG161" s="119">
        <f t="shared" si="22"/>
        <v>0</v>
      </c>
      <c r="AH161" s="120">
        <f t="shared" si="23"/>
        <v>0</v>
      </c>
      <c r="AI161" s="121">
        <f t="shared" si="24"/>
        <v>0</v>
      </c>
      <c r="AJ161" s="122" t="str">
        <f>+C161</f>
        <v>VIETNAM</v>
      </c>
      <c r="AK161" s="122" t="str">
        <f>IF(ISNA(VLOOKUP(postponeList!D161,[1]Sheet!$A$2:$B$12,2,FALSE))," ",(VLOOKUP(postponeList!D161,[1]Sheet!$A$2:$B$12,2,FALSE)))</f>
        <v>PMMA</v>
      </c>
      <c r="AL161" s="122" t="str">
        <f>IF(ISNA(VLOOKUP(E161,[1]Sheet!$G$2:$H$40,2,FALSE))," ",VLOOKUP(E161,[1]Sheet!$G$2:$H$40,2,FALSE))</f>
        <v>PEWVN</v>
      </c>
      <c r="AM161" s="122" t="str">
        <f>IF(ISNA(VLOOKUP(G161,[1]Sheet!$K$2:$L$159,2,FALSE))," ",(VLOOKUP(G161,[1]Sheet!$K$2:$L$159,2,FALSE)))</f>
        <v>PLSVN-HCM</v>
      </c>
      <c r="AN161" s="122" t="str">
        <f>IF(ISNA(VLOOKUP(I161&amp;C161,[1]Sheet!$D$2:$E$228,2,FALSE))," ",VLOOKUP(I161&amp;C161,[1]Sheet!$D$2:$E$228,2,FALSE))</f>
        <v>Gary, Aota (PEW), Adachi (PAC)</v>
      </c>
      <c r="AO161" s="122" t="str">
        <f>+I161&amp;C161</f>
        <v>PANVIETNAM</v>
      </c>
      <c r="AP161" s="122" t="str">
        <f>C161&amp;D161&amp;E161&amp;G161&amp;I161&amp;O161</f>
        <v>VIETNAM3120018051810PANFEB</v>
      </c>
      <c r="AQ161" s="122" t="str">
        <f>B161&amp;D161&amp;N161</f>
        <v xml:space="preserve">SOUTH EAST ASIA31200CF </v>
      </c>
      <c r="AR161" s="123" t="str">
        <f>+D161&amp;J161</f>
        <v>31200SE</v>
      </c>
      <c r="AS161" s="124" t="str">
        <f t="shared" si="25"/>
        <v>Pro</v>
      </c>
      <c r="AT161" s="125" t="str">
        <f t="shared" si="26"/>
        <v>F-60DGNTBKVV</v>
      </c>
      <c r="AU161" s="125" t="str">
        <f>IF(NOT(AT161=""),VLOOKUP(AT161,[1]PSI_Category!A:B,2,0),"")</f>
        <v>C/F</v>
      </c>
      <c r="AV161" s="125" t="s">
        <v>1800</v>
      </c>
      <c r="AW161" s="125" t="s">
        <v>1800</v>
      </c>
      <c r="AX161" s="125" t="s">
        <v>1800</v>
      </c>
    </row>
    <row r="162" spans="2:50" s="103" customFormat="1" ht="11.4" customHeight="1" x14ac:dyDescent="0.3">
      <c r="B162" s="104" t="s">
        <v>1866</v>
      </c>
      <c r="C162" s="105" t="s">
        <v>2018</v>
      </c>
      <c r="D162" s="106">
        <v>31200</v>
      </c>
      <c r="E162" s="107">
        <v>1805</v>
      </c>
      <c r="F162" s="105" t="s">
        <v>2019</v>
      </c>
      <c r="G162" s="107">
        <v>1810</v>
      </c>
      <c r="H162" s="105" t="s">
        <v>2020</v>
      </c>
      <c r="I162" s="105" t="s">
        <v>298</v>
      </c>
      <c r="J162" s="107" t="s">
        <v>293</v>
      </c>
      <c r="K162" s="105">
        <v>92011363</v>
      </c>
      <c r="L162" s="105" t="s">
        <v>2028</v>
      </c>
      <c r="M162" s="105" t="s">
        <v>2026</v>
      </c>
      <c r="N162" s="105" t="s">
        <v>1799</v>
      </c>
      <c r="O162" s="108" t="s">
        <v>159</v>
      </c>
      <c r="P162" s="109" t="s">
        <v>1872</v>
      </c>
      <c r="Q162" s="110">
        <v>45374</v>
      </c>
      <c r="R162" s="110"/>
      <c r="S162" s="110">
        <v>45376</v>
      </c>
      <c r="T162" s="110"/>
      <c r="U162" s="111" t="s">
        <v>2023</v>
      </c>
      <c r="V162" s="111" t="s">
        <v>2024</v>
      </c>
      <c r="W162" s="112"/>
      <c r="X162" s="113"/>
      <c r="Y162" s="114" t="s">
        <v>285</v>
      </c>
      <c r="Z162" s="115">
        <v>163.58000000000001</v>
      </c>
      <c r="AA162" s="116">
        <v>10</v>
      </c>
      <c r="AB162" s="117">
        <f t="shared" si="18"/>
        <v>1635.8000000000002</v>
      </c>
      <c r="AC162" s="117">
        <f t="shared" si="19"/>
        <v>12.794409700000003</v>
      </c>
      <c r="AD162" s="118">
        <v>10</v>
      </c>
      <c r="AE162" s="117">
        <f t="shared" si="20"/>
        <v>1635.8000000000002</v>
      </c>
      <c r="AF162" s="117">
        <f t="shared" si="21"/>
        <v>12.794409700000003</v>
      </c>
      <c r="AG162" s="119">
        <f t="shared" si="22"/>
        <v>0</v>
      </c>
      <c r="AH162" s="120">
        <f t="shared" si="23"/>
        <v>0</v>
      </c>
      <c r="AI162" s="121">
        <f t="shared" si="24"/>
        <v>0</v>
      </c>
      <c r="AJ162" s="122" t="str">
        <f>+C162</f>
        <v>VIETNAM</v>
      </c>
      <c r="AK162" s="122" t="str">
        <f>IF(ISNA(VLOOKUP(postponeList!D162,[1]Sheet!$A$2:$B$12,2,FALSE))," ",(VLOOKUP(postponeList!D162,[1]Sheet!$A$2:$B$12,2,FALSE)))</f>
        <v>PMMA</v>
      </c>
      <c r="AL162" s="122" t="str">
        <f>IF(ISNA(VLOOKUP(E162,[1]Sheet!$G$2:$H$40,2,FALSE))," ",VLOOKUP(E162,[1]Sheet!$G$2:$H$40,2,FALSE))</f>
        <v>PEWVN</v>
      </c>
      <c r="AM162" s="122" t="str">
        <f>IF(ISNA(VLOOKUP(G162,[1]Sheet!$K$2:$L$159,2,FALSE))," ",(VLOOKUP(G162,[1]Sheet!$K$2:$L$159,2,FALSE)))</f>
        <v>PLSVN-HCM</v>
      </c>
      <c r="AN162" s="122" t="str">
        <f>IF(ISNA(VLOOKUP(I162&amp;C162,[1]Sheet!$D$2:$E$228,2,FALSE))," ",VLOOKUP(I162&amp;C162,[1]Sheet!$D$2:$E$228,2,FALSE))</f>
        <v>Gary, Aota (PEW), Adachi (PAC)</v>
      </c>
      <c r="AO162" s="122" t="str">
        <f>+I162&amp;C162</f>
        <v>PANVIETNAM</v>
      </c>
      <c r="AP162" s="122" t="str">
        <f>C162&amp;D162&amp;E162&amp;G162&amp;I162&amp;O162</f>
        <v>VIETNAM3120018051810PANFEB</v>
      </c>
      <c r="AQ162" s="122" t="str">
        <f>B162&amp;D162&amp;N162</f>
        <v xml:space="preserve">SOUTH EAST ASIA31200CF </v>
      </c>
      <c r="AR162" s="123" t="str">
        <f>+D162&amp;J162</f>
        <v>31200SE</v>
      </c>
      <c r="AS162" s="124" t="str">
        <f t="shared" si="25"/>
        <v>Pro</v>
      </c>
      <c r="AT162" s="125" t="str">
        <f t="shared" si="26"/>
        <v>F-60DHNTBKVV</v>
      </c>
      <c r="AU162" s="125" t="str">
        <f>IF(NOT(AT162=""),VLOOKUP(AT162,[1]PSI_Category!A:B,2,0),"")</f>
        <v>C/F</v>
      </c>
      <c r="AV162" s="125" t="s">
        <v>1800</v>
      </c>
      <c r="AW162" s="125" t="s">
        <v>1800</v>
      </c>
      <c r="AX162" s="125" t="s">
        <v>1800</v>
      </c>
    </row>
    <row r="163" spans="2:50" s="103" customFormat="1" ht="11.4" customHeight="1" x14ac:dyDescent="0.3">
      <c r="B163" s="104" t="s">
        <v>1866</v>
      </c>
      <c r="C163" s="105" t="s">
        <v>2018</v>
      </c>
      <c r="D163" s="106">
        <v>31200</v>
      </c>
      <c r="E163" s="107">
        <v>1805</v>
      </c>
      <c r="F163" s="105" t="s">
        <v>2019</v>
      </c>
      <c r="G163" s="107">
        <v>1811</v>
      </c>
      <c r="H163" s="105" t="s">
        <v>2020</v>
      </c>
      <c r="I163" s="105" t="s">
        <v>298</v>
      </c>
      <c r="J163" s="107" t="s">
        <v>293</v>
      </c>
      <c r="K163" s="105">
        <v>92011297</v>
      </c>
      <c r="L163" s="105" t="s">
        <v>2029</v>
      </c>
      <c r="M163" s="105" t="s">
        <v>2030</v>
      </c>
      <c r="N163" s="105" t="s">
        <v>1886</v>
      </c>
      <c r="O163" s="108" t="s">
        <v>159</v>
      </c>
      <c r="P163" s="109" t="s">
        <v>1872</v>
      </c>
      <c r="Q163" s="110"/>
      <c r="R163" s="110"/>
      <c r="S163" s="110"/>
      <c r="T163" s="110"/>
      <c r="U163" s="111"/>
      <c r="V163" s="111"/>
      <c r="W163" s="112"/>
      <c r="X163" s="113"/>
      <c r="Y163" s="114" t="s">
        <v>285</v>
      </c>
      <c r="Z163" s="115">
        <v>66</v>
      </c>
      <c r="AA163" s="116">
        <v>70</v>
      </c>
      <c r="AB163" s="117">
        <f t="shared" si="18"/>
        <v>4620</v>
      </c>
      <c r="AC163" s="117">
        <f t="shared" si="19"/>
        <v>36.135330000000003</v>
      </c>
      <c r="AD163" s="118"/>
      <c r="AE163" s="117">
        <f t="shared" si="20"/>
        <v>0</v>
      </c>
      <c r="AF163" s="117">
        <f t="shared" si="21"/>
        <v>0</v>
      </c>
      <c r="AG163" s="119">
        <f t="shared" si="22"/>
        <v>70</v>
      </c>
      <c r="AH163" s="120">
        <f t="shared" si="23"/>
        <v>4620</v>
      </c>
      <c r="AI163" s="121">
        <f t="shared" si="24"/>
        <v>36.135330000000003</v>
      </c>
      <c r="AJ163" s="122" t="str">
        <f>+C163</f>
        <v>VIETNAM</v>
      </c>
      <c r="AK163" s="122" t="str">
        <f>IF(ISNA(VLOOKUP(postponeList!D163,[1]Sheet!$A$2:$B$12,2,FALSE))," ",(VLOOKUP(postponeList!D163,[1]Sheet!$A$2:$B$12,2,FALSE)))</f>
        <v>PMMA</v>
      </c>
      <c r="AL163" s="122" t="str">
        <f>IF(ISNA(VLOOKUP(E163,[1]Sheet!$G$2:$H$40,2,FALSE))," ",VLOOKUP(E163,[1]Sheet!$G$2:$H$40,2,FALSE))</f>
        <v>PEWVN</v>
      </c>
      <c r="AM163" s="122" t="str">
        <f>IF(ISNA(VLOOKUP(G163,[1]Sheet!$K$2:$L$159,2,FALSE))," ",(VLOOKUP(G163,[1]Sheet!$K$2:$L$159,2,FALSE)))</f>
        <v>PLSVN-HIF</v>
      </c>
      <c r="AN163" s="122" t="str">
        <f>IF(ISNA(VLOOKUP(I163&amp;C163,[1]Sheet!$D$2:$E$228,2,FALSE))," ",VLOOKUP(I163&amp;C163,[1]Sheet!$D$2:$E$228,2,FALSE))</f>
        <v>Gary, Aota (PEW), Adachi (PAC)</v>
      </c>
      <c r="AO163" s="122" t="str">
        <f>+I163&amp;C163</f>
        <v>PANVIETNAM</v>
      </c>
      <c r="AP163" s="122" t="str">
        <f>C163&amp;D163&amp;E163&amp;G163&amp;I163&amp;O163</f>
        <v>VIETNAM3120018051811PANFEB</v>
      </c>
      <c r="AQ163" s="122" t="str">
        <f>B163&amp;D163&amp;N163</f>
        <v xml:space="preserve">SOUTH EAST ASIA31200LF </v>
      </c>
      <c r="AR163" s="123" t="str">
        <f>+D163&amp;J163</f>
        <v>31200SE</v>
      </c>
      <c r="AS163" s="124" t="str">
        <f t="shared" si="25"/>
        <v/>
      </c>
      <c r="AT163" s="125" t="str">
        <f t="shared" si="26"/>
        <v>F-409KNBAKBV</v>
      </c>
      <c r="AU163" s="125" t="str">
        <f>IF(NOT(AT163=""),VLOOKUP(AT163,[1]PSI_Category!A:B,2,0),"")</f>
        <v>L/F</v>
      </c>
      <c r="AV163" s="125" t="s">
        <v>1778</v>
      </c>
      <c r="AW163" s="125" t="s">
        <v>1887</v>
      </c>
      <c r="AX163" s="125" t="s">
        <v>1887</v>
      </c>
    </row>
    <row r="164" spans="2:50" s="103" customFormat="1" ht="11.4" customHeight="1" x14ac:dyDescent="0.3">
      <c r="B164" s="104" t="s">
        <v>1866</v>
      </c>
      <c r="C164" s="105" t="s">
        <v>2018</v>
      </c>
      <c r="D164" s="106">
        <v>31200</v>
      </c>
      <c r="E164" s="107">
        <v>1805</v>
      </c>
      <c r="F164" s="105" t="s">
        <v>2019</v>
      </c>
      <c r="G164" s="107">
        <v>1811</v>
      </c>
      <c r="H164" s="105" t="s">
        <v>2020</v>
      </c>
      <c r="I164" s="105" t="s">
        <v>298</v>
      </c>
      <c r="J164" s="107" t="s">
        <v>293</v>
      </c>
      <c r="K164" s="105">
        <v>92011297</v>
      </c>
      <c r="L164" s="105" t="s">
        <v>2029</v>
      </c>
      <c r="M164" s="105" t="s">
        <v>2031</v>
      </c>
      <c r="N164" s="105" t="s">
        <v>1789</v>
      </c>
      <c r="O164" s="108" t="s">
        <v>159</v>
      </c>
      <c r="P164" s="109" t="s">
        <v>1872</v>
      </c>
      <c r="Q164" s="110"/>
      <c r="R164" s="110"/>
      <c r="S164" s="110"/>
      <c r="T164" s="110"/>
      <c r="U164" s="111"/>
      <c r="V164" s="111"/>
      <c r="W164" s="112"/>
      <c r="X164" s="113"/>
      <c r="Y164" s="114" t="s">
        <v>285</v>
      </c>
      <c r="Z164" s="115">
        <v>45.76</v>
      </c>
      <c r="AA164" s="116">
        <v>150</v>
      </c>
      <c r="AB164" s="117">
        <f t="shared" si="18"/>
        <v>6864</v>
      </c>
      <c r="AC164" s="117">
        <f t="shared" si="19"/>
        <v>53.686776000000002</v>
      </c>
      <c r="AD164" s="118"/>
      <c r="AE164" s="117">
        <f t="shared" si="20"/>
        <v>0</v>
      </c>
      <c r="AF164" s="117">
        <f t="shared" si="21"/>
        <v>0</v>
      </c>
      <c r="AG164" s="119">
        <f t="shared" si="22"/>
        <v>150</v>
      </c>
      <c r="AH164" s="120">
        <f t="shared" si="23"/>
        <v>6864</v>
      </c>
      <c r="AI164" s="121">
        <f t="shared" si="24"/>
        <v>53.686776000000002</v>
      </c>
      <c r="AJ164" s="122" t="str">
        <f>+C164</f>
        <v>VIETNAM</v>
      </c>
      <c r="AK164" s="122" t="str">
        <f>IF(ISNA(VLOOKUP(postponeList!D164,[1]Sheet!$A$2:$B$12,2,FALSE))," ",(VLOOKUP(postponeList!D164,[1]Sheet!$A$2:$B$12,2,FALSE)))</f>
        <v>PMMA</v>
      </c>
      <c r="AL164" s="122" t="str">
        <f>IF(ISNA(VLOOKUP(E164,[1]Sheet!$G$2:$H$40,2,FALSE))," ",VLOOKUP(E164,[1]Sheet!$G$2:$H$40,2,FALSE))</f>
        <v>PEWVN</v>
      </c>
      <c r="AM164" s="122" t="str">
        <f>IF(ISNA(VLOOKUP(G164,[1]Sheet!$K$2:$L$159,2,FALSE))," ",(VLOOKUP(G164,[1]Sheet!$K$2:$L$159,2,FALSE)))</f>
        <v>PLSVN-HIF</v>
      </c>
      <c r="AN164" s="122" t="str">
        <f>IF(ISNA(VLOOKUP(I164&amp;C164,[1]Sheet!$D$2:$E$228,2,FALSE))," ",VLOOKUP(I164&amp;C164,[1]Sheet!$D$2:$E$228,2,FALSE))</f>
        <v>Gary, Aota (PEW), Adachi (PAC)</v>
      </c>
      <c r="AO164" s="122" t="str">
        <f>+I164&amp;C164</f>
        <v>PANVIETNAM</v>
      </c>
      <c r="AP164" s="122" t="str">
        <f>C164&amp;D164&amp;E164&amp;G164&amp;I164&amp;O164</f>
        <v>VIETNAM3120018051811PANFEB</v>
      </c>
      <c r="AQ164" s="122" t="str">
        <f>B164&amp;D164&amp;N164</f>
        <v xml:space="preserve">SOUTH EAST ASIA31200WF </v>
      </c>
      <c r="AR164" s="123" t="str">
        <f>+D164&amp;J164</f>
        <v>31200SE</v>
      </c>
      <c r="AS164" s="124" t="str">
        <f t="shared" si="25"/>
        <v/>
      </c>
      <c r="AT164" s="125" t="str">
        <f t="shared" si="26"/>
        <v>F-409MNBAKBV</v>
      </c>
      <c r="AU164" s="125" t="str">
        <f>IF(NOT(AT164=""),VLOOKUP(AT164,[1]PSI_Category!A:B,2,0),"")</f>
        <v>W/F</v>
      </c>
      <c r="AV164" s="125" t="s">
        <v>1778</v>
      </c>
      <c r="AW164" s="125" t="s">
        <v>1790</v>
      </c>
      <c r="AX164" s="125" t="s">
        <v>1790</v>
      </c>
    </row>
    <row r="165" spans="2:50" s="103" customFormat="1" ht="11.4" customHeight="1" x14ac:dyDescent="0.3">
      <c r="B165" s="104" t="s">
        <v>1866</v>
      </c>
      <c r="C165" s="105" t="s">
        <v>2018</v>
      </c>
      <c r="D165" s="106">
        <v>31200</v>
      </c>
      <c r="E165" s="107">
        <v>1805</v>
      </c>
      <c r="F165" s="105" t="s">
        <v>2019</v>
      </c>
      <c r="G165" s="107">
        <v>1811</v>
      </c>
      <c r="H165" s="105" t="s">
        <v>2020</v>
      </c>
      <c r="I165" s="105" t="s">
        <v>298</v>
      </c>
      <c r="J165" s="107" t="s">
        <v>293</v>
      </c>
      <c r="K165" s="105">
        <v>92011297</v>
      </c>
      <c r="L165" s="105" t="s">
        <v>2029</v>
      </c>
      <c r="M165" s="105" t="s">
        <v>2032</v>
      </c>
      <c r="N165" s="105" t="s">
        <v>1789</v>
      </c>
      <c r="O165" s="108" t="s">
        <v>159</v>
      </c>
      <c r="P165" s="109" t="s">
        <v>1872</v>
      </c>
      <c r="Q165" s="110"/>
      <c r="R165" s="110"/>
      <c r="S165" s="110"/>
      <c r="T165" s="110"/>
      <c r="U165" s="111"/>
      <c r="V165" s="111"/>
      <c r="W165" s="112"/>
      <c r="X165" s="113"/>
      <c r="Y165" s="114" t="s">
        <v>285</v>
      </c>
      <c r="Z165" s="115">
        <v>45.76</v>
      </c>
      <c r="AA165" s="116">
        <v>60</v>
      </c>
      <c r="AB165" s="117">
        <f t="shared" si="18"/>
        <v>2745.6</v>
      </c>
      <c r="AC165" s="117">
        <f t="shared" si="19"/>
        <v>21.474710399999999</v>
      </c>
      <c r="AD165" s="118"/>
      <c r="AE165" s="117">
        <f t="shared" si="20"/>
        <v>0</v>
      </c>
      <c r="AF165" s="117">
        <f t="shared" si="21"/>
        <v>0</v>
      </c>
      <c r="AG165" s="119">
        <f t="shared" si="22"/>
        <v>60</v>
      </c>
      <c r="AH165" s="120">
        <f t="shared" si="23"/>
        <v>2745.6</v>
      </c>
      <c r="AI165" s="121">
        <f t="shared" si="24"/>
        <v>21.474710399999999</v>
      </c>
      <c r="AJ165" s="122" t="str">
        <f>+C165</f>
        <v>VIETNAM</v>
      </c>
      <c r="AK165" s="122" t="str">
        <f>IF(ISNA(VLOOKUP(postponeList!D165,[1]Sheet!$A$2:$B$12,2,FALSE))," ",(VLOOKUP(postponeList!D165,[1]Sheet!$A$2:$B$12,2,FALSE)))</f>
        <v>PMMA</v>
      </c>
      <c r="AL165" s="122" t="str">
        <f>IF(ISNA(VLOOKUP(E165,[1]Sheet!$G$2:$H$40,2,FALSE))," ",VLOOKUP(E165,[1]Sheet!$G$2:$H$40,2,FALSE))</f>
        <v>PEWVN</v>
      </c>
      <c r="AM165" s="122" t="str">
        <f>IF(ISNA(VLOOKUP(G165,[1]Sheet!$K$2:$L$159,2,FALSE))," ",(VLOOKUP(G165,[1]Sheet!$K$2:$L$159,2,FALSE)))</f>
        <v>PLSVN-HIF</v>
      </c>
      <c r="AN165" s="122" t="str">
        <f>IF(ISNA(VLOOKUP(I165&amp;C165,[1]Sheet!$D$2:$E$228,2,FALSE))," ",VLOOKUP(I165&amp;C165,[1]Sheet!$D$2:$E$228,2,FALSE))</f>
        <v>Gary, Aota (PEW), Adachi (PAC)</v>
      </c>
      <c r="AO165" s="122" t="str">
        <f>+I165&amp;C165</f>
        <v>PANVIETNAM</v>
      </c>
      <c r="AP165" s="122" t="str">
        <f>C165&amp;D165&amp;E165&amp;G165&amp;I165&amp;O165</f>
        <v>VIETNAM3120018051811PANFEB</v>
      </c>
      <c r="AQ165" s="122" t="str">
        <f>B165&amp;D165&amp;N165</f>
        <v xml:space="preserve">SOUTH EAST ASIA31200WF </v>
      </c>
      <c r="AR165" s="123" t="str">
        <f>+D165&amp;J165</f>
        <v>31200SE</v>
      </c>
      <c r="AS165" s="124" t="str">
        <f t="shared" si="25"/>
        <v/>
      </c>
      <c r="AT165" s="125" t="str">
        <f t="shared" si="26"/>
        <v>F-409MNBHKBV</v>
      </c>
      <c r="AU165" s="125" t="str">
        <f>IF(NOT(AT165=""),VLOOKUP(AT165,[1]PSI_Category!A:B,2,0),"")</f>
        <v>W/F</v>
      </c>
      <c r="AV165" s="125" t="s">
        <v>1778</v>
      </c>
      <c r="AW165" s="125" t="s">
        <v>1790</v>
      </c>
      <c r="AX165" s="125" t="s">
        <v>1790</v>
      </c>
    </row>
    <row r="166" spans="2:50" s="103" customFormat="1" ht="11.4" customHeight="1" x14ac:dyDescent="0.3">
      <c r="B166" s="104" t="s">
        <v>1866</v>
      </c>
      <c r="C166" s="105" t="s">
        <v>2018</v>
      </c>
      <c r="D166" s="106">
        <v>31200</v>
      </c>
      <c r="E166" s="107">
        <v>1805</v>
      </c>
      <c r="F166" s="105" t="s">
        <v>2019</v>
      </c>
      <c r="G166" s="107">
        <v>1811</v>
      </c>
      <c r="H166" s="105" t="s">
        <v>2020</v>
      </c>
      <c r="I166" s="105" t="s">
        <v>298</v>
      </c>
      <c r="J166" s="107" t="s">
        <v>293</v>
      </c>
      <c r="K166" s="105">
        <v>92011297</v>
      </c>
      <c r="L166" s="105" t="s">
        <v>2029</v>
      </c>
      <c r="M166" s="105" t="s">
        <v>2022</v>
      </c>
      <c r="N166" s="105" t="s">
        <v>1799</v>
      </c>
      <c r="O166" s="108" t="s">
        <v>159</v>
      </c>
      <c r="P166" s="109" t="s">
        <v>1872</v>
      </c>
      <c r="Q166" s="110">
        <v>45374</v>
      </c>
      <c r="R166" s="110"/>
      <c r="S166" s="110">
        <v>45377</v>
      </c>
      <c r="T166" s="110"/>
      <c r="U166" s="111" t="s">
        <v>2023</v>
      </c>
      <c r="V166" s="111" t="s">
        <v>2024</v>
      </c>
      <c r="W166" s="112"/>
      <c r="X166" s="113"/>
      <c r="Y166" s="114" t="s">
        <v>285</v>
      </c>
      <c r="Z166" s="115">
        <v>210.06</v>
      </c>
      <c r="AA166" s="116">
        <v>8</v>
      </c>
      <c r="AB166" s="117">
        <f t="shared" si="18"/>
        <v>1680.48</v>
      </c>
      <c r="AC166" s="117">
        <f t="shared" si="19"/>
        <v>13.14387432</v>
      </c>
      <c r="AD166" s="118">
        <v>8</v>
      </c>
      <c r="AE166" s="117">
        <f t="shared" si="20"/>
        <v>1680.48</v>
      </c>
      <c r="AF166" s="117">
        <f t="shared" si="21"/>
        <v>13.14387432</v>
      </c>
      <c r="AG166" s="119">
        <f t="shared" si="22"/>
        <v>0</v>
      </c>
      <c r="AH166" s="120">
        <f t="shared" si="23"/>
        <v>0</v>
      </c>
      <c r="AI166" s="121">
        <f t="shared" si="24"/>
        <v>0</v>
      </c>
      <c r="AJ166" s="122" t="str">
        <f>+C166</f>
        <v>VIETNAM</v>
      </c>
      <c r="AK166" s="122" t="str">
        <f>IF(ISNA(VLOOKUP(postponeList!D166,[1]Sheet!$A$2:$B$12,2,FALSE))," ",(VLOOKUP(postponeList!D166,[1]Sheet!$A$2:$B$12,2,FALSE)))</f>
        <v>PMMA</v>
      </c>
      <c r="AL166" s="122" t="str">
        <f>IF(ISNA(VLOOKUP(E166,[1]Sheet!$G$2:$H$40,2,FALSE))," ",VLOOKUP(E166,[1]Sheet!$G$2:$H$40,2,FALSE))</f>
        <v>PEWVN</v>
      </c>
      <c r="AM166" s="122" t="str">
        <f>IF(ISNA(VLOOKUP(G166,[1]Sheet!$K$2:$L$159,2,FALSE))," ",(VLOOKUP(G166,[1]Sheet!$K$2:$L$159,2,FALSE)))</f>
        <v>PLSVN-HIF</v>
      </c>
      <c r="AN166" s="122" t="str">
        <f>IF(ISNA(VLOOKUP(I166&amp;C166,[1]Sheet!$D$2:$E$228,2,FALSE))," ",VLOOKUP(I166&amp;C166,[1]Sheet!$D$2:$E$228,2,FALSE))</f>
        <v>Gary, Aota (PEW), Adachi (PAC)</v>
      </c>
      <c r="AO166" s="122" t="str">
        <f>+I166&amp;C166</f>
        <v>PANVIETNAM</v>
      </c>
      <c r="AP166" s="122" t="str">
        <f>C166&amp;D166&amp;E166&amp;G166&amp;I166&amp;O166</f>
        <v>VIETNAM3120018051811PANFEB</v>
      </c>
      <c r="AQ166" s="122" t="str">
        <f>B166&amp;D166&amp;N166</f>
        <v xml:space="preserve">SOUTH EAST ASIA31200CF </v>
      </c>
      <c r="AR166" s="123" t="str">
        <f>+D166&amp;J166</f>
        <v>31200SE</v>
      </c>
      <c r="AS166" s="124" t="str">
        <f t="shared" si="25"/>
        <v>Pro</v>
      </c>
      <c r="AT166" s="125" t="str">
        <f t="shared" si="26"/>
        <v>F-60DGNTBKVV</v>
      </c>
      <c r="AU166" s="125" t="str">
        <f>IF(NOT(AT166=""),VLOOKUP(AT166,[1]PSI_Category!A:B,2,0),"")</f>
        <v>C/F</v>
      </c>
      <c r="AV166" s="125" t="s">
        <v>1800</v>
      </c>
      <c r="AW166" s="125" t="s">
        <v>1800</v>
      </c>
      <c r="AX166" s="125" t="s">
        <v>1800</v>
      </c>
    </row>
    <row r="167" spans="2:50" s="103" customFormat="1" ht="11.4" customHeight="1" x14ac:dyDescent="0.3">
      <c r="B167" s="104" t="s">
        <v>1866</v>
      </c>
      <c r="C167" s="105" t="s">
        <v>2018</v>
      </c>
      <c r="D167" s="106">
        <v>31200</v>
      </c>
      <c r="E167" s="107">
        <v>1805</v>
      </c>
      <c r="F167" s="105" t="s">
        <v>2019</v>
      </c>
      <c r="G167" s="107">
        <v>1811</v>
      </c>
      <c r="H167" s="105" t="s">
        <v>2020</v>
      </c>
      <c r="I167" s="105" t="s">
        <v>298</v>
      </c>
      <c r="J167" s="107" t="s">
        <v>293</v>
      </c>
      <c r="K167" s="105">
        <v>92011298</v>
      </c>
      <c r="L167" s="105" t="s">
        <v>2033</v>
      </c>
      <c r="M167" s="105" t="s">
        <v>2030</v>
      </c>
      <c r="N167" s="105" t="s">
        <v>1886</v>
      </c>
      <c r="O167" s="108" t="s">
        <v>159</v>
      </c>
      <c r="P167" s="109" t="s">
        <v>1872</v>
      </c>
      <c r="Q167" s="110"/>
      <c r="R167" s="110"/>
      <c r="S167" s="110"/>
      <c r="T167" s="110"/>
      <c r="U167" s="111"/>
      <c r="V167" s="111"/>
      <c r="W167" s="112"/>
      <c r="X167" s="113"/>
      <c r="Y167" s="114" t="s">
        <v>285</v>
      </c>
      <c r="Z167" s="115">
        <v>66</v>
      </c>
      <c r="AA167" s="116">
        <v>500</v>
      </c>
      <c r="AB167" s="117">
        <f t="shared" si="18"/>
        <v>33000</v>
      </c>
      <c r="AC167" s="117">
        <f t="shared" si="19"/>
        <v>258.10950000000003</v>
      </c>
      <c r="AD167" s="118"/>
      <c r="AE167" s="117">
        <f t="shared" si="20"/>
        <v>0</v>
      </c>
      <c r="AF167" s="117">
        <f t="shared" si="21"/>
        <v>0</v>
      </c>
      <c r="AG167" s="119">
        <f t="shared" si="22"/>
        <v>500</v>
      </c>
      <c r="AH167" s="120">
        <f t="shared" si="23"/>
        <v>33000</v>
      </c>
      <c r="AI167" s="121">
        <f t="shared" si="24"/>
        <v>258.10950000000003</v>
      </c>
      <c r="AJ167" s="122" t="str">
        <f>+C167</f>
        <v>VIETNAM</v>
      </c>
      <c r="AK167" s="122" t="str">
        <f>IF(ISNA(VLOOKUP(postponeList!D167,[1]Sheet!$A$2:$B$12,2,FALSE))," ",(VLOOKUP(postponeList!D167,[1]Sheet!$A$2:$B$12,2,FALSE)))</f>
        <v>PMMA</v>
      </c>
      <c r="AL167" s="122" t="str">
        <f>IF(ISNA(VLOOKUP(E167,[1]Sheet!$G$2:$H$40,2,FALSE))," ",VLOOKUP(E167,[1]Sheet!$G$2:$H$40,2,FALSE))</f>
        <v>PEWVN</v>
      </c>
      <c r="AM167" s="122" t="str">
        <f>IF(ISNA(VLOOKUP(G167,[1]Sheet!$K$2:$L$159,2,FALSE))," ",(VLOOKUP(G167,[1]Sheet!$K$2:$L$159,2,FALSE)))</f>
        <v>PLSVN-HIF</v>
      </c>
      <c r="AN167" s="122" t="str">
        <f>IF(ISNA(VLOOKUP(I167&amp;C167,[1]Sheet!$D$2:$E$228,2,FALSE))," ",VLOOKUP(I167&amp;C167,[1]Sheet!$D$2:$E$228,2,FALSE))</f>
        <v>Gary, Aota (PEW), Adachi (PAC)</v>
      </c>
      <c r="AO167" s="122" t="str">
        <f>+I167&amp;C167</f>
        <v>PANVIETNAM</v>
      </c>
      <c r="AP167" s="122" t="str">
        <f>C167&amp;D167&amp;E167&amp;G167&amp;I167&amp;O167</f>
        <v>VIETNAM3120018051811PANFEB</v>
      </c>
      <c r="AQ167" s="122" t="str">
        <f>B167&amp;D167&amp;N167</f>
        <v xml:space="preserve">SOUTH EAST ASIA31200LF </v>
      </c>
      <c r="AR167" s="123" t="str">
        <f>+D167&amp;J167</f>
        <v>31200SE</v>
      </c>
      <c r="AS167" s="124" t="str">
        <f t="shared" si="25"/>
        <v/>
      </c>
      <c r="AT167" s="125" t="str">
        <f t="shared" si="26"/>
        <v>F-409KNBAKBV</v>
      </c>
      <c r="AU167" s="125" t="str">
        <f>IF(NOT(AT167=""),VLOOKUP(AT167,[1]PSI_Category!A:B,2,0),"")</f>
        <v>L/F</v>
      </c>
      <c r="AV167" s="125" t="s">
        <v>1778</v>
      </c>
      <c r="AW167" s="125" t="s">
        <v>1887</v>
      </c>
      <c r="AX167" s="125" t="s">
        <v>1887</v>
      </c>
    </row>
    <row r="168" spans="2:50" s="103" customFormat="1" ht="11.4" customHeight="1" x14ac:dyDescent="0.3">
      <c r="B168" s="104" t="s">
        <v>1866</v>
      </c>
      <c r="C168" s="105" t="s">
        <v>2018</v>
      </c>
      <c r="D168" s="106">
        <v>31200</v>
      </c>
      <c r="E168" s="107">
        <v>1805</v>
      </c>
      <c r="F168" s="105" t="s">
        <v>2019</v>
      </c>
      <c r="G168" s="107">
        <v>1811</v>
      </c>
      <c r="H168" s="105" t="s">
        <v>2020</v>
      </c>
      <c r="I168" s="105" t="s">
        <v>298</v>
      </c>
      <c r="J168" s="107" t="s">
        <v>293</v>
      </c>
      <c r="K168" s="105">
        <v>92011298</v>
      </c>
      <c r="L168" s="105" t="s">
        <v>2033</v>
      </c>
      <c r="M168" s="105" t="s">
        <v>2022</v>
      </c>
      <c r="N168" s="105" t="s">
        <v>1799</v>
      </c>
      <c r="O168" s="108" t="s">
        <v>159</v>
      </c>
      <c r="P168" s="109" t="s">
        <v>1872</v>
      </c>
      <c r="Q168" s="110">
        <v>45374</v>
      </c>
      <c r="R168" s="110"/>
      <c r="S168" s="110">
        <v>45377</v>
      </c>
      <c r="T168" s="110"/>
      <c r="U168" s="111" t="s">
        <v>2023</v>
      </c>
      <c r="V168" s="111" t="s">
        <v>2024</v>
      </c>
      <c r="W168" s="112"/>
      <c r="X168" s="113"/>
      <c r="Y168" s="114" t="s">
        <v>285</v>
      </c>
      <c r="Z168" s="115">
        <v>210.06</v>
      </c>
      <c r="AA168" s="116">
        <v>5</v>
      </c>
      <c r="AB168" s="117">
        <f t="shared" si="18"/>
        <v>1050.3</v>
      </c>
      <c r="AC168" s="117">
        <f t="shared" si="19"/>
        <v>8.2149214500000003</v>
      </c>
      <c r="AD168" s="118">
        <v>5</v>
      </c>
      <c r="AE168" s="117">
        <f t="shared" si="20"/>
        <v>1050.3</v>
      </c>
      <c r="AF168" s="117">
        <f t="shared" si="21"/>
        <v>8.2149214500000003</v>
      </c>
      <c r="AG168" s="119">
        <f t="shared" si="22"/>
        <v>0</v>
      </c>
      <c r="AH168" s="120">
        <f t="shared" si="23"/>
        <v>0</v>
      </c>
      <c r="AI168" s="121">
        <f t="shared" si="24"/>
        <v>0</v>
      </c>
      <c r="AJ168" s="122" t="str">
        <f>+C168</f>
        <v>VIETNAM</v>
      </c>
      <c r="AK168" s="122" t="str">
        <f>IF(ISNA(VLOOKUP(postponeList!D168,[1]Sheet!$A$2:$B$12,2,FALSE))," ",(VLOOKUP(postponeList!D168,[1]Sheet!$A$2:$B$12,2,FALSE)))</f>
        <v>PMMA</v>
      </c>
      <c r="AL168" s="122" t="str">
        <f>IF(ISNA(VLOOKUP(E168,[1]Sheet!$G$2:$H$40,2,FALSE))," ",VLOOKUP(E168,[1]Sheet!$G$2:$H$40,2,FALSE))</f>
        <v>PEWVN</v>
      </c>
      <c r="AM168" s="122" t="str">
        <f>IF(ISNA(VLOOKUP(G168,[1]Sheet!$K$2:$L$159,2,FALSE))," ",(VLOOKUP(G168,[1]Sheet!$K$2:$L$159,2,FALSE)))</f>
        <v>PLSVN-HIF</v>
      </c>
      <c r="AN168" s="122" t="str">
        <f>IF(ISNA(VLOOKUP(I168&amp;C168,[1]Sheet!$D$2:$E$228,2,FALSE))," ",VLOOKUP(I168&amp;C168,[1]Sheet!$D$2:$E$228,2,FALSE))</f>
        <v>Gary, Aota (PEW), Adachi (PAC)</v>
      </c>
      <c r="AO168" s="122" t="str">
        <f>+I168&amp;C168</f>
        <v>PANVIETNAM</v>
      </c>
      <c r="AP168" s="122" t="str">
        <f>C168&amp;D168&amp;E168&amp;G168&amp;I168&amp;O168</f>
        <v>VIETNAM3120018051811PANFEB</v>
      </c>
      <c r="AQ168" s="122" t="str">
        <f>B168&amp;D168&amp;N168</f>
        <v xml:space="preserve">SOUTH EAST ASIA31200CF </v>
      </c>
      <c r="AR168" s="123" t="str">
        <f>+D168&amp;J168</f>
        <v>31200SE</v>
      </c>
      <c r="AS168" s="124" t="str">
        <f t="shared" si="25"/>
        <v>Pro</v>
      </c>
      <c r="AT168" s="125" t="str">
        <f t="shared" si="26"/>
        <v>F-60DGNTBKVV</v>
      </c>
      <c r="AU168" s="125" t="str">
        <f>IF(NOT(AT168=""),VLOOKUP(AT168,[1]PSI_Category!A:B,2,0),"")</f>
        <v>C/F</v>
      </c>
      <c r="AV168" s="125" t="s">
        <v>1800</v>
      </c>
      <c r="AW168" s="125" t="s">
        <v>1800</v>
      </c>
      <c r="AX168" s="125" t="s">
        <v>1800</v>
      </c>
    </row>
    <row r="169" spans="2:50" s="103" customFormat="1" ht="11.4" customHeight="1" x14ac:dyDescent="0.3">
      <c r="B169" s="104" t="s">
        <v>1866</v>
      </c>
      <c r="C169" s="105" t="s">
        <v>2018</v>
      </c>
      <c r="D169" s="106">
        <v>31200</v>
      </c>
      <c r="E169" s="107">
        <v>1805</v>
      </c>
      <c r="F169" s="105" t="s">
        <v>2019</v>
      </c>
      <c r="G169" s="107">
        <v>1811</v>
      </c>
      <c r="H169" s="105" t="s">
        <v>2020</v>
      </c>
      <c r="I169" s="105" t="s">
        <v>298</v>
      </c>
      <c r="J169" s="107" t="s">
        <v>293</v>
      </c>
      <c r="K169" s="105">
        <v>92011298</v>
      </c>
      <c r="L169" s="105" t="s">
        <v>2033</v>
      </c>
      <c r="M169" s="105" t="s">
        <v>2034</v>
      </c>
      <c r="N169" s="105" t="s">
        <v>1799</v>
      </c>
      <c r="O169" s="108" t="s">
        <v>159</v>
      </c>
      <c r="P169" s="109" t="s">
        <v>1872</v>
      </c>
      <c r="Q169" s="110"/>
      <c r="R169" s="110"/>
      <c r="S169" s="110"/>
      <c r="T169" s="110"/>
      <c r="U169" s="111"/>
      <c r="V169" s="111"/>
      <c r="W169" s="112"/>
      <c r="X169" s="113"/>
      <c r="Y169" s="114" t="s">
        <v>285</v>
      </c>
      <c r="Z169" s="115">
        <v>25.95</v>
      </c>
      <c r="AA169" s="116">
        <v>15</v>
      </c>
      <c r="AB169" s="117">
        <f t="shared" si="18"/>
        <v>389.25</v>
      </c>
      <c r="AC169" s="117">
        <f t="shared" si="19"/>
        <v>3.0445188750000001</v>
      </c>
      <c r="AD169" s="118"/>
      <c r="AE169" s="117">
        <f t="shared" si="20"/>
        <v>0</v>
      </c>
      <c r="AF169" s="117">
        <f t="shared" si="21"/>
        <v>0</v>
      </c>
      <c r="AG169" s="119">
        <f t="shared" si="22"/>
        <v>15</v>
      </c>
      <c r="AH169" s="120">
        <f t="shared" si="23"/>
        <v>389.25</v>
      </c>
      <c r="AI169" s="121">
        <f t="shared" si="24"/>
        <v>3.0445188750000001</v>
      </c>
      <c r="AJ169" s="122" t="str">
        <f>+C169</f>
        <v>VIETNAM</v>
      </c>
      <c r="AK169" s="122" t="str">
        <f>IF(ISNA(VLOOKUP(postponeList!D169,[1]Sheet!$A$2:$B$12,2,FALSE))," ",(VLOOKUP(postponeList!D169,[1]Sheet!$A$2:$B$12,2,FALSE)))</f>
        <v>PMMA</v>
      </c>
      <c r="AL169" s="122" t="str">
        <f>IF(ISNA(VLOOKUP(E169,[1]Sheet!$G$2:$H$40,2,FALSE))," ",VLOOKUP(E169,[1]Sheet!$G$2:$H$40,2,FALSE))</f>
        <v>PEWVN</v>
      </c>
      <c r="AM169" s="122" t="str">
        <f>IF(ISNA(VLOOKUP(G169,[1]Sheet!$K$2:$L$159,2,FALSE))," ",(VLOOKUP(G169,[1]Sheet!$K$2:$L$159,2,FALSE)))</f>
        <v>PLSVN-HIF</v>
      </c>
      <c r="AN169" s="122" t="str">
        <f>IF(ISNA(VLOOKUP(I169&amp;C169,[1]Sheet!$D$2:$E$228,2,FALSE))," ",VLOOKUP(I169&amp;C169,[1]Sheet!$D$2:$E$228,2,FALSE))</f>
        <v>Gary, Aota (PEW), Adachi (PAC)</v>
      </c>
      <c r="AO169" s="122" t="str">
        <f>+I169&amp;C169</f>
        <v>PANVIETNAM</v>
      </c>
      <c r="AP169" s="122" t="str">
        <f>C169&amp;D169&amp;E169&amp;G169&amp;I169&amp;O169</f>
        <v>VIETNAM3120018051811PANFEB</v>
      </c>
      <c r="AQ169" s="122" t="str">
        <f>B169&amp;D169&amp;N169</f>
        <v xml:space="preserve">SOUTH EAST ASIA31200CF </v>
      </c>
      <c r="AR169" s="123" t="str">
        <f>+D169&amp;J169</f>
        <v>31200SE</v>
      </c>
      <c r="AS169" s="124" t="str">
        <f t="shared" si="25"/>
        <v/>
      </c>
      <c r="AT169" s="125" t="str">
        <f t="shared" si="26"/>
        <v>F-60MZ2TBKAVV</v>
      </c>
      <c r="AU169" s="125" t="str">
        <f>IF(NOT(AT169=""),VLOOKUP(AT169,[1]PSI_Category!A:B,2,0),"")</f>
        <v>C/F</v>
      </c>
      <c r="AV169" s="125" t="s">
        <v>1800</v>
      </c>
      <c r="AW169" s="125" t="s">
        <v>1800</v>
      </c>
      <c r="AX169" s="125" t="s">
        <v>1800</v>
      </c>
    </row>
    <row r="170" spans="2:50" s="103" customFormat="1" ht="11.4" customHeight="1" x14ac:dyDescent="0.3">
      <c r="B170" s="104" t="s">
        <v>1866</v>
      </c>
      <c r="C170" s="105" t="s">
        <v>2018</v>
      </c>
      <c r="D170" s="106">
        <v>31200</v>
      </c>
      <c r="E170" s="107">
        <v>1805</v>
      </c>
      <c r="F170" s="105" t="s">
        <v>2019</v>
      </c>
      <c r="G170" s="107">
        <v>1811</v>
      </c>
      <c r="H170" s="105" t="s">
        <v>2020</v>
      </c>
      <c r="I170" s="105" t="s">
        <v>298</v>
      </c>
      <c r="J170" s="107" t="s">
        <v>293</v>
      </c>
      <c r="K170" s="105">
        <v>92011298</v>
      </c>
      <c r="L170" s="105" t="s">
        <v>2033</v>
      </c>
      <c r="M170" s="105" t="s">
        <v>2035</v>
      </c>
      <c r="N170" s="105" t="s">
        <v>1799</v>
      </c>
      <c r="O170" s="108" t="s">
        <v>159</v>
      </c>
      <c r="P170" s="109" t="s">
        <v>1872</v>
      </c>
      <c r="Q170" s="110"/>
      <c r="R170" s="110"/>
      <c r="S170" s="110"/>
      <c r="T170" s="110"/>
      <c r="U170" s="111"/>
      <c r="V170" s="111"/>
      <c r="W170" s="112"/>
      <c r="X170" s="113"/>
      <c r="Y170" s="114" t="s">
        <v>285</v>
      </c>
      <c r="Z170" s="115">
        <v>25.95</v>
      </c>
      <c r="AA170" s="116">
        <v>10</v>
      </c>
      <c r="AB170" s="117">
        <f t="shared" si="18"/>
        <v>259.5</v>
      </c>
      <c r="AC170" s="117">
        <f t="shared" si="19"/>
        <v>2.02967925</v>
      </c>
      <c r="AD170" s="118"/>
      <c r="AE170" s="117">
        <f t="shared" si="20"/>
        <v>0</v>
      </c>
      <c r="AF170" s="117">
        <f t="shared" si="21"/>
        <v>0</v>
      </c>
      <c r="AG170" s="119">
        <f t="shared" si="22"/>
        <v>10</v>
      </c>
      <c r="AH170" s="120">
        <f t="shared" si="23"/>
        <v>259.5</v>
      </c>
      <c r="AI170" s="121">
        <f t="shared" si="24"/>
        <v>2.02967925</v>
      </c>
      <c r="AJ170" s="122" t="str">
        <f>+C170</f>
        <v>VIETNAM</v>
      </c>
      <c r="AK170" s="122" t="str">
        <f>IF(ISNA(VLOOKUP(postponeList!D170,[1]Sheet!$A$2:$B$12,2,FALSE))," ",(VLOOKUP(postponeList!D170,[1]Sheet!$A$2:$B$12,2,FALSE)))</f>
        <v>PMMA</v>
      </c>
      <c r="AL170" s="122" t="str">
        <f>IF(ISNA(VLOOKUP(E170,[1]Sheet!$G$2:$H$40,2,FALSE))," ",VLOOKUP(E170,[1]Sheet!$G$2:$H$40,2,FALSE))</f>
        <v>PEWVN</v>
      </c>
      <c r="AM170" s="122" t="str">
        <f>IF(ISNA(VLOOKUP(G170,[1]Sheet!$K$2:$L$159,2,FALSE))," ",(VLOOKUP(G170,[1]Sheet!$K$2:$L$159,2,FALSE)))</f>
        <v>PLSVN-HIF</v>
      </c>
      <c r="AN170" s="122" t="str">
        <f>IF(ISNA(VLOOKUP(I170&amp;C170,[1]Sheet!$D$2:$E$228,2,FALSE))," ",VLOOKUP(I170&amp;C170,[1]Sheet!$D$2:$E$228,2,FALSE))</f>
        <v>Gary, Aota (PEW), Adachi (PAC)</v>
      </c>
      <c r="AO170" s="122" t="str">
        <f>+I170&amp;C170</f>
        <v>PANVIETNAM</v>
      </c>
      <c r="AP170" s="122" t="str">
        <f>C170&amp;D170&amp;E170&amp;G170&amp;I170&amp;O170</f>
        <v>VIETNAM3120018051811PANFEB</v>
      </c>
      <c r="AQ170" s="122" t="str">
        <f>B170&amp;D170&amp;N170</f>
        <v xml:space="preserve">SOUTH EAST ASIA31200CF </v>
      </c>
      <c r="AR170" s="123" t="str">
        <f>+D170&amp;J170</f>
        <v>31200SE</v>
      </c>
      <c r="AS170" s="124" t="str">
        <f t="shared" si="25"/>
        <v/>
      </c>
      <c r="AT170" s="125" t="str">
        <f t="shared" si="26"/>
        <v>F-60MZ2TBKDVV</v>
      </c>
      <c r="AU170" s="125" t="str">
        <f>IF(NOT(AT170=""),VLOOKUP(AT170,[1]PSI_Category!A:B,2,0),"")</f>
        <v>C/F</v>
      </c>
      <c r="AV170" s="125" t="s">
        <v>1800</v>
      </c>
      <c r="AW170" s="125" t="s">
        <v>1800</v>
      </c>
      <c r="AX170" s="125" t="s">
        <v>1800</v>
      </c>
    </row>
    <row r="171" spans="2:50" s="103" customFormat="1" ht="11.4" customHeight="1" x14ac:dyDescent="0.3">
      <c r="B171" s="104" t="s">
        <v>1866</v>
      </c>
      <c r="C171" s="105" t="s">
        <v>2018</v>
      </c>
      <c r="D171" s="106">
        <v>31200</v>
      </c>
      <c r="E171" s="107">
        <v>1805</v>
      </c>
      <c r="F171" s="105" t="s">
        <v>2019</v>
      </c>
      <c r="G171" s="107">
        <v>1811</v>
      </c>
      <c r="H171" s="105" t="s">
        <v>2020</v>
      </c>
      <c r="I171" s="105" t="s">
        <v>298</v>
      </c>
      <c r="J171" s="107" t="s">
        <v>293</v>
      </c>
      <c r="K171" s="105">
        <v>92011299</v>
      </c>
      <c r="L171" s="105" t="s">
        <v>2036</v>
      </c>
      <c r="M171" s="105" t="s">
        <v>2031</v>
      </c>
      <c r="N171" s="105" t="s">
        <v>1789</v>
      </c>
      <c r="O171" s="108" t="s">
        <v>159</v>
      </c>
      <c r="P171" s="109" t="s">
        <v>1872</v>
      </c>
      <c r="Q171" s="110"/>
      <c r="R171" s="110"/>
      <c r="S171" s="110"/>
      <c r="T171" s="110"/>
      <c r="U171" s="111"/>
      <c r="V171" s="111"/>
      <c r="W171" s="112"/>
      <c r="X171" s="113"/>
      <c r="Y171" s="114" t="s">
        <v>285</v>
      </c>
      <c r="Z171" s="115">
        <v>45.76</v>
      </c>
      <c r="AA171" s="116">
        <v>150</v>
      </c>
      <c r="AB171" s="117">
        <f t="shared" si="18"/>
        <v>6864</v>
      </c>
      <c r="AC171" s="117">
        <f t="shared" si="19"/>
        <v>53.686776000000002</v>
      </c>
      <c r="AD171" s="118"/>
      <c r="AE171" s="117">
        <f t="shared" si="20"/>
        <v>0</v>
      </c>
      <c r="AF171" s="117">
        <f t="shared" si="21"/>
        <v>0</v>
      </c>
      <c r="AG171" s="119">
        <f t="shared" si="22"/>
        <v>150</v>
      </c>
      <c r="AH171" s="120">
        <f t="shared" si="23"/>
        <v>6864</v>
      </c>
      <c r="AI171" s="121">
        <f t="shared" si="24"/>
        <v>53.686776000000002</v>
      </c>
      <c r="AJ171" s="122" t="str">
        <f>+C171</f>
        <v>VIETNAM</v>
      </c>
      <c r="AK171" s="122" t="str">
        <f>IF(ISNA(VLOOKUP(postponeList!D171,[1]Sheet!$A$2:$B$12,2,FALSE))," ",(VLOOKUP(postponeList!D171,[1]Sheet!$A$2:$B$12,2,FALSE)))</f>
        <v>PMMA</v>
      </c>
      <c r="AL171" s="122" t="str">
        <f>IF(ISNA(VLOOKUP(E171,[1]Sheet!$G$2:$H$40,2,FALSE))," ",VLOOKUP(E171,[1]Sheet!$G$2:$H$40,2,FALSE))</f>
        <v>PEWVN</v>
      </c>
      <c r="AM171" s="122" t="str">
        <f>IF(ISNA(VLOOKUP(G171,[1]Sheet!$K$2:$L$159,2,FALSE))," ",(VLOOKUP(G171,[1]Sheet!$K$2:$L$159,2,FALSE)))</f>
        <v>PLSVN-HIF</v>
      </c>
      <c r="AN171" s="122" t="str">
        <f>IF(ISNA(VLOOKUP(I171&amp;C171,[1]Sheet!$D$2:$E$228,2,FALSE))," ",VLOOKUP(I171&amp;C171,[1]Sheet!$D$2:$E$228,2,FALSE))</f>
        <v>Gary, Aota (PEW), Adachi (PAC)</v>
      </c>
      <c r="AO171" s="122" t="str">
        <f>+I171&amp;C171</f>
        <v>PANVIETNAM</v>
      </c>
      <c r="AP171" s="122" t="str">
        <f>C171&amp;D171&amp;E171&amp;G171&amp;I171&amp;O171</f>
        <v>VIETNAM3120018051811PANFEB</v>
      </c>
      <c r="AQ171" s="122" t="str">
        <f>B171&amp;D171&amp;N171</f>
        <v xml:space="preserve">SOUTH EAST ASIA31200WF </v>
      </c>
      <c r="AR171" s="123" t="str">
        <f>+D171&amp;J171</f>
        <v>31200SE</v>
      </c>
      <c r="AS171" s="124" t="str">
        <f t="shared" si="25"/>
        <v/>
      </c>
      <c r="AT171" s="125" t="str">
        <f t="shared" si="26"/>
        <v>F-409MNBAKBV</v>
      </c>
      <c r="AU171" s="125" t="str">
        <f>IF(NOT(AT171=""),VLOOKUP(AT171,[1]PSI_Category!A:B,2,0),"")</f>
        <v>W/F</v>
      </c>
      <c r="AV171" s="125" t="s">
        <v>1778</v>
      </c>
      <c r="AW171" s="125" t="s">
        <v>1790</v>
      </c>
      <c r="AX171" s="125" t="s">
        <v>1790</v>
      </c>
    </row>
    <row r="172" spans="2:50" s="103" customFormat="1" ht="11.4" customHeight="1" x14ac:dyDescent="0.3">
      <c r="B172" s="104" t="s">
        <v>1866</v>
      </c>
      <c r="C172" s="105" t="s">
        <v>2018</v>
      </c>
      <c r="D172" s="106">
        <v>31200</v>
      </c>
      <c r="E172" s="107">
        <v>1805</v>
      </c>
      <c r="F172" s="105" t="s">
        <v>2019</v>
      </c>
      <c r="G172" s="107">
        <v>1811</v>
      </c>
      <c r="H172" s="105" t="s">
        <v>2020</v>
      </c>
      <c r="I172" s="105" t="s">
        <v>298</v>
      </c>
      <c r="J172" s="107" t="s">
        <v>293</v>
      </c>
      <c r="K172" s="105">
        <v>92011299</v>
      </c>
      <c r="L172" s="105" t="s">
        <v>2036</v>
      </c>
      <c r="M172" s="105" t="s">
        <v>2037</v>
      </c>
      <c r="N172" s="105" t="s">
        <v>1799</v>
      </c>
      <c r="O172" s="108" t="s">
        <v>159</v>
      </c>
      <c r="P172" s="109" t="s">
        <v>1872</v>
      </c>
      <c r="Q172" s="110"/>
      <c r="R172" s="110"/>
      <c r="S172" s="110"/>
      <c r="T172" s="110"/>
      <c r="U172" s="111"/>
      <c r="V172" s="111"/>
      <c r="W172" s="112"/>
      <c r="X172" s="113"/>
      <c r="Y172" s="114" t="s">
        <v>285</v>
      </c>
      <c r="Z172" s="115">
        <v>36.89</v>
      </c>
      <c r="AA172" s="116">
        <v>15</v>
      </c>
      <c r="AB172" s="117">
        <f t="shared" si="18"/>
        <v>553.35</v>
      </c>
      <c r="AC172" s="117">
        <f t="shared" si="19"/>
        <v>4.3280270249999999</v>
      </c>
      <c r="AD172" s="118"/>
      <c r="AE172" s="117">
        <f t="shared" si="20"/>
        <v>0</v>
      </c>
      <c r="AF172" s="117">
        <f t="shared" si="21"/>
        <v>0</v>
      </c>
      <c r="AG172" s="119">
        <f t="shared" si="22"/>
        <v>15</v>
      </c>
      <c r="AH172" s="120">
        <f t="shared" si="23"/>
        <v>553.35</v>
      </c>
      <c r="AI172" s="121">
        <f t="shared" si="24"/>
        <v>4.3280270249999999</v>
      </c>
      <c r="AJ172" s="122" t="str">
        <f>+C172</f>
        <v>VIETNAM</v>
      </c>
      <c r="AK172" s="122" t="str">
        <f>IF(ISNA(VLOOKUP(postponeList!D172,[1]Sheet!$A$2:$B$12,2,FALSE))," ",(VLOOKUP(postponeList!D172,[1]Sheet!$A$2:$B$12,2,FALSE)))</f>
        <v>PMMA</v>
      </c>
      <c r="AL172" s="122" t="str">
        <f>IF(ISNA(VLOOKUP(E172,[1]Sheet!$G$2:$H$40,2,FALSE))," ",VLOOKUP(E172,[1]Sheet!$G$2:$H$40,2,FALSE))</f>
        <v>PEWVN</v>
      </c>
      <c r="AM172" s="122" t="str">
        <f>IF(ISNA(VLOOKUP(G172,[1]Sheet!$K$2:$L$159,2,FALSE))," ",(VLOOKUP(G172,[1]Sheet!$K$2:$L$159,2,FALSE)))</f>
        <v>PLSVN-HIF</v>
      </c>
      <c r="AN172" s="122" t="str">
        <f>IF(ISNA(VLOOKUP(I172&amp;C172,[1]Sheet!$D$2:$E$228,2,FALSE))," ",VLOOKUP(I172&amp;C172,[1]Sheet!$D$2:$E$228,2,FALSE))</f>
        <v>Gary, Aota (PEW), Adachi (PAC)</v>
      </c>
      <c r="AO172" s="122" t="str">
        <f>+I172&amp;C172</f>
        <v>PANVIETNAM</v>
      </c>
      <c r="AP172" s="122" t="str">
        <f>C172&amp;D172&amp;E172&amp;G172&amp;I172&amp;O172</f>
        <v>VIETNAM3120018051811PANFEB</v>
      </c>
      <c r="AQ172" s="122" t="str">
        <f>B172&amp;D172&amp;N172</f>
        <v xml:space="preserve">SOUTH EAST ASIA31200CF </v>
      </c>
      <c r="AR172" s="123" t="str">
        <f>+D172&amp;J172</f>
        <v>31200SE</v>
      </c>
      <c r="AS172" s="124" t="str">
        <f t="shared" si="25"/>
        <v/>
      </c>
      <c r="AT172" s="125" t="str">
        <f t="shared" si="26"/>
        <v>F-56NCLTBNDVV</v>
      </c>
      <c r="AU172" s="125" t="e">
        <f>IF(NOT(AT172=""),VLOOKUP(AT172,[1]PSI_Category!A:B,2,0),"")</f>
        <v>#N/A</v>
      </c>
      <c r="AV172" s="125" t="s">
        <v>1800</v>
      </c>
      <c r="AW172" s="125" t="s">
        <v>1800</v>
      </c>
      <c r="AX172" s="125" t="s">
        <v>1800</v>
      </c>
    </row>
    <row r="173" spans="2:50" s="103" customFormat="1" ht="11.4" customHeight="1" x14ac:dyDescent="0.3">
      <c r="B173" s="104" t="s">
        <v>1866</v>
      </c>
      <c r="C173" s="105" t="s">
        <v>2018</v>
      </c>
      <c r="D173" s="106">
        <v>31200</v>
      </c>
      <c r="E173" s="107">
        <v>1805</v>
      </c>
      <c r="F173" s="105" t="s">
        <v>2019</v>
      </c>
      <c r="G173" s="107">
        <v>1811</v>
      </c>
      <c r="H173" s="105" t="s">
        <v>2020</v>
      </c>
      <c r="I173" s="105" t="s">
        <v>298</v>
      </c>
      <c r="J173" s="107" t="s">
        <v>293</v>
      </c>
      <c r="K173" s="105">
        <v>92011299</v>
      </c>
      <c r="L173" s="105" t="s">
        <v>2036</v>
      </c>
      <c r="M173" s="105" t="s">
        <v>2022</v>
      </c>
      <c r="N173" s="105" t="s">
        <v>1799</v>
      </c>
      <c r="O173" s="108" t="s">
        <v>159</v>
      </c>
      <c r="P173" s="109" t="s">
        <v>1872</v>
      </c>
      <c r="Q173" s="110">
        <v>45374</v>
      </c>
      <c r="R173" s="110"/>
      <c r="S173" s="110">
        <v>45377</v>
      </c>
      <c r="T173" s="110"/>
      <c r="U173" s="111" t="s">
        <v>2023</v>
      </c>
      <c r="V173" s="111" t="s">
        <v>2024</v>
      </c>
      <c r="W173" s="112"/>
      <c r="X173" s="113"/>
      <c r="Y173" s="114" t="s">
        <v>285</v>
      </c>
      <c r="Z173" s="115">
        <v>210.06</v>
      </c>
      <c r="AA173" s="116">
        <v>35</v>
      </c>
      <c r="AB173" s="117">
        <f t="shared" si="18"/>
        <v>7352.1</v>
      </c>
      <c r="AC173" s="117">
        <f t="shared" si="19"/>
        <v>57.504450150000004</v>
      </c>
      <c r="AD173" s="118">
        <v>35</v>
      </c>
      <c r="AE173" s="117">
        <f t="shared" si="20"/>
        <v>7352.1</v>
      </c>
      <c r="AF173" s="117">
        <f t="shared" si="21"/>
        <v>57.504450150000004</v>
      </c>
      <c r="AG173" s="119">
        <f t="shared" si="22"/>
        <v>0</v>
      </c>
      <c r="AH173" s="120">
        <f t="shared" si="23"/>
        <v>0</v>
      </c>
      <c r="AI173" s="121">
        <f t="shared" si="24"/>
        <v>0</v>
      </c>
      <c r="AJ173" s="122" t="str">
        <f>+C173</f>
        <v>VIETNAM</v>
      </c>
      <c r="AK173" s="122" t="str">
        <f>IF(ISNA(VLOOKUP(postponeList!D173,[1]Sheet!$A$2:$B$12,2,FALSE))," ",(VLOOKUP(postponeList!D173,[1]Sheet!$A$2:$B$12,2,FALSE)))</f>
        <v>PMMA</v>
      </c>
      <c r="AL173" s="122" t="str">
        <f>IF(ISNA(VLOOKUP(E173,[1]Sheet!$G$2:$H$40,2,FALSE))," ",VLOOKUP(E173,[1]Sheet!$G$2:$H$40,2,FALSE))</f>
        <v>PEWVN</v>
      </c>
      <c r="AM173" s="122" t="str">
        <f>IF(ISNA(VLOOKUP(G173,[1]Sheet!$K$2:$L$159,2,FALSE))," ",(VLOOKUP(G173,[1]Sheet!$K$2:$L$159,2,FALSE)))</f>
        <v>PLSVN-HIF</v>
      </c>
      <c r="AN173" s="122" t="str">
        <f>IF(ISNA(VLOOKUP(I173&amp;C173,[1]Sheet!$D$2:$E$228,2,FALSE))," ",VLOOKUP(I173&amp;C173,[1]Sheet!$D$2:$E$228,2,FALSE))</f>
        <v>Gary, Aota (PEW), Adachi (PAC)</v>
      </c>
      <c r="AO173" s="122" t="str">
        <f>+I173&amp;C173</f>
        <v>PANVIETNAM</v>
      </c>
      <c r="AP173" s="122" t="str">
        <f>C173&amp;D173&amp;E173&amp;G173&amp;I173&amp;O173</f>
        <v>VIETNAM3120018051811PANFEB</v>
      </c>
      <c r="AQ173" s="122" t="str">
        <f>B173&amp;D173&amp;N173</f>
        <v xml:space="preserve">SOUTH EAST ASIA31200CF </v>
      </c>
      <c r="AR173" s="123" t="str">
        <f>+D173&amp;J173</f>
        <v>31200SE</v>
      </c>
      <c r="AS173" s="124" t="str">
        <f t="shared" si="25"/>
        <v>Pro</v>
      </c>
      <c r="AT173" s="125" t="str">
        <f t="shared" si="26"/>
        <v>F-60DGNTBKVV</v>
      </c>
      <c r="AU173" s="125" t="str">
        <f>IF(NOT(AT173=""),VLOOKUP(AT173,[1]PSI_Category!A:B,2,0),"")</f>
        <v>C/F</v>
      </c>
      <c r="AV173" s="125" t="s">
        <v>1800</v>
      </c>
      <c r="AW173" s="125" t="s">
        <v>1800</v>
      </c>
      <c r="AX173" s="125" t="s">
        <v>1800</v>
      </c>
    </row>
    <row r="174" spans="2:50" s="103" customFormat="1" ht="11.4" customHeight="1" x14ac:dyDescent="0.3">
      <c r="B174" s="104" t="s">
        <v>1866</v>
      </c>
      <c r="C174" s="105" t="s">
        <v>2018</v>
      </c>
      <c r="D174" s="106">
        <v>31200</v>
      </c>
      <c r="E174" s="107">
        <v>1805</v>
      </c>
      <c r="F174" s="105" t="s">
        <v>2019</v>
      </c>
      <c r="G174" s="107">
        <v>1811</v>
      </c>
      <c r="H174" s="105" t="s">
        <v>2020</v>
      </c>
      <c r="I174" s="105" t="s">
        <v>298</v>
      </c>
      <c r="J174" s="107" t="s">
        <v>293</v>
      </c>
      <c r="K174" s="105">
        <v>92011299</v>
      </c>
      <c r="L174" s="105" t="s">
        <v>2036</v>
      </c>
      <c r="M174" s="105" t="s">
        <v>2034</v>
      </c>
      <c r="N174" s="105" t="s">
        <v>1799</v>
      </c>
      <c r="O174" s="108" t="s">
        <v>159</v>
      </c>
      <c r="P174" s="109" t="s">
        <v>1872</v>
      </c>
      <c r="Q174" s="110"/>
      <c r="R174" s="110"/>
      <c r="S174" s="110"/>
      <c r="T174" s="110"/>
      <c r="U174" s="111"/>
      <c r="V174" s="111"/>
      <c r="W174" s="112"/>
      <c r="X174" s="113"/>
      <c r="Y174" s="114" t="s">
        <v>285</v>
      </c>
      <c r="Z174" s="115">
        <v>25.95</v>
      </c>
      <c r="AA174" s="116">
        <v>30</v>
      </c>
      <c r="AB174" s="117">
        <f t="shared" si="18"/>
        <v>778.5</v>
      </c>
      <c r="AC174" s="117">
        <f t="shared" si="19"/>
        <v>6.0890377500000001</v>
      </c>
      <c r="AD174" s="118"/>
      <c r="AE174" s="117">
        <f t="shared" si="20"/>
        <v>0</v>
      </c>
      <c r="AF174" s="117">
        <f t="shared" si="21"/>
        <v>0</v>
      </c>
      <c r="AG174" s="119">
        <f t="shared" si="22"/>
        <v>30</v>
      </c>
      <c r="AH174" s="120">
        <f t="shared" si="23"/>
        <v>778.5</v>
      </c>
      <c r="AI174" s="121">
        <f t="shared" si="24"/>
        <v>6.0890377500000001</v>
      </c>
      <c r="AJ174" s="122" t="str">
        <f>+C174</f>
        <v>VIETNAM</v>
      </c>
      <c r="AK174" s="122" t="str">
        <f>IF(ISNA(VLOOKUP(postponeList!D174,[1]Sheet!$A$2:$B$12,2,FALSE))," ",(VLOOKUP(postponeList!D174,[1]Sheet!$A$2:$B$12,2,FALSE)))</f>
        <v>PMMA</v>
      </c>
      <c r="AL174" s="122" t="str">
        <f>IF(ISNA(VLOOKUP(E174,[1]Sheet!$G$2:$H$40,2,FALSE))," ",VLOOKUP(E174,[1]Sheet!$G$2:$H$40,2,FALSE))</f>
        <v>PEWVN</v>
      </c>
      <c r="AM174" s="122" t="str">
        <f>IF(ISNA(VLOOKUP(G174,[1]Sheet!$K$2:$L$159,2,FALSE))," ",(VLOOKUP(G174,[1]Sheet!$K$2:$L$159,2,FALSE)))</f>
        <v>PLSVN-HIF</v>
      </c>
      <c r="AN174" s="122" t="str">
        <f>IF(ISNA(VLOOKUP(I174&amp;C174,[1]Sheet!$D$2:$E$228,2,FALSE))," ",VLOOKUP(I174&amp;C174,[1]Sheet!$D$2:$E$228,2,FALSE))</f>
        <v>Gary, Aota (PEW), Adachi (PAC)</v>
      </c>
      <c r="AO174" s="122" t="str">
        <f>+I174&amp;C174</f>
        <v>PANVIETNAM</v>
      </c>
      <c r="AP174" s="122" t="str">
        <f>C174&amp;D174&amp;E174&amp;G174&amp;I174&amp;O174</f>
        <v>VIETNAM3120018051811PANFEB</v>
      </c>
      <c r="AQ174" s="122" t="str">
        <f>B174&amp;D174&amp;N174</f>
        <v xml:space="preserve">SOUTH EAST ASIA31200CF </v>
      </c>
      <c r="AR174" s="123" t="str">
        <f>+D174&amp;J174</f>
        <v>31200SE</v>
      </c>
      <c r="AS174" s="124" t="str">
        <f t="shared" si="25"/>
        <v/>
      </c>
      <c r="AT174" s="125" t="str">
        <f t="shared" si="26"/>
        <v>F-60MZ2TBKAVV</v>
      </c>
      <c r="AU174" s="125" t="str">
        <f>IF(NOT(AT174=""),VLOOKUP(AT174,[1]PSI_Category!A:B,2,0),"")</f>
        <v>C/F</v>
      </c>
      <c r="AV174" s="125" t="s">
        <v>1800</v>
      </c>
      <c r="AW174" s="125" t="s">
        <v>1800</v>
      </c>
      <c r="AX174" s="125" t="s">
        <v>1800</v>
      </c>
    </row>
    <row r="175" spans="2:50" s="103" customFormat="1" ht="11.4" customHeight="1" x14ac:dyDescent="0.3">
      <c r="B175" s="104" t="s">
        <v>1866</v>
      </c>
      <c r="C175" s="105" t="s">
        <v>2018</v>
      </c>
      <c r="D175" s="106">
        <v>31200</v>
      </c>
      <c r="E175" s="107">
        <v>1805</v>
      </c>
      <c r="F175" s="105" t="s">
        <v>2019</v>
      </c>
      <c r="G175" s="107">
        <v>1811</v>
      </c>
      <c r="H175" s="105" t="s">
        <v>2020</v>
      </c>
      <c r="I175" s="105" t="s">
        <v>298</v>
      </c>
      <c r="J175" s="107" t="s">
        <v>293</v>
      </c>
      <c r="K175" s="105">
        <v>92011299</v>
      </c>
      <c r="L175" s="105" t="s">
        <v>2036</v>
      </c>
      <c r="M175" s="105" t="s">
        <v>2035</v>
      </c>
      <c r="N175" s="105" t="s">
        <v>1799</v>
      </c>
      <c r="O175" s="108" t="s">
        <v>159</v>
      </c>
      <c r="P175" s="109" t="s">
        <v>1872</v>
      </c>
      <c r="Q175" s="110"/>
      <c r="R175" s="110"/>
      <c r="S175" s="110"/>
      <c r="T175" s="110"/>
      <c r="U175" s="111"/>
      <c r="V175" s="111"/>
      <c r="W175" s="112"/>
      <c r="X175" s="113"/>
      <c r="Y175" s="114" t="s">
        <v>285</v>
      </c>
      <c r="Z175" s="115">
        <v>25.95</v>
      </c>
      <c r="AA175" s="116">
        <v>80</v>
      </c>
      <c r="AB175" s="117">
        <f t="shared" si="18"/>
        <v>2076</v>
      </c>
      <c r="AC175" s="117">
        <f t="shared" si="19"/>
        <v>16.237434</v>
      </c>
      <c r="AD175" s="118"/>
      <c r="AE175" s="117">
        <f t="shared" si="20"/>
        <v>0</v>
      </c>
      <c r="AF175" s="117">
        <f t="shared" si="21"/>
        <v>0</v>
      </c>
      <c r="AG175" s="119">
        <f t="shared" si="22"/>
        <v>80</v>
      </c>
      <c r="AH175" s="120">
        <f t="shared" si="23"/>
        <v>2076</v>
      </c>
      <c r="AI175" s="121">
        <f t="shared" si="24"/>
        <v>16.237434</v>
      </c>
      <c r="AJ175" s="122" t="str">
        <f>+C175</f>
        <v>VIETNAM</v>
      </c>
      <c r="AK175" s="122" t="str">
        <f>IF(ISNA(VLOOKUP(postponeList!D175,[1]Sheet!$A$2:$B$12,2,FALSE))," ",(VLOOKUP(postponeList!D175,[1]Sheet!$A$2:$B$12,2,FALSE)))</f>
        <v>PMMA</v>
      </c>
      <c r="AL175" s="122" t="str">
        <f>IF(ISNA(VLOOKUP(E175,[1]Sheet!$G$2:$H$40,2,FALSE))," ",VLOOKUP(E175,[1]Sheet!$G$2:$H$40,2,FALSE))</f>
        <v>PEWVN</v>
      </c>
      <c r="AM175" s="122" t="str">
        <f>IF(ISNA(VLOOKUP(G175,[1]Sheet!$K$2:$L$159,2,FALSE))," ",(VLOOKUP(G175,[1]Sheet!$K$2:$L$159,2,FALSE)))</f>
        <v>PLSVN-HIF</v>
      </c>
      <c r="AN175" s="122" t="str">
        <f>IF(ISNA(VLOOKUP(I175&amp;C175,[1]Sheet!$D$2:$E$228,2,FALSE))," ",VLOOKUP(I175&amp;C175,[1]Sheet!$D$2:$E$228,2,FALSE))</f>
        <v>Gary, Aota (PEW), Adachi (PAC)</v>
      </c>
      <c r="AO175" s="122" t="str">
        <f>+I175&amp;C175</f>
        <v>PANVIETNAM</v>
      </c>
      <c r="AP175" s="122" t="str">
        <f>C175&amp;D175&amp;E175&amp;G175&amp;I175&amp;O175</f>
        <v>VIETNAM3120018051811PANFEB</v>
      </c>
      <c r="AQ175" s="122" t="str">
        <f>B175&amp;D175&amp;N175</f>
        <v xml:space="preserve">SOUTH EAST ASIA31200CF </v>
      </c>
      <c r="AR175" s="123" t="str">
        <f>+D175&amp;J175</f>
        <v>31200SE</v>
      </c>
      <c r="AS175" s="124" t="str">
        <f t="shared" si="25"/>
        <v/>
      </c>
      <c r="AT175" s="125" t="str">
        <f t="shared" si="26"/>
        <v>F-60MZ2TBKDVV</v>
      </c>
      <c r="AU175" s="125" t="str">
        <f>IF(NOT(AT175=""),VLOOKUP(AT175,[1]PSI_Category!A:B,2,0),"")</f>
        <v>C/F</v>
      </c>
      <c r="AV175" s="125" t="s">
        <v>1800</v>
      </c>
      <c r="AW175" s="125" t="s">
        <v>1800</v>
      </c>
      <c r="AX175" s="125" t="s">
        <v>1800</v>
      </c>
    </row>
    <row r="176" spans="2:50" s="103" customFormat="1" ht="11.4" customHeight="1" x14ac:dyDescent="0.3">
      <c r="B176" s="104" t="s">
        <v>1866</v>
      </c>
      <c r="C176" s="105" t="s">
        <v>2018</v>
      </c>
      <c r="D176" s="106">
        <v>31200</v>
      </c>
      <c r="E176" s="107">
        <v>1805</v>
      </c>
      <c r="F176" s="105" t="s">
        <v>2019</v>
      </c>
      <c r="G176" s="107">
        <v>1811</v>
      </c>
      <c r="H176" s="105" t="s">
        <v>2020</v>
      </c>
      <c r="I176" s="105" t="s">
        <v>298</v>
      </c>
      <c r="J176" s="107" t="s">
        <v>293</v>
      </c>
      <c r="K176" s="105">
        <v>92011300</v>
      </c>
      <c r="L176" s="105" t="s">
        <v>2038</v>
      </c>
      <c r="M176" s="105" t="s">
        <v>2031</v>
      </c>
      <c r="N176" s="105" t="s">
        <v>1789</v>
      </c>
      <c r="O176" s="108" t="s">
        <v>159</v>
      </c>
      <c r="P176" s="109" t="s">
        <v>1872</v>
      </c>
      <c r="Q176" s="110"/>
      <c r="R176" s="110"/>
      <c r="S176" s="110"/>
      <c r="T176" s="110"/>
      <c r="U176" s="111"/>
      <c r="V176" s="111"/>
      <c r="W176" s="112"/>
      <c r="X176" s="113"/>
      <c r="Y176" s="114" t="s">
        <v>285</v>
      </c>
      <c r="Z176" s="115">
        <v>45.76</v>
      </c>
      <c r="AA176" s="116">
        <v>750</v>
      </c>
      <c r="AB176" s="117">
        <f t="shared" si="18"/>
        <v>34320</v>
      </c>
      <c r="AC176" s="117">
        <f t="shared" si="19"/>
        <v>268.43387999999999</v>
      </c>
      <c r="AD176" s="118"/>
      <c r="AE176" s="117">
        <f t="shared" si="20"/>
        <v>0</v>
      </c>
      <c r="AF176" s="117">
        <f t="shared" si="21"/>
        <v>0</v>
      </c>
      <c r="AG176" s="119">
        <f t="shared" si="22"/>
        <v>750</v>
      </c>
      <c r="AH176" s="120">
        <f t="shared" si="23"/>
        <v>34320</v>
      </c>
      <c r="AI176" s="121">
        <f t="shared" si="24"/>
        <v>268.43387999999999</v>
      </c>
      <c r="AJ176" s="122" t="str">
        <f>+C176</f>
        <v>VIETNAM</v>
      </c>
      <c r="AK176" s="122" t="str">
        <f>IF(ISNA(VLOOKUP(postponeList!D176,[1]Sheet!$A$2:$B$12,2,FALSE))," ",(VLOOKUP(postponeList!D176,[1]Sheet!$A$2:$B$12,2,FALSE)))</f>
        <v>PMMA</v>
      </c>
      <c r="AL176" s="122" t="str">
        <f>IF(ISNA(VLOOKUP(E176,[1]Sheet!$G$2:$H$40,2,FALSE))," ",VLOOKUP(E176,[1]Sheet!$G$2:$H$40,2,FALSE))</f>
        <v>PEWVN</v>
      </c>
      <c r="AM176" s="122" t="str">
        <f>IF(ISNA(VLOOKUP(G176,[1]Sheet!$K$2:$L$159,2,FALSE))," ",(VLOOKUP(G176,[1]Sheet!$K$2:$L$159,2,FALSE)))</f>
        <v>PLSVN-HIF</v>
      </c>
      <c r="AN176" s="122" t="str">
        <f>IF(ISNA(VLOOKUP(I176&amp;C176,[1]Sheet!$D$2:$E$228,2,FALSE))," ",VLOOKUP(I176&amp;C176,[1]Sheet!$D$2:$E$228,2,FALSE))</f>
        <v>Gary, Aota (PEW), Adachi (PAC)</v>
      </c>
      <c r="AO176" s="122" t="str">
        <f>+I176&amp;C176</f>
        <v>PANVIETNAM</v>
      </c>
      <c r="AP176" s="122" t="str">
        <f>C176&amp;D176&amp;E176&amp;G176&amp;I176&amp;O176</f>
        <v>VIETNAM3120018051811PANFEB</v>
      </c>
      <c r="AQ176" s="122" t="str">
        <f>B176&amp;D176&amp;N176</f>
        <v xml:space="preserve">SOUTH EAST ASIA31200WF </v>
      </c>
      <c r="AR176" s="123" t="str">
        <f>+D176&amp;J176</f>
        <v>31200SE</v>
      </c>
      <c r="AS176" s="124" t="str">
        <f t="shared" si="25"/>
        <v/>
      </c>
      <c r="AT176" s="125" t="str">
        <f t="shared" si="26"/>
        <v>F-409MNBAKBV</v>
      </c>
      <c r="AU176" s="125" t="str">
        <f>IF(NOT(AT176=""),VLOOKUP(AT176,[1]PSI_Category!A:B,2,0),"")</f>
        <v>W/F</v>
      </c>
      <c r="AV176" s="125" t="s">
        <v>1778</v>
      </c>
      <c r="AW176" s="125" t="s">
        <v>1790</v>
      </c>
      <c r="AX176" s="125" t="s">
        <v>1790</v>
      </c>
    </row>
    <row r="177" spans="2:50" s="103" customFormat="1" ht="11.4" customHeight="1" x14ac:dyDescent="0.3">
      <c r="B177" s="104" t="s">
        <v>1866</v>
      </c>
      <c r="C177" s="105" t="s">
        <v>2018</v>
      </c>
      <c r="D177" s="106">
        <v>31200</v>
      </c>
      <c r="E177" s="107">
        <v>1805</v>
      </c>
      <c r="F177" s="105" t="s">
        <v>2019</v>
      </c>
      <c r="G177" s="107">
        <v>1811</v>
      </c>
      <c r="H177" s="105" t="s">
        <v>2020</v>
      </c>
      <c r="I177" s="105" t="s">
        <v>298</v>
      </c>
      <c r="J177" s="107" t="s">
        <v>293</v>
      </c>
      <c r="K177" s="105">
        <v>92011300</v>
      </c>
      <c r="L177" s="105" t="s">
        <v>2038</v>
      </c>
      <c r="M177" s="105" t="s">
        <v>2037</v>
      </c>
      <c r="N177" s="105" t="s">
        <v>1799</v>
      </c>
      <c r="O177" s="108" t="s">
        <v>159</v>
      </c>
      <c r="P177" s="109" t="s">
        <v>1872</v>
      </c>
      <c r="Q177" s="110"/>
      <c r="R177" s="110"/>
      <c r="S177" s="110"/>
      <c r="T177" s="110"/>
      <c r="U177" s="111"/>
      <c r="V177" s="111"/>
      <c r="W177" s="112"/>
      <c r="X177" s="113"/>
      <c r="Y177" s="114" t="s">
        <v>285</v>
      </c>
      <c r="Z177" s="115">
        <v>36.89</v>
      </c>
      <c r="AA177" s="116">
        <v>10</v>
      </c>
      <c r="AB177" s="117">
        <f t="shared" si="18"/>
        <v>368.9</v>
      </c>
      <c r="AC177" s="117">
        <f t="shared" si="19"/>
        <v>2.8853513500000001</v>
      </c>
      <c r="AD177" s="118"/>
      <c r="AE177" s="117">
        <f t="shared" si="20"/>
        <v>0</v>
      </c>
      <c r="AF177" s="117">
        <f t="shared" si="21"/>
        <v>0</v>
      </c>
      <c r="AG177" s="119">
        <f t="shared" si="22"/>
        <v>10</v>
      </c>
      <c r="AH177" s="120">
        <f t="shared" si="23"/>
        <v>368.9</v>
      </c>
      <c r="AI177" s="121">
        <f t="shared" si="24"/>
        <v>2.8853513500000001</v>
      </c>
      <c r="AJ177" s="122" t="str">
        <f>+C177</f>
        <v>VIETNAM</v>
      </c>
      <c r="AK177" s="122" t="str">
        <f>IF(ISNA(VLOOKUP(postponeList!D177,[1]Sheet!$A$2:$B$12,2,FALSE))," ",(VLOOKUP(postponeList!D177,[1]Sheet!$A$2:$B$12,2,FALSE)))</f>
        <v>PMMA</v>
      </c>
      <c r="AL177" s="122" t="str">
        <f>IF(ISNA(VLOOKUP(E177,[1]Sheet!$G$2:$H$40,2,FALSE))," ",VLOOKUP(E177,[1]Sheet!$G$2:$H$40,2,FALSE))</f>
        <v>PEWVN</v>
      </c>
      <c r="AM177" s="122" t="str">
        <f>IF(ISNA(VLOOKUP(G177,[1]Sheet!$K$2:$L$159,2,FALSE))," ",(VLOOKUP(G177,[1]Sheet!$K$2:$L$159,2,FALSE)))</f>
        <v>PLSVN-HIF</v>
      </c>
      <c r="AN177" s="122" t="str">
        <f>IF(ISNA(VLOOKUP(I177&amp;C177,[1]Sheet!$D$2:$E$228,2,FALSE))," ",VLOOKUP(I177&amp;C177,[1]Sheet!$D$2:$E$228,2,FALSE))</f>
        <v>Gary, Aota (PEW), Adachi (PAC)</v>
      </c>
      <c r="AO177" s="122" t="str">
        <f>+I177&amp;C177</f>
        <v>PANVIETNAM</v>
      </c>
      <c r="AP177" s="122" t="str">
        <f>C177&amp;D177&amp;E177&amp;G177&amp;I177&amp;O177</f>
        <v>VIETNAM3120018051811PANFEB</v>
      </c>
      <c r="AQ177" s="122" t="str">
        <f>B177&amp;D177&amp;N177</f>
        <v xml:space="preserve">SOUTH EAST ASIA31200CF </v>
      </c>
      <c r="AR177" s="123" t="str">
        <f>+D177&amp;J177</f>
        <v>31200SE</v>
      </c>
      <c r="AS177" s="124" t="str">
        <f t="shared" si="25"/>
        <v/>
      </c>
      <c r="AT177" s="125" t="str">
        <f t="shared" si="26"/>
        <v>F-56NCLTBNDVV</v>
      </c>
      <c r="AU177" s="125" t="e">
        <f>IF(NOT(AT177=""),VLOOKUP(AT177,[1]PSI_Category!A:B,2,0),"")</f>
        <v>#N/A</v>
      </c>
      <c r="AV177" s="125" t="s">
        <v>1800</v>
      </c>
      <c r="AW177" s="125" t="s">
        <v>1800</v>
      </c>
      <c r="AX177" s="125" t="s">
        <v>1800</v>
      </c>
    </row>
    <row r="178" spans="2:50" s="103" customFormat="1" ht="11.4" customHeight="1" x14ac:dyDescent="0.3">
      <c r="B178" s="104" t="s">
        <v>1866</v>
      </c>
      <c r="C178" s="105" t="s">
        <v>2018</v>
      </c>
      <c r="D178" s="106">
        <v>31200</v>
      </c>
      <c r="E178" s="107">
        <v>1805</v>
      </c>
      <c r="F178" s="105" t="s">
        <v>2019</v>
      </c>
      <c r="G178" s="107">
        <v>1811</v>
      </c>
      <c r="H178" s="105" t="s">
        <v>2020</v>
      </c>
      <c r="I178" s="105" t="s">
        <v>298</v>
      </c>
      <c r="J178" s="107" t="s">
        <v>293</v>
      </c>
      <c r="K178" s="105">
        <v>92011300</v>
      </c>
      <c r="L178" s="105" t="s">
        <v>2038</v>
      </c>
      <c r="M178" s="105" t="s">
        <v>2022</v>
      </c>
      <c r="N178" s="105" t="s">
        <v>1799</v>
      </c>
      <c r="O178" s="108" t="s">
        <v>159</v>
      </c>
      <c r="P178" s="109" t="s">
        <v>1872</v>
      </c>
      <c r="Q178" s="110">
        <v>45374</v>
      </c>
      <c r="R178" s="110"/>
      <c r="S178" s="110">
        <v>45377</v>
      </c>
      <c r="T178" s="110"/>
      <c r="U178" s="111" t="s">
        <v>2023</v>
      </c>
      <c r="V178" s="111" t="s">
        <v>2024</v>
      </c>
      <c r="W178" s="112"/>
      <c r="X178" s="113"/>
      <c r="Y178" s="114" t="s">
        <v>285</v>
      </c>
      <c r="Z178" s="115">
        <v>210.06</v>
      </c>
      <c r="AA178" s="116">
        <v>4</v>
      </c>
      <c r="AB178" s="117">
        <f t="shared" si="18"/>
        <v>840.24</v>
      </c>
      <c r="AC178" s="117">
        <f t="shared" si="19"/>
        <v>6.5719371600000001</v>
      </c>
      <c r="AD178" s="118">
        <v>4</v>
      </c>
      <c r="AE178" s="117">
        <f t="shared" si="20"/>
        <v>840.24</v>
      </c>
      <c r="AF178" s="117">
        <f t="shared" si="21"/>
        <v>6.5719371600000001</v>
      </c>
      <c r="AG178" s="119">
        <f t="shared" si="22"/>
        <v>0</v>
      </c>
      <c r="AH178" s="120">
        <f t="shared" si="23"/>
        <v>0</v>
      </c>
      <c r="AI178" s="121">
        <f t="shared" si="24"/>
        <v>0</v>
      </c>
      <c r="AJ178" s="122" t="str">
        <f>+C178</f>
        <v>VIETNAM</v>
      </c>
      <c r="AK178" s="122" t="str">
        <f>IF(ISNA(VLOOKUP(postponeList!D178,[1]Sheet!$A$2:$B$12,2,FALSE))," ",(VLOOKUP(postponeList!D178,[1]Sheet!$A$2:$B$12,2,FALSE)))</f>
        <v>PMMA</v>
      </c>
      <c r="AL178" s="122" t="str">
        <f>IF(ISNA(VLOOKUP(E178,[1]Sheet!$G$2:$H$40,2,FALSE))," ",VLOOKUP(E178,[1]Sheet!$G$2:$H$40,2,FALSE))</f>
        <v>PEWVN</v>
      </c>
      <c r="AM178" s="122" t="str">
        <f>IF(ISNA(VLOOKUP(G178,[1]Sheet!$K$2:$L$159,2,FALSE))," ",(VLOOKUP(G178,[1]Sheet!$K$2:$L$159,2,FALSE)))</f>
        <v>PLSVN-HIF</v>
      </c>
      <c r="AN178" s="122" t="str">
        <f>IF(ISNA(VLOOKUP(I178&amp;C178,[1]Sheet!$D$2:$E$228,2,FALSE))," ",VLOOKUP(I178&amp;C178,[1]Sheet!$D$2:$E$228,2,FALSE))</f>
        <v>Gary, Aota (PEW), Adachi (PAC)</v>
      </c>
      <c r="AO178" s="122" t="str">
        <f>+I178&amp;C178</f>
        <v>PANVIETNAM</v>
      </c>
      <c r="AP178" s="122" t="str">
        <f>C178&amp;D178&amp;E178&amp;G178&amp;I178&amp;O178</f>
        <v>VIETNAM3120018051811PANFEB</v>
      </c>
      <c r="AQ178" s="122" t="str">
        <f>B178&amp;D178&amp;N178</f>
        <v xml:space="preserve">SOUTH EAST ASIA31200CF </v>
      </c>
      <c r="AR178" s="123" t="str">
        <f>+D178&amp;J178</f>
        <v>31200SE</v>
      </c>
      <c r="AS178" s="124" t="str">
        <f t="shared" si="25"/>
        <v>Pro</v>
      </c>
      <c r="AT178" s="125" t="str">
        <f t="shared" si="26"/>
        <v>F-60DGNTBKVV</v>
      </c>
      <c r="AU178" s="125" t="str">
        <f>IF(NOT(AT178=""),VLOOKUP(AT178,[1]PSI_Category!A:B,2,0),"")</f>
        <v>C/F</v>
      </c>
      <c r="AV178" s="125" t="s">
        <v>1800</v>
      </c>
      <c r="AW178" s="125" t="s">
        <v>1800</v>
      </c>
      <c r="AX178" s="125" t="s">
        <v>1800</v>
      </c>
    </row>
    <row r="179" spans="2:50" s="103" customFormat="1" ht="11.4" customHeight="1" x14ac:dyDescent="0.3">
      <c r="B179" s="104" t="s">
        <v>1866</v>
      </c>
      <c r="C179" s="105" t="s">
        <v>2018</v>
      </c>
      <c r="D179" s="106">
        <v>31200</v>
      </c>
      <c r="E179" s="107">
        <v>1805</v>
      </c>
      <c r="F179" s="105" t="s">
        <v>2019</v>
      </c>
      <c r="G179" s="107">
        <v>1811</v>
      </c>
      <c r="H179" s="105" t="s">
        <v>2020</v>
      </c>
      <c r="I179" s="105" t="s">
        <v>298</v>
      </c>
      <c r="J179" s="107" t="s">
        <v>293</v>
      </c>
      <c r="K179" s="105">
        <v>92011300</v>
      </c>
      <c r="L179" s="105" t="s">
        <v>2038</v>
      </c>
      <c r="M179" s="105" t="s">
        <v>2034</v>
      </c>
      <c r="N179" s="105" t="s">
        <v>1799</v>
      </c>
      <c r="O179" s="108" t="s">
        <v>159</v>
      </c>
      <c r="P179" s="109" t="s">
        <v>1872</v>
      </c>
      <c r="Q179" s="110"/>
      <c r="R179" s="110"/>
      <c r="S179" s="110"/>
      <c r="T179" s="110"/>
      <c r="U179" s="111"/>
      <c r="V179" s="111"/>
      <c r="W179" s="112"/>
      <c r="X179" s="113"/>
      <c r="Y179" s="114" t="s">
        <v>285</v>
      </c>
      <c r="Z179" s="115">
        <v>25.95</v>
      </c>
      <c r="AA179" s="116">
        <v>3</v>
      </c>
      <c r="AB179" s="117">
        <f t="shared" si="18"/>
        <v>77.849999999999994</v>
      </c>
      <c r="AC179" s="117">
        <f t="shared" si="19"/>
        <v>0.60890377500000004</v>
      </c>
      <c r="AD179" s="118"/>
      <c r="AE179" s="117">
        <f t="shared" si="20"/>
        <v>0</v>
      </c>
      <c r="AF179" s="117">
        <f t="shared" si="21"/>
        <v>0</v>
      </c>
      <c r="AG179" s="119">
        <f t="shared" si="22"/>
        <v>3</v>
      </c>
      <c r="AH179" s="120">
        <f t="shared" si="23"/>
        <v>77.849999999999994</v>
      </c>
      <c r="AI179" s="121">
        <f t="shared" si="24"/>
        <v>0.60890377500000004</v>
      </c>
      <c r="AJ179" s="122" t="str">
        <f>+C179</f>
        <v>VIETNAM</v>
      </c>
      <c r="AK179" s="122" t="str">
        <f>IF(ISNA(VLOOKUP(postponeList!D179,[1]Sheet!$A$2:$B$12,2,FALSE))," ",(VLOOKUP(postponeList!D179,[1]Sheet!$A$2:$B$12,2,FALSE)))</f>
        <v>PMMA</v>
      </c>
      <c r="AL179" s="122" t="str">
        <f>IF(ISNA(VLOOKUP(E179,[1]Sheet!$G$2:$H$40,2,FALSE))," ",VLOOKUP(E179,[1]Sheet!$G$2:$H$40,2,FALSE))</f>
        <v>PEWVN</v>
      </c>
      <c r="AM179" s="122" t="str">
        <f>IF(ISNA(VLOOKUP(G179,[1]Sheet!$K$2:$L$159,2,FALSE))," ",(VLOOKUP(G179,[1]Sheet!$K$2:$L$159,2,FALSE)))</f>
        <v>PLSVN-HIF</v>
      </c>
      <c r="AN179" s="122" t="str">
        <f>IF(ISNA(VLOOKUP(I179&amp;C179,[1]Sheet!$D$2:$E$228,2,FALSE))," ",VLOOKUP(I179&amp;C179,[1]Sheet!$D$2:$E$228,2,FALSE))</f>
        <v>Gary, Aota (PEW), Adachi (PAC)</v>
      </c>
      <c r="AO179" s="122" t="str">
        <f>+I179&amp;C179</f>
        <v>PANVIETNAM</v>
      </c>
      <c r="AP179" s="122" t="str">
        <f>C179&amp;D179&amp;E179&amp;G179&amp;I179&amp;O179</f>
        <v>VIETNAM3120018051811PANFEB</v>
      </c>
      <c r="AQ179" s="122" t="str">
        <f>B179&amp;D179&amp;N179</f>
        <v xml:space="preserve">SOUTH EAST ASIA31200CF </v>
      </c>
      <c r="AR179" s="123" t="str">
        <f>+D179&amp;J179</f>
        <v>31200SE</v>
      </c>
      <c r="AS179" s="124" t="str">
        <f t="shared" si="25"/>
        <v/>
      </c>
      <c r="AT179" s="125" t="str">
        <f t="shared" si="26"/>
        <v>F-60MZ2TBKAVV</v>
      </c>
      <c r="AU179" s="125" t="str">
        <f>IF(NOT(AT179=""),VLOOKUP(AT179,[1]PSI_Category!A:B,2,0),"")</f>
        <v>C/F</v>
      </c>
      <c r="AV179" s="125" t="s">
        <v>1800</v>
      </c>
      <c r="AW179" s="125" t="s">
        <v>1800</v>
      </c>
      <c r="AX179" s="125" t="s">
        <v>1800</v>
      </c>
    </row>
    <row r="180" spans="2:50" s="103" customFormat="1" ht="11.4" customHeight="1" x14ac:dyDescent="0.3">
      <c r="B180" s="104" t="s">
        <v>1866</v>
      </c>
      <c r="C180" s="105" t="s">
        <v>2018</v>
      </c>
      <c r="D180" s="106">
        <v>31200</v>
      </c>
      <c r="E180" s="107">
        <v>1805</v>
      </c>
      <c r="F180" s="105" t="s">
        <v>2019</v>
      </c>
      <c r="G180" s="107">
        <v>1811</v>
      </c>
      <c r="H180" s="105" t="s">
        <v>2020</v>
      </c>
      <c r="I180" s="105" t="s">
        <v>298</v>
      </c>
      <c r="J180" s="107" t="s">
        <v>293</v>
      </c>
      <c r="K180" s="105">
        <v>92011302</v>
      </c>
      <c r="L180" s="105" t="s">
        <v>2039</v>
      </c>
      <c r="M180" s="105" t="s">
        <v>2030</v>
      </c>
      <c r="N180" s="105" t="s">
        <v>1886</v>
      </c>
      <c r="O180" s="108" t="s">
        <v>159</v>
      </c>
      <c r="P180" s="109" t="s">
        <v>1872</v>
      </c>
      <c r="Q180" s="110"/>
      <c r="R180" s="110"/>
      <c r="S180" s="110"/>
      <c r="T180" s="110"/>
      <c r="U180" s="111"/>
      <c r="V180" s="111"/>
      <c r="W180" s="112"/>
      <c r="X180" s="113"/>
      <c r="Y180" s="114" t="s">
        <v>285</v>
      </c>
      <c r="Z180" s="115">
        <v>66</v>
      </c>
      <c r="AA180" s="116">
        <v>120</v>
      </c>
      <c r="AB180" s="117">
        <f t="shared" si="18"/>
        <v>7920</v>
      </c>
      <c r="AC180" s="117">
        <f t="shared" si="19"/>
        <v>61.946280000000009</v>
      </c>
      <c r="AD180" s="118"/>
      <c r="AE180" s="117">
        <f t="shared" si="20"/>
        <v>0</v>
      </c>
      <c r="AF180" s="117">
        <f t="shared" si="21"/>
        <v>0</v>
      </c>
      <c r="AG180" s="119">
        <f t="shared" si="22"/>
        <v>120</v>
      </c>
      <c r="AH180" s="120">
        <f t="shared" si="23"/>
        <v>7920</v>
      </c>
      <c r="AI180" s="121">
        <f t="shared" si="24"/>
        <v>61.946280000000009</v>
      </c>
      <c r="AJ180" s="122" t="str">
        <f>+C180</f>
        <v>VIETNAM</v>
      </c>
      <c r="AK180" s="122" t="str">
        <f>IF(ISNA(VLOOKUP(postponeList!D180,[1]Sheet!$A$2:$B$12,2,FALSE))," ",(VLOOKUP(postponeList!D180,[1]Sheet!$A$2:$B$12,2,FALSE)))</f>
        <v>PMMA</v>
      </c>
      <c r="AL180" s="122" t="str">
        <f>IF(ISNA(VLOOKUP(E180,[1]Sheet!$G$2:$H$40,2,FALSE))," ",VLOOKUP(E180,[1]Sheet!$G$2:$H$40,2,FALSE))</f>
        <v>PEWVN</v>
      </c>
      <c r="AM180" s="122" t="str">
        <f>IF(ISNA(VLOOKUP(G180,[1]Sheet!$K$2:$L$159,2,FALSE))," ",(VLOOKUP(G180,[1]Sheet!$K$2:$L$159,2,FALSE)))</f>
        <v>PLSVN-HIF</v>
      </c>
      <c r="AN180" s="122" t="str">
        <f>IF(ISNA(VLOOKUP(I180&amp;C180,[1]Sheet!$D$2:$E$228,2,FALSE))," ",VLOOKUP(I180&amp;C180,[1]Sheet!$D$2:$E$228,2,FALSE))</f>
        <v>Gary, Aota (PEW), Adachi (PAC)</v>
      </c>
      <c r="AO180" s="122" t="str">
        <f>+I180&amp;C180</f>
        <v>PANVIETNAM</v>
      </c>
      <c r="AP180" s="122" t="str">
        <f>C180&amp;D180&amp;E180&amp;G180&amp;I180&amp;O180</f>
        <v>VIETNAM3120018051811PANFEB</v>
      </c>
      <c r="AQ180" s="122" t="str">
        <f>B180&amp;D180&amp;N180</f>
        <v xml:space="preserve">SOUTH EAST ASIA31200LF </v>
      </c>
      <c r="AR180" s="123" t="str">
        <f>+D180&amp;J180</f>
        <v>31200SE</v>
      </c>
      <c r="AS180" s="124" t="str">
        <f t="shared" si="25"/>
        <v/>
      </c>
      <c r="AT180" s="125" t="str">
        <f t="shared" si="26"/>
        <v>F-409KNBAKBV</v>
      </c>
      <c r="AU180" s="125" t="str">
        <f>IF(NOT(AT180=""),VLOOKUP(AT180,[1]PSI_Category!A:B,2,0),"")</f>
        <v>L/F</v>
      </c>
      <c r="AV180" s="125" t="s">
        <v>1778</v>
      </c>
      <c r="AW180" s="125" t="s">
        <v>1887</v>
      </c>
      <c r="AX180" s="125" t="s">
        <v>1887</v>
      </c>
    </row>
    <row r="181" spans="2:50" s="103" customFormat="1" ht="11.4" customHeight="1" x14ac:dyDescent="0.3">
      <c r="B181" s="104" t="s">
        <v>1866</v>
      </c>
      <c r="C181" s="105" t="s">
        <v>2018</v>
      </c>
      <c r="D181" s="106">
        <v>31200</v>
      </c>
      <c r="E181" s="107">
        <v>1805</v>
      </c>
      <c r="F181" s="105" t="s">
        <v>2019</v>
      </c>
      <c r="G181" s="107">
        <v>1811</v>
      </c>
      <c r="H181" s="105" t="s">
        <v>2020</v>
      </c>
      <c r="I181" s="105" t="s">
        <v>298</v>
      </c>
      <c r="J181" s="107" t="s">
        <v>293</v>
      </c>
      <c r="K181" s="105">
        <v>92011302</v>
      </c>
      <c r="L181" s="105" t="s">
        <v>2039</v>
      </c>
      <c r="M181" s="105" t="s">
        <v>2031</v>
      </c>
      <c r="N181" s="105" t="s">
        <v>1789</v>
      </c>
      <c r="O181" s="108" t="s">
        <v>159</v>
      </c>
      <c r="P181" s="109" t="s">
        <v>1872</v>
      </c>
      <c r="Q181" s="110"/>
      <c r="R181" s="110"/>
      <c r="S181" s="110"/>
      <c r="T181" s="110"/>
      <c r="U181" s="111"/>
      <c r="V181" s="111"/>
      <c r="W181" s="112"/>
      <c r="X181" s="113"/>
      <c r="Y181" s="114" t="s">
        <v>285</v>
      </c>
      <c r="Z181" s="115">
        <v>45.76</v>
      </c>
      <c r="AA181" s="116">
        <v>150</v>
      </c>
      <c r="AB181" s="117">
        <f t="shared" si="18"/>
        <v>6864</v>
      </c>
      <c r="AC181" s="117">
        <f t="shared" si="19"/>
        <v>53.686776000000002</v>
      </c>
      <c r="AD181" s="118"/>
      <c r="AE181" s="117">
        <f t="shared" si="20"/>
        <v>0</v>
      </c>
      <c r="AF181" s="117">
        <f t="shared" si="21"/>
        <v>0</v>
      </c>
      <c r="AG181" s="119">
        <f t="shared" si="22"/>
        <v>150</v>
      </c>
      <c r="AH181" s="120">
        <f t="shared" si="23"/>
        <v>6864</v>
      </c>
      <c r="AI181" s="121">
        <f t="shared" si="24"/>
        <v>53.686776000000002</v>
      </c>
      <c r="AJ181" s="122" t="str">
        <f>+C181</f>
        <v>VIETNAM</v>
      </c>
      <c r="AK181" s="122" t="str">
        <f>IF(ISNA(VLOOKUP(postponeList!D181,[1]Sheet!$A$2:$B$12,2,FALSE))," ",(VLOOKUP(postponeList!D181,[1]Sheet!$A$2:$B$12,2,FALSE)))</f>
        <v>PMMA</v>
      </c>
      <c r="AL181" s="122" t="str">
        <f>IF(ISNA(VLOOKUP(E181,[1]Sheet!$G$2:$H$40,2,FALSE))," ",VLOOKUP(E181,[1]Sheet!$G$2:$H$40,2,FALSE))</f>
        <v>PEWVN</v>
      </c>
      <c r="AM181" s="122" t="str">
        <f>IF(ISNA(VLOOKUP(G181,[1]Sheet!$K$2:$L$159,2,FALSE))," ",(VLOOKUP(G181,[1]Sheet!$K$2:$L$159,2,FALSE)))</f>
        <v>PLSVN-HIF</v>
      </c>
      <c r="AN181" s="122" t="str">
        <f>IF(ISNA(VLOOKUP(I181&amp;C181,[1]Sheet!$D$2:$E$228,2,FALSE))," ",VLOOKUP(I181&amp;C181,[1]Sheet!$D$2:$E$228,2,FALSE))</f>
        <v>Gary, Aota (PEW), Adachi (PAC)</v>
      </c>
      <c r="AO181" s="122" t="str">
        <f>+I181&amp;C181</f>
        <v>PANVIETNAM</v>
      </c>
      <c r="AP181" s="122" t="str">
        <f>C181&amp;D181&amp;E181&amp;G181&amp;I181&amp;O181</f>
        <v>VIETNAM3120018051811PANFEB</v>
      </c>
      <c r="AQ181" s="122" t="str">
        <f>B181&amp;D181&amp;N181</f>
        <v xml:space="preserve">SOUTH EAST ASIA31200WF </v>
      </c>
      <c r="AR181" s="123" t="str">
        <f>+D181&amp;J181</f>
        <v>31200SE</v>
      </c>
      <c r="AS181" s="124" t="str">
        <f t="shared" si="25"/>
        <v/>
      </c>
      <c r="AT181" s="125" t="str">
        <f t="shared" si="26"/>
        <v>F-409MNBAKBV</v>
      </c>
      <c r="AU181" s="125" t="str">
        <f>IF(NOT(AT181=""),VLOOKUP(AT181,[1]PSI_Category!A:B,2,0),"")</f>
        <v>W/F</v>
      </c>
      <c r="AV181" s="125" t="s">
        <v>1778</v>
      </c>
      <c r="AW181" s="125" t="s">
        <v>1790</v>
      </c>
      <c r="AX181" s="125" t="s">
        <v>1790</v>
      </c>
    </row>
    <row r="182" spans="2:50" s="103" customFormat="1" ht="11.4" customHeight="1" x14ac:dyDescent="0.3">
      <c r="B182" s="104" t="s">
        <v>1866</v>
      </c>
      <c r="C182" s="105" t="s">
        <v>2018</v>
      </c>
      <c r="D182" s="106">
        <v>31200</v>
      </c>
      <c r="E182" s="107">
        <v>1805</v>
      </c>
      <c r="F182" s="105" t="s">
        <v>2019</v>
      </c>
      <c r="G182" s="107">
        <v>1811</v>
      </c>
      <c r="H182" s="105" t="s">
        <v>2020</v>
      </c>
      <c r="I182" s="105" t="s">
        <v>298</v>
      </c>
      <c r="J182" s="107" t="s">
        <v>293</v>
      </c>
      <c r="K182" s="105">
        <v>92011302</v>
      </c>
      <c r="L182" s="105" t="s">
        <v>2039</v>
      </c>
      <c r="M182" s="105" t="s">
        <v>2022</v>
      </c>
      <c r="N182" s="105" t="s">
        <v>1799</v>
      </c>
      <c r="O182" s="108" t="s">
        <v>159</v>
      </c>
      <c r="P182" s="109" t="s">
        <v>1872</v>
      </c>
      <c r="Q182" s="110">
        <v>45374</v>
      </c>
      <c r="R182" s="110"/>
      <c r="S182" s="110">
        <v>45377</v>
      </c>
      <c r="T182" s="110"/>
      <c r="U182" s="111" t="s">
        <v>2023</v>
      </c>
      <c r="V182" s="111" t="s">
        <v>2024</v>
      </c>
      <c r="W182" s="112"/>
      <c r="X182" s="113"/>
      <c r="Y182" s="114" t="s">
        <v>285</v>
      </c>
      <c r="Z182" s="115">
        <v>210.06</v>
      </c>
      <c r="AA182" s="116">
        <v>5</v>
      </c>
      <c r="AB182" s="117">
        <f t="shared" si="18"/>
        <v>1050.3</v>
      </c>
      <c r="AC182" s="117">
        <f t="shared" si="19"/>
        <v>8.2149214500000003</v>
      </c>
      <c r="AD182" s="118">
        <v>5</v>
      </c>
      <c r="AE182" s="117">
        <f t="shared" si="20"/>
        <v>1050.3</v>
      </c>
      <c r="AF182" s="117">
        <f t="shared" si="21"/>
        <v>8.2149214500000003</v>
      </c>
      <c r="AG182" s="119">
        <f t="shared" si="22"/>
        <v>0</v>
      </c>
      <c r="AH182" s="120">
        <f t="shared" si="23"/>
        <v>0</v>
      </c>
      <c r="AI182" s="121">
        <f t="shared" si="24"/>
        <v>0</v>
      </c>
      <c r="AJ182" s="122" t="str">
        <f>+C182</f>
        <v>VIETNAM</v>
      </c>
      <c r="AK182" s="122" t="str">
        <f>IF(ISNA(VLOOKUP(postponeList!D182,[1]Sheet!$A$2:$B$12,2,FALSE))," ",(VLOOKUP(postponeList!D182,[1]Sheet!$A$2:$B$12,2,FALSE)))</f>
        <v>PMMA</v>
      </c>
      <c r="AL182" s="122" t="str">
        <f>IF(ISNA(VLOOKUP(E182,[1]Sheet!$G$2:$H$40,2,FALSE))," ",VLOOKUP(E182,[1]Sheet!$G$2:$H$40,2,FALSE))</f>
        <v>PEWVN</v>
      </c>
      <c r="AM182" s="122" t="str">
        <f>IF(ISNA(VLOOKUP(G182,[1]Sheet!$K$2:$L$159,2,FALSE))," ",(VLOOKUP(G182,[1]Sheet!$K$2:$L$159,2,FALSE)))</f>
        <v>PLSVN-HIF</v>
      </c>
      <c r="AN182" s="122" t="str">
        <f>IF(ISNA(VLOOKUP(I182&amp;C182,[1]Sheet!$D$2:$E$228,2,FALSE))," ",VLOOKUP(I182&amp;C182,[1]Sheet!$D$2:$E$228,2,FALSE))</f>
        <v>Gary, Aota (PEW), Adachi (PAC)</v>
      </c>
      <c r="AO182" s="122" t="str">
        <f>+I182&amp;C182</f>
        <v>PANVIETNAM</v>
      </c>
      <c r="AP182" s="122" t="str">
        <f>C182&amp;D182&amp;E182&amp;G182&amp;I182&amp;O182</f>
        <v>VIETNAM3120018051811PANFEB</v>
      </c>
      <c r="AQ182" s="122" t="str">
        <f>B182&amp;D182&amp;N182</f>
        <v xml:space="preserve">SOUTH EAST ASIA31200CF </v>
      </c>
      <c r="AR182" s="123" t="str">
        <f>+D182&amp;J182</f>
        <v>31200SE</v>
      </c>
      <c r="AS182" s="124" t="str">
        <f t="shared" si="25"/>
        <v>Pro</v>
      </c>
      <c r="AT182" s="125" t="str">
        <f t="shared" si="26"/>
        <v>F-60DGNTBKVV</v>
      </c>
      <c r="AU182" s="125" t="str">
        <f>IF(NOT(AT182=""),VLOOKUP(AT182,[1]PSI_Category!A:B,2,0),"")</f>
        <v>C/F</v>
      </c>
      <c r="AV182" s="125" t="s">
        <v>1800</v>
      </c>
      <c r="AW182" s="125" t="s">
        <v>1800</v>
      </c>
      <c r="AX182" s="125" t="s">
        <v>1800</v>
      </c>
    </row>
    <row r="183" spans="2:50" s="103" customFormat="1" ht="11.4" customHeight="1" x14ac:dyDescent="0.3">
      <c r="B183" s="104" t="s">
        <v>1866</v>
      </c>
      <c r="C183" s="105" t="s">
        <v>2018</v>
      </c>
      <c r="D183" s="106">
        <v>31200</v>
      </c>
      <c r="E183" s="107">
        <v>1805</v>
      </c>
      <c r="F183" s="105" t="s">
        <v>2019</v>
      </c>
      <c r="G183" s="107">
        <v>1811</v>
      </c>
      <c r="H183" s="105" t="s">
        <v>2020</v>
      </c>
      <c r="I183" s="105" t="s">
        <v>298</v>
      </c>
      <c r="J183" s="107" t="s">
        <v>293</v>
      </c>
      <c r="K183" s="105">
        <v>92011303</v>
      </c>
      <c r="L183" s="105" t="s">
        <v>2040</v>
      </c>
      <c r="M183" s="105" t="s">
        <v>2030</v>
      </c>
      <c r="N183" s="105" t="s">
        <v>1886</v>
      </c>
      <c r="O183" s="108" t="s">
        <v>159</v>
      </c>
      <c r="P183" s="109" t="s">
        <v>1872</v>
      </c>
      <c r="Q183" s="110"/>
      <c r="R183" s="110"/>
      <c r="S183" s="110"/>
      <c r="T183" s="110"/>
      <c r="U183" s="111"/>
      <c r="V183" s="111"/>
      <c r="W183" s="112"/>
      <c r="X183" s="113"/>
      <c r="Y183" s="114" t="s">
        <v>285</v>
      </c>
      <c r="Z183" s="115">
        <v>66</v>
      </c>
      <c r="AA183" s="116">
        <v>50</v>
      </c>
      <c r="AB183" s="117">
        <f t="shared" si="18"/>
        <v>3300</v>
      </c>
      <c r="AC183" s="117">
        <f t="shared" si="19"/>
        <v>25.810950000000002</v>
      </c>
      <c r="AD183" s="118"/>
      <c r="AE183" s="117">
        <f t="shared" si="20"/>
        <v>0</v>
      </c>
      <c r="AF183" s="117">
        <f t="shared" si="21"/>
        <v>0</v>
      </c>
      <c r="AG183" s="119">
        <f t="shared" si="22"/>
        <v>50</v>
      </c>
      <c r="AH183" s="120">
        <f t="shared" si="23"/>
        <v>3300</v>
      </c>
      <c r="AI183" s="121">
        <f t="shared" si="24"/>
        <v>25.810950000000002</v>
      </c>
      <c r="AJ183" s="122" t="str">
        <f>+C183</f>
        <v>VIETNAM</v>
      </c>
      <c r="AK183" s="122" t="str">
        <f>IF(ISNA(VLOOKUP(postponeList!D183,[1]Sheet!$A$2:$B$12,2,FALSE))," ",(VLOOKUP(postponeList!D183,[1]Sheet!$A$2:$B$12,2,FALSE)))</f>
        <v>PMMA</v>
      </c>
      <c r="AL183" s="122" t="str">
        <f>IF(ISNA(VLOOKUP(E183,[1]Sheet!$G$2:$H$40,2,FALSE))," ",VLOOKUP(E183,[1]Sheet!$G$2:$H$40,2,FALSE))</f>
        <v>PEWVN</v>
      </c>
      <c r="AM183" s="122" t="str">
        <f>IF(ISNA(VLOOKUP(G183,[1]Sheet!$K$2:$L$159,2,FALSE))," ",(VLOOKUP(G183,[1]Sheet!$K$2:$L$159,2,FALSE)))</f>
        <v>PLSVN-HIF</v>
      </c>
      <c r="AN183" s="122" t="str">
        <f>IF(ISNA(VLOOKUP(I183&amp;C183,[1]Sheet!$D$2:$E$228,2,FALSE))," ",VLOOKUP(I183&amp;C183,[1]Sheet!$D$2:$E$228,2,FALSE))</f>
        <v>Gary, Aota (PEW), Adachi (PAC)</v>
      </c>
      <c r="AO183" s="122" t="str">
        <f>+I183&amp;C183</f>
        <v>PANVIETNAM</v>
      </c>
      <c r="AP183" s="122" t="str">
        <f>C183&amp;D183&amp;E183&amp;G183&amp;I183&amp;O183</f>
        <v>VIETNAM3120018051811PANFEB</v>
      </c>
      <c r="AQ183" s="122" t="str">
        <f>B183&amp;D183&amp;N183</f>
        <v xml:space="preserve">SOUTH EAST ASIA31200LF </v>
      </c>
      <c r="AR183" s="123" t="str">
        <f>+D183&amp;J183</f>
        <v>31200SE</v>
      </c>
      <c r="AS183" s="124" t="str">
        <f t="shared" si="25"/>
        <v/>
      </c>
      <c r="AT183" s="125" t="str">
        <f t="shared" si="26"/>
        <v>F-409KNBAKBV</v>
      </c>
      <c r="AU183" s="125" t="str">
        <f>IF(NOT(AT183=""),VLOOKUP(AT183,[1]PSI_Category!A:B,2,0),"")</f>
        <v>L/F</v>
      </c>
      <c r="AV183" s="125" t="s">
        <v>1778</v>
      </c>
      <c r="AW183" s="125" t="s">
        <v>1887</v>
      </c>
      <c r="AX183" s="125" t="s">
        <v>1887</v>
      </c>
    </row>
    <row r="184" spans="2:50" s="103" customFormat="1" ht="11.4" customHeight="1" x14ac:dyDescent="0.3">
      <c r="B184" s="104" t="s">
        <v>1866</v>
      </c>
      <c r="C184" s="105" t="s">
        <v>2018</v>
      </c>
      <c r="D184" s="106">
        <v>31200</v>
      </c>
      <c r="E184" s="107">
        <v>1805</v>
      </c>
      <c r="F184" s="105" t="s">
        <v>2019</v>
      </c>
      <c r="G184" s="107">
        <v>1811</v>
      </c>
      <c r="H184" s="105" t="s">
        <v>2020</v>
      </c>
      <c r="I184" s="105" t="s">
        <v>298</v>
      </c>
      <c r="J184" s="107" t="s">
        <v>293</v>
      </c>
      <c r="K184" s="105">
        <v>92011303</v>
      </c>
      <c r="L184" s="105" t="s">
        <v>2040</v>
      </c>
      <c r="M184" s="105" t="s">
        <v>2031</v>
      </c>
      <c r="N184" s="105" t="s">
        <v>1789</v>
      </c>
      <c r="O184" s="108" t="s">
        <v>159</v>
      </c>
      <c r="P184" s="109" t="s">
        <v>1872</v>
      </c>
      <c r="Q184" s="110"/>
      <c r="R184" s="110"/>
      <c r="S184" s="110"/>
      <c r="T184" s="110"/>
      <c r="U184" s="111"/>
      <c r="V184" s="111"/>
      <c r="W184" s="112"/>
      <c r="X184" s="113"/>
      <c r="Y184" s="114" t="s">
        <v>285</v>
      </c>
      <c r="Z184" s="115">
        <v>45.76</v>
      </c>
      <c r="AA184" s="116">
        <v>80</v>
      </c>
      <c r="AB184" s="117">
        <f t="shared" si="18"/>
        <v>3660.7999999999997</v>
      </c>
      <c r="AC184" s="117">
        <f t="shared" si="19"/>
        <v>28.6329472</v>
      </c>
      <c r="AD184" s="118"/>
      <c r="AE184" s="117">
        <f t="shared" si="20"/>
        <v>0</v>
      </c>
      <c r="AF184" s="117">
        <f t="shared" si="21"/>
        <v>0</v>
      </c>
      <c r="AG184" s="119">
        <f t="shared" si="22"/>
        <v>80</v>
      </c>
      <c r="AH184" s="120">
        <f t="shared" si="23"/>
        <v>3660.7999999999997</v>
      </c>
      <c r="AI184" s="121">
        <f t="shared" si="24"/>
        <v>28.6329472</v>
      </c>
      <c r="AJ184" s="122" t="str">
        <f>+C184</f>
        <v>VIETNAM</v>
      </c>
      <c r="AK184" s="122" t="str">
        <f>IF(ISNA(VLOOKUP(postponeList!D184,[1]Sheet!$A$2:$B$12,2,FALSE))," ",(VLOOKUP(postponeList!D184,[1]Sheet!$A$2:$B$12,2,FALSE)))</f>
        <v>PMMA</v>
      </c>
      <c r="AL184" s="122" t="str">
        <f>IF(ISNA(VLOOKUP(E184,[1]Sheet!$G$2:$H$40,2,FALSE))," ",VLOOKUP(E184,[1]Sheet!$G$2:$H$40,2,FALSE))</f>
        <v>PEWVN</v>
      </c>
      <c r="AM184" s="122" t="str">
        <f>IF(ISNA(VLOOKUP(G184,[1]Sheet!$K$2:$L$159,2,FALSE))," ",(VLOOKUP(G184,[1]Sheet!$K$2:$L$159,2,FALSE)))</f>
        <v>PLSVN-HIF</v>
      </c>
      <c r="AN184" s="122" t="str">
        <f>IF(ISNA(VLOOKUP(I184&amp;C184,[1]Sheet!$D$2:$E$228,2,FALSE))," ",VLOOKUP(I184&amp;C184,[1]Sheet!$D$2:$E$228,2,FALSE))</f>
        <v>Gary, Aota (PEW), Adachi (PAC)</v>
      </c>
      <c r="AO184" s="122" t="str">
        <f>+I184&amp;C184</f>
        <v>PANVIETNAM</v>
      </c>
      <c r="AP184" s="122" t="str">
        <f>C184&amp;D184&amp;E184&amp;G184&amp;I184&amp;O184</f>
        <v>VIETNAM3120018051811PANFEB</v>
      </c>
      <c r="AQ184" s="122" t="str">
        <f>B184&amp;D184&amp;N184</f>
        <v xml:space="preserve">SOUTH EAST ASIA31200WF </v>
      </c>
      <c r="AR184" s="123" t="str">
        <f>+D184&amp;J184</f>
        <v>31200SE</v>
      </c>
      <c r="AS184" s="124" t="str">
        <f t="shared" si="25"/>
        <v/>
      </c>
      <c r="AT184" s="125" t="str">
        <f t="shared" si="26"/>
        <v>F-409MNBAKBV</v>
      </c>
      <c r="AU184" s="125" t="str">
        <f>IF(NOT(AT184=""),VLOOKUP(AT184,[1]PSI_Category!A:B,2,0),"")</f>
        <v>W/F</v>
      </c>
      <c r="AV184" s="125" t="s">
        <v>1778</v>
      </c>
      <c r="AW184" s="125" t="s">
        <v>1790</v>
      </c>
      <c r="AX184" s="125" t="s">
        <v>1790</v>
      </c>
    </row>
    <row r="185" spans="2:50" s="103" customFormat="1" ht="11.4" customHeight="1" x14ac:dyDescent="0.3">
      <c r="B185" s="104" t="s">
        <v>1866</v>
      </c>
      <c r="C185" s="105" t="s">
        <v>2018</v>
      </c>
      <c r="D185" s="106">
        <v>31200</v>
      </c>
      <c r="E185" s="107">
        <v>1805</v>
      </c>
      <c r="F185" s="105" t="s">
        <v>2019</v>
      </c>
      <c r="G185" s="107">
        <v>1811</v>
      </c>
      <c r="H185" s="105" t="s">
        <v>2020</v>
      </c>
      <c r="I185" s="105" t="s">
        <v>298</v>
      </c>
      <c r="J185" s="107" t="s">
        <v>293</v>
      </c>
      <c r="K185" s="105">
        <v>92011303</v>
      </c>
      <c r="L185" s="105" t="s">
        <v>2040</v>
      </c>
      <c r="M185" s="105" t="s">
        <v>2022</v>
      </c>
      <c r="N185" s="105" t="s">
        <v>1799</v>
      </c>
      <c r="O185" s="108" t="s">
        <v>159</v>
      </c>
      <c r="P185" s="109" t="s">
        <v>1872</v>
      </c>
      <c r="Q185" s="110">
        <v>45374</v>
      </c>
      <c r="R185" s="110"/>
      <c r="S185" s="110">
        <v>45377</v>
      </c>
      <c r="T185" s="110"/>
      <c r="U185" s="111" t="s">
        <v>2023</v>
      </c>
      <c r="V185" s="111" t="s">
        <v>2024</v>
      </c>
      <c r="W185" s="112"/>
      <c r="X185" s="113"/>
      <c r="Y185" s="114" t="s">
        <v>285</v>
      </c>
      <c r="Z185" s="115">
        <v>210.06</v>
      </c>
      <c r="AA185" s="116">
        <v>5</v>
      </c>
      <c r="AB185" s="117">
        <f t="shared" si="18"/>
        <v>1050.3</v>
      </c>
      <c r="AC185" s="117">
        <f t="shared" si="19"/>
        <v>8.2149214500000003</v>
      </c>
      <c r="AD185" s="118">
        <v>5</v>
      </c>
      <c r="AE185" s="117">
        <f t="shared" si="20"/>
        <v>1050.3</v>
      </c>
      <c r="AF185" s="117">
        <f t="shared" si="21"/>
        <v>8.2149214500000003</v>
      </c>
      <c r="AG185" s="119">
        <f t="shared" si="22"/>
        <v>0</v>
      </c>
      <c r="AH185" s="120">
        <f t="shared" si="23"/>
        <v>0</v>
      </c>
      <c r="AI185" s="121">
        <f t="shared" si="24"/>
        <v>0</v>
      </c>
      <c r="AJ185" s="122" t="str">
        <f>+C185</f>
        <v>VIETNAM</v>
      </c>
      <c r="AK185" s="122" t="str">
        <f>IF(ISNA(VLOOKUP(postponeList!D185,[1]Sheet!$A$2:$B$12,2,FALSE))," ",(VLOOKUP(postponeList!D185,[1]Sheet!$A$2:$B$12,2,FALSE)))</f>
        <v>PMMA</v>
      </c>
      <c r="AL185" s="122" t="str">
        <f>IF(ISNA(VLOOKUP(E185,[1]Sheet!$G$2:$H$40,2,FALSE))," ",VLOOKUP(E185,[1]Sheet!$G$2:$H$40,2,FALSE))</f>
        <v>PEWVN</v>
      </c>
      <c r="AM185" s="122" t="str">
        <f>IF(ISNA(VLOOKUP(G185,[1]Sheet!$K$2:$L$159,2,FALSE))," ",(VLOOKUP(G185,[1]Sheet!$K$2:$L$159,2,FALSE)))</f>
        <v>PLSVN-HIF</v>
      </c>
      <c r="AN185" s="122" t="str">
        <f>IF(ISNA(VLOOKUP(I185&amp;C185,[1]Sheet!$D$2:$E$228,2,FALSE))," ",VLOOKUP(I185&amp;C185,[1]Sheet!$D$2:$E$228,2,FALSE))</f>
        <v>Gary, Aota (PEW), Adachi (PAC)</v>
      </c>
      <c r="AO185" s="122" t="str">
        <f>+I185&amp;C185</f>
        <v>PANVIETNAM</v>
      </c>
      <c r="AP185" s="122" t="str">
        <f>C185&amp;D185&amp;E185&amp;G185&amp;I185&amp;O185</f>
        <v>VIETNAM3120018051811PANFEB</v>
      </c>
      <c r="AQ185" s="122" t="str">
        <f>B185&amp;D185&amp;N185</f>
        <v xml:space="preserve">SOUTH EAST ASIA31200CF </v>
      </c>
      <c r="AR185" s="123" t="str">
        <f>+D185&amp;J185</f>
        <v>31200SE</v>
      </c>
      <c r="AS185" s="124" t="str">
        <f t="shared" si="25"/>
        <v>Pro</v>
      </c>
      <c r="AT185" s="125" t="str">
        <f t="shared" si="26"/>
        <v>F-60DGNTBKVV</v>
      </c>
      <c r="AU185" s="125" t="str">
        <f>IF(NOT(AT185=""),VLOOKUP(AT185,[1]PSI_Category!A:B,2,0),"")</f>
        <v>C/F</v>
      </c>
      <c r="AV185" s="125" t="s">
        <v>1800</v>
      </c>
      <c r="AW185" s="125" t="s">
        <v>1800</v>
      </c>
      <c r="AX185" s="125" t="s">
        <v>1800</v>
      </c>
    </row>
    <row r="186" spans="2:50" s="103" customFormat="1" ht="11.4" customHeight="1" x14ac:dyDescent="0.3">
      <c r="B186" s="104" t="s">
        <v>1866</v>
      </c>
      <c r="C186" s="105" t="s">
        <v>2018</v>
      </c>
      <c r="D186" s="106">
        <v>31200</v>
      </c>
      <c r="E186" s="107">
        <v>1805</v>
      </c>
      <c r="F186" s="105" t="s">
        <v>2019</v>
      </c>
      <c r="G186" s="107">
        <v>1811</v>
      </c>
      <c r="H186" s="105" t="s">
        <v>2020</v>
      </c>
      <c r="I186" s="105" t="s">
        <v>298</v>
      </c>
      <c r="J186" s="107" t="s">
        <v>293</v>
      </c>
      <c r="K186" s="105">
        <v>92011365</v>
      </c>
      <c r="L186" s="105" t="s">
        <v>2041</v>
      </c>
      <c r="M186" s="105" t="s">
        <v>2031</v>
      </c>
      <c r="N186" s="105" t="s">
        <v>1789</v>
      </c>
      <c r="O186" s="108" t="s">
        <v>159</v>
      </c>
      <c r="P186" s="109" t="s">
        <v>1872</v>
      </c>
      <c r="Q186" s="110"/>
      <c r="R186" s="110"/>
      <c r="S186" s="110"/>
      <c r="T186" s="110"/>
      <c r="U186" s="111"/>
      <c r="V186" s="111"/>
      <c r="W186" s="112"/>
      <c r="X186" s="113"/>
      <c r="Y186" s="114" t="s">
        <v>285</v>
      </c>
      <c r="Z186" s="115">
        <v>45.76</v>
      </c>
      <c r="AA186" s="116">
        <v>150</v>
      </c>
      <c r="AB186" s="117">
        <f t="shared" si="18"/>
        <v>6864</v>
      </c>
      <c r="AC186" s="117">
        <f t="shared" si="19"/>
        <v>53.686776000000002</v>
      </c>
      <c r="AD186" s="118"/>
      <c r="AE186" s="117">
        <f t="shared" si="20"/>
        <v>0</v>
      </c>
      <c r="AF186" s="117">
        <f t="shared" si="21"/>
        <v>0</v>
      </c>
      <c r="AG186" s="119">
        <f t="shared" si="22"/>
        <v>150</v>
      </c>
      <c r="AH186" s="120">
        <f t="shared" si="23"/>
        <v>6864</v>
      </c>
      <c r="AI186" s="121">
        <f t="shared" si="24"/>
        <v>53.686776000000002</v>
      </c>
      <c r="AJ186" s="122" t="str">
        <f>+C186</f>
        <v>VIETNAM</v>
      </c>
      <c r="AK186" s="122" t="str">
        <f>IF(ISNA(VLOOKUP(postponeList!D186,[1]Sheet!$A$2:$B$12,2,FALSE))," ",(VLOOKUP(postponeList!D186,[1]Sheet!$A$2:$B$12,2,FALSE)))</f>
        <v>PMMA</v>
      </c>
      <c r="AL186" s="122" t="str">
        <f>IF(ISNA(VLOOKUP(E186,[1]Sheet!$G$2:$H$40,2,FALSE))," ",VLOOKUP(E186,[1]Sheet!$G$2:$H$40,2,FALSE))</f>
        <v>PEWVN</v>
      </c>
      <c r="AM186" s="122" t="str">
        <f>IF(ISNA(VLOOKUP(G186,[1]Sheet!$K$2:$L$159,2,FALSE))," ",(VLOOKUP(G186,[1]Sheet!$K$2:$L$159,2,FALSE)))</f>
        <v>PLSVN-HIF</v>
      </c>
      <c r="AN186" s="122" t="str">
        <f>IF(ISNA(VLOOKUP(I186&amp;C186,[1]Sheet!$D$2:$E$228,2,FALSE))," ",VLOOKUP(I186&amp;C186,[1]Sheet!$D$2:$E$228,2,FALSE))</f>
        <v>Gary, Aota (PEW), Adachi (PAC)</v>
      </c>
      <c r="AO186" s="122" t="str">
        <f>+I186&amp;C186</f>
        <v>PANVIETNAM</v>
      </c>
      <c r="AP186" s="122" t="str">
        <f>C186&amp;D186&amp;E186&amp;G186&amp;I186&amp;O186</f>
        <v>VIETNAM3120018051811PANFEB</v>
      </c>
      <c r="AQ186" s="122" t="str">
        <f>B186&amp;D186&amp;N186</f>
        <v xml:space="preserve">SOUTH EAST ASIA31200WF </v>
      </c>
      <c r="AR186" s="123" t="str">
        <f>+D186&amp;J186</f>
        <v>31200SE</v>
      </c>
      <c r="AS186" s="124" t="str">
        <f t="shared" si="25"/>
        <v/>
      </c>
      <c r="AT186" s="125" t="str">
        <f t="shared" si="26"/>
        <v>F-409MNBAKBV</v>
      </c>
      <c r="AU186" s="125" t="str">
        <f>IF(NOT(AT186=""),VLOOKUP(AT186,[1]PSI_Category!A:B,2,0),"")</f>
        <v>W/F</v>
      </c>
      <c r="AV186" s="125" t="s">
        <v>1778</v>
      </c>
      <c r="AW186" s="125" t="s">
        <v>1790</v>
      </c>
      <c r="AX186" s="125" t="s">
        <v>1790</v>
      </c>
    </row>
    <row r="187" spans="2:50" s="103" customFormat="1" ht="11.4" customHeight="1" x14ac:dyDescent="0.3">
      <c r="B187" s="104" t="s">
        <v>1866</v>
      </c>
      <c r="C187" s="105" t="s">
        <v>2018</v>
      </c>
      <c r="D187" s="106">
        <v>31200</v>
      </c>
      <c r="E187" s="107">
        <v>1805</v>
      </c>
      <c r="F187" s="105" t="s">
        <v>2019</v>
      </c>
      <c r="G187" s="107">
        <v>1811</v>
      </c>
      <c r="H187" s="105" t="s">
        <v>2020</v>
      </c>
      <c r="I187" s="105" t="s">
        <v>298</v>
      </c>
      <c r="J187" s="107" t="s">
        <v>293</v>
      </c>
      <c r="K187" s="105">
        <v>92011365</v>
      </c>
      <c r="L187" s="105" t="s">
        <v>2041</v>
      </c>
      <c r="M187" s="105" t="s">
        <v>2037</v>
      </c>
      <c r="N187" s="105" t="s">
        <v>1799</v>
      </c>
      <c r="O187" s="108" t="s">
        <v>159</v>
      </c>
      <c r="P187" s="109" t="s">
        <v>1872</v>
      </c>
      <c r="Q187" s="110"/>
      <c r="R187" s="110"/>
      <c r="S187" s="110"/>
      <c r="T187" s="110"/>
      <c r="U187" s="111"/>
      <c r="V187" s="111"/>
      <c r="W187" s="112"/>
      <c r="X187" s="113"/>
      <c r="Y187" s="114" t="s">
        <v>285</v>
      </c>
      <c r="Z187" s="115">
        <v>36.89</v>
      </c>
      <c r="AA187" s="116">
        <v>10</v>
      </c>
      <c r="AB187" s="117">
        <f t="shared" si="18"/>
        <v>368.9</v>
      </c>
      <c r="AC187" s="117">
        <f t="shared" si="19"/>
        <v>2.8853513500000001</v>
      </c>
      <c r="AD187" s="118"/>
      <c r="AE187" s="117">
        <f t="shared" si="20"/>
        <v>0</v>
      </c>
      <c r="AF187" s="117">
        <f t="shared" si="21"/>
        <v>0</v>
      </c>
      <c r="AG187" s="119">
        <f t="shared" si="22"/>
        <v>10</v>
      </c>
      <c r="AH187" s="120">
        <f t="shared" si="23"/>
        <v>368.9</v>
      </c>
      <c r="AI187" s="121">
        <f t="shared" si="24"/>
        <v>2.8853513500000001</v>
      </c>
      <c r="AJ187" s="122" t="str">
        <f>+C187</f>
        <v>VIETNAM</v>
      </c>
      <c r="AK187" s="122" t="str">
        <f>IF(ISNA(VLOOKUP(postponeList!D187,[1]Sheet!$A$2:$B$12,2,FALSE))," ",(VLOOKUP(postponeList!D187,[1]Sheet!$A$2:$B$12,2,FALSE)))</f>
        <v>PMMA</v>
      </c>
      <c r="AL187" s="122" t="str">
        <f>IF(ISNA(VLOOKUP(E187,[1]Sheet!$G$2:$H$40,2,FALSE))," ",VLOOKUP(E187,[1]Sheet!$G$2:$H$40,2,FALSE))</f>
        <v>PEWVN</v>
      </c>
      <c r="AM187" s="122" t="str">
        <f>IF(ISNA(VLOOKUP(G187,[1]Sheet!$K$2:$L$159,2,FALSE))," ",(VLOOKUP(G187,[1]Sheet!$K$2:$L$159,2,FALSE)))</f>
        <v>PLSVN-HIF</v>
      </c>
      <c r="AN187" s="122" t="str">
        <f>IF(ISNA(VLOOKUP(I187&amp;C187,[1]Sheet!$D$2:$E$228,2,FALSE))," ",VLOOKUP(I187&amp;C187,[1]Sheet!$D$2:$E$228,2,FALSE))</f>
        <v>Gary, Aota (PEW), Adachi (PAC)</v>
      </c>
      <c r="AO187" s="122" t="str">
        <f>+I187&amp;C187</f>
        <v>PANVIETNAM</v>
      </c>
      <c r="AP187" s="122" t="str">
        <f>C187&amp;D187&amp;E187&amp;G187&amp;I187&amp;O187</f>
        <v>VIETNAM3120018051811PANFEB</v>
      </c>
      <c r="AQ187" s="122" t="str">
        <f>B187&amp;D187&amp;N187</f>
        <v xml:space="preserve">SOUTH EAST ASIA31200CF </v>
      </c>
      <c r="AR187" s="123" t="str">
        <f>+D187&amp;J187</f>
        <v>31200SE</v>
      </c>
      <c r="AS187" s="124" t="str">
        <f t="shared" si="25"/>
        <v/>
      </c>
      <c r="AT187" s="125" t="str">
        <f t="shared" si="26"/>
        <v>F-56NCLTBNDVV</v>
      </c>
      <c r="AU187" s="125" t="e">
        <f>IF(NOT(AT187=""),VLOOKUP(AT187,[1]PSI_Category!A:B,2,0),"")</f>
        <v>#N/A</v>
      </c>
      <c r="AV187" s="125" t="s">
        <v>1800</v>
      </c>
      <c r="AW187" s="125" t="s">
        <v>1800</v>
      </c>
      <c r="AX187" s="125" t="s">
        <v>1800</v>
      </c>
    </row>
    <row r="188" spans="2:50" s="103" customFormat="1" ht="11.4" customHeight="1" x14ac:dyDescent="0.3">
      <c r="B188" s="104" t="s">
        <v>1866</v>
      </c>
      <c r="C188" s="105" t="s">
        <v>2018</v>
      </c>
      <c r="D188" s="106">
        <v>31200</v>
      </c>
      <c r="E188" s="107">
        <v>1805</v>
      </c>
      <c r="F188" s="105" t="s">
        <v>2019</v>
      </c>
      <c r="G188" s="107">
        <v>1811</v>
      </c>
      <c r="H188" s="105" t="s">
        <v>2020</v>
      </c>
      <c r="I188" s="105" t="s">
        <v>298</v>
      </c>
      <c r="J188" s="107" t="s">
        <v>293</v>
      </c>
      <c r="K188" s="105">
        <v>92011365</v>
      </c>
      <c r="L188" s="105" t="s">
        <v>2041</v>
      </c>
      <c r="M188" s="105" t="s">
        <v>2022</v>
      </c>
      <c r="N188" s="105" t="s">
        <v>1799</v>
      </c>
      <c r="O188" s="108" t="s">
        <v>159</v>
      </c>
      <c r="P188" s="109" t="s">
        <v>1872</v>
      </c>
      <c r="Q188" s="110">
        <v>45374</v>
      </c>
      <c r="R188" s="110"/>
      <c r="S188" s="110">
        <v>45377</v>
      </c>
      <c r="T188" s="110"/>
      <c r="U188" s="111" t="s">
        <v>2023</v>
      </c>
      <c r="V188" s="111" t="s">
        <v>2024</v>
      </c>
      <c r="W188" s="112"/>
      <c r="X188" s="113"/>
      <c r="Y188" s="114" t="s">
        <v>285</v>
      </c>
      <c r="Z188" s="115">
        <v>210.06</v>
      </c>
      <c r="AA188" s="116">
        <v>20</v>
      </c>
      <c r="AB188" s="117">
        <f t="shared" si="18"/>
        <v>4201.2</v>
      </c>
      <c r="AC188" s="117">
        <f t="shared" si="19"/>
        <v>32.859685800000001</v>
      </c>
      <c r="AD188" s="118">
        <v>20</v>
      </c>
      <c r="AE188" s="117">
        <f t="shared" si="20"/>
        <v>4201.2</v>
      </c>
      <c r="AF188" s="117">
        <f t="shared" si="21"/>
        <v>32.859685800000001</v>
      </c>
      <c r="AG188" s="119">
        <f t="shared" si="22"/>
        <v>0</v>
      </c>
      <c r="AH188" s="120">
        <f t="shared" si="23"/>
        <v>0</v>
      </c>
      <c r="AI188" s="121">
        <f t="shared" si="24"/>
        <v>0</v>
      </c>
      <c r="AJ188" s="122" t="str">
        <f>+C188</f>
        <v>VIETNAM</v>
      </c>
      <c r="AK188" s="122" t="str">
        <f>IF(ISNA(VLOOKUP(postponeList!D188,[1]Sheet!$A$2:$B$12,2,FALSE))," ",(VLOOKUP(postponeList!D188,[1]Sheet!$A$2:$B$12,2,FALSE)))</f>
        <v>PMMA</v>
      </c>
      <c r="AL188" s="122" t="str">
        <f>IF(ISNA(VLOOKUP(E188,[1]Sheet!$G$2:$H$40,2,FALSE))," ",VLOOKUP(E188,[1]Sheet!$G$2:$H$40,2,FALSE))</f>
        <v>PEWVN</v>
      </c>
      <c r="AM188" s="122" t="str">
        <f>IF(ISNA(VLOOKUP(G188,[1]Sheet!$K$2:$L$159,2,FALSE))," ",(VLOOKUP(G188,[1]Sheet!$K$2:$L$159,2,FALSE)))</f>
        <v>PLSVN-HIF</v>
      </c>
      <c r="AN188" s="122" t="str">
        <f>IF(ISNA(VLOOKUP(I188&amp;C188,[1]Sheet!$D$2:$E$228,2,FALSE))," ",VLOOKUP(I188&amp;C188,[1]Sheet!$D$2:$E$228,2,FALSE))</f>
        <v>Gary, Aota (PEW), Adachi (PAC)</v>
      </c>
      <c r="AO188" s="122" t="str">
        <f>+I188&amp;C188</f>
        <v>PANVIETNAM</v>
      </c>
      <c r="AP188" s="122" t="str">
        <f>C188&amp;D188&amp;E188&amp;G188&amp;I188&amp;O188</f>
        <v>VIETNAM3120018051811PANFEB</v>
      </c>
      <c r="AQ188" s="122" t="str">
        <f>B188&amp;D188&amp;N188</f>
        <v xml:space="preserve">SOUTH EAST ASIA31200CF </v>
      </c>
      <c r="AR188" s="123" t="str">
        <f>+D188&amp;J188</f>
        <v>31200SE</v>
      </c>
      <c r="AS188" s="124" t="str">
        <f t="shared" si="25"/>
        <v>Pro</v>
      </c>
      <c r="AT188" s="125" t="str">
        <f t="shared" si="26"/>
        <v>F-60DGNTBKVV</v>
      </c>
      <c r="AU188" s="125" t="str">
        <f>IF(NOT(AT188=""),VLOOKUP(AT188,[1]PSI_Category!A:B,2,0),"")</f>
        <v>C/F</v>
      </c>
      <c r="AV188" s="125" t="s">
        <v>1800</v>
      </c>
      <c r="AW188" s="125" t="s">
        <v>1800</v>
      </c>
      <c r="AX188" s="125" t="s">
        <v>1800</v>
      </c>
    </row>
    <row r="189" spans="2:50" s="103" customFormat="1" ht="11.4" customHeight="1" x14ac:dyDescent="0.3">
      <c r="B189" s="104" t="s">
        <v>1866</v>
      </c>
      <c r="C189" s="105" t="s">
        <v>2018</v>
      </c>
      <c r="D189" s="106">
        <v>31200</v>
      </c>
      <c r="E189" s="107">
        <v>1805</v>
      </c>
      <c r="F189" s="105" t="s">
        <v>2019</v>
      </c>
      <c r="G189" s="107">
        <v>1811</v>
      </c>
      <c r="H189" s="105" t="s">
        <v>2020</v>
      </c>
      <c r="I189" s="105" t="s">
        <v>298</v>
      </c>
      <c r="J189" s="107" t="s">
        <v>293</v>
      </c>
      <c r="K189" s="105">
        <v>92011365</v>
      </c>
      <c r="L189" s="105" t="s">
        <v>2041</v>
      </c>
      <c r="M189" s="105" t="s">
        <v>2026</v>
      </c>
      <c r="N189" s="105" t="s">
        <v>1799</v>
      </c>
      <c r="O189" s="108" t="s">
        <v>159</v>
      </c>
      <c r="P189" s="109" t="s">
        <v>1872</v>
      </c>
      <c r="Q189" s="110">
        <v>45374</v>
      </c>
      <c r="R189" s="110"/>
      <c r="S189" s="110">
        <v>45377</v>
      </c>
      <c r="T189" s="110"/>
      <c r="U189" s="111" t="s">
        <v>2023</v>
      </c>
      <c r="V189" s="111" t="s">
        <v>2024</v>
      </c>
      <c r="W189" s="112"/>
      <c r="X189" s="113"/>
      <c r="Y189" s="114" t="s">
        <v>285</v>
      </c>
      <c r="Z189" s="115">
        <v>163.58000000000001</v>
      </c>
      <c r="AA189" s="116">
        <v>10</v>
      </c>
      <c r="AB189" s="117">
        <f t="shared" si="18"/>
        <v>1635.8000000000002</v>
      </c>
      <c r="AC189" s="117">
        <f t="shared" si="19"/>
        <v>12.794409700000003</v>
      </c>
      <c r="AD189" s="118">
        <v>10</v>
      </c>
      <c r="AE189" s="117">
        <f t="shared" si="20"/>
        <v>1635.8000000000002</v>
      </c>
      <c r="AF189" s="117">
        <f t="shared" si="21"/>
        <v>12.794409700000003</v>
      </c>
      <c r="AG189" s="119">
        <f t="shared" si="22"/>
        <v>0</v>
      </c>
      <c r="AH189" s="120">
        <f t="shared" si="23"/>
        <v>0</v>
      </c>
      <c r="AI189" s="121">
        <f t="shared" si="24"/>
        <v>0</v>
      </c>
      <c r="AJ189" s="122" t="str">
        <f>+C189</f>
        <v>VIETNAM</v>
      </c>
      <c r="AK189" s="122" t="str">
        <f>IF(ISNA(VLOOKUP(postponeList!D189,[1]Sheet!$A$2:$B$12,2,FALSE))," ",(VLOOKUP(postponeList!D189,[1]Sheet!$A$2:$B$12,2,FALSE)))</f>
        <v>PMMA</v>
      </c>
      <c r="AL189" s="122" t="str">
        <f>IF(ISNA(VLOOKUP(E189,[1]Sheet!$G$2:$H$40,2,FALSE))," ",VLOOKUP(E189,[1]Sheet!$G$2:$H$40,2,FALSE))</f>
        <v>PEWVN</v>
      </c>
      <c r="AM189" s="122" t="str">
        <f>IF(ISNA(VLOOKUP(G189,[1]Sheet!$K$2:$L$159,2,FALSE))," ",(VLOOKUP(G189,[1]Sheet!$K$2:$L$159,2,FALSE)))</f>
        <v>PLSVN-HIF</v>
      </c>
      <c r="AN189" s="122" t="str">
        <f>IF(ISNA(VLOOKUP(I189&amp;C189,[1]Sheet!$D$2:$E$228,2,FALSE))," ",VLOOKUP(I189&amp;C189,[1]Sheet!$D$2:$E$228,2,FALSE))</f>
        <v>Gary, Aota (PEW), Adachi (PAC)</v>
      </c>
      <c r="AO189" s="122" t="str">
        <f>+I189&amp;C189</f>
        <v>PANVIETNAM</v>
      </c>
      <c r="AP189" s="122" t="str">
        <f>C189&amp;D189&amp;E189&amp;G189&amp;I189&amp;O189</f>
        <v>VIETNAM3120018051811PANFEB</v>
      </c>
      <c r="AQ189" s="122" t="str">
        <f>B189&amp;D189&amp;N189</f>
        <v xml:space="preserve">SOUTH EAST ASIA31200CF </v>
      </c>
      <c r="AR189" s="123" t="str">
        <f>+D189&amp;J189</f>
        <v>31200SE</v>
      </c>
      <c r="AS189" s="124" t="str">
        <f t="shared" si="25"/>
        <v>Pro</v>
      </c>
      <c r="AT189" s="125" t="str">
        <f t="shared" si="26"/>
        <v>F-60DHNTBKVV</v>
      </c>
      <c r="AU189" s="125" t="str">
        <f>IF(NOT(AT189=""),VLOOKUP(AT189,[1]PSI_Category!A:B,2,0),"")</f>
        <v>C/F</v>
      </c>
      <c r="AV189" s="125" t="s">
        <v>1800</v>
      </c>
      <c r="AW189" s="125" t="s">
        <v>1800</v>
      </c>
      <c r="AX189" s="125" t="s">
        <v>1800</v>
      </c>
    </row>
    <row r="190" spans="2:50" s="103" customFormat="1" ht="11.4" customHeight="1" x14ac:dyDescent="0.3">
      <c r="B190" s="104" t="s">
        <v>1866</v>
      </c>
      <c r="C190" s="105" t="s">
        <v>2018</v>
      </c>
      <c r="D190" s="106">
        <v>31200</v>
      </c>
      <c r="E190" s="107">
        <v>1805</v>
      </c>
      <c r="F190" s="105" t="s">
        <v>2019</v>
      </c>
      <c r="G190" s="107">
        <v>1811</v>
      </c>
      <c r="H190" s="105" t="s">
        <v>2020</v>
      </c>
      <c r="I190" s="105" t="s">
        <v>298</v>
      </c>
      <c r="J190" s="107" t="s">
        <v>293</v>
      </c>
      <c r="K190" s="105">
        <v>92011365</v>
      </c>
      <c r="L190" s="105" t="s">
        <v>2041</v>
      </c>
      <c r="M190" s="105" t="s">
        <v>2034</v>
      </c>
      <c r="N190" s="105" t="s">
        <v>1799</v>
      </c>
      <c r="O190" s="108" t="s">
        <v>159</v>
      </c>
      <c r="P190" s="109" t="s">
        <v>1872</v>
      </c>
      <c r="Q190" s="110"/>
      <c r="R190" s="110"/>
      <c r="S190" s="110"/>
      <c r="T190" s="110"/>
      <c r="U190" s="111"/>
      <c r="V190" s="111"/>
      <c r="W190" s="112"/>
      <c r="X190" s="113"/>
      <c r="Y190" s="114" t="s">
        <v>285</v>
      </c>
      <c r="Z190" s="115">
        <v>25.95</v>
      </c>
      <c r="AA190" s="116">
        <v>20</v>
      </c>
      <c r="AB190" s="117">
        <f t="shared" si="18"/>
        <v>519</v>
      </c>
      <c r="AC190" s="117">
        <f t="shared" si="19"/>
        <v>4.0593585000000001</v>
      </c>
      <c r="AD190" s="118"/>
      <c r="AE190" s="117">
        <f t="shared" si="20"/>
        <v>0</v>
      </c>
      <c r="AF190" s="117">
        <f t="shared" si="21"/>
        <v>0</v>
      </c>
      <c r="AG190" s="119">
        <f t="shared" si="22"/>
        <v>20</v>
      </c>
      <c r="AH190" s="120">
        <f t="shared" si="23"/>
        <v>519</v>
      </c>
      <c r="AI190" s="121">
        <f t="shared" si="24"/>
        <v>4.0593585000000001</v>
      </c>
      <c r="AJ190" s="122" t="str">
        <f>+C190</f>
        <v>VIETNAM</v>
      </c>
      <c r="AK190" s="122" t="str">
        <f>IF(ISNA(VLOOKUP(postponeList!D190,[1]Sheet!$A$2:$B$12,2,FALSE))," ",(VLOOKUP(postponeList!D190,[1]Sheet!$A$2:$B$12,2,FALSE)))</f>
        <v>PMMA</v>
      </c>
      <c r="AL190" s="122" t="str">
        <f>IF(ISNA(VLOOKUP(E190,[1]Sheet!$G$2:$H$40,2,FALSE))," ",VLOOKUP(E190,[1]Sheet!$G$2:$H$40,2,FALSE))</f>
        <v>PEWVN</v>
      </c>
      <c r="AM190" s="122" t="str">
        <f>IF(ISNA(VLOOKUP(G190,[1]Sheet!$K$2:$L$159,2,FALSE))," ",(VLOOKUP(G190,[1]Sheet!$K$2:$L$159,2,FALSE)))</f>
        <v>PLSVN-HIF</v>
      </c>
      <c r="AN190" s="122" t="str">
        <f>IF(ISNA(VLOOKUP(I190&amp;C190,[1]Sheet!$D$2:$E$228,2,FALSE))," ",VLOOKUP(I190&amp;C190,[1]Sheet!$D$2:$E$228,2,FALSE))</f>
        <v>Gary, Aota (PEW), Adachi (PAC)</v>
      </c>
      <c r="AO190" s="122" t="str">
        <f>+I190&amp;C190</f>
        <v>PANVIETNAM</v>
      </c>
      <c r="AP190" s="122" t="str">
        <f>C190&amp;D190&amp;E190&amp;G190&amp;I190&amp;O190</f>
        <v>VIETNAM3120018051811PANFEB</v>
      </c>
      <c r="AQ190" s="122" t="str">
        <f>B190&amp;D190&amp;N190</f>
        <v xml:space="preserve">SOUTH EAST ASIA31200CF </v>
      </c>
      <c r="AR190" s="123" t="str">
        <f>+D190&amp;J190</f>
        <v>31200SE</v>
      </c>
      <c r="AS190" s="124" t="str">
        <f t="shared" si="25"/>
        <v/>
      </c>
      <c r="AT190" s="125" t="str">
        <f t="shared" si="26"/>
        <v>F-60MZ2TBKAVV</v>
      </c>
      <c r="AU190" s="125" t="str">
        <f>IF(NOT(AT190=""),VLOOKUP(AT190,[1]PSI_Category!A:B,2,0),"")</f>
        <v>C/F</v>
      </c>
      <c r="AV190" s="125" t="s">
        <v>1800</v>
      </c>
      <c r="AW190" s="125" t="s">
        <v>1800</v>
      </c>
      <c r="AX190" s="125" t="s">
        <v>1800</v>
      </c>
    </row>
    <row r="191" spans="2:50" s="103" customFormat="1" ht="11.4" customHeight="1" x14ac:dyDescent="0.3">
      <c r="B191" s="104" t="s">
        <v>1866</v>
      </c>
      <c r="C191" s="105" t="s">
        <v>2018</v>
      </c>
      <c r="D191" s="106">
        <v>31200</v>
      </c>
      <c r="E191" s="107">
        <v>1805</v>
      </c>
      <c r="F191" s="105" t="s">
        <v>2019</v>
      </c>
      <c r="G191" s="107">
        <v>1811</v>
      </c>
      <c r="H191" s="105" t="s">
        <v>2020</v>
      </c>
      <c r="I191" s="105" t="s">
        <v>298</v>
      </c>
      <c r="J191" s="107" t="s">
        <v>293</v>
      </c>
      <c r="K191" s="105">
        <v>92011365</v>
      </c>
      <c r="L191" s="105" t="s">
        <v>2041</v>
      </c>
      <c r="M191" s="105" t="s">
        <v>2035</v>
      </c>
      <c r="N191" s="105" t="s">
        <v>1799</v>
      </c>
      <c r="O191" s="108" t="s">
        <v>159</v>
      </c>
      <c r="P191" s="109" t="s">
        <v>1872</v>
      </c>
      <c r="Q191" s="110"/>
      <c r="R191" s="110"/>
      <c r="S191" s="110"/>
      <c r="T191" s="110"/>
      <c r="U191" s="111"/>
      <c r="V191" s="111"/>
      <c r="W191" s="112"/>
      <c r="X191" s="113"/>
      <c r="Y191" s="114" t="s">
        <v>285</v>
      </c>
      <c r="Z191" s="115">
        <v>25.95</v>
      </c>
      <c r="AA191" s="116">
        <v>20</v>
      </c>
      <c r="AB191" s="117">
        <f t="shared" si="18"/>
        <v>519</v>
      </c>
      <c r="AC191" s="117">
        <f t="shared" si="19"/>
        <v>4.0593585000000001</v>
      </c>
      <c r="AD191" s="118"/>
      <c r="AE191" s="117">
        <f t="shared" si="20"/>
        <v>0</v>
      </c>
      <c r="AF191" s="117">
        <f t="shared" si="21"/>
        <v>0</v>
      </c>
      <c r="AG191" s="119">
        <f t="shared" si="22"/>
        <v>20</v>
      </c>
      <c r="AH191" s="120">
        <f t="shared" si="23"/>
        <v>519</v>
      </c>
      <c r="AI191" s="121">
        <f t="shared" si="24"/>
        <v>4.0593585000000001</v>
      </c>
      <c r="AJ191" s="122" t="str">
        <f>+C191</f>
        <v>VIETNAM</v>
      </c>
      <c r="AK191" s="122" t="str">
        <f>IF(ISNA(VLOOKUP(postponeList!D191,[1]Sheet!$A$2:$B$12,2,FALSE))," ",(VLOOKUP(postponeList!D191,[1]Sheet!$A$2:$B$12,2,FALSE)))</f>
        <v>PMMA</v>
      </c>
      <c r="AL191" s="122" t="str">
        <f>IF(ISNA(VLOOKUP(E191,[1]Sheet!$G$2:$H$40,2,FALSE))," ",VLOOKUP(E191,[1]Sheet!$G$2:$H$40,2,FALSE))</f>
        <v>PEWVN</v>
      </c>
      <c r="AM191" s="122" t="str">
        <f>IF(ISNA(VLOOKUP(G191,[1]Sheet!$K$2:$L$159,2,FALSE))," ",(VLOOKUP(G191,[1]Sheet!$K$2:$L$159,2,FALSE)))</f>
        <v>PLSVN-HIF</v>
      </c>
      <c r="AN191" s="122" t="str">
        <f>IF(ISNA(VLOOKUP(I191&amp;C191,[1]Sheet!$D$2:$E$228,2,FALSE))," ",VLOOKUP(I191&amp;C191,[1]Sheet!$D$2:$E$228,2,FALSE))</f>
        <v>Gary, Aota (PEW), Adachi (PAC)</v>
      </c>
      <c r="AO191" s="122" t="str">
        <f>+I191&amp;C191</f>
        <v>PANVIETNAM</v>
      </c>
      <c r="AP191" s="122" t="str">
        <f>C191&amp;D191&amp;E191&amp;G191&amp;I191&amp;O191</f>
        <v>VIETNAM3120018051811PANFEB</v>
      </c>
      <c r="AQ191" s="122" t="str">
        <f>B191&amp;D191&amp;N191</f>
        <v xml:space="preserve">SOUTH EAST ASIA31200CF </v>
      </c>
      <c r="AR191" s="123" t="str">
        <f>+D191&amp;J191</f>
        <v>31200SE</v>
      </c>
      <c r="AS191" s="124" t="str">
        <f t="shared" si="25"/>
        <v/>
      </c>
      <c r="AT191" s="125" t="str">
        <f t="shared" si="26"/>
        <v>F-60MZ2TBKDVV</v>
      </c>
      <c r="AU191" s="125" t="str">
        <f>IF(NOT(AT191=""),VLOOKUP(AT191,[1]PSI_Category!A:B,2,0),"")</f>
        <v>C/F</v>
      </c>
      <c r="AV191" s="125" t="s">
        <v>1800</v>
      </c>
      <c r="AW191" s="125" t="s">
        <v>1800</v>
      </c>
      <c r="AX191" s="125" t="s">
        <v>1800</v>
      </c>
    </row>
    <row r="192" spans="2:50" s="103" customFormat="1" ht="11.4" customHeight="1" x14ac:dyDescent="0.3">
      <c r="B192" s="104" t="s">
        <v>1866</v>
      </c>
      <c r="C192" s="105" t="s">
        <v>2018</v>
      </c>
      <c r="D192" s="106">
        <v>31200</v>
      </c>
      <c r="E192" s="107">
        <v>303</v>
      </c>
      <c r="F192" s="105" t="s">
        <v>1841</v>
      </c>
      <c r="G192" s="107">
        <v>1892</v>
      </c>
      <c r="H192" s="105" t="s">
        <v>2042</v>
      </c>
      <c r="I192" s="105" t="s">
        <v>1773</v>
      </c>
      <c r="J192" s="107" t="s">
        <v>293</v>
      </c>
      <c r="K192" s="105">
        <v>92010419</v>
      </c>
      <c r="L192" s="105" t="s">
        <v>2043</v>
      </c>
      <c r="M192" s="105" t="s">
        <v>2044</v>
      </c>
      <c r="N192" s="105" t="s">
        <v>1886</v>
      </c>
      <c r="O192" s="108" t="s">
        <v>159</v>
      </c>
      <c r="P192" s="109" t="s">
        <v>1777</v>
      </c>
      <c r="Q192" s="110"/>
      <c r="R192" s="110"/>
      <c r="S192" s="110"/>
      <c r="T192" s="110"/>
      <c r="U192" s="111"/>
      <c r="V192" s="111"/>
      <c r="W192" s="112"/>
      <c r="X192" s="113"/>
      <c r="Y192" s="114" t="s">
        <v>285</v>
      </c>
      <c r="Z192" s="115">
        <v>64.19</v>
      </c>
      <c r="AA192" s="116">
        <v>150</v>
      </c>
      <c r="AB192" s="117">
        <f t="shared" si="18"/>
        <v>9628.5</v>
      </c>
      <c r="AC192" s="117">
        <f t="shared" si="19"/>
        <v>75.309312750000004</v>
      </c>
      <c r="AD192" s="118"/>
      <c r="AE192" s="117">
        <f t="shared" si="20"/>
        <v>0</v>
      </c>
      <c r="AF192" s="117">
        <f t="shared" si="21"/>
        <v>0</v>
      </c>
      <c r="AG192" s="119">
        <f t="shared" si="22"/>
        <v>150</v>
      </c>
      <c r="AH192" s="120">
        <f t="shared" si="23"/>
        <v>9628.5</v>
      </c>
      <c r="AI192" s="121">
        <f t="shared" si="24"/>
        <v>75.309312750000004</v>
      </c>
      <c r="AJ192" s="122" t="str">
        <f>+C192</f>
        <v>VIETNAM</v>
      </c>
      <c r="AK192" s="122" t="str">
        <f>IF(ISNA(VLOOKUP(postponeList!D192,[1]Sheet!$A$2:$B$12,2,FALSE))," ",(VLOOKUP(postponeList!D192,[1]Sheet!$A$2:$B$12,2,FALSE)))</f>
        <v>PMMA</v>
      </c>
      <c r="AL192" s="122" t="str">
        <f>IF(ISNA(VLOOKUP(E192,[1]Sheet!$G$2:$H$40,2,FALSE))," ",VLOOKUP(E192,[1]Sheet!$G$2:$H$40,2,FALSE))</f>
        <v>SOJITZ</v>
      </c>
      <c r="AM192" s="122" t="str">
        <f>IF(ISNA(VLOOKUP(G192,[1]Sheet!$K$2:$L$159,2,FALSE))," ",(VLOOKUP(G192,[1]Sheet!$K$2:$L$159,2,FALSE)))</f>
        <v>KNK VN-HPNG</v>
      </c>
      <c r="AN192" s="122" t="str">
        <f>IF(ISNA(VLOOKUP(I192&amp;C192,[1]Sheet!$D$2:$E$228,2,FALSE))," ",VLOOKUP(I192&amp;C192,[1]Sheet!$D$2:$E$228,2,FALSE))</f>
        <v>Daniel, Nishimura</v>
      </c>
      <c r="AO192" s="122" t="str">
        <f>+I192&amp;C192</f>
        <v>KDKVIETNAM</v>
      </c>
      <c r="AP192" s="122" t="str">
        <f>C192&amp;D192&amp;E192&amp;G192&amp;I192&amp;O192</f>
        <v>VIETNAM312003031892KDKFEB</v>
      </c>
      <c r="AQ192" s="122" t="str">
        <f>B192&amp;D192&amp;N192</f>
        <v xml:space="preserve">SOUTH EAST ASIA31200LF </v>
      </c>
      <c r="AR192" s="123" t="str">
        <f>+D192&amp;J192</f>
        <v>31200SE</v>
      </c>
      <c r="AS192" s="124" t="str">
        <f t="shared" si="25"/>
        <v/>
      </c>
      <c r="AT192" s="125" t="str">
        <f t="shared" si="26"/>
        <v>M40KNBCKBV</v>
      </c>
      <c r="AU192" s="125" t="str">
        <f>IF(NOT(AT192=""),VLOOKUP(AT192,[1]PSI_Category!A:B,2,0),"")</f>
        <v>L/F</v>
      </c>
      <c r="AV192" s="125" t="s">
        <v>1778</v>
      </c>
      <c r="AW192" s="125" t="s">
        <v>1887</v>
      </c>
      <c r="AX192" s="125" t="s">
        <v>1887</v>
      </c>
    </row>
    <row r="193" spans="2:50" s="103" customFormat="1" ht="11.4" customHeight="1" x14ac:dyDescent="0.3">
      <c r="B193" s="104" t="s">
        <v>1866</v>
      </c>
      <c r="C193" s="105" t="s">
        <v>2018</v>
      </c>
      <c r="D193" s="106">
        <v>31200</v>
      </c>
      <c r="E193" s="107">
        <v>303</v>
      </c>
      <c r="F193" s="105" t="s">
        <v>1841</v>
      </c>
      <c r="G193" s="107">
        <v>1892</v>
      </c>
      <c r="H193" s="105" t="s">
        <v>2042</v>
      </c>
      <c r="I193" s="105" t="s">
        <v>1773</v>
      </c>
      <c r="J193" s="107" t="s">
        <v>293</v>
      </c>
      <c r="K193" s="105">
        <v>92010419</v>
      </c>
      <c r="L193" s="105" t="s">
        <v>2043</v>
      </c>
      <c r="M193" s="105" t="s">
        <v>2045</v>
      </c>
      <c r="N193" s="105" t="s">
        <v>1886</v>
      </c>
      <c r="O193" s="108" t="s">
        <v>159</v>
      </c>
      <c r="P193" s="109" t="s">
        <v>1777</v>
      </c>
      <c r="Q193" s="110"/>
      <c r="R193" s="110"/>
      <c r="S193" s="110"/>
      <c r="T193" s="110"/>
      <c r="U193" s="111"/>
      <c r="V193" s="111"/>
      <c r="W193" s="112"/>
      <c r="X193" s="113"/>
      <c r="Y193" s="114" t="s">
        <v>285</v>
      </c>
      <c r="Z193" s="115">
        <v>64.19</v>
      </c>
      <c r="AA193" s="116">
        <v>300</v>
      </c>
      <c r="AB193" s="117">
        <f t="shared" si="18"/>
        <v>19257</v>
      </c>
      <c r="AC193" s="117">
        <f t="shared" si="19"/>
        <v>150.61862550000001</v>
      </c>
      <c r="AD193" s="118"/>
      <c r="AE193" s="117">
        <f t="shared" si="20"/>
        <v>0</v>
      </c>
      <c r="AF193" s="117">
        <f t="shared" si="21"/>
        <v>0</v>
      </c>
      <c r="AG193" s="119">
        <f t="shared" si="22"/>
        <v>300</v>
      </c>
      <c r="AH193" s="120">
        <f t="shared" si="23"/>
        <v>19257</v>
      </c>
      <c r="AI193" s="121">
        <f t="shared" si="24"/>
        <v>150.61862550000001</v>
      </c>
      <c r="AJ193" s="122" t="str">
        <f>+C193</f>
        <v>VIETNAM</v>
      </c>
      <c r="AK193" s="122" t="str">
        <f>IF(ISNA(VLOOKUP(postponeList!D193,[1]Sheet!$A$2:$B$12,2,FALSE))," ",(VLOOKUP(postponeList!D193,[1]Sheet!$A$2:$B$12,2,FALSE)))</f>
        <v>PMMA</v>
      </c>
      <c r="AL193" s="122" t="str">
        <f>IF(ISNA(VLOOKUP(E193,[1]Sheet!$G$2:$H$40,2,FALSE))," ",VLOOKUP(E193,[1]Sheet!$G$2:$H$40,2,FALSE))</f>
        <v>SOJITZ</v>
      </c>
      <c r="AM193" s="122" t="str">
        <f>IF(ISNA(VLOOKUP(G193,[1]Sheet!$K$2:$L$159,2,FALSE))," ",(VLOOKUP(G193,[1]Sheet!$K$2:$L$159,2,FALSE)))</f>
        <v>KNK VN-HPNG</v>
      </c>
      <c r="AN193" s="122" t="str">
        <f>IF(ISNA(VLOOKUP(I193&amp;C193,[1]Sheet!$D$2:$E$228,2,FALSE))," ",VLOOKUP(I193&amp;C193,[1]Sheet!$D$2:$E$228,2,FALSE))</f>
        <v>Daniel, Nishimura</v>
      </c>
      <c r="AO193" s="122" t="str">
        <f>+I193&amp;C193</f>
        <v>KDKVIETNAM</v>
      </c>
      <c r="AP193" s="122" t="str">
        <f>C193&amp;D193&amp;E193&amp;G193&amp;I193&amp;O193</f>
        <v>VIETNAM312003031892KDKFEB</v>
      </c>
      <c r="AQ193" s="122" t="str">
        <f>B193&amp;D193&amp;N193</f>
        <v xml:space="preserve">SOUTH EAST ASIA31200LF </v>
      </c>
      <c r="AR193" s="123" t="str">
        <f>+D193&amp;J193</f>
        <v>31200SE</v>
      </c>
      <c r="AS193" s="124" t="str">
        <f t="shared" si="25"/>
        <v/>
      </c>
      <c r="AT193" s="125" t="str">
        <f t="shared" si="26"/>
        <v>M40KNBTKBV</v>
      </c>
      <c r="AU193" s="125" t="str">
        <f>IF(NOT(AT193=""),VLOOKUP(AT193,[1]PSI_Category!A:B,2,0),"")</f>
        <v>L/F</v>
      </c>
      <c r="AV193" s="125" t="s">
        <v>1778</v>
      </c>
      <c r="AW193" s="125" t="s">
        <v>1887</v>
      </c>
      <c r="AX193" s="125" t="s">
        <v>1887</v>
      </c>
    </row>
    <row r="194" spans="2:50" s="103" customFormat="1" ht="11.4" customHeight="1" x14ac:dyDescent="0.3">
      <c r="B194" s="104" t="s">
        <v>1866</v>
      </c>
      <c r="C194" s="105" t="s">
        <v>2018</v>
      </c>
      <c r="D194" s="106">
        <v>31200</v>
      </c>
      <c r="E194" s="107">
        <v>303</v>
      </c>
      <c r="F194" s="105" t="s">
        <v>1841</v>
      </c>
      <c r="G194" s="107">
        <v>1892</v>
      </c>
      <c r="H194" s="105" t="s">
        <v>2042</v>
      </c>
      <c r="I194" s="105" t="s">
        <v>1773</v>
      </c>
      <c r="J194" s="107" t="s">
        <v>293</v>
      </c>
      <c r="K194" s="105">
        <v>92010419</v>
      </c>
      <c r="L194" s="105" t="s">
        <v>2043</v>
      </c>
      <c r="M194" s="105" t="s">
        <v>2046</v>
      </c>
      <c r="N194" s="105" t="s">
        <v>1789</v>
      </c>
      <c r="O194" s="108" t="s">
        <v>159</v>
      </c>
      <c r="P194" s="109" t="s">
        <v>1777</v>
      </c>
      <c r="Q194" s="110"/>
      <c r="R194" s="110"/>
      <c r="S194" s="110"/>
      <c r="T194" s="110"/>
      <c r="U194" s="111"/>
      <c r="V194" s="111"/>
      <c r="W194" s="112"/>
      <c r="X194" s="113"/>
      <c r="Y194" s="114" t="s">
        <v>285</v>
      </c>
      <c r="Z194" s="115">
        <v>46.06</v>
      </c>
      <c r="AA194" s="116">
        <v>150</v>
      </c>
      <c r="AB194" s="117">
        <f t="shared" si="18"/>
        <v>6909</v>
      </c>
      <c r="AC194" s="117">
        <f t="shared" si="19"/>
        <v>54.038743500000002</v>
      </c>
      <c r="AD194" s="118"/>
      <c r="AE194" s="117">
        <f t="shared" si="20"/>
        <v>0</v>
      </c>
      <c r="AF194" s="117">
        <f t="shared" si="21"/>
        <v>0</v>
      </c>
      <c r="AG194" s="119">
        <f t="shared" si="22"/>
        <v>150</v>
      </c>
      <c r="AH194" s="120">
        <f t="shared" si="23"/>
        <v>6909</v>
      </c>
      <c r="AI194" s="121">
        <f t="shared" si="24"/>
        <v>54.038743500000002</v>
      </c>
      <c r="AJ194" s="122" t="str">
        <f>+C194</f>
        <v>VIETNAM</v>
      </c>
      <c r="AK194" s="122" t="str">
        <f>IF(ISNA(VLOOKUP(postponeList!D194,[1]Sheet!$A$2:$B$12,2,FALSE))," ",(VLOOKUP(postponeList!D194,[1]Sheet!$A$2:$B$12,2,FALSE)))</f>
        <v>PMMA</v>
      </c>
      <c r="AL194" s="122" t="str">
        <f>IF(ISNA(VLOOKUP(E194,[1]Sheet!$G$2:$H$40,2,FALSE))," ",VLOOKUP(E194,[1]Sheet!$G$2:$H$40,2,FALSE))</f>
        <v>SOJITZ</v>
      </c>
      <c r="AM194" s="122" t="str">
        <f>IF(ISNA(VLOOKUP(G194,[1]Sheet!$K$2:$L$159,2,FALSE))," ",(VLOOKUP(G194,[1]Sheet!$K$2:$L$159,2,FALSE)))</f>
        <v>KNK VN-HPNG</v>
      </c>
      <c r="AN194" s="122" t="str">
        <f>IF(ISNA(VLOOKUP(I194&amp;C194,[1]Sheet!$D$2:$E$228,2,FALSE))," ",VLOOKUP(I194&amp;C194,[1]Sheet!$D$2:$E$228,2,FALSE))</f>
        <v>Daniel, Nishimura</v>
      </c>
      <c r="AO194" s="122" t="str">
        <f>+I194&amp;C194</f>
        <v>KDKVIETNAM</v>
      </c>
      <c r="AP194" s="122" t="str">
        <f>C194&amp;D194&amp;E194&amp;G194&amp;I194&amp;O194</f>
        <v>VIETNAM312003031892KDKFEB</v>
      </c>
      <c r="AQ194" s="122" t="str">
        <f>B194&amp;D194&amp;N194</f>
        <v xml:space="preserve">SOUTH EAST ASIA31200WF </v>
      </c>
      <c r="AR194" s="123" t="str">
        <f>+D194&amp;J194</f>
        <v>31200SE</v>
      </c>
      <c r="AS194" s="124" t="str">
        <f t="shared" si="25"/>
        <v/>
      </c>
      <c r="AT194" s="125" t="str">
        <f t="shared" si="26"/>
        <v>M40MNBHKBV</v>
      </c>
      <c r="AU194" s="125" t="str">
        <f>IF(NOT(AT194=""),VLOOKUP(AT194,[1]PSI_Category!A:B,2,0),"")</f>
        <v>W/F</v>
      </c>
      <c r="AV194" s="125" t="s">
        <v>1778</v>
      </c>
      <c r="AW194" s="125" t="s">
        <v>1790</v>
      </c>
      <c r="AX194" s="125" t="s">
        <v>1790</v>
      </c>
    </row>
    <row r="195" spans="2:50" s="103" customFormat="1" ht="11.4" customHeight="1" x14ac:dyDescent="0.3">
      <c r="B195" s="104" t="s">
        <v>1866</v>
      </c>
      <c r="C195" s="105" t="s">
        <v>2018</v>
      </c>
      <c r="D195" s="106">
        <v>31200</v>
      </c>
      <c r="E195" s="107">
        <v>303</v>
      </c>
      <c r="F195" s="105" t="s">
        <v>1841</v>
      </c>
      <c r="G195" s="107">
        <v>1892</v>
      </c>
      <c r="H195" s="105" t="s">
        <v>2042</v>
      </c>
      <c r="I195" s="105" t="s">
        <v>1773</v>
      </c>
      <c r="J195" s="107" t="s">
        <v>293</v>
      </c>
      <c r="K195" s="105">
        <v>92010419</v>
      </c>
      <c r="L195" s="105" t="s">
        <v>2043</v>
      </c>
      <c r="M195" s="105" t="s">
        <v>2047</v>
      </c>
      <c r="N195" s="105" t="s">
        <v>1789</v>
      </c>
      <c r="O195" s="108" t="s">
        <v>159</v>
      </c>
      <c r="P195" s="109" t="s">
        <v>1777</v>
      </c>
      <c r="Q195" s="110"/>
      <c r="R195" s="110"/>
      <c r="S195" s="110"/>
      <c r="T195" s="110"/>
      <c r="U195" s="111"/>
      <c r="V195" s="111"/>
      <c r="W195" s="112"/>
      <c r="X195" s="113"/>
      <c r="Y195" s="114" t="s">
        <v>285</v>
      </c>
      <c r="Z195" s="115">
        <v>46.06</v>
      </c>
      <c r="AA195" s="116">
        <v>250</v>
      </c>
      <c r="AB195" s="117">
        <f t="shared" si="18"/>
        <v>11515</v>
      </c>
      <c r="AC195" s="117">
        <f t="shared" si="19"/>
        <v>90.064572500000011</v>
      </c>
      <c r="AD195" s="118"/>
      <c r="AE195" s="117">
        <f t="shared" si="20"/>
        <v>0</v>
      </c>
      <c r="AF195" s="117">
        <f t="shared" si="21"/>
        <v>0</v>
      </c>
      <c r="AG195" s="119">
        <f t="shared" si="22"/>
        <v>250</v>
      </c>
      <c r="AH195" s="120">
        <f t="shared" si="23"/>
        <v>11515</v>
      </c>
      <c r="AI195" s="121">
        <f t="shared" si="24"/>
        <v>90.064572500000011</v>
      </c>
      <c r="AJ195" s="122" t="str">
        <f>+C195</f>
        <v>VIETNAM</v>
      </c>
      <c r="AK195" s="122" t="str">
        <f>IF(ISNA(VLOOKUP(postponeList!D195,[1]Sheet!$A$2:$B$12,2,FALSE))," ",(VLOOKUP(postponeList!D195,[1]Sheet!$A$2:$B$12,2,FALSE)))</f>
        <v>PMMA</v>
      </c>
      <c r="AL195" s="122" t="str">
        <f>IF(ISNA(VLOOKUP(E195,[1]Sheet!$G$2:$H$40,2,FALSE))," ",VLOOKUP(E195,[1]Sheet!$G$2:$H$40,2,FALSE))</f>
        <v>SOJITZ</v>
      </c>
      <c r="AM195" s="122" t="str">
        <f>IF(ISNA(VLOOKUP(G195,[1]Sheet!$K$2:$L$159,2,FALSE))," ",(VLOOKUP(G195,[1]Sheet!$K$2:$L$159,2,FALSE)))</f>
        <v>KNK VN-HPNG</v>
      </c>
      <c r="AN195" s="122" t="str">
        <f>IF(ISNA(VLOOKUP(I195&amp;C195,[1]Sheet!$D$2:$E$228,2,FALSE))," ",VLOOKUP(I195&amp;C195,[1]Sheet!$D$2:$E$228,2,FALSE))</f>
        <v>Daniel, Nishimura</v>
      </c>
      <c r="AO195" s="122" t="str">
        <f>+I195&amp;C195</f>
        <v>KDKVIETNAM</v>
      </c>
      <c r="AP195" s="122" t="str">
        <f>C195&amp;D195&amp;E195&amp;G195&amp;I195&amp;O195</f>
        <v>VIETNAM312003031892KDKFEB</v>
      </c>
      <c r="AQ195" s="122" t="str">
        <f>B195&amp;D195&amp;N195</f>
        <v xml:space="preserve">SOUTH EAST ASIA31200WF </v>
      </c>
      <c r="AR195" s="123" t="str">
        <f>+D195&amp;J195</f>
        <v>31200SE</v>
      </c>
      <c r="AS195" s="124" t="str">
        <f t="shared" si="25"/>
        <v/>
      </c>
      <c r="AT195" s="125" t="str">
        <f t="shared" si="26"/>
        <v>M40MNBKKBV</v>
      </c>
      <c r="AU195" s="125" t="str">
        <f>IF(NOT(AT195=""),VLOOKUP(AT195,[1]PSI_Category!A:B,2,0),"")</f>
        <v>W/F</v>
      </c>
      <c r="AV195" s="125" t="s">
        <v>1778</v>
      </c>
      <c r="AW195" s="125" t="s">
        <v>1790</v>
      </c>
      <c r="AX195" s="125" t="s">
        <v>1790</v>
      </c>
    </row>
    <row r="196" spans="2:50" s="103" customFormat="1" ht="11.4" customHeight="1" x14ac:dyDescent="0.3">
      <c r="B196" s="104" t="s">
        <v>1866</v>
      </c>
      <c r="C196" s="105" t="s">
        <v>2018</v>
      </c>
      <c r="D196" s="106">
        <v>31200</v>
      </c>
      <c r="E196" s="107">
        <v>303</v>
      </c>
      <c r="F196" s="105" t="s">
        <v>1841</v>
      </c>
      <c r="G196" s="107">
        <v>1892</v>
      </c>
      <c r="H196" s="105" t="s">
        <v>2042</v>
      </c>
      <c r="I196" s="105" t="s">
        <v>1773</v>
      </c>
      <c r="J196" s="107" t="s">
        <v>293</v>
      </c>
      <c r="K196" s="105">
        <v>92010419</v>
      </c>
      <c r="L196" s="105" t="s">
        <v>2043</v>
      </c>
      <c r="M196" s="105" t="s">
        <v>2048</v>
      </c>
      <c r="N196" s="105" t="s">
        <v>1799</v>
      </c>
      <c r="O196" s="108" t="s">
        <v>159</v>
      </c>
      <c r="P196" s="109" t="s">
        <v>1777</v>
      </c>
      <c r="Q196" s="110"/>
      <c r="R196" s="110"/>
      <c r="S196" s="110"/>
      <c r="T196" s="110"/>
      <c r="U196" s="111"/>
      <c r="V196" s="111"/>
      <c r="W196" s="112"/>
      <c r="X196" s="113"/>
      <c r="Y196" s="114" t="s">
        <v>285</v>
      </c>
      <c r="Z196" s="115">
        <v>61.26</v>
      </c>
      <c r="AA196" s="116">
        <v>10</v>
      </c>
      <c r="AB196" s="117">
        <f t="shared" si="18"/>
        <v>612.6</v>
      </c>
      <c r="AC196" s="117">
        <f t="shared" si="19"/>
        <v>4.791450900000001</v>
      </c>
      <c r="AD196" s="118"/>
      <c r="AE196" s="117">
        <f t="shared" si="20"/>
        <v>0</v>
      </c>
      <c r="AF196" s="117">
        <f t="shared" si="21"/>
        <v>0</v>
      </c>
      <c r="AG196" s="119">
        <f t="shared" si="22"/>
        <v>10</v>
      </c>
      <c r="AH196" s="120">
        <f t="shared" si="23"/>
        <v>612.6</v>
      </c>
      <c r="AI196" s="121">
        <f t="shared" si="24"/>
        <v>4.791450900000001</v>
      </c>
      <c r="AJ196" s="122" t="str">
        <f>+C196</f>
        <v>VIETNAM</v>
      </c>
      <c r="AK196" s="122" t="str">
        <f>IF(ISNA(VLOOKUP(postponeList!D196,[1]Sheet!$A$2:$B$12,2,FALSE))," ",(VLOOKUP(postponeList!D196,[1]Sheet!$A$2:$B$12,2,FALSE)))</f>
        <v>PMMA</v>
      </c>
      <c r="AL196" s="122" t="str">
        <f>IF(ISNA(VLOOKUP(E196,[1]Sheet!$G$2:$H$40,2,FALSE))," ",VLOOKUP(E196,[1]Sheet!$G$2:$H$40,2,FALSE))</f>
        <v>SOJITZ</v>
      </c>
      <c r="AM196" s="122" t="str">
        <f>IF(ISNA(VLOOKUP(G196,[1]Sheet!$K$2:$L$159,2,FALSE))," ",(VLOOKUP(G196,[1]Sheet!$K$2:$L$159,2,FALSE)))</f>
        <v>KNK VN-HPNG</v>
      </c>
      <c r="AN196" s="122" t="str">
        <f>IF(ISNA(VLOOKUP(I196&amp;C196,[1]Sheet!$D$2:$E$228,2,FALSE))," ",VLOOKUP(I196&amp;C196,[1]Sheet!$D$2:$E$228,2,FALSE))</f>
        <v>Daniel, Nishimura</v>
      </c>
      <c r="AO196" s="122" t="str">
        <f>+I196&amp;C196</f>
        <v>KDKVIETNAM</v>
      </c>
      <c r="AP196" s="122" t="str">
        <f>C196&amp;D196&amp;E196&amp;G196&amp;I196&amp;O196</f>
        <v>VIETNAM312003031892KDKFEB</v>
      </c>
      <c r="AQ196" s="122" t="str">
        <f>B196&amp;D196&amp;N196</f>
        <v xml:space="preserve">SOUTH EAST ASIA31200CF </v>
      </c>
      <c r="AR196" s="123" t="str">
        <f>+D196&amp;J196</f>
        <v>31200SE</v>
      </c>
      <c r="AS196" s="124" t="str">
        <f t="shared" si="25"/>
        <v/>
      </c>
      <c r="AT196" s="125" t="str">
        <f t="shared" si="26"/>
        <v>M56PRTBGSVV</v>
      </c>
      <c r="AU196" s="125" t="str">
        <f>IF(NOT(AT196=""),VLOOKUP(AT196,[1]PSI_Category!A:B,2,0),"")</f>
        <v>C/F</v>
      </c>
      <c r="AV196" s="125" t="s">
        <v>1800</v>
      </c>
      <c r="AW196" s="125" t="s">
        <v>1800</v>
      </c>
      <c r="AX196" s="125" t="s">
        <v>1800</v>
      </c>
    </row>
    <row r="197" spans="2:50" s="103" customFormat="1" ht="11.4" customHeight="1" x14ac:dyDescent="0.3">
      <c r="B197" s="104" t="s">
        <v>1866</v>
      </c>
      <c r="C197" s="105" t="s">
        <v>2018</v>
      </c>
      <c r="D197" s="106">
        <v>31200</v>
      </c>
      <c r="E197" s="107">
        <v>303</v>
      </c>
      <c r="F197" s="105" t="s">
        <v>1841</v>
      </c>
      <c r="G197" s="107">
        <v>1892</v>
      </c>
      <c r="H197" s="105" t="s">
        <v>2042</v>
      </c>
      <c r="I197" s="105" t="s">
        <v>1773</v>
      </c>
      <c r="J197" s="107" t="s">
        <v>293</v>
      </c>
      <c r="K197" s="105">
        <v>92010419</v>
      </c>
      <c r="L197" s="105" t="s">
        <v>2043</v>
      </c>
      <c r="M197" s="105" t="s">
        <v>2049</v>
      </c>
      <c r="N197" s="105" t="s">
        <v>1799</v>
      </c>
      <c r="O197" s="108" t="s">
        <v>159</v>
      </c>
      <c r="P197" s="109" t="s">
        <v>1777</v>
      </c>
      <c r="Q197" s="110"/>
      <c r="R197" s="110"/>
      <c r="S197" s="110"/>
      <c r="T197" s="110"/>
      <c r="U197" s="111"/>
      <c r="V197" s="111"/>
      <c r="W197" s="112"/>
      <c r="X197" s="113"/>
      <c r="Y197" s="114" t="s">
        <v>285</v>
      </c>
      <c r="Z197" s="115">
        <v>61.26</v>
      </c>
      <c r="AA197" s="116">
        <v>10</v>
      </c>
      <c r="AB197" s="117">
        <f t="shared" ref="AB197:AB260" si="27">IF($Y197=$AB$3,$Z197*AA197,IF($Y197=$AC$3,$Z197*AA197/$AF$3,IF($Y197=$AH$3,$Z197*AA197/$AI$3,IF($Y197=$AJ$3,$Z197*AA197/$AK$3))))</f>
        <v>612.6</v>
      </c>
      <c r="AC197" s="117">
        <f t="shared" ref="AC197:AC260" si="28">AB197*$AF$3/1000</f>
        <v>4.791450900000001</v>
      </c>
      <c r="AD197" s="118"/>
      <c r="AE197" s="117">
        <f t="shared" ref="AE197:AE260" si="29">IF($Y197=$AB$3,$Z197*AD197, IF($Y197=$AC$3, $Z197*AD197/$AF$3, IF($Y197=$AH$3, $Z197*AD197/$AI$3, IF($Y197=$AJ$3, $Z197*AD197/$AK$3))))</f>
        <v>0</v>
      </c>
      <c r="AF197" s="117">
        <f t="shared" ref="AF197:AF260" si="30">AE197*$AF$3/1000</f>
        <v>0</v>
      </c>
      <c r="AG197" s="119">
        <f t="shared" ref="AG197:AG260" si="31">+AA197-AD197</f>
        <v>10</v>
      </c>
      <c r="AH197" s="120">
        <f t="shared" ref="AH197:AH260" si="32">IF($Y197=$AB$3,$Z197*AG197, IF($Y197=$AC$3, $Z197*AG197/$AF$3, IF($Y197=$AH$3, $Z197*AG197/$AI$3, IF($Y197=$AJ$3, $Z197*AG197/$AK$3))))</f>
        <v>612.6</v>
      </c>
      <c r="AI197" s="121">
        <f t="shared" ref="AI197:AI260" si="33">AH197*$AF$3/1000</f>
        <v>4.791450900000001</v>
      </c>
      <c r="AJ197" s="122" t="str">
        <f>+C197</f>
        <v>VIETNAM</v>
      </c>
      <c r="AK197" s="122" t="str">
        <f>IF(ISNA(VLOOKUP(postponeList!D197,[1]Sheet!$A$2:$B$12,2,FALSE))," ",(VLOOKUP(postponeList!D197,[1]Sheet!$A$2:$B$12,2,FALSE)))</f>
        <v>PMMA</v>
      </c>
      <c r="AL197" s="122" t="str">
        <f>IF(ISNA(VLOOKUP(E197,[1]Sheet!$G$2:$H$40,2,FALSE))," ",VLOOKUP(E197,[1]Sheet!$G$2:$H$40,2,FALSE))</f>
        <v>SOJITZ</v>
      </c>
      <c r="AM197" s="122" t="str">
        <f>IF(ISNA(VLOOKUP(G197,[1]Sheet!$K$2:$L$159,2,FALSE))," ",(VLOOKUP(G197,[1]Sheet!$K$2:$L$159,2,FALSE)))</f>
        <v>KNK VN-HPNG</v>
      </c>
      <c r="AN197" s="122" t="str">
        <f>IF(ISNA(VLOOKUP(I197&amp;C197,[1]Sheet!$D$2:$E$228,2,FALSE))," ",VLOOKUP(I197&amp;C197,[1]Sheet!$D$2:$E$228,2,FALSE))</f>
        <v>Daniel, Nishimura</v>
      </c>
      <c r="AO197" s="122" t="str">
        <f>+I197&amp;C197</f>
        <v>KDKVIETNAM</v>
      </c>
      <c r="AP197" s="122" t="str">
        <f>C197&amp;D197&amp;E197&amp;G197&amp;I197&amp;O197</f>
        <v>VIETNAM312003031892KDKFEB</v>
      </c>
      <c r="AQ197" s="122" t="str">
        <f>B197&amp;D197&amp;N197</f>
        <v xml:space="preserve">SOUTH EAST ASIA31200CF </v>
      </c>
      <c r="AR197" s="123" t="str">
        <f>+D197&amp;J197</f>
        <v>31200SE</v>
      </c>
      <c r="AS197" s="124" t="str">
        <f t="shared" ref="AS197:AS260" si="34">LEFT(V197,3)</f>
        <v/>
      </c>
      <c r="AT197" s="125" t="str">
        <f t="shared" ref="AT197:AT260" si="35">IFERROR(TRIM(M197),"")</f>
        <v>M56PRTBSSVV</v>
      </c>
      <c r="AU197" s="125" t="str">
        <f>IF(NOT(AT197=""),VLOOKUP(AT197,[1]PSI_Category!A:B,2,0),"")</f>
        <v>C/F</v>
      </c>
      <c r="AV197" s="125" t="s">
        <v>1800</v>
      </c>
      <c r="AW197" s="125" t="s">
        <v>1800</v>
      </c>
      <c r="AX197" s="125" t="s">
        <v>1800</v>
      </c>
    </row>
    <row r="198" spans="2:50" s="103" customFormat="1" ht="11.4" customHeight="1" x14ac:dyDescent="0.3">
      <c r="B198" s="104" t="s">
        <v>1866</v>
      </c>
      <c r="C198" s="105" t="s">
        <v>2018</v>
      </c>
      <c r="D198" s="106">
        <v>31200</v>
      </c>
      <c r="E198" s="107">
        <v>303</v>
      </c>
      <c r="F198" s="105" t="s">
        <v>1841</v>
      </c>
      <c r="G198" s="107">
        <v>1892</v>
      </c>
      <c r="H198" s="105" t="s">
        <v>2042</v>
      </c>
      <c r="I198" s="105" t="s">
        <v>1773</v>
      </c>
      <c r="J198" s="107" t="s">
        <v>293</v>
      </c>
      <c r="K198" s="105">
        <v>92010419</v>
      </c>
      <c r="L198" s="105" t="s">
        <v>2043</v>
      </c>
      <c r="M198" s="105" t="s">
        <v>2050</v>
      </c>
      <c r="N198" s="105" t="s">
        <v>1799</v>
      </c>
      <c r="O198" s="108" t="s">
        <v>159</v>
      </c>
      <c r="P198" s="109" t="s">
        <v>1777</v>
      </c>
      <c r="Q198" s="110"/>
      <c r="R198" s="110"/>
      <c r="S198" s="110"/>
      <c r="T198" s="110"/>
      <c r="U198" s="111"/>
      <c r="V198" s="111"/>
      <c r="W198" s="112"/>
      <c r="X198" s="113"/>
      <c r="Y198" s="114" t="s">
        <v>285</v>
      </c>
      <c r="Z198" s="115">
        <v>29.26</v>
      </c>
      <c r="AA198" s="116">
        <v>30</v>
      </c>
      <c r="AB198" s="117">
        <f t="shared" si="27"/>
        <v>877.80000000000007</v>
      </c>
      <c r="AC198" s="117">
        <f t="shared" si="28"/>
        <v>6.8657127000000013</v>
      </c>
      <c r="AD198" s="118"/>
      <c r="AE198" s="117">
        <f t="shared" si="29"/>
        <v>0</v>
      </c>
      <c r="AF198" s="117">
        <f t="shared" si="30"/>
        <v>0</v>
      </c>
      <c r="AG198" s="119">
        <f t="shared" si="31"/>
        <v>30</v>
      </c>
      <c r="AH198" s="120">
        <f t="shared" si="32"/>
        <v>877.80000000000007</v>
      </c>
      <c r="AI198" s="121">
        <f t="shared" si="33"/>
        <v>6.8657127000000013</v>
      </c>
      <c r="AJ198" s="122" t="str">
        <f>+C198</f>
        <v>VIETNAM</v>
      </c>
      <c r="AK198" s="122" t="str">
        <f>IF(ISNA(VLOOKUP(postponeList!D198,[1]Sheet!$A$2:$B$12,2,FALSE))," ",(VLOOKUP(postponeList!D198,[1]Sheet!$A$2:$B$12,2,FALSE)))</f>
        <v>PMMA</v>
      </c>
      <c r="AL198" s="122" t="str">
        <f>IF(ISNA(VLOOKUP(E198,[1]Sheet!$G$2:$H$40,2,FALSE))," ",VLOOKUP(E198,[1]Sheet!$G$2:$H$40,2,FALSE))</f>
        <v>SOJITZ</v>
      </c>
      <c r="AM198" s="122" t="str">
        <f>IF(ISNA(VLOOKUP(G198,[1]Sheet!$K$2:$L$159,2,FALSE))," ",(VLOOKUP(G198,[1]Sheet!$K$2:$L$159,2,FALSE)))</f>
        <v>KNK VN-HPNG</v>
      </c>
      <c r="AN198" s="122" t="str">
        <f>IF(ISNA(VLOOKUP(I198&amp;C198,[1]Sheet!$D$2:$E$228,2,FALSE))," ",VLOOKUP(I198&amp;C198,[1]Sheet!$D$2:$E$228,2,FALSE))</f>
        <v>Daniel, Nishimura</v>
      </c>
      <c r="AO198" s="122" t="str">
        <f>+I198&amp;C198</f>
        <v>KDKVIETNAM</v>
      </c>
      <c r="AP198" s="122" t="str">
        <f>C198&amp;D198&amp;E198&amp;G198&amp;I198&amp;O198</f>
        <v>VIETNAM312003031892KDKFEB</v>
      </c>
      <c r="AQ198" s="122" t="str">
        <f>B198&amp;D198&amp;N198</f>
        <v xml:space="preserve">SOUTH EAST ASIA31200CF </v>
      </c>
      <c r="AR198" s="123" t="str">
        <f>+D198&amp;J198</f>
        <v>31200SE</v>
      </c>
      <c r="AS198" s="124" t="str">
        <f t="shared" si="34"/>
        <v/>
      </c>
      <c r="AT198" s="125" t="str">
        <f t="shared" si="35"/>
        <v>M60XGTBDBVV</v>
      </c>
      <c r="AU198" s="125" t="str">
        <f>IF(NOT(AT198=""),VLOOKUP(AT198,[1]PSI_Category!A:B,2,0),"")</f>
        <v>C/F</v>
      </c>
      <c r="AV198" s="125" t="s">
        <v>1800</v>
      </c>
      <c r="AW198" s="125" t="s">
        <v>1800</v>
      </c>
      <c r="AX198" s="125" t="s">
        <v>1800</v>
      </c>
    </row>
    <row r="199" spans="2:50" s="103" customFormat="1" ht="11.4" customHeight="1" x14ac:dyDescent="0.3">
      <c r="B199" s="104" t="s">
        <v>1866</v>
      </c>
      <c r="C199" s="105" t="s">
        <v>2018</v>
      </c>
      <c r="D199" s="106">
        <v>31200</v>
      </c>
      <c r="E199" s="107">
        <v>303</v>
      </c>
      <c r="F199" s="105" t="s">
        <v>1841</v>
      </c>
      <c r="G199" s="107">
        <v>1892</v>
      </c>
      <c r="H199" s="105" t="s">
        <v>2042</v>
      </c>
      <c r="I199" s="105" t="s">
        <v>1773</v>
      </c>
      <c r="J199" s="107" t="s">
        <v>293</v>
      </c>
      <c r="K199" s="105">
        <v>92010419</v>
      </c>
      <c r="L199" s="105" t="s">
        <v>2043</v>
      </c>
      <c r="M199" s="105" t="s">
        <v>2051</v>
      </c>
      <c r="N199" s="105" t="s">
        <v>1886</v>
      </c>
      <c r="O199" s="108" t="s">
        <v>159</v>
      </c>
      <c r="P199" s="109" t="s">
        <v>1777</v>
      </c>
      <c r="Q199" s="110"/>
      <c r="R199" s="110"/>
      <c r="S199" s="110"/>
      <c r="T199" s="110"/>
      <c r="U199" s="111"/>
      <c r="V199" s="111"/>
      <c r="W199" s="112"/>
      <c r="X199" s="113"/>
      <c r="Y199" s="114" t="s">
        <v>285</v>
      </c>
      <c r="Z199" s="115">
        <v>63</v>
      </c>
      <c r="AA199" s="116">
        <v>230</v>
      </c>
      <c r="AB199" s="117">
        <f t="shared" si="27"/>
        <v>14490</v>
      </c>
      <c r="AC199" s="117">
        <f t="shared" si="28"/>
        <v>113.333535</v>
      </c>
      <c r="AD199" s="118"/>
      <c r="AE199" s="117">
        <f t="shared" si="29"/>
        <v>0</v>
      </c>
      <c r="AF199" s="117">
        <f t="shared" si="30"/>
        <v>0</v>
      </c>
      <c r="AG199" s="119">
        <f t="shared" si="31"/>
        <v>230</v>
      </c>
      <c r="AH199" s="120">
        <f t="shared" si="32"/>
        <v>14490</v>
      </c>
      <c r="AI199" s="121">
        <f t="shared" si="33"/>
        <v>113.333535</v>
      </c>
      <c r="AJ199" s="122" t="str">
        <f>+C199</f>
        <v>VIETNAM</v>
      </c>
      <c r="AK199" s="122" t="str">
        <f>IF(ISNA(VLOOKUP(postponeList!D199,[1]Sheet!$A$2:$B$12,2,FALSE))," ",(VLOOKUP(postponeList!D199,[1]Sheet!$A$2:$B$12,2,FALSE)))</f>
        <v>PMMA</v>
      </c>
      <c r="AL199" s="122" t="str">
        <f>IF(ISNA(VLOOKUP(E199,[1]Sheet!$G$2:$H$40,2,FALSE))," ",VLOOKUP(E199,[1]Sheet!$G$2:$H$40,2,FALSE))</f>
        <v>SOJITZ</v>
      </c>
      <c r="AM199" s="122" t="str">
        <f>IF(ISNA(VLOOKUP(G199,[1]Sheet!$K$2:$L$159,2,FALSE))," ",(VLOOKUP(G199,[1]Sheet!$K$2:$L$159,2,FALSE)))</f>
        <v>KNK VN-HPNG</v>
      </c>
      <c r="AN199" s="122" t="str">
        <f>IF(ISNA(VLOOKUP(I199&amp;C199,[1]Sheet!$D$2:$E$228,2,FALSE))," ",VLOOKUP(I199&amp;C199,[1]Sheet!$D$2:$E$228,2,FALSE))</f>
        <v>Daniel, Nishimura</v>
      </c>
      <c r="AO199" s="122" t="str">
        <f>+I199&amp;C199</f>
        <v>KDKVIETNAM</v>
      </c>
      <c r="AP199" s="122" t="str">
        <f>C199&amp;D199&amp;E199&amp;G199&amp;I199&amp;O199</f>
        <v>VIETNAM312003031892KDKFEB</v>
      </c>
      <c r="AQ199" s="122" t="str">
        <f>B199&amp;D199&amp;N199</f>
        <v xml:space="preserve">SOUTH EAST ASIA31200LF </v>
      </c>
      <c r="AR199" s="123" t="str">
        <f>+D199&amp;J199</f>
        <v>31200SE</v>
      </c>
      <c r="AS199" s="124" t="str">
        <f t="shared" si="34"/>
        <v/>
      </c>
      <c r="AT199" s="125" t="str">
        <f t="shared" si="35"/>
        <v>N30NHTBBKBV</v>
      </c>
      <c r="AU199" s="125" t="str">
        <f>IF(NOT(AT199=""),VLOOKUP(AT199,[1]PSI_Category!A:B,2,0),"")</f>
        <v>L/F</v>
      </c>
      <c r="AV199" s="125" t="s">
        <v>1778</v>
      </c>
      <c r="AW199" s="125" t="s">
        <v>1887</v>
      </c>
      <c r="AX199" s="125" t="s">
        <v>1887</v>
      </c>
    </row>
    <row r="200" spans="2:50" s="103" customFormat="1" ht="11.4" customHeight="1" x14ac:dyDescent="0.3">
      <c r="B200" s="104" t="s">
        <v>1866</v>
      </c>
      <c r="C200" s="105" t="s">
        <v>2018</v>
      </c>
      <c r="D200" s="106">
        <v>31200</v>
      </c>
      <c r="E200" s="107">
        <v>303</v>
      </c>
      <c r="F200" s="105" t="s">
        <v>1841</v>
      </c>
      <c r="G200" s="107">
        <v>1892</v>
      </c>
      <c r="H200" s="105" t="s">
        <v>2042</v>
      </c>
      <c r="I200" s="105" t="s">
        <v>1773</v>
      </c>
      <c r="J200" s="107" t="s">
        <v>293</v>
      </c>
      <c r="K200" s="105">
        <v>92010419</v>
      </c>
      <c r="L200" s="105" t="s">
        <v>2043</v>
      </c>
      <c r="M200" s="105" t="s">
        <v>2052</v>
      </c>
      <c r="N200" s="105" t="s">
        <v>1886</v>
      </c>
      <c r="O200" s="108" t="s">
        <v>159</v>
      </c>
      <c r="P200" s="109" t="s">
        <v>1777</v>
      </c>
      <c r="Q200" s="110"/>
      <c r="R200" s="110"/>
      <c r="S200" s="110"/>
      <c r="T200" s="110"/>
      <c r="U200" s="111"/>
      <c r="V200" s="111"/>
      <c r="W200" s="112"/>
      <c r="X200" s="113"/>
      <c r="Y200" s="114" t="s">
        <v>285</v>
      </c>
      <c r="Z200" s="115">
        <v>63</v>
      </c>
      <c r="AA200" s="116">
        <v>120</v>
      </c>
      <c r="AB200" s="117">
        <f t="shared" si="27"/>
        <v>7560</v>
      </c>
      <c r="AC200" s="117">
        <f t="shared" si="28"/>
        <v>59.130540000000003</v>
      </c>
      <c r="AD200" s="118"/>
      <c r="AE200" s="117">
        <f t="shared" si="29"/>
        <v>0</v>
      </c>
      <c r="AF200" s="117">
        <f t="shared" si="30"/>
        <v>0</v>
      </c>
      <c r="AG200" s="119">
        <f t="shared" si="31"/>
        <v>120</v>
      </c>
      <c r="AH200" s="120">
        <f t="shared" si="32"/>
        <v>7560</v>
      </c>
      <c r="AI200" s="121">
        <f t="shared" si="33"/>
        <v>59.130540000000003</v>
      </c>
      <c r="AJ200" s="122" t="str">
        <f>+C200</f>
        <v>VIETNAM</v>
      </c>
      <c r="AK200" s="122" t="str">
        <f>IF(ISNA(VLOOKUP(postponeList!D200,[1]Sheet!$A$2:$B$12,2,FALSE))," ",(VLOOKUP(postponeList!D200,[1]Sheet!$A$2:$B$12,2,FALSE)))</f>
        <v>PMMA</v>
      </c>
      <c r="AL200" s="122" t="str">
        <f>IF(ISNA(VLOOKUP(E200,[1]Sheet!$G$2:$H$40,2,FALSE))," ",VLOOKUP(E200,[1]Sheet!$G$2:$H$40,2,FALSE))</f>
        <v>SOJITZ</v>
      </c>
      <c r="AM200" s="122" t="str">
        <f>IF(ISNA(VLOOKUP(G200,[1]Sheet!$K$2:$L$159,2,FALSE))," ",(VLOOKUP(G200,[1]Sheet!$K$2:$L$159,2,FALSE)))</f>
        <v>KNK VN-HPNG</v>
      </c>
      <c r="AN200" s="122" t="str">
        <f>IF(ISNA(VLOOKUP(I200&amp;C200,[1]Sheet!$D$2:$E$228,2,FALSE))," ",VLOOKUP(I200&amp;C200,[1]Sheet!$D$2:$E$228,2,FALSE))</f>
        <v>Daniel, Nishimura</v>
      </c>
      <c r="AO200" s="122" t="str">
        <f>+I200&amp;C200</f>
        <v>KDKVIETNAM</v>
      </c>
      <c r="AP200" s="122" t="str">
        <f>C200&amp;D200&amp;E200&amp;G200&amp;I200&amp;O200</f>
        <v>VIETNAM312003031892KDKFEB</v>
      </c>
      <c r="AQ200" s="122" t="str">
        <f>B200&amp;D200&amp;N200</f>
        <v xml:space="preserve">SOUTH EAST ASIA31200LF </v>
      </c>
      <c r="AR200" s="123" t="str">
        <f>+D200&amp;J200</f>
        <v>31200SE</v>
      </c>
      <c r="AS200" s="124" t="str">
        <f t="shared" si="34"/>
        <v/>
      </c>
      <c r="AT200" s="125" t="str">
        <f t="shared" si="35"/>
        <v>N30NHTBGKBV</v>
      </c>
      <c r="AU200" s="125" t="str">
        <f>IF(NOT(AT200=""),VLOOKUP(AT200,[1]PSI_Category!A:B,2,0),"")</f>
        <v>L/F</v>
      </c>
      <c r="AV200" s="125" t="s">
        <v>1778</v>
      </c>
      <c r="AW200" s="125" t="s">
        <v>1887</v>
      </c>
      <c r="AX200" s="125" t="s">
        <v>1887</v>
      </c>
    </row>
    <row r="201" spans="2:50" s="103" customFormat="1" ht="11.4" customHeight="1" x14ac:dyDescent="0.3">
      <c r="B201" s="104" t="s">
        <v>1866</v>
      </c>
      <c r="C201" s="105" t="s">
        <v>2018</v>
      </c>
      <c r="D201" s="106">
        <v>31200</v>
      </c>
      <c r="E201" s="107">
        <v>303</v>
      </c>
      <c r="F201" s="105" t="s">
        <v>1841</v>
      </c>
      <c r="G201" s="107">
        <v>1892</v>
      </c>
      <c r="H201" s="105" t="s">
        <v>2042</v>
      </c>
      <c r="I201" s="105" t="s">
        <v>1773</v>
      </c>
      <c r="J201" s="107" t="s">
        <v>293</v>
      </c>
      <c r="K201" s="105">
        <v>92010419</v>
      </c>
      <c r="L201" s="105" t="s">
        <v>2043</v>
      </c>
      <c r="M201" s="105" t="s">
        <v>2053</v>
      </c>
      <c r="N201" s="105" t="s">
        <v>1786</v>
      </c>
      <c r="O201" s="108" t="s">
        <v>159</v>
      </c>
      <c r="P201" s="109" t="s">
        <v>1777</v>
      </c>
      <c r="Q201" s="110"/>
      <c r="R201" s="110"/>
      <c r="S201" s="110"/>
      <c r="T201" s="110"/>
      <c r="U201" s="111"/>
      <c r="V201" s="111"/>
      <c r="W201" s="112"/>
      <c r="X201" s="113"/>
      <c r="Y201" s="114" t="s">
        <v>285</v>
      </c>
      <c r="Z201" s="115">
        <v>35.869999999999997</v>
      </c>
      <c r="AA201" s="116">
        <v>20</v>
      </c>
      <c r="AB201" s="117">
        <f t="shared" si="27"/>
        <v>717.4</v>
      </c>
      <c r="AC201" s="117">
        <f t="shared" si="28"/>
        <v>5.6111441000000006</v>
      </c>
      <c r="AD201" s="118"/>
      <c r="AE201" s="117">
        <f t="shared" si="29"/>
        <v>0</v>
      </c>
      <c r="AF201" s="117">
        <f t="shared" si="30"/>
        <v>0</v>
      </c>
      <c r="AG201" s="119">
        <f t="shared" si="31"/>
        <v>20</v>
      </c>
      <c r="AH201" s="120">
        <f t="shared" si="32"/>
        <v>717.4</v>
      </c>
      <c r="AI201" s="121">
        <f t="shared" si="33"/>
        <v>5.6111441000000006</v>
      </c>
      <c r="AJ201" s="122" t="str">
        <f>+C201</f>
        <v>VIETNAM</v>
      </c>
      <c r="AK201" s="122" t="str">
        <f>IF(ISNA(VLOOKUP(postponeList!D201,[1]Sheet!$A$2:$B$12,2,FALSE))," ",(VLOOKUP(postponeList!D201,[1]Sheet!$A$2:$B$12,2,FALSE)))</f>
        <v>PMMA</v>
      </c>
      <c r="AL201" s="122" t="str">
        <f>IF(ISNA(VLOOKUP(E201,[1]Sheet!$G$2:$H$40,2,FALSE))," ",VLOOKUP(E201,[1]Sheet!$G$2:$H$40,2,FALSE))</f>
        <v>SOJITZ</v>
      </c>
      <c r="AM201" s="122" t="str">
        <f>IF(ISNA(VLOOKUP(G201,[1]Sheet!$K$2:$L$159,2,FALSE))," ",(VLOOKUP(G201,[1]Sheet!$K$2:$L$159,2,FALSE)))</f>
        <v>KNK VN-HPNG</v>
      </c>
      <c r="AN201" s="122" t="str">
        <f>IF(ISNA(VLOOKUP(I201&amp;C201,[1]Sheet!$D$2:$E$228,2,FALSE))," ",VLOOKUP(I201&amp;C201,[1]Sheet!$D$2:$E$228,2,FALSE))</f>
        <v>Daniel, Nishimura</v>
      </c>
      <c r="AO201" s="122" t="str">
        <f>+I201&amp;C201</f>
        <v>KDKVIETNAM</v>
      </c>
      <c r="AP201" s="122" t="str">
        <f>C201&amp;D201&amp;E201&amp;G201&amp;I201&amp;O201</f>
        <v>VIETNAM312003031892KDKFEB</v>
      </c>
      <c r="AQ201" s="122" t="str">
        <f>B201&amp;D201&amp;N201</f>
        <v xml:space="preserve">SOUTH EAST ASIA31200SF </v>
      </c>
      <c r="AR201" s="123" t="str">
        <f>+D201&amp;J201</f>
        <v>31200SE</v>
      </c>
      <c r="AS201" s="124" t="str">
        <f t="shared" si="34"/>
        <v/>
      </c>
      <c r="AT201" s="125" t="str">
        <f t="shared" si="35"/>
        <v>P40UNBNKBV</v>
      </c>
      <c r="AU201" s="125" t="str">
        <f>IF(NOT(AT201=""),VLOOKUP(AT201,[1]PSI_Category!A:B,2,0),"")</f>
        <v>S/F</v>
      </c>
      <c r="AV201" s="125" t="s">
        <v>1778</v>
      </c>
      <c r="AW201" s="125" t="s">
        <v>1787</v>
      </c>
      <c r="AX201" s="125" t="s">
        <v>1787</v>
      </c>
    </row>
    <row r="202" spans="2:50" s="103" customFormat="1" ht="11.4" customHeight="1" x14ac:dyDescent="0.3">
      <c r="B202" s="104" t="s">
        <v>1866</v>
      </c>
      <c r="C202" s="105" t="s">
        <v>2018</v>
      </c>
      <c r="D202" s="106">
        <v>31200</v>
      </c>
      <c r="E202" s="107">
        <v>303</v>
      </c>
      <c r="F202" s="105" t="s">
        <v>1841</v>
      </c>
      <c r="G202" s="107">
        <v>1892</v>
      </c>
      <c r="H202" s="105" t="s">
        <v>2042</v>
      </c>
      <c r="I202" s="105" t="s">
        <v>1773</v>
      </c>
      <c r="J202" s="107" t="s">
        <v>293</v>
      </c>
      <c r="K202" s="105">
        <v>92010419</v>
      </c>
      <c r="L202" s="105" t="s">
        <v>2043</v>
      </c>
      <c r="M202" s="105" t="s">
        <v>2054</v>
      </c>
      <c r="N202" s="105" t="s">
        <v>1786</v>
      </c>
      <c r="O202" s="108" t="s">
        <v>159</v>
      </c>
      <c r="P202" s="109" t="s">
        <v>1777</v>
      </c>
      <c r="Q202" s="110"/>
      <c r="R202" s="110"/>
      <c r="S202" s="110"/>
      <c r="T202" s="110"/>
      <c r="U202" s="111"/>
      <c r="V202" s="111"/>
      <c r="W202" s="112"/>
      <c r="X202" s="113"/>
      <c r="Y202" s="114" t="s">
        <v>285</v>
      </c>
      <c r="Z202" s="115">
        <v>31.17</v>
      </c>
      <c r="AA202" s="116">
        <v>100</v>
      </c>
      <c r="AB202" s="117">
        <f t="shared" si="27"/>
        <v>3117</v>
      </c>
      <c r="AC202" s="117">
        <f t="shared" si="28"/>
        <v>24.3796155</v>
      </c>
      <c r="AD202" s="118"/>
      <c r="AE202" s="117">
        <f t="shared" si="29"/>
        <v>0</v>
      </c>
      <c r="AF202" s="117">
        <f t="shared" si="30"/>
        <v>0</v>
      </c>
      <c r="AG202" s="119">
        <f t="shared" si="31"/>
        <v>100</v>
      </c>
      <c r="AH202" s="120">
        <f t="shared" si="32"/>
        <v>3117</v>
      </c>
      <c r="AI202" s="121">
        <f t="shared" si="33"/>
        <v>24.3796155</v>
      </c>
      <c r="AJ202" s="122" t="str">
        <f>+C202</f>
        <v>VIETNAM</v>
      </c>
      <c r="AK202" s="122" t="str">
        <f>IF(ISNA(VLOOKUP(postponeList!D202,[1]Sheet!$A$2:$B$12,2,FALSE))," ",(VLOOKUP(postponeList!D202,[1]Sheet!$A$2:$B$12,2,FALSE)))</f>
        <v>PMMA</v>
      </c>
      <c r="AL202" s="122" t="str">
        <f>IF(ISNA(VLOOKUP(E202,[1]Sheet!$G$2:$H$40,2,FALSE))," ",VLOOKUP(E202,[1]Sheet!$G$2:$H$40,2,FALSE))</f>
        <v>SOJITZ</v>
      </c>
      <c r="AM202" s="122" t="str">
        <f>IF(ISNA(VLOOKUP(G202,[1]Sheet!$K$2:$L$159,2,FALSE))," ",(VLOOKUP(G202,[1]Sheet!$K$2:$L$159,2,FALSE)))</f>
        <v>KNK VN-HPNG</v>
      </c>
      <c r="AN202" s="122" t="str">
        <f>IF(ISNA(VLOOKUP(I202&amp;C202,[1]Sheet!$D$2:$E$228,2,FALSE))," ",VLOOKUP(I202&amp;C202,[1]Sheet!$D$2:$E$228,2,FALSE))</f>
        <v>Daniel, Nishimura</v>
      </c>
      <c r="AO202" s="122" t="str">
        <f>+I202&amp;C202</f>
        <v>KDKVIETNAM</v>
      </c>
      <c r="AP202" s="122" t="str">
        <f>C202&amp;D202&amp;E202&amp;G202&amp;I202&amp;O202</f>
        <v>VIETNAM312003031892KDKFEB</v>
      </c>
      <c r="AQ202" s="122" t="str">
        <f>B202&amp;D202&amp;N202</f>
        <v xml:space="preserve">SOUTH EAST ASIA31200SF </v>
      </c>
      <c r="AR202" s="123" t="str">
        <f>+D202&amp;J202</f>
        <v>31200SE</v>
      </c>
      <c r="AS202" s="124" t="str">
        <f t="shared" si="34"/>
        <v/>
      </c>
      <c r="AT202" s="125" t="str">
        <f t="shared" si="35"/>
        <v>P41UNBKKBV</v>
      </c>
      <c r="AU202" s="125" t="str">
        <f>IF(NOT(AT202=""),VLOOKUP(AT202,[1]PSI_Category!A:B,2,0),"")</f>
        <v>S/F</v>
      </c>
      <c r="AV202" s="125" t="s">
        <v>1778</v>
      </c>
      <c r="AW202" s="125" t="s">
        <v>1787</v>
      </c>
      <c r="AX202" s="125" t="s">
        <v>1787</v>
      </c>
    </row>
    <row r="203" spans="2:50" s="103" customFormat="1" ht="11.4" customHeight="1" x14ac:dyDescent="0.3">
      <c r="B203" s="104" t="s">
        <v>1866</v>
      </c>
      <c r="C203" s="105" t="s">
        <v>2018</v>
      </c>
      <c r="D203" s="106">
        <v>31200</v>
      </c>
      <c r="E203" s="107">
        <v>303</v>
      </c>
      <c r="F203" s="105" t="s">
        <v>1841</v>
      </c>
      <c r="G203" s="107">
        <v>1892</v>
      </c>
      <c r="H203" s="105" t="s">
        <v>2042</v>
      </c>
      <c r="I203" s="105" t="s">
        <v>1773</v>
      </c>
      <c r="J203" s="107" t="s">
        <v>293</v>
      </c>
      <c r="K203" s="105">
        <v>92010419</v>
      </c>
      <c r="L203" s="105" t="s">
        <v>2043</v>
      </c>
      <c r="M203" s="105" t="s">
        <v>2055</v>
      </c>
      <c r="N203" s="105" t="s">
        <v>1799</v>
      </c>
      <c r="O203" s="108" t="s">
        <v>159</v>
      </c>
      <c r="P203" s="109" t="s">
        <v>1777</v>
      </c>
      <c r="Q203" s="110"/>
      <c r="R203" s="110"/>
      <c r="S203" s="110"/>
      <c r="T203" s="110"/>
      <c r="U203" s="111"/>
      <c r="V203" s="111"/>
      <c r="W203" s="112"/>
      <c r="X203" s="113"/>
      <c r="Y203" s="114" t="s">
        <v>285</v>
      </c>
      <c r="Z203" s="115">
        <v>241.09</v>
      </c>
      <c r="AA203" s="116">
        <v>20</v>
      </c>
      <c r="AB203" s="117">
        <f t="shared" si="27"/>
        <v>4821.8</v>
      </c>
      <c r="AC203" s="117">
        <f t="shared" si="28"/>
        <v>37.713708700000005</v>
      </c>
      <c r="AD203" s="118"/>
      <c r="AE203" s="117">
        <f t="shared" si="29"/>
        <v>0</v>
      </c>
      <c r="AF203" s="117">
        <f t="shared" si="30"/>
        <v>0</v>
      </c>
      <c r="AG203" s="119">
        <f t="shared" si="31"/>
        <v>20</v>
      </c>
      <c r="AH203" s="120">
        <f t="shared" si="32"/>
        <v>4821.8</v>
      </c>
      <c r="AI203" s="121">
        <f t="shared" si="33"/>
        <v>37.713708700000005</v>
      </c>
      <c r="AJ203" s="122" t="str">
        <f>+C203</f>
        <v>VIETNAM</v>
      </c>
      <c r="AK203" s="122" t="str">
        <f>IF(ISNA(VLOOKUP(postponeList!D203,[1]Sheet!$A$2:$B$12,2,FALSE))," ",(VLOOKUP(postponeList!D203,[1]Sheet!$A$2:$B$12,2,FALSE)))</f>
        <v>PMMA</v>
      </c>
      <c r="AL203" s="122" t="str">
        <f>IF(ISNA(VLOOKUP(E203,[1]Sheet!$G$2:$H$40,2,FALSE))," ",VLOOKUP(E203,[1]Sheet!$G$2:$H$40,2,FALSE))</f>
        <v>SOJITZ</v>
      </c>
      <c r="AM203" s="122" t="str">
        <f>IF(ISNA(VLOOKUP(G203,[1]Sheet!$K$2:$L$159,2,FALSE))," ",(VLOOKUP(G203,[1]Sheet!$K$2:$L$159,2,FALSE)))</f>
        <v>KNK VN-HPNG</v>
      </c>
      <c r="AN203" s="122" t="str">
        <f>IF(ISNA(VLOOKUP(I203&amp;C203,[1]Sheet!$D$2:$E$228,2,FALSE))," ",VLOOKUP(I203&amp;C203,[1]Sheet!$D$2:$E$228,2,FALSE))</f>
        <v>Daniel, Nishimura</v>
      </c>
      <c r="AO203" s="122" t="str">
        <f>+I203&amp;C203</f>
        <v>KDKVIETNAM</v>
      </c>
      <c r="AP203" s="122" t="str">
        <f>C203&amp;D203&amp;E203&amp;G203&amp;I203&amp;O203</f>
        <v>VIETNAM312003031892KDKFEB</v>
      </c>
      <c r="AQ203" s="122" t="str">
        <f>B203&amp;D203&amp;N203</f>
        <v xml:space="preserve">SOUTH EAST ASIA31200CF </v>
      </c>
      <c r="AR203" s="123" t="str">
        <f>+D203&amp;J203</f>
        <v>31200SE</v>
      </c>
      <c r="AS203" s="124" t="str">
        <f t="shared" si="34"/>
        <v/>
      </c>
      <c r="AT203" s="125" t="str">
        <f t="shared" si="35"/>
        <v>U60FWTBMRVV</v>
      </c>
      <c r="AU203" s="125" t="str">
        <f>IF(NOT(AT203=""),VLOOKUP(AT203,[1]PSI_Category!A:B,2,0),"")</f>
        <v>C/F</v>
      </c>
      <c r="AV203" s="125" t="s">
        <v>1800</v>
      </c>
      <c r="AW203" s="125" t="s">
        <v>1800</v>
      </c>
      <c r="AX203" s="125" t="s">
        <v>1800</v>
      </c>
    </row>
    <row r="204" spans="2:50" s="103" customFormat="1" ht="11.4" customHeight="1" x14ac:dyDescent="0.3">
      <c r="B204" s="104" t="s">
        <v>1866</v>
      </c>
      <c r="C204" s="105" t="s">
        <v>2018</v>
      </c>
      <c r="D204" s="106">
        <v>31200</v>
      </c>
      <c r="E204" s="107">
        <v>303</v>
      </c>
      <c r="F204" s="105" t="s">
        <v>1841</v>
      </c>
      <c r="G204" s="107">
        <v>1892</v>
      </c>
      <c r="H204" s="105" t="s">
        <v>2042</v>
      </c>
      <c r="I204" s="105" t="s">
        <v>1773</v>
      </c>
      <c r="J204" s="107" t="s">
        <v>293</v>
      </c>
      <c r="K204" s="105">
        <v>92010419</v>
      </c>
      <c r="L204" s="105" t="s">
        <v>2043</v>
      </c>
      <c r="M204" s="105" t="s">
        <v>2056</v>
      </c>
      <c r="N204" s="105" t="s">
        <v>1799</v>
      </c>
      <c r="O204" s="108" t="s">
        <v>159</v>
      </c>
      <c r="P204" s="109" t="s">
        <v>1777</v>
      </c>
      <c r="Q204" s="110"/>
      <c r="R204" s="110"/>
      <c r="S204" s="110"/>
      <c r="T204" s="110"/>
      <c r="U204" s="111"/>
      <c r="V204" s="111"/>
      <c r="W204" s="112"/>
      <c r="X204" s="113"/>
      <c r="Y204" s="114" t="s">
        <v>285</v>
      </c>
      <c r="Z204" s="115">
        <v>123.12</v>
      </c>
      <c r="AA204" s="116">
        <v>30</v>
      </c>
      <c r="AB204" s="117">
        <f t="shared" si="27"/>
        <v>3693.6000000000004</v>
      </c>
      <c r="AC204" s="117">
        <f t="shared" si="28"/>
        <v>28.889492400000002</v>
      </c>
      <c r="AD204" s="118"/>
      <c r="AE204" s="117">
        <f t="shared" si="29"/>
        <v>0</v>
      </c>
      <c r="AF204" s="117">
        <f t="shared" si="30"/>
        <v>0</v>
      </c>
      <c r="AG204" s="119">
        <f t="shared" si="31"/>
        <v>30</v>
      </c>
      <c r="AH204" s="120">
        <f t="shared" si="32"/>
        <v>3693.6000000000004</v>
      </c>
      <c r="AI204" s="121">
        <f t="shared" si="33"/>
        <v>28.889492400000002</v>
      </c>
      <c r="AJ204" s="122" t="str">
        <f>+C204</f>
        <v>VIETNAM</v>
      </c>
      <c r="AK204" s="122" t="str">
        <f>IF(ISNA(VLOOKUP(postponeList!D204,[1]Sheet!$A$2:$B$12,2,FALSE))," ",(VLOOKUP(postponeList!D204,[1]Sheet!$A$2:$B$12,2,FALSE)))</f>
        <v>PMMA</v>
      </c>
      <c r="AL204" s="122" t="str">
        <f>IF(ISNA(VLOOKUP(E204,[1]Sheet!$G$2:$H$40,2,FALSE))," ",VLOOKUP(E204,[1]Sheet!$G$2:$H$40,2,FALSE))</f>
        <v>SOJITZ</v>
      </c>
      <c r="AM204" s="122" t="str">
        <f>IF(ISNA(VLOOKUP(G204,[1]Sheet!$K$2:$L$159,2,FALSE))," ",(VLOOKUP(G204,[1]Sheet!$K$2:$L$159,2,FALSE)))</f>
        <v>KNK VN-HPNG</v>
      </c>
      <c r="AN204" s="122" t="str">
        <f>IF(ISNA(VLOOKUP(I204&amp;C204,[1]Sheet!$D$2:$E$228,2,FALSE))," ",VLOOKUP(I204&amp;C204,[1]Sheet!$D$2:$E$228,2,FALSE))</f>
        <v>Daniel, Nishimura</v>
      </c>
      <c r="AO204" s="122" t="str">
        <f>+I204&amp;C204</f>
        <v>KDKVIETNAM</v>
      </c>
      <c r="AP204" s="122" t="str">
        <f>C204&amp;D204&amp;E204&amp;G204&amp;I204&amp;O204</f>
        <v>VIETNAM312003031892KDKFEB</v>
      </c>
      <c r="AQ204" s="122" t="str">
        <f>B204&amp;D204&amp;N204</f>
        <v xml:space="preserve">SOUTH EAST ASIA31200CF </v>
      </c>
      <c r="AR204" s="123" t="str">
        <f>+D204&amp;J204</f>
        <v>31200SE</v>
      </c>
      <c r="AS204" s="124" t="str">
        <f t="shared" si="34"/>
        <v/>
      </c>
      <c r="AT204" s="125" t="str">
        <f t="shared" si="35"/>
        <v>Z60WSNBHVV</v>
      </c>
      <c r="AU204" s="125" t="str">
        <f>IF(NOT(AT204=""),VLOOKUP(AT204,[1]PSI_Category!A:B,2,0),"")</f>
        <v>C/F</v>
      </c>
      <c r="AV204" s="125" t="s">
        <v>1800</v>
      </c>
      <c r="AW204" s="125" t="s">
        <v>1800</v>
      </c>
      <c r="AX204" s="125" t="s">
        <v>1800</v>
      </c>
    </row>
    <row r="205" spans="2:50" s="103" customFormat="1" ht="11.4" customHeight="1" x14ac:dyDescent="0.3">
      <c r="B205" s="104" t="s">
        <v>1866</v>
      </c>
      <c r="C205" s="105" t="s">
        <v>2018</v>
      </c>
      <c r="D205" s="106">
        <v>31200</v>
      </c>
      <c r="E205" s="107">
        <v>303</v>
      </c>
      <c r="F205" s="105" t="s">
        <v>1841</v>
      </c>
      <c r="G205" s="107">
        <v>1892</v>
      </c>
      <c r="H205" s="105" t="s">
        <v>2042</v>
      </c>
      <c r="I205" s="105" t="s">
        <v>1773</v>
      </c>
      <c r="J205" s="107" t="s">
        <v>293</v>
      </c>
      <c r="K205" s="105">
        <v>92010419</v>
      </c>
      <c r="L205" s="105" t="s">
        <v>2043</v>
      </c>
      <c r="M205" s="105" t="s">
        <v>2057</v>
      </c>
      <c r="N205" s="105" t="s">
        <v>1799</v>
      </c>
      <c r="O205" s="108" t="s">
        <v>159</v>
      </c>
      <c r="P205" s="109" t="s">
        <v>1777</v>
      </c>
      <c r="Q205" s="110"/>
      <c r="R205" s="110"/>
      <c r="S205" s="110"/>
      <c r="T205" s="110"/>
      <c r="U205" s="111"/>
      <c r="V205" s="111"/>
      <c r="W205" s="112"/>
      <c r="X205" s="113"/>
      <c r="Y205" s="114" t="s">
        <v>285</v>
      </c>
      <c r="Z205" s="115">
        <v>123.12</v>
      </c>
      <c r="AA205" s="116">
        <v>20</v>
      </c>
      <c r="AB205" s="117">
        <f t="shared" si="27"/>
        <v>2462.4</v>
      </c>
      <c r="AC205" s="117">
        <f t="shared" si="28"/>
        <v>19.259661600000005</v>
      </c>
      <c r="AD205" s="118"/>
      <c r="AE205" s="117">
        <f t="shared" si="29"/>
        <v>0</v>
      </c>
      <c r="AF205" s="117">
        <f t="shared" si="30"/>
        <v>0</v>
      </c>
      <c r="AG205" s="119">
        <f t="shared" si="31"/>
        <v>20</v>
      </c>
      <c r="AH205" s="120">
        <f t="shared" si="32"/>
        <v>2462.4</v>
      </c>
      <c r="AI205" s="121">
        <f t="shared" si="33"/>
        <v>19.259661600000005</v>
      </c>
      <c r="AJ205" s="122" t="str">
        <f>+C205</f>
        <v>VIETNAM</v>
      </c>
      <c r="AK205" s="122" t="str">
        <f>IF(ISNA(VLOOKUP(postponeList!D205,[1]Sheet!$A$2:$B$12,2,FALSE))," ",(VLOOKUP(postponeList!D205,[1]Sheet!$A$2:$B$12,2,FALSE)))</f>
        <v>PMMA</v>
      </c>
      <c r="AL205" s="122" t="str">
        <f>IF(ISNA(VLOOKUP(E205,[1]Sheet!$G$2:$H$40,2,FALSE))," ",VLOOKUP(E205,[1]Sheet!$G$2:$H$40,2,FALSE))</f>
        <v>SOJITZ</v>
      </c>
      <c r="AM205" s="122" t="str">
        <f>IF(ISNA(VLOOKUP(G205,[1]Sheet!$K$2:$L$159,2,FALSE))," ",(VLOOKUP(G205,[1]Sheet!$K$2:$L$159,2,FALSE)))</f>
        <v>KNK VN-HPNG</v>
      </c>
      <c r="AN205" s="122" t="str">
        <f>IF(ISNA(VLOOKUP(I205&amp;C205,[1]Sheet!$D$2:$E$228,2,FALSE))," ",VLOOKUP(I205&amp;C205,[1]Sheet!$D$2:$E$228,2,FALSE))</f>
        <v>Daniel, Nishimura</v>
      </c>
      <c r="AO205" s="122" t="str">
        <f>+I205&amp;C205</f>
        <v>KDKVIETNAM</v>
      </c>
      <c r="AP205" s="122" t="str">
        <f>C205&amp;D205&amp;E205&amp;G205&amp;I205&amp;O205</f>
        <v>VIETNAM312003031892KDKFEB</v>
      </c>
      <c r="AQ205" s="122" t="str">
        <f>B205&amp;D205&amp;N205</f>
        <v xml:space="preserve">SOUTH EAST ASIA31200CF </v>
      </c>
      <c r="AR205" s="123" t="str">
        <f>+D205&amp;J205</f>
        <v>31200SE</v>
      </c>
      <c r="AS205" s="124" t="str">
        <f t="shared" si="34"/>
        <v/>
      </c>
      <c r="AT205" s="125" t="str">
        <f t="shared" si="35"/>
        <v>Z60WSNBWVV</v>
      </c>
      <c r="AU205" s="125" t="str">
        <f>IF(NOT(AT205=""),VLOOKUP(AT205,[1]PSI_Category!A:B,2,0),"")</f>
        <v>C/F</v>
      </c>
      <c r="AV205" s="125" t="s">
        <v>1800</v>
      </c>
      <c r="AW205" s="125" t="s">
        <v>1800</v>
      </c>
      <c r="AX205" s="125" t="s">
        <v>1800</v>
      </c>
    </row>
    <row r="206" spans="2:50" s="103" customFormat="1" ht="11.4" customHeight="1" x14ac:dyDescent="0.3">
      <c r="B206" s="104" t="s">
        <v>1866</v>
      </c>
      <c r="C206" s="105" t="s">
        <v>2018</v>
      </c>
      <c r="D206" s="106">
        <v>32100</v>
      </c>
      <c r="E206" s="107">
        <v>1805</v>
      </c>
      <c r="F206" s="105" t="s">
        <v>2019</v>
      </c>
      <c r="G206" s="107">
        <v>1810</v>
      </c>
      <c r="H206" s="105" t="s">
        <v>2020</v>
      </c>
      <c r="I206" s="105" t="s">
        <v>298</v>
      </c>
      <c r="J206" s="107" t="s">
        <v>304</v>
      </c>
      <c r="K206" s="105">
        <v>92011288</v>
      </c>
      <c r="L206" s="105" t="s">
        <v>2058</v>
      </c>
      <c r="M206" s="105" t="s">
        <v>2059</v>
      </c>
      <c r="N206" s="105" t="s">
        <v>1809</v>
      </c>
      <c r="O206" s="108" t="s">
        <v>159</v>
      </c>
      <c r="P206" s="109" t="s">
        <v>1872</v>
      </c>
      <c r="Q206" s="110"/>
      <c r="R206" s="110"/>
      <c r="S206" s="110"/>
      <c r="T206" s="110"/>
      <c r="U206" s="111"/>
      <c r="V206" s="111"/>
      <c r="W206" s="112"/>
      <c r="X206" s="113"/>
      <c r="Y206" s="114" t="s">
        <v>285</v>
      </c>
      <c r="Z206" s="115">
        <v>33.49</v>
      </c>
      <c r="AA206" s="116">
        <v>10</v>
      </c>
      <c r="AB206" s="117">
        <f t="shared" si="27"/>
        <v>334.90000000000003</v>
      </c>
      <c r="AC206" s="117">
        <f t="shared" si="28"/>
        <v>2.6194203500000004</v>
      </c>
      <c r="AD206" s="118"/>
      <c r="AE206" s="117">
        <f t="shared" si="29"/>
        <v>0</v>
      </c>
      <c r="AF206" s="117">
        <f t="shared" si="30"/>
        <v>0</v>
      </c>
      <c r="AG206" s="119">
        <f t="shared" si="31"/>
        <v>10</v>
      </c>
      <c r="AH206" s="120">
        <f t="shared" si="32"/>
        <v>334.90000000000003</v>
      </c>
      <c r="AI206" s="121">
        <f t="shared" si="33"/>
        <v>2.6194203500000004</v>
      </c>
      <c r="AJ206" s="122" t="str">
        <f>+C206</f>
        <v>VIETNAM</v>
      </c>
      <c r="AK206" s="122" t="str">
        <f>IF(ISNA(VLOOKUP(postponeList!D206,[1]Sheet!$A$2:$B$12,2,FALSE))," ",(VLOOKUP(postponeList!D206,[1]Sheet!$A$2:$B$12,2,FALSE)))</f>
        <v>PESGD</v>
      </c>
      <c r="AL206" s="122" t="str">
        <f>IF(ISNA(VLOOKUP(E206,[1]Sheet!$G$2:$H$40,2,FALSE))," ",VLOOKUP(E206,[1]Sheet!$G$2:$H$40,2,FALSE))</f>
        <v>PEWVN</v>
      </c>
      <c r="AM206" s="122" t="str">
        <f>IF(ISNA(VLOOKUP(G206,[1]Sheet!$K$2:$L$159,2,FALSE))," ",(VLOOKUP(G206,[1]Sheet!$K$2:$L$159,2,FALSE)))</f>
        <v>PLSVN-HCM</v>
      </c>
      <c r="AN206" s="122" t="str">
        <f>IF(ISNA(VLOOKUP(I206&amp;C206,[1]Sheet!$D$2:$E$228,2,FALSE))," ",VLOOKUP(I206&amp;C206,[1]Sheet!$D$2:$E$228,2,FALSE))</f>
        <v>Gary, Aota (PEW), Adachi (PAC)</v>
      </c>
      <c r="AO206" s="122" t="str">
        <f>+I206&amp;C206</f>
        <v>PANVIETNAM</v>
      </c>
      <c r="AP206" s="122" t="str">
        <f>C206&amp;D206&amp;E206&amp;G206&amp;I206&amp;O206</f>
        <v>VIETNAM3210018051810PANFEB</v>
      </c>
      <c r="AQ206" s="122" t="str">
        <f>B206&amp;D206&amp;N206</f>
        <v xml:space="preserve">SOUTH EAST ASIA32100VF </v>
      </c>
      <c r="AR206" s="123" t="str">
        <f>+D206&amp;J206</f>
        <v>32100PC</v>
      </c>
      <c r="AS206" s="124" t="str">
        <f t="shared" si="34"/>
        <v/>
      </c>
      <c r="AT206" s="125" t="str">
        <f t="shared" si="35"/>
        <v>FV-30GS4(FRAME)04</v>
      </c>
      <c r="AU206" s="125" t="str">
        <f>IF(NOT(AT206=""),VLOOKUP(AT206,[1]PSI_Category!A:B,2,0),"")</f>
        <v>H/V</v>
      </c>
      <c r="AV206" s="125" t="s">
        <v>552</v>
      </c>
      <c r="AW206" s="125" t="s">
        <v>552</v>
      </c>
      <c r="AX206" s="125" t="s">
        <v>552</v>
      </c>
    </row>
    <row r="207" spans="2:50" s="103" customFormat="1" ht="11.4" customHeight="1" x14ac:dyDescent="0.3">
      <c r="B207" s="104" t="s">
        <v>1866</v>
      </c>
      <c r="C207" s="105" t="s">
        <v>2018</v>
      </c>
      <c r="D207" s="106">
        <v>32100</v>
      </c>
      <c r="E207" s="107">
        <v>1805</v>
      </c>
      <c r="F207" s="105" t="s">
        <v>2019</v>
      </c>
      <c r="G207" s="107">
        <v>1810</v>
      </c>
      <c r="H207" s="105" t="s">
        <v>2020</v>
      </c>
      <c r="I207" s="105" t="s">
        <v>298</v>
      </c>
      <c r="J207" s="107" t="s">
        <v>304</v>
      </c>
      <c r="K207" s="105">
        <v>92011288</v>
      </c>
      <c r="L207" s="105" t="s">
        <v>2058</v>
      </c>
      <c r="M207" s="105" t="s">
        <v>2060</v>
      </c>
      <c r="N207" s="105" t="s">
        <v>1809</v>
      </c>
      <c r="O207" s="108" t="s">
        <v>159</v>
      </c>
      <c r="P207" s="109" t="s">
        <v>1872</v>
      </c>
      <c r="Q207" s="110"/>
      <c r="R207" s="110"/>
      <c r="S207" s="110"/>
      <c r="T207" s="110"/>
      <c r="U207" s="111"/>
      <c r="V207" s="111"/>
      <c r="W207" s="112"/>
      <c r="X207" s="113"/>
      <c r="Y207" s="114" t="s">
        <v>285</v>
      </c>
      <c r="Z207" s="115">
        <v>45.61</v>
      </c>
      <c r="AA207" s="116">
        <v>10</v>
      </c>
      <c r="AB207" s="117">
        <f t="shared" si="27"/>
        <v>456.1</v>
      </c>
      <c r="AC207" s="117">
        <f t="shared" si="28"/>
        <v>3.5673861500000004</v>
      </c>
      <c r="AD207" s="118"/>
      <c r="AE207" s="117">
        <f t="shared" si="29"/>
        <v>0</v>
      </c>
      <c r="AF207" s="117">
        <f t="shared" si="30"/>
        <v>0</v>
      </c>
      <c r="AG207" s="119">
        <f t="shared" si="31"/>
        <v>10</v>
      </c>
      <c r="AH207" s="120">
        <f t="shared" si="32"/>
        <v>456.1</v>
      </c>
      <c r="AI207" s="121">
        <f t="shared" si="33"/>
        <v>3.5673861500000004</v>
      </c>
      <c r="AJ207" s="122" t="str">
        <f>+C207</f>
        <v>VIETNAM</v>
      </c>
      <c r="AK207" s="122" t="str">
        <f>IF(ISNA(VLOOKUP(postponeList!D207,[1]Sheet!$A$2:$B$12,2,FALSE))," ",(VLOOKUP(postponeList!D207,[1]Sheet!$A$2:$B$12,2,FALSE)))</f>
        <v>PESGD</v>
      </c>
      <c r="AL207" s="122" t="str">
        <f>IF(ISNA(VLOOKUP(E207,[1]Sheet!$G$2:$H$40,2,FALSE))," ",VLOOKUP(E207,[1]Sheet!$G$2:$H$40,2,FALSE))</f>
        <v>PEWVN</v>
      </c>
      <c r="AM207" s="122" t="str">
        <f>IF(ISNA(VLOOKUP(G207,[1]Sheet!$K$2:$L$159,2,FALSE))," ",(VLOOKUP(G207,[1]Sheet!$K$2:$L$159,2,FALSE)))</f>
        <v>PLSVN-HCM</v>
      </c>
      <c r="AN207" s="122" t="str">
        <f>IF(ISNA(VLOOKUP(I207&amp;C207,[1]Sheet!$D$2:$E$228,2,FALSE))," ",VLOOKUP(I207&amp;C207,[1]Sheet!$D$2:$E$228,2,FALSE))</f>
        <v>Gary, Aota (PEW), Adachi (PAC)</v>
      </c>
      <c r="AO207" s="122" t="str">
        <f>+I207&amp;C207</f>
        <v>PANVIETNAM</v>
      </c>
      <c r="AP207" s="122" t="str">
        <f>C207&amp;D207&amp;E207&amp;G207&amp;I207&amp;O207</f>
        <v>VIETNAM3210018051810PANFEB</v>
      </c>
      <c r="AQ207" s="122" t="str">
        <f>B207&amp;D207&amp;N207</f>
        <v xml:space="preserve">SOUTH EAST ASIA32100VF </v>
      </c>
      <c r="AR207" s="123" t="str">
        <f>+D207&amp;J207</f>
        <v>32100PC</v>
      </c>
      <c r="AS207" s="124" t="str">
        <f t="shared" si="34"/>
        <v/>
      </c>
      <c r="AT207" s="125" t="str">
        <f t="shared" si="35"/>
        <v>FV-35GS4(FRAME)04</v>
      </c>
      <c r="AU207" s="125" t="str">
        <f>IF(NOT(AT207=""),VLOOKUP(AT207,[1]PSI_Category!A:B,2,0),"")</f>
        <v>H/V</v>
      </c>
      <c r="AV207" s="125" t="s">
        <v>552</v>
      </c>
      <c r="AW207" s="125" t="s">
        <v>552</v>
      </c>
      <c r="AX207" s="125" t="s">
        <v>552</v>
      </c>
    </row>
    <row r="208" spans="2:50" s="103" customFormat="1" ht="11.4" customHeight="1" x14ac:dyDescent="0.3">
      <c r="B208" s="104" t="s">
        <v>1866</v>
      </c>
      <c r="C208" s="105" t="s">
        <v>2018</v>
      </c>
      <c r="D208" s="106">
        <v>32100</v>
      </c>
      <c r="E208" s="107">
        <v>1805</v>
      </c>
      <c r="F208" s="105" t="s">
        <v>2019</v>
      </c>
      <c r="G208" s="107">
        <v>1810</v>
      </c>
      <c r="H208" s="105" t="s">
        <v>2020</v>
      </c>
      <c r="I208" s="105" t="s">
        <v>298</v>
      </c>
      <c r="J208" s="107" t="s">
        <v>304</v>
      </c>
      <c r="K208" s="105">
        <v>92011288</v>
      </c>
      <c r="L208" s="105" t="s">
        <v>2058</v>
      </c>
      <c r="M208" s="105" t="s">
        <v>2061</v>
      </c>
      <c r="N208" s="105" t="s">
        <v>2062</v>
      </c>
      <c r="O208" s="108" t="s">
        <v>159</v>
      </c>
      <c r="P208" s="109" t="s">
        <v>1872</v>
      </c>
      <c r="Q208" s="110"/>
      <c r="R208" s="110"/>
      <c r="S208" s="110"/>
      <c r="T208" s="110"/>
      <c r="U208" s="111"/>
      <c r="V208" s="111"/>
      <c r="W208" s="112"/>
      <c r="X208" s="113"/>
      <c r="Y208" s="114" t="s">
        <v>285</v>
      </c>
      <c r="Z208" s="115">
        <v>10.61</v>
      </c>
      <c r="AA208" s="116">
        <v>5</v>
      </c>
      <c r="AB208" s="117">
        <f t="shared" si="27"/>
        <v>53.05</v>
      </c>
      <c r="AC208" s="117">
        <f t="shared" si="28"/>
        <v>0.41493057499999997</v>
      </c>
      <c r="AD208" s="118"/>
      <c r="AE208" s="117">
        <f t="shared" si="29"/>
        <v>0</v>
      </c>
      <c r="AF208" s="117">
        <f t="shared" si="30"/>
        <v>0</v>
      </c>
      <c r="AG208" s="119">
        <f t="shared" si="31"/>
        <v>5</v>
      </c>
      <c r="AH208" s="120">
        <f t="shared" si="32"/>
        <v>53.05</v>
      </c>
      <c r="AI208" s="121">
        <f t="shared" si="33"/>
        <v>0.41493057499999997</v>
      </c>
      <c r="AJ208" s="122" t="str">
        <f>+C208</f>
        <v>VIETNAM</v>
      </c>
      <c r="AK208" s="122" t="str">
        <f>IF(ISNA(VLOOKUP(postponeList!D208,[1]Sheet!$A$2:$B$12,2,FALSE))," ",(VLOOKUP(postponeList!D208,[1]Sheet!$A$2:$B$12,2,FALSE)))</f>
        <v>PESGD</v>
      </c>
      <c r="AL208" s="122" t="str">
        <f>IF(ISNA(VLOOKUP(E208,[1]Sheet!$G$2:$H$40,2,FALSE))," ",VLOOKUP(E208,[1]Sheet!$G$2:$H$40,2,FALSE))</f>
        <v>PEWVN</v>
      </c>
      <c r="AM208" s="122" t="str">
        <f>IF(ISNA(VLOOKUP(G208,[1]Sheet!$K$2:$L$159,2,FALSE))," ",(VLOOKUP(G208,[1]Sheet!$K$2:$L$159,2,FALSE)))</f>
        <v>PLSVN-HCM</v>
      </c>
      <c r="AN208" s="122" t="str">
        <f>IF(ISNA(VLOOKUP(I208&amp;C208,[1]Sheet!$D$2:$E$228,2,FALSE))," ",VLOOKUP(I208&amp;C208,[1]Sheet!$D$2:$E$228,2,FALSE))</f>
        <v>Gary, Aota (PEW), Adachi (PAC)</v>
      </c>
      <c r="AO208" s="122" t="str">
        <f>+I208&amp;C208</f>
        <v>PANVIETNAM</v>
      </c>
      <c r="AP208" s="122" t="str">
        <f>C208&amp;D208&amp;E208&amp;G208&amp;I208&amp;O208</f>
        <v>VIETNAM3210018051810PANFEB</v>
      </c>
      <c r="AQ208" s="122" t="str">
        <f>B208&amp;D208&amp;N208</f>
        <v xml:space="preserve">SOUTH EAST ASIA32100AP </v>
      </c>
      <c r="AR208" s="123" t="str">
        <f>+D208&amp;J208</f>
        <v>32100PC</v>
      </c>
      <c r="AS208" s="124" t="str">
        <f t="shared" si="34"/>
        <v/>
      </c>
      <c r="AT208" s="125" t="str">
        <f t="shared" si="35"/>
        <v>F-ZXFD35XV</v>
      </c>
      <c r="AU208" s="125" t="str">
        <f>IF(NOT(AT208=""),VLOOKUP(AT208,[1]PSI_Category!A:B,2,0),"")</f>
        <v>A/P</v>
      </c>
      <c r="AV208" s="125" t="s">
        <v>2063</v>
      </c>
      <c r="AW208" s="125" t="s">
        <v>2063</v>
      </c>
      <c r="AX208" s="125" t="s">
        <v>2063</v>
      </c>
    </row>
    <row r="209" spans="2:50" s="103" customFormat="1" ht="11.4" customHeight="1" x14ac:dyDescent="0.3">
      <c r="B209" s="104" t="s">
        <v>1866</v>
      </c>
      <c r="C209" s="105" t="s">
        <v>2018</v>
      </c>
      <c r="D209" s="106">
        <v>32100</v>
      </c>
      <c r="E209" s="107">
        <v>1805</v>
      </c>
      <c r="F209" s="105" t="s">
        <v>2019</v>
      </c>
      <c r="G209" s="107">
        <v>1810</v>
      </c>
      <c r="H209" s="105" t="s">
        <v>2020</v>
      </c>
      <c r="I209" s="105" t="s">
        <v>298</v>
      </c>
      <c r="J209" s="107" t="s">
        <v>304</v>
      </c>
      <c r="K209" s="105">
        <v>92011288</v>
      </c>
      <c r="L209" s="105" t="s">
        <v>2058</v>
      </c>
      <c r="M209" s="105" t="s">
        <v>2064</v>
      </c>
      <c r="N209" s="105" t="s">
        <v>2062</v>
      </c>
      <c r="O209" s="108" t="s">
        <v>159</v>
      </c>
      <c r="P209" s="109" t="s">
        <v>1872</v>
      </c>
      <c r="Q209" s="110"/>
      <c r="R209" s="110"/>
      <c r="S209" s="110"/>
      <c r="T209" s="110"/>
      <c r="U209" s="111"/>
      <c r="V209" s="111"/>
      <c r="W209" s="112"/>
      <c r="X209" s="113"/>
      <c r="Y209" s="114" t="s">
        <v>285</v>
      </c>
      <c r="Z209" s="115">
        <v>11.57</v>
      </c>
      <c r="AA209" s="116">
        <v>5</v>
      </c>
      <c r="AB209" s="117">
        <f t="shared" si="27"/>
        <v>57.85</v>
      </c>
      <c r="AC209" s="117">
        <f t="shared" si="28"/>
        <v>0.45247377500000002</v>
      </c>
      <c r="AD209" s="118"/>
      <c r="AE209" s="117">
        <f t="shared" si="29"/>
        <v>0</v>
      </c>
      <c r="AF209" s="117">
        <f t="shared" si="30"/>
        <v>0</v>
      </c>
      <c r="AG209" s="119">
        <f t="shared" si="31"/>
        <v>5</v>
      </c>
      <c r="AH209" s="120">
        <f t="shared" si="32"/>
        <v>57.85</v>
      </c>
      <c r="AI209" s="121">
        <f t="shared" si="33"/>
        <v>0.45247377500000002</v>
      </c>
      <c r="AJ209" s="122" t="str">
        <f>+C209</f>
        <v>VIETNAM</v>
      </c>
      <c r="AK209" s="122" t="str">
        <f>IF(ISNA(VLOOKUP(postponeList!D209,[1]Sheet!$A$2:$B$12,2,FALSE))," ",(VLOOKUP(postponeList!D209,[1]Sheet!$A$2:$B$12,2,FALSE)))</f>
        <v>PESGD</v>
      </c>
      <c r="AL209" s="122" t="str">
        <f>IF(ISNA(VLOOKUP(E209,[1]Sheet!$G$2:$H$40,2,FALSE))," ",VLOOKUP(E209,[1]Sheet!$G$2:$H$40,2,FALSE))</f>
        <v>PEWVN</v>
      </c>
      <c r="AM209" s="122" t="str">
        <f>IF(ISNA(VLOOKUP(G209,[1]Sheet!$K$2:$L$159,2,FALSE))," ",(VLOOKUP(G209,[1]Sheet!$K$2:$L$159,2,FALSE)))</f>
        <v>PLSVN-HCM</v>
      </c>
      <c r="AN209" s="122" t="str">
        <f>IF(ISNA(VLOOKUP(I209&amp;C209,[1]Sheet!$D$2:$E$228,2,FALSE))," ",VLOOKUP(I209&amp;C209,[1]Sheet!$D$2:$E$228,2,FALSE))</f>
        <v>Gary, Aota (PEW), Adachi (PAC)</v>
      </c>
      <c r="AO209" s="122" t="str">
        <f>+I209&amp;C209</f>
        <v>PANVIETNAM</v>
      </c>
      <c r="AP209" s="122" t="str">
        <f>C209&amp;D209&amp;E209&amp;G209&amp;I209&amp;O209</f>
        <v>VIETNAM3210018051810PANFEB</v>
      </c>
      <c r="AQ209" s="122" t="str">
        <f>B209&amp;D209&amp;N209</f>
        <v xml:space="preserve">SOUTH EAST ASIA32100AP </v>
      </c>
      <c r="AR209" s="123" t="str">
        <f>+D209&amp;J209</f>
        <v>32100PC</v>
      </c>
      <c r="AS209" s="124" t="str">
        <f t="shared" si="34"/>
        <v/>
      </c>
      <c r="AT209" s="125" t="str">
        <f t="shared" si="35"/>
        <v>F-ZXJP30ZV</v>
      </c>
      <c r="AU209" s="125" t="str">
        <f>IF(NOT(AT209=""),VLOOKUP(AT209,[1]PSI_Category!A:B,2,0),"")</f>
        <v>A/P</v>
      </c>
      <c r="AV209" s="125" t="s">
        <v>2063</v>
      </c>
      <c r="AW209" s="125" t="s">
        <v>2063</v>
      </c>
      <c r="AX209" s="125" t="s">
        <v>2063</v>
      </c>
    </row>
    <row r="210" spans="2:50" s="103" customFormat="1" ht="11.4" customHeight="1" x14ac:dyDescent="0.3">
      <c r="B210" s="104" t="s">
        <v>1866</v>
      </c>
      <c r="C210" s="105" t="s">
        <v>2018</v>
      </c>
      <c r="D210" s="106">
        <v>32100</v>
      </c>
      <c r="E210" s="107">
        <v>1805</v>
      </c>
      <c r="F210" s="105" t="s">
        <v>2019</v>
      </c>
      <c r="G210" s="107">
        <v>1810</v>
      </c>
      <c r="H210" s="105" t="s">
        <v>2020</v>
      </c>
      <c r="I210" s="105" t="s">
        <v>298</v>
      </c>
      <c r="J210" s="107" t="s">
        <v>304</v>
      </c>
      <c r="K210" s="105">
        <v>92011288</v>
      </c>
      <c r="L210" s="105" t="s">
        <v>2058</v>
      </c>
      <c r="M210" s="105" t="s">
        <v>2065</v>
      </c>
      <c r="N210" s="105" t="s">
        <v>2062</v>
      </c>
      <c r="O210" s="108" t="s">
        <v>159</v>
      </c>
      <c r="P210" s="109" t="s">
        <v>1872</v>
      </c>
      <c r="Q210" s="110"/>
      <c r="R210" s="110"/>
      <c r="S210" s="110"/>
      <c r="T210" s="110"/>
      <c r="U210" s="111"/>
      <c r="V210" s="111"/>
      <c r="W210" s="112"/>
      <c r="X210" s="113"/>
      <c r="Y210" s="114" t="s">
        <v>285</v>
      </c>
      <c r="Z210" s="115">
        <v>20.47</v>
      </c>
      <c r="AA210" s="116">
        <v>5</v>
      </c>
      <c r="AB210" s="117">
        <f t="shared" si="27"/>
        <v>102.35</v>
      </c>
      <c r="AC210" s="117">
        <f t="shared" si="28"/>
        <v>0.80053052499999999</v>
      </c>
      <c r="AD210" s="118"/>
      <c r="AE210" s="117">
        <f t="shared" si="29"/>
        <v>0</v>
      </c>
      <c r="AF210" s="117">
        <f t="shared" si="30"/>
        <v>0</v>
      </c>
      <c r="AG210" s="119">
        <f t="shared" si="31"/>
        <v>5</v>
      </c>
      <c r="AH210" s="120">
        <f t="shared" si="32"/>
        <v>102.35</v>
      </c>
      <c r="AI210" s="121">
        <f t="shared" si="33"/>
        <v>0.80053052499999999</v>
      </c>
      <c r="AJ210" s="122" t="str">
        <f>+C210</f>
        <v>VIETNAM</v>
      </c>
      <c r="AK210" s="122" t="str">
        <f>IF(ISNA(VLOOKUP(postponeList!D210,[1]Sheet!$A$2:$B$12,2,FALSE))," ",(VLOOKUP(postponeList!D210,[1]Sheet!$A$2:$B$12,2,FALSE)))</f>
        <v>PESGD</v>
      </c>
      <c r="AL210" s="122" t="str">
        <f>IF(ISNA(VLOOKUP(E210,[1]Sheet!$G$2:$H$40,2,FALSE))," ",VLOOKUP(E210,[1]Sheet!$G$2:$H$40,2,FALSE))</f>
        <v>PEWVN</v>
      </c>
      <c r="AM210" s="122" t="str">
        <f>IF(ISNA(VLOOKUP(G210,[1]Sheet!$K$2:$L$159,2,FALSE))," ",(VLOOKUP(G210,[1]Sheet!$K$2:$L$159,2,FALSE)))</f>
        <v>PLSVN-HCM</v>
      </c>
      <c r="AN210" s="122" t="str">
        <f>IF(ISNA(VLOOKUP(I210&amp;C210,[1]Sheet!$D$2:$E$228,2,FALSE))," ",VLOOKUP(I210&amp;C210,[1]Sheet!$D$2:$E$228,2,FALSE))</f>
        <v>Gary, Aota (PEW), Adachi (PAC)</v>
      </c>
      <c r="AO210" s="122" t="str">
        <f>+I210&amp;C210</f>
        <v>PANVIETNAM</v>
      </c>
      <c r="AP210" s="122" t="str">
        <f>C210&amp;D210&amp;E210&amp;G210&amp;I210&amp;O210</f>
        <v>VIETNAM3210018051810PANFEB</v>
      </c>
      <c r="AQ210" s="122" t="str">
        <f>B210&amp;D210&amp;N210</f>
        <v xml:space="preserve">SOUTH EAST ASIA32100AP </v>
      </c>
      <c r="AR210" s="123" t="str">
        <f>+D210&amp;J210</f>
        <v>32100PC</v>
      </c>
      <c r="AS210" s="124" t="str">
        <f t="shared" si="34"/>
        <v/>
      </c>
      <c r="AT210" s="125" t="str">
        <f t="shared" si="35"/>
        <v>F-ZXMP35ZV</v>
      </c>
      <c r="AU210" s="125" t="str">
        <f>IF(NOT(AT210=""),VLOOKUP(AT210,[1]PSI_Category!A:B,2,0),"")</f>
        <v>A/P</v>
      </c>
      <c r="AV210" s="125" t="s">
        <v>2063</v>
      </c>
      <c r="AW210" s="125" t="s">
        <v>2063</v>
      </c>
      <c r="AX210" s="125" t="s">
        <v>2063</v>
      </c>
    </row>
    <row r="211" spans="2:50" s="103" customFormat="1" ht="11.4" customHeight="1" x14ac:dyDescent="0.3">
      <c r="B211" s="104" t="s">
        <v>1866</v>
      </c>
      <c r="C211" s="105" t="s">
        <v>2018</v>
      </c>
      <c r="D211" s="106">
        <v>32100</v>
      </c>
      <c r="E211" s="107">
        <v>1805</v>
      </c>
      <c r="F211" s="105" t="s">
        <v>2019</v>
      </c>
      <c r="G211" s="107">
        <v>1810</v>
      </c>
      <c r="H211" s="105" t="s">
        <v>2020</v>
      </c>
      <c r="I211" s="105" t="s">
        <v>298</v>
      </c>
      <c r="J211" s="107" t="s">
        <v>304</v>
      </c>
      <c r="K211" s="105">
        <v>92011289</v>
      </c>
      <c r="L211" s="105" t="s">
        <v>2066</v>
      </c>
      <c r="M211" s="105" t="s">
        <v>2059</v>
      </c>
      <c r="N211" s="105" t="s">
        <v>1809</v>
      </c>
      <c r="O211" s="108" t="s">
        <v>159</v>
      </c>
      <c r="P211" s="109" t="s">
        <v>1872</v>
      </c>
      <c r="Q211" s="110"/>
      <c r="R211" s="110"/>
      <c r="S211" s="110"/>
      <c r="T211" s="110"/>
      <c r="U211" s="111"/>
      <c r="V211" s="111"/>
      <c r="W211" s="112"/>
      <c r="X211" s="113"/>
      <c r="Y211" s="114" t="s">
        <v>285</v>
      </c>
      <c r="Z211" s="115">
        <v>33.49</v>
      </c>
      <c r="AA211" s="116">
        <v>2</v>
      </c>
      <c r="AB211" s="117">
        <f t="shared" si="27"/>
        <v>66.98</v>
      </c>
      <c r="AC211" s="117">
        <f t="shared" si="28"/>
        <v>0.52388407000000003</v>
      </c>
      <c r="AD211" s="118"/>
      <c r="AE211" s="117">
        <f t="shared" si="29"/>
        <v>0</v>
      </c>
      <c r="AF211" s="117">
        <f t="shared" si="30"/>
        <v>0</v>
      </c>
      <c r="AG211" s="119">
        <f t="shared" si="31"/>
        <v>2</v>
      </c>
      <c r="AH211" s="120">
        <f t="shared" si="32"/>
        <v>66.98</v>
      </c>
      <c r="AI211" s="121">
        <f t="shared" si="33"/>
        <v>0.52388407000000003</v>
      </c>
      <c r="AJ211" s="122" t="str">
        <f>+C211</f>
        <v>VIETNAM</v>
      </c>
      <c r="AK211" s="122" t="str">
        <f>IF(ISNA(VLOOKUP(postponeList!D211,[1]Sheet!$A$2:$B$12,2,FALSE))," ",(VLOOKUP(postponeList!D211,[1]Sheet!$A$2:$B$12,2,FALSE)))</f>
        <v>PESGD</v>
      </c>
      <c r="AL211" s="122" t="str">
        <f>IF(ISNA(VLOOKUP(E211,[1]Sheet!$G$2:$H$40,2,FALSE))," ",VLOOKUP(E211,[1]Sheet!$G$2:$H$40,2,FALSE))</f>
        <v>PEWVN</v>
      </c>
      <c r="AM211" s="122" t="str">
        <f>IF(ISNA(VLOOKUP(G211,[1]Sheet!$K$2:$L$159,2,FALSE))," ",(VLOOKUP(G211,[1]Sheet!$K$2:$L$159,2,FALSE)))</f>
        <v>PLSVN-HCM</v>
      </c>
      <c r="AN211" s="122" t="str">
        <f>IF(ISNA(VLOOKUP(I211&amp;C211,[1]Sheet!$D$2:$E$228,2,FALSE))," ",VLOOKUP(I211&amp;C211,[1]Sheet!$D$2:$E$228,2,FALSE))</f>
        <v>Gary, Aota (PEW), Adachi (PAC)</v>
      </c>
      <c r="AO211" s="122" t="str">
        <f>+I211&amp;C211</f>
        <v>PANVIETNAM</v>
      </c>
      <c r="AP211" s="122" t="str">
        <f>C211&amp;D211&amp;E211&amp;G211&amp;I211&amp;O211</f>
        <v>VIETNAM3210018051810PANFEB</v>
      </c>
      <c r="AQ211" s="122" t="str">
        <f>B211&amp;D211&amp;N211</f>
        <v xml:space="preserve">SOUTH EAST ASIA32100VF </v>
      </c>
      <c r="AR211" s="123" t="str">
        <f>+D211&amp;J211</f>
        <v>32100PC</v>
      </c>
      <c r="AS211" s="124" t="str">
        <f t="shared" si="34"/>
        <v/>
      </c>
      <c r="AT211" s="125" t="str">
        <f t="shared" si="35"/>
        <v>FV-30GS4(FRAME)04</v>
      </c>
      <c r="AU211" s="125" t="str">
        <f>IF(NOT(AT211=""),VLOOKUP(AT211,[1]PSI_Category!A:B,2,0),"")</f>
        <v>H/V</v>
      </c>
      <c r="AV211" s="125" t="s">
        <v>552</v>
      </c>
      <c r="AW211" s="125" t="s">
        <v>552</v>
      </c>
      <c r="AX211" s="125" t="s">
        <v>552</v>
      </c>
    </row>
    <row r="212" spans="2:50" s="103" customFormat="1" ht="11.4" customHeight="1" x14ac:dyDescent="0.3">
      <c r="B212" s="104" t="s">
        <v>1866</v>
      </c>
      <c r="C212" s="105" t="s">
        <v>2018</v>
      </c>
      <c r="D212" s="106">
        <v>32100</v>
      </c>
      <c r="E212" s="107">
        <v>1805</v>
      </c>
      <c r="F212" s="105" t="s">
        <v>2019</v>
      </c>
      <c r="G212" s="107">
        <v>1810</v>
      </c>
      <c r="H212" s="105" t="s">
        <v>2020</v>
      </c>
      <c r="I212" s="105" t="s">
        <v>298</v>
      </c>
      <c r="J212" s="107" t="s">
        <v>304</v>
      </c>
      <c r="K212" s="105">
        <v>92011289</v>
      </c>
      <c r="L212" s="105" t="s">
        <v>2066</v>
      </c>
      <c r="M212" s="105" t="s">
        <v>2060</v>
      </c>
      <c r="N212" s="105" t="s">
        <v>1809</v>
      </c>
      <c r="O212" s="108" t="s">
        <v>159</v>
      </c>
      <c r="P212" s="109" t="s">
        <v>1872</v>
      </c>
      <c r="Q212" s="110"/>
      <c r="R212" s="110"/>
      <c r="S212" s="110"/>
      <c r="T212" s="110"/>
      <c r="U212" s="111"/>
      <c r="V212" s="111"/>
      <c r="W212" s="112"/>
      <c r="X212" s="113"/>
      <c r="Y212" s="114" t="s">
        <v>285</v>
      </c>
      <c r="Z212" s="115">
        <v>45.61</v>
      </c>
      <c r="AA212" s="116">
        <v>2</v>
      </c>
      <c r="AB212" s="117">
        <f t="shared" si="27"/>
        <v>91.22</v>
      </c>
      <c r="AC212" s="117">
        <f t="shared" si="28"/>
        <v>0.71347723000000007</v>
      </c>
      <c r="AD212" s="118"/>
      <c r="AE212" s="117">
        <f t="shared" si="29"/>
        <v>0</v>
      </c>
      <c r="AF212" s="117">
        <f t="shared" si="30"/>
        <v>0</v>
      </c>
      <c r="AG212" s="119">
        <f t="shared" si="31"/>
        <v>2</v>
      </c>
      <c r="AH212" s="120">
        <f t="shared" si="32"/>
        <v>91.22</v>
      </c>
      <c r="AI212" s="121">
        <f t="shared" si="33"/>
        <v>0.71347723000000007</v>
      </c>
      <c r="AJ212" s="122" t="str">
        <f>+C212</f>
        <v>VIETNAM</v>
      </c>
      <c r="AK212" s="122" t="str">
        <f>IF(ISNA(VLOOKUP(postponeList!D212,[1]Sheet!$A$2:$B$12,2,FALSE))," ",(VLOOKUP(postponeList!D212,[1]Sheet!$A$2:$B$12,2,FALSE)))</f>
        <v>PESGD</v>
      </c>
      <c r="AL212" s="122" t="str">
        <f>IF(ISNA(VLOOKUP(E212,[1]Sheet!$G$2:$H$40,2,FALSE))," ",VLOOKUP(E212,[1]Sheet!$G$2:$H$40,2,FALSE))</f>
        <v>PEWVN</v>
      </c>
      <c r="AM212" s="122" t="str">
        <f>IF(ISNA(VLOOKUP(G212,[1]Sheet!$K$2:$L$159,2,FALSE))," ",(VLOOKUP(G212,[1]Sheet!$K$2:$L$159,2,FALSE)))</f>
        <v>PLSVN-HCM</v>
      </c>
      <c r="AN212" s="122" t="str">
        <f>IF(ISNA(VLOOKUP(I212&amp;C212,[1]Sheet!$D$2:$E$228,2,FALSE))," ",VLOOKUP(I212&amp;C212,[1]Sheet!$D$2:$E$228,2,FALSE))</f>
        <v>Gary, Aota (PEW), Adachi (PAC)</v>
      </c>
      <c r="AO212" s="122" t="str">
        <f>+I212&amp;C212</f>
        <v>PANVIETNAM</v>
      </c>
      <c r="AP212" s="122" t="str">
        <f>C212&amp;D212&amp;E212&amp;G212&amp;I212&amp;O212</f>
        <v>VIETNAM3210018051810PANFEB</v>
      </c>
      <c r="AQ212" s="122" t="str">
        <f>B212&amp;D212&amp;N212</f>
        <v xml:space="preserve">SOUTH EAST ASIA32100VF </v>
      </c>
      <c r="AR212" s="123" t="str">
        <f>+D212&amp;J212</f>
        <v>32100PC</v>
      </c>
      <c r="AS212" s="124" t="str">
        <f t="shared" si="34"/>
        <v/>
      </c>
      <c r="AT212" s="125" t="str">
        <f t="shared" si="35"/>
        <v>FV-35GS4(FRAME)04</v>
      </c>
      <c r="AU212" s="125" t="str">
        <f>IF(NOT(AT212=""),VLOOKUP(AT212,[1]PSI_Category!A:B,2,0),"")</f>
        <v>H/V</v>
      </c>
      <c r="AV212" s="125" t="s">
        <v>552</v>
      </c>
      <c r="AW212" s="125" t="s">
        <v>552</v>
      </c>
      <c r="AX212" s="125" t="s">
        <v>552</v>
      </c>
    </row>
    <row r="213" spans="2:50" s="103" customFormat="1" ht="11.4" customHeight="1" x14ac:dyDescent="0.3">
      <c r="B213" s="104" t="s">
        <v>1866</v>
      </c>
      <c r="C213" s="105" t="s">
        <v>2018</v>
      </c>
      <c r="D213" s="106">
        <v>32100</v>
      </c>
      <c r="E213" s="107">
        <v>1805</v>
      </c>
      <c r="F213" s="105" t="s">
        <v>2019</v>
      </c>
      <c r="G213" s="107">
        <v>1810</v>
      </c>
      <c r="H213" s="105" t="s">
        <v>2020</v>
      </c>
      <c r="I213" s="105" t="s">
        <v>298</v>
      </c>
      <c r="J213" s="107" t="s">
        <v>293</v>
      </c>
      <c r="K213" s="105">
        <v>92011288</v>
      </c>
      <c r="L213" s="105" t="s">
        <v>2058</v>
      </c>
      <c r="M213" s="105" t="s">
        <v>2067</v>
      </c>
      <c r="N213" s="105" t="s">
        <v>2062</v>
      </c>
      <c r="O213" s="108" t="s">
        <v>159</v>
      </c>
      <c r="P213" s="109" t="s">
        <v>1872</v>
      </c>
      <c r="Q213" s="110"/>
      <c r="R213" s="110"/>
      <c r="S213" s="110"/>
      <c r="T213" s="110"/>
      <c r="U213" s="111"/>
      <c r="V213" s="111"/>
      <c r="W213" s="112"/>
      <c r="X213" s="113"/>
      <c r="Y213" s="114" t="s">
        <v>285</v>
      </c>
      <c r="Z213" s="115">
        <v>64.06</v>
      </c>
      <c r="AA213" s="116">
        <v>15</v>
      </c>
      <c r="AB213" s="117">
        <f t="shared" si="27"/>
        <v>960.90000000000009</v>
      </c>
      <c r="AC213" s="117">
        <f t="shared" si="28"/>
        <v>7.515679350000001</v>
      </c>
      <c r="AD213" s="118"/>
      <c r="AE213" s="117">
        <f t="shared" si="29"/>
        <v>0</v>
      </c>
      <c r="AF213" s="117">
        <f t="shared" si="30"/>
        <v>0</v>
      </c>
      <c r="AG213" s="119">
        <f t="shared" si="31"/>
        <v>15</v>
      </c>
      <c r="AH213" s="120">
        <f t="shared" si="32"/>
        <v>960.90000000000009</v>
      </c>
      <c r="AI213" s="121">
        <f t="shared" si="33"/>
        <v>7.515679350000001</v>
      </c>
      <c r="AJ213" s="122" t="str">
        <f>+C213</f>
        <v>VIETNAM</v>
      </c>
      <c r="AK213" s="122" t="str">
        <f>IF(ISNA(VLOOKUP(postponeList!D213,[1]Sheet!$A$2:$B$12,2,FALSE))," ",(VLOOKUP(postponeList!D213,[1]Sheet!$A$2:$B$12,2,FALSE)))</f>
        <v>PESGD</v>
      </c>
      <c r="AL213" s="122" t="str">
        <f>IF(ISNA(VLOOKUP(E213,[1]Sheet!$G$2:$H$40,2,FALSE))," ",VLOOKUP(E213,[1]Sheet!$G$2:$H$40,2,FALSE))</f>
        <v>PEWVN</v>
      </c>
      <c r="AM213" s="122" t="str">
        <f>IF(ISNA(VLOOKUP(G213,[1]Sheet!$K$2:$L$159,2,FALSE))," ",(VLOOKUP(G213,[1]Sheet!$K$2:$L$159,2,FALSE)))</f>
        <v>PLSVN-HCM</v>
      </c>
      <c r="AN213" s="122" t="str">
        <f>IF(ISNA(VLOOKUP(I213&amp;C213,[1]Sheet!$D$2:$E$228,2,FALSE))," ",VLOOKUP(I213&amp;C213,[1]Sheet!$D$2:$E$228,2,FALSE))</f>
        <v>Gary, Aota (PEW), Adachi (PAC)</v>
      </c>
      <c r="AO213" s="122" t="str">
        <f>+I213&amp;C213</f>
        <v>PANVIETNAM</v>
      </c>
      <c r="AP213" s="122" t="str">
        <f>C213&amp;D213&amp;E213&amp;G213&amp;I213&amp;O213</f>
        <v>VIETNAM3210018051810PANFEB</v>
      </c>
      <c r="AQ213" s="122" t="str">
        <f>B213&amp;D213&amp;N213</f>
        <v xml:space="preserve">SOUTH EAST ASIA32100AP </v>
      </c>
      <c r="AR213" s="123" t="str">
        <f>+D213&amp;J213</f>
        <v>32100SE</v>
      </c>
      <c r="AS213" s="124" t="str">
        <f t="shared" si="34"/>
        <v/>
      </c>
      <c r="AT213" s="125" t="str">
        <f t="shared" si="35"/>
        <v>F-GPT01AKV</v>
      </c>
      <c r="AU213" s="125" t="str">
        <f>IF(NOT(AT213=""),VLOOKUP(AT213,[1]PSI_Category!A:B,2,0),"")</f>
        <v>N/G</v>
      </c>
      <c r="AV213" s="125" t="s">
        <v>2063</v>
      </c>
      <c r="AW213" s="125" t="s">
        <v>2068</v>
      </c>
      <c r="AX213" s="125" t="s">
        <v>2068</v>
      </c>
    </row>
    <row r="214" spans="2:50" s="103" customFormat="1" ht="11.4" customHeight="1" x14ac:dyDescent="0.3">
      <c r="B214" s="104" t="s">
        <v>1866</v>
      </c>
      <c r="C214" s="105" t="s">
        <v>2018</v>
      </c>
      <c r="D214" s="106">
        <v>32100</v>
      </c>
      <c r="E214" s="107">
        <v>1805</v>
      </c>
      <c r="F214" s="105" t="s">
        <v>2019</v>
      </c>
      <c r="G214" s="107">
        <v>1810</v>
      </c>
      <c r="H214" s="105" t="s">
        <v>2020</v>
      </c>
      <c r="I214" s="105" t="s">
        <v>298</v>
      </c>
      <c r="J214" s="107" t="s">
        <v>293</v>
      </c>
      <c r="K214" s="105">
        <v>92011288</v>
      </c>
      <c r="L214" s="105" t="s">
        <v>2058</v>
      </c>
      <c r="M214" s="105" t="s">
        <v>2069</v>
      </c>
      <c r="N214" s="105" t="s">
        <v>2070</v>
      </c>
      <c r="O214" s="108" t="s">
        <v>159</v>
      </c>
      <c r="P214" s="109" t="s">
        <v>1872</v>
      </c>
      <c r="Q214" s="110"/>
      <c r="R214" s="110"/>
      <c r="S214" s="110"/>
      <c r="T214" s="110"/>
      <c r="U214" s="111"/>
      <c r="V214" s="111"/>
      <c r="W214" s="112"/>
      <c r="X214" s="113"/>
      <c r="Y214" s="114" t="s">
        <v>285</v>
      </c>
      <c r="Z214" s="115">
        <v>111.98</v>
      </c>
      <c r="AA214" s="116">
        <v>70</v>
      </c>
      <c r="AB214" s="117">
        <f t="shared" si="27"/>
        <v>7838.6</v>
      </c>
      <c r="AC214" s="117">
        <f t="shared" si="28"/>
        <v>61.309609900000005</v>
      </c>
      <c r="AD214" s="118"/>
      <c r="AE214" s="117">
        <f t="shared" si="29"/>
        <v>0</v>
      </c>
      <c r="AF214" s="117">
        <f t="shared" si="30"/>
        <v>0</v>
      </c>
      <c r="AG214" s="119">
        <f t="shared" si="31"/>
        <v>70</v>
      </c>
      <c r="AH214" s="120">
        <f t="shared" si="32"/>
        <v>7838.6</v>
      </c>
      <c r="AI214" s="121">
        <f t="shared" si="33"/>
        <v>61.309609900000005</v>
      </c>
      <c r="AJ214" s="122" t="str">
        <f>+C214</f>
        <v>VIETNAM</v>
      </c>
      <c r="AK214" s="122" t="str">
        <f>IF(ISNA(VLOOKUP(postponeList!D214,[1]Sheet!$A$2:$B$12,2,FALSE))," ",(VLOOKUP(postponeList!D214,[1]Sheet!$A$2:$B$12,2,FALSE)))</f>
        <v>PESGD</v>
      </c>
      <c r="AL214" s="122" t="str">
        <f>IF(ISNA(VLOOKUP(E214,[1]Sheet!$G$2:$H$40,2,FALSE))," ",VLOOKUP(E214,[1]Sheet!$G$2:$H$40,2,FALSE))</f>
        <v>PEWVN</v>
      </c>
      <c r="AM214" s="122" t="str">
        <f>IF(ISNA(VLOOKUP(G214,[1]Sheet!$K$2:$L$159,2,FALSE))," ",(VLOOKUP(G214,[1]Sheet!$K$2:$L$159,2,FALSE)))</f>
        <v>PLSVN-HCM</v>
      </c>
      <c r="AN214" s="122" t="str">
        <f>IF(ISNA(VLOOKUP(I214&amp;C214,[1]Sheet!$D$2:$E$228,2,FALSE))," ",VLOOKUP(I214&amp;C214,[1]Sheet!$D$2:$E$228,2,FALSE))</f>
        <v>Gary, Aota (PEW), Adachi (PAC)</v>
      </c>
      <c r="AO214" s="122" t="str">
        <f>+I214&amp;C214</f>
        <v>PANVIETNAM</v>
      </c>
      <c r="AP214" s="122" t="str">
        <f>C214&amp;D214&amp;E214&amp;G214&amp;I214&amp;O214</f>
        <v>VIETNAM3210018051810PANFEB</v>
      </c>
      <c r="AQ214" s="122" t="str">
        <f>B214&amp;D214&amp;N214</f>
        <v xml:space="preserve">SOUTH EAST ASIA32100HD </v>
      </c>
      <c r="AR214" s="123" t="str">
        <f>+D214&amp;J214</f>
        <v>32100SE</v>
      </c>
      <c r="AS214" s="124" t="str">
        <f t="shared" si="34"/>
        <v/>
      </c>
      <c r="AT214" s="125" t="str">
        <f t="shared" si="35"/>
        <v>FJ-T09A3ABBHV</v>
      </c>
      <c r="AU214" s="125" t="str">
        <f>IF(NOT(AT214=""),VLOOKUP(AT214,[1]PSI_Category!A:B,2,0),"")</f>
        <v>H/D</v>
      </c>
      <c r="AV214" s="125" t="s">
        <v>2071</v>
      </c>
      <c r="AW214" s="125" t="s">
        <v>2071</v>
      </c>
      <c r="AX214" s="125" t="s">
        <v>2071</v>
      </c>
    </row>
    <row r="215" spans="2:50" s="103" customFormat="1" ht="11.4" customHeight="1" x14ac:dyDescent="0.3">
      <c r="B215" s="104" t="s">
        <v>1866</v>
      </c>
      <c r="C215" s="105" t="s">
        <v>2018</v>
      </c>
      <c r="D215" s="106">
        <v>32100</v>
      </c>
      <c r="E215" s="107">
        <v>1805</v>
      </c>
      <c r="F215" s="105" t="s">
        <v>2019</v>
      </c>
      <c r="G215" s="107">
        <v>1810</v>
      </c>
      <c r="H215" s="105" t="s">
        <v>2020</v>
      </c>
      <c r="I215" s="105" t="s">
        <v>298</v>
      </c>
      <c r="J215" s="107" t="s">
        <v>293</v>
      </c>
      <c r="K215" s="105">
        <v>92011288</v>
      </c>
      <c r="L215" s="105" t="s">
        <v>2058</v>
      </c>
      <c r="M215" s="105" t="s">
        <v>2072</v>
      </c>
      <c r="N215" s="105" t="s">
        <v>2070</v>
      </c>
      <c r="O215" s="108" t="s">
        <v>159</v>
      </c>
      <c r="P215" s="109" t="s">
        <v>1872</v>
      </c>
      <c r="Q215" s="110"/>
      <c r="R215" s="110"/>
      <c r="S215" s="110"/>
      <c r="T215" s="110"/>
      <c r="U215" s="111"/>
      <c r="V215" s="111"/>
      <c r="W215" s="112"/>
      <c r="X215" s="113"/>
      <c r="Y215" s="114" t="s">
        <v>285</v>
      </c>
      <c r="Z215" s="115">
        <v>95.4</v>
      </c>
      <c r="AA215" s="116">
        <v>170</v>
      </c>
      <c r="AB215" s="117">
        <f t="shared" si="27"/>
        <v>16218.000000000002</v>
      </c>
      <c r="AC215" s="117">
        <f t="shared" si="28"/>
        <v>126.84908700000001</v>
      </c>
      <c r="AD215" s="118"/>
      <c r="AE215" s="117">
        <f t="shared" si="29"/>
        <v>0</v>
      </c>
      <c r="AF215" s="117">
        <f t="shared" si="30"/>
        <v>0</v>
      </c>
      <c r="AG215" s="119">
        <f t="shared" si="31"/>
        <v>170</v>
      </c>
      <c r="AH215" s="120">
        <f t="shared" si="32"/>
        <v>16218.000000000002</v>
      </c>
      <c r="AI215" s="121">
        <f t="shared" si="33"/>
        <v>126.84908700000001</v>
      </c>
      <c r="AJ215" s="122" t="str">
        <f>+C215</f>
        <v>VIETNAM</v>
      </c>
      <c r="AK215" s="122" t="str">
        <f>IF(ISNA(VLOOKUP(postponeList!D215,[1]Sheet!$A$2:$B$12,2,FALSE))," ",(VLOOKUP(postponeList!D215,[1]Sheet!$A$2:$B$12,2,FALSE)))</f>
        <v>PESGD</v>
      </c>
      <c r="AL215" s="122" t="str">
        <f>IF(ISNA(VLOOKUP(E215,[1]Sheet!$G$2:$H$40,2,FALSE))," ",VLOOKUP(E215,[1]Sheet!$G$2:$H$40,2,FALSE))</f>
        <v>PEWVN</v>
      </c>
      <c r="AM215" s="122" t="str">
        <f>IF(ISNA(VLOOKUP(G215,[1]Sheet!$K$2:$L$159,2,FALSE))," ",(VLOOKUP(G215,[1]Sheet!$K$2:$L$159,2,FALSE)))</f>
        <v>PLSVN-HCM</v>
      </c>
      <c r="AN215" s="122" t="str">
        <f>IF(ISNA(VLOOKUP(I215&amp;C215,[1]Sheet!$D$2:$E$228,2,FALSE))," ",VLOOKUP(I215&amp;C215,[1]Sheet!$D$2:$E$228,2,FALSE))</f>
        <v>Gary, Aota (PEW), Adachi (PAC)</v>
      </c>
      <c r="AO215" s="122" t="str">
        <f>+I215&amp;C215</f>
        <v>PANVIETNAM</v>
      </c>
      <c r="AP215" s="122" t="str">
        <f>C215&amp;D215&amp;E215&amp;G215&amp;I215&amp;O215</f>
        <v>VIETNAM3210018051810PANFEB</v>
      </c>
      <c r="AQ215" s="122" t="str">
        <f>B215&amp;D215&amp;N215</f>
        <v xml:space="preserve">SOUTH EAST ASIA32100HD </v>
      </c>
      <c r="AR215" s="123" t="str">
        <f>+D215&amp;J215</f>
        <v>32100SE</v>
      </c>
      <c r="AS215" s="124" t="str">
        <f t="shared" si="34"/>
        <v/>
      </c>
      <c r="AT215" s="125" t="str">
        <f t="shared" si="35"/>
        <v>FJ-T09B3ABBHV</v>
      </c>
      <c r="AU215" s="125" t="str">
        <f>IF(NOT(AT215=""),VLOOKUP(AT215,[1]PSI_Category!A:B,2,0),"")</f>
        <v>H/D</v>
      </c>
      <c r="AV215" s="125" t="s">
        <v>2071</v>
      </c>
      <c r="AW215" s="125" t="s">
        <v>2071</v>
      </c>
      <c r="AX215" s="125" t="s">
        <v>2071</v>
      </c>
    </row>
    <row r="216" spans="2:50" s="103" customFormat="1" ht="11.4" customHeight="1" x14ac:dyDescent="0.3">
      <c r="B216" s="104" t="s">
        <v>1866</v>
      </c>
      <c r="C216" s="105" t="s">
        <v>2018</v>
      </c>
      <c r="D216" s="106">
        <v>32100</v>
      </c>
      <c r="E216" s="107">
        <v>1805</v>
      </c>
      <c r="F216" s="105" t="s">
        <v>2019</v>
      </c>
      <c r="G216" s="107">
        <v>1810</v>
      </c>
      <c r="H216" s="105" t="s">
        <v>2020</v>
      </c>
      <c r="I216" s="105" t="s">
        <v>298</v>
      </c>
      <c r="J216" s="107" t="s">
        <v>293</v>
      </c>
      <c r="K216" s="105">
        <v>92011288</v>
      </c>
      <c r="L216" s="105" t="s">
        <v>2058</v>
      </c>
      <c r="M216" s="105" t="s">
        <v>2073</v>
      </c>
      <c r="N216" s="105" t="s">
        <v>2062</v>
      </c>
      <c r="O216" s="108" t="s">
        <v>159</v>
      </c>
      <c r="P216" s="109" t="s">
        <v>1872</v>
      </c>
      <c r="Q216" s="110"/>
      <c r="R216" s="110"/>
      <c r="S216" s="110"/>
      <c r="T216" s="110"/>
      <c r="U216" s="111"/>
      <c r="V216" s="111"/>
      <c r="W216" s="112"/>
      <c r="X216" s="113"/>
      <c r="Y216" s="114" t="s">
        <v>285</v>
      </c>
      <c r="Z216" s="115">
        <v>156.05000000000001</v>
      </c>
      <c r="AA216" s="116">
        <v>15</v>
      </c>
      <c r="AB216" s="117">
        <f t="shared" si="27"/>
        <v>2340.75</v>
      </c>
      <c r="AC216" s="117">
        <f t="shared" si="28"/>
        <v>18.308176125000003</v>
      </c>
      <c r="AD216" s="118"/>
      <c r="AE216" s="117">
        <f t="shared" si="29"/>
        <v>0</v>
      </c>
      <c r="AF216" s="117">
        <f t="shared" si="30"/>
        <v>0</v>
      </c>
      <c r="AG216" s="119">
        <f t="shared" si="31"/>
        <v>15</v>
      </c>
      <c r="AH216" s="120">
        <f t="shared" si="32"/>
        <v>2340.75</v>
      </c>
      <c r="AI216" s="121">
        <f t="shared" si="33"/>
        <v>18.308176125000003</v>
      </c>
      <c r="AJ216" s="122" t="str">
        <f>+C216</f>
        <v>VIETNAM</v>
      </c>
      <c r="AK216" s="122" t="str">
        <f>IF(ISNA(VLOOKUP(postponeList!D216,[1]Sheet!$A$2:$B$12,2,FALSE))," ",(VLOOKUP(postponeList!D216,[1]Sheet!$A$2:$B$12,2,FALSE)))</f>
        <v>PESGD</v>
      </c>
      <c r="AL216" s="122" t="str">
        <f>IF(ISNA(VLOOKUP(E216,[1]Sheet!$G$2:$H$40,2,FALSE))," ",VLOOKUP(E216,[1]Sheet!$G$2:$H$40,2,FALSE))</f>
        <v>PEWVN</v>
      </c>
      <c r="AM216" s="122" t="str">
        <f>IF(ISNA(VLOOKUP(G216,[1]Sheet!$K$2:$L$159,2,FALSE))," ",(VLOOKUP(G216,[1]Sheet!$K$2:$L$159,2,FALSE)))</f>
        <v>PLSVN-HCM</v>
      </c>
      <c r="AN216" s="122" t="str">
        <f>IF(ISNA(VLOOKUP(I216&amp;C216,[1]Sheet!$D$2:$E$228,2,FALSE))," ",VLOOKUP(I216&amp;C216,[1]Sheet!$D$2:$E$228,2,FALSE))</f>
        <v>Gary, Aota (PEW), Adachi (PAC)</v>
      </c>
      <c r="AO216" s="122" t="str">
        <f>+I216&amp;C216</f>
        <v>PANVIETNAM</v>
      </c>
      <c r="AP216" s="122" t="str">
        <f>C216&amp;D216&amp;E216&amp;G216&amp;I216&amp;O216</f>
        <v>VIETNAM3210018051810PANFEB</v>
      </c>
      <c r="AQ216" s="122" t="str">
        <f>B216&amp;D216&amp;N216</f>
        <v xml:space="preserve">SOUTH EAST ASIA32100AP </v>
      </c>
      <c r="AR216" s="123" t="str">
        <f>+D216&amp;J216</f>
        <v>32100SE</v>
      </c>
      <c r="AS216" s="124" t="str">
        <f t="shared" si="34"/>
        <v/>
      </c>
      <c r="AT216" s="125" t="str">
        <f t="shared" si="35"/>
        <v>F-PXV50AKV</v>
      </c>
      <c r="AU216" s="125" t="str">
        <f>IF(NOT(AT216=""),VLOOKUP(AT216,[1]PSI_Category!A:B,2,0),"")</f>
        <v>A/P</v>
      </c>
      <c r="AV216" s="125" t="s">
        <v>2063</v>
      </c>
      <c r="AW216" s="125" t="s">
        <v>2063</v>
      </c>
      <c r="AX216" s="125" t="s">
        <v>2063</v>
      </c>
    </row>
    <row r="217" spans="2:50" s="103" customFormat="1" ht="11.4" customHeight="1" x14ac:dyDescent="0.3">
      <c r="B217" s="104" t="s">
        <v>1866</v>
      </c>
      <c r="C217" s="105" t="s">
        <v>2018</v>
      </c>
      <c r="D217" s="106">
        <v>32100</v>
      </c>
      <c r="E217" s="107">
        <v>1805</v>
      </c>
      <c r="F217" s="105" t="s">
        <v>2019</v>
      </c>
      <c r="G217" s="107">
        <v>1810</v>
      </c>
      <c r="H217" s="105" t="s">
        <v>2020</v>
      </c>
      <c r="I217" s="105" t="s">
        <v>298</v>
      </c>
      <c r="J217" s="107" t="s">
        <v>293</v>
      </c>
      <c r="K217" s="105">
        <v>92011288</v>
      </c>
      <c r="L217" s="105" t="s">
        <v>2058</v>
      </c>
      <c r="M217" s="105" t="s">
        <v>2074</v>
      </c>
      <c r="N217" s="105" t="s">
        <v>341</v>
      </c>
      <c r="O217" s="108" t="s">
        <v>159</v>
      </c>
      <c r="P217" s="109" t="s">
        <v>1872</v>
      </c>
      <c r="Q217" s="110"/>
      <c r="R217" s="110"/>
      <c r="S217" s="110"/>
      <c r="T217" s="110"/>
      <c r="U217" s="111"/>
      <c r="V217" s="111"/>
      <c r="W217" s="112"/>
      <c r="X217" s="113"/>
      <c r="Y217" s="114" t="s">
        <v>285</v>
      </c>
      <c r="Z217" s="115">
        <v>43.53</v>
      </c>
      <c r="AA217" s="116">
        <v>20</v>
      </c>
      <c r="AB217" s="117">
        <f t="shared" si="27"/>
        <v>870.6</v>
      </c>
      <c r="AC217" s="117">
        <f t="shared" si="28"/>
        <v>6.8093979000000004</v>
      </c>
      <c r="AD217" s="118"/>
      <c r="AE217" s="117">
        <f t="shared" si="29"/>
        <v>0</v>
      </c>
      <c r="AF217" s="117">
        <f t="shared" si="30"/>
        <v>0</v>
      </c>
      <c r="AG217" s="119">
        <f t="shared" si="31"/>
        <v>20</v>
      </c>
      <c r="AH217" s="120">
        <f t="shared" si="32"/>
        <v>870.6</v>
      </c>
      <c r="AI217" s="121">
        <f t="shared" si="33"/>
        <v>6.8093979000000004</v>
      </c>
      <c r="AJ217" s="122" t="str">
        <f>+C217</f>
        <v>VIETNAM</v>
      </c>
      <c r="AK217" s="122" t="str">
        <f>IF(ISNA(VLOOKUP(postponeList!D217,[1]Sheet!$A$2:$B$12,2,FALSE))," ",(VLOOKUP(postponeList!D217,[1]Sheet!$A$2:$B$12,2,FALSE)))</f>
        <v>PESGD</v>
      </c>
      <c r="AL217" s="122" t="str">
        <f>IF(ISNA(VLOOKUP(E217,[1]Sheet!$G$2:$H$40,2,FALSE))," ",VLOOKUP(E217,[1]Sheet!$G$2:$H$40,2,FALSE))</f>
        <v>PEWVN</v>
      </c>
      <c r="AM217" s="122" t="str">
        <f>IF(ISNA(VLOOKUP(G217,[1]Sheet!$K$2:$L$159,2,FALSE))," ",(VLOOKUP(G217,[1]Sheet!$K$2:$L$159,2,FALSE)))</f>
        <v>PLSVN-HCM</v>
      </c>
      <c r="AN217" s="122" t="str">
        <f>IF(ISNA(VLOOKUP(I217&amp;C217,[1]Sheet!$D$2:$E$228,2,FALSE))," ",VLOOKUP(I217&amp;C217,[1]Sheet!$D$2:$E$228,2,FALSE))</f>
        <v>Gary, Aota (PEW), Adachi (PAC)</v>
      </c>
      <c r="AO217" s="122" t="str">
        <f>+I217&amp;C217</f>
        <v>PANVIETNAM</v>
      </c>
      <c r="AP217" s="122" t="str">
        <f>C217&amp;D217&amp;E217&amp;G217&amp;I217&amp;O217</f>
        <v>VIETNAM3210018051810PANFEB</v>
      </c>
      <c r="AQ217" s="122" t="str">
        <f>B217&amp;D217&amp;N217</f>
        <v>SOUTH EAST ASIA32100CBN</v>
      </c>
      <c r="AR217" s="123" t="str">
        <f>+D217&amp;J217</f>
        <v>32100SE</v>
      </c>
      <c r="AS217" s="124" t="str">
        <f t="shared" si="34"/>
        <v/>
      </c>
      <c r="AT217" s="125" t="str">
        <f t="shared" si="35"/>
        <v>FV-12NS304</v>
      </c>
      <c r="AU217" s="125" t="str">
        <f>IF(NOT(AT217=""),VLOOKUP(AT217,[1]PSI_Category!A:B,2,0),"")</f>
        <v>CBN</v>
      </c>
      <c r="AV217" s="125" t="s">
        <v>341</v>
      </c>
      <c r="AW217" s="125" t="s">
        <v>341</v>
      </c>
      <c r="AX217" s="125" t="s">
        <v>341</v>
      </c>
    </row>
    <row r="218" spans="2:50" s="103" customFormat="1" ht="12" customHeight="1" x14ac:dyDescent="0.3">
      <c r="B218" s="104" t="s">
        <v>1866</v>
      </c>
      <c r="C218" s="105" t="s">
        <v>2018</v>
      </c>
      <c r="D218" s="106">
        <v>32100</v>
      </c>
      <c r="E218" s="107">
        <v>1805</v>
      </c>
      <c r="F218" s="105" t="s">
        <v>2019</v>
      </c>
      <c r="G218" s="107">
        <v>1810</v>
      </c>
      <c r="H218" s="105" t="s">
        <v>2020</v>
      </c>
      <c r="I218" s="105" t="s">
        <v>298</v>
      </c>
      <c r="J218" s="107" t="s">
        <v>293</v>
      </c>
      <c r="K218" s="105">
        <v>92011288</v>
      </c>
      <c r="L218" s="105" t="s">
        <v>2058</v>
      </c>
      <c r="M218" s="105" t="s">
        <v>2075</v>
      </c>
      <c r="N218" s="105" t="s">
        <v>341</v>
      </c>
      <c r="O218" s="108" t="s">
        <v>159</v>
      </c>
      <c r="P218" s="109" t="s">
        <v>1872</v>
      </c>
      <c r="Q218" s="110"/>
      <c r="R218" s="110"/>
      <c r="S218" s="110"/>
      <c r="T218" s="110"/>
      <c r="U218" s="111"/>
      <c r="V218" s="111"/>
      <c r="W218" s="112"/>
      <c r="X218" s="113"/>
      <c r="Y218" s="114" t="s">
        <v>285</v>
      </c>
      <c r="Z218" s="115">
        <v>57.71</v>
      </c>
      <c r="AA218" s="116">
        <v>50</v>
      </c>
      <c r="AB218" s="117">
        <f t="shared" si="27"/>
        <v>2885.5</v>
      </c>
      <c r="AC218" s="117">
        <f t="shared" si="28"/>
        <v>22.568938249999999</v>
      </c>
      <c r="AD218" s="118"/>
      <c r="AE218" s="117">
        <f t="shared" si="29"/>
        <v>0</v>
      </c>
      <c r="AF218" s="117">
        <f t="shared" si="30"/>
        <v>0</v>
      </c>
      <c r="AG218" s="119">
        <f t="shared" si="31"/>
        <v>50</v>
      </c>
      <c r="AH218" s="120">
        <f t="shared" si="32"/>
        <v>2885.5</v>
      </c>
      <c r="AI218" s="121">
        <f t="shared" si="33"/>
        <v>22.568938249999999</v>
      </c>
      <c r="AJ218" s="122" t="str">
        <f>+C218</f>
        <v>VIETNAM</v>
      </c>
      <c r="AK218" s="122" t="str">
        <f>IF(ISNA(VLOOKUP(postponeList!D218,[1]Sheet!$A$2:$B$12,2,FALSE))," ",(VLOOKUP(postponeList!D218,[1]Sheet!$A$2:$B$12,2,FALSE)))</f>
        <v>PESGD</v>
      </c>
      <c r="AL218" s="122" t="str">
        <f>IF(ISNA(VLOOKUP(E218,[1]Sheet!$G$2:$H$40,2,FALSE))," ",VLOOKUP(E218,[1]Sheet!$G$2:$H$40,2,FALSE))</f>
        <v>PEWVN</v>
      </c>
      <c r="AM218" s="122" t="str">
        <f>IF(ISNA(VLOOKUP(G218,[1]Sheet!$K$2:$L$159,2,FALSE))," ",(VLOOKUP(G218,[1]Sheet!$K$2:$L$159,2,FALSE)))</f>
        <v>PLSVN-HCM</v>
      </c>
      <c r="AN218" s="122" t="str">
        <f>IF(ISNA(VLOOKUP(I218&amp;C218,[1]Sheet!$D$2:$E$228,2,FALSE))," ",VLOOKUP(I218&amp;C218,[1]Sheet!$D$2:$E$228,2,FALSE))</f>
        <v>Gary, Aota (PEW), Adachi (PAC)</v>
      </c>
      <c r="AO218" s="122" t="str">
        <f>+I218&amp;C218</f>
        <v>PANVIETNAM</v>
      </c>
      <c r="AP218" s="122" t="str">
        <f>C218&amp;D218&amp;E218&amp;G218&amp;I218&amp;O218</f>
        <v>VIETNAM3210018051810PANFEB</v>
      </c>
      <c r="AQ218" s="122" t="str">
        <f>B218&amp;D218&amp;N218</f>
        <v>SOUTH EAST ASIA32100CBN</v>
      </c>
      <c r="AR218" s="123" t="str">
        <f>+D218&amp;J218</f>
        <v>32100SE</v>
      </c>
      <c r="AS218" s="124" t="str">
        <f t="shared" si="34"/>
        <v/>
      </c>
      <c r="AT218" s="125" t="str">
        <f t="shared" si="35"/>
        <v>FV-15NS304</v>
      </c>
      <c r="AU218" s="125" t="str">
        <f>IF(NOT(AT218=""),VLOOKUP(AT218,[1]PSI_Category!A:B,2,0),"")</f>
        <v>CBN</v>
      </c>
      <c r="AV218" s="125" t="s">
        <v>341</v>
      </c>
      <c r="AW218" s="125" t="s">
        <v>341</v>
      </c>
      <c r="AX218" s="125" t="s">
        <v>341</v>
      </c>
    </row>
    <row r="219" spans="2:50" s="103" customFormat="1" ht="11.25" customHeight="1" x14ac:dyDescent="0.3">
      <c r="B219" s="104" t="s">
        <v>1866</v>
      </c>
      <c r="C219" s="105" t="s">
        <v>2018</v>
      </c>
      <c r="D219" s="106">
        <v>32100</v>
      </c>
      <c r="E219" s="107">
        <v>1805</v>
      </c>
      <c r="F219" s="105" t="s">
        <v>2019</v>
      </c>
      <c r="G219" s="107">
        <v>1810</v>
      </c>
      <c r="H219" s="105" t="s">
        <v>2020</v>
      </c>
      <c r="I219" s="105" t="s">
        <v>298</v>
      </c>
      <c r="J219" s="107" t="s">
        <v>293</v>
      </c>
      <c r="K219" s="105">
        <v>92011288</v>
      </c>
      <c r="L219" s="105" t="s">
        <v>2058</v>
      </c>
      <c r="M219" s="105" t="s">
        <v>2076</v>
      </c>
      <c r="N219" s="105" t="s">
        <v>341</v>
      </c>
      <c r="O219" s="108" t="s">
        <v>159</v>
      </c>
      <c r="P219" s="109" t="s">
        <v>1872</v>
      </c>
      <c r="Q219" s="110"/>
      <c r="R219" s="110"/>
      <c r="S219" s="110"/>
      <c r="T219" s="110"/>
      <c r="U219" s="111"/>
      <c r="V219" s="111"/>
      <c r="W219" s="112"/>
      <c r="X219" s="113"/>
      <c r="Y219" s="114" t="s">
        <v>285</v>
      </c>
      <c r="Z219" s="115">
        <v>84.04</v>
      </c>
      <c r="AA219" s="116">
        <v>25</v>
      </c>
      <c r="AB219" s="117">
        <f t="shared" si="27"/>
        <v>2101</v>
      </c>
      <c r="AC219" s="117">
        <f t="shared" si="28"/>
        <v>16.432971500000001</v>
      </c>
      <c r="AD219" s="118"/>
      <c r="AE219" s="117">
        <f t="shared" si="29"/>
        <v>0</v>
      </c>
      <c r="AF219" s="117">
        <f t="shared" si="30"/>
        <v>0</v>
      </c>
      <c r="AG219" s="119">
        <f t="shared" si="31"/>
        <v>25</v>
      </c>
      <c r="AH219" s="120">
        <f t="shared" si="32"/>
        <v>2101</v>
      </c>
      <c r="AI219" s="121">
        <f t="shared" si="33"/>
        <v>16.432971500000001</v>
      </c>
      <c r="AJ219" s="122" t="str">
        <f>+C219</f>
        <v>VIETNAM</v>
      </c>
      <c r="AK219" s="122" t="str">
        <f>IF(ISNA(VLOOKUP(postponeList!D219,[1]Sheet!$A$2:$B$12,2,FALSE))," ",(VLOOKUP(postponeList!D219,[1]Sheet!$A$2:$B$12,2,FALSE)))</f>
        <v>PESGD</v>
      </c>
      <c r="AL219" s="122" t="str">
        <f>IF(ISNA(VLOOKUP(E219,[1]Sheet!$G$2:$H$40,2,FALSE))," ",VLOOKUP(E219,[1]Sheet!$G$2:$H$40,2,FALSE))</f>
        <v>PEWVN</v>
      </c>
      <c r="AM219" s="122" t="str">
        <f>IF(ISNA(VLOOKUP(G219,[1]Sheet!$K$2:$L$159,2,FALSE))," ",(VLOOKUP(G219,[1]Sheet!$K$2:$L$159,2,FALSE)))</f>
        <v>PLSVN-HCM</v>
      </c>
      <c r="AN219" s="122" t="str">
        <f>IF(ISNA(VLOOKUP(I219&amp;C219,[1]Sheet!$D$2:$E$228,2,FALSE))," ",VLOOKUP(I219&amp;C219,[1]Sheet!$D$2:$E$228,2,FALSE))</f>
        <v>Gary, Aota (PEW), Adachi (PAC)</v>
      </c>
      <c r="AO219" s="122" t="str">
        <f>+I219&amp;C219</f>
        <v>PANVIETNAM</v>
      </c>
      <c r="AP219" s="122" t="str">
        <f>C219&amp;D219&amp;E219&amp;G219&amp;I219&amp;O219</f>
        <v>VIETNAM3210018051810PANFEB</v>
      </c>
      <c r="AQ219" s="122" t="str">
        <f>B219&amp;D219&amp;N219</f>
        <v>SOUTH EAST ASIA32100CBN</v>
      </c>
      <c r="AR219" s="123" t="str">
        <f>+D219&amp;J219</f>
        <v>32100SE</v>
      </c>
      <c r="AS219" s="124" t="str">
        <f t="shared" si="34"/>
        <v/>
      </c>
      <c r="AT219" s="125" t="str">
        <f t="shared" si="35"/>
        <v>FV-18NF304</v>
      </c>
      <c r="AU219" s="125" t="str">
        <f>IF(NOT(AT219=""),VLOOKUP(AT219,[1]PSI_Category!A:B,2,0),"")</f>
        <v>CBN</v>
      </c>
      <c r="AV219" s="125" t="s">
        <v>341</v>
      </c>
      <c r="AW219" s="125" t="s">
        <v>341</v>
      </c>
      <c r="AX219" s="125" t="s">
        <v>341</v>
      </c>
    </row>
    <row r="220" spans="2:50" s="103" customFormat="1" ht="11.25" customHeight="1" x14ac:dyDescent="0.3">
      <c r="B220" s="104" t="s">
        <v>1866</v>
      </c>
      <c r="C220" s="105" t="s">
        <v>2018</v>
      </c>
      <c r="D220" s="106">
        <v>32100</v>
      </c>
      <c r="E220" s="107">
        <v>1805</v>
      </c>
      <c r="F220" s="105" t="s">
        <v>2019</v>
      </c>
      <c r="G220" s="107">
        <v>1810</v>
      </c>
      <c r="H220" s="105" t="s">
        <v>2020</v>
      </c>
      <c r="I220" s="105" t="s">
        <v>298</v>
      </c>
      <c r="J220" s="107" t="s">
        <v>293</v>
      </c>
      <c r="K220" s="105">
        <v>92011288</v>
      </c>
      <c r="L220" s="105" t="s">
        <v>2058</v>
      </c>
      <c r="M220" s="105" t="s">
        <v>2077</v>
      </c>
      <c r="N220" s="105" t="s">
        <v>341</v>
      </c>
      <c r="O220" s="108" t="s">
        <v>159</v>
      </c>
      <c r="P220" s="109" t="s">
        <v>1872</v>
      </c>
      <c r="Q220" s="110"/>
      <c r="R220" s="110"/>
      <c r="S220" s="110"/>
      <c r="T220" s="110"/>
      <c r="U220" s="111"/>
      <c r="V220" s="111"/>
      <c r="W220" s="112"/>
      <c r="X220" s="113"/>
      <c r="Y220" s="114" t="s">
        <v>285</v>
      </c>
      <c r="Z220" s="115">
        <v>68.849999999999994</v>
      </c>
      <c r="AA220" s="116">
        <v>10</v>
      </c>
      <c r="AB220" s="117">
        <f t="shared" si="27"/>
        <v>688.5</v>
      </c>
      <c r="AC220" s="117">
        <f t="shared" si="28"/>
        <v>5.3851027499999997</v>
      </c>
      <c r="AD220" s="118"/>
      <c r="AE220" s="117">
        <f t="shared" si="29"/>
        <v>0</v>
      </c>
      <c r="AF220" s="117">
        <f t="shared" si="30"/>
        <v>0</v>
      </c>
      <c r="AG220" s="119">
        <f t="shared" si="31"/>
        <v>10</v>
      </c>
      <c r="AH220" s="120">
        <f t="shared" si="32"/>
        <v>688.5</v>
      </c>
      <c r="AI220" s="121">
        <f t="shared" si="33"/>
        <v>5.3851027499999997</v>
      </c>
      <c r="AJ220" s="122" t="str">
        <f>+C220</f>
        <v>VIETNAM</v>
      </c>
      <c r="AK220" s="122" t="str">
        <f>IF(ISNA(VLOOKUP(postponeList!D220,[1]Sheet!$A$2:$B$12,2,FALSE))," ",(VLOOKUP(postponeList!D220,[1]Sheet!$A$2:$B$12,2,FALSE)))</f>
        <v>PESGD</v>
      </c>
      <c r="AL220" s="122" t="str">
        <f>IF(ISNA(VLOOKUP(E220,[1]Sheet!$G$2:$H$40,2,FALSE))," ",VLOOKUP(E220,[1]Sheet!$G$2:$H$40,2,FALSE))</f>
        <v>PEWVN</v>
      </c>
      <c r="AM220" s="122" t="str">
        <f>IF(ISNA(VLOOKUP(G220,[1]Sheet!$K$2:$L$159,2,FALSE))," ",(VLOOKUP(G220,[1]Sheet!$K$2:$L$159,2,FALSE)))</f>
        <v>PLSVN-HCM</v>
      </c>
      <c r="AN220" s="122" t="str">
        <f>IF(ISNA(VLOOKUP(I220&amp;C220,[1]Sheet!$D$2:$E$228,2,FALSE))," ",VLOOKUP(I220&amp;C220,[1]Sheet!$D$2:$E$228,2,FALSE))</f>
        <v>Gary, Aota (PEW), Adachi (PAC)</v>
      </c>
      <c r="AO220" s="122" t="str">
        <f>+I220&amp;C220</f>
        <v>PANVIETNAM</v>
      </c>
      <c r="AP220" s="122" t="str">
        <f>C220&amp;D220&amp;E220&amp;G220&amp;I220&amp;O220</f>
        <v>VIETNAM3210018051810PANFEB</v>
      </c>
      <c r="AQ220" s="122" t="str">
        <f>B220&amp;D220&amp;N220</f>
        <v>SOUTH EAST ASIA32100CBN</v>
      </c>
      <c r="AR220" s="123" t="str">
        <f>+D220&amp;J220</f>
        <v>32100SE</v>
      </c>
      <c r="AS220" s="124" t="str">
        <f t="shared" si="34"/>
        <v/>
      </c>
      <c r="AT220" s="125" t="str">
        <f t="shared" si="35"/>
        <v>FV-18NS304</v>
      </c>
      <c r="AU220" s="125" t="str">
        <f>IF(NOT(AT220=""),VLOOKUP(AT220,[1]PSI_Category!A:B,2,0),"")</f>
        <v>CBN</v>
      </c>
      <c r="AV220" s="125" t="s">
        <v>341</v>
      </c>
      <c r="AW220" s="125" t="s">
        <v>341</v>
      </c>
      <c r="AX220" s="125" t="s">
        <v>341</v>
      </c>
    </row>
    <row r="221" spans="2:50" s="103" customFormat="1" ht="11.25" customHeight="1" x14ac:dyDescent="0.3">
      <c r="B221" s="104" t="s">
        <v>1866</v>
      </c>
      <c r="C221" s="105" t="s">
        <v>2018</v>
      </c>
      <c r="D221" s="106">
        <v>32100</v>
      </c>
      <c r="E221" s="107">
        <v>1805</v>
      </c>
      <c r="F221" s="105" t="s">
        <v>2019</v>
      </c>
      <c r="G221" s="107">
        <v>1810</v>
      </c>
      <c r="H221" s="105" t="s">
        <v>2020</v>
      </c>
      <c r="I221" s="105" t="s">
        <v>298</v>
      </c>
      <c r="J221" s="107" t="s">
        <v>293</v>
      </c>
      <c r="K221" s="105">
        <v>92011288</v>
      </c>
      <c r="L221" s="105" t="s">
        <v>2058</v>
      </c>
      <c r="M221" s="105" t="s">
        <v>2078</v>
      </c>
      <c r="N221" s="105" t="s">
        <v>341</v>
      </c>
      <c r="O221" s="108" t="s">
        <v>159</v>
      </c>
      <c r="P221" s="109" t="s">
        <v>1872</v>
      </c>
      <c r="Q221" s="110"/>
      <c r="R221" s="110"/>
      <c r="S221" s="110"/>
      <c r="T221" s="110"/>
      <c r="U221" s="111"/>
      <c r="V221" s="111"/>
      <c r="W221" s="112"/>
      <c r="X221" s="113"/>
      <c r="Y221" s="114" t="s">
        <v>285</v>
      </c>
      <c r="Z221" s="115">
        <v>103.27</v>
      </c>
      <c r="AA221" s="116">
        <v>5</v>
      </c>
      <c r="AB221" s="117">
        <f t="shared" si="27"/>
        <v>516.35</v>
      </c>
      <c r="AC221" s="117">
        <f t="shared" si="28"/>
        <v>4.0386315250000004</v>
      </c>
      <c r="AD221" s="118"/>
      <c r="AE221" s="117">
        <f t="shared" si="29"/>
        <v>0</v>
      </c>
      <c r="AF221" s="117">
        <f t="shared" si="30"/>
        <v>0</v>
      </c>
      <c r="AG221" s="119">
        <f t="shared" si="31"/>
        <v>5</v>
      </c>
      <c r="AH221" s="120">
        <f t="shared" si="32"/>
        <v>516.35</v>
      </c>
      <c r="AI221" s="121">
        <f t="shared" si="33"/>
        <v>4.0386315250000004</v>
      </c>
      <c r="AJ221" s="122" t="str">
        <f>+C221</f>
        <v>VIETNAM</v>
      </c>
      <c r="AK221" s="122" t="str">
        <f>IF(ISNA(VLOOKUP(postponeList!D221,[1]Sheet!$A$2:$B$12,2,FALSE))," ",(VLOOKUP(postponeList!D221,[1]Sheet!$A$2:$B$12,2,FALSE)))</f>
        <v>PESGD</v>
      </c>
      <c r="AL221" s="122" t="str">
        <f>IF(ISNA(VLOOKUP(E221,[1]Sheet!$G$2:$H$40,2,FALSE))," ",VLOOKUP(E221,[1]Sheet!$G$2:$H$40,2,FALSE))</f>
        <v>PEWVN</v>
      </c>
      <c r="AM221" s="122" t="str">
        <f>IF(ISNA(VLOOKUP(G221,[1]Sheet!$K$2:$L$159,2,FALSE))," ",(VLOOKUP(G221,[1]Sheet!$K$2:$L$159,2,FALSE)))</f>
        <v>PLSVN-HCM</v>
      </c>
      <c r="AN221" s="122" t="str">
        <f>IF(ISNA(VLOOKUP(I221&amp;C221,[1]Sheet!$D$2:$E$228,2,FALSE))," ",VLOOKUP(I221&amp;C221,[1]Sheet!$D$2:$E$228,2,FALSE))</f>
        <v>Gary, Aota (PEW), Adachi (PAC)</v>
      </c>
      <c r="AO221" s="122" t="str">
        <f>+I221&amp;C221</f>
        <v>PANVIETNAM</v>
      </c>
      <c r="AP221" s="122" t="str">
        <f>C221&amp;D221&amp;E221&amp;G221&amp;I221&amp;O221</f>
        <v>VIETNAM3210018051810PANFEB</v>
      </c>
      <c r="AQ221" s="122" t="str">
        <f>B221&amp;D221&amp;N221</f>
        <v>SOUTH EAST ASIA32100CBN</v>
      </c>
      <c r="AR221" s="123" t="str">
        <f>+D221&amp;J221</f>
        <v>32100SE</v>
      </c>
      <c r="AS221" s="124" t="str">
        <f t="shared" si="34"/>
        <v/>
      </c>
      <c r="AT221" s="125" t="str">
        <f t="shared" si="35"/>
        <v>FV-20NS304</v>
      </c>
      <c r="AU221" s="125" t="str">
        <f>IF(NOT(AT221=""),VLOOKUP(AT221,[1]PSI_Category!A:B,2,0),"")</f>
        <v>CBN</v>
      </c>
      <c r="AV221" s="125" t="s">
        <v>341</v>
      </c>
      <c r="AW221" s="125" t="s">
        <v>341</v>
      </c>
      <c r="AX221" s="125" t="s">
        <v>341</v>
      </c>
    </row>
    <row r="222" spans="2:50" s="103" customFormat="1" ht="11.4" customHeight="1" x14ac:dyDescent="0.3">
      <c r="B222" s="104" t="s">
        <v>1866</v>
      </c>
      <c r="C222" s="105" t="s">
        <v>2018</v>
      </c>
      <c r="D222" s="106">
        <v>32100</v>
      </c>
      <c r="E222" s="107">
        <v>1805</v>
      </c>
      <c r="F222" s="105" t="s">
        <v>2019</v>
      </c>
      <c r="G222" s="107">
        <v>1810</v>
      </c>
      <c r="H222" s="105" t="s">
        <v>2020</v>
      </c>
      <c r="I222" s="105" t="s">
        <v>298</v>
      </c>
      <c r="J222" s="107" t="s">
        <v>293</v>
      </c>
      <c r="K222" s="105">
        <v>92011288</v>
      </c>
      <c r="L222" s="105" t="s">
        <v>2058</v>
      </c>
      <c r="M222" s="105" t="s">
        <v>2079</v>
      </c>
      <c r="N222" s="105" t="s">
        <v>341</v>
      </c>
      <c r="O222" s="108" t="s">
        <v>159</v>
      </c>
      <c r="P222" s="109" t="s">
        <v>1872</v>
      </c>
      <c r="Q222" s="110"/>
      <c r="R222" s="110"/>
      <c r="S222" s="110"/>
      <c r="T222" s="110"/>
      <c r="U222" s="111"/>
      <c r="V222" s="111"/>
      <c r="W222" s="112"/>
      <c r="X222" s="113"/>
      <c r="Y222" s="114" t="s">
        <v>285</v>
      </c>
      <c r="Z222" s="115">
        <v>126.56</v>
      </c>
      <c r="AA222" s="116">
        <v>3</v>
      </c>
      <c r="AB222" s="117">
        <f t="shared" si="27"/>
        <v>379.68</v>
      </c>
      <c r="AC222" s="117">
        <f t="shared" si="28"/>
        <v>2.96966712</v>
      </c>
      <c r="AD222" s="118"/>
      <c r="AE222" s="117">
        <f t="shared" si="29"/>
        <v>0</v>
      </c>
      <c r="AF222" s="117">
        <f t="shared" si="30"/>
        <v>0</v>
      </c>
      <c r="AG222" s="119">
        <f t="shared" si="31"/>
        <v>3</v>
      </c>
      <c r="AH222" s="120">
        <f t="shared" si="32"/>
        <v>379.68</v>
      </c>
      <c r="AI222" s="121">
        <f t="shared" si="33"/>
        <v>2.96966712</v>
      </c>
      <c r="AJ222" s="122" t="str">
        <f>+C222</f>
        <v>VIETNAM</v>
      </c>
      <c r="AK222" s="122" t="str">
        <f>IF(ISNA(VLOOKUP(postponeList!D222,[1]Sheet!$A$2:$B$12,2,FALSE))," ",(VLOOKUP(postponeList!D222,[1]Sheet!$A$2:$B$12,2,FALSE)))</f>
        <v>PESGD</v>
      </c>
      <c r="AL222" s="122" t="str">
        <f>IF(ISNA(VLOOKUP(E222,[1]Sheet!$G$2:$H$40,2,FALSE))," ",VLOOKUP(E222,[1]Sheet!$G$2:$H$40,2,FALSE))</f>
        <v>PEWVN</v>
      </c>
      <c r="AM222" s="122" t="str">
        <f>IF(ISNA(VLOOKUP(G222,[1]Sheet!$K$2:$L$159,2,FALSE))," ",(VLOOKUP(G222,[1]Sheet!$K$2:$L$159,2,FALSE)))</f>
        <v>PLSVN-HCM</v>
      </c>
      <c r="AN222" s="122" t="str">
        <f>IF(ISNA(VLOOKUP(I222&amp;C222,[1]Sheet!$D$2:$E$228,2,FALSE))," ",VLOOKUP(I222&amp;C222,[1]Sheet!$D$2:$E$228,2,FALSE))</f>
        <v>Gary, Aota (PEW), Adachi (PAC)</v>
      </c>
      <c r="AO222" s="122" t="str">
        <f>+I222&amp;C222</f>
        <v>PANVIETNAM</v>
      </c>
      <c r="AP222" s="122" t="str">
        <f>C222&amp;D222&amp;E222&amp;G222&amp;I222&amp;O222</f>
        <v>VIETNAM3210018051810PANFEB</v>
      </c>
      <c r="AQ222" s="122" t="str">
        <f>B222&amp;D222&amp;N222</f>
        <v>SOUTH EAST ASIA32100CBN</v>
      </c>
      <c r="AR222" s="123" t="str">
        <f>+D222&amp;J222</f>
        <v>32100SE</v>
      </c>
      <c r="AS222" s="124" t="str">
        <f t="shared" si="34"/>
        <v/>
      </c>
      <c r="AT222" s="125" t="str">
        <f t="shared" si="35"/>
        <v>FV-23NL304</v>
      </c>
      <c r="AU222" s="125" t="str">
        <f>IF(NOT(AT222=""),VLOOKUP(AT222,[1]PSI_Category!A:B,2,0),"")</f>
        <v>CBN</v>
      </c>
      <c r="AV222" s="125" t="s">
        <v>341</v>
      </c>
      <c r="AW222" s="125" t="s">
        <v>341</v>
      </c>
      <c r="AX222" s="125" t="s">
        <v>341</v>
      </c>
    </row>
    <row r="223" spans="2:50" s="103" customFormat="1" ht="11.4" customHeight="1" x14ac:dyDescent="0.3">
      <c r="B223" s="104" t="s">
        <v>1866</v>
      </c>
      <c r="C223" s="105" t="s">
        <v>2018</v>
      </c>
      <c r="D223" s="106">
        <v>32100</v>
      </c>
      <c r="E223" s="107">
        <v>1805</v>
      </c>
      <c r="F223" s="105" t="s">
        <v>2019</v>
      </c>
      <c r="G223" s="107">
        <v>1810</v>
      </c>
      <c r="H223" s="105" t="s">
        <v>2020</v>
      </c>
      <c r="I223" s="105" t="s">
        <v>298</v>
      </c>
      <c r="J223" s="107" t="s">
        <v>293</v>
      </c>
      <c r="K223" s="105">
        <v>92011288</v>
      </c>
      <c r="L223" s="105" t="s">
        <v>2058</v>
      </c>
      <c r="M223" s="105" t="s">
        <v>2080</v>
      </c>
      <c r="N223" s="105" t="s">
        <v>341</v>
      </c>
      <c r="O223" s="108" t="s">
        <v>159</v>
      </c>
      <c r="P223" s="109" t="s">
        <v>1872</v>
      </c>
      <c r="Q223" s="110"/>
      <c r="R223" s="110"/>
      <c r="S223" s="110"/>
      <c r="T223" s="110"/>
      <c r="U223" s="111"/>
      <c r="V223" s="111"/>
      <c r="W223" s="112"/>
      <c r="X223" s="113"/>
      <c r="Y223" s="114" t="s">
        <v>285</v>
      </c>
      <c r="Z223" s="115">
        <v>167.06</v>
      </c>
      <c r="AA223" s="116">
        <v>10</v>
      </c>
      <c r="AB223" s="117">
        <f t="shared" si="27"/>
        <v>1670.6</v>
      </c>
      <c r="AC223" s="117">
        <f t="shared" si="28"/>
        <v>13.066597900000001</v>
      </c>
      <c r="AD223" s="118"/>
      <c r="AE223" s="117">
        <f t="shared" si="29"/>
        <v>0</v>
      </c>
      <c r="AF223" s="117">
        <f t="shared" si="30"/>
        <v>0</v>
      </c>
      <c r="AG223" s="119">
        <f t="shared" si="31"/>
        <v>10</v>
      </c>
      <c r="AH223" s="120">
        <f t="shared" si="32"/>
        <v>1670.6</v>
      </c>
      <c r="AI223" s="121">
        <f t="shared" si="33"/>
        <v>13.066597900000001</v>
      </c>
      <c r="AJ223" s="122" t="str">
        <f>+C223</f>
        <v>VIETNAM</v>
      </c>
      <c r="AK223" s="122" t="str">
        <f>IF(ISNA(VLOOKUP(postponeList!D223,[1]Sheet!$A$2:$B$12,2,FALSE))," ",(VLOOKUP(postponeList!D223,[1]Sheet!$A$2:$B$12,2,FALSE)))</f>
        <v>PESGD</v>
      </c>
      <c r="AL223" s="122" t="str">
        <f>IF(ISNA(VLOOKUP(E223,[1]Sheet!$G$2:$H$40,2,FALSE))," ",VLOOKUP(E223,[1]Sheet!$G$2:$H$40,2,FALSE))</f>
        <v>PEWVN</v>
      </c>
      <c r="AM223" s="122" t="str">
        <f>IF(ISNA(VLOOKUP(G223,[1]Sheet!$K$2:$L$159,2,FALSE))," ",(VLOOKUP(G223,[1]Sheet!$K$2:$L$159,2,FALSE)))</f>
        <v>PLSVN-HCM</v>
      </c>
      <c r="AN223" s="122" t="str">
        <f>IF(ISNA(VLOOKUP(I223&amp;C223,[1]Sheet!$D$2:$E$228,2,FALSE))," ",VLOOKUP(I223&amp;C223,[1]Sheet!$D$2:$E$228,2,FALSE))</f>
        <v>Gary, Aota (PEW), Adachi (PAC)</v>
      </c>
      <c r="AO223" s="122" t="str">
        <f>+I223&amp;C223</f>
        <v>PANVIETNAM</v>
      </c>
      <c r="AP223" s="122" t="str">
        <f>C223&amp;D223&amp;E223&amp;G223&amp;I223&amp;O223</f>
        <v>VIETNAM3210018051810PANFEB</v>
      </c>
      <c r="AQ223" s="122" t="str">
        <f>B223&amp;D223&amp;N223</f>
        <v>SOUTH EAST ASIA32100CBN</v>
      </c>
      <c r="AR223" s="123" t="str">
        <f>+D223&amp;J223</f>
        <v>32100SE</v>
      </c>
      <c r="AS223" s="124" t="str">
        <f t="shared" si="34"/>
        <v/>
      </c>
      <c r="AT223" s="125" t="str">
        <f t="shared" si="35"/>
        <v>FV-25NS304</v>
      </c>
      <c r="AU223" s="125" t="str">
        <f>IF(NOT(AT223=""),VLOOKUP(AT223,[1]PSI_Category!A:B,2,0),"")</f>
        <v>CBN</v>
      </c>
      <c r="AV223" s="125" t="s">
        <v>341</v>
      </c>
      <c r="AW223" s="125" t="s">
        <v>341</v>
      </c>
      <c r="AX223" s="125" t="s">
        <v>341</v>
      </c>
    </row>
    <row r="224" spans="2:50" s="103" customFormat="1" ht="11.4" customHeight="1" x14ac:dyDescent="0.3">
      <c r="B224" s="104" t="s">
        <v>1866</v>
      </c>
      <c r="C224" s="105" t="s">
        <v>2018</v>
      </c>
      <c r="D224" s="106">
        <v>32100</v>
      </c>
      <c r="E224" s="107">
        <v>1805</v>
      </c>
      <c r="F224" s="105" t="s">
        <v>2019</v>
      </c>
      <c r="G224" s="107">
        <v>1810</v>
      </c>
      <c r="H224" s="105" t="s">
        <v>2020</v>
      </c>
      <c r="I224" s="105" t="s">
        <v>298</v>
      </c>
      <c r="J224" s="107" t="s">
        <v>293</v>
      </c>
      <c r="K224" s="105">
        <v>92011288</v>
      </c>
      <c r="L224" s="105" t="s">
        <v>2058</v>
      </c>
      <c r="M224" s="105" t="s">
        <v>2081</v>
      </c>
      <c r="N224" s="105" t="s">
        <v>1831</v>
      </c>
      <c r="O224" s="108" t="s">
        <v>159</v>
      </c>
      <c r="P224" s="109" t="s">
        <v>1872</v>
      </c>
      <c r="Q224" s="110"/>
      <c r="R224" s="110"/>
      <c r="S224" s="110"/>
      <c r="T224" s="110"/>
      <c r="U224" s="111"/>
      <c r="V224" s="111"/>
      <c r="W224" s="112"/>
      <c r="X224" s="113"/>
      <c r="Y224" s="114" t="s">
        <v>285</v>
      </c>
      <c r="Z224" s="115">
        <v>71.69</v>
      </c>
      <c r="AA224" s="116">
        <v>15</v>
      </c>
      <c r="AB224" s="117">
        <f t="shared" si="27"/>
        <v>1075.3499999999999</v>
      </c>
      <c r="AC224" s="117">
        <f t="shared" si="28"/>
        <v>8.4108500250000002</v>
      </c>
      <c r="AD224" s="118"/>
      <c r="AE224" s="117">
        <f t="shared" si="29"/>
        <v>0</v>
      </c>
      <c r="AF224" s="117">
        <f t="shared" si="30"/>
        <v>0</v>
      </c>
      <c r="AG224" s="119">
        <f t="shared" si="31"/>
        <v>15</v>
      </c>
      <c r="AH224" s="120">
        <f t="shared" si="32"/>
        <v>1075.3499999999999</v>
      </c>
      <c r="AI224" s="121">
        <f t="shared" si="33"/>
        <v>8.4108500250000002</v>
      </c>
      <c r="AJ224" s="122" t="str">
        <f>+C224</f>
        <v>VIETNAM</v>
      </c>
      <c r="AK224" s="122" t="str">
        <f>IF(ISNA(VLOOKUP(postponeList!D224,[1]Sheet!$A$2:$B$12,2,FALSE))," ",(VLOOKUP(postponeList!D224,[1]Sheet!$A$2:$B$12,2,FALSE)))</f>
        <v>PESGD</v>
      </c>
      <c r="AL224" s="122" t="str">
        <f>IF(ISNA(VLOOKUP(E224,[1]Sheet!$G$2:$H$40,2,FALSE))," ",VLOOKUP(E224,[1]Sheet!$G$2:$H$40,2,FALSE))</f>
        <v>PEWVN</v>
      </c>
      <c r="AM224" s="122" t="str">
        <f>IF(ISNA(VLOOKUP(G224,[1]Sheet!$K$2:$L$159,2,FALSE))," ",(VLOOKUP(G224,[1]Sheet!$K$2:$L$159,2,FALSE)))</f>
        <v>PLSVN-HCM</v>
      </c>
      <c r="AN224" s="122" t="str">
        <f>IF(ISNA(VLOOKUP(I224&amp;C224,[1]Sheet!$D$2:$E$228,2,FALSE))," ",VLOOKUP(I224&amp;C224,[1]Sheet!$D$2:$E$228,2,FALSE))</f>
        <v>Gary, Aota (PEW), Adachi (PAC)</v>
      </c>
      <c r="AO224" s="122" t="str">
        <f>+I224&amp;C224</f>
        <v>PANVIETNAM</v>
      </c>
      <c r="AP224" s="122" t="str">
        <f>C224&amp;D224&amp;E224&amp;G224&amp;I224&amp;O224</f>
        <v>VIETNAM3210018051810PANFEB</v>
      </c>
      <c r="AQ224" s="122" t="str">
        <f>B224&amp;D224&amp;N224</f>
        <v xml:space="preserve">SOUTH EAST ASIA32100CM </v>
      </c>
      <c r="AR224" s="123" t="str">
        <f>+D224&amp;J224</f>
        <v>32100SE</v>
      </c>
      <c r="AS224" s="124" t="str">
        <f t="shared" si="34"/>
        <v/>
      </c>
      <c r="AT224" s="125" t="str">
        <f t="shared" si="35"/>
        <v>FV-27CH904</v>
      </c>
      <c r="AU224" s="125" t="str">
        <f>IF(NOT(AT224=""),VLOOKUP(AT224,[1]PSI_Category!A:B,2,0),"")</f>
        <v>C/M</v>
      </c>
      <c r="AV224" s="125" t="s">
        <v>535</v>
      </c>
      <c r="AW224" s="125" t="s">
        <v>535</v>
      </c>
      <c r="AX224" s="125" t="s">
        <v>535</v>
      </c>
    </row>
    <row r="225" spans="2:50" s="103" customFormat="1" ht="11.4" customHeight="1" x14ac:dyDescent="0.3">
      <c r="B225" s="104" t="s">
        <v>1866</v>
      </c>
      <c r="C225" s="105" t="s">
        <v>2018</v>
      </c>
      <c r="D225" s="106">
        <v>32100</v>
      </c>
      <c r="E225" s="107">
        <v>1805</v>
      </c>
      <c r="F225" s="105" t="s">
        <v>2019</v>
      </c>
      <c r="G225" s="107">
        <v>1810</v>
      </c>
      <c r="H225" s="105" t="s">
        <v>2020</v>
      </c>
      <c r="I225" s="105" t="s">
        <v>298</v>
      </c>
      <c r="J225" s="107" t="s">
        <v>293</v>
      </c>
      <c r="K225" s="105">
        <v>92011288</v>
      </c>
      <c r="L225" s="105" t="s">
        <v>2058</v>
      </c>
      <c r="M225" s="105" t="s">
        <v>2082</v>
      </c>
      <c r="N225" s="105" t="s">
        <v>1809</v>
      </c>
      <c r="O225" s="108" t="s">
        <v>159</v>
      </c>
      <c r="P225" s="109" t="s">
        <v>1872</v>
      </c>
      <c r="Q225" s="110"/>
      <c r="R225" s="110"/>
      <c r="S225" s="110"/>
      <c r="T225" s="110"/>
      <c r="U225" s="111"/>
      <c r="V225" s="111"/>
      <c r="W225" s="112"/>
      <c r="X225" s="113"/>
      <c r="Y225" s="114" t="s">
        <v>285</v>
      </c>
      <c r="Z225" s="115">
        <v>62.19</v>
      </c>
      <c r="AA225" s="116">
        <v>10</v>
      </c>
      <c r="AB225" s="117">
        <f t="shared" si="27"/>
        <v>621.9</v>
      </c>
      <c r="AC225" s="117">
        <f t="shared" si="28"/>
        <v>4.86419085</v>
      </c>
      <c r="AD225" s="118"/>
      <c r="AE225" s="117">
        <f t="shared" si="29"/>
        <v>0</v>
      </c>
      <c r="AF225" s="117">
        <f t="shared" si="30"/>
        <v>0</v>
      </c>
      <c r="AG225" s="119">
        <f t="shared" si="31"/>
        <v>10</v>
      </c>
      <c r="AH225" s="120">
        <f t="shared" si="32"/>
        <v>621.9</v>
      </c>
      <c r="AI225" s="121">
        <f t="shared" si="33"/>
        <v>4.86419085</v>
      </c>
      <c r="AJ225" s="122" t="str">
        <f>+C225</f>
        <v>VIETNAM</v>
      </c>
      <c r="AK225" s="122" t="str">
        <f>IF(ISNA(VLOOKUP(postponeList!D225,[1]Sheet!$A$2:$B$12,2,FALSE))," ",(VLOOKUP(postponeList!D225,[1]Sheet!$A$2:$B$12,2,FALSE)))</f>
        <v>PESGD</v>
      </c>
      <c r="AL225" s="122" t="str">
        <f>IF(ISNA(VLOOKUP(E225,[1]Sheet!$G$2:$H$40,2,FALSE))," ",VLOOKUP(E225,[1]Sheet!$G$2:$H$40,2,FALSE))</f>
        <v>PEWVN</v>
      </c>
      <c r="AM225" s="122" t="str">
        <f>IF(ISNA(VLOOKUP(G225,[1]Sheet!$K$2:$L$159,2,FALSE))," ",(VLOOKUP(G225,[1]Sheet!$K$2:$L$159,2,FALSE)))</f>
        <v>PLSVN-HCM</v>
      </c>
      <c r="AN225" s="122" t="str">
        <f>IF(ISNA(VLOOKUP(I225&amp;C225,[1]Sheet!$D$2:$E$228,2,FALSE))," ",VLOOKUP(I225&amp;C225,[1]Sheet!$D$2:$E$228,2,FALSE))</f>
        <v>Gary, Aota (PEW), Adachi (PAC)</v>
      </c>
      <c r="AO225" s="122" t="str">
        <f>+I225&amp;C225</f>
        <v>PANVIETNAM</v>
      </c>
      <c r="AP225" s="122" t="str">
        <f>C225&amp;D225&amp;E225&amp;G225&amp;I225&amp;O225</f>
        <v>VIETNAM3210018051810PANFEB</v>
      </c>
      <c r="AQ225" s="122" t="str">
        <f>B225&amp;D225&amp;N225</f>
        <v xml:space="preserve">SOUTH EAST ASIA32100VF </v>
      </c>
      <c r="AR225" s="123" t="str">
        <f>+D225&amp;J225</f>
        <v>32100SE</v>
      </c>
      <c r="AS225" s="124" t="str">
        <f t="shared" si="34"/>
        <v/>
      </c>
      <c r="AT225" s="125" t="str">
        <f t="shared" si="35"/>
        <v>FV-30GS4NA(MOTOR04</v>
      </c>
      <c r="AU225" s="125" t="str">
        <f>IF(NOT(AT225=""),VLOOKUP(AT225,[1]PSI_Category!A:B,2,0),"")</f>
        <v>H/V</v>
      </c>
      <c r="AV225" s="125" t="s">
        <v>552</v>
      </c>
      <c r="AW225" s="125" t="s">
        <v>552</v>
      </c>
      <c r="AX225" s="125" t="s">
        <v>552</v>
      </c>
    </row>
    <row r="226" spans="2:50" s="103" customFormat="1" ht="11.4" customHeight="1" x14ac:dyDescent="0.3">
      <c r="B226" s="104" t="s">
        <v>1866</v>
      </c>
      <c r="C226" s="105" t="s">
        <v>2018</v>
      </c>
      <c r="D226" s="106">
        <v>32100</v>
      </c>
      <c r="E226" s="107">
        <v>1805</v>
      </c>
      <c r="F226" s="105" t="s">
        <v>2019</v>
      </c>
      <c r="G226" s="107">
        <v>1810</v>
      </c>
      <c r="H226" s="105" t="s">
        <v>2020</v>
      </c>
      <c r="I226" s="105" t="s">
        <v>298</v>
      </c>
      <c r="J226" s="107" t="s">
        <v>293</v>
      </c>
      <c r="K226" s="105">
        <v>92011288</v>
      </c>
      <c r="L226" s="105" t="s">
        <v>2058</v>
      </c>
      <c r="M226" s="105" t="s">
        <v>2083</v>
      </c>
      <c r="N226" s="105" t="s">
        <v>1831</v>
      </c>
      <c r="O226" s="108" t="s">
        <v>159</v>
      </c>
      <c r="P226" s="109" t="s">
        <v>1872</v>
      </c>
      <c r="Q226" s="110"/>
      <c r="R226" s="110"/>
      <c r="S226" s="110"/>
      <c r="T226" s="110"/>
      <c r="U226" s="111"/>
      <c r="V226" s="111"/>
      <c r="W226" s="112"/>
      <c r="X226" s="113"/>
      <c r="Y226" s="114" t="s">
        <v>285</v>
      </c>
      <c r="Z226" s="115">
        <v>97.75</v>
      </c>
      <c r="AA226" s="116">
        <v>30</v>
      </c>
      <c r="AB226" s="117">
        <f t="shared" si="27"/>
        <v>2932.5</v>
      </c>
      <c r="AC226" s="117">
        <f t="shared" si="28"/>
        <v>22.93654875</v>
      </c>
      <c r="AD226" s="118"/>
      <c r="AE226" s="117">
        <f t="shared" si="29"/>
        <v>0</v>
      </c>
      <c r="AF226" s="117">
        <f t="shared" si="30"/>
        <v>0</v>
      </c>
      <c r="AG226" s="119">
        <f t="shared" si="31"/>
        <v>30</v>
      </c>
      <c r="AH226" s="120">
        <f t="shared" si="32"/>
        <v>2932.5</v>
      </c>
      <c r="AI226" s="121">
        <f t="shared" si="33"/>
        <v>22.93654875</v>
      </c>
      <c r="AJ226" s="122" t="str">
        <f>+C226</f>
        <v>VIETNAM</v>
      </c>
      <c r="AK226" s="122" t="str">
        <f>IF(ISNA(VLOOKUP(postponeList!D226,[1]Sheet!$A$2:$B$12,2,FALSE))," ",(VLOOKUP(postponeList!D226,[1]Sheet!$A$2:$B$12,2,FALSE)))</f>
        <v>PESGD</v>
      </c>
      <c r="AL226" s="122" t="str">
        <f>IF(ISNA(VLOOKUP(E226,[1]Sheet!$G$2:$H$40,2,FALSE))," ",VLOOKUP(E226,[1]Sheet!$G$2:$H$40,2,FALSE))</f>
        <v>PEWVN</v>
      </c>
      <c r="AM226" s="122" t="str">
        <f>IF(ISNA(VLOOKUP(G226,[1]Sheet!$K$2:$L$159,2,FALSE))," ",(VLOOKUP(G226,[1]Sheet!$K$2:$L$159,2,FALSE)))</f>
        <v>PLSVN-HCM</v>
      </c>
      <c r="AN226" s="122" t="str">
        <f>IF(ISNA(VLOOKUP(I226&amp;C226,[1]Sheet!$D$2:$E$228,2,FALSE))," ",VLOOKUP(I226&amp;C226,[1]Sheet!$D$2:$E$228,2,FALSE))</f>
        <v>Gary, Aota (PEW), Adachi (PAC)</v>
      </c>
      <c r="AO226" s="122" t="str">
        <f>+I226&amp;C226</f>
        <v>PANVIETNAM</v>
      </c>
      <c r="AP226" s="122" t="str">
        <f>C226&amp;D226&amp;E226&amp;G226&amp;I226&amp;O226</f>
        <v>VIETNAM3210018051810PANFEB</v>
      </c>
      <c r="AQ226" s="122" t="str">
        <f>B226&amp;D226&amp;N226</f>
        <v xml:space="preserve">SOUTH EAST ASIA32100CM </v>
      </c>
      <c r="AR226" s="123" t="str">
        <f>+D226&amp;J226</f>
        <v>32100SE</v>
      </c>
      <c r="AS226" s="124" t="str">
        <f t="shared" si="34"/>
        <v/>
      </c>
      <c r="AT226" s="125" t="str">
        <f t="shared" si="35"/>
        <v>FV-32CD904</v>
      </c>
      <c r="AU226" s="125" t="str">
        <f>IF(NOT(AT226=""),VLOOKUP(AT226,[1]PSI_Category!A:B,2,0),"")</f>
        <v>C/M</v>
      </c>
      <c r="AV226" s="125" t="s">
        <v>535</v>
      </c>
      <c r="AW226" s="125" t="s">
        <v>535</v>
      </c>
      <c r="AX226" s="125" t="s">
        <v>535</v>
      </c>
    </row>
    <row r="227" spans="2:50" s="103" customFormat="1" ht="11.4" customHeight="1" x14ac:dyDescent="0.3">
      <c r="B227" s="104" t="s">
        <v>1866</v>
      </c>
      <c r="C227" s="105" t="s">
        <v>2018</v>
      </c>
      <c r="D227" s="106">
        <v>32100</v>
      </c>
      <c r="E227" s="107">
        <v>1805</v>
      </c>
      <c r="F227" s="105" t="s">
        <v>2019</v>
      </c>
      <c r="G227" s="107">
        <v>1810</v>
      </c>
      <c r="H227" s="105" t="s">
        <v>2020</v>
      </c>
      <c r="I227" s="105" t="s">
        <v>298</v>
      </c>
      <c r="J227" s="107" t="s">
        <v>293</v>
      </c>
      <c r="K227" s="134">
        <v>92011288</v>
      </c>
      <c r="L227" s="105" t="s">
        <v>2058</v>
      </c>
      <c r="M227" s="105" t="s">
        <v>2084</v>
      </c>
      <c r="N227" s="105" t="s">
        <v>1831</v>
      </c>
      <c r="O227" s="108" t="s">
        <v>159</v>
      </c>
      <c r="P227" s="109" t="s">
        <v>1872</v>
      </c>
      <c r="Q227" s="110"/>
      <c r="R227" s="110"/>
      <c r="S227" s="110"/>
      <c r="T227" s="110"/>
      <c r="U227" s="111"/>
      <c r="V227" s="111"/>
      <c r="W227" s="112"/>
      <c r="X227" s="113"/>
      <c r="Y227" s="114" t="s">
        <v>285</v>
      </c>
      <c r="Z227" s="115">
        <v>102.65</v>
      </c>
      <c r="AA227" s="116">
        <v>20</v>
      </c>
      <c r="AB227" s="117">
        <f t="shared" si="27"/>
        <v>2053</v>
      </c>
      <c r="AC227" s="117">
        <f t="shared" si="28"/>
        <v>16.057539500000001</v>
      </c>
      <c r="AD227" s="118"/>
      <c r="AE227" s="117">
        <f t="shared" si="29"/>
        <v>0</v>
      </c>
      <c r="AF227" s="117">
        <f t="shared" si="30"/>
        <v>0</v>
      </c>
      <c r="AG227" s="119">
        <f t="shared" si="31"/>
        <v>20</v>
      </c>
      <c r="AH227" s="120">
        <f t="shared" si="32"/>
        <v>2053</v>
      </c>
      <c r="AI227" s="121">
        <f t="shared" si="33"/>
        <v>16.057539500000001</v>
      </c>
      <c r="AJ227" s="122" t="str">
        <f>+C227</f>
        <v>VIETNAM</v>
      </c>
      <c r="AK227" s="122" t="str">
        <f>IF(ISNA(VLOOKUP(postponeList!D227,[1]Sheet!$A$2:$B$12,2,FALSE))," ",(VLOOKUP(postponeList!D227,[1]Sheet!$A$2:$B$12,2,FALSE)))</f>
        <v>PESGD</v>
      </c>
      <c r="AL227" s="122" t="str">
        <f>IF(ISNA(VLOOKUP(E227,[1]Sheet!$G$2:$H$40,2,FALSE))," ",VLOOKUP(E227,[1]Sheet!$G$2:$H$40,2,FALSE))</f>
        <v>PEWVN</v>
      </c>
      <c r="AM227" s="122" t="str">
        <f>IF(ISNA(VLOOKUP(G227,[1]Sheet!$K$2:$L$159,2,FALSE))," ",(VLOOKUP(G227,[1]Sheet!$K$2:$L$159,2,FALSE)))</f>
        <v>PLSVN-HCM</v>
      </c>
      <c r="AN227" s="122" t="str">
        <f>IF(ISNA(VLOOKUP(I227&amp;C227,[1]Sheet!$D$2:$E$228,2,FALSE))," ",VLOOKUP(I227&amp;C227,[1]Sheet!$D$2:$E$228,2,FALSE))</f>
        <v>Gary, Aota (PEW), Adachi (PAC)</v>
      </c>
      <c r="AO227" s="122" t="str">
        <f>+I227&amp;C227</f>
        <v>PANVIETNAM</v>
      </c>
      <c r="AP227" s="122" t="str">
        <f>C227&amp;D227&amp;E227&amp;G227&amp;I227&amp;O227</f>
        <v>VIETNAM3210018051810PANFEB</v>
      </c>
      <c r="AQ227" s="122" t="str">
        <f>B227&amp;D227&amp;N227</f>
        <v xml:space="preserve">SOUTH EAST ASIA32100CM </v>
      </c>
      <c r="AR227" s="123" t="str">
        <f>+D227&amp;J227</f>
        <v>32100SE</v>
      </c>
      <c r="AS227" s="124" t="str">
        <f t="shared" si="34"/>
        <v/>
      </c>
      <c r="AT227" s="125" t="str">
        <f t="shared" si="35"/>
        <v>FV-32CH904</v>
      </c>
      <c r="AU227" s="125" t="str">
        <f>IF(NOT(AT227=""),VLOOKUP(AT227,[1]PSI_Category!A:B,2,0),"")</f>
        <v>C/M</v>
      </c>
      <c r="AV227" s="125" t="s">
        <v>535</v>
      </c>
      <c r="AW227" s="125" t="s">
        <v>535</v>
      </c>
      <c r="AX227" s="125" t="s">
        <v>535</v>
      </c>
    </row>
    <row r="228" spans="2:50" s="103" customFormat="1" ht="11.4" customHeight="1" x14ac:dyDescent="0.3">
      <c r="B228" s="104" t="s">
        <v>1866</v>
      </c>
      <c r="C228" s="105" t="s">
        <v>2018</v>
      </c>
      <c r="D228" s="106">
        <v>32100</v>
      </c>
      <c r="E228" s="107">
        <v>1805</v>
      </c>
      <c r="F228" s="105" t="s">
        <v>2019</v>
      </c>
      <c r="G228" s="107">
        <v>1810</v>
      </c>
      <c r="H228" s="105" t="s">
        <v>2020</v>
      </c>
      <c r="I228" s="105" t="s">
        <v>298</v>
      </c>
      <c r="J228" s="107" t="s">
        <v>293</v>
      </c>
      <c r="K228" s="105">
        <v>92011288</v>
      </c>
      <c r="L228" s="105" t="s">
        <v>2058</v>
      </c>
      <c r="M228" s="105" t="s">
        <v>2085</v>
      </c>
      <c r="N228" s="105" t="s">
        <v>1809</v>
      </c>
      <c r="O228" s="108" t="s">
        <v>159</v>
      </c>
      <c r="P228" s="109" t="s">
        <v>1872</v>
      </c>
      <c r="Q228" s="110"/>
      <c r="R228" s="110"/>
      <c r="S228" s="110"/>
      <c r="T228" s="110"/>
      <c r="U228" s="111"/>
      <c r="V228" s="111"/>
      <c r="W228" s="112"/>
      <c r="X228" s="113"/>
      <c r="Y228" s="114" t="s">
        <v>285</v>
      </c>
      <c r="Z228" s="115">
        <v>71.34</v>
      </c>
      <c r="AA228" s="116">
        <v>10</v>
      </c>
      <c r="AB228" s="117">
        <f t="shared" si="27"/>
        <v>713.40000000000009</v>
      </c>
      <c r="AC228" s="117">
        <f t="shared" si="28"/>
        <v>5.5798581000000009</v>
      </c>
      <c r="AD228" s="118"/>
      <c r="AE228" s="117">
        <f t="shared" si="29"/>
        <v>0</v>
      </c>
      <c r="AF228" s="117">
        <f t="shared" si="30"/>
        <v>0</v>
      </c>
      <c r="AG228" s="119">
        <f t="shared" si="31"/>
        <v>10</v>
      </c>
      <c r="AH228" s="120">
        <f t="shared" si="32"/>
        <v>713.40000000000009</v>
      </c>
      <c r="AI228" s="121">
        <f t="shared" si="33"/>
        <v>5.5798581000000009</v>
      </c>
      <c r="AJ228" s="122" t="str">
        <f>+C228</f>
        <v>VIETNAM</v>
      </c>
      <c r="AK228" s="122" t="str">
        <f>IF(ISNA(VLOOKUP(postponeList!D228,[1]Sheet!$A$2:$B$12,2,FALSE))," ",(VLOOKUP(postponeList!D228,[1]Sheet!$A$2:$B$12,2,FALSE)))</f>
        <v>PESGD</v>
      </c>
      <c r="AL228" s="122" t="str">
        <f>IF(ISNA(VLOOKUP(E228,[1]Sheet!$G$2:$H$40,2,FALSE))," ",VLOOKUP(E228,[1]Sheet!$G$2:$H$40,2,FALSE))</f>
        <v>PEWVN</v>
      </c>
      <c r="AM228" s="122" t="str">
        <f>IF(ISNA(VLOOKUP(G228,[1]Sheet!$K$2:$L$159,2,FALSE))," ",(VLOOKUP(G228,[1]Sheet!$K$2:$L$159,2,FALSE)))</f>
        <v>PLSVN-HCM</v>
      </c>
      <c r="AN228" s="122" t="str">
        <f>IF(ISNA(VLOOKUP(I228&amp;C228,[1]Sheet!$D$2:$E$228,2,FALSE))," ",VLOOKUP(I228&amp;C228,[1]Sheet!$D$2:$E$228,2,FALSE))</f>
        <v>Gary, Aota (PEW), Adachi (PAC)</v>
      </c>
      <c r="AO228" s="122" t="str">
        <f>+I228&amp;C228</f>
        <v>PANVIETNAM</v>
      </c>
      <c r="AP228" s="122" t="str">
        <f>C228&amp;D228&amp;E228&amp;G228&amp;I228&amp;O228</f>
        <v>VIETNAM3210018051810PANFEB</v>
      </c>
      <c r="AQ228" s="122" t="str">
        <f>B228&amp;D228&amp;N228</f>
        <v xml:space="preserve">SOUTH EAST ASIA32100VF </v>
      </c>
      <c r="AR228" s="123" t="str">
        <f>+D228&amp;J228</f>
        <v>32100SE</v>
      </c>
      <c r="AS228" s="124" t="str">
        <f t="shared" si="34"/>
        <v/>
      </c>
      <c r="AT228" s="125" t="str">
        <f t="shared" si="35"/>
        <v>FV-35GS4NA(MOTOR04</v>
      </c>
      <c r="AU228" s="125" t="str">
        <f>IF(NOT(AT228=""),VLOOKUP(AT228,[1]PSI_Category!A:B,2,0),"")</f>
        <v>H/V</v>
      </c>
      <c r="AV228" s="125" t="s">
        <v>552</v>
      </c>
      <c r="AW228" s="125" t="s">
        <v>552</v>
      </c>
      <c r="AX228" s="125" t="s">
        <v>552</v>
      </c>
    </row>
    <row r="229" spans="2:50" s="103" customFormat="1" ht="11.4" customHeight="1" x14ac:dyDescent="0.3">
      <c r="B229" s="104" t="s">
        <v>1866</v>
      </c>
      <c r="C229" s="105" t="s">
        <v>2018</v>
      </c>
      <c r="D229" s="106">
        <v>32100</v>
      </c>
      <c r="E229" s="107">
        <v>1805</v>
      </c>
      <c r="F229" s="105" t="s">
        <v>2019</v>
      </c>
      <c r="G229" s="107">
        <v>1810</v>
      </c>
      <c r="H229" s="105" t="s">
        <v>2020</v>
      </c>
      <c r="I229" s="105" t="s">
        <v>298</v>
      </c>
      <c r="J229" s="107" t="s">
        <v>293</v>
      </c>
      <c r="K229" s="105">
        <v>92011288</v>
      </c>
      <c r="L229" s="105" t="s">
        <v>2058</v>
      </c>
      <c r="M229" s="105" t="s">
        <v>2086</v>
      </c>
      <c r="N229" s="105" t="s">
        <v>1831</v>
      </c>
      <c r="O229" s="108" t="s">
        <v>159</v>
      </c>
      <c r="P229" s="109" t="s">
        <v>1872</v>
      </c>
      <c r="Q229" s="110"/>
      <c r="R229" s="110"/>
      <c r="S229" s="110"/>
      <c r="T229" s="110"/>
      <c r="U229" s="111"/>
      <c r="V229" s="111"/>
      <c r="W229" s="112"/>
      <c r="X229" s="113"/>
      <c r="Y229" s="114" t="s">
        <v>285</v>
      </c>
      <c r="Z229" s="115">
        <v>130.94</v>
      </c>
      <c r="AA229" s="116">
        <v>20</v>
      </c>
      <c r="AB229" s="117">
        <f t="shared" si="27"/>
        <v>2618.8000000000002</v>
      </c>
      <c r="AC229" s="117">
        <f t="shared" si="28"/>
        <v>20.482944200000002</v>
      </c>
      <c r="AD229" s="118"/>
      <c r="AE229" s="117">
        <f t="shared" si="29"/>
        <v>0</v>
      </c>
      <c r="AF229" s="117">
        <f t="shared" si="30"/>
        <v>0</v>
      </c>
      <c r="AG229" s="119">
        <f t="shared" si="31"/>
        <v>20</v>
      </c>
      <c r="AH229" s="120">
        <f t="shared" si="32"/>
        <v>2618.8000000000002</v>
      </c>
      <c r="AI229" s="121">
        <f t="shared" si="33"/>
        <v>20.482944200000002</v>
      </c>
      <c r="AJ229" s="122" t="str">
        <f>+C229</f>
        <v>VIETNAM</v>
      </c>
      <c r="AK229" s="122" t="str">
        <f>IF(ISNA(VLOOKUP(postponeList!D229,[1]Sheet!$A$2:$B$12,2,FALSE))," ",(VLOOKUP(postponeList!D229,[1]Sheet!$A$2:$B$12,2,FALSE)))</f>
        <v>PESGD</v>
      </c>
      <c r="AL229" s="122" t="str">
        <f>IF(ISNA(VLOOKUP(E229,[1]Sheet!$G$2:$H$40,2,FALSE))," ",VLOOKUP(E229,[1]Sheet!$G$2:$H$40,2,FALSE))</f>
        <v>PEWVN</v>
      </c>
      <c r="AM229" s="122" t="str">
        <f>IF(ISNA(VLOOKUP(G229,[1]Sheet!$K$2:$L$159,2,FALSE))," ",(VLOOKUP(G229,[1]Sheet!$K$2:$L$159,2,FALSE)))</f>
        <v>PLSVN-HCM</v>
      </c>
      <c r="AN229" s="122" t="str">
        <f>IF(ISNA(VLOOKUP(I229&amp;C229,[1]Sheet!$D$2:$E$228,2,FALSE))," ",VLOOKUP(I229&amp;C229,[1]Sheet!$D$2:$E$228,2,FALSE))</f>
        <v>Gary, Aota (PEW), Adachi (PAC)</v>
      </c>
      <c r="AO229" s="122" t="str">
        <f>+I229&amp;C229</f>
        <v>PANVIETNAM</v>
      </c>
      <c r="AP229" s="122" t="str">
        <f>C229&amp;D229&amp;E229&amp;G229&amp;I229&amp;O229</f>
        <v>VIETNAM3210018051810PANFEB</v>
      </c>
      <c r="AQ229" s="122" t="str">
        <f>B229&amp;D229&amp;N229</f>
        <v xml:space="preserve">SOUTH EAST ASIA32100CM </v>
      </c>
      <c r="AR229" s="123" t="str">
        <f>+D229&amp;J229</f>
        <v>32100SE</v>
      </c>
      <c r="AS229" s="124" t="str">
        <f t="shared" si="34"/>
        <v/>
      </c>
      <c r="AT229" s="125" t="str">
        <f t="shared" si="35"/>
        <v>FV-38CD804</v>
      </c>
      <c r="AU229" s="125" t="str">
        <f>IF(NOT(AT229=""),VLOOKUP(AT229,[1]PSI_Category!A:B,2,0),"")</f>
        <v>C/M</v>
      </c>
      <c r="AV229" s="125" t="s">
        <v>535</v>
      </c>
      <c r="AW229" s="125" t="s">
        <v>535</v>
      </c>
      <c r="AX229" s="125" t="s">
        <v>535</v>
      </c>
    </row>
    <row r="230" spans="2:50" s="103" customFormat="1" ht="11.4" customHeight="1" x14ac:dyDescent="0.3">
      <c r="B230" s="104" t="s">
        <v>1866</v>
      </c>
      <c r="C230" s="105" t="s">
        <v>2018</v>
      </c>
      <c r="D230" s="106">
        <v>32100</v>
      </c>
      <c r="E230" s="107">
        <v>1805</v>
      </c>
      <c r="F230" s="105" t="s">
        <v>2019</v>
      </c>
      <c r="G230" s="107">
        <v>1810</v>
      </c>
      <c r="H230" s="105" t="s">
        <v>2020</v>
      </c>
      <c r="I230" s="105" t="s">
        <v>298</v>
      </c>
      <c r="J230" s="107" t="s">
        <v>293</v>
      </c>
      <c r="K230" s="105">
        <v>92011288</v>
      </c>
      <c r="L230" s="105" t="s">
        <v>2058</v>
      </c>
      <c r="M230" s="105" t="s">
        <v>2087</v>
      </c>
      <c r="N230" s="105" t="s">
        <v>1831</v>
      </c>
      <c r="O230" s="108" t="s">
        <v>159</v>
      </c>
      <c r="P230" s="109" t="s">
        <v>1872</v>
      </c>
      <c r="Q230" s="110"/>
      <c r="R230" s="110"/>
      <c r="S230" s="110"/>
      <c r="T230" s="110"/>
      <c r="U230" s="111"/>
      <c r="V230" s="111"/>
      <c r="W230" s="112"/>
      <c r="X230" s="113"/>
      <c r="Y230" s="114" t="s">
        <v>285</v>
      </c>
      <c r="Z230" s="115">
        <v>138.22999999999999</v>
      </c>
      <c r="AA230" s="116">
        <v>10</v>
      </c>
      <c r="AB230" s="117">
        <f t="shared" si="27"/>
        <v>1382.3</v>
      </c>
      <c r="AC230" s="117">
        <f t="shared" si="28"/>
        <v>10.811659450000001</v>
      </c>
      <c r="AD230" s="118"/>
      <c r="AE230" s="117">
        <f t="shared" si="29"/>
        <v>0</v>
      </c>
      <c r="AF230" s="117">
        <f t="shared" si="30"/>
        <v>0</v>
      </c>
      <c r="AG230" s="119">
        <f t="shared" si="31"/>
        <v>10</v>
      </c>
      <c r="AH230" s="120">
        <f t="shared" si="32"/>
        <v>1382.3</v>
      </c>
      <c r="AI230" s="121">
        <f t="shared" si="33"/>
        <v>10.811659450000001</v>
      </c>
      <c r="AJ230" s="122" t="str">
        <f>+C230</f>
        <v>VIETNAM</v>
      </c>
      <c r="AK230" s="122" t="str">
        <f>IF(ISNA(VLOOKUP(postponeList!D230,[1]Sheet!$A$2:$B$12,2,FALSE))," ",(VLOOKUP(postponeList!D230,[1]Sheet!$A$2:$B$12,2,FALSE)))</f>
        <v>PESGD</v>
      </c>
      <c r="AL230" s="122" t="str">
        <f>IF(ISNA(VLOOKUP(E230,[1]Sheet!$G$2:$H$40,2,FALSE))," ",VLOOKUP(E230,[1]Sheet!$G$2:$H$40,2,FALSE))</f>
        <v>PEWVN</v>
      </c>
      <c r="AM230" s="122" t="str">
        <f>IF(ISNA(VLOOKUP(G230,[1]Sheet!$K$2:$L$159,2,FALSE))," ",(VLOOKUP(G230,[1]Sheet!$K$2:$L$159,2,FALSE)))</f>
        <v>PLSVN-HCM</v>
      </c>
      <c r="AN230" s="122" t="str">
        <f>IF(ISNA(VLOOKUP(I230&amp;C230,[1]Sheet!$D$2:$E$228,2,FALSE))," ",VLOOKUP(I230&amp;C230,[1]Sheet!$D$2:$E$228,2,FALSE))</f>
        <v>Gary, Aota (PEW), Adachi (PAC)</v>
      </c>
      <c r="AO230" s="122" t="str">
        <f>+I230&amp;C230</f>
        <v>PANVIETNAM</v>
      </c>
      <c r="AP230" s="122" t="str">
        <f>C230&amp;D230&amp;E230&amp;G230&amp;I230&amp;O230</f>
        <v>VIETNAM3210018051810PANFEB</v>
      </c>
      <c r="AQ230" s="122" t="str">
        <f>B230&amp;D230&amp;N230</f>
        <v xml:space="preserve">SOUTH EAST ASIA32100CM </v>
      </c>
      <c r="AR230" s="123" t="str">
        <f>+D230&amp;J230</f>
        <v>32100SE</v>
      </c>
      <c r="AS230" s="124" t="str">
        <f t="shared" si="34"/>
        <v/>
      </c>
      <c r="AT230" s="125" t="str">
        <f t="shared" si="35"/>
        <v>FV-38CH804</v>
      </c>
      <c r="AU230" s="125" t="str">
        <f>IF(NOT(AT230=""),VLOOKUP(AT230,[1]PSI_Category!A:B,2,0),"")</f>
        <v>C/M</v>
      </c>
      <c r="AV230" s="125" t="s">
        <v>535</v>
      </c>
      <c r="AW230" s="125" t="s">
        <v>535</v>
      </c>
      <c r="AX230" s="125" t="s">
        <v>535</v>
      </c>
    </row>
    <row r="231" spans="2:50" s="103" customFormat="1" ht="11.4" customHeight="1" x14ac:dyDescent="0.3">
      <c r="B231" s="104" t="s">
        <v>1866</v>
      </c>
      <c r="C231" s="105" t="s">
        <v>2018</v>
      </c>
      <c r="D231" s="106">
        <v>32100</v>
      </c>
      <c r="E231" s="107">
        <v>1805</v>
      </c>
      <c r="F231" s="105" t="s">
        <v>2019</v>
      </c>
      <c r="G231" s="107">
        <v>1810</v>
      </c>
      <c r="H231" s="105" t="s">
        <v>2020</v>
      </c>
      <c r="I231" s="105" t="s">
        <v>298</v>
      </c>
      <c r="J231" s="107" t="s">
        <v>293</v>
      </c>
      <c r="K231" s="105">
        <v>92011288</v>
      </c>
      <c r="L231" s="105" t="s">
        <v>2058</v>
      </c>
      <c r="M231" s="105" t="s">
        <v>2088</v>
      </c>
      <c r="N231" s="105" t="s">
        <v>2062</v>
      </c>
      <c r="O231" s="108" t="s">
        <v>159</v>
      </c>
      <c r="P231" s="109" t="s">
        <v>1872</v>
      </c>
      <c r="Q231" s="110"/>
      <c r="R231" s="110"/>
      <c r="S231" s="110"/>
      <c r="T231" s="110"/>
      <c r="U231" s="111"/>
      <c r="V231" s="111"/>
      <c r="W231" s="112"/>
      <c r="X231" s="113"/>
      <c r="Y231" s="114" t="s">
        <v>285</v>
      </c>
      <c r="Z231" s="115">
        <v>242.64</v>
      </c>
      <c r="AA231" s="116">
        <v>20</v>
      </c>
      <c r="AB231" s="117">
        <f t="shared" si="27"/>
        <v>4852.7999999999993</v>
      </c>
      <c r="AC231" s="117">
        <f t="shared" si="28"/>
        <v>37.956175199999997</v>
      </c>
      <c r="AD231" s="118"/>
      <c r="AE231" s="117">
        <f t="shared" si="29"/>
        <v>0</v>
      </c>
      <c r="AF231" s="117">
        <f t="shared" si="30"/>
        <v>0</v>
      </c>
      <c r="AG231" s="119">
        <f t="shared" si="31"/>
        <v>20</v>
      </c>
      <c r="AH231" s="120">
        <f t="shared" si="32"/>
        <v>4852.7999999999993</v>
      </c>
      <c r="AI231" s="121">
        <f t="shared" si="33"/>
        <v>37.956175199999997</v>
      </c>
      <c r="AJ231" s="122" t="str">
        <f>+C231</f>
        <v>VIETNAM</v>
      </c>
      <c r="AK231" s="122" t="str">
        <f>IF(ISNA(VLOOKUP(postponeList!D231,[1]Sheet!$A$2:$B$12,2,FALSE))," ",(VLOOKUP(postponeList!D231,[1]Sheet!$A$2:$B$12,2,FALSE)))</f>
        <v>PESGD</v>
      </c>
      <c r="AL231" s="122" t="str">
        <f>IF(ISNA(VLOOKUP(E231,[1]Sheet!$G$2:$H$40,2,FALSE))," ",VLOOKUP(E231,[1]Sheet!$G$2:$H$40,2,FALSE))</f>
        <v>PEWVN</v>
      </c>
      <c r="AM231" s="122" t="str">
        <f>IF(ISNA(VLOOKUP(G231,[1]Sheet!$K$2:$L$159,2,FALSE))," ",(VLOOKUP(G231,[1]Sheet!$K$2:$L$159,2,FALSE)))</f>
        <v>PLSVN-HCM</v>
      </c>
      <c r="AN231" s="122" t="str">
        <f>IF(ISNA(VLOOKUP(I231&amp;C231,[1]Sheet!$D$2:$E$228,2,FALSE))," ",VLOOKUP(I231&amp;C231,[1]Sheet!$D$2:$E$228,2,FALSE))</f>
        <v>Gary, Aota (PEW), Adachi (PAC)</v>
      </c>
      <c r="AO231" s="122" t="str">
        <f>+I231&amp;C231</f>
        <v>PANVIETNAM</v>
      </c>
      <c r="AP231" s="122" t="str">
        <f>C231&amp;D231&amp;E231&amp;G231&amp;I231&amp;O231</f>
        <v>VIETNAM3210018051810PANFEB</v>
      </c>
      <c r="AQ231" s="122" t="str">
        <f>B231&amp;D231&amp;N231</f>
        <v xml:space="preserve">SOUTH EAST ASIA32100AP </v>
      </c>
      <c r="AR231" s="123" t="str">
        <f>+D231&amp;J231</f>
        <v>32100SE</v>
      </c>
      <c r="AS231" s="124" t="str">
        <f t="shared" si="34"/>
        <v/>
      </c>
      <c r="AT231" s="125" t="str">
        <f t="shared" si="35"/>
        <v>F-VXV70AWV</v>
      </c>
      <c r="AU231" s="125" t="str">
        <f>IF(NOT(AT231=""),VLOOKUP(AT231,[1]PSI_Category!A:B,2,0),"")</f>
        <v>A/P</v>
      </c>
      <c r="AV231" s="125" t="s">
        <v>2063</v>
      </c>
      <c r="AW231" s="125" t="s">
        <v>2063</v>
      </c>
      <c r="AX231" s="125" t="s">
        <v>2063</v>
      </c>
    </row>
    <row r="232" spans="2:50" s="103" customFormat="1" ht="11.4" customHeight="1" x14ac:dyDescent="0.3">
      <c r="B232" s="104" t="s">
        <v>1866</v>
      </c>
      <c r="C232" s="105" t="s">
        <v>2018</v>
      </c>
      <c r="D232" s="106">
        <v>32100</v>
      </c>
      <c r="E232" s="107">
        <v>1805</v>
      </c>
      <c r="F232" s="105" t="s">
        <v>2019</v>
      </c>
      <c r="G232" s="107">
        <v>1810</v>
      </c>
      <c r="H232" s="105" t="s">
        <v>2020</v>
      </c>
      <c r="I232" s="105" t="s">
        <v>298</v>
      </c>
      <c r="J232" s="107" t="s">
        <v>293</v>
      </c>
      <c r="K232" s="105">
        <v>92011289</v>
      </c>
      <c r="L232" s="105" t="s">
        <v>2066</v>
      </c>
      <c r="M232" s="105" t="s">
        <v>2069</v>
      </c>
      <c r="N232" s="105" t="s">
        <v>2070</v>
      </c>
      <c r="O232" s="108" t="s">
        <v>159</v>
      </c>
      <c r="P232" s="109" t="s">
        <v>1872</v>
      </c>
      <c r="Q232" s="110"/>
      <c r="R232" s="110"/>
      <c r="S232" s="110"/>
      <c r="T232" s="110"/>
      <c r="U232" s="111"/>
      <c r="V232" s="111"/>
      <c r="W232" s="112"/>
      <c r="X232" s="113"/>
      <c r="Y232" s="114" t="s">
        <v>285</v>
      </c>
      <c r="Z232" s="115">
        <v>111.98</v>
      </c>
      <c r="AA232" s="116">
        <v>15</v>
      </c>
      <c r="AB232" s="117">
        <f t="shared" si="27"/>
        <v>1679.7</v>
      </c>
      <c r="AC232" s="117">
        <f t="shared" si="28"/>
        <v>13.137773550000002</v>
      </c>
      <c r="AD232" s="118"/>
      <c r="AE232" s="117">
        <f t="shared" si="29"/>
        <v>0</v>
      </c>
      <c r="AF232" s="117">
        <f t="shared" si="30"/>
        <v>0</v>
      </c>
      <c r="AG232" s="119">
        <f t="shared" si="31"/>
        <v>15</v>
      </c>
      <c r="AH232" s="120">
        <f t="shared" si="32"/>
        <v>1679.7</v>
      </c>
      <c r="AI232" s="121">
        <f t="shared" si="33"/>
        <v>13.137773550000002</v>
      </c>
      <c r="AJ232" s="122" t="str">
        <f>+C232</f>
        <v>VIETNAM</v>
      </c>
      <c r="AK232" s="122" t="str">
        <f>IF(ISNA(VLOOKUP(postponeList!D232,[1]Sheet!$A$2:$B$12,2,FALSE))," ",(VLOOKUP(postponeList!D232,[1]Sheet!$A$2:$B$12,2,FALSE)))</f>
        <v>PESGD</v>
      </c>
      <c r="AL232" s="122" t="str">
        <f>IF(ISNA(VLOOKUP(E232,[1]Sheet!$G$2:$H$40,2,FALSE))," ",VLOOKUP(E232,[1]Sheet!$G$2:$H$40,2,FALSE))</f>
        <v>PEWVN</v>
      </c>
      <c r="AM232" s="122" t="str">
        <f>IF(ISNA(VLOOKUP(G232,[1]Sheet!$K$2:$L$159,2,FALSE))," ",(VLOOKUP(G232,[1]Sheet!$K$2:$L$159,2,FALSE)))</f>
        <v>PLSVN-HCM</v>
      </c>
      <c r="AN232" s="122" t="str">
        <f>IF(ISNA(VLOOKUP(I232&amp;C232,[1]Sheet!$D$2:$E$228,2,FALSE))," ",VLOOKUP(I232&amp;C232,[1]Sheet!$D$2:$E$228,2,FALSE))</f>
        <v>Gary, Aota (PEW), Adachi (PAC)</v>
      </c>
      <c r="AO232" s="122" t="str">
        <f>+I232&amp;C232</f>
        <v>PANVIETNAM</v>
      </c>
      <c r="AP232" s="122" t="str">
        <f>C232&amp;D232&amp;E232&amp;G232&amp;I232&amp;O232</f>
        <v>VIETNAM3210018051810PANFEB</v>
      </c>
      <c r="AQ232" s="122" t="str">
        <f>B232&amp;D232&amp;N232</f>
        <v xml:space="preserve">SOUTH EAST ASIA32100HD </v>
      </c>
      <c r="AR232" s="123" t="str">
        <f>+D232&amp;J232</f>
        <v>32100SE</v>
      </c>
      <c r="AS232" s="124" t="str">
        <f t="shared" si="34"/>
        <v/>
      </c>
      <c r="AT232" s="125" t="str">
        <f t="shared" si="35"/>
        <v>FJ-T09A3ABBHV</v>
      </c>
      <c r="AU232" s="125" t="str">
        <f>IF(NOT(AT232=""),VLOOKUP(AT232,[1]PSI_Category!A:B,2,0),"")</f>
        <v>H/D</v>
      </c>
      <c r="AV232" s="125" t="s">
        <v>2071</v>
      </c>
      <c r="AW232" s="125" t="s">
        <v>2071</v>
      </c>
      <c r="AX232" s="125" t="s">
        <v>2071</v>
      </c>
    </row>
    <row r="233" spans="2:50" s="103" customFormat="1" ht="11.4" customHeight="1" x14ac:dyDescent="0.3">
      <c r="B233" s="104" t="s">
        <v>1866</v>
      </c>
      <c r="C233" s="105" t="s">
        <v>2018</v>
      </c>
      <c r="D233" s="106">
        <v>32100</v>
      </c>
      <c r="E233" s="107">
        <v>1805</v>
      </c>
      <c r="F233" s="105" t="s">
        <v>2019</v>
      </c>
      <c r="G233" s="107">
        <v>1810</v>
      </c>
      <c r="H233" s="105" t="s">
        <v>2020</v>
      </c>
      <c r="I233" s="105" t="s">
        <v>298</v>
      </c>
      <c r="J233" s="107" t="s">
        <v>293</v>
      </c>
      <c r="K233" s="105">
        <v>92011289</v>
      </c>
      <c r="L233" s="105" t="s">
        <v>2066</v>
      </c>
      <c r="M233" s="105" t="s">
        <v>2072</v>
      </c>
      <c r="N233" s="105" t="s">
        <v>2070</v>
      </c>
      <c r="O233" s="108" t="s">
        <v>159</v>
      </c>
      <c r="P233" s="109" t="s">
        <v>1872</v>
      </c>
      <c r="Q233" s="110"/>
      <c r="R233" s="110"/>
      <c r="S233" s="110"/>
      <c r="T233" s="110"/>
      <c r="U233" s="111"/>
      <c r="V233" s="111"/>
      <c r="W233" s="112"/>
      <c r="X233" s="113"/>
      <c r="Y233" s="114" t="s">
        <v>285</v>
      </c>
      <c r="Z233" s="115">
        <v>95.4</v>
      </c>
      <c r="AA233" s="116">
        <v>30</v>
      </c>
      <c r="AB233" s="117">
        <f t="shared" si="27"/>
        <v>2862</v>
      </c>
      <c r="AC233" s="117">
        <f t="shared" si="28"/>
        <v>22.385133000000003</v>
      </c>
      <c r="AD233" s="118"/>
      <c r="AE233" s="117">
        <f t="shared" si="29"/>
        <v>0</v>
      </c>
      <c r="AF233" s="117">
        <f t="shared" si="30"/>
        <v>0</v>
      </c>
      <c r="AG233" s="119">
        <f t="shared" si="31"/>
        <v>30</v>
      </c>
      <c r="AH233" s="120">
        <f t="shared" si="32"/>
        <v>2862</v>
      </c>
      <c r="AI233" s="121">
        <f t="shared" si="33"/>
        <v>22.385133000000003</v>
      </c>
      <c r="AJ233" s="122" t="str">
        <f>+C233</f>
        <v>VIETNAM</v>
      </c>
      <c r="AK233" s="122" t="str">
        <f>IF(ISNA(VLOOKUP(postponeList!D233,[1]Sheet!$A$2:$B$12,2,FALSE))," ",(VLOOKUP(postponeList!D233,[1]Sheet!$A$2:$B$12,2,FALSE)))</f>
        <v>PESGD</v>
      </c>
      <c r="AL233" s="122" t="str">
        <f>IF(ISNA(VLOOKUP(E233,[1]Sheet!$G$2:$H$40,2,FALSE))," ",VLOOKUP(E233,[1]Sheet!$G$2:$H$40,2,FALSE))</f>
        <v>PEWVN</v>
      </c>
      <c r="AM233" s="122" t="str">
        <f>IF(ISNA(VLOOKUP(G233,[1]Sheet!$K$2:$L$159,2,FALSE))," ",(VLOOKUP(G233,[1]Sheet!$K$2:$L$159,2,FALSE)))</f>
        <v>PLSVN-HCM</v>
      </c>
      <c r="AN233" s="122" t="str">
        <f>IF(ISNA(VLOOKUP(I233&amp;C233,[1]Sheet!$D$2:$E$228,2,FALSE))," ",VLOOKUP(I233&amp;C233,[1]Sheet!$D$2:$E$228,2,FALSE))</f>
        <v>Gary, Aota (PEW), Adachi (PAC)</v>
      </c>
      <c r="AO233" s="122" t="str">
        <f>+I233&amp;C233</f>
        <v>PANVIETNAM</v>
      </c>
      <c r="AP233" s="122" t="str">
        <f>C233&amp;D233&amp;E233&amp;G233&amp;I233&amp;O233</f>
        <v>VIETNAM3210018051810PANFEB</v>
      </c>
      <c r="AQ233" s="122" t="str">
        <f>B233&amp;D233&amp;N233</f>
        <v xml:space="preserve">SOUTH EAST ASIA32100HD </v>
      </c>
      <c r="AR233" s="123" t="str">
        <f>+D233&amp;J233</f>
        <v>32100SE</v>
      </c>
      <c r="AS233" s="124" t="str">
        <f t="shared" si="34"/>
        <v/>
      </c>
      <c r="AT233" s="125" t="str">
        <f t="shared" si="35"/>
        <v>FJ-T09B3ABBHV</v>
      </c>
      <c r="AU233" s="125" t="str">
        <f>IF(NOT(AT233=""),VLOOKUP(AT233,[1]PSI_Category!A:B,2,0),"")</f>
        <v>H/D</v>
      </c>
      <c r="AV233" s="125" t="s">
        <v>2071</v>
      </c>
      <c r="AW233" s="125" t="s">
        <v>2071</v>
      </c>
      <c r="AX233" s="125" t="s">
        <v>2071</v>
      </c>
    </row>
    <row r="234" spans="2:50" s="103" customFormat="1" ht="11.4" customHeight="1" x14ac:dyDescent="0.3">
      <c r="B234" s="104" t="s">
        <v>1866</v>
      </c>
      <c r="C234" s="105" t="s">
        <v>2018</v>
      </c>
      <c r="D234" s="106">
        <v>32100</v>
      </c>
      <c r="E234" s="107">
        <v>1805</v>
      </c>
      <c r="F234" s="105" t="s">
        <v>2019</v>
      </c>
      <c r="G234" s="107">
        <v>1810</v>
      </c>
      <c r="H234" s="105" t="s">
        <v>2020</v>
      </c>
      <c r="I234" s="105" t="s">
        <v>298</v>
      </c>
      <c r="J234" s="107" t="s">
        <v>293</v>
      </c>
      <c r="K234" s="105">
        <v>92011289</v>
      </c>
      <c r="L234" s="105" t="s">
        <v>2066</v>
      </c>
      <c r="M234" s="105" t="s">
        <v>2074</v>
      </c>
      <c r="N234" s="105" t="s">
        <v>341</v>
      </c>
      <c r="O234" s="108" t="s">
        <v>159</v>
      </c>
      <c r="P234" s="109" t="s">
        <v>1872</v>
      </c>
      <c r="Q234" s="110"/>
      <c r="R234" s="110"/>
      <c r="S234" s="110"/>
      <c r="T234" s="110"/>
      <c r="U234" s="111"/>
      <c r="V234" s="111"/>
      <c r="W234" s="112"/>
      <c r="X234" s="113"/>
      <c r="Y234" s="114" t="s">
        <v>285</v>
      </c>
      <c r="Z234" s="115">
        <v>43.53</v>
      </c>
      <c r="AA234" s="116">
        <v>10</v>
      </c>
      <c r="AB234" s="117">
        <f t="shared" si="27"/>
        <v>435.3</v>
      </c>
      <c r="AC234" s="117">
        <f t="shared" si="28"/>
        <v>3.4046989500000002</v>
      </c>
      <c r="AD234" s="118"/>
      <c r="AE234" s="117">
        <f t="shared" si="29"/>
        <v>0</v>
      </c>
      <c r="AF234" s="117">
        <f t="shared" si="30"/>
        <v>0</v>
      </c>
      <c r="AG234" s="119">
        <f t="shared" si="31"/>
        <v>10</v>
      </c>
      <c r="AH234" s="120">
        <f t="shared" si="32"/>
        <v>435.3</v>
      </c>
      <c r="AI234" s="121">
        <f t="shared" si="33"/>
        <v>3.4046989500000002</v>
      </c>
      <c r="AJ234" s="122" t="str">
        <f>+C234</f>
        <v>VIETNAM</v>
      </c>
      <c r="AK234" s="122" t="str">
        <f>IF(ISNA(VLOOKUP(postponeList!D234,[1]Sheet!$A$2:$B$12,2,FALSE))," ",(VLOOKUP(postponeList!D234,[1]Sheet!$A$2:$B$12,2,FALSE)))</f>
        <v>PESGD</v>
      </c>
      <c r="AL234" s="122" t="str">
        <f>IF(ISNA(VLOOKUP(E234,[1]Sheet!$G$2:$H$40,2,FALSE))," ",VLOOKUP(E234,[1]Sheet!$G$2:$H$40,2,FALSE))</f>
        <v>PEWVN</v>
      </c>
      <c r="AM234" s="122" t="str">
        <f>IF(ISNA(VLOOKUP(G234,[1]Sheet!$K$2:$L$159,2,FALSE))," ",(VLOOKUP(G234,[1]Sheet!$K$2:$L$159,2,FALSE)))</f>
        <v>PLSVN-HCM</v>
      </c>
      <c r="AN234" s="122" t="str">
        <f>IF(ISNA(VLOOKUP(I234&amp;C234,[1]Sheet!$D$2:$E$228,2,FALSE))," ",VLOOKUP(I234&amp;C234,[1]Sheet!$D$2:$E$228,2,FALSE))</f>
        <v>Gary, Aota (PEW), Adachi (PAC)</v>
      </c>
      <c r="AO234" s="122" t="str">
        <f>+I234&amp;C234</f>
        <v>PANVIETNAM</v>
      </c>
      <c r="AP234" s="122" t="str">
        <f>C234&amp;D234&amp;E234&amp;G234&amp;I234&amp;O234</f>
        <v>VIETNAM3210018051810PANFEB</v>
      </c>
      <c r="AQ234" s="122" t="str">
        <f>B234&amp;D234&amp;N234</f>
        <v>SOUTH EAST ASIA32100CBN</v>
      </c>
      <c r="AR234" s="123" t="str">
        <f>+D234&amp;J234</f>
        <v>32100SE</v>
      </c>
      <c r="AS234" s="124" t="str">
        <f t="shared" si="34"/>
        <v/>
      </c>
      <c r="AT234" s="125" t="str">
        <f t="shared" si="35"/>
        <v>FV-12NS304</v>
      </c>
      <c r="AU234" s="125" t="str">
        <f>IF(NOT(AT234=""),VLOOKUP(AT234,[1]PSI_Category!A:B,2,0),"")</f>
        <v>CBN</v>
      </c>
      <c r="AV234" s="125" t="s">
        <v>341</v>
      </c>
      <c r="AW234" s="125" t="s">
        <v>341</v>
      </c>
      <c r="AX234" s="125" t="s">
        <v>341</v>
      </c>
    </row>
    <row r="235" spans="2:50" s="103" customFormat="1" ht="11.4" customHeight="1" x14ac:dyDescent="0.3">
      <c r="B235" s="104" t="s">
        <v>1866</v>
      </c>
      <c r="C235" s="105" t="s">
        <v>2018</v>
      </c>
      <c r="D235" s="106">
        <v>32100</v>
      </c>
      <c r="E235" s="107">
        <v>1805</v>
      </c>
      <c r="F235" s="105" t="s">
        <v>2019</v>
      </c>
      <c r="G235" s="107">
        <v>1810</v>
      </c>
      <c r="H235" s="105" t="s">
        <v>2020</v>
      </c>
      <c r="I235" s="105" t="s">
        <v>298</v>
      </c>
      <c r="J235" s="107" t="s">
        <v>293</v>
      </c>
      <c r="K235" s="105">
        <v>92011289</v>
      </c>
      <c r="L235" s="105" t="s">
        <v>2066</v>
      </c>
      <c r="M235" s="105" t="s">
        <v>2075</v>
      </c>
      <c r="N235" s="105" t="s">
        <v>341</v>
      </c>
      <c r="O235" s="108" t="s">
        <v>159</v>
      </c>
      <c r="P235" s="109" t="s">
        <v>1872</v>
      </c>
      <c r="Q235" s="110"/>
      <c r="R235" s="110"/>
      <c r="S235" s="110"/>
      <c r="T235" s="110"/>
      <c r="U235" s="111"/>
      <c r="V235" s="111"/>
      <c r="W235" s="112"/>
      <c r="X235" s="113"/>
      <c r="Y235" s="114" t="s">
        <v>285</v>
      </c>
      <c r="Z235" s="115">
        <v>57.71</v>
      </c>
      <c r="AA235" s="116">
        <v>20</v>
      </c>
      <c r="AB235" s="117">
        <f t="shared" si="27"/>
        <v>1154.2</v>
      </c>
      <c r="AC235" s="117">
        <f t="shared" si="28"/>
        <v>9.0275753000000005</v>
      </c>
      <c r="AD235" s="118"/>
      <c r="AE235" s="117">
        <f t="shared" si="29"/>
        <v>0</v>
      </c>
      <c r="AF235" s="117">
        <f t="shared" si="30"/>
        <v>0</v>
      </c>
      <c r="AG235" s="119">
        <f t="shared" si="31"/>
        <v>20</v>
      </c>
      <c r="AH235" s="120">
        <f t="shared" si="32"/>
        <v>1154.2</v>
      </c>
      <c r="AI235" s="121">
        <f t="shared" si="33"/>
        <v>9.0275753000000005</v>
      </c>
      <c r="AJ235" s="122" t="str">
        <f>+C235</f>
        <v>VIETNAM</v>
      </c>
      <c r="AK235" s="122" t="str">
        <f>IF(ISNA(VLOOKUP(postponeList!D235,[1]Sheet!$A$2:$B$12,2,FALSE))," ",(VLOOKUP(postponeList!D235,[1]Sheet!$A$2:$B$12,2,FALSE)))</f>
        <v>PESGD</v>
      </c>
      <c r="AL235" s="122" t="str">
        <f>IF(ISNA(VLOOKUP(E235,[1]Sheet!$G$2:$H$40,2,FALSE))," ",VLOOKUP(E235,[1]Sheet!$G$2:$H$40,2,FALSE))</f>
        <v>PEWVN</v>
      </c>
      <c r="AM235" s="122" t="str">
        <f>IF(ISNA(VLOOKUP(G235,[1]Sheet!$K$2:$L$159,2,FALSE))," ",(VLOOKUP(G235,[1]Sheet!$K$2:$L$159,2,FALSE)))</f>
        <v>PLSVN-HCM</v>
      </c>
      <c r="AN235" s="122" t="str">
        <f>IF(ISNA(VLOOKUP(I235&amp;C235,[1]Sheet!$D$2:$E$228,2,FALSE))," ",VLOOKUP(I235&amp;C235,[1]Sheet!$D$2:$E$228,2,FALSE))</f>
        <v>Gary, Aota (PEW), Adachi (PAC)</v>
      </c>
      <c r="AO235" s="122" t="str">
        <f>+I235&amp;C235</f>
        <v>PANVIETNAM</v>
      </c>
      <c r="AP235" s="122" t="str">
        <f>C235&amp;D235&amp;E235&amp;G235&amp;I235&amp;O235</f>
        <v>VIETNAM3210018051810PANFEB</v>
      </c>
      <c r="AQ235" s="122" t="str">
        <f>B235&amp;D235&amp;N235</f>
        <v>SOUTH EAST ASIA32100CBN</v>
      </c>
      <c r="AR235" s="123" t="str">
        <f>+D235&amp;J235</f>
        <v>32100SE</v>
      </c>
      <c r="AS235" s="124" t="str">
        <f t="shared" si="34"/>
        <v/>
      </c>
      <c r="AT235" s="125" t="str">
        <f t="shared" si="35"/>
        <v>FV-15NS304</v>
      </c>
      <c r="AU235" s="125" t="str">
        <f>IF(NOT(AT235=""),VLOOKUP(AT235,[1]PSI_Category!A:B,2,0),"")</f>
        <v>CBN</v>
      </c>
      <c r="AV235" s="125" t="s">
        <v>341</v>
      </c>
      <c r="AW235" s="125" t="s">
        <v>341</v>
      </c>
      <c r="AX235" s="125" t="s">
        <v>341</v>
      </c>
    </row>
    <row r="236" spans="2:50" s="103" customFormat="1" ht="11.4" customHeight="1" x14ac:dyDescent="0.3">
      <c r="B236" s="104" t="s">
        <v>1866</v>
      </c>
      <c r="C236" s="105" t="s">
        <v>2018</v>
      </c>
      <c r="D236" s="106">
        <v>32100</v>
      </c>
      <c r="E236" s="107">
        <v>1805</v>
      </c>
      <c r="F236" s="105" t="s">
        <v>2019</v>
      </c>
      <c r="G236" s="107">
        <v>1810</v>
      </c>
      <c r="H236" s="105" t="s">
        <v>2020</v>
      </c>
      <c r="I236" s="105" t="s">
        <v>298</v>
      </c>
      <c r="J236" s="107" t="s">
        <v>293</v>
      </c>
      <c r="K236" s="105">
        <v>92011289</v>
      </c>
      <c r="L236" s="105" t="s">
        <v>2066</v>
      </c>
      <c r="M236" s="105" t="s">
        <v>2076</v>
      </c>
      <c r="N236" s="105" t="s">
        <v>341</v>
      </c>
      <c r="O236" s="108" t="s">
        <v>159</v>
      </c>
      <c r="P236" s="109" t="s">
        <v>1872</v>
      </c>
      <c r="Q236" s="110"/>
      <c r="R236" s="110"/>
      <c r="S236" s="110"/>
      <c r="T236" s="110"/>
      <c r="U236" s="111"/>
      <c r="V236" s="111"/>
      <c r="W236" s="112"/>
      <c r="X236" s="113"/>
      <c r="Y236" s="114" t="s">
        <v>285</v>
      </c>
      <c r="Z236" s="115">
        <v>84.04</v>
      </c>
      <c r="AA236" s="116">
        <v>6</v>
      </c>
      <c r="AB236" s="117">
        <f t="shared" si="27"/>
        <v>504.24</v>
      </c>
      <c r="AC236" s="117">
        <f t="shared" si="28"/>
        <v>3.9439131600000001</v>
      </c>
      <c r="AD236" s="118"/>
      <c r="AE236" s="117">
        <f t="shared" si="29"/>
        <v>0</v>
      </c>
      <c r="AF236" s="117">
        <f t="shared" si="30"/>
        <v>0</v>
      </c>
      <c r="AG236" s="119">
        <f t="shared" si="31"/>
        <v>6</v>
      </c>
      <c r="AH236" s="120">
        <f t="shared" si="32"/>
        <v>504.24</v>
      </c>
      <c r="AI236" s="121">
        <f t="shared" si="33"/>
        <v>3.9439131600000001</v>
      </c>
      <c r="AJ236" s="122" t="str">
        <f>+C236</f>
        <v>VIETNAM</v>
      </c>
      <c r="AK236" s="122" t="str">
        <f>IF(ISNA(VLOOKUP(postponeList!D236,[1]Sheet!$A$2:$B$12,2,FALSE))," ",(VLOOKUP(postponeList!D236,[1]Sheet!$A$2:$B$12,2,FALSE)))</f>
        <v>PESGD</v>
      </c>
      <c r="AL236" s="122" t="str">
        <f>IF(ISNA(VLOOKUP(E236,[1]Sheet!$G$2:$H$40,2,FALSE))," ",VLOOKUP(E236,[1]Sheet!$G$2:$H$40,2,FALSE))</f>
        <v>PEWVN</v>
      </c>
      <c r="AM236" s="122" t="str">
        <f>IF(ISNA(VLOOKUP(G236,[1]Sheet!$K$2:$L$159,2,FALSE))," ",(VLOOKUP(G236,[1]Sheet!$K$2:$L$159,2,FALSE)))</f>
        <v>PLSVN-HCM</v>
      </c>
      <c r="AN236" s="122" t="str">
        <f>IF(ISNA(VLOOKUP(I236&amp;C236,[1]Sheet!$D$2:$E$228,2,FALSE))," ",VLOOKUP(I236&amp;C236,[1]Sheet!$D$2:$E$228,2,FALSE))</f>
        <v>Gary, Aota (PEW), Adachi (PAC)</v>
      </c>
      <c r="AO236" s="122" t="str">
        <f>+I236&amp;C236</f>
        <v>PANVIETNAM</v>
      </c>
      <c r="AP236" s="122" t="str">
        <f>C236&amp;D236&amp;E236&amp;G236&amp;I236&amp;O236</f>
        <v>VIETNAM3210018051810PANFEB</v>
      </c>
      <c r="AQ236" s="122" t="str">
        <f>B236&amp;D236&amp;N236</f>
        <v>SOUTH EAST ASIA32100CBN</v>
      </c>
      <c r="AR236" s="123" t="str">
        <f>+D236&amp;J236</f>
        <v>32100SE</v>
      </c>
      <c r="AS236" s="124" t="str">
        <f t="shared" si="34"/>
        <v/>
      </c>
      <c r="AT236" s="125" t="str">
        <f t="shared" si="35"/>
        <v>FV-18NF304</v>
      </c>
      <c r="AU236" s="125" t="str">
        <f>IF(NOT(AT236=""),VLOOKUP(AT236,[1]PSI_Category!A:B,2,0),"")</f>
        <v>CBN</v>
      </c>
      <c r="AV236" s="125" t="s">
        <v>341</v>
      </c>
      <c r="AW236" s="125" t="s">
        <v>341</v>
      </c>
      <c r="AX236" s="125" t="s">
        <v>341</v>
      </c>
    </row>
    <row r="237" spans="2:50" s="103" customFormat="1" ht="11.4" customHeight="1" x14ac:dyDescent="0.3">
      <c r="B237" s="104" t="s">
        <v>1866</v>
      </c>
      <c r="C237" s="105" t="s">
        <v>2018</v>
      </c>
      <c r="D237" s="106">
        <v>32100</v>
      </c>
      <c r="E237" s="107">
        <v>1805</v>
      </c>
      <c r="F237" s="105" t="s">
        <v>2019</v>
      </c>
      <c r="G237" s="107">
        <v>1810</v>
      </c>
      <c r="H237" s="105" t="s">
        <v>2020</v>
      </c>
      <c r="I237" s="105" t="s">
        <v>298</v>
      </c>
      <c r="J237" s="107" t="s">
        <v>293</v>
      </c>
      <c r="K237" s="105">
        <v>92011289</v>
      </c>
      <c r="L237" s="105" t="s">
        <v>2066</v>
      </c>
      <c r="M237" s="105" t="s">
        <v>2077</v>
      </c>
      <c r="N237" s="105" t="s">
        <v>341</v>
      </c>
      <c r="O237" s="108" t="s">
        <v>159</v>
      </c>
      <c r="P237" s="109" t="s">
        <v>1872</v>
      </c>
      <c r="Q237" s="110"/>
      <c r="R237" s="110"/>
      <c r="S237" s="110"/>
      <c r="T237" s="110"/>
      <c r="U237" s="111"/>
      <c r="V237" s="111"/>
      <c r="W237" s="112"/>
      <c r="X237" s="113"/>
      <c r="Y237" s="114" t="s">
        <v>285</v>
      </c>
      <c r="Z237" s="115">
        <v>68.849999999999994</v>
      </c>
      <c r="AA237" s="116">
        <v>6</v>
      </c>
      <c r="AB237" s="117">
        <f t="shared" si="27"/>
        <v>413.09999999999997</v>
      </c>
      <c r="AC237" s="117">
        <f t="shared" si="28"/>
        <v>3.23106165</v>
      </c>
      <c r="AD237" s="118"/>
      <c r="AE237" s="117">
        <f t="shared" si="29"/>
        <v>0</v>
      </c>
      <c r="AF237" s="117">
        <f t="shared" si="30"/>
        <v>0</v>
      </c>
      <c r="AG237" s="119">
        <f t="shared" si="31"/>
        <v>6</v>
      </c>
      <c r="AH237" s="120">
        <f t="shared" si="32"/>
        <v>413.09999999999997</v>
      </c>
      <c r="AI237" s="121">
        <f t="shared" si="33"/>
        <v>3.23106165</v>
      </c>
      <c r="AJ237" s="122" t="str">
        <f>+C237</f>
        <v>VIETNAM</v>
      </c>
      <c r="AK237" s="122" t="str">
        <f>IF(ISNA(VLOOKUP(postponeList!D237,[1]Sheet!$A$2:$B$12,2,FALSE))," ",(VLOOKUP(postponeList!D237,[1]Sheet!$A$2:$B$12,2,FALSE)))</f>
        <v>PESGD</v>
      </c>
      <c r="AL237" s="122" t="str">
        <f>IF(ISNA(VLOOKUP(E237,[1]Sheet!$G$2:$H$40,2,FALSE))," ",VLOOKUP(E237,[1]Sheet!$G$2:$H$40,2,FALSE))</f>
        <v>PEWVN</v>
      </c>
      <c r="AM237" s="122" t="str">
        <f>IF(ISNA(VLOOKUP(G237,[1]Sheet!$K$2:$L$159,2,FALSE))," ",(VLOOKUP(G237,[1]Sheet!$K$2:$L$159,2,FALSE)))</f>
        <v>PLSVN-HCM</v>
      </c>
      <c r="AN237" s="122" t="str">
        <f>IF(ISNA(VLOOKUP(I237&amp;C237,[1]Sheet!$D$2:$E$228,2,FALSE))," ",VLOOKUP(I237&amp;C237,[1]Sheet!$D$2:$E$228,2,FALSE))</f>
        <v>Gary, Aota (PEW), Adachi (PAC)</v>
      </c>
      <c r="AO237" s="122" t="str">
        <f>+I237&amp;C237</f>
        <v>PANVIETNAM</v>
      </c>
      <c r="AP237" s="122" t="str">
        <f>C237&amp;D237&amp;E237&amp;G237&amp;I237&amp;O237</f>
        <v>VIETNAM3210018051810PANFEB</v>
      </c>
      <c r="AQ237" s="122" t="str">
        <f>B237&amp;D237&amp;N237</f>
        <v>SOUTH EAST ASIA32100CBN</v>
      </c>
      <c r="AR237" s="123" t="str">
        <f>+D237&amp;J237</f>
        <v>32100SE</v>
      </c>
      <c r="AS237" s="124" t="str">
        <f t="shared" si="34"/>
        <v/>
      </c>
      <c r="AT237" s="125" t="str">
        <f t="shared" si="35"/>
        <v>FV-18NS304</v>
      </c>
      <c r="AU237" s="125" t="str">
        <f>IF(NOT(AT237=""),VLOOKUP(AT237,[1]PSI_Category!A:B,2,0),"")</f>
        <v>CBN</v>
      </c>
      <c r="AV237" s="125" t="s">
        <v>341</v>
      </c>
      <c r="AW237" s="125" t="s">
        <v>341</v>
      </c>
      <c r="AX237" s="125" t="s">
        <v>341</v>
      </c>
    </row>
    <row r="238" spans="2:50" s="103" customFormat="1" ht="11.4" customHeight="1" x14ac:dyDescent="0.3">
      <c r="B238" s="104" t="s">
        <v>1866</v>
      </c>
      <c r="C238" s="105" t="s">
        <v>2018</v>
      </c>
      <c r="D238" s="106">
        <v>32100</v>
      </c>
      <c r="E238" s="107">
        <v>1805</v>
      </c>
      <c r="F238" s="105" t="s">
        <v>2019</v>
      </c>
      <c r="G238" s="107">
        <v>1810</v>
      </c>
      <c r="H238" s="105" t="s">
        <v>2020</v>
      </c>
      <c r="I238" s="105" t="s">
        <v>298</v>
      </c>
      <c r="J238" s="107" t="s">
        <v>293</v>
      </c>
      <c r="K238" s="105">
        <v>92011289</v>
      </c>
      <c r="L238" s="105" t="s">
        <v>2066</v>
      </c>
      <c r="M238" s="105" t="s">
        <v>2078</v>
      </c>
      <c r="N238" s="105" t="s">
        <v>341</v>
      </c>
      <c r="O238" s="108" t="s">
        <v>159</v>
      </c>
      <c r="P238" s="109" t="s">
        <v>1872</v>
      </c>
      <c r="Q238" s="110"/>
      <c r="R238" s="110"/>
      <c r="S238" s="110"/>
      <c r="T238" s="110"/>
      <c r="U238" s="111"/>
      <c r="V238" s="111"/>
      <c r="W238" s="112"/>
      <c r="X238" s="113"/>
      <c r="Y238" s="114" t="s">
        <v>285</v>
      </c>
      <c r="Z238" s="115">
        <v>103.27</v>
      </c>
      <c r="AA238" s="116">
        <v>2</v>
      </c>
      <c r="AB238" s="117">
        <f t="shared" si="27"/>
        <v>206.54</v>
      </c>
      <c r="AC238" s="117">
        <f t="shared" si="28"/>
        <v>1.61545261</v>
      </c>
      <c r="AD238" s="118"/>
      <c r="AE238" s="117">
        <f t="shared" si="29"/>
        <v>0</v>
      </c>
      <c r="AF238" s="117">
        <f t="shared" si="30"/>
        <v>0</v>
      </c>
      <c r="AG238" s="119">
        <f t="shared" si="31"/>
        <v>2</v>
      </c>
      <c r="AH238" s="120">
        <f t="shared" si="32"/>
        <v>206.54</v>
      </c>
      <c r="AI238" s="121">
        <f t="shared" si="33"/>
        <v>1.61545261</v>
      </c>
      <c r="AJ238" s="122" t="str">
        <f>+C238</f>
        <v>VIETNAM</v>
      </c>
      <c r="AK238" s="122" t="str">
        <f>IF(ISNA(VLOOKUP(postponeList!D238,[1]Sheet!$A$2:$B$12,2,FALSE))," ",(VLOOKUP(postponeList!D238,[1]Sheet!$A$2:$B$12,2,FALSE)))</f>
        <v>PESGD</v>
      </c>
      <c r="AL238" s="122" t="str">
        <f>IF(ISNA(VLOOKUP(E238,[1]Sheet!$G$2:$H$40,2,FALSE))," ",VLOOKUP(E238,[1]Sheet!$G$2:$H$40,2,FALSE))</f>
        <v>PEWVN</v>
      </c>
      <c r="AM238" s="122" t="str">
        <f>IF(ISNA(VLOOKUP(G238,[1]Sheet!$K$2:$L$159,2,FALSE))," ",(VLOOKUP(G238,[1]Sheet!$K$2:$L$159,2,FALSE)))</f>
        <v>PLSVN-HCM</v>
      </c>
      <c r="AN238" s="122" t="str">
        <f>IF(ISNA(VLOOKUP(I238&amp;C238,[1]Sheet!$D$2:$E$228,2,FALSE))," ",VLOOKUP(I238&amp;C238,[1]Sheet!$D$2:$E$228,2,FALSE))</f>
        <v>Gary, Aota (PEW), Adachi (PAC)</v>
      </c>
      <c r="AO238" s="122" t="str">
        <f>+I238&amp;C238</f>
        <v>PANVIETNAM</v>
      </c>
      <c r="AP238" s="122" t="str">
        <f>C238&amp;D238&amp;E238&amp;G238&amp;I238&amp;O238</f>
        <v>VIETNAM3210018051810PANFEB</v>
      </c>
      <c r="AQ238" s="122" t="str">
        <f>B238&amp;D238&amp;N238</f>
        <v>SOUTH EAST ASIA32100CBN</v>
      </c>
      <c r="AR238" s="123" t="str">
        <f>+D238&amp;J238</f>
        <v>32100SE</v>
      </c>
      <c r="AS238" s="124" t="str">
        <f t="shared" si="34"/>
        <v/>
      </c>
      <c r="AT238" s="125" t="str">
        <f t="shared" si="35"/>
        <v>FV-20NS304</v>
      </c>
      <c r="AU238" s="125" t="str">
        <f>IF(NOT(AT238=""),VLOOKUP(AT238,[1]PSI_Category!A:B,2,0),"")</f>
        <v>CBN</v>
      </c>
      <c r="AV238" s="125" t="s">
        <v>341</v>
      </c>
      <c r="AW238" s="125" t="s">
        <v>341</v>
      </c>
      <c r="AX238" s="125" t="s">
        <v>341</v>
      </c>
    </row>
    <row r="239" spans="2:50" s="103" customFormat="1" ht="11.4" customHeight="1" x14ac:dyDescent="0.3">
      <c r="B239" s="104" t="s">
        <v>1866</v>
      </c>
      <c r="C239" s="105" t="s">
        <v>2018</v>
      </c>
      <c r="D239" s="106">
        <v>32100</v>
      </c>
      <c r="E239" s="107">
        <v>1805</v>
      </c>
      <c r="F239" s="105" t="s">
        <v>2019</v>
      </c>
      <c r="G239" s="107">
        <v>1810</v>
      </c>
      <c r="H239" s="105" t="s">
        <v>2020</v>
      </c>
      <c r="I239" s="105" t="s">
        <v>298</v>
      </c>
      <c r="J239" s="107" t="s">
        <v>293</v>
      </c>
      <c r="K239" s="105">
        <v>92011289</v>
      </c>
      <c r="L239" s="105" t="s">
        <v>2066</v>
      </c>
      <c r="M239" s="105" t="s">
        <v>2079</v>
      </c>
      <c r="N239" s="105" t="s">
        <v>341</v>
      </c>
      <c r="O239" s="108" t="s">
        <v>159</v>
      </c>
      <c r="P239" s="109" t="s">
        <v>1872</v>
      </c>
      <c r="Q239" s="110"/>
      <c r="R239" s="110"/>
      <c r="S239" s="110"/>
      <c r="T239" s="110"/>
      <c r="U239" s="111"/>
      <c r="V239" s="111"/>
      <c r="W239" s="112"/>
      <c r="X239" s="113"/>
      <c r="Y239" s="114" t="s">
        <v>285</v>
      </c>
      <c r="Z239" s="115">
        <v>126.56</v>
      </c>
      <c r="AA239" s="116">
        <v>2</v>
      </c>
      <c r="AB239" s="117">
        <f t="shared" si="27"/>
        <v>253.12</v>
      </c>
      <c r="AC239" s="117">
        <f t="shared" si="28"/>
        <v>1.97977808</v>
      </c>
      <c r="AD239" s="118"/>
      <c r="AE239" s="117">
        <f t="shared" si="29"/>
        <v>0</v>
      </c>
      <c r="AF239" s="117">
        <f t="shared" si="30"/>
        <v>0</v>
      </c>
      <c r="AG239" s="119">
        <f t="shared" si="31"/>
        <v>2</v>
      </c>
      <c r="AH239" s="120">
        <f t="shared" si="32"/>
        <v>253.12</v>
      </c>
      <c r="AI239" s="121">
        <f t="shared" si="33"/>
        <v>1.97977808</v>
      </c>
      <c r="AJ239" s="122" t="str">
        <f>+C239</f>
        <v>VIETNAM</v>
      </c>
      <c r="AK239" s="122" t="str">
        <f>IF(ISNA(VLOOKUP(postponeList!D239,[1]Sheet!$A$2:$B$12,2,FALSE))," ",(VLOOKUP(postponeList!D239,[1]Sheet!$A$2:$B$12,2,FALSE)))</f>
        <v>PESGD</v>
      </c>
      <c r="AL239" s="122" t="str">
        <f>IF(ISNA(VLOOKUP(E239,[1]Sheet!$G$2:$H$40,2,FALSE))," ",VLOOKUP(E239,[1]Sheet!$G$2:$H$40,2,FALSE))</f>
        <v>PEWVN</v>
      </c>
      <c r="AM239" s="122" t="str">
        <f>IF(ISNA(VLOOKUP(G239,[1]Sheet!$K$2:$L$159,2,FALSE))," ",(VLOOKUP(G239,[1]Sheet!$K$2:$L$159,2,FALSE)))</f>
        <v>PLSVN-HCM</v>
      </c>
      <c r="AN239" s="122" t="str">
        <f>IF(ISNA(VLOOKUP(I239&amp;C239,[1]Sheet!$D$2:$E$228,2,FALSE))," ",VLOOKUP(I239&amp;C239,[1]Sheet!$D$2:$E$228,2,FALSE))</f>
        <v>Gary, Aota (PEW), Adachi (PAC)</v>
      </c>
      <c r="AO239" s="122" t="str">
        <f>+I239&amp;C239</f>
        <v>PANVIETNAM</v>
      </c>
      <c r="AP239" s="122" t="str">
        <f>C239&amp;D239&amp;E239&amp;G239&amp;I239&amp;O239</f>
        <v>VIETNAM3210018051810PANFEB</v>
      </c>
      <c r="AQ239" s="122" t="str">
        <f>B239&amp;D239&amp;N239</f>
        <v>SOUTH EAST ASIA32100CBN</v>
      </c>
      <c r="AR239" s="123" t="str">
        <f>+D239&amp;J239</f>
        <v>32100SE</v>
      </c>
      <c r="AS239" s="124" t="str">
        <f t="shared" si="34"/>
        <v/>
      </c>
      <c r="AT239" s="125" t="str">
        <f t="shared" si="35"/>
        <v>FV-23NL304</v>
      </c>
      <c r="AU239" s="125" t="str">
        <f>IF(NOT(AT239=""),VLOOKUP(AT239,[1]PSI_Category!A:B,2,0),"")</f>
        <v>CBN</v>
      </c>
      <c r="AV239" s="125" t="s">
        <v>341</v>
      </c>
      <c r="AW239" s="125" t="s">
        <v>341</v>
      </c>
      <c r="AX239" s="125" t="s">
        <v>341</v>
      </c>
    </row>
    <row r="240" spans="2:50" s="103" customFormat="1" ht="11.4" customHeight="1" x14ac:dyDescent="0.3">
      <c r="B240" s="104" t="s">
        <v>1866</v>
      </c>
      <c r="C240" s="105" t="s">
        <v>2018</v>
      </c>
      <c r="D240" s="106">
        <v>32100</v>
      </c>
      <c r="E240" s="107">
        <v>1805</v>
      </c>
      <c r="F240" s="105" t="s">
        <v>2019</v>
      </c>
      <c r="G240" s="107">
        <v>1810</v>
      </c>
      <c r="H240" s="105" t="s">
        <v>2020</v>
      </c>
      <c r="I240" s="105" t="s">
        <v>298</v>
      </c>
      <c r="J240" s="107" t="s">
        <v>293</v>
      </c>
      <c r="K240" s="105">
        <v>92011289</v>
      </c>
      <c r="L240" s="105" t="s">
        <v>2066</v>
      </c>
      <c r="M240" s="105" t="s">
        <v>2089</v>
      </c>
      <c r="N240" s="105" t="s">
        <v>341</v>
      </c>
      <c r="O240" s="108" t="s">
        <v>159</v>
      </c>
      <c r="P240" s="109" t="s">
        <v>1872</v>
      </c>
      <c r="Q240" s="110"/>
      <c r="R240" s="110"/>
      <c r="S240" s="110"/>
      <c r="T240" s="110"/>
      <c r="U240" s="111"/>
      <c r="V240" s="111"/>
      <c r="W240" s="112"/>
      <c r="X240" s="113"/>
      <c r="Y240" s="114" t="s">
        <v>285</v>
      </c>
      <c r="Z240" s="115">
        <v>192.37</v>
      </c>
      <c r="AA240" s="116">
        <v>1</v>
      </c>
      <c r="AB240" s="117">
        <f t="shared" si="27"/>
        <v>192.37</v>
      </c>
      <c r="AC240" s="117">
        <f t="shared" si="28"/>
        <v>1.5046219550000002</v>
      </c>
      <c r="AD240" s="118"/>
      <c r="AE240" s="117">
        <f t="shared" si="29"/>
        <v>0</v>
      </c>
      <c r="AF240" s="117">
        <f t="shared" si="30"/>
        <v>0</v>
      </c>
      <c r="AG240" s="119">
        <f t="shared" si="31"/>
        <v>1</v>
      </c>
      <c r="AH240" s="120">
        <f t="shared" si="32"/>
        <v>192.37</v>
      </c>
      <c r="AI240" s="121">
        <f t="shared" si="33"/>
        <v>1.5046219550000002</v>
      </c>
      <c r="AJ240" s="122" t="str">
        <f>+C240</f>
        <v>VIETNAM</v>
      </c>
      <c r="AK240" s="122" t="str">
        <f>IF(ISNA(VLOOKUP(postponeList!D240,[1]Sheet!$A$2:$B$12,2,FALSE))," ",(VLOOKUP(postponeList!D240,[1]Sheet!$A$2:$B$12,2,FALSE)))</f>
        <v>PESGD</v>
      </c>
      <c r="AL240" s="122" t="str">
        <f>IF(ISNA(VLOOKUP(E240,[1]Sheet!$G$2:$H$40,2,FALSE))," ",VLOOKUP(E240,[1]Sheet!$G$2:$H$40,2,FALSE))</f>
        <v>PEWVN</v>
      </c>
      <c r="AM240" s="122" t="str">
        <f>IF(ISNA(VLOOKUP(G240,[1]Sheet!$K$2:$L$159,2,FALSE))," ",(VLOOKUP(G240,[1]Sheet!$K$2:$L$159,2,FALSE)))</f>
        <v>PLSVN-HCM</v>
      </c>
      <c r="AN240" s="122" t="str">
        <f>IF(ISNA(VLOOKUP(I240&amp;C240,[1]Sheet!$D$2:$E$228,2,FALSE))," ",VLOOKUP(I240&amp;C240,[1]Sheet!$D$2:$E$228,2,FALSE))</f>
        <v>Gary, Aota (PEW), Adachi (PAC)</v>
      </c>
      <c r="AO240" s="122" t="str">
        <f>+I240&amp;C240</f>
        <v>PANVIETNAM</v>
      </c>
      <c r="AP240" s="122" t="str">
        <f>C240&amp;D240&amp;E240&amp;G240&amp;I240&amp;O240</f>
        <v>VIETNAM3210018051810PANFEB</v>
      </c>
      <c r="AQ240" s="122" t="str">
        <f>B240&amp;D240&amp;N240</f>
        <v>SOUTH EAST ASIA32100CBN</v>
      </c>
      <c r="AR240" s="123" t="str">
        <f>+D240&amp;J240</f>
        <v>32100SE</v>
      </c>
      <c r="AS240" s="124" t="str">
        <f t="shared" si="34"/>
        <v/>
      </c>
      <c r="AT240" s="125" t="str">
        <f t="shared" si="35"/>
        <v>FV-25NF304</v>
      </c>
      <c r="AU240" s="125" t="str">
        <f>IF(NOT(AT240=""),VLOOKUP(AT240,[1]PSI_Category!A:B,2,0),"")</f>
        <v>CBN</v>
      </c>
      <c r="AV240" s="125" t="s">
        <v>341</v>
      </c>
      <c r="AW240" s="125" t="s">
        <v>341</v>
      </c>
      <c r="AX240" s="125" t="s">
        <v>341</v>
      </c>
    </row>
    <row r="241" spans="2:50" s="103" customFormat="1" ht="11.4" customHeight="1" x14ac:dyDescent="0.3">
      <c r="B241" s="104" t="s">
        <v>1866</v>
      </c>
      <c r="C241" s="105" t="s">
        <v>2018</v>
      </c>
      <c r="D241" s="106">
        <v>32100</v>
      </c>
      <c r="E241" s="107">
        <v>1805</v>
      </c>
      <c r="F241" s="105" t="s">
        <v>2019</v>
      </c>
      <c r="G241" s="107">
        <v>1810</v>
      </c>
      <c r="H241" s="105" t="s">
        <v>2020</v>
      </c>
      <c r="I241" s="105" t="s">
        <v>298</v>
      </c>
      <c r="J241" s="107" t="s">
        <v>293</v>
      </c>
      <c r="K241" s="105">
        <v>92011289</v>
      </c>
      <c r="L241" s="105" t="s">
        <v>2066</v>
      </c>
      <c r="M241" s="105" t="s">
        <v>2080</v>
      </c>
      <c r="N241" s="105" t="s">
        <v>341</v>
      </c>
      <c r="O241" s="108" t="s">
        <v>159</v>
      </c>
      <c r="P241" s="109" t="s">
        <v>1872</v>
      </c>
      <c r="Q241" s="110"/>
      <c r="R241" s="110"/>
      <c r="S241" s="110"/>
      <c r="T241" s="110"/>
      <c r="U241" s="111"/>
      <c r="V241" s="111"/>
      <c r="W241" s="112"/>
      <c r="X241" s="113"/>
      <c r="Y241" s="114" t="s">
        <v>285</v>
      </c>
      <c r="Z241" s="115">
        <v>167.06</v>
      </c>
      <c r="AA241" s="116">
        <v>5</v>
      </c>
      <c r="AB241" s="117">
        <f t="shared" si="27"/>
        <v>835.3</v>
      </c>
      <c r="AC241" s="117">
        <f t="shared" si="28"/>
        <v>6.5332989500000007</v>
      </c>
      <c r="AD241" s="118"/>
      <c r="AE241" s="117">
        <f t="shared" si="29"/>
        <v>0</v>
      </c>
      <c r="AF241" s="117">
        <f t="shared" si="30"/>
        <v>0</v>
      </c>
      <c r="AG241" s="119">
        <f t="shared" si="31"/>
        <v>5</v>
      </c>
      <c r="AH241" s="120">
        <f t="shared" si="32"/>
        <v>835.3</v>
      </c>
      <c r="AI241" s="121">
        <f t="shared" si="33"/>
        <v>6.5332989500000007</v>
      </c>
      <c r="AJ241" s="122" t="str">
        <f>+C241</f>
        <v>VIETNAM</v>
      </c>
      <c r="AK241" s="122" t="str">
        <f>IF(ISNA(VLOOKUP(postponeList!D241,[1]Sheet!$A$2:$B$12,2,FALSE))," ",(VLOOKUP(postponeList!D241,[1]Sheet!$A$2:$B$12,2,FALSE)))</f>
        <v>PESGD</v>
      </c>
      <c r="AL241" s="122" t="str">
        <f>IF(ISNA(VLOOKUP(E241,[1]Sheet!$G$2:$H$40,2,FALSE))," ",VLOOKUP(E241,[1]Sheet!$G$2:$H$40,2,FALSE))</f>
        <v>PEWVN</v>
      </c>
      <c r="AM241" s="122" t="str">
        <f>IF(ISNA(VLOOKUP(G241,[1]Sheet!$K$2:$L$159,2,FALSE))," ",(VLOOKUP(G241,[1]Sheet!$K$2:$L$159,2,FALSE)))</f>
        <v>PLSVN-HCM</v>
      </c>
      <c r="AN241" s="122" t="str">
        <f>IF(ISNA(VLOOKUP(I241&amp;C241,[1]Sheet!$D$2:$E$228,2,FALSE))," ",VLOOKUP(I241&amp;C241,[1]Sheet!$D$2:$E$228,2,FALSE))</f>
        <v>Gary, Aota (PEW), Adachi (PAC)</v>
      </c>
      <c r="AO241" s="122" t="str">
        <f>+I241&amp;C241</f>
        <v>PANVIETNAM</v>
      </c>
      <c r="AP241" s="122" t="str">
        <f>C241&amp;D241&amp;E241&amp;G241&amp;I241&amp;O241</f>
        <v>VIETNAM3210018051810PANFEB</v>
      </c>
      <c r="AQ241" s="122" t="str">
        <f>B241&amp;D241&amp;N241</f>
        <v>SOUTH EAST ASIA32100CBN</v>
      </c>
      <c r="AR241" s="123" t="str">
        <f>+D241&amp;J241</f>
        <v>32100SE</v>
      </c>
      <c r="AS241" s="124" t="str">
        <f t="shared" si="34"/>
        <v/>
      </c>
      <c r="AT241" s="125" t="str">
        <f t="shared" si="35"/>
        <v>FV-25NS304</v>
      </c>
      <c r="AU241" s="125" t="str">
        <f>IF(NOT(AT241=""),VLOOKUP(AT241,[1]PSI_Category!A:B,2,0),"")</f>
        <v>CBN</v>
      </c>
      <c r="AV241" s="125" t="s">
        <v>341</v>
      </c>
      <c r="AW241" s="125" t="s">
        <v>341</v>
      </c>
      <c r="AX241" s="125" t="s">
        <v>341</v>
      </c>
    </row>
    <row r="242" spans="2:50" s="103" customFormat="1" ht="11.4" customHeight="1" x14ac:dyDescent="0.3">
      <c r="B242" s="104" t="s">
        <v>1866</v>
      </c>
      <c r="C242" s="105" t="s">
        <v>2018</v>
      </c>
      <c r="D242" s="106">
        <v>32100</v>
      </c>
      <c r="E242" s="107">
        <v>1805</v>
      </c>
      <c r="F242" s="105" t="s">
        <v>2019</v>
      </c>
      <c r="G242" s="107">
        <v>1810</v>
      </c>
      <c r="H242" s="105" t="s">
        <v>2020</v>
      </c>
      <c r="I242" s="105" t="s">
        <v>298</v>
      </c>
      <c r="J242" s="107" t="s">
        <v>293</v>
      </c>
      <c r="K242" s="105">
        <v>92011289</v>
      </c>
      <c r="L242" s="105" t="s">
        <v>2066</v>
      </c>
      <c r="M242" s="105" t="s">
        <v>2081</v>
      </c>
      <c r="N242" s="105" t="s">
        <v>1831</v>
      </c>
      <c r="O242" s="108" t="s">
        <v>159</v>
      </c>
      <c r="P242" s="109" t="s">
        <v>1872</v>
      </c>
      <c r="Q242" s="110"/>
      <c r="R242" s="110"/>
      <c r="S242" s="110"/>
      <c r="T242" s="110"/>
      <c r="U242" s="111"/>
      <c r="V242" s="111"/>
      <c r="W242" s="112"/>
      <c r="X242" s="113"/>
      <c r="Y242" s="114" t="s">
        <v>285</v>
      </c>
      <c r="Z242" s="115">
        <v>71.69</v>
      </c>
      <c r="AA242" s="116">
        <v>12</v>
      </c>
      <c r="AB242" s="117">
        <f t="shared" si="27"/>
        <v>860.28</v>
      </c>
      <c r="AC242" s="117">
        <f t="shared" si="28"/>
        <v>6.7286800199999997</v>
      </c>
      <c r="AD242" s="118"/>
      <c r="AE242" s="117">
        <f t="shared" si="29"/>
        <v>0</v>
      </c>
      <c r="AF242" s="117">
        <f t="shared" si="30"/>
        <v>0</v>
      </c>
      <c r="AG242" s="119">
        <f t="shared" si="31"/>
        <v>12</v>
      </c>
      <c r="AH242" s="120">
        <f t="shared" si="32"/>
        <v>860.28</v>
      </c>
      <c r="AI242" s="121">
        <f t="shared" si="33"/>
        <v>6.7286800199999997</v>
      </c>
      <c r="AJ242" s="122" t="str">
        <f>+C242</f>
        <v>VIETNAM</v>
      </c>
      <c r="AK242" s="122" t="str">
        <f>IF(ISNA(VLOOKUP(postponeList!D242,[1]Sheet!$A$2:$B$12,2,FALSE))," ",(VLOOKUP(postponeList!D242,[1]Sheet!$A$2:$B$12,2,FALSE)))</f>
        <v>PESGD</v>
      </c>
      <c r="AL242" s="122" t="str">
        <f>IF(ISNA(VLOOKUP(E242,[1]Sheet!$G$2:$H$40,2,FALSE))," ",VLOOKUP(E242,[1]Sheet!$G$2:$H$40,2,FALSE))</f>
        <v>PEWVN</v>
      </c>
      <c r="AM242" s="122" t="str">
        <f>IF(ISNA(VLOOKUP(G242,[1]Sheet!$K$2:$L$159,2,FALSE))," ",(VLOOKUP(G242,[1]Sheet!$K$2:$L$159,2,FALSE)))</f>
        <v>PLSVN-HCM</v>
      </c>
      <c r="AN242" s="122" t="str">
        <f>IF(ISNA(VLOOKUP(I242&amp;C242,[1]Sheet!$D$2:$E$228,2,FALSE))," ",VLOOKUP(I242&amp;C242,[1]Sheet!$D$2:$E$228,2,FALSE))</f>
        <v>Gary, Aota (PEW), Adachi (PAC)</v>
      </c>
      <c r="AO242" s="122" t="str">
        <f>+I242&amp;C242</f>
        <v>PANVIETNAM</v>
      </c>
      <c r="AP242" s="122" t="str">
        <f>C242&amp;D242&amp;E242&amp;G242&amp;I242&amp;O242</f>
        <v>VIETNAM3210018051810PANFEB</v>
      </c>
      <c r="AQ242" s="122" t="str">
        <f>B242&amp;D242&amp;N242</f>
        <v xml:space="preserve">SOUTH EAST ASIA32100CM </v>
      </c>
      <c r="AR242" s="123" t="str">
        <f>+D242&amp;J242</f>
        <v>32100SE</v>
      </c>
      <c r="AS242" s="124" t="str">
        <f t="shared" si="34"/>
        <v/>
      </c>
      <c r="AT242" s="125" t="str">
        <f t="shared" si="35"/>
        <v>FV-27CH904</v>
      </c>
      <c r="AU242" s="125" t="str">
        <f>IF(NOT(AT242=""),VLOOKUP(AT242,[1]PSI_Category!A:B,2,0),"")</f>
        <v>C/M</v>
      </c>
      <c r="AV242" s="125" t="s">
        <v>535</v>
      </c>
      <c r="AW242" s="125" t="s">
        <v>535</v>
      </c>
      <c r="AX242" s="125" t="s">
        <v>535</v>
      </c>
    </row>
    <row r="243" spans="2:50" s="103" customFormat="1" ht="11.4" customHeight="1" x14ac:dyDescent="0.3">
      <c r="B243" s="104" t="s">
        <v>1866</v>
      </c>
      <c r="C243" s="105" t="s">
        <v>2018</v>
      </c>
      <c r="D243" s="106">
        <v>32100</v>
      </c>
      <c r="E243" s="107">
        <v>1805</v>
      </c>
      <c r="F243" s="105" t="s">
        <v>2019</v>
      </c>
      <c r="G243" s="107">
        <v>1810</v>
      </c>
      <c r="H243" s="105" t="s">
        <v>2020</v>
      </c>
      <c r="I243" s="105" t="s">
        <v>298</v>
      </c>
      <c r="J243" s="107" t="s">
        <v>293</v>
      </c>
      <c r="K243" s="105">
        <v>92011289</v>
      </c>
      <c r="L243" s="105" t="s">
        <v>2066</v>
      </c>
      <c r="M243" s="105" t="s">
        <v>2090</v>
      </c>
      <c r="N243" s="105" t="s">
        <v>341</v>
      </c>
      <c r="O243" s="108" t="s">
        <v>159</v>
      </c>
      <c r="P243" s="109" t="s">
        <v>1872</v>
      </c>
      <c r="Q243" s="110"/>
      <c r="R243" s="110"/>
      <c r="S243" s="110"/>
      <c r="T243" s="110"/>
      <c r="U243" s="111"/>
      <c r="V243" s="111"/>
      <c r="W243" s="112"/>
      <c r="X243" s="113"/>
      <c r="Y243" s="114" t="s">
        <v>285</v>
      </c>
      <c r="Z243" s="115">
        <v>277.12</v>
      </c>
      <c r="AA243" s="116">
        <v>1</v>
      </c>
      <c r="AB243" s="117">
        <f t="shared" si="27"/>
        <v>277.12</v>
      </c>
      <c r="AC243" s="117">
        <f t="shared" si="28"/>
        <v>2.16749408</v>
      </c>
      <c r="AD243" s="118"/>
      <c r="AE243" s="117">
        <f t="shared" si="29"/>
        <v>0</v>
      </c>
      <c r="AF243" s="117">
        <f t="shared" si="30"/>
        <v>0</v>
      </c>
      <c r="AG243" s="119">
        <f t="shared" si="31"/>
        <v>1</v>
      </c>
      <c r="AH243" s="120">
        <f t="shared" si="32"/>
        <v>277.12</v>
      </c>
      <c r="AI243" s="121">
        <f t="shared" si="33"/>
        <v>2.16749408</v>
      </c>
      <c r="AJ243" s="122" t="str">
        <f>+C243</f>
        <v>VIETNAM</v>
      </c>
      <c r="AK243" s="122" t="str">
        <f>IF(ISNA(VLOOKUP(postponeList!D243,[1]Sheet!$A$2:$B$12,2,FALSE))," ",(VLOOKUP(postponeList!D243,[1]Sheet!$A$2:$B$12,2,FALSE)))</f>
        <v>PESGD</v>
      </c>
      <c r="AL243" s="122" t="str">
        <f>IF(ISNA(VLOOKUP(E243,[1]Sheet!$G$2:$H$40,2,FALSE))," ",VLOOKUP(E243,[1]Sheet!$G$2:$H$40,2,FALSE))</f>
        <v>PEWVN</v>
      </c>
      <c r="AM243" s="122" t="str">
        <f>IF(ISNA(VLOOKUP(G243,[1]Sheet!$K$2:$L$159,2,FALSE))," ",(VLOOKUP(G243,[1]Sheet!$K$2:$L$159,2,FALSE)))</f>
        <v>PLSVN-HCM</v>
      </c>
      <c r="AN243" s="122" t="str">
        <f>IF(ISNA(VLOOKUP(I243&amp;C243,[1]Sheet!$D$2:$E$228,2,FALSE))," ",VLOOKUP(I243&amp;C243,[1]Sheet!$D$2:$E$228,2,FALSE))</f>
        <v>Gary, Aota (PEW), Adachi (PAC)</v>
      </c>
      <c r="AO243" s="122" t="str">
        <f>+I243&amp;C243</f>
        <v>PANVIETNAM</v>
      </c>
      <c r="AP243" s="122" t="str">
        <f>C243&amp;D243&amp;E243&amp;G243&amp;I243&amp;O243</f>
        <v>VIETNAM3210018051810PANFEB</v>
      </c>
      <c r="AQ243" s="122" t="str">
        <f>B243&amp;D243&amp;N243</f>
        <v>SOUTH EAST ASIA32100CBN</v>
      </c>
      <c r="AR243" s="123" t="str">
        <f>+D243&amp;J243</f>
        <v>32100SE</v>
      </c>
      <c r="AS243" s="124" t="str">
        <f t="shared" si="34"/>
        <v/>
      </c>
      <c r="AT243" s="125" t="str">
        <f t="shared" si="35"/>
        <v>FV-28NX304</v>
      </c>
      <c r="AU243" s="125" t="str">
        <f>IF(NOT(AT243=""),VLOOKUP(AT243,[1]PSI_Category!A:B,2,0),"")</f>
        <v>CBN</v>
      </c>
      <c r="AV243" s="125" t="s">
        <v>341</v>
      </c>
      <c r="AW243" s="125" t="s">
        <v>341</v>
      </c>
      <c r="AX243" s="125" t="s">
        <v>341</v>
      </c>
    </row>
    <row r="244" spans="2:50" s="103" customFormat="1" ht="11.4" customHeight="1" x14ac:dyDescent="0.3">
      <c r="B244" s="104" t="s">
        <v>1866</v>
      </c>
      <c r="C244" s="105" t="s">
        <v>2018</v>
      </c>
      <c r="D244" s="106">
        <v>32100</v>
      </c>
      <c r="E244" s="107">
        <v>1805</v>
      </c>
      <c r="F244" s="105" t="s">
        <v>2019</v>
      </c>
      <c r="G244" s="107">
        <v>1810</v>
      </c>
      <c r="H244" s="105" t="s">
        <v>2020</v>
      </c>
      <c r="I244" s="105" t="s">
        <v>298</v>
      </c>
      <c r="J244" s="107" t="s">
        <v>293</v>
      </c>
      <c r="K244" s="105">
        <v>92011289</v>
      </c>
      <c r="L244" s="105" t="s">
        <v>2066</v>
      </c>
      <c r="M244" s="105" t="s">
        <v>2091</v>
      </c>
      <c r="N244" s="105" t="s">
        <v>1930</v>
      </c>
      <c r="O244" s="108" t="s">
        <v>159</v>
      </c>
      <c r="P244" s="109" t="s">
        <v>1872</v>
      </c>
      <c r="Q244" s="110"/>
      <c r="R244" s="110"/>
      <c r="S244" s="110"/>
      <c r="T244" s="110"/>
      <c r="U244" s="111"/>
      <c r="V244" s="111"/>
      <c r="W244" s="112"/>
      <c r="X244" s="113"/>
      <c r="Y244" s="114" t="s">
        <v>285</v>
      </c>
      <c r="Z244" s="115">
        <v>123.5</v>
      </c>
      <c r="AA244" s="116">
        <v>6</v>
      </c>
      <c r="AB244" s="117">
        <f t="shared" si="27"/>
        <v>741</v>
      </c>
      <c r="AC244" s="117">
        <f t="shared" si="28"/>
        <v>5.7957314999999996</v>
      </c>
      <c r="AD244" s="118"/>
      <c r="AE244" s="117">
        <f t="shared" si="29"/>
        <v>0</v>
      </c>
      <c r="AF244" s="117">
        <f t="shared" si="30"/>
        <v>0</v>
      </c>
      <c r="AG244" s="119">
        <f t="shared" si="31"/>
        <v>6</v>
      </c>
      <c r="AH244" s="120">
        <f t="shared" si="32"/>
        <v>741</v>
      </c>
      <c r="AI244" s="121">
        <f t="shared" si="33"/>
        <v>5.7957314999999996</v>
      </c>
      <c r="AJ244" s="122" t="str">
        <f>+C244</f>
        <v>VIETNAM</v>
      </c>
      <c r="AK244" s="122" t="str">
        <f>IF(ISNA(VLOOKUP(postponeList!D244,[1]Sheet!$A$2:$B$12,2,FALSE))," ",(VLOOKUP(postponeList!D244,[1]Sheet!$A$2:$B$12,2,FALSE)))</f>
        <v>PESGD</v>
      </c>
      <c r="AL244" s="122" t="str">
        <f>IF(ISNA(VLOOKUP(E244,[1]Sheet!$G$2:$H$40,2,FALSE))," ",VLOOKUP(E244,[1]Sheet!$G$2:$H$40,2,FALSE))</f>
        <v>PEWVN</v>
      </c>
      <c r="AM244" s="122" t="str">
        <f>IF(ISNA(VLOOKUP(G244,[1]Sheet!$K$2:$L$159,2,FALSE))," ",(VLOOKUP(G244,[1]Sheet!$K$2:$L$159,2,FALSE)))</f>
        <v>PLSVN-HCM</v>
      </c>
      <c r="AN244" s="122" t="str">
        <f>IF(ISNA(VLOOKUP(I244&amp;C244,[1]Sheet!$D$2:$E$228,2,FALSE))," ",VLOOKUP(I244&amp;C244,[1]Sheet!$D$2:$E$228,2,FALSE))</f>
        <v>Gary, Aota (PEW), Adachi (PAC)</v>
      </c>
      <c r="AO244" s="122" t="str">
        <f>+I244&amp;C244</f>
        <v>PANVIETNAM</v>
      </c>
      <c r="AP244" s="122" t="str">
        <f>C244&amp;D244&amp;E244&amp;G244&amp;I244&amp;O244</f>
        <v>VIETNAM3210018051810PANFEB</v>
      </c>
      <c r="AQ244" s="122" t="str">
        <f>B244&amp;D244&amp;N244</f>
        <v xml:space="preserve">SOUTH EAST ASIA32100BD </v>
      </c>
      <c r="AR244" s="123" t="str">
        <f>+D244&amp;J244</f>
        <v>32100SE</v>
      </c>
      <c r="AS244" s="124" t="str">
        <f t="shared" si="34"/>
        <v/>
      </c>
      <c r="AT244" s="125" t="str">
        <f t="shared" si="35"/>
        <v>FV-30BG304</v>
      </c>
      <c r="AU244" s="125" t="str">
        <f>IF(NOT(AT244=""),VLOOKUP(AT244,[1]PSI_Category!A:B,2,0),"")</f>
        <v>B/D</v>
      </c>
      <c r="AV244" s="125" t="s">
        <v>1936</v>
      </c>
      <c r="AW244" s="125" t="s">
        <v>1936</v>
      </c>
      <c r="AX244" s="125" t="s">
        <v>1936</v>
      </c>
    </row>
    <row r="245" spans="2:50" s="103" customFormat="1" ht="11.4" customHeight="1" x14ac:dyDescent="0.3">
      <c r="B245" s="104" t="s">
        <v>1866</v>
      </c>
      <c r="C245" s="105" t="s">
        <v>2018</v>
      </c>
      <c r="D245" s="106">
        <v>32100</v>
      </c>
      <c r="E245" s="107">
        <v>1805</v>
      </c>
      <c r="F245" s="105" t="s">
        <v>2019</v>
      </c>
      <c r="G245" s="107">
        <v>1810</v>
      </c>
      <c r="H245" s="105" t="s">
        <v>2020</v>
      </c>
      <c r="I245" s="105" t="s">
        <v>298</v>
      </c>
      <c r="J245" s="107" t="s">
        <v>293</v>
      </c>
      <c r="K245" s="105">
        <v>92011289</v>
      </c>
      <c r="L245" s="105" t="s">
        <v>2066</v>
      </c>
      <c r="M245" s="105" t="s">
        <v>2092</v>
      </c>
      <c r="N245" s="105" t="s">
        <v>1930</v>
      </c>
      <c r="O245" s="108" t="s">
        <v>159</v>
      </c>
      <c r="P245" s="109" t="s">
        <v>1872</v>
      </c>
      <c r="Q245" s="110"/>
      <c r="R245" s="110"/>
      <c r="S245" s="110"/>
      <c r="T245" s="110"/>
      <c r="U245" s="111"/>
      <c r="V245" s="111"/>
      <c r="W245" s="112"/>
      <c r="X245" s="113"/>
      <c r="Y245" s="114" t="s">
        <v>285</v>
      </c>
      <c r="Z245" s="115">
        <v>92.86</v>
      </c>
      <c r="AA245" s="116">
        <v>10</v>
      </c>
      <c r="AB245" s="117">
        <f t="shared" si="27"/>
        <v>928.6</v>
      </c>
      <c r="AC245" s="117">
        <f t="shared" si="28"/>
        <v>7.2630449000000006</v>
      </c>
      <c r="AD245" s="118"/>
      <c r="AE245" s="117">
        <f t="shared" si="29"/>
        <v>0</v>
      </c>
      <c r="AF245" s="117">
        <f t="shared" si="30"/>
        <v>0</v>
      </c>
      <c r="AG245" s="119">
        <f t="shared" si="31"/>
        <v>10</v>
      </c>
      <c r="AH245" s="120">
        <f t="shared" si="32"/>
        <v>928.6</v>
      </c>
      <c r="AI245" s="121">
        <f t="shared" si="33"/>
        <v>7.2630449000000006</v>
      </c>
      <c r="AJ245" s="122" t="str">
        <f>+C245</f>
        <v>VIETNAM</v>
      </c>
      <c r="AK245" s="122" t="str">
        <f>IF(ISNA(VLOOKUP(postponeList!D245,[1]Sheet!$A$2:$B$12,2,FALSE))," ",(VLOOKUP(postponeList!D245,[1]Sheet!$A$2:$B$12,2,FALSE)))</f>
        <v>PESGD</v>
      </c>
      <c r="AL245" s="122" t="str">
        <f>IF(ISNA(VLOOKUP(E245,[1]Sheet!$G$2:$H$40,2,FALSE))," ",VLOOKUP(E245,[1]Sheet!$G$2:$H$40,2,FALSE))</f>
        <v>PEWVN</v>
      </c>
      <c r="AM245" s="122" t="str">
        <f>IF(ISNA(VLOOKUP(G245,[1]Sheet!$K$2:$L$159,2,FALSE))," ",(VLOOKUP(G245,[1]Sheet!$K$2:$L$159,2,FALSE)))</f>
        <v>PLSVN-HCM</v>
      </c>
      <c r="AN245" s="122" t="str">
        <f>IF(ISNA(VLOOKUP(I245&amp;C245,[1]Sheet!$D$2:$E$228,2,FALSE))," ",VLOOKUP(I245&amp;C245,[1]Sheet!$D$2:$E$228,2,FALSE))</f>
        <v>Gary, Aota (PEW), Adachi (PAC)</v>
      </c>
      <c r="AO245" s="122" t="str">
        <f>+I245&amp;C245</f>
        <v>PANVIETNAM</v>
      </c>
      <c r="AP245" s="122" t="str">
        <f>C245&amp;D245&amp;E245&amp;G245&amp;I245&amp;O245</f>
        <v>VIETNAM3210018051810PANFEB</v>
      </c>
      <c r="AQ245" s="122" t="str">
        <f>B245&amp;D245&amp;N245</f>
        <v xml:space="preserve">SOUTH EAST ASIA32100BD </v>
      </c>
      <c r="AR245" s="123" t="str">
        <f>+D245&amp;J245</f>
        <v>32100SE</v>
      </c>
      <c r="AS245" s="124" t="str">
        <f t="shared" si="34"/>
        <v/>
      </c>
      <c r="AT245" s="125" t="str">
        <f t="shared" si="35"/>
        <v>FV-30BY104W</v>
      </c>
      <c r="AU245" s="125" t="str">
        <f>IF(NOT(AT245=""),VLOOKUP(AT245,[1]PSI_Category!A:B,2,0),"")</f>
        <v>B/D</v>
      </c>
      <c r="AV245" s="125" t="s">
        <v>1936</v>
      </c>
      <c r="AW245" s="125" t="s">
        <v>1936</v>
      </c>
      <c r="AX245" s="125" t="s">
        <v>1936</v>
      </c>
    </row>
    <row r="246" spans="2:50" s="103" customFormat="1" ht="11.4" customHeight="1" x14ac:dyDescent="0.3">
      <c r="B246" s="104" t="s">
        <v>1866</v>
      </c>
      <c r="C246" s="105" t="s">
        <v>2018</v>
      </c>
      <c r="D246" s="106">
        <v>32100</v>
      </c>
      <c r="E246" s="107">
        <v>1805</v>
      </c>
      <c r="F246" s="105" t="s">
        <v>2019</v>
      </c>
      <c r="G246" s="107">
        <v>1810</v>
      </c>
      <c r="H246" s="105" t="s">
        <v>2020</v>
      </c>
      <c r="I246" s="105" t="s">
        <v>298</v>
      </c>
      <c r="J246" s="107" t="s">
        <v>293</v>
      </c>
      <c r="K246" s="105">
        <v>92011289</v>
      </c>
      <c r="L246" s="105" t="s">
        <v>2066</v>
      </c>
      <c r="M246" s="105" t="s">
        <v>2082</v>
      </c>
      <c r="N246" s="105" t="s">
        <v>1809</v>
      </c>
      <c r="O246" s="108" t="s">
        <v>159</v>
      </c>
      <c r="P246" s="109" t="s">
        <v>1872</v>
      </c>
      <c r="Q246" s="110"/>
      <c r="R246" s="110"/>
      <c r="S246" s="110"/>
      <c r="T246" s="110"/>
      <c r="U246" s="111"/>
      <c r="V246" s="111"/>
      <c r="W246" s="112"/>
      <c r="X246" s="113"/>
      <c r="Y246" s="114" t="s">
        <v>285</v>
      </c>
      <c r="Z246" s="115">
        <v>62.19</v>
      </c>
      <c r="AA246" s="116">
        <v>2</v>
      </c>
      <c r="AB246" s="117">
        <f t="shared" si="27"/>
        <v>124.38</v>
      </c>
      <c r="AC246" s="117">
        <f t="shared" si="28"/>
        <v>0.97283816999999995</v>
      </c>
      <c r="AD246" s="118"/>
      <c r="AE246" s="117">
        <f t="shared" si="29"/>
        <v>0</v>
      </c>
      <c r="AF246" s="117">
        <f t="shared" si="30"/>
        <v>0</v>
      </c>
      <c r="AG246" s="119">
        <f t="shared" si="31"/>
        <v>2</v>
      </c>
      <c r="AH246" s="120">
        <f t="shared" si="32"/>
        <v>124.38</v>
      </c>
      <c r="AI246" s="121">
        <f t="shared" si="33"/>
        <v>0.97283816999999995</v>
      </c>
      <c r="AJ246" s="122" t="str">
        <f>+C246</f>
        <v>VIETNAM</v>
      </c>
      <c r="AK246" s="122" t="str">
        <f>IF(ISNA(VLOOKUP(postponeList!D246,[1]Sheet!$A$2:$B$12,2,FALSE))," ",(VLOOKUP(postponeList!D246,[1]Sheet!$A$2:$B$12,2,FALSE)))</f>
        <v>PESGD</v>
      </c>
      <c r="AL246" s="122" t="str">
        <f>IF(ISNA(VLOOKUP(E246,[1]Sheet!$G$2:$H$40,2,FALSE))," ",VLOOKUP(E246,[1]Sheet!$G$2:$H$40,2,FALSE))</f>
        <v>PEWVN</v>
      </c>
      <c r="AM246" s="122" t="str">
        <f>IF(ISNA(VLOOKUP(G246,[1]Sheet!$K$2:$L$159,2,FALSE))," ",(VLOOKUP(G246,[1]Sheet!$K$2:$L$159,2,FALSE)))</f>
        <v>PLSVN-HCM</v>
      </c>
      <c r="AN246" s="122" t="str">
        <f>IF(ISNA(VLOOKUP(I246&amp;C246,[1]Sheet!$D$2:$E$228,2,FALSE))," ",VLOOKUP(I246&amp;C246,[1]Sheet!$D$2:$E$228,2,FALSE))</f>
        <v>Gary, Aota (PEW), Adachi (PAC)</v>
      </c>
      <c r="AO246" s="122" t="str">
        <f>+I246&amp;C246</f>
        <v>PANVIETNAM</v>
      </c>
      <c r="AP246" s="122" t="str">
        <f>C246&amp;D246&amp;E246&amp;G246&amp;I246&amp;O246</f>
        <v>VIETNAM3210018051810PANFEB</v>
      </c>
      <c r="AQ246" s="122" t="str">
        <f>B246&amp;D246&amp;N246</f>
        <v xml:space="preserve">SOUTH EAST ASIA32100VF </v>
      </c>
      <c r="AR246" s="123" t="str">
        <f>+D246&amp;J246</f>
        <v>32100SE</v>
      </c>
      <c r="AS246" s="124" t="str">
        <f t="shared" si="34"/>
        <v/>
      </c>
      <c r="AT246" s="125" t="str">
        <f t="shared" si="35"/>
        <v>FV-30GS4NA(MOTOR04</v>
      </c>
      <c r="AU246" s="125" t="str">
        <f>IF(NOT(AT246=""),VLOOKUP(AT246,[1]PSI_Category!A:B,2,0),"")</f>
        <v>H/V</v>
      </c>
      <c r="AV246" s="125" t="s">
        <v>552</v>
      </c>
      <c r="AW246" s="125" t="s">
        <v>552</v>
      </c>
      <c r="AX246" s="125" t="s">
        <v>552</v>
      </c>
    </row>
    <row r="247" spans="2:50" s="103" customFormat="1" ht="11.4" customHeight="1" x14ac:dyDescent="0.3">
      <c r="B247" s="104" t="s">
        <v>1866</v>
      </c>
      <c r="C247" s="105" t="s">
        <v>2018</v>
      </c>
      <c r="D247" s="106">
        <v>32100</v>
      </c>
      <c r="E247" s="107">
        <v>1805</v>
      </c>
      <c r="F247" s="105" t="s">
        <v>2019</v>
      </c>
      <c r="G247" s="107">
        <v>1810</v>
      </c>
      <c r="H247" s="105" t="s">
        <v>2020</v>
      </c>
      <c r="I247" s="105" t="s">
        <v>298</v>
      </c>
      <c r="J247" s="107" t="s">
        <v>293</v>
      </c>
      <c r="K247" s="105">
        <v>92011289</v>
      </c>
      <c r="L247" s="105" t="s">
        <v>2066</v>
      </c>
      <c r="M247" s="105" t="s">
        <v>2083</v>
      </c>
      <c r="N247" s="105" t="s">
        <v>1831</v>
      </c>
      <c r="O247" s="108" t="s">
        <v>159</v>
      </c>
      <c r="P247" s="109" t="s">
        <v>1872</v>
      </c>
      <c r="Q247" s="110"/>
      <c r="R247" s="110"/>
      <c r="S247" s="110"/>
      <c r="T247" s="110"/>
      <c r="U247" s="111"/>
      <c r="V247" s="111"/>
      <c r="W247" s="112"/>
      <c r="X247" s="113"/>
      <c r="Y247" s="114" t="s">
        <v>285</v>
      </c>
      <c r="Z247" s="115">
        <v>97.75</v>
      </c>
      <c r="AA247" s="116">
        <v>5</v>
      </c>
      <c r="AB247" s="117">
        <f t="shared" si="27"/>
        <v>488.75</v>
      </c>
      <c r="AC247" s="117">
        <f t="shared" si="28"/>
        <v>3.8227581250000005</v>
      </c>
      <c r="AD247" s="118"/>
      <c r="AE247" s="117">
        <f t="shared" si="29"/>
        <v>0</v>
      </c>
      <c r="AF247" s="117">
        <f t="shared" si="30"/>
        <v>0</v>
      </c>
      <c r="AG247" s="119">
        <f t="shared" si="31"/>
        <v>5</v>
      </c>
      <c r="AH247" s="120">
        <f t="shared" si="32"/>
        <v>488.75</v>
      </c>
      <c r="AI247" s="121">
        <f t="shared" si="33"/>
        <v>3.8227581250000005</v>
      </c>
      <c r="AJ247" s="122" t="str">
        <f>+C247</f>
        <v>VIETNAM</v>
      </c>
      <c r="AK247" s="122" t="str">
        <f>IF(ISNA(VLOOKUP(postponeList!D247,[1]Sheet!$A$2:$B$12,2,FALSE))," ",(VLOOKUP(postponeList!D247,[1]Sheet!$A$2:$B$12,2,FALSE)))</f>
        <v>PESGD</v>
      </c>
      <c r="AL247" s="122" t="str">
        <f>IF(ISNA(VLOOKUP(E247,[1]Sheet!$G$2:$H$40,2,FALSE))," ",VLOOKUP(E247,[1]Sheet!$G$2:$H$40,2,FALSE))</f>
        <v>PEWVN</v>
      </c>
      <c r="AM247" s="122" t="str">
        <f>IF(ISNA(VLOOKUP(G247,[1]Sheet!$K$2:$L$159,2,FALSE))," ",(VLOOKUP(G247,[1]Sheet!$K$2:$L$159,2,FALSE)))</f>
        <v>PLSVN-HCM</v>
      </c>
      <c r="AN247" s="122" t="str">
        <f>IF(ISNA(VLOOKUP(I247&amp;C247,[1]Sheet!$D$2:$E$228,2,FALSE))," ",VLOOKUP(I247&amp;C247,[1]Sheet!$D$2:$E$228,2,FALSE))</f>
        <v>Gary, Aota (PEW), Adachi (PAC)</v>
      </c>
      <c r="AO247" s="122" t="str">
        <f>+I247&amp;C247</f>
        <v>PANVIETNAM</v>
      </c>
      <c r="AP247" s="122" t="str">
        <f>C247&amp;D247&amp;E247&amp;G247&amp;I247&amp;O247</f>
        <v>VIETNAM3210018051810PANFEB</v>
      </c>
      <c r="AQ247" s="122" t="str">
        <f>B247&amp;D247&amp;N247</f>
        <v xml:space="preserve">SOUTH EAST ASIA32100CM </v>
      </c>
      <c r="AR247" s="123" t="str">
        <f>+D247&amp;J247</f>
        <v>32100SE</v>
      </c>
      <c r="AS247" s="124" t="str">
        <f t="shared" si="34"/>
        <v/>
      </c>
      <c r="AT247" s="125" t="str">
        <f t="shared" si="35"/>
        <v>FV-32CD904</v>
      </c>
      <c r="AU247" s="125" t="str">
        <f>IF(NOT(AT247=""),VLOOKUP(AT247,[1]PSI_Category!A:B,2,0),"")</f>
        <v>C/M</v>
      </c>
      <c r="AV247" s="125" t="s">
        <v>535</v>
      </c>
      <c r="AW247" s="125" t="s">
        <v>535</v>
      </c>
      <c r="AX247" s="125" t="s">
        <v>535</v>
      </c>
    </row>
    <row r="248" spans="2:50" s="103" customFormat="1" ht="11.4" customHeight="1" x14ac:dyDescent="0.3">
      <c r="B248" s="104" t="s">
        <v>1866</v>
      </c>
      <c r="C248" s="105" t="s">
        <v>2018</v>
      </c>
      <c r="D248" s="106">
        <v>32100</v>
      </c>
      <c r="E248" s="107">
        <v>1805</v>
      </c>
      <c r="F248" s="105" t="s">
        <v>2019</v>
      </c>
      <c r="G248" s="107">
        <v>1810</v>
      </c>
      <c r="H248" s="105" t="s">
        <v>2020</v>
      </c>
      <c r="I248" s="105" t="s">
        <v>298</v>
      </c>
      <c r="J248" s="107" t="s">
        <v>293</v>
      </c>
      <c r="K248" s="105">
        <v>92011289</v>
      </c>
      <c r="L248" s="105" t="s">
        <v>2066</v>
      </c>
      <c r="M248" s="105" t="s">
        <v>2084</v>
      </c>
      <c r="N248" s="105" t="s">
        <v>1831</v>
      </c>
      <c r="O248" s="108" t="s">
        <v>159</v>
      </c>
      <c r="P248" s="109" t="s">
        <v>1872</v>
      </c>
      <c r="Q248" s="110"/>
      <c r="R248" s="110"/>
      <c r="S248" s="110"/>
      <c r="T248" s="110"/>
      <c r="U248" s="111"/>
      <c r="V248" s="111"/>
      <c r="W248" s="112"/>
      <c r="X248" s="113"/>
      <c r="Y248" s="114" t="s">
        <v>285</v>
      </c>
      <c r="Z248" s="115">
        <v>102.65</v>
      </c>
      <c r="AA248" s="116">
        <v>4</v>
      </c>
      <c r="AB248" s="117">
        <f t="shared" si="27"/>
        <v>410.6</v>
      </c>
      <c r="AC248" s="117">
        <f t="shared" si="28"/>
        <v>3.2115079000000004</v>
      </c>
      <c r="AD248" s="118"/>
      <c r="AE248" s="117">
        <f t="shared" si="29"/>
        <v>0</v>
      </c>
      <c r="AF248" s="117">
        <f t="shared" si="30"/>
        <v>0</v>
      </c>
      <c r="AG248" s="119">
        <f t="shared" si="31"/>
        <v>4</v>
      </c>
      <c r="AH248" s="120">
        <f t="shared" si="32"/>
        <v>410.6</v>
      </c>
      <c r="AI248" s="121">
        <f t="shared" si="33"/>
        <v>3.2115079000000004</v>
      </c>
      <c r="AJ248" s="122" t="str">
        <f>+C248</f>
        <v>VIETNAM</v>
      </c>
      <c r="AK248" s="122" t="str">
        <f>IF(ISNA(VLOOKUP(postponeList!D248,[1]Sheet!$A$2:$B$12,2,FALSE))," ",(VLOOKUP(postponeList!D248,[1]Sheet!$A$2:$B$12,2,FALSE)))</f>
        <v>PESGD</v>
      </c>
      <c r="AL248" s="122" t="str">
        <f>IF(ISNA(VLOOKUP(E248,[1]Sheet!$G$2:$H$40,2,FALSE))," ",VLOOKUP(E248,[1]Sheet!$G$2:$H$40,2,FALSE))</f>
        <v>PEWVN</v>
      </c>
      <c r="AM248" s="122" t="str">
        <f>IF(ISNA(VLOOKUP(G248,[1]Sheet!$K$2:$L$159,2,FALSE))," ",(VLOOKUP(G248,[1]Sheet!$K$2:$L$159,2,FALSE)))</f>
        <v>PLSVN-HCM</v>
      </c>
      <c r="AN248" s="122" t="str">
        <f>IF(ISNA(VLOOKUP(I248&amp;C248,[1]Sheet!$D$2:$E$228,2,FALSE))," ",VLOOKUP(I248&amp;C248,[1]Sheet!$D$2:$E$228,2,FALSE))</f>
        <v>Gary, Aota (PEW), Adachi (PAC)</v>
      </c>
      <c r="AO248" s="122" t="str">
        <f>+I248&amp;C248</f>
        <v>PANVIETNAM</v>
      </c>
      <c r="AP248" s="122" t="str">
        <f>C248&amp;D248&amp;E248&amp;G248&amp;I248&amp;O248</f>
        <v>VIETNAM3210018051810PANFEB</v>
      </c>
      <c r="AQ248" s="122" t="str">
        <f>B248&amp;D248&amp;N248</f>
        <v xml:space="preserve">SOUTH EAST ASIA32100CM </v>
      </c>
      <c r="AR248" s="123" t="str">
        <f>+D248&amp;J248</f>
        <v>32100SE</v>
      </c>
      <c r="AS248" s="124" t="str">
        <f t="shared" si="34"/>
        <v/>
      </c>
      <c r="AT248" s="125" t="str">
        <f t="shared" si="35"/>
        <v>FV-32CH904</v>
      </c>
      <c r="AU248" s="125" t="str">
        <f>IF(NOT(AT248=""),VLOOKUP(AT248,[1]PSI_Category!A:B,2,0),"")</f>
        <v>C/M</v>
      </c>
      <c r="AV248" s="125" t="s">
        <v>535</v>
      </c>
      <c r="AW248" s="125" t="s">
        <v>535</v>
      </c>
      <c r="AX248" s="125" t="s">
        <v>535</v>
      </c>
    </row>
    <row r="249" spans="2:50" s="103" customFormat="1" ht="11.4" customHeight="1" x14ac:dyDescent="0.3">
      <c r="B249" s="104" t="s">
        <v>1866</v>
      </c>
      <c r="C249" s="105" t="s">
        <v>2018</v>
      </c>
      <c r="D249" s="106">
        <v>32100</v>
      </c>
      <c r="E249" s="107">
        <v>1805</v>
      </c>
      <c r="F249" s="105" t="s">
        <v>2019</v>
      </c>
      <c r="G249" s="107">
        <v>1810</v>
      </c>
      <c r="H249" s="105" t="s">
        <v>2020</v>
      </c>
      <c r="I249" s="105" t="s">
        <v>298</v>
      </c>
      <c r="J249" s="107" t="s">
        <v>293</v>
      </c>
      <c r="K249" s="105">
        <v>92011289</v>
      </c>
      <c r="L249" s="105" t="s">
        <v>2066</v>
      </c>
      <c r="M249" s="105" t="s">
        <v>2085</v>
      </c>
      <c r="N249" s="105" t="s">
        <v>1809</v>
      </c>
      <c r="O249" s="108" t="s">
        <v>159</v>
      </c>
      <c r="P249" s="109" t="s">
        <v>1872</v>
      </c>
      <c r="Q249" s="110"/>
      <c r="R249" s="110"/>
      <c r="S249" s="110"/>
      <c r="T249" s="110"/>
      <c r="U249" s="111"/>
      <c r="V249" s="111"/>
      <c r="W249" s="112"/>
      <c r="X249" s="113"/>
      <c r="Y249" s="114" t="s">
        <v>285</v>
      </c>
      <c r="Z249" s="115">
        <v>71.34</v>
      </c>
      <c r="AA249" s="116">
        <v>2</v>
      </c>
      <c r="AB249" s="117">
        <f t="shared" si="27"/>
        <v>142.68</v>
      </c>
      <c r="AC249" s="117">
        <f t="shared" si="28"/>
        <v>1.1159716200000001</v>
      </c>
      <c r="AD249" s="118"/>
      <c r="AE249" s="117">
        <f t="shared" si="29"/>
        <v>0</v>
      </c>
      <c r="AF249" s="117">
        <f t="shared" si="30"/>
        <v>0</v>
      </c>
      <c r="AG249" s="119">
        <f t="shared" si="31"/>
        <v>2</v>
      </c>
      <c r="AH249" s="120">
        <f t="shared" si="32"/>
        <v>142.68</v>
      </c>
      <c r="AI249" s="121">
        <f t="shared" si="33"/>
        <v>1.1159716200000001</v>
      </c>
      <c r="AJ249" s="122" t="str">
        <f>+C249</f>
        <v>VIETNAM</v>
      </c>
      <c r="AK249" s="122" t="str">
        <f>IF(ISNA(VLOOKUP(postponeList!D249,[1]Sheet!$A$2:$B$12,2,FALSE))," ",(VLOOKUP(postponeList!D249,[1]Sheet!$A$2:$B$12,2,FALSE)))</f>
        <v>PESGD</v>
      </c>
      <c r="AL249" s="122" t="str">
        <f>IF(ISNA(VLOOKUP(E249,[1]Sheet!$G$2:$H$40,2,FALSE))," ",VLOOKUP(E249,[1]Sheet!$G$2:$H$40,2,FALSE))</f>
        <v>PEWVN</v>
      </c>
      <c r="AM249" s="122" t="str">
        <f>IF(ISNA(VLOOKUP(G249,[1]Sheet!$K$2:$L$159,2,FALSE))," ",(VLOOKUP(G249,[1]Sheet!$K$2:$L$159,2,FALSE)))</f>
        <v>PLSVN-HCM</v>
      </c>
      <c r="AN249" s="122" t="str">
        <f>IF(ISNA(VLOOKUP(I249&amp;C249,[1]Sheet!$D$2:$E$228,2,FALSE))," ",VLOOKUP(I249&amp;C249,[1]Sheet!$D$2:$E$228,2,FALSE))</f>
        <v>Gary, Aota (PEW), Adachi (PAC)</v>
      </c>
      <c r="AO249" s="122" t="str">
        <f>+I249&amp;C249</f>
        <v>PANVIETNAM</v>
      </c>
      <c r="AP249" s="122" t="str">
        <f>C249&amp;D249&amp;E249&amp;G249&amp;I249&amp;O249</f>
        <v>VIETNAM3210018051810PANFEB</v>
      </c>
      <c r="AQ249" s="122" t="str">
        <f>B249&amp;D249&amp;N249</f>
        <v xml:space="preserve">SOUTH EAST ASIA32100VF </v>
      </c>
      <c r="AR249" s="123" t="str">
        <f>+D249&amp;J249</f>
        <v>32100SE</v>
      </c>
      <c r="AS249" s="124" t="str">
        <f t="shared" si="34"/>
        <v/>
      </c>
      <c r="AT249" s="125" t="str">
        <f t="shared" si="35"/>
        <v>FV-35GS4NA(MOTOR04</v>
      </c>
      <c r="AU249" s="125" t="str">
        <f>IF(NOT(AT249=""),VLOOKUP(AT249,[1]PSI_Category!A:B,2,0),"")</f>
        <v>H/V</v>
      </c>
      <c r="AV249" s="125" t="s">
        <v>552</v>
      </c>
      <c r="AW249" s="125" t="s">
        <v>552</v>
      </c>
      <c r="AX249" s="125" t="s">
        <v>552</v>
      </c>
    </row>
    <row r="250" spans="2:50" s="103" customFormat="1" ht="11.4" customHeight="1" x14ac:dyDescent="0.3">
      <c r="B250" s="104" t="s">
        <v>1866</v>
      </c>
      <c r="C250" s="105" t="s">
        <v>2018</v>
      </c>
      <c r="D250" s="106">
        <v>32100</v>
      </c>
      <c r="E250" s="107">
        <v>1805</v>
      </c>
      <c r="F250" s="105" t="s">
        <v>2019</v>
      </c>
      <c r="G250" s="107">
        <v>1810</v>
      </c>
      <c r="H250" s="105" t="s">
        <v>2020</v>
      </c>
      <c r="I250" s="105" t="s">
        <v>298</v>
      </c>
      <c r="J250" s="107" t="s">
        <v>293</v>
      </c>
      <c r="K250" s="105">
        <v>92011289</v>
      </c>
      <c r="L250" s="105" t="s">
        <v>2066</v>
      </c>
      <c r="M250" s="105" t="s">
        <v>2086</v>
      </c>
      <c r="N250" s="105" t="s">
        <v>1831</v>
      </c>
      <c r="O250" s="108" t="s">
        <v>159</v>
      </c>
      <c r="P250" s="109" t="s">
        <v>1872</v>
      </c>
      <c r="Q250" s="110"/>
      <c r="R250" s="110"/>
      <c r="S250" s="110"/>
      <c r="T250" s="110"/>
      <c r="U250" s="111"/>
      <c r="V250" s="111"/>
      <c r="W250" s="112"/>
      <c r="X250" s="113"/>
      <c r="Y250" s="114" t="s">
        <v>285</v>
      </c>
      <c r="Z250" s="115">
        <v>130.94</v>
      </c>
      <c r="AA250" s="116">
        <v>2</v>
      </c>
      <c r="AB250" s="117">
        <f t="shared" si="27"/>
        <v>261.88</v>
      </c>
      <c r="AC250" s="117">
        <f t="shared" si="28"/>
        <v>2.0482944200000004</v>
      </c>
      <c r="AD250" s="118"/>
      <c r="AE250" s="117">
        <f t="shared" si="29"/>
        <v>0</v>
      </c>
      <c r="AF250" s="117">
        <f t="shared" si="30"/>
        <v>0</v>
      </c>
      <c r="AG250" s="119">
        <f t="shared" si="31"/>
        <v>2</v>
      </c>
      <c r="AH250" s="120">
        <f t="shared" si="32"/>
        <v>261.88</v>
      </c>
      <c r="AI250" s="121">
        <f t="shared" si="33"/>
        <v>2.0482944200000004</v>
      </c>
      <c r="AJ250" s="122" t="str">
        <f>+C250</f>
        <v>VIETNAM</v>
      </c>
      <c r="AK250" s="122" t="str">
        <f>IF(ISNA(VLOOKUP(postponeList!D250,[1]Sheet!$A$2:$B$12,2,FALSE))," ",(VLOOKUP(postponeList!D250,[1]Sheet!$A$2:$B$12,2,FALSE)))</f>
        <v>PESGD</v>
      </c>
      <c r="AL250" s="122" t="str">
        <f>IF(ISNA(VLOOKUP(E250,[1]Sheet!$G$2:$H$40,2,FALSE))," ",VLOOKUP(E250,[1]Sheet!$G$2:$H$40,2,FALSE))</f>
        <v>PEWVN</v>
      </c>
      <c r="AM250" s="122" t="str">
        <f>IF(ISNA(VLOOKUP(G250,[1]Sheet!$K$2:$L$159,2,FALSE))," ",(VLOOKUP(G250,[1]Sheet!$K$2:$L$159,2,FALSE)))</f>
        <v>PLSVN-HCM</v>
      </c>
      <c r="AN250" s="122" t="str">
        <f>IF(ISNA(VLOOKUP(I250&amp;C250,[1]Sheet!$D$2:$E$228,2,FALSE))," ",VLOOKUP(I250&amp;C250,[1]Sheet!$D$2:$E$228,2,FALSE))</f>
        <v>Gary, Aota (PEW), Adachi (PAC)</v>
      </c>
      <c r="AO250" s="122" t="str">
        <f>+I250&amp;C250</f>
        <v>PANVIETNAM</v>
      </c>
      <c r="AP250" s="122" t="str">
        <f>C250&amp;D250&amp;E250&amp;G250&amp;I250&amp;O250</f>
        <v>VIETNAM3210018051810PANFEB</v>
      </c>
      <c r="AQ250" s="122" t="str">
        <f>B250&amp;D250&amp;N250</f>
        <v xml:space="preserve">SOUTH EAST ASIA32100CM </v>
      </c>
      <c r="AR250" s="123" t="str">
        <f>+D250&amp;J250</f>
        <v>32100SE</v>
      </c>
      <c r="AS250" s="124" t="str">
        <f t="shared" si="34"/>
        <v/>
      </c>
      <c r="AT250" s="125" t="str">
        <f t="shared" si="35"/>
        <v>FV-38CD804</v>
      </c>
      <c r="AU250" s="125" t="str">
        <f>IF(NOT(AT250=""),VLOOKUP(AT250,[1]PSI_Category!A:B,2,0),"")</f>
        <v>C/M</v>
      </c>
      <c r="AV250" s="125" t="s">
        <v>535</v>
      </c>
      <c r="AW250" s="125" t="s">
        <v>535</v>
      </c>
      <c r="AX250" s="125" t="s">
        <v>535</v>
      </c>
    </row>
    <row r="251" spans="2:50" s="103" customFormat="1" ht="11.4" customHeight="1" x14ac:dyDescent="0.3">
      <c r="B251" s="104" t="s">
        <v>1866</v>
      </c>
      <c r="C251" s="105" t="s">
        <v>2018</v>
      </c>
      <c r="D251" s="106">
        <v>32100</v>
      </c>
      <c r="E251" s="107">
        <v>1805</v>
      </c>
      <c r="F251" s="105" t="s">
        <v>2019</v>
      </c>
      <c r="G251" s="107">
        <v>1810</v>
      </c>
      <c r="H251" s="105" t="s">
        <v>2020</v>
      </c>
      <c r="I251" s="105" t="s">
        <v>298</v>
      </c>
      <c r="J251" s="107" t="s">
        <v>293</v>
      </c>
      <c r="K251" s="105">
        <v>92011289</v>
      </c>
      <c r="L251" s="105" t="s">
        <v>2066</v>
      </c>
      <c r="M251" s="105" t="s">
        <v>2087</v>
      </c>
      <c r="N251" s="105" t="s">
        <v>1831</v>
      </c>
      <c r="O251" s="108" t="s">
        <v>159</v>
      </c>
      <c r="P251" s="109" t="s">
        <v>1872</v>
      </c>
      <c r="Q251" s="110"/>
      <c r="R251" s="110"/>
      <c r="S251" s="110"/>
      <c r="T251" s="110"/>
      <c r="U251" s="111"/>
      <c r="V251" s="111"/>
      <c r="W251" s="112"/>
      <c r="X251" s="113"/>
      <c r="Y251" s="114" t="s">
        <v>285</v>
      </c>
      <c r="Z251" s="115">
        <v>138.22999999999999</v>
      </c>
      <c r="AA251" s="116">
        <v>2</v>
      </c>
      <c r="AB251" s="117">
        <f t="shared" si="27"/>
        <v>276.45999999999998</v>
      </c>
      <c r="AC251" s="117">
        <f t="shared" si="28"/>
        <v>2.1623318899999999</v>
      </c>
      <c r="AD251" s="118"/>
      <c r="AE251" s="117">
        <f t="shared" si="29"/>
        <v>0</v>
      </c>
      <c r="AF251" s="117">
        <f t="shared" si="30"/>
        <v>0</v>
      </c>
      <c r="AG251" s="119">
        <f t="shared" si="31"/>
        <v>2</v>
      </c>
      <c r="AH251" s="120">
        <f t="shared" si="32"/>
        <v>276.45999999999998</v>
      </c>
      <c r="AI251" s="121">
        <f t="shared" si="33"/>
        <v>2.1623318899999999</v>
      </c>
      <c r="AJ251" s="122" t="str">
        <f>+C251</f>
        <v>VIETNAM</v>
      </c>
      <c r="AK251" s="122" t="str">
        <f>IF(ISNA(VLOOKUP(postponeList!D251,[1]Sheet!$A$2:$B$12,2,FALSE))," ",(VLOOKUP(postponeList!D251,[1]Sheet!$A$2:$B$12,2,FALSE)))</f>
        <v>PESGD</v>
      </c>
      <c r="AL251" s="122" t="str">
        <f>IF(ISNA(VLOOKUP(E251,[1]Sheet!$G$2:$H$40,2,FALSE))," ",VLOOKUP(E251,[1]Sheet!$G$2:$H$40,2,FALSE))</f>
        <v>PEWVN</v>
      </c>
      <c r="AM251" s="122" t="str">
        <f>IF(ISNA(VLOOKUP(G251,[1]Sheet!$K$2:$L$159,2,FALSE))," ",(VLOOKUP(G251,[1]Sheet!$K$2:$L$159,2,FALSE)))</f>
        <v>PLSVN-HCM</v>
      </c>
      <c r="AN251" s="122" t="str">
        <f>IF(ISNA(VLOOKUP(I251&amp;C251,[1]Sheet!$D$2:$E$228,2,FALSE))," ",VLOOKUP(I251&amp;C251,[1]Sheet!$D$2:$E$228,2,FALSE))</f>
        <v>Gary, Aota (PEW), Adachi (PAC)</v>
      </c>
      <c r="AO251" s="122" t="str">
        <f>+I251&amp;C251</f>
        <v>PANVIETNAM</v>
      </c>
      <c r="AP251" s="122" t="str">
        <f>C251&amp;D251&amp;E251&amp;G251&amp;I251&amp;O251</f>
        <v>VIETNAM3210018051810PANFEB</v>
      </c>
      <c r="AQ251" s="122" t="str">
        <f>B251&amp;D251&amp;N251</f>
        <v xml:space="preserve">SOUTH EAST ASIA32100CM </v>
      </c>
      <c r="AR251" s="123" t="str">
        <f>+D251&amp;J251</f>
        <v>32100SE</v>
      </c>
      <c r="AS251" s="124" t="str">
        <f t="shared" si="34"/>
        <v/>
      </c>
      <c r="AT251" s="125" t="str">
        <f t="shared" si="35"/>
        <v>FV-38CH804</v>
      </c>
      <c r="AU251" s="125" t="str">
        <f>IF(NOT(AT251=""),VLOOKUP(AT251,[1]PSI_Category!A:B,2,0),"")</f>
        <v>C/M</v>
      </c>
      <c r="AV251" s="125" t="s">
        <v>535</v>
      </c>
      <c r="AW251" s="125" t="s">
        <v>535</v>
      </c>
      <c r="AX251" s="125" t="s">
        <v>535</v>
      </c>
    </row>
    <row r="252" spans="2:50" s="103" customFormat="1" ht="11.4" customHeight="1" x14ac:dyDescent="0.3">
      <c r="B252" s="104" t="s">
        <v>1866</v>
      </c>
      <c r="C252" s="105" t="s">
        <v>2018</v>
      </c>
      <c r="D252" s="106">
        <v>32100</v>
      </c>
      <c r="E252" s="107">
        <v>1805</v>
      </c>
      <c r="F252" s="105" t="s">
        <v>2019</v>
      </c>
      <c r="G252" s="107">
        <v>1811</v>
      </c>
      <c r="H252" s="105" t="s">
        <v>2020</v>
      </c>
      <c r="I252" s="105" t="s">
        <v>298</v>
      </c>
      <c r="J252" s="107" t="s">
        <v>304</v>
      </c>
      <c r="K252" s="105">
        <v>92011290</v>
      </c>
      <c r="L252" s="105" t="s">
        <v>2093</v>
      </c>
      <c r="M252" s="105" t="s">
        <v>2059</v>
      </c>
      <c r="N252" s="105" t="s">
        <v>1809</v>
      </c>
      <c r="O252" s="108" t="s">
        <v>159</v>
      </c>
      <c r="P252" s="109" t="s">
        <v>1872</v>
      </c>
      <c r="Q252" s="110"/>
      <c r="R252" s="110"/>
      <c r="S252" s="110"/>
      <c r="T252" s="110"/>
      <c r="U252" s="111"/>
      <c r="V252" s="111"/>
      <c r="W252" s="112"/>
      <c r="X252" s="113"/>
      <c r="Y252" s="114" t="s">
        <v>285</v>
      </c>
      <c r="Z252" s="115">
        <v>33.49</v>
      </c>
      <c r="AA252" s="116">
        <v>10</v>
      </c>
      <c r="AB252" s="117">
        <f t="shared" si="27"/>
        <v>334.90000000000003</v>
      </c>
      <c r="AC252" s="117">
        <f t="shared" si="28"/>
        <v>2.6194203500000004</v>
      </c>
      <c r="AD252" s="118"/>
      <c r="AE252" s="117">
        <f t="shared" si="29"/>
        <v>0</v>
      </c>
      <c r="AF252" s="117">
        <f t="shared" si="30"/>
        <v>0</v>
      </c>
      <c r="AG252" s="119">
        <f t="shared" si="31"/>
        <v>10</v>
      </c>
      <c r="AH252" s="120">
        <f t="shared" si="32"/>
        <v>334.90000000000003</v>
      </c>
      <c r="AI252" s="121">
        <f t="shared" si="33"/>
        <v>2.6194203500000004</v>
      </c>
      <c r="AJ252" s="122" t="str">
        <f>+C252</f>
        <v>VIETNAM</v>
      </c>
      <c r="AK252" s="122" t="str">
        <f>IF(ISNA(VLOOKUP(postponeList!D252,[1]Sheet!$A$2:$B$12,2,FALSE))," ",(VLOOKUP(postponeList!D252,[1]Sheet!$A$2:$B$12,2,FALSE)))</f>
        <v>PESGD</v>
      </c>
      <c r="AL252" s="122" t="str">
        <f>IF(ISNA(VLOOKUP(E252,[1]Sheet!$G$2:$H$40,2,FALSE))," ",VLOOKUP(E252,[1]Sheet!$G$2:$H$40,2,FALSE))</f>
        <v>PEWVN</v>
      </c>
      <c r="AM252" s="122" t="str">
        <f>IF(ISNA(VLOOKUP(G252,[1]Sheet!$K$2:$L$159,2,FALSE))," ",(VLOOKUP(G252,[1]Sheet!$K$2:$L$159,2,FALSE)))</f>
        <v>PLSVN-HIF</v>
      </c>
      <c r="AN252" s="122" t="str">
        <f>IF(ISNA(VLOOKUP(I252&amp;C252,[1]Sheet!$D$2:$E$228,2,FALSE))," ",VLOOKUP(I252&amp;C252,[1]Sheet!$D$2:$E$228,2,FALSE))</f>
        <v>Gary, Aota (PEW), Adachi (PAC)</v>
      </c>
      <c r="AO252" s="122" t="str">
        <f>+I252&amp;C252</f>
        <v>PANVIETNAM</v>
      </c>
      <c r="AP252" s="122" t="str">
        <f>C252&amp;D252&amp;E252&amp;G252&amp;I252&amp;O252</f>
        <v>VIETNAM3210018051811PANFEB</v>
      </c>
      <c r="AQ252" s="122" t="str">
        <f>B252&amp;D252&amp;N252</f>
        <v xml:space="preserve">SOUTH EAST ASIA32100VF </v>
      </c>
      <c r="AR252" s="123" t="str">
        <f>+D252&amp;J252</f>
        <v>32100PC</v>
      </c>
      <c r="AS252" s="124" t="str">
        <f t="shared" si="34"/>
        <v/>
      </c>
      <c r="AT252" s="125" t="str">
        <f t="shared" si="35"/>
        <v>FV-30GS4(FRAME)04</v>
      </c>
      <c r="AU252" s="125" t="str">
        <f>IF(NOT(AT252=""),VLOOKUP(AT252,[1]PSI_Category!A:B,2,0),"")</f>
        <v>H/V</v>
      </c>
      <c r="AV252" s="125" t="s">
        <v>552</v>
      </c>
      <c r="AW252" s="125" t="s">
        <v>552</v>
      </c>
      <c r="AX252" s="125" t="s">
        <v>552</v>
      </c>
    </row>
    <row r="253" spans="2:50" s="103" customFormat="1" ht="11.4" customHeight="1" x14ac:dyDescent="0.3">
      <c r="B253" s="104" t="s">
        <v>1866</v>
      </c>
      <c r="C253" s="105" t="s">
        <v>2018</v>
      </c>
      <c r="D253" s="106">
        <v>32100</v>
      </c>
      <c r="E253" s="107">
        <v>1805</v>
      </c>
      <c r="F253" s="105" t="s">
        <v>2019</v>
      </c>
      <c r="G253" s="107">
        <v>1811</v>
      </c>
      <c r="H253" s="105" t="s">
        <v>2020</v>
      </c>
      <c r="I253" s="105" t="s">
        <v>298</v>
      </c>
      <c r="J253" s="107" t="s">
        <v>304</v>
      </c>
      <c r="K253" s="105">
        <v>92011290</v>
      </c>
      <c r="L253" s="105" t="s">
        <v>2093</v>
      </c>
      <c r="M253" s="105" t="s">
        <v>2060</v>
      </c>
      <c r="N253" s="105" t="s">
        <v>1809</v>
      </c>
      <c r="O253" s="108" t="s">
        <v>159</v>
      </c>
      <c r="P253" s="109" t="s">
        <v>1872</v>
      </c>
      <c r="Q253" s="110"/>
      <c r="R253" s="110"/>
      <c r="S253" s="110"/>
      <c r="T253" s="110"/>
      <c r="U253" s="111"/>
      <c r="V253" s="111"/>
      <c r="W253" s="112"/>
      <c r="X253" s="113"/>
      <c r="Y253" s="114" t="s">
        <v>285</v>
      </c>
      <c r="Z253" s="115">
        <v>45.61</v>
      </c>
      <c r="AA253" s="116">
        <v>10</v>
      </c>
      <c r="AB253" s="117">
        <f t="shared" si="27"/>
        <v>456.1</v>
      </c>
      <c r="AC253" s="117">
        <f t="shared" si="28"/>
        <v>3.5673861500000004</v>
      </c>
      <c r="AD253" s="118"/>
      <c r="AE253" s="117">
        <f t="shared" si="29"/>
        <v>0</v>
      </c>
      <c r="AF253" s="117">
        <f t="shared" si="30"/>
        <v>0</v>
      </c>
      <c r="AG253" s="119">
        <f t="shared" si="31"/>
        <v>10</v>
      </c>
      <c r="AH253" s="120">
        <f t="shared" si="32"/>
        <v>456.1</v>
      </c>
      <c r="AI253" s="121">
        <f t="shared" si="33"/>
        <v>3.5673861500000004</v>
      </c>
      <c r="AJ253" s="122" t="str">
        <f>+C253</f>
        <v>VIETNAM</v>
      </c>
      <c r="AK253" s="122" t="str">
        <f>IF(ISNA(VLOOKUP(postponeList!D253,[1]Sheet!$A$2:$B$12,2,FALSE))," ",(VLOOKUP(postponeList!D253,[1]Sheet!$A$2:$B$12,2,FALSE)))</f>
        <v>PESGD</v>
      </c>
      <c r="AL253" s="122" t="str">
        <f>IF(ISNA(VLOOKUP(E253,[1]Sheet!$G$2:$H$40,2,FALSE))," ",VLOOKUP(E253,[1]Sheet!$G$2:$H$40,2,FALSE))</f>
        <v>PEWVN</v>
      </c>
      <c r="AM253" s="122" t="str">
        <f>IF(ISNA(VLOOKUP(G253,[1]Sheet!$K$2:$L$159,2,FALSE))," ",(VLOOKUP(G253,[1]Sheet!$K$2:$L$159,2,FALSE)))</f>
        <v>PLSVN-HIF</v>
      </c>
      <c r="AN253" s="122" t="str">
        <f>IF(ISNA(VLOOKUP(I253&amp;C253,[1]Sheet!$D$2:$E$228,2,FALSE))," ",VLOOKUP(I253&amp;C253,[1]Sheet!$D$2:$E$228,2,FALSE))</f>
        <v>Gary, Aota (PEW), Adachi (PAC)</v>
      </c>
      <c r="AO253" s="122" t="str">
        <f>+I253&amp;C253</f>
        <v>PANVIETNAM</v>
      </c>
      <c r="AP253" s="122" t="str">
        <f>C253&amp;D253&amp;E253&amp;G253&amp;I253&amp;O253</f>
        <v>VIETNAM3210018051811PANFEB</v>
      </c>
      <c r="AQ253" s="122" t="str">
        <f>B253&amp;D253&amp;N253</f>
        <v xml:space="preserve">SOUTH EAST ASIA32100VF </v>
      </c>
      <c r="AR253" s="123" t="str">
        <f>+D253&amp;J253</f>
        <v>32100PC</v>
      </c>
      <c r="AS253" s="124" t="str">
        <f t="shared" si="34"/>
        <v/>
      </c>
      <c r="AT253" s="125" t="str">
        <f t="shared" si="35"/>
        <v>FV-35GS4(FRAME)04</v>
      </c>
      <c r="AU253" s="125" t="str">
        <f>IF(NOT(AT253=""),VLOOKUP(AT253,[1]PSI_Category!A:B,2,0),"")</f>
        <v>H/V</v>
      </c>
      <c r="AV253" s="125" t="s">
        <v>552</v>
      </c>
      <c r="AW253" s="125" t="s">
        <v>552</v>
      </c>
      <c r="AX253" s="125" t="s">
        <v>552</v>
      </c>
    </row>
    <row r="254" spans="2:50" s="103" customFormat="1" ht="11.4" customHeight="1" x14ac:dyDescent="0.3">
      <c r="B254" s="104" t="s">
        <v>1866</v>
      </c>
      <c r="C254" s="105" t="s">
        <v>2018</v>
      </c>
      <c r="D254" s="106">
        <v>32100</v>
      </c>
      <c r="E254" s="107">
        <v>1805</v>
      </c>
      <c r="F254" s="105" t="s">
        <v>2019</v>
      </c>
      <c r="G254" s="107">
        <v>1811</v>
      </c>
      <c r="H254" s="105" t="s">
        <v>2020</v>
      </c>
      <c r="I254" s="105" t="s">
        <v>298</v>
      </c>
      <c r="J254" s="107" t="s">
        <v>293</v>
      </c>
      <c r="K254" s="105">
        <v>92011290</v>
      </c>
      <c r="L254" s="105" t="s">
        <v>2093</v>
      </c>
      <c r="M254" s="105" t="s">
        <v>2067</v>
      </c>
      <c r="N254" s="105" t="s">
        <v>2062</v>
      </c>
      <c r="O254" s="108" t="s">
        <v>159</v>
      </c>
      <c r="P254" s="109" t="s">
        <v>1872</v>
      </c>
      <c r="Q254" s="110"/>
      <c r="R254" s="110"/>
      <c r="S254" s="110"/>
      <c r="T254" s="110"/>
      <c r="U254" s="111"/>
      <c r="V254" s="111"/>
      <c r="W254" s="112"/>
      <c r="X254" s="113"/>
      <c r="Y254" s="114" t="s">
        <v>285</v>
      </c>
      <c r="Z254" s="115">
        <v>64.06</v>
      </c>
      <c r="AA254" s="116">
        <v>15</v>
      </c>
      <c r="AB254" s="117">
        <f t="shared" si="27"/>
        <v>960.90000000000009</v>
      </c>
      <c r="AC254" s="117">
        <f t="shared" si="28"/>
        <v>7.515679350000001</v>
      </c>
      <c r="AD254" s="118"/>
      <c r="AE254" s="117">
        <f t="shared" si="29"/>
        <v>0</v>
      </c>
      <c r="AF254" s="117">
        <f t="shared" si="30"/>
        <v>0</v>
      </c>
      <c r="AG254" s="119">
        <f t="shared" si="31"/>
        <v>15</v>
      </c>
      <c r="AH254" s="120">
        <f t="shared" si="32"/>
        <v>960.90000000000009</v>
      </c>
      <c r="AI254" s="121">
        <f t="shared" si="33"/>
        <v>7.515679350000001</v>
      </c>
      <c r="AJ254" s="122" t="str">
        <f>+C254</f>
        <v>VIETNAM</v>
      </c>
      <c r="AK254" s="122" t="str">
        <f>IF(ISNA(VLOOKUP(postponeList!D254,[1]Sheet!$A$2:$B$12,2,FALSE))," ",(VLOOKUP(postponeList!D254,[1]Sheet!$A$2:$B$12,2,FALSE)))</f>
        <v>PESGD</v>
      </c>
      <c r="AL254" s="122" t="str">
        <f>IF(ISNA(VLOOKUP(E254,[1]Sheet!$G$2:$H$40,2,FALSE))," ",VLOOKUP(E254,[1]Sheet!$G$2:$H$40,2,FALSE))</f>
        <v>PEWVN</v>
      </c>
      <c r="AM254" s="122" t="str">
        <f>IF(ISNA(VLOOKUP(G254,[1]Sheet!$K$2:$L$159,2,FALSE))," ",(VLOOKUP(G254,[1]Sheet!$K$2:$L$159,2,FALSE)))</f>
        <v>PLSVN-HIF</v>
      </c>
      <c r="AN254" s="122" t="str">
        <f>IF(ISNA(VLOOKUP(I254&amp;C254,[1]Sheet!$D$2:$E$228,2,FALSE))," ",VLOOKUP(I254&amp;C254,[1]Sheet!$D$2:$E$228,2,FALSE))</f>
        <v>Gary, Aota (PEW), Adachi (PAC)</v>
      </c>
      <c r="AO254" s="122" t="str">
        <f>+I254&amp;C254</f>
        <v>PANVIETNAM</v>
      </c>
      <c r="AP254" s="122" t="str">
        <f>C254&amp;D254&amp;E254&amp;G254&amp;I254&amp;O254</f>
        <v>VIETNAM3210018051811PANFEB</v>
      </c>
      <c r="AQ254" s="122" t="str">
        <f>B254&amp;D254&amp;N254</f>
        <v xml:space="preserve">SOUTH EAST ASIA32100AP </v>
      </c>
      <c r="AR254" s="123" t="str">
        <f>+D254&amp;J254</f>
        <v>32100SE</v>
      </c>
      <c r="AS254" s="124" t="str">
        <f t="shared" si="34"/>
        <v/>
      </c>
      <c r="AT254" s="125" t="str">
        <f t="shared" si="35"/>
        <v>F-GPT01AKV</v>
      </c>
      <c r="AU254" s="125" t="str">
        <f>IF(NOT(AT254=""),VLOOKUP(AT254,[1]PSI_Category!A:B,2,0),"")</f>
        <v>N/G</v>
      </c>
      <c r="AV254" s="125" t="s">
        <v>2063</v>
      </c>
      <c r="AW254" s="125" t="s">
        <v>2068</v>
      </c>
      <c r="AX254" s="125" t="s">
        <v>2068</v>
      </c>
    </row>
    <row r="255" spans="2:50" s="103" customFormat="1" ht="11.4" customHeight="1" x14ac:dyDescent="0.3">
      <c r="B255" s="104" t="s">
        <v>1866</v>
      </c>
      <c r="C255" s="105" t="s">
        <v>2018</v>
      </c>
      <c r="D255" s="106">
        <v>32100</v>
      </c>
      <c r="E255" s="107">
        <v>1805</v>
      </c>
      <c r="F255" s="105" t="s">
        <v>2019</v>
      </c>
      <c r="G255" s="107">
        <v>1811</v>
      </c>
      <c r="H255" s="105" t="s">
        <v>2020</v>
      </c>
      <c r="I255" s="105" t="s">
        <v>298</v>
      </c>
      <c r="J255" s="107" t="s">
        <v>293</v>
      </c>
      <c r="K255" s="105">
        <v>92011290</v>
      </c>
      <c r="L255" s="105" t="s">
        <v>2093</v>
      </c>
      <c r="M255" s="105" t="s">
        <v>2069</v>
      </c>
      <c r="N255" s="105" t="s">
        <v>2070</v>
      </c>
      <c r="O255" s="108" t="s">
        <v>159</v>
      </c>
      <c r="P255" s="109" t="s">
        <v>1872</v>
      </c>
      <c r="Q255" s="110"/>
      <c r="R255" s="110"/>
      <c r="S255" s="110"/>
      <c r="T255" s="110"/>
      <c r="U255" s="111"/>
      <c r="V255" s="111"/>
      <c r="W255" s="112"/>
      <c r="X255" s="113"/>
      <c r="Y255" s="114" t="s">
        <v>285</v>
      </c>
      <c r="Z255" s="115">
        <v>111.98</v>
      </c>
      <c r="AA255" s="116">
        <v>80</v>
      </c>
      <c r="AB255" s="117">
        <f t="shared" si="27"/>
        <v>8958.4</v>
      </c>
      <c r="AC255" s="117">
        <f t="shared" si="28"/>
        <v>70.068125600000002</v>
      </c>
      <c r="AD255" s="118"/>
      <c r="AE255" s="117">
        <f t="shared" si="29"/>
        <v>0</v>
      </c>
      <c r="AF255" s="117">
        <f t="shared" si="30"/>
        <v>0</v>
      </c>
      <c r="AG255" s="119">
        <f t="shared" si="31"/>
        <v>80</v>
      </c>
      <c r="AH255" s="120">
        <f t="shared" si="32"/>
        <v>8958.4</v>
      </c>
      <c r="AI255" s="121">
        <f t="shared" si="33"/>
        <v>70.068125600000002</v>
      </c>
      <c r="AJ255" s="122" t="str">
        <f>+C255</f>
        <v>VIETNAM</v>
      </c>
      <c r="AK255" s="122" t="str">
        <f>IF(ISNA(VLOOKUP(postponeList!D255,[1]Sheet!$A$2:$B$12,2,FALSE))," ",(VLOOKUP(postponeList!D255,[1]Sheet!$A$2:$B$12,2,FALSE)))</f>
        <v>PESGD</v>
      </c>
      <c r="AL255" s="122" t="str">
        <f>IF(ISNA(VLOOKUP(E255,[1]Sheet!$G$2:$H$40,2,FALSE))," ",VLOOKUP(E255,[1]Sheet!$G$2:$H$40,2,FALSE))</f>
        <v>PEWVN</v>
      </c>
      <c r="AM255" s="122" t="str">
        <f>IF(ISNA(VLOOKUP(G255,[1]Sheet!$K$2:$L$159,2,FALSE))," ",(VLOOKUP(G255,[1]Sheet!$K$2:$L$159,2,FALSE)))</f>
        <v>PLSVN-HIF</v>
      </c>
      <c r="AN255" s="122" t="str">
        <f>IF(ISNA(VLOOKUP(I255&amp;C255,[1]Sheet!$D$2:$E$228,2,FALSE))," ",VLOOKUP(I255&amp;C255,[1]Sheet!$D$2:$E$228,2,FALSE))</f>
        <v>Gary, Aota (PEW), Adachi (PAC)</v>
      </c>
      <c r="AO255" s="122" t="str">
        <f>+I255&amp;C255</f>
        <v>PANVIETNAM</v>
      </c>
      <c r="AP255" s="122" t="str">
        <f>C255&amp;D255&amp;E255&amp;G255&amp;I255&amp;O255</f>
        <v>VIETNAM3210018051811PANFEB</v>
      </c>
      <c r="AQ255" s="122" t="str">
        <f>B255&amp;D255&amp;N255</f>
        <v xml:space="preserve">SOUTH EAST ASIA32100HD </v>
      </c>
      <c r="AR255" s="123" t="str">
        <f>+D255&amp;J255</f>
        <v>32100SE</v>
      </c>
      <c r="AS255" s="124" t="str">
        <f t="shared" si="34"/>
        <v/>
      </c>
      <c r="AT255" s="125" t="str">
        <f t="shared" si="35"/>
        <v>FJ-T09A3ABBHV</v>
      </c>
      <c r="AU255" s="125" t="str">
        <f>IF(NOT(AT255=""),VLOOKUP(AT255,[1]PSI_Category!A:B,2,0),"")</f>
        <v>H/D</v>
      </c>
      <c r="AV255" s="125" t="s">
        <v>2071</v>
      </c>
      <c r="AW255" s="125" t="s">
        <v>2071</v>
      </c>
      <c r="AX255" s="125" t="s">
        <v>2071</v>
      </c>
    </row>
    <row r="256" spans="2:50" s="103" customFormat="1" ht="11.4" customHeight="1" x14ac:dyDescent="0.3">
      <c r="B256" s="104" t="s">
        <v>1866</v>
      </c>
      <c r="C256" s="105" t="s">
        <v>2018</v>
      </c>
      <c r="D256" s="106">
        <v>32100</v>
      </c>
      <c r="E256" s="107">
        <v>1805</v>
      </c>
      <c r="F256" s="105" t="s">
        <v>2019</v>
      </c>
      <c r="G256" s="107">
        <v>1811</v>
      </c>
      <c r="H256" s="105" t="s">
        <v>2020</v>
      </c>
      <c r="I256" s="105" t="s">
        <v>298</v>
      </c>
      <c r="J256" s="107" t="s">
        <v>293</v>
      </c>
      <c r="K256" s="105">
        <v>92011290</v>
      </c>
      <c r="L256" s="105" t="s">
        <v>2093</v>
      </c>
      <c r="M256" s="105" t="s">
        <v>2072</v>
      </c>
      <c r="N256" s="105" t="s">
        <v>2070</v>
      </c>
      <c r="O256" s="108" t="s">
        <v>159</v>
      </c>
      <c r="P256" s="109" t="s">
        <v>1872</v>
      </c>
      <c r="Q256" s="110"/>
      <c r="R256" s="110"/>
      <c r="S256" s="110"/>
      <c r="T256" s="110"/>
      <c r="U256" s="111"/>
      <c r="V256" s="111"/>
      <c r="W256" s="112"/>
      <c r="X256" s="113"/>
      <c r="Y256" s="114" t="s">
        <v>285</v>
      </c>
      <c r="Z256" s="115">
        <v>95.4</v>
      </c>
      <c r="AA256" s="116">
        <v>130</v>
      </c>
      <c r="AB256" s="117">
        <f t="shared" si="27"/>
        <v>12402</v>
      </c>
      <c r="AC256" s="117">
        <f t="shared" si="28"/>
        <v>97.002243000000007</v>
      </c>
      <c r="AD256" s="118"/>
      <c r="AE256" s="117">
        <f t="shared" si="29"/>
        <v>0</v>
      </c>
      <c r="AF256" s="117">
        <f t="shared" si="30"/>
        <v>0</v>
      </c>
      <c r="AG256" s="119">
        <f t="shared" si="31"/>
        <v>130</v>
      </c>
      <c r="AH256" s="120">
        <f t="shared" si="32"/>
        <v>12402</v>
      </c>
      <c r="AI256" s="121">
        <f t="shared" si="33"/>
        <v>97.002243000000007</v>
      </c>
      <c r="AJ256" s="122" t="str">
        <f>+C256</f>
        <v>VIETNAM</v>
      </c>
      <c r="AK256" s="122" t="str">
        <f>IF(ISNA(VLOOKUP(postponeList!D256,[1]Sheet!$A$2:$B$12,2,FALSE))," ",(VLOOKUP(postponeList!D256,[1]Sheet!$A$2:$B$12,2,FALSE)))</f>
        <v>PESGD</v>
      </c>
      <c r="AL256" s="122" t="str">
        <f>IF(ISNA(VLOOKUP(E256,[1]Sheet!$G$2:$H$40,2,FALSE))," ",VLOOKUP(E256,[1]Sheet!$G$2:$H$40,2,FALSE))</f>
        <v>PEWVN</v>
      </c>
      <c r="AM256" s="122" t="str">
        <f>IF(ISNA(VLOOKUP(G256,[1]Sheet!$K$2:$L$159,2,FALSE))," ",(VLOOKUP(G256,[1]Sheet!$K$2:$L$159,2,FALSE)))</f>
        <v>PLSVN-HIF</v>
      </c>
      <c r="AN256" s="122" t="str">
        <f>IF(ISNA(VLOOKUP(I256&amp;C256,[1]Sheet!$D$2:$E$228,2,FALSE))," ",VLOOKUP(I256&amp;C256,[1]Sheet!$D$2:$E$228,2,FALSE))</f>
        <v>Gary, Aota (PEW), Adachi (PAC)</v>
      </c>
      <c r="AO256" s="122" t="str">
        <f>+I256&amp;C256</f>
        <v>PANVIETNAM</v>
      </c>
      <c r="AP256" s="122" t="str">
        <f>C256&amp;D256&amp;E256&amp;G256&amp;I256&amp;O256</f>
        <v>VIETNAM3210018051811PANFEB</v>
      </c>
      <c r="AQ256" s="122" t="str">
        <f>B256&amp;D256&amp;N256</f>
        <v xml:space="preserve">SOUTH EAST ASIA32100HD </v>
      </c>
      <c r="AR256" s="123" t="str">
        <f>+D256&amp;J256</f>
        <v>32100SE</v>
      </c>
      <c r="AS256" s="124" t="str">
        <f t="shared" si="34"/>
        <v/>
      </c>
      <c r="AT256" s="125" t="str">
        <f t="shared" si="35"/>
        <v>FJ-T09B3ABBHV</v>
      </c>
      <c r="AU256" s="125" t="str">
        <f>IF(NOT(AT256=""),VLOOKUP(AT256,[1]PSI_Category!A:B,2,0),"")</f>
        <v>H/D</v>
      </c>
      <c r="AV256" s="125" t="s">
        <v>2071</v>
      </c>
      <c r="AW256" s="125" t="s">
        <v>2071</v>
      </c>
      <c r="AX256" s="125" t="s">
        <v>2071</v>
      </c>
    </row>
    <row r="257" spans="2:50" s="103" customFormat="1" ht="11.4" customHeight="1" x14ac:dyDescent="0.3">
      <c r="B257" s="104" t="s">
        <v>1866</v>
      </c>
      <c r="C257" s="105" t="s">
        <v>2018</v>
      </c>
      <c r="D257" s="106">
        <v>32100</v>
      </c>
      <c r="E257" s="107">
        <v>1805</v>
      </c>
      <c r="F257" s="105" t="s">
        <v>2019</v>
      </c>
      <c r="G257" s="107">
        <v>1811</v>
      </c>
      <c r="H257" s="105" t="s">
        <v>2020</v>
      </c>
      <c r="I257" s="105" t="s">
        <v>298</v>
      </c>
      <c r="J257" s="107" t="s">
        <v>293</v>
      </c>
      <c r="K257" s="105">
        <v>92011290</v>
      </c>
      <c r="L257" s="105" t="s">
        <v>2093</v>
      </c>
      <c r="M257" s="105" t="s">
        <v>2073</v>
      </c>
      <c r="N257" s="105" t="s">
        <v>2062</v>
      </c>
      <c r="O257" s="108" t="s">
        <v>159</v>
      </c>
      <c r="P257" s="109" t="s">
        <v>1872</v>
      </c>
      <c r="Q257" s="110"/>
      <c r="R257" s="110"/>
      <c r="S257" s="110"/>
      <c r="T257" s="110"/>
      <c r="U257" s="111"/>
      <c r="V257" s="111"/>
      <c r="W257" s="112"/>
      <c r="X257" s="113"/>
      <c r="Y257" s="114" t="s">
        <v>285</v>
      </c>
      <c r="Z257" s="115">
        <v>156.05000000000001</v>
      </c>
      <c r="AA257" s="116">
        <v>5</v>
      </c>
      <c r="AB257" s="117">
        <f t="shared" si="27"/>
        <v>780.25</v>
      </c>
      <c r="AC257" s="117">
        <f t="shared" si="28"/>
        <v>6.1027253750000003</v>
      </c>
      <c r="AD257" s="118"/>
      <c r="AE257" s="117">
        <f t="shared" si="29"/>
        <v>0</v>
      </c>
      <c r="AF257" s="117">
        <f t="shared" si="30"/>
        <v>0</v>
      </c>
      <c r="AG257" s="119">
        <f t="shared" si="31"/>
        <v>5</v>
      </c>
      <c r="AH257" s="120">
        <f t="shared" si="32"/>
        <v>780.25</v>
      </c>
      <c r="AI257" s="121">
        <f t="shared" si="33"/>
        <v>6.1027253750000003</v>
      </c>
      <c r="AJ257" s="122" t="str">
        <f>+C257</f>
        <v>VIETNAM</v>
      </c>
      <c r="AK257" s="122" t="str">
        <f>IF(ISNA(VLOOKUP(postponeList!D257,[1]Sheet!$A$2:$B$12,2,FALSE))," ",(VLOOKUP(postponeList!D257,[1]Sheet!$A$2:$B$12,2,FALSE)))</f>
        <v>PESGD</v>
      </c>
      <c r="AL257" s="122" t="str">
        <f>IF(ISNA(VLOOKUP(E257,[1]Sheet!$G$2:$H$40,2,FALSE))," ",VLOOKUP(E257,[1]Sheet!$G$2:$H$40,2,FALSE))</f>
        <v>PEWVN</v>
      </c>
      <c r="AM257" s="122" t="str">
        <f>IF(ISNA(VLOOKUP(G257,[1]Sheet!$K$2:$L$159,2,FALSE))," ",(VLOOKUP(G257,[1]Sheet!$K$2:$L$159,2,FALSE)))</f>
        <v>PLSVN-HIF</v>
      </c>
      <c r="AN257" s="122" t="str">
        <f>IF(ISNA(VLOOKUP(I257&amp;C257,[1]Sheet!$D$2:$E$228,2,FALSE))," ",VLOOKUP(I257&amp;C257,[1]Sheet!$D$2:$E$228,2,FALSE))</f>
        <v>Gary, Aota (PEW), Adachi (PAC)</v>
      </c>
      <c r="AO257" s="122" t="str">
        <f>+I257&amp;C257</f>
        <v>PANVIETNAM</v>
      </c>
      <c r="AP257" s="122" t="str">
        <f>C257&amp;D257&amp;E257&amp;G257&amp;I257&amp;O257</f>
        <v>VIETNAM3210018051811PANFEB</v>
      </c>
      <c r="AQ257" s="122" t="str">
        <f>B257&amp;D257&amp;N257</f>
        <v xml:space="preserve">SOUTH EAST ASIA32100AP </v>
      </c>
      <c r="AR257" s="123" t="str">
        <f>+D257&amp;J257</f>
        <v>32100SE</v>
      </c>
      <c r="AS257" s="124" t="str">
        <f t="shared" si="34"/>
        <v/>
      </c>
      <c r="AT257" s="125" t="str">
        <f t="shared" si="35"/>
        <v>F-PXV50AKV</v>
      </c>
      <c r="AU257" s="125" t="str">
        <f>IF(NOT(AT257=""),VLOOKUP(AT257,[1]PSI_Category!A:B,2,0),"")</f>
        <v>A/P</v>
      </c>
      <c r="AV257" s="125" t="s">
        <v>2063</v>
      </c>
      <c r="AW257" s="125" t="s">
        <v>2063</v>
      </c>
      <c r="AX257" s="125" t="s">
        <v>2063</v>
      </c>
    </row>
    <row r="258" spans="2:50" s="103" customFormat="1" ht="11.4" customHeight="1" x14ac:dyDescent="0.3">
      <c r="B258" s="104" t="s">
        <v>1866</v>
      </c>
      <c r="C258" s="105" t="s">
        <v>2018</v>
      </c>
      <c r="D258" s="106">
        <v>32100</v>
      </c>
      <c r="E258" s="107">
        <v>1805</v>
      </c>
      <c r="F258" s="105" t="s">
        <v>2019</v>
      </c>
      <c r="G258" s="107">
        <v>1811</v>
      </c>
      <c r="H258" s="105" t="s">
        <v>2020</v>
      </c>
      <c r="I258" s="105" t="s">
        <v>298</v>
      </c>
      <c r="J258" s="107" t="s">
        <v>293</v>
      </c>
      <c r="K258" s="105">
        <v>92011290</v>
      </c>
      <c r="L258" s="105" t="s">
        <v>2093</v>
      </c>
      <c r="M258" s="105" t="s">
        <v>2074</v>
      </c>
      <c r="N258" s="105" t="s">
        <v>341</v>
      </c>
      <c r="O258" s="108" t="s">
        <v>159</v>
      </c>
      <c r="P258" s="109" t="s">
        <v>1872</v>
      </c>
      <c r="Q258" s="110"/>
      <c r="R258" s="110"/>
      <c r="S258" s="110"/>
      <c r="T258" s="110"/>
      <c r="U258" s="111"/>
      <c r="V258" s="111"/>
      <c r="W258" s="112"/>
      <c r="X258" s="113"/>
      <c r="Y258" s="114" t="s">
        <v>285</v>
      </c>
      <c r="Z258" s="115">
        <v>43.53</v>
      </c>
      <c r="AA258" s="116">
        <v>80</v>
      </c>
      <c r="AB258" s="117">
        <f t="shared" si="27"/>
        <v>3482.4</v>
      </c>
      <c r="AC258" s="117">
        <f t="shared" si="28"/>
        <v>27.237591600000002</v>
      </c>
      <c r="AD258" s="118"/>
      <c r="AE258" s="117">
        <f t="shared" si="29"/>
        <v>0</v>
      </c>
      <c r="AF258" s="117">
        <f t="shared" si="30"/>
        <v>0</v>
      </c>
      <c r="AG258" s="119">
        <f t="shared" si="31"/>
        <v>80</v>
      </c>
      <c r="AH258" s="120">
        <f t="shared" si="32"/>
        <v>3482.4</v>
      </c>
      <c r="AI258" s="121">
        <f t="shared" si="33"/>
        <v>27.237591600000002</v>
      </c>
      <c r="AJ258" s="122" t="str">
        <f>+C258</f>
        <v>VIETNAM</v>
      </c>
      <c r="AK258" s="122" t="str">
        <f>IF(ISNA(VLOOKUP(postponeList!D258,[1]Sheet!$A$2:$B$12,2,FALSE))," ",(VLOOKUP(postponeList!D258,[1]Sheet!$A$2:$B$12,2,FALSE)))</f>
        <v>PESGD</v>
      </c>
      <c r="AL258" s="122" t="str">
        <f>IF(ISNA(VLOOKUP(E258,[1]Sheet!$G$2:$H$40,2,FALSE))," ",VLOOKUP(E258,[1]Sheet!$G$2:$H$40,2,FALSE))</f>
        <v>PEWVN</v>
      </c>
      <c r="AM258" s="122" t="str">
        <f>IF(ISNA(VLOOKUP(G258,[1]Sheet!$K$2:$L$159,2,FALSE))," ",(VLOOKUP(G258,[1]Sheet!$K$2:$L$159,2,FALSE)))</f>
        <v>PLSVN-HIF</v>
      </c>
      <c r="AN258" s="122" t="str">
        <f>IF(ISNA(VLOOKUP(I258&amp;C258,[1]Sheet!$D$2:$E$228,2,FALSE))," ",VLOOKUP(I258&amp;C258,[1]Sheet!$D$2:$E$228,2,FALSE))</f>
        <v>Gary, Aota (PEW), Adachi (PAC)</v>
      </c>
      <c r="AO258" s="122" t="str">
        <f>+I258&amp;C258</f>
        <v>PANVIETNAM</v>
      </c>
      <c r="AP258" s="122" t="str">
        <f>C258&amp;D258&amp;E258&amp;G258&amp;I258&amp;O258</f>
        <v>VIETNAM3210018051811PANFEB</v>
      </c>
      <c r="AQ258" s="122" t="str">
        <f>B258&amp;D258&amp;N258</f>
        <v>SOUTH EAST ASIA32100CBN</v>
      </c>
      <c r="AR258" s="123" t="str">
        <f>+D258&amp;J258</f>
        <v>32100SE</v>
      </c>
      <c r="AS258" s="124" t="str">
        <f t="shared" si="34"/>
        <v/>
      </c>
      <c r="AT258" s="125" t="str">
        <f t="shared" si="35"/>
        <v>FV-12NS304</v>
      </c>
      <c r="AU258" s="125" t="str">
        <f>IF(NOT(AT258=""),VLOOKUP(AT258,[1]PSI_Category!A:B,2,0),"")</f>
        <v>CBN</v>
      </c>
      <c r="AV258" s="125" t="s">
        <v>341</v>
      </c>
      <c r="AW258" s="125" t="s">
        <v>341</v>
      </c>
      <c r="AX258" s="125" t="s">
        <v>341</v>
      </c>
    </row>
    <row r="259" spans="2:50" s="103" customFormat="1" ht="11.4" customHeight="1" x14ac:dyDescent="0.3">
      <c r="B259" s="104" t="s">
        <v>1866</v>
      </c>
      <c r="C259" s="105" t="s">
        <v>2018</v>
      </c>
      <c r="D259" s="106">
        <v>32100</v>
      </c>
      <c r="E259" s="107">
        <v>1805</v>
      </c>
      <c r="F259" s="105" t="s">
        <v>2019</v>
      </c>
      <c r="G259" s="107">
        <v>1811</v>
      </c>
      <c r="H259" s="105" t="s">
        <v>2020</v>
      </c>
      <c r="I259" s="105" t="s">
        <v>298</v>
      </c>
      <c r="J259" s="107" t="s">
        <v>293</v>
      </c>
      <c r="K259" s="105">
        <v>92011290</v>
      </c>
      <c r="L259" s="105" t="s">
        <v>2093</v>
      </c>
      <c r="M259" s="105" t="s">
        <v>2075</v>
      </c>
      <c r="N259" s="105" t="s">
        <v>341</v>
      </c>
      <c r="O259" s="108" t="s">
        <v>159</v>
      </c>
      <c r="P259" s="109" t="s">
        <v>1872</v>
      </c>
      <c r="Q259" s="110"/>
      <c r="R259" s="110"/>
      <c r="S259" s="110"/>
      <c r="T259" s="110"/>
      <c r="U259" s="111"/>
      <c r="V259" s="111"/>
      <c r="W259" s="112"/>
      <c r="X259" s="113"/>
      <c r="Y259" s="114" t="s">
        <v>285</v>
      </c>
      <c r="Z259" s="115">
        <v>57.71</v>
      </c>
      <c r="AA259" s="116">
        <v>150</v>
      </c>
      <c r="AB259" s="117">
        <f t="shared" si="27"/>
        <v>8656.5</v>
      </c>
      <c r="AC259" s="117">
        <f t="shared" si="28"/>
        <v>67.706814750000007</v>
      </c>
      <c r="AD259" s="118"/>
      <c r="AE259" s="117">
        <f t="shared" si="29"/>
        <v>0</v>
      </c>
      <c r="AF259" s="117">
        <f t="shared" si="30"/>
        <v>0</v>
      </c>
      <c r="AG259" s="119">
        <f t="shared" si="31"/>
        <v>150</v>
      </c>
      <c r="AH259" s="120">
        <f t="shared" si="32"/>
        <v>8656.5</v>
      </c>
      <c r="AI259" s="121">
        <f t="shared" si="33"/>
        <v>67.706814750000007</v>
      </c>
      <c r="AJ259" s="122" t="str">
        <f>+C259</f>
        <v>VIETNAM</v>
      </c>
      <c r="AK259" s="122" t="str">
        <f>IF(ISNA(VLOOKUP(postponeList!D259,[1]Sheet!$A$2:$B$12,2,FALSE))," ",(VLOOKUP(postponeList!D259,[1]Sheet!$A$2:$B$12,2,FALSE)))</f>
        <v>PESGD</v>
      </c>
      <c r="AL259" s="122" t="str">
        <f>IF(ISNA(VLOOKUP(E259,[1]Sheet!$G$2:$H$40,2,FALSE))," ",VLOOKUP(E259,[1]Sheet!$G$2:$H$40,2,FALSE))</f>
        <v>PEWVN</v>
      </c>
      <c r="AM259" s="122" t="str">
        <f>IF(ISNA(VLOOKUP(G259,[1]Sheet!$K$2:$L$159,2,FALSE))," ",(VLOOKUP(G259,[1]Sheet!$K$2:$L$159,2,FALSE)))</f>
        <v>PLSVN-HIF</v>
      </c>
      <c r="AN259" s="122" t="str">
        <f>IF(ISNA(VLOOKUP(I259&amp;C259,[1]Sheet!$D$2:$E$228,2,FALSE))," ",VLOOKUP(I259&amp;C259,[1]Sheet!$D$2:$E$228,2,FALSE))</f>
        <v>Gary, Aota (PEW), Adachi (PAC)</v>
      </c>
      <c r="AO259" s="122" t="str">
        <f>+I259&amp;C259</f>
        <v>PANVIETNAM</v>
      </c>
      <c r="AP259" s="122" t="str">
        <f>C259&amp;D259&amp;E259&amp;G259&amp;I259&amp;O259</f>
        <v>VIETNAM3210018051811PANFEB</v>
      </c>
      <c r="AQ259" s="122" t="str">
        <f>B259&amp;D259&amp;N259</f>
        <v>SOUTH EAST ASIA32100CBN</v>
      </c>
      <c r="AR259" s="123" t="str">
        <f>+D259&amp;J259</f>
        <v>32100SE</v>
      </c>
      <c r="AS259" s="124" t="str">
        <f t="shared" si="34"/>
        <v/>
      </c>
      <c r="AT259" s="125" t="str">
        <f t="shared" si="35"/>
        <v>FV-15NS304</v>
      </c>
      <c r="AU259" s="125" t="str">
        <f>IF(NOT(AT259=""),VLOOKUP(AT259,[1]PSI_Category!A:B,2,0),"")</f>
        <v>CBN</v>
      </c>
      <c r="AV259" s="125" t="s">
        <v>341</v>
      </c>
      <c r="AW259" s="125" t="s">
        <v>341</v>
      </c>
      <c r="AX259" s="125" t="s">
        <v>341</v>
      </c>
    </row>
    <row r="260" spans="2:50" s="103" customFormat="1" ht="11.4" customHeight="1" x14ac:dyDescent="0.3">
      <c r="B260" s="104" t="s">
        <v>1866</v>
      </c>
      <c r="C260" s="105" t="s">
        <v>2018</v>
      </c>
      <c r="D260" s="106">
        <v>32100</v>
      </c>
      <c r="E260" s="107">
        <v>1805</v>
      </c>
      <c r="F260" s="105" t="s">
        <v>2019</v>
      </c>
      <c r="G260" s="107">
        <v>1811</v>
      </c>
      <c r="H260" s="105" t="s">
        <v>2020</v>
      </c>
      <c r="I260" s="105" t="s">
        <v>298</v>
      </c>
      <c r="J260" s="107" t="s">
        <v>293</v>
      </c>
      <c r="K260" s="105">
        <v>92011290</v>
      </c>
      <c r="L260" s="105" t="s">
        <v>2093</v>
      </c>
      <c r="M260" s="105" t="s">
        <v>2076</v>
      </c>
      <c r="N260" s="105" t="s">
        <v>341</v>
      </c>
      <c r="O260" s="108" t="s">
        <v>159</v>
      </c>
      <c r="P260" s="109" t="s">
        <v>1872</v>
      </c>
      <c r="Q260" s="110"/>
      <c r="R260" s="110"/>
      <c r="S260" s="110"/>
      <c r="T260" s="110"/>
      <c r="U260" s="111"/>
      <c r="V260" s="111"/>
      <c r="W260" s="112"/>
      <c r="X260" s="113"/>
      <c r="Y260" s="114" t="s">
        <v>285</v>
      </c>
      <c r="Z260" s="115">
        <v>84.04</v>
      </c>
      <c r="AA260" s="116">
        <v>35</v>
      </c>
      <c r="AB260" s="117">
        <f t="shared" si="27"/>
        <v>2941.4</v>
      </c>
      <c r="AC260" s="117">
        <f t="shared" si="28"/>
        <v>23.006160100000002</v>
      </c>
      <c r="AD260" s="118"/>
      <c r="AE260" s="117">
        <f t="shared" si="29"/>
        <v>0</v>
      </c>
      <c r="AF260" s="117">
        <f t="shared" si="30"/>
        <v>0</v>
      </c>
      <c r="AG260" s="119">
        <f t="shared" si="31"/>
        <v>35</v>
      </c>
      <c r="AH260" s="120">
        <f t="shared" si="32"/>
        <v>2941.4</v>
      </c>
      <c r="AI260" s="121">
        <f t="shared" si="33"/>
        <v>23.006160100000002</v>
      </c>
      <c r="AJ260" s="122" t="str">
        <f>+C260</f>
        <v>VIETNAM</v>
      </c>
      <c r="AK260" s="122" t="str">
        <f>IF(ISNA(VLOOKUP(postponeList!D260,[1]Sheet!$A$2:$B$12,2,FALSE))," ",(VLOOKUP(postponeList!D260,[1]Sheet!$A$2:$B$12,2,FALSE)))</f>
        <v>PESGD</v>
      </c>
      <c r="AL260" s="122" t="str">
        <f>IF(ISNA(VLOOKUP(E260,[1]Sheet!$G$2:$H$40,2,FALSE))," ",VLOOKUP(E260,[1]Sheet!$G$2:$H$40,2,FALSE))</f>
        <v>PEWVN</v>
      </c>
      <c r="AM260" s="122" t="str">
        <f>IF(ISNA(VLOOKUP(G260,[1]Sheet!$K$2:$L$159,2,FALSE))," ",(VLOOKUP(G260,[1]Sheet!$K$2:$L$159,2,FALSE)))</f>
        <v>PLSVN-HIF</v>
      </c>
      <c r="AN260" s="122" t="str">
        <f>IF(ISNA(VLOOKUP(I260&amp;C260,[1]Sheet!$D$2:$E$228,2,FALSE))," ",VLOOKUP(I260&amp;C260,[1]Sheet!$D$2:$E$228,2,FALSE))</f>
        <v>Gary, Aota (PEW), Adachi (PAC)</v>
      </c>
      <c r="AO260" s="122" t="str">
        <f>+I260&amp;C260</f>
        <v>PANVIETNAM</v>
      </c>
      <c r="AP260" s="122" t="str">
        <f>C260&amp;D260&amp;E260&amp;G260&amp;I260&amp;O260</f>
        <v>VIETNAM3210018051811PANFEB</v>
      </c>
      <c r="AQ260" s="122" t="str">
        <f>B260&amp;D260&amp;N260</f>
        <v>SOUTH EAST ASIA32100CBN</v>
      </c>
      <c r="AR260" s="123" t="str">
        <f>+D260&amp;J260</f>
        <v>32100SE</v>
      </c>
      <c r="AS260" s="124" t="str">
        <f t="shared" si="34"/>
        <v/>
      </c>
      <c r="AT260" s="125" t="str">
        <f t="shared" si="35"/>
        <v>FV-18NF304</v>
      </c>
      <c r="AU260" s="125" t="str">
        <f>IF(NOT(AT260=""),VLOOKUP(AT260,[1]PSI_Category!A:B,2,0),"")</f>
        <v>CBN</v>
      </c>
      <c r="AV260" s="125" t="s">
        <v>341</v>
      </c>
      <c r="AW260" s="125" t="s">
        <v>341</v>
      </c>
      <c r="AX260" s="125" t="s">
        <v>341</v>
      </c>
    </row>
    <row r="261" spans="2:50" s="103" customFormat="1" ht="11.4" customHeight="1" x14ac:dyDescent="0.3">
      <c r="B261" s="104" t="s">
        <v>1866</v>
      </c>
      <c r="C261" s="105" t="s">
        <v>2018</v>
      </c>
      <c r="D261" s="106">
        <v>32100</v>
      </c>
      <c r="E261" s="107">
        <v>1805</v>
      </c>
      <c r="F261" s="105" t="s">
        <v>2019</v>
      </c>
      <c r="G261" s="107">
        <v>1811</v>
      </c>
      <c r="H261" s="105" t="s">
        <v>2020</v>
      </c>
      <c r="I261" s="105" t="s">
        <v>298</v>
      </c>
      <c r="J261" s="107" t="s">
        <v>293</v>
      </c>
      <c r="K261" s="105">
        <v>92011290</v>
      </c>
      <c r="L261" s="105" t="s">
        <v>2093</v>
      </c>
      <c r="M261" s="105" t="s">
        <v>2077</v>
      </c>
      <c r="N261" s="105" t="s">
        <v>341</v>
      </c>
      <c r="O261" s="108" t="s">
        <v>159</v>
      </c>
      <c r="P261" s="109" t="s">
        <v>1872</v>
      </c>
      <c r="Q261" s="110"/>
      <c r="R261" s="110"/>
      <c r="S261" s="110"/>
      <c r="T261" s="110"/>
      <c r="U261" s="111"/>
      <c r="V261" s="111"/>
      <c r="W261" s="112"/>
      <c r="X261" s="113"/>
      <c r="Y261" s="114" t="s">
        <v>285</v>
      </c>
      <c r="Z261" s="115">
        <v>68.849999999999994</v>
      </c>
      <c r="AA261" s="116">
        <v>50</v>
      </c>
      <c r="AB261" s="117">
        <f t="shared" ref="AB261:AB324" si="36">IF($Y261=$AB$3,$Z261*AA261,IF($Y261=$AC$3,$Z261*AA261/$AF$3,IF($Y261=$AH$3,$Z261*AA261/$AI$3,IF($Y261=$AJ$3,$Z261*AA261/$AK$3))))</f>
        <v>3442.4999999999995</v>
      </c>
      <c r="AC261" s="117">
        <f t="shared" ref="AC261:AC324" si="37">AB261*$AF$3/1000</f>
        <v>26.925513749999997</v>
      </c>
      <c r="AD261" s="118"/>
      <c r="AE261" s="117">
        <f t="shared" ref="AE261:AE324" si="38">IF($Y261=$AB$3,$Z261*AD261, IF($Y261=$AC$3, $Z261*AD261/$AF$3, IF($Y261=$AH$3, $Z261*AD261/$AI$3, IF($Y261=$AJ$3, $Z261*AD261/$AK$3))))</f>
        <v>0</v>
      </c>
      <c r="AF261" s="117">
        <f t="shared" ref="AF261:AF324" si="39">AE261*$AF$3/1000</f>
        <v>0</v>
      </c>
      <c r="AG261" s="119">
        <f t="shared" ref="AG261:AG324" si="40">+AA261-AD261</f>
        <v>50</v>
      </c>
      <c r="AH261" s="120">
        <f t="shared" ref="AH261:AH324" si="41">IF($Y261=$AB$3,$Z261*AG261, IF($Y261=$AC$3, $Z261*AG261/$AF$3, IF($Y261=$AH$3, $Z261*AG261/$AI$3, IF($Y261=$AJ$3, $Z261*AG261/$AK$3))))</f>
        <v>3442.4999999999995</v>
      </c>
      <c r="AI261" s="121">
        <f t="shared" ref="AI261:AI324" si="42">AH261*$AF$3/1000</f>
        <v>26.925513749999997</v>
      </c>
      <c r="AJ261" s="122" t="str">
        <f>+C261</f>
        <v>VIETNAM</v>
      </c>
      <c r="AK261" s="122" t="str">
        <f>IF(ISNA(VLOOKUP(postponeList!D261,[1]Sheet!$A$2:$B$12,2,FALSE))," ",(VLOOKUP(postponeList!D261,[1]Sheet!$A$2:$B$12,2,FALSE)))</f>
        <v>PESGD</v>
      </c>
      <c r="AL261" s="122" t="str">
        <f>IF(ISNA(VLOOKUP(E261,[1]Sheet!$G$2:$H$40,2,FALSE))," ",VLOOKUP(E261,[1]Sheet!$G$2:$H$40,2,FALSE))</f>
        <v>PEWVN</v>
      </c>
      <c r="AM261" s="122" t="str">
        <f>IF(ISNA(VLOOKUP(G261,[1]Sheet!$K$2:$L$159,2,FALSE))," ",(VLOOKUP(G261,[1]Sheet!$K$2:$L$159,2,FALSE)))</f>
        <v>PLSVN-HIF</v>
      </c>
      <c r="AN261" s="122" t="str">
        <f>IF(ISNA(VLOOKUP(I261&amp;C261,[1]Sheet!$D$2:$E$228,2,FALSE))," ",VLOOKUP(I261&amp;C261,[1]Sheet!$D$2:$E$228,2,FALSE))</f>
        <v>Gary, Aota (PEW), Adachi (PAC)</v>
      </c>
      <c r="AO261" s="122" t="str">
        <f>+I261&amp;C261</f>
        <v>PANVIETNAM</v>
      </c>
      <c r="AP261" s="122" t="str">
        <f>C261&amp;D261&amp;E261&amp;G261&amp;I261&amp;O261</f>
        <v>VIETNAM3210018051811PANFEB</v>
      </c>
      <c r="AQ261" s="122" t="str">
        <f>B261&amp;D261&amp;N261</f>
        <v>SOUTH EAST ASIA32100CBN</v>
      </c>
      <c r="AR261" s="123" t="str">
        <f>+D261&amp;J261</f>
        <v>32100SE</v>
      </c>
      <c r="AS261" s="124" t="str">
        <f t="shared" ref="AS261:AS324" si="43">LEFT(V261,3)</f>
        <v/>
      </c>
      <c r="AT261" s="125" t="str">
        <f t="shared" ref="AT261:AT324" si="44">IFERROR(TRIM(M261),"")</f>
        <v>FV-18NS304</v>
      </c>
      <c r="AU261" s="125" t="str">
        <f>IF(NOT(AT261=""),VLOOKUP(AT261,[1]PSI_Category!A:B,2,0),"")</f>
        <v>CBN</v>
      </c>
      <c r="AV261" s="125" t="s">
        <v>341</v>
      </c>
      <c r="AW261" s="125" t="s">
        <v>341</v>
      </c>
      <c r="AX261" s="125" t="s">
        <v>341</v>
      </c>
    </row>
    <row r="262" spans="2:50" s="103" customFormat="1" ht="11.4" customHeight="1" x14ac:dyDescent="0.3">
      <c r="B262" s="104" t="s">
        <v>1866</v>
      </c>
      <c r="C262" s="105" t="s">
        <v>2018</v>
      </c>
      <c r="D262" s="106">
        <v>32100</v>
      </c>
      <c r="E262" s="107">
        <v>1805</v>
      </c>
      <c r="F262" s="105" t="s">
        <v>2019</v>
      </c>
      <c r="G262" s="107">
        <v>1811</v>
      </c>
      <c r="H262" s="105" t="s">
        <v>2020</v>
      </c>
      <c r="I262" s="105" t="s">
        <v>298</v>
      </c>
      <c r="J262" s="107" t="s">
        <v>293</v>
      </c>
      <c r="K262" s="105">
        <v>92011290</v>
      </c>
      <c r="L262" s="105" t="s">
        <v>2093</v>
      </c>
      <c r="M262" s="105" t="s">
        <v>2078</v>
      </c>
      <c r="N262" s="105" t="s">
        <v>341</v>
      </c>
      <c r="O262" s="108" t="s">
        <v>159</v>
      </c>
      <c r="P262" s="109" t="s">
        <v>1872</v>
      </c>
      <c r="Q262" s="110"/>
      <c r="R262" s="110"/>
      <c r="S262" s="110"/>
      <c r="T262" s="110"/>
      <c r="U262" s="111"/>
      <c r="V262" s="111"/>
      <c r="W262" s="112"/>
      <c r="X262" s="113"/>
      <c r="Y262" s="114" t="s">
        <v>285</v>
      </c>
      <c r="Z262" s="115">
        <v>103.27</v>
      </c>
      <c r="AA262" s="116">
        <v>15</v>
      </c>
      <c r="AB262" s="117">
        <f t="shared" si="36"/>
        <v>1549.05</v>
      </c>
      <c r="AC262" s="117">
        <f t="shared" si="37"/>
        <v>12.115894575</v>
      </c>
      <c r="AD262" s="118"/>
      <c r="AE262" s="117">
        <f t="shared" si="38"/>
        <v>0</v>
      </c>
      <c r="AF262" s="117">
        <f t="shared" si="39"/>
        <v>0</v>
      </c>
      <c r="AG262" s="119">
        <f t="shared" si="40"/>
        <v>15</v>
      </c>
      <c r="AH262" s="120">
        <f t="shared" si="41"/>
        <v>1549.05</v>
      </c>
      <c r="AI262" s="121">
        <f t="shared" si="42"/>
        <v>12.115894575</v>
      </c>
      <c r="AJ262" s="122" t="str">
        <f>+C262</f>
        <v>VIETNAM</v>
      </c>
      <c r="AK262" s="122" t="str">
        <f>IF(ISNA(VLOOKUP(postponeList!D262,[1]Sheet!$A$2:$B$12,2,FALSE))," ",(VLOOKUP(postponeList!D262,[1]Sheet!$A$2:$B$12,2,FALSE)))</f>
        <v>PESGD</v>
      </c>
      <c r="AL262" s="122" t="str">
        <f>IF(ISNA(VLOOKUP(E262,[1]Sheet!$G$2:$H$40,2,FALSE))," ",VLOOKUP(E262,[1]Sheet!$G$2:$H$40,2,FALSE))</f>
        <v>PEWVN</v>
      </c>
      <c r="AM262" s="122" t="str">
        <f>IF(ISNA(VLOOKUP(G262,[1]Sheet!$K$2:$L$159,2,FALSE))," ",(VLOOKUP(G262,[1]Sheet!$K$2:$L$159,2,FALSE)))</f>
        <v>PLSVN-HIF</v>
      </c>
      <c r="AN262" s="122" t="str">
        <f>IF(ISNA(VLOOKUP(I262&amp;C262,[1]Sheet!$D$2:$E$228,2,FALSE))," ",VLOOKUP(I262&amp;C262,[1]Sheet!$D$2:$E$228,2,FALSE))</f>
        <v>Gary, Aota (PEW), Adachi (PAC)</v>
      </c>
      <c r="AO262" s="122" t="str">
        <f>+I262&amp;C262</f>
        <v>PANVIETNAM</v>
      </c>
      <c r="AP262" s="122" t="str">
        <f>C262&amp;D262&amp;E262&amp;G262&amp;I262&amp;O262</f>
        <v>VIETNAM3210018051811PANFEB</v>
      </c>
      <c r="AQ262" s="122" t="str">
        <f>B262&amp;D262&amp;N262</f>
        <v>SOUTH EAST ASIA32100CBN</v>
      </c>
      <c r="AR262" s="123" t="str">
        <f>+D262&amp;J262</f>
        <v>32100SE</v>
      </c>
      <c r="AS262" s="124" t="str">
        <f t="shared" si="43"/>
        <v/>
      </c>
      <c r="AT262" s="125" t="str">
        <f t="shared" si="44"/>
        <v>FV-20NS304</v>
      </c>
      <c r="AU262" s="125" t="str">
        <f>IF(NOT(AT262=""),VLOOKUP(AT262,[1]PSI_Category!A:B,2,0),"")</f>
        <v>CBN</v>
      </c>
      <c r="AV262" s="125" t="s">
        <v>341</v>
      </c>
      <c r="AW262" s="125" t="s">
        <v>341</v>
      </c>
      <c r="AX262" s="125" t="s">
        <v>341</v>
      </c>
    </row>
    <row r="263" spans="2:50" s="103" customFormat="1" ht="11.4" customHeight="1" x14ac:dyDescent="0.3">
      <c r="B263" s="104" t="s">
        <v>1866</v>
      </c>
      <c r="C263" s="105" t="s">
        <v>2018</v>
      </c>
      <c r="D263" s="106">
        <v>32100</v>
      </c>
      <c r="E263" s="107">
        <v>1805</v>
      </c>
      <c r="F263" s="105" t="s">
        <v>2019</v>
      </c>
      <c r="G263" s="107">
        <v>1811</v>
      </c>
      <c r="H263" s="105" t="s">
        <v>2020</v>
      </c>
      <c r="I263" s="105" t="s">
        <v>298</v>
      </c>
      <c r="J263" s="107" t="s">
        <v>293</v>
      </c>
      <c r="K263" s="105">
        <v>92011290</v>
      </c>
      <c r="L263" s="105" t="s">
        <v>2093</v>
      </c>
      <c r="M263" s="105" t="s">
        <v>2079</v>
      </c>
      <c r="N263" s="105" t="s">
        <v>341</v>
      </c>
      <c r="O263" s="108" t="s">
        <v>159</v>
      </c>
      <c r="P263" s="109" t="s">
        <v>1872</v>
      </c>
      <c r="Q263" s="110"/>
      <c r="R263" s="110"/>
      <c r="S263" s="110"/>
      <c r="T263" s="110"/>
      <c r="U263" s="111"/>
      <c r="V263" s="111"/>
      <c r="W263" s="112"/>
      <c r="X263" s="113"/>
      <c r="Y263" s="114" t="s">
        <v>285</v>
      </c>
      <c r="Z263" s="115">
        <v>126.56</v>
      </c>
      <c r="AA263" s="116">
        <v>17</v>
      </c>
      <c r="AB263" s="117">
        <f t="shared" si="36"/>
        <v>2151.52</v>
      </c>
      <c r="AC263" s="117">
        <f t="shared" si="37"/>
        <v>16.828113680000001</v>
      </c>
      <c r="AD263" s="118"/>
      <c r="AE263" s="117">
        <f t="shared" si="38"/>
        <v>0</v>
      </c>
      <c r="AF263" s="117">
        <f t="shared" si="39"/>
        <v>0</v>
      </c>
      <c r="AG263" s="119">
        <f t="shared" si="40"/>
        <v>17</v>
      </c>
      <c r="AH263" s="120">
        <f t="shared" si="41"/>
        <v>2151.52</v>
      </c>
      <c r="AI263" s="121">
        <f t="shared" si="42"/>
        <v>16.828113680000001</v>
      </c>
      <c r="AJ263" s="122" t="str">
        <f>+C263</f>
        <v>VIETNAM</v>
      </c>
      <c r="AK263" s="122" t="str">
        <f>IF(ISNA(VLOOKUP(postponeList!D263,[1]Sheet!$A$2:$B$12,2,FALSE))," ",(VLOOKUP(postponeList!D263,[1]Sheet!$A$2:$B$12,2,FALSE)))</f>
        <v>PESGD</v>
      </c>
      <c r="AL263" s="122" t="str">
        <f>IF(ISNA(VLOOKUP(E263,[1]Sheet!$G$2:$H$40,2,FALSE))," ",VLOOKUP(E263,[1]Sheet!$G$2:$H$40,2,FALSE))</f>
        <v>PEWVN</v>
      </c>
      <c r="AM263" s="122" t="str">
        <f>IF(ISNA(VLOOKUP(G263,[1]Sheet!$K$2:$L$159,2,FALSE))," ",(VLOOKUP(G263,[1]Sheet!$K$2:$L$159,2,FALSE)))</f>
        <v>PLSVN-HIF</v>
      </c>
      <c r="AN263" s="122" t="str">
        <f>IF(ISNA(VLOOKUP(I263&amp;C263,[1]Sheet!$D$2:$E$228,2,FALSE))," ",VLOOKUP(I263&amp;C263,[1]Sheet!$D$2:$E$228,2,FALSE))</f>
        <v>Gary, Aota (PEW), Adachi (PAC)</v>
      </c>
      <c r="AO263" s="122" t="str">
        <f>+I263&amp;C263</f>
        <v>PANVIETNAM</v>
      </c>
      <c r="AP263" s="122" t="str">
        <f>C263&amp;D263&amp;E263&amp;G263&amp;I263&amp;O263</f>
        <v>VIETNAM3210018051811PANFEB</v>
      </c>
      <c r="AQ263" s="122" t="str">
        <f>B263&amp;D263&amp;N263</f>
        <v>SOUTH EAST ASIA32100CBN</v>
      </c>
      <c r="AR263" s="123" t="str">
        <f>+D263&amp;J263</f>
        <v>32100SE</v>
      </c>
      <c r="AS263" s="124" t="str">
        <f t="shared" si="43"/>
        <v/>
      </c>
      <c r="AT263" s="125" t="str">
        <f t="shared" si="44"/>
        <v>FV-23NL304</v>
      </c>
      <c r="AU263" s="125" t="str">
        <f>IF(NOT(AT263=""),VLOOKUP(AT263,[1]PSI_Category!A:B,2,0),"")</f>
        <v>CBN</v>
      </c>
      <c r="AV263" s="125" t="s">
        <v>341</v>
      </c>
      <c r="AW263" s="125" t="s">
        <v>341</v>
      </c>
      <c r="AX263" s="125" t="s">
        <v>341</v>
      </c>
    </row>
    <row r="264" spans="2:50" s="103" customFormat="1" ht="11.4" customHeight="1" x14ac:dyDescent="0.3">
      <c r="B264" s="104" t="s">
        <v>1866</v>
      </c>
      <c r="C264" s="105" t="s">
        <v>2018</v>
      </c>
      <c r="D264" s="106">
        <v>32100</v>
      </c>
      <c r="E264" s="107">
        <v>1805</v>
      </c>
      <c r="F264" s="105" t="s">
        <v>2019</v>
      </c>
      <c r="G264" s="107">
        <v>1811</v>
      </c>
      <c r="H264" s="105" t="s">
        <v>2020</v>
      </c>
      <c r="I264" s="105" t="s">
        <v>298</v>
      </c>
      <c r="J264" s="107" t="s">
        <v>293</v>
      </c>
      <c r="K264" s="105">
        <v>92011290</v>
      </c>
      <c r="L264" s="105" t="s">
        <v>2093</v>
      </c>
      <c r="M264" s="105" t="s">
        <v>2089</v>
      </c>
      <c r="N264" s="105" t="s">
        <v>341</v>
      </c>
      <c r="O264" s="108" t="s">
        <v>159</v>
      </c>
      <c r="P264" s="109" t="s">
        <v>1872</v>
      </c>
      <c r="Q264" s="110"/>
      <c r="R264" s="110"/>
      <c r="S264" s="110"/>
      <c r="T264" s="110"/>
      <c r="U264" s="111"/>
      <c r="V264" s="111"/>
      <c r="W264" s="112"/>
      <c r="X264" s="113"/>
      <c r="Y264" s="114" t="s">
        <v>285</v>
      </c>
      <c r="Z264" s="115">
        <v>192.37</v>
      </c>
      <c r="AA264" s="116">
        <v>10</v>
      </c>
      <c r="AB264" s="117">
        <f t="shared" si="36"/>
        <v>1923.7</v>
      </c>
      <c r="AC264" s="117">
        <f t="shared" si="37"/>
        <v>15.046219550000002</v>
      </c>
      <c r="AD264" s="118"/>
      <c r="AE264" s="117">
        <f t="shared" si="38"/>
        <v>0</v>
      </c>
      <c r="AF264" s="117">
        <f t="shared" si="39"/>
        <v>0</v>
      </c>
      <c r="AG264" s="119">
        <f t="shared" si="40"/>
        <v>10</v>
      </c>
      <c r="AH264" s="120">
        <f t="shared" si="41"/>
        <v>1923.7</v>
      </c>
      <c r="AI264" s="121">
        <f t="shared" si="42"/>
        <v>15.046219550000002</v>
      </c>
      <c r="AJ264" s="122" t="str">
        <f>+C264</f>
        <v>VIETNAM</v>
      </c>
      <c r="AK264" s="122" t="str">
        <f>IF(ISNA(VLOOKUP(postponeList!D264,[1]Sheet!$A$2:$B$12,2,FALSE))," ",(VLOOKUP(postponeList!D264,[1]Sheet!$A$2:$B$12,2,FALSE)))</f>
        <v>PESGD</v>
      </c>
      <c r="AL264" s="122" t="str">
        <f>IF(ISNA(VLOOKUP(E264,[1]Sheet!$G$2:$H$40,2,FALSE))," ",VLOOKUP(E264,[1]Sheet!$G$2:$H$40,2,FALSE))</f>
        <v>PEWVN</v>
      </c>
      <c r="AM264" s="122" t="str">
        <f>IF(ISNA(VLOOKUP(G264,[1]Sheet!$K$2:$L$159,2,FALSE))," ",(VLOOKUP(G264,[1]Sheet!$K$2:$L$159,2,FALSE)))</f>
        <v>PLSVN-HIF</v>
      </c>
      <c r="AN264" s="122" t="str">
        <f>IF(ISNA(VLOOKUP(I264&amp;C264,[1]Sheet!$D$2:$E$228,2,FALSE))," ",VLOOKUP(I264&amp;C264,[1]Sheet!$D$2:$E$228,2,FALSE))</f>
        <v>Gary, Aota (PEW), Adachi (PAC)</v>
      </c>
      <c r="AO264" s="122" t="str">
        <f>+I264&amp;C264</f>
        <v>PANVIETNAM</v>
      </c>
      <c r="AP264" s="122" t="str">
        <f>C264&amp;D264&amp;E264&amp;G264&amp;I264&amp;O264</f>
        <v>VIETNAM3210018051811PANFEB</v>
      </c>
      <c r="AQ264" s="122" t="str">
        <f>B264&amp;D264&amp;N264</f>
        <v>SOUTH EAST ASIA32100CBN</v>
      </c>
      <c r="AR264" s="123" t="str">
        <f>+D264&amp;J264</f>
        <v>32100SE</v>
      </c>
      <c r="AS264" s="124" t="str">
        <f t="shared" si="43"/>
        <v/>
      </c>
      <c r="AT264" s="125" t="str">
        <f t="shared" si="44"/>
        <v>FV-25NF304</v>
      </c>
      <c r="AU264" s="125" t="str">
        <f>IF(NOT(AT264=""),VLOOKUP(AT264,[1]PSI_Category!A:B,2,0),"")</f>
        <v>CBN</v>
      </c>
      <c r="AV264" s="125" t="s">
        <v>341</v>
      </c>
      <c r="AW264" s="125" t="s">
        <v>341</v>
      </c>
      <c r="AX264" s="125" t="s">
        <v>341</v>
      </c>
    </row>
    <row r="265" spans="2:50" s="103" customFormat="1" ht="11.4" customHeight="1" x14ac:dyDescent="0.3">
      <c r="B265" s="104" t="s">
        <v>1866</v>
      </c>
      <c r="C265" s="105" t="s">
        <v>2018</v>
      </c>
      <c r="D265" s="106">
        <v>32100</v>
      </c>
      <c r="E265" s="107">
        <v>1805</v>
      </c>
      <c r="F265" s="105" t="s">
        <v>2019</v>
      </c>
      <c r="G265" s="107">
        <v>1811</v>
      </c>
      <c r="H265" s="105" t="s">
        <v>2020</v>
      </c>
      <c r="I265" s="105" t="s">
        <v>298</v>
      </c>
      <c r="J265" s="107" t="s">
        <v>293</v>
      </c>
      <c r="K265" s="105">
        <v>92011290</v>
      </c>
      <c r="L265" s="105" t="s">
        <v>2093</v>
      </c>
      <c r="M265" s="105" t="s">
        <v>2080</v>
      </c>
      <c r="N265" s="105" t="s">
        <v>341</v>
      </c>
      <c r="O265" s="108" t="s">
        <v>159</v>
      </c>
      <c r="P265" s="109" t="s">
        <v>1872</v>
      </c>
      <c r="Q265" s="110"/>
      <c r="R265" s="110"/>
      <c r="S265" s="110"/>
      <c r="T265" s="110"/>
      <c r="U265" s="111"/>
      <c r="V265" s="111"/>
      <c r="W265" s="112"/>
      <c r="X265" s="113"/>
      <c r="Y265" s="114" t="s">
        <v>285</v>
      </c>
      <c r="Z265" s="115">
        <v>167.06</v>
      </c>
      <c r="AA265" s="116">
        <v>40</v>
      </c>
      <c r="AB265" s="117">
        <f t="shared" si="36"/>
        <v>6682.4</v>
      </c>
      <c r="AC265" s="117">
        <f t="shared" si="37"/>
        <v>52.266391600000006</v>
      </c>
      <c r="AD265" s="118"/>
      <c r="AE265" s="117">
        <f t="shared" si="38"/>
        <v>0</v>
      </c>
      <c r="AF265" s="117">
        <f t="shared" si="39"/>
        <v>0</v>
      </c>
      <c r="AG265" s="119">
        <f t="shared" si="40"/>
        <v>40</v>
      </c>
      <c r="AH265" s="120">
        <f t="shared" si="41"/>
        <v>6682.4</v>
      </c>
      <c r="AI265" s="121">
        <f t="shared" si="42"/>
        <v>52.266391600000006</v>
      </c>
      <c r="AJ265" s="122" t="str">
        <f>+C265</f>
        <v>VIETNAM</v>
      </c>
      <c r="AK265" s="122" t="str">
        <f>IF(ISNA(VLOOKUP(postponeList!D265,[1]Sheet!$A$2:$B$12,2,FALSE))," ",(VLOOKUP(postponeList!D265,[1]Sheet!$A$2:$B$12,2,FALSE)))</f>
        <v>PESGD</v>
      </c>
      <c r="AL265" s="122" t="str">
        <f>IF(ISNA(VLOOKUP(E265,[1]Sheet!$G$2:$H$40,2,FALSE))," ",VLOOKUP(E265,[1]Sheet!$G$2:$H$40,2,FALSE))</f>
        <v>PEWVN</v>
      </c>
      <c r="AM265" s="122" t="str">
        <f>IF(ISNA(VLOOKUP(G265,[1]Sheet!$K$2:$L$159,2,FALSE))," ",(VLOOKUP(G265,[1]Sheet!$K$2:$L$159,2,FALSE)))</f>
        <v>PLSVN-HIF</v>
      </c>
      <c r="AN265" s="122" t="str">
        <f>IF(ISNA(VLOOKUP(I265&amp;C265,[1]Sheet!$D$2:$E$228,2,FALSE))," ",VLOOKUP(I265&amp;C265,[1]Sheet!$D$2:$E$228,2,FALSE))</f>
        <v>Gary, Aota (PEW), Adachi (PAC)</v>
      </c>
      <c r="AO265" s="122" t="str">
        <f>+I265&amp;C265</f>
        <v>PANVIETNAM</v>
      </c>
      <c r="AP265" s="122" t="str">
        <f>C265&amp;D265&amp;E265&amp;G265&amp;I265&amp;O265</f>
        <v>VIETNAM3210018051811PANFEB</v>
      </c>
      <c r="AQ265" s="122" t="str">
        <f>B265&amp;D265&amp;N265</f>
        <v>SOUTH EAST ASIA32100CBN</v>
      </c>
      <c r="AR265" s="123" t="str">
        <f>+D265&amp;J265</f>
        <v>32100SE</v>
      </c>
      <c r="AS265" s="124" t="str">
        <f t="shared" si="43"/>
        <v/>
      </c>
      <c r="AT265" s="125" t="str">
        <f t="shared" si="44"/>
        <v>FV-25NS304</v>
      </c>
      <c r="AU265" s="125" t="str">
        <f>IF(NOT(AT265=""),VLOOKUP(AT265,[1]PSI_Category!A:B,2,0),"")</f>
        <v>CBN</v>
      </c>
      <c r="AV265" s="125" t="s">
        <v>341</v>
      </c>
      <c r="AW265" s="125" t="s">
        <v>341</v>
      </c>
      <c r="AX265" s="125" t="s">
        <v>341</v>
      </c>
    </row>
    <row r="266" spans="2:50" s="103" customFormat="1" ht="11.4" customHeight="1" x14ac:dyDescent="0.3">
      <c r="B266" s="104" t="s">
        <v>1866</v>
      </c>
      <c r="C266" s="105" t="s">
        <v>2018</v>
      </c>
      <c r="D266" s="106">
        <v>32100</v>
      </c>
      <c r="E266" s="107">
        <v>1805</v>
      </c>
      <c r="F266" s="105" t="s">
        <v>2019</v>
      </c>
      <c r="G266" s="107">
        <v>1811</v>
      </c>
      <c r="H266" s="105" t="s">
        <v>2020</v>
      </c>
      <c r="I266" s="105" t="s">
        <v>298</v>
      </c>
      <c r="J266" s="107" t="s">
        <v>293</v>
      </c>
      <c r="K266" s="105">
        <v>92011290</v>
      </c>
      <c r="L266" s="105" t="s">
        <v>2093</v>
      </c>
      <c r="M266" s="105" t="s">
        <v>2081</v>
      </c>
      <c r="N266" s="105" t="s">
        <v>1831</v>
      </c>
      <c r="O266" s="108" t="s">
        <v>159</v>
      </c>
      <c r="P266" s="109" t="s">
        <v>1872</v>
      </c>
      <c r="Q266" s="110"/>
      <c r="R266" s="110"/>
      <c r="S266" s="110"/>
      <c r="T266" s="110"/>
      <c r="U266" s="111"/>
      <c r="V266" s="111"/>
      <c r="W266" s="112"/>
      <c r="X266" s="113"/>
      <c r="Y266" s="114" t="s">
        <v>285</v>
      </c>
      <c r="Z266" s="115">
        <v>71.69</v>
      </c>
      <c r="AA266" s="116">
        <v>105</v>
      </c>
      <c r="AB266" s="117">
        <f t="shared" si="36"/>
        <v>7527.45</v>
      </c>
      <c r="AC266" s="117">
        <f t="shared" si="37"/>
        <v>58.875950175</v>
      </c>
      <c r="AD266" s="118"/>
      <c r="AE266" s="117">
        <f t="shared" si="38"/>
        <v>0</v>
      </c>
      <c r="AF266" s="117">
        <f t="shared" si="39"/>
        <v>0</v>
      </c>
      <c r="AG266" s="119">
        <f t="shared" si="40"/>
        <v>105</v>
      </c>
      <c r="AH266" s="120">
        <f t="shared" si="41"/>
        <v>7527.45</v>
      </c>
      <c r="AI266" s="121">
        <f t="shared" si="42"/>
        <v>58.875950175</v>
      </c>
      <c r="AJ266" s="122" t="str">
        <f>+C266</f>
        <v>VIETNAM</v>
      </c>
      <c r="AK266" s="122" t="str">
        <f>IF(ISNA(VLOOKUP(postponeList!D266,[1]Sheet!$A$2:$B$12,2,FALSE))," ",(VLOOKUP(postponeList!D266,[1]Sheet!$A$2:$B$12,2,FALSE)))</f>
        <v>PESGD</v>
      </c>
      <c r="AL266" s="122" t="str">
        <f>IF(ISNA(VLOOKUP(E266,[1]Sheet!$G$2:$H$40,2,FALSE))," ",VLOOKUP(E266,[1]Sheet!$G$2:$H$40,2,FALSE))</f>
        <v>PEWVN</v>
      </c>
      <c r="AM266" s="122" t="str">
        <f>IF(ISNA(VLOOKUP(G266,[1]Sheet!$K$2:$L$159,2,FALSE))," ",(VLOOKUP(G266,[1]Sheet!$K$2:$L$159,2,FALSE)))</f>
        <v>PLSVN-HIF</v>
      </c>
      <c r="AN266" s="122" t="str">
        <f>IF(ISNA(VLOOKUP(I266&amp;C266,[1]Sheet!$D$2:$E$228,2,FALSE))," ",VLOOKUP(I266&amp;C266,[1]Sheet!$D$2:$E$228,2,FALSE))</f>
        <v>Gary, Aota (PEW), Adachi (PAC)</v>
      </c>
      <c r="AO266" s="122" t="str">
        <f>+I266&amp;C266</f>
        <v>PANVIETNAM</v>
      </c>
      <c r="AP266" s="122" t="str">
        <f>C266&amp;D266&amp;E266&amp;G266&amp;I266&amp;O266</f>
        <v>VIETNAM3210018051811PANFEB</v>
      </c>
      <c r="AQ266" s="122" t="str">
        <f>B266&amp;D266&amp;N266</f>
        <v xml:space="preserve">SOUTH EAST ASIA32100CM </v>
      </c>
      <c r="AR266" s="123" t="str">
        <f>+D266&amp;J266</f>
        <v>32100SE</v>
      </c>
      <c r="AS266" s="124" t="str">
        <f t="shared" si="43"/>
        <v/>
      </c>
      <c r="AT266" s="125" t="str">
        <f t="shared" si="44"/>
        <v>FV-27CH904</v>
      </c>
      <c r="AU266" s="125" t="str">
        <f>IF(NOT(AT266=""),VLOOKUP(AT266,[1]PSI_Category!A:B,2,0),"")</f>
        <v>C/M</v>
      </c>
      <c r="AV266" s="125" t="s">
        <v>535</v>
      </c>
      <c r="AW266" s="125" t="s">
        <v>535</v>
      </c>
      <c r="AX266" s="125" t="s">
        <v>535</v>
      </c>
    </row>
    <row r="267" spans="2:50" s="103" customFormat="1" ht="11.4" customHeight="1" x14ac:dyDescent="0.3">
      <c r="B267" s="104" t="s">
        <v>1866</v>
      </c>
      <c r="C267" s="105" t="s">
        <v>2018</v>
      </c>
      <c r="D267" s="106">
        <v>32100</v>
      </c>
      <c r="E267" s="107">
        <v>1805</v>
      </c>
      <c r="F267" s="105" t="s">
        <v>2019</v>
      </c>
      <c r="G267" s="107">
        <v>1811</v>
      </c>
      <c r="H267" s="105" t="s">
        <v>2020</v>
      </c>
      <c r="I267" s="105" t="s">
        <v>298</v>
      </c>
      <c r="J267" s="107" t="s">
        <v>293</v>
      </c>
      <c r="K267" s="105">
        <v>92011290</v>
      </c>
      <c r="L267" s="105" t="s">
        <v>2093</v>
      </c>
      <c r="M267" s="105" t="s">
        <v>2090</v>
      </c>
      <c r="N267" s="105" t="s">
        <v>341</v>
      </c>
      <c r="O267" s="108" t="s">
        <v>159</v>
      </c>
      <c r="P267" s="109" t="s">
        <v>1872</v>
      </c>
      <c r="Q267" s="110"/>
      <c r="R267" s="110"/>
      <c r="S267" s="110"/>
      <c r="T267" s="110"/>
      <c r="U267" s="111"/>
      <c r="V267" s="111"/>
      <c r="W267" s="112"/>
      <c r="X267" s="113"/>
      <c r="Y267" s="114" t="s">
        <v>285</v>
      </c>
      <c r="Z267" s="115">
        <v>277.12</v>
      </c>
      <c r="AA267" s="116">
        <v>10</v>
      </c>
      <c r="AB267" s="117">
        <f t="shared" si="36"/>
        <v>2771.2</v>
      </c>
      <c r="AC267" s="117">
        <f t="shared" si="37"/>
        <v>21.674940800000002</v>
      </c>
      <c r="AD267" s="118"/>
      <c r="AE267" s="117">
        <f t="shared" si="38"/>
        <v>0</v>
      </c>
      <c r="AF267" s="117">
        <f t="shared" si="39"/>
        <v>0</v>
      </c>
      <c r="AG267" s="119">
        <f t="shared" si="40"/>
        <v>10</v>
      </c>
      <c r="AH267" s="120">
        <f t="shared" si="41"/>
        <v>2771.2</v>
      </c>
      <c r="AI267" s="121">
        <f t="shared" si="42"/>
        <v>21.674940800000002</v>
      </c>
      <c r="AJ267" s="122" t="str">
        <f>+C267</f>
        <v>VIETNAM</v>
      </c>
      <c r="AK267" s="122" t="str">
        <f>IF(ISNA(VLOOKUP(postponeList!D267,[1]Sheet!$A$2:$B$12,2,FALSE))," ",(VLOOKUP(postponeList!D267,[1]Sheet!$A$2:$B$12,2,FALSE)))</f>
        <v>PESGD</v>
      </c>
      <c r="AL267" s="122" t="str">
        <f>IF(ISNA(VLOOKUP(E267,[1]Sheet!$G$2:$H$40,2,FALSE))," ",VLOOKUP(E267,[1]Sheet!$G$2:$H$40,2,FALSE))</f>
        <v>PEWVN</v>
      </c>
      <c r="AM267" s="122" t="str">
        <f>IF(ISNA(VLOOKUP(G267,[1]Sheet!$K$2:$L$159,2,FALSE))," ",(VLOOKUP(G267,[1]Sheet!$K$2:$L$159,2,FALSE)))</f>
        <v>PLSVN-HIF</v>
      </c>
      <c r="AN267" s="122" t="str">
        <f>IF(ISNA(VLOOKUP(I267&amp;C267,[1]Sheet!$D$2:$E$228,2,FALSE))," ",VLOOKUP(I267&amp;C267,[1]Sheet!$D$2:$E$228,2,FALSE))</f>
        <v>Gary, Aota (PEW), Adachi (PAC)</v>
      </c>
      <c r="AO267" s="122" t="str">
        <f>+I267&amp;C267</f>
        <v>PANVIETNAM</v>
      </c>
      <c r="AP267" s="122" t="str">
        <f>C267&amp;D267&amp;E267&amp;G267&amp;I267&amp;O267</f>
        <v>VIETNAM3210018051811PANFEB</v>
      </c>
      <c r="AQ267" s="122" t="str">
        <f>B267&amp;D267&amp;N267</f>
        <v>SOUTH EAST ASIA32100CBN</v>
      </c>
      <c r="AR267" s="123" t="str">
        <f>+D267&amp;J267</f>
        <v>32100SE</v>
      </c>
      <c r="AS267" s="124" t="str">
        <f t="shared" si="43"/>
        <v/>
      </c>
      <c r="AT267" s="125" t="str">
        <f t="shared" si="44"/>
        <v>FV-28NX304</v>
      </c>
      <c r="AU267" s="125" t="str">
        <f>IF(NOT(AT267=""),VLOOKUP(AT267,[1]PSI_Category!A:B,2,0),"")</f>
        <v>CBN</v>
      </c>
      <c r="AV267" s="125" t="s">
        <v>341</v>
      </c>
      <c r="AW267" s="125" t="s">
        <v>341</v>
      </c>
      <c r="AX267" s="125" t="s">
        <v>341</v>
      </c>
    </row>
    <row r="268" spans="2:50" s="103" customFormat="1" ht="11.4" customHeight="1" x14ac:dyDescent="0.3">
      <c r="B268" s="104" t="s">
        <v>1866</v>
      </c>
      <c r="C268" s="105" t="s">
        <v>2018</v>
      </c>
      <c r="D268" s="106">
        <v>32100</v>
      </c>
      <c r="E268" s="107">
        <v>1805</v>
      </c>
      <c r="F268" s="105" t="s">
        <v>2019</v>
      </c>
      <c r="G268" s="107">
        <v>1811</v>
      </c>
      <c r="H268" s="105" t="s">
        <v>2020</v>
      </c>
      <c r="I268" s="105" t="s">
        <v>298</v>
      </c>
      <c r="J268" s="107" t="s">
        <v>293</v>
      </c>
      <c r="K268" s="105">
        <v>92011290</v>
      </c>
      <c r="L268" s="105" t="s">
        <v>2093</v>
      </c>
      <c r="M268" s="105" t="s">
        <v>2091</v>
      </c>
      <c r="N268" s="105" t="s">
        <v>1930</v>
      </c>
      <c r="O268" s="108" t="s">
        <v>159</v>
      </c>
      <c r="P268" s="109" t="s">
        <v>1872</v>
      </c>
      <c r="Q268" s="110"/>
      <c r="R268" s="110"/>
      <c r="S268" s="110"/>
      <c r="T268" s="110"/>
      <c r="U268" s="111"/>
      <c r="V268" s="111"/>
      <c r="W268" s="112"/>
      <c r="X268" s="113"/>
      <c r="Y268" s="114" t="s">
        <v>285</v>
      </c>
      <c r="Z268" s="115">
        <v>123.5</v>
      </c>
      <c r="AA268" s="116">
        <v>60</v>
      </c>
      <c r="AB268" s="117">
        <f t="shared" si="36"/>
        <v>7410</v>
      </c>
      <c r="AC268" s="117">
        <f t="shared" si="37"/>
        <v>57.957315000000001</v>
      </c>
      <c r="AD268" s="118"/>
      <c r="AE268" s="117">
        <f t="shared" si="38"/>
        <v>0</v>
      </c>
      <c r="AF268" s="117">
        <f t="shared" si="39"/>
        <v>0</v>
      </c>
      <c r="AG268" s="119">
        <f t="shared" si="40"/>
        <v>60</v>
      </c>
      <c r="AH268" s="120">
        <f t="shared" si="41"/>
        <v>7410</v>
      </c>
      <c r="AI268" s="121">
        <f t="shared" si="42"/>
        <v>57.957315000000001</v>
      </c>
      <c r="AJ268" s="122" t="str">
        <f>+C268</f>
        <v>VIETNAM</v>
      </c>
      <c r="AK268" s="122" t="str">
        <f>IF(ISNA(VLOOKUP(postponeList!D268,[1]Sheet!$A$2:$B$12,2,FALSE))," ",(VLOOKUP(postponeList!D268,[1]Sheet!$A$2:$B$12,2,FALSE)))</f>
        <v>PESGD</v>
      </c>
      <c r="AL268" s="122" t="str">
        <f>IF(ISNA(VLOOKUP(E268,[1]Sheet!$G$2:$H$40,2,FALSE))," ",VLOOKUP(E268,[1]Sheet!$G$2:$H$40,2,FALSE))</f>
        <v>PEWVN</v>
      </c>
      <c r="AM268" s="122" t="str">
        <f>IF(ISNA(VLOOKUP(G268,[1]Sheet!$K$2:$L$159,2,FALSE))," ",(VLOOKUP(G268,[1]Sheet!$K$2:$L$159,2,FALSE)))</f>
        <v>PLSVN-HIF</v>
      </c>
      <c r="AN268" s="122" t="str">
        <f>IF(ISNA(VLOOKUP(I268&amp;C268,[1]Sheet!$D$2:$E$228,2,FALSE))," ",VLOOKUP(I268&amp;C268,[1]Sheet!$D$2:$E$228,2,FALSE))</f>
        <v>Gary, Aota (PEW), Adachi (PAC)</v>
      </c>
      <c r="AO268" s="122" t="str">
        <f>+I268&amp;C268</f>
        <v>PANVIETNAM</v>
      </c>
      <c r="AP268" s="122" t="str">
        <f>C268&amp;D268&amp;E268&amp;G268&amp;I268&amp;O268</f>
        <v>VIETNAM3210018051811PANFEB</v>
      </c>
      <c r="AQ268" s="122" t="str">
        <f>B268&amp;D268&amp;N268</f>
        <v xml:space="preserve">SOUTH EAST ASIA32100BD </v>
      </c>
      <c r="AR268" s="123" t="str">
        <f>+D268&amp;J268</f>
        <v>32100SE</v>
      </c>
      <c r="AS268" s="124" t="str">
        <f t="shared" si="43"/>
        <v/>
      </c>
      <c r="AT268" s="125" t="str">
        <f t="shared" si="44"/>
        <v>FV-30BG304</v>
      </c>
      <c r="AU268" s="125" t="str">
        <f>IF(NOT(AT268=""),VLOOKUP(AT268,[1]PSI_Category!A:B,2,0),"")</f>
        <v>B/D</v>
      </c>
      <c r="AV268" s="125" t="s">
        <v>1936</v>
      </c>
      <c r="AW268" s="125" t="s">
        <v>1936</v>
      </c>
      <c r="AX268" s="125" t="s">
        <v>1936</v>
      </c>
    </row>
    <row r="269" spans="2:50" s="103" customFormat="1" ht="11.4" customHeight="1" x14ac:dyDescent="0.3">
      <c r="B269" s="104" t="s">
        <v>1866</v>
      </c>
      <c r="C269" s="105" t="s">
        <v>2018</v>
      </c>
      <c r="D269" s="106">
        <v>32100</v>
      </c>
      <c r="E269" s="107">
        <v>1805</v>
      </c>
      <c r="F269" s="105" t="s">
        <v>2019</v>
      </c>
      <c r="G269" s="107">
        <v>1811</v>
      </c>
      <c r="H269" s="105" t="s">
        <v>2020</v>
      </c>
      <c r="I269" s="105" t="s">
        <v>298</v>
      </c>
      <c r="J269" s="107" t="s">
        <v>293</v>
      </c>
      <c r="K269" s="105">
        <v>92011290</v>
      </c>
      <c r="L269" s="131" t="s">
        <v>2093</v>
      </c>
      <c r="M269" s="105" t="s">
        <v>2092</v>
      </c>
      <c r="N269" s="105" t="s">
        <v>1930</v>
      </c>
      <c r="O269" s="108" t="s">
        <v>159</v>
      </c>
      <c r="P269" s="109" t="s">
        <v>1872</v>
      </c>
      <c r="Q269" s="110"/>
      <c r="R269" s="110"/>
      <c r="S269" s="110"/>
      <c r="T269" s="110"/>
      <c r="U269" s="111"/>
      <c r="V269" s="111"/>
      <c r="W269" s="112"/>
      <c r="X269" s="113"/>
      <c r="Y269" s="114" t="s">
        <v>285</v>
      </c>
      <c r="Z269" s="115">
        <v>92.86</v>
      </c>
      <c r="AA269" s="116">
        <v>100</v>
      </c>
      <c r="AB269" s="117">
        <f t="shared" si="36"/>
        <v>9286</v>
      </c>
      <c r="AC269" s="117">
        <f t="shared" si="37"/>
        <v>72.630449000000013</v>
      </c>
      <c r="AD269" s="118"/>
      <c r="AE269" s="117">
        <f t="shared" si="38"/>
        <v>0</v>
      </c>
      <c r="AF269" s="117">
        <f t="shared" si="39"/>
        <v>0</v>
      </c>
      <c r="AG269" s="119">
        <f t="shared" si="40"/>
        <v>100</v>
      </c>
      <c r="AH269" s="120">
        <f t="shared" si="41"/>
        <v>9286</v>
      </c>
      <c r="AI269" s="121">
        <f t="shared" si="42"/>
        <v>72.630449000000013</v>
      </c>
      <c r="AJ269" s="122" t="str">
        <f>+C269</f>
        <v>VIETNAM</v>
      </c>
      <c r="AK269" s="122" t="str">
        <f>IF(ISNA(VLOOKUP(postponeList!D269,[1]Sheet!$A$2:$B$12,2,FALSE))," ",(VLOOKUP(postponeList!D269,[1]Sheet!$A$2:$B$12,2,FALSE)))</f>
        <v>PESGD</v>
      </c>
      <c r="AL269" s="122" t="str">
        <f>IF(ISNA(VLOOKUP(E269,[1]Sheet!$G$2:$H$40,2,FALSE))," ",VLOOKUP(E269,[1]Sheet!$G$2:$H$40,2,FALSE))</f>
        <v>PEWVN</v>
      </c>
      <c r="AM269" s="122" t="str">
        <f>IF(ISNA(VLOOKUP(G269,[1]Sheet!$K$2:$L$159,2,FALSE))," ",(VLOOKUP(G269,[1]Sheet!$K$2:$L$159,2,FALSE)))</f>
        <v>PLSVN-HIF</v>
      </c>
      <c r="AN269" s="122" t="str">
        <f>IF(ISNA(VLOOKUP(I269&amp;C269,[1]Sheet!$D$2:$E$228,2,FALSE))," ",VLOOKUP(I269&amp;C269,[1]Sheet!$D$2:$E$228,2,FALSE))</f>
        <v>Gary, Aota (PEW), Adachi (PAC)</v>
      </c>
      <c r="AO269" s="122" t="str">
        <f>+I269&amp;C269</f>
        <v>PANVIETNAM</v>
      </c>
      <c r="AP269" s="122" t="str">
        <f>C269&amp;D269&amp;E269&amp;G269&amp;I269&amp;O269</f>
        <v>VIETNAM3210018051811PANFEB</v>
      </c>
      <c r="AQ269" s="122" t="str">
        <f>B269&amp;D269&amp;N269</f>
        <v xml:space="preserve">SOUTH EAST ASIA32100BD </v>
      </c>
      <c r="AR269" s="123" t="str">
        <f>+D269&amp;J269</f>
        <v>32100SE</v>
      </c>
      <c r="AS269" s="124" t="str">
        <f t="shared" si="43"/>
        <v/>
      </c>
      <c r="AT269" s="125" t="str">
        <f t="shared" si="44"/>
        <v>FV-30BY104W</v>
      </c>
      <c r="AU269" s="125" t="str">
        <f>IF(NOT(AT269=""),VLOOKUP(AT269,[1]PSI_Category!A:B,2,0),"")</f>
        <v>B/D</v>
      </c>
      <c r="AV269" s="125" t="s">
        <v>1936</v>
      </c>
      <c r="AW269" s="125" t="s">
        <v>1936</v>
      </c>
      <c r="AX269" s="125" t="s">
        <v>1936</v>
      </c>
    </row>
    <row r="270" spans="2:50" s="103" customFormat="1" ht="11.4" customHeight="1" x14ac:dyDescent="0.3">
      <c r="B270" s="104" t="s">
        <v>1866</v>
      </c>
      <c r="C270" s="105" t="s">
        <v>2018</v>
      </c>
      <c r="D270" s="106">
        <v>32100</v>
      </c>
      <c r="E270" s="107">
        <v>1805</v>
      </c>
      <c r="F270" s="105" t="s">
        <v>2019</v>
      </c>
      <c r="G270" s="107">
        <v>1811</v>
      </c>
      <c r="H270" s="105" t="s">
        <v>2020</v>
      </c>
      <c r="I270" s="105" t="s">
        <v>298</v>
      </c>
      <c r="J270" s="107" t="s">
        <v>293</v>
      </c>
      <c r="K270" s="105">
        <v>92011290</v>
      </c>
      <c r="L270" s="131" t="s">
        <v>2093</v>
      </c>
      <c r="M270" s="105" t="s">
        <v>2082</v>
      </c>
      <c r="N270" s="105" t="s">
        <v>1809</v>
      </c>
      <c r="O270" s="108" t="s">
        <v>159</v>
      </c>
      <c r="P270" s="109" t="s">
        <v>1872</v>
      </c>
      <c r="Q270" s="110"/>
      <c r="R270" s="110"/>
      <c r="S270" s="110"/>
      <c r="T270" s="110"/>
      <c r="U270" s="111"/>
      <c r="V270" s="111"/>
      <c r="W270" s="112"/>
      <c r="X270" s="113"/>
      <c r="Y270" s="114" t="s">
        <v>285</v>
      </c>
      <c r="Z270" s="115">
        <v>62.19</v>
      </c>
      <c r="AA270" s="116">
        <v>10</v>
      </c>
      <c r="AB270" s="117">
        <f t="shared" si="36"/>
        <v>621.9</v>
      </c>
      <c r="AC270" s="117">
        <f t="shared" si="37"/>
        <v>4.86419085</v>
      </c>
      <c r="AD270" s="118"/>
      <c r="AE270" s="117">
        <f t="shared" si="38"/>
        <v>0</v>
      </c>
      <c r="AF270" s="117">
        <f t="shared" si="39"/>
        <v>0</v>
      </c>
      <c r="AG270" s="119">
        <f t="shared" si="40"/>
        <v>10</v>
      </c>
      <c r="AH270" s="120">
        <f t="shared" si="41"/>
        <v>621.9</v>
      </c>
      <c r="AI270" s="121">
        <f t="shared" si="42"/>
        <v>4.86419085</v>
      </c>
      <c r="AJ270" s="122" t="str">
        <f>+C270</f>
        <v>VIETNAM</v>
      </c>
      <c r="AK270" s="122" t="str">
        <f>IF(ISNA(VLOOKUP(postponeList!D270,[1]Sheet!$A$2:$B$12,2,FALSE))," ",(VLOOKUP(postponeList!D270,[1]Sheet!$A$2:$B$12,2,FALSE)))</f>
        <v>PESGD</v>
      </c>
      <c r="AL270" s="122" t="str">
        <f>IF(ISNA(VLOOKUP(E270,[1]Sheet!$G$2:$H$40,2,FALSE))," ",VLOOKUP(E270,[1]Sheet!$G$2:$H$40,2,FALSE))</f>
        <v>PEWVN</v>
      </c>
      <c r="AM270" s="122" t="str">
        <f>IF(ISNA(VLOOKUP(G270,[1]Sheet!$K$2:$L$159,2,FALSE))," ",(VLOOKUP(G270,[1]Sheet!$K$2:$L$159,2,FALSE)))</f>
        <v>PLSVN-HIF</v>
      </c>
      <c r="AN270" s="122" t="str">
        <f>IF(ISNA(VLOOKUP(I270&amp;C270,[1]Sheet!$D$2:$E$228,2,FALSE))," ",VLOOKUP(I270&amp;C270,[1]Sheet!$D$2:$E$228,2,FALSE))</f>
        <v>Gary, Aota (PEW), Adachi (PAC)</v>
      </c>
      <c r="AO270" s="122" t="str">
        <f>+I270&amp;C270</f>
        <v>PANVIETNAM</v>
      </c>
      <c r="AP270" s="122" t="str">
        <f>C270&amp;D270&amp;E270&amp;G270&amp;I270&amp;O270</f>
        <v>VIETNAM3210018051811PANFEB</v>
      </c>
      <c r="AQ270" s="122" t="str">
        <f>B270&amp;D270&amp;N270</f>
        <v xml:space="preserve">SOUTH EAST ASIA32100VF </v>
      </c>
      <c r="AR270" s="123" t="str">
        <f>+D270&amp;J270</f>
        <v>32100SE</v>
      </c>
      <c r="AS270" s="124" t="str">
        <f t="shared" si="43"/>
        <v/>
      </c>
      <c r="AT270" s="125" t="str">
        <f t="shared" si="44"/>
        <v>FV-30GS4NA(MOTOR04</v>
      </c>
      <c r="AU270" s="125" t="str">
        <f>IF(NOT(AT270=""),VLOOKUP(AT270,[1]PSI_Category!A:B,2,0),"")</f>
        <v>H/V</v>
      </c>
      <c r="AV270" s="125" t="s">
        <v>552</v>
      </c>
      <c r="AW270" s="125" t="s">
        <v>552</v>
      </c>
      <c r="AX270" s="125" t="s">
        <v>552</v>
      </c>
    </row>
    <row r="271" spans="2:50" s="103" customFormat="1" ht="11.4" customHeight="1" x14ac:dyDescent="0.3">
      <c r="B271" s="104" t="s">
        <v>1866</v>
      </c>
      <c r="C271" s="105" t="s">
        <v>2018</v>
      </c>
      <c r="D271" s="106">
        <v>32100</v>
      </c>
      <c r="E271" s="107">
        <v>1805</v>
      </c>
      <c r="F271" s="105" t="s">
        <v>2019</v>
      </c>
      <c r="G271" s="107">
        <v>1811</v>
      </c>
      <c r="H271" s="105" t="s">
        <v>2020</v>
      </c>
      <c r="I271" s="105" t="s">
        <v>298</v>
      </c>
      <c r="J271" s="107" t="s">
        <v>293</v>
      </c>
      <c r="K271" s="105">
        <v>92011290</v>
      </c>
      <c r="L271" s="105" t="s">
        <v>2093</v>
      </c>
      <c r="M271" s="105" t="s">
        <v>2083</v>
      </c>
      <c r="N271" s="105" t="s">
        <v>1831</v>
      </c>
      <c r="O271" s="108" t="s">
        <v>159</v>
      </c>
      <c r="P271" s="109" t="s">
        <v>1872</v>
      </c>
      <c r="Q271" s="110"/>
      <c r="R271" s="110"/>
      <c r="S271" s="110"/>
      <c r="T271" s="110"/>
      <c r="U271" s="111"/>
      <c r="V271" s="111"/>
      <c r="W271" s="112"/>
      <c r="X271" s="113"/>
      <c r="Y271" s="114" t="s">
        <v>285</v>
      </c>
      <c r="Z271" s="115">
        <v>97.75</v>
      </c>
      <c r="AA271" s="116">
        <v>20</v>
      </c>
      <c r="AB271" s="117">
        <f t="shared" si="36"/>
        <v>1955</v>
      </c>
      <c r="AC271" s="117">
        <f t="shared" si="37"/>
        <v>15.291032500000002</v>
      </c>
      <c r="AD271" s="118"/>
      <c r="AE271" s="117">
        <f t="shared" si="38"/>
        <v>0</v>
      </c>
      <c r="AF271" s="117">
        <f t="shared" si="39"/>
        <v>0</v>
      </c>
      <c r="AG271" s="119">
        <f t="shared" si="40"/>
        <v>20</v>
      </c>
      <c r="AH271" s="120">
        <f t="shared" si="41"/>
        <v>1955</v>
      </c>
      <c r="AI271" s="121">
        <f t="shared" si="42"/>
        <v>15.291032500000002</v>
      </c>
      <c r="AJ271" s="122" t="str">
        <f>+C271</f>
        <v>VIETNAM</v>
      </c>
      <c r="AK271" s="122" t="str">
        <f>IF(ISNA(VLOOKUP(postponeList!D271,[1]Sheet!$A$2:$B$12,2,FALSE))," ",(VLOOKUP(postponeList!D271,[1]Sheet!$A$2:$B$12,2,FALSE)))</f>
        <v>PESGD</v>
      </c>
      <c r="AL271" s="122" t="str">
        <f>IF(ISNA(VLOOKUP(E271,[1]Sheet!$G$2:$H$40,2,FALSE))," ",VLOOKUP(E271,[1]Sheet!$G$2:$H$40,2,FALSE))</f>
        <v>PEWVN</v>
      </c>
      <c r="AM271" s="122" t="str">
        <f>IF(ISNA(VLOOKUP(G271,[1]Sheet!$K$2:$L$159,2,FALSE))," ",(VLOOKUP(G271,[1]Sheet!$K$2:$L$159,2,FALSE)))</f>
        <v>PLSVN-HIF</v>
      </c>
      <c r="AN271" s="122" t="str">
        <f>IF(ISNA(VLOOKUP(I271&amp;C271,[1]Sheet!$D$2:$E$228,2,FALSE))," ",VLOOKUP(I271&amp;C271,[1]Sheet!$D$2:$E$228,2,FALSE))</f>
        <v>Gary, Aota (PEW), Adachi (PAC)</v>
      </c>
      <c r="AO271" s="122" t="str">
        <f>+I271&amp;C271</f>
        <v>PANVIETNAM</v>
      </c>
      <c r="AP271" s="122" t="str">
        <f>C271&amp;D271&amp;E271&amp;G271&amp;I271&amp;O271</f>
        <v>VIETNAM3210018051811PANFEB</v>
      </c>
      <c r="AQ271" s="122" t="str">
        <f>B271&amp;D271&amp;N271</f>
        <v xml:space="preserve">SOUTH EAST ASIA32100CM </v>
      </c>
      <c r="AR271" s="123" t="str">
        <f>+D271&amp;J271</f>
        <v>32100SE</v>
      </c>
      <c r="AS271" s="124" t="str">
        <f t="shared" si="43"/>
        <v/>
      </c>
      <c r="AT271" s="125" t="str">
        <f t="shared" si="44"/>
        <v>FV-32CD904</v>
      </c>
      <c r="AU271" s="125" t="str">
        <f>IF(NOT(AT271=""),VLOOKUP(AT271,[1]PSI_Category!A:B,2,0),"")</f>
        <v>C/M</v>
      </c>
      <c r="AV271" s="125" t="s">
        <v>535</v>
      </c>
      <c r="AW271" s="125" t="s">
        <v>535</v>
      </c>
      <c r="AX271" s="125" t="s">
        <v>535</v>
      </c>
    </row>
    <row r="272" spans="2:50" s="103" customFormat="1" ht="11.4" customHeight="1" x14ac:dyDescent="0.3">
      <c r="B272" s="104" t="s">
        <v>1866</v>
      </c>
      <c r="C272" s="105" t="s">
        <v>2018</v>
      </c>
      <c r="D272" s="106">
        <v>32100</v>
      </c>
      <c r="E272" s="107">
        <v>1805</v>
      </c>
      <c r="F272" s="105" t="s">
        <v>2019</v>
      </c>
      <c r="G272" s="107">
        <v>1811</v>
      </c>
      <c r="H272" s="105" t="s">
        <v>2020</v>
      </c>
      <c r="I272" s="105" t="s">
        <v>298</v>
      </c>
      <c r="J272" s="107" t="s">
        <v>293</v>
      </c>
      <c r="K272" s="105">
        <v>92011290</v>
      </c>
      <c r="L272" s="105" t="s">
        <v>2093</v>
      </c>
      <c r="M272" s="105" t="s">
        <v>2084</v>
      </c>
      <c r="N272" s="105" t="s">
        <v>1831</v>
      </c>
      <c r="O272" s="108" t="s">
        <v>159</v>
      </c>
      <c r="P272" s="109" t="s">
        <v>1872</v>
      </c>
      <c r="Q272" s="110"/>
      <c r="R272" s="110"/>
      <c r="S272" s="110"/>
      <c r="T272" s="110"/>
      <c r="U272" s="111"/>
      <c r="V272" s="111"/>
      <c r="W272" s="112"/>
      <c r="X272" s="113"/>
      <c r="Y272" s="114" t="s">
        <v>285</v>
      </c>
      <c r="Z272" s="115">
        <v>102.65</v>
      </c>
      <c r="AA272" s="116">
        <v>20</v>
      </c>
      <c r="AB272" s="117">
        <f t="shared" si="36"/>
        <v>2053</v>
      </c>
      <c r="AC272" s="117">
        <f t="shared" si="37"/>
        <v>16.057539500000001</v>
      </c>
      <c r="AD272" s="118"/>
      <c r="AE272" s="117">
        <f t="shared" si="38"/>
        <v>0</v>
      </c>
      <c r="AF272" s="117">
        <f t="shared" si="39"/>
        <v>0</v>
      </c>
      <c r="AG272" s="119">
        <f t="shared" si="40"/>
        <v>20</v>
      </c>
      <c r="AH272" s="120">
        <f t="shared" si="41"/>
        <v>2053</v>
      </c>
      <c r="AI272" s="121">
        <f t="shared" si="42"/>
        <v>16.057539500000001</v>
      </c>
      <c r="AJ272" s="122" t="str">
        <f>+C272</f>
        <v>VIETNAM</v>
      </c>
      <c r="AK272" s="122" t="str">
        <f>IF(ISNA(VLOOKUP(postponeList!D272,[1]Sheet!$A$2:$B$12,2,FALSE))," ",(VLOOKUP(postponeList!D272,[1]Sheet!$A$2:$B$12,2,FALSE)))</f>
        <v>PESGD</v>
      </c>
      <c r="AL272" s="122" t="str">
        <f>IF(ISNA(VLOOKUP(E272,[1]Sheet!$G$2:$H$40,2,FALSE))," ",VLOOKUP(E272,[1]Sheet!$G$2:$H$40,2,FALSE))</f>
        <v>PEWVN</v>
      </c>
      <c r="AM272" s="122" t="str">
        <f>IF(ISNA(VLOOKUP(G272,[1]Sheet!$K$2:$L$159,2,FALSE))," ",(VLOOKUP(G272,[1]Sheet!$K$2:$L$159,2,FALSE)))</f>
        <v>PLSVN-HIF</v>
      </c>
      <c r="AN272" s="122" t="str">
        <f>IF(ISNA(VLOOKUP(I272&amp;C272,[1]Sheet!$D$2:$E$228,2,FALSE))," ",VLOOKUP(I272&amp;C272,[1]Sheet!$D$2:$E$228,2,FALSE))</f>
        <v>Gary, Aota (PEW), Adachi (PAC)</v>
      </c>
      <c r="AO272" s="122" t="str">
        <f>+I272&amp;C272</f>
        <v>PANVIETNAM</v>
      </c>
      <c r="AP272" s="122" t="str">
        <f>C272&amp;D272&amp;E272&amp;G272&amp;I272&amp;O272</f>
        <v>VIETNAM3210018051811PANFEB</v>
      </c>
      <c r="AQ272" s="122" t="str">
        <f>B272&amp;D272&amp;N272</f>
        <v xml:space="preserve">SOUTH EAST ASIA32100CM </v>
      </c>
      <c r="AR272" s="123" t="str">
        <f>+D272&amp;J272</f>
        <v>32100SE</v>
      </c>
      <c r="AS272" s="124" t="str">
        <f t="shared" si="43"/>
        <v/>
      </c>
      <c r="AT272" s="125" t="str">
        <f t="shared" si="44"/>
        <v>FV-32CH904</v>
      </c>
      <c r="AU272" s="125" t="str">
        <f>IF(NOT(AT272=""),VLOOKUP(AT272,[1]PSI_Category!A:B,2,0),"")</f>
        <v>C/M</v>
      </c>
      <c r="AV272" s="125" t="s">
        <v>535</v>
      </c>
      <c r="AW272" s="125" t="s">
        <v>535</v>
      </c>
      <c r="AX272" s="125" t="s">
        <v>535</v>
      </c>
    </row>
    <row r="273" spans="2:50" s="103" customFormat="1" ht="11.4" customHeight="1" x14ac:dyDescent="0.3">
      <c r="B273" s="104" t="s">
        <v>1866</v>
      </c>
      <c r="C273" s="105" t="s">
        <v>2018</v>
      </c>
      <c r="D273" s="106">
        <v>32100</v>
      </c>
      <c r="E273" s="107">
        <v>1805</v>
      </c>
      <c r="F273" s="105" t="s">
        <v>2019</v>
      </c>
      <c r="G273" s="107">
        <v>1811</v>
      </c>
      <c r="H273" s="105" t="s">
        <v>2020</v>
      </c>
      <c r="I273" s="105" t="s">
        <v>298</v>
      </c>
      <c r="J273" s="107" t="s">
        <v>293</v>
      </c>
      <c r="K273" s="105">
        <v>92011290</v>
      </c>
      <c r="L273" s="105" t="s">
        <v>2093</v>
      </c>
      <c r="M273" s="105" t="s">
        <v>2085</v>
      </c>
      <c r="N273" s="105" t="s">
        <v>1809</v>
      </c>
      <c r="O273" s="108" t="s">
        <v>159</v>
      </c>
      <c r="P273" s="109" t="s">
        <v>1872</v>
      </c>
      <c r="Q273" s="110"/>
      <c r="R273" s="110"/>
      <c r="S273" s="110"/>
      <c r="T273" s="110"/>
      <c r="U273" s="111"/>
      <c r="V273" s="111"/>
      <c r="W273" s="112"/>
      <c r="X273" s="113"/>
      <c r="Y273" s="114" t="s">
        <v>285</v>
      </c>
      <c r="Z273" s="115">
        <v>71.34</v>
      </c>
      <c r="AA273" s="116">
        <v>10</v>
      </c>
      <c r="AB273" s="117">
        <f t="shared" si="36"/>
        <v>713.40000000000009</v>
      </c>
      <c r="AC273" s="117">
        <f t="shared" si="37"/>
        <v>5.5798581000000009</v>
      </c>
      <c r="AD273" s="118"/>
      <c r="AE273" s="117">
        <f t="shared" si="38"/>
        <v>0</v>
      </c>
      <c r="AF273" s="117">
        <f t="shared" si="39"/>
        <v>0</v>
      </c>
      <c r="AG273" s="119">
        <f t="shared" si="40"/>
        <v>10</v>
      </c>
      <c r="AH273" s="120">
        <f t="shared" si="41"/>
        <v>713.40000000000009</v>
      </c>
      <c r="AI273" s="121">
        <f t="shared" si="42"/>
        <v>5.5798581000000009</v>
      </c>
      <c r="AJ273" s="122" t="str">
        <f>+C273</f>
        <v>VIETNAM</v>
      </c>
      <c r="AK273" s="122" t="str">
        <f>IF(ISNA(VLOOKUP(postponeList!D273,[1]Sheet!$A$2:$B$12,2,FALSE))," ",(VLOOKUP(postponeList!D273,[1]Sheet!$A$2:$B$12,2,FALSE)))</f>
        <v>PESGD</v>
      </c>
      <c r="AL273" s="122" t="str">
        <f>IF(ISNA(VLOOKUP(E273,[1]Sheet!$G$2:$H$40,2,FALSE))," ",VLOOKUP(E273,[1]Sheet!$G$2:$H$40,2,FALSE))</f>
        <v>PEWVN</v>
      </c>
      <c r="AM273" s="122" t="str">
        <f>IF(ISNA(VLOOKUP(G273,[1]Sheet!$K$2:$L$159,2,FALSE))," ",(VLOOKUP(G273,[1]Sheet!$K$2:$L$159,2,FALSE)))</f>
        <v>PLSVN-HIF</v>
      </c>
      <c r="AN273" s="122" t="str">
        <f>IF(ISNA(VLOOKUP(I273&amp;C273,[1]Sheet!$D$2:$E$228,2,FALSE))," ",VLOOKUP(I273&amp;C273,[1]Sheet!$D$2:$E$228,2,FALSE))</f>
        <v>Gary, Aota (PEW), Adachi (PAC)</v>
      </c>
      <c r="AO273" s="122" t="str">
        <f>+I273&amp;C273</f>
        <v>PANVIETNAM</v>
      </c>
      <c r="AP273" s="122" t="str">
        <f>C273&amp;D273&amp;E273&amp;G273&amp;I273&amp;O273</f>
        <v>VIETNAM3210018051811PANFEB</v>
      </c>
      <c r="AQ273" s="122" t="str">
        <f>B273&amp;D273&amp;N273</f>
        <v xml:space="preserve">SOUTH EAST ASIA32100VF </v>
      </c>
      <c r="AR273" s="123" t="str">
        <f>+D273&amp;J273</f>
        <v>32100SE</v>
      </c>
      <c r="AS273" s="124" t="str">
        <f t="shared" si="43"/>
        <v/>
      </c>
      <c r="AT273" s="125" t="str">
        <f t="shared" si="44"/>
        <v>FV-35GS4NA(MOTOR04</v>
      </c>
      <c r="AU273" s="125" t="str">
        <f>IF(NOT(AT273=""),VLOOKUP(AT273,[1]PSI_Category!A:B,2,0),"")</f>
        <v>H/V</v>
      </c>
      <c r="AV273" s="125" t="s">
        <v>552</v>
      </c>
      <c r="AW273" s="125" t="s">
        <v>552</v>
      </c>
      <c r="AX273" s="125" t="s">
        <v>552</v>
      </c>
    </row>
    <row r="274" spans="2:50" s="103" customFormat="1" ht="11.4" customHeight="1" x14ac:dyDescent="0.3">
      <c r="B274" s="104" t="s">
        <v>1866</v>
      </c>
      <c r="C274" s="105" t="s">
        <v>2018</v>
      </c>
      <c r="D274" s="106">
        <v>32100</v>
      </c>
      <c r="E274" s="107">
        <v>1805</v>
      </c>
      <c r="F274" s="105" t="s">
        <v>2019</v>
      </c>
      <c r="G274" s="107">
        <v>1811</v>
      </c>
      <c r="H274" s="105" t="s">
        <v>2020</v>
      </c>
      <c r="I274" s="105" t="s">
        <v>298</v>
      </c>
      <c r="J274" s="107" t="s">
        <v>293</v>
      </c>
      <c r="K274" s="105">
        <v>92011290</v>
      </c>
      <c r="L274" s="105" t="s">
        <v>2093</v>
      </c>
      <c r="M274" s="105" t="s">
        <v>2087</v>
      </c>
      <c r="N274" s="105" t="s">
        <v>1831</v>
      </c>
      <c r="O274" s="108" t="s">
        <v>159</v>
      </c>
      <c r="P274" s="109" t="s">
        <v>1872</v>
      </c>
      <c r="Q274" s="110"/>
      <c r="R274" s="110"/>
      <c r="S274" s="110"/>
      <c r="T274" s="110"/>
      <c r="U274" s="111"/>
      <c r="V274" s="111"/>
      <c r="W274" s="112"/>
      <c r="X274" s="113"/>
      <c r="Y274" s="114" t="s">
        <v>285</v>
      </c>
      <c r="Z274" s="115">
        <v>138.22999999999999</v>
      </c>
      <c r="AA274" s="116">
        <v>10</v>
      </c>
      <c r="AB274" s="117">
        <f t="shared" si="36"/>
        <v>1382.3</v>
      </c>
      <c r="AC274" s="117">
        <f t="shared" si="37"/>
        <v>10.811659450000001</v>
      </c>
      <c r="AD274" s="118"/>
      <c r="AE274" s="117">
        <f t="shared" si="38"/>
        <v>0</v>
      </c>
      <c r="AF274" s="117">
        <f t="shared" si="39"/>
        <v>0</v>
      </c>
      <c r="AG274" s="119">
        <f t="shared" si="40"/>
        <v>10</v>
      </c>
      <c r="AH274" s="120">
        <f t="shared" si="41"/>
        <v>1382.3</v>
      </c>
      <c r="AI274" s="121">
        <f t="shared" si="42"/>
        <v>10.811659450000001</v>
      </c>
      <c r="AJ274" s="122" t="str">
        <f>+C274</f>
        <v>VIETNAM</v>
      </c>
      <c r="AK274" s="122" t="str">
        <f>IF(ISNA(VLOOKUP(postponeList!D274,[1]Sheet!$A$2:$B$12,2,FALSE))," ",(VLOOKUP(postponeList!D274,[1]Sheet!$A$2:$B$12,2,FALSE)))</f>
        <v>PESGD</v>
      </c>
      <c r="AL274" s="122" t="str">
        <f>IF(ISNA(VLOOKUP(E274,[1]Sheet!$G$2:$H$40,2,FALSE))," ",VLOOKUP(E274,[1]Sheet!$G$2:$H$40,2,FALSE))</f>
        <v>PEWVN</v>
      </c>
      <c r="AM274" s="122" t="str">
        <f>IF(ISNA(VLOOKUP(G274,[1]Sheet!$K$2:$L$159,2,FALSE))," ",(VLOOKUP(G274,[1]Sheet!$K$2:$L$159,2,FALSE)))</f>
        <v>PLSVN-HIF</v>
      </c>
      <c r="AN274" s="122" t="str">
        <f>IF(ISNA(VLOOKUP(I274&amp;C274,[1]Sheet!$D$2:$E$228,2,FALSE))," ",VLOOKUP(I274&amp;C274,[1]Sheet!$D$2:$E$228,2,FALSE))</f>
        <v>Gary, Aota (PEW), Adachi (PAC)</v>
      </c>
      <c r="AO274" s="122" t="str">
        <f>+I274&amp;C274</f>
        <v>PANVIETNAM</v>
      </c>
      <c r="AP274" s="122" t="str">
        <f>C274&amp;D274&amp;E274&amp;G274&amp;I274&amp;O274</f>
        <v>VIETNAM3210018051811PANFEB</v>
      </c>
      <c r="AQ274" s="122" t="str">
        <f>B274&amp;D274&amp;N274</f>
        <v xml:space="preserve">SOUTH EAST ASIA32100CM </v>
      </c>
      <c r="AR274" s="123" t="str">
        <f>+D274&amp;J274</f>
        <v>32100SE</v>
      </c>
      <c r="AS274" s="124" t="str">
        <f t="shared" si="43"/>
        <v/>
      </c>
      <c r="AT274" s="125" t="str">
        <f t="shared" si="44"/>
        <v>FV-38CH804</v>
      </c>
      <c r="AU274" s="125" t="str">
        <f>IF(NOT(AT274=""),VLOOKUP(AT274,[1]PSI_Category!A:B,2,0),"")</f>
        <v>C/M</v>
      </c>
      <c r="AV274" s="125" t="s">
        <v>535</v>
      </c>
      <c r="AW274" s="125" t="s">
        <v>535</v>
      </c>
      <c r="AX274" s="125" t="s">
        <v>535</v>
      </c>
    </row>
    <row r="275" spans="2:50" s="103" customFormat="1" ht="11.4" customHeight="1" x14ac:dyDescent="0.3">
      <c r="B275" s="104" t="s">
        <v>1866</v>
      </c>
      <c r="C275" s="105" t="s">
        <v>2018</v>
      </c>
      <c r="D275" s="106">
        <v>32100</v>
      </c>
      <c r="E275" s="107">
        <v>1805</v>
      </c>
      <c r="F275" s="105" t="s">
        <v>2019</v>
      </c>
      <c r="G275" s="107">
        <v>1811</v>
      </c>
      <c r="H275" s="105" t="s">
        <v>2020</v>
      </c>
      <c r="I275" s="105" t="s">
        <v>298</v>
      </c>
      <c r="J275" s="107" t="s">
        <v>293</v>
      </c>
      <c r="K275" s="105">
        <v>92011290</v>
      </c>
      <c r="L275" s="105" t="s">
        <v>2093</v>
      </c>
      <c r="M275" s="105" t="s">
        <v>2088</v>
      </c>
      <c r="N275" s="105" t="s">
        <v>2062</v>
      </c>
      <c r="O275" s="108" t="s">
        <v>159</v>
      </c>
      <c r="P275" s="109" t="s">
        <v>1872</v>
      </c>
      <c r="Q275" s="110"/>
      <c r="R275" s="110"/>
      <c r="S275" s="110"/>
      <c r="T275" s="110"/>
      <c r="U275" s="111"/>
      <c r="V275" s="111"/>
      <c r="W275" s="112"/>
      <c r="X275" s="113"/>
      <c r="Y275" s="114" t="s">
        <v>285</v>
      </c>
      <c r="Z275" s="115">
        <v>242.64</v>
      </c>
      <c r="AA275" s="116">
        <v>15</v>
      </c>
      <c r="AB275" s="117">
        <f t="shared" si="36"/>
        <v>3639.6</v>
      </c>
      <c r="AC275" s="117">
        <f t="shared" si="37"/>
        <v>28.467131400000003</v>
      </c>
      <c r="AD275" s="118"/>
      <c r="AE275" s="117">
        <f t="shared" si="38"/>
        <v>0</v>
      </c>
      <c r="AF275" s="117">
        <f t="shared" si="39"/>
        <v>0</v>
      </c>
      <c r="AG275" s="119">
        <f t="shared" si="40"/>
        <v>15</v>
      </c>
      <c r="AH275" s="120">
        <f t="shared" si="41"/>
        <v>3639.6</v>
      </c>
      <c r="AI275" s="121">
        <f t="shared" si="42"/>
        <v>28.467131400000003</v>
      </c>
      <c r="AJ275" s="122" t="str">
        <f>+C275</f>
        <v>VIETNAM</v>
      </c>
      <c r="AK275" s="122" t="str">
        <f>IF(ISNA(VLOOKUP(postponeList!D275,[1]Sheet!$A$2:$B$12,2,FALSE))," ",(VLOOKUP(postponeList!D275,[1]Sheet!$A$2:$B$12,2,FALSE)))</f>
        <v>PESGD</v>
      </c>
      <c r="AL275" s="122" t="str">
        <f>IF(ISNA(VLOOKUP(E275,[1]Sheet!$G$2:$H$40,2,FALSE))," ",VLOOKUP(E275,[1]Sheet!$G$2:$H$40,2,FALSE))</f>
        <v>PEWVN</v>
      </c>
      <c r="AM275" s="122" t="str">
        <f>IF(ISNA(VLOOKUP(G275,[1]Sheet!$K$2:$L$159,2,FALSE))," ",(VLOOKUP(G275,[1]Sheet!$K$2:$L$159,2,FALSE)))</f>
        <v>PLSVN-HIF</v>
      </c>
      <c r="AN275" s="122" t="str">
        <f>IF(ISNA(VLOOKUP(I275&amp;C275,[1]Sheet!$D$2:$E$228,2,FALSE))," ",VLOOKUP(I275&amp;C275,[1]Sheet!$D$2:$E$228,2,FALSE))</f>
        <v>Gary, Aota (PEW), Adachi (PAC)</v>
      </c>
      <c r="AO275" s="122" t="str">
        <f>+I275&amp;C275</f>
        <v>PANVIETNAM</v>
      </c>
      <c r="AP275" s="122" t="str">
        <f>C275&amp;D275&amp;E275&amp;G275&amp;I275&amp;O275</f>
        <v>VIETNAM3210018051811PANFEB</v>
      </c>
      <c r="AQ275" s="122" t="str">
        <f>B275&amp;D275&amp;N275</f>
        <v xml:space="preserve">SOUTH EAST ASIA32100AP </v>
      </c>
      <c r="AR275" s="123" t="str">
        <f>+D275&amp;J275</f>
        <v>32100SE</v>
      </c>
      <c r="AS275" s="124" t="str">
        <f t="shared" si="43"/>
        <v/>
      </c>
      <c r="AT275" s="125" t="str">
        <f t="shared" si="44"/>
        <v>F-VXV70AWV</v>
      </c>
      <c r="AU275" s="125" t="str">
        <f>IF(NOT(AT275=""),VLOOKUP(AT275,[1]PSI_Category!A:B,2,0),"")</f>
        <v>A/P</v>
      </c>
      <c r="AV275" s="125" t="s">
        <v>2063</v>
      </c>
      <c r="AW275" s="125" t="s">
        <v>2063</v>
      </c>
      <c r="AX275" s="125" t="s">
        <v>2063</v>
      </c>
    </row>
    <row r="276" spans="2:50" s="103" customFormat="1" ht="11.4" customHeight="1" x14ac:dyDescent="0.3">
      <c r="B276" s="104" t="s">
        <v>1866</v>
      </c>
      <c r="C276" s="105" t="s">
        <v>2018</v>
      </c>
      <c r="D276" s="106">
        <v>32100</v>
      </c>
      <c r="E276" s="107">
        <v>1805</v>
      </c>
      <c r="F276" s="105" t="s">
        <v>2019</v>
      </c>
      <c r="G276" s="107">
        <v>1811</v>
      </c>
      <c r="H276" s="105" t="s">
        <v>2020</v>
      </c>
      <c r="I276" s="105" t="s">
        <v>298</v>
      </c>
      <c r="J276" s="107" t="s">
        <v>293</v>
      </c>
      <c r="K276" s="105">
        <v>92011401</v>
      </c>
      <c r="L276" s="105" t="s">
        <v>2094</v>
      </c>
      <c r="M276" s="105" t="s">
        <v>2095</v>
      </c>
      <c r="N276" s="105" t="s">
        <v>1930</v>
      </c>
      <c r="O276" s="108" t="s">
        <v>159</v>
      </c>
      <c r="P276" s="109" t="s">
        <v>1872</v>
      </c>
      <c r="Q276" s="110"/>
      <c r="R276" s="110"/>
      <c r="S276" s="110"/>
      <c r="T276" s="110"/>
      <c r="U276" s="111"/>
      <c r="V276" s="111"/>
      <c r="W276" s="112"/>
      <c r="X276" s="113"/>
      <c r="Y276" s="114" t="s">
        <v>285</v>
      </c>
      <c r="Z276" s="115">
        <v>76.95</v>
      </c>
      <c r="AA276" s="116">
        <v>20</v>
      </c>
      <c r="AB276" s="117">
        <f t="shared" si="36"/>
        <v>1539</v>
      </c>
      <c r="AC276" s="117">
        <f t="shared" si="37"/>
        <v>12.037288500000001</v>
      </c>
      <c r="AD276" s="118"/>
      <c r="AE276" s="117">
        <f t="shared" si="38"/>
        <v>0</v>
      </c>
      <c r="AF276" s="117">
        <f t="shared" si="39"/>
        <v>0</v>
      </c>
      <c r="AG276" s="119">
        <f t="shared" si="40"/>
        <v>20</v>
      </c>
      <c r="AH276" s="120">
        <f t="shared" si="41"/>
        <v>1539</v>
      </c>
      <c r="AI276" s="121">
        <f t="shared" si="42"/>
        <v>12.037288500000001</v>
      </c>
      <c r="AJ276" s="122" t="str">
        <f>+C276</f>
        <v>VIETNAM</v>
      </c>
      <c r="AK276" s="122" t="str">
        <f>IF(ISNA(VLOOKUP(postponeList!D276,[1]Sheet!$A$2:$B$12,2,FALSE))," ",(VLOOKUP(postponeList!D276,[1]Sheet!$A$2:$B$12,2,FALSE)))</f>
        <v>PESGD</v>
      </c>
      <c r="AL276" s="122" t="str">
        <f>IF(ISNA(VLOOKUP(E276,[1]Sheet!$G$2:$H$40,2,FALSE))," ",VLOOKUP(E276,[1]Sheet!$G$2:$H$40,2,FALSE))</f>
        <v>PEWVN</v>
      </c>
      <c r="AM276" s="122" t="str">
        <f>IF(ISNA(VLOOKUP(G276,[1]Sheet!$K$2:$L$159,2,FALSE))," ",(VLOOKUP(G276,[1]Sheet!$K$2:$L$159,2,FALSE)))</f>
        <v>PLSVN-HIF</v>
      </c>
      <c r="AN276" s="122" t="str">
        <f>IF(ISNA(VLOOKUP(I276&amp;C276,[1]Sheet!$D$2:$E$228,2,FALSE))," ",VLOOKUP(I276&amp;C276,[1]Sheet!$D$2:$E$228,2,FALSE))</f>
        <v>Gary, Aota (PEW), Adachi (PAC)</v>
      </c>
      <c r="AO276" s="122" t="str">
        <f>+I276&amp;C276</f>
        <v>PANVIETNAM</v>
      </c>
      <c r="AP276" s="122" t="str">
        <f>C276&amp;D276&amp;E276&amp;G276&amp;I276&amp;O276</f>
        <v>VIETNAM3210018051811PANFEB</v>
      </c>
      <c r="AQ276" s="122" t="str">
        <f>B276&amp;D276&amp;N276</f>
        <v xml:space="preserve">SOUTH EAST ASIA32100BD </v>
      </c>
      <c r="AR276" s="123" t="str">
        <f>+D276&amp;J276</f>
        <v>32100SE</v>
      </c>
      <c r="AS276" s="124" t="str">
        <f t="shared" si="43"/>
        <v/>
      </c>
      <c r="AT276" s="125" t="str">
        <f t="shared" si="44"/>
        <v>FV-27BV104W</v>
      </c>
      <c r="AU276" s="125" t="str">
        <f>IF(NOT(AT276=""),VLOOKUP(AT276,[1]PSI_Category!A:B,2,0),"")</f>
        <v>B/D</v>
      </c>
      <c r="AV276" s="125" t="s">
        <v>1936</v>
      </c>
      <c r="AW276" s="125" t="s">
        <v>1936</v>
      </c>
      <c r="AX276" s="125" t="s">
        <v>1936</v>
      </c>
    </row>
    <row r="277" spans="2:50" s="103" customFormat="1" ht="11.4" customHeight="1" x14ac:dyDescent="0.3">
      <c r="B277" s="104" t="s">
        <v>1866</v>
      </c>
      <c r="C277" s="105" t="s">
        <v>2018</v>
      </c>
      <c r="D277" s="106">
        <v>32100</v>
      </c>
      <c r="E277" s="107">
        <v>2028</v>
      </c>
      <c r="F277" s="105" t="s">
        <v>2096</v>
      </c>
      <c r="G277" s="107">
        <v>2027</v>
      </c>
      <c r="H277" s="105" t="s">
        <v>2096</v>
      </c>
      <c r="I277" s="105" t="s">
        <v>298</v>
      </c>
      <c r="J277" s="107" t="s">
        <v>293</v>
      </c>
      <c r="K277" s="105">
        <v>92011471</v>
      </c>
      <c r="L277" s="105" t="s">
        <v>2097</v>
      </c>
      <c r="M277" s="105" t="s">
        <v>2098</v>
      </c>
      <c r="N277" s="105" t="s">
        <v>341</v>
      </c>
      <c r="O277" s="108" t="s">
        <v>159</v>
      </c>
      <c r="P277" s="109" t="s">
        <v>1767</v>
      </c>
      <c r="Q277" s="110"/>
      <c r="R277" s="110"/>
      <c r="S277" s="110"/>
      <c r="T277" s="110"/>
      <c r="U277" s="111"/>
      <c r="V277" s="111"/>
      <c r="W277" s="112"/>
      <c r="X277" s="113"/>
      <c r="Y277" s="114" t="s">
        <v>285</v>
      </c>
      <c r="Z277" s="115">
        <v>171.99</v>
      </c>
      <c r="AA277" s="116">
        <v>5</v>
      </c>
      <c r="AB277" s="117">
        <f t="shared" si="36"/>
        <v>859.95</v>
      </c>
      <c r="AC277" s="117">
        <f t="shared" si="37"/>
        <v>6.7260989250000005</v>
      </c>
      <c r="AD277" s="132"/>
      <c r="AE277" s="117">
        <f t="shared" si="38"/>
        <v>0</v>
      </c>
      <c r="AF277" s="117">
        <f t="shared" si="39"/>
        <v>0</v>
      </c>
      <c r="AG277" s="119">
        <f t="shared" si="40"/>
        <v>5</v>
      </c>
      <c r="AH277" s="120">
        <f t="shared" si="41"/>
        <v>859.95</v>
      </c>
      <c r="AI277" s="121">
        <f t="shared" si="42"/>
        <v>6.7260989250000005</v>
      </c>
      <c r="AJ277" s="122" t="str">
        <f>+C277</f>
        <v>VIETNAM</v>
      </c>
      <c r="AK277" s="122" t="str">
        <f>IF(ISNA(VLOOKUP(postponeList!D277,[1]Sheet!$A$2:$B$12,2,FALSE))," ",(VLOOKUP(postponeList!D277,[1]Sheet!$A$2:$B$12,2,FALSE)))</f>
        <v>PESGD</v>
      </c>
      <c r="AL277" s="122" t="str">
        <f>IF(ISNA(VLOOKUP(E277,[1]Sheet!$G$2:$H$40,2,FALSE))," ",VLOOKUP(E277,[1]Sheet!$G$2:$H$40,2,FALSE))</f>
        <v>PV-PSV</v>
      </c>
      <c r="AM277" s="122" t="str">
        <f>IF(ISNA(VLOOKUP(G277,[1]Sheet!$K$2:$L$159,2,FALSE))," ",(VLOOKUP(G277,[1]Sheet!$K$2:$L$159,2,FALSE)))</f>
        <v>PV-PSV</v>
      </c>
      <c r="AN277" s="122" t="str">
        <f>IF(ISNA(VLOOKUP(I277&amp;C277,[1]Sheet!$D$2:$E$228,2,FALSE))," ",VLOOKUP(I277&amp;C277,[1]Sheet!$D$2:$E$228,2,FALSE))</f>
        <v>Gary, Aota (PEW), Adachi (PAC)</v>
      </c>
      <c r="AO277" s="122" t="str">
        <f>+I277&amp;C277</f>
        <v>PANVIETNAM</v>
      </c>
      <c r="AP277" s="122" t="str">
        <f>C277&amp;D277&amp;E277&amp;G277&amp;I277&amp;O277</f>
        <v>VIETNAM3210020282027PANFEB</v>
      </c>
      <c r="AQ277" s="122" t="str">
        <f>B277&amp;D277&amp;N277</f>
        <v>SOUTH EAST ASIA32100CBN</v>
      </c>
      <c r="AR277" s="123" t="str">
        <f>+D277&amp;J277</f>
        <v>32100SE</v>
      </c>
      <c r="AS277" s="124" t="str">
        <f t="shared" si="43"/>
        <v/>
      </c>
      <c r="AT277" s="125" t="str">
        <f t="shared" si="44"/>
        <v>FV-01NAP104</v>
      </c>
      <c r="AU277" s="125" t="str">
        <f>IF(NOT(AT277=""),VLOOKUP(AT277,[1]PSI_Category!A:B,2,0),"")</f>
        <v>CBN</v>
      </c>
      <c r="AV277" s="125" t="s">
        <v>341</v>
      </c>
      <c r="AW277" s="125" t="s">
        <v>341</v>
      </c>
      <c r="AX277" s="125" t="s">
        <v>341</v>
      </c>
    </row>
    <row r="278" spans="2:50" s="103" customFormat="1" ht="11.4" customHeight="1" x14ac:dyDescent="0.3">
      <c r="B278" s="104" t="s">
        <v>1760</v>
      </c>
      <c r="C278" s="105" t="s">
        <v>2099</v>
      </c>
      <c r="D278" s="106">
        <v>31200</v>
      </c>
      <c r="E278" s="107">
        <v>2019</v>
      </c>
      <c r="F278" s="105" t="s">
        <v>1762</v>
      </c>
      <c r="G278" s="107">
        <v>1867</v>
      </c>
      <c r="H278" s="105" t="s">
        <v>2100</v>
      </c>
      <c r="I278" s="105" t="s">
        <v>298</v>
      </c>
      <c r="J278" s="107" t="s">
        <v>293</v>
      </c>
      <c r="K278" s="105">
        <v>92011855</v>
      </c>
      <c r="L278" s="105" t="s">
        <v>2101</v>
      </c>
      <c r="M278" s="105" t="s">
        <v>2102</v>
      </c>
      <c r="N278" s="105" t="s">
        <v>1786</v>
      </c>
      <c r="O278" s="108" t="s">
        <v>160</v>
      </c>
      <c r="P278" s="109" t="s">
        <v>1767</v>
      </c>
      <c r="Q278" s="110">
        <v>45373</v>
      </c>
      <c r="R278" s="110"/>
      <c r="S278" s="110">
        <v>45373</v>
      </c>
      <c r="T278" s="110"/>
      <c r="U278" s="111" t="s">
        <v>2023</v>
      </c>
      <c r="V278" s="111" t="s">
        <v>2103</v>
      </c>
      <c r="W278" s="130"/>
      <c r="X278" s="113"/>
      <c r="Y278" s="114" t="s">
        <v>285</v>
      </c>
      <c r="Z278" s="115">
        <v>52.62</v>
      </c>
      <c r="AA278" s="116">
        <v>510</v>
      </c>
      <c r="AB278" s="117">
        <f t="shared" si="36"/>
        <v>26836.199999999997</v>
      </c>
      <c r="AC278" s="117">
        <f t="shared" si="37"/>
        <v>209.89933829999998</v>
      </c>
      <c r="AD278" s="132">
        <v>510</v>
      </c>
      <c r="AE278" s="117">
        <f t="shared" si="38"/>
        <v>26836.199999999997</v>
      </c>
      <c r="AF278" s="117">
        <f t="shared" si="39"/>
        <v>209.89933829999998</v>
      </c>
      <c r="AG278" s="119">
        <f t="shared" si="40"/>
        <v>0</v>
      </c>
      <c r="AH278" s="120">
        <f t="shared" si="41"/>
        <v>0</v>
      </c>
      <c r="AI278" s="121">
        <f t="shared" si="42"/>
        <v>0</v>
      </c>
      <c r="AJ278" s="122" t="str">
        <f>+C278</f>
        <v>NIGERIA</v>
      </c>
      <c r="AK278" s="122" t="str">
        <f>IF(ISNA(VLOOKUP(postponeList!D278,[1]Sheet!$A$2:$B$12,2,FALSE))," ",(VLOOKUP(postponeList!D278,[1]Sheet!$A$2:$B$12,2,FALSE)))</f>
        <v>PMMA</v>
      </c>
      <c r="AL278" s="122" t="str">
        <f>IF(ISNA(VLOOKUP(E278,[1]Sheet!$G$2:$H$40,2,FALSE))," ",VLOOKUP(E278,[1]Sheet!$G$2:$H$40,2,FALSE))</f>
        <v>PMMAF</v>
      </c>
      <c r="AM278" s="122" t="str">
        <f>IF(ISNA(VLOOKUP(G278,[1]Sheet!$K$2:$L$159,2,FALSE))," ",(VLOOKUP(G278,[1]Sheet!$K$2:$L$159,2,FALSE)))</f>
        <v>CANNON</v>
      </c>
      <c r="AN278" s="122" t="str">
        <f>IF(ISNA(VLOOKUP(I278&amp;C278,[1]Sheet!$D$2:$E$228,2,FALSE))," ",VLOOKUP(I278&amp;C278,[1]Sheet!$D$2:$E$228,2,FALSE))</f>
        <v>Leo, Kawasaki</v>
      </c>
      <c r="AO278" s="122" t="str">
        <f>+I278&amp;C278</f>
        <v>PANNIGERIA</v>
      </c>
      <c r="AP278" s="122" t="str">
        <f>C278&amp;D278&amp;E278&amp;G278&amp;I278&amp;O278</f>
        <v>NIGERIA3120020191867PANMAR</v>
      </c>
      <c r="AQ278" s="122" t="str">
        <f>B278&amp;D278&amp;N278</f>
        <v xml:space="preserve">AFRICA31200SF </v>
      </c>
      <c r="AR278" s="123" t="str">
        <f>+D278&amp;J278</f>
        <v>31200SE</v>
      </c>
      <c r="AS278" s="124" t="str">
        <f t="shared" si="43"/>
        <v>Ves</v>
      </c>
      <c r="AT278" s="125" t="str">
        <f t="shared" si="44"/>
        <v>F-407WNBNGMH</v>
      </c>
      <c r="AU278" s="125" t="str">
        <f>IF(NOT(AT278=""),VLOOKUP(AT278,[1]PSI_Category!A:B,2,0),"")</f>
        <v>S/F</v>
      </c>
      <c r="AV278" s="125" t="s">
        <v>1778</v>
      </c>
      <c r="AW278" s="125" t="s">
        <v>1787</v>
      </c>
      <c r="AX278" s="125" t="s">
        <v>1787</v>
      </c>
    </row>
    <row r="279" spans="2:50" s="103" customFormat="1" ht="11.4" customHeight="1" x14ac:dyDescent="0.3">
      <c r="B279" s="104" t="s">
        <v>1760</v>
      </c>
      <c r="C279" s="105" t="s">
        <v>2099</v>
      </c>
      <c r="D279" s="106">
        <v>31200</v>
      </c>
      <c r="E279" s="107">
        <v>2019</v>
      </c>
      <c r="F279" s="105" t="s">
        <v>1762</v>
      </c>
      <c r="G279" s="107">
        <v>1867</v>
      </c>
      <c r="H279" s="105" t="s">
        <v>2100</v>
      </c>
      <c r="I279" s="105" t="s">
        <v>298</v>
      </c>
      <c r="J279" s="107" t="s">
        <v>293</v>
      </c>
      <c r="K279" s="105">
        <v>92011855</v>
      </c>
      <c r="L279" s="105" t="s">
        <v>2101</v>
      </c>
      <c r="M279" s="105" t="s">
        <v>2104</v>
      </c>
      <c r="N279" s="105" t="s">
        <v>1786</v>
      </c>
      <c r="O279" s="108" t="s">
        <v>160</v>
      </c>
      <c r="P279" s="109" t="s">
        <v>1767</v>
      </c>
      <c r="Q279" s="110">
        <v>45373</v>
      </c>
      <c r="R279" s="110"/>
      <c r="S279" s="110">
        <v>45373</v>
      </c>
      <c r="T279" s="110"/>
      <c r="U279" s="111" t="s">
        <v>2023</v>
      </c>
      <c r="V279" s="111" t="s">
        <v>2103</v>
      </c>
      <c r="W279" s="112"/>
      <c r="X279" s="113"/>
      <c r="Y279" s="114" t="s">
        <v>285</v>
      </c>
      <c r="Z279" s="115">
        <v>43.68</v>
      </c>
      <c r="AA279" s="116">
        <v>335</v>
      </c>
      <c r="AB279" s="117">
        <f t="shared" si="36"/>
        <v>14632.8</v>
      </c>
      <c r="AC279" s="117">
        <f t="shared" si="37"/>
        <v>114.4504452</v>
      </c>
      <c r="AD279" s="118">
        <v>335</v>
      </c>
      <c r="AE279" s="117">
        <f t="shared" si="38"/>
        <v>14632.8</v>
      </c>
      <c r="AF279" s="117">
        <f t="shared" si="39"/>
        <v>114.4504452</v>
      </c>
      <c r="AG279" s="119">
        <f t="shared" si="40"/>
        <v>0</v>
      </c>
      <c r="AH279" s="120">
        <f t="shared" si="41"/>
        <v>0</v>
      </c>
      <c r="AI279" s="121">
        <f t="shared" si="42"/>
        <v>0</v>
      </c>
      <c r="AJ279" s="122" t="str">
        <f>+C279</f>
        <v>NIGERIA</v>
      </c>
      <c r="AK279" s="122" t="str">
        <f>IF(ISNA(VLOOKUP(postponeList!D279,[1]Sheet!$A$2:$B$12,2,FALSE))," ",(VLOOKUP(postponeList!D279,[1]Sheet!$A$2:$B$12,2,FALSE)))</f>
        <v>PMMA</v>
      </c>
      <c r="AL279" s="122" t="str">
        <f>IF(ISNA(VLOOKUP(E279,[1]Sheet!$G$2:$H$40,2,FALSE))," ",VLOOKUP(E279,[1]Sheet!$G$2:$H$40,2,FALSE))</f>
        <v>PMMAF</v>
      </c>
      <c r="AM279" s="122" t="str">
        <f>IF(ISNA(VLOOKUP(G279,[1]Sheet!$K$2:$L$159,2,FALSE))," ",(VLOOKUP(G279,[1]Sheet!$K$2:$L$159,2,FALSE)))</f>
        <v>CANNON</v>
      </c>
      <c r="AN279" s="122" t="str">
        <f>IF(ISNA(VLOOKUP(I279&amp;C279,[1]Sheet!$D$2:$E$228,2,FALSE))," ",VLOOKUP(I279&amp;C279,[1]Sheet!$D$2:$E$228,2,FALSE))</f>
        <v>Leo, Kawasaki</v>
      </c>
      <c r="AO279" s="122" t="str">
        <f>+I279&amp;C279</f>
        <v>PANNIGERIA</v>
      </c>
      <c r="AP279" s="122" t="str">
        <f>C279&amp;D279&amp;E279&amp;G279&amp;I279&amp;O279</f>
        <v>NIGERIA3120020191867PANMAR</v>
      </c>
      <c r="AQ279" s="122" t="str">
        <f>B279&amp;D279&amp;N279</f>
        <v xml:space="preserve">AFRICA31200SF </v>
      </c>
      <c r="AR279" s="123" t="str">
        <f>+D279&amp;J279</f>
        <v>31200SE</v>
      </c>
      <c r="AS279" s="124" t="str">
        <f t="shared" si="43"/>
        <v>Ves</v>
      </c>
      <c r="AT279" s="125" t="str">
        <f t="shared" si="44"/>
        <v>F-407XNBAGMH</v>
      </c>
      <c r="AU279" s="125" t="str">
        <f>IF(NOT(AT279=""),VLOOKUP(AT279,[1]PSI_Category!A:B,2,0),"")</f>
        <v>S/F</v>
      </c>
      <c r="AV279" s="125" t="s">
        <v>1778</v>
      </c>
      <c r="AW279" s="125" t="s">
        <v>1787</v>
      </c>
      <c r="AX279" s="125" t="s">
        <v>1787</v>
      </c>
    </row>
    <row r="280" spans="2:50" s="103" customFormat="1" ht="11.4" customHeight="1" x14ac:dyDescent="0.3">
      <c r="B280" s="104" t="s">
        <v>1760</v>
      </c>
      <c r="C280" s="105" t="s">
        <v>2099</v>
      </c>
      <c r="D280" s="106">
        <v>31200</v>
      </c>
      <c r="E280" s="107">
        <v>2019</v>
      </c>
      <c r="F280" s="105" t="s">
        <v>1762</v>
      </c>
      <c r="G280" s="107">
        <v>1867</v>
      </c>
      <c r="H280" s="105" t="s">
        <v>2100</v>
      </c>
      <c r="I280" s="105" t="s">
        <v>298</v>
      </c>
      <c r="J280" s="107" t="s">
        <v>293</v>
      </c>
      <c r="K280" s="105">
        <v>92011855</v>
      </c>
      <c r="L280" s="105" t="s">
        <v>2101</v>
      </c>
      <c r="M280" s="105" t="s">
        <v>2105</v>
      </c>
      <c r="N280" s="105" t="s">
        <v>1786</v>
      </c>
      <c r="O280" s="108" t="s">
        <v>160</v>
      </c>
      <c r="P280" s="109" t="s">
        <v>1767</v>
      </c>
      <c r="Q280" s="110">
        <v>45373</v>
      </c>
      <c r="R280" s="110"/>
      <c r="S280" s="110">
        <v>45373</v>
      </c>
      <c r="T280" s="110"/>
      <c r="U280" s="111" t="s">
        <v>2023</v>
      </c>
      <c r="V280" s="111" t="s">
        <v>2103</v>
      </c>
      <c r="W280" s="112"/>
      <c r="X280" s="113"/>
      <c r="Y280" s="114" t="s">
        <v>285</v>
      </c>
      <c r="Z280" s="115">
        <v>43.68</v>
      </c>
      <c r="AA280" s="116">
        <v>335</v>
      </c>
      <c r="AB280" s="117">
        <f t="shared" si="36"/>
        <v>14632.8</v>
      </c>
      <c r="AC280" s="117">
        <f t="shared" si="37"/>
        <v>114.4504452</v>
      </c>
      <c r="AD280" s="118">
        <v>335</v>
      </c>
      <c r="AE280" s="117">
        <f t="shared" si="38"/>
        <v>14632.8</v>
      </c>
      <c r="AF280" s="117">
        <f t="shared" si="39"/>
        <v>114.4504452</v>
      </c>
      <c r="AG280" s="119">
        <f t="shared" si="40"/>
        <v>0</v>
      </c>
      <c r="AH280" s="120">
        <f t="shared" si="41"/>
        <v>0</v>
      </c>
      <c r="AI280" s="121">
        <f t="shared" si="42"/>
        <v>0</v>
      </c>
      <c r="AJ280" s="122" t="str">
        <f>+C280</f>
        <v>NIGERIA</v>
      </c>
      <c r="AK280" s="122" t="str">
        <f>IF(ISNA(VLOOKUP(postponeList!D280,[1]Sheet!$A$2:$B$12,2,FALSE))," ",(VLOOKUP(postponeList!D280,[1]Sheet!$A$2:$B$12,2,FALSE)))</f>
        <v>PMMA</v>
      </c>
      <c r="AL280" s="122" t="str">
        <f>IF(ISNA(VLOOKUP(E280,[1]Sheet!$G$2:$H$40,2,FALSE))," ",VLOOKUP(E280,[1]Sheet!$G$2:$H$40,2,FALSE))</f>
        <v>PMMAF</v>
      </c>
      <c r="AM280" s="122" t="str">
        <f>IF(ISNA(VLOOKUP(G280,[1]Sheet!$K$2:$L$159,2,FALSE))," ",(VLOOKUP(G280,[1]Sheet!$K$2:$L$159,2,FALSE)))</f>
        <v>CANNON</v>
      </c>
      <c r="AN280" s="122" t="str">
        <f>IF(ISNA(VLOOKUP(I280&amp;C280,[1]Sheet!$D$2:$E$228,2,FALSE))," ",VLOOKUP(I280&amp;C280,[1]Sheet!$D$2:$E$228,2,FALSE))</f>
        <v>Leo, Kawasaki</v>
      </c>
      <c r="AO280" s="122" t="str">
        <f>+I280&amp;C280</f>
        <v>PANNIGERIA</v>
      </c>
      <c r="AP280" s="122" t="str">
        <f>C280&amp;D280&amp;E280&amp;G280&amp;I280&amp;O280</f>
        <v>NIGERIA3120020191867PANMAR</v>
      </c>
      <c r="AQ280" s="122" t="str">
        <f>B280&amp;D280&amp;N280</f>
        <v xml:space="preserve">AFRICA31200SF </v>
      </c>
      <c r="AR280" s="123" t="str">
        <f>+D280&amp;J280</f>
        <v>31200SE</v>
      </c>
      <c r="AS280" s="124" t="str">
        <f t="shared" si="43"/>
        <v>Ves</v>
      </c>
      <c r="AT280" s="125" t="str">
        <f t="shared" si="44"/>
        <v>F-407XNBNGMH</v>
      </c>
      <c r="AU280" s="125" t="str">
        <f>IF(NOT(AT280=""),VLOOKUP(AT280,[1]PSI_Category!A:B,2,0),"")</f>
        <v>S/F</v>
      </c>
      <c r="AV280" s="125" t="s">
        <v>1778</v>
      </c>
      <c r="AW280" s="125" t="s">
        <v>1787</v>
      </c>
      <c r="AX280" s="125" t="s">
        <v>1787</v>
      </c>
    </row>
    <row r="281" spans="2:50" s="103" customFormat="1" ht="11.4" customHeight="1" x14ac:dyDescent="0.3">
      <c r="B281" s="104" t="s">
        <v>1760</v>
      </c>
      <c r="C281" s="105" t="s">
        <v>2099</v>
      </c>
      <c r="D281" s="106">
        <v>31200</v>
      </c>
      <c r="E281" s="107">
        <v>2019</v>
      </c>
      <c r="F281" s="105" t="s">
        <v>1762</v>
      </c>
      <c r="G281" s="107">
        <v>1867</v>
      </c>
      <c r="H281" s="105" t="s">
        <v>2100</v>
      </c>
      <c r="I281" s="105" t="s">
        <v>298</v>
      </c>
      <c r="J281" s="107" t="s">
        <v>293</v>
      </c>
      <c r="K281" s="105">
        <v>92011855</v>
      </c>
      <c r="L281" s="105" t="s">
        <v>2101</v>
      </c>
      <c r="M281" s="105" t="s">
        <v>2106</v>
      </c>
      <c r="N281" s="105" t="s">
        <v>1786</v>
      </c>
      <c r="O281" s="108" t="s">
        <v>160</v>
      </c>
      <c r="P281" s="109" t="s">
        <v>1767</v>
      </c>
      <c r="Q281" s="110">
        <v>45373</v>
      </c>
      <c r="R281" s="110"/>
      <c r="S281" s="110">
        <v>45373</v>
      </c>
      <c r="T281" s="110"/>
      <c r="U281" s="111" t="s">
        <v>2023</v>
      </c>
      <c r="V281" s="111" t="s">
        <v>2103</v>
      </c>
      <c r="W281" s="112"/>
      <c r="X281" s="113"/>
      <c r="Y281" s="114" t="s">
        <v>285</v>
      </c>
      <c r="Z281" s="115">
        <v>32.979999999999997</v>
      </c>
      <c r="AA281" s="116">
        <v>336</v>
      </c>
      <c r="AB281" s="117">
        <f t="shared" si="36"/>
        <v>11081.279999999999</v>
      </c>
      <c r="AC281" s="117">
        <f t="shared" si="37"/>
        <v>86.672231519999997</v>
      </c>
      <c r="AD281" s="118">
        <v>336</v>
      </c>
      <c r="AE281" s="117">
        <f t="shared" si="38"/>
        <v>11081.279999999999</v>
      </c>
      <c r="AF281" s="117">
        <f t="shared" si="39"/>
        <v>86.672231519999997</v>
      </c>
      <c r="AG281" s="119">
        <f t="shared" si="40"/>
        <v>0</v>
      </c>
      <c r="AH281" s="120">
        <f t="shared" si="41"/>
        <v>0</v>
      </c>
      <c r="AI281" s="121">
        <f t="shared" si="42"/>
        <v>0</v>
      </c>
      <c r="AJ281" s="122" t="str">
        <f>+C281</f>
        <v>NIGERIA</v>
      </c>
      <c r="AK281" s="122" t="str">
        <f>IF(ISNA(VLOOKUP(postponeList!D281,[1]Sheet!$A$2:$B$12,2,FALSE))," ",(VLOOKUP(postponeList!D281,[1]Sheet!$A$2:$B$12,2,FALSE)))</f>
        <v>PMMA</v>
      </c>
      <c r="AL281" s="122" t="str">
        <f>IF(ISNA(VLOOKUP(E281,[1]Sheet!$G$2:$H$40,2,FALSE))," ",VLOOKUP(E281,[1]Sheet!$G$2:$H$40,2,FALSE))</f>
        <v>PMMAF</v>
      </c>
      <c r="AM281" s="122" t="str">
        <f>IF(ISNA(VLOOKUP(G281,[1]Sheet!$K$2:$L$159,2,FALSE))," ",(VLOOKUP(G281,[1]Sheet!$K$2:$L$159,2,FALSE)))</f>
        <v>CANNON</v>
      </c>
      <c r="AN281" s="122" t="str">
        <f>IF(ISNA(VLOOKUP(I281&amp;C281,[1]Sheet!$D$2:$E$228,2,FALSE))," ",VLOOKUP(I281&amp;C281,[1]Sheet!$D$2:$E$228,2,FALSE))</f>
        <v>Leo, Kawasaki</v>
      </c>
      <c r="AO281" s="122" t="str">
        <f>+I281&amp;C281</f>
        <v>PANNIGERIA</v>
      </c>
      <c r="AP281" s="122" t="str">
        <f>C281&amp;D281&amp;E281&amp;G281&amp;I281&amp;O281</f>
        <v>NIGERIA3120020191867PANMAR</v>
      </c>
      <c r="AQ281" s="122" t="str">
        <f>B281&amp;D281&amp;N281</f>
        <v xml:space="preserve">AFRICA31200SF </v>
      </c>
      <c r="AR281" s="123" t="str">
        <f>+D281&amp;J281</f>
        <v>31200SE</v>
      </c>
      <c r="AS281" s="124" t="str">
        <f t="shared" si="43"/>
        <v>Ves</v>
      </c>
      <c r="AT281" s="125" t="str">
        <f t="shared" si="44"/>
        <v>F-407YNBAGMH</v>
      </c>
      <c r="AU281" s="125" t="str">
        <f>IF(NOT(AT281=""),VLOOKUP(AT281,[1]PSI_Category!A:B,2,0),"")</f>
        <v>S/F</v>
      </c>
      <c r="AV281" s="125" t="s">
        <v>1778</v>
      </c>
      <c r="AW281" s="125" t="s">
        <v>1787</v>
      </c>
      <c r="AX281" s="125" t="s">
        <v>1787</v>
      </c>
    </row>
    <row r="282" spans="2:50" s="103" customFormat="1" ht="11.4" customHeight="1" x14ac:dyDescent="0.3">
      <c r="B282" s="104" t="s">
        <v>1760</v>
      </c>
      <c r="C282" s="105" t="s">
        <v>2099</v>
      </c>
      <c r="D282" s="106">
        <v>31200</v>
      </c>
      <c r="E282" s="107">
        <v>2019</v>
      </c>
      <c r="F282" s="105" t="s">
        <v>1762</v>
      </c>
      <c r="G282" s="107">
        <v>1867</v>
      </c>
      <c r="H282" s="105" t="s">
        <v>2100</v>
      </c>
      <c r="I282" s="105" t="s">
        <v>298</v>
      </c>
      <c r="J282" s="107" t="s">
        <v>293</v>
      </c>
      <c r="K282" s="105">
        <v>92011855</v>
      </c>
      <c r="L282" s="105" t="s">
        <v>2101</v>
      </c>
      <c r="M282" s="105" t="s">
        <v>2106</v>
      </c>
      <c r="N282" s="105" t="s">
        <v>1786</v>
      </c>
      <c r="O282" s="108" t="s">
        <v>160</v>
      </c>
      <c r="P282" s="109" t="s">
        <v>1767</v>
      </c>
      <c r="Q282" s="110">
        <v>45376</v>
      </c>
      <c r="R282" s="110"/>
      <c r="S282" s="110">
        <v>45379</v>
      </c>
      <c r="T282" s="110"/>
      <c r="U282" s="111" t="s">
        <v>2002</v>
      </c>
      <c r="V282" s="111" t="s">
        <v>2103</v>
      </c>
      <c r="W282" s="112"/>
      <c r="X282" s="113"/>
      <c r="Y282" s="114" t="s">
        <v>285</v>
      </c>
      <c r="Z282" s="115">
        <v>32.979999999999997</v>
      </c>
      <c r="AA282" s="116">
        <v>736</v>
      </c>
      <c r="AB282" s="117">
        <f t="shared" si="36"/>
        <v>24273.279999999999</v>
      </c>
      <c r="AC282" s="117">
        <f t="shared" si="37"/>
        <v>189.85345952</v>
      </c>
      <c r="AD282" s="118">
        <v>736</v>
      </c>
      <c r="AE282" s="117">
        <f t="shared" si="38"/>
        <v>24273.279999999999</v>
      </c>
      <c r="AF282" s="117">
        <f t="shared" si="39"/>
        <v>189.85345952</v>
      </c>
      <c r="AG282" s="119">
        <f t="shared" si="40"/>
        <v>0</v>
      </c>
      <c r="AH282" s="120">
        <f t="shared" si="41"/>
        <v>0</v>
      </c>
      <c r="AI282" s="121">
        <f t="shared" si="42"/>
        <v>0</v>
      </c>
      <c r="AJ282" s="122" t="str">
        <f>+C282</f>
        <v>NIGERIA</v>
      </c>
      <c r="AK282" s="122" t="str">
        <f>IF(ISNA(VLOOKUP(postponeList!D282,[1]Sheet!$A$2:$B$12,2,FALSE))," ",(VLOOKUP(postponeList!D282,[1]Sheet!$A$2:$B$12,2,FALSE)))</f>
        <v>PMMA</v>
      </c>
      <c r="AL282" s="122" t="str">
        <f>IF(ISNA(VLOOKUP(E282,[1]Sheet!$G$2:$H$40,2,FALSE))," ",VLOOKUP(E282,[1]Sheet!$G$2:$H$40,2,FALSE))</f>
        <v>PMMAF</v>
      </c>
      <c r="AM282" s="122" t="str">
        <f>IF(ISNA(VLOOKUP(G282,[1]Sheet!$K$2:$L$159,2,FALSE))," ",(VLOOKUP(G282,[1]Sheet!$K$2:$L$159,2,FALSE)))</f>
        <v>CANNON</v>
      </c>
      <c r="AN282" s="122" t="str">
        <f>IF(ISNA(VLOOKUP(I282&amp;C282,[1]Sheet!$D$2:$E$228,2,FALSE))," ",VLOOKUP(I282&amp;C282,[1]Sheet!$D$2:$E$228,2,FALSE))</f>
        <v>Leo, Kawasaki</v>
      </c>
      <c r="AO282" s="122" t="str">
        <f>+I282&amp;C282</f>
        <v>PANNIGERIA</v>
      </c>
      <c r="AP282" s="122" t="str">
        <f>C282&amp;D282&amp;E282&amp;G282&amp;I282&amp;O282</f>
        <v>NIGERIA3120020191867PANMAR</v>
      </c>
      <c r="AQ282" s="122" t="str">
        <f>B282&amp;D282&amp;N282</f>
        <v xml:space="preserve">AFRICA31200SF </v>
      </c>
      <c r="AR282" s="123" t="str">
        <f>+D282&amp;J282</f>
        <v>31200SE</v>
      </c>
      <c r="AS282" s="124" t="str">
        <f t="shared" si="43"/>
        <v>Ves</v>
      </c>
      <c r="AT282" s="125" t="str">
        <f t="shared" si="44"/>
        <v>F-407YNBAGMH</v>
      </c>
      <c r="AU282" s="125" t="str">
        <f>IF(NOT(AT282=""),VLOOKUP(AT282,[1]PSI_Category!A:B,2,0),"")</f>
        <v>S/F</v>
      </c>
      <c r="AV282" s="125" t="s">
        <v>1778</v>
      </c>
      <c r="AW282" s="125" t="s">
        <v>1787</v>
      </c>
      <c r="AX282" s="125" t="s">
        <v>1787</v>
      </c>
    </row>
    <row r="283" spans="2:50" s="103" customFormat="1" ht="11.4" customHeight="1" x14ac:dyDescent="0.3">
      <c r="B283" s="104" t="s">
        <v>1760</v>
      </c>
      <c r="C283" s="105" t="s">
        <v>2099</v>
      </c>
      <c r="D283" s="106">
        <v>31200</v>
      </c>
      <c r="E283" s="107">
        <v>2019</v>
      </c>
      <c r="F283" s="105" t="s">
        <v>1762</v>
      </c>
      <c r="G283" s="107">
        <v>1867</v>
      </c>
      <c r="H283" s="105" t="s">
        <v>2100</v>
      </c>
      <c r="I283" s="105" t="s">
        <v>298</v>
      </c>
      <c r="J283" s="107" t="s">
        <v>293</v>
      </c>
      <c r="K283" s="105">
        <v>92011855</v>
      </c>
      <c r="L283" s="105" t="s">
        <v>2101</v>
      </c>
      <c r="M283" s="105" t="s">
        <v>2107</v>
      </c>
      <c r="N283" s="105" t="s">
        <v>1786</v>
      </c>
      <c r="O283" s="108" t="s">
        <v>160</v>
      </c>
      <c r="P283" s="109" t="s">
        <v>1767</v>
      </c>
      <c r="Q283" s="110">
        <v>45373</v>
      </c>
      <c r="R283" s="110"/>
      <c r="S283" s="110">
        <v>45373</v>
      </c>
      <c r="T283" s="110"/>
      <c r="U283" s="111" t="s">
        <v>2023</v>
      </c>
      <c r="V283" s="111" t="s">
        <v>2103</v>
      </c>
      <c r="W283" s="112"/>
      <c r="X283" s="113"/>
      <c r="Y283" s="114" t="s">
        <v>285</v>
      </c>
      <c r="Z283" s="115">
        <v>32.979999999999997</v>
      </c>
      <c r="AA283" s="116">
        <v>200</v>
      </c>
      <c r="AB283" s="117">
        <f t="shared" si="36"/>
        <v>6595.9999999999991</v>
      </c>
      <c r="AC283" s="117">
        <f t="shared" si="37"/>
        <v>51.590613999999995</v>
      </c>
      <c r="AD283" s="118">
        <v>200</v>
      </c>
      <c r="AE283" s="117">
        <f t="shared" si="38"/>
        <v>6595.9999999999991</v>
      </c>
      <c r="AF283" s="117">
        <f t="shared" si="39"/>
        <v>51.590613999999995</v>
      </c>
      <c r="AG283" s="119">
        <f t="shared" si="40"/>
        <v>0</v>
      </c>
      <c r="AH283" s="120">
        <f t="shared" si="41"/>
        <v>0</v>
      </c>
      <c r="AI283" s="121">
        <f t="shared" si="42"/>
        <v>0</v>
      </c>
      <c r="AJ283" s="122" t="str">
        <f>+C283</f>
        <v>NIGERIA</v>
      </c>
      <c r="AK283" s="122" t="str">
        <f>IF(ISNA(VLOOKUP(postponeList!D283,[1]Sheet!$A$2:$B$12,2,FALSE))," ",(VLOOKUP(postponeList!D283,[1]Sheet!$A$2:$B$12,2,FALSE)))</f>
        <v>PMMA</v>
      </c>
      <c r="AL283" s="122" t="str">
        <f>IF(ISNA(VLOOKUP(E283,[1]Sheet!$G$2:$H$40,2,FALSE))," ",VLOOKUP(E283,[1]Sheet!$G$2:$H$40,2,FALSE))</f>
        <v>PMMAF</v>
      </c>
      <c r="AM283" s="122" t="str">
        <f>IF(ISNA(VLOOKUP(G283,[1]Sheet!$K$2:$L$159,2,FALSE))," ",(VLOOKUP(G283,[1]Sheet!$K$2:$L$159,2,FALSE)))</f>
        <v>CANNON</v>
      </c>
      <c r="AN283" s="122" t="str">
        <f>IF(ISNA(VLOOKUP(I283&amp;C283,[1]Sheet!$D$2:$E$228,2,FALSE))," ",VLOOKUP(I283&amp;C283,[1]Sheet!$D$2:$E$228,2,FALSE))</f>
        <v>Leo, Kawasaki</v>
      </c>
      <c r="AO283" s="122" t="str">
        <f>+I283&amp;C283</f>
        <v>PANNIGERIA</v>
      </c>
      <c r="AP283" s="122" t="str">
        <f>C283&amp;D283&amp;E283&amp;G283&amp;I283&amp;O283</f>
        <v>NIGERIA3120020191867PANMAR</v>
      </c>
      <c r="AQ283" s="122" t="str">
        <f>B283&amp;D283&amp;N283</f>
        <v xml:space="preserve">AFRICA31200SF </v>
      </c>
      <c r="AR283" s="123" t="str">
        <f>+D283&amp;J283</f>
        <v>31200SE</v>
      </c>
      <c r="AS283" s="124" t="str">
        <f t="shared" si="43"/>
        <v>Ves</v>
      </c>
      <c r="AT283" s="125" t="str">
        <f t="shared" si="44"/>
        <v>F-407YNBANGMH</v>
      </c>
      <c r="AU283" s="125" t="str">
        <f>IF(NOT(AT283=""),VLOOKUP(AT283,[1]PSI_Category!A:B,2,0),"")</f>
        <v>S/F</v>
      </c>
      <c r="AV283" s="125" t="s">
        <v>1778</v>
      </c>
      <c r="AW283" s="125" t="s">
        <v>1787</v>
      </c>
      <c r="AX283" s="125" t="s">
        <v>1787</v>
      </c>
    </row>
    <row r="284" spans="2:50" s="103" customFormat="1" ht="11.4" customHeight="1" x14ac:dyDescent="0.3">
      <c r="B284" s="104" t="s">
        <v>1760</v>
      </c>
      <c r="C284" s="105" t="s">
        <v>2099</v>
      </c>
      <c r="D284" s="106">
        <v>31200</v>
      </c>
      <c r="E284" s="107">
        <v>2019</v>
      </c>
      <c r="F284" s="105" t="s">
        <v>1762</v>
      </c>
      <c r="G284" s="107">
        <v>1867</v>
      </c>
      <c r="H284" s="105" t="s">
        <v>2100</v>
      </c>
      <c r="I284" s="105" t="s">
        <v>298</v>
      </c>
      <c r="J284" s="107" t="s">
        <v>293</v>
      </c>
      <c r="K284" s="105">
        <v>92011855</v>
      </c>
      <c r="L284" s="105" t="s">
        <v>2101</v>
      </c>
      <c r="M284" s="105" t="s">
        <v>2108</v>
      </c>
      <c r="N284" s="105" t="s">
        <v>1786</v>
      </c>
      <c r="O284" s="108" t="s">
        <v>160</v>
      </c>
      <c r="P284" s="109" t="s">
        <v>1767</v>
      </c>
      <c r="Q284" s="110">
        <v>45373</v>
      </c>
      <c r="R284" s="110"/>
      <c r="S284" s="110">
        <v>45373</v>
      </c>
      <c r="T284" s="110"/>
      <c r="U284" s="111" t="s">
        <v>2023</v>
      </c>
      <c r="V284" s="111" t="s">
        <v>2103</v>
      </c>
      <c r="W284" s="112"/>
      <c r="X284" s="113"/>
      <c r="Y284" s="114" t="s">
        <v>285</v>
      </c>
      <c r="Z284" s="115">
        <v>32.979999999999997</v>
      </c>
      <c r="AA284" s="116">
        <v>200</v>
      </c>
      <c r="AB284" s="117">
        <f t="shared" si="36"/>
        <v>6595.9999999999991</v>
      </c>
      <c r="AC284" s="117">
        <f t="shared" si="37"/>
        <v>51.590613999999995</v>
      </c>
      <c r="AD284" s="118">
        <v>200</v>
      </c>
      <c r="AE284" s="117">
        <f t="shared" si="38"/>
        <v>6595.9999999999991</v>
      </c>
      <c r="AF284" s="117">
        <f t="shared" si="39"/>
        <v>51.590613999999995</v>
      </c>
      <c r="AG284" s="119">
        <f t="shared" si="40"/>
        <v>0</v>
      </c>
      <c r="AH284" s="120">
        <f t="shared" si="41"/>
        <v>0</v>
      </c>
      <c r="AI284" s="121">
        <f t="shared" si="42"/>
        <v>0</v>
      </c>
      <c r="AJ284" s="122" t="str">
        <f>+C284</f>
        <v>NIGERIA</v>
      </c>
      <c r="AK284" s="122" t="str">
        <f>IF(ISNA(VLOOKUP(postponeList!D284,[1]Sheet!$A$2:$B$12,2,FALSE))," ",(VLOOKUP(postponeList!D284,[1]Sheet!$A$2:$B$12,2,FALSE)))</f>
        <v>PMMA</v>
      </c>
      <c r="AL284" s="122" t="str">
        <f>IF(ISNA(VLOOKUP(E284,[1]Sheet!$G$2:$H$40,2,FALSE))," ",VLOOKUP(E284,[1]Sheet!$G$2:$H$40,2,FALSE))</f>
        <v>PMMAF</v>
      </c>
      <c r="AM284" s="122" t="str">
        <f>IF(ISNA(VLOOKUP(G284,[1]Sheet!$K$2:$L$159,2,FALSE))," ",(VLOOKUP(G284,[1]Sheet!$K$2:$L$159,2,FALSE)))</f>
        <v>CANNON</v>
      </c>
      <c r="AN284" s="122" t="str">
        <f>IF(ISNA(VLOOKUP(I284&amp;C284,[1]Sheet!$D$2:$E$228,2,FALSE))," ",VLOOKUP(I284&amp;C284,[1]Sheet!$D$2:$E$228,2,FALSE))</f>
        <v>Leo, Kawasaki</v>
      </c>
      <c r="AO284" s="122" t="str">
        <f>+I284&amp;C284</f>
        <v>PANNIGERIA</v>
      </c>
      <c r="AP284" s="122" t="str">
        <f>C284&amp;D284&amp;E284&amp;G284&amp;I284&amp;O284</f>
        <v>NIGERIA3120020191867PANMAR</v>
      </c>
      <c r="AQ284" s="122" t="str">
        <f>B284&amp;D284&amp;N284</f>
        <v xml:space="preserve">AFRICA31200SF </v>
      </c>
      <c r="AR284" s="123" t="str">
        <f>+D284&amp;J284</f>
        <v>31200SE</v>
      </c>
      <c r="AS284" s="124" t="str">
        <f t="shared" si="43"/>
        <v>Ves</v>
      </c>
      <c r="AT284" s="125" t="str">
        <f t="shared" si="44"/>
        <v>F-407YNBNNGMH</v>
      </c>
      <c r="AU284" s="125" t="str">
        <f>IF(NOT(AT284=""),VLOOKUP(AT284,[1]PSI_Category!A:B,2,0),"")</f>
        <v>S/F</v>
      </c>
      <c r="AV284" s="125" t="s">
        <v>1778</v>
      </c>
      <c r="AW284" s="125" t="s">
        <v>1787</v>
      </c>
      <c r="AX284" s="125" t="s">
        <v>1787</v>
      </c>
    </row>
    <row r="285" spans="2:50" s="103" customFormat="1" ht="11.4" customHeight="1" x14ac:dyDescent="0.3">
      <c r="B285" s="104" t="s">
        <v>1760</v>
      </c>
      <c r="C285" s="105" t="s">
        <v>2099</v>
      </c>
      <c r="D285" s="106">
        <v>31200</v>
      </c>
      <c r="E285" s="107">
        <v>2019</v>
      </c>
      <c r="F285" s="105" t="s">
        <v>1762</v>
      </c>
      <c r="G285" s="107">
        <v>1867</v>
      </c>
      <c r="H285" s="105" t="s">
        <v>2100</v>
      </c>
      <c r="I285" s="105" t="s">
        <v>298</v>
      </c>
      <c r="J285" s="107" t="s">
        <v>293</v>
      </c>
      <c r="K285" s="105">
        <v>92012003</v>
      </c>
      <c r="L285" s="105">
        <v>4500158877</v>
      </c>
      <c r="M285" s="105" t="s">
        <v>2109</v>
      </c>
      <c r="N285" s="105" t="s">
        <v>1789</v>
      </c>
      <c r="O285" s="108" t="s">
        <v>160</v>
      </c>
      <c r="P285" s="109" t="s">
        <v>1767</v>
      </c>
      <c r="Q285" s="110">
        <v>45373</v>
      </c>
      <c r="R285" s="110"/>
      <c r="S285" s="110">
        <v>45373</v>
      </c>
      <c r="T285" s="110"/>
      <c r="U285" s="111" t="s">
        <v>2023</v>
      </c>
      <c r="V285" s="111" t="s">
        <v>2103</v>
      </c>
      <c r="W285" s="112"/>
      <c r="X285" s="113"/>
      <c r="Y285" s="114" t="s">
        <v>285</v>
      </c>
      <c r="Z285" s="115">
        <v>36.1</v>
      </c>
      <c r="AA285" s="116">
        <v>185</v>
      </c>
      <c r="AB285" s="117">
        <f t="shared" si="36"/>
        <v>6678.5</v>
      </c>
      <c r="AC285" s="117">
        <f t="shared" si="37"/>
        <v>52.235887750000003</v>
      </c>
      <c r="AD285" s="118">
        <v>185</v>
      </c>
      <c r="AE285" s="117">
        <f t="shared" si="38"/>
        <v>6678.5</v>
      </c>
      <c r="AF285" s="117">
        <f t="shared" si="39"/>
        <v>52.235887750000003</v>
      </c>
      <c r="AG285" s="119">
        <f t="shared" si="40"/>
        <v>0</v>
      </c>
      <c r="AH285" s="120">
        <f t="shared" si="41"/>
        <v>0</v>
      </c>
      <c r="AI285" s="121">
        <f t="shared" si="42"/>
        <v>0</v>
      </c>
      <c r="AJ285" s="122" t="str">
        <f>+C285</f>
        <v>NIGERIA</v>
      </c>
      <c r="AK285" s="122" t="str">
        <f>IF(ISNA(VLOOKUP(postponeList!D285,[1]Sheet!$A$2:$B$12,2,FALSE))," ",(VLOOKUP(postponeList!D285,[1]Sheet!$A$2:$B$12,2,FALSE)))</f>
        <v>PMMA</v>
      </c>
      <c r="AL285" s="122" t="str">
        <f>IF(ISNA(VLOOKUP(E285,[1]Sheet!$G$2:$H$40,2,FALSE))," ",VLOOKUP(E285,[1]Sheet!$G$2:$H$40,2,FALSE))</f>
        <v>PMMAF</v>
      </c>
      <c r="AM285" s="122" t="str">
        <f>IF(ISNA(VLOOKUP(G285,[1]Sheet!$K$2:$L$159,2,FALSE))," ",(VLOOKUP(G285,[1]Sheet!$K$2:$L$159,2,FALSE)))</f>
        <v>CANNON</v>
      </c>
      <c r="AN285" s="122" t="str">
        <f>IF(ISNA(VLOOKUP(I285&amp;C285,[1]Sheet!$D$2:$E$228,2,FALSE))," ",VLOOKUP(I285&amp;C285,[1]Sheet!$D$2:$E$228,2,FALSE))</f>
        <v>Leo, Kawasaki</v>
      </c>
      <c r="AO285" s="122" t="str">
        <f>+I285&amp;C285</f>
        <v>PANNIGERIA</v>
      </c>
      <c r="AP285" s="122" t="str">
        <f>C285&amp;D285&amp;E285&amp;G285&amp;I285&amp;O285</f>
        <v>NIGERIA3120020191867PANMAR</v>
      </c>
      <c r="AQ285" s="122" t="str">
        <f>B285&amp;D285&amp;N285</f>
        <v xml:space="preserve">AFRICA31200WF </v>
      </c>
      <c r="AR285" s="123" t="str">
        <f>+D285&amp;J285</f>
        <v>31200SE</v>
      </c>
      <c r="AS285" s="124" t="str">
        <f t="shared" si="43"/>
        <v>Ves</v>
      </c>
      <c r="AT285" s="125" t="str">
        <f t="shared" si="44"/>
        <v>F-409UNBAMH</v>
      </c>
      <c r="AU285" s="125" t="str">
        <f>IF(NOT(AT285=""),VLOOKUP(AT285,[1]PSI_Category!A:B,2,0),"")</f>
        <v>W/F</v>
      </c>
      <c r="AV285" s="125" t="s">
        <v>1778</v>
      </c>
      <c r="AW285" s="125" t="s">
        <v>1790</v>
      </c>
      <c r="AX285" s="125" t="s">
        <v>1790</v>
      </c>
    </row>
    <row r="286" spans="2:50" s="103" customFormat="1" ht="11.4" customHeight="1" x14ac:dyDescent="0.3">
      <c r="B286" s="104" t="s">
        <v>1760</v>
      </c>
      <c r="C286" s="105" t="s">
        <v>2099</v>
      </c>
      <c r="D286" s="106">
        <v>31200</v>
      </c>
      <c r="E286" s="107">
        <v>2019</v>
      </c>
      <c r="F286" s="105" t="s">
        <v>1762</v>
      </c>
      <c r="G286" s="107">
        <v>1867</v>
      </c>
      <c r="H286" s="105" t="s">
        <v>2100</v>
      </c>
      <c r="I286" s="105" t="s">
        <v>298</v>
      </c>
      <c r="J286" s="107" t="s">
        <v>293</v>
      </c>
      <c r="K286" s="105">
        <v>92011855</v>
      </c>
      <c r="L286" s="105" t="s">
        <v>2101</v>
      </c>
      <c r="M286" s="105" t="s">
        <v>2109</v>
      </c>
      <c r="N286" s="105" t="s">
        <v>1789</v>
      </c>
      <c r="O286" s="108" t="s">
        <v>160</v>
      </c>
      <c r="P286" s="109" t="s">
        <v>1767</v>
      </c>
      <c r="Q286" s="110">
        <v>45373</v>
      </c>
      <c r="R286" s="110"/>
      <c r="S286" s="110">
        <v>45373</v>
      </c>
      <c r="T286" s="110"/>
      <c r="U286" s="111" t="s">
        <v>2023</v>
      </c>
      <c r="V286" s="111" t="s">
        <v>2103</v>
      </c>
      <c r="W286" s="112"/>
      <c r="X286" s="113"/>
      <c r="Y286" s="114" t="s">
        <v>285</v>
      </c>
      <c r="Z286" s="115">
        <v>36.1</v>
      </c>
      <c r="AA286" s="116">
        <v>150</v>
      </c>
      <c r="AB286" s="117">
        <f t="shared" si="36"/>
        <v>5415</v>
      </c>
      <c r="AC286" s="117">
        <f t="shared" si="37"/>
        <v>42.353422500000001</v>
      </c>
      <c r="AD286" s="118">
        <v>150</v>
      </c>
      <c r="AE286" s="117">
        <f t="shared" si="38"/>
        <v>5415</v>
      </c>
      <c r="AF286" s="117">
        <f t="shared" si="39"/>
        <v>42.353422500000001</v>
      </c>
      <c r="AG286" s="119">
        <f t="shared" si="40"/>
        <v>0</v>
      </c>
      <c r="AH286" s="120">
        <f t="shared" si="41"/>
        <v>0</v>
      </c>
      <c r="AI286" s="121">
        <f t="shared" si="42"/>
        <v>0</v>
      </c>
      <c r="AJ286" s="122" t="str">
        <f>+C286</f>
        <v>NIGERIA</v>
      </c>
      <c r="AK286" s="122" t="str">
        <f>IF(ISNA(VLOOKUP(postponeList!D286,[1]Sheet!$A$2:$B$12,2,FALSE))," ",(VLOOKUP(postponeList!D286,[1]Sheet!$A$2:$B$12,2,FALSE)))</f>
        <v>PMMA</v>
      </c>
      <c r="AL286" s="122" t="str">
        <f>IF(ISNA(VLOOKUP(E286,[1]Sheet!$G$2:$H$40,2,FALSE))," ",VLOOKUP(E286,[1]Sheet!$G$2:$H$40,2,FALSE))</f>
        <v>PMMAF</v>
      </c>
      <c r="AM286" s="122" t="str">
        <f>IF(ISNA(VLOOKUP(G286,[1]Sheet!$K$2:$L$159,2,FALSE))," ",(VLOOKUP(G286,[1]Sheet!$K$2:$L$159,2,FALSE)))</f>
        <v>CANNON</v>
      </c>
      <c r="AN286" s="122" t="str">
        <f>IF(ISNA(VLOOKUP(I286&amp;C286,[1]Sheet!$D$2:$E$228,2,FALSE))," ",VLOOKUP(I286&amp;C286,[1]Sheet!$D$2:$E$228,2,FALSE))</f>
        <v>Leo, Kawasaki</v>
      </c>
      <c r="AO286" s="122" t="str">
        <f>+I286&amp;C286</f>
        <v>PANNIGERIA</v>
      </c>
      <c r="AP286" s="122" t="str">
        <f>C286&amp;D286&amp;E286&amp;G286&amp;I286&amp;O286</f>
        <v>NIGERIA3120020191867PANMAR</v>
      </c>
      <c r="AQ286" s="122" t="str">
        <f>B286&amp;D286&amp;N286</f>
        <v xml:space="preserve">AFRICA31200WF </v>
      </c>
      <c r="AR286" s="123" t="str">
        <f>+D286&amp;J286</f>
        <v>31200SE</v>
      </c>
      <c r="AS286" s="124" t="str">
        <f t="shared" si="43"/>
        <v>Ves</v>
      </c>
      <c r="AT286" s="125" t="str">
        <f t="shared" si="44"/>
        <v>F-409UNBAMH</v>
      </c>
      <c r="AU286" s="125" t="str">
        <f>IF(NOT(AT286=""),VLOOKUP(AT286,[1]PSI_Category!A:B,2,0),"")</f>
        <v>W/F</v>
      </c>
      <c r="AV286" s="125" t="s">
        <v>1778</v>
      </c>
      <c r="AW286" s="125" t="s">
        <v>1790</v>
      </c>
      <c r="AX286" s="125" t="s">
        <v>1790</v>
      </c>
    </row>
    <row r="287" spans="2:50" s="103" customFormat="1" ht="11.4" customHeight="1" x14ac:dyDescent="0.3">
      <c r="B287" s="104" t="s">
        <v>1760</v>
      </c>
      <c r="C287" s="105" t="s">
        <v>2099</v>
      </c>
      <c r="D287" s="106">
        <v>31200</v>
      </c>
      <c r="E287" s="107">
        <v>2019</v>
      </c>
      <c r="F287" s="105" t="s">
        <v>1762</v>
      </c>
      <c r="G287" s="107">
        <v>1867</v>
      </c>
      <c r="H287" s="105" t="s">
        <v>2100</v>
      </c>
      <c r="I287" s="105" t="s">
        <v>298</v>
      </c>
      <c r="J287" s="107" t="s">
        <v>293</v>
      </c>
      <c r="K287" s="105">
        <v>92011855</v>
      </c>
      <c r="L287" s="105" t="s">
        <v>2101</v>
      </c>
      <c r="M287" s="105" t="s">
        <v>2110</v>
      </c>
      <c r="N287" s="105" t="s">
        <v>1789</v>
      </c>
      <c r="O287" s="108" t="s">
        <v>160</v>
      </c>
      <c r="P287" s="109" t="s">
        <v>1767</v>
      </c>
      <c r="Q287" s="110">
        <v>45373</v>
      </c>
      <c r="R287" s="110"/>
      <c r="S287" s="110">
        <v>45373</v>
      </c>
      <c r="T287" s="110"/>
      <c r="U287" s="111" t="s">
        <v>2023</v>
      </c>
      <c r="V287" s="111" t="s">
        <v>2103</v>
      </c>
      <c r="W287" s="112"/>
      <c r="X287" s="113"/>
      <c r="Y287" s="114" t="s">
        <v>285</v>
      </c>
      <c r="Z287" s="115">
        <v>36.1</v>
      </c>
      <c r="AA287" s="116">
        <v>150</v>
      </c>
      <c r="AB287" s="117">
        <f t="shared" si="36"/>
        <v>5415</v>
      </c>
      <c r="AC287" s="117">
        <f t="shared" si="37"/>
        <v>42.353422500000001</v>
      </c>
      <c r="AD287" s="118">
        <v>150</v>
      </c>
      <c r="AE287" s="117">
        <f t="shared" si="38"/>
        <v>5415</v>
      </c>
      <c r="AF287" s="117">
        <f t="shared" si="39"/>
        <v>42.353422500000001</v>
      </c>
      <c r="AG287" s="119">
        <f t="shared" si="40"/>
        <v>0</v>
      </c>
      <c r="AH287" s="120">
        <f t="shared" si="41"/>
        <v>0</v>
      </c>
      <c r="AI287" s="121">
        <f t="shared" si="42"/>
        <v>0</v>
      </c>
      <c r="AJ287" s="122" t="str">
        <f>+C287</f>
        <v>NIGERIA</v>
      </c>
      <c r="AK287" s="122" t="str">
        <f>IF(ISNA(VLOOKUP(postponeList!D287,[1]Sheet!$A$2:$B$12,2,FALSE))," ",(VLOOKUP(postponeList!D287,[1]Sheet!$A$2:$B$12,2,FALSE)))</f>
        <v>PMMA</v>
      </c>
      <c r="AL287" s="122" t="str">
        <f>IF(ISNA(VLOOKUP(E287,[1]Sheet!$G$2:$H$40,2,FALSE))," ",VLOOKUP(E287,[1]Sheet!$G$2:$H$40,2,FALSE))</f>
        <v>PMMAF</v>
      </c>
      <c r="AM287" s="122" t="str">
        <f>IF(ISNA(VLOOKUP(G287,[1]Sheet!$K$2:$L$159,2,FALSE))," ",(VLOOKUP(G287,[1]Sheet!$K$2:$L$159,2,FALSE)))</f>
        <v>CANNON</v>
      </c>
      <c r="AN287" s="122" t="str">
        <f>IF(ISNA(VLOOKUP(I287&amp;C287,[1]Sheet!$D$2:$E$228,2,FALSE))," ",VLOOKUP(I287&amp;C287,[1]Sheet!$D$2:$E$228,2,FALSE))</f>
        <v>Leo, Kawasaki</v>
      </c>
      <c r="AO287" s="122" t="str">
        <f>+I287&amp;C287</f>
        <v>PANNIGERIA</v>
      </c>
      <c r="AP287" s="122" t="str">
        <f>C287&amp;D287&amp;E287&amp;G287&amp;I287&amp;O287</f>
        <v>NIGERIA3120020191867PANMAR</v>
      </c>
      <c r="AQ287" s="122" t="str">
        <f>B287&amp;D287&amp;N287</f>
        <v xml:space="preserve">AFRICA31200WF </v>
      </c>
      <c r="AR287" s="123" t="str">
        <f>+D287&amp;J287</f>
        <v>31200SE</v>
      </c>
      <c r="AS287" s="124" t="str">
        <f t="shared" si="43"/>
        <v>Ves</v>
      </c>
      <c r="AT287" s="125" t="str">
        <f t="shared" si="44"/>
        <v>F-409UNBNMH</v>
      </c>
      <c r="AU287" s="125" t="str">
        <f>IF(NOT(AT287=""),VLOOKUP(AT287,[1]PSI_Category!A:B,2,0),"")</f>
        <v>W/F</v>
      </c>
      <c r="AV287" s="125" t="s">
        <v>1778</v>
      </c>
      <c r="AW287" s="125" t="s">
        <v>1790</v>
      </c>
      <c r="AX287" s="125" t="s">
        <v>1790</v>
      </c>
    </row>
    <row r="288" spans="2:50" s="103" customFormat="1" ht="11.4" customHeight="1" x14ac:dyDescent="0.3">
      <c r="B288" s="104" t="s">
        <v>1760</v>
      </c>
      <c r="C288" s="105" t="s">
        <v>2099</v>
      </c>
      <c r="D288" s="106">
        <v>31200</v>
      </c>
      <c r="E288" s="107">
        <v>2019</v>
      </c>
      <c r="F288" s="105" t="s">
        <v>1762</v>
      </c>
      <c r="G288" s="107">
        <v>1867</v>
      </c>
      <c r="H288" s="105" t="s">
        <v>2100</v>
      </c>
      <c r="I288" s="105" t="s">
        <v>298</v>
      </c>
      <c r="J288" s="107" t="s">
        <v>293</v>
      </c>
      <c r="K288" s="105">
        <v>92011855</v>
      </c>
      <c r="L288" s="105" t="s">
        <v>2101</v>
      </c>
      <c r="M288" s="105" t="s">
        <v>2111</v>
      </c>
      <c r="N288" s="105" t="s">
        <v>1799</v>
      </c>
      <c r="O288" s="108" t="s">
        <v>160</v>
      </c>
      <c r="P288" s="109" t="s">
        <v>1767</v>
      </c>
      <c r="Q288" s="110">
        <v>45373</v>
      </c>
      <c r="R288" s="110"/>
      <c r="S288" s="110">
        <v>45373</v>
      </c>
      <c r="T288" s="110"/>
      <c r="U288" s="111" t="s">
        <v>2023</v>
      </c>
      <c r="V288" s="111" t="s">
        <v>2103</v>
      </c>
      <c r="W288" s="112"/>
      <c r="X288" s="113"/>
      <c r="Y288" s="114" t="s">
        <v>285</v>
      </c>
      <c r="Z288" s="115">
        <v>28.63</v>
      </c>
      <c r="AA288" s="116">
        <v>720</v>
      </c>
      <c r="AB288" s="117">
        <f t="shared" si="36"/>
        <v>20613.599999999999</v>
      </c>
      <c r="AC288" s="117">
        <f t="shared" si="37"/>
        <v>161.22927239999999</v>
      </c>
      <c r="AD288" s="118">
        <v>720</v>
      </c>
      <c r="AE288" s="117">
        <f t="shared" si="38"/>
        <v>20613.599999999999</v>
      </c>
      <c r="AF288" s="117">
        <f t="shared" si="39"/>
        <v>161.22927239999999</v>
      </c>
      <c r="AG288" s="119">
        <f t="shared" si="40"/>
        <v>0</v>
      </c>
      <c r="AH288" s="120">
        <f t="shared" si="41"/>
        <v>0</v>
      </c>
      <c r="AI288" s="121">
        <f t="shared" si="42"/>
        <v>0</v>
      </c>
      <c r="AJ288" s="122" t="str">
        <f>+C288</f>
        <v>NIGERIA</v>
      </c>
      <c r="AK288" s="122" t="str">
        <f>IF(ISNA(VLOOKUP(postponeList!D288,[1]Sheet!$A$2:$B$12,2,FALSE))," ",(VLOOKUP(postponeList!D288,[1]Sheet!$A$2:$B$12,2,FALSE)))</f>
        <v>PMMA</v>
      </c>
      <c r="AL288" s="122" t="str">
        <f>IF(ISNA(VLOOKUP(E288,[1]Sheet!$G$2:$H$40,2,FALSE))," ",VLOOKUP(E288,[1]Sheet!$G$2:$H$40,2,FALSE))</f>
        <v>PMMAF</v>
      </c>
      <c r="AM288" s="122" t="str">
        <f>IF(ISNA(VLOOKUP(G288,[1]Sheet!$K$2:$L$159,2,FALSE))," ",(VLOOKUP(G288,[1]Sheet!$K$2:$L$159,2,FALSE)))</f>
        <v>CANNON</v>
      </c>
      <c r="AN288" s="122" t="str">
        <f>IF(ISNA(VLOOKUP(I288&amp;C288,[1]Sheet!$D$2:$E$228,2,FALSE))," ",VLOOKUP(I288&amp;C288,[1]Sheet!$D$2:$E$228,2,FALSE))</f>
        <v>Leo, Kawasaki</v>
      </c>
      <c r="AO288" s="122" t="str">
        <f>+I288&amp;C288</f>
        <v>PANNIGERIA</v>
      </c>
      <c r="AP288" s="122" t="str">
        <f>C288&amp;D288&amp;E288&amp;G288&amp;I288&amp;O288</f>
        <v>NIGERIA3120020191867PANMAR</v>
      </c>
      <c r="AQ288" s="122" t="str">
        <f>B288&amp;D288&amp;N288</f>
        <v xml:space="preserve">AFRICA31200CF </v>
      </c>
      <c r="AR288" s="123" t="str">
        <f>+D288&amp;J288</f>
        <v>31200SE</v>
      </c>
      <c r="AS288" s="124" t="str">
        <f t="shared" si="43"/>
        <v>Ves</v>
      </c>
      <c r="AT288" s="125" t="str">
        <f t="shared" si="44"/>
        <v>F-56XZ2TBCHXH</v>
      </c>
      <c r="AU288" s="125" t="str">
        <f>IF(NOT(AT288=""),VLOOKUP(AT288,[1]PSI_Category!A:B,2,0),"")</f>
        <v>C/F</v>
      </c>
      <c r="AV288" s="125" t="s">
        <v>1800</v>
      </c>
      <c r="AW288" s="125" t="s">
        <v>1800</v>
      </c>
      <c r="AX288" s="125" t="s">
        <v>1800</v>
      </c>
    </row>
    <row r="289" spans="2:50" s="103" customFormat="1" ht="11.4" customHeight="1" x14ac:dyDescent="0.3">
      <c r="B289" s="104" t="s">
        <v>2112</v>
      </c>
      <c r="C289" s="105" t="s">
        <v>2113</v>
      </c>
      <c r="D289" s="106">
        <v>32100</v>
      </c>
      <c r="E289" s="107">
        <v>2042</v>
      </c>
      <c r="F289" s="105" t="s">
        <v>2114</v>
      </c>
      <c r="G289" s="107">
        <v>1960</v>
      </c>
      <c r="H289" s="105" t="s">
        <v>2115</v>
      </c>
      <c r="I289" s="105" t="s">
        <v>298</v>
      </c>
      <c r="J289" s="107" t="s">
        <v>293</v>
      </c>
      <c r="K289" s="105">
        <v>92010734</v>
      </c>
      <c r="L289" s="105" t="s">
        <v>2116</v>
      </c>
      <c r="M289" s="105" t="s">
        <v>2117</v>
      </c>
      <c r="N289" s="105" t="s">
        <v>2062</v>
      </c>
      <c r="O289" s="108" t="s">
        <v>160</v>
      </c>
      <c r="P289" s="109" t="s">
        <v>1767</v>
      </c>
      <c r="Q289" s="110">
        <v>45355</v>
      </c>
      <c r="R289" s="110"/>
      <c r="S289" s="110">
        <v>45373</v>
      </c>
      <c r="T289" s="110">
        <v>45378</v>
      </c>
      <c r="U289" s="111" t="s">
        <v>2002</v>
      </c>
      <c r="V289" s="111" t="s">
        <v>2118</v>
      </c>
      <c r="W289" s="112"/>
      <c r="X289" s="126" t="s">
        <v>2119</v>
      </c>
      <c r="Y289" s="114" t="s">
        <v>1713</v>
      </c>
      <c r="Z289" s="115">
        <v>289</v>
      </c>
      <c r="AA289" s="116">
        <v>45</v>
      </c>
      <c r="AB289" s="117">
        <f t="shared" si="36"/>
        <v>14228.820884254752</v>
      </c>
      <c r="AC289" s="117">
        <f t="shared" si="37"/>
        <v>111.29072254619855</v>
      </c>
      <c r="AD289" s="118">
        <v>45</v>
      </c>
      <c r="AE289" s="117">
        <f t="shared" si="38"/>
        <v>14228.820884254752</v>
      </c>
      <c r="AF289" s="117">
        <f t="shared" si="39"/>
        <v>111.29072254619855</v>
      </c>
      <c r="AG289" s="119">
        <f t="shared" si="40"/>
        <v>0</v>
      </c>
      <c r="AH289" s="120">
        <f t="shared" si="41"/>
        <v>0</v>
      </c>
      <c r="AI289" s="121">
        <f t="shared" si="42"/>
        <v>0</v>
      </c>
      <c r="AJ289" s="122" t="str">
        <f>+C289</f>
        <v>GERMANY</v>
      </c>
      <c r="AK289" s="122" t="str">
        <f>IF(ISNA(VLOOKUP(postponeList!D289,[1]Sheet!$A$2:$B$12,2,FALSE))," ",(VLOOKUP(postponeList!D289,[1]Sheet!$A$2:$B$12,2,FALSE)))</f>
        <v>PESGD</v>
      </c>
      <c r="AL289" s="122" t="str">
        <f>IF(ISNA(VLOOKUP(E289,[1]Sheet!$G$2:$H$40,2,FALSE))," ",VLOOKUP(E289,[1]Sheet!$G$2:$H$40,2,FALSE))</f>
        <v>PMCIS</v>
      </c>
      <c r="AM289" s="122" t="str">
        <f>IF(ISNA(VLOOKUP(G289,[1]Sheet!$K$2:$L$159,2,FALSE))," ",(VLOOKUP(G289,[1]Sheet!$K$2:$L$159,2,FALSE)))</f>
        <v>NIPPON PMCIS</v>
      </c>
      <c r="AN289" s="122" t="str">
        <f>IF(ISNA(VLOOKUP(I289&amp;C289,[1]Sheet!$D$2:$E$228,2,FALSE))," ",VLOOKUP(I289&amp;C289,[1]Sheet!$D$2:$E$228,2,FALSE))</f>
        <v>Gary, Nakanoko</v>
      </c>
      <c r="AO289" s="122" t="str">
        <f>+I289&amp;C289</f>
        <v>PANGERMANY</v>
      </c>
      <c r="AP289" s="122" t="str">
        <f>C289&amp;D289&amp;E289&amp;G289&amp;I289&amp;O289</f>
        <v>GERMANY3210020421960PANMAR</v>
      </c>
      <c r="AQ289" s="122" t="str">
        <f>B289&amp;D289&amp;N289</f>
        <v xml:space="preserve">EUROPE32100AP </v>
      </c>
      <c r="AR289" s="123" t="str">
        <f>+D289&amp;J289</f>
        <v>32100SE</v>
      </c>
      <c r="AS289" s="124" t="str">
        <f t="shared" si="43"/>
        <v>Ves</v>
      </c>
      <c r="AT289" s="125" t="str">
        <f t="shared" si="44"/>
        <v>F-VXK70R-K</v>
      </c>
      <c r="AU289" s="125" t="str">
        <f>IF(NOT(AT289=""),VLOOKUP(AT289,[1]PSI_Category!A:B,2,0),"")</f>
        <v>A/P</v>
      </c>
      <c r="AV289" s="125" t="s">
        <v>2063</v>
      </c>
      <c r="AW289" s="125" t="s">
        <v>2063</v>
      </c>
      <c r="AX289" s="125" t="s">
        <v>2063</v>
      </c>
    </row>
    <row r="290" spans="2:50" s="103" customFormat="1" ht="11.4" customHeight="1" x14ac:dyDescent="0.3">
      <c r="B290" s="104" t="s">
        <v>2112</v>
      </c>
      <c r="C290" s="105" t="s">
        <v>2113</v>
      </c>
      <c r="D290" s="106">
        <v>32100</v>
      </c>
      <c r="E290" s="107">
        <v>2042</v>
      </c>
      <c r="F290" s="105" t="s">
        <v>2114</v>
      </c>
      <c r="G290" s="107">
        <v>1960</v>
      </c>
      <c r="H290" s="105" t="s">
        <v>2115</v>
      </c>
      <c r="I290" s="105" t="s">
        <v>298</v>
      </c>
      <c r="J290" s="107" t="s">
        <v>293</v>
      </c>
      <c r="K290" s="105">
        <v>92010734</v>
      </c>
      <c r="L290" s="105" t="s">
        <v>2116</v>
      </c>
      <c r="M290" s="105" t="s">
        <v>2120</v>
      </c>
      <c r="N290" s="105" t="s">
        <v>2062</v>
      </c>
      <c r="O290" s="108" t="s">
        <v>160</v>
      </c>
      <c r="P290" s="109" t="s">
        <v>1767</v>
      </c>
      <c r="Q290" s="110">
        <v>45355</v>
      </c>
      <c r="R290" s="110"/>
      <c r="S290" s="110">
        <v>45373</v>
      </c>
      <c r="T290" s="110">
        <v>45378</v>
      </c>
      <c r="U290" s="111" t="s">
        <v>2002</v>
      </c>
      <c r="V290" s="111" t="s">
        <v>2118</v>
      </c>
      <c r="W290" s="112"/>
      <c r="X290" s="126" t="s">
        <v>2119</v>
      </c>
      <c r="Y290" s="114" t="s">
        <v>1713</v>
      </c>
      <c r="Z290" s="115">
        <v>289</v>
      </c>
      <c r="AA290" s="116">
        <v>25</v>
      </c>
      <c r="AB290" s="117">
        <f t="shared" si="36"/>
        <v>7904.9004912526398</v>
      </c>
      <c r="AC290" s="117">
        <f t="shared" si="37"/>
        <v>61.82817919233252</v>
      </c>
      <c r="AD290" s="118">
        <v>25</v>
      </c>
      <c r="AE290" s="117">
        <f t="shared" si="38"/>
        <v>7904.9004912526398</v>
      </c>
      <c r="AF290" s="117">
        <f t="shared" si="39"/>
        <v>61.82817919233252</v>
      </c>
      <c r="AG290" s="119">
        <f t="shared" si="40"/>
        <v>0</v>
      </c>
      <c r="AH290" s="120">
        <f t="shared" si="41"/>
        <v>0</v>
      </c>
      <c r="AI290" s="121">
        <f t="shared" si="42"/>
        <v>0</v>
      </c>
      <c r="AJ290" s="122" t="str">
        <f>+C290</f>
        <v>GERMANY</v>
      </c>
      <c r="AK290" s="122" t="str">
        <f>IF(ISNA(VLOOKUP(postponeList!D290,[1]Sheet!$A$2:$B$12,2,FALSE))," ",(VLOOKUP(postponeList!D290,[1]Sheet!$A$2:$B$12,2,FALSE)))</f>
        <v>PESGD</v>
      </c>
      <c r="AL290" s="122" t="str">
        <f>IF(ISNA(VLOOKUP(E290,[1]Sheet!$G$2:$H$40,2,FALSE))," ",VLOOKUP(E290,[1]Sheet!$G$2:$H$40,2,FALSE))</f>
        <v>PMCIS</v>
      </c>
      <c r="AM290" s="122" t="str">
        <f>IF(ISNA(VLOOKUP(G290,[1]Sheet!$K$2:$L$159,2,FALSE))," ",(VLOOKUP(G290,[1]Sheet!$K$2:$L$159,2,FALSE)))</f>
        <v>NIPPON PMCIS</v>
      </c>
      <c r="AN290" s="122" t="str">
        <f>IF(ISNA(VLOOKUP(I290&amp;C290,[1]Sheet!$D$2:$E$228,2,FALSE))," ",VLOOKUP(I290&amp;C290,[1]Sheet!$D$2:$E$228,2,FALSE))</f>
        <v>Gary, Nakanoko</v>
      </c>
      <c r="AO290" s="122" t="str">
        <f>+I290&amp;C290</f>
        <v>PANGERMANY</v>
      </c>
      <c r="AP290" s="122" t="str">
        <f>C290&amp;D290&amp;E290&amp;G290&amp;I290&amp;O290</f>
        <v>GERMANY3210020421960PANMAR</v>
      </c>
      <c r="AQ290" s="122" t="str">
        <f>B290&amp;D290&amp;N290</f>
        <v xml:space="preserve">EUROPE32100AP </v>
      </c>
      <c r="AR290" s="123" t="str">
        <f>+D290&amp;J290</f>
        <v>32100SE</v>
      </c>
      <c r="AS290" s="124" t="str">
        <f t="shared" si="43"/>
        <v>Ves</v>
      </c>
      <c r="AT290" s="125" t="str">
        <f t="shared" si="44"/>
        <v>F-VXK70R-T</v>
      </c>
      <c r="AU290" s="125" t="str">
        <f>IF(NOT(AT290=""),VLOOKUP(AT290,[1]PSI_Category!A:B,2,0),"")</f>
        <v>A/P</v>
      </c>
      <c r="AV290" s="125" t="s">
        <v>2063</v>
      </c>
      <c r="AW290" s="125" t="s">
        <v>2063</v>
      </c>
      <c r="AX290" s="125" t="s">
        <v>2063</v>
      </c>
    </row>
    <row r="291" spans="2:50" s="103" customFormat="1" ht="11.4" customHeight="1" x14ac:dyDescent="0.3">
      <c r="B291" s="104" t="s">
        <v>2112</v>
      </c>
      <c r="C291" s="105" t="s">
        <v>2113</v>
      </c>
      <c r="D291" s="106">
        <v>32100</v>
      </c>
      <c r="E291" s="107">
        <v>2042</v>
      </c>
      <c r="F291" s="105" t="s">
        <v>2114</v>
      </c>
      <c r="G291" s="107">
        <v>1960</v>
      </c>
      <c r="H291" s="105" t="s">
        <v>2115</v>
      </c>
      <c r="I291" s="105" t="s">
        <v>298</v>
      </c>
      <c r="J291" s="107" t="s">
        <v>293</v>
      </c>
      <c r="K291" s="105">
        <v>92010734</v>
      </c>
      <c r="L291" s="105" t="s">
        <v>2116</v>
      </c>
      <c r="M291" s="105" t="s">
        <v>2121</v>
      </c>
      <c r="N291" s="105" t="s">
        <v>2062</v>
      </c>
      <c r="O291" s="108" t="s">
        <v>160</v>
      </c>
      <c r="P291" s="109" t="s">
        <v>1767</v>
      </c>
      <c r="Q291" s="110">
        <v>45355</v>
      </c>
      <c r="R291" s="110"/>
      <c r="S291" s="110">
        <v>45373</v>
      </c>
      <c r="T291" s="110">
        <v>45378</v>
      </c>
      <c r="U291" s="111" t="s">
        <v>2002</v>
      </c>
      <c r="V291" s="111" t="s">
        <v>2118</v>
      </c>
      <c r="W291" s="112"/>
      <c r="X291" s="126" t="s">
        <v>2119</v>
      </c>
      <c r="Y291" s="114" t="s">
        <v>1713</v>
      </c>
      <c r="Z291" s="115">
        <v>361.43</v>
      </c>
      <c r="AA291" s="116">
        <v>35</v>
      </c>
      <c r="AB291" s="117">
        <f t="shared" si="36"/>
        <v>13840.468714099718</v>
      </c>
      <c r="AC291" s="117">
        <f t="shared" si="37"/>
        <v>108.25322604733094</v>
      </c>
      <c r="AD291" s="118">
        <v>35</v>
      </c>
      <c r="AE291" s="117">
        <f t="shared" si="38"/>
        <v>13840.468714099718</v>
      </c>
      <c r="AF291" s="117">
        <f t="shared" si="39"/>
        <v>108.25322604733094</v>
      </c>
      <c r="AG291" s="119">
        <f t="shared" si="40"/>
        <v>0</v>
      </c>
      <c r="AH291" s="120">
        <f t="shared" si="41"/>
        <v>0</v>
      </c>
      <c r="AI291" s="121">
        <f t="shared" si="42"/>
        <v>0</v>
      </c>
      <c r="AJ291" s="122" t="str">
        <f>+C291</f>
        <v>GERMANY</v>
      </c>
      <c r="AK291" s="122" t="str">
        <f>IF(ISNA(VLOOKUP(postponeList!D291,[1]Sheet!$A$2:$B$12,2,FALSE))," ",(VLOOKUP(postponeList!D291,[1]Sheet!$A$2:$B$12,2,FALSE)))</f>
        <v>PESGD</v>
      </c>
      <c r="AL291" s="122" t="str">
        <f>IF(ISNA(VLOOKUP(E291,[1]Sheet!$G$2:$H$40,2,FALSE))," ",VLOOKUP(E291,[1]Sheet!$G$2:$H$40,2,FALSE))</f>
        <v>PMCIS</v>
      </c>
      <c r="AM291" s="122" t="str">
        <f>IF(ISNA(VLOOKUP(G291,[1]Sheet!$K$2:$L$159,2,FALSE))," ",(VLOOKUP(G291,[1]Sheet!$K$2:$L$159,2,FALSE)))</f>
        <v>NIPPON PMCIS</v>
      </c>
      <c r="AN291" s="122" t="str">
        <f>IF(ISNA(VLOOKUP(I291&amp;C291,[1]Sheet!$D$2:$E$228,2,FALSE))," ",VLOOKUP(I291&amp;C291,[1]Sheet!$D$2:$E$228,2,FALSE))</f>
        <v>Gary, Nakanoko</v>
      </c>
      <c r="AO291" s="122" t="str">
        <f>+I291&amp;C291</f>
        <v>PANGERMANY</v>
      </c>
      <c r="AP291" s="122" t="str">
        <f>C291&amp;D291&amp;E291&amp;G291&amp;I291&amp;O291</f>
        <v>GERMANY3210020421960PANMAR</v>
      </c>
      <c r="AQ291" s="122" t="str">
        <f>B291&amp;D291&amp;N291</f>
        <v xml:space="preserve">EUROPE32100AP </v>
      </c>
      <c r="AR291" s="123" t="str">
        <f>+D291&amp;J291</f>
        <v>32100SE</v>
      </c>
      <c r="AS291" s="124" t="str">
        <f t="shared" si="43"/>
        <v>Ves</v>
      </c>
      <c r="AT291" s="125" t="str">
        <f t="shared" si="44"/>
        <v>F-VXK90R-K</v>
      </c>
      <c r="AU291" s="125" t="str">
        <f>IF(NOT(AT291=""),VLOOKUP(AT291,[1]PSI_Category!A:B,2,0),"")</f>
        <v>A/P</v>
      </c>
      <c r="AV291" s="125" t="s">
        <v>2063</v>
      </c>
      <c r="AW291" s="125" t="s">
        <v>2063</v>
      </c>
      <c r="AX291" s="125" t="s">
        <v>2063</v>
      </c>
    </row>
    <row r="292" spans="2:50" s="103" customFormat="1" ht="11.4" customHeight="1" x14ac:dyDescent="0.3">
      <c r="B292" s="104" t="s">
        <v>2112</v>
      </c>
      <c r="C292" s="105" t="s">
        <v>2113</v>
      </c>
      <c r="D292" s="106">
        <v>32100</v>
      </c>
      <c r="E292" s="107">
        <v>2042</v>
      </c>
      <c r="F292" s="105" t="s">
        <v>2114</v>
      </c>
      <c r="G292" s="107">
        <v>1960</v>
      </c>
      <c r="H292" s="105" t="s">
        <v>2115</v>
      </c>
      <c r="I292" s="105" t="s">
        <v>298</v>
      </c>
      <c r="J292" s="107" t="s">
        <v>293</v>
      </c>
      <c r="K292" s="105">
        <v>92010734</v>
      </c>
      <c r="L292" s="105" t="s">
        <v>2116</v>
      </c>
      <c r="M292" s="105" t="s">
        <v>2122</v>
      </c>
      <c r="N292" s="105" t="s">
        <v>2062</v>
      </c>
      <c r="O292" s="108" t="s">
        <v>160</v>
      </c>
      <c r="P292" s="109" t="s">
        <v>1767</v>
      </c>
      <c r="Q292" s="110">
        <v>45355</v>
      </c>
      <c r="R292" s="110"/>
      <c r="S292" s="110">
        <v>45373</v>
      </c>
      <c r="T292" s="110">
        <v>45378</v>
      </c>
      <c r="U292" s="111" t="s">
        <v>2002</v>
      </c>
      <c r="V292" s="111" t="s">
        <v>2118</v>
      </c>
      <c r="W292" s="112"/>
      <c r="X292" s="126" t="s">
        <v>2119</v>
      </c>
      <c r="Y292" s="114" t="s">
        <v>1713</v>
      </c>
      <c r="Z292" s="115">
        <v>213.92</v>
      </c>
      <c r="AA292" s="116">
        <v>70</v>
      </c>
      <c r="AB292" s="117">
        <f t="shared" si="36"/>
        <v>16383.549054147201</v>
      </c>
      <c r="AC292" s="117">
        <f t="shared" si="37"/>
        <v>128.14392892701235</v>
      </c>
      <c r="AD292" s="118">
        <v>70</v>
      </c>
      <c r="AE292" s="117">
        <f t="shared" si="38"/>
        <v>16383.549054147201</v>
      </c>
      <c r="AF292" s="117">
        <f t="shared" si="39"/>
        <v>128.14392892701235</v>
      </c>
      <c r="AG292" s="119">
        <f t="shared" si="40"/>
        <v>0</v>
      </c>
      <c r="AH292" s="120">
        <f t="shared" si="41"/>
        <v>0</v>
      </c>
      <c r="AI292" s="121">
        <f t="shared" si="42"/>
        <v>0</v>
      </c>
      <c r="AJ292" s="122" t="str">
        <f>+C292</f>
        <v>GERMANY</v>
      </c>
      <c r="AK292" s="122" t="str">
        <f>IF(ISNA(VLOOKUP(postponeList!D292,[1]Sheet!$A$2:$B$12,2,FALSE))," ",(VLOOKUP(postponeList!D292,[1]Sheet!$A$2:$B$12,2,FALSE)))</f>
        <v>PESGD</v>
      </c>
      <c r="AL292" s="122" t="str">
        <f>IF(ISNA(VLOOKUP(E292,[1]Sheet!$G$2:$H$40,2,FALSE))," ",VLOOKUP(E292,[1]Sheet!$G$2:$H$40,2,FALSE))</f>
        <v>PMCIS</v>
      </c>
      <c r="AM292" s="122" t="str">
        <f>IF(ISNA(VLOOKUP(G292,[1]Sheet!$K$2:$L$159,2,FALSE))," ",(VLOOKUP(G292,[1]Sheet!$K$2:$L$159,2,FALSE)))</f>
        <v>NIPPON PMCIS</v>
      </c>
      <c r="AN292" s="122" t="str">
        <f>IF(ISNA(VLOOKUP(I292&amp;C292,[1]Sheet!$D$2:$E$228,2,FALSE))," ",VLOOKUP(I292&amp;C292,[1]Sheet!$D$2:$E$228,2,FALSE))</f>
        <v>Gary, Nakanoko</v>
      </c>
      <c r="AO292" s="122" t="str">
        <f>+I292&amp;C292</f>
        <v>PANGERMANY</v>
      </c>
      <c r="AP292" s="122" t="str">
        <f>C292&amp;D292&amp;E292&amp;G292&amp;I292&amp;O292</f>
        <v>GERMANY3210020421960PANMAR</v>
      </c>
      <c r="AQ292" s="122" t="str">
        <f>B292&amp;D292&amp;N292</f>
        <v xml:space="preserve">EUROPE32100AP </v>
      </c>
      <c r="AR292" s="123" t="str">
        <f>+D292&amp;J292</f>
        <v>32100SE</v>
      </c>
      <c r="AS292" s="124" t="str">
        <f t="shared" si="43"/>
        <v>Ves</v>
      </c>
      <c r="AT292" s="125" t="str">
        <f t="shared" si="44"/>
        <v>F-VXR50R-K</v>
      </c>
      <c r="AU292" s="125" t="str">
        <f>IF(NOT(AT292=""),VLOOKUP(AT292,[1]PSI_Category!A:B,2,0),"")</f>
        <v>A/P</v>
      </c>
      <c r="AV292" s="125" t="s">
        <v>2063</v>
      </c>
      <c r="AW292" s="125" t="s">
        <v>2063</v>
      </c>
      <c r="AX292" s="125" t="s">
        <v>2063</v>
      </c>
    </row>
    <row r="293" spans="2:50" s="103" customFormat="1" ht="11.4" customHeight="1" x14ac:dyDescent="0.3">
      <c r="B293" s="104" t="s">
        <v>2112</v>
      </c>
      <c r="C293" s="105" t="s">
        <v>2113</v>
      </c>
      <c r="D293" s="106">
        <v>32100</v>
      </c>
      <c r="E293" s="107">
        <v>2042</v>
      </c>
      <c r="F293" s="105" t="s">
        <v>2114</v>
      </c>
      <c r="G293" s="107">
        <v>1960</v>
      </c>
      <c r="H293" s="105" t="s">
        <v>2115</v>
      </c>
      <c r="I293" s="105" t="s">
        <v>298</v>
      </c>
      <c r="J293" s="107" t="s">
        <v>293</v>
      </c>
      <c r="K293" s="105">
        <v>92010734</v>
      </c>
      <c r="L293" s="105" t="s">
        <v>2116</v>
      </c>
      <c r="M293" s="105" t="s">
        <v>2123</v>
      </c>
      <c r="N293" s="105" t="s">
        <v>2062</v>
      </c>
      <c r="O293" s="108" t="s">
        <v>160</v>
      </c>
      <c r="P293" s="109" t="s">
        <v>1767</v>
      </c>
      <c r="Q293" s="110">
        <v>45355</v>
      </c>
      <c r="R293" s="110"/>
      <c r="S293" s="110">
        <v>45373</v>
      </c>
      <c r="T293" s="110">
        <v>45378</v>
      </c>
      <c r="U293" s="111" t="s">
        <v>2002</v>
      </c>
      <c r="V293" s="111" t="s">
        <v>2118</v>
      </c>
      <c r="W293" s="112"/>
      <c r="X293" s="126" t="s">
        <v>2119</v>
      </c>
      <c r="Y293" s="114" t="s">
        <v>1713</v>
      </c>
      <c r="Z293" s="115">
        <v>213.92</v>
      </c>
      <c r="AA293" s="116">
        <v>35</v>
      </c>
      <c r="AB293" s="117">
        <f t="shared" si="36"/>
        <v>8191.7745270736004</v>
      </c>
      <c r="AC293" s="117">
        <f t="shared" si="37"/>
        <v>64.071964463506177</v>
      </c>
      <c r="AD293" s="118">
        <v>35</v>
      </c>
      <c r="AE293" s="117">
        <f t="shared" si="38"/>
        <v>8191.7745270736004</v>
      </c>
      <c r="AF293" s="117">
        <f t="shared" si="39"/>
        <v>64.071964463506177</v>
      </c>
      <c r="AG293" s="119">
        <f t="shared" si="40"/>
        <v>0</v>
      </c>
      <c r="AH293" s="120">
        <f t="shared" si="41"/>
        <v>0</v>
      </c>
      <c r="AI293" s="121">
        <f t="shared" si="42"/>
        <v>0</v>
      </c>
      <c r="AJ293" s="122" t="str">
        <f>+C293</f>
        <v>GERMANY</v>
      </c>
      <c r="AK293" s="122" t="str">
        <f>IF(ISNA(VLOOKUP(postponeList!D293,[1]Sheet!$A$2:$B$12,2,FALSE))," ",(VLOOKUP(postponeList!D293,[1]Sheet!$A$2:$B$12,2,FALSE)))</f>
        <v>PESGD</v>
      </c>
      <c r="AL293" s="122" t="str">
        <f>IF(ISNA(VLOOKUP(E293,[1]Sheet!$G$2:$H$40,2,FALSE))," ",VLOOKUP(E293,[1]Sheet!$G$2:$H$40,2,FALSE))</f>
        <v>PMCIS</v>
      </c>
      <c r="AM293" s="122" t="str">
        <f>IF(ISNA(VLOOKUP(G293,[1]Sheet!$K$2:$L$159,2,FALSE))," ",(VLOOKUP(G293,[1]Sheet!$K$2:$L$159,2,FALSE)))</f>
        <v>NIPPON PMCIS</v>
      </c>
      <c r="AN293" s="122" t="str">
        <f>IF(ISNA(VLOOKUP(I293&amp;C293,[1]Sheet!$D$2:$E$228,2,FALSE))," ",VLOOKUP(I293&amp;C293,[1]Sheet!$D$2:$E$228,2,FALSE))</f>
        <v>Gary, Nakanoko</v>
      </c>
      <c r="AO293" s="122" t="str">
        <f>+I293&amp;C293</f>
        <v>PANGERMANY</v>
      </c>
      <c r="AP293" s="122" t="str">
        <f>C293&amp;D293&amp;E293&amp;G293&amp;I293&amp;O293</f>
        <v>GERMANY3210020421960PANMAR</v>
      </c>
      <c r="AQ293" s="122" t="str">
        <f>B293&amp;D293&amp;N293</f>
        <v xml:space="preserve">EUROPE32100AP </v>
      </c>
      <c r="AR293" s="123" t="str">
        <f>+D293&amp;J293</f>
        <v>32100SE</v>
      </c>
      <c r="AS293" s="124" t="str">
        <f t="shared" si="43"/>
        <v>Ves</v>
      </c>
      <c r="AT293" s="125" t="str">
        <f t="shared" si="44"/>
        <v>F-VXR50R-N</v>
      </c>
      <c r="AU293" s="125" t="str">
        <f>IF(NOT(AT293=""),VLOOKUP(AT293,[1]PSI_Category!A:B,2,0),"")</f>
        <v>A/P</v>
      </c>
      <c r="AV293" s="125" t="s">
        <v>2063</v>
      </c>
      <c r="AW293" s="125" t="s">
        <v>2063</v>
      </c>
      <c r="AX293" s="125" t="s">
        <v>2063</v>
      </c>
    </row>
    <row r="294" spans="2:50" s="103" customFormat="1" ht="11.4" customHeight="1" x14ac:dyDescent="0.3">
      <c r="B294" s="104" t="s">
        <v>2112</v>
      </c>
      <c r="C294" s="105" t="s">
        <v>2113</v>
      </c>
      <c r="D294" s="106">
        <v>32100</v>
      </c>
      <c r="E294" s="107">
        <v>2042</v>
      </c>
      <c r="F294" s="105" t="s">
        <v>2114</v>
      </c>
      <c r="G294" s="107">
        <v>1960</v>
      </c>
      <c r="H294" s="105" t="s">
        <v>2115</v>
      </c>
      <c r="I294" s="105" t="s">
        <v>298</v>
      </c>
      <c r="J294" s="107" t="s">
        <v>293</v>
      </c>
      <c r="K294" s="105">
        <v>92010734</v>
      </c>
      <c r="L294" s="105" t="s">
        <v>2116</v>
      </c>
      <c r="M294" s="105" t="s">
        <v>2124</v>
      </c>
      <c r="N294" s="105" t="s">
        <v>2062</v>
      </c>
      <c r="O294" s="108" t="s">
        <v>160</v>
      </c>
      <c r="P294" s="109" t="s">
        <v>1767</v>
      </c>
      <c r="Q294" s="110">
        <v>45355</v>
      </c>
      <c r="R294" s="110"/>
      <c r="S294" s="110">
        <v>45373</v>
      </c>
      <c r="T294" s="110">
        <v>45378</v>
      </c>
      <c r="U294" s="111" t="s">
        <v>2002</v>
      </c>
      <c r="V294" s="111" t="s">
        <v>2118</v>
      </c>
      <c r="W294" s="112"/>
      <c r="X294" s="126" t="s">
        <v>2119</v>
      </c>
      <c r="Y294" s="114" t="s">
        <v>1713</v>
      </c>
      <c r="Z294" s="115">
        <v>213.92</v>
      </c>
      <c r="AA294" s="116">
        <v>70</v>
      </c>
      <c r="AB294" s="117">
        <f t="shared" si="36"/>
        <v>16383.549054147201</v>
      </c>
      <c r="AC294" s="117">
        <f t="shared" si="37"/>
        <v>128.14392892701235</v>
      </c>
      <c r="AD294" s="118">
        <v>70</v>
      </c>
      <c r="AE294" s="117">
        <f t="shared" si="38"/>
        <v>16383.549054147201</v>
      </c>
      <c r="AF294" s="117">
        <f t="shared" si="39"/>
        <v>128.14392892701235</v>
      </c>
      <c r="AG294" s="119">
        <f t="shared" si="40"/>
        <v>0</v>
      </c>
      <c r="AH294" s="120">
        <f t="shared" si="41"/>
        <v>0</v>
      </c>
      <c r="AI294" s="121">
        <f t="shared" si="42"/>
        <v>0</v>
      </c>
      <c r="AJ294" s="122" t="str">
        <f>+C294</f>
        <v>GERMANY</v>
      </c>
      <c r="AK294" s="122" t="str">
        <f>IF(ISNA(VLOOKUP(postponeList!D294,[1]Sheet!$A$2:$B$12,2,FALSE))," ",(VLOOKUP(postponeList!D294,[1]Sheet!$A$2:$B$12,2,FALSE)))</f>
        <v>PESGD</v>
      </c>
      <c r="AL294" s="122" t="str">
        <f>IF(ISNA(VLOOKUP(E294,[1]Sheet!$G$2:$H$40,2,FALSE))," ",VLOOKUP(E294,[1]Sheet!$G$2:$H$40,2,FALSE))</f>
        <v>PMCIS</v>
      </c>
      <c r="AM294" s="122" t="str">
        <f>IF(ISNA(VLOOKUP(G294,[1]Sheet!$K$2:$L$159,2,FALSE))," ",(VLOOKUP(G294,[1]Sheet!$K$2:$L$159,2,FALSE)))</f>
        <v>NIPPON PMCIS</v>
      </c>
      <c r="AN294" s="122" t="str">
        <f>IF(ISNA(VLOOKUP(I294&amp;C294,[1]Sheet!$D$2:$E$228,2,FALSE))," ",VLOOKUP(I294&amp;C294,[1]Sheet!$D$2:$E$228,2,FALSE))</f>
        <v>Gary, Nakanoko</v>
      </c>
      <c r="AO294" s="122" t="str">
        <f>+I294&amp;C294</f>
        <v>PANGERMANY</v>
      </c>
      <c r="AP294" s="122" t="str">
        <f>C294&amp;D294&amp;E294&amp;G294&amp;I294&amp;O294</f>
        <v>GERMANY3210020421960PANMAR</v>
      </c>
      <c r="AQ294" s="122" t="str">
        <f>B294&amp;D294&amp;N294</f>
        <v xml:space="preserve">EUROPE32100AP </v>
      </c>
      <c r="AR294" s="123" t="str">
        <f>+D294&amp;J294</f>
        <v>32100SE</v>
      </c>
      <c r="AS294" s="124" t="str">
        <f t="shared" si="43"/>
        <v>Ves</v>
      </c>
      <c r="AT294" s="125" t="str">
        <f t="shared" si="44"/>
        <v>F-VXR50R-W</v>
      </c>
      <c r="AU294" s="125" t="str">
        <f>IF(NOT(AT294=""),VLOOKUP(AT294,[1]PSI_Category!A:B,2,0),"")</f>
        <v>A/P</v>
      </c>
      <c r="AV294" s="125" t="s">
        <v>2063</v>
      </c>
      <c r="AW294" s="125" t="s">
        <v>2063</v>
      </c>
      <c r="AX294" s="125" t="s">
        <v>2063</v>
      </c>
    </row>
    <row r="295" spans="2:50" s="103" customFormat="1" ht="11.4" customHeight="1" x14ac:dyDescent="0.3">
      <c r="B295" s="104" t="s">
        <v>2112</v>
      </c>
      <c r="C295" s="105" t="s">
        <v>2125</v>
      </c>
      <c r="D295" s="106">
        <v>32100</v>
      </c>
      <c r="E295" s="107">
        <v>2041</v>
      </c>
      <c r="F295" s="105" t="s">
        <v>2126</v>
      </c>
      <c r="G295" s="107">
        <v>1998</v>
      </c>
      <c r="H295" s="105" t="s">
        <v>2127</v>
      </c>
      <c r="I295" s="105" t="s">
        <v>298</v>
      </c>
      <c r="J295" s="107" t="s">
        <v>304</v>
      </c>
      <c r="K295" s="105">
        <v>92011850</v>
      </c>
      <c r="L295" s="105" t="s">
        <v>2128</v>
      </c>
      <c r="M295" s="105" t="s">
        <v>2129</v>
      </c>
      <c r="N295" s="105" t="s">
        <v>387</v>
      </c>
      <c r="O295" s="108" t="s">
        <v>160</v>
      </c>
      <c r="P295" s="109" t="s">
        <v>1767</v>
      </c>
      <c r="Q295" s="110">
        <v>45369</v>
      </c>
      <c r="R295" s="110"/>
      <c r="S295" s="110">
        <v>45375</v>
      </c>
      <c r="T295" s="110"/>
      <c r="U295" s="111" t="s">
        <v>2023</v>
      </c>
      <c r="V295" s="111" t="s">
        <v>2103</v>
      </c>
      <c r="W295" s="112"/>
      <c r="X295" s="113" t="s">
        <v>2130</v>
      </c>
      <c r="Y295" s="114" t="s">
        <v>1713</v>
      </c>
      <c r="Z295" s="135">
        <v>18.5</v>
      </c>
      <c r="AA295" s="136">
        <v>2</v>
      </c>
      <c r="AB295" s="117">
        <f t="shared" si="36"/>
        <v>40.481843346207292</v>
      </c>
      <c r="AC295" s="117">
        <f t="shared" si="37"/>
        <v>0.31662873773236033</v>
      </c>
      <c r="AD295" s="118">
        <v>2</v>
      </c>
      <c r="AE295" s="117">
        <f t="shared" si="38"/>
        <v>40.481843346207292</v>
      </c>
      <c r="AF295" s="117">
        <f t="shared" si="39"/>
        <v>0.31662873773236033</v>
      </c>
      <c r="AG295" s="119">
        <f t="shared" si="40"/>
        <v>0</v>
      </c>
      <c r="AH295" s="120">
        <f t="shared" si="41"/>
        <v>0</v>
      </c>
      <c r="AI295" s="121">
        <f t="shared" si="42"/>
        <v>0</v>
      </c>
      <c r="AJ295" s="122" t="str">
        <f>+C295</f>
        <v>ITALY</v>
      </c>
      <c r="AK295" s="122" t="str">
        <f>IF(ISNA(VLOOKUP(postponeList!D295,[1]Sheet!$A$2:$B$12,2,FALSE))," ",(VLOOKUP(postponeList!D295,[1]Sheet!$A$2:$B$12,2,FALSE)))</f>
        <v>PESGD</v>
      </c>
      <c r="AL295" s="122" t="str">
        <f>IF(ISNA(VLOOKUP(E295,[1]Sheet!$G$2:$H$40,2,FALSE))," ",VLOOKUP(E295,[1]Sheet!$G$2:$H$40,2,FALSE))</f>
        <v>PME</v>
      </c>
      <c r="AM295" s="122" t="str">
        <f>IF(ISNA(VLOOKUP(G295,[1]Sheet!$K$2:$L$159,2,FALSE))," ",(VLOOKUP(G295,[1]Sheet!$K$2:$L$159,2,FALSE)))</f>
        <v>DHL(ITALY)/PME</v>
      </c>
      <c r="AN295" s="122" t="str">
        <f>IF(ISNA(VLOOKUP(I295&amp;C295,[1]Sheet!$D$2:$E$228,2,FALSE))," ",VLOOKUP(I295&amp;C295,[1]Sheet!$D$2:$E$228,2,FALSE))</f>
        <v>Gary, Nakanoko</v>
      </c>
      <c r="AO295" s="122" t="str">
        <f>+I295&amp;C295</f>
        <v>PANITALY</v>
      </c>
      <c r="AP295" s="122" t="str">
        <f>C295&amp;D295&amp;E295&amp;G295&amp;I295&amp;O295</f>
        <v>ITALY3210020411998PANMAR</v>
      </c>
      <c r="AQ295" s="122" t="str">
        <f>B295&amp;D295&amp;N295</f>
        <v>EUROPE32100ERV</v>
      </c>
      <c r="AR295" s="123" t="str">
        <f>+D295&amp;J295</f>
        <v>32100PC</v>
      </c>
      <c r="AS295" s="124" t="str">
        <f t="shared" si="43"/>
        <v>Ves</v>
      </c>
      <c r="AT295" s="125" t="str">
        <f t="shared" si="44"/>
        <v>FV-FP15ZY1G</v>
      </c>
      <c r="AU295" s="125" t="str">
        <f>IF(NOT(AT295=""),VLOOKUP(AT295,[1]PSI_Category!A:B,2,0),"")</f>
        <v>ERV</v>
      </c>
      <c r="AV295" s="125" t="s">
        <v>387</v>
      </c>
      <c r="AW295" s="125" t="s">
        <v>387</v>
      </c>
      <c r="AX295" s="125" t="s">
        <v>387</v>
      </c>
    </row>
    <row r="296" spans="2:50" s="103" customFormat="1" ht="11.4" customHeight="1" x14ac:dyDescent="0.3">
      <c r="B296" s="104" t="s">
        <v>2112</v>
      </c>
      <c r="C296" s="105" t="s">
        <v>2125</v>
      </c>
      <c r="D296" s="106">
        <v>32100</v>
      </c>
      <c r="E296" s="107">
        <v>2041</v>
      </c>
      <c r="F296" s="105" t="s">
        <v>2126</v>
      </c>
      <c r="G296" s="107">
        <v>1998</v>
      </c>
      <c r="H296" s="105" t="s">
        <v>2127</v>
      </c>
      <c r="I296" s="105" t="s">
        <v>298</v>
      </c>
      <c r="J296" s="107" t="s">
        <v>304</v>
      </c>
      <c r="K296" s="105">
        <v>92011850</v>
      </c>
      <c r="L296" s="105" t="s">
        <v>2128</v>
      </c>
      <c r="M296" s="105" t="s">
        <v>2131</v>
      </c>
      <c r="N296" s="105" t="s">
        <v>387</v>
      </c>
      <c r="O296" s="108" t="s">
        <v>160</v>
      </c>
      <c r="P296" s="109" t="s">
        <v>1767</v>
      </c>
      <c r="Q296" s="110">
        <v>45369</v>
      </c>
      <c r="R296" s="110"/>
      <c r="S296" s="110">
        <v>45375</v>
      </c>
      <c r="T296" s="110"/>
      <c r="U296" s="111" t="s">
        <v>2023</v>
      </c>
      <c r="V296" s="111" t="s">
        <v>2103</v>
      </c>
      <c r="W296" s="112"/>
      <c r="X296" s="113" t="s">
        <v>2130</v>
      </c>
      <c r="Y296" s="114" t="s">
        <v>1713</v>
      </c>
      <c r="Z296" s="135">
        <v>34.5</v>
      </c>
      <c r="AA296" s="116">
        <v>2</v>
      </c>
      <c r="AB296" s="117">
        <f t="shared" si="36"/>
        <v>75.493167321305492</v>
      </c>
      <c r="AC296" s="117">
        <f t="shared" si="37"/>
        <v>0.59046980820359085</v>
      </c>
      <c r="AD296" s="118">
        <v>2</v>
      </c>
      <c r="AE296" s="117">
        <f t="shared" si="38"/>
        <v>75.493167321305492</v>
      </c>
      <c r="AF296" s="117">
        <f t="shared" si="39"/>
        <v>0.59046980820359085</v>
      </c>
      <c r="AG296" s="119">
        <f t="shared" si="40"/>
        <v>0</v>
      </c>
      <c r="AH296" s="120">
        <f t="shared" si="41"/>
        <v>0</v>
      </c>
      <c r="AI296" s="121">
        <f t="shared" si="42"/>
        <v>0</v>
      </c>
      <c r="AJ296" s="122" t="str">
        <f>+C296</f>
        <v>ITALY</v>
      </c>
      <c r="AK296" s="122" t="str">
        <f>IF(ISNA(VLOOKUP(postponeList!D296,[1]Sheet!$A$2:$B$12,2,FALSE))," ",(VLOOKUP(postponeList!D296,[1]Sheet!$A$2:$B$12,2,FALSE)))</f>
        <v>PESGD</v>
      </c>
      <c r="AL296" s="122" t="str">
        <f>IF(ISNA(VLOOKUP(E296,[1]Sheet!$G$2:$H$40,2,FALSE))," ",VLOOKUP(E296,[1]Sheet!$G$2:$H$40,2,FALSE))</f>
        <v>PME</v>
      </c>
      <c r="AM296" s="122" t="str">
        <f>IF(ISNA(VLOOKUP(G296,[1]Sheet!$K$2:$L$159,2,FALSE))," ",(VLOOKUP(G296,[1]Sheet!$K$2:$L$159,2,FALSE)))</f>
        <v>DHL(ITALY)/PME</v>
      </c>
      <c r="AN296" s="122" t="str">
        <f>IF(ISNA(VLOOKUP(I296&amp;C296,[1]Sheet!$D$2:$E$228,2,FALSE))," ",VLOOKUP(I296&amp;C296,[1]Sheet!$D$2:$E$228,2,FALSE))</f>
        <v>Gary, Nakanoko</v>
      </c>
      <c r="AO296" s="122" t="str">
        <f>+I296&amp;C296</f>
        <v>PANITALY</v>
      </c>
      <c r="AP296" s="122" t="str">
        <f>C296&amp;D296&amp;E296&amp;G296&amp;I296&amp;O296</f>
        <v>ITALY3210020411998PANMAR</v>
      </c>
      <c r="AQ296" s="122" t="str">
        <f>B296&amp;D296&amp;N296</f>
        <v>EUROPE32100ERV</v>
      </c>
      <c r="AR296" s="123" t="str">
        <f>+D296&amp;J296</f>
        <v>32100PC</v>
      </c>
      <c r="AS296" s="124" t="str">
        <f t="shared" si="43"/>
        <v>Ves</v>
      </c>
      <c r="AT296" s="125" t="str">
        <f t="shared" si="44"/>
        <v>FV-FP1KZY1G</v>
      </c>
      <c r="AU296" s="125" t="str">
        <f>IF(NOT(AT296=""),VLOOKUP(AT296,[1]PSI_Category!A:B,2,0),"")</f>
        <v>ERV</v>
      </c>
      <c r="AV296" s="125" t="s">
        <v>387</v>
      </c>
      <c r="AW296" s="125" t="s">
        <v>387</v>
      </c>
      <c r="AX296" s="125" t="s">
        <v>387</v>
      </c>
    </row>
    <row r="297" spans="2:50" s="103" customFormat="1" ht="11.4" customHeight="1" x14ac:dyDescent="0.3">
      <c r="B297" s="104" t="s">
        <v>2112</v>
      </c>
      <c r="C297" s="105" t="s">
        <v>2125</v>
      </c>
      <c r="D297" s="106">
        <v>32100</v>
      </c>
      <c r="E297" s="107">
        <v>2041</v>
      </c>
      <c r="F297" s="105" t="s">
        <v>2126</v>
      </c>
      <c r="G297" s="107">
        <v>1998</v>
      </c>
      <c r="H297" s="105" t="s">
        <v>2127</v>
      </c>
      <c r="I297" s="105" t="s">
        <v>298</v>
      </c>
      <c r="J297" s="107" t="s">
        <v>304</v>
      </c>
      <c r="K297" s="105">
        <v>92011850</v>
      </c>
      <c r="L297" s="105" t="s">
        <v>2128</v>
      </c>
      <c r="M297" s="105" t="s">
        <v>2132</v>
      </c>
      <c r="N297" s="105" t="s">
        <v>387</v>
      </c>
      <c r="O297" s="108" t="s">
        <v>160</v>
      </c>
      <c r="P297" s="109" t="s">
        <v>1767</v>
      </c>
      <c r="Q297" s="110">
        <v>45369</v>
      </c>
      <c r="R297" s="110"/>
      <c r="S297" s="110">
        <v>45375</v>
      </c>
      <c r="T297" s="110"/>
      <c r="U297" s="111" t="s">
        <v>2023</v>
      </c>
      <c r="V297" s="111" t="s">
        <v>2103</v>
      </c>
      <c r="W297" s="112"/>
      <c r="X297" s="113" t="s">
        <v>2130</v>
      </c>
      <c r="Y297" s="114" t="s">
        <v>1713</v>
      </c>
      <c r="Z297" s="135">
        <v>20</v>
      </c>
      <c r="AA297" s="136">
        <v>2</v>
      </c>
      <c r="AB297" s="117">
        <f t="shared" si="36"/>
        <v>43.764154968872745</v>
      </c>
      <c r="AC297" s="117">
        <f t="shared" si="37"/>
        <v>0.34230133808903823</v>
      </c>
      <c r="AD297" s="118">
        <v>2</v>
      </c>
      <c r="AE297" s="117">
        <f t="shared" si="38"/>
        <v>43.764154968872745</v>
      </c>
      <c r="AF297" s="117">
        <f t="shared" si="39"/>
        <v>0.34230133808903823</v>
      </c>
      <c r="AG297" s="119">
        <f t="shared" si="40"/>
        <v>0</v>
      </c>
      <c r="AH297" s="120">
        <f t="shared" si="41"/>
        <v>0</v>
      </c>
      <c r="AI297" s="121">
        <f t="shared" si="42"/>
        <v>0</v>
      </c>
      <c r="AJ297" s="122" t="str">
        <f>+C297</f>
        <v>ITALY</v>
      </c>
      <c r="AK297" s="122" t="str">
        <f>IF(ISNA(VLOOKUP(postponeList!D297,[1]Sheet!$A$2:$B$12,2,FALSE))," ",(VLOOKUP(postponeList!D297,[1]Sheet!$A$2:$B$12,2,FALSE)))</f>
        <v>PESGD</v>
      </c>
      <c r="AL297" s="122" t="str">
        <f>IF(ISNA(VLOOKUP(E297,[1]Sheet!$G$2:$H$40,2,FALSE))," ",VLOOKUP(E297,[1]Sheet!$G$2:$H$40,2,FALSE))</f>
        <v>PME</v>
      </c>
      <c r="AM297" s="122" t="str">
        <f>IF(ISNA(VLOOKUP(G297,[1]Sheet!$K$2:$L$159,2,FALSE))," ",(VLOOKUP(G297,[1]Sheet!$K$2:$L$159,2,FALSE)))</f>
        <v>DHL(ITALY)/PME</v>
      </c>
      <c r="AN297" s="122" t="str">
        <f>IF(ISNA(VLOOKUP(I297&amp;C297,[1]Sheet!$D$2:$E$228,2,FALSE))," ",VLOOKUP(I297&amp;C297,[1]Sheet!$D$2:$E$228,2,FALSE))</f>
        <v>Gary, Nakanoko</v>
      </c>
      <c r="AO297" s="122" t="str">
        <f>+I297&amp;C297</f>
        <v>PANITALY</v>
      </c>
      <c r="AP297" s="122" t="str">
        <f>C297&amp;D297&amp;E297&amp;G297&amp;I297&amp;O297</f>
        <v>ITALY3210020411998PANMAR</v>
      </c>
      <c r="AQ297" s="122" t="str">
        <f>B297&amp;D297&amp;N297</f>
        <v>EUROPE32100ERV</v>
      </c>
      <c r="AR297" s="123" t="str">
        <f>+D297&amp;J297</f>
        <v>32100PC</v>
      </c>
      <c r="AS297" s="124" t="str">
        <f t="shared" si="43"/>
        <v>Ves</v>
      </c>
      <c r="AT297" s="125" t="str">
        <f t="shared" si="44"/>
        <v>FV-FP25ZY1G</v>
      </c>
      <c r="AU297" s="125" t="str">
        <f>IF(NOT(AT297=""),VLOOKUP(AT297,[1]PSI_Category!A:B,2,0),"")</f>
        <v>ERV</v>
      </c>
      <c r="AV297" s="125" t="s">
        <v>387</v>
      </c>
      <c r="AW297" s="125" t="s">
        <v>387</v>
      </c>
      <c r="AX297" s="125" t="s">
        <v>387</v>
      </c>
    </row>
    <row r="298" spans="2:50" s="103" customFormat="1" ht="11.4" customHeight="1" x14ac:dyDescent="0.3">
      <c r="B298" s="104" t="s">
        <v>2112</v>
      </c>
      <c r="C298" s="105" t="s">
        <v>2125</v>
      </c>
      <c r="D298" s="106">
        <v>32100</v>
      </c>
      <c r="E298" s="107">
        <v>2041</v>
      </c>
      <c r="F298" s="105" t="s">
        <v>2126</v>
      </c>
      <c r="G298" s="107">
        <v>1998</v>
      </c>
      <c r="H298" s="105" t="s">
        <v>2127</v>
      </c>
      <c r="I298" s="105" t="s">
        <v>298</v>
      </c>
      <c r="J298" s="107" t="s">
        <v>304</v>
      </c>
      <c r="K298" s="105">
        <v>92011850</v>
      </c>
      <c r="L298" s="105" t="s">
        <v>2128</v>
      </c>
      <c r="M298" s="105" t="s">
        <v>2133</v>
      </c>
      <c r="N298" s="105" t="s">
        <v>387</v>
      </c>
      <c r="O298" s="108" t="s">
        <v>160</v>
      </c>
      <c r="P298" s="109" t="s">
        <v>1767</v>
      </c>
      <c r="Q298" s="110">
        <v>45369</v>
      </c>
      <c r="R298" s="110"/>
      <c r="S298" s="110">
        <v>45375</v>
      </c>
      <c r="T298" s="110"/>
      <c r="U298" s="111" t="s">
        <v>2023</v>
      </c>
      <c r="V298" s="111" t="s">
        <v>2103</v>
      </c>
      <c r="W298" s="112"/>
      <c r="X298" s="113" t="s">
        <v>2130</v>
      </c>
      <c r="Y298" s="114" t="s">
        <v>1713</v>
      </c>
      <c r="Z298" s="135">
        <v>29</v>
      </c>
      <c r="AA298" s="116">
        <v>2</v>
      </c>
      <c r="AB298" s="117">
        <f t="shared" si="36"/>
        <v>63.45802470486548</v>
      </c>
      <c r="AC298" s="117">
        <f t="shared" si="37"/>
        <v>0.49633694022910541</v>
      </c>
      <c r="AD298" s="118">
        <v>2</v>
      </c>
      <c r="AE298" s="117">
        <f t="shared" si="38"/>
        <v>63.45802470486548</v>
      </c>
      <c r="AF298" s="117">
        <f t="shared" si="39"/>
        <v>0.49633694022910541</v>
      </c>
      <c r="AG298" s="119">
        <f t="shared" si="40"/>
        <v>0</v>
      </c>
      <c r="AH298" s="120">
        <f t="shared" si="41"/>
        <v>0</v>
      </c>
      <c r="AI298" s="121">
        <f t="shared" si="42"/>
        <v>0</v>
      </c>
      <c r="AJ298" s="122" t="str">
        <f>+C298</f>
        <v>ITALY</v>
      </c>
      <c r="AK298" s="122" t="str">
        <f>IF(ISNA(VLOOKUP(postponeList!D298,[1]Sheet!$A$2:$B$12,2,FALSE))," ",(VLOOKUP(postponeList!D298,[1]Sheet!$A$2:$B$12,2,FALSE)))</f>
        <v>PESGD</v>
      </c>
      <c r="AL298" s="122" t="str">
        <f>IF(ISNA(VLOOKUP(E298,[1]Sheet!$G$2:$H$40,2,FALSE))," ",VLOOKUP(E298,[1]Sheet!$G$2:$H$40,2,FALSE))</f>
        <v>PME</v>
      </c>
      <c r="AM298" s="122" t="str">
        <f>IF(ISNA(VLOOKUP(G298,[1]Sheet!$K$2:$L$159,2,FALSE))," ",(VLOOKUP(G298,[1]Sheet!$K$2:$L$159,2,FALSE)))</f>
        <v>DHL(ITALY)/PME</v>
      </c>
      <c r="AN298" s="122" t="str">
        <f>IF(ISNA(VLOOKUP(I298&amp;C298,[1]Sheet!$D$2:$E$228,2,FALSE))," ",VLOOKUP(I298&amp;C298,[1]Sheet!$D$2:$E$228,2,FALSE))</f>
        <v>Gary, Nakanoko</v>
      </c>
      <c r="AO298" s="122" t="str">
        <f>+I298&amp;C298</f>
        <v>PANITALY</v>
      </c>
      <c r="AP298" s="122" t="str">
        <f>C298&amp;D298&amp;E298&amp;G298&amp;I298&amp;O298</f>
        <v>ITALY3210020411998PANMAR</v>
      </c>
      <c r="AQ298" s="122" t="str">
        <f>B298&amp;D298&amp;N298</f>
        <v>EUROPE32100ERV</v>
      </c>
      <c r="AR298" s="123" t="str">
        <f>+D298&amp;J298</f>
        <v>32100PC</v>
      </c>
      <c r="AS298" s="124" t="str">
        <f t="shared" si="43"/>
        <v>Ves</v>
      </c>
      <c r="AT298" s="125" t="str">
        <f t="shared" si="44"/>
        <v>FV-FP65ZY1G</v>
      </c>
      <c r="AU298" s="125" t="e">
        <f>IF(NOT(AT298=""),VLOOKUP(AT298,[1]PSI_Category!A:B,2,0),"")</f>
        <v>#N/A</v>
      </c>
      <c r="AV298" s="125" t="s">
        <v>387</v>
      </c>
      <c r="AW298" s="125" t="s">
        <v>387</v>
      </c>
      <c r="AX298" s="125" t="s">
        <v>387</v>
      </c>
    </row>
    <row r="299" spans="2:50" s="103" customFormat="1" ht="11.4" customHeight="1" x14ac:dyDescent="0.3">
      <c r="B299" s="104" t="s">
        <v>2112</v>
      </c>
      <c r="C299" s="105" t="s">
        <v>2125</v>
      </c>
      <c r="D299" s="106">
        <v>32100</v>
      </c>
      <c r="E299" s="107">
        <v>2041</v>
      </c>
      <c r="F299" s="105" t="s">
        <v>2126</v>
      </c>
      <c r="G299" s="107">
        <v>1998</v>
      </c>
      <c r="H299" s="105" t="s">
        <v>2127</v>
      </c>
      <c r="I299" s="105" t="s">
        <v>298</v>
      </c>
      <c r="J299" s="107" t="s">
        <v>304</v>
      </c>
      <c r="K299" s="105">
        <v>92011850</v>
      </c>
      <c r="L299" s="105" t="s">
        <v>2128</v>
      </c>
      <c r="M299" s="105" t="s">
        <v>2134</v>
      </c>
      <c r="N299" s="105" t="s">
        <v>387</v>
      </c>
      <c r="O299" s="108" t="s">
        <v>160</v>
      </c>
      <c r="P299" s="109" t="s">
        <v>1767</v>
      </c>
      <c r="Q299" s="110">
        <v>45369</v>
      </c>
      <c r="R299" s="110"/>
      <c r="S299" s="110">
        <v>45375</v>
      </c>
      <c r="T299" s="110"/>
      <c r="U299" s="111" t="s">
        <v>2023</v>
      </c>
      <c r="V299" s="111" t="s">
        <v>2103</v>
      </c>
      <c r="W299" s="112"/>
      <c r="X299" s="113" t="s">
        <v>2130</v>
      </c>
      <c r="Y299" s="114" t="s">
        <v>1713</v>
      </c>
      <c r="Z299" s="135">
        <v>31</v>
      </c>
      <c r="AA299" s="136">
        <v>4</v>
      </c>
      <c r="AB299" s="117">
        <f t="shared" si="36"/>
        <v>135.66888040350551</v>
      </c>
      <c r="AC299" s="117">
        <f t="shared" si="37"/>
        <v>1.0611341480760184</v>
      </c>
      <c r="AD299" s="118">
        <v>4</v>
      </c>
      <c r="AE299" s="117">
        <f t="shared" si="38"/>
        <v>135.66888040350551</v>
      </c>
      <c r="AF299" s="117">
        <f t="shared" si="39"/>
        <v>1.0611341480760184</v>
      </c>
      <c r="AG299" s="119">
        <f t="shared" si="40"/>
        <v>0</v>
      </c>
      <c r="AH299" s="120">
        <f t="shared" si="41"/>
        <v>0</v>
      </c>
      <c r="AI299" s="121">
        <f t="shared" si="42"/>
        <v>0</v>
      </c>
      <c r="AJ299" s="122" t="str">
        <f>+C299</f>
        <v>ITALY</v>
      </c>
      <c r="AK299" s="122" t="str">
        <f>IF(ISNA(VLOOKUP(postponeList!D299,[1]Sheet!$A$2:$B$12,2,FALSE))," ",(VLOOKUP(postponeList!D299,[1]Sheet!$A$2:$B$12,2,FALSE)))</f>
        <v>PESGD</v>
      </c>
      <c r="AL299" s="122" t="str">
        <f>IF(ISNA(VLOOKUP(E299,[1]Sheet!$G$2:$H$40,2,FALSE))," ",VLOOKUP(E299,[1]Sheet!$G$2:$H$40,2,FALSE))</f>
        <v>PME</v>
      </c>
      <c r="AM299" s="122" t="str">
        <f>IF(ISNA(VLOOKUP(G299,[1]Sheet!$K$2:$L$159,2,FALSE))," ",(VLOOKUP(G299,[1]Sheet!$K$2:$L$159,2,FALSE)))</f>
        <v>DHL(ITALY)/PME</v>
      </c>
      <c r="AN299" s="122" t="str">
        <f>IF(ISNA(VLOOKUP(I299&amp;C299,[1]Sheet!$D$2:$E$228,2,FALSE))," ",VLOOKUP(I299&amp;C299,[1]Sheet!$D$2:$E$228,2,FALSE))</f>
        <v>Gary, Nakanoko</v>
      </c>
      <c r="AO299" s="122" t="str">
        <f>+I299&amp;C299</f>
        <v>PANITALY</v>
      </c>
      <c r="AP299" s="122" t="str">
        <f>C299&amp;D299&amp;E299&amp;G299&amp;I299&amp;O299</f>
        <v>ITALY3210020411998PANMAR</v>
      </c>
      <c r="AQ299" s="122" t="str">
        <f>B299&amp;D299&amp;N299</f>
        <v>EUROPE32100ERV</v>
      </c>
      <c r="AR299" s="123" t="str">
        <f>+D299&amp;J299</f>
        <v>32100PC</v>
      </c>
      <c r="AS299" s="124" t="str">
        <f t="shared" si="43"/>
        <v>Ves</v>
      </c>
      <c r="AT299" s="125" t="str">
        <f t="shared" si="44"/>
        <v>FV-FP80ZY1G</v>
      </c>
      <c r="AU299" s="125" t="str">
        <f>IF(NOT(AT299=""),VLOOKUP(AT299,[1]PSI_Category!A:B,2,0),"")</f>
        <v>ERV</v>
      </c>
      <c r="AV299" s="125" t="s">
        <v>387</v>
      </c>
      <c r="AW299" s="125" t="s">
        <v>387</v>
      </c>
      <c r="AX299" s="125" t="s">
        <v>387</v>
      </c>
    </row>
    <row r="300" spans="2:50" s="103" customFormat="1" ht="11.4" customHeight="1" x14ac:dyDescent="0.3">
      <c r="B300" s="104" t="s">
        <v>2112</v>
      </c>
      <c r="C300" s="105" t="s">
        <v>2125</v>
      </c>
      <c r="D300" s="106">
        <v>32100</v>
      </c>
      <c r="E300" s="107">
        <v>2041</v>
      </c>
      <c r="F300" s="105" t="s">
        <v>2126</v>
      </c>
      <c r="G300" s="107">
        <v>1998</v>
      </c>
      <c r="H300" s="105" t="s">
        <v>2127</v>
      </c>
      <c r="I300" s="105" t="s">
        <v>298</v>
      </c>
      <c r="J300" s="107" t="s">
        <v>293</v>
      </c>
      <c r="K300" s="105">
        <v>92011850</v>
      </c>
      <c r="L300" s="105" t="s">
        <v>2128</v>
      </c>
      <c r="M300" s="105" t="s">
        <v>2135</v>
      </c>
      <c r="N300" s="105" t="s">
        <v>387</v>
      </c>
      <c r="O300" s="108" t="s">
        <v>160</v>
      </c>
      <c r="P300" s="109" t="s">
        <v>1767</v>
      </c>
      <c r="Q300" s="110">
        <v>45369</v>
      </c>
      <c r="R300" s="110"/>
      <c r="S300" s="110">
        <v>45375</v>
      </c>
      <c r="T300" s="110"/>
      <c r="U300" s="111" t="s">
        <v>2023</v>
      </c>
      <c r="V300" s="111" t="s">
        <v>2103</v>
      </c>
      <c r="W300" s="112"/>
      <c r="X300" s="113" t="s">
        <v>2130</v>
      </c>
      <c r="Y300" s="114" t="s">
        <v>1713</v>
      </c>
      <c r="Z300" s="135">
        <v>1830</v>
      </c>
      <c r="AA300" s="116">
        <v>6</v>
      </c>
      <c r="AB300" s="117">
        <f t="shared" si="36"/>
        <v>12013.260538955568</v>
      </c>
      <c r="AC300" s="117">
        <f t="shared" si="37"/>
        <v>93.961717305440985</v>
      </c>
      <c r="AD300" s="118">
        <v>6</v>
      </c>
      <c r="AE300" s="117">
        <f t="shared" si="38"/>
        <v>12013.260538955568</v>
      </c>
      <c r="AF300" s="117">
        <f t="shared" si="39"/>
        <v>93.961717305440985</v>
      </c>
      <c r="AG300" s="119">
        <f t="shared" si="40"/>
        <v>0</v>
      </c>
      <c r="AH300" s="120">
        <f t="shared" si="41"/>
        <v>0</v>
      </c>
      <c r="AI300" s="121">
        <f t="shared" si="42"/>
        <v>0</v>
      </c>
      <c r="AJ300" s="122" t="str">
        <f>+C300</f>
        <v>ITALY</v>
      </c>
      <c r="AK300" s="122" t="str">
        <f>IF(ISNA(VLOOKUP(postponeList!D300,[1]Sheet!$A$2:$B$12,2,FALSE))," ",(VLOOKUP(postponeList!D300,[1]Sheet!$A$2:$B$12,2,FALSE)))</f>
        <v>PESGD</v>
      </c>
      <c r="AL300" s="122" t="str">
        <f>IF(ISNA(VLOOKUP(E300,[1]Sheet!$G$2:$H$40,2,FALSE))," ",VLOOKUP(E300,[1]Sheet!$G$2:$H$40,2,FALSE))</f>
        <v>PME</v>
      </c>
      <c r="AM300" s="122" t="str">
        <f>IF(ISNA(VLOOKUP(G300,[1]Sheet!$K$2:$L$159,2,FALSE))," ",(VLOOKUP(G300,[1]Sheet!$K$2:$L$159,2,FALSE)))</f>
        <v>DHL(ITALY)/PME</v>
      </c>
      <c r="AN300" s="122" t="str">
        <f>IF(ISNA(VLOOKUP(I300&amp;C300,[1]Sheet!$D$2:$E$228,2,FALSE))," ",VLOOKUP(I300&amp;C300,[1]Sheet!$D$2:$E$228,2,FALSE))</f>
        <v>Gary, Nakanoko</v>
      </c>
      <c r="AO300" s="122" t="str">
        <f>+I300&amp;C300</f>
        <v>PANITALY</v>
      </c>
      <c r="AP300" s="122" t="str">
        <f>C300&amp;D300&amp;E300&amp;G300&amp;I300&amp;O300</f>
        <v>ITALY3210020411998PANMAR</v>
      </c>
      <c r="AQ300" s="122" t="str">
        <f>B300&amp;D300&amp;N300</f>
        <v>EUROPE32100ERV</v>
      </c>
      <c r="AR300" s="123" t="str">
        <f>+D300&amp;J300</f>
        <v>32100SE</v>
      </c>
      <c r="AS300" s="124" t="str">
        <f t="shared" si="43"/>
        <v>Ves</v>
      </c>
      <c r="AT300" s="125" t="str">
        <f t="shared" si="44"/>
        <v>FV-1HZY1G</v>
      </c>
      <c r="AU300" s="125" t="str">
        <f>IF(NOT(AT300=""),VLOOKUP(AT300,[1]PSI_Category!A:B,2,0),"")</f>
        <v>ERV</v>
      </c>
      <c r="AV300" s="125" t="s">
        <v>387</v>
      </c>
      <c r="AW300" s="125" t="s">
        <v>387</v>
      </c>
      <c r="AX300" s="125" t="s">
        <v>387</v>
      </c>
    </row>
    <row r="301" spans="2:50" s="103" customFormat="1" ht="11.4" customHeight="1" x14ac:dyDescent="0.3">
      <c r="B301" s="104" t="s">
        <v>2112</v>
      </c>
      <c r="C301" s="105" t="s">
        <v>2125</v>
      </c>
      <c r="D301" s="106">
        <v>32100</v>
      </c>
      <c r="E301" s="107">
        <v>2041</v>
      </c>
      <c r="F301" s="105" t="s">
        <v>2126</v>
      </c>
      <c r="G301" s="107">
        <v>1998</v>
      </c>
      <c r="H301" s="105" t="s">
        <v>2127</v>
      </c>
      <c r="I301" s="105" t="s">
        <v>298</v>
      </c>
      <c r="J301" s="107" t="s">
        <v>293</v>
      </c>
      <c r="K301" s="105">
        <v>92011850</v>
      </c>
      <c r="L301" s="105" t="s">
        <v>2128</v>
      </c>
      <c r="M301" s="105" t="s">
        <v>2136</v>
      </c>
      <c r="N301" s="105" t="s">
        <v>387</v>
      </c>
      <c r="O301" s="108" t="s">
        <v>160</v>
      </c>
      <c r="P301" s="109" t="s">
        <v>1767</v>
      </c>
      <c r="Q301" s="110">
        <v>45369</v>
      </c>
      <c r="R301" s="110"/>
      <c r="S301" s="110">
        <v>45375</v>
      </c>
      <c r="T301" s="110"/>
      <c r="U301" s="111" t="s">
        <v>2023</v>
      </c>
      <c r="V301" s="111" t="s">
        <v>2103</v>
      </c>
      <c r="W301" s="112"/>
      <c r="X301" s="113" t="s">
        <v>2130</v>
      </c>
      <c r="Y301" s="114" t="s">
        <v>1713</v>
      </c>
      <c r="Z301" s="135">
        <v>1076.58</v>
      </c>
      <c r="AA301" s="116">
        <v>12</v>
      </c>
      <c r="AB301" s="117">
        <f t="shared" si="36"/>
        <v>14134.684186916706</v>
      </c>
      <c r="AC301" s="117">
        <f t="shared" si="37"/>
        <v>110.55443236796901</v>
      </c>
      <c r="AD301" s="118">
        <v>12</v>
      </c>
      <c r="AE301" s="117">
        <f t="shared" si="38"/>
        <v>14134.684186916706</v>
      </c>
      <c r="AF301" s="117">
        <f t="shared" si="39"/>
        <v>110.55443236796901</v>
      </c>
      <c r="AG301" s="119">
        <f t="shared" si="40"/>
        <v>0</v>
      </c>
      <c r="AH301" s="120">
        <f t="shared" si="41"/>
        <v>0</v>
      </c>
      <c r="AI301" s="121">
        <f t="shared" si="42"/>
        <v>0</v>
      </c>
      <c r="AJ301" s="122" t="str">
        <f>+C301</f>
        <v>ITALY</v>
      </c>
      <c r="AK301" s="122" t="str">
        <f>IF(ISNA(VLOOKUP(postponeList!D301,[1]Sheet!$A$2:$B$12,2,FALSE))," ",(VLOOKUP(postponeList!D301,[1]Sheet!$A$2:$B$12,2,FALSE)))</f>
        <v>PESGD</v>
      </c>
      <c r="AL301" s="122" t="str">
        <f>IF(ISNA(VLOOKUP(E301,[1]Sheet!$G$2:$H$40,2,FALSE))," ",VLOOKUP(E301,[1]Sheet!$G$2:$H$40,2,FALSE))</f>
        <v>PME</v>
      </c>
      <c r="AM301" s="122" t="str">
        <f>IF(ISNA(VLOOKUP(G301,[1]Sheet!$K$2:$L$159,2,FALSE))," ",(VLOOKUP(G301,[1]Sheet!$K$2:$L$159,2,FALSE)))</f>
        <v>DHL(ITALY)/PME</v>
      </c>
      <c r="AN301" s="122" t="str">
        <f>IF(ISNA(VLOOKUP(I301&amp;C301,[1]Sheet!$D$2:$E$228,2,FALSE))," ",VLOOKUP(I301&amp;C301,[1]Sheet!$D$2:$E$228,2,FALSE))</f>
        <v>Gary, Nakanoko</v>
      </c>
      <c r="AO301" s="122" t="str">
        <f>+I301&amp;C301</f>
        <v>PANITALY</v>
      </c>
      <c r="AP301" s="122" t="str">
        <f>C301&amp;D301&amp;E301&amp;G301&amp;I301&amp;O301</f>
        <v>ITALY3210020411998PANMAR</v>
      </c>
      <c r="AQ301" s="122" t="str">
        <f>B301&amp;D301&amp;N301</f>
        <v>EUROPE32100ERV</v>
      </c>
      <c r="AR301" s="123" t="str">
        <f>+D301&amp;J301</f>
        <v>32100SE</v>
      </c>
      <c r="AS301" s="124" t="str">
        <f t="shared" si="43"/>
        <v>Ves</v>
      </c>
      <c r="AT301" s="125" t="str">
        <f t="shared" si="44"/>
        <v>FV-1KZY1G</v>
      </c>
      <c r="AU301" s="125" t="str">
        <f>IF(NOT(AT301=""),VLOOKUP(AT301,[1]PSI_Category!A:B,2,0),"")</f>
        <v>ERV</v>
      </c>
      <c r="AV301" s="125" t="s">
        <v>387</v>
      </c>
      <c r="AW301" s="125" t="s">
        <v>387</v>
      </c>
      <c r="AX301" s="125" t="s">
        <v>387</v>
      </c>
    </row>
    <row r="302" spans="2:50" s="103" customFormat="1" ht="11.4" customHeight="1" x14ac:dyDescent="0.3">
      <c r="B302" s="104" t="s">
        <v>2112</v>
      </c>
      <c r="C302" s="105" t="s">
        <v>2125</v>
      </c>
      <c r="D302" s="106">
        <v>32100</v>
      </c>
      <c r="E302" s="107">
        <v>2041</v>
      </c>
      <c r="F302" s="105" t="s">
        <v>2126</v>
      </c>
      <c r="G302" s="107">
        <v>1998</v>
      </c>
      <c r="H302" s="105" t="s">
        <v>2127</v>
      </c>
      <c r="I302" s="105" t="s">
        <v>298</v>
      </c>
      <c r="J302" s="107" t="s">
        <v>293</v>
      </c>
      <c r="K302" s="105">
        <v>92011850</v>
      </c>
      <c r="L302" s="105" t="s">
        <v>2128</v>
      </c>
      <c r="M302" s="105" t="s">
        <v>2137</v>
      </c>
      <c r="N302" s="105" t="s">
        <v>1766</v>
      </c>
      <c r="O302" s="108" t="s">
        <v>160</v>
      </c>
      <c r="P302" s="109" t="s">
        <v>1767</v>
      </c>
      <c r="Q302" s="110">
        <v>45369</v>
      </c>
      <c r="R302" s="110"/>
      <c r="S302" s="110">
        <v>45375</v>
      </c>
      <c r="T302" s="110"/>
      <c r="U302" s="111" t="s">
        <v>2023</v>
      </c>
      <c r="V302" s="111" t="s">
        <v>2103</v>
      </c>
      <c r="W302" s="112"/>
      <c r="X302" s="113" t="s">
        <v>2130</v>
      </c>
      <c r="Y302" s="114" t="s">
        <v>1713</v>
      </c>
      <c r="Z302" s="135">
        <v>194.6</v>
      </c>
      <c r="AA302" s="116">
        <v>3</v>
      </c>
      <c r="AB302" s="117">
        <f t="shared" si="36"/>
        <v>638.73784177069763</v>
      </c>
      <c r="AC302" s="117">
        <f t="shared" si="37"/>
        <v>4.9958880294095112</v>
      </c>
      <c r="AD302" s="118">
        <v>3</v>
      </c>
      <c r="AE302" s="117">
        <f t="shared" si="38"/>
        <v>638.73784177069763</v>
      </c>
      <c r="AF302" s="117">
        <f t="shared" si="39"/>
        <v>4.9958880294095112</v>
      </c>
      <c r="AG302" s="119">
        <f t="shared" si="40"/>
        <v>0</v>
      </c>
      <c r="AH302" s="120">
        <f t="shared" si="41"/>
        <v>0</v>
      </c>
      <c r="AI302" s="121">
        <f t="shared" si="42"/>
        <v>0</v>
      </c>
      <c r="AJ302" s="122" t="str">
        <f>+C302</f>
        <v>ITALY</v>
      </c>
      <c r="AK302" s="122" t="str">
        <f>IF(ISNA(VLOOKUP(postponeList!D302,[1]Sheet!$A$2:$B$12,2,FALSE))," ",(VLOOKUP(postponeList!D302,[1]Sheet!$A$2:$B$12,2,FALSE)))</f>
        <v>PESGD</v>
      </c>
      <c r="AL302" s="122" t="str">
        <f>IF(ISNA(VLOOKUP(E302,[1]Sheet!$G$2:$H$40,2,FALSE))," ",VLOOKUP(E302,[1]Sheet!$G$2:$H$40,2,FALSE))</f>
        <v>PME</v>
      </c>
      <c r="AM302" s="122" t="str">
        <f>IF(ISNA(VLOOKUP(G302,[1]Sheet!$K$2:$L$159,2,FALSE))," ",(VLOOKUP(G302,[1]Sheet!$K$2:$L$159,2,FALSE)))</f>
        <v>DHL(ITALY)/PME</v>
      </c>
      <c r="AN302" s="122" t="str">
        <f>IF(ISNA(VLOOKUP(I302&amp;C302,[1]Sheet!$D$2:$E$228,2,FALSE))," ",VLOOKUP(I302&amp;C302,[1]Sheet!$D$2:$E$228,2,FALSE))</f>
        <v>Gary, Nakanoko</v>
      </c>
      <c r="AO302" s="122" t="str">
        <f>+I302&amp;C302</f>
        <v>PANITALY</v>
      </c>
      <c r="AP302" s="122" t="str">
        <f>C302&amp;D302&amp;E302&amp;G302&amp;I302&amp;O302</f>
        <v>ITALY3210020411998PANMAR</v>
      </c>
      <c r="AQ302" s="122" t="str">
        <f>B302&amp;D302&amp;N302</f>
        <v xml:space="preserve">EUROPE32100AC </v>
      </c>
      <c r="AR302" s="123" t="str">
        <f>+D302&amp;J302</f>
        <v>32100SE</v>
      </c>
      <c r="AS302" s="124" t="str">
        <f t="shared" si="43"/>
        <v>Ves</v>
      </c>
      <c r="AT302" s="125" t="str">
        <f t="shared" si="44"/>
        <v>FY-3009U1P</v>
      </c>
      <c r="AU302" s="125" t="e">
        <f>IF(NOT(AT302=""),VLOOKUP(AT302,[1]PSI_Category!A:B,2,0),"")</f>
        <v>#N/A</v>
      </c>
      <c r="AV302" s="125" t="s">
        <v>545</v>
      </c>
      <c r="AW302" s="125" t="s">
        <v>545</v>
      </c>
      <c r="AX302" s="125" t="s">
        <v>545</v>
      </c>
    </row>
    <row r="303" spans="2:50" s="103" customFormat="1" ht="11.4" customHeight="1" x14ac:dyDescent="0.3">
      <c r="B303" s="104" t="s">
        <v>2112</v>
      </c>
      <c r="C303" s="105" t="s">
        <v>2125</v>
      </c>
      <c r="D303" s="106">
        <v>32100</v>
      </c>
      <c r="E303" s="107">
        <v>2041</v>
      </c>
      <c r="F303" s="105" t="s">
        <v>2126</v>
      </c>
      <c r="G303" s="107">
        <v>1998</v>
      </c>
      <c r="H303" s="105" t="s">
        <v>2127</v>
      </c>
      <c r="I303" s="105" t="s">
        <v>298</v>
      </c>
      <c r="J303" s="107" t="s">
        <v>293</v>
      </c>
      <c r="K303" s="105">
        <v>92011850</v>
      </c>
      <c r="L303" s="105" t="s">
        <v>2128</v>
      </c>
      <c r="M303" s="105" t="s">
        <v>2138</v>
      </c>
      <c r="N303" s="105" t="s">
        <v>1766</v>
      </c>
      <c r="O303" s="108" t="s">
        <v>160</v>
      </c>
      <c r="P303" s="109" t="s">
        <v>1767</v>
      </c>
      <c r="Q303" s="110">
        <v>45369</v>
      </c>
      <c r="R303" s="110"/>
      <c r="S303" s="110">
        <v>45375</v>
      </c>
      <c r="T303" s="110"/>
      <c r="U303" s="111" t="s">
        <v>2023</v>
      </c>
      <c r="V303" s="111" t="s">
        <v>2103</v>
      </c>
      <c r="W303" s="112"/>
      <c r="X303" s="113" t="s">
        <v>2130</v>
      </c>
      <c r="Y303" s="114" t="s">
        <v>1713</v>
      </c>
      <c r="Z303" s="135">
        <v>221.12</v>
      </c>
      <c r="AA303" s="116">
        <v>2</v>
      </c>
      <c r="AB303" s="117">
        <f t="shared" si="36"/>
        <v>483.85649733585711</v>
      </c>
      <c r="AC303" s="117">
        <f t="shared" si="37"/>
        <v>3.7844835939124062</v>
      </c>
      <c r="AD303" s="118">
        <v>2</v>
      </c>
      <c r="AE303" s="117">
        <f t="shared" si="38"/>
        <v>483.85649733585711</v>
      </c>
      <c r="AF303" s="117">
        <f t="shared" si="39"/>
        <v>3.7844835939124062</v>
      </c>
      <c r="AG303" s="119">
        <f t="shared" si="40"/>
        <v>0</v>
      </c>
      <c r="AH303" s="120">
        <f t="shared" si="41"/>
        <v>0</v>
      </c>
      <c r="AI303" s="121">
        <f t="shared" si="42"/>
        <v>0</v>
      </c>
      <c r="AJ303" s="122" t="str">
        <f>+C303</f>
        <v>ITALY</v>
      </c>
      <c r="AK303" s="122" t="str">
        <f>IF(ISNA(VLOOKUP(postponeList!D303,[1]Sheet!$A$2:$B$12,2,FALSE))," ",(VLOOKUP(postponeList!D303,[1]Sheet!$A$2:$B$12,2,FALSE)))</f>
        <v>PESGD</v>
      </c>
      <c r="AL303" s="122" t="str">
        <f>IF(ISNA(VLOOKUP(E303,[1]Sheet!$G$2:$H$40,2,FALSE))," ",VLOOKUP(E303,[1]Sheet!$G$2:$H$40,2,FALSE))</f>
        <v>PME</v>
      </c>
      <c r="AM303" s="122" t="str">
        <f>IF(ISNA(VLOOKUP(G303,[1]Sheet!$K$2:$L$159,2,FALSE))," ",(VLOOKUP(G303,[1]Sheet!$K$2:$L$159,2,FALSE)))</f>
        <v>DHL(ITALY)/PME</v>
      </c>
      <c r="AN303" s="122" t="str">
        <f>IF(ISNA(VLOOKUP(I303&amp;C303,[1]Sheet!$D$2:$E$228,2,FALSE))," ",VLOOKUP(I303&amp;C303,[1]Sheet!$D$2:$E$228,2,FALSE))</f>
        <v>Gary, Nakanoko</v>
      </c>
      <c r="AO303" s="122" t="str">
        <f>+I303&amp;C303</f>
        <v>PANITALY</v>
      </c>
      <c r="AP303" s="122" t="str">
        <f>C303&amp;D303&amp;E303&amp;G303&amp;I303&amp;O303</f>
        <v>ITALY3210020411998PANMAR</v>
      </c>
      <c r="AQ303" s="122" t="str">
        <f>B303&amp;D303&amp;N303</f>
        <v xml:space="preserve">EUROPE32100AC </v>
      </c>
      <c r="AR303" s="123" t="str">
        <f>+D303&amp;J303</f>
        <v>32100SE</v>
      </c>
      <c r="AS303" s="124" t="str">
        <f t="shared" si="43"/>
        <v>Ves</v>
      </c>
      <c r="AT303" s="125" t="str">
        <f t="shared" si="44"/>
        <v>FY-3012U1P</v>
      </c>
      <c r="AU303" s="125" t="e">
        <f>IF(NOT(AT303=""),VLOOKUP(AT303,[1]PSI_Category!A:B,2,0),"")</f>
        <v>#N/A</v>
      </c>
      <c r="AV303" s="125" t="s">
        <v>545</v>
      </c>
      <c r="AW303" s="125" t="s">
        <v>545</v>
      </c>
      <c r="AX303" s="125" t="s">
        <v>545</v>
      </c>
    </row>
    <row r="304" spans="2:50" s="103" customFormat="1" ht="11.4" customHeight="1" x14ac:dyDescent="0.3">
      <c r="B304" s="104" t="s">
        <v>2112</v>
      </c>
      <c r="C304" s="105" t="s">
        <v>2125</v>
      </c>
      <c r="D304" s="106">
        <v>32100</v>
      </c>
      <c r="E304" s="107">
        <v>2041</v>
      </c>
      <c r="F304" s="105" t="s">
        <v>2126</v>
      </c>
      <c r="G304" s="107">
        <v>1998</v>
      </c>
      <c r="H304" s="105" t="s">
        <v>2127</v>
      </c>
      <c r="I304" s="105" t="s">
        <v>298</v>
      </c>
      <c r="J304" s="107" t="s">
        <v>293</v>
      </c>
      <c r="K304" s="105">
        <v>92011850</v>
      </c>
      <c r="L304" s="105" t="s">
        <v>2128</v>
      </c>
      <c r="M304" s="105" t="s">
        <v>2139</v>
      </c>
      <c r="N304" s="105" t="s">
        <v>1766</v>
      </c>
      <c r="O304" s="108" t="s">
        <v>160</v>
      </c>
      <c r="P304" s="109" t="s">
        <v>1767</v>
      </c>
      <c r="Q304" s="110">
        <v>45369</v>
      </c>
      <c r="R304" s="110"/>
      <c r="S304" s="110">
        <v>45375</v>
      </c>
      <c r="T304" s="110"/>
      <c r="U304" s="111" t="s">
        <v>2023</v>
      </c>
      <c r="V304" s="111" t="s">
        <v>2103</v>
      </c>
      <c r="W304" s="112"/>
      <c r="X304" s="113" t="s">
        <v>2130</v>
      </c>
      <c r="Y304" s="114" t="s">
        <v>1713</v>
      </c>
      <c r="Z304" s="135">
        <v>257.39</v>
      </c>
      <c r="AA304" s="116">
        <v>4</v>
      </c>
      <c r="AB304" s="117">
        <f t="shared" si="36"/>
        <v>1126.4455847438155</v>
      </c>
      <c r="AC304" s="117">
        <f t="shared" si="37"/>
        <v>8.8104941410737538</v>
      </c>
      <c r="AD304" s="118">
        <v>4</v>
      </c>
      <c r="AE304" s="117">
        <f t="shared" si="38"/>
        <v>1126.4455847438155</v>
      </c>
      <c r="AF304" s="117">
        <f t="shared" si="39"/>
        <v>8.8104941410737538</v>
      </c>
      <c r="AG304" s="119">
        <f t="shared" si="40"/>
        <v>0</v>
      </c>
      <c r="AH304" s="120">
        <f t="shared" si="41"/>
        <v>0</v>
      </c>
      <c r="AI304" s="121">
        <f t="shared" si="42"/>
        <v>0</v>
      </c>
      <c r="AJ304" s="122" t="str">
        <f>+C304</f>
        <v>ITALY</v>
      </c>
      <c r="AK304" s="122" t="str">
        <f>IF(ISNA(VLOOKUP(postponeList!D304,[1]Sheet!$A$2:$B$12,2,FALSE))," ",(VLOOKUP(postponeList!D304,[1]Sheet!$A$2:$B$12,2,FALSE)))</f>
        <v>PESGD</v>
      </c>
      <c r="AL304" s="122" t="str">
        <f>IF(ISNA(VLOOKUP(E304,[1]Sheet!$G$2:$H$40,2,FALSE))," ",VLOOKUP(E304,[1]Sheet!$G$2:$H$40,2,FALSE))</f>
        <v>PME</v>
      </c>
      <c r="AM304" s="122" t="str">
        <f>IF(ISNA(VLOOKUP(G304,[1]Sheet!$K$2:$L$159,2,FALSE))," ",(VLOOKUP(G304,[1]Sheet!$K$2:$L$159,2,FALSE)))</f>
        <v>DHL(ITALY)/PME</v>
      </c>
      <c r="AN304" s="122" t="str">
        <f>IF(ISNA(VLOOKUP(I304&amp;C304,[1]Sheet!$D$2:$E$228,2,FALSE))," ",VLOOKUP(I304&amp;C304,[1]Sheet!$D$2:$E$228,2,FALSE))</f>
        <v>Gary, Nakanoko</v>
      </c>
      <c r="AO304" s="122" t="str">
        <f>+I304&amp;C304</f>
        <v>PANITALY</v>
      </c>
      <c r="AP304" s="122" t="str">
        <f>C304&amp;D304&amp;E304&amp;G304&amp;I304&amp;O304</f>
        <v>ITALY3210020411998PANMAR</v>
      </c>
      <c r="AQ304" s="122" t="str">
        <f>B304&amp;D304&amp;N304</f>
        <v xml:space="preserve">EUROPE32100AC </v>
      </c>
      <c r="AR304" s="123" t="str">
        <f>+D304&amp;J304</f>
        <v>32100SE</v>
      </c>
      <c r="AS304" s="124" t="str">
        <f t="shared" si="43"/>
        <v>Ves</v>
      </c>
      <c r="AT304" s="125" t="str">
        <f t="shared" si="44"/>
        <v>FY-3015U1P</v>
      </c>
      <c r="AU304" s="125" t="str">
        <f>IF(NOT(AT304=""),VLOOKUP(AT304,[1]PSI_Category!A:B,2,0),"")</f>
        <v>A/C</v>
      </c>
      <c r="AV304" s="125" t="s">
        <v>545</v>
      </c>
      <c r="AW304" s="125" t="s">
        <v>545</v>
      </c>
      <c r="AX304" s="125" t="s">
        <v>545</v>
      </c>
    </row>
    <row r="305" spans="2:50" s="103" customFormat="1" ht="11.4" customHeight="1" x14ac:dyDescent="0.3">
      <c r="B305" s="104" t="s">
        <v>2112</v>
      </c>
      <c r="C305" s="105" t="s">
        <v>2140</v>
      </c>
      <c r="D305" s="106">
        <v>32100</v>
      </c>
      <c r="E305" s="107">
        <v>2020</v>
      </c>
      <c r="F305" s="105" t="s">
        <v>2141</v>
      </c>
      <c r="G305" s="107">
        <v>2065</v>
      </c>
      <c r="H305" s="105" t="s">
        <v>2142</v>
      </c>
      <c r="I305" s="105" t="s">
        <v>298</v>
      </c>
      <c r="J305" s="107" t="s">
        <v>293</v>
      </c>
      <c r="K305" s="105">
        <v>92011800</v>
      </c>
      <c r="L305" s="105" t="s">
        <v>2143</v>
      </c>
      <c r="M305" s="105" t="s">
        <v>2144</v>
      </c>
      <c r="N305" s="105" t="s">
        <v>387</v>
      </c>
      <c r="O305" s="108" t="s">
        <v>160</v>
      </c>
      <c r="P305" s="109" t="s">
        <v>1767</v>
      </c>
      <c r="Q305" s="110"/>
      <c r="R305" s="110"/>
      <c r="S305" s="110"/>
      <c r="T305" s="110"/>
      <c r="U305" s="111"/>
      <c r="V305" s="111"/>
      <c r="W305" s="112"/>
      <c r="X305" s="113"/>
      <c r="Y305" s="114" t="s">
        <v>1713</v>
      </c>
      <c r="Z305" s="115">
        <v>334.98</v>
      </c>
      <c r="AA305" s="116">
        <v>245</v>
      </c>
      <c r="AB305" s="117">
        <f t="shared" si="36"/>
        <v>89793.214367772089</v>
      </c>
      <c r="AC305" s="117">
        <f t="shared" si="37"/>
        <v>702.31762617752941</v>
      </c>
      <c r="AD305" s="118"/>
      <c r="AE305" s="117">
        <f t="shared" si="38"/>
        <v>0</v>
      </c>
      <c r="AF305" s="117">
        <f t="shared" si="39"/>
        <v>0</v>
      </c>
      <c r="AG305" s="119">
        <f t="shared" si="40"/>
        <v>245</v>
      </c>
      <c r="AH305" s="120">
        <f t="shared" si="41"/>
        <v>89793.214367772089</v>
      </c>
      <c r="AI305" s="121">
        <f t="shared" si="42"/>
        <v>702.31762617752941</v>
      </c>
      <c r="AJ305" s="122" t="str">
        <f>+C305</f>
        <v>SWEDEN</v>
      </c>
      <c r="AK305" s="122" t="str">
        <f>IF(ISNA(VLOOKUP(postponeList!D305,[1]Sheet!$A$2:$B$12,2,FALSE))," ",(VLOOKUP(postponeList!D305,[1]Sheet!$A$2:$B$12,2,FALSE)))</f>
        <v>PESGD</v>
      </c>
      <c r="AL305" s="122" t="str">
        <f>IF(ISNA(VLOOKUP(E305,[1]Sheet!$G$2:$H$40,2,FALSE))," ",VLOOKUP(E305,[1]Sheet!$G$2:$H$40,2,FALSE))</f>
        <v>PIEU</v>
      </c>
      <c r="AM305" s="122" t="str">
        <f>IF(ISNA(VLOOKUP(G305,[1]Sheet!$K$2:$L$159,2,FALSE))," ",(VLOOKUP(G305,[1]Sheet!$K$2:$L$159,2,FALSE)))</f>
        <v>VOLUTION</v>
      </c>
      <c r="AN305" s="122" t="str">
        <f>IF(ISNA(VLOOKUP(I305&amp;C305,[1]Sheet!$D$2:$E$228,2,FALSE))," ",VLOOKUP(I305&amp;C305,[1]Sheet!$D$2:$E$228,2,FALSE))</f>
        <v>Gary, Nakanoko</v>
      </c>
      <c r="AO305" s="122" t="str">
        <f>+I305&amp;C305</f>
        <v>PANSWEDEN</v>
      </c>
      <c r="AP305" s="122" t="str">
        <f>C305&amp;D305&amp;E305&amp;G305&amp;I305&amp;O305</f>
        <v>SWEDEN3210020202065PANMAR</v>
      </c>
      <c r="AQ305" s="122" t="str">
        <f>B305&amp;D305&amp;N305</f>
        <v>EUROPE32100ERV</v>
      </c>
      <c r="AR305" s="123" t="str">
        <f>+D305&amp;J305</f>
        <v>32100SE</v>
      </c>
      <c r="AS305" s="124" t="str">
        <f t="shared" si="43"/>
        <v/>
      </c>
      <c r="AT305" s="125" t="str">
        <f t="shared" si="44"/>
        <v>PAXEOS100H</v>
      </c>
      <c r="AU305" s="125" t="str">
        <f>IF(NOT(AT305=""),VLOOKUP(AT305,[1]PSI_Category!A:B,2,0),"")</f>
        <v>ERV</v>
      </c>
      <c r="AV305" s="125" t="s">
        <v>387</v>
      </c>
      <c r="AW305" s="125" t="s">
        <v>387</v>
      </c>
      <c r="AX305" s="125" t="s">
        <v>387</v>
      </c>
    </row>
    <row r="306" spans="2:50" s="103" customFormat="1" ht="11.4" customHeight="1" x14ac:dyDescent="0.3">
      <c r="B306" s="104" t="s">
        <v>2112</v>
      </c>
      <c r="C306" s="105" t="s">
        <v>2140</v>
      </c>
      <c r="D306" s="106">
        <v>32100</v>
      </c>
      <c r="E306" s="107">
        <v>2020</v>
      </c>
      <c r="F306" s="105" t="s">
        <v>2141</v>
      </c>
      <c r="G306" s="107">
        <v>2065</v>
      </c>
      <c r="H306" s="105" t="s">
        <v>2142</v>
      </c>
      <c r="I306" s="105" t="s">
        <v>298</v>
      </c>
      <c r="J306" s="107" t="s">
        <v>293</v>
      </c>
      <c r="K306" s="105">
        <v>92011808</v>
      </c>
      <c r="L306" s="105" t="s">
        <v>2145</v>
      </c>
      <c r="M306" s="105" t="s">
        <v>2144</v>
      </c>
      <c r="N306" s="105" t="s">
        <v>387</v>
      </c>
      <c r="O306" s="108" t="s">
        <v>160</v>
      </c>
      <c r="P306" s="109" t="s">
        <v>1767</v>
      </c>
      <c r="Q306" s="110"/>
      <c r="R306" s="110"/>
      <c r="S306" s="110"/>
      <c r="T306" s="110"/>
      <c r="U306" s="111"/>
      <c r="V306" s="111"/>
      <c r="W306" s="112"/>
      <c r="X306" s="113"/>
      <c r="Y306" s="114" t="s">
        <v>1713</v>
      </c>
      <c r="Z306" s="115">
        <v>334.98</v>
      </c>
      <c r="AA306" s="116">
        <v>245</v>
      </c>
      <c r="AB306" s="117">
        <f t="shared" si="36"/>
        <v>89793.214367772089</v>
      </c>
      <c r="AC306" s="117">
        <f t="shared" si="37"/>
        <v>702.31762617752941</v>
      </c>
      <c r="AD306" s="118"/>
      <c r="AE306" s="117">
        <f t="shared" si="38"/>
        <v>0</v>
      </c>
      <c r="AF306" s="117">
        <f t="shared" si="39"/>
        <v>0</v>
      </c>
      <c r="AG306" s="119">
        <f t="shared" si="40"/>
        <v>245</v>
      </c>
      <c r="AH306" s="120">
        <f t="shared" si="41"/>
        <v>89793.214367772089</v>
      </c>
      <c r="AI306" s="121">
        <f t="shared" si="42"/>
        <v>702.31762617752941</v>
      </c>
      <c r="AJ306" s="122" t="str">
        <f>+C306</f>
        <v>SWEDEN</v>
      </c>
      <c r="AK306" s="122" t="str">
        <f>IF(ISNA(VLOOKUP(postponeList!D306,[1]Sheet!$A$2:$B$12,2,FALSE))," ",(VLOOKUP(postponeList!D306,[1]Sheet!$A$2:$B$12,2,FALSE)))</f>
        <v>PESGD</v>
      </c>
      <c r="AL306" s="122" t="str">
        <f>IF(ISNA(VLOOKUP(E306,[1]Sheet!$G$2:$H$40,2,FALSE))," ",VLOOKUP(E306,[1]Sheet!$G$2:$H$40,2,FALSE))</f>
        <v>PIEU</v>
      </c>
      <c r="AM306" s="122" t="str">
        <f>IF(ISNA(VLOOKUP(G306,[1]Sheet!$K$2:$L$159,2,FALSE))," ",(VLOOKUP(G306,[1]Sheet!$K$2:$L$159,2,FALSE)))</f>
        <v>VOLUTION</v>
      </c>
      <c r="AN306" s="122" t="str">
        <f>IF(ISNA(VLOOKUP(I306&amp;C306,[1]Sheet!$D$2:$E$228,2,FALSE))," ",VLOOKUP(I306&amp;C306,[1]Sheet!$D$2:$E$228,2,FALSE))</f>
        <v>Gary, Nakanoko</v>
      </c>
      <c r="AO306" s="122" t="str">
        <f>+I306&amp;C306</f>
        <v>PANSWEDEN</v>
      </c>
      <c r="AP306" s="122" t="str">
        <f>C306&amp;D306&amp;E306&amp;G306&amp;I306&amp;O306</f>
        <v>SWEDEN3210020202065PANMAR</v>
      </c>
      <c r="AQ306" s="122" t="str">
        <f>B306&amp;D306&amp;N306</f>
        <v>EUROPE32100ERV</v>
      </c>
      <c r="AR306" s="123" t="str">
        <f>+D306&amp;J306</f>
        <v>32100SE</v>
      </c>
      <c r="AS306" s="124" t="str">
        <f t="shared" si="43"/>
        <v/>
      </c>
      <c r="AT306" s="125" t="str">
        <f t="shared" si="44"/>
        <v>PAXEOS100H</v>
      </c>
      <c r="AU306" s="125" t="str">
        <f>IF(NOT(AT306=""),VLOOKUP(AT306,[1]PSI_Category!A:B,2,0),"")</f>
        <v>ERV</v>
      </c>
      <c r="AV306" s="125" t="s">
        <v>387</v>
      </c>
      <c r="AW306" s="125" t="s">
        <v>387</v>
      </c>
      <c r="AX306" s="125" t="s">
        <v>387</v>
      </c>
    </row>
    <row r="307" spans="2:50" s="103" customFormat="1" ht="11.4" customHeight="1" x14ac:dyDescent="0.3">
      <c r="B307" s="104" t="s">
        <v>2112</v>
      </c>
      <c r="C307" s="105" t="s">
        <v>2146</v>
      </c>
      <c r="D307" s="106">
        <v>32100</v>
      </c>
      <c r="E307" s="107">
        <v>2041</v>
      </c>
      <c r="F307" s="105" t="s">
        <v>2126</v>
      </c>
      <c r="G307" s="107">
        <v>2026</v>
      </c>
      <c r="H307" s="105" t="s">
        <v>2147</v>
      </c>
      <c r="I307" s="105" t="s">
        <v>298</v>
      </c>
      <c r="J307" s="107" t="s">
        <v>304</v>
      </c>
      <c r="K307" s="105">
        <v>92011851</v>
      </c>
      <c r="L307" s="105" t="s">
        <v>2148</v>
      </c>
      <c r="M307" s="105" t="s">
        <v>2129</v>
      </c>
      <c r="N307" s="105" t="s">
        <v>387</v>
      </c>
      <c r="O307" s="108" t="s">
        <v>160</v>
      </c>
      <c r="P307" s="109" t="s">
        <v>1767</v>
      </c>
      <c r="Q307" s="110" t="s">
        <v>2149</v>
      </c>
      <c r="R307" s="110"/>
      <c r="S307" s="110" t="s">
        <v>2149</v>
      </c>
      <c r="T307" s="110"/>
      <c r="U307" s="111" t="s">
        <v>1952</v>
      </c>
      <c r="V307" s="111" t="s">
        <v>2150</v>
      </c>
      <c r="W307" s="112"/>
      <c r="X307" s="113" t="s">
        <v>2151</v>
      </c>
      <c r="Y307" s="114" t="s">
        <v>1713</v>
      </c>
      <c r="Z307" s="135">
        <v>18.5</v>
      </c>
      <c r="AA307" s="116">
        <v>1</v>
      </c>
      <c r="AB307" s="117">
        <f t="shared" si="36"/>
        <v>20.240921673103646</v>
      </c>
      <c r="AC307" s="117">
        <f t="shared" si="37"/>
        <v>0.15831436886618017</v>
      </c>
      <c r="AD307" s="118">
        <v>1</v>
      </c>
      <c r="AE307" s="117">
        <f t="shared" si="38"/>
        <v>20.240921673103646</v>
      </c>
      <c r="AF307" s="117">
        <f t="shared" si="39"/>
        <v>0.15831436886618017</v>
      </c>
      <c r="AG307" s="119">
        <f t="shared" si="40"/>
        <v>0</v>
      </c>
      <c r="AH307" s="120">
        <f t="shared" si="41"/>
        <v>0</v>
      </c>
      <c r="AI307" s="121">
        <f t="shared" si="42"/>
        <v>0</v>
      </c>
      <c r="AJ307" s="122" t="str">
        <f>+C307</f>
        <v>UNITED KINGDOM</v>
      </c>
      <c r="AK307" s="122" t="str">
        <f>IF(ISNA(VLOOKUP(postponeList!D307,[1]Sheet!$A$2:$B$12,2,FALSE))," ",(VLOOKUP(postponeList!D307,[1]Sheet!$A$2:$B$12,2,FALSE)))</f>
        <v>PESGD</v>
      </c>
      <c r="AL307" s="122" t="str">
        <f>IF(ISNA(VLOOKUP(E307,[1]Sheet!$G$2:$H$40,2,FALSE))," ",VLOOKUP(E307,[1]Sheet!$G$2:$H$40,2,FALSE))</f>
        <v>PME</v>
      </c>
      <c r="AM307" s="122" t="str">
        <f>IF(ISNA(VLOOKUP(G307,[1]Sheet!$K$2:$L$159,2,FALSE))," ",(VLOOKUP(G307,[1]Sheet!$K$2:$L$159,2,FALSE)))</f>
        <v>PHVACUK/MC</v>
      </c>
      <c r="AN307" s="122" t="str">
        <f>IF(ISNA(VLOOKUP(I307&amp;C307,[1]Sheet!$D$2:$E$228,2,FALSE))," ",VLOOKUP(I307&amp;C307,[1]Sheet!$D$2:$E$228,2,FALSE))</f>
        <v>Gary, Nakanoko</v>
      </c>
      <c r="AO307" s="122" t="str">
        <f>+I307&amp;C307</f>
        <v>PANUNITED KINGDOM</v>
      </c>
      <c r="AP307" s="122" t="str">
        <f>C307&amp;D307&amp;E307&amp;G307&amp;I307&amp;O307</f>
        <v>UNITED KINGDOM3210020412026PANMAR</v>
      </c>
      <c r="AQ307" s="122" t="str">
        <f>B307&amp;D307&amp;N307</f>
        <v>EUROPE32100ERV</v>
      </c>
      <c r="AR307" s="123" t="str">
        <f>+D307&amp;J307</f>
        <v>32100PC</v>
      </c>
      <c r="AS307" s="124" t="str">
        <f t="shared" si="43"/>
        <v>Oth</v>
      </c>
      <c r="AT307" s="125" t="str">
        <f t="shared" si="44"/>
        <v>FV-FP15ZY1G</v>
      </c>
      <c r="AU307" s="125" t="str">
        <f>IF(NOT(AT307=""),VLOOKUP(AT307,[1]PSI_Category!A:B,2,0),"")</f>
        <v>ERV</v>
      </c>
      <c r="AV307" s="125" t="s">
        <v>387</v>
      </c>
      <c r="AW307" s="125" t="s">
        <v>387</v>
      </c>
      <c r="AX307" s="125" t="s">
        <v>387</v>
      </c>
    </row>
    <row r="308" spans="2:50" s="103" customFormat="1" ht="11.4" customHeight="1" x14ac:dyDescent="0.2">
      <c r="B308" s="104" t="s">
        <v>2112</v>
      </c>
      <c r="C308" s="105" t="s">
        <v>2146</v>
      </c>
      <c r="D308" s="137">
        <v>32100</v>
      </c>
      <c r="E308" s="138">
        <v>2041</v>
      </c>
      <c r="F308" s="139" t="s">
        <v>2126</v>
      </c>
      <c r="G308" s="138">
        <v>2026</v>
      </c>
      <c r="H308" s="139" t="s">
        <v>2147</v>
      </c>
      <c r="I308" s="139" t="s">
        <v>298</v>
      </c>
      <c r="J308" s="138" t="s">
        <v>304</v>
      </c>
      <c r="K308" s="139">
        <v>92011851</v>
      </c>
      <c r="L308" s="139" t="s">
        <v>2148</v>
      </c>
      <c r="M308" s="139" t="s">
        <v>2131</v>
      </c>
      <c r="N308" s="139" t="s">
        <v>387</v>
      </c>
      <c r="O308" s="140" t="s">
        <v>160</v>
      </c>
      <c r="P308" s="109" t="s">
        <v>1767</v>
      </c>
      <c r="Q308" s="110">
        <v>45369</v>
      </c>
      <c r="R308" s="110"/>
      <c r="S308" s="110">
        <v>45372</v>
      </c>
      <c r="T308" s="110"/>
      <c r="U308" s="111" t="s">
        <v>2023</v>
      </c>
      <c r="V308" s="111" t="s">
        <v>2103</v>
      </c>
      <c r="W308" s="112"/>
      <c r="X308" s="113" t="s">
        <v>2152</v>
      </c>
      <c r="Y308" s="139" t="s">
        <v>1713</v>
      </c>
      <c r="Z308" s="141">
        <v>34.5</v>
      </c>
      <c r="AA308" s="142">
        <v>8</v>
      </c>
      <c r="AB308" s="117">
        <f t="shared" si="36"/>
        <v>301.97266928522197</v>
      </c>
      <c r="AC308" s="117">
        <f t="shared" si="37"/>
        <v>2.3618792328143634</v>
      </c>
      <c r="AD308" s="143">
        <v>8</v>
      </c>
      <c r="AE308" s="117">
        <f t="shared" si="38"/>
        <v>301.97266928522197</v>
      </c>
      <c r="AF308" s="117">
        <f t="shared" si="39"/>
        <v>2.3618792328143634</v>
      </c>
      <c r="AG308" s="119">
        <f t="shared" si="40"/>
        <v>0</v>
      </c>
      <c r="AH308" s="120">
        <f t="shared" si="41"/>
        <v>0</v>
      </c>
      <c r="AI308" s="121">
        <f t="shared" si="42"/>
        <v>0</v>
      </c>
      <c r="AJ308" s="122" t="str">
        <f>+C308</f>
        <v>UNITED KINGDOM</v>
      </c>
      <c r="AK308" s="122" t="str">
        <f>IF(ISNA(VLOOKUP(postponeList!D308,[1]Sheet!$A$2:$B$12,2,FALSE))," ",(VLOOKUP(postponeList!D308,[1]Sheet!$A$2:$B$12,2,FALSE)))</f>
        <v>PESGD</v>
      </c>
      <c r="AL308" s="122" t="str">
        <f>IF(ISNA(VLOOKUP(E308,[1]Sheet!$G$2:$H$40,2,FALSE))," ",VLOOKUP(E308,[1]Sheet!$G$2:$H$40,2,FALSE))</f>
        <v>PME</v>
      </c>
      <c r="AM308" s="122" t="str">
        <f>IF(ISNA(VLOOKUP(G308,[1]Sheet!$K$2:$L$159,2,FALSE))," ",(VLOOKUP(G308,[1]Sheet!$K$2:$L$159,2,FALSE)))</f>
        <v>PHVACUK/MC</v>
      </c>
      <c r="AN308" s="122" t="str">
        <f>IF(ISNA(VLOOKUP(I308&amp;C308,[1]Sheet!$D$2:$E$228,2,FALSE))," ",VLOOKUP(I308&amp;C308,[1]Sheet!$D$2:$E$228,2,FALSE))</f>
        <v>Gary, Nakanoko</v>
      </c>
      <c r="AO308" s="122" t="str">
        <f>+I308&amp;C308</f>
        <v>PANUNITED KINGDOM</v>
      </c>
      <c r="AP308" s="122" t="str">
        <f>C308&amp;D308&amp;E308&amp;G308&amp;I308&amp;O308</f>
        <v>UNITED KINGDOM3210020412026PANMAR</v>
      </c>
      <c r="AQ308" s="122" t="str">
        <f>B308&amp;D308&amp;N308</f>
        <v>EUROPE32100ERV</v>
      </c>
      <c r="AR308" s="123" t="str">
        <f>+D308&amp;J308</f>
        <v>32100PC</v>
      </c>
      <c r="AS308" s="124" t="str">
        <f t="shared" si="43"/>
        <v>Ves</v>
      </c>
      <c r="AT308" s="125" t="str">
        <f t="shared" si="44"/>
        <v>FV-FP1KZY1G</v>
      </c>
      <c r="AU308" s="125" t="str">
        <f>IF(NOT(AT308=""),VLOOKUP(AT308,[1]PSI_Category!A:B,2,0),"")</f>
        <v>ERV</v>
      </c>
      <c r="AV308" s="125" t="s">
        <v>387</v>
      </c>
      <c r="AW308" s="125" t="s">
        <v>387</v>
      </c>
      <c r="AX308" s="125" t="s">
        <v>387</v>
      </c>
    </row>
    <row r="309" spans="2:50" s="103" customFormat="1" ht="11.4" customHeight="1" x14ac:dyDescent="0.3">
      <c r="B309" s="104" t="s">
        <v>2112</v>
      </c>
      <c r="C309" s="105" t="s">
        <v>2146</v>
      </c>
      <c r="D309" s="106">
        <v>32100</v>
      </c>
      <c r="E309" s="107">
        <v>2041</v>
      </c>
      <c r="F309" s="105" t="s">
        <v>2126</v>
      </c>
      <c r="G309" s="107">
        <v>2026</v>
      </c>
      <c r="H309" s="105" t="s">
        <v>2147</v>
      </c>
      <c r="I309" s="105" t="s">
        <v>298</v>
      </c>
      <c r="J309" s="107" t="s">
        <v>304</v>
      </c>
      <c r="K309" s="105">
        <v>92011851</v>
      </c>
      <c r="L309" s="105" t="s">
        <v>2148</v>
      </c>
      <c r="M309" s="105" t="s">
        <v>2132</v>
      </c>
      <c r="N309" s="105" t="s">
        <v>387</v>
      </c>
      <c r="O309" s="108" t="s">
        <v>160</v>
      </c>
      <c r="P309" s="109" t="s">
        <v>1767</v>
      </c>
      <c r="Q309" s="110">
        <v>45369</v>
      </c>
      <c r="R309" s="110"/>
      <c r="S309" s="110">
        <v>45372</v>
      </c>
      <c r="T309" s="110"/>
      <c r="U309" s="111" t="s">
        <v>2023</v>
      </c>
      <c r="V309" s="111" t="s">
        <v>2103</v>
      </c>
      <c r="W309" s="112"/>
      <c r="X309" s="113" t="s">
        <v>2152</v>
      </c>
      <c r="Y309" s="114" t="s">
        <v>1713</v>
      </c>
      <c r="Z309" s="135">
        <v>20</v>
      </c>
      <c r="AA309" s="136">
        <v>2</v>
      </c>
      <c r="AB309" s="117">
        <f t="shared" si="36"/>
        <v>43.764154968872745</v>
      </c>
      <c r="AC309" s="117">
        <f t="shared" si="37"/>
        <v>0.34230133808903823</v>
      </c>
      <c r="AD309" s="118">
        <v>2</v>
      </c>
      <c r="AE309" s="117">
        <f t="shared" si="38"/>
        <v>43.764154968872745</v>
      </c>
      <c r="AF309" s="117">
        <f t="shared" si="39"/>
        <v>0.34230133808903823</v>
      </c>
      <c r="AG309" s="119">
        <f t="shared" si="40"/>
        <v>0</v>
      </c>
      <c r="AH309" s="120">
        <f t="shared" si="41"/>
        <v>0</v>
      </c>
      <c r="AI309" s="121">
        <f t="shared" si="42"/>
        <v>0</v>
      </c>
      <c r="AJ309" s="122" t="str">
        <f>+C309</f>
        <v>UNITED KINGDOM</v>
      </c>
      <c r="AK309" s="122" t="str">
        <f>IF(ISNA(VLOOKUP(postponeList!D309,[1]Sheet!$A$2:$B$12,2,FALSE))," ",(VLOOKUP(postponeList!D309,[1]Sheet!$A$2:$B$12,2,FALSE)))</f>
        <v>PESGD</v>
      </c>
      <c r="AL309" s="122" t="str">
        <f>IF(ISNA(VLOOKUP(E309,[1]Sheet!$G$2:$H$40,2,FALSE))," ",VLOOKUP(E309,[1]Sheet!$G$2:$H$40,2,FALSE))</f>
        <v>PME</v>
      </c>
      <c r="AM309" s="122" t="str">
        <f>IF(ISNA(VLOOKUP(G309,[1]Sheet!$K$2:$L$159,2,FALSE))," ",(VLOOKUP(G309,[1]Sheet!$K$2:$L$159,2,FALSE)))</f>
        <v>PHVACUK/MC</v>
      </c>
      <c r="AN309" s="122" t="str">
        <f>IF(ISNA(VLOOKUP(I309&amp;C309,[1]Sheet!$D$2:$E$228,2,FALSE))," ",VLOOKUP(I309&amp;C309,[1]Sheet!$D$2:$E$228,2,FALSE))</f>
        <v>Gary, Nakanoko</v>
      </c>
      <c r="AO309" s="122" t="str">
        <f>+I309&amp;C309</f>
        <v>PANUNITED KINGDOM</v>
      </c>
      <c r="AP309" s="122" t="str">
        <f>C309&amp;D309&amp;E309&amp;G309&amp;I309&amp;O309</f>
        <v>UNITED KINGDOM3210020412026PANMAR</v>
      </c>
      <c r="AQ309" s="122" t="str">
        <f>B309&amp;D309&amp;N309</f>
        <v>EUROPE32100ERV</v>
      </c>
      <c r="AR309" s="123" t="str">
        <f>+D309&amp;J309</f>
        <v>32100PC</v>
      </c>
      <c r="AS309" s="124" t="str">
        <f t="shared" si="43"/>
        <v>Ves</v>
      </c>
      <c r="AT309" s="125" t="str">
        <f t="shared" si="44"/>
        <v>FV-FP25ZY1G</v>
      </c>
      <c r="AU309" s="125" t="str">
        <f>IF(NOT(AT309=""),VLOOKUP(AT309,[1]PSI_Category!A:B,2,0),"")</f>
        <v>ERV</v>
      </c>
      <c r="AV309" s="125" t="s">
        <v>387</v>
      </c>
      <c r="AW309" s="125" t="s">
        <v>387</v>
      </c>
      <c r="AX309" s="125" t="s">
        <v>387</v>
      </c>
    </row>
    <row r="310" spans="2:50" s="103" customFormat="1" ht="11.4" customHeight="1" x14ac:dyDescent="0.3">
      <c r="B310" s="104" t="s">
        <v>2112</v>
      </c>
      <c r="C310" s="105" t="s">
        <v>2146</v>
      </c>
      <c r="D310" s="106">
        <v>32100</v>
      </c>
      <c r="E310" s="107">
        <v>2041</v>
      </c>
      <c r="F310" s="105" t="s">
        <v>2126</v>
      </c>
      <c r="G310" s="107">
        <v>2026</v>
      </c>
      <c r="H310" s="105" t="s">
        <v>2147</v>
      </c>
      <c r="I310" s="105" t="s">
        <v>298</v>
      </c>
      <c r="J310" s="107" t="s">
        <v>304</v>
      </c>
      <c r="K310" s="105">
        <v>92011851</v>
      </c>
      <c r="L310" s="105" t="s">
        <v>2148</v>
      </c>
      <c r="M310" s="105" t="s">
        <v>2153</v>
      </c>
      <c r="N310" s="105" t="s">
        <v>387</v>
      </c>
      <c r="O310" s="108" t="s">
        <v>160</v>
      </c>
      <c r="P310" s="109" t="s">
        <v>1767</v>
      </c>
      <c r="Q310" s="110">
        <v>45369</v>
      </c>
      <c r="R310" s="110"/>
      <c r="S310" s="110">
        <v>45372</v>
      </c>
      <c r="T310" s="110"/>
      <c r="U310" s="111" t="s">
        <v>2023</v>
      </c>
      <c r="V310" s="111" t="s">
        <v>2103</v>
      </c>
      <c r="W310" s="112"/>
      <c r="X310" s="113" t="s">
        <v>2152</v>
      </c>
      <c r="Y310" s="114" t="s">
        <v>1713</v>
      </c>
      <c r="Z310" s="135">
        <v>24</v>
      </c>
      <c r="AA310" s="116">
        <v>4</v>
      </c>
      <c r="AB310" s="117">
        <f t="shared" si="36"/>
        <v>105.03397192529459</v>
      </c>
      <c r="AC310" s="117">
        <f t="shared" si="37"/>
        <v>0.82152321141369167</v>
      </c>
      <c r="AD310" s="118">
        <v>4</v>
      </c>
      <c r="AE310" s="117">
        <f t="shared" si="38"/>
        <v>105.03397192529459</v>
      </c>
      <c r="AF310" s="117">
        <f t="shared" si="39"/>
        <v>0.82152321141369167</v>
      </c>
      <c r="AG310" s="119">
        <f t="shared" si="40"/>
        <v>0</v>
      </c>
      <c r="AH310" s="120">
        <f t="shared" si="41"/>
        <v>0</v>
      </c>
      <c r="AI310" s="121">
        <f t="shared" si="42"/>
        <v>0</v>
      </c>
      <c r="AJ310" s="122" t="str">
        <f>+C310</f>
        <v>UNITED KINGDOM</v>
      </c>
      <c r="AK310" s="122" t="str">
        <f>IF(ISNA(VLOOKUP(postponeList!D310,[1]Sheet!$A$2:$B$12,2,FALSE))," ",(VLOOKUP(postponeList!D310,[1]Sheet!$A$2:$B$12,2,FALSE)))</f>
        <v>PESGD</v>
      </c>
      <c r="AL310" s="122" t="str">
        <f>IF(ISNA(VLOOKUP(E310,[1]Sheet!$G$2:$H$40,2,FALSE))," ",VLOOKUP(E310,[1]Sheet!$G$2:$H$40,2,FALSE))</f>
        <v>PME</v>
      </c>
      <c r="AM310" s="122" t="str">
        <f>IF(ISNA(VLOOKUP(G310,[1]Sheet!$K$2:$L$159,2,FALSE))," ",(VLOOKUP(G310,[1]Sheet!$K$2:$L$159,2,FALSE)))</f>
        <v>PHVACUK/MC</v>
      </c>
      <c r="AN310" s="122" t="str">
        <f>IF(ISNA(VLOOKUP(I310&amp;C310,[1]Sheet!$D$2:$E$228,2,FALSE))," ",VLOOKUP(I310&amp;C310,[1]Sheet!$D$2:$E$228,2,FALSE))</f>
        <v>Gary, Nakanoko</v>
      </c>
      <c r="AO310" s="122" t="str">
        <f>+I310&amp;C310</f>
        <v>PANUNITED KINGDOM</v>
      </c>
      <c r="AP310" s="122" t="str">
        <f>C310&amp;D310&amp;E310&amp;G310&amp;I310&amp;O310</f>
        <v>UNITED KINGDOM3210020412026PANMAR</v>
      </c>
      <c r="AQ310" s="122" t="str">
        <f>B310&amp;D310&amp;N310</f>
        <v>EUROPE32100ERV</v>
      </c>
      <c r="AR310" s="123" t="str">
        <f>+D310&amp;J310</f>
        <v>32100PC</v>
      </c>
      <c r="AS310" s="124" t="str">
        <f t="shared" si="43"/>
        <v>Ves</v>
      </c>
      <c r="AT310" s="125" t="str">
        <f t="shared" si="44"/>
        <v>FV-FP35ZY1G</v>
      </c>
      <c r="AU310" s="125" t="str">
        <f>IF(NOT(AT310=""),VLOOKUP(AT310,[1]PSI_Category!A:B,2,0),"")</f>
        <v>ERV</v>
      </c>
      <c r="AV310" s="125" t="s">
        <v>387</v>
      </c>
      <c r="AW310" s="125" t="s">
        <v>387</v>
      </c>
      <c r="AX310" s="125" t="s">
        <v>387</v>
      </c>
    </row>
    <row r="311" spans="2:50" s="103" customFormat="1" ht="11.4" customHeight="1" x14ac:dyDescent="0.3">
      <c r="B311" s="104" t="s">
        <v>2112</v>
      </c>
      <c r="C311" s="105" t="s">
        <v>2146</v>
      </c>
      <c r="D311" s="106">
        <v>32100</v>
      </c>
      <c r="E311" s="107">
        <v>2041</v>
      </c>
      <c r="F311" s="105" t="s">
        <v>2126</v>
      </c>
      <c r="G311" s="107">
        <v>2026</v>
      </c>
      <c r="H311" s="105" t="s">
        <v>2147</v>
      </c>
      <c r="I311" s="105" t="s">
        <v>298</v>
      </c>
      <c r="J311" s="107" t="s">
        <v>304</v>
      </c>
      <c r="K311" s="105">
        <v>92011851</v>
      </c>
      <c r="L311" s="105" t="s">
        <v>2148</v>
      </c>
      <c r="M311" s="105" t="s">
        <v>2154</v>
      </c>
      <c r="N311" s="105" t="s">
        <v>387</v>
      </c>
      <c r="O311" s="108" t="s">
        <v>160</v>
      </c>
      <c r="P311" s="109" t="s">
        <v>1767</v>
      </c>
      <c r="Q311" s="110">
        <v>45369</v>
      </c>
      <c r="R311" s="110"/>
      <c r="S311" s="110">
        <v>45372</v>
      </c>
      <c r="T311" s="110"/>
      <c r="U311" s="111" t="s">
        <v>2023</v>
      </c>
      <c r="V311" s="111" t="s">
        <v>2103</v>
      </c>
      <c r="W311" s="112"/>
      <c r="X311" s="113" t="s">
        <v>2152</v>
      </c>
      <c r="Y311" s="114" t="s">
        <v>1713</v>
      </c>
      <c r="Z311" s="135">
        <v>27</v>
      </c>
      <c r="AA311" s="116">
        <v>4</v>
      </c>
      <c r="AB311" s="117">
        <f t="shared" si="36"/>
        <v>118.16321841595642</v>
      </c>
      <c r="AC311" s="117">
        <f t="shared" si="37"/>
        <v>0.92421361284040326</v>
      </c>
      <c r="AD311" s="118">
        <v>4</v>
      </c>
      <c r="AE311" s="117">
        <f t="shared" si="38"/>
        <v>118.16321841595642</v>
      </c>
      <c r="AF311" s="117">
        <f t="shared" si="39"/>
        <v>0.92421361284040326</v>
      </c>
      <c r="AG311" s="119">
        <f t="shared" si="40"/>
        <v>0</v>
      </c>
      <c r="AH311" s="120">
        <f t="shared" si="41"/>
        <v>0</v>
      </c>
      <c r="AI311" s="121">
        <f t="shared" si="42"/>
        <v>0</v>
      </c>
      <c r="AJ311" s="122" t="str">
        <f>+C311</f>
        <v>UNITED KINGDOM</v>
      </c>
      <c r="AK311" s="122" t="str">
        <f>IF(ISNA(VLOOKUP(postponeList!D311,[1]Sheet!$A$2:$B$12,2,FALSE))," ",(VLOOKUP(postponeList!D311,[1]Sheet!$A$2:$B$12,2,FALSE)))</f>
        <v>PESGD</v>
      </c>
      <c r="AL311" s="122" t="str">
        <f>IF(ISNA(VLOOKUP(E311,[1]Sheet!$G$2:$H$40,2,FALSE))," ",VLOOKUP(E311,[1]Sheet!$G$2:$H$40,2,FALSE))</f>
        <v>PME</v>
      </c>
      <c r="AM311" s="122" t="str">
        <f>IF(ISNA(VLOOKUP(G311,[1]Sheet!$K$2:$L$159,2,FALSE))," ",(VLOOKUP(G311,[1]Sheet!$K$2:$L$159,2,FALSE)))</f>
        <v>PHVACUK/MC</v>
      </c>
      <c r="AN311" s="122" t="str">
        <f>IF(ISNA(VLOOKUP(I311&amp;C311,[1]Sheet!$D$2:$E$228,2,FALSE))," ",VLOOKUP(I311&amp;C311,[1]Sheet!$D$2:$E$228,2,FALSE))</f>
        <v>Gary, Nakanoko</v>
      </c>
      <c r="AO311" s="122" t="str">
        <f>+I311&amp;C311</f>
        <v>PANUNITED KINGDOM</v>
      </c>
      <c r="AP311" s="122" t="str">
        <f>C311&amp;D311&amp;E311&amp;G311&amp;I311&amp;O311</f>
        <v>UNITED KINGDOM3210020412026PANMAR</v>
      </c>
      <c r="AQ311" s="122" t="str">
        <f>B311&amp;D311&amp;N311</f>
        <v>EUROPE32100ERV</v>
      </c>
      <c r="AR311" s="123" t="str">
        <f>+D311&amp;J311</f>
        <v>32100PC</v>
      </c>
      <c r="AS311" s="124" t="str">
        <f t="shared" si="43"/>
        <v>Ves</v>
      </c>
      <c r="AT311" s="125" t="str">
        <f t="shared" si="44"/>
        <v>FV-FP50ZY1G</v>
      </c>
      <c r="AU311" s="125" t="str">
        <f>IF(NOT(AT311=""),VLOOKUP(AT311,[1]PSI_Category!A:B,2,0),"")</f>
        <v>ERV</v>
      </c>
      <c r="AV311" s="125" t="s">
        <v>387</v>
      </c>
      <c r="AW311" s="125" t="s">
        <v>387</v>
      </c>
      <c r="AX311" s="125" t="s">
        <v>387</v>
      </c>
    </row>
    <row r="312" spans="2:50" s="103" customFormat="1" ht="11.4" customHeight="1" x14ac:dyDescent="0.3">
      <c r="B312" s="104" t="s">
        <v>2112</v>
      </c>
      <c r="C312" s="105" t="s">
        <v>2146</v>
      </c>
      <c r="D312" s="106">
        <v>32100</v>
      </c>
      <c r="E312" s="107">
        <v>2041</v>
      </c>
      <c r="F312" s="105" t="s">
        <v>2126</v>
      </c>
      <c r="G312" s="107">
        <v>2026</v>
      </c>
      <c r="H312" s="105" t="s">
        <v>2147</v>
      </c>
      <c r="I312" s="105" t="s">
        <v>298</v>
      </c>
      <c r="J312" s="107" t="s">
        <v>304</v>
      </c>
      <c r="K312" s="105">
        <v>92011851</v>
      </c>
      <c r="L312" s="105" t="s">
        <v>2148</v>
      </c>
      <c r="M312" s="105" t="s">
        <v>2133</v>
      </c>
      <c r="N312" s="105" t="s">
        <v>387</v>
      </c>
      <c r="O312" s="108" t="s">
        <v>160</v>
      </c>
      <c r="P312" s="109" t="s">
        <v>1767</v>
      </c>
      <c r="Q312" s="110">
        <v>45369</v>
      </c>
      <c r="R312" s="110"/>
      <c r="S312" s="110">
        <v>45372</v>
      </c>
      <c r="T312" s="110"/>
      <c r="U312" s="111" t="s">
        <v>2023</v>
      </c>
      <c r="V312" s="111" t="s">
        <v>2103</v>
      </c>
      <c r="W312" s="112"/>
      <c r="X312" s="113" t="s">
        <v>2152</v>
      </c>
      <c r="Y312" s="114" t="s">
        <v>1713</v>
      </c>
      <c r="Z312" s="135">
        <v>29</v>
      </c>
      <c r="AA312" s="116">
        <v>2</v>
      </c>
      <c r="AB312" s="117">
        <f t="shared" si="36"/>
        <v>63.45802470486548</v>
      </c>
      <c r="AC312" s="117">
        <f t="shared" si="37"/>
        <v>0.49633694022910541</v>
      </c>
      <c r="AD312" s="118">
        <v>2</v>
      </c>
      <c r="AE312" s="117">
        <f t="shared" si="38"/>
        <v>63.45802470486548</v>
      </c>
      <c r="AF312" s="117">
        <f t="shared" si="39"/>
        <v>0.49633694022910541</v>
      </c>
      <c r="AG312" s="119">
        <f t="shared" si="40"/>
        <v>0</v>
      </c>
      <c r="AH312" s="120">
        <f t="shared" si="41"/>
        <v>0</v>
      </c>
      <c r="AI312" s="121">
        <f t="shared" si="42"/>
        <v>0</v>
      </c>
      <c r="AJ312" s="122" t="str">
        <f>+C312</f>
        <v>UNITED KINGDOM</v>
      </c>
      <c r="AK312" s="122" t="str">
        <f>IF(ISNA(VLOOKUP(postponeList!D312,[1]Sheet!$A$2:$B$12,2,FALSE))," ",(VLOOKUP(postponeList!D312,[1]Sheet!$A$2:$B$12,2,FALSE)))</f>
        <v>PESGD</v>
      </c>
      <c r="AL312" s="122" t="str">
        <f>IF(ISNA(VLOOKUP(E312,[1]Sheet!$G$2:$H$40,2,FALSE))," ",VLOOKUP(E312,[1]Sheet!$G$2:$H$40,2,FALSE))</f>
        <v>PME</v>
      </c>
      <c r="AM312" s="122" t="str">
        <f>IF(ISNA(VLOOKUP(G312,[1]Sheet!$K$2:$L$159,2,FALSE))," ",(VLOOKUP(G312,[1]Sheet!$K$2:$L$159,2,FALSE)))</f>
        <v>PHVACUK/MC</v>
      </c>
      <c r="AN312" s="122" t="str">
        <f>IF(ISNA(VLOOKUP(I312&amp;C312,[1]Sheet!$D$2:$E$228,2,FALSE))," ",VLOOKUP(I312&amp;C312,[1]Sheet!$D$2:$E$228,2,FALSE))</f>
        <v>Gary, Nakanoko</v>
      </c>
      <c r="AO312" s="122" t="str">
        <f>+I312&amp;C312</f>
        <v>PANUNITED KINGDOM</v>
      </c>
      <c r="AP312" s="122" t="str">
        <f>C312&amp;D312&amp;E312&amp;G312&amp;I312&amp;O312</f>
        <v>UNITED KINGDOM3210020412026PANMAR</v>
      </c>
      <c r="AQ312" s="122" t="str">
        <f>B312&amp;D312&amp;N312</f>
        <v>EUROPE32100ERV</v>
      </c>
      <c r="AR312" s="123" t="str">
        <f>+D312&amp;J312</f>
        <v>32100PC</v>
      </c>
      <c r="AS312" s="124" t="str">
        <f t="shared" si="43"/>
        <v>Ves</v>
      </c>
      <c r="AT312" s="125" t="str">
        <f t="shared" si="44"/>
        <v>FV-FP65ZY1G</v>
      </c>
      <c r="AU312" s="125" t="e">
        <f>IF(NOT(AT312=""),VLOOKUP(AT312,[1]PSI_Category!A:B,2,0),"")</f>
        <v>#N/A</v>
      </c>
      <c r="AV312" s="125" t="s">
        <v>387</v>
      </c>
      <c r="AW312" s="125" t="s">
        <v>387</v>
      </c>
      <c r="AX312" s="125" t="s">
        <v>387</v>
      </c>
    </row>
    <row r="313" spans="2:50" s="103" customFormat="1" ht="11.4" customHeight="1" x14ac:dyDescent="0.3">
      <c r="B313" s="104" t="s">
        <v>2112</v>
      </c>
      <c r="C313" s="105" t="s">
        <v>2146</v>
      </c>
      <c r="D313" s="106">
        <v>32100</v>
      </c>
      <c r="E313" s="107">
        <v>2041</v>
      </c>
      <c r="F313" s="105" t="s">
        <v>2126</v>
      </c>
      <c r="G313" s="107">
        <v>2026</v>
      </c>
      <c r="H313" s="105" t="s">
        <v>2147</v>
      </c>
      <c r="I313" s="105" t="s">
        <v>298</v>
      </c>
      <c r="J313" s="107" t="s">
        <v>304</v>
      </c>
      <c r="K313" s="105">
        <v>92011851</v>
      </c>
      <c r="L313" s="105" t="s">
        <v>2148</v>
      </c>
      <c r="M313" s="105" t="s">
        <v>2134</v>
      </c>
      <c r="N313" s="105" t="s">
        <v>387</v>
      </c>
      <c r="O313" s="108" t="s">
        <v>160</v>
      </c>
      <c r="P313" s="109" t="s">
        <v>1767</v>
      </c>
      <c r="Q313" s="110">
        <v>45369</v>
      </c>
      <c r="R313" s="110"/>
      <c r="S313" s="110">
        <v>45372</v>
      </c>
      <c r="T313" s="110"/>
      <c r="U313" s="111" t="s">
        <v>2023</v>
      </c>
      <c r="V313" s="111" t="s">
        <v>2103</v>
      </c>
      <c r="W313" s="112"/>
      <c r="X313" s="113" t="s">
        <v>2152</v>
      </c>
      <c r="Y313" s="114" t="s">
        <v>1713</v>
      </c>
      <c r="Z313" s="135">
        <v>31</v>
      </c>
      <c r="AA313" s="136">
        <v>4</v>
      </c>
      <c r="AB313" s="117">
        <f t="shared" si="36"/>
        <v>135.66888040350551</v>
      </c>
      <c r="AC313" s="117">
        <f t="shared" si="37"/>
        <v>1.0611341480760184</v>
      </c>
      <c r="AD313" s="118">
        <v>4</v>
      </c>
      <c r="AE313" s="117">
        <f t="shared" si="38"/>
        <v>135.66888040350551</v>
      </c>
      <c r="AF313" s="117">
        <f t="shared" si="39"/>
        <v>1.0611341480760184</v>
      </c>
      <c r="AG313" s="119">
        <f t="shared" si="40"/>
        <v>0</v>
      </c>
      <c r="AH313" s="120">
        <f t="shared" si="41"/>
        <v>0</v>
      </c>
      <c r="AI313" s="121">
        <f t="shared" si="42"/>
        <v>0</v>
      </c>
      <c r="AJ313" s="122" t="str">
        <f>+C313</f>
        <v>UNITED KINGDOM</v>
      </c>
      <c r="AK313" s="122" t="str">
        <f>IF(ISNA(VLOOKUP(postponeList!D313,[1]Sheet!$A$2:$B$12,2,FALSE))," ",(VLOOKUP(postponeList!D313,[1]Sheet!$A$2:$B$12,2,FALSE)))</f>
        <v>PESGD</v>
      </c>
      <c r="AL313" s="122" t="str">
        <f>IF(ISNA(VLOOKUP(E313,[1]Sheet!$G$2:$H$40,2,FALSE))," ",VLOOKUP(E313,[1]Sheet!$G$2:$H$40,2,FALSE))</f>
        <v>PME</v>
      </c>
      <c r="AM313" s="122" t="str">
        <f>IF(ISNA(VLOOKUP(G313,[1]Sheet!$K$2:$L$159,2,FALSE))," ",(VLOOKUP(G313,[1]Sheet!$K$2:$L$159,2,FALSE)))</f>
        <v>PHVACUK/MC</v>
      </c>
      <c r="AN313" s="122" t="str">
        <f>IF(ISNA(VLOOKUP(I313&amp;C313,[1]Sheet!$D$2:$E$228,2,FALSE))," ",VLOOKUP(I313&amp;C313,[1]Sheet!$D$2:$E$228,2,FALSE))</f>
        <v>Gary, Nakanoko</v>
      </c>
      <c r="AO313" s="122" t="str">
        <f>+I313&amp;C313</f>
        <v>PANUNITED KINGDOM</v>
      </c>
      <c r="AP313" s="122" t="str">
        <f>C313&amp;D313&amp;E313&amp;G313&amp;I313&amp;O313</f>
        <v>UNITED KINGDOM3210020412026PANMAR</v>
      </c>
      <c r="AQ313" s="122" t="str">
        <f>B313&amp;D313&amp;N313</f>
        <v>EUROPE32100ERV</v>
      </c>
      <c r="AR313" s="123" t="str">
        <f>+D313&amp;J313</f>
        <v>32100PC</v>
      </c>
      <c r="AS313" s="124" t="str">
        <f t="shared" si="43"/>
        <v>Ves</v>
      </c>
      <c r="AT313" s="125" t="str">
        <f t="shared" si="44"/>
        <v>FV-FP80ZY1G</v>
      </c>
      <c r="AU313" s="125" t="str">
        <f>IF(NOT(AT313=""),VLOOKUP(AT313,[1]PSI_Category!A:B,2,0),"")</f>
        <v>ERV</v>
      </c>
      <c r="AV313" s="125" t="s">
        <v>387</v>
      </c>
      <c r="AW313" s="125" t="s">
        <v>387</v>
      </c>
      <c r="AX313" s="125" t="s">
        <v>387</v>
      </c>
    </row>
    <row r="314" spans="2:50" s="103" customFormat="1" ht="11.4" customHeight="1" x14ac:dyDescent="0.3">
      <c r="B314" s="104" t="s">
        <v>2112</v>
      </c>
      <c r="C314" s="105" t="s">
        <v>2146</v>
      </c>
      <c r="D314" s="106">
        <v>32100</v>
      </c>
      <c r="E314" s="107">
        <v>2041</v>
      </c>
      <c r="F314" s="105" t="s">
        <v>2126</v>
      </c>
      <c r="G314" s="107">
        <v>2026</v>
      </c>
      <c r="H314" s="105" t="s">
        <v>2147</v>
      </c>
      <c r="I314" s="105" t="s">
        <v>298</v>
      </c>
      <c r="J314" s="107" t="s">
        <v>293</v>
      </c>
      <c r="K314" s="105">
        <v>92011851</v>
      </c>
      <c r="L314" s="105" t="s">
        <v>2148</v>
      </c>
      <c r="M314" s="105" t="s">
        <v>2135</v>
      </c>
      <c r="N314" s="105" t="s">
        <v>387</v>
      </c>
      <c r="O314" s="108" t="s">
        <v>160</v>
      </c>
      <c r="P314" s="109" t="s">
        <v>1767</v>
      </c>
      <c r="Q314" s="110">
        <v>45369</v>
      </c>
      <c r="R314" s="110"/>
      <c r="S314" s="110">
        <v>45372</v>
      </c>
      <c r="T314" s="110"/>
      <c r="U314" s="111" t="s">
        <v>2023</v>
      </c>
      <c r="V314" s="111" t="s">
        <v>2103</v>
      </c>
      <c r="W314" s="112"/>
      <c r="X314" s="113" t="s">
        <v>2152</v>
      </c>
      <c r="Y314" s="114" t="s">
        <v>1713</v>
      </c>
      <c r="Z314" s="135">
        <v>1830</v>
      </c>
      <c r="AA314" s="116">
        <v>1</v>
      </c>
      <c r="AB314" s="117">
        <f t="shared" si="36"/>
        <v>2002.2100898259282</v>
      </c>
      <c r="AC314" s="117">
        <f t="shared" si="37"/>
        <v>15.6602862175735</v>
      </c>
      <c r="AD314" s="118">
        <v>1</v>
      </c>
      <c r="AE314" s="117">
        <f t="shared" si="38"/>
        <v>2002.2100898259282</v>
      </c>
      <c r="AF314" s="117">
        <f t="shared" si="39"/>
        <v>15.6602862175735</v>
      </c>
      <c r="AG314" s="119">
        <f t="shared" si="40"/>
        <v>0</v>
      </c>
      <c r="AH314" s="120">
        <f t="shared" si="41"/>
        <v>0</v>
      </c>
      <c r="AI314" s="121">
        <f t="shared" si="42"/>
        <v>0</v>
      </c>
      <c r="AJ314" s="122" t="str">
        <f>+C314</f>
        <v>UNITED KINGDOM</v>
      </c>
      <c r="AK314" s="122" t="str">
        <f>IF(ISNA(VLOOKUP(postponeList!D314,[1]Sheet!$A$2:$B$12,2,FALSE))," ",(VLOOKUP(postponeList!D314,[1]Sheet!$A$2:$B$12,2,FALSE)))</f>
        <v>PESGD</v>
      </c>
      <c r="AL314" s="122" t="str">
        <f>IF(ISNA(VLOOKUP(E314,[1]Sheet!$G$2:$H$40,2,FALSE))," ",VLOOKUP(E314,[1]Sheet!$G$2:$H$40,2,FALSE))</f>
        <v>PME</v>
      </c>
      <c r="AM314" s="122" t="str">
        <f>IF(ISNA(VLOOKUP(G314,[1]Sheet!$K$2:$L$159,2,FALSE))," ",(VLOOKUP(G314,[1]Sheet!$K$2:$L$159,2,FALSE)))</f>
        <v>PHVACUK/MC</v>
      </c>
      <c r="AN314" s="122" t="str">
        <f>IF(ISNA(VLOOKUP(I314&amp;C314,[1]Sheet!$D$2:$E$228,2,FALSE))," ",VLOOKUP(I314&amp;C314,[1]Sheet!$D$2:$E$228,2,FALSE))</f>
        <v>Gary, Nakanoko</v>
      </c>
      <c r="AO314" s="122" t="str">
        <f>+I314&amp;C314</f>
        <v>PANUNITED KINGDOM</v>
      </c>
      <c r="AP314" s="122" t="str">
        <f>C314&amp;D314&amp;E314&amp;G314&amp;I314&amp;O314</f>
        <v>UNITED KINGDOM3210020412026PANMAR</v>
      </c>
      <c r="AQ314" s="122" t="str">
        <f>B314&amp;D314&amp;N314</f>
        <v>EUROPE32100ERV</v>
      </c>
      <c r="AR314" s="123" t="str">
        <f>+D314&amp;J314</f>
        <v>32100SE</v>
      </c>
      <c r="AS314" s="124" t="str">
        <f t="shared" si="43"/>
        <v>Ves</v>
      </c>
      <c r="AT314" s="125" t="str">
        <f t="shared" si="44"/>
        <v>FV-1HZY1G</v>
      </c>
      <c r="AU314" s="125" t="str">
        <f>IF(NOT(AT314=""),VLOOKUP(AT314,[1]PSI_Category!A:B,2,0),"")</f>
        <v>ERV</v>
      </c>
      <c r="AV314" s="125" t="s">
        <v>387</v>
      </c>
      <c r="AW314" s="125" t="s">
        <v>387</v>
      </c>
      <c r="AX314" s="125" t="s">
        <v>387</v>
      </c>
    </row>
    <row r="315" spans="2:50" s="103" customFormat="1" ht="11.4" customHeight="1" x14ac:dyDescent="0.3">
      <c r="B315" s="104" t="s">
        <v>2112</v>
      </c>
      <c r="C315" s="105" t="s">
        <v>2146</v>
      </c>
      <c r="D315" s="106">
        <v>32100</v>
      </c>
      <c r="E315" s="107">
        <v>2041</v>
      </c>
      <c r="F315" s="105" t="s">
        <v>2126</v>
      </c>
      <c r="G315" s="107">
        <v>2026</v>
      </c>
      <c r="H315" s="105" t="s">
        <v>2147</v>
      </c>
      <c r="I315" s="105" t="s">
        <v>298</v>
      </c>
      <c r="J315" s="107" t="s">
        <v>293</v>
      </c>
      <c r="K315" s="105">
        <v>92011851</v>
      </c>
      <c r="L315" s="105" t="s">
        <v>2148</v>
      </c>
      <c r="M315" s="105" t="s">
        <v>2136</v>
      </c>
      <c r="N315" s="105" t="s">
        <v>387</v>
      </c>
      <c r="O315" s="108" t="s">
        <v>160</v>
      </c>
      <c r="P315" s="109" t="s">
        <v>1767</v>
      </c>
      <c r="Q315" s="110">
        <v>45369</v>
      </c>
      <c r="R315" s="110"/>
      <c r="S315" s="110">
        <v>45372</v>
      </c>
      <c r="T315" s="110"/>
      <c r="U315" s="111" t="s">
        <v>2023</v>
      </c>
      <c r="V315" s="111" t="s">
        <v>2103</v>
      </c>
      <c r="W315" s="112"/>
      <c r="X315" s="113" t="s">
        <v>2152</v>
      </c>
      <c r="Y315" s="114" t="s">
        <v>1713</v>
      </c>
      <c r="Z315" s="135">
        <v>1076.58</v>
      </c>
      <c r="AA315" s="116">
        <v>12</v>
      </c>
      <c r="AB315" s="117">
        <f t="shared" si="36"/>
        <v>14134.684186916706</v>
      </c>
      <c r="AC315" s="117">
        <f t="shared" si="37"/>
        <v>110.55443236796901</v>
      </c>
      <c r="AD315" s="118">
        <v>12</v>
      </c>
      <c r="AE315" s="117">
        <f t="shared" si="38"/>
        <v>14134.684186916706</v>
      </c>
      <c r="AF315" s="117">
        <f t="shared" si="39"/>
        <v>110.55443236796901</v>
      </c>
      <c r="AG315" s="119">
        <f t="shared" si="40"/>
        <v>0</v>
      </c>
      <c r="AH315" s="120">
        <f t="shared" si="41"/>
        <v>0</v>
      </c>
      <c r="AI315" s="121">
        <f t="shared" si="42"/>
        <v>0</v>
      </c>
      <c r="AJ315" s="122" t="str">
        <f>+C315</f>
        <v>UNITED KINGDOM</v>
      </c>
      <c r="AK315" s="122" t="str">
        <f>IF(ISNA(VLOOKUP(postponeList!D315,[1]Sheet!$A$2:$B$12,2,FALSE))," ",(VLOOKUP(postponeList!D315,[1]Sheet!$A$2:$B$12,2,FALSE)))</f>
        <v>PESGD</v>
      </c>
      <c r="AL315" s="122" t="str">
        <f>IF(ISNA(VLOOKUP(E315,[1]Sheet!$G$2:$H$40,2,FALSE))," ",VLOOKUP(E315,[1]Sheet!$G$2:$H$40,2,FALSE))</f>
        <v>PME</v>
      </c>
      <c r="AM315" s="122" t="str">
        <f>IF(ISNA(VLOOKUP(G315,[1]Sheet!$K$2:$L$159,2,FALSE))," ",(VLOOKUP(G315,[1]Sheet!$K$2:$L$159,2,FALSE)))</f>
        <v>PHVACUK/MC</v>
      </c>
      <c r="AN315" s="122" t="str">
        <f>IF(ISNA(VLOOKUP(I315&amp;C315,[1]Sheet!$D$2:$E$228,2,FALSE))," ",VLOOKUP(I315&amp;C315,[1]Sheet!$D$2:$E$228,2,FALSE))</f>
        <v>Gary, Nakanoko</v>
      </c>
      <c r="AO315" s="122" t="str">
        <f>+I315&amp;C315</f>
        <v>PANUNITED KINGDOM</v>
      </c>
      <c r="AP315" s="122" t="str">
        <f>C315&amp;D315&amp;E315&amp;G315&amp;I315&amp;O315</f>
        <v>UNITED KINGDOM3210020412026PANMAR</v>
      </c>
      <c r="AQ315" s="122" t="str">
        <f>B315&amp;D315&amp;N315</f>
        <v>EUROPE32100ERV</v>
      </c>
      <c r="AR315" s="123" t="str">
        <f>+D315&amp;J315</f>
        <v>32100SE</v>
      </c>
      <c r="AS315" s="124" t="str">
        <f t="shared" si="43"/>
        <v>Ves</v>
      </c>
      <c r="AT315" s="125" t="str">
        <f t="shared" si="44"/>
        <v>FV-1KZY1G</v>
      </c>
      <c r="AU315" s="125" t="str">
        <f>IF(NOT(AT315=""),VLOOKUP(AT315,[1]PSI_Category!A:B,2,0),"")</f>
        <v>ERV</v>
      </c>
      <c r="AV315" s="125" t="s">
        <v>387</v>
      </c>
      <c r="AW315" s="125" t="s">
        <v>387</v>
      </c>
      <c r="AX315" s="125" t="s">
        <v>387</v>
      </c>
    </row>
    <row r="316" spans="2:50" s="103" customFormat="1" ht="11.4" customHeight="1" x14ac:dyDescent="0.3">
      <c r="B316" s="104" t="s">
        <v>2112</v>
      </c>
      <c r="C316" s="105" t="s">
        <v>2146</v>
      </c>
      <c r="D316" s="106">
        <v>32100</v>
      </c>
      <c r="E316" s="107">
        <v>2041</v>
      </c>
      <c r="F316" s="105" t="s">
        <v>2126</v>
      </c>
      <c r="G316" s="107">
        <v>2026</v>
      </c>
      <c r="H316" s="105" t="s">
        <v>2147</v>
      </c>
      <c r="I316" s="105" t="s">
        <v>298</v>
      </c>
      <c r="J316" s="107" t="s">
        <v>293</v>
      </c>
      <c r="K316" s="105">
        <v>92011851</v>
      </c>
      <c r="L316" s="105" t="s">
        <v>2148</v>
      </c>
      <c r="M316" s="105" t="s">
        <v>2155</v>
      </c>
      <c r="N316" s="105" t="s">
        <v>387</v>
      </c>
      <c r="O316" s="108" t="s">
        <v>160</v>
      </c>
      <c r="P316" s="109" t="s">
        <v>1767</v>
      </c>
      <c r="Q316" s="110">
        <v>45369</v>
      </c>
      <c r="R316" s="110"/>
      <c r="S316" s="110">
        <v>45372</v>
      </c>
      <c r="T316" s="110"/>
      <c r="U316" s="111" t="s">
        <v>2023</v>
      </c>
      <c r="V316" s="111" t="s">
        <v>2103</v>
      </c>
      <c r="W316" s="112"/>
      <c r="X316" s="113" t="s">
        <v>2152</v>
      </c>
      <c r="Y316" s="114" t="s">
        <v>1713</v>
      </c>
      <c r="Z316" s="135">
        <v>695.26</v>
      </c>
      <c r="AA316" s="116">
        <v>10</v>
      </c>
      <c r="AB316" s="117">
        <f t="shared" si="36"/>
        <v>7606.8665959146165</v>
      </c>
      <c r="AC316" s="117">
        <f t="shared" si="37"/>
        <v>59.497107079946176</v>
      </c>
      <c r="AD316" s="118">
        <v>10</v>
      </c>
      <c r="AE316" s="117">
        <f t="shared" si="38"/>
        <v>7606.8665959146165</v>
      </c>
      <c r="AF316" s="117">
        <f t="shared" si="39"/>
        <v>59.497107079946176</v>
      </c>
      <c r="AG316" s="119">
        <f t="shared" si="40"/>
        <v>0</v>
      </c>
      <c r="AH316" s="120">
        <f t="shared" si="41"/>
        <v>0</v>
      </c>
      <c r="AI316" s="121">
        <f t="shared" si="42"/>
        <v>0</v>
      </c>
      <c r="AJ316" s="122" t="str">
        <f>+C316</f>
        <v>UNITED KINGDOM</v>
      </c>
      <c r="AK316" s="122" t="str">
        <f>IF(ISNA(VLOOKUP(postponeList!D316,[1]Sheet!$A$2:$B$12,2,FALSE))," ",(VLOOKUP(postponeList!D316,[1]Sheet!$A$2:$B$12,2,FALSE)))</f>
        <v>PESGD</v>
      </c>
      <c r="AL316" s="122" t="str">
        <f>IF(ISNA(VLOOKUP(E316,[1]Sheet!$G$2:$H$40,2,FALSE))," ",VLOOKUP(E316,[1]Sheet!$G$2:$H$40,2,FALSE))</f>
        <v>PME</v>
      </c>
      <c r="AM316" s="122" t="str">
        <f>IF(ISNA(VLOOKUP(G316,[1]Sheet!$K$2:$L$159,2,FALSE))," ",(VLOOKUP(G316,[1]Sheet!$K$2:$L$159,2,FALSE)))</f>
        <v>PHVACUK/MC</v>
      </c>
      <c r="AN316" s="122" t="str">
        <f>IF(ISNA(VLOOKUP(I316&amp;C316,[1]Sheet!$D$2:$E$228,2,FALSE))," ",VLOOKUP(I316&amp;C316,[1]Sheet!$D$2:$E$228,2,FALSE))</f>
        <v>Gary, Nakanoko</v>
      </c>
      <c r="AO316" s="122" t="str">
        <f>+I316&amp;C316</f>
        <v>PANUNITED KINGDOM</v>
      </c>
      <c r="AP316" s="122" t="str">
        <f>C316&amp;D316&amp;E316&amp;G316&amp;I316&amp;O316</f>
        <v>UNITED KINGDOM3210020412026PANMAR</v>
      </c>
      <c r="AQ316" s="122" t="str">
        <f>B316&amp;D316&amp;N316</f>
        <v>EUROPE32100ERV</v>
      </c>
      <c r="AR316" s="123" t="str">
        <f>+D316&amp;J316</f>
        <v>32100SE</v>
      </c>
      <c r="AS316" s="124" t="str">
        <f t="shared" si="43"/>
        <v>Ves</v>
      </c>
      <c r="AT316" s="125" t="str">
        <f t="shared" si="44"/>
        <v>FV-50ZY1G</v>
      </c>
      <c r="AU316" s="125" t="str">
        <f>IF(NOT(AT316=""),VLOOKUP(AT316,[1]PSI_Category!A:B,2,0),"")</f>
        <v>ERV</v>
      </c>
      <c r="AV316" s="125" t="s">
        <v>387</v>
      </c>
      <c r="AW316" s="125" t="s">
        <v>387</v>
      </c>
      <c r="AX316" s="125" t="s">
        <v>387</v>
      </c>
    </row>
    <row r="317" spans="2:50" s="103" customFormat="1" ht="11.4" customHeight="1" x14ac:dyDescent="0.3">
      <c r="B317" s="104" t="s">
        <v>2112</v>
      </c>
      <c r="C317" s="105" t="s">
        <v>2146</v>
      </c>
      <c r="D317" s="106">
        <v>32100</v>
      </c>
      <c r="E317" s="107">
        <v>2041</v>
      </c>
      <c r="F317" s="105" t="s">
        <v>2126</v>
      </c>
      <c r="G317" s="107">
        <v>2026</v>
      </c>
      <c r="H317" s="105" t="s">
        <v>2147</v>
      </c>
      <c r="I317" s="105" t="s">
        <v>298</v>
      </c>
      <c r="J317" s="107" t="s">
        <v>293</v>
      </c>
      <c r="K317" s="105">
        <v>92011851</v>
      </c>
      <c r="L317" s="105" t="s">
        <v>2148</v>
      </c>
      <c r="M317" s="105" t="s">
        <v>2156</v>
      </c>
      <c r="N317" s="105" t="s">
        <v>387</v>
      </c>
      <c r="O317" s="108" t="s">
        <v>160</v>
      </c>
      <c r="P317" s="109" t="s">
        <v>1767</v>
      </c>
      <c r="Q317" s="110">
        <v>45369</v>
      </c>
      <c r="R317" s="110"/>
      <c r="S317" s="110">
        <v>45372</v>
      </c>
      <c r="T317" s="110"/>
      <c r="U317" s="111" t="s">
        <v>2023</v>
      </c>
      <c r="V317" s="111" t="s">
        <v>2103</v>
      </c>
      <c r="W317" s="112"/>
      <c r="X317" s="113" t="s">
        <v>2152</v>
      </c>
      <c r="Y317" s="114" t="s">
        <v>1713</v>
      </c>
      <c r="Z317" s="135">
        <v>800</v>
      </c>
      <c r="AA317" s="116">
        <v>10</v>
      </c>
      <c r="AB317" s="117">
        <f t="shared" si="36"/>
        <v>8752.8309937745489</v>
      </c>
      <c r="AC317" s="117">
        <f t="shared" si="37"/>
        <v>68.460267617807631</v>
      </c>
      <c r="AD317" s="118">
        <v>10</v>
      </c>
      <c r="AE317" s="117">
        <f t="shared" si="38"/>
        <v>8752.8309937745489</v>
      </c>
      <c r="AF317" s="117">
        <f t="shared" si="39"/>
        <v>68.460267617807631</v>
      </c>
      <c r="AG317" s="119">
        <f t="shared" si="40"/>
        <v>0</v>
      </c>
      <c r="AH317" s="120">
        <f t="shared" si="41"/>
        <v>0</v>
      </c>
      <c r="AI317" s="121">
        <f t="shared" si="42"/>
        <v>0</v>
      </c>
      <c r="AJ317" s="122" t="str">
        <f>+C317</f>
        <v>UNITED KINGDOM</v>
      </c>
      <c r="AK317" s="122" t="str">
        <f>IF(ISNA(VLOOKUP(postponeList!D317,[1]Sheet!$A$2:$B$12,2,FALSE))," ",(VLOOKUP(postponeList!D317,[1]Sheet!$A$2:$B$12,2,FALSE)))</f>
        <v>PESGD</v>
      </c>
      <c r="AL317" s="122" t="str">
        <f>IF(ISNA(VLOOKUP(E317,[1]Sheet!$G$2:$H$40,2,FALSE))," ",VLOOKUP(E317,[1]Sheet!$G$2:$H$40,2,FALSE))</f>
        <v>PME</v>
      </c>
      <c r="AM317" s="122" t="str">
        <f>IF(ISNA(VLOOKUP(G317,[1]Sheet!$K$2:$L$159,2,FALSE))," ",(VLOOKUP(G317,[1]Sheet!$K$2:$L$159,2,FALSE)))</f>
        <v>PHVACUK/MC</v>
      </c>
      <c r="AN317" s="122" t="str">
        <f>IF(ISNA(VLOOKUP(I317&amp;C317,[1]Sheet!$D$2:$E$228,2,FALSE))," ",VLOOKUP(I317&amp;C317,[1]Sheet!$D$2:$E$228,2,FALSE))</f>
        <v>Gary, Nakanoko</v>
      </c>
      <c r="AO317" s="122" t="str">
        <f>+I317&amp;C317</f>
        <v>PANUNITED KINGDOM</v>
      </c>
      <c r="AP317" s="122" t="str">
        <f>C317&amp;D317&amp;E317&amp;G317&amp;I317&amp;O317</f>
        <v>UNITED KINGDOM3210020412026PANMAR</v>
      </c>
      <c r="AQ317" s="122" t="str">
        <f>B317&amp;D317&amp;N317</f>
        <v>EUROPE32100ERV</v>
      </c>
      <c r="AR317" s="123" t="str">
        <f>+D317&amp;J317</f>
        <v>32100SE</v>
      </c>
      <c r="AS317" s="124" t="str">
        <f t="shared" si="43"/>
        <v>Ves</v>
      </c>
      <c r="AT317" s="125" t="str">
        <f t="shared" si="44"/>
        <v>FV-65ZY1G</v>
      </c>
      <c r="AU317" s="125" t="str">
        <f>IF(NOT(AT317=""),VLOOKUP(AT317,[1]PSI_Category!A:B,2,0),"")</f>
        <v>ERV</v>
      </c>
      <c r="AV317" s="125" t="s">
        <v>387</v>
      </c>
      <c r="AW317" s="125" t="s">
        <v>387</v>
      </c>
      <c r="AX317" s="125" t="s">
        <v>387</v>
      </c>
    </row>
    <row r="318" spans="2:50" s="103" customFormat="1" ht="11.4" customHeight="1" x14ac:dyDescent="0.3">
      <c r="B318" s="104" t="s">
        <v>1769</v>
      </c>
      <c r="C318" s="105" t="s">
        <v>2157</v>
      </c>
      <c r="D318" s="106">
        <v>31400</v>
      </c>
      <c r="E318" s="107">
        <v>354</v>
      </c>
      <c r="F318" s="105" t="s">
        <v>2158</v>
      </c>
      <c r="G318" s="107">
        <v>905</v>
      </c>
      <c r="H318" s="105" t="s">
        <v>2159</v>
      </c>
      <c r="I318" s="105" t="s">
        <v>1773</v>
      </c>
      <c r="J318" s="107" t="s">
        <v>293</v>
      </c>
      <c r="K318" s="105">
        <v>92010828</v>
      </c>
      <c r="L318" s="105" t="s">
        <v>2160</v>
      </c>
      <c r="M318" s="105" t="s">
        <v>2161</v>
      </c>
      <c r="N318" s="105" t="s">
        <v>1809</v>
      </c>
      <c r="O318" s="108" t="s">
        <v>160</v>
      </c>
      <c r="P318" s="109" t="s">
        <v>1777</v>
      </c>
      <c r="Q318" s="110">
        <v>45372</v>
      </c>
      <c r="R318" s="110"/>
      <c r="S318" s="110" t="s">
        <v>2162</v>
      </c>
      <c r="T318" s="110"/>
      <c r="U318" s="111" t="s">
        <v>1952</v>
      </c>
      <c r="V318" s="111" t="s">
        <v>2163</v>
      </c>
      <c r="W318" s="112"/>
      <c r="X318" s="113" t="s">
        <v>2164</v>
      </c>
      <c r="Y318" s="114" t="s">
        <v>285</v>
      </c>
      <c r="Z318" s="115">
        <v>13.55</v>
      </c>
      <c r="AA318" s="116">
        <v>180</v>
      </c>
      <c r="AB318" s="117">
        <f t="shared" si="36"/>
        <v>2439</v>
      </c>
      <c r="AC318" s="117">
        <f t="shared" si="37"/>
        <v>19.076638500000001</v>
      </c>
      <c r="AD318" s="118">
        <v>180</v>
      </c>
      <c r="AE318" s="117">
        <f t="shared" si="38"/>
        <v>2439</v>
      </c>
      <c r="AF318" s="117">
        <f t="shared" si="39"/>
        <v>19.076638500000001</v>
      </c>
      <c r="AG318" s="119">
        <f t="shared" si="40"/>
        <v>0</v>
      </c>
      <c r="AH318" s="120">
        <f t="shared" si="41"/>
        <v>0</v>
      </c>
      <c r="AI318" s="121">
        <f t="shared" si="42"/>
        <v>0</v>
      </c>
      <c r="AJ318" s="122" t="str">
        <f>+C318</f>
        <v>CHILE</v>
      </c>
      <c r="AK318" s="122" t="str">
        <f>IF(ISNA(VLOOKUP(postponeList!D318,[1]Sheet!$A$2:$B$12,2,FALSE))," ",(VLOOKUP(postponeList!D318,[1]Sheet!$A$2:$B$12,2,FALSE)))</f>
        <v>PEWVN</v>
      </c>
      <c r="AL318" s="122" t="str">
        <f>IF(ISNA(VLOOKUP(E318,[1]Sheet!$G$2:$H$40,2,FALSE))," ",VLOOKUP(E318,[1]Sheet!$G$2:$H$40,2,FALSE))</f>
        <v>SANTAI</v>
      </c>
      <c r="AM318" s="122" t="str">
        <f>IF(ISNA(VLOOKUP(G318,[1]Sheet!$K$2:$L$159,2,FALSE))," ",(VLOOKUP(G318,[1]Sheet!$K$2:$L$159,2,FALSE)))</f>
        <v>AIROLITE</v>
      </c>
      <c r="AN318" s="122" t="str">
        <f>IF(ISNA(VLOOKUP(I318&amp;C318,[1]Sheet!$D$2:$E$228,2,FALSE))," ",VLOOKUP(I318&amp;C318,[1]Sheet!$D$2:$E$228,2,FALSE))</f>
        <v>Gary, Kimoto</v>
      </c>
      <c r="AO318" s="122" t="str">
        <f>+I318&amp;C318</f>
        <v>KDKCHILE</v>
      </c>
      <c r="AP318" s="122" t="str">
        <f>C318&amp;D318&amp;E318&amp;G318&amp;I318&amp;O318</f>
        <v>CHILE31400354905KDKMAR</v>
      </c>
      <c r="AQ318" s="122" t="str">
        <f>B318&amp;D318&amp;N318</f>
        <v xml:space="preserve">LATIN AMERICA31400VF </v>
      </c>
      <c r="AR318" s="123" t="str">
        <f>+D318&amp;J318</f>
        <v>31400SE</v>
      </c>
      <c r="AS318" s="124" t="str">
        <f t="shared" si="43"/>
        <v>Pro</v>
      </c>
      <c r="AT318" s="125" t="str">
        <f t="shared" si="44"/>
        <v>10EGSB27</v>
      </c>
      <c r="AU318" s="125" t="e">
        <f>IF(NOT(AT318=""),VLOOKUP(AT318,[1]PSI_Category!A:B,2,0),"")</f>
        <v>#N/A</v>
      </c>
      <c r="AV318" s="125" t="s">
        <v>543</v>
      </c>
      <c r="AW318" s="125" t="s">
        <v>543</v>
      </c>
      <c r="AX318" s="125" t="s">
        <v>543</v>
      </c>
    </row>
    <row r="319" spans="2:50" s="103" customFormat="1" ht="11.4" customHeight="1" x14ac:dyDescent="0.3">
      <c r="B319" s="104" t="s">
        <v>1769</v>
      </c>
      <c r="C319" s="105" t="s">
        <v>2157</v>
      </c>
      <c r="D319" s="106">
        <v>31400</v>
      </c>
      <c r="E319" s="107">
        <v>354</v>
      </c>
      <c r="F319" s="105" t="s">
        <v>2158</v>
      </c>
      <c r="G319" s="107">
        <v>905</v>
      </c>
      <c r="H319" s="105" t="s">
        <v>2159</v>
      </c>
      <c r="I319" s="105" t="s">
        <v>1773</v>
      </c>
      <c r="J319" s="107" t="s">
        <v>293</v>
      </c>
      <c r="K319" s="105">
        <v>92010828</v>
      </c>
      <c r="L319" s="105" t="s">
        <v>2160</v>
      </c>
      <c r="M319" s="105" t="s">
        <v>2165</v>
      </c>
      <c r="N319" s="105" t="s">
        <v>1809</v>
      </c>
      <c r="O319" s="108" t="s">
        <v>160</v>
      </c>
      <c r="P319" s="109" t="s">
        <v>1777</v>
      </c>
      <c r="Q319" s="110">
        <v>45372</v>
      </c>
      <c r="R319" s="110"/>
      <c r="S319" s="110" t="s">
        <v>2162</v>
      </c>
      <c r="T319" s="110"/>
      <c r="U319" s="111" t="s">
        <v>1952</v>
      </c>
      <c r="V319" s="111" t="s">
        <v>2163</v>
      </c>
      <c r="W319" s="112"/>
      <c r="X319" s="113" t="s">
        <v>2164</v>
      </c>
      <c r="Y319" s="114" t="s">
        <v>285</v>
      </c>
      <c r="Z319" s="115">
        <v>17.010000000000002</v>
      </c>
      <c r="AA319" s="116">
        <v>245</v>
      </c>
      <c r="AB319" s="117">
        <f t="shared" si="36"/>
        <v>4167.4500000000007</v>
      </c>
      <c r="AC319" s="117">
        <f t="shared" si="37"/>
        <v>32.595710175000008</v>
      </c>
      <c r="AD319" s="118">
        <v>245</v>
      </c>
      <c r="AE319" s="117">
        <f t="shared" si="38"/>
        <v>4167.4500000000007</v>
      </c>
      <c r="AF319" s="117">
        <f t="shared" si="39"/>
        <v>32.595710175000008</v>
      </c>
      <c r="AG319" s="119">
        <f t="shared" si="40"/>
        <v>0</v>
      </c>
      <c r="AH319" s="120">
        <f t="shared" si="41"/>
        <v>0</v>
      </c>
      <c r="AI319" s="121">
        <f t="shared" si="42"/>
        <v>0</v>
      </c>
      <c r="AJ319" s="122" t="str">
        <f>+C319</f>
        <v>CHILE</v>
      </c>
      <c r="AK319" s="122" t="str">
        <f>IF(ISNA(VLOOKUP(postponeList!D319,[1]Sheet!$A$2:$B$12,2,FALSE))," ",(VLOOKUP(postponeList!D319,[1]Sheet!$A$2:$B$12,2,FALSE)))</f>
        <v>PEWVN</v>
      </c>
      <c r="AL319" s="122" t="str">
        <f>IF(ISNA(VLOOKUP(E319,[1]Sheet!$G$2:$H$40,2,FALSE))," ",VLOOKUP(E319,[1]Sheet!$G$2:$H$40,2,FALSE))</f>
        <v>SANTAI</v>
      </c>
      <c r="AM319" s="122" t="str">
        <f>IF(ISNA(VLOOKUP(G319,[1]Sheet!$K$2:$L$159,2,FALSE))," ",(VLOOKUP(G319,[1]Sheet!$K$2:$L$159,2,FALSE)))</f>
        <v>AIROLITE</v>
      </c>
      <c r="AN319" s="122" t="str">
        <f>IF(ISNA(VLOOKUP(I319&amp;C319,[1]Sheet!$D$2:$E$228,2,FALSE))," ",VLOOKUP(I319&amp;C319,[1]Sheet!$D$2:$E$228,2,FALSE))</f>
        <v>Gary, Kimoto</v>
      </c>
      <c r="AO319" s="122" t="str">
        <f>+I319&amp;C319</f>
        <v>KDKCHILE</v>
      </c>
      <c r="AP319" s="122" t="str">
        <f>C319&amp;D319&amp;E319&amp;G319&amp;I319&amp;O319</f>
        <v>CHILE31400354905KDKMAR</v>
      </c>
      <c r="AQ319" s="122" t="str">
        <f>B319&amp;D319&amp;N319</f>
        <v xml:space="preserve">LATIN AMERICA31400VF </v>
      </c>
      <c r="AR319" s="123" t="str">
        <f>+D319&amp;J319</f>
        <v>31400SE</v>
      </c>
      <c r="AS319" s="124" t="str">
        <f t="shared" si="43"/>
        <v>Pro</v>
      </c>
      <c r="AT319" s="125" t="str">
        <f t="shared" si="44"/>
        <v>15EGSB27</v>
      </c>
      <c r="AU319" s="125" t="e">
        <f>IF(NOT(AT319=""),VLOOKUP(AT319,[1]PSI_Category!A:B,2,0),"")</f>
        <v>#N/A</v>
      </c>
      <c r="AV319" s="125" t="s">
        <v>543</v>
      </c>
      <c r="AW319" s="125" t="s">
        <v>543</v>
      </c>
      <c r="AX319" s="125" t="s">
        <v>543</v>
      </c>
    </row>
    <row r="320" spans="2:50" s="103" customFormat="1" ht="11.4" customHeight="1" x14ac:dyDescent="0.3">
      <c r="B320" s="104" t="s">
        <v>1769</v>
      </c>
      <c r="C320" s="105" t="s">
        <v>2157</v>
      </c>
      <c r="D320" s="106">
        <v>31400</v>
      </c>
      <c r="E320" s="107">
        <v>354</v>
      </c>
      <c r="F320" s="105" t="s">
        <v>2158</v>
      </c>
      <c r="G320" s="107">
        <v>905</v>
      </c>
      <c r="H320" s="105" t="s">
        <v>2159</v>
      </c>
      <c r="I320" s="105" t="s">
        <v>1773</v>
      </c>
      <c r="J320" s="107" t="s">
        <v>293</v>
      </c>
      <c r="K320" s="105">
        <v>92010828</v>
      </c>
      <c r="L320" s="105" t="s">
        <v>2160</v>
      </c>
      <c r="M320" s="105" t="s">
        <v>2166</v>
      </c>
      <c r="N320" s="105" t="s">
        <v>1818</v>
      </c>
      <c r="O320" s="108" t="s">
        <v>160</v>
      </c>
      <c r="P320" s="109" t="s">
        <v>1777</v>
      </c>
      <c r="Q320" s="110">
        <v>45362</v>
      </c>
      <c r="R320" s="110"/>
      <c r="S320" s="110" t="s">
        <v>2162</v>
      </c>
      <c r="T320" s="110"/>
      <c r="U320" s="111" t="s">
        <v>1952</v>
      </c>
      <c r="V320" s="111" t="s">
        <v>2163</v>
      </c>
      <c r="W320" s="112"/>
      <c r="X320" s="113" t="s">
        <v>2167</v>
      </c>
      <c r="Y320" s="114" t="s">
        <v>285</v>
      </c>
      <c r="Z320" s="115">
        <v>19.37</v>
      </c>
      <c r="AA320" s="116">
        <v>90</v>
      </c>
      <c r="AB320" s="117">
        <f t="shared" si="36"/>
        <v>1743.3000000000002</v>
      </c>
      <c r="AC320" s="117">
        <f t="shared" si="37"/>
        <v>13.635220950000003</v>
      </c>
      <c r="AD320" s="118">
        <v>90</v>
      </c>
      <c r="AE320" s="117">
        <f t="shared" si="38"/>
        <v>1743.3000000000002</v>
      </c>
      <c r="AF320" s="117">
        <f t="shared" si="39"/>
        <v>13.635220950000003</v>
      </c>
      <c r="AG320" s="119">
        <f t="shared" si="40"/>
        <v>0</v>
      </c>
      <c r="AH320" s="120">
        <f t="shared" si="41"/>
        <v>0</v>
      </c>
      <c r="AI320" s="121">
        <f t="shared" si="42"/>
        <v>0</v>
      </c>
      <c r="AJ320" s="122" t="str">
        <f>+C320</f>
        <v>CHILE</v>
      </c>
      <c r="AK320" s="122" t="str">
        <f>IF(ISNA(VLOOKUP(postponeList!D320,[1]Sheet!$A$2:$B$12,2,FALSE))," ",(VLOOKUP(postponeList!D320,[1]Sheet!$A$2:$B$12,2,FALSE)))</f>
        <v>PEWVN</v>
      </c>
      <c r="AL320" s="122" t="str">
        <f>IF(ISNA(VLOOKUP(E320,[1]Sheet!$G$2:$H$40,2,FALSE))," ",VLOOKUP(E320,[1]Sheet!$G$2:$H$40,2,FALSE))</f>
        <v>SANTAI</v>
      </c>
      <c r="AM320" s="122" t="str">
        <f>IF(ISNA(VLOOKUP(G320,[1]Sheet!$K$2:$L$159,2,FALSE))," ",(VLOOKUP(G320,[1]Sheet!$K$2:$L$159,2,FALSE)))</f>
        <v>AIROLITE</v>
      </c>
      <c r="AN320" s="122" t="str">
        <f>IF(ISNA(VLOOKUP(I320&amp;C320,[1]Sheet!$D$2:$E$228,2,FALSE))," ",VLOOKUP(I320&amp;C320,[1]Sheet!$D$2:$E$228,2,FALSE))</f>
        <v>Gary, Kimoto</v>
      </c>
      <c r="AO320" s="122" t="str">
        <f>+I320&amp;C320</f>
        <v>KDKCHILE</v>
      </c>
      <c r="AP320" s="122" t="str">
        <f>C320&amp;D320&amp;E320&amp;G320&amp;I320&amp;O320</f>
        <v>CHILE31400354905KDKMAR</v>
      </c>
      <c r="AQ320" s="122" t="str">
        <f>B320&amp;D320&amp;N320</f>
        <v xml:space="preserve">LATIN AMERICA31400WP </v>
      </c>
      <c r="AR320" s="123" t="str">
        <f>+D320&amp;J320</f>
        <v>31400SE</v>
      </c>
      <c r="AS320" s="124" t="str">
        <f t="shared" si="43"/>
        <v>Pro</v>
      </c>
      <c r="AT320" s="125" t="str">
        <f t="shared" si="44"/>
        <v>15WUDNADV</v>
      </c>
      <c r="AU320" s="125" t="e">
        <f>IF(NOT(AT320=""),VLOOKUP(AT320,[1]PSI_Category!A:B,2,0),"")</f>
        <v>#N/A</v>
      </c>
      <c r="AV320" s="125" t="s">
        <v>536</v>
      </c>
      <c r="AW320" s="125" t="s">
        <v>536</v>
      </c>
      <c r="AX320" s="125" t="s">
        <v>536</v>
      </c>
    </row>
    <row r="321" spans="2:50" s="103" customFormat="1" ht="11.4" customHeight="1" x14ac:dyDescent="0.3">
      <c r="B321" s="104" t="s">
        <v>1769</v>
      </c>
      <c r="C321" s="105" t="s">
        <v>2157</v>
      </c>
      <c r="D321" s="106">
        <v>31400</v>
      </c>
      <c r="E321" s="107">
        <v>354</v>
      </c>
      <c r="F321" s="105" t="s">
        <v>2158</v>
      </c>
      <c r="G321" s="107">
        <v>905</v>
      </c>
      <c r="H321" s="105" t="s">
        <v>2159</v>
      </c>
      <c r="I321" s="105" t="s">
        <v>1773</v>
      </c>
      <c r="J321" s="107" t="s">
        <v>293</v>
      </c>
      <c r="K321" s="105">
        <v>92010828</v>
      </c>
      <c r="L321" s="105" t="s">
        <v>2160</v>
      </c>
      <c r="M321" s="105" t="s">
        <v>2168</v>
      </c>
      <c r="N321" s="105" t="s">
        <v>1809</v>
      </c>
      <c r="O321" s="108" t="s">
        <v>160</v>
      </c>
      <c r="P321" s="109" t="s">
        <v>1777</v>
      </c>
      <c r="Q321" s="110">
        <v>45362</v>
      </c>
      <c r="R321" s="110"/>
      <c r="S321" s="110" t="s">
        <v>2162</v>
      </c>
      <c r="T321" s="110"/>
      <c r="U321" s="111" t="s">
        <v>1952</v>
      </c>
      <c r="V321" s="111" t="s">
        <v>2163</v>
      </c>
      <c r="W321" s="112"/>
      <c r="X321" s="113" t="s">
        <v>2167</v>
      </c>
      <c r="Y321" s="114" t="s">
        <v>285</v>
      </c>
      <c r="Z321" s="115">
        <v>21.26</v>
      </c>
      <c r="AA321" s="116">
        <v>100</v>
      </c>
      <c r="AB321" s="117">
        <f t="shared" si="36"/>
        <v>2126</v>
      </c>
      <c r="AC321" s="117">
        <f t="shared" si="37"/>
        <v>16.628509000000001</v>
      </c>
      <c r="AD321" s="118">
        <v>100</v>
      </c>
      <c r="AE321" s="117">
        <f t="shared" si="38"/>
        <v>2126</v>
      </c>
      <c r="AF321" s="117">
        <f t="shared" si="39"/>
        <v>16.628509000000001</v>
      </c>
      <c r="AG321" s="119">
        <f t="shared" si="40"/>
        <v>0</v>
      </c>
      <c r="AH321" s="120">
        <f t="shared" si="41"/>
        <v>0</v>
      </c>
      <c r="AI321" s="121">
        <f t="shared" si="42"/>
        <v>0</v>
      </c>
      <c r="AJ321" s="122" t="str">
        <f>+C321</f>
        <v>CHILE</v>
      </c>
      <c r="AK321" s="122" t="str">
        <f>IF(ISNA(VLOOKUP(postponeList!D321,[1]Sheet!$A$2:$B$12,2,FALSE))," ",(VLOOKUP(postponeList!D321,[1]Sheet!$A$2:$B$12,2,FALSE)))</f>
        <v>PEWVN</v>
      </c>
      <c r="AL321" s="122" t="str">
        <f>IF(ISNA(VLOOKUP(E321,[1]Sheet!$G$2:$H$40,2,FALSE))," ",VLOOKUP(E321,[1]Sheet!$G$2:$H$40,2,FALSE))</f>
        <v>SANTAI</v>
      </c>
      <c r="AM321" s="122" t="str">
        <f>IF(ISNA(VLOOKUP(G321,[1]Sheet!$K$2:$L$159,2,FALSE))," ",(VLOOKUP(G321,[1]Sheet!$K$2:$L$159,2,FALSE)))</f>
        <v>AIROLITE</v>
      </c>
      <c r="AN321" s="122" t="str">
        <f>IF(ISNA(VLOOKUP(I321&amp;C321,[1]Sheet!$D$2:$E$228,2,FALSE))," ",VLOOKUP(I321&amp;C321,[1]Sheet!$D$2:$E$228,2,FALSE))</f>
        <v>Gary, Kimoto</v>
      </c>
      <c r="AO321" s="122" t="str">
        <f>+I321&amp;C321</f>
        <v>KDKCHILE</v>
      </c>
      <c r="AP321" s="122" t="str">
        <f>C321&amp;D321&amp;E321&amp;G321&amp;I321&amp;O321</f>
        <v>CHILE31400354905KDKMAR</v>
      </c>
      <c r="AQ321" s="122" t="str">
        <f>B321&amp;D321&amp;N321</f>
        <v xml:space="preserve">LATIN AMERICA31400VF </v>
      </c>
      <c r="AR321" s="123" t="str">
        <f>+D321&amp;J321</f>
        <v>31400SE</v>
      </c>
      <c r="AS321" s="124" t="str">
        <f t="shared" si="43"/>
        <v>Pro</v>
      </c>
      <c r="AT321" s="125" t="str">
        <f t="shared" si="44"/>
        <v>20ALANAH</v>
      </c>
      <c r="AU321" s="125" t="e">
        <f>IF(NOT(AT321=""),VLOOKUP(AT321,[1]PSI_Category!A:B,2,0),"")</f>
        <v>#N/A</v>
      </c>
      <c r="AV321" s="125" t="s">
        <v>533</v>
      </c>
      <c r="AW321" s="125" t="s">
        <v>1726</v>
      </c>
      <c r="AX321" s="125" t="s">
        <v>533</v>
      </c>
    </row>
    <row r="322" spans="2:50" s="103" customFormat="1" ht="11.4" customHeight="1" x14ac:dyDescent="0.3">
      <c r="B322" s="104" t="s">
        <v>1769</v>
      </c>
      <c r="C322" s="105" t="s">
        <v>2157</v>
      </c>
      <c r="D322" s="106">
        <v>31400</v>
      </c>
      <c r="E322" s="107">
        <v>354</v>
      </c>
      <c r="F322" s="105" t="s">
        <v>2158</v>
      </c>
      <c r="G322" s="107">
        <v>905</v>
      </c>
      <c r="H322" s="105" t="s">
        <v>2159</v>
      </c>
      <c r="I322" s="105" t="s">
        <v>1773</v>
      </c>
      <c r="J322" s="107" t="s">
        <v>293</v>
      </c>
      <c r="K322" s="105">
        <v>92010828</v>
      </c>
      <c r="L322" s="105" t="s">
        <v>2160</v>
      </c>
      <c r="M322" s="105" t="s">
        <v>2169</v>
      </c>
      <c r="N322" s="105" t="s">
        <v>1809</v>
      </c>
      <c r="O322" s="108" t="s">
        <v>160</v>
      </c>
      <c r="P322" s="109" t="s">
        <v>1777</v>
      </c>
      <c r="Q322" s="110">
        <v>45362</v>
      </c>
      <c r="R322" s="110"/>
      <c r="S322" s="110" t="s">
        <v>2162</v>
      </c>
      <c r="T322" s="110"/>
      <c r="U322" s="111" t="s">
        <v>1952</v>
      </c>
      <c r="V322" s="111" t="s">
        <v>2163</v>
      </c>
      <c r="W322" s="112"/>
      <c r="X322" s="113" t="s">
        <v>2167</v>
      </c>
      <c r="Y322" s="114" t="s">
        <v>285</v>
      </c>
      <c r="Z322" s="115">
        <v>17.690000000000001</v>
      </c>
      <c r="AA322" s="116">
        <v>150</v>
      </c>
      <c r="AB322" s="117">
        <f t="shared" si="36"/>
        <v>2653.5</v>
      </c>
      <c r="AC322" s="117">
        <f t="shared" si="37"/>
        <v>20.754350249999998</v>
      </c>
      <c r="AD322" s="118">
        <v>150</v>
      </c>
      <c r="AE322" s="117">
        <f t="shared" si="38"/>
        <v>2653.5</v>
      </c>
      <c r="AF322" s="117">
        <f t="shared" si="39"/>
        <v>20.754350249999998</v>
      </c>
      <c r="AG322" s="119">
        <f t="shared" si="40"/>
        <v>0</v>
      </c>
      <c r="AH322" s="120">
        <f t="shared" si="41"/>
        <v>0</v>
      </c>
      <c r="AI322" s="121">
        <f t="shared" si="42"/>
        <v>0</v>
      </c>
      <c r="AJ322" s="122" t="str">
        <f>+C322</f>
        <v>CHILE</v>
      </c>
      <c r="AK322" s="122" t="str">
        <f>IF(ISNA(VLOOKUP(postponeList!D322,[1]Sheet!$A$2:$B$12,2,FALSE))," ",(VLOOKUP(postponeList!D322,[1]Sheet!$A$2:$B$12,2,FALSE)))</f>
        <v>PEWVN</v>
      </c>
      <c r="AL322" s="122" t="str">
        <f>IF(ISNA(VLOOKUP(E322,[1]Sheet!$G$2:$H$40,2,FALSE))," ",VLOOKUP(E322,[1]Sheet!$G$2:$H$40,2,FALSE))</f>
        <v>SANTAI</v>
      </c>
      <c r="AM322" s="122" t="str">
        <f>IF(ISNA(VLOOKUP(G322,[1]Sheet!$K$2:$L$159,2,FALSE))," ",(VLOOKUP(G322,[1]Sheet!$K$2:$L$159,2,FALSE)))</f>
        <v>AIROLITE</v>
      </c>
      <c r="AN322" s="122" t="str">
        <f>IF(ISNA(VLOOKUP(I322&amp;C322,[1]Sheet!$D$2:$E$228,2,FALSE))," ",VLOOKUP(I322&amp;C322,[1]Sheet!$D$2:$E$228,2,FALSE))</f>
        <v>Gary, Kimoto</v>
      </c>
      <c r="AO322" s="122" t="str">
        <f>+I322&amp;C322</f>
        <v>KDKCHILE</v>
      </c>
      <c r="AP322" s="122" t="str">
        <f>C322&amp;D322&amp;E322&amp;G322&amp;I322&amp;O322</f>
        <v>CHILE31400354905KDKMAR</v>
      </c>
      <c r="AQ322" s="122" t="str">
        <f>B322&amp;D322&amp;N322</f>
        <v xml:space="preserve">LATIN AMERICA31400VF </v>
      </c>
      <c r="AR322" s="123" t="str">
        <f>+D322&amp;J322</f>
        <v>31400SE</v>
      </c>
      <c r="AS322" s="124" t="str">
        <f t="shared" si="43"/>
        <v>Pro</v>
      </c>
      <c r="AT322" s="125" t="str">
        <f t="shared" si="44"/>
        <v>20AUANAH</v>
      </c>
      <c r="AU322" s="125" t="e">
        <f>IF(NOT(AT322=""),VLOOKUP(AT322,[1]PSI_Category!A:B,2,0),"")</f>
        <v>#N/A</v>
      </c>
      <c r="AV322" s="125" t="s">
        <v>533</v>
      </c>
      <c r="AW322" s="125" t="s">
        <v>1726</v>
      </c>
      <c r="AX322" s="125" t="s">
        <v>533</v>
      </c>
    </row>
    <row r="323" spans="2:50" s="103" customFormat="1" ht="11.4" customHeight="1" x14ac:dyDescent="0.3">
      <c r="B323" s="104" t="s">
        <v>1769</v>
      </c>
      <c r="C323" s="105" t="s">
        <v>2157</v>
      </c>
      <c r="D323" s="106">
        <v>31400</v>
      </c>
      <c r="E323" s="107">
        <v>354</v>
      </c>
      <c r="F323" s="105" t="s">
        <v>2158</v>
      </c>
      <c r="G323" s="107">
        <v>905</v>
      </c>
      <c r="H323" s="105" t="s">
        <v>2159</v>
      </c>
      <c r="I323" s="105" t="s">
        <v>1773</v>
      </c>
      <c r="J323" s="107" t="s">
        <v>293</v>
      </c>
      <c r="K323" s="105">
        <v>92010828</v>
      </c>
      <c r="L323" s="105" t="s">
        <v>2160</v>
      </c>
      <c r="M323" s="105" t="s">
        <v>2170</v>
      </c>
      <c r="N323" s="105" t="s">
        <v>1818</v>
      </c>
      <c r="O323" s="108" t="s">
        <v>160</v>
      </c>
      <c r="P323" s="109" t="s">
        <v>1777</v>
      </c>
      <c r="Q323" s="110">
        <v>45363</v>
      </c>
      <c r="R323" s="110"/>
      <c r="S323" s="110" t="s">
        <v>2162</v>
      </c>
      <c r="T323" s="110"/>
      <c r="U323" s="111" t="s">
        <v>1952</v>
      </c>
      <c r="V323" s="111" t="s">
        <v>2163</v>
      </c>
      <c r="W323" s="112"/>
      <c r="X323" s="113" t="s">
        <v>2167</v>
      </c>
      <c r="Y323" s="114" t="s">
        <v>285</v>
      </c>
      <c r="Z323" s="115">
        <v>29.22</v>
      </c>
      <c r="AA323" s="116">
        <v>100</v>
      </c>
      <c r="AB323" s="117">
        <f t="shared" si="36"/>
        <v>2922</v>
      </c>
      <c r="AC323" s="117">
        <f t="shared" si="37"/>
        <v>22.854423000000004</v>
      </c>
      <c r="AD323" s="118">
        <v>100</v>
      </c>
      <c r="AE323" s="117">
        <f t="shared" si="38"/>
        <v>2922</v>
      </c>
      <c r="AF323" s="117">
        <f t="shared" si="39"/>
        <v>22.854423000000004</v>
      </c>
      <c r="AG323" s="119">
        <f t="shared" si="40"/>
        <v>0</v>
      </c>
      <c r="AH323" s="120">
        <f t="shared" si="41"/>
        <v>0</v>
      </c>
      <c r="AI323" s="121">
        <f t="shared" si="42"/>
        <v>0</v>
      </c>
      <c r="AJ323" s="122" t="str">
        <f>+C323</f>
        <v>CHILE</v>
      </c>
      <c r="AK323" s="122" t="str">
        <f>IF(ISNA(VLOOKUP(postponeList!D323,[1]Sheet!$A$2:$B$12,2,FALSE))," ",(VLOOKUP(postponeList!D323,[1]Sheet!$A$2:$B$12,2,FALSE)))</f>
        <v>PEWVN</v>
      </c>
      <c r="AL323" s="122" t="str">
        <f>IF(ISNA(VLOOKUP(E323,[1]Sheet!$G$2:$H$40,2,FALSE))," ",VLOOKUP(E323,[1]Sheet!$G$2:$H$40,2,FALSE))</f>
        <v>SANTAI</v>
      </c>
      <c r="AM323" s="122" t="str">
        <f>IF(ISNA(VLOOKUP(G323,[1]Sheet!$K$2:$L$159,2,FALSE))," ",(VLOOKUP(G323,[1]Sheet!$K$2:$L$159,2,FALSE)))</f>
        <v>AIROLITE</v>
      </c>
      <c r="AN323" s="122" t="str">
        <f>IF(ISNA(VLOOKUP(I323&amp;C323,[1]Sheet!$D$2:$E$228,2,FALSE))," ",VLOOKUP(I323&amp;C323,[1]Sheet!$D$2:$E$228,2,FALSE))</f>
        <v>Gary, Kimoto</v>
      </c>
      <c r="AO323" s="122" t="str">
        <f>+I323&amp;C323</f>
        <v>KDKCHILE</v>
      </c>
      <c r="AP323" s="122" t="str">
        <f>C323&amp;D323&amp;E323&amp;G323&amp;I323&amp;O323</f>
        <v>CHILE31400354905KDKMAR</v>
      </c>
      <c r="AQ323" s="122" t="str">
        <f>B323&amp;D323&amp;N323</f>
        <v xml:space="preserve">LATIN AMERICA31400WP </v>
      </c>
      <c r="AR323" s="123" t="str">
        <f>+D323&amp;J323</f>
        <v>31400SE</v>
      </c>
      <c r="AS323" s="124" t="str">
        <f t="shared" si="43"/>
        <v>Pro</v>
      </c>
      <c r="AT323" s="125" t="str">
        <f t="shared" si="44"/>
        <v>20WUDNADV</v>
      </c>
      <c r="AU323" s="125" t="e">
        <f>IF(NOT(AT323=""),VLOOKUP(AT323,[1]PSI_Category!A:B,2,0),"")</f>
        <v>#N/A</v>
      </c>
      <c r="AV323" s="125" t="s">
        <v>536</v>
      </c>
      <c r="AW323" s="125" t="s">
        <v>536</v>
      </c>
      <c r="AX323" s="125" t="s">
        <v>536</v>
      </c>
    </row>
    <row r="324" spans="2:50" s="103" customFormat="1" ht="11.4" customHeight="1" x14ac:dyDescent="0.3">
      <c r="B324" s="104" t="s">
        <v>1769</v>
      </c>
      <c r="C324" s="105" t="s">
        <v>2157</v>
      </c>
      <c r="D324" s="106">
        <v>31400</v>
      </c>
      <c r="E324" s="107">
        <v>354</v>
      </c>
      <c r="F324" s="105" t="s">
        <v>2158</v>
      </c>
      <c r="G324" s="107">
        <v>905</v>
      </c>
      <c r="H324" s="105" t="s">
        <v>2159</v>
      </c>
      <c r="I324" s="105" t="s">
        <v>1773</v>
      </c>
      <c r="J324" s="107" t="s">
        <v>293</v>
      </c>
      <c r="K324" s="105">
        <v>92010828</v>
      </c>
      <c r="L324" s="105" t="s">
        <v>2160</v>
      </c>
      <c r="M324" s="105" t="s">
        <v>2171</v>
      </c>
      <c r="N324" s="105" t="s">
        <v>1809</v>
      </c>
      <c r="O324" s="108" t="s">
        <v>160</v>
      </c>
      <c r="P324" s="109" t="s">
        <v>1777</v>
      </c>
      <c r="Q324" s="110">
        <v>45362</v>
      </c>
      <c r="R324" s="110"/>
      <c r="S324" s="110" t="s">
        <v>2162</v>
      </c>
      <c r="T324" s="110"/>
      <c r="U324" s="111" t="s">
        <v>1952</v>
      </c>
      <c r="V324" s="111" t="s">
        <v>2163</v>
      </c>
      <c r="W324" s="112"/>
      <c r="X324" s="113" t="s">
        <v>2167</v>
      </c>
      <c r="Y324" s="114" t="s">
        <v>285</v>
      </c>
      <c r="Z324" s="115">
        <v>19.690000000000001</v>
      </c>
      <c r="AA324" s="116">
        <v>350</v>
      </c>
      <c r="AB324" s="117">
        <f t="shared" si="36"/>
        <v>6891.5</v>
      </c>
      <c r="AC324" s="117">
        <f t="shared" si="37"/>
        <v>53.901867250000002</v>
      </c>
      <c r="AD324" s="118">
        <v>350</v>
      </c>
      <c r="AE324" s="117">
        <f t="shared" si="38"/>
        <v>6891.5</v>
      </c>
      <c r="AF324" s="117">
        <f t="shared" si="39"/>
        <v>53.901867250000002</v>
      </c>
      <c r="AG324" s="119">
        <f t="shared" si="40"/>
        <v>0</v>
      </c>
      <c r="AH324" s="120">
        <f t="shared" si="41"/>
        <v>0</v>
      </c>
      <c r="AI324" s="121">
        <f t="shared" si="42"/>
        <v>0</v>
      </c>
      <c r="AJ324" s="122" t="str">
        <f>+C324</f>
        <v>CHILE</v>
      </c>
      <c r="AK324" s="122" t="str">
        <f>IF(ISNA(VLOOKUP(postponeList!D324,[1]Sheet!$A$2:$B$12,2,FALSE))," ",(VLOOKUP(postponeList!D324,[1]Sheet!$A$2:$B$12,2,FALSE)))</f>
        <v>PEWVN</v>
      </c>
      <c r="AL324" s="122" t="str">
        <f>IF(ISNA(VLOOKUP(E324,[1]Sheet!$G$2:$H$40,2,FALSE))," ",VLOOKUP(E324,[1]Sheet!$G$2:$H$40,2,FALSE))</f>
        <v>SANTAI</v>
      </c>
      <c r="AM324" s="122" t="str">
        <f>IF(ISNA(VLOOKUP(G324,[1]Sheet!$K$2:$L$159,2,FALSE))," ",(VLOOKUP(G324,[1]Sheet!$K$2:$L$159,2,FALSE)))</f>
        <v>AIROLITE</v>
      </c>
      <c r="AN324" s="122" t="str">
        <f>IF(ISNA(VLOOKUP(I324&amp;C324,[1]Sheet!$D$2:$E$228,2,FALSE))," ",VLOOKUP(I324&amp;C324,[1]Sheet!$D$2:$E$228,2,FALSE))</f>
        <v>Gary, Kimoto</v>
      </c>
      <c r="AO324" s="122" t="str">
        <f>+I324&amp;C324</f>
        <v>KDKCHILE</v>
      </c>
      <c r="AP324" s="122" t="str">
        <f>C324&amp;D324&amp;E324&amp;G324&amp;I324&amp;O324</f>
        <v>CHILE31400354905KDKMAR</v>
      </c>
      <c r="AQ324" s="122" t="str">
        <f>B324&amp;D324&amp;N324</f>
        <v xml:space="preserve">LATIN AMERICA31400VF </v>
      </c>
      <c r="AR324" s="123" t="str">
        <f>+D324&amp;J324</f>
        <v>31400SE</v>
      </c>
      <c r="AS324" s="124" t="str">
        <f t="shared" si="43"/>
        <v>Pro</v>
      </c>
      <c r="AT324" s="125" t="str">
        <f t="shared" si="44"/>
        <v>25AUANAH</v>
      </c>
      <c r="AU324" s="125" t="e">
        <f>IF(NOT(AT324=""),VLOOKUP(AT324,[1]PSI_Category!A:B,2,0),"")</f>
        <v>#N/A</v>
      </c>
      <c r="AV324" s="125" t="s">
        <v>533</v>
      </c>
      <c r="AW324" s="125" t="s">
        <v>1726</v>
      </c>
      <c r="AX324" s="125" t="s">
        <v>533</v>
      </c>
    </row>
    <row r="325" spans="2:50" s="103" customFormat="1" ht="11.4" customHeight="1" x14ac:dyDescent="0.3">
      <c r="B325" s="104" t="s">
        <v>1769</v>
      </c>
      <c r="C325" s="105" t="s">
        <v>2157</v>
      </c>
      <c r="D325" s="106">
        <v>31400</v>
      </c>
      <c r="E325" s="107">
        <v>354</v>
      </c>
      <c r="F325" s="105" t="s">
        <v>2158</v>
      </c>
      <c r="G325" s="107">
        <v>905</v>
      </c>
      <c r="H325" s="105" t="s">
        <v>2159</v>
      </c>
      <c r="I325" s="105" t="s">
        <v>1773</v>
      </c>
      <c r="J325" s="107" t="s">
        <v>293</v>
      </c>
      <c r="K325" s="105">
        <v>92010828</v>
      </c>
      <c r="L325" s="105" t="s">
        <v>2160</v>
      </c>
      <c r="M325" s="105" t="s">
        <v>2172</v>
      </c>
      <c r="N325" s="105" t="s">
        <v>1809</v>
      </c>
      <c r="O325" s="108" t="s">
        <v>160</v>
      </c>
      <c r="P325" s="109" t="s">
        <v>1777</v>
      </c>
      <c r="Q325" s="110">
        <v>45362</v>
      </c>
      <c r="R325" s="110"/>
      <c r="S325" s="110" t="s">
        <v>2162</v>
      </c>
      <c r="T325" s="110"/>
      <c r="U325" s="111" t="s">
        <v>1952</v>
      </c>
      <c r="V325" s="111" t="s">
        <v>2163</v>
      </c>
      <c r="W325" s="112"/>
      <c r="X325" s="113" t="s">
        <v>2167</v>
      </c>
      <c r="Y325" s="114" t="s">
        <v>285</v>
      </c>
      <c r="Z325" s="115">
        <v>25.19</v>
      </c>
      <c r="AA325" s="116">
        <v>110</v>
      </c>
      <c r="AB325" s="117">
        <f t="shared" ref="AB325:AB388" si="45">IF($Y325=$AB$3,$Z325*AA325,IF($Y325=$AC$3,$Z325*AA325/$AF$3,IF($Y325=$AH$3,$Z325*AA325/$AI$3,IF($Y325=$AJ$3,$Z325*AA325/$AK$3))))</f>
        <v>2770.9</v>
      </c>
      <c r="AC325" s="117">
        <f t="shared" ref="AC325:AC388" si="46">AB325*$AF$3/1000</f>
        <v>21.672594350000004</v>
      </c>
      <c r="AD325" s="118">
        <v>110</v>
      </c>
      <c r="AE325" s="117">
        <f t="shared" ref="AE325:AE388" si="47">IF($Y325=$AB$3,$Z325*AD325, IF($Y325=$AC$3, $Z325*AD325/$AF$3, IF($Y325=$AH$3, $Z325*AD325/$AI$3, IF($Y325=$AJ$3, $Z325*AD325/$AK$3))))</f>
        <v>2770.9</v>
      </c>
      <c r="AF325" s="117">
        <f t="shared" ref="AF325:AF388" si="48">AE325*$AF$3/1000</f>
        <v>21.672594350000004</v>
      </c>
      <c r="AG325" s="119">
        <f t="shared" ref="AG325:AG388" si="49">+AA325-AD325</f>
        <v>0</v>
      </c>
      <c r="AH325" s="120">
        <f t="shared" ref="AH325:AH388" si="50">IF($Y325=$AB$3,$Z325*AG325, IF($Y325=$AC$3, $Z325*AG325/$AF$3, IF($Y325=$AH$3, $Z325*AG325/$AI$3, IF($Y325=$AJ$3, $Z325*AG325/$AK$3))))</f>
        <v>0</v>
      </c>
      <c r="AI325" s="121">
        <f t="shared" ref="AI325:AI388" si="51">AH325*$AF$3/1000</f>
        <v>0</v>
      </c>
      <c r="AJ325" s="122" t="str">
        <f>+C325</f>
        <v>CHILE</v>
      </c>
      <c r="AK325" s="122" t="str">
        <f>IF(ISNA(VLOOKUP(postponeList!D325,[1]Sheet!$A$2:$B$12,2,FALSE))," ",(VLOOKUP(postponeList!D325,[1]Sheet!$A$2:$B$12,2,FALSE)))</f>
        <v>PEWVN</v>
      </c>
      <c r="AL325" s="122" t="str">
        <f>IF(ISNA(VLOOKUP(E325,[1]Sheet!$G$2:$H$40,2,FALSE))," ",VLOOKUP(E325,[1]Sheet!$G$2:$H$40,2,FALSE))</f>
        <v>SANTAI</v>
      </c>
      <c r="AM325" s="122" t="str">
        <f>IF(ISNA(VLOOKUP(G325,[1]Sheet!$K$2:$L$159,2,FALSE))," ",(VLOOKUP(G325,[1]Sheet!$K$2:$L$159,2,FALSE)))</f>
        <v>AIROLITE</v>
      </c>
      <c r="AN325" s="122" t="str">
        <f>IF(ISNA(VLOOKUP(I325&amp;C325,[1]Sheet!$D$2:$E$228,2,FALSE))," ",VLOOKUP(I325&amp;C325,[1]Sheet!$D$2:$E$228,2,FALSE))</f>
        <v>Gary, Kimoto</v>
      </c>
      <c r="AO325" s="122" t="str">
        <f>+I325&amp;C325</f>
        <v>KDKCHILE</v>
      </c>
      <c r="AP325" s="122" t="str">
        <f>C325&amp;D325&amp;E325&amp;G325&amp;I325&amp;O325</f>
        <v>CHILE31400354905KDKMAR</v>
      </c>
      <c r="AQ325" s="122" t="str">
        <f>B325&amp;D325&amp;N325</f>
        <v xml:space="preserve">LATIN AMERICA31400VF </v>
      </c>
      <c r="AR325" s="123" t="str">
        <f>+D325&amp;J325</f>
        <v>31400SE</v>
      </c>
      <c r="AS325" s="124" t="str">
        <f t="shared" ref="AS325:AS388" si="52">LEFT(V325,3)</f>
        <v>Pro</v>
      </c>
      <c r="AT325" s="125" t="str">
        <f t="shared" ref="AT325:AT388" si="53">IFERROR(TRIM(M325),"")</f>
        <v>30AUANBH</v>
      </c>
      <c r="AU325" s="125" t="e">
        <f>IF(NOT(AT325=""),VLOOKUP(AT325,[1]PSI_Category!A:B,2,0),"")</f>
        <v>#N/A</v>
      </c>
      <c r="AV325" s="125" t="s">
        <v>533</v>
      </c>
      <c r="AW325" s="125" t="s">
        <v>1726</v>
      </c>
      <c r="AX325" s="125" t="s">
        <v>533</v>
      </c>
    </row>
    <row r="326" spans="2:50" s="103" customFormat="1" ht="11.4" customHeight="1" x14ac:dyDescent="0.3">
      <c r="B326" s="104" t="s">
        <v>1769</v>
      </c>
      <c r="C326" s="105" t="s">
        <v>1770</v>
      </c>
      <c r="D326" s="106">
        <v>31200</v>
      </c>
      <c r="E326" s="107">
        <v>1938</v>
      </c>
      <c r="F326" s="105" t="s">
        <v>1771</v>
      </c>
      <c r="G326" s="107">
        <v>851</v>
      </c>
      <c r="H326" s="105" t="s">
        <v>1772</v>
      </c>
      <c r="I326" s="105" t="s">
        <v>1773</v>
      </c>
      <c r="J326" s="107" t="s">
        <v>304</v>
      </c>
      <c r="K326" s="105">
        <v>92010853</v>
      </c>
      <c r="L326" s="105" t="s">
        <v>2173</v>
      </c>
      <c r="M326" s="105" t="s">
        <v>1775</v>
      </c>
      <c r="N326" s="105" t="s">
        <v>1776</v>
      </c>
      <c r="O326" s="108" t="s">
        <v>160</v>
      </c>
      <c r="P326" s="109" t="s">
        <v>1777</v>
      </c>
      <c r="Q326" s="110">
        <v>45365</v>
      </c>
      <c r="R326" s="110"/>
      <c r="S326" s="110">
        <v>45377</v>
      </c>
      <c r="T326" s="110"/>
      <c r="U326" s="111" t="s">
        <v>2023</v>
      </c>
      <c r="V326" s="111" t="s">
        <v>2103</v>
      </c>
      <c r="W326" s="112"/>
      <c r="X326" s="113" t="s">
        <v>2174</v>
      </c>
      <c r="Y326" s="114" t="s">
        <v>285</v>
      </c>
      <c r="Z326" s="115">
        <v>0</v>
      </c>
      <c r="AA326" s="116">
        <v>152</v>
      </c>
      <c r="AB326" s="117">
        <f t="shared" si="45"/>
        <v>0</v>
      </c>
      <c r="AC326" s="117">
        <f t="shared" si="46"/>
        <v>0</v>
      </c>
      <c r="AD326" s="118">
        <v>152</v>
      </c>
      <c r="AE326" s="117">
        <f t="shared" si="47"/>
        <v>0</v>
      </c>
      <c r="AF326" s="117">
        <f t="shared" si="48"/>
        <v>0</v>
      </c>
      <c r="AG326" s="119">
        <f t="shared" si="49"/>
        <v>0</v>
      </c>
      <c r="AH326" s="120">
        <f t="shared" si="50"/>
        <v>0</v>
      </c>
      <c r="AI326" s="121">
        <f t="shared" si="51"/>
        <v>0</v>
      </c>
      <c r="AJ326" s="122" t="str">
        <f>+C326</f>
        <v>DOMINICAN REPUBLIC</v>
      </c>
      <c r="AK326" s="122" t="str">
        <f>IF(ISNA(VLOOKUP(postponeList!D326,[1]Sheet!$A$2:$B$12,2,FALSE))," ",(VLOOKUP(postponeList!D326,[1]Sheet!$A$2:$B$12,2,FALSE)))</f>
        <v>PMMA</v>
      </c>
      <c r="AL326" s="122" t="str">
        <f>IF(ISNA(VLOOKUP(E326,[1]Sheet!$G$2:$H$40,2,FALSE))," ",VLOOKUP(E326,[1]Sheet!$G$2:$H$40,2,FALSE))</f>
        <v>KOWA</v>
      </c>
      <c r="AM326" s="122" t="str">
        <f>IF(ISNA(VLOOKUP(G326,[1]Sheet!$K$2:$L$159,2,FALSE))," ",(VLOOKUP(G326,[1]Sheet!$K$2:$L$159,2,FALSE)))</f>
        <v>INNOVACION</v>
      </c>
      <c r="AN326" s="122" t="str">
        <f>IF(ISNA(VLOOKUP(I326&amp;C326,[1]Sheet!$D$2:$E$228,2,FALSE))," ",VLOOKUP(I326&amp;C326,[1]Sheet!$D$2:$E$228,2,FALSE))</f>
        <v>Gary, Kimoto</v>
      </c>
      <c r="AO326" s="122" t="str">
        <f>+I326&amp;C326</f>
        <v>KDKDOMINICAN REPUBLIC</v>
      </c>
      <c r="AP326" s="122" t="str">
        <f>C326&amp;D326&amp;E326&amp;G326&amp;I326&amp;O326</f>
        <v>DOMINICAN REPUBLIC312001938851KDKMAR</v>
      </c>
      <c r="AQ326" s="122" t="str">
        <f>B326&amp;D326&amp;N326</f>
        <v xml:space="preserve">LATIN AMERICA31200AF </v>
      </c>
      <c r="AR326" s="123" t="str">
        <f>+D326&amp;J326</f>
        <v>31200PC</v>
      </c>
      <c r="AS326" s="124" t="str">
        <f t="shared" si="52"/>
        <v>Ves</v>
      </c>
      <c r="AT326" s="125" t="str">
        <f t="shared" si="53"/>
        <v>M40RLAAZ(BG)Z</v>
      </c>
      <c r="AU326" s="125" t="str">
        <f>IF(NOT(AT326=""),VLOOKUP(AT326,[1]PSI_Category!A:B,2,0),"")</f>
        <v>A/F</v>
      </c>
      <c r="AV326" s="125" t="s">
        <v>1778</v>
      </c>
      <c r="AW326" s="125" t="s">
        <v>1779</v>
      </c>
      <c r="AX326" s="125" t="s">
        <v>1779</v>
      </c>
    </row>
    <row r="327" spans="2:50" s="103" customFormat="1" ht="11.4" customHeight="1" x14ac:dyDescent="0.3">
      <c r="B327" s="104" t="s">
        <v>1769</v>
      </c>
      <c r="C327" s="105" t="s">
        <v>1770</v>
      </c>
      <c r="D327" s="106">
        <v>31200</v>
      </c>
      <c r="E327" s="107">
        <v>1938</v>
      </c>
      <c r="F327" s="105" t="s">
        <v>1771</v>
      </c>
      <c r="G327" s="107">
        <v>851</v>
      </c>
      <c r="H327" s="105" t="s">
        <v>1772</v>
      </c>
      <c r="I327" s="105" t="s">
        <v>1773</v>
      </c>
      <c r="J327" s="107" t="s">
        <v>293</v>
      </c>
      <c r="K327" s="105">
        <v>92010853</v>
      </c>
      <c r="L327" s="105" t="s">
        <v>2173</v>
      </c>
      <c r="M327" s="144" t="s">
        <v>1785</v>
      </c>
      <c r="N327" s="105" t="s">
        <v>1786</v>
      </c>
      <c r="O327" s="108" t="s">
        <v>160</v>
      </c>
      <c r="P327" s="109" t="s">
        <v>1777</v>
      </c>
      <c r="Q327" s="110">
        <v>45371</v>
      </c>
      <c r="R327" s="110"/>
      <c r="S327" s="110">
        <v>45373</v>
      </c>
      <c r="T327" s="111"/>
      <c r="U327" s="111" t="s">
        <v>2023</v>
      </c>
      <c r="V327" s="111" t="s">
        <v>2103</v>
      </c>
      <c r="W327" s="129"/>
      <c r="X327" s="113" t="s">
        <v>2174</v>
      </c>
      <c r="Y327" s="114" t="s">
        <v>285</v>
      </c>
      <c r="Z327" s="115">
        <v>36.36</v>
      </c>
      <c r="AA327" s="116">
        <v>920</v>
      </c>
      <c r="AB327" s="117">
        <f t="shared" si="45"/>
        <v>33451.199999999997</v>
      </c>
      <c r="AC327" s="117">
        <f t="shared" si="46"/>
        <v>261.63856079999999</v>
      </c>
      <c r="AD327" s="118">
        <v>920</v>
      </c>
      <c r="AE327" s="117">
        <f t="shared" si="47"/>
        <v>33451.199999999997</v>
      </c>
      <c r="AF327" s="117">
        <f t="shared" si="48"/>
        <v>261.63856079999999</v>
      </c>
      <c r="AG327" s="119">
        <f t="shared" si="49"/>
        <v>0</v>
      </c>
      <c r="AH327" s="120">
        <f t="shared" si="50"/>
        <v>0</v>
      </c>
      <c r="AI327" s="121">
        <f t="shared" si="51"/>
        <v>0</v>
      </c>
      <c r="AJ327" s="122" t="str">
        <f>+C327</f>
        <v>DOMINICAN REPUBLIC</v>
      </c>
      <c r="AK327" s="122" t="str">
        <f>IF(ISNA(VLOOKUP(postponeList!D327,[1]Sheet!$A$2:$B$12,2,FALSE))," ",(VLOOKUP(postponeList!D327,[1]Sheet!$A$2:$B$12,2,FALSE)))</f>
        <v>PMMA</v>
      </c>
      <c r="AL327" s="122" t="str">
        <f>IF(ISNA(VLOOKUP(E327,[1]Sheet!$G$2:$H$40,2,FALSE))," ",VLOOKUP(E327,[1]Sheet!$G$2:$H$40,2,FALSE))</f>
        <v>KOWA</v>
      </c>
      <c r="AM327" s="122" t="str">
        <f>IF(ISNA(VLOOKUP(G327,[1]Sheet!$K$2:$L$159,2,FALSE))," ",(VLOOKUP(G327,[1]Sheet!$K$2:$L$159,2,FALSE)))</f>
        <v>INNOVACION</v>
      </c>
      <c r="AN327" s="122" t="str">
        <f>IF(ISNA(VLOOKUP(I327&amp;C327,[1]Sheet!$D$2:$E$228,2,FALSE))," ",VLOOKUP(I327&amp;C327,[1]Sheet!$D$2:$E$228,2,FALSE))</f>
        <v>Gary, Kimoto</v>
      </c>
      <c r="AO327" s="122" t="str">
        <f>+I327&amp;C327</f>
        <v>KDKDOMINICAN REPUBLIC</v>
      </c>
      <c r="AP327" s="122" t="str">
        <f>C327&amp;D327&amp;E327&amp;G327&amp;I327&amp;O327</f>
        <v>DOMINICAN REPUBLIC312001938851KDKMAR</v>
      </c>
      <c r="AQ327" s="122" t="str">
        <f>B327&amp;D327&amp;N327</f>
        <v xml:space="preserve">LATIN AMERICA31200SF </v>
      </c>
      <c r="AR327" s="123" t="str">
        <f>+D327&amp;J327</f>
        <v>31200SE</v>
      </c>
      <c r="AS327" s="124" t="str">
        <f t="shared" si="52"/>
        <v>Ves</v>
      </c>
      <c r="AT327" s="125" t="str">
        <f t="shared" si="53"/>
        <v>B41UKLAKLCZ</v>
      </c>
      <c r="AU327" s="125" t="str">
        <f>IF(NOT(AT327=""),VLOOKUP(AT327,[1]PSI_Category!A:B,2,0),"")</f>
        <v>S/F</v>
      </c>
      <c r="AV327" s="125" t="s">
        <v>1778</v>
      </c>
      <c r="AW327" s="125" t="s">
        <v>1787</v>
      </c>
      <c r="AX327" s="125" t="s">
        <v>1787</v>
      </c>
    </row>
    <row r="328" spans="2:50" s="103" customFormat="1" ht="11.4" customHeight="1" x14ac:dyDescent="0.3">
      <c r="B328" s="104" t="s">
        <v>1769</v>
      </c>
      <c r="C328" s="105" t="s">
        <v>1770</v>
      </c>
      <c r="D328" s="106">
        <v>31200</v>
      </c>
      <c r="E328" s="107">
        <v>1938</v>
      </c>
      <c r="F328" s="105" t="s">
        <v>1771</v>
      </c>
      <c r="G328" s="107">
        <v>851</v>
      </c>
      <c r="H328" s="105" t="s">
        <v>1772</v>
      </c>
      <c r="I328" s="105" t="s">
        <v>1773</v>
      </c>
      <c r="J328" s="107" t="s">
        <v>293</v>
      </c>
      <c r="K328" s="105">
        <v>92010853</v>
      </c>
      <c r="L328" s="105" t="s">
        <v>2173</v>
      </c>
      <c r="M328" s="144" t="s">
        <v>1785</v>
      </c>
      <c r="N328" s="105" t="s">
        <v>1786</v>
      </c>
      <c r="O328" s="108" t="s">
        <v>160</v>
      </c>
      <c r="P328" s="109" t="s">
        <v>1777</v>
      </c>
      <c r="Q328" s="110">
        <v>45371</v>
      </c>
      <c r="R328" s="110"/>
      <c r="S328" s="110">
        <v>45377</v>
      </c>
      <c r="T328" s="111"/>
      <c r="U328" s="111" t="s">
        <v>2023</v>
      </c>
      <c r="V328" s="111" t="s">
        <v>2103</v>
      </c>
      <c r="W328" s="129"/>
      <c r="X328" s="113" t="s">
        <v>2174</v>
      </c>
      <c r="Y328" s="114" t="s">
        <v>285</v>
      </c>
      <c r="Z328" s="115">
        <v>36.36</v>
      </c>
      <c r="AA328" s="116">
        <v>75</v>
      </c>
      <c r="AB328" s="117">
        <f t="shared" si="45"/>
        <v>2727</v>
      </c>
      <c r="AC328" s="117">
        <f t="shared" si="46"/>
        <v>21.329230500000001</v>
      </c>
      <c r="AD328" s="118">
        <v>75</v>
      </c>
      <c r="AE328" s="117">
        <f t="shared" si="47"/>
        <v>2727</v>
      </c>
      <c r="AF328" s="117">
        <f t="shared" si="48"/>
        <v>21.329230500000001</v>
      </c>
      <c r="AG328" s="119">
        <f t="shared" si="49"/>
        <v>0</v>
      </c>
      <c r="AH328" s="120">
        <f t="shared" si="50"/>
        <v>0</v>
      </c>
      <c r="AI328" s="121">
        <f t="shared" si="51"/>
        <v>0</v>
      </c>
      <c r="AJ328" s="122" t="str">
        <f>+C328</f>
        <v>DOMINICAN REPUBLIC</v>
      </c>
      <c r="AK328" s="122" t="str">
        <f>IF(ISNA(VLOOKUP(postponeList!D328,[1]Sheet!$A$2:$B$12,2,FALSE))," ",(VLOOKUP(postponeList!D328,[1]Sheet!$A$2:$B$12,2,FALSE)))</f>
        <v>PMMA</v>
      </c>
      <c r="AL328" s="122" t="str">
        <f>IF(ISNA(VLOOKUP(E328,[1]Sheet!$G$2:$H$40,2,FALSE))," ",VLOOKUP(E328,[1]Sheet!$G$2:$H$40,2,FALSE))</f>
        <v>KOWA</v>
      </c>
      <c r="AM328" s="122" t="str">
        <f>IF(ISNA(VLOOKUP(G328,[1]Sheet!$K$2:$L$159,2,FALSE))," ",(VLOOKUP(G328,[1]Sheet!$K$2:$L$159,2,FALSE)))</f>
        <v>INNOVACION</v>
      </c>
      <c r="AN328" s="122" t="str">
        <f>IF(ISNA(VLOOKUP(I328&amp;C328,[1]Sheet!$D$2:$E$228,2,FALSE))," ",VLOOKUP(I328&amp;C328,[1]Sheet!$D$2:$E$228,2,FALSE))</f>
        <v>Gary, Kimoto</v>
      </c>
      <c r="AO328" s="122" t="str">
        <f>+I328&amp;C328</f>
        <v>KDKDOMINICAN REPUBLIC</v>
      </c>
      <c r="AP328" s="122" t="str">
        <f>C328&amp;D328&amp;E328&amp;G328&amp;I328&amp;O328</f>
        <v>DOMINICAN REPUBLIC312001938851KDKMAR</v>
      </c>
      <c r="AQ328" s="122" t="str">
        <f>B328&amp;D328&amp;N328</f>
        <v xml:space="preserve">LATIN AMERICA31200SF </v>
      </c>
      <c r="AR328" s="123" t="str">
        <f>+D328&amp;J328</f>
        <v>31200SE</v>
      </c>
      <c r="AS328" s="124" t="str">
        <f t="shared" si="52"/>
        <v>Ves</v>
      </c>
      <c r="AT328" s="125" t="str">
        <f t="shared" si="53"/>
        <v>B41UKLAKLCZ</v>
      </c>
      <c r="AU328" s="125" t="str">
        <f>IF(NOT(AT328=""),VLOOKUP(AT328,[1]PSI_Category!A:B,2,0),"")</f>
        <v>S/F</v>
      </c>
      <c r="AV328" s="125" t="s">
        <v>1778</v>
      </c>
      <c r="AW328" s="125" t="s">
        <v>1787</v>
      </c>
      <c r="AX328" s="125" t="s">
        <v>1787</v>
      </c>
    </row>
    <row r="329" spans="2:50" s="103" customFormat="1" ht="11.4" customHeight="1" x14ac:dyDescent="0.3">
      <c r="B329" s="104" t="s">
        <v>1769</v>
      </c>
      <c r="C329" s="105" t="s">
        <v>1770</v>
      </c>
      <c r="D329" s="106">
        <v>31200</v>
      </c>
      <c r="E329" s="107">
        <v>1938</v>
      </c>
      <c r="F329" s="105" t="s">
        <v>1771</v>
      </c>
      <c r="G329" s="107">
        <v>851</v>
      </c>
      <c r="H329" s="105" t="s">
        <v>1772</v>
      </c>
      <c r="I329" s="105" t="s">
        <v>1773</v>
      </c>
      <c r="J329" s="107" t="s">
        <v>293</v>
      </c>
      <c r="K329" s="105">
        <v>92010853</v>
      </c>
      <c r="L329" s="105" t="s">
        <v>2173</v>
      </c>
      <c r="M329" s="105" t="s">
        <v>1788</v>
      </c>
      <c r="N329" s="105" t="s">
        <v>1789</v>
      </c>
      <c r="O329" s="108" t="s">
        <v>160</v>
      </c>
      <c r="P329" s="109" t="s">
        <v>1777</v>
      </c>
      <c r="Q329" s="110">
        <v>45370</v>
      </c>
      <c r="R329" s="110"/>
      <c r="S329" s="110">
        <v>45377</v>
      </c>
      <c r="T329" s="111"/>
      <c r="U329" s="111" t="s">
        <v>2023</v>
      </c>
      <c r="V329" s="111" t="s">
        <v>2103</v>
      </c>
      <c r="W329" s="112"/>
      <c r="X329" s="113" t="s">
        <v>2174</v>
      </c>
      <c r="Y329" s="114" t="s">
        <v>285</v>
      </c>
      <c r="Z329" s="115">
        <v>40.65</v>
      </c>
      <c r="AA329" s="116">
        <v>190</v>
      </c>
      <c r="AB329" s="117">
        <f t="shared" si="45"/>
        <v>7723.5</v>
      </c>
      <c r="AC329" s="117">
        <f t="shared" si="46"/>
        <v>60.409355249999997</v>
      </c>
      <c r="AD329" s="118">
        <v>190</v>
      </c>
      <c r="AE329" s="117">
        <f t="shared" si="47"/>
        <v>7723.5</v>
      </c>
      <c r="AF329" s="117">
        <f t="shared" si="48"/>
        <v>60.409355249999997</v>
      </c>
      <c r="AG329" s="119">
        <f t="shared" si="49"/>
        <v>0</v>
      </c>
      <c r="AH329" s="120">
        <f t="shared" si="50"/>
        <v>0</v>
      </c>
      <c r="AI329" s="121">
        <f t="shared" si="51"/>
        <v>0</v>
      </c>
      <c r="AJ329" s="122" t="str">
        <f>+C329</f>
        <v>DOMINICAN REPUBLIC</v>
      </c>
      <c r="AK329" s="122" t="str">
        <f>IF(ISNA(VLOOKUP(postponeList!D329,[1]Sheet!$A$2:$B$12,2,FALSE))," ",(VLOOKUP(postponeList!D329,[1]Sheet!$A$2:$B$12,2,FALSE)))</f>
        <v>PMMA</v>
      </c>
      <c r="AL329" s="122" t="str">
        <f>IF(ISNA(VLOOKUP(E329,[1]Sheet!$G$2:$H$40,2,FALSE))," ",VLOOKUP(E329,[1]Sheet!$G$2:$H$40,2,FALSE))</f>
        <v>KOWA</v>
      </c>
      <c r="AM329" s="122" t="str">
        <f>IF(ISNA(VLOOKUP(G329,[1]Sheet!$K$2:$L$159,2,FALSE))," ",(VLOOKUP(G329,[1]Sheet!$K$2:$L$159,2,FALSE)))</f>
        <v>INNOVACION</v>
      </c>
      <c r="AN329" s="122" t="str">
        <f>IF(ISNA(VLOOKUP(I329&amp;C329,[1]Sheet!$D$2:$E$228,2,FALSE))," ",VLOOKUP(I329&amp;C329,[1]Sheet!$D$2:$E$228,2,FALSE))</f>
        <v>Gary, Kimoto</v>
      </c>
      <c r="AO329" s="122" t="str">
        <f>+I329&amp;C329</f>
        <v>KDKDOMINICAN REPUBLIC</v>
      </c>
      <c r="AP329" s="122" t="str">
        <f>C329&amp;D329&amp;E329&amp;G329&amp;I329&amp;O329</f>
        <v>DOMINICAN REPUBLIC312001938851KDKMAR</v>
      </c>
      <c r="AQ329" s="122" t="str">
        <f>B329&amp;D329&amp;N329</f>
        <v xml:space="preserve">LATIN AMERICA31200WF </v>
      </c>
      <c r="AR329" s="123" t="str">
        <f>+D329&amp;J329</f>
        <v>31200SE</v>
      </c>
      <c r="AS329" s="124" t="str">
        <f t="shared" si="52"/>
        <v>Ves</v>
      </c>
      <c r="AT329" s="125" t="str">
        <f t="shared" si="53"/>
        <v>M40CLAACZ</v>
      </c>
      <c r="AU329" s="125" t="str">
        <f>IF(NOT(AT329=""),VLOOKUP(AT329,[1]PSI_Category!A:B,2,0),"")</f>
        <v>W/F</v>
      </c>
      <c r="AV329" s="125" t="s">
        <v>1778</v>
      </c>
      <c r="AW329" s="125" t="s">
        <v>1790</v>
      </c>
      <c r="AX329" s="125" t="s">
        <v>1790</v>
      </c>
    </row>
    <row r="330" spans="2:50" s="103" customFormat="1" ht="11.4" customHeight="1" x14ac:dyDescent="0.3">
      <c r="B330" s="104" t="s">
        <v>1769</v>
      </c>
      <c r="C330" s="105" t="s">
        <v>1770</v>
      </c>
      <c r="D330" s="106">
        <v>31200</v>
      </c>
      <c r="E330" s="107">
        <v>1938</v>
      </c>
      <c r="F330" s="105" t="s">
        <v>1771</v>
      </c>
      <c r="G330" s="107">
        <v>851</v>
      </c>
      <c r="H330" s="105" t="s">
        <v>1772</v>
      </c>
      <c r="I330" s="105" t="s">
        <v>1773</v>
      </c>
      <c r="J330" s="107" t="s">
        <v>293</v>
      </c>
      <c r="K330" s="105">
        <v>92010853</v>
      </c>
      <c r="L330" s="105" t="s">
        <v>2173</v>
      </c>
      <c r="M330" s="105" t="s">
        <v>1791</v>
      </c>
      <c r="N330" s="105" t="s">
        <v>1789</v>
      </c>
      <c r="O330" s="108" t="s">
        <v>160</v>
      </c>
      <c r="P330" s="109" t="s">
        <v>1777</v>
      </c>
      <c r="Q330" s="110">
        <v>45370</v>
      </c>
      <c r="R330" s="110"/>
      <c r="S330" s="110">
        <v>45377</v>
      </c>
      <c r="T330" s="111"/>
      <c r="U330" s="111" t="s">
        <v>2023</v>
      </c>
      <c r="V330" s="111" t="s">
        <v>2103</v>
      </c>
      <c r="W330" s="112"/>
      <c r="X330" s="113" t="s">
        <v>2174</v>
      </c>
      <c r="Y330" s="114" t="s">
        <v>285</v>
      </c>
      <c r="Z330" s="135">
        <v>40.65</v>
      </c>
      <c r="AA330" s="116">
        <v>300</v>
      </c>
      <c r="AB330" s="117">
        <f t="shared" si="45"/>
        <v>12195</v>
      </c>
      <c r="AC330" s="117">
        <f t="shared" si="46"/>
        <v>95.383192500000007</v>
      </c>
      <c r="AD330" s="118">
        <v>300</v>
      </c>
      <c r="AE330" s="117">
        <f t="shared" si="47"/>
        <v>12195</v>
      </c>
      <c r="AF330" s="117">
        <f t="shared" si="48"/>
        <v>95.383192500000007</v>
      </c>
      <c r="AG330" s="119">
        <f t="shared" si="49"/>
        <v>0</v>
      </c>
      <c r="AH330" s="120">
        <f t="shared" si="50"/>
        <v>0</v>
      </c>
      <c r="AI330" s="121">
        <f t="shared" si="51"/>
        <v>0</v>
      </c>
      <c r="AJ330" s="122" t="str">
        <f>+C330</f>
        <v>DOMINICAN REPUBLIC</v>
      </c>
      <c r="AK330" s="122" t="str">
        <f>IF(ISNA(VLOOKUP(postponeList!D330,[1]Sheet!$A$2:$B$12,2,FALSE))," ",(VLOOKUP(postponeList!D330,[1]Sheet!$A$2:$B$12,2,FALSE)))</f>
        <v>PMMA</v>
      </c>
      <c r="AL330" s="122" t="str">
        <f>IF(ISNA(VLOOKUP(E330,[1]Sheet!$G$2:$H$40,2,FALSE))," ",VLOOKUP(E330,[1]Sheet!$G$2:$H$40,2,FALSE))</f>
        <v>KOWA</v>
      </c>
      <c r="AM330" s="122" t="str">
        <f>IF(ISNA(VLOOKUP(G330,[1]Sheet!$K$2:$L$159,2,FALSE))," ",(VLOOKUP(G330,[1]Sheet!$K$2:$L$159,2,FALSE)))</f>
        <v>INNOVACION</v>
      </c>
      <c r="AN330" s="122" t="str">
        <f>IF(ISNA(VLOOKUP(I330&amp;C330,[1]Sheet!$D$2:$E$228,2,FALSE))," ",VLOOKUP(I330&amp;C330,[1]Sheet!$D$2:$E$228,2,FALSE))</f>
        <v>Gary, Kimoto</v>
      </c>
      <c r="AO330" s="122" t="str">
        <f>+I330&amp;C330</f>
        <v>KDKDOMINICAN REPUBLIC</v>
      </c>
      <c r="AP330" s="122" t="str">
        <f>C330&amp;D330&amp;E330&amp;G330&amp;I330&amp;O330</f>
        <v>DOMINICAN REPUBLIC312001938851KDKMAR</v>
      </c>
      <c r="AQ330" s="122" t="str">
        <f>B330&amp;D330&amp;N330</f>
        <v xml:space="preserve">LATIN AMERICA31200WF </v>
      </c>
      <c r="AR330" s="123" t="str">
        <f>+D330&amp;J330</f>
        <v>31200SE</v>
      </c>
      <c r="AS330" s="124" t="str">
        <f t="shared" si="52"/>
        <v>Ves</v>
      </c>
      <c r="AT330" s="125" t="str">
        <f t="shared" si="53"/>
        <v>M40CLAHCZ</v>
      </c>
      <c r="AU330" s="125" t="str">
        <f>IF(NOT(AT330=""),VLOOKUP(AT330,[1]PSI_Category!A:B,2,0),"")</f>
        <v>W/F</v>
      </c>
      <c r="AV330" s="125" t="s">
        <v>1778</v>
      </c>
      <c r="AW330" s="125" t="s">
        <v>1790</v>
      </c>
      <c r="AX330" s="125" t="s">
        <v>1790</v>
      </c>
    </row>
    <row r="331" spans="2:50" s="103" customFormat="1" ht="11.4" customHeight="1" x14ac:dyDescent="0.3">
      <c r="B331" s="104" t="s">
        <v>1769</v>
      </c>
      <c r="C331" s="105" t="s">
        <v>1770</v>
      </c>
      <c r="D331" s="106">
        <v>31200</v>
      </c>
      <c r="E331" s="107">
        <v>1938</v>
      </c>
      <c r="F331" s="105" t="s">
        <v>1771</v>
      </c>
      <c r="G331" s="107">
        <v>851</v>
      </c>
      <c r="H331" s="105" t="s">
        <v>1772</v>
      </c>
      <c r="I331" s="105" t="s">
        <v>1773</v>
      </c>
      <c r="J331" s="107" t="s">
        <v>293</v>
      </c>
      <c r="K331" s="105">
        <v>92010853</v>
      </c>
      <c r="L331" s="105" t="s">
        <v>2173</v>
      </c>
      <c r="M331" s="105" t="s">
        <v>1792</v>
      </c>
      <c r="N331" s="105" t="s">
        <v>1789</v>
      </c>
      <c r="O331" s="108" t="s">
        <v>160</v>
      </c>
      <c r="P331" s="109" t="s">
        <v>1777</v>
      </c>
      <c r="Q331" s="110">
        <v>45376</v>
      </c>
      <c r="R331" s="110"/>
      <c r="S331" s="110">
        <v>45377</v>
      </c>
      <c r="T331" s="111"/>
      <c r="U331" s="111" t="s">
        <v>2023</v>
      </c>
      <c r="V331" s="111" t="s">
        <v>2103</v>
      </c>
      <c r="W331" s="112"/>
      <c r="X331" s="113" t="s">
        <v>2174</v>
      </c>
      <c r="Y331" s="114" t="s">
        <v>285</v>
      </c>
      <c r="Z331" s="115">
        <v>40.65</v>
      </c>
      <c r="AA331" s="116">
        <v>850</v>
      </c>
      <c r="AB331" s="117">
        <f t="shared" si="45"/>
        <v>34552.5</v>
      </c>
      <c r="AC331" s="117">
        <f t="shared" si="46"/>
        <v>270.25237875000005</v>
      </c>
      <c r="AD331" s="118">
        <v>850</v>
      </c>
      <c r="AE331" s="117">
        <f t="shared" si="47"/>
        <v>34552.5</v>
      </c>
      <c r="AF331" s="117">
        <f t="shared" si="48"/>
        <v>270.25237875000005</v>
      </c>
      <c r="AG331" s="119">
        <f t="shared" si="49"/>
        <v>0</v>
      </c>
      <c r="AH331" s="120">
        <f t="shared" si="50"/>
        <v>0</v>
      </c>
      <c r="AI331" s="121">
        <f t="shared" si="51"/>
        <v>0</v>
      </c>
      <c r="AJ331" s="122" t="str">
        <f>+C331</f>
        <v>DOMINICAN REPUBLIC</v>
      </c>
      <c r="AK331" s="122" t="str">
        <f>IF(ISNA(VLOOKUP(postponeList!D331,[1]Sheet!$A$2:$B$12,2,FALSE))," ",(VLOOKUP(postponeList!D331,[1]Sheet!$A$2:$B$12,2,FALSE)))</f>
        <v>PMMA</v>
      </c>
      <c r="AL331" s="122" t="str">
        <f>IF(ISNA(VLOOKUP(E331,[1]Sheet!$G$2:$H$40,2,FALSE))," ",VLOOKUP(E331,[1]Sheet!$G$2:$H$40,2,FALSE))</f>
        <v>KOWA</v>
      </c>
      <c r="AM331" s="122" t="str">
        <f>IF(ISNA(VLOOKUP(G331,[1]Sheet!$K$2:$L$159,2,FALSE))," ",(VLOOKUP(G331,[1]Sheet!$K$2:$L$159,2,FALSE)))</f>
        <v>INNOVACION</v>
      </c>
      <c r="AN331" s="122" t="str">
        <f>IF(ISNA(VLOOKUP(I331&amp;C331,[1]Sheet!$D$2:$E$228,2,FALSE))," ",VLOOKUP(I331&amp;C331,[1]Sheet!$D$2:$E$228,2,FALSE))</f>
        <v>Gary, Kimoto</v>
      </c>
      <c r="AO331" s="122" t="str">
        <f>+I331&amp;C331</f>
        <v>KDKDOMINICAN REPUBLIC</v>
      </c>
      <c r="AP331" s="122" t="str">
        <f>C331&amp;D331&amp;E331&amp;G331&amp;I331&amp;O331</f>
        <v>DOMINICAN REPUBLIC312001938851KDKMAR</v>
      </c>
      <c r="AQ331" s="122" t="str">
        <f>B331&amp;D331&amp;N331</f>
        <v xml:space="preserve">LATIN AMERICA31200WF </v>
      </c>
      <c r="AR331" s="123" t="str">
        <f>+D331&amp;J331</f>
        <v>31200SE</v>
      </c>
      <c r="AS331" s="124" t="str">
        <f t="shared" si="52"/>
        <v>Ves</v>
      </c>
      <c r="AT331" s="125" t="str">
        <f t="shared" si="53"/>
        <v>M40CLANCZ</v>
      </c>
      <c r="AU331" s="125" t="str">
        <f>IF(NOT(AT331=""),VLOOKUP(AT331,[1]PSI_Category!A:B,2,0),"")</f>
        <v>W/F</v>
      </c>
      <c r="AV331" s="125" t="s">
        <v>1778</v>
      </c>
      <c r="AW331" s="125" t="s">
        <v>1790</v>
      </c>
      <c r="AX331" s="125" t="s">
        <v>1790</v>
      </c>
    </row>
    <row r="332" spans="2:50" s="103" customFormat="1" ht="11.4" customHeight="1" x14ac:dyDescent="0.3">
      <c r="B332" s="104" t="s">
        <v>1769</v>
      </c>
      <c r="C332" s="105" t="s">
        <v>1770</v>
      </c>
      <c r="D332" s="106">
        <v>31200</v>
      </c>
      <c r="E332" s="107">
        <v>1938</v>
      </c>
      <c r="F332" s="105" t="s">
        <v>1771</v>
      </c>
      <c r="G332" s="107">
        <v>851</v>
      </c>
      <c r="H332" s="105" t="s">
        <v>1772</v>
      </c>
      <c r="I332" s="105" t="s">
        <v>1773</v>
      </c>
      <c r="J332" s="107" t="s">
        <v>293</v>
      </c>
      <c r="K332" s="105">
        <v>92010853</v>
      </c>
      <c r="L332" s="105" t="s">
        <v>2173</v>
      </c>
      <c r="M332" s="105" t="s">
        <v>1793</v>
      </c>
      <c r="N332" s="105" t="s">
        <v>1776</v>
      </c>
      <c r="O332" s="108" t="s">
        <v>160</v>
      </c>
      <c r="P332" s="109" t="s">
        <v>1777</v>
      </c>
      <c r="Q332" s="110">
        <v>45365</v>
      </c>
      <c r="R332" s="110"/>
      <c r="S332" s="110">
        <v>45377</v>
      </c>
      <c r="T332" s="111"/>
      <c r="U332" s="111" t="s">
        <v>2023</v>
      </c>
      <c r="V332" s="111" t="s">
        <v>2103</v>
      </c>
      <c r="W332" s="112"/>
      <c r="X332" s="113" t="s">
        <v>2174</v>
      </c>
      <c r="Y332" s="114" t="s">
        <v>285</v>
      </c>
      <c r="Z332" s="115">
        <v>48.91</v>
      </c>
      <c r="AA332" s="116">
        <v>152</v>
      </c>
      <c r="AB332" s="117">
        <f t="shared" si="45"/>
        <v>7434.32</v>
      </c>
      <c r="AC332" s="117">
        <f t="shared" si="46"/>
        <v>58.147533880000005</v>
      </c>
      <c r="AD332" s="118">
        <v>152</v>
      </c>
      <c r="AE332" s="117">
        <f t="shared" si="47"/>
        <v>7434.32</v>
      </c>
      <c r="AF332" s="117">
        <f t="shared" si="48"/>
        <v>58.147533880000005</v>
      </c>
      <c r="AG332" s="119">
        <f t="shared" si="49"/>
        <v>0</v>
      </c>
      <c r="AH332" s="120">
        <f t="shared" si="50"/>
        <v>0</v>
      </c>
      <c r="AI332" s="121">
        <f t="shared" si="51"/>
        <v>0</v>
      </c>
      <c r="AJ332" s="122" t="str">
        <f>+C332</f>
        <v>DOMINICAN REPUBLIC</v>
      </c>
      <c r="AK332" s="122" t="str">
        <f>IF(ISNA(VLOOKUP(postponeList!D332,[1]Sheet!$A$2:$B$12,2,FALSE))," ",(VLOOKUP(postponeList!D332,[1]Sheet!$A$2:$B$12,2,FALSE)))</f>
        <v>PMMA</v>
      </c>
      <c r="AL332" s="122" t="str">
        <f>IF(ISNA(VLOOKUP(E332,[1]Sheet!$G$2:$H$40,2,FALSE))," ",VLOOKUP(E332,[1]Sheet!$G$2:$H$40,2,FALSE))</f>
        <v>KOWA</v>
      </c>
      <c r="AM332" s="122" t="str">
        <f>IF(ISNA(VLOOKUP(G332,[1]Sheet!$K$2:$L$159,2,FALSE))," ",(VLOOKUP(G332,[1]Sheet!$K$2:$L$159,2,FALSE)))</f>
        <v>INNOVACION</v>
      </c>
      <c r="AN332" s="122" t="str">
        <f>IF(ISNA(VLOOKUP(I332&amp;C332,[1]Sheet!$D$2:$E$228,2,FALSE))," ",VLOOKUP(I332&amp;C332,[1]Sheet!$D$2:$E$228,2,FALSE))</f>
        <v>Gary, Kimoto</v>
      </c>
      <c r="AO332" s="122" t="str">
        <f>+I332&amp;C332</f>
        <v>KDKDOMINICAN REPUBLIC</v>
      </c>
      <c r="AP332" s="122" t="str">
        <f>C332&amp;D332&amp;E332&amp;G332&amp;I332&amp;O332</f>
        <v>DOMINICAN REPUBLIC312001938851KDKMAR</v>
      </c>
      <c r="AQ332" s="122" t="str">
        <f>B332&amp;D332&amp;N332</f>
        <v xml:space="preserve">LATIN AMERICA31200AF </v>
      </c>
      <c r="AR332" s="123" t="str">
        <f>+D332&amp;J332</f>
        <v>31200SE</v>
      </c>
      <c r="AS332" s="124" t="str">
        <f t="shared" si="52"/>
        <v>Ves</v>
      </c>
      <c r="AT332" s="125" t="str">
        <f t="shared" si="53"/>
        <v>M40RLAAZ(BY)Z</v>
      </c>
      <c r="AU332" s="125" t="str">
        <f>IF(NOT(AT332=""),VLOOKUP(AT332,[1]PSI_Category!A:B,2,0),"")</f>
        <v>A/F</v>
      </c>
      <c r="AV332" s="125" t="s">
        <v>1778</v>
      </c>
      <c r="AW332" s="125" t="s">
        <v>1779</v>
      </c>
      <c r="AX332" s="125" t="s">
        <v>1779</v>
      </c>
    </row>
    <row r="333" spans="2:50" s="103" customFormat="1" ht="11.4" customHeight="1" x14ac:dyDescent="0.3">
      <c r="B333" s="104" t="s">
        <v>1769</v>
      </c>
      <c r="C333" s="105" t="s">
        <v>1770</v>
      </c>
      <c r="D333" s="106">
        <v>31200</v>
      </c>
      <c r="E333" s="107">
        <v>1938</v>
      </c>
      <c r="F333" s="105" t="s">
        <v>1771</v>
      </c>
      <c r="G333" s="107">
        <v>851</v>
      </c>
      <c r="H333" s="105" t="s">
        <v>1772</v>
      </c>
      <c r="I333" s="105" t="s">
        <v>1773</v>
      </c>
      <c r="J333" s="107" t="s">
        <v>293</v>
      </c>
      <c r="K333" s="105">
        <v>92010853</v>
      </c>
      <c r="L333" s="105" t="s">
        <v>2173</v>
      </c>
      <c r="M333" s="105" t="s">
        <v>1795</v>
      </c>
      <c r="N333" s="105" t="s">
        <v>1786</v>
      </c>
      <c r="O333" s="108" t="s">
        <v>160</v>
      </c>
      <c r="P333" s="109" t="s">
        <v>1777</v>
      </c>
      <c r="Q333" s="110">
        <v>45374</v>
      </c>
      <c r="R333" s="110"/>
      <c r="S333" s="110">
        <v>45377</v>
      </c>
      <c r="T333" s="111"/>
      <c r="U333" s="111" t="s">
        <v>2023</v>
      </c>
      <c r="V333" s="111" t="s">
        <v>2103</v>
      </c>
      <c r="W333" s="112"/>
      <c r="X333" s="113" t="s">
        <v>2174</v>
      </c>
      <c r="Y333" s="114" t="s">
        <v>285</v>
      </c>
      <c r="Z333" s="115">
        <v>43.69</v>
      </c>
      <c r="AA333" s="116">
        <v>1000</v>
      </c>
      <c r="AB333" s="117">
        <f t="shared" si="45"/>
        <v>43690</v>
      </c>
      <c r="AC333" s="117">
        <f t="shared" si="46"/>
        <v>341.72133500000001</v>
      </c>
      <c r="AD333" s="118">
        <v>1000</v>
      </c>
      <c r="AE333" s="117">
        <f t="shared" si="47"/>
        <v>43690</v>
      </c>
      <c r="AF333" s="117">
        <f t="shared" si="48"/>
        <v>341.72133500000001</v>
      </c>
      <c r="AG333" s="119">
        <f t="shared" si="49"/>
        <v>0</v>
      </c>
      <c r="AH333" s="120">
        <f t="shared" si="50"/>
        <v>0</v>
      </c>
      <c r="AI333" s="121">
        <f t="shared" si="51"/>
        <v>0</v>
      </c>
      <c r="AJ333" s="122" t="str">
        <f>+C333</f>
        <v>DOMINICAN REPUBLIC</v>
      </c>
      <c r="AK333" s="122" t="str">
        <f>IF(ISNA(VLOOKUP(postponeList!D333,[1]Sheet!$A$2:$B$12,2,FALSE))," ",(VLOOKUP(postponeList!D333,[1]Sheet!$A$2:$B$12,2,FALSE)))</f>
        <v>PMMA</v>
      </c>
      <c r="AL333" s="122" t="str">
        <f>IF(ISNA(VLOOKUP(E333,[1]Sheet!$G$2:$H$40,2,FALSE))," ",VLOOKUP(E333,[1]Sheet!$G$2:$H$40,2,FALSE))</f>
        <v>KOWA</v>
      </c>
      <c r="AM333" s="122" t="str">
        <f>IF(ISNA(VLOOKUP(G333,[1]Sheet!$K$2:$L$159,2,FALSE))," ",(VLOOKUP(G333,[1]Sheet!$K$2:$L$159,2,FALSE)))</f>
        <v>INNOVACION</v>
      </c>
      <c r="AN333" s="122" t="str">
        <f>IF(ISNA(VLOOKUP(I333&amp;C333,[1]Sheet!$D$2:$E$228,2,FALSE))," ",VLOOKUP(I333&amp;C333,[1]Sheet!$D$2:$E$228,2,FALSE))</f>
        <v>Gary, Kimoto</v>
      </c>
      <c r="AO333" s="122" t="str">
        <f>+I333&amp;C333</f>
        <v>KDKDOMINICAN REPUBLIC</v>
      </c>
      <c r="AP333" s="122" t="str">
        <f>C333&amp;D333&amp;E333&amp;G333&amp;I333&amp;O333</f>
        <v>DOMINICAN REPUBLIC312001938851KDKMAR</v>
      </c>
      <c r="AQ333" s="122" t="str">
        <f>B333&amp;D333&amp;N333</f>
        <v xml:space="preserve">LATIN AMERICA31200SF </v>
      </c>
      <c r="AR333" s="123" t="str">
        <f>+D333&amp;J333</f>
        <v>31200SE</v>
      </c>
      <c r="AS333" s="124" t="str">
        <f t="shared" si="52"/>
        <v>Ves</v>
      </c>
      <c r="AT333" s="125" t="str">
        <f t="shared" si="53"/>
        <v>P40ULANCZ</v>
      </c>
      <c r="AU333" s="125" t="str">
        <f>IF(NOT(AT333=""),VLOOKUP(AT333,[1]PSI_Category!A:B,2,0),"")</f>
        <v>S/F</v>
      </c>
      <c r="AV333" s="125" t="s">
        <v>1778</v>
      </c>
      <c r="AW333" s="125" t="s">
        <v>1787</v>
      </c>
      <c r="AX333" s="125" t="s">
        <v>1787</v>
      </c>
    </row>
    <row r="334" spans="2:50" s="103" customFormat="1" ht="11.4" customHeight="1" x14ac:dyDescent="0.3">
      <c r="B334" s="104" t="s">
        <v>1769</v>
      </c>
      <c r="C334" s="105" t="s">
        <v>1770</v>
      </c>
      <c r="D334" s="106">
        <v>31200</v>
      </c>
      <c r="E334" s="107">
        <v>1938</v>
      </c>
      <c r="F334" s="105" t="s">
        <v>1771</v>
      </c>
      <c r="G334" s="107">
        <v>851</v>
      </c>
      <c r="H334" s="105" t="s">
        <v>1772</v>
      </c>
      <c r="I334" s="105" t="s">
        <v>1773</v>
      </c>
      <c r="J334" s="107" t="s">
        <v>293</v>
      </c>
      <c r="K334" s="105">
        <v>92010853</v>
      </c>
      <c r="L334" s="105" t="s">
        <v>2173</v>
      </c>
      <c r="M334" s="105" t="s">
        <v>1796</v>
      </c>
      <c r="N334" s="105" t="s">
        <v>1789</v>
      </c>
      <c r="O334" s="108" t="s">
        <v>160</v>
      </c>
      <c r="P334" s="109" t="s">
        <v>1777</v>
      </c>
      <c r="Q334" s="110">
        <v>45367</v>
      </c>
      <c r="R334" s="110"/>
      <c r="S334" s="110">
        <v>45377</v>
      </c>
      <c r="T334" s="110"/>
      <c r="U334" s="111" t="s">
        <v>2023</v>
      </c>
      <c r="V334" s="111" t="s">
        <v>2103</v>
      </c>
      <c r="W334" s="112"/>
      <c r="X334" s="113" t="s">
        <v>2174</v>
      </c>
      <c r="Y334" s="114" t="s">
        <v>285</v>
      </c>
      <c r="Z334" s="115">
        <v>47.44</v>
      </c>
      <c r="AA334" s="116">
        <v>180</v>
      </c>
      <c r="AB334" s="117">
        <f t="shared" si="45"/>
        <v>8539.1999999999989</v>
      </c>
      <c r="AC334" s="117">
        <f t="shared" si="46"/>
        <v>66.789352799999989</v>
      </c>
      <c r="AD334" s="118">
        <v>180</v>
      </c>
      <c r="AE334" s="117">
        <f t="shared" si="47"/>
        <v>8539.1999999999989</v>
      </c>
      <c r="AF334" s="117">
        <f t="shared" si="48"/>
        <v>66.789352799999989</v>
      </c>
      <c r="AG334" s="119">
        <f t="shared" si="49"/>
        <v>0</v>
      </c>
      <c r="AH334" s="120">
        <f t="shared" si="50"/>
        <v>0</v>
      </c>
      <c r="AI334" s="121">
        <f t="shared" si="51"/>
        <v>0</v>
      </c>
      <c r="AJ334" s="122" t="str">
        <f>+C334</f>
        <v>DOMINICAN REPUBLIC</v>
      </c>
      <c r="AK334" s="122" t="str">
        <f>IF(ISNA(VLOOKUP(postponeList!D334,[1]Sheet!$A$2:$B$12,2,FALSE))," ",(VLOOKUP(postponeList!D334,[1]Sheet!$A$2:$B$12,2,FALSE)))</f>
        <v>PMMA</v>
      </c>
      <c r="AL334" s="122" t="str">
        <f>IF(ISNA(VLOOKUP(E334,[1]Sheet!$G$2:$H$40,2,FALSE))," ",VLOOKUP(E334,[1]Sheet!$G$2:$H$40,2,FALSE))</f>
        <v>KOWA</v>
      </c>
      <c r="AM334" s="122" t="str">
        <f>IF(ISNA(VLOOKUP(G334,[1]Sheet!$K$2:$L$159,2,FALSE))," ",(VLOOKUP(G334,[1]Sheet!$K$2:$L$159,2,FALSE)))</f>
        <v>INNOVACION</v>
      </c>
      <c r="AN334" s="122" t="str">
        <f>IF(ISNA(VLOOKUP(I334&amp;C334,[1]Sheet!$D$2:$E$228,2,FALSE))," ",VLOOKUP(I334&amp;C334,[1]Sheet!$D$2:$E$228,2,FALSE))</f>
        <v>Gary, Kimoto</v>
      </c>
      <c r="AO334" s="122" t="str">
        <f>+I334&amp;C334</f>
        <v>KDKDOMINICAN REPUBLIC</v>
      </c>
      <c r="AP334" s="122" t="str">
        <f>C334&amp;D334&amp;E334&amp;G334&amp;I334&amp;O334</f>
        <v>DOMINICAN REPUBLIC312001938851KDKMAR</v>
      </c>
      <c r="AQ334" s="122" t="str">
        <f>B334&amp;D334&amp;N334</f>
        <v xml:space="preserve">LATIN AMERICA31200WF </v>
      </c>
      <c r="AR334" s="123" t="str">
        <f>+D334&amp;J334</f>
        <v>31200SE</v>
      </c>
      <c r="AS334" s="124" t="str">
        <f t="shared" si="52"/>
        <v>Ves</v>
      </c>
      <c r="AT334" s="125" t="str">
        <f t="shared" si="53"/>
        <v>UU45XLAWLCH</v>
      </c>
      <c r="AU334" s="125" t="str">
        <f>IF(NOT(AT334=""),VLOOKUP(AT334,[1]PSI_Category!A:B,2,0),"")</f>
        <v>W/F</v>
      </c>
      <c r="AV334" s="125" t="s">
        <v>1778</v>
      </c>
      <c r="AW334" s="125" t="s">
        <v>1790</v>
      </c>
      <c r="AX334" s="125" t="s">
        <v>1790</v>
      </c>
    </row>
    <row r="335" spans="2:50" s="103" customFormat="1" ht="11.4" customHeight="1" x14ac:dyDescent="0.3">
      <c r="B335" s="104" t="s">
        <v>1769</v>
      </c>
      <c r="C335" s="105" t="s">
        <v>1770</v>
      </c>
      <c r="D335" s="106">
        <v>31200</v>
      </c>
      <c r="E335" s="107">
        <v>1938</v>
      </c>
      <c r="F335" s="105" t="s">
        <v>1771</v>
      </c>
      <c r="G335" s="107">
        <v>851</v>
      </c>
      <c r="H335" s="105" t="s">
        <v>1772</v>
      </c>
      <c r="I335" s="105" t="s">
        <v>1773</v>
      </c>
      <c r="J335" s="107" t="s">
        <v>293</v>
      </c>
      <c r="K335" s="105">
        <v>92010854</v>
      </c>
      <c r="L335" s="105" t="s">
        <v>2175</v>
      </c>
      <c r="M335" s="105" t="s">
        <v>2176</v>
      </c>
      <c r="N335" s="105" t="s">
        <v>1799</v>
      </c>
      <c r="O335" s="108" t="s">
        <v>160</v>
      </c>
      <c r="P335" s="109" t="s">
        <v>1777</v>
      </c>
      <c r="Q335" s="110"/>
      <c r="R335" s="110"/>
      <c r="S335" s="110"/>
      <c r="T335" s="110"/>
      <c r="U335" s="111"/>
      <c r="V335" s="111"/>
      <c r="W335" s="112"/>
      <c r="X335" s="113"/>
      <c r="Y335" s="114" t="s">
        <v>285</v>
      </c>
      <c r="Z335" s="115">
        <v>38.42</v>
      </c>
      <c r="AA335" s="116">
        <v>501</v>
      </c>
      <c r="AB335" s="117">
        <f t="shared" si="45"/>
        <v>19248.420000000002</v>
      </c>
      <c r="AC335" s="117">
        <f t="shared" si="46"/>
        <v>150.55151703000001</v>
      </c>
      <c r="AD335" s="118"/>
      <c r="AE335" s="117">
        <f t="shared" si="47"/>
        <v>0</v>
      </c>
      <c r="AF335" s="117">
        <f t="shared" si="48"/>
        <v>0</v>
      </c>
      <c r="AG335" s="119">
        <f t="shared" si="49"/>
        <v>501</v>
      </c>
      <c r="AH335" s="120">
        <f t="shared" si="50"/>
        <v>19248.420000000002</v>
      </c>
      <c r="AI335" s="121">
        <f t="shared" si="51"/>
        <v>150.55151703000001</v>
      </c>
      <c r="AJ335" s="122" t="str">
        <f>+C335</f>
        <v>DOMINICAN REPUBLIC</v>
      </c>
      <c r="AK335" s="122" t="str">
        <f>IF(ISNA(VLOOKUP(postponeList!D335,[1]Sheet!$A$2:$B$12,2,FALSE))," ",(VLOOKUP(postponeList!D335,[1]Sheet!$A$2:$B$12,2,FALSE)))</f>
        <v>PMMA</v>
      </c>
      <c r="AL335" s="122" t="str">
        <f>IF(ISNA(VLOOKUP(E335,[1]Sheet!$G$2:$H$40,2,FALSE))," ",VLOOKUP(E335,[1]Sheet!$G$2:$H$40,2,FALSE))</f>
        <v>KOWA</v>
      </c>
      <c r="AM335" s="122" t="str">
        <f>IF(ISNA(VLOOKUP(G335,[1]Sheet!$K$2:$L$159,2,FALSE))," ",(VLOOKUP(G335,[1]Sheet!$K$2:$L$159,2,FALSE)))</f>
        <v>INNOVACION</v>
      </c>
      <c r="AN335" s="122" t="str">
        <f>IF(ISNA(VLOOKUP(I335&amp;C335,[1]Sheet!$D$2:$E$228,2,FALSE))," ",VLOOKUP(I335&amp;C335,[1]Sheet!$D$2:$E$228,2,FALSE))</f>
        <v>Gary, Kimoto</v>
      </c>
      <c r="AO335" s="122" t="str">
        <f>+I335&amp;C335</f>
        <v>KDKDOMINICAN REPUBLIC</v>
      </c>
      <c r="AP335" s="122" t="str">
        <f>C335&amp;D335&amp;E335&amp;G335&amp;I335&amp;O335</f>
        <v>DOMINICAN REPUBLIC312001938851KDKMAR</v>
      </c>
      <c r="AQ335" s="122" t="str">
        <f>B335&amp;D335&amp;N335</f>
        <v xml:space="preserve">LATIN AMERICA31200CF </v>
      </c>
      <c r="AR335" s="123" t="str">
        <f>+D335&amp;J335</f>
        <v>31200SE</v>
      </c>
      <c r="AS335" s="124" t="str">
        <f t="shared" si="52"/>
        <v/>
      </c>
      <c r="AT335" s="125" t="str">
        <f t="shared" si="53"/>
        <v>M56LGLAKJXH</v>
      </c>
      <c r="AU335" s="125" t="str">
        <f>IF(NOT(AT335=""),VLOOKUP(AT335,[1]PSI_Category!A:B,2,0),"")</f>
        <v>C/F</v>
      </c>
      <c r="AV335" s="125" t="s">
        <v>1800</v>
      </c>
      <c r="AW335" s="125" t="s">
        <v>1800</v>
      </c>
      <c r="AX335" s="125" t="s">
        <v>1800</v>
      </c>
    </row>
    <row r="336" spans="2:50" s="103" customFormat="1" ht="11.4" customHeight="1" x14ac:dyDescent="0.3">
      <c r="B336" s="104" t="s">
        <v>1769</v>
      </c>
      <c r="C336" s="105" t="s">
        <v>1770</v>
      </c>
      <c r="D336" s="106">
        <v>31200</v>
      </c>
      <c r="E336" s="107">
        <v>1938</v>
      </c>
      <c r="F336" s="105" t="s">
        <v>1771</v>
      </c>
      <c r="G336" s="107">
        <v>851</v>
      </c>
      <c r="H336" s="105" t="s">
        <v>1772</v>
      </c>
      <c r="I336" s="105" t="s">
        <v>1773</v>
      </c>
      <c r="J336" s="107" t="s">
        <v>293</v>
      </c>
      <c r="K336" s="105">
        <v>92010854</v>
      </c>
      <c r="L336" s="105" t="s">
        <v>2175</v>
      </c>
      <c r="M336" s="105" t="s">
        <v>2177</v>
      </c>
      <c r="N336" s="105" t="s">
        <v>1799</v>
      </c>
      <c r="O336" s="108" t="s">
        <v>160</v>
      </c>
      <c r="P336" s="109" t="s">
        <v>1777</v>
      </c>
      <c r="Q336" s="110"/>
      <c r="R336" s="110"/>
      <c r="S336" s="110"/>
      <c r="T336" s="110"/>
      <c r="U336" s="111"/>
      <c r="V336" s="111"/>
      <c r="W336" s="112"/>
      <c r="X336" s="113"/>
      <c r="Y336" s="114" t="s">
        <v>285</v>
      </c>
      <c r="Z336" s="115">
        <v>38.42</v>
      </c>
      <c r="AA336" s="116">
        <v>501</v>
      </c>
      <c r="AB336" s="117">
        <f t="shared" si="45"/>
        <v>19248.420000000002</v>
      </c>
      <c r="AC336" s="117">
        <f t="shared" si="46"/>
        <v>150.55151703000001</v>
      </c>
      <c r="AD336" s="118"/>
      <c r="AE336" s="117">
        <f t="shared" si="47"/>
        <v>0</v>
      </c>
      <c r="AF336" s="117">
        <f t="shared" si="48"/>
        <v>0</v>
      </c>
      <c r="AG336" s="119">
        <f t="shared" si="49"/>
        <v>501</v>
      </c>
      <c r="AH336" s="120">
        <f t="shared" si="50"/>
        <v>19248.420000000002</v>
      </c>
      <c r="AI336" s="121">
        <f t="shared" si="51"/>
        <v>150.55151703000001</v>
      </c>
      <c r="AJ336" s="122" t="str">
        <f>+C336</f>
        <v>DOMINICAN REPUBLIC</v>
      </c>
      <c r="AK336" s="122" t="str">
        <f>IF(ISNA(VLOOKUP(postponeList!D336,[1]Sheet!$A$2:$B$12,2,FALSE))," ",(VLOOKUP(postponeList!D336,[1]Sheet!$A$2:$B$12,2,FALSE)))</f>
        <v>PMMA</v>
      </c>
      <c r="AL336" s="122" t="str">
        <f>IF(ISNA(VLOOKUP(E336,[1]Sheet!$G$2:$H$40,2,FALSE))," ",VLOOKUP(E336,[1]Sheet!$G$2:$H$40,2,FALSE))</f>
        <v>KOWA</v>
      </c>
      <c r="AM336" s="122" t="str">
        <f>IF(ISNA(VLOOKUP(G336,[1]Sheet!$K$2:$L$159,2,FALSE))," ",(VLOOKUP(G336,[1]Sheet!$K$2:$L$159,2,FALSE)))</f>
        <v>INNOVACION</v>
      </c>
      <c r="AN336" s="122" t="str">
        <f>IF(ISNA(VLOOKUP(I336&amp;C336,[1]Sheet!$D$2:$E$228,2,FALSE))," ",VLOOKUP(I336&amp;C336,[1]Sheet!$D$2:$E$228,2,FALSE))</f>
        <v>Gary, Kimoto</v>
      </c>
      <c r="AO336" s="122" t="str">
        <f>+I336&amp;C336</f>
        <v>KDKDOMINICAN REPUBLIC</v>
      </c>
      <c r="AP336" s="122" t="str">
        <f>C336&amp;D336&amp;E336&amp;G336&amp;I336&amp;O336</f>
        <v>DOMINICAN REPUBLIC312001938851KDKMAR</v>
      </c>
      <c r="AQ336" s="122" t="str">
        <f>B336&amp;D336&amp;N336</f>
        <v xml:space="preserve">LATIN AMERICA31200CF </v>
      </c>
      <c r="AR336" s="123" t="str">
        <f>+D336&amp;J336</f>
        <v>31200SE</v>
      </c>
      <c r="AS336" s="124" t="str">
        <f t="shared" si="52"/>
        <v/>
      </c>
      <c r="AT336" s="125" t="str">
        <f t="shared" si="53"/>
        <v>M56LGLASJXH</v>
      </c>
      <c r="AU336" s="125" t="str">
        <f>IF(NOT(AT336=""),VLOOKUP(AT336,[1]PSI_Category!A:B,2,0),"")</f>
        <v>C/F</v>
      </c>
      <c r="AV336" s="125" t="s">
        <v>1800</v>
      </c>
      <c r="AW336" s="125" t="s">
        <v>1800</v>
      </c>
      <c r="AX336" s="125" t="s">
        <v>1800</v>
      </c>
    </row>
    <row r="337" spans="2:50" s="103" customFormat="1" ht="11.4" customHeight="1" x14ac:dyDescent="0.3">
      <c r="B337" s="104" t="s">
        <v>1769</v>
      </c>
      <c r="C337" s="105" t="s">
        <v>1770</v>
      </c>
      <c r="D337" s="106">
        <v>31200</v>
      </c>
      <c r="E337" s="107">
        <v>1938</v>
      </c>
      <c r="F337" s="105" t="s">
        <v>1771</v>
      </c>
      <c r="G337" s="107">
        <v>851</v>
      </c>
      <c r="H337" s="105" t="s">
        <v>1772</v>
      </c>
      <c r="I337" s="105" t="s">
        <v>1773</v>
      </c>
      <c r="J337" s="107" t="s">
        <v>293</v>
      </c>
      <c r="K337" s="105">
        <v>92010854</v>
      </c>
      <c r="L337" s="105" t="s">
        <v>2175</v>
      </c>
      <c r="M337" s="105" t="s">
        <v>2178</v>
      </c>
      <c r="N337" s="105" t="s">
        <v>1799</v>
      </c>
      <c r="O337" s="108" t="s">
        <v>160</v>
      </c>
      <c r="P337" s="109" t="s">
        <v>1777</v>
      </c>
      <c r="Q337" s="110"/>
      <c r="R337" s="110"/>
      <c r="S337" s="110"/>
      <c r="T337" s="110"/>
      <c r="U337" s="111"/>
      <c r="V337" s="111"/>
      <c r="W337" s="112"/>
      <c r="X337" s="113"/>
      <c r="Y337" s="114" t="s">
        <v>285</v>
      </c>
      <c r="Z337" s="115">
        <v>34.64</v>
      </c>
      <c r="AA337" s="116">
        <v>1854</v>
      </c>
      <c r="AB337" s="117">
        <f t="shared" si="45"/>
        <v>64222.559999999998</v>
      </c>
      <c r="AC337" s="117">
        <f t="shared" si="46"/>
        <v>502.31675303999998</v>
      </c>
      <c r="AD337" s="118"/>
      <c r="AE337" s="117">
        <f t="shared" si="47"/>
        <v>0</v>
      </c>
      <c r="AF337" s="117">
        <f t="shared" si="48"/>
        <v>0</v>
      </c>
      <c r="AG337" s="119">
        <f t="shared" si="49"/>
        <v>1854</v>
      </c>
      <c r="AH337" s="120">
        <f t="shared" si="50"/>
        <v>64222.559999999998</v>
      </c>
      <c r="AI337" s="121">
        <f t="shared" si="51"/>
        <v>502.31675303999998</v>
      </c>
      <c r="AJ337" s="122" t="str">
        <f>+C337</f>
        <v>DOMINICAN REPUBLIC</v>
      </c>
      <c r="AK337" s="122" t="str">
        <f>IF(ISNA(VLOOKUP(postponeList!D337,[1]Sheet!$A$2:$B$12,2,FALSE))," ",(VLOOKUP(postponeList!D337,[1]Sheet!$A$2:$B$12,2,FALSE)))</f>
        <v>PMMA</v>
      </c>
      <c r="AL337" s="122" t="str">
        <f>IF(ISNA(VLOOKUP(E337,[1]Sheet!$G$2:$H$40,2,FALSE))," ",VLOOKUP(E337,[1]Sheet!$G$2:$H$40,2,FALSE))</f>
        <v>KOWA</v>
      </c>
      <c r="AM337" s="122" t="str">
        <f>IF(ISNA(VLOOKUP(G337,[1]Sheet!$K$2:$L$159,2,FALSE))," ",(VLOOKUP(G337,[1]Sheet!$K$2:$L$159,2,FALSE)))</f>
        <v>INNOVACION</v>
      </c>
      <c r="AN337" s="122" t="str">
        <f>IF(ISNA(VLOOKUP(I337&amp;C337,[1]Sheet!$D$2:$E$228,2,FALSE))," ",VLOOKUP(I337&amp;C337,[1]Sheet!$D$2:$E$228,2,FALSE))</f>
        <v>Gary, Kimoto</v>
      </c>
      <c r="AO337" s="122" t="str">
        <f>+I337&amp;C337</f>
        <v>KDKDOMINICAN REPUBLIC</v>
      </c>
      <c r="AP337" s="122" t="str">
        <f>C337&amp;D337&amp;E337&amp;G337&amp;I337&amp;O337</f>
        <v>DOMINICAN REPUBLIC312001938851KDKMAR</v>
      </c>
      <c r="AQ337" s="122" t="str">
        <f>B337&amp;D337&amp;N337</f>
        <v xml:space="preserve">LATIN AMERICA31200CF </v>
      </c>
      <c r="AR337" s="123" t="str">
        <f>+D337&amp;J337</f>
        <v>31200SE</v>
      </c>
      <c r="AS337" s="124" t="str">
        <f t="shared" si="52"/>
        <v/>
      </c>
      <c r="AT337" s="125" t="str">
        <f t="shared" si="53"/>
        <v>M56LGLAWJXH</v>
      </c>
      <c r="AU337" s="125" t="str">
        <f>IF(NOT(AT337=""),VLOOKUP(AT337,[1]PSI_Category!A:B,2,0),"")</f>
        <v>C/F</v>
      </c>
      <c r="AV337" s="125" t="s">
        <v>1800</v>
      </c>
      <c r="AW337" s="125" t="s">
        <v>1800</v>
      </c>
      <c r="AX337" s="125" t="s">
        <v>1800</v>
      </c>
    </row>
    <row r="338" spans="2:50" s="103" customFormat="1" ht="11.4" customHeight="1" x14ac:dyDescent="0.3">
      <c r="B338" s="104" t="s">
        <v>1769</v>
      </c>
      <c r="C338" s="105" t="s">
        <v>1770</v>
      </c>
      <c r="D338" s="106">
        <v>31200</v>
      </c>
      <c r="E338" s="107">
        <v>1938</v>
      </c>
      <c r="F338" s="105" t="s">
        <v>1771</v>
      </c>
      <c r="G338" s="107">
        <v>851</v>
      </c>
      <c r="H338" s="105" t="s">
        <v>1772</v>
      </c>
      <c r="I338" s="105" t="s">
        <v>1773</v>
      </c>
      <c r="J338" s="107" t="s">
        <v>293</v>
      </c>
      <c r="K338" s="105">
        <v>92010854</v>
      </c>
      <c r="L338" s="105" t="s">
        <v>2175</v>
      </c>
      <c r="M338" s="105" t="s">
        <v>1801</v>
      </c>
      <c r="N338" s="105" t="s">
        <v>1799</v>
      </c>
      <c r="O338" s="108" t="s">
        <v>160</v>
      </c>
      <c r="P338" s="109" t="s">
        <v>1777</v>
      </c>
      <c r="Q338" s="110"/>
      <c r="R338" s="110"/>
      <c r="S338" s="110"/>
      <c r="T338" s="110"/>
      <c r="U338" s="111"/>
      <c r="V338" s="111"/>
      <c r="W338" s="112"/>
      <c r="X338" s="113"/>
      <c r="Y338" s="114" t="s">
        <v>285</v>
      </c>
      <c r="Z338" s="115">
        <v>38.86</v>
      </c>
      <c r="AA338" s="116">
        <v>600</v>
      </c>
      <c r="AB338" s="117">
        <f t="shared" si="45"/>
        <v>23316</v>
      </c>
      <c r="AC338" s="117">
        <f t="shared" si="46"/>
        <v>182.366094</v>
      </c>
      <c r="AD338" s="118"/>
      <c r="AE338" s="117">
        <f t="shared" si="47"/>
        <v>0</v>
      </c>
      <c r="AF338" s="117">
        <f t="shared" si="48"/>
        <v>0</v>
      </c>
      <c r="AG338" s="119">
        <f t="shared" si="49"/>
        <v>600</v>
      </c>
      <c r="AH338" s="120">
        <f t="shared" si="50"/>
        <v>23316</v>
      </c>
      <c r="AI338" s="121">
        <f t="shared" si="51"/>
        <v>182.366094</v>
      </c>
      <c r="AJ338" s="122" t="str">
        <f>+C338</f>
        <v>DOMINICAN REPUBLIC</v>
      </c>
      <c r="AK338" s="122" t="str">
        <f>IF(ISNA(VLOOKUP(postponeList!D338,[1]Sheet!$A$2:$B$12,2,FALSE))," ",(VLOOKUP(postponeList!D338,[1]Sheet!$A$2:$B$12,2,FALSE)))</f>
        <v>PMMA</v>
      </c>
      <c r="AL338" s="122" t="str">
        <f>IF(ISNA(VLOOKUP(E338,[1]Sheet!$G$2:$H$40,2,FALSE))," ",VLOOKUP(E338,[1]Sheet!$G$2:$H$40,2,FALSE))</f>
        <v>KOWA</v>
      </c>
      <c r="AM338" s="122" t="str">
        <f>IF(ISNA(VLOOKUP(G338,[1]Sheet!$K$2:$L$159,2,FALSE))," ",(VLOOKUP(G338,[1]Sheet!$K$2:$L$159,2,FALSE)))</f>
        <v>INNOVACION</v>
      </c>
      <c r="AN338" s="122" t="str">
        <f>IF(ISNA(VLOOKUP(I338&amp;C338,[1]Sheet!$D$2:$E$228,2,FALSE))," ",VLOOKUP(I338&amp;C338,[1]Sheet!$D$2:$E$228,2,FALSE))</f>
        <v>Gary, Kimoto</v>
      </c>
      <c r="AO338" s="122" t="str">
        <f>+I338&amp;C338</f>
        <v>KDKDOMINICAN REPUBLIC</v>
      </c>
      <c r="AP338" s="122" t="str">
        <f>C338&amp;D338&amp;E338&amp;G338&amp;I338&amp;O338</f>
        <v>DOMINICAN REPUBLIC312001938851KDKMAR</v>
      </c>
      <c r="AQ338" s="122" t="str">
        <f>B338&amp;D338&amp;N338</f>
        <v xml:space="preserve">LATIN AMERICA31200CF </v>
      </c>
      <c r="AR338" s="123" t="str">
        <f>+D338&amp;J338</f>
        <v>31200SE</v>
      </c>
      <c r="AS338" s="124" t="str">
        <f t="shared" si="52"/>
        <v/>
      </c>
      <c r="AT338" s="125" t="str">
        <f t="shared" si="53"/>
        <v>N56YGLAXJXH</v>
      </c>
      <c r="AU338" s="125" t="str">
        <f>IF(NOT(AT338=""),VLOOKUP(AT338,[1]PSI_Category!A:B,2,0),"")</f>
        <v>C/F</v>
      </c>
      <c r="AV338" s="125" t="s">
        <v>1800</v>
      </c>
      <c r="AW338" s="125" t="s">
        <v>1800</v>
      </c>
      <c r="AX338" s="125" t="s">
        <v>1800</v>
      </c>
    </row>
    <row r="339" spans="2:50" s="103" customFormat="1" ht="11.4" customHeight="1" x14ac:dyDescent="0.3">
      <c r="B339" s="104" t="s">
        <v>1769</v>
      </c>
      <c r="C339" s="105" t="s">
        <v>1770</v>
      </c>
      <c r="D339" s="106">
        <v>31400</v>
      </c>
      <c r="E339" s="107">
        <v>1938</v>
      </c>
      <c r="F339" s="105" t="s">
        <v>1771</v>
      </c>
      <c r="G339" s="107">
        <v>851</v>
      </c>
      <c r="H339" s="105" t="s">
        <v>1772</v>
      </c>
      <c r="I339" s="105" t="s">
        <v>1773</v>
      </c>
      <c r="J339" s="107" t="s">
        <v>293</v>
      </c>
      <c r="K339" s="105">
        <v>92010856</v>
      </c>
      <c r="L339" s="105" t="s">
        <v>2179</v>
      </c>
      <c r="M339" s="105" t="s">
        <v>2180</v>
      </c>
      <c r="N339" s="105" t="s">
        <v>1809</v>
      </c>
      <c r="O339" s="108" t="s">
        <v>160</v>
      </c>
      <c r="P339" s="109" t="s">
        <v>1777</v>
      </c>
      <c r="Q339" s="110">
        <v>45374</v>
      </c>
      <c r="R339" s="110"/>
      <c r="S339" s="110">
        <v>45375</v>
      </c>
      <c r="T339" s="110">
        <v>45379</v>
      </c>
      <c r="U339" s="111" t="s">
        <v>2002</v>
      </c>
      <c r="V339" s="111" t="s">
        <v>2118</v>
      </c>
      <c r="W339" s="112"/>
      <c r="X339" s="113" t="s">
        <v>2181</v>
      </c>
      <c r="Y339" s="114" t="s">
        <v>285</v>
      </c>
      <c r="Z339" s="115">
        <v>15.42</v>
      </c>
      <c r="AA339" s="116">
        <v>120</v>
      </c>
      <c r="AB339" s="117">
        <f t="shared" si="45"/>
        <v>1850.4</v>
      </c>
      <c r="AC339" s="117">
        <f t="shared" si="46"/>
        <v>14.472903600000002</v>
      </c>
      <c r="AD339" s="118">
        <v>120</v>
      </c>
      <c r="AE339" s="117">
        <f t="shared" si="47"/>
        <v>1850.4</v>
      </c>
      <c r="AF339" s="117">
        <f t="shared" si="48"/>
        <v>14.472903600000002</v>
      </c>
      <c r="AG339" s="119">
        <f t="shared" si="49"/>
        <v>0</v>
      </c>
      <c r="AH339" s="120">
        <f t="shared" si="50"/>
        <v>0</v>
      </c>
      <c r="AI339" s="121">
        <f t="shared" si="51"/>
        <v>0</v>
      </c>
      <c r="AJ339" s="122" t="str">
        <f>+C339</f>
        <v>DOMINICAN REPUBLIC</v>
      </c>
      <c r="AK339" s="122" t="str">
        <f>IF(ISNA(VLOOKUP(postponeList!D339,[1]Sheet!$A$2:$B$12,2,FALSE))," ",(VLOOKUP(postponeList!D339,[1]Sheet!$A$2:$B$12,2,FALSE)))</f>
        <v>PEWVN</v>
      </c>
      <c r="AL339" s="122" t="str">
        <f>IF(ISNA(VLOOKUP(E339,[1]Sheet!$G$2:$H$40,2,FALSE))," ",VLOOKUP(E339,[1]Sheet!$G$2:$H$40,2,FALSE))</f>
        <v>KOWA</v>
      </c>
      <c r="AM339" s="122" t="str">
        <f>IF(ISNA(VLOOKUP(G339,[1]Sheet!$K$2:$L$159,2,FALSE))," ",(VLOOKUP(G339,[1]Sheet!$K$2:$L$159,2,FALSE)))</f>
        <v>INNOVACION</v>
      </c>
      <c r="AN339" s="122" t="str">
        <f>IF(ISNA(VLOOKUP(I339&amp;C339,[1]Sheet!$D$2:$E$228,2,FALSE))," ",VLOOKUP(I339&amp;C339,[1]Sheet!$D$2:$E$228,2,FALSE))</f>
        <v>Gary, Kimoto</v>
      </c>
      <c r="AO339" s="122" t="str">
        <f>+I339&amp;C339</f>
        <v>KDKDOMINICAN REPUBLIC</v>
      </c>
      <c r="AP339" s="122" t="str">
        <f>C339&amp;D339&amp;E339&amp;G339&amp;I339&amp;O339</f>
        <v>DOMINICAN REPUBLIC314001938851KDKMAR</v>
      </c>
      <c r="AQ339" s="122" t="str">
        <f>B339&amp;D339&amp;N339</f>
        <v xml:space="preserve">LATIN AMERICA31400VF </v>
      </c>
      <c r="AR339" s="123" t="str">
        <f>+D339&amp;J339</f>
        <v>31400SE</v>
      </c>
      <c r="AS339" s="124" t="str">
        <f t="shared" si="52"/>
        <v>Ves</v>
      </c>
      <c r="AT339" s="125" t="str">
        <f t="shared" si="53"/>
        <v>10EGKBKCH</v>
      </c>
      <c r="AU339" s="125" t="e">
        <f>IF(NOT(AT339=""),VLOOKUP(AT339,[1]PSI_Category!A:B,2,0),"")</f>
        <v>#N/A</v>
      </c>
      <c r="AV339" s="125" t="s">
        <v>543</v>
      </c>
      <c r="AW339" s="125" t="s">
        <v>543</v>
      </c>
      <c r="AX339" s="125" t="s">
        <v>543</v>
      </c>
    </row>
    <row r="340" spans="2:50" s="103" customFormat="1" ht="11.4" customHeight="1" x14ac:dyDescent="0.3">
      <c r="B340" s="104" t="s">
        <v>1769</v>
      </c>
      <c r="C340" s="105" t="s">
        <v>1770</v>
      </c>
      <c r="D340" s="106">
        <v>31400</v>
      </c>
      <c r="E340" s="107">
        <v>1938</v>
      </c>
      <c r="F340" s="105" t="s">
        <v>1771</v>
      </c>
      <c r="G340" s="107">
        <v>851</v>
      </c>
      <c r="H340" s="105" t="s">
        <v>1772</v>
      </c>
      <c r="I340" s="105" t="s">
        <v>1773</v>
      </c>
      <c r="J340" s="107" t="s">
        <v>293</v>
      </c>
      <c r="K340" s="105">
        <v>92010856</v>
      </c>
      <c r="L340" s="105" t="s">
        <v>2179</v>
      </c>
      <c r="M340" s="105" t="s">
        <v>2182</v>
      </c>
      <c r="N340" s="105" t="s">
        <v>1809</v>
      </c>
      <c r="O340" s="108" t="s">
        <v>160</v>
      </c>
      <c r="P340" s="109" t="s">
        <v>1777</v>
      </c>
      <c r="Q340" s="110">
        <v>45374</v>
      </c>
      <c r="R340" s="110"/>
      <c r="S340" s="110">
        <v>45375</v>
      </c>
      <c r="T340" s="110">
        <v>45379</v>
      </c>
      <c r="U340" s="111" t="s">
        <v>2002</v>
      </c>
      <c r="V340" s="111" t="s">
        <v>2118</v>
      </c>
      <c r="W340" s="112"/>
      <c r="X340" s="113" t="s">
        <v>2181</v>
      </c>
      <c r="Y340" s="114" t="s">
        <v>285</v>
      </c>
      <c r="Z340" s="115">
        <v>13.74</v>
      </c>
      <c r="AA340" s="116">
        <v>230</v>
      </c>
      <c r="AB340" s="117">
        <f t="shared" si="45"/>
        <v>3160.2000000000003</v>
      </c>
      <c r="AC340" s="117">
        <f t="shared" si="46"/>
        <v>24.717504300000005</v>
      </c>
      <c r="AD340" s="118">
        <v>230</v>
      </c>
      <c r="AE340" s="117">
        <f t="shared" si="47"/>
        <v>3160.2000000000003</v>
      </c>
      <c r="AF340" s="117">
        <f t="shared" si="48"/>
        <v>24.717504300000005</v>
      </c>
      <c r="AG340" s="119">
        <f t="shared" si="49"/>
        <v>0</v>
      </c>
      <c r="AH340" s="120">
        <f t="shared" si="50"/>
        <v>0</v>
      </c>
      <c r="AI340" s="121">
        <f t="shared" si="51"/>
        <v>0</v>
      </c>
      <c r="AJ340" s="122" t="str">
        <f>+C340</f>
        <v>DOMINICAN REPUBLIC</v>
      </c>
      <c r="AK340" s="122" t="str">
        <f>IF(ISNA(VLOOKUP(postponeList!D340,[1]Sheet!$A$2:$B$12,2,FALSE))," ",(VLOOKUP(postponeList!D340,[1]Sheet!$A$2:$B$12,2,FALSE)))</f>
        <v>PEWVN</v>
      </c>
      <c r="AL340" s="122" t="str">
        <f>IF(ISNA(VLOOKUP(E340,[1]Sheet!$G$2:$H$40,2,FALSE))," ",VLOOKUP(E340,[1]Sheet!$G$2:$H$40,2,FALSE))</f>
        <v>KOWA</v>
      </c>
      <c r="AM340" s="122" t="str">
        <f>IF(ISNA(VLOOKUP(G340,[1]Sheet!$K$2:$L$159,2,FALSE))," ",(VLOOKUP(G340,[1]Sheet!$K$2:$L$159,2,FALSE)))</f>
        <v>INNOVACION</v>
      </c>
      <c r="AN340" s="122" t="str">
        <f>IF(ISNA(VLOOKUP(I340&amp;C340,[1]Sheet!$D$2:$E$228,2,FALSE))," ",VLOOKUP(I340&amp;C340,[1]Sheet!$D$2:$E$228,2,FALSE))</f>
        <v>Gary, Kimoto</v>
      </c>
      <c r="AO340" s="122" t="str">
        <f>+I340&amp;C340</f>
        <v>KDKDOMINICAN REPUBLIC</v>
      </c>
      <c r="AP340" s="122" t="str">
        <f>C340&amp;D340&amp;E340&amp;G340&amp;I340&amp;O340</f>
        <v>DOMINICAN REPUBLIC314001938851KDKMAR</v>
      </c>
      <c r="AQ340" s="122" t="str">
        <f>B340&amp;D340&amp;N340</f>
        <v xml:space="preserve">LATIN AMERICA31400VF </v>
      </c>
      <c r="AR340" s="123" t="str">
        <f>+D340&amp;J340</f>
        <v>31400SE</v>
      </c>
      <c r="AS340" s="124" t="str">
        <f t="shared" si="52"/>
        <v>Ves</v>
      </c>
      <c r="AT340" s="125" t="str">
        <f t="shared" si="53"/>
        <v>10EGSBKCH</v>
      </c>
      <c r="AU340" s="125" t="e">
        <f>IF(NOT(AT340=""),VLOOKUP(AT340,[1]PSI_Category!A:B,2,0),"")</f>
        <v>#N/A</v>
      </c>
      <c r="AV340" s="125" t="s">
        <v>543</v>
      </c>
      <c r="AW340" s="125" t="s">
        <v>543</v>
      </c>
      <c r="AX340" s="125" t="s">
        <v>543</v>
      </c>
    </row>
    <row r="341" spans="2:50" s="103" customFormat="1" ht="11.4" customHeight="1" x14ac:dyDescent="0.3">
      <c r="B341" s="104" t="s">
        <v>1769</v>
      </c>
      <c r="C341" s="105" t="s">
        <v>1770</v>
      </c>
      <c r="D341" s="106">
        <v>31400</v>
      </c>
      <c r="E341" s="107">
        <v>1938</v>
      </c>
      <c r="F341" s="105" t="s">
        <v>1771</v>
      </c>
      <c r="G341" s="107">
        <v>851</v>
      </c>
      <c r="H341" s="105" t="s">
        <v>1772</v>
      </c>
      <c r="I341" s="105" t="s">
        <v>1773</v>
      </c>
      <c r="J341" s="107" t="s">
        <v>293</v>
      </c>
      <c r="K341" s="105">
        <v>92010856</v>
      </c>
      <c r="L341" s="105" t="s">
        <v>2179</v>
      </c>
      <c r="M341" s="105" t="s">
        <v>2183</v>
      </c>
      <c r="N341" s="105" t="s">
        <v>1809</v>
      </c>
      <c r="O341" s="108" t="s">
        <v>160</v>
      </c>
      <c r="P341" s="109" t="s">
        <v>1777</v>
      </c>
      <c r="Q341" s="110">
        <v>45374</v>
      </c>
      <c r="R341" s="110"/>
      <c r="S341" s="110">
        <v>45375</v>
      </c>
      <c r="T341" s="110">
        <v>45379</v>
      </c>
      <c r="U341" s="111" t="s">
        <v>2002</v>
      </c>
      <c r="V341" s="111" t="s">
        <v>2118</v>
      </c>
      <c r="W341" s="112"/>
      <c r="X341" s="113" t="s">
        <v>2181</v>
      </c>
      <c r="Y341" s="114" t="s">
        <v>285</v>
      </c>
      <c r="Z341" s="115">
        <v>20.04</v>
      </c>
      <c r="AA341" s="116">
        <v>70</v>
      </c>
      <c r="AB341" s="117">
        <f t="shared" si="45"/>
        <v>1402.8</v>
      </c>
      <c r="AC341" s="117">
        <f t="shared" si="46"/>
        <v>10.9720002</v>
      </c>
      <c r="AD341" s="118">
        <v>70</v>
      </c>
      <c r="AE341" s="117">
        <f t="shared" si="47"/>
        <v>1402.8</v>
      </c>
      <c r="AF341" s="117">
        <f t="shared" si="48"/>
        <v>10.9720002</v>
      </c>
      <c r="AG341" s="119">
        <f t="shared" si="49"/>
        <v>0</v>
      </c>
      <c r="AH341" s="120">
        <f t="shared" si="50"/>
        <v>0</v>
      </c>
      <c r="AI341" s="121">
        <f t="shared" si="51"/>
        <v>0</v>
      </c>
      <c r="AJ341" s="122" t="str">
        <f>+C341</f>
        <v>DOMINICAN REPUBLIC</v>
      </c>
      <c r="AK341" s="122" t="str">
        <f>IF(ISNA(VLOOKUP(postponeList!D341,[1]Sheet!$A$2:$B$12,2,FALSE))," ",(VLOOKUP(postponeList!D341,[1]Sheet!$A$2:$B$12,2,FALSE)))</f>
        <v>PEWVN</v>
      </c>
      <c r="AL341" s="122" t="str">
        <f>IF(ISNA(VLOOKUP(E341,[1]Sheet!$G$2:$H$40,2,FALSE))," ",VLOOKUP(E341,[1]Sheet!$G$2:$H$40,2,FALSE))</f>
        <v>KOWA</v>
      </c>
      <c r="AM341" s="122" t="str">
        <f>IF(ISNA(VLOOKUP(G341,[1]Sheet!$K$2:$L$159,2,FALSE))," ",(VLOOKUP(G341,[1]Sheet!$K$2:$L$159,2,FALSE)))</f>
        <v>INNOVACION</v>
      </c>
      <c r="AN341" s="122" t="str">
        <f>IF(ISNA(VLOOKUP(I341&amp;C341,[1]Sheet!$D$2:$E$228,2,FALSE))," ",VLOOKUP(I341&amp;C341,[1]Sheet!$D$2:$E$228,2,FALSE))</f>
        <v>Gary, Kimoto</v>
      </c>
      <c r="AO341" s="122" t="str">
        <f>+I341&amp;C341</f>
        <v>KDKDOMINICAN REPUBLIC</v>
      </c>
      <c r="AP341" s="122" t="str">
        <f>C341&amp;D341&amp;E341&amp;G341&amp;I341&amp;O341</f>
        <v>DOMINICAN REPUBLIC314001938851KDKMAR</v>
      </c>
      <c r="AQ341" s="122" t="str">
        <f>B341&amp;D341&amp;N341</f>
        <v xml:space="preserve">LATIN AMERICA31400VF </v>
      </c>
      <c r="AR341" s="123" t="str">
        <f>+D341&amp;J341</f>
        <v>31400SE</v>
      </c>
      <c r="AS341" s="124" t="str">
        <f t="shared" si="52"/>
        <v>Ves</v>
      </c>
      <c r="AT341" s="125" t="str">
        <f t="shared" si="53"/>
        <v>15EGKBKCH</v>
      </c>
      <c r="AU341" s="125" t="e">
        <f>IF(NOT(AT341=""),VLOOKUP(AT341,[1]PSI_Category!A:B,2,0),"")</f>
        <v>#N/A</v>
      </c>
      <c r="AV341" s="125" t="s">
        <v>543</v>
      </c>
      <c r="AW341" s="125" t="s">
        <v>543</v>
      </c>
      <c r="AX341" s="125" t="s">
        <v>543</v>
      </c>
    </row>
    <row r="342" spans="2:50" s="103" customFormat="1" ht="11.4" customHeight="1" x14ac:dyDescent="0.3">
      <c r="B342" s="104" t="s">
        <v>1769</v>
      </c>
      <c r="C342" s="105" t="s">
        <v>1770</v>
      </c>
      <c r="D342" s="106">
        <v>31400</v>
      </c>
      <c r="E342" s="107">
        <v>1938</v>
      </c>
      <c r="F342" s="105" t="s">
        <v>1771</v>
      </c>
      <c r="G342" s="107">
        <v>851</v>
      </c>
      <c r="H342" s="105" t="s">
        <v>1772</v>
      </c>
      <c r="I342" s="105" t="s">
        <v>1773</v>
      </c>
      <c r="J342" s="107" t="s">
        <v>293</v>
      </c>
      <c r="K342" s="105">
        <v>92010856</v>
      </c>
      <c r="L342" s="105" t="s">
        <v>2179</v>
      </c>
      <c r="M342" s="105" t="s">
        <v>2184</v>
      </c>
      <c r="N342" s="105" t="s">
        <v>1809</v>
      </c>
      <c r="O342" s="108" t="s">
        <v>160</v>
      </c>
      <c r="P342" s="109" t="s">
        <v>1777</v>
      </c>
      <c r="Q342" s="110">
        <v>45374</v>
      </c>
      <c r="R342" s="110"/>
      <c r="S342" s="110">
        <v>45375</v>
      </c>
      <c r="T342" s="110">
        <v>45379</v>
      </c>
      <c r="U342" s="111" t="s">
        <v>2002</v>
      </c>
      <c r="V342" s="111" t="s">
        <v>2118</v>
      </c>
      <c r="W342" s="112"/>
      <c r="X342" s="113" t="s">
        <v>2181</v>
      </c>
      <c r="Y342" s="114" t="s">
        <v>285</v>
      </c>
      <c r="Z342" s="115">
        <v>17.260000000000002</v>
      </c>
      <c r="AA342" s="116">
        <v>160</v>
      </c>
      <c r="AB342" s="117">
        <f t="shared" si="45"/>
        <v>2761.6000000000004</v>
      </c>
      <c r="AC342" s="117">
        <f t="shared" si="46"/>
        <v>21.599854400000005</v>
      </c>
      <c r="AD342" s="118">
        <v>160</v>
      </c>
      <c r="AE342" s="117">
        <f t="shared" si="47"/>
        <v>2761.6000000000004</v>
      </c>
      <c r="AF342" s="117">
        <f t="shared" si="48"/>
        <v>21.599854400000005</v>
      </c>
      <c r="AG342" s="119">
        <f t="shared" si="49"/>
        <v>0</v>
      </c>
      <c r="AH342" s="120">
        <f t="shared" si="50"/>
        <v>0</v>
      </c>
      <c r="AI342" s="121">
        <f t="shared" si="51"/>
        <v>0</v>
      </c>
      <c r="AJ342" s="122" t="str">
        <f>+C342</f>
        <v>DOMINICAN REPUBLIC</v>
      </c>
      <c r="AK342" s="122" t="str">
        <f>IF(ISNA(VLOOKUP(postponeList!D342,[1]Sheet!$A$2:$B$12,2,FALSE))," ",(VLOOKUP(postponeList!D342,[1]Sheet!$A$2:$B$12,2,FALSE)))</f>
        <v>PEWVN</v>
      </c>
      <c r="AL342" s="122" t="str">
        <f>IF(ISNA(VLOOKUP(E342,[1]Sheet!$G$2:$H$40,2,FALSE))," ",VLOOKUP(E342,[1]Sheet!$G$2:$H$40,2,FALSE))</f>
        <v>KOWA</v>
      </c>
      <c r="AM342" s="122" t="str">
        <f>IF(ISNA(VLOOKUP(G342,[1]Sheet!$K$2:$L$159,2,FALSE))," ",(VLOOKUP(G342,[1]Sheet!$K$2:$L$159,2,FALSE)))</f>
        <v>INNOVACION</v>
      </c>
      <c r="AN342" s="122" t="str">
        <f>IF(ISNA(VLOOKUP(I342&amp;C342,[1]Sheet!$D$2:$E$228,2,FALSE))," ",VLOOKUP(I342&amp;C342,[1]Sheet!$D$2:$E$228,2,FALSE))</f>
        <v>Gary, Kimoto</v>
      </c>
      <c r="AO342" s="122" t="str">
        <f>+I342&amp;C342</f>
        <v>KDKDOMINICAN REPUBLIC</v>
      </c>
      <c r="AP342" s="122" t="str">
        <f>C342&amp;D342&amp;E342&amp;G342&amp;I342&amp;O342</f>
        <v>DOMINICAN REPUBLIC314001938851KDKMAR</v>
      </c>
      <c r="AQ342" s="122" t="str">
        <f>B342&amp;D342&amp;N342</f>
        <v xml:space="preserve">LATIN AMERICA31400VF </v>
      </c>
      <c r="AR342" s="123" t="str">
        <f>+D342&amp;J342</f>
        <v>31400SE</v>
      </c>
      <c r="AS342" s="124" t="str">
        <f t="shared" si="52"/>
        <v>Ves</v>
      </c>
      <c r="AT342" s="125" t="str">
        <f t="shared" si="53"/>
        <v>15EGSBKCH</v>
      </c>
      <c r="AU342" s="125" t="e">
        <f>IF(NOT(AT342=""),VLOOKUP(AT342,[1]PSI_Category!A:B,2,0),"")</f>
        <v>#N/A</v>
      </c>
      <c r="AV342" s="125" t="s">
        <v>543</v>
      </c>
      <c r="AW342" s="125" t="s">
        <v>543</v>
      </c>
      <c r="AX342" s="125" t="s">
        <v>543</v>
      </c>
    </row>
    <row r="343" spans="2:50" s="103" customFormat="1" ht="11.4" customHeight="1" x14ac:dyDescent="0.3">
      <c r="B343" s="104" t="s">
        <v>1769</v>
      </c>
      <c r="C343" s="105" t="s">
        <v>1770</v>
      </c>
      <c r="D343" s="106">
        <v>31400</v>
      </c>
      <c r="E343" s="107">
        <v>1938</v>
      </c>
      <c r="F343" s="105" t="s">
        <v>1771</v>
      </c>
      <c r="G343" s="107">
        <v>851</v>
      </c>
      <c r="H343" s="105" t="s">
        <v>1772</v>
      </c>
      <c r="I343" s="105" t="s">
        <v>1773</v>
      </c>
      <c r="J343" s="107" t="s">
        <v>293</v>
      </c>
      <c r="K343" s="105">
        <v>92010856</v>
      </c>
      <c r="L343" s="105" t="s">
        <v>2179</v>
      </c>
      <c r="M343" s="105" t="s">
        <v>2185</v>
      </c>
      <c r="N343" s="105" t="s">
        <v>1831</v>
      </c>
      <c r="O343" s="108" t="s">
        <v>160</v>
      </c>
      <c r="P343" s="109" t="s">
        <v>1777</v>
      </c>
      <c r="Q343" s="110">
        <v>45374</v>
      </c>
      <c r="R343" s="110"/>
      <c r="S343" s="110">
        <v>45375</v>
      </c>
      <c r="T343" s="110">
        <v>45379</v>
      </c>
      <c r="U343" s="111" t="s">
        <v>2002</v>
      </c>
      <c r="V343" s="111" t="s">
        <v>2118</v>
      </c>
      <c r="W343" s="112"/>
      <c r="X343" s="113" t="s">
        <v>2181</v>
      </c>
      <c r="Y343" s="114" t="s">
        <v>285</v>
      </c>
      <c r="Z343" s="115">
        <v>34.67</v>
      </c>
      <c r="AA343" s="116">
        <v>160</v>
      </c>
      <c r="AB343" s="117">
        <f t="shared" si="45"/>
        <v>5547.2000000000007</v>
      </c>
      <c r="AC343" s="117">
        <f t="shared" si="46"/>
        <v>43.387424800000005</v>
      </c>
      <c r="AD343" s="118">
        <v>160</v>
      </c>
      <c r="AE343" s="117">
        <f t="shared" si="47"/>
        <v>5547.2000000000007</v>
      </c>
      <c r="AF343" s="117">
        <f t="shared" si="48"/>
        <v>43.387424800000005</v>
      </c>
      <c r="AG343" s="119">
        <f t="shared" si="49"/>
        <v>0</v>
      </c>
      <c r="AH343" s="120">
        <f t="shared" si="50"/>
        <v>0</v>
      </c>
      <c r="AI343" s="121">
        <f t="shared" si="51"/>
        <v>0</v>
      </c>
      <c r="AJ343" s="122" t="str">
        <f>+C343</f>
        <v>DOMINICAN REPUBLIC</v>
      </c>
      <c r="AK343" s="122" t="str">
        <f>IF(ISNA(VLOOKUP(postponeList!D343,[1]Sheet!$A$2:$B$12,2,FALSE))," ",(VLOOKUP(postponeList!D343,[1]Sheet!$A$2:$B$12,2,FALSE)))</f>
        <v>PEWVN</v>
      </c>
      <c r="AL343" s="122" t="str">
        <f>IF(ISNA(VLOOKUP(E343,[1]Sheet!$G$2:$H$40,2,FALSE))," ",VLOOKUP(E343,[1]Sheet!$G$2:$H$40,2,FALSE))</f>
        <v>KOWA</v>
      </c>
      <c r="AM343" s="122" t="str">
        <f>IF(ISNA(VLOOKUP(G343,[1]Sheet!$K$2:$L$159,2,FALSE))," ",(VLOOKUP(G343,[1]Sheet!$K$2:$L$159,2,FALSE)))</f>
        <v>INNOVACION</v>
      </c>
      <c r="AN343" s="122" t="str">
        <f>IF(ISNA(VLOOKUP(I343&amp;C343,[1]Sheet!$D$2:$E$228,2,FALSE))," ",VLOOKUP(I343&amp;C343,[1]Sheet!$D$2:$E$228,2,FALSE))</f>
        <v>Gary, Kimoto</v>
      </c>
      <c r="AO343" s="122" t="str">
        <f>+I343&amp;C343</f>
        <v>KDKDOMINICAN REPUBLIC</v>
      </c>
      <c r="AP343" s="122" t="str">
        <f>C343&amp;D343&amp;E343&amp;G343&amp;I343&amp;O343</f>
        <v>DOMINICAN REPUBLIC314001938851KDKMAR</v>
      </c>
      <c r="AQ343" s="122" t="str">
        <f>B343&amp;D343&amp;N343</f>
        <v xml:space="preserve">LATIN AMERICA31400CM </v>
      </c>
      <c r="AR343" s="123" t="str">
        <f>+D343&amp;J343</f>
        <v>31400SE</v>
      </c>
      <c r="AS343" s="124" t="str">
        <f t="shared" si="52"/>
        <v>Ves</v>
      </c>
      <c r="AT343" s="125" t="str">
        <f t="shared" si="53"/>
        <v>17CUHKCH</v>
      </c>
      <c r="AU343" s="125" t="str">
        <f>IF(NOT(AT343=""),VLOOKUP(AT343,[1]PSI_Category!A:B,2,0),"")</f>
        <v>C/M</v>
      </c>
      <c r="AV343" s="125" t="s">
        <v>535</v>
      </c>
      <c r="AW343" s="125" t="s">
        <v>535</v>
      </c>
      <c r="AX343" s="125" t="s">
        <v>535</v>
      </c>
    </row>
    <row r="344" spans="2:50" s="103" customFormat="1" ht="11.4" customHeight="1" x14ac:dyDescent="0.3">
      <c r="B344" s="104" t="s">
        <v>1769</v>
      </c>
      <c r="C344" s="105" t="s">
        <v>1770</v>
      </c>
      <c r="D344" s="106">
        <v>31400</v>
      </c>
      <c r="E344" s="107">
        <v>1938</v>
      </c>
      <c r="F344" s="105" t="s">
        <v>1771</v>
      </c>
      <c r="G344" s="107">
        <v>851</v>
      </c>
      <c r="H344" s="105" t="s">
        <v>1772</v>
      </c>
      <c r="I344" s="105" t="s">
        <v>1773</v>
      </c>
      <c r="J344" s="107" t="s">
        <v>293</v>
      </c>
      <c r="K344" s="105">
        <v>92010856</v>
      </c>
      <c r="L344" s="105" t="s">
        <v>2179</v>
      </c>
      <c r="M344" s="105" t="s">
        <v>2186</v>
      </c>
      <c r="N344" s="105" t="s">
        <v>1809</v>
      </c>
      <c r="O344" s="108" t="s">
        <v>160</v>
      </c>
      <c r="P344" s="109" t="s">
        <v>1777</v>
      </c>
      <c r="Q344" s="110">
        <v>45374</v>
      </c>
      <c r="R344" s="110"/>
      <c r="S344" s="110">
        <v>45375</v>
      </c>
      <c r="T344" s="110">
        <v>45379</v>
      </c>
      <c r="U344" s="111" t="s">
        <v>2002</v>
      </c>
      <c r="V344" s="111" t="s">
        <v>2118</v>
      </c>
      <c r="W344" s="112"/>
      <c r="X344" s="113" t="s">
        <v>2181</v>
      </c>
      <c r="Y344" s="114" t="s">
        <v>285</v>
      </c>
      <c r="Z344" s="115">
        <v>26.41</v>
      </c>
      <c r="AA344" s="116">
        <v>70</v>
      </c>
      <c r="AB344" s="117">
        <f t="shared" si="45"/>
        <v>1848.7</v>
      </c>
      <c r="AC344" s="117">
        <f t="shared" si="46"/>
        <v>14.459607050000001</v>
      </c>
      <c r="AD344" s="118">
        <v>70</v>
      </c>
      <c r="AE344" s="117">
        <f t="shared" si="47"/>
        <v>1848.7</v>
      </c>
      <c r="AF344" s="117">
        <f t="shared" si="48"/>
        <v>14.459607050000001</v>
      </c>
      <c r="AG344" s="119">
        <f t="shared" si="49"/>
        <v>0</v>
      </c>
      <c r="AH344" s="120">
        <f t="shared" si="50"/>
        <v>0</v>
      </c>
      <c r="AI344" s="121">
        <f t="shared" si="51"/>
        <v>0</v>
      </c>
      <c r="AJ344" s="122" t="str">
        <f>+C344</f>
        <v>DOMINICAN REPUBLIC</v>
      </c>
      <c r="AK344" s="122" t="str">
        <f>IF(ISNA(VLOOKUP(postponeList!D344,[1]Sheet!$A$2:$B$12,2,FALSE))," ",(VLOOKUP(postponeList!D344,[1]Sheet!$A$2:$B$12,2,FALSE)))</f>
        <v>PEWVN</v>
      </c>
      <c r="AL344" s="122" t="str">
        <f>IF(ISNA(VLOOKUP(E344,[1]Sheet!$G$2:$H$40,2,FALSE))," ",VLOOKUP(E344,[1]Sheet!$G$2:$H$40,2,FALSE))</f>
        <v>KOWA</v>
      </c>
      <c r="AM344" s="122" t="str">
        <f>IF(ISNA(VLOOKUP(G344,[1]Sheet!$K$2:$L$159,2,FALSE))," ",(VLOOKUP(G344,[1]Sheet!$K$2:$L$159,2,FALSE)))</f>
        <v>INNOVACION</v>
      </c>
      <c r="AN344" s="122" t="str">
        <f>IF(ISNA(VLOOKUP(I344&amp;C344,[1]Sheet!$D$2:$E$228,2,FALSE))," ",VLOOKUP(I344&amp;C344,[1]Sheet!$D$2:$E$228,2,FALSE))</f>
        <v>Gary, Kimoto</v>
      </c>
      <c r="AO344" s="122" t="str">
        <f>+I344&amp;C344</f>
        <v>KDKDOMINICAN REPUBLIC</v>
      </c>
      <c r="AP344" s="122" t="str">
        <f>C344&amp;D344&amp;E344&amp;G344&amp;I344&amp;O344</f>
        <v>DOMINICAN REPUBLIC314001938851KDKMAR</v>
      </c>
      <c r="AQ344" s="122" t="str">
        <f>B344&amp;D344&amp;N344</f>
        <v xml:space="preserve">LATIN AMERICA31400VF </v>
      </c>
      <c r="AR344" s="123" t="str">
        <f>+D344&amp;J344</f>
        <v>31400SE</v>
      </c>
      <c r="AS344" s="124" t="str">
        <f t="shared" si="52"/>
        <v>Ves</v>
      </c>
      <c r="AT344" s="125" t="str">
        <f t="shared" si="53"/>
        <v>20ALAKCH</v>
      </c>
      <c r="AU344" s="125" t="str">
        <f>IF(NOT(AT344=""),VLOOKUP(AT344,[1]PSI_Category!A:B,2,0),"")</f>
        <v>V/F</v>
      </c>
      <c r="AV344" s="125" t="s">
        <v>533</v>
      </c>
      <c r="AW344" s="125" t="s">
        <v>1726</v>
      </c>
      <c r="AX344" s="125" t="s">
        <v>533</v>
      </c>
    </row>
    <row r="345" spans="2:50" s="103" customFormat="1" ht="11.4" customHeight="1" x14ac:dyDescent="0.3">
      <c r="B345" s="104" t="s">
        <v>1769</v>
      </c>
      <c r="C345" s="105" t="s">
        <v>1770</v>
      </c>
      <c r="D345" s="106">
        <v>31400</v>
      </c>
      <c r="E345" s="107">
        <v>1938</v>
      </c>
      <c r="F345" s="105" t="s">
        <v>1771</v>
      </c>
      <c r="G345" s="107">
        <v>851</v>
      </c>
      <c r="H345" s="105" t="s">
        <v>1772</v>
      </c>
      <c r="I345" s="105" t="s">
        <v>1773</v>
      </c>
      <c r="J345" s="107" t="s">
        <v>293</v>
      </c>
      <c r="K345" s="105">
        <v>92010856</v>
      </c>
      <c r="L345" s="105" t="s">
        <v>2179</v>
      </c>
      <c r="M345" s="105" t="s">
        <v>2187</v>
      </c>
      <c r="N345" s="105" t="s">
        <v>1809</v>
      </c>
      <c r="O345" s="108" t="s">
        <v>160</v>
      </c>
      <c r="P345" s="109" t="s">
        <v>1777</v>
      </c>
      <c r="Q345" s="110">
        <v>45374</v>
      </c>
      <c r="R345" s="110"/>
      <c r="S345" s="110">
        <v>45375</v>
      </c>
      <c r="T345" s="110">
        <v>45379</v>
      </c>
      <c r="U345" s="111" t="s">
        <v>2002</v>
      </c>
      <c r="V345" s="111" t="s">
        <v>2118</v>
      </c>
      <c r="W345" s="112"/>
      <c r="X345" s="113" t="s">
        <v>2181</v>
      </c>
      <c r="Y345" s="114" t="s">
        <v>285</v>
      </c>
      <c r="Z345" s="115">
        <v>18.59</v>
      </c>
      <c r="AA345" s="116">
        <v>520</v>
      </c>
      <c r="AB345" s="117">
        <f t="shared" si="45"/>
        <v>9666.7999999999993</v>
      </c>
      <c r="AC345" s="117">
        <f t="shared" si="46"/>
        <v>75.608876199999997</v>
      </c>
      <c r="AD345" s="118">
        <v>520</v>
      </c>
      <c r="AE345" s="117">
        <f t="shared" si="47"/>
        <v>9666.7999999999993</v>
      </c>
      <c r="AF345" s="117">
        <f t="shared" si="48"/>
        <v>75.608876199999997</v>
      </c>
      <c r="AG345" s="119">
        <f t="shared" si="49"/>
        <v>0</v>
      </c>
      <c r="AH345" s="120">
        <f t="shared" si="50"/>
        <v>0</v>
      </c>
      <c r="AI345" s="121">
        <f t="shared" si="51"/>
        <v>0</v>
      </c>
      <c r="AJ345" s="122" t="str">
        <f>+C345</f>
        <v>DOMINICAN REPUBLIC</v>
      </c>
      <c r="AK345" s="122" t="str">
        <f>IF(ISNA(VLOOKUP(postponeList!D345,[1]Sheet!$A$2:$B$12,2,FALSE))," ",(VLOOKUP(postponeList!D345,[1]Sheet!$A$2:$B$12,2,FALSE)))</f>
        <v>PEWVN</v>
      </c>
      <c r="AL345" s="122" t="str">
        <f>IF(ISNA(VLOOKUP(E345,[1]Sheet!$G$2:$H$40,2,FALSE))," ",VLOOKUP(E345,[1]Sheet!$G$2:$H$40,2,FALSE))</f>
        <v>KOWA</v>
      </c>
      <c r="AM345" s="122" t="str">
        <f>IF(ISNA(VLOOKUP(G345,[1]Sheet!$K$2:$L$159,2,FALSE))," ",(VLOOKUP(G345,[1]Sheet!$K$2:$L$159,2,FALSE)))</f>
        <v>INNOVACION</v>
      </c>
      <c r="AN345" s="122" t="str">
        <f>IF(ISNA(VLOOKUP(I345&amp;C345,[1]Sheet!$D$2:$E$228,2,FALSE))," ",VLOOKUP(I345&amp;C345,[1]Sheet!$D$2:$E$228,2,FALSE))</f>
        <v>Gary, Kimoto</v>
      </c>
      <c r="AO345" s="122" t="str">
        <f>+I345&amp;C345</f>
        <v>KDKDOMINICAN REPUBLIC</v>
      </c>
      <c r="AP345" s="122" t="str">
        <f>C345&amp;D345&amp;E345&amp;G345&amp;I345&amp;O345</f>
        <v>DOMINICAN REPUBLIC314001938851KDKMAR</v>
      </c>
      <c r="AQ345" s="122" t="str">
        <f>B345&amp;D345&amp;N345</f>
        <v xml:space="preserve">LATIN AMERICA31400VF </v>
      </c>
      <c r="AR345" s="123" t="str">
        <f>+D345&amp;J345</f>
        <v>31400SE</v>
      </c>
      <c r="AS345" s="124" t="str">
        <f t="shared" si="52"/>
        <v>Ves</v>
      </c>
      <c r="AT345" s="125" t="str">
        <f t="shared" si="53"/>
        <v>20AUAUCH</v>
      </c>
      <c r="AU345" s="125" t="str">
        <f>IF(NOT(AT345=""),VLOOKUP(AT345,[1]PSI_Category!A:B,2,0),"")</f>
        <v>V/F</v>
      </c>
      <c r="AV345" s="125" t="s">
        <v>533</v>
      </c>
      <c r="AW345" s="125" t="s">
        <v>1726</v>
      </c>
      <c r="AX345" s="125" t="s">
        <v>533</v>
      </c>
    </row>
    <row r="346" spans="2:50" s="103" customFormat="1" ht="11.4" customHeight="1" x14ac:dyDescent="0.3">
      <c r="B346" s="104" t="s">
        <v>1769</v>
      </c>
      <c r="C346" s="105" t="s">
        <v>1770</v>
      </c>
      <c r="D346" s="106">
        <v>31400</v>
      </c>
      <c r="E346" s="107">
        <v>1938</v>
      </c>
      <c r="F346" s="105" t="s">
        <v>1771</v>
      </c>
      <c r="G346" s="107">
        <v>851</v>
      </c>
      <c r="H346" s="105" t="s">
        <v>1772</v>
      </c>
      <c r="I346" s="105" t="s">
        <v>1773</v>
      </c>
      <c r="J346" s="107" t="s">
        <v>293</v>
      </c>
      <c r="K346" s="105">
        <v>92010856</v>
      </c>
      <c r="L346" s="105" t="s">
        <v>2179</v>
      </c>
      <c r="M346" s="105" t="s">
        <v>2188</v>
      </c>
      <c r="N346" s="105" t="s">
        <v>1831</v>
      </c>
      <c r="O346" s="108" t="s">
        <v>160</v>
      </c>
      <c r="P346" s="109" t="s">
        <v>1777</v>
      </c>
      <c r="Q346" s="110">
        <v>45374</v>
      </c>
      <c r="R346" s="110"/>
      <c r="S346" s="110">
        <v>45375</v>
      </c>
      <c r="T346" s="110">
        <v>45379</v>
      </c>
      <c r="U346" s="111" t="s">
        <v>2002</v>
      </c>
      <c r="V346" s="111" t="s">
        <v>2118</v>
      </c>
      <c r="W346" s="112"/>
      <c r="X346" s="113" t="s">
        <v>2181</v>
      </c>
      <c r="Y346" s="114" t="s">
        <v>285</v>
      </c>
      <c r="Z346" s="115">
        <v>41.66</v>
      </c>
      <c r="AA346" s="116">
        <v>110</v>
      </c>
      <c r="AB346" s="117">
        <f t="shared" si="45"/>
        <v>4582.5999999999995</v>
      </c>
      <c r="AC346" s="117">
        <f t="shared" si="46"/>
        <v>35.842805900000002</v>
      </c>
      <c r="AD346" s="118">
        <v>110</v>
      </c>
      <c r="AE346" s="117">
        <f t="shared" si="47"/>
        <v>4582.5999999999995</v>
      </c>
      <c r="AF346" s="117">
        <f t="shared" si="48"/>
        <v>35.842805900000002</v>
      </c>
      <c r="AG346" s="119">
        <f t="shared" si="49"/>
        <v>0</v>
      </c>
      <c r="AH346" s="120">
        <f t="shared" si="50"/>
        <v>0</v>
      </c>
      <c r="AI346" s="121">
        <f t="shared" si="51"/>
        <v>0</v>
      </c>
      <c r="AJ346" s="122" t="str">
        <f>+C346</f>
        <v>DOMINICAN REPUBLIC</v>
      </c>
      <c r="AK346" s="122" t="str">
        <f>IF(ISNA(VLOOKUP(postponeList!D346,[1]Sheet!$A$2:$B$12,2,FALSE))," ",(VLOOKUP(postponeList!D346,[1]Sheet!$A$2:$B$12,2,FALSE)))</f>
        <v>PEWVN</v>
      </c>
      <c r="AL346" s="122" t="str">
        <f>IF(ISNA(VLOOKUP(E346,[1]Sheet!$G$2:$H$40,2,FALSE))," ",VLOOKUP(E346,[1]Sheet!$G$2:$H$40,2,FALSE))</f>
        <v>KOWA</v>
      </c>
      <c r="AM346" s="122" t="str">
        <f>IF(ISNA(VLOOKUP(G346,[1]Sheet!$K$2:$L$159,2,FALSE))," ",(VLOOKUP(G346,[1]Sheet!$K$2:$L$159,2,FALSE)))</f>
        <v>INNOVACION</v>
      </c>
      <c r="AN346" s="122" t="str">
        <f>IF(ISNA(VLOOKUP(I346&amp;C346,[1]Sheet!$D$2:$E$228,2,FALSE))," ",VLOOKUP(I346&amp;C346,[1]Sheet!$D$2:$E$228,2,FALSE))</f>
        <v>Gary, Kimoto</v>
      </c>
      <c r="AO346" s="122" t="str">
        <f>+I346&amp;C346</f>
        <v>KDKDOMINICAN REPUBLIC</v>
      </c>
      <c r="AP346" s="122" t="str">
        <f>C346&amp;D346&amp;E346&amp;G346&amp;I346&amp;O346</f>
        <v>DOMINICAN REPUBLIC314001938851KDKMAR</v>
      </c>
      <c r="AQ346" s="122" t="str">
        <f>B346&amp;D346&amp;N346</f>
        <v xml:space="preserve">LATIN AMERICA31400CM </v>
      </c>
      <c r="AR346" s="123" t="str">
        <f>+D346&amp;J346</f>
        <v>31400SE</v>
      </c>
      <c r="AS346" s="124" t="str">
        <f t="shared" si="52"/>
        <v>Ves</v>
      </c>
      <c r="AT346" s="125" t="str">
        <f t="shared" si="53"/>
        <v>24CUHKCH</v>
      </c>
      <c r="AU346" s="125" t="str">
        <f>IF(NOT(AT346=""),VLOOKUP(AT346,[1]PSI_Category!A:B,2,0),"")</f>
        <v>C/M</v>
      </c>
      <c r="AV346" s="125" t="s">
        <v>535</v>
      </c>
      <c r="AW346" s="125" t="s">
        <v>535</v>
      </c>
      <c r="AX346" s="125" t="s">
        <v>535</v>
      </c>
    </row>
    <row r="347" spans="2:50" s="103" customFormat="1" ht="11.4" customHeight="1" x14ac:dyDescent="0.3">
      <c r="B347" s="104" t="s">
        <v>1769</v>
      </c>
      <c r="C347" s="105" t="s">
        <v>1770</v>
      </c>
      <c r="D347" s="106">
        <v>31400</v>
      </c>
      <c r="E347" s="107">
        <v>1938</v>
      </c>
      <c r="F347" s="105" t="s">
        <v>1771</v>
      </c>
      <c r="G347" s="107">
        <v>851</v>
      </c>
      <c r="H347" s="105" t="s">
        <v>1772</v>
      </c>
      <c r="I347" s="105" t="s">
        <v>1773</v>
      </c>
      <c r="J347" s="107" t="s">
        <v>293</v>
      </c>
      <c r="K347" s="134">
        <v>92010856</v>
      </c>
      <c r="L347" s="105" t="s">
        <v>2179</v>
      </c>
      <c r="M347" s="105" t="s">
        <v>2189</v>
      </c>
      <c r="N347" s="105" t="s">
        <v>1809</v>
      </c>
      <c r="O347" s="108" t="s">
        <v>160</v>
      </c>
      <c r="P347" s="109" t="s">
        <v>1777</v>
      </c>
      <c r="Q347" s="110">
        <v>45374</v>
      </c>
      <c r="R347" s="110"/>
      <c r="S347" s="110">
        <v>45375</v>
      </c>
      <c r="T347" s="110">
        <v>45379</v>
      </c>
      <c r="U347" s="111" t="s">
        <v>2002</v>
      </c>
      <c r="V347" s="111" t="s">
        <v>2118</v>
      </c>
      <c r="W347" s="112"/>
      <c r="X347" s="113" t="s">
        <v>2181</v>
      </c>
      <c r="Y347" s="114" t="s">
        <v>285</v>
      </c>
      <c r="Z347" s="115">
        <v>28.17</v>
      </c>
      <c r="AA347" s="116">
        <v>80</v>
      </c>
      <c r="AB347" s="117">
        <f t="shared" si="45"/>
        <v>2253.6000000000004</v>
      </c>
      <c r="AC347" s="117">
        <f t="shared" si="46"/>
        <v>17.626532400000002</v>
      </c>
      <c r="AD347" s="118">
        <v>80</v>
      </c>
      <c r="AE347" s="117">
        <f t="shared" si="47"/>
        <v>2253.6000000000004</v>
      </c>
      <c r="AF347" s="117">
        <f t="shared" si="48"/>
        <v>17.626532400000002</v>
      </c>
      <c r="AG347" s="119">
        <f t="shared" si="49"/>
        <v>0</v>
      </c>
      <c r="AH347" s="120">
        <f t="shared" si="50"/>
        <v>0</v>
      </c>
      <c r="AI347" s="121">
        <f t="shared" si="51"/>
        <v>0</v>
      </c>
      <c r="AJ347" s="122" t="str">
        <f>+C347</f>
        <v>DOMINICAN REPUBLIC</v>
      </c>
      <c r="AK347" s="122" t="str">
        <f>IF(ISNA(VLOOKUP(postponeList!D347,[1]Sheet!$A$2:$B$12,2,FALSE))," ",(VLOOKUP(postponeList!D347,[1]Sheet!$A$2:$B$12,2,FALSE)))</f>
        <v>PEWVN</v>
      </c>
      <c r="AL347" s="122" t="str">
        <f>IF(ISNA(VLOOKUP(E347,[1]Sheet!$G$2:$H$40,2,FALSE))," ",VLOOKUP(E347,[1]Sheet!$G$2:$H$40,2,FALSE))</f>
        <v>KOWA</v>
      </c>
      <c r="AM347" s="122" t="str">
        <f>IF(ISNA(VLOOKUP(G347,[1]Sheet!$K$2:$L$159,2,FALSE))," ",(VLOOKUP(G347,[1]Sheet!$K$2:$L$159,2,FALSE)))</f>
        <v>INNOVACION</v>
      </c>
      <c r="AN347" s="122" t="str">
        <f>IF(ISNA(VLOOKUP(I347&amp;C347,[1]Sheet!$D$2:$E$228,2,FALSE))," ",VLOOKUP(I347&amp;C347,[1]Sheet!$D$2:$E$228,2,FALSE))</f>
        <v>Gary, Kimoto</v>
      </c>
      <c r="AO347" s="122" t="str">
        <f>+I347&amp;C347</f>
        <v>KDKDOMINICAN REPUBLIC</v>
      </c>
      <c r="AP347" s="122" t="str">
        <f>C347&amp;D347&amp;E347&amp;G347&amp;I347&amp;O347</f>
        <v>DOMINICAN REPUBLIC314001938851KDKMAR</v>
      </c>
      <c r="AQ347" s="122" t="str">
        <f>B347&amp;D347&amp;N347</f>
        <v xml:space="preserve">LATIN AMERICA31400VF </v>
      </c>
      <c r="AR347" s="123" t="str">
        <f>+D347&amp;J347</f>
        <v>31400SE</v>
      </c>
      <c r="AS347" s="124" t="str">
        <f t="shared" si="52"/>
        <v>Ves</v>
      </c>
      <c r="AT347" s="125" t="str">
        <f t="shared" si="53"/>
        <v>25ALAKCH</v>
      </c>
      <c r="AU347" s="125" t="str">
        <f>IF(NOT(AT347=""),VLOOKUP(AT347,[1]PSI_Category!A:B,2,0),"")</f>
        <v>V/F</v>
      </c>
      <c r="AV347" s="125" t="s">
        <v>533</v>
      </c>
      <c r="AW347" s="125" t="s">
        <v>1726</v>
      </c>
      <c r="AX347" s="125" t="s">
        <v>533</v>
      </c>
    </row>
    <row r="348" spans="2:50" s="103" customFormat="1" ht="11.4" customHeight="1" x14ac:dyDescent="0.3">
      <c r="B348" s="104" t="s">
        <v>1769</v>
      </c>
      <c r="C348" s="105" t="s">
        <v>1770</v>
      </c>
      <c r="D348" s="106">
        <v>31400</v>
      </c>
      <c r="E348" s="107">
        <v>1938</v>
      </c>
      <c r="F348" s="105" t="s">
        <v>1771</v>
      </c>
      <c r="G348" s="107">
        <v>851</v>
      </c>
      <c r="H348" s="105" t="s">
        <v>1772</v>
      </c>
      <c r="I348" s="105" t="s">
        <v>1773</v>
      </c>
      <c r="J348" s="107" t="s">
        <v>293</v>
      </c>
      <c r="K348" s="134">
        <v>92010856</v>
      </c>
      <c r="L348" s="105" t="s">
        <v>2179</v>
      </c>
      <c r="M348" s="105" t="s">
        <v>2190</v>
      </c>
      <c r="N348" s="105" t="s">
        <v>1809</v>
      </c>
      <c r="O348" s="108" t="s">
        <v>160</v>
      </c>
      <c r="P348" s="109" t="s">
        <v>1777</v>
      </c>
      <c r="Q348" s="110">
        <v>45374</v>
      </c>
      <c r="R348" s="110"/>
      <c r="S348" s="110">
        <v>45375</v>
      </c>
      <c r="T348" s="110">
        <v>45379</v>
      </c>
      <c r="U348" s="111" t="s">
        <v>2002</v>
      </c>
      <c r="V348" s="111" t="s">
        <v>2118</v>
      </c>
      <c r="W348" s="112"/>
      <c r="X348" s="113" t="s">
        <v>2181</v>
      </c>
      <c r="Y348" s="114" t="s">
        <v>285</v>
      </c>
      <c r="Z348" s="115">
        <v>20.64</v>
      </c>
      <c r="AA348" s="116">
        <v>470</v>
      </c>
      <c r="AB348" s="117">
        <f t="shared" si="45"/>
        <v>9700.8000000000011</v>
      </c>
      <c r="AC348" s="117">
        <f t="shared" si="46"/>
        <v>75.874807200000006</v>
      </c>
      <c r="AD348" s="118">
        <v>470</v>
      </c>
      <c r="AE348" s="117">
        <f t="shared" si="47"/>
        <v>9700.8000000000011</v>
      </c>
      <c r="AF348" s="117">
        <f t="shared" si="48"/>
        <v>75.874807200000006</v>
      </c>
      <c r="AG348" s="119">
        <f t="shared" si="49"/>
        <v>0</v>
      </c>
      <c r="AH348" s="120">
        <f t="shared" si="50"/>
        <v>0</v>
      </c>
      <c r="AI348" s="121">
        <f t="shared" si="51"/>
        <v>0</v>
      </c>
      <c r="AJ348" s="122" t="str">
        <f>+C348</f>
        <v>DOMINICAN REPUBLIC</v>
      </c>
      <c r="AK348" s="122" t="str">
        <f>IF(ISNA(VLOOKUP(postponeList!D348,[1]Sheet!$A$2:$B$12,2,FALSE))," ",(VLOOKUP(postponeList!D348,[1]Sheet!$A$2:$B$12,2,FALSE)))</f>
        <v>PEWVN</v>
      </c>
      <c r="AL348" s="122" t="str">
        <f>IF(ISNA(VLOOKUP(E348,[1]Sheet!$G$2:$H$40,2,FALSE))," ",VLOOKUP(E348,[1]Sheet!$G$2:$H$40,2,FALSE))</f>
        <v>KOWA</v>
      </c>
      <c r="AM348" s="122" t="str">
        <f>IF(ISNA(VLOOKUP(G348,[1]Sheet!$K$2:$L$159,2,FALSE))," ",(VLOOKUP(G348,[1]Sheet!$K$2:$L$159,2,FALSE)))</f>
        <v>INNOVACION</v>
      </c>
      <c r="AN348" s="122" t="str">
        <f>IF(ISNA(VLOOKUP(I348&amp;C348,[1]Sheet!$D$2:$E$228,2,FALSE))," ",VLOOKUP(I348&amp;C348,[1]Sheet!$D$2:$E$228,2,FALSE))</f>
        <v>Gary, Kimoto</v>
      </c>
      <c r="AO348" s="122" t="str">
        <f>+I348&amp;C348</f>
        <v>KDKDOMINICAN REPUBLIC</v>
      </c>
      <c r="AP348" s="122" t="str">
        <f>C348&amp;D348&amp;E348&amp;G348&amp;I348&amp;O348</f>
        <v>DOMINICAN REPUBLIC314001938851KDKMAR</v>
      </c>
      <c r="AQ348" s="122" t="str">
        <f>B348&amp;D348&amp;N348</f>
        <v xml:space="preserve">LATIN AMERICA31400VF </v>
      </c>
      <c r="AR348" s="123" t="str">
        <f>+D348&amp;J348</f>
        <v>31400SE</v>
      </c>
      <c r="AS348" s="124" t="str">
        <f t="shared" si="52"/>
        <v>Ves</v>
      </c>
      <c r="AT348" s="125" t="str">
        <f t="shared" si="53"/>
        <v>25AUAUCH</v>
      </c>
      <c r="AU348" s="125" t="e">
        <f>IF(NOT(AT348=""),VLOOKUP(AT348,[1]PSI_Category!A:B,2,0),"")</f>
        <v>#N/A</v>
      </c>
      <c r="AV348" s="125" t="s">
        <v>533</v>
      </c>
      <c r="AW348" s="125" t="s">
        <v>1726</v>
      </c>
      <c r="AX348" s="125" t="s">
        <v>533</v>
      </c>
    </row>
    <row r="349" spans="2:50" s="103" customFormat="1" ht="11.4" customHeight="1" x14ac:dyDescent="0.3">
      <c r="B349" s="104" t="s">
        <v>1769</v>
      </c>
      <c r="C349" s="105" t="s">
        <v>1770</v>
      </c>
      <c r="D349" s="106">
        <v>31400</v>
      </c>
      <c r="E349" s="107">
        <v>1938</v>
      </c>
      <c r="F349" s="105" t="s">
        <v>1771</v>
      </c>
      <c r="G349" s="107">
        <v>851</v>
      </c>
      <c r="H349" s="105" t="s">
        <v>1772</v>
      </c>
      <c r="I349" s="105" t="s">
        <v>1773</v>
      </c>
      <c r="J349" s="107" t="s">
        <v>293</v>
      </c>
      <c r="K349" s="134">
        <v>92010856</v>
      </c>
      <c r="L349" s="105" t="s">
        <v>2179</v>
      </c>
      <c r="M349" s="105" t="s">
        <v>2191</v>
      </c>
      <c r="N349" s="105" t="s">
        <v>1809</v>
      </c>
      <c r="O349" s="108" t="s">
        <v>160</v>
      </c>
      <c r="P349" s="109" t="s">
        <v>1777</v>
      </c>
      <c r="Q349" s="110">
        <v>45374</v>
      </c>
      <c r="R349" s="110"/>
      <c r="S349" s="110">
        <v>45375</v>
      </c>
      <c r="T349" s="110">
        <v>45379</v>
      </c>
      <c r="U349" s="111" t="s">
        <v>2002</v>
      </c>
      <c r="V349" s="111" t="s">
        <v>2118</v>
      </c>
      <c r="W349" s="112"/>
      <c r="X349" s="113" t="s">
        <v>2181</v>
      </c>
      <c r="Y349" s="114" t="s">
        <v>285</v>
      </c>
      <c r="Z349" s="115">
        <v>28.88</v>
      </c>
      <c r="AA349" s="116">
        <v>140</v>
      </c>
      <c r="AB349" s="117">
        <f t="shared" si="45"/>
        <v>4043.2</v>
      </c>
      <c r="AC349" s="117">
        <f t="shared" si="46"/>
        <v>31.6238888</v>
      </c>
      <c r="AD349" s="118">
        <v>140</v>
      </c>
      <c r="AE349" s="117">
        <f t="shared" si="47"/>
        <v>4043.2</v>
      </c>
      <c r="AF349" s="117">
        <f t="shared" si="48"/>
        <v>31.6238888</v>
      </c>
      <c r="AG349" s="119">
        <f t="shared" si="49"/>
        <v>0</v>
      </c>
      <c r="AH349" s="120">
        <f t="shared" si="50"/>
        <v>0</v>
      </c>
      <c r="AI349" s="121">
        <f t="shared" si="51"/>
        <v>0</v>
      </c>
      <c r="AJ349" s="122" t="str">
        <f>+C349</f>
        <v>DOMINICAN REPUBLIC</v>
      </c>
      <c r="AK349" s="122" t="str">
        <f>IF(ISNA(VLOOKUP(postponeList!D349,[1]Sheet!$A$2:$B$12,2,FALSE))," ",(VLOOKUP(postponeList!D349,[1]Sheet!$A$2:$B$12,2,FALSE)))</f>
        <v>PEWVN</v>
      </c>
      <c r="AL349" s="122" t="str">
        <f>IF(ISNA(VLOOKUP(E349,[1]Sheet!$G$2:$H$40,2,FALSE))," ",VLOOKUP(E349,[1]Sheet!$G$2:$H$40,2,FALSE))</f>
        <v>KOWA</v>
      </c>
      <c r="AM349" s="122" t="str">
        <f>IF(ISNA(VLOOKUP(G349,[1]Sheet!$K$2:$L$159,2,FALSE))," ",(VLOOKUP(G349,[1]Sheet!$K$2:$L$159,2,FALSE)))</f>
        <v>INNOVACION</v>
      </c>
      <c r="AN349" s="122" t="str">
        <f>IF(ISNA(VLOOKUP(I349&amp;C349,[1]Sheet!$D$2:$E$228,2,FALSE))," ",VLOOKUP(I349&amp;C349,[1]Sheet!$D$2:$E$228,2,FALSE))</f>
        <v>Gary, Kimoto</v>
      </c>
      <c r="AO349" s="122" t="str">
        <f>+I349&amp;C349</f>
        <v>KDKDOMINICAN REPUBLIC</v>
      </c>
      <c r="AP349" s="122" t="str">
        <f>C349&amp;D349&amp;E349&amp;G349&amp;I349&amp;O349</f>
        <v>DOMINICAN REPUBLIC314001938851KDKMAR</v>
      </c>
      <c r="AQ349" s="122" t="str">
        <f>B349&amp;D349&amp;N349</f>
        <v xml:space="preserve">LATIN AMERICA31400VF </v>
      </c>
      <c r="AR349" s="123" t="str">
        <f>+D349&amp;J349</f>
        <v>31400SE</v>
      </c>
      <c r="AS349" s="124" t="str">
        <f t="shared" si="52"/>
        <v>Ves</v>
      </c>
      <c r="AT349" s="125" t="str">
        <f t="shared" si="53"/>
        <v>30AUAUCH</v>
      </c>
      <c r="AU349" s="125" t="str">
        <f>IF(NOT(AT349=""),VLOOKUP(AT349,[1]PSI_Category!A:B,2,0),"")</f>
        <v>V/F</v>
      </c>
      <c r="AV349" s="125" t="s">
        <v>533</v>
      </c>
      <c r="AW349" s="125" t="s">
        <v>1726</v>
      </c>
      <c r="AX349" s="125" t="s">
        <v>533</v>
      </c>
    </row>
    <row r="350" spans="2:50" s="103" customFormat="1" ht="11.4" customHeight="1" x14ac:dyDescent="0.3">
      <c r="B350" s="104" t="s">
        <v>1769</v>
      </c>
      <c r="C350" s="105" t="s">
        <v>1770</v>
      </c>
      <c r="D350" s="106">
        <v>32100</v>
      </c>
      <c r="E350" s="107">
        <v>1938</v>
      </c>
      <c r="F350" s="105" t="s">
        <v>1771</v>
      </c>
      <c r="G350" s="107">
        <v>851</v>
      </c>
      <c r="H350" s="105" t="s">
        <v>1772</v>
      </c>
      <c r="I350" s="105" t="s">
        <v>1773</v>
      </c>
      <c r="J350" s="107" t="s">
        <v>304</v>
      </c>
      <c r="K350" s="134">
        <v>92010855</v>
      </c>
      <c r="L350" s="105" t="s">
        <v>2192</v>
      </c>
      <c r="M350" s="105" t="s">
        <v>2193</v>
      </c>
      <c r="N350" s="105" t="s">
        <v>1809</v>
      </c>
      <c r="O350" s="108" t="s">
        <v>160</v>
      </c>
      <c r="P350" s="109" t="s">
        <v>1777</v>
      </c>
      <c r="Q350" s="110"/>
      <c r="R350" s="110"/>
      <c r="S350" s="110"/>
      <c r="T350" s="110"/>
      <c r="U350" s="111"/>
      <c r="V350" s="111"/>
      <c r="W350" s="112"/>
      <c r="X350" s="113"/>
      <c r="Y350" s="114" t="s">
        <v>285</v>
      </c>
      <c r="Z350" s="115">
        <v>21.51</v>
      </c>
      <c r="AA350" s="116">
        <v>90</v>
      </c>
      <c r="AB350" s="117">
        <f t="shared" si="45"/>
        <v>1935.9</v>
      </c>
      <c r="AC350" s="117">
        <f t="shared" si="46"/>
        <v>15.141641850000001</v>
      </c>
      <c r="AD350" s="118"/>
      <c r="AE350" s="117">
        <f t="shared" si="47"/>
        <v>0</v>
      </c>
      <c r="AF350" s="117">
        <f t="shared" si="48"/>
        <v>0</v>
      </c>
      <c r="AG350" s="119">
        <f t="shared" si="49"/>
        <v>90</v>
      </c>
      <c r="AH350" s="120">
        <f t="shared" si="50"/>
        <v>1935.9</v>
      </c>
      <c r="AI350" s="121">
        <f t="shared" si="51"/>
        <v>15.141641850000001</v>
      </c>
      <c r="AJ350" s="122" t="str">
        <f>+C350</f>
        <v>DOMINICAN REPUBLIC</v>
      </c>
      <c r="AK350" s="122" t="str">
        <f>IF(ISNA(VLOOKUP(postponeList!D350,[1]Sheet!$A$2:$B$12,2,FALSE))," ",(VLOOKUP(postponeList!D350,[1]Sheet!$A$2:$B$12,2,FALSE)))</f>
        <v>PESGD</v>
      </c>
      <c r="AL350" s="122" t="str">
        <f>IF(ISNA(VLOOKUP(E350,[1]Sheet!$G$2:$H$40,2,FALSE))," ",VLOOKUP(E350,[1]Sheet!$G$2:$H$40,2,FALSE))</f>
        <v>KOWA</v>
      </c>
      <c r="AM350" s="122" t="str">
        <f>IF(ISNA(VLOOKUP(G350,[1]Sheet!$K$2:$L$159,2,FALSE))," ",(VLOOKUP(G350,[1]Sheet!$K$2:$L$159,2,FALSE)))</f>
        <v>INNOVACION</v>
      </c>
      <c r="AN350" s="122" t="str">
        <f>IF(ISNA(VLOOKUP(I350&amp;C350,[1]Sheet!$D$2:$E$228,2,FALSE))," ",VLOOKUP(I350&amp;C350,[1]Sheet!$D$2:$E$228,2,FALSE))</f>
        <v>Gary, Kimoto</v>
      </c>
      <c r="AO350" s="122" t="str">
        <f>+I350&amp;C350</f>
        <v>KDKDOMINICAN REPUBLIC</v>
      </c>
      <c r="AP350" s="122" t="str">
        <f>C350&amp;D350&amp;E350&amp;G350&amp;I350&amp;O350</f>
        <v>DOMINICAN REPUBLIC321001938851KDKMAR</v>
      </c>
      <c r="AQ350" s="122" t="str">
        <f>B350&amp;D350&amp;N350</f>
        <v xml:space="preserve">LATIN AMERICA32100VF </v>
      </c>
      <c r="AR350" s="123" t="str">
        <f>+D350&amp;J350</f>
        <v>32100PC</v>
      </c>
      <c r="AS350" s="124" t="str">
        <f t="shared" si="52"/>
        <v/>
      </c>
      <c r="AT350" s="125" t="str">
        <f t="shared" si="53"/>
        <v>25GSC(FRAME)Z</v>
      </c>
      <c r="AU350" s="125" t="e">
        <f>IF(NOT(AT350=""),VLOOKUP(AT350,[1]PSI_Category!A:B,2,0),"")</f>
        <v>#N/A</v>
      </c>
      <c r="AV350" s="125" t="s">
        <v>552</v>
      </c>
      <c r="AW350" s="125" t="s">
        <v>552</v>
      </c>
      <c r="AX350" s="125" t="s">
        <v>552</v>
      </c>
    </row>
    <row r="351" spans="2:50" s="103" customFormat="1" ht="11.4" customHeight="1" x14ac:dyDescent="0.3">
      <c r="B351" s="104" t="s">
        <v>1769</v>
      </c>
      <c r="C351" s="105" t="s">
        <v>1770</v>
      </c>
      <c r="D351" s="106">
        <v>32100</v>
      </c>
      <c r="E351" s="107">
        <v>1938</v>
      </c>
      <c r="F351" s="105" t="s">
        <v>1771</v>
      </c>
      <c r="G351" s="107">
        <v>851</v>
      </c>
      <c r="H351" s="105" t="s">
        <v>1772</v>
      </c>
      <c r="I351" s="105" t="s">
        <v>1773</v>
      </c>
      <c r="J351" s="107" t="s">
        <v>304</v>
      </c>
      <c r="K351" s="134">
        <v>92010855</v>
      </c>
      <c r="L351" s="105" t="s">
        <v>2192</v>
      </c>
      <c r="M351" s="105" t="s">
        <v>2194</v>
      </c>
      <c r="N351" s="105" t="s">
        <v>1809</v>
      </c>
      <c r="O351" s="108" t="s">
        <v>160</v>
      </c>
      <c r="P351" s="109" t="s">
        <v>1777</v>
      </c>
      <c r="Q351" s="110"/>
      <c r="R351" s="110"/>
      <c r="S351" s="110"/>
      <c r="T351" s="110"/>
      <c r="U351" s="111"/>
      <c r="V351" s="111"/>
      <c r="W351" s="112"/>
      <c r="X351" s="113"/>
      <c r="Y351" s="114" t="s">
        <v>285</v>
      </c>
      <c r="Z351" s="115">
        <v>28.75</v>
      </c>
      <c r="AA351" s="116">
        <v>120</v>
      </c>
      <c r="AB351" s="117">
        <f t="shared" si="45"/>
        <v>3450</v>
      </c>
      <c r="AC351" s="117">
        <f t="shared" si="46"/>
        <v>26.984175000000004</v>
      </c>
      <c r="AD351" s="118"/>
      <c r="AE351" s="117">
        <f t="shared" si="47"/>
        <v>0</v>
      </c>
      <c r="AF351" s="117">
        <f t="shared" si="48"/>
        <v>0</v>
      </c>
      <c r="AG351" s="119">
        <f t="shared" si="49"/>
        <v>120</v>
      </c>
      <c r="AH351" s="120">
        <f t="shared" si="50"/>
        <v>3450</v>
      </c>
      <c r="AI351" s="121">
        <f t="shared" si="51"/>
        <v>26.984175000000004</v>
      </c>
      <c r="AJ351" s="122" t="str">
        <f>+C351</f>
        <v>DOMINICAN REPUBLIC</v>
      </c>
      <c r="AK351" s="122" t="str">
        <f>IF(ISNA(VLOOKUP(postponeList!D351,[1]Sheet!$A$2:$B$12,2,FALSE))," ",(VLOOKUP(postponeList!D351,[1]Sheet!$A$2:$B$12,2,FALSE)))</f>
        <v>PESGD</v>
      </c>
      <c r="AL351" s="122" t="str">
        <f>IF(ISNA(VLOOKUP(E351,[1]Sheet!$G$2:$H$40,2,FALSE))," ",VLOOKUP(E351,[1]Sheet!$G$2:$H$40,2,FALSE))</f>
        <v>KOWA</v>
      </c>
      <c r="AM351" s="122" t="str">
        <f>IF(ISNA(VLOOKUP(G351,[1]Sheet!$K$2:$L$159,2,FALSE))," ",(VLOOKUP(G351,[1]Sheet!$K$2:$L$159,2,FALSE)))</f>
        <v>INNOVACION</v>
      </c>
      <c r="AN351" s="122" t="str">
        <f>IF(ISNA(VLOOKUP(I351&amp;C351,[1]Sheet!$D$2:$E$228,2,FALSE))," ",VLOOKUP(I351&amp;C351,[1]Sheet!$D$2:$E$228,2,FALSE))</f>
        <v>Gary, Kimoto</v>
      </c>
      <c r="AO351" s="122" t="str">
        <f>+I351&amp;C351</f>
        <v>KDKDOMINICAN REPUBLIC</v>
      </c>
      <c r="AP351" s="122" t="str">
        <f>C351&amp;D351&amp;E351&amp;G351&amp;I351&amp;O351</f>
        <v>DOMINICAN REPUBLIC321001938851KDKMAR</v>
      </c>
      <c r="AQ351" s="122" t="str">
        <f>B351&amp;D351&amp;N351</f>
        <v xml:space="preserve">LATIN AMERICA32100VF </v>
      </c>
      <c r="AR351" s="123" t="str">
        <f>+D351&amp;J351</f>
        <v>32100PC</v>
      </c>
      <c r="AS351" s="124" t="str">
        <f t="shared" si="52"/>
        <v/>
      </c>
      <c r="AT351" s="125" t="str">
        <f t="shared" si="53"/>
        <v>30GSC(FRAME)Z</v>
      </c>
      <c r="AU351" s="125" t="e">
        <f>IF(NOT(AT351=""),VLOOKUP(AT351,[1]PSI_Category!A:B,2,0),"")</f>
        <v>#N/A</v>
      </c>
      <c r="AV351" s="125" t="s">
        <v>552</v>
      </c>
      <c r="AW351" s="125" t="s">
        <v>552</v>
      </c>
      <c r="AX351" s="125" t="s">
        <v>552</v>
      </c>
    </row>
    <row r="352" spans="2:50" s="103" customFormat="1" ht="11.4" customHeight="1" x14ac:dyDescent="0.3">
      <c r="B352" s="104" t="s">
        <v>1769</v>
      </c>
      <c r="C352" s="105" t="s">
        <v>1770</v>
      </c>
      <c r="D352" s="106">
        <v>32100</v>
      </c>
      <c r="E352" s="107">
        <v>1938</v>
      </c>
      <c r="F352" s="105" t="s">
        <v>1771</v>
      </c>
      <c r="G352" s="107">
        <v>851</v>
      </c>
      <c r="H352" s="105" t="s">
        <v>1772</v>
      </c>
      <c r="I352" s="105" t="s">
        <v>1773</v>
      </c>
      <c r="J352" s="107" t="s">
        <v>304</v>
      </c>
      <c r="K352" s="134">
        <v>92010855</v>
      </c>
      <c r="L352" s="105" t="s">
        <v>2192</v>
      </c>
      <c r="M352" s="105" t="s">
        <v>2195</v>
      </c>
      <c r="N352" s="105" t="s">
        <v>1809</v>
      </c>
      <c r="O352" s="108" t="s">
        <v>160</v>
      </c>
      <c r="P352" s="109" t="s">
        <v>1777</v>
      </c>
      <c r="Q352" s="110"/>
      <c r="R352" s="110"/>
      <c r="S352" s="110"/>
      <c r="T352" s="110"/>
      <c r="U352" s="111"/>
      <c r="V352" s="111"/>
      <c r="W352" s="112"/>
      <c r="X352" s="113"/>
      <c r="Y352" s="114" t="s">
        <v>285</v>
      </c>
      <c r="Z352" s="115">
        <v>39.409999999999997</v>
      </c>
      <c r="AA352" s="116">
        <v>200</v>
      </c>
      <c r="AB352" s="117">
        <f t="shared" si="45"/>
        <v>7881.9999999999991</v>
      </c>
      <c r="AC352" s="117">
        <f t="shared" si="46"/>
        <v>61.649062999999998</v>
      </c>
      <c r="AD352" s="118"/>
      <c r="AE352" s="117">
        <f t="shared" si="47"/>
        <v>0</v>
      </c>
      <c r="AF352" s="117">
        <f t="shared" si="48"/>
        <v>0</v>
      </c>
      <c r="AG352" s="119">
        <f t="shared" si="49"/>
        <v>200</v>
      </c>
      <c r="AH352" s="120">
        <f t="shared" si="50"/>
        <v>7881.9999999999991</v>
      </c>
      <c r="AI352" s="121">
        <f t="shared" si="51"/>
        <v>61.649062999999998</v>
      </c>
      <c r="AJ352" s="122" t="str">
        <f>+C352</f>
        <v>DOMINICAN REPUBLIC</v>
      </c>
      <c r="AK352" s="122" t="str">
        <f>IF(ISNA(VLOOKUP(postponeList!D352,[1]Sheet!$A$2:$B$12,2,FALSE))," ",(VLOOKUP(postponeList!D352,[1]Sheet!$A$2:$B$12,2,FALSE)))</f>
        <v>PESGD</v>
      </c>
      <c r="AL352" s="122" t="str">
        <f>IF(ISNA(VLOOKUP(E352,[1]Sheet!$G$2:$H$40,2,FALSE))," ",VLOOKUP(E352,[1]Sheet!$G$2:$H$40,2,FALSE))</f>
        <v>KOWA</v>
      </c>
      <c r="AM352" s="122" t="str">
        <f>IF(ISNA(VLOOKUP(G352,[1]Sheet!$K$2:$L$159,2,FALSE))," ",(VLOOKUP(G352,[1]Sheet!$K$2:$L$159,2,FALSE)))</f>
        <v>INNOVACION</v>
      </c>
      <c r="AN352" s="122" t="str">
        <f>IF(ISNA(VLOOKUP(I352&amp;C352,[1]Sheet!$D$2:$E$228,2,FALSE))," ",VLOOKUP(I352&amp;C352,[1]Sheet!$D$2:$E$228,2,FALSE))</f>
        <v>Gary, Kimoto</v>
      </c>
      <c r="AO352" s="122" t="str">
        <f>+I352&amp;C352</f>
        <v>KDKDOMINICAN REPUBLIC</v>
      </c>
      <c r="AP352" s="122" t="str">
        <f>C352&amp;D352&amp;E352&amp;G352&amp;I352&amp;O352</f>
        <v>DOMINICAN REPUBLIC321001938851KDKMAR</v>
      </c>
      <c r="AQ352" s="122" t="str">
        <f>B352&amp;D352&amp;N352</f>
        <v xml:space="preserve">LATIN AMERICA32100VF </v>
      </c>
      <c r="AR352" s="123" t="str">
        <f>+D352&amp;J352</f>
        <v>32100PC</v>
      </c>
      <c r="AS352" s="124" t="str">
        <f t="shared" si="52"/>
        <v/>
      </c>
      <c r="AT352" s="125" t="str">
        <f t="shared" si="53"/>
        <v>35GSC(FRAME)Z</v>
      </c>
      <c r="AU352" s="125" t="str">
        <f>IF(NOT(AT352=""),VLOOKUP(AT352,[1]PSI_Category!A:B,2,0),"")</f>
        <v>H/V</v>
      </c>
      <c r="AV352" s="125" t="s">
        <v>552</v>
      </c>
      <c r="AW352" s="125" t="s">
        <v>552</v>
      </c>
      <c r="AX352" s="125" t="s">
        <v>552</v>
      </c>
    </row>
    <row r="353" spans="2:50" s="103" customFormat="1" ht="13.2" x14ac:dyDescent="0.3">
      <c r="B353" s="104" t="s">
        <v>1769</v>
      </c>
      <c r="C353" s="105" t="s">
        <v>1770</v>
      </c>
      <c r="D353" s="106">
        <v>32100</v>
      </c>
      <c r="E353" s="107">
        <v>1938</v>
      </c>
      <c r="F353" s="105" t="s">
        <v>1771</v>
      </c>
      <c r="G353" s="107">
        <v>851</v>
      </c>
      <c r="H353" s="105" t="s">
        <v>1772</v>
      </c>
      <c r="I353" s="105" t="s">
        <v>1773</v>
      </c>
      <c r="J353" s="107" t="s">
        <v>304</v>
      </c>
      <c r="K353" s="134">
        <v>92010855</v>
      </c>
      <c r="L353" s="105" t="s">
        <v>2192</v>
      </c>
      <c r="M353" s="105" t="s">
        <v>2196</v>
      </c>
      <c r="N353" s="105" t="s">
        <v>1809</v>
      </c>
      <c r="O353" s="108" t="s">
        <v>160</v>
      </c>
      <c r="P353" s="109" t="s">
        <v>1777</v>
      </c>
      <c r="Q353" s="110"/>
      <c r="R353" s="110"/>
      <c r="S353" s="110"/>
      <c r="T353" s="110"/>
      <c r="U353" s="111"/>
      <c r="V353" s="111"/>
      <c r="W353" s="112"/>
      <c r="X353" s="113"/>
      <c r="Y353" s="114" t="s">
        <v>285</v>
      </c>
      <c r="Z353" s="115">
        <v>53.29</v>
      </c>
      <c r="AA353" s="116">
        <v>130</v>
      </c>
      <c r="AB353" s="117">
        <f t="shared" si="45"/>
        <v>6927.7</v>
      </c>
      <c r="AC353" s="117">
        <f t="shared" si="46"/>
        <v>54.18500555</v>
      </c>
      <c r="AD353" s="118"/>
      <c r="AE353" s="117">
        <f t="shared" si="47"/>
        <v>0</v>
      </c>
      <c r="AF353" s="117">
        <f t="shared" si="48"/>
        <v>0</v>
      </c>
      <c r="AG353" s="119">
        <f t="shared" si="49"/>
        <v>130</v>
      </c>
      <c r="AH353" s="120">
        <f t="shared" si="50"/>
        <v>6927.7</v>
      </c>
      <c r="AI353" s="121">
        <f t="shared" si="51"/>
        <v>54.18500555</v>
      </c>
      <c r="AJ353" s="122" t="str">
        <f>+C353</f>
        <v>DOMINICAN REPUBLIC</v>
      </c>
      <c r="AK353" s="122" t="str">
        <f>IF(ISNA(VLOOKUP(postponeList!D353,[1]Sheet!$A$2:$B$12,2,FALSE))," ",(VLOOKUP(postponeList!D353,[1]Sheet!$A$2:$B$12,2,FALSE)))</f>
        <v>PESGD</v>
      </c>
      <c r="AL353" s="122" t="str">
        <f>IF(ISNA(VLOOKUP(E353,[1]Sheet!$G$2:$H$40,2,FALSE))," ",VLOOKUP(E353,[1]Sheet!$G$2:$H$40,2,FALSE))</f>
        <v>KOWA</v>
      </c>
      <c r="AM353" s="122" t="str">
        <f>IF(ISNA(VLOOKUP(G353,[1]Sheet!$K$2:$L$159,2,FALSE))," ",(VLOOKUP(G353,[1]Sheet!$K$2:$L$159,2,FALSE)))</f>
        <v>INNOVACION</v>
      </c>
      <c r="AN353" s="122" t="str">
        <f>IF(ISNA(VLOOKUP(I353&amp;C353,[1]Sheet!$D$2:$E$228,2,FALSE))," ",VLOOKUP(I353&amp;C353,[1]Sheet!$D$2:$E$228,2,FALSE))</f>
        <v>Gary, Kimoto</v>
      </c>
      <c r="AO353" s="122" t="str">
        <f>+I353&amp;C353</f>
        <v>KDKDOMINICAN REPUBLIC</v>
      </c>
      <c r="AP353" s="122" t="str">
        <f>C353&amp;D353&amp;E353&amp;G353&amp;I353&amp;O353</f>
        <v>DOMINICAN REPUBLIC321001938851KDKMAR</v>
      </c>
      <c r="AQ353" s="122" t="str">
        <f>B353&amp;D353&amp;N353</f>
        <v xml:space="preserve">LATIN AMERICA32100VF </v>
      </c>
      <c r="AR353" s="123" t="str">
        <f>+D353&amp;J353</f>
        <v>32100PC</v>
      </c>
      <c r="AS353" s="124" t="str">
        <f t="shared" si="52"/>
        <v/>
      </c>
      <c r="AT353" s="125" t="str">
        <f t="shared" si="53"/>
        <v>40GSC(FRAME)Z</v>
      </c>
      <c r="AU353" s="125" t="str">
        <f>IF(NOT(AT353=""),VLOOKUP(AT353,[1]PSI_Category!A:B,2,0),"")</f>
        <v>H/V</v>
      </c>
      <c r="AV353" s="125" t="s">
        <v>552</v>
      </c>
      <c r="AW353" s="125" t="s">
        <v>552</v>
      </c>
      <c r="AX353" s="125" t="s">
        <v>552</v>
      </c>
    </row>
    <row r="354" spans="2:50" s="103" customFormat="1" ht="11.4" customHeight="1" x14ac:dyDescent="0.3">
      <c r="B354" s="104" t="s">
        <v>1769</v>
      </c>
      <c r="C354" s="105" t="s">
        <v>1770</v>
      </c>
      <c r="D354" s="106">
        <v>32100</v>
      </c>
      <c r="E354" s="107">
        <v>1938</v>
      </c>
      <c r="F354" s="105" t="s">
        <v>1771</v>
      </c>
      <c r="G354" s="107">
        <v>851</v>
      </c>
      <c r="H354" s="105" t="s">
        <v>1772</v>
      </c>
      <c r="I354" s="105" t="s">
        <v>1773</v>
      </c>
      <c r="J354" s="107" t="s">
        <v>293</v>
      </c>
      <c r="K354" s="134">
        <v>92010855</v>
      </c>
      <c r="L354" s="105" t="s">
        <v>2192</v>
      </c>
      <c r="M354" s="105" t="s">
        <v>2197</v>
      </c>
      <c r="N354" s="105" t="s">
        <v>1809</v>
      </c>
      <c r="O354" s="108" t="s">
        <v>160</v>
      </c>
      <c r="P354" s="109" t="s">
        <v>1777</v>
      </c>
      <c r="Q354" s="110"/>
      <c r="R354" s="110"/>
      <c r="S354" s="110"/>
      <c r="T354" s="110"/>
      <c r="U354" s="111"/>
      <c r="V354" s="111"/>
      <c r="W354" s="112"/>
      <c r="X354" s="113"/>
      <c r="Y354" s="114" t="s">
        <v>285</v>
      </c>
      <c r="Z354" s="115">
        <v>17.170000000000002</v>
      </c>
      <c r="AA354" s="116">
        <v>330</v>
      </c>
      <c r="AB354" s="117">
        <f t="shared" si="45"/>
        <v>5666.1</v>
      </c>
      <c r="AC354" s="117">
        <f t="shared" si="46"/>
        <v>44.317401150000002</v>
      </c>
      <c r="AD354" s="118"/>
      <c r="AE354" s="117">
        <f t="shared" si="47"/>
        <v>0</v>
      </c>
      <c r="AF354" s="117">
        <f t="shared" si="48"/>
        <v>0</v>
      </c>
      <c r="AG354" s="119">
        <f t="shared" si="49"/>
        <v>330</v>
      </c>
      <c r="AH354" s="120">
        <f t="shared" si="50"/>
        <v>5666.1</v>
      </c>
      <c r="AI354" s="121">
        <f t="shared" si="51"/>
        <v>44.317401150000002</v>
      </c>
      <c r="AJ354" s="122" t="str">
        <f>+C354</f>
        <v>DOMINICAN REPUBLIC</v>
      </c>
      <c r="AK354" s="122" t="str">
        <f>IF(ISNA(VLOOKUP(postponeList!D354,[1]Sheet!$A$2:$B$12,2,FALSE))," ",(VLOOKUP(postponeList!D354,[1]Sheet!$A$2:$B$12,2,FALSE)))</f>
        <v>PESGD</v>
      </c>
      <c r="AL354" s="122" t="str">
        <f>IF(ISNA(VLOOKUP(E354,[1]Sheet!$G$2:$H$40,2,FALSE))," ",VLOOKUP(E354,[1]Sheet!$G$2:$H$40,2,FALSE))</f>
        <v>KOWA</v>
      </c>
      <c r="AM354" s="122" t="str">
        <f>IF(ISNA(VLOOKUP(G354,[1]Sheet!$K$2:$L$159,2,FALSE))," ",(VLOOKUP(G354,[1]Sheet!$K$2:$L$159,2,FALSE)))</f>
        <v>INNOVACION</v>
      </c>
      <c r="AN354" s="122" t="str">
        <f>IF(ISNA(VLOOKUP(I354&amp;C354,[1]Sheet!$D$2:$E$228,2,FALSE))," ",VLOOKUP(I354&amp;C354,[1]Sheet!$D$2:$E$228,2,FALSE))</f>
        <v>Gary, Kimoto</v>
      </c>
      <c r="AO354" s="122" t="str">
        <f>+I354&amp;C354</f>
        <v>KDKDOMINICAN REPUBLIC</v>
      </c>
      <c r="AP354" s="122" t="str">
        <f>C354&amp;D354&amp;E354&amp;G354&amp;I354&amp;O354</f>
        <v>DOMINICAN REPUBLIC321001938851KDKMAR</v>
      </c>
      <c r="AQ354" s="122" t="str">
        <f>B354&amp;D354&amp;N354</f>
        <v xml:space="preserve">LATIN AMERICA32100VF </v>
      </c>
      <c r="AR354" s="123" t="str">
        <f>+D354&amp;J354</f>
        <v>32100SE</v>
      </c>
      <c r="AS354" s="124" t="str">
        <f t="shared" si="52"/>
        <v/>
      </c>
      <c r="AT354" s="125" t="str">
        <f t="shared" si="53"/>
        <v>10BAQ1UAZ</v>
      </c>
      <c r="AU354" s="125" t="str">
        <f>IF(NOT(AT354=""),VLOOKUP(AT354,[1]PSI_Category!A:B,2,0),"")</f>
        <v>V/F</v>
      </c>
      <c r="AV354" s="125" t="s">
        <v>533</v>
      </c>
      <c r="AW354" s="125" t="s">
        <v>1726</v>
      </c>
      <c r="AX354" s="125" t="s">
        <v>533</v>
      </c>
    </row>
    <row r="355" spans="2:50" s="103" customFormat="1" ht="11.4" customHeight="1" x14ac:dyDescent="0.3">
      <c r="B355" s="104" t="s">
        <v>1769</v>
      </c>
      <c r="C355" s="105" t="s">
        <v>1770</v>
      </c>
      <c r="D355" s="106">
        <v>32100</v>
      </c>
      <c r="E355" s="107">
        <v>1938</v>
      </c>
      <c r="F355" s="105" t="s">
        <v>1771</v>
      </c>
      <c r="G355" s="107">
        <v>851</v>
      </c>
      <c r="H355" s="105" t="s">
        <v>1772</v>
      </c>
      <c r="I355" s="105" t="s">
        <v>1773</v>
      </c>
      <c r="J355" s="107" t="s">
        <v>293</v>
      </c>
      <c r="K355" s="134">
        <v>92010855</v>
      </c>
      <c r="L355" s="105" t="s">
        <v>2192</v>
      </c>
      <c r="M355" s="105" t="s">
        <v>2198</v>
      </c>
      <c r="N355" s="105" t="s">
        <v>1809</v>
      </c>
      <c r="O355" s="108" t="s">
        <v>160</v>
      </c>
      <c r="P355" s="109" t="s">
        <v>1777</v>
      </c>
      <c r="Q355" s="110"/>
      <c r="R355" s="110"/>
      <c r="S355" s="110"/>
      <c r="T355" s="110"/>
      <c r="U355" s="111"/>
      <c r="V355" s="111"/>
      <c r="W355" s="112"/>
      <c r="X355" s="113"/>
      <c r="Y355" s="114" t="s">
        <v>285</v>
      </c>
      <c r="Z355" s="115">
        <v>16.440000000000001</v>
      </c>
      <c r="AA355" s="116">
        <v>140</v>
      </c>
      <c r="AB355" s="117">
        <f t="shared" si="45"/>
        <v>2301.6000000000004</v>
      </c>
      <c r="AC355" s="117">
        <f t="shared" si="46"/>
        <v>18.001964400000006</v>
      </c>
      <c r="AD355" s="118"/>
      <c r="AE355" s="117">
        <f t="shared" si="47"/>
        <v>0</v>
      </c>
      <c r="AF355" s="117">
        <f t="shared" si="48"/>
        <v>0</v>
      </c>
      <c r="AG355" s="119">
        <f t="shared" si="49"/>
        <v>140</v>
      </c>
      <c r="AH355" s="120">
        <f t="shared" si="50"/>
        <v>2301.6000000000004</v>
      </c>
      <c r="AI355" s="121">
        <f t="shared" si="51"/>
        <v>18.001964400000006</v>
      </c>
      <c r="AJ355" s="122" t="str">
        <f>+C355</f>
        <v>DOMINICAN REPUBLIC</v>
      </c>
      <c r="AK355" s="122" t="str">
        <f>IF(ISNA(VLOOKUP(postponeList!D355,[1]Sheet!$A$2:$B$12,2,FALSE))," ",(VLOOKUP(postponeList!D355,[1]Sheet!$A$2:$B$12,2,FALSE)))</f>
        <v>PESGD</v>
      </c>
      <c r="AL355" s="122" t="str">
        <f>IF(ISNA(VLOOKUP(E355,[1]Sheet!$G$2:$H$40,2,FALSE))," ",VLOOKUP(E355,[1]Sheet!$G$2:$H$40,2,FALSE))</f>
        <v>KOWA</v>
      </c>
      <c r="AM355" s="122" t="str">
        <f>IF(ISNA(VLOOKUP(G355,[1]Sheet!$K$2:$L$159,2,FALSE))," ",(VLOOKUP(G355,[1]Sheet!$K$2:$L$159,2,FALSE)))</f>
        <v>INNOVACION</v>
      </c>
      <c r="AN355" s="122" t="str">
        <f>IF(ISNA(VLOOKUP(I355&amp;C355,[1]Sheet!$D$2:$E$228,2,FALSE))," ",VLOOKUP(I355&amp;C355,[1]Sheet!$D$2:$E$228,2,FALSE))</f>
        <v>Gary, Kimoto</v>
      </c>
      <c r="AO355" s="122" t="str">
        <f>+I355&amp;C355</f>
        <v>KDKDOMINICAN REPUBLIC</v>
      </c>
      <c r="AP355" s="122" t="str">
        <f>C355&amp;D355&amp;E355&amp;G355&amp;I355&amp;O355</f>
        <v>DOMINICAN REPUBLIC321001938851KDKMAR</v>
      </c>
      <c r="AQ355" s="122" t="str">
        <f>B355&amp;D355&amp;N355</f>
        <v xml:space="preserve">LATIN AMERICA32100VF </v>
      </c>
      <c r="AR355" s="123" t="str">
        <f>+D355&amp;J355</f>
        <v>32100SE</v>
      </c>
      <c r="AS355" s="124" t="str">
        <f t="shared" si="52"/>
        <v/>
      </c>
      <c r="AT355" s="125" t="str">
        <f t="shared" si="53"/>
        <v>15AAQ1UAZ</v>
      </c>
      <c r="AU355" s="125" t="str">
        <f>IF(NOT(AT355=""),VLOOKUP(AT355,[1]PSI_Category!A:B,2,0),"")</f>
        <v>V/F</v>
      </c>
      <c r="AV355" s="125" t="s">
        <v>533</v>
      </c>
      <c r="AW355" s="125" t="s">
        <v>1726</v>
      </c>
      <c r="AX355" s="125" t="s">
        <v>533</v>
      </c>
    </row>
    <row r="356" spans="2:50" s="103" customFormat="1" ht="11.4" customHeight="1" x14ac:dyDescent="0.3">
      <c r="B356" s="104" t="s">
        <v>1769</v>
      </c>
      <c r="C356" s="105" t="s">
        <v>1770</v>
      </c>
      <c r="D356" s="106">
        <v>32100</v>
      </c>
      <c r="E356" s="107">
        <v>1938</v>
      </c>
      <c r="F356" s="105" t="s">
        <v>1771</v>
      </c>
      <c r="G356" s="107">
        <v>851</v>
      </c>
      <c r="H356" s="105" t="s">
        <v>1772</v>
      </c>
      <c r="I356" s="105" t="s">
        <v>1773</v>
      </c>
      <c r="J356" s="107" t="s">
        <v>293</v>
      </c>
      <c r="K356" s="134">
        <v>92010855</v>
      </c>
      <c r="L356" s="105" t="s">
        <v>2192</v>
      </c>
      <c r="M356" s="105" t="s">
        <v>2199</v>
      </c>
      <c r="N356" s="105" t="s">
        <v>1809</v>
      </c>
      <c r="O356" s="108" t="s">
        <v>160</v>
      </c>
      <c r="P356" s="109" t="s">
        <v>1777</v>
      </c>
      <c r="Q356" s="110"/>
      <c r="R356" s="110"/>
      <c r="S356" s="110"/>
      <c r="T356" s="110"/>
      <c r="U356" s="111"/>
      <c r="V356" s="111"/>
      <c r="W356" s="112"/>
      <c r="X356" s="113"/>
      <c r="Y356" s="114" t="s">
        <v>285</v>
      </c>
      <c r="Z356" s="115">
        <v>35.409999999999997</v>
      </c>
      <c r="AA356" s="116">
        <v>90</v>
      </c>
      <c r="AB356" s="117">
        <f t="shared" si="45"/>
        <v>3186.8999999999996</v>
      </c>
      <c r="AC356" s="117">
        <f t="shared" si="46"/>
        <v>24.926338349999998</v>
      </c>
      <c r="AD356" s="118"/>
      <c r="AE356" s="117">
        <f t="shared" si="47"/>
        <v>0</v>
      </c>
      <c r="AF356" s="117">
        <f t="shared" si="48"/>
        <v>0</v>
      </c>
      <c r="AG356" s="119">
        <f t="shared" si="49"/>
        <v>90</v>
      </c>
      <c r="AH356" s="120">
        <f t="shared" si="50"/>
        <v>3186.8999999999996</v>
      </c>
      <c r="AI356" s="121">
        <f t="shared" si="51"/>
        <v>24.926338349999998</v>
      </c>
      <c r="AJ356" s="122" t="str">
        <f>+C356</f>
        <v>DOMINICAN REPUBLIC</v>
      </c>
      <c r="AK356" s="122" t="str">
        <f>IF(ISNA(VLOOKUP(postponeList!D356,[1]Sheet!$A$2:$B$12,2,FALSE))," ",(VLOOKUP(postponeList!D356,[1]Sheet!$A$2:$B$12,2,FALSE)))</f>
        <v>PESGD</v>
      </c>
      <c r="AL356" s="122" t="str">
        <f>IF(ISNA(VLOOKUP(E356,[1]Sheet!$G$2:$H$40,2,FALSE))," ",VLOOKUP(E356,[1]Sheet!$G$2:$H$40,2,FALSE))</f>
        <v>KOWA</v>
      </c>
      <c r="AM356" s="122" t="str">
        <f>IF(ISNA(VLOOKUP(G356,[1]Sheet!$K$2:$L$159,2,FALSE))," ",(VLOOKUP(G356,[1]Sheet!$K$2:$L$159,2,FALSE)))</f>
        <v>INNOVACION</v>
      </c>
      <c r="AN356" s="122" t="str">
        <f>IF(ISNA(VLOOKUP(I356&amp;C356,[1]Sheet!$D$2:$E$228,2,FALSE))," ",VLOOKUP(I356&amp;C356,[1]Sheet!$D$2:$E$228,2,FALSE))</f>
        <v>Gary, Kimoto</v>
      </c>
      <c r="AO356" s="122" t="str">
        <f>+I356&amp;C356</f>
        <v>KDKDOMINICAN REPUBLIC</v>
      </c>
      <c r="AP356" s="122" t="str">
        <f>C356&amp;D356&amp;E356&amp;G356&amp;I356&amp;O356</f>
        <v>DOMINICAN REPUBLIC321001938851KDKMAR</v>
      </c>
      <c r="AQ356" s="122" t="str">
        <f>B356&amp;D356&amp;N356</f>
        <v xml:space="preserve">LATIN AMERICA32100VF </v>
      </c>
      <c r="AR356" s="123" t="str">
        <f>+D356&amp;J356</f>
        <v>32100SE</v>
      </c>
      <c r="AS356" s="124" t="str">
        <f t="shared" si="52"/>
        <v/>
      </c>
      <c r="AT356" s="125" t="str">
        <f t="shared" si="53"/>
        <v>25GSCUA(MOTOR)Z</v>
      </c>
      <c r="AU356" s="125" t="e">
        <f>IF(NOT(AT356=""),VLOOKUP(AT356,[1]PSI_Category!A:B,2,0),"")</f>
        <v>#N/A</v>
      </c>
      <c r="AV356" s="125" t="s">
        <v>552</v>
      </c>
      <c r="AW356" s="125" t="s">
        <v>552</v>
      </c>
      <c r="AX356" s="125" t="s">
        <v>552</v>
      </c>
    </row>
    <row r="357" spans="2:50" s="103" customFormat="1" ht="11.4" customHeight="1" x14ac:dyDescent="0.3">
      <c r="B357" s="104" t="s">
        <v>1769</v>
      </c>
      <c r="C357" s="105" t="s">
        <v>1770</v>
      </c>
      <c r="D357" s="106">
        <v>32100</v>
      </c>
      <c r="E357" s="107">
        <v>1938</v>
      </c>
      <c r="F357" s="105" t="s">
        <v>1771</v>
      </c>
      <c r="G357" s="107">
        <v>851</v>
      </c>
      <c r="H357" s="105" t="s">
        <v>1772</v>
      </c>
      <c r="I357" s="105" t="s">
        <v>1773</v>
      </c>
      <c r="J357" s="107" t="s">
        <v>293</v>
      </c>
      <c r="K357" s="134">
        <v>92010855</v>
      </c>
      <c r="L357" s="105" t="s">
        <v>2192</v>
      </c>
      <c r="M357" s="105" t="s">
        <v>2200</v>
      </c>
      <c r="N357" s="105" t="s">
        <v>1809</v>
      </c>
      <c r="O357" s="108" t="s">
        <v>160</v>
      </c>
      <c r="P357" s="109" t="s">
        <v>1777</v>
      </c>
      <c r="Q357" s="110"/>
      <c r="R357" s="110"/>
      <c r="S357" s="110"/>
      <c r="T357" s="110"/>
      <c r="U357" s="111"/>
      <c r="V357" s="111"/>
      <c r="W357" s="112"/>
      <c r="X357" s="113"/>
      <c r="Y357" s="114" t="s">
        <v>285</v>
      </c>
      <c r="Z357" s="115">
        <v>44.25</v>
      </c>
      <c r="AA357" s="116">
        <v>120</v>
      </c>
      <c r="AB357" s="117">
        <f t="shared" si="45"/>
        <v>5310</v>
      </c>
      <c r="AC357" s="117">
        <f t="shared" si="46"/>
        <v>41.532164999999999</v>
      </c>
      <c r="AD357" s="118"/>
      <c r="AE357" s="117">
        <f t="shared" si="47"/>
        <v>0</v>
      </c>
      <c r="AF357" s="117">
        <f t="shared" si="48"/>
        <v>0</v>
      </c>
      <c r="AG357" s="119">
        <f t="shared" si="49"/>
        <v>120</v>
      </c>
      <c r="AH357" s="120">
        <f t="shared" si="50"/>
        <v>5310</v>
      </c>
      <c r="AI357" s="121">
        <f t="shared" si="51"/>
        <v>41.532164999999999</v>
      </c>
      <c r="AJ357" s="122" t="str">
        <f>+C357</f>
        <v>DOMINICAN REPUBLIC</v>
      </c>
      <c r="AK357" s="122" t="str">
        <f>IF(ISNA(VLOOKUP(postponeList!D357,[1]Sheet!$A$2:$B$12,2,FALSE))," ",(VLOOKUP(postponeList!D357,[1]Sheet!$A$2:$B$12,2,FALSE)))</f>
        <v>PESGD</v>
      </c>
      <c r="AL357" s="122" t="str">
        <f>IF(ISNA(VLOOKUP(E357,[1]Sheet!$G$2:$H$40,2,FALSE))," ",VLOOKUP(E357,[1]Sheet!$G$2:$H$40,2,FALSE))</f>
        <v>KOWA</v>
      </c>
      <c r="AM357" s="122" t="str">
        <f>IF(ISNA(VLOOKUP(G357,[1]Sheet!$K$2:$L$159,2,FALSE))," ",(VLOOKUP(G357,[1]Sheet!$K$2:$L$159,2,FALSE)))</f>
        <v>INNOVACION</v>
      </c>
      <c r="AN357" s="122" t="str">
        <f>IF(ISNA(VLOOKUP(I357&amp;C357,[1]Sheet!$D$2:$E$228,2,FALSE))," ",VLOOKUP(I357&amp;C357,[1]Sheet!$D$2:$E$228,2,FALSE))</f>
        <v>Gary, Kimoto</v>
      </c>
      <c r="AO357" s="122" t="str">
        <f>+I357&amp;C357</f>
        <v>KDKDOMINICAN REPUBLIC</v>
      </c>
      <c r="AP357" s="122" t="str">
        <f>C357&amp;D357&amp;E357&amp;G357&amp;I357&amp;O357</f>
        <v>DOMINICAN REPUBLIC321001938851KDKMAR</v>
      </c>
      <c r="AQ357" s="122" t="str">
        <f>B357&amp;D357&amp;N357</f>
        <v xml:space="preserve">LATIN AMERICA32100VF </v>
      </c>
      <c r="AR357" s="123" t="str">
        <f>+D357&amp;J357</f>
        <v>32100SE</v>
      </c>
      <c r="AS357" s="124" t="str">
        <f t="shared" si="52"/>
        <v/>
      </c>
      <c r="AT357" s="125" t="str">
        <f t="shared" si="53"/>
        <v>30GSCUA(MOTOR)Z</v>
      </c>
      <c r="AU357" s="125" t="e">
        <f>IF(NOT(AT357=""),VLOOKUP(AT357,[1]PSI_Category!A:B,2,0),"")</f>
        <v>#N/A</v>
      </c>
      <c r="AV357" s="125" t="s">
        <v>552</v>
      </c>
      <c r="AW357" s="125" t="s">
        <v>552</v>
      </c>
      <c r="AX357" s="125" t="s">
        <v>552</v>
      </c>
    </row>
    <row r="358" spans="2:50" s="103" customFormat="1" ht="11.4" customHeight="1" x14ac:dyDescent="0.3">
      <c r="B358" s="104" t="s">
        <v>1769</v>
      </c>
      <c r="C358" s="105" t="s">
        <v>1770</v>
      </c>
      <c r="D358" s="106">
        <v>32100</v>
      </c>
      <c r="E358" s="107">
        <v>1938</v>
      </c>
      <c r="F358" s="105" t="s">
        <v>1771</v>
      </c>
      <c r="G358" s="107">
        <v>851</v>
      </c>
      <c r="H358" s="105" t="s">
        <v>1772</v>
      </c>
      <c r="I358" s="105" t="s">
        <v>1773</v>
      </c>
      <c r="J358" s="107" t="s">
        <v>293</v>
      </c>
      <c r="K358" s="134">
        <v>92010855</v>
      </c>
      <c r="L358" s="105" t="s">
        <v>2192</v>
      </c>
      <c r="M358" s="105" t="s">
        <v>2201</v>
      </c>
      <c r="N358" s="105" t="s">
        <v>1809</v>
      </c>
      <c r="O358" s="108" t="s">
        <v>160</v>
      </c>
      <c r="P358" s="109" t="s">
        <v>1777</v>
      </c>
      <c r="Q358" s="110"/>
      <c r="R358" s="110"/>
      <c r="S358" s="110"/>
      <c r="T358" s="110"/>
      <c r="U358" s="111"/>
      <c r="V358" s="111"/>
      <c r="W358" s="112"/>
      <c r="X358" s="113"/>
      <c r="Y358" s="114" t="s">
        <v>285</v>
      </c>
      <c r="Z358" s="115">
        <v>61.78</v>
      </c>
      <c r="AA358" s="116">
        <v>200</v>
      </c>
      <c r="AB358" s="117">
        <f t="shared" si="45"/>
        <v>12356</v>
      </c>
      <c r="AC358" s="117">
        <f t="shared" si="46"/>
        <v>96.642454000000001</v>
      </c>
      <c r="AD358" s="118"/>
      <c r="AE358" s="117">
        <f t="shared" si="47"/>
        <v>0</v>
      </c>
      <c r="AF358" s="117">
        <f t="shared" si="48"/>
        <v>0</v>
      </c>
      <c r="AG358" s="119">
        <f t="shared" si="49"/>
        <v>200</v>
      </c>
      <c r="AH358" s="120">
        <f t="shared" si="50"/>
        <v>12356</v>
      </c>
      <c r="AI358" s="121">
        <f t="shared" si="51"/>
        <v>96.642454000000001</v>
      </c>
      <c r="AJ358" s="122" t="str">
        <f>+C358</f>
        <v>DOMINICAN REPUBLIC</v>
      </c>
      <c r="AK358" s="122" t="str">
        <f>IF(ISNA(VLOOKUP(postponeList!D358,[1]Sheet!$A$2:$B$12,2,FALSE))," ",(VLOOKUP(postponeList!D358,[1]Sheet!$A$2:$B$12,2,FALSE)))</f>
        <v>PESGD</v>
      </c>
      <c r="AL358" s="122" t="str">
        <f>IF(ISNA(VLOOKUP(E358,[1]Sheet!$G$2:$H$40,2,FALSE))," ",VLOOKUP(E358,[1]Sheet!$G$2:$H$40,2,FALSE))</f>
        <v>KOWA</v>
      </c>
      <c r="AM358" s="122" t="str">
        <f>IF(ISNA(VLOOKUP(G358,[1]Sheet!$K$2:$L$159,2,FALSE))," ",(VLOOKUP(G358,[1]Sheet!$K$2:$L$159,2,FALSE)))</f>
        <v>INNOVACION</v>
      </c>
      <c r="AN358" s="122" t="str">
        <f>IF(ISNA(VLOOKUP(I358&amp;C358,[1]Sheet!$D$2:$E$228,2,FALSE))," ",VLOOKUP(I358&amp;C358,[1]Sheet!$D$2:$E$228,2,FALSE))</f>
        <v>Gary, Kimoto</v>
      </c>
      <c r="AO358" s="122" t="str">
        <f>+I358&amp;C358</f>
        <v>KDKDOMINICAN REPUBLIC</v>
      </c>
      <c r="AP358" s="122" t="str">
        <f>C358&amp;D358&amp;E358&amp;G358&amp;I358&amp;O358</f>
        <v>DOMINICAN REPUBLIC321001938851KDKMAR</v>
      </c>
      <c r="AQ358" s="122" t="str">
        <f>B358&amp;D358&amp;N358</f>
        <v xml:space="preserve">LATIN AMERICA32100VF </v>
      </c>
      <c r="AR358" s="123" t="str">
        <f>+D358&amp;J358</f>
        <v>32100SE</v>
      </c>
      <c r="AS358" s="124" t="str">
        <f t="shared" si="52"/>
        <v/>
      </c>
      <c r="AT358" s="125" t="str">
        <f t="shared" si="53"/>
        <v>35GSCUA(MOTOR)Z</v>
      </c>
      <c r="AU358" s="125" t="e">
        <f>IF(NOT(AT358=""),VLOOKUP(AT358,[1]PSI_Category!A:B,2,0),"")</f>
        <v>#N/A</v>
      </c>
      <c r="AV358" s="125" t="s">
        <v>552</v>
      </c>
      <c r="AW358" s="125" t="s">
        <v>552</v>
      </c>
      <c r="AX358" s="125" t="s">
        <v>552</v>
      </c>
    </row>
    <row r="359" spans="2:50" s="103" customFormat="1" ht="11.4" customHeight="1" x14ac:dyDescent="0.3">
      <c r="B359" s="104" t="s">
        <v>1769</v>
      </c>
      <c r="C359" s="105" t="s">
        <v>1770</v>
      </c>
      <c r="D359" s="106">
        <v>32100</v>
      </c>
      <c r="E359" s="107">
        <v>1938</v>
      </c>
      <c r="F359" s="105" t="s">
        <v>1771</v>
      </c>
      <c r="G359" s="107">
        <v>851</v>
      </c>
      <c r="H359" s="105" t="s">
        <v>1772</v>
      </c>
      <c r="I359" s="105" t="s">
        <v>1773</v>
      </c>
      <c r="J359" s="107" t="s">
        <v>293</v>
      </c>
      <c r="K359" s="134">
        <v>92010855</v>
      </c>
      <c r="L359" s="105" t="s">
        <v>2192</v>
      </c>
      <c r="M359" s="105" t="s">
        <v>2202</v>
      </c>
      <c r="N359" s="105" t="s">
        <v>1831</v>
      </c>
      <c r="O359" s="108" t="s">
        <v>160</v>
      </c>
      <c r="P359" s="109" t="s">
        <v>1777</v>
      </c>
      <c r="Q359" s="110"/>
      <c r="R359" s="110"/>
      <c r="S359" s="110"/>
      <c r="T359" s="110"/>
      <c r="U359" s="111"/>
      <c r="V359" s="111"/>
      <c r="W359" s="112"/>
      <c r="X359" s="113"/>
      <c r="Y359" s="114" t="s">
        <v>285</v>
      </c>
      <c r="Z359" s="115">
        <v>109.6</v>
      </c>
      <c r="AA359" s="116">
        <v>6</v>
      </c>
      <c r="AB359" s="117">
        <f t="shared" si="45"/>
        <v>657.59999999999991</v>
      </c>
      <c r="AC359" s="117">
        <f t="shared" si="46"/>
        <v>5.1434183999999998</v>
      </c>
      <c r="AD359" s="118"/>
      <c r="AE359" s="117">
        <f t="shared" si="47"/>
        <v>0</v>
      </c>
      <c r="AF359" s="117">
        <f t="shared" si="48"/>
        <v>0</v>
      </c>
      <c r="AG359" s="119">
        <f t="shared" si="49"/>
        <v>6</v>
      </c>
      <c r="AH359" s="120">
        <f t="shared" si="50"/>
        <v>657.59999999999991</v>
      </c>
      <c r="AI359" s="121">
        <f t="shared" si="51"/>
        <v>5.1434183999999998</v>
      </c>
      <c r="AJ359" s="122" t="str">
        <f>+C359</f>
        <v>DOMINICAN REPUBLIC</v>
      </c>
      <c r="AK359" s="122" t="str">
        <f>IF(ISNA(VLOOKUP(postponeList!D359,[1]Sheet!$A$2:$B$12,2,FALSE))," ",(VLOOKUP(postponeList!D359,[1]Sheet!$A$2:$B$12,2,FALSE)))</f>
        <v>PESGD</v>
      </c>
      <c r="AL359" s="122" t="str">
        <f>IF(ISNA(VLOOKUP(E359,[1]Sheet!$G$2:$H$40,2,FALSE))," ",VLOOKUP(E359,[1]Sheet!$G$2:$H$40,2,FALSE))</f>
        <v>KOWA</v>
      </c>
      <c r="AM359" s="122" t="str">
        <f>IF(ISNA(VLOOKUP(G359,[1]Sheet!$K$2:$L$159,2,FALSE))," ",(VLOOKUP(G359,[1]Sheet!$K$2:$L$159,2,FALSE)))</f>
        <v>INNOVACION</v>
      </c>
      <c r="AN359" s="122" t="str">
        <f>IF(ISNA(VLOOKUP(I359&amp;C359,[1]Sheet!$D$2:$E$228,2,FALSE))," ",VLOOKUP(I359&amp;C359,[1]Sheet!$D$2:$E$228,2,FALSE))</f>
        <v>Gary, Kimoto</v>
      </c>
      <c r="AO359" s="122" t="str">
        <f>+I359&amp;C359</f>
        <v>KDKDOMINICAN REPUBLIC</v>
      </c>
      <c r="AP359" s="122" t="str">
        <f>C359&amp;D359&amp;E359&amp;G359&amp;I359&amp;O359</f>
        <v>DOMINICAN REPUBLIC321001938851KDKMAR</v>
      </c>
      <c r="AQ359" s="122" t="str">
        <f>B359&amp;D359&amp;N359</f>
        <v xml:space="preserve">LATIN AMERICA32100CM </v>
      </c>
      <c r="AR359" s="123" t="str">
        <f>+D359&amp;J359</f>
        <v>32100SE</v>
      </c>
      <c r="AS359" s="124" t="str">
        <f t="shared" si="52"/>
        <v/>
      </c>
      <c r="AT359" s="125" t="str">
        <f t="shared" si="53"/>
        <v>38CDGUAZ</v>
      </c>
      <c r="AU359" s="125" t="str">
        <f>IF(NOT(AT359=""),VLOOKUP(AT359,[1]PSI_Category!A:B,2,0),"")</f>
        <v>C/M</v>
      </c>
      <c r="AV359" s="125" t="s">
        <v>535</v>
      </c>
      <c r="AW359" s="125" t="s">
        <v>535</v>
      </c>
      <c r="AX359" s="125" t="s">
        <v>535</v>
      </c>
    </row>
    <row r="360" spans="2:50" s="103" customFormat="1" ht="11.4" customHeight="1" x14ac:dyDescent="0.3">
      <c r="B360" s="104" t="s">
        <v>1769</v>
      </c>
      <c r="C360" s="105" t="s">
        <v>1770</v>
      </c>
      <c r="D360" s="106">
        <v>32100</v>
      </c>
      <c r="E360" s="107">
        <v>1938</v>
      </c>
      <c r="F360" s="105" t="s">
        <v>1771</v>
      </c>
      <c r="G360" s="107">
        <v>851</v>
      </c>
      <c r="H360" s="105" t="s">
        <v>1772</v>
      </c>
      <c r="I360" s="105" t="s">
        <v>1773</v>
      </c>
      <c r="J360" s="107" t="s">
        <v>293</v>
      </c>
      <c r="K360" s="134">
        <v>92010855</v>
      </c>
      <c r="L360" s="105" t="s">
        <v>2192</v>
      </c>
      <c r="M360" s="105" t="s">
        <v>2203</v>
      </c>
      <c r="N360" s="105" t="s">
        <v>1809</v>
      </c>
      <c r="O360" s="108" t="s">
        <v>160</v>
      </c>
      <c r="P360" s="109" t="s">
        <v>1777</v>
      </c>
      <c r="Q360" s="110"/>
      <c r="R360" s="110"/>
      <c r="S360" s="110"/>
      <c r="T360" s="110"/>
      <c r="U360" s="111"/>
      <c r="V360" s="111"/>
      <c r="W360" s="112"/>
      <c r="X360" s="113"/>
      <c r="Y360" s="114" t="s">
        <v>285</v>
      </c>
      <c r="Z360" s="115">
        <v>83.48</v>
      </c>
      <c r="AA360" s="116">
        <v>130</v>
      </c>
      <c r="AB360" s="117">
        <f t="shared" si="45"/>
        <v>10852.4</v>
      </c>
      <c r="AC360" s="117">
        <f t="shared" si="46"/>
        <v>84.882046599999995</v>
      </c>
      <c r="AD360" s="118"/>
      <c r="AE360" s="117">
        <f t="shared" si="47"/>
        <v>0</v>
      </c>
      <c r="AF360" s="117">
        <f t="shared" si="48"/>
        <v>0</v>
      </c>
      <c r="AG360" s="119">
        <f t="shared" si="49"/>
        <v>130</v>
      </c>
      <c r="AH360" s="120">
        <f t="shared" si="50"/>
        <v>10852.4</v>
      </c>
      <c r="AI360" s="121">
        <f t="shared" si="51"/>
        <v>84.882046599999995</v>
      </c>
      <c r="AJ360" s="122" t="str">
        <f>+C360</f>
        <v>DOMINICAN REPUBLIC</v>
      </c>
      <c r="AK360" s="122" t="str">
        <f>IF(ISNA(VLOOKUP(postponeList!D360,[1]Sheet!$A$2:$B$12,2,FALSE))," ",(VLOOKUP(postponeList!D360,[1]Sheet!$A$2:$B$12,2,FALSE)))</f>
        <v>PESGD</v>
      </c>
      <c r="AL360" s="122" t="str">
        <f>IF(ISNA(VLOOKUP(E360,[1]Sheet!$G$2:$H$40,2,FALSE))," ",VLOOKUP(E360,[1]Sheet!$G$2:$H$40,2,FALSE))</f>
        <v>KOWA</v>
      </c>
      <c r="AM360" s="122" t="str">
        <f>IF(ISNA(VLOOKUP(G360,[1]Sheet!$K$2:$L$159,2,FALSE))," ",(VLOOKUP(G360,[1]Sheet!$K$2:$L$159,2,FALSE)))</f>
        <v>INNOVACION</v>
      </c>
      <c r="AN360" s="122" t="str">
        <f>IF(ISNA(VLOOKUP(I360&amp;C360,[1]Sheet!$D$2:$E$228,2,FALSE))," ",VLOOKUP(I360&amp;C360,[1]Sheet!$D$2:$E$228,2,FALSE))</f>
        <v>Gary, Kimoto</v>
      </c>
      <c r="AO360" s="122" t="str">
        <f>+I360&amp;C360</f>
        <v>KDKDOMINICAN REPUBLIC</v>
      </c>
      <c r="AP360" s="122" t="str">
        <f>C360&amp;D360&amp;E360&amp;G360&amp;I360&amp;O360</f>
        <v>DOMINICAN REPUBLIC321001938851KDKMAR</v>
      </c>
      <c r="AQ360" s="122" t="str">
        <f>B360&amp;D360&amp;N360</f>
        <v xml:space="preserve">LATIN AMERICA32100VF </v>
      </c>
      <c r="AR360" s="123" t="str">
        <f>+D360&amp;J360</f>
        <v>32100SE</v>
      </c>
      <c r="AS360" s="124" t="str">
        <f t="shared" si="52"/>
        <v/>
      </c>
      <c r="AT360" s="125" t="str">
        <f t="shared" si="53"/>
        <v>40GSCUA(MOTOR)Z</v>
      </c>
      <c r="AU360" s="125" t="e">
        <f>IF(NOT(AT360=""),VLOOKUP(AT360,[1]PSI_Category!A:B,2,0),"")</f>
        <v>#N/A</v>
      </c>
      <c r="AV360" s="125" t="s">
        <v>552</v>
      </c>
      <c r="AW360" s="125" t="s">
        <v>552</v>
      </c>
      <c r="AX360" s="125" t="s">
        <v>552</v>
      </c>
    </row>
    <row r="361" spans="2:50" s="103" customFormat="1" ht="11.4" customHeight="1" x14ac:dyDescent="0.3">
      <c r="B361" s="104" t="s">
        <v>1802</v>
      </c>
      <c r="C361" s="105" t="s">
        <v>1803</v>
      </c>
      <c r="D361" s="106">
        <v>31200</v>
      </c>
      <c r="E361" s="107">
        <v>2019</v>
      </c>
      <c r="F361" s="105" t="s">
        <v>1762</v>
      </c>
      <c r="G361" s="107">
        <v>1922</v>
      </c>
      <c r="H361" s="105" t="s">
        <v>1804</v>
      </c>
      <c r="I361" s="105" t="s">
        <v>298</v>
      </c>
      <c r="J361" s="107" t="s">
        <v>293</v>
      </c>
      <c r="K361" s="105">
        <v>92011770</v>
      </c>
      <c r="L361" s="131" t="s">
        <v>2204</v>
      </c>
      <c r="M361" s="105" t="s">
        <v>1806</v>
      </c>
      <c r="N361" s="105" t="s">
        <v>1799</v>
      </c>
      <c r="O361" s="108" t="s">
        <v>160</v>
      </c>
      <c r="P361" s="109" t="s">
        <v>1767</v>
      </c>
      <c r="Q361" s="110">
        <v>45359</v>
      </c>
      <c r="R361" s="110"/>
      <c r="S361" s="110">
        <v>45371</v>
      </c>
      <c r="T361" s="110"/>
      <c r="U361" s="111" t="s">
        <v>2023</v>
      </c>
      <c r="V361" s="111" t="s">
        <v>2103</v>
      </c>
      <c r="W361" s="112"/>
      <c r="X361" s="113"/>
      <c r="Y361" s="114" t="s">
        <v>285</v>
      </c>
      <c r="Z361" s="115">
        <v>27.33</v>
      </c>
      <c r="AA361" s="116">
        <v>41472</v>
      </c>
      <c r="AB361" s="117">
        <f t="shared" si="45"/>
        <v>1133429.76</v>
      </c>
      <c r="AC361" s="117">
        <f t="shared" si="46"/>
        <v>8865.1208678400017</v>
      </c>
      <c r="AD361" s="118">
        <v>41472</v>
      </c>
      <c r="AE361" s="117">
        <f t="shared" si="47"/>
        <v>1133429.76</v>
      </c>
      <c r="AF361" s="117">
        <f t="shared" si="48"/>
        <v>8865.1208678400017</v>
      </c>
      <c r="AG361" s="119">
        <f t="shared" si="49"/>
        <v>0</v>
      </c>
      <c r="AH361" s="120">
        <f t="shared" si="50"/>
        <v>0</v>
      </c>
      <c r="AI361" s="121">
        <f t="shared" si="51"/>
        <v>0</v>
      </c>
      <c r="AJ361" s="122" t="str">
        <f>+C361</f>
        <v>IRAQ</v>
      </c>
      <c r="AK361" s="122" t="str">
        <f>IF(ISNA(VLOOKUP(postponeList!D361,[1]Sheet!$A$2:$B$12,2,FALSE))," ",(VLOOKUP(postponeList!D361,[1]Sheet!$A$2:$B$12,2,FALSE)))</f>
        <v>PMMA</v>
      </c>
      <c r="AL361" s="122" t="str">
        <f>IF(ISNA(VLOOKUP(E361,[1]Sheet!$G$2:$H$40,2,FALSE))," ",VLOOKUP(E361,[1]Sheet!$G$2:$H$40,2,FALSE))</f>
        <v>PMMAF</v>
      </c>
      <c r="AM361" s="122" t="str">
        <f>IF(ISNA(VLOOKUP(G361,[1]Sheet!$K$2:$L$159,2,FALSE))," ",(VLOOKUP(G361,[1]Sheet!$K$2:$L$159,2,FALSE)))</f>
        <v>AL MANZIL</v>
      </c>
      <c r="AN361" s="122" t="str">
        <f>IF(ISNA(VLOOKUP(I361&amp;C361,[1]Sheet!$D$2:$E$228,2,FALSE))," ",VLOOKUP(I361&amp;C361,[1]Sheet!$D$2:$E$228,2,FALSE))</f>
        <v>Leo, Kawasaki</v>
      </c>
      <c r="AO361" s="122" t="str">
        <f>+I361&amp;C361</f>
        <v>PANIRAQ</v>
      </c>
      <c r="AP361" s="122" t="str">
        <f>C361&amp;D361&amp;E361&amp;G361&amp;I361&amp;O361</f>
        <v>IRAQ3120020191922PANMAR</v>
      </c>
      <c r="AQ361" s="122" t="str">
        <f>B361&amp;D361&amp;N361</f>
        <v xml:space="preserve">MIDDLE EAST31200CF </v>
      </c>
      <c r="AR361" s="123" t="str">
        <f>+D361&amp;J361</f>
        <v>31200SE</v>
      </c>
      <c r="AS361" s="124" t="str">
        <f t="shared" si="52"/>
        <v>Ves</v>
      </c>
      <c r="AT361" s="125" t="str">
        <f t="shared" si="53"/>
        <v>F-56XZ2TBGJXH</v>
      </c>
      <c r="AU361" s="125" t="str">
        <f>IF(NOT(AT361=""),VLOOKUP(AT361,[1]PSI_Category!A:B,2,0),"")</f>
        <v>C/F</v>
      </c>
      <c r="AV361" s="125" t="s">
        <v>1800</v>
      </c>
      <c r="AW361" s="125" t="s">
        <v>1800</v>
      </c>
      <c r="AX361" s="125" t="s">
        <v>1800</v>
      </c>
    </row>
    <row r="362" spans="2:50" s="103" customFormat="1" ht="11.4" customHeight="1" x14ac:dyDescent="0.3">
      <c r="B362" s="104" t="s">
        <v>1802</v>
      </c>
      <c r="C362" s="105" t="s">
        <v>2205</v>
      </c>
      <c r="D362" s="106">
        <v>31400</v>
      </c>
      <c r="E362" s="107">
        <v>303</v>
      </c>
      <c r="F362" s="105" t="s">
        <v>1841</v>
      </c>
      <c r="G362" s="107">
        <v>807</v>
      </c>
      <c r="H362" s="105" t="s">
        <v>2206</v>
      </c>
      <c r="I362" s="105" t="s">
        <v>1773</v>
      </c>
      <c r="J362" s="107" t="s">
        <v>293</v>
      </c>
      <c r="K362" s="105">
        <v>92011034</v>
      </c>
      <c r="L362" s="131" t="s">
        <v>2207</v>
      </c>
      <c r="M362" s="105" t="s">
        <v>2208</v>
      </c>
      <c r="N362" s="105" t="s">
        <v>1809</v>
      </c>
      <c r="O362" s="108" t="s">
        <v>160</v>
      </c>
      <c r="P362" s="109" t="s">
        <v>1777</v>
      </c>
      <c r="Q362" s="110">
        <v>45372</v>
      </c>
      <c r="R362" s="110"/>
      <c r="S362" s="110" t="s">
        <v>2209</v>
      </c>
      <c r="T362" s="110"/>
      <c r="U362" s="111" t="s">
        <v>1952</v>
      </c>
      <c r="V362" s="111" t="s">
        <v>2210</v>
      </c>
      <c r="W362" s="112"/>
      <c r="X362" s="113" t="s">
        <v>2211</v>
      </c>
      <c r="Y362" s="114" t="s">
        <v>285</v>
      </c>
      <c r="Z362" s="115">
        <v>19.95</v>
      </c>
      <c r="AA362" s="116">
        <v>400</v>
      </c>
      <c r="AB362" s="117">
        <f t="shared" si="45"/>
        <v>7980</v>
      </c>
      <c r="AC362" s="117">
        <f t="shared" si="46"/>
        <v>62.415570000000002</v>
      </c>
      <c r="AD362" s="118">
        <v>400</v>
      </c>
      <c r="AE362" s="117">
        <f t="shared" si="47"/>
        <v>7980</v>
      </c>
      <c r="AF362" s="117">
        <f t="shared" si="48"/>
        <v>62.415570000000002</v>
      </c>
      <c r="AG362" s="119">
        <f t="shared" si="49"/>
        <v>0</v>
      </c>
      <c r="AH362" s="120">
        <f t="shared" si="50"/>
        <v>0</v>
      </c>
      <c r="AI362" s="121">
        <f t="shared" si="51"/>
        <v>0</v>
      </c>
      <c r="AJ362" s="122" t="str">
        <f>+C362</f>
        <v>JORDAN</v>
      </c>
      <c r="AK362" s="122" t="str">
        <f>IF(ISNA(VLOOKUP(postponeList!D362,[1]Sheet!$A$2:$B$12,2,FALSE))," ",(VLOOKUP(postponeList!D362,[1]Sheet!$A$2:$B$12,2,FALSE)))</f>
        <v>PEWVN</v>
      </c>
      <c r="AL362" s="122" t="str">
        <f>IF(ISNA(VLOOKUP(E362,[1]Sheet!$G$2:$H$40,2,FALSE))," ",VLOOKUP(E362,[1]Sheet!$G$2:$H$40,2,FALSE))</f>
        <v>SOJITZ</v>
      </c>
      <c r="AM362" s="122" t="str">
        <f>IF(ISNA(VLOOKUP(G362,[1]Sheet!$K$2:$L$159,2,FALSE))," ",(VLOOKUP(G362,[1]Sheet!$K$2:$L$159,2,FALSE)))</f>
        <v>JUMA</v>
      </c>
      <c r="AN362" s="122" t="str">
        <f>IF(ISNA(VLOOKUP(I362&amp;C362,[1]Sheet!$D$2:$E$228,2,FALSE))," ",VLOOKUP(I362&amp;C362,[1]Sheet!$D$2:$E$228,2,FALSE))</f>
        <v>Leo, Jayant &amp; Vishal</v>
      </c>
      <c r="AO362" s="122" t="str">
        <f>+I362&amp;C362</f>
        <v>KDKJORDAN</v>
      </c>
      <c r="AP362" s="122" t="str">
        <f>C362&amp;D362&amp;E362&amp;G362&amp;I362&amp;O362</f>
        <v>JORDAN31400303807KDKMAR</v>
      </c>
      <c r="AQ362" s="122" t="str">
        <f>B362&amp;D362&amp;N362</f>
        <v xml:space="preserve">MIDDLE EAST31400VF </v>
      </c>
      <c r="AR362" s="123" t="str">
        <f>+D362&amp;J362</f>
        <v>31400SE</v>
      </c>
      <c r="AS362" s="124" t="str">
        <f t="shared" si="52"/>
        <v>Ves</v>
      </c>
      <c r="AT362" s="125" t="str">
        <f t="shared" si="53"/>
        <v>10EGSB32</v>
      </c>
      <c r="AU362" s="125" t="e">
        <f>IF(NOT(AT362=""),VLOOKUP(AT362,[1]PSI_Category!A:B,2,0),"")</f>
        <v>#N/A</v>
      </c>
      <c r="AV362" s="125" t="s">
        <v>543</v>
      </c>
      <c r="AW362" s="125" t="s">
        <v>543</v>
      </c>
      <c r="AX362" s="125" t="s">
        <v>543</v>
      </c>
    </row>
    <row r="363" spans="2:50" s="103" customFormat="1" ht="11.4" customHeight="1" x14ac:dyDescent="0.3">
      <c r="B363" s="104" t="s">
        <v>1802</v>
      </c>
      <c r="C363" s="105" t="s">
        <v>2205</v>
      </c>
      <c r="D363" s="106">
        <v>31400</v>
      </c>
      <c r="E363" s="107">
        <v>303</v>
      </c>
      <c r="F363" s="105" t="s">
        <v>1841</v>
      </c>
      <c r="G363" s="107">
        <v>807</v>
      </c>
      <c r="H363" s="105" t="s">
        <v>2206</v>
      </c>
      <c r="I363" s="105" t="s">
        <v>1773</v>
      </c>
      <c r="J363" s="107" t="s">
        <v>293</v>
      </c>
      <c r="K363" s="105">
        <v>92011034</v>
      </c>
      <c r="L363" s="105" t="s">
        <v>2207</v>
      </c>
      <c r="M363" s="105" t="s">
        <v>2212</v>
      </c>
      <c r="N363" s="105" t="s">
        <v>1809</v>
      </c>
      <c r="O363" s="108" t="s">
        <v>160</v>
      </c>
      <c r="P363" s="109" t="s">
        <v>1777</v>
      </c>
      <c r="Q363" s="110">
        <v>45372</v>
      </c>
      <c r="R363" s="110"/>
      <c r="S363" s="110" t="s">
        <v>2209</v>
      </c>
      <c r="T363" s="110"/>
      <c r="U363" s="111" t="s">
        <v>1952</v>
      </c>
      <c r="V363" s="111" t="s">
        <v>2210</v>
      </c>
      <c r="W363" s="112"/>
      <c r="X363" s="113" t="s">
        <v>2211</v>
      </c>
      <c r="Y363" s="114" t="s">
        <v>285</v>
      </c>
      <c r="Z363" s="115">
        <v>24.94</v>
      </c>
      <c r="AA363" s="116">
        <v>200</v>
      </c>
      <c r="AB363" s="117">
        <f t="shared" si="45"/>
        <v>4988</v>
      </c>
      <c r="AC363" s="117">
        <f t="shared" si="46"/>
        <v>39.013641999999997</v>
      </c>
      <c r="AD363" s="118">
        <v>200</v>
      </c>
      <c r="AE363" s="117">
        <f t="shared" si="47"/>
        <v>4988</v>
      </c>
      <c r="AF363" s="117">
        <f t="shared" si="48"/>
        <v>39.013641999999997</v>
      </c>
      <c r="AG363" s="119">
        <f t="shared" si="49"/>
        <v>0</v>
      </c>
      <c r="AH363" s="120">
        <f t="shared" si="50"/>
        <v>0</v>
      </c>
      <c r="AI363" s="121">
        <f t="shared" si="51"/>
        <v>0</v>
      </c>
      <c r="AJ363" s="122" t="str">
        <f>+C363</f>
        <v>JORDAN</v>
      </c>
      <c r="AK363" s="122" t="str">
        <f>IF(ISNA(VLOOKUP(postponeList!D363,[1]Sheet!$A$2:$B$12,2,FALSE))," ",(VLOOKUP(postponeList!D363,[1]Sheet!$A$2:$B$12,2,FALSE)))</f>
        <v>PEWVN</v>
      </c>
      <c r="AL363" s="122" t="str">
        <f>IF(ISNA(VLOOKUP(E363,[1]Sheet!$G$2:$H$40,2,FALSE))," ",VLOOKUP(E363,[1]Sheet!$G$2:$H$40,2,FALSE))</f>
        <v>SOJITZ</v>
      </c>
      <c r="AM363" s="122" t="str">
        <f>IF(ISNA(VLOOKUP(G363,[1]Sheet!$K$2:$L$159,2,FALSE))," ",(VLOOKUP(G363,[1]Sheet!$K$2:$L$159,2,FALSE)))</f>
        <v>JUMA</v>
      </c>
      <c r="AN363" s="122" t="str">
        <f>IF(ISNA(VLOOKUP(I363&amp;C363,[1]Sheet!$D$2:$E$228,2,FALSE))," ",VLOOKUP(I363&amp;C363,[1]Sheet!$D$2:$E$228,2,FALSE))</f>
        <v>Leo, Jayant &amp; Vishal</v>
      </c>
      <c r="AO363" s="122" t="str">
        <f>+I363&amp;C363</f>
        <v>KDKJORDAN</v>
      </c>
      <c r="AP363" s="122" t="str">
        <f>C363&amp;D363&amp;E363&amp;G363&amp;I363&amp;O363</f>
        <v>JORDAN31400303807KDKMAR</v>
      </c>
      <c r="AQ363" s="122" t="str">
        <f>B363&amp;D363&amp;N363</f>
        <v xml:space="preserve">MIDDLE EAST31400VF </v>
      </c>
      <c r="AR363" s="123" t="str">
        <f>+D363&amp;J363</f>
        <v>31400SE</v>
      </c>
      <c r="AS363" s="124" t="str">
        <f t="shared" si="52"/>
        <v>Ves</v>
      </c>
      <c r="AT363" s="125" t="str">
        <f t="shared" si="53"/>
        <v>15EGSB32</v>
      </c>
      <c r="AU363" s="125" t="e">
        <f>IF(NOT(AT363=""),VLOOKUP(AT363,[1]PSI_Category!A:B,2,0),"")</f>
        <v>#N/A</v>
      </c>
      <c r="AV363" s="125" t="s">
        <v>543</v>
      </c>
      <c r="AW363" s="125" t="s">
        <v>543</v>
      </c>
      <c r="AX363" s="125" t="s">
        <v>543</v>
      </c>
    </row>
    <row r="364" spans="2:50" s="103" customFormat="1" ht="11.4" customHeight="1" x14ac:dyDescent="0.3">
      <c r="B364" s="104" t="s">
        <v>1802</v>
      </c>
      <c r="C364" s="105" t="s">
        <v>2205</v>
      </c>
      <c r="D364" s="106">
        <v>31400</v>
      </c>
      <c r="E364" s="107">
        <v>303</v>
      </c>
      <c r="F364" s="105" t="s">
        <v>1841</v>
      </c>
      <c r="G364" s="107">
        <v>807</v>
      </c>
      <c r="H364" s="105" t="s">
        <v>2206</v>
      </c>
      <c r="I364" s="105" t="s">
        <v>1773</v>
      </c>
      <c r="J364" s="107" t="s">
        <v>293</v>
      </c>
      <c r="K364" s="105">
        <v>92011034</v>
      </c>
      <c r="L364" s="105" t="s">
        <v>2207</v>
      </c>
      <c r="M364" s="105" t="s">
        <v>2213</v>
      </c>
      <c r="N364" s="105" t="s">
        <v>1818</v>
      </c>
      <c r="O364" s="108" t="s">
        <v>160</v>
      </c>
      <c r="P364" s="109" t="s">
        <v>1777</v>
      </c>
      <c r="Q364" s="110">
        <v>45372</v>
      </c>
      <c r="R364" s="110"/>
      <c r="S364" s="110" t="s">
        <v>2209</v>
      </c>
      <c r="T364" s="110"/>
      <c r="U364" s="111" t="s">
        <v>1952</v>
      </c>
      <c r="V364" s="111" t="s">
        <v>2210</v>
      </c>
      <c r="W364" s="112"/>
      <c r="X364" s="113" t="s">
        <v>2211</v>
      </c>
      <c r="Y364" s="114" t="s">
        <v>285</v>
      </c>
      <c r="Z364" s="115">
        <v>17.489999999999998</v>
      </c>
      <c r="AA364" s="116">
        <v>300</v>
      </c>
      <c r="AB364" s="117">
        <f t="shared" si="45"/>
        <v>5246.9999999999991</v>
      </c>
      <c r="AC364" s="117">
        <f t="shared" si="46"/>
        <v>41.039410499999995</v>
      </c>
      <c r="AD364" s="118">
        <v>300</v>
      </c>
      <c r="AE364" s="117">
        <f t="shared" si="47"/>
        <v>5246.9999999999991</v>
      </c>
      <c r="AF364" s="117">
        <f t="shared" si="48"/>
        <v>41.039410499999995</v>
      </c>
      <c r="AG364" s="119">
        <f t="shared" si="49"/>
        <v>0</v>
      </c>
      <c r="AH364" s="120">
        <f t="shared" si="50"/>
        <v>0</v>
      </c>
      <c r="AI364" s="121">
        <f t="shared" si="51"/>
        <v>0</v>
      </c>
      <c r="AJ364" s="122" t="str">
        <f>+C364</f>
        <v>JORDAN</v>
      </c>
      <c r="AK364" s="122" t="str">
        <f>IF(ISNA(VLOOKUP(postponeList!D364,[1]Sheet!$A$2:$B$12,2,FALSE))," ",(VLOOKUP(postponeList!D364,[1]Sheet!$A$2:$B$12,2,FALSE)))</f>
        <v>PEWVN</v>
      </c>
      <c r="AL364" s="122" t="str">
        <f>IF(ISNA(VLOOKUP(E364,[1]Sheet!$G$2:$H$40,2,FALSE))," ",VLOOKUP(E364,[1]Sheet!$G$2:$H$40,2,FALSE))</f>
        <v>SOJITZ</v>
      </c>
      <c r="AM364" s="122" t="str">
        <f>IF(ISNA(VLOOKUP(G364,[1]Sheet!$K$2:$L$159,2,FALSE))," ",(VLOOKUP(G364,[1]Sheet!$K$2:$L$159,2,FALSE)))</f>
        <v>JUMA</v>
      </c>
      <c r="AN364" s="122" t="str">
        <f>IF(ISNA(VLOOKUP(I364&amp;C364,[1]Sheet!$D$2:$E$228,2,FALSE))," ",VLOOKUP(I364&amp;C364,[1]Sheet!$D$2:$E$228,2,FALSE))</f>
        <v>Leo, Jayant &amp; Vishal</v>
      </c>
      <c r="AO364" s="122" t="str">
        <f>+I364&amp;C364</f>
        <v>KDKJORDAN</v>
      </c>
      <c r="AP364" s="122" t="str">
        <f>C364&amp;D364&amp;E364&amp;G364&amp;I364&amp;O364</f>
        <v>JORDAN31400303807KDKMAR</v>
      </c>
      <c r="AQ364" s="122" t="str">
        <f>B364&amp;D364&amp;N364</f>
        <v xml:space="preserve">MIDDLE EAST31400WP </v>
      </c>
      <c r="AR364" s="123" t="str">
        <f>+D364&amp;J364</f>
        <v>31400SE</v>
      </c>
      <c r="AS364" s="124" t="str">
        <f t="shared" si="52"/>
        <v>Ves</v>
      </c>
      <c r="AT364" s="125" t="str">
        <f t="shared" si="53"/>
        <v>15WAANAHV</v>
      </c>
      <c r="AU364" s="125" t="e">
        <f>IF(NOT(AT364=""),VLOOKUP(AT364,[1]PSI_Category!A:B,2,0),"")</f>
        <v>#N/A</v>
      </c>
      <c r="AV364" s="125" t="s">
        <v>536</v>
      </c>
      <c r="AW364" s="125" t="s">
        <v>536</v>
      </c>
      <c r="AX364" s="125" t="s">
        <v>536</v>
      </c>
    </row>
    <row r="365" spans="2:50" s="103" customFormat="1" ht="11.4" customHeight="1" x14ac:dyDescent="0.3">
      <c r="B365" s="104" t="s">
        <v>1802</v>
      </c>
      <c r="C365" s="105" t="s">
        <v>2205</v>
      </c>
      <c r="D365" s="106">
        <v>31400</v>
      </c>
      <c r="E365" s="107">
        <v>303</v>
      </c>
      <c r="F365" s="105" t="s">
        <v>1841</v>
      </c>
      <c r="G365" s="107">
        <v>807</v>
      </c>
      <c r="H365" s="105" t="s">
        <v>2206</v>
      </c>
      <c r="I365" s="105" t="s">
        <v>1773</v>
      </c>
      <c r="J365" s="107" t="s">
        <v>293</v>
      </c>
      <c r="K365" s="105">
        <v>92011034</v>
      </c>
      <c r="L365" s="105" t="s">
        <v>2207</v>
      </c>
      <c r="M365" s="105" t="s">
        <v>2214</v>
      </c>
      <c r="N365" s="105" t="s">
        <v>1818</v>
      </c>
      <c r="O365" s="108" t="s">
        <v>160</v>
      </c>
      <c r="P365" s="109" t="s">
        <v>1777</v>
      </c>
      <c r="Q365" s="110">
        <v>45372</v>
      </c>
      <c r="R365" s="110"/>
      <c r="S365" s="110" t="s">
        <v>2209</v>
      </c>
      <c r="T365" s="110"/>
      <c r="U365" s="111" t="s">
        <v>1952</v>
      </c>
      <c r="V365" s="111" t="s">
        <v>2210</v>
      </c>
      <c r="W365" s="112"/>
      <c r="X365" s="113" t="s">
        <v>2211</v>
      </c>
      <c r="Y365" s="114" t="s">
        <v>285</v>
      </c>
      <c r="Z365" s="115">
        <v>13.98</v>
      </c>
      <c r="AA365" s="116">
        <v>400</v>
      </c>
      <c r="AB365" s="117">
        <f t="shared" si="45"/>
        <v>5592</v>
      </c>
      <c r="AC365" s="117">
        <f t="shared" si="46"/>
        <v>43.737828</v>
      </c>
      <c r="AD365" s="132">
        <v>400</v>
      </c>
      <c r="AE365" s="117">
        <f t="shared" si="47"/>
        <v>5592</v>
      </c>
      <c r="AF365" s="117">
        <f t="shared" si="48"/>
        <v>43.737828</v>
      </c>
      <c r="AG365" s="119">
        <f t="shared" si="49"/>
        <v>0</v>
      </c>
      <c r="AH365" s="120">
        <f t="shared" si="50"/>
        <v>0</v>
      </c>
      <c r="AI365" s="121">
        <f t="shared" si="51"/>
        <v>0</v>
      </c>
      <c r="AJ365" s="122" t="str">
        <f>+C365</f>
        <v>JORDAN</v>
      </c>
      <c r="AK365" s="122" t="str">
        <f>IF(ISNA(VLOOKUP(postponeList!D365,[1]Sheet!$A$2:$B$12,2,FALSE))," ",(VLOOKUP(postponeList!D365,[1]Sheet!$A$2:$B$12,2,FALSE)))</f>
        <v>PEWVN</v>
      </c>
      <c r="AL365" s="122" t="str">
        <f>IF(ISNA(VLOOKUP(E365,[1]Sheet!$G$2:$H$40,2,FALSE))," ",VLOOKUP(E365,[1]Sheet!$G$2:$H$40,2,FALSE))</f>
        <v>SOJITZ</v>
      </c>
      <c r="AM365" s="122" t="str">
        <f>IF(ISNA(VLOOKUP(G365,[1]Sheet!$K$2:$L$159,2,FALSE))," ",(VLOOKUP(G365,[1]Sheet!$K$2:$L$159,2,FALSE)))</f>
        <v>JUMA</v>
      </c>
      <c r="AN365" s="122" t="str">
        <f>IF(ISNA(VLOOKUP(I365&amp;C365,[1]Sheet!$D$2:$E$228,2,FALSE))," ",VLOOKUP(I365&amp;C365,[1]Sheet!$D$2:$E$228,2,FALSE))</f>
        <v>Leo, Jayant &amp; Vishal</v>
      </c>
      <c r="AO365" s="122" t="str">
        <f>+I365&amp;C365</f>
        <v>KDKJORDAN</v>
      </c>
      <c r="AP365" s="122" t="str">
        <f>C365&amp;D365&amp;E365&amp;G365&amp;I365&amp;O365</f>
        <v>JORDAN31400303807KDKMAR</v>
      </c>
      <c r="AQ365" s="122" t="str">
        <f>B365&amp;D365&amp;N365</f>
        <v xml:space="preserve">MIDDLE EAST31400WP </v>
      </c>
      <c r="AR365" s="123" t="str">
        <f>+D365&amp;J365</f>
        <v>31400SE</v>
      </c>
      <c r="AS365" s="124" t="str">
        <f t="shared" si="52"/>
        <v>Ves</v>
      </c>
      <c r="AT365" s="125" t="str">
        <f t="shared" si="53"/>
        <v>15WUDNAHV</v>
      </c>
      <c r="AU365" s="125" t="e">
        <f>IF(NOT(AT365=""),VLOOKUP(AT365,[1]PSI_Category!A:B,2,0),"")</f>
        <v>#N/A</v>
      </c>
      <c r="AV365" s="125" t="s">
        <v>536</v>
      </c>
      <c r="AW365" s="125" t="s">
        <v>536</v>
      </c>
      <c r="AX365" s="125" t="s">
        <v>536</v>
      </c>
    </row>
    <row r="366" spans="2:50" s="103" customFormat="1" ht="11.4" customHeight="1" x14ac:dyDescent="0.3">
      <c r="B366" s="104" t="s">
        <v>1802</v>
      </c>
      <c r="C366" s="105" t="s">
        <v>2205</v>
      </c>
      <c r="D366" s="106">
        <v>31400</v>
      </c>
      <c r="E366" s="107">
        <v>303</v>
      </c>
      <c r="F366" s="105" t="s">
        <v>1841</v>
      </c>
      <c r="G366" s="107">
        <v>807</v>
      </c>
      <c r="H366" s="105" t="s">
        <v>2206</v>
      </c>
      <c r="I366" s="105" t="s">
        <v>1773</v>
      </c>
      <c r="J366" s="107" t="s">
        <v>293</v>
      </c>
      <c r="K366" s="105">
        <v>92011034</v>
      </c>
      <c r="L366" s="105" t="s">
        <v>2207</v>
      </c>
      <c r="M366" s="105" t="s">
        <v>2215</v>
      </c>
      <c r="N366" s="105" t="s">
        <v>1831</v>
      </c>
      <c r="O366" s="108" t="s">
        <v>160</v>
      </c>
      <c r="P366" s="109" t="s">
        <v>1777</v>
      </c>
      <c r="Q366" s="110">
        <v>45372</v>
      </c>
      <c r="R366" s="110"/>
      <c r="S366" s="110" t="s">
        <v>2209</v>
      </c>
      <c r="T366" s="110"/>
      <c r="U366" s="111" t="s">
        <v>1952</v>
      </c>
      <c r="V366" s="111" t="s">
        <v>2210</v>
      </c>
      <c r="W366" s="112"/>
      <c r="X366" s="113" t="s">
        <v>2211</v>
      </c>
      <c r="Y366" s="114" t="s">
        <v>285</v>
      </c>
      <c r="Z366" s="115">
        <v>33.65</v>
      </c>
      <c r="AA366" s="116">
        <v>300</v>
      </c>
      <c r="AB366" s="117">
        <f t="shared" si="45"/>
        <v>10095</v>
      </c>
      <c r="AC366" s="117">
        <f t="shared" si="46"/>
        <v>78.958042500000005</v>
      </c>
      <c r="AD366" s="132">
        <v>300</v>
      </c>
      <c r="AE366" s="117">
        <f t="shared" si="47"/>
        <v>10095</v>
      </c>
      <c r="AF366" s="117">
        <f t="shared" si="48"/>
        <v>78.958042500000005</v>
      </c>
      <c r="AG366" s="119">
        <f t="shared" si="49"/>
        <v>0</v>
      </c>
      <c r="AH366" s="120">
        <f t="shared" si="50"/>
        <v>0</v>
      </c>
      <c r="AI366" s="121">
        <f t="shared" si="51"/>
        <v>0</v>
      </c>
      <c r="AJ366" s="122" t="str">
        <f>+C366</f>
        <v>JORDAN</v>
      </c>
      <c r="AK366" s="122" t="str">
        <f>IF(ISNA(VLOOKUP(postponeList!D366,[1]Sheet!$A$2:$B$12,2,FALSE))," ",(VLOOKUP(postponeList!D366,[1]Sheet!$A$2:$B$12,2,FALSE)))</f>
        <v>PEWVN</v>
      </c>
      <c r="AL366" s="122" t="str">
        <f>IF(ISNA(VLOOKUP(E366,[1]Sheet!$G$2:$H$40,2,FALSE))," ",VLOOKUP(E366,[1]Sheet!$G$2:$H$40,2,FALSE))</f>
        <v>SOJITZ</v>
      </c>
      <c r="AM366" s="122" t="str">
        <f>IF(ISNA(VLOOKUP(G366,[1]Sheet!$K$2:$L$159,2,FALSE))," ",(VLOOKUP(G366,[1]Sheet!$K$2:$L$159,2,FALSE)))</f>
        <v>JUMA</v>
      </c>
      <c r="AN366" s="122" t="str">
        <f>IF(ISNA(VLOOKUP(I366&amp;C366,[1]Sheet!$D$2:$E$228,2,FALSE))," ",VLOOKUP(I366&amp;C366,[1]Sheet!$D$2:$E$228,2,FALSE))</f>
        <v>Leo, Jayant &amp; Vishal</v>
      </c>
      <c r="AO366" s="122" t="str">
        <f>+I366&amp;C366</f>
        <v>KDKJORDAN</v>
      </c>
      <c r="AP366" s="122" t="str">
        <f>C366&amp;D366&amp;E366&amp;G366&amp;I366&amp;O366</f>
        <v>JORDAN31400303807KDKMAR</v>
      </c>
      <c r="AQ366" s="122" t="str">
        <f>B366&amp;D366&amp;N366</f>
        <v xml:space="preserve">MIDDLE EAST31400CM </v>
      </c>
      <c r="AR366" s="123" t="str">
        <f>+D366&amp;J366</f>
        <v>31400SE</v>
      </c>
      <c r="AS366" s="124" t="str">
        <f t="shared" si="52"/>
        <v>Ves</v>
      </c>
      <c r="AT366" s="125" t="str">
        <f t="shared" si="53"/>
        <v>17CUH32</v>
      </c>
      <c r="AU366" s="125" t="e">
        <f>IF(NOT(AT366=""),VLOOKUP(AT366,[1]PSI_Category!A:B,2,0),"")</f>
        <v>#N/A</v>
      </c>
      <c r="AV366" s="125" t="s">
        <v>535</v>
      </c>
      <c r="AW366" s="125" t="s">
        <v>535</v>
      </c>
      <c r="AX366" s="125" t="s">
        <v>535</v>
      </c>
    </row>
    <row r="367" spans="2:50" s="103" customFormat="1" ht="11.4" customHeight="1" x14ac:dyDescent="0.3">
      <c r="B367" s="104" t="s">
        <v>1802</v>
      </c>
      <c r="C367" s="105" t="s">
        <v>2205</v>
      </c>
      <c r="D367" s="106">
        <v>31400</v>
      </c>
      <c r="E367" s="107">
        <v>303</v>
      </c>
      <c r="F367" s="105" t="s">
        <v>1841</v>
      </c>
      <c r="G367" s="107">
        <v>807</v>
      </c>
      <c r="H367" s="105" t="s">
        <v>2206</v>
      </c>
      <c r="I367" s="105" t="s">
        <v>1773</v>
      </c>
      <c r="J367" s="107" t="s">
        <v>293</v>
      </c>
      <c r="K367" s="105">
        <v>92011034</v>
      </c>
      <c r="L367" s="105" t="s">
        <v>2207</v>
      </c>
      <c r="M367" s="105" t="s">
        <v>2169</v>
      </c>
      <c r="N367" s="105" t="s">
        <v>1809</v>
      </c>
      <c r="O367" s="108" t="s">
        <v>160</v>
      </c>
      <c r="P367" s="109" t="s">
        <v>1777</v>
      </c>
      <c r="Q367" s="110">
        <v>45372</v>
      </c>
      <c r="R367" s="110"/>
      <c r="S367" s="110" t="s">
        <v>2209</v>
      </c>
      <c r="T367" s="110"/>
      <c r="U367" s="111" t="s">
        <v>1952</v>
      </c>
      <c r="V367" s="111" t="s">
        <v>2210</v>
      </c>
      <c r="W367" s="112"/>
      <c r="X367" s="113" t="s">
        <v>2211</v>
      </c>
      <c r="Y367" s="114" t="s">
        <v>285</v>
      </c>
      <c r="Z367" s="115">
        <v>18.100000000000001</v>
      </c>
      <c r="AA367" s="116">
        <v>80</v>
      </c>
      <c r="AB367" s="117">
        <f t="shared" si="45"/>
        <v>1448</v>
      </c>
      <c r="AC367" s="117">
        <f t="shared" si="46"/>
        <v>11.325532000000001</v>
      </c>
      <c r="AD367" s="132">
        <v>80</v>
      </c>
      <c r="AE367" s="117">
        <f t="shared" si="47"/>
        <v>1448</v>
      </c>
      <c r="AF367" s="117">
        <f t="shared" si="48"/>
        <v>11.325532000000001</v>
      </c>
      <c r="AG367" s="119">
        <f t="shared" si="49"/>
        <v>0</v>
      </c>
      <c r="AH367" s="120">
        <f t="shared" si="50"/>
        <v>0</v>
      </c>
      <c r="AI367" s="121">
        <f t="shared" si="51"/>
        <v>0</v>
      </c>
      <c r="AJ367" s="122" t="str">
        <f>+C367</f>
        <v>JORDAN</v>
      </c>
      <c r="AK367" s="122" t="str">
        <f>IF(ISNA(VLOOKUP(postponeList!D367,[1]Sheet!$A$2:$B$12,2,FALSE))," ",(VLOOKUP(postponeList!D367,[1]Sheet!$A$2:$B$12,2,FALSE)))</f>
        <v>PEWVN</v>
      </c>
      <c r="AL367" s="122" t="str">
        <f>IF(ISNA(VLOOKUP(E367,[1]Sheet!$G$2:$H$40,2,FALSE))," ",VLOOKUP(E367,[1]Sheet!$G$2:$H$40,2,FALSE))</f>
        <v>SOJITZ</v>
      </c>
      <c r="AM367" s="122" t="str">
        <f>IF(ISNA(VLOOKUP(G367,[1]Sheet!$K$2:$L$159,2,FALSE))," ",(VLOOKUP(G367,[1]Sheet!$K$2:$L$159,2,FALSE)))</f>
        <v>JUMA</v>
      </c>
      <c r="AN367" s="122" t="str">
        <f>IF(ISNA(VLOOKUP(I367&amp;C367,[1]Sheet!$D$2:$E$228,2,FALSE))," ",VLOOKUP(I367&amp;C367,[1]Sheet!$D$2:$E$228,2,FALSE))</f>
        <v>Leo, Jayant &amp; Vishal</v>
      </c>
      <c r="AO367" s="122" t="str">
        <f>+I367&amp;C367</f>
        <v>KDKJORDAN</v>
      </c>
      <c r="AP367" s="122" t="str">
        <f>C367&amp;D367&amp;E367&amp;G367&amp;I367&amp;O367</f>
        <v>JORDAN31400303807KDKMAR</v>
      </c>
      <c r="AQ367" s="122" t="str">
        <f>B367&amp;D367&amp;N367</f>
        <v xml:space="preserve">MIDDLE EAST31400VF </v>
      </c>
      <c r="AR367" s="123" t="str">
        <f>+D367&amp;J367</f>
        <v>31400SE</v>
      </c>
      <c r="AS367" s="124" t="str">
        <f t="shared" si="52"/>
        <v>Ves</v>
      </c>
      <c r="AT367" s="125" t="str">
        <f t="shared" si="53"/>
        <v>20AUANAH</v>
      </c>
      <c r="AU367" s="125" t="e">
        <f>IF(NOT(AT367=""),VLOOKUP(AT367,[1]PSI_Category!A:B,2,0),"")</f>
        <v>#N/A</v>
      </c>
      <c r="AV367" s="125" t="s">
        <v>533</v>
      </c>
      <c r="AW367" s="125" t="s">
        <v>1726</v>
      </c>
      <c r="AX367" s="125" t="s">
        <v>533</v>
      </c>
    </row>
    <row r="368" spans="2:50" s="103" customFormat="1" ht="11.4" customHeight="1" x14ac:dyDescent="0.3">
      <c r="B368" s="104" t="s">
        <v>1802</v>
      </c>
      <c r="C368" s="105" t="s">
        <v>2205</v>
      </c>
      <c r="D368" s="106">
        <v>31400</v>
      </c>
      <c r="E368" s="107">
        <v>303</v>
      </c>
      <c r="F368" s="105" t="s">
        <v>1841</v>
      </c>
      <c r="G368" s="107">
        <v>807</v>
      </c>
      <c r="H368" s="105" t="s">
        <v>2206</v>
      </c>
      <c r="I368" s="105" t="s">
        <v>1773</v>
      </c>
      <c r="J368" s="107" t="s">
        <v>293</v>
      </c>
      <c r="K368" s="105">
        <v>92011034</v>
      </c>
      <c r="L368" s="105" t="s">
        <v>2207</v>
      </c>
      <c r="M368" s="105" t="s">
        <v>2216</v>
      </c>
      <c r="N368" s="105" t="s">
        <v>1831</v>
      </c>
      <c r="O368" s="108" t="s">
        <v>160</v>
      </c>
      <c r="P368" s="109" t="s">
        <v>1777</v>
      </c>
      <c r="Q368" s="110">
        <v>45372</v>
      </c>
      <c r="R368" s="110"/>
      <c r="S368" s="110" t="s">
        <v>2209</v>
      </c>
      <c r="T368" s="110"/>
      <c r="U368" s="111" t="s">
        <v>1952</v>
      </c>
      <c r="V368" s="111" t="s">
        <v>2210</v>
      </c>
      <c r="W368" s="112"/>
      <c r="X368" s="113" t="s">
        <v>2211</v>
      </c>
      <c r="Y368" s="114" t="s">
        <v>285</v>
      </c>
      <c r="Z368" s="115">
        <v>48.86</v>
      </c>
      <c r="AA368" s="116">
        <v>50</v>
      </c>
      <c r="AB368" s="117">
        <f t="shared" si="45"/>
        <v>2443</v>
      </c>
      <c r="AC368" s="117">
        <f t="shared" si="46"/>
        <v>19.107924499999999</v>
      </c>
      <c r="AD368" s="132">
        <v>50</v>
      </c>
      <c r="AE368" s="117">
        <f t="shared" si="47"/>
        <v>2443</v>
      </c>
      <c r="AF368" s="117">
        <f t="shared" si="48"/>
        <v>19.107924499999999</v>
      </c>
      <c r="AG368" s="119">
        <f t="shared" si="49"/>
        <v>0</v>
      </c>
      <c r="AH368" s="120">
        <f t="shared" si="50"/>
        <v>0</v>
      </c>
      <c r="AI368" s="121">
        <f t="shared" si="51"/>
        <v>0</v>
      </c>
      <c r="AJ368" s="122" t="str">
        <f>+C368</f>
        <v>JORDAN</v>
      </c>
      <c r="AK368" s="122" t="str">
        <f>IF(ISNA(VLOOKUP(postponeList!D368,[1]Sheet!$A$2:$B$12,2,FALSE))," ",(VLOOKUP(postponeList!D368,[1]Sheet!$A$2:$B$12,2,FALSE)))</f>
        <v>PEWVN</v>
      </c>
      <c r="AL368" s="122" t="str">
        <f>IF(ISNA(VLOOKUP(E368,[1]Sheet!$G$2:$H$40,2,FALSE))," ",VLOOKUP(E368,[1]Sheet!$G$2:$H$40,2,FALSE))</f>
        <v>SOJITZ</v>
      </c>
      <c r="AM368" s="122" t="str">
        <f>IF(ISNA(VLOOKUP(G368,[1]Sheet!$K$2:$L$159,2,FALSE))," ",(VLOOKUP(G368,[1]Sheet!$K$2:$L$159,2,FALSE)))</f>
        <v>JUMA</v>
      </c>
      <c r="AN368" s="122" t="str">
        <f>IF(ISNA(VLOOKUP(I368&amp;C368,[1]Sheet!$D$2:$E$228,2,FALSE))," ",VLOOKUP(I368&amp;C368,[1]Sheet!$D$2:$E$228,2,FALSE))</f>
        <v>Leo, Jayant &amp; Vishal</v>
      </c>
      <c r="AO368" s="122" t="str">
        <f>+I368&amp;C368</f>
        <v>KDKJORDAN</v>
      </c>
      <c r="AP368" s="122" t="str">
        <f>C368&amp;D368&amp;E368&amp;G368&amp;I368&amp;O368</f>
        <v>JORDAN31400303807KDKMAR</v>
      </c>
      <c r="AQ368" s="122" t="str">
        <f>B368&amp;D368&amp;N368</f>
        <v xml:space="preserve">MIDDLE EAST31400CM </v>
      </c>
      <c r="AR368" s="123" t="str">
        <f>+D368&amp;J368</f>
        <v>31400SE</v>
      </c>
      <c r="AS368" s="124" t="str">
        <f t="shared" si="52"/>
        <v>Ves</v>
      </c>
      <c r="AT368" s="125" t="str">
        <f t="shared" si="53"/>
        <v>24CHH32</v>
      </c>
      <c r="AU368" s="125" t="e">
        <f>IF(NOT(AT368=""),VLOOKUP(AT368,[1]PSI_Category!A:B,2,0),"")</f>
        <v>#N/A</v>
      </c>
      <c r="AV368" s="125" t="s">
        <v>535</v>
      </c>
      <c r="AW368" s="125" t="s">
        <v>535</v>
      </c>
      <c r="AX368" s="125" t="s">
        <v>535</v>
      </c>
    </row>
    <row r="369" spans="2:50" s="103" customFormat="1" ht="11.4" customHeight="1" x14ac:dyDescent="0.3">
      <c r="B369" s="104" t="s">
        <v>1802</v>
      </c>
      <c r="C369" s="105" t="s">
        <v>2205</v>
      </c>
      <c r="D369" s="106">
        <v>31400</v>
      </c>
      <c r="E369" s="107">
        <v>303</v>
      </c>
      <c r="F369" s="105" t="s">
        <v>1841</v>
      </c>
      <c r="G369" s="107">
        <v>807</v>
      </c>
      <c r="H369" s="105" t="s">
        <v>2206</v>
      </c>
      <c r="I369" s="105" t="s">
        <v>1773</v>
      </c>
      <c r="J369" s="107" t="s">
        <v>293</v>
      </c>
      <c r="K369" s="105">
        <v>92011034</v>
      </c>
      <c r="L369" s="105" t="s">
        <v>2207</v>
      </c>
      <c r="M369" s="105" t="s">
        <v>2217</v>
      </c>
      <c r="N369" s="105" t="s">
        <v>1831</v>
      </c>
      <c r="O369" s="108" t="s">
        <v>160</v>
      </c>
      <c r="P369" s="109" t="s">
        <v>1777</v>
      </c>
      <c r="Q369" s="110">
        <v>45372</v>
      </c>
      <c r="R369" s="110"/>
      <c r="S369" s="110" t="s">
        <v>2209</v>
      </c>
      <c r="T369" s="110"/>
      <c r="U369" s="111" t="s">
        <v>1952</v>
      </c>
      <c r="V369" s="111" t="s">
        <v>2210</v>
      </c>
      <c r="W369" s="112"/>
      <c r="X369" s="113" t="s">
        <v>2211</v>
      </c>
      <c r="Y369" s="114" t="s">
        <v>285</v>
      </c>
      <c r="Z369" s="115">
        <v>41.99</v>
      </c>
      <c r="AA369" s="116">
        <v>150</v>
      </c>
      <c r="AB369" s="117">
        <f t="shared" si="45"/>
        <v>6298.5</v>
      </c>
      <c r="AC369" s="117">
        <f t="shared" si="46"/>
        <v>49.263717750000005</v>
      </c>
      <c r="AD369" s="132">
        <v>150</v>
      </c>
      <c r="AE369" s="117">
        <f t="shared" si="47"/>
        <v>6298.5</v>
      </c>
      <c r="AF369" s="117">
        <f t="shared" si="48"/>
        <v>49.263717750000005</v>
      </c>
      <c r="AG369" s="119">
        <f t="shared" si="49"/>
        <v>0</v>
      </c>
      <c r="AH369" s="120">
        <f t="shared" si="50"/>
        <v>0</v>
      </c>
      <c r="AI369" s="121">
        <f t="shared" si="51"/>
        <v>0</v>
      </c>
      <c r="AJ369" s="122" t="str">
        <f>+C369</f>
        <v>JORDAN</v>
      </c>
      <c r="AK369" s="122" t="str">
        <f>IF(ISNA(VLOOKUP(postponeList!D369,[1]Sheet!$A$2:$B$12,2,FALSE))," ",(VLOOKUP(postponeList!D369,[1]Sheet!$A$2:$B$12,2,FALSE)))</f>
        <v>PEWVN</v>
      </c>
      <c r="AL369" s="122" t="str">
        <f>IF(ISNA(VLOOKUP(E369,[1]Sheet!$G$2:$H$40,2,FALSE))," ",VLOOKUP(E369,[1]Sheet!$G$2:$H$40,2,FALSE))</f>
        <v>SOJITZ</v>
      </c>
      <c r="AM369" s="122" t="str">
        <f>IF(ISNA(VLOOKUP(G369,[1]Sheet!$K$2:$L$159,2,FALSE))," ",(VLOOKUP(G369,[1]Sheet!$K$2:$L$159,2,FALSE)))</f>
        <v>JUMA</v>
      </c>
      <c r="AN369" s="122" t="str">
        <f>IF(ISNA(VLOOKUP(I369&amp;C369,[1]Sheet!$D$2:$E$228,2,FALSE))," ",VLOOKUP(I369&amp;C369,[1]Sheet!$D$2:$E$228,2,FALSE))</f>
        <v>Leo, Jayant &amp; Vishal</v>
      </c>
      <c r="AO369" s="122" t="str">
        <f>+I369&amp;C369</f>
        <v>KDKJORDAN</v>
      </c>
      <c r="AP369" s="122" t="str">
        <f>C369&amp;D369&amp;E369&amp;G369&amp;I369&amp;O369</f>
        <v>JORDAN31400303807KDKMAR</v>
      </c>
      <c r="AQ369" s="122" t="str">
        <f>B369&amp;D369&amp;N369</f>
        <v xml:space="preserve">MIDDLE EAST31400CM </v>
      </c>
      <c r="AR369" s="123" t="str">
        <f>+D369&amp;J369</f>
        <v>31400SE</v>
      </c>
      <c r="AS369" s="124" t="str">
        <f t="shared" si="52"/>
        <v>Ves</v>
      </c>
      <c r="AT369" s="125" t="str">
        <f t="shared" si="53"/>
        <v>24CUH32</v>
      </c>
      <c r="AU369" s="125" t="e">
        <f>IF(NOT(AT369=""),VLOOKUP(AT369,[1]PSI_Category!A:B,2,0),"")</f>
        <v>#N/A</v>
      </c>
      <c r="AV369" s="125" t="s">
        <v>535</v>
      </c>
      <c r="AW369" s="125" t="s">
        <v>535</v>
      </c>
      <c r="AX369" s="125" t="s">
        <v>535</v>
      </c>
    </row>
    <row r="370" spans="2:50" s="103" customFormat="1" ht="11.4" customHeight="1" x14ac:dyDescent="0.3">
      <c r="B370" s="104" t="s">
        <v>1802</v>
      </c>
      <c r="C370" s="105" t="s">
        <v>2205</v>
      </c>
      <c r="D370" s="106">
        <v>31400</v>
      </c>
      <c r="E370" s="107">
        <v>303</v>
      </c>
      <c r="F370" s="105" t="s">
        <v>1841</v>
      </c>
      <c r="G370" s="107">
        <v>807</v>
      </c>
      <c r="H370" s="105" t="s">
        <v>2206</v>
      </c>
      <c r="I370" s="105" t="s">
        <v>1773</v>
      </c>
      <c r="J370" s="107" t="s">
        <v>293</v>
      </c>
      <c r="K370" s="105">
        <v>92011034</v>
      </c>
      <c r="L370" s="105" t="s">
        <v>2207</v>
      </c>
      <c r="M370" s="105" t="s">
        <v>2171</v>
      </c>
      <c r="N370" s="105" t="s">
        <v>1809</v>
      </c>
      <c r="O370" s="108" t="s">
        <v>160</v>
      </c>
      <c r="P370" s="109" t="s">
        <v>1777</v>
      </c>
      <c r="Q370" s="110">
        <v>45372</v>
      </c>
      <c r="R370" s="110"/>
      <c r="S370" s="110" t="s">
        <v>2209</v>
      </c>
      <c r="T370" s="110"/>
      <c r="U370" s="111" t="s">
        <v>1952</v>
      </c>
      <c r="V370" s="111" t="s">
        <v>2210</v>
      </c>
      <c r="W370" s="112"/>
      <c r="X370" s="113" t="s">
        <v>2211</v>
      </c>
      <c r="Y370" s="114" t="s">
        <v>285</v>
      </c>
      <c r="Z370" s="115">
        <v>20.3</v>
      </c>
      <c r="AA370" s="116">
        <v>50</v>
      </c>
      <c r="AB370" s="117">
        <f t="shared" si="45"/>
        <v>1015</v>
      </c>
      <c r="AC370" s="117">
        <f t="shared" si="46"/>
        <v>7.9388225000000006</v>
      </c>
      <c r="AD370" s="118">
        <v>50</v>
      </c>
      <c r="AE370" s="117">
        <f t="shared" si="47"/>
        <v>1015</v>
      </c>
      <c r="AF370" s="117">
        <f t="shared" si="48"/>
        <v>7.9388225000000006</v>
      </c>
      <c r="AG370" s="119">
        <f t="shared" si="49"/>
        <v>0</v>
      </c>
      <c r="AH370" s="120">
        <f t="shared" si="50"/>
        <v>0</v>
      </c>
      <c r="AI370" s="121">
        <f t="shared" si="51"/>
        <v>0</v>
      </c>
      <c r="AJ370" s="122" t="str">
        <f>+C370</f>
        <v>JORDAN</v>
      </c>
      <c r="AK370" s="122" t="str">
        <f>IF(ISNA(VLOOKUP(postponeList!D370,[1]Sheet!$A$2:$B$12,2,FALSE))," ",(VLOOKUP(postponeList!D370,[1]Sheet!$A$2:$B$12,2,FALSE)))</f>
        <v>PEWVN</v>
      </c>
      <c r="AL370" s="122" t="str">
        <f>IF(ISNA(VLOOKUP(E370,[1]Sheet!$G$2:$H$40,2,FALSE))," ",VLOOKUP(E370,[1]Sheet!$G$2:$H$40,2,FALSE))</f>
        <v>SOJITZ</v>
      </c>
      <c r="AM370" s="122" t="str">
        <f>IF(ISNA(VLOOKUP(G370,[1]Sheet!$K$2:$L$159,2,FALSE))," ",(VLOOKUP(G370,[1]Sheet!$K$2:$L$159,2,FALSE)))</f>
        <v>JUMA</v>
      </c>
      <c r="AN370" s="122" t="str">
        <f>IF(ISNA(VLOOKUP(I370&amp;C370,[1]Sheet!$D$2:$E$228,2,FALSE))," ",VLOOKUP(I370&amp;C370,[1]Sheet!$D$2:$E$228,2,FALSE))</f>
        <v>Leo, Jayant &amp; Vishal</v>
      </c>
      <c r="AO370" s="122" t="str">
        <f>+I370&amp;C370</f>
        <v>KDKJORDAN</v>
      </c>
      <c r="AP370" s="122" t="str">
        <f>C370&amp;D370&amp;E370&amp;G370&amp;I370&amp;O370</f>
        <v>JORDAN31400303807KDKMAR</v>
      </c>
      <c r="AQ370" s="122" t="str">
        <f>B370&amp;D370&amp;N370</f>
        <v xml:space="preserve">MIDDLE EAST31400VF </v>
      </c>
      <c r="AR370" s="123" t="str">
        <f>+D370&amp;J370</f>
        <v>31400SE</v>
      </c>
      <c r="AS370" s="124" t="str">
        <f t="shared" si="52"/>
        <v>Ves</v>
      </c>
      <c r="AT370" s="125" t="str">
        <f t="shared" si="53"/>
        <v>25AUANAH</v>
      </c>
      <c r="AU370" s="125" t="e">
        <f>IF(NOT(AT370=""),VLOOKUP(AT370,[1]PSI_Category!A:B,2,0),"")</f>
        <v>#N/A</v>
      </c>
      <c r="AV370" s="125" t="s">
        <v>533</v>
      </c>
      <c r="AW370" s="125" t="s">
        <v>1726</v>
      </c>
      <c r="AX370" s="125" t="s">
        <v>533</v>
      </c>
    </row>
    <row r="371" spans="2:50" s="103" customFormat="1" ht="11.4" customHeight="1" x14ac:dyDescent="0.3">
      <c r="B371" s="104" t="s">
        <v>1802</v>
      </c>
      <c r="C371" s="105" t="s">
        <v>2205</v>
      </c>
      <c r="D371" s="106">
        <v>31400</v>
      </c>
      <c r="E371" s="107">
        <v>303</v>
      </c>
      <c r="F371" s="105" t="s">
        <v>1841</v>
      </c>
      <c r="G371" s="107">
        <v>807</v>
      </c>
      <c r="H371" s="105" t="s">
        <v>2206</v>
      </c>
      <c r="I371" s="105" t="s">
        <v>1773</v>
      </c>
      <c r="J371" s="107" t="s">
        <v>293</v>
      </c>
      <c r="K371" s="105">
        <v>92011034</v>
      </c>
      <c r="L371" s="105" t="s">
        <v>2207</v>
      </c>
      <c r="M371" s="105" t="s">
        <v>2172</v>
      </c>
      <c r="N371" s="105" t="s">
        <v>1809</v>
      </c>
      <c r="O371" s="108" t="s">
        <v>160</v>
      </c>
      <c r="P371" s="109" t="s">
        <v>1777</v>
      </c>
      <c r="Q371" s="110">
        <v>45372</v>
      </c>
      <c r="R371" s="110"/>
      <c r="S371" s="110" t="s">
        <v>2209</v>
      </c>
      <c r="T371" s="110"/>
      <c r="U371" s="111" t="s">
        <v>1952</v>
      </c>
      <c r="V371" s="111" t="s">
        <v>2210</v>
      </c>
      <c r="W371" s="112"/>
      <c r="X371" s="113" t="s">
        <v>2211</v>
      </c>
      <c r="Y371" s="114" t="s">
        <v>285</v>
      </c>
      <c r="Z371" s="115">
        <v>30.63</v>
      </c>
      <c r="AA371" s="116">
        <v>30</v>
      </c>
      <c r="AB371" s="117">
        <f t="shared" si="45"/>
        <v>918.9</v>
      </c>
      <c r="AC371" s="117">
        <f t="shared" si="46"/>
        <v>7.1871763499999997</v>
      </c>
      <c r="AD371" s="118">
        <v>30</v>
      </c>
      <c r="AE371" s="117">
        <f t="shared" si="47"/>
        <v>918.9</v>
      </c>
      <c r="AF371" s="117">
        <f t="shared" si="48"/>
        <v>7.1871763499999997</v>
      </c>
      <c r="AG371" s="119">
        <f t="shared" si="49"/>
        <v>0</v>
      </c>
      <c r="AH371" s="120">
        <f t="shared" si="50"/>
        <v>0</v>
      </c>
      <c r="AI371" s="121">
        <f t="shared" si="51"/>
        <v>0</v>
      </c>
      <c r="AJ371" s="122" t="str">
        <f>+C371</f>
        <v>JORDAN</v>
      </c>
      <c r="AK371" s="122" t="str">
        <f>IF(ISNA(VLOOKUP(postponeList!D371,[1]Sheet!$A$2:$B$12,2,FALSE))," ",(VLOOKUP(postponeList!D371,[1]Sheet!$A$2:$B$12,2,FALSE)))</f>
        <v>PEWVN</v>
      </c>
      <c r="AL371" s="122" t="str">
        <f>IF(ISNA(VLOOKUP(E371,[1]Sheet!$G$2:$H$40,2,FALSE))," ",VLOOKUP(E371,[1]Sheet!$G$2:$H$40,2,FALSE))</f>
        <v>SOJITZ</v>
      </c>
      <c r="AM371" s="122" t="str">
        <f>IF(ISNA(VLOOKUP(G371,[1]Sheet!$K$2:$L$159,2,FALSE))," ",(VLOOKUP(G371,[1]Sheet!$K$2:$L$159,2,FALSE)))</f>
        <v>JUMA</v>
      </c>
      <c r="AN371" s="122" t="str">
        <f>IF(ISNA(VLOOKUP(I371&amp;C371,[1]Sheet!$D$2:$E$228,2,FALSE))," ",VLOOKUP(I371&amp;C371,[1]Sheet!$D$2:$E$228,2,FALSE))</f>
        <v>Leo, Jayant &amp; Vishal</v>
      </c>
      <c r="AO371" s="122" t="str">
        <f>+I371&amp;C371</f>
        <v>KDKJORDAN</v>
      </c>
      <c r="AP371" s="122" t="str">
        <f>C371&amp;D371&amp;E371&amp;G371&amp;I371&amp;O371</f>
        <v>JORDAN31400303807KDKMAR</v>
      </c>
      <c r="AQ371" s="122" t="str">
        <f>B371&amp;D371&amp;N371</f>
        <v xml:space="preserve">MIDDLE EAST31400VF </v>
      </c>
      <c r="AR371" s="123" t="str">
        <f>+D371&amp;J371</f>
        <v>31400SE</v>
      </c>
      <c r="AS371" s="124" t="str">
        <f t="shared" si="52"/>
        <v>Ves</v>
      </c>
      <c r="AT371" s="125" t="str">
        <f t="shared" si="53"/>
        <v>30AUANBH</v>
      </c>
      <c r="AU371" s="125" t="e">
        <f>IF(NOT(AT371=""),VLOOKUP(AT371,[1]PSI_Category!A:B,2,0),"")</f>
        <v>#N/A</v>
      </c>
      <c r="AV371" s="125" t="s">
        <v>533</v>
      </c>
      <c r="AW371" s="125" t="s">
        <v>1726</v>
      </c>
      <c r="AX371" s="125" t="s">
        <v>533</v>
      </c>
    </row>
    <row r="372" spans="2:50" s="103" customFormat="1" ht="12" customHeight="1" x14ac:dyDescent="0.3">
      <c r="B372" s="104" t="s">
        <v>1802</v>
      </c>
      <c r="C372" s="105" t="s">
        <v>2205</v>
      </c>
      <c r="D372" s="106">
        <v>32100</v>
      </c>
      <c r="E372" s="107">
        <v>303</v>
      </c>
      <c r="F372" s="105" t="s">
        <v>1841</v>
      </c>
      <c r="G372" s="107">
        <v>807</v>
      </c>
      <c r="H372" s="105" t="s">
        <v>2206</v>
      </c>
      <c r="I372" s="105" t="s">
        <v>1773</v>
      </c>
      <c r="J372" s="107" t="s">
        <v>293</v>
      </c>
      <c r="K372" s="105">
        <v>92010933</v>
      </c>
      <c r="L372" s="105" t="s">
        <v>2218</v>
      </c>
      <c r="M372" s="105" t="s">
        <v>2219</v>
      </c>
      <c r="N372" s="105" t="s">
        <v>2220</v>
      </c>
      <c r="O372" s="108" t="s">
        <v>160</v>
      </c>
      <c r="P372" s="109" t="s">
        <v>1777</v>
      </c>
      <c r="Q372" s="110"/>
      <c r="R372" s="110"/>
      <c r="S372" s="110"/>
      <c r="T372" s="110"/>
      <c r="U372" s="111"/>
      <c r="V372" s="111"/>
      <c r="W372" s="112"/>
      <c r="X372" s="113"/>
      <c r="Y372" s="114" t="s">
        <v>285</v>
      </c>
      <c r="Z372" s="115">
        <v>132.88999999999999</v>
      </c>
      <c r="AA372" s="116">
        <v>720</v>
      </c>
      <c r="AB372" s="117">
        <f t="shared" si="45"/>
        <v>95680.799999999988</v>
      </c>
      <c r="AC372" s="117">
        <f t="shared" si="46"/>
        <v>748.36737719999996</v>
      </c>
      <c r="AD372" s="118"/>
      <c r="AE372" s="117">
        <f t="shared" si="47"/>
        <v>0</v>
      </c>
      <c r="AF372" s="117">
        <f t="shared" si="48"/>
        <v>0</v>
      </c>
      <c r="AG372" s="119">
        <f t="shared" si="49"/>
        <v>720</v>
      </c>
      <c r="AH372" s="120">
        <f t="shared" si="50"/>
        <v>95680.799999999988</v>
      </c>
      <c r="AI372" s="121">
        <f t="shared" si="51"/>
        <v>748.36737719999996</v>
      </c>
      <c r="AJ372" s="122" t="str">
        <f>+C372</f>
        <v>JORDAN</v>
      </c>
      <c r="AK372" s="122" t="str">
        <f>IF(ISNA(VLOOKUP(postponeList!D372,[1]Sheet!$A$2:$B$12,2,FALSE))," ",(VLOOKUP(postponeList!D372,[1]Sheet!$A$2:$B$12,2,FALSE)))</f>
        <v>PESGD</v>
      </c>
      <c r="AL372" s="122" t="str">
        <f>IF(ISNA(VLOOKUP(E372,[1]Sheet!$G$2:$H$40,2,FALSE))," ",VLOOKUP(E372,[1]Sheet!$G$2:$H$40,2,FALSE))</f>
        <v>SOJITZ</v>
      </c>
      <c r="AM372" s="122" t="str">
        <f>IF(ISNA(VLOOKUP(G372,[1]Sheet!$K$2:$L$159,2,FALSE))," ",(VLOOKUP(G372,[1]Sheet!$K$2:$L$159,2,FALSE)))</f>
        <v>JUMA</v>
      </c>
      <c r="AN372" s="122" t="str">
        <f>IF(ISNA(VLOOKUP(I372&amp;C372,[1]Sheet!$D$2:$E$228,2,FALSE))," ",VLOOKUP(I372&amp;C372,[1]Sheet!$D$2:$E$228,2,FALSE))</f>
        <v>Leo, Jayant &amp; Vishal</v>
      </c>
      <c r="AO372" s="122" t="str">
        <f>+I372&amp;C372</f>
        <v>KDKJORDAN</v>
      </c>
      <c r="AP372" s="122" t="str">
        <f>C372&amp;D372&amp;E372&amp;G372&amp;I372&amp;O372</f>
        <v>JORDAN32100303807KDKMAR</v>
      </c>
      <c r="AQ372" s="122" t="str">
        <f>B372&amp;D372&amp;N372</f>
        <v xml:space="preserve">MIDDLE EAST32100RH </v>
      </c>
      <c r="AR372" s="123" t="str">
        <f>+D372&amp;J372</f>
        <v>32100SE</v>
      </c>
      <c r="AS372" s="124" t="str">
        <f t="shared" si="52"/>
        <v/>
      </c>
      <c r="AT372" s="125" t="str">
        <f t="shared" si="53"/>
        <v>90HQUAABGH</v>
      </c>
      <c r="AU372" s="125" t="str">
        <f>IF(NOT(AT372=""),VLOOKUP(AT372,[1]PSI_Category!A:B,2,0),"")</f>
        <v>R/H</v>
      </c>
      <c r="AV372" s="125" t="s">
        <v>2221</v>
      </c>
      <c r="AW372" s="125" t="s">
        <v>2221</v>
      </c>
      <c r="AX372" s="125" t="s">
        <v>2221</v>
      </c>
    </row>
    <row r="373" spans="2:50" s="103" customFormat="1" ht="11.4" customHeight="1" x14ac:dyDescent="0.3">
      <c r="B373" s="104" t="s">
        <v>1802</v>
      </c>
      <c r="C373" s="105" t="s">
        <v>1812</v>
      </c>
      <c r="D373" s="106">
        <v>31200</v>
      </c>
      <c r="E373" s="107">
        <v>2019</v>
      </c>
      <c r="F373" s="105" t="s">
        <v>1762</v>
      </c>
      <c r="G373" s="107">
        <v>792</v>
      </c>
      <c r="H373" s="105" t="s">
        <v>1813</v>
      </c>
      <c r="I373" s="105" t="s">
        <v>298</v>
      </c>
      <c r="J373" s="107" t="s">
        <v>293</v>
      </c>
      <c r="K373" s="105">
        <v>92011868</v>
      </c>
      <c r="L373" s="105" t="s">
        <v>2222</v>
      </c>
      <c r="M373" s="105" t="s">
        <v>2223</v>
      </c>
      <c r="N373" s="105" t="s">
        <v>1786</v>
      </c>
      <c r="O373" s="108" t="s">
        <v>160</v>
      </c>
      <c r="P373" s="109" t="s">
        <v>1767</v>
      </c>
      <c r="Q373" s="110"/>
      <c r="R373" s="110"/>
      <c r="S373" s="110"/>
      <c r="T373" s="110"/>
      <c r="U373" s="111"/>
      <c r="V373" s="111"/>
      <c r="W373" s="112"/>
      <c r="X373" s="113"/>
      <c r="Y373" s="114" t="s">
        <v>285</v>
      </c>
      <c r="Z373" s="115">
        <v>38.299999999999997</v>
      </c>
      <c r="AA373" s="116">
        <v>150</v>
      </c>
      <c r="AB373" s="117">
        <f t="shared" si="45"/>
        <v>5745</v>
      </c>
      <c r="AC373" s="117">
        <f t="shared" si="46"/>
        <v>44.934517499999998</v>
      </c>
      <c r="AD373" s="118"/>
      <c r="AE373" s="117">
        <f t="shared" si="47"/>
        <v>0</v>
      </c>
      <c r="AF373" s="117">
        <f t="shared" si="48"/>
        <v>0</v>
      </c>
      <c r="AG373" s="119">
        <f t="shared" si="49"/>
        <v>150</v>
      </c>
      <c r="AH373" s="120">
        <f t="shared" si="50"/>
        <v>5745</v>
      </c>
      <c r="AI373" s="121">
        <f t="shared" si="51"/>
        <v>44.934517499999998</v>
      </c>
      <c r="AJ373" s="122" t="str">
        <f>+C373</f>
        <v>KUWAIT</v>
      </c>
      <c r="AK373" s="122" t="str">
        <f>IF(ISNA(VLOOKUP(postponeList!D373,[1]Sheet!$A$2:$B$12,2,FALSE))," ",(VLOOKUP(postponeList!D373,[1]Sheet!$A$2:$B$12,2,FALSE)))</f>
        <v>PMMA</v>
      </c>
      <c r="AL373" s="122" t="str">
        <f>IF(ISNA(VLOOKUP(E373,[1]Sheet!$G$2:$H$40,2,FALSE))," ",VLOOKUP(E373,[1]Sheet!$G$2:$H$40,2,FALSE))</f>
        <v>PMMAF</v>
      </c>
      <c r="AM373" s="122" t="str">
        <f>IF(ISNA(VLOOKUP(G373,[1]Sheet!$K$2:$L$159,2,FALSE))," ",(VLOOKUP(G373,[1]Sheet!$K$2:$L$159,2,FALSE)))</f>
        <v>EASA</v>
      </c>
      <c r="AN373" s="122" t="str">
        <f>IF(ISNA(VLOOKUP(I373&amp;C373,[1]Sheet!$D$2:$E$228,2,FALSE))," ",VLOOKUP(I373&amp;C373,[1]Sheet!$D$2:$E$228,2,FALSE))</f>
        <v>Leo, Kawasaki</v>
      </c>
      <c r="AO373" s="122" t="str">
        <f>+I373&amp;C373</f>
        <v>PANKUWAIT</v>
      </c>
      <c r="AP373" s="122" t="str">
        <f>C373&amp;D373&amp;E373&amp;G373&amp;I373&amp;O373</f>
        <v>KUWAIT312002019792PANMAR</v>
      </c>
      <c r="AQ373" s="122" t="str">
        <f>B373&amp;D373&amp;N373</f>
        <v xml:space="preserve">MIDDLE EAST31200SF </v>
      </c>
      <c r="AR373" s="123" t="str">
        <f>+D373&amp;J373</f>
        <v>31200SE</v>
      </c>
      <c r="AS373" s="124" t="str">
        <f t="shared" si="52"/>
        <v/>
      </c>
      <c r="AT373" s="125" t="str">
        <f t="shared" si="53"/>
        <v>F-407YNBNGG</v>
      </c>
      <c r="AU373" s="125" t="str">
        <f>IF(NOT(AT373=""),VLOOKUP(AT373,[1]PSI_Category!A:B,2,0),"")</f>
        <v>S/F</v>
      </c>
      <c r="AV373" s="125" t="s">
        <v>1778</v>
      </c>
      <c r="AW373" s="125" t="s">
        <v>1787</v>
      </c>
      <c r="AX373" s="125" t="s">
        <v>1787</v>
      </c>
    </row>
    <row r="374" spans="2:50" s="103" customFormat="1" ht="11.4" customHeight="1" x14ac:dyDescent="0.3">
      <c r="B374" s="104" t="s">
        <v>1802</v>
      </c>
      <c r="C374" s="105" t="s">
        <v>1812</v>
      </c>
      <c r="D374" s="106">
        <v>31200</v>
      </c>
      <c r="E374" s="107">
        <v>2019</v>
      </c>
      <c r="F374" s="105" t="s">
        <v>1762</v>
      </c>
      <c r="G374" s="107">
        <v>792</v>
      </c>
      <c r="H374" s="105" t="s">
        <v>1813</v>
      </c>
      <c r="I374" s="105" t="s">
        <v>298</v>
      </c>
      <c r="J374" s="107" t="s">
        <v>293</v>
      </c>
      <c r="K374" s="105">
        <v>92011868</v>
      </c>
      <c r="L374" s="105" t="s">
        <v>2222</v>
      </c>
      <c r="M374" s="105" t="s">
        <v>2224</v>
      </c>
      <c r="N374" s="105" t="s">
        <v>1789</v>
      </c>
      <c r="O374" s="108" t="s">
        <v>160</v>
      </c>
      <c r="P374" s="109" t="s">
        <v>1767</v>
      </c>
      <c r="Q374" s="110"/>
      <c r="R374" s="110"/>
      <c r="S374" s="110"/>
      <c r="T374" s="110"/>
      <c r="U374" s="111"/>
      <c r="V374" s="111"/>
      <c r="W374" s="112"/>
      <c r="X374" s="113"/>
      <c r="Y374" s="114" t="s">
        <v>285</v>
      </c>
      <c r="Z374" s="115">
        <v>40.19</v>
      </c>
      <c r="AA374" s="116">
        <v>250</v>
      </c>
      <c r="AB374" s="117">
        <f t="shared" si="45"/>
        <v>10047.5</v>
      </c>
      <c r="AC374" s="117">
        <f t="shared" si="46"/>
        <v>78.586521250000004</v>
      </c>
      <c r="AD374" s="118"/>
      <c r="AE374" s="117">
        <f t="shared" si="47"/>
        <v>0</v>
      </c>
      <c r="AF374" s="117">
        <f t="shared" si="48"/>
        <v>0</v>
      </c>
      <c r="AG374" s="119">
        <f t="shared" si="49"/>
        <v>250</v>
      </c>
      <c r="AH374" s="120">
        <f t="shared" si="50"/>
        <v>10047.5</v>
      </c>
      <c r="AI374" s="121">
        <f t="shared" si="51"/>
        <v>78.586521250000004</v>
      </c>
      <c r="AJ374" s="122" t="str">
        <f>+C374</f>
        <v>KUWAIT</v>
      </c>
      <c r="AK374" s="122" t="str">
        <f>IF(ISNA(VLOOKUP(postponeList!D374,[1]Sheet!$A$2:$B$12,2,FALSE))," ",(VLOOKUP(postponeList!D374,[1]Sheet!$A$2:$B$12,2,FALSE)))</f>
        <v>PMMA</v>
      </c>
      <c r="AL374" s="122" t="str">
        <f>IF(ISNA(VLOOKUP(E374,[1]Sheet!$G$2:$H$40,2,FALSE))," ",VLOOKUP(E374,[1]Sheet!$G$2:$H$40,2,FALSE))</f>
        <v>PMMAF</v>
      </c>
      <c r="AM374" s="122" t="str">
        <f>IF(ISNA(VLOOKUP(G374,[1]Sheet!$K$2:$L$159,2,FALSE))," ",(VLOOKUP(G374,[1]Sheet!$K$2:$L$159,2,FALSE)))</f>
        <v>EASA</v>
      </c>
      <c r="AN374" s="122" t="str">
        <f>IF(ISNA(VLOOKUP(I374&amp;C374,[1]Sheet!$D$2:$E$228,2,FALSE))," ",VLOOKUP(I374&amp;C374,[1]Sheet!$D$2:$E$228,2,FALSE))</f>
        <v>Leo, Kawasaki</v>
      </c>
      <c r="AO374" s="122" t="str">
        <f>+I374&amp;C374</f>
        <v>PANKUWAIT</v>
      </c>
      <c r="AP374" s="122" t="str">
        <f>C374&amp;D374&amp;E374&amp;G374&amp;I374&amp;O374</f>
        <v>KUWAIT312002019792PANMAR</v>
      </c>
      <c r="AQ374" s="122" t="str">
        <f>B374&amp;D374&amp;N374</f>
        <v xml:space="preserve">MIDDLE EAST31200WF </v>
      </c>
      <c r="AR374" s="123" t="str">
        <f>+D374&amp;J374</f>
        <v>31200SE</v>
      </c>
      <c r="AS374" s="124" t="str">
        <f t="shared" si="52"/>
        <v/>
      </c>
      <c r="AT374" s="125" t="str">
        <f t="shared" si="53"/>
        <v>F-409UNBNMG</v>
      </c>
      <c r="AU374" s="125" t="str">
        <f>IF(NOT(AT374=""),VLOOKUP(AT374,[1]PSI_Category!A:B,2,0),"")</f>
        <v>W/F</v>
      </c>
      <c r="AV374" s="125" t="s">
        <v>1778</v>
      </c>
      <c r="AW374" s="125" t="s">
        <v>1790</v>
      </c>
      <c r="AX374" s="125" t="s">
        <v>1790</v>
      </c>
    </row>
    <row r="375" spans="2:50" s="103" customFormat="1" ht="11.4" customHeight="1" x14ac:dyDescent="0.3">
      <c r="B375" s="104" t="s">
        <v>1802</v>
      </c>
      <c r="C375" s="105" t="s">
        <v>1812</v>
      </c>
      <c r="D375" s="106">
        <v>31200</v>
      </c>
      <c r="E375" s="107">
        <v>2019</v>
      </c>
      <c r="F375" s="105" t="s">
        <v>1762</v>
      </c>
      <c r="G375" s="107">
        <v>792</v>
      </c>
      <c r="H375" s="105" t="s">
        <v>1813</v>
      </c>
      <c r="I375" s="105" t="s">
        <v>298</v>
      </c>
      <c r="J375" s="107" t="s">
        <v>293</v>
      </c>
      <c r="K375" s="105">
        <v>92011868</v>
      </c>
      <c r="L375" s="105" t="s">
        <v>2222</v>
      </c>
      <c r="M375" s="105" t="s">
        <v>1815</v>
      </c>
      <c r="N375" s="105" t="s">
        <v>1799</v>
      </c>
      <c r="O375" s="108" t="s">
        <v>160</v>
      </c>
      <c r="P375" s="109" t="s">
        <v>1767</v>
      </c>
      <c r="Q375" s="110">
        <v>45376</v>
      </c>
      <c r="R375" s="110"/>
      <c r="S375" s="110">
        <v>45379</v>
      </c>
      <c r="T375" s="110"/>
      <c r="U375" s="111" t="s">
        <v>2002</v>
      </c>
      <c r="V375" s="111" t="s">
        <v>2103</v>
      </c>
      <c r="W375" s="112"/>
      <c r="X375" s="113"/>
      <c r="Y375" s="114" t="s">
        <v>285</v>
      </c>
      <c r="Z375" s="115">
        <v>25.9</v>
      </c>
      <c r="AA375" s="116">
        <v>2604</v>
      </c>
      <c r="AB375" s="117">
        <f t="shared" si="45"/>
        <v>67443.599999999991</v>
      </c>
      <c r="AC375" s="117">
        <f t="shared" si="46"/>
        <v>527.51011740000001</v>
      </c>
      <c r="AD375" s="118">
        <v>2604</v>
      </c>
      <c r="AE375" s="117">
        <f t="shared" si="47"/>
        <v>67443.599999999991</v>
      </c>
      <c r="AF375" s="117">
        <f t="shared" si="48"/>
        <v>527.51011740000001</v>
      </c>
      <c r="AG375" s="119">
        <f t="shared" si="49"/>
        <v>0</v>
      </c>
      <c r="AH375" s="120">
        <f t="shared" si="50"/>
        <v>0</v>
      </c>
      <c r="AI375" s="121">
        <f t="shared" si="51"/>
        <v>0</v>
      </c>
      <c r="AJ375" s="122" t="str">
        <f>+C375</f>
        <v>KUWAIT</v>
      </c>
      <c r="AK375" s="122" t="str">
        <f>IF(ISNA(VLOOKUP(postponeList!D375,[1]Sheet!$A$2:$B$12,2,FALSE))," ",(VLOOKUP(postponeList!D375,[1]Sheet!$A$2:$B$12,2,FALSE)))</f>
        <v>PMMA</v>
      </c>
      <c r="AL375" s="122" t="str">
        <f>IF(ISNA(VLOOKUP(E375,[1]Sheet!$G$2:$H$40,2,FALSE))," ",VLOOKUP(E375,[1]Sheet!$G$2:$H$40,2,FALSE))</f>
        <v>PMMAF</v>
      </c>
      <c r="AM375" s="122" t="str">
        <f>IF(ISNA(VLOOKUP(G375,[1]Sheet!$K$2:$L$159,2,FALSE))," ",(VLOOKUP(G375,[1]Sheet!$K$2:$L$159,2,FALSE)))</f>
        <v>EASA</v>
      </c>
      <c r="AN375" s="122" t="str">
        <f>IF(ISNA(VLOOKUP(I375&amp;C375,[1]Sheet!$D$2:$E$228,2,FALSE))," ",VLOOKUP(I375&amp;C375,[1]Sheet!$D$2:$E$228,2,FALSE))</f>
        <v>Leo, Kawasaki</v>
      </c>
      <c r="AO375" s="122" t="str">
        <f>+I375&amp;C375</f>
        <v>PANKUWAIT</v>
      </c>
      <c r="AP375" s="122" t="str">
        <f>C375&amp;D375&amp;E375&amp;G375&amp;I375&amp;O375</f>
        <v>KUWAIT312002019792PANMAR</v>
      </c>
      <c r="AQ375" s="122" t="str">
        <f>B375&amp;D375&amp;N375</f>
        <v xml:space="preserve">MIDDLE EAST31200CF </v>
      </c>
      <c r="AR375" s="123" t="str">
        <f>+D375&amp;J375</f>
        <v>31200SE</v>
      </c>
      <c r="AS375" s="124" t="str">
        <f t="shared" si="52"/>
        <v>Ves</v>
      </c>
      <c r="AT375" s="125" t="str">
        <f t="shared" si="53"/>
        <v>F-56XZ2VBGJXG</v>
      </c>
      <c r="AU375" s="125" t="str">
        <f>IF(NOT(AT375=""),VLOOKUP(AT375,[1]PSI_Category!A:B,2,0),"")</f>
        <v>C/F</v>
      </c>
      <c r="AV375" s="125" t="s">
        <v>1800</v>
      </c>
      <c r="AW375" s="125" t="s">
        <v>1800</v>
      </c>
      <c r="AX375" s="125" t="s">
        <v>1800</v>
      </c>
    </row>
    <row r="376" spans="2:50" s="103" customFormat="1" ht="11.4" customHeight="1" x14ac:dyDescent="0.3">
      <c r="B376" s="104" t="s">
        <v>1802</v>
      </c>
      <c r="C376" s="105" t="s">
        <v>1812</v>
      </c>
      <c r="D376" s="106">
        <v>31400</v>
      </c>
      <c r="E376" s="107">
        <v>2019</v>
      </c>
      <c r="F376" s="105" t="s">
        <v>1762</v>
      </c>
      <c r="G376" s="107">
        <v>792</v>
      </c>
      <c r="H376" s="105" t="s">
        <v>1813</v>
      </c>
      <c r="I376" s="105" t="s">
        <v>298</v>
      </c>
      <c r="J376" s="107" t="s">
        <v>293</v>
      </c>
      <c r="K376" s="105">
        <v>92011867</v>
      </c>
      <c r="L376" s="105" t="s">
        <v>2225</v>
      </c>
      <c r="M376" s="105" t="s">
        <v>2226</v>
      </c>
      <c r="N376" s="105" t="s">
        <v>1818</v>
      </c>
      <c r="O376" s="108" t="s">
        <v>160</v>
      </c>
      <c r="P376" s="109" t="s">
        <v>1767</v>
      </c>
      <c r="Q376" s="110">
        <v>45373</v>
      </c>
      <c r="R376" s="110"/>
      <c r="S376" s="110">
        <v>45376</v>
      </c>
      <c r="T376" s="110">
        <v>45379</v>
      </c>
      <c r="U376" s="111" t="s">
        <v>2002</v>
      </c>
      <c r="V376" s="111" t="s">
        <v>2103</v>
      </c>
      <c r="W376" s="112"/>
      <c r="X376" s="113"/>
      <c r="Y376" s="114" t="s">
        <v>285</v>
      </c>
      <c r="Z376" s="115">
        <v>13.39</v>
      </c>
      <c r="AA376" s="116">
        <v>5000</v>
      </c>
      <c r="AB376" s="117">
        <f t="shared" si="45"/>
        <v>66950</v>
      </c>
      <c r="AC376" s="117">
        <f t="shared" si="46"/>
        <v>523.64942500000006</v>
      </c>
      <c r="AD376" s="118">
        <v>5000</v>
      </c>
      <c r="AE376" s="117">
        <f t="shared" si="47"/>
        <v>66950</v>
      </c>
      <c r="AF376" s="117">
        <f t="shared" si="48"/>
        <v>523.64942500000006</v>
      </c>
      <c r="AG376" s="119">
        <f t="shared" si="49"/>
        <v>0</v>
      </c>
      <c r="AH376" s="120">
        <f t="shared" si="50"/>
        <v>0</v>
      </c>
      <c r="AI376" s="121">
        <f t="shared" si="51"/>
        <v>0</v>
      </c>
      <c r="AJ376" s="122" t="str">
        <f>+C376</f>
        <v>KUWAIT</v>
      </c>
      <c r="AK376" s="122" t="str">
        <f>IF(ISNA(VLOOKUP(postponeList!D376,[1]Sheet!$A$2:$B$12,2,FALSE))," ",(VLOOKUP(postponeList!D376,[1]Sheet!$A$2:$B$12,2,FALSE)))</f>
        <v>PEWVN</v>
      </c>
      <c r="AL376" s="122" t="str">
        <f>IF(ISNA(VLOOKUP(E376,[1]Sheet!$G$2:$H$40,2,FALSE))," ",VLOOKUP(E376,[1]Sheet!$G$2:$H$40,2,FALSE))</f>
        <v>PMMAF</v>
      </c>
      <c r="AM376" s="122" t="str">
        <f>IF(ISNA(VLOOKUP(G376,[1]Sheet!$K$2:$L$159,2,FALSE))," ",(VLOOKUP(G376,[1]Sheet!$K$2:$L$159,2,FALSE)))</f>
        <v>EASA</v>
      </c>
      <c r="AN376" s="122" t="str">
        <f>IF(ISNA(VLOOKUP(I376&amp;C376,[1]Sheet!$D$2:$E$228,2,FALSE))," ",VLOOKUP(I376&amp;C376,[1]Sheet!$D$2:$E$228,2,FALSE))</f>
        <v>Leo, Kawasaki</v>
      </c>
      <c r="AO376" s="122" t="str">
        <f>+I376&amp;C376</f>
        <v>PANKUWAIT</v>
      </c>
      <c r="AP376" s="122" t="str">
        <f>C376&amp;D376&amp;E376&amp;G376&amp;I376&amp;O376</f>
        <v>KUWAIT314002019792PANMAR</v>
      </c>
      <c r="AQ376" s="122" t="str">
        <f>B376&amp;D376&amp;N376</f>
        <v xml:space="preserve">MIDDLE EAST31400WP </v>
      </c>
      <c r="AR376" s="123" t="str">
        <f>+D376&amp;J376</f>
        <v>31400SE</v>
      </c>
      <c r="AS376" s="124" t="str">
        <f t="shared" si="52"/>
        <v>Ves</v>
      </c>
      <c r="AT376" s="125" t="str">
        <f t="shared" si="53"/>
        <v>FV-15WA1NAMGV</v>
      </c>
      <c r="AU376" s="125" t="str">
        <f>IF(NOT(AT376=""),VLOOKUP(AT376,[1]PSI_Category!A:B,2,0),"")</f>
        <v>W/P</v>
      </c>
      <c r="AV376" s="125" t="s">
        <v>536</v>
      </c>
      <c r="AW376" s="125" t="s">
        <v>536</v>
      </c>
      <c r="AX376" s="125" t="s">
        <v>536</v>
      </c>
    </row>
    <row r="377" spans="2:50" s="103" customFormat="1" ht="11.4" customHeight="1" x14ac:dyDescent="0.3">
      <c r="B377" s="104" t="s">
        <v>1802</v>
      </c>
      <c r="C377" s="105" t="s">
        <v>1812</v>
      </c>
      <c r="D377" s="106">
        <v>31400</v>
      </c>
      <c r="E377" s="107">
        <v>2019</v>
      </c>
      <c r="F377" s="105" t="s">
        <v>1762</v>
      </c>
      <c r="G377" s="107">
        <v>792</v>
      </c>
      <c r="H377" s="105" t="s">
        <v>1813</v>
      </c>
      <c r="I377" s="105" t="s">
        <v>298</v>
      </c>
      <c r="J377" s="107" t="s">
        <v>293</v>
      </c>
      <c r="K377" s="105">
        <v>92011867</v>
      </c>
      <c r="L377" s="105" t="s">
        <v>2225</v>
      </c>
      <c r="M377" s="105" t="s">
        <v>1817</v>
      </c>
      <c r="N377" s="105" t="s">
        <v>1818</v>
      </c>
      <c r="O377" s="108" t="s">
        <v>160</v>
      </c>
      <c r="P377" s="109" t="s">
        <v>1767</v>
      </c>
      <c r="Q377" s="110">
        <v>45373</v>
      </c>
      <c r="R377" s="110"/>
      <c r="S377" s="110">
        <v>45376</v>
      </c>
      <c r="T377" s="110">
        <v>45379</v>
      </c>
      <c r="U377" s="111" t="s">
        <v>2002</v>
      </c>
      <c r="V377" s="111" t="s">
        <v>2103</v>
      </c>
      <c r="W377" s="112"/>
      <c r="X377" s="113"/>
      <c r="Y377" s="114" t="s">
        <v>285</v>
      </c>
      <c r="Z377" s="115">
        <v>29.87</v>
      </c>
      <c r="AA377" s="116">
        <v>3500</v>
      </c>
      <c r="AB377" s="117">
        <f t="shared" si="45"/>
        <v>104545</v>
      </c>
      <c r="AC377" s="117">
        <f t="shared" si="46"/>
        <v>817.69871750000004</v>
      </c>
      <c r="AD377" s="118">
        <v>3500</v>
      </c>
      <c r="AE377" s="117">
        <f t="shared" si="47"/>
        <v>104545</v>
      </c>
      <c r="AF377" s="117">
        <f t="shared" si="48"/>
        <v>817.69871750000004</v>
      </c>
      <c r="AG377" s="119">
        <f t="shared" si="49"/>
        <v>0</v>
      </c>
      <c r="AH377" s="120">
        <f t="shared" si="50"/>
        <v>0</v>
      </c>
      <c r="AI377" s="121">
        <f t="shared" si="51"/>
        <v>0</v>
      </c>
      <c r="AJ377" s="122" t="str">
        <f>+C377</f>
        <v>KUWAIT</v>
      </c>
      <c r="AK377" s="122" t="str">
        <f>IF(ISNA(VLOOKUP(postponeList!D377,[1]Sheet!$A$2:$B$12,2,FALSE))," ",(VLOOKUP(postponeList!D377,[1]Sheet!$A$2:$B$12,2,FALSE)))</f>
        <v>PEWVN</v>
      </c>
      <c r="AL377" s="122" t="str">
        <f>IF(ISNA(VLOOKUP(E377,[1]Sheet!$G$2:$H$40,2,FALSE))," ",VLOOKUP(E377,[1]Sheet!$G$2:$H$40,2,FALSE))</f>
        <v>PMMAF</v>
      </c>
      <c r="AM377" s="122" t="str">
        <f>IF(ISNA(VLOOKUP(G377,[1]Sheet!$K$2:$L$159,2,FALSE))," ",(VLOOKUP(G377,[1]Sheet!$K$2:$L$159,2,FALSE)))</f>
        <v>EASA</v>
      </c>
      <c r="AN377" s="122" t="str">
        <f>IF(ISNA(VLOOKUP(I377&amp;C377,[1]Sheet!$D$2:$E$228,2,FALSE))," ",VLOOKUP(I377&amp;C377,[1]Sheet!$D$2:$E$228,2,FALSE))</f>
        <v>Leo, Kawasaki</v>
      </c>
      <c r="AO377" s="122" t="str">
        <f>+I377&amp;C377</f>
        <v>PANKUWAIT</v>
      </c>
      <c r="AP377" s="122" t="str">
        <f>C377&amp;D377&amp;E377&amp;G377&amp;I377&amp;O377</f>
        <v>KUWAIT314002019792PANMAR</v>
      </c>
      <c r="AQ377" s="122" t="str">
        <f>B377&amp;D377&amp;N377</f>
        <v xml:space="preserve">MIDDLE EAST31400WP </v>
      </c>
      <c r="AR377" s="123" t="str">
        <f>+D377&amp;J377</f>
        <v>31400SE</v>
      </c>
      <c r="AS377" s="124" t="str">
        <f t="shared" si="52"/>
        <v>Ves</v>
      </c>
      <c r="AT377" s="125" t="str">
        <f t="shared" si="53"/>
        <v>FV-15WH3TNBMGV</v>
      </c>
      <c r="AU377" s="125" t="str">
        <f>IF(NOT(AT377=""),VLOOKUP(AT377,[1]PSI_Category!A:B,2,0),"")</f>
        <v>W/P</v>
      </c>
      <c r="AV377" s="125" t="s">
        <v>536</v>
      </c>
      <c r="AW377" s="125" t="s">
        <v>536</v>
      </c>
      <c r="AX377" s="125" t="s">
        <v>536</v>
      </c>
    </row>
    <row r="378" spans="2:50" s="103" customFormat="1" ht="11.4" customHeight="1" x14ac:dyDescent="0.3">
      <c r="B378" s="104" t="s">
        <v>1802</v>
      </c>
      <c r="C378" s="105" t="s">
        <v>1812</v>
      </c>
      <c r="D378" s="106">
        <v>31400</v>
      </c>
      <c r="E378" s="107">
        <v>2019</v>
      </c>
      <c r="F378" s="105" t="s">
        <v>1762</v>
      </c>
      <c r="G378" s="107">
        <v>792</v>
      </c>
      <c r="H378" s="105" t="s">
        <v>1813</v>
      </c>
      <c r="I378" s="105" t="s">
        <v>298</v>
      </c>
      <c r="J378" s="107" t="s">
        <v>293</v>
      </c>
      <c r="K378" s="105">
        <v>92011867</v>
      </c>
      <c r="L378" s="105" t="s">
        <v>2225</v>
      </c>
      <c r="M378" s="105" t="s">
        <v>1819</v>
      </c>
      <c r="N378" s="105" t="s">
        <v>1818</v>
      </c>
      <c r="O378" s="108" t="s">
        <v>160</v>
      </c>
      <c r="P378" s="109" t="s">
        <v>1767</v>
      </c>
      <c r="Q378" s="110">
        <v>45372</v>
      </c>
      <c r="R378" s="110"/>
      <c r="S378" s="110">
        <v>45375</v>
      </c>
      <c r="T378" s="110"/>
      <c r="U378" s="111" t="s">
        <v>2023</v>
      </c>
      <c r="V378" s="111" t="s">
        <v>2103</v>
      </c>
      <c r="W378" s="112"/>
      <c r="X378" s="113"/>
      <c r="Y378" s="114" t="s">
        <v>285</v>
      </c>
      <c r="Z378" s="115">
        <v>10.48</v>
      </c>
      <c r="AA378" s="116">
        <v>2000</v>
      </c>
      <c r="AB378" s="117">
        <f t="shared" si="45"/>
        <v>20960</v>
      </c>
      <c r="AC378" s="117">
        <f t="shared" si="46"/>
        <v>163.93864000000002</v>
      </c>
      <c r="AD378" s="118">
        <v>2000</v>
      </c>
      <c r="AE378" s="117">
        <f t="shared" si="47"/>
        <v>20960</v>
      </c>
      <c r="AF378" s="117">
        <f t="shared" si="48"/>
        <v>163.93864000000002</v>
      </c>
      <c r="AG378" s="119">
        <f t="shared" si="49"/>
        <v>0</v>
      </c>
      <c r="AH378" s="120">
        <f t="shared" si="50"/>
        <v>0</v>
      </c>
      <c r="AI378" s="121">
        <f t="shared" si="51"/>
        <v>0</v>
      </c>
      <c r="AJ378" s="122" t="str">
        <f>+C378</f>
        <v>KUWAIT</v>
      </c>
      <c r="AK378" s="122" t="str">
        <f>IF(ISNA(VLOOKUP(postponeList!D378,[1]Sheet!$A$2:$B$12,2,FALSE))," ",(VLOOKUP(postponeList!D378,[1]Sheet!$A$2:$B$12,2,FALSE)))</f>
        <v>PEWVN</v>
      </c>
      <c r="AL378" s="122" t="str">
        <f>IF(ISNA(VLOOKUP(E378,[1]Sheet!$G$2:$H$40,2,FALSE))," ",VLOOKUP(E378,[1]Sheet!$G$2:$H$40,2,FALSE))</f>
        <v>PMMAF</v>
      </c>
      <c r="AM378" s="122" t="str">
        <f>IF(ISNA(VLOOKUP(G378,[1]Sheet!$K$2:$L$159,2,FALSE))," ",(VLOOKUP(G378,[1]Sheet!$K$2:$L$159,2,FALSE)))</f>
        <v>EASA</v>
      </c>
      <c r="AN378" s="122" t="str">
        <f>IF(ISNA(VLOOKUP(I378&amp;C378,[1]Sheet!$D$2:$E$228,2,FALSE))," ",VLOOKUP(I378&amp;C378,[1]Sheet!$D$2:$E$228,2,FALSE))</f>
        <v>Leo, Kawasaki</v>
      </c>
      <c r="AO378" s="122" t="str">
        <f>+I378&amp;C378</f>
        <v>PANKUWAIT</v>
      </c>
      <c r="AP378" s="122" t="str">
        <f>C378&amp;D378&amp;E378&amp;G378&amp;I378&amp;O378</f>
        <v>KUWAIT314002019792PANMAR</v>
      </c>
      <c r="AQ378" s="122" t="str">
        <f>B378&amp;D378&amp;N378</f>
        <v xml:space="preserve">MIDDLE EAST31400WP </v>
      </c>
      <c r="AR378" s="123" t="str">
        <f>+D378&amp;J378</f>
        <v>31400SE</v>
      </c>
      <c r="AS378" s="124" t="str">
        <f t="shared" si="52"/>
        <v>Ves</v>
      </c>
      <c r="AT378" s="125" t="str">
        <f t="shared" si="53"/>
        <v>FV-15WU4NAMGV</v>
      </c>
      <c r="AU378" s="125" t="str">
        <f>IF(NOT(AT378=""),VLOOKUP(AT378,[1]PSI_Category!A:B,2,0),"")</f>
        <v>W/P</v>
      </c>
      <c r="AV378" s="125" t="s">
        <v>536</v>
      </c>
      <c r="AW378" s="125" t="s">
        <v>536</v>
      </c>
      <c r="AX378" s="125" t="s">
        <v>536</v>
      </c>
    </row>
    <row r="379" spans="2:50" s="103" customFormat="1" ht="11.4" customHeight="1" x14ac:dyDescent="0.3">
      <c r="B379" s="104" t="s">
        <v>1802</v>
      </c>
      <c r="C379" s="105" t="s">
        <v>1812</v>
      </c>
      <c r="D379" s="106">
        <v>31400</v>
      </c>
      <c r="E379" s="107">
        <v>2019</v>
      </c>
      <c r="F379" s="105" t="s">
        <v>1762</v>
      </c>
      <c r="G379" s="107">
        <v>792</v>
      </c>
      <c r="H379" s="105" t="s">
        <v>1813</v>
      </c>
      <c r="I379" s="105" t="s">
        <v>298</v>
      </c>
      <c r="J379" s="107" t="s">
        <v>293</v>
      </c>
      <c r="K379" s="105">
        <v>92011867</v>
      </c>
      <c r="L379" s="105" t="s">
        <v>2225</v>
      </c>
      <c r="M379" s="105" t="s">
        <v>2227</v>
      </c>
      <c r="N379" s="105" t="s">
        <v>1809</v>
      </c>
      <c r="O379" s="108" t="s">
        <v>160</v>
      </c>
      <c r="P379" s="109" t="s">
        <v>1767</v>
      </c>
      <c r="Q379" s="110">
        <v>45373</v>
      </c>
      <c r="R379" s="110"/>
      <c r="S379" s="110">
        <v>45376</v>
      </c>
      <c r="T379" s="110">
        <v>45379</v>
      </c>
      <c r="U379" s="111" t="s">
        <v>2002</v>
      </c>
      <c r="V379" s="111" t="s">
        <v>2103</v>
      </c>
      <c r="W379" s="112"/>
      <c r="X379" s="113"/>
      <c r="Y379" s="114" t="s">
        <v>285</v>
      </c>
      <c r="Z379" s="115">
        <v>26.7</v>
      </c>
      <c r="AA379" s="116">
        <v>20</v>
      </c>
      <c r="AB379" s="117">
        <f t="shared" si="45"/>
        <v>534</v>
      </c>
      <c r="AC379" s="117">
        <f t="shared" si="46"/>
        <v>4.1766810000000003</v>
      </c>
      <c r="AD379" s="118">
        <v>20</v>
      </c>
      <c r="AE379" s="117">
        <f t="shared" si="47"/>
        <v>534</v>
      </c>
      <c r="AF379" s="117">
        <f t="shared" si="48"/>
        <v>4.1766810000000003</v>
      </c>
      <c r="AG379" s="119">
        <f t="shared" si="49"/>
        <v>0</v>
      </c>
      <c r="AH379" s="120">
        <f t="shared" si="50"/>
        <v>0</v>
      </c>
      <c r="AI379" s="121">
        <f t="shared" si="51"/>
        <v>0</v>
      </c>
      <c r="AJ379" s="122" t="str">
        <f>+C379</f>
        <v>KUWAIT</v>
      </c>
      <c r="AK379" s="122" t="str">
        <f>IF(ISNA(VLOOKUP(postponeList!D379,[1]Sheet!$A$2:$B$12,2,FALSE))," ",(VLOOKUP(postponeList!D379,[1]Sheet!$A$2:$B$12,2,FALSE)))</f>
        <v>PEWVN</v>
      </c>
      <c r="AL379" s="122" t="str">
        <f>IF(ISNA(VLOOKUP(E379,[1]Sheet!$G$2:$H$40,2,FALSE))," ",VLOOKUP(E379,[1]Sheet!$G$2:$H$40,2,FALSE))</f>
        <v>PMMAF</v>
      </c>
      <c r="AM379" s="122" t="str">
        <f>IF(ISNA(VLOOKUP(G379,[1]Sheet!$K$2:$L$159,2,FALSE))," ",(VLOOKUP(G379,[1]Sheet!$K$2:$L$159,2,FALSE)))</f>
        <v>EASA</v>
      </c>
      <c r="AN379" s="122" t="str">
        <f>IF(ISNA(VLOOKUP(I379&amp;C379,[1]Sheet!$D$2:$E$228,2,FALSE))," ",VLOOKUP(I379&amp;C379,[1]Sheet!$D$2:$E$228,2,FALSE))</f>
        <v>Leo, Kawasaki</v>
      </c>
      <c r="AO379" s="122" t="str">
        <f>+I379&amp;C379</f>
        <v>PANKUWAIT</v>
      </c>
      <c r="AP379" s="122" t="str">
        <f>C379&amp;D379&amp;E379&amp;G379&amp;I379&amp;O379</f>
        <v>KUWAIT314002019792PANMAR</v>
      </c>
      <c r="AQ379" s="122" t="str">
        <f>B379&amp;D379&amp;N379</f>
        <v xml:space="preserve">MIDDLE EAST31400VF </v>
      </c>
      <c r="AR379" s="123" t="str">
        <f>+D379&amp;J379</f>
        <v>31400SE</v>
      </c>
      <c r="AS379" s="124" t="str">
        <f t="shared" si="52"/>
        <v>Ves</v>
      </c>
      <c r="AT379" s="125" t="str">
        <f t="shared" si="53"/>
        <v>FV-20AL1NAMG</v>
      </c>
      <c r="AU379" s="125" t="e">
        <f>IF(NOT(AT379=""),VLOOKUP(AT379,[1]PSI_Category!A:B,2,0),"")</f>
        <v>#N/A</v>
      </c>
      <c r="AV379" s="125" t="s">
        <v>533</v>
      </c>
      <c r="AW379" s="125" t="s">
        <v>1726</v>
      </c>
      <c r="AX379" s="125" t="s">
        <v>533</v>
      </c>
    </row>
    <row r="380" spans="2:50" s="103" customFormat="1" ht="11.4" customHeight="1" x14ac:dyDescent="0.3">
      <c r="B380" s="104" t="s">
        <v>1802</v>
      </c>
      <c r="C380" s="105" t="s">
        <v>1812</v>
      </c>
      <c r="D380" s="106">
        <v>31400</v>
      </c>
      <c r="E380" s="107">
        <v>2019</v>
      </c>
      <c r="F380" s="105" t="s">
        <v>1762</v>
      </c>
      <c r="G380" s="107">
        <v>792</v>
      </c>
      <c r="H380" s="105" t="s">
        <v>1813</v>
      </c>
      <c r="I380" s="105" t="s">
        <v>298</v>
      </c>
      <c r="J380" s="107" t="s">
        <v>293</v>
      </c>
      <c r="K380" s="105">
        <v>92011867</v>
      </c>
      <c r="L380" s="105" t="s">
        <v>2225</v>
      </c>
      <c r="M380" s="105" t="s">
        <v>2228</v>
      </c>
      <c r="N380" s="105" t="s">
        <v>1809</v>
      </c>
      <c r="O380" s="108" t="s">
        <v>160</v>
      </c>
      <c r="P380" s="109" t="s">
        <v>1767</v>
      </c>
      <c r="Q380" s="110">
        <v>45373</v>
      </c>
      <c r="R380" s="110"/>
      <c r="S380" s="110">
        <v>45376</v>
      </c>
      <c r="T380" s="110">
        <v>45379</v>
      </c>
      <c r="U380" s="111" t="s">
        <v>2002</v>
      </c>
      <c r="V380" s="111" t="s">
        <v>2103</v>
      </c>
      <c r="W380" s="112"/>
      <c r="X380" s="113"/>
      <c r="Y380" s="114" t="s">
        <v>285</v>
      </c>
      <c r="Z380" s="115">
        <v>20.350000000000001</v>
      </c>
      <c r="AA380" s="116">
        <v>40</v>
      </c>
      <c r="AB380" s="117">
        <f t="shared" si="45"/>
        <v>814</v>
      </c>
      <c r="AC380" s="117">
        <f t="shared" si="46"/>
        <v>6.3667009999999999</v>
      </c>
      <c r="AD380" s="118">
        <v>40</v>
      </c>
      <c r="AE380" s="117">
        <f t="shared" si="47"/>
        <v>814</v>
      </c>
      <c r="AF380" s="117">
        <f t="shared" si="48"/>
        <v>6.3667009999999999</v>
      </c>
      <c r="AG380" s="119">
        <f t="shared" si="49"/>
        <v>0</v>
      </c>
      <c r="AH380" s="120">
        <f t="shared" si="50"/>
        <v>0</v>
      </c>
      <c r="AI380" s="121">
        <f t="shared" si="51"/>
        <v>0</v>
      </c>
      <c r="AJ380" s="122" t="str">
        <f>+C380</f>
        <v>KUWAIT</v>
      </c>
      <c r="AK380" s="122" t="str">
        <f>IF(ISNA(VLOOKUP(postponeList!D380,[1]Sheet!$A$2:$B$12,2,FALSE))," ",(VLOOKUP(postponeList!D380,[1]Sheet!$A$2:$B$12,2,FALSE)))</f>
        <v>PEWVN</v>
      </c>
      <c r="AL380" s="122" t="str">
        <f>IF(ISNA(VLOOKUP(E380,[1]Sheet!$G$2:$H$40,2,FALSE))," ",VLOOKUP(E380,[1]Sheet!$G$2:$H$40,2,FALSE))</f>
        <v>PMMAF</v>
      </c>
      <c r="AM380" s="122" t="str">
        <f>IF(ISNA(VLOOKUP(G380,[1]Sheet!$K$2:$L$159,2,FALSE))," ",(VLOOKUP(G380,[1]Sheet!$K$2:$L$159,2,FALSE)))</f>
        <v>EASA</v>
      </c>
      <c r="AN380" s="122" t="str">
        <f>IF(ISNA(VLOOKUP(I380&amp;C380,[1]Sheet!$D$2:$E$228,2,FALSE))," ",VLOOKUP(I380&amp;C380,[1]Sheet!$D$2:$E$228,2,FALSE))</f>
        <v>Leo, Kawasaki</v>
      </c>
      <c r="AO380" s="122" t="str">
        <f>+I380&amp;C380</f>
        <v>PANKUWAIT</v>
      </c>
      <c r="AP380" s="122" t="str">
        <f>C380&amp;D380&amp;E380&amp;G380&amp;I380&amp;O380</f>
        <v>KUWAIT314002019792PANMAR</v>
      </c>
      <c r="AQ380" s="122" t="str">
        <f>B380&amp;D380&amp;N380</f>
        <v xml:space="preserve">MIDDLE EAST31400VF </v>
      </c>
      <c r="AR380" s="123" t="str">
        <f>+D380&amp;J380</f>
        <v>31400SE</v>
      </c>
      <c r="AS380" s="124" t="str">
        <f t="shared" si="52"/>
        <v>Ves</v>
      </c>
      <c r="AT380" s="125" t="str">
        <f t="shared" si="53"/>
        <v>FV-20AU1NAMG</v>
      </c>
      <c r="AU380" s="125" t="str">
        <f>IF(NOT(AT380=""),VLOOKUP(AT380,[1]PSI_Category!A:B,2,0),"")</f>
        <v>V/F</v>
      </c>
      <c r="AV380" s="125" t="s">
        <v>533</v>
      </c>
      <c r="AW380" s="125" t="s">
        <v>1726</v>
      </c>
      <c r="AX380" s="125" t="s">
        <v>533</v>
      </c>
    </row>
    <row r="381" spans="2:50" s="103" customFormat="1" ht="11.4" customHeight="1" x14ac:dyDescent="0.3">
      <c r="B381" s="104" t="s">
        <v>1802</v>
      </c>
      <c r="C381" s="105" t="s">
        <v>1812</v>
      </c>
      <c r="D381" s="106">
        <v>31400</v>
      </c>
      <c r="E381" s="107">
        <v>2019</v>
      </c>
      <c r="F381" s="105" t="s">
        <v>1762</v>
      </c>
      <c r="G381" s="107">
        <v>792</v>
      </c>
      <c r="H381" s="105" t="s">
        <v>1813</v>
      </c>
      <c r="I381" s="105" t="s">
        <v>298</v>
      </c>
      <c r="J381" s="107" t="s">
        <v>293</v>
      </c>
      <c r="K381" s="105">
        <v>92011867</v>
      </c>
      <c r="L381" s="105" t="s">
        <v>2225</v>
      </c>
      <c r="M381" s="105" t="s">
        <v>2229</v>
      </c>
      <c r="N381" s="105" t="s">
        <v>1818</v>
      </c>
      <c r="O381" s="108" t="s">
        <v>160</v>
      </c>
      <c r="P381" s="109" t="s">
        <v>1767</v>
      </c>
      <c r="Q381" s="110">
        <v>45372</v>
      </c>
      <c r="R381" s="110"/>
      <c r="S381" s="110">
        <v>45375</v>
      </c>
      <c r="T381" s="110"/>
      <c r="U381" s="111" t="s">
        <v>2023</v>
      </c>
      <c r="V381" s="111" t="s">
        <v>2103</v>
      </c>
      <c r="W381" s="112"/>
      <c r="X381" s="113"/>
      <c r="Y381" s="114" t="s">
        <v>285</v>
      </c>
      <c r="Z381" s="115">
        <v>19.55</v>
      </c>
      <c r="AA381" s="116">
        <v>250</v>
      </c>
      <c r="AB381" s="117">
        <f t="shared" si="45"/>
        <v>4887.5</v>
      </c>
      <c r="AC381" s="117">
        <f t="shared" si="46"/>
        <v>38.22758125</v>
      </c>
      <c r="AD381" s="118">
        <v>250</v>
      </c>
      <c r="AE381" s="117">
        <f t="shared" si="47"/>
        <v>4887.5</v>
      </c>
      <c r="AF381" s="117">
        <f t="shared" si="48"/>
        <v>38.22758125</v>
      </c>
      <c r="AG381" s="119">
        <f t="shared" si="49"/>
        <v>0</v>
      </c>
      <c r="AH381" s="120">
        <f t="shared" si="50"/>
        <v>0</v>
      </c>
      <c r="AI381" s="121">
        <f t="shared" si="51"/>
        <v>0</v>
      </c>
      <c r="AJ381" s="122" t="str">
        <f>+C381</f>
        <v>KUWAIT</v>
      </c>
      <c r="AK381" s="122" t="str">
        <f>IF(ISNA(VLOOKUP(postponeList!D381,[1]Sheet!$A$2:$B$12,2,FALSE))," ",(VLOOKUP(postponeList!D381,[1]Sheet!$A$2:$B$12,2,FALSE)))</f>
        <v>PEWVN</v>
      </c>
      <c r="AL381" s="122" t="str">
        <f>IF(ISNA(VLOOKUP(E381,[1]Sheet!$G$2:$H$40,2,FALSE))," ",VLOOKUP(E381,[1]Sheet!$G$2:$H$40,2,FALSE))</f>
        <v>PMMAF</v>
      </c>
      <c r="AM381" s="122" t="str">
        <f>IF(ISNA(VLOOKUP(G381,[1]Sheet!$K$2:$L$159,2,FALSE))," ",(VLOOKUP(G381,[1]Sheet!$K$2:$L$159,2,FALSE)))</f>
        <v>EASA</v>
      </c>
      <c r="AN381" s="122" t="str">
        <f>IF(ISNA(VLOOKUP(I381&amp;C381,[1]Sheet!$D$2:$E$228,2,FALSE))," ",VLOOKUP(I381&amp;C381,[1]Sheet!$D$2:$E$228,2,FALSE))</f>
        <v>Leo, Kawasaki</v>
      </c>
      <c r="AO381" s="122" t="str">
        <f>+I381&amp;C381</f>
        <v>PANKUWAIT</v>
      </c>
      <c r="AP381" s="122" t="str">
        <f>C381&amp;D381&amp;E381&amp;G381&amp;I381&amp;O381</f>
        <v>KUWAIT314002019792PANMAR</v>
      </c>
      <c r="AQ381" s="122" t="str">
        <f>B381&amp;D381&amp;N381</f>
        <v xml:space="preserve">MIDDLE EAST31400WP </v>
      </c>
      <c r="AR381" s="123" t="str">
        <f>+D381&amp;J381</f>
        <v>31400SE</v>
      </c>
      <c r="AS381" s="124" t="str">
        <f t="shared" si="52"/>
        <v>Ves</v>
      </c>
      <c r="AT381" s="125" t="str">
        <f t="shared" si="53"/>
        <v>FV-20WA1NBMGV</v>
      </c>
      <c r="AU381" s="125" t="str">
        <f>IF(NOT(AT381=""),VLOOKUP(AT381,[1]PSI_Category!A:B,2,0),"")</f>
        <v>W/P</v>
      </c>
      <c r="AV381" s="125" t="s">
        <v>536</v>
      </c>
      <c r="AW381" s="125" t="s">
        <v>536</v>
      </c>
      <c r="AX381" s="125" t="s">
        <v>536</v>
      </c>
    </row>
    <row r="382" spans="2:50" s="103" customFormat="1" ht="11.4" customHeight="1" x14ac:dyDescent="0.3">
      <c r="B382" s="104" t="s">
        <v>1802</v>
      </c>
      <c r="C382" s="105" t="s">
        <v>1812</v>
      </c>
      <c r="D382" s="106">
        <v>31400</v>
      </c>
      <c r="E382" s="107">
        <v>2019</v>
      </c>
      <c r="F382" s="105" t="s">
        <v>1762</v>
      </c>
      <c r="G382" s="107">
        <v>792</v>
      </c>
      <c r="H382" s="105" t="s">
        <v>1813</v>
      </c>
      <c r="I382" s="105" t="s">
        <v>298</v>
      </c>
      <c r="J382" s="107" t="s">
        <v>293</v>
      </c>
      <c r="K382" s="105">
        <v>92011867</v>
      </c>
      <c r="L382" s="105" t="s">
        <v>2225</v>
      </c>
      <c r="M382" s="105" t="s">
        <v>2230</v>
      </c>
      <c r="N382" s="105" t="s">
        <v>1818</v>
      </c>
      <c r="O382" s="108" t="s">
        <v>160</v>
      </c>
      <c r="P382" s="109" t="s">
        <v>1767</v>
      </c>
      <c r="Q382" s="110">
        <v>45372</v>
      </c>
      <c r="R382" s="110"/>
      <c r="S382" s="110">
        <v>45375</v>
      </c>
      <c r="T382" s="110"/>
      <c r="U382" s="111" t="s">
        <v>2023</v>
      </c>
      <c r="V382" s="111" t="s">
        <v>2103</v>
      </c>
      <c r="W382" s="112"/>
      <c r="X382" s="113"/>
      <c r="Y382" s="114" t="s">
        <v>285</v>
      </c>
      <c r="Z382" s="115">
        <v>44.73</v>
      </c>
      <c r="AA382" s="116">
        <v>350</v>
      </c>
      <c r="AB382" s="117">
        <f t="shared" si="45"/>
        <v>15655.499999999998</v>
      </c>
      <c r="AC382" s="117">
        <f t="shared" si="46"/>
        <v>122.44949324999999</v>
      </c>
      <c r="AD382" s="118">
        <v>350</v>
      </c>
      <c r="AE382" s="117">
        <f t="shared" si="47"/>
        <v>15655.499999999998</v>
      </c>
      <c r="AF382" s="117">
        <f t="shared" si="48"/>
        <v>122.44949324999999</v>
      </c>
      <c r="AG382" s="119">
        <f t="shared" si="49"/>
        <v>0</v>
      </c>
      <c r="AH382" s="120">
        <f t="shared" si="50"/>
        <v>0</v>
      </c>
      <c r="AI382" s="121">
        <f t="shared" si="51"/>
        <v>0</v>
      </c>
      <c r="AJ382" s="122" t="str">
        <f>+C382</f>
        <v>KUWAIT</v>
      </c>
      <c r="AK382" s="122" t="str">
        <f>IF(ISNA(VLOOKUP(postponeList!D382,[1]Sheet!$A$2:$B$12,2,FALSE))," ",(VLOOKUP(postponeList!D382,[1]Sheet!$A$2:$B$12,2,FALSE)))</f>
        <v>PEWVN</v>
      </c>
      <c r="AL382" s="122" t="str">
        <f>IF(ISNA(VLOOKUP(E382,[1]Sheet!$G$2:$H$40,2,FALSE))," ",VLOOKUP(E382,[1]Sheet!$G$2:$H$40,2,FALSE))</f>
        <v>PMMAF</v>
      </c>
      <c r="AM382" s="122" t="str">
        <f>IF(ISNA(VLOOKUP(G382,[1]Sheet!$K$2:$L$159,2,FALSE))," ",(VLOOKUP(G382,[1]Sheet!$K$2:$L$159,2,FALSE)))</f>
        <v>EASA</v>
      </c>
      <c r="AN382" s="122" t="str">
        <f>IF(ISNA(VLOOKUP(I382&amp;C382,[1]Sheet!$D$2:$E$228,2,FALSE))," ",VLOOKUP(I382&amp;C382,[1]Sheet!$D$2:$E$228,2,FALSE))</f>
        <v>Leo, Kawasaki</v>
      </c>
      <c r="AO382" s="122" t="str">
        <f>+I382&amp;C382</f>
        <v>PANKUWAIT</v>
      </c>
      <c r="AP382" s="122" t="str">
        <f>C382&amp;D382&amp;E382&amp;G382&amp;I382&amp;O382</f>
        <v>KUWAIT314002019792PANMAR</v>
      </c>
      <c r="AQ382" s="122" t="str">
        <f>B382&amp;D382&amp;N382</f>
        <v xml:space="preserve">MIDDLE EAST31400WP </v>
      </c>
      <c r="AR382" s="123" t="str">
        <f>+D382&amp;J382</f>
        <v>31400SE</v>
      </c>
      <c r="AS382" s="124" t="str">
        <f t="shared" si="52"/>
        <v>Ves</v>
      </c>
      <c r="AT382" s="125" t="str">
        <f t="shared" si="53"/>
        <v>FV-20WH3TNBMGV</v>
      </c>
      <c r="AU382" s="125" t="str">
        <f>IF(NOT(AT382=""),VLOOKUP(AT382,[1]PSI_Category!A:B,2,0),"")</f>
        <v>W/P</v>
      </c>
      <c r="AV382" s="125" t="s">
        <v>536</v>
      </c>
      <c r="AW382" s="125" t="s">
        <v>536</v>
      </c>
      <c r="AX382" s="125" t="s">
        <v>536</v>
      </c>
    </row>
    <row r="383" spans="2:50" s="103" customFormat="1" ht="11.4" customHeight="1" x14ac:dyDescent="0.3">
      <c r="B383" s="104" t="s">
        <v>1802</v>
      </c>
      <c r="C383" s="105" t="s">
        <v>1812</v>
      </c>
      <c r="D383" s="106">
        <v>31400</v>
      </c>
      <c r="E383" s="107">
        <v>2019</v>
      </c>
      <c r="F383" s="105" t="s">
        <v>1762</v>
      </c>
      <c r="G383" s="107">
        <v>792</v>
      </c>
      <c r="H383" s="105" t="s">
        <v>1813</v>
      </c>
      <c r="I383" s="105" t="s">
        <v>298</v>
      </c>
      <c r="J383" s="107" t="s">
        <v>293</v>
      </c>
      <c r="K383" s="105">
        <v>92011867</v>
      </c>
      <c r="L383" s="105" t="s">
        <v>2225</v>
      </c>
      <c r="M383" s="105" t="s">
        <v>1848</v>
      </c>
      <c r="N383" s="105" t="s">
        <v>1809</v>
      </c>
      <c r="O383" s="108" t="s">
        <v>160</v>
      </c>
      <c r="P383" s="109" t="s">
        <v>1767</v>
      </c>
      <c r="Q383" s="110">
        <v>45373</v>
      </c>
      <c r="R383" s="110"/>
      <c r="S383" s="110">
        <v>45376</v>
      </c>
      <c r="T383" s="110">
        <v>45379</v>
      </c>
      <c r="U383" s="111" t="s">
        <v>2002</v>
      </c>
      <c r="V383" s="111" t="s">
        <v>2103</v>
      </c>
      <c r="W383" s="112"/>
      <c r="X383" s="113"/>
      <c r="Y383" s="114" t="s">
        <v>285</v>
      </c>
      <c r="Z383" s="115">
        <v>21.97</v>
      </c>
      <c r="AA383" s="116">
        <v>35</v>
      </c>
      <c r="AB383" s="117">
        <f t="shared" si="45"/>
        <v>768.94999999999993</v>
      </c>
      <c r="AC383" s="117">
        <f t="shared" si="46"/>
        <v>6.0143424249999997</v>
      </c>
      <c r="AD383" s="118">
        <v>35</v>
      </c>
      <c r="AE383" s="117">
        <f t="shared" si="47"/>
        <v>768.94999999999993</v>
      </c>
      <c r="AF383" s="117">
        <f t="shared" si="48"/>
        <v>6.0143424249999997</v>
      </c>
      <c r="AG383" s="119">
        <f t="shared" si="49"/>
        <v>0</v>
      </c>
      <c r="AH383" s="120">
        <f t="shared" si="50"/>
        <v>0</v>
      </c>
      <c r="AI383" s="121">
        <f t="shared" si="51"/>
        <v>0</v>
      </c>
      <c r="AJ383" s="122" t="str">
        <f>+C383</f>
        <v>KUWAIT</v>
      </c>
      <c r="AK383" s="122" t="str">
        <f>IF(ISNA(VLOOKUP(postponeList!D383,[1]Sheet!$A$2:$B$12,2,FALSE))," ",(VLOOKUP(postponeList!D383,[1]Sheet!$A$2:$B$12,2,FALSE)))</f>
        <v>PEWVN</v>
      </c>
      <c r="AL383" s="122" t="str">
        <f>IF(ISNA(VLOOKUP(E383,[1]Sheet!$G$2:$H$40,2,FALSE))," ",VLOOKUP(E383,[1]Sheet!$G$2:$H$40,2,FALSE))</f>
        <v>PMMAF</v>
      </c>
      <c r="AM383" s="122" t="str">
        <f>IF(ISNA(VLOOKUP(G383,[1]Sheet!$K$2:$L$159,2,FALSE))," ",(VLOOKUP(G383,[1]Sheet!$K$2:$L$159,2,FALSE)))</f>
        <v>EASA</v>
      </c>
      <c r="AN383" s="122" t="str">
        <f>IF(ISNA(VLOOKUP(I383&amp;C383,[1]Sheet!$D$2:$E$228,2,FALSE))," ",VLOOKUP(I383&amp;C383,[1]Sheet!$D$2:$E$228,2,FALSE))</f>
        <v>Leo, Kawasaki</v>
      </c>
      <c r="AO383" s="122" t="str">
        <f>+I383&amp;C383</f>
        <v>PANKUWAIT</v>
      </c>
      <c r="AP383" s="122" t="str">
        <f>C383&amp;D383&amp;E383&amp;G383&amp;I383&amp;O383</f>
        <v>KUWAIT314002019792PANMAR</v>
      </c>
      <c r="AQ383" s="122" t="str">
        <f>B383&amp;D383&amp;N383</f>
        <v xml:space="preserve">MIDDLE EAST31400VF </v>
      </c>
      <c r="AR383" s="123" t="str">
        <f>+D383&amp;J383</f>
        <v>31400SE</v>
      </c>
      <c r="AS383" s="124" t="str">
        <f t="shared" si="52"/>
        <v>Ves</v>
      </c>
      <c r="AT383" s="125" t="str">
        <f t="shared" si="53"/>
        <v>FV-25AU1NAMG</v>
      </c>
      <c r="AU383" s="125" t="str">
        <f>IF(NOT(AT383=""),VLOOKUP(AT383,[1]PSI_Category!A:B,2,0),"")</f>
        <v>V/F</v>
      </c>
      <c r="AV383" s="125" t="s">
        <v>533</v>
      </c>
      <c r="AW383" s="125" t="s">
        <v>1726</v>
      </c>
      <c r="AX383" s="125" t="s">
        <v>533</v>
      </c>
    </row>
    <row r="384" spans="2:50" s="103" customFormat="1" ht="11.4" customHeight="1" x14ac:dyDescent="0.3">
      <c r="B384" s="104" t="s">
        <v>1802</v>
      </c>
      <c r="C384" s="105" t="s">
        <v>1812</v>
      </c>
      <c r="D384" s="106">
        <v>31400</v>
      </c>
      <c r="E384" s="107">
        <v>2019</v>
      </c>
      <c r="F384" s="105" t="s">
        <v>1762</v>
      </c>
      <c r="G384" s="107">
        <v>792</v>
      </c>
      <c r="H384" s="105" t="s">
        <v>1813</v>
      </c>
      <c r="I384" s="105" t="s">
        <v>298</v>
      </c>
      <c r="J384" s="107" t="s">
        <v>293</v>
      </c>
      <c r="K384" s="105">
        <v>92011867</v>
      </c>
      <c r="L384" s="105" t="s">
        <v>2225</v>
      </c>
      <c r="M384" s="105" t="s">
        <v>2231</v>
      </c>
      <c r="N384" s="105" t="s">
        <v>1809</v>
      </c>
      <c r="O384" s="108" t="s">
        <v>160</v>
      </c>
      <c r="P384" s="109" t="s">
        <v>1767</v>
      </c>
      <c r="Q384" s="110">
        <v>45373</v>
      </c>
      <c r="R384" s="110"/>
      <c r="S384" s="110">
        <v>45376</v>
      </c>
      <c r="T384" s="110">
        <v>45379</v>
      </c>
      <c r="U384" s="111" t="s">
        <v>2002</v>
      </c>
      <c r="V384" s="111" t="s">
        <v>2103</v>
      </c>
      <c r="W384" s="112"/>
      <c r="X384" s="113"/>
      <c r="Y384" s="114" t="s">
        <v>285</v>
      </c>
      <c r="Z384" s="115">
        <v>31.3</v>
      </c>
      <c r="AA384" s="116">
        <v>45</v>
      </c>
      <c r="AB384" s="117">
        <f t="shared" si="45"/>
        <v>1408.5</v>
      </c>
      <c r="AC384" s="117">
        <f t="shared" si="46"/>
        <v>11.01658275</v>
      </c>
      <c r="AD384" s="118">
        <v>45</v>
      </c>
      <c r="AE384" s="117">
        <f t="shared" si="47"/>
        <v>1408.5</v>
      </c>
      <c r="AF384" s="117">
        <f t="shared" si="48"/>
        <v>11.01658275</v>
      </c>
      <c r="AG384" s="119">
        <f t="shared" si="49"/>
        <v>0</v>
      </c>
      <c r="AH384" s="120">
        <f t="shared" si="50"/>
        <v>0</v>
      </c>
      <c r="AI384" s="121">
        <f t="shared" si="51"/>
        <v>0</v>
      </c>
      <c r="AJ384" s="122" t="str">
        <f>+C384</f>
        <v>KUWAIT</v>
      </c>
      <c r="AK384" s="122" t="str">
        <f>IF(ISNA(VLOOKUP(postponeList!D384,[1]Sheet!$A$2:$B$12,2,FALSE))," ",(VLOOKUP(postponeList!D384,[1]Sheet!$A$2:$B$12,2,FALSE)))</f>
        <v>PEWVN</v>
      </c>
      <c r="AL384" s="122" t="str">
        <f>IF(ISNA(VLOOKUP(E384,[1]Sheet!$G$2:$H$40,2,FALSE))," ",VLOOKUP(E384,[1]Sheet!$G$2:$H$40,2,FALSE))</f>
        <v>PMMAF</v>
      </c>
      <c r="AM384" s="122" t="str">
        <f>IF(ISNA(VLOOKUP(G384,[1]Sheet!$K$2:$L$159,2,FALSE))," ",(VLOOKUP(G384,[1]Sheet!$K$2:$L$159,2,FALSE)))</f>
        <v>EASA</v>
      </c>
      <c r="AN384" s="122" t="str">
        <f>IF(ISNA(VLOOKUP(I384&amp;C384,[1]Sheet!$D$2:$E$228,2,FALSE))," ",VLOOKUP(I384&amp;C384,[1]Sheet!$D$2:$E$228,2,FALSE))</f>
        <v>Leo, Kawasaki</v>
      </c>
      <c r="AO384" s="122" t="str">
        <f>+I384&amp;C384</f>
        <v>PANKUWAIT</v>
      </c>
      <c r="AP384" s="122" t="str">
        <f>C384&amp;D384&amp;E384&amp;G384&amp;I384&amp;O384</f>
        <v>KUWAIT314002019792PANMAR</v>
      </c>
      <c r="AQ384" s="122" t="str">
        <f>B384&amp;D384&amp;N384</f>
        <v xml:space="preserve">MIDDLE EAST31400VF </v>
      </c>
      <c r="AR384" s="123" t="str">
        <f>+D384&amp;J384</f>
        <v>31400SE</v>
      </c>
      <c r="AS384" s="124" t="str">
        <f t="shared" si="52"/>
        <v>Ves</v>
      </c>
      <c r="AT384" s="125" t="str">
        <f t="shared" si="53"/>
        <v>FV-30AU1NBMG</v>
      </c>
      <c r="AU384" s="125" t="str">
        <f>IF(NOT(AT384=""),VLOOKUP(AT384,[1]PSI_Category!A:B,2,0),"")</f>
        <v>V/F</v>
      </c>
      <c r="AV384" s="125" t="s">
        <v>533</v>
      </c>
      <c r="AW384" s="125" t="s">
        <v>1726</v>
      </c>
      <c r="AX384" s="125" t="s">
        <v>533</v>
      </c>
    </row>
    <row r="385" spans="2:50" s="103" customFormat="1" ht="11.4" customHeight="1" x14ac:dyDescent="0.2">
      <c r="B385" s="104" t="s">
        <v>1802</v>
      </c>
      <c r="C385" s="105" t="s">
        <v>1812</v>
      </c>
      <c r="D385" s="106">
        <v>32100</v>
      </c>
      <c r="E385" s="107">
        <v>2019</v>
      </c>
      <c r="F385" s="105" t="s">
        <v>1762</v>
      </c>
      <c r="G385" s="107">
        <v>792</v>
      </c>
      <c r="H385" s="105" t="s">
        <v>1813</v>
      </c>
      <c r="I385" s="105" t="s">
        <v>298</v>
      </c>
      <c r="J385" s="107" t="s">
        <v>293</v>
      </c>
      <c r="K385" s="105">
        <v>92011882</v>
      </c>
      <c r="L385" s="105" t="s">
        <v>2232</v>
      </c>
      <c r="M385" s="105" t="s">
        <v>2233</v>
      </c>
      <c r="N385" s="105" t="s">
        <v>2062</v>
      </c>
      <c r="O385" s="108" t="s">
        <v>160</v>
      </c>
      <c r="P385" s="109" t="s">
        <v>1767</v>
      </c>
      <c r="Q385" s="110"/>
      <c r="R385" s="110"/>
      <c r="S385" s="145"/>
      <c r="T385" s="110"/>
      <c r="U385" s="111"/>
      <c r="V385" s="111"/>
      <c r="W385" s="112"/>
      <c r="X385" s="113"/>
      <c r="Y385" s="114" t="s">
        <v>285</v>
      </c>
      <c r="Z385" s="115">
        <v>132.86000000000001</v>
      </c>
      <c r="AA385" s="116">
        <v>15</v>
      </c>
      <c r="AB385" s="117">
        <f t="shared" si="45"/>
        <v>1992.9</v>
      </c>
      <c r="AC385" s="117">
        <f t="shared" si="46"/>
        <v>15.587467350000001</v>
      </c>
      <c r="AD385" s="118"/>
      <c r="AE385" s="117">
        <f t="shared" si="47"/>
        <v>0</v>
      </c>
      <c r="AF385" s="117">
        <f t="shared" si="48"/>
        <v>0</v>
      </c>
      <c r="AG385" s="119">
        <f t="shared" si="49"/>
        <v>15</v>
      </c>
      <c r="AH385" s="120">
        <f t="shared" si="50"/>
        <v>1992.9</v>
      </c>
      <c r="AI385" s="121">
        <f t="shared" si="51"/>
        <v>15.587467350000001</v>
      </c>
      <c r="AJ385" s="122" t="str">
        <f>+C385</f>
        <v>KUWAIT</v>
      </c>
      <c r="AK385" s="122" t="str">
        <f>IF(ISNA(VLOOKUP(postponeList!D385,[1]Sheet!$A$2:$B$12,2,FALSE))," ",(VLOOKUP(postponeList!D385,[1]Sheet!$A$2:$B$12,2,FALSE)))</f>
        <v>PESGD</v>
      </c>
      <c r="AL385" s="122" t="str">
        <f>IF(ISNA(VLOOKUP(E385,[1]Sheet!$G$2:$H$40,2,FALSE))," ",VLOOKUP(E385,[1]Sheet!$G$2:$H$40,2,FALSE))</f>
        <v>PMMAF</v>
      </c>
      <c r="AM385" s="122" t="str">
        <f>IF(ISNA(VLOOKUP(G385,[1]Sheet!$K$2:$L$159,2,FALSE))," ",(VLOOKUP(G385,[1]Sheet!$K$2:$L$159,2,FALSE)))</f>
        <v>EASA</v>
      </c>
      <c r="AN385" s="122" t="str">
        <f>IF(ISNA(VLOOKUP(I385&amp;C385,[1]Sheet!$D$2:$E$228,2,FALSE))," ",VLOOKUP(I385&amp;C385,[1]Sheet!$D$2:$E$228,2,FALSE))</f>
        <v>Leo, Kawasaki</v>
      </c>
      <c r="AO385" s="122" t="str">
        <f>+I385&amp;C385</f>
        <v>PANKUWAIT</v>
      </c>
      <c r="AP385" s="122" t="str">
        <f>C385&amp;D385&amp;E385&amp;G385&amp;I385&amp;O385</f>
        <v>KUWAIT321002019792PANMAR</v>
      </c>
      <c r="AQ385" s="122" t="str">
        <f>B385&amp;D385&amp;N385</f>
        <v xml:space="preserve">MIDDLE EAST32100AP </v>
      </c>
      <c r="AR385" s="123" t="str">
        <f>+D385&amp;J385</f>
        <v>32100SE</v>
      </c>
      <c r="AS385" s="124" t="str">
        <f t="shared" si="52"/>
        <v/>
      </c>
      <c r="AT385" s="125" t="str">
        <f t="shared" si="53"/>
        <v>F-PXJ30MHK</v>
      </c>
      <c r="AU385" s="125" t="str">
        <f>IF(NOT(AT385=""),VLOOKUP(AT385,[1]PSI_Category!A:B,2,0),"")</f>
        <v>A/P</v>
      </c>
      <c r="AV385" s="125" t="s">
        <v>2063</v>
      </c>
      <c r="AW385" s="125" t="s">
        <v>2063</v>
      </c>
      <c r="AX385" s="125" t="s">
        <v>2063</v>
      </c>
    </row>
    <row r="386" spans="2:50" s="103" customFormat="1" ht="11.4" customHeight="1" x14ac:dyDescent="0.3">
      <c r="B386" s="104" t="s">
        <v>1802</v>
      </c>
      <c r="C386" s="105" t="s">
        <v>1812</v>
      </c>
      <c r="D386" s="106">
        <v>32100</v>
      </c>
      <c r="E386" s="107">
        <v>2019</v>
      </c>
      <c r="F386" s="105" t="s">
        <v>1762</v>
      </c>
      <c r="G386" s="107">
        <v>792</v>
      </c>
      <c r="H386" s="105" t="s">
        <v>1813</v>
      </c>
      <c r="I386" s="105" t="s">
        <v>298</v>
      </c>
      <c r="J386" s="107" t="s">
        <v>293</v>
      </c>
      <c r="K386" s="105">
        <v>92011882</v>
      </c>
      <c r="L386" s="105" t="s">
        <v>2232</v>
      </c>
      <c r="M386" s="105" t="s">
        <v>2234</v>
      </c>
      <c r="N386" s="105" t="s">
        <v>1809</v>
      </c>
      <c r="O386" s="108" t="s">
        <v>160</v>
      </c>
      <c r="P386" s="109" t="s">
        <v>1767</v>
      </c>
      <c r="Q386" s="110"/>
      <c r="R386" s="110"/>
      <c r="S386" s="110"/>
      <c r="T386" s="110"/>
      <c r="U386" s="111"/>
      <c r="V386" s="111"/>
      <c r="W386" s="112"/>
      <c r="X386" s="113"/>
      <c r="Y386" s="114" t="s">
        <v>285</v>
      </c>
      <c r="Z386" s="115">
        <v>38.31</v>
      </c>
      <c r="AA386" s="116">
        <v>20</v>
      </c>
      <c r="AB386" s="117">
        <f t="shared" si="45"/>
        <v>766.2</v>
      </c>
      <c r="AC386" s="117">
        <f t="shared" si="46"/>
        <v>5.9928333</v>
      </c>
      <c r="AD386" s="118"/>
      <c r="AE386" s="117">
        <f t="shared" si="47"/>
        <v>0</v>
      </c>
      <c r="AF386" s="117">
        <f t="shared" si="48"/>
        <v>0</v>
      </c>
      <c r="AG386" s="119">
        <f t="shared" si="49"/>
        <v>20</v>
      </c>
      <c r="AH386" s="120">
        <f t="shared" si="50"/>
        <v>766.2</v>
      </c>
      <c r="AI386" s="121">
        <f t="shared" si="51"/>
        <v>5.9928333</v>
      </c>
      <c r="AJ386" s="122" t="str">
        <f>+C386</f>
        <v>KUWAIT</v>
      </c>
      <c r="AK386" s="122" t="str">
        <f>IF(ISNA(VLOOKUP(postponeList!D386,[1]Sheet!$A$2:$B$12,2,FALSE))," ",(VLOOKUP(postponeList!D386,[1]Sheet!$A$2:$B$12,2,FALSE)))</f>
        <v>PESGD</v>
      </c>
      <c r="AL386" s="122" t="str">
        <f>IF(ISNA(VLOOKUP(E386,[1]Sheet!$G$2:$H$40,2,FALSE))," ",VLOOKUP(E386,[1]Sheet!$G$2:$H$40,2,FALSE))</f>
        <v>PMMAF</v>
      </c>
      <c r="AM386" s="122" t="str">
        <f>IF(ISNA(VLOOKUP(G386,[1]Sheet!$K$2:$L$159,2,FALSE))," ",(VLOOKUP(G386,[1]Sheet!$K$2:$L$159,2,FALSE)))</f>
        <v>EASA</v>
      </c>
      <c r="AN386" s="122" t="str">
        <f>IF(ISNA(VLOOKUP(I386&amp;C386,[1]Sheet!$D$2:$E$228,2,FALSE))," ",VLOOKUP(I386&amp;C386,[1]Sheet!$D$2:$E$228,2,FALSE))</f>
        <v>Leo, Kawasaki</v>
      </c>
      <c r="AO386" s="122" t="str">
        <f>+I386&amp;C386</f>
        <v>PANKUWAIT</v>
      </c>
      <c r="AP386" s="122" t="str">
        <f>C386&amp;D386&amp;E386&amp;G386&amp;I386&amp;O386</f>
        <v>KUWAIT321002019792PANMAR</v>
      </c>
      <c r="AQ386" s="122" t="str">
        <f>B386&amp;D386&amp;N386</f>
        <v xml:space="preserve">MIDDLE EAST32100VF </v>
      </c>
      <c r="AR386" s="123" t="str">
        <f>+D386&amp;J386</f>
        <v>32100SE</v>
      </c>
      <c r="AS386" s="124" t="str">
        <f t="shared" si="52"/>
        <v/>
      </c>
      <c r="AT386" s="125" t="str">
        <f t="shared" si="53"/>
        <v>FV-30AS205PM</v>
      </c>
      <c r="AU386" s="125" t="e">
        <f>IF(NOT(AT386=""),VLOOKUP(AT386,[1]PSI_Category!A:B,2,0),"")</f>
        <v>#N/A</v>
      </c>
      <c r="AV386" s="125" t="s">
        <v>533</v>
      </c>
      <c r="AW386" s="125" t="s">
        <v>1726</v>
      </c>
      <c r="AX386" s="125" t="s">
        <v>533</v>
      </c>
    </row>
    <row r="387" spans="2:50" s="103" customFormat="1" ht="11.4" customHeight="1" x14ac:dyDescent="0.2">
      <c r="B387" s="104" t="s">
        <v>1802</v>
      </c>
      <c r="C387" s="105" t="s">
        <v>1812</v>
      </c>
      <c r="D387" s="106">
        <v>32100</v>
      </c>
      <c r="E387" s="107">
        <v>2019</v>
      </c>
      <c r="F387" s="105" t="s">
        <v>1762</v>
      </c>
      <c r="G387" s="107">
        <v>792</v>
      </c>
      <c r="H387" s="105" t="s">
        <v>1813</v>
      </c>
      <c r="I387" s="105" t="s">
        <v>298</v>
      </c>
      <c r="J387" s="107" t="s">
        <v>293</v>
      </c>
      <c r="K387" s="105">
        <v>92011882</v>
      </c>
      <c r="L387" s="105" t="s">
        <v>2232</v>
      </c>
      <c r="M387" s="105" t="s">
        <v>2235</v>
      </c>
      <c r="N387" s="105" t="s">
        <v>2062</v>
      </c>
      <c r="O387" s="108" t="s">
        <v>160</v>
      </c>
      <c r="P387" s="109" t="s">
        <v>1767</v>
      </c>
      <c r="Q387" s="110"/>
      <c r="R387" s="110"/>
      <c r="S387" s="145"/>
      <c r="T387" s="110"/>
      <c r="U387" s="111"/>
      <c r="V387" s="111"/>
      <c r="W387" s="112"/>
      <c r="X387" s="113"/>
      <c r="Y387" s="114" t="s">
        <v>285</v>
      </c>
      <c r="Z387" s="115">
        <v>355.68</v>
      </c>
      <c r="AA387" s="116">
        <v>15</v>
      </c>
      <c r="AB387" s="117">
        <f t="shared" si="45"/>
        <v>5335.2</v>
      </c>
      <c r="AC387" s="117">
        <f t="shared" si="46"/>
        <v>41.729266799999998</v>
      </c>
      <c r="AD387" s="118"/>
      <c r="AE387" s="117">
        <f t="shared" si="47"/>
        <v>0</v>
      </c>
      <c r="AF387" s="117">
        <f t="shared" si="48"/>
        <v>0</v>
      </c>
      <c r="AG387" s="119">
        <f t="shared" si="49"/>
        <v>15</v>
      </c>
      <c r="AH387" s="120">
        <f t="shared" si="50"/>
        <v>5335.2</v>
      </c>
      <c r="AI387" s="121">
        <f t="shared" si="51"/>
        <v>41.729266799999998</v>
      </c>
      <c r="AJ387" s="122" t="str">
        <f>+C387</f>
        <v>KUWAIT</v>
      </c>
      <c r="AK387" s="122" t="str">
        <f>IF(ISNA(VLOOKUP(postponeList!D387,[1]Sheet!$A$2:$B$12,2,FALSE))," ",(VLOOKUP(postponeList!D387,[1]Sheet!$A$2:$B$12,2,FALSE)))</f>
        <v>PESGD</v>
      </c>
      <c r="AL387" s="122" t="str">
        <f>IF(ISNA(VLOOKUP(E387,[1]Sheet!$G$2:$H$40,2,FALSE))," ",VLOOKUP(E387,[1]Sheet!$G$2:$H$40,2,FALSE))</f>
        <v>PMMAF</v>
      </c>
      <c r="AM387" s="122" t="str">
        <f>IF(ISNA(VLOOKUP(G387,[1]Sheet!$K$2:$L$159,2,FALSE))," ",(VLOOKUP(G387,[1]Sheet!$K$2:$L$159,2,FALSE)))</f>
        <v>EASA</v>
      </c>
      <c r="AN387" s="122" t="str">
        <f>IF(ISNA(VLOOKUP(I387&amp;C387,[1]Sheet!$D$2:$E$228,2,FALSE))," ",VLOOKUP(I387&amp;C387,[1]Sheet!$D$2:$E$228,2,FALSE))</f>
        <v>Leo, Kawasaki</v>
      </c>
      <c r="AO387" s="122" t="str">
        <f>+I387&amp;C387</f>
        <v>PANKUWAIT</v>
      </c>
      <c r="AP387" s="122" t="str">
        <f>C387&amp;D387&amp;E387&amp;G387&amp;I387&amp;O387</f>
        <v>KUWAIT321002019792PANMAR</v>
      </c>
      <c r="AQ387" s="122" t="str">
        <f>B387&amp;D387&amp;N387</f>
        <v xml:space="preserve">MIDDLE EAST32100AP </v>
      </c>
      <c r="AR387" s="123" t="str">
        <f>+D387&amp;J387</f>
        <v>32100SE</v>
      </c>
      <c r="AS387" s="124" t="str">
        <f t="shared" si="52"/>
        <v/>
      </c>
      <c r="AT387" s="125" t="str">
        <f t="shared" si="53"/>
        <v>F-VXK70MWK</v>
      </c>
      <c r="AU387" s="125" t="str">
        <f>IF(NOT(AT387=""),VLOOKUP(AT387,[1]PSI_Category!A:B,2,0),"")</f>
        <v>A/P</v>
      </c>
      <c r="AV387" s="125" t="s">
        <v>2063</v>
      </c>
      <c r="AW387" s="125" t="s">
        <v>2063</v>
      </c>
      <c r="AX387" s="125" t="s">
        <v>2063</v>
      </c>
    </row>
    <row r="388" spans="2:50" s="103" customFormat="1" ht="11.4" customHeight="1" x14ac:dyDescent="0.3">
      <c r="B388" s="104" t="s">
        <v>1802</v>
      </c>
      <c r="C388" s="105" t="s">
        <v>1812</v>
      </c>
      <c r="D388" s="106">
        <v>32100</v>
      </c>
      <c r="E388" s="107">
        <v>2019</v>
      </c>
      <c r="F388" s="105" t="s">
        <v>1762</v>
      </c>
      <c r="G388" s="107">
        <v>792</v>
      </c>
      <c r="H388" s="105" t="s">
        <v>1813</v>
      </c>
      <c r="I388" s="105" t="s">
        <v>298</v>
      </c>
      <c r="J388" s="107" t="s">
        <v>293</v>
      </c>
      <c r="K388" s="105">
        <v>92011882</v>
      </c>
      <c r="L388" s="105" t="s">
        <v>2232</v>
      </c>
      <c r="M388" s="105" t="s">
        <v>2236</v>
      </c>
      <c r="N388" s="105" t="s">
        <v>2062</v>
      </c>
      <c r="O388" s="108" t="s">
        <v>160</v>
      </c>
      <c r="P388" s="109" t="s">
        <v>1767</v>
      </c>
      <c r="Q388" s="110"/>
      <c r="R388" s="110"/>
      <c r="S388" s="110"/>
      <c r="T388" s="110"/>
      <c r="U388" s="111"/>
      <c r="V388" s="111"/>
      <c r="W388" s="112"/>
      <c r="X388" s="113"/>
      <c r="Y388" s="114" t="s">
        <v>285</v>
      </c>
      <c r="Z388" s="115">
        <v>445</v>
      </c>
      <c r="AA388" s="116">
        <v>10</v>
      </c>
      <c r="AB388" s="117">
        <f t="shared" si="45"/>
        <v>4450</v>
      </c>
      <c r="AC388" s="117">
        <f t="shared" si="46"/>
        <v>34.805675000000001</v>
      </c>
      <c r="AD388" s="118"/>
      <c r="AE388" s="117">
        <f t="shared" si="47"/>
        <v>0</v>
      </c>
      <c r="AF388" s="117">
        <f t="shared" si="48"/>
        <v>0</v>
      </c>
      <c r="AG388" s="119">
        <f t="shared" si="49"/>
        <v>10</v>
      </c>
      <c r="AH388" s="120">
        <f t="shared" si="50"/>
        <v>4450</v>
      </c>
      <c r="AI388" s="121">
        <f t="shared" si="51"/>
        <v>34.805675000000001</v>
      </c>
      <c r="AJ388" s="122" t="str">
        <f>+C388</f>
        <v>KUWAIT</v>
      </c>
      <c r="AK388" s="122" t="str">
        <f>IF(ISNA(VLOOKUP(postponeList!D388,[1]Sheet!$A$2:$B$12,2,FALSE))," ",(VLOOKUP(postponeList!D388,[1]Sheet!$A$2:$B$12,2,FALSE)))</f>
        <v>PESGD</v>
      </c>
      <c r="AL388" s="122" t="str">
        <f>IF(ISNA(VLOOKUP(E388,[1]Sheet!$G$2:$H$40,2,FALSE))," ",VLOOKUP(E388,[1]Sheet!$G$2:$H$40,2,FALSE))</f>
        <v>PMMAF</v>
      </c>
      <c r="AM388" s="122" t="str">
        <f>IF(ISNA(VLOOKUP(G388,[1]Sheet!$K$2:$L$159,2,FALSE))," ",(VLOOKUP(G388,[1]Sheet!$K$2:$L$159,2,FALSE)))</f>
        <v>EASA</v>
      </c>
      <c r="AN388" s="122" t="str">
        <f>IF(ISNA(VLOOKUP(I388&amp;C388,[1]Sheet!$D$2:$E$228,2,FALSE))," ",VLOOKUP(I388&amp;C388,[1]Sheet!$D$2:$E$228,2,FALSE))</f>
        <v>Leo, Kawasaki</v>
      </c>
      <c r="AO388" s="122" t="str">
        <f>+I388&amp;C388</f>
        <v>PANKUWAIT</v>
      </c>
      <c r="AP388" s="122" t="str">
        <f>C388&amp;D388&amp;E388&amp;G388&amp;I388&amp;O388</f>
        <v>KUWAIT321002019792PANMAR</v>
      </c>
      <c r="AQ388" s="122" t="str">
        <f>B388&amp;D388&amp;N388</f>
        <v xml:space="preserve">MIDDLE EAST32100AP </v>
      </c>
      <c r="AR388" s="123" t="str">
        <f>+D388&amp;J388</f>
        <v>32100SE</v>
      </c>
      <c r="AS388" s="124" t="str">
        <f t="shared" si="52"/>
        <v/>
      </c>
      <c r="AT388" s="125" t="str">
        <f t="shared" si="53"/>
        <v>F-VXK90MKK</v>
      </c>
      <c r="AU388" s="125" t="str">
        <f>IF(NOT(AT388=""),VLOOKUP(AT388,[1]PSI_Category!A:B,2,0),"")</f>
        <v>A/P</v>
      </c>
      <c r="AV388" s="125" t="s">
        <v>2063</v>
      </c>
      <c r="AW388" s="125" t="s">
        <v>2063</v>
      </c>
      <c r="AX388" s="125" t="s">
        <v>2063</v>
      </c>
    </row>
    <row r="389" spans="2:50" s="103" customFormat="1" ht="11.4" customHeight="1" x14ac:dyDescent="0.3">
      <c r="B389" s="104" t="s">
        <v>1802</v>
      </c>
      <c r="C389" s="105" t="s">
        <v>1812</v>
      </c>
      <c r="D389" s="106">
        <v>32100</v>
      </c>
      <c r="E389" s="107">
        <v>2019</v>
      </c>
      <c r="F389" s="105" t="s">
        <v>1762</v>
      </c>
      <c r="G389" s="107">
        <v>792</v>
      </c>
      <c r="H389" s="105" t="s">
        <v>1813</v>
      </c>
      <c r="I389" s="105" t="s">
        <v>298</v>
      </c>
      <c r="J389" s="107" t="s">
        <v>293</v>
      </c>
      <c r="K389" s="105">
        <v>92011882</v>
      </c>
      <c r="L389" s="105" t="s">
        <v>2232</v>
      </c>
      <c r="M389" s="105" t="s">
        <v>2237</v>
      </c>
      <c r="N389" s="105" t="s">
        <v>2062</v>
      </c>
      <c r="O389" s="108" t="s">
        <v>160</v>
      </c>
      <c r="P389" s="109" t="s">
        <v>1767</v>
      </c>
      <c r="Q389" s="110"/>
      <c r="R389" s="110"/>
      <c r="S389" s="110"/>
      <c r="T389" s="110"/>
      <c r="U389" s="111"/>
      <c r="V389" s="111"/>
      <c r="W389" s="112"/>
      <c r="X389" s="113"/>
      <c r="Y389" s="114" t="s">
        <v>285</v>
      </c>
      <c r="Z389" s="115">
        <v>208.74</v>
      </c>
      <c r="AA389" s="116">
        <v>15</v>
      </c>
      <c r="AB389" s="117">
        <f t="shared" ref="AB389:AB452" si="54">IF($Y389=$AB$3,$Z389*AA389,IF($Y389=$AC$3,$Z389*AA389/$AF$3,IF($Y389=$AH$3,$Z389*AA389/$AI$3,IF($Y389=$AJ$3,$Z389*AA389/$AK$3))))</f>
        <v>3131.1000000000004</v>
      </c>
      <c r="AC389" s="117">
        <f t="shared" ref="AC389:AC452" si="55">AB389*$AF$3/1000</f>
        <v>24.489898650000004</v>
      </c>
      <c r="AD389" s="118"/>
      <c r="AE389" s="117">
        <f t="shared" ref="AE389:AE452" si="56">IF($Y389=$AB$3,$Z389*AD389, IF($Y389=$AC$3, $Z389*AD389/$AF$3, IF($Y389=$AH$3, $Z389*AD389/$AI$3, IF($Y389=$AJ$3, $Z389*AD389/$AK$3))))</f>
        <v>0</v>
      </c>
      <c r="AF389" s="117">
        <f t="shared" ref="AF389:AF452" si="57">AE389*$AF$3/1000</f>
        <v>0</v>
      </c>
      <c r="AG389" s="119">
        <f t="shared" ref="AG389:AG452" si="58">+AA389-AD389</f>
        <v>15</v>
      </c>
      <c r="AH389" s="120">
        <f t="shared" ref="AH389:AH452" si="59">IF($Y389=$AB$3,$Z389*AG389, IF($Y389=$AC$3, $Z389*AG389/$AF$3, IF($Y389=$AH$3, $Z389*AG389/$AI$3, IF($Y389=$AJ$3, $Z389*AG389/$AK$3))))</f>
        <v>3131.1000000000004</v>
      </c>
      <c r="AI389" s="121">
        <f t="shared" ref="AI389:AI452" si="60">AH389*$AF$3/1000</f>
        <v>24.489898650000004</v>
      </c>
      <c r="AJ389" s="122" t="str">
        <f>+C389</f>
        <v>KUWAIT</v>
      </c>
      <c r="AK389" s="122" t="str">
        <f>IF(ISNA(VLOOKUP(postponeList!D389,[1]Sheet!$A$2:$B$12,2,FALSE))," ",(VLOOKUP(postponeList!D389,[1]Sheet!$A$2:$B$12,2,FALSE)))</f>
        <v>PESGD</v>
      </c>
      <c r="AL389" s="122" t="str">
        <f>IF(ISNA(VLOOKUP(E389,[1]Sheet!$G$2:$H$40,2,FALSE))," ",VLOOKUP(E389,[1]Sheet!$G$2:$H$40,2,FALSE))</f>
        <v>PMMAF</v>
      </c>
      <c r="AM389" s="122" t="str">
        <f>IF(ISNA(VLOOKUP(G389,[1]Sheet!$K$2:$L$159,2,FALSE))," ",(VLOOKUP(G389,[1]Sheet!$K$2:$L$159,2,FALSE)))</f>
        <v>EASA</v>
      </c>
      <c r="AN389" s="122" t="str">
        <f>IF(ISNA(VLOOKUP(I389&amp;C389,[1]Sheet!$D$2:$E$228,2,FALSE))," ",VLOOKUP(I389&amp;C389,[1]Sheet!$D$2:$E$228,2,FALSE))</f>
        <v>Leo, Kawasaki</v>
      </c>
      <c r="AO389" s="122" t="str">
        <f>+I389&amp;C389</f>
        <v>PANKUWAIT</v>
      </c>
      <c r="AP389" s="122" t="str">
        <f>C389&amp;D389&amp;E389&amp;G389&amp;I389&amp;O389</f>
        <v>KUWAIT321002019792PANMAR</v>
      </c>
      <c r="AQ389" s="122" t="str">
        <f>B389&amp;D389&amp;N389</f>
        <v xml:space="preserve">MIDDLE EAST32100AP </v>
      </c>
      <c r="AR389" s="123" t="str">
        <f>+D389&amp;J389</f>
        <v>32100SE</v>
      </c>
      <c r="AS389" s="124" t="str">
        <f t="shared" ref="AS389:AS452" si="61">LEFT(V389,3)</f>
        <v/>
      </c>
      <c r="AT389" s="125" t="str">
        <f t="shared" ref="AT389:AT452" si="62">IFERROR(TRIM(M389),"")</f>
        <v>F-VXM35MSK</v>
      </c>
      <c r="AU389" s="125" t="str">
        <f>IF(NOT(AT389=""),VLOOKUP(AT389,[1]PSI_Category!A:B,2,0),"")</f>
        <v>A/P</v>
      </c>
      <c r="AV389" s="125" t="s">
        <v>2063</v>
      </c>
      <c r="AW389" s="125" t="s">
        <v>2063</v>
      </c>
      <c r="AX389" s="125" t="s">
        <v>2063</v>
      </c>
    </row>
    <row r="390" spans="2:50" s="103" customFormat="1" ht="11.4" customHeight="1" x14ac:dyDescent="0.3">
      <c r="B390" s="104" t="s">
        <v>1802</v>
      </c>
      <c r="C390" s="105" t="s">
        <v>1812</v>
      </c>
      <c r="D390" s="106">
        <v>32100</v>
      </c>
      <c r="E390" s="107">
        <v>2019</v>
      </c>
      <c r="F390" s="105" t="s">
        <v>1762</v>
      </c>
      <c r="G390" s="107">
        <v>792</v>
      </c>
      <c r="H390" s="105" t="s">
        <v>1813</v>
      </c>
      <c r="I390" s="105" t="s">
        <v>298</v>
      </c>
      <c r="J390" s="107" t="s">
        <v>293</v>
      </c>
      <c r="K390" s="105">
        <v>92011882</v>
      </c>
      <c r="L390" s="105" t="s">
        <v>2232</v>
      </c>
      <c r="M390" s="105" t="s">
        <v>2238</v>
      </c>
      <c r="N390" s="105" t="s">
        <v>1766</v>
      </c>
      <c r="O390" s="108" t="s">
        <v>160</v>
      </c>
      <c r="P390" s="109" t="s">
        <v>1767</v>
      </c>
      <c r="Q390" s="110"/>
      <c r="R390" s="110"/>
      <c r="S390" s="110"/>
      <c r="T390" s="110"/>
      <c r="U390" s="111"/>
      <c r="V390" s="111"/>
      <c r="W390" s="112"/>
      <c r="X390" s="113"/>
      <c r="Y390" s="114" t="s">
        <v>285</v>
      </c>
      <c r="Z390" s="115">
        <v>203.21</v>
      </c>
      <c r="AA390" s="116">
        <v>50</v>
      </c>
      <c r="AB390" s="117">
        <f t="shared" si="54"/>
        <v>10160.5</v>
      </c>
      <c r="AC390" s="117">
        <f t="shared" si="55"/>
        <v>79.470350749999994</v>
      </c>
      <c r="AD390" s="118"/>
      <c r="AE390" s="117">
        <f t="shared" si="56"/>
        <v>0</v>
      </c>
      <c r="AF390" s="117">
        <f t="shared" si="57"/>
        <v>0</v>
      </c>
      <c r="AG390" s="119">
        <f t="shared" si="58"/>
        <v>50</v>
      </c>
      <c r="AH390" s="120">
        <f t="shared" si="59"/>
        <v>10160.5</v>
      </c>
      <c r="AI390" s="121">
        <f t="shared" si="60"/>
        <v>79.470350749999994</v>
      </c>
      <c r="AJ390" s="122" t="str">
        <f>+C390</f>
        <v>KUWAIT</v>
      </c>
      <c r="AK390" s="122" t="str">
        <f>IF(ISNA(VLOOKUP(postponeList!D390,[1]Sheet!$A$2:$B$12,2,FALSE))," ",(VLOOKUP(postponeList!D390,[1]Sheet!$A$2:$B$12,2,FALSE)))</f>
        <v>PESGD</v>
      </c>
      <c r="AL390" s="122" t="str">
        <f>IF(ISNA(VLOOKUP(E390,[1]Sheet!$G$2:$H$40,2,FALSE))," ",VLOOKUP(E390,[1]Sheet!$G$2:$H$40,2,FALSE))</f>
        <v>PMMAF</v>
      </c>
      <c r="AM390" s="122" t="str">
        <f>IF(ISNA(VLOOKUP(G390,[1]Sheet!$K$2:$L$159,2,FALSE))," ",(VLOOKUP(G390,[1]Sheet!$K$2:$L$159,2,FALSE)))</f>
        <v>EASA</v>
      </c>
      <c r="AN390" s="122" t="str">
        <f>IF(ISNA(VLOOKUP(I390&amp;C390,[1]Sheet!$D$2:$E$228,2,FALSE))," ",VLOOKUP(I390&amp;C390,[1]Sheet!$D$2:$E$228,2,FALSE))</f>
        <v>Leo, Kawasaki</v>
      </c>
      <c r="AO390" s="122" t="str">
        <f>+I390&amp;C390</f>
        <v>PANKUWAIT</v>
      </c>
      <c r="AP390" s="122" t="str">
        <f>C390&amp;D390&amp;E390&amp;G390&amp;I390&amp;O390</f>
        <v>KUWAIT321002019792PANMAR</v>
      </c>
      <c r="AQ390" s="122" t="str">
        <f>B390&amp;D390&amp;N390</f>
        <v xml:space="preserve">MIDDLE EAST32100AC </v>
      </c>
      <c r="AR390" s="123" t="str">
        <f>+D390&amp;J390</f>
        <v>32100SE</v>
      </c>
      <c r="AS390" s="124" t="str">
        <f t="shared" si="61"/>
        <v/>
      </c>
      <c r="AT390" s="125" t="str">
        <f t="shared" si="62"/>
        <v>FY-14ELNNAHMG</v>
      </c>
      <c r="AU390" s="125" t="str">
        <f>IF(NOT(AT390=""),VLOOKUP(AT390,[1]PSI_Category!A:B,2,0),"")</f>
        <v>A/C</v>
      </c>
      <c r="AV390" s="125" t="s">
        <v>545</v>
      </c>
      <c r="AW390" s="125" t="s">
        <v>545</v>
      </c>
      <c r="AX390" s="125" t="s">
        <v>545</v>
      </c>
    </row>
    <row r="391" spans="2:50" s="103" customFormat="1" ht="11.4" customHeight="1" x14ac:dyDescent="0.3">
      <c r="B391" s="104" t="s">
        <v>1802</v>
      </c>
      <c r="C391" s="105" t="s">
        <v>1823</v>
      </c>
      <c r="D391" s="106">
        <v>31400</v>
      </c>
      <c r="E391" s="107">
        <v>1950</v>
      </c>
      <c r="F391" s="105" t="s">
        <v>1824</v>
      </c>
      <c r="G391" s="107">
        <v>802</v>
      </c>
      <c r="H391" s="105" t="s">
        <v>1825</v>
      </c>
      <c r="I391" s="105" t="s">
        <v>1773</v>
      </c>
      <c r="J391" s="107" t="s">
        <v>293</v>
      </c>
      <c r="K391" s="105">
        <v>92011179</v>
      </c>
      <c r="L391" s="105" t="s">
        <v>2239</v>
      </c>
      <c r="M391" s="105" t="s">
        <v>1858</v>
      </c>
      <c r="N391" s="105" t="s">
        <v>1818</v>
      </c>
      <c r="O391" s="108" t="s">
        <v>160</v>
      </c>
      <c r="P391" s="109" t="s">
        <v>1777</v>
      </c>
      <c r="Q391" s="110">
        <v>45376</v>
      </c>
      <c r="R391" s="110"/>
      <c r="S391" s="110">
        <v>45378</v>
      </c>
      <c r="T391" s="110">
        <v>45380</v>
      </c>
      <c r="U391" s="111" t="s">
        <v>1952</v>
      </c>
      <c r="V391" s="111" t="s">
        <v>2103</v>
      </c>
      <c r="W391" s="112"/>
      <c r="X391" s="113" t="s">
        <v>2240</v>
      </c>
      <c r="Y391" s="114" t="s">
        <v>285</v>
      </c>
      <c r="Z391" s="115">
        <v>41.22</v>
      </c>
      <c r="AA391" s="116">
        <v>160</v>
      </c>
      <c r="AB391" s="117">
        <f t="shared" si="54"/>
        <v>6595.2</v>
      </c>
      <c r="AC391" s="117">
        <f t="shared" si="55"/>
        <v>51.584356800000002</v>
      </c>
      <c r="AD391" s="118">
        <v>160</v>
      </c>
      <c r="AE391" s="117">
        <f t="shared" si="56"/>
        <v>6595.2</v>
      </c>
      <c r="AF391" s="117">
        <f t="shared" si="57"/>
        <v>51.584356800000002</v>
      </c>
      <c r="AG391" s="119">
        <f t="shared" si="58"/>
        <v>0</v>
      </c>
      <c r="AH391" s="120">
        <f t="shared" si="59"/>
        <v>0</v>
      </c>
      <c r="AI391" s="121">
        <f t="shared" si="60"/>
        <v>0</v>
      </c>
      <c r="AJ391" s="122" t="str">
        <f>+C391</f>
        <v>OMAN</v>
      </c>
      <c r="AK391" s="122" t="str">
        <f>IF(ISNA(VLOOKUP(postponeList!D391,[1]Sheet!$A$2:$B$12,2,FALSE))," ",(VLOOKUP(postponeList!D391,[1]Sheet!$A$2:$B$12,2,FALSE)))</f>
        <v>PEWVN</v>
      </c>
      <c r="AL391" s="122" t="str">
        <f>IF(ISNA(VLOOKUP(E391,[1]Sheet!$G$2:$H$40,2,FALSE))," ",VLOOKUP(E391,[1]Sheet!$G$2:$H$40,2,FALSE))</f>
        <v>HOSODA SG</v>
      </c>
      <c r="AM391" s="122" t="str">
        <f>IF(ISNA(VLOOKUP(G391,[1]Sheet!$K$2:$L$159,2,FALSE))," ",(VLOOKUP(G391,[1]Sheet!$K$2:$L$159,2,FALSE)))</f>
        <v>MHD</v>
      </c>
      <c r="AN391" s="122" t="str">
        <f>IF(ISNA(VLOOKUP(I391&amp;C391,[1]Sheet!$D$2:$E$228,2,FALSE))," ",VLOOKUP(I391&amp;C391,[1]Sheet!$D$2:$E$228,2,FALSE))</f>
        <v>Leo, Jayant &amp; Vishal</v>
      </c>
      <c r="AO391" s="122" t="str">
        <f>+I391&amp;C391</f>
        <v>KDKOMAN</v>
      </c>
      <c r="AP391" s="122" t="str">
        <f>C391&amp;D391&amp;E391&amp;G391&amp;I391&amp;O391</f>
        <v>OMAN314001950802KDKMAR</v>
      </c>
      <c r="AQ391" s="122" t="str">
        <f>B391&amp;D391&amp;N391</f>
        <v xml:space="preserve">MIDDLE EAST31400WP </v>
      </c>
      <c r="AR391" s="123" t="str">
        <f>+D391&amp;J391</f>
        <v>31400SE</v>
      </c>
      <c r="AS391" s="124" t="str">
        <f t="shared" si="61"/>
        <v>Ves</v>
      </c>
      <c r="AT391" s="125" t="str">
        <f t="shared" si="62"/>
        <v>15WHCTNBMGV</v>
      </c>
      <c r="AU391" s="125" t="str">
        <f>IF(NOT(AT391=""),VLOOKUP(AT391,[1]PSI_Category!A:B,2,0),"")</f>
        <v>W/P</v>
      </c>
      <c r="AV391" s="125" t="s">
        <v>536</v>
      </c>
      <c r="AW391" s="125" t="s">
        <v>536</v>
      </c>
      <c r="AX391" s="125" t="s">
        <v>536</v>
      </c>
    </row>
    <row r="392" spans="2:50" s="103" customFormat="1" ht="11.4" customHeight="1" x14ac:dyDescent="0.3">
      <c r="B392" s="104" t="s">
        <v>1802</v>
      </c>
      <c r="C392" s="105" t="s">
        <v>1823</v>
      </c>
      <c r="D392" s="106">
        <v>31400</v>
      </c>
      <c r="E392" s="107">
        <v>1950</v>
      </c>
      <c r="F392" s="105" t="s">
        <v>1824</v>
      </c>
      <c r="G392" s="107">
        <v>802</v>
      </c>
      <c r="H392" s="105" t="s">
        <v>1825</v>
      </c>
      <c r="I392" s="105" t="s">
        <v>1773</v>
      </c>
      <c r="J392" s="107" t="s">
        <v>293</v>
      </c>
      <c r="K392" s="105">
        <v>92011179</v>
      </c>
      <c r="L392" s="105" t="s">
        <v>2239</v>
      </c>
      <c r="M392" s="105" t="s">
        <v>2241</v>
      </c>
      <c r="N392" s="105" t="s">
        <v>1818</v>
      </c>
      <c r="O392" s="108" t="s">
        <v>160</v>
      </c>
      <c r="P392" s="109" t="s">
        <v>1777</v>
      </c>
      <c r="Q392" s="110">
        <v>45376</v>
      </c>
      <c r="R392" s="110"/>
      <c r="S392" s="110">
        <v>45378</v>
      </c>
      <c r="T392" s="110">
        <v>45380</v>
      </c>
      <c r="U392" s="111" t="s">
        <v>1952</v>
      </c>
      <c r="V392" s="111" t="s">
        <v>2103</v>
      </c>
      <c r="W392" s="112"/>
      <c r="X392" s="113" t="s">
        <v>2240</v>
      </c>
      <c r="Y392" s="114" t="s">
        <v>285</v>
      </c>
      <c r="Z392" s="115">
        <v>13.44</v>
      </c>
      <c r="AA392" s="116">
        <v>2000</v>
      </c>
      <c r="AB392" s="117">
        <f t="shared" si="54"/>
        <v>26880</v>
      </c>
      <c r="AC392" s="117">
        <f t="shared" si="55"/>
        <v>210.24192000000002</v>
      </c>
      <c r="AD392" s="118">
        <v>2000</v>
      </c>
      <c r="AE392" s="117">
        <f t="shared" si="56"/>
        <v>26880</v>
      </c>
      <c r="AF392" s="117">
        <f t="shared" si="57"/>
        <v>210.24192000000002</v>
      </c>
      <c r="AG392" s="119">
        <f t="shared" si="58"/>
        <v>0</v>
      </c>
      <c r="AH392" s="120">
        <f t="shared" si="59"/>
        <v>0</v>
      </c>
      <c r="AI392" s="121">
        <f t="shared" si="60"/>
        <v>0</v>
      </c>
      <c r="AJ392" s="122" t="str">
        <f>+C392</f>
        <v>OMAN</v>
      </c>
      <c r="AK392" s="122" t="str">
        <f>IF(ISNA(VLOOKUP(postponeList!D392,[1]Sheet!$A$2:$B$12,2,FALSE))," ",(VLOOKUP(postponeList!D392,[1]Sheet!$A$2:$B$12,2,FALSE)))</f>
        <v>PEWVN</v>
      </c>
      <c r="AL392" s="122" t="str">
        <f>IF(ISNA(VLOOKUP(E392,[1]Sheet!$G$2:$H$40,2,FALSE))," ",VLOOKUP(E392,[1]Sheet!$G$2:$H$40,2,FALSE))</f>
        <v>HOSODA SG</v>
      </c>
      <c r="AM392" s="122" t="str">
        <f>IF(ISNA(VLOOKUP(G392,[1]Sheet!$K$2:$L$159,2,FALSE))," ",(VLOOKUP(G392,[1]Sheet!$K$2:$L$159,2,FALSE)))</f>
        <v>MHD</v>
      </c>
      <c r="AN392" s="122" t="str">
        <f>IF(ISNA(VLOOKUP(I392&amp;C392,[1]Sheet!$D$2:$E$228,2,FALSE))," ",VLOOKUP(I392&amp;C392,[1]Sheet!$D$2:$E$228,2,FALSE))</f>
        <v>Leo, Jayant &amp; Vishal</v>
      </c>
      <c r="AO392" s="122" t="str">
        <f>+I392&amp;C392</f>
        <v>KDKOMAN</v>
      </c>
      <c r="AP392" s="122" t="str">
        <f>C392&amp;D392&amp;E392&amp;G392&amp;I392&amp;O392</f>
        <v>OMAN314001950802KDKMAR</v>
      </c>
      <c r="AQ392" s="122" t="str">
        <f>B392&amp;D392&amp;N392</f>
        <v xml:space="preserve">MIDDLE EAST31400WP </v>
      </c>
      <c r="AR392" s="123" t="str">
        <f>+D392&amp;J392</f>
        <v>31400SE</v>
      </c>
      <c r="AS392" s="124" t="str">
        <f t="shared" si="61"/>
        <v>Ves</v>
      </c>
      <c r="AT392" s="125" t="str">
        <f t="shared" si="62"/>
        <v>15WUDMNMGV</v>
      </c>
      <c r="AU392" s="125" t="e">
        <f>IF(NOT(AT392=""),VLOOKUP(AT392,[1]PSI_Category!A:B,2,0),"")</f>
        <v>#N/A</v>
      </c>
      <c r="AV392" s="125" t="s">
        <v>536</v>
      </c>
      <c r="AW392" s="125" t="s">
        <v>536</v>
      </c>
      <c r="AX392" s="125" t="s">
        <v>536</v>
      </c>
    </row>
    <row r="393" spans="2:50" s="103" customFormat="1" ht="11.4" customHeight="1" x14ac:dyDescent="0.3">
      <c r="B393" s="104" t="s">
        <v>1802</v>
      </c>
      <c r="C393" s="105" t="s">
        <v>1823</v>
      </c>
      <c r="D393" s="106">
        <v>31400</v>
      </c>
      <c r="E393" s="107">
        <v>1950</v>
      </c>
      <c r="F393" s="105" t="s">
        <v>1824</v>
      </c>
      <c r="G393" s="107">
        <v>802</v>
      </c>
      <c r="H393" s="105" t="s">
        <v>1825</v>
      </c>
      <c r="I393" s="105" t="s">
        <v>1773</v>
      </c>
      <c r="J393" s="107" t="s">
        <v>293</v>
      </c>
      <c r="K393" s="105">
        <v>92011179</v>
      </c>
      <c r="L393" s="105" t="s">
        <v>2239</v>
      </c>
      <c r="M393" s="105" t="s">
        <v>1830</v>
      </c>
      <c r="N393" s="105" t="s">
        <v>1831</v>
      </c>
      <c r="O393" s="108" t="s">
        <v>160</v>
      </c>
      <c r="P393" s="109" t="s">
        <v>1777</v>
      </c>
      <c r="Q393" s="110">
        <v>45376</v>
      </c>
      <c r="R393" s="110"/>
      <c r="S393" s="110">
        <v>45378</v>
      </c>
      <c r="T393" s="110">
        <v>45380</v>
      </c>
      <c r="U393" s="111" t="s">
        <v>1952</v>
      </c>
      <c r="V393" s="111" t="s">
        <v>2103</v>
      </c>
      <c r="W393" s="112"/>
      <c r="X393" s="113" t="s">
        <v>2240</v>
      </c>
      <c r="Y393" s="114" t="s">
        <v>285</v>
      </c>
      <c r="Z393" s="115">
        <v>38.049999999999997</v>
      </c>
      <c r="AA393" s="116">
        <v>1200</v>
      </c>
      <c r="AB393" s="117">
        <f t="shared" si="54"/>
        <v>45660</v>
      </c>
      <c r="AC393" s="117">
        <f t="shared" si="55"/>
        <v>357.12968999999998</v>
      </c>
      <c r="AD393" s="118">
        <v>1200</v>
      </c>
      <c r="AE393" s="117">
        <f t="shared" si="56"/>
        <v>45660</v>
      </c>
      <c r="AF393" s="117">
        <f t="shared" si="57"/>
        <v>357.12968999999998</v>
      </c>
      <c r="AG393" s="119">
        <f t="shared" si="58"/>
        <v>0</v>
      </c>
      <c r="AH393" s="120">
        <f t="shared" si="59"/>
        <v>0</v>
      </c>
      <c r="AI393" s="121">
        <f t="shared" si="60"/>
        <v>0</v>
      </c>
      <c r="AJ393" s="122" t="str">
        <f>+C393</f>
        <v>OMAN</v>
      </c>
      <c r="AK393" s="122" t="str">
        <f>IF(ISNA(VLOOKUP(postponeList!D393,[1]Sheet!$A$2:$B$12,2,FALSE))," ",(VLOOKUP(postponeList!D393,[1]Sheet!$A$2:$B$12,2,FALSE)))</f>
        <v>PEWVN</v>
      </c>
      <c r="AL393" s="122" t="str">
        <f>IF(ISNA(VLOOKUP(E393,[1]Sheet!$G$2:$H$40,2,FALSE))," ",VLOOKUP(E393,[1]Sheet!$G$2:$H$40,2,FALSE))</f>
        <v>HOSODA SG</v>
      </c>
      <c r="AM393" s="122" t="str">
        <f>IF(ISNA(VLOOKUP(G393,[1]Sheet!$K$2:$L$159,2,FALSE))," ",(VLOOKUP(G393,[1]Sheet!$K$2:$L$159,2,FALSE)))</f>
        <v>MHD</v>
      </c>
      <c r="AN393" s="122" t="str">
        <f>IF(ISNA(VLOOKUP(I393&amp;C393,[1]Sheet!$D$2:$E$228,2,FALSE))," ",VLOOKUP(I393&amp;C393,[1]Sheet!$D$2:$E$228,2,FALSE))</f>
        <v>Leo, Jayant &amp; Vishal</v>
      </c>
      <c r="AO393" s="122" t="str">
        <f>+I393&amp;C393</f>
        <v>KDKOMAN</v>
      </c>
      <c r="AP393" s="122" t="str">
        <f>C393&amp;D393&amp;E393&amp;G393&amp;I393&amp;O393</f>
        <v>OMAN314001950802KDKMAR</v>
      </c>
      <c r="AQ393" s="122" t="str">
        <f>B393&amp;D393&amp;N393</f>
        <v xml:space="preserve">MIDDLE EAST31400CM </v>
      </c>
      <c r="AR393" s="123" t="str">
        <f>+D393&amp;J393</f>
        <v>31400SE</v>
      </c>
      <c r="AS393" s="124" t="str">
        <f t="shared" si="61"/>
        <v>Ves</v>
      </c>
      <c r="AT393" s="125" t="str">
        <f t="shared" si="62"/>
        <v>17CUHNBMG</v>
      </c>
      <c r="AU393" s="125" t="str">
        <f>IF(NOT(AT393=""),VLOOKUP(AT393,[1]PSI_Category!A:B,2,0),"")</f>
        <v>C/M</v>
      </c>
      <c r="AV393" s="125" t="s">
        <v>535</v>
      </c>
      <c r="AW393" s="125" t="s">
        <v>535</v>
      </c>
      <c r="AX393" s="125" t="s">
        <v>535</v>
      </c>
    </row>
    <row r="394" spans="2:50" s="103" customFormat="1" ht="11.4" customHeight="1" x14ac:dyDescent="0.3">
      <c r="B394" s="104" t="s">
        <v>1802</v>
      </c>
      <c r="C394" s="105" t="s">
        <v>1823</v>
      </c>
      <c r="D394" s="106">
        <v>31400</v>
      </c>
      <c r="E394" s="107">
        <v>1950</v>
      </c>
      <c r="F394" s="105" t="s">
        <v>1824</v>
      </c>
      <c r="G394" s="107">
        <v>802</v>
      </c>
      <c r="H394" s="105" t="s">
        <v>1825</v>
      </c>
      <c r="I394" s="105" t="s">
        <v>1773</v>
      </c>
      <c r="J394" s="107" t="s">
        <v>293</v>
      </c>
      <c r="K394" s="105">
        <v>92011179</v>
      </c>
      <c r="L394" s="105" t="s">
        <v>2239</v>
      </c>
      <c r="M394" s="105" t="s">
        <v>1855</v>
      </c>
      <c r="N394" s="105" t="s">
        <v>1809</v>
      </c>
      <c r="O394" s="108" t="s">
        <v>160</v>
      </c>
      <c r="P394" s="109" t="s">
        <v>1777</v>
      </c>
      <c r="Q394" s="110">
        <v>45376</v>
      </c>
      <c r="R394" s="110"/>
      <c r="S394" s="110">
        <v>45378</v>
      </c>
      <c r="T394" s="110">
        <v>45380</v>
      </c>
      <c r="U394" s="111" t="s">
        <v>1952</v>
      </c>
      <c r="V394" s="111" t="s">
        <v>2103</v>
      </c>
      <c r="W394" s="112"/>
      <c r="X394" s="113" t="s">
        <v>2240</v>
      </c>
      <c r="Y394" s="114" t="s">
        <v>285</v>
      </c>
      <c r="Z394" s="115">
        <v>26.2</v>
      </c>
      <c r="AA394" s="116">
        <v>120</v>
      </c>
      <c r="AB394" s="117">
        <f t="shared" si="54"/>
        <v>3144</v>
      </c>
      <c r="AC394" s="117">
        <f t="shared" si="55"/>
        <v>24.590796000000001</v>
      </c>
      <c r="AD394" s="118">
        <v>120</v>
      </c>
      <c r="AE394" s="117">
        <f t="shared" si="56"/>
        <v>3144</v>
      </c>
      <c r="AF394" s="117">
        <f t="shared" si="57"/>
        <v>24.590796000000001</v>
      </c>
      <c r="AG394" s="119">
        <f t="shared" si="58"/>
        <v>0</v>
      </c>
      <c r="AH394" s="120">
        <f t="shared" si="59"/>
        <v>0</v>
      </c>
      <c r="AI394" s="121">
        <f t="shared" si="60"/>
        <v>0</v>
      </c>
      <c r="AJ394" s="122" t="str">
        <f>+C394</f>
        <v>OMAN</v>
      </c>
      <c r="AK394" s="122" t="str">
        <f>IF(ISNA(VLOOKUP(postponeList!D394,[1]Sheet!$A$2:$B$12,2,FALSE))," ",(VLOOKUP(postponeList!D394,[1]Sheet!$A$2:$B$12,2,FALSE)))</f>
        <v>PEWVN</v>
      </c>
      <c r="AL394" s="122" t="str">
        <f>IF(ISNA(VLOOKUP(E394,[1]Sheet!$G$2:$H$40,2,FALSE))," ",VLOOKUP(E394,[1]Sheet!$G$2:$H$40,2,FALSE))</f>
        <v>HOSODA SG</v>
      </c>
      <c r="AM394" s="122" t="str">
        <f>IF(ISNA(VLOOKUP(G394,[1]Sheet!$K$2:$L$159,2,FALSE))," ",(VLOOKUP(G394,[1]Sheet!$K$2:$L$159,2,FALSE)))</f>
        <v>MHD</v>
      </c>
      <c r="AN394" s="122" t="str">
        <f>IF(ISNA(VLOOKUP(I394&amp;C394,[1]Sheet!$D$2:$E$228,2,FALSE))," ",VLOOKUP(I394&amp;C394,[1]Sheet!$D$2:$E$228,2,FALSE))</f>
        <v>Leo, Jayant &amp; Vishal</v>
      </c>
      <c r="AO394" s="122" t="str">
        <f>+I394&amp;C394</f>
        <v>KDKOMAN</v>
      </c>
      <c r="AP394" s="122" t="str">
        <f>C394&amp;D394&amp;E394&amp;G394&amp;I394&amp;O394</f>
        <v>OMAN314001950802KDKMAR</v>
      </c>
      <c r="AQ394" s="122" t="str">
        <f>B394&amp;D394&amp;N394</f>
        <v xml:space="preserve">MIDDLE EAST31400VF </v>
      </c>
      <c r="AR394" s="123" t="str">
        <f>+D394&amp;J394</f>
        <v>31400SE</v>
      </c>
      <c r="AS394" s="124" t="str">
        <f t="shared" si="61"/>
        <v>Ves</v>
      </c>
      <c r="AT394" s="125" t="str">
        <f t="shared" si="62"/>
        <v>20ALANAMG</v>
      </c>
      <c r="AU394" s="125" t="str">
        <f>IF(NOT(AT394=""),VLOOKUP(AT394,[1]PSI_Category!A:B,2,0),"")</f>
        <v>V/F</v>
      </c>
      <c r="AV394" s="125" t="s">
        <v>533</v>
      </c>
      <c r="AW394" s="125" t="s">
        <v>1726</v>
      </c>
      <c r="AX394" s="125" t="s">
        <v>533</v>
      </c>
    </row>
    <row r="395" spans="2:50" s="103" customFormat="1" ht="11.4" customHeight="1" x14ac:dyDescent="0.3">
      <c r="B395" s="104" t="s">
        <v>1802</v>
      </c>
      <c r="C395" s="105" t="s">
        <v>1823</v>
      </c>
      <c r="D395" s="106">
        <v>31400</v>
      </c>
      <c r="E395" s="107">
        <v>1950</v>
      </c>
      <c r="F395" s="105" t="s">
        <v>1824</v>
      </c>
      <c r="G395" s="107">
        <v>802</v>
      </c>
      <c r="H395" s="105" t="s">
        <v>1825</v>
      </c>
      <c r="I395" s="105" t="s">
        <v>1773</v>
      </c>
      <c r="J395" s="107" t="s">
        <v>293</v>
      </c>
      <c r="K395" s="105">
        <v>92011179</v>
      </c>
      <c r="L395" s="105" t="s">
        <v>2239</v>
      </c>
      <c r="M395" s="105" t="s">
        <v>1832</v>
      </c>
      <c r="N395" s="105" t="s">
        <v>1809</v>
      </c>
      <c r="O395" s="108" t="s">
        <v>160</v>
      </c>
      <c r="P395" s="109" t="s">
        <v>1777</v>
      </c>
      <c r="Q395" s="110">
        <v>45376</v>
      </c>
      <c r="R395" s="110"/>
      <c r="S395" s="110">
        <v>45378</v>
      </c>
      <c r="T395" s="110">
        <v>45380</v>
      </c>
      <c r="U395" s="111" t="s">
        <v>1952</v>
      </c>
      <c r="V395" s="111" t="s">
        <v>2103</v>
      </c>
      <c r="W395" s="112"/>
      <c r="X395" s="113" t="s">
        <v>2240</v>
      </c>
      <c r="Y395" s="114" t="s">
        <v>285</v>
      </c>
      <c r="Z395" s="115">
        <v>17.059999999999999</v>
      </c>
      <c r="AA395" s="116">
        <v>600</v>
      </c>
      <c r="AB395" s="117">
        <f t="shared" si="54"/>
        <v>10236</v>
      </c>
      <c r="AC395" s="117">
        <f t="shared" si="55"/>
        <v>80.060874000000013</v>
      </c>
      <c r="AD395" s="118">
        <v>600</v>
      </c>
      <c r="AE395" s="117">
        <f t="shared" si="56"/>
        <v>10236</v>
      </c>
      <c r="AF395" s="117">
        <f t="shared" si="57"/>
        <v>80.060874000000013</v>
      </c>
      <c r="AG395" s="119">
        <f t="shared" si="58"/>
        <v>0</v>
      </c>
      <c r="AH395" s="120">
        <f t="shared" si="59"/>
        <v>0</v>
      </c>
      <c r="AI395" s="121">
        <f t="shared" si="60"/>
        <v>0</v>
      </c>
      <c r="AJ395" s="122" t="str">
        <f>+C395</f>
        <v>OMAN</v>
      </c>
      <c r="AK395" s="122" t="str">
        <f>IF(ISNA(VLOOKUP(postponeList!D395,[1]Sheet!$A$2:$B$12,2,FALSE))," ",(VLOOKUP(postponeList!D395,[1]Sheet!$A$2:$B$12,2,FALSE)))</f>
        <v>PEWVN</v>
      </c>
      <c r="AL395" s="122" t="str">
        <f>IF(ISNA(VLOOKUP(E395,[1]Sheet!$G$2:$H$40,2,FALSE))," ",VLOOKUP(E395,[1]Sheet!$G$2:$H$40,2,FALSE))</f>
        <v>HOSODA SG</v>
      </c>
      <c r="AM395" s="122" t="str">
        <f>IF(ISNA(VLOOKUP(G395,[1]Sheet!$K$2:$L$159,2,FALSE))," ",(VLOOKUP(G395,[1]Sheet!$K$2:$L$159,2,FALSE)))</f>
        <v>MHD</v>
      </c>
      <c r="AN395" s="122" t="str">
        <f>IF(ISNA(VLOOKUP(I395&amp;C395,[1]Sheet!$D$2:$E$228,2,FALSE))," ",VLOOKUP(I395&amp;C395,[1]Sheet!$D$2:$E$228,2,FALSE))</f>
        <v>Leo, Jayant &amp; Vishal</v>
      </c>
      <c r="AO395" s="122" t="str">
        <f>+I395&amp;C395</f>
        <v>KDKOMAN</v>
      </c>
      <c r="AP395" s="122" t="str">
        <f>C395&amp;D395&amp;E395&amp;G395&amp;I395&amp;O395</f>
        <v>OMAN314001950802KDKMAR</v>
      </c>
      <c r="AQ395" s="122" t="str">
        <f>B395&amp;D395&amp;N395</f>
        <v xml:space="preserve">MIDDLE EAST31400VF </v>
      </c>
      <c r="AR395" s="123" t="str">
        <f>+D395&amp;J395</f>
        <v>31400SE</v>
      </c>
      <c r="AS395" s="124" t="str">
        <f t="shared" si="61"/>
        <v>Ves</v>
      </c>
      <c r="AT395" s="125" t="str">
        <f t="shared" si="62"/>
        <v>20AUANAMG</v>
      </c>
      <c r="AU395" s="125" t="str">
        <f>IF(NOT(AT395=""),VLOOKUP(AT395,[1]PSI_Category!A:B,2,0),"")</f>
        <v>V/F</v>
      </c>
      <c r="AV395" s="125" t="s">
        <v>533</v>
      </c>
      <c r="AW395" s="125" t="s">
        <v>1726</v>
      </c>
      <c r="AX395" s="125" t="s">
        <v>533</v>
      </c>
    </row>
    <row r="396" spans="2:50" s="103" customFormat="1" ht="11.4" customHeight="1" x14ac:dyDescent="0.3">
      <c r="B396" s="104" t="s">
        <v>1802</v>
      </c>
      <c r="C396" s="105" t="s">
        <v>1823</v>
      </c>
      <c r="D396" s="106">
        <v>31400</v>
      </c>
      <c r="E396" s="107">
        <v>1950</v>
      </c>
      <c r="F396" s="105" t="s">
        <v>1824</v>
      </c>
      <c r="G396" s="107">
        <v>802</v>
      </c>
      <c r="H396" s="105" t="s">
        <v>1825</v>
      </c>
      <c r="I396" s="105" t="s">
        <v>1773</v>
      </c>
      <c r="J396" s="107" t="s">
        <v>293</v>
      </c>
      <c r="K396" s="105">
        <v>92011179</v>
      </c>
      <c r="L396" s="105" t="s">
        <v>2239</v>
      </c>
      <c r="M396" s="105" t="s">
        <v>1833</v>
      </c>
      <c r="N396" s="105" t="s">
        <v>1818</v>
      </c>
      <c r="O396" s="108" t="s">
        <v>160</v>
      </c>
      <c r="P396" s="109" t="s">
        <v>1777</v>
      </c>
      <c r="Q396" s="110">
        <v>45376</v>
      </c>
      <c r="R396" s="110"/>
      <c r="S396" s="110">
        <v>45378</v>
      </c>
      <c r="T396" s="110">
        <v>45380</v>
      </c>
      <c r="U396" s="111" t="s">
        <v>1952</v>
      </c>
      <c r="V396" s="111" t="s">
        <v>2103</v>
      </c>
      <c r="W396" s="112"/>
      <c r="X396" s="113" t="s">
        <v>2240</v>
      </c>
      <c r="Y396" s="114" t="s">
        <v>285</v>
      </c>
      <c r="Z396" s="115">
        <v>22.52</v>
      </c>
      <c r="AA396" s="116">
        <v>125</v>
      </c>
      <c r="AB396" s="117">
        <f t="shared" si="54"/>
        <v>2815</v>
      </c>
      <c r="AC396" s="117">
        <f t="shared" si="55"/>
        <v>22.017522500000002</v>
      </c>
      <c r="AD396" s="118">
        <v>125</v>
      </c>
      <c r="AE396" s="117">
        <f t="shared" si="56"/>
        <v>2815</v>
      </c>
      <c r="AF396" s="117">
        <f t="shared" si="57"/>
        <v>22.017522500000002</v>
      </c>
      <c r="AG396" s="119">
        <f t="shared" si="58"/>
        <v>0</v>
      </c>
      <c r="AH396" s="120">
        <f t="shared" si="59"/>
        <v>0</v>
      </c>
      <c r="AI396" s="121">
        <f t="shared" si="60"/>
        <v>0</v>
      </c>
      <c r="AJ396" s="122" t="str">
        <f>+C396</f>
        <v>OMAN</v>
      </c>
      <c r="AK396" s="122" t="str">
        <f>IF(ISNA(VLOOKUP(postponeList!D396,[1]Sheet!$A$2:$B$12,2,FALSE))," ",(VLOOKUP(postponeList!D396,[1]Sheet!$A$2:$B$12,2,FALSE)))</f>
        <v>PEWVN</v>
      </c>
      <c r="AL396" s="122" t="str">
        <f>IF(ISNA(VLOOKUP(E396,[1]Sheet!$G$2:$H$40,2,FALSE))," ",VLOOKUP(E396,[1]Sheet!$G$2:$H$40,2,FALSE))</f>
        <v>HOSODA SG</v>
      </c>
      <c r="AM396" s="122" t="str">
        <f>IF(ISNA(VLOOKUP(G396,[1]Sheet!$K$2:$L$159,2,FALSE))," ",(VLOOKUP(G396,[1]Sheet!$K$2:$L$159,2,FALSE)))</f>
        <v>MHD</v>
      </c>
      <c r="AN396" s="122" t="str">
        <f>IF(ISNA(VLOOKUP(I396&amp;C396,[1]Sheet!$D$2:$E$228,2,FALSE))," ",VLOOKUP(I396&amp;C396,[1]Sheet!$D$2:$E$228,2,FALSE))</f>
        <v>Leo, Jayant &amp; Vishal</v>
      </c>
      <c r="AO396" s="122" t="str">
        <f>+I396&amp;C396</f>
        <v>KDKOMAN</v>
      </c>
      <c r="AP396" s="122" t="str">
        <f>C396&amp;D396&amp;E396&amp;G396&amp;I396&amp;O396</f>
        <v>OMAN314001950802KDKMAR</v>
      </c>
      <c r="AQ396" s="122" t="str">
        <f>B396&amp;D396&amp;N396</f>
        <v xml:space="preserve">MIDDLE EAST31400WP </v>
      </c>
      <c r="AR396" s="123" t="str">
        <f>+D396&amp;J396</f>
        <v>31400SE</v>
      </c>
      <c r="AS396" s="124" t="str">
        <f t="shared" si="61"/>
        <v>Ves</v>
      </c>
      <c r="AT396" s="125" t="str">
        <f t="shared" si="62"/>
        <v>20WAAMNMGV</v>
      </c>
      <c r="AU396" s="125" t="str">
        <f>IF(NOT(AT396=""),VLOOKUP(AT396,[1]PSI_Category!A:B,2,0),"")</f>
        <v>W/P</v>
      </c>
      <c r="AV396" s="125" t="s">
        <v>536</v>
      </c>
      <c r="AW396" s="125" t="s">
        <v>536</v>
      </c>
      <c r="AX396" s="125" t="s">
        <v>536</v>
      </c>
    </row>
    <row r="397" spans="2:50" s="103" customFormat="1" ht="11.4" customHeight="1" x14ac:dyDescent="0.3">
      <c r="B397" s="104" t="s">
        <v>1802</v>
      </c>
      <c r="C397" s="105" t="s">
        <v>1823</v>
      </c>
      <c r="D397" s="106">
        <v>31400</v>
      </c>
      <c r="E397" s="107">
        <v>1950</v>
      </c>
      <c r="F397" s="105" t="s">
        <v>1824</v>
      </c>
      <c r="G397" s="107">
        <v>802</v>
      </c>
      <c r="H397" s="105" t="s">
        <v>1825</v>
      </c>
      <c r="I397" s="105" t="s">
        <v>1773</v>
      </c>
      <c r="J397" s="107" t="s">
        <v>293</v>
      </c>
      <c r="K397" s="105">
        <v>92011179</v>
      </c>
      <c r="L397" s="105" t="s">
        <v>2239</v>
      </c>
      <c r="M397" s="105" t="s">
        <v>1834</v>
      </c>
      <c r="N397" s="105" t="s">
        <v>1818</v>
      </c>
      <c r="O397" s="108" t="s">
        <v>160</v>
      </c>
      <c r="P397" s="109" t="s">
        <v>1777</v>
      </c>
      <c r="Q397" s="110">
        <v>45376</v>
      </c>
      <c r="R397" s="110"/>
      <c r="S397" s="110">
        <v>45378</v>
      </c>
      <c r="T397" s="110">
        <v>45380</v>
      </c>
      <c r="U397" s="111" t="s">
        <v>1952</v>
      </c>
      <c r="V397" s="111" t="s">
        <v>2103</v>
      </c>
      <c r="W397" s="112"/>
      <c r="X397" s="113" t="s">
        <v>2240</v>
      </c>
      <c r="Y397" s="114" t="s">
        <v>285</v>
      </c>
      <c r="Z397" s="115">
        <v>61.83</v>
      </c>
      <c r="AA397" s="116">
        <v>70</v>
      </c>
      <c r="AB397" s="117">
        <f t="shared" si="54"/>
        <v>4328.0999999999995</v>
      </c>
      <c r="AC397" s="117">
        <f t="shared" si="55"/>
        <v>33.852234149999994</v>
      </c>
      <c r="AD397" s="118">
        <v>70</v>
      </c>
      <c r="AE397" s="117">
        <f t="shared" si="56"/>
        <v>4328.0999999999995</v>
      </c>
      <c r="AF397" s="117">
        <f t="shared" si="57"/>
        <v>33.852234149999994</v>
      </c>
      <c r="AG397" s="119">
        <f t="shared" si="58"/>
        <v>0</v>
      </c>
      <c r="AH397" s="120">
        <f t="shared" si="59"/>
        <v>0</v>
      </c>
      <c r="AI397" s="121">
        <f t="shared" si="60"/>
        <v>0</v>
      </c>
      <c r="AJ397" s="122" t="str">
        <f>+C397</f>
        <v>OMAN</v>
      </c>
      <c r="AK397" s="122" t="str">
        <f>IF(ISNA(VLOOKUP(postponeList!D397,[1]Sheet!$A$2:$B$12,2,FALSE))," ",(VLOOKUP(postponeList!D397,[1]Sheet!$A$2:$B$12,2,FALSE)))</f>
        <v>PEWVN</v>
      </c>
      <c r="AL397" s="122" t="str">
        <f>IF(ISNA(VLOOKUP(E397,[1]Sheet!$G$2:$H$40,2,FALSE))," ",VLOOKUP(E397,[1]Sheet!$G$2:$H$40,2,FALSE))</f>
        <v>HOSODA SG</v>
      </c>
      <c r="AM397" s="122" t="str">
        <f>IF(ISNA(VLOOKUP(G397,[1]Sheet!$K$2:$L$159,2,FALSE))," ",(VLOOKUP(G397,[1]Sheet!$K$2:$L$159,2,FALSE)))</f>
        <v>MHD</v>
      </c>
      <c r="AN397" s="122" t="str">
        <f>IF(ISNA(VLOOKUP(I397&amp;C397,[1]Sheet!$D$2:$E$228,2,FALSE))," ",VLOOKUP(I397&amp;C397,[1]Sheet!$D$2:$E$228,2,FALSE))</f>
        <v>Leo, Jayant &amp; Vishal</v>
      </c>
      <c r="AO397" s="122" t="str">
        <f>+I397&amp;C397</f>
        <v>KDKOMAN</v>
      </c>
      <c r="AP397" s="122" t="str">
        <f>C397&amp;D397&amp;E397&amp;G397&amp;I397&amp;O397</f>
        <v>OMAN314001950802KDKMAR</v>
      </c>
      <c r="AQ397" s="122" t="str">
        <f>B397&amp;D397&amp;N397</f>
        <v xml:space="preserve">MIDDLE EAST31400WP </v>
      </c>
      <c r="AR397" s="123" t="str">
        <f>+D397&amp;J397</f>
        <v>31400SE</v>
      </c>
      <c r="AS397" s="124" t="str">
        <f t="shared" si="61"/>
        <v>Ves</v>
      </c>
      <c r="AT397" s="125" t="str">
        <f t="shared" si="62"/>
        <v>20WHCTNBMGV</v>
      </c>
      <c r="AU397" s="125" t="str">
        <f>IF(NOT(AT397=""),VLOOKUP(AT397,[1]PSI_Category!A:B,2,0),"")</f>
        <v>W/P</v>
      </c>
      <c r="AV397" s="125" t="s">
        <v>536</v>
      </c>
      <c r="AW397" s="125" t="s">
        <v>536</v>
      </c>
      <c r="AX397" s="125" t="s">
        <v>536</v>
      </c>
    </row>
    <row r="398" spans="2:50" s="103" customFormat="1" ht="10.5" customHeight="1" x14ac:dyDescent="0.3">
      <c r="B398" s="104" t="s">
        <v>1802</v>
      </c>
      <c r="C398" s="105" t="s">
        <v>1823</v>
      </c>
      <c r="D398" s="106">
        <v>31400</v>
      </c>
      <c r="E398" s="107">
        <v>1950</v>
      </c>
      <c r="F398" s="105" t="s">
        <v>1824</v>
      </c>
      <c r="G398" s="107">
        <v>802</v>
      </c>
      <c r="H398" s="105" t="s">
        <v>1825</v>
      </c>
      <c r="I398" s="105" t="s">
        <v>1773</v>
      </c>
      <c r="J398" s="107" t="s">
        <v>293</v>
      </c>
      <c r="K398" s="105">
        <v>92011179</v>
      </c>
      <c r="L398" s="131" t="s">
        <v>2239</v>
      </c>
      <c r="M398" s="105" t="s">
        <v>1835</v>
      </c>
      <c r="N398" s="105" t="s">
        <v>1818</v>
      </c>
      <c r="O398" s="108" t="s">
        <v>160</v>
      </c>
      <c r="P398" s="109" t="s">
        <v>1777</v>
      </c>
      <c r="Q398" s="110">
        <v>45376</v>
      </c>
      <c r="R398" s="110"/>
      <c r="S398" s="110">
        <v>45378</v>
      </c>
      <c r="T398" s="110">
        <v>45380</v>
      </c>
      <c r="U398" s="111" t="s">
        <v>1952</v>
      </c>
      <c r="V398" s="111" t="s">
        <v>2103</v>
      </c>
      <c r="W398" s="112"/>
      <c r="X398" s="113" t="s">
        <v>2240</v>
      </c>
      <c r="Y398" s="114" t="s">
        <v>285</v>
      </c>
      <c r="Z398" s="115">
        <v>18.02</v>
      </c>
      <c r="AA398" s="116">
        <v>500</v>
      </c>
      <c r="AB398" s="117">
        <f t="shared" si="54"/>
        <v>9010</v>
      </c>
      <c r="AC398" s="117">
        <f t="shared" si="55"/>
        <v>70.471715000000003</v>
      </c>
      <c r="AD398" s="118">
        <v>500</v>
      </c>
      <c r="AE398" s="117">
        <f t="shared" si="56"/>
        <v>9010</v>
      </c>
      <c r="AF398" s="117">
        <f t="shared" si="57"/>
        <v>70.471715000000003</v>
      </c>
      <c r="AG398" s="119">
        <f t="shared" si="58"/>
        <v>0</v>
      </c>
      <c r="AH398" s="120">
        <f t="shared" si="59"/>
        <v>0</v>
      </c>
      <c r="AI398" s="121">
        <f t="shared" si="60"/>
        <v>0</v>
      </c>
      <c r="AJ398" s="122" t="str">
        <f>+C398</f>
        <v>OMAN</v>
      </c>
      <c r="AK398" s="122" t="str">
        <f>IF(ISNA(VLOOKUP(postponeList!D398,[1]Sheet!$A$2:$B$12,2,FALSE))," ",(VLOOKUP(postponeList!D398,[1]Sheet!$A$2:$B$12,2,FALSE)))</f>
        <v>PEWVN</v>
      </c>
      <c r="AL398" s="122" t="str">
        <f>IF(ISNA(VLOOKUP(E398,[1]Sheet!$G$2:$H$40,2,FALSE))," ",VLOOKUP(E398,[1]Sheet!$G$2:$H$40,2,FALSE))</f>
        <v>HOSODA SG</v>
      </c>
      <c r="AM398" s="122" t="str">
        <f>IF(ISNA(VLOOKUP(G398,[1]Sheet!$K$2:$L$159,2,FALSE))," ",(VLOOKUP(G398,[1]Sheet!$K$2:$L$159,2,FALSE)))</f>
        <v>MHD</v>
      </c>
      <c r="AN398" s="122" t="str">
        <f>IF(ISNA(VLOOKUP(I398&amp;C398,[1]Sheet!$D$2:$E$228,2,FALSE))," ",VLOOKUP(I398&amp;C398,[1]Sheet!$D$2:$E$228,2,FALSE))</f>
        <v>Leo, Jayant &amp; Vishal</v>
      </c>
      <c r="AO398" s="122" t="str">
        <f>+I398&amp;C398</f>
        <v>KDKOMAN</v>
      </c>
      <c r="AP398" s="122" t="str">
        <f>C398&amp;D398&amp;E398&amp;G398&amp;I398&amp;O398</f>
        <v>OMAN314001950802KDKMAR</v>
      </c>
      <c r="AQ398" s="122" t="str">
        <f>B398&amp;D398&amp;N398</f>
        <v xml:space="preserve">MIDDLE EAST31400WP </v>
      </c>
      <c r="AR398" s="123" t="str">
        <f>+D398&amp;J398</f>
        <v>31400SE</v>
      </c>
      <c r="AS398" s="124" t="str">
        <f t="shared" si="61"/>
        <v>Ves</v>
      </c>
      <c r="AT398" s="125" t="str">
        <f t="shared" si="62"/>
        <v>20WUDMNMGV</v>
      </c>
      <c r="AU398" s="125" t="e">
        <f>IF(NOT(AT398=""),VLOOKUP(AT398,[1]PSI_Category!A:B,2,0),"")</f>
        <v>#N/A</v>
      </c>
      <c r="AV398" s="125" t="s">
        <v>536</v>
      </c>
      <c r="AW398" s="125" t="s">
        <v>536</v>
      </c>
      <c r="AX398" s="125" t="s">
        <v>536</v>
      </c>
    </row>
    <row r="399" spans="2:50" s="103" customFormat="1" ht="11.4" customHeight="1" x14ac:dyDescent="0.3">
      <c r="B399" s="104" t="s">
        <v>1802</v>
      </c>
      <c r="C399" s="105" t="s">
        <v>1823</v>
      </c>
      <c r="D399" s="106">
        <v>31400</v>
      </c>
      <c r="E399" s="107">
        <v>1950</v>
      </c>
      <c r="F399" s="105" t="s">
        <v>1824</v>
      </c>
      <c r="G399" s="107">
        <v>802</v>
      </c>
      <c r="H399" s="105" t="s">
        <v>1825</v>
      </c>
      <c r="I399" s="105" t="s">
        <v>1773</v>
      </c>
      <c r="J399" s="107" t="s">
        <v>293</v>
      </c>
      <c r="K399" s="105">
        <v>92011179</v>
      </c>
      <c r="L399" s="131" t="s">
        <v>2239</v>
      </c>
      <c r="M399" s="105" t="s">
        <v>1836</v>
      </c>
      <c r="N399" s="105" t="s">
        <v>1831</v>
      </c>
      <c r="O399" s="108" t="s">
        <v>160</v>
      </c>
      <c r="P399" s="109" t="s">
        <v>1777</v>
      </c>
      <c r="Q399" s="110">
        <v>45376</v>
      </c>
      <c r="R399" s="110"/>
      <c r="S399" s="110">
        <v>45378</v>
      </c>
      <c r="T399" s="110">
        <v>45380</v>
      </c>
      <c r="U399" s="111" t="s">
        <v>1952</v>
      </c>
      <c r="V399" s="111" t="s">
        <v>2103</v>
      </c>
      <c r="W399" s="112"/>
      <c r="X399" s="113" t="s">
        <v>2240</v>
      </c>
      <c r="Y399" s="114" t="s">
        <v>285</v>
      </c>
      <c r="Z399" s="115">
        <v>46.94</v>
      </c>
      <c r="AA399" s="116">
        <v>250</v>
      </c>
      <c r="AB399" s="117">
        <f t="shared" si="54"/>
        <v>11735</v>
      </c>
      <c r="AC399" s="117">
        <f t="shared" si="55"/>
        <v>91.7853025</v>
      </c>
      <c r="AD399" s="118">
        <v>250</v>
      </c>
      <c r="AE399" s="117">
        <f t="shared" si="56"/>
        <v>11735</v>
      </c>
      <c r="AF399" s="117">
        <f t="shared" si="57"/>
        <v>91.7853025</v>
      </c>
      <c r="AG399" s="119">
        <f t="shared" si="58"/>
        <v>0</v>
      </c>
      <c r="AH399" s="120">
        <f t="shared" si="59"/>
        <v>0</v>
      </c>
      <c r="AI399" s="121">
        <f t="shared" si="60"/>
        <v>0</v>
      </c>
      <c r="AJ399" s="122" t="str">
        <f>+C399</f>
        <v>OMAN</v>
      </c>
      <c r="AK399" s="122" t="str">
        <f>IF(ISNA(VLOOKUP(postponeList!D399,[1]Sheet!$A$2:$B$12,2,FALSE))," ",(VLOOKUP(postponeList!D399,[1]Sheet!$A$2:$B$12,2,FALSE)))</f>
        <v>PEWVN</v>
      </c>
      <c r="AL399" s="122" t="str">
        <f>IF(ISNA(VLOOKUP(E399,[1]Sheet!$G$2:$H$40,2,FALSE))," ",VLOOKUP(E399,[1]Sheet!$G$2:$H$40,2,FALSE))</f>
        <v>HOSODA SG</v>
      </c>
      <c r="AM399" s="122" t="str">
        <f>IF(ISNA(VLOOKUP(G399,[1]Sheet!$K$2:$L$159,2,FALSE))," ",(VLOOKUP(G399,[1]Sheet!$K$2:$L$159,2,FALSE)))</f>
        <v>MHD</v>
      </c>
      <c r="AN399" s="122" t="str">
        <f>IF(ISNA(VLOOKUP(I399&amp;C399,[1]Sheet!$D$2:$E$228,2,FALSE))," ",VLOOKUP(I399&amp;C399,[1]Sheet!$D$2:$E$228,2,FALSE))</f>
        <v>Leo, Jayant &amp; Vishal</v>
      </c>
      <c r="AO399" s="122" t="str">
        <f>+I399&amp;C399</f>
        <v>KDKOMAN</v>
      </c>
      <c r="AP399" s="122" t="str">
        <f>C399&amp;D399&amp;E399&amp;G399&amp;I399&amp;O399</f>
        <v>OMAN314001950802KDKMAR</v>
      </c>
      <c r="AQ399" s="122" t="str">
        <f>B399&amp;D399&amp;N399</f>
        <v xml:space="preserve">MIDDLE EAST31400CM </v>
      </c>
      <c r="AR399" s="123" t="str">
        <f>+D399&amp;J399</f>
        <v>31400SE</v>
      </c>
      <c r="AS399" s="124" t="str">
        <f t="shared" si="61"/>
        <v>Ves</v>
      </c>
      <c r="AT399" s="125" t="str">
        <f t="shared" si="62"/>
        <v>24CUHNBMG</v>
      </c>
      <c r="AU399" s="125" t="str">
        <f>IF(NOT(AT399=""),VLOOKUP(AT399,[1]PSI_Category!A:B,2,0),"")</f>
        <v>C/M</v>
      </c>
      <c r="AV399" s="125" t="s">
        <v>535</v>
      </c>
      <c r="AW399" s="125" t="s">
        <v>535</v>
      </c>
      <c r="AX399" s="125" t="s">
        <v>535</v>
      </c>
    </row>
    <row r="400" spans="2:50" s="103" customFormat="1" ht="11.4" customHeight="1" x14ac:dyDescent="0.3">
      <c r="B400" s="104" t="s">
        <v>1802</v>
      </c>
      <c r="C400" s="105" t="s">
        <v>1823</v>
      </c>
      <c r="D400" s="106">
        <v>31400</v>
      </c>
      <c r="E400" s="107">
        <v>1950</v>
      </c>
      <c r="F400" s="105" t="s">
        <v>1824</v>
      </c>
      <c r="G400" s="107">
        <v>802</v>
      </c>
      <c r="H400" s="105" t="s">
        <v>1825</v>
      </c>
      <c r="I400" s="105" t="s">
        <v>1773</v>
      </c>
      <c r="J400" s="107" t="s">
        <v>293</v>
      </c>
      <c r="K400" s="105">
        <v>92011179</v>
      </c>
      <c r="L400" s="131" t="s">
        <v>2239</v>
      </c>
      <c r="M400" s="105" t="s">
        <v>1837</v>
      </c>
      <c r="N400" s="105" t="s">
        <v>1809</v>
      </c>
      <c r="O400" s="108" t="s">
        <v>160</v>
      </c>
      <c r="P400" s="109" t="s">
        <v>1777</v>
      </c>
      <c r="Q400" s="110">
        <v>45376</v>
      </c>
      <c r="R400" s="110"/>
      <c r="S400" s="110">
        <v>45378</v>
      </c>
      <c r="T400" s="110">
        <v>45380</v>
      </c>
      <c r="U400" s="111" t="s">
        <v>1952</v>
      </c>
      <c r="V400" s="111" t="s">
        <v>2103</v>
      </c>
      <c r="W400" s="112"/>
      <c r="X400" s="113" t="s">
        <v>2240</v>
      </c>
      <c r="Y400" s="114" t="s">
        <v>285</v>
      </c>
      <c r="Z400" s="115">
        <v>28.2</v>
      </c>
      <c r="AA400" s="116">
        <v>90</v>
      </c>
      <c r="AB400" s="117">
        <f t="shared" si="54"/>
        <v>2538</v>
      </c>
      <c r="AC400" s="117">
        <f t="shared" si="55"/>
        <v>19.850967000000001</v>
      </c>
      <c r="AD400" s="118">
        <v>90</v>
      </c>
      <c r="AE400" s="117">
        <f t="shared" si="56"/>
        <v>2538</v>
      </c>
      <c r="AF400" s="117">
        <f t="shared" si="57"/>
        <v>19.850967000000001</v>
      </c>
      <c r="AG400" s="119">
        <f t="shared" si="58"/>
        <v>0</v>
      </c>
      <c r="AH400" s="120">
        <f t="shared" si="59"/>
        <v>0</v>
      </c>
      <c r="AI400" s="121">
        <f t="shared" si="60"/>
        <v>0</v>
      </c>
      <c r="AJ400" s="122" t="str">
        <f>+C400</f>
        <v>OMAN</v>
      </c>
      <c r="AK400" s="122" t="str">
        <f>IF(ISNA(VLOOKUP(postponeList!D400,[1]Sheet!$A$2:$B$12,2,FALSE))," ",(VLOOKUP(postponeList!D400,[1]Sheet!$A$2:$B$12,2,FALSE)))</f>
        <v>PEWVN</v>
      </c>
      <c r="AL400" s="122" t="str">
        <f>IF(ISNA(VLOOKUP(E400,[1]Sheet!$G$2:$H$40,2,FALSE))," ",VLOOKUP(E400,[1]Sheet!$G$2:$H$40,2,FALSE))</f>
        <v>HOSODA SG</v>
      </c>
      <c r="AM400" s="122" t="str">
        <f>IF(ISNA(VLOOKUP(G400,[1]Sheet!$K$2:$L$159,2,FALSE))," ",(VLOOKUP(G400,[1]Sheet!$K$2:$L$159,2,FALSE)))</f>
        <v>MHD</v>
      </c>
      <c r="AN400" s="122" t="str">
        <f>IF(ISNA(VLOOKUP(I400&amp;C400,[1]Sheet!$D$2:$E$228,2,FALSE))," ",VLOOKUP(I400&amp;C400,[1]Sheet!$D$2:$E$228,2,FALSE))</f>
        <v>Leo, Jayant &amp; Vishal</v>
      </c>
      <c r="AO400" s="122" t="str">
        <f>+I400&amp;C400</f>
        <v>KDKOMAN</v>
      </c>
      <c r="AP400" s="122" t="str">
        <f>C400&amp;D400&amp;E400&amp;G400&amp;I400&amp;O400</f>
        <v>OMAN314001950802KDKMAR</v>
      </c>
      <c r="AQ400" s="122" t="str">
        <f>B400&amp;D400&amp;N400</f>
        <v xml:space="preserve">MIDDLE EAST31400VF </v>
      </c>
      <c r="AR400" s="123" t="str">
        <f>+D400&amp;J400</f>
        <v>31400SE</v>
      </c>
      <c r="AS400" s="124" t="str">
        <f t="shared" si="61"/>
        <v>Ves</v>
      </c>
      <c r="AT400" s="125" t="str">
        <f t="shared" si="62"/>
        <v>25ALANAMG</v>
      </c>
      <c r="AU400" s="125" t="str">
        <f>IF(NOT(AT400=""),VLOOKUP(AT400,[1]PSI_Category!A:B,2,0),"")</f>
        <v>V/F</v>
      </c>
      <c r="AV400" s="125" t="s">
        <v>533</v>
      </c>
      <c r="AW400" s="125" t="s">
        <v>1726</v>
      </c>
      <c r="AX400" s="125" t="s">
        <v>533</v>
      </c>
    </row>
    <row r="401" spans="2:50" s="103" customFormat="1" ht="11.4" customHeight="1" x14ac:dyDescent="0.3">
      <c r="B401" s="104" t="s">
        <v>1802</v>
      </c>
      <c r="C401" s="105" t="s">
        <v>1823</v>
      </c>
      <c r="D401" s="106">
        <v>31400</v>
      </c>
      <c r="E401" s="107">
        <v>1950</v>
      </c>
      <c r="F401" s="105" t="s">
        <v>1824</v>
      </c>
      <c r="G401" s="107">
        <v>802</v>
      </c>
      <c r="H401" s="105" t="s">
        <v>1825</v>
      </c>
      <c r="I401" s="105" t="s">
        <v>1773</v>
      </c>
      <c r="J401" s="107" t="s">
        <v>293</v>
      </c>
      <c r="K401" s="105">
        <v>92011179</v>
      </c>
      <c r="L401" s="131" t="s">
        <v>2239</v>
      </c>
      <c r="M401" s="105" t="s">
        <v>1838</v>
      </c>
      <c r="N401" s="105" t="s">
        <v>1809</v>
      </c>
      <c r="O401" s="108" t="s">
        <v>160</v>
      </c>
      <c r="P401" s="109" t="s">
        <v>1777</v>
      </c>
      <c r="Q401" s="110">
        <v>45376</v>
      </c>
      <c r="R401" s="110"/>
      <c r="S401" s="110">
        <v>45378</v>
      </c>
      <c r="T401" s="110">
        <v>45380</v>
      </c>
      <c r="U401" s="111" t="s">
        <v>1952</v>
      </c>
      <c r="V401" s="111" t="s">
        <v>2103</v>
      </c>
      <c r="W401" s="112"/>
      <c r="X401" s="113" t="s">
        <v>2240</v>
      </c>
      <c r="Y401" s="114" t="s">
        <v>285</v>
      </c>
      <c r="Z401" s="115">
        <v>19.97</v>
      </c>
      <c r="AA401" s="116">
        <v>1250</v>
      </c>
      <c r="AB401" s="117">
        <f t="shared" si="54"/>
        <v>24962.5</v>
      </c>
      <c r="AC401" s="117">
        <f t="shared" si="55"/>
        <v>195.24419374999999</v>
      </c>
      <c r="AD401" s="118">
        <v>1250</v>
      </c>
      <c r="AE401" s="117">
        <f t="shared" si="56"/>
        <v>24962.5</v>
      </c>
      <c r="AF401" s="117">
        <f t="shared" si="57"/>
        <v>195.24419374999999</v>
      </c>
      <c r="AG401" s="119">
        <f t="shared" si="58"/>
        <v>0</v>
      </c>
      <c r="AH401" s="120">
        <f t="shared" si="59"/>
        <v>0</v>
      </c>
      <c r="AI401" s="121">
        <f t="shared" si="60"/>
        <v>0</v>
      </c>
      <c r="AJ401" s="122" t="str">
        <f>+C401</f>
        <v>OMAN</v>
      </c>
      <c r="AK401" s="122" t="str">
        <f>IF(ISNA(VLOOKUP(postponeList!D401,[1]Sheet!$A$2:$B$12,2,FALSE))," ",(VLOOKUP(postponeList!D401,[1]Sheet!$A$2:$B$12,2,FALSE)))</f>
        <v>PEWVN</v>
      </c>
      <c r="AL401" s="122" t="str">
        <f>IF(ISNA(VLOOKUP(E401,[1]Sheet!$G$2:$H$40,2,FALSE))," ",VLOOKUP(E401,[1]Sheet!$G$2:$H$40,2,FALSE))</f>
        <v>HOSODA SG</v>
      </c>
      <c r="AM401" s="122" t="str">
        <f>IF(ISNA(VLOOKUP(G401,[1]Sheet!$K$2:$L$159,2,FALSE))," ",(VLOOKUP(G401,[1]Sheet!$K$2:$L$159,2,FALSE)))</f>
        <v>MHD</v>
      </c>
      <c r="AN401" s="122" t="str">
        <f>IF(ISNA(VLOOKUP(I401&amp;C401,[1]Sheet!$D$2:$E$228,2,FALSE))," ",VLOOKUP(I401&amp;C401,[1]Sheet!$D$2:$E$228,2,FALSE))</f>
        <v>Leo, Jayant &amp; Vishal</v>
      </c>
      <c r="AO401" s="122" t="str">
        <f>+I401&amp;C401</f>
        <v>KDKOMAN</v>
      </c>
      <c r="AP401" s="122" t="str">
        <f>C401&amp;D401&amp;E401&amp;G401&amp;I401&amp;O401</f>
        <v>OMAN314001950802KDKMAR</v>
      </c>
      <c r="AQ401" s="122" t="str">
        <f>B401&amp;D401&amp;N401</f>
        <v xml:space="preserve">MIDDLE EAST31400VF </v>
      </c>
      <c r="AR401" s="123" t="str">
        <f>+D401&amp;J401</f>
        <v>31400SE</v>
      </c>
      <c r="AS401" s="124" t="str">
        <f t="shared" si="61"/>
        <v>Ves</v>
      </c>
      <c r="AT401" s="125" t="str">
        <f t="shared" si="62"/>
        <v>25AUANAMG</v>
      </c>
      <c r="AU401" s="125" t="str">
        <f>IF(NOT(AT401=""),VLOOKUP(AT401,[1]PSI_Category!A:B,2,0),"")</f>
        <v>V/F</v>
      </c>
      <c r="AV401" s="125" t="s">
        <v>533</v>
      </c>
      <c r="AW401" s="125" t="s">
        <v>1726</v>
      </c>
      <c r="AX401" s="125" t="s">
        <v>533</v>
      </c>
    </row>
    <row r="402" spans="2:50" s="103" customFormat="1" ht="11.4" customHeight="1" x14ac:dyDescent="0.3">
      <c r="B402" s="104" t="s">
        <v>1802</v>
      </c>
      <c r="C402" s="105" t="s">
        <v>1823</v>
      </c>
      <c r="D402" s="106">
        <v>31400</v>
      </c>
      <c r="E402" s="107">
        <v>1950</v>
      </c>
      <c r="F402" s="105" t="s">
        <v>1824</v>
      </c>
      <c r="G402" s="107">
        <v>802</v>
      </c>
      <c r="H402" s="105" t="s">
        <v>1825</v>
      </c>
      <c r="I402" s="105" t="s">
        <v>1773</v>
      </c>
      <c r="J402" s="107" t="s">
        <v>293</v>
      </c>
      <c r="K402" s="105">
        <v>92011179</v>
      </c>
      <c r="L402" s="131" t="s">
        <v>2239</v>
      </c>
      <c r="M402" s="105" t="s">
        <v>1839</v>
      </c>
      <c r="N402" s="105" t="s">
        <v>1809</v>
      </c>
      <c r="O402" s="108" t="s">
        <v>160</v>
      </c>
      <c r="P402" s="109" t="s">
        <v>1777</v>
      </c>
      <c r="Q402" s="110">
        <v>45376</v>
      </c>
      <c r="R402" s="110"/>
      <c r="S402" s="110">
        <v>45378</v>
      </c>
      <c r="T402" s="110">
        <v>45380</v>
      </c>
      <c r="U402" s="111" t="s">
        <v>1952</v>
      </c>
      <c r="V402" s="111" t="s">
        <v>2103</v>
      </c>
      <c r="W402" s="112"/>
      <c r="X402" s="113" t="s">
        <v>2240</v>
      </c>
      <c r="Y402" s="114" t="s">
        <v>285</v>
      </c>
      <c r="Z402" s="115">
        <v>30.91</v>
      </c>
      <c r="AA402" s="116">
        <v>100</v>
      </c>
      <c r="AB402" s="117">
        <f t="shared" si="54"/>
        <v>3091</v>
      </c>
      <c r="AC402" s="117">
        <f t="shared" si="55"/>
        <v>24.176256500000001</v>
      </c>
      <c r="AD402" s="118">
        <v>100</v>
      </c>
      <c r="AE402" s="117">
        <f t="shared" si="56"/>
        <v>3091</v>
      </c>
      <c r="AF402" s="117">
        <f t="shared" si="57"/>
        <v>24.176256500000001</v>
      </c>
      <c r="AG402" s="119">
        <f t="shared" si="58"/>
        <v>0</v>
      </c>
      <c r="AH402" s="120">
        <f t="shared" si="59"/>
        <v>0</v>
      </c>
      <c r="AI402" s="121">
        <f t="shared" si="60"/>
        <v>0</v>
      </c>
      <c r="AJ402" s="122" t="str">
        <f>+C402</f>
        <v>OMAN</v>
      </c>
      <c r="AK402" s="122" t="str">
        <f>IF(ISNA(VLOOKUP(postponeList!D402,[1]Sheet!$A$2:$B$12,2,FALSE))," ",(VLOOKUP(postponeList!D402,[1]Sheet!$A$2:$B$12,2,FALSE)))</f>
        <v>PEWVN</v>
      </c>
      <c r="AL402" s="122" t="str">
        <f>IF(ISNA(VLOOKUP(E402,[1]Sheet!$G$2:$H$40,2,FALSE))," ",VLOOKUP(E402,[1]Sheet!$G$2:$H$40,2,FALSE))</f>
        <v>HOSODA SG</v>
      </c>
      <c r="AM402" s="122" t="str">
        <f>IF(ISNA(VLOOKUP(G402,[1]Sheet!$K$2:$L$159,2,FALSE))," ",(VLOOKUP(G402,[1]Sheet!$K$2:$L$159,2,FALSE)))</f>
        <v>MHD</v>
      </c>
      <c r="AN402" s="122" t="str">
        <f>IF(ISNA(VLOOKUP(I402&amp;C402,[1]Sheet!$D$2:$E$228,2,FALSE))," ",VLOOKUP(I402&amp;C402,[1]Sheet!$D$2:$E$228,2,FALSE))</f>
        <v>Leo, Jayant &amp; Vishal</v>
      </c>
      <c r="AO402" s="122" t="str">
        <f>+I402&amp;C402</f>
        <v>KDKOMAN</v>
      </c>
      <c r="AP402" s="122" t="str">
        <f>C402&amp;D402&amp;E402&amp;G402&amp;I402&amp;O402</f>
        <v>OMAN314001950802KDKMAR</v>
      </c>
      <c r="AQ402" s="122" t="str">
        <f>B402&amp;D402&amp;N402</f>
        <v xml:space="preserve">MIDDLE EAST31400VF </v>
      </c>
      <c r="AR402" s="123" t="str">
        <f>+D402&amp;J402</f>
        <v>31400SE</v>
      </c>
      <c r="AS402" s="124" t="str">
        <f t="shared" si="61"/>
        <v>Ves</v>
      </c>
      <c r="AT402" s="125" t="str">
        <f t="shared" si="62"/>
        <v>30AUANBMG</v>
      </c>
      <c r="AU402" s="125" t="str">
        <f>IF(NOT(AT402=""),VLOOKUP(AT402,[1]PSI_Category!A:B,2,0),"")</f>
        <v>V/F</v>
      </c>
      <c r="AV402" s="125" t="s">
        <v>533</v>
      </c>
      <c r="AW402" s="125" t="s">
        <v>1726</v>
      </c>
      <c r="AX402" s="125" t="s">
        <v>533</v>
      </c>
    </row>
    <row r="403" spans="2:50" s="103" customFormat="1" ht="11.4" customHeight="1" x14ac:dyDescent="0.3">
      <c r="B403" s="104" t="s">
        <v>1802</v>
      </c>
      <c r="C403" s="105" t="s">
        <v>2242</v>
      </c>
      <c r="D403" s="106">
        <v>31400</v>
      </c>
      <c r="E403" s="107">
        <v>1950</v>
      </c>
      <c r="F403" s="105" t="s">
        <v>1824</v>
      </c>
      <c r="G403" s="107">
        <v>804</v>
      </c>
      <c r="H403" s="105" t="s">
        <v>2243</v>
      </c>
      <c r="I403" s="105" t="s">
        <v>1773</v>
      </c>
      <c r="J403" s="107" t="s">
        <v>293</v>
      </c>
      <c r="K403" s="105">
        <v>92011165</v>
      </c>
      <c r="L403" s="131" t="s">
        <v>2244</v>
      </c>
      <c r="M403" s="105" t="s">
        <v>2245</v>
      </c>
      <c r="N403" s="105" t="s">
        <v>1809</v>
      </c>
      <c r="O403" s="108" t="s">
        <v>160</v>
      </c>
      <c r="P403" s="109" t="s">
        <v>1777</v>
      </c>
      <c r="Q403" s="110">
        <v>45366</v>
      </c>
      <c r="R403" s="110"/>
      <c r="S403" s="110">
        <v>45371</v>
      </c>
      <c r="T403" s="110"/>
      <c r="U403" s="111" t="s">
        <v>2023</v>
      </c>
      <c r="V403" s="111" t="s">
        <v>2103</v>
      </c>
      <c r="W403" s="112"/>
      <c r="X403" s="126" t="s">
        <v>2246</v>
      </c>
      <c r="Y403" s="114" t="s">
        <v>285</v>
      </c>
      <c r="Z403" s="115">
        <v>22.94</v>
      </c>
      <c r="AA403" s="116">
        <v>8</v>
      </c>
      <c r="AB403" s="117">
        <f t="shared" si="54"/>
        <v>183.52</v>
      </c>
      <c r="AC403" s="117">
        <f t="shared" si="55"/>
        <v>1.4354016800000002</v>
      </c>
      <c r="AD403" s="118">
        <v>8</v>
      </c>
      <c r="AE403" s="117">
        <f t="shared" si="56"/>
        <v>183.52</v>
      </c>
      <c r="AF403" s="117">
        <f t="shared" si="57"/>
        <v>1.4354016800000002</v>
      </c>
      <c r="AG403" s="119">
        <f t="shared" si="58"/>
        <v>0</v>
      </c>
      <c r="AH403" s="120">
        <f t="shared" si="59"/>
        <v>0</v>
      </c>
      <c r="AI403" s="121">
        <f t="shared" si="60"/>
        <v>0</v>
      </c>
      <c r="AJ403" s="122" t="str">
        <f>+C403</f>
        <v>QATAR</v>
      </c>
      <c r="AK403" s="122" t="str">
        <f>IF(ISNA(VLOOKUP(postponeList!D403,[1]Sheet!$A$2:$B$12,2,FALSE))," ",(VLOOKUP(postponeList!D403,[1]Sheet!$A$2:$B$12,2,FALSE)))</f>
        <v>PEWVN</v>
      </c>
      <c r="AL403" s="122" t="str">
        <f>IF(ISNA(VLOOKUP(E403,[1]Sheet!$G$2:$H$40,2,FALSE))," ",VLOOKUP(E403,[1]Sheet!$G$2:$H$40,2,FALSE))</f>
        <v>HOSODA SG</v>
      </c>
      <c r="AM403" s="122" t="str">
        <f>IF(ISNA(VLOOKUP(G403,[1]Sheet!$K$2:$L$159,2,FALSE))," ",(VLOOKUP(G403,[1]Sheet!$K$2:$L$159,2,FALSE)))</f>
        <v>UCGT</v>
      </c>
      <c r="AN403" s="122" t="str">
        <f>IF(ISNA(VLOOKUP(I403&amp;C403,[1]Sheet!$D$2:$E$228,2,FALSE))," ",VLOOKUP(I403&amp;C403,[1]Sheet!$D$2:$E$228,2,FALSE))</f>
        <v>Leo, Jayant &amp; Vishal</v>
      </c>
      <c r="AO403" s="122" t="str">
        <f>+I403&amp;C403</f>
        <v>KDKQATAR</v>
      </c>
      <c r="AP403" s="122" t="str">
        <f>C403&amp;D403&amp;E403&amp;G403&amp;I403&amp;O403</f>
        <v>QATAR314001950804KDKMAR</v>
      </c>
      <c r="AQ403" s="122" t="str">
        <f>B403&amp;D403&amp;N403</f>
        <v xml:space="preserve">MIDDLE EAST31400VF </v>
      </c>
      <c r="AR403" s="123" t="str">
        <f>+D403&amp;J403</f>
        <v>31400SE</v>
      </c>
      <c r="AS403" s="124" t="str">
        <f t="shared" si="61"/>
        <v>Ves</v>
      </c>
      <c r="AT403" s="125" t="str">
        <f t="shared" si="62"/>
        <v>10EGKB29</v>
      </c>
      <c r="AU403" s="125" t="e">
        <f>IF(NOT(AT403=""),VLOOKUP(AT403,[1]PSI_Category!A:B,2,0),"")</f>
        <v>#N/A</v>
      </c>
      <c r="AV403" s="125" t="s">
        <v>543</v>
      </c>
      <c r="AW403" s="125" t="s">
        <v>543</v>
      </c>
      <c r="AX403" s="125" t="s">
        <v>543</v>
      </c>
    </row>
    <row r="404" spans="2:50" s="103" customFormat="1" ht="11.4" customHeight="1" x14ac:dyDescent="0.3">
      <c r="B404" s="104" t="s">
        <v>1802</v>
      </c>
      <c r="C404" s="105" t="s">
        <v>2242</v>
      </c>
      <c r="D404" s="106">
        <v>31400</v>
      </c>
      <c r="E404" s="107">
        <v>1950</v>
      </c>
      <c r="F404" s="105" t="s">
        <v>1824</v>
      </c>
      <c r="G404" s="107">
        <v>804</v>
      </c>
      <c r="H404" s="105" t="s">
        <v>2243</v>
      </c>
      <c r="I404" s="105" t="s">
        <v>1773</v>
      </c>
      <c r="J404" s="107" t="s">
        <v>293</v>
      </c>
      <c r="K404" s="105">
        <v>92011165</v>
      </c>
      <c r="L404" s="131" t="s">
        <v>2244</v>
      </c>
      <c r="M404" s="105" t="s">
        <v>2247</v>
      </c>
      <c r="N404" s="105" t="s">
        <v>1809</v>
      </c>
      <c r="O404" s="108" t="s">
        <v>160</v>
      </c>
      <c r="P404" s="109" t="s">
        <v>1777</v>
      </c>
      <c r="Q404" s="110">
        <v>45366</v>
      </c>
      <c r="R404" s="110"/>
      <c r="S404" s="110">
        <v>45371</v>
      </c>
      <c r="T404" s="110"/>
      <c r="U404" s="111" t="s">
        <v>2023</v>
      </c>
      <c r="V404" s="111" t="s">
        <v>2103</v>
      </c>
      <c r="W404" s="112"/>
      <c r="X404" s="126" t="s">
        <v>2246</v>
      </c>
      <c r="Y404" s="114" t="s">
        <v>285</v>
      </c>
      <c r="Z404" s="115">
        <v>19.95</v>
      </c>
      <c r="AA404" s="116">
        <v>3</v>
      </c>
      <c r="AB404" s="117">
        <f t="shared" si="54"/>
        <v>59.849999999999994</v>
      </c>
      <c r="AC404" s="117">
        <f t="shared" si="55"/>
        <v>0.46811677499999998</v>
      </c>
      <c r="AD404" s="118">
        <v>3</v>
      </c>
      <c r="AE404" s="117">
        <f t="shared" si="56"/>
        <v>59.849999999999994</v>
      </c>
      <c r="AF404" s="117">
        <f t="shared" si="57"/>
        <v>0.46811677499999998</v>
      </c>
      <c r="AG404" s="119">
        <f t="shared" si="58"/>
        <v>0</v>
      </c>
      <c r="AH404" s="120">
        <f t="shared" si="59"/>
        <v>0</v>
      </c>
      <c r="AI404" s="121">
        <f t="shared" si="60"/>
        <v>0</v>
      </c>
      <c r="AJ404" s="122" t="str">
        <f>+C404</f>
        <v>QATAR</v>
      </c>
      <c r="AK404" s="122" t="str">
        <f>IF(ISNA(VLOOKUP(postponeList!D404,[1]Sheet!$A$2:$B$12,2,FALSE))," ",(VLOOKUP(postponeList!D404,[1]Sheet!$A$2:$B$12,2,FALSE)))</f>
        <v>PEWVN</v>
      </c>
      <c r="AL404" s="122" t="str">
        <f>IF(ISNA(VLOOKUP(E404,[1]Sheet!$G$2:$H$40,2,FALSE))," ",VLOOKUP(E404,[1]Sheet!$G$2:$H$40,2,FALSE))</f>
        <v>HOSODA SG</v>
      </c>
      <c r="AM404" s="122" t="str">
        <f>IF(ISNA(VLOOKUP(G404,[1]Sheet!$K$2:$L$159,2,FALSE))," ",(VLOOKUP(G404,[1]Sheet!$K$2:$L$159,2,FALSE)))</f>
        <v>UCGT</v>
      </c>
      <c r="AN404" s="122" t="str">
        <f>IF(ISNA(VLOOKUP(I404&amp;C404,[1]Sheet!$D$2:$E$228,2,FALSE))," ",VLOOKUP(I404&amp;C404,[1]Sheet!$D$2:$E$228,2,FALSE))</f>
        <v>Leo, Jayant &amp; Vishal</v>
      </c>
      <c r="AO404" s="122" t="str">
        <f>+I404&amp;C404</f>
        <v>KDKQATAR</v>
      </c>
      <c r="AP404" s="122" t="str">
        <f>C404&amp;D404&amp;E404&amp;G404&amp;I404&amp;O404</f>
        <v>QATAR314001950804KDKMAR</v>
      </c>
      <c r="AQ404" s="122" t="str">
        <f>B404&amp;D404&amp;N404</f>
        <v xml:space="preserve">MIDDLE EAST31400VF </v>
      </c>
      <c r="AR404" s="123" t="str">
        <f>+D404&amp;J404</f>
        <v>31400SE</v>
      </c>
      <c r="AS404" s="124" t="str">
        <f t="shared" si="61"/>
        <v>Ves</v>
      </c>
      <c r="AT404" s="125" t="str">
        <f t="shared" si="62"/>
        <v>10EGSB29</v>
      </c>
      <c r="AU404" s="125" t="e">
        <f>IF(NOT(AT404=""),VLOOKUP(AT404,[1]PSI_Category!A:B,2,0),"")</f>
        <v>#N/A</v>
      </c>
      <c r="AV404" s="125" t="s">
        <v>543</v>
      </c>
      <c r="AW404" s="125" t="s">
        <v>543</v>
      </c>
      <c r="AX404" s="125" t="s">
        <v>543</v>
      </c>
    </row>
    <row r="405" spans="2:50" s="103" customFormat="1" ht="11.4" customHeight="1" x14ac:dyDescent="0.3">
      <c r="B405" s="104" t="s">
        <v>1802</v>
      </c>
      <c r="C405" s="105" t="s">
        <v>2242</v>
      </c>
      <c r="D405" s="106">
        <v>31400</v>
      </c>
      <c r="E405" s="107">
        <v>1950</v>
      </c>
      <c r="F405" s="105" t="s">
        <v>1824</v>
      </c>
      <c r="G405" s="107">
        <v>804</v>
      </c>
      <c r="H405" s="105" t="s">
        <v>2243</v>
      </c>
      <c r="I405" s="105" t="s">
        <v>1773</v>
      </c>
      <c r="J405" s="107" t="s">
        <v>293</v>
      </c>
      <c r="K405" s="105">
        <v>92011165</v>
      </c>
      <c r="L405" s="131" t="s">
        <v>2244</v>
      </c>
      <c r="M405" s="105" t="s">
        <v>2248</v>
      </c>
      <c r="N405" s="105" t="s">
        <v>1809</v>
      </c>
      <c r="O405" s="108" t="s">
        <v>160</v>
      </c>
      <c r="P405" s="109" t="s">
        <v>1777</v>
      </c>
      <c r="Q405" s="110">
        <v>45366</v>
      </c>
      <c r="R405" s="110"/>
      <c r="S405" s="110">
        <v>45371</v>
      </c>
      <c r="T405" s="110"/>
      <c r="U405" s="111" t="s">
        <v>2023</v>
      </c>
      <c r="V405" s="111" t="s">
        <v>2103</v>
      </c>
      <c r="W405" s="112"/>
      <c r="X405" s="126" t="s">
        <v>2246</v>
      </c>
      <c r="Y405" s="114" t="s">
        <v>285</v>
      </c>
      <c r="Z405" s="115">
        <v>27.93</v>
      </c>
      <c r="AA405" s="116">
        <v>1</v>
      </c>
      <c r="AB405" s="117">
        <f t="shared" si="54"/>
        <v>27.93</v>
      </c>
      <c r="AC405" s="117">
        <f t="shared" si="55"/>
        <v>0.218454495</v>
      </c>
      <c r="AD405" s="118">
        <v>1</v>
      </c>
      <c r="AE405" s="117">
        <f t="shared" si="56"/>
        <v>27.93</v>
      </c>
      <c r="AF405" s="117">
        <f t="shared" si="57"/>
        <v>0.218454495</v>
      </c>
      <c r="AG405" s="119">
        <f t="shared" si="58"/>
        <v>0</v>
      </c>
      <c r="AH405" s="120">
        <f t="shared" si="59"/>
        <v>0</v>
      </c>
      <c r="AI405" s="121">
        <f t="shared" si="60"/>
        <v>0</v>
      </c>
      <c r="AJ405" s="122" t="str">
        <f>+C405</f>
        <v>QATAR</v>
      </c>
      <c r="AK405" s="122" t="str">
        <f>IF(ISNA(VLOOKUP(postponeList!D405,[1]Sheet!$A$2:$B$12,2,FALSE))," ",(VLOOKUP(postponeList!D405,[1]Sheet!$A$2:$B$12,2,FALSE)))</f>
        <v>PEWVN</v>
      </c>
      <c r="AL405" s="122" t="str">
        <f>IF(ISNA(VLOOKUP(E405,[1]Sheet!$G$2:$H$40,2,FALSE))," ",VLOOKUP(E405,[1]Sheet!$G$2:$H$40,2,FALSE))</f>
        <v>HOSODA SG</v>
      </c>
      <c r="AM405" s="122" t="str">
        <f>IF(ISNA(VLOOKUP(G405,[1]Sheet!$K$2:$L$159,2,FALSE))," ",(VLOOKUP(G405,[1]Sheet!$K$2:$L$159,2,FALSE)))</f>
        <v>UCGT</v>
      </c>
      <c r="AN405" s="122" t="str">
        <f>IF(ISNA(VLOOKUP(I405&amp;C405,[1]Sheet!$D$2:$E$228,2,FALSE))," ",VLOOKUP(I405&amp;C405,[1]Sheet!$D$2:$E$228,2,FALSE))</f>
        <v>Leo, Jayant &amp; Vishal</v>
      </c>
      <c r="AO405" s="122" t="str">
        <f>+I405&amp;C405</f>
        <v>KDKQATAR</v>
      </c>
      <c r="AP405" s="122" t="str">
        <f>C405&amp;D405&amp;E405&amp;G405&amp;I405&amp;O405</f>
        <v>QATAR314001950804KDKMAR</v>
      </c>
      <c r="AQ405" s="122" t="str">
        <f>B405&amp;D405&amp;N405</f>
        <v xml:space="preserve">MIDDLE EAST31400VF </v>
      </c>
      <c r="AR405" s="123" t="str">
        <f>+D405&amp;J405</f>
        <v>31400SE</v>
      </c>
      <c r="AS405" s="124" t="str">
        <f t="shared" si="61"/>
        <v>Ves</v>
      </c>
      <c r="AT405" s="125" t="str">
        <f t="shared" si="62"/>
        <v>15EGKB29</v>
      </c>
      <c r="AU405" s="125" t="e">
        <f>IF(NOT(AT405=""),VLOOKUP(AT405,[1]PSI_Category!A:B,2,0),"")</f>
        <v>#N/A</v>
      </c>
      <c r="AV405" s="125" t="s">
        <v>543</v>
      </c>
      <c r="AW405" s="125" t="s">
        <v>543</v>
      </c>
      <c r="AX405" s="125" t="s">
        <v>543</v>
      </c>
    </row>
    <row r="406" spans="2:50" s="103" customFormat="1" ht="11.4" customHeight="1" x14ac:dyDescent="0.3">
      <c r="B406" s="104" t="s">
        <v>1802</v>
      </c>
      <c r="C406" s="105" t="s">
        <v>2242</v>
      </c>
      <c r="D406" s="106">
        <v>31400</v>
      </c>
      <c r="E406" s="107">
        <v>1950</v>
      </c>
      <c r="F406" s="105" t="s">
        <v>1824</v>
      </c>
      <c r="G406" s="107">
        <v>804</v>
      </c>
      <c r="H406" s="105" t="s">
        <v>2243</v>
      </c>
      <c r="I406" s="105" t="s">
        <v>1773</v>
      </c>
      <c r="J406" s="107" t="s">
        <v>293</v>
      </c>
      <c r="K406" s="134">
        <v>92011165</v>
      </c>
      <c r="L406" s="105" t="s">
        <v>2244</v>
      </c>
      <c r="M406" s="105" t="s">
        <v>2249</v>
      </c>
      <c r="N406" s="105" t="s">
        <v>1818</v>
      </c>
      <c r="O406" s="108" t="s">
        <v>160</v>
      </c>
      <c r="P406" s="109" t="s">
        <v>1777</v>
      </c>
      <c r="Q406" s="110">
        <v>45366</v>
      </c>
      <c r="R406" s="110"/>
      <c r="S406" s="110">
        <v>45371</v>
      </c>
      <c r="T406" s="110"/>
      <c r="U406" s="111" t="s">
        <v>2023</v>
      </c>
      <c r="V406" s="111" t="s">
        <v>2103</v>
      </c>
      <c r="W406" s="112"/>
      <c r="X406" s="126" t="s">
        <v>2246</v>
      </c>
      <c r="Y406" s="114" t="s">
        <v>285</v>
      </c>
      <c r="Z406" s="115">
        <v>17.34</v>
      </c>
      <c r="AA406" s="116">
        <v>417</v>
      </c>
      <c r="AB406" s="117">
        <f t="shared" si="54"/>
        <v>7230.78</v>
      </c>
      <c r="AC406" s="117">
        <f t="shared" si="55"/>
        <v>56.555545769999995</v>
      </c>
      <c r="AD406" s="118">
        <v>417</v>
      </c>
      <c r="AE406" s="117">
        <f t="shared" si="56"/>
        <v>7230.78</v>
      </c>
      <c r="AF406" s="117">
        <f t="shared" si="57"/>
        <v>56.555545769999995</v>
      </c>
      <c r="AG406" s="119">
        <f t="shared" si="58"/>
        <v>0</v>
      </c>
      <c r="AH406" s="120">
        <f t="shared" si="59"/>
        <v>0</v>
      </c>
      <c r="AI406" s="121">
        <f t="shared" si="60"/>
        <v>0</v>
      </c>
      <c r="AJ406" s="122" t="str">
        <f>+C406</f>
        <v>QATAR</v>
      </c>
      <c r="AK406" s="122" t="str">
        <f>IF(ISNA(VLOOKUP(postponeList!D406,[1]Sheet!$A$2:$B$12,2,FALSE))," ",(VLOOKUP(postponeList!D406,[1]Sheet!$A$2:$B$12,2,FALSE)))</f>
        <v>PEWVN</v>
      </c>
      <c r="AL406" s="122" t="str">
        <f>IF(ISNA(VLOOKUP(E406,[1]Sheet!$G$2:$H$40,2,FALSE))," ",VLOOKUP(E406,[1]Sheet!$G$2:$H$40,2,FALSE))</f>
        <v>HOSODA SG</v>
      </c>
      <c r="AM406" s="122" t="str">
        <f>IF(ISNA(VLOOKUP(G406,[1]Sheet!$K$2:$L$159,2,FALSE))," ",(VLOOKUP(G406,[1]Sheet!$K$2:$L$159,2,FALSE)))</f>
        <v>UCGT</v>
      </c>
      <c r="AN406" s="122" t="str">
        <f>IF(ISNA(VLOOKUP(I406&amp;C406,[1]Sheet!$D$2:$E$228,2,FALSE))," ",VLOOKUP(I406&amp;C406,[1]Sheet!$D$2:$E$228,2,FALSE))</f>
        <v>Leo, Jayant &amp; Vishal</v>
      </c>
      <c r="AO406" s="122" t="str">
        <f>+I406&amp;C406</f>
        <v>KDKQATAR</v>
      </c>
      <c r="AP406" s="122" t="str">
        <f>C406&amp;D406&amp;E406&amp;G406&amp;I406&amp;O406</f>
        <v>QATAR314001950804KDKMAR</v>
      </c>
      <c r="AQ406" s="122" t="str">
        <f>B406&amp;D406&amp;N406</f>
        <v xml:space="preserve">MIDDLE EAST31400WP </v>
      </c>
      <c r="AR406" s="123" t="str">
        <f>+D406&amp;J406</f>
        <v>31400SE</v>
      </c>
      <c r="AS406" s="124" t="str">
        <f t="shared" si="61"/>
        <v>Ves</v>
      </c>
      <c r="AT406" s="125" t="str">
        <f t="shared" si="62"/>
        <v>15WUDVBMGV</v>
      </c>
      <c r="AU406" s="125" t="e">
        <f>IF(NOT(AT406=""),VLOOKUP(AT406,[1]PSI_Category!A:B,2,0),"")</f>
        <v>#N/A</v>
      </c>
      <c r="AV406" s="125" t="s">
        <v>536</v>
      </c>
      <c r="AW406" s="125" t="s">
        <v>536</v>
      </c>
      <c r="AX406" s="125" t="s">
        <v>536</v>
      </c>
    </row>
    <row r="407" spans="2:50" s="103" customFormat="1" ht="11.4" customHeight="1" x14ac:dyDescent="0.3">
      <c r="B407" s="104" t="s">
        <v>1802</v>
      </c>
      <c r="C407" s="105" t="s">
        <v>2242</v>
      </c>
      <c r="D407" s="106">
        <v>31400</v>
      </c>
      <c r="E407" s="107">
        <v>1950</v>
      </c>
      <c r="F407" s="105" t="s">
        <v>1824</v>
      </c>
      <c r="G407" s="107">
        <v>804</v>
      </c>
      <c r="H407" s="105" t="s">
        <v>2243</v>
      </c>
      <c r="I407" s="105" t="s">
        <v>1773</v>
      </c>
      <c r="J407" s="107" t="s">
        <v>293</v>
      </c>
      <c r="K407" s="134">
        <v>92011165</v>
      </c>
      <c r="L407" s="105" t="s">
        <v>2244</v>
      </c>
      <c r="M407" s="105" t="s">
        <v>1830</v>
      </c>
      <c r="N407" s="105" t="s">
        <v>1831</v>
      </c>
      <c r="O407" s="108" t="s">
        <v>160</v>
      </c>
      <c r="P407" s="109" t="s">
        <v>1777</v>
      </c>
      <c r="Q407" s="110">
        <v>45366</v>
      </c>
      <c r="R407" s="110"/>
      <c r="S407" s="110">
        <v>45371</v>
      </c>
      <c r="T407" s="110"/>
      <c r="U407" s="111" t="s">
        <v>2023</v>
      </c>
      <c r="V407" s="111" t="s">
        <v>2103</v>
      </c>
      <c r="W407" s="112"/>
      <c r="X407" s="126" t="s">
        <v>2246</v>
      </c>
      <c r="Y407" s="114" t="s">
        <v>285</v>
      </c>
      <c r="Z407" s="115">
        <v>40.83</v>
      </c>
      <c r="AA407" s="116">
        <v>702</v>
      </c>
      <c r="AB407" s="117">
        <f t="shared" si="54"/>
        <v>28662.66</v>
      </c>
      <c r="AC407" s="117">
        <f t="shared" si="55"/>
        <v>224.18499519000002</v>
      </c>
      <c r="AD407" s="118">
        <v>702</v>
      </c>
      <c r="AE407" s="117">
        <f t="shared" si="56"/>
        <v>28662.66</v>
      </c>
      <c r="AF407" s="117">
        <f t="shared" si="57"/>
        <v>224.18499519000002</v>
      </c>
      <c r="AG407" s="119">
        <f t="shared" si="58"/>
        <v>0</v>
      </c>
      <c r="AH407" s="120">
        <f t="shared" si="59"/>
        <v>0</v>
      </c>
      <c r="AI407" s="121">
        <f t="shared" si="60"/>
        <v>0</v>
      </c>
      <c r="AJ407" s="122" t="str">
        <f>+C407</f>
        <v>QATAR</v>
      </c>
      <c r="AK407" s="122" t="str">
        <f>IF(ISNA(VLOOKUP(postponeList!D407,[1]Sheet!$A$2:$B$12,2,FALSE))," ",(VLOOKUP(postponeList!D407,[1]Sheet!$A$2:$B$12,2,FALSE)))</f>
        <v>PEWVN</v>
      </c>
      <c r="AL407" s="122" t="str">
        <f>IF(ISNA(VLOOKUP(E407,[1]Sheet!$G$2:$H$40,2,FALSE))," ",VLOOKUP(E407,[1]Sheet!$G$2:$H$40,2,FALSE))</f>
        <v>HOSODA SG</v>
      </c>
      <c r="AM407" s="122" t="str">
        <f>IF(ISNA(VLOOKUP(G407,[1]Sheet!$K$2:$L$159,2,FALSE))," ",(VLOOKUP(G407,[1]Sheet!$K$2:$L$159,2,FALSE)))</f>
        <v>UCGT</v>
      </c>
      <c r="AN407" s="122" t="str">
        <f>IF(ISNA(VLOOKUP(I407&amp;C407,[1]Sheet!$D$2:$E$228,2,FALSE))," ",VLOOKUP(I407&amp;C407,[1]Sheet!$D$2:$E$228,2,FALSE))</f>
        <v>Leo, Jayant &amp; Vishal</v>
      </c>
      <c r="AO407" s="122" t="str">
        <f>+I407&amp;C407</f>
        <v>KDKQATAR</v>
      </c>
      <c r="AP407" s="122" t="str">
        <f>C407&amp;D407&amp;E407&amp;G407&amp;I407&amp;O407</f>
        <v>QATAR314001950804KDKMAR</v>
      </c>
      <c r="AQ407" s="122" t="str">
        <f>B407&amp;D407&amp;N407</f>
        <v xml:space="preserve">MIDDLE EAST31400CM </v>
      </c>
      <c r="AR407" s="123" t="str">
        <f>+D407&amp;J407</f>
        <v>31400SE</v>
      </c>
      <c r="AS407" s="124" t="str">
        <f t="shared" si="61"/>
        <v>Ves</v>
      </c>
      <c r="AT407" s="125" t="str">
        <f t="shared" si="62"/>
        <v>17CUHNBMG</v>
      </c>
      <c r="AU407" s="125" t="str">
        <f>IF(NOT(AT407=""),VLOOKUP(AT407,[1]PSI_Category!A:B,2,0),"")</f>
        <v>C/M</v>
      </c>
      <c r="AV407" s="125" t="s">
        <v>535</v>
      </c>
      <c r="AW407" s="125" t="s">
        <v>535</v>
      </c>
      <c r="AX407" s="125" t="s">
        <v>535</v>
      </c>
    </row>
    <row r="408" spans="2:50" s="103" customFormat="1" ht="11.4" customHeight="1" x14ac:dyDescent="0.3">
      <c r="B408" s="104" t="s">
        <v>1802</v>
      </c>
      <c r="C408" s="105" t="s">
        <v>2242</v>
      </c>
      <c r="D408" s="106">
        <v>31400</v>
      </c>
      <c r="E408" s="107">
        <v>1950</v>
      </c>
      <c r="F408" s="105" t="s">
        <v>1824</v>
      </c>
      <c r="G408" s="107">
        <v>804</v>
      </c>
      <c r="H408" s="105" t="s">
        <v>2243</v>
      </c>
      <c r="I408" s="105" t="s">
        <v>1773</v>
      </c>
      <c r="J408" s="107" t="s">
        <v>293</v>
      </c>
      <c r="K408" s="134">
        <v>92011165</v>
      </c>
      <c r="L408" s="105" t="s">
        <v>2244</v>
      </c>
      <c r="M408" s="105" t="s">
        <v>2250</v>
      </c>
      <c r="N408" s="105" t="s">
        <v>1818</v>
      </c>
      <c r="O408" s="108" t="s">
        <v>160</v>
      </c>
      <c r="P408" s="109" t="s">
        <v>1777</v>
      </c>
      <c r="Q408" s="110">
        <v>45366</v>
      </c>
      <c r="R408" s="110"/>
      <c r="S408" s="110">
        <v>45371</v>
      </c>
      <c r="T408" s="110"/>
      <c r="U408" s="111" t="s">
        <v>2023</v>
      </c>
      <c r="V408" s="111" t="s">
        <v>2103</v>
      </c>
      <c r="W408" s="112"/>
      <c r="X408" s="126" t="s">
        <v>2246</v>
      </c>
      <c r="Y408" s="114" t="s">
        <v>285</v>
      </c>
      <c r="Z408" s="115">
        <v>22.31</v>
      </c>
      <c r="AA408" s="116">
        <v>20</v>
      </c>
      <c r="AB408" s="117">
        <f t="shared" si="54"/>
        <v>446.2</v>
      </c>
      <c r="AC408" s="117">
        <f t="shared" si="55"/>
        <v>3.4899533000000003</v>
      </c>
      <c r="AD408" s="118">
        <v>20</v>
      </c>
      <c r="AE408" s="117">
        <f t="shared" si="56"/>
        <v>446.2</v>
      </c>
      <c r="AF408" s="117">
        <f t="shared" si="57"/>
        <v>3.4899533000000003</v>
      </c>
      <c r="AG408" s="119">
        <f t="shared" si="58"/>
        <v>0</v>
      </c>
      <c r="AH408" s="120">
        <f t="shared" si="59"/>
        <v>0</v>
      </c>
      <c r="AI408" s="121">
        <f t="shared" si="60"/>
        <v>0</v>
      </c>
      <c r="AJ408" s="122" t="str">
        <f>+C408</f>
        <v>QATAR</v>
      </c>
      <c r="AK408" s="122" t="str">
        <f>IF(ISNA(VLOOKUP(postponeList!D408,[1]Sheet!$A$2:$B$12,2,FALSE))," ",(VLOOKUP(postponeList!D408,[1]Sheet!$A$2:$B$12,2,FALSE)))</f>
        <v>PEWVN</v>
      </c>
      <c r="AL408" s="122" t="str">
        <f>IF(ISNA(VLOOKUP(E408,[1]Sheet!$G$2:$H$40,2,FALSE))," ",VLOOKUP(E408,[1]Sheet!$G$2:$H$40,2,FALSE))</f>
        <v>HOSODA SG</v>
      </c>
      <c r="AM408" s="122" t="str">
        <f>IF(ISNA(VLOOKUP(G408,[1]Sheet!$K$2:$L$159,2,FALSE))," ",(VLOOKUP(G408,[1]Sheet!$K$2:$L$159,2,FALSE)))</f>
        <v>UCGT</v>
      </c>
      <c r="AN408" s="122" t="str">
        <f>IF(ISNA(VLOOKUP(I408&amp;C408,[1]Sheet!$D$2:$E$228,2,FALSE))," ",VLOOKUP(I408&amp;C408,[1]Sheet!$D$2:$E$228,2,FALSE))</f>
        <v>Leo, Jayant &amp; Vishal</v>
      </c>
      <c r="AO408" s="122" t="str">
        <f>+I408&amp;C408</f>
        <v>KDKQATAR</v>
      </c>
      <c r="AP408" s="122" t="str">
        <f>C408&amp;D408&amp;E408&amp;G408&amp;I408&amp;O408</f>
        <v>QATAR314001950804KDKMAR</v>
      </c>
      <c r="AQ408" s="122" t="str">
        <f>B408&amp;D408&amp;N408</f>
        <v xml:space="preserve">MIDDLE EAST31400WP </v>
      </c>
      <c r="AR408" s="123" t="str">
        <f>+D408&amp;J408</f>
        <v>31400SE</v>
      </c>
      <c r="AS408" s="124" t="str">
        <f t="shared" si="61"/>
        <v>Ves</v>
      </c>
      <c r="AT408" s="125" t="str">
        <f t="shared" si="62"/>
        <v>20WUDVBMGV</v>
      </c>
      <c r="AU408" s="125" t="str">
        <f>IF(NOT(AT408=""),VLOOKUP(AT408,[1]PSI_Category!A:B,2,0),"")</f>
        <v>W/P</v>
      </c>
      <c r="AV408" s="125" t="s">
        <v>536</v>
      </c>
      <c r="AW408" s="125" t="s">
        <v>536</v>
      </c>
      <c r="AX408" s="125" t="s">
        <v>536</v>
      </c>
    </row>
    <row r="409" spans="2:50" s="103" customFormat="1" ht="11.4" customHeight="1" x14ac:dyDescent="0.3">
      <c r="B409" s="104" t="s">
        <v>1802</v>
      </c>
      <c r="C409" s="105" t="s">
        <v>2242</v>
      </c>
      <c r="D409" s="106">
        <v>31400</v>
      </c>
      <c r="E409" s="107">
        <v>1950</v>
      </c>
      <c r="F409" s="105" t="s">
        <v>1824</v>
      </c>
      <c r="G409" s="107">
        <v>804</v>
      </c>
      <c r="H409" s="105" t="s">
        <v>2243</v>
      </c>
      <c r="I409" s="105" t="s">
        <v>1773</v>
      </c>
      <c r="J409" s="107" t="s">
        <v>293</v>
      </c>
      <c r="K409" s="134">
        <v>92011165</v>
      </c>
      <c r="L409" s="105" t="s">
        <v>2244</v>
      </c>
      <c r="M409" s="105" t="s">
        <v>1856</v>
      </c>
      <c r="N409" s="105" t="s">
        <v>1831</v>
      </c>
      <c r="O409" s="108" t="s">
        <v>160</v>
      </c>
      <c r="P409" s="109" t="s">
        <v>1777</v>
      </c>
      <c r="Q409" s="110">
        <v>45366</v>
      </c>
      <c r="R409" s="110"/>
      <c r="S409" s="110">
        <v>45371</v>
      </c>
      <c r="T409" s="110"/>
      <c r="U409" s="111" t="s">
        <v>2023</v>
      </c>
      <c r="V409" s="111" t="s">
        <v>2103</v>
      </c>
      <c r="W409" s="112"/>
      <c r="X409" s="126" t="s">
        <v>2246</v>
      </c>
      <c r="Y409" s="114" t="s">
        <v>285</v>
      </c>
      <c r="Z409" s="115">
        <v>59.35</v>
      </c>
      <c r="AA409" s="116">
        <v>51</v>
      </c>
      <c r="AB409" s="117">
        <f t="shared" si="54"/>
        <v>3026.85</v>
      </c>
      <c r="AC409" s="117">
        <f t="shared" si="55"/>
        <v>23.674507275</v>
      </c>
      <c r="AD409" s="118">
        <v>51</v>
      </c>
      <c r="AE409" s="117">
        <f t="shared" si="56"/>
        <v>3026.85</v>
      </c>
      <c r="AF409" s="117">
        <f t="shared" si="57"/>
        <v>23.674507275</v>
      </c>
      <c r="AG409" s="119">
        <f t="shared" si="58"/>
        <v>0</v>
      </c>
      <c r="AH409" s="120">
        <f t="shared" si="59"/>
        <v>0</v>
      </c>
      <c r="AI409" s="121">
        <f t="shared" si="60"/>
        <v>0</v>
      </c>
      <c r="AJ409" s="122" t="str">
        <f>+C409</f>
        <v>QATAR</v>
      </c>
      <c r="AK409" s="122" t="str">
        <f>IF(ISNA(VLOOKUP(postponeList!D409,[1]Sheet!$A$2:$B$12,2,FALSE))," ",(VLOOKUP(postponeList!D409,[1]Sheet!$A$2:$B$12,2,FALSE)))</f>
        <v>PEWVN</v>
      </c>
      <c r="AL409" s="122" t="str">
        <f>IF(ISNA(VLOOKUP(E409,[1]Sheet!$G$2:$H$40,2,FALSE))," ",VLOOKUP(E409,[1]Sheet!$G$2:$H$40,2,FALSE))</f>
        <v>HOSODA SG</v>
      </c>
      <c r="AM409" s="122" t="str">
        <f>IF(ISNA(VLOOKUP(G409,[1]Sheet!$K$2:$L$159,2,FALSE))," ",(VLOOKUP(G409,[1]Sheet!$K$2:$L$159,2,FALSE)))</f>
        <v>UCGT</v>
      </c>
      <c r="AN409" s="122" t="str">
        <f>IF(ISNA(VLOOKUP(I409&amp;C409,[1]Sheet!$D$2:$E$228,2,FALSE))," ",VLOOKUP(I409&amp;C409,[1]Sheet!$D$2:$E$228,2,FALSE))</f>
        <v>Leo, Jayant &amp; Vishal</v>
      </c>
      <c r="AO409" s="122" t="str">
        <f>+I409&amp;C409</f>
        <v>KDKQATAR</v>
      </c>
      <c r="AP409" s="122" t="str">
        <f>C409&amp;D409&amp;E409&amp;G409&amp;I409&amp;O409</f>
        <v>QATAR314001950804KDKMAR</v>
      </c>
      <c r="AQ409" s="122" t="str">
        <f>B409&amp;D409&amp;N409</f>
        <v xml:space="preserve">MIDDLE EAST31400CM </v>
      </c>
      <c r="AR409" s="123" t="str">
        <f>+D409&amp;J409</f>
        <v>31400SE</v>
      </c>
      <c r="AS409" s="124" t="str">
        <f t="shared" si="61"/>
        <v>Ves</v>
      </c>
      <c r="AT409" s="125" t="str">
        <f t="shared" si="62"/>
        <v>24CHHNBMG</v>
      </c>
      <c r="AU409" s="125" t="e">
        <f>IF(NOT(AT409=""),VLOOKUP(AT409,[1]PSI_Category!A:B,2,0),"")</f>
        <v>#N/A</v>
      </c>
      <c r="AV409" s="125" t="s">
        <v>535</v>
      </c>
      <c r="AW409" s="125" t="s">
        <v>535</v>
      </c>
      <c r="AX409" s="125" t="s">
        <v>535</v>
      </c>
    </row>
    <row r="410" spans="2:50" s="103" customFormat="1" ht="11.4" customHeight="1" x14ac:dyDescent="0.3">
      <c r="B410" s="104" t="s">
        <v>1802</v>
      </c>
      <c r="C410" s="105" t="s">
        <v>2242</v>
      </c>
      <c r="D410" s="106">
        <v>31400</v>
      </c>
      <c r="E410" s="107">
        <v>1950</v>
      </c>
      <c r="F410" s="105" t="s">
        <v>1824</v>
      </c>
      <c r="G410" s="107">
        <v>804</v>
      </c>
      <c r="H410" s="105" t="s">
        <v>2243</v>
      </c>
      <c r="I410" s="105" t="s">
        <v>1773</v>
      </c>
      <c r="J410" s="107" t="s">
        <v>293</v>
      </c>
      <c r="K410" s="134">
        <v>92011165</v>
      </c>
      <c r="L410" s="105" t="s">
        <v>2244</v>
      </c>
      <c r="M410" s="105" t="s">
        <v>1836</v>
      </c>
      <c r="N410" s="105" t="s">
        <v>1831</v>
      </c>
      <c r="O410" s="108" t="s">
        <v>160</v>
      </c>
      <c r="P410" s="109" t="s">
        <v>1777</v>
      </c>
      <c r="Q410" s="110">
        <v>45366</v>
      </c>
      <c r="R410" s="110"/>
      <c r="S410" s="110">
        <v>45371</v>
      </c>
      <c r="T410" s="110"/>
      <c r="U410" s="111" t="s">
        <v>2023</v>
      </c>
      <c r="V410" s="111" t="s">
        <v>2103</v>
      </c>
      <c r="W410" s="112"/>
      <c r="X410" s="126" t="s">
        <v>2246</v>
      </c>
      <c r="Y410" s="114" t="s">
        <v>285</v>
      </c>
      <c r="Z410" s="115">
        <v>51.95</v>
      </c>
      <c r="AA410" s="116">
        <v>350</v>
      </c>
      <c r="AB410" s="117">
        <f t="shared" si="54"/>
        <v>18182.5</v>
      </c>
      <c r="AC410" s="117">
        <f t="shared" si="55"/>
        <v>142.21442375000001</v>
      </c>
      <c r="AD410" s="118">
        <v>350</v>
      </c>
      <c r="AE410" s="117">
        <f t="shared" si="56"/>
        <v>18182.5</v>
      </c>
      <c r="AF410" s="117">
        <f t="shared" si="57"/>
        <v>142.21442375000001</v>
      </c>
      <c r="AG410" s="119">
        <f t="shared" si="58"/>
        <v>0</v>
      </c>
      <c r="AH410" s="120">
        <f t="shared" si="59"/>
        <v>0</v>
      </c>
      <c r="AI410" s="121">
        <f t="shared" si="60"/>
        <v>0</v>
      </c>
      <c r="AJ410" s="122" t="str">
        <f>+C410</f>
        <v>QATAR</v>
      </c>
      <c r="AK410" s="122" t="str">
        <f>IF(ISNA(VLOOKUP(postponeList!D410,[1]Sheet!$A$2:$B$12,2,FALSE))," ",(VLOOKUP(postponeList!D410,[1]Sheet!$A$2:$B$12,2,FALSE)))</f>
        <v>PEWVN</v>
      </c>
      <c r="AL410" s="122" t="str">
        <f>IF(ISNA(VLOOKUP(E410,[1]Sheet!$G$2:$H$40,2,FALSE))," ",VLOOKUP(E410,[1]Sheet!$G$2:$H$40,2,FALSE))</f>
        <v>HOSODA SG</v>
      </c>
      <c r="AM410" s="122" t="str">
        <f>IF(ISNA(VLOOKUP(G410,[1]Sheet!$K$2:$L$159,2,FALSE))," ",(VLOOKUP(G410,[1]Sheet!$K$2:$L$159,2,FALSE)))</f>
        <v>UCGT</v>
      </c>
      <c r="AN410" s="122" t="str">
        <f>IF(ISNA(VLOOKUP(I410&amp;C410,[1]Sheet!$D$2:$E$228,2,FALSE))," ",VLOOKUP(I410&amp;C410,[1]Sheet!$D$2:$E$228,2,FALSE))</f>
        <v>Leo, Jayant &amp; Vishal</v>
      </c>
      <c r="AO410" s="122" t="str">
        <f>+I410&amp;C410</f>
        <v>KDKQATAR</v>
      </c>
      <c r="AP410" s="122" t="str">
        <f>C410&amp;D410&amp;E410&amp;G410&amp;I410&amp;O410</f>
        <v>QATAR314001950804KDKMAR</v>
      </c>
      <c r="AQ410" s="122" t="str">
        <f>B410&amp;D410&amp;N410</f>
        <v xml:space="preserve">MIDDLE EAST31400CM </v>
      </c>
      <c r="AR410" s="123" t="str">
        <f>+D410&amp;J410</f>
        <v>31400SE</v>
      </c>
      <c r="AS410" s="124" t="str">
        <f t="shared" si="61"/>
        <v>Ves</v>
      </c>
      <c r="AT410" s="125" t="str">
        <f t="shared" si="62"/>
        <v>24CUHNBMG</v>
      </c>
      <c r="AU410" s="125" t="str">
        <f>IF(NOT(AT410=""),VLOOKUP(AT410,[1]PSI_Category!A:B,2,0),"")</f>
        <v>C/M</v>
      </c>
      <c r="AV410" s="125" t="s">
        <v>535</v>
      </c>
      <c r="AW410" s="125" t="s">
        <v>535</v>
      </c>
      <c r="AX410" s="125" t="s">
        <v>535</v>
      </c>
    </row>
    <row r="411" spans="2:50" s="103" customFormat="1" ht="11.4" customHeight="1" x14ac:dyDescent="0.3">
      <c r="B411" s="104" t="s">
        <v>1802</v>
      </c>
      <c r="C411" s="105" t="s">
        <v>2242</v>
      </c>
      <c r="D411" s="106">
        <v>32100</v>
      </c>
      <c r="E411" s="107">
        <v>1950</v>
      </c>
      <c r="F411" s="105" t="s">
        <v>1824</v>
      </c>
      <c r="G411" s="107">
        <v>804</v>
      </c>
      <c r="H411" s="105" t="s">
        <v>2243</v>
      </c>
      <c r="I411" s="105" t="s">
        <v>1773</v>
      </c>
      <c r="J411" s="107" t="s">
        <v>304</v>
      </c>
      <c r="K411" s="134">
        <v>92011137</v>
      </c>
      <c r="L411" s="105" t="s">
        <v>2251</v>
      </c>
      <c r="M411" s="105" t="s">
        <v>2252</v>
      </c>
      <c r="N411" s="105" t="s">
        <v>1831</v>
      </c>
      <c r="O411" s="108" t="s">
        <v>160</v>
      </c>
      <c r="P411" s="109" t="s">
        <v>1777</v>
      </c>
      <c r="Q411" s="110">
        <v>45366</v>
      </c>
      <c r="R411" s="110"/>
      <c r="S411" s="110">
        <v>45376</v>
      </c>
      <c r="T411" s="110"/>
      <c r="U411" s="111" t="s">
        <v>2023</v>
      </c>
      <c r="V411" s="111" t="s">
        <v>2103</v>
      </c>
      <c r="W411" s="112"/>
      <c r="X411" s="113" t="s">
        <v>2253</v>
      </c>
      <c r="Y411" s="114" t="s">
        <v>285</v>
      </c>
      <c r="Z411" s="115">
        <v>9.2100000000000009</v>
      </c>
      <c r="AA411" s="116">
        <v>400</v>
      </c>
      <c r="AB411" s="117">
        <f t="shared" si="54"/>
        <v>3684.0000000000005</v>
      </c>
      <c r="AC411" s="117">
        <f t="shared" si="55"/>
        <v>28.814406000000005</v>
      </c>
      <c r="AD411" s="118">
        <v>400</v>
      </c>
      <c r="AE411" s="117">
        <f t="shared" si="56"/>
        <v>3684.0000000000005</v>
      </c>
      <c r="AF411" s="117">
        <f t="shared" si="57"/>
        <v>28.814406000000005</v>
      </c>
      <c r="AG411" s="119">
        <f t="shared" si="58"/>
        <v>0</v>
      </c>
      <c r="AH411" s="120">
        <f t="shared" si="59"/>
        <v>0</v>
      </c>
      <c r="AI411" s="121">
        <f t="shared" si="60"/>
        <v>0</v>
      </c>
      <c r="AJ411" s="122" t="str">
        <f>+C411</f>
        <v>QATAR</v>
      </c>
      <c r="AK411" s="122" t="str">
        <f>IF(ISNA(VLOOKUP(postponeList!D411,[1]Sheet!$A$2:$B$12,2,FALSE))," ",(VLOOKUP(postponeList!D411,[1]Sheet!$A$2:$B$12,2,FALSE)))</f>
        <v>PESGD</v>
      </c>
      <c r="AL411" s="122" t="str">
        <f>IF(ISNA(VLOOKUP(E411,[1]Sheet!$G$2:$H$40,2,FALSE))," ",VLOOKUP(E411,[1]Sheet!$G$2:$H$40,2,FALSE))</f>
        <v>HOSODA SG</v>
      </c>
      <c r="AM411" s="122" t="str">
        <f>IF(ISNA(VLOOKUP(G411,[1]Sheet!$K$2:$L$159,2,FALSE))," ",(VLOOKUP(G411,[1]Sheet!$K$2:$L$159,2,FALSE)))</f>
        <v>UCGT</v>
      </c>
      <c r="AN411" s="122" t="str">
        <f>IF(ISNA(VLOOKUP(I411&amp;C411,[1]Sheet!$D$2:$E$228,2,FALSE))," ",VLOOKUP(I411&amp;C411,[1]Sheet!$D$2:$E$228,2,FALSE))</f>
        <v>Leo, Jayant &amp; Vishal</v>
      </c>
      <c r="AO411" s="122" t="str">
        <f>+I411&amp;C411</f>
        <v>KDKQATAR</v>
      </c>
      <c r="AP411" s="122" t="str">
        <f>C411&amp;D411&amp;E411&amp;G411&amp;I411&amp;O411</f>
        <v>QATAR321001950804KDKMAR</v>
      </c>
      <c r="AQ411" s="122" t="str">
        <f>B411&amp;D411&amp;N411</f>
        <v xml:space="preserve">MIDDLE EAST32100CM </v>
      </c>
      <c r="AR411" s="123" t="str">
        <f>+D411&amp;J411</f>
        <v>32100PC</v>
      </c>
      <c r="AS411" s="124" t="str">
        <f t="shared" si="61"/>
        <v>Ves</v>
      </c>
      <c r="AT411" s="125" t="str">
        <f t="shared" si="62"/>
        <v>MGX100K</v>
      </c>
      <c r="AU411" s="125" t="str">
        <f>IF(NOT(AT411=""),VLOOKUP(AT411,[1]PSI_Category!A:B,2,0),"")</f>
        <v>C/M</v>
      </c>
      <c r="AV411" s="125" t="s">
        <v>535</v>
      </c>
      <c r="AW411" s="125" t="s">
        <v>535</v>
      </c>
      <c r="AX411" s="125" t="s">
        <v>535</v>
      </c>
    </row>
    <row r="412" spans="2:50" s="103" customFormat="1" ht="11.4" customHeight="1" x14ac:dyDescent="0.3">
      <c r="B412" s="104" t="s">
        <v>1802</v>
      </c>
      <c r="C412" s="105" t="s">
        <v>2242</v>
      </c>
      <c r="D412" s="106">
        <v>32100</v>
      </c>
      <c r="E412" s="107">
        <v>1950</v>
      </c>
      <c r="F412" s="105" t="s">
        <v>1824</v>
      </c>
      <c r="G412" s="107">
        <v>804</v>
      </c>
      <c r="H412" s="105" t="s">
        <v>2243</v>
      </c>
      <c r="I412" s="105" t="s">
        <v>1773</v>
      </c>
      <c r="J412" s="107" t="s">
        <v>304</v>
      </c>
      <c r="K412" s="134">
        <v>92011137</v>
      </c>
      <c r="L412" s="105" t="s">
        <v>2251</v>
      </c>
      <c r="M412" s="105" t="s">
        <v>2254</v>
      </c>
      <c r="N412" s="105" t="s">
        <v>1831</v>
      </c>
      <c r="O412" s="108" t="s">
        <v>160</v>
      </c>
      <c r="P412" s="109" t="s">
        <v>1777</v>
      </c>
      <c r="Q412" s="110">
        <v>45366</v>
      </c>
      <c r="R412" s="110"/>
      <c r="S412" s="110">
        <v>45376</v>
      </c>
      <c r="T412" s="110"/>
      <c r="U412" s="111" t="s">
        <v>2023</v>
      </c>
      <c r="V412" s="111" t="s">
        <v>2103</v>
      </c>
      <c r="W412" s="112"/>
      <c r="X412" s="113" t="s">
        <v>2253</v>
      </c>
      <c r="Y412" s="114" t="s">
        <v>285</v>
      </c>
      <c r="Z412" s="115">
        <v>9.51</v>
      </c>
      <c r="AA412" s="116">
        <v>40</v>
      </c>
      <c r="AB412" s="117">
        <f t="shared" si="54"/>
        <v>380.4</v>
      </c>
      <c r="AC412" s="117">
        <f t="shared" si="55"/>
        <v>2.9752985999999999</v>
      </c>
      <c r="AD412" s="118">
        <v>40</v>
      </c>
      <c r="AE412" s="117">
        <f t="shared" si="56"/>
        <v>380.4</v>
      </c>
      <c r="AF412" s="117">
        <f t="shared" si="57"/>
        <v>2.9752985999999999</v>
      </c>
      <c r="AG412" s="119">
        <f t="shared" si="58"/>
        <v>0</v>
      </c>
      <c r="AH412" s="120">
        <f t="shared" si="59"/>
        <v>0</v>
      </c>
      <c r="AI412" s="121">
        <f t="shared" si="60"/>
        <v>0</v>
      </c>
      <c r="AJ412" s="122" t="str">
        <f>+C412</f>
        <v>QATAR</v>
      </c>
      <c r="AK412" s="122" t="str">
        <f>IF(ISNA(VLOOKUP(postponeList!D412,[1]Sheet!$A$2:$B$12,2,FALSE))," ",(VLOOKUP(postponeList!D412,[1]Sheet!$A$2:$B$12,2,FALSE)))</f>
        <v>PESGD</v>
      </c>
      <c r="AL412" s="122" t="str">
        <f>IF(ISNA(VLOOKUP(E412,[1]Sheet!$G$2:$H$40,2,FALSE))," ",VLOOKUP(E412,[1]Sheet!$G$2:$H$40,2,FALSE))</f>
        <v>HOSODA SG</v>
      </c>
      <c r="AM412" s="122" t="str">
        <f>IF(ISNA(VLOOKUP(G412,[1]Sheet!$K$2:$L$159,2,FALSE))," ",(VLOOKUP(G412,[1]Sheet!$K$2:$L$159,2,FALSE)))</f>
        <v>UCGT</v>
      </c>
      <c r="AN412" s="122" t="str">
        <f>IF(ISNA(VLOOKUP(I412&amp;C412,[1]Sheet!$D$2:$E$228,2,FALSE))," ",VLOOKUP(I412&amp;C412,[1]Sheet!$D$2:$E$228,2,FALSE))</f>
        <v>Leo, Jayant &amp; Vishal</v>
      </c>
      <c r="AO412" s="122" t="str">
        <f>+I412&amp;C412</f>
        <v>KDKQATAR</v>
      </c>
      <c r="AP412" s="122" t="str">
        <f>C412&amp;D412&amp;E412&amp;G412&amp;I412&amp;O412</f>
        <v>QATAR321001950804KDKMAR</v>
      </c>
      <c r="AQ412" s="122" t="str">
        <f>B412&amp;D412&amp;N412</f>
        <v xml:space="preserve">MIDDLE EAST32100CM </v>
      </c>
      <c r="AR412" s="123" t="str">
        <f>+D412&amp;J412</f>
        <v>32100PC</v>
      </c>
      <c r="AS412" s="124" t="str">
        <f t="shared" si="61"/>
        <v>Ves</v>
      </c>
      <c r="AT412" s="125" t="str">
        <f t="shared" si="62"/>
        <v>VGX150K</v>
      </c>
      <c r="AU412" s="125" t="e">
        <f>IF(NOT(AT412=""),VLOOKUP(AT412,[1]PSI_Category!A:B,2,0),"")</f>
        <v>#N/A</v>
      </c>
      <c r="AV412" s="125" t="s">
        <v>535</v>
      </c>
      <c r="AW412" s="125" t="s">
        <v>535</v>
      </c>
      <c r="AX412" s="125" t="s">
        <v>535</v>
      </c>
    </row>
    <row r="413" spans="2:50" s="103" customFormat="1" ht="11.4" customHeight="1" x14ac:dyDescent="0.3">
      <c r="B413" s="104" t="s">
        <v>1802</v>
      </c>
      <c r="C413" s="105" t="s">
        <v>2242</v>
      </c>
      <c r="D413" s="106">
        <v>32100</v>
      </c>
      <c r="E413" s="107">
        <v>1950</v>
      </c>
      <c r="F413" s="105" t="s">
        <v>1824</v>
      </c>
      <c r="G413" s="107">
        <v>804</v>
      </c>
      <c r="H413" s="105" t="s">
        <v>2243</v>
      </c>
      <c r="I413" s="105" t="s">
        <v>1773</v>
      </c>
      <c r="J413" s="107" t="s">
        <v>293</v>
      </c>
      <c r="K413" s="134">
        <v>92011137</v>
      </c>
      <c r="L413" s="105" t="s">
        <v>2251</v>
      </c>
      <c r="M413" s="105" t="s">
        <v>2255</v>
      </c>
      <c r="N413" s="105" t="s">
        <v>1809</v>
      </c>
      <c r="O413" s="108" t="s">
        <v>160</v>
      </c>
      <c r="P413" s="109" t="s">
        <v>1777</v>
      </c>
      <c r="Q413" s="110">
        <v>45366</v>
      </c>
      <c r="R413" s="110"/>
      <c r="S413" s="110">
        <v>45376</v>
      </c>
      <c r="T413" s="110"/>
      <c r="U413" s="111" t="s">
        <v>2023</v>
      </c>
      <c r="V413" s="111" t="s">
        <v>2103</v>
      </c>
      <c r="W413" s="112"/>
      <c r="X413" s="113" t="s">
        <v>2253</v>
      </c>
      <c r="Y413" s="114" t="s">
        <v>285</v>
      </c>
      <c r="Z413" s="115">
        <v>17.04</v>
      </c>
      <c r="AA413" s="116">
        <v>450</v>
      </c>
      <c r="AB413" s="117">
        <f t="shared" si="54"/>
        <v>7668</v>
      </c>
      <c r="AC413" s="117">
        <f t="shared" si="55"/>
        <v>59.975262000000001</v>
      </c>
      <c r="AD413" s="118">
        <v>450</v>
      </c>
      <c r="AE413" s="117">
        <f t="shared" si="56"/>
        <v>7668</v>
      </c>
      <c r="AF413" s="117">
        <f t="shared" si="57"/>
        <v>59.975262000000001</v>
      </c>
      <c r="AG413" s="119">
        <f t="shared" si="58"/>
        <v>0</v>
      </c>
      <c r="AH413" s="120">
        <f t="shared" si="59"/>
        <v>0</v>
      </c>
      <c r="AI413" s="121">
        <f t="shared" si="60"/>
        <v>0</v>
      </c>
      <c r="AJ413" s="122" t="str">
        <f>+C413</f>
        <v>QATAR</v>
      </c>
      <c r="AK413" s="122" t="str">
        <f>IF(ISNA(VLOOKUP(postponeList!D413,[1]Sheet!$A$2:$B$12,2,FALSE))," ",(VLOOKUP(postponeList!D413,[1]Sheet!$A$2:$B$12,2,FALSE)))</f>
        <v>PESGD</v>
      </c>
      <c r="AL413" s="122" t="str">
        <f>IF(ISNA(VLOOKUP(E413,[1]Sheet!$G$2:$H$40,2,FALSE))," ",VLOOKUP(E413,[1]Sheet!$G$2:$H$40,2,FALSE))</f>
        <v>HOSODA SG</v>
      </c>
      <c r="AM413" s="122" t="str">
        <f>IF(ISNA(VLOOKUP(G413,[1]Sheet!$K$2:$L$159,2,FALSE))," ",(VLOOKUP(G413,[1]Sheet!$K$2:$L$159,2,FALSE)))</f>
        <v>UCGT</v>
      </c>
      <c r="AN413" s="122" t="str">
        <f>IF(ISNA(VLOOKUP(I413&amp;C413,[1]Sheet!$D$2:$E$228,2,FALSE))," ",VLOOKUP(I413&amp;C413,[1]Sheet!$D$2:$E$228,2,FALSE))</f>
        <v>Leo, Jayant &amp; Vishal</v>
      </c>
      <c r="AO413" s="122" t="str">
        <f>+I413&amp;C413</f>
        <v>KDKQATAR</v>
      </c>
      <c r="AP413" s="122" t="str">
        <f>C413&amp;D413&amp;E413&amp;G413&amp;I413&amp;O413</f>
        <v>QATAR321001950804KDKMAR</v>
      </c>
      <c r="AQ413" s="122" t="str">
        <f>B413&amp;D413&amp;N413</f>
        <v xml:space="preserve">MIDDLE EAST32100VF </v>
      </c>
      <c r="AR413" s="123" t="str">
        <f>+D413&amp;J413</f>
        <v>32100SE</v>
      </c>
      <c r="AS413" s="124" t="str">
        <f t="shared" si="61"/>
        <v>Ves</v>
      </c>
      <c r="AT413" s="125" t="str">
        <f t="shared" si="62"/>
        <v>15AAQ1VBH</v>
      </c>
      <c r="AU413" s="125" t="str">
        <f>IF(NOT(AT413=""),VLOOKUP(AT413,[1]PSI_Category!A:B,2,0),"")</f>
        <v>V/F</v>
      </c>
      <c r="AV413" s="125" t="s">
        <v>533</v>
      </c>
      <c r="AW413" s="125" t="s">
        <v>1726</v>
      </c>
      <c r="AX413" s="125" t="s">
        <v>533</v>
      </c>
    </row>
    <row r="414" spans="2:50" s="103" customFormat="1" ht="11.4" customHeight="1" x14ac:dyDescent="0.3">
      <c r="B414" s="104" t="s">
        <v>1802</v>
      </c>
      <c r="C414" s="105" t="s">
        <v>2242</v>
      </c>
      <c r="D414" s="106">
        <v>32100</v>
      </c>
      <c r="E414" s="107">
        <v>1950</v>
      </c>
      <c r="F414" s="105" t="s">
        <v>1824</v>
      </c>
      <c r="G414" s="107">
        <v>804</v>
      </c>
      <c r="H414" s="105" t="s">
        <v>2243</v>
      </c>
      <c r="I414" s="105" t="s">
        <v>1773</v>
      </c>
      <c r="J414" s="107" t="s">
        <v>293</v>
      </c>
      <c r="K414" s="134">
        <v>92011137</v>
      </c>
      <c r="L414" s="105" t="s">
        <v>2251</v>
      </c>
      <c r="M414" s="105" t="s">
        <v>2256</v>
      </c>
      <c r="N414" s="105" t="s">
        <v>1809</v>
      </c>
      <c r="O414" s="108" t="s">
        <v>160</v>
      </c>
      <c r="P414" s="109" t="s">
        <v>1777</v>
      </c>
      <c r="Q414" s="110">
        <v>45366</v>
      </c>
      <c r="R414" s="110"/>
      <c r="S414" s="110">
        <v>45376</v>
      </c>
      <c r="T414" s="110"/>
      <c r="U414" s="111" t="s">
        <v>2023</v>
      </c>
      <c r="V414" s="111" t="s">
        <v>2103</v>
      </c>
      <c r="W414" s="112"/>
      <c r="X414" s="113" t="s">
        <v>2253</v>
      </c>
      <c r="Y414" s="114" t="s">
        <v>285</v>
      </c>
      <c r="Z414" s="115">
        <v>27.93</v>
      </c>
      <c r="AA414" s="116">
        <v>300</v>
      </c>
      <c r="AB414" s="117">
        <f t="shared" si="54"/>
        <v>8379</v>
      </c>
      <c r="AC414" s="117">
        <f t="shared" si="55"/>
        <v>65.536348500000003</v>
      </c>
      <c r="AD414" s="118">
        <v>300</v>
      </c>
      <c r="AE414" s="117">
        <f t="shared" si="56"/>
        <v>8379</v>
      </c>
      <c r="AF414" s="117">
        <f t="shared" si="57"/>
        <v>65.536348500000003</v>
      </c>
      <c r="AG414" s="119">
        <f t="shared" si="58"/>
        <v>0</v>
      </c>
      <c r="AH414" s="120">
        <f t="shared" si="59"/>
        <v>0</v>
      </c>
      <c r="AI414" s="121">
        <f t="shared" si="60"/>
        <v>0</v>
      </c>
      <c r="AJ414" s="122" t="str">
        <f>+C414</f>
        <v>QATAR</v>
      </c>
      <c r="AK414" s="122" t="str">
        <f>IF(ISNA(VLOOKUP(postponeList!D414,[1]Sheet!$A$2:$B$12,2,FALSE))," ",(VLOOKUP(postponeList!D414,[1]Sheet!$A$2:$B$12,2,FALSE)))</f>
        <v>PESGD</v>
      </c>
      <c r="AL414" s="122" t="str">
        <f>IF(ISNA(VLOOKUP(E414,[1]Sheet!$G$2:$H$40,2,FALSE))," ",VLOOKUP(E414,[1]Sheet!$G$2:$H$40,2,FALSE))</f>
        <v>HOSODA SG</v>
      </c>
      <c r="AM414" s="122" t="str">
        <f>IF(ISNA(VLOOKUP(G414,[1]Sheet!$K$2:$L$159,2,FALSE))," ",(VLOOKUP(G414,[1]Sheet!$K$2:$L$159,2,FALSE)))</f>
        <v>UCGT</v>
      </c>
      <c r="AN414" s="122" t="str">
        <f>IF(ISNA(VLOOKUP(I414&amp;C414,[1]Sheet!$D$2:$E$228,2,FALSE))," ",VLOOKUP(I414&amp;C414,[1]Sheet!$D$2:$E$228,2,FALSE))</f>
        <v>Leo, Jayant &amp; Vishal</v>
      </c>
      <c r="AO414" s="122" t="str">
        <f>+I414&amp;C414</f>
        <v>KDKQATAR</v>
      </c>
      <c r="AP414" s="122" t="str">
        <f>C414&amp;D414&amp;E414&amp;G414&amp;I414&amp;O414</f>
        <v>QATAR321001950804KDKMAR</v>
      </c>
      <c r="AQ414" s="122" t="str">
        <f>B414&amp;D414&amp;N414</f>
        <v xml:space="preserve">MIDDLE EAST32100VF </v>
      </c>
      <c r="AR414" s="123" t="str">
        <f>+D414&amp;J414</f>
        <v>32100SE</v>
      </c>
      <c r="AS414" s="124" t="str">
        <f t="shared" si="61"/>
        <v>Ves</v>
      </c>
      <c r="AT414" s="125" t="str">
        <f t="shared" si="62"/>
        <v>20ASBVBHM</v>
      </c>
      <c r="AU414" s="125" t="str">
        <f>IF(NOT(AT414=""),VLOOKUP(AT414,[1]PSI_Category!A:B,2,0),"")</f>
        <v>V/F</v>
      </c>
      <c r="AV414" s="125" t="s">
        <v>533</v>
      </c>
      <c r="AW414" s="125" t="s">
        <v>1726</v>
      </c>
      <c r="AX414" s="125" t="s">
        <v>533</v>
      </c>
    </row>
    <row r="415" spans="2:50" s="103" customFormat="1" ht="11.4" customHeight="1" x14ac:dyDescent="0.3">
      <c r="B415" s="104" t="s">
        <v>1802</v>
      </c>
      <c r="C415" s="105" t="s">
        <v>2242</v>
      </c>
      <c r="D415" s="106">
        <v>32100</v>
      </c>
      <c r="E415" s="107">
        <v>1950</v>
      </c>
      <c r="F415" s="105" t="s">
        <v>1824</v>
      </c>
      <c r="G415" s="107">
        <v>804</v>
      </c>
      <c r="H415" s="105" t="s">
        <v>2243</v>
      </c>
      <c r="I415" s="105" t="s">
        <v>1773</v>
      </c>
      <c r="J415" s="107" t="s">
        <v>293</v>
      </c>
      <c r="K415" s="105">
        <v>92011137</v>
      </c>
      <c r="L415" s="105" t="s">
        <v>2251</v>
      </c>
      <c r="M415" s="105" t="s">
        <v>2257</v>
      </c>
      <c r="N415" s="105" t="s">
        <v>1831</v>
      </c>
      <c r="O415" s="108" t="s">
        <v>160</v>
      </c>
      <c r="P415" s="109" t="s">
        <v>1777</v>
      </c>
      <c r="Q415" s="110">
        <v>45366</v>
      </c>
      <c r="R415" s="110"/>
      <c r="S415" s="110">
        <v>45376</v>
      </c>
      <c r="T415" s="110"/>
      <c r="U415" s="111" t="s">
        <v>2023</v>
      </c>
      <c r="V415" s="111" t="s">
        <v>2103</v>
      </c>
      <c r="W415" s="112"/>
      <c r="X415" s="113" t="s">
        <v>2253</v>
      </c>
      <c r="Y415" s="114" t="s">
        <v>285</v>
      </c>
      <c r="Z415" s="115">
        <v>59.37</v>
      </c>
      <c r="AA415" s="116">
        <v>30</v>
      </c>
      <c r="AB415" s="117">
        <f t="shared" si="54"/>
        <v>1781.1</v>
      </c>
      <c r="AC415" s="117">
        <f t="shared" si="55"/>
        <v>13.930873649999999</v>
      </c>
      <c r="AD415" s="118">
        <v>30</v>
      </c>
      <c r="AE415" s="117">
        <f t="shared" si="56"/>
        <v>1781.1</v>
      </c>
      <c r="AF415" s="117">
        <f t="shared" si="57"/>
        <v>13.930873649999999</v>
      </c>
      <c r="AG415" s="119">
        <f t="shared" si="58"/>
        <v>0</v>
      </c>
      <c r="AH415" s="120">
        <f t="shared" si="59"/>
        <v>0</v>
      </c>
      <c r="AI415" s="121">
        <f t="shared" si="60"/>
        <v>0</v>
      </c>
      <c r="AJ415" s="122" t="str">
        <f>+C415</f>
        <v>QATAR</v>
      </c>
      <c r="AK415" s="122" t="str">
        <f>IF(ISNA(VLOOKUP(postponeList!D415,[1]Sheet!$A$2:$B$12,2,FALSE))," ",(VLOOKUP(postponeList!D415,[1]Sheet!$A$2:$B$12,2,FALSE)))</f>
        <v>PESGD</v>
      </c>
      <c r="AL415" s="122" t="str">
        <f>IF(ISNA(VLOOKUP(E415,[1]Sheet!$G$2:$H$40,2,FALSE))," ",VLOOKUP(E415,[1]Sheet!$G$2:$H$40,2,FALSE))</f>
        <v>HOSODA SG</v>
      </c>
      <c r="AM415" s="122" t="str">
        <f>IF(ISNA(VLOOKUP(G415,[1]Sheet!$K$2:$L$159,2,FALSE))," ",(VLOOKUP(G415,[1]Sheet!$K$2:$L$159,2,FALSE)))</f>
        <v>UCGT</v>
      </c>
      <c r="AN415" s="122" t="str">
        <f>IF(ISNA(VLOOKUP(I415&amp;C415,[1]Sheet!$D$2:$E$228,2,FALSE))," ",VLOOKUP(I415&amp;C415,[1]Sheet!$D$2:$E$228,2,FALSE))</f>
        <v>Leo, Jayant &amp; Vishal</v>
      </c>
      <c r="AO415" s="122" t="str">
        <f>+I415&amp;C415</f>
        <v>KDKQATAR</v>
      </c>
      <c r="AP415" s="122" t="str">
        <f>C415&amp;D415&amp;E415&amp;G415&amp;I415&amp;O415</f>
        <v>QATAR321001950804KDKMAR</v>
      </c>
      <c r="AQ415" s="122" t="str">
        <f>B415&amp;D415&amp;N415</f>
        <v xml:space="preserve">MIDDLE EAST32100CM </v>
      </c>
      <c r="AR415" s="123" t="str">
        <f>+D415&amp;J415</f>
        <v>32100SE</v>
      </c>
      <c r="AS415" s="124" t="str">
        <f t="shared" si="61"/>
        <v>Ves</v>
      </c>
      <c r="AT415" s="125" t="str">
        <f t="shared" si="62"/>
        <v>24CMHAVBGM</v>
      </c>
      <c r="AU415" s="125" t="e">
        <f>IF(NOT(AT415=""),VLOOKUP(AT415,[1]PSI_Category!A:B,2,0),"")</f>
        <v>#N/A</v>
      </c>
      <c r="AV415" s="125" t="s">
        <v>535</v>
      </c>
      <c r="AW415" s="125" t="s">
        <v>535</v>
      </c>
      <c r="AX415" s="125" t="s">
        <v>535</v>
      </c>
    </row>
    <row r="416" spans="2:50" s="103" customFormat="1" ht="11.4" customHeight="1" x14ac:dyDescent="0.3">
      <c r="B416" s="104" t="s">
        <v>1802</v>
      </c>
      <c r="C416" s="105" t="s">
        <v>2242</v>
      </c>
      <c r="D416" s="106">
        <v>32100</v>
      </c>
      <c r="E416" s="107">
        <v>1950</v>
      </c>
      <c r="F416" s="105" t="s">
        <v>1824</v>
      </c>
      <c r="G416" s="107">
        <v>804</v>
      </c>
      <c r="H416" s="105" t="s">
        <v>2243</v>
      </c>
      <c r="I416" s="105" t="s">
        <v>1773</v>
      </c>
      <c r="J416" s="107" t="s">
        <v>293</v>
      </c>
      <c r="K416" s="105">
        <v>92011137</v>
      </c>
      <c r="L416" s="105" t="s">
        <v>2251</v>
      </c>
      <c r="M416" s="105" t="s">
        <v>2258</v>
      </c>
      <c r="N416" s="105" t="s">
        <v>1831</v>
      </c>
      <c r="O416" s="108" t="s">
        <v>160</v>
      </c>
      <c r="P416" s="109" t="s">
        <v>1777</v>
      </c>
      <c r="Q416" s="110">
        <v>45366</v>
      </c>
      <c r="R416" s="110"/>
      <c r="S416" s="110">
        <v>45376</v>
      </c>
      <c r="T416" s="110"/>
      <c r="U416" s="111" t="s">
        <v>2023</v>
      </c>
      <c r="V416" s="111" t="s">
        <v>2103</v>
      </c>
      <c r="W416" s="112"/>
      <c r="X416" s="113" t="s">
        <v>2253</v>
      </c>
      <c r="Y416" s="114" t="s">
        <v>285</v>
      </c>
      <c r="Z416" s="115">
        <v>51.97</v>
      </c>
      <c r="AA416" s="116">
        <v>30</v>
      </c>
      <c r="AB416" s="117">
        <f t="shared" si="54"/>
        <v>1559.1</v>
      </c>
      <c r="AC416" s="117">
        <f t="shared" si="55"/>
        <v>12.19450065</v>
      </c>
      <c r="AD416" s="118">
        <v>30</v>
      </c>
      <c r="AE416" s="117">
        <f t="shared" si="56"/>
        <v>1559.1</v>
      </c>
      <c r="AF416" s="117">
        <f t="shared" si="57"/>
        <v>12.19450065</v>
      </c>
      <c r="AG416" s="119">
        <f t="shared" si="58"/>
        <v>0</v>
      </c>
      <c r="AH416" s="120">
        <f t="shared" si="59"/>
        <v>0</v>
      </c>
      <c r="AI416" s="121">
        <f t="shared" si="60"/>
        <v>0</v>
      </c>
      <c r="AJ416" s="122" t="str">
        <f>+C416</f>
        <v>QATAR</v>
      </c>
      <c r="AK416" s="122" t="str">
        <f>IF(ISNA(VLOOKUP(postponeList!D416,[1]Sheet!$A$2:$B$12,2,FALSE))," ",(VLOOKUP(postponeList!D416,[1]Sheet!$A$2:$B$12,2,FALSE)))</f>
        <v>PESGD</v>
      </c>
      <c r="AL416" s="122" t="str">
        <f>IF(ISNA(VLOOKUP(E416,[1]Sheet!$G$2:$H$40,2,FALSE))," ",VLOOKUP(E416,[1]Sheet!$G$2:$H$40,2,FALSE))</f>
        <v>HOSODA SG</v>
      </c>
      <c r="AM416" s="122" t="str">
        <f>IF(ISNA(VLOOKUP(G416,[1]Sheet!$K$2:$L$159,2,FALSE))," ",(VLOOKUP(G416,[1]Sheet!$K$2:$L$159,2,FALSE)))</f>
        <v>UCGT</v>
      </c>
      <c r="AN416" s="122" t="str">
        <f>IF(ISNA(VLOOKUP(I416&amp;C416,[1]Sheet!$D$2:$E$228,2,FALSE))," ",VLOOKUP(I416&amp;C416,[1]Sheet!$D$2:$E$228,2,FALSE))</f>
        <v>Leo, Jayant &amp; Vishal</v>
      </c>
      <c r="AO416" s="122" t="str">
        <f>+I416&amp;C416</f>
        <v>KDKQATAR</v>
      </c>
      <c r="AP416" s="122" t="str">
        <f>C416&amp;D416&amp;E416&amp;G416&amp;I416&amp;O416</f>
        <v>QATAR321001950804KDKMAR</v>
      </c>
      <c r="AQ416" s="122" t="str">
        <f>B416&amp;D416&amp;N416</f>
        <v xml:space="preserve">MIDDLE EAST32100CM </v>
      </c>
      <c r="AR416" s="123" t="str">
        <f>+D416&amp;J416</f>
        <v>32100SE</v>
      </c>
      <c r="AS416" s="124" t="str">
        <f t="shared" si="61"/>
        <v>Ves</v>
      </c>
      <c r="AT416" s="125" t="str">
        <f t="shared" si="62"/>
        <v>24CMUAVBGM</v>
      </c>
      <c r="AU416" s="125" t="e">
        <f>IF(NOT(AT416=""),VLOOKUP(AT416,[1]PSI_Category!A:B,2,0),"")</f>
        <v>#N/A</v>
      </c>
      <c r="AV416" s="125" t="s">
        <v>535</v>
      </c>
      <c r="AW416" s="125" t="s">
        <v>535</v>
      </c>
      <c r="AX416" s="125" t="s">
        <v>535</v>
      </c>
    </row>
    <row r="417" spans="2:50" s="103" customFormat="1" ht="11.4" customHeight="1" x14ac:dyDescent="0.3">
      <c r="B417" s="104" t="s">
        <v>1802</v>
      </c>
      <c r="C417" s="105" t="s">
        <v>2242</v>
      </c>
      <c r="D417" s="106">
        <v>32100</v>
      </c>
      <c r="E417" s="107">
        <v>1950</v>
      </c>
      <c r="F417" s="105" t="s">
        <v>1824</v>
      </c>
      <c r="G417" s="107">
        <v>804</v>
      </c>
      <c r="H417" s="105" t="s">
        <v>2243</v>
      </c>
      <c r="I417" s="105" t="s">
        <v>1773</v>
      </c>
      <c r="J417" s="107" t="s">
        <v>293</v>
      </c>
      <c r="K417" s="105">
        <v>92011137</v>
      </c>
      <c r="L417" s="105" t="s">
        <v>2251</v>
      </c>
      <c r="M417" s="105" t="s">
        <v>2259</v>
      </c>
      <c r="N417" s="105" t="s">
        <v>1809</v>
      </c>
      <c r="O417" s="108" t="s">
        <v>160</v>
      </c>
      <c r="P417" s="109" t="s">
        <v>1777</v>
      </c>
      <c r="Q417" s="110">
        <v>45366</v>
      </c>
      <c r="R417" s="110"/>
      <c r="S417" s="110">
        <v>45376</v>
      </c>
      <c r="T417" s="110"/>
      <c r="U417" s="111" t="s">
        <v>2023</v>
      </c>
      <c r="V417" s="111" t="s">
        <v>2103</v>
      </c>
      <c r="W417" s="112"/>
      <c r="X417" s="113" t="s">
        <v>2253</v>
      </c>
      <c r="Y417" s="114" t="s">
        <v>285</v>
      </c>
      <c r="Z417" s="115">
        <v>29.77</v>
      </c>
      <c r="AA417" s="116">
        <v>150</v>
      </c>
      <c r="AB417" s="117">
        <f t="shared" si="54"/>
        <v>4465.5</v>
      </c>
      <c r="AC417" s="117">
        <f t="shared" si="55"/>
        <v>34.926908250000004</v>
      </c>
      <c r="AD417" s="118">
        <v>150</v>
      </c>
      <c r="AE417" s="117">
        <f t="shared" si="56"/>
        <v>4465.5</v>
      </c>
      <c r="AF417" s="117">
        <f t="shared" si="57"/>
        <v>34.926908250000004</v>
      </c>
      <c r="AG417" s="119">
        <f t="shared" si="58"/>
        <v>0</v>
      </c>
      <c r="AH417" s="120">
        <f t="shared" si="59"/>
        <v>0</v>
      </c>
      <c r="AI417" s="121">
        <f t="shared" si="60"/>
        <v>0</v>
      </c>
      <c r="AJ417" s="122" t="str">
        <f>+C417</f>
        <v>QATAR</v>
      </c>
      <c r="AK417" s="122" t="str">
        <f>IF(ISNA(VLOOKUP(postponeList!D417,[1]Sheet!$A$2:$B$12,2,FALSE))," ",(VLOOKUP(postponeList!D417,[1]Sheet!$A$2:$B$12,2,FALSE)))</f>
        <v>PESGD</v>
      </c>
      <c r="AL417" s="122" t="str">
        <f>IF(ISNA(VLOOKUP(E417,[1]Sheet!$G$2:$H$40,2,FALSE))," ",VLOOKUP(E417,[1]Sheet!$G$2:$H$40,2,FALSE))</f>
        <v>HOSODA SG</v>
      </c>
      <c r="AM417" s="122" t="str">
        <f>IF(ISNA(VLOOKUP(G417,[1]Sheet!$K$2:$L$159,2,FALSE))," ",(VLOOKUP(G417,[1]Sheet!$K$2:$L$159,2,FALSE)))</f>
        <v>UCGT</v>
      </c>
      <c r="AN417" s="122" t="str">
        <f>IF(ISNA(VLOOKUP(I417&amp;C417,[1]Sheet!$D$2:$E$228,2,FALSE))," ",VLOOKUP(I417&amp;C417,[1]Sheet!$D$2:$E$228,2,FALSE))</f>
        <v>Leo, Jayant &amp; Vishal</v>
      </c>
      <c r="AO417" s="122" t="str">
        <f>+I417&amp;C417</f>
        <v>KDKQATAR</v>
      </c>
      <c r="AP417" s="122" t="str">
        <f>C417&amp;D417&amp;E417&amp;G417&amp;I417&amp;O417</f>
        <v>QATAR321001950804KDKMAR</v>
      </c>
      <c r="AQ417" s="122" t="str">
        <f>B417&amp;D417&amp;N417</f>
        <v xml:space="preserve">MIDDLE EAST32100VF </v>
      </c>
      <c r="AR417" s="123" t="str">
        <f>+D417&amp;J417</f>
        <v>32100SE</v>
      </c>
      <c r="AS417" s="124" t="str">
        <f t="shared" si="61"/>
        <v>Ves</v>
      </c>
      <c r="AT417" s="125" t="str">
        <f t="shared" si="62"/>
        <v>25ASBVBHM</v>
      </c>
      <c r="AU417" s="125" t="str">
        <f>IF(NOT(AT417=""),VLOOKUP(AT417,[1]PSI_Category!A:B,2,0),"")</f>
        <v>V/F</v>
      </c>
      <c r="AV417" s="125" t="s">
        <v>533</v>
      </c>
      <c r="AW417" s="125" t="s">
        <v>1726</v>
      </c>
      <c r="AX417" s="125" t="s">
        <v>533</v>
      </c>
    </row>
    <row r="418" spans="2:50" s="103" customFormat="1" ht="11.4" customHeight="1" x14ac:dyDescent="0.3">
      <c r="B418" s="104" t="s">
        <v>1802</v>
      </c>
      <c r="C418" s="105" t="s">
        <v>2242</v>
      </c>
      <c r="D418" s="106">
        <v>32100</v>
      </c>
      <c r="E418" s="107">
        <v>1950</v>
      </c>
      <c r="F418" s="105" t="s">
        <v>1824</v>
      </c>
      <c r="G418" s="107">
        <v>804</v>
      </c>
      <c r="H418" s="105" t="s">
        <v>2243</v>
      </c>
      <c r="I418" s="105" t="s">
        <v>1773</v>
      </c>
      <c r="J418" s="107" t="s">
        <v>293</v>
      </c>
      <c r="K418" s="105">
        <v>92011137</v>
      </c>
      <c r="L418" s="105" t="s">
        <v>2251</v>
      </c>
      <c r="M418" s="105" t="s">
        <v>2260</v>
      </c>
      <c r="N418" s="105" t="s">
        <v>1831</v>
      </c>
      <c r="O418" s="108" t="s">
        <v>160</v>
      </c>
      <c r="P418" s="109" t="s">
        <v>1777</v>
      </c>
      <c r="Q418" s="110">
        <v>45366</v>
      </c>
      <c r="R418" s="110"/>
      <c r="S418" s="110">
        <v>45376</v>
      </c>
      <c r="T418" s="110"/>
      <c r="U418" s="111" t="s">
        <v>2023</v>
      </c>
      <c r="V418" s="111" t="s">
        <v>2103</v>
      </c>
      <c r="W418" s="112"/>
      <c r="X418" s="113" t="s">
        <v>2253</v>
      </c>
      <c r="Y418" s="114" t="s">
        <v>285</v>
      </c>
      <c r="Z418" s="115">
        <v>83.89</v>
      </c>
      <c r="AA418" s="116">
        <v>60</v>
      </c>
      <c r="AB418" s="117">
        <f t="shared" si="54"/>
        <v>5033.3999999999996</v>
      </c>
      <c r="AC418" s="117">
        <f t="shared" si="55"/>
        <v>39.368738100000002</v>
      </c>
      <c r="AD418" s="118">
        <v>60</v>
      </c>
      <c r="AE418" s="117">
        <f t="shared" si="56"/>
        <v>5033.3999999999996</v>
      </c>
      <c r="AF418" s="117">
        <f t="shared" si="57"/>
        <v>39.368738100000002</v>
      </c>
      <c r="AG418" s="119">
        <f t="shared" si="58"/>
        <v>0</v>
      </c>
      <c r="AH418" s="120">
        <f t="shared" si="59"/>
        <v>0</v>
      </c>
      <c r="AI418" s="121">
        <f t="shared" si="60"/>
        <v>0</v>
      </c>
      <c r="AJ418" s="122" t="str">
        <f>+C418</f>
        <v>QATAR</v>
      </c>
      <c r="AK418" s="122" t="str">
        <f>IF(ISNA(VLOOKUP(postponeList!D418,[1]Sheet!$A$2:$B$12,2,FALSE))," ",(VLOOKUP(postponeList!D418,[1]Sheet!$A$2:$B$12,2,FALSE)))</f>
        <v>PESGD</v>
      </c>
      <c r="AL418" s="122" t="str">
        <f>IF(ISNA(VLOOKUP(E418,[1]Sheet!$G$2:$H$40,2,FALSE))," ",VLOOKUP(E418,[1]Sheet!$G$2:$H$40,2,FALSE))</f>
        <v>HOSODA SG</v>
      </c>
      <c r="AM418" s="122" t="str">
        <f>IF(ISNA(VLOOKUP(G418,[1]Sheet!$K$2:$L$159,2,FALSE))," ",(VLOOKUP(G418,[1]Sheet!$K$2:$L$159,2,FALSE)))</f>
        <v>UCGT</v>
      </c>
      <c r="AN418" s="122" t="str">
        <f>IF(ISNA(VLOOKUP(I418&amp;C418,[1]Sheet!$D$2:$E$228,2,FALSE))," ",VLOOKUP(I418&amp;C418,[1]Sheet!$D$2:$E$228,2,FALSE))</f>
        <v>Leo, Jayant &amp; Vishal</v>
      </c>
      <c r="AO418" s="122" t="str">
        <f>+I418&amp;C418</f>
        <v>KDKQATAR</v>
      </c>
      <c r="AP418" s="122" t="str">
        <f>C418&amp;D418&amp;E418&amp;G418&amp;I418&amp;O418</f>
        <v>QATAR321001950804KDKMAR</v>
      </c>
      <c r="AQ418" s="122" t="str">
        <f>B418&amp;D418&amp;N418</f>
        <v xml:space="preserve">MIDDLE EAST32100CM </v>
      </c>
      <c r="AR418" s="123" t="str">
        <f>+D418&amp;J418</f>
        <v>32100SE</v>
      </c>
      <c r="AS418" s="124" t="str">
        <f t="shared" si="61"/>
        <v>Ves</v>
      </c>
      <c r="AT418" s="125" t="str">
        <f t="shared" si="62"/>
        <v>27CHHVBHM</v>
      </c>
      <c r="AU418" s="125" t="e">
        <f>IF(NOT(AT418=""),VLOOKUP(AT418,[1]PSI_Category!A:B,2,0),"")</f>
        <v>#N/A</v>
      </c>
      <c r="AV418" s="125" t="s">
        <v>535</v>
      </c>
      <c r="AW418" s="125" t="s">
        <v>535</v>
      </c>
      <c r="AX418" s="125" t="s">
        <v>535</v>
      </c>
    </row>
    <row r="419" spans="2:50" s="103" customFormat="1" ht="11.4" customHeight="1" x14ac:dyDescent="0.3">
      <c r="B419" s="104" t="s">
        <v>1802</v>
      </c>
      <c r="C419" s="105" t="s">
        <v>2242</v>
      </c>
      <c r="D419" s="106">
        <v>32100</v>
      </c>
      <c r="E419" s="107">
        <v>1950</v>
      </c>
      <c r="F419" s="105" t="s">
        <v>1824</v>
      </c>
      <c r="G419" s="107">
        <v>804</v>
      </c>
      <c r="H419" s="105" t="s">
        <v>2243</v>
      </c>
      <c r="I419" s="105" t="s">
        <v>1773</v>
      </c>
      <c r="J419" s="107" t="s">
        <v>293</v>
      </c>
      <c r="K419" s="105">
        <v>92011137</v>
      </c>
      <c r="L419" s="105" t="s">
        <v>2251</v>
      </c>
      <c r="M419" s="105" t="s">
        <v>2261</v>
      </c>
      <c r="N419" s="105" t="s">
        <v>1809</v>
      </c>
      <c r="O419" s="108" t="s">
        <v>160</v>
      </c>
      <c r="P419" s="109" t="s">
        <v>1777</v>
      </c>
      <c r="Q419" s="110">
        <v>45366</v>
      </c>
      <c r="R419" s="110"/>
      <c r="S419" s="110">
        <v>45376</v>
      </c>
      <c r="T419" s="110"/>
      <c r="U419" s="111" t="s">
        <v>2023</v>
      </c>
      <c r="V419" s="111" t="s">
        <v>2103</v>
      </c>
      <c r="W419" s="112"/>
      <c r="X419" s="113" t="s">
        <v>2253</v>
      </c>
      <c r="Y419" s="114" t="s">
        <v>285</v>
      </c>
      <c r="Z419" s="115">
        <v>36.14</v>
      </c>
      <c r="AA419" s="116">
        <v>40</v>
      </c>
      <c r="AB419" s="117">
        <f t="shared" si="54"/>
        <v>1445.6</v>
      </c>
      <c r="AC419" s="117">
        <f t="shared" si="55"/>
        <v>11.3067604</v>
      </c>
      <c r="AD419" s="118">
        <v>40</v>
      </c>
      <c r="AE419" s="117">
        <f t="shared" si="56"/>
        <v>1445.6</v>
      </c>
      <c r="AF419" s="117">
        <f t="shared" si="57"/>
        <v>11.3067604</v>
      </c>
      <c r="AG419" s="119">
        <f t="shared" si="58"/>
        <v>0</v>
      </c>
      <c r="AH419" s="120">
        <f t="shared" si="59"/>
        <v>0</v>
      </c>
      <c r="AI419" s="121">
        <f t="shared" si="60"/>
        <v>0</v>
      </c>
      <c r="AJ419" s="122" t="str">
        <f>+C419</f>
        <v>QATAR</v>
      </c>
      <c r="AK419" s="122" t="str">
        <f>IF(ISNA(VLOOKUP(postponeList!D419,[1]Sheet!$A$2:$B$12,2,FALSE))," ",(VLOOKUP(postponeList!D419,[1]Sheet!$A$2:$B$12,2,FALSE)))</f>
        <v>PESGD</v>
      </c>
      <c r="AL419" s="122" t="str">
        <f>IF(ISNA(VLOOKUP(E419,[1]Sheet!$G$2:$H$40,2,FALSE))," ",VLOOKUP(E419,[1]Sheet!$G$2:$H$40,2,FALSE))</f>
        <v>HOSODA SG</v>
      </c>
      <c r="AM419" s="122" t="str">
        <f>IF(ISNA(VLOOKUP(G419,[1]Sheet!$K$2:$L$159,2,FALSE))," ",(VLOOKUP(G419,[1]Sheet!$K$2:$L$159,2,FALSE)))</f>
        <v>UCGT</v>
      </c>
      <c r="AN419" s="122" t="str">
        <f>IF(ISNA(VLOOKUP(I419&amp;C419,[1]Sheet!$D$2:$E$228,2,FALSE))," ",VLOOKUP(I419&amp;C419,[1]Sheet!$D$2:$E$228,2,FALSE))</f>
        <v>Leo, Jayant &amp; Vishal</v>
      </c>
      <c r="AO419" s="122" t="str">
        <f>+I419&amp;C419</f>
        <v>KDKQATAR</v>
      </c>
      <c r="AP419" s="122" t="str">
        <f>C419&amp;D419&amp;E419&amp;G419&amp;I419&amp;O419</f>
        <v>QATAR321001950804KDKMAR</v>
      </c>
      <c r="AQ419" s="122" t="str">
        <f>B419&amp;D419&amp;N419</f>
        <v xml:space="preserve">MIDDLE EAST32100VF </v>
      </c>
      <c r="AR419" s="123" t="str">
        <f>+D419&amp;J419</f>
        <v>32100SE</v>
      </c>
      <c r="AS419" s="124" t="str">
        <f t="shared" si="61"/>
        <v>Ves</v>
      </c>
      <c r="AT419" s="125" t="str">
        <f t="shared" si="62"/>
        <v>30ASBVBHM</v>
      </c>
      <c r="AU419" s="125" t="e">
        <f>IF(NOT(AT419=""),VLOOKUP(AT419,[1]PSI_Category!A:B,2,0),"")</f>
        <v>#N/A</v>
      </c>
      <c r="AV419" s="125" t="s">
        <v>533</v>
      </c>
      <c r="AW419" s="125" t="s">
        <v>1726</v>
      </c>
      <c r="AX419" s="125" t="s">
        <v>533</v>
      </c>
    </row>
    <row r="420" spans="2:50" s="103" customFormat="1" ht="11.4" customHeight="1" x14ac:dyDescent="0.3">
      <c r="B420" s="104" t="s">
        <v>1802</v>
      </c>
      <c r="C420" s="105" t="s">
        <v>2262</v>
      </c>
      <c r="D420" s="106">
        <v>31200</v>
      </c>
      <c r="E420" s="107">
        <v>1516</v>
      </c>
      <c r="F420" s="105" t="s">
        <v>2263</v>
      </c>
      <c r="G420" s="107">
        <v>1973</v>
      </c>
      <c r="H420" s="105" t="s">
        <v>2264</v>
      </c>
      <c r="I420" s="105" t="s">
        <v>1773</v>
      </c>
      <c r="J420" s="107" t="s">
        <v>293</v>
      </c>
      <c r="K420" s="105">
        <v>92011223</v>
      </c>
      <c r="L420" s="105" t="s">
        <v>2265</v>
      </c>
      <c r="M420" s="105" t="s">
        <v>2266</v>
      </c>
      <c r="N420" s="105" t="s">
        <v>1789</v>
      </c>
      <c r="O420" s="108" t="s">
        <v>160</v>
      </c>
      <c r="P420" s="109" t="s">
        <v>1777</v>
      </c>
      <c r="Q420" s="110">
        <v>45373</v>
      </c>
      <c r="R420" s="110"/>
      <c r="S420" s="110">
        <v>45373</v>
      </c>
      <c r="T420" s="110"/>
      <c r="U420" s="111" t="s">
        <v>2023</v>
      </c>
      <c r="V420" s="111" t="s">
        <v>2103</v>
      </c>
      <c r="W420" s="112"/>
      <c r="X420" s="113" t="s">
        <v>2152</v>
      </c>
      <c r="Y420" s="114" t="s">
        <v>285</v>
      </c>
      <c r="Z420" s="115">
        <v>34.770000000000003</v>
      </c>
      <c r="AA420" s="116">
        <v>800</v>
      </c>
      <c r="AB420" s="117">
        <f t="shared" si="54"/>
        <v>27816.000000000004</v>
      </c>
      <c r="AC420" s="117">
        <f t="shared" si="55"/>
        <v>217.56284400000004</v>
      </c>
      <c r="AD420" s="118">
        <v>800</v>
      </c>
      <c r="AE420" s="117">
        <f t="shared" si="56"/>
        <v>27816.000000000004</v>
      </c>
      <c r="AF420" s="117">
        <f t="shared" si="57"/>
        <v>217.56284400000004</v>
      </c>
      <c r="AG420" s="119">
        <f t="shared" si="58"/>
        <v>0</v>
      </c>
      <c r="AH420" s="120">
        <f t="shared" si="59"/>
        <v>0</v>
      </c>
      <c r="AI420" s="121">
        <f t="shared" si="60"/>
        <v>0</v>
      </c>
      <c r="AJ420" s="122" t="str">
        <f>+C420</f>
        <v>SAUDI ARABIA</v>
      </c>
      <c r="AK420" s="122" t="str">
        <f>IF(ISNA(VLOOKUP(postponeList!D420,[1]Sheet!$A$2:$B$12,2,FALSE))," ",(VLOOKUP(postponeList!D420,[1]Sheet!$A$2:$B$12,2,FALSE)))</f>
        <v>PMMA</v>
      </c>
      <c r="AL420" s="122" t="str">
        <f>IF(ISNA(VLOOKUP(E420,[1]Sheet!$G$2:$H$40,2,FALSE))," ",VLOOKUP(E420,[1]Sheet!$G$2:$H$40,2,FALSE))</f>
        <v>TAICHI</v>
      </c>
      <c r="AM420" s="122" t="str">
        <f>IF(ISNA(VLOOKUP(G420,[1]Sheet!$K$2:$L$159,2,FALSE))," ",(VLOOKUP(G420,[1]Sheet!$K$2:$L$159,2,FALSE)))</f>
        <v>HAK</v>
      </c>
      <c r="AN420" s="122" t="str">
        <f>IF(ISNA(VLOOKUP(I420&amp;C420,[1]Sheet!$D$2:$E$228,2,FALSE))," ",VLOOKUP(I420&amp;C420,[1]Sheet!$D$2:$E$228,2,FALSE))</f>
        <v>Leo, Kawasaki</v>
      </c>
      <c r="AO420" s="122" t="str">
        <f>+I420&amp;C420</f>
        <v>KDKSAUDI ARABIA</v>
      </c>
      <c r="AP420" s="122" t="str">
        <f>C420&amp;D420&amp;E420&amp;G420&amp;I420&amp;O420</f>
        <v>SAUDI ARABIA3120015161973KDKMAR</v>
      </c>
      <c r="AQ420" s="122" t="str">
        <f>B420&amp;D420&amp;N420</f>
        <v xml:space="preserve">MIDDLE EAST31200WF </v>
      </c>
      <c r="AR420" s="123" t="str">
        <f>+D420&amp;J420</f>
        <v>31200SE</v>
      </c>
      <c r="AS420" s="124" t="str">
        <f t="shared" si="61"/>
        <v>Ves</v>
      </c>
      <c r="AT420" s="125" t="str">
        <f t="shared" si="62"/>
        <v>M40CAAHUG</v>
      </c>
      <c r="AU420" s="125" t="str">
        <f>IF(NOT(AT420=""),VLOOKUP(AT420,[1]PSI_Category!A:B,2,0),"")</f>
        <v>W/F</v>
      </c>
      <c r="AV420" s="125" t="s">
        <v>1778</v>
      </c>
      <c r="AW420" s="125" t="s">
        <v>1790</v>
      </c>
      <c r="AX420" s="125" t="s">
        <v>1790</v>
      </c>
    </row>
    <row r="421" spans="2:50" s="103" customFormat="1" ht="11.4" customHeight="1" x14ac:dyDescent="0.3">
      <c r="B421" s="104" t="s">
        <v>1802</v>
      </c>
      <c r="C421" s="105" t="s">
        <v>2262</v>
      </c>
      <c r="D421" s="106">
        <v>31200</v>
      </c>
      <c r="E421" s="107">
        <v>1516</v>
      </c>
      <c r="F421" s="105" t="s">
        <v>2263</v>
      </c>
      <c r="G421" s="107">
        <v>1973</v>
      </c>
      <c r="H421" s="105" t="s">
        <v>2264</v>
      </c>
      <c r="I421" s="105" t="s">
        <v>1773</v>
      </c>
      <c r="J421" s="107" t="s">
        <v>293</v>
      </c>
      <c r="K421" s="105">
        <v>92011223</v>
      </c>
      <c r="L421" s="105" t="s">
        <v>2265</v>
      </c>
      <c r="M421" s="105" t="s">
        <v>2267</v>
      </c>
      <c r="N421" s="105" t="s">
        <v>1786</v>
      </c>
      <c r="O421" s="108" t="s">
        <v>160</v>
      </c>
      <c r="P421" s="109" t="s">
        <v>1777</v>
      </c>
      <c r="Q421" s="110">
        <v>45373</v>
      </c>
      <c r="R421" s="110"/>
      <c r="S421" s="110">
        <v>45373</v>
      </c>
      <c r="T421" s="110"/>
      <c r="U421" s="111" t="s">
        <v>2023</v>
      </c>
      <c r="V421" s="111" t="s">
        <v>2103</v>
      </c>
      <c r="W421" s="112"/>
      <c r="X421" s="113" t="s">
        <v>2152</v>
      </c>
      <c r="Y421" s="114" t="s">
        <v>285</v>
      </c>
      <c r="Z421" s="115">
        <v>40.03</v>
      </c>
      <c r="AA421" s="116">
        <v>100</v>
      </c>
      <c r="AB421" s="117">
        <f t="shared" si="54"/>
        <v>4003</v>
      </c>
      <c r="AC421" s="117">
        <f t="shared" si="55"/>
        <v>31.309464500000001</v>
      </c>
      <c r="AD421" s="118">
        <v>100</v>
      </c>
      <c r="AE421" s="117">
        <f t="shared" si="56"/>
        <v>4003</v>
      </c>
      <c r="AF421" s="117">
        <f t="shared" si="57"/>
        <v>31.309464500000001</v>
      </c>
      <c r="AG421" s="119">
        <f t="shared" si="58"/>
        <v>0</v>
      </c>
      <c r="AH421" s="120">
        <f t="shared" si="59"/>
        <v>0</v>
      </c>
      <c r="AI421" s="121">
        <f t="shared" si="60"/>
        <v>0</v>
      </c>
      <c r="AJ421" s="122" t="str">
        <f>+C421</f>
        <v>SAUDI ARABIA</v>
      </c>
      <c r="AK421" s="122" t="str">
        <f>IF(ISNA(VLOOKUP(postponeList!D421,[1]Sheet!$A$2:$B$12,2,FALSE))," ",(VLOOKUP(postponeList!D421,[1]Sheet!$A$2:$B$12,2,FALSE)))</f>
        <v>PMMA</v>
      </c>
      <c r="AL421" s="122" t="str">
        <f>IF(ISNA(VLOOKUP(E421,[1]Sheet!$G$2:$H$40,2,FALSE))," ",VLOOKUP(E421,[1]Sheet!$G$2:$H$40,2,FALSE))</f>
        <v>TAICHI</v>
      </c>
      <c r="AM421" s="122" t="str">
        <f>IF(ISNA(VLOOKUP(G421,[1]Sheet!$K$2:$L$159,2,FALSE))," ",(VLOOKUP(G421,[1]Sheet!$K$2:$L$159,2,FALSE)))</f>
        <v>HAK</v>
      </c>
      <c r="AN421" s="122" t="str">
        <f>IF(ISNA(VLOOKUP(I421&amp;C421,[1]Sheet!$D$2:$E$228,2,FALSE))," ",VLOOKUP(I421&amp;C421,[1]Sheet!$D$2:$E$228,2,FALSE))</f>
        <v>Leo, Kawasaki</v>
      </c>
      <c r="AO421" s="122" t="str">
        <f>+I421&amp;C421</f>
        <v>KDKSAUDI ARABIA</v>
      </c>
      <c r="AP421" s="122" t="str">
        <f>C421&amp;D421&amp;E421&amp;G421&amp;I421&amp;O421</f>
        <v>SAUDI ARABIA3120015161973KDKMAR</v>
      </c>
      <c r="AQ421" s="122" t="str">
        <f>B421&amp;D421&amp;N421</f>
        <v xml:space="preserve">MIDDLE EAST31200SF </v>
      </c>
      <c r="AR421" s="123" t="str">
        <f>+D421&amp;J421</f>
        <v>31200SE</v>
      </c>
      <c r="AS421" s="124" t="str">
        <f t="shared" si="61"/>
        <v>Ves</v>
      </c>
      <c r="AT421" s="125" t="str">
        <f t="shared" si="62"/>
        <v>P40UAAWUG</v>
      </c>
      <c r="AU421" s="125" t="str">
        <f>IF(NOT(AT421=""),VLOOKUP(AT421,[1]PSI_Category!A:B,2,0),"")</f>
        <v>S/F</v>
      </c>
      <c r="AV421" s="125" t="s">
        <v>1778</v>
      </c>
      <c r="AW421" s="125" t="s">
        <v>1787</v>
      </c>
      <c r="AX421" s="125" t="s">
        <v>1787</v>
      </c>
    </row>
    <row r="422" spans="2:50" s="103" customFormat="1" ht="11.4" customHeight="1" x14ac:dyDescent="0.3">
      <c r="B422" s="104" t="s">
        <v>1802</v>
      </c>
      <c r="C422" s="105" t="s">
        <v>2262</v>
      </c>
      <c r="D422" s="106">
        <v>31200</v>
      </c>
      <c r="E422" s="107">
        <v>1516</v>
      </c>
      <c r="F422" s="105" t="s">
        <v>2263</v>
      </c>
      <c r="G422" s="107">
        <v>1973</v>
      </c>
      <c r="H422" s="105" t="s">
        <v>2264</v>
      </c>
      <c r="I422" s="105" t="s">
        <v>1773</v>
      </c>
      <c r="J422" s="107" t="s">
        <v>293</v>
      </c>
      <c r="K422" s="105">
        <v>92011223</v>
      </c>
      <c r="L422" s="105" t="s">
        <v>2265</v>
      </c>
      <c r="M422" s="105" t="s">
        <v>2268</v>
      </c>
      <c r="N422" s="105" t="s">
        <v>1799</v>
      </c>
      <c r="O422" s="108" t="s">
        <v>160</v>
      </c>
      <c r="P422" s="109" t="s">
        <v>1777</v>
      </c>
      <c r="Q422" s="110">
        <v>45373</v>
      </c>
      <c r="R422" s="110"/>
      <c r="S422" s="110">
        <v>45373</v>
      </c>
      <c r="T422" s="110"/>
      <c r="U422" s="111" t="s">
        <v>2023</v>
      </c>
      <c r="V422" s="111" t="s">
        <v>2103</v>
      </c>
      <c r="W422" s="112"/>
      <c r="X422" s="113" t="s">
        <v>2152</v>
      </c>
      <c r="Y422" s="114" t="s">
        <v>285</v>
      </c>
      <c r="Z422" s="115">
        <v>28.07</v>
      </c>
      <c r="AA422" s="116">
        <v>402</v>
      </c>
      <c r="AB422" s="117">
        <f t="shared" si="54"/>
        <v>11284.14</v>
      </c>
      <c r="AC422" s="117">
        <f t="shared" si="55"/>
        <v>88.258901010000002</v>
      </c>
      <c r="AD422" s="118">
        <v>402</v>
      </c>
      <c r="AE422" s="117">
        <f t="shared" si="56"/>
        <v>11284.14</v>
      </c>
      <c r="AF422" s="117">
        <f t="shared" si="57"/>
        <v>88.258901010000002</v>
      </c>
      <c r="AG422" s="119">
        <f t="shared" si="58"/>
        <v>0</v>
      </c>
      <c r="AH422" s="120">
        <f t="shared" si="59"/>
        <v>0</v>
      </c>
      <c r="AI422" s="121">
        <f t="shared" si="60"/>
        <v>0</v>
      </c>
      <c r="AJ422" s="122" t="str">
        <f>+C422</f>
        <v>SAUDI ARABIA</v>
      </c>
      <c r="AK422" s="122" t="str">
        <f>IF(ISNA(VLOOKUP(postponeList!D422,[1]Sheet!$A$2:$B$12,2,FALSE))," ",(VLOOKUP(postponeList!D422,[1]Sheet!$A$2:$B$12,2,FALSE)))</f>
        <v>PMMA</v>
      </c>
      <c r="AL422" s="122" t="str">
        <f>IF(ISNA(VLOOKUP(E422,[1]Sheet!$G$2:$H$40,2,FALSE))," ",VLOOKUP(E422,[1]Sheet!$G$2:$H$40,2,FALSE))</f>
        <v>TAICHI</v>
      </c>
      <c r="AM422" s="122" t="str">
        <f>IF(ISNA(VLOOKUP(G422,[1]Sheet!$K$2:$L$159,2,FALSE))," ",(VLOOKUP(G422,[1]Sheet!$K$2:$L$159,2,FALSE)))</f>
        <v>HAK</v>
      </c>
      <c r="AN422" s="122" t="str">
        <f>IF(ISNA(VLOOKUP(I422&amp;C422,[1]Sheet!$D$2:$E$228,2,FALSE))," ",VLOOKUP(I422&amp;C422,[1]Sheet!$D$2:$E$228,2,FALSE))</f>
        <v>Leo, Kawasaki</v>
      </c>
      <c r="AO422" s="122" t="str">
        <f>+I422&amp;C422</f>
        <v>KDKSAUDI ARABIA</v>
      </c>
      <c r="AP422" s="122" t="str">
        <f>C422&amp;D422&amp;E422&amp;G422&amp;I422&amp;O422</f>
        <v>SAUDI ARABIA3120015161973KDKMAR</v>
      </c>
      <c r="AQ422" s="122" t="str">
        <f>B422&amp;D422&amp;N422</f>
        <v xml:space="preserve">MIDDLE EAST31200CF </v>
      </c>
      <c r="AR422" s="123" t="str">
        <f>+D422&amp;J422</f>
        <v>31200SE</v>
      </c>
      <c r="AS422" s="124" t="str">
        <f t="shared" si="61"/>
        <v>Ves</v>
      </c>
      <c r="AT422" s="125" t="str">
        <f t="shared" si="62"/>
        <v>X56XGAASLXG</v>
      </c>
      <c r="AU422" s="125" t="str">
        <f>IF(NOT(AT422=""),VLOOKUP(AT422,[1]PSI_Category!A:B,2,0),"")</f>
        <v>C/F</v>
      </c>
      <c r="AV422" s="125" t="s">
        <v>1800</v>
      </c>
      <c r="AW422" s="125" t="s">
        <v>1800</v>
      </c>
      <c r="AX422" s="125" t="s">
        <v>1800</v>
      </c>
    </row>
    <row r="423" spans="2:50" s="103" customFormat="1" ht="11.4" customHeight="1" x14ac:dyDescent="0.3">
      <c r="B423" s="104" t="s">
        <v>1802</v>
      </c>
      <c r="C423" s="105" t="s">
        <v>2262</v>
      </c>
      <c r="D423" s="106">
        <v>31200</v>
      </c>
      <c r="E423" s="107">
        <v>1516</v>
      </c>
      <c r="F423" s="105" t="s">
        <v>2263</v>
      </c>
      <c r="G423" s="107">
        <v>779</v>
      </c>
      <c r="H423" s="105" t="s">
        <v>2269</v>
      </c>
      <c r="I423" s="105" t="s">
        <v>1773</v>
      </c>
      <c r="J423" s="107" t="s">
        <v>304</v>
      </c>
      <c r="K423" s="105">
        <v>92011225</v>
      </c>
      <c r="L423" s="105" t="s">
        <v>2270</v>
      </c>
      <c r="M423" s="105" t="s">
        <v>2271</v>
      </c>
      <c r="N423" s="105" t="s">
        <v>1776</v>
      </c>
      <c r="O423" s="108" t="s">
        <v>160</v>
      </c>
      <c r="P423" s="109" t="s">
        <v>1777</v>
      </c>
      <c r="Q423" s="110">
        <v>45367</v>
      </c>
      <c r="R423" s="110"/>
      <c r="S423" s="110">
        <v>45373</v>
      </c>
      <c r="T423" s="110"/>
      <c r="U423" s="111" t="s">
        <v>2023</v>
      </c>
      <c r="V423" s="111" t="s">
        <v>2103</v>
      </c>
      <c r="W423" s="112"/>
      <c r="X423" s="113" t="s">
        <v>2152</v>
      </c>
      <c r="Y423" s="114" t="s">
        <v>285</v>
      </c>
      <c r="Z423" s="115">
        <v>10.56</v>
      </c>
      <c r="AA423" s="116">
        <v>160</v>
      </c>
      <c r="AB423" s="117">
        <f t="shared" si="54"/>
        <v>1689.6000000000001</v>
      </c>
      <c r="AC423" s="117">
        <f t="shared" si="55"/>
        <v>13.215206400000001</v>
      </c>
      <c r="AD423" s="118">
        <v>160</v>
      </c>
      <c r="AE423" s="117">
        <f t="shared" si="56"/>
        <v>1689.6000000000001</v>
      </c>
      <c r="AF423" s="117">
        <f t="shared" si="57"/>
        <v>13.215206400000001</v>
      </c>
      <c r="AG423" s="119">
        <f t="shared" si="58"/>
        <v>0</v>
      </c>
      <c r="AH423" s="120">
        <f t="shared" si="59"/>
        <v>0</v>
      </c>
      <c r="AI423" s="121">
        <f t="shared" si="60"/>
        <v>0</v>
      </c>
      <c r="AJ423" s="122" t="str">
        <f>+C423</f>
        <v>SAUDI ARABIA</v>
      </c>
      <c r="AK423" s="122" t="str">
        <f>IF(ISNA(VLOOKUP(postponeList!D423,[1]Sheet!$A$2:$B$12,2,FALSE))," ",(VLOOKUP(postponeList!D423,[1]Sheet!$A$2:$B$12,2,FALSE)))</f>
        <v>PMMA</v>
      </c>
      <c r="AL423" s="122" t="str">
        <f>IF(ISNA(VLOOKUP(E423,[1]Sheet!$G$2:$H$40,2,FALSE))," ",VLOOKUP(E423,[1]Sheet!$G$2:$H$40,2,FALSE))</f>
        <v>TAICHI</v>
      </c>
      <c r="AM423" s="122" t="str">
        <f>IF(ISNA(VLOOKUP(G423,[1]Sheet!$K$2:$L$159,2,FALSE))," ",(VLOOKUP(G423,[1]Sheet!$K$2:$L$159,2,FALSE)))</f>
        <v>HAI (JEDDAH)</v>
      </c>
      <c r="AN423" s="122" t="str">
        <f>IF(ISNA(VLOOKUP(I423&amp;C423,[1]Sheet!$D$2:$E$228,2,FALSE))," ",VLOOKUP(I423&amp;C423,[1]Sheet!$D$2:$E$228,2,FALSE))</f>
        <v>Leo, Kawasaki</v>
      </c>
      <c r="AO423" s="122" t="str">
        <f>+I423&amp;C423</f>
        <v>KDKSAUDI ARABIA</v>
      </c>
      <c r="AP423" s="122" t="str">
        <f>C423&amp;D423&amp;E423&amp;G423&amp;I423&amp;O423</f>
        <v>SAUDI ARABIA312001516779KDKMAR</v>
      </c>
      <c r="AQ423" s="122" t="str">
        <f>B423&amp;D423&amp;N423</f>
        <v xml:space="preserve">MIDDLE EAST31200AF </v>
      </c>
      <c r="AR423" s="123" t="str">
        <f>+D423&amp;J423</f>
        <v>31200PC</v>
      </c>
      <c r="AS423" s="124" t="str">
        <f t="shared" si="61"/>
        <v>Ves</v>
      </c>
      <c r="AT423" s="125" t="str">
        <f t="shared" si="62"/>
        <v>M40RAAHU(BG)G</v>
      </c>
      <c r="AU423" s="125" t="str">
        <f>IF(NOT(AT423=""),VLOOKUP(AT423,[1]PSI_Category!A:B,2,0),"")</f>
        <v>A/F</v>
      </c>
      <c r="AV423" s="125" t="s">
        <v>1778</v>
      </c>
      <c r="AW423" s="125" t="s">
        <v>1779</v>
      </c>
      <c r="AX423" s="125" t="s">
        <v>1779</v>
      </c>
    </row>
    <row r="424" spans="2:50" s="103" customFormat="1" ht="11.4" customHeight="1" x14ac:dyDescent="0.3">
      <c r="B424" s="104" t="s">
        <v>1802</v>
      </c>
      <c r="C424" s="105" t="s">
        <v>2262</v>
      </c>
      <c r="D424" s="106">
        <v>31200</v>
      </c>
      <c r="E424" s="107">
        <v>1516</v>
      </c>
      <c r="F424" s="105" t="s">
        <v>2263</v>
      </c>
      <c r="G424" s="107">
        <v>779</v>
      </c>
      <c r="H424" s="105" t="s">
        <v>2269</v>
      </c>
      <c r="I424" s="105" t="s">
        <v>1773</v>
      </c>
      <c r="J424" s="107" t="s">
        <v>304</v>
      </c>
      <c r="K424" s="105">
        <v>92011225</v>
      </c>
      <c r="L424" s="105" t="s">
        <v>2270</v>
      </c>
      <c r="M424" s="105" t="s">
        <v>2272</v>
      </c>
      <c r="N424" s="105" t="s">
        <v>1776</v>
      </c>
      <c r="O424" s="108" t="s">
        <v>160</v>
      </c>
      <c r="P424" s="109" t="s">
        <v>1777</v>
      </c>
      <c r="Q424" s="110">
        <v>45367</v>
      </c>
      <c r="R424" s="110"/>
      <c r="S424" s="110">
        <v>45373</v>
      </c>
      <c r="T424" s="110"/>
      <c r="U424" s="111" t="s">
        <v>2023</v>
      </c>
      <c r="V424" s="111" t="s">
        <v>2103</v>
      </c>
      <c r="W424" s="112"/>
      <c r="X424" s="113" t="s">
        <v>2152</v>
      </c>
      <c r="Y424" s="114" t="s">
        <v>285</v>
      </c>
      <c r="Z424" s="115">
        <v>10.56</v>
      </c>
      <c r="AA424" s="116">
        <v>68</v>
      </c>
      <c r="AB424" s="117">
        <f t="shared" si="54"/>
        <v>718.08</v>
      </c>
      <c r="AC424" s="117">
        <f t="shared" si="55"/>
        <v>5.6164627200000004</v>
      </c>
      <c r="AD424" s="118">
        <v>68</v>
      </c>
      <c r="AE424" s="117">
        <f t="shared" si="56"/>
        <v>718.08</v>
      </c>
      <c r="AF424" s="117">
        <f t="shared" si="57"/>
        <v>5.6164627200000004</v>
      </c>
      <c r="AG424" s="119">
        <f t="shared" si="58"/>
        <v>0</v>
      </c>
      <c r="AH424" s="120">
        <f t="shared" si="59"/>
        <v>0</v>
      </c>
      <c r="AI424" s="121">
        <f t="shared" si="60"/>
        <v>0</v>
      </c>
      <c r="AJ424" s="122" t="str">
        <f>+C424</f>
        <v>SAUDI ARABIA</v>
      </c>
      <c r="AK424" s="122" t="str">
        <f>IF(ISNA(VLOOKUP(postponeList!D424,[1]Sheet!$A$2:$B$12,2,FALSE))," ",(VLOOKUP(postponeList!D424,[1]Sheet!$A$2:$B$12,2,FALSE)))</f>
        <v>PMMA</v>
      </c>
      <c r="AL424" s="122" t="str">
        <f>IF(ISNA(VLOOKUP(E424,[1]Sheet!$G$2:$H$40,2,FALSE))," ",VLOOKUP(E424,[1]Sheet!$G$2:$H$40,2,FALSE))</f>
        <v>TAICHI</v>
      </c>
      <c r="AM424" s="122" t="str">
        <f>IF(ISNA(VLOOKUP(G424,[1]Sheet!$K$2:$L$159,2,FALSE))," ",(VLOOKUP(G424,[1]Sheet!$K$2:$L$159,2,FALSE)))</f>
        <v>HAI (JEDDAH)</v>
      </c>
      <c r="AN424" s="122" t="str">
        <f>IF(ISNA(VLOOKUP(I424&amp;C424,[1]Sheet!$D$2:$E$228,2,FALSE))," ",VLOOKUP(I424&amp;C424,[1]Sheet!$D$2:$E$228,2,FALSE))</f>
        <v>Leo, Kawasaki</v>
      </c>
      <c r="AO424" s="122" t="str">
        <f>+I424&amp;C424</f>
        <v>KDKSAUDI ARABIA</v>
      </c>
      <c r="AP424" s="122" t="str">
        <f>C424&amp;D424&amp;E424&amp;G424&amp;I424&amp;O424</f>
        <v>SAUDI ARABIA312001516779KDKMAR</v>
      </c>
      <c r="AQ424" s="122" t="str">
        <f>B424&amp;D424&amp;N424</f>
        <v xml:space="preserve">MIDDLE EAST31200AF </v>
      </c>
      <c r="AR424" s="123" t="str">
        <f>+D424&amp;J424</f>
        <v>31200PC</v>
      </c>
      <c r="AS424" s="124" t="str">
        <f t="shared" si="61"/>
        <v>Ves</v>
      </c>
      <c r="AT424" s="125" t="str">
        <f t="shared" si="62"/>
        <v>M40RAANU(BG)G</v>
      </c>
      <c r="AU424" s="125" t="str">
        <f>IF(NOT(AT424=""),VLOOKUP(AT424,[1]PSI_Category!A:B,2,0),"")</f>
        <v>A/F</v>
      </c>
      <c r="AV424" s="125" t="s">
        <v>1778</v>
      </c>
      <c r="AW424" s="125" t="s">
        <v>1779</v>
      </c>
      <c r="AX424" s="125" t="s">
        <v>1779</v>
      </c>
    </row>
    <row r="425" spans="2:50" s="103" customFormat="1" ht="11.4" customHeight="1" x14ac:dyDescent="0.3">
      <c r="B425" s="104" t="s">
        <v>1802</v>
      </c>
      <c r="C425" s="105" t="s">
        <v>2262</v>
      </c>
      <c r="D425" s="106">
        <v>31200</v>
      </c>
      <c r="E425" s="107">
        <v>1516</v>
      </c>
      <c r="F425" s="105" t="s">
        <v>2263</v>
      </c>
      <c r="G425" s="107">
        <v>779</v>
      </c>
      <c r="H425" s="105" t="s">
        <v>2269</v>
      </c>
      <c r="I425" s="105" t="s">
        <v>1773</v>
      </c>
      <c r="J425" s="107" t="s">
        <v>293</v>
      </c>
      <c r="K425" s="105">
        <v>92011225</v>
      </c>
      <c r="L425" s="105" t="s">
        <v>2270</v>
      </c>
      <c r="M425" s="105" t="s">
        <v>2273</v>
      </c>
      <c r="N425" s="105" t="s">
        <v>1782</v>
      </c>
      <c r="O425" s="108" t="s">
        <v>160</v>
      </c>
      <c r="P425" s="109" t="s">
        <v>1777</v>
      </c>
      <c r="Q425" s="110">
        <v>45367</v>
      </c>
      <c r="R425" s="110"/>
      <c r="S425" s="110">
        <v>45373</v>
      </c>
      <c r="T425" s="110"/>
      <c r="U425" s="111" t="s">
        <v>2023</v>
      </c>
      <c r="V425" s="111" t="s">
        <v>2103</v>
      </c>
      <c r="W425" s="112"/>
      <c r="X425" s="113" t="s">
        <v>2152</v>
      </c>
      <c r="Y425" s="114" t="s">
        <v>285</v>
      </c>
      <c r="Z425" s="115">
        <v>33.840000000000003</v>
      </c>
      <c r="AA425" s="116">
        <v>70</v>
      </c>
      <c r="AB425" s="117">
        <f t="shared" si="54"/>
        <v>2368.8000000000002</v>
      </c>
      <c r="AC425" s="117">
        <f t="shared" si="55"/>
        <v>18.527569200000002</v>
      </c>
      <c r="AD425" s="132">
        <v>70</v>
      </c>
      <c r="AE425" s="117">
        <f t="shared" si="56"/>
        <v>2368.8000000000002</v>
      </c>
      <c r="AF425" s="117">
        <f t="shared" si="57"/>
        <v>18.527569200000002</v>
      </c>
      <c r="AG425" s="119">
        <f t="shared" si="58"/>
        <v>0</v>
      </c>
      <c r="AH425" s="120">
        <f t="shared" si="59"/>
        <v>0</v>
      </c>
      <c r="AI425" s="121">
        <f t="shared" si="60"/>
        <v>0</v>
      </c>
      <c r="AJ425" s="122" t="str">
        <f>+C425</f>
        <v>SAUDI ARABIA</v>
      </c>
      <c r="AK425" s="122" t="str">
        <f>IF(ISNA(VLOOKUP(postponeList!D425,[1]Sheet!$A$2:$B$12,2,FALSE))," ",(VLOOKUP(postponeList!D425,[1]Sheet!$A$2:$B$12,2,FALSE)))</f>
        <v>PMMA</v>
      </c>
      <c r="AL425" s="122" t="str">
        <f>IF(ISNA(VLOOKUP(E425,[1]Sheet!$G$2:$H$40,2,FALSE))," ",VLOOKUP(E425,[1]Sheet!$G$2:$H$40,2,FALSE))</f>
        <v>TAICHI</v>
      </c>
      <c r="AM425" s="122" t="str">
        <f>IF(ISNA(VLOOKUP(G425,[1]Sheet!$K$2:$L$159,2,FALSE))," ",(VLOOKUP(G425,[1]Sheet!$K$2:$L$159,2,FALSE)))</f>
        <v>HAI (JEDDAH)</v>
      </c>
      <c r="AN425" s="122" t="str">
        <f>IF(ISNA(VLOOKUP(I425&amp;C425,[1]Sheet!$D$2:$E$228,2,FALSE))," ",VLOOKUP(I425&amp;C425,[1]Sheet!$D$2:$E$228,2,FALSE))</f>
        <v>Leo, Kawasaki</v>
      </c>
      <c r="AO425" s="122" t="str">
        <f>+I425&amp;C425</f>
        <v>KDKSAUDI ARABIA</v>
      </c>
      <c r="AP425" s="122" t="str">
        <f>C425&amp;D425&amp;E425&amp;G425&amp;I425&amp;O425</f>
        <v>SAUDI ARABIA312001516779KDKMAR</v>
      </c>
      <c r="AQ425" s="122" t="str">
        <f>B425&amp;D425&amp;N425</f>
        <v xml:space="preserve">MIDDLE EAST31200DF </v>
      </c>
      <c r="AR425" s="123" t="str">
        <f>+D425&amp;J425</f>
        <v>31200SE</v>
      </c>
      <c r="AS425" s="124" t="str">
        <f t="shared" si="61"/>
        <v>Ves</v>
      </c>
      <c r="AT425" s="125" t="str">
        <f t="shared" si="62"/>
        <v>A40BAAHUG</v>
      </c>
      <c r="AU425" s="125" t="str">
        <f>IF(NOT(AT425=""),VLOOKUP(AT425,[1]PSI_Category!A:B,2,0),"")</f>
        <v>D/F</v>
      </c>
      <c r="AV425" s="125" t="s">
        <v>1778</v>
      </c>
      <c r="AW425" s="125" t="s">
        <v>1783</v>
      </c>
      <c r="AX425" s="125" t="s">
        <v>1783</v>
      </c>
    </row>
    <row r="426" spans="2:50" s="103" customFormat="1" ht="11.4" customHeight="1" x14ac:dyDescent="0.3">
      <c r="B426" s="104" t="s">
        <v>1802</v>
      </c>
      <c r="C426" s="105" t="s">
        <v>2262</v>
      </c>
      <c r="D426" s="106">
        <v>31200</v>
      </c>
      <c r="E426" s="107">
        <v>1516</v>
      </c>
      <c r="F426" s="105" t="s">
        <v>2263</v>
      </c>
      <c r="G426" s="107">
        <v>779</v>
      </c>
      <c r="H426" s="105" t="s">
        <v>2269</v>
      </c>
      <c r="I426" s="105" t="s">
        <v>1773</v>
      </c>
      <c r="J426" s="107" t="s">
        <v>293</v>
      </c>
      <c r="K426" s="105">
        <v>92011225</v>
      </c>
      <c r="L426" s="105" t="s">
        <v>2270</v>
      </c>
      <c r="M426" s="105" t="s">
        <v>2274</v>
      </c>
      <c r="N426" s="105" t="s">
        <v>1782</v>
      </c>
      <c r="O426" s="108" t="s">
        <v>160</v>
      </c>
      <c r="P426" s="109" t="s">
        <v>1777</v>
      </c>
      <c r="Q426" s="110">
        <v>45367</v>
      </c>
      <c r="R426" s="110"/>
      <c r="S426" s="110">
        <v>45373</v>
      </c>
      <c r="T426" s="110"/>
      <c r="U426" s="111" t="s">
        <v>2023</v>
      </c>
      <c r="V426" s="111" t="s">
        <v>2103</v>
      </c>
      <c r="W426" s="112"/>
      <c r="X426" s="113" t="s">
        <v>2152</v>
      </c>
      <c r="Y426" s="114" t="s">
        <v>285</v>
      </c>
      <c r="Z426" s="115">
        <v>33.840000000000003</v>
      </c>
      <c r="AA426" s="116">
        <v>30</v>
      </c>
      <c r="AB426" s="117">
        <f t="shared" si="54"/>
        <v>1015.2</v>
      </c>
      <c r="AC426" s="117">
        <f t="shared" si="55"/>
        <v>7.9403868000000015</v>
      </c>
      <c r="AD426" s="132">
        <v>30</v>
      </c>
      <c r="AE426" s="117">
        <f t="shared" si="56"/>
        <v>1015.2</v>
      </c>
      <c r="AF426" s="117">
        <f t="shared" si="57"/>
        <v>7.9403868000000015</v>
      </c>
      <c r="AG426" s="119">
        <f t="shared" si="58"/>
        <v>0</v>
      </c>
      <c r="AH426" s="120">
        <f t="shared" si="59"/>
        <v>0</v>
      </c>
      <c r="AI426" s="121">
        <f t="shared" si="60"/>
        <v>0</v>
      </c>
      <c r="AJ426" s="122" t="str">
        <f>+C426</f>
        <v>SAUDI ARABIA</v>
      </c>
      <c r="AK426" s="122" t="str">
        <f>IF(ISNA(VLOOKUP(postponeList!D426,[1]Sheet!$A$2:$B$12,2,FALSE))," ",(VLOOKUP(postponeList!D426,[1]Sheet!$A$2:$B$12,2,FALSE)))</f>
        <v>PMMA</v>
      </c>
      <c r="AL426" s="122" t="str">
        <f>IF(ISNA(VLOOKUP(E426,[1]Sheet!$G$2:$H$40,2,FALSE))," ",VLOOKUP(E426,[1]Sheet!$G$2:$H$40,2,FALSE))</f>
        <v>TAICHI</v>
      </c>
      <c r="AM426" s="122" t="str">
        <f>IF(ISNA(VLOOKUP(G426,[1]Sheet!$K$2:$L$159,2,FALSE))," ",(VLOOKUP(G426,[1]Sheet!$K$2:$L$159,2,FALSE)))</f>
        <v>HAI (JEDDAH)</v>
      </c>
      <c r="AN426" s="122" t="str">
        <f>IF(ISNA(VLOOKUP(I426&amp;C426,[1]Sheet!$D$2:$E$228,2,FALSE))," ",VLOOKUP(I426&amp;C426,[1]Sheet!$D$2:$E$228,2,FALSE))</f>
        <v>Leo, Kawasaki</v>
      </c>
      <c r="AO426" s="122" t="str">
        <f>+I426&amp;C426</f>
        <v>KDKSAUDI ARABIA</v>
      </c>
      <c r="AP426" s="122" t="str">
        <f>C426&amp;D426&amp;E426&amp;G426&amp;I426&amp;O426</f>
        <v>SAUDI ARABIA312001516779KDKMAR</v>
      </c>
      <c r="AQ426" s="122" t="str">
        <f>B426&amp;D426&amp;N426</f>
        <v xml:space="preserve">MIDDLE EAST31200DF </v>
      </c>
      <c r="AR426" s="123" t="str">
        <f>+D426&amp;J426</f>
        <v>31200SE</v>
      </c>
      <c r="AS426" s="124" t="str">
        <f t="shared" si="61"/>
        <v>Ves</v>
      </c>
      <c r="AT426" s="125" t="str">
        <f t="shared" si="62"/>
        <v>A40BAANUG</v>
      </c>
      <c r="AU426" s="125" t="str">
        <f>IF(NOT(AT426=""),VLOOKUP(AT426,[1]PSI_Category!A:B,2,0),"")</f>
        <v>D/F</v>
      </c>
      <c r="AV426" s="125" t="s">
        <v>1778</v>
      </c>
      <c r="AW426" s="125" t="s">
        <v>1783</v>
      </c>
      <c r="AX426" s="125" t="s">
        <v>1783</v>
      </c>
    </row>
    <row r="427" spans="2:50" s="103" customFormat="1" ht="11.4" customHeight="1" x14ac:dyDescent="0.3">
      <c r="B427" s="104" t="s">
        <v>1802</v>
      </c>
      <c r="C427" s="105" t="s">
        <v>2262</v>
      </c>
      <c r="D427" s="105">
        <v>31200</v>
      </c>
      <c r="E427" s="107">
        <v>1516</v>
      </c>
      <c r="F427" s="105" t="s">
        <v>2263</v>
      </c>
      <c r="G427" s="107">
        <v>779</v>
      </c>
      <c r="H427" s="105" t="s">
        <v>2269</v>
      </c>
      <c r="I427" s="105" t="s">
        <v>1773</v>
      </c>
      <c r="J427" s="107" t="s">
        <v>293</v>
      </c>
      <c r="K427" s="105">
        <v>92011225</v>
      </c>
      <c r="L427" s="105" t="s">
        <v>2270</v>
      </c>
      <c r="M427" s="105" t="s">
        <v>2266</v>
      </c>
      <c r="N427" s="105" t="s">
        <v>1789</v>
      </c>
      <c r="O427" s="108" t="s">
        <v>160</v>
      </c>
      <c r="P427" s="109" t="s">
        <v>1777</v>
      </c>
      <c r="Q427" s="110">
        <v>45367</v>
      </c>
      <c r="R427" s="110"/>
      <c r="S427" s="110">
        <v>45373</v>
      </c>
      <c r="T427" s="110"/>
      <c r="U427" s="111" t="s">
        <v>2023</v>
      </c>
      <c r="V427" s="111" t="s">
        <v>2103</v>
      </c>
      <c r="W427" s="112"/>
      <c r="X427" s="113" t="s">
        <v>2152</v>
      </c>
      <c r="Y427" s="114" t="s">
        <v>285</v>
      </c>
      <c r="Z427" s="115">
        <v>34.86</v>
      </c>
      <c r="AA427" s="116">
        <v>360</v>
      </c>
      <c r="AB427" s="117">
        <f t="shared" si="54"/>
        <v>12549.6</v>
      </c>
      <c r="AC427" s="117">
        <f t="shared" si="55"/>
        <v>98.156696400000001</v>
      </c>
      <c r="AD427" s="132">
        <v>360</v>
      </c>
      <c r="AE427" s="117">
        <f t="shared" si="56"/>
        <v>12549.6</v>
      </c>
      <c r="AF427" s="117">
        <f t="shared" si="57"/>
        <v>98.156696400000001</v>
      </c>
      <c r="AG427" s="119">
        <f t="shared" si="58"/>
        <v>0</v>
      </c>
      <c r="AH427" s="120">
        <f t="shared" si="59"/>
        <v>0</v>
      </c>
      <c r="AI427" s="121">
        <f t="shared" si="60"/>
        <v>0</v>
      </c>
      <c r="AJ427" s="122" t="str">
        <f>+C427</f>
        <v>SAUDI ARABIA</v>
      </c>
      <c r="AK427" s="122" t="str">
        <f>IF(ISNA(VLOOKUP(postponeList!D427,[1]Sheet!$A$2:$B$12,2,FALSE))," ",(VLOOKUP(postponeList!D427,[1]Sheet!$A$2:$B$12,2,FALSE)))</f>
        <v>PMMA</v>
      </c>
      <c r="AL427" s="122" t="str">
        <f>IF(ISNA(VLOOKUP(E427,[1]Sheet!$G$2:$H$40,2,FALSE))," ",VLOOKUP(E427,[1]Sheet!$G$2:$H$40,2,FALSE))</f>
        <v>TAICHI</v>
      </c>
      <c r="AM427" s="122" t="str">
        <f>IF(ISNA(VLOOKUP(G427,[1]Sheet!$K$2:$L$159,2,FALSE))," ",(VLOOKUP(G427,[1]Sheet!$K$2:$L$159,2,FALSE)))</f>
        <v>HAI (JEDDAH)</v>
      </c>
      <c r="AN427" s="122" t="str">
        <f>IF(ISNA(VLOOKUP(I427&amp;C427,[1]Sheet!$D$2:$E$228,2,FALSE))," ",VLOOKUP(I427&amp;C427,[1]Sheet!$D$2:$E$228,2,FALSE))</f>
        <v>Leo, Kawasaki</v>
      </c>
      <c r="AO427" s="122" t="str">
        <f>+I427&amp;C427</f>
        <v>KDKSAUDI ARABIA</v>
      </c>
      <c r="AP427" s="122" t="str">
        <f>C427&amp;D427&amp;E427&amp;G427&amp;I427&amp;O427</f>
        <v>SAUDI ARABIA312001516779KDKMAR</v>
      </c>
      <c r="AQ427" s="122" t="str">
        <f>B427&amp;D427&amp;N427</f>
        <v xml:space="preserve">MIDDLE EAST31200WF </v>
      </c>
      <c r="AR427" s="123" t="str">
        <f>+D427&amp;J427</f>
        <v>31200SE</v>
      </c>
      <c r="AS427" s="124" t="str">
        <f t="shared" si="61"/>
        <v>Ves</v>
      </c>
      <c r="AT427" s="125" t="str">
        <f t="shared" si="62"/>
        <v>M40CAAHUG</v>
      </c>
      <c r="AU427" s="125" t="str">
        <f>IF(NOT(AT427=""),VLOOKUP(AT427,[1]PSI_Category!A:B,2,0),"")</f>
        <v>W/F</v>
      </c>
      <c r="AV427" s="125" t="s">
        <v>1778</v>
      </c>
      <c r="AW427" s="125" t="s">
        <v>1790</v>
      </c>
      <c r="AX427" s="125" t="s">
        <v>1790</v>
      </c>
    </row>
    <row r="428" spans="2:50" s="103" customFormat="1" ht="11.4" customHeight="1" x14ac:dyDescent="0.3">
      <c r="B428" s="104" t="s">
        <v>1802</v>
      </c>
      <c r="C428" s="105" t="s">
        <v>2262</v>
      </c>
      <c r="D428" s="105">
        <v>31200</v>
      </c>
      <c r="E428" s="107">
        <v>1516</v>
      </c>
      <c r="F428" s="105" t="s">
        <v>2263</v>
      </c>
      <c r="G428" s="107">
        <v>779</v>
      </c>
      <c r="H428" s="105" t="s">
        <v>2269</v>
      </c>
      <c r="I428" s="105" t="s">
        <v>1773</v>
      </c>
      <c r="J428" s="107" t="s">
        <v>293</v>
      </c>
      <c r="K428" s="105">
        <v>92011225</v>
      </c>
      <c r="L428" s="105" t="s">
        <v>2270</v>
      </c>
      <c r="M428" s="105" t="s">
        <v>2275</v>
      </c>
      <c r="N428" s="105" t="s">
        <v>1789</v>
      </c>
      <c r="O428" s="108" t="s">
        <v>160</v>
      </c>
      <c r="P428" s="109" t="s">
        <v>1777</v>
      </c>
      <c r="Q428" s="110">
        <v>45367</v>
      </c>
      <c r="R428" s="110"/>
      <c r="S428" s="110">
        <v>45373</v>
      </c>
      <c r="T428" s="110"/>
      <c r="U428" s="111" t="s">
        <v>2023</v>
      </c>
      <c r="V428" s="111" t="s">
        <v>2103</v>
      </c>
      <c r="W428" s="112"/>
      <c r="X428" s="113" t="s">
        <v>2152</v>
      </c>
      <c r="Y428" s="114" t="s">
        <v>285</v>
      </c>
      <c r="Z428" s="115">
        <v>34.86</v>
      </c>
      <c r="AA428" s="116">
        <v>240</v>
      </c>
      <c r="AB428" s="117">
        <f t="shared" si="54"/>
        <v>8366.4</v>
      </c>
      <c r="AC428" s="117">
        <f t="shared" si="55"/>
        <v>65.437797599999996</v>
      </c>
      <c r="AD428" s="132">
        <v>240</v>
      </c>
      <c r="AE428" s="117">
        <f t="shared" si="56"/>
        <v>8366.4</v>
      </c>
      <c r="AF428" s="117">
        <f t="shared" si="57"/>
        <v>65.437797599999996</v>
      </c>
      <c r="AG428" s="119">
        <f t="shared" si="58"/>
        <v>0</v>
      </c>
      <c r="AH428" s="120">
        <f t="shared" si="59"/>
        <v>0</v>
      </c>
      <c r="AI428" s="121">
        <f t="shared" si="60"/>
        <v>0</v>
      </c>
      <c r="AJ428" s="122" t="str">
        <f>+C428</f>
        <v>SAUDI ARABIA</v>
      </c>
      <c r="AK428" s="122" t="str">
        <f>IF(ISNA(VLOOKUP(postponeList!D428,[1]Sheet!$A$2:$B$12,2,FALSE))," ",(VLOOKUP(postponeList!D428,[1]Sheet!$A$2:$B$12,2,FALSE)))</f>
        <v>PMMA</v>
      </c>
      <c r="AL428" s="122" t="str">
        <f>IF(ISNA(VLOOKUP(E428,[1]Sheet!$G$2:$H$40,2,FALSE))," ",VLOOKUP(E428,[1]Sheet!$G$2:$H$40,2,FALSE))</f>
        <v>TAICHI</v>
      </c>
      <c r="AM428" s="122" t="str">
        <f>IF(ISNA(VLOOKUP(G428,[1]Sheet!$K$2:$L$159,2,FALSE))," ",(VLOOKUP(G428,[1]Sheet!$K$2:$L$159,2,FALSE)))</f>
        <v>HAI (JEDDAH)</v>
      </c>
      <c r="AN428" s="122" t="str">
        <f>IF(ISNA(VLOOKUP(I428&amp;C428,[1]Sheet!$D$2:$E$228,2,FALSE))," ",VLOOKUP(I428&amp;C428,[1]Sheet!$D$2:$E$228,2,FALSE))</f>
        <v>Leo, Kawasaki</v>
      </c>
      <c r="AO428" s="122" t="str">
        <f>+I428&amp;C428</f>
        <v>KDKSAUDI ARABIA</v>
      </c>
      <c r="AP428" s="122" t="str">
        <f>C428&amp;D428&amp;E428&amp;G428&amp;I428&amp;O428</f>
        <v>SAUDI ARABIA312001516779KDKMAR</v>
      </c>
      <c r="AQ428" s="122" t="str">
        <f>B428&amp;D428&amp;N428</f>
        <v xml:space="preserve">MIDDLE EAST31200WF </v>
      </c>
      <c r="AR428" s="123" t="str">
        <f>+D428&amp;J428</f>
        <v>31200SE</v>
      </c>
      <c r="AS428" s="124" t="str">
        <f t="shared" si="61"/>
        <v>Ves</v>
      </c>
      <c r="AT428" s="125" t="str">
        <f t="shared" si="62"/>
        <v>M40CAANUG</v>
      </c>
      <c r="AU428" s="125" t="str">
        <f>IF(NOT(AT428=""),VLOOKUP(AT428,[1]PSI_Category!A:B,2,0),"")</f>
        <v>W/F</v>
      </c>
      <c r="AV428" s="125" t="s">
        <v>1778</v>
      </c>
      <c r="AW428" s="125" t="s">
        <v>1790</v>
      </c>
      <c r="AX428" s="125" t="s">
        <v>1790</v>
      </c>
    </row>
    <row r="429" spans="2:50" s="103" customFormat="1" ht="11.4" customHeight="1" x14ac:dyDescent="0.3">
      <c r="B429" s="104" t="s">
        <v>1802</v>
      </c>
      <c r="C429" s="105" t="s">
        <v>2262</v>
      </c>
      <c r="D429" s="105">
        <v>31200</v>
      </c>
      <c r="E429" s="107">
        <v>1516</v>
      </c>
      <c r="F429" s="105" t="s">
        <v>2263</v>
      </c>
      <c r="G429" s="107">
        <v>779</v>
      </c>
      <c r="H429" s="105" t="s">
        <v>2269</v>
      </c>
      <c r="I429" s="105" t="s">
        <v>1773</v>
      </c>
      <c r="J429" s="107" t="s">
        <v>293</v>
      </c>
      <c r="K429" s="105">
        <v>92011225</v>
      </c>
      <c r="L429" s="105" t="s">
        <v>2270</v>
      </c>
      <c r="M429" s="105" t="s">
        <v>2276</v>
      </c>
      <c r="N429" s="105" t="s">
        <v>1776</v>
      </c>
      <c r="O429" s="108" t="s">
        <v>160</v>
      </c>
      <c r="P429" s="109" t="s">
        <v>1777</v>
      </c>
      <c r="Q429" s="110">
        <v>45367</v>
      </c>
      <c r="R429" s="110"/>
      <c r="S429" s="110">
        <v>45373</v>
      </c>
      <c r="T429" s="110"/>
      <c r="U429" s="111" t="s">
        <v>2023</v>
      </c>
      <c r="V429" s="111" t="s">
        <v>2103</v>
      </c>
      <c r="W429" s="112"/>
      <c r="X429" s="113" t="s">
        <v>2152</v>
      </c>
      <c r="Y429" s="114" t="s">
        <v>285</v>
      </c>
      <c r="Z429" s="115">
        <v>35.299999999999997</v>
      </c>
      <c r="AA429" s="116">
        <v>160</v>
      </c>
      <c r="AB429" s="117">
        <f t="shared" si="54"/>
        <v>5648</v>
      </c>
      <c r="AC429" s="117">
        <f t="shared" si="55"/>
        <v>44.175832</v>
      </c>
      <c r="AD429" s="132">
        <v>160</v>
      </c>
      <c r="AE429" s="117">
        <f t="shared" si="56"/>
        <v>5648</v>
      </c>
      <c r="AF429" s="117">
        <f t="shared" si="57"/>
        <v>44.175832</v>
      </c>
      <c r="AG429" s="119">
        <f t="shared" si="58"/>
        <v>0</v>
      </c>
      <c r="AH429" s="120">
        <f t="shared" si="59"/>
        <v>0</v>
      </c>
      <c r="AI429" s="121">
        <f t="shared" si="60"/>
        <v>0</v>
      </c>
      <c r="AJ429" s="122" t="str">
        <f>+C429</f>
        <v>SAUDI ARABIA</v>
      </c>
      <c r="AK429" s="122" t="str">
        <f>IF(ISNA(VLOOKUP(postponeList!D429,[1]Sheet!$A$2:$B$12,2,FALSE))," ",(VLOOKUP(postponeList!D429,[1]Sheet!$A$2:$B$12,2,FALSE)))</f>
        <v>PMMA</v>
      </c>
      <c r="AL429" s="122" t="str">
        <f>IF(ISNA(VLOOKUP(E429,[1]Sheet!$G$2:$H$40,2,FALSE))," ",VLOOKUP(E429,[1]Sheet!$G$2:$H$40,2,FALSE))</f>
        <v>TAICHI</v>
      </c>
      <c r="AM429" s="122" t="str">
        <f>IF(ISNA(VLOOKUP(G429,[1]Sheet!$K$2:$L$159,2,FALSE))," ",(VLOOKUP(G429,[1]Sheet!$K$2:$L$159,2,FALSE)))</f>
        <v>HAI (JEDDAH)</v>
      </c>
      <c r="AN429" s="122" t="str">
        <f>IF(ISNA(VLOOKUP(I429&amp;C429,[1]Sheet!$D$2:$E$228,2,FALSE))," ",VLOOKUP(I429&amp;C429,[1]Sheet!$D$2:$E$228,2,FALSE))</f>
        <v>Leo, Kawasaki</v>
      </c>
      <c r="AO429" s="122" t="str">
        <f>+I429&amp;C429</f>
        <v>KDKSAUDI ARABIA</v>
      </c>
      <c r="AP429" s="122" t="str">
        <f>C429&amp;D429&amp;E429&amp;G429&amp;I429&amp;O429</f>
        <v>SAUDI ARABIA312001516779KDKMAR</v>
      </c>
      <c r="AQ429" s="122" t="str">
        <f>B429&amp;D429&amp;N429</f>
        <v xml:space="preserve">MIDDLE EAST31200AF </v>
      </c>
      <c r="AR429" s="123" t="str">
        <f>+D429&amp;J429</f>
        <v>31200SE</v>
      </c>
      <c r="AS429" s="124" t="str">
        <f t="shared" si="61"/>
        <v>Ves</v>
      </c>
      <c r="AT429" s="125" t="str">
        <f t="shared" si="62"/>
        <v>M40RAAHU(BY)G</v>
      </c>
      <c r="AU429" s="125" t="str">
        <f>IF(NOT(AT429=""),VLOOKUP(AT429,[1]PSI_Category!A:B,2,0),"")</f>
        <v>A/F</v>
      </c>
      <c r="AV429" s="125" t="s">
        <v>1778</v>
      </c>
      <c r="AW429" s="125" t="s">
        <v>1779</v>
      </c>
      <c r="AX429" s="125" t="s">
        <v>1779</v>
      </c>
    </row>
    <row r="430" spans="2:50" s="103" customFormat="1" ht="11.4" customHeight="1" x14ac:dyDescent="0.3">
      <c r="B430" s="104" t="s">
        <v>1802</v>
      </c>
      <c r="C430" s="105" t="s">
        <v>2262</v>
      </c>
      <c r="D430" s="105">
        <v>31200</v>
      </c>
      <c r="E430" s="107">
        <v>1516</v>
      </c>
      <c r="F430" s="105" t="s">
        <v>2263</v>
      </c>
      <c r="G430" s="107">
        <v>779</v>
      </c>
      <c r="H430" s="105" t="s">
        <v>2269</v>
      </c>
      <c r="I430" s="105" t="s">
        <v>1773</v>
      </c>
      <c r="J430" s="107" t="s">
        <v>293</v>
      </c>
      <c r="K430" s="105">
        <v>92011225</v>
      </c>
      <c r="L430" s="105" t="s">
        <v>2270</v>
      </c>
      <c r="M430" s="105" t="s">
        <v>2277</v>
      </c>
      <c r="N430" s="105" t="s">
        <v>1776</v>
      </c>
      <c r="O430" s="108" t="s">
        <v>160</v>
      </c>
      <c r="P430" s="109" t="s">
        <v>1777</v>
      </c>
      <c r="Q430" s="110">
        <v>45367</v>
      </c>
      <c r="R430" s="110"/>
      <c r="S430" s="110">
        <v>45373</v>
      </c>
      <c r="T430" s="110"/>
      <c r="U430" s="111" t="s">
        <v>2023</v>
      </c>
      <c r="V430" s="111" t="s">
        <v>2103</v>
      </c>
      <c r="W430" s="112"/>
      <c r="X430" s="113" t="s">
        <v>2152</v>
      </c>
      <c r="Y430" s="114" t="s">
        <v>285</v>
      </c>
      <c r="Z430" s="115">
        <v>35.299999999999997</v>
      </c>
      <c r="AA430" s="116">
        <v>68</v>
      </c>
      <c r="AB430" s="117">
        <f t="shared" si="54"/>
        <v>2400.3999999999996</v>
      </c>
      <c r="AC430" s="117">
        <f t="shared" si="55"/>
        <v>18.7747286</v>
      </c>
      <c r="AD430" s="132">
        <v>68</v>
      </c>
      <c r="AE430" s="117">
        <f t="shared" si="56"/>
        <v>2400.3999999999996</v>
      </c>
      <c r="AF430" s="117">
        <f t="shared" si="57"/>
        <v>18.7747286</v>
      </c>
      <c r="AG430" s="119">
        <f t="shared" si="58"/>
        <v>0</v>
      </c>
      <c r="AH430" s="120">
        <f t="shared" si="59"/>
        <v>0</v>
      </c>
      <c r="AI430" s="121">
        <f t="shared" si="60"/>
        <v>0</v>
      </c>
      <c r="AJ430" s="122" t="str">
        <f>+C430</f>
        <v>SAUDI ARABIA</v>
      </c>
      <c r="AK430" s="122" t="str">
        <f>IF(ISNA(VLOOKUP(postponeList!D430,[1]Sheet!$A$2:$B$12,2,FALSE))," ",(VLOOKUP(postponeList!D430,[1]Sheet!$A$2:$B$12,2,FALSE)))</f>
        <v>PMMA</v>
      </c>
      <c r="AL430" s="122" t="str">
        <f>IF(ISNA(VLOOKUP(E430,[1]Sheet!$G$2:$H$40,2,FALSE))," ",VLOOKUP(E430,[1]Sheet!$G$2:$H$40,2,FALSE))</f>
        <v>TAICHI</v>
      </c>
      <c r="AM430" s="122" t="str">
        <f>IF(ISNA(VLOOKUP(G430,[1]Sheet!$K$2:$L$159,2,FALSE))," ",(VLOOKUP(G430,[1]Sheet!$K$2:$L$159,2,FALSE)))</f>
        <v>HAI (JEDDAH)</v>
      </c>
      <c r="AN430" s="122" t="str">
        <f>IF(ISNA(VLOOKUP(I430&amp;C430,[1]Sheet!$D$2:$E$228,2,FALSE))," ",VLOOKUP(I430&amp;C430,[1]Sheet!$D$2:$E$228,2,FALSE))</f>
        <v>Leo, Kawasaki</v>
      </c>
      <c r="AO430" s="122" t="str">
        <f>+I430&amp;C430</f>
        <v>KDKSAUDI ARABIA</v>
      </c>
      <c r="AP430" s="122" t="str">
        <f>C430&amp;D430&amp;E430&amp;G430&amp;I430&amp;O430</f>
        <v>SAUDI ARABIA312001516779KDKMAR</v>
      </c>
      <c r="AQ430" s="122" t="str">
        <f>B430&amp;D430&amp;N430</f>
        <v xml:space="preserve">MIDDLE EAST31200AF </v>
      </c>
      <c r="AR430" s="123" t="str">
        <f>+D430&amp;J430</f>
        <v>31200SE</v>
      </c>
      <c r="AS430" s="124" t="str">
        <f t="shared" si="61"/>
        <v>Ves</v>
      </c>
      <c r="AT430" s="125" t="str">
        <f t="shared" si="62"/>
        <v>M40RAANU(BY)G</v>
      </c>
      <c r="AU430" s="125" t="str">
        <f>IF(NOT(AT430=""),VLOOKUP(AT430,[1]PSI_Category!A:B,2,0),"")</f>
        <v>A/F</v>
      </c>
      <c r="AV430" s="125" t="s">
        <v>1778</v>
      </c>
      <c r="AW430" s="125" t="s">
        <v>1779</v>
      </c>
      <c r="AX430" s="125" t="s">
        <v>1779</v>
      </c>
    </row>
    <row r="431" spans="2:50" s="103" customFormat="1" ht="11.4" customHeight="1" x14ac:dyDescent="0.3">
      <c r="B431" s="104" t="s">
        <v>1802</v>
      </c>
      <c r="C431" s="105" t="s">
        <v>2262</v>
      </c>
      <c r="D431" s="106">
        <v>31200</v>
      </c>
      <c r="E431" s="107">
        <v>1516</v>
      </c>
      <c r="F431" s="105" t="s">
        <v>2263</v>
      </c>
      <c r="G431" s="107">
        <v>779</v>
      </c>
      <c r="H431" s="105" t="s">
        <v>2269</v>
      </c>
      <c r="I431" s="105" t="s">
        <v>1773</v>
      </c>
      <c r="J431" s="107" t="s">
        <v>293</v>
      </c>
      <c r="K431" s="105">
        <v>92011225</v>
      </c>
      <c r="L431" s="105" t="s">
        <v>2270</v>
      </c>
      <c r="M431" s="105" t="s">
        <v>2278</v>
      </c>
      <c r="N431" s="105" t="s">
        <v>1786</v>
      </c>
      <c r="O431" s="108" t="s">
        <v>160</v>
      </c>
      <c r="P431" s="109" t="s">
        <v>1777</v>
      </c>
      <c r="Q431" s="110">
        <v>45367</v>
      </c>
      <c r="R431" s="110"/>
      <c r="S431" s="110">
        <v>45373</v>
      </c>
      <c r="T431" s="110"/>
      <c r="U431" s="111" t="s">
        <v>2023</v>
      </c>
      <c r="V431" s="111" t="s">
        <v>2103</v>
      </c>
      <c r="W431" s="112"/>
      <c r="X431" s="113" t="s">
        <v>2152</v>
      </c>
      <c r="Y431" s="114" t="s">
        <v>285</v>
      </c>
      <c r="Z431" s="115">
        <v>40.18</v>
      </c>
      <c r="AA431" s="116">
        <v>45</v>
      </c>
      <c r="AB431" s="117">
        <f t="shared" si="54"/>
        <v>1808.1</v>
      </c>
      <c r="AC431" s="117">
        <f t="shared" si="55"/>
        <v>14.14205415</v>
      </c>
      <c r="AD431" s="118">
        <v>45</v>
      </c>
      <c r="AE431" s="117">
        <f t="shared" si="56"/>
        <v>1808.1</v>
      </c>
      <c r="AF431" s="117">
        <f t="shared" si="57"/>
        <v>14.14205415</v>
      </c>
      <c r="AG431" s="119">
        <f t="shared" si="58"/>
        <v>0</v>
      </c>
      <c r="AH431" s="120">
        <f t="shared" si="59"/>
        <v>0</v>
      </c>
      <c r="AI431" s="121">
        <f t="shared" si="60"/>
        <v>0</v>
      </c>
      <c r="AJ431" s="122" t="str">
        <f>+C431</f>
        <v>SAUDI ARABIA</v>
      </c>
      <c r="AK431" s="122" t="str">
        <f>IF(ISNA(VLOOKUP(postponeList!D431,[1]Sheet!$A$2:$B$12,2,FALSE))," ",(VLOOKUP(postponeList!D431,[1]Sheet!$A$2:$B$12,2,FALSE)))</f>
        <v>PMMA</v>
      </c>
      <c r="AL431" s="122" t="str">
        <f>IF(ISNA(VLOOKUP(E431,[1]Sheet!$G$2:$H$40,2,FALSE))," ",VLOOKUP(E431,[1]Sheet!$G$2:$H$40,2,FALSE))</f>
        <v>TAICHI</v>
      </c>
      <c r="AM431" s="122" t="str">
        <f>IF(ISNA(VLOOKUP(G431,[1]Sheet!$K$2:$L$159,2,FALSE))," ",(VLOOKUP(G431,[1]Sheet!$K$2:$L$159,2,FALSE)))</f>
        <v>HAI (JEDDAH)</v>
      </c>
      <c r="AN431" s="122" t="str">
        <f>IF(ISNA(VLOOKUP(I431&amp;C431,[1]Sheet!$D$2:$E$228,2,FALSE))," ",VLOOKUP(I431&amp;C431,[1]Sheet!$D$2:$E$228,2,FALSE))</f>
        <v>Leo, Kawasaki</v>
      </c>
      <c r="AO431" s="122" t="str">
        <f>+I431&amp;C431</f>
        <v>KDKSAUDI ARABIA</v>
      </c>
      <c r="AP431" s="122" t="str">
        <f>C431&amp;D431&amp;E431&amp;G431&amp;I431&amp;O431</f>
        <v>SAUDI ARABIA312001516779KDKMAR</v>
      </c>
      <c r="AQ431" s="122" t="str">
        <f>B431&amp;D431&amp;N431</f>
        <v xml:space="preserve">MIDDLE EAST31200SF </v>
      </c>
      <c r="AR431" s="123" t="str">
        <f>+D431&amp;J431</f>
        <v>31200SE</v>
      </c>
      <c r="AS431" s="124" t="str">
        <f t="shared" si="61"/>
        <v>Ves</v>
      </c>
      <c r="AT431" s="125" t="str">
        <f t="shared" si="62"/>
        <v>P40UAANUG</v>
      </c>
      <c r="AU431" s="125" t="str">
        <f>IF(NOT(AT431=""),VLOOKUP(AT431,[1]PSI_Category!A:B,2,0),"")</f>
        <v>S/F</v>
      </c>
      <c r="AV431" s="125" t="s">
        <v>1778</v>
      </c>
      <c r="AW431" s="125" t="s">
        <v>1787</v>
      </c>
      <c r="AX431" s="125" t="s">
        <v>1787</v>
      </c>
    </row>
    <row r="432" spans="2:50" s="103" customFormat="1" ht="11.4" customHeight="1" x14ac:dyDescent="0.3">
      <c r="B432" s="104" t="s">
        <v>1802</v>
      </c>
      <c r="C432" s="105" t="s">
        <v>2262</v>
      </c>
      <c r="D432" s="106">
        <v>31200</v>
      </c>
      <c r="E432" s="107">
        <v>1516</v>
      </c>
      <c r="F432" s="105" t="s">
        <v>2263</v>
      </c>
      <c r="G432" s="107">
        <v>779</v>
      </c>
      <c r="H432" s="105" t="s">
        <v>2269</v>
      </c>
      <c r="I432" s="105" t="s">
        <v>1773</v>
      </c>
      <c r="J432" s="107" t="s">
        <v>293</v>
      </c>
      <c r="K432" s="105">
        <v>92011225</v>
      </c>
      <c r="L432" s="105" t="s">
        <v>2270</v>
      </c>
      <c r="M432" s="105" t="s">
        <v>2267</v>
      </c>
      <c r="N432" s="105" t="s">
        <v>1786</v>
      </c>
      <c r="O432" s="108" t="s">
        <v>160</v>
      </c>
      <c r="P432" s="109" t="s">
        <v>1777</v>
      </c>
      <c r="Q432" s="110">
        <v>45367</v>
      </c>
      <c r="R432" s="110"/>
      <c r="S432" s="110">
        <v>45373</v>
      </c>
      <c r="T432" s="110"/>
      <c r="U432" s="111" t="s">
        <v>2023</v>
      </c>
      <c r="V432" s="111" t="s">
        <v>2103</v>
      </c>
      <c r="W432" s="112"/>
      <c r="X432" s="113" t="s">
        <v>2152</v>
      </c>
      <c r="Y432" s="114" t="s">
        <v>285</v>
      </c>
      <c r="Z432" s="115">
        <v>40.18</v>
      </c>
      <c r="AA432" s="116">
        <v>105</v>
      </c>
      <c r="AB432" s="117">
        <f t="shared" si="54"/>
        <v>4218.8999999999996</v>
      </c>
      <c r="AC432" s="117">
        <f t="shared" si="55"/>
        <v>32.99812635</v>
      </c>
      <c r="AD432" s="118">
        <v>105</v>
      </c>
      <c r="AE432" s="117">
        <f t="shared" si="56"/>
        <v>4218.8999999999996</v>
      </c>
      <c r="AF432" s="117">
        <f t="shared" si="57"/>
        <v>32.99812635</v>
      </c>
      <c r="AG432" s="119">
        <f t="shared" si="58"/>
        <v>0</v>
      </c>
      <c r="AH432" s="120">
        <f t="shared" si="59"/>
        <v>0</v>
      </c>
      <c r="AI432" s="121">
        <f t="shared" si="60"/>
        <v>0</v>
      </c>
      <c r="AJ432" s="122" t="str">
        <f>+C432</f>
        <v>SAUDI ARABIA</v>
      </c>
      <c r="AK432" s="122" t="str">
        <f>IF(ISNA(VLOOKUP(postponeList!D432,[1]Sheet!$A$2:$B$12,2,FALSE))," ",(VLOOKUP(postponeList!D432,[1]Sheet!$A$2:$B$12,2,FALSE)))</f>
        <v>PMMA</v>
      </c>
      <c r="AL432" s="122" t="str">
        <f>IF(ISNA(VLOOKUP(E432,[1]Sheet!$G$2:$H$40,2,FALSE))," ",VLOOKUP(E432,[1]Sheet!$G$2:$H$40,2,FALSE))</f>
        <v>TAICHI</v>
      </c>
      <c r="AM432" s="122" t="str">
        <f>IF(ISNA(VLOOKUP(G432,[1]Sheet!$K$2:$L$159,2,FALSE))," ",(VLOOKUP(G432,[1]Sheet!$K$2:$L$159,2,FALSE)))</f>
        <v>HAI (JEDDAH)</v>
      </c>
      <c r="AN432" s="122" t="str">
        <f>IF(ISNA(VLOOKUP(I432&amp;C432,[1]Sheet!$D$2:$E$228,2,FALSE))," ",VLOOKUP(I432&amp;C432,[1]Sheet!$D$2:$E$228,2,FALSE))</f>
        <v>Leo, Kawasaki</v>
      </c>
      <c r="AO432" s="122" t="str">
        <f>+I432&amp;C432</f>
        <v>KDKSAUDI ARABIA</v>
      </c>
      <c r="AP432" s="122" t="str">
        <f>C432&amp;D432&amp;E432&amp;G432&amp;I432&amp;O432</f>
        <v>SAUDI ARABIA312001516779KDKMAR</v>
      </c>
      <c r="AQ432" s="122" t="str">
        <f>B432&amp;D432&amp;N432</f>
        <v xml:space="preserve">MIDDLE EAST31200SF </v>
      </c>
      <c r="AR432" s="123" t="str">
        <f>+D432&amp;J432</f>
        <v>31200SE</v>
      </c>
      <c r="AS432" s="124" t="str">
        <f t="shared" si="61"/>
        <v>Ves</v>
      </c>
      <c r="AT432" s="125" t="str">
        <f t="shared" si="62"/>
        <v>P40UAAWUG</v>
      </c>
      <c r="AU432" s="125" t="str">
        <f>IF(NOT(AT432=""),VLOOKUP(AT432,[1]PSI_Category!A:B,2,0),"")</f>
        <v>S/F</v>
      </c>
      <c r="AV432" s="125" t="s">
        <v>1778</v>
      </c>
      <c r="AW432" s="125" t="s">
        <v>1787</v>
      </c>
      <c r="AX432" s="125" t="s">
        <v>1787</v>
      </c>
    </row>
    <row r="433" spans="2:50" s="103" customFormat="1" ht="11.4" customHeight="1" x14ac:dyDescent="0.3">
      <c r="B433" s="104" t="s">
        <v>1802</v>
      </c>
      <c r="C433" s="105" t="s">
        <v>2262</v>
      </c>
      <c r="D433" s="106">
        <v>31200</v>
      </c>
      <c r="E433" s="107">
        <v>1516</v>
      </c>
      <c r="F433" s="105" t="s">
        <v>2263</v>
      </c>
      <c r="G433" s="107">
        <v>779</v>
      </c>
      <c r="H433" s="105" t="s">
        <v>2269</v>
      </c>
      <c r="I433" s="105" t="s">
        <v>1773</v>
      </c>
      <c r="J433" s="107" t="s">
        <v>293</v>
      </c>
      <c r="K433" s="105">
        <v>92011226</v>
      </c>
      <c r="L433" s="105" t="s">
        <v>2279</v>
      </c>
      <c r="M433" s="105" t="s">
        <v>2280</v>
      </c>
      <c r="N433" s="105" t="s">
        <v>1799</v>
      </c>
      <c r="O433" s="108" t="s">
        <v>160</v>
      </c>
      <c r="P433" s="109" t="s">
        <v>1777</v>
      </c>
      <c r="Q433" s="110">
        <v>45374</v>
      </c>
      <c r="R433" s="110"/>
      <c r="S433" s="110">
        <v>45380</v>
      </c>
      <c r="T433" s="110"/>
      <c r="U433" s="111" t="s">
        <v>1952</v>
      </c>
      <c r="V433" s="111" t="s">
        <v>2103</v>
      </c>
      <c r="W433" s="129"/>
      <c r="X433" s="113" t="s">
        <v>2240</v>
      </c>
      <c r="Y433" s="114" t="s">
        <v>285</v>
      </c>
      <c r="Z433" s="115">
        <v>28.1</v>
      </c>
      <c r="AA433" s="116">
        <v>1728</v>
      </c>
      <c r="AB433" s="117">
        <f t="shared" si="54"/>
        <v>48556.800000000003</v>
      </c>
      <c r="AC433" s="117">
        <f t="shared" si="55"/>
        <v>379.78701120000005</v>
      </c>
      <c r="AD433" s="118">
        <v>1728</v>
      </c>
      <c r="AE433" s="117">
        <f t="shared" si="56"/>
        <v>48556.800000000003</v>
      </c>
      <c r="AF433" s="117">
        <f t="shared" si="57"/>
        <v>379.78701120000005</v>
      </c>
      <c r="AG433" s="119">
        <f t="shared" si="58"/>
        <v>0</v>
      </c>
      <c r="AH433" s="120">
        <f t="shared" si="59"/>
        <v>0</v>
      </c>
      <c r="AI433" s="121">
        <f t="shared" si="60"/>
        <v>0</v>
      </c>
      <c r="AJ433" s="122" t="str">
        <f>+C433</f>
        <v>SAUDI ARABIA</v>
      </c>
      <c r="AK433" s="122" t="str">
        <f>IF(ISNA(VLOOKUP(postponeList!D433,[1]Sheet!$A$2:$B$12,2,FALSE))," ",(VLOOKUP(postponeList!D433,[1]Sheet!$A$2:$B$12,2,FALSE)))</f>
        <v>PMMA</v>
      </c>
      <c r="AL433" s="122" t="str">
        <f>IF(ISNA(VLOOKUP(E433,[1]Sheet!$G$2:$H$40,2,FALSE))," ",VLOOKUP(E433,[1]Sheet!$G$2:$H$40,2,FALSE))</f>
        <v>TAICHI</v>
      </c>
      <c r="AM433" s="122" t="str">
        <f>IF(ISNA(VLOOKUP(G433,[1]Sheet!$K$2:$L$159,2,FALSE))," ",(VLOOKUP(G433,[1]Sheet!$K$2:$L$159,2,FALSE)))</f>
        <v>HAI (JEDDAH)</v>
      </c>
      <c r="AN433" s="122" t="str">
        <f>IF(ISNA(VLOOKUP(I433&amp;C433,[1]Sheet!$D$2:$E$228,2,FALSE))," ",VLOOKUP(I433&amp;C433,[1]Sheet!$D$2:$E$228,2,FALSE))</f>
        <v>Leo, Kawasaki</v>
      </c>
      <c r="AO433" s="122" t="str">
        <f>+I433&amp;C433</f>
        <v>KDKSAUDI ARABIA</v>
      </c>
      <c r="AP433" s="122" t="str">
        <f>C433&amp;D433&amp;E433&amp;G433&amp;I433&amp;O433</f>
        <v>SAUDI ARABIA312001516779KDKMAR</v>
      </c>
      <c r="AQ433" s="122" t="str">
        <f>B433&amp;D433&amp;N433</f>
        <v xml:space="preserve">MIDDLE EAST31200CF </v>
      </c>
      <c r="AR433" s="123" t="str">
        <f>+D433&amp;J433</f>
        <v>31200SE</v>
      </c>
      <c r="AS433" s="124" t="str">
        <f t="shared" si="61"/>
        <v>Ves</v>
      </c>
      <c r="AT433" s="125" t="str">
        <f t="shared" si="62"/>
        <v>T56XGAAGLXG</v>
      </c>
      <c r="AU433" s="125" t="str">
        <f>IF(NOT(AT433=""),VLOOKUP(AT433,[1]PSI_Category!A:B,2,0),"")</f>
        <v>C/F</v>
      </c>
      <c r="AV433" s="125" t="s">
        <v>1800</v>
      </c>
      <c r="AW433" s="125" t="s">
        <v>1800</v>
      </c>
      <c r="AX433" s="125" t="s">
        <v>1800</v>
      </c>
    </row>
    <row r="434" spans="2:50" s="103" customFormat="1" ht="11.4" customHeight="1" x14ac:dyDescent="0.3">
      <c r="B434" s="104" t="s">
        <v>1802</v>
      </c>
      <c r="C434" s="105" t="s">
        <v>2262</v>
      </c>
      <c r="D434" s="106">
        <v>31200</v>
      </c>
      <c r="E434" s="107">
        <v>1516</v>
      </c>
      <c r="F434" s="105" t="s">
        <v>2263</v>
      </c>
      <c r="G434" s="107">
        <v>779</v>
      </c>
      <c r="H434" s="105" t="s">
        <v>2269</v>
      </c>
      <c r="I434" s="105" t="s">
        <v>1773</v>
      </c>
      <c r="J434" s="107" t="s">
        <v>293</v>
      </c>
      <c r="K434" s="105">
        <v>92011226</v>
      </c>
      <c r="L434" s="105" t="s">
        <v>2279</v>
      </c>
      <c r="M434" s="105" t="s">
        <v>2268</v>
      </c>
      <c r="N434" s="105" t="s">
        <v>1799</v>
      </c>
      <c r="O434" s="108" t="s">
        <v>160</v>
      </c>
      <c r="P434" s="109" t="s">
        <v>1777</v>
      </c>
      <c r="Q434" s="110">
        <v>45374</v>
      </c>
      <c r="R434" s="110"/>
      <c r="S434" s="110">
        <v>45380</v>
      </c>
      <c r="T434" s="110"/>
      <c r="U434" s="111" t="s">
        <v>1952</v>
      </c>
      <c r="V434" s="111" t="s">
        <v>2103</v>
      </c>
      <c r="W434" s="129"/>
      <c r="X434" s="113" t="s">
        <v>2240</v>
      </c>
      <c r="Y434" s="114" t="s">
        <v>285</v>
      </c>
      <c r="Z434" s="115">
        <v>28.1</v>
      </c>
      <c r="AA434" s="116">
        <v>1728</v>
      </c>
      <c r="AB434" s="117">
        <f t="shared" si="54"/>
        <v>48556.800000000003</v>
      </c>
      <c r="AC434" s="117">
        <f t="shared" si="55"/>
        <v>379.78701120000005</v>
      </c>
      <c r="AD434" s="118">
        <v>1728</v>
      </c>
      <c r="AE434" s="117">
        <f t="shared" si="56"/>
        <v>48556.800000000003</v>
      </c>
      <c r="AF434" s="117">
        <f t="shared" si="57"/>
        <v>379.78701120000005</v>
      </c>
      <c r="AG434" s="119">
        <f t="shared" si="58"/>
        <v>0</v>
      </c>
      <c r="AH434" s="120">
        <f t="shared" si="59"/>
        <v>0</v>
      </c>
      <c r="AI434" s="121">
        <f t="shared" si="60"/>
        <v>0</v>
      </c>
      <c r="AJ434" s="122" t="str">
        <f>+C434</f>
        <v>SAUDI ARABIA</v>
      </c>
      <c r="AK434" s="122" t="str">
        <f>IF(ISNA(VLOOKUP(postponeList!D434,[1]Sheet!$A$2:$B$12,2,FALSE))," ",(VLOOKUP(postponeList!D434,[1]Sheet!$A$2:$B$12,2,FALSE)))</f>
        <v>PMMA</v>
      </c>
      <c r="AL434" s="122" t="str">
        <f>IF(ISNA(VLOOKUP(E434,[1]Sheet!$G$2:$H$40,2,FALSE))," ",VLOOKUP(E434,[1]Sheet!$G$2:$H$40,2,FALSE))</f>
        <v>TAICHI</v>
      </c>
      <c r="AM434" s="122" t="str">
        <f>IF(ISNA(VLOOKUP(G434,[1]Sheet!$K$2:$L$159,2,FALSE))," ",(VLOOKUP(G434,[1]Sheet!$K$2:$L$159,2,FALSE)))</f>
        <v>HAI (JEDDAH)</v>
      </c>
      <c r="AN434" s="122" t="str">
        <f>IF(ISNA(VLOOKUP(I434&amp;C434,[1]Sheet!$D$2:$E$228,2,FALSE))," ",VLOOKUP(I434&amp;C434,[1]Sheet!$D$2:$E$228,2,FALSE))</f>
        <v>Leo, Kawasaki</v>
      </c>
      <c r="AO434" s="122" t="str">
        <f>+I434&amp;C434</f>
        <v>KDKSAUDI ARABIA</v>
      </c>
      <c r="AP434" s="122" t="str">
        <f>C434&amp;D434&amp;E434&amp;G434&amp;I434&amp;O434</f>
        <v>SAUDI ARABIA312001516779KDKMAR</v>
      </c>
      <c r="AQ434" s="122" t="str">
        <f>B434&amp;D434&amp;N434</f>
        <v xml:space="preserve">MIDDLE EAST31200CF </v>
      </c>
      <c r="AR434" s="123" t="str">
        <f>+D434&amp;J434</f>
        <v>31200SE</v>
      </c>
      <c r="AS434" s="124" t="str">
        <f t="shared" si="61"/>
        <v>Ves</v>
      </c>
      <c r="AT434" s="125" t="str">
        <f t="shared" si="62"/>
        <v>X56XGAASLXG</v>
      </c>
      <c r="AU434" s="125" t="str">
        <f>IF(NOT(AT434=""),VLOOKUP(AT434,[1]PSI_Category!A:B,2,0),"")</f>
        <v>C/F</v>
      </c>
      <c r="AV434" s="125" t="s">
        <v>1800</v>
      </c>
      <c r="AW434" s="125" t="s">
        <v>1800</v>
      </c>
      <c r="AX434" s="125" t="s">
        <v>1800</v>
      </c>
    </row>
    <row r="435" spans="2:50" s="103" customFormat="1" ht="11.4" customHeight="1" x14ac:dyDescent="0.3">
      <c r="B435" s="104" t="s">
        <v>1802</v>
      </c>
      <c r="C435" s="105" t="s">
        <v>2262</v>
      </c>
      <c r="D435" s="106">
        <v>31400</v>
      </c>
      <c r="E435" s="107">
        <v>1516</v>
      </c>
      <c r="F435" s="105" t="s">
        <v>2263</v>
      </c>
      <c r="G435" s="107">
        <v>1973</v>
      </c>
      <c r="H435" s="105" t="s">
        <v>2264</v>
      </c>
      <c r="I435" s="105" t="s">
        <v>1773</v>
      </c>
      <c r="J435" s="107" t="s">
        <v>293</v>
      </c>
      <c r="K435" s="105">
        <v>92010834</v>
      </c>
      <c r="L435" s="105" t="s">
        <v>2281</v>
      </c>
      <c r="M435" s="105" t="s">
        <v>2282</v>
      </c>
      <c r="N435" s="105" t="s">
        <v>1809</v>
      </c>
      <c r="O435" s="108" t="s">
        <v>160</v>
      </c>
      <c r="P435" s="109" t="s">
        <v>1777</v>
      </c>
      <c r="Q435" s="110"/>
      <c r="R435" s="110"/>
      <c r="S435" s="110"/>
      <c r="T435" s="110"/>
      <c r="U435" s="111"/>
      <c r="V435" s="111"/>
      <c r="W435" s="129"/>
      <c r="X435" s="113"/>
      <c r="Y435" s="114" t="s">
        <v>285</v>
      </c>
      <c r="Z435" s="115">
        <v>19.27</v>
      </c>
      <c r="AA435" s="116">
        <v>250</v>
      </c>
      <c r="AB435" s="117">
        <f t="shared" si="54"/>
        <v>4817.5</v>
      </c>
      <c r="AC435" s="117">
        <f t="shared" si="55"/>
        <v>37.680076249999999</v>
      </c>
      <c r="AD435" s="118"/>
      <c r="AE435" s="117">
        <f t="shared" si="56"/>
        <v>0</v>
      </c>
      <c r="AF435" s="117">
        <f t="shared" si="57"/>
        <v>0</v>
      </c>
      <c r="AG435" s="119">
        <f t="shared" si="58"/>
        <v>250</v>
      </c>
      <c r="AH435" s="120">
        <f t="shared" si="59"/>
        <v>4817.5</v>
      </c>
      <c r="AI435" s="121">
        <f t="shared" si="60"/>
        <v>37.680076249999999</v>
      </c>
      <c r="AJ435" s="122" t="str">
        <f>+C435</f>
        <v>SAUDI ARABIA</v>
      </c>
      <c r="AK435" s="122" t="str">
        <f>IF(ISNA(VLOOKUP(postponeList!D435,[1]Sheet!$A$2:$B$12,2,FALSE))," ",(VLOOKUP(postponeList!D435,[1]Sheet!$A$2:$B$12,2,FALSE)))</f>
        <v>PEWVN</v>
      </c>
      <c r="AL435" s="122" t="str">
        <f>IF(ISNA(VLOOKUP(E435,[1]Sheet!$G$2:$H$40,2,FALSE))," ",VLOOKUP(E435,[1]Sheet!$G$2:$H$40,2,FALSE))</f>
        <v>TAICHI</v>
      </c>
      <c r="AM435" s="122" t="str">
        <f>IF(ISNA(VLOOKUP(G435,[1]Sheet!$K$2:$L$159,2,FALSE))," ",(VLOOKUP(G435,[1]Sheet!$K$2:$L$159,2,FALSE)))</f>
        <v>HAK</v>
      </c>
      <c r="AN435" s="122" t="str">
        <f>IF(ISNA(VLOOKUP(I435&amp;C435,[1]Sheet!$D$2:$E$228,2,FALSE))," ",VLOOKUP(I435&amp;C435,[1]Sheet!$D$2:$E$228,2,FALSE))</f>
        <v>Leo, Kawasaki</v>
      </c>
      <c r="AO435" s="122" t="str">
        <f>+I435&amp;C435</f>
        <v>KDKSAUDI ARABIA</v>
      </c>
      <c r="AP435" s="122" t="str">
        <f>C435&amp;D435&amp;E435&amp;G435&amp;I435&amp;O435</f>
        <v>SAUDI ARABIA3140015161973KDKMAR</v>
      </c>
      <c r="AQ435" s="122" t="str">
        <f>B435&amp;D435&amp;N435</f>
        <v xml:space="preserve">MIDDLE EAST31400VF </v>
      </c>
      <c r="AR435" s="123" t="str">
        <f>+D435&amp;J435</f>
        <v>31400SE</v>
      </c>
      <c r="AS435" s="124" t="str">
        <f t="shared" si="61"/>
        <v/>
      </c>
      <c r="AT435" s="125" t="str">
        <f t="shared" si="62"/>
        <v>10EGSB11</v>
      </c>
      <c r="AU435" s="125" t="e">
        <f>IF(NOT(AT435=""),VLOOKUP(AT435,[1]PSI_Category!A:B,2,0),"")</f>
        <v>#N/A</v>
      </c>
      <c r="AV435" s="125" t="s">
        <v>543</v>
      </c>
      <c r="AW435" s="125" t="s">
        <v>543</v>
      </c>
      <c r="AX435" s="125" t="s">
        <v>543</v>
      </c>
    </row>
    <row r="436" spans="2:50" s="103" customFormat="1" ht="11.4" customHeight="1" x14ac:dyDescent="0.3">
      <c r="B436" s="104" t="s">
        <v>1802</v>
      </c>
      <c r="C436" s="105" t="s">
        <v>2262</v>
      </c>
      <c r="D436" s="106">
        <v>31400</v>
      </c>
      <c r="E436" s="107">
        <v>1516</v>
      </c>
      <c r="F436" s="105" t="s">
        <v>2263</v>
      </c>
      <c r="G436" s="107">
        <v>1973</v>
      </c>
      <c r="H436" s="105" t="s">
        <v>2264</v>
      </c>
      <c r="I436" s="105" t="s">
        <v>1773</v>
      </c>
      <c r="J436" s="107" t="s">
        <v>293</v>
      </c>
      <c r="K436" s="105">
        <v>92010834</v>
      </c>
      <c r="L436" s="105" t="s">
        <v>2281</v>
      </c>
      <c r="M436" s="105" t="s">
        <v>2283</v>
      </c>
      <c r="N436" s="105" t="s">
        <v>1809</v>
      </c>
      <c r="O436" s="108" t="s">
        <v>160</v>
      </c>
      <c r="P436" s="109" t="s">
        <v>1777</v>
      </c>
      <c r="Q436" s="110"/>
      <c r="R436" s="110"/>
      <c r="S436" s="110"/>
      <c r="T436" s="110"/>
      <c r="U436" s="111"/>
      <c r="V436" s="111"/>
      <c r="W436" s="129"/>
      <c r="X436" s="113"/>
      <c r="Y436" s="114" t="s">
        <v>285</v>
      </c>
      <c r="Z436" s="115">
        <v>23.89</v>
      </c>
      <c r="AA436" s="116">
        <v>600</v>
      </c>
      <c r="AB436" s="117">
        <f t="shared" si="54"/>
        <v>14334</v>
      </c>
      <c r="AC436" s="117">
        <f t="shared" si="55"/>
        <v>112.113381</v>
      </c>
      <c r="AD436" s="118"/>
      <c r="AE436" s="117">
        <f t="shared" si="56"/>
        <v>0</v>
      </c>
      <c r="AF436" s="117">
        <f t="shared" si="57"/>
        <v>0</v>
      </c>
      <c r="AG436" s="119">
        <f t="shared" si="58"/>
        <v>600</v>
      </c>
      <c r="AH436" s="120">
        <f t="shared" si="59"/>
        <v>14334</v>
      </c>
      <c r="AI436" s="121">
        <f t="shared" si="60"/>
        <v>112.113381</v>
      </c>
      <c r="AJ436" s="122" t="str">
        <f>+C436</f>
        <v>SAUDI ARABIA</v>
      </c>
      <c r="AK436" s="122" t="str">
        <f>IF(ISNA(VLOOKUP(postponeList!D436,[1]Sheet!$A$2:$B$12,2,FALSE))," ",(VLOOKUP(postponeList!D436,[1]Sheet!$A$2:$B$12,2,FALSE)))</f>
        <v>PEWVN</v>
      </c>
      <c r="AL436" s="122" t="str">
        <f>IF(ISNA(VLOOKUP(E436,[1]Sheet!$G$2:$H$40,2,FALSE))," ",VLOOKUP(E436,[1]Sheet!$G$2:$H$40,2,FALSE))</f>
        <v>TAICHI</v>
      </c>
      <c r="AM436" s="122" t="str">
        <f>IF(ISNA(VLOOKUP(G436,[1]Sheet!$K$2:$L$159,2,FALSE))," ",(VLOOKUP(G436,[1]Sheet!$K$2:$L$159,2,FALSE)))</f>
        <v>HAK</v>
      </c>
      <c r="AN436" s="122" t="str">
        <f>IF(ISNA(VLOOKUP(I436&amp;C436,[1]Sheet!$D$2:$E$228,2,FALSE))," ",VLOOKUP(I436&amp;C436,[1]Sheet!$D$2:$E$228,2,FALSE))</f>
        <v>Leo, Kawasaki</v>
      </c>
      <c r="AO436" s="122" t="str">
        <f>+I436&amp;C436</f>
        <v>KDKSAUDI ARABIA</v>
      </c>
      <c r="AP436" s="122" t="str">
        <f>C436&amp;D436&amp;E436&amp;G436&amp;I436&amp;O436</f>
        <v>SAUDI ARABIA3140015161973KDKMAR</v>
      </c>
      <c r="AQ436" s="122" t="str">
        <f>B436&amp;D436&amp;N436</f>
        <v xml:space="preserve">MIDDLE EAST31400VF </v>
      </c>
      <c r="AR436" s="123" t="str">
        <f>+D436&amp;J436</f>
        <v>31400SE</v>
      </c>
      <c r="AS436" s="124" t="str">
        <f t="shared" si="61"/>
        <v/>
      </c>
      <c r="AT436" s="125" t="str">
        <f t="shared" si="62"/>
        <v>15EGSB11</v>
      </c>
      <c r="AU436" s="125" t="e">
        <f>IF(NOT(AT436=""),VLOOKUP(AT436,[1]PSI_Category!A:B,2,0),"")</f>
        <v>#N/A</v>
      </c>
      <c r="AV436" s="125" t="s">
        <v>543</v>
      </c>
      <c r="AW436" s="125" t="s">
        <v>543</v>
      </c>
      <c r="AX436" s="125" t="s">
        <v>543</v>
      </c>
    </row>
    <row r="437" spans="2:50" s="103" customFormat="1" ht="11.4" customHeight="1" x14ac:dyDescent="0.3">
      <c r="B437" s="104" t="s">
        <v>1802</v>
      </c>
      <c r="C437" s="105" t="s">
        <v>2262</v>
      </c>
      <c r="D437" s="106">
        <v>31400</v>
      </c>
      <c r="E437" s="107">
        <v>1516</v>
      </c>
      <c r="F437" s="105" t="s">
        <v>2263</v>
      </c>
      <c r="G437" s="107">
        <v>1973</v>
      </c>
      <c r="H437" s="105" t="s">
        <v>2264</v>
      </c>
      <c r="I437" s="105" t="s">
        <v>1773</v>
      </c>
      <c r="J437" s="107" t="s">
        <v>293</v>
      </c>
      <c r="K437" s="105">
        <v>92010834</v>
      </c>
      <c r="L437" s="105" t="s">
        <v>2281</v>
      </c>
      <c r="M437" s="105" t="s">
        <v>2284</v>
      </c>
      <c r="N437" s="105" t="s">
        <v>1818</v>
      </c>
      <c r="O437" s="108" t="s">
        <v>160</v>
      </c>
      <c r="P437" s="109" t="s">
        <v>1777</v>
      </c>
      <c r="Q437" s="110"/>
      <c r="R437" s="110"/>
      <c r="S437" s="110"/>
      <c r="T437" s="110"/>
      <c r="U437" s="111"/>
      <c r="V437" s="111"/>
      <c r="W437" s="129"/>
      <c r="X437" s="113"/>
      <c r="Y437" s="114" t="s">
        <v>285</v>
      </c>
      <c r="Z437" s="115">
        <v>19.600000000000001</v>
      </c>
      <c r="AA437" s="116">
        <v>100</v>
      </c>
      <c r="AB437" s="117">
        <f t="shared" si="54"/>
        <v>1960.0000000000002</v>
      </c>
      <c r="AC437" s="117">
        <f t="shared" si="55"/>
        <v>15.330140000000004</v>
      </c>
      <c r="AD437" s="118"/>
      <c r="AE437" s="117">
        <f t="shared" si="56"/>
        <v>0</v>
      </c>
      <c r="AF437" s="117">
        <f t="shared" si="57"/>
        <v>0</v>
      </c>
      <c r="AG437" s="119">
        <f t="shared" si="58"/>
        <v>100</v>
      </c>
      <c r="AH437" s="120">
        <f t="shared" si="59"/>
        <v>1960.0000000000002</v>
      </c>
      <c r="AI437" s="121">
        <f t="shared" si="60"/>
        <v>15.330140000000004</v>
      </c>
      <c r="AJ437" s="122" t="str">
        <f>+C437</f>
        <v>SAUDI ARABIA</v>
      </c>
      <c r="AK437" s="122" t="str">
        <f>IF(ISNA(VLOOKUP(postponeList!D437,[1]Sheet!$A$2:$B$12,2,FALSE))," ",(VLOOKUP(postponeList!D437,[1]Sheet!$A$2:$B$12,2,FALSE)))</f>
        <v>PEWVN</v>
      </c>
      <c r="AL437" s="122" t="str">
        <f>IF(ISNA(VLOOKUP(E437,[1]Sheet!$G$2:$H$40,2,FALSE))," ",VLOOKUP(E437,[1]Sheet!$G$2:$H$40,2,FALSE))</f>
        <v>TAICHI</v>
      </c>
      <c r="AM437" s="122" t="str">
        <f>IF(ISNA(VLOOKUP(G437,[1]Sheet!$K$2:$L$159,2,FALSE))," ",(VLOOKUP(G437,[1]Sheet!$K$2:$L$159,2,FALSE)))</f>
        <v>HAK</v>
      </c>
      <c r="AN437" s="122" t="str">
        <f>IF(ISNA(VLOOKUP(I437&amp;C437,[1]Sheet!$D$2:$E$228,2,FALSE))," ",VLOOKUP(I437&amp;C437,[1]Sheet!$D$2:$E$228,2,FALSE))</f>
        <v>Leo, Kawasaki</v>
      </c>
      <c r="AO437" s="122" t="str">
        <f>+I437&amp;C437</f>
        <v>KDKSAUDI ARABIA</v>
      </c>
      <c r="AP437" s="122" t="str">
        <f>C437&amp;D437&amp;E437&amp;G437&amp;I437&amp;O437</f>
        <v>SAUDI ARABIA3140015161973KDKMAR</v>
      </c>
      <c r="AQ437" s="122" t="str">
        <f>B437&amp;D437&amp;N437</f>
        <v xml:space="preserve">MIDDLE EAST31400WP </v>
      </c>
      <c r="AR437" s="123" t="str">
        <f>+D437&amp;J437</f>
        <v>31400SE</v>
      </c>
      <c r="AS437" s="124" t="str">
        <f t="shared" si="61"/>
        <v/>
      </c>
      <c r="AT437" s="125" t="str">
        <f t="shared" si="62"/>
        <v>15WAANAMGV</v>
      </c>
      <c r="AU437" s="125" t="str">
        <f>IF(NOT(AT437=""),VLOOKUP(AT437,[1]PSI_Category!A:B,2,0),"")</f>
        <v>W/P</v>
      </c>
      <c r="AV437" s="125" t="s">
        <v>536</v>
      </c>
      <c r="AW437" s="125" t="s">
        <v>536</v>
      </c>
      <c r="AX437" s="125" t="s">
        <v>536</v>
      </c>
    </row>
    <row r="438" spans="2:50" s="103" customFormat="1" ht="11.4" customHeight="1" x14ac:dyDescent="0.3">
      <c r="B438" s="104" t="s">
        <v>1802</v>
      </c>
      <c r="C438" s="105" t="s">
        <v>2262</v>
      </c>
      <c r="D438" s="106">
        <v>31400</v>
      </c>
      <c r="E438" s="107">
        <v>1516</v>
      </c>
      <c r="F438" s="105" t="s">
        <v>2263</v>
      </c>
      <c r="G438" s="107">
        <v>1973</v>
      </c>
      <c r="H438" s="105" t="s">
        <v>2264</v>
      </c>
      <c r="I438" s="105" t="s">
        <v>1773</v>
      </c>
      <c r="J438" s="107" t="s">
        <v>293</v>
      </c>
      <c r="K438" s="105">
        <v>92010834</v>
      </c>
      <c r="L438" s="105" t="s">
        <v>2281</v>
      </c>
      <c r="M438" s="105" t="s">
        <v>2285</v>
      </c>
      <c r="N438" s="105" t="s">
        <v>1809</v>
      </c>
      <c r="O438" s="108" t="s">
        <v>160</v>
      </c>
      <c r="P438" s="109" t="s">
        <v>1777</v>
      </c>
      <c r="Q438" s="110"/>
      <c r="R438" s="110"/>
      <c r="S438" s="110"/>
      <c r="T438" s="110"/>
      <c r="U438" s="111"/>
      <c r="V438" s="111"/>
      <c r="W438" s="129"/>
      <c r="X438" s="113"/>
      <c r="Y438" s="114" t="s">
        <v>285</v>
      </c>
      <c r="Z438" s="115">
        <v>14.59</v>
      </c>
      <c r="AA438" s="116">
        <v>750</v>
      </c>
      <c r="AB438" s="117">
        <f t="shared" si="54"/>
        <v>10942.5</v>
      </c>
      <c r="AC438" s="117">
        <f t="shared" si="55"/>
        <v>85.586763750000003</v>
      </c>
      <c r="AD438" s="118"/>
      <c r="AE438" s="117">
        <f t="shared" si="56"/>
        <v>0</v>
      </c>
      <c r="AF438" s="117">
        <f t="shared" si="57"/>
        <v>0</v>
      </c>
      <c r="AG438" s="119">
        <f t="shared" si="58"/>
        <v>750</v>
      </c>
      <c r="AH438" s="120">
        <f t="shared" si="59"/>
        <v>10942.5</v>
      </c>
      <c r="AI438" s="121">
        <f t="shared" si="60"/>
        <v>85.586763750000003</v>
      </c>
      <c r="AJ438" s="122" t="str">
        <f>+C438</f>
        <v>SAUDI ARABIA</v>
      </c>
      <c r="AK438" s="122" t="str">
        <f>IF(ISNA(VLOOKUP(postponeList!D438,[1]Sheet!$A$2:$B$12,2,FALSE))," ",(VLOOKUP(postponeList!D438,[1]Sheet!$A$2:$B$12,2,FALSE)))</f>
        <v>PEWVN</v>
      </c>
      <c r="AL438" s="122" t="str">
        <f>IF(ISNA(VLOOKUP(E438,[1]Sheet!$G$2:$H$40,2,FALSE))," ",VLOOKUP(E438,[1]Sheet!$G$2:$H$40,2,FALSE))</f>
        <v>TAICHI</v>
      </c>
      <c r="AM438" s="122" t="str">
        <f>IF(ISNA(VLOOKUP(G438,[1]Sheet!$K$2:$L$159,2,FALSE))," ",(VLOOKUP(G438,[1]Sheet!$K$2:$L$159,2,FALSE)))</f>
        <v>HAK</v>
      </c>
      <c r="AN438" s="122" t="str">
        <f>IF(ISNA(VLOOKUP(I438&amp;C438,[1]Sheet!$D$2:$E$228,2,FALSE))," ",VLOOKUP(I438&amp;C438,[1]Sheet!$D$2:$E$228,2,FALSE))</f>
        <v>Leo, Kawasaki</v>
      </c>
      <c r="AO438" s="122" t="str">
        <f>+I438&amp;C438</f>
        <v>KDKSAUDI ARABIA</v>
      </c>
      <c r="AP438" s="122" t="str">
        <f>C438&amp;D438&amp;E438&amp;G438&amp;I438&amp;O438</f>
        <v>SAUDI ARABIA3140015161973KDKMAR</v>
      </c>
      <c r="AQ438" s="122" t="str">
        <f>B438&amp;D438&amp;N438</f>
        <v xml:space="preserve">MIDDLE EAST31400VF </v>
      </c>
      <c r="AR438" s="123" t="str">
        <f>+D438&amp;J438</f>
        <v>31400SE</v>
      </c>
      <c r="AS438" s="124" t="str">
        <f t="shared" si="61"/>
        <v/>
      </c>
      <c r="AT438" s="125" t="str">
        <f t="shared" si="62"/>
        <v>20AUA11</v>
      </c>
      <c r="AU438" s="125" t="e">
        <f>IF(NOT(AT438=""),VLOOKUP(AT438,[1]PSI_Category!A:B,2,0),"")</f>
        <v>#N/A</v>
      </c>
      <c r="AV438" s="125" t="s">
        <v>533</v>
      </c>
      <c r="AW438" s="125" t="s">
        <v>1726</v>
      </c>
      <c r="AX438" s="125" t="s">
        <v>533</v>
      </c>
    </row>
    <row r="439" spans="2:50" s="103" customFormat="1" ht="11.4" customHeight="1" x14ac:dyDescent="0.3">
      <c r="B439" s="104" t="s">
        <v>1802</v>
      </c>
      <c r="C439" s="105" t="s">
        <v>2262</v>
      </c>
      <c r="D439" s="106">
        <v>31400</v>
      </c>
      <c r="E439" s="107">
        <v>1516</v>
      </c>
      <c r="F439" s="105" t="s">
        <v>2263</v>
      </c>
      <c r="G439" s="107">
        <v>1973</v>
      </c>
      <c r="H439" s="105" t="s">
        <v>2264</v>
      </c>
      <c r="I439" s="105" t="s">
        <v>1773</v>
      </c>
      <c r="J439" s="107" t="s">
        <v>293</v>
      </c>
      <c r="K439" s="105">
        <v>92010834</v>
      </c>
      <c r="L439" s="105" t="s">
        <v>2281</v>
      </c>
      <c r="M439" s="105" t="s">
        <v>2286</v>
      </c>
      <c r="N439" s="105" t="s">
        <v>1818</v>
      </c>
      <c r="O439" s="108" t="s">
        <v>160</v>
      </c>
      <c r="P439" s="109" t="s">
        <v>1777</v>
      </c>
      <c r="Q439" s="110"/>
      <c r="R439" s="110"/>
      <c r="S439" s="110"/>
      <c r="T439" s="110"/>
      <c r="U439" s="111"/>
      <c r="V439" s="111"/>
      <c r="W439" s="129"/>
      <c r="X439" s="113"/>
      <c r="Y439" s="114" t="s">
        <v>285</v>
      </c>
      <c r="Z439" s="115">
        <v>27.19</v>
      </c>
      <c r="AA439" s="116">
        <v>100</v>
      </c>
      <c r="AB439" s="117">
        <f t="shared" si="54"/>
        <v>2719</v>
      </c>
      <c r="AC439" s="117">
        <f t="shared" si="55"/>
        <v>21.266658500000002</v>
      </c>
      <c r="AD439" s="118"/>
      <c r="AE439" s="117">
        <f t="shared" si="56"/>
        <v>0</v>
      </c>
      <c r="AF439" s="117">
        <f t="shared" si="57"/>
        <v>0</v>
      </c>
      <c r="AG439" s="119">
        <f t="shared" si="58"/>
        <v>100</v>
      </c>
      <c r="AH439" s="120">
        <f t="shared" si="59"/>
        <v>2719</v>
      </c>
      <c r="AI439" s="121">
        <f t="shared" si="60"/>
        <v>21.266658500000002</v>
      </c>
      <c r="AJ439" s="122" t="str">
        <f>+C439</f>
        <v>SAUDI ARABIA</v>
      </c>
      <c r="AK439" s="122" t="str">
        <f>IF(ISNA(VLOOKUP(postponeList!D439,[1]Sheet!$A$2:$B$12,2,FALSE))," ",(VLOOKUP(postponeList!D439,[1]Sheet!$A$2:$B$12,2,FALSE)))</f>
        <v>PEWVN</v>
      </c>
      <c r="AL439" s="122" t="str">
        <f>IF(ISNA(VLOOKUP(E439,[1]Sheet!$G$2:$H$40,2,FALSE))," ",VLOOKUP(E439,[1]Sheet!$G$2:$H$40,2,FALSE))</f>
        <v>TAICHI</v>
      </c>
      <c r="AM439" s="122" t="str">
        <f>IF(ISNA(VLOOKUP(G439,[1]Sheet!$K$2:$L$159,2,FALSE))," ",(VLOOKUP(G439,[1]Sheet!$K$2:$L$159,2,FALSE)))</f>
        <v>HAK</v>
      </c>
      <c r="AN439" s="122" t="str">
        <f>IF(ISNA(VLOOKUP(I439&amp;C439,[1]Sheet!$D$2:$E$228,2,FALSE))," ",VLOOKUP(I439&amp;C439,[1]Sheet!$D$2:$E$228,2,FALSE))</f>
        <v>Leo, Kawasaki</v>
      </c>
      <c r="AO439" s="122" t="str">
        <f>+I439&amp;C439</f>
        <v>KDKSAUDI ARABIA</v>
      </c>
      <c r="AP439" s="122" t="str">
        <f>C439&amp;D439&amp;E439&amp;G439&amp;I439&amp;O439</f>
        <v>SAUDI ARABIA3140015161973KDKMAR</v>
      </c>
      <c r="AQ439" s="122" t="str">
        <f>B439&amp;D439&amp;N439</f>
        <v xml:space="preserve">MIDDLE EAST31400WP </v>
      </c>
      <c r="AR439" s="123" t="str">
        <f>+D439&amp;J439</f>
        <v>31400SE</v>
      </c>
      <c r="AS439" s="124" t="str">
        <f t="shared" si="61"/>
        <v/>
      </c>
      <c r="AT439" s="125" t="str">
        <f t="shared" si="62"/>
        <v>20WAAACMGV</v>
      </c>
      <c r="AU439" s="125" t="str">
        <f>IF(NOT(AT439=""),VLOOKUP(AT439,[1]PSI_Category!A:B,2,0),"")</f>
        <v>W/P</v>
      </c>
      <c r="AV439" s="125" t="s">
        <v>536</v>
      </c>
      <c r="AW439" s="125" t="s">
        <v>536</v>
      </c>
      <c r="AX439" s="125" t="s">
        <v>536</v>
      </c>
    </row>
    <row r="440" spans="2:50" s="103" customFormat="1" ht="11.4" customHeight="1" x14ac:dyDescent="0.3">
      <c r="B440" s="104" t="s">
        <v>1802</v>
      </c>
      <c r="C440" s="105" t="s">
        <v>2262</v>
      </c>
      <c r="D440" s="106">
        <v>31400</v>
      </c>
      <c r="E440" s="107">
        <v>1516</v>
      </c>
      <c r="F440" s="105" t="s">
        <v>2263</v>
      </c>
      <c r="G440" s="107">
        <v>1973</v>
      </c>
      <c r="H440" s="105" t="s">
        <v>2264</v>
      </c>
      <c r="I440" s="105" t="s">
        <v>1773</v>
      </c>
      <c r="J440" s="107" t="s">
        <v>293</v>
      </c>
      <c r="K440" s="105">
        <v>92010834</v>
      </c>
      <c r="L440" s="105" t="s">
        <v>2281</v>
      </c>
      <c r="M440" s="105" t="s">
        <v>2287</v>
      </c>
      <c r="N440" s="105" t="s">
        <v>1818</v>
      </c>
      <c r="O440" s="108" t="s">
        <v>160</v>
      </c>
      <c r="P440" s="109" t="s">
        <v>1777</v>
      </c>
      <c r="Q440" s="110"/>
      <c r="R440" s="110"/>
      <c r="S440" s="110"/>
      <c r="T440" s="110"/>
      <c r="U440" s="111"/>
      <c r="V440" s="111"/>
      <c r="W440" s="129"/>
      <c r="X440" s="113"/>
      <c r="Y440" s="114" t="s">
        <v>285</v>
      </c>
      <c r="Z440" s="115">
        <v>67.53</v>
      </c>
      <c r="AA440" s="116">
        <v>50</v>
      </c>
      <c r="AB440" s="117">
        <f t="shared" si="54"/>
        <v>3376.5</v>
      </c>
      <c r="AC440" s="117">
        <f t="shared" si="55"/>
        <v>26.409294750000001</v>
      </c>
      <c r="AD440" s="118"/>
      <c r="AE440" s="117">
        <f t="shared" si="56"/>
        <v>0</v>
      </c>
      <c r="AF440" s="117">
        <f t="shared" si="57"/>
        <v>0</v>
      </c>
      <c r="AG440" s="119">
        <f t="shared" si="58"/>
        <v>50</v>
      </c>
      <c r="AH440" s="120">
        <f t="shared" si="59"/>
        <v>3376.5</v>
      </c>
      <c r="AI440" s="121">
        <f t="shared" si="60"/>
        <v>26.409294750000001</v>
      </c>
      <c r="AJ440" s="122" t="str">
        <f>+C440</f>
        <v>SAUDI ARABIA</v>
      </c>
      <c r="AK440" s="122" t="str">
        <f>IF(ISNA(VLOOKUP(postponeList!D440,[1]Sheet!$A$2:$B$12,2,FALSE))," ",(VLOOKUP(postponeList!D440,[1]Sheet!$A$2:$B$12,2,FALSE)))</f>
        <v>PEWVN</v>
      </c>
      <c r="AL440" s="122" t="str">
        <f>IF(ISNA(VLOOKUP(E440,[1]Sheet!$G$2:$H$40,2,FALSE))," ",VLOOKUP(E440,[1]Sheet!$G$2:$H$40,2,FALSE))</f>
        <v>TAICHI</v>
      </c>
      <c r="AM440" s="122" t="str">
        <f>IF(ISNA(VLOOKUP(G440,[1]Sheet!$K$2:$L$159,2,FALSE))," ",(VLOOKUP(G440,[1]Sheet!$K$2:$L$159,2,FALSE)))</f>
        <v>HAK</v>
      </c>
      <c r="AN440" s="122" t="str">
        <f>IF(ISNA(VLOOKUP(I440&amp;C440,[1]Sheet!$D$2:$E$228,2,FALSE))," ",VLOOKUP(I440&amp;C440,[1]Sheet!$D$2:$E$228,2,FALSE))</f>
        <v>Leo, Kawasaki</v>
      </c>
      <c r="AO440" s="122" t="str">
        <f>+I440&amp;C440</f>
        <v>KDKSAUDI ARABIA</v>
      </c>
      <c r="AP440" s="122" t="str">
        <f>C440&amp;D440&amp;E440&amp;G440&amp;I440&amp;O440</f>
        <v>SAUDI ARABIA3140015161973KDKMAR</v>
      </c>
      <c r="AQ440" s="122" t="str">
        <f>B440&amp;D440&amp;N440</f>
        <v xml:space="preserve">MIDDLE EAST31400WP </v>
      </c>
      <c r="AR440" s="123" t="str">
        <f>+D440&amp;J440</f>
        <v>31400SE</v>
      </c>
      <c r="AS440" s="124" t="str">
        <f t="shared" si="61"/>
        <v/>
      </c>
      <c r="AT440" s="125" t="str">
        <f t="shared" si="62"/>
        <v>20WHCTACSMGV</v>
      </c>
      <c r="AU440" s="125" t="e">
        <f>IF(NOT(AT440=""),VLOOKUP(AT440,[1]PSI_Category!A:B,2,0),"")</f>
        <v>#N/A</v>
      </c>
      <c r="AV440" s="125" t="s">
        <v>536</v>
      </c>
      <c r="AW440" s="125" t="s">
        <v>536</v>
      </c>
      <c r="AX440" s="125" t="s">
        <v>536</v>
      </c>
    </row>
    <row r="441" spans="2:50" s="103" customFormat="1" ht="11.4" customHeight="1" x14ac:dyDescent="0.3">
      <c r="B441" s="104" t="s">
        <v>1802</v>
      </c>
      <c r="C441" s="105" t="s">
        <v>2262</v>
      </c>
      <c r="D441" s="106">
        <v>31400</v>
      </c>
      <c r="E441" s="107">
        <v>1516</v>
      </c>
      <c r="F441" s="105" t="s">
        <v>2263</v>
      </c>
      <c r="G441" s="107">
        <v>1973</v>
      </c>
      <c r="H441" s="105" t="s">
        <v>2264</v>
      </c>
      <c r="I441" s="105" t="s">
        <v>1773</v>
      </c>
      <c r="J441" s="107" t="s">
        <v>293</v>
      </c>
      <c r="K441" s="105">
        <v>92010834</v>
      </c>
      <c r="L441" s="105" t="s">
        <v>2281</v>
      </c>
      <c r="M441" s="105" t="s">
        <v>2288</v>
      </c>
      <c r="N441" s="105" t="s">
        <v>1818</v>
      </c>
      <c r="O441" s="108" t="s">
        <v>160</v>
      </c>
      <c r="P441" s="109" t="s">
        <v>1777</v>
      </c>
      <c r="Q441" s="110"/>
      <c r="R441" s="110"/>
      <c r="S441" s="110"/>
      <c r="T441" s="110"/>
      <c r="U441" s="111"/>
      <c r="V441" s="111"/>
      <c r="W441" s="129"/>
      <c r="X441" s="113"/>
      <c r="Y441" s="114" t="s">
        <v>285</v>
      </c>
      <c r="Z441" s="115">
        <v>21.77</v>
      </c>
      <c r="AA441" s="116">
        <v>100</v>
      </c>
      <c r="AB441" s="117">
        <f t="shared" si="54"/>
        <v>2177</v>
      </c>
      <c r="AC441" s="117">
        <f t="shared" si="55"/>
        <v>17.0274055</v>
      </c>
      <c r="AD441" s="118"/>
      <c r="AE441" s="117">
        <f t="shared" si="56"/>
        <v>0</v>
      </c>
      <c r="AF441" s="117">
        <f t="shared" si="57"/>
        <v>0</v>
      </c>
      <c r="AG441" s="119">
        <f t="shared" si="58"/>
        <v>100</v>
      </c>
      <c r="AH441" s="120">
        <f t="shared" si="59"/>
        <v>2177</v>
      </c>
      <c r="AI441" s="121">
        <f t="shared" si="60"/>
        <v>17.0274055</v>
      </c>
      <c r="AJ441" s="122" t="str">
        <f>+C441</f>
        <v>SAUDI ARABIA</v>
      </c>
      <c r="AK441" s="122" t="str">
        <f>IF(ISNA(VLOOKUP(postponeList!D441,[1]Sheet!$A$2:$B$12,2,FALSE))," ",(VLOOKUP(postponeList!D441,[1]Sheet!$A$2:$B$12,2,FALSE)))</f>
        <v>PEWVN</v>
      </c>
      <c r="AL441" s="122" t="str">
        <f>IF(ISNA(VLOOKUP(E441,[1]Sheet!$G$2:$H$40,2,FALSE))," ",VLOOKUP(E441,[1]Sheet!$G$2:$H$40,2,FALSE))</f>
        <v>TAICHI</v>
      </c>
      <c r="AM441" s="122" t="str">
        <f>IF(ISNA(VLOOKUP(G441,[1]Sheet!$K$2:$L$159,2,FALSE))," ",(VLOOKUP(G441,[1]Sheet!$K$2:$L$159,2,FALSE)))</f>
        <v>HAK</v>
      </c>
      <c r="AN441" s="122" t="str">
        <f>IF(ISNA(VLOOKUP(I441&amp;C441,[1]Sheet!$D$2:$E$228,2,FALSE))," ",VLOOKUP(I441&amp;C441,[1]Sheet!$D$2:$E$228,2,FALSE))</f>
        <v>Leo, Kawasaki</v>
      </c>
      <c r="AO441" s="122" t="str">
        <f>+I441&amp;C441</f>
        <v>KDKSAUDI ARABIA</v>
      </c>
      <c r="AP441" s="122" t="str">
        <f>C441&amp;D441&amp;E441&amp;G441&amp;I441&amp;O441</f>
        <v>SAUDI ARABIA3140015161973KDKMAR</v>
      </c>
      <c r="AQ441" s="122" t="str">
        <f>B441&amp;D441&amp;N441</f>
        <v xml:space="preserve">MIDDLE EAST31400WP </v>
      </c>
      <c r="AR441" s="123" t="str">
        <f>+D441&amp;J441</f>
        <v>31400SE</v>
      </c>
      <c r="AS441" s="124" t="str">
        <f t="shared" si="61"/>
        <v/>
      </c>
      <c r="AT441" s="125" t="str">
        <f t="shared" si="62"/>
        <v>20WUDNAMGV</v>
      </c>
      <c r="AU441" s="125" t="str">
        <f>IF(NOT(AT441=""),VLOOKUP(AT441,[1]PSI_Category!A:B,2,0),"")</f>
        <v>W/P</v>
      </c>
      <c r="AV441" s="125" t="s">
        <v>536</v>
      </c>
      <c r="AW441" s="125" t="s">
        <v>536</v>
      </c>
      <c r="AX441" s="125" t="s">
        <v>536</v>
      </c>
    </row>
    <row r="442" spans="2:50" s="103" customFormat="1" ht="11.4" customHeight="1" x14ac:dyDescent="0.3">
      <c r="B442" s="104" t="s">
        <v>1802</v>
      </c>
      <c r="C442" s="105" t="s">
        <v>2262</v>
      </c>
      <c r="D442" s="106">
        <v>31400</v>
      </c>
      <c r="E442" s="107">
        <v>1516</v>
      </c>
      <c r="F442" s="105" t="s">
        <v>2263</v>
      </c>
      <c r="G442" s="107">
        <v>1973</v>
      </c>
      <c r="H442" s="105" t="s">
        <v>2264</v>
      </c>
      <c r="I442" s="105" t="s">
        <v>1773</v>
      </c>
      <c r="J442" s="107" t="s">
        <v>293</v>
      </c>
      <c r="K442" s="105">
        <v>92010834</v>
      </c>
      <c r="L442" s="105" t="s">
        <v>2281</v>
      </c>
      <c r="M442" s="105" t="s">
        <v>2289</v>
      </c>
      <c r="N442" s="105" t="s">
        <v>1831</v>
      </c>
      <c r="O442" s="108" t="s">
        <v>160</v>
      </c>
      <c r="P442" s="109" t="s">
        <v>1777</v>
      </c>
      <c r="Q442" s="110"/>
      <c r="R442" s="110"/>
      <c r="S442" s="110"/>
      <c r="T442" s="110"/>
      <c r="U442" s="111"/>
      <c r="V442" s="111"/>
      <c r="W442" s="129"/>
      <c r="X442" s="113"/>
      <c r="Y442" s="114" t="s">
        <v>285</v>
      </c>
      <c r="Z442" s="115">
        <v>52.84</v>
      </c>
      <c r="AA442" s="116">
        <v>500</v>
      </c>
      <c r="AB442" s="117">
        <f t="shared" si="54"/>
        <v>26420</v>
      </c>
      <c r="AC442" s="117">
        <f t="shared" si="55"/>
        <v>206.64402999999999</v>
      </c>
      <c r="AD442" s="118"/>
      <c r="AE442" s="117">
        <f t="shared" si="56"/>
        <v>0</v>
      </c>
      <c r="AF442" s="117">
        <f t="shared" si="57"/>
        <v>0</v>
      </c>
      <c r="AG442" s="119">
        <f t="shared" si="58"/>
        <v>500</v>
      </c>
      <c r="AH442" s="120">
        <f t="shared" si="59"/>
        <v>26420</v>
      </c>
      <c r="AI442" s="121">
        <f t="shared" si="60"/>
        <v>206.64402999999999</v>
      </c>
      <c r="AJ442" s="122" t="str">
        <f>+C442</f>
        <v>SAUDI ARABIA</v>
      </c>
      <c r="AK442" s="122" t="str">
        <f>IF(ISNA(VLOOKUP(postponeList!D442,[1]Sheet!$A$2:$B$12,2,FALSE))," ",(VLOOKUP(postponeList!D442,[1]Sheet!$A$2:$B$12,2,FALSE)))</f>
        <v>PEWVN</v>
      </c>
      <c r="AL442" s="122" t="str">
        <f>IF(ISNA(VLOOKUP(E442,[1]Sheet!$G$2:$H$40,2,FALSE))," ",VLOOKUP(E442,[1]Sheet!$G$2:$H$40,2,FALSE))</f>
        <v>TAICHI</v>
      </c>
      <c r="AM442" s="122" t="str">
        <f>IF(ISNA(VLOOKUP(G442,[1]Sheet!$K$2:$L$159,2,FALSE))," ",(VLOOKUP(G442,[1]Sheet!$K$2:$L$159,2,FALSE)))</f>
        <v>HAK</v>
      </c>
      <c r="AN442" s="122" t="str">
        <f>IF(ISNA(VLOOKUP(I442&amp;C442,[1]Sheet!$D$2:$E$228,2,FALSE))," ",VLOOKUP(I442&amp;C442,[1]Sheet!$D$2:$E$228,2,FALSE))</f>
        <v>Leo, Kawasaki</v>
      </c>
      <c r="AO442" s="122" t="str">
        <f>+I442&amp;C442</f>
        <v>KDKSAUDI ARABIA</v>
      </c>
      <c r="AP442" s="122" t="str">
        <f>C442&amp;D442&amp;E442&amp;G442&amp;I442&amp;O442</f>
        <v>SAUDI ARABIA3140015161973KDKMAR</v>
      </c>
      <c r="AQ442" s="122" t="str">
        <f>B442&amp;D442&amp;N442</f>
        <v xml:space="preserve">MIDDLE EAST31400CM </v>
      </c>
      <c r="AR442" s="123" t="str">
        <f>+D442&amp;J442</f>
        <v>31400SE</v>
      </c>
      <c r="AS442" s="124" t="str">
        <f t="shared" si="61"/>
        <v/>
      </c>
      <c r="AT442" s="125" t="str">
        <f t="shared" si="62"/>
        <v>24CUH11</v>
      </c>
      <c r="AU442" s="125" t="e">
        <f>IF(NOT(AT442=""),VLOOKUP(AT442,[1]PSI_Category!A:B,2,0),"")</f>
        <v>#N/A</v>
      </c>
      <c r="AV442" s="125" t="s">
        <v>535</v>
      </c>
      <c r="AW442" s="125" t="s">
        <v>535</v>
      </c>
      <c r="AX442" s="125" t="s">
        <v>535</v>
      </c>
    </row>
    <row r="443" spans="2:50" s="103" customFormat="1" ht="11.4" customHeight="1" x14ac:dyDescent="0.3">
      <c r="B443" s="104" t="s">
        <v>1802</v>
      </c>
      <c r="C443" s="105" t="s">
        <v>2262</v>
      </c>
      <c r="D443" s="106">
        <v>31400</v>
      </c>
      <c r="E443" s="107">
        <v>1516</v>
      </c>
      <c r="F443" s="105" t="s">
        <v>2263</v>
      </c>
      <c r="G443" s="107">
        <v>1973</v>
      </c>
      <c r="H443" s="105" t="s">
        <v>2264</v>
      </c>
      <c r="I443" s="105" t="s">
        <v>1773</v>
      </c>
      <c r="J443" s="107" t="s">
        <v>293</v>
      </c>
      <c r="K443" s="105">
        <v>92010834</v>
      </c>
      <c r="L443" s="105" t="s">
        <v>2281</v>
      </c>
      <c r="M443" s="105" t="s">
        <v>2290</v>
      </c>
      <c r="N443" s="105" t="s">
        <v>1809</v>
      </c>
      <c r="O443" s="108" t="s">
        <v>160</v>
      </c>
      <c r="P443" s="109" t="s">
        <v>1777</v>
      </c>
      <c r="Q443" s="110"/>
      <c r="R443" s="110"/>
      <c r="S443" s="110"/>
      <c r="T443" s="110"/>
      <c r="U443" s="111"/>
      <c r="V443" s="111"/>
      <c r="W443" s="129"/>
      <c r="X443" s="113"/>
      <c r="Y443" s="114" t="s">
        <v>285</v>
      </c>
      <c r="Z443" s="115">
        <v>16.2</v>
      </c>
      <c r="AA443" s="116">
        <v>100</v>
      </c>
      <c r="AB443" s="117">
        <f t="shared" si="54"/>
        <v>1620</v>
      </c>
      <c r="AC443" s="117">
        <f t="shared" si="55"/>
        <v>12.67083</v>
      </c>
      <c r="AD443" s="118"/>
      <c r="AE443" s="117">
        <f t="shared" si="56"/>
        <v>0</v>
      </c>
      <c r="AF443" s="117">
        <f t="shared" si="57"/>
        <v>0</v>
      </c>
      <c r="AG443" s="119">
        <f t="shared" si="58"/>
        <v>100</v>
      </c>
      <c r="AH443" s="120">
        <f t="shared" si="59"/>
        <v>1620</v>
      </c>
      <c r="AI443" s="121">
        <f t="shared" si="60"/>
        <v>12.67083</v>
      </c>
      <c r="AJ443" s="122" t="str">
        <f>+C443</f>
        <v>SAUDI ARABIA</v>
      </c>
      <c r="AK443" s="122" t="str">
        <f>IF(ISNA(VLOOKUP(postponeList!D443,[1]Sheet!$A$2:$B$12,2,FALSE))," ",(VLOOKUP(postponeList!D443,[1]Sheet!$A$2:$B$12,2,FALSE)))</f>
        <v>PEWVN</v>
      </c>
      <c r="AL443" s="122" t="str">
        <f>IF(ISNA(VLOOKUP(E443,[1]Sheet!$G$2:$H$40,2,FALSE))," ",VLOOKUP(E443,[1]Sheet!$G$2:$H$40,2,FALSE))</f>
        <v>TAICHI</v>
      </c>
      <c r="AM443" s="122" t="str">
        <f>IF(ISNA(VLOOKUP(G443,[1]Sheet!$K$2:$L$159,2,FALSE))," ",(VLOOKUP(G443,[1]Sheet!$K$2:$L$159,2,FALSE)))</f>
        <v>HAK</v>
      </c>
      <c r="AN443" s="122" t="str">
        <f>IF(ISNA(VLOOKUP(I443&amp;C443,[1]Sheet!$D$2:$E$228,2,FALSE))," ",VLOOKUP(I443&amp;C443,[1]Sheet!$D$2:$E$228,2,FALSE))</f>
        <v>Leo, Kawasaki</v>
      </c>
      <c r="AO443" s="122" t="str">
        <f>+I443&amp;C443</f>
        <v>KDKSAUDI ARABIA</v>
      </c>
      <c r="AP443" s="122" t="str">
        <f>C443&amp;D443&amp;E443&amp;G443&amp;I443&amp;O443</f>
        <v>SAUDI ARABIA3140015161973KDKMAR</v>
      </c>
      <c r="AQ443" s="122" t="str">
        <f>B443&amp;D443&amp;N443</f>
        <v xml:space="preserve">MIDDLE EAST31400VF </v>
      </c>
      <c r="AR443" s="123" t="str">
        <f>+D443&amp;J443</f>
        <v>31400SE</v>
      </c>
      <c r="AS443" s="124" t="str">
        <f t="shared" si="61"/>
        <v/>
      </c>
      <c r="AT443" s="125" t="str">
        <f t="shared" si="62"/>
        <v>25AUA11</v>
      </c>
      <c r="AU443" s="125" t="e">
        <f>IF(NOT(AT443=""),VLOOKUP(AT443,[1]PSI_Category!A:B,2,0),"")</f>
        <v>#N/A</v>
      </c>
      <c r="AV443" s="125" t="s">
        <v>533</v>
      </c>
      <c r="AW443" s="125" t="s">
        <v>1726</v>
      </c>
      <c r="AX443" s="125" t="s">
        <v>533</v>
      </c>
    </row>
    <row r="444" spans="2:50" s="103" customFormat="1" ht="11.4" customHeight="1" x14ac:dyDescent="0.3">
      <c r="B444" s="104" t="s">
        <v>1802</v>
      </c>
      <c r="C444" s="105" t="s">
        <v>2262</v>
      </c>
      <c r="D444" s="106">
        <v>31400</v>
      </c>
      <c r="E444" s="107">
        <v>1516</v>
      </c>
      <c r="F444" s="105" t="s">
        <v>2263</v>
      </c>
      <c r="G444" s="107">
        <v>1973</v>
      </c>
      <c r="H444" s="105" t="s">
        <v>2264</v>
      </c>
      <c r="I444" s="105" t="s">
        <v>1773</v>
      </c>
      <c r="J444" s="107" t="s">
        <v>293</v>
      </c>
      <c r="K444" s="105">
        <v>92010834</v>
      </c>
      <c r="L444" s="105" t="s">
        <v>2281</v>
      </c>
      <c r="M444" s="105" t="s">
        <v>2291</v>
      </c>
      <c r="N444" s="105" t="s">
        <v>1809</v>
      </c>
      <c r="O444" s="108" t="s">
        <v>160</v>
      </c>
      <c r="P444" s="109" t="s">
        <v>1777</v>
      </c>
      <c r="Q444" s="110"/>
      <c r="R444" s="110"/>
      <c r="S444" s="110"/>
      <c r="T444" s="110"/>
      <c r="U444" s="111"/>
      <c r="V444" s="111"/>
      <c r="W444" s="129"/>
      <c r="X444" s="113"/>
      <c r="Y444" s="114" t="s">
        <v>285</v>
      </c>
      <c r="Z444" s="115">
        <v>36.409999999999997</v>
      </c>
      <c r="AA444" s="116">
        <v>100</v>
      </c>
      <c r="AB444" s="117">
        <f t="shared" si="54"/>
        <v>3640.9999999999995</v>
      </c>
      <c r="AC444" s="117">
        <f t="shared" si="55"/>
        <v>28.478081499999998</v>
      </c>
      <c r="AD444" s="118"/>
      <c r="AE444" s="117">
        <f t="shared" si="56"/>
        <v>0</v>
      </c>
      <c r="AF444" s="117">
        <f t="shared" si="57"/>
        <v>0</v>
      </c>
      <c r="AG444" s="119">
        <f t="shared" si="58"/>
        <v>100</v>
      </c>
      <c r="AH444" s="120">
        <f t="shared" si="59"/>
        <v>3640.9999999999995</v>
      </c>
      <c r="AI444" s="121">
        <f t="shared" si="60"/>
        <v>28.478081499999998</v>
      </c>
      <c r="AJ444" s="122" t="str">
        <f>+C444</f>
        <v>SAUDI ARABIA</v>
      </c>
      <c r="AK444" s="122" t="str">
        <f>IF(ISNA(VLOOKUP(postponeList!D444,[1]Sheet!$A$2:$B$12,2,FALSE))," ",(VLOOKUP(postponeList!D444,[1]Sheet!$A$2:$B$12,2,FALSE)))</f>
        <v>PEWVN</v>
      </c>
      <c r="AL444" s="122" t="str">
        <f>IF(ISNA(VLOOKUP(E444,[1]Sheet!$G$2:$H$40,2,FALSE))," ",VLOOKUP(E444,[1]Sheet!$G$2:$H$40,2,FALSE))</f>
        <v>TAICHI</v>
      </c>
      <c r="AM444" s="122" t="str">
        <f>IF(ISNA(VLOOKUP(G444,[1]Sheet!$K$2:$L$159,2,FALSE))," ",(VLOOKUP(G444,[1]Sheet!$K$2:$L$159,2,FALSE)))</f>
        <v>HAK</v>
      </c>
      <c r="AN444" s="122" t="str">
        <f>IF(ISNA(VLOOKUP(I444&amp;C444,[1]Sheet!$D$2:$E$228,2,FALSE))," ",VLOOKUP(I444&amp;C444,[1]Sheet!$D$2:$E$228,2,FALSE))</f>
        <v>Leo, Kawasaki</v>
      </c>
      <c r="AO444" s="122" t="str">
        <f>+I444&amp;C444</f>
        <v>KDKSAUDI ARABIA</v>
      </c>
      <c r="AP444" s="122" t="str">
        <f>C444&amp;D444&amp;E444&amp;G444&amp;I444&amp;O444</f>
        <v>SAUDI ARABIA3140015161973KDKMAR</v>
      </c>
      <c r="AQ444" s="122" t="str">
        <f>B444&amp;D444&amp;N444</f>
        <v xml:space="preserve">MIDDLE EAST31400VF </v>
      </c>
      <c r="AR444" s="123" t="str">
        <f>+D444&amp;J444</f>
        <v>31400SE</v>
      </c>
      <c r="AS444" s="124" t="str">
        <f t="shared" si="61"/>
        <v/>
      </c>
      <c r="AT444" s="125" t="str">
        <f t="shared" si="62"/>
        <v>30ALA11</v>
      </c>
      <c r="AU444" s="125" t="e">
        <f>IF(NOT(AT444=""),VLOOKUP(AT444,[1]PSI_Category!A:B,2,0),"")</f>
        <v>#N/A</v>
      </c>
      <c r="AV444" s="125" t="s">
        <v>533</v>
      </c>
      <c r="AW444" s="125" t="s">
        <v>1726</v>
      </c>
      <c r="AX444" s="125" t="s">
        <v>533</v>
      </c>
    </row>
    <row r="445" spans="2:50" s="103" customFormat="1" ht="11.4" customHeight="1" x14ac:dyDescent="0.3">
      <c r="B445" s="104" t="s">
        <v>1802</v>
      </c>
      <c r="C445" s="105" t="s">
        <v>2262</v>
      </c>
      <c r="D445" s="106">
        <v>31400</v>
      </c>
      <c r="E445" s="107">
        <v>1516</v>
      </c>
      <c r="F445" s="105" t="s">
        <v>2263</v>
      </c>
      <c r="G445" s="107">
        <v>1973</v>
      </c>
      <c r="H445" s="105" t="s">
        <v>2264</v>
      </c>
      <c r="I445" s="105" t="s">
        <v>1773</v>
      </c>
      <c r="J445" s="107" t="s">
        <v>293</v>
      </c>
      <c r="K445" s="105">
        <v>92010834</v>
      </c>
      <c r="L445" s="105" t="s">
        <v>2281</v>
      </c>
      <c r="M445" s="105" t="s">
        <v>2292</v>
      </c>
      <c r="N445" s="105" t="s">
        <v>1809</v>
      </c>
      <c r="O445" s="108" t="s">
        <v>160</v>
      </c>
      <c r="P445" s="109" t="s">
        <v>1777</v>
      </c>
      <c r="Q445" s="110"/>
      <c r="R445" s="110"/>
      <c r="S445" s="110"/>
      <c r="T445" s="110"/>
      <c r="U445" s="111"/>
      <c r="V445" s="111"/>
      <c r="W445" s="129"/>
      <c r="X445" s="113"/>
      <c r="Y445" s="114" t="s">
        <v>285</v>
      </c>
      <c r="Z445" s="115">
        <v>23.88</v>
      </c>
      <c r="AA445" s="116">
        <v>100</v>
      </c>
      <c r="AB445" s="117">
        <f t="shared" si="54"/>
        <v>2388</v>
      </c>
      <c r="AC445" s="117">
        <f t="shared" si="55"/>
        <v>18.677742000000002</v>
      </c>
      <c r="AD445" s="118"/>
      <c r="AE445" s="117">
        <f t="shared" si="56"/>
        <v>0</v>
      </c>
      <c r="AF445" s="117">
        <f t="shared" si="57"/>
        <v>0</v>
      </c>
      <c r="AG445" s="119">
        <f t="shared" si="58"/>
        <v>100</v>
      </c>
      <c r="AH445" s="120">
        <f t="shared" si="59"/>
        <v>2388</v>
      </c>
      <c r="AI445" s="121">
        <f t="shared" si="60"/>
        <v>18.677742000000002</v>
      </c>
      <c r="AJ445" s="122" t="str">
        <f>+C445</f>
        <v>SAUDI ARABIA</v>
      </c>
      <c r="AK445" s="122" t="str">
        <f>IF(ISNA(VLOOKUP(postponeList!D445,[1]Sheet!$A$2:$B$12,2,FALSE))," ",(VLOOKUP(postponeList!D445,[1]Sheet!$A$2:$B$12,2,FALSE)))</f>
        <v>PEWVN</v>
      </c>
      <c r="AL445" s="122" t="str">
        <f>IF(ISNA(VLOOKUP(E445,[1]Sheet!$G$2:$H$40,2,FALSE))," ",VLOOKUP(E445,[1]Sheet!$G$2:$H$40,2,FALSE))</f>
        <v>TAICHI</v>
      </c>
      <c r="AM445" s="122" t="str">
        <f>IF(ISNA(VLOOKUP(G445,[1]Sheet!$K$2:$L$159,2,FALSE))," ",(VLOOKUP(G445,[1]Sheet!$K$2:$L$159,2,FALSE)))</f>
        <v>HAK</v>
      </c>
      <c r="AN445" s="122" t="str">
        <f>IF(ISNA(VLOOKUP(I445&amp;C445,[1]Sheet!$D$2:$E$228,2,FALSE))," ",VLOOKUP(I445&amp;C445,[1]Sheet!$D$2:$E$228,2,FALSE))</f>
        <v>Leo, Kawasaki</v>
      </c>
      <c r="AO445" s="122" t="str">
        <f>+I445&amp;C445</f>
        <v>KDKSAUDI ARABIA</v>
      </c>
      <c r="AP445" s="122" t="str">
        <f>C445&amp;D445&amp;E445&amp;G445&amp;I445&amp;O445</f>
        <v>SAUDI ARABIA3140015161973KDKMAR</v>
      </c>
      <c r="AQ445" s="122" t="str">
        <f>B445&amp;D445&amp;N445</f>
        <v xml:space="preserve">MIDDLE EAST31400VF </v>
      </c>
      <c r="AR445" s="123" t="str">
        <f>+D445&amp;J445</f>
        <v>31400SE</v>
      </c>
      <c r="AS445" s="124" t="str">
        <f t="shared" si="61"/>
        <v/>
      </c>
      <c r="AT445" s="125" t="str">
        <f t="shared" si="62"/>
        <v>30AUA11</v>
      </c>
      <c r="AU445" s="125" t="e">
        <f>IF(NOT(AT445=""),VLOOKUP(AT445,[1]PSI_Category!A:B,2,0),"")</f>
        <v>#N/A</v>
      </c>
      <c r="AV445" s="125" t="s">
        <v>533</v>
      </c>
      <c r="AW445" s="125" t="s">
        <v>1726</v>
      </c>
      <c r="AX445" s="125" t="s">
        <v>533</v>
      </c>
    </row>
    <row r="446" spans="2:50" s="103" customFormat="1" ht="11.4" customHeight="1" x14ac:dyDescent="0.3">
      <c r="B446" s="104" t="s">
        <v>1802</v>
      </c>
      <c r="C446" s="105" t="s">
        <v>2262</v>
      </c>
      <c r="D446" s="106">
        <v>31400</v>
      </c>
      <c r="E446" s="107">
        <v>1516</v>
      </c>
      <c r="F446" s="105" t="s">
        <v>2263</v>
      </c>
      <c r="G446" s="107">
        <v>1973</v>
      </c>
      <c r="H446" s="105" t="s">
        <v>2264</v>
      </c>
      <c r="I446" s="105" t="s">
        <v>1773</v>
      </c>
      <c r="J446" s="107" t="s">
        <v>293</v>
      </c>
      <c r="K446" s="105">
        <v>92010951</v>
      </c>
      <c r="L446" s="105" t="s">
        <v>2293</v>
      </c>
      <c r="M446" s="105" t="s">
        <v>2284</v>
      </c>
      <c r="N446" s="105" t="s">
        <v>1818</v>
      </c>
      <c r="O446" s="108" t="s">
        <v>160</v>
      </c>
      <c r="P446" s="109" t="s">
        <v>1777</v>
      </c>
      <c r="Q446" s="110">
        <v>45366</v>
      </c>
      <c r="R446" s="110"/>
      <c r="S446" s="110">
        <v>45373</v>
      </c>
      <c r="T446" s="110"/>
      <c r="U446" s="111" t="s">
        <v>2023</v>
      </c>
      <c r="V446" s="111" t="s">
        <v>2103</v>
      </c>
      <c r="W446" s="112"/>
      <c r="X446" s="113" t="s">
        <v>2152</v>
      </c>
      <c r="Y446" s="114" t="s">
        <v>285</v>
      </c>
      <c r="Z446" s="115">
        <v>19.600000000000001</v>
      </c>
      <c r="AA446" s="116">
        <v>300</v>
      </c>
      <c r="AB446" s="117">
        <f t="shared" si="54"/>
        <v>5880</v>
      </c>
      <c r="AC446" s="117">
        <f t="shared" si="55"/>
        <v>45.990420000000007</v>
      </c>
      <c r="AD446" s="118">
        <v>300</v>
      </c>
      <c r="AE446" s="117">
        <f t="shared" si="56"/>
        <v>5880</v>
      </c>
      <c r="AF446" s="117">
        <f t="shared" si="57"/>
        <v>45.990420000000007</v>
      </c>
      <c r="AG446" s="119">
        <f t="shared" si="58"/>
        <v>0</v>
      </c>
      <c r="AH446" s="120">
        <f t="shared" si="59"/>
        <v>0</v>
      </c>
      <c r="AI446" s="121">
        <f t="shared" si="60"/>
        <v>0</v>
      </c>
      <c r="AJ446" s="122" t="str">
        <f>+C446</f>
        <v>SAUDI ARABIA</v>
      </c>
      <c r="AK446" s="122" t="str">
        <f>IF(ISNA(VLOOKUP(postponeList!D446,[1]Sheet!$A$2:$B$12,2,FALSE))," ",(VLOOKUP(postponeList!D446,[1]Sheet!$A$2:$B$12,2,FALSE)))</f>
        <v>PEWVN</v>
      </c>
      <c r="AL446" s="122" t="str">
        <f>IF(ISNA(VLOOKUP(E446,[1]Sheet!$G$2:$H$40,2,FALSE))," ",VLOOKUP(E446,[1]Sheet!$G$2:$H$40,2,FALSE))</f>
        <v>TAICHI</v>
      </c>
      <c r="AM446" s="122" t="str">
        <f>IF(ISNA(VLOOKUP(G446,[1]Sheet!$K$2:$L$159,2,FALSE))," ",(VLOOKUP(G446,[1]Sheet!$K$2:$L$159,2,FALSE)))</f>
        <v>HAK</v>
      </c>
      <c r="AN446" s="122" t="str">
        <f>IF(ISNA(VLOOKUP(I446&amp;C446,[1]Sheet!$D$2:$E$228,2,FALSE))," ",VLOOKUP(I446&amp;C446,[1]Sheet!$D$2:$E$228,2,FALSE))</f>
        <v>Leo, Kawasaki</v>
      </c>
      <c r="AO446" s="122" t="str">
        <f>+I446&amp;C446</f>
        <v>KDKSAUDI ARABIA</v>
      </c>
      <c r="AP446" s="122" t="str">
        <f>C446&amp;D446&amp;E446&amp;G446&amp;I446&amp;O446</f>
        <v>SAUDI ARABIA3140015161973KDKMAR</v>
      </c>
      <c r="AQ446" s="122" t="str">
        <f>B446&amp;D446&amp;N446</f>
        <v xml:space="preserve">MIDDLE EAST31400WP </v>
      </c>
      <c r="AR446" s="123" t="str">
        <f>+D446&amp;J446</f>
        <v>31400SE</v>
      </c>
      <c r="AS446" s="124" t="str">
        <f t="shared" si="61"/>
        <v>Ves</v>
      </c>
      <c r="AT446" s="125" t="str">
        <f t="shared" si="62"/>
        <v>15WAANAMGV</v>
      </c>
      <c r="AU446" s="125" t="str">
        <f>IF(NOT(AT446=""),VLOOKUP(AT446,[1]PSI_Category!A:B,2,0),"")</f>
        <v>W/P</v>
      </c>
      <c r="AV446" s="125" t="s">
        <v>536</v>
      </c>
      <c r="AW446" s="125" t="s">
        <v>536</v>
      </c>
      <c r="AX446" s="125" t="s">
        <v>536</v>
      </c>
    </row>
    <row r="447" spans="2:50" s="103" customFormat="1" ht="11.4" customHeight="1" x14ac:dyDescent="0.3">
      <c r="B447" s="104" t="s">
        <v>1802</v>
      </c>
      <c r="C447" s="105" t="s">
        <v>2262</v>
      </c>
      <c r="D447" s="106">
        <v>31400</v>
      </c>
      <c r="E447" s="107">
        <v>1516</v>
      </c>
      <c r="F447" s="105" t="s">
        <v>2263</v>
      </c>
      <c r="G447" s="107">
        <v>1973</v>
      </c>
      <c r="H447" s="105" t="s">
        <v>2264</v>
      </c>
      <c r="I447" s="105" t="s">
        <v>1773</v>
      </c>
      <c r="J447" s="107" t="s">
        <v>293</v>
      </c>
      <c r="K447" s="105">
        <v>92010951</v>
      </c>
      <c r="L447" s="105" t="s">
        <v>2293</v>
      </c>
      <c r="M447" s="105" t="s">
        <v>2294</v>
      </c>
      <c r="N447" s="105" t="s">
        <v>1818</v>
      </c>
      <c r="O447" s="108" t="s">
        <v>160</v>
      </c>
      <c r="P447" s="109" t="s">
        <v>1777</v>
      </c>
      <c r="Q447" s="110">
        <v>45366</v>
      </c>
      <c r="R447" s="110"/>
      <c r="S447" s="110">
        <v>45373</v>
      </c>
      <c r="T447" s="110"/>
      <c r="U447" s="111" t="s">
        <v>2023</v>
      </c>
      <c r="V447" s="111" t="s">
        <v>2103</v>
      </c>
      <c r="W447" s="112"/>
      <c r="X447" s="113" t="s">
        <v>2152</v>
      </c>
      <c r="Y447" s="114" t="s">
        <v>285</v>
      </c>
      <c r="Z447" s="115">
        <v>46.67</v>
      </c>
      <c r="AA447" s="116">
        <v>100</v>
      </c>
      <c r="AB447" s="117">
        <f t="shared" si="54"/>
        <v>4667</v>
      </c>
      <c r="AC447" s="117">
        <f t="shared" si="55"/>
        <v>36.502940500000001</v>
      </c>
      <c r="AD447" s="118">
        <v>100</v>
      </c>
      <c r="AE447" s="117">
        <f t="shared" si="56"/>
        <v>4667</v>
      </c>
      <c r="AF447" s="117">
        <f t="shared" si="57"/>
        <v>36.502940500000001</v>
      </c>
      <c r="AG447" s="119">
        <f t="shared" si="58"/>
        <v>0</v>
      </c>
      <c r="AH447" s="120">
        <f t="shared" si="59"/>
        <v>0</v>
      </c>
      <c r="AI447" s="121">
        <f t="shared" si="60"/>
        <v>0</v>
      </c>
      <c r="AJ447" s="122" t="str">
        <f>+C447</f>
        <v>SAUDI ARABIA</v>
      </c>
      <c r="AK447" s="122" t="str">
        <f>IF(ISNA(VLOOKUP(postponeList!D447,[1]Sheet!$A$2:$B$12,2,FALSE))," ",(VLOOKUP(postponeList!D447,[1]Sheet!$A$2:$B$12,2,FALSE)))</f>
        <v>PEWVN</v>
      </c>
      <c r="AL447" s="122" t="str">
        <f>IF(ISNA(VLOOKUP(E447,[1]Sheet!$G$2:$H$40,2,FALSE))," ",VLOOKUP(E447,[1]Sheet!$G$2:$H$40,2,FALSE))</f>
        <v>TAICHI</v>
      </c>
      <c r="AM447" s="122" t="str">
        <f>IF(ISNA(VLOOKUP(G447,[1]Sheet!$K$2:$L$159,2,FALSE))," ",(VLOOKUP(G447,[1]Sheet!$K$2:$L$159,2,FALSE)))</f>
        <v>HAK</v>
      </c>
      <c r="AN447" s="122" t="str">
        <f>IF(ISNA(VLOOKUP(I447&amp;C447,[1]Sheet!$D$2:$E$228,2,FALSE))," ",VLOOKUP(I447&amp;C447,[1]Sheet!$D$2:$E$228,2,FALSE))</f>
        <v>Leo, Kawasaki</v>
      </c>
      <c r="AO447" s="122" t="str">
        <f>+I447&amp;C447</f>
        <v>KDKSAUDI ARABIA</v>
      </c>
      <c r="AP447" s="122" t="str">
        <f>C447&amp;D447&amp;E447&amp;G447&amp;I447&amp;O447</f>
        <v>SAUDI ARABIA3140015161973KDKMAR</v>
      </c>
      <c r="AQ447" s="122" t="str">
        <f>B447&amp;D447&amp;N447</f>
        <v xml:space="preserve">MIDDLE EAST31400WP </v>
      </c>
      <c r="AR447" s="123" t="str">
        <f>+D447&amp;J447</f>
        <v>31400SE</v>
      </c>
      <c r="AS447" s="124" t="str">
        <f t="shared" si="61"/>
        <v>Ves</v>
      </c>
      <c r="AT447" s="125" t="str">
        <f t="shared" si="62"/>
        <v>15WHCTACSMGV</v>
      </c>
      <c r="AU447" s="125" t="e">
        <f>IF(NOT(AT447=""),VLOOKUP(AT447,[1]PSI_Category!A:B,2,0),"")</f>
        <v>#N/A</v>
      </c>
      <c r="AV447" s="125" t="s">
        <v>536</v>
      </c>
      <c r="AW447" s="125" t="s">
        <v>536</v>
      </c>
      <c r="AX447" s="125" t="s">
        <v>536</v>
      </c>
    </row>
    <row r="448" spans="2:50" s="103" customFormat="1" ht="11.4" customHeight="1" x14ac:dyDescent="0.3">
      <c r="B448" s="104" t="s">
        <v>1802</v>
      </c>
      <c r="C448" s="105" t="s">
        <v>2262</v>
      </c>
      <c r="D448" s="106">
        <v>31400</v>
      </c>
      <c r="E448" s="107">
        <v>1516</v>
      </c>
      <c r="F448" s="105" t="s">
        <v>2263</v>
      </c>
      <c r="G448" s="107">
        <v>1973</v>
      </c>
      <c r="H448" s="105" t="s">
        <v>2264</v>
      </c>
      <c r="I448" s="105" t="s">
        <v>1773</v>
      </c>
      <c r="J448" s="107" t="s">
        <v>293</v>
      </c>
      <c r="K448" s="105">
        <v>92010951</v>
      </c>
      <c r="L448" s="105" t="s">
        <v>2293</v>
      </c>
      <c r="M448" s="105" t="s">
        <v>1854</v>
      </c>
      <c r="N448" s="105" t="s">
        <v>1818</v>
      </c>
      <c r="O448" s="108" t="s">
        <v>160</v>
      </c>
      <c r="P448" s="109" t="s">
        <v>1777</v>
      </c>
      <c r="Q448" s="110">
        <v>45366</v>
      </c>
      <c r="R448" s="110"/>
      <c r="S448" s="110">
        <v>45373</v>
      </c>
      <c r="T448" s="110"/>
      <c r="U448" s="111" t="s">
        <v>2023</v>
      </c>
      <c r="V448" s="111" t="s">
        <v>2103</v>
      </c>
      <c r="W448" s="112"/>
      <c r="X448" s="113" t="s">
        <v>2152</v>
      </c>
      <c r="Y448" s="114" t="s">
        <v>285</v>
      </c>
      <c r="Z448" s="115">
        <v>15.57</v>
      </c>
      <c r="AA448" s="116">
        <v>700</v>
      </c>
      <c r="AB448" s="117">
        <f t="shared" si="54"/>
        <v>10899</v>
      </c>
      <c r="AC448" s="117">
        <f t="shared" si="55"/>
        <v>85.246528499999997</v>
      </c>
      <c r="AD448" s="118">
        <v>700</v>
      </c>
      <c r="AE448" s="117">
        <f t="shared" si="56"/>
        <v>10899</v>
      </c>
      <c r="AF448" s="117">
        <f t="shared" si="57"/>
        <v>85.246528499999997</v>
      </c>
      <c r="AG448" s="119">
        <f t="shared" si="58"/>
        <v>0</v>
      </c>
      <c r="AH448" s="120">
        <f t="shared" si="59"/>
        <v>0</v>
      </c>
      <c r="AI448" s="121">
        <f t="shared" si="60"/>
        <v>0</v>
      </c>
      <c r="AJ448" s="122" t="str">
        <f>+C448</f>
        <v>SAUDI ARABIA</v>
      </c>
      <c r="AK448" s="122" t="str">
        <f>IF(ISNA(VLOOKUP(postponeList!D448,[1]Sheet!$A$2:$B$12,2,FALSE))," ",(VLOOKUP(postponeList!D448,[1]Sheet!$A$2:$B$12,2,FALSE)))</f>
        <v>PEWVN</v>
      </c>
      <c r="AL448" s="122" t="str">
        <f>IF(ISNA(VLOOKUP(E448,[1]Sheet!$G$2:$H$40,2,FALSE))," ",VLOOKUP(E448,[1]Sheet!$G$2:$H$40,2,FALSE))</f>
        <v>TAICHI</v>
      </c>
      <c r="AM448" s="122" t="str">
        <f>IF(ISNA(VLOOKUP(G448,[1]Sheet!$K$2:$L$159,2,FALSE))," ",(VLOOKUP(G448,[1]Sheet!$K$2:$L$159,2,FALSE)))</f>
        <v>HAK</v>
      </c>
      <c r="AN448" s="122" t="str">
        <f>IF(ISNA(VLOOKUP(I448&amp;C448,[1]Sheet!$D$2:$E$228,2,FALSE))," ",VLOOKUP(I448&amp;C448,[1]Sheet!$D$2:$E$228,2,FALSE))</f>
        <v>Leo, Kawasaki</v>
      </c>
      <c r="AO448" s="122" t="str">
        <f>+I448&amp;C448</f>
        <v>KDKSAUDI ARABIA</v>
      </c>
      <c r="AP448" s="122" t="str">
        <f>C448&amp;D448&amp;E448&amp;G448&amp;I448&amp;O448</f>
        <v>SAUDI ARABIA3140015161973KDKMAR</v>
      </c>
      <c r="AQ448" s="122" t="str">
        <f>B448&amp;D448&amp;N448</f>
        <v xml:space="preserve">MIDDLE EAST31400WP </v>
      </c>
      <c r="AR448" s="123" t="str">
        <f>+D448&amp;J448</f>
        <v>31400SE</v>
      </c>
      <c r="AS448" s="124" t="str">
        <f t="shared" si="61"/>
        <v>Ves</v>
      </c>
      <c r="AT448" s="125" t="str">
        <f t="shared" si="62"/>
        <v>15WUDNAMGV</v>
      </c>
      <c r="AU448" s="125" t="str">
        <f>IF(NOT(AT448=""),VLOOKUP(AT448,[1]PSI_Category!A:B,2,0),"")</f>
        <v>W/P</v>
      </c>
      <c r="AV448" s="125" t="s">
        <v>536</v>
      </c>
      <c r="AW448" s="125" t="s">
        <v>536</v>
      </c>
      <c r="AX448" s="125" t="s">
        <v>536</v>
      </c>
    </row>
    <row r="449" spans="2:50" s="103" customFormat="1" ht="11.4" customHeight="1" x14ac:dyDescent="0.3">
      <c r="B449" s="104" t="s">
        <v>1802</v>
      </c>
      <c r="C449" s="105" t="s">
        <v>2262</v>
      </c>
      <c r="D449" s="106">
        <v>31400</v>
      </c>
      <c r="E449" s="107">
        <v>1516</v>
      </c>
      <c r="F449" s="105" t="s">
        <v>2263</v>
      </c>
      <c r="G449" s="107">
        <v>1973</v>
      </c>
      <c r="H449" s="105" t="s">
        <v>2264</v>
      </c>
      <c r="I449" s="105" t="s">
        <v>1773</v>
      </c>
      <c r="J449" s="107" t="s">
        <v>293</v>
      </c>
      <c r="K449" s="105">
        <v>92010951</v>
      </c>
      <c r="L449" s="105" t="s">
        <v>2293</v>
      </c>
      <c r="M449" s="105" t="s">
        <v>2295</v>
      </c>
      <c r="N449" s="105" t="s">
        <v>1831</v>
      </c>
      <c r="O449" s="108" t="s">
        <v>160</v>
      </c>
      <c r="P449" s="109" t="s">
        <v>1777</v>
      </c>
      <c r="Q449" s="110">
        <v>45366</v>
      </c>
      <c r="R449" s="110"/>
      <c r="S449" s="110">
        <v>45373</v>
      </c>
      <c r="T449" s="110"/>
      <c r="U449" s="111" t="s">
        <v>2023</v>
      </c>
      <c r="V449" s="111" t="s">
        <v>2103</v>
      </c>
      <c r="W449" s="112"/>
      <c r="X449" s="113" t="s">
        <v>2152</v>
      </c>
      <c r="Y449" s="114" t="s">
        <v>285</v>
      </c>
      <c r="Z449" s="115">
        <v>41.62</v>
      </c>
      <c r="AA449" s="116">
        <v>2000</v>
      </c>
      <c r="AB449" s="117">
        <f t="shared" si="54"/>
        <v>83240</v>
      </c>
      <c r="AC449" s="117">
        <f t="shared" si="55"/>
        <v>651.06166000000007</v>
      </c>
      <c r="AD449" s="118">
        <v>2000</v>
      </c>
      <c r="AE449" s="117">
        <f t="shared" si="56"/>
        <v>83240</v>
      </c>
      <c r="AF449" s="117">
        <f t="shared" si="57"/>
        <v>651.06166000000007</v>
      </c>
      <c r="AG449" s="119">
        <f t="shared" si="58"/>
        <v>0</v>
      </c>
      <c r="AH449" s="120">
        <f t="shared" si="59"/>
        <v>0</v>
      </c>
      <c r="AI449" s="121">
        <f t="shared" si="60"/>
        <v>0</v>
      </c>
      <c r="AJ449" s="122" t="str">
        <f>+C449</f>
        <v>SAUDI ARABIA</v>
      </c>
      <c r="AK449" s="122" t="str">
        <f>IF(ISNA(VLOOKUP(postponeList!D449,[1]Sheet!$A$2:$B$12,2,FALSE))," ",(VLOOKUP(postponeList!D449,[1]Sheet!$A$2:$B$12,2,FALSE)))</f>
        <v>PEWVN</v>
      </c>
      <c r="AL449" s="122" t="str">
        <f>IF(ISNA(VLOOKUP(E449,[1]Sheet!$G$2:$H$40,2,FALSE))," ",VLOOKUP(E449,[1]Sheet!$G$2:$H$40,2,FALSE))</f>
        <v>TAICHI</v>
      </c>
      <c r="AM449" s="122" t="str">
        <f>IF(ISNA(VLOOKUP(G449,[1]Sheet!$K$2:$L$159,2,FALSE))," ",(VLOOKUP(G449,[1]Sheet!$K$2:$L$159,2,FALSE)))</f>
        <v>HAK</v>
      </c>
      <c r="AN449" s="122" t="str">
        <f>IF(ISNA(VLOOKUP(I449&amp;C449,[1]Sheet!$D$2:$E$228,2,FALSE))," ",VLOOKUP(I449&amp;C449,[1]Sheet!$D$2:$E$228,2,FALSE))</f>
        <v>Leo, Kawasaki</v>
      </c>
      <c r="AO449" s="122" t="str">
        <f>+I449&amp;C449</f>
        <v>KDKSAUDI ARABIA</v>
      </c>
      <c r="AP449" s="122" t="str">
        <f>C449&amp;D449&amp;E449&amp;G449&amp;I449&amp;O449</f>
        <v>SAUDI ARABIA3140015161973KDKMAR</v>
      </c>
      <c r="AQ449" s="122" t="str">
        <f>B449&amp;D449&amp;N449</f>
        <v xml:space="preserve">MIDDLE EAST31400CM </v>
      </c>
      <c r="AR449" s="123" t="str">
        <f>+D449&amp;J449</f>
        <v>31400SE</v>
      </c>
      <c r="AS449" s="124" t="str">
        <f t="shared" si="61"/>
        <v>Ves</v>
      </c>
      <c r="AT449" s="125" t="str">
        <f t="shared" si="62"/>
        <v>17CUH11</v>
      </c>
      <c r="AU449" s="125" t="e">
        <f>IF(NOT(AT449=""),VLOOKUP(AT449,[1]PSI_Category!A:B,2,0),"")</f>
        <v>#N/A</v>
      </c>
      <c r="AV449" s="125" t="s">
        <v>535</v>
      </c>
      <c r="AW449" s="125" t="s">
        <v>535</v>
      </c>
      <c r="AX449" s="125" t="s">
        <v>535</v>
      </c>
    </row>
    <row r="450" spans="2:50" s="103" customFormat="1" ht="11.4" customHeight="1" x14ac:dyDescent="0.3">
      <c r="B450" s="104" t="s">
        <v>1802</v>
      </c>
      <c r="C450" s="105" t="s">
        <v>2262</v>
      </c>
      <c r="D450" s="106">
        <v>31400</v>
      </c>
      <c r="E450" s="107">
        <v>1516</v>
      </c>
      <c r="F450" s="105" t="s">
        <v>2263</v>
      </c>
      <c r="G450" s="107">
        <v>1973</v>
      </c>
      <c r="H450" s="105" t="s">
        <v>2264</v>
      </c>
      <c r="I450" s="105" t="s">
        <v>1773</v>
      </c>
      <c r="J450" s="107" t="s">
        <v>293</v>
      </c>
      <c r="K450" s="105">
        <v>92010951</v>
      </c>
      <c r="L450" s="105" t="s">
        <v>2293</v>
      </c>
      <c r="M450" s="105" t="s">
        <v>2285</v>
      </c>
      <c r="N450" s="105" t="s">
        <v>1809</v>
      </c>
      <c r="O450" s="108" t="s">
        <v>160</v>
      </c>
      <c r="P450" s="109" t="s">
        <v>1777</v>
      </c>
      <c r="Q450" s="110">
        <v>45366</v>
      </c>
      <c r="R450" s="110"/>
      <c r="S450" s="110">
        <v>45373</v>
      </c>
      <c r="T450" s="110"/>
      <c r="U450" s="111" t="s">
        <v>2023</v>
      </c>
      <c r="V450" s="111" t="s">
        <v>2103</v>
      </c>
      <c r="W450" s="112"/>
      <c r="X450" s="113" t="s">
        <v>2152</v>
      </c>
      <c r="Y450" s="114" t="s">
        <v>285</v>
      </c>
      <c r="Z450" s="115">
        <v>14.59</v>
      </c>
      <c r="AA450" s="116">
        <v>500</v>
      </c>
      <c r="AB450" s="117">
        <f t="shared" si="54"/>
        <v>7295</v>
      </c>
      <c r="AC450" s="117">
        <f t="shared" si="55"/>
        <v>57.057842500000007</v>
      </c>
      <c r="AD450" s="118">
        <v>500</v>
      </c>
      <c r="AE450" s="117">
        <f t="shared" si="56"/>
        <v>7295</v>
      </c>
      <c r="AF450" s="117">
        <f t="shared" si="57"/>
        <v>57.057842500000007</v>
      </c>
      <c r="AG450" s="119">
        <f t="shared" si="58"/>
        <v>0</v>
      </c>
      <c r="AH450" s="120">
        <f t="shared" si="59"/>
        <v>0</v>
      </c>
      <c r="AI450" s="121">
        <f t="shared" si="60"/>
        <v>0</v>
      </c>
      <c r="AJ450" s="122" t="str">
        <f>+C450</f>
        <v>SAUDI ARABIA</v>
      </c>
      <c r="AK450" s="122" t="str">
        <f>IF(ISNA(VLOOKUP(postponeList!D450,[1]Sheet!$A$2:$B$12,2,FALSE))," ",(VLOOKUP(postponeList!D450,[1]Sheet!$A$2:$B$12,2,FALSE)))</f>
        <v>PEWVN</v>
      </c>
      <c r="AL450" s="122" t="str">
        <f>IF(ISNA(VLOOKUP(E450,[1]Sheet!$G$2:$H$40,2,FALSE))," ",VLOOKUP(E450,[1]Sheet!$G$2:$H$40,2,FALSE))</f>
        <v>TAICHI</v>
      </c>
      <c r="AM450" s="122" t="str">
        <f>IF(ISNA(VLOOKUP(G450,[1]Sheet!$K$2:$L$159,2,FALSE))," ",(VLOOKUP(G450,[1]Sheet!$K$2:$L$159,2,FALSE)))</f>
        <v>HAK</v>
      </c>
      <c r="AN450" s="122" t="str">
        <f>IF(ISNA(VLOOKUP(I450&amp;C450,[1]Sheet!$D$2:$E$228,2,FALSE))," ",VLOOKUP(I450&amp;C450,[1]Sheet!$D$2:$E$228,2,FALSE))</f>
        <v>Leo, Kawasaki</v>
      </c>
      <c r="AO450" s="122" t="str">
        <f>+I450&amp;C450</f>
        <v>KDKSAUDI ARABIA</v>
      </c>
      <c r="AP450" s="122" t="str">
        <f>C450&amp;D450&amp;E450&amp;G450&amp;I450&amp;O450</f>
        <v>SAUDI ARABIA3140015161973KDKMAR</v>
      </c>
      <c r="AQ450" s="122" t="str">
        <f>B450&amp;D450&amp;N450</f>
        <v xml:space="preserve">MIDDLE EAST31400VF </v>
      </c>
      <c r="AR450" s="123" t="str">
        <f>+D450&amp;J450</f>
        <v>31400SE</v>
      </c>
      <c r="AS450" s="124" t="str">
        <f t="shared" si="61"/>
        <v>Ves</v>
      </c>
      <c r="AT450" s="125" t="str">
        <f t="shared" si="62"/>
        <v>20AUA11</v>
      </c>
      <c r="AU450" s="125" t="e">
        <f>IF(NOT(AT450=""),VLOOKUP(AT450,[1]PSI_Category!A:B,2,0),"")</f>
        <v>#N/A</v>
      </c>
      <c r="AV450" s="125" t="s">
        <v>533</v>
      </c>
      <c r="AW450" s="125" t="s">
        <v>1726</v>
      </c>
      <c r="AX450" s="125" t="s">
        <v>533</v>
      </c>
    </row>
    <row r="451" spans="2:50" s="103" customFormat="1" ht="11.4" customHeight="1" x14ac:dyDescent="0.3">
      <c r="B451" s="104" t="s">
        <v>1802</v>
      </c>
      <c r="C451" s="105" t="s">
        <v>2262</v>
      </c>
      <c r="D451" s="106">
        <v>31400</v>
      </c>
      <c r="E451" s="107">
        <v>1516</v>
      </c>
      <c r="F451" s="105" t="s">
        <v>2263</v>
      </c>
      <c r="G451" s="107">
        <v>1973</v>
      </c>
      <c r="H451" s="105" t="s">
        <v>2264</v>
      </c>
      <c r="I451" s="105" t="s">
        <v>1773</v>
      </c>
      <c r="J451" s="107" t="s">
        <v>293</v>
      </c>
      <c r="K451" s="105">
        <v>92010951</v>
      </c>
      <c r="L451" s="105" t="s">
        <v>2293</v>
      </c>
      <c r="M451" s="105" t="s">
        <v>2286</v>
      </c>
      <c r="N451" s="105" t="s">
        <v>1818</v>
      </c>
      <c r="O451" s="108" t="s">
        <v>160</v>
      </c>
      <c r="P451" s="109" t="s">
        <v>1777</v>
      </c>
      <c r="Q451" s="110">
        <v>45366</v>
      </c>
      <c r="R451" s="110"/>
      <c r="S451" s="110">
        <v>45373</v>
      </c>
      <c r="T451" s="110"/>
      <c r="U451" s="111" t="s">
        <v>2023</v>
      </c>
      <c r="V451" s="111" t="s">
        <v>2103</v>
      </c>
      <c r="W451" s="112"/>
      <c r="X451" s="113" t="s">
        <v>2152</v>
      </c>
      <c r="Y451" s="114" t="s">
        <v>285</v>
      </c>
      <c r="Z451" s="115">
        <v>27.19</v>
      </c>
      <c r="AA451" s="116">
        <v>50</v>
      </c>
      <c r="AB451" s="117">
        <f t="shared" si="54"/>
        <v>1359.5</v>
      </c>
      <c r="AC451" s="117">
        <f t="shared" si="55"/>
        <v>10.633329250000001</v>
      </c>
      <c r="AD451" s="118">
        <v>50</v>
      </c>
      <c r="AE451" s="117">
        <f t="shared" si="56"/>
        <v>1359.5</v>
      </c>
      <c r="AF451" s="117">
        <f t="shared" si="57"/>
        <v>10.633329250000001</v>
      </c>
      <c r="AG451" s="119">
        <f t="shared" si="58"/>
        <v>0</v>
      </c>
      <c r="AH451" s="120">
        <f t="shared" si="59"/>
        <v>0</v>
      </c>
      <c r="AI451" s="121">
        <f t="shared" si="60"/>
        <v>0</v>
      </c>
      <c r="AJ451" s="122" t="str">
        <f>+C451</f>
        <v>SAUDI ARABIA</v>
      </c>
      <c r="AK451" s="122" t="str">
        <f>IF(ISNA(VLOOKUP(postponeList!D451,[1]Sheet!$A$2:$B$12,2,FALSE))," ",(VLOOKUP(postponeList!D451,[1]Sheet!$A$2:$B$12,2,FALSE)))</f>
        <v>PEWVN</v>
      </c>
      <c r="AL451" s="122" t="str">
        <f>IF(ISNA(VLOOKUP(E451,[1]Sheet!$G$2:$H$40,2,FALSE))," ",VLOOKUP(E451,[1]Sheet!$G$2:$H$40,2,FALSE))</f>
        <v>TAICHI</v>
      </c>
      <c r="AM451" s="122" t="str">
        <f>IF(ISNA(VLOOKUP(G451,[1]Sheet!$K$2:$L$159,2,FALSE))," ",(VLOOKUP(G451,[1]Sheet!$K$2:$L$159,2,FALSE)))</f>
        <v>HAK</v>
      </c>
      <c r="AN451" s="122" t="str">
        <f>IF(ISNA(VLOOKUP(I451&amp;C451,[1]Sheet!$D$2:$E$228,2,FALSE))," ",VLOOKUP(I451&amp;C451,[1]Sheet!$D$2:$E$228,2,FALSE))</f>
        <v>Leo, Kawasaki</v>
      </c>
      <c r="AO451" s="122" t="str">
        <f>+I451&amp;C451</f>
        <v>KDKSAUDI ARABIA</v>
      </c>
      <c r="AP451" s="122" t="str">
        <f>C451&amp;D451&amp;E451&amp;G451&amp;I451&amp;O451</f>
        <v>SAUDI ARABIA3140015161973KDKMAR</v>
      </c>
      <c r="AQ451" s="122" t="str">
        <f>B451&amp;D451&amp;N451</f>
        <v xml:space="preserve">MIDDLE EAST31400WP </v>
      </c>
      <c r="AR451" s="123" t="str">
        <f>+D451&amp;J451</f>
        <v>31400SE</v>
      </c>
      <c r="AS451" s="124" t="str">
        <f t="shared" si="61"/>
        <v>Ves</v>
      </c>
      <c r="AT451" s="125" t="str">
        <f t="shared" si="62"/>
        <v>20WAAACMGV</v>
      </c>
      <c r="AU451" s="125" t="str">
        <f>IF(NOT(AT451=""),VLOOKUP(AT451,[1]PSI_Category!A:B,2,0),"")</f>
        <v>W/P</v>
      </c>
      <c r="AV451" s="125" t="s">
        <v>536</v>
      </c>
      <c r="AW451" s="125" t="s">
        <v>536</v>
      </c>
      <c r="AX451" s="125" t="s">
        <v>536</v>
      </c>
    </row>
    <row r="452" spans="2:50" s="103" customFormat="1" ht="11.4" customHeight="1" x14ac:dyDescent="0.3">
      <c r="B452" s="104" t="s">
        <v>1802</v>
      </c>
      <c r="C452" s="105" t="s">
        <v>2262</v>
      </c>
      <c r="D452" s="106">
        <v>31400</v>
      </c>
      <c r="E452" s="107">
        <v>1516</v>
      </c>
      <c r="F452" s="105" t="s">
        <v>2263</v>
      </c>
      <c r="G452" s="107">
        <v>1973</v>
      </c>
      <c r="H452" s="105" t="s">
        <v>2264</v>
      </c>
      <c r="I452" s="105" t="s">
        <v>1773</v>
      </c>
      <c r="J452" s="107" t="s">
        <v>293</v>
      </c>
      <c r="K452" s="105">
        <v>92010951</v>
      </c>
      <c r="L452" s="105" t="s">
        <v>2293</v>
      </c>
      <c r="M452" s="105" t="s">
        <v>2287</v>
      </c>
      <c r="N452" s="105" t="s">
        <v>1818</v>
      </c>
      <c r="O452" s="108" t="s">
        <v>160</v>
      </c>
      <c r="P452" s="109" t="s">
        <v>1777</v>
      </c>
      <c r="Q452" s="110">
        <v>45366</v>
      </c>
      <c r="R452" s="110"/>
      <c r="S452" s="110">
        <v>45373</v>
      </c>
      <c r="T452" s="110"/>
      <c r="U452" s="111" t="s">
        <v>2023</v>
      </c>
      <c r="V452" s="111" t="s">
        <v>2103</v>
      </c>
      <c r="W452" s="112"/>
      <c r="X452" s="113" t="s">
        <v>2152</v>
      </c>
      <c r="Y452" s="114" t="s">
        <v>285</v>
      </c>
      <c r="Z452" s="115">
        <v>67.53</v>
      </c>
      <c r="AA452" s="116">
        <v>50</v>
      </c>
      <c r="AB452" s="117">
        <f t="shared" si="54"/>
        <v>3376.5</v>
      </c>
      <c r="AC452" s="117">
        <f t="shared" si="55"/>
        <v>26.409294750000001</v>
      </c>
      <c r="AD452" s="118">
        <v>50</v>
      </c>
      <c r="AE452" s="117">
        <f t="shared" si="56"/>
        <v>3376.5</v>
      </c>
      <c r="AF452" s="117">
        <f t="shared" si="57"/>
        <v>26.409294750000001</v>
      </c>
      <c r="AG452" s="119">
        <f t="shared" si="58"/>
        <v>0</v>
      </c>
      <c r="AH452" s="120">
        <f t="shared" si="59"/>
        <v>0</v>
      </c>
      <c r="AI452" s="121">
        <f t="shared" si="60"/>
        <v>0</v>
      </c>
      <c r="AJ452" s="122" t="str">
        <f>+C452</f>
        <v>SAUDI ARABIA</v>
      </c>
      <c r="AK452" s="122" t="str">
        <f>IF(ISNA(VLOOKUP(postponeList!D452,[1]Sheet!$A$2:$B$12,2,FALSE))," ",(VLOOKUP(postponeList!D452,[1]Sheet!$A$2:$B$12,2,FALSE)))</f>
        <v>PEWVN</v>
      </c>
      <c r="AL452" s="122" t="str">
        <f>IF(ISNA(VLOOKUP(E452,[1]Sheet!$G$2:$H$40,2,FALSE))," ",VLOOKUP(E452,[1]Sheet!$G$2:$H$40,2,FALSE))</f>
        <v>TAICHI</v>
      </c>
      <c r="AM452" s="122" t="str">
        <f>IF(ISNA(VLOOKUP(G452,[1]Sheet!$K$2:$L$159,2,FALSE))," ",(VLOOKUP(G452,[1]Sheet!$K$2:$L$159,2,FALSE)))</f>
        <v>HAK</v>
      </c>
      <c r="AN452" s="122" t="str">
        <f>IF(ISNA(VLOOKUP(I452&amp;C452,[1]Sheet!$D$2:$E$228,2,FALSE))," ",VLOOKUP(I452&amp;C452,[1]Sheet!$D$2:$E$228,2,FALSE))</f>
        <v>Leo, Kawasaki</v>
      </c>
      <c r="AO452" s="122" t="str">
        <f>+I452&amp;C452</f>
        <v>KDKSAUDI ARABIA</v>
      </c>
      <c r="AP452" s="122" t="str">
        <f>C452&amp;D452&amp;E452&amp;G452&amp;I452&amp;O452</f>
        <v>SAUDI ARABIA3140015161973KDKMAR</v>
      </c>
      <c r="AQ452" s="122" t="str">
        <f>B452&amp;D452&amp;N452</f>
        <v xml:space="preserve">MIDDLE EAST31400WP </v>
      </c>
      <c r="AR452" s="123" t="str">
        <f>+D452&amp;J452</f>
        <v>31400SE</v>
      </c>
      <c r="AS452" s="124" t="str">
        <f t="shared" si="61"/>
        <v>Ves</v>
      </c>
      <c r="AT452" s="125" t="str">
        <f t="shared" si="62"/>
        <v>20WHCTACSMGV</v>
      </c>
      <c r="AU452" s="125" t="e">
        <f>IF(NOT(AT452=""),VLOOKUP(AT452,[1]PSI_Category!A:B,2,0),"")</f>
        <v>#N/A</v>
      </c>
      <c r="AV452" s="125" t="s">
        <v>536</v>
      </c>
      <c r="AW452" s="125" t="s">
        <v>536</v>
      </c>
      <c r="AX452" s="125" t="s">
        <v>536</v>
      </c>
    </row>
    <row r="453" spans="2:50" s="103" customFormat="1" ht="11.4" customHeight="1" x14ac:dyDescent="0.3">
      <c r="B453" s="104" t="s">
        <v>1802</v>
      </c>
      <c r="C453" s="105" t="s">
        <v>2262</v>
      </c>
      <c r="D453" s="106">
        <v>31400</v>
      </c>
      <c r="E453" s="107">
        <v>1516</v>
      </c>
      <c r="F453" s="105" t="s">
        <v>2263</v>
      </c>
      <c r="G453" s="107">
        <v>1973</v>
      </c>
      <c r="H453" s="105" t="s">
        <v>2264</v>
      </c>
      <c r="I453" s="105" t="s">
        <v>1773</v>
      </c>
      <c r="J453" s="107" t="s">
        <v>293</v>
      </c>
      <c r="K453" s="105">
        <v>92010951</v>
      </c>
      <c r="L453" s="105" t="s">
        <v>2293</v>
      </c>
      <c r="M453" s="105" t="s">
        <v>2288</v>
      </c>
      <c r="N453" s="105" t="s">
        <v>1818</v>
      </c>
      <c r="O453" s="108" t="s">
        <v>160</v>
      </c>
      <c r="P453" s="109" t="s">
        <v>1777</v>
      </c>
      <c r="Q453" s="110">
        <v>45366</v>
      </c>
      <c r="R453" s="110"/>
      <c r="S453" s="110">
        <v>45373</v>
      </c>
      <c r="T453" s="110"/>
      <c r="U453" s="111" t="s">
        <v>2023</v>
      </c>
      <c r="V453" s="111" t="s">
        <v>2103</v>
      </c>
      <c r="W453" s="112"/>
      <c r="X453" s="113" t="s">
        <v>2152</v>
      </c>
      <c r="Y453" s="114" t="s">
        <v>285</v>
      </c>
      <c r="Z453" s="115">
        <v>21.77</v>
      </c>
      <c r="AA453" s="116">
        <v>600</v>
      </c>
      <c r="AB453" s="117">
        <f t="shared" ref="AB453:AB516" si="63">IF($Y453=$AB$3,$Z453*AA453,IF($Y453=$AC$3,$Z453*AA453/$AF$3,IF($Y453=$AH$3,$Z453*AA453/$AI$3,IF($Y453=$AJ$3,$Z453*AA453/$AK$3))))</f>
        <v>13062</v>
      </c>
      <c r="AC453" s="117">
        <f t="shared" ref="AC453:AC516" si="64">AB453*$AF$3/1000</f>
        <v>102.164433</v>
      </c>
      <c r="AD453" s="118">
        <v>600</v>
      </c>
      <c r="AE453" s="117">
        <f t="shared" ref="AE453:AE516" si="65">IF($Y453=$AB$3,$Z453*AD453, IF($Y453=$AC$3, $Z453*AD453/$AF$3, IF($Y453=$AH$3, $Z453*AD453/$AI$3, IF($Y453=$AJ$3, $Z453*AD453/$AK$3))))</f>
        <v>13062</v>
      </c>
      <c r="AF453" s="117">
        <f t="shared" ref="AF453:AF516" si="66">AE453*$AF$3/1000</f>
        <v>102.164433</v>
      </c>
      <c r="AG453" s="119">
        <f t="shared" ref="AG453:AG516" si="67">+AA453-AD453</f>
        <v>0</v>
      </c>
      <c r="AH453" s="120">
        <f t="shared" ref="AH453:AH516" si="68">IF($Y453=$AB$3,$Z453*AG453, IF($Y453=$AC$3, $Z453*AG453/$AF$3, IF($Y453=$AH$3, $Z453*AG453/$AI$3, IF($Y453=$AJ$3, $Z453*AG453/$AK$3))))</f>
        <v>0</v>
      </c>
      <c r="AI453" s="121">
        <f t="shared" ref="AI453:AI516" si="69">AH453*$AF$3/1000</f>
        <v>0</v>
      </c>
      <c r="AJ453" s="122" t="str">
        <f>+C453</f>
        <v>SAUDI ARABIA</v>
      </c>
      <c r="AK453" s="122" t="str">
        <f>IF(ISNA(VLOOKUP(postponeList!D453,[1]Sheet!$A$2:$B$12,2,FALSE))," ",(VLOOKUP(postponeList!D453,[1]Sheet!$A$2:$B$12,2,FALSE)))</f>
        <v>PEWVN</v>
      </c>
      <c r="AL453" s="122" t="str">
        <f>IF(ISNA(VLOOKUP(E453,[1]Sheet!$G$2:$H$40,2,FALSE))," ",VLOOKUP(E453,[1]Sheet!$G$2:$H$40,2,FALSE))</f>
        <v>TAICHI</v>
      </c>
      <c r="AM453" s="122" t="str">
        <f>IF(ISNA(VLOOKUP(G453,[1]Sheet!$K$2:$L$159,2,FALSE))," ",(VLOOKUP(G453,[1]Sheet!$K$2:$L$159,2,FALSE)))</f>
        <v>HAK</v>
      </c>
      <c r="AN453" s="122" t="str">
        <f>IF(ISNA(VLOOKUP(I453&amp;C453,[1]Sheet!$D$2:$E$228,2,FALSE))," ",VLOOKUP(I453&amp;C453,[1]Sheet!$D$2:$E$228,2,FALSE))</f>
        <v>Leo, Kawasaki</v>
      </c>
      <c r="AO453" s="122" t="str">
        <f>+I453&amp;C453</f>
        <v>KDKSAUDI ARABIA</v>
      </c>
      <c r="AP453" s="122" t="str">
        <f>C453&amp;D453&amp;E453&amp;G453&amp;I453&amp;O453</f>
        <v>SAUDI ARABIA3140015161973KDKMAR</v>
      </c>
      <c r="AQ453" s="122" t="str">
        <f>B453&amp;D453&amp;N453</f>
        <v xml:space="preserve">MIDDLE EAST31400WP </v>
      </c>
      <c r="AR453" s="123" t="str">
        <f>+D453&amp;J453</f>
        <v>31400SE</v>
      </c>
      <c r="AS453" s="124" t="str">
        <f t="shared" ref="AS453:AS516" si="70">LEFT(V453,3)</f>
        <v>Ves</v>
      </c>
      <c r="AT453" s="125" t="str">
        <f t="shared" ref="AT453:AT516" si="71">IFERROR(TRIM(M453),"")</f>
        <v>20WUDNAMGV</v>
      </c>
      <c r="AU453" s="125" t="str">
        <f>IF(NOT(AT453=""),VLOOKUP(AT453,[1]PSI_Category!A:B,2,0),"")</f>
        <v>W/P</v>
      </c>
      <c r="AV453" s="125" t="s">
        <v>536</v>
      </c>
      <c r="AW453" s="125" t="s">
        <v>536</v>
      </c>
      <c r="AX453" s="125" t="s">
        <v>536</v>
      </c>
    </row>
    <row r="454" spans="2:50" s="103" customFormat="1" ht="11.4" customHeight="1" x14ac:dyDescent="0.3">
      <c r="B454" s="104" t="s">
        <v>1802</v>
      </c>
      <c r="C454" s="105" t="s">
        <v>2262</v>
      </c>
      <c r="D454" s="106">
        <v>31400</v>
      </c>
      <c r="E454" s="107">
        <v>1516</v>
      </c>
      <c r="F454" s="105" t="s">
        <v>2263</v>
      </c>
      <c r="G454" s="107">
        <v>1973</v>
      </c>
      <c r="H454" s="105" t="s">
        <v>2264</v>
      </c>
      <c r="I454" s="105" t="s">
        <v>1773</v>
      </c>
      <c r="J454" s="107" t="s">
        <v>293</v>
      </c>
      <c r="K454" s="105">
        <v>92010951</v>
      </c>
      <c r="L454" s="105" t="s">
        <v>2293</v>
      </c>
      <c r="M454" s="105" t="s">
        <v>2296</v>
      </c>
      <c r="N454" s="105" t="s">
        <v>1831</v>
      </c>
      <c r="O454" s="108" t="s">
        <v>160</v>
      </c>
      <c r="P454" s="109" t="s">
        <v>1777</v>
      </c>
      <c r="Q454" s="110">
        <v>45366</v>
      </c>
      <c r="R454" s="110"/>
      <c r="S454" s="110">
        <v>45373</v>
      </c>
      <c r="T454" s="110"/>
      <c r="U454" s="111" t="s">
        <v>2023</v>
      </c>
      <c r="V454" s="111" t="s">
        <v>2103</v>
      </c>
      <c r="W454" s="112"/>
      <c r="X454" s="113" t="s">
        <v>2152</v>
      </c>
      <c r="Y454" s="114" t="s">
        <v>285</v>
      </c>
      <c r="Z454" s="115">
        <v>59.76</v>
      </c>
      <c r="AA454" s="116">
        <v>3000</v>
      </c>
      <c r="AB454" s="117">
        <f t="shared" si="63"/>
        <v>179280</v>
      </c>
      <c r="AC454" s="117">
        <f t="shared" si="64"/>
        <v>1402.2385200000001</v>
      </c>
      <c r="AD454" s="118">
        <v>3000</v>
      </c>
      <c r="AE454" s="117">
        <f t="shared" si="65"/>
        <v>179280</v>
      </c>
      <c r="AF454" s="117">
        <f t="shared" si="66"/>
        <v>1402.2385200000001</v>
      </c>
      <c r="AG454" s="119">
        <f t="shared" si="67"/>
        <v>0</v>
      </c>
      <c r="AH454" s="120">
        <f t="shared" si="68"/>
        <v>0</v>
      </c>
      <c r="AI454" s="121">
        <f t="shared" si="69"/>
        <v>0</v>
      </c>
      <c r="AJ454" s="122" t="str">
        <f>+C454</f>
        <v>SAUDI ARABIA</v>
      </c>
      <c r="AK454" s="122" t="str">
        <f>IF(ISNA(VLOOKUP(postponeList!D454,[1]Sheet!$A$2:$B$12,2,FALSE))," ",(VLOOKUP(postponeList!D454,[1]Sheet!$A$2:$B$12,2,FALSE)))</f>
        <v>PEWVN</v>
      </c>
      <c r="AL454" s="122" t="str">
        <f>IF(ISNA(VLOOKUP(E454,[1]Sheet!$G$2:$H$40,2,FALSE))," ",VLOOKUP(E454,[1]Sheet!$G$2:$H$40,2,FALSE))</f>
        <v>TAICHI</v>
      </c>
      <c r="AM454" s="122" t="str">
        <f>IF(ISNA(VLOOKUP(G454,[1]Sheet!$K$2:$L$159,2,FALSE))," ",(VLOOKUP(G454,[1]Sheet!$K$2:$L$159,2,FALSE)))</f>
        <v>HAK</v>
      </c>
      <c r="AN454" s="122" t="str">
        <f>IF(ISNA(VLOOKUP(I454&amp;C454,[1]Sheet!$D$2:$E$228,2,FALSE))," ",VLOOKUP(I454&amp;C454,[1]Sheet!$D$2:$E$228,2,FALSE))</f>
        <v>Leo, Kawasaki</v>
      </c>
      <c r="AO454" s="122" t="str">
        <f>+I454&amp;C454</f>
        <v>KDKSAUDI ARABIA</v>
      </c>
      <c r="AP454" s="122" t="str">
        <f>C454&amp;D454&amp;E454&amp;G454&amp;I454&amp;O454</f>
        <v>SAUDI ARABIA3140015161973KDKMAR</v>
      </c>
      <c r="AQ454" s="122" t="str">
        <f>B454&amp;D454&amp;N454</f>
        <v xml:space="preserve">MIDDLE EAST31400CM </v>
      </c>
      <c r="AR454" s="123" t="str">
        <f>+D454&amp;J454</f>
        <v>31400SE</v>
      </c>
      <c r="AS454" s="124" t="str">
        <f t="shared" si="70"/>
        <v>Ves</v>
      </c>
      <c r="AT454" s="125" t="str">
        <f t="shared" si="71"/>
        <v>24CHH11</v>
      </c>
      <c r="AU454" s="125" t="e">
        <f>IF(NOT(AT454=""),VLOOKUP(AT454,[1]PSI_Category!A:B,2,0),"")</f>
        <v>#N/A</v>
      </c>
      <c r="AV454" s="125" t="s">
        <v>535</v>
      </c>
      <c r="AW454" s="125" t="s">
        <v>535</v>
      </c>
      <c r="AX454" s="125" t="s">
        <v>535</v>
      </c>
    </row>
    <row r="455" spans="2:50" s="103" customFormat="1" ht="11.4" customHeight="1" x14ac:dyDescent="0.3">
      <c r="B455" s="104" t="s">
        <v>1802</v>
      </c>
      <c r="C455" s="105" t="s">
        <v>2262</v>
      </c>
      <c r="D455" s="106">
        <v>31400</v>
      </c>
      <c r="E455" s="107">
        <v>1516</v>
      </c>
      <c r="F455" s="105" t="s">
        <v>2263</v>
      </c>
      <c r="G455" s="107">
        <v>1973</v>
      </c>
      <c r="H455" s="105" t="s">
        <v>2264</v>
      </c>
      <c r="I455" s="105" t="s">
        <v>1773</v>
      </c>
      <c r="J455" s="107" t="s">
        <v>293</v>
      </c>
      <c r="K455" s="105">
        <v>92010951</v>
      </c>
      <c r="L455" s="105" t="s">
        <v>2293</v>
      </c>
      <c r="M455" s="105" t="s">
        <v>2289</v>
      </c>
      <c r="N455" s="105" t="s">
        <v>1831</v>
      </c>
      <c r="O455" s="108" t="s">
        <v>160</v>
      </c>
      <c r="P455" s="109" t="s">
        <v>1777</v>
      </c>
      <c r="Q455" s="110">
        <v>45366</v>
      </c>
      <c r="R455" s="110"/>
      <c r="S455" s="110">
        <v>45373</v>
      </c>
      <c r="T455" s="110"/>
      <c r="U455" s="111" t="s">
        <v>2023</v>
      </c>
      <c r="V455" s="111" t="s">
        <v>2103</v>
      </c>
      <c r="W455" s="112"/>
      <c r="X455" s="113" t="s">
        <v>2152</v>
      </c>
      <c r="Y455" s="114" t="s">
        <v>285</v>
      </c>
      <c r="Z455" s="115">
        <v>52.84</v>
      </c>
      <c r="AA455" s="116">
        <v>10000</v>
      </c>
      <c r="AB455" s="117">
        <f t="shared" si="63"/>
        <v>528400</v>
      </c>
      <c r="AC455" s="117">
        <f t="shared" si="64"/>
        <v>4132.8806000000004</v>
      </c>
      <c r="AD455" s="118">
        <v>10000</v>
      </c>
      <c r="AE455" s="117">
        <f t="shared" si="65"/>
        <v>528400</v>
      </c>
      <c r="AF455" s="117">
        <f t="shared" si="66"/>
        <v>4132.8806000000004</v>
      </c>
      <c r="AG455" s="119">
        <f t="shared" si="67"/>
        <v>0</v>
      </c>
      <c r="AH455" s="120">
        <f t="shared" si="68"/>
        <v>0</v>
      </c>
      <c r="AI455" s="121">
        <f t="shared" si="69"/>
        <v>0</v>
      </c>
      <c r="AJ455" s="122" t="str">
        <f>+C455</f>
        <v>SAUDI ARABIA</v>
      </c>
      <c r="AK455" s="122" t="str">
        <f>IF(ISNA(VLOOKUP(postponeList!D455,[1]Sheet!$A$2:$B$12,2,FALSE))," ",(VLOOKUP(postponeList!D455,[1]Sheet!$A$2:$B$12,2,FALSE)))</f>
        <v>PEWVN</v>
      </c>
      <c r="AL455" s="122" t="str">
        <f>IF(ISNA(VLOOKUP(E455,[1]Sheet!$G$2:$H$40,2,FALSE))," ",VLOOKUP(E455,[1]Sheet!$G$2:$H$40,2,FALSE))</f>
        <v>TAICHI</v>
      </c>
      <c r="AM455" s="122" t="str">
        <f>IF(ISNA(VLOOKUP(G455,[1]Sheet!$K$2:$L$159,2,FALSE))," ",(VLOOKUP(G455,[1]Sheet!$K$2:$L$159,2,FALSE)))</f>
        <v>HAK</v>
      </c>
      <c r="AN455" s="122" t="str">
        <f>IF(ISNA(VLOOKUP(I455&amp;C455,[1]Sheet!$D$2:$E$228,2,FALSE))," ",VLOOKUP(I455&amp;C455,[1]Sheet!$D$2:$E$228,2,FALSE))</f>
        <v>Leo, Kawasaki</v>
      </c>
      <c r="AO455" s="122" t="str">
        <f>+I455&amp;C455</f>
        <v>KDKSAUDI ARABIA</v>
      </c>
      <c r="AP455" s="122" t="str">
        <f>C455&amp;D455&amp;E455&amp;G455&amp;I455&amp;O455</f>
        <v>SAUDI ARABIA3140015161973KDKMAR</v>
      </c>
      <c r="AQ455" s="122" t="str">
        <f>B455&amp;D455&amp;N455</f>
        <v xml:space="preserve">MIDDLE EAST31400CM </v>
      </c>
      <c r="AR455" s="123" t="str">
        <f>+D455&amp;J455</f>
        <v>31400SE</v>
      </c>
      <c r="AS455" s="124" t="str">
        <f t="shared" si="70"/>
        <v>Ves</v>
      </c>
      <c r="AT455" s="125" t="str">
        <f t="shared" si="71"/>
        <v>24CUH11</v>
      </c>
      <c r="AU455" s="125" t="e">
        <f>IF(NOT(AT455=""),VLOOKUP(AT455,[1]PSI_Category!A:B,2,0),"")</f>
        <v>#N/A</v>
      </c>
      <c r="AV455" s="125" t="s">
        <v>535</v>
      </c>
      <c r="AW455" s="125" t="s">
        <v>535</v>
      </c>
      <c r="AX455" s="125" t="s">
        <v>535</v>
      </c>
    </row>
    <row r="456" spans="2:50" s="103" customFormat="1" ht="11.4" customHeight="1" x14ac:dyDescent="0.3">
      <c r="B456" s="104" t="s">
        <v>1802</v>
      </c>
      <c r="C456" s="105" t="s">
        <v>2262</v>
      </c>
      <c r="D456" s="106">
        <v>31400</v>
      </c>
      <c r="E456" s="107">
        <v>1516</v>
      </c>
      <c r="F456" s="105" t="s">
        <v>2263</v>
      </c>
      <c r="G456" s="107">
        <v>1973</v>
      </c>
      <c r="H456" s="105" t="s">
        <v>2264</v>
      </c>
      <c r="I456" s="105" t="s">
        <v>1773</v>
      </c>
      <c r="J456" s="107" t="s">
        <v>293</v>
      </c>
      <c r="K456" s="105">
        <v>92010951</v>
      </c>
      <c r="L456" s="105" t="s">
        <v>2293</v>
      </c>
      <c r="M456" s="105" t="s">
        <v>2290</v>
      </c>
      <c r="N456" s="105" t="s">
        <v>1809</v>
      </c>
      <c r="O456" s="108" t="s">
        <v>160</v>
      </c>
      <c r="P456" s="109" t="s">
        <v>1777</v>
      </c>
      <c r="Q456" s="110">
        <v>45366</v>
      </c>
      <c r="R456" s="110"/>
      <c r="S456" s="110">
        <v>45373</v>
      </c>
      <c r="T456" s="110"/>
      <c r="U456" s="111" t="s">
        <v>2023</v>
      </c>
      <c r="V456" s="111" t="s">
        <v>2103</v>
      </c>
      <c r="W456" s="112"/>
      <c r="X456" s="113" t="s">
        <v>2152</v>
      </c>
      <c r="Y456" s="114" t="s">
        <v>285</v>
      </c>
      <c r="Z456" s="115">
        <v>16.2</v>
      </c>
      <c r="AA456" s="116">
        <v>600</v>
      </c>
      <c r="AB456" s="117">
        <f t="shared" si="63"/>
        <v>9720</v>
      </c>
      <c r="AC456" s="117">
        <f t="shared" si="64"/>
        <v>76.024980000000014</v>
      </c>
      <c r="AD456" s="118">
        <v>600</v>
      </c>
      <c r="AE456" s="117">
        <f t="shared" si="65"/>
        <v>9720</v>
      </c>
      <c r="AF456" s="117">
        <f t="shared" si="66"/>
        <v>76.024980000000014</v>
      </c>
      <c r="AG456" s="119">
        <f t="shared" si="67"/>
        <v>0</v>
      </c>
      <c r="AH456" s="120">
        <f t="shared" si="68"/>
        <v>0</v>
      </c>
      <c r="AI456" s="121">
        <f t="shared" si="69"/>
        <v>0</v>
      </c>
      <c r="AJ456" s="122" t="str">
        <f>+C456</f>
        <v>SAUDI ARABIA</v>
      </c>
      <c r="AK456" s="122" t="str">
        <f>IF(ISNA(VLOOKUP(postponeList!D456,[1]Sheet!$A$2:$B$12,2,FALSE))," ",(VLOOKUP(postponeList!D456,[1]Sheet!$A$2:$B$12,2,FALSE)))</f>
        <v>PEWVN</v>
      </c>
      <c r="AL456" s="122" t="str">
        <f>IF(ISNA(VLOOKUP(E456,[1]Sheet!$G$2:$H$40,2,FALSE))," ",VLOOKUP(E456,[1]Sheet!$G$2:$H$40,2,FALSE))</f>
        <v>TAICHI</v>
      </c>
      <c r="AM456" s="122" t="str">
        <f>IF(ISNA(VLOOKUP(G456,[1]Sheet!$K$2:$L$159,2,FALSE))," ",(VLOOKUP(G456,[1]Sheet!$K$2:$L$159,2,FALSE)))</f>
        <v>HAK</v>
      </c>
      <c r="AN456" s="122" t="str">
        <f>IF(ISNA(VLOOKUP(I456&amp;C456,[1]Sheet!$D$2:$E$228,2,FALSE))," ",VLOOKUP(I456&amp;C456,[1]Sheet!$D$2:$E$228,2,FALSE))</f>
        <v>Leo, Kawasaki</v>
      </c>
      <c r="AO456" s="122" t="str">
        <f>+I456&amp;C456</f>
        <v>KDKSAUDI ARABIA</v>
      </c>
      <c r="AP456" s="122" t="str">
        <f>C456&amp;D456&amp;E456&amp;G456&amp;I456&amp;O456</f>
        <v>SAUDI ARABIA3140015161973KDKMAR</v>
      </c>
      <c r="AQ456" s="122" t="str">
        <f>B456&amp;D456&amp;N456</f>
        <v xml:space="preserve">MIDDLE EAST31400VF </v>
      </c>
      <c r="AR456" s="123" t="str">
        <f>+D456&amp;J456</f>
        <v>31400SE</v>
      </c>
      <c r="AS456" s="124" t="str">
        <f t="shared" si="70"/>
        <v>Ves</v>
      </c>
      <c r="AT456" s="125" t="str">
        <f t="shared" si="71"/>
        <v>25AUA11</v>
      </c>
      <c r="AU456" s="125" t="e">
        <f>IF(NOT(AT456=""),VLOOKUP(AT456,[1]PSI_Category!A:B,2,0),"")</f>
        <v>#N/A</v>
      </c>
      <c r="AV456" s="125" t="s">
        <v>533</v>
      </c>
      <c r="AW456" s="125" t="s">
        <v>1726</v>
      </c>
      <c r="AX456" s="125" t="s">
        <v>533</v>
      </c>
    </row>
    <row r="457" spans="2:50" s="103" customFormat="1" ht="11.4" customHeight="1" x14ac:dyDescent="0.3">
      <c r="B457" s="104" t="s">
        <v>1802</v>
      </c>
      <c r="C457" s="105" t="s">
        <v>2262</v>
      </c>
      <c r="D457" s="106">
        <v>31400</v>
      </c>
      <c r="E457" s="107">
        <v>1516</v>
      </c>
      <c r="F457" s="105" t="s">
        <v>2263</v>
      </c>
      <c r="G457" s="107">
        <v>1973</v>
      </c>
      <c r="H457" s="105" t="s">
        <v>2264</v>
      </c>
      <c r="I457" s="105" t="s">
        <v>1773</v>
      </c>
      <c r="J457" s="107" t="s">
        <v>293</v>
      </c>
      <c r="K457" s="105">
        <v>92011269</v>
      </c>
      <c r="L457" s="105" t="s">
        <v>2297</v>
      </c>
      <c r="M457" s="105" t="s">
        <v>2282</v>
      </c>
      <c r="N457" s="105" t="s">
        <v>1809</v>
      </c>
      <c r="O457" s="108" t="s">
        <v>160</v>
      </c>
      <c r="P457" s="109" t="s">
        <v>1777</v>
      </c>
      <c r="Q457" s="110">
        <v>45372</v>
      </c>
      <c r="R457" s="110"/>
      <c r="S457" s="110">
        <v>45380</v>
      </c>
      <c r="T457" s="110"/>
      <c r="U457" s="111" t="s">
        <v>1952</v>
      </c>
      <c r="V457" s="111" t="s">
        <v>2103</v>
      </c>
      <c r="W457" s="112"/>
      <c r="X457" s="113" t="s">
        <v>2240</v>
      </c>
      <c r="Y457" s="114" t="s">
        <v>285</v>
      </c>
      <c r="Z457" s="115">
        <v>19.27</v>
      </c>
      <c r="AA457" s="116">
        <v>300</v>
      </c>
      <c r="AB457" s="117">
        <f t="shared" si="63"/>
        <v>5781</v>
      </c>
      <c r="AC457" s="117">
        <f t="shared" si="64"/>
        <v>45.216091500000005</v>
      </c>
      <c r="AD457" s="118">
        <v>300</v>
      </c>
      <c r="AE457" s="117">
        <f t="shared" si="65"/>
        <v>5781</v>
      </c>
      <c r="AF457" s="117">
        <f t="shared" si="66"/>
        <v>45.216091500000005</v>
      </c>
      <c r="AG457" s="119">
        <f t="shared" si="67"/>
        <v>0</v>
      </c>
      <c r="AH457" s="120">
        <f t="shared" si="68"/>
        <v>0</v>
      </c>
      <c r="AI457" s="121">
        <f t="shared" si="69"/>
        <v>0</v>
      </c>
      <c r="AJ457" s="122" t="str">
        <f>+C457</f>
        <v>SAUDI ARABIA</v>
      </c>
      <c r="AK457" s="122" t="str">
        <f>IF(ISNA(VLOOKUP(postponeList!D457,[1]Sheet!$A$2:$B$12,2,FALSE))," ",(VLOOKUP(postponeList!D457,[1]Sheet!$A$2:$B$12,2,FALSE)))</f>
        <v>PEWVN</v>
      </c>
      <c r="AL457" s="122" t="str">
        <f>IF(ISNA(VLOOKUP(E457,[1]Sheet!$G$2:$H$40,2,FALSE))," ",VLOOKUP(E457,[1]Sheet!$G$2:$H$40,2,FALSE))</f>
        <v>TAICHI</v>
      </c>
      <c r="AM457" s="122" t="str">
        <f>IF(ISNA(VLOOKUP(G457,[1]Sheet!$K$2:$L$159,2,FALSE))," ",(VLOOKUP(G457,[1]Sheet!$K$2:$L$159,2,FALSE)))</f>
        <v>HAK</v>
      </c>
      <c r="AN457" s="122" t="str">
        <f>IF(ISNA(VLOOKUP(I457&amp;C457,[1]Sheet!$D$2:$E$228,2,FALSE))," ",VLOOKUP(I457&amp;C457,[1]Sheet!$D$2:$E$228,2,FALSE))</f>
        <v>Leo, Kawasaki</v>
      </c>
      <c r="AO457" s="122" t="str">
        <f>+I457&amp;C457</f>
        <v>KDKSAUDI ARABIA</v>
      </c>
      <c r="AP457" s="122" t="str">
        <f>C457&amp;D457&amp;E457&amp;G457&amp;I457&amp;O457</f>
        <v>SAUDI ARABIA3140015161973KDKMAR</v>
      </c>
      <c r="AQ457" s="122" t="str">
        <f>B457&amp;D457&amp;N457</f>
        <v xml:space="preserve">MIDDLE EAST31400VF </v>
      </c>
      <c r="AR457" s="123" t="str">
        <f>+D457&amp;J457</f>
        <v>31400SE</v>
      </c>
      <c r="AS457" s="124" t="str">
        <f t="shared" si="70"/>
        <v>Ves</v>
      </c>
      <c r="AT457" s="125" t="str">
        <f t="shared" si="71"/>
        <v>10EGSB11</v>
      </c>
      <c r="AU457" s="125" t="e">
        <f>IF(NOT(AT457=""),VLOOKUP(AT457,[1]PSI_Category!A:B,2,0),"")</f>
        <v>#N/A</v>
      </c>
      <c r="AV457" s="125" t="s">
        <v>543</v>
      </c>
      <c r="AW457" s="125" t="s">
        <v>543</v>
      </c>
      <c r="AX457" s="125" t="s">
        <v>543</v>
      </c>
    </row>
    <row r="458" spans="2:50" s="103" customFormat="1" ht="11.4" customHeight="1" x14ac:dyDescent="0.3">
      <c r="B458" s="104" t="s">
        <v>1802</v>
      </c>
      <c r="C458" s="105" t="s">
        <v>2262</v>
      </c>
      <c r="D458" s="106">
        <v>31400</v>
      </c>
      <c r="E458" s="107">
        <v>1516</v>
      </c>
      <c r="F458" s="105" t="s">
        <v>2263</v>
      </c>
      <c r="G458" s="107">
        <v>1973</v>
      </c>
      <c r="H458" s="105" t="s">
        <v>2264</v>
      </c>
      <c r="I458" s="105" t="s">
        <v>1773</v>
      </c>
      <c r="J458" s="107" t="s">
        <v>293</v>
      </c>
      <c r="K458" s="105">
        <v>92011269</v>
      </c>
      <c r="L458" s="105" t="s">
        <v>2297</v>
      </c>
      <c r="M458" s="105" t="s">
        <v>2283</v>
      </c>
      <c r="N458" s="105" t="s">
        <v>1809</v>
      </c>
      <c r="O458" s="108" t="s">
        <v>160</v>
      </c>
      <c r="P458" s="109" t="s">
        <v>1777</v>
      </c>
      <c r="Q458" s="110">
        <v>45372</v>
      </c>
      <c r="R458" s="110"/>
      <c r="S458" s="110">
        <v>45380</v>
      </c>
      <c r="T458" s="110"/>
      <c r="U458" s="111" t="s">
        <v>1952</v>
      </c>
      <c r="V458" s="111" t="s">
        <v>2103</v>
      </c>
      <c r="W458" s="112"/>
      <c r="X458" s="113" t="s">
        <v>2240</v>
      </c>
      <c r="Y458" s="114" t="s">
        <v>285</v>
      </c>
      <c r="Z458" s="115">
        <v>23.89</v>
      </c>
      <c r="AA458" s="116">
        <v>250</v>
      </c>
      <c r="AB458" s="117">
        <f t="shared" si="63"/>
        <v>5972.5</v>
      </c>
      <c r="AC458" s="117">
        <f t="shared" si="64"/>
        <v>46.713908750000002</v>
      </c>
      <c r="AD458" s="118">
        <v>250</v>
      </c>
      <c r="AE458" s="117">
        <f t="shared" si="65"/>
        <v>5972.5</v>
      </c>
      <c r="AF458" s="117">
        <f t="shared" si="66"/>
        <v>46.713908750000002</v>
      </c>
      <c r="AG458" s="119">
        <f t="shared" si="67"/>
        <v>0</v>
      </c>
      <c r="AH458" s="120">
        <f t="shared" si="68"/>
        <v>0</v>
      </c>
      <c r="AI458" s="121">
        <f t="shared" si="69"/>
        <v>0</v>
      </c>
      <c r="AJ458" s="122" t="str">
        <f>+C458</f>
        <v>SAUDI ARABIA</v>
      </c>
      <c r="AK458" s="122" t="str">
        <f>IF(ISNA(VLOOKUP(postponeList!D458,[1]Sheet!$A$2:$B$12,2,FALSE))," ",(VLOOKUP(postponeList!D458,[1]Sheet!$A$2:$B$12,2,FALSE)))</f>
        <v>PEWVN</v>
      </c>
      <c r="AL458" s="122" t="str">
        <f>IF(ISNA(VLOOKUP(E458,[1]Sheet!$G$2:$H$40,2,FALSE))," ",VLOOKUP(E458,[1]Sheet!$G$2:$H$40,2,FALSE))</f>
        <v>TAICHI</v>
      </c>
      <c r="AM458" s="122" t="str">
        <f>IF(ISNA(VLOOKUP(G458,[1]Sheet!$K$2:$L$159,2,FALSE))," ",(VLOOKUP(G458,[1]Sheet!$K$2:$L$159,2,FALSE)))</f>
        <v>HAK</v>
      </c>
      <c r="AN458" s="122" t="str">
        <f>IF(ISNA(VLOOKUP(I458&amp;C458,[1]Sheet!$D$2:$E$228,2,FALSE))," ",VLOOKUP(I458&amp;C458,[1]Sheet!$D$2:$E$228,2,FALSE))</f>
        <v>Leo, Kawasaki</v>
      </c>
      <c r="AO458" s="122" t="str">
        <f>+I458&amp;C458</f>
        <v>KDKSAUDI ARABIA</v>
      </c>
      <c r="AP458" s="122" t="str">
        <f>C458&amp;D458&amp;E458&amp;G458&amp;I458&amp;O458</f>
        <v>SAUDI ARABIA3140015161973KDKMAR</v>
      </c>
      <c r="AQ458" s="122" t="str">
        <f>B458&amp;D458&amp;N458</f>
        <v xml:space="preserve">MIDDLE EAST31400VF </v>
      </c>
      <c r="AR458" s="123" t="str">
        <f>+D458&amp;J458</f>
        <v>31400SE</v>
      </c>
      <c r="AS458" s="124" t="str">
        <f t="shared" si="70"/>
        <v>Ves</v>
      </c>
      <c r="AT458" s="125" t="str">
        <f t="shared" si="71"/>
        <v>15EGSB11</v>
      </c>
      <c r="AU458" s="125" t="e">
        <f>IF(NOT(AT458=""),VLOOKUP(AT458,[1]PSI_Category!A:B,2,0),"")</f>
        <v>#N/A</v>
      </c>
      <c r="AV458" s="125" t="s">
        <v>543</v>
      </c>
      <c r="AW458" s="125" t="s">
        <v>543</v>
      </c>
      <c r="AX458" s="125" t="s">
        <v>543</v>
      </c>
    </row>
    <row r="459" spans="2:50" s="103" customFormat="1" ht="11.4" customHeight="1" x14ac:dyDescent="0.3">
      <c r="B459" s="104" t="s">
        <v>1802</v>
      </c>
      <c r="C459" s="105" t="s">
        <v>2262</v>
      </c>
      <c r="D459" s="106">
        <v>31400</v>
      </c>
      <c r="E459" s="107">
        <v>1516</v>
      </c>
      <c r="F459" s="105" t="s">
        <v>2263</v>
      </c>
      <c r="G459" s="107">
        <v>1973</v>
      </c>
      <c r="H459" s="105" t="s">
        <v>2264</v>
      </c>
      <c r="I459" s="105" t="s">
        <v>1773</v>
      </c>
      <c r="J459" s="107" t="s">
        <v>293</v>
      </c>
      <c r="K459" s="105">
        <v>92011269</v>
      </c>
      <c r="L459" s="105" t="s">
        <v>2297</v>
      </c>
      <c r="M459" s="105" t="s">
        <v>2284</v>
      </c>
      <c r="N459" s="105" t="s">
        <v>1818</v>
      </c>
      <c r="O459" s="108" t="s">
        <v>160</v>
      </c>
      <c r="P459" s="109" t="s">
        <v>1777</v>
      </c>
      <c r="Q459" s="110">
        <v>45372</v>
      </c>
      <c r="R459" s="110"/>
      <c r="S459" s="110">
        <v>45380</v>
      </c>
      <c r="T459" s="110"/>
      <c r="U459" s="111" t="s">
        <v>1952</v>
      </c>
      <c r="V459" s="111" t="s">
        <v>2103</v>
      </c>
      <c r="W459" s="112"/>
      <c r="X459" s="113" t="s">
        <v>2240</v>
      </c>
      <c r="Y459" s="114" t="s">
        <v>285</v>
      </c>
      <c r="Z459" s="115">
        <v>19.600000000000001</v>
      </c>
      <c r="AA459" s="116">
        <v>100</v>
      </c>
      <c r="AB459" s="117">
        <f t="shared" si="63"/>
        <v>1960.0000000000002</v>
      </c>
      <c r="AC459" s="117">
        <f t="shared" si="64"/>
        <v>15.330140000000004</v>
      </c>
      <c r="AD459" s="118">
        <v>100</v>
      </c>
      <c r="AE459" s="117">
        <f t="shared" si="65"/>
        <v>1960.0000000000002</v>
      </c>
      <c r="AF459" s="117">
        <f t="shared" si="66"/>
        <v>15.330140000000004</v>
      </c>
      <c r="AG459" s="119">
        <f t="shared" si="67"/>
        <v>0</v>
      </c>
      <c r="AH459" s="120">
        <f t="shared" si="68"/>
        <v>0</v>
      </c>
      <c r="AI459" s="121">
        <f t="shared" si="69"/>
        <v>0</v>
      </c>
      <c r="AJ459" s="122" t="str">
        <f>+C459</f>
        <v>SAUDI ARABIA</v>
      </c>
      <c r="AK459" s="122" t="str">
        <f>IF(ISNA(VLOOKUP(postponeList!D459,[1]Sheet!$A$2:$B$12,2,FALSE))," ",(VLOOKUP(postponeList!D459,[1]Sheet!$A$2:$B$12,2,FALSE)))</f>
        <v>PEWVN</v>
      </c>
      <c r="AL459" s="122" t="str">
        <f>IF(ISNA(VLOOKUP(E459,[1]Sheet!$G$2:$H$40,2,FALSE))," ",VLOOKUP(E459,[1]Sheet!$G$2:$H$40,2,FALSE))</f>
        <v>TAICHI</v>
      </c>
      <c r="AM459" s="122" t="str">
        <f>IF(ISNA(VLOOKUP(G459,[1]Sheet!$K$2:$L$159,2,FALSE))," ",(VLOOKUP(G459,[1]Sheet!$K$2:$L$159,2,FALSE)))</f>
        <v>HAK</v>
      </c>
      <c r="AN459" s="122" t="str">
        <f>IF(ISNA(VLOOKUP(I459&amp;C459,[1]Sheet!$D$2:$E$228,2,FALSE))," ",VLOOKUP(I459&amp;C459,[1]Sheet!$D$2:$E$228,2,FALSE))</f>
        <v>Leo, Kawasaki</v>
      </c>
      <c r="AO459" s="122" t="str">
        <f>+I459&amp;C459</f>
        <v>KDKSAUDI ARABIA</v>
      </c>
      <c r="AP459" s="122" t="str">
        <f>C459&amp;D459&amp;E459&amp;G459&amp;I459&amp;O459</f>
        <v>SAUDI ARABIA3140015161973KDKMAR</v>
      </c>
      <c r="AQ459" s="122" t="str">
        <f>B459&amp;D459&amp;N459</f>
        <v xml:space="preserve">MIDDLE EAST31400WP </v>
      </c>
      <c r="AR459" s="123" t="str">
        <f>+D459&amp;J459</f>
        <v>31400SE</v>
      </c>
      <c r="AS459" s="124" t="str">
        <f t="shared" si="70"/>
        <v>Ves</v>
      </c>
      <c r="AT459" s="125" t="str">
        <f t="shared" si="71"/>
        <v>15WAANAMGV</v>
      </c>
      <c r="AU459" s="125" t="str">
        <f>IF(NOT(AT459=""),VLOOKUP(AT459,[1]PSI_Category!A:B,2,0),"")</f>
        <v>W/P</v>
      </c>
      <c r="AV459" s="125" t="s">
        <v>536</v>
      </c>
      <c r="AW459" s="125" t="s">
        <v>536</v>
      </c>
      <c r="AX459" s="125" t="s">
        <v>536</v>
      </c>
    </row>
    <row r="460" spans="2:50" s="103" customFormat="1" ht="11.4" customHeight="1" x14ac:dyDescent="0.3">
      <c r="B460" s="104" t="s">
        <v>1802</v>
      </c>
      <c r="C460" s="105" t="s">
        <v>2262</v>
      </c>
      <c r="D460" s="106">
        <v>31400</v>
      </c>
      <c r="E460" s="107">
        <v>1516</v>
      </c>
      <c r="F460" s="105" t="s">
        <v>2263</v>
      </c>
      <c r="G460" s="107">
        <v>1973</v>
      </c>
      <c r="H460" s="105" t="s">
        <v>2264</v>
      </c>
      <c r="I460" s="105" t="s">
        <v>1773</v>
      </c>
      <c r="J460" s="107" t="s">
        <v>293</v>
      </c>
      <c r="K460" s="105">
        <v>92011269</v>
      </c>
      <c r="L460" s="105" t="s">
        <v>2297</v>
      </c>
      <c r="M460" s="105" t="s">
        <v>2285</v>
      </c>
      <c r="N460" s="105" t="s">
        <v>1809</v>
      </c>
      <c r="O460" s="108" t="s">
        <v>160</v>
      </c>
      <c r="P460" s="109" t="s">
        <v>1777</v>
      </c>
      <c r="Q460" s="110">
        <v>45372</v>
      </c>
      <c r="R460" s="110"/>
      <c r="S460" s="110">
        <v>45380</v>
      </c>
      <c r="T460" s="110"/>
      <c r="U460" s="111" t="s">
        <v>1952</v>
      </c>
      <c r="V460" s="111" t="s">
        <v>2103</v>
      </c>
      <c r="W460" s="112"/>
      <c r="X460" s="113" t="s">
        <v>2240</v>
      </c>
      <c r="Y460" s="114" t="s">
        <v>285</v>
      </c>
      <c r="Z460" s="115">
        <v>14.59</v>
      </c>
      <c r="AA460" s="116">
        <v>1250</v>
      </c>
      <c r="AB460" s="117">
        <f t="shared" si="63"/>
        <v>18237.5</v>
      </c>
      <c r="AC460" s="117">
        <f t="shared" si="64"/>
        <v>142.64460625000001</v>
      </c>
      <c r="AD460" s="118">
        <v>1250</v>
      </c>
      <c r="AE460" s="117">
        <f t="shared" si="65"/>
        <v>18237.5</v>
      </c>
      <c r="AF460" s="117">
        <f t="shared" si="66"/>
        <v>142.64460625000001</v>
      </c>
      <c r="AG460" s="119">
        <f t="shared" si="67"/>
        <v>0</v>
      </c>
      <c r="AH460" s="120">
        <f t="shared" si="68"/>
        <v>0</v>
      </c>
      <c r="AI460" s="121">
        <f t="shared" si="69"/>
        <v>0</v>
      </c>
      <c r="AJ460" s="122" t="str">
        <f>+C460</f>
        <v>SAUDI ARABIA</v>
      </c>
      <c r="AK460" s="122" t="str">
        <f>IF(ISNA(VLOOKUP(postponeList!D460,[1]Sheet!$A$2:$B$12,2,FALSE))," ",(VLOOKUP(postponeList!D460,[1]Sheet!$A$2:$B$12,2,FALSE)))</f>
        <v>PEWVN</v>
      </c>
      <c r="AL460" s="122" t="str">
        <f>IF(ISNA(VLOOKUP(E460,[1]Sheet!$G$2:$H$40,2,FALSE))," ",VLOOKUP(E460,[1]Sheet!$G$2:$H$40,2,FALSE))</f>
        <v>TAICHI</v>
      </c>
      <c r="AM460" s="122" t="str">
        <f>IF(ISNA(VLOOKUP(G460,[1]Sheet!$K$2:$L$159,2,FALSE))," ",(VLOOKUP(G460,[1]Sheet!$K$2:$L$159,2,FALSE)))</f>
        <v>HAK</v>
      </c>
      <c r="AN460" s="122" t="str">
        <f>IF(ISNA(VLOOKUP(I460&amp;C460,[1]Sheet!$D$2:$E$228,2,FALSE))," ",VLOOKUP(I460&amp;C460,[1]Sheet!$D$2:$E$228,2,FALSE))</f>
        <v>Leo, Kawasaki</v>
      </c>
      <c r="AO460" s="122" t="str">
        <f>+I460&amp;C460</f>
        <v>KDKSAUDI ARABIA</v>
      </c>
      <c r="AP460" s="122" t="str">
        <f>C460&amp;D460&amp;E460&amp;G460&amp;I460&amp;O460</f>
        <v>SAUDI ARABIA3140015161973KDKMAR</v>
      </c>
      <c r="AQ460" s="122" t="str">
        <f>B460&amp;D460&amp;N460</f>
        <v xml:space="preserve">MIDDLE EAST31400VF </v>
      </c>
      <c r="AR460" s="123" t="str">
        <f>+D460&amp;J460</f>
        <v>31400SE</v>
      </c>
      <c r="AS460" s="124" t="str">
        <f t="shared" si="70"/>
        <v>Ves</v>
      </c>
      <c r="AT460" s="125" t="str">
        <f t="shared" si="71"/>
        <v>20AUA11</v>
      </c>
      <c r="AU460" s="125" t="e">
        <f>IF(NOT(AT460=""),VLOOKUP(AT460,[1]PSI_Category!A:B,2,0),"")</f>
        <v>#N/A</v>
      </c>
      <c r="AV460" s="125" t="s">
        <v>533</v>
      </c>
      <c r="AW460" s="125" t="s">
        <v>1726</v>
      </c>
      <c r="AX460" s="125" t="s">
        <v>533</v>
      </c>
    </row>
    <row r="461" spans="2:50" s="103" customFormat="1" ht="11.4" customHeight="1" x14ac:dyDescent="0.3">
      <c r="B461" s="104" t="s">
        <v>1802</v>
      </c>
      <c r="C461" s="105" t="s">
        <v>2262</v>
      </c>
      <c r="D461" s="106">
        <v>31400</v>
      </c>
      <c r="E461" s="107">
        <v>1516</v>
      </c>
      <c r="F461" s="105" t="s">
        <v>2263</v>
      </c>
      <c r="G461" s="107">
        <v>1973</v>
      </c>
      <c r="H461" s="105" t="s">
        <v>2264</v>
      </c>
      <c r="I461" s="105" t="s">
        <v>1773</v>
      </c>
      <c r="J461" s="107" t="s">
        <v>293</v>
      </c>
      <c r="K461" s="105">
        <v>92011269</v>
      </c>
      <c r="L461" s="105" t="s">
        <v>2297</v>
      </c>
      <c r="M461" s="105" t="s">
        <v>2296</v>
      </c>
      <c r="N461" s="105" t="s">
        <v>1831</v>
      </c>
      <c r="O461" s="108" t="s">
        <v>160</v>
      </c>
      <c r="P461" s="109" t="s">
        <v>1777</v>
      </c>
      <c r="Q461" s="110">
        <v>45372</v>
      </c>
      <c r="R461" s="110"/>
      <c r="S461" s="110">
        <v>45380</v>
      </c>
      <c r="T461" s="110"/>
      <c r="U461" s="111" t="s">
        <v>1952</v>
      </c>
      <c r="V461" s="111" t="s">
        <v>2103</v>
      </c>
      <c r="W461" s="112"/>
      <c r="X461" s="113" t="s">
        <v>2240</v>
      </c>
      <c r="Y461" s="114" t="s">
        <v>285</v>
      </c>
      <c r="Z461" s="115">
        <v>59.76</v>
      </c>
      <c r="AA461" s="116">
        <v>4300</v>
      </c>
      <c r="AB461" s="117">
        <f t="shared" si="63"/>
        <v>256968</v>
      </c>
      <c r="AC461" s="117">
        <f t="shared" si="64"/>
        <v>2009.8752120000001</v>
      </c>
      <c r="AD461" s="118">
        <v>4300</v>
      </c>
      <c r="AE461" s="117">
        <f t="shared" si="65"/>
        <v>256968</v>
      </c>
      <c r="AF461" s="117">
        <f t="shared" si="66"/>
        <v>2009.8752120000001</v>
      </c>
      <c r="AG461" s="119">
        <f t="shared" si="67"/>
        <v>0</v>
      </c>
      <c r="AH461" s="120">
        <f t="shared" si="68"/>
        <v>0</v>
      </c>
      <c r="AI461" s="121">
        <f t="shared" si="69"/>
        <v>0</v>
      </c>
      <c r="AJ461" s="122" t="str">
        <f>+C461</f>
        <v>SAUDI ARABIA</v>
      </c>
      <c r="AK461" s="122" t="str">
        <f>IF(ISNA(VLOOKUP(postponeList!D461,[1]Sheet!$A$2:$B$12,2,FALSE))," ",(VLOOKUP(postponeList!D461,[1]Sheet!$A$2:$B$12,2,FALSE)))</f>
        <v>PEWVN</v>
      </c>
      <c r="AL461" s="122" t="str">
        <f>IF(ISNA(VLOOKUP(E461,[1]Sheet!$G$2:$H$40,2,FALSE))," ",VLOOKUP(E461,[1]Sheet!$G$2:$H$40,2,FALSE))</f>
        <v>TAICHI</v>
      </c>
      <c r="AM461" s="122" t="str">
        <f>IF(ISNA(VLOOKUP(G461,[1]Sheet!$K$2:$L$159,2,FALSE))," ",(VLOOKUP(G461,[1]Sheet!$K$2:$L$159,2,FALSE)))</f>
        <v>HAK</v>
      </c>
      <c r="AN461" s="122" t="str">
        <f>IF(ISNA(VLOOKUP(I461&amp;C461,[1]Sheet!$D$2:$E$228,2,FALSE))," ",VLOOKUP(I461&amp;C461,[1]Sheet!$D$2:$E$228,2,FALSE))</f>
        <v>Leo, Kawasaki</v>
      </c>
      <c r="AO461" s="122" t="str">
        <f>+I461&amp;C461</f>
        <v>KDKSAUDI ARABIA</v>
      </c>
      <c r="AP461" s="122" t="str">
        <f>C461&amp;D461&amp;E461&amp;G461&amp;I461&amp;O461</f>
        <v>SAUDI ARABIA3140015161973KDKMAR</v>
      </c>
      <c r="AQ461" s="122" t="str">
        <f>B461&amp;D461&amp;N461</f>
        <v xml:space="preserve">MIDDLE EAST31400CM </v>
      </c>
      <c r="AR461" s="123" t="str">
        <f>+D461&amp;J461</f>
        <v>31400SE</v>
      </c>
      <c r="AS461" s="124" t="str">
        <f t="shared" si="70"/>
        <v>Ves</v>
      </c>
      <c r="AT461" s="125" t="str">
        <f t="shared" si="71"/>
        <v>24CHH11</v>
      </c>
      <c r="AU461" s="125" t="e">
        <f>IF(NOT(AT461=""),VLOOKUP(AT461,[1]PSI_Category!A:B,2,0),"")</f>
        <v>#N/A</v>
      </c>
      <c r="AV461" s="125" t="s">
        <v>535</v>
      </c>
      <c r="AW461" s="125" t="s">
        <v>535</v>
      </c>
      <c r="AX461" s="125" t="s">
        <v>535</v>
      </c>
    </row>
    <row r="462" spans="2:50" s="103" customFormat="1" ht="11.4" customHeight="1" x14ac:dyDescent="0.3">
      <c r="B462" s="104" t="s">
        <v>1802</v>
      </c>
      <c r="C462" s="105" t="s">
        <v>2262</v>
      </c>
      <c r="D462" s="106">
        <v>31400</v>
      </c>
      <c r="E462" s="107">
        <v>1516</v>
      </c>
      <c r="F462" s="105" t="s">
        <v>2263</v>
      </c>
      <c r="G462" s="107">
        <v>1973</v>
      </c>
      <c r="H462" s="105" t="s">
        <v>2264</v>
      </c>
      <c r="I462" s="105" t="s">
        <v>1773</v>
      </c>
      <c r="J462" s="107" t="s">
        <v>293</v>
      </c>
      <c r="K462" s="105">
        <v>92011269</v>
      </c>
      <c r="L462" s="105" t="s">
        <v>2297</v>
      </c>
      <c r="M462" s="105" t="s">
        <v>2290</v>
      </c>
      <c r="N462" s="105" t="s">
        <v>1809</v>
      </c>
      <c r="O462" s="108" t="s">
        <v>160</v>
      </c>
      <c r="P462" s="109" t="s">
        <v>1777</v>
      </c>
      <c r="Q462" s="110">
        <v>45372</v>
      </c>
      <c r="R462" s="110"/>
      <c r="S462" s="110">
        <v>45380</v>
      </c>
      <c r="T462" s="110"/>
      <c r="U462" s="111" t="s">
        <v>1952</v>
      </c>
      <c r="V462" s="111" t="s">
        <v>2103</v>
      </c>
      <c r="W462" s="112"/>
      <c r="X462" s="113" t="s">
        <v>2240</v>
      </c>
      <c r="Y462" s="114" t="s">
        <v>285</v>
      </c>
      <c r="Z462" s="115">
        <v>16.2</v>
      </c>
      <c r="AA462" s="116">
        <v>300</v>
      </c>
      <c r="AB462" s="117">
        <f t="shared" si="63"/>
        <v>4860</v>
      </c>
      <c r="AC462" s="117">
        <f t="shared" si="64"/>
        <v>38.012490000000007</v>
      </c>
      <c r="AD462" s="118">
        <v>300</v>
      </c>
      <c r="AE462" s="117">
        <f t="shared" si="65"/>
        <v>4860</v>
      </c>
      <c r="AF462" s="117">
        <f t="shared" si="66"/>
        <v>38.012490000000007</v>
      </c>
      <c r="AG462" s="119">
        <f t="shared" si="67"/>
        <v>0</v>
      </c>
      <c r="AH462" s="120">
        <f t="shared" si="68"/>
        <v>0</v>
      </c>
      <c r="AI462" s="121">
        <f t="shared" si="69"/>
        <v>0</v>
      </c>
      <c r="AJ462" s="122" t="str">
        <f>+C462</f>
        <v>SAUDI ARABIA</v>
      </c>
      <c r="AK462" s="122" t="str">
        <f>IF(ISNA(VLOOKUP(postponeList!D462,[1]Sheet!$A$2:$B$12,2,FALSE))," ",(VLOOKUP(postponeList!D462,[1]Sheet!$A$2:$B$12,2,FALSE)))</f>
        <v>PEWVN</v>
      </c>
      <c r="AL462" s="122" t="str">
        <f>IF(ISNA(VLOOKUP(E462,[1]Sheet!$G$2:$H$40,2,FALSE))," ",VLOOKUP(E462,[1]Sheet!$G$2:$H$40,2,FALSE))</f>
        <v>TAICHI</v>
      </c>
      <c r="AM462" s="122" t="str">
        <f>IF(ISNA(VLOOKUP(G462,[1]Sheet!$K$2:$L$159,2,FALSE))," ",(VLOOKUP(G462,[1]Sheet!$K$2:$L$159,2,FALSE)))</f>
        <v>HAK</v>
      </c>
      <c r="AN462" s="122" t="str">
        <f>IF(ISNA(VLOOKUP(I462&amp;C462,[1]Sheet!$D$2:$E$228,2,FALSE))," ",VLOOKUP(I462&amp;C462,[1]Sheet!$D$2:$E$228,2,FALSE))</f>
        <v>Leo, Kawasaki</v>
      </c>
      <c r="AO462" s="122" t="str">
        <f>+I462&amp;C462</f>
        <v>KDKSAUDI ARABIA</v>
      </c>
      <c r="AP462" s="122" t="str">
        <f>C462&amp;D462&amp;E462&amp;G462&amp;I462&amp;O462</f>
        <v>SAUDI ARABIA3140015161973KDKMAR</v>
      </c>
      <c r="AQ462" s="122" t="str">
        <f>B462&amp;D462&amp;N462</f>
        <v xml:space="preserve">MIDDLE EAST31400VF </v>
      </c>
      <c r="AR462" s="123" t="str">
        <f>+D462&amp;J462</f>
        <v>31400SE</v>
      </c>
      <c r="AS462" s="124" t="str">
        <f t="shared" si="70"/>
        <v>Ves</v>
      </c>
      <c r="AT462" s="125" t="str">
        <f t="shared" si="71"/>
        <v>25AUA11</v>
      </c>
      <c r="AU462" s="125" t="e">
        <f>IF(NOT(AT462=""),VLOOKUP(AT462,[1]PSI_Category!A:B,2,0),"")</f>
        <v>#N/A</v>
      </c>
      <c r="AV462" s="125" t="s">
        <v>533</v>
      </c>
      <c r="AW462" s="125" t="s">
        <v>1726</v>
      </c>
      <c r="AX462" s="125" t="s">
        <v>533</v>
      </c>
    </row>
    <row r="463" spans="2:50" s="103" customFormat="1" ht="11.4" customHeight="1" x14ac:dyDescent="0.3">
      <c r="B463" s="104" t="s">
        <v>1802</v>
      </c>
      <c r="C463" s="105" t="s">
        <v>2262</v>
      </c>
      <c r="D463" s="106">
        <v>31400</v>
      </c>
      <c r="E463" s="107">
        <v>1516</v>
      </c>
      <c r="F463" s="105" t="s">
        <v>2263</v>
      </c>
      <c r="G463" s="107">
        <v>1973</v>
      </c>
      <c r="H463" s="105" t="s">
        <v>2264</v>
      </c>
      <c r="I463" s="105" t="s">
        <v>1773</v>
      </c>
      <c r="J463" s="107" t="s">
        <v>293</v>
      </c>
      <c r="K463" s="105">
        <v>92011269</v>
      </c>
      <c r="L463" s="105" t="s">
        <v>2297</v>
      </c>
      <c r="M463" s="105" t="s">
        <v>2292</v>
      </c>
      <c r="N463" s="105" t="s">
        <v>1809</v>
      </c>
      <c r="O463" s="108" t="s">
        <v>160</v>
      </c>
      <c r="P463" s="109" t="s">
        <v>1777</v>
      </c>
      <c r="Q463" s="110">
        <v>45372</v>
      </c>
      <c r="R463" s="110"/>
      <c r="S463" s="110">
        <v>45380</v>
      </c>
      <c r="T463" s="110"/>
      <c r="U463" s="111" t="s">
        <v>1952</v>
      </c>
      <c r="V463" s="111" t="s">
        <v>2103</v>
      </c>
      <c r="W463" s="112"/>
      <c r="X463" s="113" t="s">
        <v>2240</v>
      </c>
      <c r="Y463" s="114" t="s">
        <v>285</v>
      </c>
      <c r="Z463" s="115">
        <v>23.88</v>
      </c>
      <c r="AA463" s="116">
        <v>50</v>
      </c>
      <c r="AB463" s="117">
        <f t="shared" si="63"/>
        <v>1194</v>
      </c>
      <c r="AC463" s="117">
        <f t="shared" si="64"/>
        <v>9.338871000000001</v>
      </c>
      <c r="AD463" s="118">
        <v>50</v>
      </c>
      <c r="AE463" s="117">
        <f t="shared" si="65"/>
        <v>1194</v>
      </c>
      <c r="AF463" s="117">
        <f t="shared" si="66"/>
        <v>9.338871000000001</v>
      </c>
      <c r="AG463" s="119">
        <f t="shared" si="67"/>
        <v>0</v>
      </c>
      <c r="AH463" s="120">
        <f t="shared" si="68"/>
        <v>0</v>
      </c>
      <c r="AI463" s="121">
        <f t="shared" si="69"/>
        <v>0</v>
      </c>
      <c r="AJ463" s="122" t="str">
        <f>+C463</f>
        <v>SAUDI ARABIA</v>
      </c>
      <c r="AK463" s="122" t="str">
        <f>IF(ISNA(VLOOKUP(postponeList!D463,[1]Sheet!$A$2:$B$12,2,FALSE))," ",(VLOOKUP(postponeList!D463,[1]Sheet!$A$2:$B$12,2,FALSE)))</f>
        <v>PEWVN</v>
      </c>
      <c r="AL463" s="122" t="str">
        <f>IF(ISNA(VLOOKUP(E463,[1]Sheet!$G$2:$H$40,2,FALSE))," ",VLOOKUP(E463,[1]Sheet!$G$2:$H$40,2,FALSE))</f>
        <v>TAICHI</v>
      </c>
      <c r="AM463" s="122" t="str">
        <f>IF(ISNA(VLOOKUP(G463,[1]Sheet!$K$2:$L$159,2,FALSE))," ",(VLOOKUP(G463,[1]Sheet!$K$2:$L$159,2,FALSE)))</f>
        <v>HAK</v>
      </c>
      <c r="AN463" s="122" t="str">
        <f>IF(ISNA(VLOOKUP(I463&amp;C463,[1]Sheet!$D$2:$E$228,2,FALSE))," ",VLOOKUP(I463&amp;C463,[1]Sheet!$D$2:$E$228,2,FALSE))</f>
        <v>Leo, Kawasaki</v>
      </c>
      <c r="AO463" s="122" t="str">
        <f>+I463&amp;C463</f>
        <v>KDKSAUDI ARABIA</v>
      </c>
      <c r="AP463" s="122" t="str">
        <f>C463&amp;D463&amp;E463&amp;G463&amp;I463&amp;O463</f>
        <v>SAUDI ARABIA3140015161973KDKMAR</v>
      </c>
      <c r="AQ463" s="122" t="str">
        <f>B463&amp;D463&amp;N463</f>
        <v xml:space="preserve">MIDDLE EAST31400VF </v>
      </c>
      <c r="AR463" s="123" t="str">
        <f>+D463&amp;J463</f>
        <v>31400SE</v>
      </c>
      <c r="AS463" s="124" t="str">
        <f t="shared" si="70"/>
        <v>Ves</v>
      </c>
      <c r="AT463" s="125" t="str">
        <f t="shared" si="71"/>
        <v>30AUA11</v>
      </c>
      <c r="AU463" s="125" t="e">
        <f>IF(NOT(AT463=""),VLOOKUP(AT463,[1]PSI_Category!A:B,2,0),"")</f>
        <v>#N/A</v>
      </c>
      <c r="AV463" s="125" t="s">
        <v>533</v>
      </c>
      <c r="AW463" s="125" t="s">
        <v>1726</v>
      </c>
      <c r="AX463" s="125" t="s">
        <v>533</v>
      </c>
    </row>
    <row r="464" spans="2:50" s="103" customFormat="1" ht="11.4" customHeight="1" x14ac:dyDescent="0.3">
      <c r="B464" s="104" t="s">
        <v>1802</v>
      </c>
      <c r="C464" s="105" t="s">
        <v>2262</v>
      </c>
      <c r="D464" s="106">
        <v>31400</v>
      </c>
      <c r="E464" s="107">
        <v>1516</v>
      </c>
      <c r="F464" s="105" t="s">
        <v>2263</v>
      </c>
      <c r="G464" s="107">
        <v>1973</v>
      </c>
      <c r="H464" s="105" t="s">
        <v>2264</v>
      </c>
      <c r="I464" s="105" t="s">
        <v>1773</v>
      </c>
      <c r="J464" s="107" t="s">
        <v>293</v>
      </c>
      <c r="K464" s="105">
        <v>92011913</v>
      </c>
      <c r="L464" s="105" t="s">
        <v>2298</v>
      </c>
      <c r="M464" s="105" t="s">
        <v>2289</v>
      </c>
      <c r="N464" s="105" t="s">
        <v>1831</v>
      </c>
      <c r="O464" s="108" t="s">
        <v>160</v>
      </c>
      <c r="P464" s="109" t="s">
        <v>1777</v>
      </c>
      <c r="Q464" s="110">
        <v>45378</v>
      </c>
      <c r="R464" s="110"/>
      <c r="S464" s="110">
        <v>45380</v>
      </c>
      <c r="T464" s="110"/>
      <c r="U464" s="111" t="s">
        <v>1952</v>
      </c>
      <c r="V464" s="111" t="s">
        <v>2103</v>
      </c>
      <c r="W464" s="112"/>
      <c r="X464" s="113" t="s">
        <v>2240</v>
      </c>
      <c r="Y464" s="114" t="s">
        <v>285</v>
      </c>
      <c r="Z464" s="115">
        <v>52.84</v>
      </c>
      <c r="AA464" s="116">
        <v>2950</v>
      </c>
      <c r="AB464" s="117">
        <f t="shared" si="63"/>
        <v>155878</v>
      </c>
      <c r="AC464" s="117">
        <f t="shared" si="64"/>
        <v>1219.199777</v>
      </c>
      <c r="AD464" s="118">
        <v>2950</v>
      </c>
      <c r="AE464" s="117">
        <f t="shared" si="65"/>
        <v>155878</v>
      </c>
      <c r="AF464" s="117">
        <f t="shared" si="66"/>
        <v>1219.199777</v>
      </c>
      <c r="AG464" s="119">
        <f t="shared" si="67"/>
        <v>0</v>
      </c>
      <c r="AH464" s="120">
        <f t="shared" si="68"/>
        <v>0</v>
      </c>
      <c r="AI464" s="121">
        <f t="shared" si="69"/>
        <v>0</v>
      </c>
      <c r="AJ464" s="122" t="str">
        <f>+C464</f>
        <v>SAUDI ARABIA</v>
      </c>
      <c r="AK464" s="122" t="str">
        <f>IF(ISNA(VLOOKUP(postponeList!D464,[1]Sheet!$A$2:$B$12,2,FALSE))," ",(VLOOKUP(postponeList!D464,[1]Sheet!$A$2:$B$12,2,FALSE)))</f>
        <v>PEWVN</v>
      </c>
      <c r="AL464" s="122" t="str">
        <f>IF(ISNA(VLOOKUP(E464,[1]Sheet!$G$2:$H$40,2,FALSE))," ",VLOOKUP(E464,[1]Sheet!$G$2:$H$40,2,FALSE))</f>
        <v>TAICHI</v>
      </c>
      <c r="AM464" s="122" t="str">
        <f>IF(ISNA(VLOOKUP(G464,[1]Sheet!$K$2:$L$159,2,FALSE))," ",(VLOOKUP(G464,[1]Sheet!$K$2:$L$159,2,FALSE)))</f>
        <v>HAK</v>
      </c>
      <c r="AN464" s="122" t="str">
        <f>IF(ISNA(VLOOKUP(I464&amp;C464,[1]Sheet!$D$2:$E$228,2,FALSE))," ",VLOOKUP(I464&amp;C464,[1]Sheet!$D$2:$E$228,2,FALSE))</f>
        <v>Leo, Kawasaki</v>
      </c>
      <c r="AO464" s="122" t="str">
        <f>+I464&amp;C464</f>
        <v>KDKSAUDI ARABIA</v>
      </c>
      <c r="AP464" s="122" t="str">
        <f>C464&amp;D464&amp;E464&amp;G464&amp;I464&amp;O464</f>
        <v>SAUDI ARABIA3140015161973KDKMAR</v>
      </c>
      <c r="AQ464" s="122" t="str">
        <f>B464&amp;D464&amp;N464</f>
        <v xml:space="preserve">MIDDLE EAST31400CM </v>
      </c>
      <c r="AR464" s="123" t="str">
        <f>+D464&amp;J464</f>
        <v>31400SE</v>
      </c>
      <c r="AS464" s="124" t="str">
        <f t="shared" si="70"/>
        <v>Ves</v>
      </c>
      <c r="AT464" s="125" t="str">
        <f t="shared" si="71"/>
        <v>24CUH11</v>
      </c>
      <c r="AU464" s="125" t="e">
        <f>IF(NOT(AT464=""),VLOOKUP(AT464,[1]PSI_Category!A:B,2,0),"")</f>
        <v>#N/A</v>
      </c>
      <c r="AV464" s="125" t="s">
        <v>535</v>
      </c>
      <c r="AW464" s="125" t="s">
        <v>535</v>
      </c>
      <c r="AX464" s="125" t="s">
        <v>535</v>
      </c>
    </row>
    <row r="465" spans="2:50" s="103" customFormat="1" ht="11.4" customHeight="1" x14ac:dyDescent="0.3">
      <c r="B465" s="104" t="s">
        <v>1802</v>
      </c>
      <c r="C465" s="105" t="s">
        <v>2262</v>
      </c>
      <c r="D465" s="106">
        <v>31400</v>
      </c>
      <c r="E465" s="107">
        <v>1516</v>
      </c>
      <c r="F465" s="105" t="s">
        <v>2263</v>
      </c>
      <c r="G465" s="107">
        <v>779</v>
      </c>
      <c r="H465" s="105" t="s">
        <v>2269</v>
      </c>
      <c r="I465" s="105" t="s">
        <v>1773</v>
      </c>
      <c r="J465" s="107" t="s">
        <v>293</v>
      </c>
      <c r="K465" s="105">
        <v>92010816</v>
      </c>
      <c r="L465" s="105" t="s">
        <v>2299</v>
      </c>
      <c r="M465" s="105" t="s">
        <v>2300</v>
      </c>
      <c r="N465" s="105" t="s">
        <v>1831</v>
      </c>
      <c r="O465" s="108" t="s">
        <v>160</v>
      </c>
      <c r="P465" s="109" t="s">
        <v>1777</v>
      </c>
      <c r="Q465" s="110"/>
      <c r="R465" s="110"/>
      <c r="S465" s="110"/>
      <c r="T465" s="110"/>
      <c r="U465" s="111"/>
      <c r="V465" s="111"/>
      <c r="W465" s="112"/>
      <c r="X465" s="113"/>
      <c r="Y465" s="114" t="s">
        <v>285</v>
      </c>
      <c r="Z465" s="115">
        <v>41.38</v>
      </c>
      <c r="AA465" s="116">
        <v>1000</v>
      </c>
      <c r="AB465" s="117">
        <f t="shared" si="63"/>
        <v>41380</v>
      </c>
      <c r="AC465" s="117">
        <f t="shared" si="64"/>
        <v>323.65367000000003</v>
      </c>
      <c r="AD465" s="118"/>
      <c r="AE465" s="117">
        <f t="shared" si="65"/>
        <v>0</v>
      </c>
      <c r="AF465" s="117">
        <f t="shared" si="66"/>
        <v>0</v>
      </c>
      <c r="AG465" s="119">
        <f t="shared" si="67"/>
        <v>1000</v>
      </c>
      <c r="AH465" s="120">
        <f t="shared" si="68"/>
        <v>41380</v>
      </c>
      <c r="AI465" s="121">
        <f t="shared" si="69"/>
        <v>323.65367000000003</v>
      </c>
      <c r="AJ465" s="122" t="str">
        <f>+C465</f>
        <v>SAUDI ARABIA</v>
      </c>
      <c r="AK465" s="122" t="str">
        <f>IF(ISNA(VLOOKUP(postponeList!D465,[1]Sheet!$A$2:$B$12,2,FALSE))," ",(VLOOKUP(postponeList!D465,[1]Sheet!$A$2:$B$12,2,FALSE)))</f>
        <v>PEWVN</v>
      </c>
      <c r="AL465" s="122" t="str">
        <f>IF(ISNA(VLOOKUP(E465,[1]Sheet!$G$2:$H$40,2,FALSE))," ",VLOOKUP(E465,[1]Sheet!$G$2:$H$40,2,FALSE))</f>
        <v>TAICHI</v>
      </c>
      <c r="AM465" s="122" t="str">
        <f>IF(ISNA(VLOOKUP(G465,[1]Sheet!$K$2:$L$159,2,FALSE))," ",(VLOOKUP(G465,[1]Sheet!$K$2:$L$159,2,FALSE)))</f>
        <v>HAI (JEDDAH)</v>
      </c>
      <c r="AN465" s="122" t="str">
        <f>IF(ISNA(VLOOKUP(I465&amp;C465,[1]Sheet!$D$2:$E$228,2,FALSE))," ",VLOOKUP(I465&amp;C465,[1]Sheet!$D$2:$E$228,2,FALSE))</f>
        <v>Leo, Kawasaki</v>
      </c>
      <c r="AO465" s="122" t="str">
        <f>+I465&amp;C465</f>
        <v>KDKSAUDI ARABIA</v>
      </c>
      <c r="AP465" s="122" t="str">
        <f>C465&amp;D465&amp;E465&amp;G465&amp;I465&amp;O465</f>
        <v>SAUDI ARABIA314001516779KDKMAR</v>
      </c>
      <c r="AQ465" s="122" t="str">
        <f>B465&amp;D465&amp;N465</f>
        <v xml:space="preserve">MIDDLE EAST31400CM </v>
      </c>
      <c r="AR465" s="123" t="str">
        <f>+D465&amp;J465</f>
        <v>31400SE</v>
      </c>
      <c r="AS465" s="124" t="str">
        <f t="shared" si="70"/>
        <v/>
      </c>
      <c r="AT465" s="125" t="str">
        <f t="shared" si="71"/>
        <v>17CUHNAMG</v>
      </c>
      <c r="AU465" s="125" t="str">
        <f>IF(NOT(AT465=""),VLOOKUP(AT465,[1]PSI_Category!A:B,2,0),"")</f>
        <v>C/M</v>
      </c>
      <c r="AV465" s="125" t="s">
        <v>535</v>
      </c>
      <c r="AW465" s="125" t="s">
        <v>535</v>
      </c>
      <c r="AX465" s="125" t="s">
        <v>535</v>
      </c>
    </row>
    <row r="466" spans="2:50" s="103" customFormat="1" ht="11.4" customHeight="1" x14ac:dyDescent="0.3">
      <c r="B466" s="104" t="s">
        <v>1802</v>
      </c>
      <c r="C466" s="105" t="s">
        <v>2262</v>
      </c>
      <c r="D466" s="106">
        <v>31400</v>
      </c>
      <c r="E466" s="107">
        <v>1516</v>
      </c>
      <c r="F466" s="105" t="s">
        <v>2263</v>
      </c>
      <c r="G466" s="107">
        <v>779</v>
      </c>
      <c r="H466" s="105" t="s">
        <v>2269</v>
      </c>
      <c r="I466" s="105" t="s">
        <v>1773</v>
      </c>
      <c r="J466" s="107" t="s">
        <v>293</v>
      </c>
      <c r="K466" s="105">
        <v>92010816</v>
      </c>
      <c r="L466" s="105" t="s">
        <v>2299</v>
      </c>
      <c r="M466" s="105" t="s">
        <v>1855</v>
      </c>
      <c r="N466" s="105" t="s">
        <v>1809</v>
      </c>
      <c r="O466" s="108" t="s">
        <v>160</v>
      </c>
      <c r="P466" s="109" t="s">
        <v>1777</v>
      </c>
      <c r="Q466" s="110"/>
      <c r="R466" s="110"/>
      <c r="S466" s="110"/>
      <c r="T466" s="110"/>
      <c r="U466" s="111"/>
      <c r="V466" s="111"/>
      <c r="W466" s="112"/>
      <c r="X466" s="113"/>
      <c r="Y466" s="114" t="s">
        <v>285</v>
      </c>
      <c r="Z466" s="115">
        <v>22.85</v>
      </c>
      <c r="AA466" s="116">
        <v>450</v>
      </c>
      <c r="AB466" s="117">
        <f t="shared" si="63"/>
        <v>10282.5</v>
      </c>
      <c r="AC466" s="117">
        <f t="shared" si="64"/>
        <v>80.424573750000008</v>
      </c>
      <c r="AD466" s="118"/>
      <c r="AE466" s="117">
        <f t="shared" si="65"/>
        <v>0</v>
      </c>
      <c r="AF466" s="117">
        <f t="shared" si="66"/>
        <v>0</v>
      </c>
      <c r="AG466" s="119">
        <f t="shared" si="67"/>
        <v>450</v>
      </c>
      <c r="AH466" s="120">
        <f t="shared" si="68"/>
        <v>10282.5</v>
      </c>
      <c r="AI466" s="121">
        <f t="shared" si="69"/>
        <v>80.424573750000008</v>
      </c>
      <c r="AJ466" s="122" t="str">
        <f>+C466</f>
        <v>SAUDI ARABIA</v>
      </c>
      <c r="AK466" s="122" t="str">
        <f>IF(ISNA(VLOOKUP(postponeList!D466,[1]Sheet!$A$2:$B$12,2,FALSE))," ",(VLOOKUP(postponeList!D466,[1]Sheet!$A$2:$B$12,2,FALSE)))</f>
        <v>PEWVN</v>
      </c>
      <c r="AL466" s="122" t="str">
        <f>IF(ISNA(VLOOKUP(E466,[1]Sheet!$G$2:$H$40,2,FALSE))," ",VLOOKUP(E466,[1]Sheet!$G$2:$H$40,2,FALSE))</f>
        <v>TAICHI</v>
      </c>
      <c r="AM466" s="122" t="str">
        <f>IF(ISNA(VLOOKUP(G466,[1]Sheet!$K$2:$L$159,2,FALSE))," ",(VLOOKUP(G466,[1]Sheet!$K$2:$L$159,2,FALSE)))</f>
        <v>HAI (JEDDAH)</v>
      </c>
      <c r="AN466" s="122" t="str">
        <f>IF(ISNA(VLOOKUP(I466&amp;C466,[1]Sheet!$D$2:$E$228,2,FALSE))," ",VLOOKUP(I466&amp;C466,[1]Sheet!$D$2:$E$228,2,FALSE))</f>
        <v>Leo, Kawasaki</v>
      </c>
      <c r="AO466" s="122" t="str">
        <f>+I466&amp;C466</f>
        <v>KDKSAUDI ARABIA</v>
      </c>
      <c r="AP466" s="122" t="str">
        <f>C466&amp;D466&amp;E466&amp;G466&amp;I466&amp;O466</f>
        <v>SAUDI ARABIA314001516779KDKMAR</v>
      </c>
      <c r="AQ466" s="122" t="str">
        <f>B466&amp;D466&amp;N466</f>
        <v xml:space="preserve">MIDDLE EAST31400VF </v>
      </c>
      <c r="AR466" s="123" t="str">
        <f>+D466&amp;J466</f>
        <v>31400SE</v>
      </c>
      <c r="AS466" s="124" t="str">
        <f t="shared" si="70"/>
        <v/>
      </c>
      <c r="AT466" s="125" t="str">
        <f t="shared" si="71"/>
        <v>20ALANAMG</v>
      </c>
      <c r="AU466" s="125" t="str">
        <f>IF(NOT(AT466=""),VLOOKUP(AT466,[1]PSI_Category!A:B,2,0),"")</f>
        <v>V/F</v>
      </c>
      <c r="AV466" s="125" t="s">
        <v>533</v>
      </c>
      <c r="AW466" s="125" t="s">
        <v>1726</v>
      </c>
      <c r="AX466" s="125" t="s">
        <v>533</v>
      </c>
    </row>
    <row r="467" spans="2:50" s="103" customFormat="1" ht="11.4" customHeight="1" x14ac:dyDescent="0.3">
      <c r="B467" s="104" t="s">
        <v>1802</v>
      </c>
      <c r="C467" s="105" t="s">
        <v>2262</v>
      </c>
      <c r="D467" s="106">
        <v>31400</v>
      </c>
      <c r="E467" s="107">
        <v>1516</v>
      </c>
      <c r="F467" s="105" t="s">
        <v>2263</v>
      </c>
      <c r="G467" s="107">
        <v>779</v>
      </c>
      <c r="H467" s="105" t="s">
        <v>2269</v>
      </c>
      <c r="I467" s="105" t="s">
        <v>1773</v>
      </c>
      <c r="J467" s="107" t="s">
        <v>293</v>
      </c>
      <c r="K467" s="105">
        <v>92010816</v>
      </c>
      <c r="L467" s="105" t="s">
        <v>2299</v>
      </c>
      <c r="M467" s="105" t="s">
        <v>2301</v>
      </c>
      <c r="N467" s="105" t="s">
        <v>1831</v>
      </c>
      <c r="O467" s="108" t="s">
        <v>160</v>
      </c>
      <c r="P467" s="109" t="s">
        <v>1777</v>
      </c>
      <c r="Q467" s="110"/>
      <c r="R467" s="110"/>
      <c r="S467" s="110"/>
      <c r="T467" s="110"/>
      <c r="U467" s="111"/>
      <c r="V467" s="111"/>
      <c r="W467" s="112"/>
      <c r="X467" s="113"/>
      <c r="Y467" s="114" t="s">
        <v>285</v>
      </c>
      <c r="Z467" s="115">
        <v>62.97</v>
      </c>
      <c r="AA467" s="116">
        <v>2500</v>
      </c>
      <c r="AB467" s="117">
        <f t="shared" si="63"/>
        <v>157425</v>
      </c>
      <c r="AC467" s="117">
        <f t="shared" si="64"/>
        <v>1231.2996375</v>
      </c>
      <c r="AD467" s="118"/>
      <c r="AE467" s="117">
        <f t="shared" si="65"/>
        <v>0</v>
      </c>
      <c r="AF467" s="117">
        <f t="shared" si="66"/>
        <v>0</v>
      </c>
      <c r="AG467" s="119">
        <f t="shared" si="67"/>
        <v>2500</v>
      </c>
      <c r="AH467" s="120">
        <f t="shared" si="68"/>
        <v>157425</v>
      </c>
      <c r="AI467" s="121">
        <f t="shared" si="69"/>
        <v>1231.2996375</v>
      </c>
      <c r="AJ467" s="122" t="str">
        <f>+C467</f>
        <v>SAUDI ARABIA</v>
      </c>
      <c r="AK467" s="122" t="str">
        <f>IF(ISNA(VLOOKUP(postponeList!D467,[1]Sheet!$A$2:$B$12,2,FALSE))," ",(VLOOKUP(postponeList!D467,[1]Sheet!$A$2:$B$12,2,FALSE)))</f>
        <v>PEWVN</v>
      </c>
      <c r="AL467" s="122" t="str">
        <f>IF(ISNA(VLOOKUP(E467,[1]Sheet!$G$2:$H$40,2,FALSE))," ",VLOOKUP(E467,[1]Sheet!$G$2:$H$40,2,FALSE))</f>
        <v>TAICHI</v>
      </c>
      <c r="AM467" s="122" t="str">
        <f>IF(ISNA(VLOOKUP(G467,[1]Sheet!$K$2:$L$159,2,FALSE))," ",(VLOOKUP(G467,[1]Sheet!$K$2:$L$159,2,FALSE)))</f>
        <v>HAI (JEDDAH)</v>
      </c>
      <c r="AN467" s="122" t="str">
        <f>IF(ISNA(VLOOKUP(I467&amp;C467,[1]Sheet!$D$2:$E$228,2,FALSE))," ",VLOOKUP(I467&amp;C467,[1]Sheet!$D$2:$E$228,2,FALSE))</f>
        <v>Leo, Kawasaki</v>
      </c>
      <c r="AO467" s="122" t="str">
        <f>+I467&amp;C467</f>
        <v>KDKSAUDI ARABIA</v>
      </c>
      <c r="AP467" s="122" t="str">
        <f>C467&amp;D467&amp;E467&amp;G467&amp;I467&amp;O467</f>
        <v>SAUDI ARABIA314001516779KDKMAR</v>
      </c>
      <c r="AQ467" s="122" t="str">
        <f>B467&amp;D467&amp;N467</f>
        <v xml:space="preserve">MIDDLE EAST31400CM </v>
      </c>
      <c r="AR467" s="123" t="str">
        <f>+D467&amp;J467</f>
        <v>31400SE</v>
      </c>
      <c r="AS467" s="124" t="str">
        <f t="shared" si="70"/>
        <v/>
      </c>
      <c r="AT467" s="125" t="str">
        <f t="shared" si="71"/>
        <v>24CHHNAMG</v>
      </c>
      <c r="AU467" s="125" t="str">
        <f>IF(NOT(AT467=""),VLOOKUP(AT467,[1]PSI_Category!A:B,2,0),"")</f>
        <v>C/M</v>
      </c>
      <c r="AV467" s="125" t="s">
        <v>535</v>
      </c>
      <c r="AW467" s="125" t="s">
        <v>535</v>
      </c>
      <c r="AX467" s="125" t="s">
        <v>535</v>
      </c>
    </row>
    <row r="468" spans="2:50" s="103" customFormat="1" ht="11.4" customHeight="1" x14ac:dyDescent="0.3">
      <c r="B468" s="104" t="s">
        <v>1802</v>
      </c>
      <c r="C468" s="105" t="s">
        <v>2262</v>
      </c>
      <c r="D468" s="106">
        <v>31400</v>
      </c>
      <c r="E468" s="107">
        <v>1516</v>
      </c>
      <c r="F468" s="105" t="s">
        <v>2263</v>
      </c>
      <c r="G468" s="107">
        <v>779</v>
      </c>
      <c r="H468" s="105" t="s">
        <v>2269</v>
      </c>
      <c r="I468" s="105" t="s">
        <v>1773</v>
      </c>
      <c r="J468" s="107" t="s">
        <v>293</v>
      </c>
      <c r="K468" s="105">
        <v>92010816</v>
      </c>
      <c r="L468" s="105" t="s">
        <v>2299</v>
      </c>
      <c r="M468" s="105" t="s">
        <v>2302</v>
      </c>
      <c r="N468" s="105" t="s">
        <v>1831</v>
      </c>
      <c r="O468" s="108" t="s">
        <v>160</v>
      </c>
      <c r="P468" s="109" t="s">
        <v>1777</v>
      </c>
      <c r="Q468" s="110"/>
      <c r="R468" s="110"/>
      <c r="S468" s="110"/>
      <c r="T468" s="110"/>
      <c r="U468" s="111"/>
      <c r="V468" s="111"/>
      <c r="W468" s="112"/>
      <c r="X468" s="113"/>
      <c r="Y468" s="114" t="s">
        <v>285</v>
      </c>
      <c r="Z468" s="115">
        <v>52.55</v>
      </c>
      <c r="AA468" s="116">
        <v>2500</v>
      </c>
      <c r="AB468" s="117">
        <f t="shared" si="63"/>
        <v>131375</v>
      </c>
      <c r="AC468" s="117">
        <f t="shared" si="64"/>
        <v>1027.5495625000001</v>
      </c>
      <c r="AD468" s="118"/>
      <c r="AE468" s="117">
        <f t="shared" si="65"/>
        <v>0</v>
      </c>
      <c r="AF468" s="117">
        <f t="shared" si="66"/>
        <v>0</v>
      </c>
      <c r="AG468" s="119">
        <f t="shared" si="67"/>
        <v>2500</v>
      </c>
      <c r="AH468" s="120">
        <f t="shared" si="68"/>
        <v>131375</v>
      </c>
      <c r="AI468" s="121">
        <f t="shared" si="69"/>
        <v>1027.5495625000001</v>
      </c>
      <c r="AJ468" s="122" t="str">
        <f>+C468</f>
        <v>SAUDI ARABIA</v>
      </c>
      <c r="AK468" s="122" t="str">
        <f>IF(ISNA(VLOOKUP(postponeList!D468,[1]Sheet!$A$2:$B$12,2,FALSE))," ",(VLOOKUP(postponeList!D468,[1]Sheet!$A$2:$B$12,2,FALSE)))</f>
        <v>PEWVN</v>
      </c>
      <c r="AL468" s="122" t="str">
        <f>IF(ISNA(VLOOKUP(E468,[1]Sheet!$G$2:$H$40,2,FALSE))," ",VLOOKUP(E468,[1]Sheet!$G$2:$H$40,2,FALSE))</f>
        <v>TAICHI</v>
      </c>
      <c r="AM468" s="122" t="str">
        <f>IF(ISNA(VLOOKUP(G468,[1]Sheet!$K$2:$L$159,2,FALSE))," ",(VLOOKUP(G468,[1]Sheet!$K$2:$L$159,2,FALSE)))</f>
        <v>HAI (JEDDAH)</v>
      </c>
      <c r="AN468" s="122" t="str">
        <f>IF(ISNA(VLOOKUP(I468&amp;C468,[1]Sheet!$D$2:$E$228,2,FALSE))," ",VLOOKUP(I468&amp;C468,[1]Sheet!$D$2:$E$228,2,FALSE))</f>
        <v>Leo, Kawasaki</v>
      </c>
      <c r="AO468" s="122" t="str">
        <f>+I468&amp;C468</f>
        <v>KDKSAUDI ARABIA</v>
      </c>
      <c r="AP468" s="122" t="str">
        <f>C468&amp;D468&amp;E468&amp;G468&amp;I468&amp;O468</f>
        <v>SAUDI ARABIA314001516779KDKMAR</v>
      </c>
      <c r="AQ468" s="122" t="str">
        <f>B468&amp;D468&amp;N468</f>
        <v xml:space="preserve">MIDDLE EAST31400CM </v>
      </c>
      <c r="AR468" s="123" t="str">
        <f>+D468&amp;J468</f>
        <v>31400SE</v>
      </c>
      <c r="AS468" s="124" t="str">
        <f t="shared" si="70"/>
        <v/>
      </c>
      <c r="AT468" s="125" t="str">
        <f t="shared" si="71"/>
        <v>24CUHNAMG</v>
      </c>
      <c r="AU468" s="125" t="str">
        <f>IF(NOT(AT468=""),VLOOKUP(AT468,[1]PSI_Category!A:B,2,0),"")</f>
        <v>C/M</v>
      </c>
      <c r="AV468" s="125" t="s">
        <v>535</v>
      </c>
      <c r="AW468" s="125" t="s">
        <v>535</v>
      </c>
      <c r="AX468" s="125" t="s">
        <v>535</v>
      </c>
    </row>
    <row r="469" spans="2:50" s="103" customFormat="1" ht="11.4" customHeight="1" x14ac:dyDescent="0.3">
      <c r="B469" s="104" t="s">
        <v>1802</v>
      </c>
      <c r="C469" s="105" t="s">
        <v>2262</v>
      </c>
      <c r="D469" s="106">
        <v>31400</v>
      </c>
      <c r="E469" s="107">
        <v>1516</v>
      </c>
      <c r="F469" s="105" t="s">
        <v>2263</v>
      </c>
      <c r="G469" s="107">
        <v>779</v>
      </c>
      <c r="H469" s="105" t="s">
        <v>2269</v>
      </c>
      <c r="I469" s="105" t="s">
        <v>1773</v>
      </c>
      <c r="J469" s="107" t="s">
        <v>293</v>
      </c>
      <c r="K469" s="105">
        <v>92011267</v>
      </c>
      <c r="L469" s="105" t="s">
        <v>2303</v>
      </c>
      <c r="M469" s="105" t="s">
        <v>2284</v>
      </c>
      <c r="N469" s="105" t="s">
        <v>1818</v>
      </c>
      <c r="O469" s="108" t="s">
        <v>160</v>
      </c>
      <c r="P469" s="109" t="s">
        <v>1777</v>
      </c>
      <c r="Q469" s="110">
        <v>45372</v>
      </c>
      <c r="R469" s="110"/>
      <c r="S469" s="110">
        <v>45380</v>
      </c>
      <c r="T469" s="110"/>
      <c r="U469" s="111" t="s">
        <v>1952</v>
      </c>
      <c r="V469" s="111" t="s">
        <v>2103</v>
      </c>
      <c r="W469" s="112"/>
      <c r="X469" s="113" t="s">
        <v>2240</v>
      </c>
      <c r="Y469" s="114" t="s">
        <v>285</v>
      </c>
      <c r="Z469" s="115">
        <v>19.03</v>
      </c>
      <c r="AA469" s="116">
        <v>60</v>
      </c>
      <c r="AB469" s="117">
        <f t="shared" si="63"/>
        <v>1141.8000000000002</v>
      </c>
      <c r="AC469" s="117">
        <f t="shared" si="64"/>
        <v>8.9305887000000013</v>
      </c>
      <c r="AD469" s="118">
        <v>60</v>
      </c>
      <c r="AE469" s="117">
        <f t="shared" si="65"/>
        <v>1141.8000000000002</v>
      </c>
      <c r="AF469" s="117">
        <f t="shared" si="66"/>
        <v>8.9305887000000013</v>
      </c>
      <c r="AG469" s="119">
        <f t="shared" si="67"/>
        <v>0</v>
      </c>
      <c r="AH469" s="120">
        <f t="shared" si="68"/>
        <v>0</v>
      </c>
      <c r="AI469" s="121">
        <f t="shared" si="69"/>
        <v>0</v>
      </c>
      <c r="AJ469" s="122" t="str">
        <f>+C469</f>
        <v>SAUDI ARABIA</v>
      </c>
      <c r="AK469" s="122" t="str">
        <f>IF(ISNA(VLOOKUP(postponeList!D469,[1]Sheet!$A$2:$B$12,2,FALSE))," ",(VLOOKUP(postponeList!D469,[1]Sheet!$A$2:$B$12,2,FALSE)))</f>
        <v>PEWVN</v>
      </c>
      <c r="AL469" s="122" t="str">
        <f>IF(ISNA(VLOOKUP(E469,[1]Sheet!$G$2:$H$40,2,FALSE))," ",VLOOKUP(E469,[1]Sheet!$G$2:$H$40,2,FALSE))</f>
        <v>TAICHI</v>
      </c>
      <c r="AM469" s="122" t="str">
        <f>IF(ISNA(VLOOKUP(G469,[1]Sheet!$K$2:$L$159,2,FALSE))," ",(VLOOKUP(G469,[1]Sheet!$K$2:$L$159,2,FALSE)))</f>
        <v>HAI (JEDDAH)</v>
      </c>
      <c r="AN469" s="122" t="str">
        <f>IF(ISNA(VLOOKUP(I469&amp;C469,[1]Sheet!$D$2:$E$228,2,FALSE))," ",VLOOKUP(I469&amp;C469,[1]Sheet!$D$2:$E$228,2,FALSE))</f>
        <v>Leo, Kawasaki</v>
      </c>
      <c r="AO469" s="122" t="str">
        <f>+I469&amp;C469</f>
        <v>KDKSAUDI ARABIA</v>
      </c>
      <c r="AP469" s="122" t="str">
        <f>C469&amp;D469&amp;E469&amp;G469&amp;I469&amp;O469</f>
        <v>SAUDI ARABIA314001516779KDKMAR</v>
      </c>
      <c r="AQ469" s="122" t="str">
        <f>B469&amp;D469&amp;N469</f>
        <v xml:space="preserve">MIDDLE EAST31400WP </v>
      </c>
      <c r="AR469" s="123" t="str">
        <f>+D469&amp;J469</f>
        <v>31400SE</v>
      </c>
      <c r="AS469" s="124" t="str">
        <f t="shared" si="70"/>
        <v>Ves</v>
      </c>
      <c r="AT469" s="125" t="str">
        <f t="shared" si="71"/>
        <v>15WAANAMGV</v>
      </c>
      <c r="AU469" s="125" t="str">
        <f>IF(NOT(AT469=""),VLOOKUP(AT469,[1]PSI_Category!A:B,2,0),"")</f>
        <v>W/P</v>
      </c>
      <c r="AV469" s="125" t="s">
        <v>536</v>
      </c>
      <c r="AW469" s="125" t="s">
        <v>536</v>
      </c>
      <c r="AX469" s="125" t="s">
        <v>536</v>
      </c>
    </row>
    <row r="470" spans="2:50" s="103" customFormat="1" ht="11.4" customHeight="1" x14ac:dyDescent="0.3">
      <c r="B470" s="104" t="s">
        <v>1802</v>
      </c>
      <c r="C470" s="105" t="s">
        <v>2262</v>
      </c>
      <c r="D470" s="106">
        <v>31400</v>
      </c>
      <c r="E470" s="107">
        <v>1516</v>
      </c>
      <c r="F470" s="105" t="s">
        <v>2263</v>
      </c>
      <c r="G470" s="107">
        <v>779</v>
      </c>
      <c r="H470" s="105" t="s">
        <v>2269</v>
      </c>
      <c r="I470" s="105" t="s">
        <v>1773</v>
      </c>
      <c r="J470" s="107" t="s">
        <v>293</v>
      </c>
      <c r="K470" s="105">
        <v>92011267</v>
      </c>
      <c r="L470" s="105" t="s">
        <v>2303</v>
      </c>
      <c r="M470" s="105" t="s">
        <v>1855</v>
      </c>
      <c r="N470" s="105" t="s">
        <v>1809</v>
      </c>
      <c r="O470" s="108" t="s">
        <v>160</v>
      </c>
      <c r="P470" s="109" t="s">
        <v>1777</v>
      </c>
      <c r="Q470" s="110">
        <v>45372</v>
      </c>
      <c r="R470" s="110"/>
      <c r="S470" s="110">
        <v>45380</v>
      </c>
      <c r="T470" s="110"/>
      <c r="U470" s="111" t="s">
        <v>1952</v>
      </c>
      <c r="V470" s="111" t="s">
        <v>2103</v>
      </c>
      <c r="W470" s="112"/>
      <c r="X470" s="113" t="s">
        <v>2240</v>
      </c>
      <c r="Y470" s="114" t="s">
        <v>285</v>
      </c>
      <c r="Z470" s="115">
        <v>22.85</v>
      </c>
      <c r="AA470" s="116">
        <v>500</v>
      </c>
      <c r="AB470" s="117">
        <f t="shared" si="63"/>
        <v>11425</v>
      </c>
      <c r="AC470" s="117">
        <f t="shared" si="64"/>
        <v>89.360637499999996</v>
      </c>
      <c r="AD470" s="118">
        <v>500</v>
      </c>
      <c r="AE470" s="117">
        <f t="shared" si="65"/>
        <v>11425</v>
      </c>
      <c r="AF470" s="117">
        <f t="shared" si="66"/>
        <v>89.360637499999996</v>
      </c>
      <c r="AG470" s="119">
        <f t="shared" si="67"/>
        <v>0</v>
      </c>
      <c r="AH470" s="120">
        <f t="shared" si="68"/>
        <v>0</v>
      </c>
      <c r="AI470" s="121">
        <f t="shared" si="69"/>
        <v>0</v>
      </c>
      <c r="AJ470" s="122" t="str">
        <f>+C470</f>
        <v>SAUDI ARABIA</v>
      </c>
      <c r="AK470" s="122" t="str">
        <f>IF(ISNA(VLOOKUP(postponeList!D470,[1]Sheet!$A$2:$B$12,2,FALSE))," ",(VLOOKUP(postponeList!D470,[1]Sheet!$A$2:$B$12,2,FALSE)))</f>
        <v>PEWVN</v>
      </c>
      <c r="AL470" s="122" t="str">
        <f>IF(ISNA(VLOOKUP(E470,[1]Sheet!$G$2:$H$40,2,FALSE))," ",VLOOKUP(E470,[1]Sheet!$G$2:$H$40,2,FALSE))</f>
        <v>TAICHI</v>
      </c>
      <c r="AM470" s="122" t="str">
        <f>IF(ISNA(VLOOKUP(G470,[1]Sheet!$K$2:$L$159,2,FALSE))," ",(VLOOKUP(G470,[1]Sheet!$K$2:$L$159,2,FALSE)))</f>
        <v>HAI (JEDDAH)</v>
      </c>
      <c r="AN470" s="122" t="str">
        <f>IF(ISNA(VLOOKUP(I470&amp;C470,[1]Sheet!$D$2:$E$228,2,FALSE))," ",VLOOKUP(I470&amp;C470,[1]Sheet!$D$2:$E$228,2,FALSE))</f>
        <v>Leo, Kawasaki</v>
      </c>
      <c r="AO470" s="122" t="str">
        <f>+I470&amp;C470</f>
        <v>KDKSAUDI ARABIA</v>
      </c>
      <c r="AP470" s="122" t="str">
        <f>C470&amp;D470&amp;E470&amp;G470&amp;I470&amp;O470</f>
        <v>SAUDI ARABIA314001516779KDKMAR</v>
      </c>
      <c r="AQ470" s="122" t="str">
        <f>B470&amp;D470&amp;N470</f>
        <v xml:space="preserve">MIDDLE EAST31400VF </v>
      </c>
      <c r="AR470" s="123" t="str">
        <f>+D470&amp;J470</f>
        <v>31400SE</v>
      </c>
      <c r="AS470" s="124" t="str">
        <f t="shared" si="70"/>
        <v>Ves</v>
      </c>
      <c r="AT470" s="125" t="str">
        <f t="shared" si="71"/>
        <v>20ALANAMG</v>
      </c>
      <c r="AU470" s="125" t="str">
        <f>IF(NOT(AT470=""),VLOOKUP(AT470,[1]PSI_Category!A:B,2,0),"")</f>
        <v>V/F</v>
      </c>
      <c r="AV470" s="125" t="s">
        <v>533</v>
      </c>
      <c r="AW470" s="125" t="s">
        <v>1726</v>
      </c>
      <c r="AX470" s="125" t="s">
        <v>533</v>
      </c>
    </row>
    <row r="471" spans="2:50" s="103" customFormat="1" ht="11.4" customHeight="1" x14ac:dyDescent="0.3">
      <c r="B471" s="104" t="s">
        <v>1802</v>
      </c>
      <c r="C471" s="105" t="s">
        <v>2262</v>
      </c>
      <c r="D471" s="106">
        <v>31400</v>
      </c>
      <c r="E471" s="107">
        <v>1516</v>
      </c>
      <c r="F471" s="105" t="s">
        <v>2263</v>
      </c>
      <c r="G471" s="107">
        <v>779</v>
      </c>
      <c r="H471" s="105" t="s">
        <v>2269</v>
      </c>
      <c r="I471" s="105" t="s">
        <v>1773</v>
      </c>
      <c r="J471" s="107" t="s">
        <v>293</v>
      </c>
      <c r="K471" s="105">
        <v>92011267</v>
      </c>
      <c r="L471" s="105" t="s">
        <v>2303</v>
      </c>
      <c r="M471" s="105" t="s">
        <v>2301</v>
      </c>
      <c r="N471" s="105" t="s">
        <v>1831</v>
      </c>
      <c r="O471" s="108" t="s">
        <v>160</v>
      </c>
      <c r="P471" s="109" t="s">
        <v>1777</v>
      </c>
      <c r="Q471" s="110">
        <v>45372</v>
      </c>
      <c r="R471" s="110"/>
      <c r="S471" s="110">
        <v>45380</v>
      </c>
      <c r="T471" s="110"/>
      <c r="U471" s="111" t="s">
        <v>1952</v>
      </c>
      <c r="V471" s="111" t="s">
        <v>2103</v>
      </c>
      <c r="W471" s="112"/>
      <c r="X471" s="113" t="s">
        <v>2240</v>
      </c>
      <c r="Y471" s="114" t="s">
        <v>285</v>
      </c>
      <c r="Z471" s="115">
        <v>62.97</v>
      </c>
      <c r="AA471" s="116">
        <v>1140</v>
      </c>
      <c r="AB471" s="117">
        <f t="shared" si="63"/>
        <v>71785.8</v>
      </c>
      <c r="AC471" s="117">
        <f t="shared" si="64"/>
        <v>561.47263470000007</v>
      </c>
      <c r="AD471" s="118">
        <v>1140</v>
      </c>
      <c r="AE471" s="117">
        <f t="shared" si="65"/>
        <v>71785.8</v>
      </c>
      <c r="AF471" s="117">
        <f t="shared" si="66"/>
        <v>561.47263470000007</v>
      </c>
      <c r="AG471" s="119">
        <f t="shared" si="67"/>
        <v>0</v>
      </c>
      <c r="AH471" s="120">
        <f t="shared" si="68"/>
        <v>0</v>
      </c>
      <c r="AI471" s="121">
        <f t="shared" si="69"/>
        <v>0</v>
      </c>
      <c r="AJ471" s="122" t="str">
        <f>+C471</f>
        <v>SAUDI ARABIA</v>
      </c>
      <c r="AK471" s="122" t="str">
        <f>IF(ISNA(VLOOKUP(postponeList!D471,[1]Sheet!$A$2:$B$12,2,FALSE))," ",(VLOOKUP(postponeList!D471,[1]Sheet!$A$2:$B$12,2,FALSE)))</f>
        <v>PEWVN</v>
      </c>
      <c r="AL471" s="122" t="str">
        <f>IF(ISNA(VLOOKUP(E471,[1]Sheet!$G$2:$H$40,2,FALSE))," ",VLOOKUP(E471,[1]Sheet!$G$2:$H$40,2,FALSE))</f>
        <v>TAICHI</v>
      </c>
      <c r="AM471" s="122" t="str">
        <f>IF(ISNA(VLOOKUP(G471,[1]Sheet!$K$2:$L$159,2,FALSE))," ",(VLOOKUP(G471,[1]Sheet!$K$2:$L$159,2,FALSE)))</f>
        <v>HAI (JEDDAH)</v>
      </c>
      <c r="AN471" s="122" t="str">
        <f>IF(ISNA(VLOOKUP(I471&amp;C471,[1]Sheet!$D$2:$E$228,2,FALSE))," ",VLOOKUP(I471&amp;C471,[1]Sheet!$D$2:$E$228,2,FALSE))</f>
        <v>Leo, Kawasaki</v>
      </c>
      <c r="AO471" s="122" t="str">
        <f>+I471&amp;C471</f>
        <v>KDKSAUDI ARABIA</v>
      </c>
      <c r="AP471" s="122" t="str">
        <f>C471&amp;D471&amp;E471&amp;G471&amp;I471&amp;O471</f>
        <v>SAUDI ARABIA314001516779KDKMAR</v>
      </c>
      <c r="AQ471" s="122" t="str">
        <f>B471&amp;D471&amp;N471</f>
        <v xml:space="preserve">MIDDLE EAST31400CM </v>
      </c>
      <c r="AR471" s="123" t="str">
        <f>+D471&amp;J471</f>
        <v>31400SE</v>
      </c>
      <c r="AS471" s="124" t="str">
        <f t="shared" si="70"/>
        <v>Ves</v>
      </c>
      <c r="AT471" s="125" t="str">
        <f t="shared" si="71"/>
        <v>24CHHNAMG</v>
      </c>
      <c r="AU471" s="125" t="str">
        <f>IF(NOT(AT471=""),VLOOKUP(AT471,[1]PSI_Category!A:B,2,0),"")</f>
        <v>C/M</v>
      </c>
      <c r="AV471" s="125" t="s">
        <v>535</v>
      </c>
      <c r="AW471" s="125" t="s">
        <v>535</v>
      </c>
      <c r="AX471" s="125" t="s">
        <v>535</v>
      </c>
    </row>
    <row r="472" spans="2:50" s="103" customFormat="1" ht="11.4" customHeight="1" x14ac:dyDescent="0.3">
      <c r="B472" s="104" t="s">
        <v>1802</v>
      </c>
      <c r="C472" s="105" t="s">
        <v>2262</v>
      </c>
      <c r="D472" s="106">
        <v>31400</v>
      </c>
      <c r="E472" s="107">
        <v>1516</v>
      </c>
      <c r="F472" s="105" t="s">
        <v>2263</v>
      </c>
      <c r="G472" s="107">
        <v>779</v>
      </c>
      <c r="H472" s="105" t="s">
        <v>2269</v>
      </c>
      <c r="I472" s="105" t="s">
        <v>1773</v>
      </c>
      <c r="J472" s="107" t="s">
        <v>293</v>
      </c>
      <c r="K472" s="105">
        <v>92011267</v>
      </c>
      <c r="L472" s="105" t="s">
        <v>2303</v>
      </c>
      <c r="M472" s="105" t="s">
        <v>1837</v>
      </c>
      <c r="N472" s="105" t="s">
        <v>1809</v>
      </c>
      <c r="O472" s="108" t="s">
        <v>160</v>
      </c>
      <c r="P472" s="109" t="s">
        <v>1777</v>
      </c>
      <c r="Q472" s="110">
        <v>45372</v>
      </c>
      <c r="R472" s="110"/>
      <c r="S472" s="110">
        <v>45380</v>
      </c>
      <c r="T472" s="110"/>
      <c r="U472" s="111" t="s">
        <v>1952</v>
      </c>
      <c r="V472" s="111" t="s">
        <v>2103</v>
      </c>
      <c r="W472" s="112"/>
      <c r="X472" s="113" t="s">
        <v>2240</v>
      </c>
      <c r="Y472" s="114" t="s">
        <v>285</v>
      </c>
      <c r="Z472" s="115">
        <v>25</v>
      </c>
      <c r="AA472" s="116">
        <v>400</v>
      </c>
      <c r="AB472" s="117">
        <f t="shared" si="63"/>
        <v>10000</v>
      </c>
      <c r="AC472" s="117">
        <f t="shared" si="64"/>
        <v>78.215000000000003</v>
      </c>
      <c r="AD472" s="118">
        <v>400</v>
      </c>
      <c r="AE472" s="117">
        <f t="shared" si="65"/>
        <v>10000</v>
      </c>
      <c r="AF472" s="117">
        <f t="shared" si="66"/>
        <v>78.215000000000003</v>
      </c>
      <c r="AG472" s="119">
        <f t="shared" si="67"/>
        <v>0</v>
      </c>
      <c r="AH472" s="120">
        <f t="shared" si="68"/>
        <v>0</v>
      </c>
      <c r="AI472" s="121">
        <f t="shared" si="69"/>
        <v>0</v>
      </c>
      <c r="AJ472" s="122" t="str">
        <f>+C472</f>
        <v>SAUDI ARABIA</v>
      </c>
      <c r="AK472" s="122" t="str">
        <f>IF(ISNA(VLOOKUP(postponeList!D472,[1]Sheet!$A$2:$B$12,2,FALSE))," ",(VLOOKUP(postponeList!D472,[1]Sheet!$A$2:$B$12,2,FALSE)))</f>
        <v>PEWVN</v>
      </c>
      <c r="AL472" s="122" t="str">
        <f>IF(ISNA(VLOOKUP(E472,[1]Sheet!$G$2:$H$40,2,FALSE))," ",VLOOKUP(E472,[1]Sheet!$G$2:$H$40,2,FALSE))</f>
        <v>TAICHI</v>
      </c>
      <c r="AM472" s="122" t="str">
        <f>IF(ISNA(VLOOKUP(G472,[1]Sheet!$K$2:$L$159,2,FALSE))," ",(VLOOKUP(G472,[1]Sheet!$K$2:$L$159,2,FALSE)))</f>
        <v>HAI (JEDDAH)</v>
      </c>
      <c r="AN472" s="122" t="str">
        <f>IF(ISNA(VLOOKUP(I472&amp;C472,[1]Sheet!$D$2:$E$228,2,FALSE))," ",VLOOKUP(I472&amp;C472,[1]Sheet!$D$2:$E$228,2,FALSE))</f>
        <v>Leo, Kawasaki</v>
      </c>
      <c r="AO472" s="122" t="str">
        <f>+I472&amp;C472</f>
        <v>KDKSAUDI ARABIA</v>
      </c>
      <c r="AP472" s="122" t="str">
        <f>C472&amp;D472&amp;E472&amp;G472&amp;I472&amp;O472</f>
        <v>SAUDI ARABIA314001516779KDKMAR</v>
      </c>
      <c r="AQ472" s="122" t="str">
        <f>B472&amp;D472&amp;N472</f>
        <v xml:space="preserve">MIDDLE EAST31400VF </v>
      </c>
      <c r="AR472" s="123" t="str">
        <f>+D472&amp;J472</f>
        <v>31400SE</v>
      </c>
      <c r="AS472" s="124" t="str">
        <f t="shared" si="70"/>
        <v>Ves</v>
      </c>
      <c r="AT472" s="125" t="str">
        <f t="shared" si="71"/>
        <v>25ALANAMG</v>
      </c>
      <c r="AU472" s="125" t="str">
        <f>IF(NOT(AT472=""),VLOOKUP(AT472,[1]PSI_Category!A:B,2,0),"")</f>
        <v>V/F</v>
      </c>
      <c r="AV472" s="125" t="s">
        <v>533</v>
      </c>
      <c r="AW472" s="125" t="s">
        <v>1726</v>
      </c>
      <c r="AX472" s="125" t="s">
        <v>533</v>
      </c>
    </row>
    <row r="473" spans="2:50" s="103" customFormat="1" ht="11.4" customHeight="1" x14ac:dyDescent="0.3">
      <c r="B473" s="104" t="s">
        <v>1802</v>
      </c>
      <c r="C473" s="105" t="s">
        <v>2262</v>
      </c>
      <c r="D473" s="106">
        <v>32100</v>
      </c>
      <c r="E473" s="107">
        <v>1516</v>
      </c>
      <c r="F473" s="105" t="s">
        <v>2263</v>
      </c>
      <c r="G473" s="107">
        <v>1973</v>
      </c>
      <c r="H473" s="105" t="s">
        <v>2264</v>
      </c>
      <c r="I473" s="105" t="s">
        <v>1773</v>
      </c>
      <c r="J473" s="107" t="s">
        <v>304</v>
      </c>
      <c r="K473" s="105">
        <v>92011222</v>
      </c>
      <c r="L473" s="105" t="s">
        <v>2304</v>
      </c>
      <c r="M473" s="105" t="s">
        <v>2305</v>
      </c>
      <c r="N473" s="105" t="s">
        <v>1809</v>
      </c>
      <c r="O473" s="108" t="s">
        <v>160</v>
      </c>
      <c r="P473" s="109" t="s">
        <v>1777</v>
      </c>
      <c r="Q473" s="110">
        <v>45371</v>
      </c>
      <c r="R473" s="110"/>
      <c r="S473" s="110">
        <v>45373</v>
      </c>
      <c r="T473" s="110"/>
      <c r="U473" s="111" t="s">
        <v>2023</v>
      </c>
      <c r="V473" s="111" t="s">
        <v>2103</v>
      </c>
      <c r="W473" s="112"/>
      <c r="X473" s="113" t="s">
        <v>2152</v>
      </c>
      <c r="Y473" s="114" t="s">
        <v>285</v>
      </c>
      <c r="Z473" s="115">
        <v>0</v>
      </c>
      <c r="AA473" s="116">
        <v>1500</v>
      </c>
      <c r="AB473" s="117">
        <f t="shared" si="63"/>
        <v>0</v>
      </c>
      <c r="AC473" s="117">
        <f t="shared" si="64"/>
        <v>0</v>
      </c>
      <c r="AD473" s="118">
        <v>1500</v>
      </c>
      <c r="AE473" s="117">
        <f t="shared" si="65"/>
        <v>0</v>
      </c>
      <c r="AF473" s="117">
        <f t="shared" si="66"/>
        <v>0</v>
      </c>
      <c r="AG473" s="119">
        <f t="shared" si="67"/>
        <v>0</v>
      </c>
      <c r="AH473" s="120">
        <f t="shared" si="68"/>
        <v>0</v>
      </c>
      <c r="AI473" s="121">
        <f t="shared" si="69"/>
        <v>0</v>
      </c>
      <c r="AJ473" s="122" t="str">
        <f>+C473</f>
        <v>SAUDI ARABIA</v>
      </c>
      <c r="AK473" s="122" t="str">
        <f>IF(ISNA(VLOOKUP(postponeList!D473,[1]Sheet!$A$2:$B$12,2,FALSE))," ",(VLOOKUP(postponeList!D473,[1]Sheet!$A$2:$B$12,2,FALSE)))</f>
        <v>PESGD</v>
      </c>
      <c r="AL473" s="122" t="str">
        <f>IF(ISNA(VLOOKUP(E473,[1]Sheet!$G$2:$H$40,2,FALSE))," ",VLOOKUP(E473,[1]Sheet!$G$2:$H$40,2,FALSE))</f>
        <v>TAICHI</v>
      </c>
      <c r="AM473" s="122" t="str">
        <f>IF(ISNA(VLOOKUP(G473,[1]Sheet!$K$2:$L$159,2,FALSE))," ",(VLOOKUP(G473,[1]Sheet!$K$2:$L$159,2,FALSE)))</f>
        <v>HAK</v>
      </c>
      <c r="AN473" s="122" t="str">
        <f>IF(ISNA(VLOOKUP(I473&amp;C473,[1]Sheet!$D$2:$E$228,2,FALSE))," ",VLOOKUP(I473&amp;C473,[1]Sheet!$D$2:$E$228,2,FALSE))</f>
        <v>Leo, Kawasaki</v>
      </c>
      <c r="AO473" s="122" t="str">
        <f>+I473&amp;C473</f>
        <v>KDKSAUDI ARABIA</v>
      </c>
      <c r="AP473" s="122" t="str">
        <f>C473&amp;D473&amp;E473&amp;G473&amp;I473&amp;O473</f>
        <v>SAUDI ARABIA3210015161973KDKMAR</v>
      </c>
      <c r="AQ473" s="122" t="str">
        <f>B473&amp;D473&amp;N473</f>
        <v xml:space="preserve">MIDDLE EAST32100VF </v>
      </c>
      <c r="AR473" s="123" t="str">
        <f>+D473&amp;J473</f>
        <v>32100PC</v>
      </c>
      <c r="AS473" s="124" t="str">
        <f t="shared" si="70"/>
        <v>Ves</v>
      </c>
      <c r="AT473" s="125" t="str">
        <f t="shared" si="71"/>
        <v>25GSE(FRAME)11</v>
      </c>
      <c r="AU473" s="125" t="str">
        <f>IF(NOT(AT473=""),VLOOKUP(AT473,[1]PSI_Category!A:B,2,0),"")</f>
        <v>H/V</v>
      </c>
      <c r="AV473" s="125" t="s">
        <v>552</v>
      </c>
      <c r="AW473" s="125" t="s">
        <v>552</v>
      </c>
      <c r="AX473" s="125" t="s">
        <v>552</v>
      </c>
    </row>
    <row r="474" spans="2:50" s="103" customFormat="1" ht="11.4" customHeight="1" x14ac:dyDescent="0.3">
      <c r="B474" s="104" t="s">
        <v>1802</v>
      </c>
      <c r="C474" s="105" t="s">
        <v>2262</v>
      </c>
      <c r="D474" s="106">
        <v>32100</v>
      </c>
      <c r="E474" s="107">
        <v>1516</v>
      </c>
      <c r="F474" s="105" t="s">
        <v>2263</v>
      </c>
      <c r="G474" s="107">
        <v>1973</v>
      </c>
      <c r="H474" s="105" t="s">
        <v>2264</v>
      </c>
      <c r="I474" s="105" t="s">
        <v>1773</v>
      </c>
      <c r="J474" s="107" t="s">
        <v>304</v>
      </c>
      <c r="K474" s="105">
        <v>92011222</v>
      </c>
      <c r="L474" s="105" t="s">
        <v>2304</v>
      </c>
      <c r="M474" s="105" t="s">
        <v>2306</v>
      </c>
      <c r="N474" s="105" t="s">
        <v>1809</v>
      </c>
      <c r="O474" s="108" t="s">
        <v>160</v>
      </c>
      <c r="P474" s="109" t="s">
        <v>1777</v>
      </c>
      <c r="Q474" s="110">
        <v>45371</v>
      </c>
      <c r="R474" s="110"/>
      <c r="S474" s="110">
        <v>45373</v>
      </c>
      <c r="T474" s="110"/>
      <c r="U474" s="111" t="s">
        <v>2023</v>
      </c>
      <c r="V474" s="111" t="s">
        <v>2103</v>
      </c>
      <c r="W474" s="112"/>
      <c r="X474" s="113" t="s">
        <v>2152</v>
      </c>
      <c r="Y474" s="114" t="s">
        <v>285</v>
      </c>
      <c r="Z474" s="115">
        <v>0</v>
      </c>
      <c r="AA474" s="116">
        <v>800</v>
      </c>
      <c r="AB474" s="117">
        <f t="shared" si="63"/>
        <v>0</v>
      </c>
      <c r="AC474" s="117">
        <f t="shared" si="64"/>
        <v>0</v>
      </c>
      <c r="AD474" s="118">
        <v>800</v>
      </c>
      <c r="AE474" s="117">
        <f t="shared" si="65"/>
        <v>0</v>
      </c>
      <c r="AF474" s="117">
        <f t="shared" si="66"/>
        <v>0</v>
      </c>
      <c r="AG474" s="119">
        <f t="shared" si="67"/>
        <v>0</v>
      </c>
      <c r="AH474" s="120">
        <f t="shared" si="68"/>
        <v>0</v>
      </c>
      <c r="AI474" s="121">
        <f t="shared" si="69"/>
        <v>0</v>
      </c>
      <c r="AJ474" s="122" t="str">
        <f>+C474</f>
        <v>SAUDI ARABIA</v>
      </c>
      <c r="AK474" s="122" t="str">
        <f>IF(ISNA(VLOOKUP(postponeList!D474,[1]Sheet!$A$2:$B$12,2,FALSE))," ",(VLOOKUP(postponeList!D474,[1]Sheet!$A$2:$B$12,2,FALSE)))</f>
        <v>PESGD</v>
      </c>
      <c r="AL474" s="122" t="str">
        <f>IF(ISNA(VLOOKUP(E474,[1]Sheet!$G$2:$H$40,2,FALSE))," ",VLOOKUP(E474,[1]Sheet!$G$2:$H$40,2,FALSE))</f>
        <v>TAICHI</v>
      </c>
      <c r="AM474" s="122" t="str">
        <f>IF(ISNA(VLOOKUP(G474,[1]Sheet!$K$2:$L$159,2,FALSE))," ",(VLOOKUP(G474,[1]Sheet!$K$2:$L$159,2,FALSE)))</f>
        <v>HAK</v>
      </c>
      <c r="AN474" s="122" t="str">
        <f>IF(ISNA(VLOOKUP(I474&amp;C474,[1]Sheet!$D$2:$E$228,2,FALSE))," ",VLOOKUP(I474&amp;C474,[1]Sheet!$D$2:$E$228,2,FALSE))</f>
        <v>Leo, Kawasaki</v>
      </c>
      <c r="AO474" s="122" t="str">
        <f>+I474&amp;C474</f>
        <v>KDKSAUDI ARABIA</v>
      </c>
      <c r="AP474" s="122" t="str">
        <f>C474&amp;D474&amp;E474&amp;G474&amp;I474&amp;O474</f>
        <v>SAUDI ARABIA3210015161973KDKMAR</v>
      </c>
      <c r="AQ474" s="122" t="str">
        <f>B474&amp;D474&amp;N474</f>
        <v xml:space="preserve">MIDDLE EAST32100VF </v>
      </c>
      <c r="AR474" s="123" t="str">
        <f>+D474&amp;J474</f>
        <v>32100PC</v>
      </c>
      <c r="AS474" s="124" t="str">
        <f t="shared" si="70"/>
        <v>Ves</v>
      </c>
      <c r="AT474" s="125" t="str">
        <f t="shared" si="71"/>
        <v>30GSE(FRAME)11</v>
      </c>
      <c r="AU474" s="125" t="str">
        <f>IF(NOT(AT474=""),VLOOKUP(AT474,[1]PSI_Category!A:B,2,0),"")</f>
        <v>H/V</v>
      </c>
      <c r="AV474" s="125" t="s">
        <v>552</v>
      </c>
      <c r="AW474" s="125" t="s">
        <v>552</v>
      </c>
      <c r="AX474" s="125" t="s">
        <v>552</v>
      </c>
    </row>
    <row r="475" spans="2:50" s="103" customFormat="1" ht="11.4" customHeight="1" x14ac:dyDescent="0.3">
      <c r="B475" s="104" t="s">
        <v>1802</v>
      </c>
      <c r="C475" s="105" t="s">
        <v>2262</v>
      </c>
      <c r="D475" s="106">
        <v>32100</v>
      </c>
      <c r="E475" s="107">
        <v>1516</v>
      </c>
      <c r="F475" s="105" t="s">
        <v>2263</v>
      </c>
      <c r="G475" s="107">
        <v>1973</v>
      </c>
      <c r="H475" s="105" t="s">
        <v>2264</v>
      </c>
      <c r="I475" s="105" t="s">
        <v>1773</v>
      </c>
      <c r="J475" s="107" t="s">
        <v>304</v>
      </c>
      <c r="K475" s="105">
        <v>92011222</v>
      </c>
      <c r="L475" s="105" t="s">
        <v>2304</v>
      </c>
      <c r="M475" s="105" t="s">
        <v>2307</v>
      </c>
      <c r="N475" s="105" t="s">
        <v>1809</v>
      </c>
      <c r="O475" s="108" t="s">
        <v>160</v>
      </c>
      <c r="P475" s="109" t="s">
        <v>1777</v>
      </c>
      <c r="Q475" s="110">
        <v>45371</v>
      </c>
      <c r="R475" s="110"/>
      <c r="S475" s="110">
        <v>45373</v>
      </c>
      <c r="T475" s="110"/>
      <c r="U475" s="111" t="s">
        <v>2023</v>
      </c>
      <c r="V475" s="111" t="s">
        <v>2103</v>
      </c>
      <c r="W475" s="112"/>
      <c r="X475" s="113" t="s">
        <v>2152</v>
      </c>
      <c r="Y475" s="114" t="s">
        <v>285</v>
      </c>
      <c r="Z475" s="115">
        <v>0</v>
      </c>
      <c r="AA475" s="116">
        <v>600</v>
      </c>
      <c r="AB475" s="117">
        <f t="shared" si="63"/>
        <v>0</v>
      </c>
      <c r="AC475" s="117">
        <f t="shared" si="64"/>
        <v>0</v>
      </c>
      <c r="AD475" s="118">
        <v>600</v>
      </c>
      <c r="AE475" s="117">
        <f t="shared" si="65"/>
        <v>0</v>
      </c>
      <c r="AF475" s="117">
        <f t="shared" si="66"/>
        <v>0</v>
      </c>
      <c r="AG475" s="119">
        <f t="shared" si="67"/>
        <v>0</v>
      </c>
      <c r="AH475" s="120">
        <f t="shared" si="68"/>
        <v>0</v>
      </c>
      <c r="AI475" s="121">
        <f t="shared" si="69"/>
        <v>0</v>
      </c>
      <c r="AJ475" s="122" t="str">
        <f>+C475</f>
        <v>SAUDI ARABIA</v>
      </c>
      <c r="AK475" s="122" t="str">
        <f>IF(ISNA(VLOOKUP(postponeList!D475,[1]Sheet!$A$2:$B$12,2,FALSE))," ",(VLOOKUP(postponeList!D475,[1]Sheet!$A$2:$B$12,2,FALSE)))</f>
        <v>PESGD</v>
      </c>
      <c r="AL475" s="122" t="str">
        <f>IF(ISNA(VLOOKUP(E475,[1]Sheet!$G$2:$H$40,2,FALSE))," ",VLOOKUP(E475,[1]Sheet!$G$2:$H$40,2,FALSE))</f>
        <v>TAICHI</v>
      </c>
      <c r="AM475" s="122" t="str">
        <f>IF(ISNA(VLOOKUP(G475,[1]Sheet!$K$2:$L$159,2,FALSE))," ",(VLOOKUP(G475,[1]Sheet!$K$2:$L$159,2,FALSE)))</f>
        <v>HAK</v>
      </c>
      <c r="AN475" s="122" t="str">
        <f>IF(ISNA(VLOOKUP(I475&amp;C475,[1]Sheet!$D$2:$E$228,2,FALSE))," ",VLOOKUP(I475&amp;C475,[1]Sheet!$D$2:$E$228,2,FALSE))</f>
        <v>Leo, Kawasaki</v>
      </c>
      <c r="AO475" s="122" t="str">
        <f>+I475&amp;C475</f>
        <v>KDKSAUDI ARABIA</v>
      </c>
      <c r="AP475" s="122" t="str">
        <f>C475&amp;D475&amp;E475&amp;G475&amp;I475&amp;O475</f>
        <v>SAUDI ARABIA3210015161973KDKMAR</v>
      </c>
      <c r="AQ475" s="122" t="str">
        <f>B475&amp;D475&amp;N475</f>
        <v xml:space="preserve">MIDDLE EAST32100VF </v>
      </c>
      <c r="AR475" s="123" t="str">
        <f>+D475&amp;J475</f>
        <v>32100PC</v>
      </c>
      <c r="AS475" s="124" t="str">
        <f t="shared" si="70"/>
        <v>Ves</v>
      </c>
      <c r="AT475" s="125" t="str">
        <f t="shared" si="71"/>
        <v>35GSE(FRAME)11</v>
      </c>
      <c r="AU475" s="125" t="str">
        <f>IF(NOT(AT475=""),VLOOKUP(AT475,[1]PSI_Category!A:B,2,0),"")</f>
        <v>H/V</v>
      </c>
      <c r="AV475" s="125" t="s">
        <v>552</v>
      </c>
      <c r="AW475" s="125" t="s">
        <v>552</v>
      </c>
      <c r="AX475" s="125" t="s">
        <v>552</v>
      </c>
    </row>
    <row r="476" spans="2:50" s="103" customFormat="1" ht="11.4" customHeight="1" x14ac:dyDescent="0.3">
      <c r="B476" s="104" t="s">
        <v>1802</v>
      </c>
      <c r="C476" s="105" t="s">
        <v>2262</v>
      </c>
      <c r="D476" s="106">
        <v>32100</v>
      </c>
      <c r="E476" s="107">
        <v>1516</v>
      </c>
      <c r="F476" s="105" t="s">
        <v>2263</v>
      </c>
      <c r="G476" s="107">
        <v>1973</v>
      </c>
      <c r="H476" s="105" t="s">
        <v>2264</v>
      </c>
      <c r="I476" s="105" t="s">
        <v>1773</v>
      </c>
      <c r="J476" s="107" t="s">
        <v>304</v>
      </c>
      <c r="K476" s="105">
        <v>92011222</v>
      </c>
      <c r="L476" s="105" t="s">
        <v>2304</v>
      </c>
      <c r="M476" s="105" t="s">
        <v>2308</v>
      </c>
      <c r="N476" s="105" t="s">
        <v>1809</v>
      </c>
      <c r="O476" s="108" t="s">
        <v>160</v>
      </c>
      <c r="P476" s="109" t="s">
        <v>1777</v>
      </c>
      <c r="Q476" s="110">
        <v>45371</v>
      </c>
      <c r="R476" s="110"/>
      <c r="S476" s="110">
        <v>45373</v>
      </c>
      <c r="T476" s="110"/>
      <c r="U476" s="111" t="s">
        <v>2023</v>
      </c>
      <c r="V476" s="111" t="s">
        <v>2103</v>
      </c>
      <c r="W476" s="112"/>
      <c r="X476" s="113" t="s">
        <v>2152</v>
      </c>
      <c r="Y476" s="114" t="s">
        <v>285</v>
      </c>
      <c r="Z476" s="115">
        <v>0</v>
      </c>
      <c r="AA476" s="116">
        <v>400</v>
      </c>
      <c r="AB476" s="117">
        <f t="shared" si="63"/>
        <v>0</v>
      </c>
      <c r="AC476" s="117">
        <f t="shared" si="64"/>
        <v>0</v>
      </c>
      <c r="AD476" s="118">
        <v>400</v>
      </c>
      <c r="AE476" s="117">
        <f t="shared" si="65"/>
        <v>0</v>
      </c>
      <c r="AF476" s="117">
        <f t="shared" si="66"/>
        <v>0</v>
      </c>
      <c r="AG476" s="119">
        <f t="shared" si="67"/>
        <v>0</v>
      </c>
      <c r="AH476" s="120">
        <f t="shared" si="68"/>
        <v>0</v>
      </c>
      <c r="AI476" s="121">
        <f t="shared" si="69"/>
        <v>0</v>
      </c>
      <c r="AJ476" s="122" t="str">
        <f>+C476</f>
        <v>SAUDI ARABIA</v>
      </c>
      <c r="AK476" s="122" t="str">
        <f>IF(ISNA(VLOOKUP(postponeList!D476,[1]Sheet!$A$2:$B$12,2,FALSE))," ",(VLOOKUP(postponeList!D476,[1]Sheet!$A$2:$B$12,2,FALSE)))</f>
        <v>PESGD</v>
      </c>
      <c r="AL476" s="122" t="str">
        <f>IF(ISNA(VLOOKUP(E476,[1]Sheet!$G$2:$H$40,2,FALSE))," ",VLOOKUP(E476,[1]Sheet!$G$2:$H$40,2,FALSE))</f>
        <v>TAICHI</v>
      </c>
      <c r="AM476" s="122" t="str">
        <f>IF(ISNA(VLOOKUP(G476,[1]Sheet!$K$2:$L$159,2,FALSE))," ",(VLOOKUP(G476,[1]Sheet!$K$2:$L$159,2,FALSE)))</f>
        <v>HAK</v>
      </c>
      <c r="AN476" s="122" t="str">
        <f>IF(ISNA(VLOOKUP(I476&amp;C476,[1]Sheet!$D$2:$E$228,2,FALSE))," ",VLOOKUP(I476&amp;C476,[1]Sheet!$D$2:$E$228,2,FALSE))</f>
        <v>Leo, Kawasaki</v>
      </c>
      <c r="AO476" s="122" t="str">
        <f>+I476&amp;C476</f>
        <v>KDKSAUDI ARABIA</v>
      </c>
      <c r="AP476" s="122" t="str">
        <f>C476&amp;D476&amp;E476&amp;G476&amp;I476&amp;O476</f>
        <v>SAUDI ARABIA3210015161973KDKMAR</v>
      </c>
      <c r="AQ476" s="122" t="str">
        <f>B476&amp;D476&amp;N476</f>
        <v xml:space="preserve">MIDDLE EAST32100VF </v>
      </c>
      <c r="AR476" s="123" t="str">
        <f>+D476&amp;J476</f>
        <v>32100PC</v>
      </c>
      <c r="AS476" s="124" t="str">
        <f t="shared" si="70"/>
        <v>Ves</v>
      </c>
      <c r="AT476" s="125" t="str">
        <f t="shared" si="71"/>
        <v>40GSE(FRAME)11</v>
      </c>
      <c r="AU476" s="125" t="str">
        <f>IF(NOT(AT476=""),VLOOKUP(AT476,[1]PSI_Category!A:B,2,0),"")</f>
        <v>H/V</v>
      </c>
      <c r="AV476" s="125" t="s">
        <v>552</v>
      </c>
      <c r="AW476" s="125" t="s">
        <v>552</v>
      </c>
      <c r="AX476" s="125" t="s">
        <v>552</v>
      </c>
    </row>
    <row r="477" spans="2:50" s="103" customFormat="1" ht="11.4" customHeight="1" x14ac:dyDescent="0.3">
      <c r="B477" s="104" t="s">
        <v>1802</v>
      </c>
      <c r="C477" s="105" t="s">
        <v>2262</v>
      </c>
      <c r="D477" s="106">
        <v>32100</v>
      </c>
      <c r="E477" s="107">
        <v>1516</v>
      </c>
      <c r="F477" s="105" t="s">
        <v>2263</v>
      </c>
      <c r="G477" s="107">
        <v>1973</v>
      </c>
      <c r="H477" s="105" t="s">
        <v>2264</v>
      </c>
      <c r="I477" s="105" t="s">
        <v>1773</v>
      </c>
      <c r="J477" s="107" t="s">
        <v>293</v>
      </c>
      <c r="K477" s="105">
        <v>92011222</v>
      </c>
      <c r="L477" s="105" t="s">
        <v>2304</v>
      </c>
      <c r="M477" s="105" t="s">
        <v>2309</v>
      </c>
      <c r="N477" s="105" t="s">
        <v>307</v>
      </c>
      <c r="O477" s="108" t="s">
        <v>160</v>
      </c>
      <c r="P477" s="109" t="s">
        <v>1777</v>
      </c>
      <c r="Q477" s="110">
        <v>45371</v>
      </c>
      <c r="R477" s="110"/>
      <c r="S477" s="110">
        <v>45373</v>
      </c>
      <c r="T477" s="110"/>
      <c r="U477" s="111" t="s">
        <v>2023</v>
      </c>
      <c r="V477" s="111" t="s">
        <v>2103</v>
      </c>
      <c r="W477" s="112"/>
      <c r="X477" s="113" t="s">
        <v>2152</v>
      </c>
      <c r="Y477" s="114" t="s">
        <v>285</v>
      </c>
      <c r="Z477" s="115">
        <v>44.37</v>
      </c>
      <c r="AA477" s="116">
        <v>50</v>
      </c>
      <c r="AB477" s="117">
        <f t="shared" si="63"/>
        <v>2218.5</v>
      </c>
      <c r="AC477" s="117">
        <f t="shared" si="64"/>
        <v>17.351997750000002</v>
      </c>
      <c r="AD477" s="118">
        <v>50</v>
      </c>
      <c r="AE477" s="117">
        <f t="shared" si="65"/>
        <v>2218.5</v>
      </c>
      <c r="AF477" s="117">
        <f t="shared" si="66"/>
        <v>17.351997750000002</v>
      </c>
      <c r="AG477" s="119">
        <f t="shared" si="67"/>
        <v>0</v>
      </c>
      <c r="AH477" s="120">
        <f t="shared" si="68"/>
        <v>0</v>
      </c>
      <c r="AI477" s="121">
        <f t="shared" si="69"/>
        <v>0</v>
      </c>
      <c r="AJ477" s="122" t="str">
        <f>+C477</f>
        <v>SAUDI ARABIA</v>
      </c>
      <c r="AK477" s="122" t="str">
        <f>IF(ISNA(VLOOKUP(postponeList!D477,[1]Sheet!$A$2:$B$12,2,FALSE))," ",(VLOOKUP(postponeList!D477,[1]Sheet!$A$2:$B$12,2,FALSE)))</f>
        <v>PESGD</v>
      </c>
      <c r="AL477" s="122" t="str">
        <f>IF(ISNA(VLOOKUP(E477,[1]Sheet!$G$2:$H$40,2,FALSE))," ",VLOOKUP(E477,[1]Sheet!$G$2:$H$40,2,FALSE))</f>
        <v>TAICHI</v>
      </c>
      <c r="AM477" s="122" t="str">
        <f>IF(ISNA(VLOOKUP(G477,[1]Sheet!$K$2:$L$159,2,FALSE))," ",(VLOOKUP(G477,[1]Sheet!$K$2:$L$159,2,FALSE)))</f>
        <v>HAK</v>
      </c>
      <c r="AN477" s="122" t="str">
        <f>IF(ISNA(VLOOKUP(I477&amp;C477,[1]Sheet!$D$2:$E$228,2,FALSE))," ",VLOOKUP(I477&amp;C477,[1]Sheet!$D$2:$E$228,2,FALSE))</f>
        <v>Leo, Kawasaki</v>
      </c>
      <c r="AO477" s="122" t="str">
        <f>+I477&amp;C477</f>
        <v>KDKSAUDI ARABIA</v>
      </c>
      <c r="AP477" s="122" t="str">
        <f>C477&amp;D477&amp;E477&amp;G477&amp;I477&amp;O477</f>
        <v>SAUDI ARABIA3210015161973KDKMAR</v>
      </c>
      <c r="AQ477" s="122" t="str">
        <f>B477&amp;D477&amp;N477</f>
        <v>MIDDLE EAST32100SRC</v>
      </c>
      <c r="AR477" s="123" t="str">
        <f>+D477&amp;J477</f>
        <v>32100SE</v>
      </c>
      <c r="AS477" s="124" t="str">
        <f t="shared" si="70"/>
        <v>Ves</v>
      </c>
      <c r="AT477" s="125" t="str">
        <f t="shared" si="71"/>
        <v>10CGB11</v>
      </c>
      <c r="AU477" s="125" t="e">
        <f>IF(NOT(AT477=""),VLOOKUP(AT477,[1]PSI_Category!A:B,2,0),"")</f>
        <v>#N/A</v>
      </c>
      <c r="AV477" s="125" t="s">
        <v>307</v>
      </c>
      <c r="AW477" s="125" t="s">
        <v>307</v>
      </c>
      <c r="AX477" s="125" t="s">
        <v>307</v>
      </c>
    </row>
    <row r="478" spans="2:50" s="103" customFormat="1" ht="11.4" customHeight="1" x14ac:dyDescent="0.3">
      <c r="B478" s="104" t="s">
        <v>1802</v>
      </c>
      <c r="C478" s="105" t="s">
        <v>2262</v>
      </c>
      <c r="D478" s="106">
        <v>32100</v>
      </c>
      <c r="E478" s="107">
        <v>1516</v>
      </c>
      <c r="F478" s="105" t="s">
        <v>2263</v>
      </c>
      <c r="G478" s="107">
        <v>1973</v>
      </c>
      <c r="H478" s="105" t="s">
        <v>2264</v>
      </c>
      <c r="I478" s="105" t="s">
        <v>1773</v>
      </c>
      <c r="J478" s="107" t="s">
        <v>293</v>
      </c>
      <c r="K478" s="105">
        <v>92011222</v>
      </c>
      <c r="L478" s="105" t="s">
        <v>2304</v>
      </c>
      <c r="M478" s="105" t="s">
        <v>2310</v>
      </c>
      <c r="N478" s="105" t="s">
        <v>341</v>
      </c>
      <c r="O478" s="108" t="s">
        <v>160</v>
      </c>
      <c r="P478" s="109" t="s">
        <v>1777</v>
      </c>
      <c r="Q478" s="110">
        <v>45371</v>
      </c>
      <c r="R478" s="110"/>
      <c r="S478" s="110">
        <v>45373</v>
      </c>
      <c r="T478" s="110"/>
      <c r="U478" s="111" t="s">
        <v>2023</v>
      </c>
      <c r="V478" s="111" t="s">
        <v>2103</v>
      </c>
      <c r="W478" s="112"/>
      <c r="X478" s="113" t="s">
        <v>2152</v>
      </c>
      <c r="Y478" s="114" t="s">
        <v>285</v>
      </c>
      <c r="Z478" s="115">
        <v>65.06</v>
      </c>
      <c r="AA478" s="116">
        <v>200</v>
      </c>
      <c r="AB478" s="117">
        <f t="shared" si="63"/>
        <v>13012</v>
      </c>
      <c r="AC478" s="117">
        <f t="shared" si="64"/>
        <v>101.773358</v>
      </c>
      <c r="AD478" s="118">
        <v>200</v>
      </c>
      <c r="AE478" s="117">
        <f t="shared" si="65"/>
        <v>13012</v>
      </c>
      <c r="AF478" s="117">
        <f t="shared" si="66"/>
        <v>101.773358</v>
      </c>
      <c r="AG478" s="119">
        <f t="shared" si="67"/>
        <v>0</v>
      </c>
      <c r="AH478" s="120">
        <f t="shared" si="68"/>
        <v>0</v>
      </c>
      <c r="AI478" s="121">
        <f t="shared" si="69"/>
        <v>0</v>
      </c>
      <c r="AJ478" s="122" t="str">
        <f>+C478</f>
        <v>SAUDI ARABIA</v>
      </c>
      <c r="AK478" s="122" t="str">
        <f>IF(ISNA(VLOOKUP(postponeList!D478,[1]Sheet!$A$2:$B$12,2,FALSE))," ",(VLOOKUP(postponeList!D478,[1]Sheet!$A$2:$B$12,2,FALSE)))</f>
        <v>PESGD</v>
      </c>
      <c r="AL478" s="122" t="str">
        <f>IF(ISNA(VLOOKUP(E478,[1]Sheet!$G$2:$H$40,2,FALSE))," ",VLOOKUP(E478,[1]Sheet!$G$2:$H$40,2,FALSE))</f>
        <v>TAICHI</v>
      </c>
      <c r="AM478" s="122" t="str">
        <f>IF(ISNA(VLOOKUP(G478,[1]Sheet!$K$2:$L$159,2,FALSE))," ",(VLOOKUP(G478,[1]Sheet!$K$2:$L$159,2,FALSE)))</f>
        <v>HAK</v>
      </c>
      <c r="AN478" s="122" t="str">
        <f>IF(ISNA(VLOOKUP(I478&amp;C478,[1]Sheet!$D$2:$E$228,2,FALSE))," ",VLOOKUP(I478&amp;C478,[1]Sheet!$D$2:$E$228,2,FALSE))</f>
        <v>Leo, Kawasaki</v>
      </c>
      <c r="AO478" s="122" t="str">
        <f>+I478&amp;C478</f>
        <v>KDKSAUDI ARABIA</v>
      </c>
      <c r="AP478" s="122" t="str">
        <f>C478&amp;D478&amp;E478&amp;G478&amp;I478&amp;O478</f>
        <v>SAUDI ARABIA3210015161973KDKMAR</v>
      </c>
      <c r="AQ478" s="122" t="str">
        <f>B478&amp;D478&amp;N478</f>
        <v>MIDDLE EAST32100CBN</v>
      </c>
      <c r="AR478" s="123" t="str">
        <f>+D478&amp;J478</f>
        <v>32100SE</v>
      </c>
      <c r="AS478" s="124" t="str">
        <f t="shared" si="70"/>
        <v>Ves</v>
      </c>
      <c r="AT478" s="125" t="str">
        <f t="shared" si="71"/>
        <v>12NSBNALSH</v>
      </c>
      <c r="AU478" s="125" t="str">
        <f>IF(NOT(AT478=""),VLOOKUP(AT478,[1]PSI_Category!A:B,2,0),"")</f>
        <v>CBN</v>
      </c>
      <c r="AV478" s="125" t="s">
        <v>341</v>
      </c>
      <c r="AW478" s="125" t="s">
        <v>341</v>
      </c>
      <c r="AX478" s="125" t="s">
        <v>341</v>
      </c>
    </row>
    <row r="479" spans="2:50" s="103" customFormat="1" ht="11.4" customHeight="1" x14ac:dyDescent="0.3">
      <c r="B479" s="104" t="s">
        <v>1802</v>
      </c>
      <c r="C479" s="105" t="s">
        <v>2262</v>
      </c>
      <c r="D479" s="106">
        <v>32100</v>
      </c>
      <c r="E479" s="107">
        <v>1516</v>
      </c>
      <c r="F479" s="105" t="s">
        <v>2263</v>
      </c>
      <c r="G479" s="107">
        <v>1973</v>
      </c>
      <c r="H479" s="105" t="s">
        <v>2264</v>
      </c>
      <c r="I479" s="105" t="s">
        <v>1773</v>
      </c>
      <c r="J479" s="107" t="s">
        <v>293</v>
      </c>
      <c r="K479" s="105">
        <v>92011222</v>
      </c>
      <c r="L479" s="105" t="s">
        <v>2304</v>
      </c>
      <c r="M479" s="105" t="s">
        <v>2311</v>
      </c>
      <c r="N479" s="105" t="s">
        <v>307</v>
      </c>
      <c r="O479" s="108" t="s">
        <v>160</v>
      </c>
      <c r="P479" s="109" t="s">
        <v>1777</v>
      </c>
      <c r="Q479" s="110">
        <v>45371</v>
      </c>
      <c r="R479" s="110"/>
      <c r="S479" s="110">
        <v>45373</v>
      </c>
      <c r="T479" s="110"/>
      <c r="U479" s="111" t="s">
        <v>2023</v>
      </c>
      <c r="V479" s="111" t="s">
        <v>2103</v>
      </c>
      <c r="W479" s="112"/>
      <c r="X479" s="113" t="s">
        <v>2152</v>
      </c>
      <c r="Y479" s="114" t="s">
        <v>285</v>
      </c>
      <c r="Z479" s="115">
        <v>53.16</v>
      </c>
      <c r="AA479" s="116">
        <v>50</v>
      </c>
      <c r="AB479" s="117">
        <f t="shared" si="63"/>
        <v>2658</v>
      </c>
      <c r="AC479" s="117">
        <f t="shared" si="64"/>
        <v>20.789547000000002</v>
      </c>
      <c r="AD479" s="118">
        <v>50</v>
      </c>
      <c r="AE479" s="117">
        <f t="shared" si="65"/>
        <v>2658</v>
      </c>
      <c r="AF479" s="117">
        <f t="shared" si="66"/>
        <v>20.789547000000002</v>
      </c>
      <c r="AG479" s="119">
        <f t="shared" si="67"/>
        <v>0</v>
      </c>
      <c r="AH479" s="120">
        <f t="shared" si="68"/>
        <v>0</v>
      </c>
      <c r="AI479" s="121">
        <f t="shared" si="69"/>
        <v>0</v>
      </c>
      <c r="AJ479" s="122" t="str">
        <f>+C479</f>
        <v>SAUDI ARABIA</v>
      </c>
      <c r="AK479" s="122" t="str">
        <f>IF(ISNA(VLOOKUP(postponeList!D479,[1]Sheet!$A$2:$B$12,2,FALSE))," ",(VLOOKUP(postponeList!D479,[1]Sheet!$A$2:$B$12,2,FALSE)))</f>
        <v>PESGD</v>
      </c>
      <c r="AL479" s="122" t="str">
        <f>IF(ISNA(VLOOKUP(E479,[1]Sheet!$G$2:$H$40,2,FALSE))," ",VLOOKUP(E479,[1]Sheet!$G$2:$H$40,2,FALSE))</f>
        <v>TAICHI</v>
      </c>
      <c r="AM479" s="122" t="str">
        <f>IF(ISNA(VLOOKUP(G479,[1]Sheet!$K$2:$L$159,2,FALSE))," ",(VLOOKUP(G479,[1]Sheet!$K$2:$L$159,2,FALSE)))</f>
        <v>HAK</v>
      </c>
      <c r="AN479" s="122" t="str">
        <f>IF(ISNA(VLOOKUP(I479&amp;C479,[1]Sheet!$D$2:$E$228,2,FALSE))," ",VLOOKUP(I479&amp;C479,[1]Sheet!$D$2:$E$228,2,FALSE))</f>
        <v>Leo, Kawasaki</v>
      </c>
      <c r="AO479" s="122" t="str">
        <f>+I479&amp;C479</f>
        <v>KDKSAUDI ARABIA</v>
      </c>
      <c r="AP479" s="122" t="str">
        <f>C479&amp;D479&amp;E479&amp;G479&amp;I479&amp;O479</f>
        <v>SAUDI ARABIA3210015161973KDKMAR</v>
      </c>
      <c r="AQ479" s="122" t="str">
        <f>B479&amp;D479&amp;N479</f>
        <v>MIDDLE EAST32100SRC</v>
      </c>
      <c r="AR479" s="123" t="str">
        <f>+D479&amp;J479</f>
        <v>32100SE</v>
      </c>
      <c r="AS479" s="124" t="str">
        <f t="shared" si="70"/>
        <v>Ves</v>
      </c>
      <c r="AT479" s="125" t="str">
        <f t="shared" si="71"/>
        <v>14CGB11</v>
      </c>
      <c r="AU479" s="125" t="e">
        <f>IF(NOT(AT479=""),VLOOKUP(AT479,[1]PSI_Category!A:B,2,0),"")</f>
        <v>#N/A</v>
      </c>
      <c r="AV479" s="125" t="s">
        <v>307</v>
      </c>
      <c r="AW479" s="125" t="s">
        <v>307</v>
      </c>
      <c r="AX479" s="125" t="s">
        <v>307</v>
      </c>
    </row>
    <row r="480" spans="2:50" s="103" customFormat="1" ht="11.4" customHeight="1" x14ac:dyDescent="0.3">
      <c r="B480" s="104" t="s">
        <v>1802</v>
      </c>
      <c r="C480" s="105" t="s">
        <v>2262</v>
      </c>
      <c r="D480" s="106">
        <v>32100</v>
      </c>
      <c r="E480" s="107">
        <v>1516</v>
      </c>
      <c r="F480" s="105" t="s">
        <v>2263</v>
      </c>
      <c r="G480" s="107">
        <v>1973</v>
      </c>
      <c r="H480" s="105" t="s">
        <v>2264</v>
      </c>
      <c r="I480" s="105" t="s">
        <v>1773</v>
      </c>
      <c r="J480" s="107" t="s">
        <v>293</v>
      </c>
      <c r="K480" s="105">
        <v>92011222</v>
      </c>
      <c r="L480" s="105" t="s">
        <v>2304</v>
      </c>
      <c r="M480" s="105" t="s">
        <v>2312</v>
      </c>
      <c r="N480" s="105" t="s">
        <v>1809</v>
      </c>
      <c r="O480" s="108" t="s">
        <v>160</v>
      </c>
      <c r="P480" s="109" t="s">
        <v>1777</v>
      </c>
      <c r="Q480" s="110">
        <v>45371</v>
      </c>
      <c r="R480" s="110"/>
      <c r="S480" s="110">
        <v>45373</v>
      </c>
      <c r="T480" s="110"/>
      <c r="U480" s="111" t="s">
        <v>2023</v>
      </c>
      <c r="V480" s="111" t="s">
        <v>2103</v>
      </c>
      <c r="W480" s="112"/>
      <c r="X480" s="113" t="s">
        <v>2152</v>
      </c>
      <c r="Y480" s="114" t="s">
        <v>285</v>
      </c>
      <c r="Z480" s="115">
        <v>17.41</v>
      </c>
      <c r="AA480" s="116">
        <v>3000</v>
      </c>
      <c r="AB480" s="117">
        <f t="shared" si="63"/>
        <v>52230</v>
      </c>
      <c r="AC480" s="117">
        <f t="shared" si="64"/>
        <v>408.51694500000002</v>
      </c>
      <c r="AD480" s="118">
        <v>3000</v>
      </c>
      <c r="AE480" s="117">
        <f t="shared" si="65"/>
        <v>52230</v>
      </c>
      <c r="AF480" s="117">
        <f t="shared" si="66"/>
        <v>408.51694500000002</v>
      </c>
      <c r="AG480" s="119">
        <f t="shared" si="67"/>
        <v>0</v>
      </c>
      <c r="AH480" s="120">
        <f t="shared" si="68"/>
        <v>0</v>
      </c>
      <c r="AI480" s="121">
        <f t="shared" si="69"/>
        <v>0</v>
      </c>
      <c r="AJ480" s="122" t="str">
        <f>+C480</f>
        <v>SAUDI ARABIA</v>
      </c>
      <c r="AK480" s="122" t="str">
        <f>IF(ISNA(VLOOKUP(postponeList!D480,[1]Sheet!$A$2:$B$12,2,FALSE))," ",(VLOOKUP(postponeList!D480,[1]Sheet!$A$2:$B$12,2,FALSE)))</f>
        <v>PESGD</v>
      </c>
      <c r="AL480" s="122" t="str">
        <f>IF(ISNA(VLOOKUP(E480,[1]Sheet!$G$2:$H$40,2,FALSE))," ",VLOOKUP(E480,[1]Sheet!$G$2:$H$40,2,FALSE))</f>
        <v>TAICHI</v>
      </c>
      <c r="AM480" s="122" t="str">
        <f>IF(ISNA(VLOOKUP(G480,[1]Sheet!$K$2:$L$159,2,FALSE))," ",(VLOOKUP(G480,[1]Sheet!$K$2:$L$159,2,FALSE)))</f>
        <v>HAK</v>
      </c>
      <c r="AN480" s="122" t="str">
        <f>IF(ISNA(VLOOKUP(I480&amp;C480,[1]Sheet!$D$2:$E$228,2,FALSE))," ",VLOOKUP(I480&amp;C480,[1]Sheet!$D$2:$E$228,2,FALSE))</f>
        <v>Leo, Kawasaki</v>
      </c>
      <c r="AO480" s="122" t="str">
        <f>+I480&amp;C480</f>
        <v>KDKSAUDI ARABIA</v>
      </c>
      <c r="AP480" s="122" t="str">
        <f>C480&amp;D480&amp;E480&amp;G480&amp;I480&amp;O480</f>
        <v>SAUDI ARABIA3210015161973KDKMAR</v>
      </c>
      <c r="AQ480" s="122" t="str">
        <f>B480&amp;D480&amp;N480</f>
        <v xml:space="preserve">MIDDLE EAST32100VF </v>
      </c>
      <c r="AR480" s="123" t="str">
        <f>+D480&amp;J480</f>
        <v>32100SE</v>
      </c>
      <c r="AS480" s="124" t="str">
        <f t="shared" si="70"/>
        <v>Ves</v>
      </c>
      <c r="AT480" s="125" t="str">
        <f t="shared" si="71"/>
        <v>15AAQ1NASHG</v>
      </c>
      <c r="AU480" s="125" t="str">
        <f>IF(NOT(AT480=""),VLOOKUP(AT480,[1]PSI_Category!A:B,2,0),"")</f>
        <v>V/F</v>
      </c>
      <c r="AV480" s="125" t="s">
        <v>533</v>
      </c>
      <c r="AW480" s="125" t="s">
        <v>1726</v>
      </c>
      <c r="AX480" s="125" t="s">
        <v>533</v>
      </c>
    </row>
    <row r="481" spans="2:50" s="103" customFormat="1" ht="11.4" customHeight="1" x14ac:dyDescent="0.3">
      <c r="B481" s="104" t="s">
        <v>1802</v>
      </c>
      <c r="C481" s="105" t="s">
        <v>2262</v>
      </c>
      <c r="D481" s="106">
        <v>32100</v>
      </c>
      <c r="E481" s="107">
        <v>1516</v>
      </c>
      <c r="F481" s="105" t="s">
        <v>2263</v>
      </c>
      <c r="G481" s="107">
        <v>1973</v>
      </c>
      <c r="H481" s="105" t="s">
        <v>2264</v>
      </c>
      <c r="I481" s="105" t="s">
        <v>1773</v>
      </c>
      <c r="J481" s="107" t="s">
        <v>293</v>
      </c>
      <c r="K481" s="105">
        <v>92011222</v>
      </c>
      <c r="L481" s="105" t="s">
        <v>2304</v>
      </c>
      <c r="M481" s="105" t="s">
        <v>2313</v>
      </c>
      <c r="N481" s="105" t="s">
        <v>341</v>
      </c>
      <c r="O481" s="108" t="s">
        <v>160</v>
      </c>
      <c r="P481" s="109" t="s">
        <v>1777</v>
      </c>
      <c r="Q481" s="110">
        <v>45371</v>
      </c>
      <c r="R481" s="110"/>
      <c r="S481" s="110">
        <v>45373</v>
      </c>
      <c r="T481" s="110"/>
      <c r="U481" s="111" t="s">
        <v>2023</v>
      </c>
      <c r="V481" s="111" t="s">
        <v>2103</v>
      </c>
      <c r="W481" s="112"/>
      <c r="X481" s="113" t="s">
        <v>2152</v>
      </c>
      <c r="Y481" s="114" t="s">
        <v>285</v>
      </c>
      <c r="Z481" s="115">
        <v>97.06</v>
      </c>
      <c r="AA481" s="116">
        <v>50</v>
      </c>
      <c r="AB481" s="117">
        <f t="shared" si="63"/>
        <v>4853</v>
      </c>
      <c r="AC481" s="117">
        <f t="shared" si="64"/>
        <v>37.957739500000002</v>
      </c>
      <c r="AD481" s="118">
        <v>50</v>
      </c>
      <c r="AE481" s="117">
        <f t="shared" si="65"/>
        <v>4853</v>
      </c>
      <c r="AF481" s="117">
        <f t="shared" si="66"/>
        <v>37.957739500000002</v>
      </c>
      <c r="AG481" s="119">
        <f t="shared" si="67"/>
        <v>0</v>
      </c>
      <c r="AH481" s="120">
        <f t="shared" si="68"/>
        <v>0</v>
      </c>
      <c r="AI481" s="121">
        <f t="shared" si="69"/>
        <v>0</v>
      </c>
      <c r="AJ481" s="122" t="str">
        <f>+C481</f>
        <v>SAUDI ARABIA</v>
      </c>
      <c r="AK481" s="122" t="str">
        <f>IF(ISNA(VLOOKUP(postponeList!D481,[1]Sheet!$A$2:$B$12,2,FALSE))," ",(VLOOKUP(postponeList!D481,[1]Sheet!$A$2:$B$12,2,FALSE)))</f>
        <v>PESGD</v>
      </c>
      <c r="AL481" s="122" t="str">
        <f>IF(ISNA(VLOOKUP(E481,[1]Sheet!$G$2:$H$40,2,FALSE))," ",VLOOKUP(E481,[1]Sheet!$G$2:$H$40,2,FALSE))</f>
        <v>TAICHI</v>
      </c>
      <c r="AM481" s="122" t="str">
        <f>IF(ISNA(VLOOKUP(G481,[1]Sheet!$K$2:$L$159,2,FALSE))," ",(VLOOKUP(G481,[1]Sheet!$K$2:$L$159,2,FALSE)))</f>
        <v>HAK</v>
      </c>
      <c r="AN481" s="122" t="str">
        <f>IF(ISNA(VLOOKUP(I481&amp;C481,[1]Sheet!$D$2:$E$228,2,FALSE))," ",VLOOKUP(I481&amp;C481,[1]Sheet!$D$2:$E$228,2,FALSE))</f>
        <v>Leo, Kawasaki</v>
      </c>
      <c r="AO481" s="122" t="str">
        <f>+I481&amp;C481</f>
        <v>KDKSAUDI ARABIA</v>
      </c>
      <c r="AP481" s="122" t="str">
        <f>C481&amp;D481&amp;E481&amp;G481&amp;I481&amp;O481</f>
        <v>SAUDI ARABIA3210015161973KDKMAR</v>
      </c>
      <c r="AQ481" s="122" t="str">
        <f>B481&amp;D481&amp;N481</f>
        <v>MIDDLE EAST32100CBN</v>
      </c>
      <c r="AR481" s="123" t="str">
        <f>+D481&amp;J481</f>
        <v>32100SE</v>
      </c>
      <c r="AS481" s="124" t="str">
        <f t="shared" si="70"/>
        <v>Ves</v>
      </c>
      <c r="AT481" s="125" t="str">
        <f t="shared" si="71"/>
        <v>15NSBNALSH</v>
      </c>
      <c r="AU481" s="125" t="str">
        <f>IF(NOT(AT481=""),VLOOKUP(AT481,[1]PSI_Category!A:B,2,0),"")</f>
        <v>CBN</v>
      </c>
      <c r="AV481" s="125" t="s">
        <v>341</v>
      </c>
      <c r="AW481" s="125" t="s">
        <v>341</v>
      </c>
      <c r="AX481" s="125" t="s">
        <v>341</v>
      </c>
    </row>
    <row r="482" spans="2:50" s="103" customFormat="1" ht="11.4" customHeight="1" x14ac:dyDescent="0.3">
      <c r="B482" s="104" t="s">
        <v>1802</v>
      </c>
      <c r="C482" s="105" t="s">
        <v>2262</v>
      </c>
      <c r="D482" s="106">
        <v>32100</v>
      </c>
      <c r="E482" s="107">
        <v>1516</v>
      </c>
      <c r="F482" s="105" t="s">
        <v>2263</v>
      </c>
      <c r="G482" s="107">
        <v>1973</v>
      </c>
      <c r="H482" s="105" t="s">
        <v>2264</v>
      </c>
      <c r="I482" s="105" t="s">
        <v>1773</v>
      </c>
      <c r="J482" s="107" t="s">
        <v>293</v>
      </c>
      <c r="K482" s="105">
        <v>92011222</v>
      </c>
      <c r="L482" s="105" t="s">
        <v>2304</v>
      </c>
      <c r="M482" s="105" t="s">
        <v>2314</v>
      </c>
      <c r="N482" s="105" t="s">
        <v>307</v>
      </c>
      <c r="O482" s="108" t="s">
        <v>160</v>
      </c>
      <c r="P482" s="109" t="s">
        <v>1777</v>
      </c>
      <c r="Q482" s="110">
        <v>45371</v>
      </c>
      <c r="R482" s="110"/>
      <c r="S482" s="110">
        <v>45373</v>
      </c>
      <c r="T482" s="110"/>
      <c r="U482" s="111" t="s">
        <v>2023</v>
      </c>
      <c r="V482" s="111" t="s">
        <v>2103</v>
      </c>
      <c r="W482" s="112"/>
      <c r="X482" s="113" t="s">
        <v>2152</v>
      </c>
      <c r="Y482" s="114" t="s">
        <v>285</v>
      </c>
      <c r="Z482" s="115">
        <v>71.739999999999995</v>
      </c>
      <c r="AA482" s="116">
        <v>50</v>
      </c>
      <c r="AB482" s="117">
        <f t="shared" si="63"/>
        <v>3586.9999999999995</v>
      </c>
      <c r="AC482" s="117">
        <f t="shared" si="64"/>
        <v>28.0557205</v>
      </c>
      <c r="AD482" s="118">
        <v>50</v>
      </c>
      <c r="AE482" s="117">
        <f t="shared" si="65"/>
        <v>3586.9999999999995</v>
      </c>
      <c r="AF482" s="117">
        <f t="shared" si="66"/>
        <v>28.0557205</v>
      </c>
      <c r="AG482" s="119">
        <f t="shared" si="67"/>
        <v>0</v>
      </c>
      <c r="AH482" s="120">
        <f t="shared" si="68"/>
        <v>0</v>
      </c>
      <c r="AI482" s="121">
        <f t="shared" si="69"/>
        <v>0</v>
      </c>
      <c r="AJ482" s="122" t="str">
        <f>+C482</f>
        <v>SAUDI ARABIA</v>
      </c>
      <c r="AK482" s="122" t="str">
        <f>IF(ISNA(VLOOKUP(postponeList!D482,[1]Sheet!$A$2:$B$12,2,FALSE))," ",(VLOOKUP(postponeList!D482,[1]Sheet!$A$2:$B$12,2,FALSE)))</f>
        <v>PESGD</v>
      </c>
      <c r="AL482" s="122" t="str">
        <f>IF(ISNA(VLOOKUP(E482,[1]Sheet!$G$2:$H$40,2,FALSE))," ",VLOOKUP(E482,[1]Sheet!$G$2:$H$40,2,FALSE))</f>
        <v>TAICHI</v>
      </c>
      <c r="AM482" s="122" t="str">
        <f>IF(ISNA(VLOOKUP(G482,[1]Sheet!$K$2:$L$159,2,FALSE))," ",(VLOOKUP(G482,[1]Sheet!$K$2:$L$159,2,FALSE)))</f>
        <v>HAK</v>
      </c>
      <c r="AN482" s="122" t="str">
        <f>IF(ISNA(VLOOKUP(I482&amp;C482,[1]Sheet!$D$2:$E$228,2,FALSE))," ",VLOOKUP(I482&amp;C482,[1]Sheet!$D$2:$E$228,2,FALSE))</f>
        <v>Leo, Kawasaki</v>
      </c>
      <c r="AO482" s="122" t="str">
        <f>+I482&amp;C482</f>
        <v>KDKSAUDI ARABIA</v>
      </c>
      <c r="AP482" s="122" t="str">
        <f>C482&amp;D482&amp;E482&amp;G482&amp;I482&amp;O482</f>
        <v>SAUDI ARABIA3210015161973KDKMAR</v>
      </c>
      <c r="AQ482" s="122" t="str">
        <f>B482&amp;D482&amp;N482</f>
        <v>MIDDLE EAST32100SRC</v>
      </c>
      <c r="AR482" s="123" t="str">
        <f>+D482&amp;J482</f>
        <v>32100SE</v>
      </c>
      <c r="AS482" s="124" t="str">
        <f t="shared" si="70"/>
        <v>Ves</v>
      </c>
      <c r="AT482" s="125" t="str">
        <f t="shared" si="71"/>
        <v>16CGB11</v>
      </c>
      <c r="AU482" s="125" t="e">
        <f>IF(NOT(AT482=""),VLOOKUP(AT482,[1]PSI_Category!A:B,2,0),"")</f>
        <v>#N/A</v>
      </c>
      <c r="AV482" s="125" t="s">
        <v>307</v>
      </c>
      <c r="AW482" s="125" t="s">
        <v>307</v>
      </c>
      <c r="AX482" s="125" t="s">
        <v>307</v>
      </c>
    </row>
    <row r="483" spans="2:50" s="103" customFormat="1" ht="11.4" customHeight="1" x14ac:dyDescent="0.3">
      <c r="B483" s="104" t="s">
        <v>1802</v>
      </c>
      <c r="C483" s="105" t="s">
        <v>2262</v>
      </c>
      <c r="D483" s="106">
        <v>32100</v>
      </c>
      <c r="E483" s="107">
        <v>1516</v>
      </c>
      <c r="F483" s="105" t="s">
        <v>2263</v>
      </c>
      <c r="G483" s="107">
        <v>1973</v>
      </c>
      <c r="H483" s="105" t="s">
        <v>2264</v>
      </c>
      <c r="I483" s="105" t="s">
        <v>1773</v>
      </c>
      <c r="J483" s="107" t="s">
        <v>293</v>
      </c>
      <c r="K483" s="105">
        <v>92011222</v>
      </c>
      <c r="L483" s="105" t="s">
        <v>2304</v>
      </c>
      <c r="M483" s="105" t="s">
        <v>2315</v>
      </c>
      <c r="N483" s="105" t="s">
        <v>341</v>
      </c>
      <c r="O483" s="108" t="s">
        <v>160</v>
      </c>
      <c r="P483" s="109" t="s">
        <v>1777</v>
      </c>
      <c r="Q483" s="110">
        <v>45371</v>
      </c>
      <c r="R483" s="110"/>
      <c r="S483" s="110">
        <v>45373</v>
      </c>
      <c r="T483" s="110"/>
      <c r="U483" s="111" t="s">
        <v>2023</v>
      </c>
      <c r="V483" s="111" t="s">
        <v>2103</v>
      </c>
      <c r="W483" s="112"/>
      <c r="X483" s="113" t="s">
        <v>2152</v>
      </c>
      <c r="Y483" s="114" t="s">
        <v>285</v>
      </c>
      <c r="Z483" s="115">
        <v>169.51</v>
      </c>
      <c r="AA483" s="116">
        <v>20</v>
      </c>
      <c r="AB483" s="117">
        <f t="shared" si="63"/>
        <v>3390.2</v>
      </c>
      <c r="AC483" s="117">
        <f t="shared" si="64"/>
        <v>26.516449300000001</v>
      </c>
      <c r="AD483" s="118">
        <v>20</v>
      </c>
      <c r="AE483" s="117">
        <f t="shared" si="65"/>
        <v>3390.2</v>
      </c>
      <c r="AF483" s="117">
        <f t="shared" si="66"/>
        <v>26.516449300000001</v>
      </c>
      <c r="AG483" s="119">
        <f t="shared" si="67"/>
        <v>0</v>
      </c>
      <c r="AH483" s="120">
        <f t="shared" si="68"/>
        <v>0</v>
      </c>
      <c r="AI483" s="121">
        <f t="shared" si="69"/>
        <v>0</v>
      </c>
      <c r="AJ483" s="122" t="str">
        <f>+C483</f>
        <v>SAUDI ARABIA</v>
      </c>
      <c r="AK483" s="122" t="str">
        <f>IF(ISNA(VLOOKUP(postponeList!D483,[1]Sheet!$A$2:$B$12,2,FALSE))," ",(VLOOKUP(postponeList!D483,[1]Sheet!$A$2:$B$12,2,FALSE)))</f>
        <v>PESGD</v>
      </c>
      <c r="AL483" s="122" t="str">
        <f>IF(ISNA(VLOOKUP(E483,[1]Sheet!$G$2:$H$40,2,FALSE))," ",VLOOKUP(E483,[1]Sheet!$G$2:$H$40,2,FALSE))</f>
        <v>TAICHI</v>
      </c>
      <c r="AM483" s="122" t="str">
        <f>IF(ISNA(VLOOKUP(G483,[1]Sheet!$K$2:$L$159,2,FALSE))," ",(VLOOKUP(G483,[1]Sheet!$K$2:$L$159,2,FALSE)))</f>
        <v>HAK</v>
      </c>
      <c r="AN483" s="122" t="str">
        <f>IF(ISNA(VLOOKUP(I483&amp;C483,[1]Sheet!$D$2:$E$228,2,FALSE))," ",VLOOKUP(I483&amp;C483,[1]Sheet!$D$2:$E$228,2,FALSE))</f>
        <v>Leo, Kawasaki</v>
      </c>
      <c r="AO483" s="122" t="str">
        <f>+I483&amp;C483</f>
        <v>KDKSAUDI ARABIA</v>
      </c>
      <c r="AP483" s="122" t="str">
        <f>C483&amp;D483&amp;E483&amp;G483&amp;I483&amp;O483</f>
        <v>SAUDI ARABIA3210015161973KDKMAR</v>
      </c>
      <c r="AQ483" s="122" t="str">
        <f>B483&amp;D483&amp;N483</f>
        <v>MIDDLE EAST32100CBN</v>
      </c>
      <c r="AR483" s="123" t="str">
        <f>+D483&amp;J483</f>
        <v>32100SE</v>
      </c>
      <c r="AS483" s="124" t="str">
        <f t="shared" si="70"/>
        <v>Ves</v>
      </c>
      <c r="AT483" s="125" t="str">
        <f t="shared" si="71"/>
        <v>18NFBNALSH</v>
      </c>
      <c r="AU483" s="125" t="str">
        <f>IF(NOT(AT483=""),VLOOKUP(AT483,[1]PSI_Category!A:B,2,0),"")</f>
        <v>CBN</v>
      </c>
      <c r="AV483" s="125" t="s">
        <v>341</v>
      </c>
      <c r="AW483" s="125" t="s">
        <v>341</v>
      </c>
      <c r="AX483" s="125" t="s">
        <v>341</v>
      </c>
    </row>
    <row r="484" spans="2:50" s="103" customFormat="1" ht="11.4" customHeight="1" x14ac:dyDescent="0.3">
      <c r="B484" s="104" t="s">
        <v>1802</v>
      </c>
      <c r="C484" s="105" t="s">
        <v>2262</v>
      </c>
      <c r="D484" s="105">
        <v>32100</v>
      </c>
      <c r="E484" s="107">
        <v>1516</v>
      </c>
      <c r="F484" s="105" t="s">
        <v>2263</v>
      </c>
      <c r="G484" s="107">
        <v>1973</v>
      </c>
      <c r="H484" s="105" t="s">
        <v>2264</v>
      </c>
      <c r="I484" s="105" t="s">
        <v>1773</v>
      </c>
      <c r="J484" s="107" t="s">
        <v>293</v>
      </c>
      <c r="K484" s="105">
        <v>92011222</v>
      </c>
      <c r="L484" s="131" t="s">
        <v>2304</v>
      </c>
      <c r="M484" s="105" t="s">
        <v>2316</v>
      </c>
      <c r="N484" s="105" t="s">
        <v>341</v>
      </c>
      <c r="O484" s="108" t="s">
        <v>160</v>
      </c>
      <c r="P484" s="109" t="s">
        <v>1777</v>
      </c>
      <c r="Q484" s="110">
        <v>45371</v>
      </c>
      <c r="R484" s="110"/>
      <c r="S484" s="110">
        <v>45373</v>
      </c>
      <c r="T484" s="110"/>
      <c r="U484" s="111" t="s">
        <v>2023</v>
      </c>
      <c r="V484" s="111" t="s">
        <v>2103</v>
      </c>
      <c r="W484" s="112"/>
      <c r="X484" s="113" t="s">
        <v>2152</v>
      </c>
      <c r="Y484" s="114" t="s">
        <v>285</v>
      </c>
      <c r="Z484" s="115">
        <v>125.51</v>
      </c>
      <c r="AA484" s="116">
        <v>60</v>
      </c>
      <c r="AB484" s="117">
        <f t="shared" si="63"/>
        <v>7530.6</v>
      </c>
      <c r="AC484" s="117">
        <f t="shared" si="64"/>
        <v>58.900587900000005</v>
      </c>
      <c r="AD484" s="118">
        <v>60</v>
      </c>
      <c r="AE484" s="117">
        <f t="shared" si="65"/>
        <v>7530.6</v>
      </c>
      <c r="AF484" s="117">
        <f t="shared" si="66"/>
        <v>58.900587900000005</v>
      </c>
      <c r="AG484" s="119">
        <f t="shared" si="67"/>
        <v>0</v>
      </c>
      <c r="AH484" s="120">
        <f t="shared" si="68"/>
        <v>0</v>
      </c>
      <c r="AI484" s="121">
        <f t="shared" si="69"/>
        <v>0</v>
      </c>
      <c r="AJ484" s="122" t="str">
        <f>+C484</f>
        <v>SAUDI ARABIA</v>
      </c>
      <c r="AK484" s="122" t="str">
        <f>IF(ISNA(VLOOKUP(postponeList!D484,[1]Sheet!$A$2:$B$12,2,FALSE))," ",(VLOOKUP(postponeList!D484,[1]Sheet!$A$2:$B$12,2,FALSE)))</f>
        <v>PESGD</v>
      </c>
      <c r="AL484" s="122" t="str">
        <f>IF(ISNA(VLOOKUP(E484,[1]Sheet!$G$2:$H$40,2,FALSE))," ",VLOOKUP(E484,[1]Sheet!$G$2:$H$40,2,FALSE))</f>
        <v>TAICHI</v>
      </c>
      <c r="AM484" s="122" t="str">
        <f>IF(ISNA(VLOOKUP(G484,[1]Sheet!$K$2:$L$159,2,FALSE))," ",(VLOOKUP(G484,[1]Sheet!$K$2:$L$159,2,FALSE)))</f>
        <v>HAK</v>
      </c>
      <c r="AN484" s="122" t="str">
        <f>IF(ISNA(VLOOKUP(I484&amp;C484,[1]Sheet!$D$2:$E$228,2,FALSE))," ",VLOOKUP(I484&amp;C484,[1]Sheet!$D$2:$E$228,2,FALSE))</f>
        <v>Leo, Kawasaki</v>
      </c>
      <c r="AO484" s="122" t="str">
        <f>+I484&amp;C484</f>
        <v>KDKSAUDI ARABIA</v>
      </c>
      <c r="AP484" s="122" t="str">
        <f>C484&amp;D484&amp;E484&amp;G484&amp;I484&amp;O484</f>
        <v>SAUDI ARABIA3210015161973KDKMAR</v>
      </c>
      <c r="AQ484" s="122" t="str">
        <f>B484&amp;D484&amp;N484</f>
        <v>MIDDLE EAST32100CBN</v>
      </c>
      <c r="AR484" s="123" t="str">
        <f>+D484&amp;J484</f>
        <v>32100SE</v>
      </c>
      <c r="AS484" s="124" t="str">
        <f t="shared" si="70"/>
        <v>Ves</v>
      </c>
      <c r="AT484" s="125" t="str">
        <f t="shared" si="71"/>
        <v>18NSBNALSH</v>
      </c>
      <c r="AU484" s="125" t="e">
        <f>IF(NOT(AT484=""),VLOOKUP(AT484,[1]PSI_Category!A:B,2,0),"")</f>
        <v>#N/A</v>
      </c>
      <c r="AV484" s="125" t="s">
        <v>341</v>
      </c>
      <c r="AW484" s="125" t="s">
        <v>341</v>
      </c>
      <c r="AX484" s="125" t="s">
        <v>341</v>
      </c>
    </row>
    <row r="485" spans="2:50" s="103" customFormat="1" ht="11.4" customHeight="1" x14ac:dyDescent="0.3">
      <c r="B485" s="104" t="s">
        <v>1802</v>
      </c>
      <c r="C485" s="105" t="s">
        <v>2262</v>
      </c>
      <c r="D485" s="106">
        <v>32100</v>
      </c>
      <c r="E485" s="107">
        <v>1516</v>
      </c>
      <c r="F485" s="105" t="s">
        <v>2263</v>
      </c>
      <c r="G485" s="107">
        <v>1973</v>
      </c>
      <c r="H485" s="105" t="s">
        <v>2264</v>
      </c>
      <c r="I485" s="105" t="s">
        <v>1773</v>
      </c>
      <c r="J485" s="107" t="s">
        <v>293</v>
      </c>
      <c r="K485" s="105">
        <v>92011222</v>
      </c>
      <c r="L485" s="131" t="s">
        <v>2304</v>
      </c>
      <c r="M485" s="105" t="s">
        <v>2317</v>
      </c>
      <c r="N485" s="105" t="s">
        <v>1809</v>
      </c>
      <c r="O485" s="108" t="s">
        <v>160</v>
      </c>
      <c r="P485" s="109" t="s">
        <v>1777</v>
      </c>
      <c r="Q485" s="110">
        <v>45371</v>
      </c>
      <c r="R485" s="110"/>
      <c r="S485" s="110">
        <v>45373</v>
      </c>
      <c r="T485" s="110"/>
      <c r="U485" s="111" t="s">
        <v>2023</v>
      </c>
      <c r="V485" s="111" t="s">
        <v>2103</v>
      </c>
      <c r="W485" s="112"/>
      <c r="X485" s="113" t="s">
        <v>2152</v>
      </c>
      <c r="Y485" s="114" t="s">
        <v>285</v>
      </c>
      <c r="Z485" s="115">
        <v>28.37</v>
      </c>
      <c r="AA485" s="116">
        <v>100</v>
      </c>
      <c r="AB485" s="117">
        <f t="shared" si="63"/>
        <v>2837</v>
      </c>
      <c r="AC485" s="117">
        <f t="shared" si="64"/>
        <v>22.189595499999999</v>
      </c>
      <c r="AD485" s="118">
        <v>100</v>
      </c>
      <c r="AE485" s="117">
        <f t="shared" si="65"/>
        <v>2837</v>
      </c>
      <c r="AF485" s="117">
        <f t="shared" si="66"/>
        <v>22.189595499999999</v>
      </c>
      <c r="AG485" s="119">
        <f t="shared" si="67"/>
        <v>0</v>
      </c>
      <c r="AH485" s="120">
        <f t="shared" si="68"/>
        <v>0</v>
      </c>
      <c r="AI485" s="121">
        <f t="shared" si="69"/>
        <v>0</v>
      </c>
      <c r="AJ485" s="122" t="str">
        <f>+C485</f>
        <v>SAUDI ARABIA</v>
      </c>
      <c r="AK485" s="122" t="str">
        <f>IF(ISNA(VLOOKUP(postponeList!D485,[1]Sheet!$A$2:$B$12,2,FALSE))," ",(VLOOKUP(postponeList!D485,[1]Sheet!$A$2:$B$12,2,FALSE)))</f>
        <v>PESGD</v>
      </c>
      <c r="AL485" s="122" t="str">
        <f>IF(ISNA(VLOOKUP(E485,[1]Sheet!$G$2:$H$40,2,FALSE))," ",VLOOKUP(E485,[1]Sheet!$G$2:$H$40,2,FALSE))</f>
        <v>TAICHI</v>
      </c>
      <c r="AM485" s="122" t="str">
        <f>IF(ISNA(VLOOKUP(G485,[1]Sheet!$K$2:$L$159,2,FALSE))," ",(VLOOKUP(G485,[1]Sheet!$K$2:$L$159,2,FALSE)))</f>
        <v>HAK</v>
      </c>
      <c r="AN485" s="122" t="str">
        <f>IF(ISNA(VLOOKUP(I485&amp;C485,[1]Sheet!$D$2:$E$228,2,FALSE))," ",VLOOKUP(I485&amp;C485,[1]Sheet!$D$2:$E$228,2,FALSE))</f>
        <v>Leo, Kawasaki</v>
      </c>
      <c r="AO485" s="122" t="str">
        <f>+I485&amp;C485</f>
        <v>KDKSAUDI ARABIA</v>
      </c>
      <c r="AP485" s="122" t="str">
        <f>C485&amp;D485&amp;E485&amp;G485&amp;I485&amp;O485</f>
        <v>SAUDI ARABIA3210015161973KDKMAR</v>
      </c>
      <c r="AQ485" s="122" t="str">
        <f>B485&amp;D485&amp;N485</f>
        <v xml:space="preserve">MIDDLE EAST32100VF </v>
      </c>
      <c r="AR485" s="123" t="str">
        <f>+D485&amp;J485</f>
        <v>32100SE</v>
      </c>
      <c r="AS485" s="124" t="str">
        <f t="shared" si="70"/>
        <v>Ves</v>
      </c>
      <c r="AT485" s="125" t="str">
        <f t="shared" si="71"/>
        <v>20ASBNASHM</v>
      </c>
      <c r="AU485" s="125" t="str">
        <f>IF(NOT(AT485=""),VLOOKUP(AT485,[1]PSI_Category!A:B,2,0),"")</f>
        <v>V/F</v>
      </c>
      <c r="AV485" s="125" t="s">
        <v>533</v>
      </c>
      <c r="AW485" s="125" t="s">
        <v>1726</v>
      </c>
      <c r="AX485" s="125" t="s">
        <v>533</v>
      </c>
    </row>
    <row r="486" spans="2:50" s="103" customFormat="1" ht="11.4" customHeight="1" x14ac:dyDescent="0.3">
      <c r="B486" s="104" t="s">
        <v>1802</v>
      </c>
      <c r="C486" s="105" t="s">
        <v>2262</v>
      </c>
      <c r="D486" s="106">
        <v>32100</v>
      </c>
      <c r="E486" s="107">
        <v>1516</v>
      </c>
      <c r="F486" s="105" t="s">
        <v>2263</v>
      </c>
      <c r="G486" s="107">
        <v>1973</v>
      </c>
      <c r="H486" s="105" t="s">
        <v>2264</v>
      </c>
      <c r="I486" s="105" t="s">
        <v>1773</v>
      </c>
      <c r="J486" s="107" t="s">
        <v>293</v>
      </c>
      <c r="K486" s="105">
        <v>92011222</v>
      </c>
      <c r="L486" s="131" t="s">
        <v>2304</v>
      </c>
      <c r="M486" s="105" t="s">
        <v>2318</v>
      </c>
      <c r="N486" s="105" t="s">
        <v>1831</v>
      </c>
      <c r="O486" s="108" t="s">
        <v>160</v>
      </c>
      <c r="P486" s="109" t="s">
        <v>1777</v>
      </c>
      <c r="Q486" s="110">
        <v>45371</v>
      </c>
      <c r="R486" s="110"/>
      <c r="S486" s="110">
        <v>45373</v>
      </c>
      <c r="T486" s="110"/>
      <c r="U486" s="111" t="s">
        <v>2023</v>
      </c>
      <c r="V486" s="111" t="s">
        <v>2103</v>
      </c>
      <c r="W486" s="112"/>
      <c r="X486" s="113" t="s">
        <v>2152</v>
      </c>
      <c r="Y486" s="114" t="s">
        <v>285</v>
      </c>
      <c r="Z486" s="115">
        <v>65.739999999999995</v>
      </c>
      <c r="AA486" s="116">
        <v>50</v>
      </c>
      <c r="AB486" s="117">
        <f t="shared" si="63"/>
        <v>3286.9999999999995</v>
      </c>
      <c r="AC486" s="117">
        <f t="shared" si="64"/>
        <v>25.709270499999999</v>
      </c>
      <c r="AD486" s="118">
        <v>50</v>
      </c>
      <c r="AE486" s="117">
        <f t="shared" si="65"/>
        <v>3286.9999999999995</v>
      </c>
      <c r="AF486" s="117">
        <f t="shared" si="66"/>
        <v>25.709270499999999</v>
      </c>
      <c r="AG486" s="119">
        <f t="shared" si="67"/>
        <v>0</v>
      </c>
      <c r="AH486" s="120">
        <f t="shared" si="68"/>
        <v>0</v>
      </c>
      <c r="AI486" s="121">
        <f t="shared" si="69"/>
        <v>0</v>
      </c>
      <c r="AJ486" s="122" t="str">
        <f>+C486</f>
        <v>SAUDI ARABIA</v>
      </c>
      <c r="AK486" s="122" t="str">
        <f>IF(ISNA(VLOOKUP(postponeList!D486,[1]Sheet!$A$2:$B$12,2,FALSE))," ",(VLOOKUP(postponeList!D486,[1]Sheet!$A$2:$B$12,2,FALSE)))</f>
        <v>PESGD</v>
      </c>
      <c r="AL486" s="122" t="str">
        <f>IF(ISNA(VLOOKUP(E486,[1]Sheet!$G$2:$H$40,2,FALSE))," ",VLOOKUP(E486,[1]Sheet!$G$2:$H$40,2,FALSE))</f>
        <v>TAICHI</v>
      </c>
      <c r="AM486" s="122" t="str">
        <f>IF(ISNA(VLOOKUP(G486,[1]Sheet!$K$2:$L$159,2,FALSE))," ",(VLOOKUP(G486,[1]Sheet!$K$2:$L$159,2,FALSE)))</f>
        <v>HAK</v>
      </c>
      <c r="AN486" s="122" t="str">
        <f>IF(ISNA(VLOOKUP(I486&amp;C486,[1]Sheet!$D$2:$E$228,2,FALSE))," ",VLOOKUP(I486&amp;C486,[1]Sheet!$D$2:$E$228,2,FALSE))</f>
        <v>Leo, Kawasaki</v>
      </c>
      <c r="AO486" s="122" t="str">
        <f>+I486&amp;C486</f>
        <v>KDKSAUDI ARABIA</v>
      </c>
      <c r="AP486" s="122" t="str">
        <f>C486&amp;D486&amp;E486&amp;G486&amp;I486&amp;O486</f>
        <v>SAUDI ARABIA3210015161973KDKMAR</v>
      </c>
      <c r="AQ486" s="122" t="str">
        <f>B486&amp;D486&amp;N486</f>
        <v xml:space="preserve">MIDDLE EAST32100CM </v>
      </c>
      <c r="AR486" s="123" t="str">
        <f>+D486&amp;J486</f>
        <v>32100SE</v>
      </c>
      <c r="AS486" s="124" t="str">
        <f t="shared" si="70"/>
        <v>Ves</v>
      </c>
      <c r="AT486" s="125" t="str">
        <f t="shared" si="71"/>
        <v>24JABNASHM</v>
      </c>
      <c r="AU486" s="125" t="str">
        <f>IF(NOT(AT486=""),VLOOKUP(AT486,[1]PSI_Category!A:B,2,0),"")</f>
        <v>C/M</v>
      </c>
      <c r="AV486" s="125" t="s">
        <v>535</v>
      </c>
      <c r="AW486" s="125" t="s">
        <v>535</v>
      </c>
      <c r="AX486" s="125" t="s">
        <v>535</v>
      </c>
    </row>
    <row r="487" spans="2:50" s="103" customFormat="1" ht="11.4" customHeight="1" x14ac:dyDescent="0.3">
      <c r="B487" s="104" t="s">
        <v>1802</v>
      </c>
      <c r="C487" s="105" t="s">
        <v>2262</v>
      </c>
      <c r="D487" s="106">
        <v>32100</v>
      </c>
      <c r="E487" s="107">
        <v>1516</v>
      </c>
      <c r="F487" s="105" t="s">
        <v>2263</v>
      </c>
      <c r="G487" s="107">
        <v>1973</v>
      </c>
      <c r="H487" s="105" t="s">
        <v>2264</v>
      </c>
      <c r="I487" s="105" t="s">
        <v>1773</v>
      </c>
      <c r="J487" s="107" t="s">
        <v>293</v>
      </c>
      <c r="K487" s="105">
        <v>92011222</v>
      </c>
      <c r="L487" s="131" t="s">
        <v>2304</v>
      </c>
      <c r="M487" s="105" t="s">
        <v>2319</v>
      </c>
      <c r="N487" s="105" t="s">
        <v>1831</v>
      </c>
      <c r="O487" s="108" t="s">
        <v>160</v>
      </c>
      <c r="P487" s="109" t="s">
        <v>1777</v>
      </c>
      <c r="Q487" s="110">
        <v>45371</v>
      </c>
      <c r="R487" s="110"/>
      <c r="S487" s="110">
        <v>45373</v>
      </c>
      <c r="T487" s="110"/>
      <c r="U487" s="111" t="s">
        <v>2023</v>
      </c>
      <c r="V487" s="111" t="s">
        <v>2103</v>
      </c>
      <c r="W487" s="112"/>
      <c r="X487" s="113" t="s">
        <v>2152</v>
      </c>
      <c r="Y487" s="114" t="s">
        <v>285</v>
      </c>
      <c r="Z487" s="115">
        <v>69.97</v>
      </c>
      <c r="AA487" s="116">
        <v>50</v>
      </c>
      <c r="AB487" s="117">
        <f t="shared" si="63"/>
        <v>3498.5</v>
      </c>
      <c r="AC487" s="117">
        <f t="shared" si="64"/>
        <v>27.363517750000003</v>
      </c>
      <c r="AD487" s="118">
        <v>50</v>
      </c>
      <c r="AE487" s="117">
        <f t="shared" si="65"/>
        <v>3498.5</v>
      </c>
      <c r="AF487" s="117">
        <f t="shared" si="66"/>
        <v>27.363517750000003</v>
      </c>
      <c r="AG487" s="119">
        <f t="shared" si="67"/>
        <v>0</v>
      </c>
      <c r="AH487" s="120">
        <f t="shared" si="68"/>
        <v>0</v>
      </c>
      <c r="AI487" s="121">
        <f t="shared" si="69"/>
        <v>0</v>
      </c>
      <c r="AJ487" s="122" t="str">
        <f>+C487</f>
        <v>SAUDI ARABIA</v>
      </c>
      <c r="AK487" s="122" t="str">
        <f>IF(ISNA(VLOOKUP(postponeList!D487,[1]Sheet!$A$2:$B$12,2,FALSE))," ",(VLOOKUP(postponeList!D487,[1]Sheet!$A$2:$B$12,2,FALSE)))</f>
        <v>PESGD</v>
      </c>
      <c r="AL487" s="122" t="str">
        <f>IF(ISNA(VLOOKUP(E487,[1]Sheet!$G$2:$H$40,2,FALSE))," ",VLOOKUP(E487,[1]Sheet!$G$2:$H$40,2,FALSE))</f>
        <v>TAICHI</v>
      </c>
      <c r="AM487" s="122" t="str">
        <f>IF(ISNA(VLOOKUP(G487,[1]Sheet!$K$2:$L$159,2,FALSE))," ",(VLOOKUP(G487,[1]Sheet!$K$2:$L$159,2,FALSE)))</f>
        <v>HAK</v>
      </c>
      <c r="AN487" s="122" t="str">
        <f>IF(ISNA(VLOOKUP(I487&amp;C487,[1]Sheet!$D$2:$E$228,2,FALSE))," ",VLOOKUP(I487&amp;C487,[1]Sheet!$D$2:$E$228,2,FALSE))</f>
        <v>Leo, Kawasaki</v>
      </c>
      <c r="AO487" s="122" t="str">
        <f>+I487&amp;C487</f>
        <v>KDKSAUDI ARABIA</v>
      </c>
      <c r="AP487" s="122" t="str">
        <f>C487&amp;D487&amp;E487&amp;G487&amp;I487&amp;O487</f>
        <v>SAUDI ARABIA3210015161973KDKMAR</v>
      </c>
      <c r="AQ487" s="122" t="str">
        <f>B487&amp;D487&amp;N487</f>
        <v xml:space="preserve">MIDDLE EAST32100CM </v>
      </c>
      <c r="AR487" s="123" t="str">
        <f>+D487&amp;J487</f>
        <v>32100SE</v>
      </c>
      <c r="AS487" s="124" t="str">
        <f t="shared" si="70"/>
        <v>Ves</v>
      </c>
      <c r="AT487" s="125" t="str">
        <f t="shared" si="71"/>
        <v>24JRBNASHM</v>
      </c>
      <c r="AU487" s="125" t="e">
        <f>IF(NOT(AT487=""),VLOOKUP(AT487,[1]PSI_Category!A:B,2,0),"")</f>
        <v>#N/A</v>
      </c>
      <c r="AV487" s="125" t="s">
        <v>535</v>
      </c>
      <c r="AW487" s="125" t="s">
        <v>535</v>
      </c>
      <c r="AX487" s="125" t="s">
        <v>535</v>
      </c>
    </row>
    <row r="488" spans="2:50" s="103" customFormat="1" ht="11.4" customHeight="1" x14ac:dyDescent="0.3">
      <c r="B488" s="104" t="s">
        <v>1802</v>
      </c>
      <c r="C488" s="105" t="s">
        <v>2262</v>
      </c>
      <c r="D488" s="106">
        <v>32100</v>
      </c>
      <c r="E488" s="107">
        <v>1516</v>
      </c>
      <c r="F488" s="105" t="s">
        <v>2263</v>
      </c>
      <c r="G488" s="107">
        <v>1973</v>
      </c>
      <c r="H488" s="105" t="s">
        <v>2264</v>
      </c>
      <c r="I488" s="105" t="s">
        <v>1773</v>
      </c>
      <c r="J488" s="107" t="s">
        <v>293</v>
      </c>
      <c r="K488" s="105">
        <v>92011222</v>
      </c>
      <c r="L488" s="131" t="s">
        <v>2304</v>
      </c>
      <c r="M488" s="105" t="s">
        <v>2320</v>
      </c>
      <c r="N488" s="105" t="s">
        <v>1809</v>
      </c>
      <c r="O488" s="108" t="s">
        <v>160</v>
      </c>
      <c r="P488" s="109" t="s">
        <v>1777</v>
      </c>
      <c r="Q488" s="110">
        <v>45371</v>
      </c>
      <c r="R488" s="110"/>
      <c r="S488" s="110">
        <v>45373</v>
      </c>
      <c r="T488" s="110"/>
      <c r="U488" s="111" t="s">
        <v>2023</v>
      </c>
      <c r="V488" s="111" t="s">
        <v>2103</v>
      </c>
      <c r="W488" s="112"/>
      <c r="X488" s="113" t="s">
        <v>2152</v>
      </c>
      <c r="Y488" s="114" t="s">
        <v>285</v>
      </c>
      <c r="Z488" s="115">
        <v>30.47</v>
      </c>
      <c r="AA488" s="116">
        <v>50</v>
      </c>
      <c r="AB488" s="117">
        <f t="shared" si="63"/>
        <v>1523.5</v>
      </c>
      <c r="AC488" s="117">
        <f t="shared" si="64"/>
        <v>11.916055250000001</v>
      </c>
      <c r="AD488" s="118">
        <v>50</v>
      </c>
      <c r="AE488" s="117">
        <f t="shared" si="65"/>
        <v>1523.5</v>
      </c>
      <c r="AF488" s="117">
        <f t="shared" si="66"/>
        <v>11.916055250000001</v>
      </c>
      <c r="AG488" s="119">
        <f t="shared" si="67"/>
        <v>0</v>
      </c>
      <c r="AH488" s="120">
        <f t="shared" si="68"/>
        <v>0</v>
      </c>
      <c r="AI488" s="121">
        <f t="shared" si="69"/>
        <v>0</v>
      </c>
      <c r="AJ488" s="122" t="str">
        <f>+C488</f>
        <v>SAUDI ARABIA</v>
      </c>
      <c r="AK488" s="122" t="str">
        <f>IF(ISNA(VLOOKUP(postponeList!D488,[1]Sheet!$A$2:$B$12,2,FALSE))," ",(VLOOKUP(postponeList!D488,[1]Sheet!$A$2:$B$12,2,FALSE)))</f>
        <v>PESGD</v>
      </c>
      <c r="AL488" s="122" t="str">
        <f>IF(ISNA(VLOOKUP(E488,[1]Sheet!$G$2:$H$40,2,FALSE))," ",VLOOKUP(E488,[1]Sheet!$G$2:$H$40,2,FALSE))</f>
        <v>TAICHI</v>
      </c>
      <c r="AM488" s="122" t="str">
        <f>IF(ISNA(VLOOKUP(G488,[1]Sheet!$K$2:$L$159,2,FALSE))," ",(VLOOKUP(G488,[1]Sheet!$K$2:$L$159,2,FALSE)))</f>
        <v>HAK</v>
      </c>
      <c r="AN488" s="122" t="str">
        <f>IF(ISNA(VLOOKUP(I488&amp;C488,[1]Sheet!$D$2:$E$228,2,FALSE))," ",VLOOKUP(I488&amp;C488,[1]Sheet!$D$2:$E$228,2,FALSE))</f>
        <v>Leo, Kawasaki</v>
      </c>
      <c r="AO488" s="122" t="str">
        <f>+I488&amp;C488</f>
        <v>KDKSAUDI ARABIA</v>
      </c>
      <c r="AP488" s="122" t="str">
        <f>C488&amp;D488&amp;E488&amp;G488&amp;I488&amp;O488</f>
        <v>SAUDI ARABIA3210015161973KDKMAR</v>
      </c>
      <c r="AQ488" s="122" t="str">
        <f>B488&amp;D488&amp;N488</f>
        <v xml:space="preserve">MIDDLE EAST32100VF </v>
      </c>
      <c r="AR488" s="123" t="str">
        <f>+D488&amp;J488</f>
        <v>32100SE</v>
      </c>
      <c r="AS488" s="124" t="str">
        <f t="shared" si="70"/>
        <v>Ves</v>
      </c>
      <c r="AT488" s="125" t="str">
        <f t="shared" si="71"/>
        <v>25ASBNASHM</v>
      </c>
      <c r="AU488" s="125" t="str">
        <f>IF(NOT(AT488=""),VLOOKUP(AT488,[1]PSI_Category!A:B,2,0),"")</f>
        <v>V/F</v>
      </c>
      <c r="AV488" s="125" t="s">
        <v>533</v>
      </c>
      <c r="AW488" s="125" t="s">
        <v>1726</v>
      </c>
      <c r="AX488" s="125" t="s">
        <v>533</v>
      </c>
    </row>
    <row r="489" spans="2:50" s="103" customFormat="1" ht="11.4" customHeight="1" x14ac:dyDescent="0.3">
      <c r="B489" s="104" t="s">
        <v>1802</v>
      </c>
      <c r="C489" s="105" t="s">
        <v>2262</v>
      </c>
      <c r="D489" s="106">
        <v>32100</v>
      </c>
      <c r="E489" s="107">
        <v>1516</v>
      </c>
      <c r="F489" s="105" t="s">
        <v>2263</v>
      </c>
      <c r="G489" s="107">
        <v>1973</v>
      </c>
      <c r="H489" s="105" t="s">
        <v>2264</v>
      </c>
      <c r="I489" s="105" t="s">
        <v>1773</v>
      </c>
      <c r="J489" s="107" t="s">
        <v>293</v>
      </c>
      <c r="K489" s="105">
        <v>92011222</v>
      </c>
      <c r="L489" s="131" t="s">
        <v>2304</v>
      </c>
      <c r="M489" s="105" t="s">
        <v>2321</v>
      </c>
      <c r="N489" s="105" t="s">
        <v>1809</v>
      </c>
      <c r="O489" s="108" t="s">
        <v>160</v>
      </c>
      <c r="P489" s="109" t="s">
        <v>1777</v>
      </c>
      <c r="Q489" s="110">
        <v>45371</v>
      </c>
      <c r="R489" s="110"/>
      <c r="S489" s="110">
        <v>45373</v>
      </c>
      <c r="T489" s="110"/>
      <c r="U489" s="111" t="s">
        <v>2023</v>
      </c>
      <c r="V489" s="111" t="s">
        <v>2103</v>
      </c>
      <c r="W489" s="112"/>
      <c r="X489" s="113" t="s">
        <v>2152</v>
      </c>
      <c r="Y489" s="114" t="s">
        <v>285</v>
      </c>
      <c r="Z489" s="115">
        <v>50.57</v>
      </c>
      <c r="AA489" s="116">
        <v>1500</v>
      </c>
      <c r="AB489" s="117">
        <f t="shared" si="63"/>
        <v>75855</v>
      </c>
      <c r="AC489" s="117">
        <f t="shared" si="64"/>
        <v>593.29988250000008</v>
      </c>
      <c r="AD489" s="118">
        <v>1500</v>
      </c>
      <c r="AE489" s="117">
        <f t="shared" si="65"/>
        <v>75855</v>
      </c>
      <c r="AF489" s="117">
        <f t="shared" si="66"/>
        <v>593.29988250000008</v>
      </c>
      <c r="AG489" s="119">
        <f t="shared" si="67"/>
        <v>0</v>
      </c>
      <c r="AH489" s="120">
        <f t="shared" si="68"/>
        <v>0</v>
      </c>
      <c r="AI489" s="121">
        <f t="shared" si="69"/>
        <v>0</v>
      </c>
      <c r="AJ489" s="122" t="str">
        <f>+C489</f>
        <v>SAUDI ARABIA</v>
      </c>
      <c r="AK489" s="122" t="str">
        <f>IF(ISNA(VLOOKUP(postponeList!D489,[1]Sheet!$A$2:$B$12,2,FALSE))," ",(VLOOKUP(postponeList!D489,[1]Sheet!$A$2:$B$12,2,FALSE)))</f>
        <v>PESGD</v>
      </c>
      <c r="AL489" s="122" t="str">
        <f>IF(ISNA(VLOOKUP(E489,[1]Sheet!$G$2:$H$40,2,FALSE))," ",VLOOKUP(E489,[1]Sheet!$G$2:$H$40,2,FALSE))</f>
        <v>TAICHI</v>
      </c>
      <c r="AM489" s="122" t="str">
        <f>IF(ISNA(VLOOKUP(G489,[1]Sheet!$K$2:$L$159,2,FALSE))," ",(VLOOKUP(G489,[1]Sheet!$K$2:$L$159,2,FALSE)))</f>
        <v>HAK</v>
      </c>
      <c r="AN489" s="122" t="str">
        <f>IF(ISNA(VLOOKUP(I489&amp;C489,[1]Sheet!$D$2:$E$228,2,FALSE))," ",VLOOKUP(I489&amp;C489,[1]Sheet!$D$2:$E$228,2,FALSE))</f>
        <v>Leo, Kawasaki</v>
      </c>
      <c r="AO489" s="122" t="str">
        <f>+I489&amp;C489</f>
        <v>KDKSAUDI ARABIA</v>
      </c>
      <c r="AP489" s="122" t="str">
        <f>C489&amp;D489&amp;E489&amp;G489&amp;I489&amp;O489</f>
        <v>SAUDI ARABIA3210015161973KDKMAR</v>
      </c>
      <c r="AQ489" s="122" t="str">
        <f>B489&amp;D489&amp;N489</f>
        <v xml:space="preserve">MIDDLE EAST32100VF </v>
      </c>
      <c r="AR489" s="123" t="str">
        <f>+D489&amp;J489</f>
        <v>32100SE</v>
      </c>
      <c r="AS489" s="124" t="str">
        <f t="shared" si="70"/>
        <v>Ves</v>
      </c>
      <c r="AT489" s="125" t="str">
        <f t="shared" si="71"/>
        <v>25GSE(MOTOR)11</v>
      </c>
      <c r="AU489" s="125" t="str">
        <f>IF(NOT(AT489=""),VLOOKUP(AT489,[1]PSI_Category!A:B,2,0),"")</f>
        <v>H/V</v>
      </c>
      <c r="AV489" s="125" t="s">
        <v>552</v>
      </c>
      <c r="AW489" s="125" t="s">
        <v>552</v>
      </c>
      <c r="AX489" s="125" t="s">
        <v>552</v>
      </c>
    </row>
    <row r="490" spans="2:50" s="103" customFormat="1" ht="11.4" customHeight="1" x14ac:dyDescent="0.3">
      <c r="B490" s="104" t="s">
        <v>1802</v>
      </c>
      <c r="C490" s="105" t="s">
        <v>2262</v>
      </c>
      <c r="D490" s="106">
        <v>32100</v>
      </c>
      <c r="E490" s="107">
        <v>1516</v>
      </c>
      <c r="F490" s="105" t="s">
        <v>2263</v>
      </c>
      <c r="G490" s="107">
        <v>1973</v>
      </c>
      <c r="H490" s="105" t="s">
        <v>2264</v>
      </c>
      <c r="I490" s="105" t="s">
        <v>1773</v>
      </c>
      <c r="J490" s="107" t="s">
        <v>293</v>
      </c>
      <c r="K490" s="105">
        <v>92011222</v>
      </c>
      <c r="L490" s="105" t="s">
        <v>2304</v>
      </c>
      <c r="M490" s="105" t="s">
        <v>2322</v>
      </c>
      <c r="N490" s="105" t="s">
        <v>1831</v>
      </c>
      <c r="O490" s="108" t="s">
        <v>160</v>
      </c>
      <c r="P490" s="109" t="s">
        <v>1777</v>
      </c>
      <c r="Q490" s="110">
        <v>45371</v>
      </c>
      <c r="R490" s="110"/>
      <c r="S490" s="110">
        <v>45373</v>
      </c>
      <c r="T490" s="110"/>
      <c r="U490" s="111" t="s">
        <v>2023</v>
      </c>
      <c r="V490" s="111" t="s">
        <v>2103</v>
      </c>
      <c r="W490" s="112"/>
      <c r="X490" s="113" t="s">
        <v>2152</v>
      </c>
      <c r="Y490" s="114" t="s">
        <v>285</v>
      </c>
      <c r="Z490" s="115">
        <v>73.53</v>
      </c>
      <c r="AA490" s="116">
        <v>100</v>
      </c>
      <c r="AB490" s="117">
        <f t="shared" si="63"/>
        <v>7353</v>
      </c>
      <c r="AC490" s="117">
        <f t="shared" si="64"/>
        <v>57.511489500000003</v>
      </c>
      <c r="AD490" s="118">
        <v>100</v>
      </c>
      <c r="AE490" s="117">
        <f t="shared" si="65"/>
        <v>7353</v>
      </c>
      <c r="AF490" s="117">
        <f t="shared" si="66"/>
        <v>57.511489500000003</v>
      </c>
      <c r="AG490" s="119">
        <f t="shared" si="67"/>
        <v>0</v>
      </c>
      <c r="AH490" s="120">
        <f t="shared" si="68"/>
        <v>0</v>
      </c>
      <c r="AI490" s="121">
        <f t="shared" si="69"/>
        <v>0</v>
      </c>
      <c r="AJ490" s="122" t="str">
        <f>+C490</f>
        <v>SAUDI ARABIA</v>
      </c>
      <c r="AK490" s="122" t="str">
        <f>IF(ISNA(VLOOKUP(postponeList!D490,[1]Sheet!$A$2:$B$12,2,FALSE))," ",(VLOOKUP(postponeList!D490,[1]Sheet!$A$2:$B$12,2,FALSE)))</f>
        <v>PESGD</v>
      </c>
      <c r="AL490" s="122" t="str">
        <f>IF(ISNA(VLOOKUP(E490,[1]Sheet!$G$2:$H$40,2,FALSE))," ",VLOOKUP(E490,[1]Sheet!$G$2:$H$40,2,FALSE))</f>
        <v>TAICHI</v>
      </c>
      <c r="AM490" s="122" t="str">
        <f>IF(ISNA(VLOOKUP(G490,[1]Sheet!$K$2:$L$159,2,FALSE))," ",(VLOOKUP(G490,[1]Sheet!$K$2:$L$159,2,FALSE)))</f>
        <v>HAK</v>
      </c>
      <c r="AN490" s="122" t="str">
        <f>IF(ISNA(VLOOKUP(I490&amp;C490,[1]Sheet!$D$2:$E$228,2,FALSE))," ",VLOOKUP(I490&amp;C490,[1]Sheet!$D$2:$E$228,2,FALSE))</f>
        <v>Leo, Kawasaki</v>
      </c>
      <c r="AO490" s="122" t="str">
        <f>+I490&amp;C490</f>
        <v>KDKSAUDI ARABIA</v>
      </c>
      <c r="AP490" s="122" t="str">
        <f>C490&amp;D490&amp;E490&amp;G490&amp;I490&amp;O490</f>
        <v>SAUDI ARABIA3210015161973KDKMAR</v>
      </c>
      <c r="AQ490" s="122" t="str">
        <f>B490&amp;D490&amp;N490</f>
        <v xml:space="preserve">MIDDLE EAST32100CM </v>
      </c>
      <c r="AR490" s="123" t="str">
        <f>+D490&amp;J490</f>
        <v>32100SE</v>
      </c>
      <c r="AS490" s="124" t="str">
        <f t="shared" si="70"/>
        <v>Ves</v>
      </c>
      <c r="AT490" s="125" t="str">
        <f t="shared" si="71"/>
        <v>27CMHAACGM</v>
      </c>
      <c r="AU490" s="125" t="e">
        <f>IF(NOT(AT490=""),VLOOKUP(AT490,[1]PSI_Category!A:B,2,0),"")</f>
        <v>#N/A</v>
      </c>
      <c r="AV490" s="125" t="s">
        <v>535</v>
      </c>
      <c r="AW490" s="125" t="s">
        <v>535</v>
      </c>
      <c r="AX490" s="125" t="s">
        <v>535</v>
      </c>
    </row>
    <row r="491" spans="2:50" s="103" customFormat="1" ht="11.4" customHeight="1" x14ac:dyDescent="0.3">
      <c r="B491" s="104" t="s">
        <v>1802</v>
      </c>
      <c r="C491" s="105" t="s">
        <v>2262</v>
      </c>
      <c r="D491" s="106">
        <v>32100</v>
      </c>
      <c r="E491" s="107">
        <v>1516</v>
      </c>
      <c r="F491" s="105" t="s">
        <v>2263</v>
      </c>
      <c r="G491" s="107">
        <v>1973</v>
      </c>
      <c r="H491" s="105" t="s">
        <v>2264</v>
      </c>
      <c r="I491" s="105" t="s">
        <v>1773</v>
      </c>
      <c r="J491" s="107" t="s">
        <v>293</v>
      </c>
      <c r="K491" s="105">
        <v>92011222</v>
      </c>
      <c r="L491" s="105" t="s">
        <v>2304</v>
      </c>
      <c r="M491" s="105" t="s">
        <v>2323</v>
      </c>
      <c r="N491" s="105" t="s">
        <v>1809</v>
      </c>
      <c r="O491" s="108" t="s">
        <v>160</v>
      </c>
      <c r="P491" s="109" t="s">
        <v>1777</v>
      </c>
      <c r="Q491" s="110">
        <v>45371</v>
      </c>
      <c r="R491" s="110"/>
      <c r="S491" s="110">
        <v>45373</v>
      </c>
      <c r="T491" s="110"/>
      <c r="U491" s="111" t="s">
        <v>2023</v>
      </c>
      <c r="V491" s="111" t="s">
        <v>2103</v>
      </c>
      <c r="W491" s="112"/>
      <c r="X491" s="113" t="s">
        <v>2152</v>
      </c>
      <c r="Y491" s="114" t="s">
        <v>285</v>
      </c>
      <c r="Z491" s="115">
        <v>67.11</v>
      </c>
      <c r="AA491" s="116">
        <v>800</v>
      </c>
      <c r="AB491" s="117">
        <f t="shared" si="63"/>
        <v>53688</v>
      </c>
      <c r="AC491" s="117">
        <f t="shared" si="64"/>
        <v>419.92069200000003</v>
      </c>
      <c r="AD491" s="118">
        <v>800</v>
      </c>
      <c r="AE491" s="117">
        <f t="shared" si="65"/>
        <v>53688</v>
      </c>
      <c r="AF491" s="117">
        <f t="shared" si="66"/>
        <v>419.92069200000003</v>
      </c>
      <c r="AG491" s="119">
        <f t="shared" si="67"/>
        <v>0</v>
      </c>
      <c r="AH491" s="120">
        <f t="shared" si="68"/>
        <v>0</v>
      </c>
      <c r="AI491" s="121">
        <f t="shared" si="69"/>
        <v>0</v>
      </c>
      <c r="AJ491" s="122" t="str">
        <f>+C491</f>
        <v>SAUDI ARABIA</v>
      </c>
      <c r="AK491" s="122" t="str">
        <f>IF(ISNA(VLOOKUP(postponeList!D491,[1]Sheet!$A$2:$B$12,2,FALSE))," ",(VLOOKUP(postponeList!D491,[1]Sheet!$A$2:$B$12,2,FALSE)))</f>
        <v>PESGD</v>
      </c>
      <c r="AL491" s="122" t="str">
        <f>IF(ISNA(VLOOKUP(E491,[1]Sheet!$G$2:$H$40,2,FALSE))," ",VLOOKUP(E491,[1]Sheet!$G$2:$H$40,2,FALSE))</f>
        <v>TAICHI</v>
      </c>
      <c r="AM491" s="122" t="str">
        <f>IF(ISNA(VLOOKUP(G491,[1]Sheet!$K$2:$L$159,2,FALSE))," ",(VLOOKUP(G491,[1]Sheet!$K$2:$L$159,2,FALSE)))</f>
        <v>HAK</v>
      </c>
      <c r="AN491" s="122" t="str">
        <f>IF(ISNA(VLOOKUP(I491&amp;C491,[1]Sheet!$D$2:$E$228,2,FALSE))," ",VLOOKUP(I491&amp;C491,[1]Sheet!$D$2:$E$228,2,FALSE))</f>
        <v>Leo, Kawasaki</v>
      </c>
      <c r="AO491" s="122" t="str">
        <f>+I491&amp;C491</f>
        <v>KDKSAUDI ARABIA</v>
      </c>
      <c r="AP491" s="122" t="str">
        <f>C491&amp;D491&amp;E491&amp;G491&amp;I491&amp;O491</f>
        <v>SAUDI ARABIA3210015161973KDKMAR</v>
      </c>
      <c r="AQ491" s="122" t="str">
        <f>B491&amp;D491&amp;N491</f>
        <v xml:space="preserve">MIDDLE EAST32100VF </v>
      </c>
      <c r="AR491" s="123" t="str">
        <f>+D491&amp;J491</f>
        <v>32100SE</v>
      </c>
      <c r="AS491" s="124" t="str">
        <f t="shared" si="70"/>
        <v>Ves</v>
      </c>
      <c r="AT491" s="125" t="str">
        <f t="shared" si="71"/>
        <v>30GSE(MOTOR)11</v>
      </c>
      <c r="AU491" s="125" t="str">
        <f>IF(NOT(AT491=""),VLOOKUP(AT491,[1]PSI_Category!A:B,2,0),"")</f>
        <v>H/V</v>
      </c>
      <c r="AV491" s="125" t="s">
        <v>552</v>
      </c>
      <c r="AW491" s="125" t="s">
        <v>552</v>
      </c>
      <c r="AX491" s="125" t="s">
        <v>552</v>
      </c>
    </row>
    <row r="492" spans="2:50" s="103" customFormat="1" ht="11.4" customHeight="1" x14ac:dyDescent="0.3">
      <c r="B492" s="104" t="s">
        <v>1802</v>
      </c>
      <c r="C492" s="105" t="s">
        <v>2262</v>
      </c>
      <c r="D492" s="106">
        <v>32100</v>
      </c>
      <c r="E492" s="107">
        <v>1516</v>
      </c>
      <c r="F492" s="105" t="s">
        <v>2263</v>
      </c>
      <c r="G492" s="107">
        <v>1973</v>
      </c>
      <c r="H492" s="105" t="s">
        <v>2264</v>
      </c>
      <c r="I492" s="105" t="s">
        <v>1773</v>
      </c>
      <c r="J492" s="107" t="s">
        <v>293</v>
      </c>
      <c r="K492" s="105">
        <v>92011222</v>
      </c>
      <c r="L492" s="131" t="s">
        <v>2304</v>
      </c>
      <c r="M492" s="105" t="s">
        <v>2324</v>
      </c>
      <c r="N492" s="105" t="s">
        <v>1831</v>
      </c>
      <c r="O492" s="108" t="s">
        <v>160</v>
      </c>
      <c r="P492" s="109" t="s">
        <v>1777</v>
      </c>
      <c r="Q492" s="110">
        <v>45371</v>
      </c>
      <c r="R492" s="110"/>
      <c r="S492" s="110">
        <v>45373</v>
      </c>
      <c r="T492" s="110"/>
      <c r="U492" s="111" t="s">
        <v>2023</v>
      </c>
      <c r="V492" s="111" t="s">
        <v>2103</v>
      </c>
      <c r="W492" s="112"/>
      <c r="X492" s="113" t="s">
        <v>2152</v>
      </c>
      <c r="Y492" s="114" t="s">
        <v>285</v>
      </c>
      <c r="Z492" s="115">
        <v>99.62</v>
      </c>
      <c r="AA492" s="116">
        <v>700</v>
      </c>
      <c r="AB492" s="117">
        <f t="shared" si="63"/>
        <v>69734</v>
      </c>
      <c r="AC492" s="117">
        <f t="shared" si="64"/>
        <v>545.42448100000001</v>
      </c>
      <c r="AD492" s="118">
        <v>700</v>
      </c>
      <c r="AE492" s="117">
        <f t="shared" si="65"/>
        <v>69734</v>
      </c>
      <c r="AF492" s="117">
        <f t="shared" si="66"/>
        <v>545.42448100000001</v>
      </c>
      <c r="AG492" s="119">
        <f t="shared" si="67"/>
        <v>0</v>
      </c>
      <c r="AH492" s="120">
        <f t="shared" si="68"/>
        <v>0</v>
      </c>
      <c r="AI492" s="121">
        <f t="shared" si="69"/>
        <v>0</v>
      </c>
      <c r="AJ492" s="122" t="str">
        <f>+C492</f>
        <v>SAUDI ARABIA</v>
      </c>
      <c r="AK492" s="122" t="str">
        <f>IF(ISNA(VLOOKUP(postponeList!D492,[1]Sheet!$A$2:$B$12,2,FALSE))," ",(VLOOKUP(postponeList!D492,[1]Sheet!$A$2:$B$12,2,FALSE)))</f>
        <v>PESGD</v>
      </c>
      <c r="AL492" s="122" t="str">
        <f>IF(ISNA(VLOOKUP(E492,[1]Sheet!$G$2:$H$40,2,FALSE))," ",VLOOKUP(E492,[1]Sheet!$G$2:$H$40,2,FALSE))</f>
        <v>TAICHI</v>
      </c>
      <c r="AM492" s="122" t="str">
        <f>IF(ISNA(VLOOKUP(G492,[1]Sheet!$K$2:$L$159,2,FALSE))," ",(VLOOKUP(G492,[1]Sheet!$K$2:$L$159,2,FALSE)))</f>
        <v>HAK</v>
      </c>
      <c r="AN492" s="122" t="str">
        <f>IF(ISNA(VLOOKUP(I492&amp;C492,[1]Sheet!$D$2:$E$228,2,FALSE))," ",VLOOKUP(I492&amp;C492,[1]Sheet!$D$2:$E$228,2,FALSE))</f>
        <v>Leo, Kawasaki</v>
      </c>
      <c r="AO492" s="122" t="str">
        <f>+I492&amp;C492</f>
        <v>KDKSAUDI ARABIA</v>
      </c>
      <c r="AP492" s="122" t="str">
        <f>C492&amp;D492&amp;E492&amp;G492&amp;I492&amp;O492</f>
        <v>SAUDI ARABIA3210015161973KDKMAR</v>
      </c>
      <c r="AQ492" s="122" t="str">
        <f>B492&amp;D492&amp;N492</f>
        <v xml:space="preserve">MIDDLE EAST32100CM </v>
      </c>
      <c r="AR492" s="123" t="str">
        <f>+D492&amp;J492</f>
        <v>32100SE</v>
      </c>
      <c r="AS492" s="124" t="str">
        <f t="shared" si="70"/>
        <v>Ves</v>
      </c>
      <c r="AT492" s="125" t="str">
        <f t="shared" si="71"/>
        <v>32CDHNASHM</v>
      </c>
      <c r="AU492" s="125" t="str">
        <f>IF(NOT(AT492=""),VLOOKUP(AT492,[1]PSI_Category!A:B,2,0),"")</f>
        <v>C/M</v>
      </c>
      <c r="AV492" s="125" t="s">
        <v>535</v>
      </c>
      <c r="AW492" s="125" t="s">
        <v>535</v>
      </c>
      <c r="AX492" s="125" t="s">
        <v>535</v>
      </c>
    </row>
    <row r="493" spans="2:50" s="103" customFormat="1" ht="11.4" customHeight="1" x14ac:dyDescent="0.3">
      <c r="B493" s="104" t="s">
        <v>1802</v>
      </c>
      <c r="C493" s="105" t="s">
        <v>2262</v>
      </c>
      <c r="D493" s="106">
        <v>32100</v>
      </c>
      <c r="E493" s="107">
        <v>1516</v>
      </c>
      <c r="F493" s="105" t="s">
        <v>2263</v>
      </c>
      <c r="G493" s="107">
        <v>1973</v>
      </c>
      <c r="H493" s="105" t="s">
        <v>2264</v>
      </c>
      <c r="I493" s="105" t="s">
        <v>1773</v>
      </c>
      <c r="J493" s="107" t="s">
        <v>293</v>
      </c>
      <c r="K493" s="105">
        <v>92011222</v>
      </c>
      <c r="L493" s="131" t="s">
        <v>2304</v>
      </c>
      <c r="M493" s="105" t="s">
        <v>2325</v>
      </c>
      <c r="N493" s="105" t="s">
        <v>1809</v>
      </c>
      <c r="O493" s="108" t="s">
        <v>160</v>
      </c>
      <c r="P493" s="109" t="s">
        <v>1777</v>
      </c>
      <c r="Q493" s="110">
        <v>45371</v>
      </c>
      <c r="R493" s="110"/>
      <c r="S493" s="110">
        <v>45373</v>
      </c>
      <c r="T493" s="110"/>
      <c r="U493" s="111" t="s">
        <v>2023</v>
      </c>
      <c r="V493" s="111" t="s">
        <v>2103</v>
      </c>
      <c r="W493" s="112"/>
      <c r="X493" s="113" t="s">
        <v>2152</v>
      </c>
      <c r="Y493" s="114" t="s">
        <v>285</v>
      </c>
      <c r="Z493" s="115">
        <v>96.76</v>
      </c>
      <c r="AA493" s="116">
        <v>600</v>
      </c>
      <c r="AB493" s="117">
        <f t="shared" si="63"/>
        <v>58056</v>
      </c>
      <c r="AC493" s="117">
        <f t="shared" si="64"/>
        <v>454.08500400000003</v>
      </c>
      <c r="AD493" s="118">
        <v>600</v>
      </c>
      <c r="AE493" s="117">
        <f t="shared" si="65"/>
        <v>58056</v>
      </c>
      <c r="AF493" s="117">
        <f t="shared" si="66"/>
        <v>454.08500400000003</v>
      </c>
      <c r="AG493" s="119">
        <f t="shared" si="67"/>
        <v>0</v>
      </c>
      <c r="AH493" s="120">
        <f t="shared" si="68"/>
        <v>0</v>
      </c>
      <c r="AI493" s="121">
        <f t="shared" si="69"/>
        <v>0</v>
      </c>
      <c r="AJ493" s="122" t="str">
        <f>+C493</f>
        <v>SAUDI ARABIA</v>
      </c>
      <c r="AK493" s="122" t="str">
        <f>IF(ISNA(VLOOKUP(postponeList!D493,[1]Sheet!$A$2:$B$12,2,FALSE))," ",(VLOOKUP(postponeList!D493,[1]Sheet!$A$2:$B$12,2,FALSE)))</f>
        <v>PESGD</v>
      </c>
      <c r="AL493" s="122" t="str">
        <f>IF(ISNA(VLOOKUP(E493,[1]Sheet!$G$2:$H$40,2,FALSE))," ",VLOOKUP(E493,[1]Sheet!$G$2:$H$40,2,FALSE))</f>
        <v>TAICHI</v>
      </c>
      <c r="AM493" s="122" t="str">
        <f>IF(ISNA(VLOOKUP(G493,[1]Sheet!$K$2:$L$159,2,FALSE))," ",(VLOOKUP(G493,[1]Sheet!$K$2:$L$159,2,FALSE)))</f>
        <v>HAK</v>
      </c>
      <c r="AN493" s="122" t="str">
        <f>IF(ISNA(VLOOKUP(I493&amp;C493,[1]Sheet!$D$2:$E$228,2,FALSE))," ",VLOOKUP(I493&amp;C493,[1]Sheet!$D$2:$E$228,2,FALSE))</f>
        <v>Leo, Kawasaki</v>
      </c>
      <c r="AO493" s="122" t="str">
        <f>+I493&amp;C493</f>
        <v>KDKSAUDI ARABIA</v>
      </c>
      <c r="AP493" s="122" t="str">
        <f>C493&amp;D493&amp;E493&amp;G493&amp;I493&amp;O493</f>
        <v>SAUDI ARABIA3210015161973KDKMAR</v>
      </c>
      <c r="AQ493" s="122" t="str">
        <f>B493&amp;D493&amp;N493</f>
        <v xml:space="preserve">MIDDLE EAST32100VF </v>
      </c>
      <c r="AR493" s="123" t="str">
        <f>+D493&amp;J493</f>
        <v>32100SE</v>
      </c>
      <c r="AS493" s="124" t="str">
        <f t="shared" si="70"/>
        <v>Ves</v>
      </c>
      <c r="AT493" s="125" t="str">
        <f t="shared" si="71"/>
        <v>35GSE(MOTOR)11</v>
      </c>
      <c r="AU493" s="125" t="str">
        <f>IF(NOT(AT493=""),VLOOKUP(AT493,[1]PSI_Category!A:B,2,0),"")</f>
        <v>H/V</v>
      </c>
      <c r="AV493" s="125" t="s">
        <v>552</v>
      </c>
      <c r="AW493" s="125" t="s">
        <v>552</v>
      </c>
      <c r="AX493" s="125" t="s">
        <v>552</v>
      </c>
    </row>
    <row r="494" spans="2:50" s="103" customFormat="1" ht="11.4" customHeight="1" x14ac:dyDescent="0.3">
      <c r="B494" s="104" t="s">
        <v>1802</v>
      </c>
      <c r="C494" s="105" t="s">
        <v>2262</v>
      </c>
      <c r="D494" s="105">
        <v>32100</v>
      </c>
      <c r="E494" s="107">
        <v>1516</v>
      </c>
      <c r="F494" s="105" t="s">
        <v>2263</v>
      </c>
      <c r="G494" s="107">
        <v>1973</v>
      </c>
      <c r="H494" s="105" t="s">
        <v>2264</v>
      </c>
      <c r="I494" s="105" t="s">
        <v>1773</v>
      </c>
      <c r="J494" s="107" t="s">
        <v>293</v>
      </c>
      <c r="K494" s="105">
        <v>92011222</v>
      </c>
      <c r="L494" s="131" t="s">
        <v>2304</v>
      </c>
      <c r="M494" s="105" t="s">
        <v>2326</v>
      </c>
      <c r="N494" s="105" t="s">
        <v>1831</v>
      </c>
      <c r="O494" s="108" t="s">
        <v>160</v>
      </c>
      <c r="P494" s="109" t="s">
        <v>1777</v>
      </c>
      <c r="Q494" s="110">
        <v>45371</v>
      </c>
      <c r="R494" s="110"/>
      <c r="S494" s="110">
        <v>45373</v>
      </c>
      <c r="T494" s="110"/>
      <c r="U494" s="111" t="s">
        <v>2023</v>
      </c>
      <c r="V494" s="111" t="s">
        <v>2103</v>
      </c>
      <c r="W494" s="112"/>
      <c r="X494" s="113" t="s">
        <v>2152</v>
      </c>
      <c r="Y494" s="114" t="s">
        <v>285</v>
      </c>
      <c r="Z494" s="115">
        <v>148.87</v>
      </c>
      <c r="AA494" s="116">
        <v>200</v>
      </c>
      <c r="AB494" s="117">
        <f t="shared" si="63"/>
        <v>29774</v>
      </c>
      <c r="AC494" s="117">
        <f t="shared" si="64"/>
        <v>232.877341</v>
      </c>
      <c r="AD494" s="118">
        <v>200</v>
      </c>
      <c r="AE494" s="117">
        <f t="shared" si="65"/>
        <v>29774</v>
      </c>
      <c r="AF494" s="117">
        <f t="shared" si="66"/>
        <v>232.877341</v>
      </c>
      <c r="AG494" s="119">
        <f t="shared" si="67"/>
        <v>0</v>
      </c>
      <c r="AH494" s="120">
        <f t="shared" si="68"/>
        <v>0</v>
      </c>
      <c r="AI494" s="121">
        <f t="shared" si="69"/>
        <v>0</v>
      </c>
      <c r="AJ494" s="122" t="str">
        <f>+C494</f>
        <v>SAUDI ARABIA</v>
      </c>
      <c r="AK494" s="122" t="str">
        <f>IF(ISNA(VLOOKUP(postponeList!D494,[1]Sheet!$A$2:$B$12,2,FALSE))," ",(VLOOKUP(postponeList!D494,[1]Sheet!$A$2:$B$12,2,FALSE)))</f>
        <v>PESGD</v>
      </c>
      <c r="AL494" s="122" t="str">
        <f>IF(ISNA(VLOOKUP(E494,[1]Sheet!$G$2:$H$40,2,FALSE))," ",VLOOKUP(E494,[1]Sheet!$G$2:$H$40,2,FALSE))</f>
        <v>TAICHI</v>
      </c>
      <c r="AM494" s="122" t="str">
        <f>IF(ISNA(VLOOKUP(G494,[1]Sheet!$K$2:$L$159,2,FALSE))," ",(VLOOKUP(G494,[1]Sheet!$K$2:$L$159,2,FALSE)))</f>
        <v>HAK</v>
      </c>
      <c r="AN494" s="122" t="str">
        <f>IF(ISNA(VLOOKUP(I494&amp;C494,[1]Sheet!$D$2:$E$228,2,FALSE))," ",VLOOKUP(I494&amp;C494,[1]Sheet!$D$2:$E$228,2,FALSE))</f>
        <v>Leo, Kawasaki</v>
      </c>
      <c r="AO494" s="122" t="str">
        <f>+I494&amp;C494</f>
        <v>KDKSAUDI ARABIA</v>
      </c>
      <c r="AP494" s="122" t="str">
        <f>C494&amp;D494&amp;E494&amp;G494&amp;I494&amp;O494</f>
        <v>SAUDI ARABIA3210015161973KDKMAR</v>
      </c>
      <c r="AQ494" s="122" t="str">
        <f>B494&amp;D494&amp;N494</f>
        <v xml:space="preserve">MIDDLE EAST32100CM </v>
      </c>
      <c r="AR494" s="123" t="str">
        <f>+D494&amp;J494</f>
        <v>32100SE</v>
      </c>
      <c r="AS494" s="124" t="str">
        <f t="shared" si="70"/>
        <v>Ves</v>
      </c>
      <c r="AT494" s="125" t="str">
        <f t="shared" si="71"/>
        <v>38CDGNASHM</v>
      </c>
      <c r="AU494" s="125" t="e">
        <f>IF(NOT(AT494=""),VLOOKUP(AT494,[1]PSI_Category!A:B,2,0),"")</f>
        <v>#N/A</v>
      </c>
      <c r="AV494" s="125" t="s">
        <v>535</v>
      </c>
      <c r="AW494" s="125" t="s">
        <v>535</v>
      </c>
      <c r="AX494" s="125" t="s">
        <v>535</v>
      </c>
    </row>
    <row r="495" spans="2:50" s="103" customFormat="1" ht="11.4" customHeight="1" x14ac:dyDescent="0.3">
      <c r="B495" s="104" t="s">
        <v>1802</v>
      </c>
      <c r="C495" s="105" t="s">
        <v>2262</v>
      </c>
      <c r="D495" s="105">
        <v>32100</v>
      </c>
      <c r="E495" s="107">
        <v>1516</v>
      </c>
      <c r="F495" s="105" t="s">
        <v>2263</v>
      </c>
      <c r="G495" s="107">
        <v>1973</v>
      </c>
      <c r="H495" s="105" t="s">
        <v>2264</v>
      </c>
      <c r="I495" s="105" t="s">
        <v>1773</v>
      </c>
      <c r="J495" s="107" t="s">
        <v>293</v>
      </c>
      <c r="K495" s="105">
        <v>92011222</v>
      </c>
      <c r="L495" s="131" t="s">
        <v>2304</v>
      </c>
      <c r="M495" s="105" t="s">
        <v>2327</v>
      </c>
      <c r="N495" s="105" t="s">
        <v>1809</v>
      </c>
      <c r="O495" s="108" t="s">
        <v>160</v>
      </c>
      <c r="P495" s="109" t="s">
        <v>1777</v>
      </c>
      <c r="Q495" s="110">
        <v>45371</v>
      </c>
      <c r="R495" s="110"/>
      <c r="S495" s="110">
        <v>45373</v>
      </c>
      <c r="T495" s="110"/>
      <c r="U495" s="111" t="s">
        <v>2023</v>
      </c>
      <c r="V495" s="111" t="s">
        <v>2103</v>
      </c>
      <c r="W495" s="112"/>
      <c r="X495" s="113" t="s">
        <v>2152</v>
      </c>
      <c r="Y495" s="114" t="s">
        <v>285</v>
      </c>
      <c r="Z495" s="115">
        <v>126.47</v>
      </c>
      <c r="AA495" s="116">
        <v>400</v>
      </c>
      <c r="AB495" s="117">
        <f t="shared" si="63"/>
        <v>50588</v>
      </c>
      <c r="AC495" s="117">
        <f t="shared" si="64"/>
        <v>395.67404200000004</v>
      </c>
      <c r="AD495" s="118">
        <v>400</v>
      </c>
      <c r="AE495" s="117">
        <f t="shared" si="65"/>
        <v>50588</v>
      </c>
      <c r="AF495" s="117">
        <f t="shared" si="66"/>
        <v>395.67404200000004</v>
      </c>
      <c r="AG495" s="119">
        <f t="shared" si="67"/>
        <v>0</v>
      </c>
      <c r="AH495" s="120">
        <f t="shared" si="68"/>
        <v>0</v>
      </c>
      <c r="AI495" s="121">
        <f t="shared" si="69"/>
        <v>0</v>
      </c>
      <c r="AJ495" s="122" t="str">
        <f>+C495</f>
        <v>SAUDI ARABIA</v>
      </c>
      <c r="AK495" s="122" t="str">
        <f>IF(ISNA(VLOOKUP(postponeList!D495,[1]Sheet!$A$2:$B$12,2,FALSE))," ",(VLOOKUP(postponeList!D495,[1]Sheet!$A$2:$B$12,2,FALSE)))</f>
        <v>PESGD</v>
      </c>
      <c r="AL495" s="122" t="str">
        <f>IF(ISNA(VLOOKUP(E495,[1]Sheet!$G$2:$H$40,2,FALSE))," ",VLOOKUP(E495,[1]Sheet!$G$2:$H$40,2,FALSE))</f>
        <v>TAICHI</v>
      </c>
      <c r="AM495" s="122" t="str">
        <f>IF(ISNA(VLOOKUP(G495,[1]Sheet!$K$2:$L$159,2,FALSE))," ",(VLOOKUP(G495,[1]Sheet!$K$2:$L$159,2,FALSE)))</f>
        <v>HAK</v>
      </c>
      <c r="AN495" s="122" t="str">
        <f>IF(ISNA(VLOOKUP(I495&amp;C495,[1]Sheet!$D$2:$E$228,2,FALSE))," ",VLOOKUP(I495&amp;C495,[1]Sheet!$D$2:$E$228,2,FALSE))</f>
        <v>Leo, Kawasaki</v>
      </c>
      <c r="AO495" s="122" t="str">
        <f>+I495&amp;C495</f>
        <v>KDKSAUDI ARABIA</v>
      </c>
      <c r="AP495" s="122" t="str">
        <f>C495&amp;D495&amp;E495&amp;G495&amp;I495&amp;O495</f>
        <v>SAUDI ARABIA3210015161973KDKMAR</v>
      </c>
      <c r="AQ495" s="122" t="str">
        <f>B495&amp;D495&amp;N495</f>
        <v xml:space="preserve">MIDDLE EAST32100VF </v>
      </c>
      <c r="AR495" s="123" t="str">
        <f>+D495&amp;J495</f>
        <v>32100SE</v>
      </c>
      <c r="AS495" s="124" t="str">
        <f t="shared" si="70"/>
        <v>Ves</v>
      </c>
      <c r="AT495" s="125" t="str">
        <f t="shared" si="71"/>
        <v>40GSE(MOTOR)11</v>
      </c>
      <c r="AU495" s="125" t="str">
        <f>IF(NOT(AT495=""),VLOOKUP(AT495,[1]PSI_Category!A:B,2,0),"")</f>
        <v>H/V</v>
      </c>
      <c r="AV495" s="125" t="s">
        <v>552</v>
      </c>
      <c r="AW495" s="125" t="s">
        <v>552</v>
      </c>
      <c r="AX495" s="125" t="s">
        <v>552</v>
      </c>
    </row>
    <row r="496" spans="2:50" s="103" customFormat="1" ht="11.4" customHeight="1" x14ac:dyDescent="0.3">
      <c r="B496" s="104" t="s">
        <v>1802</v>
      </c>
      <c r="C496" s="105" t="s">
        <v>2262</v>
      </c>
      <c r="D496" s="105">
        <v>32100</v>
      </c>
      <c r="E496" s="107">
        <v>1516</v>
      </c>
      <c r="F496" s="105" t="s">
        <v>2263</v>
      </c>
      <c r="G496" s="107">
        <v>1973</v>
      </c>
      <c r="H496" s="105" t="s">
        <v>2264</v>
      </c>
      <c r="I496" s="105" t="s">
        <v>1773</v>
      </c>
      <c r="J496" s="107" t="s">
        <v>293</v>
      </c>
      <c r="K496" s="105">
        <v>92011222</v>
      </c>
      <c r="L496" s="131" t="s">
        <v>2304</v>
      </c>
      <c r="M496" s="105" t="s">
        <v>2328</v>
      </c>
      <c r="N496" s="105" t="s">
        <v>2220</v>
      </c>
      <c r="O496" s="108" t="s">
        <v>160</v>
      </c>
      <c r="P496" s="109" t="s">
        <v>1777</v>
      </c>
      <c r="Q496" s="110">
        <v>45371</v>
      </c>
      <c r="R496" s="110"/>
      <c r="S496" s="110">
        <v>45373</v>
      </c>
      <c r="T496" s="110"/>
      <c r="U496" s="111" t="s">
        <v>2023</v>
      </c>
      <c r="V496" s="111" t="s">
        <v>2103</v>
      </c>
      <c r="W496" s="112"/>
      <c r="X496" s="113" t="s">
        <v>2152</v>
      </c>
      <c r="Y496" s="114" t="s">
        <v>285</v>
      </c>
      <c r="Z496" s="115">
        <v>129.54</v>
      </c>
      <c r="AA496" s="116">
        <v>50</v>
      </c>
      <c r="AB496" s="117">
        <f t="shared" si="63"/>
        <v>6477</v>
      </c>
      <c r="AC496" s="117">
        <f t="shared" si="64"/>
        <v>50.659855500000006</v>
      </c>
      <c r="AD496" s="118">
        <v>50</v>
      </c>
      <c r="AE496" s="117">
        <f t="shared" si="65"/>
        <v>6477</v>
      </c>
      <c r="AF496" s="117">
        <f t="shared" si="66"/>
        <v>50.659855500000006</v>
      </c>
      <c r="AG496" s="119">
        <f t="shared" si="67"/>
        <v>0</v>
      </c>
      <c r="AH496" s="120">
        <f t="shared" si="68"/>
        <v>0</v>
      </c>
      <c r="AI496" s="121">
        <f t="shared" si="69"/>
        <v>0</v>
      </c>
      <c r="AJ496" s="122" t="str">
        <f>+C496</f>
        <v>SAUDI ARABIA</v>
      </c>
      <c r="AK496" s="122" t="str">
        <f>IF(ISNA(VLOOKUP(postponeList!D496,[1]Sheet!$A$2:$B$12,2,FALSE))," ",(VLOOKUP(postponeList!D496,[1]Sheet!$A$2:$B$12,2,FALSE)))</f>
        <v>PESGD</v>
      </c>
      <c r="AL496" s="122" t="str">
        <f>IF(ISNA(VLOOKUP(E496,[1]Sheet!$G$2:$H$40,2,FALSE))," ",VLOOKUP(E496,[1]Sheet!$G$2:$H$40,2,FALSE))</f>
        <v>TAICHI</v>
      </c>
      <c r="AM496" s="122" t="str">
        <f>IF(ISNA(VLOOKUP(G496,[1]Sheet!$K$2:$L$159,2,FALSE))," ",(VLOOKUP(G496,[1]Sheet!$K$2:$L$159,2,FALSE)))</f>
        <v>HAK</v>
      </c>
      <c r="AN496" s="122" t="str">
        <f>IF(ISNA(VLOOKUP(I496&amp;C496,[1]Sheet!$D$2:$E$228,2,FALSE))," ",VLOOKUP(I496&amp;C496,[1]Sheet!$D$2:$E$228,2,FALSE))</f>
        <v>Leo, Kawasaki</v>
      </c>
      <c r="AO496" s="122" t="str">
        <f>+I496&amp;C496</f>
        <v>KDKSAUDI ARABIA</v>
      </c>
      <c r="AP496" s="122" t="str">
        <f>C496&amp;D496&amp;E496&amp;G496&amp;I496&amp;O496</f>
        <v>SAUDI ARABIA3210015161973KDKMAR</v>
      </c>
      <c r="AQ496" s="122" t="str">
        <f>B496&amp;D496&amp;N496</f>
        <v xml:space="preserve">MIDDLE EAST32100RH </v>
      </c>
      <c r="AR496" s="123" t="str">
        <f>+D496&amp;J496</f>
        <v>32100SE</v>
      </c>
      <c r="AS496" s="124" t="str">
        <f t="shared" si="70"/>
        <v>Ves</v>
      </c>
      <c r="AT496" s="125" t="str">
        <f t="shared" si="71"/>
        <v>90HQUA11S</v>
      </c>
      <c r="AU496" s="125" t="str">
        <f>IF(NOT(AT496=""),VLOOKUP(AT496,[1]PSI_Category!A:B,2,0),"")</f>
        <v>R/H</v>
      </c>
      <c r="AV496" s="125" t="s">
        <v>2221</v>
      </c>
      <c r="AW496" s="125" t="s">
        <v>2221</v>
      </c>
      <c r="AX496" s="125" t="s">
        <v>2221</v>
      </c>
    </row>
    <row r="497" spans="2:50" s="103" customFormat="1" ht="11.4" customHeight="1" x14ac:dyDescent="0.3">
      <c r="B497" s="104" t="s">
        <v>1802</v>
      </c>
      <c r="C497" s="105" t="s">
        <v>2262</v>
      </c>
      <c r="D497" s="106">
        <v>32100</v>
      </c>
      <c r="E497" s="107">
        <v>1516</v>
      </c>
      <c r="F497" s="105" t="s">
        <v>2263</v>
      </c>
      <c r="G497" s="107">
        <v>779</v>
      </c>
      <c r="H497" s="105" t="s">
        <v>2269</v>
      </c>
      <c r="I497" s="105" t="s">
        <v>1773</v>
      </c>
      <c r="J497" s="107" t="s">
        <v>304</v>
      </c>
      <c r="K497" s="105">
        <v>92011224</v>
      </c>
      <c r="L497" s="105" t="s">
        <v>2329</v>
      </c>
      <c r="M497" s="105" t="s">
        <v>2305</v>
      </c>
      <c r="N497" s="105" t="s">
        <v>1809</v>
      </c>
      <c r="O497" s="108" t="s">
        <v>160</v>
      </c>
      <c r="P497" s="109" t="s">
        <v>1777</v>
      </c>
      <c r="Q497" s="110">
        <v>45367</v>
      </c>
      <c r="R497" s="110"/>
      <c r="S497" s="110">
        <v>45373</v>
      </c>
      <c r="T497" s="110"/>
      <c r="U497" s="111" t="s">
        <v>2023</v>
      </c>
      <c r="V497" s="111" t="s">
        <v>2103</v>
      </c>
      <c r="W497" s="112"/>
      <c r="X497" s="113" t="s">
        <v>2152</v>
      </c>
      <c r="Y497" s="114" t="s">
        <v>285</v>
      </c>
      <c r="Z497" s="115">
        <v>0</v>
      </c>
      <c r="AA497" s="116">
        <v>700</v>
      </c>
      <c r="AB497" s="117">
        <f t="shared" si="63"/>
        <v>0</v>
      </c>
      <c r="AC497" s="117">
        <f t="shared" si="64"/>
        <v>0</v>
      </c>
      <c r="AD497" s="118">
        <v>700</v>
      </c>
      <c r="AE497" s="117">
        <f t="shared" si="65"/>
        <v>0</v>
      </c>
      <c r="AF497" s="117">
        <f t="shared" si="66"/>
        <v>0</v>
      </c>
      <c r="AG497" s="119">
        <f t="shared" si="67"/>
        <v>0</v>
      </c>
      <c r="AH497" s="120">
        <f t="shared" si="68"/>
        <v>0</v>
      </c>
      <c r="AI497" s="121">
        <f t="shared" si="69"/>
        <v>0</v>
      </c>
      <c r="AJ497" s="122" t="str">
        <f>+C497</f>
        <v>SAUDI ARABIA</v>
      </c>
      <c r="AK497" s="122" t="str">
        <f>IF(ISNA(VLOOKUP(postponeList!D497,[1]Sheet!$A$2:$B$12,2,FALSE))," ",(VLOOKUP(postponeList!D497,[1]Sheet!$A$2:$B$12,2,FALSE)))</f>
        <v>PESGD</v>
      </c>
      <c r="AL497" s="122" t="str">
        <f>IF(ISNA(VLOOKUP(E497,[1]Sheet!$G$2:$H$40,2,FALSE))," ",VLOOKUP(E497,[1]Sheet!$G$2:$H$40,2,FALSE))</f>
        <v>TAICHI</v>
      </c>
      <c r="AM497" s="122" t="str">
        <f>IF(ISNA(VLOOKUP(G497,[1]Sheet!$K$2:$L$159,2,FALSE))," ",(VLOOKUP(G497,[1]Sheet!$K$2:$L$159,2,FALSE)))</f>
        <v>HAI (JEDDAH)</v>
      </c>
      <c r="AN497" s="122" t="str">
        <f>IF(ISNA(VLOOKUP(I497&amp;C497,[1]Sheet!$D$2:$E$228,2,FALSE))," ",VLOOKUP(I497&amp;C497,[1]Sheet!$D$2:$E$228,2,FALSE))</f>
        <v>Leo, Kawasaki</v>
      </c>
      <c r="AO497" s="122" t="str">
        <f>+I497&amp;C497</f>
        <v>KDKSAUDI ARABIA</v>
      </c>
      <c r="AP497" s="122" t="str">
        <f>C497&amp;D497&amp;E497&amp;G497&amp;I497&amp;O497</f>
        <v>SAUDI ARABIA321001516779KDKMAR</v>
      </c>
      <c r="AQ497" s="122" t="str">
        <f>B497&amp;D497&amp;N497</f>
        <v xml:space="preserve">MIDDLE EAST32100VF </v>
      </c>
      <c r="AR497" s="123" t="str">
        <f>+D497&amp;J497</f>
        <v>32100PC</v>
      </c>
      <c r="AS497" s="124" t="str">
        <f t="shared" si="70"/>
        <v>Ves</v>
      </c>
      <c r="AT497" s="125" t="str">
        <f t="shared" si="71"/>
        <v>25GSE(FRAME)11</v>
      </c>
      <c r="AU497" s="125" t="str">
        <f>IF(NOT(AT497=""),VLOOKUP(AT497,[1]PSI_Category!A:B,2,0),"")</f>
        <v>H/V</v>
      </c>
      <c r="AV497" s="125" t="s">
        <v>552</v>
      </c>
      <c r="AW497" s="125" t="s">
        <v>552</v>
      </c>
      <c r="AX497" s="125" t="s">
        <v>552</v>
      </c>
    </row>
    <row r="498" spans="2:50" s="103" customFormat="1" ht="11.4" customHeight="1" x14ac:dyDescent="0.3">
      <c r="B498" s="104" t="s">
        <v>1802</v>
      </c>
      <c r="C498" s="105" t="s">
        <v>2262</v>
      </c>
      <c r="D498" s="106">
        <v>32100</v>
      </c>
      <c r="E498" s="107">
        <v>1516</v>
      </c>
      <c r="F498" s="105" t="s">
        <v>2263</v>
      </c>
      <c r="G498" s="107">
        <v>779</v>
      </c>
      <c r="H498" s="105" t="s">
        <v>2269</v>
      </c>
      <c r="I498" s="105" t="s">
        <v>1773</v>
      </c>
      <c r="J498" s="107" t="s">
        <v>304</v>
      </c>
      <c r="K498" s="105">
        <v>92011224</v>
      </c>
      <c r="L498" s="105" t="s">
        <v>2329</v>
      </c>
      <c r="M498" s="105" t="s">
        <v>2306</v>
      </c>
      <c r="N498" s="105" t="s">
        <v>1809</v>
      </c>
      <c r="O498" s="108" t="s">
        <v>160</v>
      </c>
      <c r="P498" s="109" t="s">
        <v>1777</v>
      </c>
      <c r="Q498" s="110">
        <v>45367</v>
      </c>
      <c r="R498" s="110"/>
      <c r="S498" s="110">
        <v>45373</v>
      </c>
      <c r="T498" s="110"/>
      <c r="U498" s="111" t="s">
        <v>2023</v>
      </c>
      <c r="V498" s="111" t="s">
        <v>2103</v>
      </c>
      <c r="W498" s="112"/>
      <c r="X498" s="113" t="s">
        <v>2152</v>
      </c>
      <c r="Y498" s="114" t="s">
        <v>285</v>
      </c>
      <c r="Z498" s="115">
        <v>0</v>
      </c>
      <c r="AA498" s="116">
        <v>680</v>
      </c>
      <c r="AB498" s="117">
        <f t="shared" si="63"/>
        <v>0</v>
      </c>
      <c r="AC498" s="117">
        <f t="shared" si="64"/>
        <v>0</v>
      </c>
      <c r="AD498" s="118">
        <v>680</v>
      </c>
      <c r="AE498" s="117">
        <f t="shared" si="65"/>
        <v>0</v>
      </c>
      <c r="AF498" s="117">
        <f t="shared" si="66"/>
        <v>0</v>
      </c>
      <c r="AG498" s="119">
        <f t="shared" si="67"/>
        <v>0</v>
      </c>
      <c r="AH498" s="120">
        <f t="shared" si="68"/>
        <v>0</v>
      </c>
      <c r="AI498" s="121">
        <f t="shared" si="69"/>
        <v>0</v>
      </c>
      <c r="AJ498" s="122" t="str">
        <f>+C498</f>
        <v>SAUDI ARABIA</v>
      </c>
      <c r="AK498" s="122" t="str">
        <f>IF(ISNA(VLOOKUP(postponeList!D498,[1]Sheet!$A$2:$B$12,2,FALSE))," ",(VLOOKUP(postponeList!D498,[1]Sheet!$A$2:$B$12,2,FALSE)))</f>
        <v>PESGD</v>
      </c>
      <c r="AL498" s="122" t="str">
        <f>IF(ISNA(VLOOKUP(E498,[1]Sheet!$G$2:$H$40,2,FALSE))," ",VLOOKUP(E498,[1]Sheet!$G$2:$H$40,2,FALSE))</f>
        <v>TAICHI</v>
      </c>
      <c r="AM498" s="122" t="str">
        <f>IF(ISNA(VLOOKUP(G498,[1]Sheet!$K$2:$L$159,2,FALSE))," ",(VLOOKUP(G498,[1]Sheet!$K$2:$L$159,2,FALSE)))</f>
        <v>HAI (JEDDAH)</v>
      </c>
      <c r="AN498" s="122" t="str">
        <f>IF(ISNA(VLOOKUP(I498&amp;C498,[1]Sheet!$D$2:$E$228,2,FALSE))," ",VLOOKUP(I498&amp;C498,[1]Sheet!$D$2:$E$228,2,FALSE))</f>
        <v>Leo, Kawasaki</v>
      </c>
      <c r="AO498" s="122" t="str">
        <f>+I498&amp;C498</f>
        <v>KDKSAUDI ARABIA</v>
      </c>
      <c r="AP498" s="122" t="str">
        <f>C498&amp;D498&amp;E498&amp;G498&amp;I498&amp;O498</f>
        <v>SAUDI ARABIA321001516779KDKMAR</v>
      </c>
      <c r="AQ498" s="122" t="str">
        <f>B498&amp;D498&amp;N498</f>
        <v xml:space="preserve">MIDDLE EAST32100VF </v>
      </c>
      <c r="AR498" s="123" t="str">
        <f>+D498&amp;J498</f>
        <v>32100PC</v>
      </c>
      <c r="AS498" s="124" t="str">
        <f t="shared" si="70"/>
        <v>Ves</v>
      </c>
      <c r="AT498" s="125" t="str">
        <f t="shared" si="71"/>
        <v>30GSE(FRAME)11</v>
      </c>
      <c r="AU498" s="125" t="str">
        <f>IF(NOT(AT498=""),VLOOKUP(AT498,[1]PSI_Category!A:B,2,0),"")</f>
        <v>H/V</v>
      </c>
      <c r="AV498" s="125" t="s">
        <v>552</v>
      </c>
      <c r="AW498" s="125" t="s">
        <v>552</v>
      </c>
      <c r="AX498" s="125" t="s">
        <v>552</v>
      </c>
    </row>
    <row r="499" spans="2:50" s="103" customFormat="1" ht="11.4" customHeight="1" x14ac:dyDescent="0.3">
      <c r="B499" s="104" t="s">
        <v>1802</v>
      </c>
      <c r="C499" s="105" t="s">
        <v>2262</v>
      </c>
      <c r="D499" s="106">
        <v>32100</v>
      </c>
      <c r="E499" s="107">
        <v>1516</v>
      </c>
      <c r="F499" s="105" t="s">
        <v>2263</v>
      </c>
      <c r="G499" s="107">
        <v>779</v>
      </c>
      <c r="H499" s="105" t="s">
        <v>2269</v>
      </c>
      <c r="I499" s="105" t="s">
        <v>1773</v>
      </c>
      <c r="J499" s="107" t="s">
        <v>304</v>
      </c>
      <c r="K499" s="105">
        <v>92011224</v>
      </c>
      <c r="L499" s="131" t="s">
        <v>2329</v>
      </c>
      <c r="M499" s="105" t="s">
        <v>2307</v>
      </c>
      <c r="N499" s="105" t="s">
        <v>1809</v>
      </c>
      <c r="O499" s="108" t="s">
        <v>160</v>
      </c>
      <c r="P499" s="109" t="s">
        <v>1777</v>
      </c>
      <c r="Q499" s="110">
        <v>45367</v>
      </c>
      <c r="R499" s="110"/>
      <c r="S499" s="110">
        <v>45373</v>
      </c>
      <c r="T499" s="110"/>
      <c r="U499" s="111" t="s">
        <v>2023</v>
      </c>
      <c r="V499" s="111" t="s">
        <v>2103</v>
      </c>
      <c r="W499" s="112"/>
      <c r="X499" s="113" t="s">
        <v>2152</v>
      </c>
      <c r="Y499" s="114" t="s">
        <v>285</v>
      </c>
      <c r="Z499" s="115">
        <v>0</v>
      </c>
      <c r="AA499" s="116">
        <v>650</v>
      </c>
      <c r="AB499" s="117">
        <f t="shared" si="63"/>
        <v>0</v>
      </c>
      <c r="AC499" s="117">
        <f t="shared" si="64"/>
        <v>0</v>
      </c>
      <c r="AD499" s="118">
        <v>650</v>
      </c>
      <c r="AE499" s="117">
        <f t="shared" si="65"/>
        <v>0</v>
      </c>
      <c r="AF499" s="117">
        <f t="shared" si="66"/>
        <v>0</v>
      </c>
      <c r="AG499" s="119">
        <f t="shared" si="67"/>
        <v>0</v>
      </c>
      <c r="AH499" s="120">
        <f t="shared" si="68"/>
        <v>0</v>
      </c>
      <c r="AI499" s="121">
        <f t="shared" si="69"/>
        <v>0</v>
      </c>
      <c r="AJ499" s="122" t="str">
        <f>+C499</f>
        <v>SAUDI ARABIA</v>
      </c>
      <c r="AK499" s="122" t="str">
        <f>IF(ISNA(VLOOKUP(postponeList!D499,[1]Sheet!$A$2:$B$12,2,FALSE))," ",(VLOOKUP(postponeList!D499,[1]Sheet!$A$2:$B$12,2,FALSE)))</f>
        <v>PESGD</v>
      </c>
      <c r="AL499" s="122" t="str">
        <f>IF(ISNA(VLOOKUP(E499,[1]Sheet!$G$2:$H$40,2,FALSE))," ",VLOOKUP(E499,[1]Sheet!$G$2:$H$40,2,FALSE))</f>
        <v>TAICHI</v>
      </c>
      <c r="AM499" s="122" t="str">
        <f>IF(ISNA(VLOOKUP(G499,[1]Sheet!$K$2:$L$159,2,FALSE))," ",(VLOOKUP(G499,[1]Sheet!$K$2:$L$159,2,FALSE)))</f>
        <v>HAI (JEDDAH)</v>
      </c>
      <c r="AN499" s="122" t="str">
        <f>IF(ISNA(VLOOKUP(I499&amp;C499,[1]Sheet!$D$2:$E$228,2,FALSE))," ",VLOOKUP(I499&amp;C499,[1]Sheet!$D$2:$E$228,2,FALSE))</f>
        <v>Leo, Kawasaki</v>
      </c>
      <c r="AO499" s="122" t="str">
        <f>+I499&amp;C499</f>
        <v>KDKSAUDI ARABIA</v>
      </c>
      <c r="AP499" s="122" t="str">
        <f>C499&amp;D499&amp;E499&amp;G499&amp;I499&amp;O499</f>
        <v>SAUDI ARABIA321001516779KDKMAR</v>
      </c>
      <c r="AQ499" s="122" t="str">
        <f>B499&amp;D499&amp;N499</f>
        <v xml:space="preserve">MIDDLE EAST32100VF </v>
      </c>
      <c r="AR499" s="123" t="str">
        <f>+D499&amp;J499</f>
        <v>32100PC</v>
      </c>
      <c r="AS499" s="124" t="str">
        <f t="shared" si="70"/>
        <v>Ves</v>
      </c>
      <c r="AT499" s="125" t="str">
        <f t="shared" si="71"/>
        <v>35GSE(FRAME)11</v>
      </c>
      <c r="AU499" s="125" t="str">
        <f>IF(NOT(AT499=""),VLOOKUP(AT499,[1]PSI_Category!A:B,2,0),"")</f>
        <v>H/V</v>
      </c>
      <c r="AV499" s="125" t="s">
        <v>552</v>
      </c>
      <c r="AW499" s="125" t="s">
        <v>552</v>
      </c>
      <c r="AX499" s="125" t="s">
        <v>552</v>
      </c>
    </row>
    <row r="500" spans="2:50" s="103" customFormat="1" ht="11.4" customHeight="1" x14ac:dyDescent="0.3">
      <c r="B500" s="104" t="s">
        <v>1802</v>
      </c>
      <c r="C500" s="105" t="s">
        <v>2262</v>
      </c>
      <c r="D500" s="106">
        <v>32100</v>
      </c>
      <c r="E500" s="107">
        <v>1516</v>
      </c>
      <c r="F500" s="105" t="s">
        <v>2263</v>
      </c>
      <c r="G500" s="107">
        <v>779</v>
      </c>
      <c r="H500" s="105" t="s">
        <v>2269</v>
      </c>
      <c r="I500" s="105" t="s">
        <v>1773</v>
      </c>
      <c r="J500" s="107" t="s">
        <v>304</v>
      </c>
      <c r="K500" s="105">
        <v>92011224</v>
      </c>
      <c r="L500" s="105" t="s">
        <v>2329</v>
      </c>
      <c r="M500" s="105" t="s">
        <v>2308</v>
      </c>
      <c r="N500" s="105" t="s">
        <v>1809</v>
      </c>
      <c r="O500" s="108" t="s">
        <v>160</v>
      </c>
      <c r="P500" s="109" t="s">
        <v>1777</v>
      </c>
      <c r="Q500" s="110">
        <v>45367</v>
      </c>
      <c r="R500" s="110"/>
      <c r="S500" s="110">
        <v>45373</v>
      </c>
      <c r="T500" s="110"/>
      <c r="U500" s="111" t="s">
        <v>2023</v>
      </c>
      <c r="V500" s="111" t="s">
        <v>2103</v>
      </c>
      <c r="W500" s="112"/>
      <c r="X500" s="113" t="s">
        <v>2152</v>
      </c>
      <c r="Y500" s="114" t="s">
        <v>285</v>
      </c>
      <c r="Z500" s="115">
        <v>0</v>
      </c>
      <c r="AA500" s="116">
        <v>700</v>
      </c>
      <c r="AB500" s="117">
        <f t="shared" si="63"/>
        <v>0</v>
      </c>
      <c r="AC500" s="117">
        <f t="shared" si="64"/>
        <v>0</v>
      </c>
      <c r="AD500" s="118">
        <v>700</v>
      </c>
      <c r="AE500" s="117">
        <f t="shared" si="65"/>
        <v>0</v>
      </c>
      <c r="AF500" s="117">
        <f t="shared" si="66"/>
        <v>0</v>
      </c>
      <c r="AG500" s="119">
        <f t="shared" si="67"/>
        <v>0</v>
      </c>
      <c r="AH500" s="120">
        <f t="shared" si="68"/>
        <v>0</v>
      </c>
      <c r="AI500" s="121">
        <f t="shared" si="69"/>
        <v>0</v>
      </c>
      <c r="AJ500" s="122" t="str">
        <f>+C500</f>
        <v>SAUDI ARABIA</v>
      </c>
      <c r="AK500" s="122" t="str">
        <f>IF(ISNA(VLOOKUP(postponeList!D500,[1]Sheet!$A$2:$B$12,2,FALSE))," ",(VLOOKUP(postponeList!D500,[1]Sheet!$A$2:$B$12,2,FALSE)))</f>
        <v>PESGD</v>
      </c>
      <c r="AL500" s="122" t="str">
        <f>IF(ISNA(VLOOKUP(E500,[1]Sheet!$G$2:$H$40,2,FALSE))," ",VLOOKUP(E500,[1]Sheet!$G$2:$H$40,2,FALSE))</f>
        <v>TAICHI</v>
      </c>
      <c r="AM500" s="122" t="str">
        <f>IF(ISNA(VLOOKUP(G500,[1]Sheet!$K$2:$L$159,2,FALSE))," ",(VLOOKUP(G500,[1]Sheet!$K$2:$L$159,2,FALSE)))</f>
        <v>HAI (JEDDAH)</v>
      </c>
      <c r="AN500" s="122" t="str">
        <f>IF(ISNA(VLOOKUP(I500&amp;C500,[1]Sheet!$D$2:$E$228,2,FALSE))," ",VLOOKUP(I500&amp;C500,[1]Sheet!$D$2:$E$228,2,FALSE))</f>
        <v>Leo, Kawasaki</v>
      </c>
      <c r="AO500" s="122" t="str">
        <f>+I500&amp;C500</f>
        <v>KDKSAUDI ARABIA</v>
      </c>
      <c r="AP500" s="122" t="str">
        <f>C500&amp;D500&amp;E500&amp;G500&amp;I500&amp;O500</f>
        <v>SAUDI ARABIA321001516779KDKMAR</v>
      </c>
      <c r="AQ500" s="122" t="str">
        <f>B500&amp;D500&amp;N500</f>
        <v xml:space="preserve">MIDDLE EAST32100VF </v>
      </c>
      <c r="AR500" s="123" t="str">
        <f>+D500&amp;J500</f>
        <v>32100PC</v>
      </c>
      <c r="AS500" s="124" t="str">
        <f t="shared" si="70"/>
        <v>Ves</v>
      </c>
      <c r="AT500" s="125" t="str">
        <f t="shared" si="71"/>
        <v>40GSE(FRAME)11</v>
      </c>
      <c r="AU500" s="125" t="str">
        <f>IF(NOT(AT500=""),VLOOKUP(AT500,[1]PSI_Category!A:B,2,0),"")</f>
        <v>H/V</v>
      </c>
      <c r="AV500" s="125" t="s">
        <v>552</v>
      </c>
      <c r="AW500" s="125" t="s">
        <v>552</v>
      </c>
      <c r="AX500" s="125" t="s">
        <v>552</v>
      </c>
    </row>
    <row r="501" spans="2:50" s="103" customFormat="1" ht="11.4" customHeight="1" x14ac:dyDescent="0.3">
      <c r="B501" s="104" t="s">
        <v>1802</v>
      </c>
      <c r="C501" s="105" t="s">
        <v>2262</v>
      </c>
      <c r="D501" s="106">
        <v>32100</v>
      </c>
      <c r="E501" s="107">
        <v>1516</v>
      </c>
      <c r="F501" s="105" t="s">
        <v>2263</v>
      </c>
      <c r="G501" s="107">
        <v>779</v>
      </c>
      <c r="H501" s="105" t="s">
        <v>2269</v>
      </c>
      <c r="I501" s="105" t="s">
        <v>1773</v>
      </c>
      <c r="J501" s="107" t="s">
        <v>293</v>
      </c>
      <c r="K501" s="105">
        <v>92011224</v>
      </c>
      <c r="L501" s="105" t="s">
        <v>2329</v>
      </c>
      <c r="M501" s="105" t="s">
        <v>2310</v>
      </c>
      <c r="N501" s="105" t="s">
        <v>341</v>
      </c>
      <c r="O501" s="108" t="s">
        <v>160</v>
      </c>
      <c r="P501" s="109" t="s">
        <v>1777</v>
      </c>
      <c r="Q501" s="110">
        <v>45367</v>
      </c>
      <c r="R501" s="110"/>
      <c r="S501" s="110">
        <v>45373</v>
      </c>
      <c r="T501" s="110"/>
      <c r="U501" s="111" t="s">
        <v>2023</v>
      </c>
      <c r="V501" s="111" t="s">
        <v>2103</v>
      </c>
      <c r="W501" s="112"/>
      <c r="X501" s="113" t="s">
        <v>2152</v>
      </c>
      <c r="Y501" s="114" t="s">
        <v>285</v>
      </c>
      <c r="Z501" s="115">
        <v>65.12</v>
      </c>
      <c r="AA501" s="116">
        <v>40</v>
      </c>
      <c r="AB501" s="117">
        <f t="shared" si="63"/>
        <v>2604.8000000000002</v>
      </c>
      <c r="AC501" s="117">
        <f t="shared" si="64"/>
        <v>20.373443200000001</v>
      </c>
      <c r="AD501" s="118">
        <v>40</v>
      </c>
      <c r="AE501" s="117">
        <f t="shared" si="65"/>
        <v>2604.8000000000002</v>
      </c>
      <c r="AF501" s="117">
        <f t="shared" si="66"/>
        <v>20.373443200000001</v>
      </c>
      <c r="AG501" s="119">
        <f t="shared" si="67"/>
        <v>0</v>
      </c>
      <c r="AH501" s="120">
        <f t="shared" si="68"/>
        <v>0</v>
      </c>
      <c r="AI501" s="121">
        <f t="shared" si="69"/>
        <v>0</v>
      </c>
      <c r="AJ501" s="122" t="str">
        <f>+C501</f>
        <v>SAUDI ARABIA</v>
      </c>
      <c r="AK501" s="122" t="str">
        <f>IF(ISNA(VLOOKUP(postponeList!D501,[1]Sheet!$A$2:$B$12,2,FALSE))," ",(VLOOKUP(postponeList!D501,[1]Sheet!$A$2:$B$12,2,FALSE)))</f>
        <v>PESGD</v>
      </c>
      <c r="AL501" s="122" t="str">
        <f>IF(ISNA(VLOOKUP(E501,[1]Sheet!$G$2:$H$40,2,FALSE))," ",VLOOKUP(E501,[1]Sheet!$G$2:$H$40,2,FALSE))</f>
        <v>TAICHI</v>
      </c>
      <c r="AM501" s="122" t="str">
        <f>IF(ISNA(VLOOKUP(G501,[1]Sheet!$K$2:$L$159,2,FALSE))," ",(VLOOKUP(G501,[1]Sheet!$K$2:$L$159,2,FALSE)))</f>
        <v>HAI (JEDDAH)</v>
      </c>
      <c r="AN501" s="122" t="str">
        <f>IF(ISNA(VLOOKUP(I501&amp;C501,[1]Sheet!$D$2:$E$228,2,FALSE))," ",VLOOKUP(I501&amp;C501,[1]Sheet!$D$2:$E$228,2,FALSE))</f>
        <v>Leo, Kawasaki</v>
      </c>
      <c r="AO501" s="122" t="str">
        <f>+I501&amp;C501</f>
        <v>KDKSAUDI ARABIA</v>
      </c>
      <c r="AP501" s="122" t="str">
        <f>C501&amp;D501&amp;E501&amp;G501&amp;I501&amp;O501</f>
        <v>SAUDI ARABIA321001516779KDKMAR</v>
      </c>
      <c r="AQ501" s="122" t="str">
        <f>B501&amp;D501&amp;N501</f>
        <v>MIDDLE EAST32100CBN</v>
      </c>
      <c r="AR501" s="123" t="str">
        <f>+D501&amp;J501</f>
        <v>32100SE</v>
      </c>
      <c r="AS501" s="124" t="str">
        <f t="shared" si="70"/>
        <v>Ves</v>
      </c>
      <c r="AT501" s="125" t="str">
        <f t="shared" si="71"/>
        <v>12NSBNALSH</v>
      </c>
      <c r="AU501" s="125" t="str">
        <f>IF(NOT(AT501=""),VLOOKUP(AT501,[1]PSI_Category!A:B,2,0),"")</f>
        <v>CBN</v>
      </c>
      <c r="AV501" s="125" t="s">
        <v>341</v>
      </c>
      <c r="AW501" s="125" t="s">
        <v>341</v>
      </c>
      <c r="AX501" s="125" t="s">
        <v>341</v>
      </c>
    </row>
    <row r="502" spans="2:50" s="103" customFormat="1" ht="11.4" customHeight="1" x14ac:dyDescent="0.3">
      <c r="B502" s="104" t="s">
        <v>1802</v>
      </c>
      <c r="C502" s="105" t="s">
        <v>2262</v>
      </c>
      <c r="D502" s="106">
        <v>32100</v>
      </c>
      <c r="E502" s="107">
        <v>1516</v>
      </c>
      <c r="F502" s="105" t="s">
        <v>2263</v>
      </c>
      <c r="G502" s="107">
        <v>779</v>
      </c>
      <c r="H502" s="105" t="s">
        <v>2269</v>
      </c>
      <c r="I502" s="105" t="s">
        <v>1773</v>
      </c>
      <c r="J502" s="107" t="s">
        <v>293</v>
      </c>
      <c r="K502" s="105">
        <v>92011224</v>
      </c>
      <c r="L502" s="105" t="s">
        <v>2329</v>
      </c>
      <c r="M502" s="105" t="s">
        <v>2312</v>
      </c>
      <c r="N502" s="105" t="s">
        <v>1809</v>
      </c>
      <c r="O502" s="108" t="s">
        <v>160</v>
      </c>
      <c r="P502" s="109" t="s">
        <v>1777</v>
      </c>
      <c r="Q502" s="110">
        <v>45367</v>
      </c>
      <c r="R502" s="110"/>
      <c r="S502" s="110">
        <v>45373</v>
      </c>
      <c r="T502" s="110"/>
      <c r="U502" s="111" t="s">
        <v>2023</v>
      </c>
      <c r="V502" s="111" t="s">
        <v>2103</v>
      </c>
      <c r="W502" s="112"/>
      <c r="X502" s="113" t="s">
        <v>2152</v>
      </c>
      <c r="Y502" s="114" t="s">
        <v>285</v>
      </c>
      <c r="Z502" s="115">
        <v>17.440000000000001</v>
      </c>
      <c r="AA502" s="116">
        <v>1200</v>
      </c>
      <c r="AB502" s="117">
        <f t="shared" si="63"/>
        <v>20928</v>
      </c>
      <c r="AC502" s="117">
        <f t="shared" si="64"/>
        <v>163.68835200000001</v>
      </c>
      <c r="AD502" s="118">
        <v>1200</v>
      </c>
      <c r="AE502" s="117">
        <f t="shared" si="65"/>
        <v>20928</v>
      </c>
      <c r="AF502" s="117">
        <f t="shared" si="66"/>
        <v>163.68835200000001</v>
      </c>
      <c r="AG502" s="119">
        <f t="shared" si="67"/>
        <v>0</v>
      </c>
      <c r="AH502" s="120">
        <f t="shared" si="68"/>
        <v>0</v>
      </c>
      <c r="AI502" s="121">
        <f t="shared" si="69"/>
        <v>0</v>
      </c>
      <c r="AJ502" s="122" t="str">
        <f>+C502</f>
        <v>SAUDI ARABIA</v>
      </c>
      <c r="AK502" s="122" t="str">
        <f>IF(ISNA(VLOOKUP(postponeList!D502,[1]Sheet!$A$2:$B$12,2,FALSE))," ",(VLOOKUP(postponeList!D502,[1]Sheet!$A$2:$B$12,2,FALSE)))</f>
        <v>PESGD</v>
      </c>
      <c r="AL502" s="122" t="str">
        <f>IF(ISNA(VLOOKUP(E502,[1]Sheet!$G$2:$H$40,2,FALSE))," ",VLOOKUP(E502,[1]Sheet!$G$2:$H$40,2,FALSE))</f>
        <v>TAICHI</v>
      </c>
      <c r="AM502" s="122" t="str">
        <f>IF(ISNA(VLOOKUP(G502,[1]Sheet!$K$2:$L$159,2,FALSE))," ",(VLOOKUP(G502,[1]Sheet!$K$2:$L$159,2,FALSE)))</f>
        <v>HAI (JEDDAH)</v>
      </c>
      <c r="AN502" s="122" t="str">
        <f>IF(ISNA(VLOOKUP(I502&amp;C502,[1]Sheet!$D$2:$E$228,2,FALSE))," ",VLOOKUP(I502&amp;C502,[1]Sheet!$D$2:$E$228,2,FALSE))</f>
        <v>Leo, Kawasaki</v>
      </c>
      <c r="AO502" s="122" t="str">
        <f>+I502&amp;C502</f>
        <v>KDKSAUDI ARABIA</v>
      </c>
      <c r="AP502" s="122" t="str">
        <f>C502&amp;D502&amp;E502&amp;G502&amp;I502&amp;O502</f>
        <v>SAUDI ARABIA321001516779KDKMAR</v>
      </c>
      <c r="AQ502" s="122" t="str">
        <f>B502&amp;D502&amp;N502</f>
        <v xml:space="preserve">MIDDLE EAST32100VF </v>
      </c>
      <c r="AR502" s="123" t="str">
        <f>+D502&amp;J502</f>
        <v>32100SE</v>
      </c>
      <c r="AS502" s="124" t="str">
        <f t="shared" si="70"/>
        <v>Ves</v>
      </c>
      <c r="AT502" s="125" t="str">
        <f t="shared" si="71"/>
        <v>15AAQ1NASHG</v>
      </c>
      <c r="AU502" s="125" t="str">
        <f>IF(NOT(AT502=""),VLOOKUP(AT502,[1]PSI_Category!A:B,2,0),"")</f>
        <v>V/F</v>
      </c>
      <c r="AV502" s="125" t="s">
        <v>533</v>
      </c>
      <c r="AW502" s="125" t="s">
        <v>1726</v>
      </c>
      <c r="AX502" s="125" t="s">
        <v>533</v>
      </c>
    </row>
    <row r="503" spans="2:50" s="103" customFormat="1" ht="11.4" customHeight="1" x14ac:dyDescent="0.3">
      <c r="B503" s="104" t="s">
        <v>1802</v>
      </c>
      <c r="C503" s="105" t="s">
        <v>2262</v>
      </c>
      <c r="D503" s="106">
        <v>32100</v>
      </c>
      <c r="E503" s="107">
        <v>1516</v>
      </c>
      <c r="F503" s="105" t="s">
        <v>2263</v>
      </c>
      <c r="G503" s="107">
        <v>779</v>
      </c>
      <c r="H503" s="105" t="s">
        <v>2269</v>
      </c>
      <c r="I503" s="105" t="s">
        <v>1773</v>
      </c>
      <c r="J503" s="107" t="s">
        <v>293</v>
      </c>
      <c r="K503" s="105">
        <v>92011224</v>
      </c>
      <c r="L503" s="105" t="s">
        <v>2329</v>
      </c>
      <c r="M503" s="105" t="s">
        <v>2313</v>
      </c>
      <c r="N503" s="105" t="s">
        <v>341</v>
      </c>
      <c r="O503" s="108" t="s">
        <v>160</v>
      </c>
      <c r="P503" s="109" t="s">
        <v>1777</v>
      </c>
      <c r="Q503" s="110">
        <v>45367</v>
      </c>
      <c r="R503" s="110"/>
      <c r="S503" s="110">
        <v>45373</v>
      </c>
      <c r="T503" s="110"/>
      <c r="U503" s="111" t="s">
        <v>2023</v>
      </c>
      <c r="V503" s="111" t="s">
        <v>2103</v>
      </c>
      <c r="W503" s="112"/>
      <c r="X503" s="113" t="s">
        <v>2152</v>
      </c>
      <c r="Y503" s="114" t="s">
        <v>285</v>
      </c>
      <c r="Z503" s="115">
        <v>97.14</v>
      </c>
      <c r="AA503" s="116">
        <v>40</v>
      </c>
      <c r="AB503" s="117">
        <f t="shared" si="63"/>
        <v>3885.6</v>
      </c>
      <c r="AC503" s="117">
        <f t="shared" si="64"/>
        <v>30.391220400000002</v>
      </c>
      <c r="AD503" s="118">
        <v>40</v>
      </c>
      <c r="AE503" s="117">
        <f t="shared" si="65"/>
        <v>3885.6</v>
      </c>
      <c r="AF503" s="117">
        <f t="shared" si="66"/>
        <v>30.391220400000002</v>
      </c>
      <c r="AG503" s="119">
        <f t="shared" si="67"/>
        <v>0</v>
      </c>
      <c r="AH503" s="120">
        <f t="shared" si="68"/>
        <v>0</v>
      </c>
      <c r="AI503" s="121">
        <f t="shared" si="69"/>
        <v>0</v>
      </c>
      <c r="AJ503" s="122" t="str">
        <f>+C503</f>
        <v>SAUDI ARABIA</v>
      </c>
      <c r="AK503" s="122" t="str">
        <f>IF(ISNA(VLOOKUP(postponeList!D503,[1]Sheet!$A$2:$B$12,2,FALSE))," ",(VLOOKUP(postponeList!D503,[1]Sheet!$A$2:$B$12,2,FALSE)))</f>
        <v>PESGD</v>
      </c>
      <c r="AL503" s="122" t="str">
        <f>IF(ISNA(VLOOKUP(E503,[1]Sheet!$G$2:$H$40,2,FALSE))," ",VLOOKUP(E503,[1]Sheet!$G$2:$H$40,2,FALSE))</f>
        <v>TAICHI</v>
      </c>
      <c r="AM503" s="122" t="str">
        <f>IF(ISNA(VLOOKUP(G503,[1]Sheet!$K$2:$L$159,2,FALSE))," ",(VLOOKUP(G503,[1]Sheet!$K$2:$L$159,2,FALSE)))</f>
        <v>HAI (JEDDAH)</v>
      </c>
      <c r="AN503" s="122" t="str">
        <f>IF(ISNA(VLOOKUP(I503&amp;C503,[1]Sheet!$D$2:$E$228,2,FALSE))," ",VLOOKUP(I503&amp;C503,[1]Sheet!$D$2:$E$228,2,FALSE))</f>
        <v>Leo, Kawasaki</v>
      </c>
      <c r="AO503" s="122" t="str">
        <f>+I503&amp;C503</f>
        <v>KDKSAUDI ARABIA</v>
      </c>
      <c r="AP503" s="122" t="str">
        <f>C503&amp;D503&amp;E503&amp;G503&amp;I503&amp;O503</f>
        <v>SAUDI ARABIA321001516779KDKMAR</v>
      </c>
      <c r="AQ503" s="122" t="str">
        <f>B503&amp;D503&amp;N503</f>
        <v>MIDDLE EAST32100CBN</v>
      </c>
      <c r="AR503" s="123" t="str">
        <f>+D503&amp;J503</f>
        <v>32100SE</v>
      </c>
      <c r="AS503" s="124" t="str">
        <f t="shared" si="70"/>
        <v>Ves</v>
      </c>
      <c r="AT503" s="125" t="str">
        <f t="shared" si="71"/>
        <v>15NSBNALSH</v>
      </c>
      <c r="AU503" s="125" t="str">
        <f>IF(NOT(AT503=""),VLOOKUP(AT503,[1]PSI_Category!A:B,2,0),"")</f>
        <v>CBN</v>
      </c>
      <c r="AV503" s="125" t="s">
        <v>341</v>
      </c>
      <c r="AW503" s="125" t="s">
        <v>341</v>
      </c>
      <c r="AX503" s="125" t="s">
        <v>341</v>
      </c>
    </row>
    <row r="504" spans="2:50" s="103" customFormat="1" ht="11.4" customHeight="1" x14ac:dyDescent="0.3">
      <c r="B504" s="104" t="s">
        <v>1802</v>
      </c>
      <c r="C504" s="105" t="s">
        <v>2262</v>
      </c>
      <c r="D504" s="106">
        <v>32100</v>
      </c>
      <c r="E504" s="107">
        <v>1516</v>
      </c>
      <c r="F504" s="105" t="s">
        <v>2263</v>
      </c>
      <c r="G504" s="107">
        <v>779</v>
      </c>
      <c r="H504" s="105" t="s">
        <v>2269</v>
      </c>
      <c r="I504" s="105" t="s">
        <v>1773</v>
      </c>
      <c r="J504" s="107" t="s">
        <v>293</v>
      </c>
      <c r="K504" s="105">
        <v>92011224</v>
      </c>
      <c r="L504" s="105" t="s">
        <v>2329</v>
      </c>
      <c r="M504" s="105" t="s">
        <v>2317</v>
      </c>
      <c r="N504" s="105" t="s">
        <v>1809</v>
      </c>
      <c r="O504" s="108" t="s">
        <v>160</v>
      </c>
      <c r="P504" s="109" t="s">
        <v>1777</v>
      </c>
      <c r="Q504" s="110">
        <v>45367</v>
      </c>
      <c r="R504" s="110"/>
      <c r="S504" s="110">
        <v>45373</v>
      </c>
      <c r="T504" s="110"/>
      <c r="U504" s="111" t="s">
        <v>2023</v>
      </c>
      <c r="V504" s="111" t="s">
        <v>2103</v>
      </c>
      <c r="W504" s="112"/>
      <c r="X504" s="113" t="s">
        <v>2152</v>
      </c>
      <c r="Y504" s="114" t="s">
        <v>285</v>
      </c>
      <c r="Z504" s="115">
        <v>31.29</v>
      </c>
      <c r="AA504" s="116">
        <v>150</v>
      </c>
      <c r="AB504" s="117">
        <f t="shared" si="63"/>
        <v>4693.5</v>
      </c>
      <c r="AC504" s="117">
        <f t="shared" si="64"/>
        <v>36.710210250000003</v>
      </c>
      <c r="AD504" s="118">
        <v>150</v>
      </c>
      <c r="AE504" s="117">
        <f t="shared" si="65"/>
        <v>4693.5</v>
      </c>
      <c r="AF504" s="117">
        <f t="shared" si="66"/>
        <v>36.710210250000003</v>
      </c>
      <c r="AG504" s="119">
        <f t="shared" si="67"/>
        <v>0</v>
      </c>
      <c r="AH504" s="120">
        <f t="shared" si="68"/>
        <v>0</v>
      </c>
      <c r="AI504" s="121">
        <f t="shared" si="69"/>
        <v>0</v>
      </c>
      <c r="AJ504" s="122" t="str">
        <f>+C504</f>
        <v>SAUDI ARABIA</v>
      </c>
      <c r="AK504" s="122" t="str">
        <f>IF(ISNA(VLOOKUP(postponeList!D504,[1]Sheet!$A$2:$B$12,2,FALSE))," ",(VLOOKUP(postponeList!D504,[1]Sheet!$A$2:$B$12,2,FALSE)))</f>
        <v>PESGD</v>
      </c>
      <c r="AL504" s="122" t="str">
        <f>IF(ISNA(VLOOKUP(E504,[1]Sheet!$G$2:$H$40,2,FALSE))," ",VLOOKUP(E504,[1]Sheet!$G$2:$H$40,2,FALSE))</f>
        <v>TAICHI</v>
      </c>
      <c r="AM504" s="122" t="str">
        <f>IF(ISNA(VLOOKUP(G504,[1]Sheet!$K$2:$L$159,2,FALSE))," ",(VLOOKUP(G504,[1]Sheet!$K$2:$L$159,2,FALSE)))</f>
        <v>HAI (JEDDAH)</v>
      </c>
      <c r="AN504" s="122" t="str">
        <f>IF(ISNA(VLOOKUP(I504&amp;C504,[1]Sheet!$D$2:$E$228,2,FALSE))," ",VLOOKUP(I504&amp;C504,[1]Sheet!$D$2:$E$228,2,FALSE))</f>
        <v>Leo, Kawasaki</v>
      </c>
      <c r="AO504" s="122" t="str">
        <f>+I504&amp;C504</f>
        <v>KDKSAUDI ARABIA</v>
      </c>
      <c r="AP504" s="122" t="str">
        <f>C504&amp;D504&amp;E504&amp;G504&amp;I504&amp;O504</f>
        <v>SAUDI ARABIA321001516779KDKMAR</v>
      </c>
      <c r="AQ504" s="122" t="str">
        <f>B504&amp;D504&amp;N504</f>
        <v xml:space="preserve">MIDDLE EAST32100VF </v>
      </c>
      <c r="AR504" s="123" t="str">
        <f>+D504&amp;J504</f>
        <v>32100SE</v>
      </c>
      <c r="AS504" s="124" t="str">
        <f t="shared" si="70"/>
        <v>Ves</v>
      </c>
      <c r="AT504" s="125" t="str">
        <f t="shared" si="71"/>
        <v>20ASBNASHM</v>
      </c>
      <c r="AU504" s="125" t="str">
        <f>IF(NOT(AT504=""),VLOOKUP(AT504,[1]PSI_Category!A:B,2,0),"")</f>
        <v>V/F</v>
      </c>
      <c r="AV504" s="125" t="s">
        <v>533</v>
      </c>
      <c r="AW504" s="125" t="s">
        <v>1726</v>
      </c>
      <c r="AX504" s="125" t="s">
        <v>533</v>
      </c>
    </row>
    <row r="505" spans="2:50" s="103" customFormat="1" ht="11.4" customHeight="1" x14ac:dyDescent="0.3">
      <c r="B505" s="104" t="s">
        <v>1802</v>
      </c>
      <c r="C505" s="105" t="s">
        <v>2262</v>
      </c>
      <c r="D505" s="106">
        <v>32100</v>
      </c>
      <c r="E505" s="107">
        <v>1516</v>
      </c>
      <c r="F505" s="105" t="s">
        <v>2263</v>
      </c>
      <c r="G505" s="107">
        <v>779</v>
      </c>
      <c r="H505" s="105" t="s">
        <v>2269</v>
      </c>
      <c r="I505" s="105" t="s">
        <v>1773</v>
      </c>
      <c r="J505" s="107" t="s">
        <v>293</v>
      </c>
      <c r="K505" s="105">
        <v>92011224</v>
      </c>
      <c r="L505" s="105" t="s">
        <v>2329</v>
      </c>
      <c r="M505" s="105" t="s">
        <v>2321</v>
      </c>
      <c r="N505" s="105" t="s">
        <v>1809</v>
      </c>
      <c r="O505" s="108" t="s">
        <v>160</v>
      </c>
      <c r="P505" s="109" t="s">
        <v>1777</v>
      </c>
      <c r="Q505" s="110">
        <v>45367</v>
      </c>
      <c r="R505" s="110"/>
      <c r="S505" s="110">
        <v>45373</v>
      </c>
      <c r="T505" s="110"/>
      <c r="U505" s="111" t="s">
        <v>2023</v>
      </c>
      <c r="V505" s="111" t="s">
        <v>2103</v>
      </c>
      <c r="W505" s="112"/>
      <c r="X505" s="113" t="s">
        <v>2152</v>
      </c>
      <c r="Y505" s="114" t="s">
        <v>285</v>
      </c>
      <c r="Z505" s="115">
        <v>48.69</v>
      </c>
      <c r="AA505" s="116">
        <v>700</v>
      </c>
      <c r="AB505" s="117">
        <f t="shared" si="63"/>
        <v>34083</v>
      </c>
      <c r="AC505" s="117">
        <f t="shared" si="64"/>
        <v>266.58018450000003</v>
      </c>
      <c r="AD505" s="118">
        <v>700</v>
      </c>
      <c r="AE505" s="117">
        <f t="shared" si="65"/>
        <v>34083</v>
      </c>
      <c r="AF505" s="117">
        <f t="shared" si="66"/>
        <v>266.58018450000003</v>
      </c>
      <c r="AG505" s="119">
        <f t="shared" si="67"/>
        <v>0</v>
      </c>
      <c r="AH505" s="120">
        <f t="shared" si="68"/>
        <v>0</v>
      </c>
      <c r="AI505" s="121">
        <f t="shared" si="69"/>
        <v>0</v>
      </c>
      <c r="AJ505" s="122" t="str">
        <f>+C505</f>
        <v>SAUDI ARABIA</v>
      </c>
      <c r="AK505" s="122" t="str">
        <f>IF(ISNA(VLOOKUP(postponeList!D505,[1]Sheet!$A$2:$B$12,2,FALSE))," ",(VLOOKUP(postponeList!D505,[1]Sheet!$A$2:$B$12,2,FALSE)))</f>
        <v>PESGD</v>
      </c>
      <c r="AL505" s="122" t="str">
        <f>IF(ISNA(VLOOKUP(E505,[1]Sheet!$G$2:$H$40,2,FALSE))," ",VLOOKUP(E505,[1]Sheet!$G$2:$H$40,2,FALSE))</f>
        <v>TAICHI</v>
      </c>
      <c r="AM505" s="122" t="str">
        <f>IF(ISNA(VLOOKUP(G505,[1]Sheet!$K$2:$L$159,2,FALSE))," ",(VLOOKUP(G505,[1]Sheet!$K$2:$L$159,2,FALSE)))</f>
        <v>HAI (JEDDAH)</v>
      </c>
      <c r="AN505" s="122" t="str">
        <f>IF(ISNA(VLOOKUP(I505&amp;C505,[1]Sheet!$D$2:$E$228,2,FALSE))," ",VLOOKUP(I505&amp;C505,[1]Sheet!$D$2:$E$228,2,FALSE))</f>
        <v>Leo, Kawasaki</v>
      </c>
      <c r="AO505" s="122" t="str">
        <f>+I505&amp;C505</f>
        <v>KDKSAUDI ARABIA</v>
      </c>
      <c r="AP505" s="122" t="str">
        <f>C505&amp;D505&amp;E505&amp;G505&amp;I505&amp;O505</f>
        <v>SAUDI ARABIA321001516779KDKMAR</v>
      </c>
      <c r="AQ505" s="122" t="str">
        <f>B505&amp;D505&amp;N505</f>
        <v xml:space="preserve">MIDDLE EAST32100VF </v>
      </c>
      <c r="AR505" s="123" t="str">
        <f>+D505&amp;J505</f>
        <v>32100SE</v>
      </c>
      <c r="AS505" s="124" t="str">
        <f t="shared" si="70"/>
        <v>Ves</v>
      </c>
      <c r="AT505" s="125" t="str">
        <f t="shared" si="71"/>
        <v>25GSE(MOTOR)11</v>
      </c>
      <c r="AU505" s="125" t="str">
        <f>IF(NOT(AT505=""),VLOOKUP(AT505,[1]PSI_Category!A:B,2,0),"")</f>
        <v>H/V</v>
      </c>
      <c r="AV505" s="125" t="s">
        <v>552</v>
      </c>
      <c r="AW505" s="125" t="s">
        <v>552</v>
      </c>
      <c r="AX505" s="125" t="s">
        <v>552</v>
      </c>
    </row>
    <row r="506" spans="2:50" s="103" customFormat="1" ht="11.4" customHeight="1" x14ac:dyDescent="0.3">
      <c r="B506" s="104" t="s">
        <v>1802</v>
      </c>
      <c r="C506" s="105" t="s">
        <v>2262</v>
      </c>
      <c r="D506" s="106">
        <v>32100</v>
      </c>
      <c r="E506" s="107">
        <v>1516</v>
      </c>
      <c r="F506" s="105" t="s">
        <v>2263</v>
      </c>
      <c r="G506" s="107">
        <v>779</v>
      </c>
      <c r="H506" s="105" t="s">
        <v>2269</v>
      </c>
      <c r="I506" s="105" t="s">
        <v>1773</v>
      </c>
      <c r="J506" s="107" t="s">
        <v>293</v>
      </c>
      <c r="K506" s="105">
        <v>92011224</v>
      </c>
      <c r="L506" s="105" t="s">
        <v>2329</v>
      </c>
      <c r="M506" s="105" t="s">
        <v>2330</v>
      </c>
      <c r="N506" s="105" t="s">
        <v>341</v>
      </c>
      <c r="O506" s="108" t="s">
        <v>160</v>
      </c>
      <c r="P506" s="109" t="s">
        <v>1777</v>
      </c>
      <c r="Q506" s="110">
        <v>45367</v>
      </c>
      <c r="R506" s="110"/>
      <c r="S506" s="110">
        <v>45373</v>
      </c>
      <c r="T506" s="110"/>
      <c r="U506" s="111" t="s">
        <v>2023</v>
      </c>
      <c r="V506" s="111" t="s">
        <v>2103</v>
      </c>
      <c r="W506" s="112"/>
      <c r="X506" s="113" t="s">
        <v>2152</v>
      </c>
      <c r="Y506" s="114" t="s">
        <v>285</v>
      </c>
      <c r="Z506" s="115">
        <v>666.72</v>
      </c>
      <c r="AA506" s="116">
        <v>15</v>
      </c>
      <c r="AB506" s="117">
        <f t="shared" si="63"/>
        <v>10000.800000000001</v>
      </c>
      <c r="AC506" s="117">
        <f t="shared" si="64"/>
        <v>78.221257200000011</v>
      </c>
      <c r="AD506" s="118">
        <v>15</v>
      </c>
      <c r="AE506" s="117">
        <f t="shared" si="65"/>
        <v>10000.800000000001</v>
      </c>
      <c r="AF506" s="117">
        <f t="shared" si="66"/>
        <v>78.221257200000011</v>
      </c>
      <c r="AG506" s="119">
        <f t="shared" si="67"/>
        <v>0</v>
      </c>
      <c r="AH506" s="120">
        <f t="shared" si="68"/>
        <v>0</v>
      </c>
      <c r="AI506" s="121">
        <f t="shared" si="69"/>
        <v>0</v>
      </c>
      <c r="AJ506" s="122" t="str">
        <f>+C506</f>
        <v>SAUDI ARABIA</v>
      </c>
      <c r="AK506" s="122" t="str">
        <f>IF(ISNA(VLOOKUP(postponeList!D506,[1]Sheet!$A$2:$B$12,2,FALSE))," ",(VLOOKUP(postponeList!D506,[1]Sheet!$A$2:$B$12,2,FALSE)))</f>
        <v>PESGD</v>
      </c>
      <c r="AL506" s="122" t="str">
        <f>IF(ISNA(VLOOKUP(E506,[1]Sheet!$G$2:$H$40,2,FALSE))," ",VLOOKUP(E506,[1]Sheet!$G$2:$H$40,2,FALSE))</f>
        <v>TAICHI</v>
      </c>
      <c r="AM506" s="122" t="str">
        <f>IF(ISNA(VLOOKUP(G506,[1]Sheet!$K$2:$L$159,2,FALSE))," ",(VLOOKUP(G506,[1]Sheet!$K$2:$L$159,2,FALSE)))</f>
        <v>HAI (JEDDAH)</v>
      </c>
      <c r="AN506" s="122" t="str">
        <f>IF(ISNA(VLOOKUP(I506&amp;C506,[1]Sheet!$D$2:$E$228,2,FALSE))," ",VLOOKUP(I506&amp;C506,[1]Sheet!$D$2:$E$228,2,FALSE))</f>
        <v>Leo, Kawasaki</v>
      </c>
      <c r="AO506" s="122" t="str">
        <f>+I506&amp;C506</f>
        <v>KDKSAUDI ARABIA</v>
      </c>
      <c r="AP506" s="122" t="str">
        <f>C506&amp;D506&amp;E506&amp;G506&amp;I506&amp;O506</f>
        <v>SAUDI ARABIA321001516779KDKMAR</v>
      </c>
      <c r="AQ506" s="122" t="str">
        <f>B506&amp;D506&amp;N506</f>
        <v>MIDDLE EAST32100CBN</v>
      </c>
      <c r="AR506" s="123" t="str">
        <f>+D506&amp;J506</f>
        <v>32100SE</v>
      </c>
      <c r="AS506" s="124" t="str">
        <f t="shared" si="70"/>
        <v>Ves</v>
      </c>
      <c r="AT506" s="125" t="str">
        <f t="shared" si="71"/>
        <v>25SMCJEHG</v>
      </c>
      <c r="AU506" s="125" t="e">
        <f>IF(NOT(AT506=""),VLOOKUP(AT506,[1]PSI_Category!A:B,2,0),"")</f>
        <v>#N/A</v>
      </c>
      <c r="AV506" s="125" t="s">
        <v>341</v>
      </c>
      <c r="AW506" s="125" t="s">
        <v>341</v>
      </c>
      <c r="AX506" s="125" t="s">
        <v>341</v>
      </c>
    </row>
    <row r="507" spans="2:50" s="103" customFormat="1" ht="11.4" customHeight="1" x14ac:dyDescent="0.3">
      <c r="B507" s="104" t="s">
        <v>1802</v>
      </c>
      <c r="C507" s="105" t="s">
        <v>2262</v>
      </c>
      <c r="D507" s="106">
        <v>32100</v>
      </c>
      <c r="E507" s="107">
        <v>1516</v>
      </c>
      <c r="F507" s="105" t="s">
        <v>2263</v>
      </c>
      <c r="G507" s="107">
        <v>779</v>
      </c>
      <c r="H507" s="105" t="s">
        <v>2269</v>
      </c>
      <c r="I507" s="105" t="s">
        <v>1773</v>
      </c>
      <c r="J507" s="107" t="s">
        <v>293</v>
      </c>
      <c r="K507" s="105">
        <v>92011224</v>
      </c>
      <c r="L507" s="105" t="s">
        <v>2329</v>
      </c>
      <c r="M507" s="105" t="s">
        <v>2331</v>
      </c>
      <c r="N507" s="105" t="s">
        <v>1831</v>
      </c>
      <c r="O507" s="108" t="s">
        <v>160</v>
      </c>
      <c r="P507" s="109" t="s">
        <v>1777</v>
      </c>
      <c r="Q507" s="110">
        <v>45367</v>
      </c>
      <c r="R507" s="110"/>
      <c r="S507" s="110">
        <v>45373</v>
      </c>
      <c r="T507" s="110"/>
      <c r="U507" s="111" t="s">
        <v>2023</v>
      </c>
      <c r="V507" s="111" t="s">
        <v>2103</v>
      </c>
      <c r="W507" s="112"/>
      <c r="X507" s="113" t="s">
        <v>2152</v>
      </c>
      <c r="Y507" s="114" t="s">
        <v>285</v>
      </c>
      <c r="Z507" s="115">
        <v>69.86</v>
      </c>
      <c r="AA507" s="116">
        <v>500</v>
      </c>
      <c r="AB507" s="117">
        <f t="shared" si="63"/>
        <v>34930</v>
      </c>
      <c r="AC507" s="117">
        <f t="shared" si="64"/>
        <v>273.204995</v>
      </c>
      <c r="AD507" s="118">
        <v>500</v>
      </c>
      <c r="AE507" s="117">
        <f t="shared" si="65"/>
        <v>34930</v>
      </c>
      <c r="AF507" s="117">
        <f t="shared" si="66"/>
        <v>273.204995</v>
      </c>
      <c r="AG507" s="119">
        <f t="shared" si="67"/>
        <v>0</v>
      </c>
      <c r="AH507" s="120">
        <f t="shared" si="68"/>
        <v>0</v>
      </c>
      <c r="AI507" s="121">
        <f t="shared" si="69"/>
        <v>0</v>
      </c>
      <c r="AJ507" s="122" t="str">
        <f>+C507</f>
        <v>SAUDI ARABIA</v>
      </c>
      <c r="AK507" s="122" t="str">
        <f>IF(ISNA(VLOOKUP(postponeList!D507,[1]Sheet!$A$2:$B$12,2,FALSE))," ",(VLOOKUP(postponeList!D507,[1]Sheet!$A$2:$B$12,2,FALSE)))</f>
        <v>PESGD</v>
      </c>
      <c r="AL507" s="122" t="str">
        <f>IF(ISNA(VLOOKUP(E507,[1]Sheet!$G$2:$H$40,2,FALSE))," ",VLOOKUP(E507,[1]Sheet!$G$2:$H$40,2,FALSE))</f>
        <v>TAICHI</v>
      </c>
      <c r="AM507" s="122" t="str">
        <f>IF(ISNA(VLOOKUP(G507,[1]Sheet!$K$2:$L$159,2,FALSE))," ",(VLOOKUP(G507,[1]Sheet!$K$2:$L$159,2,FALSE)))</f>
        <v>HAI (JEDDAH)</v>
      </c>
      <c r="AN507" s="122" t="str">
        <f>IF(ISNA(VLOOKUP(I507&amp;C507,[1]Sheet!$D$2:$E$228,2,FALSE))," ",VLOOKUP(I507&amp;C507,[1]Sheet!$D$2:$E$228,2,FALSE))</f>
        <v>Leo, Kawasaki</v>
      </c>
      <c r="AO507" s="122" t="str">
        <f>+I507&amp;C507</f>
        <v>KDKSAUDI ARABIA</v>
      </c>
      <c r="AP507" s="122" t="str">
        <f>C507&amp;D507&amp;E507&amp;G507&amp;I507&amp;O507</f>
        <v>SAUDI ARABIA321001516779KDKMAR</v>
      </c>
      <c r="AQ507" s="122" t="str">
        <f>B507&amp;D507&amp;N507</f>
        <v xml:space="preserve">MIDDLE EAST32100CM </v>
      </c>
      <c r="AR507" s="123" t="str">
        <f>+D507&amp;J507</f>
        <v>32100SE</v>
      </c>
      <c r="AS507" s="124" t="str">
        <f t="shared" si="70"/>
        <v>Ves</v>
      </c>
      <c r="AT507" s="125" t="str">
        <f t="shared" si="71"/>
        <v>27CHHNASHM</v>
      </c>
      <c r="AU507" s="125" t="str">
        <f>IF(NOT(AT507=""),VLOOKUP(AT507,[1]PSI_Category!A:B,2,0),"")</f>
        <v>C/M</v>
      </c>
      <c r="AV507" s="125" t="s">
        <v>535</v>
      </c>
      <c r="AW507" s="125" t="s">
        <v>535</v>
      </c>
      <c r="AX507" s="125" t="s">
        <v>535</v>
      </c>
    </row>
    <row r="508" spans="2:50" s="103" customFormat="1" ht="11.4" customHeight="1" x14ac:dyDescent="0.3">
      <c r="B508" s="104" t="s">
        <v>1802</v>
      </c>
      <c r="C508" s="105" t="s">
        <v>2262</v>
      </c>
      <c r="D508" s="106">
        <v>32100</v>
      </c>
      <c r="E508" s="107">
        <v>1516</v>
      </c>
      <c r="F508" s="105" t="s">
        <v>2263</v>
      </c>
      <c r="G508" s="107">
        <v>779</v>
      </c>
      <c r="H508" s="105" t="s">
        <v>2269</v>
      </c>
      <c r="I508" s="105" t="s">
        <v>1773</v>
      </c>
      <c r="J508" s="107" t="s">
        <v>293</v>
      </c>
      <c r="K508" s="105">
        <v>92011224</v>
      </c>
      <c r="L508" s="105" t="s">
        <v>2329</v>
      </c>
      <c r="M508" s="105" t="s">
        <v>2323</v>
      </c>
      <c r="N508" s="105" t="s">
        <v>1809</v>
      </c>
      <c r="O508" s="108" t="s">
        <v>160</v>
      </c>
      <c r="P508" s="109" t="s">
        <v>1777</v>
      </c>
      <c r="Q508" s="110">
        <v>45367</v>
      </c>
      <c r="R508" s="110"/>
      <c r="S508" s="110">
        <v>45373</v>
      </c>
      <c r="T508" s="110"/>
      <c r="U508" s="111" t="s">
        <v>2023</v>
      </c>
      <c r="V508" s="111" t="s">
        <v>2103</v>
      </c>
      <c r="W508" s="112"/>
      <c r="X508" s="113" t="s">
        <v>2152</v>
      </c>
      <c r="Y508" s="114" t="s">
        <v>285</v>
      </c>
      <c r="Z508" s="115">
        <v>64.61</v>
      </c>
      <c r="AA508" s="116">
        <v>680</v>
      </c>
      <c r="AB508" s="117">
        <f t="shared" si="63"/>
        <v>43934.8</v>
      </c>
      <c r="AC508" s="117">
        <f t="shared" si="64"/>
        <v>343.63603820000003</v>
      </c>
      <c r="AD508" s="118">
        <v>680</v>
      </c>
      <c r="AE508" s="117">
        <f t="shared" si="65"/>
        <v>43934.8</v>
      </c>
      <c r="AF508" s="117">
        <f t="shared" si="66"/>
        <v>343.63603820000003</v>
      </c>
      <c r="AG508" s="119">
        <f t="shared" si="67"/>
        <v>0</v>
      </c>
      <c r="AH508" s="120">
        <f t="shared" si="68"/>
        <v>0</v>
      </c>
      <c r="AI508" s="121">
        <f t="shared" si="69"/>
        <v>0</v>
      </c>
      <c r="AJ508" s="122" t="str">
        <f>+C508</f>
        <v>SAUDI ARABIA</v>
      </c>
      <c r="AK508" s="122" t="str">
        <f>IF(ISNA(VLOOKUP(postponeList!D508,[1]Sheet!$A$2:$B$12,2,FALSE))," ",(VLOOKUP(postponeList!D508,[1]Sheet!$A$2:$B$12,2,FALSE)))</f>
        <v>PESGD</v>
      </c>
      <c r="AL508" s="122" t="str">
        <f>IF(ISNA(VLOOKUP(E508,[1]Sheet!$G$2:$H$40,2,FALSE))," ",VLOOKUP(E508,[1]Sheet!$G$2:$H$40,2,FALSE))</f>
        <v>TAICHI</v>
      </c>
      <c r="AM508" s="122" t="str">
        <f>IF(ISNA(VLOOKUP(G508,[1]Sheet!$K$2:$L$159,2,FALSE))," ",(VLOOKUP(G508,[1]Sheet!$K$2:$L$159,2,FALSE)))</f>
        <v>HAI (JEDDAH)</v>
      </c>
      <c r="AN508" s="122" t="str">
        <f>IF(ISNA(VLOOKUP(I508&amp;C508,[1]Sheet!$D$2:$E$228,2,FALSE))," ",VLOOKUP(I508&amp;C508,[1]Sheet!$D$2:$E$228,2,FALSE))</f>
        <v>Leo, Kawasaki</v>
      </c>
      <c r="AO508" s="122" t="str">
        <f>+I508&amp;C508</f>
        <v>KDKSAUDI ARABIA</v>
      </c>
      <c r="AP508" s="122" t="str">
        <f>C508&amp;D508&amp;E508&amp;G508&amp;I508&amp;O508</f>
        <v>SAUDI ARABIA321001516779KDKMAR</v>
      </c>
      <c r="AQ508" s="122" t="str">
        <f>B508&amp;D508&amp;N508</f>
        <v xml:space="preserve">MIDDLE EAST32100VF </v>
      </c>
      <c r="AR508" s="123" t="str">
        <f>+D508&amp;J508</f>
        <v>32100SE</v>
      </c>
      <c r="AS508" s="124" t="str">
        <f t="shared" si="70"/>
        <v>Ves</v>
      </c>
      <c r="AT508" s="125" t="str">
        <f t="shared" si="71"/>
        <v>30GSE(MOTOR)11</v>
      </c>
      <c r="AU508" s="125" t="str">
        <f>IF(NOT(AT508=""),VLOOKUP(AT508,[1]PSI_Category!A:B,2,0),"")</f>
        <v>H/V</v>
      </c>
      <c r="AV508" s="125" t="s">
        <v>552</v>
      </c>
      <c r="AW508" s="125" t="s">
        <v>552</v>
      </c>
      <c r="AX508" s="125" t="s">
        <v>552</v>
      </c>
    </row>
    <row r="509" spans="2:50" s="103" customFormat="1" ht="11.4" customHeight="1" x14ac:dyDescent="0.3">
      <c r="B509" s="104" t="s">
        <v>1802</v>
      </c>
      <c r="C509" s="105" t="s">
        <v>2262</v>
      </c>
      <c r="D509" s="106">
        <v>32100</v>
      </c>
      <c r="E509" s="107">
        <v>1516</v>
      </c>
      <c r="F509" s="105" t="s">
        <v>2263</v>
      </c>
      <c r="G509" s="107">
        <v>779</v>
      </c>
      <c r="H509" s="105" t="s">
        <v>2269</v>
      </c>
      <c r="I509" s="105" t="s">
        <v>1773</v>
      </c>
      <c r="J509" s="107" t="s">
        <v>293</v>
      </c>
      <c r="K509" s="105">
        <v>92011224</v>
      </c>
      <c r="L509" s="105" t="s">
        <v>2329</v>
      </c>
      <c r="M509" s="105" t="s">
        <v>2324</v>
      </c>
      <c r="N509" s="105" t="s">
        <v>1831</v>
      </c>
      <c r="O509" s="108" t="s">
        <v>160</v>
      </c>
      <c r="P509" s="109" t="s">
        <v>1777</v>
      </c>
      <c r="Q509" s="110">
        <v>45367</v>
      </c>
      <c r="R509" s="110"/>
      <c r="S509" s="110">
        <v>45373</v>
      </c>
      <c r="T509" s="110"/>
      <c r="U509" s="111" t="s">
        <v>2023</v>
      </c>
      <c r="V509" s="111" t="s">
        <v>2103</v>
      </c>
      <c r="W509" s="112"/>
      <c r="X509" s="113" t="s">
        <v>2152</v>
      </c>
      <c r="Y509" s="114" t="s">
        <v>285</v>
      </c>
      <c r="Z509" s="115">
        <v>99.05</v>
      </c>
      <c r="AA509" s="116">
        <v>400</v>
      </c>
      <c r="AB509" s="117">
        <f t="shared" si="63"/>
        <v>39620</v>
      </c>
      <c r="AC509" s="117">
        <f t="shared" si="64"/>
        <v>309.88783000000001</v>
      </c>
      <c r="AD509" s="118">
        <v>400</v>
      </c>
      <c r="AE509" s="117">
        <f t="shared" si="65"/>
        <v>39620</v>
      </c>
      <c r="AF509" s="117">
        <f t="shared" si="66"/>
        <v>309.88783000000001</v>
      </c>
      <c r="AG509" s="119">
        <f t="shared" si="67"/>
        <v>0</v>
      </c>
      <c r="AH509" s="120">
        <f t="shared" si="68"/>
        <v>0</v>
      </c>
      <c r="AI509" s="121">
        <f t="shared" si="69"/>
        <v>0</v>
      </c>
      <c r="AJ509" s="122" t="str">
        <f>+C509</f>
        <v>SAUDI ARABIA</v>
      </c>
      <c r="AK509" s="122" t="str">
        <f>IF(ISNA(VLOOKUP(postponeList!D509,[1]Sheet!$A$2:$B$12,2,FALSE))," ",(VLOOKUP(postponeList!D509,[1]Sheet!$A$2:$B$12,2,FALSE)))</f>
        <v>PESGD</v>
      </c>
      <c r="AL509" s="122" t="str">
        <f>IF(ISNA(VLOOKUP(E509,[1]Sheet!$G$2:$H$40,2,FALSE))," ",VLOOKUP(E509,[1]Sheet!$G$2:$H$40,2,FALSE))</f>
        <v>TAICHI</v>
      </c>
      <c r="AM509" s="122" t="str">
        <f>IF(ISNA(VLOOKUP(G509,[1]Sheet!$K$2:$L$159,2,FALSE))," ",(VLOOKUP(G509,[1]Sheet!$K$2:$L$159,2,FALSE)))</f>
        <v>HAI (JEDDAH)</v>
      </c>
      <c r="AN509" s="122" t="str">
        <f>IF(ISNA(VLOOKUP(I509&amp;C509,[1]Sheet!$D$2:$E$228,2,FALSE))," ",VLOOKUP(I509&amp;C509,[1]Sheet!$D$2:$E$228,2,FALSE))</f>
        <v>Leo, Kawasaki</v>
      </c>
      <c r="AO509" s="122" t="str">
        <f>+I509&amp;C509</f>
        <v>KDKSAUDI ARABIA</v>
      </c>
      <c r="AP509" s="122" t="str">
        <f>C509&amp;D509&amp;E509&amp;G509&amp;I509&amp;O509</f>
        <v>SAUDI ARABIA321001516779KDKMAR</v>
      </c>
      <c r="AQ509" s="122" t="str">
        <f>B509&amp;D509&amp;N509</f>
        <v xml:space="preserve">MIDDLE EAST32100CM </v>
      </c>
      <c r="AR509" s="123" t="str">
        <f>+D509&amp;J509</f>
        <v>32100SE</v>
      </c>
      <c r="AS509" s="124" t="str">
        <f t="shared" si="70"/>
        <v>Ves</v>
      </c>
      <c r="AT509" s="125" t="str">
        <f t="shared" si="71"/>
        <v>32CDHNASHM</v>
      </c>
      <c r="AU509" s="125" t="str">
        <f>IF(NOT(AT509=""),VLOOKUP(AT509,[1]PSI_Category!A:B,2,0),"")</f>
        <v>C/M</v>
      </c>
      <c r="AV509" s="125" t="s">
        <v>535</v>
      </c>
      <c r="AW509" s="125" t="s">
        <v>535</v>
      </c>
      <c r="AX509" s="125" t="s">
        <v>535</v>
      </c>
    </row>
    <row r="510" spans="2:50" s="103" customFormat="1" ht="11.4" customHeight="1" x14ac:dyDescent="0.3">
      <c r="B510" s="104" t="s">
        <v>1802</v>
      </c>
      <c r="C510" s="105" t="s">
        <v>2262</v>
      </c>
      <c r="D510" s="106">
        <v>32100</v>
      </c>
      <c r="E510" s="107">
        <v>1516</v>
      </c>
      <c r="F510" s="105" t="s">
        <v>2263</v>
      </c>
      <c r="G510" s="107">
        <v>779</v>
      </c>
      <c r="H510" s="105" t="s">
        <v>2269</v>
      </c>
      <c r="I510" s="105" t="s">
        <v>1773</v>
      </c>
      <c r="J510" s="107" t="s">
        <v>293</v>
      </c>
      <c r="K510" s="105">
        <v>92011224</v>
      </c>
      <c r="L510" s="105" t="s">
        <v>2329</v>
      </c>
      <c r="M510" s="105" t="s">
        <v>2325</v>
      </c>
      <c r="N510" s="105" t="s">
        <v>1809</v>
      </c>
      <c r="O510" s="108" t="s">
        <v>160</v>
      </c>
      <c r="P510" s="109" t="s">
        <v>1777</v>
      </c>
      <c r="Q510" s="110">
        <v>45367</v>
      </c>
      <c r="R510" s="110"/>
      <c r="S510" s="110">
        <v>45373</v>
      </c>
      <c r="T510" s="110"/>
      <c r="U510" s="111" t="s">
        <v>2023</v>
      </c>
      <c r="V510" s="111" t="s">
        <v>2103</v>
      </c>
      <c r="W510" s="112"/>
      <c r="X510" s="113" t="s">
        <v>2152</v>
      </c>
      <c r="Y510" s="114" t="s">
        <v>285</v>
      </c>
      <c r="Z510" s="115">
        <v>96.11</v>
      </c>
      <c r="AA510" s="116">
        <v>650</v>
      </c>
      <c r="AB510" s="117">
        <f t="shared" si="63"/>
        <v>62471.5</v>
      </c>
      <c r="AC510" s="117">
        <f t="shared" si="64"/>
        <v>488.62083725000002</v>
      </c>
      <c r="AD510" s="118">
        <v>650</v>
      </c>
      <c r="AE510" s="117">
        <f t="shared" si="65"/>
        <v>62471.5</v>
      </c>
      <c r="AF510" s="117">
        <f t="shared" si="66"/>
        <v>488.62083725000002</v>
      </c>
      <c r="AG510" s="119">
        <f t="shared" si="67"/>
        <v>0</v>
      </c>
      <c r="AH510" s="120">
        <f t="shared" si="68"/>
        <v>0</v>
      </c>
      <c r="AI510" s="121">
        <f t="shared" si="69"/>
        <v>0</v>
      </c>
      <c r="AJ510" s="122" t="str">
        <f>+C510</f>
        <v>SAUDI ARABIA</v>
      </c>
      <c r="AK510" s="122" t="str">
        <f>IF(ISNA(VLOOKUP(postponeList!D510,[1]Sheet!$A$2:$B$12,2,FALSE))," ",(VLOOKUP(postponeList!D510,[1]Sheet!$A$2:$B$12,2,FALSE)))</f>
        <v>PESGD</v>
      </c>
      <c r="AL510" s="122" t="str">
        <f>IF(ISNA(VLOOKUP(E510,[1]Sheet!$G$2:$H$40,2,FALSE))," ",VLOOKUP(E510,[1]Sheet!$G$2:$H$40,2,FALSE))</f>
        <v>TAICHI</v>
      </c>
      <c r="AM510" s="122" t="str">
        <f>IF(ISNA(VLOOKUP(G510,[1]Sheet!$K$2:$L$159,2,FALSE))," ",(VLOOKUP(G510,[1]Sheet!$K$2:$L$159,2,FALSE)))</f>
        <v>HAI (JEDDAH)</v>
      </c>
      <c r="AN510" s="122" t="str">
        <f>IF(ISNA(VLOOKUP(I510&amp;C510,[1]Sheet!$D$2:$E$228,2,FALSE))," ",VLOOKUP(I510&amp;C510,[1]Sheet!$D$2:$E$228,2,FALSE))</f>
        <v>Leo, Kawasaki</v>
      </c>
      <c r="AO510" s="122" t="str">
        <f>+I510&amp;C510</f>
        <v>KDKSAUDI ARABIA</v>
      </c>
      <c r="AP510" s="122" t="str">
        <f>C510&amp;D510&amp;E510&amp;G510&amp;I510&amp;O510</f>
        <v>SAUDI ARABIA321001516779KDKMAR</v>
      </c>
      <c r="AQ510" s="122" t="str">
        <f>B510&amp;D510&amp;N510</f>
        <v xml:space="preserve">MIDDLE EAST32100VF </v>
      </c>
      <c r="AR510" s="123" t="str">
        <f>+D510&amp;J510</f>
        <v>32100SE</v>
      </c>
      <c r="AS510" s="124" t="str">
        <f t="shared" si="70"/>
        <v>Ves</v>
      </c>
      <c r="AT510" s="125" t="str">
        <f t="shared" si="71"/>
        <v>35GSE(MOTOR)11</v>
      </c>
      <c r="AU510" s="125" t="str">
        <f>IF(NOT(AT510=""),VLOOKUP(AT510,[1]PSI_Category!A:B,2,0),"")</f>
        <v>H/V</v>
      </c>
      <c r="AV510" s="125" t="s">
        <v>552</v>
      </c>
      <c r="AW510" s="125" t="s">
        <v>552</v>
      </c>
      <c r="AX510" s="125" t="s">
        <v>552</v>
      </c>
    </row>
    <row r="511" spans="2:50" s="103" customFormat="1" ht="11.4" customHeight="1" x14ac:dyDescent="0.3">
      <c r="B511" s="104" t="s">
        <v>1802</v>
      </c>
      <c r="C511" s="105" t="s">
        <v>2262</v>
      </c>
      <c r="D511" s="106">
        <v>32100</v>
      </c>
      <c r="E511" s="107">
        <v>1516</v>
      </c>
      <c r="F511" s="105" t="s">
        <v>2263</v>
      </c>
      <c r="G511" s="107">
        <v>779</v>
      </c>
      <c r="H511" s="105" t="s">
        <v>2269</v>
      </c>
      <c r="I511" s="105" t="s">
        <v>1773</v>
      </c>
      <c r="J511" s="107" t="s">
        <v>293</v>
      </c>
      <c r="K511" s="105">
        <v>92011224</v>
      </c>
      <c r="L511" s="105" t="s">
        <v>2329</v>
      </c>
      <c r="M511" s="105" t="s">
        <v>2327</v>
      </c>
      <c r="N511" s="105" t="s">
        <v>1809</v>
      </c>
      <c r="O511" s="108" t="s">
        <v>160</v>
      </c>
      <c r="P511" s="109" t="s">
        <v>1777</v>
      </c>
      <c r="Q511" s="110">
        <v>45367</v>
      </c>
      <c r="R511" s="110"/>
      <c r="S511" s="110">
        <v>45373</v>
      </c>
      <c r="T511" s="110"/>
      <c r="U511" s="111" t="s">
        <v>2023</v>
      </c>
      <c r="V511" s="111" t="s">
        <v>2103</v>
      </c>
      <c r="W511" s="112"/>
      <c r="X511" s="113" t="s">
        <v>2152</v>
      </c>
      <c r="Y511" s="114" t="s">
        <v>285</v>
      </c>
      <c r="Z511" s="115">
        <v>125.62</v>
      </c>
      <c r="AA511" s="116">
        <v>700</v>
      </c>
      <c r="AB511" s="117">
        <f t="shared" si="63"/>
        <v>87934</v>
      </c>
      <c r="AC511" s="117">
        <f t="shared" si="64"/>
        <v>687.77578100000005</v>
      </c>
      <c r="AD511" s="118">
        <v>700</v>
      </c>
      <c r="AE511" s="117">
        <f t="shared" si="65"/>
        <v>87934</v>
      </c>
      <c r="AF511" s="117">
        <f t="shared" si="66"/>
        <v>687.77578100000005</v>
      </c>
      <c r="AG511" s="119">
        <f t="shared" si="67"/>
        <v>0</v>
      </c>
      <c r="AH511" s="120">
        <f t="shared" si="68"/>
        <v>0</v>
      </c>
      <c r="AI511" s="121">
        <f t="shared" si="69"/>
        <v>0</v>
      </c>
      <c r="AJ511" s="122" t="str">
        <f>+C511</f>
        <v>SAUDI ARABIA</v>
      </c>
      <c r="AK511" s="122" t="str">
        <f>IF(ISNA(VLOOKUP(postponeList!D511,[1]Sheet!$A$2:$B$12,2,FALSE))," ",(VLOOKUP(postponeList!D511,[1]Sheet!$A$2:$B$12,2,FALSE)))</f>
        <v>PESGD</v>
      </c>
      <c r="AL511" s="122" t="str">
        <f>IF(ISNA(VLOOKUP(E511,[1]Sheet!$G$2:$H$40,2,FALSE))," ",VLOOKUP(E511,[1]Sheet!$G$2:$H$40,2,FALSE))</f>
        <v>TAICHI</v>
      </c>
      <c r="AM511" s="122" t="str">
        <f>IF(ISNA(VLOOKUP(G511,[1]Sheet!$K$2:$L$159,2,FALSE))," ",(VLOOKUP(G511,[1]Sheet!$K$2:$L$159,2,FALSE)))</f>
        <v>HAI (JEDDAH)</v>
      </c>
      <c r="AN511" s="122" t="str">
        <f>IF(ISNA(VLOOKUP(I511&amp;C511,[1]Sheet!$D$2:$E$228,2,FALSE))," ",VLOOKUP(I511&amp;C511,[1]Sheet!$D$2:$E$228,2,FALSE))</f>
        <v>Leo, Kawasaki</v>
      </c>
      <c r="AO511" s="122" t="str">
        <f>+I511&amp;C511</f>
        <v>KDKSAUDI ARABIA</v>
      </c>
      <c r="AP511" s="122" t="str">
        <f>C511&amp;D511&amp;E511&amp;G511&amp;I511&amp;O511</f>
        <v>SAUDI ARABIA321001516779KDKMAR</v>
      </c>
      <c r="AQ511" s="122" t="str">
        <f>B511&amp;D511&amp;N511</f>
        <v xml:space="preserve">MIDDLE EAST32100VF </v>
      </c>
      <c r="AR511" s="123" t="str">
        <f>+D511&amp;J511</f>
        <v>32100SE</v>
      </c>
      <c r="AS511" s="124" t="str">
        <f t="shared" si="70"/>
        <v>Ves</v>
      </c>
      <c r="AT511" s="125" t="str">
        <f t="shared" si="71"/>
        <v>40GSE(MOTOR)11</v>
      </c>
      <c r="AU511" s="125" t="str">
        <f>IF(NOT(AT511=""),VLOOKUP(AT511,[1]PSI_Category!A:B,2,0),"")</f>
        <v>H/V</v>
      </c>
      <c r="AV511" s="125" t="s">
        <v>552</v>
      </c>
      <c r="AW511" s="125" t="s">
        <v>552</v>
      </c>
      <c r="AX511" s="125" t="s">
        <v>552</v>
      </c>
    </row>
    <row r="512" spans="2:50" s="103" customFormat="1" ht="11.4" customHeight="1" x14ac:dyDescent="0.3">
      <c r="B512" s="104" t="s">
        <v>1802</v>
      </c>
      <c r="C512" s="105" t="s">
        <v>2262</v>
      </c>
      <c r="D512" s="106">
        <v>32100</v>
      </c>
      <c r="E512" s="107">
        <v>1516</v>
      </c>
      <c r="F512" s="105" t="s">
        <v>2263</v>
      </c>
      <c r="G512" s="107">
        <v>779</v>
      </c>
      <c r="H512" s="105" t="s">
        <v>2269</v>
      </c>
      <c r="I512" s="105" t="s">
        <v>1773</v>
      </c>
      <c r="J512" s="107" t="s">
        <v>293</v>
      </c>
      <c r="K512" s="105">
        <v>92011224</v>
      </c>
      <c r="L512" s="105" t="s">
        <v>2329</v>
      </c>
      <c r="M512" s="105" t="s">
        <v>2332</v>
      </c>
      <c r="N512" s="105" t="s">
        <v>2220</v>
      </c>
      <c r="O512" s="108" t="s">
        <v>160</v>
      </c>
      <c r="P512" s="109" t="s">
        <v>1777</v>
      </c>
      <c r="Q512" s="110">
        <v>45367</v>
      </c>
      <c r="R512" s="110"/>
      <c r="S512" s="110">
        <v>45373</v>
      </c>
      <c r="T512" s="110"/>
      <c r="U512" s="111" t="s">
        <v>2023</v>
      </c>
      <c r="V512" s="111" t="s">
        <v>2103</v>
      </c>
      <c r="W512" s="112"/>
      <c r="X512" s="113" t="s">
        <v>2152</v>
      </c>
      <c r="Y512" s="114" t="s">
        <v>285</v>
      </c>
      <c r="Z512" s="115">
        <v>129.80000000000001</v>
      </c>
      <c r="AA512" s="116">
        <v>15</v>
      </c>
      <c r="AB512" s="117">
        <f t="shared" si="63"/>
        <v>1947.0000000000002</v>
      </c>
      <c r="AC512" s="117">
        <f t="shared" si="64"/>
        <v>15.228460500000002</v>
      </c>
      <c r="AD512" s="118">
        <v>15</v>
      </c>
      <c r="AE512" s="117">
        <f t="shared" si="65"/>
        <v>1947.0000000000002</v>
      </c>
      <c r="AF512" s="117">
        <f t="shared" si="66"/>
        <v>15.228460500000002</v>
      </c>
      <c r="AG512" s="119">
        <f t="shared" si="67"/>
        <v>0</v>
      </c>
      <c r="AH512" s="120">
        <f t="shared" si="68"/>
        <v>0</v>
      </c>
      <c r="AI512" s="121">
        <f t="shared" si="69"/>
        <v>0</v>
      </c>
      <c r="AJ512" s="122" t="str">
        <f>+C512</f>
        <v>SAUDI ARABIA</v>
      </c>
      <c r="AK512" s="122" t="str">
        <f>IF(ISNA(VLOOKUP(postponeList!D512,[1]Sheet!$A$2:$B$12,2,FALSE))," ",(VLOOKUP(postponeList!D512,[1]Sheet!$A$2:$B$12,2,FALSE)))</f>
        <v>PESGD</v>
      </c>
      <c r="AL512" s="122" t="str">
        <f>IF(ISNA(VLOOKUP(E512,[1]Sheet!$G$2:$H$40,2,FALSE))," ",VLOOKUP(E512,[1]Sheet!$G$2:$H$40,2,FALSE))</f>
        <v>TAICHI</v>
      </c>
      <c r="AM512" s="122" t="str">
        <f>IF(ISNA(VLOOKUP(G512,[1]Sheet!$K$2:$L$159,2,FALSE))," ",(VLOOKUP(G512,[1]Sheet!$K$2:$L$159,2,FALSE)))</f>
        <v>HAI (JEDDAH)</v>
      </c>
      <c r="AN512" s="122" t="str">
        <f>IF(ISNA(VLOOKUP(I512&amp;C512,[1]Sheet!$D$2:$E$228,2,FALSE))," ",VLOOKUP(I512&amp;C512,[1]Sheet!$D$2:$E$228,2,FALSE))</f>
        <v>Leo, Kawasaki</v>
      </c>
      <c r="AO512" s="122" t="str">
        <f>+I512&amp;C512</f>
        <v>KDKSAUDI ARABIA</v>
      </c>
      <c r="AP512" s="122" t="str">
        <f>C512&amp;D512&amp;E512&amp;G512&amp;I512&amp;O512</f>
        <v>SAUDI ARABIA321001516779KDKMAR</v>
      </c>
      <c r="AQ512" s="122" t="str">
        <f>B512&amp;D512&amp;N512</f>
        <v xml:space="preserve">MIDDLE EAST32100RH </v>
      </c>
      <c r="AR512" s="123" t="str">
        <f>+D512&amp;J512</f>
        <v>32100SE</v>
      </c>
      <c r="AS512" s="124" t="str">
        <f t="shared" si="70"/>
        <v>Ves</v>
      </c>
      <c r="AT512" s="125" t="str">
        <f t="shared" si="71"/>
        <v>90HQUA11G</v>
      </c>
      <c r="AU512" s="125" t="str">
        <f>IF(NOT(AT512=""),VLOOKUP(AT512,[1]PSI_Category!A:B,2,0),"")</f>
        <v>R/H</v>
      </c>
      <c r="AV512" s="125" t="s">
        <v>2221</v>
      </c>
      <c r="AW512" s="125" t="s">
        <v>2221</v>
      </c>
      <c r="AX512" s="125" t="s">
        <v>2221</v>
      </c>
    </row>
    <row r="513" spans="2:50" s="103" customFormat="1" ht="11.4" customHeight="1" x14ac:dyDescent="0.3">
      <c r="B513" s="104" t="s">
        <v>1802</v>
      </c>
      <c r="C513" s="105" t="s">
        <v>2262</v>
      </c>
      <c r="D513" s="106">
        <v>32100</v>
      </c>
      <c r="E513" s="107">
        <v>1516</v>
      </c>
      <c r="F513" s="105" t="s">
        <v>2263</v>
      </c>
      <c r="G513" s="107">
        <v>779</v>
      </c>
      <c r="H513" s="105" t="s">
        <v>2269</v>
      </c>
      <c r="I513" s="105" t="s">
        <v>1773</v>
      </c>
      <c r="J513" s="107" t="s">
        <v>293</v>
      </c>
      <c r="K513" s="105">
        <v>92011224</v>
      </c>
      <c r="L513" s="105" t="s">
        <v>2329</v>
      </c>
      <c r="M513" s="105" t="s">
        <v>2328</v>
      </c>
      <c r="N513" s="105" t="s">
        <v>2220</v>
      </c>
      <c r="O513" s="108" t="s">
        <v>160</v>
      </c>
      <c r="P513" s="109" t="s">
        <v>1777</v>
      </c>
      <c r="Q513" s="110">
        <v>45367</v>
      </c>
      <c r="R513" s="110"/>
      <c r="S513" s="110">
        <v>45373</v>
      </c>
      <c r="T513" s="110"/>
      <c r="U513" s="111" t="s">
        <v>2023</v>
      </c>
      <c r="V513" s="111" t="s">
        <v>2103</v>
      </c>
      <c r="W513" s="112"/>
      <c r="X513" s="113" t="s">
        <v>2152</v>
      </c>
      <c r="Y513" s="114" t="s">
        <v>285</v>
      </c>
      <c r="Z513" s="115">
        <v>129.80000000000001</v>
      </c>
      <c r="AA513" s="116">
        <v>15</v>
      </c>
      <c r="AB513" s="117">
        <f t="shared" si="63"/>
        <v>1947.0000000000002</v>
      </c>
      <c r="AC513" s="117">
        <f t="shared" si="64"/>
        <v>15.228460500000002</v>
      </c>
      <c r="AD513" s="118">
        <v>15</v>
      </c>
      <c r="AE513" s="117">
        <f t="shared" si="65"/>
        <v>1947.0000000000002</v>
      </c>
      <c r="AF513" s="117">
        <f t="shared" si="66"/>
        <v>15.228460500000002</v>
      </c>
      <c r="AG513" s="119">
        <f t="shared" si="67"/>
        <v>0</v>
      </c>
      <c r="AH513" s="120">
        <f t="shared" si="68"/>
        <v>0</v>
      </c>
      <c r="AI513" s="121">
        <f t="shared" si="69"/>
        <v>0</v>
      </c>
      <c r="AJ513" s="122" t="str">
        <f>+C513</f>
        <v>SAUDI ARABIA</v>
      </c>
      <c r="AK513" s="122" t="str">
        <f>IF(ISNA(VLOOKUP(postponeList!D513,[1]Sheet!$A$2:$B$12,2,FALSE))," ",(VLOOKUP(postponeList!D513,[1]Sheet!$A$2:$B$12,2,FALSE)))</f>
        <v>PESGD</v>
      </c>
      <c r="AL513" s="122" t="str">
        <f>IF(ISNA(VLOOKUP(E513,[1]Sheet!$G$2:$H$40,2,FALSE))," ",VLOOKUP(E513,[1]Sheet!$G$2:$H$40,2,FALSE))</f>
        <v>TAICHI</v>
      </c>
      <c r="AM513" s="122" t="str">
        <f>IF(ISNA(VLOOKUP(G513,[1]Sheet!$K$2:$L$159,2,FALSE))," ",(VLOOKUP(G513,[1]Sheet!$K$2:$L$159,2,FALSE)))</f>
        <v>HAI (JEDDAH)</v>
      </c>
      <c r="AN513" s="122" t="str">
        <f>IF(ISNA(VLOOKUP(I513&amp;C513,[1]Sheet!$D$2:$E$228,2,FALSE))," ",VLOOKUP(I513&amp;C513,[1]Sheet!$D$2:$E$228,2,FALSE))</f>
        <v>Leo, Kawasaki</v>
      </c>
      <c r="AO513" s="122" t="str">
        <f>+I513&amp;C513</f>
        <v>KDKSAUDI ARABIA</v>
      </c>
      <c r="AP513" s="122" t="str">
        <f>C513&amp;D513&amp;E513&amp;G513&amp;I513&amp;O513</f>
        <v>SAUDI ARABIA321001516779KDKMAR</v>
      </c>
      <c r="AQ513" s="122" t="str">
        <f>B513&amp;D513&amp;N513</f>
        <v xml:space="preserve">MIDDLE EAST32100RH </v>
      </c>
      <c r="AR513" s="123" t="str">
        <f>+D513&amp;J513</f>
        <v>32100SE</v>
      </c>
      <c r="AS513" s="124" t="str">
        <f t="shared" si="70"/>
        <v>Ves</v>
      </c>
      <c r="AT513" s="125" t="str">
        <f t="shared" si="71"/>
        <v>90HQUA11S</v>
      </c>
      <c r="AU513" s="125" t="str">
        <f>IF(NOT(AT513=""),VLOOKUP(AT513,[1]PSI_Category!A:B,2,0),"")</f>
        <v>R/H</v>
      </c>
      <c r="AV513" s="125" t="s">
        <v>2221</v>
      </c>
      <c r="AW513" s="125" t="s">
        <v>2221</v>
      </c>
      <c r="AX513" s="125" t="s">
        <v>2221</v>
      </c>
    </row>
    <row r="514" spans="2:50" s="103" customFormat="1" ht="11.4" customHeight="1" x14ac:dyDescent="0.3">
      <c r="B514" s="104" t="s">
        <v>1802</v>
      </c>
      <c r="C514" s="105" t="s">
        <v>1840</v>
      </c>
      <c r="D514" s="106">
        <v>31200</v>
      </c>
      <c r="E514" s="107">
        <v>2019</v>
      </c>
      <c r="F514" s="105" t="s">
        <v>1762</v>
      </c>
      <c r="G514" s="107">
        <v>795</v>
      </c>
      <c r="H514" s="105" t="s">
        <v>1845</v>
      </c>
      <c r="I514" s="105" t="s">
        <v>298</v>
      </c>
      <c r="J514" s="107" t="s">
        <v>293</v>
      </c>
      <c r="K514" s="105">
        <v>92011857</v>
      </c>
      <c r="L514" s="105" t="s">
        <v>2333</v>
      </c>
      <c r="M514" s="105" t="s">
        <v>2334</v>
      </c>
      <c r="N514" s="105" t="s">
        <v>1799</v>
      </c>
      <c r="O514" s="108" t="s">
        <v>160</v>
      </c>
      <c r="P514" s="109" t="s">
        <v>1767</v>
      </c>
      <c r="Q514" s="110">
        <v>45377</v>
      </c>
      <c r="R514" s="110"/>
      <c r="S514" s="110">
        <v>45379</v>
      </c>
      <c r="T514" s="110"/>
      <c r="U514" s="111" t="s">
        <v>2002</v>
      </c>
      <c r="V514" s="111" t="s">
        <v>2003</v>
      </c>
      <c r="W514" s="112"/>
      <c r="X514" s="113"/>
      <c r="Y514" s="114" t="s">
        <v>285</v>
      </c>
      <c r="Z514" s="115">
        <v>27.73</v>
      </c>
      <c r="AA514" s="116">
        <v>17280</v>
      </c>
      <c r="AB514" s="117">
        <f t="shared" si="63"/>
        <v>479174.40000000002</v>
      </c>
      <c r="AC514" s="117">
        <f t="shared" si="64"/>
        <v>3747.8625696000004</v>
      </c>
      <c r="AD514" s="118">
        <v>17280</v>
      </c>
      <c r="AE514" s="117">
        <f t="shared" si="65"/>
        <v>479174.40000000002</v>
      </c>
      <c r="AF514" s="117">
        <f t="shared" si="66"/>
        <v>3747.8625696000004</v>
      </c>
      <c r="AG514" s="119">
        <f t="shared" si="67"/>
        <v>0</v>
      </c>
      <c r="AH514" s="120">
        <f t="shared" si="68"/>
        <v>0</v>
      </c>
      <c r="AI514" s="121">
        <f t="shared" si="69"/>
        <v>0</v>
      </c>
      <c r="AJ514" s="122" t="str">
        <f>+C514</f>
        <v>UAE</v>
      </c>
      <c r="AK514" s="122" t="str">
        <f>IF(ISNA(VLOOKUP(postponeList!D514,[1]Sheet!$A$2:$B$12,2,FALSE))," ",(VLOOKUP(postponeList!D514,[1]Sheet!$A$2:$B$12,2,FALSE)))</f>
        <v>PMMA</v>
      </c>
      <c r="AL514" s="122" t="str">
        <f>IF(ISNA(VLOOKUP(E514,[1]Sheet!$G$2:$H$40,2,FALSE))," ",VLOOKUP(E514,[1]Sheet!$G$2:$H$40,2,FALSE))</f>
        <v>PMMAF</v>
      </c>
      <c r="AM514" s="122" t="str">
        <f>IF(ISNA(VLOOKUP(G514,[1]Sheet!$K$2:$L$159,2,FALSE))," ",(VLOOKUP(G514,[1]Sheet!$K$2:$L$159,2,FALSE)))</f>
        <v>AFP</v>
      </c>
      <c r="AN514" s="122" t="str">
        <f>IF(ISNA(VLOOKUP(I514&amp;C514,[1]Sheet!$D$2:$E$228,2,FALSE))," ",VLOOKUP(I514&amp;C514,[1]Sheet!$D$2:$E$228,2,FALSE))</f>
        <v>Leo, Kawasaki</v>
      </c>
      <c r="AO514" s="122" t="str">
        <f>+I514&amp;C514</f>
        <v>PANUAE</v>
      </c>
      <c r="AP514" s="122" t="str">
        <f>C514&amp;D514&amp;E514&amp;G514&amp;I514&amp;O514</f>
        <v>UAE312002019795PANMAR</v>
      </c>
      <c r="AQ514" s="122" t="str">
        <f>B514&amp;D514&amp;N514</f>
        <v xml:space="preserve">MIDDLE EAST31200CF </v>
      </c>
      <c r="AR514" s="123" t="str">
        <f>+D514&amp;J514</f>
        <v>31200SE</v>
      </c>
      <c r="AS514" s="124" t="str">
        <f t="shared" si="70"/>
        <v>Pro</v>
      </c>
      <c r="AT514" s="125" t="str">
        <f t="shared" si="71"/>
        <v>F-56XZ2TBGJXG</v>
      </c>
      <c r="AU514" s="125" t="str">
        <f>IF(NOT(AT514=""),VLOOKUP(AT514,[1]PSI_Category!A:B,2,0),"")</f>
        <v>C/F</v>
      </c>
      <c r="AV514" s="125" t="s">
        <v>1800</v>
      </c>
      <c r="AW514" s="125" t="s">
        <v>1800</v>
      </c>
      <c r="AX514" s="125" t="s">
        <v>1800</v>
      </c>
    </row>
    <row r="515" spans="2:50" s="103" customFormat="1" ht="11.4" customHeight="1" x14ac:dyDescent="0.3">
      <c r="B515" s="104" t="s">
        <v>1802</v>
      </c>
      <c r="C515" s="105" t="s">
        <v>1840</v>
      </c>
      <c r="D515" s="106">
        <v>31200</v>
      </c>
      <c r="E515" s="107">
        <v>2019</v>
      </c>
      <c r="F515" s="105" t="s">
        <v>1762</v>
      </c>
      <c r="G515" s="107">
        <v>795</v>
      </c>
      <c r="H515" s="105" t="s">
        <v>1845</v>
      </c>
      <c r="I515" s="105" t="s">
        <v>298</v>
      </c>
      <c r="J515" s="107" t="s">
        <v>293</v>
      </c>
      <c r="K515" s="105">
        <v>92011857</v>
      </c>
      <c r="L515" s="105" t="s">
        <v>2333</v>
      </c>
      <c r="M515" s="105" t="s">
        <v>2334</v>
      </c>
      <c r="N515" s="105" t="s">
        <v>1799</v>
      </c>
      <c r="O515" s="108" t="s">
        <v>160</v>
      </c>
      <c r="P515" s="109" t="s">
        <v>1767</v>
      </c>
      <c r="Q515" s="110">
        <v>45372</v>
      </c>
      <c r="R515" s="110"/>
      <c r="S515" s="110">
        <v>45373</v>
      </c>
      <c r="T515" s="110">
        <v>45375</v>
      </c>
      <c r="U515" s="111" t="s">
        <v>2023</v>
      </c>
      <c r="V515" s="111" t="s">
        <v>2103</v>
      </c>
      <c r="W515" s="112"/>
      <c r="X515" s="113"/>
      <c r="Y515" s="114" t="s">
        <v>285</v>
      </c>
      <c r="Z515" s="115">
        <v>27.73</v>
      </c>
      <c r="AA515" s="116">
        <v>31104</v>
      </c>
      <c r="AB515" s="117">
        <f t="shared" si="63"/>
        <v>862513.92</v>
      </c>
      <c r="AC515" s="117">
        <f t="shared" si="64"/>
        <v>6746.1526252800004</v>
      </c>
      <c r="AD515" s="118">
        <v>31104</v>
      </c>
      <c r="AE515" s="117">
        <f t="shared" si="65"/>
        <v>862513.92</v>
      </c>
      <c r="AF515" s="117">
        <f t="shared" si="66"/>
        <v>6746.1526252800004</v>
      </c>
      <c r="AG515" s="119">
        <f t="shared" si="67"/>
        <v>0</v>
      </c>
      <c r="AH515" s="120">
        <f t="shared" si="68"/>
        <v>0</v>
      </c>
      <c r="AI515" s="121">
        <f t="shared" si="69"/>
        <v>0</v>
      </c>
      <c r="AJ515" s="122" t="str">
        <f>+C515</f>
        <v>UAE</v>
      </c>
      <c r="AK515" s="122" t="str">
        <f>IF(ISNA(VLOOKUP(postponeList!D515,[1]Sheet!$A$2:$B$12,2,FALSE))," ",(VLOOKUP(postponeList!D515,[1]Sheet!$A$2:$B$12,2,FALSE)))</f>
        <v>PMMA</v>
      </c>
      <c r="AL515" s="122" t="str">
        <f>IF(ISNA(VLOOKUP(E515,[1]Sheet!$G$2:$H$40,2,FALSE))," ",VLOOKUP(E515,[1]Sheet!$G$2:$H$40,2,FALSE))</f>
        <v>PMMAF</v>
      </c>
      <c r="AM515" s="122" t="str">
        <f>IF(ISNA(VLOOKUP(G515,[1]Sheet!$K$2:$L$159,2,FALSE))," ",(VLOOKUP(G515,[1]Sheet!$K$2:$L$159,2,FALSE)))</f>
        <v>AFP</v>
      </c>
      <c r="AN515" s="122" t="str">
        <f>IF(ISNA(VLOOKUP(I515&amp;C515,[1]Sheet!$D$2:$E$228,2,FALSE))," ",VLOOKUP(I515&amp;C515,[1]Sheet!$D$2:$E$228,2,FALSE))</f>
        <v>Leo, Kawasaki</v>
      </c>
      <c r="AO515" s="122" t="str">
        <f>+I515&amp;C515</f>
        <v>PANUAE</v>
      </c>
      <c r="AP515" s="122" t="str">
        <f>C515&amp;D515&amp;E515&amp;G515&amp;I515&amp;O515</f>
        <v>UAE312002019795PANMAR</v>
      </c>
      <c r="AQ515" s="122" t="str">
        <f>B515&amp;D515&amp;N515</f>
        <v xml:space="preserve">MIDDLE EAST31200CF </v>
      </c>
      <c r="AR515" s="123" t="str">
        <f>+D515&amp;J515</f>
        <v>31200SE</v>
      </c>
      <c r="AS515" s="124" t="str">
        <f t="shared" si="70"/>
        <v>Ves</v>
      </c>
      <c r="AT515" s="125" t="str">
        <f t="shared" si="71"/>
        <v>F-56XZ2TBGJXG</v>
      </c>
      <c r="AU515" s="125" t="str">
        <f>IF(NOT(AT515=""),VLOOKUP(AT515,[1]PSI_Category!A:B,2,0),"")</f>
        <v>C/F</v>
      </c>
      <c r="AV515" s="125" t="s">
        <v>1800</v>
      </c>
      <c r="AW515" s="125" t="s">
        <v>1800</v>
      </c>
      <c r="AX515" s="125" t="s">
        <v>1800</v>
      </c>
    </row>
    <row r="516" spans="2:50" s="103" customFormat="1" ht="11.4" customHeight="1" x14ac:dyDescent="0.3">
      <c r="B516" s="104" t="s">
        <v>1802</v>
      </c>
      <c r="C516" s="105" t="s">
        <v>1840</v>
      </c>
      <c r="D516" s="106">
        <v>31400</v>
      </c>
      <c r="E516" s="107">
        <v>2019</v>
      </c>
      <c r="F516" s="105" t="s">
        <v>1762</v>
      </c>
      <c r="G516" s="107">
        <v>795</v>
      </c>
      <c r="H516" s="105" t="s">
        <v>1845</v>
      </c>
      <c r="I516" s="105" t="s">
        <v>298</v>
      </c>
      <c r="J516" s="107" t="s">
        <v>293</v>
      </c>
      <c r="K516" s="105">
        <v>92011856</v>
      </c>
      <c r="L516" s="105" t="s">
        <v>2335</v>
      </c>
      <c r="M516" s="105" t="s">
        <v>1819</v>
      </c>
      <c r="N516" s="105" t="s">
        <v>1818</v>
      </c>
      <c r="O516" s="108" t="s">
        <v>160</v>
      </c>
      <c r="P516" s="109" t="s">
        <v>1767</v>
      </c>
      <c r="Q516" s="110">
        <v>45366</v>
      </c>
      <c r="R516" s="110">
        <v>45371</v>
      </c>
      <c r="S516" s="110">
        <v>45369</v>
      </c>
      <c r="T516" s="110">
        <v>45375</v>
      </c>
      <c r="U516" s="111" t="s">
        <v>2023</v>
      </c>
      <c r="V516" s="111" t="s">
        <v>2024</v>
      </c>
      <c r="W516" s="112"/>
      <c r="X516" s="113"/>
      <c r="Y516" s="114" t="s">
        <v>285</v>
      </c>
      <c r="Z516" s="115">
        <v>12.18</v>
      </c>
      <c r="AA516" s="116">
        <v>300</v>
      </c>
      <c r="AB516" s="117">
        <f t="shared" si="63"/>
        <v>3654</v>
      </c>
      <c r="AC516" s="117">
        <f t="shared" si="64"/>
        <v>28.579761000000001</v>
      </c>
      <c r="AD516" s="118">
        <v>300</v>
      </c>
      <c r="AE516" s="117">
        <f t="shared" si="65"/>
        <v>3654</v>
      </c>
      <c r="AF516" s="117">
        <f t="shared" si="66"/>
        <v>28.579761000000001</v>
      </c>
      <c r="AG516" s="119">
        <f t="shared" si="67"/>
        <v>0</v>
      </c>
      <c r="AH516" s="120">
        <f t="shared" si="68"/>
        <v>0</v>
      </c>
      <c r="AI516" s="121">
        <f t="shared" si="69"/>
        <v>0</v>
      </c>
      <c r="AJ516" s="122" t="str">
        <f>+C516</f>
        <v>UAE</v>
      </c>
      <c r="AK516" s="122" t="str">
        <f>IF(ISNA(VLOOKUP(postponeList!D516,[1]Sheet!$A$2:$B$12,2,FALSE))," ",(VLOOKUP(postponeList!D516,[1]Sheet!$A$2:$B$12,2,FALSE)))</f>
        <v>PEWVN</v>
      </c>
      <c r="AL516" s="122" t="str">
        <f>IF(ISNA(VLOOKUP(E516,[1]Sheet!$G$2:$H$40,2,FALSE))," ",VLOOKUP(E516,[1]Sheet!$G$2:$H$40,2,FALSE))</f>
        <v>PMMAF</v>
      </c>
      <c r="AM516" s="122" t="str">
        <f>IF(ISNA(VLOOKUP(G516,[1]Sheet!$K$2:$L$159,2,FALSE))," ",(VLOOKUP(G516,[1]Sheet!$K$2:$L$159,2,FALSE)))</f>
        <v>AFP</v>
      </c>
      <c r="AN516" s="122" t="str">
        <f>IF(ISNA(VLOOKUP(I516&amp;C516,[1]Sheet!$D$2:$E$228,2,FALSE))," ",VLOOKUP(I516&amp;C516,[1]Sheet!$D$2:$E$228,2,FALSE))</f>
        <v>Leo, Kawasaki</v>
      </c>
      <c r="AO516" s="122" t="str">
        <f>+I516&amp;C516</f>
        <v>PANUAE</v>
      </c>
      <c r="AP516" s="122" t="str">
        <f>C516&amp;D516&amp;E516&amp;G516&amp;I516&amp;O516</f>
        <v>UAE314002019795PANMAR</v>
      </c>
      <c r="AQ516" s="122" t="str">
        <f>B516&amp;D516&amp;N516</f>
        <v xml:space="preserve">MIDDLE EAST31400WP </v>
      </c>
      <c r="AR516" s="123" t="str">
        <f>+D516&amp;J516</f>
        <v>31400SE</v>
      </c>
      <c r="AS516" s="124" t="str">
        <f t="shared" si="70"/>
        <v>Pro</v>
      </c>
      <c r="AT516" s="125" t="str">
        <f t="shared" si="71"/>
        <v>FV-15WU4NAMGV</v>
      </c>
      <c r="AU516" s="125" t="str">
        <f>IF(NOT(AT516=""),VLOOKUP(AT516,[1]PSI_Category!A:B,2,0),"")</f>
        <v>W/P</v>
      </c>
      <c r="AV516" s="125" t="s">
        <v>536</v>
      </c>
      <c r="AW516" s="125" t="s">
        <v>536</v>
      </c>
      <c r="AX516" s="125" t="s">
        <v>536</v>
      </c>
    </row>
    <row r="517" spans="2:50" s="103" customFormat="1" ht="11.4" customHeight="1" x14ac:dyDescent="0.3">
      <c r="B517" s="104" t="s">
        <v>1802</v>
      </c>
      <c r="C517" s="105" t="s">
        <v>1840</v>
      </c>
      <c r="D517" s="106">
        <v>31400</v>
      </c>
      <c r="E517" s="107">
        <v>2019</v>
      </c>
      <c r="F517" s="105" t="s">
        <v>1762</v>
      </c>
      <c r="G517" s="107">
        <v>795</v>
      </c>
      <c r="H517" s="105" t="s">
        <v>1845</v>
      </c>
      <c r="I517" s="105" t="s">
        <v>298</v>
      </c>
      <c r="J517" s="107" t="s">
        <v>293</v>
      </c>
      <c r="K517" s="105">
        <v>92011856</v>
      </c>
      <c r="L517" s="105" t="s">
        <v>2335</v>
      </c>
      <c r="M517" s="105" t="s">
        <v>1847</v>
      </c>
      <c r="N517" s="105" t="s">
        <v>1818</v>
      </c>
      <c r="O517" s="108" t="s">
        <v>160</v>
      </c>
      <c r="P517" s="109" t="s">
        <v>1767</v>
      </c>
      <c r="Q517" s="110">
        <v>45366</v>
      </c>
      <c r="R517" s="110">
        <v>45371</v>
      </c>
      <c r="S517" s="110">
        <v>45369</v>
      </c>
      <c r="T517" s="110">
        <v>45375</v>
      </c>
      <c r="U517" s="111" t="s">
        <v>2023</v>
      </c>
      <c r="V517" s="111" t="s">
        <v>2024</v>
      </c>
      <c r="W517" s="112"/>
      <c r="X517" s="113"/>
      <c r="Y517" s="114" t="s">
        <v>285</v>
      </c>
      <c r="Z517" s="115">
        <v>18.190000000000001</v>
      </c>
      <c r="AA517" s="116">
        <v>400</v>
      </c>
      <c r="AB517" s="117">
        <f t="shared" ref="AB517:AB580" si="72">IF($Y517=$AB$3,$Z517*AA517,IF($Y517=$AC$3,$Z517*AA517/$AF$3,IF($Y517=$AH$3,$Z517*AA517/$AI$3,IF($Y517=$AJ$3,$Z517*AA517/$AK$3))))</f>
        <v>7276.0000000000009</v>
      </c>
      <c r="AC517" s="117">
        <f t="shared" ref="AC517:AC580" si="73">AB517*$AF$3/1000</f>
        <v>56.909234000000012</v>
      </c>
      <c r="AD517" s="118">
        <v>400</v>
      </c>
      <c r="AE517" s="117">
        <f t="shared" ref="AE517:AE580" si="74">IF($Y517=$AB$3,$Z517*AD517, IF($Y517=$AC$3, $Z517*AD517/$AF$3, IF($Y517=$AH$3, $Z517*AD517/$AI$3, IF($Y517=$AJ$3, $Z517*AD517/$AK$3))))</f>
        <v>7276.0000000000009</v>
      </c>
      <c r="AF517" s="117">
        <f t="shared" ref="AF517:AF580" si="75">AE517*$AF$3/1000</f>
        <v>56.909234000000012</v>
      </c>
      <c r="AG517" s="119">
        <f t="shared" ref="AG517:AG580" si="76">+AA517-AD517</f>
        <v>0</v>
      </c>
      <c r="AH517" s="120">
        <f t="shared" ref="AH517:AH580" si="77">IF($Y517=$AB$3,$Z517*AG517, IF($Y517=$AC$3, $Z517*AG517/$AF$3, IF($Y517=$AH$3, $Z517*AG517/$AI$3, IF($Y517=$AJ$3, $Z517*AG517/$AK$3))))</f>
        <v>0</v>
      </c>
      <c r="AI517" s="121">
        <f t="shared" ref="AI517:AI580" si="78">AH517*$AF$3/1000</f>
        <v>0</v>
      </c>
      <c r="AJ517" s="122" t="str">
        <f>+C517</f>
        <v>UAE</v>
      </c>
      <c r="AK517" s="122" t="str">
        <f>IF(ISNA(VLOOKUP(postponeList!D517,[1]Sheet!$A$2:$B$12,2,FALSE))," ",(VLOOKUP(postponeList!D517,[1]Sheet!$A$2:$B$12,2,FALSE)))</f>
        <v>PEWVN</v>
      </c>
      <c r="AL517" s="122" t="str">
        <f>IF(ISNA(VLOOKUP(E517,[1]Sheet!$G$2:$H$40,2,FALSE))," ",VLOOKUP(E517,[1]Sheet!$G$2:$H$40,2,FALSE))</f>
        <v>PMMAF</v>
      </c>
      <c r="AM517" s="122" t="str">
        <f>IF(ISNA(VLOOKUP(G517,[1]Sheet!$K$2:$L$159,2,FALSE))," ",(VLOOKUP(G517,[1]Sheet!$K$2:$L$159,2,FALSE)))</f>
        <v>AFP</v>
      </c>
      <c r="AN517" s="122" t="str">
        <f>IF(ISNA(VLOOKUP(I517&amp;C517,[1]Sheet!$D$2:$E$228,2,FALSE))," ",VLOOKUP(I517&amp;C517,[1]Sheet!$D$2:$E$228,2,FALSE))</f>
        <v>Leo, Kawasaki</v>
      </c>
      <c r="AO517" s="122" t="str">
        <f>+I517&amp;C517</f>
        <v>PANUAE</v>
      </c>
      <c r="AP517" s="122" t="str">
        <f>C517&amp;D517&amp;E517&amp;G517&amp;I517&amp;O517</f>
        <v>UAE314002019795PANMAR</v>
      </c>
      <c r="AQ517" s="122" t="str">
        <f>B517&amp;D517&amp;N517</f>
        <v xml:space="preserve">MIDDLE EAST31400WP </v>
      </c>
      <c r="AR517" s="123" t="str">
        <f>+D517&amp;J517</f>
        <v>31400SE</v>
      </c>
      <c r="AS517" s="124" t="str">
        <f t="shared" ref="AS517:AS580" si="79">LEFT(V517,3)</f>
        <v>Pro</v>
      </c>
      <c r="AT517" s="125" t="str">
        <f t="shared" ref="AT517:AT580" si="80">IFERROR(TRIM(M517),"")</f>
        <v>FV-20WU4NAMGV</v>
      </c>
      <c r="AU517" s="125" t="e">
        <f>IF(NOT(AT517=""),VLOOKUP(AT517,[1]PSI_Category!A:B,2,0),"")</f>
        <v>#N/A</v>
      </c>
      <c r="AV517" s="125" t="s">
        <v>536</v>
      </c>
      <c r="AW517" s="125" t="s">
        <v>536</v>
      </c>
      <c r="AX517" s="125" t="s">
        <v>536</v>
      </c>
    </row>
    <row r="518" spans="2:50" s="103" customFormat="1" ht="11.4" customHeight="1" x14ac:dyDescent="0.3">
      <c r="B518" s="104" t="s">
        <v>1802</v>
      </c>
      <c r="C518" s="105" t="s">
        <v>1840</v>
      </c>
      <c r="D518" s="106">
        <v>31400</v>
      </c>
      <c r="E518" s="107">
        <v>2019</v>
      </c>
      <c r="F518" s="105" t="s">
        <v>1762</v>
      </c>
      <c r="G518" s="107">
        <v>795</v>
      </c>
      <c r="H518" s="105" t="s">
        <v>1845</v>
      </c>
      <c r="I518" s="105" t="s">
        <v>298</v>
      </c>
      <c r="J518" s="107" t="s">
        <v>293</v>
      </c>
      <c r="K518" s="105">
        <v>92011856</v>
      </c>
      <c r="L518" s="105" t="s">
        <v>2335</v>
      </c>
      <c r="M518" s="105" t="s">
        <v>1848</v>
      </c>
      <c r="N518" s="105" t="s">
        <v>1809</v>
      </c>
      <c r="O518" s="108" t="s">
        <v>160</v>
      </c>
      <c r="P518" s="109" t="s">
        <v>1767</v>
      </c>
      <c r="Q518" s="110">
        <v>45366</v>
      </c>
      <c r="R518" s="110">
        <v>45371</v>
      </c>
      <c r="S518" s="110">
        <v>45369</v>
      </c>
      <c r="T518" s="110">
        <v>45375</v>
      </c>
      <c r="U518" s="111" t="s">
        <v>2023</v>
      </c>
      <c r="V518" s="111" t="s">
        <v>2024</v>
      </c>
      <c r="W518" s="112"/>
      <c r="X518" s="113"/>
      <c r="Y518" s="114" t="s">
        <v>285</v>
      </c>
      <c r="Z518" s="115">
        <v>20.78</v>
      </c>
      <c r="AA518" s="116">
        <v>20</v>
      </c>
      <c r="AB518" s="117">
        <f t="shared" si="72"/>
        <v>415.6</v>
      </c>
      <c r="AC518" s="117">
        <f t="shared" si="73"/>
        <v>3.2506154</v>
      </c>
      <c r="AD518" s="118">
        <v>20</v>
      </c>
      <c r="AE518" s="117">
        <f t="shared" si="74"/>
        <v>415.6</v>
      </c>
      <c r="AF518" s="117">
        <f t="shared" si="75"/>
        <v>3.2506154</v>
      </c>
      <c r="AG518" s="119">
        <f t="shared" si="76"/>
        <v>0</v>
      </c>
      <c r="AH518" s="120">
        <f t="shared" si="77"/>
        <v>0</v>
      </c>
      <c r="AI518" s="121">
        <f t="shared" si="78"/>
        <v>0</v>
      </c>
      <c r="AJ518" s="122" t="str">
        <f>+C518</f>
        <v>UAE</v>
      </c>
      <c r="AK518" s="122" t="str">
        <f>IF(ISNA(VLOOKUP(postponeList!D518,[1]Sheet!$A$2:$B$12,2,FALSE))," ",(VLOOKUP(postponeList!D518,[1]Sheet!$A$2:$B$12,2,FALSE)))</f>
        <v>PEWVN</v>
      </c>
      <c r="AL518" s="122" t="str">
        <f>IF(ISNA(VLOOKUP(E518,[1]Sheet!$G$2:$H$40,2,FALSE))," ",VLOOKUP(E518,[1]Sheet!$G$2:$H$40,2,FALSE))</f>
        <v>PMMAF</v>
      </c>
      <c r="AM518" s="122" t="str">
        <f>IF(ISNA(VLOOKUP(G518,[1]Sheet!$K$2:$L$159,2,FALSE))," ",(VLOOKUP(G518,[1]Sheet!$K$2:$L$159,2,FALSE)))</f>
        <v>AFP</v>
      </c>
      <c r="AN518" s="122" t="str">
        <f>IF(ISNA(VLOOKUP(I518&amp;C518,[1]Sheet!$D$2:$E$228,2,FALSE))," ",VLOOKUP(I518&amp;C518,[1]Sheet!$D$2:$E$228,2,FALSE))</f>
        <v>Leo, Kawasaki</v>
      </c>
      <c r="AO518" s="122" t="str">
        <f>+I518&amp;C518</f>
        <v>PANUAE</v>
      </c>
      <c r="AP518" s="122" t="str">
        <f>C518&amp;D518&amp;E518&amp;G518&amp;I518&amp;O518</f>
        <v>UAE314002019795PANMAR</v>
      </c>
      <c r="AQ518" s="122" t="str">
        <f>B518&amp;D518&amp;N518</f>
        <v xml:space="preserve">MIDDLE EAST31400VF </v>
      </c>
      <c r="AR518" s="123" t="str">
        <f>+D518&amp;J518</f>
        <v>31400SE</v>
      </c>
      <c r="AS518" s="124" t="str">
        <f t="shared" si="79"/>
        <v>Pro</v>
      </c>
      <c r="AT518" s="125" t="str">
        <f t="shared" si="80"/>
        <v>FV-25AU1NAMG</v>
      </c>
      <c r="AU518" s="125" t="str">
        <f>IF(NOT(AT518=""),VLOOKUP(AT518,[1]PSI_Category!A:B,2,0),"")</f>
        <v>V/F</v>
      </c>
      <c r="AV518" s="125" t="s">
        <v>533</v>
      </c>
      <c r="AW518" s="125" t="s">
        <v>1726</v>
      </c>
      <c r="AX518" s="125" t="s">
        <v>533</v>
      </c>
    </row>
    <row r="519" spans="2:50" s="103" customFormat="1" ht="11.4" customHeight="1" x14ac:dyDescent="0.3">
      <c r="B519" s="104" t="s">
        <v>1802</v>
      </c>
      <c r="C519" s="105" t="s">
        <v>1840</v>
      </c>
      <c r="D519" s="106">
        <v>31400</v>
      </c>
      <c r="E519" s="107">
        <v>303</v>
      </c>
      <c r="F519" s="105" t="s">
        <v>1841</v>
      </c>
      <c r="G519" s="107">
        <v>798</v>
      </c>
      <c r="H519" s="105" t="s">
        <v>1842</v>
      </c>
      <c r="I519" s="105" t="s">
        <v>1773</v>
      </c>
      <c r="J519" s="107" t="s">
        <v>293</v>
      </c>
      <c r="K519" s="105">
        <v>92010845</v>
      </c>
      <c r="L519" s="105" t="s">
        <v>2336</v>
      </c>
      <c r="M519" s="105" t="s">
        <v>1851</v>
      </c>
      <c r="N519" s="105" t="s">
        <v>1809</v>
      </c>
      <c r="O519" s="108" t="s">
        <v>160</v>
      </c>
      <c r="P519" s="109" t="s">
        <v>1777</v>
      </c>
      <c r="Q519" s="110"/>
      <c r="R519" s="110"/>
      <c r="S519" s="110"/>
      <c r="T519" s="110"/>
      <c r="U519" s="111"/>
      <c r="V519" s="111"/>
      <c r="W519" s="112"/>
      <c r="X519" s="113"/>
      <c r="Y519" s="114" t="s">
        <v>285</v>
      </c>
      <c r="Z519" s="115">
        <v>22.13</v>
      </c>
      <c r="AA519" s="116">
        <v>50</v>
      </c>
      <c r="AB519" s="117">
        <f t="shared" si="72"/>
        <v>1106.5</v>
      </c>
      <c r="AC519" s="117">
        <f t="shared" si="73"/>
        <v>8.6544897499999998</v>
      </c>
      <c r="AD519" s="118"/>
      <c r="AE519" s="117">
        <f t="shared" si="74"/>
        <v>0</v>
      </c>
      <c r="AF519" s="117">
        <f t="shared" si="75"/>
        <v>0</v>
      </c>
      <c r="AG519" s="119">
        <f t="shared" si="76"/>
        <v>50</v>
      </c>
      <c r="AH519" s="120">
        <f t="shared" si="77"/>
        <v>1106.5</v>
      </c>
      <c r="AI519" s="121">
        <f t="shared" si="78"/>
        <v>8.6544897499999998</v>
      </c>
      <c r="AJ519" s="122" t="str">
        <f>+C519</f>
        <v>UAE</v>
      </c>
      <c r="AK519" s="122" t="str">
        <f>IF(ISNA(VLOOKUP(postponeList!D519,[1]Sheet!$A$2:$B$12,2,FALSE))," ",(VLOOKUP(postponeList!D519,[1]Sheet!$A$2:$B$12,2,FALSE)))</f>
        <v>PEWVN</v>
      </c>
      <c r="AL519" s="122" t="str">
        <f>IF(ISNA(VLOOKUP(E519,[1]Sheet!$G$2:$H$40,2,FALSE))," ",VLOOKUP(E519,[1]Sheet!$G$2:$H$40,2,FALSE))</f>
        <v>SOJITZ</v>
      </c>
      <c r="AM519" s="122" t="str">
        <f>IF(ISNA(VLOOKUP(G519,[1]Sheet!$K$2:$L$159,2,FALSE))," ",(VLOOKUP(G519,[1]Sheet!$K$2:$L$159,2,FALSE)))</f>
        <v>E. ABU. DUBAI</v>
      </c>
      <c r="AN519" s="122" t="str">
        <f>IF(ISNA(VLOOKUP(I519&amp;C519,[1]Sheet!$D$2:$E$228,2,FALSE))," ",VLOOKUP(I519&amp;C519,[1]Sheet!$D$2:$E$228,2,FALSE))</f>
        <v>Leo, Jayant &amp; Vishal</v>
      </c>
      <c r="AO519" s="122" t="str">
        <f>+I519&amp;C519</f>
        <v>KDKUAE</v>
      </c>
      <c r="AP519" s="122" t="str">
        <f>C519&amp;D519&amp;E519&amp;G519&amp;I519&amp;O519</f>
        <v>UAE31400303798KDKMAR</v>
      </c>
      <c r="AQ519" s="122" t="str">
        <f>B519&amp;D519&amp;N519</f>
        <v xml:space="preserve">MIDDLE EAST31400VF </v>
      </c>
      <c r="AR519" s="123" t="str">
        <f>+D519&amp;J519</f>
        <v>31400SE</v>
      </c>
      <c r="AS519" s="124" t="str">
        <f t="shared" si="79"/>
        <v/>
      </c>
      <c r="AT519" s="125" t="str">
        <f t="shared" si="80"/>
        <v>10EGKB24</v>
      </c>
      <c r="AU519" s="125" t="e">
        <f>IF(NOT(AT519=""),VLOOKUP(AT519,[1]PSI_Category!A:B,2,0),"")</f>
        <v>#N/A</v>
      </c>
      <c r="AV519" s="125" t="s">
        <v>543</v>
      </c>
      <c r="AW519" s="125" t="s">
        <v>543</v>
      </c>
      <c r="AX519" s="125" t="s">
        <v>543</v>
      </c>
    </row>
    <row r="520" spans="2:50" s="103" customFormat="1" ht="11.4" customHeight="1" x14ac:dyDescent="0.3">
      <c r="B520" s="104" t="s">
        <v>1802</v>
      </c>
      <c r="C520" s="105" t="s">
        <v>1840</v>
      </c>
      <c r="D520" s="106">
        <v>31400</v>
      </c>
      <c r="E520" s="107">
        <v>303</v>
      </c>
      <c r="F520" s="105" t="s">
        <v>1841</v>
      </c>
      <c r="G520" s="107">
        <v>798</v>
      </c>
      <c r="H520" s="105" t="s">
        <v>1842</v>
      </c>
      <c r="I520" s="105" t="s">
        <v>1773</v>
      </c>
      <c r="J520" s="107" t="s">
        <v>293</v>
      </c>
      <c r="K520" s="105">
        <v>92010845</v>
      </c>
      <c r="L520" s="105" t="s">
        <v>2336</v>
      </c>
      <c r="M520" s="105" t="s">
        <v>2337</v>
      </c>
      <c r="N520" s="105" t="s">
        <v>1809</v>
      </c>
      <c r="O520" s="108" t="s">
        <v>160</v>
      </c>
      <c r="P520" s="109" t="s">
        <v>1777</v>
      </c>
      <c r="Q520" s="110"/>
      <c r="R520" s="110"/>
      <c r="S520" s="110"/>
      <c r="T520" s="110"/>
      <c r="U520" s="111"/>
      <c r="V520" s="111"/>
      <c r="W520" s="112"/>
      <c r="X520" s="113"/>
      <c r="Y520" s="114" t="s">
        <v>285</v>
      </c>
      <c r="Z520" s="115">
        <v>19.48</v>
      </c>
      <c r="AA520" s="116">
        <v>100</v>
      </c>
      <c r="AB520" s="117">
        <f t="shared" si="72"/>
        <v>1948</v>
      </c>
      <c r="AC520" s="117">
        <f t="shared" si="73"/>
        <v>15.236282000000001</v>
      </c>
      <c r="AD520" s="118"/>
      <c r="AE520" s="117">
        <f t="shared" si="74"/>
        <v>0</v>
      </c>
      <c r="AF520" s="117">
        <f t="shared" si="75"/>
        <v>0</v>
      </c>
      <c r="AG520" s="119">
        <f t="shared" si="76"/>
        <v>100</v>
      </c>
      <c r="AH520" s="120">
        <f t="shared" si="77"/>
        <v>1948</v>
      </c>
      <c r="AI520" s="121">
        <f t="shared" si="78"/>
        <v>15.236282000000001</v>
      </c>
      <c r="AJ520" s="122" t="str">
        <f>+C520</f>
        <v>UAE</v>
      </c>
      <c r="AK520" s="122" t="str">
        <f>IF(ISNA(VLOOKUP(postponeList!D520,[1]Sheet!$A$2:$B$12,2,FALSE))," ",(VLOOKUP(postponeList!D520,[1]Sheet!$A$2:$B$12,2,FALSE)))</f>
        <v>PEWVN</v>
      </c>
      <c r="AL520" s="122" t="str">
        <f>IF(ISNA(VLOOKUP(E520,[1]Sheet!$G$2:$H$40,2,FALSE))," ",VLOOKUP(E520,[1]Sheet!$G$2:$H$40,2,FALSE))</f>
        <v>SOJITZ</v>
      </c>
      <c r="AM520" s="122" t="str">
        <f>IF(ISNA(VLOOKUP(G520,[1]Sheet!$K$2:$L$159,2,FALSE))," ",(VLOOKUP(G520,[1]Sheet!$K$2:$L$159,2,FALSE)))</f>
        <v>E. ABU. DUBAI</v>
      </c>
      <c r="AN520" s="122" t="str">
        <f>IF(ISNA(VLOOKUP(I520&amp;C520,[1]Sheet!$D$2:$E$228,2,FALSE))," ",VLOOKUP(I520&amp;C520,[1]Sheet!$D$2:$E$228,2,FALSE))</f>
        <v>Leo, Jayant &amp; Vishal</v>
      </c>
      <c r="AO520" s="122" t="str">
        <f>+I520&amp;C520</f>
        <v>KDKUAE</v>
      </c>
      <c r="AP520" s="122" t="str">
        <f>C520&amp;D520&amp;E520&amp;G520&amp;I520&amp;O520</f>
        <v>UAE31400303798KDKMAR</v>
      </c>
      <c r="AQ520" s="122" t="str">
        <f>B520&amp;D520&amp;N520</f>
        <v xml:space="preserve">MIDDLE EAST31400VF </v>
      </c>
      <c r="AR520" s="123" t="str">
        <f>+D520&amp;J520</f>
        <v>31400SE</v>
      </c>
      <c r="AS520" s="124" t="str">
        <f t="shared" si="79"/>
        <v/>
      </c>
      <c r="AT520" s="125" t="str">
        <f t="shared" si="80"/>
        <v>10EGSB24</v>
      </c>
      <c r="AU520" s="125" t="e">
        <f>IF(NOT(AT520=""),VLOOKUP(AT520,[1]PSI_Category!A:B,2,0),"")</f>
        <v>#N/A</v>
      </c>
      <c r="AV520" s="125" t="s">
        <v>543</v>
      </c>
      <c r="AW520" s="125" t="s">
        <v>543</v>
      </c>
      <c r="AX520" s="125" t="s">
        <v>543</v>
      </c>
    </row>
    <row r="521" spans="2:50" s="103" customFormat="1" ht="11.4" customHeight="1" x14ac:dyDescent="0.3">
      <c r="B521" s="104" t="s">
        <v>1802</v>
      </c>
      <c r="C521" s="105" t="s">
        <v>1840</v>
      </c>
      <c r="D521" s="106">
        <v>31400</v>
      </c>
      <c r="E521" s="107">
        <v>303</v>
      </c>
      <c r="F521" s="105" t="s">
        <v>1841</v>
      </c>
      <c r="G521" s="107">
        <v>798</v>
      </c>
      <c r="H521" s="105" t="s">
        <v>1842</v>
      </c>
      <c r="I521" s="105" t="s">
        <v>1773</v>
      </c>
      <c r="J521" s="107" t="s">
        <v>293</v>
      </c>
      <c r="K521" s="105">
        <v>92010845</v>
      </c>
      <c r="L521" s="105" t="s">
        <v>2336</v>
      </c>
      <c r="M521" s="105" t="s">
        <v>1852</v>
      </c>
      <c r="N521" s="105" t="s">
        <v>1809</v>
      </c>
      <c r="O521" s="108" t="s">
        <v>160</v>
      </c>
      <c r="P521" s="109" t="s">
        <v>1777</v>
      </c>
      <c r="Q521" s="110"/>
      <c r="R521" s="110"/>
      <c r="S521" s="110"/>
      <c r="T521" s="110"/>
      <c r="U521" s="111"/>
      <c r="V521" s="111"/>
      <c r="W521" s="112"/>
      <c r="X521" s="113"/>
      <c r="Y521" s="114" t="s">
        <v>285</v>
      </c>
      <c r="Z521" s="115">
        <v>26.58</v>
      </c>
      <c r="AA521" s="116">
        <v>50</v>
      </c>
      <c r="AB521" s="117">
        <f t="shared" si="72"/>
        <v>1329</v>
      </c>
      <c r="AC521" s="117">
        <f t="shared" si="73"/>
        <v>10.394773500000001</v>
      </c>
      <c r="AD521" s="118"/>
      <c r="AE521" s="117">
        <f t="shared" si="74"/>
        <v>0</v>
      </c>
      <c r="AF521" s="117">
        <f t="shared" si="75"/>
        <v>0</v>
      </c>
      <c r="AG521" s="119">
        <f t="shared" si="76"/>
        <v>50</v>
      </c>
      <c r="AH521" s="120">
        <f t="shared" si="77"/>
        <v>1329</v>
      </c>
      <c r="AI521" s="121">
        <f t="shared" si="78"/>
        <v>10.394773500000001</v>
      </c>
      <c r="AJ521" s="122" t="str">
        <f>+C521</f>
        <v>UAE</v>
      </c>
      <c r="AK521" s="122" t="str">
        <f>IF(ISNA(VLOOKUP(postponeList!D521,[1]Sheet!$A$2:$B$12,2,FALSE))," ",(VLOOKUP(postponeList!D521,[1]Sheet!$A$2:$B$12,2,FALSE)))</f>
        <v>PEWVN</v>
      </c>
      <c r="AL521" s="122" t="str">
        <f>IF(ISNA(VLOOKUP(E521,[1]Sheet!$G$2:$H$40,2,FALSE))," ",VLOOKUP(E521,[1]Sheet!$G$2:$H$40,2,FALSE))</f>
        <v>SOJITZ</v>
      </c>
      <c r="AM521" s="122" t="str">
        <f>IF(ISNA(VLOOKUP(G521,[1]Sheet!$K$2:$L$159,2,FALSE))," ",(VLOOKUP(G521,[1]Sheet!$K$2:$L$159,2,FALSE)))</f>
        <v>E. ABU. DUBAI</v>
      </c>
      <c r="AN521" s="122" t="str">
        <f>IF(ISNA(VLOOKUP(I521&amp;C521,[1]Sheet!$D$2:$E$228,2,FALSE))," ",VLOOKUP(I521&amp;C521,[1]Sheet!$D$2:$E$228,2,FALSE))</f>
        <v>Leo, Jayant &amp; Vishal</v>
      </c>
      <c r="AO521" s="122" t="str">
        <f>+I521&amp;C521</f>
        <v>KDKUAE</v>
      </c>
      <c r="AP521" s="122" t="str">
        <f>C521&amp;D521&amp;E521&amp;G521&amp;I521&amp;O521</f>
        <v>UAE31400303798KDKMAR</v>
      </c>
      <c r="AQ521" s="122" t="str">
        <f>B521&amp;D521&amp;N521</f>
        <v xml:space="preserve">MIDDLE EAST31400VF </v>
      </c>
      <c r="AR521" s="123" t="str">
        <f>+D521&amp;J521</f>
        <v>31400SE</v>
      </c>
      <c r="AS521" s="124" t="str">
        <f t="shared" si="79"/>
        <v/>
      </c>
      <c r="AT521" s="125" t="str">
        <f t="shared" si="80"/>
        <v>15EGKB24</v>
      </c>
      <c r="AU521" s="125" t="e">
        <f>IF(NOT(AT521=""),VLOOKUP(AT521,[1]PSI_Category!A:B,2,0),"")</f>
        <v>#N/A</v>
      </c>
      <c r="AV521" s="125" t="s">
        <v>543</v>
      </c>
      <c r="AW521" s="125" t="s">
        <v>543</v>
      </c>
      <c r="AX521" s="125" t="s">
        <v>543</v>
      </c>
    </row>
    <row r="522" spans="2:50" s="103" customFormat="1" ht="11.4" customHeight="1" x14ac:dyDescent="0.3">
      <c r="B522" s="104" t="s">
        <v>1802</v>
      </c>
      <c r="C522" s="105" t="s">
        <v>1840</v>
      </c>
      <c r="D522" s="105">
        <v>31400</v>
      </c>
      <c r="E522" s="107">
        <v>303</v>
      </c>
      <c r="F522" s="105" t="s">
        <v>1841</v>
      </c>
      <c r="G522" s="107">
        <v>798</v>
      </c>
      <c r="H522" s="105" t="s">
        <v>1842</v>
      </c>
      <c r="I522" s="105" t="s">
        <v>1773</v>
      </c>
      <c r="J522" s="107" t="s">
        <v>293</v>
      </c>
      <c r="K522" s="105">
        <v>92010845</v>
      </c>
      <c r="L522" s="105" t="s">
        <v>2336</v>
      </c>
      <c r="M522" s="105" t="s">
        <v>1853</v>
      </c>
      <c r="N522" s="105" t="s">
        <v>1809</v>
      </c>
      <c r="O522" s="108" t="s">
        <v>160</v>
      </c>
      <c r="P522" s="109" t="s">
        <v>1777</v>
      </c>
      <c r="Q522" s="110"/>
      <c r="R522" s="110"/>
      <c r="S522" s="110"/>
      <c r="T522" s="110"/>
      <c r="U522" s="111"/>
      <c r="V522" s="111"/>
      <c r="W522" s="112"/>
      <c r="X522" s="113"/>
      <c r="Y522" s="114" t="s">
        <v>285</v>
      </c>
      <c r="Z522" s="115">
        <v>24.21</v>
      </c>
      <c r="AA522" s="116">
        <v>50</v>
      </c>
      <c r="AB522" s="117">
        <f t="shared" si="72"/>
        <v>1210.5</v>
      </c>
      <c r="AC522" s="117">
        <f t="shared" si="73"/>
        <v>9.4679257500000009</v>
      </c>
      <c r="AD522" s="132"/>
      <c r="AE522" s="117">
        <f t="shared" si="74"/>
        <v>0</v>
      </c>
      <c r="AF522" s="117">
        <f t="shared" si="75"/>
        <v>0</v>
      </c>
      <c r="AG522" s="119">
        <f t="shared" si="76"/>
        <v>50</v>
      </c>
      <c r="AH522" s="120">
        <f t="shared" si="77"/>
        <v>1210.5</v>
      </c>
      <c r="AI522" s="121">
        <f t="shared" si="78"/>
        <v>9.4679257500000009</v>
      </c>
      <c r="AJ522" s="122" t="str">
        <f>+C522</f>
        <v>UAE</v>
      </c>
      <c r="AK522" s="122" t="str">
        <f>IF(ISNA(VLOOKUP(postponeList!D522,[1]Sheet!$A$2:$B$12,2,FALSE))," ",(VLOOKUP(postponeList!D522,[1]Sheet!$A$2:$B$12,2,FALSE)))</f>
        <v>PEWVN</v>
      </c>
      <c r="AL522" s="122" t="str">
        <f>IF(ISNA(VLOOKUP(E522,[1]Sheet!$G$2:$H$40,2,FALSE))," ",VLOOKUP(E522,[1]Sheet!$G$2:$H$40,2,FALSE))</f>
        <v>SOJITZ</v>
      </c>
      <c r="AM522" s="122" t="str">
        <f>IF(ISNA(VLOOKUP(G522,[1]Sheet!$K$2:$L$159,2,FALSE))," ",(VLOOKUP(G522,[1]Sheet!$K$2:$L$159,2,FALSE)))</f>
        <v>E. ABU. DUBAI</v>
      </c>
      <c r="AN522" s="122" t="str">
        <f>IF(ISNA(VLOOKUP(I522&amp;C522,[1]Sheet!$D$2:$E$228,2,FALSE))," ",VLOOKUP(I522&amp;C522,[1]Sheet!$D$2:$E$228,2,FALSE))</f>
        <v>Leo, Jayant &amp; Vishal</v>
      </c>
      <c r="AO522" s="122" t="str">
        <f>+I522&amp;C522</f>
        <v>KDKUAE</v>
      </c>
      <c r="AP522" s="122" t="str">
        <f>C522&amp;D522&amp;E522&amp;G522&amp;I522&amp;O522</f>
        <v>UAE31400303798KDKMAR</v>
      </c>
      <c r="AQ522" s="122" t="str">
        <f>B522&amp;D522&amp;N522</f>
        <v xml:space="preserve">MIDDLE EAST31400VF </v>
      </c>
      <c r="AR522" s="123" t="str">
        <f>+D522&amp;J522</f>
        <v>31400SE</v>
      </c>
      <c r="AS522" s="124" t="str">
        <f t="shared" si="79"/>
        <v/>
      </c>
      <c r="AT522" s="125" t="str">
        <f t="shared" si="80"/>
        <v>15EGSB24</v>
      </c>
      <c r="AU522" s="125" t="e">
        <f>IF(NOT(AT522=""),VLOOKUP(AT522,[1]PSI_Category!A:B,2,0),"")</f>
        <v>#N/A</v>
      </c>
      <c r="AV522" s="125" t="s">
        <v>543</v>
      </c>
      <c r="AW522" s="125" t="s">
        <v>543</v>
      </c>
      <c r="AX522" s="125" t="s">
        <v>543</v>
      </c>
    </row>
    <row r="523" spans="2:50" s="103" customFormat="1" ht="11.4" customHeight="1" x14ac:dyDescent="0.3">
      <c r="B523" s="104" t="s">
        <v>1802</v>
      </c>
      <c r="C523" s="105" t="s">
        <v>1840</v>
      </c>
      <c r="D523" s="105">
        <v>31400</v>
      </c>
      <c r="E523" s="107">
        <v>303</v>
      </c>
      <c r="F523" s="105" t="s">
        <v>1841</v>
      </c>
      <c r="G523" s="107">
        <v>798</v>
      </c>
      <c r="H523" s="105" t="s">
        <v>1842</v>
      </c>
      <c r="I523" s="105" t="s">
        <v>1773</v>
      </c>
      <c r="J523" s="107" t="s">
        <v>293</v>
      </c>
      <c r="K523" s="105">
        <v>92010845</v>
      </c>
      <c r="L523" s="131" t="s">
        <v>2336</v>
      </c>
      <c r="M523" s="105" t="s">
        <v>1830</v>
      </c>
      <c r="N523" s="105" t="s">
        <v>1831</v>
      </c>
      <c r="O523" s="108" t="s">
        <v>160</v>
      </c>
      <c r="P523" s="109" t="s">
        <v>1777</v>
      </c>
      <c r="Q523" s="110"/>
      <c r="R523" s="110"/>
      <c r="S523" s="110"/>
      <c r="T523" s="110"/>
      <c r="U523" s="111"/>
      <c r="V523" s="111"/>
      <c r="W523" s="112"/>
      <c r="X523" s="113"/>
      <c r="Y523" s="114" t="s">
        <v>285</v>
      </c>
      <c r="Z523" s="115">
        <v>41.1</v>
      </c>
      <c r="AA523" s="116">
        <v>1250</v>
      </c>
      <c r="AB523" s="117">
        <f t="shared" si="72"/>
        <v>51375</v>
      </c>
      <c r="AC523" s="117">
        <f t="shared" si="73"/>
        <v>401.82956250000001</v>
      </c>
      <c r="AD523" s="132"/>
      <c r="AE523" s="117">
        <f t="shared" si="74"/>
        <v>0</v>
      </c>
      <c r="AF523" s="117">
        <f t="shared" si="75"/>
        <v>0</v>
      </c>
      <c r="AG523" s="119">
        <f t="shared" si="76"/>
        <v>1250</v>
      </c>
      <c r="AH523" s="120">
        <f t="shared" si="77"/>
        <v>51375</v>
      </c>
      <c r="AI523" s="121">
        <f t="shared" si="78"/>
        <v>401.82956250000001</v>
      </c>
      <c r="AJ523" s="122" t="str">
        <f>+C523</f>
        <v>UAE</v>
      </c>
      <c r="AK523" s="122" t="str">
        <f>IF(ISNA(VLOOKUP(postponeList!D523,[1]Sheet!$A$2:$B$12,2,FALSE))," ",(VLOOKUP(postponeList!D523,[1]Sheet!$A$2:$B$12,2,FALSE)))</f>
        <v>PEWVN</v>
      </c>
      <c r="AL523" s="122" t="str">
        <f>IF(ISNA(VLOOKUP(E523,[1]Sheet!$G$2:$H$40,2,FALSE))," ",VLOOKUP(E523,[1]Sheet!$G$2:$H$40,2,FALSE))</f>
        <v>SOJITZ</v>
      </c>
      <c r="AM523" s="122" t="str">
        <f>IF(ISNA(VLOOKUP(G523,[1]Sheet!$K$2:$L$159,2,FALSE))," ",(VLOOKUP(G523,[1]Sheet!$K$2:$L$159,2,FALSE)))</f>
        <v>E. ABU. DUBAI</v>
      </c>
      <c r="AN523" s="122" t="str">
        <f>IF(ISNA(VLOOKUP(I523&amp;C523,[1]Sheet!$D$2:$E$228,2,FALSE))," ",VLOOKUP(I523&amp;C523,[1]Sheet!$D$2:$E$228,2,FALSE))</f>
        <v>Leo, Jayant &amp; Vishal</v>
      </c>
      <c r="AO523" s="122" t="str">
        <f>+I523&amp;C523</f>
        <v>KDKUAE</v>
      </c>
      <c r="AP523" s="122" t="str">
        <f>C523&amp;D523&amp;E523&amp;G523&amp;I523&amp;O523</f>
        <v>UAE31400303798KDKMAR</v>
      </c>
      <c r="AQ523" s="122" t="str">
        <f>B523&amp;D523&amp;N523</f>
        <v xml:space="preserve">MIDDLE EAST31400CM </v>
      </c>
      <c r="AR523" s="123" t="str">
        <f>+D523&amp;J523</f>
        <v>31400SE</v>
      </c>
      <c r="AS523" s="124" t="str">
        <f t="shared" si="79"/>
        <v/>
      </c>
      <c r="AT523" s="125" t="str">
        <f t="shared" si="80"/>
        <v>17CUHNBMG</v>
      </c>
      <c r="AU523" s="125" t="str">
        <f>IF(NOT(AT523=""),VLOOKUP(AT523,[1]PSI_Category!A:B,2,0),"")</f>
        <v>C/M</v>
      </c>
      <c r="AV523" s="125" t="s">
        <v>535</v>
      </c>
      <c r="AW523" s="125" t="s">
        <v>535</v>
      </c>
      <c r="AX523" s="125" t="s">
        <v>535</v>
      </c>
    </row>
    <row r="524" spans="2:50" s="103" customFormat="1" ht="11.4" customHeight="1" x14ac:dyDescent="0.3">
      <c r="B524" s="104" t="s">
        <v>1802</v>
      </c>
      <c r="C524" s="105" t="s">
        <v>1840</v>
      </c>
      <c r="D524" s="105">
        <v>31400</v>
      </c>
      <c r="E524" s="107">
        <v>303</v>
      </c>
      <c r="F524" s="105" t="s">
        <v>1841</v>
      </c>
      <c r="G524" s="107">
        <v>798</v>
      </c>
      <c r="H524" s="105" t="s">
        <v>1842</v>
      </c>
      <c r="I524" s="105" t="s">
        <v>1773</v>
      </c>
      <c r="J524" s="107" t="s">
        <v>293</v>
      </c>
      <c r="K524" s="105">
        <v>92010845</v>
      </c>
      <c r="L524" s="105" t="s">
        <v>2336</v>
      </c>
      <c r="M524" s="105" t="s">
        <v>1855</v>
      </c>
      <c r="N524" s="105" t="s">
        <v>1809</v>
      </c>
      <c r="O524" s="108" t="s">
        <v>160</v>
      </c>
      <c r="P524" s="109" t="s">
        <v>1777</v>
      </c>
      <c r="Q524" s="110"/>
      <c r="R524" s="110"/>
      <c r="S524" s="110"/>
      <c r="T524" s="110"/>
      <c r="U524" s="111"/>
      <c r="V524" s="111"/>
      <c r="W524" s="112"/>
      <c r="X524" s="113"/>
      <c r="Y524" s="114" t="s">
        <v>285</v>
      </c>
      <c r="Z524" s="115">
        <v>27.52</v>
      </c>
      <c r="AA524" s="116">
        <v>150</v>
      </c>
      <c r="AB524" s="117">
        <f t="shared" si="72"/>
        <v>4128</v>
      </c>
      <c r="AC524" s="117">
        <f t="shared" si="73"/>
        <v>32.287151999999999</v>
      </c>
      <c r="AD524" s="132"/>
      <c r="AE524" s="117">
        <f t="shared" si="74"/>
        <v>0</v>
      </c>
      <c r="AF524" s="117">
        <f t="shared" si="75"/>
        <v>0</v>
      </c>
      <c r="AG524" s="119">
        <f t="shared" si="76"/>
        <v>150</v>
      </c>
      <c r="AH524" s="120">
        <f t="shared" si="77"/>
        <v>4128</v>
      </c>
      <c r="AI524" s="121">
        <f t="shared" si="78"/>
        <v>32.287151999999999</v>
      </c>
      <c r="AJ524" s="122" t="str">
        <f>+C524</f>
        <v>UAE</v>
      </c>
      <c r="AK524" s="122" t="str">
        <f>IF(ISNA(VLOOKUP(postponeList!D524,[1]Sheet!$A$2:$B$12,2,FALSE))," ",(VLOOKUP(postponeList!D524,[1]Sheet!$A$2:$B$12,2,FALSE)))</f>
        <v>PEWVN</v>
      </c>
      <c r="AL524" s="122" t="str">
        <f>IF(ISNA(VLOOKUP(E524,[1]Sheet!$G$2:$H$40,2,FALSE))," ",VLOOKUP(E524,[1]Sheet!$G$2:$H$40,2,FALSE))</f>
        <v>SOJITZ</v>
      </c>
      <c r="AM524" s="122" t="str">
        <f>IF(ISNA(VLOOKUP(G524,[1]Sheet!$K$2:$L$159,2,FALSE))," ",(VLOOKUP(G524,[1]Sheet!$K$2:$L$159,2,FALSE)))</f>
        <v>E. ABU. DUBAI</v>
      </c>
      <c r="AN524" s="122" t="str">
        <f>IF(ISNA(VLOOKUP(I524&amp;C524,[1]Sheet!$D$2:$E$228,2,FALSE))," ",VLOOKUP(I524&amp;C524,[1]Sheet!$D$2:$E$228,2,FALSE))</f>
        <v>Leo, Jayant &amp; Vishal</v>
      </c>
      <c r="AO524" s="122" t="str">
        <f>+I524&amp;C524</f>
        <v>KDKUAE</v>
      </c>
      <c r="AP524" s="122" t="str">
        <f>C524&amp;D524&amp;E524&amp;G524&amp;I524&amp;O524</f>
        <v>UAE31400303798KDKMAR</v>
      </c>
      <c r="AQ524" s="122" t="str">
        <f>B524&amp;D524&amp;N524</f>
        <v xml:space="preserve">MIDDLE EAST31400VF </v>
      </c>
      <c r="AR524" s="123" t="str">
        <f>+D524&amp;J524</f>
        <v>31400SE</v>
      </c>
      <c r="AS524" s="124" t="str">
        <f t="shared" si="79"/>
        <v/>
      </c>
      <c r="AT524" s="125" t="str">
        <f t="shared" si="80"/>
        <v>20ALANAMG</v>
      </c>
      <c r="AU524" s="125" t="str">
        <f>IF(NOT(AT524=""),VLOOKUP(AT524,[1]PSI_Category!A:B,2,0),"")</f>
        <v>V/F</v>
      </c>
      <c r="AV524" s="125" t="s">
        <v>533</v>
      </c>
      <c r="AW524" s="125" t="s">
        <v>1726</v>
      </c>
      <c r="AX524" s="125" t="s">
        <v>533</v>
      </c>
    </row>
    <row r="525" spans="2:50" s="103" customFormat="1" ht="11.4" customHeight="1" x14ac:dyDescent="0.3">
      <c r="B525" s="104" t="s">
        <v>1802</v>
      </c>
      <c r="C525" s="105" t="s">
        <v>1840</v>
      </c>
      <c r="D525" s="106">
        <v>31400</v>
      </c>
      <c r="E525" s="107">
        <v>303</v>
      </c>
      <c r="F525" s="105" t="s">
        <v>1841</v>
      </c>
      <c r="G525" s="107">
        <v>798</v>
      </c>
      <c r="H525" s="105" t="s">
        <v>1842</v>
      </c>
      <c r="I525" s="105" t="s">
        <v>1773</v>
      </c>
      <c r="J525" s="107" t="s">
        <v>293</v>
      </c>
      <c r="K525" s="105">
        <v>92010845</v>
      </c>
      <c r="L525" s="105" t="s">
        <v>2336</v>
      </c>
      <c r="M525" s="105" t="s">
        <v>1832</v>
      </c>
      <c r="N525" s="105" t="s">
        <v>1809</v>
      </c>
      <c r="O525" s="108" t="s">
        <v>160</v>
      </c>
      <c r="P525" s="109" t="s">
        <v>1777</v>
      </c>
      <c r="Q525" s="110"/>
      <c r="R525" s="110"/>
      <c r="S525" s="110"/>
      <c r="T525" s="110"/>
      <c r="U525" s="111"/>
      <c r="V525" s="111"/>
      <c r="W525" s="112"/>
      <c r="X525" s="113"/>
      <c r="Y525" s="114" t="s">
        <v>285</v>
      </c>
      <c r="Z525" s="115">
        <v>17.350000000000001</v>
      </c>
      <c r="AA525" s="116">
        <v>200</v>
      </c>
      <c r="AB525" s="117">
        <f t="shared" si="72"/>
        <v>3470.0000000000005</v>
      </c>
      <c r="AC525" s="117">
        <f t="shared" si="73"/>
        <v>27.140605000000004</v>
      </c>
      <c r="AD525" s="132"/>
      <c r="AE525" s="117">
        <f t="shared" si="74"/>
        <v>0</v>
      </c>
      <c r="AF525" s="117">
        <f t="shared" si="75"/>
        <v>0</v>
      </c>
      <c r="AG525" s="119">
        <f t="shared" si="76"/>
        <v>200</v>
      </c>
      <c r="AH525" s="120">
        <f t="shared" si="77"/>
        <v>3470.0000000000005</v>
      </c>
      <c r="AI525" s="121">
        <f t="shared" si="78"/>
        <v>27.140605000000004</v>
      </c>
      <c r="AJ525" s="122" t="str">
        <f>+C525</f>
        <v>UAE</v>
      </c>
      <c r="AK525" s="122" t="str">
        <f>IF(ISNA(VLOOKUP(postponeList!D525,[1]Sheet!$A$2:$B$12,2,FALSE))," ",(VLOOKUP(postponeList!D525,[1]Sheet!$A$2:$B$12,2,FALSE)))</f>
        <v>PEWVN</v>
      </c>
      <c r="AL525" s="122" t="str">
        <f>IF(ISNA(VLOOKUP(E525,[1]Sheet!$G$2:$H$40,2,FALSE))," ",VLOOKUP(E525,[1]Sheet!$G$2:$H$40,2,FALSE))</f>
        <v>SOJITZ</v>
      </c>
      <c r="AM525" s="122" t="str">
        <f>IF(ISNA(VLOOKUP(G525,[1]Sheet!$K$2:$L$159,2,FALSE))," ",(VLOOKUP(G525,[1]Sheet!$K$2:$L$159,2,FALSE)))</f>
        <v>E. ABU. DUBAI</v>
      </c>
      <c r="AN525" s="122" t="str">
        <f>IF(ISNA(VLOOKUP(I525&amp;C525,[1]Sheet!$D$2:$E$228,2,FALSE))," ",VLOOKUP(I525&amp;C525,[1]Sheet!$D$2:$E$228,2,FALSE))</f>
        <v>Leo, Jayant &amp; Vishal</v>
      </c>
      <c r="AO525" s="122" t="str">
        <f>+I525&amp;C525</f>
        <v>KDKUAE</v>
      </c>
      <c r="AP525" s="122" t="str">
        <f>C525&amp;D525&amp;E525&amp;G525&amp;I525&amp;O525</f>
        <v>UAE31400303798KDKMAR</v>
      </c>
      <c r="AQ525" s="122" t="str">
        <f>B525&amp;D525&amp;N525</f>
        <v xml:space="preserve">MIDDLE EAST31400VF </v>
      </c>
      <c r="AR525" s="123" t="str">
        <f>+D525&amp;J525</f>
        <v>31400SE</v>
      </c>
      <c r="AS525" s="124" t="str">
        <f t="shared" si="79"/>
        <v/>
      </c>
      <c r="AT525" s="125" t="str">
        <f t="shared" si="80"/>
        <v>20AUANAMG</v>
      </c>
      <c r="AU525" s="125" t="str">
        <f>IF(NOT(AT525=""),VLOOKUP(AT525,[1]PSI_Category!A:B,2,0),"")</f>
        <v>V/F</v>
      </c>
      <c r="AV525" s="125" t="s">
        <v>533</v>
      </c>
      <c r="AW525" s="125" t="s">
        <v>1726</v>
      </c>
      <c r="AX525" s="125" t="s">
        <v>533</v>
      </c>
    </row>
    <row r="526" spans="2:50" s="103" customFormat="1" ht="11.4" customHeight="1" x14ac:dyDescent="0.3">
      <c r="B526" s="104" t="s">
        <v>1802</v>
      </c>
      <c r="C526" s="105" t="s">
        <v>1840</v>
      </c>
      <c r="D526" s="106">
        <v>31400</v>
      </c>
      <c r="E526" s="107">
        <v>303</v>
      </c>
      <c r="F526" s="105" t="s">
        <v>1841</v>
      </c>
      <c r="G526" s="107">
        <v>798</v>
      </c>
      <c r="H526" s="105" t="s">
        <v>1842</v>
      </c>
      <c r="I526" s="105" t="s">
        <v>1773</v>
      </c>
      <c r="J526" s="107" t="s">
        <v>293</v>
      </c>
      <c r="K526" s="105">
        <v>92010845</v>
      </c>
      <c r="L526" s="105" t="s">
        <v>2336</v>
      </c>
      <c r="M526" s="105" t="s">
        <v>2338</v>
      </c>
      <c r="N526" s="105" t="s">
        <v>1831</v>
      </c>
      <c r="O526" s="108" t="s">
        <v>160</v>
      </c>
      <c r="P526" s="109" t="s">
        <v>1777</v>
      </c>
      <c r="Q526" s="110"/>
      <c r="R526" s="110"/>
      <c r="S526" s="110"/>
      <c r="T526" s="110"/>
      <c r="U526" s="111"/>
      <c r="V526" s="111"/>
      <c r="W526" s="112"/>
      <c r="X526" s="113"/>
      <c r="Y526" s="114" t="s">
        <v>285</v>
      </c>
      <c r="Z526" s="115">
        <v>55.6</v>
      </c>
      <c r="AA526" s="116">
        <v>100</v>
      </c>
      <c r="AB526" s="117">
        <f t="shared" si="72"/>
        <v>5560</v>
      </c>
      <c r="AC526" s="117">
        <f t="shared" si="73"/>
        <v>43.487540000000003</v>
      </c>
      <c r="AD526" s="118"/>
      <c r="AE526" s="117">
        <f t="shared" si="74"/>
        <v>0</v>
      </c>
      <c r="AF526" s="117">
        <f t="shared" si="75"/>
        <v>0</v>
      </c>
      <c r="AG526" s="119">
        <f t="shared" si="76"/>
        <v>100</v>
      </c>
      <c r="AH526" s="120">
        <f t="shared" si="77"/>
        <v>5560</v>
      </c>
      <c r="AI526" s="121">
        <f t="shared" si="78"/>
        <v>43.487540000000003</v>
      </c>
      <c r="AJ526" s="122" t="str">
        <f>+C526</f>
        <v>UAE</v>
      </c>
      <c r="AK526" s="122" t="str">
        <f>IF(ISNA(VLOOKUP(postponeList!D526,[1]Sheet!$A$2:$B$12,2,FALSE))," ",(VLOOKUP(postponeList!D526,[1]Sheet!$A$2:$B$12,2,FALSE)))</f>
        <v>PEWVN</v>
      </c>
      <c r="AL526" s="122" t="str">
        <f>IF(ISNA(VLOOKUP(E526,[1]Sheet!$G$2:$H$40,2,FALSE))," ",VLOOKUP(E526,[1]Sheet!$G$2:$H$40,2,FALSE))</f>
        <v>SOJITZ</v>
      </c>
      <c r="AM526" s="122" t="str">
        <f>IF(ISNA(VLOOKUP(G526,[1]Sheet!$K$2:$L$159,2,FALSE))," ",(VLOOKUP(G526,[1]Sheet!$K$2:$L$159,2,FALSE)))</f>
        <v>E. ABU. DUBAI</v>
      </c>
      <c r="AN526" s="122" t="str">
        <f>IF(ISNA(VLOOKUP(I526&amp;C526,[1]Sheet!$D$2:$E$228,2,FALSE))," ",VLOOKUP(I526&amp;C526,[1]Sheet!$D$2:$E$228,2,FALSE))</f>
        <v>Leo, Jayant &amp; Vishal</v>
      </c>
      <c r="AO526" s="122" t="str">
        <f>+I526&amp;C526</f>
        <v>KDKUAE</v>
      </c>
      <c r="AP526" s="122" t="str">
        <f>C526&amp;D526&amp;E526&amp;G526&amp;I526&amp;O526</f>
        <v>UAE31400303798KDKMAR</v>
      </c>
      <c r="AQ526" s="122" t="str">
        <f>B526&amp;D526&amp;N526</f>
        <v xml:space="preserve">MIDDLE EAST31400CM </v>
      </c>
      <c r="AR526" s="123" t="str">
        <f>+D526&amp;J526</f>
        <v>31400SE</v>
      </c>
      <c r="AS526" s="124" t="str">
        <f t="shared" si="79"/>
        <v/>
      </c>
      <c r="AT526" s="125" t="str">
        <f t="shared" si="80"/>
        <v>24CDHNBMG</v>
      </c>
      <c r="AU526" s="125" t="str">
        <f>IF(NOT(AT526=""),VLOOKUP(AT526,[1]PSI_Category!A:B,2,0),"")</f>
        <v>C/M</v>
      </c>
      <c r="AV526" s="125" t="s">
        <v>535</v>
      </c>
      <c r="AW526" s="125" t="s">
        <v>535</v>
      </c>
      <c r="AX526" s="125" t="s">
        <v>535</v>
      </c>
    </row>
    <row r="527" spans="2:50" s="103" customFormat="1" ht="11.4" customHeight="1" x14ac:dyDescent="0.3">
      <c r="B527" s="104" t="s">
        <v>1802</v>
      </c>
      <c r="C527" s="105" t="s">
        <v>1840</v>
      </c>
      <c r="D527" s="106">
        <v>31400</v>
      </c>
      <c r="E527" s="107">
        <v>303</v>
      </c>
      <c r="F527" s="105" t="s">
        <v>1841</v>
      </c>
      <c r="G527" s="107">
        <v>798</v>
      </c>
      <c r="H527" s="105" t="s">
        <v>1842</v>
      </c>
      <c r="I527" s="105" t="s">
        <v>1773</v>
      </c>
      <c r="J527" s="107" t="s">
        <v>293</v>
      </c>
      <c r="K527" s="105">
        <v>92010845</v>
      </c>
      <c r="L527" s="105" t="s">
        <v>2336</v>
      </c>
      <c r="M527" s="105" t="s">
        <v>1856</v>
      </c>
      <c r="N527" s="105" t="s">
        <v>1831</v>
      </c>
      <c r="O527" s="108" t="s">
        <v>160</v>
      </c>
      <c r="P527" s="109" t="s">
        <v>1777</v>
      </c>
      <c r="Q527" s="110"/>
      <c r="R527" s="110"/>
      <c r="S527" s="110"/>
      <c r="T527" s="110"/>
      <c r="U527" s="111"/>
      <c r="V527" s="111"/>
      <c r="W527" s="112"/>
      <c r="X527" s="113"/>
      <c r="Y527" s="114" t="s">
        <v>285</v>
      </c>
      <c r="Z527" s="115">
        <v>57.35</v>
      </c>
      <c r="AA527" s="116">
        <v>100</v>
      </c>
      <c r="AB527" s="117">
        <f t="shared" si="72"/>
        <v>5735</v>
      </c>
      <c r="AC527" s="117">
        <f t="shared" si="73"/>
        <v>44.856302500000005</v>
      </c>
      <c r="AD527" s="118"/>
      <c r="AE527" s="117">
        <f t="shared" si="74"/>
        <v>0</v>
      </c>
      <c r="AF527" s="117">
        <f t="shared" si="75"/>
        <v>0</v>
      </c>
      <c r="AG527" s="119">
        <f t="shared" si="76"/>
        <v>100</v>
      </c>
      <c r="AH527" s="120">
        <f t="shared" si="77"/>
        <v>5735</v>
      </c>
      <c r="AI527" s="121">
        <f t="shared" si="78"/>
        <v>44.856302500000005</v>
      </c>
      <c r="AJ527" s="122" t="str">
        <f>+C527</f>
        <v>UAE</v>
      </c>
      <c r="AK527" s="122" t="str">
        <f>IF(ISNA(VLOOKUP(postponeList!D527,[1]Sheet!$A$2:$B$12,2,FALSE))," ",(VLOOKUP(postponeList!D527,[1]Sheet!$A$2:$B$12,2,FALSE)))</f>
        <v>PEWVN</v>
      </c>
      <c r="AL527" s="122" t="str">
        <f>IF(ISNA(VLOOKUP(E527,[1]Sheet!$G$2:$H$40,2,FALSE))," ",VLOOKUP(E527,[1]Sheet!$G$2:$H$40,2,FALSE))</f>
        <v>SOJITZ</v>
      </c>
      <c r="AM527" s="122" t="str">
        <f>IF(ISNA(VLOOKUP(G527,[1]Sheet!$K$2:$L$159,2,FALSE))," ",(VLOOKUP(G527,[1]Sheet!$K$2:$L$159,2,FALSE)))</f>
        <v>E. ABU. DUBAI</v>
      </c>
      <c r="AN527" s="122" t="str">
        <f>IF(ISNA(VLOOKUP(I527&amp;C527,[1]Sheet!$D$2:$E$228,2,FALSE))," ",VLOOKUP(I527&amp;C527,[1]Sheet!$D$2:$E$228,2,FALSE))</f>
        <v>Leo, Jayant &amp; Vishal</v>
      </c>
      <c r="AO527" s="122" t="str">
        <f>+I527&amp;C527</f>
        <v>KDKUAE</v>
      </c>
      <c r="AP527" s="122" t="str">
        <f>C527&amp;D527&amp;E527&amp;G527&amp;I527&amp;O527</f>
        <v>UAE31400303798KDKMAR</v>
      </c>
      <c r="AQ527" s="122" t="str">
        <f>B527&amp;D527&amp;N527</f>
        <v xml:space="preserve">MIDDLE EAST31400CM </v>
      </c>
      <c r="AR527" s="123" t="str">
        <f>+D527&amp;J527</f>
        <v>31400SE</v>
      </c>
      <c r="AS527" s="124" t="str">
        <f t="shared" si="79"/>
        <v/>
      </c>
      <c r="AT527" s="125" t="str">
        <f t="shared" si="80"/>
        <v>24CHHNBMG</v>
      </c>
      <c r="AU527" s="125" t="e">
        <f>IF(NOT(AT527=""),VLOOKUP(AT527,[1]PSI_Category!A:B,2,0),"")</f>
        <v>#N/A</v>
      </c>
      <c r="AV527" s="125" t="s">
        <v>535</v>
      </c>
      <c r="AW527" s="125" t="s">
        <v>535</v>
      </c>
      <c r="AX527" s="125" t="s">
        <v>535</v>
      </c>
    </row>
    <row r="528" spans="2:50" s="103" customFormat="1" ht="11.4" customHeight="1" x14ac:dyDescent="0.3">
      <c r="B528" s="104" t="s">
        <v>1802</v>
      </c>
      <c r="C528" s="105" t="s">
        <v>1840</v>
      </c>
      <c r="D528" s="106">
        <v>31400</v>
      </c>
      <c r="E528" s="107">
        <v>303</v>
      </c>
      <c r="F528" s="105" t="s">
        <v>1841</v>
      </c>
      <c r="G528" s="107">
        <v>798</v>
      </c>
      <c r="H528" s="105" t="s">
        <v>1842</v>
      </c>
      <c r="I528" s="105" t="s">
        <v>1773</v>
      </c>
      <c r="J528" s="107" t="s">
        <v>293</v>
      </c>
      <c r="K528" s="105">
        <v>92010845</v>
      </c>
      <c r="L528" s="105" t="s">
        <v>2336</v>
      </c>
      <c r="M528" s="105" t="s">
        <v>1836</v>
      </c>
      <c r="N528" s="105" t="s">
        <v>1831</v>
      </c>
      <c r="O528" s="108" t="s">
        <v>160</v>
      </c>
      <c r="P528" s="109" t="s">
        <v>1777</v>
      </c>
      <c r="Q528" s="110"/>
      <c r="R528" s="110"/>
      <c r="S528" s="110"/>
      <c r="T528" s="110"/>
      <c r="U528" s="111"/>
      <c r="V528" s="111"/>
      <c r="W528" s="112"/>
      <c r="X528" s="113"/>
      <c r="Y528" s="114" t="s">
        <v>285</v>
      </c>
      <c r="Z528" s="115">
        <v>51.8</v>
      </c>
      <c r="AA528" s="116">
        <v>500</v>
      </c>
      <c r="AB528" s="117">
        <f t="shared" si="72"/>
        <v>25900</v>
      </c>
      <c r="AC528" s="117">
        <f t="shared" si="73"/>
        <v>202.57685000000001</v>
      </c>
      <c r="AD528" s="118"/>
      <c r="AE528" s="117">
        <f t="shared" si="74"/>
        <v>0</v>
      </c>
      <c r="AF528" s="117">
        <f t="shared" si="75"/>
        <v>0</v>
      </c>
      <c r="AG528" s="119">
        <f t="shared" si="76"/>
        <v>500</v>
      </c>
      <c r="AH528" s="120">
        <f t="shared" si="77"/>
        <v>25900</v>
      </c>
      <c r="AI528" s="121">
        <f t="shared" si="78"/>
        <v>202.57685000000001</v>
      </c>
      <c r="AJ528" s="122" t="str">
        <f>+C528</f>
        <v>UAE</v>
      </c>
      <c r="AK528" s="122" t="str">
        <f>IF(ISNA(VLOOKUP(postponeList!D528,[1]Sheet!$A$2:$B$12,2,FALSE))," ",(VLOOKUP(postponeList!D528,[1]Sheet!$A$2:$B$12,2,FALSE)))</f>
        <v>PEWVN</v>
      </c>
      <c r="AL528" s="122" t="str">
        <f>IF(ISNA(VLOOKUP(E528,[1]Sheet!$G$2:$H$40,2,FALSE))," ",VLOOKUP(E528,[1]Sheet!$G$2:$H$40,2,FALSE))</f>
        <v>SOJITZ</v>
      </c>
      <c r="AM528" s="122" t="str">
        <f>IF(ISNA(VLOOKUP(G528,[1]Sheet!$K$2:$L$159,2,FALSE))," ",(VLOOKUP(G528,[1]Sheet!$K$2:$L$159,2,FALSE)))</f>
        <v>E. ABU. DUBAI</v>
      </c>
      <c r="AN528" s="122" t="str">
        <f>IF(ISNA(VLOOKUP(I528&amp;C528,[1]Sheet!$D$2:$E$228,2,FALSE))," ",VLOOKUP(I528&amp;C528,[1]Sheet!$D$2:$E$228,2,FALSE))</f>
        <v>Leo, Jayant &amp; Vishal</v>
      </c>
      <c r="AO528" s="122" t="str">
        <f>+I528&amp;C528</f>
        <v>KDKUAE</v>
      </c>
      <c r="AP528" s="122" t="str">
        <f>C528&amp;D528&amp;E528&amp;G528&amp;I528&amp;O528</f>
        <v>UAE31400303798KDKMAR</v>
      </c>
      <c r="AQ528" s="122" t="str">
        <f>B528&amp;D528&amp;N528</f>
        <v xml:space="preserve">MIDDLE EAST31400CM </v>
      </c>
      <c r="AR528" s="123" t="str">
        <f>+D528&amp;J528</f>
        <v>31400SE</v>
      </c>
      <c r="AS528" s="124" t="str">
        <f t="shared" si="79"/>
        <v/>
      </c>
      <c r="AT528" s="125" t="str">
        <f t="shared" si="80"/>
        <v>24CUHNBMG</v>
      </c>
      <c r="AU528" s="125" t="str">
        <f>IF(NOT(AT528=""),VLOOKUP(AT528,[1]PSI_Category!A:B,2,0),"")</f>
        <v>C/M</v>
      </c>
      <c r="AV528" s="125" t="s">
        <v>535</v>
      </c>
      <c r="AW528" s="125" t="s">
        <v>535</v>
      </c>
      <c r="AX528" s="125" t="s">
        <v>535</v>
      </c>
    </row>
    <row r="529" spans="2:50" s="103" customFormat="1" ht="11.4" customHeight="1" x14ac:dyDescent="0.3">
      <c r="B529" s="104" t="s">
        <v>1802</v>
      </c>
      <c r="C529" s="105" t="s">
        <v>1840</v>
      </c>
      <c r="D529" s="106">
        <v>31400</v>
      </c>
      <c r="E529" s="107">
        <v>303</v>
      </c>
      <c r="F529" s="105" t="s">
        <v>1841</v>
      </c>
      <c r="G529" s="107">
        <v>798</v>
      </c>
      <c r="H529" s="105" t="s">
        <v>1842</v>
      </c>
      <c r="I529" s="105" t="s">
        <v>1773</v>
      </c>
      <c r="J529" s="107" t="s">
        <v>293</v>
      </c>
      <c r="K529" s="105">
        <v>92010845</v>
      </c>
      <c r="L529" s="105" t="s">
        <v>2336</v>
      </c>
      <c r="M529" s="105" t="s">
        <v>1838</v>
      </c>
      <c r="N529" s="105" t="s">
        <v>1809</v>
      </c>
      <c r="O529" s="108" t="s">
        <v>160</v>
      </c>
      <c r="P529" s="109" t="s">
        <v>1777</v>
      </c>
      <c r="Q529" s="110"/>
      <c r="R529" s="110"/>
      <c r="S529" s="110"/>
      <c r="T529" s="110"/>
      <c r="U529" s="111"/>
      <c r="V529" s="111"/>
      <c r="W529" s="112"/>
      <c r="X529" s="113"/>
      <c r="Y529" s="114" t="s">
        <v>285</v>
      </c>
      <c r="Z529" s="115">
        <v>20.23</v>
      </c>
      <c r="AA529" s="116">
        <v>100</v>
      </c>
      <c r="AB529" s="117">
        <f t="shared" si="72"/>
        <v>2023</v>
      </c>
      <c r="AC529" s="117">
        <f t="shared" si="73"/>
        <v>15.8228945</v>
      </c>
      <c r="AD529" s="118"/>
      <c r="AE529" s="117">
        <f t="shared" si="74"/>
        <v>0</v>
      </c>
      <c r="AF529" s="117">
        <f t="shared" si="75"/>
        <v>0</v>
      </c>
      <c r="AG529" s="119">
        <f t="shared" si="76"/>
        <v>100</v>
      </c>
      <c r="AH529" s="120">
        <f t="shared" si="77"/>
        <v>2023</v>
      </c>
      <c r="AI529" s="121">
        <f t="shared" si="78"/>
        <v>15.8228945</v>
      </c>
      <c r="AJ529" s="122" t="str">
        <f>+C529</f>
        <v>UAE</v>
      </c>
      <c r="AK529" s="122" t="str">
        <f>IF(ISNA(VLOOKUP(postponeList!D529,[1]Sheet!$A$2:$B$12,2,FALSE))," ",(VLOOKUP(postponeList!D529,[1]Sheet!$A$2:$B$12,2,FALSE)))</f>
        <v>PEWVN</v>
      </c>
      <c r="AL529" s="122" t="str">
        <f>IF(ISNA(VLOOKUP(E529,[1]Sheet!$G$2:$H$40,2,FALSE))," ",VLOOKUP(E529,[1]Sheet!$G$2:$H$40,2,FALSE))</f>
        <v>SOJITZ</v>
      </c>
      <c r="AM529" s="122" t="str">
        <f>IF(ISNA(VLOOKUP(G529,[1]Sheet!$K$2:$L$159,2,FALSE))," ",(VLOOKUP(G529,[1]Sheet!$K$2:$L$159,2,FALSE)))</f>
        <v>E. ABU. DUBAI</v>
      </c>
      <c r="AN529" s="122" t="str">
        <f>IF(ISNA(VLOOKUP(I529&amp;C529,[1]Sheet!$D$2:$E$228,2,FALSE))," ",VLOOKUP(I529&amp;C529,[1]Sheet!$D$2:$E$228,2,FALSE))</f>
        <v>Leo, Jayant &amp; Vishal</v>
      </c>
      <c r="AO529" s="122" t="str">
        <f>+I529&amp;C529</f>
        <v>KDKUAE</v>
      </c>
      <c r="AP529" s="122" t="str">
        <f>C529&amp;D529&amp;E529&amp;G529&amp;I529&amp;O529</f>
        <v>UAE31400303798KDKMAR</v>
      </c>
      <c r="AQ529" s="122" t="str">
        <f>B529&amp;D529&amp;N529</f>
        <v xml:space="preserve">MIDDLE EAST31400VF </v>
      </c>
      <c r="AR529" s="123" t="str">
        <f>+D529&amp;J529</f>
        <v>31400SE</v>
      </c>
      <c r="AS529" s="124" t="str">
        <f t="shared" si="79"/>
        <v/>
      </c>
      <c r="AT529" s="125" t="str">
        <f t="shared" si="80"/>
        <v>25AUANAMG</v>
      </c>
      <c r="AU529" s="125" t="str">
        <f>IF(NOT(AT529=""),VLOOKUP(AT529,[1]PSI_Category!A:B,2,0),"")</f>
        <v>V/F</v>
      </c>
      <c r="AV529" s="125" t="s">
        <v>533</v>
      </c>
      <c r="AW529" s="125" t="s">
        <v>1726</v>
      </c>
      <c r="AX529" s="125" t="s">
        <v>533</v>
      </c>
    </row>
    <row r="530" spans="2:50" s="103" customFormat="1" ht="11.4" customHeight="1" x14ac:dyDescent="0.3">
      <c r="B530" s="104" t="s">
        <v>1802</v>
      </c>
      <c r="C530" s="105" t="s">
        <v>1840</v>
      </c>
      <c r="D530" s="106">
        <v>31400</v>
      </c>
      <c r="E530" s="107">
        <v>303</v>
      </c>
      <c r="F530" s="105" t="s">
        <v>1841</v>
      </c>
      <c r="G530" s="107">
        <v>798</v>
      </c>
      <c r="H530" s="105" t="s">
        <v>1842</v>
      </c>
      <c r="I530" s="105" t="s">
        <v>1773</v>
      </c>
      <c r="J530" s="107" t="s">
        <v>293</v>
      </c>
      <c r="K530" s="105">
        <v>92010845</v>
      </c>
      <c r="L530" s="105" t="s">
        <v>2336</v>
      </c>
      <c r="M530" s="105" t="s">
        <v>2339</v>
      </c>
      <c r="N530" s="105" t="s">
        <v>1809</v>
      </c>
      <c r="O530" s="108" t="s">
        <v>160</v>
      </c>
      <c r="P530" s="109" t="s">
        <v>1777</v>
      </c>
      <c r="Q530" s="110"/>
      <c r="R530" s="110"/>
      <c r="S530" s="110"/>
      <c r="T530" s="110"/>
      <c r="U530" s="111"/>
      <c r="V530" s="111"/>
      <c r="W530" s="112"/>
      <c r="X530" s="113"/>
      <c r="Y530" s="114" t="s">
        <v>285</v>
      </c>
      <c r="Z530" s="115">
        <v>38.18</v>
      </c>
      <c r="AA530" s="116">
        <v>20</v>
      </c>
      <c r="AB530" s="117">
        <f t="shared" si="72"/>
        <v>763.6</v>
      </c>
      <c r="AC530" s="117">
        <f t="shared" si="73"/>
        <v>5.9724974</v>
      </c>
      <c r="AD530" s="118"/>
      <c r="AE530" s="117">
        <f t="shared" si="74"/>
        <v>0</v>
      </c>
      <c r="AF530" s="117">
        <f t="shared" si="75"/>
        <v>0</v>
      </c>
      <c r="AG530" s="119">
        <f t="shared" si="76"/>
        <v>20</v>
      </c>
      <c r="AH530" s="120">
        <f t="shared" si="77"/>
        <v>763.6</v>
      </c>
      <c r="AI530" s="121">
        <f t="shared" si="78"/>
        <v>5.9724974</v>
      </c>
      <c r="AJ530" s="122" t="str">
        <f>+C530</f>
        <v>UAE</v>
      </c>
      <c r="AK530" s="122" t="str">
        <f>IF(ISNA(VLOOKUP(postponeList!D530,[1]Sheet!$A$2:$B$12,2,FALSE))," ",(VLOOKUP(postponeList!D530,[1]Sheet!$A$2:$B$12,2,FALSE)))</f>
        <v>PEWVN</v>
      </c>
      <c r="AL530" s="122" t="str">
        <f>IF(ISNA(VLOOKUP(E530,[1]Sheet!$G$2:$H$40,2,FALSE))," ",VLOOKUP(E530,[1]Sheet!$G$2:$H$40,2,FALSE))</f>
        <v>SOJITZ</v>
      </c>
      <c r="AM530" s="122" t="str">
        <f>IF(ISNA(VLOOKUP(G530,[1]Sheet!$K$2:$L$159,2,FALSE))," ",(VLOOKUP(G530,[1]Sheet!$K$2:$L$159,2,FALSE)))</f>
        <v>E. ABU. DUBAI</v>
      </c>
      <c r="AN530" s="122" t="str">
        <f>IF(ISNA(VLOOKUP(I530&amp;C530,[1]Sheet!$D$2:$E$228,2,FALSE))," ",VLOOKUP(I530&amp;C530,[1]Sheet!$D$2:$E$228,2,FALSE))</f>
        <v>Leo, Jayant &amp; Vishal</v>
      </c>
      <c r="AO530" s="122" t="str">
        <f>+I530&amp;C530</f>
        <v>KDKUAE</v>
      </c>
      <c r="AP530" s="122" t="str">
        <f>C530&amp;D530&amp;E530&amp;G530&amp;I530&amp;O530</f>
        <v>UAE31400303798KDKMAR</v>
      </c>
      <c r="AQ530" s="122" t="str">
        <f>B530&amp;D530&amp;N530</f>
        <v xml:space="preserve">MIDDLE EAST31400VF </v>
      </c>
      <c r="AR530" s="123" t="str">
        <f>+D530&amp;J530</f>
        <v>31400SE</v>
      </c>
      <c r="AS530" s="124" t="str">
        <f t="shared" si="79"/>
        <v/>
      </c>
      <c r="AT530" s="125" t="str">
        <f t="shared" si="80"/>
        <v>30ALANBMG</v>
      </c>
      <c r="AU530" s="125" t="str">
        <f>IF(NOT(AT530=""),VLOOKUP(AT530,[1]PSI_Category!A:B,2,0),"")</f>
        <v>V/F</v>
      </c>
      <c r="AV530" s="125" t="s">
        <v>533</v>
      </c>
      <c r="AW530" s="125" t="s">
        <v>1726</v>
      </c>
      <c r="AX530" s="125" t="s">
        <v>533</v>
      </c>
    </row>
    <row r="531" spans="2:50" s="103" customFormat="1" ht="11.4" customHeight="1" x14ac:dyDescent="0.3">
      <c r="B531" s="104" t="s">
        <v>1802</v>
      </c>
      <c r="C531" s="105" t="s">
        <v>1840</v>
      </c>
      <c r="D531" s="106">
        <v>31400</v>
      </c>
      <c r="E531" s="107">
        <v>303</v>
      </c>
      <c r="F531" s="105" t="s">
        <v>1841</v>
      </c>
      <c r="G531" s="107">
        <v>798</v>
      </c>
      <c r="H531" s="105" t="s">
        <v>1842</v>
      </c>
      <c r="I531" s="105" t="s">
        <v>1773</v>
      </c>
      <c r="J531" s="107" t="s">
        <v>293</v>
      </c>
      <c r="K531" s="105">
        <v>92010845</v>
      </c>
      <c r="L531" s="105" t="s">
        <v>2336</v>
      </c>
      <c r="M531" s="105" t="s">
        <v>1839</v>
      </c>
      <c r="N531" s="105" t="s">
        <v>1809</v>
      </c>
      <c r="O531" s="108" t="s">
        <v>160</v>
      </c>
      <c r="P531" s="109" t="s">
        <v>1777</v>
      </c>
      <c r="Q531" s="110"/>
      <c r="R531" s="110"/>
      <c r="S531" s="110"/>
      <c r="T531" s="110"/>
      <c r="U531" s="111"/>
      <c r="V531" s="111"/>
      <c r="W531" s="112"/>
      <c r="X531" s="113"/>
      <c r="Y531" s="114" t="s">
        <v>285</v>
      </c>
      <c r="Z531" s="115">
        <v>30.96</v>
      </c>
      <c r="AA531" s="116">
        <v>50</v>
      </c>
      <c r="AB531" s="117">
        <f t="shared" si="72"/>
        <v>1548</v>
      </c>
      <c r="AC531" s="117">
        <f t="shared" si="73"/>
        <v>12.107682</v>
      </c>
      <c r="AD531" s="118"/>
      <c r="AE531" s="117">
        <f t="shared" si="74"/>
        <v>0</v>
      </c>
      <c r="AF531" s="117">
        <f t="shared" si="75"/>
        <v>0</v>
      </c>
      <c r="AG531" s="119">
        <f t="shared" si="76"/>
        <v>50</v>
      </c>
      <c r="AH531" s="120">
        <f t="shared" si="77"/>
        <v>1548</v>
      </c>
      <c r="AI531" s="121">
        <f t="shared" si="78"/>
        <v>12.107682</v>
      </c>
      <c r="AJ531" s="122" t="str">
        <f>+C531</f>
        <v>UAE</v>
      </c>
      <c r="AK531" s="122" t="str">
        <f>IF(ISNA(VLOOKUP(postponeList!D531,[1]Sheet!$A$2:$B$12,2,FALSE))," ",(VLOOKUP(postponeList!D531,[1]Sheet!$A$2:$B$12,2,FALSE)))</f>
        <v>PEWVN</v>
      </c>
      <c r="AL531" s="122" t="str">
        <f>IF(ISNA(VLOOKUP(E531,[1]Sheet!$G$2:$H$40,2,FALSE))," ",VLOOKUP(E531,[1]Sheet!$G$2:$H$40,2,FALSE))</f>
        <v>SOJITZ</v>
      </c>
      <c r="AM531" s="122" t="str">
        <f>IF(ISNA(VLOOKUP(G531,[1]Sheet!$K$2:$L$159,2,FALSE))," ",(VLOOKUP(G531,[1]Sheet!$K$2:$L$159,2,FALSE)))</f>
        <v>E. ABU. DUBAI</v>
      </c>
      <c r="AN531" s="122" t="str">
        <f>IF(ISNA(VLOOKUP(I531&amp;C531,[1]Sheet!$D$2:$E$228,2,FALSE))," ",VLOOKUP(I531&amp;C531,[1]Sheet!$D$2:$E$228,2,FALSE))</f>
        <v>Leo, Jayant &amp; Vishal</v>
      </c>
      <c r="AO531" s="122" t="str">
        <f>+I531&amp;C531</f>
        <v>KDKUAE</v>
      </c>
      <c r="AP531" s="122" t="str">
        <f>C531&amp;D531&amp;E531&amp;G531&amp;I531&amp;O531</f>
        <v>UAE31400303798KDKMAR</v>
      </c>
      <c r="AQ531" s="122" t="str">
        <f>B531&amp;D531&amp;N531</f>
        <v xml:space="preserve">MIDDLE EAST31400VF </v>
      </c>
      <c r="AR531" s="123" t="str">
        <f>+D531&amp;J531</f>
        <v>31400SE</v>
      </c>
      <c r="AS531" s="124" t="str">
        <f t="shared" si="79"/>
        <v/>
      </c>
      <c r="AT531" s="125" t="str">
        <f t="shared" si="80"/>
        <v>30AUANBMG</v>
      </c>
      <c r="AU531" s="125" t="str">
        <f>IF(NOT(AT531=""),VLOOKUP(AT531,[1]PSI_Category!A:B,2,0),"")</f>
        <v>V/F</v>
      </c>
      <c r="AV531" s="125" t="s">
        <v>533</v>
      </c>
      <c r="AW531" s="125" t="s">
        <v>1726</v>
      </c>
      <c r="AX531" s="125" t="s">
        <v>533</v>
      </c>
    </row>
    <row r="532" spans="2:50" s="103" customFormat="1" ht="11.4" customHeight="1" x14ac:dyDescent="0.3">
      <c r="B532" s="104" t="s">
        <v>1802</v>
      </c>
      <c r="C532" s="105" t="s">
        <v>1840</v>
      </c>
      <c r="D532" s="106">
        <v>31400</v>
      </c>
      <c r="E532" s="107">
        <v>303</v>
      </c>
      <c r="F532" s="105" t="s">
        <v>1841</v>
      </c>
      <c r="G532" s="107">
        <v>798</v>
      </c>
      <c r="H532" s="105" t="s">
        <v>1842</v>
      </c>
      <c r="I532" s="105" t="s">
        <v>1773</v>
      </c>
      <c r="J532" s="107" t="s">
        <v>293</v>
      </c>
      <c r="K532" s="105">
        <v>92010846</v>
      </c>
      <c r="L532" s="105" t="s">
        <v>2340</v>
      </c>
      <c r="M532" s="105" t="s">
        <v>1858</v>
      </c>
      <c r="N532" s="105" t="s">
        <v>1818</v>
      </c>
      <c r="O532" s="108" t="s">
        <v>160</v>
      </c>
      <c r="P532" s="109" t="s">
        <v>1777</v>
      </c>
      <c r="Q532" s="110"/>
      <c r="R532" s="110"/>
      <c r="S532" s="110"/>
      <c r="T532" s="110"/>
      <c r="U532" s="111"/>
      <c r="V532" s="111"/>
      <c r="W532" s="112"/>
      <c r="X532" s="113"/>
      <c r="Y532" s="114" t="s">
        <v>285</v>
      </c>
      <c r="Z532" s="115">
        <v>30.37</v>
      </c>
      <c r="AA532" s="116">
        <v>2150</v>
      </c>
      <c r="AB532" s="117">
        <f t="shared" si="72"/>
        <v>65295.5</v>
      </c>
      <c r="AC532" s="117">
        <f t="shared" si="73"/>
        <v>510.70875325000003</v>
      </c>
      <c r="AD532" s="118"/>
      <c r="AE532" s="117">
        <f t="shared" si="74"/>
        <v>0</v>
      </c>
      <c r="AF532" s="117">
        <f t="shared" si="75"/>
        <v>0</v>
      </c>
      <c r="AG532" s="119">
        <f t="shared" si="76"/>
        <v>2150</v>
      </c>
      <c r="AH532" s="120">
        <f t="shared" si="77"/>
        <v>65295.5</v>
      </c>
      <c r="AI532" s="121">
        <f t="shared" si="78"/>
        <v>510.70875325000003</v>
      </c>
      <c r="AJ532" s="122" t="str">
        <f>+C532</f>
        <v>UAE</v>
      </c>
      <c r="AK532" s="122" t="str">
        <f>IF(ISNA(VLOOKUP(postponeList!D532,[1]Sheet!$A$2:$B$12,2,FALSE))," ",(VLOOKUP(postponeList!D532,[1]Sheet!$A$2:$B$12,2,FALSE)))</f>
        <v>PEWVN</v>
      </c>
      <c r="AL532" s="122" t="str">
        <f>IF(ISNA(VLOOKUP(E532,[1]Sheet!$G$2:$H$40,2,FALSE))," ",VLOOKUP(E532,[1]Sheet!$G$2:$H$40,2,FALSE))</f>
        <v>SOJITZ</v>
      </c>
      <c r="AM532" s="122" t="str">
        <f>IF(ISNA(VLOOKUP(G532,[1]Sheet!$K$2:$L$159,2,FALSE))," ",(VLOOKUP(G532,[1]Sheet!$K$2:$L$159,2,FALSE)))</f>
        <v>E. ABU. DUBAI</v>
      </c>
      <c r="AN532" s="122" t="str">
        <f>IF(ISNA(VLOOKUP(I532&amp;C532,[1]Sheet!$D$2:$E$228,2,FALSE))," ",VLOOKUP(I532&amp;C532,[1]Sheet!$D$2:$E$228,2,FALSE))</f>
        <v>Leo, Jayant &amp; Vishal</v>
      </c>
      <c r="AO532" s="122" t="str">
        <f>+I532&amp;C532</f>
        <v>KDKUAE</v>
      </c>
      <c r="AP532" s="122" t="str">
        <f>C532&amp;D532&amp;E532&amp;G532&amp;I532&amp;O532</f>
        <v>UAE31400303798KDKMAR</v>
      </c>
      <c r="AQ532" s="122" t="str">
        <f>B532&amp;D532&amp;N532</f>
        <v xml:space="preserve">MIDDLE EAST31400WP </v>
      </c>
      <c r="AR532" s="123" t="str">
        <f>+D532&amp;J532</f>
        <v>31400SE</v>
      </c>
      <c r="AS532" s="124" t="str">
        <f t="shared" si="79"/>
        <v/>
      </c>
      <c r="AT532" s="125" t="str">
        <f t="shared" si="80"/>
        <v>15WHCTNBMGV</v>
      </c>
      <c r="AU532" s="125" t="str">
        <f>IF(NOT(AT532=""),VLOOKUP(AT532,[1]PSI_Category!A:B,2,0),"")</f>
        <v>W/P</v>
      </c>
      <c r="AV532" s="125" t="s">
        <v>536</v>
      </c>
      <c r="AW532" s="125" t="s">
        <v>536</v>
      </c>
      <c r="AX532" s="125" t="s">
        <v>536</v>
      </c>
    </row>
    <row r="533" spans="2:50" s="103" customFormat="1" ht="11.4" customHeight="1" x14ac:dyDescent="0.3">
      <c r="B533" s="104" t="s">
        <v>1802</v>
      </c>
      <c r="C533" s="105" t="s">
        <v>1840</v>
      </c>
      <c r="D533" s="106">
        <v>31400</v>
      </c>
      <c r="E533" s="107">
        <v>303</v>
      </c>
      <c r="F533" s="105" t="s">
        <v>1841</v>
      </c>
      <c r="G533" s="107">
        <v>798</v>
      </c>
      <c r="H533" s="105" t="s">
        <v>1842</v>
      </c>
      <c r="I533" s="105" t="s">
        <v>1773</v>
      </c>
      <c r="J533" s="107" t="s">
        <v>293</v>
      </c>
      <c r="K533" s="105">
        <v>92010846</v>
      </c>
      <c r="L533" s="105" t="s">
        <v>2340</v>
      </c>
      <c r="M533" s="105" t="s">
        <v>1854</v>
      </c>
      <c r="N533" s="105" t="s">
        <v>1818</v>
      </c>
      <c r="O533" s="108" t="s">
        <v>160</v>
      </c>
      <c r="P533" s="109" t="s">
        <v>1777</v>
      </c>
      <c r="Q533" s="110"/>
      <c r="R533" s="110"/>
      <c r="S533" s="110"/>
      <c r="T533" s="110"/>
      <c r="U533" s="111"/>
      <c r="V533" s="111"/>
      <c r="W533" s="112"/>
      <c r="X533" s="113"/>
      <c r="Y533" s="114" t="s">
        <v>285</v>
      </c>
      <c r="Z533" s="115">
        <v>13.34</v>
      </c>
      <c r="AA533" s="116">
        <v>1500</v>
      </c>
      <c r="AB533" s="117">
        <f t="shared" si="72"/>
        <v>20010</v>
      </c>
      <c r="AC533" s="117">
        <f t="shared" si="73"/>
        <v>156.50821500000001</v>
      </c>
      <c r="AD533" s="118"/>
      <c r="AE533" s="117">
        <f t="shared" si="74"/>
        <v>0</v>
      </c>
      <c r="AF533" s="117">
        <f t="shared" si="75"/>
        <v>0</v>
      </c>
      <c r="AG533" s="119">
        <f t="shared" si="76"/>
        <v>1500</v>
      </c>
      <c r="AH533" s="120">
        <f t="shared" si="77"/>
        <v>20010</v>
      </c>
      <c r="AI533" s="121">
        <f t="shared" si="78"/>
        <v>156.50821500000001</v>
      </c>
      <c r="AJ533" s="122" t="str">
        <f>+C533</f>
        <v>UAE</v>
      </c>
      <c r="AK533" s="122" t="str">
        <f>IF(ISNA(VLOOKUP(postponeList!D533,[1]Sheet!$A$2:$B$12,2,FALSE))," ",(VLOOKUP(postponeList!D533,[1]Sheet!$A$2:$B$12,2,FALSE)))</f>
        <v>PEWVN</v>
      </c>
      <c r="AL533" s="122" t="str">
        <f>IF(ISNA(VLOOKUP(E533,[1]Sheet!$G$2:$H$40,2,FALSE))," ",VLOOKUP(E533,[1]Sheet!$G$2:$H$40,2,FALSE))</f>
        <v>SOJITZ</v>
      </c>
      <c r="AM533" s="122" t="str">
        <f>IF(ISNA(VLOOKUP(G533,[1]Sheet!$K$2:$L$159,2,FALSE))," ",(VLOOKUP(G533,[1]Sheet!$K$2:$L$159,2,FALSE)))</f>
        <v>E. ABU. DUBAI</v>
      </c>
      <c r="AN533" s="122" t="str">
        <f>IF(ISNA(VLOOKUP(I533&amp;C533,[1]Sheet!$D$2:$E$228,2,FALSE))," ",VLOOKUP(I533&amp;C533,[1]Sheet!$D$2:$E$228,2,FALSE))</f>
        <v>Leo, Jayant &amp; Vishal</v>
      </c>
      <c r="AO533" s="122" t="str">
        <f>+I533&amp;C533</f>
        <v>KDKUAE</v>
      </c>
      <c r="AP533" s="122" t="str">
        <f>C533&amp;D533&amp;E533&amp;G533&amp;I533&amp;O533</f>
        <v>UAE31400303798KDKMAR</v>
      </c>
      <c r="AQ533" s="122" t="str">
        <f>B533&amp;D533&amp;N533</f>
        <v xml:space="preserve">MIDDLE EAST31400WP </v>
      </c>
      <c r="AR533" s="123" t="str">
        <f>+D533&amp;J533</f>
        <v>31400SE</v>
      </c>
      <c r="AS533" s="124" t="str">
        <f t="shared" si="79"/>
        <v/>
      </c>
      <c r="AT533" s="125" t="str">
        <f t="shared" si="80"/>
        <v>15WUDNAMGV</v>
      </c>
      <c r="AU533" s="125" t="str">
        <f>IF(NOT(AT533=""),VLOOKUP(AT533,[1]PSI_Category!A:B,2,0),"")</f>
        <v>W/P</v>
      </c>
      <c r="AV533" s="125" t="s">
        <v>536</v>
      </c>
      <c r="AW533" s="125" t="s">
        <v>536</v>
      </c>
      <c r="AX533" s="125" t="s">
        <v>536</v>
      </c>
    </row>
    <row r="534" spans="2:50" s="103" customFormat="1" ht="11.4" customHeight="1" x14ac:dyDescent="0.3">
      <c r="B534" s="104" t="s">
        <v>1802</v>
      </c>
      <c r="C534" s="105" t="s">
        <v>1840</v>
      </c>
      <c r="D534" s="106">
        <v>31400</v>
      </c>
      <c r="E534" s="107">
        <v>303</v>
      </c>
      <c r="F534" s="105" t="s">
        <v>1841</v>
      </c>
      <c r="G534" s="107">
        <v>798</v>
      </c>
      <c r="H534" s="105" t="s">
        <v>1842</v>
      </c>
      <c r="I534" s="105" t="s">
        <v>1773</v>
      </c>
      <c r="J534" s="107" t="s">
        <v>293</v>
      </c>
      <c r="K534" s="105">
        <v>92010846</v>
      </c>
      <c r="L534" s="105" t="s">
        <v>2340</v>
      </c>
      <c r="M534" s="105" t="s">
        <v>2288</v>
      </c>
      <c r="N534" s="105" t="s">
        <v>1818</v>
      </c>
      <c r="O534" s="108" t="s">
        <v>160</v>
      </c>
      <c r="P534" s="109" t="s">
        <v>1777</v>
      </c>
      <c r="Q534" s="110"/>
      <c r="R534" s="110"/>
      <c r="S534" s="110"/>
      <c r="T534" s="110"/>
      <c r="U534" s="111"/>
      <c r="V534" s="111"/>
      <c r="W534" s="112"/>
      <c r="X534" s="113"/>
      <c r="Y534" s="114" t="s">
        <v>285</v>
      </c>
      <c r="Z534" s="115">
        <v>19.170000000000002</v>
      </c>
      <c r="AA534" s="116">
        <v>500</v>
      </c>
      <c r="AB534" s="117">
        <f t="shared" si="72"/>
        <v>9585</v>
      </c>
      <c r="AC534" s="117">
        <f t="shared" si="73"/>
        <v>74.969077499999997</v>
      </c>
      <c r="AD534" s="118"/>
      <c r="AE534" s="117">
        <f t="shared" si="74"/>
        <v>0</v>
      </c>
      <c r="AF534" s="117">
        <f t="shared" si="75"/>
        <v>0</v>
      </c>
      <c r="AG534" s="119">
        <f t="shared" si="76"/>
        <v>500</v>
      </c>
      <c r="AH534" s="120">
        <f t="shared" si="77"/>
        <v>9585</v>
      </c>
      <c r="AI534" s="121">
        <f t="shared" si="78"/>
        <v>74.969077499999997</v>
      </c>
      <c r="AJ534" s="122" t="str">
        <f>+C534</f>
        <v>UAE</v>
      </c>
      <c r="AK534" s="122" t="str">
        <f>IF(ISNA(VLOOKUP(postponeList!D534,[1]Sheet!$A$2:$B$12,2,FALSE))," ",(VLOOKUP(postponeList!D534,[1]Sheet!$A$2:$B$12,2,FALSE)))</f>
        <v>PEWVN</v>
      </c>
      <c r="AL534" s="122" t="str">
        <f>IF(ISNA(VLOOKUP(E534,[1]Sheet!$G$2:$H$40,2,FALSE))," ",VLOOKUP(E534,[1]Sheet!$G$2:$H$40,2,FALSE))</f>
        <v>SOJITZ</v>
      </c>
      <c r="AM534" s="122" t="str">
        <f>IF(ISNA(VLOOKUP(G534,[1]Sheet!$K$2:$L$159,2,FALSE))," ",(VLOOKUP(G534,[1]Sheet!$K$2:$L$159,2,FALSE)))</f>
        <v>E. ABU. DUBAI</v>
      </c>
      <c r="AN534" s="122" t="str">
        <f>IF(ISNA(VLOOKUP(I534&amp;C534,[1]Sheet!$D$2:$E$228,2,FALSE))," ",VLOOKUP(I534&amp;C534,[1]Sheet!$D$2:$E$228,2,FALSE))</f>
        <v>Leo, Jayant &amp; Vishal</v>
      </c>
      <c r="AO534" s="122" t="str">
        <f>+I534&amp;C534</f>
        <v>KDKUAE</v>
      </c>
      <c r="AP534" s="122" t="str">
        <f>C534&amp;D534&amp;E534&amp;G534&amp;I534&amp;O534</f>
        <v>UAE31400303798KDKMAR</v>
      </c>
      <c r="AQ534" s="122" t="str">
        <f>B534&amp;D534&amp;N534</f>
        <v xml:space="preserve">MIDDLE EAST31400WP </v>
      </c>
      <c r="AR534" s="123" t="str">
        <f>+D534&amp;J534</f>
        <v>31400SE</v>
      </c>
      <c r="AS534" s="124" t="str">
        <f t="shared" si="79"/>
        <v/>
      </c>
      <c r="AT534" s="125" t="str">
        <f t="shared" si="80"/>
        <v>20WUDNAMGV</v>
      </c>
      <c r="AU534" s="125" t="str">
        <f>IF(NOT(AT534=""),VLOOKUP(AT534,[1]PSI_Category!A:B,2,0),"")</f>
        <v>W/P</v>
      </c>
      <c r="AV534" s="125" t="s">
        <v>536</v>
      </c>
      <c r="AW534" s="125" t="s">
        <v>536</v>
      </c>
      <c r="AX534" s="125" t="s">
        <v>536</v>
      </c>
    </row>
    <row r="535" spans="2:50" s="103" customFormat="1" ht="11.4" customHeight="1" x14ac:dyDescent="0.3">
      <c r="B535" s="104" t="s">
        <v>1802</v>
      </c>
      <c r="C535" s="105" t="s">
        <v>1840</v>
      </c>
      <c r="D535" s="106">
        <v>31400</v>
      </c>
      <c r="E535" s="107">
        <v>303</v>
      </c>
      <c r="F535" s="105" t="s">
        <v>1841</v>
      </c>
      <c r="G535" s="107">
        <v>798</v>
      </c>
      <c r="H535" s="105" t="s">
        <v>1842</v>
      </c>
      <c r="I535" s="105" t="s">
        <v>1773</v>
      </c>
      <c r="J535" s="107" t="s">
        <v>293</v>
      </c>
      <c r="K535" s="105">
        <v>92010867</v>
      </c>
      <c r="L535" s="105" t="s">
        <v>2341</v>
      </c>
      <c r="M535" s="105" t="s">
        <v>1830</v>
      </c>
      <c r="N535" s="105" t="s">
        <v>1831</v>
      </c>
      <c r="O535" s="108" t="s">
        <v>160</v>
      </c>
      <c r="P535" s="109" t="s">
        <v>1777</v>
      </c>
      <c r="Q535" s="110">
        <v>45376</v>
      </c>
      <c r="R535" s="110"/>
      <c r="S535" s="110" t="s">
        <v>2342</v>
      </c>
      <c r="T535" s="110"/>
      <c r="U535" s="111" t="s">
        <v>1952</v>
      </c>
      <c r="V535" s="111" t="s">
        <v>2210</v>
      </c>
      <c r="W535" s="112"/>
      <c r="X535" s="113" t="s">
        <v>2343</v>
      </c>
      <c r="Y535" s="114" t="s">
        <v>285</v>
      </c>
      <c r="Z535" s="115">
        <v>41.1</v>
      </c>
      <c r="AA535" s="116">
        <v>1700</v>
      </c>
      <c r="AB535" s="117">
        <f t="shared" si="72"/>
        <v>69870</v>
      </c>
      <c r="AC535" s="117">
        <f t="shared" si="73"/>
        <v>546.48820500000011</v>
      </c>
      <c r="AD535" s="118">
        <v>1700</v>
      </c>
      <c r="AE535" s="117">
        <f t="shared" si="74"/>
        <v>69870</v>
      </c>
      <c r="AF535" s="117">
        <f t="shared" si="75"/>
        <v>546.48820500000011</v>
      </c>
      <c r="AG535" s="119">
        <f t="shared" si="76"/>
        <v>0</v>
      </c>
      <c r="AH535" s="120">
        <f t="shared" si="77"/>
        <v>0</v>
      </c>
      <c r="AI535" s="121">
        <f t="shared" si="78"/>
        <v>0</v>
      </c>
      <c r="AJ535" s="122" t="str">
        <f>+C535</f>
        <v>UAE</v>
      </c>
      <c r="AK535" s="122" t="str">
        <f>IF(ISNA(VLOOKUP(postponeList!D535,[1]Sheet!$A$2:$B$12,2,FALSE))," ",(VLOOKUP(postponeList!D535,[1]Sheet!$A$2:$B$12,2,FALSE)))</f>
        <v>PEWVN</v>
      </c>
      <c r="AL535" s="122" t="str">
        <f>IF(ISNA(VLOOKUP(E535,[1]Sheet!$G$2:$H$40,2,FALSE))," ",VLOOKUP(E535,[1]Sheet!$G$2:$H$40,2,FALSE))</f>
        <v>SOJITZ</v>
      </c>
      <c r="AM535" s="122" t="str">
        <f>IF(ISNA(VLOOKUP(G535,[1]Sheet!$K$2:$L$159,2,FALSE))," ",(VLOOKUP(G535,[1]Sheet!$K$2:$L$159,2,FALSE)))</f>
        <v>E. ABU. DUBAI</v>
      </c>
      <c r="AN535" s="122" t="str">
        <f>IF(ISNA(VLOOKUP(I535&amp;C535,[1]Sheet!$D$2:$E$228,2,FALSE))," ",VLOOKUP(I535&amp;C535,[1]Sheet!$D$2:$E$228,2,FALSE))</f>
        <v>Leo, Jayant &amp; Vishal</v>
      </c>
      <c r="AO535" s="122" t="str">
        <f>+I535&amp;C535</f>
        <v>KDKUAE</v>
      </c>
      <c r="AP535" s="122" t="str">
        <f>C535&amp;D535&amp;E535&amp;G535&amp;I535&amp;O535</f>
        <v>UAE31400303798KDKMAR</v>
      </c>
      <c r="AQ535" s="122" t="str">
        <f>B535&amp;D535&amp;N535</f>
        <v xml:space="preserve">MIDDLE EAST31400CM </v>
      </c>
      <c r="AR535" s="123" t="str">
        <f>+D535&amp;J535</f>
        <v>31400SE</v>
      </c>
      <c r="AS535" s="124" t="str">
        <f t="shared" si="79"/>
        <v>Ves</v>
      </c>
      <c r="AT535" s="125" t="str">
        <f t="shared" si="80"/>
        <v>17CUHNBMG</v>
      </c>
      <c r="AU535" s="125" t="str">
        <f>IF(NOT(AT535=""),VLOOKUP(AT535,[1]PSI_Category!A:B,2,0),"")</f>
        <v>C/M</v>
      </c>
      <c r="AV535" s="125" t="s">
        <v>535</v>
      </c>
      <c r="AW535" s="125" t="s">
        <v>535</v>
      </c>
      <c r="AX535" s="125" t="s">
        <v>535</v>
      </c>
    </row>
    <row r="536" spans="2:50" s="103" customFormat="1" ht="11.4" customHeight="1" x14ac:dyDescent="0.3">
      <c r="B536" s="104" t="s">
        <v>1802</v>
      </c>
      <c r="C536" s="105" t="s">
        <v>1840</v>
      </c>
      <c r="D536" s="106">
        <v>31400</v>
      </c>
      <c r="E536" s="107">
        <v>303</v>
      </c>
      <c r="F536" s="105" t="s">
        <v>1841</v>
      </c>
      <c r="G536" s="107">
        <v>798</v>
      </c>
      <c r="H536" s="105" t="s">
        <v>1842</v>
      </c>
      <c r="I536" s="105" t="s">
        <v>1773</v>
      </c>
      <c r="J536" s="107" t="s">
        <v>293</v>
      </c>
      <c r="K536" s="105">
        <v>92010867</v>
      </c>
      <c r="L536" s="105" t="s">
        <v>2341</v>
      </c>
      <c r="M536" s="105" t="s">
        <v>1834</v>
      </c>
      <c r="N536" s="105" t="s">
        <v>1818</v>
      </c>
      <c r="O536" s="108" t="s">
        <v>160</v>
      </c>
      <c r="P536" s="109" t="s">
        <v>1777</v>
      </c>
      <c r="Q536" s="110">
        <v>45376</v>
      </c>
      <c r="R536" s="110"/>
      <c r="S536" s="110" t="s">
        <v>2342</v>
      </c>
      <c r="T536" s="110"/>
      <c r="U536" s="111" t="s">
        <v>1952</v>
      </c>
      <c r="V536" s="111" t="s">
        <v>2210</v>
      </c>
      <c r="W536" s="112"/>
      <c r="X536" s="113" t="s">
        <v>2343</v>
      </c>
      <c r="Y536" s="114" t="s">
        <v>285</v>
      </c>
      <c r="Z536" s="115">
        <v>45.8</v>
      </c>
      <c r="AA536" s="116">
        <v>1000</v>
      </c>
      <c r="AB536" s="117">
        <f t="shared" si="72"/>
        <v>45800</v>
      </c>
      <c r="AC536" s="117">
        <f t="shared" si="73"/>
        <v>358.22469999999998</v>
      </c>
      <c r="AD536" s="118">
        <v>1000</v>
      </c>
      <c r="AE536" s="117">
        <f t="shared" si="74"/>
        <v>45800</v>
      </c>
      <c r="AF536" s="117">
        <f t="shared" si="75"/>
        <v>358.22469999999998</v>
      </c>
      <c r="AG536" s="119">
        <f t="shared" si="76"/>
        <v>0</v>
      </c>
      <c r="AH536" s="120">
        <f t="shared" si="77"/>
        <v>0</v>
      </c>
      <c r="AI536" s="121">
        <f t="shared" si="78"/>
        <v>0</v>
      </c>
      <c r="AJ536" s="122" t="str">
        <f>+C536</f>
        <v>UAE</v>
      </c>
      <c r="AK536" s="122" t="str">
        <f>IF(ISNA(VLOOKUP(postponeList!D536,[1]Sheet!$A$2:$B$12,2,FALSE))," ",(VLOOKUP(postponeList!D536,[1]Sheet!$A$2:$B$12,2,FALSE)))</f>
        <v>PEWVN</v>
      </c>
      <c r="AL536" s="122" t="str">
        <f>IF(ISNA(VLOOKUP(E536,[1]Sheet!$G$2:$H$40,2,FALSE))," ",VLOOKUP(E536,[1]Sheet!$G$2:$H$40,2,FALSE))</f>
        <v>SOJITZ</v>
      </c>
      <c r="AM536" s="122" t="str">
        <f>IF(ISNA(VLOOKUP(G536,[1]Sheet!$K$2:$L$159,2,FALSE))," ",(VLOOKUP(G536,[1]Sheet!$K$2:$L$159,2,FALSE)))</f>
        <v>E. ABU. DUBAI</v>
      </c>
      <c r="AN536" s="122" t="str">
        <f>IF(ISNA(VLOOKUP(I536&amp;C536,[1]Sheet!$D$2:$E$228,2,FALSE))," ",VLOOKUP(I536&amp;C536,[1]Sheet!$D$2:$E$228,2,FALSE))</f>
        <v>Leo, Jayant &amp; Vishal</v>
      </c>
      <c r="AO536" s="122" t="str">
        <f>+I536&amp;C536</f>
        <v>KDKUAE</v>
      </c>
      <c r="AP536" s="122" t="str">
        <f>C536&amp;D536&amp;E536&amp;G536&amp;I536&amp;O536</f>
        <v>UAE31400303798KDKMAR</v>
      </c>
      <c r="AQ536" s="122" t="str">
        <f>B536&amp;D536&amp;N536</f>
        <v xml:space="preserve">MIDDLE EAST31400WP </v>
      </c>
      <c r="AR536" s="123" t="str">
        <f>+D536&amp;J536</f>
        <v>31400SE</v>
      </c>
      <c r="AS536" s="124" t="str">
        <f t="shared" si="79"/>
        <v>Ves</v>
      </c>
      <c r="AT536" s="125" t="str">
        <f t="shared" si="80"/>
        <v>20WHCTNBMGV</v>
      </c>
      <c r="AU536" s="125" t="str">
        <f>IF(NOT(AT536=""),VLOOKUP(AT536,[1]PSI_Category!A:B,2,0),"")</f>
        <v>W/P</v>
      </c>
      <c r="AV536" s="125" t="s">
        <v>536</v>
      </c>
      <c r="AW536" s="125" t="s">
        <v>536</v>
      </c>
      <c r="AX536" s="125" t="s">
        <v>536</v>
      </c>
    </row>
    <row r="537" spans="2:50" s="103" customFormat="1" ht="11.4" customHeight="1" x14ac:dyDescent="0.3">
      <c r="B537" s="104" t="s">
        <v>1802</v>
      </c>
      <c r="C537" s="105" t="s">
        <v>1840</v>
      </c>
      <c r="D537" s="106">
        <v>31400</v>
      </c>
      <c r="E537" s="107">
        <v>303</v>
      </c>
      <c r="F537" s="105" t="s">
        <v>1841</v>
      </c>
      <c r="G537" s="107">
        <v>798</v>
      </c>
      <c r="H537" s="105" t="s">
        <v>1842</v>
      </c>
      <c r="I537" s="105" t="s">
        <v>1773</v>
      </c>
      <c r="J537" s="107" t="s">
        <v>293</v>
      </c>
      <c r="K537" s="105">
        <v>92010868</v>
      </c>
      <c r="L537" s="105" t="s">
        <v>2344</v>
      </c>
      <c r="M537" s="105" t="s">
        <v>1851</v>
      </c>
      <c r="N537" s="105" t="s">
        <v>1809</v>
      </c>
      <c r="O537" s="108" t="s">
        <v>160</v>
      </c>
      <c r="P537" s="109" t="s">
        <v>1777</v>
      </c>
      <c r="Q537" s="110">
        <v>45376</v>
      </c>
      <c r="R537" s="110"/>
      <c r="S537" s="110" t="s">
        <v>2342</v>
      </c>
      <c r="T537" s="110"/>
      <c r="U537" s="111" t="s">
        <v>1952</v>
      </c>
      <c r="V537" s="111" t="s">
        <v>2210</v>
      </c>
      <c r="W537" s="112"/>
      <c r="X537" s="113" t="s">
        <v>2343</v>
      </c>
      <c r="Y537" s="114" t="s">
        <v>285</v>
      </c>
      <c r="Z537" s="115">
        <v>22.13</v>
      </c>
      <c r="AA537" s="116">
        <v>50</v>
      </c>
      <c r="AB537" s="117">
        <f t="shared" si="72"/>
        <v>1106.5</v>
      </c>
      <c r="AC537" s="117">
        <f t="shared" si="73"/>
        <v>8.6544897499999998</v>
      </c>
      <c r="AD537" s="118">
        <v>50</v>
      </c>
      <c r="AE537" s="117">
        <f t="shared" si="74"/>
        <v>1106.5</v>
      </c>
      <c r="AF537" s="117">
        <f t="shared" si="75"/>
        <v>8.6544897499999998</v>
      </c>
      <c r="AG537" s="119">
        <f t="shared" si="76"/>
        <v>0</v>
      </c>
      <c r="AH537" s="120">
        <f t="shared" si="77"/>
        <v>0</v>
      </c>
      <c r="AI537" s="121">
        <f t="shared" si="78"/>
        <v>0</v>
      </c>
      <c r="AJ537" s="122" t="str">
        <f>+C537</f>
        <v>UAE</v>
      </c>
      <c r="AK537" s="122" t="str">
        <f>IF(ISNA(VLOOKUP(postponeList!D537,[1]Sheet!$A$2:$B$12,2,FALSE))," ",(VLOOKUP(postponeList!D537,[1]Sheet!$A$2:$B$12,2,FALSE)))</f>
        <v>PEWVN</v>
      </c>
      <c r="AL537" s="122" t="str">
        <f>IF(ISNA(VLOOKUP(E537,[1]Sheet!$G$2:$H$40,2,FALSE))," ",VLOOKUP(E537,[1]Sheet!$G$2:$H$40,2,FALSE))</f>
        <v>SOJITZ</v>
      </c>
      <c r="AM537" s="122" t="str">
        <f>IF(ISNA(VLOOKUP(G537,[1]Sheet!$K$2:$L$159,2,FALSE))," ",(VLOOKUP(G537,[1]Sheet!$K$2:$L$159,2,FALSE)))</f>
        <v>E. ABU. DUBAI</v>
      </c>
      <c r="AN537" s="122" t="str">
        <f>IF(ISNA(VLOOKUP(I537&amp;C537,[1]Sheet!$D$2:$E$228,2,FALSE))," ",VLOOKUP(I537&amp;C537,[1]Sheet!$D$2:$E$228,2,FALSE))</f>
        <v>Leo, Jayant &amp; Vishal</v>
      </c>
      <c r="AO537" s="122" t="str">
        <f>+I537&amp;C537</f>
        <v>KDKUAE</v>
      </c>
      <c r="AP537" s="122" t="str">
        <f>C537&amp;D537&amp;E537&amp;G537&amp;I537&amp;O537</f>
        <v>UAE31400303798KDKMAR</v>
      </c>
      <c r="AQ537" s="122" t="str">
        <f>B537&amp;D537&amp;N537</f>
        <v xml:space="preserve">MIDDLE EAST31400VF </v>
      </c>
      <c r="AR537" s="123" t="str">
        <f>+D537&amp;J537</f>
        <v>31400SE</v>
      </c>
      <c r="AS537" s="124" t="str">
        <f t="shared" si="79"/>
        <v>Ves</v>
      </c>
      <c r="AT537" s="125" t="str">
        <f t="shared" si="80"/>
        <v>10EGKB24</v>
      </c>
      <c r="AU537" s="125" t="e">
        <f>IF(NOT(AT537=""),VLOOKUP(AT537,[1]PSI_Category!A:B,2,0),"")</f>
        <v>#N/A</v>
      </c>
      <c r="AV537" s="125" t="s">
        <v>543</v>
      </c>
      <c r="AW537" s="125" t="s">
        <v>543</v>
      </c>
      <c r="AX537" s="125" t="s">
        <v>543</v>
      </c>
    </row>
    <row r="538" spans="2:50" s="103" customFormat="1" ht="11.4" customHeight="1" x14ac:dyDescent="0.3">
      <c r="B538" s="104" t="s">
        <v>1802</v>
      </c>
      <c r="C538" s="105" t="s">
        <v>1840</v>
      </c>
      <c r="D538" s="106">
        <v>31400</v>
      </c>
      <c r="E538" s="107">
        <v>303</v>
      </c>
      <c r="F538" s="105" t="s">
        <v>1841</v>
      </c>
      <c r="G538" s="107">
        <v>798</v>
      </c>
      <c r="H538" s="105" t="s">
        <v>1842</v>
      </c>
      <c r="I538" s="105" t="s">
        <v>1773</v>
      </c>
      <c r="J538" s="107" t="s">
        <v>293</v>
      </c>
      <c r="K538" s="105">
        <v>92010868</v>
      </c>
      <c r="L538" s="105" t="s">
        <v>2344</v>
      </c>
      <c r="M538" s="105" t="s">
        <v>2337</v>
      </c>
      <c r="N538" s="105" t="s">
        <v>1809</v>
      </c>
      <c r="O538" s="108" t="s">
        <v>160</v>
      </c>
      <c r="P538" s="109" t="s">
        <v>1777</v>
      </c>
      <c r="Q538" s="110">
        <v>45376</v>
      </c>
      <c r="R538" s="110"/>
      <c r="S538" s="110" t="s">
        <v>2342</v>
      </c>
      <c r="T538" s="110"/>
      <c r="U538" s="111" t="s">
        <v>1952</v>
      </c>
      <c r="V538" s="111" t="s">
        <v>2210</v>
      </c>
      <c r="W538" s="112"/>
      <c r="X538" s="113" t="s">
        <v>2343</v>
      </c>
      <c r="Y538" s="114" t="s">
        <v>285</v>
      </c>
      <c r="Z538" s="115">
        <v>19.48</v>
      </c>
      <c r="AA538" s="116">
        <v>100</v>
      </c>
      <c r="AB538" s="117">
        <f t="shared" si="72"/>
        <v>1948</v>
      </c>
      <c r="AC538" s="117">
        <f t="shared" si="73"/>
        <v>15.236282000000001</v>
      </c>
      <c r="AD538" s="118">
        <v>100</v>
      </c>
      <c r="AE538" s="117">
        <f t="shared" si="74"/>
        <v>1948</v>
      </c>
      <c r="AF538" s="117">
        <f t="shared" si="75"/>
        <v>15.236282000000001</v>
      </c>
      <c r="AG538" s="119">
        <f t="shared" si="76"/>
        <v>0</v>
      </c>
      <c r="AH538" s="120">
        <f t="shared" si="77"/>
        <v>0</v>
      </c>
      <c r="AI538" s="121">
        <f t="shared" si="78"/>
        <v>0</v>
      </c>
      <c r="AJ538" s="122" t="str">
        <f>+C538</f>
        <v>UAE</v>
      </c>
      <c r="AK538" s="122" t="str">
        <f>IF(ISNA(VLOOKUP(postponeList!D538,[1]Sheet!$A$2:$B$12,2,FALSE))," ",(VLOOKUP(postponeList!D538,[1]Sheet!$A$2:$B$12,2,FALSE)))</f>
        <v>PEWVN</v>
      </c>
      <c r="AL538" s="122" t="str">
        <f>IF(ISNA(VLOOKUP(E538,[1]Sheet!$G$2:$H$40,2,FALSE))," ",VLOOKUP(E538,[1]Sheet!$G$2:$H$40,2,FALSE))</f>
        <v>SOJITZ</v>
      </c>
      <c r="AM538" s="122" t="str">
        <f>IF(ISNA(VLOOKUP(G538,[1]Sheet!$K$2:$L$159,2,FALSE))," ",(VLOOKUP(G538,[1]Sheet!$K$2:$L$159,2,FALSE)))</f>
        <v>E. ABU. DUBAI</v>
      </c>
      <c r="AN538" s="122" t="str">
        <f>IF(ISNA(VLOOKUP(I538&amp;C538,[1]Sheet!$D$2:$E$228,2,FALSE))," ",VLOOKUP(I538&amp;C538,[1]Sheet!$D$2:$E$228,2,FALSE))</f>
        <v>Leo, Jayant &amp; Vishal</v>
      </c>
      <c r="AO538" s="122" t="str">
        <f>+I538&amp;C538</f>
        <v>KDKUAE</v>
      </c>
      <c r="AP538" s="122" t="str">
        <f>C538&amp;D538&amp;E538&amp;G538&amp;I538&amp;O538</f>
        <v>UAE31400303798KDKMAR</v>
      </c>
      <c r="AQ538" s="122" t="str">
        <f>B538&amp;D538&amp;N538</f>
        <v xml:space="preserve">MIDDLE EAST31400VF </v>
      </c>
      <c r="AR538" s="123" t="str">
        <f>+D538&amp;J538</f>
        <v>31400SE</v>
      </c>
      <c r="AS538" s="124" t="str">
        <f t="shared" si="79"/>
        <v>Ves</v>
      </c>
      <c r="AT538" s="125" t="str">
        <f t="shared" si="80"/>
        <v>10EGSB24</v>
      </c>
      <c r="AU538" s="125" t="e">
        <f>IF(NOT(AT538=""),VLOOKUP(AT538,[1]PSI_Category!A:B,2,0),"")</f>
        <v>#N/A</v>
      </c>
      <c r="AV538" s="125" t="s">
        <v>543</v>
      </c>
      <c r="AW538" s="125" t="s">
        <v>543</v>
      </c>
      <c r="AX538" s="125" t="s">
        <v>543</v>
      </c>
    </row>
    <row r="539" spans="2:50" s="103" customFormat="1" ht="11.4" customHeight="1" x14ac:dyDescent="0.3">
      <c r="B539" s="104" t="s">
        <v>1802</v>
      </c>
      <c r="C539" s="105" t="s">
        <v>1840</v>
      </c>
      <c r="D539" s="106">
        <v>31400</v>
      </c>
      <c r="E539" s="107">
        <v>303</v>
      </c>
      <c r="F539" s="105" t="s">
        <v>1841</v>
      </c>
      <c r="G539" s="107">
        <v>798</v>
      </c>
      <c r="H539" s="105" t="s">
        <v>1842</v>
      </c>
      <c r="I539" s="105" t="s">
        <v>1773</v>
      </c>
      <c r="J539" s="107" t="s">
        <v>293</v>
      </c>
      <c r="K539" s="105">
        <v>92010868</v>
      </c>
      <c r="L539" s="105" t="s">
        <v>2344</v>
      </c>
      <c r="M539" s="105" t="s">
        <v>1853</v>
      </c>
      <c r="N539" s="105" t="s">
        <v>1809</v>
      </c>
      <c r="O539" s="108" t="s">
        <v>160</v>
      </c>
      <c r="P539" s="109" t="s">
        <v>1777</v>
      </c>
      <c r="Q539" s="110">
        <v>45376</v>
      </c>
      <c r="R539" s="110"/>
      <c r="S539" s="110" t="s">
        <v>2342</v>
      </c>
      <c r="T539" s="110"/>
      <c r="U539" s="111" t="s">
        <v>1952</v>
      </c>
      <c r="V539" s="111" t="s">
        <v>2210</v>
      </c>
      <c r="W539" s="112"/>
      <c r="X539" s="113" t="s">
        <v>2343</v>
      </c>
      <c r="Y539" s="114" t="s">
        <v>285</v>
      </c>
      <c r="Z539" s="115">
        <v>24.21</v>
      </c>
      <c r="AA539" s="116">
        <v>50</v>
      </c>
      <c r="AB539" s="117">
        <f t="shared" si="72"/>
        <v>1210.5</v>
      </c>
      <c r="AC539" s="117">
        <f t="shared" si="73"/>
        <v>9.4679257500000009</v>
      </c>
      <c r="AD539" s="118">
        <v>50</v>
      </c>
      <c r="AE539" s="117">
        <f t="shared" si="74"/>
        <v>1210.5</v>
      </c>
      <c r="AF539" s="117">
        <f t="shared" si="75"/>
        <v>9.4679257500000009</v>
      </c>
      <c r="AG539" s="119">
        <f t="shared" si="76"/>
        <v>0</v>
      </c>
      <c r="AH539" s="120">
        <f t="shared" si="77"/>
        <v>0</v>
      </c>
      <c r="AI539" s="121">
        <f t="shared" si="78"/>
        <v>0</v>
      </c>
      <c r="AJ539" s="122" t="str">
        <f>+C539</f>
        <v>UAE</v>
      </c>
      <c r="AK539" s="122" t="str">
        <f>IF(ISNA(VLOOKUP(postponeList!D539,[1]Sheet!$A$2:$B$12,2,FALSE))," ",(VLOOKUP(postponeList!D539,[1]Sheet!$A$2:$B$12,2,FALSE)))</f>
        <v>PEWVN</v>
      </c>
      <c r="AL539" s="122" t="str">
        <f>IF(ISNA(VLOOKUP(E539,[1]Sheet!$G$2:$H$40,2,FALSE))," ",VLOOKUP(E539,[1]Sheet!$G$2:$H$40,2,FALSE))</f>
        <v>SOJITZ</v>
      </c>
      <c r="AM539" s="122" t="str">
        <f>IF(ISNA(VLOOKUP(G539,[1]Sheet!$K$2:$L$159,2,FALSE))," ",(VLOOKUP(G539,[1]Sheet!$K$2:$L$159,2,FALSE)))</f>
        <v>E. ABU. DUBAI</v>
      </c>
      <c r="AN539" s="122" t="str">
        <f>IF(ISNA(VLOOKUP(I539&amp;C539,[1]Sheet!$D$2:$E$228,2,FALSE))," ",VLOOKUP(I539&amp;C539,[1]Sheet!$D$2:$E$228,2,FALSE))</f>
        <v>Leo, Jayant &amp; Vishal</v>
      </c>
      <c r="AO539" s="122" t="str">
        <f>+I539&amp;C539</f>
        <v>KDKUAE</v>
      </c>
      <c r="AP539" s="122" t="str">
        <f>C539&amp;D539&amp;E539&amp;G539&amp;I539&amp;O539</f>
        <v>UAE31400303798KDKMAR</v>
      </c>
      <c r="AQ539" s="122" t="str">
        <f>B539&amp;D539&amp;N539</f>
        <v xml:space="preserve">MIDDLE EAST31400VF </v>
      </c>
      <c r="AR539" s="123" t="str">
        <f>+D539&amp;J539</f>
        <v>31400SE</v>
      </c>
      <c r="AS539" s="124" t="str">
        <f t="shared" si="79"/>
        <v>Ves</v>
      </c>
      <c r="AT539" s="125" t="str">
        <f t="shared" si="80"/>
        <v>15EGSB24</v>
      </c>
      <c r="AU539" s="125" t="e">
        <f>IF(NOT(AT539=""),VLOOKUP(AT539,[1]PSI_Category!A:B,2,0),"")</f>
        <v>#N/A</v>
      </c>
      <c r="AV539" s="125" t="s">
        <v>543</v>
      </c>
      <c r="AW539" s="125" t="s">
        <v>543</v>
      </c>
      <c r="AX539" s="125" t="s">
        <v>543</v>
      </c>
    </row>
    <row r="540" spans="2:50" s="103" customFormat="1" ht="11.4" customHeight="1" x14ac:dyDescent="0.3">
      <c r="B540" s="104" t="s">
        <v>1802</v>
      </c>
      <c r="C540" s="105" t="s">
        <v>1840</v>
      </c>
      <c r="D540" s="106">
        <v>31400</v>
      </c>
      <c r="E540" s="107">
        <v>303</v>
      </c>
      <c r="F540" s="105" t="s">
        <v>1841</v>
      </c>
      <c r="G540" s="107">
        <v>798</v>
      </c>
      <c r="H540" s="105" t="s">
        <v>1842</v>
      </c>
      <c r="I540" s="105" t="s">
        <v>1773</v>
      </c>
      <c r="J540" s="107" t="s">
        <v>293</v>
      </c>
      <c r="K540" s="105">
        <v>92010868</v>
      </c>
      <c r="L540" s="105" t="s">
        <v>2344</v>
      </c>
      <c r="M540" s="105" t="s">
        <v>1830</v>
      </c>
      <c r="N540" s="105" t="s">
        <v>1831</v>
      </c>
      <c r="O540" s="108" t="s">
        <v>160</v>
      </c>
      <c r="P540" s="109" t="s">
        <v>1777</v>
      </c>
      <c r="Q540" s="110">
        <v>45376</v>
      </c>
      <c r="R540" s="110"/>
      <c r="S540" s="110" t="s">
        <v>2342</v>
      </c>
      <c r="T540" s="110"/>
      <c r="U540" s="111" t="s">
        <v>1952</v>
      </c>
      <c r="V540" s="111" t="s">
        <v>2210</v>
      </c>
      <c r="W540" s="112"/>
      <c r="X540" s="113" t="s">
        <v>2343</v>
      </c>
      <c r="Y540" s="114" t="s">
        <v>285</v>
      </c>
      <c r="Z540" s="115">
        <v>41.1</v>
      </c>
      <c r="AA540" s="116">
        <v>1250</v>
      </c>
      <c r="AB540" s="117">
        <f t="shared" si="72"/>
        <v>51375</v>
      </c>
      <c r="AC540" s="117">
        <f t="shared" si="73"/>
        <v>401.82956250000001</v>
      </c>
      <c r="AD540" s="118">
        <v>1250</v>
      </c>
      <c r="AE540" s="117">
        <f t="shared" si="74"/>
        <v>51375</v>
      </c>
      <c r="AF540" s="117">
        <f t="shared" si="75"/>
        <v>401.82956250000001</v>
      </c>
      <c r="AG540" s="119">
        <f t="shared" si="76"/>
        <v>0</v>
      </c>
      <c r="AH540" s="120">
        <f t="shared" si="77"/>
        <v>0</v>
      </c>
      <c r="AI540" s="121">
        <f t="shared" si="78"/>
        <v>0</v>
      </c>
      <c r="AJ540" s="122" t="str">
        <f>+C540</f>
        <v>UAE</v>
      </c>
      <c r="AK540" s="122" t="str">
        <f>IF(ISNA(VLOOKUP(postponeList!D540,[1]Sheet!$A$2:$B$12,2,FALSE))," ",(VLOOKUP(postponeList!D540,[1]Sheet!$A$2:$B$12,2,FALSE)))</f>
        <v>PEWVN</v>
      </c>
      <c r="AL540" s="122" t="str">
        <f>IF(ISNA(VLOOKUP(E540,[1]Sheet!$G$2:$H$40,2,FALSE))," ",VLOOKUP(E540,[1]Sheet!$G$2:$H$40,2,FALSE))</f>
        <v>SOJITZ</v>
      </c>
      <c r="AM540" s="122" t="str">
        <f>IF(ISNA(VLOOKUP(G540,[1]Sheet!$K$2:$L$159,2,FALSE))," ",(VLOOKUP(G540,[1]Sheet!$K$2:$L$159,2,FALSE)))</f>
        <v>E. ABU. DUBAI</v>
      </c>
      <c r="AN540" s="122" t="str">
        <f>IF(ISNA(VLOOKUP(I540&amp;C540,[1]Sheet!$D$2:$E$228,2,FALSE))," ",VLOOKUP(I540&amp;C540,[1]Sheet!$D$2:$E$228,2,FALSE))</f>
        <v>Leo, Jayant &amp; Vishal</v>
      </c>
      <c r="AO540" s="122" t="str">
        <f>+I540&amp;C540</f>
        <v>KDKUAE</v>
      </c>
      <c r="AP540" s="122" t="str">
        <f>C540&amp;D540&amp;E540&amp;G540&amp;I540&amp;O540</f>
        <v>UAE31400303798KDKMAR</v>
      </c>
      <c r="AQ540" s="122" t="str">
        <f>B540&amp;D540&amp;N540</f>
        <v xml:space="preserve">MIDDLE EAST31400CM </v>
      </c>
      <c r="AR540" s="123" t="str">
        <f>+D540&amp;J540</f>
        <v>31400SE</v>
      </c>
      <c r="AS540" s="124" t="str">
        <f t="shared" si="79"/>
        <v>Ves</v>
      </c>
      <c r="AT540" s="125" t="str">
        <f t="shared" si="80"/>
        <v>17CUHNBMG</v>
      </c>
      <c r="AU540" s="125" t="str">
        <f>IF(NOT(AT540=""),VLOOKUP(AT540,[1]PSI_Category!A:B,2,0),"")</f>
        <v>C/M</v>
      </c>
      <c r="AV540" s="125" t="s">
        <v>535</v>
      </c>
      <c r="AW540" s="125" t="s">
        <v>535</v>
      </c>
      <c r="AX540" s="125" t="s">
        <v>535</v>
      </c>
    </row>
    <row r="541" spans="2:50" s="103" customFormat="1" ht="11.4" customHeight="1" x14ac:dyDescent="0.3">
      <c r="B541" s="104" t="s">
        <v>1802</v>
      </c>
      <c r="C541" s="105" t="s">
        <v>1840</v>
      </c>
      <c r="D541" s="106">
        <v>31400</v>
      </c>
      <c r="E541" s="107">
        <v>303</v>
      </c>
      <c r="F541" s="105" t="s">
        <v>1841</v>
      </c>
      <c r="G541" s="107">
        <v>798</v>
      </c>
      <c r="H541" s="105" t="s">
        <v>1842</v>
      </c>
      <c r="I541" s="105" t="s">
        <v>1773</v>
      </c>
      <c r="J541" s="107" t="s">
        <v>293</v>
      </c>
      <c r="K541" s="105">
        <v>92010868</v>
      </c>
      <c r="L541" s="105" t="s">
        <v>2344</v>
      </c>
      <c r="M541" s="105" t="s">
        <v>1855</v>
      </c>
      <c r="N541" s="105" t="s">
        <v>1809</v>
      </c>
      <c r="O541" s="108" t="s">
        <v>160</v>
      </c>
      <c r="P541" s="109" t="s">
        <v>1777</v>
      </c>
      <c r="Q541" s="110">
        <v>45376</v>
      </c>
      <c r="R541" s="110"/>
      <c r="S541" s="110" t="s">
        <v>2342</v>
      </c>
      <c r="T541" s="110"/>
      <c r="U541" s="111" t="s">
        <v>1952</v>
      </c>
      <c r="V541" s="111" t="s">
        <v>2210</v>
      </c>
      <c r="W541" s="112"/>
      <c r="X541" s="113" t="s">
        <v>2343</v>
      </c>
      <c r="Y541" s="114" t="s">
        <v>285</v>
      </c>
      <c r="Z541" s="115">
        <v>27.52</v>
      </c>
      <c r="AA541" s="116">
        <v>100</v>
      </c>
      <c r="AB541" s="117">
        <f t="shared" si="72"/>
        <v>2752</v>
      </c>
      <c r="AC541" s="117">
        <f t="shared" si="73"/>
        <v>21.524768000000002</v>
      </c>
      <c r="AD541" s="118">
        <v>100</v>
      </c>
      <c r="AE541" s="117">
        <f t="shared" si="74"/>
        <v>2752</v>
      </c>
      <c r="AF541" s="117">
        <f t="shared" si="75"/>
        <v>21.524768000000002</v>
      </c>
      <c r="AG541" s="119">
        <f t="shared" si="76"/>
        <v>0</v>
      </c>
      <c r="AH541" s="120">
        <f t="shared" si="77"/>
        <v>0</v>
      </c>
      <c r="AI541" s="121">
        <f t="shared" si="78"/>
        <v>0</v>
      </c>
      <c r="AJ541" s="122" t="str">
        <f>+C541</f>
        <v>UAE</v>
      </c>
      <c r="AK541" s="122" t="str">
        <f>IF(ISNA(VLOOKUP(postponeList!D541,[1]Sheet!$A$2:$B$12,2,FALSE))," ",(VLOOKUP(postponeList!D541,[1]Sheet!$A$2:$B$12,2,FALSE)))</f>
        <v>PEWVN</v>
      </c>
      <c r="AL541" s="122" t="str">
        <f>IF(ISNA(VLOOKUP(E541,[1]Sheet!$G$2:$H$40,2,FALSE))," ",VLOOKUP(E541,[1]Sheet!$G$2:$H$40,2,FALSE))</f>
        <v>SOJITZ</v>
      </c>
      <c r="AM541" s="122" t="str">
        <f>IF(ISNA(VLOOKUP(G541,[1]Sheet!$K$2:$L$159,2,FALSE))," ",(VLOOKUP(G541,[1]Sheet!$K$2:$L$159,2,FALSE)))</f>
        <v>E. ABU. DUBAI</v>
      </c>
      <c r="AN541" s="122" t="str">
        <f>IF(ISNA(VLOOKUP(I541&amp;C541,[1]Sheet!$D$2:$E$228,2,FALSE))," ",VLOOKUP(I541&amp;C541,[1]Sheet!$D$2:$E$228,2,FALSE))</f>
        <v>Leo, Jayant &amp; Vishal</v>
      </c>
      <c r="AO541" s="122" t="str">
        <f>+I541&amp;C541</f>
        <v>KDKUAE</v>
      </c>
      <c r="AP541" s="122" t="str">
        <f>C541&amp;D541&amp;E541&amp;G541&amp;I541&amp;O541</f>
        <v>UAE31400303798KDKMAR</v>
      </c>
      <c r="AQ541" s="122" t="str">
        <f>B541&amp;D541&amp;N541</f>
        <v xml:space="preserve">MIDDLE EAST31400VF </v>
      </c>
      <c r="AR541" s="123" t="str">
        <f>+D541&amp;J541</f>
        <v>31400SE</v>
      </c>
      <c r="AS541" s="124" t="str">
        <f t="shared" si="79"/>
        <v>Ves</v>
      </c>
      <c r="AT541" s="125" t="str">
        <f t="shared" si="80"/>
        <v>20ALANAMG</v>
      </c>
      <c r="AU541" s="125" t="str">
        <f>IF(NOT(AT541=""),VLOOKUP(AT541,[1]PSI_Category!A:B,2,0),"")</f>
        <v>V/F</v>
      </c>
      <c r="AV541" s="125" t="s">
        <v>533</v>
      </c>
      <c r="AW541" s="125" t="s">
        <v>1726</v>
      </c>
      <c r="AX541" s="125" t="s">
        <v>533</v>
      </c>
    </row>
    <row r="542" spans="2:50" s="103" customFormat="1" ht="11.4" customHeight="1" x14ac:dyDescent="0.3">
      <c r="B542" s="104" t="s">
        <v>1802</v>
      </c>
      <c r="C542" s="105" t="s">
        <v>1840</v>
      </c>
      <c r="D542" s="106">
        <v>31400</v>
      </c>
      <c r="E542" s="107">
        <v>303</v>
      </c>
      <c r="F542" s="105" t="s">
        <v>1841</v>
      </c>
      <c r="G542" s="107">
        <v>798</v>
      </c>
      <c r="H542" s="105" t="s">
        <v>1842</v>
      </c>
      <c r="I542" s="105" t="s">
        <v>1773</v>
      </c>
      <c r="J542" s="107" t="s">
        <v>293</v>
      </c>
      <c r="K542" s="105">
        <v>92010868</v>
      </c>
      <c r="L542" s="105" t="s">
        <v>2344</v>
      </c>
      <c r="M542" s="105" t="s">
        <v>1832</v>
      </c>
      <c r="N542" s="105" t="s">
        <v>1809</v>
      </c>
      <c r="O542" s="108" t="s">
        <v>160</v>
      </c>
      <c r="P542" s="109" t="s">
        <v>1777</v>
      </c>
      <c r="Q542" s="110">
        <v>45376</v>
      </c>
      <c r="R542" s="110"/>
      <c r="S542" s="110" t="s">
        <v>2342</v>
      </c>
      <c r="T542" s="110"/>
      <c r="U542" s="111" t="s">
        <v>1952</v>
      </c>
      <c r="V542" s="111" t="s">
        <v>2210</v>
      </c>
      <c r="W542" s="112"/>
      <c r="X542" s="113" t="s">
        <v>2343</v>
      </c>
      <c r="Y542" s="114" t="s">
        <v>285</v>
      </c>
      <c r="Z542" s="115">
        <v>17.350000000000001</v>
      </c>
      <c r="AA542" s="116">
        <v>200</v>
      </c>
      <c r="AB542" s="117">
        <f t="shared" si="72"/>
        <v>3470.0000000000005</v>
      </c>
      <c r="AC542" s="117">
        <f t="shared" si="73"/>
        <v>27.140605000000004</v>
      </c>
      <c r="AD542" s="118">
        <v>200</v>
      </c>
      <c r="AE542" s="117">
        <f t="shared" si="74"/>
        <v>3470.0000000000005</v>
      </c>
      <c r="AF542" s="117">
        <f t="shared" si="75"/>
        <v>27.140605000000004</v>
      </c>
      <c r="AG542" s="119">
        <f t="shared" si="76"/>
        <v>0</v>
      </c>
      <c r="AH542" s="120">
        <f t="shared" si="77"/>
        <v>0</v>
      </c>
      <c r="AI542" s="121">
        <f t="shared" si="78"/>
        <v>0</v>
      </c>
      <c r="AJ542" s="122" t="str">
        <f>+C542</f>
        <v>UAE</v>
      </c>
      <c r="AK542" s="122" t="str">
        <f>IF(ISNA(VLOOKUP(postponeList!D542,[1]Sheet!$A$2:$B$12,2,FALSE))," ",(VLOOKUP(postponeList!D542,[1]Sheet!$A$2:$B$12,2,FALSE)))</f>
        <v>PEWVN</v>
      </c>
      <c r="AL542" s="122" t="str">
        <f>IF(ISNA(VLOOKUP(E542,[1]Sheet!$G$2:$H$40,2,FALSE))," ",VLOOKUP(E542,[1]Sheet!$G$2:$H$40,2,FALSE))</f>
        <v>SOJITZ</v>
      </c>
      <c r="AM542" s="122" t="str">
        <f>IF(ISNA(VLOOKUP(G542,[1]Sheet!$K$2:$L$159,2,FALSE))," ",(VLOOKUP(G542,[1]Sheet!$K$2:$L$159,2,FALSE)))</f>
        <v>E. ABU. DUBAI</v>
      </c>
      <c r="AN542" s="122" t="str">
        <f>IF(ISNA(VLOOKUP(I542&amp;C542,[1]Sheet!$D$2:$E$228,2,FALSE))," ",VLOOKUP(I542&amp;C542,[1]Sheet!$D$2:$E$228,2,FALSE))</f>
        <v>Leo, Jayant &amp; Vishal</v>
      </c>
      <c r="AO542" s="122" t="str">
        <f>+I542&amp;C542</f>
        <v>KDKUAE</v>
      </c>
      <c r="AP542" s="122" t="str">
        <f>C542&amp;D542&amp;E542&amp;G542&amp;I542&amp;O542</f>
        <v>UAE31400303798KDKMAR</v>
      </c>
      <c r="AQ542" s="122" t="str">
        <f>B542&amp;D542&amp;N542</f>
        <v xml:space="preserve">MIDDLE EAST31400VF </v>
      </c>
      <c r="AR542" s="123" t="str">
        <f>+D542&amp;J542</f>
        <v>31400SE</v>
      </c>
      <c r="AS542" s="124" t="str">
        <f t="shared" si="79"/>
        <v>Ves</v>
      </c>
      <c r="AT542" s="125" t="str">
        <f t="shared" si="80"/>
        <v>20AUANAMG</v>
      </c>
      <c r="AU542" s="125" t="str">
        <f>IF(NOT(AT542=""),VLOOKUP(AT542,[1]PSI_Category!A:B,2,0),"")</f>
        <v>V/F</v>
      </c>
      <c r="AV542" s="125" t="s">
        <v>533</v>
      </c>
      <c r="AW542" s="125" t="s">
        <v>1726</v>
      </c>
      <c r="AX542" s="125" t="s">
        <v>533</v>
      </c>
    </row>
    <row r="543" spans="2:50" s="103" customFormat="1" ht="11.4" customHeight="1" x14ac:dyDescent="0.3">
      <c r="B543" s="104" t="s">
        <v>1802</v>
      </c>
      <c r="C543" s="105" t="s">
        <v>1840</v>
      </c>
      <c r="D543" s="106">
        <v>31400</v>
      </c>
      <c r="E543" s="107">
        <v>303</v>
      </c>
      <c r="F543" s="105" t="s">
        <v>1841</v>
      </c>
      <c r="G543" s="107">
        <v>798</v>
      </c>
      <c r="H543" s="105" t="s">
        <v>1842</v>
      </c>
      <c r="I543" s="105" t="s">
        <v>1773</v>
      </c>
      <c r="J543" s="107" t="s">
        <v>293</v>
      </c>
      <c r="K543" s="105">
        <v>92010868</v>
      </c>
      <c r="L543" s="105" t="s">
        <v>2344</v>
      </c>
      <c r="M543" s="105" t="s">
        <v>2345</v>
      </c>
      <c r="N543" s="105" t="s">
        <v>1818</v>
      </c>
      <c r="O543" s="108" t="s">
        <v>160</v>
      </c>
      <c r="P543" s="109" t="s">
        <v>1777</v>
      </c>
      <c r="Q543" s="110">
        <v>45376</v>
      </c>
      <c r="R543" s="110"/>
      <c r="S543" s="110" t="s">
        <v>2342</v>
      </c>
      <c r="T543" s="110"/>
      <c r="U543" s="111" t="s">
        <v>1952</v>
      </c>
      <c r="V543" s="111" t="s">
        <v>2210</v>
      </c>
      <c r="W543" s="112"/>
      <c r="X543" s="113" t="s">
        <v>2343</v>
      </c>
      <c r="Y543" s="114" t="s">
        <v>285</v>
      </c>
      <c r="Z543" s="115">
        <v>23.95</v>
      </c>
      <c r="AA543" s="116">
        <v>80</v>
      </c>
      <c r="AB543" s="117">
        <f t="shared" si="72"/>
        <v>1916</v>
      </c>
      <c r="AC543" s="117">
        <f t="shared" si="73"/>
        <v>14.985994</v>
      </c>
      <c r="AD543" s="118">
        <v>80</v>
      </c>
      <c r="AE543" s="117">
        <f t="shared" si="74"/>
        <v>1916</v>
      </c>
      <c r="AF543" s="117">
        <f t="shared" si="75"/>
        <v>14.985994</v>
      </c>
      <c r="AG543" s="119">
        <f t="shared" si="76"/>
        <v>0</v>
      </c>
      <c r="AH543" s="120">
        <f t="shared" si="77"/>
        <v>0</v>
      </c>
      <c r="AI543" s="121">
        <f t="shared" si="78"/>
        <v>0</v>
      </c>
      <c r="AJ543" s="122" t="str">
        <f>+C543</f>
        <v>UAE</v>
      </c>
      <c r="AK543" s="122" t="str">
        <f>IF(ISNA(VLOOKUP(postponeList!D543,[1]Sheet!$A$2:$B$12,2,FALSE))," ",(VLOOKUP(postponeList!D543,[1]Sheet!$A$2:$B$12,2,FALSE)))</f>
        <v>PEWVN</v>
      </c>
      <c r="AL543" s="122" t="str">
        <f>IF(ISNA(VLOOKUP(E543,[1]Sheet!$G$2:$H$40,2,FALSE))," ",VLOOKUP(E543,[1]Sheet!$G$2:$H$40,2,FALSE))</f>
        <v>SOJITZ</v>
      </c>
      <c r="AM543" s="122" t="str">
        <f>IF(ISNA(VLOOKUP(G543,[1]Sheet!$K$2:$L$159,2,FALSE))," ",(VLOOKUP(G543,[1]Sheet!$K$2:$L$159,2,FALSE)))</f>
        <v>E. ABU. DUBAI</v>
      </c>
      <c r="AN543" s="122" t="str">
        <f>IF(ISNA(VLOOKUP(I543&amp;C543,[1]Sheet!$D$2:$E$228,2,FALSE))," ",VLOOKUP(I543&amp;C543,[1]Sheet!$D$2:$E$228,2,FALSE))</f>
        <v>Leo, Jayant &amp; Vishal</v>
      </c>
      <c r="AO543" s="122" t="str">
        <f>+I543&amp;C543</f>
        <v>KDKUAE</v>
      </c>
      <c r="AP543" s="122" t="str">
        <f>C543&amp;D543&amp;E543&amp;G543&amp;I543&amp;O543</f>
        <v>UAE31400303798KDKMAR</v>
      </c>
      <c r="AQ543" s="122" t="str">
        <f>B543&amp;D543&amp;N543</f>
        <v xml:space="preserve">MIDDLE EAST31400WP </v>
      </c>
      <c r="AR543" s="123" t="str">
        <f>+D543&amp;J543</f>
        <v>31400SE</v>
      </c>
      <c r="AS543" s="124" t="str">
        <f t="shared" si="79"/>
        <v>Ves</v>
      </c>
      <c r="AT543" s="125" t="str">
        <f t="shared" si="80"/>
        <v>20WAANBMGV</v>
      </c>
      <c r="AU543" s="125" t="e">
        <f>IF(NOT(AT543=""),VLOOKUP(AT543,[1]PSI_Category!A:B,2,0),"")</f>
        <v>#N/A</v>
      </c>
      <c r="AV543" s="125" t="s">
        <v>536</v>
      </c>
      <c r="AW543" s="125" t="s">
        <v>536</v>
      </c>
      <c r="AX543" s="125" t="s">
        <v>536</v>
      </c>
    </row>
    <row r="544" spans="2:50" s="103" customFormat="1" ht="11.4" customHeight="1" x14ac:dyDescent="0.3">
      <c r="B544" s="104" t="s">
        <v>1802</v>
      </c>
      <c r="C544" s="105" t="s">
        <v>1840</v>
      </c>
      <c r="D544" s="106">
        <v>31400</v>
      </c>
      <c r="E544" s="107">
        <v>303</v>
      </c>
      <c r="F544" s="105" t="s">
        <v>1841</v>
      </c>
      <c r="G544" s="107">
        <v>798</v>
      </c>
      <c r="H544" s="105" t="s">
        <v>1842</v>
      </c>
      <c r="I544" s="105" t="s">
        <v>1773</v>
      </c>
      <c r="J544" s="107" t="s">
        <v>293</v>
      </c>
      <c r="K544" s="128">
        <v>92010868</v>
      </c>
      <c r="L544" s="105" t="s">
        <v>2344</v>
      </c>
      <c r="M544" s="105" t="s">
        <v>2338</v>
      </c>
      <c r="N544" s="105" t="s">
        <v>1831</v>
      </c>
      <c r="O544" s="108" t="s">
        <v>160</v>
      </c>
      <c r="P544" s="109" t="s">
        <v>1777</v>
      </c>
      <c r="Q544" s="110">
        <v>45376</v>
      </c>
      <c r="R544" s="110"/>
      <c r="S544" s="110" t="s">
        <v>2342</v>
      </c>
      <c r="T544" s="110"/>
      <c r="U544" s="111" t="s">
        <v>1952</v>
      </c>
      <c r="V544" s="111" t="s">
        <v>2210</v>
      </c>
      <c r="W544" s="112"/>
      <c r="X544" s="113" t="s">
        <v>2343</v>
      </c>
      <c r="Y544" s="114" t="s">
        <v>285</v>
      </c>
      <c r="Z544" s="115">
        <v>55.6</v>
      </c>
      <c r="AA544" s="116">
        <v>100</v>
      </c>
      <c r="AB544" s="117">
        <f t="shared" si="72"/>
        <v>5560</v>
      </c>
      <c r="AC544" s="117">
        <f t="shared" si="73"/>
        <v>43.487540000000003</v>
      </c>
      <c r="AD544" s="118">
        <v>100</v>
      </c>
      <c r="AE544" s="117">
        <f t="shared" si="74"/>
        <v>5560</v>
      </c>
      <c r="AF544" s="117">
        <f t="shared" si="75"/>
        <v>43.487540000000003</v>
      </c>
      <c r="AG544" s="119">
        <f t="shared" si="76"/>
        <v>0</v>
      </c>
      <c r="AH544" s="120">
        <f t="shared" si="77"/>
        <v>0</v>
      </c>
      <c r="AI544" s="121">
        <f t="shared" si="78"/>
        <v>0</v>
      </c>
      <c r="AJ544" s="122" t="str">
        <f>+C544</f>
        <v>UAE</v>
      </c>
      <c r="AK544" s="122" t="str">
        <f>IF(ISNA(VLOOKUP(postponeList!D544,[1]Sheet!$A$2:$B$12,2,FALSE))," ",(VLOOKUP(postponeList!D544,[1]Sheet!$A$2:$B$12,2,FALSE)))</f>
        <v>PEWVN</v>
      </c>
      <c r="AL544" s="122" t="str">
        <f>IF(ISNA(VLOOKUP(E544,[1]Sheet!$G$2:$H$40,2,FALSE))," ",VLOOKUP(E544,[1]Sheet!$G$2:$H$40,2,FALSE))</f>
        <v>SOJITZ</v>
      </c>
      <c r="AM544" s="122" t="str">
        <f>IF(ISNA(VLOOKUP(G544,[1]Sheet!$K$2:$L$159,2,FALSE))," ",(VLOOKUP(G544,[1]Sheet!$K$2:$L$159,2,FALSE)))</f>
        <v>E. ABU. DUBAI</v>
      </c>
      <c r="AN544" s="122" t="str">
        <f>IF(ISNA(VLOOKUP(I544&amp;C544,[1]Sheet!$D$2:$E$228,2,FALSE))," ",VLOOKUP(I544&amp;C544,[1]Sheet!$D$2:$E$228,2,FALSE))</f>
        <v>Leo, Jayant &amp; Vishal</v>
      </c>
      <c r="AO544" s="122" t="str">
        <f>+I544&amp;C544</f>
        <v>KDKUAE</v>
      </c>
      <c r="AP544" s="122" t="str">
        <f>C544&amp;D544&amp;E544&amp;G544&amp;I544&amp;O544</f>
        <v>UAE31400303798KDKMAR</v>
      </c>
      <c r="AQ544" s="122" t="str">
        <f>B544&amp;D544&amp;N544</f>
        <v xml:space="preserve">MIDDLE EAST31400CM </v>
      </c>
      <c r="AR544" s="123" t="str">
        <f>+D544&amp;J544</f>
        <v>31400SE</v>
      </c>
      <c r="AS544" s="124" t="str">
        <f t="shared" si="79"/>
        <v>Ves</v>
      </c>
      <c r="AT544" s="125" t="str">
        <f t="shared" si="80"/>
        <v>24CDHNBMG</v>
      </c>
      <c r="AU544" s="125" t="str">
        <f>IF(NOT(AT544=""),VLOOKUP(AT544,[1]PSI_Category!A:B,2,0),"")</f>
        <v>C/M</v>
      </c>
      <c r="AV544" s="125" t="s">
        <v>535</v>
      </c>
      <c r="AW544" s="125" t="s">
        <v>535</v>
      </c>
      <c r="AX544" s="125" t="s">
        <v>535</v>
      </c>
    </row>
    <row r="545" spans="2:50" s="103" customFormat="1" ht="11.4" customHeight="1" x14ac:dyDescent="0.3">
      <c r="B545" s="104" t="s">
        <v>1802</v>
      </c>
      <c r="C545" s="105" t="s">
        <v>1840</v>
      </c>
      <c r="D545" s="106">
        <v>31400</v>
      </c>
      <c r="E545" s="107">
        <v>303</v>
      </c>
      <c r="F545" s="105" t="s">
        <v>1841</v>
      </c>
      <c r="G545" s="107">
        <v>798</v>
      </c>
      <c r="H545" s="105" t="s">
        <v>1842</v>
      </c>
      <c r="I545" s="105" t="s">
        <v>1773</v>
      </c>
      <c r="J545" s="107" t="s">
        <v>293</v>
      </c>
      <c r="K545" s="128">
        <v>92010868</v>
      </c>
      <c r="L545" s="105" t="s">
        <v>2344</v>
      </c>
      <c r="M545" s="105" t="s">
        <v>1836</v>
      </c>
      <c r="N545" s="105" t="s">
        <v>1831</v>
      </c>
      <c r="O545" s="108" t="s">
        <v>160</v>
      </c>
      <c r="P545" s="109" t="s">
        <v>1777</v>
      </c>
      <c r="Q545" s="110">
        <v>45376</v>
      </c>
      <c r="R545" s="110"/>
      <c r="S545" s="110" t="s">
        <v>2342</v>
      </c>
      <c r="T545" s="110"/>
      <c r="U545" s="111" t="s">
        <v>1952</v>
      </c>
      <c r="V545" s="111" t="s">
        <v>2210</v>
      </c>
      <c r="W545" s="112"/>
      <c r="X545" s="113" t="s">
        <v>2343</v>
      </c>
      <c r="Y545" s="114" t="s">
        <v>285</v>
      </c>
      <c r="Z545" s="115">
        <v>51.8</v>
      </c>
      <c r="AA545" s="116">
        <v>600</v>
      </c>
      <c r="AB545" s="117">
        <f t="shared" si="72"/>
        <v>31080</v>
      </c>
      <c r="AC545" s="117">
        <f t="shared" si="73"/>
        <v>243.09222</v>
      </c>
      <c r="AD545" s="118">
        <v>600</v>
      </c>
      <c r="AE545" s="117">
        <f t="shared" si="74"/>
        <v>31080</v>
      </c>
      <c r="AF545" s="117">
        <f t="shared" si="75"/>
        <v>243.09222</v>
      </c>
      <c r="AG545" s="119">
        <f t="shared" si="76"/>
        <v>0</v>
      </c>
      <c r="AH545" s="120">
        <f t="shared" si="77"/>
        <v>0</v>
      </c>
      <c r="AI545" s="121">
        <f t="shared" si="78"/>
        <v>0</v>
      </c>
      <c r="AJ545" s="122" t="str">
        <f>+C545</f>
        <v>UAE</v>
      </c>
      <c r="AK545" s="122" t="str">
        <f>IF(ISNA(VLOOKUP(postponeList!D545,[1]Sheet!$A$2:$B$12,2,FALSE))," ",(VLOOKUP(postponeList!D545,[1]Sheet!$A$2:$B$12,2,FALSE)))</f>
        <v>PEWVN</v>
      </c>
      <c r="AL545" s="122" t="str">
        <f>IF(ISNA(VLOOKUP(E545,[1]Sheet!$G$2:$H$40,2,FALSE))," ",VLOOKUP(E545,[1]Sheet!$G$2:$H$40,2,FALSE))</f>
        <v>SOJITZ</v>
      </c>
      <c r="AM545" s="122" t="str">
        <f>IF(ISNA(VLOOKUP(G545,[1]Sheet!$K$2:$L$159,2,FALSE))," ",(VLOOKUP(G545,[1]Sheet!$K$2:$L$159,2,FALSE)))</f>
        <v>E. ABU. DUBAI</v>
      </c>
      <c r="AN545" s="122" t="str">
        <f>IF(ISNA(VLOOKUP(I545&amp;C545,[1]Sheet!$D$2:$E$228,2,FALSE))," ",VLOOKUP(I545&amp;C545,[1]Sheet!$D$2:$E$228,2,FALSE))</f>
        <v>Leo, Jayant &amp; Vishal</v>
      </c>
      <c r="AO545" s="122" t="str">
        <f>+I545&amp;C545</f>
        <v>KDKUAE</v>
      </c>
      <c r="AP545" s="122" t="str">
        <f>C545&amp;D545&amp;E545&amp;G545&amp;I545&amp;O545</f>
        <v>UAE31400303798KDKMAR</v>
      </c>
      <c r="AQ545" s="122" t="str">
        <f>B545&amp;D545&amp;N545</f>
        <v xml:space="preserve">MIDDLE EAST31400CM </v>
      </c>
      <c r="AR545" s="123" t="str">
        <f>+D545&amp;J545</f>
        <v>31400SE</v>
      </c>
      <c r="AS545" s="124" t="str">
        <f t="shared" si="79"/>
        <v>Ves</v>
      </c>
      <c r="AT545" s="125" t="str">
        <f t="shared" si="80"/>
        <v>24CUHNBMG</v>
      </c>
      <c r="AU545" s="125" t="str">
        <f>IF(NOT(AT545=""),VLOOKUP(AT545,[1]PSI_Category!A:B,2,0),"")</f>
        <v>C/M</v>
      </c>
      <c r="AV545" s="125" t="s">
        <v>535</v>
      </c>
      <c r="AW545" s="125" t="s">
        <v>535</v>
      </c>
      <c r="AX545" s="125" t="s">
        <v>535</v>
      </c>
    </row>
    <row r="546" spans="2:50" s="103" customFormat="1" ht="11.4" customHeight="1" x14ac:dyDescent="0.3">
      <c r="B546" s="104" t="s">
        <v>1802</v>
      </c>
      <c r="C546" s="105" t="s">
        <v>1840</v>
      </c>
      <c r="D546" s="106">
        <v>31400</v>
      </c>
      <c r="E546" s="107">
        <v>303</v>
      </c>
      <c r="F546" s="105" t="s">
        <v>1841</v>
      </c>
      <c r="G546" s="107">
        <v>798</v>
      </c>
      <c r="H546" s="105" t="s">
        <v>1842</v>
      </c>
      <c r="I546" s="105" t="s">
        <v>1773</v>
      </c>
      <c r="J546" s="107" t="s">
        <v>293</v>
      </c>
      <c r="K546" s="128">
        <v>92010868</v>
      </c>
      <c r="L546" s="105" t="s">
        <v>2344</v>
      </c>
      <c r="M546" s="105" t="s">
        <v>1838</v>
      </c>
      <c r="N546" s="105" t="s">
        <v>1809</v>
      </c>
      <c r="O546" s="108" t="s">
        <v>160</v>
      </c>
      <c r="P546" s="109" t="s">
        <v>1777</v>
      </c>
      <c r="Q546" s="110">
        <v>45376</v>
      </c>
      <c r="R546" s="110"/>
      <c r="S546" s="110" t="s">
        <v>2342</v>
      </c>
      <c r="T546" s="110"/>
      <c r="U546" s="111" t="s">
        <v>1952</v>
      </c>
      <c r="V546" s="111" t="s">
        <v>2210</v>
      </c>
      <c r="W546" s="112"/>
      <c r="X546" s="113" t="s">
        <v>2343</v>
      </c>
      <c r="Y546" s="114" t="s">
        <v>285</v>
      </c>
      <c r="Z546" s="115">
        <v>20.23</v>
      </c>
      <c r="AA546" s="116">
        <v>100</v>
      </c>
      <c r="AB546" s="117">
        <f t="shared" si="72"/>
        <v>2023</v>
      </c>
      <c r="AC546" s="117">
        <f t="shared" si="73"/>
        <v>15.8228945</v>
      </c>
      <c r="AD546" s="118">
        <v>100</v>
      </c>
      <c r="AE546" s="117">
        <f t="shared" si="74"/>
        <v>2023</v>
      </c>
      <c r="AF546" s="117">
        <f t="shared" si="75"/>
        <v>15.8228945</v>
      </c>
      <c r="AG546" s="119">
        <f t="shared" si="76"/>
        <v>0</v>
      </c>
      <c r="AH546" s="120">
        <f t="shared" si="77"/>
        <v>0</v>
      </c>
      <c r="AI546" s="121">
        <f t="shared" si="78"/>
        <v>0</v>
      </c>
      <c r="AJ546" s="122" t="str">
        <f>+C546</f>
        <v>UAE</v>
      </c>
      <c r="AK546" s="122" t="str">
        <f>IF(ISNA(VLOOKUP(postponeList!D546,[1]Sheet!$A$2:$B$12,2,FALSE))," ",(VLOOKUP(postponeList!D546,[1]Sheet!$A$2:$B$12,2,FALSE)))</f>
        <v>PEWVN</v>
      </c>
      <c r="AL546" s="122" t="str">
        <f>IF(ISNA(VLOOKUP(E546,[1]Sheet!$G$2:$H$40,2,FALSE))," ",VLOOKUP(E546,[1]Sheet!$G$2:$H$40,2,FALSE))</f>
        <v>SOJITZ</v>
      </c>
      <c r="AM546" s="122" t="str">
        <f>IF(ISNA(VLOOKUP(G546,[1]Sheet!$K$2:$L$159,2,FALSE))," ",(VLOOKUP(G546,[1]Sheet!$K$2:$L$159,2,FALSE)))</f>
        <v>E. ABU. DUBAI</v>
      </c>
      <c r="AN546" s="122" t="str">
        <f>IF(ISNA(VLOOKUP(I546&amp;C546,[1]Sheet!$D$2:$E$228,2,FALSE))," ",VLOOKUP(I546&amp;C546,[1]Sheet!$D$2:$E$228,2,FALSE))</f>
        <v>Leo, Jayant &amp; Vishal</v>
      </c>
      <c r="AO546" s="122" t="str">
        <f>+I546&amp;C546</f>
        <v>KDKUAE</v>
      </c>
      <c r="AP546" s="122" t="str">
        <f>C546&amp;D546&amp;E546&amp;G546&amp;I546&amp;O546</f>
        <v>UAE31400303798KDKMAR</v>
      </c>
      <c r="AQ546" s="122" t="str">
        <f>B546&amp;D546&amp;N546</f>
        <v xml:space="preserve">MIDDLE EAST31400VF </v>
      </c>
      <c r="AR546" s="123" t="str">
        <f>+D546&amp;J546</f>
        <v>31400SE</v>
      </c>
      <c r="AS546" s="124" t="str">
        <f t="shared" si="79"/>
        <v>Ves</v>
      </c>
      <c r="AT546" s="125" t="str">
        <f t="shared" si="80"/>
        <v>25AUANAMG</v>
      </c>
      <c r="AU546" s="125" t="str">
        <f>IF(NOT(AT546=""),VLOOKUP(AT546,[1]PSI_Category!A:B,2,0),"")</f>
        <v>V/F</v>
      </c>
      <c r="AV546" s="125" t="s">
        <v>533</v>
      </c>
      <c r="AW546" s="125" t="s">
        <v>1726</v>
      </c>
      <c r="AX546" s="125" t="s">
        <v>533</v>
      </c>
    </row>
    <row r="547" spans="2:50" s="103" customFormat="1" ht="11.4" customHeight="1" x14ac:dyDescent="0.3">
      <c r="B547" s="104" t="s">
        <v>1802</v>
      </c>
      <c r="C547" s="105" t="s">
        <v>1840</v>
      </c>
      <c r="D547" s="106">
        <v>31400</v>
      </c>
      <c r="E547" s="107">
        <v>303</v>
      </c>
      <c r="F547" s="105" t="s">
        <v>1841</v>
      </c>
      <c r="G547" s="107">
        <v>798</v>
      </c>
      <c r="H547" s="105" t="s">
        <v>1842</v>
      </c>
      <c r="I547" s="105" t="s">
        <v>1773</v>
      </c>
      <c r="J547" s="107" t="s">
        <v>293</v>
      </c>
      <c r="K547" s="128">
        <v>92010868</v>
      </c>
      <c r="L547" s="105" t="s">
        <v>2344</v>
      </c>
      <c r="M547" s="105" t="s">
        <v>2339</v>
      </c>
      <c r="N547" s="105" t="s">
        <v>1809</v>
      </c>
      <c r="O547" s="108" t="s">
        <v>160</v>
      </c>
      <c r="P547" s="109" t="s">
        <v>1777</v>
      </c>
      <c r="Q547" s="110">
        <v>45376</v>
      </c>
      <c r="R547" s="110"/>
      <c r="S547" s="110" t="s">
        <v>2342</v>
      </c>
      <c r="T547" s="110"/>
      <c r="U547" s="111" t="s">
        <v>1952</v>
      </c>
      <c r="V547" s="111" t="s">
        <v>2210</v>
      </c>
      <c r="W547" s="112"/>
      <c r="X547" s="113" t="s">
        <v>2343</v>
      </c>
      <c r="Y547" s="114" t="s">
        <v>285</v>
      </c>
      <c r="Z547" s="115">
        <v>38.18</v>
      </c>
      <c r="AA547" s="116">
        <v>30</v>
      </c>
      <c r="AB547" s="117">
        <f t="shared" si="72"/>
        <v>1145.4000000000001</v>
      </c>
      <c r="AC547" s="117">
        <f t="shared" si="73"/>
        <v>8.9587461000000008</v>
      </c>
      <c r="AD547" s="118">
        <v>30</v>
      </c>
      <c r="AE547" s="117">
        <f t="shared" si="74"/>
        <v>1145.4000000000001</v>
      </c>
      <c r="AF547" s="117">
        <f t="shared" si="75"/>
        <v>8.9587461000000008</v>
      </c>
      <c r="AG547" s="119">
        <f t="shared" si="76"/>
        <v>0</v>
      </c>
      <c r="AH547" s="120">
        <f t="shared" si="77"/>
        <v>0</v>
      </c>
      <c r="AI547" s="121">
        <f t="shared" si="78"/>
        <v>0</v>
      </c>
      <c r="AJ547" s="122" t="str">
        <f>+C547</f>
        <v>UAE</v>
      </c>
      <c r="AK547" s="122" t="str">
        <f>IF(ISNA(VLOOKUP(postponeList!D547,[1]Sheet!$A$2:$B$12,2,FALSE))," ",(VLOOKUP(postponeList!D547,[1]Sheet!$A$2:$B$12,2,FALSE)))</f>
        <v>PEWVN</v>
      </c>
      <c r="AL547" s="122" t="str">
        <f>IF(ISNA(VLOOKUP(E547,[1]Sheet!$G$2:$H$40,2,FALSE))," ",VLOOKUP(E547,[1]Sheet!$G$2:$H$40,2,FALSE))</f>
        <v>SOJITZ</v>
      </c>
      <c r="AM547" s="122" t="str">
        <f>IF(ISNA(VLOOKUP(G547,[1]Sheet!$K$2:$L$159,2,FALSE))," ",(VLOOKUP(G547,[1]Sheet!$K$2:$L$159,2,FALSE)))</f>
        <v>E. ABU. DUBAI</v>
      </c>
      <c r="AN547" s="122" t="str">
        <f>IF(ISNA(VLOOKUP(I547&amp;C547,[1]Sheet!$D$2:$E$228,2,FALSE))," ",VLOOKUP(I547&amp;C547,[1]Sheet!$D$2:$E$228,2,FALSE))</f>
        <v>Leo, Jayant &amp; Vishal</v>
      </c>
      <c r="AO547" s="122" t="str">
        <f>+I547&amp;C547</f>
        <v>KDKUAE</v>
      </c>
      <c r="AP547" s="122" t="str">
        <f>C547&amp;D547&amp;E547&amp;G547&amp;I547&amp;O547</f>
        <v>UAE31400303798KDKMAR</v>
      </c>
      <c r="AQ547" s="122" t="str">
        <f>B547&amp;D547&amp;N547</f>
        <v xml:space="preserve">MIDDLE EAST31400VF </v>
      </c>
      <c r="AR547" s="123" t="str">
        <f>+D547&amp;J547</f>
        <v>31400SE</v>
      </c>
      <c r="AS547" s="124" t="str">
        <f t="shared" si="79"/>
        <v>Ves</v>
      </c>
      <c r="AT547" s="125" t="str">
        <f t="shared" si="80"/>
        <v>30ALANBMG</v>
      </c>
      <c r="AU547" s="125" t="str">
        <f>IF(NOT(AT547=""),VLOOKUP(AT547,[1]PSI_Category!A:B,2,0),"")</f>
        <v>V/F</v>
      </c>
      <c r="AV547" s="125" t="s">
        <v>533</v>
      </c>
      <c r="AW547" s="125" t="s">
        <v>1726</v>
      </c>
      <c r="AX547" s="125" t="s">
        <v>533</v>
      </c>
    </row>
    <row r="548" spans="2:50" s="103" customFormat="1" ht="11.4" customHeight="1" x14ac:dyDescent="0.3">
      <c r="B548" s="104" t="s">
        <v>1802</v>
      </c>
      <c r="C548" s="105" t="s">
        <v>1840</v>
      </c>
      <c r="D548" s="106">
        <v>31400</v>
      </c>
      <c r="E548" s="107">
        <v>303</v>
      </c>
      <c r="F548" s="105" t="s">
        <v>1841</v>
      </c>
      <c r="G548" s="107">
        <v>798</v>
      </c>
      <c r="H548" s="105" t="s">
        <v>1842</v>
      </c>
      <c r="I548" s="105" t="s">
        <v>1773</v>
      </c>
      <c r="J548" s="107" t="s">
        <v>293</v>
      </c>
      <c r="K548" s="128">
        <v>92010868</v>
      </c>
      <c r="L548" s="105" t="s">
        <v>2344</v>
      </c>
      <c r="M548" s="105" t="s">
        <v>1839</v>
      </c>
      <c r="N548" s="105" t="s">
        <v>1809</v>
      </c>
      <c r="O548" s="108" t="s">
        <v>160</v>
      </c>
      <c r="P548" s="109" t="s">
        <v>1777</v>
      </c>
      <c r="Q548" s="110">
        <v>45376</v>
      </c>
      <c r="R548" s="110"/>
      <c r="S548" s="110" t="s">
        <v>2342</v>
      </c>
      <c r="T548" s="110"/>
      <c r="U548" s="111" t="s">
        <v>1952</v>
      </c>
      <c r="V548" s="111" t="s">
        <v>2210</v>
      </c>
      <c r="W548" s="112"/>
      <c r="X548" s="113" t="s">
        <v>2343</v>
      </c>
      <c r="Y548" s="114" t="s">
        <v>285</v>
      </c>
      <c r="Z548" s="115">
        <v>30.96</v>
      </c>
      <c r="AA548" s="116">
        <v>50</v>
      </c>
      <c r="AB548" s="117">
        <f t="shared" si="72"/>
        <v>1548</v>
      </c>
      <c r="AC548" s="117">
        <f t="shared" si="73"/>
        <v>12.107682</v>
      </c>
      <c r="AD548" s="118">
        <v>50</v>
      </c>
      <c r="AE548" s="117">
        <f t="shared" si="74"/>
        <v>1548</v>
      </c>
      <c r="AF548" s="117">
        <f t="shared" si="75"/>
        <v>12.107682</v>
      </c>
      <c r="AG548" s="119">
        <f t="shared" si="76"/>
        <v>0</v>
      </c>
      <c r="AH548" s="120">
        <f t="shared" si="77"/>
        <v>0</v>
      </c>
      <c r="AI548" s="121">
        <f t="shared" si="78"/>
        <v>0</v>
      </c>
      <c r="AJ548" s="122" t="str">
        <f>+C548</f>
        <v>UAE</v>
      </c>
      <c r="AK548" s="122" t="str">
        <f>IF(ISNA(VLOOKUP(postponeList!D548,[1]Sheet!$A$2:$B$12,2,FALSE))," ",(VLOOKUP(postponeList!D548,[1]Sheet!$A$2:$B$12,2,FALSE)))</f>
        <v>PEWVN</v>
      </c>
      <c r="AL548" s="122" t="str">
        <f>IF(ISNA(VLOOKUP(E548,[1]Sheet!$G$2:$H$40,2,FALSE))," ",VLOOKUP(E548,[1]Sheet!$G$2:$H$40,2,FALSE))</f>
        <v>SOJITZ</v>
      </c>
      <c r="AM548" s="122" t="str">
        <f>IF(ISNA(VLOOKUP(G548,[1]Sheet!$K$2:$L$159,2,FALSE))," ",(VLOOKUP(G548,[1]Sheet!$K$2:$L$159,2,FALSE)))</f>
        <v>E. ABU. DUBAI</v>
      </c>
      <c r="AN548" s="122" t="str">
        <f>IF(ISNA(VLOOKUP(I548&amp;C548,[1]Sheet!$D$2:$E$228,2,FALSE))," ",VLOOKUP(I548&amp;C548,[1]Sheet!$D$2:$E$228,2,FALSE))</f>
        <v>Leo, Jayant &amp; Vishal</v>
      </c>
      <c r="AO548" s="122" t="str">
        <f>+I548&amp;C548</f>
        <v>KDKUAE</v>
      </c>
      <c r="AP548" s="122" t="str">
        <f>C548&amp;D548&amp;E548&amp;G548&amp;I548&amp;O548</f>
        <v>UAE31400303798KDKMAR</v>
      </c>
      <c r="AQ548" s="122" t="str">
        <f>B548&amp;D548&amp;N548</f>
        <v xml:space="preserve">MIDDLE EAST31400VF </v>
      </c>
      <c r="AR548" s="123" t="str">
        <f>+D548&amp;J548</f>
        <v>31400SE</v>
      </c>
      <c r="AS548" s="124" t="str">
        <f t="shared" si="79"/>
        <v>Ves</v>
      </c>
      <c r="AT548" s="125" t="str">
        <f t="shared" si="80"/>
        <v>30AUANBMG</v>
      </c>
      <c r="AU548" s="125" t="str">
        <f>IF(NOT(AT548=""),VLOOKUP(AT548,[1]PSI_Category!A:B,2,0),"")</f>
        <v>V/F</v>
      </c>
      <c r="AV548" s="125" t="s">
        <v>533</v>
      </c>
      <c r="AW548" s="125" t="s">
        <v>1726</v>
      </c>
      <c r="AX548" s="125" t="s">
        <v>533</v>
      </c>
    </row>
    <row r="549" spans="2:50" s="103" customFormat="1" ht="11.4" customHeight="1" x14ac:dyDescent="0.3">
      <c r="B549" s="104" t="s">
        <v>1802</v>
      </c>
      <c r="C549" s="105" t="s">
        <v>1840</v>
      </c>
      <c r="D549" s="106">
        <v>32100</v>
      </c>
      <c r="E549" s="107">
        <v>2019</v>
      </c>
      <c r="F549" s="105" t="s">
        <v>1762</v>
      </c>
      <c r="G549" s="107">
        <v>795</v>
      </c>
      <c r="H549" s="105" t="s">
        <v>1845</v>
      </c>
      <c r="I549" s="105" t="s">
        <v>298</v>
      </c>
      <c r="J549" s="107" t="s">
        <v>293</v>
      </c>
      <c r="K549" s="128">
        <v>92011854</v>
      </c>
      <c r="L549" s="105" t="s">
        <v>2346</v>
      </c>
      <c r="M549" s="105" t="s">
        <v>2347</v>
      </c>
      <c r="N549" s="105" t="s">
        <v>2062</v>
      </c>
      <c r="O549" s="108" t="s">
        <v>160</v>
      </c>
      <c r="P549" s="109" t="s">
        <v>1767</v>
      </c>
      <c r="Q549" s="110"/>
      <c r="R549" s="110"/>
      <c r="S549" s="110"/>
      <c r="T549" s="110"/>
      <c r="U549" s="111"/>
      <c r="V549" s="111"/>
      <c r="W549" s="112"/>
      <c r="X549" s="113"/>
      <c r="Y549" s="114" t="s">
        <v>285</v>
      </c>
      <c r="Z549" s="115">
        <v>100</v>
      </c>
      <c r="AA549" s="116">
        <v>30</v>
      </c>
      <c r="AB549" s="117">
        <f t="shared" si="72"/>
        <v>3000</v>
      </c>
      <c r="AC549" s="117">
        <f t="shared" si="73"/>
        <v>23.464500000000001</v>
      </c>
      <c r="AD549" s="118"/>
      <c r="AE549" s="117">
        <f t="shared" si="74"/>
        <v>0</v>
      </c>
      <c r="AF549" s="117">
        <f t="shared" si="75"/>
        <v>0</v>
      </c>
      <c r="AG549" s="119">
        <f t="shared" si="76"/>
        <v>30</v>
      </c>
      <c r="AH549" s="120">
        <f t="shared" si="77"/>
        <v>3000</v>
      </c>
      <c r="AI549" s="121">
        <f t="shared" si="78"/>
        <v>23.464500000000001</v>
      </c>
      <c r="AJ549" s="122" t="str">
        <f>+C549</f>
        <v>UAE</v>
      </c>
      <c r="AK549" s="122" t="str">
        <f>IF(ISNA(VLOOKUP(postponeList!D549,[1]Sheet!$A$2:$B$12,2,FALSE))," ",(VLOOKUP(postponeList!D549,[1]Sheet!$A$2:$B$12,2,FALSE)))</f>
        <v>PESGD</v>
      </c>
      <c r="AL549" s="122" t="str">
        <f>IF(ISNA(VLOOKUP(E549,[1]Sheet!$G$2:$H$40,2,FALSE))," ",VLOOKUP(E549,[1]Sheet!$G$2:$H$40,2,FALSE))</f>
        <v>PMMAF</v>
      </c>
      <c r="AM549" s="122" t="str">
        <f>IF(ISNA(VLOOKUP(G549,[1]Sheet!$K$2:$L$159,2,FALSE))," ",(VLOOKUP(G549,[1]Sheet!$K$2:$L$159,2,FALSE)))</f>
        <v>AFP</v>
      </c>
      <c r="AN549" s="122" t="str">
        <f>IF(ISNA(VLOOKUP(I549&amp;C549,[1]Sheet!$D$2:$E$228,2,FALSE))," ",VLOOKUP(I549&amp;C549,[1]Sheet!$D$2:$E$228,2,FALSE))</f>
        <v>Leo, Kawasaki</v>
      </c>
      <c r="AO549" s="122" t="str">
        <f>+I549&amp;C549</f>
        <v>PANUAE</v>
      </c>
      <c r="AP549" s="122" t="str">
        <f>C549&amp;D549&amp;E549&amp;G549&amp;I549&amp;O549</f>
        <v>UAE321002019795PANMAR</v>
      </c>
      <c r="AQ549" s="122" t="str">
        <f>B549&amp;D549&amp;N549</f>
        <v xml:space="preserve">MIDDLE EAST32100AP </v>
      </c>
      <c r="AR549" s="123" t="str">
        <f>+D549&amp;J549</f>
        <v>32100SE</v>
      </c>
      <c r="AS549" s="124" t="str">
        <f t="shared" si="79"/>
        <v/>
      </c>
      <c r="AT549" s="125" t="str">
        <f t="shared" si="80"/>
        <v>F-PXJ30MHU</v>
      </c>
      <c r="AU549" s="125" t="e">
        <f>IF(NOT(AT549=""),VLOOKUP(AT549,[1]PSI_Category!A:B,2,0),"")</f>
        <v>#N/A</v>
      </c>
      <c r="AV549" s="125" t="s">
        <v>2063</v>
      </c>
      <c r="AW549" s="125" t="s">
        <v>2063</v>
      </c>
      <c r="AX549" s="125" t="s">
        <v>2063</v>
      </c>
    </row>
    <row r="550" spans="2:50" s="103" customFormat="1" ht="11.4" customHeight="1" x14ac:dyDescent="0.3">
      <c r="B550" s="104" t="s">
        <v>1802</v>
      </c>
      <c r="C550" s="105" t="s">
        <v>1840</v>
      </c>
      <c r="D550" s="106">
        <v>32100</v>
      </c>
      <c r="E550" s="107">
        <v>2019</v>
      </c>
      <c r="F550" s="105" t="s">
        <v>1762</v>
      </c>
      <c r="G550" s="107">
        <v>795</v>
      </c>
      <c r="H550" s="105" t="s">
        <v>1845</v>
      </c>
      <c r="I550" s="105" t="s">
        <v>298</v>
      </c>
      <c r="J550" s="107" t="s">
        <v>293</v>
      </c>
      <c r="K550" s="128">
        <v>92011854</v>
      </c>
      <c r="L550" s="105" t="s">
        <v>2346</v>
      </c>
      <c r="M550" s="105" t="s">
        <v>2348</v>
      </c>
      <c r="N550" s="105" t="s">
        <v>2062</v>
      </c>
      <c r="O550" s="108" t="s">
        <v>160</v>
      </c>
      <c r="P550" s="109" t="s">
        <v>1767</v>
      </c>
      <c r="Q550" s="110"/>
      <c r="R550" s="110"/>
      <c r="S550" s="110"/>
      <c r="T550" s="110"/>
      <c r="U550" s="111"/>
      <c r="V550" s="111"/>
      <c r="W550" s="112"/>
      <c r="X550" s="113"/>
      <c r="Y550" s="114" t="s">
        <v>285</v>
      </c>
      <c r="Z550" s="115">
        <v>302.89999999999998</v>
      </c>
      <c r="AA550" s="116">
        <v>20</v>
      </c>
      <c r="AB550" s="117">
        <f t="shared" si="72"/>
        <v>6058</v>
      </c>
      <c r="AC550" s="117">
        <f t="shared" si="73"/>
        <v>47.382647000000006</v>
      </c>
      <c r="AD550" s="118"/>
      <c r="AE550" s="117">
        <f t="shared" si="74"/>
        <v>0</v>
      </c>
      <c r="AF550" s="117">
        <f t="shared" si="75"/>
        <v>0</v>
      </c>
      <c r="AG550" s="119">
        <f t="shared" si="76"/>
        <v>20</v>
      </c>
      <c r="AH550" s="120">
        <f t="shared" si="77"/>
        <v>6058</v>
      </c>
      <c r="AI550" s="121">
        <f t="shared" si="78"/>
        <v>47.382647000000006</v>
      </c>
      <c r="AJ550" s="122" t="str">
        <f>+C550</f>
        <v>UAE</v>
      </c>
      <c r="AK550" s="122" t="str">
        <f>IF(ISNA(VLOOKUP(postponeList!D550,[1]Sheet!$A$2:$B$12,2,FALSE))," ",(VLOOKUP(postponeList!D550,[1]Sheet!$A$2:$B$12,2,FALSE)))</f>
        <v>PESGD</v>
      </c>
      <c r="AL550" s="122" t="str">
        <f>IF(ISNA(VLOOKUP(E550,[1]Sheet!$G$2:$H$40,2,FALSE))," ",VLOOKUP(E550,[1]Sheet!$G$2:$H$40,2,FALSE))</f>
        <v>PMMAF</v>
      </c>
      <c r="AM550" s="122" t="str">
        <f>IF(ISNA(VLOOKUP(G550,[1]Sheet!$K$2:$L$159,2,FALSE))," ",(VLOOKUP(G550,[1]Sheet!$K$2:$L$159,2,FALSE)))</f>
        <v>AFP</v>
      </c>
      <c r="AN550" s="122" t="str">
        <f>IF(ISNA(VLOOKUP(I550&amp;C550,[1]Sheet!$D$2:$E$228,2,FALSE))," ",VLOOKUP(I550&amp;C550,[1]Sheet!$D$2:$E$228,2,FALSE))</f>
        <v>Leo, Kawasaki</v>
      </c>
      <c r="AO550" s="122" t="str">
        <f>+I550&amp;C550</f>
        <v>PANUAE</v>
      </c>
      <c r="AP550" s="122" t="str">
        <f>C550&amp;D550&amp;E550&amp;G550&amp;I550&amp;O550</f>
        <v>UAE321002019795PANMAR</v>
      </c>
      <c r="AQ550" s="122" t="str">
        <f>B550&amp;D550&amp;N550</f>
        <v xml:space="preserve">MIDDLE EAST32100AP </v>
      </c>
      <c r="AR550" s="123" t="str">
        <f>+D550&amp;J550</f>
        <v>32100SE</v>
      </c>
      <c r="AS550" s="124" t="str">
        <f t="shared" si="79"/>
        <v/>
      </c>
      <c r="AT550" s="125" t="str">
        <f t="shared" si="80"/>
        <v>F-VXK70MWU</v>
      </c>
      <c r="AU550" s="125" t="e">
        <f>IF(NOT(AT550=""),VLOOKUP(AT550,[1]PSI_Category!A:B,2,0),"")</f>
        <v>#N/A</v>
      </c>
      <c r="AV550" s="125" t="s">
        <v>2063</v>
      </c>
      <c r="AW550" s="125" t="s">
        <v>2063</v>
      </c>
      <c r="AX550" s="125" t="s">
        <v>2063</v>
      </c>
    </row>
    <row r="551" spans="2:50" s="103" customFormat="1" ht="11.4" customHeight="1" x14ac:dyDescent="0.3">
      <c r="B551" s="104" t="s">
        <v>1802</v>
      </c>
      <c r="C551" s="105" t="s">
        <v>1840</v>
      </c>
      <c r="D551" s="106">
        <v>32100</v>
      </c>
      <c r="E551" s="107">
        <v>2019</v>
      </c>
      <c r="F551" s="105" t="s">
        <v>1762</v>
      </c>
      <c r="G551" s="107">
        <v>795</v>
      </c>
      <c r="H551" s="105" t="s">
        <v>1845</v>
      </c>
      <c r="I551" s="105" t="s">
        <v>298</v>
      </c>
      <c r="J551" s="107" t="s">
        <v>293</v>
      </c>
      <c r="K551" s="128">
        <v>92011854</v>
      </c>
      <c r="L551" s="105" t="s">
        <v>2346</v>
      </c>
      <c r="M551" s="105" t="s">
        <v>2349</v>
      </c>
      <c r="N551" s="105" t="s">
        <v>2062</v>
      </c>
      <c r="O551" s="108" t="s">
        <v>160</v>
      </c>
      <c r="P551" s="109" t="s">
        <v>1767</v>
      </c>
      <c r="Q551" s="110"/>
      <c r="R551" s="110"/>
      <c r="S551" s="110"/>
      <c r="T551" s="110"/>
      <c r="U551" s="111"/>
      <c r="V551" s="111"/>
      <c r="W551" s="112"/>
      <c r="X551" s="113"/>
      <c r="Y551" s="114" t="s">
        <v>285</v>
      </c>
      <c r="Z551" s="115">
        <v>215.2</v>
      </c>
      <c r="AA551" s="116">
        <v>30</v>
      </c>
      <c r="AB551" s="117">
        <f t="shared" si="72"/>
        <v>6456</v>
      </c>
      <c r="AC551" s="117">
        <f t="shared" si="73"/>
        <v>50.495604</v>
      </c>
      <c r="AD551" s="118"/>
      <c r="AE551" s="117">
        <f t="shared" si="74"/>
        <v>0</v>
      </c>
      <c r="AF551" s="117">
        <f t="shared" si="75"/>
        <v>0</v>
      </c>
      <c r="AG551" s="119">
        <f t="shared" si="76"/>
        <v>30</v>
      </c>
      <c r="AH551" s="120">
        <f t="shared" si="77"/>
        <v>6456</v>
      </c>
      <c r="AI551" s="121">
        <f t="shared" si="78"/>
        <v>50.495604</v>
      </c>
      <c r="AJ551" s="122" t="str">
        <f>+C551</f>
        <v>UAE</v>
      </c>
      <c r="AK551" s="122" t="str">
        <f>IF(ISNA(VLOOKUP(postponeList!D551,[1]Sheet!$A$2:$B$12,2,FALSE))," ",(VLOOKUP(postponeList!D551,[1]Sheet!$A$2:$B$12,2,FALSE)))</f>
        <v>PESGD</v>
      </c>
      <c r="AL551" s="122" t="str">
        <f>IF(ISNA(VLOOKUP(E551,[1]Sheet!$G$2:$H$40,2,FALSE))," ",VLOOKUP(E551,[1]Sheet!$G$2:$H$40,2,FALSE))</f>
        <v>PMMAF</v>
      </c>
      <c r="AM551" s="122" t="str">
        <f>IF(ISNA(VLOOKUP(G551,[1]Sheet!$K$2:$L$159,2,FALSE))," ",(VLOOKUP(G551,[1]Sheet!$K$2:$L$159,2,FALSE)))</f>
        <v>AFP</v>
      </c>
      <c r="AN551" s="122" t="str">
        <f>IF(ISNA(VLOOKUP(I551&amp;C551,[1]Sheet!$D$2:$E$228,2,FALSE))," ",VLOOKUP(I551&amp;C551,[1]Sheet!$D$2:$E$228,2,FALSE))</f>
        <v>Leo, Kawasaki</v>
      </c>
      <c r="AO551" s="122" t="str">
        <f>+I551&amp;C551</f>
        <v>PANUAE</v>
      </c>
      <c r="AP551" s="122" t="str">
        <f>C551&amp;D551&amp;E551&amp;G551&amp;I551&amp;O551</f>
        <v>UAE321002019795PANMAR</v>
      </c>
      <c r="AQ551" s="122" t="str">
        <f>B551&amp;D551&amp;N551</f>
        <v xml:space="preserve">MIDDLE EAST32100AP </v>
      </c>
      <c r="AR551" s="123" t="str">
        <f>+D551&amp;J551</f>
        <v>32100SE</v>
      </c>
      <c r="AS551" s="124" t="str">
        <f t="shared" si="79"/>
        <v/>
      </c>
      <c r="AT551" s="125" t="str">
        <f t="shared" si="80"/>
        <v>F-VXR50MSU</v>
      </c>
      <c r="AU551" s="125" t="e">
        <f>IF(NOT(AT551=""),VLOOKUP(AT551,[1]PSI_Category!A:B,2,0),"")</f>
        <v>#N/A</v>
      </c>
      <c r="AV551" s="125" t="s">
        <v>2063</v>
      </c>
      <c r="AW551" s="125" t="s">
        <v>2063</v>
      </c>
      <c r="AX551" s="125" t="s">
        <v>2063</v>
      </c>
    </row>
    <row r="552" spans="2:50" s="103" customFormat="1" ht="11.4" customHeight="1" x14ac:dyDescent="0.3">
      <c r="B552" s="104" t="s">
        <v>1802</v>
      </c>
      <c r="C552" s="105" t="s">
        <v>1840</v>
      </c>
      <c r="D552" s="106">
        <v>32100</v>
      </c>
      <c r="E552" s="107">
        <v>303</v>
      </c>
      <c r="F552" s="105" t="s">
        <v>1841</v>
      </c>
      <c r="G552" s="107">
        <v>798</v>
      </c>
      <c r="H552" s="105" t="s">
        <v>1842</v>
      </c>
      <c r="I552" s="105" t="s">
        <v>1773</v>
      </c>
      <c r="J552" s="107" t="s">
        <v>304</v>
      </c>
      <c r="K552" s="128">
        <v>92010818</v>
      </c>
      <c r="L552" s="105" t="s">
        <v>2350</v>
      </c>
      <c r="M552" s="105" t="s">
        <v>2351</v>
      </c>
      <c r="N552" s="105" t="s">
        <v>1809</v>
      </c>
      <c r="O552" s="108" t="s">
        <v>160</v>
      </c>
      <c r="P552" s="109" t="s">
        <v>1777</v>
      </c>
      <c r="Q552" s="110">
        <v>45367</v>
      </c>
      <c r="R552" s="110"/>
      <c r="S552" s="110">
        <v>45375</v>
      </c>
      <c r="T552" s="110"/>
      <c r="U552" s="111" t="s">
        <v>2023</v>
      </c>
      <c r="V552" s="111" t="s">
        <v>2103</v>
      </c>
      <c r="W552" s="112"/>
      <c r="X552" s="113" t="s">
        <v>2352</v>
      </c>
      <c r="Y552" s="114" t="s">
        <v>285</v>
      </c>
      <c r="Z552" s="115">
        <v>0</v>
      </c>
      <c r="AA552" s="116">
        <v>50</v>
      </c>
      <c r="AB552" s="117">
        <f t="shared" si="72"/>
        <v>0</v>
      </c>
      <c r="AC552" s="117">
        <f t="shared" si="73"/>
        <v>0</v>
      </c>
      <c r="AD552" s="118">
        <v>50</v>
      </c>
      <c r="AE552" s="117">
        <f t="shared" si="74"/>
        <v>0</v>
      </c>
      <c r="AF552" s="117">
        <f t="shared" si="75"/>
        <v>0</v>
      </c>
      <c r="AG552" s="119">
        <f t="shared" si="76"/>
        <v>0</v>
      </c>
      <c r="AH552" s="120">
        <f t="shared" si="77"/>
        <v>0</v>
      </c>
      <c r="AI552" s="121">
        <f t="shared" si="78"/>
        <v>0</v>
      </c>
      <c r="AJ552" s="122" t="str">
        <f>+C552</f>
        <v>UAE</v>
      </c>
      <c r="AK552" s="122" t="str">
        <f>IF(ISNA(VLOOKUP(postponeList!D552,[1]Sheet!$A$2:$B$12,2,FALSE))," ",(VLOOKUP(postponeList!D552,[1]Sheet!$A$2:$B$12,2,FALSE)))</f>
        <v>PESGD</v>
      </c>
      <c r="AL552" s="122" t="str">
        <f>IF(ISNA(VLOOKUP(E552,[1]Sheet!$G$2:$H$40,2,FALSE))," ",VLOOKUP(E552,[1]Sheet!$G$2:$H$40,2,FALSE))</f>
        <v>SOJITZ</v>
      </c>
      <c r="AM552" s="122" t="str">
        <f>IF(ISNA(VLOOKUP(G552,[1]Sheet!$K$2:$L$159,2,FALSE))," ",(VLOOKUP(G552,[1]Sheet!$K$2:$L$159,2,FALSE)))</f>
        <v>E. ABU. DUBAI</v>
      </c>
      <c r="AN552" s="122" t="str">
        <f>IF(ISNA(VLOOKUP(I552&amp;C552,[1]Sheet!$D$2:$E$228,2,FALSE))," ",VLOOKUP(I552&amp;C552,[1]Sheet!$D$2:$E$228,2,FALSE))</f>
        <v>Leo, Jayant &amp; Vishal</v>
      </c>
      <c r="AO552" s="122" t="str">
        <f>+I552&amp;C552</f>
        <v>KDKUAE</v>
      </c>
      <c r="AP552" s="122" t="str">
        <f>C552&amp;D552&amp;E552&amp;G552&amp;I552&amp;O552</f>
        <v>UAE32100303798KDKMAR</v>
      </c>
      <c r="AQ552" s="122" t="str">
        <f>B552&amp;D552&amp;N552</f>
        <v xml:space="preserve">MIDDLE EAST32100VF </v>
      </c>
      <c r="AR552" s="123" t="str">
        <f>+D552&amp;J552</f>
        <v>32100PC</v>
      </c>
      <c r="AS552" s="124" t="str">
        <f t="shared" si="79"/>
        <v>Ves</v>
      </c>
      <c r="AT552" s="125" t="str">
        <f t="shared" si="80"/>
        <v>25GSE(FRAME)G</v>
      </c>
      <c r="AU552" s="125" t="str">
        <f>IF(NOT(AT552=""),VLOOKUP(AT552,[1]PSI_Category!A:B,2,0),"")</f>
        <v>H/V</v>
      </c>
      <c r="AV552" s="125" t="s">
        <v>552</v>
      </c>
      <c r="AW552" s="125" t="s">
        <v>552</v>
      </c>
      <c r="AX552" s="125" t="s">
        <v>552</v>
      </c>
    </row>
    <row r="553" spans="2:50" s="103" customFormat="1" ht="11.4" customHeight="1" x14ac:dyDescent="0.3">
      <c r="B553" s="104" t="s">
        <v>1802</v>
      </c>
      <c r="C553" s="105" t="s">
        <v>1840</v>
      </c>
      <c r="D553" s="106">
        <v>32100</v>
      </c>
      <c r="E553" s="107">
        <v>303</v>
      </c>
      <c r="F553" s="105" t="s">
        <v>1841</v>
      </c>
      <c r="G553" s="107">
        <v>798</v>
      </c>
      <c r="H553" s="105" t="s">
        <v>1842</v>
      </c>
      <c r="I553" s="105" t="s">
        <v>1773</v>
      </c>
      <c r="J553" s="107" t="s">
        <v>304</v>
      </c>
      <c r="K553" s="128">
        <v>92010818</v>
      </c>
      <c r="L553" s="105" t="s">
        <v>2350</v>
      </c>
      <c r="M553" s="105" t="s">
        <v>2353</v>
      </c>
      <c r="N553" s="105" t="s">
        <v>1809</v>
      </c>
      <c r="O553" s="108" t="s">
        <v>160</v>
      </c>
      <c r="P553" s="109" t="s">
        <v>1777</v>
      </c>
      <c r="Q553" s="110">
        <v>45367</v>
      </c>
      <c r="R553" s="110"/>
      <c r="S553" s="110">
        <v>45375</v>
      </c>
      <c r="T553" s="110"/>
      <c r="U553" s="111" t="s">
        <v>2023</v>
      </c>
      <c r="V553" s="111" t="s">
        <v>2103</v>
      </c>
      <c r="W553" s="112"/>
      <c r="X553" s="113" t="s">
        <v>2352</v>
      </c>
      <c r="Y553" s="114" t="s">
        <v>285</v>
      </c>
      <c r="Z553" s="115">
        <v>0</v>
      </c>
      <c r="AA553" s="116">
        <v>60</v>
      </c>
      <c r="AB553" s="117">
        <f t="shared" si="72"/>
        <v>0</v>
      </c>
      <c r="AC553" s="117">
        <f t="shared" si="73"/>
        <v>0</v>
      </c>
      <c r="AD553" s="118">
        <v>60</v>
      </c>
      <c r="AE553" s="117">
        <f t="shared" si="74"/>
        <v>0</v>
      </c>
      <c r="AF553" s="117">
        <f t="shared" si="75"/>
        <v>0</v>
      </c>
      <c r="AG553" s="119">
        <f t="shared" si="76"/>
        <v>0</v>
      </c>
      <c r="AH553" s="120">
        <f t="shared" si="77"/>
        <v>0</v>
      </c>
      <c r="AI553" s="121">
        <f t="shared" si="78"/>
        <v>0</v>
      </c>
      <c r="AJ553" s="122" t="str">
        <f>+C553</f>
        <v>UAE</v>
      </c>
      <c r="AK553" s="122" t="str">
        <f>IF(ISNA(VLOOKUP(postponeList!D553,[1]Sheet!$A$2:$B$12,2,FALSE))," ",(VLOOKUP(postponeList!D553,[1]Sheet!$A$2:$B$12,2,FALSE)))</f>
        <v>PESGD</v>
      </c>
      <c r="AL553" s="122" t="str">
        <f>IF(ISNA(VLOOKUP(E553,[1]Sheet!$G$2:$H$40,2,FALSE))," ",VLOOKUP(E553,[1]Sheet!$G$2:$H$40,2,FALSE))</f>
        <v>SOJITZ</v>
      </c>
      <c r="AM553" s="122" t="str">
        <f>IF(ISNA(VLOOKUP(G553,[1]Sheet!$K$2:$L$159,2,FALSE))," ",(VLOOKUP(G553,[1]Sheet!$K$2:$L$159,2,FALSE)))</f>
        <v>E. ABU. DUBAI</v>
      </c>
      <c r="AN553" s="122" t="str">
        <f>IF(ISNA(VLOOKUP(I553&amp;C553,[1]Sheet!$D$2:$E$228,2,FALSE))," ",VLOOKUP(I553&amp;C553,[1]Sheet!$D$2:$E$228,2,FALSE))</f>
        <v>Leo, Jayant &amp; Vishal</v>
      </c>
      <c r="AO553" s="122" t="str">
        <f>+I553&amp;C553</f>
        <v>KDKUAE</v>
      </c>
      <c r="AP553" s="122" t="str">
        <f>C553&amp;D553&amp;E553&amp;G553&amp;I553&amp;O553</f>
        <v>UAE32100303798KDKMAR</v>
      </c>
      <c r="AQ553" s="122" t="str">
        <f>B553&amp;D553&amp;N553</f>
        <v xml:space="preserve">MIDDLE EAST32100VF </v>
      </c>
      <c r="AR553" s="123" t="str">
        <f>+D553&amp;J553</f>
        <v>32100PC</v>
      </c>
      <c r="AS553" s="124" t="str">
        <f t="shared" si="79"/>
        <v>Ves</v>
      </c>
      <c r="AT553" s="125" t="str">
        <f t="shared" si="80"/>
        <v>30GSE(FRAME)G</v>
      </c>
      <c r="AU553" s="125" t="str">
        <f>IF(NOT(AT553=""),VLOOKUP(AT553,[1]PSI_Category!A:B,2,0),"")</f>
        <v>H/V</v>
      </c>
      <c r="AV553" s="125" t="s">
        <v>552</v>
      </c>
      <c r="AW553" s="125" t="s">
        <v>552</v>
      </c>
      <c r="AX553" s="125" t="s">
        <v>552</v>
      </c>
    </row>
    <row r="554" spans="2:50" s="103" customFormat="1" ht="11.4" customHeight="1" x14ac:dyDescent="0.3">
      <c r="B554" s="104" t="s">
        <v>1802</v>
      </c>
      <c r="C554" s="105" t="s">
        <v>1840</v>
      </c>
      <c r="D554" s="106">
        <v>32100</v>
      </c>
      <c r="E554" s="107">
        <v>303</v>
      </c>
      <c r="F554" s="105" t="s">
        <v>1841</v>
      </c>
      <c r="G554" s="107">
        <v>798</v>
      </c>
      <c r="H554" s="105" t="s">
        <v>1842</v>
      </c>
      <c r="I554" s="105" t="s">
        <v>1773</v>
      </c>
      <c r="J554" s="107" t="s">
        <v>304</v>
      </c>
      <c r="K554" s="128">
        <v>92010818</v>
      </c>
      <c r="L554" s="105" t="s">
        <v>2350</v>
      </c>
      <c r="M554" s="105" t="s">
        <v>2354</v>
      </c>
      <c r="N554" s="105" t="s">
        <v>1809</v>
      </c>
      <c r="O554" s="108" t="s">
        <v>160</v>
      </c>
      <c r="P554" s="109" t="s">
        <v>1777</v>
      </c>
      <c r="Q554" s="110">
        <v>45367</v>
      </c>
      <c r="R554" s="110"/>
      <c r="S554" s="110">
        <v>45375</v>
      </c>
      <c r="T554" s="110"/>
      <c r="U554" s="111" t="s">
        <v>2023</v>
      </c>
      <c r="V554" s="111" t="s">
        <v>2103</v>
      </c>
      <c r="W554" s="112"/>
      <c r="X554" s="113" t="s">
        <v>2352</v>
      </c>
      <c r="Y554" s="114" t="s">
        <v>285</v>
      </c>
      <c r="Z554" s="115">
        <v>0</v>
      </c>
      <c r="AA554" s="116">
        <v>20</v>
      </c>
      <c r="AB554" s="117">
        <f t="shared" si="72"/>
        <v>0</v>
      </c>
      <c r="AC554" s="117">
        <f t="shared" si="73"/>
        <v>0</v>
      </c>
      <c r="AD554" s="118">
        <v>20</v>
      </c>
      <c r="AE554" s="117">
        <f t="shared" si="74"/>
        <v>0</v>
      </c>
      <c r="AF554" s="117">
        <f t="shared" si="75"/>
        <v>0</v>
      </c>
      <c r="AG554" s="119">
        <f t="shared" si="76"/>
        <v>0</v>
      </c>
      <c r="AH554" s="120">
        <f t="shared" si="77"/>
        <v>0</v>
      </c>
      <c r="AI554" s="121">
        <f t="shared" si="78"/>
        <v>0</v>
      </c>
      <c r="AJ554" s="122" t="str">
        <f>+C554</f>
        <v>UAE</v>
      </c>
      <c r="AK554" s="122" t="str">
        <f>IF(ISNA(VLOOKUP(postponeList!D554,[1]Sheet!$A$2:$B$12,2,FALSE))," ",(VLOOKUP(postponeList!D554,[1]Sheet!$A$2:$B$12,2,FALSE)))</f>
        <v>PESGD</v>
      </c>
      <c r="AL554" s="122" t="str">
        <f>IF(ISNA(VLOOKUP(E554,[1]Sheet!$G$2:$H$40,2,FALSE))," ",VLOOKUP(E554,[1]Sheet!$G$2:$H$40,2,FALSE))</f>
        <v>SOJITZ</v>
      </c>
      <c r="AM554" s="122" t="str">
        <f>IF(ISNA(VLOOKUP(G554,[1]Sheet!$K$2:$L$159,2,FALSE))," ",(VLOOKUP(G554,[1]Sheet!$K$2:$L$159,2,FALSE)))</f>
        <v>E. ABU. DUBAI</v>
      </c>
      <c r="AN554" s="122" t="str">
        <f>IF(ISNA(VLOOKUP(I554&amp;C554,[1]Sheet!$D$2:$E$228,2,FALSE))," ",VLOOKUP(I554&amp;C554,[1]Sheet!$D$2:$E$228,2,FALSE))</f>
        <v>Leo, Jayant &amp; Vishal</v>
      </c>
      <c r="AO554" s="122" t="str">
        <f>+I554&amp;C554</f>
        <v>KDKUAE</v>
      </c>
      <c r="AP554" s="122" t="str">
        <f>C554&amp;D554&amp;E554&amp;G554&amp;I554&amp;O554</f>
        <v>UAE32100303798KDKMAR</v>
      </c>
      <c r="AQ554" s="122" t="str">
        <f>B554&amp;D554&amp;N554</f>
        <v xml:space="preserve">MIDDLE EAST32100VF </v>
      </c>
      <c r="AR554" s="123" t="str">
        <f>+D554&amp;J554</f>
        <v>32100PC</v>
      </c>
      <c r="AS554" s="124" t="str">
        <f t="shared" si="79"/>
        <v>Ves</v>
      </c>
      <c r="AT554" s="125" t="str">
        <f t="shared" si="80"/>
        <v>35GSE(FRAME)G</v>
      </c>
      <c r="AU554" s="125" t="str">
        <f>IF(NOT(AT554=""),VLOOKUP(AT554,[1]PSI_Category!A:B,2,0),"")</f>
        <v>H/V</v>
      </c>
      <c r="AV554" s="125" t="s">
        <v>552</v>
      </c>
      <c r="AW554" s="125" t="s">
        <v>552</v>
      </c>
      <c r="AX554" s="125" t="s">
        <v>552</v>
      </c>
    </row>
    <row r="555" spans="2:50" s="103" customFormat="1" ht="11.4" customHeight="1" x14ac:dyDescent="0.3">
      <c r="B555" s="104" t="s">
        <v>1802</v>
      </c>
      <c r="C555" s="105" t="s">
        <v>1840</v>
      </c>
      <c r="D555" s="106">
        <v>32100</v>
      </c>
      <c r="E555" s="107">
        <v>303</v>
      </c>
      <c r="F555" s="105" t="s">
        <v>1841</v>
      </c>
      <c r="G555" s="107">
        <v>798</v>
      </c>
      <c r="H555" s="105" t="s">
        <v>1842</v>
      </c>
      <c r="I555" s="105" t="s">
        <v>1773</v>
      </c>
      <c r="J555" s="107" t="s">
        <v>304</v>
      </c>
      <c r="K555" s="128">
        <v>92010818</v>
      </c>
      <c r="L555" s="105" t="s">
        <v>2350</v>
      </c>
      <c r="M555" s="105" t="s">
        <v>2355</v>
      </c>
      <c r="N555" s="105" t="s">
        <v>1809</v>
      </c>
      <c r="O555" s="108" t="s">
        <v>160</v>
      </c>
      <c r="P555" s="109" t="s">
        <v>1777</v>
      </c>
      <c r="Q555" s="110">
        <v>45367</v>
      </c>
      <c r="R555" s="110"/>
      <c r="S555" s="110">
        <v>45375</v>
      </c>
      <c r="T555" s="110"/>
      <c r="U555" s="111" t="s">
        <v>2023</v>
      </c>
      <c r="V555" s="111" t="s">
        <v>2103</v>
      </c>
      <c r="W555" s="112"/>
      <c r="X555" s="113" t="s">
        <v>2352</v>
      </c>
      <c r="Y555" s="114" t="s">
        <v>285</v>
      </c>
      <c r="Z555" s="115">
        <v>0</v>
      </c>
      <c r="AA555" s="116">
        <v>50</v>
      </c>
      <c r="AB555" s="117">
        <f t="shared" si="72"/>
        <v>0</v>
      </c>
      <c r="AC555" s="117">
        <f t="shared" si="73"/>
        <v>0</v>
      </c>
      <c r="AD555" s="118">
        <v>50</v>
      </c>
      <c r="AE555" s="117">
        <f t="shared" si="74"/>
        <v>0</v>
      </c>
      <c r="AF555" s="117">
        <f t="shared" si="75"/>
        <v>0</v>
      </c>
      <c r="AG555" s="119">
        <f t="shared" si="76"/>
        <v>0</v>
      </c>
      <c r="AH555" s="120">
        <f t="shared" si="77"/>
        <v>0</v>
      </c>
      <c r="AI555" s="121">
        <f t="shared" si="78"/>
        <v>0</v>
      </c>
      <c r="AJ555" s="122" t="str">
        <f>+C555</f>
        <v>UAE</v>
      </c>
      <c r="AK555" s="122" t="str">
        <f>IF(ISNA(VLOOKUP(postponeList!D555,[1]Sheet!$A$2:$B$12,2,FALSE))," ",(VLOOKUP(postponeList!D555,[1]Sheet!$A$2:$B$12,2,FALSE)))</f>
        <v>PESGD</v>
      </c>
      <c r="AL555" s="122" t="str">
        <f>IF(ISNA(VLOOKUP(E555,[1]Sheet!$G$2:$H$40,2,FALSE))," ",VLOOKUP(E555,[1]Sheet!$G$2:$H$40,2,FALSE))</f>
        <v>SOJITZ</v>
      </c>
      <c r="AM555" s="122" t="str">
        <f>IF(ISNA(VLOOKUP(G555,[1]Sheet!$K$2:$L$159,2,FALSE))," ",(VLOOKUP(G555,[1]Sheet!$K$2:$L$159,2,FALSE)))</f>
        <v>E. ABU. DUBAI</v>
      </c>
      <c r="AN555" s="122" t="str">
        <f>IF(ISNA(VLOOKUP(I555&amp;C555,[1]Sheet!$D$2:$E$228,2,FALSE))," ",VLOOKUP(I555&amp;C555,[1]Sheet!$D$2:$E$228,2,FALSE))</f>
        <v>Leo, Jayant &amp; Vishal</v>
      </c>
      <c r="AO555" s="122" t="str">
        <f>+I555&amp;C555</f>
        <v>KDKUAE</v>
      </c>
      <c r="AP555" s="122" t="str">
        <f>C555&amp;D555&amp;E555&amp;G555&amp;I555&amp;O555</f>
        <v>UAE32100303798KDKMAR</v>
      </c>
      <c r="AQ555" s="122" t="str">
        <f>B555&amp;D555&amp;N555</f>
        <v xml:space="preserve">MIDDLE EAST32100VF </v>
      </c>
      <c r="AR555" s="123" t="str">
        <f>+D555&amp;J555</f>
        <v>32100PC</v>
      </c>
      <c r="AS555" s="124" t="str">
        <f t="shared" si="79"/>
        <v>Ves</v>
      </c>
      <c r="AT555" s="125" t="str">
        <f t="shared" si="80"/>
        <v>40GSE(FRAME)G</v>
      </c>
      <c r="AU555" s="125" t="str">
        <f>IF(NOT(AT555=""),VLOOKUP(AT555,[1]PSI_Category!A:B,2,0),"")</f>
        <v>H/V</v>
      </c>
      <c r="AV555" s="125" t="s">
        <v>552</v>
      </c>
      <c r="AW555" s="125" t="s">
        <v>552</v>
      </c>
      <c r="AX555" s="125" t="s">
        <v>552</v>
      </c>
    </row>
    <row r="556" spans="2:50" s="103" customFormat="1" ht="11.4" customHeight="1" x14ac:dyDescent="0.3">
      <c r="B556" s="104" t="s">
        <v>1802</v>
      </c>
      <c r="C556" s="105" t="s">
        <v>1840</v>
      </c>
      <c r="D556" s="106">
        <v>32100</v>
      </c>
      <c r="E556" s="107">
        <v>303</v>
      </c>
      <c r="F556" s="105" t="s">
        <v>1841</v>
      </c>
      <c r="G556" s="107">
        <v>798</v>
      </c>
      <c r="H556" s="105" t="s">
        <v>1842</v>
      </c>
      <c r="I556" s="105" t="s">
        <v>1773</v>
      </c>
      <c r="J556" s="107" t="s">
        <v>293</v>
      </c>
      <c r="K556" s="128">
        <v>92010818</v>
      </c>
      <c r="L556" s="105" t="s">
        <v>2350</v>
      </c>
      <c r="M556" s="105" t="s">
        <v>2356</v>
      </c>
      <c r="N556" s="105" t="s">
        <v>307</v>
      </c>
      <c r="O556" s="108" t="s">
        <v>160</v>
      </c>
      <c r="P556" s="109" t="s">
        <v>1777</v>
      </c>
      <c r="Q556" s="110">
        <v>45367</v>
      </c>
      <c r="R556" s="110"/>
      <c r="S556" s="110">
        <v>45375</v>
      </c>
      <c r="T556" s="110"/>
      <c r="U556" s="111" t="s">
        <v>2023</v>
      </c>
      <c r="V556" s="111" t="s">
        <v>2103</v>
      </c>
      <c r="W556" s="112"/>
      <c r="X556" s="113" t="s">
        <v>2352</v>
      </c>
      <c r="Y556" s="114" t="s">
        <v>285</v>
      </c>
      <c r="Z556" s="115">
        <v>45.51</v>
      </c>
      <c r="AA556" s="116">
        <v>300</v>
      </c>
      <c r="AB556" s="117">
        <f t="shared" si="72"/>
        <v>13653</v>
      </c>
      <c r="AC556" s="117">
        <f t="shared" si="73"/>
        <v>106.7869395</v>
      </c>
      <c r="AD556" s="118">
        <v>300</v>
      </c>
      <c r="AE556" s="117">
        <f t="shared" si="74"/>
        <v>13653</v>
      </c>
      <c r="AF556" s="117">
        <f t="shared" si="75"/>
        <v>106.7869395</v>
      </c>
      <c r="AG556" s="119">
        <f t="shared" si="76"/>
        <v>0</v>
      </c>
      <c r="AH556" s="120">
        <f t="shared" si="77"/>
        <v>0</v>
      </c>
      <c r="AI556" s="121">
        <f t="shared" si="78"/>
        <v>0</v>
      </c>
      <c r="AJ556" s="122" t="str">
        <f>+C556</f>
        <v>UAE</v>
      </c>
      <c r="AK556" s="122" t="str">
        <f>IF(ISNA(VLOOKUP(postponeList!D556,[1]Sheet!$A$2:$B$12,2,FALSE))," ",(VLOOKUP(postponeList!D556,[1]Sheet!$A$2:$B$12,2,FALSE)))</f>
        <v>PESGD</v>
      </c>
      <c r="AL556" s="122" t="str">
        <f>IF(ISNA(VLOOKUP(E556,[1]Sheet!$G$2:$H$40,2,FALSE))," ",VLOOKUP(E556,[1]Sheet!$G$2:$H$40,2,FALSE))</f>
        <v>SOJITZ</v>
      </c>
      <c r="AM556" s="122" t="str">
        <f>IF(ISNA(VLOOKUP(G556,[1]Sheet!$K$2:$L$159,2,FALSE))," ",(VLOOKUP(G556,[1]Sheet!$K$2:$L$159,2,FALSE)))</f>
        <v>E. ABU. DUBAI</v>
      </c>
      <c r="AN556" s="122" t="str">
        <f>IF(ISNA(VLOOKUP(I556&amp;C556,[1]Sheet!$D$2:$E$228,2,FALSE))," ",VLOOKUP(I556&amp;C556,[1]Sheet!$D$2:$E$228,2,FALSE))</f>
        <v>Leo, Jayant &amp; Vishal</v>
      </c>
      <c r="AO556" s="122" t="str">
        <f>+I556&amp;C556</f>
        <v>KDKUAE</v>
      </c>
      <c r="AP556" s="122" t="str">
        <f>C556&amp;D556&amp;E556&amp;G556&amp;I556&amp;O556</f>
        <v>UAE32100303798KDKMAR</v>
      </c>
      <c r="AQ556" s="122" t="str">
        <f>B556&amp;D556&amp;N556</f>
        <v>MIDDLE EAST32100SRC</v>
      </c>
      <c r="AR556" s="123" t="str">
        <f>+D556&amp;J556</f>
        <v>32100SE</v>
      </c>
      <c r="AS556" s="124" t="str">
        <f t="shared" si="79"/>
        <v>Ves</v>
      </c>
      <c r="AT556" s="125" t="str">
        <f t="shared" si="80"/>
        <v>10CGB24</v>
      </c>
      <c r="AU556" s="125" t="str">
        <f>IF(NOT(AT556=""),VLOOKUP(AT556,[1]PSI_Category!A:B,2,0),"")</f>
        <v>SRC</v>
      </c>
      <c r="AV556" s="125" t="s">
        <v>307</v>
      </c>
      <c r="AW556" s="125" t="s">
        <v>307</v>
      </c>
      <c r="AX556" s="125" t="s">
        <v>307</v>
      </c>
    </row>
    <row r="557" spans="2:50" s="103" customFormat="1" ht="11.4" customHeight="1" x14ac:dyDescent="0.3">
      <c r="B557" s="104" t="s">
        <v>1802</v>
      </c>
      <c r="C557" s="105" t="s">
        <v>1840</v>
      </c>
      <c r="D557" s="106">
        <v>32100</v>
      </c>
      <c r="E557" s="107">
        <v>303</v>
      </c>
      <c r="F557" s="105" t="s">
        <v>1841</v>
      </c>
      <c r="G557" s="107">
        <v>798</v>
      </c>
      <c r="H557" s="105" t="s">
        <v>1842</v>
      </c>
      <c r="I557" s="105" t="s">
        <v>1773</v>
      </c>
      <c r="J557" s="107" t="s">
        <v>293</v>
      </c>
      <c r="K557" s="128">
        <v>92010818</v>
      </c>
      <c r="L557" s="105" t="s">
        <v>2350</v>
      </c>
      <c r="M557" s="105" t="s">
        <v>2357</v>
      </c>
      <c r="N557" s="105" t="s">
        <v>307</v>
      </c>
      <c r="O557" s="108" t="s">
        <v>160</v>
      </c>
      <c r="P557" s="109" t="s">
        <v>1777</v>
      </c>
      <c r="Q557" s="110">
        <v>45367</v>
      </c>
      <c r="R557" s="110"/>
      <c r="S557" s="110">
        <v>45375</v>
      </c>
      <c r="T557" s="110"/>
      <c r="U557" s="111" t="s">
        <v>2023</v>
      </c>
      <c r="V557" s="111" t="s">
        <v>2103</v>
      </c>
      <c r="W557" s="112"/>
      <c r="X557" s="113" t="s">
        <v>2352</v>
      </c>
      <c r="Y557" s="114" t="s">
        <v>285</v>
      </c>
      <c r="Z557" s="115">
        <v>50.44</v>
      </c>
      <c r="AA557" s="116">
        <v>300</v>
      </c>
      <c r="AB557" s="117">
        <f t="shared" si="72"/>
        <v>15132</v>
      </c>
      <c r="AC557" s="117">
        <f t="shared" si="73"/>
        <v>118.354938</v>
      </c>
      <c r="AD557" s="118">
        <v>300</v>
      </c>
      <c r="AE557" s="117">
        <f t="shared" si="74"/>
        <v>15132</v>
      </c>
      <c r="AF557" s="117">
        <f t="shared" si="75"/>
        <v>118.354938</v>
      </c>
      <c r="AG557" s="119">
        <f t="shared" si="76"/>
        <v>0</v>
      </c>
      <c r="AH557" s="120">
        <f t="shared" si="77"/>
        <v>0</v>
      </c>
      <c r="AI557" s="121">
        <f t="shared" si="78"/>
        <v>0</v>
      </c>
      <c r="AJ557" s="122" t="str">
        <f>+C557</f>
        <v>UAE</v>
      </c>
      <c r="AK557" s="122" t="str">
        <f>IF(ISNA(VLOOKUP(postponeList!D557,[1]Sheet!$A$2:$B$12,2,FALSE))," ",(VLOOKUP(postponeList!D557,[1]Sheet!$A$2:$B$12,2,FALSE)))</f>
        <v>PESGD</v>
      </c>
      <c r="AL557" s="122" t="str">
        <f>IF(ISNA(VLOOKUP(E557,[1]Sheet!$G$2:$H$40,2,FALSE))," ",VLOOKUP(E557,[1]Sheet!$G$2:$H$40,2,FALSE))</f>
        <v>SOJITZ</v>
      </c>
      <c r="AM557" s="122" t="str">
        <f>IF(ISNA(VLOOKUP(G557,[1]Sheet!$K$2:$L$159,2,FALSE))," ",(VLOOKUP(G557,[1]Sheet!$K$2:$L$159,2,FALSE)))</f>
        <v>E. ABU. DUBAI</v>
      </c>
      <c r="AN557" s="122" t="str">
        <f>IF(ISNA(VLOOKUP(I557&amp;C557,[1]Sheet!$D$2:$E$228,2,FALSE))," ",VLOOKUP(I557&amp;C557,[1]Sheet!$D$2:$E$228,2,FALSE))</f>
        <v>Leo, Jayant &amp; Vishal</v>
      </c>
      <c r="AO557" s="122" t="str">
        <f>+I557&amp;C557</f>
        <v>KDKUAE</v>
      </c>
      <c r="AP557" s="122" t="str">
        <f>C557&amp;D557&amp;E557&amp;G557&amp;I557&amp;O557</f>
        <v>UAE32100303798KDKMAR</v>
      </c>
      <c r="AQ557" s="122" t="str">
        <f>B557&amp;D557&amp;N557</f>
        <v>MIDDLE EAST32100SRC</v>
      </c>
      <c r="AR557" s="123" t="str">
        <f>+D557&amp;J557</f>
        <v>32100SE</v>
      </c>
      <c r="AS557" s="124" t="str">
        <f t="shared" si="79"/>
        <v>Ves</v>
      </c>
      <c r="AT557" s="125" t="str">
        <f t="shared" si="80"/>
        <v>12CGB24</v>
      </c>
      <c r="AU557" s="125" t="str">
        <f>IF(NOT(AT557=""),VLOOKUP(AT557,[1]PSI_Category!A:B,2,0),"")</f>
        <v>SRC</v>
      </c>
      <c r="AV557" s="125" t="s">
        <v>307</v>
      </c>
      <c r="AW557" s="125" t="s">
        <v>307</v>
      </c>
      <c r="AX557" s="125" t="s">
        <v>307</v>
      </c>
    </row>
    <row r="558" spans="2:50" s="103" customFormat="1" ht="11.4" customHeight="1" x14ac:dyDescent="0.3">
      <c r="B558" s="104" t="s">
        <v>1802</v>
      </c>
      <c r="C558" s="105" t="s">
        <v>1840</v>
      </c>
      <c r="D558" s="106">
        <v>32100</v>
      </c>
      <c r="E558" s="107">
        <v>303</v>
      </c>
      <c r="F558" s="105" t="s">
        <v>1841</v>
      </c>
      <c r="G558" s="107">
        <v>798</v>
      </c>
      <c r="H558" s="105" t="s">
        <v>1842</v>
      </c>
      <c r="I558" s="105" t="s">
        <v>1773</v>
      </c>
      <c r="J558" s="107" t="s">
        <v>293</v>
      </c>
      <c r="K558" s="128">
        <v>92010818</v>
      </c>
      <c r="L558" s="105" t="s">
        <v>2350</v>
      </c>
      <c r="M558" s="105" t="s">
        <v>2358</v>
      </c>
      <c r="N558" s="105" t="s">
        <v>307</v>
      </c>
      <c r="O558" s="108" t="s">
        <v>160</v>
      </c>
      <c r="P558" s="109" t="s">
        <v>1777</v>
      </c>
      <c r="Q558" s="110">
        <v>45367</v>
      </c>
      <c r="R558" s="110"/>
      <c r="S558" s="110">
        <v>45375</v>
      </c>
      <c r="T558" s="110"/>
      <c r="U558" s="111" t="s">
        <v>2023</v>
      </c>
      <c r="V558" s="111" t="s">
        <v>2103</v>
      </c>
      <c r="W558" s="112"/>
      <c r="X558" s="113" t="s">
        <v>2352</v>
      </c>
      <c r="Y558" s="114" t="s">
        <v>285</v>
      </c>
      <c r="Z558" s="115">
        <v>55.12</v>
      </c>
      <c r="AA558" s="116">
        <v>60</v>
      </c>
      <c r="AB558" s="117">
        <f t="shared" si="72"/>
        <v>3307.2</v>
      </c>
      <c r="AC558" s="117">
        <f t="shared" si="73"/>
        <v>25.867264800000001</v>
      </c>
      <c r="AD558" s="118">
        <v>60</v>
      </c>
      <c r="AE558" s="117">
        <f t="shared" si="74"/>
        <v>3307.2</v>
      </c>
      <c r="AF558" s="117">
        <f t="shared" si="75"/>
        <v>25.867264800000001</v>
      </c>
      <c r="AG558" s="119">
        <f t="shared" si="76"/>
        <v>0</v>
      </c>
      <c r="AH558" s="120">
        <f t="shared" si="77"/>
        <v>0</v>
      </c>
      <c r="AI558" s="121">
        <f t="shared" si="78"/>
        <v>0</v>
      </c>
      <c r="AJ558" s="122" t="str">
        <f>+C558</f>
        <v>UAE</v>
      </c>
      <c r="AK558" s="122" t="str">
        <f>IF(ISNA(VLOOKUP(postponeList!D558,[1]Sheet!$A$2:$B$12,2,FALSE))," ",(VLOOKUP(postponeList!D558,[1]Sheet!$A$2:$B$12,2,FALSE)))</f>
        <v>PESGD</v>
      </c>
      <c r="AL558" s="122" t="str">
        <f>IF(ISNA(VLOOKUP(E558,[1]Sheet!$G$2:$H$40,2,FALSE))," ",VLOOKUP(E558,[1]Sheet!$G$2:$H$40,2,FALSE))</f>
        <v>SOJITZ</v>
      </c>
      <c r="AM558" s="122" t="str">
        <f>IF(ISNA(VLOOKUP(G558,[1]Sheet!$K$2:$L$159,2,FALSE))," ",(VLOOKUP(G558,[1]Sheet!$K$2:$L$159,2,FALSE)))</f>
        <v>E. ABU. DUBAI</v>
      </c>
      <c r="AN558" s="122" t="str">
        <f>IF(ISNA(VLOOKUP(I558&amp;C558,[1]Sheet!$D$2:$E$228,2,FALSE))," ",VLOOKUP(I558&amp;C558,[1]Sheet!$D$2:$E$228,2,FALSE))</f>
        <v>Leo, Jayant &amp; Vishal</v>
      </c>
      <c r="AO558" s="122" t="str">
        <f>+I558&amp;C558</f>
        <v>KDKUAE</v>
      </c>
      <c r="AP558" s="122" t="str">
        <f>C558&amp;D558&amp;E558&amp;G558&amp;I558&amp;O558</f>
        <v>UAE32100303798KDKMAR</v>
      </c>
      <c r="AQ558" s="122" t="str">
        <f>B558&amp;D558&amp;N558</f>
        <v>MIDDLE EAST32100SRC</v>
      </c>
      <c r="AR558" s="123" t="str">
        <f>+D558&amp;J558</f>
        <v>32100SE</v>
      </c>
      <c r="AS558" s="124" t="str">
        <f t="shared" si="79"/>
        <v>Ves</v>
      </c>
      <c r="AT558" s="125" t="str">
        <f t="shared" si="80"/>
        <v>14CGB24</v>
      </c>
      <c r="AU558" s="125" t="str">
        <f>IF(NOT(AT558=""),VLOOKUP(AT558,[1]PSI_Category!A:B,2,0),"")</f>
        <v>SRC</v>
      </c>
      <c r="AV558" s="125" t="s">
        <v>307</v>
      </c>
      <c r="AW558" s="125" t="s">
        <v>307</v>
      </c>
      <c r="AX558" s="125" t="s">
        <v>307</v>
      </c>
    </row>
    <row r="559" spans="2:50" s="103" customFormat="1" ht="11.4" customHeight="1" x14ac:dyDescent="0.3">
      <c r="B559" s="104" t="s">
        <v>1802</v>
      </c>
      <c r="C559" s="105" t="s">
        <v>1840</v>
      </c>
      <c r="D559" s="106">
        <v>32100</v>
      </c>
      <c r="E559" s="107">
        <v>303</v>
      </c>
      <c r="F559" s="105" t="s">
        <v>1841</v>
      </c>
      <c r="G559" s="107">
        <v>798</v>
      </c>
      <c r="H559" s="105" t="s">
        <v>1842</v>
      </c>
      <c r="I559" s="105" t="s">
        <v>1773</v>
      </c>
      <c r="J559" s="107" t="s">
        <v>293</v>
      </c>
      <c r="K559" s="128">
        <v>92010818</v>
      </c>
      <c r="L559" s="105" t="s">
        <v>2350</v>
      </c>
      <c r="M559" s="105" t="s">
        <v>2312</v>
      </c>
      <c r="N559" s="105" t="s">
        <v>1809</v>
      </c>
      <c r="O559" s="108" t="s">
        <v>160</v>
      </c>
      <c r="P559" s="109" t="s">
        <v>1777</v>
      </c>
      <c r="Q559" s="110">
        <v>45367</v>
      </c>
      <c r="R559" s="110"/>
      <c r="S559" s="110">
        <v>45375</v>
      </c>
      <c r="T559" s="110"/>
      <c r="U559" s="111" t="s">
        <v>2023</v>
      </c>
      <c r="V559" s="111" t="s">
        <v>2103</v>
      </c>
      <c r="W559" s="112"/>
      <c r="X559" s="113" t="s">
        <v>2352</v>
      </c>
      <c r="Y559" s="114" t="s">
        <v>285</v>
      </c>
      <c r="Z559" s="115">
        <v>17.989999999999998</v>
      </c>
      <c r="AA559" s="116">
        <v>700</v>
      </c>
      <c r="AB559" s="117">
        <f t="shared" si="72"/>
        <v>12592.999999999998</v>
      </c>
      <c r="AC559" s="117">
        <f t="shared" si="73"/>
        <v>98.496149499999987</v>
      </c>
      <c r="AD559" s="118">
        <v>700</v>
      </c>
      <c r="AE559" s="117">
        <f t="shared" si="74"/>
        <v>12592.999999999998</v>
      </c>
      <c r="AF559" s="117">
        <f t="shared" si="75"/>
        <v>98.496149499999987</v>
      </c>
      <c r="AG559" s="119">
        <f t="shared" si="76"/>
        <v>0</v>
      </c>
      <c r="AH559" s="120">
        <f t="shared" si="77"/>
        <v>0</v>
      </c>
      <c r="AI559" s="121">
        <f t="shared" si="78"/>
        <v>0</v>
      </c>
      <c r="AJ559" s="122" t="str">
        <f>+C559</f>
        <v>UAE</v>
      </c>
      <c r="AK559" s="122" t="str">
        <f>IF(ISNA(VLOOKUP(postponeList!D559,[1]Sheet!$A$2:$B$12,2,FALSE))," ",(VLOOKUP(postponeList!D559,[1]Sheet!$A$2:$B$12,2,FALSE)))</f>
        <v>PESGD</v>
      </c>
      <c r="AL559" s="122" t="str">
        <f>IF(ISNA(VLOOKUP(E559,[1]Sheet!$G$2:$H$40,2,FALSE))," ",VLOOKUP(E559,[1]Sheet!$G$2:$H$40,2,FALSE))</f>
        <v>SOJITZ</v>
      </c>
      <c r="AM559" s="122" t="str">
        <f>IF(ISNA(VLOOKUP(G559,[1]Sheet!$K$2:$L$159,2,FALSE))," ",(VLOOKUP(G559,[1]Sheet!$K$2:$L$159,2,FALSE)))</f>
        <v>E. ABU. DUBAI</v>
      </c>
      <c r="AN559" s="122" t="str">
        <f>IF(ISNA(VLOOKUP(I559&amp;C559,[1]Sheet!$D$2:$E$228,2,FALSE))," ",VLOOKUP(I559&amp;C559,[1]Sheet!$D$2:$E$228,2,FALSE))</f>
        <v>Leo, Jayant &amp; Vishal</v>
      </c>
      <c r="AO559" s="122" t="str">
        <f>+I559&amp;C559</f>
        <v>KDKUAE</v>
      </c>
      <c r="AP559" s="122" t="str">
        <f>C559&amp;D559&amp;E559&amp;G559&amp;I559&amp;O559</f>
        <v>UAE32100303798KDKMAR</v>
      </c>
      <c r="AQ559" s="122" t="str">
        <f>B559&amp;D559&amp;N559</f>
        <v xml:space="preserve">MIDDLE EAST32100VF </v>
      </c>
      <c r="AR559" s="123" t="str">
        <f>+D559&amp;J559</f>
        <v>32100SE</v>
      </c>
      <c r="AS559" s="124" t="str">
        <f t="shared" si="79"/>
        <v>Ves</v>
      </c>
      <c r="AT559" s="125" t="str">
        <f t="shared" si="80"/>
        <v>15AAQ1NASHG</v>
      </c>
      <c r="AU559" s="125" t="str">
        <f>IF(NOT(AT559=""),VLOOKUP(AT559,[1]PSI_Category!A:B,2,0),"")</f>
        <v>V/F</v>
      </c>
      <c r="AV559" s="125" t="s">
        <v>533</v>
      </c>
      <c r="AW559" s="125" t="s">
        <v>1726</v>
      </c>
      <c r="AX559" s="125" t="s">
        <v>533</v>
      </c>
    </row>
    <row r="560" spans="2:50" s="103" customFormat="1" ht="11.4" customHeight="1" x14ac:dyDescent="0.3">
      <c r="B560" s="104" t="s">
        <v>1802</v>
      </c>
      <c r="C560" s="105" t="s">
        <v>1840</v>
      </c>
      <c r="D560" s="106">
        <v>32100</v>
      </c>
      <c r="E560" s="107">
        <v>303</v>
      </c>
      <c r="F560" s="105" t="s">
        <v>1841</v>
      </c>
      <c r="G560" s="107">
        <v>798</v>
      </c>
      <c r="H560" s="105" t="s">
        <v>1842</v>
      </c>
      <c r="I560" s="105" t="s">
        <v>1773</v>
      </c>
      <c r="J560" s="107" t="s">
        <v>293</v>
      </c>
      <c r="K560" s="128">
        <v>92010818</v>
      </c>
      <c r="L560" s="105" t="s">
        <v>2350</v>
      </c>
      <c r="M560" s="105" t="s">
        <v>2359</v>
      </c>
      <c r="N560" s="105" t="s">
        <v>307</v>
      </c>
      <c r="O560" s="108" t="s">
        <v>160</v>
      </c>
      <c r="P560" s="109" t="s">
        <v>1777</v>
      </c>
      <c r="Q560" s="110">
        <v>45367</v>
      </c>
      <c r="R560" s="110"/>
      <c r="S560" s="110">
        <v>45375</v>
      </c>
      <c r="T560" s="110"/>
      <c r="U560" s="111" t="s">
        <v>2023</v>
      </c>
      <c r="V560" s="111" t="s">
        <v>2103</v>
      </c>
      <c r="W560" s="112"/>
      <c r="X560" s="113" t="s">
        <v>2352</v>
      </c>
      <c r="Y560" s="114" t="s">
        <v>285</v>
      </c>
      <c r="Z560" s="115">
        <v>73.97</v>
      </c>
      <c r="AA560" s="116">
        <v>60</v>
      </c>
      <c r="AB560" s="117">
        <f t="shared" si="72"/>
        <v>4438.2</v>
      </c>
      <c r="AC560" s="117">
        <f t="shared" si="73"/>
        <v>34.713381300000002</v>
      </c>
      <c r="AD560" s="118">
        <v>60</v>
      </c>
      <c r="AE560" s="117">
        <f t="shared" si="74"/>
        <v>4438.2</v>
      </c>
      <c r="AF560" s="117">
        <f t="shared" si="75"/>
        <v>34.713381300000002</v>
      </c>
      <c r="AG560" s="119">
        <f t="shared" si="76"/>
        <v>0</v>
      </c>
      <c r="AH560" s="120">
        <f t="shared" si="77"/>
        <v>0</v>
      </c>
      <c r="AI560" s="121">
        <f t="shared" si="78"/>
        <v>0</v>
      </c>
      <c r="AJ560" s="122" t="str">
        <f>+C560</f>
        <v>UAE</v>
      </c>
      <c r="AK560" s="122" t="str">
        <f>IF(ISNA(VLOOKUP(postponeList!D560,[1]Sheet!$A$2:$B$12,2,FALSE))," ",(VLOOKUP(postponeList!D560,[1]Sheet!$A$2:$B$12,2,FALSE)))</f>
        <v>PESGD</v>
      </c>
      <c r="AL560" s="122" t="str">
        <f>IF(ISNA(VLOOKUP(E560,[1]Sheet!$G$2:$H$40,2,FALSE))," ",VLOOKUP(E560,[1]Sheet!$G$2:$H$40,2,FALSE))</f>
        <v>SOJITZ</v>
      </c>
      <c r="AM560" s="122" t="str">
        <f>IF(ISNA(VLOOKUP(G560,[1]Sheet!$K$2:$L$159,2,FALSE))," ",(VLOOKUP(G560,[1]Sheet!$K$2:$L$159,2,FALSE)))</f>
        <v>E. ABU. DUBAI</v>
      </c>
      <c r="AN560" s="122" t="str">
        <f>IF(ISNA(VLOOKUP(I560&amp;C560,[1]Sheet!$D$2:$E$228,2,FALSE))," ",VLOOKUP(I560&amp;C560,[1]Sheet!$D$2:$E$228,2,FALSE))</f>
        <v>Leo, Jayant &amp; Vishal</v>
      </c>
      <c r="AO560" s="122" t="str">
        <f>+I560&amp;C560</f>
        <v>KDKUAE</v>
      </c>
      <c r="AP560" s="122" t="str">
        <f>C560&amp;D560&amp;E560&amp;G560&amp;I560&amp;O560</f>
        <v>UAE32100303798KDKMAR</v>
      </c>
      <c r="AQ560" s="122" t="str">
        <f>B560&amp;D560&amp;N560</f>
        <v>MIDDLE EAST32100SRC</v>
      </c>
      <c r="AR560" s="123" t="str">
        <f>+D560&amp;J560</f>
        <v>32100SE</v>
      </c>
      <c r="AS560" s="124" t="str">
        <f t="shared" si="79"/>
        <v>Ves</v>
      </c>
      <c r="AT560" s="125" t="str">
        <f t="shared" si="80"/>
        <v>16CGB24</v>
      </c>
      <c r="AU560" s="125" t="e">
        <f>IF(NOT(AT560=""),VLOOKUP(AT560,[1]PSI_Category!A:B,2,0),"")</f>
        <v>#N/A</v>
      </c>
      <c r="AV560" s="125" t="s">
        <v>307</v>
      </c>
      <c r="AW560" s="125" t="s">
        <v>307</v>
      </c>
      <c r="AX560" s="125" t="s">
        <v>307</v>
      </c>
    </row>
    <row r="561" spans="1:50" s="103" customFormat="1" ht="11.4" customHeight="1" x14ac:dyDescent="0.3">
      <c r="B561" s="104" t="s">
        <v>1802</v>
      </c>
      <c r="C561" s="105" t="s">
        <v>1840</v>
      </c>
      <c r="D561" s="106">
        <v>32100</v>
      </c>
      <c r="E561" s="107">
        <v>303</v>
      </c>
      <c r="F561" s="105" t="s">
        <v>1841</v>
      </c>
      <c r="G561" s="107">
        <v>798</v>
      </c>
      <c r="H561" s="105" t="s">
        <v>1842</v>
      </c>
      <c r="I561" s="105" t="s">
        <v>1773</v>
      </c>
      <c r="J561" s="107" t="s">
        <v>293</v>
      </c>
      <c r="K561" s="128">
        <v>92010818</v>
      </c>
      <c r="L561" s="105" t="s">
        <v>2350</v>
      </c>
      <c r="M561" s="105" t="s">
        <v>2360</v>
      </c>
      <c r="N561" s="105" t="s">
        <v>307</v>
      </c>
      <c r="O561" s="108" t="s">
        <v>160</v>
      </c>
      <c r="P561" s="109" t="s">
        <v>1777</v>
      </c>
      <c r="Q561" s="110">
        <v>45367</v>
      </c>
      <c r="R561" s="110"/>
      <c r="S561" s="110">
        <v>45375</v>
      </c>
      <c r="T561" s="110"/>
      <c r="U561" s="111" t="s">
        <v>2023</v>
      </c>
      <c r="V561" s="111" t="s">
        <v>2103</v>
      </c>
      <c r="W561" s="112"/>
      <c r="X561" s="113" t="s">
        <v>2352</v>
      </c>
      <c r="Y561" s="114" t="s">
        <v>285</v>
      </c>
      <c r="Z561" s="115">
        <v>90.41</v>
      </c>
      <c r="AA561" s="116">
        <v>30</v>
      </c>
      <c r="AB561" s="117">
        <f t="shared" si="72"/>
        <v>2712.2999999999997</v>
      </c>
      <c r="AC561" s="117">
        <f t="shared" si="73"/>
        <v>21.214254450000002</v>
      </c>
      <c r="AD561" s="118">
        <v>30</v>
      </c>
      <c r="AE561" s="117">
        <f t="shared" si="74"/>
        <v>2712.2999999999997</v>
      </c>
      <c r="AF561" s="117">
        <f t="shared" si="75"/>
        <v>21.214254450000002</v>
      </c>
      <c r="AG561" s="119">
        <f t="shared" si="76"/>
        <v>0</v>
      </c>
      <c r="AH561" s="120">
        <f t="shared" si="77"/>
        <v>0</v>
      </c>
      <c r="AI561" s="121">
        <f t="shared" si="78"/>
        <v>0</v>
      </c>
      <c r="AJ561" s="122" t="str">
        <f>+C561</f>
        <v>UAE</v>
      </c>
      <c r="AK561" s="122" t="str">
        <f>IF(ISNA(VLOOKUP(postponeList!D561,[1]Sheet!$A$2:$B$12,2,FALSE))," ",(VLOOKUP(postponeList!D561,[1]Sheet!$A$2:$B$12,2,FALSE)))</f>
        <v>PESGD</v>
      </c>
      <c r="AL561" s="122" t="str">
        <f>IF(ISNA(VLOOKUP(E561,[1]Sheet!$G$2:$H$40,2,FALSE))," ",VLOOKUP(E561,[1]Sheet!$G$2:$H$40,2,FALSE))</f>
        <v>SOJITZ</v>
      </c>
      <c r="AM561" s="122" t="str">
        <f>IF(ISNA(VLOOKUP(G561,[1]Sheet!$K$2:$L$159,2,FALSE))," ",(VLOOKUP(G561,[1]Sheet!$K$2:$L$159,2,FALSE)))</f>
        <v>E. ABU. DUBAI</v>
      </c>
      <c r="AN561" s="122" t="str">
        <f>IF(ISNA(VLOOKUP(I561&amp;C561,[1]Sheet!$D$2:$E$228,2,FALSE))," ",VLOOKUP(I561&amp;C561,[1]Sheet!$D$2:$E$228,2,FALSE))</f>
        <v>Leo, Jayant &amp; Vishal</v>
      </c>
      <c r="AO561" s="122" t="str">
        <f>+I561&amp;C561</f>
        <v>KDKUAE</v>
      </c>
      <c r="AP561" s="122" t="str">
        <f>C561&amp;D561&amp;E561&amp;G561&amp;I561&amp;O561</f>
        <v>UAE32100303798KDKMAR</v>
      </c>
      <c r="AQ561" s="122" t="str">
        <f>B561&amp;D561&amp;N561</f>
        <v>MIDDLE EAST32100SRC</v>
      </c>
      <c r="AR561" s="123" t="str">
        <f>+D561&amp;J561</f>
        <v>32100SE</v>
      </c>
      <c r="AS561" s="124" t="str">
        <f t="shared" si="79"/>
        <v>Ves</v>
      </c>
      <c r="AT561" s="125" t="str">
        <f t="shared" si="80"/>
        <v>17CGB24</v>
      </c>
      <c r="AU561" s="125" t="str">
        <f>IF(NOT(AT561=""),VLOOKUP(AT561,[1]PSI_Category!A:B,2,0),"")</f>
        <v>SRC</v>
      </c>
      <c r="AV561" s="125" t="s">
        <v>307</v>
      </c>
      <c r="AW561" s="125" t="s">
        <v>307</v>
      </c>
      <c r="AX561" s="125" t="s">
        <v>307</v>
      </c>
    </row>
    <row r="562" spans="1:50" s="103" customFormat="1" ht="11.4" customHeight="1" x14ac:dyDescent="0.3">
      <c r="B562" s="104" t="s">
        <v>1802</v>
      </c>
      <c r="C562" s="105" t="s">
        <v>1840</v>
      </c>
      <c r="D562" s="106">
        <v>32100</v>
      </c>
      <c r="E562" s="107">
        <v>303</v>
      </c>
      <c r="F562" s="105" t="s">
        <v>1841</v>
      </c>
      <c r="G562" s="107">
        <v>798</v>
      </c>
      <c r="H562" s="105" t="s">
        <v>1842</v>
      </c>
      <c r="I562" s="105" t="s">
        <v>1773</v>
      </c>
      <c r="J562" s="107" t="s">
        <v>293</v>
      </c>
      <c r="K562" s="146">
        <v>92010818</v>
      </c>
      <c r="L562" s="105" t="s">
        <v>2350</v>
      </c>
      <c r="M562" s="105" t="s">
        <v>2361</v>
      </c>
      <c r="N562" s="105" t="s">
        <v>341</v>
      </c>
      <c r="O562" s="108" t="s">
        <v>160</v>
      </c>
      <c r="P562" s="109" t="s">
        <v>1777</v>
      </c>
      <c r="Q562" s="110">
        <v>45367</v>
      </c>
      <c r="R562" s="110"/>
      <c r="S562" s="110">
        <v>45375</v>
      </c>
      <c r="T562" s="110"/>
      <c r="U562" s="111" t="s">
        <v>2023</v>
      </c>
      <c r="V562" s="111" t="s">
        <v>2103</v>
      </c>
      <c r="W562" s="112"/>
      <c r="X562" s="113" t="s">
        <v>2352</v>
      </c>
      <c r="Y562" s="114" t="s">
        <v>285</v>
      </c>
      <c r="Z562" s="115">
        <v>170.3</v>
      </c>
      <c r="AA562" s="116">
        <v>10</v>
      </c>
      <c r="AB562" s="117">
        <f t="shared" si="72"/>
        <v>1703</v>
      </c>
      <c r="AC562" s="117">
        <f t="shared" si="73"/>
        <v>13.320014500000001</v>
      </c>
      <c r="AD562" s="118">
        <v>10</v>
      </c>
      <c r="AE562" s="117">
        <f t="shared" si="74"/>
        <v>1703</v>
      </c>
      <c r="AF562" s="117">
        <f t="shared" si="75"/>
        <v>13.320014500000001</v>
      </c>
      <c r="AG562" s="119">
        <f t="shared" si="76"/>
        <v>0</v>
      </c>
      <c r="AH562" s="120">
        <f t="shared" si="77"/>
        <v>0</v>
      </c>
      <c r="AI562" s="121">
        <f t="shared" si="78"/>
        <v>0</v>
      </c>
      <c r="AJ562" s="122" t="str">
        <f>+C562</f>
        <v>UAE</v>
      </c>
      <c r="AK562" s="122" t="str">
        <f>IF(ISNA(VLOOKUP(postponeList!D562,[1]Sheet!$A$2:$B$12,2,FALSE))," ",(VLOOKUP(postponeList!D562,[1]Sheet!$A$2:$B$12,2,FALSE)))</f>
        <v>PESGD</v>
      </c>
      <c r="AL562" s="122" t="str">
        <f>IF(ISNA(VLOOKUP(E562,[1]Sheet!$G$2:$H$40,2,FALSE))," ",VLOOKUP(E562,[1]Sheet!$G$2:$H$40,2,FALSE))</f>
        <v>SOJITZ</v>
      </c>
      <c r="AM562" s="122" t="str">
        <f>IF(ISNA(VLOOKUP(G562,[1]Sheet!$K$2:$L$159,2,FALSE))," ",(VLOOKUP(G562,[1]Sheet!$K$2:$L$159,2,FALSE)))</f>
        <v>E. ABU. DUBAI</v>
      </c>
      <c r="AN562" s="122" t="str">
        <f>IF(ISNA(VLOOKUP(I562&amp;C562,[1]Sheet!$D$2:$E$228,2,FALSE))," ",VLOOKUP(I562&amp;C562,[1]Sheet!$D$2:$E$228,2,FALSE))</f>
        <v>Leo, Jayant &amp; Vishal</v>
      </c>
      <c r="AO562" s="122" t="str">
        <f>+I562&amp;C562</f>
        <v>KDKUAE</v>
      </c>
      <c r="AP562" s="122" t="str">
        <f>C562&amp;D562&amp;E562&amp;G562&amp;I562&amp;O562</f>
        <v>UAE32100303798KDKMAR</v>
      </c>
      <c r="AQ562" s="122" t="str">
        <f>B562&amp;D562&amp;N562</f>
        <v>MIDDLE EAST32100CBN</v>
      </c>
      <c r="AR562" s="123" t="str">
        <f>+D562&amp;J562</f>
        <v>32100SE</v>
      </c>
      <c r="AS562" s="124" t="str">
        <f t="shared" si="79"/>
        <v>Ves</v>
      </c>
      <c r="AT562" s="125" t="str">
        <f t="shared" si="80"/>
        <v>18NFBNALHM</v>
      </c>
      <c r="AU562" s="125" t="str">
        <f>IF(NOT(AT562=""),VLOOKUP(AT562,[1]PSI_Category!A:B,2,0),"")</f>
        <v>CBN</v>
      </c>
      <c r="AV562" s="125" t="s">
        <v>341</v>
      </c>
      <c r="AW562" s="125" t="s">
        <v>341</v>
      </c>
      <c r="AX562" s="125" t="s">
        <v>341</v>
      </c>
    </row>
    <row r="563" spans="1:50" s="103" customFormat="1" ht="11.4" customHeight="1" x14ac:dyDescent="0.3">
      <c r="B563" s="104" t="s">
        <v>1802</v>
      </c>
      <c r="C563" s="105" t="s">
        <v>1840</v>
      </c>
      <c r="D563" s="106">
        <v>32100</v>
      </c>
      <c r="E563" s="107">
        <v>303</v>
      </c>
      <c r="F563" s="105" t="s">
        <v>1841</v>
      </c>
      <c r="G563" s="107">
        <v>798</v>
      </c>
      <c r="H563" s="105" t="s">
        <v>1842</v>
      </c>
      <c r="I563" s="105" t="s">
        <v>1773</v>
      </c>
      <c r="J563" s="107" t="s">
        <v>293</v>
      </c>
      <c r="K563" s="146">
        <v>92010818</v>
      </c>
      <c r="L563" s="128" t="s">
        <v>2350</v>
      </c>
      <c r="M563" s="105" t="s">
        <v>2362</v>
      </c>
      <c r="N563" s="105" t="s">
        <v>307</v>
      </c>
      <c r="O563" s="108" t="s">
        <v>160</v>
      </c>
      <c r="P563" s="109" t="s">
        <v>1777</v>
      </c>
      <c r="Q563" s="110">
        <v>45367</v>
      </c>
      <c r="R563" s="110"/>
      <c r="S563" s="110">
        <v>45375</v>
      </c>
      <c r="T563" s="110"/>
      <c r="U563" s="111" t="s">
        <v>2023</v>
      </c>
      <c r="V563" s="111" t="s">
        <v>2103</v>
      </c>
      <c r="W563" s="112"/>
      <c r="X563" s="113" t="s">
        <v>2352</v>
      </c>
      <c r="Y563" s="114" t="s">
        <v>285</v>
      </c>
      <c r="Z563" s="115">
        <v>109.15</v>
      </c>
      <c r="AA563" s="116">
        <v>20</v>
      </c>
      <c r="AB563" s="117">
        <f t="shared" si="72"/>
        <v>2183</v>
      </c>
      <c r="AC563" s="117">
        <f t="shared" si="73"/>
        <v>17.074334499999999</v>
      </c>
      <c r="AD563" s="118">
        <v>20</v>
      </c>
      <c r="AE563" s="117">
        <f t="shared" si="74"/>
        <v>2183</v>
      </c>
      <c r="AF563" s="117">
        <f t="shared" si="75"/>
        <v>17.074334499999999</v>
      </c>
      <c r="AG563" s="119">
        <f t="shared" si="76"/>
        <v>0</v>
      </c>
      <c r="AH563" s="120">
        <f t="shared" si="77"/>
        <v>0</v>
      </c>
      <c r="AI563" s="121">
        <f t="shared" si="78"/>
        <v>0</v>
      </c>
      <c r="AJ563" s="122" t="str">
        <f>+C563</f>
        <v>UAE</v>
      </c>
      <c r="AK563" s="122" t="str">
        <f>IF(ISNA(VLOOKUP(postponeList!D563,[1]Sheet!$A$2:$B$12,2,FALSE))," ",(VLOOKUP(postponeList!D563,[1]Sheet!$A$2:$B$12,2,FALSE)))</f>
        <v>PESGD</v>
      </c>
      <c r="AL563" s="122" t="str">
        <f>IF(ISNA(VLOOKUP(E563,[1]Sheet!$G$2:$H$40,2,FALSE))," ",VLOOKUP(E563,[1]Sheet!$G$2:$H$40,2,FALSE))</f>
        <v>SOJITZ</v>
      </c>
      <c r="AM563" s="122" t="str">
        <f>IF(ISNA(VLOOKUP(G563,[1]Sheet!$K$2:$L$159,2,FALSE))," ",(VLOOKUP(G563,[1]Sheet!$K$2:$L$159,2,FALSE)))</f>
        <v>E. ABU. DUBAI</v>
      </c>
      <c r="AN563" s="122" t="str">
        <f>IF(ISNA(VLOOKUP(I563&amp;C563,[1]Sheet!$D$2:$E$228,2,FALSE))," ",VLOOKUP(I563&amp;C563,[1]Sheet!$D$2:$E$228,2,FALSE))</f>
        <v>Leo, Jayant &amp; Vishal</v>
      </c>
      <c r="AO563" s="122" t="str">
        <f>+I563&amp;C563</f>
        <v>KDKUAE</v>
      </c>
      <c r="AP563" s="122" t="str">
        <f>C563&amp;D563&amp;E563&amp;G563&amp;I563&amp;O563</f>
        <v>UAE32100303798KDKMAR</v>
      </c>
      <c r="AQ563" s="122" t="str">
        <f>B563&amp;D563&amp;N563</f>
        <v>MIDDLE EAST32100SRC</v>
      </c>
      <c r="AR563" s="123" t="str">
        <f>+D563&amp;J563</f>
        <v>32100SE</v>
      </c>
      <c r="AS563" s="124" t="str">
        <f t="shared" si="79"/>
        <v>Ves</v>
      </c>
      <c r="AT563" s="125" t="str">
        <f t="shared" si="80"/>
        <v>19CGB24</v>
      </c>
      <c r="AU563" s="125" t="str">
        <f>IF(NOT(AT563=""),VLOOKUP(AT563,[1]PSI_Category!A:B,2,0),"")</f>
        <v>SRC</v>
      </c>
      <c r="AV563" s="125" t="s">
        <v>307</v>
      </c>
      <c r="AW563" s="125" t="s">
        <v>307</v>
      </c>
      <c r="AX563" s="125" t="s">
        <v>307</v>
      </c>
    </row>
    <row r="564" spans="1:50" s="103" customFormat="1" ht="11.4" customHeight="1" x14ac:dyDescent="0.3">
      <c r="B564" s="104" t="s">
        <v>1802</v>
      </c>
      <c r="C564" s="105" t="s">
        <v>1840</v>
      </c>
      <c r="D564" s="106">
        <v>32100</v>
      </c>
      <c r="E564" s="107">
        <v>303</v>
      </c>
      <c r="F564" s="105" t="s">
        <v>1841</v>
      </c>
      <c r="G564" s="107">
        <v>798</v>
      </c>
      <c r="H564" s="105" t="s">
        <v>1842</v>
      </c>
      <c r="I564" s="105" t="s">
        <v>1773</v>
      </c>
      <c r="J564" s="107" t="s">
        <v>293</v>
      </c>
      <c r="K564" s="146">
        <v>92010818</v>
      </c>
      <c r="L564" s="128" t="s">
        <v>2350</v>
      </c>
      <c r="M564" s="105" t="s">
        <v>2363</v>
      </c>
      <c r="N564" s="105" t="s">
        <v>1809</v>
      </c>
      <c r="O564" s="108" t="s">
        <v>160</v>
      </c>
      <c r="P564" s="109" t="s">
        <v>1777</v>
      </c>
      <c r="Q564" s="110">
        <v>45367</v>
      </c>
      <c r="R564" s="110"/>
      <c r="S564" s="110">
        <v>45375</v>
      </c>
      <c r="T564" s="110"/>
      <c r="U564" s="111" t="s">
        <v>2023</v>
      </c>
      <c r="V564" s="111" t="s">
        <v>2103</v>
      </c>
      <c r="W564" s="112"/>
      <c r="X564" s="113" t="s">
        <v>2352</v>
      </c>
      <c r="Y564" s="114" t="s">
        <v>285</v>
      </c>
      <c r="Z564" s="115">
        <v>30.65</v>
      </c>
      <c r="AA564" s="116">
        <v>20</v>
      </c>
      <c r="AB564" s="117">
        <f t="shared" si="72"/>
        <v>613</v>
      </c>
      <c r="AC564" s="117">
        <f t="shared" si="73"/>
        <v>4.7945795000000002</v>
      </c>
      <c r="AD564" s="118">
        <v>20</v>
      </c>
      <c r="AE564" s="117">
        <f t="shared" si="74"/>
        <v>613</v>
      </c>
      <c r="AF564" s="117">
        <f t="shared" si="75"/>
        <v>4.7945795000000002</v>
      </c>
      <c r="AG564" s="119">
        <f t="shared" si="76"/>
        <v>0</v>
      </c>
      <c r="AH564" s="120">
        <f t="shared" si="77"/>
        <v>0</v>
      </c>
      <c r="AI564" s="121">
        <f t="shared" si="78"/>
        <v>0</v>
      </c>
      <c r="AJ564" s="122" t="str">
        <f>+C564</f>
        <v>UAE</v>
      </c>
      <c r="AK564" s="122" t="str">
        <f>IF(ISNA(VLOOKUP(postponeList!D564,[1]Sheet!$A$2:$B$12,2,FALSE))," ",(VLOOKUP(postponeList!D564,[1]Sheet!$A$2:$B$12,2,FALSE)))</f>
        <v>PESGD</v>
      </c>
      <c r="AL564" s="122" t="str">
        <f>IF(ISNA(VLOOKUP(E564,[1]Sheet!$G$2:$H$40,2,FALSE))," ",VLOOKUP(E564,[1]Sheet!$G$2:$H$40,2,FALSE))</f>
        <v>SOJITZ</v>
      </c>
      <c r="AM564" s="122" t="str">
        <f>IF(ISNA(VLOOKUP(G564,[1]Sheet!$K$2:$L$159,2,FALSE))," ",(VLOOKUP(G564,[1]Sheet!$K$2:$L$159,2,FALSE)))</f>
        <v>E. ABU. DUBAI</v>
      </c>
      <c r="AN564" s="122" t="str">
        <f>IF(ISNA(VLOOKUP(I564&amp;C564,[1]Sheet!$D$2:$E$228,2,FALSE))," ",VLOOKUP(I564&amp;C564,[1]Sheet!$D$2:$E$228,2,FALSE))</f>
        <v>Leo, Jayant &amp; Vishal</v>
      </c>
      <c r="AO564" s="122" t="str">
        <f>+I564&amp;C564</f>
        <v>KDKUAE</v>
      </c>
      <c r="AP564" s="122" t="str">
        <f>C564&amp;D564&amp;E564&amp;G564&amp;I564&amp;O564</f>
        <v>UAE32100303798KDKMAR</v>
      </c>
      <c r="AQ564" s="122" t="str">
        <f>B564&amp;D564&amp;N564</f>
        <v xml:space="preserve">MIDDLE EAST32100VF </v>
      </c>
      <c r="AR564" s="123" t="str">
        <f>+D564&amp;J564</f>
        <v>32100SE</v>
      </c>
      <c r="AS564" s="124" t="str">
        <f t="shared" si="79"/>
        <v>Ves</v>
      </c>
      <c r="AT564" s="125" t="str">
        <f t="shared" si="80"/>
        <v>20ASBNAHM</v>
      </c>
      <c r="AU564" s="125" t="str">
        <f>IF(NOT(AT564=""),VLOOKUP(AT564,[1]PSI_Category!A:B,2,0),"")</f>
        <v>V/F</v>
      </c>
      <c r="AV564" s="125" t="s">
        <v>533</v>
      </c>
      <c r="AW564" s="125" t="s">
        <v>1726</v>
      </c>
      <c r="AX564" s="125" t="s">
        <v>533</v>
      </c>
    </row>
    <row r="565" spans="1:50" s="133" customFormat="1" ht="11.4" customHeight="1" x14ac:dyDescent="0.3">
      <c r="A565" s="103"/>
      <c r="B565" s="104" t="s">
        <v>1802</v>
      </c>
      <c r="C565" s="105" t="s">
        <v>1840</v>
      </c>
      <c r="D565" s="106">
        <v>32100</v>
      </c>
      <c r="E565" s="107">
        <v>303</v>
      </c>
      <c r="F565" s="105" t="s">
        <v>1841</v>
      </c>
      <c r="G565" s="107">
        <v>798</v>
      </c>
      <c r="H565" s="105" t="s">
        <v>1842</v>
      </c>
      <c r="I565" s="105" t="s">
        <v>1773</v>
      </c>
      <c r="J565" s="107" t="s">
        <v>293</v>
      </c>
      <c r="K565" s="128">
        <v>92010818</v>
      </c>
      <c r="L565" s="105" t="s">
        <v>2350</v>
      </c>
      <c r="M565" s="105" t="s">
        <v>2364</v>
      </c>
      <c r="N565" s="105" t="s">
        <v>1809</v>
      </c>
      <c r="O565" s="108" t="s">
        <v>160</v>
      </c>
      <c r="P565" s="109" t="s">
        <v>1777</v>
      </c>
      <c r="Q565" s="110">
        <v>45367</v>
      </c>
      <c r="R565" s="110"/>
      <c r="S565" s="110">
        <v>45375</v>
      </c>
      <c r="T565" s="110"/>
      <c r="U565" s="111" t="s">
        <v>2023</v>
      </c>
      <c r="V565" s="111" t="s">
        <v>2103</v>
      </c>
      <c r="W565" s="112"/>
      <c r="X565" s="113" t="s">
        <v>2352</v>
      </c>
      <c r="Y565" s="114" t="s">
        <v>285</v>
      </c>
      <c r="Z565" s="115">
        <v>54.71</v>
      </c>
      <c r="AA565" s="116">
        <v>50</v>
      </c>
      <c r="AB565" s="117">
        <f t="shared" si="72"/>
        <v>2735.5</v>
      </c>
      <c r="AC565" s="117">
        <f t="shared" si="73"/>
        <v>21.39571325</v>
      </c>
      <c r="AD565" s="118">
        <v>50</v>
      </c>
      <c r="AE565" s="117">
        <f t="shared" si="74"/>
        <v>2735.5</v>
      </c>
      <c r="AF565" s="117">
        <f t="shared" si="75"/>
        <v>21.39571325</v>
      </c>
      <c r="AG565" s="119">
        <f t="shared" si="76"/>
        <v>0</v>
      </c>
      <c r="AH565" s="120">
        <f t="shared" si="77"/>
        <v>0</v>
      </c>
      <c r="AI565" s="121">
        <f t="shared" si="78"/>
        <v>0</v>
      </c>
      <c r="AJ565" s="122" t="str">
        <f>+C565</f>
        <v>UAE</v>
      </c>
      <c r="AK565" s="122" t="str">
        <f>IF(ISNA(VLOOKUP(postponeList!D565,[1]Sheet!$A$2:$B$12,2,FALSE))," ",(VLOOKUP(postponeList!D565,[1]Sheet!$A$2:$B$12,2,FALSE)))</f>
        <v>PESGD</v>
      </c>
      <c r="AL565" s="122" t="str">
        <f>IF(ISNA(VLOOKUP(E565,[1]Sheet!$G$2:$H$40,2,FALSE))," ",VLOOKUP(E565,[1]Sheet!$G$2:$H$40,2,FALSE))</f>
        <v>SOJITZ</v>
      </c>
      <c r="AM565" s="122" t="str">
        <f>IF(ISNA(VLOOKUP(G565,[1]Sheet!$K$2:$L$159,2,FALSE))," ",(VLOOKUP(G565,[1]Sheet!$K$2:$L$159,2,FALSE)))</f>
        <v>E. ABU. DUBAI</v>
      </c>
      <c r="AN565" s="122" t="str">
        <f>IF(ISNA(VLOOKUP(I565&amp;C565,[1]Sheet!$D$2:$E$228,2,FALSE))," ",VLOOKUP(I565&amp;C565,[1]Sheet!$D$2:$E$228,2,FALSE))</f>
        <v>Leo, Jayant &amp; Vishal</v>
      </c>
      <c r="AO565" s="122" t="str">
        <f>+I565&amp;C565</f>
        <v>KDKUAE</v>
      </c>
      <c r="AP565" s="122" t="str">
        <f>C565&amp;D565&amp;E565&amp;G565&amp;I565&amp;O565</f>
        <v>UAE32100303798KDKMAR</v>
      </c>
      <c r="AQ565" s="122" t="str">
        <f>B565&amp;D565&amp;N565</f>
        <v xml:space="preserve">MIDDLE EAST32100VF </v>
      </c>
      <c r="AR565" s="123" t="str">
        <f>+D565&amp;J565</f>
        <v>32100SE</v>
      </c>
      <c r="AS565" s="124" t="str">
        <f t="shared" si="79"/>
        <v>Ves</v>
      </c>
      <c r="AT565" s="125" t="str">
        <f t="shared" si="80"/>
        <v>25GSE(MOTOR)G</v>
      </c>
      <c r="AU565" s="125" t="str">
        <f>IF(NOT(AT565=""),VLOOKUP(AT565,[1]PSI_Category!A:B,2,0),"")</f>
        <v>H/V</v>
      </c>
      <c r="AV565" s="125" t="s">
        <v>552</v>
      </c>
      <c r="AW565" s="125" t="s">
        <v>552</v>
      </c>
      <c r="AX565" s="125" t="s">
        <v>552</v>
      </c>
    </row>
    <row r="566" spans="1:50" s="133" customFormat="1" ht="11.4" customHeight="1" x14ac:dyDescent="0.3">
      <c r="A566" s="103"/>
      <c r="B566" s="104" t="s">
        <v>1802</v>
      </c>
      <c r="C566" s="105" t="s">
        <v>1840</v>
      </c>
      <c r="D566" s="106">
        <v>32100</v>
      </c>
      <c r="E566" s="107">
        <v>303</v>
      </c>
      <c r="F566" s="105" t="s">
        <v>1841</v>
      </c>
      <c r="G566" s="107">
        <v>798</v>
      </c>
      <c r="H566" s="105" t="s">
        <v>1842</v>
      </c>
      <c r="I566" s="105" t="s">
        <v>1773</v>
      </c>
      <c r="J566" s="107" t="s">
        <v>293</v>
      </c>
      <c r="K566" s="128">
        <v>92010818</v>
      </c>
      <c r="L566" s="105" t="s">
        <v>2350</v>
      </c>
      <c r="M566" s="105" t="s">
        <v>2365</v>
      </c>
      <c r="N566" s="105" t="s">
        <v>1831</v>
      </c>
      <c r="O566" s="108" t="s">
        <v>160</v>
      </c>
      <c r="P566" s="109" t="s">
        <v>1777</v>
      </c>
      <c r="Q566" s="110">
        <v>45367</v>
      </c>
      <c r="R566" s="110"/>
      <c r="S566" s="110">
        <v>45375</v>
      </c>
      <c r="T566" s="110"/>
      <c r="U566" s="111" t="s">
        <v>2023</v>
      </c>
      <c r="V566" s="111" t="s">
        <v>2103</v>
      </c>
      <c r="W566" s="112"/>
      <c r="X566" s="113" t="s">
        <v>2352</v>
      </c>
      <c r="Y566" s="114" t="s">
        <v>285</v>
      </c>
      <c r="Z566" s="115">
        <v>75.45</v>
      </c>
      <c r="AA566" s="116">
        <v>80</v>
      </c>
      <c r="AB566" s="117">
        <f t="shared" si="72"/>
        <v>6036</v>
      </c>
      <c r="AC566" s="117">
        <f t="shared" si="73"/>
        <v>47.210574000000001</v>
      </c>
      <c r="AD566" s="118">
        <v>80</v>
      </c>
      <c r="AE566" s="117">
        <f t="shared" si="74"/>
        <v>6036</v>
      </c>
      <c r="AF566" s="117">
        <f t="shared" si="75"/>
        <v>47.210574000000001</v>
      </c>
      <c r="AG566" s="119">
        <f t="shared" si="76"/>
        <v>0</v>
      </c>
      <c r="AH566" s="120">
        <f t="shared" si="77"/>
        <v>0</v>
      </c>
      <c r="AI566" s="121">
        <f t="shared" si="78"/>
        <v>0</v>
      </c>
      <c r="AJ566" s="122" t="str">
        <f>+C566</f>
        <v>UAE</v>
      </c>
      <c r="AK566" s="122" t="str">
        <f>IF(ISNA(VLOOKUP(postponeList!D566,[1]Sheet!$A$2:$B$12,2,FALSE))," ",(VLOOKUP(postponeList!D566,[1]Sheet!$A$2:$B$12,2,FALSE)))</f>
        <v>PESGD</v>
      </c>
      <c r="AL566" s="122" t="str">
        <f>IF(ISNA(VLOOKUP(E566,[1]Sheet!$G$2:$H$40,2,FALSE))," ",VLOOKUP(E566,[1]Sheet!$G$2:$H$40,2,FALSE))</f>
        <v>SOJITZ</v>
      </c>
      <c r="AM566" s="122" t="str">
        <f>IF(ISNA(VLOOKUP(G566,[1]Sheet!$K$2:$L$159,2,FALSE))," ",(VLOOKUP(G566,[1]Sheet!$K$2:$L$159,2,FALSE)))</f>
        <v>E. ABU. DUBAI</v>
      </c>
      <c r="AN566" s="122" t="str">
        <f>IF(ISNA(VLOOKUP(I566&amp;C566,[1]Sheet!$D$2:$E$228,2,FALSE))," ",VLOOKUP(I566&amp;C566,[1]Sheet!$D$2:$E$228,2,FALSE))</f>
        <v>Leo, Jayant &amp; Vishal</v>
      </c>
      <c r="AO566" s="122" t="str">
        <f>+I566&amp;C566</f>
        <v>KDKUAE</v>
      </c>
      <c r="AP566" s="122" t="str">
        <f>C566&amp;D566&amp;E566&amp;G566&amp;I566&amp;O566</f>
        <v>UAE32100303798KDKMAR</v>
      </c>
      <c r="AQ566" s="122" t="str">
        <f>B566&amp;D566&amp;N566</f>
        <v xml:space="preserve">MIDDLE EAST32100CM </v>
      </c>
      <c r="AR566" s="123" t="str">
        <f>+D566&amp;J566</f>
        <v>32100SE</v>
      </c>
      <c r="AS566" s="124" t="str">
        <f t="shared" si="79"/>
        <v>Ves</v>
      </c>
      <c r="AT566" s="125" t="str">
        <f t="shared" si="80"/>
        <v>27CHHNAHM</v>
      </c>
      <c r="AU566" s="125" t="str">
        <f>IF(NOT(AT566=""),VLOOKUP(AT566,[1]PSI_Category!A:B,2,0),"")</f>
        <v>C/M</v>
      </c>
      <c r="AV566" s="125" t="s">
        <v>535</v>
      </c>
      <c r="AW566" s="125" t="s">
        <v>535</v>
      </c>
      <c r="AX566" s="125" t="s">
        <v>535</v>
      </c>
    </row>
    <row r="567" spans="1:50" s="133" customFormat="1" ht="11.4" customHeight="1" x14ac:dyDescent="0.3">
      <c r="A567" s="103"/>
      <c r="B567" s="104" t="s">
        <v>1802</v>
      </c>
      <c r="C567" s="105" t="s">
        <v>1840</v>
      </c>
      <c r="D567" s="106">
        <v>32100</v>
      </c>
      <c r="E567" s="107">
        <v>303</v>
      </c>
      <c r="F567" s="105" t="s">
        <v>1841</v>
      </c>
      <c r="G567" s="107">
        <v>798</v>
      </c>
      <c r="H567" s="105" t="s">
        <v>1842</v>
      </c>
      <c r="I567" s="105" t="s">
        <v>1773</v>
      </c>
      <c r="J567" s="107" t="s">
        <v>293</v>
      </c>
      <c r="K567" s="128">
        <v>92010818</v>
      </c>
      <c r="L567" s="105" t="s">
        <v>2350</v>
      </c>
      <c r="M567" s="105" t="s">
        <v>2366</v>
      </c>
      <c r="N567" s="105" t="s">
        <v>1766</v>
      </c>
      <c r="O567" s="108" t="s">
        <v>160</v>
      </c>
      <c r="P567" s="109" t="s">
        <v>1777</v>
      </c>
      <c r="Q567" s="110">
        <v>45367</v>
      </c>
      <c r="R567" s="110"/>
      <c r="S567" s="110">
        <v>45375</v>
      </c>
      <c r="T567" s="110"/>
      <c r="U567" s="111" t="s">
        <v>2023</v>
      </c>
      <c r="V567" s="111" t="s">
        <v>2103</v>
      </c>
      <c r="W567" s="112"/>
      <c r="X567" s="113" t="s">
        <v>2352</v>
      </c>
      <c r="Y567" s="114" t="s">
        <v>285</v>
      </c>
      <c r="Z567" s="115">
        <v>249.85</v>
      </c>
      <c r="AA567" s="116">
        <v>20</v>
      </c>
      <c r="AB567" s="117">
        <f t="shared" si="72"/>
        <v>4997</v>
      </c>
      <c r="AC567" s="117">
        <f t="shared" si="73"/>
        <v>39.084035499999999</v>
      </c>
      <c r="AD567" s="118">
        <v>20</v>
      </c>
      <c r="AE567" s="117">
        <f t="shared" si="74"/>
        <v>4997</v>
      </c>
      <c r="AF567" s="117">
        <f t="shared" si="75"/>
        <v>39.084035499999999</v>
      </c>
      <c r="AG567" s="119">
        <f t="shared" si="76"/>
        <v>0</v>
      </c>
      <c r="AH567" s="120">
        <f t="shared" si="77"/>
        <v>0</v>
      </c>
      <c r="AI567" s="121">
        <f t="shared" si="78"/>
        <v>0</v>
      </c>
      <c r="AJ567" s="122" t="str">
        <f>+C567</f>
        <v>UAE</v>
      </c>
      <c r="AK567" s="122" t="str">
        <f>IF(ISNA(VLOOKUP(postponeList!D567,[1]Sheet!$A$2:$B$12,2,FALSE))," ",(VLOOKUP(postponeList!D567,[1]Sheet!$A$2:$B$12,2,FALSE)))</f>
        <v>PESGD</v>
      </c>
      <c r="AL567" s="122" t="str">
        <f>IF(ISNA(VLOOKUP(E567,[1]Sheet!$G$2:$H$40,2,FALSE))," ",VLOOKUP(E567,[1]Sheet!$G$2:$H$40,2,FALSE))</f>
        <v>SOJITZ</v>
      </c>
      <c r="AM567" s="122" t="str">
        <f>IF(ISNA(VLOOKUP(G567,[1]Sheet!$K$2:$L$159,2,FALSE))," ",(VLOOKUP(G567,[1]Sheet!$K$2:$L$159,2,FALSE)))</f>
        <v>E. ABU. DUBAI</v>
      </c>
      <c r="AN567" s="122" t="str">
        <f>IF(ISNA(VLOOKUP(I567&amp;C567,[1]Sheet!$D$2:$E$228,2,FALSE))," ",VLOOKUP(I567&amp;C567,[1]Sheet!$D$2:$E$228,2,FALSE))</f>
        <v>Leo, Jayant &amp; Vishal</v>
      </c>
      <c r="AO567" s="122" t="str">
        <f>+I567&amp;C567</f>
        <v>KDKUAE</v>
      </c>
      <c r="AP567" s="122" t="str">
        <f>C567&amp;D567&amp;E567&amp;G567&amp;I567&amp;O567</f>
        <v>UAE32100303798KDKMAR</v>
      </c>
      <c r="AQ567" s="122" t="str">
        <f>B567&amp;D567&amp;N567</f>
        <v xml:space="preserve">MIDDLE EAST32100AC </v>
      </c>
      <c r="AR567" s="123" t="str">
        <f>+D567&amp;J567</f>
        <v>32100SE</v>
      </c>
      <c r="AS567" s="124" t="str">
        <f t="shared" si="79"/>
        <v>Ves</v>
      </c>
      <c r="AT567" s="125" t="str">
        <f t="shared" si="80"/>
        <v>3009UANAU</v>
      </c>
      <c r="AU567" s="125" t="str">
        <f>IF(NOT(AT567=""),VLOOKUP(AT567,[1]PSI_Category!A:B,2,0),"")</f>
        <v>A/C</v>
      </c>
      <c r="AV567" s="125" t="s">
        <v>545</v>
      </c>
      <c r="AW567" s="125" t="s">
        <v>545</v>
      </c>
      <c r="AX567" s="125" t="s">
        <v>545</v>
      </c>
    </row>
    <row r="568" spans="1:50" s="103" customFormat="1" ht="11.4" customHeight="1" x14ac:dyDescent="0.3">
      <c r="B568" s="104" t="s">
        <v>1802</v>
      </c>
      <c r="C568" s="105" t="s">
        <v>1840</v>
      </c>
      <c r="D568" s="106">
        <v>32100</v>
      </c>
      <c r="E568" s="107">
        <v>303</v>
      </c>
      <c r="F568" s="105" t="s">
        <v>1841</v>
      </c>
      <c r="G568" s="107">
        <v>798</v>
      </c>
      <c r="H568" s="105" t="s">
        <v>1842</v>
      </c>
      <c r="I568" s="105" t="s">
        <v>1773</v>
      </c>
      <c r="J568" s="107" t="s">
        <v>293</v>
      </c>
      <c r="K568" s="128">
        <v>92010818</v>
      </c>
      <c r="L568" s="105" t="s">
        <v>2350</v>
      </c>
      <c r="M568" s="105" t="s">
        <v>2367</v>
      </c>
      <c r="N568" s="105" t="s">
        <v>1766</v>
      </c>
      <c r="O568" s="108" t="s">
        <v>160</v>
      </c>
      <c r="P568" s="109" t="s">
        <v>1777</v>
      </c>
      <c r="Q568" s="110">
        <v>45367</v>
      </c>
      <c r="R568" s="110"/>
      <c r="S568" s="110">
        <v>45375</v>
      </c>
      <c r="T568" s="110"/>
      <c r="U568" s="111" t="s">
        <v>2023</v>
      </c>
      <c r="V568" s="111" t="s">
        <v>2103</v>
      </c>
      <c r="W568" s="112"/>
      <c r="X568" s="113" t="s">
        <v>2352</v>
      </c>
      <c r="Y568" s="114" t="s">
        <v>285</v>
      </c>
      <c r="Z568" s="115">
        <v>265.48</v>
      </c>
      <c r="AA568" s="116">
        <v>10</v>
      </c>
      <c r="AB568" s="117">
        <f t="shared" si="72"/>
        <v>2654.8</v>
      </c>
      <c r="AC568" s="117">
        <f t="shared" si="73"/>
        <v>20.764518200000001</v>
      </c>
      <c r="AD568" s="118">
        <v>10</v>
      </c>
      <c r="AE568" s="117">
        <f t="shared" si="74"/>
        <v>2654.8</v>
      </c>
      <c r="AF568" s="117">
        <f t="shared" si="75"/>
        <v>20.764518200000001</v>
      </c>
      <c r="AG568" s="119">
        <f t="shared" si="76"/>
        <v>0</v>
      </c>
      <c r="AH568" s="120">
        <f t="shared" si="77"/>
        <v>0</v>
      </c>
      <c r="AI568" s="121">
        <f t="shared" si="78"/>
        <v>0</v>
      </c>
      <c r="AJ568" s="122" t="str">
        <f>+C568</f>
        <v>UAE</v>
      </c>
      <c r="AK568" s="122" t="str">
        <f>IF(ISNA(VLOOKUP(postponeList!D568,[1]Sheet!$A$2:$B$12,2,FALSE))," ",(VLOOKUP(postponeList!D568,[1]Sheet!$A$2:$B$12,2,FALSE)))</f>
        <v>PESGD</v>
      </c>
      <c r="AL568" s="122" t="str">
        <f>IF(ISNA(VLOOKUP(E568,[1]Sheet!$G$2:$H$40,2,FALSE))," ",VLOOKUP(E568,[1]Sheet!$G$2:$H$40,2,FALSE))</f>
        <v>SOJITZ</v>
      </c>
      <c r="AM568" s="122" t="str">
        <f>IF(ISNA(VLOOKUP(G568,[1]Sheet!$K$2:$L$159,2,FALSE))," ",(VLOOKUP(G568,[1]Sheet!$K$2:$L$159,2,FALSE)))</f>
        <v>E. ABU. DUBAI</v>
      </c>
      <c r="AN568" s="122" t="str">
        <f>IF(ISNA(VLOOKUP(I568&amp;C568,[1]Sheet!$D$2:$E$228,2,FALSE))," ",VLOOKUP(I568&amp;C568,[1]Sheet!$D$2:$E$228,2,FALSE))</f>
        <v>Leo, Jayant &amp; Vishal</v>
      </c>
      <c r="AO568" s="122" t="str">
        <f>+I568&amp;C568</f>
        <v>KDKUAE</v>
      </c>
      <c r="AP568" s="122" t="str">
        <f>C568&amp;D568&amp;E568&amp;G568&amp;I568&amp;O568</f>
        <v>UAE32100303798KDKMAR</v>
      </c>
      <c r="AQ568" s="122" t="str">
        <f>B568&amp;D568&amp;N568</f>
        <v xml:space="preserve">MIDDLE EAST32100AC </v>
      </c>
      <c r="AR568" s="123" t="str">
        <f>+D568&amp;J568</f>
        <v>32100SE</v>
      </c>
      <c r="AS568" s="124" t="str">
        <f t="shared" si="79"/>
        <v>Ves</v>
      </c>
      <c r="AT568" s="125" t="str">
        <f t="shared" si="80"/>
        <v>3012UANAU</v>
      </c>
      <c r="AU568" s="125" t="e">
        <f>IF(NOT(AT568=""),VLOOKUP(AT568,[1]PSI_Category!A:B,2,0),"")</f>
        <v>#N/A</v>
      </c>
      <c r="AV568" s="125" t="s">
        <v>545</v>
      </c>
      <c r="AW568" s="125" t="s">
        <v>545</v>
      </c>
      <c r="AX568" s="125" t="s">
        <v>545</v>
      </c>
    </row>
    <row r="569" spans="1:50" s="103" customFormat="1" ht="11.4" customHeight="1" x14ac:dyDescent="0.3">
      <c r="B569" s="104" t="s">
        <v>1802</v>
      </c>
      <c r="C569" s="105" t="s">
        <v>1840</v>
      </c>
      <c r="D569" s="106">
        <v>32100</v>
      </c>
      <c r="E569" s="107">
        <v>303</v>
      </c>
      <c r="F569" s="105" t="s">
        <v>1841</v>
      </c>
      <c r="G569" s="107">
        <v>798</v>
      </c>
      <c r="H569" s="105" t="s">
        <v>1842</v>
      </c>
      <c r="I569" s="105" t="s">
        <v>1773</v>
      </c>
      <c r="J569" s="107" t="s">
        <v>293</v>
      </c>
      <c r="K569" s="128">
        <v>92010818</v>
      </c>
      <c r="L569" s="105" t="s">
        <v>2350</v>
      </c>
      <c r="M569" s="105" t="s">
        <v>2368</v>
      </c>
      <c r="N569" s="105" t="s">
        <v>1809</v>
      </c>
      <c r="O569" s="108" t="s">
        <v>160</v>
      </c>
      <c r="P569" s="109" t="s">
        <v>1777</v>
      </c>
      <c r="Q569" s="110">
        <v>45367</v>
      </c>
      <c r="R569" s="110"/>
      <c r="S569" s="110">
        <v>45375</v>
      </c>
      <c r="T569" s="110"/>
      <c r="U569" s="111" t="s">
        <v>2023</v>
      </c>
      <c r="V569" s="111" t="s">
        <v>2103</v>
      </c>
      <c r="W569" s="112"/>
      <c r="X569" s="113" t="s">
        <v>2352</v>
      </c>
      <c r="Y569" s="114" t="s">
        <v>285</v>
      </c>
      <c r="Z569" s="115">
        <v>38.4</v>
      </c>
      <c r="AA569" s="116">
        <v>10</v>
      </c>
      <c r="AB569" s="117">
        <f t="shared" si="72"/>
        <v>384</v>
      </c>
      <c r="AC569" s="117">
        <f t="shared" si="73"/>
        <v>3.0034560000000003</v>
      </c>
      <c r="AD569" s="118">
        <v>10</v>
      </c>
      <c r="AE569" s="117">
        <f t="shared" si="74"/>
        <v>384</v>
      </c>
      <c r="AF569" s="117">
        <f t="shared" si="75"/>
        <v>3.0034560000000003</v>
      </c>
      <c r="AG569" s="119">
        <f t="shared" si="76"/>
        <v>0</v>
      </c>
      <c r="AH569" s="120">
        <f t="shared" si="77"/>
        <v>0</v>
      </c>
      <c r="AI569" s="121">
        <f t="shared" si="78"/>
        <v>0</v>
      </c>
      <c r="AJ569" s="122" t="str">
        <f>+C569</f>
        <v>UAE</v>
      </c>
      <c r="AK569" s="122" t="str">
        <f>IF(ISNA(VLOOKUP(postponeList!D569,[1]Sheet!$A$2:$B$12,2,FALSE))," ",(VLOOKUP(postponeList!D569,[1]Sheet!$A$2:$B$12,2,FALSE)))</f>
        <v>PESGD</v>
      </c>
      <c r="AL569" s="122" t="str">
        <f>IF(ISNA(VLOOKUP(E569,[1]Sheet!$G$2:$H$40,2,FALSE))," ",VLOOKUP(E569,[1]Sheet!$G$2:$H$40,2,FALSE))</f>
        <v>SOJITZ</v>
      </c>
      <c r="AM569" s="122" t="str">
        <f>IF(ISNA(VLOOKUP(G569,[1]Sheet!$K$2:$L$159,2,FALSE))," ",(VLOOKUP(G569,[1]Sheet!$K$2:$L$159,2,FALSE)))</f>
        <v>E. ABU. DUBAI</v>
      </c>
      <c r="AN569" s="122" t="str">
        <f>IF(ISNA(VLOOKUP(I569&amp;C569,[1]Sheet!$D$2:$E$228,2,FALSE))," ",VLOOKUP(I569&amp;C569,[1]Sheet!$D$2:$E$228,2,FALSE))</f>
        <v>Leo, Jayant &amp; Vishal</v>
      </c>
      <c r="AO569" s="122" t="str">
        <f>+I569&amp;C569</f>
        <v>KDKUAE</v>
      </c>
      <c r="AP569" s="122" t="str">
        <f>C569&amp;D569&amp;E569&amp;G569&amp;I569&amp;O569</f>
        <v>UAE32100303798KDKMAR</v>
      </c>
      <c r="AQ569" s="122" t="str">
        <f>B569&amp;D569&amp;N569</f>
        <v xml:space="preserve">MIDDLE EAST32100VF </v>
      </c>
      <c r="AR569" s="123" t="str">
        <f>+D569&amp;J569</f>
        <v>32100SE</v>
      </c>
      <c r="AS569" s="124" t="str">
        <f t="shared" si="79"/>
        <v>Ves</v>
      </c>
      <c r="AT569" s="125" t="str">
        <f t="shared" si="80"/>
        <v>30ASBNAHM</v>
      </c>
      <c r="AU569" s="125" t="e">
        <f>IF(NOT(AT569=""),VLOOKUP(AT569,[1]PSI_Category!A:B,2,0),"")</f>
        <v>#N/A</v>
      </c>
      <c r="AV569" s="125" t="s">
        <v>533</v>
      </c>
      <c r="AW569" s="125" t="s">
        <v>1726</v>
      </c>
      <c r="AX569" s="125" t="s">
        <v>533</v>
      </c>
    </row>
    <row r="570" spans="1:50" s="103" customFormat="1" ht="11.4" customHeight="1" x14ac:dyDescent="0.3">
      <c r="B570" s="104" t="s">
        <v>1802</v>
      </c>
      <c r="C570" s="105" t="s">
        <v>1840</v>
      </c>
      <c r="D570" s="106">
        <v>32100</v>
      </c>
      <c r="E570" s="107">
        <v>303</v>
      </c>
      <c r="F570" s="105" t="s">
        <v>1841</v>
      </c>
      <c r="G570" s="107">
        <v>798</v>
      </c>
      <c r="H570" s="105" t="s">
        <v>1842</v>
      </c>
      <c r="I570" s="105" t="s">
        <v>1773</v>
      </c>
      <c r="J570" s="107" t="s">
        <v>293</v>
      </c>
      <c r="K570" s="128">
        <v>92010818</v>
      </c>
      <c r="L570" s="105" t="s">
        <v>2350</v>
      </c>
      <c r="M570" s="105" t="s">
        <v>2369</v>
      </c>
      <c r="N570" s="105" t="s">
        <v>1809</v>
      </c>
      <c r="O570" s="108" t="s">
        <v>160</v>
      </c>
      <c r="P570" s="109" t="s">
        <v>1777</v>
      </c>
      <c r="Q570" s="110">
        <v>45367</v>
      </c>
      <c r="R570" s="110"/>
      <c r="S570" s="110">
        <v>45375</v>
      </c>
      <c r="T570" s="110"/>
      <c r="U570" s="111" t="s">
        <v>2023</v>
      </c>
      <c r="V570" s="111" t="s">
        <v>2103</v>
      </c>
      <c r="W570" s="112"/>
      <c r="X570" s="113" t="s">
        <v>2352</v>
      </c>
      <c r="Y570" s="114" t="s">
        <v>285</v>
      </c>
      <c r="Z570" s="115">
        <v>73.040000000000006</v>
      </c>
      <c r="AA570" s="116">
        <v>60</v>
      </c>
      <c r="AB570" s="117">
        <f t="shared" si="72"/>
        <v>4382.4000000000005</v>
      </c>
      <c r="AC570" s="117">
        <f t="shared" si="73"/>
        <v>34.276941600000008</v>
      </c>
      <c r="AD570" s="118">
        <v>60</v>
      </c>
      <c r="AE570" s="117">
        <f t="shared" si="74"/>
        <v>4382.4000000000005</v>
      </c>
      <c r="AF570" s="117">
        <f t="shared" si="75"/>
        <v>34.276941600000008</v>
      </c>
      <c r="AG570" s="119">
        <f t="shared" si="76"/>
        <v>0</v>
      </c>
      <c r="AH570" s="120">
        <f t="shared" si="77"/>
        <v>0</v>
      </c>
      <c r="AI570" s="121">
        <f t="shared" si="78"/>
        <v>0</v>
      </c>
      <c r="AJ570" s="122" t="str">
        <f>+C570</f>
        <v>UAE</v>
      </c>
      <c r="AK570" s="122" t="str">
        <f>IF(ISNA(VLOOKUP(postponeList!D570,[1]Sheet!$A$2:$B$12,2,FALSE))," ",(VLOOKUP(postponeList!D570,[1]Sheet!$A$2:$B$12,2,FALSE)))</f>
        <v>PESGD</v>
      </c>
      <c r="AL570" s="122" t="str">
        <f>IF(ISNA(VLOOKUP(E570,[1]Sheet!$G$2:$H$40,2,FALSE))," ",VLOOKUP(E570,[1]Sheet!$G$2:$H$40,2,FALSE))</f>
        <v>SOJITZ</v>
      </c>
      <c r="AM570" s="122" t="str">
        <f>IF(ISNA(VLOOKUP(G570,[1]Sheet!$K$2:$L$159,2,FALSE))," ",(VLOOKUP(G570,[1]Sheet!$K$2:$L$159,2,FALSE)))</f>
        <v>E. ABU. DUBAI</v>
      </c>
      <c r="AN570" s="122" t="str">
        <f>IF(ISNA(VLOOKUP(I570&amp;C570,[1]Sheet!$D$2:$E$228,2,FALSE))," ",VLOOKUP(I570&amp;C570,[1]Sheet!$D$2:$E$228,2,FALSE))</f>
        <v>Leo, Jayant &amp; Vishal</v>
      </c>
      <c r="AO570" s="122" t="str">
        <f>+I570&amp;C570</f>
        <v>KDKUAE</v>
      </c>
      <c r="AP570" s="122" t="str">
        <f>C570&amp;D570&amp;E570&amp;G570&amp;I570&amp;O570</f>
        <v>UAE32100303798KDKMAR</v>
      </c>
      <c r="AQ570" s="122" t="str">
        <f>B570&amp;D570&amp;N570</f>
        <v xml:space="preserve">MIDDLE EAST32100VF </v>
      </c>
      <c r="AR570" s="123" t="str">
        <f>+D570&amp;J570</f>
        <v>32100SE</v>
      </c>
      <c r="AS570" s="124" t="str">
        <f t="shared" si="79"/>
        <v>Ves</v>
      </c>
      <c r="AT570" s="125" t="str">
        <f t="shared" si="80"/>
        <v>30GSE(MOTOR)G</v>
      </c>
      <c r="AU570" s="125" t="str">
        <f>IF(NOT(AT570=""),VLOOKUP(AT570,[1]PSI_Category!A:B,2,0),"")</f>
        <v>H/V</v>
      </c>
      <c r="AV570" s="125" t="s">
        <v>552</v>
      </c>
      <c r="AW570" s="125" t="s">
        <v>552</v>
      </c>
      <c r="AX570" s="125" t="s">
        <v>552</v>
      </c>
    </row>
    <row r="571" spans="1:50" s="103" customFormat="1" ht="11.4" customHeight="1" x14ac:dyDescent="0.3">
      <c r="B571" s="104" t="s">
        <v>1802</v>
      </c>
      <c r="C571" s="105" t="s">
        <v>1840</v>
      </c>
      <c r="D571" s="106">
        <v>32100</v>
      </c>
      <c r="E571" s="107">
        <v>303</v>
      </c>
      <c r="F571" s="105" t="s">
        <v>1841</v>
      </c>
      <c r="G571" s="107">
        <v>798</v>
      </c>
      <c r="H571" s="105" t="s">
        <v>1842</v>
      </c>
      <c r="I571" s="105" t="s">
        <v>1773</v>
      </c>
      <c r="J571" s="107" t="s">
        <v>293</v>
      </c>
      <c r="K571" s="128">
        <v>92010818</v>
      </c>
      <c r="L571" s="105" t="s">
        <v>2350</v>
      </c>
      <c r="M571" s="105" t="s">
        <v>2370</v>
      </c>
      <c r="N571" s="105" t="s">
        <v>1831</v>
      </c>
      <c r="O571" s="108" t="s">
        <v>160</v>
      </c>
      <c r="P571" s="109" t="s">
        <v>1777</v>
      </c>
      <c r="Q571" s="110">
        <v>45367</v>
      </c>
      <c r="R571" s="110"/>
      <c r="S571" s="110">
        <v>45375</v>
      </c>
      <c r="T571" s="110"/>
      <c r="U571" s="111" t="s">
        <v>2023</v>
      </c>
      <c r="V571" s="111" t="s">
        <v>2103</v>
      </c>
      <c r="W571" s="112"/>
      <c r="X571" s="113" t="s">
        <v>2352</v>
      </c>
      <c r="Y571" s="114" t="s">
        <v>285</v>
      </c>
      <c r="Z571" s="115">
        <v>95.66</v>
      </c>
      <c r="AA571" s="116">
        <v>60</v>
      </c>
      <c r="AB571" s="117">
        <f t="shared" si="72"/>
        <v>5739.5999999999995</v>
      </c>
      <c r="AC571" s="117">
        <f t="shared" si="73"/>
        <v>44.892281400000002</v>
      </c>
      <c r="AD571" s="118">
        <v>60</v>
      </c>
      <c r="AE571" s="117">
        <f t="shared" si="74"/>
        <v>5739.5999999999995</v>
      </c>
      <c r="AF571" s="117">
        <f t="shared" si="75"/>
        <v>44.892281400000002</v>
      </c>
      <c r="AG571" s="119">
        <f t="shared" si="76"/>
        <v>0</v>
      </c>
      <c r="AH571" s="120">
        <f t="shared" si="77"/>
        <v>0</v>
      </c>
      <c r="AI571" s="121">
        <f t="shared" si="78"/>
        <v>0</v>
      </c>
      <c r="AJ571" s="122" t="str">
        <f>+C571</f>
        <v>UAE</v>
      </c>
      <c r="AK571" s="122" t="str">
        <f>IF(ISNA(VLOOKUP(postponeList!D571,[1]Sheet!$A$2:$B$12,2,FALSE))," ",(VLOOKUP(postponeList!D571,[1]Sheet!$A$2:$B$12,2,FALSE)))</f>
        <v>PESGD</v>
      </c>
      <c r="AL571" s="122" t="str">
        <f>IF(ISNA(VLOOKUP(E571,[1]Sheet!$G$2:$H$40,2,FALSE))," ",VLOOKUP(E571,[1]Sheet!$G$2:$H$40,2,FALSE))</f>
        <v>SOJITZ</v>
      </c>
      <c r="AM571" s="122" t="str">
        <f>IF(ISNA(VLOOKUP(G571,[1]Sheet!$K$2:$L$159,2,FALSE))," ",(VLOOKUP(G571,[1]Sheet!$K$2:$L$159,2,FALSE)))</f>
        <v>E. ABU. DUBAI</v>
      </c>
      <c r="AN571" s="122" t="str">
        <f>IF(ISNA(VLOOKUP(I571&amp;C571,[1]Sheet!$D$2:$E$228,2,FALSE))," ",VLOOKUP(I571&amp;C571,[1]Sheet!$D$2:$E$228,2,FALSE))</f>
        <v>Leo, Jayant &amp; Vishal</v>
      </c>
      <c r="AO571" s="122" t="str">
        <f>+I571&amp;C571</f>
        <v>KDKUAE</v>
      </c>
      <c r="AP571" s="122" t="str">
        <f>C571&amp;D571&amp;E571&amp;G571&amp;I571&amp;O571</f>
        <v>UAE32100303798KDKMAR</v>
      </c>
      <c r="AQ571" s="122" t="str">
        <f>B571&amp;D571&amp;N571</f>
        <v xml:space="preserve">MIDDLE EAST32100CM </v>
      </c>
      <c r="AR571" s="123" t="str">
        <f>+D571&amp;J571</f>
        <v>32100SE</v>
      </c>
      <c r="AS571" s="124" t="str">
        <f t="shared" si="79"/>
        <v>Ves</v>
      </c>
      <c r="AT571" s="125" t="str">
        <f t="shared" si="80"/>
        <v>32CDHNAHM</v>
      </c>
      <c r="AU571" s="125" t="str">
        <f>IF(NOT(AT571=""),VLOOKUP(AT571,[1]PSI_Category!A:B,2,0),"")</f>
        <v>C/M</v>
      </c>
      <c r="AV571" s="125" t="s">
        <v>535</v>
      </c>
      <c r="AW571" s="125" t="s">
        <v>535</v>
      </c>
      <c r="AX571" s="125" t="s">
        <v>535</v>
      </c>
    </row>
    <row r="572" spans="1:50" s="103" customFormat="1" ht="11.4" customHeight="1" x14ac:dyDescent="0.3">
      <c r="B572" s="104" t="s">
        <v>1802</v>
      </c>
      <c r="C572" s="105" t="s">
        <v>1840</v>
      </c>
      <c r="D572" s="106">
        <v>32100</v>
      </c>
      <c r="E572" s="107">
        <v>303</v>
      </c>
      <c r="F572" s="105" t="s">
        <v>1841</v>
      </c>
      <c r="G572" s="107">
        <v>798</v>
      </c>
      <c r="H572" s="105" t="s">
        <v>1842</v>
      </c>
      <c r="I572" s="105" t="s">
        <v>1773</v>
      </c>
      <c r="J572" s="107" t="s">
        <v>293</v>
      </c>
      <c r="K572" s="105">
        <v>92010818</v>
      </c>
      <c r="L572" s="105" t="s">
        <v>2350</v>
      </c>
      <c r="M572" s="105" t="s">
        <v>2371</v>
      </c>
      <c r="N572" s="105" t="s">
        <v>1809</v>
      </c>
      <c r="O572" s="108" t="s">
        <v>160</v>
      </c>
      <c r="P572" s="109" t="s">
        <v>1777</v>
      </c>
      <c r="Q572" s="110">
        <v>45367</v>
      </c>
      <c r="R572" s="110"/>
      <c r="S572" s="110">
        <v>45375</v>
      </c>
      <c r="T572" s="110"/>
      <c r="U572" s="111" t="s">
        <v>2023</v>
      </c>
      <c r="V572" s="111" t="s">
        <v>2103</v>
      </c>
      <c r="W572" s="112"/>
      <c r="X572" s="113" t="s">
        <v>2352</v>
      </c>
      <c r="Y572" s="114" t="s">
        <v>285</v>
      </c>
      <c r="Z572" s="115">
        <v>96.22</v>
      </c>
      <c r="AA572" s="116">
        <v>20</v>
      </c>
      <c r="AB572" s="117">
        <f t="shared" si="72"/>
        <v>1924.4</v>
      </c>
      <c r="AC572" s="117">
        <f t="shared" si="73"/>
        <v>15.051694600000001</v>
      </c>
      <c r="AD572" s="118">
        <v>20</v>
      </c>
      <c r="AE572" s="117">
        <f t="shared" si="74"/>
        <v>1924.4</v>
      </c>
      <c r="AF572" s="117">
        <f t="shared" si="75"/>
        <v>15.051694600000001</v>
      </c>
      <c r="AG572" s="119">
        <f t="shared" si="76"/>
        <v>0</v>
      </c>
      <c r="AH572" s="120">
        <f t="shared" si="77"/>
        <v>0</v>
      </c>
      <c r="AI572" s="121">
        <f t="shared" si="78"/>
        <v>0</v>
      </c>
      <c r="AJ572" s="122" t="str">
        <f>+C572</f>
        <v>UAE</v>
      </c>
      <c r="AK572" s="122" t="str">
        <f>IF(ISNA(VLOOKUP(postponeList!D572,[1]Sheet!$A$2:$B$12,2,FALSE))," ",(VLOOKUP(postponeList!D572,[1]Sheet!$A$2:$B$12,2,FALSE)))</f>
        <v>PESGD</v>
      </c>
      <c r="AL572" s="122" t="str">
        <f>IF(ISNA(VLOOKUP(E572,[1]Sheet!$G$2:$H$40,2,FALSE))," ",VLOOKUP(E572,[1]Sheet!$G$2:$H$40,2,FALSE))</f>
        <v>SOJITZ</v>
      </c>
      <c r="AM572" s="122" t="str">
        <f>IF(ISNA(VLOOKUP(G572,[1]Sheet!$K$2:$L$159,2,FALSE))," ",(VLOOKUP(G572,[1]Sheet!$K$2:$L$159,2,FALSE)))</f>
        <v>E. ABU. DUBAI</v>
      </c>
      <c r="AN572" s="122" t="str">
        <f>IF(ISNA(VLOOKUP(I572&amp;C572,[1]Sheet!$D$2:$E$228,2,FALSE))," ",VLOOKUP(I572&amp;C572,[1]Sheet!$D$2:$E$228,2,FALSE))</f>
        <v>Leo, Jayant &amp; Vishal</v>
      </c>
      <c r="AO572" s="122" t="str">
        <f>+I572&amp;C572</f>
        <v>KDKUAE</v>
      </c>
      <c r="AP572" s="122" t="str">
        <f>C572&amp;D572&amp;E572&amp;G572&amp;I572&amp;O572</f>
        <v>UAE32100303798KDKMAR</v>
      </c>
      <c r="AQ572" s="122" t="str">
        <f>B572&amp;D572&amp;N572</f>
        <v xml:space="preserve">MIDDLE EAST32100VF </v>
      </c>
      <c r="AR572" s="123" t="str">
        <f>+D572&amp;J572</f>
        <v>32100SE</v>
      </c>
      <c r="AS572" s="124" t="str">
        <f t="shared" si="79"/>
        <v>Ves</v>
      </c>
      <c r="AT572" s="125" t="str">
        <f t="shared" si="80"/>
        <v>35GSE(MOTOR)G</v>
      </c>
      <c r="AU572" s="125" t="str">
        <f>IF(NOT(AT572=""),VLOOKUP(AT572,[1]PSI_Category!A:B,2,0),"")</f>
        <v>H/V</v>
      </c>
      <c r="AV572" s="125" t="s">
        <v>552</v>
      </c>
      <c r="AW572" s="125" t="s">
        <v>552</v>
      </c>
      <c r="AX572" s="125" t="s">
        <v>552</v>
      </c>
    </row>
    <row r="573" spans="1:50" s="133" customFormat="1" ht="11.4" customHeight="1" x14ac:dyDescent="0.3">
      <c r="A573" s="103"/>
      <c r="B573" s="104" t="s">
        <v>1802</v>
      </c>
      <c r="C573" s="105" t="s">
        <v>1840</v>
      </c>
      <c r="D573" s="106">
        <v>32100</v>
      </c>
      <c r="E573" s="107">
        <v>303</v>
      </c>
      <c r="F573" s="105" t="s">
        <v>1841</v>
      </c>
      <c r="G573" s="107">
        <v>798</v>
      </c>
      <c r="H573" s="105" t="s">
        <v>1842</v>
      </c>
      <c r="I573" s="105" t="s">
        <v>1773</v>
      </c>
      <c r="J573" s="107" t="s">
        <v>293</v>
      </c>
      <c r="K573" s="105">
        <v>92010818</v>
      </c>
      <c r="L573" s="105" t="s">
        <v>2350</v>
      </c>
      <c r="M573" s="105" t="s">
        <v>2372</v>
      </c>
      <c r="N573" s="105" t="s">
        <v>1831</v>
      </c>
      <c r="O573" s="108" t="s">
        <v>160</v>
      </c>
      <c r="P573" s="109" t="s">
        <v>1777</v>
      </c>
      <c r="Q573" s="110">
        <v>45367</v>
      </c>
      <c r="R573" s="110"/>
      <c r="S573" s="110">
        <v>45375</v>
      </c>
      <c r="T573" s="110"/>
      <c r="U573" s="111" t="s">
        <v>2023</v>
      </c>
      <c r="V573" s="111" t="s">
        <v>2103</v>
      </c>
      <c r="W573" s="112"/>
      <c r="X573" s="113" t="s">
        <v>2352</v>
      </c>
      <c r="Y573" s="114" t="s">
        <v>285</v>
      </c>
      <c r="Z573" s="115">
        <v>122.07</v>
      </c>
      <c r="AA573" s="116">
        <v>20</v>
      </c>
      <c r="AB573" s="117">
        <f t="shared" si="72"/>
        <v>2441.3999999999996</v>
      </c>
      <c r="AC573" s="117">
        <f t="shared" si="73"/>
        <v>19.095410099999999</v>
      </c>
      <c r="AD573" s="118">
        <v>20</v>
      </c>
      <c r="AE573" s="117">
        <f t="shared" si="74"/>
        <v>2441.3999999999996</v>
      </c>
      <c r="AF573" s="117">
        <f t="shared" si="75"/>
        <v>19.095410099999999</v>
      </c>
      <c r="AG573" s="119">
        <f t="shared" si="76"/>
        <v>0</v>
      </c>
      <c r="AH573" s="120">
        <f t="shared" si="77"/>
        <v>0</v>
      </c>
      <c r="AI573" s="121">
        <f t="shared" si="78"/>
        <v>0</v>
      </c>
      <c r="AJ573" s="122" t="str">
        <f>+C573</f>
        <v>UAE</v>
      </c>
      <c r="AK573" s="122" t="str">
        <f>IF(ISNA(VLOOKUP(postponeList!D573,[1]Sheet!$A$2:$B$12,2,FALSE))," ",(VLOOKUP(postponeList!D573,[1]Sheet!$A$2:$B$12,2,FALSE)))</f>
        <v>PESGD</v>
      </c>
      <c r="AL573" s="122" t="str">
        <f>IF(ISNA(VLOOKUP(E573,[1]Sheet!$G$2:$H$40,2,FALSE))," ",VLOOKUP(E573,[1]Sheet!$G$2:$H$40,2,FALSE))</f>
        <v>SOJITZ</v>
      </c>
      <c r="AM573" s="122" t="str">
        <f>IF(ISNA(VLOOKUP(G573,[1]Sheet!$K$2:$L$159,2,FALSE))," ",(VLOOKUP(G573,[1]Sheet!$K$2:$L$159,2,FALSE)))</f>
        <v>E. ABU. DUBAI</v>
      </c>
      <c r="AN573" s="122" t="str">
        <f>IF(ISNA(VLOOKUP(I573&amp;C573,[1]Sheet!$D$2:$E$228,2,FALSE))," ",VLOOKUP(I573&amp;C573,[1]Sheet!$D$2:$E$228,2,FALSE))</f>
        <v>Leo, Jayant &amp; Vishal</v>
      </c>
      <c r="AO573" s="122" t="str">
        <f>+I573&amp;C573</f>
        <v>KDKUAE</v>
      </c>
      <c r="AP573" s="122" t="str">
        <f>C573&amp;D573&amp;E573&amp;G573&amp;I573&amp;O573</f>
        <v>UAE32100303798KDKMAR</v>
      </c>
      <c r="AQ573" s="122" t="str">
        <f>B573&amp;D573&amp;N573</f>
        <v xml:space="preserve">MIDDLE EAST32100CM </v>
      </c>
      <c r="AR573" s="123" t="str">
        <f>+D573&amp;J573</f>
        <v>32100SE</v>
      </c>
      <c r="AS573" s="124" t="str">
        <f t="shared" si="79"/>
        <v>Ves</v>
      </c>
      <c r="AT573" s="125" t="str">
        <f t="shared" si="80"/>
        <v>38CDGNAHM</v>
      </c>
      <c r="AU573" s="125" t="str">
        <f>IF(NOT(AT573=""),VLOOKUP(AT573,[1]PSI_Category!A:B,2,0),"")</f>
        <v>C/M</v>
      </c>
      <c r="AV573" s="125" t="s">
        <v>535</v>
      </c>
      <c r="AW573" s="125" t="s">
        <v>535</v>
      </c>
      <c r="AX573" s="125" t="s">
        <v>535</v>
      </c>
    </row>
    <row r="574" spans="1:50" s="133" customFormat="1" ht="11.4" customHeight="1" x14ac:dyDescent="0.3">
      <c r="A574" s="103"/>
      <c r="B574" s="104" t="s">
        <v>1802</v>
      </c>
      <c r="C574" s="105" t="s">
        <v>1840</v>
      </c>
      <c r="D574" s="106">
        <v>32100</v>
      </c>
      <c r="E574" s="107">
        <v>303</v>
      </c>
      <c r="F574" s="105" t="s">
        <v>1841</v>
      </c>
      <c r="G574" s="107">
        <v>798</v>
      </c>
      <c r="H574" s="105" t="s">
        <v>1842</v>
      </c>
      <c r="I574" s="105" t="s">
        <v>1773</v>
      </c>
      <c r="J574" s="107" t="s">
        <v>293</v>
      </c>
      <c r="K574" s="105">
        <v>92010818</v>
      </c>
      <c r="L574" s="105" t="s">
        <v>2350</v>
      </c>
      <c r="M574" s="105" t="s">
        <v>2373</v>
      </c>
      <c r="N574" s="105" t="s">
        <v>1766</v>
      </c>
      <c r="O574" s="108" t="s">
        <v>160</v>
      </c>
      <c r="P574" s="109" t="s">
        <v>1777</v>
      </c>
      <c r="Q574" s="110">
        <v>45367</v>
      </c>
      <c r="R574" s="110"/>
      <c r="S574" s="110">
        <v>45375</v>
      </c>
      <c r="T574" s="110"/>
      <c r="U574" s="111" t="s">
        <v>2023</v>
      </c>
      <c r="V574" s="111" t="s">
        <v>2103</v>
      </c>
      <c r="W574" s="112"/>
      <c r="X574" s="113" t="s">
        <v>2352</v>
      </c>
      <c r="Y574" s="114" t="s">
        <v>285</v>
      </c>
      <c r="Z574" s="115">
        <v>327.9</v>
      </c>
      <c r="AA574" s="116">
        <v>10</v>
      </c>
      <c r="AB574" s="117">
        <f t="shared" si="72"/>
        <v>3279</v>
      </c>
      <c r="AC574" s="117">
        <f t="shared" si="73"/>
        <v>25.646698500000003</v>
      </c>
      <c r="AD574" s="118">
        <v>10</v>
      </c>
      <c r="AE574" s="117">
        <f t="shared" si="74"/>
        <v>3279</v>
      </c>
      <c r="AF574" s="117">
        <f t="shared" si="75"/>
        <v>25.646698500000003</v>
      </c>
      <c r="AG574" s="119">
        <f t="shared" si="76"/>
        <v>0</v>
      </c>
      <c r="AH574" s="120">
        <f t="shared" si="77"/>
        <v>0</v>
      </c>
      <c r="AI574" s="121">
        <f t="shared" si="78"/>
        <v>0</v>
      </c>
      <c r="AJ574" s="122" t="str">
        <f>+C574</f>
        <v>UAE</v>
      </c>
      <c r="AK574" s="122" t="str">
        <f>IF(ISNA(VLOOKUP(postponeList!D574,[1]Sheet!$A$2:$B$12,2,FALSE))," ",(VLOOKUP(postponeList!D574,[1]Sheet!$A$2:$B$12,2,FALSE)))</f>
        <v>PESGD</v>
      </c>
      <c r="AL574" s="122" t="str">
        <f>IF(ISNA(VLOOKUP(E574,[1]Sheet!$G$2:$H$40,2,FALSE))," ",VLOOKUP(E574,[1]Sheet!$G$2:$H$40,2,FALSE))</f>
        <v>SOJITZ</v>
      </c>
      <c r="AM574" s="122" t="str">
        <f>IF(ISNA(VLOOKUP(G574,[1]Sheet!$K$2:$L$159,2,FALSE))," ",(VLOOKUP(G574,[1]Sheet!$K$2:$L$159,2,FALSE)))</f>
        <v>E. ABU. DUBAI</v>
      </c>
      <c r="AN574" s="122" t="str">
        <f>IF(ISNA(VLOOKUP(I574&amp;C574,[1]Sheet!$D$2:$E$228,2,FALSE))," ",VLOOKUP(I574&amp;C574,[1]Sheet!$D$2:$E$228,2,FALSE))</f>
        <v>Leo, Jayant &amp; Vishal</v>
      </c>
      <c r="AO574" s="122" t="str">
        <f>+I574&amp;C574</f>
        <v>KDKUAE</v>
      </c>
      <c r="AP574" s="122" t="str">
        <f>C574&amp;D574&amp;E574&amp;G574&amp;I574&amp;O574</f>
        <v>UAE32100303798KDKMAR</v>
      </c>
      <c r="AQ574" s="122" t="str">
        <f>B574&amp;D574&amp;N574</f>
        <v xml:space="preserve">MIDDLE EAST32100AC </v>
      </c>
      <c r="AR574" s="123" t="str">
        <f>+D574&amp;J574</f>
        <v>32100SE</v>
      </c>
      <c r="AS574" s="124" t="str">
        <f t="shared" si="79"/>
        <v>Ves</v>
      </c>
      <c r="AT574" s="125" t="str">
        <f t="shared" si="80"/>
        <v>4009DANAU</v>
      </c>
      <c r="AU574" s="125" t="e">
        <f>IF(NOT(AT574=""),VLOOKUP(AT574,[1]PSI_Category!A:B,2,0),"")</f>
        <v>#N/A</v>
      </c>
      <c r="AV574" s="125" t="s">
        <v>545</v>
      </c>
      <c r="AW574" s="125" t="s">
        <v>545</v>
      </c>
      <c r="AX574" s="125" t="s">
        <v>545</v>
      </c>
    </row>
    <row r="575" spans="1:50" s="133" customFormat="1" ht="11.4" customHeight="1" x14ac:dyDescent="0.3">
      <c r="A575" s="103"/>
      <c r="B575" s="104" t="s">
        <v>1802</v>
      </c>
      <c r="C575" s="105" t="s">
        <v>1840</v>
      </c>
      <c r="D575" s="106">
        <v>32100</v>
      </c>
      <c r="E575" s="107">
        <v>303</v>
      </c>
      <c r="F575" s="105" t="s">
        <v>1841</v>
      </c>
      <c r="G575" s="107">
        <v>798</v>
      </c>
      <c r="H575" s="105" t="s">
        <v>1842</v>
      </c>
      <c r="I575" s="105" t="s">
        <v>1773</v>
      </c>
      <c r="J575" s="107" t="s">
        <v>293</v>
      </c>
      <c r="K575" s="105">
        <v>92010818</v>
      </c>
      <c r="L575" s="105" t="s">
        <v>2350</v>
      </c>
      <c r="M575" s="105" t="s">
        <v>2374</v>
      </c>
      <c r="N575" s="105" t="s">
        <v>1766</v>
      </c>
      <c r="O575" s="108" t="s">
        <v>160</v>
      </c>
      <c r="P575" s="109" t="s">
        <v>1777</v>
      </c>
      <c r="Q575" s="110">
        <v>45367</v>
      </c>
      <c r="R575" s="110"/>
      <c r="S575" s="110">
        <v>45375</v>
      </c>
      <c r="T575" s="110"/>
      <c r="U575" s="111" t="s">
        <v>2023</v>
      </c>
      <c r="V575" s="111" t="s">
        <v>2103</v>
      </c>
      <c r="W575" s="112"/>
      <c r="X575" s="113" t="s">
        <v>2352</v>
      </c>
      <c r="Y575" s="114" t="s">
        <v>285</v>
      </c>
      <c r="Z575" s="115">
        <v>272.23</v>
      </c>
      <c r="AA575" s="116">
        <v>5</v>
      </c>
      <c r="AB575" s="117">
        <f t="shared" si="72"/>
        <v>1361.15</v>
      </c>
      <c r="AC575" s="117">
        <f t="shared" si="73"/>
        <v>10.646234725000003</v>
      </c>
      <c r="AD575" s="118">
        <v>5</v>
      </c>
      <c r="AE575" s="117">
        <f t="shared" si="74"/>
        <v>1361.15</v>
      </c>
      <c r="AF575" s="117">
        <f t="shared" si="75"/>
        <v>10.646234725000003</v>
      </c>
      <c r="AG575" s="119">
        <f t="shared" si="76"/>
        <v>0</v>
      </c>
      <c r="AH575" s="120">
        <f t="shared" si="77"/>
        <v>0</v>
      </c>
      <c r="AI575" s="121">
        <f t="shared" si="78"/>
        <v>0</v>
      </c>
      <c r="AJ575" s="122" t="str">
        <f>+C575</f>
        <v>UAE</v>
      </c>
      <c r="AK575" s="122" t="str">
        <f>IF(ISNA(VLOOKUP(postponeList!D575,[1]Sheet!$A$2:$B$12,2,FALSE))," ",(VLOOKUP(postponeList!D575,[1]Sheet!$A$2:$B$12,2,FALSE)))</f>
        <v>PESGD</v>
      </c>
      <c r="AL575" s="122" t="str">
        <f>IF(ISNA(VLOOKUP(E575,[1]Sheet!$G$2:$H$40,2,FALSE))," ",VLOOKUP(E575,[1]Sheet!$G$2:$H$40,2,FALSE))</f>
        <v>SOJITZ</v>
      </c>
      <c r="AM575" s="122" t="str">
        <f>IF(ISNA(VLOOKUP(G575,[1]Sheet!$K$2:$L$159,2,FALSE))," ",(VLOOKUP(G575,[1]Sheet!$K$2:$L$159,2,FALSE)))</f>
        <v>E. ABU. DUBAI</v>
      </c>
      <c r="AN575" s="122" t="str">
        <f>IF(ISNA(VLOOKUP(I575&amp;C575,[1]Sheet!$D$2:$E$228,2,FALSE))," ",VLOOKUP(I575&amp;C575,[1]Sheet!$D$2:$E$228,2,FALSE))</f>
        <v>Leo, Jayant &amp; Vishal</v>
      </c>
      <c r="AO575" s="122" t="str">
        <f>+I575&amp;C575</f>
        <v>KDKUAE</v>
      </c>
      <c r="AP575" s="122" t="str">
        <f>C575&amp;D575&amp;E575&amp;G575&amp;I575&amp;O575</f>
        <v>UAE32100303798KDKMAR</v>
      </c>
      <c r="AQ575" s="122" t="str">
        <f>B575&amp;D575&amp;N575</f>
        <v xml:space="preserve">MIDDLE EAST32100AC </v>
      </c>
      <c r="AR575" s="123" t="str">
        <f>+D575&amp;J575</f>
        <v>32100SE</v>
      </c>
      <c r="AS575" s="124" t="str">
        <f t="shared" si="79"/>
        <v>Ves</v>
      </c>
      <c r="AT575" s="125" t="str">
        <f t="shared" si="80"/>
        <v>4009UANAU</v>
      </c>
      <c r="AU575" s="125" t="e">
        <f>IF(NOT(AT575=""),VLOOKUP(AT575,[1]PSI_Category!A:B,2,0),"")</f>
        <v>#N/A</v>
      </c>
      <c r="AV575" s="125" t="s">
        <v>545</v>
      </c>
      <c r="AW575" s="125" t="s">
        <v>545</v>
      </c>
      <c r="AX575" s="125" t="s">
        <v>545</v>
      </c>
    </row>
    <row r="576" spans="1:50" s="133" customFormat="1" ht="11.4" customHeight="1" x14ac:dyDescent="0.3">
      <c r="A576" s="103"/>
      <c r="B576" s="104" t="s">
        <v>1802</v>
      </c>
      <c r="C576" s="105" t="s">
        <v>1840</v>
      </c>
      <c r="D576" s="106">
        <v>32100</v>
      </c>
      <c r="E576" s="107">
        <v>303</v>
      </c>
      <c r="F576" s="105" t="s">
        <v>1841</v>
      </c>
      <c r="G576" s="107">
        <v>798</v>
      </c>
      <c r="H576" s="105" t="s">
        <v>1842</v>
      </c>
      <c r="I576" s="105" t="s">
        <v>1773</v>
      </c>
      <c r="J576" s="107" t="s">
        <v>293</v>
      </c>
      <c r="K576" s="105">
        <v>92010818</v>
      </c>
      <c r="L576" s="105" t="s">
        <v>2350</v>
      </c>
      <c r="M576" s="105" t="s">
        <v>2375</v>
      </c>
      <c r="N576" s="105" t="s">
        <v>1766</v>
      </c>
      <c r="O576" s="108" t="s">
        <v>160</v>
      </c>
      <c r="P576" s="109" t="s">
        <v>1777</v>
      </c>
      <c r="Q576" s="110">
        <v>45367</v>
      </c>
      <c r="R576" s="110"/>
      <c r="S576" s="110">
        <v>45375</v>
      </c>
      <c r="T576" s="110"/>
      <c r="U576" s="111" t="s">
        <v>2023</v>
      </c>
      <c r="V576" s="111" t="s">
        <v>2103</v>
      </c>
      <c r="W576" s="112"/>
      <c r="X576" s="113" t="s">
        <v>2352</v>
      </c>
      <c r="Y576" s="114" t="s">
        <v>285</v>
      </c>
      <c r="Z576" s="115">
        <v>371.34</v>
      </c>
      <c r="AA576" s="116">
        <v>10</v>
      </c>
      <c r="AB576" s="117">
        <f t="shared" si="72"/>
        <v>3713.3999999999996</v>
      </c>
      <c r="AC576" s="117">
        <f t="shared" si="73"/>
        <v>29.044358099999997</v>
      </c>
      <c r="AD576" s="118">
        <v>10</v>
      </c>
      <c r="AE576" s="117">
        <f t="shared" si="74"/>
        <v>3713.3999999999996</v>
      </c>
      <c r="AF576" s="117">
        <f t="shared" si="75"/>
        <v>29.044358099999997</v>
      </c>
      <c r="AG576" s="119">
        <f t="shared" si="76"/>
        <v>0</v>
      </c>
      <c r="AH576" s="120">
        <f t="shared" si="77"/>
        <v>0</v>
      </c>
      <c r="AI576" s="121">
        <f t="shared" si="78"/>
        <v>0</v>
      </c>
      <c r="AJ576" s="122" t="str">
        <f>+C576</f>
        <v>UAE</v>
      </c>
      <c r="AK576" s="122" t="str">
        <f>IF(ISNA(VLOOKUP(postponeList!D576,[1]Sheet!$A$2:$B$12,2,FALSE))," ",(VLOOKUP(postponeList!D576,[1]Sheet!$A$2:$B$12,2,FALSE)))</f>
        <v>PESGD</v>
      </c>
      <c r="AL576" s="122" t="str">
        <f>IF(ISNA(VLOOKUP(E576,[1]Sheet!$G$2:$H$40,2,FALSE))," ",VLOOKUP(E576,[1]Sheet!$G$2:$H$40,2,FALSE))</f>
        <v>SOJITZ</v>
      </c>
      <c r="AM576" s="122" t="str">
        <f>IF(ISNA(VLOOKUP(G576,[1]Sheet!$K$2:$L$159,2,FALSE))," ",(VLOOKUP(G576,[1]Sheet!$K$2:$L$159,2,FALSE)))</f>
        <v>E. ABU. DUBAI</v>
      </c>
      <c r="AN576" s="122" t="str">
        <f>IF(ISNA(VLOOKUP(I576&amp;C576,[1]Sheet!$D$2:$E$228,2,FALSE))," ",VLOOKUP(I576&amp;C576,[1]Sheet!$D$2:$E$228,2,FALSE))</f>
        <v>Leo, Jayant &amp; Vishal</v>
      </c>
      <c r="AO576" s="122" t="str">
        <f>+I576&amp;C576</f>
        <v>KDKUAE</v>
      </c>
      <c r="AP576" s="122" t="str">
        <f>C576&amp;D576&amp;E576&amp;G576&amp;I576&amp;O576</f>
        <v>UAE32100303798KDKMAR</v>
      </c>
      <c r="AQ576" s="122" t="str">
        <f>B576&amp;D576&amp;N576</f>
        <v xml:space="preserve">MIDDLE EAST32100AC </v>
      </c>
      <c r="AR576" s="123" t="str">
        <f>+D576&amp;J576</f>
        <v>32100SE</v>
      </c>
      <c r="AS576" s="124" t="str">
        <f t="shared" si="79"/>
        <v>Ves</v>
      </c>
      <c r="AT576" s="125" t="str">
        <f t="shared" si="80"/>
        <v>4012DANAU</v>
      </c>
      <c r="AU576" s="125" t="e">
        <f>IF(NOT(AT576=""),VLOOKUP(AT576,[1]PSI_Category!A:B,2,0),"")</f>
        <v>#N/A</v>
      </c>
      <c r="AV576" s="125" t="s">
        <v>545</v>
      </c>
      <c r="AW576" s="125" t="s">
        <v>545</v>
      </c>
      <c r="AX576" s="125" t="s">
        <v>545</v>
      </c>
    </row>
    <row r="577" spans="1:50" s="133" customFormat="1" ht="11.4" customHeight="1" x14ac:dyDescent="0.3">
      <c r="A577" s="103"/>
      <c r="B577" s="104" t="s">
        <v>1802</v>
      </c>
      <c r="C577" s="105" t="s">
        <v>1840</v>
      </c>
      <c r="D577" s="106">
        <v>32100</v>
      </c>
      <c r="E577" s="107">
        <v>303</v>
      </c>
      <c r="F577" s="105" t="s">
        <v>1841</v>
      </c>
      <c r="G577" s="107">
        <v>798</v>
      </c>
      <c r="H577" s="105" t="s">
        <v>1842</v>
      </c>
      <c r="I577" s="105" t="s">
        <v>1773</v>
      </c>
      <c r="J577" s="107" t="s">
        <v>293</v>
      </c>
      <c r="K577" s="105">
        <v>92010818</v>
      </c>
      <c r="L577" s="105" t="s">
        <v>2350</v>
      </c>
      <c r="M577" s="105" t="s">
        <v>2376</v>
      </c>
      <c r="N577" s="105" t="s">
        <v>1766</v>
      </c>
      <c r="O577" s="108" t="s">
        <v>160</v>
      </c>
      <c r="P577" s="109" t="s">
        <v>1777</v>
      </c>
      <c r="Q577" s="110">
        <v>45367</v>
      </c>
      <c r="R577" s="110"/>
      <c r="S577" s="110">
        <v>45375</v>
      </c>
      <c r="T577" s="110"/>
      <c r="U577" s="111" t="s">
        <v>2023</v>
      </c>
      <c r="V577" s="111" t="s">
        <v>2103</v>
      </c>
      <c r="W577" s="112"/>
      <c r="X577" s="113" t="s">
        <v>2352</v>
      </c>
      <c r="Y577" s="114" t="s">
        <v>285</v>
      </c>
      <c r="Z577" s="115">
        <v>414.77</v>
      </c>
      <c r="AA577" s="116">
        <v>20</v>
      </c>
      <c r="AB577" s="117">
        <f t="shared" si="72"/>
        <v>8295.4</v>
      </c>
      <c r="AC577" s="117">
        <f t="shared" si="73"/>
        <v>64.882471100000004</v>
      </c>
      <c r="AD577" s="118">
        <v>20</v>
      </c>
      <c r="AE577" s="117">
        <f t="shared" si="74"/>
        <v>8295.4</v>
      </c>
      <c r="AF577" s="117">
        <f t="shared" si="75"/>
        <v>64.882471100000004</v>
      </c>
      <c r="AG577" s="119">
        <f t="shared" si="76"/>
        <v>0</v>
      </c>
      <c r="AH577" s="120">
        <f t="shared" si="77"/>
        <v>0</v>
      </c>
      <c r="AI577" s="121">
        <f t="shared" si="78"/>
        <v>0</v>
      </c>
      <c r="AJ577" s="122" t="str">
        <f>+C577</f>
        <v>UAE</v>
      </c>
      <c r="AK577" s="122" t="str">
        <f>IF(ISNA(VLOOKUP(postponeList!D577,[1]Sheet!$A$2:$B$12,2,FALSE))," ",(VLOOKUP(postponeList!D577,[1]Sheet!$A$2:$B$12,2,FALSE)))</f>
        <v>PESGD</v>
      </c>
      <c r="AL577" s="122" t="str">
        <f>IF(ISNA(VLOOKUP(E577,[1]Sheet!$G$2:$H$40,2,FALSE))," ",VLOOKUP(E577,[1]Sheet!$G$2:$H$40,2,FALSE))</f>
        <v>SOJITZ</v>
      </c>
      <c r="AM577" s="122" t="str">
        <f>IF(ISNA(VLOOKUP(G577,[1]Sheet!$K$2:$L$159,2,FALSE))," ",(VLOOKUP(G577,[1]Sheet!$K$2:$L$159,2,FALSE)))</f>
        <v>E. ABU. DUBAI</v>
      </c>
      <c r="AN577" s="122" t="str">
        <f>IF(ISNA(VLOOKUP(I577&amp;C577,[1]Sheet!$D$2:$E$228,2,FALSE))," ",VLOOKUP(I577&amp;C577,[1]Sheet!$D$2:$E$228,2,FALSE))</f>
        <v>Leo, Jayant &amp; Vishal</v>
      </c>
      <c r="AO577" s="122" t="str">
        <f>+I577&amp;C577</f>
        <v>KDKUAE</v>
      </c>
      <c r="AP577" s="122" t="str">
        <f>C577&amp;D577&amp;E577&amp;G577&amp;I577&amp;O577</f>
        <v>UAE32100303798KDKMAR</v>
      </c>
      <c r="AQ577" s="122" t="str">
        <f>B577&amp;D577&amp;N577</f>
        <v xml:space="preserve">MIDDLE EAST32100AC </v>
      </c>
      <c r="AR577" s="123" t="str">
        <f>+D577&amp;J577</f>
        <v>32100SE</v>
      </c>
      <c r="AS577" s="124" t="str">
        <f t="shared" si="79"/>
        <v>Ves</v>
      </c>
      <c r="AT577" s="125" t="str">
        <f t="shared" si="80"/>
        <v>4015DANAU</v>
      </c>
      <c r="AU577" s="125" t="e">
        <f>IF(NOT(AT577=""),VLOOKUP(AT577,[1]PSI_Category!A:B,2,0),"")</f>
        <v>#N/A</v>
      </c>
      <c r="AV577" s="125" t="s">
        <v>545</v>
      </c>
      <c r="AW577" s="125" t="s">
        <v>545</v>
      </c>
      <c r="AX577" s="125" t="s">
        <v>545</v>
      </c>
    </row>
    <row r="578" spans="1:50" s="133" customFormat="1" ht="11.4" customHeight="1" x14ac:dyDescent="0.3">
      <c r="A578" s="103"/>
      <c r="B578" s="104" t="s">
        <v>1802</v>
      </c>
      <c r="C578" s="105" t="s">
        <v>1840</v>
      </c>
      <c r="D578" s="106">
        <v>32100</v>
      </c>
      <c r="E578" s="107">
        <v>303</v>
      </c>
      <c r="F578" s="105" t="s">
        <v>1841</v>
      </c>
      <c r="G578" s="107">
        <v>798</v>
      </c>
      <c r="H578" s="105" t="s">
        <v>1842</v>
      </c>
      <c r="I578" s="105" t="s">
        <v>1773</v>
      </c>
      <c r="J578" s="107" t="s">
        <v>293</v>
      </c>
      <c r="K578" s="128">
        <v>92010818</v>
      </c>
      <c r="L578" s="105" t="s">
        <v>2350</v>
      </c>
      <c r="M578" s="105" t="s">
        <v>2377</v>
      </c>
      <c r="N578" s="105" t="s">
        <v>1809</v>
      </c>
      <c r="O578" s="108" t="s">
        <v>160</v>
      </c>
      <c r="P578" s="109" t="s">
        <v>1777</v>
      </c>
      <c r="Q578" s="110">
        <v>45367</v>
      </c>
      <c r="R578" s="110"/>
      <c r="S578" s="110">
        <v>45375</v>
      </c>
      <c r="T578" s="110"/>
      <c r="U578" s="111" t="s">
        <v>2023</v>
      </c>
      <c r="V578" s="111" t="s">
        <v>2103</v>
      </c>
      <c r="W578" s="112"/>
      <c r="X578" s="113" t="s">
        <v>2352</v>
      </c>
      <c r="Y578" s="114" t="s">
        <v>285</v>
      </c>
      <c r="Z578" s="115">
        <v>133.02000000000001</v>
      </c>
      <c r="AA578" s="116">
        <v>50</v>
      </c>
      <c r="AB578" s="117">
        <f t="shared" si="72"/>
        <v>6651.0000000000009</v>
      </c>
      <c r="AC578" s="117">
        <f t="shared" si="73"/>
        <v>52.02079650000001</v>
      </c>
      <c r="AD578" s="118">
        <v>50</v>
      </c>
      <c r="AE578" s="117">
        <f t="shared" si="74"/>
        <v>6651.0000000000009</v>
      </c>
      <c r="AF578" s="117">
        <f t="shared" si="75"/>
        <v>52.02079650000001</v>
      </c>
      <c r="AG578" s="119">
        <f t="shared" si="76"/>
        <v>0</v>
      </c>
      <c r="AH578" s="120">
        <f t="shared" si="77"/>
        <v>0</v>
      </c>
      <c r="AI578" s="121">
        <f t="shared" si="78"/>
        <v>0</v>
      </c>
      <c r="AJ578" s="122" t="str">
        <f>+C578</f>
        <v>UAE</v>
      </c>
      <c r="AK578" s="122" t="str">
        <f>IF(ISNA(VLOOKUP(postponeList!D578,[1]Sheet!$A$2:$B$12,2,FALSE))," ",(VLOOKUP(postponeList!D578,[1]Sheet!$A$2:$B$12,2,FALSE)))</f>
        <v>PESGD</v>
      </c>
      <c r="AL578" s="122" t="str">
        <f>IF(ISNA(VLOOKUP(E578,[1]Sheet!$G$2:$H$40,2,FALSE))," ",VLOOKUP(E578,[1]Sheet!$G$2:$H$40,2,FALSE))</f>
        <v>SOJITZ</v>
      </c>
      <c r="AM578" s="122" t="str">
        <f>IF(ISNA(VLOOKUP(G578,[1]Sheet!$K$2:$L$159,2,FALSE))," ",(VLOOKUP(G578,[1]Sheet!$K$2:$L$159,2,FALSE)))</f>
        <v>E. ABU. DUBAI</v>
      </c>
      <c r="AN578" s="122" t="str">
        <f>IF(ISNA(VLOOKUP(I578&amp;C578,[1]Sheet!$D$2:$E$228,2,FALSE))," ",VLOOKUP(I578&amp;C578,[1]Sheet!$D$2:$E$228,2,FALSE))</f>
        <v>Leo, Jayant &amp; Vishal</v>
      </c>
      <c r="AO578" s="122" t="str">
        <f>+I578&amp;C578</f>
        <v>KDKUAE</v>
      </c>
      <c r="AP578" s="122" t="str">
        <f>C578&amp;D578&amp;E578&amp;G578&amp;I578&amp;O578</f>
        <v>UAE32100303798KDKMAR</v>
      </c>
      <c r="AQ578" s="122" t="str">
        <f>B578&amp;D578&amp;N578</f>
        <v xml:space="preserve">MIDDLE EAST32100VF </v>
      </c>
      <c r="AR578" s="123" t="str">
        <f>+D578&amp;J578</f>
        <v>32100SE</v>
      </c>
      <c r="AS578" s="124" t="str">
        <f t="shared" si="79"/>
        <v>Ves</v>
      </c>
      <c r="AT578" s="125" t="str">
        <f t="shared" si="80"/>
        <v>40GSE(MOTOR)G</v>
      </c>
      <c r="AU578" s="125" t="str">
        <f>IF(NOT(AT578=""),VLOOKUP(AT578,[1]PSI_Category!A:B,2,0),"")</f>
        <v>H/V</v>
      </c>
      <c r="AV578" s="125" t="s">
        <v>552</v>
      </c>
      <c r="AW578" s="125" t="s">
        <v>552</v>
      </c>
      <c r="AX578" s="125" t="s">
        <v>552</v>
      </c>
    </row>
    <row r="579" spans="1:50" s="133" customFormat="1" ht="11.4" customHeight="1" x14ac:dyDescent="0.3">
      <c r="A579" s="103"/>
      <c r="B579" s="104" t="s">
        <v>1859</v>
      </c>
      <c r="C579" s="105" t="s">
        <v>1860</v>
      </c>
      <c r="D579" s="106">
        <v>31200</v>
      </c>
      <c r="E579" s="107">
        <v>664</v>
      </c>
      <c r="F579" s="105" t="s">
        <v>1861</v>
      </c>
      <c r="G579" s="107">
        <v>828</v>
      </c>
      <c r="H579" s="105" t="s">
        <v>1862</v>
      </c>
      <c r="I579" s="105" t="s">
        <v>298</v>
      </c>
      <c r="J579" s="107" t="s">
        <v>293</v>
      </c>
      <c r="K579" s="128">
        <v>92011140</v>
      </c>
      <c r="L579" s="105" t="s">
        <v>2378</v>
      </c>
      <c r="M579" s="105" t="s">
        <v>2379</v>
      </c>
      <c r="N579" s="105" t="s">
        <v>1799</v>
      </c>
      <c r="O579" s="108" t="s">
        <v>160</v>
      </c>
      <c r="P579" s="109" t="s">
        <v>1865</v>
      </c>
      <c r="Q579" s="110"/>
      <c r="R579" s="110"/>
      <c r="S579" s="110"/>
      <c r="T579" s="110"/>
      <c r="U579" s="111"/>
      <c r="V579" s="111"/>
      <c r="W579" s="129"/>
      <c r="X579" s="113"/>
      <c r="Y579" s="114" t="s">
        <v>285</v>
      </c>
      <c r="Z579" s="115">
        <v>35.479999999999997</v>
      </c>
      <c r="AA579" s="116">
        <v>102</v>
      </c>
      <c r="AB579" s="117">
        <f t="shared" si="72"/>
        <v>3618.9599999999996</v>
      </c>
      <c r="AC579" s="117">
        <f t="shared" si="73"/>
        <v>28.30569564</v>
      </c>
      <c r="AD579" s="118"/>
      <c r="AE579" s="117">
        <f t="shared" si="74"/>
        <v>0</v>
      </c>
      <c r="AF579" s="117">
        <f t="shared" si="75"/>
        <v>0</v>
      </c>
      <c r="AG579" s="119">
        <f t="shared" si="76"/>
        <v>102</v>
      </c>
      <c r="AH579" s="120">
        <f t="shared" si="77"/>
        <v>3618.9599999999996</v>
      </c>
      <c r="AI579" s="121">
        <f t="shared" si="78"/>
        <v>28.30569564</v>
      </c>
      <c r="AJ579" s="122" t="str">
        <f>+C579</f>
        <v>FIJI</v>
      </c>
      <c r="AK579" s="122" t="str">
        <f>IF(ISNA(VLOOKUP(postponeList!D579,[1]Sheet!$A$2:$B$12,2,FALSE))," ",(VLOOKUP(postponeList!D579,[1]Sheet!$A$2:$B$12,2,FALSE)))</f>
        <v>PMMA</v>
      </c>
      <c r="AL579" s="122" t="str">
        <f>IF(ISNA(VLOOKUP(E579,[1]Sheet!$G$2:$H$40,2,FALSE))," ",VLOOKUP(E579,[1]Sheet!$G$2:$H$40,2,FALSE))</f>
        <v>PSP</v>
      </c>
      <c r="AM579" s="122" t="str">
        <f>IF(ISNA(VLOOKUP(G579,[1]Sheet!$K$2:$L$159,2,FALSE))," ",(VLOOKUP(G579,[1]Sheet!$K$2:$L$159,2,FALSE)))</f>
        <v>NARHARI</v>
      </c>
      <c r="AN579" s="122" t="str">
        <f>IF(ISNA(VLOOKUP(I579&amp;C579,[1]Sheet!$D$2:$E$228,2,FALSE))," ",VLOOKUP(I579&amp;C579,[1]Sheet!$D$2:$E$228,2,FALSE))</f>
        <v>Gary, Matsushima</v>
      </c>
      <c r="AO579" s="122" t="str">
        <f>+I579&amp;C579</f>
        <v>PANFIJI</v>
      </c>
      <c r="AP579" s="122" t="str">
        <f>C579&amp;D579&amp;E579&amp;G579&amp;I579&amp;O579</f>
        <v>FIJI31200664828PANMAR</v>
      </c>
      <c r="AQ579" s="122" t="str">
        <f>B579&amp;D579&amp;N579</f>
        <v xml:space="preserve">OCEANIA31200CF </v>
      </c>
      <c r="AR579" s="123" t="str">
        <f>+D579&amp;J579</f>
        <v>31200SE</v>
      </c>
      <c r="AS579" s="124" t="str">
        <f t="shared" si="79"/>
        <v/>
      </c>
      <c r="AT579" s="125" t="str">
        <f t="shared" si="80"/>
        <v>F-60MZ2VBCJXH</v>
      </c>
      <c r="AU579" s="125" t="str">
        <f>IF(NOT(AT579=""),VLOOKUP(AT579,[1]PSI_Category!A:B,2,0),"")</f>
        <v>C/F</v>
      </c>
      <c r="AV579" s="125" t="s">
        <v>1800</v>
      </c>
      <c r="AW579" s="125" t="s">
        <v>1800</v>
      </c>
      <c r="AX579" s="125" t="s">
        <v>1800</v>
      </c>
    </row>
    <row r="580" spans="1:50" s="133" customFormat="1" ht="11.4" customHeight="1" x14ac:dyDescent="0.3">
      <c r="A580" s="103"/>
      <c r="B580" s="104" t="s">
        <v>1859</v>
      </c>
      <c r="C580" s="105" t="s">
        <v>2380</v>
      </c>
      <c r="D580" s="106">
        <v>32100</v>
      </c>
      <c r="E580" s="107">
        <v>2043</v>
      </c>
      <c r="F580" s="105" t="s">
        <v>2381</v>
      </c>
      <c r="G580" s="107">
        <v>1827</v>
      </c>
      <c r="H580" s="105" t="s">
        <v>2382</v>
      </c>
      <c r="I580" s="105" t="s">
        <v>298</v>
      </c>
      <c r="J580" s="107" t="s">
        <v>304</v>
      </c>
      <c r="K580" s="128">
        <v>92011874</v>
      </c>
      <c r="L580" s="105" t="s">
        <v>2383</v>
      </c>
      <c r="M580" s="105" t="s">
        <v>2384</v>
      </c>
      <c r="N580" s="105" t="s">
        <v>387</v>
      </c>
      <c r="O580" s="108" t="s">
        <v>160</v>
      </c>
      <c r="P580" s="109" t="s">
        <v>1767</v>
      </c>
      <c r="Q580" s="110"/>
      <c r="R580" s="110"/>
      <c r="S580" s="110"/>
      <c r="T580" s="110"/>
      <c r="U580" s="111"/>
      <c r="V580" s="111"/>
      <c r="W580" s="112"/>
      <c r="X580" s="113"/>
      <c r="Y580" s="114" t="s">
        <v>285</v>
      </c>
      <c r="Z580" s="115">
        <v>10.08</v>
      </c>
      <c r="AA580" s="116">
        <v>8</v>
      </c>
      <c r="AB580" s="117">
        <f t="shared" si="72"/>
        <v>80.64</v>
      </c>
      <c r="AC580" s="117">
        <f t="shared" si="73"/>
        <v>0.63072576000000002</v>
      </c>
      <c r="AD580" s="118"/>
      <c r="AE580" s="117">
        <f t="shared" si="74"/>
        <v>0</v>
      </c>
      <c r="AF580" s="117">
        <f t="shared" si="75"/>
        <v>0</v>
      </c>
      <c r="AG580" s="119">
        <f t="shared" si="76"/>
        <v>8</v>
      </c>
      <c r="AH580" s="120">
        <f t="shared" si="77"/>
        <v>80.64</v>
      </c>
      <c r="AI580" s="121">
        <f t="shared" si="78"/>
        <v>0.63072576000000002</v>
      </c>
      <c r="AJ580" s="122" t="str">
        <f>+C580</f>
        <v>NEW ZEALAND</v>
      </c>
      <c r="AK580" s="122" t="str">
        <f>IF(ISNA(VLOOKUP(postponeList!D580,[1]Sheet!$A$2:$B$12,2,FALSE))," ",(VLOOKUP(postponeList!D580,[1]Sheet!$A$2:$B$12,2,FALSE)))</f>
        <v>PESGD</v>
      </c>
      <c r="AL580" s="122" t="str">
        <f>IF(ISNA(VLOOKUP(E580,[1]Sheet!$G$2:$H$40,2,FALSE))," ",VLOOKUP(E580,[1]Sheet!$G$2:$H$40,2,FALSE))</f>
        <v xml:space="preserve"> </v>
      </c>
      <c r="AM580" s="122" t="str">
        <f>IF(ISNA(VLOOKUP(G580,[1]Sheet!$K$2:$L$159,2,FALSE))," ",(VLOOKUP(G580,[1]Sheet!$K$2:$L$159,2,FALSE)))</f>
        <v>PNZ</v>
      </c>
      <c r="AN580" s="122" t="str">
        <f>IF(ISNA(VLOOKUP(I580&amp;C580,[1]Sheet!$D$2:$E$228,2,FALSE))," ",VLOOKUP(I580&amp;C580,[1]Sheet!$D$2:$E$228,2,FALSE))</f>
        <v>Gary, Matsushima</v>
      </c>
      <c r="AO580" s="122" t="str">
        <f>+I580&amp;C580</f>
        <v>PANNEW ZEALAND</v>
      </c>
      <c r="AP580" s="122" t="str">
        <f>C580&amp;D580&amp;E580&amp;G580&amp;I580&amp;O580</f>
        <v>NEW ZEALAND3210020431827PANMAR</v>
      </c>
      <c r="AQ580" s="122" t="str">
        <f>B580&amp;D580&amp;N580</f>
        <v>OCEANIA32100ERV</v>
      </c>
      <c r="AR580" s="123" t="str">
        <f>+D580&amp;J580</f>
        <v>32100PC</v>
      </c>
      <c r="AS580" s="124" t="str">
        <f t="shared" si="79"/>
        <v/>
      </c>
      <c r="AT580" s="125" t="str">
        <f t="shared" si="80"/>
        <v>FV-FP15ZY125</v>
      </c>
      <c r="AU580" s="125" t="e">
        <f>IF(NOT(AT580=""),VLOOKUP(AT580,[1]PSI_Category!A:B,2,0),"")</f>
        <v>#N/A</v>
      </c>
      <c r="AV580" s="125" t="s">
        <v>387</v>
      </c>
      <c r="AW580" s="125" t="s">
        <v>387</v>
      </c>
      <c r="AX580" s="125" t="s">
        <v>387</v>
      </c>
    </row>
    <row r="581" spans="1:50" s="133" customFormat="1" ht="11.4" customHeight="1" x14ac:dyDescent="0.3">
      <c r="A581" s="103"/>
      <c r="B581" s="104" t="s">
        <v>1859</v>
      </c>
      <c r="C581" s="105" t="s">
        <v>2380</v>
      </c>
      <c r="D581" s="106">
        <v>32100</v>
      </c>
      <c r="E581" s="107">
        <v>2043</v>
      </c>
      <c r="F581" s="105" t="s">
        <v>2381</v>
      </c>
      <c r="G581" s="107">
        <v>1827</v>
      </c>
      <c r="H581" s="105" t="s">
        <v>2382</v>
      </c>
      <c r="I581" s="105" t="s">
        <v>298</v>
      </c>
      <c r="J581" s="107" t="s">
        <v>304</v>
      </c>
      <c r="K581" s="128">
        <v>92011874</v>
      </c>
      <c r="L581" s="105" t="s">
        <v>2383</v>
      </c>
      <c r="M581" s="105" t="s">
        <v>2385</v>
      </c>
      <c r="N581" s="105" t="s">
        <v>387</v>
      </c>
      <c r="O581" s="108" t="s">
        <v>160</v>
      </c>
      <c r="P581" s="109" t="s">
        <v>1767</v>
      </c>
      <c r="Q581" s="110"/>
      <c r="R581" s="110"/>
      <c r="S581" s="110"/>
      <c r="T581" s="110"/>
      <c r="U581" s="111"/>
      <c r="V581" s="111"/>
      <c r="W581" s="112"/>
      <c r="X581" s="113"/>
      <c r="Y581" s="114" t="s">
        <v>285</v>
      </c>
      <c r="Z581" s="115">
        <v>18.579999999999998</v>
      </c>
      <c r="AA581" s="116">
        <v>8</v>
      </c>
      <c r="AB581" s="117">
        <f t="shared" ref="AB581:AB644" si="81">IF($Y581=$AB$3,$Z581*AA581,IF($Y581=$AC$3,$Z581*AA581/$AF$3,IF($Y581=$AH$3,$Z581*AA581/$AI$3,IF($Y581=$AJ$3,$Z581*AA581/$AK$3))))</f>
        <v>148.63999999999999</v>
      </c>
      <c r="AC581" s="117">
        <f t="shared" ref="AC581:AC644" si="82">AB581*$AF$3/1000</f>
        <v>1.1625877599999999</v>
      </c>
      <c r="AD581" s="118"/>
      <c r="AE581" s="117">
        <f t="shared" ref="AE581:AE644" si="83">IF($Y581=$AB$3,$Z581*AD581, IF($Y581=$AC$3, $Z581*AD581/$AF$3, IF($Y581=$AH$3, $Z581*AD581/$AI$3, IF($Y581=$AJ$3, $Z581*AD581/$AK$3))))</f>
        <v>0</v>
      </c>
      <c r="AF581" s="117">
        <f t="shared" ref="AF581:AF644" si="84">AE581*$AF$3/1000</f>
        <v>0</v>
      </c>
      <c r="AG581" s="119">
        <f t="shared" ref="AG581:AG644" si="85">+AA581-AD581</f>
        <v>8</v>
      </c>
      <c r="AH581" s="120">
        <f t="shared" ref="AH581:AH644" si="86">IF($Y581=$AB$3,$Z581*AG581, IF($Y581=$AC$3, $Z581*AG581/$AF$3, IF($Y581=$AH$3, $Z581*AG581/$AI$3, IF($Y581=$AJ$3, $Z581*AG581/$AK$3))))</f>
        <v>148.63999999999999</v>
      </c>
      <c r="AI581" s="121">
        <f t="shared" ref="AI581:AI644" si="87">AH581*$AF$3/1000</f>
        <v>1.1625877599999999</v>
      </c>
      <c r="AJ581" s="122" t="str">
        <f>+C581</f>
        <v>NEW ZEALAND</v>
      </c>
      <c r="AK581" s="122" t="str">
        <f>IF(ISNA(VLOOKUP(postponeList!D581,[1]Sheet!$A$2:$B$12,2,FALSE))," ",(VLOOKUP(postponeList!D581,[1]Sheet!$A$2:$B$12,2,FALSE)))</f>
        <v>PESGD</v>
      </c>
      <c r="AL581" s="122" t="str">
        <f>IF(ISNA(VLOOKUP(E581,[1]Sheet!$G$2:$H$40,2,FALSE))," ",VLOOKUP(E581,[1]Sheet!$G$2:$H$40,2,FALSE))</f>
        <v xml:space="preserve"> </v>
      </c>
      <c r="AM581" s="122" t="str">
        <f>IF(ISNA(VLOOKUP(G581,[1]Sheet!$K$2:$L$159,2,FALSE))," ",(VLOOKUP(G581,[1]Sheet!$K$2:$L$159,2,FALSE)))</f>
        <v>PNZ</v>
      </c>
      <c r="AN581" s="122" t="str">
        <f>IF(ISNA(VLOOKUP(I581&amp;C581,[1]Sheet!$D$2:$E$228,2,FALSE))," ",VLOOKUP(I581&amp;C581,[1]Sheet!$D$2:$E$228,2,FALSE))</f>
        <v>Gary, Matsushima</v>
      </c>
      <c r="AO581" s="122" t="str">
        <f>+I581&amp;C581</f>
        <v>PANNEW ZEALAND</v>
      </c>
      <c r="AP581" s="122" t="str">
        <f>C581&amp;D581&amp;E581&amp;G581&amp;I581&amp;O581</f>
        <v>NEW ZEALAND3210020431827PANMAR</v>
      </c>
      <c r="AQ581" s="122" t="str">
        <f>B581&amp;D581&amp;N581</f>
        <v>OCEANIA32100ERV</v>
      </c>
      <c r="AR581" s="123" t="str">
        <f>+D581&amp;J581</f>
        <v>32100PC</v>
      </c>
      <c r="AS581" s="124" t="str">
        <f t="shared" ref="AS581:AS644" si="88">LEFT(V581,3)</f>
        <v/>
      </c>
      <c r="AT581" s="125" t="str">
        <f t="shared" ref="AT581:AT644" si="89">IFERROR(TRIM(M581),"")</f>
        <v>FV-FP1KZY125</v>
      </c>
      <c r="AU581" s="125" t="e">
        <f>IF(NOT(AT581=""),VLOOKUP(AT581,[1]PSI_Category!A:B,2,0),"")</f>
        <v>#N/A</v>
      </c>
      <c r="AV581" s="125" t="s">
        <v>387</v>
      </c>
      <c r="AW581" s="125" t="s">
        <v>387</v>
      </c>
      <c r="AX581" s="125" t="s">
        <v>387</v>
      </c>
    </row>
    <row r="582" spans="1:50" s="133" customFormat="1" ht="11.4" customHeight="1" x14ac:dyDescent="0.3">
      <c r="A582" s="103"/>
      <c r="B582" s="104" t="s">
        <v>1859</v>
      </c>
      <c r="C582" s="105" t="s">
        <v>2380</v>
      </c>
      <c r="D582" s="106">
        <v>32100</v>
      </c>
      <c r="E582" s="107">
        <v>2043</v>
      </c>
      <c r="F582" s="105" t="s">
        <v>2381</v>
      </c>
      <c r="G582" s="107">
        <v>1827</v>
      </c>
      <c r="H582" s="105" t="s">
        <v>2382</v>
      </c>
      <c r="I582" s="105" t="s">
        <v>298</v>
      </c>
      <c r="J582" s="107" t="s">
        <v>304</v>
      </c>
      <c r="K582" s="128">
        <v>92011874</v>
      </c>
      <c r="L582" s="105" t="s">
        <v>2383</v>
      </c>
      <c r="M582" s="105" t="s">
        <v>2386</v>
      </c>
      <c r="N582" s="105" t="s">
        <v>387</v>
      </c>
      <c r="O582" s="108" t="s">
        <v>160</v>
      </c>
      <c r="P582" s="109" t="s">
        <v>1767</v>
      </c>
      <c r="Q582" s="110"/>
      <c r="R582" s="110"/>
      <c r="S582" s="110"/>
      <c r="T582" s="110"/>
      <c r="U582" s="111"/>
      <c r="V582" s="111"/>
      <c r="W582" s="112"/>
      <c r="X582" s="113"/>
      <c r="Y582" s="114" t="s">
        <v>285</v>
      </c>
      <c r="Z582" s="115">
        <v>14.8</v>
      </c>
      <c r="AA582" s="116">
        <v>8</v>
      </c>
      <c r="AB582" s="117">
        <f t="shared" si="81"/>
        <v>118.4</v>
      </c>
      <c r="AC582" s="117">
        <f t="shared" si="82"/>
        <v>0.92606560000000016</v>
      </c>
      <c r="AD582" s="118"/>
      <c r="AE582" s="117">
        <f t="shared" si="83"/>
        <v>0</v>
      </c>
      <c r="AF582" s="117">
        <f t="shared" si="84"/>
        <v>0</v>
      </c>
      <c r="AG582" s="119">
        <f t="shared" si="85"/>
        <v>8</v>
      </c>
      <c r="AH582" s="120">
        <f t="shared" si="86"/>
        <v>118.4</v>
      </c>
      <c r="AI582" s="121">
        <f t="shared" si="87"/>
        <v>0.92606560000000016</v>
      </c>
      <c r="AJ582" s="122" t="str">
        <f>+C582</f>
        <v>NEW ZEALAND</v>
      </c>
      <c r="AK582" s="122" t="str">
        <f>IF(ISNA(VLOOKUP(postponeList!D582,[1]Sheet!$A$2:$B$12,2,FALSE))," ",(VLOOKUP(postponeList!D582,[1]Sheet!$A$2:$B$12,2,FALSE)))</f>
        <v>PESGD</v>
      </c>
      <c r="AL582" s="122" t="str">
        <f>IF(ISNA(VLOOKUP(E582,[1]Sheet!$G$2:$H$40,2,FALSE))," ",VLOOKUP(E582,[1]Sheet!$G$2:$H$40,2,FALSE))</f>
        <v xml:space="preserve"> </v>
      </c>
      <c r="AM582" s="122" t="str">
        <f>IF(ISNA(VLOOKUP(G582,[1]Sheet!$K$2:$L$159,2,FALSE))," ",(VLOOKUP(G582,[1]Sheet!$K$2:$L$159,2,FALSE)))</f>
        <v>PNZ</v>
      </c>
      <c r="AN582" s="122" t="str">
        <f>IF(ISNA(VLOOKUP(I582&amp;C582,[1]Sheet!$D$2:$E$228,2,FALSE))," ",VLOOKUP(I582&amp;C582,[1]Sheet!$D$2:$E$228,2,FALSE))</f>
        <v>Gary, Matsushima</v>
      </c>
      <c r="AO582" s="122" t="str">
        <f>+I582&amp;C582</f>
        <v>PANNEW ZEALAND</v>
      </c>
      <c r="AP582" s="122" t="str">
        <f>C582&amp;D582&amp;E582&amp;G582&amp;I582&amp;O582</f>
        <v>NEW ZEALAND3210020431827PANMAR</v>
      </c>
      <c r="AQ582" s="122" t="str">
        <f>B582&amp;D582&amp;N582</f>
        <v>OCEANIA32100ERV</v>
      </c>
      <c r="AR582" s="123" t="str">
        <f>+D582&amp;J582</f>
        <v>32100PC</v>
      </c>
      <c r="AS582" s="124" t="str">
        <f t="shared" si="88"/>
        <v/>
      </c>
      <c r="AT582" s="125" t="str">
        <f t="shared" si="89"/>
        <v>FV-FP50ZY125</v>
      </c>
      <c r="AU582" s="125" t="e">
        <f>IF(NOT(AT582=""),VLOOKUP(AT582,[1]PSI_Category!A:B,2,0),"")</f>
        <v>#N/A</v>
      </c>
      <c r="AV582" s="125" t="s">
        <v>387</v>
      </c>
      <c r="AW582" s="125" t="s">
        <v>387</v>
      </c>
      <c r="AX582" s="125" t="s">
        <v>387</v>
      </c>
    </row>
    <row r="583" spans="1:50" s="133" customFormat="1" ht="11.4" customHeight="1" x14ac:dyDescent="0.3">
      <c r="A583" s="103"/>
      <c r="B583" s="104" t="s">
        <v>1859</v>
      </c>
      <c r="C583" s="105" t="s">
        <v>2380</v>
      </c>
      <c r="D583" s="106">
        <v>32100</v>
      </c>
      <c r="E583" s="107">
        <v>2043</v>
      </c>
      <c r="F583" s="105" t="s">
        <v>2381</v>
      </c>
      <c r="G583" s="107">
        <v>1827</v>
      </c>
      <c r="H583" s="105" t="s">
        <v>2382</v>
      </c>
      <c r="I583" s="105" t="s">
        <v>298</v>
      </c>
      <c r="J583" s="107" t="s">
        <v>293</v>
      </c>
      <c r="K583" s="128">
        <v>92011874</v>
      </c>
      <c r="L583" s="105" t="s">
        <v>2383</v>
      </c>
      <c r="M583" s="105" t="s">
        <v>2387</v>
      </c>
      <c r="N583" s="105" t="s">
        <v>387</v>
      </c>
      <c r="O583" s="108" t="s">
        <v>160</v>
      </c>
      <c r="P583" s="109" t="s">
        <v>1767</v>
      </c>
      <c r="Q583" s="110"/>
      <c r="R583" s="110"/>
      <c r="S583" s="110"/>
      <c r="T583" s="110"/>
      <c r="U583" s="111"/>
      <c r="V583" s="111"/>
      <c r="W583" s="112"/>
      <c r="X583" s="113"/>
      <c r="Y583" s="114" t="s">
        <v>285</v>
      </c>
      <c r="Z583" s="115">
        <v>606</v>
      </c>
      <c r="AA583" s="116">
        <v>10</v>
      </c>
      <c r="AB583" s="117">
        <f t="shared" si="81"/>
        <v>6060</v>
      </c>
      <c r="AC583" s="117">
        <f t="shared" si="82"/>
        <v>47.398290000000003</v>
      </c>
      <c r="AD583" s="118"/>
      <c r="AE583" s="117">
        <f t="shared" si="83"/>
        <v>0</v>
      </c>
      <c r="AF583" s="117">
        <f t="shared" si="84"/>
        <v>0</v>
      </c>
      <c r="AG583" s="119">
        <f t="shared" si="85"/>
        <v>10</v>
      </c>
      <c r="AH583" s="120">
        <f t="shared" si="86"/>
        <v>6060</v>
      </c>
      <c r="AI583" s="121">
        <f t="shared" si="87"/>
        <v>47.398290000000003</v>
      </c>
      <c r="AJ583" s="122" t="str">
        <f>+C583</f>
        <v>NEW ZEALAND</v>
      </c>
      <c r="AK583" s="122" t="str">
        <f>IF(ISNA(VLOOKUP(postponeList!D583,[1]Sheet!$A$2:$B$12,2,FALSE))," ",(VLOOKUP(postponeList!D583,[1]Sheet!$A$2:$B$12,2,FALSE)))</f>
        <v>PESGD</v>
      </c>
      <c r="AL583" s="122" t="str">
        <f>IF(ISNA(VLOOKUP(E583,[1]Sheet!$G$2:$H$40,2,FALSE))," ",VLOOKUP(E583,[1]Sheet!$G$2:$H$40,2,FALSE))</f>
        <v xml:space="preserve"> </v>
      </c>
      <c r="AM583" s="122" t="str">
        <f>IF(ISNA(VLOOKUP(G583,[1]Sheet!$K$2:$L$159,2,FALSE))," ",(VLOOKUP(G583,[1]Sheet!$K$2:$L$159,2,FALSE)))</f>
        <v>PNZ</v>
      </c>
      <c r="AN583" s="122" t="str">
        <f>IF(ISNA(VLOOKUP(I583&amp;C583,[1]Sheet!$D$2:$E$228,2,FALSE))," ",VLOOKUP(I583&amp;C583,[1]Sheet!$D$2:$E$228,2,FALSE))</f>
        <v>Gary, Matsushima</v>
      </c>
      <c r="AO583" s="122" t="str">
        <f>+I583&amp;C583</f>
        <v>PANNEW ZEALAND</v>
      </c>
      <c r="AP583" s="122" t="str">
        <f>C583&amp;D583&amp;E583&amp;G583&amp;I583&amp;O583</f>
        <v>NEW ZEALAND3210020431827PANMAR</v>
      </c>
      <c r="AQ583" s="122" t="str">
        <f>B583&amp;D583&amp;N583</f>
        <v>OCEANIA32100ERV</v>
      </c>
      <c r="AR583" s="123" t="str">
        <f>+D583&amp;J583</f>
        <v>32100SE</v>
      </c>
      <c r="AS583" s="124" t="str">
        <f t="shared" si="88"/>
        <v/>
      </c>
      <c r="AT583" s="125" t="str">
        <f t="shared" si="89"/>
        <v>FV-15ZY125</v>
      </c>
      <c r="AU583" s="125" t="e">
        <f>IF(NOT(AT583=""),VLOOKUP(AT583,[1]PSI_Category!A:B,2,0),"")</f>
        <v>#N/A</v>
      </c>
      <c r="AV583" s="125" t="s">
        <v>387</v>
      </c>
      <c r="AW583" s="125" t="s">
        <v>387</v>
      </c>
      <c r="AX583" s="125" t="s">
        <v>387</v>
      </c>
    </row>
    <row r="584" spans="1:50" s="133" customFormat="1" ht="11.4" customHeight="1" x14ac:dyDescent="0.3">
      <c r="A584" s="103"/>
      <c r="B584" s="104" t="s">
        <v>1859</v>
      </c>
      <c r="C584" s="105" t="s">
        <v>2380</v>
      </c>
      <c r="D584" s="106">
        <v>32100</v>
      </c>
      <c r="E584" s="107">
        <v>2043</v>
      </c>
      <c r="F584" s="105" t="s">
        <v>2381</v>
      </c>
      <c r="G584" s="107">
        <v>1827</v>
      </c>
      <c r="H584" s="105" t="s">
        <v>2382</v>
      </c>
      <c r="I584" s="105" t="s">
        <v>298</v>
      </c>
      <c r="J584" s="107" t="s">
        <v>293</v>
      </c>
      <c r="K584" s="128">
        <v>92011874</v>
      </c>
      <c r="L584" s="105" t="s">
        <v>2383</v>
      </c>
      <c r="M584" s="105" t="s">
        <v>2388</v>
      </c>
      <c r="N584" s="105" t="s">
        <v>387</v>
      </c>
      <c r="O584" s="108" t="s">
        <v>160</v>
      </c>
      <c r="P584" s="109" t="s">
        <v>1767</v>
      </c>
      <c r="Q584" s="110"/>
      <c r="R584" s="110"/>
      <c r="S584" s="110"/>
      <c r="T584" s="110"/>
      <c r="U584" s="111"/>
      <c r="V584" s="111"/>
      <c r="W584" s="112"/>
      <c r="X584" s="113"/>
      <c r="Y584" s="114" t="s">
        <v>285</v>
      </c>
      <c r="Z584" s="115">
        <v>1260</v>
      </c>
      <c r="AA584" s="116">
        <v>5</v>
      </c>
      <c r="AB584" s="117">
        <f t="shared" si="81"/>
        <v>6300</v>
      </c>
      <c r="AC584" s="117">
        <f t="shared" si="82"/>
        <v>49.275450000000006</v>
      </c>
      <c r="AD584" s="118"/>
      <c r="AE584" s="117">
        <f t="shared" si="83"/>
        <v>0</v>
      </c>
      <c r="AF584" s="117">
        <f t="shared" si="84"/>
        <v>0</v>
      </c>
      <c r="AG584" s="119">
        <f t="shared" si="85"/>
        <v>5</v>
      </c>
      <c r="AH584" s="120">
        <f t="shared" si="86"/>
        <v>6300</v>
      </c>
      <c r="AI584" s="121">
        <f t="shared" si="87"/>
        <v>49.275450000000006</v>
      </c>
      <c r="AJ584" s="122" t="str">
        <f>+C584</f>
        <v>NEW ZEALAND</v>
      </c>
      <c r="AK584" s="122" t="str">
        <f>IF(ISNA(VLOOKUP(postponeList!D584,[1]Sheet!$A$2:$B$12,2,FALSE))," ",(VLOOKUP(postponeList!D584,[1]Sheet!$A$2:$B$12,2,FALSE)))</f>
        <v>PESGD</v>
      </c>
      <c r="AL584" s="122" t="str">
        <f>IF(ISNA(VLOOKUP(E584,[1]Sheet!$G$2:$H$40,2,FALSE))," ",VLOOKUP(E584,[1]Sheet!$G$2:$H$40,2,FALSE))</f>
        <v xml:space="preserve"> </v>
      </c>
      <c r="AM584" s="122" t="str">
        <f>IF(ISNA(VLOOKUP(G584,[1]Sheet!$K$2:$L$159,2,FALSE))," ",(VLOOKUP(G584,[1]Sheet!$K$2:$L$159,2,FALSE)))</f>
        <v>PNZ</v>
      </c>
      <c r="AN584" s="122" t="str">
        <f>IF(ISNA(VLOOKUP(I584&amp;C584,[1]Sheet!$D$2:$E$228,2,FALSE))," ",VLOOKUP(I584&amp;C584,[1]Sheet!$D$2:$E$228,2,FALSE))</f>
        <v>Gary, Matsushima</v>
      </c>
      <c r="AO584" s="122" t="str">
        <f>+I584&amp;C584</f>
        <v>PANNEW ZEALAND</v>
      </c>
      <c r="AP584" s="122" t="str">
        <f>C584&amp;D584&amp;E584&amp;G584&amp;I584&amp;O584</f>
        <v>NEW ZEALAND3210020431827PANMAR</v>
      </c>
      <c r="AQ584" s="122" t="str">
        <f>B584&amp;D584&amp;N584</f>
        <v>OCEANIA32100ERV</v>
      </c>
      <c r="AR584" s="123" t="str">
        <f>+D584&amp;J584</f>
        <v>32100SE</v>
      </c>
      <c r="AS584" s="124" t="str">
        <f t="shared" si="88"/>
        <v/>
      </c>
      <c r="AT584" s="125" t="str">
        <f t="shared" si="89"/>
        <v>FV-1KZY125</v>
      </c>
      <c r="AU584" s="125" t="e">
        <f>IF(NOT(AT584=""),VLOOKUP(AT584,[1]PSI_Category!A:B,2,0),"")</f>
        <v>#N/A</v>
      </c>
      <c r="AV584" s="125" t="s">
        <v>387</v>
      </c>
      <c r="AW584" s="125" t="s">
        <v>387</v>
      </c>
      <c r="AX584" s="125" t="s">
        <v>387</v>
      </c>
    </row>
    <row r="585" spans="1:50" s="133" customFormat="1" ht="11.4" customHeight="1" x14ac:dyDescent="0.3">
      <c r="A585" s="103"/>
      <c r="B585" s="104" t="s">
        <v>1859</v>
      </c>
      <c r="C585" s="105" t="s">
        <v>2380</v>
      </c>
      <c r="D585" s="106">
        <v>32100</v>
      </c>
      <c r="E585" s="107">
        <v>2043</v>
      </c>
      <c r="F585" s="105" t="s">
        <v>2381</v>
      </c>
      <c r="G585" s="107">
        <v>1827</v>
      </c>
      <c r="H585" s="105" t="s">
        <v>2382</v>
      </c>
      <c r="I585" s="105" t="s">
        <v>298</v>
      </c>
      <c r="J585" s="107" t="s">
        <v>293</v>
      </c>
      <c r="K585" s="128">
        <v>92011874</v>
      </c>
      <c r="L585" s="105" t="s">
        <v>2383</v>
      </c>
      <c r="M585" s="105" t="s">
        <v>2389</v>
      </c>
      <c r="N585" s="105" t="s">
        <v>387</v>
      </c>
      <c r="O585" s="108" t="s">
        <v>160</v>
      </c>
      <c r="P585" s="109" t="s">
        <v>1767</v>
      </c>
      <c r="Q585" s="110"/>
      <c r="R585" s="110"/>
      <c r="S585" s="110"/>
      <c r="T585" s="111"/>
      <c r="U585" s="111"/>
      <c r="V585" s="111"/>
      <c r="W585" s="129"/>
      <c r="X585" s="113"/>
      <c r="Y585" s="114" t="s">
        <v>285</v>
      </c>
      <c r="Z585" s="115">
        <v>815</v>
      </c>
      <c r="AA585" s="116">
        <v>10</v>
      </c>
      <c r="AB585" s="117">
        <f t="shared" si="81"/>
        <v>8150</v>
      </c>
      <c r="AC585" s="117">
        <f t="shared" si="82"/>
        <v>63.745225000000005</v>
      </c>
      <c r="AD585" s="118"/>
      <c r="AE585" s="117">
        <f t="shared" si="83"/>
        <v>0</v>
      </c>
      <c r="AF585" s="117">
        <f t="shared" si="84"/>
        <v>0</v>
      </c>
      <c r="AG585" s="119">
        <f t="shared" si="85"/>
        <v>10</v>
      </c>
      <c r="AH585" s="120">
        <f t="shared" si="86"/>
        <v>8150</v>
      </c>
      <c r="AI585" s="121">
        <f t="shared" si="87"/>
        <v>63.745225000000005</v>
      </c>
      <c r="AJ585" s="122" t="str">
        <f>+C585</f>
        <v>NEW ZEALAND</v>
      </c>
      <c r="AK585" s="122" t="str">
        <f>IF(ISNA(VLOOKUP(postponeList!D585,[1]Sheet!$A$2:$B$12,2,FALSE))," ",(VLOOKUP(postponeList!D585,[1]Sheet!$A$2:$B$12,2,FALSE)))</f>
        <v>PESGD</v>
      </c>
      <c r="AL585" s="122" t="str">
        <f>IF(ISNA(VLOOKUP(E585,[1]Sheet!$G$2:$H$40,2,FALSE))," ",VLOOKUP(E585,[1]Sheet!$G$2:$H$40,2,FALSE))</f>
        <v xml:space="preserve"> </v>
      </c>
      <c r="AM585" s="122" t="str">
        <f>IF(ISNA(VLOOKUP(G585,[1]Sheet!$K$2:$L$159,2,FALSE))," ",(VLOOKUP(G585,[1]Sheet!$K$2:$L$159,2,FALSE)))</f>
        <v>PNZ</v>
      </c>
      <c r="AN585" s="122" t="str">
        <f>IF(ISNA(VLOOKUP(I585&amp;C585,[1]Sheet!$D$2:$E$228,2,FALSE))," ",VLOOKUP(I585&amp;C585,[1]Sheet!$D$2:$E$228,2,FALSE))</f>
        <v>Gary, Matsushima</v>
      </c>
      <c r="AO585" s="122" t="str">
        <f>+I585&amp;C585</f>
        <v>PANNEW ZEALAND</v>
      </c>
      <c r="AP585" s="122" t="str">
        <f>C585&amp;D585&amp;E585&amp;G585&amp;I585&amp;O585</f>
        <v>NEW ZEALAND3210020431827PANMAR</v>
      </c>
      <c r="AQ585" s="122" t="str">
        <f>B585&amp;D585&amp;N585</f>
        <v>OCEANIA32100ERV</v>
      </c>
      <c r="AR585" s="123" t="str">
        <f>+D585&amp;J585</f>
        <v>32100SE</v>
      </c>
      <c r="AS585" s="124" t="str">
        <f t="shared" si="88"/>
        <v/>
      </c>
      <c r="AT585" s="125" t="str">
        <f t="shared" si="89"/>
        <v>FV-50ZY125</v>
      </c>
      <c r="AU585" s="125" t="e">
        <f>IF(NOT(AT585=""),VLOOKUP(AT585,[1]PSI_Category!A:B,2,0),"")</f>
        <v>#N/A</v>
      </c>
      <c r="AV585" s="125" t="s">
        <v>387</v>
      </c>
      <c r="AW585" s="125" t="s">
        <v>387</v>
      </c>
      <c r="AX585" s="125" t="s">
        <v>387</v>
      </c>
    </row>
    <row r="586" spans="1:50" s="133" customFormat="1" ht="11.4" customHeight="1" x14ac:dyDescent="0.3">
      <c r="A586" s="103"/>
      <c r="B586" s="104" t="s">
        <v>1866</v>
      </c>
      <c r="C586" s="105" t="s">
        <v>1867</v>
      </c>
      <c r="D586" s="106">
        <v>31200</v>
      </c>
      <c r="E586" s="107">
        <v>2018</v>
      </c>
      <c r="F586" s="105" t="s">
        <v>1868</v>
      </c>
      <c r="G586" s="107">
        <v>374</v>
      </c>
      <c r="H586" s="105" t="s">
        <v>1869</v>
      </c>
      <c r="I586" s="105" t="s">
        <v>298</v>
      </c>
      <c r="J586" s="107" t="s">
        <v>293</v>
      </c>
      <c r="K586" s="128">
        <v>92011885</v>
      </c>
      <c r="L586" s="105" t="s">
        <v>2390</v>
      </c>
      <c r="M586" s="105" t="s">
        <v>1876</v>
      </c>
      <c r="N586" s="105" t="s">
        <v>1782</v>
      </c>
      <c r="O586" s="108" t="s">
        <v>160</v>
      </c>
      <c r="P586" s="109" t="s">
        <v>1872</v>
      </c>
      <c r="Q586" s="110">
        <v>45376</v>
      </c>
      <c r="R586" s="110"/>
      <c r="S586" s="110">
        <v>45377</v>
      </c>
      <c r="T586" s="111"/>
      <c r="U586" s="111" t="s">
        <v>2023</v>
      </c>
      <c r="V586" s="111" t="s">
        <v>2103</v>
      </c>
      <c r="W586" s="129"/>
      <c r="X586" s="113"/>
      <c r="Y586" s="114" t="s">
        <v>285</v>
      </c>
      <c r="Z586" s="115">
        <v>24.63</v>
      </c>
      <c r="AA586" s="116">
        <v>100</v>
      </c>
      <c r="AB586" s="117">
        <f t="shared" si="81"/>
        <v>2463</v>
      </c>
      <c r="AC586" s="117">
        <f t="shared" si="82"/>
        <v>19.2643545</v>
      </c>
      <c r="AD586" s="118">
        <v>100</v>
      </c>
      <c r="AE586" s="117">
        <f t="shared" si="83"/>
        <v>2463</v>
      </c>
      <c r="AF586" s="117">
        <f t="shared" si="84"/>
        <v>19.2643545</v>
      </c>
      <c r="AG586" s="119">
        <f t="shared" si="85"/>
        <v>0</v>
      </c>
      <c r="AH586" s="120">
        <f t="shared" si="86"/>
        <v>0</v>
      </c>
      <c r="AI586" s="121">
        <f t="shared" si="87"/>
        <v>0</v>
      </c>
      <c r="AJ586" s="122" t="str">
        <f>+C586</f>
        <v>HONG KONG</v>
      </c>
      <c r="AK586" s="122" t="str">
        <f>IF(ISNA(VLOOKUP(postponeList!D586,[1]Sheet!$A$2:$B$12,2,FALSE))," ",(VLOOKUP(postponeList!D586,[1]Sheet!$A$2:$B$12,2,FALSE)))</f>
        <v>PMMA</v>
      </c>
      <c r="AL586" s="122" t="str">
        <f>IF(ISNA(VLOOKUP(E586,[1]Sheet!$G$2:$H$40,2,FALSE))," ",VLOOKUP(E586,[1]Sheet!$G$2:$H$40,2,FALSE))</f>
        <v>PHK-MSD</v>
      </c>
      <c r="AM586" s="122" t="str">
        <f>IF(ISNA(VLOOKUP(G586,[1]Sheet!$K$2:$L$159,2,FALSE))," ",(VLOOKUP(G586,[1]Sheet!$K$2:$L$159,2,FALSE)))</f>
        <v>SHET</v>
      </c>
      <c r="AN586" s="122" t="str">
        <f>IF(ISNA(VLOOKUP(I586&amp;C586,[1]Sheet!$D$2:$E$228,2,FALSE))," ",VLOOKUP(I586&amp;C586,[1]Sheet!$D$2:$E$228,2,FALSE))</f>
        <v>Kit &amp; Janice</v>
      </c>
      <c r="AO586" s="122" t="str">
        <f>+I586&amp;C586</f>
        <v>PANHONG KONG</v>
      </c>
      <c r="AP586" s="122" t="str">
        <f>C586&amp;D586&amp;E586&amp;G586&amp;I586&amp;O586</f>
        <v>HONG KONG312002018374PANMAR</v>
      </c>
      <c r="AQ586" s="122" t="str">
        <f>B586&amp;D586&amp;N586</f>
        <v xml:space="preserve">SOUTH EAST ASIA31200DF </v>
      </c>
      <c r="AR586" s="123" t="str">
        <f>+D586&amp;J586</f>
        <v>31200SE</v>
      </c>
      <c r="AS586" s="124" t="str">
        <f t="shared" si="88"/>
        <v>Ves</v>
      </c>
      <c r="AT586" s="125" t="str">
        <f t="shared" si="89"/>
        <v>F-301SHABAMZP</v>
      </c>
      <c r="AU586" s="125" t="str">
        <f>IF(NOT(AT586=""),VLOOKUP(AT586,[1]PSI_Category!A:B,2,0),"")</f>
        <v>D/F</v>
      </c>
      <c r="AV586" s="125" t="s">
        <v>1778</v>
      </c>
      <c r="AW586" s="125" t="s">
        <v>1783</v>
      </c>
      <c r="AX586" s="125" t="s">
        <v>1783</v>
      </c>
    </row>
    <row r="587" spans="1:50" s="133" customFormat="1" ht="11.4" customHeight="1" x14ac:dyDescent="0.3">
      <c r="A587" s="103"/>
      <c r="B587" s="104" t="s">
        <v>1866</v>
      </c>
      <c r="C587" s="105" t="s">
        <v>1867</v>
      </c>
      <c r="D587" s="106">
        <v>31200</v>
      </c>
      <c r="E587" s="107">
        <v>2018</v>
      </c>
      <c r="F587" s="105" t="s">
        <v>1868</v>
      </c>
      <c r="G587" s="107">
        <v>374</v>
      </c>
      <c r="H587" s="105" t="s">
        <v>1869</v>
      </c>
      <c r="I587" s="105" t="s">
        <v>298</v>
      </c>
      <c r="J587" s="107" t="s">
        <v>293</v>
      </c>
      <c r="K587" s="128">
        <v>92011885</v>
      </c>
      <c r="L587" s="105" t="s">
        <v>2390</v>
      </c>
      <c r="M587" s="105" t="s">
        <v>2391</v>
      </c>
      <c r="N587" s="105" t="s">
        <v>1782</v>
      </c>
      <c r="O587" s="108" t="s">
        <v>160</v>
      </c>
      <c r="P587" s="109" t="s">
        <v>1872</v>
      </c>
      <c r="Q587" s="110"/>
      <c r="R587" s="110"/>
      <c r="S587" s="110"/>
      <c r="T587" s="111"/>
      <c r="U587" s="111"/>
      <c r="V587" s="111"/>
      <c r="W587" s="129"/>
      <c r="X587" s="113"/>
      <c r="Y587" s="114" t="s">
        <v>285</v>
      </c>
      <c r="Z587" s="115">
        <v>24.63</v>
      </c>
      <c r="AA587" s="116">
        <v>60</v>
      </c>
      <c r="AB587" s="117">
        <f t="shared" si="81"/>
        <v>1477.8</v>
      </c>
      <c r="AC587" s="117">
        <f t="shared" si="82"/>
        <v>11.558612699999999</v>
      </c>
      <c r="AD587" s="118"/>
      <c r="AE587" s="117">
        <f t="shared" si="83"/>
        <v>0</v>
      </c>
      <c r="AF587" s="117">
        <f t="shared" si="84"/>
        <v>0</v>
      </c>
      <c r="AG587" s="119">
        <f t="shared" si="85"/>
        <v>60</v>
      </c>
      <c r="AH587" s="120">
        <f t="shared" si="86"/>
        <v>1477.8</v>
      </c>
      <c r="AI587" s="121">
        <f t="shared" si="87"/>
        <v>11.558612699999999</v>
      </c>
      <c r="AJ587" s="122" t="str">
        <f>+C587</f>
        <v>HONG KONG</v>
      </c>
      <c r="AK587" s="122" t="str">
        <f>IF(ISNA(VLOOKUP(postponeList!D587,[1]Sheet!$A$2:$B$12,2,FALSE))," ",(VLOOKUP(postponeList!D587,[1]Sheet!$A$2:$B$12,2,FALSE)))</f>
        <v>PMMA</v>
      </c>
      <c r="AL587" s="122" t="str">
        <f>IF(ISNA(VLOOKUP(E587,[1]Sheet!$G$2:$H$40,2,FALSE))," ",VLOOKUP(E587,[1]Sheet!$G$2:$H$40,2,FALSE))</f>
        <v>PHK-MSD</v>
      </c>
      <c r="AM587" s="122" t="str">
        <f>IF(ISNA(VLOOKUP(G587,[1]Sheet!$K$2:$L$159,2,FALSE))," ",(VLOOKUP(G587,[1]Sheet!$K$2:$L$159,2,FALSE)))</f>
        <v>SHET</v>
      </c>
      <c r="AN587" s="122" t="str">
        <f>IF(ISNA(VLOOKUP(I587&amp;C587,[1]Sheet!$D$2:$E$228,2,FALSE))," ",VLOOKUP(I587&amp;C587,[1]Sheet!$D$2:$E$228,2,FALSE))</f>
        <v>Kit &amp; Janice</v>
      </c>
      <c r="AO587" s="122" t="str">
        <f>+I587&amp;C587</f>
        <v>PANHONG KONG</v>
      </c>
      <c r="AP587" s="122" t="str">
        <f>C587&amp;D587&amp;E587&amp;G587&amp;I587&amp;O587</f>
        <v>HONG KONG312002018374PANMAR</v>
      </c>
      <c r="AQ587" s="122" t="str">
        <f>B587&amp;D587&amp;N587</f>
        <v xml:space="preserve">SOUTH EAST ASIA31200DF </v>
      </c>
      <c r="AR587" s="123" t="str">
        <f>+D587&amp;J587</f>
        <v>31200SE</v>
      </c>
      <c r="AS587" s="124" t="str">
        <f t="shared" si="88"/>
        <v/>
      </c>
      <c r="AT587" s="125" t="str">
        <f t="shared" si="89"/>
        <v>F-301SHABGMZ</v>
      </c>
      <c r="AU587" s="125" t="str">
        <f>IF(NOT(AT587=""),VLOOKUP(AT587,[1]PSI_Category!A:B,2,0),"")</f>
        <v>D/F</v>
      </c>
      <c r="AV587" s="125" t="s">
        <v>1778</v>
      </c>
      <c r="AW587" s="125" t="s">
        <v>1783</v>
      </c>
      <c r="AX587" s="125" t="s">
        <v>1783</v>
      </c>
    </row>
    <row r="588" spans="1:50" s="133" customFormat="1" ht="11.4" customHeight="1" x14ac:dyDescent="0.3">
      <c r="A588" s="103"/>
      <c r="B588" s="104" t="s">
        <v>1866</v>
      </c>
      <c r="C588" s="105" t="s">
        <v>1867</v>
      </c>
      <c r="D588" s="106">
        <v>31200</v>
      </c>
      <c r="E588" s="107">
        <v>2018</v>
      </c>
      <c r="F588" s="105" t="s">
        <v>1868</v>
      </c>
      <c r="G588" s="107">
        <v>374</v>
      </c>
      <c r="H588" s="105" t="s">
        <v>1869</v>
      </c>
      <c r="I588" s="105" t="s">
        <v>298</v>
      </c>
      <c r="J588" s="107" t="s">
        <v>293</v>
      </c>
      <c r="K588" s="128">
        <v>92011886</v>
      </c>
      <c r="L588" s="105" t="s">
        <v>2392</v>
      </c>
      <c r="M588" s="105" t="s">
        <v>1902</v>
      </c>
      <c r="N588" s="105" t="s">
        <v>1886</v>
      </c>
      <c r="O588" s="108" t="s">
        <v>160</v>
      </c>
      <c r="P588" s="109" t="s">
        <v>1872</v>
      </c>
      <c r="Q588" s="110"/>
      <c r="R588" s="110"/>
      <c r="S588" s="111"/>
      <c r="T588" s="110"/>
      <c r="U588" s="111"/>
      <c r="V588" s="111"/>
      <c r="W588" s="129"/>
      <c r="X588" s="113"/>
      <c r="Y588" s="114" t="s">
        <v>285</v>
      </c>
      <c r="Z588" s="115">
        <v>40.36</v>
      </c>
      <c r="AA588" s="116">
        <v>200</v>
      </c>
      <c r="AB588" s="117">
        <f t="shared" si="81"/>
        <v>8072</v>
      </c>
      <c r="AC588" s="117">
        <f t="shared" si="82"/>
        <v>63.135148000000001</v>
      </c>
      <c r="AD588" s="118"/>
      <c r="AE588" s="117">
        <f t="shared" si="83"/>
        <v>0</v>
      </c>
      <c r="AF588" s="117">
        <f t="shared" si="84"/>
        <v>0</v>
      </c>
      <c r="AG588" s="119">
        <f t="shared" si="85"/>
        <v>200</v>
      </c>
      <c r="AH588" s="120">
        <f t="shared" si="86"/>
        <v>8072</v>
      </c>
      <c r="AI588" s="121">
        <f t="shared" si="87"/>
        <v>63.135148000000001</v>
      </c>
      <c r="AJ588" s="122" t="str">
        <f>+C588</f>
        <v>HONG KONG</v>
      </c>
      <c r="AK588" s="122" t="str">
        <f>IF(ISNA(VLOOKUP(postponeList!D588,[1]Sheet!$A$2:$B$12,2,FALSE))," ",(VLOOKUP(postponeList!D588,[1]Sheet!$A$2:$B$12,2,FALSE)))</f>
        <v>PMMA</v>
      </c>
      <c r="AL588" s="122" t="str">
        <f>IF(ISNA(VLOOKUP(E588,[1]Sheet!$G$2:$H$40,2,FALSE))," ",VLOOKUP(E588,[1]Sheet!$G$2:$H$40,2,FALSE))</f>
        <v>PHK-MSD</v>
      </c>
      <c r="AM588" s="122" t="str">
        <f>IF(ISNA(VLOOKUP(G588,[1]Sheet!$K$2:$L$159,2,FALSE))," ",(VLOOKUP(G588,[1]Sheet!$K$2:$L$159,2,FALSE)))</f>
        <v>SHET</v>
      </c>
      <c r="AN588" s="122" t="str">
        <f>IF(ISNA(VLOOKUP(I588&amp;C588,[1]Sheet!$D$2:$E$228,2,FALSE))," ",VLOOKUP(I588&amp;C588,[1]Sheet!$D$2:$E$228,2,FALSE))</f>
        <v>Kit &amp; Janice</v>
      </c>
      <c r="AO588" s="122" t="str">
        <f>+I588&amp;C588</f>
        <v>PANHONG KONG</v>
      </c>
      <c r="AP588" s="122" t="str">
        <f>C588&amp;D588&amp;E588&amp;G588&amp;I588&amp;O588</f>
        <v>HONG KONG312002018374PANMAR</v>
      </c>
      <c r="AQ588" s="122" t="str">
        <f>B588&amp;D588&amp;N588</f>
        <v xml:space="preserve">SOUTH EAST ASIA31200LF </v>
      </c>
      <c r="AR588" s="123" t="str">
        <f>+D588&amp;J588</f>
        <v>31200SE</v>
      </c>
      <c r="AS588" s="124" t="str">
        <f t="shared" si="88"/>
        <v/>
      </c>
      <c r="AT588" s="125" t="str">
        <f t="shared" si="89"/>
        <v>F-307KHTBGMZ</v>
      </c>
      <c r="AU588" s="125" t="str">
        <f>IF(NOT(AT588=""),VLOOKUP(AT588,[1]PSI_Category!A:B,2,0),"")</f>
        <v>L/F</v>
      </c>
      <c r="AV588" s="125" t="s">
        <v>1778</v>
      </c>
      <c r="AW588" s="125" t="s">
        <v>1887</v>
      </c>
      <c r="AX588" s="125" t="s">
        <v>1887</v>
      </c>
    </row>
    <row r="589" spans="1:50" s="133" customFormat="1" ht="11.4" customHeight="1" x14ac:dyDescent="0.3">
      <c r="A589" s="103"/>
      <c r="B589" s="104" t="s">
        <v>1866</v>
      </c>
      <c r="C589" s="105" t="s">
        <v>1867</v>
      </c>
      <c r="D589" s="106">
        <v>31200</v>
      </c>
      <c r="E589" s="107">
        <v>2018</v>
      </c>
      <c r="F589" s="105" t="s">
        <v>1868</v>
      </c>
      <c r="G589" s="107">
        <v>374</v>
      </c>
      <c r="H589" s="105" t="s">
        <v>1869</v>
      </c>
      <c r="I589" s="105" t="s">
        <v>298</v>
      </c>
      <c r="J589" s="107" t="s">
        <v>293</v>
      </c>
      <c r="K589" s="128">
        <v>92011886</v>
      </c>
      <c r="L589" s="105" t="s">
        <v>2392</v>
      </c>
      <c r="M589" s="105" t="s">
        <v>1903</v>
      </c>
      <c r="N589" s="105" t="s">
        <v>1886</v>
      </c>
      <c r="O589" s="108" t="s">
        <v>160</v>
      </c>
      <c r="P589" s="109" t="s">
        <v>1872</v>
      </c>
      <c r="Q589" s="110">
        <v>45376</v>
      </c>
      <c r="R589" s="110"/>
      <c r="S589" s="110">
        <v>45377</v>
      </c>
      <c r="T589" s="111"/>
      <c r="U589" s="111" t="s">
        <v>2023</v>
      </c>
      <c r="V589" s="111" t="s">
        <v>2103</v>
      </c>
      <c r="W589" s="129"/>
      <c r="X589" s="113"/>
      <c r="Y589" s="114" t="s">
        <v>285</v>
      </c>
      <c r="Z589" s="115">
        <v>40.36</v>
      </c>
      <c r="AA589" s="116">
        <v>500</v>
      </c>
      <c r="AB589" s="117">
        <f t="shared" si="81"/>
        <v>20180</v>
      </c>
      <c r="AC589" s="117">
        <f t="shared" si="82"/>
        <v>157.83787000000001</v>
      </c>
      <c r="AD589" s="118">
        <v>500</v>
      </c>
      <c r="AE589" s="117">
        <f t="shared" si="83"/>
        <v>20180</v>
      </c>
      <c r="AF589" s="117">
        <f t="shared" si="84"/>
        <v>157.83787000000001</v>
      </c>
      <c r="AG589" s="119">
        <f t="shared" si="85"/>
        <v>0</v>
      </c>
      <c r="AH589" s="120">
        <f t="shared" si="86"/>
        <v>0</v>
      </c>
      <c r="AI589" s="121">
        <f t="shared" si="87"/>
        <v>0</v>
      </c>
      <c r="AJ589" s="122" t="str">
        <f>+C589</f>
        <v>HONG KONG</v>
      </c>
      <c r="AK589" s="122" t="str">
        <f>IF(ISNA(VLOOKUP(postponeList!D589,[1]Sheet!$A$2:$B$12,2,FALSE))," ",(VLOOKUP(postponeList!D589,[1]Sheet!$A$2:$B$12,2,FALSE)))</f>
        <v>PMMA</v>
      </c>
      <c r="AL589" s="122" t="str">
        <f>IF(ISNA(VLOOKUP(E589,[1]Sheet!$G$2:$H$40,2,FALSE))," ",VLOOKUP(E589,[1]Sheet!$G$2:$H$40,2,FALSE))</f>
        <v>PHK-MSD</v>
      </c>
      <c r="AM589" s="122" t="str">
        <f>IF(ISNA(VLOOKUP(G589,[1]Sheet!$K$2:$L$159,2,FALSE))," ",(VLOOKUP(G589,[1]Sheet!$K$2:$L$159,2,FALSE)))</f>
        <v>SHET</v>
      </c>
      <c r="AN589" s="122" t="str">
        <f>IF(ISNA(VLOOKUP(I589&amp;C589,[1]Sheet!$D$2:$E$228,2,FALSE))," ",VLOOKUP(I589&amp;C589,[1]Sheet!$D$2:$E$228,2,FALSE))</f>
        <v>Kit &amp; Janice</v>
      </c>
      <c r="AO589" s="122" t="str">
        <f>+I589&amp;C589</f>
        <v>PANHONG KONG</v>
      </c>
      <c r="AP589" s="122" t="str">
        <f>C589&amp;D589&amp;E589&amp;G589&amp;I589&amp;O589</f>
        <v>HONG KONG312002018374PANMAR</v>
      </c>
      <c r="AQ589" s="122" t="str">
        <f>B589&amp;D589&amp;N589</f>
        <v xml:space="preserve">SOUTH EAST ASIA31200LF </v>
      </c>
      <c r="AR589" s="123" t="str">
        <f>+D589&amp;J589</f>
        <v>31200SE</v>
      </c>
      <c r="AS589" s="124" t="str">
        <f t="shared" si="88"/>
        <v>Ves</v>
      </c>
      <c r="AT589" s="125" t="str">
        <f t="shared" si="89"/>
        <v>F-307KHTBSMZ</v>
      </c>
      <c r="AU589" s="125" t="str">
        <f>IF(NOT(AT589=""),VLOOKUP(AT589,[1]PSI_Category!A:B,2,0),"")</f>
        <v>L/F</v>
      </c>
      <c r="AV589" s="125" t="s">
        <v>1778</v>
      </c>
      <c r="AW589" s="125" t="s">
        <v>1887</v>
      </c>
      <c r="AX589" s="125" t="s">
        <v>1887</v>
      </c>
    </row>
    <row r="590" spans="1:50" s="133" customFormat="1" ht="11.4" customHeight="1" x14ac:dyDescent="0.3">
      <c r="A590" s="103"/>
      <c r="B590" s="104" t="s">
        <v>1866</v>
      </c>
      <c r="C590" s="105" t="s">
        <v>1867</v>
      </c>
      <c r="D590" s="106">
        <v>31200</v>
      </c>
      <c r="E590" s="107">
        <v>2018</v>
      </c>
      <c r="F590" s="105" t="s">
        <v>1868</v>
      </c>
      <c r="G590" s="107">
        <v>374</v>
      </c>
      <c r="H590" s="105" t="s">
        <v>1869</v>
      </c>
      <c r="I590" s="105" t="s">
        <v>298</v>
      </c>
      <c r="J590" s="107" t="s">
        <v>293</v>
      </c>
      <c r="K590" s="128">
        <v>92011887</v>
      </c>
      <c r="L590" s="105" t="s">
        <v>2393</v>
      </c>
      <c r="M590" s="105" t="s">
        <v>1905</v>
      </c>
      <c r="N590" s="105" t="s">
        <v>1886</v>
      </c>
      <c r="O590" s="108" t="s">
        <v>160</v>
      </c>
      <c r="P590" s="109" t="s">
        <v>1872</v>
      </c>
      <c r="Q590" s="110">
        <v>45376</v>
      </c>
      <c r="R590" s="110"/>
      <c r="S590" s="110">
        <v>45377</v>
      </c>
      <c r="T590" s="111"/>
      <c r="U590" s="111" t="s">
        <v>2023</v>
      </c>
      <c r="V590" s="111" t="s">
        <v>2103</v>
      </c>
      <c r="W590" s="129"/>
      <c r="X590" s="113"/>
      <c r="Y590" s="114" t="s">
        <v>285</v>
      </c>
      <c r="Z590" s="115">
        <v>59.27</v>
      </c>
      <c r="AA590" s="116">
        <v>500</v>
      </c>
      <c r="AB590" s="117">
        <f t="shared" si="81"/>
        <v>29635</v>
      </c>
      <c r="AC590" s="117">
        <f t="shared" si="82"/>
        <v>231.7901525</v>
      </c>
      <c r="AD590" s="118">
        <v>500</v>
      </c>
      <c r="AE590" s="117">
        <f t="shared" si="83"/>
        <v>29635</v>
      </c>
      <c r="AF590" s="117">
        <f t="shared" si="84"/>
        <v>231.7901525</v>
      </c>
      <c r="AG590" s="119">
        <f t="shared" si="85"/>
        <v>0</v>
      </c>
      <c r="AH590" s="120">
        <f t="shared" si="86"/>
        <v>0</v>
      </c>
      <c r="AI590" s="121">
        <f t="shared" si="87"/>
        <v>0</v>
      </c>
      <c r="AJ590" s="122" t="str">
        <f>+C590</f>
        <v>HONG KONG</v>
      </c>
      <c r="AK590" s="122" t="str">
        <f>IF(ISNA(VLOOKUP(postponeList!D590,[1]Sheet!$A$2:$B$12,2,FALSE))," ",(VLOOKUP(postponeList!D590,[1]Sheet!$A$2:$B$12,2,FALSE)))</f>
        <v>PMMA</v>
      </c>
      <c r="AL590" s="122" t="str">
        <f>IF(ISNA(VLOOKUP(E590,[1]Sheet!$G$2:$H$40,2,FALSE))," ",VLOOKUP(E590,[1]Sheet!$G$2:$H$40,2,FALSE))</f>
        <v>PHK-MSD</v>
      </c>
      <c r="AM590" s="122" t="str">
        <f>IF(ISNA(VLOOKUP(G590,[1]Sheet!$K$2:$L$159,2,FALSE))," ",(VLOOKUP(G590,[1]Sheet!$K$2:$L$159,2,FALSE)))</f>
        <v>SHET</v>
      </c>
      <c r="AN590" s="122" t="str">
        <f>IF(ISNA(VLOOKUP(I590&amp;C590,[1]Sheet!$D$2:$E$228,2,FALSE))," ",VLOOKUP(I590&amp;C590,[1]Sheet!$D$2:$E$228,2,FALSE))</f>
        <v>Kit &amp; Janice</v>
      </c>
      <c r="AO590" s="122" t="str">
        <f>+I590&amp;C590</f>
        <v>PANHONG KONG</v>
      </c>
      <c r="AP590" s="122" t="str">
        <f>C590&amp;D590&amp;E590&amp;G590&amp;I590&amp;O590</f>
        <v>HONG KONG312002018374PANMAR</v>
      </c>
      <c r="AQ590" s="122" t="str">
        <f>B590&amp;D590&amp;N590</f>
        <v xml:space="preserve">SOUTH EAST ASIA31200LF </v>
      </c>
      <c r="AR590" s="123" t="str">
        <f>+D590&amp;J590</f>
        <v>31200SE</v>
      </c>
      <c r="AS590" s="124" t="str">
        <f t="shared" si="88"/>
        <v>Ves</v>
      </c>
      <c r="AT590" s="125" t="str">
        <f t="shared" si="89"/>
        <v>F-308NHTBPMZ</v>
      </c>
      <c r="AU590" s="125" t="str">
        <f>IF(NOT(AT590=""),VLOOKUP(AT590,[1]PSI_Category!A:B,2,0),"")</f>
        <v>L/F</v>
      </c>
      <c r="AV590" s="125" t="s">
        <v>1778</v>
      </c>
      <c r="AW590" s="125" t="s">
        <v>1887</v>
      </c>
      <c r="AX590" s="125" t="s">
        <v>1887</v>
      </c>
    </row>
    <row r="591" spans="1:50" s="133" customFormat="1" ht="11.4" customHeight="1" x14ac:dyDescent="0.3">
      <c r="A591" s="103"/>
      <c r="B591" s="104" t="s">
        <v>1866</v>
      </c>
      <c r="C591" s="105" t="s">
        <v>1867</v>
      </c>
      <c r="D591" s="106">
        <v>31200</v>
      </c>
      <c r="E591" s="107">
        <v>2018</v>
      </c>
      <c r="F591" s="105" t="s">
        <v>1868</v>
      </c>
      <c r="G591" s="107">
        <v>374</v>
      </c>
      <c r="H591" s="105" t="s">
        <v>1869</v>
      </c>
      <c r="I591" s="105" t="s">
        <v>298</v>
      </c>
      <c r="J591" s="107" t="s">
        <v>293</v>
      </c>
      <c r="K591" s="128">
        <v>92011888</v>
      </c>
      <c r="L591" s="105" t="s">
        <v>2394</v>
      </c>
      <c r="M591" s="105" t="s">
        <v>1882</v>
      </c>
      <c r="N591" s="105" t="s">
        <v>1786</v>
      </c>
      <c r="O591" s="108" t="s">
        <v>160</v>
      </c>
      <c r="P591" s="109" t="s">
        <v>1872</v>
      </c>
      <c r="Q591" s="110">
        <v>45376</v>
      </c>
      <c r="R591" s="110"/>
      <c r="S591" s="110">
        <v>45377</v>
      </c>
      <c r="T591" s="111"/>
      <c r="U591" s="111" t="s">
        <v>2023</v>
      </c>
      <c r="V591" s="111" t="s">
        <v>2103</v>
      </c>
      <c r="W591" s="129"/>
      <c r="X591" s="113"/>
      <c r="Y591" s="114" t="s">
        <v>285</v>
      </c>
      <c r="Z591" s="115">
        <v>56.89</v>
      </c>
      <c r="AA591" s="116">
        <v>300</v>
      </c>
      <c r="AB591" s="117">
        <f t="shared" si="81"/>
        <v>17067</v>
      </c>
      <c r="AC591" s="117">
        <f t="shared" si="82"/>
        <v>133.4895405</v>
      </c>
      <c r="AD591" s="118">
        <v>300</v>
      </c>
      <c r="AE591" s="117">
        <f t="shared" si="83"/>
        <v>17067</v>
      </c>
      <c r="AF591" s="117">
        <f t="shared" si="84"/>
        <v>133.4895405</v>
      </c>
      <c r="AG591" s="119">
        <f t="shared" si="85"/>
        <v>0</v>
      </c>
      <c r="AH591" s="120">
        <f t="shared" si="86"/>
        <v>0</v>
      </c>
      <c r="AI591" s="121">
        <f t="shared" si="87"/>
        <v>0</v>
      </c>
      <c r="AJ591" s="122" t="str">
        <f>+C591</f>
        <v>HONG KONG</v>
      </c>
      <c r="AK591" s="122" t="str">
        <f>IF(ISNA(VLOOKUP(postponeList!D591,[1]Sheet!$A$2:$B$12,2,FALSE))," ",(VLOOKUP(postponeList!D591,[1]Sheet!$A$2:$B$12,2,FALSE)))</f>
        <v>PMMA</v>
      </c>
      <c r="AL591" s="122" t="str">
        <f>IF(ISNA(VLOOKUP(E591,[1]Sheet!$G$2:$H$40,2,FALSE))," ",VLOOKUP(E591,[1]Sheet!$G$2:$H$40,2,FALSE))</f>
        <v>PHK-MSD</v>
      </c>
      <c r="AM591" s="122" t="str">
        <f>IF(ISNA(VLOOKUP(G591,[1]Sheet!$K$2:$L$159,2,FALSE))," ",(VLOOKUP(G591,[1]Sheet!$K$2:$L$159,2,FALSE)))</f>
        <v>SHET</v>
      </c>
      <c r="AN591" s="122" t="str">
        <f>IF(ISNA(VLOOKUP(I591&amp;C591,[1]Sheet!$D$2:$E$228,2,FALSE))," ",VLOOKUP(I591&amp;C591,[1]Sheet!$D$2:$E$228,2,FALSE))</f>
        <v>Kit &amp; Janice</v>
      </c>
      <c r="AO591" s="122" t="str">
        <f>+I591&amp;C591</f>
        <v>PANHONG KONG</v>
      </c>
      <c r="AP591" s="122" t="str">
        <f>C591&amp;D591&amp;E591&amp;G591&amp;I591&amp;O591</f>
        <v>HONG KONG312002018374PANMAR</v>
      </c>
      <c r="AQ591" s="122" t="str">
        <f>B591&amp;D591&amp;N591</f>
        <v xml:space="preserve">SOUTH EAST ASIA31200SF </v>
      </c>
      <c r="AR591" s="123" t="str">
        <f>+D591&amp;J591</f>
        <v>31200SE</v>
      </c>
      <c r="AS591" s="124" t="str">
        <f t="shared" si="88"/>
        <v>Ves</v>
      </c>
      <c r="AT591" s="125" t="str">
        <f t="shared" si="89"/>
        <v>F-407XHNBAMZ</v>
      </c>
      <c r="AU591" s="125" t="str">
        <f>IF(NOT(AT591=""),VLOOKUP(AT591,[1]PSI_Category!A:B,2,0),"")</f>
        <v>S/F</v>
      </c>
      <c r="AV591" s="125" t="s">
        <v>1778</v>
      </c>
      <c r="AW591" s="125" t="s">
        <v>1787</v>
      </c>
      <c r="AX591" s="125" t="s">
        <v>1787</v>
      </c>
    </row>
    <row r="592" spans="1:50" s="133" customFormat="1" ht="11.4" customHeight="1" x14ac:dyDescent="0.3">
      <c r="A592" s="103"/>
      <c r="B592" s="104" t="s">
        <v>1866</v>
      </c>
      <c r="C592" s="105" t="s">
        <v>1867</v>
      </c>
      <c r="D592" s="106">
        <v>31200</v>
      </c>
      <c r="E592" s="107">
        <v>2018</v>
      </c>
      <c r="F592" s="105" t="s">
        <v>1868</v>
      </c>
      <c r="G592" s="107">
        <v>374</v>
      </c>
      <c r="H592" s="105" t="s">
        <v>1869</v>
      </c>
      <c r="I592" s="105" t="s">
        <v>298</v>
      </c>
      <c r="J592" s="107" t="s">
        <v>293</v>
      </c>
      <c r="K592" s="128">
        <v>92011888</v>
      </c>
      <c r="L592" s="105" t="s">
        <v>2394</v>
      </c>
      <c r="M592" s="105" t="s">
        <v>1883</v>
      </c>
      <c r="N592" s="105" t="s">
        <v>1786</v>
      </c>
      <c r="O592" s="108" t="s">
        <v>160</v>
      </c>
      <c r="P592" s="109" t="s">
        <v>1872</v>
      </c>
      <c r="Q592" s="110"/>
      <c r="R592" s="110"/>
      <c r="S592" s="110"/>
      <c r="T592" s="110"/>
      <c r="U592" s="111"/>
      <c r="V592" s="111"/>
      <c r="W592" s="112"/>
      <c r="X592" s="113"/>
      <c r="Y592" s="114" t="s">
        <v>285</v>
      </c>
      <c r="Z592" s="115">
        <v>56.89</v>
      </c>
      <c r="AA592" s="116">
        <v>500</v>
      </c>
      <c r="AB592" s="117">
        <f t="shared" si="81"/>
        <v>28445</v>
      </c>
      <c r="AC592" s="117">
        <f t="shared" si="82"/>
        <v>222.48256750000002</v>
      </c>
      <c r="AD592" s="118"/>
      <c r="AE592" s="117">
        <f t="shared" si="83"/>
        <v>0</v>
      </c>
      <c r="AF592" s="117">
        <f t="shared" si="84"/>
        <v>0</v>
      </c>
      <c r="AG592" s="119">
        <f t="shared" si="85"/>
        <v>500</v>
      </c>
      <c r="AH592" s="120">
        <f t="shared" si="86"/>
        <v>28445</v>
      </c>
      <c r="AI592" s="121">
        <f t="shared" si="87"/>
        <v>222.48256750000002</v>
      </c>
      <c r="AJ592" s="122" t="str">
        <f>+C592</f>
        <v>HONG KONG</v>
      </c>
      <c r="AK592" s="122" t="str">
        <f>IF(ISNA(VLOOKUP(postponeList!D592,[1]Sheet!$A$2:$B$12,2,FALSE))," ",(VLOOKUP(postponeList!D592,[1]Sheet!$A$2:$B$12,2,FALSE)))</f>
        <v>PMMA</v>
      </c>
      <c r="AL592" s="122" t="str">
        <f>IF(ISNA(VLOOKUP(E592,[1]Sheet!$G$2:$H$40,2,FALSE))," ",VLOOKUP(E592,[1]Sheet!$G$2:$H$40,2,FALSE))</f>
        <v>PHK-MSD</v>
      </c>
      <c r="AM592" s="122" t="str">
        <f>IF(ISNA(VLOOKUP(G592,[1]Sheet!$K$2:$L$159,2,FALSE))," ",(VLOOKUP(G592,[1]Sheet!$K$2:$L$159,2,FALSE)))</f>
        <v>SHET</v>
      </c>
      <c r="AN592" s="122" t="str">
        <f>IF(ISNA(VLOOKUP(I592&amp;C592,[1]Sheet!$D$2:$E$228,2,FALSE))," ",VLOOKUP(I592&amp;C592,[1]Sheet!$D$2:$E$228,2,FALSE))</f>
        <v>Kit &amp; Janice</v>
      </c>
      <c r="AO592" s="122" t="str">
        <f>+I592&amp;C592</f>
        <v>PANHONG KONG</v>
      </c>
      <c r="AP592" s="122" t="str">
        <f>C592&amp;D592&amp;E592&amp;G592&amp;I592&amp;O592</f>
        <v>HONG KONG312002018374PANMAR</v>
      </c>
      <c r="AQ592" s="122" t="str">
        <f>B592&amp;D592&amp;N592</f>
        <v xml:space="preserve">SOUTH EAST ASIA31200SF </v>
      </c>
      <c r="AR592" s="123" t="str">
        <f>+D592&amp;J592</f>
        <v>31200SE</v>
      </c>
      <c r="AS592" s="124" t="str">
        <f t="shared" si="88"/>
        <v/>
      </c>
      <c r="AT592" s="125" t="str">
        <f t="shared" si="89"/>
        <v>F-407XHNBNMZ</v>
      </c>
      <c r="AU592" s="125" t="str">
        <f>IF(NOT(AT592=""),VLOOKUP(AT592,[1]PSI_Category!A:B,2,0),"")</f>
        <v>S/F</v>
      </c>
      <c r="AV592" s="125" t="s">
        <v>1778</v>
      </c>
      <c r="AW592" s="125" t="s">
        <v>1787</v>
      </c>
      <c r="AX592" s="125" t="s">
        <v>1787</v>
      </c>
    </row>
    <row r="593" spans="1:50" s="133" customFormat="1" ht="11.4" customHeight="1" x14ac:dyDescent="0.3">
      <c r="A593" s="103"/>
      <c r="B593" s="104" t="s">
        <v>1866</v>
      </c>
      <c r="C593" s="105" t="s">
        <v>1867</v>
      </c>
      <c r="D593" s="106">
        <v>31200</v>
      </c>
      <c r="E593" s="107">
        <v>2018</v>
      </c>
      <c r="F593" s="105" t="s">
        <v>1868</v>
      </c>
      <c r="G593" s="107">
        <v>374</v>
      </c>
      <c r="H593" s="105" t="s">
        <v>1869</v>
      </c>
      <c r="I593" s="105" t="s">
        <v>298</v>
      </c>
      <c r="J593" s="107" t="s">
        <v>293</v>
      </c>
      <c r="K593" s="128">
        <v>92011889</v>
      </c>
      <c r="L593" s="105" t="s">
        <v>2395</v>
      </c>
      <c r="M593" s="105" t="s">
        <v>1885</v>
      </c>
      <c r="N593" s="105" t="s">
        <v>1886</v>
      </c>
      <c r="O593" s="108" t="s">
        <v>160</v>
      </c>
      <c r="P593" s="109" t="s">
        <v>1872</v>
      </c>
      <c r="Q593" s="110"/>
      <c r="R593" s="110"/>
      <c r="S593" s="110"/>
      <c r="T593" s="110"/>
      <c r="U593" s="111"/>
      <c r="V593" s="111"/>
      <c r="W593" s="112"/>
      <c r="X593" s="113"/>
      <c r="Y593" s="114" t="s">
        <v>285</v>
      </c>
      <c r="Z593" s="115">
        <v>65.02</v>
      </c>
      <c r="AA593" s="116">
        <v>200</v>
      </c>
      <c r="AB593" s="117">
        <f t="shared" si="81"/>
        <v>13004</v>
      </c>
      <c r="AC593" s="117">
        <f t="shared" si="82"/>
        <v>101.71078600000001</v>
      </c>
      <c r="AD593" s="118"/>
      <c r="AE593" s="117">
        <f t="shared" si="83"/>
        <v>0</v>
      </c>
      <c r="AF593" s="117">
        <f t="shared" si="84"/>
        <v>0</v>
      </c>
      <c r="AG593" s="119">
        <f t="shared" si="85"/>
        <v>200</v>
      </c>
      <c r="AH593" s="120">
        <f t="shared" si="86"/>
        <v>13004</v>
      </c>
      <c r="AI593" s="121">
        <f t="shared" si="87"/>
        <v>101.71078600000001</v>
      </c>
      <c r="AJ593" s="122" t="str">
        <f>+C593</f>
        <v>HONG KONG</v>
      </c>
      <c r="AK593" s="122" t="str">
        <f>IF(ISNA(VLOOKUP(postponeList!D593,[1]Sheet!$A$2:$B$12,2,FALSE))," ",(VLOOKUP(postponeList!D593,[1]Sheet!$A$2:$B$12,2,FALSE)))</f>
        <v>PMMA</v>
      </c>
      <c r="AL593" s="122" t="str">
        <f>IF(ISNA(VLOOKUP(E593,[1]Sheet!$G$2:$H$40,2,FALSE))," ",VLOOKUP(E593,[1]Sheet!$G$2:$H$40,2,FALSE))</f>
        <v>PHK-MSD</v>
      </c>
      <c r="AM593" s="122" t="str">
        <f>IF(ISNA(VLOOKUP(G593,[1]Sheet!$K$2:$L$159,2,FALSE))," ",(VLOOKUP(G593,[1]Sheet!$K$2:$L$159,2,FALSE)))</f>
        <v>SHET</v>
      </c>
      <c r="AN593" s="122" t="str">
        <f>IF(ISNA(VLOOKUP(I593&amp;C593,[1]Sheet!$D$2:$E$228,2,FALSE))," ",VLOOKUP(I593&amp;C593,[1]Sheet!$D$2:$E$228,2,FALSE))</f>
        <v>Kit &amp; Janice</v>
      </c>
      <c r="AO593" s="122" t="str">
        <f>+I593&amp;C593</f>
        <v>PANHONG KONG</v>
      </c>
      <c r="AP593" s="122" t="str">
        <f>C593&amp;D593&amp;E593&amp;G593&amp;I593&amp;O593</f>
        <v>HONG KONG312002018374PANMAR</v>
      </c>
      <c r="AQ593" s="122" t="str">
        <f>B593&amp;D593&amp;N593</f>
        <v xml:space="preserve">SOUTH EAST ASIA31200LF </v>
      </c>
      <c r="AR593" s="123" t="str">
        <f>+D593&amp;J593</f>
        <v>31200SE</v>
      </c>
      <c r="AS593" s="124" t="str">
        <f t="shared" si="88"/>
        <v/>
      </c>
      <c r="AT593" s="125" t="str">
        <f t="shared" si="89"/>
        <v>F-408HHNBAMZ</v>
      </c>
      <c r="AU593" s="125" t="str">
        <f>IF(NOT(AT593=""),VLOOKUP(AT593,[1]PSI_Category!A:B,2,0),"")</f>
        <v>L/F</v>
      </c>
      <c r="AV593" s="125" t="s">
        <v>1778</v>
      </c>
      <c r="AW593" s="125" t="s">
        <v>1887</v>
      </c>
      <c r="AX593" s="125" t="s">
        <v>1887</v>
      </c>
    </row>
    <row r="594" spans="1:50" s="133" customFormat="1" ht="11.4" customHeight="1" x14ac:dyDescent="0.3">
      <c r="A594" s="103"/>
      <c r="B594" s="104" t="s">
        <v>1866</v>
      </c>
      <c r="C594" s="105" t="s">
        <v>1867</v>
      </c>
      <c r="D594" s="106">
        <v>31200</v>
      </c>
      <c r="E594" s="107">
        <v>2018</v>
      </c>
      <c r="F594" s="105" t="s">
        <v>1868</v>
      </c>
      <c r="G594" s="107">
        <v>374</v>
      </c>
      <c r="H594" s="105" t="s">
        <v>1869</v>
      </c>
      <c r="I594" s="105" t="s">
        <v>298</v>
      </c>
      <c r="J594" s="107" t="s">
        <v>293</v>
      </c>
      <c r="K594" s="128">
        <v>92011889</v>
      </c>
      <c r="L594" s="105" t="s">
        <v>2395</v>
      </c>
      <c r="M594" s="105" t="s">
        <v>1888</v>
      </c>
      <c r="N594" s="105" t="s">
        <v>1886</v>
      </c>
      <c r="O594" s="108" t="s">
        <v>160</v>
      </c>
      <c r="P594" s="109" t="s">
        <v>1872</v>
      </c>
      <c r="Q594" s="110"/>
      <c r="R594" s="110"/>
      <c r="S594" s="110"/>
      <c r="T594" s="111"/>
      <c r="U594" s="111"/>
      <c r="V594" s="111"/>
      <c r="W594" s="129"/>
      <c r="X594" s="113"/>
      <c r="Y594" s="114" t="s">
        <v>285</v>
      </c>
      <c r="Z594" s="115">
        <v>65.02</v>
      </c>
      <c r="AA594" s="116">
        <v>150</v>
      </c>
      <c r="AB594" s="117">
        <f t="shared" si="81"/>
        <v>9753</v>
      </c>
      <c r="AC594" s="117">
        <f t="shared" si="82"/>
        <v>76.283089500000003</v>
      </c>
      <c r="AD594" s="118"/>
      <c r="AE594" s="117">
        <f t="shared" si="83"/>
        <v>0</v>
      </c>
      <c r="AF594" s="117">
        <f t="shared" si="84"/>
        <v>0</v>
      </c>
      <c r="AG594" s="119">
        <f t="shared" si="85"/>
        <v>150</v>
      </c>
      <c r="AH594" s="120">
        <f t="shared" si="86"/>
        <v>9753</v>
      </c>
      <c r="AI594" s="121">
        <f t="shared" si="87"/>
        <v>76.283089500000003</v>
      </c>
      <c r="AJ594" s="122" t="str">
        <f>+C594</f>
        <v>HONG KONG</v>
      </c>
      <c r="AK594" s="122" t="str">
        <f>IF(ISNA(VLOOKUP(postponeList!D594,[1]Sheet!$A$2:$B$12,2,FALSE))," ",(VLOOKUP(postponeList!D594,[1]Sheet!$A$2:$B$12,2,FALSE)))</f>
        <v>PMMA</v>
      </c>
      <c r="AL594" s="122" t="str">
        <f>IF(ISNA(VLOOKUP(E594,[1]Sheet!$G$2:$H$40,2,FALSE))," ",VLOOKUP(E594,[1]Sheet!$G$2:$H$40,2,FALSE))</f>
        <v>PHK-MSD</v>
      </c>
      <c r="AM594" s="122" t="str">
        <f>IF(ISNA(VLOOKUP(G594,[1]Sheet!$K$2:$L$159,2,FALSE))," ",(VLOOKUP(G594,[1]Sheet!$K$2:$L$159,2,FALSE)))</f>
        <v>SHET</v>
      </c>
      <c r="AN594" s="122" t="str">
        <f>IF(ISNA(VLOOKUP(I594&amp;C594,[1]Sheet!$D$2:$E$228,2,FALSE))," ",VLOOKUP(I594&amp;C594,[1]Sheet!$D$2:$E$228,2,FALSE))</f>
        <v>Kit &amp; Janice</v>
      </c>
      <c r="AO594" s="122" t="str">
        <f>+I594&amp;C594</f>
        <v>PANHONG KONG</v>
      </c>
      <c r="AP594" s="122" t="str">
        <f>C594&amp;D594&amp;E594&amp;G594&amp;I594&amp;O594</f>
        <v>HONG KONG312002018374PANMAR</v>
      </c>
      <c r="AQ594" s="122" t="str">
        <f>B594&amp;D594&amp;N594</f>
        <v xml:space="preserve">SOUTH EAST ASIA31200LF </v>
      </c>
      <c r="AR594" s="123" t="str">
        <f>+D594&amp;J594</f>
        <v>31200SE</v>
      </c>
      <c r="AS594" s="124" t="str">
        <f t="shared" si="88"/>
        <v/>
      </c>
      <c r="AT594" s="125" t="str">
        <f t="shared" si="89"/>
        <v>F-408HHNBCMZ</v>
      </c>
      <c r="AU594" s="125" t="str">
        <f>IF(NOT(AT594=""),VLOOKUP(AT594,[1]PSI_Category!A:B,2,0),"")</f>
        <v>L/F</v>
      </c>
      <c r="AV594" s="125" t="s">
        <v>1778</v>
      </c>
      <c r="AW594" s="125" t="s">
        <v>1887</v>
      </c>
      <c r="AX594" s="125" t="s">
        <v>1887</v>
      </c>
    </row>
    <row r="595" spans="1:50" s="133" customFormat="1" ht="11.4" customHeight="1" x14ac:dyDescent="0.3">
      <c r="A595" s="103"/>
      <c r="B595" s="104" t="s">
        <v>1866</v>
      </c>
      <c r="C595" s="105" t="s">
        <v>1867</v>
      </c>
      <c r="D595" s="106">
        <v>31200</v>
      </c>
      <c r="E595" s="107">
        <v>2018</v>
      </c>
      <c r="F595" s="105" t="s">
        <v>1868</v>
      </c>
      <c r="G595" s="107">
        <v>374</v>
      </c>
      <c r="H595" s="105" t="s">
        <v>1869</v>
      </c>
      <c r="I595" s="105" t="s">
        <v>298</v>
      </c>
      <c r="J595" s="107" t="s">
        <v>293</v>
      </c>
      <c r="K595" s="128">
        <v>92011890</v>
      </c>
      <c r="L595" s="105" t="s">
        <v>2396</v>
      </c>
      <c r="M595" s="105" t="s">
        <v>1907</v>
      </c>
      <c r="N595" s="105" t="s">
        <v>1886</v>
      </c>
      <c r="O595" s="108" t="s">
        <v>160</v>
      </c>
      <c r="P595" s="109" t="s">
        <v>1872</v>
      </c>
      <c r="Q595" s="110"/>
      <c r="R595" s="110"/>
      <c r="S595" s="110"/>
      <c r="T595" s="111"/>
      <c r="U595" s="111"/>
      <c r="V595" s="111"/>
      <c r="W595" s="129"/>
      <c r="X595" s="113"/>
      <c r="Y595" s="114" t="s">
        <v>285</v>
      </c>
      <c r="Z595" s="115">
        <v>80.56</v>
      </c>
      <c r="AA595" s="116">
        <v>50</v>
      </c>
      <c r="AB595" s="117">
        <f t="shared" si="81"/>
        <v>4028</v>
      </c>
      <c r="AC595" s="117">
        <f t="shared" si="82"/>
        <v>31.505002000000001</v>
      </c>
      <c r="AD595" s="118"/>
      <c r="AE595" s="117">
        <f t="shared" si="83"/>
        <v>0</v>
      </c>
      <c r="AF595" s="117">
        <f t="shared" si="84"/>
        <v>0</v>
      </c>
      <c r="AG595" s="119">
        <f t="shared" si="85"/>
        <v>50</v>
      </c>
      <c r="AH595" s="120">
        <f t="shared" si="86"/>
        <v>4028</v>
      </c>
      <c r="AI595" s="121">
        <f t="shared" si="87"/>
        <v>31.505002000000001</v>
      </c>
      <c r="AJ595" s="122" t="str">
        <f>+C595</f>
        <v>HONG KONG</v>
      </c>
      <c r="AK595" s="122" t="str">
        <f>IF(ISNA(VLOOKUP(postponeList!D595,[1]Sheet!$A$2:$B$12,2,FALSE))," ",(VLOOKUP(postponeList!D595,[1]Sheet!$A$2:$B$12,2,FALSE)))</f>
        <v>PMMA</v>
      </c>
      <c r="AL595" s="122" t="str">
        <f>IF(ISNA(VLOOKUP(E595,[1]Sheet!$G$2:$H$40,2,FALSE))," ",VLOOKUP(E595,[1]Sheet!$G$2:$H$40,2,FALSE))</f>
        <v>PHK-MSD</v>
      </c>
      <c r="AM595" s="122" t="str">
        <f>IF(ISNA(VLOOKUP(G595,[1]Sheet!$K$2:$L$159,2,FALSE))," ",(VLOOKUP(G595,[1]Sheet!$K$2:$L$159,2,FALSE)))</f>
        <v>SHET</v>
      </c>
      <c r="AN595" s="122" t="str">
        <f>IF(ISNA(VLOOKUP(I595&amp;C595,[1]Sheet!$D$2:$E$228,2,FALSE))," ",VLOOKUP(I595&amp;C595,[1]Sheet!$D$2:$E$228,2,FALSE))</f>
        <v>Kit &amp; Janice</v>
      </c>
      <c r="AO595" s="122" t="str">
        <f>+I595&amp;C595</f>
        <v>PANHONG KONG</v>
      </c>
      <c r="AP595" s="122" t="str">
        <f>C595&amp;D595&amp;E595&amp;G595&amp;I595&amp;O595</f>
        <v>HONG KONG312002018374PANMAR</v>
      </c>
      <c r="AQ595" s="122" t="str">
        <f>B595&amp;D595&amp;N595</f>
        <v xml:space="preserve">SOUTH EAST ASIA31200LF </v>
      </c>
      <c r="AR595" s="123" t="str">
        <f>+D595&amp;J595</f>
        <v>31200SE</v>
      </c>
      <c r="AS595" s="124" t="str">
        <f t="shared" si="88"/>
        <v/>
      </c>
      <c r="AT595" s="125" t="str">
        <f t="shared" si="89"/>
        <v>F-409KHNBAMZ</v>
      </c>
      <c r="AU595" s="125" t="str">
        <f>IF(NOT(AT595=""),VLOOKUP(AT595,[1]PSI_Category!A:B,2,0),"")</f>
        <v>L/F</v>
      </c>
      <c r="AV595" s="125" t="s">
        <v>1778</v>
      </c>
      <c r="AW595" s="125" t="s">
        <v>1887</v>
      </c>
      <c r="AX595" s="125" t="s">
        <v>1887</v>
      </c>
    </row>
    <row r="596" spans="1:50" s="103" customFormat="1" ht="11.4" customHeight="1" x14ac:dyDescent="0.3">
      <c r="B596" s="104" t="s">
        <v>1866</v>
      </c>
      <c r="C596" s="105" t="s">
        <v>1867</v>
      </c>
      <c r="D596" s="106">
        <v>31200</v>
      </c>
      <c r="E596" s="107">
        <v>2018</v>
      </c>
      <c r="F596" s="105" t="s">
        <v>1868</v>
      </c>
      <c r="G596" s="107">
        <v>374</v>
      </c>
      <c r="H596" s="105" t="s">
        <v>1869</v>
      </c>
      <c r="I596" s="105" t="s">
        <v>298</v>
      </c>
      <c r="J596" s="107" t="s">
        <v>293</v>
      </c>
      <c r="K596" s="128">
        <v>92011890</v>
      </c>
      <c r="L596" s="105" t="s">
        <v>2396</v>
      </c>
      <c r="M596" s="105" t="s">
        <v>1908</v>
      </c>
      <c r="N596" s="105" t="s">
        <v>1886</v>
      </c>
      <c r="O596" s="108" t="s">
        <v>160</v>
      </c>
      <c r="P596" s="109" t="s">
        <v>1872</v>
      </c>
      <c r="Q596" s="110"/>
      <c r="R596" s="110"/>
      <c r="S596" s="110"/>
      <c r="T596" s="110"/>
      <c r="U596" s="111"/>
      <c r="V596" s="111"/>
      <c r="W596" s="112"/>
      <c r="X596" s="113"/>
      <c r="Y596" s="114" t="s">
        <v>285</v>
      </c>
      <c r="Z596" s="115">
        <v>80.56</v>
      </c>
      <c r="AA596" s="116">
        <v>50</v>
      </c>
      <c r="AB596" s="117">
        <f t="shared" si="81"/>
        <v>4028</v>
      </c>
      <c r="AC596" s="117">
        <f t="shared" si="82"/>
        <v>31.505002000000001</v>
      </c>
      <c r="AD596" s="118"/>
      <c r="AE596" s="117">
        <f t="shared" si="83"/>
        <v>0</v>
      </c>
      <c r="AF596" s="117">
        <f t="shared" si="84"/>
        <v>0</v>
      </c>
      <c r="AG596" s="119">
        <f t="shared" si="85"/>
        <v>50</v>
      </c>
      <c r="AH596" s="120">
        <f t="shared" si="86"/>
        <v>4028</v>
      </c>
      <c r="AI596" s="121">
        <f t="shared" si="87"/>
        <v>31.505002000000001</v>
      </c>
      <c r="AJ596" s="122" t="str">
        <f>+C596</f>
        <v>HONG KONG</v>
      </c>
      <c r="AK596" s="122" t="str">
        <f>IF(ISNA(VLOOKUP(postponeList!D596,[1]Sheet!$A$2:$B$12,2,FALSE))," ",(VLOOKUP(postponeList!D596,[1]Sheet!$A$2:$B$12,2,FALSE)))</f>
        <v>PMMA</v>
      </c>
      <c r="AL596" s="122" t="str">
        <f>IF(ISNA(VLOOKUP(E596,[1]Sheet!$G$2:$H$40,2,FALSE))," ",VLOOKUP(E596,[1]Sheet!$G$2:$H$40,2,FALSE))</f>
        <v>PHK-MSD</v>
      </c>
      <c r="AM596" s="122" t="str">
        <f>IF(ISNA(VLOOKUP(G596,[1]Sheet!$K$2:$L$159,2,FALSE))," ",(VLOOKUP(G596,[1]Sheet!$K$2:$L$159,2,FALSE)))</f>
        <v>SHET</v>
      </c>
      <c r="AN596" s="122" t="str">
        <f>IF(ISNA(VLOOKUP(I596&amp;C596,[1]Sheet!$D$2:$E$228,2,FALSE))," ",VLOOKUP(I596&amp;C596,[1]Sheet!$D$2:$E$228,2,FALSE))</f>
        <v>Kit &amp; Janice</v>
      </c>
      <c r="AO596" s="122" t="str">
        <f>+I596&amp;C596</f>
        <v>PANHONG KONG</v>
      </c>
      <c r="AP596" s="122" t="str">
        <f>C596&amp;D596&amp;E596&amp;G596&amp;I596&amp;O596</f>
        <v>HONG KONG312002018374PANMAR</v>
      </c>
      <c r="AQ596" s="122" t="str">
        <f>B596&amp;D596&amp;N596</f>
        <v xml:space="preserve">SOUTH EAST ASIA31200LF </v>
      </c>
      <c r="AR596" s="123" t="str">
        <f>+D596&amp;J596</f>
        <v>31200SE</v>
      </c>
      <c r="AS596" s="124" t="str">
        <f t="shared" si="88"/>
        <v/>
      </c>
      <c r="AT596" s="125" t="str">
        <f t="shared" si="89"/>
        <v>F-409KHNBCMZ</v>
      </c>
      <c r="AU596" s="125" t="str">
        <f>IF(NOT(AT596=""),VLOOKUP(AT596,[1]PSI_Category!A:B,2,0),"")</f>
        <v>L/F</v>
      </c>
      <c r="AV596" s="125" t="s">
        <v>1778</v>
      </c>
      <c r="AW596" s="125" t="s">
        <v>1887</v>
      </c>
      <c r="AX596" s="125" t="s">
        <v>1887</v>
      </c>
    </row>
    <row r="597" spans="1:50" s="133" customFormat="1" ht="11.4" customHeight="1" x14ac:dyDescent="0.3">
      <c r="A597" s="103"/>
      <c r="B597" s="104" t="s">
        <v>1866</v>
      </c>
      <c r="C597" s="105" t="s">
        <v>1867</v>
      </c>
      <c r="D597" s="106">
        <v>31200</v>
      </c>
      <c r="E597" s="107">
        <v>2018</v>
      </c>
      <c r="F597" s="105" t="s">
        <v>1868</v>
      </c>
      <c r="G597" s="107">
        <v>374</v>
      </c>
      <c r="H597" s="105" t="s">
        <v>1869</v>
      </c>
      <c r="I597" s="105" t="s">
        <v>298</v>
      </c>
      <c r="J597" s="107" t="s">
        <v>293</v>
      </c>
      <c r="K597" s="128">
        <v>92011891</v>
      </c>
      <c r="L597" s="105" t="s">
        <v>2397</v>
      </c>
      <c r="M597" s="105" t="s">
        <v>1890</v>
      </c>
      <c r="N597" s="105" t="s">
        <v>1782</v>
      </c>
      <c r="O597" s="108" t="s">
        <v>160</v>
      </c>
      <c r="P597" s="109" t="s">
        <v>1872</v>
      </c>
      <c r="Q597" s="110"/>
      <c r="R597" s="110"/>
      <c r="S597" s="110"/>
      <c r="T597" s="110"/>
      <c r="U597" s="111"/>
      <c r="V597" s="111"/>
      <c r="W597" s="112"/>
      <c r="X597" s="113"/>
      <c r="Y597" s="114" t="s">
        <v>285</v>
      </c>
      <c r="Z597" s="115">
        <v>21.74</v>
      </c>
      <c r="AA597" s="116">
        <v>800</v>
      </c>
      <c r="AB597" s="117">
        <f t="shared" si="81"/>
        <v>17392</v>
      </c>
      <c r="AC597" s="117">
        <f t="shared" si="82"/>
        <v>136.03152800000001</v>
      </c>
      <c r="AD597" s="118"/>
      <c r="AE597" s="117">
        <f t="shared" si="83"/>
        <v>0</v>
      </c>
      <c r="AF597" s="117">
        <f t="shared" si="84"/>
        <v>0</v>
      </c>
      <c r="AG597" s="119">
        <f t="shared" si="85"/>
        <v>800</v>
      </c>
      <c r="AH597" s="120">
        <f t="shared" si="86"/>
        <v>17392</v>
      </c>
      <c r="AI597" s="121">
        <f t="shared" si="87"/>
        <v>136.03152800000001</v>
      </c>
      <c r="AJ597" s="122" t="str">
        <f>+C597</f>
        <v>HONG KONG</v>
      </c>
      <c r="AK597" s="122" t="str">
        <f>IF(ISNA(VLOOKUP(postponeList!D597,[1]Sheet!$A$2:$B$12,2,FALSE))," ",(VLOOKUP(postponeList!D597,[1]Sheet!$A$2:$B$12,2,FALSE)))</f>
        <v>PMMA</v>
      </c>
      <c r="AL597" s="122" t="str">
        <f>IF(ISNA(VLOOKUP(E597,[1]Sheet!$G$2:$H$40,2,FALSE))," ",VLOOKUP(E597,[1]Sheet!$G$2:$H$40,2,FALSE))</f>
        <v>PHK-MSD</v>
      </c>
      <c r="AM597" s="122" t="str">
        <f>IF(ISNA(VLOOKUP(G597,[1]Sheet!$K$2:$L$159,2,FALSE))," ",(VLOOKUP(G597,[1]Sheet!$K$2:$L$159,2,FALSE)))</f>
        <v>SHET</v>
      </c>
      <c r="AN597" s="122" t="str">
        <f>IF(ISNA(VLOOKUP(I597&amp;C597,[1]Sheet!$D$2:$E$228,2,FALSE))," ",VLOOKUP(I597&amp;C597,[1]Sheet!$D$2:$E$228,2,FALSE))</f>
        <v>Kit &amp; Janice</v>
      </c>
      <c r="AO597" s="122" t="str">
        <f>+I597&amp;C597</f>
        <v>PANHONG KONG</v>
      </c>
      <c r="AP597" s="122" t="str">
        <f>C597&amp;D597&amp;E597&amp;G597&amp;I597&amp;O597</f>
        <v>HONG KONG312002018374PANMAR</v>
      </c>
      <c r="AQ597" s="122" t="str">
        <f>B597&amp;D597&amp;N597</f>
        <v xml:space="preserve">SOUTH EAST ASIA31200DF </v>
      </c>
      <c r="AR597" s="123" t="str">
        <f>+D597&amp;J597</f>
        <v>31200SE</v>
      </c>
      <c r="AS597" s="124" t="str">
        <f t="shared" si="88"/>
        <v/>
      </c>
      <c r="AT597" s="125" t="str">
        <f t="shared" si="89"/>
        <v>F-301CHABAMZP</v>
      </c>
      <c r="AU597" s="125" t="str">
        <f>IF(NOT(AT597=""),VLOOKUP(AT597,[1]PSI_Category!A:B,2,0),"")</f>
        <v>D/F</v>
      </c>
      <c r="AV597" s="125" t="s">
        <v>1778</v>
      </c>
      <c r="AW597" s="125" t="s">
        <v>1783</v>
      </c>
      <c r="AX597" s="125" t="s">
        <v>1783</v>
      </c>
    </row>
    <row r="598" spans="1:50" s="133" customFormat="1" ht="11.4" customHeight="1" x14ac:dyDescent="0.3">
      <c r="A598" s="103"/>
      <c r="B598" s="104" t="s">
        <v>1866</v>
      </c>
      <c r="C598" s="105" t="s">
        <v>1867</v>
      </c>
      <c r="D598" s="106">
        <v>31200</v>
      </c>
      <c r="E598" s="107">
        <v>2018</v>
      </c>
      <c r="F598" s="105" t="s">
        <v>1868</v>
      </c>
      <c r="G598" s="107">
        <v>374</v>
      </c>
      <c r="H598" s="105" t="s">
        <v>1869</v>
      </c>
      <c r="I598" s="105" t="s">
        <v>298</v>
      </c>
      <c r="J598" s="107" t="s">
        <v>293</v>
      </c>
      <c r="K598" s="128">
        <v>92011891</v>
      </c>
      <c r="L598" s="105" t="s">
        <v>2397</v>
      </c>
      <c r="M598" s="105" t="s">
        <v>1891</v>
      </c>
      <c r="N598" s="105" t="s">
        <v>1782</v>
      </c>
      <c r="O598" s="108" t="s">
        <v>160</v>
      </c>
      <c r="P598" s="109" t="s">
        <v>1872</v>
      </c>
      <c r="Q598" s="110"/>
      <c r="R598" s="110"/>
      <c r="S598" s="110"/>
      <c r="T598" s="110"/>
      <c r="U598" s="111"/>
      <c r="V598" s="111"/>
      <c r="W598" s="112"/>
      <c r="X598" s="113"/>
      <c r="Y598" s="114" t="s">
        <v>285</v>
      </c>
      <c r="Z598" s="115">
        <v>21.74</v>
      </c>
      <c r="AA598" s="116">
        <v>800</v>
      </c>
      <c r="AB598" s="117">
        <f t="shared" si="81"/>
        <v>17392</v>
      </c>
      <c r="AC598" s="117">
        <f t="shared" si="82"/>
        <v>136.03152800000001</v>
      </c>
      <c r="AD598" s="118"/>
      <c r="AE598" s="117">
        <f t="shared" si="83"/>
        <v>0</v>
      </c>
      <c r="AF598" s="117">
        <f t="shared" si="84"/>
        <v>0</v>
      </c>
      <c r="AG598" s="119">
        <f t="shared" si="85"/>
        <v>800</v>
      </c>
      <c r="AH598" s="120">
        <f t="shared" si="86"/>
        <v>17392</v>
      </c>
      <c r="AI598" s="121">
        <f t="shared" si="87"/>
        <v>136.03152800000001</v>
      </c>
      <c r="AJ598" s="122" t="str">
        <f>+C598</f>
        <v>HONG KONG</v>
      </c>
      <c r="AK598" s="122" t="str">
        <f>IF(ISNA(VLOOKUP(postponeList!D598,[1]Sheet!$A$2:$B$12,2,FALSE))," ",(VLOOKUP(postponeList!D598,[1]Sheet!$A$2:$B$12,2,FALSE)))</f>
        <v>PMMA</v>
      </c>
      <c r="AL598" s="122" t="str">
        <f>IF(ISNA(VLOOKUP(E598,[1]Sheet!$G$2:$H$40,2,FALSE))," ",VLOOKUP(E598,[1]Sheet!$G$2:$H$40,2,FALSE))</f>
        <v>PHK-MSD</v>
      </c>
      <c r="AM598" s="122" t="str">
        <f>IF(ISNA(VLOOKUP(G598,[1]Sheet!$K$2:$L$159,2,FALSE))," ",(VLOOKUP(G598,[1]Sheet!$K$2:$L$159,2,FALSE)))</f>
        <v>SHET</v>
      </c>
      <c r="AN598" s="122" t="str">
        <f>IF(ISNA(VLOOKUP(I598&amp;C598,[1]Sheet!$D$2:$E$228,2,FALSE))," ",VLOOKUP(I598&amp;C598,[1]Sheet!$D$2:$E$228,2,FALSE))</f>
        <v>Kit &amp; Janice</v>
      </c>
      <c r="AO598" s="122" t="str">
        <f>+I598&amp;C598</f>
        <v>PANHONG KONG</v>
      </c>
      <c r="AP598" s="122" t="str">
        <f>C598&amp;D598&amp;E598&amp;G598&amp;I598&amp;O598</f>
        <v>HONG KONG312002018374PANMAR</v>
      </c>
      <c r="AQ598" s="122" t="str">
        <f>B598&amp;D598&amp;N598</f>
        <v xml:space="preserve">SOUTH EAST ASIA31200DF </v>
      </c>
      <c r="AR598" s="123" t="str">
        <f>+D598&amp;J598</f>
        <v>31200SE</v>
      </c>
      <c r="AS598" s="124" t="str">
        <f t="shared" si="88"/>
        <v/>
      </c>
      <c r="AT598" s="125" t="str">
        <f t="shared" si="89"/>
        <v>F-301CHABCMZP</v>
      </c>
      <c r="AU598" s="125" t="str">
        <f>IF(NOT(AT598=""),VLOOKUP(AT598,[1]PSI_Category!A:B,2,0),"")</f>
        <v>D/F</v>
      </c>
      <c r="AV598" s="125" t="s">
        <v>1778</v>
      </c>
      <c r="AW598" s="125" t="s">
        <v>1783</v>
      </c>
      <c r="AX598" s="125" t="s">
        <v>1783</v>
      </c>
    </row>
    <row r="599" spans="1:50" s="133" customFormat="1" ht="11.4" customHeight="1" x14ac:dyDescent="0.3">
      <c r="A599" s="103"/>
      <c r="B599" s="104" t="s">
        <v>1866</v>
      </c>
      <c r="C599" s="105" t="s">
        <v>1867</v>
      </c>
      <c r="D599" s="106">
        <v>31200</v>
      </c>
      <c r="E599" s="107">
        <v>2018</v>
      </c>
      <c r="F599" s="105" t="s">
        <v>1868</v>
      </c>
      <c r="G599" s="107">
        <v>374</v>
      </c>
      <c r="H599" s="105" t="s">
        <v>1869</v>
      </c>
      <c r="I599" s="105" t="s">
        <v>298</v>
      </c>
      <c r="J599" s="107" t="s">
        <v>293</v>
      </c>
      <c r="K599" s="128">
        <v>92011891</v>
      </c>
      <c r="L599" s="105" t="s">
        <v>2397</v>
      </c>
      <c r="M599" s="105" t="s">
        <v>1892</v>
      </c>
      <c r="N599" s="105" t="s">
        <v>1782</v>
      </c>
      <c r="O599" s="108" t="s">
        <v>160</v>
      </c>
      <c r="P599" s="109" t="s">
        <v>1872</v>
      </c>
      <c r="Q599" s="110"/>
      <c r="R599" s="110"/>
      <c r="S599" s="110"/>
      <c r="T599" s="110"/>
      <c r="U599" s="111"/>
      <c r="V599" s="111"/>
      <c r="W599" s="112"/>
      <c r="X599" s="113"/>
      <c r="Y599" s="114" t="s">
        <v>285</v>
      </c>
      <c r="Z599" s="115">
        <v>21.74</v>
      </c>
      <c r="AA599" s="116">
        <v>800</v>
      </c>
      <c r="AB599" s="117">
        <f t="shared" si="81"/>
        <v>17392</v>
      </c>
      <c r="AC599" s="117">
        <f t="shared" si="82"/>
        <v>136.03152800000001</v>
      </c>
      <c r="AD599" s="118"/>
      <c r="AE599" s="117">
        <f t="shared" si="83"/>
        <v>0</v>
      </c>
      <c r="AF599" s="117">
        <f t="shared" si="84"/>
        <v>0</v>
      </c>
      <c r="AG599" s="119">
        <f t="shared" si="85"/>
        <v>800</v>
      </c>
      <c r="AH599" s="120">
        <f t="shared" si="86"/>
        <v>17392</v>
      </c>
      <c r="AI599" s="121">
        <f t="shared" si="87"/>
        <v>136.03152800000001</v>
      </c>
      <c r="AJ599" s="122" t="str">
        <f>+C599</f>
        <v>HONG KONG</v>
      </c>
      <c r="AK599" s="122" t="str">
        <f>IF(ISNA(VLOOKUP(postponeList!D599,[1]Sheet!$A$2:$B$12,2,FALSE))," ",(VLOOKUP(postponeList!D599,[1]Sheet!$A$2:$B$12,2,FALSE)))</f>
        <v>PMMA</v>
      </c>
      <c r="AL599" s="122" t="str">
        <f>IF(ISNA(VLOOKUP(E599,[1]Sheet!$G$2:$H$40,2,FALSE))," ",VLOOKUP(E599,[1]Sheet!$G$2:$H$40,2,FALSE))</f>
        <v>PHK-MSD</v>
      </c>
      <c r="AM599" s="122" t="str">
        <f>IF(ISNA(VLOOKUP(G599,[1]Sheet!$K$2:$L$159,2,FALSE))," ",(VLOOKUP(G599,[1]Sheet!$K$2:$L$159,2,FALSE)))</f>
        <v>SHET</v>
      </c>
      <c r="AN599" s="122" t="str">
        <f>IF(ISNA(VLOOKUP(I599&amp;C599,[1]Sheet!$D$2:$E$228,2,FALSE))," ",VLOOKUP(I599&amp;C599,[1]Sheet!$D$2:$E$228,2,FALSE))</f>
        <v>Kit &amp; Janice</v>
      </c>
      <c r="AO599" s="122" t="str">
        <f>+I599&amp;C599</f>
        <v>PANHONG KONG</v>
      </c>
      <c r="AP599" s="122" t="str">
        <f>C599&amp;D599&amp;E599&amp;G599&amp;I599&amp;O599</f>
        <v>HONG KONG312002018374PANMAR</v>
      </c>
      <c r="AQ599" s="122" t="str">
        <f>B599&amp;D599&amp;N599</f>
        <v xml:space="preserve">SOUTH EAST ASIA31200DF </v>
      </c>
      <c r="AR599" s="123" t="str">
        <f>+D599&amp;J599</f>
        <v>31200SE</v>
      </c>
      <c r="AS599" s="124" t="str">
        <f t="shared" si="88"/>
        <v/>
      </c>
      <c r="AT599" s="125" t="str">
        <f t="shared" si="89"/>
        <v>F-301CHABTMZP</v>
      </c>
      <c r="AU599" s="125" t="str">
        <f>IF(NOT(AT599=""),VLOOKUP(AT599,[1]PSI_Category!A:B,2,0),"")</f>
        <v>D/F</v>
      </c>
      <c r="AV599" s="125" t="s">
        <v>1778</v>
      </c>
      <c r="AW599" s="125" t="s">
        <v>1783</v>
      </c>
      <c r="AX599" s="125" t="s">
        <v>1783</v>
      </c>
    </row>
    <row r="600" spans="1:50" s="133" customFormat="1" ht="11.4" customHeight="1" x14ac:dyDescent="0.3">
      <c r="A600" s="103"/>
      <c r="B600" s="104" t="s">
        <v>1866</v>
      </c>
      <c r="C600" s="105" t="s">
        <v>1867</v>
      </c>
      <c r="D600" s="106">
        <v>31200</v>
      </c>
      <c r="E600" s="107">
        <v>2018</v>
      </c>
      <c r="F600" s="105" t="s">
        <v>1868</v>
      </c>
      <c r="G600" s="107">
        <v>374</v>
      </c>
      <c r="H600" s="105" t="s">
        <v>1869</v>
      </c>
      <c r="I600" s="105" t="s">
        <v>298</v>
      </c>
      <c r="J600" s="107" t="s">
        <v>293</v>
      </c>
      <c r="K600" s="128">
        <v>92011892</v>
      </c>
      <c r="L600" s="105" t="s">
        <v>2398</v>
      </c>
      <c r="M600" s="105" t="s">
        <v>1871</v>
      </c>
      <c r="N600" s="105" t="s">
        <v>1782</v>
      </c>
      <c r="O600" s="108" t="s">
        <v>160</v>
      </c>
      <c r="P600" s="109" t="s">
        <v>1872</v>
      </c>
      <c r="Q600" s="110"/>
      <c r="R600" s="110"/>
      <c r="S600" s="110"/>
      <c r="T600" s="110"/>
      <c r="U600" s="111"/>
      <c r="V600" s="111"/>
      <c r="W600" s="112"/>
      <c r="X600" s="113"/>
      <c r="Y600" s="114" t="s">
        <v>285</v>
      </c>
      <c r="Z600" s="115">
        <v>28.79</v>
      </c>
      <c r="AA600" s="116">
        <v>500</v>
      </c>
      <c r="AB600" s="117">
        <f t="shared" si="81"/>
        <v>14395</v>
      </c>
      <c r="AC600" s="117">
        <f t="shared" si="82"/>
        <v>112.59049250000001</v>
      </c>
      <c r="AD600" s="118"/>
      <c r="AE600" s="117">
        <f t="shared" si="83"/>
        <v>0</v>
      </c>
      <c r="AF600" s="117">
        <f t="shared" si="84"/>
        <v>0</v>
      </c>
      <c r="AG600" s="119">
        <f t="shared" si="85"/>
        <v>500</v>
      </c>
      <c r="AH600" s="120">
        <f t="shared" si="86"/>
        <v>14395</v>
      </c>
      <c r="AI600" s="121">
        <f t="shared" si="87"/>
        <v>112.59049250000001</v>
      </c>
      <c r="AJ600" s="122" t="str">
        <f>+C600</f>
        <v>HONG KONG</v>
      </c>
      <c r="AK600" s="122" t="str">
        <f>IF(ISNA(VLOOKUP(postponeList!D600,[1]Sheet!$A$2:$B$12,2,FALSE))," ",(VLOOKUP(postponeList!D600,[1]Sheet!$A$2:$B$12,2,FALSE)))</f>
        <v>PMMA</v>
      </c>
      <c r="AL600" s="122" t="str">
        <f>IF(ISNA(VLOOKUP(E600,[1]Sheet!$G$2:$H$40,2,FALSE))," ",VLOOKUP(E600,[1]Sheet!$G$2:$H$40,2,FALSE))</f>
        <v>PHK-MSD</v>
      </c>
      <c r="AM600" s="122" t="str">
        <f>IF(ISNA(VLOOKUP(G600,[1]Sheet!$K$2:$L$159,2,FALSE))," ",(VLOOKUP(G600,[1]Sheet!$K$2:$L$159,2,FALSE)))</f>
        <v>SHET</v>
      </c>
      <c r="AN600" s="122" t="str">
        <f>IF(ISNA(VLOOKUP(I600&amp;C600,[1]Sheet!$D$2:$E$228,2,FALSE))," ",VLOOKUP(I600&amp;C600,[1]Sheet!$D$2:$E$228,2,FALSE))</f>
        <v>Kit &amp; Janice</v>
      </c>
      <c r="AO600" s="122" t="str">
        <f>+I600&amp;C600</f>
        <v>PANHONG KONG</v>
      </c>
      <c r="AP600" s="122" t="str">
        <f>C600&amp;D600&amp;E600&amp;G600&amp;I600&amp;O600</f>
        <v>HONG KONG312002018374PANMAR</v>
      </c>
      <c r="AQ600" s="122" t="str">
        <f>B600&amp;D600&amp;N600</f>
        <v xml:space="preserve">SOUTH EAST ASIA31200DF </v>
      </c>
      <c r="AR600" s="123" t="str">
        <f>+D600&amp;J600</f>
        <v>31200SE</v>
      </c>
      <c r="AS600" s="124" t="str">
        <f t="shared" si="88"/>
        <v/>
      </c>
      <c r="AT600" s="125" t="str">
        <f t="shared" si="89"/>
        <v>F-351CHNBAMZP</v>
      </c>
      <c r="AU600" s="125" t="str">
        <f>IF(NOT(AT600=""),VLOOKUP(AT600,[1]PSI_Category!A:B,2,0),"")</f>
        <v>D/F</v>
      </c>
      <c r="AV600" s="125" t="s">
        <v>1778</v>
      </c>
      <c r="AW600" s="125" t="s">
        <v>1783</v>
      </c>
      <c r="AX600" s="125" t="s">
        <v>1783</v>
      </c>
    </row>
    <row r="601" spans="1:50" s="133" customFormat="1" ht="11.4" customHeight="1" x14ac:dyDescent="0.3">
      <c r="A601" s="103"/>
      <c r="B601" s="104" t="s">
        <v>1866</v>
      </c>
      <c r="C601" s="105" t="s">
        <v>1867</v>
      </c>
      <c r="D601" s="105">
        <v>31200</v>
      </c>
      <c r="E601" s="107">
        <v>2018</v>
      </c>
      <c r="F601" s="105" t="s">
        <v>1868</v>
      </c>
      <c r="G601" s="107">
        <v>374</v>
      </c>
      <c r="H601" s="105" t="s">
        <v>1869</v>
      </c>
      <c r="I601" s="105" t="s">
        <v>298</v>
      </c>
      <c r="J601" s="107" t="s">
        <v>293</v>
      </c>
      <c r="K601" s="128">
        <v>92011892</v>
      </c>
      <c r="L601" s="105" t="s">
        <v>2398</v>
      </c>
      <c r="M601" s="105" t="s">
        <v>1873</v>
      </c>
      <c r="N601" s="105" t="s">
        <v>1782</v>
      </c>
      <c r="O601" s="108" t="s">
        <v>160</v>
      </c>
      <c r="P601" s="109" t="s">
        <v>1872</v>
      </c>
      <c r="Q601" s="110"/>
      <c r="R601" s="110"/>
      <c r="S601" s="110"/>
      <c r="T601" s="110"/>
      <c r="U601" s="111"/>
      <c r="V601" s="111"/>
      <c r="W601" s="112"/>
      <c r="X601" s="113"/>
      <c r="Y601" s="114" t="s">
        <v>285</v>
      </c>
      <c r="Z601" s="115">
        <v>28.79</v>
      </c>
      <c r="AA601" s="116">
        <v>300</v>
      </c>
      <c r="AB601" s="117">
        <f t="shared" si="81"/>
        <v>8637</v>
      </c>
      <c r="AC601" s="117">
        <f t="shared" si="82"/>
        <v>67.554295500000009</v>
      </c>
      <c r="AD601" s="118"/>
      <c r="AE601" s="117">
        <f t="shared" si="83"/>
        <v>0</v>
      </c>
      <c r="AF601" s="117">
        <f t="shared" si="84"/>
        <v>0</v>
      </c>
      <c r="AG601" s="119">
        <f t="shared" si="85"/>
        <v>300</v>
      </c>
      <c r="AH601" s="120">
        <f t="shared" si="86"/>
        <v>8637</v>
      </c>
      <c r="AI601" s="121">
        <f t="shared" si="87"/>
        <v>67.554295500000009</v>
      </c>
      <c r="AJ601" s="122" t="str">
        <f>+C601</f>
        <v>HONG KONG</v>
      </c>
      <c r="AK601" s="122" t="str">
        <f>IF(ISNA(VLOOKUP(postponeList!D601,[1]Sheet!$A$2:$B$12,2,FALSE))," ",(VLOOKUP(postponeList!D601,[1]Sheet!$A$2:$B$12,2,FALSE)))</f>
        <v>PMMA</v>
      </c>
      <c r="AL601" s="122" t="str">
        <f>IF(ISNA(VLOOKUP(E601,[1]Sheet!$G$2:$H$40,2,FALSE))," ",VLOOKUP(E601,[1]Sheet!$G$2:$H$40,2,FALSE))</f>
        <v>PHK-MSD</v>
      </c>
      <c r="AM601" s="122" t="str">
        <f>IF(ISNA(VLOOKUP(G601,[1]Sheet!$K$2:$L$159,2,FALSE))," ",(VLOOKUP(G601,[1]Sheet!$K$2:$L$159,2,FALSE)))</f>
        <v>SHET</v>
      </c>
      <c r="AN601" s="122" t="str">
        <f>IF(ISNA(VLOOKUP(I601&amp;C601,[1]Sheet!$D$2:$E$228,2,FALSE))," ",VLOOKUP(I601&amp;C601,[1]Sheet!$D$2:$E$228,2,FALSE))</f>
        <v>Kit &amp; Janice</v>
      </c>
      <c r="AO601" s="122" t="str">
        <f>+I601&amp;C601</f>
        <v>PANHONG KONG</v>
      </c>
      <c r="AP601" s="122" t="str">
        <f>C601&amp;D601&amp;E601&amp;G601&amp;I601&amp;O601</f>
        <v>HONG KONG312002018374PANMAR</v>
      </c>
      <c r="AQ601" s="122" t="str">
        <f>B601&amp;D601&amp;N601</f>
        <v xml:space="preserve">SOUTH EAST ASIA31200DF </v>
      </c>
      <c r="AR601" s="123" t="str">
        <f>+D601&amp;J601</f>
        <v>31200SE</v>
      </c>
      <c r="AS601" s="124" t="str">
        <f t="shared" si="88"/>
        <v/>
      </c>
      <c r="AT601" s="125" t="str">
        <f t="shared" si="89"/>
        <v>F-351CHNBCMZP</v>
      </c>
      <c r="AU601" s="125" t="str">
        <f>IF(NOT(AT601=""),VLOOKUP(AT601,[1]PSI_Category!A:B,2,0),"")</f>
        <v>D/F</v>
      </c>
      <c r="AV601" s="125" t="s">
        <v>1778</v>
      </c>
      <c r="AW601" s="125" t="s">
        <v>1783</v>
      </c>
      <c r="AX601" s="125" t="s">
        <v>1783</v>
      </c>
    </row>
    <row r="602" spans="1:50" s="133" customFormat="1" ht="11.4" customHeight="1" x14ac:dyDescent="0.3">
      <c r="A602" s="103"/>
      <c r="B602" s="104" t="s">
        <v>1866</v>
      </c>
      <c r="C602" s="105" t="s">
        <v>1867</v>
      </c>
      <c r="D602" s="106">
        <v>31200</v>
      </c>
      <c r="E602" s="107">
        <v>2018</v>
      </c>
      <c r="F602" s="105" t="s">
        <v>1868</v>
      </c>
      <c r="G602" s="107">
        <v>374</v>
      </c>
      <c r="H602" s="105" t="s">
        <v>1869</v>
      </c>
      <c r="I602" s="105" t="s">
        <v>298</v>
      </c>
      <c r="J602" s="107" t="s">
        <v>293</v>
      </c>
      <c r="K602" s="128">
        <v>92011892</v>
      </c>
      <c r="L602" s="105" t="s">
        <v>2398</v>
      </c>
      <c r="M602" s="105" t="s">
        <v>1874</v>
      </c>
      <c r="N602" s="105" t="s">
        <v>1782</v>
      </c>
      <c r="O602" s="108" t="s">
        <v>160</v>
      </c>
      <c r="P602" s="109" t="s">
        <v>1872</v>
      </c>
      <c r="Q602" s="110"/>
      <c r="R602" s="110"/>
      <c r="S602" s="110"/>
      <c r="T602" s="110"/>
      <c r="U602" s="111"/>
      <c r="V602" s="111"/>
      <c r="W602" s="112"/>
      <c r="X602" s="113"/>
      <c r="Y602" s="114" t="s">
        <v>285</v>
      </c>
      <c r="Z602" s="115">
        <v>28.79</v>
      </c>
      <c r="AA602" s="116">
        <v>300</v>
      </c>
      <c r="AB602" s="117">
        <f t="shared" si="81"/>
        <v>8637</v>
      </c>
      <c r="AC602" s="117">
        <f t="shared" si="82"/>
        <v>67.554295500000009</v>
      </c>
      <c r="AD602" s="118"/>
      <c r="AE602" s="117">
        <f t="shared" si="83"/>
        <v>0</v>
      </c>
      <c r="AF602" s="117">
        <f t="shared" si="84"/>
        <v>0</v>
      </c>
      <c r="AG602" s="119">
        <f t="shared" si="85"/>
        <v>300</v>
      </c>
      <c r="AH602" s="120">
        <f t="shared" si="86"/>
        <v>8637</v>
      </c>
      <c r="AI602" s="121">
        <f t="shared" si="87"/>
        <v>67.554295500000009</v>
      </c>
      <c r="AJ602" s="122" t="str">
        <f>+C602</f>
        <v>HONG KONG</v>
      </c>
      <c r="AK602" s="122" t="str">
        <f>IF(ISNA(VLOOKUP(postponeList!D602,[1]Sheet!$A$2:$B$12,2,FALSE))," ",(VLOOKUP(postponeList!D602,[1]Sheet!$A$2:$B$12,2,FALSE)))</f>
        <v>PMMA</v>
      </c>
      <c r="AL602" s="122" t="str">
        <f>IF(ISNA(VLOOKUP(E602,[1]Sheet!$G$2:$H$40,2,FALSE))," ",VLOOKUP(E602,[1]Sheet!$G$2:$H$40,2,FALSE))</f>
        <v>PHK-MSD</v>
      </c>
      <c r="AM602" s="122" t="str">
        <f>IF(ISNA(VLOOKUP(G602,[1]Sheet!$K$2:$L$159,2,FALSE))," ",(VLOOKUP(G602,[1]Sheet!$K$2:$L$159,2,FALSE)))</f>
        <v>SHET</v>
      </c>
      <c r="AN602" s="122" t="str">
        <f>IF(ISNA(VLOOKUP(I602&amp;C602,[1]Sheet!$D$2:$E$228,2,FALSE))," ",VLOOKUP(I602&amp;C602,[1]Sheet!$D$2:$E$228,2,FALSE))</f>
        <v>Kit &amp; Janice</v>
      </c>
      <c r="AO602" s="122" t="str">
        <f>+I602&amp;C602</f>
        <v>PANHONG KONG</v>
      </c>
      <c r="AP602" s="122" t="str">
        <f>C602&amp;D602&amp;E602&amp;G602&amp;I602&amp;O602</f>
        <v>HONG KONG312002018374PANMAR</v>
      </c>
      <c r="AQ602" s="122" t="str">
        <f>B602&amp;D602&amp;N602</f>
        <v xml:space="preserve">SOUTH EAST ASIA31200DF </v>
      </c>
      <c r="AR602" s="123" t="str">
        <f>+D602&amp;J602</f>
        <v>31200SE</v>
      </c>
      <c r="AS602" s="124" t="str">
        <f t="shared" si="88"/>
        <v/>
      </c>
      <c r="AT602" s="125" t="str">
        <f t="shared" si="89"/>
        <v>F-351CHNBTMZP</v>
      </c>
      <c r="AU602" s="125" t="str">
        <f>IF(NOT(AT602=""),VLOOKUP(AT602,[1]PSI_Category!A:B,2,0),"")</f>
        <v>D/F</v>
      </c>
      <c r="AV602" s="125" t="s">
        <v>1778</v>
      </c>
      <c r="AW602" s="125" t="s">
        <v>1783</v>
      </c>
      <c r="AX602" s="125" t="s">
        <v>1783</v>
      </c>
    </row>
    <row r="603" spans="1:50" s="133" customFormat="1" ht="11.4" customHeight="1" x14ac:dyDescent="0.3">
      <c r="A603" s="103"/>
      <c r="B603" s="104" t="s">
        <v>1866</v>
      </c>
      <c r="C603" s="105" t="s">
        <v>1867</v>
      </c>
      <c r="D603" s="106">
        <v>31200</v>
      </c>
      <c r="E603" s="107">
        <v>2018</v>
      </c>
      <c r="F603" s="105" t="s">
        <v>1868</v>
      </c>
      <c r="G603" s="107">
        <v>374</v>
      </c>
      <c r="H603" s="105" t="s">
        <v>1869</v>
      </c>
      <c r="I603" s="105" t="s">
        <v>298</v>
      </c>
      <c r="J603" s="107" t="s">
        <v>293</v>
      </c>
      <c r="K603" s="128">
        <v>92011893</v>
      </c>
      <c r="L603" s="105" t="s">
        <v>2399</v>
      </c>
      <c r="M603" s="105" t="s">
        <v>1894</v>
      </c>
      <c r="N603" s="105" t="s">
        <v>1782</v>
      </c>
      <c r="O603" s="108" t="s">
        <v>160</v>
      </c>
      <c r="P603" s="109" t="s">
        <v>1872</v>
      </c>
      <c r="Q603" s="110">
        <v>45376</v>
      </c>
      <c r="R603" s="110"/>
      <c r="S603" s="110">
        <v>45377</v>
      </c>
      <c r="T603" s="111"/>
      <c r="U603" s="111" t="s">
        <v>2023</v>
      </c>
      <c r="V603" s="111" t="s">
        <v>2103</v>
      </c>
      <c r="W603" s="112"/>
      <c r="X603" s="113"/>
      <c r="Y603" s="114" t="s">
        <v>285</v>
      </c>
      <c r="Z603" s="115">
        <v>29.44</v>
      </c>
      <c r="AA603" s="116">
        <v>400</v>
      </c>
      <c r="AB603" s="117">
        <f t="shared" si="81"/>
        <v>11776</v>
      </c>
      <c r="AC603" s="117">
        <f t="shared" si="82"/>
        <v>92.105983999999992</v>
      </c>
      <c r="AD603" s="118">
        <v>400</v>
      </c>
      <c r="AE603" s="117">
        <f t="shared" si="83"/>
        <v>11776</v>
      </c>
      <c r="AF603" s="117">
        <f t="shared" si="84"/>
        <v>92.105983999999992</v>
      </c>
      <c r="AG603" s="119">
        <f t="shared" si="85"/>
        <v>0</v>
      </c>
      <c r="AH603" s="120">
        <f t="shared" si="86"/>
        <v>0</v>
      </c>
      <c r="AI603" s="121">
        <f t="shared" si="87"/>
        <v>0</v>
      </c>
      <c r="AJ603" s="122" t="str">
        <f>+C603</f>
        <v>HONG KONG</v>
      </c>
      <c r="AK603" s="122" t="str">
        <f>IF(ISNA(VLOOKUP(postponeList!D603,[1]Sheet!$A$2:$B$12,2,FALSE))," ",(VLOOKUP(postponeList!D603,[1]Sheet!$A$2:$B$12,2,FALSE)))</f>
        <v>PMMA</v>
      </c>
      <c r="AL603" s="122" t="str">
        <f>IF(ISNA(VLOOKUP(E603,[1]Sheet!$G$2:$H$40,2,FALSE))," ",VLOOKUP(E603,[1]Sheet!$G$2:$H$40,2,FALSE))</f>
        <v>PHK-MSD</v>
      </c>
      <c r="AM603" s="122" t="str">
        <f>IF(ISNA(VLOOKUP(G603,[1]Sheet!$K$2:$L$159,2,FALSE))," ",(VLOOKUP(G603,[1]Sheet!$K$2:$L$159,2,FALSE)))</f>
        <v>SHET</v>
      </c>
      <c r="AN603" s="122" t="str">
        <f>IF(ISNA(VLOOKUP(I603&amp;C603,[1]Sheet!$D$2:$E$228,2,FALSE))," ",VLOOKUP(I603&amp;C603,[1]Sheet!$D$2:$E$228,2,FALSE))</f>
        <v>Kit &amp; Janice</v>
      </c>
      <c r="AO603" s="122" t="str">
        <f>+I603&amp;C603</f>
        <v>PANHONG KONG</v>
      </c>
      <c r="AP603" s="122" t="str">
        <f>C603&amp;D603&amp;E603&amp;G603&amp;I603&amp;O603</f>
        <v>HONG KONG312002018374PANMAR</v>
      </c>
      <c r="AQ603" s="122" t="str">
        <f>B603&amp;D603&amp;N603</f>
        <v xml:space="preserve">SOUTH EAST ASIA31200DF </v>
      </c>
      <c r="AR603" s="123" t="str">
        <f>+D603&amp;J603</f>
        <v>31200SE</v>
      </c>
      <c r="AS603" s="124" t="str">
        <f t="shared" si="88"/>
        <v>Ves</v>
      </c>
      <c r="AT603" s="125" t="str">
        <f t="shared" si="89"/>
        <v>F-401CHNBAMZP</v>
      </c>
      <c r="AU603" s="125" t="str">
        <f>IF(NOT(AT603=""),VLOOKUP(AT603,[1]PSI_Category!A:B,2,0),"")</f>
        <v>D/F</v>
      </c>
      <c r="AV603" s="125" t="s">
        <v>1778</v>
      </c>
      <c r="AW603" s="125" t="s">
        <v>1783</v>
      </c>
      <c r="AX603" s="125" t="s">
        <v>1783</v>
      </c>
    </row>
    <row r="604" spans="1:50" s="133" customFormat="1" ht="11.4" customHeight="1" x14ac:dyDescent="0.3">
      <c r="A604" s="103"/>
      <c r="B604" s="104" t="s">
        <v>1866</v>
      </c>
      <c r="C604" s="105" t="s">
        <v>1867</v>
      </c>
      <c r="D604" s="106">
        <v>31200</v>
      </c>
      <c r="E604" s="107">
        <v>2018</v>
      </c>
      <c r="F604" s="105" t="s">
        <v>1868</v>
      </c>
      <c r="G604" s="107">
        <v>374</v>
      </c>
      <c r="H604" s="105" t="s">
        <v>1869</v>
      </c>
      <c r="I604" s="105" t="s">
        <v>298</v>
      </c>
      <c r="J604" s="107" t="s">
        <v>293</v>
      </c>
      <c r="K604" s="128">
        <v>92011893</v>
      </c>
      <c r="L604" s="105" t="s">
        <v>2399</v>
      </c>
      <c r="M604" s="105" t="s">
        <v>1895</v>
      </c>
      <c r="N604" s="105" t="s">
        <v>1782</v>
      </c>
      <c r="O604" s="108" t="s">
        <v>160</v>
      </c>
      <c r="P604" s="109" t="s">
        <v>1872</v>
      </c>
      <c r="Q604" s="110">
        <v>45376</v>
      </c>
      <c r="R604" s="110"/>
      <c r="S604" s="110">
        <v>45377</v>
      </c>
      <c r="T604" s="111"/>
      <c r="U604" s="111" t="s">
        <v>2023</v>
      </c>
      <c r="V604" s="111" t="s">
        <v>2103</v>
      </c>
      <c r="W604" s="112"/>
      <c r="X604" s="113"/>
      <c r="Y604" s="114" t="s">
        <v>285</v>
      </c>
      <c r="Z604" s="115">
        <v>29.44</v>
      </c>
      <c r="AA604" s="116">
        <v>300</v>
      </c>
      <c r="AB604" s="117">
        <f t="shared" si="81"/>
        <v>8832</v>
      </c>
      <c r="AC604" s="117">
        <f t="shared" si="82"/>
        <v>69.079487999999998</v>
      </c>
      <c r="AD604" s="118">
        <v>300</v>
      </c>
      <c r="AE604" s="117">
        <f t="shared" si="83"/>
        <v>8832</v>
      </c>
      <c r="AF604" s="117">
        <f t="shared" si="84"/>
        <v>69.079487999999998</v>
      </c>
      <c r="AG604" s="119">
        <f t="shared" si="85"/>
        <v>0</v>
      </c>
      <c r="AH604" s="120">
        <f t="shared" si="86"/>
        <v>0</v>
      </c>
      <c r="AI604" s="121">
        <f t="shared" si="87"/>
        <v>0</v>
      </c>
      <c r="AJ604" s="122" t="str">
        <f>+C604</f>
        <v>HONG KONG</v>
      </c>
      <c r="AK604" s="122" t="str">
        <f>IF(ISNA(VLOOKUP(postponeList!D604,[1]Sheet!$A$2:$B$12,2,FALSE))," ",(VLOOKUP(postponeList!D604,[1]Sheet!$A$2:$B$12,2,FALSE)))</f>
        <v>PMMA</v>
      </c>
      <c r="AL604" s="122" t="str">
        <f>IF(ISNA(VLOOKUP(E604,[1]Sheet!$G$2:$H$40,2,FALSE))," ",VLOOKUP(E604,[1]Sheet!$G$2:$H$40,2,FALSE))</f>
        <v>PHK-MSD</v>
      </c>
      <c r="AM604" s="122" t="str">
        <f>IF(ISNA(VLOOKUP(G604,[1]Sheet!$K$2:$L$159,2,FALSE))," ",(VLOOKUP(G604,[1]Sheet!$K$2:$L$159,2,FALSE)))</f>
        <v>SHET</v>
      </c>
      <c r="AN604" s="122" t="str">
        <f>IF(ISNA(VLOOKUP(I604&amp;C604,[1]Sheet!$D$2:$E$228,2,FALSE))," ",VLOOKUP(I604&amp;C604,[1]Sheet!$D$2:$E$228,2,FALSE))</f>
        <v>Kit &amp; Janice</v>
      </c>
      <c r="AO604" s="122" t="str">
        <f>+I604&amp;C604</f>
        <v>PANHONG KONG</v>
      </c>
      <c r="AP604" s="122" t="str">
        <f>C604&amp;D604&amp;E604&amp;G604&amp;I604&amp;O604</f>
        <v>HONG KONG312002018374PANMAR</v>
      </c>
      <c r="AQ604" s="122" t="str">
        <f>B604&amp;D604&amp;N604</f>
        <v xml:space="preserve">SOUTH EAST ASIA31200DF </v>
      </c>
      <c r="AR604" s="123" t="str">
        <f>+D604&amp;J604</f>
        <v>31200SE</v>
      </c>
      <c r="AS604" s="124" t="str">
        <f t="shared" si="88"/>
        <v>Ves</v>
      </c>
      <c r="AT604" s="125" t="str">
        <f t="shared" si="89"/>
        <v>F-401CHNBCMZP</v>
      </c>
      <c r="AU604" s="125" t="str">
        <f>IF(NOT(AT604=""),VLOOKUP(AT604,[1]PSI_Category!A:B,2,0),"")</f>
        <v>D/F</v>
      </c>
      <c r="AV604" s="125" t="s">
        <v>1778</v>
      </c>
      <c r="AW604" s="125" t="s">
        <v>1783</v>
      </c>
      <c r="AX604" s="125" t="s">
        <v>1783</v>
      </c>
    </row>
    <row r="605" spans="1:50" s="103" customFormat="1" ht="11.4" customHeight="1" x14ac:dyDescent="0.3">
      <c r="B605" s="104" t="s">
        <v>1866</v>
      </c>
      <c r="C605" s="105" t="s">
        <v>1867</v>
      </c>
      <c r="D605" s="106">
        <v>31200</v>
      </c>
      <c r="E605" s="107">
        <v>2018</v>
      </c>
      <c r="F605" s="105" t="s">
        <v>1868</v>
      </c>
      <c r="G605" s="107">
        <v>374</v>
      </c>
      <c r="H605" s="105" t="s">
        <v>1869</v>
      </c>
      <c r="I605" s="105" t="s">
        <v>298</v>
      </c>
      <c r="J605" s="107" t="s">
        <v>293</v>
      </c>
      <c r="K605" s="128">
        <v>92011893</v>
      </c>
      <c r="L605" s="105" t="s">
        <v>2399</v>
      </c>
      <c r="M605" s="105" t="s">
        <v>1896</v>
      </c>
      <c r="N605" s="105" t="s">
        <v>1782</v>
      </c>
      <c r="O605" s="108" t="s">
        <v>160</v>
      </c>
      <c r="P605" s="109" t="s">
        <v>1872</v>
      </c>
      <c r="Q605" s="110">
        <v>45376</v>
      </c>
      <c r="R605" s="110"/>
      <c r="S605" s="110">
        <v>45377</v>
      </c>
      <c r="T605" s="111"/>
      <c r="U605" s="111" t="s">
        <v>2023</v>
      </c>
      <c r="V605" s="111" t="s">
        <v>2103</v>
      </c>
      <c r="W605" s="112"/>
      <c r="X605" s="113"/>
      <c r="Y605" s="114" t="s">
        <v>285</v>
      </c>
      <c r="Z605" s="115">
        <v>29.44</v>
      </c>
      <c r="AA605" s="116">
        <v>200</v>
      </c>
      <c r="AB605" s="117">
        <f t="shared" si="81"/>
        <v>5888</v>
      </c>
      <c r="AC605" s="117">
        <f t="shared" si="82"/>
        <v>46.052991999999996</v>
      </c>
      <c r="AD605" s="118">
        <v>200</v>
      </c>
      <c r="AE605" s="117">
        <f t="shared" si="83"/>
        <v>5888</v>
      </c>
      <c r="AF605" s="117">
        <f t="shared" si="84"/>
        <v>46.052991999999996</v>
      </c>
      <c r="AG605" s="119">
        <f t="shared" si="85"/>
        <v>0</v>
      </c>
      <c r="AH605" s="120">
        <f t="shared" si="86"/>
        <v>0</v>
      </c>
      <c r="AI605" s="121">
        <f t="shared" si="87"/>
        <v>0</v>
      </c>
      <c r="AJ605" s="122" t="str">
        <f>+C605</f>
        <v>HONG KONG</v>
      </c>
      <c r="AK605" s="122" t="str">
        <f>IF(ISNA(VLOOKUP(postponeList!D605,[1]Sheet!$A$2:$B$12,2,FALSE))," ",(VLOOKUP(postponeList!D605,[1]Sheet!$A$2:$B$12,2,FALSE)))</f>
        <v>PMMA</v>
      </c>
      <c r="AL605" s="122" t="str">
        <f>IF(ISNA(VLOOKUP(E605,[1]Sheet!$G$2:$H$40,2,FALSE))," ",VLOOKUP(E605,[1]Sheet!$G$2:$H$40,2,FALSE))</f>
        <v>PHK-MSD</v>
      </c>
      <c r="AM605" s="122" t="str">
        <f>IF(ISNA(VLOOKUP(G605,[1]Sheet!$K$2:$L$159,2,FALSE))," ",(VLOOKUP(G605,[1]Sheet!$K$2:$L$159,2,FALSE)))</f>
        <v>SHET</v>
      </c>
      <c r="AN605" s="122" t="str">
        <f>IF(ISNA(VLOOKUP(I605&amp;C605,[1]Sheet!$D$2:$E$228,2,FALSE))," ",VLOOKUP(I605&amp;C605,[1]Sheet!$D$2:$E$228,2,FALSE))</f>
        <v>Kit &amp; Janice</v>
      </c>
      <c r="AO605" s="122" t="str">
        <f>+I605&amp;C605</f>
        <v>PANHONG KONG</v>
      </c>
      <c r="AP605" s="122" t="str">
        <f>C605&amp;D605&amp;E605&amp;G605&amp;I605&amp;O605</f>
        <v>HONG KONG312002018374PANMAR</v>
      </c>
      <c r="AQ605" s="122" t="str">
        <f>B605&amp;D605&amp;N605</f>
        <v xml:space="preserve">SOUTH EAST ASIA31200DF </v>
      </c>
      <c r="AR605" s="123" t="str">
        <f>+D605&amp;J605</f>
        <v>31200SE</v>
      </c>
      <c r="AS605" s="124" t="str">
        <f t="shared" si="88"/>
        <v>Ves</v>
      </c>
      <c r="AT605" s="125" t="str">
        <f t="shared" si="89"/>
        <v>F-401CHNBTMZP</v>
      </c>
      <c r="AU605" s="125" t="str">
        <f>IF(NOT(AT605=""),VLOOKUP(AT605,[1]PSI_Category!A:B,2,0),"")</f>
        <v>D/F</v>
      </c>
      <c r="AV605" s="125" t="s">
        <v>1778</v>
      </c>
      <c r="AW605" s="125" t="s">
        <v>1783</v>
      </c>
      <c r="AX605" s="125" t="s">
        <v>1783</v>
      </c>
    </row>
    <row r="606" spans="1:50" s="103" customFormat="1" ht="11.4" customHeight="1" x14ac:dyDescent="0.3">
      <c r="B606" s="104" t="s">
        <v>1866</v>
      </c>
      <c r="C606" s="105" t="s">
        <v>1867</v>
      </c>
      <c r="D606" s="106">
        <v>31200</v>
      </c>
      <c r="E606" s="107">
        <v>372</v>
      </c>
      <c r="F606" s="105" t="s">
        <v>1909</v>
      </c>
      <c r="G606" s="107">
        <v>372</v>
      </c>
      <c r="H606" s="105" t="s">
        <v>1909</v>
      </c>
      <c r="I606" s="105" t="s">
        <v>1773</v>
      </c>
      <c r="J606" s="107" t="s">
        <v>293</v>
      </c>
      <c r="K606" s="128">
        <v>92011883</v>
      </c>
      <c r="L606" s="105" t="s">
        <v>2400</v>
      </c>
      <c r="M606" s="105" t="s">
        <v>2401</v>
      </c>
      <c r="N606" s="105" t="s">
        <v>1789</v>
      </c>
      <c r="O606" s="108" t="s">
        <v>160</v>
      </c>
      <c r="P606" s="109" t="s">
        <v>1777</v>
      </c>
      <c r="Q606" s="110"/>
      <c r="R606" s="110"/>
      <c r="S606" s="110"/>
      <c r="T606" s="110"/>
      <c r="U606" s="111"/>
      <c r="V606" s="111"/>
      <c r="W606" s="112"/>
      <c r="X606" s="113"/>
      <c r="Y606" s="114" t="s">
        <v>285</v>
      </c>
      <c r="Z606" s="115">
        <v>34.5</v>
      </c>
      <c r="AA606" s="116">
        <v>300</v>
      </c>
      <c r="AB606" s="117">
        <f t="shared" si="81"/>
        <v>10350</v>
      </c>
      <c r="AC606" s="117">
        <f t="shared" si="82"/>
        <v>80.952525000000009</v>
      </c>
      <c r="AD606" s="118"/>
      <c r="AE606" s="117">
        <f t="shared" si="83"/>
        <v>0</v>
      </c>
      <c r="AF606" s="117">
        <f t="shared" si="84"/>
        <v>0</v>
      </c>
      <c r="AG606" s="119">
        <f t="shared" si="85"/>
        <v>300</v>
      </c>
      <c r="AH606" s="120">
        <f t="shared" si="86"/>
        <v>10350</v>
      </c>
      <c r="AI606" s="121">
        <f t="shared" si="87"/>
        <v>80.952525000000009</v>
      </c>
      <c r="AJ606" s="122" t="str">
        <f>+C606</f>
        <v>HONG KONG</v>
      </c>
      <c r="AK606" s="122" t="str">
        <f>IF(ISNA(VLOOKUP(postponeList!D606,[1]Sheet!$A$2:$B$12,2,FALSE))," ",(VLOOKUP(postponeList!D606,[1]Sheet!$A$2:$B$12,2,FALSE)))</f>
        <v>PMMA</v>
      </c>
      <c r="AL606" s="122" t="str">
        <f>IF(ISNA(VLOOKUP(E606,[1]Sheet!$G$2:$H$40,2,FALSE))," ",VLOOKUP(E606,[1]Sheet!$G$2:$H$40,2,FALSE))</f>
        <v>SHEW</v>
      </c>
      <c r="AM606" s="122" t="str">
        <f>IF(ISNA(VLOOKUP(G606,[1]Sheet!$K$2:$L$159,2,FALSE))," ",(VLOOKUP(G606,[1]Sheet!$K$2:$L$159,2,FALSE)))</f>
        <v>SHEW</v>
      </c>
      <c r="AN606" s="122" t="str">
        <f>IF(ISNA(VLOOKUP(I606&amp;C606,[1]Sheet!$D$2:$E$228,2,FALSE))," ",VLOOKUP(I606&amp;C606,[1]Sheet!$D$2:$E$228,2,FALSE))</f>
        <v>Kit &amp; Janice</v>
      </c>
      <c r="AO606" s="122" t="str">
        <f>+I606&amp;C606</f>
        <v>KDKHONG KONG</v>
      </c>
      <c r="AP606" s="122" t="str">
        <f>C606&amp;D606&amp;E606&amp;G606&amp;I606&amp;O606</f>
        <v>HONG KONG31200372372KDKMAR</v>
      </c>
      <c r="AQ606" s="122" t="str">
        <f>B606&amp;D606&amp;N606</f>
        <v xml:space="preserve">SOUTH EAST ASIA31200WF </v>
      </c>
      <c r="AR606" s="123" t="str">
        <f>+D606&amp;J606</f>
        <v>31200SE</v>
      </c>
      <c r="AS606" s="124" t="str">
        <f t="shared" si="88"/>
        <v/>
      </c>
      <c r="AT606" s="125" t="str">
        <f t="shared" si="89"/>
        <v>M30CHNBAMZ</v>
      </c>
      <c r="AU606" s="125" t="str">
        <f>IF(NOT(AT606=""),VLOOKUP(AT606,[1]PSI_Category!A:B,2,0),"")</f>
        <v>W/F</v>
      </c>
      <c r="AV606" s="125" t="s">
        <v>1778</v>
      </c>
      <c r="AW606" s="125" t="s">
        <v>1790</v>
      </c>
      <c r="AX606" s="125" t="s">
        <v>1790</v>
      </c>
    </row>
    <row r="607" spans="1:50" s="103" customFormat="1" ht="11.4" customHeight="1" x14ac:dyDescent="0.3">
      <c r="B607" s="104" t="s">
        <v>1866</v>
      </c>
      <c r="C607" s="105" t="s">
        <v>1867</v>
      </c>
      <c r="D607" s="106">
        <v>31200</v>
      </c>
      <c r="E607" s="107">
        <v>372</v>
      </c>
      <c r="F607" s="105" t="s">
        <v>1909</v>
      </c>
      <c r="G607" s="107">
        <v>372</v>
      </c>
      <c r="H607" s="105" t="s">
        <v>1909</v>
      </c>
      <c r="I607" s="105" t="s">
        <v>1773</v>
      </c>
      <c r="J607" s="107" t="s">
        <v>293</v>
      </c>
      <c r="K607" s="128">
        <v>92011883</v>
      </c>
      <c r="L607" s="105" t="s">
        <v>2400</v>
      </c>
      <c r="M607" s="105" t="s">
        <v>1911</v>
      </c>
      <c r="N607" s="105" t="s">
        <v>1789</v>
      </c>
      <c r="O607" s="108" t="s">
        <v>160</v>
      </c>
      <c r="P607" s="109" t="s">
        <v>1777</v>
      </c>
      <c r="Q607" s="110">
        <v>45376</v>
      </c>
      <c r="R607" s="110"/>
      <c r="S607" s="110">
        <v>45377</v>
      </c>
      <c r="T607" s="111"/>
      <c r="U607" s="111" t="s">
        <v>2023</v>
      </c>
      <c r="V607" s="111" t="s">
        <v>2103</v>
      </c>
      <c r="W607" s="112"/>
      <c r="X607" s="113"/>
      <c r="Y607" s="114" t="s">
        <v>285</v>
      </c>
      <c r="Z607" s="115">
        <v>34.5</v>
      </c>
      <c r="AA607" s="116">
        <v>100</v>
      </c>
      <c r="AB607" s="117">
        <f t="shared" si="81"/>
        <v>3450</v>
      </c>
      <c r="AC607" s="117">
        <f t="shared" si="82"/>
        <v>26.984175000000004</v>
      </c>
      <c r="AD607" s="118">
        <v>100</v>
      </c>
      <c r="AE607" s="117">
        <f t="shared" si="83"/>
        <v>3450</v>
      </c>
      <c r="AF607" s="117">
        <f t="shared" si="84"/>
        <v>26.984175000000004</v>
      </c>
      <c r="AG607" s="119">
        <f t="shared" si="85"/>
        <v>0</v>
      </c>
      <c r="AH607" s="120">
        <f t="shared" si="86"/>
        <v>0</v>
      </c>
      <c r="AI607" s="121">
        <f t="shared" si="87"/>
        <v>0</v>
      </c>
      <c r="AJ607" s="122" t="str">
        <f>+C607</f>
        <v>HONG KONG</v>
      </c>
      <c r="AK607" s="122" t="str">
        <f>IF(ISNA(VLOOKUP(postponeList!D607,[1]Sheet!$A$2:$B$12,2,FALSE))," ",(VLOOKUP(postponeList!D607,[1]Sheet!$A$2:$B$12,2,FALSE)))</f>
        <v>PMMA</v>
      </c>
      <c r="AL607" s="122" t="str">
        <f>IF(ISNA(VLOOKUP(E607,[1]Sheet!$G$2:$H$40,2,FALSE))," ",VLOOKUP(E607,[1]Sheet!$G$2:$H$40,2,FALSE))</f>
        <v>SHEW</v>
      </c>
      <c r="AM607" s="122" t="str">
        <f>IF(ISNA(VLOOKUP(G607,[1]Sheet!$K$2:$L$159,2,FALSE))," ",(VLOOKUP(G607,[1]Sheet!$K$2:$L$159,2,FALSE)))</f>
        <v>SHEW</v>
      </c>
      <c r="AN607" s="122" t="str">
        <f>IF(ISNA(VLOOKUP(I607&amp;C607,[1]Sheet!$D$2:$E$228,2,FALSE))," ",VLOOKUP(I607&amp;C607,[1]Sheet!$D$2:$E$228,2,FALSE))</f>
        <v>Kit &amp; Janice</v>
      </c>
      <c r="AO607" s="122" t="str">
        <f>+I607&amp;C607</f>
        <v>KDKHONG KONG</v>
      </c>
      <c r="AP607" s="122" t="str">
        <f>C607&amp;D607&amp;E607&amp;G607&amp;I607&amp;O607</f>
        <v>HONG KONG31200372372KDKMAR</v>
      </c>
      <c r="AQ607" s="122" t="str">
        <f>B607&amp;D607&amp;N607</f>
        <v xml:space="preserve">SOUTH EAST ASIA31200WF </v>
      </c>
      <c r="AR607" s="123" t="str">
        <f>+D607&amp;J607</f>
        <v>31200SE</v>
      </c>
      <c r="AS607" s="124" t="str">
        <f t="shared" si="88"/>
        <v>Ves</v>
      </c>
      <c r="AT607" s="125" t="str">
        <f t="shared" si="89"/>
        <v>M30CHNBHMZ</v>
      </c>
      <c r="AU607" s="125" t="str">
        <f>IF(NOT(AT607=""),VLOOKUP(AT607,[1]PSI_Category!A:B,2,0),"")</f>
        <v>W/F</v>
      </c>
      <c r="AV607" s="125" t="s">
        <v>1778</v>
      </c>
      <c r="AW607" s="125" t="s">
        <v>1790</v>
      </c>
      <c r="AX607" s="125" t="s">
        <v>1790</v>
      </c>
    </row>
    <row r="608" spans="1:50" s="103" customFormat="1" ht="11.4" customHeight="1" x14ac:dyDescent="0.3">
      <c r="B608" s="104" t="s">
        <v>1866</v>
      </c>
      <c r="C608" s="105" t="s">
        <v>1867</v>
      </c>
      <c r="D608" s="106">
        <v>31200</v>
      </c>
      <c r="E608" s="107">
        <v>372</v>
      </c>
      <c r="F608" s="105" t="s">
        <v>1909</v>
      </c>
      <c r="G608" s="107">
        <v>372</v>
      </c>
      <c r="H608" s="105" t="s">
        <v>1909</v>
      </c>
      <c r="I608" s="105" t="s">
        <v>1773</v>
      </c>
      <c r="J608" s="107" t="s">
        <v>293</v>
      </c>
      <c r="K608" s="128">
        <v>92011883</v>
      </c>
      <c r="L608" s="105" t="s">
        <v>2400</v>
      </c>
      <c r="M608" s="105" t="s">
        <v>1912</v>
      </c>
      <c r="N608" s="105" t="s">
        <v>1789</v>
      </c>
      <c r="O608" s="108" t="s">
        <v>160</v>
      </c>
      <c r="P608" s="109" t="s">
        <v>1777</v>
      </c>
      <c r="Q608" s="110">
        <v>45376</v>
      </c>
      <c r="R608" s="110"/>
      <c r="S608" s="110">
        <v>45377</v>
      </c>
      <c r="T608" s="111"/>
      <c r="U608" s="111" t="s">
        <v>2023</v>
      </c>
      <c r="V608" s="111" t="s">
        <v>2103</v>
      </c>
      <c r="W608" s="112"/>
      <c r="X608" s="113"/>
      <c r="Y608" s="114" t="s">
        <v>285</v>
      </c>
      <c r="Z608" s="115">
        <v>36.299999999999997</v>
      </c>
      <c r="AA608" s="116">
        <v>300</v>
      </c>
      <c r="AB608" s="117">
        <f t="shared" si="81"/>
        <v>10890</v>
      </c>
      <c r="AC608" s="117">
        <f t="shared" si="82"/>
        <v>85.176135000000016</v>
      </c>
      <c r="AD608" s="118">
        <v>300</v>
      </c>
      <c r="AE608" s="117">
        <f t="shared" si="83"/>
        <v>10890</v>
      </c>
      <c r="AF608" s="117">
        <f t="shared" si="84"/>
        <v>85.176135000000016</v>
      </c>
      <c r="AG608" s="119">
        <f t="shared" si="85"/>
        <v>0</v>
      </c>
      <c r="AH608" s="120">
        <f t="shared" si="86"/>
        <v>0</v>
      </c>
      <c r="AI608" s="121">
        <f t="shared" si="87"/>
        <v>0</v>
      </c>
      <c r="AJ608" s="122" t="str">
        <f>+C608</f>
        <v>HONG KONG</v>
      </c>
      <c r="AK608" s="122" t="str">
        <f>IF(ISNA(VLOOKUP(postponeList!D608,[1]Sheet!$A$2:$B$12,2,FALSE))," ",(VLOOKUP(postponeList!D608,[1]Sheet!$A$2:$B$12,2,FALSE)))</f>
        <v>PMMA</v>
      </c>
      <c r="AL608" s="122" t="str">
        <f>IF(ISNA(VLOOKUP(E608,[1]Sheet!$G$2:$H$40,2,FALSE))," ",VLOOKUP(E608,[1]Sheet!$G$2:$H$40,2,FALSE))</f>
        <v>SHEW</v>
      </c>
      <c r="AM608" s="122" t="str">
        <f>IF(ISNA(VLOOKUP(G608,[1]Sheet!$K$2:$L$159,2,FALSE))," ",(VLOOKUP(G608,[1]Sheet!$K$2:$L$159,2,FALSE)))</f>
        <v>SHEW</v>
      </c>
      <c r="AN608" s="122" t="str">
        <f>IF(ISNA(VLOOKUP(I608&amp;C608,[1]Sheet!$D$2:$E$228,2,FALSE))," ",VLOOKUP(I608&amp;C608,[1]Sheet!$D$2:$E$228,2,FALSE))</f>
        <v>Kit &amp; Janice</v>
      </c>
      <c r="AO608" s="122" t="str">
        <f>+I608&amp;C608</f>
        <v>KDKHONG KONG</v>
      </c>
      <c r="AP608" s="122" t="str">
        <f>C608&amp;D608&amp;E608&amp;G608&amp;I608&amp;O608</f>
        <v>HONG KONG31200372372KDKMAR</v>
      </c>
      <c r="AQ608" s="122" t="str">
        <f>B608&amp;D608&amp;N608</f>
        <v xml:space="preserve">SOUTH EAST ASIA31200WF </v>
      </c>
      <c r="AR608" s="123" t="str">
        <f>+D608&amp;J608</f>
        <v>31200SE</v>
      </c>
      <c r="AS608" s="124" t="str">
        <f t="shared" si="88"/>
        <v>Ves</v>
      </c>
      <c r="AT608" s="125" t="str">
        <f t="shared" si="89"/>
        <v>M35CHNBAMZ</v>
      </c>
      <c r="AU608" s="125" t="str">
        <f>IF(NOT(AT608=""),VLOOKUP(AT608,[1]PSI_Category!A:B,2,0),"")</f>
        <v>W/F</v>
      </c>
      <c r="AV608" s="125" t="s">
        <v>1778</v>
      </c>
      <c r="AW608" s="125" t="s">
        <v>1790</v>
      </c>
      <c r="AX608" s="125" t="s">
        <v>1790</v>
      </c>
    </row>
    <row r="609" spans="2:50" s="103" customFormat="1" ht="11.4" customHeight="1" x14ac:dyDescent="0.3">
      <c r="B609" s="104" t="s">
        <v>1866</v>
      </c>
      <c r="C609" s="105" t="s">
        <v>1867</v>
      </c>
      <c r="D609" s="106">
        <v>31200</v>
      </c>
      <c r="E609" s="107">
        <v>372</v>
      </c>
      <c r="F609" s="105" t="s">
        <v>1909</v>
      </c>
      <c r="G609" s="107">
        <v>372</v>
      </c>
      <c r="H609" s="105" t="s">
        <v>1909</v>
      </c>
      <c r="I609" s="105" t="s">
        <v>1773</v>
      </c>
      <c r="J609" s="107" t="s">
        <v>293</v>
      </c>
      <c r="K609" s="128">
        <v>92011883</v>
      </c>
      <c r="L609" s="105" t="s">
        <v>2400</v>
      </c>
      <c r="M609" s="105" t="s">
        <v>1913</v>
      </c>
      <c r="N609" s="105" t="s">
        <v>1789</v>
      </c>
      <c r="O609" s="108" t="s">
        <v>160</v>
      </c>
      <c r="P609" s="109" t="s">
        <v>1777</v>
      </c>
      <c r="Q609" s="110">
        <v>45379</v>
      </c>
      <c r="R609" s="110"/>
      <c r="S609" s="110">
        <v>45380</v>
      </c>
      <c r="T609" s="110">
        <v>45381</v>
      </c>
      <c r="U609" s="111" t="s">
        <v>1952</v>
      </c>
      <c r="V609" s="111" t="s">
        <v>2003</v>
      </c>
      <c r="W609" s="112"/>
      <c r="X609" s="113"/>
      <c r="Y609" s="114" t="s">
        <v>285</v>
      </c>
      <c r="Z609" s="115">
        <v>36.299999999999997</v>
      </c>
      <c r="AA609" s="116">
        <v>100</v>
      </c>
      <c r="AB609" s="117">
        <f t="shared" si="81"/>
        <v>3629.9999999999995</v>
      </c>
      <c r="AC609" s="117">
        <f t="shared" si="82"/>
        <v>28.392045</v>
      </c>
      <c r="AD609" s="118">
        <v>100</v>
      </c>
      <c r="AE609" s="117">
        <f t="shared" si="83"/>
        <v>3629.9999999999995</v>
      </c>
      <c r="AF609" s="117">
        <f t="shared" si="84"/>
        <v>28.392045</v>
      </c>
      <c r="AG609" s="119">
        <f t="shared" si="85"/>
        <v>0</v>
      </c>
      <c r="AH609" s="120">
        <f t="shared" si="86"/>
        <v>0</v>
      </c>
      <c r="AI609" s="121">
        <f t="shared" si="87"/>
        <v>0</v>
      </c>
      <c r="AJ609" s="122" t="str">
        <f>+C609</f>
        <v>HONG KONG</v>
      </c>
      <c r="AK609" s="122" t="str">
        <f>IF(ISNA(VLOOKUP(postponeList!D609,[1]Sheet!$A$2:$B$12,2,FALSE))," ",(VLOOKUP(postponeList!D609,[1]Sheet!$A$2:$B$12,2,FALSE)))</f>
        <v>PMMA</v>
      </c>
      <c r="AL609" s="122" t="str">
        <f>IF(ISNA(VLOOKUP(E609,[1]Sheet!$G$2:$H$40,2,FALSE))," ",VLOOKUP(E609,[1]Sheet!$G$2:$H$40,2,FALSE))</f>
        <v>SHEW</v>
      </c>
      <c r="AM609" s="122" t="str">
        <f>IF(ISNA(VLOOKUP(G609,[1]Sheet!$K$2:$L$159,2,FALSE))," ",(VLOOKUP(G609,[1]Sheet!$K$2:$L$159,2,FALSE)))</f>
        <v>SHEW</v>
      </c>
      <c r="AN609" s="122" t="str">
        <f>IF(ISNA(VLOOKUP(I609&amp;C609,[1]Sheet!$D$2:$E$228,2,FALSE))," ",VLOOKUP(I609&amp;C609,[1]Sheet!$D$2:$E$228,2,FALSE))</f>
        <v>Kit &amp; Janice</v>
      </c>
      <c r="AO609" s="122" t="str">
        <f>+I609&amp;C609</f>
        <v>KDKHONG KONG</v>
      </c>
      <c r="AP609" s="122" t="str">
        <f>C609&amp;D609&amp;E609&amp;G609&amp;I609&amp;O609</f>
        <v>HONG KONG31200372372KDKMAR</v>
      </c>
      <c r="AQ609" s="122" t="str">
        <f>B609&amp;D609&amp;N609</f>
        <v xml:space="preserve">SOUTH EAST ASIA31200WF </v>
      </c>
      <c r="AR609" s="123" t="str">
        <f>+D609&amp;J609</f>
        <v>31200SE</v>
      </c>
      <c r="AS609" s="124" t="str">
        <f t="shared" si="88"/>
        <v>Pro</v>
      </c>
      <c r="AT609" s="125" t="str">
        <f t="shared" si="89"/>
        <v>M35CHNBHMZ</v>
      </c>
      <c r="AU609" s="125" t="str">
        <f>IF(NOT(AT609=""),VLOOKUP(AT609,[1]PSI_Category!A:B,2,0),"")</f>
        <v>W/F</v>
      </c>
      <c r="AV609" s="125" t="s">
        <v>1778</v>
      </c>
      <c r="AW609" s="125" t="s">
        <v>1790</v>
      </c>
      <c r="AX609" s="125" t="s">
        <v>1790</v>
      </c>
    </row>
    <row r="610" spans="2:50" s="103" customFormat="1" ht="11.4" customHeight="1" x14ac:dyDescent="0.3">
      <c r="B610" s="104" t="s">
        <v>1866</v>
      </c>
      <c r="C610" s="105" t="s">
        <v>1867</v>
      </c>
      <c r="D610" s="106">
        <v>31200</v>
      </c>
      <c r="E610" s="107">
        <v>372</v>
      </c>
      <c r="F610" s="105" t="s">
        <v>1909</v>
      </c>
      <c r="G610" s="107">
        <v>372</v>
      </c>
      <c r="H610" s="105" t="s">
        <v>1909</v>
      </c>
      <c r="I610" s="105" t="s">
        <v>1773</v>
      </c>
      <c r="J610" s="107" t="s">
        <v>293</v>
      </c>
      <c r="K610" s="128">
        <v>92011883</v>
      </c>
      <c r="L610" s="105" t="s">
        <v>2400</v>
      </c>
      <c r="M610" s="105" t="s">
        <v>2402</v>
      </c>
      <c r="N610" s="105" t="s">
        <v>1789</v>
      </c>
      <c r="O610" s="108" t="s">
        <v>160</v>
      </c>
      <c r="P610" s="109" t="s">
        <v>1777</v>
      </c>
      <c r="Q610" s="110">
        <v>45379</v>
      </c>
      <c r="R610" s="110"/>
      <c r="S610" s="110">
        <v>45380</v>
      </c>
      <c r="T610" s="110">
        <v>45381</v>
      </c>
      <c r="U610" s="111" t="s">
        <v>1952</v>
      </c>
      <c r="V610" s="111" t="s">
        <v>2003</v>
      </c>
      <c r="W610" s="112"/>
      <c r="X610" s="113"/>
      <c r="Y610" s="114" t="s">
        <v>285</v>
      </c>
      <c r="Z610" s="115">
        <v>38.299999999999997</v>
      </c>
      <c r="AA610" s="116">
        <v>2000</v>
      </c>
      <c r="AB610" s="117">
        <f t="shared" si="81"/>
        <v>76600</v>
      </c>
      <c r="AC610" s="117">
        <f t="shared" si="82"/>
        <v>599.12689999999998</v>
      </c>
      <c r="AD610" s="118">
        <v>2000</v>
      </c>
      <c r="AE610" s="117">
        <f t="shared" si="83"/>
        <v>76600</v>
      </c>
      <c r="AF610" s="117">
        <f t="shared" si="84"/>
        <v>599.12689999999998</v>
      </c>
      <c r="AG610" s="119">
        <f t="shared" si="85"/>
        <v>0</v>
      </c>
      <c r="AH610" s="120">
        <f t="shared" si="86"/>
        <v>0</v>
      </c>
      <c r="AI610" s="121">
        <f t="shared" si="87"/>
        <v>0</v>
      </c>
      <c r="AJ610" s="122" t="str">
        <f>+C610</f>
        <v>HONG KONG</v>
      </c>
      <c r="AK610" s="122" t="str">
        <f>IF(ISNA(VLOOKUP(postponeList!D610,[1]Sheet!$A$2:$B$12,2,FALSE))," ",(VLOOKUP(postponeList!D610,[1]Sheet!$A$2:$B$12,2,FALSE)))</f>
        <v>PMMA</v>
      </c>
      <c r="AL610" s="122" t="str">
        <f>IF(ISNA(VLOOKUP(E610,[1]Sheet!$G$2:$H$40,2,FALSE))," ",VLOOKUP(E610,[1]Sheet!$G$2:$H$40,2,FALSE))</f>
        <v>SHEW</v>
      </c>
      <c r="AM610" s="122" t="str">
        <f>IF(ISNA(VLOOKUP(G610,[1]Sheet!$K$2:$L$159,2,FALSE))," ",(VLOOKUP(G610,[1]Sheet!$K$2:$L$159,2,FALSE)))</f>
        <v>SHEW</v>
      </c>
      <c r="AN610" s="122" t="str">
        <f>IF(ISNA(VLOOKUP(I610&amp;C610,[1]Sheet!$D$2:$E$228,2,FALSE))," ",VLOOKUP(I610&amp;C610,[1]Sheet!$D$2:$E$228,2,FALSE))</f>
        <v>Kit &amp; Janice</v>
      </c>
      <c r="AO610" s="122" t="str">
        <f>+I610&amp;C610</f>
        <v>KDKHONG KONG</v>
      </c>
      <c r="AP610" s="122" t="str">
        <f>C610&amp;D610&amp;E610&amp;G610&amp;I610&amp;O610</f>
        <v>HONG KONG31200372372KDKMAR</v>
      </c>
      <c r="AQ610" s="122" t="str">
        <f>B610&amp;D610&amp;N610</f>
        <v xml:space="preserve">SOUTH EAST ASIA31200WF </v>
      </c>
      <c r="AR610" s="123" t="str">
        <f>+D610&amp;J610</f>
        <v>31200SE</v>
      </c>
      <c r="AS610" s="124" t="str">
        <f t="shared" si="88"/>
        <v>Pro</v>
      </c>
      <c r="AT610" s="125" t="str">
        <f t="shared" si="89"/>
        <v>M40CHNBAMZ</v>
      </c>
      <c r="AU610" s="125" t="str">
        <f>IF(NOT(AT610=""),VLOOKUP(AT610,[1]PSI_Category!A:B,2,0),"")</f>
        <v>W/F</v>
      </c>
      <c r="AV610" s="125" t="s">
        <v>1778</v>
      </c>
      <c r="AW610" s="125" t="s">
        <v>1790</v>
      </c>
      <c r="AX610" s="125" t="s">
        <v>1790</v>
      </c>
    </row>
    <row r="611" spans="2:50" s="103" customFormat="1" ht="11.4" customHeight="1" x14ac:dyDescent="0.3">
      <c r="B611" s="104" t="s">
        <v>1866</v>
      </c>
      <c r="C611" s="105" t="s">
        <v>1867</v>
      </c>
      <c r="D611" s="106">
        <v>31200</v>
      </c>
      <c r="E611" s="107">
        <v>372</v>
      </c>
      <c r="F611" s="105" t="s">
        <v>1909</v>
      </c>
      <c r="G611" s="107">
        <v>372</v>
      </c>
      <c r="H611" s="105" t="s">
        <v>1909</v>
      </c>
      <c r="I611" s="105" t="s">
        <v>1773</v>
      </c>
      <c r="J611" s="107" t="s">
        <v>293</v>
      </c>
      <c r="K611" s="128">
        <v>92011883</v>
      </c>
      <c r="L611" s="105" t="s">
        <v>2400</v>
      </c>
      <c r="M611" s="105" t="s">
        <v>1914</v>
      </c>
      <c r="N611" s="105" t="s">
        <v>1789</v>
      </c>
      <c r="O611" s="108" t="s">
        <v>160</v>
      </c>
      <c r="P611" s="109" t="s">
        <v>1777</v>
      </c>
      <c r="Q611" s="110">
        <v>45376</v>
      </c>
      <c r="R611" s="110"/>
      <c r="S611" s="110">
        <v>45377</v>
      </c>
      <c r="T611" s="111"/>
      <c r="U611" s="111" t="s">
        <v>2023</v>
      </c>
      <c r="V611" s="111" t="s">
        <v>2103</v>
      </c>
      <c r="W611" s="112"/>
      <c r="X611" s="113"/>
      <c r="Y611" s="114" t="s">
        <v>285</v>
      </c>
      <c r="Z611" s="115">
        <v>38.299999999999997</v>
      </c>
      <c r="AA611" s="116">
        <v>500</v>
      </c>
      <c r="AB611" s="117">
        <f t="shared" si="81"/>
        <v>19150</v>
      </c>
      <c r="AC611" s="117">
        <f t="shared" si="82"/>
        <v>149.78172499999999</v>
      </c>
      <c r="AD611" s="118">
        <v>500</v>
      </c>
      <c r="AE611" s="117">
        <f t="shared" si="83"/>
        <v>19150</v>
      </c>
      <c r="AF611" s="117">
        <f t="shared" si="84"/>
        <v>149.78172499999999</v>
      </c>
      <c r="AG611" s="119">
        <f t="shared" si="85"/>
        <v>0</v>
      </c>
      <c r="AH611" s="120">
        <f t="shared" si="86"/>
        <v>0</v>
      </c>
      <c r="AI611" s="121">
        <f t="shared" si="87"/>
        <v>0</v>
      </c>
      <c r="AJ611" s="122" t="str">
        <f>+C611</f>
        <v>HONG KONG</v>
      </c>
      <c r="AK611" s="122" t="str">
        <f>IF(ISNA(VLOOKUP(postponeList!D611,[1]Sheet!$A$2:$B$12,2,FALSE))," ",(VLOOKUP(postponeList!D611,[1]Sheet!$A$2:$B$12,2,FALSE)))</f>
        <v>PMMA</v>
      </c>
      <c r="AL611" s="122" t="str">
        <f>IF(ISNA(VLOOKUP(E611,[1]Sheet!$G$2:$H$40,2,FALSE))," ",VLOOKUP(E611,[1]Sheet!$G$2:$H$40,2,FALSE))</f>
        <v>SHEW</v>
      </c>
      <c r="AM611" s="122" t="str">
        <f>IF(ISNA(VLOOKUP(G611,[1]Sheet!$K$2:$L$159,2,FALSE))," ",(VLOOKUP(G611,[1]Sheet!$K$2:$L$159,2,FALSE)))</f>
        <v>SHEW</v>
      </c>
      <c r="AN611" s="122" t="str">
        <f>IF(ISNA(VLOOKUP(I611&amp;C611,[1]Sheet!$D$2:$E$228,2,FALSE))," ",VLOOKUP(I611&amp;C611,[1]Sheet!$D$2:$E$228,2,FALSE))</f>
        <v>Kit &amp; Janice</v>
      </c>
      <c r="AO611" s="122" t="str">
        <f>+I611&amp;C611</f>
        <v>KDKHONG KONG</v>
      </c>
      <c r="AP611" s="122" t="str">
        <f>C611&amp;D611&amp;E611&amp;G611&amp;I611&amp;O611</f>
        <v>HONG KONG31200372372KDKMAR</v>
      </c>
      <c r="AQ611" s="122" t="str">
        <f>B611&amp;D611&amp;N611</f>
        <v xml:space="preserve">SOUTH EAST ASIA31200WF </v>
      </c>
      <c r="AR611" s="123" t="str">
        <f>+D611&amp;J611</f>
        <v>31200SE</v>
      </c>
      <c r="AS611" s="124" t="str">
        <f t="shared" si="88"/>
        <v>Ves</v>
      </c>
      <c r="AT611" s="125" t="str">
        <f t="shared" si="89"/>
        <v>M40CHNBHMZ</v>
      </c>
      <c r="AU611" s="125" t="str">
        <f>IF(NOT(AT611=""),VLOOKUP(AT611,[1]PSI_Category!A:B,2,0),"")</f>
        <v>W/F</v>
      </c>
      <c r="AV611" s="125" t="s">
        <v>1778</v>
      </c>
      <c r="AW611" s="125" t="s">
        <v>1790</v>
      </c>
      <c r="AX611" s="125" t="s">
        <v>1790</v>
      </c>
    </row>
    <row r="612" spans="2:50" s="103" customFormat="1" ht="11.4" customHeight="1" x14ac:dyDescent="0.3">
      <c r="B612" s="104" t="s">
        <v>1866</v>
      </c>
      <c r="C612" s="105" t="s">
        <v>1867</v>
      </c>
      <c r="D612" s="106">
        <v>31200</v>
      </c>
      <c r="E612" s="107">
        <v>372</v>
      </c>
      <c r="F612" s="105" t="s">
        <v>1909</v>
      </c>
      <c r="G612" s="107">
        <v>372</v>
      </c>
      <c r="H612" s="105" t="s">
        <v>1909</v>
      </c>
      <c r="I612" s="105" t="s">
        <v>1773</v>
      </c>
      <c r="J612" s="107" t="s">
        <v>293</v>
      </c>
      <c r="K612" s="128">
        <v>92011883</v>
      </c>
      <c r="L612" s="105" t="s">
        <v>2400</v>
      </c>
      <c r="M612" s="105" t="s">
        <v>2403</v>
      </c>
      <c r="N612" s="105" t="s">
        <v>1886</v>
      </c>
      <c r="O612" s="108" t="s">
        <v>160</v>
      </c>
      <c r="P612" s="109" t="s">
        <v>1777</v>
      </c>
      <c r="Q612" s="110"/>
      <c r="R612" s="110"/>
      <c r="S612" s="110"/>
      <c r="T612" s="110"/>
      <c r="U612" s="111"/>
      <c r="V612" s="111"/>
      <c r="W612" s="112"/>
      <c r="X612" s="113"/>
      <c r="Y612" s="114" t="s">
        <v>285</v>
      </c>
      <c r="Z612" s="115">
        <v>86.3</v>
      </c>
      <c r="AA612" s="116">
        <v>50</v>
      </c>
      <c r="AB612" s="117">
        <f t="shared" si="81"/>
        <v>4315</v>
      </c>
      <c r="AC612" s="117">
        <f t="shared" si="82"/>
        <v>33.749772499999999</v>
      </c>
      <c r="AD612" s="118"/>
      <c r="AE612" s="117">
        <f t="shared" si="83"/>
        <v>0</v>
      </c>
      <c r="AF612" s="117">
        <f t="shared" si="84"/>
        <v>0</v>
      </c>
      <c r="AG612" s="119">
        <f t="shared" si="85"/>
        <v>50</v>
      </c>
      <c r="AH612" s="120">
        <f t="shared" si="86"/>
        <v>4315</v>
      </c>
      <c r="AI612" s="121">
        <f t="shared" si="87"/>
        <v>33.749772499999999</v>
      </c>
      <c r="AJ612" s="122" t="str">
        <f>+C612</f>
        <v>HONG KONG</v>
      </c>
      <c r="AK612" s="122" t="str">
        <f>IF(ISNA(VLOOKUP(postponeList!D612,[1]Sheet!$A$2:$B$12,2,FALSE))," ",(VLOOKUP(postponeList!D612,[1]Sheet!$A$2:$B$12,2,FALSE)))</f>
        <v>PMMA</v>
      </c>
      <c r="AL612" s="122" t="str">
        <f>IF(ISNA(VLOOKUP(E612,[1]Sheet!$G$2:$H$40,2,FALSE))," ",VLOOKUP(E612,[1]Sheet!$G$2:$H$40,2,FALSE))</f>
        <v>SHEW</v>
      </c>
      <c r="AM612" s="122" t="str">
        <f>IF(ISNA(VLOOKUP(G612,[1]Sheet!$K$2:$L$159,2,FALSE))," ",(VLOOKUP(G612,[1]Sheet!$K$2:$L$159,2,FALSE)))</f>
        <v>SHEW</v>
      </c>
      <c r="AN612" s="122" t="str">
        <f>IF(ISNA(VLOOKUP(I612&amp;C612,[1]Sheet!$D$2:$E$228,2,FALSE))," ",VLOOKUP(I612&amp;C612,[1]Sheet!$D$2:$E$228,2,FALSE))</f>
        <v>Kit &amp; Janice</v>
      </c>
      <c r="AO612" s="122" t="str">
        <f>+I612&amp;C612</f>
        <v>KDKHONG KONG</v>
      </c>
      <c r="AP612" s="122" t="str">
        <f>C612&amp;D612&amp;E612&amp;G612&amp;I612&amp;O612</f>
        <v>HONG KONG31200372372KDKMAR</v>
      </c>
      <c r="AQ612" s="122" t="str">
        <f>B612&amp;D612&amp;N612</f>
        <v xml:space="preserve">SOUTH EAST ASIA31200LF </v>
      </c>
      <c r="AR612" s="123" t="str">
        <f>+D612&amp;J612</f>
        <v>31200SE</v>
      </c>
      <c r="AS612" s="124" t="str">
        <f t="shared" si="88"/>
        <v/>
      </c>
      <c r="AT612" s="125" t="str">
        <f t="shared" si="89"/>
        <v>M40KHNBAMZ</v>
      </c>
      <c r="AU612" s="125" t="str">
        <f>IF(NOT(AT612=""),VLOOKUP(AT612,[1]PSI_Category!A:B,2,0),"")</f>
        <v>L/F</v>
      </c>
      <c r="AV612" s="125" t="s">
        <v>1778</v>
      </c>
      <c r="AW612" s="125" t="s">
        <v>1887</v>
      </c>
      <c r="AX612" s="125" t="s">
        <v>1887</v>
      </c>
    </row>
    <row r="613" spans="2:50" s="103" customFormat="1" ht="11.4" customHeight="1" x14ac:dyDescent="0.3">
      <c r="B613" s="104" t="s">
        <v>1866</v>
      </c>
      <c r="C613" s="105" t="s">
        <v>1867</v>
      </c>
      <c r="D613" s="106">
        <v>31200</v>
      </c>
      <c r="E613" s="107">
        <v>372</v>
      </c>
      <c r="F613" s="105" t="s">
        <v>1909</v>
      </c>
      <c r="G613" s="107">
        <v>372</v>
      </c>
      <c r="H613" s="105" t="s">
        <v>1909</v>
      </c>
      <c r="I613" s="105" t="s">
        <v>1773</v>
      </c>
      <c r="J613" s="107" t="s">
        <v>293</v>
      </c>
      <c r="K613" s="128">
        <v>92011883</v>
      </c>
      <c r="L613" s="105" t="s">
        <v>2400</v>
      </c>
      <c r="M613" s="105" t="s">
        <v>2404</v>
      </c>
      <c r="N613" s="105" t="s">
        <v>1886</v>
      </c>
      <c r="O613" s="108" t="s">
        <v>160</v>
      </c>
      <c r="P613" s="109" t="s">
        <v>1777</v>
      </c>
      <c r="Q613" s="110"/>
      <c r="R613" s="110"/>
      <c r="S613" s="110"/>
      <c r="T613" s="110"/>
      <c r="U613" s="111"/>
      <c r="V613" s="111"/>
      <c r="W613" s="112"/>
      <c r="X613" s="113"/>
      <c r="Y613" s="114" t="s">
        <v>285</v>
      </c>
      <c r="Z613" s="115">
        <v>86.3</v>
      </c>
      <c r="AA613" s="116">
        <v>50</v>
      </c>
      <c r="AB613" s="117">
        <f t="shared" si="81"/>
        <v>4315</v>
      </c>
      <c r="AC613" s="117">
        <f t="shared" si="82"/>
        <v>33.749772499999999</v>
      </c>
      <c r="AD613" s="118"/>
      <c r="AE613" s="117">
        <f t="shared" si="83"/>
        <v>0</v>
      </c>
      <c r="AF613" s="117">
        <f t="shared" si="84"/>
        <v>0</v>
      </c>
      <c r="AG613" s="119">
        <f t="shared" si="85"/>
        <v>50</v>
      </c>
      <c r="AH613" s="120">
        <f t="shared" si="86"/>
        <v>4315</v>
      </c>
      <c r="AI613" s="121">
        <f t="shared" si="87"/>
        <v>33.749772499999999</v>
      </c>
      <c r="AJ613" s="122" t="str">
        <f>+C613</f>
        <v>HONG KONG</v>
      </c>
      <c r="AK613" s="122" t="str">
        <f>IF(ISNA(VLOOKUP(postponeList!D613,[1]Sheet!$A$2:$B$12,2,FALSE))," ",(VLOOKUP(postponeList!D613,[1]Sheet!$A$2:$B$12,2,FALSE)))</f>
        <v>PMMA</v>
      </c>
      <c r="AL613" s="122" t="str">
        <f>IF(ISNA(VLOOKUP(E613,[1]Sheet!$G$2:$H$40,2,FALSE))," ",VLOOKUP(E613,[1]Sheet!$G$2:$H$40,2,FALSE))</f>
        <v>SHEW</v>
      </c>
      <c r="AM613" s="122" t="str">
        <f>IF(ISNA(VLOOKUP(G613,[1]Sheet!$K$2:$L$159,2,FALSE))," ",(VLOOKUP(G613,[1]Sheet!$K$2:$L$159,2,FALSE)))</f>
        <v>SHEW</v>
      </c>
      <c r="AN613" s="122" t="str">
        <f>IF(ISNA(VLOOKUP(I613&amp;C613,[1]Sheet!$D$2:$E$228,2,FALSE))," ",VLOOKUP(I613&amp;C613,[1]Sheet!$D$2:$E$228,2,FALSE))</f>
        <v>Kit &amp; Janice</v>
      </c>
      <c r="AO613" s="122" t="str">
        <f>+I613&amp;C613</f>
        <v>KDKHONG KONG</v>
      </c>
      <c r="AP613" s="122" t="str">
        <f>C613&amp;D613&amp;E613&amp;G613&amp;I613&amp;O613</f>
        <v>HONG KONG31200372372KDKMAR</v>
      </c>
      <c r="AQ613" s="122" t="str">
        <f>B613&amp;D613&amp;N613</f>
        <v xml:space="preserve">SOUTH EAST ASIA31200LF </v>
      </c>
      <c r="AR613" s="123" t="str">
        <f>+D613&amp;J613</f>
        <v>31200SE</v>
      </c>
      <c r="AS613" s="124" t="str">
        <f t="shared" si="88"/>
        <v/>
      </c>
      <c r="AT613" s="125" t="str">
        <f t="shared" si="89"/>
        <v>M40KHNBTMZ</v>
      </c>
      <c r="AU613" s="125" t="str">
        <f>IF(NOT(AT613=""),VLOOKUP(AT613,[1]PSI_Category!A:B,2,0),"")</f>
        <v>L/F</v>
      </c>
      <c r="AV613" s="125" t="s">
        <v>1778</v>
      </c>
      <c r="AW613" s="125" t="s">
        <v>1887</v>
      </c>
      <c r="AX613" s="125" t="s">
        <v>1887</v>
      </c>
    </row>
    <row r="614" spans="2:50" s="103" customFormat="1" ht="11.4" customHeight="1" x14ac:dyDescent="0.3">
      <c r="B614" s="104" t="s">
        <v>1866</v>
      </c>
      <c r="C614" s="105" t="s">
        <v>1867</v>
      </c>
      <c r="D614" s="106">
        <v>31200</v>
      </c>
      <c r="E614" s="107">
        <v>372</v>
      </c>
      <c r="F614" s="105" t="s">
        <v>1909</v>
      </c>
      <c r="G614" s="107">
        <v>372</v>
      </c>
      <c r="H614" s="105" t="s">
        <v>1909</v>
      </c>
      <c r="I614" s="105" t="s">
        <v>1773</v>
      </c>
      <c r="J614" s="107" t="s">
        <v>293</v>
      </c>
      <c r="K614" s="128">
        <v>92011883</v>
      </c>
      <c r="L614" s="105" t="s">
        <v>2400</v>
      </c>
      <c r="M614" s="105" t="s">
        <v>2405</v>
      </c>
      <c r="N614" s="105" t="s">
        <v>1789</v>
      </c>
      <c r="O614" s="108" t="s">
        <v>160</v>
      </c>
      <c r="P614" s="109" t="s">
        <v>1777</v>
      </c>
      <c r="Q614" s="110"/>
      <c r="R614" s="110"/>
      <c r="S614" s="110"/>
      <c r="T614" s="110"/>
      <c r="U614" s="111"/>
      <c r="V614" s="111"/>
      <c r="W614" s="112"/>
      <c r="X614" s="113"/>
      <c r="Y614" s="114" t="s">
        <v>285</v>
      </c>
      <c r="Z614" s="115">
        <v>55.3</v>
      </c>
      <c r="AA614" s="116">
        <v>150</v>
      </c>
      <c r="AB614" s="117">
        <f t="shared" si="81"/>
        <v>8295</v>
      </c>
      <c r="AC614" s="117">
        <f t="shared" si="82"/>
        <v>64.879342500000007</v>
      </c>
      <c r="AD614" s="118"/>
      <c r="AE614" s="117">
        <f t="shared" si="83"/>
        <v>0</v>
      </c>
      <c r="AF614" s="117">
        <f t="shared" si="84"/>
        <v>0</v>
      </c>
      <c r="AG614" s="119">
        <f t="shared" si="85"/>
        <v>150</v>
      </c>
      <c r="AH614" s="120">
        <f t="shared" si="86"/>
        <v>8295</v>
      </c>
      <c r="AI614" s="121">
        <f t="shared" si="87"/>
        <v>64.879342500000007</v>
      </c>
      <c r="AJ614" s="122" t="str">
        <f>+C614</f>
        <v>HONG KONG</v>
      </c>
      <c r="AK614" s="122" t="str">
        <f>IF(ISNA(VLOOKUP(postponeList!D614,[1]Sheet!$A$2:$B$12,2,FALSE))," ",(VLOOKUP(postponeList!D614,[1]Sheet!$A$2:$B$12,2,FALSE)))</f>
        <v>PMMA</v>
      </c>
      <c r="AL614" s="122" t="str">
        <f>IF(ISNA(VLOOKUP(E614,[1]Sheet!$G$2:$H$40,2,FALSE))," ",VLOOKUP(E614,[1]Sheet!$G$2:$H$40,2,FALSE))</f>
        <v>SHEW</v>
      </c>
      <c r="AM614" s="122" t="str">
        <f>IF(ISNA(VLOOKUP(G614,[1]Sheet!$K$2:$L$159,2,FALSE))," ",(VLOOKUP(G614,[1]Sheet!$K$2:$L$159,2,FALSE)))</f>
        <v>SHEW</v>
      </c>
      <c r="AN614" s="122" t="str">
        <f>IF(ISNA(VLOOKUP(I614&amp;C614,[1]Sheet!$D$2:$E$228,2,FALSE))," ",VLOOKUP(I614&amp;C614,[1]Sheet!$D$2:$E$228,2,FALSE))</f>
        <v>Kit &amp; Janice</v>
      </c>
      <c r="AO614" s="122" t="str">
        <f>+I614&amp;C614</f>
        <v>KDKHONG KONG</v>
      </c>
      <c r="AP614" s="122" t="str">
        <f>C614&amp;D614&amp;E614&amp;G614&amp;I614&amp;O614</f>
        <v>HONG KONG31200372372KDKMAR</v>
      </c>
      <c r="AQ614" s="122" t="str">
        <f>B614&amp;D614&amp;N614</f>
        <v xml:space="preserve">SOUTH EAST ASIA31200WF </v>
      </c>
      <c r="AR614" s="123" t="str">
        <f>+D614&amp;J614</f>
        <v>31200SE</v>
      </c>
      <c r="AS614" s="124" t="str">
        <f t="shared" si="88"/>
        <v/>
      </c>
      <c r="AT614" s="125" t="str">
        <f t="shared" si="89"/>
        <v>M40MHNBHMZ</v>
      </c>
      <c r="AU614" s="125" t="str">
        <f>IF(NOT(AT614=""),VLOOKUP(AT614,[1]PSI_Category!A:B,2,0),"")</f>
        <v>W/F</v>
      </c>
      <c r="AV614" s="125" t="s">
        <v>1778</v>
      </c>
      <c r="AW614" s="125" t="s">
        <v>1790</v>
      </c>
      <c r="AX614" s="125" t="s">
        <v>1790</v>
      </c>
    </row>
    <row r="615" spans="2:50" s="103" customFormat="1" ht="11.4" customHeight="1" x14ac:dyDescent="0.3">
      <c r="B615" s="104" t="s">
        <v>1866</v>
      </c>
      <c r="C615" s="105" t="s">
        <v>1867</v>
      </c>
      <c r="D615" s="106">
        <v>31200</v>
      </c>
      <c r="E615" s="107">
        <v>372</v>
      </c>
      <c r="F615" s="105" t="s">
        <v>1909</v>
      </c>
      <c r="G615" s="107">
        <v>372</v>
      </c>
      <c r="H615" s="105" t="s">
        <v>1909</v>
      </c>
      <c r="I615" s="105" t="s">
        <v>1773</v>
      </c>
      <c r="J615" s="107" t="s">
        <v>293</v>
      </c>
      <c r="K615" s="128">
        <v>92011883</v>
      </c>
      <c r="L615" s="105" t="s">
        <v>2400</v>
      </c>
      <c r="M615" s="105" t="s">
        <v>2406</v>
      </c>
      <c r="N615" s="105" t="s">
        <v>1789</v>
      </c>
      <c r="O615" s="108" t="s">
        <v>160</v>
      </c>
      <c r="P615" s="109" t="s">
        <v>1777</v>
      </c>
      <c r="Q615" s="110"/>
      <c r="R615" s="110"/>
      <c r="S615" s="110"/>
      <c r="T615" s="110"/>
      <c r="U615" s="111"/>
      <c r="V615" s="111"/>
      <c r="W615" s="112"/>
      <c r="X615" s="113"/>
      <c r="Y615" s="114" t="s">
        <v>285</v>
      </c>
      <c r="Z615" s="115">
        <v>55.3</v>
      </c>
      <c r="AA615" s="116">
        <v>50</v>
      </c>
      <c r="AB615" s="117">
        <f t="shared" si="81"/>
        <v>2765</v>
      </c>
      <c r="AC615" s="117">
        <f t="shared" si="82"/>
        <v>21.626447500000001</v>
      </c>
      <c r="AD615" s="118"/>
      <c r="AE615" s="117">
        <f t="shared" si="83"/>
        <v>0</v>
      </c>
      <c r="AF615" s="117">
        <f t="shared" si="84"/>
        <v>0</v>
      </c>
      <c r="AG615" s="119">
        <f t="shared" si="85"/>
        <v>50</v>
      </c>
      <c r="AH615" s="120">
        <f t="shared" si="86"/>
        <v>2765</v>
      </c>
      <c r="AI615" s="121">
        <f t="shared" si="87"/>
        <v>21.626447500000001</v>
      </c>
      <c r="AJ615" s="122" t="str">
        <f>+C615</f>
        <v>HONG KONG</v>
      </c>
      <c r="AK615" s="122" t="str">
        <f>IF(ISNA(VLOOKUP(postponeList!D615,[1]Sheet!$A$2:$B$12,2,FALSE))," ",(VLOOKUP(postponeList!D615,[1]Sheet!$A$2:$B$12,2,FALSE)))</f>
        <v>PMMA</v>
      </c>
      <c r="AL615" s="122" t="str">
        <f>IF(ISNA(VLOOKUP(E615,[1]Sheet!$G$2:$H$40,2,FALSE))," ",VLOOKUP(E615,[1]Sheet!$G$2:$H$40,2,FALSE))</f>
        <v>SHEW</v>
      </c>
      <c r="AM615" s="122" t="str">
        <f>IF(ISNA(VLOOKUP(G615,[1]Sheet!$K$2:$L$159,2,FALSE))," ",(VLOOKUP(G615,[1]Sheet!$K$2:$L$159,2,FALSE)))</f>
        <v>SHEW</v>
      </c>
      <c r="AN615" s="122" t="str">
        <f>IF(ISNA(VLOOKUP(I615&amp;C615,[1]Sheet!$D$2:$E$228,2,FALSE))," ",VLOOKUP(I615&amp;C615,[1]Sheet!$D$2:$E$228,2,FALSE))</f>
        <v>Kit &amp; Janice</v>
      </c>
      <c r="AO615" s="122" t="str">
        <f>+I615&amp;C615</f>
        <v>KDKHONG KONG</v>
      </c>
      <c r="AP615" s="122" t="str">
        <f>C615&amp;D615&amp;E615&amp;G615&amp;I615&amp;O615</f>
        <v>HONG KONG31200372372KDKMAR</v>
      </c>
      <c r="AQ615" s="122" t="str">
        <f>B615&amp;D615&amp;N615</f>
        <v xml:space="preserve">SOUTH EAST ASIA31200WF </v>
      </c>
      <c r="AR615" s="123" t="str">
        <f>+D615&amp;J615</f>
        <v>31200SE</v>
      </c>
      <c r="AS615" s="124" t="str">
        <f t="shared" si="88"/>
        <v/>
      </c>
      <c r="AT615" s="125" t="str">
        <f t="shared" si="89"/>
        <v>M40MHNBKMZ</v>
      </c>
      <c r="AU615" s="125" t="str">
        <f>IF(NOT(AT615=""),VLOOKUP(AT615,[1]PSI_Category!A:B,2,0),"")</f>
        <v>W/F</v>
      </c>
      <c r="AV615" s="125" t="s">
        <v>1778</v>
      </c>
      <c r="AW615" s="125" t="s">
        <v>1790</v>
      </c>
      <c r="AX615" s="125" t="s">
        <v>1790</v>
      </c>
    </row>
    <row r="616" spans="2:50" s="103" customFormat="1" ht="11.4" customHeight="1" x14ac:dyDescent="0.3">
      <c r="B616" s="104" t="s">
        <v>1866</v>
      </c>
      <c r="C616" s="105" t="s">
        <v>1867</v>
      </c>
      <c r="D616" s="106">
        <v>31200</v>
      </c>
      <c r="E616" s="107">
        <v>372</v>
      </c>
      <c r="F616" s="105" t="s">
        <v>1909</v>
      </c>
      <c r="G616" s="107">
        <v>372</v>
      </c>
      <c r="H616" s="105" t="s">
        <v>1909</v>
      </c>
      <c r="I616" s="105" t="s">
        <v>1773</v>
      </c>
      <c r="J616" s="107" t="s">
        <v>293</v>
      </c>
      <c r="K616" s="128">
        <v>92011883</v>
      </c>
      <c r="L616" s="105" t="s">
        <v>2400</v>
      </c>
      <c r="M616" s="105" t="s">
        <v>2407</v>
      </c>
      <c r="N616" s="105" t="s">
        <v>1776</v>
      </c>
      <c r="O616" s="108" t="s">
        <v>160</v>
      </c>
      <c r="P616" s="109" t="s">
        <v>1777</v>
      </c>
      <c r="Q616" s="110">
        <v>45376</v>
      </c>
      <c r="R616" s="110"/>
      <c r="S616" s="110">
        <v>45377</v>
      </c>
      <c r="T616" s="111"/>
      <c r="U616" s="111" t="s">
        <v>2023</v>
      </c>
      <c r="V616" s="111" t="s">
        <v>2103</v>
      </c>
      <c r="W616" s="112"/>
      <c r="X616" s="113"/>
      <c r="Y616" s="114" t="s">
        <v>285</v>
      </c>
      <c r="Z616" s="115">
        <v>43.3</v>
      </c>
      <c r="AA616" s="116">
        <v>200</v>
      </c>
      <c r="AB616" s="117">
        <f t="shared" si="81"/>
        <v>8660</v>
      </c>
      <c r="AC616" s="117">
        <f t="shared" si="82"/>
        <v>67.734189999999998</v>
      </c>
      <c r="AD616" s="118">
        <v>200</v>
      </c>
      <c r="AE616" s="117">
        <f t="shared" si="83"/>
        <v>8660</v>
      </c>
      <c r="AF616" s="117">
        <f t="shared" si="84"/>
        <v>67.734189999999998</v>
      </c>
      <c r="AG616" s="119">
        <f t="shared" si="85"/>
        <v>0</v>
      </c>
      <c r="AH616" s="120">
        <f t="shared" si="86"/>
        <v>0</v>
      </c>
      <c r="AI616" s="121">
        <f t="shared" si="87"/>
        <v>0</v>
      </c>
      <c r="AJ616" s="122" t="str">
        <f>+C616</f>
        <v>HONG KONG</v>
      </c>
      <c r="AK616" s="122" t="str">
        <f>IF(ISNA(VLOOKUP(postponeList!D616,[1]Sheet!$A$2:$B$12,2,FALSE))," ",(VLOOKUP(postponeList!D616,[1]Sheet!$A$2:$B$12,2,FALSE)))</f>
        <v>PMMA</v>
      </c>
      <c r="AL616" s="122" t="str">
        <f>IF(ISNA(VLOOKUP(E616,[1]Sheet!$G$2:$H$40,2,FALSE))," ",VLOOKUP(E616,[1]Sheet!$G$2:$H$40,2,FALSE))</f>
        <v>SHEW</v>
      </c>
      <c r="AM616" s="122" t="str">
        <f>IF(ISNA(VLOOKUP(G616,[1]Sheet!$K$2:$L$159,2,FALSE))," ",(VLOOKUP(G616,[1]Sheet!$K$2:$L$159,2,FALSE)))</f>
        <v>SHEW</v>
      </c>
      <c r="AN616" s="122" t="str">
        <f>IF(ISNA(VLOOKUP(I616&amp;C616,[1]Sheet!$D$2:$E$228,2,FALSE))," ",VLOOKUP(I616&amp;C616,[1]Sheet!$D$2:$E$228,2,FALSE))</f>
        <v>Kit &amp; Janice</v>
      </c>
      <c r="AO616" s="122" t="str">
        <f>+I616&amp;C616</f>
        <v>KDKHONG KONG</v>
      </c>
      <c r="AP616" s="122" t="str">
        <f>C616&amp;D616&amp;E616&amp;G616&amp;I616&amp;O616</f>
        <v>HONG KONG31200372372KDKMAR</v>
      </c>
      <c r="AQ616" s="122" t="str">
        <f>B616&amp;D616&amp;N616</f>
        <v xml:space="preserve">SOUTH EAST ASIA31200AF </v>
      </c>
      <c r="AR616" s="123" t="str">
        <f>+D616&amp;J616</f>
        <v>31200SE</v>
      </c>
      <c r="AS616" s="124" t="str">
        <f t="shared" si="88"/>
        <v>Ves</v>
      </c>
      <c r="AT616" s="125" t="str">
        <f t="shared" si="89"/>
        <v>M40RHNBAXZ</v>
      </c>
      <c r="AU616" s="125" t="str">
        <f>IF(NOT(AT616=""),VLOOKUP(AT616,[1]PSI_Category!A:B,2,0),"")</f>
        <v>A/F</v>
      </c>
      <c r="AV616" s="125" t="s">
        <v>1778</v>
      </c>
      <c r="AW616" s="125" t="s">
        <v>1779</v>
      </c>
      <c r="AX616" s="125" t="s">
        <v>1779</v>
      </c>
    </row>
    <row r="617" spans="2:50" s="103" customFormat="1" ht="11.4" customHeight="1" x14ac:dyDescent="0.3">
      <c r="B617" s="104" t="s">
        <v>1866</v>
      </c>
      <c r="C617" s="105" t="s">
        <v>1867</v>
      </c>
      <c r="D617" s="106">
        <v>31200</v>
      </c>
      <c r="E617" s="107">
        <v>372</v>
      </c>
      <c r="F617" s="105" t="s">
        <v>1909</v>
      </c>
      <c r="G617" s="107">
        <v>372</v>
      </c>
      <c r="H617" s="105" t="s">
        <v>1909</v>
      </c>
      <c r="I617" s="105" t="s">
        <v>1773</v>
      </c>
      <c r="J617" s="107" t="s">
        <v>293</v>
      </c>
      <c r="K617" s="128">
        <v>92011883</v>
      </c>
      <c r="L617" s="105" t="s">
        <v>2400</v>
      </c>
      <c r="M617" s="105" t="s">
        <v>2408</v>
      </c>
      <c r="N617" s="105" t="s">
        <v>1776</v>
      </c>
      <c r="O617" s="108" t="s">
        <v>160</v>
      </c>
      <c r="P617" s="109" t="s">
        <v>1777</v>
      </c>
      <c r="Q617" s="110"/>
      <c r="R617" s="110"/>
      <c r="S617" s="110"/>
      <c r="T617" s="110"/>
      <c r="U617" s="111"/>
      <c r="V617" s="111"/>
      <c r="W617" s="112"/>
      <c r="X617" s="113"/>
      <c r="Y617" s="114" t="s">
        <v>285</v>
      </c>
      <c r="Z617" s="115">
        <v>43.3</v>
      </c>
      <c r="AA617" s="116">
        <v>300</v>
      </c>
      <c r="AB617" s="117">
        <f t="shared" si="81"/>
        <v>12990</v>
      </c>
      <c r="AC617" s="117">
        <f t="shared" si="82"/>
        <v>101.601285</v>
      </c>
      <c r="AD617" s="118"/>
      <c r="AE617" s="117">
        <f t="shared" si="83"/>
        <v>0</v>
      </c>
      <c r="AF617" s="117">
        <f t="shared" si="84"/>
        <v>0</v>
      </c>
      <c r="AG617" s="119">
        <f t="shared" si="85"/>
        <v>300</v>
      </c>
      <c r="AH617" s="120">
        <f t="shared" si="86"/>
        <v>12990</v>
      </c>
      <c r="AI617" s="121">
        <f t="shared" si="87"/>
        <v>101.601285</v>
      </c>
      <c r="AJ617" s="122" t="str">
        <f>+C617</f>
        <v>HONG KONG</v>
      </c>
      <c r="AK617" s="122" t="str">
        <f>IF(ISNA(VLOOKUP(postponeList!D617,[1]Sheet!$A$2:$B$12,2,FALSE))," ",(VLOOKUP(postponeList!D617,[1]Sheet!$A$2:$B$12,2,FALSE)))</f>
        <v>PMMA</v>
      </c>
      <c r="AL617" s="122" t="str">
        <f>IF(ISNA(VLOOKUP(E617,[1]Sheet!$G$2:$H$40,2,FALSE))," ",VLOOKUP(E617,[1]Sheet!$G$2:$H$40,2,FALSE))</f>
        <v>SHEW</v>
      </c>
      <c r="AM617" s="122" t="str">
        <f>IF(ISNA(VLOOKUP(G617,[1]Sheet!$K$2:$L$159,2,FALSE))," ",(VLOOKUP(G617,[1]Sheet!$K$2:$L$159,2,FALSE)))</f>
        <v>SHEW</v>
      </c>
      <c r="AN617" s="122" t="str">
        <f>IF(ISNA(VLOOKUP(I617&amp;C617,[1]Sheet!$D$2:$E$228,2,FALSE))," ",VLOOKUP(I617&amp;C617,[1]Sheet!$D$2:$E$228,2,FALSE))</f>
        <v>Kit &amp; Janice</v>
      </c>
      <c r="AO617" s="122" t="str">
        <f>+I617&amp;C617</f>
        <v>KDKHONG KONG</v>
      </c>
      <c r="AP617" s="122" t="str">
        <f>C617&amp;D617&amp;E617&amp;G617&amp;I617&amp;O617</f>
        <v>HONG KONG31200372372KDKMAR</v>
      </c>
      <c r="AQ617" s="122" t="str">
        <f>B617&amp;D617&amp;N617</f>
        <v xml:space="preserve">SOUTH EAST ASIA31200AF </v>
      </c>
      <c r="AR617" s="123" t="str">
        <f>+D617&amp;J617</f>
        <v>31200SE</v>
      </c>
      <c r="AS617" s="124" t="str">
        <f t="shared" si="88"/>
        <v/>
      </c>
      <c r="AT617" s="125" t="str">
        <f t="shared" si="89"/>
        <v>M40RHNBHXZ</v>
      </c>
      <c r="AU617" s="125" t="str">
        <f>IF(NOT(AT617=""),VLOOKUP(AT617,[1]PSI_Category!A:B,2,0),"")</f>
        <v>A/F</v>
      </c>
      <c r="AV617" s="125" t="s">
        <v>1778</v>
      </c>
      <c r="AW617" s="125" t="s">
        <v>1779</v>
      </c>
      <c r="AX617" s="125" t="s">
        <v>1779</v>
      </c>
    </row>
    <row r="618" spans="2:50" s="103" customFormat="1" ht="11.4" customHeight="1" x14ac:dyDescent="0.3">
      <c r="B618" s="104" t="s">
        <v>1866</v>
      </c>
      <c r="C618" s="105" t="s">
        <v>1867</v>
      </c>
      <c r="D618" s="106">
        <v>31200</v>
      </c>
      <c r="E618" s="107">
        <v>372</v>
      </c>
      <c r="F618" s="105" t="s">
        <v>1909</v>
      </c>
      <c r="G618" s="107">
        <v>372</v>
      </c>
      <c r="H618" s="105" t="s">
        <v>1909</v>
      </c>
      <c r="I618" s="105" t="s">
        <v>1773</v>
      </c>
      <c r="J618" s="107" t="s">
        <v>293</v>
      </c>
      <c r="K618" s="128">
        <v>92011883</v>
      </c>
      <c r="L618" s="105" t="s">
        <v>2400</v>
      </c>
      <c r="M618" s="105" t="s">
        <v>1915</v>
      </c>
      <c r="N618" s="105" t="s">
        <v>1886</v>
      </c>
      <c r="O618" s="108" t="s">
        <v>160</v>
      </c>
      <c r="P618" s="109" t="s">
        <v>1777</v>
      </c>
      <c r="Q618" s="110"/>
      <c r="R618" s="110"/>
      <c r="S618" s="110"/>
      <c r="T618" s="110"/>
      <c r="U618" s="111"/>
      <c r="V618" s="111"/>
      <c r="W618" s="112"/>
      <c r="X618" s="113"/>
      <c r="Y618" s="114" t="s">
        <v>285</v>
      </c>
      <c r="Z618" s="115">
        <v>69.900000000000006</v>
      </c>
      <c r="AA618" s="116">
        <v>50</v>
      </c>
      <c r="AB618" s="117">
        <f t="shared" si="81"/>
        <v>3495.0000000000005</v>
      </c>
      <c r="AC618" s="117">
        <f t="shared" si="82"/>
        <v>27.336142500000005</v>
      </c>
      <c r="AD618" s="118"/>
      <c r="AE618" s="117">
        <f t="shared" si="83"/>
        <v>0</v>
      </c>
      <c r="AF618" s="117">
        <f t="shared" si="84"/>
        <v>0</v>
      </c>
      <c r="AG618" s="119">
        <f t="shared" si="85"/>
        <v>50</v>
      </c>
      <c r="AH618" s="120">
        <f t="shared" si="86"/>
        <v>3495.0000000000005</v>
      </c>
      <c r="AI618" s="121">
        <f t="shared" si="87"/>
        <v>27.336142500000005</v>
      </c>
      <c r="AJ618" s="122" t="str">
        <f>+C618</f>
        <v>HONG KONG</v>
      </c>
      <c r="AK618" s="122" t="str">
        <f>IF(ISNA(VLOOKUP(postponeList!D618,[1]Sheet!$A$2:$B$12,2,FALSE))," ",(VLOOKUP(postponeList!D618,[1]Sheet!$A$2:$B$12,2,FALSE)))</f>
        <v>PMMA</v>
      </c>
      <c r="AL618" s="122" t="str">
        <f>IF(ISNA(VLOOKUP(E618,[1]Sheet!$G$2:$H$40,2,FALSE))," ",VLOOKUP(E618,[1]Sheet!$G$2:$H$40,2,FALSE))</f>
        <v>SHEW</v>
      </c>
      <c r="AM618" s="122" t="str">
        <f>IF(ISNA(VLOOKUP(G618,[1]Sheet!$K$2:$L$159,2,FALSE))," ",(VLOOKUP(G618,[1]Sheet!$K$2:$L$159,2,FALSE)))</f>
        <v>SHEW</v>
      </c>
      <c r="AN618" s="122" t="str">
        <f>IF(ISNA(VLOOKUP(I618&amp;C618,[1]Sheet!$D$2:$E$228,2,FALSE))," ",VLOOKUP(I618&amp;C618,[1]Sheet!$D$2:$E$228,2,FALSE))</f>
        <v>Kit &amp; Janice</v>
      </c>
      <c r="AO618" s="122" t="str">
        <f>+I618&amp;C618</f>
        <v>KDKHONG KONG</v>
      </c>
      <c r="AP618" s="122" t="str">
        <f>C618&amp;D618&amp;E618&amp;G618&amp;I618&amp;O618</f>
        <v>HONG KONG31200372372KDKMAR</v>
      </c>
      <c r="AQ618" s="122" t="str">
        <f>B618&amp;D618&amp;N618</f>
        <v xml:space="preserve">SOUTH EAST ASIA31200LF </v>
      </c>
      <c r="AR618" s="123" t="str">
        <f>+D618&amp;J618</f>
        <v>31200SE</v>
      </c>
      <c r="AS618" s="124" t="str">
        <f t="shared" si="88"/>
        <v/>
      </c>
      <c r="AT618" s="125" t="str">
        <f t="shared" si="89"/>
        <v>N40HHNBAMZ</v>
      </c>
      <c r="AU618" s="125" t="str">
        <f>IF(NOT(AT618=""),VLOOKUP(AT618,[1]PSI_Category!A:B,2,0),"")</f>
        <v>L/F</v>
      </c>
      <c r="AV618" s="125" t="s">
        <v>1778</v>
      </c>
      <c r="AW618" s="125" t="s">
        <v>1887</v>
      </c>
      <c r="AX618" s="125" t="s">
        <v>1887</v>
      </c>
    </row>
    <row r="619" spans="2:50" s="103" customFormat="1" ht="11.4" customHeight="1" x14ac:dyDescent="0.3">
      <c r="B619" s="104" t="s">
        <v>1866</v>
      </c>
      <c r="C619" s="105" t="s">
        <v>1867</v>
      </c>
      <c r="D619" s="106">
        <v>31200</v>
      </c>
      <c r="E619" s="107">
        <v>372</v>
      </c>
      <c r="F619" s="105" t="s">
        <v>1909</v>
      </c>
      <c r="G619" s="107">
        <v>372</v>
      </c>
      <c r="H619" s="105" t="s">
        <v>1909</v>
      </c>
      <c r="I619" s="105" t="s">
        <v>1773</v>
      </c>
      <c r="J619" s="107" t="s">
        <v>293</v>
      </c>
      <c r="K619" s="128">
        <v>92011883</v>
      </c>
      <c r="L619" s="105" t="s">
        <v>2400</v>
      </c>
      <c r="M619" s="105" t="s">
        <v>2409</v>
      </c>
      <c r="N619" s="105" t="s">
        <v>1886</v>
      </c>
      <c r="O619" s="108" t="s">
        <v>160</v>
      </c>
      <c r="P619" s="109" t="s">
        <v>1777</v>
      </c>
      <c r="Q619" s="110"/>
      <c r="R619" s="110"/>
      <c r="S619" s="110"/>
      <c r="T619" s="110"/>
      <c r="U619" s="111"/>
      <c r="V619" s="111"/>
      <c r="W619" s="112"/>
      <c r="X619" s="113"/>
      <c r="Y619" s="114" t="s">
        <v>285</v>
      </c>
      <c r="Z619" s="115">
        <v>69.900000000000006</v>
      </c>
      <c r="AA619" s="116">
        <v>60</v>
      </c>
      <c r="AB619" s="117">
        <f t="shared" si="81"/>
        <v>4194</v>
      </c>
      <c r="AC619" s="117">
        <f t="shared" si="82"/>
        <v>32.803370999999999</v>
      </c>
      <c r="AD619" s="118"/>
      <c r="AE619" s="117">
        <f t="shared" si="83"/>
        <v>0</v>
      </c>
      <c r="AF619" s="117">
        <f t="shared" si="84"/>
        <v>0</v>
      </c>
      <c r="AG619" s="119">
        <f t="shared" si="85"/>
        <v>60</v>
      </c>
      <c r="AH619" s="120">
        <f t="shared" si="86"/>
        <v>4194</v>
      </c>
      <c r="AI619" s="121">
        <f t="shared" si="87"/>
        <v>32.803370999999999</v>
      </c>
      <c r="AJ619" s="122" t="str">
        <f>+C619</f>
        <v>HONG KONG</v>
      </c>
      <c r="AK619" s="122" t="str">
        <f>IF(ISNA(VLOOKUP(postponeList!D619,[1]Sheet!$A$2:$B$12,2,FALSE))," ",(VLOOKUP(postponeList!D619,[1]Sheet!$A$2:$B$12,2,FALSE)))</f>
        <v>PMMA</v>
      </c>
      <c r="AL619" s="122" t="str">
        <f>IF(ISNA(VLOOKUP(E619,[1]Sheet!$G$2:$H$40,2,FALSE))," ",VLOOKUP(E619,[1]Sheet!$G$2:$H$40,2,FALSE))</f>
        <v>SHEW</v>
      </c>
      <c r="AM619" s="122" t="str">
        <f>IF(ISNA(VLOOKUP(G619,[1]Sheet!$K$2:$L$159,2,FALSE))," ",(VLOOKUP(G619,[1]Sheet!$K$2:$L$159,2,FALSE)))</f>
        <v>SHEW</v>
      </c>
      <c r="AN619" s="122" t="str">
        <f>IF(ISNA(VLOOKUP(I619&amp;C619,[1]Sheet!$D$2:$E$228,2,FALSE))," ",VLOOKUP(I619&amp;C619,[1]Sheet!$D$2:$E$228,2,FALSE))</f>
        <v>Kit &amp; Janice</v>
      </c>
      <c r="AO619" s="122" t="str">
        <f>+I619&amp;C619</f>
        <v>KDKHONG KONG</v>
      </c>
      <c r="AP619" s="122" t="str">
        <f>C619&amp;D619&amp;E619&amp;G619&amp;I619&amp;O619</f>
        <v>HONG KONG31200372372KDKMAR</v>
      </c>
      <c r="AQ619" s="122" t="str">
        <f>B619&amp;D619&amp;N619</f>
        <v xml:space="preserve">SOUTH EAST ASIA31200LF </v>
      </c>
      <c r="AR619" s="123" t="str">
        <f>+D619&amp;J619</f>
        <v>31200SE</v>
      </c>
      <c r="AS619" s="124" t="str">
        <f t="shared" si="88"/>
        <v/>
      </c>
      <c r="AT619" s="125" t="str">
        <f t="shared" si="89"/>
        <v>N40HHNBTMZ</v>
      </c>
      <c r="AU619" s="125" t="str">
        <f>IF(NOT(AT619=""),VLOOKUP(AT619,[1]PSI_Category!A:B,2,0),"")</f>
        <v>L/F</v>
      </c>
      <c r="AV619" s="125" t="s">
        <v>1778</v>
      </c>
      <c r="AW619" s="125" t="s">
        <v>1887</v>
      </c>
      <c r="AX619" s="125" t="s">
        <v>1887</v>
      </c>
    </row>
    <row r="620" spans="2:50" s="103" customFormat="1" ht="11.4" customHeight="1" x14ac:dyDescent="0.3">
      <c r="B620" s="104" t="s">
        <v>1866</v>
      </c>
      <c r="C620" s="105" t="s">
        <v>1867</v>
      </c>
      <c r="D620" s="106">
        <v>31200</v>
      </c>
      <c r="E620" s="107">
        <v>372</v>
      </c>
      <c r="F620" s="105" t="s">
        <v>1909</v>
      </c>
      <c r="G620" s="107">
        <v>372</v>
      </c>
      <c r="H620" s="105" t="s">
        <v>1909</v>
      </c>
      <c r="I620" s="105" t="s">
        <v>1773</v>
      </c>
      <c r="J620" s="107" t="s">
        <v>293</v>
      </c>
      <c r="K620" s="128">
        <v>92011883</v>
      </c>
      <c r="L620" s="105" t="s">
        <v>2400</v>
      </c>
      <c r="M620" s="105" t="s">
        <v>1916</v>
      </c>
      <c r="N620" s="105" t="s">
        <v>1886</v>
      </c>
      <c r="O620" s="108" t="s">
        <v>160</v>
      </c>
      <c r="P620" s="109" t="s">
        <v>1777</v>
      </c>
      <c r="Q620" s="110">
        <v>45376</v>
      </c>
      <c r="R620" s="110"/>
      <c r="S620" s="110">
        <v>45377</v>
      </c>
      <c r="T620" s="111"/>
      <c r="U620" s="111" t="s">
        <v>2023</v>
      </c>
      <c r="V620" s="111" t="s">
        <v>2103</v>
      </c>
      <c r="W620" s="112"/>
      <c r="X620" s="113"/>
      <c r="Y620" s="114" t="s">
        <v>285</v>
      </c>
      <c r="Z620" s="115">
        <v>43</v>
      </c>
      <c r="AA620" s="116">
        <v>200</v>
      </c>
      <c r="AB620" s="117">
        <f t="shared" si="81"/>
        <v>8600</v>
      </c>
      <c r="AC620" s="117">
        <f t="shared" si="82"/>
        <v>67.264900000000011</v>
      </c>
      <c r="AD620" s="118">
        <v>200</v>
      </c>
      <c r="AE620" s="117">
        <f t="shared" si="83"/>
        <v>8600</v>
      </c>
      <c r="AF620" s="117">
        <f t="shared" si="84"/>
        <v>67.264900000000011</v>
      </c>
      <c r="AG620" s="119">
        <f t="shared" si="85"/>
        <v>0</v>
      </c>
      <c r="AH620" s="120">
        <f t="shared" si="86"/>
        <v>0</v>
      </c>
      <c r="AI620" s="121">
        <f t="shared" si="87"/>
        <v>0</v>
      </c>
      <c r="AJ620" s="122" t="str">
        <f>+C620</f>
        <v>HONG KONG</v>
      </c>
      <c r="AK620" s="122" t="str">
        <f>IF(ISNA(VLOOKUP(postponeList!D620,[1]Sheet!$A$2:$B$12,2,FALSE))," ",(VLOOKUP(postponeList!D620,[1]Sheet!$A$2:$B$12,2,FALSE)))</f>
        <v>PMMA</v>
      </c>
      <c r="AL620" s="122" t="str">
        <f>IF(ISNA(VLOOKUP(E620,[1]Sheet!$G$2:$H$40,2,FALSE))," ",VLOOKUP(E620,[1]Sheet!$G$2:$H$40,2,FALSE))</f>
        <v>SHEW</v>
      </c>
      <c r="AM620" s="122" t="str">
        <f>IF(ISNA(VLOOKUP(G620,[1]Sheet!$K$2:$L$159,2,FALSE))," ",(VLOOKUP(G620,[1]Sheet!$K$2:$L$159,2,FALSE)))</f>
        <v>SHEW</v>
      </c>
      <c r="AN620" s="122" t="str">
        <f>IF(ISNA(VLOOKUP(I620&amp;C620,[1]Sheet!$D$2:$E$228,2,FALSE))," ",VLOOKUP(I620&amp;C620,[1]Sheet!$D$2:$E$228,2,FALSE))</f>
        <v>Kit &amp; Janice</v>
      </c>
      <c r="AO620" s="122" t="str">
        <f>+I620&amp;C620</f>
        <v>KDKHONG KONG</v>
      </c>
      <c r="AP620" s="122" t="str">
        <f>C620&amp;D620&amp;E620&amp;G620&amp;I620&amp;O620</f>
        <v>HONG KONG31200372372KDKMAR</v>
      </c>
      <c r="AQ620" s="122" t="str">
        <f>B620&amp;D620&amp;N620</f>
        <v xml:space="preserve">SOUTH EAST ASIA31200LF </v>
      </c>
      <c r="AR620" s="123" t="str">
        <f>+D620&amp;J620</f>
        <v>31200SE</v>
      </c>
      <c r="AS620" s="124" t="str">
        <f t="shared" si="88"/>
        <v>Ves</v>
      </c>
      <c r="AT620" s="125" t="str">
        <f t="shared" si="89"/>
        <v>P30KHTBNMZ</v>
      </c>
      <c r="AU620" s="125" t="str">
        <f>IF(NOT(AT620=""),VLOOKUP(AT620,[1]PSI_Category!A:B,2,0),"")</f>
        <v>L/F</v>
      </c>
      <c r="AV620" s="125" t="s">
        <v>1778</v>
      </c>
      <c r="AW620" s="125" t="s">
        <v>1887</v>
      </c>
      <c r="AX620" s="125" t="s">
        <v>1887</v>
      </c>
    </row>
    <row r="621" spans="2:50" s="103" customFormat="1" ht="11.4" customHeight="1" x14ac:dyDescent="0.3">
      <c r="B621" s="104" t="s">
        <v>1866</v>
      </c>
      <c r="C621" s="105" t="s">
        <v>1867</v>
      </c>
      <c r="D621" s="106">
        <v>31200</v>
      </c>
      <c r="E621" s="107">
        <v>372</v>
      </c>
      <c r="F621" s="105" t="s">
        <v>1909</v>
      </c>
      <c r="G621" s="107">
        <v>372</v>
      </c>
      <c r="H621" s="105" t="s">
        <v>1909</v>
      </c>
      <c r="I621" s="105" t="s">
        <v>1773</v>
      </c>
      <c r="J621" s="107" t="s">
        <v>293</v>
      </c>
      <c r="K621" s="128">
        <v>92011883</v>
      </c>
      <c r="L621" s="105" t="s">
        <v>2400</v>
      </c>
      <c r="M621" s="105" t="s">
        <v>2410</v>
      </c>
      <c r="N621" s="105" t="s">
        <v>1786</v>
      </c>
      <c r="O621" s="108" t="s">
        <v>160</v>
      </c>
      <c r="P621" s="109" t="s">
        <v>1777</v>
      </c>
      <c r="Q621" s="110">
        <v>45376</v>
      </c>
      <c r="R621" s="110"/>
      <c r="S621" s="110">
        <v>45377</v>
      </c>
      <c r="T621" s="111"/>
      <c r="U621" s="111" t="s">
        <v>2023</v>
      </c>
      <c r="V621" s="111" t="s">
        <v>2103</v>
      </c>
      <c r="W621" s="112"/>
      <c r="X621" s="113"/>
      <c r="Y621" s="114" t="s">
        <v>285</v>
      </c>
      <c r="Z621" s="115">
        <v>60.9</v>
      </c>
      <c r="AA621" s="116">
        <v>600</v>
      </c>
      <c r="AB621" s="117">
        <f t="shared" si="81"/>
        <v>36540</v>
      </c>
      <c r="AC621" s="117">
        <f t="shared" si="82"/>
        <v>285.79760999999996</v>
      </c>
      <c r="AD621" s="118">
        <v>600</v>
      </c>
      <c r="AE621" s="117">
        <f t="shared" si="83"/>
        <v>36540</v>
      </c>
      <c r="AF621" s="117">
        <f t="shared" si="84"/>
        <v>285.79760999999996</v>
      </c>
      <c r="AG621" s="119">
        <f t="shared" si="85"/>
        <v>0</v>
      </c>
      <c r="AH621" s="120">
        <f t="shared" si="86"/>
        <v>0</v>
      </c>
      <c r="AI621" s="121">
        <f t="shared" si="87"/>
        <v>0</v>
      </c>
      <c r="AJ621" s="122" t="str">
        <f>+C621</f>
        <v>HONG KONG</v>
      </c>
      <c r="AK621" s="122" t="str">
        <f>IF(ISNA(VLOOKUP(postponeList!D621,[1]Sheet!$A$2:$B$12,2,FALSE))," ",(VLOOKUP(postponeList!D621,[1]Sheet!$A$2:$B$12,2,FALSE)))</f>
        <v>PMMA</v>
      </c>
      <c r="AL621" s="122" t="str">
        <f>IF(ISNA(VLOOKUP(E621,[1]Sheet!$G$2:$H$40,2,FALSE))," ",VLOOKUP(E621,[1]Sheet!$G$2:$H$40,2,FALSE))</f>
        <v>SHEW</v>
      </c>
      <c r="AM621" s="122" t="str">
        <f>IF(ISNA(VLOOKUP(G621,[1]Sheet!$K$2:$L$159,2,FALSE))," ",(VLOOKUP(G621,[1]Sheet!$K$2:$L$159,2,FALSE)))</f>
        <v>SHEW</v>
      </c>
      <c r="AN621" s="122" t="str">
        <f>IF(ISNA(VLOOKUP(I621&amp;C621,[1]Sheet!$D$2:$E$228,2,FALSE))," ",VLOOKUP(I621&amp;C621,[1]Sheet!$D$2:$E$228,2,FALSE))</f>
        <v>Kit &amp; Janice</v>
      </c>
      <c r="AO621" s="122" t="str">
        <f>+I621&amp;C621</f>
        <v>KDKHONG KONG</v>
      </c>
      <c r="AP621" s="122" t="str">
        <f>C621&amp;D621&amp;E621&amp;G621&amp;I621&amp;O621</f>
        <v>HONG KONG31200372372KDKMAR</v>
      </c>
      <c r="AQ621" s="122" t="str">
        <f>B621&amp;D621&amp;N621</f>
        <v xml:space="preserve">SOUTH EAST ASIA31200SF </v>
      </c>
      <c r="AR621" s="123" t="str">
        <f>+D621&amp;J621</f>
        <v>31200SE</v>
      </c>
      <c r="AS621" s="124" t="str">
        <f t="shared" si="88"/>
        <v>Ves</v>
      </c>
      <c r="AT621" s="125" t="str">
        <f t="shared" si="89"/>
        <v>P40VHNBAMZ</v>
      </c>
      <c r="AU621" s="125" t="str">
        <f>IF(NOT(AT621=""),VLOOKUP(AT621,[1]PSI_Category!A:B,2,0),"")</f>
        <v>S/F</v>
      </c>
      <c r="AV621" s="125" t="s">
        <v>1778</v>
      </c>
      <c r="AW621" s="125" t="s">
        <v>1787</v>
      </c>
      <c r="AX621" s="125" t="s">
        <v>1787</v>
      </c>
    </row>
    <row r="622" spans="2:50" s="103" customFormat="1" ht="11.4" customHeight="1" x14ac:dyDescent="0.3">
      <c r="B622" s="104" t="s">
        <v>1866</v>
      </c>
      <c r="C622" s="105" t="s">
        <v>1867</v>
      </c>
      <c r="D622" s="106">
        <v>31200</v>
      </c>
      <c r="E622" s="107">
        <v>372</v>
      </c>
      <c r="F622" s="105" t="s">
        <v>1909</v>
      </c>
      <c r="G622" s="107">
        <v>372</v>
      </c>
      <c r="H622" s="105" t="s">
        <v>1909</v>
      </c>
      <c r="I622" s="105" t="s">
        <v>1773</v>
      </c>
      <c r="J622" s="107" t="s">
        <v>293</v>
      </c>
      <c r="K622" s="128">
        <v>92011883</v>
      </c>
      <c r="L622" s="105" t="s">
        <v>2400</v>
      </c>
      <c r="M622" s="105" t="s">
        <v>2411</v>
      </c>
      <c r="N622" s="105" t="s">
        <v>1789</v>
      </c>
      <c r="O622" s="108" t="s">
        <v>160</v>
      </c>
      <c r="P622" s="109" t="s">
        <v>1777</v>
      </c>
      <c r="Q622" s="110"/>
      <c r="R622" s="110"/>
      <c r="S622" s="110"/>
      <c r="T622" s="110"/>
      <c r="U622" s="111"/>
      <c r="V622" s="111"/>
      <c r="W622" s="112"/>
      <c r="X622" s="113"/>
      <c r="Y622" s="114" t="s">
        <v>285</v>
      </c>
      <c r="Z622" s="115">
        <v>40.700000000000003</v>
      </c>
      <c r="AA622" s="116">
        <v>20</v>
      </c>
      <c r="AB622" s="117">
        <f t="shared" si="81"/>
        <v>814</v>
      </c>
      <c r="AC622" s="117">
        <f t="shared" si="82"/>
        <v>6.3667009999999999</v>
      </c>
      <c r="AD622" s="118"/>
      <c r="AE622" s="117">
        <f t="shared" si="83"/>
        <v>0</v>
      </c>
      <c r="AF622" s="117">
        <f t="shared" si="84"/>
        <v>0</v>
      </c>
      <c r="AG622" s="119">
        <f t="shared" si="85"/>
        <v>20</v>
      </c>
      <c r="AH622" s="120">
        <f t="shared" si="86"/>
        <v>814</v>
      </c>
      <c r="AI622" s="121">
        <f t="shared" si="87"/>
        <v>6.3667009999999999</v>
      </c>
      <c r="AJ622" s="122" t="str">
        <f>+C622</f>
        <v>HONG KONG</v>
      </c>
      <c r="AK622" s="122" t="str">
        <f>IF(ISNA(VLOOKUP(postponeList!D622,[1]Sheet!$A$2:$B$12,2,FALSE))," ",(VLOOKUP(postponeList!D622,[1]Sheet!$A$2:$B$12,2,FALSE)))</f>
        <v>PMMA</v>
      </c>
      <c r="AL622" s="122" t="str">
        <f>IF(ISNA(VLOOKUP(E622,[1]Sheet!$G$2:$H$40,2,FALSE))," ",VLOOKUP(E622,[1]Sheet!$G$2:$H$40,2,FALSE))</f>
        <v>SHEW</v>
      </c>
      <c r="AM622" s="122" t="str">
        <f>IF(ISNA(VLOOKUP(G622,[1]Sheet!$K$2:$L$159,2,FALSE))," ",(VLOOKUP(G622,[1]Sheet!$K$2:$L$159,2,FALSE)))</f>
        <v>SHEW</v>
      </c>
      <c r="AN622" s="122" t="str">
        <f>IF(ISNA(VLOOKUP(I622&amp;C622,[1]Sheet!$D$2:$E$228,2,FALSE))," ",VLOOKUP(I622&amp;C622,[1]Sheet!$D$2:$E$228,2,FALSE))</f>
        <v>Kit &amp; Janice</v>
      </c>
      <c r="AO622" s="122" t="str">
        <f>+I622&amp;C622</f>
        <v>KDKHONG KONG</v>
      </c>
      <c r="AP622" s="122" t="str">
        <f>C622&amp;D622&amp;E622&amp;G622&amp;I622&amp;O622</f>
        <v>HONG KONG31200372372KDKMAR</v>
      </c>
      <c r="AQ622" s="122" t="str">
        <f>B622&amp;D622&amp;N622</f>
        <v xml:space="preserve">SOUTH EAST ASIA31200WF </v>
      </c>
      <c r="AR622" s="123" t="str">
        <f>+D622&amp;J622</f>
        <v>31200SE</v>
      </c>
      <c r="AS622" s="124" t="str">
        <f t="shared" si="88"/>
        <v/>
      </c>
      <c r="AT622" s="125" t="str">
        <f t="shared" si="89"/>
        <v>R40CHNBAMZ</v>
      </c>
      <c r="AU622" s="125" t="str">
        <f>IF(NOT(AT622=""),VLOOKUP(AT622,[1]PSI_Category!A:B,2,0),"")</f>
        <v>W/F</v>
      </c>
      <c r="AV622" s="125" t="s">
        <v>1778</v>
      </c>
      <c r="AW622" s="125" t="s">
        <v>1790</v>
      </c>
      <c r="AX622" s="125" t="s">
        <v>1790</v>
      </c>
    </row>
    <row r="623" spans="2:50" s="103" customFormat="1" ht="11.4" customHeight="1" x14ac:dyDescent="0.3">
      <c r="B623" s="104" t="s">
        <v>1866</v>
      </c>
      <c r="C623" s="105" t="s">
        <v>1867</v>
      </c>
      <c r="D623" s="106">
        <v>31200</v>
      </c>
      <c r="E623" s="107">
        <v>372</v>
      </c>
      <c r="F623" s="105" t="s">
        <v>1909</v>
      </c>
      <c r="G623" s="107">
        <v>372</v>
      </c>
      <c r="H623" s="105" t="s">
        <v>1909</v>
      </c>
      <c r="I623" s="105" t="s">
        <v>1773</v>
      </c>
      <c r="J623" s="107" t="s">
        <v>293</v>
      </c>
      <c r="K623" s="128">
        <v>92011883</v>
      </c>
      <c r="L623" s="105" t="s">
        <v>2400</v>
      </c>
      <c r="M623" s="105" t="s">
        <v>1917</v>
      </c>
      <c r="N623" s="105" t="s">
        <v>1782</v>
      </c>
      <c r="O623" s="108" t="s">
        <v>160</v>
      </c>
      <c r="P623" s="109" t="s">
        <v>1777</v>
      </c>
      <c r="Q623" s="110"/>
      <c r="R623" s="110"/>
      <c r="S623" s="110"/>
      <c r="T623" s="110"/>
      <c r="U623" s="111"/>
      <c r="V623" s="111"/>
      <c r="W623" s="112"/>
      <c r="X623" s="113"/>
      <c r="Y623" s="114" t="s">
        <v>285</v>
      </c>
      <c r="Z623" s="115">
        <v>23.3</v>
      </c>
      <c r="AA623" s="116">
        <v>1000</v>
      </c>
      <c r="AB623" s="117">
        <f t="shared" si="81"/>
        <v>23300</v>
      </c>
      <c r="AC623" s="117">
        <f t="shared" si="82"/>
        <v>182.24095</v>
      </c>
      <c r="AD623" s="118"/>
      <c r="AE623" s="117">
        <f t="shared" si="83"/>
        <v>0</v>
      </c>
      <c r="AF623" s="117">
        <f t="shared" si="84"/>
        <v>0</v>
      </c>
      <c r="AG623" s="119">
        <f t="shared" si="85"/>
        <v>1000</v>
      </c>
      <c r="AH623" s="120">
        <f t="shared" si="86"/>
        <v>23300</v>
      </c>
      <c r="AI623" s="121">
        <f t="shared" si="87"/>
        <v>182.24095</v>
      </c>
      <c r="AJ623" s="122" t="str">
        <f>+C623</f>
        <v>HONG KONG</v>
      </c>
      <c r="AK623" s="122" t="str">
        <f>IF(ISNA(VLOOKUP(postponeList!D623,[1]Sheet!$A$2:$B$12,2,FALSE))," ",(VLOOKUP(postponeList!D623,[1]Sheet!$A$2:$B$12,2,FALSE)))</f>
        <v>PMMA</v>
      </c>
      <c r="AL623" s="122" t="str">
        <f>IF(ISNA(VLOOKUP(E623,[1]Sheet!$G$2:$H$40,2,FALSE))," ",VLOOKUP(E623,[1]Sheet!$G$2:$H$40,2,FALSE))</f>
        <v>SHEW</v>
      </c>
      <c r="AM623" s="122" t="str">
        <f>IF(ISNA(VLOOKUP(G623,[1]Sheet!$K$2:$L$159,2,FALSE))," ",(VLOOKUP(G623,[1]Sheet!$K$2:$L$159,2,FALSE)))</f>
        <v>SHEW</v>
      </c>
      <c r="AN623" s="122" t="str">
        <f>IF(ISNA(VLOOKUP(I623&amp;C623,[1]Sheet!$D$2:$E$228,2,FALSE))," ",VLOOKUP(I623&amp;C623,[1]Sheet!$D$2:$E$228,2,FALSE))</f>
        <v>Kit &amp; Janice</v>
      </c>
      <c r="AO623" s="122" t="str">
        <f>+I623&amp;C623</f>
        <v>KDKHONG KONG</v>
      </c>
      <c r="AP623" s="122" t="str">
        <f>C623&amp;D623&amp;E623&amp;G623&amp;I623&amp;O623</f>
        <v>HONG KONG31200372372KDKMAR</v>
      </c>
      <c r="AQ623" s="122" t="str">
        <f>B623&amp;D623&amp;N623</f>
        <v xml:space="preserve">SOUTH EAST ASIA31200DF </v>
      </c>
      <c r="AR623" s="123" t="str">
        <f>+D623&amp;J623</f>
        <v>31200SE</v>
      </c>
      <c r="AS623" s="124" t="str">
        <f t="shared" si="88"/>
        <v/>
      </c>
      <c r="AT623" s="125" t="str">
        <f t="shared" si="89"/>
        <v>V30AHABAMZ</v>
      </c>
      <c r="AU623" s="125" t="str">
        <f>IF(NOT(AT623=""),VLOOKUP(AT623,[1]PSI_Category!A:B,2,0),"")</f>
        <v>D/F</v>
      </c>
      <c r="AV623" s="125" t="s">
        <v>1778</v>
      </c>
      <c r="AW623" s="125" t="s">
        <v>1783</v>
      </c>
      <c r="AX623" s="125" t="s">
        <v>1783</v>
      </c>
    </row>
    <row r="624" spans="2:50" s="103" customFormat="1" ht="11.4" customHeight="1" x14ac:dyDescent="0.3">
      <c r="B624" s="104" t="s">
        <v>1866</v>
      </c>
      <c r="C624" s="105" t="s">
        <v>1867</v>
      </c>
      <c r="D624" s="106">
        <v>31200</v>
      </c>
      <c r="E624" s="107">
        <v>372</v>
      </c>
      <c r="F624" s="105" t="s">
        <v>1909</v>
      </c>
      <c r="G624" s="107">
        <v>372</v>
      </c>
      <c r="H624" s="105" t="s">
        <v>1909</v>
      </c>
      <c r="I624" s="105" t="s">
        <v>1773</v>
      </c>
      <c r="J624" s="107" t="s">
        <v>293</v>
      </c>
      <c r="K624" s="105">
        <v>92011883</v>
      </c>
      <c r="L624" s="105" t="s">
        <v>2400</v>
      </c>
      <c r="M624" s="105" t="s">
        <v>2412</v>
      </c>
      <c r="N624" s="105" t="s">
        <v>1782</v>
      </c>
      <c r="O624" s="108" t="s">
        <v>160</v>
      </c>
      <c r="P624" s="109" t="s">
        <v>1777</v>
      </c>
      <c r="Q624" s="110"/>
      <c r="R624" s="110"/>
      <c r="S624" s="110"/>
      <c r="T624" s="110"/>
      <c r="U624" s="111"/>
      <c r="V624" s="111"/>
      <c r="W624" s="112"/>
      <c r="X624" s="113"/>
      <c r="Y624" s="114" t="s">
        <v>285</v>
      </c>
      <c r="Z624" s="115">
        <v>23.3</v>
      </c>
      <c r="AA624" s="116">
        <v>800</v>
      </c>
      <c r="AB624" s="117">
        <f t="shared" si="81"/>
        <v>18640</v>
      </c>
      <c r="AC624" s="117">
        <f t="shared" si="82"/>
        <v>145.79276000000002</v>
      </c>
      <c r="AD624" s="118"/>
      <c r="AE624" s="117">
        <f t="shared" si="83"/>
        <v>0</v>
      </c>
      <c r="AF624" s="117">
        <f t="shared" si="84"/>
        <v>0</v>
      </c>
      <c r="AG624" s="119">
        <f t="shared" si="85"/>
        <v>800</v>
      </c>
      <c r="AH624" s="120">
        <f t="shared" si="86"/>
        <v>18640</v>
      </c>
      <c r="AI624" s="121">
        <f t="shared" si="87"/>
        <v>145.79276000000002</v>
      </c>
      <c r="AJ624" s="122" t="str">
        <f>+C624</f>
        <v>HONG KONG</v>
      </c>
      <c r="AK624" s="122" t="str">
        <f>IF(ISNA(VLOOKUP(postponeList!D624,[1]Sheet!$A$2:$B$12,2,FALSE))," ",(VLOOKUP(postponeList!D624,[1]Sheet!$A$2:$B$12,2,FALSE)))</f>
        <v>PMMA</v>
      </c>
      <c r="AL624" s="122" t="str">
        <f>IF(ISNA(VLOOKUP(E624,[1]Sheet!$G$2:$H$40,2,FALSE))," ",VLOOKUP(E624,[1]Sheet!$G$2:$H$40,2,FALSE))</f>
        <v>SHEW</v>
      </c>
      <c r="AM624" s="122" t="str">
        <f>IF(ISNA(VLOOKUP(G624,[1]Sheet!$K$2:$L$159,2,FALSE))," ",(VLOOKUP(G624,[1]Sheet!$K$2:$L$159,2,FALSE)))</f>
        <v>SHEW</v>
      </c>
      <c r="AN624" s="122" t="str">
        <f>IF(ISNA(VLOOKUP(I624&amp;C624,[1]Sheet!$D$2:$E$228,2,FALSE))," ",VLOOKUP(I624&amp;C624,[1]Sheet!$D$2:$E$228,2,FALSE))</f>
        <v>Kit &amp; Janice</v>
      </c>
      <c r="AO624" s="122" t="str">
        <f>+I624&amp;C624</f>
        <v>KDKHONG KONG</v>
      </c>
      <c r="AP624" s="122" t="str">
        <f>C624&amp;D624&amp;E624&amp;G624&amp;I624&amp;O624</f>
        <v>HONG KONG31200372372KDKMAR</v>
      </c>
      <c r="AQ624" s="122" t="str">
        <f>B624&amp;D624&amp;N624</f>
        <v xml:space="preserve">SOUTH EAST ASIA31200DF </v>
      </c>
      <c r="AR624" s="123" t="str">
        <f>+D624&amp;J624</f>
        <v>31200SE</v>
      </c>
      <c r="AS624" s="124" t="str">
        <f t="shared" si="88"/>
        <v/>
      </c>
      <c r="AT624" s="125" t="str">
        <f t="shared" si="89"/>
        <v>V30AHABWMZ</v>
      </c>
      <c r="AU624" s="125" t="str">
        <f>IF(NOT(AT624=""),VLOOKUP(AT624,[1]PSI_Category!A:B,2,0),"")</f>
        <v>D/F</v>
      </c>
      <c r="AV624" s="125" t="s">
        <v>1778</v>
      </c>
      <c r="AW624" s="125" t="s">
        <v>1783</v>
      </c>
      <c r="AX624" s="125" t="s">
        <v>1783</v>
      </c>
    </row>
    <row r="625" spans="1:50" s="103" customFormat="1" ht="11.4" customHeight="1" x14ac:dyDescent="0.3">
      <c r="B625" s="104" t="s">
        <v>1866</v>
      </c>
      <c r="C625" s="105" t="s">
        <v>1867</v>
      </c>
      <c r="D625" s="106">
        <v>31200</v>
      </c>
      <c r="E625" s="107">
        <v>372</v>
      </c>
      <c r="F625" s="105" t="s">
        <v>1909</v>
      </c>
      <c r="G625" s="107">
        <v>372</v>
      </c>
      <c r="H625" s="105" t="s">
        <v>1909</v>
      </c>
      <c r="I625" s="105" t="s">
        <v>1773</v>
      </c>
      <c r="J625" s="107" t="s">
        <v>293</v>
      </c>
      <c r="K625" s="105">
        <v>92011883</v>
      </c>
      <c r="L625" s="105" t="s">
        <v>2400</v>
      </c>
      <c r="M625" s="105" t="s">
        <v>2413</v>
      </c>
      <c r="N625" s="105" t="s">
        <v>1782</v>
      </c>
      <c r="O625" s="108" t="s">
        <v>160</v>
      </c>
      <c r="P625" s="109" t="s">
        <v>1777</v>
      </c>
      <c r="Q625" s="110"/>
      <c r="R625" s="110"/>
      <c r="S625" s="110"/>
      <c r="T625" s="110"/>
      <c r="U625" s="111"/>
      <c r="V625" s="111"/>
      <c r="W625" s="112"/>
      <c r="X625" s="113"/>
      <c r="Y625" s="114" t="s">
        <v>285</v>
      </c>
      <c r="Z625" s="115">
        <v>26.5</v>
      </c>
      <c r="AA625" s="116">
        <v>100</v>
      </c>
      <c r="AB625" s="117">
        <f t="shared" si="81"/>
        <v>2650</v>
      </c>
      <c r="AC625" s="117">
        <f t="shared" si="82"/>
        <v>20.726975000000003</v>
      </c>
      <c r="AD625" s="118"/>
      <c r="AE625" s="117">
        <f t="shared" si="83"/>
        <v>0</v>
      </c>
      <c r="AF625" s="117">
        <f t="shared" si="84"/>
        <v>0</v>
      </c>
      <c r="AG625" s="119">
        <f t="shared" si="85"/>
        <v>100</v>
      </c>
      <c r="AH625" s="120">
        <f t="shared" si="86"/>
        <v>2650</v>
      </c>
      <c r="AI625" s="121">
        <f t="shared" si="87"/>
        <v>20.726975000000003</v>
      </c>
      <c r="AJ625" s="122" t="str">
        <f>+C625</f>
        <v>HONG KONG</v>
      </c>
      <c r="AK625" s="122" t="str">
        <f>IF(ISNA(VLOOKUP(postponeList!D625,[1]Sheet!$A$2:$B$12,2,FALSE))," ",(VLOOKUP(postponeList!D625,[1]Sheet!$A$2:$B$12,2,FALSE)))</f>
        <v>PMMA</v>
      </c>
      <c r="AL625" s="122" t="str">
        <f>IF(ISNA(VLOOKUP(E625,[1]Sheet!$G$2:$H$40,2,FALSE))," ",VLOOKUP(E625,[1]Sheet!$G$2:$H$40,2,FALSE))</f>
        <v>SHEW</v>
      </c>
      <c r="AM625" s="122" t="str">
        <f>IF(ISNA(VLOOKUP(G625,[1]Sheet!$K$2:$L$159,2,FALSE))," ",(VLOOKUP(G625,[1]Sheet!$K$2:$L$159,2,FALSE)))</f>
        <v>SHEW</v>
      </c>
      <c r="AN625" s="122" t="str">
        <f>IF(ISNA(VLOOKUP(I625&amp;C625,[1]Sheet!$D$2:$E$228,2,FALSE))," ",VLOOKUP(I625&amp;C625,[1]Sheet!$D$2:$E$228,2,FALSE))</f>
        <v>Kit &amp; Janice</v>
      </c>
      <c r="AO625" s="122" t="str">
        <f>+I625&amp;C625</f>
        <v>KDKHONG KONG</v>
      </c>
      <c r="AP625" s="122" t="str">
        <f>C625&amp;D625&amp;E625&amp;G625&amp;I625&amp;O625</f>
        <v>HONG KONG31200372372KDKMAR</v>
      </c>
      <c r="AQ625" s="122" t="str">
        <f>B625&amp;D625&amp;N625</f>
        <v xml:space="preserve">SOUTH EAST ASIA31200DF </v>
      </c>
      <c r="AR625" s="123" t="str">
        <f>+D625&amp;J625</f>
        <v>31200SE</v>
      </c>
      <c r="AS625" s="124" t="str">
        <f t="shared" si="88"/>
        <v/>
      </c>
      <c r="AT625" s="125" t="str">
        <f t="shared" si="89"/>
        <v>V30FHABAMZ</v>
      </c>
      <c r="AU625" s="125" t="str">
        <f>IF(NOT(AT625=""),VLOOKUP(AT625,[1]PSI_Category!A:B,2,0),"")</f>
        <v>D/F</v>
      </c>
      <c r="AV625" s="125" t="s">
        <v>1778</v>
      </c>
      <c r="AW625" s="125" t="s">
        <v>1783</v>
      </c>
      <c r="AX625" s="125" t="s">
        <v>1783</v>
      </c>
    </row>
    <row r="626" spans="1:50" s="103" customFormat="1" ht="11.4" customHeight="1" x14ac:dyDescent="0.3">
      <c r="B626" s="104" t="s">
        <v>1866</v>
      </c>
      <c r="C626" s="105" t="s">
        <v>1867</v>
      </c>
      <c r="D626" s="106">
        <v>31200</v>
      </c>
      <c r="E626" s="107">
        <v>372</v>
      </c>
      <c r="F626" s="105" t="s">
        <v>1909</v>
      </c>
      <c r="G626" s="107">
        <v>372</v>
      </c>
      <c r="H626" s="105" t="s">
        <v>1909</v>
      </c>
      <c r="I626" s="105" t="s">
        <v>1773</v>
      </c>
      <c r="J626" s="107" t="s">
        <v>293</v>
      </c>
      <c r="K626" s="105">
        <v>92011883</v>
      </c>
      <c r="L626" s="105" t="s">
        <v>2400</v>
      </c>
      <c r="M626" s="105" t="s">
        <v>2414</v>
      </c>
      <c r="N626" s="105" t="s">
        <v>1782</v>
      </c>
      <c r="O626" s="108" t="s">
        <v>160</v>
      </c>
      <c r="P626" s="109" t="s">
        <v>1777</v>
      </c>
      <c r="Q626" s="110"/>
      <c r="R626" s="110"/>
      <c r="S626" s="110"/>
      <c r="T626" s="110"/>
      <c r="U626" s="111"/>
      <c r="V626" s="111"/>
      <c r="W626" s="112"/>
      <c r="X626" s="113"/>
      <c r="Y626" s="114" t="s">
        <v>285</v>
      </c>
      <c r="Z626" s="115">
        <v>26.5</v>
      </c>
      <c r="AA626" s="116">
        <v>50</v>
      </c>
      <c r="AB626" s="117">
        <f t="shared" si="81"/>
        <v>1325</v>
      </c>
      <c r="AC626" s="117">
        <f t="shared" si="82"/>
        <v>10.363487500000002</v>
      </c>
      <c r="AD626" s="118"/>
      <c r="AE626" s="117">
        <f t="shared" si="83"/>
        <v>0</v>
      </c>
      <c r="AF626" s="117">
        <f t="shared" si="84"/>
        <v>0</v>
      </c>
      <c r="AG626" s="119">
        <f t="shared" si="85"/>
        <v>50</v>
      </c>
      <c r="AH626" s="120">
        <f t="shared" si="86"/>
        <v>1325</v>
      </c>
      <c r="AI626" s="121">
        <f t="shared" si="87"/>
        <v>10.363487500000002</v>
      </c>
      <c r="AJ626" s="122" t="str">
        <f>+C626</f>
        <v>HONG KONG</v>
      </c>
      <c r="AK626" s="122" t="str">
        <f>IF(ISNA(VLOOKUP(postponeList!D626,[1]Sheet!$A$2:$B$12,2,FALSE))," ",(VLOOKUP(postponeList!D626,[1]Sheet!$A$2:$B$12,2,FALSE)))</f>
        <v>PMMA</v>
      </c>
      <c r="AL626" s="122" t="str">
        <f>IF(ISNA(VLOOKUP(E626,[1]Sheet!$G$2:$H$40,2,FALSE))," ",VLOOKUP(E626,[1]Sheet!$G$2:$H$40,2,FALSE))</f>
        <v>SHEW</v>
      </c>
      <c r="AM626" s="122" t="str">
        <f>IF(ISNA(VLOOKUP(G626,[1]Sheet!$K$2:$L$159,2,FALSE))," ",(VLOOKUP(G626,[1]Sheet!$K$2:$L$159,2,FALSE)))</f>
        <v>SHEW</v>
      </c>
      <c r="AN626" s="122" t="str">
        <f>IF(ISNA(VLOOKUP(I626&amp;C626,[1]Sheet!$D$2:$E$228,2,FALSE))," ",VLOOKUP(I626&amp;C626,[1]Sheet!$D$2:$E$228,2,FALSE))</f>
        <v>Kit &amp; Janice</v>
      </c>
      <c r="AO626" s="122" t="str">
        <f>+I626&amp;C626</f>
        <v>KDKHONG KONG</v>
      </c>
      <c r="AP626" s="122" t="str">
        <f>C626&amp;D626&amp;E626&amp;G626&amp;I626&amp;O626</f>
        <v>HONG KONG31200372372KDKMAR</v>
      </c>
      <c r="AQ626" s="122" t="str">
        <f>B626&amp;D626&amp;N626</f>
        <v xml:space="preserve">SOUTH EAST ASIA31200DF </v>
      </c>
      <c r="AR626" s="123" t="str">
        <f>+D626&amp;J626</f>
        <v>31200SE</v>
      </c>
      <c r="AS626" s="124" t="str">
        <f t="shared" si="88"/>
        <v/>
      </c>
      <c r="AT626" s="125" t="str">
        <f t="shared" si="89"/>
        <v>V30FHABWMZ</v>
      </c>
      <c r="AU626" s="125" t="str">
        <f>IF(NOT(AT626=""),VLOOKUP(AT626,[1]PSI_Category!A:B,2,0),"")</f>
        <v>D/F</v>
      </c>
      <c r="AV626" s="125" t="s">
        <v>1778</v>
      </c>
      <c r="AW626" s="125" t="s">
        <v>1783</v>
      </c>
      <c r="AX626" s="125" t="s">
        <v>1783</v>
      </c>
    </row>
    <row r="627" spans="1:50" s="103" customFormat="1" ht="11.4" customHeight="1" x14ac:dyDescent="0.3">
      <c r="B627" s="104" t="s">
        <v>1866</v>
      </c>
      <c r="C627" s="105" t="s">
        <v>1867</v>
      </c>
      <c r="D627" s="106">
        <v>31200</v>
      </c>
      <c r="E627" s="107">
        <v>372</v>
      </c>
      <c r="F627" s="105" t="s">
        <v>1909</v>
      </c>
      <c r="G627" s="107">
        <v>372</v>
      </c>
      <c r="H627" s="105" t="s">
        <v>1909</v>
      </c>
      <c r="I627" s="105" t="s">
        <v>1773</v>
      </c>
      <c r="J627" s="107" t="s">
        <v>293</v>
      </c>
      <c r="K627" s="105">
        <v>92011883</v>
      </c>
      <c r="L627" s="105" t="s">
        <v>2400</v>
      </c>
      <c r="M627" s="105" t="s">
        <v>2415</v>
      </c>
      <c r="N627" s="105" t="s">
        <v>1782</v>
      </c>
      <c r="O627" s="108" t="s">
        <v>160</v>
      </c>
      <c r="P627" s="109" t="s">
        <v>1777</v>
      </c>
      <c r="Q627" s="110"/>
      <c r="R627" s="110"/>
      <c r="S627" s="110"/>
      <c r="T627" s="110"/>
      <c r="U627" s="111"/>
      <c r="V627" s="111"/>
      <c r="W627" s="112"/>
      <c r="X627" s="113"/>
      <c r="Y627" s="114" t="s">
        <v>285</v>
      </c>
      <c r="Z627" s="115">
        <v>30.9</v>
      </c>
      <c r="AA627" s="116">
        <v>400</v>
      </c>
      <c r="AB627" s="117">
        <f t="shared" si="81"/>
        <v>12360</v>
      </c>
      <c r="AC627" s="117">
        <f t="shared" si="82"/>
        <v>96.673740000000009</v>
      </c>
      <c r="AD627" s="118"/>
      <c r="AE627" s="117">
        <f t="shared" si="83"/>
        <v>0</v>
      </c>
      <c r="AF627" s="117">
        <f t="shared" si="84"/>
        <v>0</v>
      </c>
      <c r="AG627" s="119">
        <f t="shared" si="85"/>
        <v>400</v>
      </c>
      <c r="AH627" s="120">
        <f t="shared" si="86"/>
        <v>12360</v>
      </c>
      <c r="AI627" s="121">
        <f t="shared" si="87"/>
        <v>96.673740000000009</v>
      </c>
      <c r="AJ627" s="122" t="str">
        <f>+C627</f>
        <v>HONG KONG</v>
      </c>
      <c r="AK627" s="122" t="str">
        <f>IF(ISNA(VLOOKUP(postponeList!D627,[1]Sheet!$A$2:$B$12,2,FALSE))," ",(VLOOKUP(postponeList!D627,[1]Sheet!$A$2:$B$12,2,FALSE)))</f>
        <v>PMMA</v>
      </c>
      <c r="AL627" s="122" t="str">
        <f>IF(ISNA(VLOOKUP(E627,[1]Sheet!$G$2:$H$40,2,FALSE))," ",VLOOKUP(E627,[1]Sheet!$G$2:$H$40,2,FALSE))</f>
        <v>SHEW</v>
      </c>
      <c r="AM627" s="122" t="str">
        <f>IF(ISNA(VLOOKUP(G627,[1]Sheet!$K$2:$L$159,2,FALSE))," ",(VLOOKUP(G627,[1]Sheet!$K$2:$L$159,2,FALSE)))</f>
        <v>SHEW</v>
      </c>
      <c r="AN627" s="122" t="str">
        <f>IF(ISNA(VLOOKUP(I627&amp;C627,[1]Sheet!$D$2:$E$228,2,FALSE))," ",VLOOKUP(I627&amp;C627,[1]Sheet!$D$2:$E$228,2,FALSE))</f>
        <v>Kit &amp; Janice</v>
      </c>
      <c r="AO627" s="122" t="str">
        <f>+I627&amp;C627</f>
        <v>KDKHONG KONG</v>
      </c>
      <c r="AP627" s="122" t="str">
        <f>C627&amp;D627&amp;E627&amp;G627&amp;I627&amp;O627</f>
        <v>HONG KONG31200372372KDKMAR</v>
      </c>
      <c r="AQ627" s="122" t="str">
        <f>B627&amp;D627&amp;N627</f>
        <v xml:space="preserve">SOUTH EAST ASIA31200DF </v>
      </c>
      <c r="AR627" s="123" t="str">
        <f>+D627&amp;J627</f>
        <v>31200SE</v>
      </c>
      <c r="AS627" s="124" t="str">
        <f t="shared" si="88"/>
        <v/>
      </c>
      <c r="AT627" s="125" t="str">
        <f t="shared" si="89"/>
        <v>V35AHNBAMZ</v>
      </c>
      <c r="AU627" s="125" t="str">
        <f>IF(NOT(AT627=""),VLOOKUP(AT627,[1]PSI_Category!A:B,2,0),"")</f>
        <v>D/F</v>
      </c>
      <c r="AV627" s="125" t="s">
        <v>1778</v>
      </c>
      <c r="AW627" s="125" t="s">
        <v>1783</v>
      </c>
      <c r="AX627" s="125" t="s">
        <v>1783</v>
      </c>
    </row>
    <row r="628" spans="1:50" s="103" customFormat="1" ht="11.4" customHeight="1" x14ac:dyDescent="0.3">
      <c r="B628" s="104" t="s">
        <v>1866</v>
      </c>
      <c r="C628" s="105" t="s">
        <v>1867</v>
      </c>
      <c r="D628" s="106">
        <v>31200</v>
      </c>
      <c r="E628" s="107">
        <v>372</v>
      </c>
      <c r="F628" s="105" t="s">
        <v>1909</v>
      </c>
      <c r="G628" s="107">
        <v>372</v>
      </c>
      <c r="H628" s="105" t="s">
        <v>1909</v>
      </c>
      <c r="I628" s="105" t="s">
        <v>1773</v>
      </c>
      <c r="J628" s="107" t="s">
        <v>293</v>
      </c>
      <c r="K628" s="105">
        <v>92011883</v>
      </c>
      <c r="L628" s="105" t="s">
        <v>2400</v>
      </c>
      <c r="M628" s="105" t="s">
        <v>2416</v>
      </c>
      <c r="N628" s="105" t="s">
        <v>1782</v>
      </c>
      <c r="O628" s="108" t="s">
        <v>160</v>
      </c>
      <c r="P628" s="109" t="s">
        <v>1777</v>
      </c>
      <c r="Q628" s="110"/>
      <c r="R628" s="110"/>
      <c r="S628" s="110"/>
      <c r="T628" s="110"/>
      <c r="U628" s="111"/>
      <c r="V628" s="111"/>
      <c r="W628" s="112"/>
      <c r="X628" s="113"/>
      <c r="Y628" s="114" t="s">
        <v>285</v>
      </c>
      <c r="Z628" s="115">
        <v>30.9</v>
      </c>
      <c r="AA628" s="116">
        <v>400</v>
      </c>
      <c r="AB628" s="117">
        <f t="shared" si="81"/>
        <v>12360</v>
      </c>
      <c r="AC628" s="117">
        <f t="shared" si="82"/>
        <v>96.673740000000009</v>
      </c>
      <c r="AD628" s="118"/>
      <c r="AE628" s="117">
        <f t="shared" si="83"/>
        <v>0</v>
      </c>
      <c r="AF628" s="117">
        <f t="shared" si="84"/>
        <v>0</v>
      </c>
      <c r="AG628" s="119">
        <f t="shared" si="85"/>
        <v>400</v>
      </c>
      <c r="AH628" s="120">
        <f t="shared" si="86"/>
        <v>12360</v>
      </c>
      <c r="AI628" s="121">
        <f t="shared" si="87"/>
        <v>96.673740000000009</v>
      </c>
      <c r="AJ628" s="122" t="str">
        <f>+C628</f>
        <v>HONG KONG</v>
      </c>
      <c r="AK628" s="122" t="str">
        <f>IF(ISNA(VLOOKUP(postponeList!D628,[1]Sheet!$A$2:$B$12,2,FALSE))," ",(VLOOKUP(postponeList!D628,[1]Sheet!$A$2:$B$12,2,FALSE)))</f>
        <v>PMMA</v>
      </c>
      <c r="AL628" s="122" t="str">
        <f>IF(ISNA(VLOOKUP(E628,[1]Sheet!$G$2:$H$40,2,FALSE))," ",VLOOKUP(E628,[1]Sheet!$G$2:$H$40,2,FALSE))</f>
        <v>SHEW</v>
      </c>
      <c r="AM628" s="122" t="str">
        <f>IF(ISNA(VLOOKUP(G628,[1]Sheet!$K$2:$L$159,2,FALSE))," ",(VLOOKUP(G628,[1]Sheet!$K$2:$L$159,2,FALSE)))</f>
        <v>SHEW</v>
      </c>
      <c r="AN628" s="122" t="str">
        <f>IF(ISNA(VLOOKUP(I628&amp;C628,[1]Sheet!$D$2:$E$228,2,FALSE))," ",VLOOKUP(I628&amp;C628,[1]Sheet!$D$2:$E$228,2,FALSE))</f>
        <v>Kit &amp; Janice</v>
      </c>
      <c r="AO628" s="122" t="str">
        <f>+I628&amp;C628</f>
        <v>KDKHONG KONG</v>
      </c>
      <c r="AP628" s="122" t="str">
        <f>C628&amp;D628&amp;E628&amp;G628&amp;I628&amp;O628</f>
        <v>HONG KONG31200372372KDKMAR</v>
      </c>
      <c r="AQ628" s="122" t="str">
        <f>B628&amp;D628&amp;N628</f>
        <v xml:space="preserve">SOUTH EAST ASIA31200DF </v>
      </c>
      <c r="AR628" s="123" t="str">
        <f>+D628&amp;J628</f>
        <v>31200SE</v>
      </c>
      <c r="AS628" s="124" t="str">
        <f t="shared" si="88"/>
        <v/>
      </c>
      <c r="AT628" s="125" t="str">
        <f t="shared" si="89"/>
        <v>V35AHNBWMZ</v>
      </c>
      <c r="AU628" s="125" t="str">
        <f>IF(NOT(AT628=""),VLOOKUP(AT628,[1]PSI_Category!A:B,2,0),"")</f>
        <v>D/F</v>
      </c>
      <c r="AV628" s="125" t="s">
        <v>1778</v>
      </c>
      <c r="AW628" s="125" t="s">
        <v>1783</v>
      </c>
      <c r="AX628" s="125" t="s">
        <v>1783</v>
      </c>
    </row>
    <row r="629" spans="1:50" s="103" customFormat="1" ht="11.4" customHeight="1" x14ac:dyDescent="0.3">
      <c r="B629" s="104" t="s">
        <v>1866</v>
      </c>
      <c r="C629" s="105" t="s">
        <v>1867</v>
      </c>
      <c r="D629" s="106">
        <v>31200</v>
      </c>
      <c r="E629" s="107">
        <v>372</v>
      </c>
      <c r="F629" s="105" t="s">
        <v>1909</v>
      </c>
      <c r="G629" s="107">
        <v>372</v>
      </c>
      <c r="H629" s="105" t="s">
        <v>1909</v>
      </c>
      <c r="I629" s="105" t="s">
        <v>1773</v>
      </c>
      <c r="J629" s="107" t="s">
        <v>293</v>
      </c>
      <c r="K629" s="105">
        <v>92011883</v>
      </c>
      <c r="L629" s="105" t="s">
        <v>2400</v>
      </c>
      <c r="M629" s="105" t="s">
        <v>2417</v>
      </c>
      <c r="N629" s="105" t="s">
        <v>1782</v>
      </c>
      <c r="O629" s="108" t="s">
        <v>160</v>
      </c>
      <c r="P629" s="109" t="s">
        <v>1777</v>
      </c>
      <c r="Q629" s="110"/>
      <c r="R629" s="110"/>
      <c r="S629" s="110"/>
      <c r="T629" s="110"/>
      <c r="U629" s="111"/>
      <c r="V629" s="111"/>
      <c r="W629" s="112"/>
      <c r="X629" s="113"/>
      <c r="Y629" s="114" t="s">
        <v>285</v>
      </c>
      <c r="Z629" s="115">
        <v>35</v>
      </c>
      <c r="AA629" s="116">
        <v>100</v>
      </c>
      <c r="AB629" s="117">
        <f t="shared" si="81"/>
        <v>3500</v>
      </c>
      <c r="AC629" s="117">
        <f t="shared" si="82"/>
        <v>27.375250000000001</v>
      </c>
      <c r="AD629" s="118"/>
      <c r="AE629" s="117">
        <f t="shared" si="83"/>
        <v>0</v>
      </c>
      <c r="AF629" s="117">
        <f t="shared" si="84"/>
        <v>0</v>
      </c>
      <c r="AG629" s="119">
        <f t="shared" si="85"/>
        <v>100</v>
      </c>
      <c r="AH629" s="120">
        <f t="shared" si="86"/>
        <v>3500</v>
      </c>
      <c r="AI629" s="121">
        <f t="shared" si="87"/>
        <v>27.375250000000001</v>
      </c>
      <c r="AJ629" s="122" t="str">
        <f>+C629</f>
        <v>HONG KONG</v>
      </c>
      <c r="AK629" s="122" t="str">
        <f>IF(ISNA(VLOOKUP(postponeList!D629,[1]Sheet!$A$2:$B$12,2,FALSE))," ",(VLOOKUP(postponeList!D629,[1]Sheet!$A$2:$B$12,2,FALSE)))</f>
        <v>PMMA</v>
      </c>
      <c r="AL629" s="122" t="str">
        <f>IF(ISNA(VLOOKUP(E629,[1]Sheet!$G$2:$H$40,2,FALSE))," ",VLOOKUP(E629,[1]Sheet!$G$2:$H$40,2,FALSE))</f>
        <v>SHEW</v>
      </c>
      <c r="AM629" s="122" t="str">
        <f>IF(ISNA(VLOOKUP(G629,[1]Sheet!$K$2:$L$159,2,FALSE))," ",(VLOOKUP(G629,[1]Sheet!$K$2:$L$159,2,FALSE)))</f>
        <v>SHEW</v>
      </c>
      <c r="AN629" s="122" t="str">
        <f>IF(ISNA(VLOOKUP(I629&amp;C629,[1]Sheet!$D$2:$E$228,2,FALSE))," ",VLOOKUP(I629&amp;C629,[1]Sheet!$D$2:$E$228,2,FALSE))</f>
        <v>Kit &amp; Janice</v>
      </c>
      <c r="AO629" s="122" t="str">
        <f>+I629&amp;C629</f>
        <v>KDKHONG KONG</v>
      </c>
      <c r="AP629" s="122" t="str">
        <f>C629&amp;D629&amp;E629&amp;G629&amp;I629&amp;O629</f>
        <v>HONG KONG31200372372KDKMAR</v>
      </c>
      <c r="AQ629" s="122" t="str">
        <f>B629&amp;D629&amp;N629</f>
        <v xml:space="preserve">SOUTH EAST ASIA31200DF </v>
      </c>
      <c r="AR629" s="123" t="str">
        <f>+D629&amp;J629</f>
        <v>31200SE</v>
      </c>
      <c r="AS629" s="124" t="str">
        <f t="shared" si="88"/>
        <v/>
      </c>
      <c r="AT629" s="125" t="str">
        <f t="shared" si="89"/>
        <v>V35FHNBAMZ</v>
      </c>
      <c r="AU629" s="125" t="str">
        <f>IF(NOT(AT629=""),VLOOKUP(AT629,[1]PSI_Category!A:B,2,0),"")</f>
        <v>D/F</v>
      </c>
      <c r="AV629" s="125" t="s">
        <v>1778</v>
      </c>
      <c r="AW629" s="125" t="s">
        <v>1783</v>
      </c>
      <c r="AX629" s="125" t="s">
        <v>1783</v>
      </c>
    </row>
    <row r="630" spans="1:50" s="103" customFormat="1" ht="11.4" customHeight="1" x14ac:dyDescent="0.3">
      <c r="B630" s="104" t="s">
        <v>1866</v>
      </c>
      <c r="C630" s="105" t="s">
        <v>1867</v>
      </c>
      <c r="D630" s="106">
        <v>31200</v>
      </c>
      <c r="E630" s="107">
        <v>372</v>
      </c>
      <c r="F630" s="105" t="s">
        <v>1909</v>
      </c>
      <c r="G630" s="107">
        <v>372</v>
      </c>
      <c r="H630" s="105" t="s">
        <v>1909</v>
      </c>
      <c r="I630" s="105" t="s">
        <v>1773</v>
      </c>
      <c r="J630" s="107" t="s">
        <v>293</v>
      </c>
      <c r="K630" s="105">
        <v>92011883</v>
      </c>
      <c r="L630" s="105" t="s">
        <v>2400</v>
      </c>
      <c r="M630" s="105" t="s">
        <v>2418</v>
      </c>
      <c r="N630" s="105" t="s">
        <v>1782</v>
      </c>
      <c r="O630" s="108" t="s">
        <v>160</v>
      </c>
      <c r="P630" s="109" t="s">
        <v>1777</v>
      </c>
      <c r="Q630" s="110"/>
      <c r="R630" s="110"/>
      <c r="S630" s="110"/>
      <c r="T630" s="110"/>
      <c r="U630" s="111"/>
      <c r="V630" s="111"/>
      <c r="W630" s="112"/>
      <c r="X630" s="113"/>
      <c r="Y630" s="114" t="s">
        <v>285</v>
      </c>
      <c r="Z630" s="115">
        <v>35</v>
      </c>
      <c r="AA630" s="116">
        <v>100</v>
      </c>
      <c r="AB630" s="117">
        <f t="shared" si="81"/>
        <v>3500</v>
      </c>
      <c r="AC630" s="117">
        <f t="shared" si="82"/>
        <v>27.375250000000001</v>
      </c>
      <c r="AD630" s="118"/>
      <c r="AE630" s="117">
        <f t="shared" si="83"/>
        <v>0</v>
      </c>
      <c r="AF630" s="117">
        <f t="shared" si="84"/>
        <v>0</v>
      </c>
      <c r="AG630" s="119">
        <f t="shared" si="85"/>
        <v>100</v>
      </c>
      <c r="AH630" s="120">
        <f t="shared" si="86"/>
        <v>3500</v>
      </c>
      <c r="AI630" s="121">
        <f t="shared" si="87"/>
        <v>27.375250000000001</v>
      </c>
      <c r="AJ630" s="122" t="str">
        <f>+C630</f>
        <v>HONG KONG</v>
      </c>
      <c r="AK630" s="122" t="str">
        <f>IF(ISNA(VLOOKUP(postponeList!D630,[1]Sheet!$A$2:$B$12,2,FALSE))," ",(VLOOKUP(postponeList!D630,[1]Sheet!$A$2:$B$12,2,FALSE)))</f>
        <v>PMMA</v>
      </c>
      <c r="AL630" s="122" t="str">
        <f>IF(ISNA(VLOOKUP(E630,[1]Sheet!$G$2:$H$40,2,FALSE))," ",VLOOKUP(E630,[1]Sheet!$G$2:$H$40,2,FALSE))</f>
        <v>SHEW</v>
      </c>
      <c r="AM630" s="122" t="str">
        <f>IF(ISNA(VLOOKUP(G630,[1]Sheet!$K$2:$L$159,2,FALSE))," ",(VLOOKUP(G630,[1]Sheet!$K$2:$L$159,2,FALSE)))</f>
        <v>SHEW</v>
      </c>
      <c r="AN630" s="122" t="str">
        <f>IF(ISNA(VLOOKUP(I630&amp;C630,[1]Sheet!$D$2:$E$228,2,FALSE))," ",VLOOKUP(I630&amp;C630,[1]Sheet!$D$2:$E$228,2,FALSE))</f>
        <v>Kit &amp; Janice</v>
      </c>
      <c r="AO630" s="122" t="str">
        <f>+I630&amp;C630</f>
        <v>KDKHONG KONG</v>
      </c>
      <c r="AP630" s="122" t="str">
        <f>C630&amp;D630&amp;E630&amp;G630&amp;I630&amp;O630</f>
        <v>HONG KONG31200372372KDKMAR</v>
      </c>
      <c r="AQ630" s="122" t="str">
        <f>B630&amp;D630&amp;N630</f>
        <v xml:space="preserve">SOUTH EAST ASIA31200DF </v>
      </c>
      <c r="AR630" s="123" t="str">
        <f>+D630&amp;J630</f>
        <v>31200SE</v>
      </c>
      <c r="AS630" s="124" t="str">
        <f t="shared" si="88"/>
        <v/>
      </c>
      <c r="AT630" s="125" t="str">
        <f t="shared" si="89"/>
        <v>V35FHNBWMZ</v>
      </c>
      <c r="AU630" s="125" t="str">
        <f>IF(NOT(AT630=""),VLOOKUP(AT630,[1]PSI_Category!A:B,2,0),"")</f>
        <v>D/F</v>
      </c>
      <c r="AV630" s="125" t="s">
        <v>1778</v>
      </c>
      <c r="AW630" s="125" t="s">
        <v>1783</v>
      </c>
      <c r="AX630" s="125" t="s">
        <v>1783</v>
      </c>
    </row>
    <row r="631" spans="1:50" s="103" customFormat="1" ht="11.4" customHeight="1" x14ac:dyDescent="0.3">
      <c r="B631" s="104" t="s">
        <v>1866</v>
      </c>
      <c r="C631" s="105" t="s">
        <v>1867</v>
      </c>
      <c r="D631" s="106">
        <v>31200</v>
      </c>
      <c r="E631" s="107">
        <v>372</v>
      </c>
      <c r="F631" s="105" t="s">
        <v>1909</v>
      </c>
      <c r="G631" s="107">
        <v>372</v>
      </c>
      <c r="H631" s="105" t="s">
        <v>1909</v>
      </c>
      <c r="I631" s="105" t="s">
        <v>1773</v>
      </c>
      <c r="J631" s="107" t="s">
        <v>293</v>
      </c>
      <c r="K631" s="105">
        <v>92011883</v>
      </c>
      <c r="L631" s="105" t="s">
        <v>2400</v>
      </c>
      <c r="M631" s="105" t="s">
        <v>2419</v>
      </c>
      <c r="N631" s="105" t="s">
        <v>1782</v>
      </c>
      <c r="O631" s="108" t="s">
        <v>160</v>
      </c>
      <c r="P631" s="109" t="s">
        <v>1777</v>
      </c>
      <c r="Q631" s="110">
        <v>45376</v>
      </c>
      <c r="R631" s="110"/>
      <c r="S631" s="110">
        <v>45377</v>
      </c>
      <c r="T631" s="111"/>
      <c r="U631" s="111" t="s">
        <v>2023</v>
      </c>
      <c r="V631" s="111" t="s">
        <v>2103</v>
      </c>
      <c r="W631" s="112"/>
      <c r="X631" s="113"/>
      <c r="Y631" s="114" t="s">
        <v>285</v>
      </c>
      <c r="Z631" s="115">
        <v>31.6</v>
      </c>
      <c r="AA631" s="116">
        <v>200</v>
      </c>
      <c r="AB631" s="117">
        <f t="shared" si="81"/>
        <v>6320</v>
      </c>
      <c r="AC631" s="117">
        <f t="shared" si="82"/>
        <v>49.431880000000007</v>
      </c>
      <c r="AD631" s="118">
        <v>200</v>
      </c>
      <c r="AE631" s="117">
        <f t="shared" si="83"/>
        <v>6320</v>
      </c>
      <c r="AF631" s="117">
        <f t="shared" si="84"/>
        <v>49.431880000000007</v>
      </c>
      <c r="AG631" s="119">
        <f t="shared" si="85"/>
        <v>0</v>
      </c>
      <c r="AH631" s="120">
        <f t="shared" si="86"/>
        <v>0</v>
      </c>
      <c r="AI631" s="121">
        <f t="shared" si="87"/>
        <v>0</v>
      </c>
      <c r="AJ631" s="122" t="str">
        <f>+C631</f>
        <v>HONG KONG</v>
      </c>
      <c r="AK631" s="122" t="str">
        <f>IF(ISNA(VLOOKUP(postponeList!D631,[1]Sheet!$A$2:$B$12,2,FALSE))," ",(VLOOKUP(postponeList!D631,[1]Sheet!$A$2:$B$12,2,FALSE)))</f>
        <v>PMMA</v>
      </c>
      <c r="AL631" s="122" t="str">
        <f>IF(ISNA(VLOOKUP(E631,[1]Sheet!$G$2:$H$40,2,FALSE))," ",VLOOKUP(E631,[1]Sheet!$G$2:$H$40,2,FALSE))</f>
        <v>SHEW</v>
      </c>
      <c r="AM631" s="122" t="str">
        <f>IF(ISNA(VLOOKUP(G631,[1]Sheet!$K$2:$L$159,2,FALSE))," ",(VLOOKUP(G631,[1]Sheet!$K$2:$L$159,2,FALSE)))</f>
        <v>SHEW</v>
      </c>
      <c r="AN631" s="122" t="str">
        <f>IF(ISNA(VLOOKUP(I631&amp;C631,[1]Sheet!$D$2:$E$228,2,FALSE))," ",VLOOKUP(I631&amp;C631,[1]Sheet!$D$2:$E$228,2,FALSE))</f>
        <v>Kit &amp; Janice</v>
      </c>
      <c r="AO631" s="122" t="str">
        <f>+I631&amp;C631</f>
        <v>KDKHONG KONG</v>
      </c>
      <c r="AP631" s="122" t="str">
        <f>C631&amp;D631&amp;E631&amp;G631&amp;I631&amp;O631</f>
        <v>HONG KONG31200372372KDKMAR</v>
      </c>
      <c r="AQ631" s="122" t="str">
        <f>B631&amp;D631&amp;N631</f>
        <v xml:space="preserve">SOUTH EAST ASIA31200DF </v>
      </c>
      <c r="AR631" s="123" t="str">
        <f>+D631&amp;J631</f>
        <v>31200SE</v>
      </c>
      <c r="AS631" s="124" t="str">
        <f t="shared" si="88"/>
        <v>Ves</v>
      </c>
      <c r="AT631" s="125" t="str">
        <f t="shared" si="89"/>
        <v>V40AHNBAMZ</v>
      </c>
      <c r="AU631" s="125" t="str">
        <f>IF(NOT(AT631=""),VLOOKUP(AT631,[1]PSI_Category!A:B,2,0),"")</f>
        <v>D/F</v>
      </c>
      <c r="AV631" s="125" t="s">
        <v>1778</v>
      </c>
      <c r="AW631" s="125" t="s">
        <v>1783</v>
      </c>
      <c r="AX631" s="125" t="s">
        <v>1783</v>
      </c>
    </row>
    <row r="632" spans="1:50" s="103" customFormat="1" ht="11.4" customHeight="1" x14ac:dyDescent="0.3">
      <c r="B632" s="104" t="s">
        <v>1866</v>
      </c>
      <c r="C632" s="105" t="s">
        <v>1867</v>
      </c>
      <c r="D632" s="106">
        <v>31200</v>
      </c>
      <c r="E632" s="107">
        <v>372</v>
      </c>
      <c r="F632" s="105" t="s">
        <v>1909</v>
      </c>
      <c r="G632" s="107">
        <v>372</v>
      </c>
      <c r="H632" s="105" t="s">
        <v>1909</v>
      </c>
      <c r="I632" s="105" t="s">
        <v>1773</v>
      </c>
      <c r="J632" s="107" t="s">
        <v>293</v>
      </c>
      <c r="K632" s="105">
        <v>92011883</v>
      </c>
      <c r="L632" s="105" t="s">
        <v>2400</v>
      </c>
      <c r="M632" s="105" t="s">
        <v>1918</v>
      </c>
      <c r="N632" s="105" t="s">
        <v>1782</v>
      </c>
      <c r="O632" s="108" t="s">
        <v>160</v>
      </c>
      <c r="P632" s="109" t="s">
        <v>1777</v>
      </c>
      <c r="Q632" s="110">
        <v>45376</v>
      </c>
      <c r="R632" s="110"/>
      <c r="S632" s="110">
        <v>45377</v>
      </c>
      <c r="T632" s="111"/>
      <c r="U632" s="111" t="s">
        <v>2023</v>
      </c>
      <c r="V632" s="111" t="s">
        <v>2103</v>
      </c>
      <c r="W632" s="112"/>
      <c r="X632" s="113"/>
      <c r="Y632" s="114" t="s">
        <v>285</v>
      </c>
      <c r="Z632" s="115">
        <v>31.6</v>
      </c>
      <c r="AA632" s="116">
        <v>150</v>
      </c>
      <c r="AB632" s="117">
        <f t="shared" si="81"/>
        <v>4740</v>
      </c>
      <c r="AC632" s="117">
        <f t="shared" si="82"/>
        <v>37.073910000000005</v>
      </c>
      <c r="AD632" s="118">
        <v>150</v>
      </c>
      <c r="AE632" s="117">
        <f t="shared" si="83"/>
        <v>4740</v>
      </c>
      <c r="AF632" s="117">
        <f t="shared" si="84"/>
        <v>37.073910000000005</v>
      </c>
      <c r="AG632" s="119">
        <f t="shared" si="85"/>
        <v>0</v>
      </c>
      <c r="AH632" s="120">
        <f t="shared" si="86"/>
        <v>0</v>
      </c>
      <c r="AI632" s="121">
        <f t="shared" si="87"/>
        <v>0</v>
      </c>
      <c r="AJ632" s="122" t="str">
        <f>+C632</f>
        <v>HONG KONG</v>
      </c>
      <c r="AK632" s="122" t="str">
        <f>IF(ISNA(VLOOKUP(postponeList!D632,[1]Sheet!$A$2:$B$12,2,FALSE))," ",(VLOOKUP(postponeList!D632,[1]Sheet!$A$2:$B$12,2,FALSE)))</f>
        <v>PMMA</v>
      </c>
      <c r="AL632" s="122" t="str">
        <f>IF(ISNA(VLOOKUP(E632,[1]Sheet!$G$2:$H$40,2,FALSE))," ",VLOOKUP(E632,[1]Sheet!$G$2:$H$40,2,FALSE))</f>
        <v>SHEW</v>
      </c>
      <c r="AM632" s="122" t="str">
        <f>IF(ISNA(VLOOKUP(G632,[1]Sheet!$K$2:$L$159,2,FALSE))," ",(VLOOKUP(G632,[1]Sheet!$K$2:$L$159,2,FALSE)))</f>
        <v>SHEW</v>
      </c>
      <c r="AN632" s="122" t="str">
        <f>IF(ISNA(VLOOKUP(I632&amp;C632,[1]Sheet!$D$2:$E$228,2,FALSE))," ",VLOOKUP(I632&amp;C632,[1]Sheet!$D$2:$E$228,2,FALSE))</f>
        <v>Kit &amp; Janice</v>
      </c>
      <c r="AO632" s="122" t="str">
        <f>+I632&amp;C632</f>
        <v>KDKHONG KONG</v>
      </c>
      <c r="AP632" s="122" t="str">
        <f>C632&amp;D632&amp;E632&amp;G632&amp;I632&amp;O632</f>
        <v>HONG KONG31200372372KDKMAR</v>
      </c>
      <c r="AQ632" s="122" t="str">
        <f>B632&amp;D632&amp;N632</f>
        <v xml:space="preserve">SOUTH EAST ASIA31200DF </v>
      </c>
      <c r="AR632" s="123" t="str">
        <f>+D632&amp;J632</f>
        <v>31200SE</v>
      </c>
      <c r="AS632" s="124" t="str">
        <f t="shared" si="88"/>
        <v>Ves</v>
      </c>
      <c r="AT632" s="125" t="str">
        <f t="shared" si="89"/>
        <v>V40AHNBWMZ</v>
      </c>
      <c r="AU632" s="125" t="str">
        <f>IF(NOT(AT632=""),VLOOKUP(AT632,[1]PSI_Category!A:B,2,0),"")</f>
        <v>D/F</v>
      </c>
      <c r="AV632" s="125" t="s">
        <v>1778</v>
      </c>
      <c r="AW632" s="125" t="s">
        <v>1783</v>
      </c>
      <c r="AX632" s="125" t="s">
        <v>1783</v>
      </c>
    </row>
    <row r="633" spans="1:50" s="103" customFormat="1" ht="11.4" customHeight="1" x14ac:dyDescent="0.3">
      <c r="B633" s="104" t="s">
        <v>1866</v>
      </c>
      <c r="C633" s="105" t="s">
        <v>1867</v>
      </c>
      <c r="D633" s="106">
        <v>31200</v>
      </c>
      <c r="E633" s="107">
        <v>374</v>
      </c>
      <c r="F633" s="105" t="s">
        <v>1869</v>
      </c>
      <c r="G633" s="107">
        <v>374</v>
      </c>
      <c r="H633" s="105" t="s">
        <v>1869</v>
      </c>
      <c r="I633" s="105" t="s">
        <v>298</v>
      </c>
      <c r="J633" s="107" t="s">
        <v>293</v>
      </c>
      <c r="K633" s="105">
        <v>92011894</v>
      </c>
      <c r="L633" s="105" t="s">
        <v>2420</v>
      </c>
      <c r="M633" s="105" t="s">
        <v>2421</v>
      </c>
      <c r="N633" s="105" t="s">
        <v>1776</v>
      </c>
      <c r="O633" s="108" t="s">
        <v>160</v>
      </c>
      <c r="P633" s="109" t="s">
        <v>1777</v>
      </c>
      <c r="Q633" s="110"/>
      <c r="R633" s="110"/>
      <c r="S633" s="110"/>
      <c r="T633" s="110"/>
      <c r="U633" s="111"/>
      <c r="V633" s="111"/>
      <c r="W633" s="112"/>
      <c r="X633" s="113"/>
      <c r="Y633" s="114" t="s">
        <v>285</v>
      </c>
      <c r="Z633" s="115">
        <v>45.6</v>
      </c>
      <c r="AA633" s="116">
        <v>20</v>
      </c>
      <c r="AB633" s="117">
        <f t="shared" si="81"/>
        <v>912</v>
      </c>
      <c r="AC633" s="117">
        <f t="shared" si="82"/>
        <v>7.1332080000000007</v>
      </c>
      <c r="AD633" s="118"/>
      <c r="AE633" s="117">
        <f t="shared" si="83"/>
        <v>0</v>
      </c>
      <c r="AF633" s="117">
        <f t="shared" si="84"/>
        <v>0</v>
      </c>
      <c r="AG633" s="119">
        <f t="shared" si="85"/>
        <v>20</v>
      </c>
      <c r="AH633" s="120">
        <f t="shared" si="86"/>
        <v>912</v>
      </c>
      <c r="AI633" s="121">
        <f t="shared" si="87"/>
        <v>7.1332080000000007</v>
      </c>
      <c r="AJ633" s="122" t="str">
        <f>+C633</f>
        <v>HONG KONG</v>
      </c>
      <c r="AK633" s="122" t="str">
        <f>IF(ISNA(VLOOKUP(postponeList!D633,[1]Sheet!$A$2:$B$12,2,FALSE))," ",(VLOOKUP(postponeList!D633,[1]Sheet!$A$2:$B$12,2,FALSE)))</f>
        <v>PMMA</v>
      </c>
      <c r="AL633" s="122" t="str">
        <f>IF(ISNA(VLOOKUP(E633,[1]Sheet!$G$2:$H$40,2,FALSE))," ",VLOOKUP(E633,[1]Sheet!$G$2:$H$40,2,FALSE))</f>
        <v>SHET</v>
      </c>
      <c r="AM633" s="122" t="str">
        <f>IF(ISNA(VLOOKUP(G633,[1]Sheet!$K$2:$L$159,2,FALSE))," ",(VLOOKUP(G633,[1]Sheet!$K$2:$L$159,2,FALSE)))</f>
        <v>SHET</v>
      </c>
      <c r="AN633" s="122" t="str">
        <f>IF(ISNA(VLOOKUP(I633&amp;C633,[1]Sheet!$D$2:$E$228,2,FALSE))," ",VLOOKUP(I633&amp;C633,[1]Sheet!$D$2:$E$228,2,FALSE))</f>
        <v>Kit &amp; Janice</v>
      </c>
      <c r="AO633" s="122" t="str">
        <f>+I633&amp;C633</f>
        <v>PANHONG KONG</v>
      </c>
      <c r="AP633" s="122" t="str">
        <f>C633&amp;D633&amp;E633&amp;G633&amp;I633&amp;O633</f>
        <v>HONG KONG31200374374PANMAR</v>
      </c>
      <c r="AQ633" s="122" t="str">
        <f>B633&amp;D633&amp;N633</f>
        <v xml:space="preserve">SOUTH EAST ASIA31200AF </v>
      </c>
      <c r="AR633" s="123" t="str">
        <f>+D633&amp;J633</f>
        <v>31200SE</v>
      </c>
      <c r="AS633" s="124" t="str">
        <f t="shared" si="88"/>
        <v/>
      </c>
      <c r="AT633" s="125" t="str">
        <f t="shared" si="89"/>
        <v>F-405QHNBAXZ</v>
      </c>
      <c r="AU633" s="125" t="str">
        <f>IF(NOT(AT633=""),VLOOKUP(AT633,[1]PSI_Category!A:B,2,0),"")</f>
        <v>A/F</v>
      </c>
      <c r="AV633" s="125" t="s">
        <v>1778</v>
      </c>
      <c r="AW633" s="125" t="s">
        <v>1779</v>
      </c>
      <c r="AX633" s="125" t="s">
        <v>1779</v>
      </c>
    </row>
    <row r="634" spans="1:50" s="103" customFormat="1" ht="11.4" customHeight="1" x14ac:dyDescent="0.3">
      <c r="B634" s="104" t="s">
        <v>1866</v>
      </c>
      <c r="C634" s="105" t="s">
        <v>1867</v>
      </c>
      <c r="D634" s="106">
        <v>31200</v>
      </c>
      <c r="E634" s="107">
        <v>374</v>
      </c>
      <c r="F634" s="105" t="s">
        <v>1869</v>
      </c>
      <c r="G634" s="107">
        <v>374</v>
      </c>
      <c r="H634" s="105" t="s">
        <v>1869</v>
      </c>
      <c r="I634" s="105" t="s">
        <v>298</v>
      </c>
      <c r="J634" s="107" t="s">
        <v>293</v>
      </c>
      <c r="K634" s="105">
        <v>92011895</v>
      </c>
      <c r="L634" s="105" t="s">
        <v>2422</v>
      </c>
      <c r="M634" s="105" t="s">
        <v>2423</v>
      </c>
      <c r="N634" s="105" t="s">
        <v>1776</v>
      </c>
      <c r="O634" s="108" t="s">
        <v>160</v>
      </c>
      <c r="P634" s="109" t="s">
        <v>1777</v>
      </c>
      <c r="Q634" s="110"/>
      <c r="R634" s="110"/>
      <c r="S634" s="110"/>
      <c r="T634" s="110"/>
      <c r="U634" s="111"/>
      <c r="V634" s="111"/>
      <c r="W634" s="112"/>
      <c r="X634" s="113"/>
      <c r="Y634" s="114" t="s">
        <v>285</v>
      </c>
      <c r="Z634" s="115">
        <v>43.3</v>
      </c>
      <c r="AA634" s="116">
        <v>100</v>
      </c>
      <c r="AB634" s="117">
        <f t="shared" si="81"/>
        <v>4330</v>
      </c>
      <c r="AC634" s="117">
        <f t="shared" si="82"/>
        <v>33.867094999999999</v>
      </c>
      <c r="AD634" s="118"/>
      <c r="AE634" s="117">
        <f t="shared" si="83"/>
        <v>0</v>
      </c>
      <c r="AF634" s="117">
        <f t="shared" si="84"/>
        <v>0</v>
      </c>
      <c r="AG634" s="119">
        <f t="shared" si="85"/>
        <v>100</v>
      </c>
      <c r="AH634" s="120">
        <f t="shared" si="86"/>
        <v>4330</v>
      </c>
      <c r="AI634" s="121">
        <f t="shared" si="87"/>
        <v>33.867094999999999</v>
      </c>
      <c r="AJ634" s="122" t="str">
        <f>+C634</f>
        <v>HONG KONG</v>
      </c>
      <c r="AK634" s="122" t="str">
        <f>IF(ISNA(VLOOKUP(postponeList!D634,[1]Sheet!$A$2:$B$12,2,FALSE))," ",(VLOOKUP(postponeList!D634,[1]Sheet!$A$2:$B$12,2,FALSE)))</f>
        <v>PMMA</v>
      </c>
      <c r="AL634" s="122" t="str">
        <f>IF(ISNA(VLOOKUP(E634,[1]Sheet!$G$2:$H$40,2,FALSE))," ",VLOOKUP(E634,[1]Sheet!$G$2:$H$40,2,FALSE))</f>
        <v>SHET</v>
      </c>
      <c r="AM634" s="122" t="str">
        <f>IF(ISNA(VLOOKUP(G634,[1]Sheet!$K$2:$L$159,2,FALSE))," ",(VLOOKUP(G634,[1]Sheet!$K$2:$L$159,2,FALSE)))</f>
        <v>SHET</v>
      </c>
      <c r="AN634" s="122" t="str">
        <f>IF(ISNA(VLOOKUP(I634&amp;C634,[1]Sheet!$D$2:$E$228,2,FALSE))," ",VLOOKUP(I634&amp;C634,[1]Sheet!$D$2:$E$228,2,FALSE))</f>
        <v>Kit &amp; Janice</v>
      </c>
      <c r="AO634" s="122" t="str">
        <f>+I634&amp;C634</f>
        <v>PANHONG KONG</v>
      </c>
      <c r="AP634" s="122" t="str">
        <f>C634&amp;D634&amp;E634&amp;G634&amp;I634&amp;O634</f>
        <v>HONG KONG31200374374PANMAR</v>
      </c>
      <c r="AQ634" s="122" t="str">
        <f>B634&amp;D634&amp;N634</f>
        <v xml:space="preserve">SOUTH EAST ASIA31200AF </v>
      </c>
      <c r="AR634" s="123" t="str">
        <f>+D634&amp;J634</f>
        <v>31200SE</v>
      </c>
      <c r="AS634" s="124" t="str">
        <f t="shared" si="88"/>
        <v/>
      </c>
      <c r="AT634" s="125" t="str">
        <f t="shared" si="89"/>
        <v>F-409QHNBAXZ</v>
      </c>
      <c r="AU634" s="125" t="str">
        <f>IF(NOT(AT634=""),VLOOKUP(AT634,[1]PSI_Category!A:B,2,0),"")</f>
        <v>A/F</v>
      </c>
      <c r="AV634" s="125" t="s">
        <v>1778</v>
      </c>
      <c r="AW634" s="125" t="s">
        <v>1779</v>
      </c>
      <c r="AX634" s="125" t="s">
        <v>1779</v>
      </c>
    </row>
    <row r="635" spans="1:50" s="103" customFormat="1" ht="11.4" customHeight="1" x14ac:dyDescent="0.3">
      <c r="B635" s="104" t="s">
        <v>1866</v>
      </c>
      <c r="C635" s="105" t="s">
        <v>1867</v>
      </c>
      <c r="D635" s="106">
        <v>31200</v>
      </c>
      <c r="E635" s="107">
        <v>374</v>
      </c>
      <c r="F635" s="105" t="s">
        <v>1869</v>
      </c>
      <c r="G635" s="107">
        <v>374</v>
      </c>
      <c r="H635" s="105" t="s">
        <v>1869</v>
      </c>
      <c r="I635" s="105" t="s">
        <v>298</v>
      </c>
      <c r="J635" s="107" t="s">
        <v>293</v>
      </c>
      <c r="K635" s="105">
        <v>92011895</v>
      </c>
      <c r="L635" s="105" t="s">
        <v>2422</v>
      </c>
      <c r="M635" s="105" t="s">
        <v>2424</v>
      </c>
      <c r="N635" s="105" t="s">
        <v>1776</v>
      </c>
      <c r="O635" s="108" t="s">
        <v>160</v>
      </c>
      <c r="P635" s="109" t="s">
        <v>1777</v>
      </c>
      <c r="Q635" s="110"/>
      <c r="R635" s="110"/>
      <c r="S635" s="110"/>
      <c r="T635" s="110"/>
      <c r="U635" s="111"/>
      <c r="V635" s="111"/>
      <c r="W635" s="112"/>
      <c r="X635" s="113"/>
      <c r="Y635" s="114" t="s">
        <v>285</v>
      </c>
      <c r="Z635" s="115">
        <v>43.3</v>
      </c>
      <c r="AA635" s="116">
        <v>80</v>
      </c>
      <c r="AB635" s="117">
        <f t="shared" si="81"/>
        <v>3464</v>
      </c>
      <c r="AC635" s="117">
        <f t="shared" si="82"/>
        <v>27.093675999999999</v>
      </c>
      <c r="AD635" s="118"/>
      <c r="AE635" s="117">
        <f t="shared" si="83"/>
        <v>0</v>
      </c>
      <c r="AF635" s="117">
        <f t="shared" si="84"/>
        <v>0</v>
      </c>
      <c r="AG635" s="119">
        <f t="shared" si="85"/>
        <v>80</v>
      </c>
      <c r="AH635" s="120">
        <f t="shared" si="86"/>
        <v>3464</v>
      </c>
      <c r="AI635" s="121">
        <f t="shared" si="87"/>
        <v>27.093675999999999</v>
      </c>
      <c r="AJ635" s="122" t="str">
        <f>+C635</f>
        <v>HONG KONG</v>
      </c>
      <c r="AK635" s="122" t="str">
        <f>IF(ISNA(VLOOKUP(postponeList!D635,[1]Sheet!$A$2:$B$12,2,FALSE))," ",(VLOOKUP(postponeList!D635,[1]Sheet!$A$2:$B$12,2,FALSE)))</f>
        <v>PMMA</v>
      </c>
      <c r="AL635" s="122" t="str">
        <f>IF(ISNA(VLOOKUP(E635,[1]Sheet!$G$2:$H$40,2,FALSE))," ",VLOOKUP(E635,[1]Sheet!$G$2:$H$40,2,FALSE))</f>
        <v>SHET</v>
      </c>
      <c r="AM635" s="122" t="str">
        <f>IF(ISNA(VLOOKUP(G635,[1]Sheet!$K$2:$L$159,2,FALSE))," ",(VLOOKUP(G635,[1]Sheet!$K$2:$L$159,2,FALSE)))</f>
        <v>SHET</v>
      </c>
      <c r="AN635" s="122" t="str">
        <f>IF(ISNA(VLOOKUP(I635&amp;C635,[1]Sheet!$D$2:$E$228,2,FALSE))," ",VLOOKUP(I635&amp;C635,[1]Sheet!$D$2:$E$228,2,FALSE))</f>
        <v>Kit &amp; Janice</v>
      </c>
      <c r="AO635" s="122" t="str">
        <f>+I635&amp;C635</f>
        <v>PANHONG KONG</v>
      </c>
      <c r="AP635" s="122" t="str">
        <f>C635&amp;D635&amp;E635&amp;G635&amp;I635&amp;O635</f>
        <v>HONG KONG31200374374PANMAR</v>
      </c>
      <c r="AQ635" s="122" t="str">
        <f>B635&amp;D635&amp;N635</f>
        <v xml:space="preserve">SOUTH EAST ASIA31200AF </v>
      </c>
      <c r="AR635" s="123" t="str">
        <f>+D635&amp;J635</f>
        <v>31200SE</v>
      </c>
      <c r="AS635" s="124" t="str">
        <f t="shared" si="88"/>
        <v/>
      </c>
      <c r="AT635" s="125" t="str">
        <f t="shared" si="89"/>
        <v>F-409QHNBWXZ</v>
      </c>
      <c r="AU635" s="125" t="str">
        <f>IF(NOT(AT635=""),VLOOKUP(AT635,[1]PSI_Category!A:B,2,0),"")</f>
        <v>A/F</v>
      </c>
      <c r="AV635" s="125" t="s">
        <v>1778</v>
      </c>
      <c r="AW635" s="125" t="s">
        <v>1779</v>
      </c>
      <c r="AX635" s="125" t="s">
        <v>1779</v>
      </c>
    </row>
    <row r="636" spans="1:50" s="133" customFormat="1" ht="11.4" customHeight="1" x14ac:dyDescent="0.3">
      <c r="A636" s="103"/>
      <c r="B636" s="104" t="s">
        <v>1866</v>
      </c>
      <c r="C636" s="105" t="s">
        <v>1867</v>
      </c>
      <c r="D636" s="106">
        <v>31200</v>
      </c>
      <c r="E636" s="107">
        <v>374</v>
      </c>
      <c r="F636" s="105" t="s">
        <v>1869</v>
      </c>
      <c r="G636" s="107">
        <v>374</v>
      </c>
      <c r="H636" s="105" t="s">
        <v>1869</v>
      </c>
      <c r="I636" s="105" t="s">
        <v>298</v>
      </c>
      <c r="J636" s="107" t="s">
        <v>293</v>
      </c>
      <c r="K636" s="105">
        <v>92011896</v>
      </c>
      <c r="L636" s="105" t="s">
        <v>2425</v>
      </c>
      <c r="M636" s="105" t="s">
        <v>2426</v>
      </c>
      <c r="N636" s="105" t="s">
        <v>1789</v>
      </c>
      <c r="O636" s="108" t="s">
        <v>160</v>
      </c>
      <c r="P636" s="109" t="s">
        <v>1777</v>
      </c>
      <c r="Q636" s="110">
        <v>45379</v>
      </c>
      <c r="R636" s="110"/>
      <c r="S636" s="110">
        <v>45380</v>
      </c>
      <c r="T636" s="110">
        <v>45381</v>
      </c>
      <c r="U636" s="111" t="s">
        <v>1952</v>
      </c>
      <c r="V636" s="111" t="s">
        <v>2003</v>
      </c>
      <c r="W636" s="112"/>
      <c r="X636" s="113"/>
      <c r="Y636" s="114" t="s">
        <v>285</v>
      </c>
      <c r="Z636" s="115">
        <v>34.9</v>
      </c>
      <c r="AA636" s="116">
        <v>500</v>
      </c>
      <c r="AB636" s="117">
        <f t="shared" si="81"/>
        <v>17450</v>
      </c>
      <c r="AC636" s="117">
        <f t="shared" si="82"/>
        <v>136.48517500000003</v>
      </c>
      <c r="AD636" s="118">
        <v>500</v>
      </c>
      <c r="AE636" s="117">
        <f t="shared" si="83"/>
        <v>17450</v>
      </c>
      <c r="AF636" s="117">
        <f t="shared" si="84"/>
        <v>136.48517500000003</v>
      </c>
      <c r="AG636" s="119">
        <f t="shared" si="85"/>
        <v>0</v>
      </c>
      <c r="AH636" s="120">
        <f t="shared" si="86"/>
        <v>0</v>
      </c>
      <c r="AI636" s="121">
        <f t="shared" si="87"/>
        <v>0</v>
      </c>
      <c r="AJ636" s="122" t="str">
        <f>+C636</f>
        <v>HONG KONG</v>
      </c>
      <c r="AK636" s="122" t="str">
        <f>IF(ISNA(VLOOKUP(postponeList!D636,[1]Sheet!$A$2:$B$12,2,FALSE))," ",(VLOOKUP(postponeList!D636,[1]Sheet!$A$2:$B$12,2,FALSE)))</f>
        <v>PMMA</v>
      </c>
      <c r="AL636" s="122" t="str">
        <f>IF(ISNA(VLOOKUP(E636,[1]Sheet!$G$2:$H$40,2,FALSE))," ",VLOOKUP(E636,[1]Sheet!$G$2:$H$40,2,FALSE))</f>
        <v>SHET</v>
      </c>
      <c r="AM636" s="122" t="str">
        <f>IF(ISNA(VLOOKUP(G636,[1]Sheet!$K$2:$L$159,2,FALSE))," ",(VLOOKUP(G636,[1]Sheet!$K$2:$L$159,2,FALSE)))</f>
        <v>SHET</v>
      </c>
      <c r="AN636" s="122" t="str">
        <f>IF(ISNA(VLOOKUP(I636&amp;C636,[1]Sheet!$D$2:$E$228,2,FALSE))," ",VLOOKUP(I636&amp;C636,[1]Sheet!$D$2:$E$228,2,FALSE))</f>
        <v>Kit &amp; Janice</v>
      </c>
      <c r="AO636" s="122" t="str">
        <f>+I636&amp;C636</f>
        <v>PANHONG KONG</v>
      </c>
      <c r="AP636" s="122" t="str">
        <f>C636&amp;D636&amp;E636&amp;G636&amp;I636&amp;O636</f>
        <v>HONG KONG31200374374PANMAR</v>
      </c>
      <c r="AQ636" s="122" t="str">
        <f>B636&amp;D636&amp;N636</f>
        <v xml:space="preserve">SOUTH EAST ASIA31200WF </v>
      </c>
      <c r="AR636" s="123" t="str">
        <f>+D636&amp;J636</f>
        <v>31200SE</v>
      </c>
      <c r="AS636" s="124" t="str">
        <f t="shared" si="88"/>
        <v>Pro</v>
      </c>
      <c r="AT636" s="125" t="str">
        <f t="shared" si="89"/>
        <v>F-309UHNBAMZ</v>
      </c>
      <c r="AU636" s="125" t="str">
        <f>IF(NOT(AT636=""),VLOOKUP(AT636,[1]PSI_Category!A:B,2,0),"")</f>
        <v>W/F</v>
      </c>
      <c r="AV636" s="125" t="s">
        <v>1778</v>
      </c>
      <c r="AW636" s="125" t="s">
        <v>1790</v>
      </c>
      <c r="AX636" s="125" t="s">
        <v>1790</v>
      </c>
    </row>
    <row r="637" spans="1:50" s="133" customFormat="1" ht="11.4" customHeight="1" x14ac:dyDescent="0.3">
      <c r="A637" s="103"/>
      <c r="B637" s="104" t="s">
        <v>1866</v>
      </c>
      <c r="C637" s="105" t="s">
        <v>1867</v>
      </c>
      <c r="D637" s="106">
        <v>31200</v>
      </c>
      <c r="E637" s="107">
        <v>374</v>
      </c>
      <c r="F637" s="105" t="s">
        <v>1869</v>
      </c>
      <c r="G637" s="107">
        <v>374</v>
      </c>
      <c r="H637" s="105" t="s">
        <v>1869</v>
      </c>
      <c r="I637" s="105" t="s">
        <v>298</v>
      </c>
      <c r="J637" s="107" t="s">
        <v>293</v>
      </c>
      <c r="K637" s="105">
        <v>92011896</v>
      </c>
      <c r="L637" s="105" t="s">
        <v>2425</v>
      </c>
      <c r="M637" s="105" t="s">
        <v>1920</v>
      </c>
      <c r="N637" s="105" t="s">
        <v>1789</v>
      </c>
      <c r="O637" s="108" t="s">
        <v>160</v>
      </c>
      <c r="P637" s="109" t="s">
        <v>1777</v>
      </c>
      <c r="Q637" s="110">
        <v>45379</v>
      </c>
      <c r="R637" s="110"/>
      <c r="S637" s="110">
        <v>45380</v>
      </c>
      <c r="T637" s="110">
        <v>45381</v>
      </c>
      <c r="U637" s="111" t="s">
        <v>1952</v>
      </c>
      <c r="V637" s="111" t="s">
        <v>2003</v>
      </c>
      <c r="W637" s="112"/>
      <c r="X637" s="113"/>
      <c r="Y637" s="114" t="s">
        <v>285</v>
      </c>
      <c r="Z637" s="115">
        <v>34.9</v>
      </c>
      <c r="AA637" s="116">
        <v>100</v>
      </c>
      <c r="AB637" s="117">
        <f t="shared" si="81"/>
        <v>3490</v>
      </c>
      <c r="AC637" s="117">
        <f t="shared" si="82"/>
        <v>27.297035000000001</v>
      </c>
      <c r="AD637" s="118">
        <v>100</v>
      </c>
      <c r="AE637" s="117">
        <f t="shared" si="83"/>
        <v>3490</v>
      </c>
      <c r="AF637" s="117">
        <f t="shared" si="84"/>
        <v>27.297035000000001</v>
      </c>
      <c r="AG637" s="119">
        <f t="shared" si="85"/>
        <v>0</v>
      </c>
      <c r="AH637" s="120">
        <f t="shared" si="86"/>
        <v>0</v>
      </c>
      <c r="AI637" s="121">
        <f t="shared" si="87"/>
        <v>0</v>
      </c>
      <c r="AJ637" s="122" t="str">
        <f>+C637</f>
        <v>HONG KONG</v>
      </c>
      <c r="AK637" s="122" t="str">
        <f>IF(ISNA(VLOOKUP(postponeList!D637,[1]Sheet!$A$2:$B$12,2,FALSE))," ",(VLOOKUP(postponeList!D637,[1]Sheet!$A$2:$B$12,2,FALSE)))</f>
        <v>PMMA</v>
      </c>
      <c r="AL637" s="122" t="str">
        <f>IF(ISNA(VLOOKUP(E637,[1]Sheet!$G$2:$H$40,2,FALSE))," ",VLOOKUP(E637,[1]Sheet!$G$2:$H$40,2,FALSE))</f>
        <v>SHET</v>
      </c>
      <c r="AM637" s="122" t="str">
        <f>IF(ISNA(VLOOKUP(G637,[1]Sheet!$K$2:$L$159,2,FALSE))," ",(VLOOKUP(G637,[1]Sheet!$K$2:$L$159,2,FALSE)))</f>
        <v>SHET</v>
      </c>
      <c r="AN637" s="122" t="str">
        <f>IF(ISNA(VLOOKUP(I637&amp;C637,[1]Sheet!$D$2:$E$228,2,FALSE))," ",VLOOKUP(I637&amp;C637,[1]Sheet!$D$2:$E$228,2,FALSE))</f>
        <v>Kit &amp; Janice</v>
      </c>
      <c r="AO637" s="122" t="str">
        <f>+I637&amp;C637</f>
        <v>PANHONG KONG</v>
      </c>
      <c r="AP637" s="122" t="str">
        <f>C637&amp;D637&amp;E637&amp;G637&amp;I637&amp;O637</f>
        <v>HONG KONG31200374374PANMAR</v>
      </c>
      <c r="AQ637" s="122" t="str">
        <f>B637&amp;D637&amp;N637</f>
        <v xml:space="preserve">SOUTH EAST ASIA31200WF </v>
      </c>
      <c r="AR637" s="123" t="str">
        <f>+D637&amp;J637</f>
        <v>31200SE</v>
      </c>
      <c r="AS637" s="124" t="str">
        <f t="shared" si="88"/>
        <v>Pro</v>
      </c>
      <c r="AT637" s="125" t="str">
        <f t="shared" si="89"/>
        <v>F-309UHNBWMZ</v>
      </c>
      <c r="AU637" s="125" t="str">
        <f>IF(NOT(AT637=""),VLOOKUP(AT637,[1]PSI_Category!A:B,2,0),"")</f>
        <v>W/F</v>
      </c>
      <c r="AV637" s="125" t="s">
        <v>1778</v>
      </c>
      <c r="AW637" s="125" t="s">
        <v>1790</v>
      </c>
      <c r="AX637" s="125" t="s">
        <v>1790</v>
      </c>
    </row>
    <row r="638" spans="1:50" s="103" customFormat="1" ht="11.4" customHeight="1" x14ac:dyDescent="0.3">
      <c r="B638" s="104" t="s">
        <v>1866</v>
      </c>
      <c r="C638" s="105" t="s">
        <v>1867</v>
      </c>
      <c r="D638" s="106">
        <v>31200</v>
      </c>
      <c r="E638" s="107">
        <v>374</v>
      </c>
      <c r="F638" s="105" t="s">
        <v>1869</v>
      </c>
      <c r="G638" s="107">
        <v>374</v>
      </c>
      <c r="H638" s="105" t="s">
        <v>1869</v>
      </c>
      <c r="I638" s="105" t="s">
        <v>298</v>
      </c>
      <c r="J638" s="107" t="s">
        <v>293</v>
      </c>
      <c r="K638" s="105">
        <v>92011897</v>
      </c>
      <c r="L638" s="105" t="s">
        <v>2427</v>
      </c>
      <c r="M638" s="105" t="s">
        <v>1922</v>
      </c>
      <c r="N638" s="105" t="s">
        <v>1789</v>
      </c>
      <c r="O638" s="108" t="s">
        <v>160</v>
      </c>
      <c r="P638" s="109" t="s">
        <v>1777</v>
      </c>
      <c r="Q638" s="110">
        <v>45379</v>
      </c>
      <c r="R638" s="110"/>
      <c r="S638" s="110">
        <v>45380</v>
      </c>
      <c r="T638" s="110">
        <v>45381</v>
      </c>
      <c r="U638" s="111" t="s">
        <v>1952</v>
      </c>
      <c r="V638" s="111" t="s">
        <v>2003</v>
      </c>
      <c r="W638" s="112"/>
      <c r="X638" s="113"/>
      <c r="Y638" s="114" t="s">
        <v>285</v>
      </c>
      <c r="Z638" s="115">
        <v>36.700000000000003</v>
      </c>
      <c r="AA638" s="116">
        <v>800</v>
      </c>
      <c r="AB638" s="117">
        <f t="shared" si="81"/>
        <v>29360.000000000004</v>
      </c>
      <c r="AC638" s="117">
        <f t="shared" si="82"/>
        <v>229.63924000000006</v>
      </c>
      <c r="AD638" s="118">
        <v>800</v>
      </c>
      <c r="AE638" s="117">
        <f t="shared" si="83"/>
        <v>29360.000000000004</v>
      </c>
      <c r="AF638" s="117">
        <f t="shared" si="84"/>
        <v>229.63924000000006</v>
      </c>
      <c r="AG638" s="119">
        <f t="shared" si="85"/>
        <v>0</v>
      </c>
      <c r="AH638" s="120">
        <f t="shared" si="86"/>
        <v>0</v>
      </c>
      <c r="AI638" s="121">
        <f t="shared" si="87"/>
        <v>0</v>
      </c>
      <c r="AJ638" s="122" t="str">
        <f>+C638</f>
        <v>HONG KONG</v>
      </c>
      <c r="AK638" s="122" t="str">
        <f>IF(ISNA(VLOOKUP(postponeList!D638,[1]Sheet!$A$2:$B$12,2,FALSE))," ",(VLOOKUP(postponeList!D638,[1]Sheet!$A$2:$B$12,2,FALSE)))</f>
        <v>PMMA</v>
      </c>
      <c r="AL638" s="122" t="str">
        <f>IF(ISNA(VLOOKUP(E638,[1]Sheet!$G$2:$H$40,2,FALSE))," ",VLOOKUP(E638,[1]Sheet!$G$2:$H$40,2,FALSE))</f>
        <v>SHET</v>
      </c>
      <c r="AM638" s="122" t="str">
        <f>IF(ISNA(VLOOKUP(G638,[1]Sheet!$K$2:$L$159,2,FALSE))," ",(VLOOKUP(G638,[1]Sheet!$K$2:$L$159,2,FALSE)))</f>
        <v>SHET</v>
      </c>
      <c r="AN638" s="122" t="str">
        <f>IF(ISNA(VLOOKUP(I638&amp;C638,[1]Sheet!$D$2:$E$228,2,FALSE))," ",VLOOKUP(I638&amp;C638,[1]Sheet!$D$2:$E$228,2,FALSE))</f>
        <v>Kit &amp; Janice</v>
      </c>
      <c r="AO638" s="122" t="str">
        <f>+I638&amp;C638</f>
        <v>PANHONG KONG</v>
      </c>
      <c r="AP638" s="122" t="str">
        <f>C638&amp;D638&amp;E638&amp;G638&amp;I638&amp;O638</f>
        <v>HONG KONG31200374374PANMAR</v>
      </c>
      <c r="AQ638" s="122" t="str">
        <f>B638&amp;D638&amp;N638</f>
        <v xml:space="preserve">SOUTH EAST ASIA31200WF </v>
      </c>
      <c r="AR638" s="123" t="str">
        <f>+D638&amp;J638</f>
        <v>31200SE</v>
      </c>
      <c r="AS638" s="124" t="str">
        <f t="shared" si="88"/>
        <v>Pro</v>
      </c>
      <c r="AT638" s="125" t="str">
        <f t="shared" si="89"/>
        <v>F-359UHNBAMZ</v>
      </c>
      <c r="AU638" s="125" t="str">
        <f>IF(NOT(AT638=""),VLOOKUP(AT638,[1]PSI_Category!A:B,2,0),"")</f>
        <v>W/F</v>
      </c>
      <c r="AV638" s="125" t="s">
        <v>1778</v>
      </c>
      <c r="AW638" s="125" t="s">
        <v>1790</v>
      </c>
      <c r="AX638" s="125" t="s">
        <v>1790</v>
      </c>
    </row>
    <row r="639" spans="1:50" s="103" customFormat="1" ht="11.4" customHeight="1" x14ac:dyDescent="0.3">
      <c r="B639" s="104" t="s">
        <v>1866</v>
      </c>
      <c r="C639" s="105" t="s">
        <v>1867</v>
      </c>
      <c r="D639" s="106">
        <v>31200</v>
      </c>
      <c r="E639" s="107">
        <v>374</v>
      </c>
      <c r="F639" s="105" t="s">
        <v>1869</v>
      </c>
      <c r="G639" s="107">
        <v>374</v>
      </c>
      <c r="H639" s="105" t="s">
        <v>1869</v>
      </c>
      <c r="I639" s="105" t="s">
        <v>298</v>
      </c>
      <c r="J639" s="107" t="s">
        <v>293</v>
      </c>
      <c r="K639" s="105">
        <v>92011897</v>
      </c>
      <c r="L639" s="105" t="s">
        <v>2427</v>
      </c>
      <c r="M639" s="105" t="s">
        <v>2428</v>
      </c>
      <c r="N639" s="105" t="s">
        <v>1789</v>
      </c>
      <c r="O639" s="108" t="s">
        <v>160</v>
      </c>
      <c r="P639" s="109" t="s">
        <v>1777</v>
      </c>
      <c r="Q639" s="110"/>
      <c r="R639" s="110"/>
      <c r="S639" s="110"/>
      <c r="T639" s="110"/>
      <c r="U639" s="111"/>
      <c r="V639" s="111"/>
      <c r="W639" s="112"/>
      <c r="X639" s="113"/>
      <c r="Y639" s="114" t="s">
        <v>285</v>
      </c>
      <c r="Z639" s="115">
        <v>36.700000000000003</v>
      </c>
      <c r="AA639" s="116">
        <v>300</v>
      </c>
      <c r="AB639" s="117">
        <f t="shared" si="81"/>
        <v>11010</v>
      </c>
      <c r="AC639" s="117">
        <f t="shared" si="82"/>
        <v>86.11471499999999</v>
      </c>
      <c r="AD639" s="118"/>
      <c r="AE639" s="117">
        <f t="shared" si="83"/>
        <v>0</v>
      </c>
      <c r="AF639" s="117">
        <f t="shared" si="84"/>
        <v>0</v>
      </c>
      <c r="AG639" s="119">
        <f t="shared" si="85"/>
        <v>300</v>
      </c>
      <c r="AH639" s="120">
        <f t="shared" si="86"/>
        <v>11010</v>
      </c>
      <c r="AI639" s="121">
        <f t="shared" si="87"/>
        <v>86.11471499999999</v>
      </c>
      <c r="AJ639" s="122" t="str">
        <f>+C639</f>
        <v>HONG KONG</v>
      </c>
      <c r="AK639" s="122" t="str">
        <f>IF(ISNA(VLOOKUP(postponeList!D639,[1]Sheet!$A$2:$B$12,2,FALSE))," ",(VLOOKUP(postponeList!D639,[1]Sheet!$A$2:$B$12,2,FALSE)))</f>
        <v>PMMA</v>
      </c>
      <c r="AL639" s="122" t="str">
        <f>IF(ISNA(VLOOKUP(E639,[1]Sheet!$G$2:$H$40,2,FALSE))," ",VLOOKUP(E639,[1]Sheet!$G$2:$H$40,2,FALSE))</f>
        <v>SHET</v>
      </c>
      <c r="AM639" s="122" t="str">
        <f>IF(ISNA(VLOOKUP(G639,[1]Sheet!$K$2:$L$159,2,FALSE))," ",(VLOOKUP(G639,[1]Sheet!$K$2:$L$159,2,FALSE)))</f>
        <v>SHET</v>
      </c>
      <c r="AN639" s="122" t="str">
        <f>IF(ISNA(VLOOKUP(I639&amp;C639,[1]Sheet!$D$2:$E$228,2,FALSE))," ",VLOOKUP(I639&amp;C639,[1]Sheet!$D$2:$E$228,2,FALSE))</f>
        <v>Kit &amp; Janice</v>
      </c>
      <c r="AO639" s="122" t="str">
        <f>+I639&amp;C639</f>
        <v>PANHONG KONG</v>
      </c>
      <c r="AP639" s="122" t="str">
        <f>C639&amp;D639&amp;E639&amp;G639&amp;I639&amp;O639</f>
        <v>HONG KONG31200374374PANMAR</v>
      </c>
      <c r="AQ639" s="122" t="str">
        <f>B639&amp;D639&amp;N639</f>
        <v xml:space="preserve">SOUTH EAST ASIA31200WF </v>
      </c>
      <c r="AR639" s="123" t="str">
        <f>+D639&amp;J639</f>
        <v>31200SE</v>
      </c>
      <c r="AS639" s="124" t="str">
        <f t="shared" si="88"/>
        <v/>
      </c>
      <c r="AT639" s="125" t="str">
        <f t="shared" si="89"/>
        <v>F-359UHNBWMZ</v>
      </c>
      <c r="AU639" s="125" t="str">
        <f>IF(NOT(AT639=""),VLOOKUP(AT639,[1]PSI_Category!A:B,2,0),"")</f>
        <v>W/F</v>
      </c>
      <c r="AV639" s="125" t="s">
        <v>1778</v>
      </c>
      <c r="AW639" s="125" t="s">
        <v>1790</v>
      </c>
      <c r="AX639" s="125" t="s">
        <v>1790</v>
      </c>
    </row>
    <row r="640" spans="1:50" s="103" customFormat="1" ht="11.4" customHeight="1" x14ac:dyDescent="0.3">
      <c r="B640" s="104" t="s">
        <v>1866</v>
      </c>
      <c r="C640" s="105" t="s">
        <v>1867</v>
      </c>
      <c r="D640" s="106">
        <v>31200</v>
      </c>
      <c r="E640" s="107">
        <v>374</v>
      </c>
      <c r="F640" s="105" t="s">
        <v>1869</v>
      </c>
      <c r="G640" s="107">
        <v>374</v>
      </c>
      <c r="H640" s="105" t="s">
        <v>1869</v>
      </c>
      <c r="I640" s="105" t="s">
        <v>298</v>
      </c>
      <c r="J640" s="107" t="s">
        <v>293</v>
      </c>
      <c r="K640" s="105">
        <v>92011898</v>
      </c>
      <c r="L640" s="105" t="s">
        <v>2429</v>
      </c>
      <c r="M640" s="105" t="s">
        <v>2430</v>
      </c>
      <c r="N640" s="105" t="s">
        <v>1789</v>
      </c>
      <c r="O640" s="108" t="s">
        <v>160</v>
      </c>
      <c r="P640" s="109" t="s">
        <v>1777</v>
      </c>
      <c r="Q640" s="110"/>
      <c r="R640" s="110"/>
      <c r="S640" s="110"/>
      <c r="T640" s="110"/>
      <c r="U640" s="111"/>
      <c r="V640" s="111"/>
      <c r="W640" s="112"/>
      <c r="X640" s="113"/>
      <c r="Y640" s="114" t="s">
        <v>285</v>
      </c>
      <c r="Z640" s="115">
        <v>55.8</v>
      </c>
      <c r="AA640" s="116">
        <v>200</v>
      </c>
      <c r="AB640" s="117">
        <f t="shared" si="81"/>
        <v>11160</v>
      </c>
      <c r="AC640" s="117">
        <f t="shared" si="82"/>
        <v>87.287940000000006</v>
      </c>
      <c r="AD640" s="118"/>
      <c r="AE640" s="117">
        <f t="shared" si="83"/>
        <v>0</v>
      </c>
      <c r="AF640" s="117">
        <f t="shared" si="84"/>
        <v>0</v>
      </c>
      <c r="AG640" s="119">
        <f t="shared" si="85"/>
        <v>200</v>
      </c>
      <c r="AH640" s="120">
        <f t="shared" si="86"/>
        <v>11160</v>
      </c>
      <c r="AI640" s="121">
        <f t="shared" si="87"/>
        <v>87.287940000000006</v>
      </c>
      <c r="AJ640" s="122" t="str">
        <f>+C640</f>
        <v>HONG KONG</v>
      </c>
      <c r="AK640" s="122" t="str">
        <f>IF(ISNA(VLOOKUP(postponeList!D640,[1]Sheet!$A$2:$B$12,2,FALSE))," ",(VLOOKUP(postponeList!D640,[1]Sheet!$A$2:$B$12,2,FALSE)))</f>
        <v>PMMA</v>
      </c>
      <c r="AL640" s="122" t="str">
        <f>IF(ISNA(VLOOKUP(E640,[1]Sheet!$G$2:$H$40,2,FALSE))," ",VLOOKUP(E640,[1]Sheet!$G$2:$H$40,2,FALSE))</f>
        <v>SHET</v>
      </c>
      <c r="AM640" s="122" t="str">
        <f>IF(ISNA(VLOOKUP(G640,[1]Sheet!$K$2:$L$159,2,FALSE))," ",(VLOOKUP(G640,[1]Sheet!$K$2:$L$159,2,FALSE)))</f>
        <v>SHET</v>
      </c>
      <c r="AN640" s="122" t="str">
        <f>IF(ISNA(VLOOKUP(I640&amp;C640,[1]Sheet!$D$2:$E$228,2,FALSE))," ",VLOOKUP(I640&amp;C640,[1]Sheet!$D$2:$E$228,2,FALSE))</f>
        <v>Kit &amp; Janice</v>
      </c>
      <c r="AO640" s="122" t="str">
        <f>+I640&amp;C640</f>
        <v>PANHONG KONG</v>
      </c>
      <c r="AP640" s="122" t="str">
        <f>C640&amp;D640&amp;E640&amp;G640&amp;I640&amp;O640</f>
        <v>HONG KONG31200374374PANMAR</v>
      </c>
      <c r="AQ640" s="122" t="str">
        <f>B640&amp;D640&amp;N640</f>
        <v xml:space="preserve">SOUTH EAST ASIA31200WF </v>
      </c>
      <c r="AR640" s="123" t="str">
        <f>+D640&amp;J640</f>
        <v>31200SE</v>
      </c>
      <c r="AS640" s="124" t="str">
        <f t="shared" si="88"/>
        <v/>
      </c>
      <c r="AT640" s="125" t="str">
        <f t="shared" si="89"/>
        <v>F-409MHNBAMZ</v>
      </c>
      <c r="AU640" s="125" t="str">
        <f>IF(NOT(AT640=""),VLOOKUP(AT640,[1]PSI_Category!A:B,2,0),"")</f>
        <v>W/F</v>
      </c>
      <c r="AV640" s="125" t="s">
        <v>1778</v>
      </c>
      <c r="AW640" s="125" t="s">
        <v>1790</v>
      </c>
      <c r="AX640" s="125" t="s">
        <v>1790</v>
      </c>
    </row>
    <row r="641" spans="1:50" s="103" customFormat="1" ht="11.4" customHeight="1" x14ac:dyDescent="0.3">
      <c r="B641" s="104" t="s">
        <v>1866</v>
      </c>
      <c r="C641" s="105" t="s">
        <v>1867</v>
      </c>
      <c r="D641" s="106">
        <v>31200</v>
      </c>
      <c r="E641" s="107">
        <v>374</v>
      </c>
      <c r="F641" s="105" t="s">
        <v>1869</v>
      </c>
      <c r="G641" s="107">
        <v>374</v>
      </c>
      <c r="H641" s="105" t="s">
        <v>1869</v>
      </c>
      <c r="I641" s="105" t="s">
        <v>298</v>
      </c>
      <c r="J641" s="107" t="s">
        <v>293</v>
      </c>
      <c r="K641" s="105">
        <v>92011898</v>
      </c>
      <c r="L641" s="105" t="s">
        <v>2429</v>
      </c>
      <c r="M641" s="105" t="s">
        <v>2431</v>
      </c>
      <c r="N641" s="105" t="s">
        <v>1789</v>
      </c>
      <c r="O641" s="108" t="s">
        <v>160</v>
      </c>
      <c r="P641" s="109" t="s">
        <v>1777</v>
      </c>
      <c r="Q641" s="110"/>
      <c r="R641" s="110"/>
      <c r="S641" s="110"/>
      <c r="T641" s="110"/>
      <c r="U641" s="111"/>
      <c r="V641" s="111"/>
      <c r="W641" s="112"/>
      <c r="X641" s="113"/>
      <c r="Y641" s="114" t="s">
        <v>285</v>
      </c>
      <c r="Z641" s="115">
        <v>55.8</v>
      </c>
      <c r="AA641" s="116">
        <v>300</v>
      </c>
      <c r="AB641" s="117">
        <f t="shared" si="81"/>
        <v>16740</v>
      </c>
      <c r="AC641" s="117">
        <f t="shared" si="82"/>
        <v>130.93191000000002</v>
      </c>
      <c r="AD641" s="118"/>
      <c r="AE641" s="117">
        <f t="shared" si="83"/>
        <v>0</v>
      </c>
      <c r="AF641" s="117">
        <f t="shared" si="84"/>
        <v>0</v>
      </c>
      <c r="AG641" s="119">
        <f t="shared" si="85"/>
        <v>300</v>
      </c>
      <c r="AH641" s="120">
        <f t="shared" si="86"/>
        <v>16740</v>
      </c>
      <c r="AI641" s="121">
        <f t="shared" si="87"/>
        <v>130.93191000000002</v>
      </c>
      <c r="AJ641" s="122" t="str">
        <f>+C641</f>
        <v>HONG KONG</v>
      </c>
      <c r="AK641" s="122" t="str">
        <f>IF(ISNA(VLOOKUP(postponeList!D641,[1]Sheet!$A$2:$B$12,2,FALSE))," ",(VLOOKUP(postponeList!D641,[1]Sheet!$A$2:$B$12,2,FALSE)))</f>
        <v>PMMA</v>
      </c>
      <c r="AL641" s="122" t="str">
        <f>IF(ISNA(VLOOKUP(E641,[1]Sheet!$G$2:$H$40,2,FALSE))," ",VLOOKUP(E641,[1]Sheet!$G$2:$H$40,2,FALSE))</f>
        <v>SHET</v>
      </c>
      <c r="AM641" s="122" t="str">
        <f>IF(ISNA(VLOOKUP(G641,[1]Sheet!$K$2:$L$159,2,FALSE))," ",(VLOOKUP(G641,[1]Sheet!$K$2:$L$159,2,FALSE)))</f>
        <v>SHET</v>
      </c>
      <c r="AN641" s="122" t="str">
        <f>IF(ISNA(VLOOKUP(I641&amp;C641,[1]Sheet!$D$2:$E$228,2,FALSE))," ",VLOOKUP(I641&amp;C641,[1]Sheet!$D$2:$E$228,2,FALSE))</f>
        <v>Kit &amp; Janice</v>
      </c>
      <c r="AO641" s="122" t="str">
        <f>+I641&amp;C641</f>
        <v>PANHONG KONG</v>
      </c>
      <c r="AP641" s="122" t="str">
        <f>C641&amp;D641&amp;E641&amp;G641&amp;I641&amp;O641</f>
        <v>HONG KONG31200374374PANMAR</v>
      </c>
      <c r="AQ641" s="122" t="str">
        <f>B641&amp;D641&amp;N641</f>
        <v xml:space="preserve">SOUTH EAST ASIA31200WF </v>
      </c>
      <c r="AR641" s="123" t="str">
        <f>+D641&amp;J641</f>
        <v>31200SE</v>
      </c>
      <c r="AS641" s="124" t="str">
        <f t="shared" si="88"/>
        <v/>
      </c>
      <c r="AT641" s="125" t="str">
        <f t="shared" si="89"/>
        <v>F-409MHNBHMZ</v>
      </c>
      <c r="AU641" s="125" t="str">
        <f>IF(NOT(AT641=""),VLOOKUP(AT641,[1]PSI_Category!A:B,2,0),"")</f>
        <v>W/F</v>
      </c>
      <c r="AV641" s="125" t="s">
        <v>1778</v>
      </c>
      <c r="AW641" s="125" t="s">
        <v>1790</v>
      </c>
      <c r="AX641" s="125" t="s">
        <v>1790</v>
      </c>
    </row>
    <row r="642" spans="1:50" s="103" customFormat="1" ht="11.4" customHeight="1" x14ac:dyDescent="0.3">
      <c r="B642" s="104" t="s">
        <v>1866</v>
      </c>
      <c r="C642" s="105" t="s">
        <v>1867</v>
      </c>
      <c r="D642" s="106">
        <v>31200</v>
      </c>
      <c r="E642" s="107">
        <v>374</v>
      </c>
      <c r="F642" s="105" t="s">
        <v>1869</v>
      </c>
      <c r="G642" s="107">
        <v>374</v>
      </c>
      <c r="H642" s="105" t="s">
        <v>1869</v>
      </c>
      <c r="I642" s="105" t="s">
        <v>298</v>
      </c>
      <c r="J642" s="107" t="s">
        <v>293</v>
      </c>
      <c r="K642" s="105">
        <v>92011899</v>
      </c>
      <c r="L642" s="105" t="s">
        <v>2432</v>
      </c>
      <c r="M642" s="105" t="s">
        <v>1924</v>
      </c>
      <c r="N642" s="105" t="s">
        <v>1789</v>
      </c>
      <c r="O642" s="108" t="s">
        <v>160</v>
      </c>
      <c r="P642" s="109" t="s">
        <v>1777</v>
      </c>
      <c r="Q642" s="110">
        <v>45376</v>
      </c>
      <c r="R642" s="110"/>
      <c r="S642" s="110">
        <v>45377</v>
      </c>
      <c r="T642" s="111"/>
      <c r="U642" s="111" t="s">
        <v>2023</v>
      </c>
      <c r="V642" s="111" t="s">
        <v>2103</v>
      </c>
      <c r="W642" s="112"/>
      <c r="X642" s="113"/>
      <c r="Y642" s="114" t="s">
        <v>285</v>
      </c>
      <c r="Z642" s="115">
        <v>38.6</v>
      </c>
      <c r="AA642" s="116">
        <v>1000</v>
      </c>
      <c r="AB642" s="117">
        <f t="shared" si="81"/>
        <v>38600</v>
      </c>
      <c r="AC642" s="117">
        <f t="shared" si="82"/>
        <v>301.90990000000005</v>
      </c>
      <c r="AD642" s="118">
        <v>1000</v>
      </c>
      <c r="AE642" s="117">
        <f t="shared" si="83"/>
        <v>38600</v>
      </c>
      <c r="AF642" s="117">
        <f t="shared" si="84"/>
        <v>301.90990000000005</v>
      </c>
      <c r="AG642" s="119">
        <f t="shared" si="85"/>
        <v>0</v>
      </c>
      <c r="AH642" s="120">
        <f t="shared" si="86"/>
        <v>0</v>
      </c>
      <c r="AI642" s="121">
        <f t="shared" si="87"/>
        <v>0</v>
      </c>
      <c r="AJ642" s="122" t="str">
        <f>+C642</f>
        <v>HONG KONG</v>
      </c>
      <c r="AK642" s="122" t="str">
        <f>IF(ISNA(VLOOKUP(postponeList!D642,[1]Sheet!$A$2:$B$12,2,FALSE))," ",(VLOOKUP(postponeList!D642,[1]Sheet!$A$2:$B$12,2,FALSE)))</f>
        <v>PMMA</v>
      </c>
      <c r="AL642" s="122" t="str">
        <f>IF(ISNA(VLOOKUP(E642,[1]Sheet!$G$2:$H$40,2,FALSE))," ",VLOOKUP(E642,[1]Sheet!$G$2:$H$40,2,FALSE))</f>
        <v>SHET</v>
      </c>
      <c r="AM642" s="122" t="str">
        <f>IF(ISNA(VLOOKUP(G642,[1]Sheet!$K$2:$L$159,2,FALSE))," ",(VLOOKUP(G642,[1]Sheet!$K$2:$L$159,2,FALSE)))</f>
        <v>SHET</v>
      </c>
      <c r="AN642" s="122" t="str">
        <f>IF(ISNA(VLOOKUP(I642&amp;C642,[1]Sheet!$D$2:$E$228,2,FALSE))," ",VLOOKUP(I642&amp;C642,[1]Sheet!$D$2:$E$228,2,FALSE))</f>
        <v>Kit &amp; Janice</v>
      </c>
      <c r="AO642" s="122" t="str">
        <f>+I642&amp;C642</f>
        <v>PANHONG KONG</v>
      </c>
      <c r="AP642" s="122" t="str">
        <f>C642&amp;D642&amp;E642&amp;G642&amp;I642&amp;O642</f>
        <v>HONG KONG31200374374PANMAR</v>
      </c>
      <c r="AQ642" s="122" t="str">
        <f>B642&amp;D642&amp;N642</f>
        <v xml:space="preserve">SOUTH EAST ASIA31200WF </v>
      </c>
      <c r="AR642" s="123" t="str">
        <f>+D642&amp;J642</f>
        <v>31200SE</v>
      </c>
      <c r="AS642" s="124" t="str">
        <f t="shared" si="88"/>
        <v>Ves</v>
      </c>
      <c r="AT642" s="125" t="str">
        <f t="shared" si="89"/>
        <v>F-409UHNBAMZ</v>
      </c>
      <c r="AU642" s="125" t="str">
        <f>IF(NOT(AT642=""),VLOOKUP(AT642,[1]PSI_Category!A:B,2,0),"")</f>
        <v>W/F</v>
      </c>
      <c r="AV642" s="125" t="s">
        <v>1778</v>
      </c>
      <c r="AW642" s="125" t="s">
        <v>1790</v>
      </c>
      <c r="AX642" s="125" t="s">
        <v>1790</v>
      </c>
    </row>
    <row r="643" spans="1:50" s="103" customFormat="1" ht="11.4" customHeight="1" x14ac:dyDescent="0.3">
      <c r="B643" s="104" t="s">
        <v>1866</v>
      </c>
      <c r="C643" s="105" t="s">
        <v>1867</v>
      </c>
      <c r="D643" s="106">
        <v>31200</v>
      </c>
      <c r="E643" s="107">
        <v>374</v>
      </c>
      <c r="F643" s="105" t="s">
        <v>1869</v>
      </c>
      <c r="G643" s="107">
        <v>374</v>
      </c>
      <c r="H643" s="105" t="s">
        <v>1869</v>
      </c>
      <c r="I643" s="105" t="s">
        <v>298</v>
      </c>
      <c r="J643" s="107" t="s">
        <v>293</v>
      </c>
      <c r="K643" s="105">
        <v>92011899</v>
      </c>
      <c r="L643" s="105" t="s">
        <v>2432</v>
      </c>
      <c r="M643" s="105" t="s">
        <v>2433</v>
      </c>
      <c r="N643" s="105" t="s">
        <v>1789</v>
      </c>
      <c r="O643" s="108" t="s">
        <v>160</v>
      </c>
      <c r="P643" s="109" t="s">
        <v>1777</v>
      </c>
      <c r="Q643" s="110"/>
      <c r="R643" s="110"/>
      <c r="S643" s="110"/>
      <c r="T643" s="110"/>
      <c r="U643" s="111"/>
      <c r="V643" s="111"/>
      <c r="W643" s="112"/>
      <c r="X643" s="113"/>
      <c r="Y643" s="114" t="s">
        <v>285</v>
      </c>
      <c r="Z643" s="115">
        <v>38.6</v>
      </c>
      <c r="AA643" s="116">
        <v>500</v>
      </c>
      <c r="AB643" s="117">
        <f t="shared" si="81"/>
        <v>19300</v>
      </c>
      <c r="AC643" s="117">
        <f t="shared" si="82"/>
        <v>150.95495000000003</v>
      </c>
      <c r="AD643" s="118"/>
      <c r="AE643" s="117">
        <f t="shared" si="83"/>
        <v>0</v>
      </c>
      <c r="AF643" s="117">
        <f t="shared" si="84"/>
        <v>0</v>
      </c>
      <c r="AG643" s="119">
        <f t="shared" si="85"/>
        <v>500</v>
      </c>
      <c r="AH643" s="120">
        <f t="shared" si="86"/>
        <v>19300</v>
      </c>
      <c r="AI643" s="121">
        <f t="shared" si="87"/>
        <v>150.95495000000003</v>
      </c>
      <c r="AJ643" s="122" t="str">
        <f>+C643</f>
        <v>HONG KONG</v>
      </c>
      <c r="AK643" s="122" t="str">
        <f>IF(ISNA(VLOOKUP(postponeList!D643,[1]Sheet!$A$2:$B$12,2,FALSE))," ",(VLOOKUP(postponeList!D643,[1]Sheet!$A$2:$B$12,2,FALSE)))</f>
        <v>PMMA</v>
      </c>
      <c r="AL643" s="122" t="str">
        <f>IF(ISNA(VLOOKUP(E643,[1]Sheet!$G$2:$H$40,2,FALSE))," ",VLOOKUP(E643,[1]Sheet!$G$2:$H$40,2,FALSE))</f>
        <v>SHET</v>
      </c>
      <c r="AM643" s="122" t="str">
        <f>IF(ISNA(VLOOKUP(G643,[1]Sheet!$K$2:$L$159,2,FALSE))," ",(VLOOKUP(G643,[1]Sheet!$K$2:$L$159,2,FALSE)))</f>
        <v>SHET</v>
      </c>
      <c r="AN643" s="122" t="str">
        <f>IF(ISNA(VLOOKUP(I643&amp;C643,[1]Sheet!$D$2:$E$228,2,FALSE))," ",VLOOKUP(I643&amp;C643,[1]Sheet!$D$2:$E$228,2,FALSE))</f>
        <v>Kit &amp; Janice</v>
      </c>
      <c r="AO643" s="122" t="str">
        <f>+I643&amp;C643</f>
        <v>PANHONG KONG</v>
      </c>
      <c r="AP643" s="122" t="str">
        <f>C643&amp;D643&amp;E643&amp;G643&amp;I643&amp;O643</f>
        <v>HONG KONG31200374374PANMAR</v>
      </c>
      <c r="AQ643" s="122" t="str">
        <f>B643&amp;D643&amp;N643</f>
        <v xml:space="preserve">SOUTH EAST ASIA31200WF </v>
      </c>
      <c r="AR643" s="123" t="str">
        <f>+D643&amp;J643</f>
        <v>31200SE</v>
      </c>
      <c r="AS643" s="124" t="str">
        <f t="shared" si="88"/>
        <v/>
      </c>
      <c r="AT643" s="125" t="str">
        <f t="shared" si="89"/>
        <v>F-409UHNBWMZ</v>
      </c>
      <c r="AU643" s="125" t="str">
        <f>IF(NOT(AT643=""),VLOOKUP(AT643,[1]PSI_Category!A:B,2,0),"")</f>
        <v>W/F</v>
      </c>
      <c r="AV643" s="125" t="s">
        <v>1778</v>
      </c>
      <c r="AW643" s="125" t="s">
        <v>1790</v>
      </c>
      <c r="AX643" s="125" t="s">
        <v>1790</v>
      </c>
    </row>
    <row r="644" spans="1:50" s="103" customFormat="1" ht="11.4" customHeight="1" x14ac:dyDescent="0.3">
      <c r="B644" s="104" t="s">
        <v>1866</v>
      </c>
      <c r="C644" s="105" t="s">
        <v>1867</v>
      </c>
      <c r="D644" s="106">
        <v>32100</v>
      </c>
      <c r="E644" s="107">
        <v>2018</v>
      </c>
      <c r="F644" s="105" t="s">
        <v>1868</v>
      </c>
      <c r="G644" s="107">
        <v>374</v>
      </c>
      <c r="H644" s="105" t="s">
        <v>1869</v>
      </c>
      <c r="I644" s="105" t="s">
        <v>298</v>
      </c>
      <c r="J644" s="107" t="s">
        <v>304</v>
      </c>
      <c r="K644" s="105">
        <v>92011512</v>
      </c>
      <c r="L644" s="105" t="s">
        <v>2434</v>
      </c>
      <c r="M644" s="105" t="s">
        <v>2435</v>
      </c>
      <c r="N644" s="105" t="s">
        <v>2062</v>
      </c>
      <c r="O644" s="108" t="s">
        <v>160</v>
      </c>
      <c r="P644" s="109" t="s">
        <v>1777</v>
      </c>
      <c r="Q644" s="110"/>
      <c r="R644" s="110"/>
      <c r="S644" s="110"/>
      <c r="T644" s="110"/>
      <c r="U644" s="111"/>
      <c r="V644" s="111"/>
      <c r="W644" s="112"/>
      <c r="X644" s="113"/>
      <c r="Y644" s="114" t="s">
        <v>285</v>
      </c>
      <c r="Z644" s="115">
        <v>28.9</v>
      </c>
      <c r="AA644" s="116">
        <v>50</v>
      </c>
      <c r="AB644" s="117">
        <f t="shared" si="81"/>
        <v>1445</v>
      </c>
      <c r="AC644" s="117">
        <f t="shared" si="82"/>
        <v>11.302067500000001</v>
      </c>
      <c r="AD644" s="118"/>
      <c r="AE644" s="117">
        <f t="shared" si="83"/>
        <v>0</v>
      </c>
      <c r="AF644" s="117">
        <f t="shared" si="84"/>
        <v>0</v>
      </c>
      <c r="AG644" s="119">
        <f t="shared" si="85"/>
        <v>50</v>
      </c>
      <c r="AH644" s="120">
        <f t="shared" si="86"/>
        <v>1445</v>
      </c>
      <c r="AI644" s="121">
        <f t="shared" si="87"/>
        <v>11.302067500000001</v>
      </c>
      <c r="AJ644" s="122" t="str">
        <f>+C644</f>
        <v>HONG KONG</v>
      </c>
      <c r="AK644" s="122" t="str">
        <f>IF(ISNA(VLOOKUP(postponeList!D644,[1]Sheet!$A$2:$B$12,2,FALSE))," ",(VLOOKUP(postponeList!D644,[1]Sheet!$A$2:$B$12,2,FALSE)))</f>
        <v>PESGD</v>
      </c>
      <c r="AL644" s="122" t="str">
        <f>IF(ISNA(VLOOKUP(E644,[1]Sheet!$G$2:$H$40,2,FALSE))," ",VLOOKUP(E644,[1]Sheet!$G$2:$H$40,2,FALSE))</f>
        <v>PHK-MSD</v>
      </c>
      <c r="AM644" s="122" t="str">
        <f>IF(ISNA(VLOOKUP(G644,[1]Sheet!$K$2:$L$159,2,FALSE))," ",(VLOOKUP(G644,[1]Sheet!$K$2:$L$159,2,FALSE)))</f>
        <v>SHET</v>
      </c>
      <c r="AN644" s="122" t="str">
        <f>IF(ISNA(VLOOKUP(I644&amp;C644,[1]Sheet!$D$2:$E$228,2,FALSE))," ",VLOOKUP(I644&amp;C644,[1]Sheet!$D$2:$E$228,2,FALSE))</f>
        <v>Kit &amp; Janice</v>
      </c>
      <c r="AO644" s="122" t="str">
        <f>+I644&amp;C644</f>
        <v>PANHONG KONG</v>
      </c>
      <c r="AP644" s="122" t="str">
        <f>C644&amp;D644&amp;E644&amp;G644&amp;I644&amp;O644</f>
        <v>HONG KONG321002018374PANMAR</v>
      </c>
      <c r="AQ644" s="122" t="str">
        <f>B644&amp;D644&amp;N644</f>
        <v xml:space="preserve">SOUTH EAST ASIA32100AP </v>
      </c>
      <c r="AR644" s="123" t="str">
        <f>+D644&amp;J644</f>
        <v>32100PC</v>
      </c>
      <c r="AS644" s="124" t="str">
        <f t="shared" si="88"/>
        <v/>
      </c>
      <c r="AT644" s="125" t="str">
        <f t="shared" si="89"/>
        <v>F-ZXLS40Z</v>
      </c>
      <c r="AU644" s="125" t="str">
        <f>IF(NOT(AT644=""),VLOOKUP(AT644,[1]PSI_Category!A:B,2,0),"")</f>
        <v>A/P</v>
      </c>
      <c r="AV644" s="125" t="s">
        <v>2063</v>
      </c>
      <c r="AW644" s="125" t="s">
        <v>2063</v>
      </c>
      <c r="AX644" s="125" t="s">
        <v>2063</v>
      </c>
    </row>
    <row r="645" spans="1:50" s="103" customFormat="1" ht="11.4" customHeight="1" x14ac:dyDescent="0.3">
      <c r="B645" s="104" t="s">
        <v>1866</v>
      </c>
      <c r="C645" s="105" t="s">
        <v>1867</v>
      </c>
      <c r="D645" s="106">
        <v>32100</v>
      </c>
      <c r="E645" s="107">
        <v>2018</v>
      </c>
      <c r="F645" s="105" t="s">
        <v>1868</v>
      </c>
      <c r="G645" s="107">
        <v>374</v>
      </c>
      <c r="H645" s="105" t="s">
        <v>1869</v>
      </c>
      <c r="I645" s="105" t="s">
        <v>298</v>
      </c>
      <c r="J645" s="107" t="s">
        <v>304</v>
      </c>
      <c r="K645" s="105">
        <v>92011513</v>
      </c>
      <c r="L645" s="105" t="s">
        <v>2436</v>
      </c>
      <c r="M645" s="105" t="s">
        <v>2437</v>
      </c>
      <c r="N645" s="105" t="s">
        <v>2062</v>
      </c>
      <c r="O645" s="108" t="s">
        <v>160</v>
      </c>
      <c r="P645" s="109" t="s">
        <v>1777</v>
      </c>
      <c r="Q645" s="110"/>
      <c r="R645" s="110"/>
      <c r="S645" s="110"/>
      <c r="T645" s="110"/>
      <c r="U645" s="111"/>
      <c r="V645" s="111"/>
      <c r="W645" s="112"/>
      <c r="X645" s="113"/>
      <c r="Y645" s="114" t="s">
        <v>285</v>
      </c>
      <c r="Z645" s="115">
        <v>30.73</v>
      </c>
      <c r="AA645" s="116">
        <v>50</v>
      </c>
      <c r="AB645" s="117">
        <f t="shared" ref="AB645:AB708" si="90">IF($Y645=$AB$3,$Z645*AA645,IF($Y645=$AC$3,$Z645*AA645/$AF$3,IF($Y645=$AH$3,$Z645*AA645/$AI$3,IF($Y645=$AJ$3,$Z645*AA645/$AK$3))))</f>
        <v>1536.5</v>
      </c>
      <c r="AC645" s="117">
        <f t="shared" ref="AC645:AC708" si="91">AB645*$AF$3/1000</f>
        <v>12.017734749999999</v>
      </c>
      <c r="AD645" s="118"/>
      <c r="AE645" s="117">
        <f t="shared" ref="AE645:AE708" si="92">IF($Y645=$AB$3,$Z645*AD645, IF($Y645=$AC$3, $Z645*AD645/$AF$3, IF($Y645=$AH$3, $Z645*AD645/$AI$3, IF($Y645=$AJ$3, $Z645*AD645/$AK$3))))</f>
        <v>0</v>
      </c>
      <c r="AF645" s="117">
        <f t="shared" ref="AF645:AF708" si="93">AE645*$AF$3/1000</f>
        <v>0</v>
      </c>
      <c r="AG645" s="119">
        <f t="shared" ref="AG645:AG708" si="94">+AA645-AD645</f>
        <v>50</v>
      </c>
      <c r="AH645" s="120">
        <f t="shared" ref="AH645:AH708" si="95">IF($Y645=$AB$3,$Z645*AG645, IF($Y645=$AC$3, $Z645*AG645/$AF$3, IF($Y645=$AH$3, $Z645*AG645/$AI$3, IF($Y645=$AJ$3, $Z645*AG645/$AK$3))))</f>
        <v>1536.5</v>
      </c>
      <c r="AI645" s="121">
        <f t="shared" ref="AI645:AI708" si="96">AH645*$AF$3/1000</f>
        <v>12.017734749999999</v>
      </c>
      <c r="AJ645" s="122" t="str">
        <f>+C645</f>
        <v>HONG KONG</v>
      </c>
      <c r="AK645" s="122" t="str">
        <f>IF(ISNA(VLOOKUP(postponeList!D645,[1]Sheet!$A$2:$B$12,2,FALSE))," ",(VLOOKUP(postponeList!D645,[1]Sheet!$A$2:$B$12,2,FALSE)))</f>
        <v>PESGD</v>
      </c>
      <c r="AL645" s="122" t="str">
        <f>IF(ISNA(VLOOKUP(E645,[1]Sheet!$G$2:$H$40,2,FALSE))," ",VLOOKUP(E645,[1]Sheet!$G$2:$H$40,2,FALSE))</f>
        <v>PHK-MSD</v>
      </c>
      <c r="AM645" s="122" t="str">
        <f>IF(ISNA(VLOOKUP(G645,[1]Sheet!$K$2:$L$159,2,FALSE))," ",(VLOOKUP(G645,[1]Sheet!$K$2:$L$159,2,FALSE)))</f>
        <v>SHET</v>
      </c>
      <c r="AN645" s="122" t="str">
        <f>IF(ISNA(VLOOKUP(I645&amp;C645,[1]Sheet!$D$2:$E$228,2,FALSE))," ",VLOOKUP(I645&amp;C645,[1]Sheet!$D$2:$E$228,2,FALSE))</f>
        <v>Kit &amp; Janice</v>
      </c>
      <c r="AO645" s="122" t="str">
        <f>+I645&amp;C645</f>
        <v>PANHONG KONG</v>
      </c>
      <c r="AP645" s="122" t="str">
        <f>C645&amp;D645&amp;E645&amp;G645&amp;I645&amp;O645</f>
        <v>HONG KONG321002018374PANMAR</v>
      </c>
      <c r="AQ645" s="122" t="str">
        <f>B645&amp;D645&amp;N645</f>
        <v xml:space="preserve">SOUTH EAST ASIA32100AP </v>
      </c>
      <c r="AR645" s="123" t="str">
        <f>+D645&amp;J645</f>
        <v>32100PC</v>
      </c>
      <c r="AS645" s="124" t="str">
        <f t="shared" ref="AS645:AS708" si="97">LEFT(V645,3)</f>
        <v/>
      </c>
      <c r="AT645" s="125" t="str">
        <f t="shared" ref="AT645:AT708" si="98">IFERROR(TRIM(M645),"")</f>
        <v>F-ZXMP55Z</v>
      </c>
      <c r="AU645" s="125" t="str">
        <f>IF(NOT(AT645=""),VLOOKUP(AT645,[1]PSI_Category!A:B,2,0),"")</f>
        <v>A/P</v>
      </c>
      <c r="AV645" s="125" t="s">
        <v>2063</v>
      </c>
      <c r="AW645" s="125" t="s">
        <v>2063</v>
      </c>
      <c r="AX645" s="125" t="s">
        <v>2063</v>
      </c>
    </row>
    <row r="646" spans="1:50" s="133" customFormat="1" ht="11.4" customHeight="1" x14ac:dyDescent="0.3">
      <c r="A646" s="103"/>
      <c r="B646" s="104" t="s">
        <v>1866</v>
      </c>
      <c r="C646" s="105" t="s">
        <v>1867</v>
      </c>
      <c r="D646" s="106">
        <v>32100</v>
      </c>
      <c r="E646" s="107">
        <v>2018</v>
      </c>
      <c r="F646" s="105" t="s">
        <v>1868</v>
      </c>
      <c r="G646" s="107">
        <v>374</v>
      </c>
      <c r="H646" s="105" t="s">
        <v>1869</v>
      </c>
      <c r="I646" s="105" t="s">
        <v>298</v>
      </c>
      <c r="J646" s="107" t="s">
        <v>304</v>
      </c>
      <c r="K646" s="105">
        <v>92011514</v>
      </c>
      <c r="L646" s="105" t="s">
        <v>2438</v>
      </c>
      <c r="M646" s="105" t="s">
        <v>2439</v>
      </c>
      <c r="N646" s="105" t="s">
        <v>2062</v>
      </c>
      <c r="O646" s="108" t="s">
        <v>160</v>
      </c>
      <c r="P646" s="109" t="s">
        <v>1777</v>
      </c>
      <c r="Q646" s="110"/>
      <c r="R646" s="110"/>
      <c r="S646" s="110"/>
      <c r="T646" s="110"/>
      <c r="U646" s="111"/>
      <c r="V646" s="111"/>
      <c r="W646" s="129"/>
      <c r="X646" s="113"/>
      <c r="Y646" s="114" t="s">
        <v>285</v>
      </c>
      <c r="Z646" s="115">
        <v>14.36</v>
      </c>
      <c r="AA646" s="116">
        <v>50</v>
      </c>
      <c r="AB646" s="117">
        <f t="shared" si="90"/>
        <v>718</v>
      </c>
      <c r="AC646" s="117">
        <f t="shared" si="91"/>
        <v>5.6158370000000009</v>
      </c>
      <c r="AD646" s="118"/>
      <c r="AE646" s="117">
        <f t="shared" si="92"/>
        <v>0</v>
      </c>
      <c r="AF646" s="117">
        <f t="shared" si="93"/>
        <v>0</v>
      </c>
      <c r="AG646" s="119">
        <f t="shared" si="94"/>
        <v>50</v>
      </c>
      <c r="AH646" s="120">
        <f t="shared" si="95"/>
        <v>718</v>
      </c>
      <c r="AI646" s="121">
        <f t="shared" si="96"/>
        <v>5.6158370000000009</v>
      </c>
      <c r="AJ646" s="122" t="str">
        <f>+C646</f>
        <v>HONG KONG</v>
      </c>
      <c r="AK646" s="122" t="str">
        <f>IF(ISNA(VLOOKUP(postponeList!D646,[1]Sheet!$A$2:$B$12,2,FALSE))," ",(VLOOKUP(postponeList!D646,[1]Sheet!$A$2:$B$12,2,FALSE)))</f>
        <v>PESGD</v>
      </c>
      <c r="AL646" s="122" t="str">
        <f>IF(ISNA(VLOOKUP(E646,[1]Sheet!$G$2:$H$40,2,FALSE))," ",VLOOKUP(E646,[1]Sheet!$G$2:$H$40,2,FALSE))</f>
        <v>PHK-MSD</v>
      </c>
      <c r="AM646" s="122" t="str">
        <f>IF(ISNA(VLOOKUP(G646,[1]Sheet!$K$2:$L$159,2,FALSE))," ",(VLOOKUP(G646,[1]Sheet!$K$2:$L$159,2,FALSE)))</f>
        <v>SHET</v>
      </c>
      <c r="AN646" s="122" t="str">
        <f>IF(ISNA(VLOOKUP(I646&amp;C646,[1]Sheet!$D$2:$E$228,2,FALSE))," ",VLOOKUP(I646&amp;C646,[1]Sheet!$D$2:$E$228,2,FALSE))</f>
        <v>Kit &amp; Janice</v>
      </c>
      <c r="AO646" s="122" t="str">
        <f>+I646&amp;C646</f>
        <v>PANHONG KONG</v>
      </c>
      <c r="AP646" s="122" t="str">
        <f>C646&amp;D646&amp;E646&amp;G646&amp;I646&amp;O646</f>
        <v>HONG KONG321002018374PANMAR</v>
      </c>
      <c r="AQ646" s="122" t="str">
        <f>B646&amp;D646&amp;N646</f>
        <v xml:space="preserve">SOUTH EAST ASIA32100AP </v>
      </c>
      <c r="AR646" s="123" t="str">
        <f>+D646&amp;J646</f>
        <v>32100PC</v>
      </c>
      <c r="AS646" s="124" t="str">
        <f t="shared" si="97"/>
        <v/>
      </c>
      <c r="AT646" s="125" t="str">
        <f t="shared" si="98"/>
        <v>F-ZXFP35X</v>
      </c>
      <c r="AU646" s="125" t="str">
        <f>IF(NOT(AT646=""),VLOOKUP(AT646,[1]PSI_Category!A:B,2,0),"")</f>
        <v>A/P</v>
      </c>
      <c r="AV646" s="125" t="s">
        <v>2063</v>
      </c>
      <c r="AW646" s="125" t="s">
        <v>2063</v>
      </c>
      <c r="AX646" s="125" t="s">
        <v>2063</v>
      </c>
    </row>
    <row r="647" spans="1:50" s="103" customFormat="1" ht="11.4" customHeight="1" x14ac:dyDescent="0.3">
      <c r="B647" s="104" t="s">
        <v>1866</v>
      </c>
      <c r="C647" s="105" t="s">
        <v>1867</v>
      </c>
      <c r="D647" s="106">
        <v>32100</v>
      </c>
      <c r="E647" s="107">
        <v>2018</v>
      </c>
      <c r="F647" s="105" t="s">
        <v>1868</v>
      </c>
      <c r="G647" s="107">
        <v>374</v>
      </c>
      <c r="H647" s="105" t="s">
        <v>1869</v>
      </c>
      <c r="I647" s="105" t="s">
        <v>298</v>
      </c>
      <c r="J647" s="107" t="s">
        <v>304</v>
      </c>
      <c r="K647" s="105">
        <v>92011515</v>
      </c>
      <c r="L647" s="105" t="s">
        <v>2440</v>
      </c>
      <c r="M647" s="105" t="s">
        <v>2441</v>
      </c>
      <c r="N647" s="105" t="s">
        <v>2062</v>
      </c>
      <c r="O647" s="108" t="s">
        <v>160</v>
      </c>
      <c r="P647" s="109" t="s">
        <v>1777</v>
      </c>
      <c r="Q647" s="110"/>
      <c r="R647" s="110"/>
      <c r="S647" s="110"/>
      <c r="T647" s="110"/>
      <c r="U647" s="111"/>
      <c r="V647" s="111"/>
      <c r="W647" s="112"/>
      <c r="X647" s="113"/>
      <c r="Y647" s="114" t="s">
        <v>285</v>
      </c>
      <c r="Z647" s="115">
        <v>10.38</v>
      </c>
      <c r="AA647" s="116">
        <v>50</v>
      </c>
      <c r="AB647" s="117">
        <f t="shared" si="90"/>
        <v>519</v>
      </c>
      <c r="AC647" s="117">
        <f t="shared" si="91"/>
        <v>4.0593585000000001</v>
      </c>
      <c r="AD647" s="118"/>
      <c r="AE647" s="117">
        <f t="shared" si="92"/>
        <v>0</v>
      </c>
      <c r="AF647" s="117">
        <f t="shared" si="93"/>
        <v>0</v>
      </c>
      <c r="AG647" s="119">
        <f t="shared" si="94"/>
        <v>50</v>
      </c>
      <c r="AH647" s="120">
        <f t="shared" si="95"/>
        <v>519</v>
      </c>
      <c r="AI647" s="121">
        <f t="shared" si="96"/>
        <v>4.0593585000000001</v>
      </c>
      <c r="AJ647" s="122" t="str">
        <f>+C647</f>
        <v>HONG KONG</v>
      </c>
      <c r="AK647" s="122" t="str">
        <f>IF(ISNA(VLOOKUP(postponeList!D647,[1]Sheet!$A$2:$B$12,2,FALSE))," ",(VLOOKUP(postponeList!D647,[1]Sheet!$A$2:$B$12,2,FALSE)))</f>
        <v>PESGD</v>
      </c>
      <c r="AL647" s="122" t="str">
        <f>IF(ISNA(VLOOKUP(E647,[1]Sheet!$G$2:$H$40,2,FALSE))," ",VLOOKUP(E647,[1]Sheet!$G$2:$H$40,2,FALSE))</f>
        <v>PHK-MSD</v>
      </c>
      <c r="AM647" s="122" t="str">
        <f>IF(ISNA(VLOOKUP(G647,[1]Sheet!$K$2:$L$159,2,FALSE))," ",(VLOOKUP(G647,[1]Sheet!$K$2:$L$159,2,FALSE)))</f>
        <v>SHET</v>
      </c>
      <c r="AN647" s="122" t="str">
        <f>IF(ISNA(VLOOKUP(I647&amp;C647,[1]Sheet!$D$2:$E$228,2,FALSE))," ",VLOOKUP(I647&amp;C647,[1]Sheet!$D$2:$E$228,2,FALSE))</f>
        <v>Kit &amp; Janice</v>
      </c>
      <c r="AO647" s="122" t="str">
        <f>+I647&amp;C647</f>
        <v>PANHONG KONG</v>
      </c>
      <c r="AP647" s="122" t="str">
        <f>C647&amp;D647&amp;E647&amp;G647&amp;I647&amp;O647</f>
        <v>HONG KONG321002018374PANMAR</v>
      </c>
      <c r="AQ647" s="122" t="str">
        <f>B647&amp;D647&amp;N647</f>
        <v xml:space="preserve">SOUTH EAST ASIA32100AP </v>
      </c>
      <c r="AR647" s="123" t="str">
        <f>+D647&amp;J647</f>
        <v>32100PC</v>
      </c>
      <c r="AS647" s="124" t="str">
        <f t="shared" si="97"/>
        <v/>
      </c>
      <c r="AT647" s="125" t="str">
        <f t="shared" si="98"/>
        <v>F-ZXFD35X</v>
      </c>
      <c r="AU647" s="125" t="str">
        <f>IF(NOT(AT647=""),VLOOKUP(AT647,[1]PSI_Category!A:B,2,0),"")</f>
        <v>A/P</v>
      </c>
      <c r="AV647" s="125" t="s">
        <v>2063</v>
      </c>
      <c r="AW647" s="125" t="s">
        <v>2063</v>
      </c>
      <c r="AX647" s="125" t="s">
        <v>2063</v>
      </c>
    </row>
    <row r="648" spans="1:50" s="103" customFormat="1" ht="11.4" customHeight="1" x14ac:dyDescent="0.3">
      <c r="B648" s="104" t="s">
        <v>1866</v>
      </c>
      <c r="C648" s="105" t="s">
        <v>1867</v>
      </c>
      <c r="D648" s="106">
        <v>32100</v>
      </c>
      <c r="E648" s="107">
        <v>2018</v>
      </c>
      <c r="F648" s="105" t="s">
        <v>1868</v>
      </c>
      <c r="G648" s="107">
        <v>374</v>
      </c>
      <c r="H648" s="105" t="s">
        <v>1869</v>
      </c>
      <c r="I648" s="105" t="s">
        <v>298</v>
      </c>
      <c r="J648" s="107" t="s">
        <v>304</v>
      </c>
      <c r="K648" s="105">
        <v>92011516</v>
      </c>
      <c r="L648" s="105" t="s">
        <v>2442</v>
      </c>
      <c r="M648" s="105" t="s">
        <v>2443</v>
      </c>
      <c r="N648" s="105" t="s">
        <v>2062</v>
      </c>
      <c r="O648" s="108" t="s">
        <v>160</v>
      </c>
      <c r="P648" s="109" t="s">
        <v>1777</v>
      </c>
      <c r="Q648" s="110"/>
      <c r="R648" s="110"/>
      <c r="S648" s="110"/>
      <c r="T648" s="110"/>
      <c r="U648" s="111"/>
      <c r="V648" s="111"/>
      <c r="W648" s="112"/>
      <c r="X648" s="113"/>
      <c r="Y648" s="114" t="s">
        <v>285</v>
      </c>
      <c r="Z648" s="115">
        <v>15.35</v>
      </c>
      <c r="AA648" s="116">
        <v>10</v>
      </c>
      <c r="AB648" s="117">
        <f t="shared" si="90"/>
        <v>153.5</v>
      </c>
      <c r="AC648" s="117">
        <f t="shared" si="91"/>
        <v>1.2006002499999999</v>
      </c>
      <c r="AD648" s="118"/>
      <c r="AE648" s="117">
        <f t="shared" si="92"/>
        <v>0</v>
      </c>
      <c r="AF648" s="117">
        <f t="shared" si="93"/>
        <v>0</v>
      </c>
      <c r="AG648" s="119">
        <f t="shared" si="94"/>
        <v>10</v>
      </c>
      <c r="AH648" s="120">
        <f t="shared" si="95"/>
        <v>153.5</v>
      </c>
      <c r="AI648" s="121">
        <f t="shared" si="96"/>
        <v>1.2006002499999999</v>
      </c>
      <c r="AJ648" s="122" t="str">
        <f>+C648</f>
        <v>HONG KONG</v>
      </c>
      <c r="AK648" s="122" t="str">
        <f>IF(ISNA(VLOOKUP(postponeList!D648,[1]Sheet!$A$2:$B$12,2,FALSE))," ",(VLOOKUP(postponeList!D648,[1]Sheet!$A$2:$B$12,2,FALSE)))</f>
        <v>PESGD</v>
      </c>
      <c r="AL648" s="122" t="str">
        <f>IF(ISNA(VLOOKUP(E648,[1]Sheet!$G$2:$H$40,2,FALSE))," ",VLOOKUP(E648,[1]Sheet!$G$2:$H$40,2,FALSE))</f>
        <v>PHK-MSD</v>
      </c>
      <c r="AM648" s="122" t="str">
        <f>IF(ISNA(VLOOKUP(G648,[1]Sheet!$K$2:$L$159,2,FALSE))," ",(VLOOKUP(G648,[1]Sheet!$K$2:$L$159,2,FALSE)))</f>
        <v>SHET</v>
      </c>
      <c r="AN648" s="122" t="str">
        <f>IF(ISNA(VLOOKUP(I648&amp;C648,[1]Sheet!$D$2:$E$228,2,FALSE))," ",VLOOKUP(I648&amp;C648,[1]Sheet!$D$2:$E$228,2,FALSE))</f>
        <v>Kit &amp; Janice</v>
      </c>
      <c r="AO648" s="122" t="str">
        <f>+I648&amp;C648</f>
        <v>PANHONG KONG</v>
      </c>
      <c r="AP648" s="122" t="str">
        <f>C648&amp;D648&amp;E648&amp;G648&amp;I648&amp;O648</f>
        <v>HONG KONG321002018374PANMAR</v>
      </c>
      <c r="AQ648" s="122" t="str">
        <f>B648&amp;D648&amp;N648</f>
        <v xml:space="preserve">SOUTH EAST ASIA32100AP </v>
      </c>
      <c r="AR648" s="123" t="str">
        <f>+D648&amp;J648</f>
        <v>32100PC</v>
      </c>
      <c r="AS648" s="124" t="str">
        <f t="shared" si="97"/>
        <v/>
      </c>
      <c r="AT648" s="125" t="str">
        <f t="shared" si="98"/>
        <v>F-ZXLD45Z</v>
      </c>
      <c r="AU648" s="125" t="str">
        <f>IF(NOT(AT648=""),VLOOKUP(AT648,[1]PSI_Category!A:B,2,0),"")</f>
        <v>A/P</v>
      </c>
      <c r="AV648" s="125" t="s">
        <v>2063</v>
      </c>
      <c r="AW648" s="125" t="s">
        <v>2063</v>
      </c>
      <c r="AX648" s="125" t="s">
        <v>2063</v>
      </c>
    </row>
    <row r="649" spans="1:50" s="103" customFormat="1" ht="11.4" customHeight="1" x14ac:dyDescent="0.3">
      <c r="B649" s="104" t="s">
        <v>1866</v>
      </c>
      <c r="C649" s="105" t="s">
        <v>1867</v>
      </c>
      <c r="D649" s="106">
        <v>32100</v>
      </c>
      <c r="E649" s="107">
        <v>2018</v>
      </c>
      <c r="F649" s="105" t="s">
        <v>1868</v>
      </c>
      <c r="G649" s="107">
        <v>374</v>
      </c>
      <c r="H649" s="105" t="s">
        <v>1869</v>
      </c>
      <c r="I649" s="105" t="s">
        <v>298</v>
      </c>
      <c r="J649" s="107" t="s">
        <v>293</v>
      </c>
      <c r="K649" s="105">
        <v>92011505</v>
      </c>
      <c r="L649" s="105" t="s">
        <v>2444</v>
      </c>
      <c r="M649" s="105" t="s">
        <v>2445</v>
      </c>
      <c r="N649" s="105" t="s">
        <v>2062</v>
      </c>
      <c r="O649" s="108" t="s">
        <v>160</v>
      </c>
      <c r="P649" s="109" t="s">
        <v>1777</v>
      </c>
      <c r="Q649" s="110"/>
      <c r="R649" s="110"/>
      <c r="S649" s="110"/>
      <c r="T649" s="110"/>
      <c r="U649" s="111"/>
      <c r="V649" s="111"/>
      <c r="W649" s="112"/>
      <c r="X649" s="113"/>
      <c r="Y649" s="114" t="s">
        <v>285</v>
      </c>
      <c r="Z649" s="115">
        <v>88.02</v>
      </c>
      <c r="AA649" s="116">
        <v>50</v>
      </c>
      <c r="AB649" s="117">
        <f t="shared" si="90"/>
        <v>4401</v>
      </c>
      <c r="AC649" s="117">
        <f t="shared" si="91"/>
        <v>34.422421500000006</v>
      </c>
      <c r="AD649" s="118"/>
      <c r="AE649" s="117">
        <f t="shared" si="92"/>
        <v>0</v>
      </c>
      <c r="AF649" s="117">
        <f t="shared" si="93"/>
        <v>0</v>
      </c>
      <c r="AG649" s="119">
        <f t="shared" si="94"/>
        <v>50</v>
      </c>
      <c r="AH649" s="120">
        <f t="shared" si="95"/>
        <v>4401</v>
      </c>
      <c r="AI649" s="121">
        <f t="shared" si="96"/>
        <v>34.422421500000006</v>
      </c>
      <c r="AJ649" s="122" t="str">
        <f>+C649</f>
        <v>HONG KONG</v>
      </c>
      <c r="AK649" s="122" t="str">
        <f>IF(ISNA(VLOOKUP(postponeList!D649,[1]Sheet!$A$2:$B$12,2,FALSE))," ",(VLOOKUP(postponeList!D649,[1]Sheet!$A$2:$B$12,2,FALSE)))</f>
        <v>PESGD</v>
      </c>
      <c r="AL649" s="122" t="str">
        <f>IF(ISNA(VLOOKUP(E649,[1]Sheet!$G$2:$H$40,2,FALSE))," ",VLOOKUP(E649,[1]Sheet!$G$2:$H$40,2,FALSE))</f>
        <v>PHK-MSD</v>
      </c>
      <c r="AM649" s="122" t="str">
        <f>IF(ISNA(VLOOKUP(G649,[1]Sheet!$K$2:$L$159,2,FALSE))," ",(VLOOKUP(G649,[1]Sheet!$K$2:$L$159,2,FALSE)))</f>
        <v>SHET</v>
      </c>
      <c r="AN649" s="122" t="str">
        <f>IF(ISNA(VLOOKUP(I649&amp;C649,[1]Sheet!$D$2:$E$228,2,FALSE))," ",VLOOKUP(I649&amp;C649,[1]Sheet!$D$2:$E$228,2,FALSE))</f>
        <v>Kit &amp; Janice</v>
      </c>
      <c r="AO649" s="122" t="str">
        <f>+I649&amp;C649</f>
        <v>PANHONG KONG</v>
      </c>
      <c r="AP649" s="122" t="str">
        <f>C649&amp;D649&amp;E649&amp;G649&amp;I649&amp;O649</f>
        <v>HONG KONG321002018374PANMAR</v>
      </c>
      <c r="AQ649" s="122" t="str">
        <f>B649&amp;D649&amp;N649</f>
        <v xml:space="preserve">SOUTH EAST ASIA32100AP </v>
      </c>
      <c r="AR649" s="123" t="str">
        <f>+D649&amp;J649</f>
        <v>32100SE</v>
      </c>
      <c r="AS649" s="124" t="str">
        <f t="shared" si="97"/>
        <v/>
      </c>
      <c r="AT649" s="125" t="str">
        <f t="shared" si="98"/>
        <v>F-PXJ30H-H</v>
      </c>
      <c r="AU649" s="125" t="str">
        <f>IF(NOT(AT649=""),VLOOKUP(AT649,[1]PSI_Category!A:B,2,0),"")</f>
        <v>A/P</v>
      </c>
      <c r="AV649" s="125" t="s">
        <v>2063</v>
      </c>
      <c r="AW649" s="125" t="s">
        <v>2063</v>
      </c>
      <c r="AX649" s="125" t="s">
        <v>2063</v>
      </c>
    </row>
    <row r="650" spans="1:50" s="103" customFormat="1" ht="11.4" customHeight="1" x14ac:dyDescent="0.3">
      <c r="B650" s="104" t="s">
        <v>1866</v>
      </c>
      <c r="C650" s="105" t="s">
        <v>1867</v>
      </c>
      <c r="D650" s="106">
        <v>32100</v>
      </c>
      <c r="E650" s="107">
        <v>2018</v>
      </c>
      <c r="F650" s="105" t="s">
        <v>1868</v>
      </c>
      <c r="G650" s="107">
        <v>374</v>
      </c>
      <c r="H650" s="105" t="s">
        <v>1869</v>
      </c>
      <c r="I650" s="105" t="s">
        <v>298</v>
      </c>
      <c r="J650" s="107" t="s">
        <v>293</v>
      </c>
      <c r="K650" s="105">
        <v>92011506</v>
      </c>
      <c r="L650" s="105" t="s">
        <v>2446</v>
      </c>
      <c r="M650" s="105" t="s">
        <v>2447</v>
      </c>
      <c r="N650" s="105" t="s">
        <v>2062</v>
      </c>
      <c r="O650" s="108" t="s">
        <v>160</v>
      </c>
      <c r="P650" s="109" t="s">
        <v>1777</v>
      </c>
      <c r="Q650" s="110"/>
      <c r="R650" s="110"/>
      <c r="S650" s="110"/>
      <c r="T650" s="110"/>
      <c r="U650" s="111"/>
      <c r="V650" s="111"/>
      <c r="W650" s="112"/>
      <c r="X650" s="113"/>
      <c r="Y650" s="114" t="s">
        <v>285</v>
      </c>
      <c r="Z650" s="115">
        <v>140.33000000000001</v>
      </c>
      <c r="AA650" s="116">
        <v>50</v>
      </c>
      <c r="AB650" s="117">
        <f t="shared" si="90"/>
        <v>7016.5000000000009</v>
      </c>
      <c r="AC650" s="117">
        <f t="shared" si="91"/>
        <v>54.879554750000011</v>
      </c>
      <c r="AD650" s="118"/>
      <c r="AE650" s="117">
        <f t="shared" si="92"/>
        <v>0</v>
      </c>
      <c r="AF650" s="117">
        <f t="shared" si="93"/>
        <v>0</v>
      </c>
      <c r="AG650" s="119">
        <f t="shared" si="94"/>
        <v>50</v>
      </c>
      <c r="AH650" s="120">
        <f t="shared" si="95"/>
        <v>7016.5000000000009</v>
      </c>
      <c r="AI650" s="121">
        <f t="shared" si="96"/>
        <v>54.879554750000011</v>
      </c>
      <c r="AJ650" s="122" t="str">
        <f>+C650</f>
        <v>HONG KONG</v>
      </c>
      <c r="AK650" s="122" t="str">
        <f>IF(ISNA(VLOOKUP(postponeList!D650,[1]Sheet!$A$2:$B$12,2,FALSE))," ",(VLOOKUP(postponeList!D650,[1]Sheet!$A$2:$B$12,2,FALSE)))</f>
        <v>PESGD</v>
      </c>
      <c r="AL650" s="122" t="str">
        <f>IF(ISNA(VLOOKUP(E650,[1]Sheet!$G$2:$H$40,2,FALSE))," ",VLOOKUP(E650,[1]Sheet!$G$2:$H$40,2,FALSE))</f>
        <v>PHK-MSD</v>
      </c>
      <c r="AM650" s="122" t="str">
        <f>IF(ISNA(VLOOKUP(G650,[1]Sheet!$K$2:$L$159,2,FALSE))," ",(VLOOKUP(G650,[1]Sheet!$K$2:$L$159,2,FALSE)))</f>
        <v>SHET</v>
      </c>
      <c r="AN650" s="122" t="str">
        <f>IF(ISNA(VLOOKUP(I650&amp;C650,[1]Sheet!$D$2:$E$228,2,FALSE))," ",VLOOKUP(I650&amp;C650,[1]Sheet!$D$2:$E$228,2,FALSE))</f>
        <v>Kit &amp; Janice</v>
      </c>
      <c r="AO650" s="122" t="str">
        <f>+I650&amp;C650</f>
        <v>PANHONG KONG</v>
      </c>
      <c r="AP650" s="122" t="str">
        <f>C650&amp;D650&amp;E650&amp;G650&amp;I650&amp;O650</f>
        <v>HONG KONG321002018374PANMAR</v>
      </c>
      <c r="AQ650" s="122" t="str">
        <f>B650&amp;D650&amp;N650</f>
        <v xml:space="preserve">SOUTH EAST ASIA32100AP </v>
      </c>
      <c r="AR650" s="123" t="str">
        <f>+D650&amp;J650</f>
        <v>32100SE</v>
      </c>
      <c r="AS650" s="124" t="str">
        <f t="shared" si="97"/>
        <v/>
      </c>
      <c r="AT650" s="125" t="str">
        <f t="shared" si="98"/>
        <v>F-PXV35H-AD</v>
      </c>
      <c r="AU650" s="125" t="str">
        <f>IF(NOT(AT650=""),VLOOKUP(AT650,[1]PSI_Category!A:B,2,0),"")</f>
        <v>A/P</v>
      </c>
      <c r="AV650" s="125" t="s">
        <v>2063</v>
      </c>
      <c r="AW650" s="125" t="s">
        <v>2063</v>
      </c>
      <c r="AX650" s="125" t="s">
        <v>2063</v>
      </c>
    </row>
    <row r="651" spans="1:50" s="103" customFormat="1" ht="11.4" customHeight="1" x14ac:dyDescent="0.3">
      <c r="B651" s="104" t="s">
        <v>1866</v>
      </c>
      <c r="C651" s="105" t="s">
        <v>1867</v>
      </c>
      <c r="D651" s="106">
        <v>32100</v>
      </c>
      <c r="E651" s="107">
        <v>2018</v>
      </c>
      <c r="F651" s="105" t="s">
        <v>1868</v>
      </c>
      <c r="G651" s="107">
        <v>374</v>
      </c>
      <c r="H651" s="105" t="s">
        <v>1869</v>
      </c>
      <c r="I651" s="105" t="s">
        <v>298</v>
      </c>
      <c r="J651" s="107" t="s">
        <v>293</v>
      </c>
      <c r="K651" s="105">
        <v>92011507</v>
      </c>
      <c r="L651" s="105" t="s">
        <v>2448</v>
      </c>
      <c r="M651" s="105" t="s">
        <v>2449</v>
      </c>
      <c r="N651" s="105" t="s">
        <v>2062</v>
      </c>
      <c r="O651" s="108" t="s">
        <v>160</v>
      </c>
      <c r="P651" s="109" t="s">
        <v>1777</v>
      </c>
      <c r="Q651" s="110"/>
      <c r="R651" s="110"/>
      <c r="S651" s="110"/>
      <c r="T651" s="110"/>
      <c r="U651" s="111"/>
      <c r="V651" s="111"/>
      <c r="W651" s="112"/>
      <c r="X651" s="113"/>
      <c r="Y651" s="114" t="s">
        <v>285</v>
      </c>
      <c r="Z651" s="115">
        <v>210.72</v>
      </c>
      <c r="AA651" s="116">
        <v>50</v>
      </c>
      <c r="AB651" s="117">
        <f t="shared" si="90"/>
        <v>10536</v>
      </c>
      <c r="AC651" s="117">
        <f t="shared" si="91"/>
        <v>82.407324000000003</v>
      </c>
      <c r="AD651" s="118"/>
      <c r="AE651" s="117">
        <f t="shared" si="92"/>
        <v>0</v>
      </c>
      <c r="AF651" s="117">
        <f t="shared" si="93"/>
        <v>0</v>
      </c>
      <c r="AG651" s="119">
        <f t="shared" si="94"/>
        <v>50</v>
      </c>
      <c r="AH651" s="120">
        <f t="shared" si="95"/>
        <v>10536</v>
      </c>
      <c r="AI651" s="121">
        <f t="shared" si="96"/>
        <v>82.407324000000003</v>
      </c>
      <c r="AJ651" s="122" t="str">
        <f>+C651</f>
        <v>HONG KONG</v>
      </c>
      <c r="AK651" s="122" t="str">
        <f>IF(ISNA(VLOOKUP(postponeList!D651,[1]Sheet!$A$2:$B$12,2,FALSE))," ",(VLOOKUP(postponeList!D651,[1]Sheet!$A$2:$B$12,2,FALSE)))</f>
        <v>PESGD</v>
      </c>
      <c r="AL651" s="122" t="str">
        <f>IF(ISNA(VLOOKUP(E651,[1]Sheet!$G$2:$H$40,2,FALSE))," ",VLOOKUP(E651,[1]Sheet!$G$2:$H$40,2,FALSE))</f>
        <v>PHK-MSD</v>
      </c>
      <c r="AM651" s="122" t="str">
        <f>IF(ISNA(VLOOKUP(G651,[1]Sheet!$K$2:$L$159,2,FALSE))," ",(VLOOKUP(G651,[1]Sheet!$K$2:$L$159,2,FALSE)))</f>
        <v>SHET</v>
      </c>
      <c r="AN651" s="122" t="str">
        <f>IF(ISNA(VLOOKUP(I651&amp;C651,[1]Sheet!$D$2:$E$228,2,FALSE))," ",VLOOKUP(I651&amp;C651,[1]Sheet!$D$2:$E$228,2,FALSE))</f>
        <v>Kit &amp; Janice</v>
      </c>
      <c r="AO651" s="122" t="str">
        <f>+I651&amp;C651</f>
        <v>PANHONG KONG</v>
      </c>
      <c r="AP651" s="122" t="str">
        <f>C651&amp;D651&amp;E651&amp;G651&amp;I651&amp;O651</f>
        <v>HONG KONG321002018374PANMAR</v>
      </c>
      <c r="AQ651" s="122" t="str">
        <f>B651&amp;D651&amp;N651</f>
        <v xml:space="preserve">SOUTH EAST ASIA32100AP </v>
      </c>
      <c r="AR651" s="123" t="str">
        <f>+D651&amp;J651</f>
        <v>32100SE</v>
      </c>
      <c r="AS651" s="124" t="str">
        <f t="shared" si="97"/>
        <v/>
      </c>
      <c r="AT651" s="125" t="str">
        <f t="shared" si="98"/>
        <v>F-PXV55H-N</v>
      </c>
      <c r="AU651" s="125" t="e">
        <f>IF(NOT(AT651=""),VLOOKUP(AT651,[1]PSI_Category!A:B,2,0),"")</f>
        <v>#N/A</v>
      </c>
      <c r="AV651" s="125" t="s">
        <v>2063</v>
      </c>
      <c r="AW651" s="125" t="s">
        <v>2063</v>
      </c>
      <c r="AX651" s="125" t="s">
        <v>2063</v>
      </c>
    </row>
    <row r="652" spans="1:50" s="103" customFormat="1" ht="11.4" customHeight="1" x14ac:dyDescent="0.3">
      <c r="B652" s="104" t="s">
        <v>1866</v>
      </c>
      <c r="C652" s="105" t="s">
        <v>1867</v>
      </c>
      <c r="D652" s="106">
        <v>32100</v>
      </c>
      <c r="E652" s="107">
        <v>2018</v>
      </c>
      <c r="F652" s="105" t="s">
        <v>1868</v>
      </c>
      <c r="G652" s="107">
        <v>374</v>
      </c>
      <c r="H652" s="105" t="s">
        <v>1869</v>
      </c>
      <c r="I652" s="105" t="s">
        <v>298</v>
      </c>
      <c r="J652" s="107" t="s">
        <v>293</v>
      </c>
      <c r="K652" s="105">
        <v>92011508</v>
      </c>
      <c r="L652" s="105" t="s">
        <v>2450</v>
      </c>
      <c r="M652" s="105" t="s">
        <v>2451</v>
      </c>
      <c r="N652" s="105" t="s">
        <v>2062</v>
      </c>
      <c r="O652" s="108" t="s">
        <v>160</v>
      </c>
      <c r="P652" s="109" t="s">
        <v>1777</v>
      </c>
      <c r="Q652" s="110"/>
      <c r="R652" s="110"/>
      <c r="S652" s="110"/>
      <c r="T652" s="110"/>
      <c r="U652" s="111"/>
      <c r="V652" s="111"/>
      <c r="W652" s="112"/>
      <c r="X652" s="113"/>
      <c r="Y652" s="114" t="s">
        <v>285</v>
      </c>
      <c r="Z652" s="115">
        <v>151.6</v>
      </c>
      <c r="AA652" s="116">
        <v>50</v>
      </c>
      <c r="AB652" s="117">
        <f t="shared" si="90"/>
        <v>7580</v>
      </c>
      <c r="AC652" s="117">
        <f t="shared" si="91"/>
        <v>59.286970000000004</v>
      </c>
      <c r="AD652" s="118"/>
      <c r="AE652" s="117">
        <f t="shared" si="92"/>
        <v>0</v>
      </c>
      <c r="AF652" s="117">
        <f t="shared" si="93"/>
        <v>0</v>
      </c>
      <c r="AG652" s="119">
        <f t="shared" si="94"/>
        <v>50</v>
      </c>
      <c r="AH652" s="120">
        <f t="shared" si="95"/>
        <v>7580</v>
      </c>
      <c r="AI652" s="121">
        <f t="shared" si="96"/>
        <v>59.286970000000004</v>
      </c>
      <c r="AJ652" s="122" t="str">
        <f>+C652</f>
        <v>HONG KONG</v>
      </c>
      <c r="AK652" s="122" t="str">
        <f>IF(ISNA(VLOOKUP(postponeList!D652,[1]Sheet!$A$2:$B$12,2,FALSE))," ",(VLOOKUP(postponeList!D652,[1]Sheet!$A$2:$B$12,2,FALSE)))</f>
        <v>PESGD</v>
      </c>
      <c r="AL652" s="122" t="str">
        <f>IF(ISNA(VLOOKUP(E652,[1]Sheet!$G$2:$H$40,2,FALSE))," ",VLOOKUP(E652,[1]Sheet!$G$2:$H$40,2,FALSE))</f>
        <v>PHK-MSD</v>
      </c>
      <c r="AM652" s="122" t="str">
        <f>IF(ISNA(VLOOKUP(G652,[1]Sheet!$K$2:$L$159,2,FALSE))," ",(VLOOKUP(G652,[1]Sheet!$K$2:$L$159,2,FALSE)))</f>
        <v>SHET</v>
      </c>
      <c r="AN652" s="122" t="str">
        <f>IF(ISNA(VLOOKUP(I652&amp;C652,[1]Sheet!$D$2:$E$228,2,FALSE))," ",VLOOKUP(I652&amp;C652,[1]Sheet!$D$2:$E$228,2,FALSE))</f>
        <v>Kit &amp; Janice</v>
      </c>
      <c r="AO652" s="122" t="str">
        <f>+I652&amp;C652</f>
        <v>PANHONG KONG</v>
      </c>
      <c r="AP652" s="122" t="str">
        <f>C652&amp;D652&amp;E652&amp;G652&amp;I652&amp;O652</f>
        <v>HONG KONG321002018374PANMAR</v>
      </c>
      <c r="AQ652" s="122" t="str">
        <f>B652&amp;D652&amp;N652</f>
        <v xml:space="preserve">SOUTH EAST ASIA32100AP </v>
      </c>
      <c r="AR652" s="123" t="str">
        <f>+D652&amp;J652</f>
        <v>32100SE</v>
      </c>
      <c r="AS652" s="124" t="str">
        <f t="shared" si="97"/>
        <v/>
      </c>
      <c r="AT652" s="125" t="str">
        <f t="shared" si="98"/>
        <v>F-PXR40H-K</v>
      </c>
      <c r="AU652" s="125" t="str">
        <f>IF(NOT(AT652=""),VLOOKUP(AT652,[1]PSI_Category!A:B,2,0),"")</f>
        <v>A/P</v>
      </c>
      <c r="AV652" s="125" t="s">
        <v>2063</v>
      </c>
      <c r="AW652" s="125" t="s">
        <v>2063</v>
      </c>
      <c r="AX652" s="125" t="s">
        <v>2063</v>
      </c>
    </row>
    <row r="653" spans="1:50" s="133" customFormat="1" ht="11.4" customHeight="1" x14ac:dyDescent="0.3">
      <c r="A653" s="103"/>
      <c r="B653" s="104" t="s">
        <v>1866</v>
      </c>
      <c r="C653" s="105" t="s">
        <v>1867</v>
      </c>
      <c r="D653" s="106">
        <v>32100</v>
      </c>
      <c r="E653" s="107">
        <v>2018</v>
      </c>
      <c r="F653" s="105" t="s">
        <v>1868</v>
      </c>
      <c r="G653" s="107">
        <v>374</v>
      </c>
      <c r="H653" s="105" t="s">
        <v>1869</v>
      </c>
      <c r="I653" s="105" t="s">
        <v>298</v>
      </c>
      <c r="J653" s="107" t="s">
        <v>293</v>
      </c>
      <c r="K653" s="105">
        <v>92011509</v>
      </c>
      <c r="L653" s="105" t="s">
        <v>2452</v>
      </c>
      <c r="M653" s="105" t="s">
        <v>2453</v>
      </c>
      <c r="N653" s="105" t="s">
        <v>2062</v>
      </c>
      <c r="O653" s="108" t="s">
        <v>160</v>
      </c>
      <c r="P653" s="109" t="s">
        <v>1777</v>
      </c>
      <c r="Q653" s="110"/>
      <c r="R653" s="110"/>
      <c r="S653" s="110"/>
      <c r="T653" s="110"/>
      <c r="U653" s="111"/>
      <c r="V653" s="111"/>
      <c r="W653" s="112"/>
      <c r="X653" s="113"/>
      <c r="Y653" s="114" t="s">
        <v>285</v>
      </c>
      <c r="Z653" s="115">
        <v>247.68</v>
      </c>
      <c r="AA653" s="116">
        <v>50</v>
      </c>
      <c r="AB653" s="117">
        <f t="shared" si="90"/>
        <v>12384</v>
      </c>
      <c r="AC653" s="117">
        <f t="shared" si="91"/>
        <v>96.861456000000004</v>
      </c>
      <c r="AD653" s="118"/>
      <c r="AE653" s="117">
        <f t="shared" si="92"/>
        <v>0</v>
      </c>
      <c r="AF653" s="117">
        <f t="shared" si="93"/>
        <v>0</v>
      </c>
      <c r="AG653" s="119">
        <f t="shared" si="94"/>
        <v>50</v>
      </c>
      <c r="AH653" s="120">
        <f t="shared" si="95"/>
        <v>12384</v>
      </c>
      <c r="AI653" s="121">
        <f t="shared" si="96"/>
        <v>96.861456000000004</v>
      </c>
      <c r="AJ653" s="122" t="str">
        <f>+C653</f>
        <v>HONG KONG</v>
      </c>
      <c r="AK653" s="122" t="str">
        <f>IF(ISNA(VLOOKUP(postponeList!D653,[1]Sheet!$A$2:$B$12,2,FALSE))," ",(VLOOKUP(postponeList!D653,[1]Sheet!$A$2:$B$12,2,FALSE)))</f>
        <v>PESGD</v>
      </c>
      <c r="AL653" s="122" t="str">
        <f>IF(ISNA(VLOOKUP(E653,[1]Sheet!$G$2:$H$40,2,FALSE))," ",VLOOKUP(E653,[1]Sheet!$G$2:$H$40,2,FALSE))</f>
        <v>PHK-MSD</v>
      </c>
      <c r="AM653" s="122" t="str">
        <f>IF(ISNA(VLOOKUP(G653,[1]Sheet!$K$2:$L$159,2,FALSE))," ",(VLOOKUP(G653,[1]Sheet!$K$2:$L$159,2,FALSE)))</f>
        <v>SHET</v>
      </c>
      <c r="AN653" s="122" t="str">
        <f>IF(ISNA(VLOOKUP(I653&amp;C653,[1]Sheet!$D$2:$E$228,2,FALSE))," ",VLOOKUP(I653&amp;C653,[1]Sheet!$D$2:$E$228,2,FALSE))</f>
        <v>Kit &amp; Janice</v>
      </c>
      <c r="AO653" s="122" t="str">
        <f>+I653&amp;C653</f>
        <v>PANHONG KONG</v>
      </c>
      <c r="AP653" s="122" t="str">
        <f>C653&amp;D653&amp;E653&amp;G653&amp;I653&amp;O653</f>
        <v>HONG KONG321002018374PANMAR</v>
      </c>
      <c r="AQ653" s="122" t="str">
        <f>B653&amp;D653&amp;N653</f>
        <v xml:space="preserve">SOUTH EAST ASIA32100AP </v>
      </c>
      <c r="AR653" s="123" t="str">
        <f>+D653&amp;J653</f>
        <v>32100SE</v>
      </c>
      <c r="AS653" s="124" t="str">
        <f t="shared" si="97"/>
        <v/>
      </c>
      <c r="AT653" s="125" t="str">
        <f t="shared" si="98"/>
        <v>F-PXT70H-W</v>
      </c>
      <c r="AU653" s="125" t="str">
        <f>IF(NOT(AT653=""),VLOOKUP(AT653,[1]PSI_Category!A:B,2,0),"")</f>
        <v>A/P</v>
      </c>
      <c r="AV653" s="125" t="s">
        <v>2063</v>
      </c>
      <c r="AW653" s="125" t="s">
        <v>2063</v>
      </c>
      <c r="AX653" s="125" t="s">
        <v>2063</v>
      </c>
    </row>
    <row r="654" spans="1:50" s="103" customFormat="1" ht="11.4" customHeight="1" x14ac:dyDescent="0.3">
      <c r="B654" s="104" t="s">
        <v>1866</v>
      </c>
      <c r="C654" s="105" t="s">
        <v>1867</v>
      </c>
      <c r="D654" s="106">
        <v>32100</v>
      </c>
      <c r="E654" s="107">
        <v>2018</v>
      </c>
      <c r="F654" s="105" t="s">
        <v>1868</v>
      </c>
      <c r="G654" s="107">
        <v>374</v>
      </c>
      <c r="H654" s="105" t="s">
        <v>1869</v>
      </c>
      <c r="I654" s="105" t="s">
        <v>298</v>
      </c>
      <c r="J654" s="107" t="s">
        <v>293</v>
      </c>
      <c r="K654" s="105">
        <v>92011510</v>
      </c>
      <c r="L654" s="105" t="s">
        <v>2454</v>
      </c>
      <c r="M654" s="105" t="s">
        <v>2455</v>
      </c>
      <c r="N654" s="105" t="s">
        <v>2062</v>
      </c>
      <c r="O654" s="108" t="s">
        <v>160</v>
      </c>
      <c r="P654" s="109" t="s">
        <v>1777</v>
      </c>
      <c r="Q654" s="110"/>
      <c r="R654" s="110"/>
      <c r="S654" s="110"/>
      <c r="T654" s="110"/>
      <c r="U654" s="111"/>
      <c r="V654" s="111"/>
      <c r="W654" s="129"/>
      <c r="X654" s="113"/>
      <c r="Y654" s="114" t="s">
        <v>285</v>
      </c>
      <c r="Z654" s="115">
        <v>318.55</v>
      </c>
      <c r="AA654" s="116">
        <v>50</v>
      </c>
      <c r="AB654" s="117">
        <f t="shared" si="90"/>
        <v>15927.5</v>
      </c>
      <c r="AC654" s="117">
        <f t="shared" si="91"/>
        <v>124.57694125</v>
      </c>
      <c r="AD654" s="118"/>
      <c r="AE654" s="117">
        <f t="shared" si="92"/>
        <v>0</v>
      </c>
      <c r="AF654" s="117">
        <f t="shared" si="93"/>
        <v>0</v>
      </c>
      <c r="AG654" s="119">
        <f t="shared" si="94"/>
        <v>50</v>
      </c>
      <c r="AH654" s="120">
        <f t="shared" si="95"/>
        <v>15927.5</v>
      </c>
      <c r="AI654" s="121">
        <f t="shared" si="96"/>
        <v>124.57694125</v>
      </c>
      <c r="AJ654" s="122" t="str">
        <f>+C654</f>
        <v>HONG KONG</v>
      </c>
      <c r="AK654" s="122" t="str">
        <f>IF(ISNA(VLOOKUP(postponeList!D654,[1]Sheet!$A$2:$B$12,2,FALSE))," ",(VLOOKUP(postponeList!D654,[1]Sheet!$A$2:$B$12,2,FALSE)))</f>
        <v>PESGD</v>
      </c>
      <c r="AL654" s="122" t="str">
        <f>IF(ISNA(VLOOKUP(E654,[1]Sheet!$G$2:$H$40,2,FALSE))," ",VLOOKUP(E654,[1]Sheet!$G$2:$H$40,2,FALSE))</f>
        <v>PHK-MSD</v>
      </c>
      <c r="AM654" s="122" t="str">
        <f>IF(ISNA(VLOOKUP(G654,[1]Sheet!$K$2:$L$159,2,FALSE))," ",(VLOOKUP(G654,[1]Sheet!$K$2:$L$159,2,FALSE)))</f>
        <v>SHET</v>
      </c>
      <c r="AN654" s="122" t="str">
        <f>IF(ISNA(VLOOKUP(I654&amp;C654,[1]Sheet!$D$2:$E$228,2,FALSE))," ",VLOOKUP(I654&amp;C654,[1]Sheet!$D$2:$E$228,2,FALSE))</f>
        <v>Kit &amp; Janice</v>
      </c>
      <c r="AO654" s="122" t="str">
        <f>+I654&amp;C654</f>
        <v>PANHONG KONG</v>
      </c>
      <c r="AP654" s="122" t="str">
        <f>C654&amp;D654&amp;E654&amp;G654&amp;I654&amp;O654</f>
        <v>HONG KONG321002018374PANMAR</v>
      </c>
      <c r="AQ654" s="122" t="str">
        <f>B654&amp;D654&amp;N654</f>
        <v xml:space="preserve">SOUTH EAST ASIA32100AP </v>
      </c>
      <c r="AR654" s="123" t="str">
        <f>+D654&amp;J654</f>
        <v>32100SE</v>
      </c>
      <c r="AS654" s="124" t="str">
        <f t="shared" si="97"/>
        <v/>
      </c>
      <c r="AT654" s="125" t="str">
        <f t="shared" si="98"/>
        <v>F-VXV70H-N</v>
      </c>
      <c r="AU654" s="125" t="e">
        <f>IF(NOT(AT654=""),VLOOKUP(AT654,[1]PSI_Category!A:B,2,0),"")</f>
        <v>#N/A</v>
      </c>
      <c r="AV654" s="125" t="s">
        <v>2063</v>
      </c>
      <c r="AW654" s="125" t="s">
        <v>2063</v>
      </c>
      <c r="AX654" s="125" t="s">
        <v>2063</v>
      </c>
    </row>
    <row r="655" spans="1:50" s="103" customFormat="1" ht="11.4" customHeight="1" x14ac:dyDescent="0.3">
      <c r="B655" s="104" t="s">
        <v>1866</v>
      </c>
      <c r="C655" s="105" t="s">
        <v>1867</v>
      </c>
      <c r="D655" s="106">
        <v>32100</v>
      </c>
      <c r="E655" s="107">
        <v>2018</v>
      </c>
      <c r="F655" s="105" t="s">
        <v>1868</v>
      </c>
      <c r="G655" s="107">
        <v>374</v>
      </c>
      <c r="H655" s="105" t="s">
        <v>1869</v>
      </c>
      <c r="I655" s="105" t="s">
        <v>298</v>
      </c>
      <c r="J655" s="107" t="s">
        <v>293</v>
      </c>
      <c r="K655" s="105">
        <v>92011511</v>
      </c>
      <c r="L655" s="105" t="s">
        <v>2456</v>
      </c>
      <c r="M655" s="105" t="s">
        <v>2457</v>
      </c>
      <c r="N655" s="105" t="s">
        <v>2062</v>
      </c>
      <c r="O655" s="108" t="s">
        <v>160</v>
      </c>
      <c r="P655" s="109" t="s">
        <v>1777</v>
      </c>
      <c r="Q655" s="110"/>
      <c r="R655" s="110"/>
      <c r="S655" s="110"/>
      <c r="T655" s="110"/>
      <c r="U655" s="111"/>
      <c r="V655" s="111"/>
      <c r="W655" s="112"/>
      <c r="X655" s="113"/>
      <c r="Y655" s="114" t="s">
        <v>285</v>
      </c>
      <c r="Z655" s="115">
        <v>161.84</v>
      </c>
      <c r="AA655" s="116">
        <v>50</v>
      </c>
      <c r="AB655" s="117">
        <f t="shared" si="90"/>
        <v>8092</v>
      </c>
      <c r="AC655" s="117">
        <f t="shared" si="91"/>
        <v>63.291578000000001</v>
      </c>
      <c r="AD655" s="118"/>
      <c r="AE655" s="117">
        <f t="shared" si="92"/>
        <v>0</v>
      </c>
      <c r="AF655" s="117">
        <f t="shared" si="93"/>
        <v>0</v>
      </c>
      <c r="AG655" s="119">
        <f t="shared" si="94"/>
        <v>50</v>
      </c>
      <c r="AH655" s="120">
        <f t="shared" si="95"/>
        <v>8092</v>
      </c>
      <c r="AI655" s="121">
        <f t="shared" si="96"/>
        <v>63.291578000000001</v>
      </c>
      <c r="AJ655" s="122" t="str">
        <f>+C655</f>
        <v>HONG KONG</v>
      </c>
      <c r="AK655" s="122" t="str">
        <f>IF(ISNA(VLOOKUP(postponeList!D655,[1]Sheet!$A$2:$B$12,2,FALSE))," ",(VLOOKUP(postponeList!D655,[1]Sheet!$A$2:$B$12,2,FALSE)))</f>
        <v>PESGD</v>
      </c>
      <c r="AL655" s="122" t="str">
        <f>IF(ISNA(VLOOKUP(E655,[1]Sheet!$G$2:$H$40,2,FALSE))," ",VLOOKUP(E655,[1]Sheet!$G$2:$H$40,2,FALSE))</f>
        <v>PHK-MSD</v>
      </c>
      <c r="AM655" s="122" t="str">
        <f>IF(ISNA(VLOOKUP(G655,[1]Sheet!$K$2:$L$159,2,FALSE))," ",(VLOOKUP(G655,[1]Sheet!$K$2:$L$159,2,FALSE)))</f>
        <v>SHET</v>
      </c>
      <c r="AN655" s="122" t="str">
        <f>IF(ISNA(VLOOKUP(I655&amp;C655,[1]Sheet!$D$2:$E$228,2,FALSE))," ",VLOOKUP(I655&amp;C655,[1]Sheet!$D$2:$E$228,2,FALSE))</f>
        <v>Kit &amp; Janice</v>
      </c>
      <c r="AO655" s="122" t="str">
        <f>+I655&amp;C655</f>
        <v>PANHONG KONG</v>
      </c>
      <c r="AP655" s="122" t="str">
        <f>C655&amp;D655&amp;E655&amp;G655&amp;I655&amp;O655</f>
        <v>HONG KONG321002018374PANMAR</v>
      </c>
      <c r="AQ655" s="122" t="str">
        <f>B655&amp;D655&amp;N655</f>
        <v xml:space="preserve">SOUTH EAST ASIA32100AP </v>
      </c>
      <c r="AR655" s="123" t="str">
        <f>+D655&amp;J655</f>
        <v>32100SE</v>
      </c>
      <c r="AS655" s="124" t="str">
        <f t="shared" si="97"/>
        <v/>
      </c>
      <c r="AT655" s="125" t="str">
        <f t="shared" si="98"/>
        <v>F-VXM35H-S</v>
      </c>
      <c r="AU655" s="125" t="e">
        <f>IF(NOT(AT655=""),VLOOKUP(AT655,[1]PSI_Category!A:B,2,0),"")</f>
        <v>#N/A</v>
      </c>
      <c r="AV655" s="125" t="s">
        <v>2063</v>
      </c>
      <c r="AW655" s="125" t="s">
        <v>2063</v>
      </c>
      <c r="AX655" s="125" t="s">
        <v>2063</v>
      </c>
    </row>
    <row r="656" spans="1:50" s="103" customFormat="1" ht="11.4" customHeight="1" x14ac:dyDescent="0.3">
      <c r="B656" s="104" t="s">
        <v>1866</v>
      </c>
      <c r="C656" s="105" t="s">
        <v>1867</v>
      </c>
      <c r="D656" s="106">
        <v>32100</v>
      </c>
      <c r="E656" s="107">
        <v>372</v>
      </c>
      <c r="F656" s="105" t="s">
        <v>1909</v>
      </c>
      <c r="G656" s="107">
        <v>372</v>
      </c>
      <c r="H656" s="105" t="s">
        <v>1909</v>
      </c>
      <c r="I656" s="105" t="s">
        <v>1773</v>
      </c>
      <c r="J656" s="107" t="s">
        <v>293</v>
      </c>
      <c r="K656" s="105">
        <v>92010934</v>
      </c>
      <c r="L656" s="105" t="s">
        <v>2458</v>
      </c>
      <c r="M656" s="105" t="s">
        <v>2459</v>
      </c>
      <c r="N656" s="105" t="s">
        <v>2220</v>
      </c>
      <c r="O656" s="108" t="s">
        <v>160</v>
      </c>
      <c r="P656" s="109" t="s">
        <v>1777</v>
      </c>
      <c r="Q656" s="110"/>
      <c r="R656" s="110"/>
      <c r="S656" s="110"/>
      <c r="T656" s="110"/>
      <c r="U656" s="111"/>
      <c r="V656" s="111"/>
      <c r="W656" s="112"/>
      <c r="X656" s="113"/>
      <c r="Y656" s="114" t="s">
        <v>1711</v>
      </c>
      <c r="Z656" s="115">
        <v>1053.9000000000001</v>
      </c>
      <c r="AA656" s="116">
        <v>74</v>
      </c>
      <c r="AB656" s="117">
        <f t="shared" si="90"/>
        <v>9971.0541456242408</v>
      </c>
      <c r="AC656" s="117">
        <f t="shared" si="91"/>
        <v>77.988600000000005</v>
      </c>
      <c r="AD656" s="118"/>
      <c r="AE656" s="117">
        <f t="shared" si="92"/>
        <v>0</v>
      </c>
      <c r="AF656" s="117">
        <f t="shared" si="93"/>
        <v>0</v>
      </c>
      <c r="AG656" s="119">
        <f t="shared" si="94"/>
        <v>74</v>
      </c>
      <c r="AH656" s="120">
        <f t="shared" si="95"/>
        <v>9971.0541456242408</v>
      </c>
      <c r="AI656" s="121">
        <f t="shared" si="96"/>
        <v>77.988600000000005</v>
      </c>
      <c r="AJ656" s="122" t="str">
        <f>+C656</f>
        <v>HONG KONG</v>
      </c>
      <c r="AK656" s="122" t="str">
        <f>IF(ISNA(VLOOKUP(postponeList!D656,[1]Sheet!$A$2:$B$12,2,FALSE))," ",(VLOOKUP(postponeList!D656,[1]Sheet!$A$2:$B$12,2,FALSE)))</f>
        <v>PESGD</v>
      </c>
      <c r="AL656" s="122" t="str">
        <f>IF(ISNA(VLOOKUP(E656,[1]Sheet!$G$2:$H$40,2,FALSE))," ",VLOOKUP(E656,[1]Sheet!$G$2:$H$40,2,FALSE))</f>
        <v>SHEW</v>
      </c>
      <c r="AM656" s="122" t="str">
        <f>IF(ISNA(VLOOKUP(G656,[1]Sheet!$K$2:$L$159,2,FALSE))," ",(VLOOKUP(G656,[1]Sheet!$K$2:$L$159,2,FALSE)))</f>
        <v>SHEW</v>
      </c>
      <c r="AN656" s="122" t="str">
        <f>IF(ISNA(VLOOKUP(I656&amp;C656,[1]Sheet!$D$2:$E$228,2,FALSE))," ",VLOOKUP(I656&amp;C656,[1]Sheet!$D$2:$E$228,2,FALSE))</f>
        <v>Kit &amp; Janice</v>
      </c>
      <c r="AO656" s="122" t="str">
        <f>+I656&amp;C656</f>
        <v>KDKHONG KONG</v>
      </c>
      <c r="AP656" s="122" t="str">
        <f>C656&amp;D656&amp;E656&amp;G656&amp;I656&amp;O656</f>
        <v>HONG KONG32100372372KDKMAR</v>
      </c>
      <c r="AQ656" s="122" t="str">
        <f>B656&amp;D656&amp;N656</f>
        <v xml:space="preserve">SOUTH EAST ASIA32100RH </v>
      </c>
      <c r="AR656" s="123" t="str">
        <f>+D656&amp;J656</f>
        <v>32100SE</v>
      </c>
      <c r="AS656" s="124" t="str">
        <f t="shared" si="97"/>
        <v/>
      </c>
      <c r="AT656" s="125" t="str">
        <f t="shared" si="98"/>
        <v>711KSL</v>
      </c>
      <c r="AU656" s="125" t="e">
        <f>IF(NOT(AT656=""),VLOOKUP(AT656,[1]PSI_Category!A:B,2,0),"")</f>
        <v>#N/A</v>
      </c>
      <c r="AV656" s="125" t="s">
        <v>2221</v>
      </c>
      <c r="AW656" s="125" t="s">
        <v>2221</v>
      </c>
      <c r="AX656" s="125" t="s">
        <v>2221</v>
      </c>
    </row>
    <row r="657" spans="2:50" s="103" customFormat="1" ht="11.4" customHeight="1" x14ac:dyDescent="0.3">
      <c r="B657" s="104" t="s">
        <v>1866</v>
      </c>
      <c r="C657" s="105" t="s">
        <v>1867</v>
      </c>
      <c r="D657" s="106">
        <v>32100</v>
      </c>
      <c r="E657" s="107">
        <v>372</v>
      </c>
      <c r="F657" s="105" t="s">
        <v>1909</v>
      </c>
      <c r="G657" s="107">
        <v>372</v>
      </c>
      <c r="H657" s="105" t="s">
        <v>1909</v>
      </c>
      <c r="I657" s="105" t="s">
        <v>1773</v>
      </c>
      <c r="J657" s="107" t="s">
        <v>293</v>
      </c>
      <c r="K657" s="105">
        <v>92011356</v>
      </c>
      <c r="L657" s="105" t="s">
        <v>2460</v>
      </c>
      <c r="M657" s="105" t="s">
        <v>2461</v>
      </c>
      <c r="N657" s="105" t="s">
        <v>1818</v>
      </c>
      <c r="O657" s="108" t="s">
        <v>160</v>
      </c>
      <c r="P657" s="109" t="s">
        <v>1777</v>
      </c>
      <c r="Q657" s="110"/>
      <c r="R657" s="110"/>
      <c r="S657" s="110"/>
      <c r="T657" s="110"/>
      <c r="U657" s="111"/>
      <c r="V657" s="111"/>
      <c r="W657" s="112"/>
      <c r="X657" s="113"/>
      <c r="Y657" s="114" t="s">
        <v>1711</v>
      </c>
      <c r="Z657" s="115">
        <v>280.7</v>
      </c>
      <c r="AA657" s="116">
        <v>415</v>
      </c>
      <c r="AB657" s="117">
        <f t="shared" si="90"/>
        <v>14893.626542223357</v>
      </c>
      <c r="AC657" s="117">
        <f t="shared" si="91"/>
        <v>116.4905</v>
      </c>
      <c r="AD657" s="118"/>
      <c r="AE657" s="117">
        <f t="shared" si="92"/>
        <v>0</v>
      </c>
      <c r="AF657" s="117">
        <f t="shared" si="93"/>
        <v>0</v>
      </c>
      <c r="AG657" s="119">
        <f t="shared" si="94"/>
        <v>415</v>
      </c>
      <c r="AH657" s="120">
        <f t="shared" si="95"/>
        <v>14893.626542223357</v>
      </c>
      <c r="AI657" s="121">
        <f t="shared" si="96"/>
        <v>116.4905</v>
      </c>
      <c r="AJ657" s="122" t="str">
        <f>+C657</f>
        <v>HONG KONG</v>
      </c>
      <c r="AK657" s="122" t="str">
        <f>IF(ISNA(VLOOKUP(postponeList!D657,[1]Sheet!$A$2:$B$12,2,FALSE))," ",(VLOOKUP(postponeList!D657,[1]Sheet!$A$2:$B$12,2,FALSE)))</f>
        <v>PESGD</v>
      </c>
      <c r="AL657" s="122" t="str">
        <f>IF(ISNA(VLOOKUP(E657,[1]Sheet!$G$2:$H$40,2,FALSE))," ",VLOOKUP(E657,[1]Sheet!$G$2:$H$40,2,FALSE))</f>
        <v>SHEW</v>
      </c>
      <c r="AM657" s="122" t="str">
        <f>IF(ISNA(VLOOKUP(G657,[1]Sheet!$K$2:$L$159,2,FALSE))," ",(VLOOKUP(G657,[1]Sheet!$K$2:$L$159,2,FALSE)))</f>
        <v>SHEW</v>
      </c>
      <c r="AN657" s="122" t="str">
        <f>IF(ISNA(VLOOKUP(I657&amp;C657,[1]Sheet!$D$2:$E$228,2,FALSE))," ",VLOOKUP(I657&amp;C657,[1]Sheet!$D$2:$E$228,2,FALSE))</f>
        <v>Kit &amp; Janice</v>
      </c>
      <c r="AO657" s="122" t="str">
        <f>+I657&amp;C657</f>
        <v>KDKHONG KONG</v>
      </c>
      <c r="AP657" s="122" t="str">
        <f>C657&amp;D657&amp;E657&amp;G657&amp;I657&amp;O657</f>
        <v>HONG KONG32100372372KDKMAR</v>
      </c>
      <c r="AQ657" s="122" t="str">
        <f>B657&amp;D657&amp;N657</f>
        <v xml:space="preserve">SOUTH EAST ASIA32100WP </v>
      </c>
      <c r="AR657" s="123" t="str">
        <f>+D657&amp;J657</f>
        <v>32100SE</v>
      </c>
      <c r="AS657" s="124" t="str">
        <f t="shared" si="97"/>
        <v/>
      </c>
      <c r="AT657" s="125" t="str">
        <f t="shared" si="98"/>
        <v>15WHC08</v>
      </c>
      <c r="AU657" s="125" t="e">
        <f>IF(NOT(AT657=""),VLOOKUP(AT657,[1]PSI_Category!A:B,2,0),"")</f>
        <v>#N/A</v>
      </c>
      <c r="AV657" s="125" t="s">
        <v>536</v>
      </c>
      <c r="AW657" s="125" t="s">
        <v>536</v>
      </c>
      <c r="AX657" s="125" t="s">
        <v>536</v>
      </c>
    </row>
    <row r="658" spans="2:50" s="103" customFormat="1" ht="11.4" customHeight="1" x14ac:dyDescent="0.3">
      <c r="B658" s="104" t="s">
        <v>1866</v>
      </c>
      <c r="C658" s="105" t="s">
        <v>1867</v>
      </c>
      <c r="D658" s="106">
        <v>32100</v>
      </c>
      <c r="E658" s="107">
        <v>372</v>
      </c>
      <c r="F658" s="105" t="s">
        <v>1909</v>
      </c>
      <c r="G658" s="107">
        <v>372</v>
      </c>
      <c r="H658" s="105" t="s">
        <v>1909</v>
      </c>
      <c r="I658" s="105" t="s">
        <v>1773</v>
      </c>
      <c r="J658" s="107" t="s">
        <v>293</v>
      </c>
      <c r="K658" s="105">
        <v>92011411</v>
      </c>
      <c r="L658" s="105" t="s">
        <v>2462</v>
      </c>
      <c r="M658" s="105" t="s">
        <v>2463</v>
      </c>
      <c r="N658" s="105" t="s">
        <v>2070</v>
      </c>
      <c r="O658" s="108" t="s">
        <v>160</v>
      </c>
      <c r="P658" s="109" t="s">
        <v>1777</v>
      </c>
      <c r="Q658" s="110"/>
      <c r="R658" s="110"/>
      <c r="S658" s="110"/>
      <c r="T658" s="110"/>
      <c r="U658" s="111"/>
      <c r="V658" s="111"/>
      <c r="W658" s="112"/>
      <c r="X658" s="113"/>
      <c r="Y658" s="114" t="s">
        <v>1711</v>
      </c>
      <c r="Z658" s="115">
        <v>1009.6</v>
      </c>
      <c r="AA658" s="116">
        <v>50</v>
      </c>
      <c r="AB658" s="117">
        <f t="shared" si="90"/>
        <v>6454.0049862558326</v>
      </c>
      <c r="AC658" s="117">
        <f t="shared" si="91"/>
        <v>50.48</v>
      </c>
      <c r="AD658" s="118"/>
      <c r="AE658" s="117">
        <f t="shared" si="92"/>
        <v>0</v>
      </c>
      <c r="AF658" s="117">
        <f t="shared" si="93"/>
        <v>0</v>
      </c>
      <c r="AG658" s="119">
        <f t="shared" si="94"/>
        <v>50</v>
      </c>
      <c r="AH658" s="120">
        <f t="shared" si="95"/>
        <v>6454.0049862558326</v>
      </c>
      <c r="AI658" s="121">
        <f t="shared" si="96"/>
        <v>50.48</v>
      </c>
      <c r="AJ658" s="122" t="str">
        <f>+C658</f>
        <v>HONG KONG</v>
      </c>
      <c r="AK658" s="122" t="str">
        <f>IF(ISNA(VLOOKUP(postponeList!D658,[1]Sheet!$A$2:$B$12,2,FALSE))," ",(VLOOKUP(postponeList!D658,[1]Sheet!$A$2:$B$12,2,FALSE)))</f>
        <v>PESGD</v>
      </c>
      <c r="AL658" s="122" t="str">
        <f>IF(ISNA(VLOOKUP(E658,[1]Sheet!$G$2:$H$40,2,FALSE))," ",VLOOKUP(E658,[1]Sheet!$G$2:$H$40,2,FALSE))</f>
        <v>SHEW</v>
      </c>
      <c r="AM658" s="122" t="str">
        <f>IF(ISNA(VLOOKUP(G658,[1]Sheet!$K$2:$L$159,2,FALSE))," ",(VLOOKUP(G658,[1]Sheet!$K$2:$L$159,2,FALSE)))</f>
        <v>SHEW</v>
      </c>
      <c r="AN658" s="122" t="str">
        <f>IF(ISNA(VLOOKUP(I658&amp;C658,[1]Sheet!$D$2:$E$228,2,FALSE))," ",VLOOKUP(I658&amp;C658,[1]Sheet!$D$2:$E$228,2,FALSE))</f>
        <v>Kit &amp; Janice</v>
      </c>
      <c r="AO658" s="122" t="str">
        <f>+I658&amp;C658</f>
        <v>KDKHONG KONG</v>
      </c>
      <c r="AP658" s="122" t="str">
        <f>C658&amp;D658&amp;E658&amp;G658&amp;I658&amp;O658</f>
        <v>HONG KONG32100372372KDKMAR</v>
      </c>
      <c r="AQ658" s="122" t="str">
        <f>B658&amp;D658&amp;N658</f>
        <v xml:space="preserve">SOUTH EAST ASIA32100HD </v>
      </c>
      <c r="AR658" s="123" t="str">
        <f>+D658&amp;J658</f>
        <v>32100SE</v>
      </c>
      <c r="AS658" s="124" t="str">
        <f t="shared" si="97"/>
        <v/>
      </c>
      <c r="AT658" s="125" t="str">
        <f t="shared" si="98"/>
        <v>T09ACABPZH</v>
      </c>
      <c r="AU658" s="125" t="e">
        <f>IF(NOT(AT658=""),VLOOKUP(AT658,[1]PSI_Category!A:B,2,0),"")</f>
        <v>#N/A</v>
      </c>
      <c r="AV658" s="125" t="s">
        <v>2071</v>
      </c>
      <c r="AW658" s="125" t="s">
        <v>2071</v>
      </c>
      <c r="AX658" s="125" t="s">
        <v>2071</v>
      </c>
    </row>
    <row r="659" spans="2:50" s="103" customFormat="1" ht="11.4" customHeight="1" x14ac:dyDescent="0.3">
      <c r="B659" s="104" t="s">
        <v>1866</v>
      </c>
      <c r="C659" s="105" t="s">
        <v>1867</v>
      </c>
      <c r="D659" s="106">
        <v>32100</v>
      </c>
      <c r="E659" s="107">
        <v>372</v>
      </c>
      <c r="F659" s="105" t="s">
        <v>1909</v>
      </c>
      <c r="G659" s="107">
        <v>372</v>
      </c>
      <c r="H659" s="105" t="s">
        <v>1909</v>
      </c>
      <c r="I659" s="105" t="s">
        <v>1773</v>
      </c>
      <c r="J659" s="107" t="s">
        <v>293</v>
      </c>
      <c r="K659" s="105">
        <v>92011411</v>
      </c>
      <c r="L659" s="105" t="s">
        <v>2462</v>
      </c>
      <c r="M659" s="105" t="s">
        <v>2464</v>
      </c>
      <c r="N659" s="105" t="s">
        <v>2070</v>
      </c>
      <c r="O659" s="108" t="s">
        <v>160</v>
      </c>
      <c r="P659" s="109" t="s">
        <v>1777</v>
      </c>
      <c r="Q659" s="110"/>
      <c r="R659" s="110"/>
      <c r="S659" s="110"/>
      <c r="T659" s="110"/>
      <c r="U659" s="111"/>
      <c r="V659" s="111"/>
      <c r="W659" s="112"/>
      <c r="X659" s="113"/>
      <c r="Y659" s="114" t="s">
        <v>1711</v>
      </c>
      <c r="Z659" s="115">
        <v>764.5</v>
      </c>
      <c r="AA659" s="116">
        <v>100</v>
      </c>
      <c r="AB659" s="117">
        <f t="shared" si="90"/>
        <v>9774.339960365658</v>
      </c>
      <c r="AC659" s="117">
        <f t="shared" si="91"/>
        <v>76.45</v>
      </c>
      <c r="AD659" s="118"/>
      <c r="AE659" s="117">
        <f t="shared" si="92"/>
        <v>0</v>
      </c>
      <c r="AF659" s="117">
        <f t="shared" si="93"/>
        <v>0</v>
      </c>
      <c r="AG659" s="119">
        <f t="shared" si="94"/>
        <v>100</v>
      </c>
      <c r="AH659" s="120">
        <f t="shared" si="95"/>
        <v>9774.339960365658</v>
      </c>
      <c r="AI659" s="121">
        <f t="shared" si="96"/>
        <v>76.45</v>
      </c>
      <c r="AJ659" s="122" t="str">
        <f>+C659</f>
        <v>HONG KONG</v>
      </c>
      <c r="AK659" s="122" t="str">
        <f>IF(ISNA(VLOOKUP(postponeList!D659,[1]Sheet!$A$2:$B$12,2,FALSE))," ",(VLOOKUP(postponeList!D659,[1]Sheet!$A$2:$B$12,2,FALSE)))</f>
        <v>PESGD</v>
      </c>
      <c r="AL659" s="122" t="str">
        <f>IF(ISNA(VLOOKUP(E659,[1]Sheet!$G$2:$H$40,2,FALSE))," ",VLOOKUP(E659,[1]Sheet!$G$2:$H$40,2,FALSE))</f>
        <v>SHEW</v>
      </c>
      <c r="AM659" s="122" t="str">
        <f>IF(ISNA(VLOOKUP(G659,[1]Sheet!$K$2:$L$159,2,FALSE))," ",(VLOOKUP(G659,[1]Sheet!$K$2:$L$159,2,FALSE)))</f>
        <v>SHEW</v>
      </c>
      <c r="AN659" s="122" t="str">
        <f>IF(ISNA(VLOOKUP(I659&amp;C659,[1]Sheet!$D$2:$E$228,2,FALSE))," ",VLOOKUP(I659&amp;C659,[1]Sheet!$D$2:$E$228,2,FALSE))</f>
        <v>Kit &amp; Janice</v>
      </c>
      <c r="AO659" s="122" t="str">
        <f>+I659&amp;C659</f>
        <v>KDKHONG KONG</v>
      </c>
      <c r="AP659" s="122" t="str">
        <f>C659&amp;D659&amp;E659&amp;G659&amp;I659&amp;O659</f>
        <v>HONG KONG32100372372KDKMAR</v>
      </c>
      <c r="AQ659" s="122" t="str">
        <f>B659&amp;D659&amp;N659</f>
        <v xml:space="preserve">SOUTH EAST ASIA32100HD </v>
      </c>
      <c r="AR659" s="123" t="str">
        <f>+D659&amp;J659</f>
        <v>32100SE</v>
      </c>
      <c r="AS659" s="124" t="str">
        <f t="shared" si="97"/>
        <v/>
      </c>
      <c r="AT659" s="125" t="str">
        <f t="shared" si="98"/>
        <v>T09BCABPZH</v>
      </c>
      <c r="AU659" s="125" t="str">
        <f>IF(NOT(AT659=""),VLOOKUP(AT659,[1]PSI_Category!A:B,2,0),"")</f>
        <v>H/D</v>
      </c>
      <c r="AV659" s="125" t="s">
        <v>2071</v>
      </c>
      <c r="AW659" s="125" t="s">
        <v>2071</v>
      </c>
      <c r="AX659" s="125" t="s">
        <v>2071</v>
      </c>
    </row>
    <row r="660" spans="2:50" s="103" customFormat="1" ht="11.4" customHeight="1" x14ac:dyDescent="0.3">
      <c r="B660" s="104" t="s">
        <v>1866</v>
      </c>
      <c r="C660" s="105" t="s">
        <v>1867</v>
      </c>
      <c r="D660" s="106">
        <v>32100</v>
      </c>
      <c r="E660" s="107">
        <v>372</v>
      </c>
      <c r="F660" s="105" t="s">
        <v>1909</v>
      </c>
      <c r="G660" s="107">
        <v>372</v>
      </c>
      <c r="H660" s="105" t="s">
        <v>1909</v>
      </c>
      <c r="I660" s="105" t="s">
        <v>1773</v>
      </c>
      <c r="J660" s="107" t="s">
        <v>293</v>
      </c>
      <c r="K660" s="105">
        <v>92011412</v>
      </c>
      <c r="L660" s="105" t="s">
        <v>2465</v>
      </c>
      <c r="M660" s="105" t="s">
        <v>2466</v>
      </c>
      <c r="N660" s="105" t="s">
        <v>1766</v>
      </c>
      <c r="O660" s="108" t="s">
        <v>160</v>
      </c>
      <c r="P660" s="109" t="s">
        <v>1777</v>
      </c>
      <c r="Q660" s="110"/>
      <c r="R660" s="110"/>
      <c r="S660" s="110"/>
      <c r="T660" s="110"/>
      <c r="U660" s="111"/>
      <c r="V660" s="111"/>
      <c r="W660" s="112"/>
      <c r="X660" s="113"/>
      <c r="Y660" s="114" t="s">
        <v>1711</v>
      </c>
      <c r="Z660" s="115">
        <v>1785.5</v>
      </c>
      <c r="AA660" s="116">
        <v>20</v>
      </c>
      <c r="AB660" s="117">
        <f t="shared" si="90"/>
        <v>4565.6204052931025</v>
      </c>
      <c r="AC660" s="117">
        <f t="shared" si="91"/>
        <v>35.71</v>
      </c>
      <c r="AD660" s="118"/>
      <c r="AE660" s="117">
        <f t="shared" si="92"/>
        <v>0</v>
      </c>
      <c r="AF660" s="117">
        <f t="shared" si="93"/>
        <v>0</v>
      </c>
      <c r="AG660" s="119">
        <f t="shared" si="94"/>
        <v>20</v>
      </c>
      <c r="AH660" s="120">
        <f t="shared" si="95"/>
        <v>4565.6204052931025</v>
      </c>
      <c r="AI660" s="121">
        <f t="shared" si="96"/>
        <v>35.71</v>
      </c>
      <c r="AJ660" s="122" t="str">
        <f>+C660</f>
        <v>HONG KONG</v>
      </c>
      <c r="AK660" s="122" t="str">
        <f>IF(ISNA(VLOOKUP(postponeList!D660,[1]Sheet!$A$2:$B$12,2,FALSE))," ",(VLOOKUP(postponeList!D660,[1]Sheet!$A$2:$B$12,2,FALSE)))</f>
        <v>PESGD</v>
      </c>
      <c r="AL660" s="122" t="str">
        <f>IF(ISNA(VLOOKUP(E660,[1]Sheet!$G$2:$H$40,2,FALSE))," ",VLOOKUP(E660,[1]Sheet!$G$2:$H$40,2,FALSE))</f>
        <v>SHEW</v>
      </c>
      <c r="AM660" s="122" t="str">
        <f>IF(ISNA(VLOOKUP(G660,[1]Sheet!$K$2:$L$159,2,FALSE))," ",(VLOOKUP(G660,[1]Sheet!$K$2:$L$159,2,FALSE)))</f>
        <v>SHEW</v>
      </c>
      <c r="AN660" s="122" t="str">
        <f>IF(ISNA(VLOOKUP(I660&amp;C660,[1]Sheet!$D$2:$E$228,2,FALSE))," ",VLOOKUP(I660&amp;C660,[1]Sheet!$D$2:$E$228,2,FALSE))</f>
        <v>Kit &amp; Janice</v>
      </c>
      <c r="AO660" s="122" t="str">
        <f>+I660&amp;C660</f>
        <v>KDKHONG KONG</v>
      </c>
      <c r="AP660" s="122" t="str">
        <f>C660&amp;D660&amp;E660&amp;G660&amp;I660&amp;O660</f>
        <v>HONG KONG32100372372KDKMAR</v>
      </c>
      <c r="AQ660" s="122" t="str">
        <f>B660&amp;D660&amp;N660</f>
        <v xml:space="preserve">SOUTH EAST ASIA32100AC </v>
      </c>
      <c r="AR660" s="123" t="str">
        <f>+D660&amp;J660</f>
        <v>32100SE</v>
      </c>
      <c r="AS660" s="124" t="str">
        <f t="shared" si="97"/>
        <v/>
      </c>
      <c r="AT660" s="125" t="str">
        <f t="shared" si="98"/>
        <v>10ELKNAZ</v>
      </c>
      <c r="AU660" s="125" t="e">
        <f>IF(NOT(AT660=""),VLOOKUP(AT660,[1]PSI_Category!A:B,2,0),"")</f>
        <v>#N/A</v>
      </c>
      <c r="AV660" s="125" t="s">
        <v>545</v>
      </c>
      <c r="AW660" s="125" t="s">
        <v>545</v>
      </c>
      <c r="AX660" s="125" t="s">
        <v>545</v>
      </c>
    </row>
    <row r="661" spans="2:50" s="103" customFormat="1" ht="11.4" customHeight="1" x14ac:dyDescent="0.3">
      <c r="B661" s="104" t="s">
        <v>1866</v>
      </c>
      <c r="C661" s="105" t="s">
        <v>1867</v>
      </c>
      <c r="D661" s="106">
        <v>32100</v>
      </c>
      <c r="E661" s="107">
        <v>372</v>
      </c>
      <c r="F661" s="105" t="s">
        <v>1909</v>
      </c>
      <c r="G661" s="107">
        <v>372</v>
      </c>
      <c r="H661" s="105" t="s">
        <v>1909</v>
      </c>
      <c r="I661" s="105" t="s">
        <v>1773</v>
      </c>
      <c r="J661" s="107" t="s">
        <v>293</v>
      </c>
      <c r="K661" s="105">
        <v>92011412</v>
      </c>
      <c r="L661" s="105" t="s">
        <v>2465</v>
      </c>
      <c r="M661" s="105" t="s">
        <v>2467</v>
      </c>
      <c r="N661" s="105" t="s">
        <v>1766</v>
      </c>
      <c r="O661" s="108" t="s">
        <v>160</v>
      </c>
      <c r="P661" s="109" t="s">
        <v>1777</v>
      </c>
      <c r="Q661" s="110"/>
      <c r="R661" s="110"/>
      <c r="S661" s="110"/>
      <c r="T661" s="110"/>
      <c r="U661" s="111"/>
      <c r="V661" s="111"/>
      <c r="W661" s="112"/>
      <c r="X661" s="113"/>
      <c r="Y661" s="114" t="s">
        <v>1711</v>
      </c>
      <c r="Z661" s="115">
        <v>1560.6</v>
      </c>
      <c r="AA661" s="116">
        <v>20</v>
      </c>
      <c r="AB661" s="117">
        <f t="shared" si="90"/>
        <v>3990.538899188135</v>
      </c>
      <c r="AC661" s="117">
        <f t="shared" si="91"/>
        <v>31.212</v>
      </c>
      <c r="AD661" s="118"/>
      <c r="AE661" s="117">
        <f t="shared" si="92"/>
        <v>0</v>
      </c>
      <c r="AF661" s="117">
        <f t="shared" si="93"/>
        <v>0</v>
      </c>
      <c r="AG661" s="119">
        <f t="shared" si="94"/>
        <v>20</v>
      </c>
      <c r="AH661" s="120">
        <f t="shared" si="95"/>
        <v>3990.538899188135</v>
      </c>
      <c r="AI661" s="121">
        <f t="shared" si="96"/>
        <v>31.212</v>
      </c>
      <c r="AJ661" s="122" t="str">
        <f>+C661</f>
        <v>HONG KONG</v>
      </c>
      <c r="AK661" s="122" t="str">
        <f>IF(ISNA(VLOOKUP(postponeList!D661,[1]Sheet!$A$2:$B$12,2,FALSE))," ",(VLOOKUP(postponeList!D661,[1]Sheet!$A$2:$B$12,2,FALSE)))</f>
        <v>PESGD</v>
      </c>
      <c r="AL661" s="122" t="str">
        <f>IF(ISNA(VLOOKUP(E661,[1]Sheet!$G$2:$H$40,2,FALSE))," ",VLOOKUP(E661,[1]Sheet!$G$2:$H$40,2,FALSE))</f>
        <v>SHEW</v>
      </c>
      <c r="AM661" s="122" t="str">
        <f>IF(ISNA(VLOOKUP(G661,[1]Sheet!$K$2:$L$159,2,FALSE))," ",(VLOOKUP(G661,[1]Sheet!$K$2:$L$159,2,FALSE)))</f>
        <v>SHEW</v>
      </c>
      <c r="AN661" s="122" t="str">
        <f>IF(ISNA(VLOOKUP(I661&amp;C661,[1]Sheet!$D$2:$E$228,2,FALSE))," ",VLOOKUP(I661&amp;C661,[1]Sheet!$D$2:$E$228,2,FALSE))</f>
        <v>Kit &amp; Janice</v>
      </c>
      <c r="AO661" s="122" t="str">
        <f>+I661&amp;C661</f>
        <v>KDKHONG KONG</v>
      </c>
      <c r="AP661" s="122" t="str">
        <f>C661&amp;D661&amp;E661&amp;G661&amp;I661&amp;O661</f>
        <v>HONG KONG32100372372KDKMAR</v>
      </c>
      <c r="AQ661" s="122" t="str">
        <f>B661&amp;D661&amp;N661</f>
        <v xml:space="preserve">SOUTH EAST ASIA32100AC </v>
      </c>
      <c r="AR661" s="123" t="str">
        <f>+D661&amp;J661</f>
        <v>32100SE</v>
      </c>
      <c r="AS661" s="124" t="str">
        <f t="shared" si="97"/>
        <v/>
      </c>
      <c r="AT661" s="125" t="str">
        <f t="shared" si="98"/>
        <v>10ESKNAZ</v>
      </c>
      <c r="AU661" s="125" t="e">
        <f>IF(NOT(AT661=""),VLOOKUP(AT661,[1]PSI_Category!A:B,2,0),"")</f>
        <v>#N/A</v>
      </c>
      <c r="AV661" s="125" t="s">
        <v>545</v>
      </c>
      <c r="AW661" s="125" t="s">
        <v>545</v>
      </c>
      <c r="AX661" s="125" t="s">
        <v>545</v>
      </c>
    </row>
    <row r="662" spans="2:50" s="103" customFormat="1" ht="11.4" customHeight="1" x14ac:dyDescent="0.3">
      <c r="B662" s="104" t="s">
        <v>1866</v>
      </c>
      <c r="C662" s="105" t="s">
        <v>1867</v>
      </c>
      <c r="D662" s="106">
        <v>32100</v>
      </c>
      <c r="E662" s="107">
        <v>372</v>
      </c>
      <c r="F662" s="105" t="s">
        <v>1909</v>
      </c>
      <c r="G662" s="107">
        <v>372</v>
      </c>
      <c r="H662" s="105" t="s">
        <v>1909</v>
      </c>
      <c r="I662" s="105" t="s">
        <v>1773</v>
      </c>
      <c r="J662" s="107" t="s">
        <v>293</v>
      </c>
      <c r="K662" s="105">
        <v>92011413</v>
      </c>
      <c r="L662" s="105" t="s">
        <v>2468</v>
      </c>
      <c r="M662" s="105" t="s">
        <v>2469</v>
      </c>
      <c r="N662" s="105" t="s">
        <v>1809</v>
      </c>
      <c r="O662" s="108" t="s">
        <v>160</v>
      </c>
      <c r="P662" s="109" t="s">
        <v>1777</v>
      </c>
      <c r="Q662" s="110"/>
      <c r="R662" s="110"/>
      <c r="S662" s="110"/>
      <c r="T662" s="110"/>
      <c r="U662" s="111"/>
      <c r="V662" s="111"/>
      <c r="W662" s="112"/>
      <c r="X662" s="113"/>
      <c r="Y662" s="114" t="s">
        <v>1711</v>
      </c>
      <c r="Z662" s="115">
        <v>157.69999999999999</v>
      </c>
      <c r="AA662" s="116">
        <v>600</v>
      </c>
      <c r="AB662" s="117">
        <f t="shared" si="90"/>
        <v>12097.423767819471</v>
      </c>
      <c r="AC662" s="117">
        <f t="shared" si="91"/>
        <v>94.62</v>
      </c>
      <c r="AD662" s="118"/>
      <c r="AE662" s="117">
        <f t="shared" si="92"/>
        <v>0</v>
      </c>
      <c r="AF662" s="117">
        <f t="shared" si="93"/>
        <v>0</v>
      </c>
      <c r="AG662" s="119">
        <f t="shared" si="94"/>
        <v>600</v>
      </c>
      <c r="AH662" s="120">
        <f t="shared" si="95"/>
        <v>12097.423767819471</v>
      </c>
      <c r="AI662" s="121">
        <f t="shared" si="96"/>
        <v>94.62</v>
      </c>
      <c r="AJ662" s="122" t="str">
        <f>+C662</f>
        <v>HONG KONG</v>
      </c>
      <c r="AK662" s="122" t="str">
        <f>IF(ISNA(VLOOKUP(postponeList!D662,[1]Sheet!$A$2:$B$12,2,FALSE))," ",(VLOOKUP(postponeList!D662,[1]Sheet!$A$2:$B$12,2,FALSE)))</f>
        <v>PESGD</v>
      </c>
      <c r="AL662" s="122" t="str">
        <f>IF(ISNA(VLOOKUP(E662,[1]Sheet!$G$2:$H$40,2,FALSE))," ",VLOOKUP(E662,[1]Sheet!$G$2:$H$40,2,FALSE))</f>
        <v>SHEW</v>
      </c>
      <c r="AM662" s="122" t="str">
        <f>IF(ISNA(VLOOKUP(G662,[1]Sheet!$K$2:$L$159,2,FALSE))," ",(VLOOKUP(G662,[1]Sheet!$K$2:$L$159,2,FALSE)))</f>
        <v>SHEW</v>
      </c>
      <c r="AN662" s="122" t="str">
        <f>IF(ISNA(VLOOKUP(I662&amp;C662,[1]Sheet!$D$2:$E$228,2,FALSE))," ",VLOOKUP(I662&amp;C662,[1]Sheet!$D$2:$E$228,2,FALSE))</f>
        <v>Kit &amp; Janice</v>
      </c>
      <c r="AO662" s="122" t="str">
        <f>+I662&amp;C662</f>
        <v>KDKHONG KONG</v>
      </c>
      <c r="AP662" s="122" t="str">
        <f>C662&amp;D662&amp;E662&amp;G662&amp;I662&amp;O662</f>
        <v>HONG KONG32100372372KDKMAR</v>
      </c>
      <c r="AQ662" s="122" t="str">
        <f>B662&amp;D662&amp;N662</f>
        <v xml:space="preserve">SOUTH EAST ASIA32100VF </v>
      </c>
      <c r="AR662" s="123" t="str">
        <f>+D662&amp;J662</f>
        <v>32100SE</v>
      </c>
      <c r="AS662" s="124" t="str">
        <f t="shared" si="97"/>
        <v/>
      </c>
      <c r="AT662" s="125" t="str">
        <f t="shared" si="98"/>
        <v>15AAQ107</v>
      </c>
      <c r="AU662" s="125" t="str">
        <f>IF(NOT(AT662=""),VLOOKUP(AT662,[1]PSI_Category!A:B,2,0),"")</f>
        <v>V/F</v>
      </c>
      <c r="AV662" s="125" t="s">
        <v>533</v>
      </c>
      <c r="AW662" s="125" t="s">
        <v>1726</v>
      </c>
      <c r="AX662" s="125" t="s">
        <v>533</v>
      </c>
    </row>
    <row r="663" spans="2:50" s="103" customFormat="1" ht="11.4" customHeight="1" x14ac:dyDescent="0.3">
      <c r="B663" s="104" t="s">
        <v>1866</v>
      </c>
      <c r="C663" s="105" t="s">
        <v>1867</v>
      </c>
      <c r="D663" s="106">
        <v>32100</v>
      </c>
      <c r="E663" s="107">
        <v>372</v>
      </c>
      <c r="F663" s="105" t="s">
        <v>1909</v>
      </c>
      <c r="G663" s="107">
        <v>372</v>
      </c>
      <c r="H663" s="105" t="s">
        <v>1909</v>
      </c>
      <c r="I663" s="105" t="s">
        <v>1773</v>
      </c>
      <c r="J663" s="107" t="s">
        <v>293</v>
      </c>
      <c r="K663" s="105">
        <v>92011413</v>
      </c>
      <c r="L663" s="105" t="s">
        <v>2468</v>
      </c>
      <c r="M663" s="105" t="s">
        <v>2470</v>
      </c>
      <c r="N663" s="105" t="s">
        <v>1818</v>
      </c>
      <c r="O663" s="108" t="s">
        <v>160</v>
      </c>
      <c r="P663" s="109" t="s">
        <v>1777</v>
      </c>
      <c r="Q663" s="110"/>
      <c r="R663" s="110"/>
      <c r="S663" s="110"/>
      <c r="T663" s="110"/>
      <c r="U663" s="111"/>
      <c r="V663" s="111"/>
      <c r="W663" s="112"/>
      <c r="X663" s="113"/>
      <c r="Y663" s="114" t="s">
        <v>1711</v>
      </c>
      <c r="Z663" s="115">
        <v>280.7</v>
      </c>
      <c r="AA663" s="116">
        <v>2000</v>
      </c>
      <c r="AB663" s="117">
        <f t="shared" si="90"/>
        <v>71776.513456498113</v>
      </c>
      <c r="AC663" s="117">
        <f t="shared" si="91"/>
        <v>561.4</v>
      </c>
      <c r="AD663" s="118"/>
      <c r="AE663" s="117">
        <f t="shared" si="92"/>
        <v>0</v>
      </c>
      <c r="AF663" s="117">
        <f t="shared" si="93"/>
        <v>0</v>
      </c>
      <c r="AG663" s="119">
        <f t="shared" si="94"/>
        <v>2000</v>
      </c>
      <c r="AH663" s="120">
        <f t="shared" si="95"/>
        <v>71776.513456498113</v>
      </c>
      <c r="AI663" s="121">
        <f t="shared" si="96"/>
        <v>561.4</v>
      </c>
      <c r="AJ663" s="122" t="str">
        <f>+C663</f>
        <v>HONG KONG</v>
      </c>
      <c r="AK663" s="122" t="str">
        <f>IF(ISNA(VLOOKUP(postponeList!D663,[1]Sheet!$A$2:$B$12,2,FALSE))," ",(VLOOKUP(postponeList!D663,[1]Sheet!$A$2:$B$12,2,FALSE)))</f>
        <v>PESGD</v>
      </c>
      <c r="AL663" s="122" t="str">
        <f>IF(ISNA(VLOOKUP(E663,[1]Sheet!$G$2:$H$40,2,FALSE))," ",VLOOKUP(E663,[1]Sheet!$G$2:$H$40,2,FALSE))</f>
        <v>SHEW</v>
      </c>
      <c r="AM663" s="122" t="str">
        <f>IF(ISNA(VLOOKUP(G663,[1]Sheet!$K$2:$L$159,2,FALSE))," ",(VLOOKUP(G663,[1]Sheet!$K$2:$L$159,2,FALSE)))</f>
        <v>SHEW</v>
      </c>
      <c r="AN663" s="122" t="str">
        <f>IF(ISNA(VLOOKUP(I663&amp;C663,[1]Sheet!$D$2:$E$228,2,FALSE))," ",VLOOKUP(I663&amp;C663,[1]Sheet!$D$2:$E$228,2,FALSE))</f>
        <v>Kit &amp; Janice</v>
      </c>
      <c r="AO663" s="122" t="str">
        <f>+I663&amp;C663</f>
        <v>KDKHONG KONG</v>
      </c>
      <c r="AP663" s="122" t="str">
        <f>C663&amp;D663&amp;E663&amp;G663&amp;I663&amp;O663</f>
        <v>HONG KONG32100372372KDKMAR</v>
      </c>
      <c r="AQ663" s="122" t="str">
        <f>B663&amp;D663&amp;N663</f>
        <v xml:space="preserve">SOUTH EAST ASIA32100WP </v>
      </c>
      <c r="AR663" s="123" t="str">
        <f>+D663&amp;J663</f>
        <v>32100SE</v>
      </c>
      <c r="AS663" s="124" t="str">
        <f t="shared" si="97"/>
        <v/>
      </c>
      <c r="AT663" s="125" t="str">
        <f t="shared" si="98"/>
        <v>15WHC07</v>
      </c>
      <c r="AU663" s="125" t="str">
        <f>IF(NOT(AT663=""),VLOOKUP(AT663,[1]PSI_Category!A:B,2,0),"")</f>
        <v>W/P</v>
      </c>
      <c r="AV663" s="125" t="s">
        <v>536</v>
      </c>
      <c r="AW663" s="125" t="s">
        <v>536</v>
      </c>
      <c r="AX663" s="125" t="s">
        <v>536</v>
      </c>
    </row>
    <row r="664" spans="2:50" s="103" customFormat="1" ht="11.4" customHeight="1" x14ac:dyDescent="0.3">
      <c r="B664" s="104" t="s">
        <v>1866</v>
      </c>
      <c r="C664" s="105" t="s">
        <v>1867</v>
      </c>
      <c r="D664" s="106">
        <v>32100</v>
      </c>
      <c r="E664" s="107">
        <v>372</v>
      </c>
      <c r="F664" s="105" t="s">
        <v>1909</v>
      </c>
      <c r="G664" s="107">
        <v>372</v>
      </c>
      <c r="H664" s="105" t="s">
        <v>1909</v>
      </c>
      <c r="I664" s="105" t="s">
        <v>1773</v>
      </c>
      <c r="J664" s="107" t="s">
        <v>293</v>
      </c>
      <c r="K664" s="105">
        <v>92011413</v>
      </c>
      <c r="L664" s="105" t="s">
        <v>2468</v>
      </c>
      <c r="M664" s="105" t="s">
        <v>2471</v>
      </c>
      <c r="N664" s="105" t="s">
        <v>1818</v>
      </c>
      <c r="O664" s="108" t="s">
        <v>160</v>
      </c>
      <c r="P664" s="109" t="s">
        <v>1777</v>
      </c>
      <c r="Q664" s="110"/>
      <c r="R664" s="110"/>
      <c r="S664" s="110"/>
      <c r="T664" s="110"/>
      <c r="U664" s="111"/>
      <c r="V664" s="111"/>
      <c r="W664" s="112"/>
      <c r="X664" s="113"/>
      <c r="Y664" s="114" t="s">
        <v>1711</v>
      </c>
      <c r="Z664" s="115">
        <v>361.5</v>
      </c>
      <c r="AA664" s="116">
        <v>200</v>
      </c>
      <c r="AB664" s="117">
        <f t="shared" si="90"/>
        <v>9243.7511986191894</v>
      </c>
      <c r="AC664" s="117">
        <f t="shared" si="91"/>
        <v>72.3</v>
      </c>
      <c r="AD664" s="118"/>
      <c r="AE664" s="117">
        <f t="shared" si="92"/>
        <v>0</v>
      </c>
      <c r="AF664" s="117">
        <f t="shared" si="93"/>
        <v>0</v>
      </c>
      <c r="AG664" s="119">
        <f t="shared" si="94"/>
        <v>200</v>
      </c>
      <c r="AH664" s="120">
        <f t="shared" si="95"/>
        <v>9243.7511986191894</v>
      </c>
      <c r="AI664" s="121">
        <f t="shared" si="96"/>
        <v>72.3</v>
      </c>
      <c r="AJ664" s="122" t="str">
        <f>+C664</f>
        <v>HONG KONG</v>
      </c>
      <c r="AK664" s="122" t="str">
        <f>IF(ISNA(VLOOKUP(postponeList!D664,[1]Sheet!$A$2:$B$12,2,FALSE))," ",(VLOOKUP(postponeList!D664,[1]Sheet!$A$2:$B$12,2,FALSE)))</f>
        <v>PESGD</v>
      </c>
      <c r="AL664" s="122" t="str">
        <f>IF(ISNA(VLOOKUP(E664,[1]Sheet!$G$2:$H$40,2,FALSE))," ",VLOOKUP(E664,[1]Sheet!$G$2:$H$40,2,FALSE))</f>
        <v>SHEW</v>
      </c>
      <c r="AM664" s="122" t="str">
        <f>IF(ISNA(VLOOKUP(G664,[1]Sheet!$K$2:$L$159,2,FALSE))," ",(VLOOKUP(G664,[1]Sheet!$K$2:$L$159,2,FALSE)))</f>
        <v>SHEW</v>
      </c>
      <c r="AN664" s="122" t="str">
        <f>IF(ISNA(VLOOKUP(I664&amp;C664,[1]Sheet!$D$2:$E$228,2,FALSE))," ",VLOOKUP(I664&amp;C664,[1]Sheet!$D$2:$E$228,2,FALSE))</f>
        <v>Kit &amp; Janice</v>
      </c>
      <c r="AO664" s="122" t="str">
        <f>+I664&amp;C664</f>
        <v>KDKHONG KONG</v>
      </c>
      <c r="AP664" s="122" t="str">
        <f>C664&amp;D664&amp;E664&amp;G664&amp;I664&amp;O664</f>
        <v>HONG KONG32100372372KDKMAR</v>
      </c>
      <c r="AQ664" s="122" t="str">
        <f>B664&amp;D664&amp;N664</f>
        <v xml:space="preserve">SOUTH EAST ASIA32100WP </v>
      </c>
      <c r="AR664" s="123" t="str">
        <f>+D664&amp;J664</f>
        <v>32100SE</v>
      </c>
      <c r="AS664" s="124" t="str">
        <f t="shared" si="97"/>
        <v/>
      </c>
      <c r="AT664" s="125" t="str">
        <f t="shared" si="98"/>
        <v>15WJA07</v>
      </c>
      <c r="AU664" s="125" t="str">
        <f>IF(NOT(AT664=""),VLOOKUP(AT664,[1]PSI_Category!A:B,2,0),"")</f>
        <v>W/P</v>
      </c>
      <c r="AV664" s="125" t="s">
        <v>536</v>
      </c>
      <c r="AW664" s="125" t="s">
        <v>536</v>
      </c>
      <c r="AX664" s="125" t="s">
        <v>536</v>
      </c>
    </row>
    <row r="665" spans="2:50" s="103" customFormat="1" ht="11.4" customHeight="1" x14ac:dyDescent="0.3">
      <c r="B665" s="104" t="s">
        <v>1866</v>
      </c>
      <c r="C665" s="105" t="s">
        <v>1867</v>
      </c>
      <c r="D665" s="106">
        <v>32100</v>
      </c>
      <c r="E665" s="107">
        <v>372</v>
      </c>
      <c r="F665" s="105" t="s">
        <v>1909</v>
      </c>
      <c r="G665" s="107">
        <v>372</v>
      </c>
      <c r="H665" s="105" t="s">
        <v>1909</v>
      </c>
      <c r="I665" s="105" t="s">
        <v>1773</v>
      </c>
      <c r="J665" s="107" t="s">
        <v>293</v>
      </c>
      <c r="K665" s="105">
        <v>92011413</v>
      </c>
      <c r="L665" s="105" t="s">
        <v>2468</v>
      </c>
      <c r="M665" s="105" t="s">
        <v>2472</v>
      </c>
      <c r="N665" s="105" t="s">
        <v>1818</v>
      </c>
      <c r="O665" s="108" t="s">
        <v>160</v>
      </c>
      <c r="P665" s="109" t="s">
        <v>1777</v>
      </c>
      <c r="Q665" s="110"/>
      <c r="R665" s="110"/>
      <c r="S665" s="110"/>
      <c r="T665" s="110"/>
      <c r="U665" s="111"/>
      <c r="V665" s="111"/>
      <c r="W665" s="112"/>
      <c r="X665" s="113"/>
      <c r="Y665" s="114" t="s">
        <v>1711</v>
      </c>
      <c r="Z665" s="115">
        <v>132.19999999999999</v>
      </c>
      <c r="AA665" s="116">
        <v>2500</v>
      </c>
      <c r="AB665" s="117">
        <f t="shared" si="90"/>
        <v>42255.321869206673</v>
      </c>
      <c r="AC665" s="117">
        <f t="shared" si="91"/>
        <v>330.5</v>
      </c>
      <c r="AD665" s="118"/>
      <c r="AE665" s="117">
        <f t="shared" si="92"/>
        <v>0</v>
      </c>
      <c r="AF665" s="117">
        <f t="shared" si="93"/>
        <v>0</v>
      </c>
      <c r="AG665" s="119">
        <f t="shared" si="94"/>
        <v>2500</v>
      </c>
      <c r="AH665" s="120">
        <f t="shared" si="95"/>
        <v>42255.321869206673</v>
      </c>
      <c r="AI665" s="121">
        <f t="shared" si="96"/>
        <v>330.5</v>
      </c>
      <c r="AJ665" s="122" t="str">
        <f>+C665</f>
        <v>HONG KONG</v>
      </c>
      <c r="AK665" s="122" t="str">
        <f>IF(ISNA(VLOOKUP(postponeList!D665,[1]Sheet!$A$2:$B$12,2,FALSE))," ",(VLOOKUP(postponeList!D665,[1]Sheet!$A$2:$B$12,2,FALSE)))</f>
        <v>PESGD</v>
      </c>
      <c r="AL665" s="122" t="str">
        <f>IF(ISNA(VLOOKUP(E665,[1]Sheet!$G$2:$H$40,2,FALSE))," ",VLOOKUP(E665,[1]Sheet!$G$2:$H$40,2,FALSE))</f>
        <v>SHEW</v>
      </c>
      <c r="AM665" s="122" t="str">
        <f>IF(ISNA(VLOOKUP(G665,[1]Sheet!$K$2:$L$159,2,FALSE))," ",(VLOOKUP(G665,[1]Sheet!$K$2:$L$159,2,FALSE)))</f>
        <v>SHEW</v>
      </c>
      <c r="AN665" s="122" t="str">
        <f>IF(ISNA(VLOOKUP(I665&amp;C665,[1]Sheet!$D$2:$E$228,2,FALSE))," ",VLOOKUP(I665&amp;C665,[1]Sheet!$D$2:$E$228,2,FALSE))</f>
        <v>Kit &amp; Janice</v>
      </c>
      <c r="AO665" s="122" t="str">
        <f>+I665&amp;C665</f>
        <v>KDKHONG KONG</v>
      </c>
      <c r="AP665" s="122" t="str">
        <f>C665&amp;D665&amp;E665&amp;G665&amp;I665&amp;O665</f>
        <v>HONG KONG32100372372KDKMAR</v>
      </c>
      <c r="AQ665" s="122" t="str">
        <f>B665&amp;D665&amp;N665</f>
        <v xml:space="preserve">SOUTH EAST ASIA32100WP </v>
      </c>
      <c r="AR665" s="123" t="str">
        <f>+D665&amp;J665</f>
        <v>32100SE</v>
      </c>
      <c r="AS665" s="124" t="str">
        <f t="shared" si="97"/>
        <v/>
      </c>
      <c r="AT665" s="125" t="str">
        <f t="shared" si="98"/>
        <v>15WUF07</v>
      </c>
      <c r="AU665" s="125" t="str">
        <f>IF(NOT(AT665=""),VLOOKUP(AT665,[1]PSI_Category!A:B,2,0),"")</f>
        <v>W/P</v>
      </c>
      <c r="AV665" s="125" t="s">
        <v>536</v>
      </c>
      <c r="AW665" s="125" t="s">
        <v>536</v>
      </c>
      <c r="AX665" s="125" t="s">
        <v>536</v>
      </c>
    </row>
    <row r="666" spans="2:50" s="103" customFormat="1" ht="11.4" customHeight="1" x14ac:dyDescent="0.3">
      <c r="B666" s="104" t="s">
        <v>1866</v>
      </c>
      <c r="C666" s="105" t="s">
        <v>1867</v>
      </c>
      <c r="D666" s="106">
        <v>32100</v>
      </c>
      <c r="E666" s="107">
        <v>372</v>
      </c>
      <c r="F666" s="105" t="s">
        <v>1909</v>
      </c>
      <c r="G666" s="107">
        <v>372</v>
      </c>
      <c r="H666" s="105" t="s">
        <v>1909</v>
      </c>
      <c r="I666" s="105" t="s">
        <v>1773</v>
      </c>
      <c r="J666" s="107" t="s">
        <v>293</v>
      </c>
      <c r="K666" s="105">
        <v>92011413</v>
      </c>
      <c r="L666" s="105" t="s">
        <v>2468</v>
      </c>
      <c r="M666" s="105" t="s">
        <v>2473</v>
      </c>
      <c r="N666" s="105" t="s">
        <v>1818</v>
      </c>
      <c r="O666" s="108" t="s">
        <v>160</v>
      </c>
      <c r="P666" s="109" t="s">
        <v>1777</v>
      </c>
      <c r="Q666" s="110"/>
      <c r="R666" s="110"/>
      <c r="S666" s="110"/>
      <c r="T666" s="110"/>
      <c r="U666" s="111"/>
      <c r="V666" s="111"/>
      <c r="W666" s="112"/>
      <c r="X666" s="113"/>
      <c r="Y666" s="114" t="s">
        <v>1711</v>
      </c>
      <c r="Z666" s="115">
        <v>154.69999999999999</v>
      </c>
      <c r="AA666" s="116">
        <v>100</v>
      </c>
      <c r="AB666" s="117">
        <f t="shared" si="90"/>
        <v>1977.8814805344241</v>
      </c>
      <c r="AC666" s="117">
        <f t="shared" si="91"/>
        <v>15.469999999999999</v>
      </c>
      <c r="AD666" s="118"/>
      <c r="AE666" s="117">
        <f t="shared" si="92"/>
        <v>0</v>
      </c>
      <c r="AF666" s="117">
        <f t="shared" si="93"/>
        <v>0</v>
      </c>
      <c r="AG666" s="119">
        <f t="shared" si="94"/>
        <v>100</v>
      </c>
      <c r="AH666" s="120">
        <f t="shared" si="95"/>
        <v>1977.8814805344241</v>
      </c>
      <c r="AI666" s="121">
        <f t="shared" si="96"/>
        <v>15.469999999999999</v>
      </c>
      <c r="AJ666" s="122" t="str">
        <f>+C666</f>
        <v>HONG KONG</v>
      </c>
      <c r="AK666" s="122" t="str">
        <f>IF(ISNA(VLOOKUP(postponeList!D666,[1]Sheet!$A$2:$B$12,2,FALSE))," ",(VLOOKUP(postponeList!D666,[1]Sheet!$A$2:$B$12,2,FALSE)))</f>
        <v>PESGD</v>
      </c>
      <c r="AL666" s="122" t="str">
        <f>IF(ISNA(VLOOKUP(E666,[1]Sheet!$G$2:$H$40,2,FALSE))," ",VLOOKUP(E666,[1]Sheet!$G$2:$H$40,2,FALSE))</f>
        <v>SHEW</v>
      </c>
      <c r="AM666" s="122" t="str">
        <f>IF(ISNA(VLOOKUP(G666,[1]Sheet!$K$2:$L$159,2,FALSE))," ",(VLOOKUP(G666,[1]Sheet!$K$2:$L$159,2,FALSE)))</f>
        <v>SHEW</v>
      </c>
      <c r="AN666" s="122" t="str">
        <f>IF(ISNA(VLOOKUP(I666&amp;C666,[1]Sheet!$D$2:$E$228,2,FALSE))," ",VLOOKUP(I666&amp;C666,[1]Sheet!$D$2:$E$228,2,FALSE))</f>
        <v>Kit &amp; Janice</v>
      </c>
      <c r="AO666" s="122" t="str">
        <f>+I666&amp;C666</f>
        <v>KDKHONG KONG</v>
      </c>
      <c r="AP666" s="122" t="str">
        <f>C666&amp;D666&amp;E666&amp;G666&amp;I666&amp;O666</f>
        <v>HONG KONG32100372372KDKMAR</v>
      </c>
      <c r="AQ666" s="122" t="str">
        <f>B666&amp;D666&amp;N666</f>
        <v xml:space="preserve">SOUTH EAST ASIA32100WP </v>
      </c>
      <c r="AR666" s="123" t="str">
        <f>+D666&amp;J666</f>
        <v>32100SE</v>
      </c>
      <c r="AS666" s="124" t="str">
        <f t="shared" si="97"/>
        <v/>
      </c>
      <c r="AT666" s="125" t="str">
        <f t="shared" si="98"/>
        <v>15WULB07</v>
      </c>
      <c r="AU666" s="125" t="e">
        <f>IF(NOT(AT666=""),VLOOKUP(AT666,[1]PSI_Category!A:B,2,0),"")</f>
        <v>#N/A</v>
      </c>
      <c r="AV666" s="125" t="s">
        <v>536</v>
      </c>
      <c r="AW666" s="125" t="s">
        <v>536</v>
      </c>
      <c r="AX666" s="125" t="s">
        <v>536</v>
      </c>
    </row>
    <row r="667" spans="2:50" s="103" customFormat="1" ht="11.4" customHeight="1" x14ac:dyDescent="0.3">
      <c r="B667" s="104" t="s">
        <v>1866</v>
      </c>
      <c r="C667" s="105" t="s">
        <v>1867</v>
      </c>
      <c r="D667" s="106">
        <v>32100</v>
      </c>
      <c r="E667" s="107">
        <v>372</v>
      </c>
      <c r="F667" s="105" t="s">
        <v>1909</v>
      </c>
      <c r="G667" s="107">
        <v>372</v>
      </c>
      <c r="H667" s="105" t="s">
        <v>1909</v>
      </c>
      <c r="I667" s="105" t="s">
        <v>1773</v>
      </c>
      <c r="J667" s="107" t="s">
        <v>293</v>
      </c>
      <c r="K667" s="105">
        <v>92011413</v>
      </c>
      <c r="L667" s="105" t="s">
        <v>2468</v>
      </c>
      <c r="M667" s="105" t="s">
        <v>2474</v>
      </c>
      <c r="N667" s="105" t="s">
        <v>1831</v>
      </c>
      <c r="O667" s="108" t="s">
        <v>160</v>
      </c>
      <c r="P667" s="109" t="s">
        <v>1777</v>
      </c>
      <c r="Q667" s="110"/>
      <c r="R667" s="110"/>
      <c r="S667" s="110"/>
      <c r="T667" s="110"/>
      <c r="U667" s="111"/>
      <c r="V667" s="111"/>
      <c r="W667" s="112"/>
      <c r="X667" s="113"/>
      <c r="Y667" s="114" t="s">
        <v>1711</v>
      </c>
      <c r="Z667" s="115">
        <v>277.10000000000002</v>
      </c>
      <c r="AA667" s="116">
        <v>300</v>
      </c>
      <c r="AB667" s="117">
        <f t="shared" si="90"/>
        <v>10628.39608770696</v>
      </c>
      <c r="AC667" s="117">
        <f t="shared" si="91"/>
        <v>83.13</v>
      </c>
      <c r="AD667" s="118"/>
      <c r="AE667" s="117">
        <f t="shared" si="92"/>
        <v>0</v>
      </c>
      <c r="AF667" s="117">
        <f t="shared" si="93"/>
        <v>0</v>
      </c>
      <c r="AG667" s="119">
        <f t="shared" si="94"/>
        <v>300</v>
      </c>
      <c r="AH667" s="120">
        <f t="shared" si="95"/>
        <v>10628.39608770696</v>
      </c>
      <c r="AI667" s="121">
        <f t="shared" si="96"/>
        <v>83.13</v>
      </c>
      <c r="AJ667" s="122" t="str">
        <f>+C667</f>
        <v>HONG KONG</v>
      </c>
      <c r="AK667" s="122" t="str">
        <f>IF(ISNA(VLOOKUP(postponeList!D667,[1]Sheet!$A$2:$B$12,2,FALSE))," ",(VLOOKUP(postponeList!D667,[1]Sheet!$A$2:$B$12,2,FALSE)))</f>
        <v>PESGD</v>
      </c>
      <c r="AL667" s="122" t="str">
        <f>IF(ISNA(VLOOKUP(E667,[1]Sheet!$G$2:$H$40,2,FALSE))," ",VLOOKUP(E667,[1]Sheet!$G$2:$H$40,2,FALSE))</f>
        <v>SHEW</v>
      </c>
      <c r="AM667" s="122" t="str">
        <f>IF(ISNA(VLOOKUP(G667,[1]Sheet!$K$2:$L$159,2,FALSE))," ",(VLOOKUP(G667,[1]Sheet!$K$2:$L$159,2,FALSE)))</f>
        <v>SHEW</v>
      </c>
      <c r="AN667" s="122" t="str">
        <f>IF(ISNA(VLOOKUP(I667&amp;C667,[1]Sheet!$D$2:$E$228,2,FALSE))," ",VLOOKUP(I667&amp;C667,[1]Sheet!$D$2:$E$228,2,FALSE))</f>
        <v>Kit &amp; Janice</v>
      </c>
      <c r="AO667" s="122" t="str">
        <f>+I667&amp;C667</f>
        <v>KDKHONG KONG</v>
      </c>
      <c r="AP667" s="122" t="str">
        <f>C667&amp;D667&amp;E667&amp;G667&amp;I667&amp;O667</f>
        <v>HONG KONG32100372372KDKMAR</v>
      </c>
      <c r="AQ667" s="122" t="str">
        <f>B667&amp;D667&amp;N667</f>
        <v xml:space="preserve">SOUTH EAST ASIA32100CM </v>
      </c>
      <c r="AR667" s="123" t="str">
        <f>+D667&amp;J667</f>
        <v>32100SE</v>
      </c>
      <c r="AS667" s="124" t="str">
        <f t="shared" si="97"/>
        <v/>
      </c>
      <c r="AT667" s="125" t="str">
        <f t="shared" si="98"/>
        <v>17CUGH</v>
      </c>
      <c r="AU667" s="125" t="str">
        <f>IF(NOT(AT667=""),VLOOKUP(AT667,[1]PSI_Category!A:B,2,0),"")</f>
        <v>C/M</v>
      </c>
      <c r="AV667" s="125" t="s">
        <v>535</v>
      </c>
      <c r="AW667" s="125" t="s">
        <v>535</v>
      </c>
      <c r="AX667" s="125" t="s">
        <v>535</v>
      </c>
    </row>
    <row r="668" spans="2:50" s="103" customFormat="1" ht="11.4" customHeight="1" x14ac:dyDescent="0.3">
      <c r="B668" s="104" t="s">
        <v>1866</v>
      </c>
      <c r="C668" s="105" t="s">
        <v>1867</v>
      </c>
      <c r="D668" s="106">
        <v>32100</v>
      </c>
      <c r="E668" s="107">
        <v>372</v>
      </c>
      <c r="F668" s="105" t="s">
        <v>1909</v>
      </c>
      <c r="G668" s="107">
        <v>372</v>
      </c>
      <c r="H668" s="105" t="s">
        <v>1909</v>
      </c>
      <c r="I668" s="105" t="s">
        <v>1773</v>
      </c>
      <c r="J668" s="107" t="s">
        <v>293</v>
      </c>
      <c r="K668" s="105">
        <v>92011413</v>
      </c>
      <c r="L668" s="105" t="s">
        <v>2468</v>
      </c>
      <c r="M668" s="105" t="s">
        <v>2475</v>
      </c>
      <c r="N668" s="105" t="s">
        <v>1809</v>
      </c>
      <c r="O668" s="108" t="s">
        <v>160</v>
      </c>
      <c r="P668" s="109" t="s">
        <v>1777</v>
      </c>
      <c r="Q668" s="110"/>
      <c r="R668" s="110"/>
      <c r="S668" s="110"/>
      <c r="T668" s="110"/>
      <c r="U668" s="111"/>
      <c r="V668" s="111"/>
      <c r="W668" s="112"/>
      <c r="X668" s="113"/>
      <c r="Y668" s="114" t="s">
        <v>1711</v>
      </c>
      <c r="Z668" s="115">
        <v>162.1</v>
      </c>
      <c r="AA668" s="116">
        <v>1500</v>
      </c>
      <c r="AB668" s="117">
        <f t="shared" si="90"/>
        <v>31087.387329796074</v>
      </c>
      <c r="AC668" s="117">
        <f t="shared" si="91"/>
        <v>243.15</v>
      </c>
      <c r="AD668" s="118"/>
      <c r="AE668" s="117">
        <f t="shared" si="92"/>
        <v>0</v>
      </c>
      <c r="AF668" s="117">
        <f t="shared" si="93"/>
        <v>0</v>
      </c>
      <c r="AG668" s="119">
        <f t="shared" si="94"/>
        <v>1500</v>
      </c>
      <c r="AH668" s="120">
        <f t="shared" si="95"/>
        <v>31087.387329796074</v>
      </c>
      <c r="AI668" s="121">
        <f t="shared" si="96"/>
        <v>243.15</v>
      </c>
      <c r="AJ668" s="122" t="str">
        <f>+C668</f>
        <v>HONG KONG</v>
      </c>
      <c r="AK668" s="122" t="str">
        <f>IF(ISNA(VLOOKUP(postponeList!D668,[1]Sheet!$A$2:$B$12,2,FALSE))," ",(VLOOKUP(postponeList!D668,[1]Sheet!$A$2:$B$12,2,FALSE)))</f>
        <v>PESGD</v>
      </c>
      <c r="AL668" s="122" t="str">
        <f>IF(ISNA(VLOOKUP(E668,[1]Sheet!$G$2:$H$40,2,FALSE))," ",VLOOKUP(E668,[1]Sheet!$G$2:$H$40,2,FALSE))</f>
        <v>SHEW</v>
      </c>
      <c r="AM668" s="122" t="str">
        <f>IF(ISNA(VLOOKUP(G668,[1]Sheet!$K$2:$L$159,2,FALSE))," ",(VLOOKUP(G668,[1]Sheet!$K$2:$L$159,2,FALSE)))</f>
        <v>SHEW</v>
      </c>
      <c r="AN668" s="122" t="str">
        <f>IF(ISNA(VLOOKUP(I668&amp;C668,[1]Sheet!$D$2:$E$228,2,FALSE))," ",VLOOKUP(I668&amp;C668,[1]Sheet!$D$2:$E$228,2,FALSE))</f>
        <v>Kit &amp; Janice</v>
      </c>
      <c r="AO668" s="122" t="str">
        <f>+I668&amp;C668</f>
        <v>KDKHONG KONG</v>
      </c>
      <c r="AP668" s="122" t="str">
        <f>C668&amp;D668&amp;E668&amp;G668&amp;I668&amp;O668</f>
        <v>HONG KONG32100372372KDKMAR</v>
      </c>
      <c r="AQ668" s="122" t="str">
        <f>B668&amp;D668&amp;N668</f>
        <v xml:space="preserve">SOUTH EAST ASIA32100VF </v>
      </c>
      <c r="AR668" s="123" t="str">
        <f>+D668&amp;J668</f>
        <v>32100SE</v>
      </c>
      <c r="AS668" s="124" t="str">
        <f t="shared" si="97"/>
        <v/>
      </c>
      <c r="AT668" s="125" t="str">
        <f t="shared" si="98"/>
        <v>20AUH07</v>
      </c>
      <c r="AU668" s="125" t="str">
        <f>IF(NOT(AT668=""),VLOOKUP(AT668,[1]PSI_Category!A:B,2,0),"")</f>
        <v>V/F</v>
      </c>
      <c r="AV668" s="125" t="s">
        <v>533</v>
      </c>
      <c r="AW668" s="125" t="s">
        <v>1726</v>
      </c>
      <c r="AX668" s="125" t="s">
        <v>533</v>
      </c>
    </row>
    <row r="669" spans="2:50" s="103" customFormat="1" ht="11.4" customHeight="1" x14ac:dyDescent="0.3">
      <c r="B669" s="104" t="s">
        <v>1866</v>
      </c>
      <c r="C669" s="105" t="s">
        <v>1867</v>
      </c>
      <c r="D669" s="106">
        <v>32100</v>
      </c>
      <c r="E669" s="107">
        <v>372</v>
      </c>
      <c r="F669" s="105" t="s">
        <v>1909</v>
      </c>
      <c r="G669" s="107">
        <v>372</v>
      </c>
      <c r="H669" s="105" t="s">
        <v>1909</v>
      </c>
      <c r="I669" s="105" t="s">
        <v>1773</v>
      </c>
      <c r="J669" s="107" t="s">
        <v>293</v>
      </c>
      <c r="K669" s="105">
        <v>92011413</v>
      </c>
      <c r="L669" s="105" t="s">
        <v>2468</v>
      </c>
      <c r="M669" s="105" t="s">
        <v>2476</v>
      </c>
      <c r="N669" s="105" t="s">
        <v>1809</v>
      </c>
      <c r="O669" s="108" t="s">
        <v>160</v>
      </c>
      <c r="P669" s="109" t="s">
        <v>1777</v>
      </c>
      <c r="Q669" s="110"/>
      <c r="R669" s="110"/>
      <c r="S669" s="110"/>
      <c r="T669" s="110"/>
      <c r="U669" s="111"/>
      <c r="V669" s="111"/>
      <c r="W669" s="112"/>
      <c r="X669" s="113"/>
      <c r="Y669" s="114" t="s">
        <v>1711</v>
      </c>
      <c r="Z669" s="115">
        <v>206.6</v>
      </c>
      <c r="AA669" s="116">
        <v>300</v>
      </c>
      <c r="AB669" s="117">
        <f t="shared" si="90"/>
        <v>7924.311193505082</v>
      </c>
      <c r="AC669" s="117">
        <f t="shared" si="91"/>
        <v>61.98</v>
      </c>
      <c r="AD669" s="118"/>
      <c r="AE669" s="117">
        <f t="shared" si="92"/>
        <v>0</v>
      </c>
      <c r="AF669" s="117">
        <f t="shared" si="93"/>
        <v>0</v>
      </c>
      <c r="AG669" s="119">
        <f t="shared" si="94"/>
        <v>300</v>
      </c>
      <c r="AH669" s="120">
        <f t="shared" si="95"/>
        <v>7924.311193505082</v>
      </c>
      <c r="AI669" s="121">
        <f t="shared" si="96"/>
        <v>61.98</v>
      </c>
      <c r="AJ669" s="122" t="str">
        <f>+C669</f>
        <v>HONG KONG</v>
      </c>
      <c r="AK669" s="122" t="str">
        <f>IF(ISNA(VLOOKUP(postponeList!D669,[1]Sheet!$A$2:$B$12,2,FALSE))," ",(VLOOKUP(postponeList!D669,[1]Sheet!$A$2:$B$12,2,FALSE)))</f>
        <v>PESGD</v>
      </c>
      <c r="AL669" s="122" t="str">
        <f>IF(ISNA(VLOOKUP(E669,[1]Sheet!$G$2:$H$40,2,FALSE))," ",VLOOKUP(E669,[1]Sheet!$G$2:$H$40,2,FALSE))</f>
        <v>SHEW</v>
      </c>
      <c r="AM669" s="122" t="str">
        <f>IF(ISNA(VLOOKUP(G669,[1]Sheet!$K$2:$L$159,2,FALSE))," ",(VLOOKUP(G669,[1]Sheet!$K$2:$L$159,2,FALSE)))</f>
        <v>SHEW</v>
      </c>
      <c r="AN669" s="122" t="str">
        <f>IF(ISNA(VLOOKUP(I669&amp;C669,[1]Sheet!$D$2:$E$228,2,FALSE))," ",VLOOKUP(I669&amp;C669,[1]Sheet!$D$2:$E$228,2,FALSE))</f>
        <v>Kit &amp; Janice</v>
      </c>
      <c r="AO669" s="122" t="str">
        <f>+I669&amp;C669</f>
        <v>KDKHONG KONG</v>
      </c>
      <c r="AP669" s="122" t="str">
        <f>C669&amp;D669&amp;E669&amp;G669&amp;I669&amp;O669</f>
        <v>HONG KONG32100372372KDKMAR</v>
      </c>
      <c r="AQ669" s="122" t="str">
        <f>B669&amp;D669&amp;N669</f>
        <v xml:space="preserve">SOUTH EAST ASIA32100VF </v>
      </c>
      <c r="AR669" s="123" t="str">
        <f>+D669&amp;J669</f>
        <v>32100SE</v>
      </c>
      <c r="AS669" s="124" t="str">
        <f t="shared" si="97"/>
        <v/>
      </c>
      <c r="AT669" s="125" t="str">
        <f t="shared" si="98"/>
        <v>20DLC07</v>
      </c>
      <c r="AU669" s="125" t="str">
        <f>IF(NOT(AT669=""),VLOOKUP(AT669,[1]PSI_Category!A:B,2,0),"")</f>
        <v>V/F</v>
      </c>
      <c r="AV669" s="125" t="s">
        <v>533</v>
      </c>
      <c r="AW669" s="125" t="s">
        <v>1726</v>
      </c>
      <c r="AX669" s="125" t="s">
        <v>533</v>
      </c>
    </row>
    <row r="670" spans="2:50" s="103" customFormat="1" ht="11.4" customHeight="1" x14ac:dyDescent="0.3">
      <c r="B670" s="104" t="s">
        <v>1866</v>
      </c>
      <c r="C670" s="105" t="s">
        <v>1867</v>
      </c>
      <c r="D670" s="106">
        <v>32100</v>
      </c>
      <c r="E670" s="107">
        <v>372</v>
      </c>
      <c r="F670" s="105" t="s">
        <v>1909</v>
      </c>
      <c r="G670" s="107">
        <v>372</v>
      </c>
      <c r="H670" s="105" t="s">
        <v>1909</v>
      </c>
      <c r="I670" s="105" t="s">
        <v>1773</v>
      </c>
      <c r="J670" s="107" t="s">
        <v>293</v>
      </c>
      <c r="K670" s="105">
        <v>92011413</v>
      </c>
      <c r="L670" s="105" t="s">
        <v>2468</v>
      </c>
      <c r="M670" s="105" t="s">
        <v>2477</v>
      </c>
      <c r="N670" s="105" t="s">
        <v>1818</v>
      </c>
      <c r="O670" s="108" t="s">
        <v>160</v>
      </c>
      <c r="P670" s="109" t="s">
        <v>1777</v>
      </c>
      <c r="Q670" s="110"/>
      <c r="R670" s="110"/>
      <c r="S670" s="110"/>
      <c r="T670" s="110"/>
      <c r="U670" s="111"/>
      <c r="V670" s="111"/>
      <c r="W670" s="112"/>
      <c r="X670" s="113"/>
      <c r="Y670" s="114" t="s">
        <v>1711</v>
      </c>
      <c r="Z670" s="115">
        <v>402.7</v>
      </c>
      <c r="AA670" s="116">
        <v>1500</v>
      </c>
      <c r="AB670" s="117">
        <f t="shared" si="90"/>
        <v>77229.431694687722</v>
      </c>
      <c r="AC670" s="117">
        <f t="shared" si="91"/>
        <v>604.04999999999995</v>
      </c>
      <c r="AD670" s="118"/>
      <c r="AE670" s="117">
        <f t="shared" si="92"/>
        <v>0</v>
      </c>
      <c r="AF670" s="117">
        <f t="shared" si="93"/>
        <v>0</v>
      </c>
      <c r="AG670" s="119">
        <f t="shared" si="94"/>
        <v>1500</v>
      </c>
      <c r="AH670" s="120">
        <f t="shared" si="95"/>
        <v>77229.431694687722</v>
      </c>
      <c r="AI670" s="121">
        <f t="shared" si="96"/>
        <v>604.04999999999995</v>
      </c>
      <c r="AJ670" s="122" t="str">
        <f>+C670</f>
        <v>HONG KONG</v>
      </c>
      <c r="AK670" s="122" t="str">
        <f>IF(ISNA(VLOOKUP(postponeList!D670,[1]Sheet!$A$2:$B$12,2,FALSE))," ",(VLOOKUP(postponeList!D670,[1]Sheet!$A$2:$B$12,2,FALSE)))</f>
        <v>PESGD</v>
      </c>
      <c r="AL670" s="122" t="str">
        <f>IF(ISNA(VLOOKUP(E670,[1]Sheet!$G$2:$H$40,2,FALSE))," ",VLOOKUP(E670,[1]Sheet!$G$2:$H$40,2,FALSE))</f>
        <v>SHEW</v>
      </c>
      <c r="AM670" s="122" t="str">
        <f>IF(ISNA(VLOOKUP(G670,[1]Sheet!$K$2:$L$159,2,FALSE))," ",(VLOOKUP(G670,[1]Sheet!$K$2:$L$159,2,FALSE)))</f>
        <v>SHEW</v>
      </c>
      <c r="AN670" s="122" t="str">
        <f>IF(ISNA(VLOOKUP(I670&amp;C670,[1]Sheet!$D$2:$E$228,2,FALSE))," ",VLOOKUP(I670&amp;C670,[1]Sheet!$D$2:$E$228,2,FALSE))</f>
        <v>Kit &amp; Janice</v>
      </c>
      <c r="AO670" s="122" t="str">
        <f>+I670&amp;C670</f>
        <v>KDKHONG KONG</v>
      </c>
      <c r="AP670" s="122" t="str">
        <f>C670&amp;D670&amp;E670&amp;G670&amp;I670&amp;O670</f>
        <v>HONG KONG32100372372KDKMAR</v>
      </c>
      <c r="AQ670" s="122" t="str">
        <f>B670&amp;D670&amp;N670</f>
        <v xml:space="preserve">SOUTH EAST ASIA32100WP </v>
      </c>
      <c r="AR670" s="123" t="str">
        <f>+D670&amp;J670</f>
        <v>32100SE</v>
      </c>
      <c r="AS670" s="124" t="str">
        <f t="shared" si="97"/>
        <v/>
      </c>
      <c r="AT670" s="125" t="str">
        <f t="shared" si="98"/>
        <v>20WHC07</v>
      </c>
      <c r="AU670" s="125" t="str">
        <f>IF(NOT(AT670=""),VLOOKUP(AT670,[1]PSI_Category!A:B,2,0),"")</f>
        <v>W/P</v>
      </c>
      <c r="AV670" s="125" t="s">
        <v>536</v>
      </c>
      <c r="AW670" s="125" t="s">
        <v>536</v>
      </c>
      <c r="AX670" s="125" t="s">
        <v>536</v>
      </c>
    </row>
    <row r="671" spans="2:50" s="103" customFormat="1" ht="11.4" customHeight="1" x14ac:dyDescent="0.3">
      <c r="B671" s="104" t="s">
        <v>1866</v>
      </c>
      <c r="C671" s="105" t="s">
        <v>1867</v>
      </c>
      <c r="D671" s="106">
        <v>32100</v>
      </c>
      <c r="E671" s="107">
        <v>372</v>
      </c>
      <c r="F671" s="105" t="s">
        <v>1909</v>
      </c>
      <c r="G671" s="107">
        <v>372</v>
      </c>
      <c r="H671" s="105" t="s">
        <v>1909</v>
      </c>
      <c r="I671" s="105" t="s">
        <v>1773</v>
      </c>
      <c r="J671" s="107" t="s">
        <v>293</v>
      </c>
      <c r="K671" s="105">
        <v>92011413</v>
      </c>
      <c r="L671" s="105" t="s">
        <v>2468</v>
      </c>
      <c r="M671" s="105" t="s">
        <v>2478</v>
      </c>
      <c r="N671" s="105" t="s">
        <v>1818</v>
      </c>
      <c r="O671" s="108" t="s">
        <v>160</v>
      </c>
      <c r="P671" s="109" t="s">
        <v>1777</v>
      </c>
      <c r="Q671" s="110"/>
      <c r="R671" s="110"/>
      <c r="S671" s="110"/>
      <c r="T671" s="110"/>
      <c r="U671" s="111"/>
      <c r="V671" s="111"/>
      <c r="W671" s="112"/>
      <c r="X671" s="113"/>
      <c r="Y671" s="114" t="s">
        <v>1711</v>
      </c>
      <c r="Z671" s="115">
        <v>181.6</v>
      </c>
      <c r="AA671" s="116">
        <v>1500</v>
      </c>
      <c r="AB671" s="117">
        <f t="shared" si="90"/>
        <v>34827.079204756119</v>
      </c>
      <c r="AC671" s="117">
        <f t="shared" si="91"/>
        <v>272.39999999999998</v>
      </c>
      <c r="AD671" s="118"/>
      <c r="AE671" s="117">
        <f t="shared" si="92"/>
        <v>0</v>
      </c>
      <c r="AF671" s="117">
        <f t="shared" si="93"/>
        <v>0</v>
      </c>
      <c r="AG671" s="119">
        <f t="shared" si="94"/>
        <v>1500</v>
      </c>
      <c r="AH671" s="120">
        <f t="shared" si="95"/>
        <v>34827.079204756119</v>
      </c>
      <c r="AI671" s="121">
        <f t="shared" si="96"/>
        <v>272.39999999999998</v>
      </c>
      <c r="AJ671" s="122" t="str">
        <f>+C671</f>
        <v>HONG KONG</v>
      </c>
      <c r="AK671" s="122" t="str">
        <f>IF(ISNA(VLOOKUP(postponeList!D671,[1]Sheet!$A$2:$B$12,2,FALSE))," ",(VLOOKUP(postponeList!D671,[1]Sheet!$A$2:$B$12,2,FALSE)))</f>
        <v>PESGD</v>
      </c>
      <c r="AL671" s="122" t="str">
        <f>IF(ISNA(VLOOKUP(E671,[1]Sheet!$G$2:$H$40,2,FALSE))," ",VLOOKUP(E671,[1]Sheet!$G$2:$H$40,2,FALSE))</f>
        <v>SHEW</v>
      </c>
      <c r="AM671" s="122" t="str">
        <f>IF(ISNA(VLOOKUP(G671,[1]Sheet!$K$2:$L$159,2,FALSE))," ",(VLOOKUP(G671,[1]Sheet!$K$2:$L$159,2,FALSE)))</f>
        <v>SHEW</v>
      </c>
      <c r="AN671" s="122" t="str">
        <f>IF(ISNA(VLOOKUP(I671&amp;C671,[1]Sheet!$D$2:$E$228,2,FALSE))," ",VLOOKUP(I671&amp;C671,[1]Sheet!$D$2:$E$228,2,FALSE))</f>
        <v>Kit &amp; Janice</v>
      </c>
      <c r="AO671" s="122" t="str">
        <f>+I671&amp;C671</f>
        <v>KDKHONG KONG</v>
      </c>
      <c r="AP671" s="122" t="str">
        <f>C671&amp;D671&amp;E671&amp;G671&amp;I671&amp;O671</f>
        <v>HONG KONG32100372372KDKMAR</v>
      </c>
      <c r="AQ671" s="122" t="str">
        <f>B671&amp;D671&amp;N671</f>
        <v xml:space="preserve">SOUTH EAST ASIA32100WP </v>
      </c>
      <c r="AR671" s="123" t="str">
        <f>+D671&amp;J671</f>
        <v>32100SE</v>
      </c>
      <c r="AS671" s="124" t="str">
        <f t="shared" si="97"/>
        <v/>
      </c>
      <c r="AT671" s="125" t="str">
        <f t="shared" si="98"/>
        <v>20WUF07</v>
      </c>
      <c r="AU671" s="125" t="str">
        <f>IF(NOT(AT671=""),VLOOKUP(AT671,[1]PSI_Category!A:B,2,0),"")</f>
        <v>W/P</v>
      </c>
      <c r="AV671" s="125" t="s">
        <v>536</v>
      </c>
      <c r="AW671" s="125" t="s">
        <v>536</v>
      </c>
      <c r="AX671" s="125" t="s">
        <v>536</v>
      </c>
    </row>
    <row r="672" spans="2:50" s="103" customFormat="1" ht="11.4" customHeight="1" x14ac:dyDescent="0.3">
      <c r="B672" s="104" t="s">
        <v>1866</v>
      </c>
      <c r="C672" s="105" t="s">
        <v>1867</v>
      </c>
      <c r="D672" s="106">
        <v>32100</v>
      </c>
      <c r="E672" s="107">
        <v>372</v>
      </c>
      <c r="F672" s="105" t="s">
        <v>1909</v>
      </c>
      <c r="G672" s="107">
        <v>372</v>
      </c>
      <c r="H672" s="105" t="s">
        <v>1909</v>
      </c>
      <c r="I672" s="105" t="s">
        <v>1773</v>
      </c>
      <c r="J672" s="107" t="s">
        <v>293</v>
      </c>
      <c r="K672" s="105">
        <v>92011413</v>
      </c>
      <c r="L672" s="105" t="s">
        <v>2468</v>
      </c>
      <c r="M672" s="105" t="s">
        <v>2479</v>
      </c>
      <c r="N672" s="105" t="s">
        <v>1818</v>
      </c>
      <c r="O672" s="108" t="s">
        <v>160</v>
      </c>
      <c r="P672" s="109" t="s">
        <v>1777</v>
      </c>
      <c r="Q672" s="110"/>
      <c r="R672" s="110"/>
      <c r="S672" s="110"/>
      <c r="T672" s="110"/>
      <c r="U672" s="111"/>
      <c r="V672" s="111"/>
      <c r="W672" s="112"/>
      <c r="X672" s="113"/>
      <c r="Y672" s="114" t="s">
        <v>1711</v>
      </c>
      <c r="Z672" s="115">
        <v>204.2</v>
      </c>
      <c r="AA672" s="116">
        <v>100</v>
      </c>
      <c r="AB672" s="117">
        <f t="shared" si="90"/>
        <v>2610.7524132199705</v>
      </c>
      <c r="AC672" s="117">
        <f t="shared" si="91"/>
        <v>20.420000000000002</v>
      </c>
      <c r="AD672" s="118"/>
      <c r="AE672" s="117">
        <f t="shared" si="92"/>
        <v>0</v>
      </c>
      <c r="AF672" s="117">
        <f t="shared" si="93"/>
        <v>0</v>
      </c>
      <c r="AG672" s="119">
        <f t="shared" si="94"/>
        <v>100</v>
      </c>
      <c r="AH672" s="120">
        <f t="shared" si="95"/>
        <v>2610.7524132199705</v>
      </c>
      <c r="AI672" s="121">
        <f t="shared" si="96"/>
        <v>20.420000000000002</v>
      </c>
      <c r="AJ672" s="122" t="str">
        <f>+C672</f>
        <v>HONG KONG</v>
      </c>
      <c r="AK672" s="122" t="str">
        <f>IF(ISNA(VLOOKUP(postponeList!D672,[1]Sheet!$A$2:$B$12,2,FALSE))," ",(VLOOKUP(postponeList!D672,[1]Sheet!$A$2:$B$12,2,FALSE)))</f>
        <v>PESGD</v>
      </c>
      <c r="AL672" s="122" t="str">
        <f>IF(ISNA(VLOOKUP(E672,[1]Sheet!$G$2:$H$40,2,FALSE))," ",VLOOKUP(E672,[1]Sheet!$G$2:$H$40,2,FALSE))</f>
        <v>SHEW</v>
      </c>
      <c r="AM672" s="122" t="str">
        <f>IF(ISNA(VLOOKUP(G672,[1]Sheet!$K$2:$L$159,2,FALSE))," ",(VLOOKUP(G672,[1]Sheet!$K$2:$L$159,2,FALSE)))</f>
        <v>SHEW</v>
      </c>
      <c r="AN672" s="122" t="str">
        <f>IF(ISNA(VLOOKUP(I672&amp;C672,[1]Sheet!$D$2:$E$228,2,FALSE))," ",VLOOKUP(I672&amp;C672,[1]Sheet!$D$2:$E$228,2,FALSE))</f>
        <v>Kit &amp; Janice</v>
      </c>
      <c r="AO672" s="122" t="str">
        <f>+I672&amp;C672</f>
        <v>KDKHONG KONG</v>
      </c>
      <c r="AP672" s="122" t="str">
        <f>C672&amp;D672&amp;E672&amp;G672&amp;I672&amp;O672</f>
        <v>HONG KONG32100372372KDKMAR</v>
      </c>
      <c r="AQ672" s="122" t="str">
        <f>B672&amp;D672&amp;N672</f>
        <v xml:space="preserve">SOUTH EAST ASIA32100WP </v>
      </c>
      <c r="AR672" s="123" t="str">
        <f>+D672&amp;J672</f>
        <v>32100SE</v>
      </c>
      <c r="AS672" s="124" t="str">
        <f t="shared" si="97"/>
        <v/>
      </c>
      <c r="AT672" s="125" t="str">
        <f t="shared" si="98"/>
        <v>20WULB07</v>
      </c>
      <c r="AU672" s="125" t="e">
        <f>IF(NOT(AT672=""),VLOOKUP(AT672,[1]PSI_Category!A:B,2,0),"")</f>
        <v>#N/A</v>
      </c>
      <c r="AV672" s="125" t="s">
        <v>536</v>
      </c>
      <c r="AW672" s="125" t="s">
        <v>536</v>
      </c>
      <c r="AX672" s="125" t="s">
        <v>536</v>
      </c>
    </row>
    <row r="673" spans="1:50" s="103" customFormat="1" ht="11.4" customHeight="1" x14ac:dyDescent="0.3">
      <c r="B673" s="104" t="s">
        <v>1866</v>
      </c>
      <c r="C673" s="105" t="s">
        <v>1867</v>
      </c>
      <c r="D673" s="106">
        <v>32100</v>
      </c>
      <c r="E673" s="107">
        <v>372</v>
      </c>
      <c r="F673" s="105" t="s">
        <v>1909</v>
      </c>
      <c r="G673" s="107">
        <v>372</v>
      </c>
      <c r="H673" s="105" t="s">
        <v>1909</v>
      </c>
      <c r="I673" s="105" t="s">
        <v>1773</v>
      </c>
      <c r="J673" s="107" t="s">
        <v>293</v>
      </c>
      <c r="K673" s="105">
        <v>92011413</v>
      </c>
      <c r="L673" s="105" t="s">
        <v>2468</v>
      </c>
      <c r="M673" s="105" t="s">
        <v>2480</v>
      </c>
      <c r="N673" s="105" t="s">
        <v>1930</v>
      </c>
      <c r="O673" s="108" t="s">
        <v>160</v>
      </c>
      <c r="P673" s="109" t="s">
        <v>1777</v>
      </c>
      <c r="Q673" s="110"/>
      <c r="R673" s="110"/>
      <c r="S673" s="110"/>
      <c r="T673" s="110"/>
      <c r="U673" s="111"/>
      <c r="V673" s="111"/>
      <c r="W673" s="112"/>
      <c r="X673" s="113"/>
      <c r="Y673" s="114" t="s">
        <v>1711</v>
      </c>
      <c r="Z673" s="115">
        <v>1245</v>
      </c>
      <c r="AA673" s="116">
        <v>100</v>
      </c>
      <c r="AB673" s="117">
        <f t="shared" si="90"/>
        <v>15917.662852394042</v>
      </c>
      <c r="AC673" s="117">
        <f t="shared" si="91"/>
        <v>124.5</v>
      </c>
      <c r="AD673" s="118"/>
      <c r="AE673" s="117">
        <f t="shared" si="92"/>
        <v>0</v>
      </c>
      <c r="AF673" s="117">
        <f t="shared" si="93"/>
        <v>0</v>
      </c>
      <c r="AG673" s="119">
        <f t="shared" si="94"/>
        <v>100</v>
      </c>
      <c r="AH673" s="120">
        <f t="shared" si="95"/>
        <v>15917.662852394042</v>
      </c>
      <c r="AI673" s="121">
        <f t="shared" si="96"/>
        <v>124.5</v>
      </c>
      <c r="AJ673" s="122" t="str">
        <f>+C673</f>
        <v>HONG KONG</v>
      </c>
      <c r="AK673" s="122" t="str">
        <f>IF(ISNA(VLOOKUP(postponeList!D673,[1]Sheet!$A$2:$B$12,2,FALSE))," ",(VLOOKUP(postponeList!D673,[1]Sheet!$A$2:$B$12,2,FALSE)))</f>
        <v>PESGD</v>
      </c>
      <c r="AL673" s="122" t="str">
        <f>IF(ISNA(VLOOKUP(E673,[1]Sheet!$G$2:$H$40,2,FALSE))," ",VLOOKUP(E673,[1]Sheet!$G$2:$H$40,2,FALSE))</f>
        <v>SHEW</v>
      </c>
      <c r="AM673" s="122" t="str">
        <f>IF(ISNA(VLOOKUP(G673,[1]Sheet!$K$2:$L$159,2,FALSE))," ",(VLOOKUP(G673,[1]Sheet!$K$2:$L$159,2,FALSE)))</f>
        <v>SHEW</v>
      </c>
      <c r="AN673" s="122" t="str">
        <f>IF(ISNA(VLOOKUP(I673&amp;C673,[1]Sheet!$D$2:$E$228,2,FALSE))," ",VLOOKUP(I673&amp;C673,[1]Sheet!$D$2:$E$228,2,FALSE))</f>
        <v>Kit &amp; Janice</v>
      </c>
      <c r="AO673" s="122" t="str">
        <f>+I673&amp;C673</f>
        <v>KDKHONG KONG</v>
      </c>
      <c r="AP673" s="122" t="str">
        <f>C673&amp;D673&amp;E673&amp;G673&amp;I673&amp;O673</f>
        <v>HONG KONG32100372372KDKMAR</v>
      </c>
      <c r="AQ673" s="122" t="str">
        <f>B673&amp;D673&amp;N673</f>
        <v xml:space="preserve">SOUTH EAST ASIA32100BD </v>
      </c>
      <c r="AR673" s="123" t="str">
        <f>+D673&amp;J673</f>
        <v>32100SE</v>
      </c>
      <c r="AS673" s="124" t="str">
        <f t="shared" si="97"/>
        <v/>
      </c>
      <c r="AT673" s="125" t="str">
        <f t="shared" si="98"/>
        <v>23BWBH-W</v>
      </c>
      <c r="AU673" s="125" t="str">
        <f>IF(NOT(AT673=""),VLOOKUP(AT673,[1]PSI_Category!A:B,2,0),"")</f>
        <v>B/D</v>
      </c>
      <c r="AV673" s="125" t="s">
        <v>1936</v>
      </c>
      <c r="AW673" s="125" t="s">
        <v>1936</v>
      </c>
      <c r="AX673" s="125" t="s">
        <v>1936</v>
      </c>
    </row>
    <row r="674" spans="1:50" s="103" customFormat="1" ht="11.4" customHeight="1" x14ac:dyDescent="0.3">
      <c r="B674" s="104" t="s">
        <v>1866</v>
      </c>
      <c r="C674" s="105" t="s">
        <v>1867</v>
      </c>
      <c r="D674" s="106">
        <v>32100</v>
      </c>
      <c r="E674" s="107">
        <v>372</v>
      </c>
      <c r="F674" s="105" t="s">
        <v>1909</v>
      </c>
      <c r="G674" s="107">
        <v>372</v>
      </c>
      <c r="H674" s="105" t="s">
        <v>1909</v>
      </c>
      <c r="I674" s="105" t="s">
        <v>1773</v>
      </c>
      <c r="J674" s="107" t="s">
        <v>293</v>
      </c>
      <c r="K674" s="105">
        <v>92011413</v>
      </c>
      <c r="L674" s="105" t="s">
        <v>2468</v>
      </c>
      <c r="M674" s="105" t="s">
        <v>2481</v>
      </c>
      <c r="N674" s="105" t="s">
        <v>1930</v>
      </c>
      <c r="O674" s="108" t="s">
        <v>160</v>
      </c>
      <c r="P674" s="109" t="s">
        <v>1777</v>
      </c>
      <c r="Q674" s="110"/>
      <c r="R674" s="110"/>
      <c r="S674" s="110"/>
      <c r="T674" s="110"/>
      <c r="U674" s="111"/>
      <c r="V674" s="111"/>
      <c r="W674" s="112"/>
      <c r="X674" s="113"/>
      <c r="Y674" s="114" t="s">
        <v>1711</v>
      </c>
      <c r="Z674" s="115">
        <v>1412</v>
      </c>
      <c r="AA674" s="116">
        <v>150</v>
      </c>
      <c r="AB674" s="117">
        <f t="shared" si="90"/>
        <v>27079.204756120947</v>
      </c>
      <c r="AC674" s="117">
        <f t="shared" si="91"/>
        <v>211.8</v>
      </c>
      <c r="AD674" s="118"/>
      <c r="AE674" s="117">
        <f t="shared" si="92"/>
        <v>0</v>
      </c>
      <c r="AF674" s="117">
        <f t="shared" si="93"/>
        <v>0</v>
      </c>
      <c r="AG674" s="119">
        <f t="shared" si="94"/>
        <v>150</v>
      </c>
      <c r="AH674" s="120">
        <f t="shared" si="95"/>
        <v>27079.204756120947</v>
      </c>
      <c r="AI674" s="121">
        <f t="shared" si="96"/>
        <v>211.8</v>
      </c>
      <c r="AJ674" s="122" t="str">
        <f>+C674</f>
        <v>HONG KONG</v>
      </c>
      <c r="AK674" s="122" t="str">
        <f>IF(ISNA(VLOOKUP(postponeList!D674,[1]Sheet!$A$2:$B$12,2,FALSE))," ",(VLOOKUP(postponeList!D674,[1]Sheet!$A$2:$B$12,2,FALSE)))</f>
        <v>PESGD</v>
      </c>
      <c r="AL674" s="122" t="str">
        <f>IF(ISNA(VLOOKUP(E674,[1]Sheet!$G$2:$H$40,2,FALSE))," ",VLOOKUP(E674,[1]Sheet!$G$2:$H$40,2,FALSE))</f>
        <v>SHEW</v>
      </c>
      <c r="AM674" s="122" t="str">
        <f>IF(ISNA(VLOOKUP(G674,[1]Sheet!$K$2:$L$159,2,FALSE))," ",(VLOOKUP(G674,[1]Sheet!$K$2:$L$159,2,FALSE)))</f>
        <v>SHEW</v>
      </c>
      <c r="AN674" s="122" t="str">
        <f>IF(ISNA(VLOOKUP(I674&amp;C674,[1]Sheet!$D$2:$E$228,2,FALSE))," ",VLOOKUP(I674&amp;C674,[1]Sheet!$D$2:$E$228,2,FALSE))</f>
        <v>Kit &amp; Janice</v>
      </c>
      <c r="AO674" s="122" t="str">
        <f>+I674&amp;C674</f>
        <v>KDKHONG KONG</v>
      </c>
      <c r="AP674" s="122" t="str">
        <f>C674&amp;D674&amp;E674&amp;G674&amp;I674&amp;O674</f>
        <v>HONG KONG32100372372KDKMAR</v>
      </c>
      <c r="AQ674" s="122" t="str">
        <f>B674&amp;D674&amp;N674</f>
        <v xml:space="preserve">SOUTH EAST ASIA32100BD </v>
      </c>
      <c r="AR674" s="123" t="str">
        <f>+D674&amp;J674</f>
        <v>32100SE</v>
      </c>
      <c r="AS674" s="124" t="str">
        <f t="shared" si="97"/>
        <v/>
      </c>
      <c r="AT674" s="125" t="str">
        <f t="shared" si="98"/>
        <v>23BWDBH-W</v>
      </c>
      <c r="AU674" s="125" t="str">
        <f>IF(NOT(AT674=""),VLOOKUP(AT674,[1]PSI_Category!A:B,2,0),"")</f>
        <v>B/D</v>
      </c>
      <c r="AV674" s="125" t="s">
        <v>1936</v>
      </c>
      <c r="AW674" s="125" t="s">
        <v>1936</v>
      </c>
      <c r="AX674" s="125" t="s">
        <v>1936</v>
      </c>
    </row>
    <row r="675" spans="1:50" s="103" customFormat="1" ht="11.4" customHeight="1" x14ac:dyDescent="0.3">
      <c r="B675" s="104" t="s">
        <v>1866</v>
      </c>
      <c r="C675" s="105" t="s">
        <v>1867</v>
      </c>
      <c r="D675" s="106">
        <v>32100</v>
      </c>
      <c r="E675" s="107">
        <v>372</v>
      </c>
      <c r="F675" s="105" t="s">
        <v>1909</v>
      </c>
      <c r="G675" s="107">
        <v>372</v>
      </c>
      <c r="H675" s="105" t="s">
        <v>1909</v>
      </c>
      <c r="I675" s="105" t="s">
        <v>1773</v>
      </c>
      <c r="J675" s="107" t="s">
        <v>293</v>
      </c>
      <c r="K675" s="105">
        <v>92011413</v>
      </c>
      <c r="L675" s="105" t="s">
        <v>2468</v>
      </c>
      <c r="M675" s="105" t="s">
        <v>2482</v>
      </c>
      <c r="N675" s="105" t="s">
        <v>1831</v>
      </c>
      <c r="O675" s="108" t="s">
        <v>160</v>
      </c>
      <c r="P675" s="109" t="s">
        <v>1777</v>
      </c>
      <c r="Q675" s="110"/>
      <c r="R675" s="110"/>
      <c r="S675" s="110"/>
      <c r="T675" s="110"/>
      <c r="U675" s="111"/>
      <c r="V675" s="111"/>
      <c r="W675" s="112"/>
      <c r="X675" s="113"/>
      <c r="Y675" s="114" t="s">
        <v>1711</v>
      </c>
      <c r="Z675" s="115">
        <v>464.6</v>
      </c>
      <c r="AA675" s="116">
        <v>200</v>
      </c>
      <c r="AB675" s="117">
        <f t="shared" si="90"/>
        <v>11880.074154573931</v>
      </c>
      <c r="AC675" s="117">
        <f t="shared" si="91"/>
        <v>92.92</v>
      </c>
      <c r="AD675" s="118"/>
      <c r="AE675" s="117">
        <f t="shared" si="92"/>
        <v>0</v>
      </c>
      <c r="AF675" s="117">
        <f t="shared" si="93"/>
        <v>0</v>
      </c>
      <c r="AG675" s="119">
        <f t="shared" si="94"/>
        <v>200</v>
      </c>
      <c r="AH675" s="120">
        <f t="shared" si="95"/>
        <v>11880.074154573931</v>
      </c>
      <c r="AI675" s="121">
        <f t="shared" si="96"/>
        <v>92.92</v>
      </c>
      <c r="AJ675" s="122" t="str">
        <f>+C675</f>
        <v>HONG KONG</v>
      </c>
      <c r="AK675" s="122" t="str">
        <f>IF(ISNA(VLOOKUP(postponeList!D675,[1]Sheet!$A$2:$B$12,2,FALSE))," ",(VLOOKUP(postponeList!D675,[1]Sheet!$A$2:$B$12,2,FALSE)))</f>
        <v>PESGD</v>
      </c>
      <c r="AL675" s="122" t="str">
        <f>IF(ISNA(VLOOKUP(E675,[1]Sheet!$G$2:$H$40,2,FALSE))," ",VLOOKUP(E675,[1]Sheet!$G$2:$H$40,2,FALSE))</f>
        <v>SHEW</v>
      </c>
      <c r="AM675" s="122" t="str">
        <f>IF(ISNA(VLOOKUP(G675,[1]Sheet!$K$2:$L$159,2,FALSE))," ",(VLOOKUP(G675,[1]Sheet!$K$2:$L$159,2,FALSE)))</f>
        <v>SHEW</v>
      </c>
      <c r="AN675" s="122" t="str">
        <f>IF(ISNA(VLOOKUP(I675&amp;C675,[1]Sheet!$D$2:$E$228,2,FALSE))," ",VLOOKUP(I675&amp;C675,[1]Sheet!$D$2:$E$228,2,FALSE))</f>
        <v>Kit &amp; Janice</v>
      </c>
      <c r="AO675" s="122" t="str">
        <f>+I675&amp;C675</f>
        <v>KDKHONG KONG</v>
      </c>
      <c r="AP675" s="122" t="str">
        <f>C675&amp;D675&amp;E675&amp;G675&amp;I675&amp;O675</f>
        <v>HONG KONG32100372372KDKMAR</v>
      </c>
      <c r="AQ675" s="122" t="str">
        <f>B675&amp;D675&amp;N675</f>
        <v xml:space="preserve">SOUTH EAST ASIA32100CM </v>
      </c>
      <c r="AR675" s="123" t="str">
        <f>+D675&amp;J675</f>
        <v>32100SE</v>
      </c>
      <c r="AS675" s="124" t="str">
        <f t="shared" si="97"/>
        <v/>
      </c>
      <c r="AT675" s="125" t="str">
        <f t="shared" si="98"/>
        <v>24CMHA</v>
      </c>
      <c r="AU675" s="125" t="str">
        <f>IF(NOT(AT675=""),VLOOKUP(AT675,[1]PSI_Category!A:B,2,0),"")</f>
        <v>C/M</v>
      </c>
      <c r="AV675" s="125" t="s">
        <v>535</v>
      </c>
      <c r="AW675" s="125" t="s">
        <v>535</v>
      </c>
      <c r="AX675" s="125" t="s">
        <v>535</v>
      </c>
    </row>
    <row r="676" spans="1:50" s="103" customFormat="1" ht="11.4" customHeight="1" x14ac:dyDescent="0.3">
      <c r="B676" s="104" t="s">
        <v>1866</v>
      </c>
      <c r="C676" s="105" t="s">
        <v>1867</v>
      </c>
      <c r="D676" s="106">
        <v>32100</v>
      </c>
      <c r="E676" s="107">
        <v>372</v>
      </c>
      <c r="F676" s="105" t="s">
        <v>1909</v>
      </c>
      <c r="G676" s="107">
        <v>372</v>
      </c>
      <c r="H676" s="105" t="s">
        <v>1909</v>
      </c>
      <c r="I676" s="105" t="s">
        <v>1773</v>
      </c>
      <c r="J676" s="107" t="s">
        <v>293</v>
      </c>
      <c r="K676" s="105">
        <v>92011413</v>
      </c>
      <c r="L676" s="105" t="s">
        <v>2468</v>
      </c>
      <c r="M676" s="105" t="s">
        <v>2483</v>
      </c>
      <c r="N676" s="105" t="s">
        <v>1831</v>
      </c>
      <c r="O676" s="108" t="s">
        <v>160</v>
      </c>
      <c r="P676" s="109" t="s">
        <v>1777</v>
      </c>
      <c r="Q676" s="110"/>
      <c r="R676" s="110"/>
      <c r="S676" s="110"/>
      <c r="T676" s="110"/>
      <c r="U676" s="111"/>
      <c r="V676" s="111"/>
      <c r="W676" s="112"/>
      <c r="X676" s="113"/>
      <c r="Y676" s="114" t="s">
        <v>1711</v>
      </c>
      <c r="Z676" s="115">
        <v>589.20000000000005</v>
      </c>
      <c r="AA676" s="116">
        <v>50</v>
      </c>
      <c r="AB676" s="117">
        <f t="shared" si="90"/>
        <v>3766.5409448315545</v>
      </c>
      <c r="AC676" s="117">
        <f t="shared" si="91"/>
        <v>29.460000000000004</v>
      </c>
      <c r="AD676" s="118"/>
      <c r="AE676" s="117">
        <f t="shared" si="92"/>
        <v>0</v>
      </c>
      <c r="AF676" s="117">
        <f t="shared" si="93"/>
        <v>0</v>
      </c>
      <c r="AG676" s="119">
        <f t="shared" si="94"/>
        <v>50</v>
      </c>
      <c r="AH676" s="120">
        <f t="shared" si="95"/>
        <v>3766.5409448315545</v>
      </c>
      <c r="AI676" s="121">
        <f t="shared" si="96"/>
        <v>29.460000000000004</v>
      </c>
      <c r="AJ676" s="122" t="str">
        <f>+C676</f>
        <v>HONG KONG</v>
      </c>
      <c r="AK676" s="122" t="str">
        <f>IF(ISNA(VLOOKUP(postponeList!D676,[1]Sheet!$A$2:$B$12,2,FALSE))," ",(VLOOKUP(postponeList!D676,[1]Sheet!$A$2:$B$12,2,FALSE)))</f>
        <v>PESGD</v>
      </c>
      <c r="AL676" s="122" t="str">
        <f>IF(ISNA(VLOOKUP(E676,[1]Sheet!$G$2:$H$40,2,FALSE))," ",VLOOKUP(E676,[1]Sheet!$G$2:$H$40,2,FALSE))</f>
        <v>SHEW</v>
      </c>
      <c r="AM676" s="122" t="str">
        <f>IF(ISNA(VLOOKUP(G676,[1]Sheet!$K$2:$L$159,2,FALSE))," ",(VLOOKUP(G676,[1]Sheet!$K$2:$L$159,2,FALSE)))</f>
        <v>SHEW</v>
      </c>
      <c r="AN676" s="122" t="str">
        <f>IF(ISNA(VLOOKUP(I676&amp;C676,[1]Sheet!$D$2:$E$228,2,FALSE))," ",VLOOKUP(I676&amp;C676,[1]Sheet!$D$2:$E$228,2,FALSE))</f>
        <v>Kit &amp; Janice</v>
      </c>
      <c r="AO676" s="122" t="str">
        <f>+I676&amp;C676</f>
        <v>KDKHONG KONG</v>
      </c>
      <c r="AP676" s="122" t="str">
        <f>C676&amp;D676&amp;E676&amp;G676&amp;I676&amp;O676</f>
        <v>HONG KONG32100372372KDKMAR</v>
      </c>
      <c r="AQ676" s="122" t="str">
        <f>B676&amp;D676&amp;N676</f>
        <v xml:space="preserve">SOUTH EAST ASIA32100CM </v>
      </c>
      <c r="AR676" s="123" t="str">
        <f>+D676&amp;J676</f>
        <v>32100SE</v>
      </c>
      <c r="AS676" s="124" t="str">
        <f t="shared" si="97"/>
        <v/>
      </c>
      <c r="AT676" s="125" t="str">
        <f t="shared" si="98"/>
        <v>24JABH</v>
      </c>
      <c r="AU676" s="125" t="str">
        <f>IF(NOT(AT676=""),VLOOKUP(AT676,[1]PSI_Category!A:B,2,0),"")</f>
        <v>C/M</v>
      </c>
      <c r="AV676" s="125" t="s">
        <v>535</v>
      </c>
      <c r="AW676" s="125" t="s">
        <v>535</v>
      </c>
      <c r="AX676" s="125" t="s">
        <v>535</v>
      </c>
    </row>
    <row r="677" spans="1:50" s="103" customFormat="1" ht="11.4" customHeight="1" x14ac:dyDescent="0.3">
      <c r="B677" s="104" t="s">
        <v>1866</v>
      </c>
      <c r="C677" s="105" t="s">
        <v>1867</v>
      </c>
      <c r="D677" s="106">
        <v>32100</v>
      </c>
      <c r="E677" s="107">
        <v>372</v>
      </c>
      <c r="F677" s="105" t="s">
        <v>1909</v>
      </c>
      <c r="G677" s="107">
        <v>372</v>
      </c>
      <c r="H677" s="105" t="s">
        <v>1909</v>
      </c>
      <c r="I677" s="105" t="s">
        <v>1773</v>
      </c>
      <c r="J677" s="107" t="s">
        <v>293</v>
      </c>
      <c r="K677" s="105">
        <v>92011413</v>
      </c>
      <c r="L677" s="105" t="s">
        <v>2468</v>
      </c>
      <c r="M677" s="105" t="s">
        <v>2484</v>
      </c>
      <c r="N677" s="105" t="s">
        <v>1831</v>
      </c>
      <c r="O677" s="108" t="s">
        <v>160</v>
      </c>
      <c r="P677" s="109" t="s">
        <v>1777</v>
      </c>
      <c r="Q677" s="110"/>
      <c r="R677" s="110"/>
      <c r="S677" s="110"/>
      <c r="T677" s="110"/>
      <c r="U677" s="111"/>
      <c r="V677" s="111"/>
      <c r="W677" s="112"/>
      <c r="X677" s="113"/>
      <c r="Y677" s="114" t="s">
        <v>1711</v>
      </c>
      <c r="Z677" s="115">
        <v>731.9</v>
      </c>
      <c r="AA677" s="116">
        <v>20</v>
      </c>
      <c r="AB677" s="117">
        <f t="shared" si="90"/>
        <v>1871.508022757783</v>
      </c>
      <c r="AC677" s="117">
        <f t="shared" si="91"/>
        <v>14.638</v>
      </c>
      <c r="AD677" s="118"/>
      <c r="AE677" s="117">
        <f t="shared" si="92"/>
        <v>0</v>
      </c>
      <c r="AF677" s="117">
        <f t="shared" si="93"/>
        <v>0</v>
      </c>
      <c r="AG677" s="119">
        <f t="shared" si="94"/>
        <v>20</v>
      </c>
      <c r="AH677" s="120">
        <f t="shared" si="95"/>
        <v>1871.508022757783</v>
      </c>
      <c r="AI677" s="121">
        <f t="shared" si="96"/>
        <v>14.638</v>
      </c>
      <c r="AJ677" s="122" t="str">
        <f>+C677</f>
        <v>HONG KONG</v>
      </c>
      <c r="AK677" s="122" t="str">
        <f>IF(ISNA(VLOOKUP(postponeList!D677,[1]Sheet!$A$2:$B$12,2,FALSE))," ",(VLOOKUP(postponeList!D677,[1]Sheet!$A$2:$B$12,2,FALSE)))</f>
        <v>PESGD</v>
      </c>
      <c r="AL677" s="122" t="str">
        <f>IF(ISNA(VLOOKUP(E677,[1]Sheet!$G$2:$H$40,2,FALSE))," ",VLOOKUP(E677,[1]Sheet!$G$2:$H$40,2,FALSE))</f>
        <v>SHEW</v>
      </c>
      <c r="AM677" s="122" t="str">
        <f>IF(ISNA(VLOOKUP(G677,[1]Sheet!$K$2:$L$159,2,FALSE))," ",(VLOOKUP(G677,[1]Sheet!$K$2:$L$159,2,FALSE)))</f>
        <v>SHEW</v>
      </c>
      <c r="AN677" s="122" t="str">
        <f>IF(ISNA(VLOOKUP(I677&amp;C677,[1]Sheet!$D$2:$E$228,2,FALSE))," ",VLOOKUP(I677&amp;C677,[1]Sheet!$D$2:$E$228,2,FALSE))</f>
        <v>Kit &amp; Janice</v>
      </c>
      <c r="AO677" s="122" t="str">
        <f>+I677&amp;C677</f>
        <v>KDKHONG KONG</v>
      </c>
      <c r="AP677" s="122" t="str">
        <f>C677&amp;D677&amp;E677&amp;G677&amp;I677&amp;O677</f>
        <v>HONG KONG32100372372KDKMAR</v>
      </c>
      <c r="AQ677" s="122" t="str">
        <f>B677&amp;D677&amp;N677</f>
        <v xml:space="preserve">SOUTH EAST ASIA32100CM </v>
      </c>
      <c r="AR677" s="123" t="str">
        <f>+D677&amp;J677</f>
        <v>32100SE</v>
      </c>
      <c r="AS677" s="124" t="str">
        <f t="shared" si="97"/>
        <v/>
      </c>
      <c r="AT677" s="125" t="str">
        <f t="shared" si="98"/>
        <v>24JRBH</v>
      </c>
      <c r="AU677" s="125" t="str">
        <f>IF(NOT(AT677=""),VLOOKUP(AT677,[1]PSI_Category!A:B,2,0),"")</f>
        <v>C/M</v>
      </c>
      <c r="AV677" s="125" t="s">
        <v>535</v>
      </c>
      <c r="AW677" s="125" t="s">
        <v>535</v>
      </c>
      <c r="AX677" s="125" t="s">
        <v>535</v>
      </c>
    </row>
    <row r="678" spans="1:50" s="103" customFormat="1" ht="11.4" customHeight="1" x14ac:dyDescent="0.3">
      <c r="B678" s="104" t="s">
        <v>1866</v>
      </c>
      <c r="C678" s="105" t="s">
        <v>1867</v>
      </c>
      <c r="D678" s="106">
        <v>32100</v>
      </c>
      <c r="E678" s="107">
        <v>372</v>
      </c>
      <c r="F678" s="105" t="s">
        <v>1909</v>
      </c>
      <c r="G678" s="107">
        <v>372</v>
      </c>
      <c r="H678" s="105" t="s">
        <v>1909</v>
      </c>
      <c r="I678" s="105" t="s">
        <v>1773</v>
      </c>
      <c r="J678" s="107" t="s">
        <v>293</v>
      </c>
      <c r="K678" s="105">
        <v>92011413</v>
      </c>
      <c r="L678" s="105" t="s">
        <v>2468</v>
      </c>
      <c r="M678" s="105" t="s">
        <v>2485</v>
      </c>
      <c r="N678" s="105" t="s">
        <v>1809</v>
      </c>
      <c r="O678" s="108" t="s">
        <v>160</v>
      </c>
      <c r="P678" s="109" t="s">
        <v>1777</v>
      </c>
      <c r="Q678" s="110"/>
      <c r="R678" s="110"/>
      <c r="S678" s="110"/>
      <c r="T678" s="110"/>
      <c r="U678" s="111"/>
      <c r="V678" s="111"/>
      <c r="W678" s="112"/>
      <c r="X678" s="113"/>
      <c r="Y678" s="114" t="s">
        <v>1711</v>
      </c>
      <c r="Z678" s="115">
        <v>186</v>
      </c>
      <c r="AA678" s="116">
        <v>1500</v>
      </c>
      <c r="AB678" s="117">
        <f t="shared" si="90"/>
        <v>35670.907115003516</v>
      </c>
      <c r="AC678" s="117">
        <f t="shared" si="91"/>
        <v>279</v>
      </c>
      <c r="AD678" s="118"/>
      <c r="AE678" s="117">
        <f t="shared" si="92"/>
        <v>0</v>
      </c>
      <c r="AF678" s="117">
        <f t="shared" si="93"/>
        <v>0</v>
      </c>
      <c r="AG678" s="119">
        <f t="shared" si="94"/>
        <v>1500</v>
      </c>
      <c r="AH678" s="120">
        <f t="shared" si="95"/>
        <v>35670.907115003516</v>
      </c>
      <c r="AI678" s="121">
        <f t="shared" si="96"/>
        <v>279</v>
      </c>
      <c r="AJ678" s="122" t="str">
        <f>+C678</f>
        <v>HONG KONG</v>
      </c>
      <c r="AK678" s="122" t="str">
        <f>IF(ISNA(VLOOKUP(postponeList!D678,[1]Sheet!$A$2:$B$12,2,FALSE))," ",(VLOOKUP(postponeList!D678,[1]Sheet!$A$2:$B$12,2,FALSE)))</f>
        <v>PESGD</v>
      </c>
      <c r="AL678" s="122" t="str">
        <f>IF(ISNA(VLOOKUP(E678,[1]Sheet!$G$2:$H$40,2,FALSE))," ",VLOOKUP(E678,[1]Sheet!$G$2:$H$40,2,FALSE))</f>
        <v>SHEW</v>
      </c>
      <c r="AM678" s="122" t="str">
        <f>IF(ISNA(VLOOKUP(G678,[1]Sheet!$K$2:$L$159,2,FALSE))," ",(VLOOKUP(G678,[1]Sheet!$K$2:$L$159,2,FALSE)))</f>
        <v>SHEW</v>
      </c>
      <c r="AN678" s="122" t="str">
        <f>IF(ISNA(VLOOKUP(I678&amp;C678,[1]Sheet!$D$2:$E$228,2,FALSE))," ",VLOOKUP(I678&amp;C678,[1]Sheet!$D$2:$E$228,2,FALSE))</f>
        <v>Kit &amp; Janice</v>
      </c>
      <c r="AO678" s="122" t="str">
        <f>+I678&amp;C678</f>
        <v>KDKHONG KONG</v>
      </c>
      <c r="AP678" s="122" t="str">
        <f>C678&amp;D678&amp;E678&amp;G678&amp;I678&amp;O678</f>
        <v>HONG KONG32100372372KDKMAR</v>
      </c>
      <c r="AQ678" s="122" t="str">
        <f>B678&amp;D678&amp;N678</f>
        <v xml:space="preserve">SOUTH EAST ASIA32100VF </v>
      </c>
      <c r="AR678" s="123" t="str">
        <f>+D678&amp;J678</f>
        <v>32100SE</v>
      </c>
      <c r="AS678" s="124" t="str">
        <f t="shared" si="97"/>
        <v/>
      </c>
      <c r="AT678" s="125" t="str">
        <f t="shared" si="98"/>
        <v>25AUH07</v>
      </c>
      <c r="AU678" s="125" t="str">
        <f>IF(NOT(AT678=""),VLOOKUP(AT678,[1]PSI_Category!A:B,2,0),"")</f>
        <v>V/F</v>
      </c>
      <c r="AV678" s="125" t="s">
        <v>533</v>
      </c>
      <c r="AW678" s="125" t="s">
        <v>1726</v>
      </c>
      <c r="AX678" s="125" t="s">
        <v>533</v>
      </c>
    </row>
    <row r="679" spans="1:50" s="103" customFormat="1" ht="11.4" customHeight="1" x14ac:dyDescent="0.3">
      <c r="B679" s="104" t="s">
        <v>1866</v>
      </c>
      <c r="C679" s="105" t="s">
        <v>1867</v>
      </c>
      <c r="D679" s="106">
        <v>32100</v>
      </c>
      <c r="E679" s="107">
        <v>372</v>
      </c>
      <c r="F679" s="105" t="s">
        <v>1909</v>
      </c>
      <c r="G679" s="107">
        <v>372</v>
      </c>
      <c r="H679" s="105" t="s">
        <v>1909</v>
      </c>
      <c r="I679" s="105" t="s">
        <v>1773</v>
      </c>
      <c r="J679" s="107" t="s">
        <v>293</v>
      </c>
      <c r="K679" s="105">
        <v>92011413</v>
      </c>
      <c r="L679" s="105" t="s">
        <v>2468</v>
      </c>
      <c r="M679" s="105" t="s">
        <v>2486</v>
      </c>
      <c r="N679" s="105" t="s">
        <v>1809</v>
      </c>
      <c r="O679" s="108" t="s">
        <v>160</v>
      </c>
      <c r="P679" s="109" t="s">
        <v>1777</v>
      </c>
      <c r="Q679" s="110"/>
      <c r="R679" s="110"/>
      <c r="S679" s="110"/>
      <c r="T679" s="110"/>
      <c r="U679" s="111"/>
      <c r="V679" s="111"/>
      <c r="W679" s="112"/>
      <c r="X679" s="113"/>
      <c r="Y679" s="114" t="s">
        <v>1711</v>
      </c>
      <c r="Z679" s="115">
        <v>236.8</v>
      </c>
      <c r="AA679" s="116">
        <v>700</v>
      </c>
      <c r="AB679" s="117">
        <f t="shared" si="90"/>
        <v>21192.865818577</v>
      </c>
      <c r="AC679" s="117">
        <f t="shared" si="91"/>
        <v>165.76</v>
      </c>
      <c r="AD679" s="118"/>
      <c r="AE679" s="117">
        <f t="shared" si="92"/>
        <v>0</v>
      </c>
      <c r="AF679" s="117">
        <f t="shared" si="93"/>
        <v>0</v>
      </c>
      <c r="AG679" s="119">
        <f t="shared" si="94"/>
        <v>700</v>
      </c>
      <c r="AH679" s="120">
        <f t="shared" si="95"/>
        <v>21192.865818577</v>
      </c>
      <c r="AI679" s="121">
        <f t="shared" si="96"/>
        <v>165.76</v>
      </c>
      <c r="AJ679" s="122" t="str">
        <f>+C679</f>
        <v>HONG KONG</v>
      </c>
      <c r="AK679" s="122" t="str">
        <f>IF(ISNA(VLOOKUP(postponeList!D679,[1]Sheet!$A$2:$B$12,2,FALSE))," ",(VLOOKUP(postponeList!D679,[1]Sheet!$A$2:$B$12,2,FALSE)))</f>
        <v>PESGD</v>
      </c>
      <c r="AL679" s="122" t="str">
        <f>IF(ISNA(VLOOKUP(E679,[1]Sheet!$G$2:$H$40,2,FALSE))," ",VLOOKUP(E679,[1]Sheet!$G$2:$H$40,2,FALSE))</f>
        <v>SHEW</v>
      </c>
      <c r="AM679" s="122" t="str">
        <f>IF(ISNA(VLOOKUP(G679,[1]Sheet!$K$2:$L$159,2,FALSE))," ",(VLOOKUP(G679,[1]Sheet!$K$2:$L$159,2,FALSE)))</f>
        <v>SHEW</v>
      </c>
      <c r="AN679" s="122" t="str">
        <f>IF(ISNA(VLOOKUP(I679&amp;C679,[1]Sheet!$D$2:$E$228,2,FALSE))," ",VLOOKUP(I679&amp;C679,[1]Sheet!$D$2:$E$228,2,FALSE))</f>
        <v>Kit &amp; Janice</v>
      </c>
      <c r="AO679" s="122" t="str">
        <f>+I679&amp;C679</f>
        <v>KDKHONG KONG</v>
      </c>
      <c r="AP679" s="122" t="str">
        <f>C679&amp;D679&amp;E679&amp;G679&amp;I679&amp;O679</f>
        <v>HONG KONG32100372372KDKMAR</v>
      </c>
      <c r="AQ679" s="122" t="str">
        <f>B679&amp;D679&amp;N679</f>
        <v xml:space="preserve">SOUTH EAST ASIA32100VF </v>
      </c>
      <c r="AR679" s="123" t="str">
        <f>+D679&amp;J679</f>
        <v>32100SE</v>
      </c>
      <c r="AS679" s="124" t="str">
        <f t="shared" si="97"/>
        <v/>
      </c>
      <c r="AT679" s="125" t="str">
        <f t="shared" si="98"/>
        <v>25DLC07</v>
      </c>
      <c r="AU679" s="125" t="str">
        <f>IF(NOT(AT679=""),VLOOKUP(AT679,[1]PSI_Category!A:B,2,0),"")</f>
        <v>V/F</v>
      </c>
      <c r="AV679" s="125" t="s">
        <v>533</v>
      </c>
      <c r="AW679" s="125" t="s">
        <v>1726</v>
      </c>
      <c r="AX679" s="125" t="s">
        <v>533</v>
      </c>
    </row>
    <row r="680" spans="1:50" s="103" customFormat="1" ht="11.4" customHeight="1" x14ac:dyDescent="0.3">
      <c r="B680" s="104" t="s">
        <v>1866</v>
      </c>
      <c r="C680" s="105" t="s">
        <v>1867</v>
      </c>
      <c r="D680" s="106">
        <v>32100</v>
      </c>
      <c r="E680" s="107">
        <v>372</v>
      </c>
      <c r="F680" s="105" t="s">
        <v>1909</v>
      </c>
      <c r="G680" s="107">
        <v>372</v>
      </c>
      <c r="H680" s="105" t="s">
        <v>1909</v>
      </c>
      <c r="I680" s="105" t="s">
        <v>1773</v>
      </c>
      <c r="J680" s="107" t="s">
        <v>293</v>
      </c>
      <c r="K680" s="105">
        <v>92011413</v>
      </c>
      <c r="L680" s="105" t="s">
        <v>2468</v>
      </c>
      <c r="M680" s="105" t="s">
        <v>2487</v>
      </c>
      <c r="N680" s="105" t="s">
        <v>1809</v>
      </c>
      <c r="O680" s="108" t="s">
        <v>160</v>
      </c>
      <c r="P680" s="109" t="s">
        <v>1777</v>
      </c>
      <c r="Q680" s="110"/>
      <c r="R680" s="110"/>
      <c r="S680" s="110"/>
      <c r="T680" s="110"/>
      <c r="U680" s="111"/>
      <c r="V680" s="111"/>
      <c r="W680" s="112"/>
      <c r="X680" s="113"/>
      <c r="Y680" s="114" t="s">
        <v>1711</v>
      </c>
      <c r="Z680" s="115">
        <v>308.7</v>
      </c>
      <c r="AA680" s="116">
        <v>50</v>
      </c>
      <c r="AB680" s="117">
        <f t="shared" si="90"/>
        <v>1973.4066355558396</v>
      </c>
      <c r="AC680" s="117">
        <f t="shared" si="91"/>
        <v>15.435</v>
      </c>
      <c r="AD680" s="118"/>
      <c r="AE680" s="117">
        <f t="shared" si="92"/>
        <v>0</v>
      </c>
      <c r="AF680" s="117">
        <f t="shared" si="93"/>
        <v>0</v>
      </c>
      <c r="AG680" s="119">
        <f t="shared" si="94"/>
        <v>50</v>
      </c>
      <c r="AH680" s="120">
        <f t="shared" si="95"/>
        <v>1973.4066355558396</v>
      </c>
      <c r="AI680" s="121">
        <f t="shared" si="96"/>
        <v>15.435</v>
      </c>
      <c r="AJ680" s="122" t="str">
        <f>+C680</f>
        <v>HONG KONG</v>
      </c>
      <c r="AK680" s="122" t="str">
        <f>IF(ISNA(VLOOKUP(postponeList!D680,[1]Sheet!$A$2:$B$12,2,FALSE))," ",(VLOOKUP(postponeList!D680,[1]Sheet!$A$2:$B$12,2,FALSE)))</f>
        <v>PESGD</v>
      </c>
      <c r="AL680" s="122" t="str">
        <f>IF(ISNA(VLOOKUP(E680,[1]Sheet!$G$2:$H$40,2,FALSE))," ",VLOOKUP(E680,[1]Sheet!$G$2:$H$40,2,FALSE))</f>
        <v>SHEW</v>
      </c>
      <c r="AM680" s="122" t="str">
        <f>IF(ISNA(VLOOKUP(G680,[1]Sheet!$K$2:$L$159,2,FALSE))," ",(VLOOKUP(G680,[1]Sheet!$K$2:$L$159,2,FALSE)))</f>
        <v>SHEW</v>
      </c>
      <c r="AN680" s="122" t="str">
        <f>IF(ISNA(VLOOKUP(I680&amp;C680,[1]Sheet!$D$2:$E$228,2,FALSE))," ",VLOOKUP(I680&amp;C680,[1]Sheet!$D$2:$E$228,2,FALSE))</f>
        <v>Kit &amp; Janice</v>
      </c>
      <c r="AO680" s="122" t="str">
        <f>+I680&amp;C680</f>
        <v>KDKHONG KONG</v>
      </c>
      <c r="AP680" s="122" t="str">
        <f>C680&amp;D680&amp;E680&amp;G680&amp;I680&amp;O680</f>
        <v>HONG KONG32100372372KDKMAR</v>
      </c>
      <c r="AQ680" s="122" t="str">
        <f>B680&amp;D680&amp;N680</f>
        <v xml:space="preserve">SOUTH EAST ASIA32100VF </v>
      </c>
      <c r="AR680" s="123" t="str">
        <f>+D680&amp;J680</f>
        <v>32100SE</v>
      </c>
      <c r="AS680" s="124" t="str">
        <f t="shared" si="97"/>
        <v/>
      </c>
      <c r="AT680" s="125" t="str">
        <f t="shared" si="98"/>
        <v>30ALF07</v>
      </c>
      <c r="AU680" s="125" t="str">
        <f>IF(NOT(AT680=""),VLOOKUP(AT680,[1]PSI_Category!A:B,2,0),"")</f>
        <v>V/F</v>
      </c>
      <c r="AV680" s="125" t="s">
        <v>533</v>
      </c>
      <c r="AW680" s="125" t="s">
        <v>1726</v>
      </c>
      <c r="AX680" s="125" t="s">
        <v>533</v>
      </c>
    </row>
    <row r="681" spans="1:50" s="103" customFormat="1" ht="11.4" customHeight="1" x14ac:dyDescent="0.3">
      <c r="B681" s="104" t="s">
        <v>1866</v>
      </c>
      <c r="C681" s="105" t="s">
        <v>1867</v>
      </c>
      <c r="D681" s="106">
        <v>32100</v>
      </c>
      <c r="E681" s="107">
        <v>372</v>
      </c>
      <c r="F681" s="105" t="s">
        <v>1909</v>
      </c>
      <c r="G681" s="107">
        <v>372</v>
      </c>
      <c r="H681" s="105" t="s">
        <v>1909</v>
      </c>
      <c r="I681" s="105" t="s">
        <v>1773</v>
      </c>
      <c r="J681" s="107" t="s">
        <v>293</v>
      </c>
      <c r="K681" s="105">
        <v>92011413</v>
      </c>
      <c r="L681" s="105" t="s">
        <v>2468</v>
      </c>
      <c r="M681" s="105" t="s">
        <v>2488</v>
      </c>
      <c r="N681" s="105" t="s">
        <v>1809</v>
      </c>
      <c r="O681" s="108" t="s">
        <v>160</v>
      </c>
      <c r="P681" s="109" t="s">
        <v>1777</v>
      </c>
      <c r="Q681" s="110"/>
      <c r="R681" s="110"/>
      <c r="S681" s="110"/>
      <c r="T681" s="110"/>
      <c r="U681" s="111"/>
      <c r="V681" s="111"/>
      <c r="W681" s="112"/>
      <c r="X681" s="113"/>
      <c r="Y681" s="114" t="s">
        <v>1711</v>
      </c>
      <c r="Z681" s="115">
        <v>242.5</v>
      </c>
      <c r="AA681" s="116">
        <v>600</v>
      </c>
      <c r="AB681" s="117">
        <f t="shared" si="90"/>
        <v>18602.569839544845</v>
      </c>
      <c r="AC681" s="117">
        <f t="shared" si="91"/>
        <v>145.5</v>
      </c>
      <c r="AD681" s="118"/>
      <c r="AE681" s="117">
        <f t="shared" si="92"/>
        <v>0</v>
      </c>
      <c r="AF681" s="117">
        <f t="shared" si="93"/>
        <v>0</v>
      </c>
      <c r="AG681" s="119">
        <f t="shared" si="94"/>
        <v>600</v>
      </c>
      <c r="AH681" s="120">
        <f t="shared" si="95"/>
        <v>18602.569839544845</v>
      </c>
      <c r="AI681" s="121">
        <f t="shared" si="96"/>
        <v>145.5</v>
      </c>
      <c r="AJ681" s="122" t="str">
        <f>+C681</f>
        <v>HONG KONG</v>
      </c>
      <c r="AK681" s="122" t="str">
        <f>IF(ISNA(VLOOKUP(postponeList!D681,[1]Sheet!$A$2:$B$12,2,FALSE))," ",(VLOOKUP(postponeList!D681,[1]Sheet!$A$2:$B$12,2,FALSE)))</f>
        <v>PESGD</v>
      </c>
      <c r="AL681" s="122" t="str">
        <f>IF(ISNA(VLOOKUP(E681,[1]Sheet!$G$2:$H$40,2,FALSE))," ",VLOOKUP(E681,[1]Sheet!$G$2:$H$40,2,FALSE))</f>
        <v>SHEW</v>
      </c>
      <c r="AM681" s="122" t="str">
        <f>IF(ISNA(VLOOKUP(G681,[1]Sheet!$K$2:$L$159,2,FALSE))," ",(VLOOKUP(G681,[1]Sheet!$K$2:$L$159,2,FALSE)))</f>
        <v>SHEW</v>
      </c>
      <c r="AN681" s="122" t="str">
        <f>IF(ISNA(VLOOKUP(I681&amp;C681,[1]Sheet!$D$2:$E$228,2,FALSE))," ",VLOOKUP(I681&amp;C681,[1]Sheet!$D$2:$E$228,2,FALSE))</f>
        <v>Kit &amp; Janice</v>
      </c>
      <c r="AO681" s="122" t="str">
        <f>+I681&amp;C681</f>
        <v>KDKHONG KONG</v>
      </c>
      <c r="AP681" s="122" t="str">
        <f>C681&amp;D681&amp;E681&amp;G681&amp;I681&amp;O681</f>
        <v>HONG KONG32100372372KDKMAR</v>
      </c>
      <c r="AQ681" s="122" t="str">
        <f>B681&amp;D681&amp;N681</f>
        <v xml:space="preserve">SOUTH EAST ASIA32100VF </v>
      </c>
      <c r="AR681" s="123" t="str">
        <f>+D681&amp;J681</f>
        <v>32100SE</v>
      </c>
      <c r="AS681" s="124" t="str">
        <f t="shared" si="97"/>
        <v/>
      </c>
      <c r="AT681" s="125" t="str">
        <f t="shared" si="98"/>
        <v>30AUH07</v>
      </c>
      <c r="AU681" s="125" t="str">
        <f>IF(NOT(AT681=""),VLOOKUP(AT681,[1]PSI_Category!A:B,2,0),"")</f>
        <v>V/F</v>
      </c>
      <c r="AV681" s="125" t="s">
        <v>533</v>
      </c>
      <c r="AW681" s="125" t="s">
        <v>1726</v>
      </c>
      <c r="AX681" s="125" t="s">
        <v>533</v>
      </c>
    </row>
    <row r="682" spans="1:50" s="103" customFormat="1" ht="11.4" customHeight="1" x14ac:dyDescent="0.3">
      <c r="B682" s="104" t="s">
        <v>1866</v>
      </c>
      <c r="C682" s="105" t="s">
        <v>1867</v>
      </c>
      <c r="D682" s="106">
        <v>32100</v>
      </c>
      <c r="E682" s="107">
        <v>372</v>
      </c>
      <c r="F682" s="105" t="s">
        <v>1909</v>
      </c>
      <c r="G682" s="107">
        <v>372</v>
      </c>
      <c r="H682" s="105" t="s">
        <v>1909</v>
      </c>
      <c r="I682" s="105" t="s">
        <v>1773</v>
      </c>
      <c r="J682" s="107" t="s">
        <v>293</v>
      </c>
      <c r="K682" s="105">
        <v>92011413</v>
      </c>
      <c r="L682" s="105" t="s">
        <v>2468</v>
      </c>
      <c r="M682" s="105" t="s">
        <v>2489</v>
      </c>
      <c r="N682" s="105" t="s">
        <v>1930</v>
      </c>
      <c r="O682" s="108" t="s">
        <v>160</v>
      </c>
      <c r="P682" s="109" t="s">
        <v>1777</v>
      </c>
      <c r="Q682" s="110"/>
      <c r="R682" s="110"/>
      <c r="S682" s="110"/>
      <c r="T682" s="110"/>
      <c r="U682" s="111"/>
      <c r="V682" s="111"/>
      <c r="W682" s="112"/>
      <c r="X682" s="113"/>
      <c r="Y682" s="114" t="s">
        <v>1711</v>
      </c>
      <c r="Z682" s="115">
        <v>1457.9</v>
      </c>
      <c r="AA682" s="116">
        <v>300</v>
      </c>
      <c r="AB682" s="117">
        <f t="shared" si="90"/>
        <v>55918.941379530777</v>
      </c>
      <c r="AC682" s="117">
        <f t="shared" si="91"/>
        <v>437.37</v>
      </c>
      <c r="AD682" s="118"/>
      <c r="AE682" s="117">
        <f t="shared" si="92"/>
        <v>0</v>
      </c>
      <c r="AF682" s="117">
        <f t="shared" si="93"/>
        <v>0</v>
      </c>
      <c r="AG682" s="119">
        <f t="shared" si="94"/>
        <v>300</v>
      </c>
      <c r="AH682" s="120">
        <f t="shared" si="95"/>
        <v>55918.941379530777</v>
      </c>
      <c r="AI682" s="121">
        <f t="shared" si="96"/>
        <v>437.37</v>
      </c>
      <c r="AJ682" s="122" t="str">
        <f>+C682</f>
        <v>HONG KONG</v>
      </c>
      <c r="AK682" s="122" t="str">
        <f>IF(ISNA(VLOOKUP(postponeList!D682,[1]Sheet!$A$2:$B$12,2,FALSE))," ",(VLOOKUP(postponeList!D682,[1]Sheet!$A$2:$B$12,2,FALSE)))</f>
        <v>PESGD</v>
      </c>
      <c r="AL682" s="122" t="str">
        <f>IF(ISNA(VLOOKUP(E682,[1]Sheet!$G$2:$H$40,2,FALSE))," ",VLOOKUP(E682,[1]Sheet!$G$2:$H$40,2,FALSE))</f>
        <v>SHEW</v>
      </c>
      <c r="AM682" s="122" t="str">
        <f>IF(ISNA(VLOOKUP(G682,[1]Sheet!$K$2:$L$159,2,FALSE))," ",(VLOOKUP(G682,[1]Sheet!$K$2:$L$159,2,FALSE)))</f>
        <v>SHEW</v>
      </c>
      <c r="AN682" s="122" t="str">
        <f>IF(ISNA(VLOOKUP(I682&amp;C682,[1]Sheet!$D$2:$E$228,2,FALSE))," ",VLOOKUP(I682&amp;C682,[1]Sheet!$D$2:$E$228,2,FALSE))</f>
        <v>Kit &amp; Janice</v>
      </c>
      <c r="AO682" s="122" t="str">
        <f>+I682&amp;C682</f>
        <v>KDKHONG KONG</v>
      </c>
      <c r="AP682" s="122" t="str">
        <f>C682&amp;D682&amp;E682&amp;G682&amp;I682&amp;O682</f>
        <v>HONG KONG32100372372KDKMAR</v>
      </c>
      <c r="AQ682" s="122" t="str">
        <f>B682&amp;D682&amp;N682</f>
        <v xml:space="preserve">SOUTH EAST ASIA32100BD </v>
      </c>
      <c r="AR682" s="123" t="str">
        <f>+D682&amp;J682</f>
        <v>32100SE</v>
      </c>
      <c r="AS682" s="124" t="str">
        <f t="shared" si="97"/>
        <v/>
      </c>
      <c r="AT682" s="125" t="str">
        <f t="shared" si="98"/>
        <v>30BGCHW</v>
      </c>
      <c r="AU682" s="125" t="str">
        <f>IF(NOT(AT682=""),VLOOKUP(AT682,[1]PSI_Category!A:B,2,0),"")</f>
        <v>B/D</v>
      </c>
      <c r="AV682" s="125" t="s">
        <v>1936</v>
      </c>
      <c r="AW682" s="125" t="s">
        <v>1936</v>
      </c>
      <c r="AX682" s="125" t="s">
        <v>1936</v>
      </c>
    </row>
    <row r="683" spans="1:50" s="103" customFormat="1" ht="11.4" customHeight="1" x14ac:dyDescent="0.3">
      <c r="B683" s="104" t="s">
        <v>1866</v>
      </c>
      <c r="C683" s="105" t="s">
        <v>1867</v>
      </c>
      <c r="D683" s="106">
        <v>32100</v>
      </c>
      <c r="E683" s="107">
        <v>372</v>
      </c>
      <c r="F683" s="105" t="s">
        <v>1909</v>
      </c>
      <c r="G683" s="107">
        <v>372</v>
      </c>
      <c r="H683" s="105" t="s">
        <v>1909</v>
      </c>
      <c r="I683" s="105" t="s">
        <v>1773</v>
      </c>
      <c r="J683" s="107" t="s">
        <v>293</v>
      </c>
      <c r="K683" s="105">
        <v>92011413</v>
      </c>
      <c r="L683" s="105" t="s">
        <v>2468</v>
      </c>
      <c r="M683" s="105" t="s">
        <v>2490</v>
      </c>
      <c r="N683" s="105" t="s">
        <v>1930</v>
      </c>
      <c r="O683" s="108" t="s">
        <v>160</v>
      </c>
      <c r="P683" s="109" t="s">
        <v>1777</v>
      </c>
      <c r="Q683" s="110"/>
      <c r="R683" s="110"/>
      <c r="S683" s="110"/>
      <c r="T683" s="110"/>
      <c r="U683" s="111"/>
      <c r="V683" s="111"/>
      <c r="W683" s="112"/>
      <c r="X683" s="113"/>
      <c r="Y683" s="114" t="s">
        <v>1711</v>
      </c>
      <c r="Z683" s="115">
        <v>1730.8</v>
      </c>
      <c r="AA683" s="116">
        <v>200</v>
      </c>
      <c r="AB683" s="117">
        <f t="shared" si="90"/>
        <v>44257.495365339128</v>
      </c>
      <c r="AC683" s="117">
        <f t="shared" si="91"/>
        <v>346.16</v>
      </c>
      <c r="AD683" s="118"/>
      <c r="AE683" s="117">
        <f t="shared" si="92"/>
        <v>0</v>
      </c>
      <c r="AF683" s="117">
        <f t="shared" si="93"/>
        <v>0</v>
      </c>
      <c r="AG683" s="119">
        <f t="shared" si="94"/>
        <v>200</v>
      </c>
      <c r="AH683" s="120">
        <f t="shared" si="95"/>
        <v>44257.495365339128</v>
      </c>
      <c r="AI683" s="121">
        <f t="shared" si="96"/>
        <v>346.16</v>
      </c>
      <c r="AJ683" s="122" t="str">
        <f>+C683</f>
        <v>HONG KONG</v>
      </c>
      <c r="AK683" s="122" t="str">
        <f>IF(ISNA(VLOOKUP(postponeList!D683,[1]Sheet!$A$2:$B$12,2,FALSE))," ",(VLOOKUP(postponeList!D683,[1]Sheet!$A$2:$B$12,2,FALSE)))</f>
        <v>PESGD</v>
      </c>
      <c r="AL683" s="122" t="str">
        <f>IF(ISNA(VLOOKUP(E683,[1]Sheet!$G$2:$H$40,2,FALSE))," ",VLOOKUP(E683,[1]Sheet!$G$2:$H$40,2,FALSE))</f>
        <v>SHEW</v>
      </c>
      <c r="AM683" s="122" t="str">
        <f>IF(ISNA(VLOOKUP(G683,[1]Sheet!$K$2:$L$159,2,FALSE))," ",(VLOOKUP(G683,[1]Sheet!$K$2:$L$159,2,FALSE)))</f>
        <v>SHEW</v>
      </c>
      <c r="AN683" s="122" t="str">
        <f>IF(ISNA(VLOOKUP(I683&amp;C683,[1]Sheet!$D$2:$E$228,2,FALSE))," ",VLOOKUP(I683&amp;C683,[1]Sheet!$D$2:$E$228,2,FALSE))</f>
        <v>Kit &amp; Janice</v>
      </c>
      <c r="AO683" s="122" t="str">
        <f>+I683&amp;C683</f>
        <v>KDKHONG KONG</v>
      </c>
      <c r="AP683" s="122" t="str">
        <f>C683&amp;D683&amp;E683&amp;G683&amp;I683&amp;O683</f>
        <v>HONG KONG32100372372KDKMAR</v>
      </c>
      <c r="AQ683" s="122" t="str">
        <f>B683&amp;D683&amp;N683</f>
        <v xml:space="preserve">SOUTH EAST ASIA32100BD </v>
      </c>
      <c r="AR683" s="123" t="str">
        <f>+D683&amp;J683</f>
        <v>32100SE</v>
      </c>
      <c r="AS683" s="124" t="str">
        <f t="shared" si="97"/>
        <v/>
      </c>
      <c r="AT683" s="125" t="str">
        <f t="shared" si="98"/>
        <v>30BWBH-W</v>
      </c>
      <c r="AU683" s="125" t="str">
        <f>IF(NOT(AT683=""),VLOOKUP(AT683,[1]PSI_Category!A:B,2,0),"")</f>
        <v>B/D</v>
      </c>
      <c r="AV683" s="125" t="s">
        <v>1936</v>
      </c>
      <c r="AW683" s="125" t="s">
        <v>1936</v>
      </c>
      <c r="AX683" s="125" t="s">
        <v>1936</v>
      </c>
    </row>
    <row r="684" spans="1:50" s="103" customFormat="1" ht="11.4" customHeight="1" x14ac:dyDescent="0.3">
      <c r="B684" s="104" t="s">
        <v>1866</v>
      </c>
      <c r="C684" s="105" t="s">
        <v>1867</v>
      </c>
      <c r="D684" s="106">
        <v>32100</v>
      </c>
      <c r="E684" s="107">
        <v>372</v>
      </c>
      <c r="F684" s="105" t="s">
        <v>1909</v>
      </c>
      <c r="G684" s="107">
        <v>372</v>
      </c>
      <c r="H684" s="105" t="s">
        <v>1909</v>
      </c>
      <c r="I684" s="105" t="s">
        <v>298</v>
      </c>
      <c r="J684" s="107" t="s">
        <v>293</v>
      </c>
      <c r="K684" s="105">
        <v>92011069</v>
      </c>
      <c r="L684" s="105" t="s">
        <v>2491</v>
      </c>
      <c r="M684" s="105" t="s">
        <v>2492</v>
      </c>
      <c r="N684" s="105" t="s">
        <v>341</v>
      </c>
      <c r="O684" s="108" t="s">
        <v>160</v>
      </c>
      <c r="P684" s="109" t="s">
        <v>1777</v>
      </c>
      <c r="Q684" s="110"/>
      <c r="R684" s="110"/>
      <c r="S684" s="110"/>
      <c r="T684" s="110"/>
      <c r="U684" s="111"/>
      <c r="V684" s="111"/>
      <c r="W684" s="112"/>
      <c r="X684" s="113"/>
      <c r="Y684" s="114" t="s">
        <v>1711</v>
      </c>
      <c r="Z684" s="115">
        <v>440.4</v>
      </c>
      <c r="AA684" s="116">
        <v>512</v>
      </c>
      <c r="AB684" s="117">
        <f t="shared" si="90"/>
        <v>28828.843572204816</v>
      </c>
      <c r="AC684" s="117">
        <f t="shared" si="91"/>
        <v>225.48479999999998</v>
      </c>
      <c r="AD684" s="118"/>
      <c r="AE684" s="117">
        <f t="shared" si="92"/>
        <v>0</v>
      </c>
      <c r="AF684" s="117">
        <f t="shared" si="93"/>
        <v>0</v>
      </c>
      <c r="AG684" s="119">
        <f t="shared" si="94"/>
        <v>512</v>
      </c>
      <c r="AH684" s="120">
        <f t="shared" si="95"/>
        <v>28828.843572204816</v>
      </c>
      <c r="AI684" s="121">
        <f t="shared" si="96"/>
        <v>225.48479999999998</v>
      </c>
      <c r="AJ684" s="122" t="str">
        <f>+C684</f>
        <v>HONG KONG</v>
      </c>
      <c r="AK684" s="122" t="str">
        <f>IF(ISNA(VLOOKUP(postponeList!D684,[1]Sheet!$A$2:$B$12,2,FALSE))," ",(VLOOKUP(postponeList!D684,[1]Sheet!$A$2:$B$12,2,FALSE)))</f>
        <v>PESGD</v>
      </c>
      <c r="AL684" s="122" t="str">
        <f>IF(ISNA(VLOOKUP(E684,[1]Sheet!$G$2:$H$40,2,FALSE))," ",VLOOKUP(E684,[1]Sheet!$G$2:$H$40,2,FALSE))</f>
        <v>SHEW</v>
      </c>
      <c r="AM684" s="122" t="str">
        <f>IF(ISNA(VLOOKUP(G684,[1]Sheet!$K$2:$L$159,2,FALSE))," ",(VLOOKUP(G684,[1]Sheet!$K$2:$L$159,2,FALSE)))</f>
        <v>SHEW</v>
      </c>
      <c r="AN684" s="122" t="str">
        <f>IF(ISNA(VLOOKUP(I684&amp;C684,[1]Sheet!$D$2:$E$228,2,FALSE))," ",VLOOKUP(I684&amp;C684,[1]Sheet!$D$2:$E$228,2,FALSE))</f>
        <v>Kit &amp; Janice</v>
      </c>
      <c r="AO684" s="122" t="str">
        <f>+I684&amp;C684</f>
        <v>PANHONG KONG</v>
      </c>
      <c r="AP684" s="122" t="str">
        <f>C684&amp;D684&amp;E684&amp;G684&amp;I684&amp;O684</f>
        <v>HONG KONG32100372372PANMAR</v>
      </c>
      <c r="AQ684" s="122" t="str">
        <f>B684&amp;D684&amp;N684</f>
        <v>SOUTH EAST ASIA32100CBN</v>
      </c>
      <c r="AR684" s="123" t="str">
        <f>+D684&amp;J684</f>
        <v>32100SE</v>
      </c>
      <c r="AS684" s="124" t="str">
        <f t="shared" si="97"/>
        <v/>
      </c>
      <c r="AT684" s="125" t="str">
        <f t="shared" si="98"/>
        <v>FV-04NU1H</v>
      </c>
      <c r="AU684" s="125" t="str">
        <f>IF(NOT(AT684=""),VLOOKUP(AT684,[1]PSI_Category!A:B,2,0),"")</f>
        <v>CBN</v>
      </c>
      <c r="AV684" s="125" t="s">
        <v>341</v>
      </c>
      <c r="AW684" s="125" t="s">
        <v>341</v>
      </c>
      <c r="AX684" s="125" t="s">
        <v>341</v>
      </c>
    </row>
    <row r="685" spans="1:50" s="103" customFormat="1" ht="11.4" customHeight="1" x14ac:dyDescent="0.3">
      <c r="B685" s="104" t="s">
        <v>1866</v>
      </c>
      <c r="C685" s="105" t="s">
        <v>1867</v>
      </c>
      <c r="D685" s="106">
        <v>32100</v>
      </c>
      <c r="E685" s="107">
        <v>372</v>
      </c>
      <c r="F685" s="105" t="s">
        <v>1909</v>
      </c>
      <c r="G685" s="107">
        <v>372</v>
      </c>
      <c r="H685" s="105" t="s">
        <v>1909</v>
      </c>
      <c r="I685" s="105" t="s">
        <v>298</v>
      </c>
      <c r="J685" s="107" t="s">
        <v>293</v>
      </c>
      <c r="K685" s="105">
        <v>92011162</v>
      </c>
      <c r="L685" s="105" t="s">
        <v>2493</v>
      </c>
      <c r="M685" s="105" t="s">
        <v>2494</v>
      </c>
      <c r="N685" s="105" t="s">
        <v>341</v>
      </c>
      <c r="O685" s="108" t="s">
        <v>160</v>
      </c>
      <c r="P685" s="109" t="s">
        <v>1777</v>
      </c>
      <c r="Q685" s="110"/>
      <c r="R685" s="110"/>
      <c r="S685" s="110"/>
      <c r="T685" s="110"/>
      <c r="U685" s="111"/>
      <c r="V685" s="111"/>
      <c r="W685" s="112"/>
      <c r="X685" s="113"/>
      <c r="Y685" s="114" t="s">
        <v>1711</v>
      </c>
      <c r="Z685" s="115">
        <v>1688.9</v>
      </c>
      <c r="AA685" s="116">
        <v>5</v>
      </c>
      <c r="AB685" s="117">
        <f t="shared" si="90"/>
        <v>1079.6522406188071</v>
      </c>
      <c r="AC685" s="117">
        <f t="shared" si="91"/>
        <v>8.4444999999999997</v>
      </c>
      <c r="AD685" s="118"/>
      <c r="AE685" s="117">
        <f t="shared" si="92"/>
        <v>0</v>
      </c>
      <c r="AF685" s="117">
        <f t="shared" si="93"/>
        <v>0</v>
      </c>
      <c r="AG685" s="119">
        <f t="shared" si="94"/>
        <v>5</v>
      </c>
      <c r="AH685" s="120">
        <f t="shared" si="95"/>
        <v>1079.6522406188071</v>
      </c>
      <c r="AI685" s="121">
        <f t="shared" si="96"/>
        <v>8.4444999999999997</v>
      </c>
      <c r="AJ685" s="122" t="str">
        <f>+C685</f>
        <v>HONG KONG</v>
      </c>
      <c r="AK685" s="122" t="str">
        <f>IF(ISNA(VLOOKUP(postponeList!D685,[1]Sheet!$A$2:$B$12,2,FALSE))," ",(VLOOKUP(postponeList!D685,[1]Sheet!$A$2:$B$12,2,FALSE)))</f>
        <v>PESGD</v>
      </c>
      <c r="AL685" s="122" t="str">
        <f>IF(ISNA(VLOOKUP(E685,[1]Sheet!$G$2:$H$40,2,FALSE))," ",VLOOKUP(E685,[1]Sheet!$G$2:$H$40,2,FALSE))</f>
        <v>SHEW</v>
      </c>
      <c r="AM685" s="122" t="str">
        <f>IF(ISNA(VLOOKUP(G685,[1]Sheet!$K$2:$L$159,2,FALSE))," ",(VLOOKUP(G685,[1]Sheet!$K$2:$L$159,2,FALSE)))</f>
        <v>SHEW</v>
      </c>
      <c r="AN685" s="122" t="str">
        <f>IF(ISNA(VLOOKUP(I685&amp;C685,[1]Sheet!$D$2:$E$228,2,FALSE))," ",VLOOKUP(I685&amp;C685,[1]Sheet!$D$2:$E$228,2,FALSE))</f>
        <v>Kit &amp; Janice</v>
      </c>
      <c r="AO685" s="122" t="str">
        <f>+I685&amp;C685</f>
        <v>PANHONG KONG</v>
      </c>
      <c r="AP685" s="122" t="str">
        <f>C685&amp;D685&amp;E685&amp;G685&amp;I685&amp;O685</f>
        <v>HONG KONG32100372372PANMAR</v>
      </c>
      <c r="AQ685" s="122" t="str">
        <f>B685&amp;D685&amp;N685</f>
        <v>SOUTH EAST ASIA32100CBN</v>
      </c>
      <c r="AR685" s="123" t="str">
        <f>+D685&amp;J685</f>
        <v>32100SE</v>
      </c>
      <c r="AS685" s="124" t="str">
        <f t="shared" si="97"/>
        <v/>
      </c>
      <c r="AT685" s="125" t="str">
        <f t="shared" si="98"/>
        <v>FV-25NS3H</v>
      </c>
      <c r="AU685" s="125" t="str">
        <f>IF(NOT(AT685=""),VLOOKUP(AT685,[1]PSI_Category!A:B,2,0),"")</f>
        <v>CBN</v>
      </c>
      <c r="AV685" s="125" t="s">
        <v>341</v>
      </c>
      <c r="AW685" s="125" t="s">
        <v>341</v>
      </c>
      <c r="AX685" s="125" t="s">
        <v>341</v>
      </c>
    </row>
    <row r="686" spans="1:50" s="103" customFormat="1" ht="11.4" customHeight="1" x14ac:dyDescent="0.3">
      <c r="B686" s="104" t="s">
        <v>1866</v>
      </c>
      <c r="C686" s="105" t="s">
        <v>1867</v>
      </c>
      <c r="D686" s="106">
        <v>32100</v>
      </c>
      <c r="E686" s="107">
        <v>372</v>
      </c>
      <c r="F686" s="105" t="s">
        <v>1909</v>
      </c>
      <c r="G686" s="107">
        <v>372</v>
      </c>
      <c r="H686" s="105" t="s">
        <v>1909</v>
      </c>
      <c r="I686" s="105" t="s">
        <v>298</v>
      </c>
      <c r="J686" s="107" t="s">
        <v>293</v>
      </c>
      <c r="K686" s="105">
        <v>92011542</v>
      </c>
      <c r="L686" s="105" t="s">
        <v>2495</v>
      </c>
      <c r="M686" s="105" t="s">
        <v>2496</v>
      </c>
      <c r="N686" s="105" t="s">
        <v>1766</v>
      </c>
      <c r="O686" s="108" t="s">
        <v>160</v>
      </c>
      <c r="P686" s="109" t="s">
        <v>1777</v>
      </c>
      <c r="Q686" s="110"/>
      <c r="R686" s="110"/>
      <c r="S686" s="110"/>
      <c r="T686" s="110"/>
      <c r="U686" s="111"/>
      <c r="V686" s="111"/>
      <c r="W686" s="112"/>
      <c r="X686" s="113"/>
      <c r="Y686" s="114" t="s">
        <v>1711</v>
      </c>
      <c r="Z686" s="115">
        <v>1785.5</v>
      </c>
      <c r="AA686" s="116">
        <v>20</v>
      </c>
      <c r="AB686" s="117">
        <f t="shared" si="90"/>
        <v>4565.6204052931025</v>
      </c>
      <c r="AC686" s="117">
        <f t="shared" si="91"/>
        <v>35.71</v>
      </c>
      <c r="AD686" s="118"/>
      <c r="AE686" s="117">
        <f t="shared" si="92"/>
        <v>0</v>
      </c>
      <c r="AF686" s="117">
        <f t="shared" si="93"/>
        <v>0</v>
      </c>
      <c r="AG686" s="119">
        <f t="shared" si="94"/>
        <v>20</v>
      </c>
      <c r="AH686" s="120">
        <f t="shared" si="95"/>
        <v>4565.6204052931025</v>
      </c>
      <c r="AI686" s="121">
        <f t="shared" si="96"/>
        <v>35.71</v>
      </c>
      <c r="AJ686" s="122" t="str">
        <f>+C686</f>
        <v>HONG KONG</v>
      </c>
      <c r="AK686" s="122" t="str">
        <f>IF(ISNA(VLOOKUP(postponeList!D686,[1]Sheet!$A$2:$B$12,2,FALSE))," ",(VLOOKUP(postponeList!D686,[1]Sheet!$A$2:$B$12,2,FALSE)))</f>
        <v>PESGD</v>
      </c>
      <c r="AL686" s="122" t="str">
        <f>IF(ISNA(VLOOKUP(E686,[1]Sheet!$G$2:$H$40,2,FALSE))," ",VLOOKUP(E686,[1]Sheet!$G$2:$H$40,2,FALSE))</f>
        <v>SHEW</v>
      </c>
      <c r="AM686" s="122" t="str">
        <f>IF(ISNA(VLOOKUP(G686,[1]Sheet!$K$2:$L$159,2,FALSE))," ",(VLOOKUP(G686,[1]Sheet!$K$2:$L$159,2,FALSE)))</f>
        <v>SHEW</v>
      </c>
      <c r="AN686" s="122" t="str">
        <f>IF(ISNA(VLOOKUP(I686&amp;C686,[1]Sheet!$D$2:$E$228,2,FALSE))," ",VLOOKUP(I686&amp;C686,[1]Sheet!$D$2:$E$228,2,FALSE))</f>
        <v>Kit &amp; Janice</v>
      </c>
      <c r="AO686" s="122" t="str">
        <f>+I686&amp;C686</f>
        <v>PANHONG KONG</v>
      </c>
      <c r="AP686" s="122" t="str">
        <f>C686&amp;D686&amp;E686&amp;G686&amp;I686&amp;O686</f>
        <v>HONG KONG32100372372PANMAR</v>
      </c>
      <c r="AQ686" s="122" t="str">
        <f>B686&amp;D686&amp;N686</f>
        <v xml:space="preserve">SOUTH EAST ASIA32100AC </v>
      </c>
      <c r="AR686" s="123" t="str">
        <f>+D686&amp;J686</f>
        <v>32100SE</v>
      </c>
      <c r="AS686" s="124" t="str">
        <f t="shared" si="97"/>
        <v/>
      </c>
      <c r="AT686" s="125" t="str">
        <f t="shared" si="98"/>
        <v>FY-10ELNNAX</v>
      </c>
      <c r="AU686" s="125" t="str">
        <f>IF(NOT(AT686=""),VLOOKUP(AT686,[1]PSI_Category!A:B,2,0),"")</f>
        <v>A/C</v>
      </c>
      <c r="AV686" s="125" t="s">
        <v>545</v>
      </c>
      <c r="AW686" s="125" t="s">
        <v>545</v>
      </c>
      <c r="AX686" s="125" t="s">
        <v>545</v>
      </c>
    </row>
    <row r="687" spans="1:50" s="103" customFormat="1" ht="11.4" customHeight="1" x14ac:dyDescent="0.3">
      <c r="B687" s="104" t="s">
        <v>1866</v>
      </c>
      <c r="C687" s="105" t="s">
        <v>1867</v>
      </c>
      <c r="D687" s="106">
        <v>32100</v>
      </c>
      <c r="E687" s="107">
        <v>372</v>
      </c>
      <c r="F687" s="105" t="s">
        <v>1909</v>
      </c>
      <c r="G687" s="107">
        <v>372</v>
      </c>
      <c r="H687" s="105" t="s">
        <v>1909</v>
      </c>
      <c r="I687" s="105" t="s">
        <v>298</v>
      </c>
      <c r="J687" s="107" t="s">
        <v>293</v>
      </c>
      <c r="K687" s="105">
        <v>92011542</v>
      </c>
      <c r="L687" s="105" t="s">
        <v>2495</v>
      </c>
      <c r="M687" s="105" t="s">
        <v>2497</v>
      </c>
      <c r="N687" s="105" t="s">
        <v>1766</v>
      </c>
      <c r="O687" s="108" t="s">
        <v>160</v>
      </c>
      <c r="P687" s="109" t="s">
        <v>1777</v>
      </c>
      <c r="Q687" s="110"/>
      <c r="R687" s="110"/>
      <c r="S687" s="110"/>
      <c r="T687" s="110"/>
      <c r="U687" s="111"/>
      <c r="V687" s="111"/>
      <c r="W687" s="112"/>
      <c r="X687" s="113"/>
      <c r="Y687" s="114" t="s">
        <v>1711</v>
      </c>
      <c r="Z687" s="115">
        <v>1560.6</v>
      </c>
      <c r="AA687" s="116">
        <v>20</v>
      </c>
      <c r="AB687" s="117">
        <f t="shared" si="90"/>
        <v>3990.538899188135</v>
      </c>
      <c r="AC687" s="117">
        <f t="shared" si="91"/>
        <v>31.212</v>
      </c>
      <c r="AD687" s="118"/>
      <c r="AE687" s="117">
        <f t="shared" si="92"/>
        <v>0</v>
      </c>
      <c r="AF687" s="117">
        <f t="shared" si="93"/>
        <v>0</v>
      </c>
      <c r="AG687" s="119">
        <f t="shared" si="94"/>
        <v>20</v>
      </c>
      <c r="AH687" s="120">
        <f t="shared" si="95"/>
        <v>3990.538899188135</v>
      </c>
      <c r="AI687" s="121">
        <f t="shared" si="96"/>
        <v>31.212</v>
      </c>
      <c r="AJ687" s="122" t="str">
        <f>+C687</f>
        <v>HONG KONG</v>
      </c>
      <c r="AK687" s="122" t="str">
        <f>IF(ISNA(VLOOKUP(postponeList!D687,[1]Sheet!$A$2:$B$12,2,FALSE))," ",(VLOOKUP(postponeList!D687,[1]Sheet!$A$2:$B$12,2,FALSE)))</f>
        <v>PESGD</v>
      </c>
      <c r="AL687" s="122" t="str">
        <f>IF(ISNA(VLOOKUP(E687,[1]Sheet!$G$2:$H$40,2,FALSE))," ",VLOOKUP(E687,[1]Sheet!$G$2:$H$40,2,FALSE))</f>
        <v>SHEW</v>
      </c>
      <c r="AM687" s="122" t="str">
        <f>IF(ISNA(VLOOKUP(G687,[1]Sheet!$K$2:$L$159,2,FALSE))," ",(VLOOKUP(G687,[1]Sheet!$K$2:$L$159,2,FALSE)))</f>
        <v>SHEW</v>
      </c>
      <c r="AN687" s="122" t="str">
        <f>IF(ISNA(VLOOKUP(I687&amp;C687,[1]Sheet!$D$2:$E$228,2,FALSE))," ",VLOOKUP(I687&amp;C687,[1]Sheet!$D$2:$E$228,2,FALSE))</f>
        <v>Kit &amp; Janice</v>
      </c>
      <c r="AO687" s="122" t="str">
        <f>+I687&amp;C687</f>
        <v>PANHONG KONG</v>
      </c>
      <c r="AP687" s="122" t="str">
        <f>C687&amp;D687&amp;E687&amp;G687&amp;I687&amp;O687</f>
        <v>HONG KONG32100372372PANMAR</v>
      </c>
      <c r="AQ687" s="122" t="str">
        <f>B687&amp;D687&amp;N687</f>
        <v xml:space="preserve">SOUTH EAST ASIA32100AC </v>
      </c>
      <c r="AR687" s="123" t="str">
        <f>+D687&amp;J687</f>
        <v>32100SE</v>
      </c>
      <c r="AS687" s="124" t="str">
        <f t="shared" si="97"/>
        <v/>
      </c>
      <c r="AT687" s="125" t="str">
        <f t="shared" si="98"/>
        <v>FY-10ESNNAX</v>
      </c>
      <c r="AU687" s="125" t="str">
        <f>IF(NOT(AT687=""),VLOOKUP(AT687,[1]PSI_Category!A:B,2,0),"")</f>
        <v>A/C</v>
      </c>
      <c r="AV687" s="125" t="s">
        <v>545</v>
      </c>
      <c r="AW687" s="125" t="s">
        <v>545</v>
      </c>
      <c r="AX687" s="125" t="s">
        <v>545</v>
      </c>
    </row>
    <row r="688" spans="1:50" s="133" customFormat="1" ht="11.4" customHeight="1" x14ac:dyDescent="0.3">
      <c r="A688" s="103"/>
      <c r="B688" s="104" t="s">
        <v>1866</v>
      </c>
      <c r="C688" s="105" t="s">
        <v>1867</v>
      </c>
      <c r="D688" s="106">
        <v>32100</v>
      </c>
      <c r="E688" s="107">
        <v>372</v>
      </c>
      <c r="F688" s="105" t="s">
        <v>1909</v>
      </c>
      <c r="G688" s="107">
        <v>372</v>
      </c>
      <c r="H688" s="105" t="s">
        <v>1909</v>
      </c>
      <c r="I688" s="105" t="s">
        <v>298</v>
      </c>
      <c r="J688" s="107" t="s">
        <v>293</v>
      </c>
      <c r="K688" s="105">
        <v>92011542</v>
      </c>
      <c r="L688" s="105" t="s">
        <v>2495</v>
      </c>
      <c r="M688" s="105" t="s">
        <v>2498</v>
      </c>
      <c r="N688" s="105" t="s">
        <v>1766</v>
      </c>
      <c r="O688" s="108" t="s">
        <v>160</v>
      </c>
      <c r="P688" s="109" t="s">
        <v>1777</v>
      </c>
      <c r="Q688" s="110"/>
      <c r="R688" s="110"/>
      <c r="S688" s="110"/>
      <c r="T688" s="110"/>
      <c r="U688" s="111"/>
      <c r="V688" s="111"/>
      <c r="W688" s="112"/>
      <c r="X688" s="113"/>
      <c r="Y688" s="114" t="s">
        <v>1711</v>
      </c>
      <c r="Z688" s="115">
        <v>2367.8000000000002</v>
      </c>
      <c r="AA688" s="116">
        <v>20</v>
      </c>
      <c r="AB688" s="117">
        <f t="shared" si="90"/>
        <v>6054.5931087387326</v>
      </c>
      <c r="AC688" s="117">
        <f t="shared" si="91"/>
        <v>47.356000000000002</v>
      </c>
      <c r="AD688" s="118"/>
      <c r="AE688" s="117">
        <f t="shared" si="92"/>
        <v>0</v>
      </c>
      <c r="AF688" s="117">
        <f t="shared" si="93"/>
        <v>0</v>
      </c>
      <c r="AG688" s="119">
        <f t="shared" si="94"/>
        <v>20</v>
      </c>
      <c r="AH688" s="120">
        <f t="shared" si="95"/>
        <v>6054.5931087387326</v>
      </c>
      <c r="AI688" s="121">
        <f t="shared" si="96"/>
        <v>47.356000000000002</v>
      </c>
      <c r="AJ688" s="122" t="str">
        <f>+C688</f>
        <v>HONG KONG</v>
      </c>
      <c r="AK688" s="122" t="str">
        <f>IF(ISNA(VLOOKUP(postponeList!D688,[1]Sheet!$A$2:$B$12,2,FALSE))," ",(VLOOKUP(postponeList!D688,[1]Sheet!$A$2:$B$12,2,FALSE)))</f>
        <v>PESGD</v>
      </c>
      <c r="AL688" s="122" t="str">
        <f>IF(ISNA(VLOOKUP(E688,[1]Sheet!$G$2:$H$40,2,FALSE))," ",VLOOKUP(E688,[1]Sheet!$G$2:$H$40,2,FALSE))</f>
        <v>SHEW</v>
      </c>
      <c r="AM688" s="122" t="str">
        <f>IF(ISNA(VLOOKUP(G688,[1]Sheet!$K$2:$L$159,2,FALSE))," ",(VLOOKUP(G688,[1]Sheet!$K$2:$L$159,2,FALSE)))</f>
        <v>SHEW</v>
      </c>
      <c r="AN688" s="122" t="str">
        <f>IF(ISNA(VLOOKUP(I688&amp;C688,[1]Sheet!$D$2:$E$228,2,FALSE))," ",VLOOKUP(I688&amp;C688,[1]Sheet!$D$2:$E$228,2,FALSE))</f>
        <v>Kit &amp; Janice</v>
      </c>
      <c r="AO688" s="122" t="str">
        <f>+I688&amp;C688</f>
        <v>PANHONG KONG</v>
      </c>
      <c r="AP688" s="122" t="str">
        <f>C688&amp;D688&amp;E688&amp;G688&amp;I688&amp;O688</f>
        <v>HONG KONG32100372372PANMAR</v>
      </c>
      <c r="AQ688" s="122" t="str">
        <f>B688&amp;D688&amp;N688</f>
        <v xml:space="preserve">SOUTH EAST ASIA32100AC </v>
      </c>
      <c r="AR688" s="123" t="str">
        <f>+D688&amp;J688</f>
        <v>32100SE</v>
      </c>
      <c r="AS688" s="124" t="str">
        <f t="shared" si="97"/>
        <v/>
      </c>
      <c r="AT688" s="125" t="str">
        <f t="shared" si="98"/>
        <v>FY-12ELNNAX</v>
      </c>
      <c r="AU688" s="125" t="str">
        <f>IF(NOT(AT688=""),VLOOKUP(AT688,[1]PSI_Category!A:B,2,0),"")</f>
        <v>A/C</v>
      </c>
      <c r="AV688" s="125" t="s">
        <v>545</v>
      </c>
      <c r="AW688" s="125" t="s">
        <v>545</v>
      </c>
      <c r="AX688" s="125" t="s">
        <v>545</v>
      </c>
    </row>
    <row r="689" spans="1:50" s="103" customFormat="1" ht="11.4" customHeight="1" x14ac:dyDescent="0.3">
      <c r="B689" s="104" t="s">
        <v>1866</v>
      </c>
      <c r="C689" s="105" t="s">
        <v>1867</v>
      </c>
      <c r="D689" s="106">
        <v>32100</v>
      </c>
      <c r="E689" s="107">
        <v>372</v>
      </c>
      <c r="F689" s="105" t="s">
        <v>1909</v>
      </c>
      <c r="G689" s="107">
        <v>372</v>
      </c>
      <c r="H689" s="105" t="s">
        <v>1909</v>
      </c>
      <c r="I689" s="105" t="s">
        <v>298</v>
      </c>
      <c r="J689" s="107" t="s">
        <v>293</v>
      </c>
      <c r="K689" s="105">
        <v>92011542</v>
      </c>
      <c r="L689" s="105" t="s">
        <v>2495</v>
      </c>
      <c r="M689" s="105" t="s">
        <v>2499</v>
      </c>
      <c r="N689" s="105" t="s">
        <v>1766</v>
      </c>
      <c r="O689" s="108" t="s">
        <v>160</v>
      </c>
      <c r="P689" s="109" t="s">
        <v>1777</v>
      </c>
      <c r="Q689" s="110"/>
      <c r="R689" s="110"/>
      <c r="S689" s="110"/>
      <c r="T689" s="110"/>
      <c r="U689" s="111"/>
      <c r="V689" s="111"/>
      <c r="W689" s="112"/>
      <c r="X689" s="113"/>
      <c r="Y689" s="114" t="s">
        <v>1711</v>
      </c>
      <c r="Z689" s="115">
        <v>1979.2</v>
      </c>
      <c r="AA689" s="116">
        <v>30</v>
      </c>
      <c r="AB689" s="117">
        <f t="shared" si="90"/>
        <v>7591.382727098382</v>
      </c>
      <c r="AC689" s="117">
        <f t="shared" si="91"/>
        <v>59.375999999999998</v>
      </c>
      <c r="AD689" s="118"/>
      <c r="AE689" s="117">
        <f t="shared" si="92"/>
        <v>0</v>
      </c>
      <c r="AF689" s="117">
        <f t="shared" si="93"/>
        <v>0</v>
      </c>
      <c r="AG689" s="119">
        <f t="shared" si="94"/>
        <v>30</v>
      </c>
      <c r="AH689" s="120">
        <f t="shared" si="95"/>
        <v>7591.382727098382</v>
      </c>
      <c r="AI689" s="121">
        <f t="shared" si="96"/>
        <v>59.375999999999998</v>
      </c>
      <c r="AJ689" s="122" t="str">
        <f>+C689</f>
        <v>HONG KONG</v>
      </c>
      <c r="AK689" s="122" t="str">
        <f>IF(ISNA(VLOOKUP(postponeList!D689,[1]Sheet!$A$2:$B$12,2,FALSE))," ",(VLOOKUP(postponeList!D689,[1]Sheet!$A$2:$B$12,2,FALSE)))</f>
        <v>PESGD</v>
      </c>
      <c r="AL689" s="122" t="str">
        <f>IF(ISNA(VLOOKUP(E689,[1]Sheet!$G$2:$H$40,2,FALSE))," ",VLOOKUP(E689,[1]Sheet!$G$2:$H$40,2,FALSE))</f>
        <v>SHEW</v>
      </c>
      <c r="AM689" s="122" t="str">
        <f>IF(ISNA(VLOOKUP(G689,[1]Sheet!$K$2:$L$159,2,FALSE))," ",(VLOOKUP(G689,[1]Sheet!$K$2:$L$159,2,FALSE)))</f>
        <v>SHEW</v>
      </c>
      <c r="AN689" s="122" t="str">
        <f>IF(ISNA(VLOOKUP(I689&amp;C689,[1]Sheet!$D$2:$E$228,2,FALSE))," ",VLOOKUP(I689&amp;C689,[1]Sheet!$D$2:$E$228,2,FALSE))</f>
        <v>Kit &amp; Janice</v>
      </c>
      <c r="AO689" s="122" t="str">
        <f>+I689&amp;C689</f>
        <v>PANHONG KONG</v>
      </c>
      <c r="AP689" s="122" t="str">
        <f>C689&amp;D689&amp;E689&amp;G689&amp;I689&amp;O689</f>
        <v>HONG KONG32100372372PANMAR</v>
      </c>
      <c r="AQ689" s="122" t="str">
        <f>B689&amp;D689&amp;N689</f>
        <v xml:space="preserve">SOUTH EAST ASIA32100AC </v>
      </c>
      <c r="AR689" s="123" t="str">
        <f>+D689&amp;J689</f>
        <v>32100SE</v>
      </c>
      <c r="AS689" s="124" t="str">
        <f t="shared" si="97"/>
        <v/>
      </c>
      <c r="AT689" s="125" t="str">
        <f t="shared" si="98"/>
        <v>FY-12ESNNAX</v>
      </c>
      <c r="AU689" s="125" t="str">
        <f>IF(NOT(AT689=""),VLOOKUP(AT689,[1]PSI_Category!A:B,2,0),"")</f>
        <v>A/C</v>
      </c>
      <c r="AV689" s="125" t="s">
        <v>545</v>
      </c>
      <c r="AW689" s="125" t="s">
        <v>545</v>
      </c>
      <c r="AX689" s="125" t="s">
        <v>545</v>
      </c>
    </row>
    <row r="690" spans="1:50" s="103" customFormat="1" ht="11.4" customHeight="1" x14ac:dyDescent="0.3">
      <c r="B690" s="104" t="s">
        <v>1866</v>
      </c>
      <c r="C690" s="105" t="s">
        <v>1867</v>
      </c>
      <c r="D690" s="106">
        <v>32100</v>
      </c>
      <c r="E690" s="107">
        <v>372</v>
      </c>
      <c r="F690" s="105" t="s">
        <v>1909</v>
      </c>
      <c r="G690" s="107">
        <v>372</v>
      </c>
      <c r="H690" s="105" t="s">
        <v>1909</v>
      </c>
      <c r="I690" s="105" t="s">
        <v>298</v>
      </c>
      <c r="J690" s="107" t="s">
        <v>293</v>
      </c>
      <c r="K690" s="105">
        <v>92011542</v>
      </c>
      <c r="L690" s="105" t="s">
        <v>2495</v>
      </c>
      <c r="M690" s="105" t="s">
        <v>2500</v>
      </c>
      <c r="N690" s="105" t="s">
        <v>1766</v>
      </c>
      <c r="O690" s="108" t="s">
        <v>160</v>
      </c>
      <c r="P690" s="109" t="s">
        <v>1777</v>
      </c>
      <c r="Q690" s="110"/>
      <c r="R690" s="110"/>
      <c r="S690" s="110"/>
      <c r="T690" s="110"/>
      <c r="U690" s="111"/>
      <c r="V690" s="111"/>
      <c r="W690" s="112"/>
      <c r="X690" s="113"/>
      <c r="Y690" s="114" t="s">
        <v>1711</v>
      </c>
      <c r="Z690" s="115">
        <v>2717.5</v>
      </c>
      <c r="AA690" s="116">
        <v>20</v>
      </c>
      <c r="AB690" s="117">
        <f t="shared" si="90"/>
        <v>6948.794988173624</v>
      </c>
      <c r="AC690" s="117">
        <f t="shared" si="91"/>
        <v>54.35</v>
      </c>
      <c r="AD690" s="118"/>
      <c r="AE690" s="117">
        <f t="shared" si="92"/>
        <v>0</v>
      </c>
      <c r="AF690" s="117">
        <f t="shared" si="93"/>
        <v>0</v>
      </c>
      <c r="AG690" s="119">
        <f t="shared" si="94"/>
        <v>20</v>
      </c>
      <c r="AH690" s="120">
        <f t="shared" si="95"/>
        <v>6948.794988173624</v>
      </c>
      <c r="AI690" s="121">
        <f t="shared" si="96"/>
        <v>54.35</v>
      </c>
      <c r="AJ690" s="122" t="str">
        <f>+C690</f>
        <v>HONG KONG</v>
      </c>
      <c r="AK690" s="122" t="str">
        <f>IF(ISNA(VLOOKUP(postponeList!D690,[1]Sheet!$A$2:$B$12,2,FALSE))," ",(VLOOKUP(postponeList!D690,[1]Sheet!$A$2:$B$12,2,FALSE)))</f>
        <v>PESGD</v>
      </c>
      <c r="AL690" s="122" t="str">
        <f>IF(ISNA(VLOOKUP(E690,[1]Sheet!$G$2:$H$40,2,FALSE))," ",VLOOKUP(E690,[1]Sheet!$G$2:$H$40,2,FALSE))</f>
        <v>SHEW</v>
      </c>
      <c r="AM690" s="122" t="str">
        <f>IF(ISNA(VLOOKUP(G690,[1]Sheet!$K$2:$L$159,2,FALSE))," ",(VLOOKUP(G690,[1]Sheet!$K$2:$L$159,2,FALSE)))</f>
        <v>SHEW</v>
      </c>
      <c r="AN690" s="122" t="str">
        <f>IF(ISNA(VLOOKUP(I690&amp;C690,[1]Sheet!$D$2:$E$228,2,FALSE))," ",VLOOKUP(I690&amp;C690,[1]Sheet!$D$2:$E$228,2,FALSE))</f>
        <v>Kit &amp; Janice</v>
      </c>
      <c r="AO690" s="122" t="str">
        <f>+I690&amp;C690</f>
        <v>PANHONG KONG</v>
      </c>
      <c r="AP690" s="122" t="str">
        <f>C690&amp;D690&amp;E690&amp;G690&amp;I690&amp;O690</f>
        <v>HONG KONG32100372372PANMAR</v>
      </c>
      <c r="AQ690" s="122" t="str">
        <f>B690&amp;D690&amp;N690</f>
        <v xml:space="preserve">SOUTH EAST ASIA32100AC </v>
      </c>
      <c r="AR690" s="123" t="str">
        <f>+D690&amp;J690</f>
        <v>32100SE</v>
      </c>
      <c r="AS690" s="124" t="str">
        <f t="shared" si="97"/>
        <v/>
      </c>
      <c r="AT690" s="125" t="str">
        <f t="shared" si="98"/>
        <v>FY-14ELNNAX</v>
      </c>
      <c r="AU690" s="125" t="str">
        <f>IF(NOT(AT690=""),VLOOKUP(AT690,[1]PSI_Category!A:B,2,0),"")</f>
        <v>A/C</v>
      </c>
      <c r="AV690" s="125" t="s">
        <v>545</v>
      </c>
      <c r="AW690" s="125" t="s">
        <v>545</v>
      </c>
      <c r="AX690" s="125" t="s">
        <v>545</v>
      </c>
    </row>
    <row r="691" spans="1:50" s="103" customFormat="1" ht="11.4" customHeight="1" x14ac:dyDescent="0.3">
      <c r="B691" s="104" t="s">
        <v>1866</v>
      </c>
      <c r="C691" s="105" t="s">
        <v>1867</v>
      </c>
      <c r="D691" s="106">
        <v>32100</v>
      </c>
      <c r="E691" s="107">
        <v>372</v>
      </c>
      <c r="F691" s="105" t="s">
        <v>1909</v>
      </c>
      <c r="G691" s="107">
        <v>372</v>
      </c>
      <c r="H691" s="105" t="s">
        <v>1909</v>
      </c>
      <c r="I691" s="105" t="s">
        <v>298</v>
      </c>
      <c r="J691" s="107" t="s">
        <v>293</v>
      </c>
      <c r="K691" s="105">
        <v>92011542</v>
      </c>
      <c r="L691" s="105" t="s">
        <v>2495</v>
      </c>
      <c r="M691" s="105" t="s">
        <v>2501</v>
      </c>
      <c r="N691" s="105" t="s">
        <v>1766</v>
      </c>
      <c r="O691" s="108" t="s">
        <v>160</v>
      </c>
      <c r="P691" s="109" t="s">
        <v>1777</v>
      </c>
      <c r="Q691" s="110"/>
      <c r="R691" s="110"/>
      <c r="S691" s="110"/>
      <c r="T691" s="110"/>
      <c r="U691" s="111"/>
      <c r="V691" s="111"/>
      <c r="W691" s="130"/>
      <c r="X691" s="113"/>
      <c r="Y691" s="114" t="s">
        <v>1711</v>
      </c>
      <c r="Z691" s="115">
        <v>2367.8000000000002</v>
      </c>
      <c r="AA691" s="116">
        <v>20</v>
      </c>
      <c r="AB691" s="117">
        <f t="shared" si="90"/>
        <v>6054.5931087387326</v>
      </c>
      <c r="AC691" s="117">
        <f t="shared" si="91"/>
        <v>47.356000000000002</v>
      </c>
      <c r="AD691" s="118"/>
      <c r="AE691" s="117">
        <f t="shared" si="92"/>
        <v>0</v>
      </c>
      <c r="AF691" s="117">
        <f t="shared" si="93"/>
        <v>0</v>
      </c>
      <c r="AG691" s="119">
        <f t="shared" si="94"/>
        <v>20</v>
      </c>
      <c r="AH691" s="120">
        <f t="shared" si="95"/>
        <v>6054.5931087387326</v>
      </c>
      <c r="AI691" s="121">
        <f t="shared" si="96"/>
        <v>47.356000000000002</v>
      </c>
      <c r="AJ691" s="122" t="str">
        <f>+C691</f>
        <v>HONG KONG</v>
      </c>
      <c r="AK691" s="122" t="str">
        <f>IF(ISNA(VLOOKUP(postponeList!D691,[1]Sheet!$A$2:$B$12,2,FALSE))," ",(VLOOKUP(postponeList!D691,[1]Sheet!$A$2:$B$12,2,FALSE)))</f>
        <v>PESGD</v>
      </c>
      <c r="AL691" s="122" t="str">
        <f>IF(ISNA(VLOOKUP(E691,[1]Sheet!$G$2:$H$40,2,FALSE))," ",VLOOKUP(E691,[1]Sheet!$G$2:$H$40,2,FALSE))</f>
        <v>SHEW</v>
      </c>
      <c r="AM691" s="122" t="str">
        <f>IF(ISNA(VLOOKUP(G691,[1]Sheet!$K$2:$L$159,2,FALSE))," ",(VLOOKUP(G691,[1]Sheet!$K$2:$L$159,2,FALSE)))</f>
        <v>SHEW</v>
      </c>
      <c r="AN691" s="122" t="str">
        <f>IF(ISNA(VLOOKUP(I691&amp;C691,[1]Sheet!$D$2:$E$228,2,FALSE))," ",VLOOKUP(I691&amp;C691,[1]Sheet!$D$2:$E$228,2,FALSE))</f>
        <v>Kit &amp; Janice</v>
      </c>
      <c r="AO691" s="122" t="str">
        <f>+I691&amp;C691</f>
        <v>PANHONG KONG</v>
      </c>
      <c r="AP691" s="122" t="str">
        <f>C691&amp;D691&amp;E691&amp;G691&amp;I691&amp;O691</f>
        <v>HONG KONG32100372372PANMAR</v>
      </c>
      <c r="AQ691" s="122" t="str">
        <f>B691&amp;D691&amp;N691</f>
        <v xml:space="preserve">SOUTH EAST ASIA32100AC </v>
      </c>
      <c r="AR691" s="123" t="str">
        <f>+D691&amp;J691</f>
        <v>32100SE</v>
      </c>
      <c r="AS691" s="124" t="str">
        <f t="shared" si="97"/>
        <v/>
      </c>
      <c r="AT691" s="125" t="str">
        <f t="shared" si="98"/>
        <v>FY-14ESNNAX</v>
      </c>
      <c r="AU691" s="125" t="str">
        <f>IF(NOT(AT691=""),VLOOKUP(AT691,[1]PSI_Category!A:B,2,0),"")</f>
        <v>A/C</v>
      </c>
      <c r="AV691" s="125" t="s">
        <v>545</v>
      </c>
      <c r="AW691" s="125" t="s">
        <v>545</v>
      </c>
      <c r="AX691" s="125" t="s">
        <v>545</v>
      </c>
    </row>
    <row r="692" spans="1:50" s="133" customFormat="1" ht="11.4" customHeight="1" x14ac:dyDescent="0.3">
      <c r="A692" s="103"/>
      <c r="B692" s="104" t="s">
        <v>1866</v>
      </c>
      <c r="C692" s="105" t="s">
        <v>1867</v>
      </c>
      <c r="D692" s="106">
        <v>32100</v>
      </c>
      <c r="E692" s="107">
        <v>372</v>
      </c>
      <c r="F692" s="105" t="s">
        <v>1909</v>
      </c>
      <c r="G692" s="107">
        <v>372</v>
      </c>
      <c r="H692" s="105" t="s">
        <v>1909</v>
      </c>
      <c r="I692" s="105" t="s">
        <v>298</v>
      </c>
      <c r="J692" s="107" t="s">
        <v>293</v>
      </c>
      <c r="K692" s="105">
        <v>92011542</v>
      </c>
      <c r="L692" s="105" t="s">
        <v>2495</v>
      </c>
      <c r="M692" s="105" t="s">
        <v>2502</v>
      </c>
      <c r="N692" s="105" t="s">
        <v>1766</v>
      </c>
      <c r="O692" s="108" t="s">
        <v>160</v>
      </c>
      <c r="P692" s="109" t="s">
        <v>1777</v>
      </c>
      <c r="Q692" s="110"/>
      <c r="R692" s="110"/>
      <c r="S692" s="110"/>
      <c r="T692" s="110"/>
      <c r="U692" s="111"/>
      <c r="V692" s="111"/>
      <c r="W692" s="112"/>
      <c r="X692" s="113"/>
      <c r="Y692" s="114" t="s">
        <v>1711</v>
      </c>
      <c r="Z692" s="115">
        <v>2367.8000000000002</v>
      </c>
      <c r="AA692" s="116">
        <v>5</v>
      </c>
      <c r="AB692" s="117">
        <f t="shared" si="90"/>
        <v>1513.6482771846831</v>
      </c>
      <c r="AC692" s="117">
        <f t="shared" si="91"/>
        <v>11.839</v>
      </c>
      <c r="AD692" s="118"/>
      <c r="AE692" s="117">
        <f t="shared" si="92"/>
        <v>0</v>
      </c>
      <c r="AF692" s="117">
        <f t="shared" si="93"/>
        <v>0</v>
      </c>
      <c r="AG692" s="119">
        <f t="shared" si="94"/>
        <v>5</v>
      </c>
      <c r="AH692" s="120">
        <f t="shared" si="95"/>
        <v>1513.6482771846831</v>
      </c>
      <c r="AI692" s="121">
        <f t="shared" si="96"/>
        <v>11.839</v>
      </c>
      <c r="AJ692" s="122" t="str">
        <f>+C692</f>
        <v>HONG KONG</v>
      </c>
      <c r="AK692" s="122" t="str">
        <f>IF(ISNA(VLOOKUP(postponeList!D692,[1]Sheet!$A$2:$B$12,2,FALSE))," ",(VLOOKUP(postponeList!D692,[1]Sheet!$A$2:$B$12,2,FALSE)))</f>
        <v>PESGD</v>
      </c>
      <c r="AL692" s="122" t="str">
        <f>IF(ISNA(VLOOKUP(E692,[1]Sheet!$G$2:$H$40,2,FALSE))," ",VLOOKUP(E692,[1]Sheet!$G$2:$H$40,2,FALSE))</f>
        <v>SHEW</v>
      </c>
      <c r="AM692" s="122" t="str">
        <f>IF(ISNA(VLOOKUP(G692,[1]Sheet!$K$2:$L$159,2,FALSE))," ",(VLOOKUP(G692,[1]Sheet!$K$2:$L$159,2,FALSE)))</f>
        <v>SHEW</v>
      </c>
      <c r="AN692" s="122" t="str">
        <f>IF(ISNA(VLOOKUP(I692&amp;C692,[1]Sheet!$D$2:$E$228,2,FALSE))," ",VLOOKUP(I692&amp;C692,[1]Sheet!$D$2:$E$228,2,FALSE))</f>
        <v>Kit &amp; Janice</v>
      </c>
      <c r="AO692" s="122" t="str">
        <f>+I692&amp;C692</f>
        <v>PANHONG KONG</v>
      </c>
      <c r="AP692" s="122" t="str">
        <f>C692&amp;D692&amp;E692&amp;G692&amp;I692&amp;O692</f>
        <v>HONG KONG32100372372PANMAR</v>
      </c>
      <c r="AQ692" s="122" t="str">
        <f>B692&amp;D692&amp;N692</f>
        <v xml:space="preserve">SOUTH EAST ASIA32100AC </v>
      </c>
      <c r="AR692" s="123" t="str">
        <f>+D692&amp;J692</f>
        <v>32100SE</v>
      </c>
      <c r="AS692" s="124" t="str">
        <f t="shared" si="97"/>
        <v/>
      </c>
      <c r="AT692" s="125" t="str">
        <f t="shared" si="98"/>
        <v>FY-3015U1H</v>
      </c>
      <c r="AU692" s="125" t="str">
        <f>IF(NOT(AT692=""),VLOOKUP(AT692,[1]PSI_Category!A:B,2,0),"")</f>
        <v>A/C</v>
      </c>
      <c r="AV692" s="125" t="s">
        <v>545</v>
      </c>
      <c r="AW692" s="125" t="s">
        <v>545</v>
      </c>
      <c r="AX692" s="125" t="s">
        <v>545</v>
      </c>
    </row>
    <row r="693" spans="1:50" s="103" customFormat="1" ht="11.4" customHeight="1" x14ac:dyDescent="0.3">
      <c r="B693" s="104" t="s">
        <v>1866</v>
      </c>
      <c r="C693" s="105" t="s">
        <v>1867</v>
      </c>
      <c r="D693" s="106">
        <v>32100</v>
      </c>
      <c r="E693" s="107">
        <v>372</v>
      </c>
      <c r="F693" s="105" t="s">
        <v>1909</v>
      </c>
      <c r="G693" s="107">
        <v>372</v>
      </c>
      <c r="H693" s="105" t="s">
        <v>1909</v>
      </c>
      <c r="I693" s="105" t="s">
        <v>298</v>
      </c>
      <c r="J693" s="107" t="s">
        <v>293</v>
      </c>
      <c r="K693" s="105">
        <v>92011542</v>
      </c>
      <c r="L693" s="105" t="s">
        <v>2495</v>
      </c>
      <c r="M693" s="105" t="s">
        <v>2503</v>
      </c>
      <c r="N693" s="105" t="s">
        <v>1766</v>
      </c>
      <c r="O693" s="108" t="s">
        <v>160</v>
      </c>
      <c r="P693" s="109" t="s">
        <v>1777</v>
      </c>
      <c r="Q693" s="110"/>
      <c r="R693" s="110"/>
      <c r="S693" s="110"/>
      <c r="T693" s="110"/>
      <c r="U693" s="111"/>
      <c r="V693" s="111"/>
      <c r="W693" s="112"/>
      <c r="X693" s="113"/>
      <c r="Y693" s="114" t="s">
        <v>1711</v>
      </c>
      <c r="Z693" s="115">
        <v>3352.5</v>
      </c>
      <c r="AA693" s="116">
        <v>5</v>
      </c>
      <c r="AB693" s="117">
        <f t="shared" si="90"/>
        <v>2143.1311129578726</v>
      </c>
      <c r="AC693" s="117">
        <f t="shared" si="91"/>
        <v>16.762499999999999</v>
      </c>
      <c r="AD693" s="118"/>
      <c r="AE693" s="117">
        <f t="shared" si="92"/>
        <v>0</v>
      </c>
      <c r="AF693" s="117">
        <f t="shared" si="93"/>
        <v>0</v>
      </c>
      <c r="AG693" s="119">
        <f t="shared" si="94"/>
        <v>5</v>
      </c>
      <c r="AH693" s="120">
        <f t="shared" si="95"/>
        <v>2143.1311129578726</v>
      </c>
      <c r="AI693" s="121">
        <f t="shared" si="96"/>
        <v>16.762499999999999</v>
      </c>
      <c r="AJ693" s="122" t="str">
        <f>+C693</f>
        <v>HONG KONG</v>
      </c>
      <c r="AK693" s="122" t="str">
        <f>IF(ISNA(VLOOKUP(postponeList!D693,[1]Sheet!$A$2:$B$12,2,FALSE))," ",(VLOOKUP(postponeList!D693,[1]Sheet!$A$2:$B$12,2,FALSE)))</f>
        <v>PESGD</v>
      </c>
      <c r="AL693" s="122" t="str">
        <f>IF(ISNA(VLOOKUP(E693,[1]Sheet!$G$2:$H$40,2,FALSE))," ",VLOOKUP(E693,[1]Sheet!$G$2:$H$40,2,FALSE))</f>
        <v>SHEW</v>
      </c>
      <c r="AM693" s="122" t="str">
        <f>IF(ISNA(VLOOKUP(G693,[1]Sheet!$K$2:$L$159,2,FALSE))," ",(VLOOKUP(G693,[1]Sheet!$K$2:$L$159,2,FALSE)))</f>
        <v>SHEW</v>
      </c>
      <c r="AN693" s="122" t="str">
        <f>IF(ISNA(VLOOKUP(I693&amp;C693,[1]Sheet!$D$2:$E$228,2,FALSE))," ",VLOOKUP(I693&amp;C693,[1]Sheet!$D$2:$E$228,2,FALSE))</f>
        <v>Kit &amp; Janice</v>
      </c>
      <c r="AO693" s="122" t="str">
        <f>+I693&amp;C693</f>
        <v>PANHONG KONG</v>
      </c>
      <c r="AP693" s="122" t="str">
        <f>C693&amp;D693&amp;E693&amp;G693&amp;I693&amp;O693</f>
        <v>HONG KONG32100372372PANMAR</v>
      </c>
      <c r="AQ693" s="122" t="str">
        <f>B693&amp;D693&amp;N693</f>
        <v xml:space="preserve">SOUTH EAST ASIA32100AC </v>
      </c>
      <c r="AR693" s="123" t="str">
        <f>+D693&amp;J693</f>
        <v>32100SE</v>
      </c>
      <c r="AS693" s="124" t="str">
        <f t="shared" si="97"/>
        <v/>
      </c>
      <c r="AT693" s="125" t="str">
        <f t="shared" si="98"/>
        <v>FY-3515U1H</v>
      </c>
      <c r="AU693" s="125" t="str">
        <f>IF(NOT(AT693=""),VLOOKUP(AT693,[1]PSI_Category!A:B,2,0),"")</f>
        <v>A/C</v>
      </c>
      <c r="AV693" s="125" t="s">
        <v>545</v>
      </c>
      <c r="AW693" s="125" t="s">
        <v>545</v>
      </c>
      <c r="AX693" s="125" t="s">
        <v>545</v>
      </c>
    </row>
    <row r="694" spans="1:50" s="103" customFormat="1" ht="11.4" customHeight="1" x14ac:dyDescent="0.3">
      <c r="B694" s="104" t="s">
        <v>1866</v>
      </c>
      <c r="C694" s="105" t="s">
        <v>1867</v>
      </c>
      <c r="D694" s="106">
        <v>32100</v>
      </c>
      <c r="E694" s="107">
        <v>372</v>
      </c>
      <c r="F694" s="105" t="s">
        <v>1909</v>
      </c>
      <c r="G694" s="107">
        <v>372</v>
      </c>
      <c r="H694" s="105" t="s">
        <v>1909</v>
      </c>
      <c r="I694" s="105" t="s">
        <v>298</v>
      </c>
      <c r="J694" s="107" t="s">
        <v>293</v>
      </c>
      <c r="K694" s="105">
        <v>92011543</v>
      </c>
      <c r="L694" s="105" t="s">
        <v>2504</v>
      </c>
      <c r="M694" s="105" t="s">
        <v>2505</v>
      </c>
      <c r="N694" s="105" t="s">
        <v>307</v>
      </c>
      <c r="O694" s="108" t="s">
        <v>160</v>
      </c>
      <c r="P694" s="109" t="s">
        <v>1777</v>
      </c>
      <c r="Q694" s="110"/>
      <c r="R694" s="110"/>
      <c r="S694" s="110"/>
      <c r="T694" s="110"/>
      <c r="U694" s="111"/>
      <c r="V694" s="111"/>
      <c r="W694" s="112"/>
      <c r="X694" s="113"/>
      <c r="Y694" s="114" t="s">
        <v>1711</v>
      </c>
      <c r="Z694" s="115">
        <v>467.5</v>
      </c>
      <c r="AA694" s="116">
        <v>5</v>
      </c>
      <c r="AB694" s="117">
        <f t="shared" si="90"/>
        <v>298.85571821261902</v>
      </c>
      <c r="AC694" s="117">
        <f t="shared" si="91"/>
        <v>2.3374999999999999</v>
      </c>
      <c r="AD694" s="118"/>
      <c r="AE694" s="117">
        <f t="shared" si="92"/>
        <v>0</v>
      </c>
      <c r="AF694" s="117">
        <f t="shared" si="93"/>
        <v>0</v>
      </c>
      <c r="AG694" s="119">
        <f t="shared" si="94"/>
        <v>5</v>
      </c>
      <c r="AH694" s="120">
        <f t="shared" si="95"/>
        <v>298.85571821261902</v>
      </c>
      <c r="AI694" s="121">
        <f t="shared" si="96"/>
        <v>2.3374999999999999</v>
      </c>
      <c r="AJ694" s="122" t="str">
        <f>+C694</f>
        <v>HONG KONG</v>
      </c>
      <c r="AK694" s="122" t="str">
        <f>IF(ISNA(VLOOKUP(postponeList!D694,[1]Sheet!$A$2:$B$12,2,FALSE))," ",(VLOOKUP(postponeList!D694,[1]Sheet!$A$2:$B$12,2,FALSE)))</f>
        <v>PESGD</v>
      </c>
      <c r="AL694" s="122" t="str">
        <f>IF(ISNA(VLOOKUP(E694,[1]Sheet!$G$2:$H$40,2,FALSE))," ",VLOOKUP(E694,[1]Sheet!$G$2:$H$40,2,FALSE))</f>
        <v>SHEW</v>
      </c>
      <c r="AM694" s="122" t="str">
        <f>IF(ISNA(VLOOKUP(G694,[1]Sheet!$K$2:$L$159,2,FALSE))," ",(VLOOKUP(G694,[1]Sheet!$K$2:$L$159,2,FALSE)))</f>
        <v>SHEW</v>
      </c>
      <c r="AN694" s="122" t="str">
        <f>IF(ISNA(VLOOKUP(I694&amp;C694,[1]Sheet!$D$2:$E$228,2,FALSE))," ",VLOOKUP(I694&amp;C694,[1]Sheet!$D$2:$E$228,2,FALSE))</f>
        <v>Kit &amp; Janice</v>
      </c>
      <c r="AO694" s="122" t="str">
        <f>+I694&amp;C694</f>
        <v>PANHONG KONG</v>
      </c>
      <c r="AP694" s="122" t="str">
        <f>C694&amp;D694&amp;E694&amp;G694&amp;I694&amp;O694</f>
        <v>HONG KONG32100372372PANMAR</v>
      </c>
      <c r="AQ694" s="122" t="str">
        <f>B694&amp;D694&amp;N694</f>
        <v>SOUTH EAST ASIA32100SRC</v>
      </c>
      <c r="AR694" s="123" t="str">
        <f>+D694&amp;J694</f>
        <v>32100SE</v>
      </c>
      <c r="AS694" s="124" t="str">
        <f t="shared" si="97"/>
        <v/>
      </c>
      <c r="AT694" s="125" t="str">
        <f t="shared" si="98"/>
        <v>FV-10CG2H</v>
      </c>
      <c r="AU694" s="125" t="str">
        <f>IF(NOT(AT694=""),VLOOKUP(AT694,[1]PSI_Category!A:B,2,0),"")</f>
        <v>SRC</v>
      </c>
      <c r="AV694" s="125" t="s">
        <v>2506</v>
      </c>
      <c r="AW694" s="125" t="s">
        <v>307</v>
      </c>
      <c r="AX694" s="125" t="s">
        <v>307</v>
      </c>
    </row>
    <row r="695" spans="1:50" s="103" customFormat="1" ht="11.4" customHeight="1" x14ac:dyDescent="0.3">
      <c r="B695" s="104" t="s">
        <v>1866</v>
      </c>
      <c r="C695" s="105" t="s">
        <v>1867</v>
      </c>
      <c r="D695" s="106">
        <v>32100</v>
      </c>
      <c r="E695" s="107">
        <v>372</v>
      </c>
      <c r="F695" s="105" t="s">
        <v>1909</v>
      </c>
      <c r="G695" s="107">
        <v>372</v>
      </c>
      <c r="H695" s="105" t="s">
        <v>1909</v>
      </c>
      <c r="I695" s="105" t="s">
        <v>298</v>
      </c>
      <c r="J695" s="107" t="s">
        <v>293</v>
      </c>
      <c r="K695" s="105">
        <v>92011543</v>
      </c>
      <c r="L695" s="105" t="s">
        <v>2504</v>
      </c>
      <c r="M695" s="105" t="s">
        <v>2507</v>
      </c>
      <c r="N695" s="105" t="s">
        <v>341</v>
      </c>
      <c r="O695" s="108" t="s">
        <v>160</v>
      </c>
      <c r="P695" s="109" t="s">
        <v>1777</v>
      </c>
      <c r="Q695" s="110"/>
      <c r="R695" s="110"/>
      <c r="S695" s="110"/>
      <c r="T695" s="110"/>
      <c r="U695" s="111"/>
      <c r="V695" s="111"/>
      <c r="W695" s="112"/>
      <c r="X695" s="113"/>
      <c r="Y695" s="114" t="s">
        <v>1711</v>
      </c>
      <c r="Z695" s="115">
        <v>439</v>
      </c>
      <c r="AA695" s="116">
        <v>30</v>
      </c>
      <c r="AB695" s="117">
        <f t="shared" si="90"/>
        <v>1683.8202390845745</v>
      </c>
      <c r="AC695" s="117">
        <f t="shared" si="91"/>
        <v>13.17</v>
      </c>
      <c r="AD695" s="118"/>
      <c r="AE695" s="117">
        <f t="shared" si="92"/>
        <v>0</v>
      </c>
      <c r="AF695" s="117">
        <f t="shared" si="93"/>
        <v>0</v>
      </c>
      <c r="AG695" s="119">
        <f t="shared" si="94"/>
        <v>30</v>
      </c>
      <c r="AH695" s="120">
        <f t="shared" si="95"/>
        <v>1683.8202390845745</v>
      </c>
      <c r="AI695" s="121">
        <f t="shared" si="96"/>
        <v>13.17</v>
      </c>
      <c r="AJ695" s="122" t="str">
        <f>+C695</f>
        <v>HONG KONG</v>
      </c>
      <c r="AK695" s="122" t="str">
        <f>IF(ISNA(VLOOKUP(postponeList!D695,[1]Sheet!$A$2:$B$12,2,FALSE))," ",(VLOOKUP(postponeList!D695,[1]Sheet!$A$2:$B$12,2,FALSE)))</f>
        <v>PESGD</v>
      </c>
      <c r="AL695" s="122" t="str">
        <f>IF(ISNA(VLOOKUP(E695,[1]Sheet!$G$2:$H$40,2,FALSE))," ",VLOOKUP(E695,[1]Sheet!$G$2:$H$40,2,FALSE))</f>
        <v>SHEW</v>
      </c>
      <c r="AM695" s="122" t="str">
        <f>IF(ISNA(VLOOKUP(G695,[1]Sheet!$K$2:$L$159,2,FALSE))," ",(VLOOKUP(G695,[1]Sheet!$K$2:$L$159,2,FALSE)))</f>
        <v>SHEW</v>
      </c>
      <c r="AN695" s="122" t="str">
        <f>IF(ISNA(VLOOKUP(I695&amp;C695,[1]Sheet!$D$2:$E$228,2,FALSE))," ",VLOOKUP(I695&amp;C695,[1]Sheet!$D$2:$E$228,2,FALSE))</f>
        <v>Kit &amp; Janice</v>
      </c>
      <c r="AO695" s="122" t="str">
        <f>+I695&amp;C695</f>
        <v>PANHONG KONG</v>
      </c>
      <c r="AP695" s="122" t="str">
        <f>C695&amp;D695&amp;E695&amp;G695&amp;I695&amp;O695</f>
        <v>HONG KONG32100372372PANMAR</v>
      </c>
      <c r="AQ695" s="122" t="str">
        <f>B695&amp;D695&amp;N695</f>
        <v>SOUTH EAST ASIA32100CBN</v>
      </c>
      <c r="AR695" s="123" t="str">
        <f>+D695&amp;J695</f>
        <v>32100SE</v>
      </c>
      <c r="AS695" s="124" t="str">
        <f t="shared" si="97"/>
        <v/>
      </c>
      <c r="AT695" s="125" t="str">
        <f t="shared" si="98"/>
        <v>FV-12NS3H</v>
      </c>
      <c r="AU695" s="125" t="str">
        <f>IF(NOT(AT695=""),VLOOKUP(AT695,[1]PSI_Category!A:B,2,0),"")</f>
        <v>CBN</v>
      </c>
      <c r="AV695" s="125" t="s">
        <v>341</v>
      </c>
      <c r="AW695" s="125" t="s">
        <v>341</v>
      </c>
      <c r="AX695" s="125" t="s">
        <v>341</v>
      </c>
    </row>
    <row r="696" spans="1:50" s="103" customFormat="1" ht="11.4" customHeight="1" x14ac:dyDescent="0.3">
      <c r="B696" s="104" t="s">
        <v>1866</v>
      </c>
      <c r="C696" s="105" t="s">
        <v>1867</v>
      </c>
      <c r="D696" s="106">
        <v>32100</v>
      </c>
      <c r="E696" s="107">
        <v>372</v>
      </c>
      <c r="F696" s="105" t="s">
        <v>1909</v>
      </c>
      <c r="G696" s="107">
        <v>372</v>
      </c>
      <c r="H696" s="105" t="s">
        <v>1909</v>
      </c>
      <c r="I696" s="105" t="s">
        <v>298</v>
      </c>
      <c r="J696" s="107" t="s">
        <v>293</v>
      </c>
      <c r="K696" s="105">
        <v>92011543</v>
      </c>
      <c r="L696" s="105" t="s">
        <v>2504</v>
      </c>
      <c r="M696" s="105" t="s">
        <v>2508</v>
      </c>
      <c r="N696" s="105" t="s">
        <v>341</v>
      </c>
      <c r="O696" s="108" t="s">
        <v>160</v>
      </c>
      <c r="P696" s="109" t="s">
        <v>1777</v>
      </c>
      <c r="Q696" s="110"/>
      <c r="R696" s="110"/>
      <c r="S696" s="110"/>
      <c r="T696" s="110"/>
      <c r="U696" s="111"/>
      <c r="V696" s="111"/>
      <c r="W696" s="112"/>
      <c r="X696" s="113"/>
      <c r="Y696" s="114" t="s">
        <v>1711</v>
      </c>
      <c r="Z696" s="115">
        <v>579.20000000000005</v>
      </c>
      <c r="AA696" s="116">
        <v>60</v>
      </c>
      <c r="AB696" s="117">
        <f t="shared" si="90"/>
        <v>4443.1375055935559</v>
      </c>
      <c r="AC696" s="117">
        <f t="shared" si="91"/>
        <v>34.752000000000002</v>
      </c>
      <c r="AD696" s="118"/>
      <c r="AE696" s="117">
        <f t="shared" si="92"/>
        <v>0</v>
      </c>
      <c r="AF696" s="117">
        <f t="shared" si="93"/>
        <v>0</v>
      </c>
      <c r="AG696" s="119">
        <f t="shared" si="94"/>
        <v>60</v>
      </c>
      <c r="AH696" s="120">
        <f t="shared" si="95"/>
        <v>4443.1375055935559</v>
      </c>
      <c r="AI696" s="121">
        <f t="shared" si="96"/>
        <v>34.752000000000002</v>
      </c>
      <c r="AJ696" s="122" t="str">
        <f>+C696</f>
        <v>HONG KONG</v>
      </c>
      <c r="AK696" s="122" t="str">
        <f>IF(ISNA(VLOOKUP(postponeList!D696,[1]Sheet!$A$2:$B$12,2,FALSE))," ",(VLOOKUP(postponeList!D696,[1]Sheet!$A$2:$B$12,2,FALSE)))</f>
        <v>PESGD</v>
      </c>
      <c r="AL696" s="122" t="str">
        <f>IF(ISNA(VLOOKUP(E696,[1]Sheet!$G$2:$H$40,2,FALSE))," ",VLOOKUP(E696,[1]Sheet!$G$2:$H$40,2,FALSE))</f>
        <v>SHEW</v>
      </c>
      <c r="AM696" s="122" t="str">
        <f>IF(ISNA(VLOOKUP(G696,[1]Sheet!$K$2:$L$159,2,FALSE))," ",(VLOOKUP(G696,[1]Sheet!$K$2:$L$159,2,FALSE)))</f>
        <v>SHEW</v>
      </c>
      <c r="AN696" s="122" t="str">
        <f>IF(ISNA(VLOOKUP(I696&amp;C696,[1]Sheet!$D$2:$E$228,2,FALSE))," ",VLOOKUP(I696&amp;C696,[1]Sheet!$D$2:$E$228,2,FALSE))</f>
        <v>Kit &amp; Janice</v>
      </c>
      <c r="AO696" s="122" t="str">
        <f>+I696&amp;C696</f>
        <v>PANHONG KONG</v>
      </c>
      <c r="AP696" s="122" t="str">
        <f>C696&amp;D696&amp;E696&amp;G696&amp;I696&amp;O696</f>
        <v>HONG KONG32100372372PANMAR</v>
      </c>
      <c r="AQ696" s="122" t="str">
        <f>B696&amp;D696&amp;N696</f>
        <v>SOUTH EAST ASIA32100CBN</v>
      </c>
      <c r="AR696" s="123" t="str">
        <f>+D696&amp;J696</f>
        <v>32100SE</v>
      </c>
      <c r="AS696" s="124" t="str">
        <f t="shared" si="97"/>
        <v/>
      </c>
      <c r="AT696" s="125" t="str">
        <f t="shared" si="98"/>
        <v>FV-15NS3H</v>
      </c>
      <c r="AU696" s="125" t="str">
        <f>IF(NOT(AT696=""),VLOOKUP(AT696,[1]PSI_Category!A:B,2,0),"")</f>
        <v>CBN</v>
      </c>
      <c r="AV696" s="125" t="s">
        <v>341</v>
      </c>
      <c r="AW696" s="125" t="s">
        <v>341</v>
      </c>
      <c r="AX696" s="125" t="s">
        <v>341</v>
      </c>
    </row>
    <row r="697" spans="1:50" s="133" customFormat="1" ht="11.4" customHeight="1" x14ac:dyDescent="0.3">
      <c r="A697" s="103"/>
      <c r="B697" s="104" t="s">
        <v>1866</v>
      </c>
      <c r="C697" s="105" t="s">
        <v>1867</v>
      </c>
      <c r="D697" s="106">
        <v>32100</v>
      </c>
      <c r="E697" s="107">
        <v>372</v>
      </c>
      <c r="F697" s="105" t="s">
        <v>1909</v>
      </c>
      <c r="G697" s="107">
        <v>372</v>
      </c>
      <c r="H697" s="105" t="s">
        <v>1909</v>
      </c>
      <c r="I697" s="105" t="s">
        <v>298</v>
      </c>
      <c r="J697" s="107" t="s">
        <v>293</v>
      </c>
      <c r="K697" s="105">
        <v>92011543</v>
      </c>
      <c r="L697" s="105" t="s">
        <v>2504</v>
      </c>
      <c r="M697" s="105" t="s">
        <v>2509</v>
      </c>
      <c r="N697" s="105" t="s">
        <v>307</v>
      </c>
      <c r="O697" s="108" t="s">
        <v>160</v>
      </c>
      <c r="P697" s="109" t="s">
        <v>1777</v>
      </c>
      <c r="Q697" s="110"/>
      <c r="R697" s="110"/>
      <c r="S697" s="110"/>
      <c r="T697" s="110"/>
      <c r="U697" s="111"/>
      <c r="V697" s="111"/>
      <c r="W697" s="112"/>
      <c r="X697" s="113"/>
      <c r="Y697" s="114" t="s">
        <v>1711</v>
      </c>
      <c r="Z697" s="115">
        <v>800.8</v>
      </c>
      <c r="AA697" s="116">
        <v>3</v>
      </c>
      <c r="AB697" s="117">
        <f t="shared" si="90"/>
        <v>307.15335933005173</v>
      </c>
      <c r="AC697" s="117">
        <f t="shared" si="91"/>
        <v>2.4023999999999996</v>
      </c>
      <c r="AD697" s="118"/>
      <c r="AE697" s="117">
        <f t="shared" si="92"/>
        <v>0</v>
      </c>
      <c r="AF697" s="117">
        <f t="shared" si="93"/>
        <v>0</v>
      </c>
      <c r="AG697" s="119">
        <f t="shared" si="94"/>
        <v>3</v>
      </c>
      <c r="AH697" s="120">
        <f t="shared" si="95"/>
        <v>307.15335933005173</v>
      </c>
      <c r="AI697" s="121">
        <f t="shared" si="96"/>
        <v>2.4023999999999996</v>
      </c>
      <c r="AJ697" s="122" t="str">
        <f>+C697</f>
        <v>HONG KONG</v>
      </c>
      <c r="AK697" s="122" t="str">
        <f>IF(ISNA(VLOOKUP(postponeList!D697,[1]Sheet!$A$2:$B$12,2,FALSE))," ",(VLOOKUP(postponeList!D697,[1]Sheet!$A$2:$B$12,2,FALSE)))</f>
        <v>PESGD</v>
      </c>
      <c r="AL697" s="122" t="str">
        <f>IF(ISNA(VLOOKUP(E697,[1]Sheet!$G$2:$H$40,2,FALSE))," ",VLOOKUP(E697,[1]Sheet!$G$2:$H$40,2,FALSE))</f>
        <v>SHEW</v>
      </c>
      <c r="AM697" s="122" t="str">
        <f>IF(ISNA(VLOOKUP(G697,[1]Sheet!$K$2:$L$159,2,FALSE))," ",(VLOOKUP(G697,[1]Sheet!$K$2:$L$159,2,FALSE)))</f>
        <v>SHEW</v>
      </c>
      <c r="AN697" s="122" t="str">
        <f>IF(ISNA(VLOOKUP(I697&amp;C697,[1]Sheet!$D$2:$E$228,2,FALSE))," ",VLOOKUP(I697&amp;C697,[1]Sheet!$D$2:$E$228,2,FALSE))</f>
        <v>Kit &amp; Janice</v>
      </c>
      <c r="AO697" s="122" t="str">
        <f>+I697&amp;C697</f>
        <v>PANHONG KONG</v>
      </c>
      <c r="AP697" s="122" t="str">
        <f>C697&amp;D697&amp;E697&amp;G697&amp;I697&amp;O697</f>
        <v>HONG KONG32100372372PANMAR</v>
      </c>
      <c r="AQ697" s="122" t="str">
        <f>B697&amp;D697&amp;N697</f>
        <v>SOUTH EAST ASIA32100SRC</v>
      </c>
      <c r="AR697" s="123" t="str">
        <f>+D697&amp;J697</f>
        <v>32100SE</v>
      </c>
      <c r="AS697" s="124" t="str">
        <f t="shared" si="97"/>
        <v/>
      </c>
      <c r="AT697" s="125" t="str">
        <f t="shared" si="98"/>
        <v>FV-17CG2H</v>
      </c>
      <c r="AU697" s="125" t="e">
        <f>IF(NOT(AT697=""),VLOOKUP(AT697,[1]PSI_Category!A:B,2,0),"")</f>
        <v>#N/A</v>
      </c>
      <c r="AV697" s="125" t="s">
        <v>2506</v>
      </c>
      <c r="AW697" s="125" t="s">
        <v>307</v>
      </c>
      <c r="AX697" s="125" t="s">
        <v>307</v>
      </c>
    </row>
    <row r="698" spans="1:50" s="103" customFormat="1" ht="11.4" customHeight="1" x14ac:dyDescent="0.3">
      <c r="B698" s="104" t="s">
        <v>1866</v>
      </c>
      <c r="C698" s="105" t="s">
        <v>1867</v>
      </c>
      <c r="D698" s="106">
        <v>32100</v>
      </c>
      <c r="E698" s="107">
        <v>372</v>
      </c>
      <c r="F698" s="105" t="s">
        <v>1909</v>
      </c>
      <c r="G698" s="107">
        <v>372</v>
      </c>
      <c r="H698" s="105" t="s">
        <v>1909</v>
      </c>
      <c r="I698" s="105" t="s">
        <v>298</v>
      </c>
      <c r="J698" s="107" t="s">
        <v>293</v>
      </c>
      <c r="K698" s="105">
        <v>92011543</v>
      </c>
      <c r="L698" s="105" t="s">
        <v>2504</v>
      </c>
      <c r="M698" s="105" t="s">
        <v>2510</v>
      </c>
      <c r="N698" s="105" t="s">
        <v>341</v>
      </c>
      <c r="O698" s="108" t="s">
        <v>160</v>
      </c>
      <c r="P698" s="109" t="s">
        <v>1777</v>
      </c>
      <c r="Q698" s="110"/>
      <c r="R698" s="110"/>
      <c r="S698" s="110"/>
      <c r="T698" s="110"/>
      <c r="U698" s="111"/>
      <c r="V698" s="111"/>
      <c r="W698" s="130"/>
      <c r="X698" s="113"/>
      <c r="Y698" s="114" t="s">
        <v>1711</v>
      </c>
      <c r="Z698" s="115">
        <v>845</v>
      </c>
      <c r="AA698" s="116">
        <v>60</v>
      </c>
      <c r="AB698" s="117">
        <f t="shared" si="90"/>
        <v>6482.1325832640796</v>
      </c>
      <c r="AC698" s="117">
        <f t="shared" si="91"/>
        <v>50.7</v>
      </c>
      <c r="AD698" s="118"/>
      <c r="AE698" s="117">
        <f t="shared" si="92"/>
        <v>0</v>
      </c>
      <c r="AF698" s="117">
        <f t="shared" si="93"/>
        <v>0</v>
      </c>
      <c r="AG698" s="119">
        <f t="shared" si="94"/>
        <v>60</v>
      </c>
      <c r="AH698" s="120">
        <f t="shared" si="95"/>
        <v>6482.1325832640796</v>
      </c>
      <c r="AI698" s="121">
        <f t="shared" si="96"/>
        <v>50.7</v>
      </c>
      <c r="AJ698" s="122" t="str">
        <f>+C698</f>
        <v>HONG KONG</v>
      </c>
      <c r="AK698" s="122" t="str">
        <f>IF(ISNA(VLOOKUP(postponeList!D698,[1]Sheet!$A$2:$B$12,2,FALSE))," ",(VLOOKUP(postponeList!D698,[1]Sheet!$A$2:$B$12,2,FALSE)))</f>
        <v>PESGD</v>
      </c>
      <c r="AL698" s="122" t="str">
        <f>IF(ISNA(VLOOKUP(E698,[1]Sheet!$G$2:$H$40,2,FALSE))," ",VLOOKUP(E698,[1]Sheet!$G$2:$H$40,2,FALSE))</f>
        <v>SHEW</v>
      </c>
      <c r="AM698" s="122" t="str">
        <f>IF(ISNA(VLOOKUP(G698,[1]Sheet!$K$2:$L$159,2,FALSE))," ",(VLOOKUP(G698,[1]Sheet!$K$2:$L$159,2,FALSE)))</f>
        <v>SHEW</v>
      </c>
      <c r="AN698" s="122" t="str">
        <f>IF(ISNA(VLOOKUP(I698&amp;C698,[1]Sheet!$D$2:$E$228,2,FALSE))," ",VLOOKUP(I698&amp;C698,[1]Sheet!$D$2:$E$228,2,FALSE))</f>
        <v>Kit &amp; Janice</v>
      </c>
      <c r="AO698" s="122" t="str">
        <f>+I698&amp;C698</f>
        <v>PANHONG KONG</v>
      </c>
      <c r="AP698" s="122" t="str">
        <f>C698&amp;D698&amp;E698&amp;G698&amp;I698&amp;O698</f>
        <v>HONG KONG32100372372PANMAR</v>
      </c>
      <c r="AQ698" s="122" t="str">
        <f>B698&amp;D698&amp;N698</f>
        <v>SOUTH EAST ASIA32100CBN</v>
      </c>
      <c r="AR698" s="123" t="str">
        <f>+D698&amp;J698</f>
        <v>32100SE</v>
      </c>
      <c r="AS698" s="124" t="str">
        <f t="shared" si="97"/>
        <v/>
      </c>
      <c r="AT698" s="125" t="str">
        <f t="shared" si="98"/>
        <v>FV-18NF3H</v>
      </c>
      <c r="AU698" s="125" t="str">
        <f>IF(NOT(AT698=""),VLOOKUP(AT698,[1]PSI_Category!A:B,2,0),"")</f>
        <v>CBN</v>
      </c>
      <c r="AV698" s="125" t="s">
        <v>341</v>
      </c>
      <c r="AW698" s="125" t="s">
        <v>341</v>
      </c>
      <c r="AX698" s="125" t="s">
        <v>341</v>
      </c>
    </row>
    <row r="699" spans="1:50" s="103" customFormat="1" ht="11.4" customHeight="1" x14ac:dyDescent="0.3">
      <c r="B699" s="104" t="s">
        <v>1866</v>
      </c>
      <c r="C699" s="105" t="s">
        <v>1867</v>
      </c>
      <c r="D699" s="106">
        <v>32100</v>
      </c>
      <c r="E699" s="107">
        <v>372</v>
      </c>
      <c r="F699" s="105" t="s">
        <v>1909</v>
      </c>
      <c r="G699" s="107">
        <v>372</v>
      </c>
      <c r="H699" s="105" t="s">
        <v>1909</v>
      </c>
      <c r="I699" s="105" t="s">
        <v>298</v>
      </c>
      <c r="J699" s="107" t="s">
        <v>293</v>
      </c>
      <c r="K699" s="105">
        <v>92011543</v>
      </c>
      <c r="L699" s="105" t="s">
        <v>2504</v>
      </c>
      <c r="M699" s="105" t="s">
        <v>2511</v>
      </c>
      <c r="N699" s="105" t="s">
        <v>341</v>
      </c>
      <c r="O699" s="108" t="s">
        <v>160</v>
      </c>
      <c r="P699" s="109" t="s">
        <v>1777</v>
      </c>
      <c r="Q699" s="110"/>
      <c r="R699" s="110"/>
      <c r="S699" s="110"/>
      <c r="T699" s="110"/>
      <c r="U699" s="111"/>
      <c r="V699" s="111"/>
      <c r="W699" s="130"/>
      <c r="X699" s="113"/>
      <c r="Y699" s="114" t="s">
        <v>1711</v>
      </c>
      <c r="Z699" s="115">
        <v>683.7</v>
      </c>
      <c r="AA699" s="116">
        <v>50</v>
      </c>
      <c r="AB699" s="117">
        <f t="shared" si="90"/>
        <v>4370.6450169404843</v>
      </c>
      <c r="AC699" s="117">
        <f t="shared" si="91"/>
        <v>34.185000000000002</v>
      </c>
      <c r="AD699" s="118"/>
      <c r="AE699" s="117">
        <f t="shared" si="92"/>
        <v>0</v>
      </c>
      <c r="AF699" s="117">
        <f t="shared" si="93"/>
        <v>0</v>
      </c>
      <c r="AG699" s="119">
        <f t="shared" si="94"/>
        <v>50</v>
      </c>
      <c r="AH699" s="120">
        <f t="shared" si="95"/>
        <v>4370.6450169404843</v>
      </c>
      <c r="AI699" s="121">
        <f t="shared" si="96"/>
        <v>34.185000000000002</v>
      </c>
      <c r="AJ699" s="122" t="str">
        <f>+C699</f>
        <v>HONG KONG</v>
      </c>
      <c r="AK699" s="122" t="str">
        <f>IF(ISNA(VLOOKUP(postponeList!D699,[1]Sheet!$A$2:$B$12,2,FALSE))," ",(VLOOKUP(postponeList!D699,[1]Sheet!$A$2:$B$12,2,FALSE)))</f>
        <v>PESGD</v>
      </c>
      <c r="AL699" s="122" t="str">
        <f>IF(ISNA(VLOOKUP(E699,[1]Sheet!$G$2:$H$40,2,FALSE))," ",VLOOKUP(E699,[1]Sheet!$G$2:$H$40,2,FALSE))</f>
        <v>SHEW</v>
      </c>
      <c r="AM699" s="122" t="str">
        <f>IF(ISNA(VLOOKUP(G699,[1]Sheet!$K$2:$L$159,2,FALSE))," ",(VLOOKUP(G699,[1]Sheet!$K$2:$L$159,2,FALSE)))</f>
        <v>SHEW</v>
      </c>
      <c r="AN699" s="122" t="str">
        <f>IF(ISNA(VLOOKUP(I699&amp;C699,[1]Sheet!$D$2:$E$228,2,FALSE))," ",VLOOKUP(I699&amp;C699,[1]Sheet!$D$2:$E$228,2,FALSE))</f>
        <v>Kit &amp; Janice</v>
      </c>
      <c r="AO699" s="122" t="str">
        <f>+I699&amp;C699</f>
        <v>PANHONG KONG</v>
      </c>
      <c r="AP699" s="122" t="str">
        <f>C699&amp;D699&amp;E699&amp;G699&amp;I699&amp;O699</f>
        <v>HONG KONG32100372372PANMAR</v>
      </c>
      <c r="AQ699" s="122" t="str">
        <f>B699&amp;D699&amp;N699</f>
        <v>SOUTH EAST ASIA32100CBN</v>
      </c>
      <c r="AR699" s="123" t="str">
        <f>+D699&amp;J699</f>
        <v>32100SE</v>
      </c>
      <c r="AS699" s="124" t="str">
        <f t="shared" si="97"/>
        <v/>
      </c>
      <c r="AT699" s="125" t="str">
        <f t="shared" si="98"/>
        <v>FV-18NS3H</v>
      </c>
      <c r="AU699" s="125" t="str">
        <f>IF(NOT(AT699=""),VLOOKUP(AT699,[1]PSI_Category!A:B,2,0),"")</f>
        <v>CBN</v>
      </c>
      <c r="AV699" s="125" t="s">
        <v>341</v>
      </c>
      <c r="AW699" s="125" t="s">
        <v>341</v>
      </c>
      <c r="AX699" s="125" t="s">
        <v>341</v>
      </c>
    </row>
    <row r="700" spans="1:50" s="103" customFormat="1" ht="11.4" customHeight="1" x14ac:dyDescent="0.3">
      <c r="B700" s="104" t="s">
        <v>1866</v>
      </c>
      <c r="C700" s="105" t="s">
        <v>1867</v>
      </c>
      <c r="D700" s="106">
        <v>32100</v>
      </c>
      <c r="E700" s="107">
        <v>372</v>
      </c>
      <c r="F700" s="105" t="s">
        <v>1909</v>
      </c>
      <c r="G700" s="107">
        <v>372</v>
      </c>
      <c r="H700" s="105" t="s">
        <v>1909</v>
      </c>
      <c r="I700" s="105" t="s">
        <v>298</v>
      </c>
      <c r="J700" s="107" t="s">
        <v>293</v>
      </c>
      <c r="K700" s="105">
        <v>92011543</v>
      </c>
      <c r="L700" s="105" t="s">
        <v>2504</v>
      </c>
      <c r="M700" s="105" t="s">
        <v>2512</v>
      </c>
      <c r="N700" s="105" t="s">
        <v>341</v>
      </c>
      <c r="O700" s="108" t="s">
        <v>160</v>
      </c>
      <c r="P700" s="109" t="s">
        <v>1777</v>
      </c>
      <c r="Q700" s="110"/>
      <c r="R700" s="110"/>
      <c r="S700" s="110"/>
      <c r="T700" s="110"/>
      <c r="U700" s="111"/>
      <c r="V700" s="111"/>
      <c r="W700" s="130"/>
      <c r="X700" s="113"/>
      <c r="Y700" s="114" t="s">
        <v>1711</v>
      </c>
      <c r="Z700" s="115">
        <v>1045</v>
      </c>
      <c r="AA700" s="116">
        <v>20</v>
      </c>
      <c r="AB700" s="117">
        <f t="shared" si="90"/>
        <v>2672.1217157834176</v>
      </c>
      <c r="AC700" s="117">
        <f t="shared" si="91"/>
        <v>20.9</v>
      </c>
      <c r="AD700" s="118"/>
      <c r="AE700" s="117">
        <f t="shared" si="92"/>
        <v>0</v>
      </c>
      <c r="AF700" s="117">
        <f t="shared" si="93"/>
        <v>0</v>
      </c>
      <c r="AG700" s="119">
        <f t="shared" si="94"/>
        <v>20</v>
      </c>
      <c r="AH700" s="120">
        <f t="shared" si="95"/>
        <v>2672.1217157834176</v>
      </c>
      <c r="AI700" s="121">
        <f t="shared" si="96"/>
        <v>20.9</v>
      </c>
      <c r="AJ700" s="122" t="str">
        <f>+C700</f>
        <v>HONG KONG</v>
      </c>
      <c r="AK700" s="122" t="str">
        <f>IF(ISNA(VLOOKUP(postponeList!D700,[1]Sheet!$A$2:$B$12,2,FALSE))," ",(VLOOKUP(postponeList!D700,[1]Sheet!$A$2:$B$12,2,FALSE)))</f>
        <v>PESGD</v>
      </c>
      <c r="AL700" s="122" t="str">
        <f>IF(ISNA(VLOOKUP(E700,[1]Sheet!$G$2:$H$40,2,FALSE))," ",VLOOKUP(E700,[1]Sheet!$G$2:$H$40,2,FALSE))</f>
        <v>SHEW</v>
      </c>
      <c r="AM700" s="122" t="str">
        <f>IF(ISNA(VLOOKUP(G700,[1]Sheet!$K$2:$L$159,2,FALSE))," ",(VLOOKUP(G700,[1]Sheet!$K$2:$L$159,2,FALSE)))</f>
        <v>SHEW</v>
      </c>
      <c r="AN700" s="122" t="str">
        <f>IF(ISNA(VLOOKUP(I700&amp;C700,[1]Sheet!$D$2:$E$228,2,FALSE))," ",VLOOKUP(I700&amp;C700,[1]Sheet!$D$2:$E$228,2,FALSE))</f>
        <v>Kit &amp; Janice</v>
      </c>
      <c r="AO700" s="122" t="str">
        <f>+I700&amp;C700</f>
        <v>PANHONG KONG</v>
      </c>
      <c r="AP700" s="122" t="str">
        <f>C700&amp;D700&amp;E700&amp;G700&amp;I700&amp;O700</f>
        <v>HONG KONG32100372372PANMAR</v>
      </c>
      <c r="AQ700" s="122" t="str">
        <f>B700&amp;D700&amp;N700</f>
        <v>SOUTH EAST ASIA32100CBN</v>
      </c>
      <c r="AR700" s="123" t="str">
        <f>+D700&amp;J700</f>
        <v>32100SE</v>
      </c>
      <c r="AS700" s="124" t="str">
        <f t="shared" si="97"/>
        <v/>
      </c>
      <c r="AT700" s="125" t="str">
        <f t="shared" si="98"/>
        <v>FV-20NS3H</v>
      </c>
      <c r="AU700" s="125" t="str">
        <f>IF(NOT(AT700=""),VLOOKUP(AT700,[1]PSI_Category!A:B,2,0),"")</f>
        <v>CBN</v>
      </c>
      <c r="AV700" s="125" t="s">
        <v>341</v>
      </c>
      <c r="AW700" s="125" t="s">
        <v>341</v>
      </c>
      <c r="AX700" s="125" t="s">
        <v>341</v>
      </c>
    </row>
    <row r="701" spans="1:50" s="103" customFormat="1" ht="11.4" customHeight="1" x14ac:dyDescent="0.3">
      <c r="B701" s="104" t="s">
        <v>1866</v>
      </c>
      <c r="C701" s="105" t="s">
        <v>1867</v>
      </c>
      <c r="D701" s="106">
        <v>32100</v>
      </c>
      <c r="E701" s="107">
        <v>372</v>
      </c>
      <c r="F701" s="105" t="s">
        <v>1909</v>
      </c>
      <c r="G701" s="107">
        <v>372</v>
      </c>
      <c r="H701" s="105" t="s">
        <v>1909</v>
      </c>
      <c r="I701" s="105" t="s">
        <v>298</v>
      </c>
      <c r="J701" s="107" t="s">
        <v>293</v>
      </c>
      <c r="K701" s="105">
        <v>92011543</v>
      </c>
      <c r="L701" s="105" t="s">
        <v>2504</v>
      </c>
      <c r="M701" s="105" t="s">
        <v>2513</v>
      </c>
      <c r="N701" s="105" t="s">
        <v>307</v>
      </c>
      <c r="O701" s="108" t="s">
        <v>160</v>
      </c>
      <c r="P701" s="109" t="s">
        <v>1777</v>
      </c>
      <c r="Q701" s="110"/>
      <c r="R701" s="110"/>
      <c r="S701" s="110"/>
      <c r="T701" s="110"/>
      <c r="U701" s="111"/>
      <c r="V701" s="111"/>
      <c r="W701" s="112"/>
      <c r="X701" s="113"/>
      <c r="Y701" s="114" t="s">
        <v>1711</v>
      </c>
      <c r="Z701" s="115">
        <v>1398.1</v>
      </c>
      <c r="AA701" s="116">
        <v>3</v>
      </c>
      <c r="AB701" s="117">
        <f t="shared" si="90"/>
        <v>536.25263696221941</v>
      </c>
      <c r="AC701" s="117">
        <f t="shared" si="91"/>
        <v>4.1942999999999993</v>
      </c>
      <c r="AD701" s="118"/>
      <c r="AE701" s="117">
        <f t="shared" si="92"/>
        <v>0</v>
      </c>
      <c r="AF701" s="117">
        <f t="shared" si="93"/>
        <v>0</v>
      </c>
      <c r="AG701" s="119">
        <f t="shared" si="94"/>
        <v>3</v>
      </c>
      <c r="AH701" s="120">
        <f t="shared" si="95"/>
        <v>536.25263696221941</v>
      </c>
      <c r="AI701" s="121">
        <f t="shared" si="96"/>
        <v>4.1942999999999993</v>
      </c>
      <c r="AJ701" s="122" t="str">
        <f>+C701</f>
        <v>HONG KONG</v>
      </c>
      <c r="AK701" s="122" t="str">
        <f>IF(ISNA(VLOOKUP(postponeList!D701,[1]Sheet!$A$2:$B$12,2,FALSE))," ",(VLOOKUP(postponeList!D701,[1]Sheet!$A$2:$B$12,2,FALSE)))</f>
        <v>PESGD</v>
      </c>
      <c r="AL701" s="122" t="str">
        <f>IF(ISNA(VLOOKUP(E701,[1]Sheet!$G$2:$H$40,2,FALSE))," ",VLOOKUP(E701,[1]Sheet!$G$2:$H$40,2,FALSE))</f>
        <v>SHEW</v>
      </c>
      <c r="AM701" s="122" t="str">
        <f>IF(ISNA(VLOOKUP(G701,[1]Sheet!$K$2:$L$159,2,FALSE))," ",(VLOOKUP(G701,[1]Sheet!$K$2:$L$159,2,FALSE)))</f>
        <v>SHEW</v>
      </c>
      <c r="AN701" s="122" t="str">
        <f>IF(ISNA(VLOOKUP(I701&amp;C701,[1]Sheet!$D$2:$E$228,2,FALSE))," ",VLOOKUP(I701&amp;C701,[1]Sheet!$D$2:$E$228,2,FALSE))</f>
        <v>Kit &amp; Janice</v>
      </c>
      <c r="AO701" s="122" t="str">
        <f>+I701&amp;C701</f>
        <v>PANHONG KONG</v>
      </c>
      <c r="AP701" s="122" t="str">
        <f>C701&amp;D701&amp;E701&amp;G701&amp;I701&amp;O701</f>
        <v>HONG KONG32100372372PANMAR</v>
      </c>
      <c r="AQ701" s="122" t="str">
        <f>B701&amp;D701&amp;N701</f>
        <v>SOUTH EAST ASIA32100SRC</v>
      </c>
      <c r="AR701" s="123" t="str">
        <f>+D701&amp;J701</f>
        <v>32100SE</v>
      </c>
      <c r="AS701" s="124" t="str">
        <f t="shared" si="97"/>
        <v/>
      </c>
      <c r="AT701" s="125" t="str">
        <f t="shared" si="98"/>
        <v>FV-21CG2H</v>
      </c>
      <c r="AU701" s="125" t="e">
        <f>IF(NOT(AT701=""),VLOOKUP(AT701,[1]PSI_Category!A:B,2,0),"")</f>
        <v>#N/A</v>
      </c>
      <c r="AV701" s="125" t="s">
        <v>2506</v>
      </c>
      <c r="AW701" s="125" t="s">
        <v>307</v>
      </c>
      <c r="AX701" s="125" t="s">
        <v>2506</v>
      </c>
    </row>
    <row r="702" spans="1:50" s="103" customFormat="1" ht="11.4" customHeight="1" x14ac:dyDescent="0.3">
      <c r="B702" s="104" t="s">
        <v>1866</v>
      </c>
      <c r="C702" s="105" t="s">
        <v>1867</v>
      </c>
      <c r="D702" s="106">
        <v>32100</v>
      </c>
      <c r="E702" s="107">
        <v>372</v>
      </c>
      <c r="F702" s="105" t="s">
        <v>1909</v>
      </c>
      <c r="G702" s="107">
        <v>372</v>
      </c>
      <c r="H702" s="105" t="s">
        <v>1909</v>
      </c>
      <c r="I702" s="105" t="s">
        <v>298</v>
      </c>
      <c r="J702" s="107" t="s">
        <v>293</v>
      </c>
      <c r="K702" s="105">
        <v>92011543</v>
      </c>
      <c r="L702" s="105" t="s">
        <v>2504</v>
      </c>
      <c r="M702" s="105" t="s">
        <v>2514</v>
      </c>
      <c r="N702" s="105" t="s">
        <v>341</v>
      </c>
      <c r="O702" s="108" t="s">
        <v>160</v>
      </c>
      <c r="P702" s="109" t="s">
        <v>1777</v>
      </c>
      <c r="Q702" s="110"/>
      <c r="R702" s="110"/>
      <c r="S702" s="110"/>
      <c r="T702" s="110"/>
      <c r="U702" s="111"/>
      <c r="V702" s="111"/>
      <c r="W702" s="130"/>
      <c r="X702" s="113"/>
      <c r="Y702" s="114" t="s">
        <v>1711</v>
      </c>
      <c r="Z702" s="115">
        <v>1287.3</v>
      </c>
      <c r="AA702" s="116">
        <v>40</v>
      </c>
      <c r="AB702" s="117">
        <f t="shared" si="90"/>
        <v>6583.3919324937669</v>
      </c>
      <c r="AC702" s="117">
        <f t="shared" si="91"/>
        <v>51.491999999999997</v>
      </c>
      <c r="AD702" s="118"/>
      <c r="AE702" s="117">
        <f t="shared" si="92"/>
        <v>0</v>
      </c>
      <c r="AF702" s="117">
        <f t="shared" si="93"/>
        <v>0</v>
      </c>
      <c r="AG702" s="119">
        <f t="shared" si="94"/>
        <v>40</v>
      </c>
      <c r="AH702" s="120">
        <f t="shared" si="95"/>
        <v>6583.3919324937669</v>
      </c>
      <c r="AI702" s="121">
        <f t="shared" si="96"/>
        <v>51.491999999999997</v>
      </c>
      <c r="AJ702" s="122" t="str">
        <f>+C702</f>
        <v>HONG KONG</v>
      </c>
      <c r="AK702" s="122" t="str">
        <f>IF(ISNA(VLOOKUP(postponeList!D702,[1]Sheet!$A$2:$B$12,2,FALSE))," ",(VLOOKUP(postponeList!D702,[1]Sheet!$A$2:$B$12,2,FALSE)))</f>
        <v>PESGD</v>
      </c>
      <c r="AL702" s="122" t="str">
        <f>IF(ISNA(VLOOKUP(E702,[1]Sheet!$G$2:$H$40,2,FALSE))," ",VLOOKUP(E702,[1]Sheet!$G$2:$H$40,2,FALSE))</f>
        <v>SHEW</v>
      </c>
      <c r="AM702" s="122" t="str">
        <f>IF(ISNA(VLOOKUP(G702,[1]Sheet!$K$2:$L$159,2,FALSE))," ",(VLOOKUP(G702,[1]Sheet!$K$2:$L$159,2,FALSE)))</f>
        <v>SHEW</v>
      </c>
      <c r="AN702" s="122" t="str">
        <f>IF(ISNA(VLOOKUP(I702&amp;C702,[1]Sheet!$D$2:$E$228,2,FALSE))," ",VLOOKUP(I702&amp;C702,[1]Sheet!$D$2:$E$228,2,FALSE))</f>
        <v>Kit &amp; Janice</v>
      </c>
      <c r="AO702" s="122" t="str">
        <f>+I702&amp;C702</f>
        <v>PANHONG KONG</v>
      </c>
      <c r="AP702" s="122" t="str">
        <f>C702&amp;D702&amp;E702&amp;G702&amp;I702&amp;O702</f>
        <v>HONG KONG32100372372PANMAR</v>
      </c>
      <c r="AQ702" s="122" t="str">
        <f>B702&amp;D702&amp;N702</f>
        <v>SOUTH EAST ASIA32100CBN</v>
      </c>
      <c r="AR702" s="123" t="str">
        <f>+D702&amp;J702</f>
        <v>32100SE</v>
      </c>
      <c r="AS702" s="124" t="str">
        <f t="shared" si="97"/>
        <v/>
      </c>
      <c r="AT702" s="125" t="str">
        <f t="shared" si="98"/>
        <v>FV-23NL3H</v>
      </c>
      <c r="AU702" s="125" t="str">
        <f>IF(NOT(AT702=""),VLOOKUP(AT702,[1]PSI_Category!A:B,2,0),"")</f>
        <v>CBN</v>
      </c>
      <c r="AV702" s="125" t="s">
        <v>341</v>
      </c>
      <c r="AW702" s="125" t="s">
        <v>341</v>
      </c>
      <c r="AX702" s="125" t="s">
        <v>341</v>
      </c>
    </row>
    <row r="703" spans="1:50" s="103" customFormat="1" ht="11.4" customHeight="1" x14ac:dyDescent="0.3">
      <c r="B703" s="104" t="s">
        <v>1866</v>
      </c>
      <c r="C703" s="105" t="s">
        <v>1867</v>
      </c>
      <c r="D703" s="106">
        <v>32100</v>
      </c>
      <c r="E703" s="107">
        <v>372</v>
      </c>
      <c r="F703" s="105" t="s">
        <v>1909</v>
      </c>
      <c r="G703" s="107">
        <v>372</v>
      </c>
      <c r="H703" s="105" t="s">
        <v>1909</v>
      </c>
      <c r="I703" s="105" t="s">
        <v>298</v>
      </c>
      <c r="J703" s="107" t="s">
        <v>293</v>
      </c>
      <c r="K703" s="105">
        <v>92011543</v>
      </c>
      <c r="L703" s="105" t="s">
        <v>2504</v>
      </c>
      <c r="M703" s="105" t="s">
        <v>2515</v>
      </c>
      <c r="N703" s="105" t="s">
        <v>1831</v>
      </c>
      <c r="O703" s="108" t="s">
        <v>160</v>
      </c>
      <c r="P703" s="109" t="s">
        <v>1777</v>
      </c>
      <c r="Q703" s="110"/>
      <c r="R703" s="110"/>
      <c r="S703" s="110"/>
      <c r="T703" s="110"/>
      <c r="U703" s="111"/>
      <c r="V703" s="111"/>
      <c r="W703" s="130"/>
      <c r="X703" s="113"/>
      <c r="Y703" s="114" t="s">
        <v>1711</v>
      </c>
      <c r="Z703" s="115">
        <v>418.7</v>
      </c>
      <c r="AA703" s="116">
        <v>20</v>
      </c>
      <c r="AB703" s="117">
        <f t="shared" si="90"/>
        <v>1070.6386243048007</v>
      </c>
      <c r="AC703" s="117">
        <f t="shared" si="91"/>
        <v>8.3740000000000006</v>
      </c>
      <c r="AD703" s="118"/>
      <c r="AE703" s="117">
        <f t="shared" si="92"/>
        <v>0</v>
      </c>
      <c r="AF703" s="117">
        <f t="shared" si="93"/>
        <v>0</v>
      </c>
      <c r="AG703" s="119">
        <f t="shared" si="94"/>
        <v>20</v>
      </c>
      <c r="AH703" s="120">
        <f t="shared" si="95"/>
        <v>1070.6386243048007</v>
      </c>
      <c r="AI703" s="121">
        <f t="shared" si="96"/>
        <v>8.3740000000000006</v>
      </c>
      <c r="AJ703" s="122" t="str">
        <f>+C703</f>
        <v>HONG KONG</v>
      </c>
      <c r="AK703" s="122" t="str">
        <f>IF(ISNA(VLOOKUP(postponeList!D703,[1]Sheet!$A$2:$B$12,2,FALSE))," ",(VLOOKUP(postponeList!D703,[1]Sheet!$A$2:$B$12,2,FALSE)))</f>
        <v>PESGD</v>
      </c>
      <c r="AL703" s="122" t="str">
        <f>IF(ISNA(VLOOKUP(E703,[1]Sheet!$G$2:$H$40,2,FALSE))," ",VLOOKUP(E703,[1]Sheet!$G$2:$H$40,2,FALSE))</f>
        <v>SHEW</v>
      </c>
      <c r="AM703" s="122" t="str">
        <f>IF(ISNA(VLOOKUP(G703,[1]Sheet!$K$2:$L$159,2,FALSE))," ",(VLOOKUP(G703,[1]Sheet!$K$2:$L$159,2,FALSE)))</f>
        <v>SHEW</v>
      </c>
      <c r="AN703" s="122" t="str">
        <f>IF(ISNA(VLOOKUP(I703&amp;C703,[1]Sheet!$D$2:$E$228,2,FALSE))," ",VLOOKUP(I703&amp;C703,[1]Sheet!$D$2:$E$228,2,FALSE))</f>
        <v>Kit &amp; Janice</v>
      </c>
      <c r="AO703" s="122" t="str">
        <f>+I703&amp;C703</f>
        <v>PANHONG KONG</v>
      </c>
      <c r="AP703" s="122" t="str">
        <f>C703&amp;D703&amp;E703&amp;G703&amp;I703&amp;O703</f>
        <v>HONG KONG32100372372PANMAR</v>
      </c>
      <c r="AQ703" s="122" t="str">
        <f>B703&amp;D703&amp;N703</f>
        <v xml:space="preserve">SOUTH EAST ASIA32100CM </v>
      </c>
      <c r="AR703" s="123" t="str">
        <f>+D703&amp;J703</f>
        <v>32100SE</v>
      </c>
      <c r="AS703" s="124" t="str">
        <f t="shared" si="97"/>
        <v/>
      </c>
      <c r="AT703" s="125" t="str">
        <f t="shared" si="98"/>
        <v>FV-24CMD1</v>
      </c>
      <c r="AU703" s="125" t="str">
        <f>IF(NOT(AT703=""),VLOOKUP(AT703,[1]PSI_Category!A:B,2,0),"")</f>
        <v>C/M</v>
      </c>
      <c r="AV703" s="125" t="s">
        <v>535</v>
      </c>
      <c r="AW703" s="125" t="s">
        <v>535</v>
      </c>
      <c r="AX703" s="125" t="s">
        <v>535</v>
      </c>
    </row>
    <row r="704" spans="1:50" s="103" customFormat="1" ht="11.4" customHeight="1" x14ac:dyDescent="0.3">
      <c r="B704" s="104" t="s">
        <v>1866</v>
      </c>
      <c r="C704" s="105" t="s">
        <v>1867</v>
      </c>
      <c r="D704" s="106">
        <v>32100</v>
      </c>
      <c r="E704" s="107">
        <v>372</v>
      </c>
      <c r="F704" s="105" t="s">
        <v>1909</v>
      </c>
      <c r="G704" s="107">
        <v>372</v>
      </c>
      <c r="H704" s="105" t="s">
        <v>1909</v>
      </c>
      <c r="I704" s="105" t="s">
        <v>298</v>
      </c>
      <c r="J704" s="107" t="s">
        <v>293</v>
      </c>
      <c r="K704" s="105">
        <v>92011543</v>
      </c>
      <c r="L704" s="105" t="s">
        <v>2504</v>
      </c>
      <c r="M704" s="105" t="s">
        <v>2516</v>
      </c>
      <c r="N704" s="105" t="s">
        <v>1831</v>
      </c>
      <c r="O704" s="108" t="s">
        <v>160</v>
      </c>
      <c r="P704" s="109" t="s">
        <v>1777</v>
      </c>
      <c r="Q704" s="110"/>
      <c r="R704" s="110"/>
      <c r="S704" s="110"/>
      <c r="T704" s="110"/>
      <c r="U704" s="111"/>
      <c r="V704" s="111"/>
      <c r="W704" s="112"/>
      <c r="X704" s="113"/>
      <c r="Y704" s="114" t="s">
        <v>1711</v>
      </c>
      <c r="Z704" s="115">
        <v>464.6</v>
      </c>
      <c r="AA704" s="116">
        <v>40</v>
      </c>
      <c r="AB704" s="117">
        <f t="shared" si="90"/>
        <v>2376.0148309147862</v>
      </c>
      <c r="AC704" s="117">
        <f t="shared" si="91"/>
        <v>18.584</v>
      </c>
      <c r="AD704" s="118"/>
      <c r="AE704" s="117">
        <f t="shared" si="92"/>
        <v>0</v>
      </c>
      <c r="AF704" s="117">
        <f t="shared" si="93"/>
        <v>0</v>
      </c>
      <c r="AG704" s="119">
        <f t="shared" si="94"/>
        <v>40</v>
      </c>
      <c r="AH704" s="120">
        <f t="shared" si="95"/>
        <v>2376.0148309147862</v>
      </c>
      <c r="AI704" s="121">
        <f t="shared" si="96"/>
        <v>18.584</v>
      </c>
      <c r="AJ704" s="122" t="str">
        <f>+C704</f>
        <v>HONG KONG</v>
      </c>
      <c r="AK704" s="122" t="str">
        <f>IF(ISNA(VLOOKUP(postponeList!D704,[1]Sheet!$A$2:$B$12,2,FALSE))," ",(VLOOKUP(postponeList!D704,[1]Sheet!$A$2:$B$12,2,FALSE)))</f>
        <v>PESGD</v>
      </c>
      <c r="AL704" s="122" t="str">
        <f>IF(ISNA(VLOOKUP(E704,[1]Sheet!$G$2:$H$40,2,FALSE))," ",VLOOKUP(E704,[1]Sheet!$G$2:$H$40,2,FALSE))</f>
        <v>SHEW</v>
      </c>
      <c r="AM704" s="122" t="str">
        <f>IF(ISNA(VLOOKUP(G704,[1]Sheet!$K$2:$L$159,2,FALSE))," ",(VLOOKUP(G704,[1]Sheet!$K$2:$L$159,2,FALSE)))</f>
        <v>SHEW</v>
      </c>
      <c r="AN704" s="122" t="str">
        <f>IF(ISNA(VLOOKUP(I704&amp;C704,[1]Sheet!$D$2:$E$228,2,FALSE))," ",VLOOKUP(I704&amp;C704,[1]Sheet!$D$2:$E$228,2,FALSE))</f>
        <v>Kit &amp; Janice</v>
      </c>
      <c r="AO704" s="122" t="str">
        <f>+I704&amp;C704</f>
        <v>PANHONG KONG</v>
      </c>
      <c r="AP704" s="122" t="str">
        <f>C704&amp;D704&amp;E704&amp;G704&amp;I704&amp;O704</f>
        <v>HONG KONG32100372372PANMAR</v>
      </c>
      <c r="AQ704" s="122" t="str">
        <f>B704&amp;D704&amp;N704</f>
        <v xml:space="preserve">SOUTH EAST ASIA32100CM </v>
      </c>
      <c r="AR704" s="123" t="str">
        <f>+D704&amp;J704</f>
        <v>32100SE</v>
      </c>
      <c r="AS704" s="124" t="str">
        <f t="shared" si="97"/>
        <v/>
      </c>
      <c r="AT704" s="125" t="str">
        <f t="shared" si="98"/>
        <v>FV-24CMH1</v>
      </c>
      <c r="AU704" s="125" t="str">
        <f>IF(NOT(AT704=""),VLOOKUP(AT704,[1]PSI_Category!A:B,2,0),"")</f>
        <v>C/M</v>
      </c>
      <c r="AV704" s="125" t="s">
        <v>535</v>
      </c>
      <c r="AW704" s="125" t="s">
        <v>535</v>
      </c>
      <c r="AX704" s="125" t="s">
        <v>535</v>
      </c>
    </row>
    <row r="705" spans="2:50" s="103" customFormat="1" ht="11.4" customHeight="1" x14ac:dyDescent="0.3">
      <c r="B705" s="104" t="s">
        <v>1866</v>
      </c>
      <c r="C705" s="105" t="s">
        <v>1867</v>
      </c>
      <c r="D705" s="106">
        <v>32100</v>
      </c>
      <c r="E705" s="107">
        <v>372</v>
      </c>
      <c r="F705" s="105" t="s">
        <v>1909</v>
      </c>
      <c r="G705" s="107">
        <v>372</v>
      </c>
      <c r="H705" s="105" t="s">
        <v>1909</v>
      </c>
      <c r="I705" s="105" t="s">
        <v>298</v>
      </c>
      <c r="J705" s="107" t="s">
        <v>293</v>
      </c>
      <c r="K705" s="105">
        <v>92011543</v>
      </c>
      <c r="L705" s="105" t="s">
        <v>2504</v>
      </c>
      <c r="M705" s="105" t="s">
        <v>2517</v>
      </c>
      <c r="N705" s="105" t="s">
        <v>341</v>
      </c>
      <c r="O705" s="108" t="s">
        <v>160</v>
      </c>
      <c r="P705" s="109" t="s">
        <v>1777</v>
      </c>
      <c r="Q705" s="110"/>
      <c r="R705" s="110"/>
      <c r="S705" s="110"/>
      <c r="T705" s="110"/>
      <c r="U705" s="111"/>
      <c r="V705" s="111"/>
      <c r="W705" s="112"/>
      <c r="X705" s="113"/>
      <c r="Y705" s="114" t="s">
        <v>1711</v>
      </c>
      <c r="Z705" s="115">
        <v>1930.9</v>
      </c>
      <c r="AA705" s="116">
        <v>25</v>
      </c>
      <c r="AB705" s="117">
        <f t="shared" si="90"/>
        <v>6171.7701208208146</v>
      </c>
      <c r="AC705" s="117">
        <f t="shared" si="91"/>
        <v>48.272500000000001</v>
      </c>
      <c r="AD705" s="118"/>
      <c r="AE705" s="117">
        <f t="shared" si="92"/>
        <v>0</v>
      </c>
      <c r="AF705" s="117">
        <f t="shared" si="93"/>
        <v>0</v>
      </c>
      <c r="AG705" s="119">
        <f t="shared" si="94"/>
        <v>25</v>
      </c>
      <c r="AH705" s="120">
        <f t="shared" si="95"/>
        <v>6171.7701208208146</v>
      </c>
      <c r="AI705" s="121">
        <f t="shared" si="96"/>
        <v>48.272500000000001</v>
      </c>
      <c r="AJ705" s="122" t="str">
        <f>+C705</f>
        <v>HONG KONG</v>
      </c>
      <c r="AK705" s="122" t="str">
        <f>IF(ISNA(VLOOKUP(postponeList!D705,[1]Sheet!$A$2:$B$12,2,FALSE))," ",(VLOOKUP(postponeList!D705,[1]Sheet!$A$2:$B$12,2,FALSE)))</f>
        <v>PESGD</v>
      </c>
      <c r="AL705" s="122" t="str">
        <f>IF(ISNA(VLOOKUP(E705,[1]Sheet!$G$2:$H$40,2,FALSE))," ",VLOOKUP(E705,[1]Sheet!$G$2:$H$40,2,FALSE))</f>
        <v>SHEW</v>
      </c>
      <c r="AM705" s="122" t="str">
        <f>IF(ISNA(VLOOKUP(G705,[1]Sheet!$K$2:$L$159,2,FALSE))," ",(VLOOKUP(G705,[1]Sheet!$K$2:$L$159,2,FALSE)))</f>
        <v>SHEW</v>
      </c>
      <c r="AN705" s="122" t="str">
        <f>IF(ISNA(VLOOKUP(I705&amp;C705,[1]Sheet!$D$2:$E$228,2,FALSE))," ",VLOOKUP(I705&amp;C705,[1]Sheet!$D$2:$E$228,2,FALSE))</f>
        <v>Kit &amp; Janice</v>
      </c>
      <c r="AO705" s="122" t="str">
        <f>+I705&amp;C705</f>
        <v>PANHONG KONG</v>
      </c>
      <c r="AP705" s="122" t="str">
        <f>C705&amp;D705&amp;E705&amp;G705&amp;I705&amp;O705</f>
        <v>HONG KONG32100372372PANMAR</v>
      </c>
      <c r="AQ705" s="122" t="str">
        <f>B705&amp;D705&amp;N705</f>
        <v>SOUTH EAST ASIA32100CBN</v>
      </c>
      <c r="AR705" s="123" t="str">
        <f>+D705&amp;J705</f>
        <v>32100SE</v>
      </c>
      <c r="AS705" s="124" t="str">
        <f t="shared" si="97"/>
        <v/>
      </c>
      <c r="AT705" s="125" t="str">
        <f t="shared" si="98"/>
        <v>FV-25NF3H</v>
      </c>
      <c r="AU705" s="125" t="str">
        <f>IF(NOT(AT705=""),VLOOKUP(AT705,[1]PSI_Category!A:B,2,0),"")</f>
        <v>CBN</v>
      </c>
      <c r="AV705" s="125" t="s">
        <v>341</v>
      </c>
      <c r="AW705" s="125" t="s">
        <v>341</v>
      </c>
      <c r="AX705" s="125" t="s">
        <v>341</v>
      </c>
    </row>
    <row r="706" spans="2:50" s="103" customFormat="1" ht="11.4" customHeight="1" x14ac:dyDescent="0.3">
      <c r="B706" s="104" t="s">
        <v>1866</v>
      </c>
      <c r="C706" s="105" t="s">
        <v>1867</v>
      </c>
      <c r="D706" s="106">
        <v>32100</v>
      </c>
      <c r="E706" s="107">
        <v>372</v>
      </c>
      <c r="F706" s="105" t="s">
        <v>1909</v>
      </c>
      <c r="G706" s="107">
        <v>372</v>
      </c>
      <c r="H706" s="105" t="s">
        <v>1909</v>
      </c>
      <c r="I706" s="105" t="s">
        <v>298</v>
      </c>
      <c r="J706" s="107" t="s">
        <v>293</v>
      </c>
      <c r="K706" s="105">
        <v>92011543</v>
      </c>
      <c r="L706" s="105" t="s">
        <v>2504</v>
      </c>
      <c r="M706" s="105" t="s">
        <v>2494</v>
      </c>
      <c r="N706" s="105" t="s">
        <v>341</v>
      </c>
      <c r="O706" s="108" t="s">
        <v>160</v>
      </c>
      <c r="P706" s="109" t="s">
        <v>1777</v>
      </c>
      <c r="Q706" s="110"/>
      <c r="R706" s="110"/>
      <c r="S706" s="110"/>
      <c r="T706" s="110"/>
      <c r="U706" s="111"/>
      <c r="V706" s="111"/>
      <c r="W706" s="112"/>
      <c r="X706" s="113"/>
      <c r="Y706" s="114" t="s">
        <v>1711</v>
      </c>
      <c r="Z706" s="115">
        <v>1688.9</v>
      </c>
      <c r="AA706" s="116">
        <v>20</v>
      </c>
      <c r="AB706" s="117">
        <f t="shared" si="90"/>
        <v>4318.6089624752285</v>
      </c>
      <c r="AC706" s="117">
        <f t="shared" si="91"/>
        <v>33.777999999999999</v>
      </c>
      <c r="AD706" s="118"/>
      <c r="AE706" s="117">
        <f t="shared" si="92"/>
        <v>0</v>
      </c>
      <c r="AF706" s="117">
        <f t="shared" si="93"/>
        <v>0</v>
      </c>
      <c r="AG706" s="119">
        <f t="shared" si="94"/>
        <v>20</v>
      </c>
      <c r="AH706" s="120">
        <f t="shared" si="95"/>
        <v>4318.6089624752285</v>
      </c>
      <c r="AI706" s="121">
        <f t="shared" si="96"/>
        <v>33.777999999999999</v>
      </c>
      <c r="AJ706" s="122" t="str">
        <f>+C706</f>
        <v>HONG KONG</v>
      </c>
      <c r="AK706" s="122" t="str">
        <f>IF(ISNA(VLOOKUP(postponeList!D706,[1]Sheet!$A$2:$B$12,2,FALSE))," ",(VLOOKUP(postponeList!D706,[1]Sheet!$A$2:$B$12,2,FALSE)))</f>
        <v>PESGD</v>
      </c>
      <c r="AL706" s="122" t="str">
        <f>IF(ISNA(VLOOKUP(E706,[1]Sheet!$G$2:$H$40,2,FALSE))," ",VLOOKUP(E706,[1]Sheet!$G$2:$H$40,2,FALSE))</f>
        <v>SHEW</v>
      </c>
      <c r="AM706" s="122" t="str">
        <f>IF(ISNA(VLOOKUP(G706,[1]Sheet!$K$2:$L$159,2,FALSE))," ",(VLOOKUP(G706,[1]Sheet!$K$2:$L$159,2,FALSE)))</f>
        <v>SHEW</v>
      </c>
      <c r="AN706" s="122" t="str">
        <f>IF(ISNA(VLOOKUP(I706&amp;C706,[1]Sheet!$D$2:$E$228,2,FALSE))," ",VLOOKUP(I706&amp;C706,[1]Sheet!$D$2:$E$228,2,FALSE))</f>
        <v>Kit &amp; Janice</v>
      </c>
      <c r="AO706" s="122" t="str">
        <f>+I706&amp;C706</f>
        <v>PANHONG KONG</v>
      </c>
      <c r="AP706" s="122" t="str">
        <f>C706&amp;D706&amp;E706&amp;G706&amp;I706&amp;O706</f>
        <v>HONG KONG32100372372PANMAR</v>
      </c>
      <c r="AQ706" s="122" t="str">
        <f>B706&amp;D706&amp;N706</f>
        <v>SOUTH EAST ASIA32100CBN</v>
      </c>
      <c r="AR706" s="123" t="str">
        <f>+D706&amp;J706</f>
        <v>32100SE</v>
      </c>
      <c r="AS706" s="124" t="str">
        <f t="shared" si="97"/>
        <v/>
      </c>
      <c r="AT706" s="125" t="str">
        <f t="shared" si="98"/>
        <v>FV-25NS3H</v>
      </c>
      <c r="AU706" s="125" t="str">
        <f>IF(NOT(AT706=""),VLOOKUP(AT706,[1]PSI_Category!A:B,2,0),"")</f>
        <v>CBN</v>
      </c>
      <c r="AV706" s="125" t="s">
        <v>341</v>
      </c>
      <c r="AW706" s="125" t="s">
        <v>341</v>
      </c>
      <c r="AX706" s="125" t="s">
        <v>341</v>
      </c>
    </row>
    <row r="707" spans="2:50" s="103" customFormat="1" ht="11.4" customHeight="1" x14ac:dyDescent="0.3">
      <c r="B707" s="104" t="s">
        <v>1866</v>
      </c>
      <c r="C707" s="105" t="s">
        <v>1867</v>
      </c>
      <c r="D707" s="106">
        <v>32100</v>
      </c>
      <c r="E707" s="107">
        <v>372</v>
      </c>
      <c r="F707" s="105" t="s">
        <v>1909</v>
      </c>
      <c r="G707" s="107">
        <v>372</v>
      </c>
      <c r="H707" s="105" t="s">
        <v>1909</v>
      </c>
      <c r="I707" s="105" t="s">
        <v>298</v>
      </c>
      <c r="J707" s="107" t="s">
        <v>293</v>
      </c>
      <c r="K707" s="105">
        <v>92011543</v>
      </c>
      <c r="L707" s="105" t="s">
        <v>2504</v>
      </c>
      <c r="M707" s="105" t="s">
        <v>2518</v>
      </c>
      <c r="N707" s="105" t="s">
        <v>1831</v>
      </c>
      <c r="O707" s="108" t="s">
        <v>160</v>
      </c>
      <c r="P707" s="109" t="s">
        <v>1777</v>
      </c>
      <c r="Q707" s="110"/>
      <c r="R707" s="110"/>
      <c r="S707" s="110"/>
      <c r="T707" s="110"/>
      <c r="U707" s="111"/>
      <c r="V707" s="111"/>
      <c r="W707" s="112"/>
      <c r="X707" s="113"/>
      <c r="Y707" s="114" t="s">
        <v>1711</v>
      </c>
      <c r="Z707" s="115">
        <v>512.70000000000005</v>
      </c>
      <c r="AA707" s="116">
        <v>20</v>
      </c>
      <c r="AB707" s="117">
        <f t="shared" si="90"/>
        <v>1311.0017260116344</v>
      </c>
      <c r="AC707" s="117">
        <f t="shared" si="91"/>
        <v>10.254</v>
      </c>
      <c r="AD707" s="118"/>
      <c r="AE707" s="117">
        <f t="shared" si="92"/>
        <v>0</v>
      </c>
      <c r="AF707" s="117">
        <f t="shared" si="93"/>
        <v>0</v>
      </c>
      <c r="AG707" s="119">
        <f t="shared" si="94"/>
        <v>20</v>
      </c>
      <c r="AH707" s="120">
        <f t="shared" si="95"/>
        <v>1311.0017260116344</v>
      </c>
      <c r="AI707" s="121">
        <f t="shared" si="96"/>
        <v>10.254</v>
      </c>
      <c r="AJ707" s="122" t="str">
        <f>+C707</f>
        <v>HONG KONG</v>
      </c>
      <c r="AK707" s="122" t="str">
        <f>IF(ISNA(VLOOKUP(postponeList!D707,[1]Sheet!$A$2:$B$12,2,FALSE))," ",(VLOOKUP(postponeList!D707,[1]Sheet!$A$2:$B$12,2,FALSE)))</f>
        <v>PESGD</v>
      </c>
      <c r="AL707" s="122" t="str">
        <f>IF(ISNA(VLOOKUP(E707,[1]Sheet!$G$2:$H$40,2,FALSE))," ",VLOOKUP(E707,[1]Sheet!$G$2:$H$40,2,FALSE))</f>
        <v>SHEW</v>
      </c>
      <c r="AM707" s="122" t="str">
        <f>IF(ISNA(VLOOKUP(G707,[1]Sheet!$K$2:$L$159,2,FALSE))," ",(VLOOKUP(G707,[1]Sheet!$K$2:$L$159,2,FALSE)))</f>
        <v>SHEW</v>
      </c>
      <c r="AN707" s="122" t="str">
        <f>IF(ISNA(VLOOKUP(I707&amp;C707,[1]Sheet!$D$2:$E$228,2,FALSE))," ",VLOOKUP(I707&amp;C707,[1]Sheet!$D$2:$E$228,2,FALSE))</f>
        <v>Kit &amp; Janice</v>
      </c>
      <c r="AO707" s="122" t="str">
        <f>+I707&amp;C707</f>
        <v>PANHONG KONG</v>
      </c>
      <c r="AP707" s="122" t="str">
        <f>C707&amp;D707&amp;E707&amp;G707&amp;I707&amp;O707</f>
        <v>HONG KONG32100372372PANMAR</v>
      </c>
      <c r="AQ707" s="122" t="str">
        <f>B707&amp;D707&amp;N707</f>
        <v xml:space="preserve">SOUTH EAST ASIA32100CM </v>
      </c>
      <c r="AR707" s="123" t="str">
        <f>+D707&amp;J707</f>
        <v>32100SE</v>
      </c>
      <c r="AS707" s="124" t="str">
        <f t="shared" si="97"/>
        <v/>
      </c>
      <c r="AT707" s="125" t="str">
        <f t="shared" si="98"/>
        <v>FV-27CMD1</v>
      </c>
      <c r="AU707" s="125" t="str">
        <f>IF(NOT(AT707=""),VLOOKUP(AT707,[1]PSI_Category!A:B,2,0),"")</f>
        <v>C/M</v>
      </c>
      <c r="AV707" s="125" t="s">
        <v>535</v>
      </c>
      <c r="AW707" s="125" t="s">
        <v>535</v>
      </c>
      <c r="AX707" s="125" t="s">
        <v>535</v>
      </c>
    </row>
    <row r="708" spans="2:50" s="103" customFormat="1" ht="11.4" customHeight="1" x14ac:dyDescent="0.3">
      <c r="B708" s="104" t="s">
        <v>1866</v>
      </c>
      <c r="C708" s="105" t="s">
        <v>1867</v>
      </c>
      <c r="D708" s="106">
        <v>32100</v>
      </c>
      <c r="E708" s="107">
        <v>372</v>
      </c>
      <c r="F708" s="105" t="s">
        <v>1909</v>
      </c>
      <c r="G708" s="107">
        <v>372</v>
      </c>
      <c r="H708" s="105" t="s">
        <v>1909</v>
      </c>
      <c r="I708" s="105" t="s">
        <v>298</v>
      </c>
      <c r="J708" s="107" t="s">
        <v>293</v>
      </c>
      <c r="K708" s="105">
        <v>92011543</v>
      </c>
      <c r="L708" s="105" t="s">
        <v>2504</v>
      </c>
      <c r="M708" s="105" t="s">
        <v>2519</v>
      </c>
      <c r="N708" s="105" t="s">
        <v>1831</v>
      </c>
      <c r="O708" s="108" t="s">
        <v>160</v>
      </c>
      <c r="P708" s="109" t="s">
        <v>1777</v>
      </c>
      <c r="Q708" s="110"/>
      <c r="R708" s="110"/>
      <c r="S708" s="110"/>
      <c r="T708" s="110"/>
      <c r="U708" s="111"/>
      <c r="V708" s="111"/>
      <c r="W708" s="130"/>
      <c r="X708" s="113"/>
      <c r="Y708" s="114" t="s">
        <v>1711</v>
      </c>
      <c r="Z708" s="115">
        <v>568.6</v>
      </c>
      <c r="AA708" s="116">
        <v>40</v>
      </c>
      <c r="AB708" s="117">
        <f t="shared" si="90"/>
        <v>2907.8821197979928</v>
      </c>
      <c r="AC708" s="117">
        <f t="shared" si="91"/>
        <v>22.744</v>
      </c>
      <c r="AD708" s="118"/>
      <c r="AE708" s="117">
        <f t="shared" si="92"/>
        <v>0</v>
      </c>
      <c r="AF708" s="117">
        <f t="shared" si="93"/>
        <v>0</v>
      </c>
      <c r="AG708" s="119">
        <f t="shared" si="94"/>
        <v>40</v>
      </c>
      <c r="AH708" s="120">
        <f t="shared" si="95"/>
        <v>2907.8821197979928</v>
      </c>
      <c r="AI708" s="121">
        <f t="shared" si="96"/>
        <v>22.744</v>
      </c>
      <c r="AJ708" s="122" t="str">
        <f>+C708</f>
        <v>HONG KONG</v>
      </c>
      <c r="AK708" s="122" t="str">
        <f>IF(ISNA(VLOOKUP(postponeList!D708,[1]Sheet!$A$2:$B$12,2,FALSE))," ",(VLOOKUP(postponeList!D708,[1]Sheet!$A$2:$B$12,2,FALSE)))</f>
        <v>PESGD</v>
      </c>
      <c r="AL708" s="122" t="str">
        <f>IF(ISNA(VLOOKUP(E708,[1]Sheet!$G$2:$H$40,2,FALSE))," ",VLOOKUP(E708,[1]Sheet!$G$2:$H$40,2,FALSE))</f>
        <v>SHEW</v>
      </c>
      <c r="AM708" s="122" t="str">
        <f>IF(ISNA(VLOOKUP(G708,[1]Sheet!$K$2:$L$159,2,FALSE))," ",(VLOOKUP(G708,[1]Sheet!$K$2:$L$159,2,FALSE)))</f>
        <v>SHEW</v>
      </c>
      <c r="AN708" s="122" t="str">
        <f>IF(ISNA(VLOOKUP(I708&amp;C708,[1]Sheet!$D$2:$E$228,2,FALSE))," ",VLOOKUP(I708&amp;C708,[1]Sheet!$D$2:$E$228,2,FALSE))</f>
        <v>Kit &amp; Janice</v>
      </c>
      <c r="AO708" s="122" t="str">
        <f>+I708&amp;C708</f>
        <v>PANHONG KONG</v>
      </c>
      <c r="AP708" s="122" t="str">
        <f>C708&amp;D708&amp;E708&amp;G708&amp;I708&amp;O708</f>
        <v>HONG KONG32100372372PANMAR</v>
      </c>
      <c r="AQ708" s="122" t="str">
        <f>B708&amp;D708&amp;N708</f>
        <v xml:space="preserve">SOUTH EAST ASIA32100CM </v>
      </c>
      <c r="AR708" s="123" t="str">
        <f>+D708&amp;J708</f>
        <v>32100SE</v>
      </c>
      <c r="AS708" s="124" t="str">
        <f t="shared" si="97"/>
        <v/>
      </c>
      <c r="AT708" s="125" t="str">
        <f t="shared" si="98"/>
        <v>FV-27CMH1</v>
      </c>
      <c r="AU708" s="125" t="str">
        <f>IF(NOT(AT708=""),VLOOKUP(AT708,[1]PSI_Category!A:B,2,0),"")</f>
        <v>C/M</v>
      </c>
      <c r="AV708" s="125" t="s">
        <v>535</v>
      </c>
      <c r="AW708" s="125" t="s">
        <v>535</v>
      </c>
      <c r="AX708" s="125" t="s">
        <v>535</v>
      </c>
    </row>
    <row r="709" spans="2:50" s="103" customFormat="1" ht="11.4" customHeight="1" x14ac:dyDescent="0.3">
      <c r="B709" s="104" t="s">
        <v>1866</v>
      </c>
      <c r="C709" s="105" t="s">
        <v>1867</v>
      </c>
      <c r="D709" s="105">
        <v>32100</v>
      </c>
      <c r="E709" s="107">
        <v>372</v>
      </c>
      <c r="F709" s="105" t="s">
        <v>1909</v>
      </c>
      <c r="G709" s="107">
        <v>372</v>
      </c>
      <c r="H709" s="105" t="s">
        <v>1909</v>
      </c>
      <c r="I709" s="105" t="s">
        <v>298</v>
      </c>
      <c r="J709" s="107" t="s">
        <v>293</v>
      </c>
      <c r="K709" s="105">
        <v>92011543</v>
      </c>
      <c r="L709" s="105" t="s">
        <v>2504</v>
      </c>
      <c r="M709" s="105" t="s">
        <v>2520</v>
      </c>
      <c r="N709" s="105" t="s">
        <v>341</v>
      </c>
      <c r="O709" s="108" t="s">
        <v>160</v>
      </c>
      <c r="P709" s="109" t="s">
        <v>1777</v>
      </c>
      <c r="Q709" s="110"/>
      <c r="R709" s="110"/>
      <c r="S709" s="110"/>
      <c r="T709" s="110"/>
      <c r="U709" s="111"/>
      <c r="V709" s="111"/>
      <c r="W709" s="112"/>
      <c r="X709" s="113"/>
      <c r="Y709" s="114" t="s">
        <v>1711</v>
      </c>
      <c r="Z709" s="115">
        <v>2436.6</v>
      </c>
      <c r="AA709" s="116">
        <v>5</v>
      </c>
      <c r="AB709" s="117">
        <f t="shared" ref="AB709:AB772" si="99">IF($Y709=$AB$3,$Z709*AA709,IF($Y709=$AC$3,$Z709*AA709/$AF$3,IF($Y709=$AH$3,$Z709*AA709/$AI$3,IF($Y709=$AJ$3,$Z709*AA709/$AK$3))))</f>
        <v>1557.6296106884868</v>
      </c>
      <c r="AC709" s="117">
        <f t="shared" ref="AC709:AC772" si="100">AB709*$AF$3/1000</f>
        <v>12.183</v>
      </c>
      <c r="AD709" s="118"/>
      <c r="AE709" s="117">
        <f t="shared" ref="AE709:AE772" si="101">IF($Y709=$AB$3,$Z709*AD709, IF($Y709=$AC$3, $Z709*AD709/$AF$3, IF($Y709=$AH$3, $Z709*AD709/$AI$3, IF($Y709=$AJ$3, $Z709*AD709/$AK$3))))</f>
        <v>0</v>
      </c>
      <c r="AF709" s="117">
        <f t="shared" ref="AF709:AF772" si="102">AE709*$AF$3/1000</f>
        <v>0</v>
      </c>
      <c r="AG709" s="119">
        <f t="shared" ref="AG709:AG772" si="103">+AA709-AD709</f>
        <v>5</v>
      </c>
      <c r="AH709" s="120">
        <f t="shared" ref="AH709:AH772" si="104">IF($Y709=$AB$3,$Z709*AG709, IF($Y709=$AC$3, $Z709*AG709/$AF$3, IF($Y709=$AH$3, $Z709*AG709/$AI$3, IF($Y709=$AJ$3, $Z709*AG709/$AK$3))))</f>
        <v>1557.6296106884868</v>
      </c>
      <c r="AI709" s="121">
        <f t="shared" ref="AI709:AI772" si="105">AH709*$AF$3/1000</f>
        <v>12.183</v>
      </c>
      <c r="AJ709" s="122" t="str">
        <f>+C709</f>
        <v>HONG KONG</v>
      </c>
      <c r="AK709" s="122" t="str">
        <f>IF(ISNA(VLOOKUP(postponeList!D709,[1]Sheet!$A$2:$B$12,2,FALSE))," ",(VLOOKUP(postponeList!D709,[1]Sheet!$A$2:$B$12,2,FALSE)))</f>
        <v>PESGD</v>
      </c>
      <c r="AL709" s="122" t="str">
        <f>IF(ISNA(VLOOKUP(E709,[1]Sheet!$G$2:$H$40,2,FALSE))," ",VLOOKUP(E709,[1]Sheet!$G$2:$H$40,2,FALSE))</f>
        <v>SHEW</v>
      </c>
      <c r="AM709" s="122" t="str">
        <f>IF(ISNA(VLOOKUP(G709,[1]Sheet!$K$2:$L$159,2,FALSE))," ",(VLOOKUP(G709,[1]Sheet!$K$2:$L$159,2,FALSE)))</f>
        <v>SHEW</v>
      </c>
      <c r="AN709" s="122" t="str">
        <f>IF(ISNA(VLOOKUP(I709&amp;C709,[1]Sheet!$D$2:$E$228,2,FALSE))," ",VLOOKUP(I709&amp;C709,[1]Sheet!$D$2:$E$228,2,FALSE))</f>
        <v>Kit &amp; Janice</v>
      </c>
      <c r="AO709" s="122" t="str">
        <f>+I709&amp;C709</f>
        <v>PANHONG KONG</v>
      </c>
      <c r="AP709" s="122" t="str">
        <f>C709&amp;D709&amp;E709&amp;G709&amp;I709&amp;O709</f>
        <v>HONG KONG32100372372PANMAR</v>
      </c>
      <c r="AQ709" s="122" t="str">
        <f>B709&amp;D709&amp;N709</f>
        <v>SOUTH EAST ASIA32100CBN</v>
      </c>
      <c r="AR709" s="123" t="str">
        <f>+D709&amp;J709</f>
        <v>32100SE</v>
      </c>
      <c r="AS709" s="124" t="str">
        <f t="shared" ref="AS709:AS772" si="106">LEFT(V709,3)</f>
        <v/>
      </c>
      <c r="AT709" s="125" t="str">
        <f t="shared" ref="AT709:AT772" si="107">IFERROR(TRIM(M709),"")</f>
        <v>FV-28NX3HJFZ</v>
      </c>
      <c r="AU709" s="125" t="str">
        <f>IF(NOT(AT709=""),VLOOKUP(AT709,[1]PSI_Category!A:B,2,0),"")</f>
        <v>CBN</v>
      </c>
      <c r="AV709" s="125" t="s">
        <v>341</v>
      </c>
      <c r="AW709" s="125" t="s">
        <v>341</v>
      </c>
      <c r="AX709" s="125" t="s">
        <v>341</v>
      </c>
    </row>
    <row r="710" spans="2:50" s="103" customFormat="1" ht="11.4" customHeight="1" x14ac:dyDescent="0.3">
      <c r="B710" s="104" t="s">
        <v>1866</v>
      </c>
      <c r="C710" s="105" t="s">
        <v>1867</v>
      </c>
      <c r="D710" s="106">
        <v>32100</v>
      </c>
      <c r="E710" s="107">
        <v>372</v>
      </c>
      <c r="F710" s="105" t="s">
        <v>1909</v>
      </c>
      <c r="G710" s="107">
        <v>372</v>
      </c>
      <c r="H710" s="105" t="s">
        <v>1909</v>
      </c>
      <c r="I710" s="105" t="s">
        <v>298</v>
      </c>
      <c r="J710" s="107" t="s">
        <v>293</v>
      </c>
      <c r="K710" s="105">
        <v>92011543</v>
      </c>
      <c r="L710" s="105" t="s">
        <v>2504</v>
      </c>
      <c r="M710" s="105" t="s">
        <v>2521</v>
      </c>
      <c r="N710" s="105" t="s">
        <v>1809</v>
      </c>
      <c r="O710" s="108" t="s">
        <v>160</v>
      </c>
      <c r="P710" s="109" t="s">
        <v>1777</v>
      </c>
      <c r="Q710" s="110"/>
      <c r="R710" s="110"/>
      <c r="S710" s="110"/>
      <c r="T710" s="110"/>
      <c r="U710" s="111"/>
      <c r="V710" s="111"/>
      <c r="W710" s="112"/>
      <c r="X710" s="113"/>
      <c r="Y710" s="114" t="s">
        <v>1711</v>
      </c>
      <c r="Z710" s="115">
        <v>692.6</v>
      </c>
      <c r="AA710" s="116">
        <v>10</v>
      </c>
      <c r="AB710" s="117">
        <f t="shared" si="99"/>
        <v>885.50789490506929</v>
      </c>
      <c r="AC710" s="117">
        <f t="shared" si="100"/>
        <v>6.9260000000000002</v>
      </c>
      <c r="AD710" s="118"/>
      <c r="AE710" s="117">
        <f t="shared" si="101"/>
        <v>0</v>
      </c>
      <c r="AF710" s="117">
        <f t="shared" si="102"/>
        <v>0</v>
      </c>
      <c r="AG710" s="119">
        <f t="shared" si="103"/>
        <v>10</v>
      </c>
      <c r="AH710" s="120">
        <f t="shared" si="104"/>
        <v>885.50789490506929</v>
      </c>
      <c r="AI710" s="121">
        <f t="shared" si="105"/>
        <v>6.9260000000000002</v>
      </c>
      <c r="AJ710" s="122" t="str">
        <f>+C710</f>
        <v>HONG KONG</v>
      </c>
      <c r="AK710" s="122" t="str">
        <f>IF(ISNA(VLOOKUP(postponeList!D710,[1]Sheet!$A$2:$B$12,2,FALSE))," ",(VLOOKUP(postponeList!D710,[1]Sheet!$A$2:$B$12,2,FALSE)))</f>
        <v>PESGD</v>
      </c>
      <c r="AL710" s="122" t="str">
        <f>IF(ISNA(VLOOKUP(E710,[1]Sheet!$G$2:$H$40,2,FALSE))," ",VLOOKUP(E710,[1]Sheet!$G$2:$H$40,2,FALSE))</f>
        <v>SHEW</v>
      </c>
      <c r="AM710" s="122" t="str">
        <f>IF(ISNA(VLOOKUP(G710,[1]Sheet!$K$2:$L$159,2,FALSE))," ",(VLOOKUP(G710,[1]Sheet!$K$2:$L$159,2,FALSE)))</f>
        <v>SHEW</v>
      </c>
      <c r="AN710" s="122" t="str">
        <f>IF(ISNA(VLOOKUP(I710&amp;C710,[1]Sheet!$D$2:$E$228,2,FALSE))," ",VLOOKUP(I710&amp;C710,[1]Sheet!$D$2:$E$228,2,FALSE))</f>
        <v>Kit &amp; Janice</v>
      </c>
      <c r="AO710" s="122" t="str">
        <f>+I710&amp;C710</f>
        <v>PANHONG KONG</v>
      </c>
      <c r="AP710" s="122" t="str">
        <f>C710&amp;D710&amp;E710&amp;G710&amp;I710&amp;O710</f>
        <v>HONG KONG32100372372PANMAR</v>
      </c>
      <c r="AQ710" s="122" t="str">
        <f>B710&amp;D710&amp;N710</f>
        <v xml:space="preserve">SOUTH EAST ASIA32100VF </v>
      </c>
      <c r="AR710" s="123" t="str">
        <f>+D710&amp;J710</f>
        <v>32100SE</v>
      </c>
      <c r="AS710" s="124" t="str">
        <f t="shared" si="106"/>
        <v/>
      </c>
      <c r="AT710" s="125" t="str">
        <f t="shared" si="107"/>
        <v>FV-30GS4NATZ</v>
      </c>
      <c r="AU710" s="125" t="str">
        <f>IF(NOT(AT710=""),VLOOKUP(AT710,[1]PSI_Category!A:B,2,0),"")</f>
        <v>H/V</v>
      </c>
      <c r="AV710" s="125" t="s">
        <v>552</v>
      </c>
      <c r="AW710" s="125" t="s">
        <v>552</v>
      </c>
      <c r="AX710" s="125" t="s">
        <v>552</v>
      </c>
    </row>
    <row r="711" spans="2:50" s="103" customFormat="1" ht="11.4" customHeight="1" x14ac:dyDescent="0.3">
      <c r="B711" s="104" t="s">
        <v>1866</v>
      </c>
      <c r="C711" s="105" t="s">
        <v>1867</v>
      </c>
      <c r="D711" s="106">
        <v>32100</v>
      </c>
      <c r="E711" s="107">
        <v>374</v>
      </c>
      <c r="F711" s="105" t="s">
        <v>1869</v>
      </c>
      <c r="G711" s="107">
        <v>374</v>
      </c>
      <c r="H711" s="105" t="s">
        <v>1869</v>
      </c>
      <c r="I711" s="105" t="s">
        <v>298</v>
      </c>
      <c r="J711" s="107" t="s">
        <v>293</v>
      </c>
      <c r="K711" s="105">
        <v>92011517</v>
      </c>
      <c r="L711" s="105" t="s">
        <v>2522</v>
      </c>
      <c r="M711" s="105" t="s">
        <v>2523</v>
      </c>
      <c r="N711" s="105" t="s">
        <v>1818</v>
      </c>
      <c r="O711" s="108" t="s">
        <v>160</v>
      </c>
      <c r="P711" s="109" t="s">
        <v>1777</v>
      </c>
      <c r="Q711" s="110"/>
      <c r="R711" s="110"/>
      <c r="S711" s="110"/>
      <c r="T711" s="110"/>
      <c r="U711" s="111"/>
      <c r="V711" s="111"/>
      <c r="W711" s="112"/>
      <c r="X711" s="113"/>
      <c r="Y711" s="114" t="s">
        <v>1711</v>
      </c>
      <c r="Z711" s="115">
        <v>280.7</v>
      </c>
      <c r="AA711" s="116">
        <v>500</v>
      </c>
      <c r="AB711" s="117">
        <f t="shared" si="99"/>
        <v>17944.128364124528</v>
      </c>
      <c r="AC711" s="117">
        <f t="shared" si="100"/>
        <v>140.35</v>
      </c>
      <c r="AD711" s="118"/>
      <c r="AE711" s="117">
        <f t="shared" si="101"/>
        <v>0</v>
      </c>
      <c r="AF711" s="117">
        <f t="shared" si="102"/>
        <v>0</v>
      </c>
      <c r="AG711" s="119">
        <f t="shared" si="103"/>
        <v>500</v>
      </c>
      <c r="AH711" s="120">
        <f t="shared" si="104"/>
        <v>17944.128364124528</v>
      </c>
      <c r="AI711" s="121">
        <f t="shared" si="105"/>
        <v>140.35</v>
      </c>
      <c r="AJ711" s="122" t="str">
        <f>+C711</f>
        <v>HONG KONG</v>
      </c>
      <c r="AK711" s="122" t="str">
        <f>IF(ISNA(VLOOKUP(postponeList!D711,[1]Sheet!$A$2:$B$12,2,FALSE))," ",(VLOOKUP(postponeList!D711,[1]Sheet!$A$2:$B$12,2,FALSE)))</f>
        <v>PESGD</v>
      </c>
      <c r="AL711" s="122" t="str">
        <f>IF(ISNA(VLOOKUP(E711,[1]Sheet!$G$2:$H$40,2,FALSE))," ",VLOOKUP(E711,[1]Sheet!$G$2:$H$40,2,FALSE))</f>
        <v>SHET</v>
      </c>
      <c r="AM711" s="122" t="str">
        <f>IF(ISNA(VLOOKUP(G711,[1]Sheet!$K$2:$L$159,2,FALSE))," ",(VLOOKUP(G711,[1]Sheet!$K$2:$L$159,2,FALSE)))</f>
        <v>SHET</v>
      </c>
      <c r="AN711" s="122" t="str">
        <f>IF(ISNA(VLOOKUP(I711&amp;C711,[1]Sheet!$D$2:$E$228,2,FALSE))," ",VLOOKUP(I711&amp;C711,[1]Sheet!$D$2:$E$228,2,FALSE))</f>
        <v>Kit &amp; Janice</v>
      </c>
      <c r="AO711" s="122" t="str">
        <f>+I711&amp;C711</f>
        <v>PANHONG KONG</v>
      </c>
      <c r="AP711" s="122" t="str">
        <f>C711&amp;D711&amp;E711&amp;G711&amp;I711&amp;O711</f>
        <v>HONG KONG32100374374PANMAR</v>
      </c>
      <c r="AQ711" s="122" t="str">
        <f>B711&amp;D711&amp;N711</f>
        <v xml:space="preserve">SOUTH EAST ASIA32100WP </v>
      </c>
      <c r="AR711" s="123" t="str">
        <f>+D711&amp;J711</f>
        <v>32100SE</v>
      </c>
      <c r="AS711" s="124" t="str">
        <f t="shared" si="106"/>
        <v/>
      </c>
      <c r="AT711" s="125" t="str">
        <f t="shared" si="107"/>
        <v>FV-15WH307</v>
      </c>
      <c r="AU711" s="125" t="str">
        <f>IF(NOT(AT711=""),VLOOKUP(AT711,[1]PSI_Category!A:B,2,0),"")</f>
        <v>W/P</v>
      </c>
      <c r="AV711" s="125" t="s">
        <v>536</v>
      </c>
      <c r="AW711" s="125" t="s">
        <v>536</v>
      </c>
      <c r="AX711" s="125" t="s">
        <v>536</v>
      </c>
    </row>
    <row r="712" spans="2:50" s="103" customFormat="1" ht="11.4" customHeight="1" x14ac:dyDescent="0.3">
      <c r="B712" s="104" t="s">
        <v>1866</v>
      </c>
      <c r="C712" s="105" t="s">
        <v>1867</v>
      </c>
      <c r="D712" s="106">
        <v>32100</v>
      </c>
      <c r="E712" s="107">
        <v>374</v>
      </c>
      <c r="F712" s="105" t="s">
        <v>1869</v>
      </c>
      <c r="G712" s="107">
        <v>374</v>
      </c>
      <c r="H712" s="105" t="s">
        <v>1869</v>
      </c>
      <c r="I712" s="105" t="s">
        <v>298</v>
      </c>
      <c r="J712" s="107" t="s">
        <v>293</v>
      </c>
      <c r="K712" s="105">
        <v>92011518</v>
      </c>
      <c r="L712" s="105" t="s">
        <v>2524</v>
      </c>
      <c r="M712" s="105" t="s">
        <v>2525</v>
      </c>
      <c r="N712" s="105" t="s">
        <v>1818</v>
      </c>
      <c r="O712" s="108" t="s">
        <v>160</v>
      </c>
      <c r="P712" s="109" t="s">
        <v>1777</v>
      </c>
      <c r="Q712" s="110"/>
      <c r="R712" s="110"/>
      <c r="S712" s="110"/>
      <c r="T712" s="110"/>
      <c r="U712" s="111"/>
      <c r="V712" s="111"/>
      <c r="W712" s="112"/>
      <c r="X712" s="113"/>
      <c r="Y712" s="114" t="s">
        <v>1711</v>
      </c>
      <c r="Z712" s="115">
        <v>154.69999999999999</v>
      </c>
      <c r="AA712" s="116">
        <v>20</v>
      </c>
      <c r="AB712" s="117">
        <f t="shared" si="99"/>
        <v>395.57629610688485</v>
      </c>
      <c r="AC712" s="117">
        <f t="shared" si="100"/>
        <v>3.0939999999999999</v>
      </c>
      <c r="AD712" s="118"/>
      <c r="AE712" s="117">
        <f t="shared" si="101"/>
        <v>0</v>
      </c>
      <c r="AF712" s="117">
        <f t="shared" si="102"/>
        <v>0</v>
      </c>
      <c r="AG712" s="119">
        <f t="shared" si="103"/>
        <v>20</v>
      </c>
      <c r="AH712" s="120">
        <f t="shared" si="104"/>
        <v>395.57629610688485</v>
      </c>
      <c r="AI712" s="121">
        <f t="shared" si="105"/>
        <v>3.0939999999999999</v>
      </c>
      <c r="AJ712" s="122" t="str">
        <f>+C712</f>
        <v>HONG KONG</v>
      </c>
      <c r="AK712" s="122" t="str">
        <f>IF(ISNA(VLOOKUP(postponeList!D712,[1]Sheet!$A$2:$B$12,2,FALSE))," ",(VLOOKUP(postponeList!D712,[1]Sheet!$A$2:$B$12,2,FALSE)))</f>
        <v>PESGD</v>
      </c>
      <c r="AL712" s="122" t="str">
        <f>IF(ISNA(VLOOKUP(E712,[1]Sheet!$G$2:$H$40,2,FALSE))," ",VLOOKUP(E712,[1]Sheet!$G$2:$H$40,2,FALSE))</f>
        <v>SHET</v>
      </c>
      <c r="AM712" s="122" t="str">
        <f>IF(ISNA(VLOOKUP(G712,[1]Sheet!$K$2:$L$159,2,FALSE))," ",(VLOOKUP(G712,[1]Sheet!$K$2:$L$159,2,FALSE)))</f>
        <v>SHET</v>
      </c>
      <c r="AN712" s="122" t="str">
        <f>IF(ISNA(VLOOKUP(I712&amp;C712,[1]Sheet!$D$2:$E$228,2,FALSE))," ",VLOOKUP(I712&amp;C712,[1]Sheet!$D$2:$E$228,2,FALSE))</f>
        <v>Kit &amp; Janice</v>
      </c>
      <c r="AO712" s="122" t="str">
        <f>+I712&amp;C712</f>
        <v>PANHONG KONG</v>
      </c>
      <c r="AP712" s="122" t="str">
        <f>C712&amp;D712&amp;E712&amp;G712&amp;I712&amp;O712</f>
        <v>HONG KONG32100374374PANMAR</v>
      </c>
      <c r="AQ712" s="122" t="str">
        <f>B712&amp;D712&amp;N712</f>
        <v xml:space="preserve">SOUTH EAST ASIA32100WP </v>
      </c>
      <c r="AR712" s="123" t="str">
        <f>+D712&amp;J712</f>
        <v>32100SE</v>
      </c>
      <c r="AS712" s="124" t="str">
        <f t="shared" si="106"/>
        <v/>
      </c>
      <c r="AT712" s="125" t="str">
        <f t="shared" si="107"/>
        <v>FV-15WUL207</v>
      </c>
      <c r="AU712" s="125" t="str">
        <f>IF(NOT(AT712=""),VLOOKUP(AT712,[1]PSI_Category!A:B,2,0),"")</f>
        <v>W/P</v>
      </c>
      <c r="AV712" s="125" t="s">
        <v>536</v>
      </c>
      <c r="AW712" s="125" t="s">
        <v>536</v>
      </c>
      <c r="AX712" s="125" t="s">
        <v>536</v>
      </c>
    </row>
    <row r="713" spans="2:50" s="103" customFormat="1" ht="11.4" customHeight="1" x14ac:dyDescent="0.3">
      <c r="B713" s="104" t="s">
        <v>1866</v>
      </c>
      <c r="C713" s="105" t="s">
        <v>1867</v>
      </c>
      <c r="D713" s="106">
        <v>32100</v>
      </c>
      <c r="E713" s="107">
        <v>374</v>
      </c>
      <c r="F713" s="105" t="s">
        <v>1869</v>
      </c>
      <c r="G713" s="107">
        <v>374</v>
      </c>
      <c r="H713" s="105" t="s">
        <v>1869</v>
      </c>
      <c r="I713" s="105" t="s">
        <v>298</v>
      </c>
      <c r="J713" s="107" t="s">
        <v>293</v>
      </c>
      <c r="K713" s="105">
        <v>92011519</v>
      </c>
      <c r="L713" s="105" t="s">
        <v>2526</v>
      </c>
      <c r="M713" s="105" t="s">
        <v>2527</v>
      </c>
      <c r="N713" s="105" t="s">
        <v>1818</v>
      </c>
      <c r="O713" s="108" t="s">
        <v>160</v>
      </c>
      <c r="P713" s="109" t="s">
        <v>1777</v>
      </c>
      <c r="Q713" s="110"/>
      <c r="R713" s="110"/>
      <c r="S713" s="110"/>
      <c r="T713" s="110"/>
      <c r="U713" s="111"/>
      <c r="V713" s="111"/>
      <c r="W713" s="130"/>
      <c r="X713" s="113"/>
      <c r="Y713" s="114" t="s">
        <v>1711</v>
      </c>
      <c r="Z713" s="115">
        <v>402.7</v>
      </c>
      <c r="AA713" s="116">
        <v>300</v>
      </c>
      <c r="AB713" s="117">
        <f t="shared" si="99"/>
        <v>15445.886338937544</v>
      </c>
      <c r="AC713" s="117">
        <f t="shared" si="100"/>
        <v>120.81</v>
      </c>
      <c r="AD713" s="118"/>
      <c r="AE713" s="117">
        <f t="shared" si="101"/>
        <v>0</v>
      </c>
      <c r="AF713" s="117">
        <f t="shared" si="102"/>
        <v>0</v>
      </c>
      <c r="AG713" s="119">
        <f t="shared" si="103"/>
        <v>300</v>
      </c>
      <c r="AH713" s="120">
        <f t="shared" si="104"/>
        <v>15445.886338937544</v>
      </c>
      <c r="AI713" s="121">
        <f t="shared" si="105"/>
        <v>120.81</v>
      </c>
      <c r="AJ713" s="122" t="str">
        <f>+C713</f>
        <v>HONG KONG</v>
      </c>
      <c r="AK713" s="122" t="str">
        <f>IF(ISNA(VLOOKUP(postponeList!D713,[1]Sheet!$A$2:$B$12,2,FALSE))," ",(VLOOKUP(postponeList!D713,[1]Sheet!$A$2:$B$12,2,FALSE)))</f>
        <v>PESGD</v>
      </c>
      <c r="AL713" s="122" t="str">
        <f>IF(ISNA(VLOOKUP(E713,[1]Sheet!$G$2:$H$40,2,FALSE))," ",VLOOKUP(E713,[1]Sheet!$G$2:$H$40,2,FALSE))</f>
        <v>SHET</v>
      </c>
      <c r="AM713" s="122" t="str">
        <f>IF(ISNA(VLOOKUP(G713,[1]Sheet!$K$2:$L$159,2,FALSE))," ",(VLOOKUP(G713,[1]Sheet!$K$2:$L$159,2,FALSE)))</f>
        <v>SHET</v>
      </c>
      <c r="AN713" s="122" t="str">
        <f>IF(ISNA(VLOOKUP(I713&amp;C713,[1]Sheet!$D$2:$E$228,2,FALSE))," ",VLOOKUP(I713&amp;C713,[1]Sheet!$D$2:$E$228,2,FALSE))</f>
        <v>Kit &amp; Janice</v>
      </c>
      <c r="AO713" s="122" t="str">
        <f>+I713&amp;C713</f>
        <v>PANHONG KONG</v>
      </c>
      <c r="AP713" s="122" t="str">
        <f>C713&amp;D713&amp;E713&amp;G713&amp;I713&amp;O713</f>
        <v>HONG KONG32100374374PANMAR</v>
      </c>
      <c r="AQ713" s="122" t="str">
        <f>B713&amp;D713&amp;N713</f>
        <v xml:space="preserve">SOUTH EAST ASIA32100WP </v>
      </c>
      <c r="AR713" s="123" t="str">
        <f>+D713&amp;J713</f>
        <v>32100SE</v>
      </c>
      <c r="AS713" s="124" t="str">
        <f t="shared" si="106"/>
        <v/>
      </c>
      <c r="AT713" s="125" t="str">
        <f t="shared" si="107"/>
        <v>FV-20WH307</v>
      </c>
      <c r="AU713" s="125" t="str">
        <f>IF(NOT(AT713=""),VLOOKUP(AT713,[1]PSI_Category!A:B,2,0),"")</f>
        <v>W/P</v>
      </c>
      <c r="AV713" s="125" t="s">
        <v>536</v>
      </c>
      <c r="AW713" s="125" t="s">
        <v>536</v>
      </c>
      <c r="AX713" s="125" t="s">
        <v>536</v>
      </c>
    </row>
    <row r="714" spans="2:50" s="103" customFormat="1" ht="11.4" customHeight="1" x14ac:dyDescent="0.3">
      <c r="B714" s="104" t="s">
        <v>1866</v>
      </c>
      <c r="C714" s="105" t="s">
        <v>1867</v>
      </c>
      <c r="D714" s="106">
        <v>32100</v>
      </c>
      <c r="E714" s="107">
        <v>374</v>
      </c>
      <c r="F714" s="105" t="s">
        <v>1869</v>
      </c>
      <c r="G714" s="107">
        <v>374</v>
      </c>
      <c r="H714" s="105" t="s">
        <v>1869</v>
      </c>
      <c r="I714" s="105" t="s">
        <v>298</v>
      </c>
      <c r="J714" s="107" t="s">
        <v>293</v>
      </c>
      <c r="K714" s="105">
        <v>92011520</v>
      </c>
      <c r="L714" s="105" t="s">
        <v>2528</v>
      </c>
      <c r="M714" s="105" t="s">
        <v>2529</v>
      </c>
      <c r="N714" s="105" t="s">
        <v>1818</v>
      </c>
      <c r="O714" s="108" t="s">
        <v>160</v>
      </c>
      <c r="P714" s="109" t="s">
        <v>1777</v>
      </c>
      <c r="Q714" s="110"/>
      <c r="R714" s="110"/>
      <c r="S714" s="110"/>
      <c r="T714" s="110"/>
      <c r="U714" s="111"/>
      <c r="V714" s="111"/>
      <c r="W714" s="112"/>
      <c r="X714" s="113"/>
      <c r="Y714" s="114" t="s">
        <v>1711</v>
      </c>
      <c r="Z714" s="115">
        <v>204.2</v>
      </c>
      <c r="AA714" s="116">
        <v>20</v>
      </c>
      <c r="AB714" s="117">
        <f t="shared" si="99"/>
        <v>522.15048264399411</v>
      </c>
      <c r="AC714" s="117">
        <f t="shared" si="100"/>
        <v>4.0839999999999996</v>
      </c>
      <c r="AD714" s="118"/>
      <c r="AE714" s="117">
        <f t="shared" si="101"/>
        <v>0</v>
      </c>
      <c r="AF714" s="117">
        <f t="shared" si="102"/>
        <v>0</v>
      </c>
      <c r="AG714" s="119">
        <f t="shared" si="103"/>
        <v>20</v>
      </c>
      <c r="AH714" s="120">
        <f t="shared" si="104"/>
        <v>522.15048264399411</v>
      </c>
      <c r="AI714" s="121">
        <f t="shared" si="105"/>
        <v>4.0839999999999996</v>
      </c>
      <c r="AJ714" s="122" t="str">
        <f>+C714</f>
        <v>HONG KONG</v>
      </c>
      <c r="AK714" s="122" t="str">
        <f>IF(ISNA(VLOOKUP(postponeList!D714,[1]Sheet!$A$2:$B$12,2,FALSE))," ",(VLOOKUP(postponeList!D714,[1]Sheet!$A$2:$B$12,2,FALSE)))</f>
        <v>PESGD</v>
      </c>
      <c r="AL714" s="122" t="str">
        <f>IF(ISNA(VLOOKUP(E714,[1]Sheet!$G$2:$H$40,2,FALSE))," ",VLOOKUP(E714,[1]Sheet!$G$2:$H$40,2,FALSE))</f>
        <v>SHET</v>
      </c>
      <c r="AM714" s="122" t="str">
        <f>IF(ISNA(VLOOKUP(G714,[1]Sheet!$K$2:$L$159,2,FALSE))," ",(VLOOKUP(G714,[1]Sheet!$K$2:$L$159,2,FALSE)))</f>
        <v>SHET</v>
      </c>
      <c r="AN714" s="122" t="str">
        <f>IF(ISNA(VLOOKUP(I714&amp;C714,[1]Sheet!$D$2:$E$228,2,FALSE))," ",VLOOKUP(I714&amp;C714,[1]Sheet!$D$2:$E$228,2,FALSE))</f>
        <v>Kit &amp; Janice</v>
      </c>
      <c r="AO714" s="122" t="str">
        <f>+I714&amp;C714</f>
        <v>PANHONG KONG</v>
      </c>
      <c r="AP714" s="122" t="str">
        <f>C714&amp;D714&amp;E714&amp;G714&amp;I714&amp;O714</f>
        <v>HONG KONG32100374374PANMAR</v>
      </c>
      <c r="AQ714" s="122" t="str">
        <f>B714&amp;D714&amp;N714</f>
        <v xml:space="preserve">SOUTH EAST ASIA32100WP </v>
      </c>
      <c r="AR714" s="123" t="str">
        <f>+D714&amp;J714</f>
        <v>32100SE</v>
      </c>
      <c r="AS714" s="124" t="str">
        <f t="shared" si="106"/>
        <v/>
      </c>
      <c r="AT714" s="125" t="str">
        <f t="shared" si="107"/>
        <v>FV-20WUL207</v>
      </c>
      <c r="AU714" s="125" t="str">
        <f>IF(NOT(AT714=""),VLOOKUP(AT714,[1]PSI_Category!A:B,2,0),"")</f>
        <v>W/P</v>
      </c>
      <c r="AV714" s="125" t="s">
        <v>536</v>
      </c>
      <c r="AW714" s="125" t="s">
        <v>536</v>
      </c>
      <c r="AX714" s="125" t="s">
        <v>536</v>
      </c>
    </row>
    <row r="715" spans="2:50" s="103" customFormat="1" ht="11.4" customHeight="1" x14ac:dyDescent="0.3">
      <c r="B715" s="104" t="s">
        <v>1866</v>
      </c>
      <c r="C715" s="105" t="s">
        <v>1867</v>
      </c>
      <c r="D715" s="106">
        <v>32100</v>
      </c>
      <c r="E715" s="107">
        <v>374</v>
      </c>
      <c r="F715" s="105" t="s">
        <v>1869</v>
      </c>
      <c r="G715" s="107">
        <v>374</v>
      </c>
      <c r="H715" s="105" t="s">
        <v>1869</v>
      </c>
      <c r="I715" s="105" t="s">
        <v>298</v>
      </c>
      <c r="J715" s="107" t="s">
        <v>293</v>
      </c>
      <c r="K715" s="105">
        <v>92011521</v>
      </c>
      <c r="L715" s="105" t="s">
        <v>2530</v>
      </c>
      <c r="M715" s="105" t="s">
        <v>2531</v>
      </c>
      <c r="N715" s="105" t="s">
        <v>1809</v>
      </c>
      <c r="O715" s="108" t="s">
        <v>160</v>
      </c>
      <c r="P715" s="109" t="s">
        <v>1777</v>
      </c>
      <c r="Q715" s="110"/>
      <c r="R715" s="110"/>
      <c r="S715" s="110"/>
      <c r="T715" s="110"/>
      <c r="U715" s="111"/>
      <c r="V715" s="111"/>
      <c r="W715" s="112"/>
      <c r="X715" s="113"/>
      <c r="Y715" s="114" t="s">
        <v>1711</v>
      </c>
      <c r="Z715" s="115">
        <v>236.8</v>
      </c>
      <c r="AA715" s="116">
        <v>80</v>
      </c>
      <c r="AB715" s="117">
        <f t="shared" si="99"/>
        <v>2422.0418078373714</v>
      </c>
      <c r="AC715" s="117">
        <f t="shared" si="100"/>
        <v>18.943999999999999</v>
      </c>
      <c r="AD715" s="118"/>
      <c r="AE715" s="117">
        <f t="shared" si="101"/>
        <v>0</v>
      </c>
      <c r="AF715" s="117">
        <f t="shared" si="102"/>
        <v>0</v>
      </c>
      <c r="AG715" s="119">
        <f t="shared" si="103"/>
        <v>80</v>
      </c>
      <c r="AH715" s="120">
        <f t="shared" si="104"/>
        <v>2422.0418078373714</v>
      </c>
      <c r="AI715" s="121">
        <f t="shared" si="105"/>
        <v>18.943999999999999</v>
      </c>
      <c r="AJ715" s="122" t="str">
        <f>+C715</f>
        <v>HONG KONG</v>
      </c>
      <c r="AK715" s="122" t="str">
        <f>IF(ISNA(VLOOKUP(postponeList!D715,[1]Sheet!$A$2:$B$12,2,FALSE))," ",(VLOOKUP(postponeList!D715,[1]Sheet!$A$2:$B$12,2,FALSE)))</f>
        <v>PESGD</v>
      </c>
      <c r="AL715" s="122" t="str">
        <f>IF(ISNA(VLOOKUP(E715,[1]Sheet!$G$2:$H$40,2,FALSE))," ",VLOOKUP(E715,[1]Sheet!$G$2:$H$40,2,FALSE))</f>
        <v>SHET</v>
      </c>
      <c r="AM715" s="122" t="str">
        <f>IF(ISNA(VLOOKUP(G715,[1]Sheet!$K$2:$L$159,2,FALSE))," ",(VLOOKUP(G715,[1]Sheet!$K$2:$L$159,2,FALSE)))</f>
        <v>SHET</v>
      </c>
      <c r="AN715" s="122" t="str">
        <f>IF(ISNA(VLOOKUP(I715&amp;C715,[1]Sheet!$D$2:$E$228,2,FALSE))," ",VLOOKUP(I715&amp;C715,[1]Sheet!$D$2:$E$228,2,FALSE))</f>
        <v>Kit &amp; Janice</v>
      </c>
      <c r="AO715" s="122" t="str">
        <f>+I715&amp;C715</f>
        <v>PANHONG KONG</v>
      </c>
      <c r="AP715" s="122" t="str">
        <f>C715&amp;D715&amp;E715&amp;G715&amp;I715&amp;O715</f>
        <v>HONG KONG32100374374PANMAR</v>
      </c>
      <c r="AQ715" s="122" t="str">
        <f>B715&amp;D715&amp;N715</f>
        <v xml:space="preserve">SOUTH EAST ASIA32100VF </v>
      </c>
      <c r="AR715" s="123" t="str">
        <f>+D715&amp;J715</f>
        <v>32100SE</v>
      </c>
      <c r="AS715" s="124" t="str">
        <f t="shared" si="106"/>
        <v/>
      </c>
      <c r="AT715" s="125" t="str">
        <f t="shared" si="107"/>
        <v>FV-25DL307</v>
      </c>
      <c r="AU715" s="125" t="str">
        <f>IF(NOT(AT715=""),VLOOKUP(AT715,[1]PSI_Category!A:B,2,0),"")</f>
        <v>V/F</v>
      </c>
      <c r="AV715" s="125" t="s">
        <v>533</v>
      </c>
      <c r="AW715" s="125" t="s">
        <v>1726</v>
      </c>
      <c r="AX715" s="125" t="s">
        <v>533</v>
      </c>
    </row>
    <row r="716" spans="2:50" s="103" customFormat="1" ht="11.4" customHeight="1" x14ac:dyDescent="0.3">
      <c r="B716" s="104" t="s">
        <v>1866</v>
      </c>
      <c r="C716" s="105" t="s">
        <v>1867</v>
      </c>
      <c r="D716" s="106">
        <v>32100</v>
      </c>
      <c r="E716" s="107">
        <v>374</v>
      </c>
      <c r="F716" s="105" t="s">
        <v>1869</v>
      </c>
      <c r="G716" s="107">
        <v>374</v>
      </c>
      <c r="H716" s="105" t="s">
        <v>1869</v>
      </c>
      <c r="I716" s="105" t="s">
        <v>298</v>
      </c>
      <c r="J716" s="107" t="s">
        <v>293</v>
      </c>
      <c r="K716" s="105">
        <v>92011522</v>
      </c>
      <c r="L716" s="105" t="s">
        <v>2532</v>
      </c>
      <c r="M716" s="105" t="s">
        <v>2533</v>
      </c>
      <c r="N716" s="105" t="s">
        <v>2220</v>
      </c>
      <c r="O716" s="108" t="s">
        <v>160</v>
      </c>
      <c r="P716" s="109" t="s">
        <v>1777</v>
      </c>
      <c r="Q716" s="110"/>
      <c r="R716" s="110"/>
      <c r="S716" s="110"/>
      <c r="T716" s="110"/>
      <c r="U716" s="111"/>
      <c r="V716" s="111"/>
      <c r="W716" s="112"/>
      <c r="X716" s="113"/>
      <c r="Y716" s="114" t="s">
        <v>1711</v>
      </c>
      <c r="Z716" s="115">
        <v>1005.3</v>
      </c>
      <c r="AA716" s="116">
        <v>50</v>
      </c>
      <c r="AB716" s="117">
        <f t="shared" si="99"/>
        <v>6426.5166528159561</v>
      </c>
      <c r="AC716" s="117">
        <f t="shared" si="100"/>
        <v>50.265000000000001</v>
      </c>
      <c r="AD716" s="118"/>
      <c r="AE716" s="117">
        <f t="shared" si="101"/>
        <v>0</v>
      </c>
      <c r="AF716" s="117">
        <f t="shared" si="102"/>
        <v>0</v>
      </c>
      <c r="AG716" s="119">
        <f t="shared" si="103"/>
        <v>50</v>
      </c>
      <c r="AH716" s="120">
        <f t="shared" si="104"/>
        <v>6426.5166528159561</v>
      </c>
      <c r="AI716" s="121">
        <f t="shared" si="105"/>
        <v>50.265000000000001</v>
      </c>
      <c r="AJ716" s="122" t="str">
        <f>+C716</f>
        <v>HONG KONG</v>
      </c>
      <c r="AK716" s="122" t="str">
        <f>IF(ISNA(VLOOKUP(postponeList!D716,[1]Sheet!$A$2:$B$12,2,FALSE))," ",(VLOOKUP(postponeList!D716,[1]Sheet!$A$2:$B$12,2,FALSE)))</f>
        <v>PESGD</v>
      </c>
      <c r="AL716" s="122" t="str">
        <f>IF(ISNA(VLOOKUP(E716,[1]Sheet!$G$2:$H$40,2,FALSE))," ",VLOOKUP(E716,[1]Sheet!$G$2:$H$40,2,FALSE))</f>
        <v>SHET</v>
      </c>
      <c r="AM716" s="122" t="str">
        <f>IF(ISNA(VLOOKUP(G716,[1]Sheet!$K$2:$L$159,2,FALSE))," ",(VLOOKUP(G716,[1]Sheet!$K$2:$L$159,2,FALSE)))</f>
        <v>SHET</v>
      </c>
      <c r="AN716" s="122" t="str">
        <f>IF(ISNA(VLOOKUP(I716&amp;C716,[1]Sheet!$D$2:$E$228,2,FALSE))," ",VLOOKUP(I716&amp;C716,[1]Sheet!$D$2:$E$228,2,FALSE))</f>
        <v>Kit &amp; Janice</v>
      </c>
      <c r="AO716" s="122" t="str">
        <f>+I716&amp;C716</f>
        <v>PANHONG KONG</v>
      </c>
      <c r="AP716" s="122" t="str">
        <f>C716&amp;D716&amp;E716&amp;G716&amp;I716&amp;O716</f>
        <v>HONG KONG32100374374PANMAR</v>
      </c>
      <c r="AQ716" s="122" t="str">
        <f>B716&amp;D716&amp;N716</f>
        <v xml:space="preserve">SOUTH EAST ASIA32100RH </v>
      </c>
      <c r="AR716" s="123" t="str">
        <f>+D716&amp;J716</f>
        <v>32100SE</v>
      </c>
      <c r="AS716" s="124" t="str">
        <f t="shared" si="106"/>
        <v/>
      </c>
      <c r="AT716" s="125" t="str">
        <f t="shared" si="107"/>
        <v>FV-711NSPL</v>
      </c>
      <c r="AU716" s="125" t="str">
        <f>IF(NOT(AT716=""),VLOOKUP(AT716,[1]PSI_Category!A:B,2,0),"")</f>
        <v>R/H</v>
      </c>
      <c r="AV716" s="125" t="s">
        <v>2221</v>
      </c>
      <c r="AW716" s="125" t="s">
        <v>2221</v>
      </c>
      <c r="AX716" s="125" t="s">
        <v>2221</v>
      </c>
    </row>
    <row r="717" spans="2:50" s="103" customFormat="1" ht="11.4" customHeight="1" x14ac:dyDescent="0.3">
      <c r="B717" s="104" t="s">
        <v>1866</v>
      </c>
      <c r="C717" s="105" t="s">
        <v>1867</v>
      </c>
      <c r="D717" s="106">
        <v>32100</v>
      </c>
      <c r="E717" s="107">
        <v>374</v>
      </c>
      <c r="F717" s="114" t="s">
        <v>1869</v>
      </c>
      <c r="G717" s="107">
        <v>374</v>
      </c>
      <c r="H717" s="105" t="s">
        <v>1869</v>
      </c>
      <c r="I717" s="105" t="s">
        <v>298</v>
      </c>
      <c r="J717" s="107" t="s">
        <v>293</v>
      </c>
      <c r="K717" s="105">
        <v>92011523</v>
      </c>
      <c r="L717" s="105" t="s">
        <v>2534</v>
      </c>
      <c r="M717" s="105" t="s">
        <v>2535</v>
      </c>
      <c r="N717" s="105" t="s">
        <v>2220</v>
      </c>
      <c r="O717" s="108" t="s">
        <v>160</v>
      </c>
      <c r="P717" s="109" t="s">
        <v>1777</v>
      </c>
      <c r="Q717" s="110"/>
      <c r="R717" s="110"/>
      <c r="S717" s="110"/>
      <c r="T717" s="110"/>
      <c r="U717" s="111"/>
      <c r="V717" s="111"/>
      <c r="W717" s="112"/>
      <c r="X717" s="113"/>
      <c r="Y717" s="114" t="s">
        <v>1711</v>
      </c>
      <c r="Z717" s="115">
        <v>1005.3</v>
      </c>
      <c r="AA717" s="116">
        <v>10</v>
      </c>
      <c r="AB717" s="117">
        <f t="shared" si="99"/>
        <v>1285.3033305631911</v>
      </c>
      <c r="AC717" s="117">
        <f t="shared" si="100"/>
        <v>10.053000000000001</v>
      </c>
      <c r="AD717" s="118"/>
      <c r="AE717" s="117">
        <f t="shared" si="101"/>
        <v>0</v>
      </c>
      <c r="AF717" s="117">
        <f t="shared" si="102"/>
        <v>0</v>
      </c>
      <c r="AG717" s="119">
        <f t="shared" si="103"/>
        <v>10</v>
      </c>
      <c r="AH717" s="120">
        <f t="shared" si="104"/>
        <v>1285.3033305631911</v>
      </c>
      <c r="AI717" s="121">
        <f t="shared" si="105"/>
        <v>10.053000000000001</v>
      </c>
      <c r="AJ717" s="122" t="str">
        <f>+C717</f>
        <v>HONG KONG</v>
      </c>
      <c r="AK717" s="122" t="str">
        <f>IF(ISNA(VLOOKUP(postponeList!D717,[1]Sheet!$A$2:$B$12,2,FALSE))," ",(VLOOKUP(postponeList!D717,[1]Sheet!$A$2:$B$12,2,FALSE)))</f>
        <v>PESGD</v>
      </c>
      <c r="AL717" s="122" t="str">
        <f>IF(ISNA(VLOOKUP(E717,[1]Sheet!$G$2:$H$40,2,FALSE))," ",VLOOKUP(E717,[1]Sheet!$G$2:$H$40,2,FALSE))</f>
        <v>SHET</v>
      </c>
      <c r="AM717" s="122" t="str">
        <f>IF(ISNA(VLOOKUP(G717,[1]Sheet!$K$2:$L$159,2,FALSE))," ",(VLOOKUP(G717,[1]Sheet!$K$2:$L$159,2,FALSE)))</f>
        <v>SHET</v>
      </c>
      <c r="AN717" s="122" t="str">
        <f>IF(ISNA(VLOOKUP(I717&amp;C717,[1]Sheet!$D$2:$E$228,2,FALSE))," ",VLOOKUP(I717&amp;C717,[1]Sheet!$D$2:$E$228,2,FALSE))</f>
        <v>Kit &amp; Janice</v>
      </c>
      <c r="AO717" s="122" t="str">
        <f>+I717&amp;C717</f>
        <v>PANHONG KONG</v>
      </c>
      <c r="AP717" s="122" t="str">
        <f>C717&amp;D717&amp;E717&amp;G717&amp;I717&amp;O717</f>
        <v>HONG KONG32100374374PANMAR</v>
      </c>
      <c r="AQ717" s="122" t="str">
        <f>B717&amp;D717&amp;N717</f>
        <v xml:space="preserve">SOUTH EAST ASIA32100RH </v>
      </c>
      <c r="AR717" s="123" t="str">
        <f>+D717&amp;J717</f>
        <v>32100SE</v>
      </c>
      <c r="AS717" s="124" t="str">
        <f t="shared" si="106"/>
        <v/>
      </c>
      <c r="AT717" s="125" t="str">
        <f t="shared" si="107"/>
        <v>FV-711NWPL</v>
      </c>
      <c r="AU717" s="125" t="str">
        <f>IF(NOT(AT717=""),VLOOKUP(AT717,[1]PSI_Category!A:B,2,0),"")</f>
        <v>R/H</v>
      </c>
      <c r="AV717" s="125" t="s">
        <v>2221</v>
      </c>
      <c r="AW717" s="125" t="s">
        <v>2221</v>
      </c>
      <c r="AX717" s="125" t="s">
        <v>2221</v>
      </c>
    </row>
    <row r="718" spans="2:50" s="103" customFormat="1" ht="11.4" customHeight="1" x14ac:dyDescent="0.3">
      <c r="B718" s="104" t="s">
        <v>1866</v>
      </c>
      <c r="C718" s="105" t="s">
        <v>1867</v>
      </c>
      <c r="D718" s="106">
        <v>32100</v>
      </c>
      <c r="E718" s="107">
        <v>374</v>
      </c>
      <c r="F718" s="105" t="s">
        <v>1869</v>
      </c>
      <c r="G718" s="107">
        <v>374</v>
      </c>
      <c r="H718" s="105" t="s">
        <v>1869</v>
      </c>
      <c r="I718" s="105" t="s">
        <v>298</v>
      </c>
      <c r="J718" s="107" t="s">
        <v>293</v>
      </c>
      <c r="K718" s="105">
        <v>92011524</v>
      </c>
      <c r="L718" s="105" t="s">
        <v>2536</v>
      </c>
      <c r="M718" s="105" t="s">
        <v>2537</v>
      </c>
      <c r="N718" s="105" t="s">
        <v>2220</v>
      </c>
      <c r="O718" s="108" t="s">
        <v>160</v>
      </c>
      <c r="P718" s="109" t="s">
        <v>1777</v>
      </c>
      <c r="Q718" s="110"/>
      <c r="R718" s="110"/>
      <c r="S718" s="110"/>
      <c r="T718" s="110"/>
      <c r="U718" s="111"/>
      <c r="V718" s="111"/>
      <c r="W718" s="112"/>
      <c r="X718" s="113"/>
      <c r="Y718" s="114" t="s">
        <v>1711</v>
      </c>
      <c r="Z718" s="115">
        <v>1135.8</v>
      </c>
      <c r="AA718" s="116">
        <v>10</v>
      </c>
      <c r="AB718" s="117">
        <f t="shared" si="99"/>
        <v>1452.1511219075624</v>
      </c>
      <c r="AC718" s="117">
        <f t="shared" si="100"/>
        <v>11.358000000000001</v>
      </c>
      <c r="AD718" s="118"/>
      <c r="AE718" s="117">
        <f t="shared" si="101"/>
        <v>0</v>
      </c>
      <c r="AF718" s="117">
        <f t="shared" si="102"/>
        <v>0</v>
      </c>
      <c r="AG718" s="119">
        <f t="shared" si="103"/>
        <v>10</v>
      </c>
      <c r="AH718" s="120">
        <f t="shared" si="104"/>
        <v>1452.1511219075624</v>
      </c>
      <c r="AI718" s="121">
        <f t="shared" si="105"/>
        <v>11.358000000000001</v>
      </c>
      <c r="AJ718" s="122" t="str">
        <f>+C718</f>
        <v>HONG KONG</v>
      </c>
      <c r="AK718" s="122" t="str">
        <f>IF(ISNA(VLOOKUP(postponeList!D718,[1]Sheet!$A$2:$B$12,2,FALSE))," ",(VLOOKUP(postponeList!D718,[1]Sheet!$A$2:$B$12,2,FALSE)))</f>
        <v>PESGD</v>
      </c>
      <c r="AL718" s="122" t="str">
        <f>IF(ISNA(VLOOKUP(E718,[1]Sheet!$G$2:$H$40,2,FALSE))," ",VLOOKUP(E718,[1]Sheet!$G$2:$H$40,2,FALSE))</f>
        <v>SHET</v>
      </c>
      <c r="AM718" s="122" t="str">
        <f>IF(ISNA(VLOOKUP(G718,[1]Sheet!$K$2:$L$159,2,FALSE))," ",(VLOOKUP(G718,[1]Sheet!$K$2:$L$159,2,FALSE)))</f>
        <v>SHET</v>
      </c>
      <c r="AN718" s="122" t="str">
        <f>IF(ISNA(VLOOKUP(I718&amp;C718,[1]Sheet!$D$2:$E$228,2,FALSE))," ",VLOOKUP(I718&amp;C718,[1]Sheet!$D$2:$E$228,2,FALSE))</f>
        <v>Kit &amp; Janice</v>
      </c>
      <c r="AO718" s="122" t="str">
        <f>+I718&amp;C718</f>
        <v>PANHONG KONG</v>
      </c>
      <c r="AP718" s="122" t="str">
        <f>C718&amp;D718&amp;E718&amp;G718&amp;I718&amp;O718</f>
        <v>HONG KONG32100374374PANMAR</v>
      </c>
      <c r="AQ718" s="122" t="str">
        <f>B718&amp;D718&amp;N718</f>
        <v xml:space="preserve">SOUTH EAST ASIA32100RH </v>
      </c>
      <c r="AR718" s="123" t="str">
        <f>+D718&amp;J718</f>
        <v>32100SE</v>
      </c>
      <c r="AS718" s="124" t="str">
        <f t="shared" si="106"/>
        <v/>
      </c>
      <c r="AT718" s="125" t="str">
        <f t="shared" si="107"/>
        <v>FV-712NSPL</v>
      </c>
      <c r="AU718" s="125" t="e">
        <f>IF(NOT(AT718=""),VLOOKUP(AT718,[1]PSI_Category!A:B,2,0),"")</f>
        <v>#N/A</v>
      </c>
      <c r="AV718" s="125" t="s">
        <v>2221</v>
      </c>
      <c r="AW718" s="125" t="s">
        <v>2221</v>
      </c>
      <c r="AX718" s="125" t="s">
        <v>2221</v>
      </c>
    </row>
    <row r="719" spans="2:50" s="103" customFormat="1" ht="11.4" customHeight="1" x14ac:dyDescent="0.3">
      <c r="B719" s="104" t="s">
        <v>1866</v>
      </c>
      <c r="C719" s="105" t="s">
        <v>1867</v>
      </c>
      <c r="D719" s="106">
        <v>32100</v>
      </c>
      <c r="E719" s="107">
        <v>374</v>
      </c>
      <c r="F719" s="105" t="s">
        <v>1869</v>
      </c>
      <c r="G719" s="107">
        <v>374</v>
      </c>
      <c r="H719" s="105" t="s">
        <v>1869</v>
      </c>
      <c r="I719" s="105" t="s">
        <v>298</v>
      </c>
      <c r="J719" s="107" t="s">
        <v>293</v>
      </c>
      <c r="K719" s="105">
        <v>92011525</v>
      </c>
      <c r="L719" s="105" t="s">
        <v>2538</v>
      </c>
      <c r="M719" s="105" t="s">
        <v>2539</v>
      </c>
      <c r="N719" s="105" t="s">
        <v>2220</v>
      </c>
      <c r="O719" s="108" t="s">
        <v>160</v>
      </c>
      <c r="P719" s="109" t="s">
        <v>1777</v>
      </c>
      <c r="Q719" s="110"/>
      <c r="R719" s="110"/>
      <c r="S719" s="110"/>
      <c r="T719" s="110"/>
      <c r="U719" s="111"/>
      <c r="V719" s="111"/>
      <c r="W719" s="112"/>
      <c r="X719" s="113"/>
      <c r="Y719" s="114" t="s">
        <v>1711</v>
      </c>
      <c r="Z719" s="115">
        <v>1135.8</v>
      </c>
      <c r="AA719" s="116">
        <v>10</v>
      </c>
      <c r="AB719" s="117">
        <f t="shared" si="99"/>
        <v>1452.1511219075624</v>
      </c>
      <c r="AC719" s="117">
        <f t="shared" si="100"/>
        <v>11.358000000000001</v>
      </c>
      <c r="AD719" s="118"/>
      <c r="AE719" s="117">
        <f t="shared" si="101"/>
        <v>0</v>
      </c>
      <c r="AF719" s="117">
        <f t="shared" si="102"/>
        <v>0</v>
      </c>
      <c r="AG719" s="119">
        <f t="shared" si="103"/>
        <v>10</v>
      </c>
      <c r="AH719" s="120">
        <f t="shared" si="104"/>
        <v>1452.1511219075624</v>
      </c>
      <c r="AI719" s="121">
        <f t="shared" si="105"/>
        <v>11.358000000000001</v>
      </c>
      <c r="AJ719" s="122" t="str">
        <f>+C719</f>
        <v>HONG KONG</v>
      </c>
      <c r="AK719" s="122" t="str">
        <f>IF(ISNA(VLOOKUP(postponeList!D719,[1]Sheet!$A$2:$B$12,2,FALSE))," ",(VLOOKUP(postponeList!D719,[1]Sheet!$A$2:$B$12,2,FALSE)))</f>
        <v>PESGD</v>
      </c>
      <c r="AL719" s="122" t="str">
        <f>IF(ISNA(VLOOKUP(E719,[1]Sheet!$G$2:$H$40,2,FALSE))," ",VLOOKUP(E719,[1]Sheet!$G$2:$H$40,2,FALSE))</f>
        <v>SHET</v>
      </c>
      <c r="AM719" s="122" t="str">
        <f>IF(ISNA(VLOOKUP(G719,[1]Sheet!$K$2:$L$159,2,FALSE))," ",(VLOOKUP(G719,[1]Sheet!$K$2:$L$159,2,FALSE)))</f>
        <v>SHET</v>
      </c>
      <c r="AN719" s="122" t="str">
        <f>IF(ISNA(VLOOKUP(I719&amp;C719,[1]Sheet!$D$2:$E$228,2,FALSE))," ",VLOOKUP(I719&amp;C719,[1]Sheet!$D$2:$E$228,2,FALSE))</f>
        <v>Kit &amp; Janice</v>
      </c>
      <c r="AO719" s="122" t="str">
        <f>+I719&amp;C719</f>
        <v>PANHONG KONG</v>
      </c>
      <c r="AP719" s="122" t="str">
        <f>C719&amp;D719&amp;E719&amp;G719&amp;I719&amp;O719</f>
        <v>HONG KONG32100374374PANMAR</v>
      </c>
      <c r="AQ719" s="122" t="str">
        <f>B719&amp;D719&amp;N719</f>
        <v xml:space="preserve">SOUTH EAST ASIA32100RH </v>
      </c>
      <c r="AR719" s="123" t="str">
        <f>+D719&amp;J719</f>
        <v>32100SE</v>
      </c>
      <c r="AS719" s="124" t="str">
        <f t="shared" si="106"/>
        <v/>
      </c>
      <c r="AT719" s="125" t="str">
        <f t="shared" si="107"/>
        <v>FV-712NWPL</v>
      </c>
      <c r="AU719" s="125" t="str">
        <f>IF(NOT(AT719=""),VLOOKUP(AT719,[1]PSI_Category!A:B,2,0),"")</f>
        <v>R/H</v>
      </c>
      <c r="AV719" s="125" t="s">
        <v>2221</v>
      </c>
      <c r="AW719" s="125" t="s">
        <v>2221</v>
      </c>
      <c r="AX719" s="125" t="s">
        <v>2221</v>
      </c>
    </row>
    <row r="720" spans="2:50" s="103" customFormat="1" ht="11.4" customHeight="1" x14ac:dyDescent="0.3">
      <c r="B720" s="104" t="s">
        <v>1866</v>
      </c>
      <c r="C720" s="105" t="s">
        <v>1867</v>
      </c>
      <c r="D720" s="106">
        <v>32100</v>
      </c>
      <c r="E720" s="107">
        <v>374</v>
      </c>
      <c r="F720" s="105" t="s">
        <v>1869</v>
      </c>
      <c r="G720" s="107">
        <v>374</v>
      </c>
      <c r="H720" s="105" t="s">
        <v>1869</v>
      </c>
      <c r="I720" s="105" t="s">
        <v>298</v>
      </c>
      <c r="J720" s="107" t="s">
        <v>293</v>
      </c>
      <c r="K720" s="105">
        <v>92011526</v>
      </c>
      <c r="L720" s="105" t="s">
        <v>2540</v>
      </c>
      <c r="M720" s="105" t="s">
        <v>2541</v>
      </c>
      <c r="N720" s="105" t="s">
        <v>2070</v>
      </c>
      <c r="O720" s="108" t="s">
        <v>160</v>
      </c>
      <c r="P720" s="109" t="s">
        <v>1777</v>
      </c>
      <c r="Q720" s="110"/>
      <c r="R720" s="110"/>
      <c r="S720" s="110"/>
      <c r="T720" s="110"/>
      <c r="U720" s="111"/>
      <c r="V720" s="111"/>
      <c r="W720" s="112"/>
      <c r="X720" s="113"/>
      <c r="Y720" s="114" t="s">
        <v>1711</v>
      </c>
      <c r="Z720" s="115">
        <v>1009.6</v>
      </c>
      <c r="AA720" s="116">
        <v>20</v>
      </c>
      <c r="AB720" s="117">
        <f t="shared" si="99"/>
        <v>2581.6019945023331</v>
      </c>
      <c r="AC720" s="117">
        <f t="shared" si="100"/>
        <v>20.192</v>
      </c>
      <c r="AD720" s="118"/>
      <c r="AE720" s="117">
        <f t="shared" si="101"/>
        <v>0</v>
      </c>
      <c r="AF720" s="117">
        <f t="shared" si="102"/>
        <v>0</v>
      </c>
      <c r="AG720" s="119">
        <f t="shared" si="103"/>
        <v>20</v>
      </c>
      <c r="AH720" s="120">
        <f t="shared" si="104"/>
        <v>2581.6019945023331</v>
      </c>
      <c r="AI720" s="121">
        <f t="shared" si="105"/>
        <v>20.192</v>
      </c>
      <c r="AJ720" s="122" t="str">
        <f>+C720</f>
        <v>HONG KONG</v>
      </c>
      <c r="AK720" s="122" t="str">
        <f>IF(ISNA(VLOOKUP(postponeList!D720,[1]Sheet!$A$2:$B$12,2,FALSE))," ",(VLOOKUP(postponeList!D720,[1]Sheet!$A$2:$B$12,2,FALSE)))</f>
        <v>PESGD</v>
      </c>
      <c r="AL720" s="122" t="str">
        <f>IF(ISNA(VLOOKUP(E720,[1]Sheet!$G$2:$H$40,2,FALSE))," ",VLOOKUP(E720,[1]Sheet!$G$2:$H$40,2,FALSE))</f>
        <v>SHET</v>
      </c>
      <c r="AM720" s="122" t="str">
        <f>IF(ISNA(VLOOKUP(G720,[1]Sheet!$K$2:$L$159,2,FALSE))," ",(VLOOKUP(G720,[1]Sheet!$K$2:$L$159,2,FALSE)))</f>
        <v>SHET</v>
      </c>
      <c r="AN720" s="122" t="str">
        <f>IF(ISNA(VLOOKUP(I720&amp;C720,[1]Sheet!$D$2:$E$228,2,FALSE))," ",VLOOKUP(I720&amp;C720,[1]Sheet!$D$2:$E$228,2,FALSE))</f>
        <v>Kit &amp; Janice</v>
      </c>
      <c r="AO720" s="122" t="str">
        <f>+I720&amp;C720</f>
        <v>PANHONG KONG</v>
      </c>
      <c r="AP720" s="122" t="str">
        <f>C720&amp;D720&amp;E720&amp;G720&amp;I720&amp;O720</f>
        <v>HONG KONG32100374374PANMAR</v>
      </c>
      <c r="AQ720" s="122" t="str">
        <f>B720&amp;D720&amp;N720</f>
        <v xml:space="preserve">SOUTH EAST ASIA32100HD </v>
      </c>
      <c r="AR720" s="123" t="str">
        <f>+D720&amp;J720</f>
        <v>32100SE</v>
      </c>
      <c r="AS720" s="124" t="str">
        <f t="shared" si="106"/>
        <v/>
      </c>
      <c r="AT720" s="125" t="str">
        <f t="shared" si="107"/>
        <v>FJ-T09A3ABPZH</v>
      </c>
      <c r="AU720" s="125" t="str">
        <f>IF(NOT(AT720=""),VLOOKUP(AT720,[1]PSI_Category!A:B,2,0),"")</f>
        <v>H/D</v>
      </c>
      <c r="AV720" s="125" t="s">
        <v>2071</v>
      </c>
      <c r="AW720" s="125" t="s">
        <v>2071</v>
      </c>
      <c r="AX720" s="125" t="s">
        <v>2071</v>
      </c>
    </row>
    <row r="721" spans="2:50" s="103" customFormat="1" ht="11.4" customHeight="1" x14ac:dyDescent="0.3">
      <c r="B721" s="104" t="s">
        <v>1866</v>
      </c>
      <c r="C721" s="105" t="s">
        <v>1867</v>
      </c>
      <c r="D721" s="106">
        <v>32100</v>
      </c>
      <c r="E721" s="107">
        <v>374</v>
      </c>
      <c r="F721" s="105" t="s">
        <v>1869</v>
      </c>
      <c r="G721" s="107">
        <v>374</v>
      </c>
      <c r="H721" s="105" t="s">
        <v>1869</v>
      </c>
      <c r="I721" s="105" t="s">
        <v>298</v>
      </c>
      <c r="J721" s="107" t="s">
        <v>293</v>
      </c>
      <c r="K721" s="105">
        <v>92011527</v>
      </c>
      <c r="L721" s="105" t="s">
        <v>2542</v>
      </c>
      <c r="M721" s="105" t="s">
        <v>2543</v>
      </c>
      <c r="N721" s="105" t="s">
        <v>2070</v>
      </c>
      <c r="O721" s="108" t="s">
        <v>160</v>
      </c>
      <c r="P721" s="109" t="s">
        <v>1777</v>
      </c>
      <c r="Q721" s="110"/>
      <c r="R721" s="110"/>
      <c r="S721" s="110"/>
      <c r="T721" s="110"/>
      <c r="U721" s="111"/>
      <c r="V721" s="111"/>
      <c r="W721" s="112"/>
      <c r="X721" s="113"/>
      <c r="Y721" s="114" t="s">
        <v>1711</v>
      </c>
      <c r="Z721" s="115">
        <v>764.5</v>
      </c>
      <c r="AA721" s="116">
        <v>100</v>
      </c>
      <c r="AB721" s="117">
        <f t="shared" si="99"/>
        <v>9774.339960365658</v>
      </c>
      <c r="AC721" s="117">
        <f t="shared" si="100"/>
        <v>76.45</v>
      </c>
      <c r="AD721" s="118"/>
      <c r="AE721" s="117">
        <f t="shared" si="101"/>
        <v>0</v>
      </c>
      <c r="AF721" s="117">
        <f t="shared" si="102"/>
        <v>0</v>
      </c>
      <c r="AG721" s="119">
        <f t="shared" si="103"/>
        <v>100</v>
      </c>
      <c r="AH721" s="120">
        <f t="shared" si="104"/>
        <v>9774.339960365658</v>
      </c>
      <c r="AI721" s="121">
        <f t="shared" si="105"/>
        <v>76.45</v>
      </c>
      <c r="AJ721" s="122" t="str">
        <f>+C721</f>
        <v>HONG KONG</v>
      </c>
      <c r="AK721" s="122" t="str">
        <f>IF(ISNA(VLOOKUP(postponeList!D721,[1]Sheet!$A$2:$B$12,2,FALSE))," ",(VLOOKUP(postponeList!D721,[1]Sheet!$A$2:$B$12,2,FALSE)))</f>
        <v>PESGD</v>
      </c>
      <c r="AL721" s="122" t="str">
        <f>IF(ISNA(VLOOKUP(E721,[1]Sheet!$G$2:$H$40,2,FALSE))," ",VLOOKUP(E721,[1]Sheet!$G$2:$H$40,2,FALSE))</f>
        <v>SHET</v>
      </c>
      <c r="AM721" s="122" t="str">
        <f>IF(ISNA(VLOOKUP(G721,[1]Sheet!$K$2:$L$159,2,FALSE))," ",(VLOOKUP(G721,[1]Sheet!$K$2:$L$159,2,FALSE)))</f>
        <v>SHET</v>
      </c>
      <c r="AN721" s="122" t="str">
        <f>IF(ISNA(VLOOKUP(I721&amp;C721,[1]Sheet!$D$2:$E$228,2,FALSE))," ",VLOOKUP(I721&amp;C721,[1]Sheet!$D$2:$E$228,2,FALSE))</f>
        <v>Kit &amp; Janice</v>
      </c>
      <c r="AO721" s="122" t="str">
        <f>+I721&amp;C721</f>
        <v>PANHONG KONG</v>
      </c>
      <c r="AP721" s="122" t="str">
        <f>C721&amp;D721&amp;E721&amp;G721&amp;I721&amp;O721</f>
        <v>HONG KONG32100374374PANMAR</v>
      </c>
      <c r="AQ721" s="122" t="str">
        <f>B721&amp;D721&amp;N721</f>
        <v xml:space="preserve">SOUTH EAST ASIA32100HD </v>
      </c>
      <c r="AR721" s="123" t="str">
        <f>+D721&amp;J721</f>
        <v>32100SE</v>
      </c>
      <c r="AS721" s="124" t="str">
        <f t="shared" si="106"/>
        <v/>
      </c>
      <c r="AT721" s="125" t="str">
        <f t="shared" si="107"/>
        <v>FJ-T09B3ABPZH</v>
      </c>
      <c r="AU721" s="125" t="str">
        <f>IF(NOT(AT721=""),VLOOKUP(AT721,[1]PSI_Category!A:B,2,0),"")</f>
        <v>H/D</v>
      </c>
      <c r="AV721" s="125" t="s">
        <v>2071</v>
      </c>
      <c r="AW721" s="125" t="s">
        <v>2071</v>
      </c>
      <c r="AX721" s="125" t="s">
        <v>2071</v>
      </c>
    </row>
    <row r="722" spans="2:50" s="103" customFormat="1" ht="11.4" customHeight="1" x14ac:dyDescent="0.3">
      <c r="B722" s="104" t="s">
        <v>1866</v>
      </c>
      <c r="C722" s="105" t="s">
        <v>1867</v>
      </c>
      <c r="D722" s="106">
        <v>32300</v>
      </c>
      <c r="E722" s="107">
        <v>372</v>
      </c>
      <c r="F722" s="105" t="s">
        <v>1909</v>
      </c>
      <c r="G722" s="107">
        <v>372</v>
      </c>
      <c r="H722" s="105" t="s">
        <v>1909</v>
      </c>
      <c r="I722" s="105" t="s">
        <v>298</v>
      </c>
      <c r="J722" s="107" t="s">
        <v>293</v>
      </c>
      <c r="K722" s="105">
        <v>92008994</v>
      </c>
      <c r="L722" s="105" t="s">
        <v>2544</v>
      </c>
      <c r="M722" s="105" t="s">
        <v>2545</v>
      </c>
      <c r="N722" s="105" t="s">
        <v>2546</v>
      </c>
      <c r="O722" s="108" t="s">
        <v>160</v>
      </c>
      <c r="P722" s="109" t="s">
        <v>1777</v>
      </c>
      <c r="Q722" s="110"/>
      <c r="R722" s="110"/>
      <c r="S722" s="110"/>
      <c r="T722" s="110"/>
      <c r="U722" s="111"/>
      <c r="V722" s="111"/>
      <c r="W722" s="112"/>
      <c r="X722" s="113"/>
      <c r="Y722" s="114" t="s">
        <v>285</v>
      </c>
      <c r="Z722" s="115">
        <v>21.5</v>
      </c>
      <c r="AA722" s="116">
        <v>500</v>
      </c>
      <c r="AB722" s="117">
        <f t="shared" si="99"/>
        <v>10750</v>
      </c>
      <c r="AC722" s="117">
        <f t="shared" si="100"/>
        <v>84.081125</v>
      </c>
      <c r="AD722" s="118"/>
      <c r="AE722" s="117">
        <f t="shared" si="101"/>
        <v>0</v>
      </c>
      <c r="AF722" s="117">
        <f t="shared" si="102"/>
        <v>0</v>
      </c>
      <c r="AG722" s="119">
        <f t="shared" si="103"/>
        <v>500</v>
      </c>
      <c r="AH722" s="120">
        <f t="shared" si="104"/>
        <v>10750</v>
      </c>
      <c r="AI722" s="121">
        <f t="shared" si="105"/>
        <v>84.081125</v>
      </c>
      <c r="AJ722" s="122" t="str">
        <f>+C722</f>
        <v>HONG KONG</v>
      </c>
      <c r="AK722" s="122" t="str">
        <f>IF(ISNA(VLOOKUP(postponeList!D722,[1]Sheet!$A$2:$B$12,2,FALSE))," ",(VLOOKUP(postponeList!D722,[1]Sheet!$A$2:$B$12,2,FALSE)))</f>
        <v>PEW</v>
      </c>
      <c r="AL722" s="122" t="str">
        <f>IF(ISNA(VLOOKUP(E722,[1]Sheet!$G$2:$H$40,2,FALSE))," ",VLOOKUP(E722,[1]Sheet!$G$2:$H$40,2,FALSE))</f>
        <v>SHEW</v>
      </c>
      <c r="AM722" s="122" t="str">
        <f>IF(ISNA(VLOOKUP(G722,[1]Sheet!$K$2:$L$159,2,FALSE))," ",(VLOOKUP(G722,[1]Sheet!$K$2:$L$159,2,FALSE)))</f>
        <v>SHEW</v>
      </c>
      <c r="AN722" s="122" t="str">
        <f>IF(ISNA(VLOOKUP(I722&amp;C722,[1]Sheet!$D$2:$E$228,2,FALSE))," ",VLOOKUP(I722&amp;C722,[1]Sheet!$D$2:$E$228,2,FALSE))</f>
        <v>Kit &amp; Janice</v>
      </c>
      <c r="AO722" s="122" t="str">
        <f>+I722&amp;C722</f>
        <v>PANHONG KONG</v>
      </c>
      <c r="AP722" s="122" t="str">
        <f>C722&amp;D722&amp;E722&amp;G722&amp;I722&amp;O722</f>
        <v>HONG KONG32300372372PANMAR</v>
      </c>
      <c r="AQ722" s="122" t="str">
        <f>B722&amp;D722&amp;N722</f>
        <v xml:space="preserve">SOUTH EAST ASIA32300DL </v>
      </c>
      <c r="AR722" s="123" t="str">
        <f>+D722&amp;J722</f>
        <v>32300SE</v>
      </c>
      <c r="AS722" s="124" t="str">
        <f t="shared" si="106"/>
        <v/>
      </c>
      <c r="AT722" s="125" t="str">
        <f t="shared" si="107"/>
        <v>HHLT0640WL</v>
      </c>
      <c r="AU722" s="125" t="e">
        <f>IF(NOT(AT722=""),VLOOKUP(AT722,[1]PSI_Category!A:B,2,0),"")</f>
        <v>#N/A</v>
      </c>
      <c r="AV722" s="125" t="s">
        <v>2547</v>
      </c>
      <c r="AW722" s="125" t="s">
        <v>2548</v>
      </c>
      <c r="AX722" s="125" t="s">
        <v>2548</v>
      </c>
    </row>
    <row r="723" spans="2:50" s="103" customFormat="1" ht="11.4" customHeight="1" x14ac:dyDescent="0.3">
      <c r="B723" s="104" t="s">
        <v>1866</v>
      </c>
      <c r="C723" s="105" t="s">
        <v>1867</v>
      </c>
      <c r="D723" s="106">
        <v>32300</v>
      </c>
      <c r="E723" s="107">
        <v>372</v>
      </c>
      <c r="F723" s="105" t="s">
        <v>1909</v>
      </c>
      <c r="G723" s="107">
        <v>372</v>
      </c>
      <c r="H723" s="105" t="s">
        <v>1909</v>
      </c>
      <c r="I723" s="105" t="s">
        <v>298</v>
      </c>
      <c r="J723" s="107" t="s">
        <v>293</v>
      </c>
      <c r="K723" s="105">
        <v>92011186</v>
      </c>
      <c r="L723" s="105" t="s">
        <v>2549</v>
      </c>
      <c r="M723" s="105" t="s">
        <v>2550</v>
      </c>
      <c r="N723" s="105" t="s">
        <v>2551</v>
      </c>
      <c r="O723" s="108" t="s">
        <v>160</v>
      </c>
      <c r="P723" s="109" t="s">
        <v>1777</v>
      </c>
      <c r="Q723" s="110"/>
      <c r="R723" s="110"/>
      <c r="S723" s="110"/>
      <c r="T723" s="110"/>
      <c r="U723" s="111"/>
      <c r="V723" s="111"/>
      <c r="W723" s="112"/>
      <c r="X723" s="113"/>
      <c r="Y723" s="114" t="s">
        <v>285</v>
      </c>
      <c r="Z723" s="115">
        <v>26.9</v>
      </c>
      <c r="AA723" s="116">
        <v>100</v>
      </c>
      <c r="AB723" s="117">
        <f t="shared" si="99"/>
        <v>2690</v>
      </c>
      <c r="AC723" s="117">
        <f t="shared" si="100"/>
        <v>21.039835</v>
      </c>
      <c r="AD723" s="118"/>
      <c r="AE723" s="117">
        <f t="shared" si="101"/>
        <v>0</v>
      </c>
      <c r="AF723" s="117">
        <f t="shared" si="102"/>
        <v>0</v>
      </c>
      <c r="AG723" s="119">
        <f t="shared" si="103"/>
        <v>100</v>
      </c>
      <c r="AH723" s="120">
        <f t="shared" si="104"/>
        <v>2690</v>
      </c>
      <c r="AI723" s="121">
        <f t="shared" si="105"/>
        <v>21.039835</v>
      </c>
      <c r="AJ723" s="122" t="str">
        <f>+C723</f>
        <v>HONG KONG</v>
      </c>
      <c r="AK723" s="122" t="str">
        <f>IF(ISNA(VLOOKUP(postponeList!D723,[1]Sheet!$A$2:$B$12,2,FALSE))," ",(VLOOKUP(postponeList!D723,[1]Sheet!$A$2:$B$12,2,FALSE)))</f>
        <v>PEW</v>
      </c>
      <c r="AL723" s="122" t="str">
        <f>IF(ISNA(VLOOKUP(E723,[1]Sheet!$G$2:$H$40,2,FALSE))," ",VLOOKUP(E723,[1]Sheet!$G$2:$H$40,2,FALSE))</f>
        <v>SHEW</v>
      </c>
      <c r="AM723" s="122" t="str">
        <f>IF(ISNA(VLOOKUP(G723,[1]Sheet!$K$2:$L$159,2,FALSE))," ",(VLOOKUP(G723,[1]Sheet!$K$2:$L$159,2,FALSE)))</f>
        <v>SHEW</v>
      </c>
      <c r="AN723" s="122" t="str">
        <f>IF(ISNA(VLOOKUP(I723&amp;C723,[1]Sheet!$D$2:$E$228,2,FALSE))," ",VLOOKUP(I723&amp;C723,[1]Sheet!$D$2:$E$228,2,FALSE))</f>
        <v>Kit &amp; Janice</v>
      </c>
      <c r="AO723" s="122" t="str">
        <f>+I723&amp;C723</f>
        <v>PANHONG KONG</v>
      </c>
      <c r="AP723" s="122" t="str">
        <f>C723&amp;D723&amp;E723&amp;G723&amp;I723&amp;O723</f>
        <v>HONG KONG32300372372PANMAR</v>
      </c>
      <c r="AQ723" s="122" t="str">
        <f>B723&amp;D723&amp;N723</f>
        <v xml:space="preserve">SOUTH EAST ASIA32300LL </v>
      </c>
      <c r="AR723" s="123" t="str">
        <f>+D723&amp;J723</f>
        <v>32300SE</v>
      </c>
      <c r="AS723" s="124" t="str">
        <f t="shared" si="106"/>
        <v/>
      </c>
      <c r="AT723" s="125" t="str">
        <f t="shared" si="107"/>
        <v>HHXC2217</v>
      </c>
      <c r="AU723" s="125" t="e">
        <f>IF(NOT(AT723=""),VLOOKUP(AT723,[1]PSI_Category!A:B,2,0),"")</f>
        <v>#N/A</v>
      </c>
      <c r="AV723" s="125" t="s">
        <v>2547</v>
      </c>
      <c r="AW723" s="125" t="s">
        <v>2548</v>
      </c>
      <c r="AX723" s="125" t="s">
        <v>2548</v>
      </c>
    </row>
    <row r="724" spans="2:50" s="103" customFormat="1" ht="11.4" customHeight="1" x14ac:dyDescent="0.3">
      <c r="B724" s="104" t="s">
        <v>1866</v>
      </c>
      <c r="C724" s="105" t="s">
        <v>1867</v>
      </c>
      <c r="D724" s="106">
        <v>32300</v>
      </c>
      <c r="E724" s="107">
        <v>372</v>
      </c>
      <c r="F724" s="105" t="s">
        <v>1909</v>
      </c>
      <c r="G724" s="107">
        <v>372</v>
      </c>
      <c r="H724" s="105" t="s">
        <v>1909</v>
      </c>
      <c r="I724" s="105" t="s">
        <v>298</v>
      </c>
      <c r="J724" s="107" t="s">
        <v>293</v>
      </c>
      <c r="K724" s="105">
        <v>92011718</v>
      </c>
      <c r="L724" s="105" t="s">
        <v>2552</v>
      </c>
      <c r="M724" s="105" t="s">
        <v>2553</v>
      </c>
      <c r="N724" s="105" t="s">
        <v>2554</v>
      </c>
      <c r="O724" s="108" t="s">
        <v>160</v>
      </c>
      <c r="P724" s="109" t="s">
        <v>1777</v>
      </c>
      <c r="Q724" s="110"/>
      <c r="R724" s="110"/>
      <c r="S724" s="110"/>
      <c r="T724" s="110"/>
      <c r="U724" s="111"/>
      <c r="V724" s="111"/>
      <c r="W724" s="112"/>
      <c r="X724" s="113"/>
      <c r="Y724" s="114" t="s">
        <v>285</v>
      </c>
      <c r="Z724" s="115">
        <v>15.18</v>
      </c>
      <c r="AA724" s="116">
        <v>200</v>
      </c>
      <c r="AB724" s="117">
        <f t="shared" si="99"/>
        <v>3036</v>
      </c>
      <c r="AC724" s="117">
        <f t="shared" si="100"/>
        <v>23.746074</v>
      </c>
      <c r="AD724" s="118"/>
      <c r="AE724" s="117">
        <f t="shared" si="101"/>
        <v>0</v>
      </c>
      <c r="AF724" s="117">
        <f t="shared" si="102"/>
        <v>0</v>
      </c>
      <c r="AG724" s="119">
        <f t="shared" si="103"/>
        <v>200</v>
      </c>
      <c r="AH724" s="120">
        <f t="shared" si="104"/>
        <v>3036</v>
      </c>
      <c r="AI724" s="121">
        <f t="shared" si="105"/>
        <v>23.746074</v>
      </c>
      <c r="AJ724" s="122" t="str">
        <f>+C724</f>
        <v>HONG KONG</v>
      </c>
      <c r="AK724" s="122" t="str">
        <f>IF(ISNA(VLOOKUP(postponeList!D724,[1]Sheet!$A$2:$B$12,2,FALSE))," ",(VLOOKUP(postponeList!D724,[1]Sheet!$A$2:$B$12,2,FALSE)))</f>
        <v>PEW</v>
      </c>
      <c r="AL724" s="122" t="str">
        <f>IF(ISNA(VLOOKUP(E724,[1]Sheet!$G$2:$H$40,2,FALSE))," ",VLOOKUP(E724,[1]Sheet!$G$2:$H$40,2,FALSE))</f>
        <v>SHEW</v>
      </c>
      <c r="AM724" s="122" t="str">
        <f>IF(ISNA(VLOOKUP(G724,[1]Sheet!$K$2:$L$159,2,FALSE))," ",(VLOOKUP(G724,[1]Sheet!$K$2:$L$159,2,FALSE)))</f>
        <v>SHEW</v>
      </c>
      <c r="AN724" s="122" t="str">
        <f>IF(ISNA(VLOOKUP(I724&amp;C724,[1]Sheet!$D$2:$E$228,2,FALSE))," ",VLOOKUP(I724&amp;C724,[1]Sheet!$D$2:$E$228,2,FALSE))</f>
        <v>Kit &amp; Janice</v>
      </c>
      <c r="AO724" s="122" t="str">
        <f>+I724&amp;C724</f>
        <v>PANHONG KONG</v>
      </c>
      <c r="AP724" s="122" t="str">
        <f>C724&amp;D724&amp;E724&amp;G724&amp;I724&amp;O724</f>
        <v>HONG KONG32300372372PANMAR</v>
      </c>
      <c r="AQ724" s="122" t="str">
        <f>B724&amp;D724&amp;N724</f>
        <v xml:space="preserve">SOUTH EAST ASIA32300TS </v>
      </c>
      <c r="AR724" s="123" t="str">
        <f>+D724&amp;J724</f>
        <v>32300SE</v>
      </c>
      <c r="AS724" s="124" t="str">
        <f t="shared" si="106"/>
        <v/>
      </c>
      <c r="AT724" s="125" t="str">
        <f t="shared" si="107"/>
        <v>TB178NE5</v>
      </c>
      <c r="AU724" s="125" t="str">
        <f>IF(NOT(AT724=""),VLOOKUP(AT724,[1]PSI_Category!A:B,2,0),"")</f>
        <v xml:space="preserve">TS </v>
      </c>
      <c r="AV724" s="125" t="s">
        <v>2555</v>
      </c>
      <c r="AW724" s="125" t="s">
        <v>2556</v>
      </c>
      <c r="AX724" s="125" t="s">
        <v>2556</v>
      </c>
    </row>
    <row r="725" spans="2:50" s="103" customFormat="1" ht="11.4" customHeight="1" x14ac:dyDescent="0.3">
      <c r="B725" s="104" t="s">
        <v>1866</v>
      </c>
      <c r="C725" s="105" t="s">
        <v>1867</v>
      </c>
      <c r="D725" s="106">
        <v>32400</v>
      </c>
      <c r="E725" s="107">
        <v>372</v>
      </c>
      <c r="F725" s="105" t="s">
        <v>1909</v>
      </c>
      <c r="G725" s="107">
        <v>372</v>
      </c>
      <c r="H725" s="105" t="s">
        <v>1909</v>
      </c>
      <c r="I725" s="105" t="s">
        <v>298</v>
      </c>
      <c r="J725" s="107" t="s">
        <v>293</v>
      </c>
      <c r="K725" s="105">
        <v>92011884</v>
      </c>
      <c r="L725" s="105" t="s">
        <v>2557</v>
      </c>
      <c r="M725" s="105" t="s">
        <v>2558</v>
      </c>
      <c r="N725" s="105" t="s">
        <v>1809</v>
      </c>
      <c r="O725" s="108" t="s">
        <v>160</v>
      </c>
      <c r="P725" s="109" t="s">
        <v>1777</v>
      </c>
      <c r="Q725" s="110">
        <v>45371</v>
      </c>
      <c r="R725" s="110"/>
      <c r="S725" s="110">
        <v>45376</v>
      </c>
      <c r="T725" s="110"/>
      <c r="U725" s="111" t="s">
        <v>2023</v>
      </c>
      <c r="V725" s="111" t="s">
        <v>2103</v>
      </c>
      <c r="W725" s="112"/>
      <c r="X725" s="113"/>
      <c r="Y725" s="114" t="s">
        <v>285</v>
      </c>
      <c r="Z725" s="115">
        <v>221.19</v>
      </c>
      <c r="AA725" s="116">
        <v>10</v>
      </c>
      <c r="AB725" s="117">
        <f t="shared" si="99"/>
        <v>2211.9</v>
      </c>
      <c r="AC725" s="117">
        <f t="shared" si="100"/>
        <v>17.300375850000002</v>
      </c>
      <c r="AD725" s="118">
        <v>10</v>
      </c>
      <c r="AE725" s="117">
        <f t="shared" si="101"/>
        <v>2211.9</v>
      </c>
      <c r="AF725" s="117">
        <f t="shared" si="102"/>
        <v>17.300375850000002</v>
      </c>
      <c r="AG725" s="119">
        <f t="shared" si="103"/>
        <v>0</v>
      </c>
      <c r="AH725" s="120">
        <f t="shared" si="104"/>
        <v>0</v>
      </c>
      <c r="AI725" s="121">
        <f t="shared" si="105"/>
        <v>0</v>
      </c>
      <c r="AJ725" s="122" t="str">
        <f>+C725</f>
        <v>HONG KONG</v>
      </c>
      <c r="AK725" s="122" t="str">
        <f>IF(ISNA(VLOOKUP(postponeList!D725,[1]Sheet!$A$2:$B$12,2,FALSE))," ",(VLOOKUP(postponeList!D725,[1]Sheet!$A$2:$B$12,2,FALSE)))</f>
        <v>PES</v>
      </c>
      <c r="AL725" s="122" t="str">
        <f>IF(ISNA(VLOOKUP(E725,[1]Sheet!$G$2:$H$40,2,FALSE))," ",VLOOKUP(E725,[1]Sheet!$G$2:$H$40,2,FALSE))</f>
        <v>SHEW</v>
      </c>
      <c r="AM725" s="122" t="str">
        <f>IF(ISNA(VLOOKUP(G725,[1]Sheet!$K$2:$L$159,2,FALSE))," ",(VLOOKUP(G725,[1]Sheet!$K$2:$L$159,2,FALSE)))</f>
        <v>SHEW</v>
      </c>
      <c r="AN725" s="122" t="str">
        <f>IF(ISNA(VLOOKUP(I725&amp;C725,[1]Sheet!$D$2:$E$228,2,FALSE))," ",VLOOKUP(I725&amp;C725,[1]Sheet!$D$2:$E$228,2,FALSE))</f>
        <v>Kit &amp; Janice</v>
      </c>
      <c r="AO725" s="122" t="str">
        <f>+I725&amp;C725</f>
        <v>PANHONG KONG</v>
      </c>
      <c r="AP725" s="122" t="str">
        <f>C725&amp;D725&amp;E725&amp;G725&amp;I725&amp;O725</f>
        <v>HONG KONG32400372372PANMAR</v>
      </c>
      <c r="AQ725" s="122" t="str">
        <f>B725&amp;D725&amp;N725</f>
        <v xml:space="preserve">SOUTH EAST ASIA32400VF </v>
      </c>
      <c r="AR725" s="123" t="str">
        <f>+D725&amp;J725</f>
        <v>32400SE</v>
      </c>
      <c r="AS725" s="124" t="str">
        <f t="shared" si="106"/>
        <v>Ves</v>
      </c>
      <c r="AT725" s="125" t="str">
        <f t="shared" si="107"/>
        <v>FV-45GS4NA/TP</v>
      </c>
      <c r="AU725" s="125" t="str">
        <f>IF(NOT(AT725=""),VLOOKUP(AT725,[1]PSI_Category!A:B,2,0),"")</f>
        <v>H/V</v>
      </c>
      <c r="AV725" s="125" t="s">
        <v>533</v>
      </c>
      <c r="AW725" s="125" t="s">
        <v>2559</v>
      </c>
      <c r="AX725" s="125" t="s">
        <v>533</v>
      </c>
    </row>
    <row r="726" spans="2:50" s="103" customFormat="1" ht="11.4" customHeight="1" x14ac:dyDescent="0.3">
      <c r="B726" s="104" t="s">
        <v>1866</v>
      </c>
      <c r="C726" s="105" t="s">
        <v>1867</v>
      </c>
      <c r="D726" s="106">
        <v>41200</v>
      </c>
      <c r="E726" s="107">
        <v>2018</v>
      </c>
      <c r="F726" s="105" t="s">
        <v>1868</v>
      </c>
      <c r="G726" s="107">
        <v>374</v>
      </c>
      <c r="H726" s="105" t="s">
        <v>1869</v>
      </c>
      <c r="I726" s="105" t="s">
        <v>298</v>
      </c>
      <c r="J726" s="107" t="s">
        <v>293</v>
      </c>
      <c r="K726" s="105">
        <v>92011218</v>
      </c>
      <c r="L726" s="105" t="s">
        <v>2560</v>
      </c>
      <c r="M726" s="105" t="s">
        <v>2561</v>
      </c>
      <c r="N726" s="105" t="s">
        <v>1886</v>
      </c>
      <c r="O726" s="108" t="s">
        <v>160</v>
      </c>
      <c r="P726" s="109" t="s">
        <v>1777</v>
      </c>
      <c r="Q726" s="110"/>
      <c r="R726" s="110"/>
      <c r="S726" s="110"/>
      <c r="T726" s="110"/>
      <c r="U726" s="111"/>
      <c r="V726" s="111"/>
      <c r="W726" s="112"/>
      <c r="X726" s="113"/>
      <c r="Y726" s="114" t="s">
        <v>1711</v>
      </c>
      <c r="Z726" s="115">
        <v>258.57</v>
      </c>
      <c r="AA726" s="116">
        <v>800</v>
      </c>
      <c r="AB726" s="117">
        <f t="shared" si="99"/>
        <v>26447.100939717446</v>
      </c>
      <c r="AC726" s="117">
        <f t="shared" si="100"/>
        <v>206.85599999999999</v>
      </c>
      <c r="AD726" s="118"/>
      <c r="AE726" s="117">
        <f t="shared" si="101"/>
        <v>0</v>
      </c>
      <c r="AF726" s="117">
        <f t="shared" si="102"/>
        <v>0</v>
      </c>
      <c r="AG726" s="119">
        <f t="shared" si="103"/>
        <v>800</v>
      </c>
      <c r="AH726" s="120">
        <f t="shared" si="104"/>
        <v>26447.100939717446</v>
      </c>
      <c r="AI726" s="121">
        <f t="shared" si="105"/>
        <v>206.85599999999999</v>
      </c>
      <c r="AJ726" s="122" t="str">
        <f>+C726</f>
        <v>HONG KONG</v>
      </c>
      <c r="AK726" s="122" t="str">
        <f>IF(ISNA(VLOOKUP(postponeList!D726,[1]Sheet!$A$2:$B$12,2,FALSE))," ",(VLOOKUP(postponeList!D726,[1]Sheet!$A$2:$B$12,2,FALSE)))</f>
        <v>PSD</v>
      </c>
      <c r="AL726" s="122" t="str">
        <f>IF(ISNA(VLOOKUP(E726,[1]Sheet!$G$2:$H$40,2,FALSE))," ",VLOOKUP(E726,[1]Sheet!$G$2:$H$40,2,FALSE))</f>
        <v>PHK-MSD</v>
      </c>
      <c r="AM726" s="122" t="str">
        <f>IF(ISNA(VLOOKUP(G726,[1]Sheet!$K$2:$L$159,2,FALSE))," ",(VLOOKUP(G726,[1]Sheet!$K$2:$L$159,2,FALSE)))</f>
        <v>SHET</v>
      </c>
      <c r="AN726" s="122" t="str">
        <f>IF(ISNA(VLOOKUP(I726&amp;C726,[1]Sheet!$D$2:$E$228,2,FALSE))," ",VLOOKUP(I726&amp;C726,[1]Sheet!$D$2:$E$228,2,FALSE))</f>
        <v>Kit &amp; Janice</v>
      </c>
      <c r="AO726" s="122" t="str">
        <f>+I726&amp;C726</f>
        <v>PANHONG KONG</v>
      </c>
      <c r="AP726" s="122" t="str">
        <f>C726&amp;D726&amp;E726&amp;G726&amp;I726&amp;O726</f>
        <v>HONG KONG412002018374PANMAR</v>
      </c>
      <c r="AQ726" s="122" t="str">
        <f>B726&amp;D726&amp;N726</f>
        <v xml:space="preserve">SOUTH EAST ASIA41200LF </v>
      </c>
      <c r="AR726" s="123" t="str">
        <f>+D726&amp;J726</f>
        <v>41200SE</v>
      </c>
      <c r="AS726" s="124" t="str">
        <f t="shared" si="106"/>
        <v/>
      </c>
      <c r="AT726" s="125" t="str">
        <f t="shared" si="107"/>
        <v>F-30PLHTBAMWZ</v>
      </c>
      <c r="AU726" s="125" t="str">
        <f>IF(NOT(AT726=""),VLOOKUP(AT726,[1]PSI_Category!A:B,2,0),"")</f>
        <v>L/F</v>
      </c>
      <c r="AV726" s="125" t="s">
        <v>1778</v>
      </c>
      <c r="AW726" s="125" t="s">
        <v>1887</v>
      </c>
      <c r="AX726" s="125" t="s">
        <v>1887</v>
      </c>
    </row>
    <row r="727" spans="2:50" s="103" customFormat="1" ht="11.4" customHeight="1" x14ac:dyDescent="0.3">
      <c r="B727" s="104" t="s">
        <v>1866</v>
      </c>
      <c r="C727" s="105" t="s">
        <v>1867</v>
      </c>
      <c r="D727" s="106">
        <v>41200</v>
      </c>
      <c r="E727" s="107">
        <v>2018</v>
      </c>
      <c r="F727" s="105" t="s">
        <v>1868</v>
      </c>
      <c r="G727" s="107">
        <v>374</v>
      </c>
      <c r="H727" s="105" t="s">
        <v>1869</v>
      </c>
      <c r="I727" s="105" t="s">
        <v>298</v>
      </c>
      <c r="J727" s="107" t="s">
        <v>293</v>
      </c>
      <c r="K727" s="105">
        <v>92011218</v>
      </c>
      <c r="L727" s="105" t="s">
        <v>2560</v>
      </c>
      <c r="M727" s="105" t="s">
        <v>1939</v>
      </c>
      <c r="N727" s="105" t="s">
        <v>1886</v>
      </c>
      <c r="O727" s="108" t="s">
        <v>160</v>
      </c>
      <c r="P727" s="109" t="s">
        <v>1777</v>
      </c>
      <c r="Q727" s="110"/>
      <c r="R727" s="110"/>
      <c r="S727" s="110"/>
      <c r="T727" s="110"/>
      <c r="U727" s="111"/>
      <c r="V727" s="111"/>
      <c r="W727" s="112"/>
      <c r="X727" s="113"/>
      <c r="Y727" s="114" t="s">
        <v>1711</v>
      </c>
      <c r="Z727" s="115">
        <v>258.57</v>
      </c>
      <c r="AA727" s="116">
        <v>600</v>
      </c>
      <c r="AB727" s="117">
        <f t="shared" si="99"/>
        <v>19835.325704788083</v>
      </c>
      <c r="AC727" s="117">
        <f t="shared" si="100"/>
        <v>155.142</v>
      </c>
      <c r="AD727" s="118"/>
      <c r="AE727" s="117">
        <f t="shared" si="101"/>
        <v>0</v>
      </c>
      <c r="AF727" s="117">
        <f t="shared" si="102"/>
        <v>0</v>
      </c>
      <c r="AG727" s="119">
        <f t="shared" si="103"/>
        <v>600</v>
      </c>
      <c r="AH727" s="120">
        <f t="shared" si="104"/>
        <v>19835.325704788083</v>
      </c>
      <c r="AI727" s="121">
        <f t="shared" si="105"/>
        <v>155.142</v>
      </c>
      <c r="AJ727" s="122" t="str">
        <f>+C727</f>
        <v>HONG KONG</v>
      </c>
      <c r="AK727" s="122" t="str">
        <f>IF(ISNA(VLOOKUP(postponeList!D727,[1]Sheet!$A$2:$B$12,2,FALSE))," ",(VLOOKUP(postponeList!D727,[1]Sheet!$A$2:$B$12,2,FALSE)))</f>
        <v>PSD</v>
      </c>
      <c r="AL727" s="122" t="str">
        <f>IF(ISNA(VLOOKUP(E727,[1]Sheet!$G$2:$H$40,2,FALSE))," ",VLOOKUP(E727,[1]Sheet!$G$2:$H$40,2,FALSE))</f>
        <v>PHK-MSD</v>
      </c>
      <c r="AM727" s="122" t="str">
        <f>IF(ISNA(VLOOKUP(G727,[1]Sheet!$K$2:$L$159,2,FALSE))," ",(VLOOKUP(G727,[1]Sheet!$K$2:$L$159,2,FALSE)))</f>
        <v>SHET</v>
      </c>
      <c r="AN727" s="122" t="str">
        <f>IF(ISNA(VLOOKUP(I727&amp;C727,[1]Sheet!$D$2:$E$228,2,FALSE))," ",VLOOKUP(I727&amp;C727,[1]Sheet!$D$2:$E$228,2,FALSE))</f>
        <v>Kit &amp; Janice</v>
      </c>
      <c r="AO727" s="122" t="str">
        <f>+I727&amp;C727</f>
        <v>PANHONG KONG</v>
      </c>
      <c r="AP727" s="122" t="str">
        <f>C727&amp;D727&amp;E727&amp;G727&amp;I727&amp;O727</f>
        <v>HONG KONG412002018374PANMAR</v>
      </c>
      <c r="AQ727" s="122" t="str">
        <f>B727&amp;D727&amp;N727</f>
        <v xml:space="preserve">SOUTH EAST ASIA41200LF </v>
      </c>
      <c r="AR727" s="123" t="str">
        <f>+D727&amp;J727</f>
        <v>41200SE</v>
      </c>
      <c r="AS727" s="124" t="str">
        <f t="shared" si="106"/>
        <v/>
      </c>
      <c r="AT727" s="125" t="str">
        <f t="shared" si="107"/>
        <v>F-30PLHTBHMWZ</v>
      </c>
      <c r="AU727" s="125" t="str">
        <f>IF(NOT(AT727=""),VLOOKUP(AT727,[1]PSI_Category!A:B,2,0),"")</f>
        <v>L/F</v>
      </c>
      <c r="AV727" s="125" t="s">
        <v>1778</v>
      </c>
      <c r="AW727" s="125" t="s">
        <v>1887</v>
      </c>
      <c r="AX727" s="125" t="s">
        <v>1887</v>
      </c>
    </row>
    <row r="728" spans="2:50" s="103" customFormat="1" ht="11.4" customHeight="1" x14ac:dyDescent="0.3">
      <c r="B728" s="104" t="s">
        <v>1866</v>
      </c>
      <c r="C728" s="105" t="s">
        <v>1867</v>
      </c>
      <c r="D728" s="106">
        <v>41200</v>
      </c>
      <c r="E728" s="107">
        <v>2018</v>
      </c>
      <c r="F728" s="105" t="s">
        <v>1868</v>
      </c>
      <c r="G728" s="107">
        <v>374</v>
      </c>
      <c r="H728" s="105" t="s">
        <v>1869</v>
      </c>
      <c r="I728" s="105" t="s">
        <v>298</v>
      </c>
      <c r="J728" s="107" t="s">
        <v>293</v>
      </c>
      <c r="K728" s="105">
        <v>92011218</v>
      </c>
      <c r="L728" s="105" t="s">
        <v>2560</v>
      </c>
      <c r="M728" s="105" t="s">
        <v>1940</v>
      </c>
      <c r="N728" s="105" t="s">
        <v>1886</v>
      </c>
      <c r="O728" s="108" t="s">
        <v>160</v>
      </c>
      <c r="P728" s="109" t="s">
        <v>1777</v>
      </c>
      <c r="Q728" s="110"/>
      <c r="R728" s="110"/>
      <c r="S728" s="110"/>
      <c r="T728" s="110"/>
      <c r="U728" s="111"/>
      <c r="V728" s="111"/>
      <c r="W728" s="112"/>
      <c r="X728" s="113"/>
      <c r="Y728" s="114" t="s">
        <v>1711</v>
      </c>
      <c r="Z728" s="115">
        <v>258.57</v>
      </c>
      <c r="AA728" s="116">
        <v>400</v>
      </c>
      <c r="AB728" s="117">
        <f t="shared" si="99"/>
        <v>13223.550469858723</v>
      </c>
      <c r="AC728" s="117">
        <f t="shared" si="100"/>
        <v>103.428</v>
      </c>
      <c r="AD728" s="118"/>
      <c r="AE728" s="117">
        <f t="shared" si="101"/>
        <v>0</v>
      </c>
      <c r="AF728" s="117">
        <f t="shared" si="102"/>
        <v>0</v>
      </c>
      <c r="AG728" s="119">
        <f t="shared" si="103"/>
        <v>400</v>
      </c>
      <c r="AH728" s="120">
        <f t="shared" si="104"/>
        <v>13223.550469858723</v>
      </c>
      <c r="AI728" s="121">
        <f t="shared" si="105"/>
        <v>103.428</v>
      </c>
      <c r="AJ728" s="122" t="str">
        <f>+C728</f>
        <v>HONG KONG</v>
      </c>
      <c r="AK728" s="122" t="str">
        <f>IF(ISNA(VLOOKUP(postponeList!D728,[1]Sheet!$A$2:$B$12,2,FALSE))," ",(VLOOKUP(postponeList!D728,[1]Sheet!$A$2:$B$12,2,FALSE)))</f>
        <v>PSD</v>
      </c>
      <c r="AL728" s="122" t="str">
        <f>IF(ISNA(VLOOKUP(E728,[1]Sheet!$G$2:$H$40,2,FALSE))," ",VLOOKUP(E728,[1]Sheet!$G$2:$H$40,2,FALSE))</f>
        <v>PHK-MSD</v>
      </c>
      <c r="AM728" s="122" t="str">
        <f>IF(ISNA(VLOOKUP(G728,[1]Sheet!$K$2:$L$159,2,FALSE))," ",(VLOOKUP(G728,[1]Sheet!$K$2:$L$159,2,FALSE)))</f>
        <v>SHET</v>
      </c>
      <c r="AN728" s="122" t="str">
        <f>IF(ISNA(VLOOKUP(I728&amp;C728,[1]Sheet!$D$2:$E$228,2,FALSE))," ",VLOOKUP(I728&amp;C728,[1]Sheet!$D$2:$E$228,2,FALSE))</f>
        <v>Kit &amp; Janice</v>
      </c>
      <c r="AO728" s="122" t="str">
        <f>+I728&amp;C728</f>
        <v>PANHONG KONG</v>
      </c>
      <c r="AP728" s="122" t="str">
        <f>C728&amp;D728&amp;E728&amp;G728&amp;I728&amp;O728</f>
        <v>HONG KONG412002018374PANMAR</v>
      </c>
      <c r="AQ728" s="122" t="str">
        <f>B728&amp;D728&amp;N728</f>
        <v xml:space="preserve">SOUTH EAST ASIA41200LF </v>
      </c>
      <c r="AR728" s="123" t="str">
        <f>+D728&amp;J728</f>
        <v>41200SE</v>
      </c>
      <c r="AS728" s="124" t="str">
        <f t="shared" si="106"/>
        <v/>
      </c>
      <c r="AT728" s="125" t="str">
        <f t="shared" si="107"/>
        <v>F-30PLHTBWMWZ</v>
      </c>
      <c r="AU728" s="125" t="str">
        <f>IF(NOT(AT728=""),VLOOKUP(AT728,[1]PSI_Category!A:B,2,0),"")</f>
        <v>L/F</v>
      </c>
      <c r="AV728" s="125" t="s">
        <v>1778</v>
      </c>
      <c r="AW728" s="125" t="s">
        <v>1887</v>
      </c>
      <c r="AX728" s="125" t="s">
        <v>1887</v>
      </c>
    </row>
    <row r="729" spans="2:50" s="103" customFormat="1" ht="11.4" customHeight="1" x14ac:dyDescent="0.3">
      <c r="B729" s="104" t="s">
        <v>1866</v>
      </c>
      <c r="C729" s="105" t="s">
        <v>1867</v>
      </c>
      <c r="D729" s="106">
        <v>41200</v>
      </c>
      <c r="E729" s="107">
        <v>372</v>
      </c>
      <c r="F729" s="105" t="s">
        <v>1909</v>
      </c>
      <c r="G729" s="107">
        <v>372</v>
      </c>
      <c r="H729" s="105" t="s">
        <v>1909</v>
      </c>
      <c r="I729" s="105" t="s">
        <v>1773</v>
      </c>
      <c r="J729" s="107" t="s">
        <v>293</v>
      </c>
      <c r="K729" s="105">
        <v>92011219</v>
      </c>
      <c r="L729" s="105" t="s">
        <v>2562</v>
      </c>
      <c r="M729" s="105" t="s">
        <v>1942</v>
      </c>
      <c r="N729" s="105" t="s">
        <v>1886</v>
      </c>
      <c r="O729" s="108" t="s">
        <v>160</v>
      </c>
      <c r="P729" s="109" t="s">
        <v>1777</v>
      </c>
      <c r="Q729" s="110"/>
      <c r="R729" s="110"/>
      <c r="S729" s="110"/>
      <c r="T729" s="110"/>
      <c r="U729" s="111"/>
      <c r="V729" s="111"/>
      <c r="W729" s="112"/>
      <c r="X729" s="113"/>
      <c r="Y729" s="114" t="s">
        <v>1711</v>
      </c>
      <c r="Z729" s="115">
        <v>272.89999999999998</v>
      </c>
      <c r="AA729" s="116">
        <v>800</v>
      </c>
      <c r="AB729" s="117">
        <f t="shared" si="99"/>
        <v>27912.80444927443</v>
      </c>
      <c r="AC729" s="117">
        <f t="shared" si="100"/>
        <v>218.31999999999996</v>
      </c>
      <c r="AD729" s="118"/>
      <c r="AE729" s="117">
        <f t="shared" si="101"/>
        <v>0</v>
      </c>
      <c r="AF729" s="117">
        <f t="shared" si="102"/>
        <v>0</v>
      </c>
      <c r="AG729" s="119">
        <f t="shared" si="103"/>
        <v>800</v>
      </c>
      <c r="AH729" s="120">
        <f t="shared" si="104"/>
        <v>27912.80444927443</v>
      </c>
      <c r="AI729" s="121">
        <f t="shared" si="105"/>
        <v>218.31999999999996</v>
      </c>
      <c r="AJ729" s="122" t="str">
        <f>+C729</f>
        <v>HONG KONG</v>
      </c>
      <c r="AK729" s="122" t="str">
        <f>IF(ISNA(VLOOKUP(postponeList!D729,[1]Sheet!$A$2:$B$12,2,FALSE))," ",(VLOOKUP(postponeList!D729,[1]Sheet!$A$2:$B$12,2,FALSE)))</f>
        <v>PSD</v>
      </c>
      <c r="AL729" s="122" t="str">
        <f>IF(ISNA(VLOOKUP(E729,[1]Sheet!$G$2:$H$40,2,FALSE))," ",VLOOKUP(E729,[1]Sheet!$G$2:$H$40,2,FALSE))</f>
        <v>SHEW</v>
      </c>
      <c r="AM729" s="122" t="str">
        <f>IF(ISNA(VLOOKUP(G729,[1]Sheet!$K$2:$L$159,2,FALSE))," ",(VLOOKUP(G729,[1]Sheet!$K$2:$L$159,2,FALSE)))</f>
        <v>SHEW</v>
      </c>
      <c r="AN729" s="122" t="str">
        <f>IF(ISNA(VLOOKUP(I729&amp;C729,[1]Sheet!$D$2:$E$228,2,FALSE))," ",VLOOKUP(I729&amp;C729,[1]Sheet!$D$2:$E$228,2,FALSE))</f>
        <v>Kit &amp; Janice</v>
      </c>
      <c r="AO729" s="122" t="str">
        <f>+I729&amp;C729</f>
        <v>KDKHONG KONG</v>
      </c>
      <c r="AP729" s="122" t="str">
        <f>C729&amp;D729&amp;E729&amp;G729&amp;I729&amp;O729</f>
        <v>HONG KONG41200372372KDKMAR</v>
      </c>
      <c r="AQ729" s="122" t="str">
        <f>B729&amp;D729&amp;N729</f>
        <v xml:space="preserve">SOUTH EAST ASIA41200LF </v>
      </c>
      <c r="AR729" s="123" t="str">
        <f>+D729&amp;J729</f>
        <v>41200SE</v>
      </c>
      <c r="AS729" s="124" t="str">
        <f t="shared" si="106"/>
        <v/>
      </c>
      <c r="AT729" s="125" t="str">
        <f t="shared" si="107"/>
        <v>PL30HTBGMWZ</v>
      </c>
      <c r="AU729" s="125" t="str">
        <f>IF(NOT(AT729=""),VLOOKUP(AT729,[1]PSI_Category!A:B,2,0),"")</f>
        <v>L/F</v>
      </c>
      <c r="AV729" s="125" t="s">
        <v>1778</v>
      </c>
      <c r="AW729" s="125" t="s">
        <v>1887</v>
      </c>
      <c r="AX729" s="125" t="s">
        <v>1887</v>
      </c>
    </row>
    <row r="730" spans="2:50" s="103" customFormat="1" ht="11.4" customHeight="1" x14ac:dyDescent="0.3">
      <c r="B730" s="104" t="s">
        <v>1866</v>
      </c>
      <c r="C730" s="105" t="s">
        <v>1867</v>
      </c>
      <c r="D730" s="106">
        <v>41200</v>
      </c>
      <c r="E730" s="107">
        <v>372</v>
      </c>
      <c r="F730" s="105" t="s">
        <v>1909</v>
      </c>
      <c r="G730" s="107">
        <v>372</v>
      </c>
      <c r="H730" s="105" t="s">
        <v>1909</v>
      </c>
      <c r="I730" s="105" t="s">
        <v>1773</v>
      </c>
      <c r="J730" s="107" t="s">
        <v>293</v>
      </c>
      <c r="K730" s="105">
        <v>92011219</v>
      </c>
      <c r="L730" s="105" t="s">
        <v>2562</v>
      </c>
      <c r="M730" s="105" t="s">
        <v>1943</v>
      </c>
      <c r="N730" s="105" t="s">
        <v>1886</v>
      </c>
      <c r="O730" s="108" t="s">
        <v>160</v>
      </c>
      <c r="P730" s="109" t="s">
        <v>1777</v>
      </c>
      <c r="Q730" s="110"/>
      <c r="R730" s="110"/>
      <c r="S730" s="110"/>
      <c r="T730" s="110"/>
      <c r="U730" s="111"/>
      <c r="V730" s="111"/>
      <c r="W730" s="112"/>
      <c r="X730" s="113"/>
      <c r="Y730" s="114" t="s">
        <v>1711</v>
      </c>
      <c r="Z730" s="115">
        <v>272.89999999999998</v>
      </c>
      <c r="AA730" s="116">
        <v>700</v>
      </c>
      <c r="AB730" s="117">
        <f t="shared" si="99"/>
        <v>24423.703893115126</v>
      </c>
      <c r="AC730" s="117">
        <f t="shared" si="100"/>
        <v>191.02999999999997</v>
      </c>
      <c r="AD730" s="118"/>
      <c r="AE730" s="117">
        <f t="shared" si="101"/>
        <v>0</v>
      </c>
      <c r="AF730" s="117">
        <f t="shared" si="102"/>
        <v>0</v>
      </c>
      <c r="AG730" s="119">
        <f t="shared" si="103"/>
        <v>700</v>
      </c>
      <c r="AH730" s="120">
        <f t="shared" si="104"/>
        <v>24423.703893115126</v>
      </c>
      <c r="AI730" s="121">
        <f t="shared" si="105"/>
        <v>191.02999999999997</v>
      </c>
      <c r="AJ730" s="122" t="str">
        <f>+C730</f>
        <v>HONG KONG</v>
      </c>
      <c r="AK730" s="122" t="str">
        <f>IF(ISNA(VLOOKUP(postponeList!D730,[1]Sheet!$A$2:$B$12,2,FALSE))," ",(VLOOKUP(postponeList!D730,[1]Sheet!$A$2:$B$12,2,FALSE)))</f>
        <v>PSD</v>
      </c>
      <c r="AL730" s="122" t="str">
        <f>IF(ISNA(VLOOKUP(E730,[1]Sheet!$G$2:$H$40,2,FALSE))," ",VLOOKUP(E730,[1]Sheet!$G$2:$H$40,2,FALSE))</f>
        <v>SHEW</v>
      </c>
      <c r="AM730" s="122" t="str">
        <f>IF(ISNA(VLOOKUP(G730,[1]Sheet!$K$2:$L$159,2,FALSE))," ",(VLOOKUP(G730,[1]Sheet!$K$2:$L$159,2,FALSE)))</f>
        <v>SHEW</v>
      </c>
      <c r="AN730" s="122" t="str">
        <f>IF(ISNA(VLOOKUP(I730&amp;C730,[1]Sheet!$D$2:$E$228,2,FALSE))," ",VLOOKUP(I730&amp;C730,[1]Sheet!$D$2:$E$228,2,FALSE))</f>
        <v>Kit &amp; Janice</v>
      </c>
      <c r="AO730" s="122" t="str">
        <f>+I730&amp;C730</f>
        <v>KDKHONG KONG</v>
      </c>
      <c r="AP730" s="122" t="str">
        <f>C730&amp;D730&amp;E730&amp;G730&amp;I730&amp;O730</f>
        <v>HONG KONG41200372372KDKMAR</v>
      </c>
      <c r="AQ730" s="122" t="str">
        <f>B730&amp;D730&amp;N730</f>
        <v xml:space="preserve">SOUTH EAST ASIA41200LF </v>
      </c>
      <c r="AR730" s="123" t="str">
        <f>+D730&amp;J730</f>
        <v>41200SE</v>
      </c>
      <c r="AS730" s="124" t="str">
        <f t="shared" si="106"/>
        <v/>
      </c>
      <c r="AT730" s="125" t="str">
        <f t="shared" si="107"/>
        <v>PL30HTBKMWZ</v>
      </c>
      <c r="AU730" s="125" t="str">
        <f>IF(NOT(AT730=""),VLOOKUP(AT730,[1]PSI_Category!A:B,2,0),"")</f>
        <v>L/F</v>
      </c>
      <c r="AV730" s="125" t="s">
        <v>1778</v>
      </c>
      <c r="AW730" s="125" t="s">
        <v>1887</v>
      </c>
      <c r="AX730" s="125" t="s">
        <v>1887</v>
      </c>
    </row>
    <row r="731" spans="2:50" s="103" customFormat="1" ht="11.4" customHeight="1" x14ac:dyDescent="0.3">
      <c r="B731" s="104" t="s">
        <v>1866</v>
      </c>
      <c r="C731" s="105" t="s">
        <v>1867</v>
      </c>
      <c r="D731" s="106">
        <v>41200</v>
      </c>
      <c r="E731" s="107">
        <v>372</v>
      </c>
      <c r="F731" s="105" t="s">
        <v>1909</v>
      </c>
      <c r="G731" s="107">
        <v>372</v>
      </c>
      <c r="H731" s="105" t="s">
        <v>1909</v>
      </c>
      <c r="I731" s="105" t="s">
        <v>1773</v>
      </c>
      <c r="J731" s="107" t="s">
        <v>293</v>
      </c>
      <c r="K731" s="105">
        <v>92011219</v>
      </c>
      <c r="L731" s="105" t="s">
        <v>2562</v>
      </c>
      <c r="M731" s="105" t="s">
        <v>2563</v>
      </c>
      <c r="N731" s="105" t="s">
        <v>1945</v>
      </c>
      <c r="O731" s="108" t="s">
        <v>160</v>
      </c>
      <c r="P731" s="109" t="s">
        <v>1777</v>
      </c>
      <c r="Q731" s="110"/>
      <c r="R731" s="110"/>
      <c r="S731" s="110"/>
      <c r="T731" s="110"/>
      <c r="U731" s="111"/>
      <c r="V731" s="111"/>
      <c r="W731" s="112"/>
      <c r="X731" s="113"/>
      <c r="Y731" s="114" t="s">
        <v>1711</v>
      </c>
      <c r="Z731" s="115">
        <v>392.6</v>
      </c>
      <c r="AA731" s="116">
        <v>300</v>
      </c>
      <c r="AB731" s="117">
        <f t="shared" si="99"/>
        <v>15058.492616505784</v>
      </c>
      <c r="AC731" s="117">
        <f t="shared" si="100"/>
        <v>117.78</v>
      </c>
      <c r="AD731" s="118"/>
      <c r="AE731" s="117">
        <f t="shared" si="101"/>
        <v>0</v>
      </c>
      <c r="AF731" s="117">
        <f t="shared" si="102"/>
        <v>0</v>
      </c>
      <c r="AG731" s="119">
        <f t="shared" si="103"/>
        <v>300</v>
      </c>
      <c r="AH731" s="120">
        <f t="shared" si="104"/>
        <v>15058.492616505784</v>
      </c>
      <c r="AI731" s="121">
        <f t="shared" si="105"/>
        <v>117.78</v>
      </c>
      <c r="AJ731" s="122" t="str">
        <f>+C731</f>
        <v>HONG KONG</v>
      </c>
      <c r="AK731" s="122" t="str">
        <f>IF(ISNA(VLOOKUP(postponeList!D731,[1]Sheet!$A$2:$B$12,2,FALSE))," ",(VLOOKUP(postponeList!D731,[1]Sheet!$A$2:$B$12,2,FALSE)))</f>
        <v>PSD</v>
      </c>
      <c r="AL731" s="122" t="str">
        <f>IF(ISNA(VLOOKUP(E731,[1]Sheet!$G$2:$H$40,2,FALSE))," ",VLOOKUP(E731,[1]Sheet!$G$2:$H$40,2,FALSE))</f>
        <v>SHEW</v>
      </c>
      <c r="AM731" s="122" t="str">
        <f>IF(ISNA(VLOOKUP(G731,[1]Sheet!$K$2:$L$159,2,FALSE))," ",(VLOOKUP(G731,[1]Sheet!$K$2:$L$159,2,FALSE)))</f>
        <v>SHEW</v>
      </c>
      <c r="AN731" s="122" t="str">
        <f>IF(ISNA(VLOOKUP(I731&amp;C731,[1]Sheet!$D$2:$E$228,2,FALSE))," ",VLOOKUP(I731&amp;C731,[1]Sheet!$D$2:$E$228,2,FALSE))</f>
        <v>Kit &amp; Janice</v>
      </c>
      <c r="AO731" s="122" t="str">
        <f>+I731&amp;C731</f>
        <v>KDKHONG KONG</v>
      </c>
      <c r="AP731" s="122" t="str">
        <f>C731&amp;D731&amp;E731&amp;G731&amp;I731&amp;O731</f>
        <v>HONG KONG41200372372KDKMAR</v>
      </c>
      <c r="AQ731" s="122" t="str">
        <f>B731&amp;D731&amp;N731</f>
        <v xml:space="preserve">SOUTH EAST ASIA41200BF </v>
      </c>
      <c r="AR731" s="123" t="str">
        <f>+D731&amp;J731</f>
        <v>41200SE</v>
      </c>
      <c r="AS731" s="124" t="str">
        <f t="shared" si="106"/>
        <v/>
      </c>
      <c r="AT731" s="125" t="str">
        <f t="shared" si="107"/>
        <v>SS30HNBHLZ</v>
      </c>
      <c r="AU731" s="125" t="str">
        <f>IF(NOT(AT731=""),VLOOKUP(AT731,[1]PSI_Category!A:B,2,0),"")</f>
        <v>B/F</v>
      </c>
      <c r="AV731" s="125" t="s">
        <v>1946</v>
      </c>
      <c r="AW731" s="125" t="s">
        <v>1946</v>
      </c>
      <c r="AX731" s="125" t="s">
        <v>1946</v>
      </c>
    </row>
    <row r="732" spans="2:50" s="103" customFormat="1" ht="11.4" customHeight="1" x14ac:dyDescent="0.3">
      <c r="B732" s="104" t="s">
        <v>1866</v>
      </c>
      <c r="C732" s="105" t="s">
        <v>1867</v>
      </c>
      <c r="D732" s="106">
        <v>41200</v>
      </c>
      <c r="E732" s="107">
        <v>372</v>
      </c>
      <c r="F732" s="105" t="s">
        <v>1909</v>
      </c>
      <c r="G732" s="107">
        <v>372</v>
      </c>
      <c r="H732" s="105" t="s">
        <v>1909</v>
      </c>
      <c r="I732" s="105" t="s">
        <v>1773</v>
      </c>
      <c r="J732" s="107" t="s">
        <v>293</v>
      </c>
      <c r="K732" s="105">
        <v>92011219</v>
      </c>
      <c r="L732" s="105" t="s">
        <v>2562</v>
      </c>
      <c r="M732" s="105" t="s">
        <v>1944</v>
      </c>
      <c r="N732" s="105" t="s">
        <v>1945</v>
      </c>
      <c r="O732" s="108" t="s">
        <v>160</v>
      </c>
      <c r="P732" s="109" t="s">
        <v>1777</v>
      </c>
      <c r="Q732" s="110"/>
      <c r="R732" s="110"/>
      <c r="S732" s="110"/>
      <c r="T732" s="110"/>
      <c r="U732" s="111"/>
      <c r="V732" s="111"/>
      <c r="W732" s="112"/>
      <c r="X732" s="113"/>
      <c r="Y732" s="114" t="s">
        <v>1711</v>
      </c>
      <c r="Z732" s="115">
        <v>301.2</v>
      </c>
      <c r="AA732" s="116">
        <v>600</v>
      </c>
      <c r="AB732" s="117">
        <f t="shared" si="99"/>
        <v>23105.542415137759</v>
      </c>
      <c r="AC732" s="117">
        <f t="shared" si="100"/>
        <v>180.72</v>
      </c>
      <c r="AD732" s="118"/>
      <c r="AE732" s="117">
        <f t="shared" si="101"/>
        <v>0</v>
      </c>
      <c r="AF732" s="117">
        <f t="shared" si="102"/>
        <v>0</v>
      </c>
      <c r="AG732" s="119">
        <f t="shared" si="103"/>
        <v>600</v>
      </c>
      <c r="AH732" s="120">
        <f t="shared" si="104"/>
        <v>23105.542415137759</v>
      </c>
      <c r="AI732" s="121">
        <f t="shared" si="105"/>
        <v>180.72</v>
      </c>
      <c r="AJ732" s="122" t="str">
        <f>+C732</f>
        <v>HONG KONG</v>
      </c>
      <c r="AK732" s="122" t="str">
        <f>IF(ISNA(VLOOKUP(postponeList!D732,[1]Sheet!$A$2:$B$12,2,FALSE))," ",(VLOOKUP(postponeList!D732,[1]Sheet!$A$2:$B$12,2,FALSE)))</f>
        <v>PSD</v>
      </c>
      <c r="AL732" s="122" t="str">
        <f>IF(ISNA(VLOOKUP(E732,[1]Sheet!$G$2:$H$40,2,FALSE))," ",VLOOKUP(E732,[1]Sheet!$G$2:$H$40,2,FALSE))</f>
        <v>SHEW</v>
      </c>
      <c r="AM732" s="122" t="str">
        <f>IF(ISNA(VLOOKUP(G732,[1]Sheet!$K$2:$L$159,2,FALSE))," ",(VLOOKUP(G732,[1]Sheet!$K$2:$L$159,2,FALSE)))</f>
        <v>SHEW</v>
      </c>
      <c r="AN732" s="122" t="str">
        <f>IF(ISNA(VLOOKUP(I732&amp;C732,[1]Sheet!$D$2:$E$228,2,FALSE))," ",VLOOKUP(I732&amp;C732,[1]Sheet!$D$2:$E$228,2,FALSE))</f>
        <v>Kit &amp; Janice</v>
      </c>
      <c r="AO732" s="122" t="str">
        <f>+I732&amp;C732</f>
        <v>KDKHONG KONG</v>
      </c>
      <c r="AP732" s="122" t="str">
        <f>C732&amp;D732&amp;E732&amp;G732&amp;I732&amp;O732</f>
        <v>HONG KONG41200372372KDKMAR</v>
      </c>
      <c r="AQ732" s="122" t="str">
        <f>B732&amp;D732&amp;N732</f>
        <v xml:space="preserve">SOUTH EAST ASIA41200BF </v>
      </c>
      <c r="AR732" s="123" t="str">
        <f>+D732&amp;J732</f>
        <v>41200SE</v>
      </c>
      <c r="AS732" s="124" t="str">
        <f t="shared" si="106"/>
        <v/>
      </c>
      <c r="AT732" s="125" t="str">
        <f t="shared" si="107"/>
        <v>ST30HNBHLZ</v>
      </c>
      <c r="AU732" s="125" t="str">
        <f>IF(NOT(AT732=""),VLOOKUP(AT732,[1]PSI_Category!A:B,2,0),"")</f>
        <v>B/F</v>
      </c>
      <c r="AV732" s="125" t="s">
        <v>1946</v>
      </c>
      <c r="AW732" s="125" t="s">
        <v>1946</v>
      </c>
      <c r="AX732" s="125" t="s">
        <v>1946</v>
      </c>
    </row>
    <row r="733" spans="2:50" s="103" customFormat="1" ht="11.4" customHeight="1" x14ac:dyDescent="0.3">
      <c r="B733" s="104" t="s">
        <v>1866</v>
      </c>
      <c r="C733" s="105" t="s">
        <v>1867</v>
      </c>
      <c r="D733" s="106">
        <v>41200</v>
      </c>
      <c r="E733" s="107">
        <v>372</v>
      </c>
      <c r="F733" s="105" t="s">
        <v>1909</v>
      </c>
      <c r="G733" s="107">
        <v>372</v>
      </c>
      <c r="H733" s="105" t="s">
        <v>1909</v>
      </c>
      <c r="I733" s="105" t="s">
        <v>1773</v>
      </c>
      <c r="J733" s="107" t="s">
        <v>293</v>
      </c>
      <c r="K733" s="105">
        <v>92011219</v>
      </c>
      <c r="L733" s="105" t="s">
        <v>2562</v>
      </c>
      <c r="M733" s="105" t="s">
        <v>2564</v>
      </c>
      <c r="N733" s="105" t="s">
        <v>1945</v>
      </c>
      <c r="O733" s="108" t="s">
        <v>160</v>
      </c>
      <c r="P733" s="109" t="s">
        <v>1777</v>
      </c>
      <c r="Q733" s="110"/>
      <c r="R733" s="110"/>
      <c r="S733" s="110"/>
      <c r="T733" s="110"/>
      <c r="U733" s="111"/>
      <c r="V733" s="111"/>
      <c r="W733" s="112"/>
      <c r="X733" s="113"/>
      <c r="Y733" s="114" t="s">
        <v>1711</v>
      </c>
      <c r="Z733" s="115">
        <v>301.2</v>
      </c>
      <c r="AA733" s="116">
        <v>250</v>
      </c>
      <c r="AB733" s="117">
        <f t="shared" si="99"/>
        <v>9627.309339640733</v>
      </c>
      <c r="AC733" s="117">
        <f t="shared" si="100"/>
        <v>75.3</v>
      </c>
      <c r="AD733" s="118"/>
      <c r="AE733" s="117">
        <f t="shared" si="101"/>
        <v>0</v>
      </c>
      <c r="AF733" s="117">
        <f t="shared" si="102"/>
        <v>0</v>
      </c>
      <c r="AG733" s="119">
        <f t="shared" si="103"/>
        <v>250</v>
      </c>
      <c r="AH733" s="120">
        <f t="shared" si="104"/>
        <v>9627.309339640733</v>
      </c>
      <c r="AI733" s="121">
        <f t="shared" si="105"/>
        <v>75.3</v>
      </c>
      <c r="AJ733" s="122" t="str">
        <f>+C733</f>
        <v>HONG KONG</v>
      </c>
      <c r="AK733" s="122" t="str">
        <f>IF(ISNA(VLOOKUP(postponeList!D733,[1]Sheet!$A$2:$B$12,2,FALSE))," ",(VLOOKUP(postponeList!D733,[1]Sheet!$A$2:$B$12,2,FALSE)))</f>
        <v>PSD</v>
      </c>
      <c r="AL733" s="122" t="str">
        <f>IF(ISNA(VLOOKUP(E733,[1]Sheet!$G$2:$H$40,2,FALSE))," ",VLOOKUP(E733,[1]Sheet!$G$2:$H$40,2,FALSE))</f>
        <v>SHEW</v>
      </c>
      <c r="AM733" s="122" t="str">
        <f>IF(ISNA(VLOOKUP(G733,[1]Sheet!$K$2:$L$159,2,FALSE))," ",(VLOOKUP(G733,[1]Sheet!$K$2:$L$159,2,FALSE)))</f>
        <v>SHEW</v>
      </c>
      <c r="AN733" s="122" t="str">
        <f>IF(ISNA(VLOOKUP(I733&amp;C733,[1]Sheet!$D$2:$E$228,2,FALSE))," ",VLOOKUP(I733&amp;C733,[1]Sheet!$D$2:$E$228,2,FALSE))</f>
        <v>Kit &amp; Janice</v>
      </c>
      <c r="AO733" s="122" t="str">
        <f>+I733&amp;C733</f>
        <v>KDKHONG KONG</v>
      </c>
      <c r="AP733" s="122" t="str">
        <f>C733&amp;D733&amp;E733&amp;G733&amp;I733&amp;O733</f>
        <v>HONG KONG41200372372KDKMAR</v>
      </c>
      <c r="AQ733" s="122" t="str">
        <f>B733&amp;D733&amp;N733</f>
        <v xml:space="preserve">SOUTH EAST ASIA41200BF </v>
      </c>
      <c r="AR733" s="123" t="str">
        <f>+D733&amp;J733</f>
        <v>41200SE</v>
      </c>
      <c r="AS733" s="124" t="str">
        <f t="shared" si="106"/>
        <v/>
      </c>
      <c r="AT733" s="125" t="str">
        <f t="shared" si="107"/>
        <v>ST30HNBVLZ</v>
      </c>
      <c r="AU733" s="125" t="str">
        <f>IF(NOT(AT733=""),VLOOKUP(AT733,[1]PSI_Category!A:B,2,0),"")</f>
        <v>B/F</v>
      </c>
      <c r="AV733" s="125" t="s">
        <v>1946</v>
      </c>
      <c r="AW733" s="125" t="s">
        <v>1946</v>
      </c>
      <c r="AX733" s="125" t="s">
        <v>1946</v>
      </c>
    </row>
    <row r="734" spans="2:50" s="103" customFormat="1" ht="11.4" customHeight="1" x14ac:dyDescent="0.3">
      <c r="B734" s="104" t="s">
        <v>1866</v>
      </c>
      <c r="C734" s="105" t="s">
        <v>1867</v>
      </c>
      <c r="D734" s="106">
        <v>41200</v>
      </c>
      <c r="E734" s="107">
        <v>372</v>
      </c>
      <c r="F734" s="105" t="s">
        <v>1909</v>
      </c>
      <c r="G734" s="107">
        <v>372</v>
      </c>
      <c r="H734" s="105" t="s">
        <v>1909</v>
      </c>
      <c r="I734" s="105" t="s">
        <v>1773</v>
      </c>
      <c r="J734" s="107" t="s">
        <v>293</v>
      </c>
      <c r="K734" s="105">
        <v>92011221</v>
      </c>
      <c r="L734" s="105" t="s">
        <v>2565</v>
      </c>
      <c r="M734" s="105" t="s">
        <v>2566</v>
      </c>
      <c r="N734" s="105" t="s">
        <v>2567</v>
      </c>
      <c r="O734" s="108" t="s">
        <v>160</v>
      </c>
      <c r="P734" s="109" t="s">
        <v>1777</v>
      </c>
      <c r="Q734" s="110"/>
      <c r="R734" s="110"/>
      <c r="S734" s="110"/>
      <c r="T734" s="110"/>
      <c r="U734" s="111"/>
      <c r="V734" s="111"/>
      <c r="W734" s="112"/>
      <c r="X734" s="113"/>
      <c r="Y734" s="114" t="s">
        <v>1711</v>
      </c>
      <c r="Z734" s="115">
        <v>1090.3800000000001</v>
      </c>
      <c r="AA734" s="116">
        <v>200</v>
      </c>
      <c r="AB734" s="117">
        <f t="shared" si="99"/>
        <v>27881.608387138018</v>
      </c>
      <c r="AC734" s="117">
        <f t="shared" si="100"/>
        <v>218.07600000000002</v>
      </c>
      <c r="AD734" s="118"/>
      <c r="AE734" s="117">
        <f t="shared" si="101"/>
        <v>0</v>
      </c>
      <c r="AF734" s="117">
        <f t="shared" si="102"/>
        <v>0</v>
      </c>
      <c r="AG734" s="119">
        <f t="shared" si="103"/>
        <v>200</v>
      </c>
      <c r="AH734" s="120">
        <f t="shared" si="104"/>
        <v>27881.608387138018</v>
      </c>
      <c r="AI734" s="121">
        <f t="shared" si="105"/>
        <v>218.07600000000002</v>
      </c>
      <c r="AJ734" s="122" t="str">
        <f>+C734</f>
        <v>HONG KONG</v>
      </c>
      <c r="AK734" s="122" t="str">
        <f>IF(ISNA(VLOOKUP(postponeList!D734,[1]Sheet!$A$2:$B$12,2,FALSE))," ",(VLOOKUP(postponeList!D734,[1]Sheet!$A$2:$B$12,2,FALSE)))</f>
        <v>PSD</v>
      </c>
      <c r="AL734" s="122" t="str">
        <f>IF(ISNA(VLOOKUP(E734,[1]Sheet!$G$2:$H$40,2,FALSE))," ",VLOOKUP(E734,[1]Sheet!$G$2:$H$40,2,FALSE))</f>
        <v>SHEW</v>
      </c>
      <c r="AM734" s="122" t="str">
        <f>IF(ISNA(VLOOKUP(G734,[1]Sheet!$K$2:$L$159,2,FALSE))," ",(VLOOKUP(G734,[1]Sheet!$K$2:$L$159,2,FALSE)))</f>
        <v>SHEW</v>
      </c>
      <c r="AN734" s="122" t="str">
        <f>IF(ISNA(VLOOKUP(I734&amp;C734,[1]Sheet!$D$2:$E$228,2,FALSE))," ",VLOOKUP(I734&amp;C734,[1]Sheet!$D$2:$E$228,2,FALSE))</f>
        <v>Kit &amp; Janice</v>
      </c>
      <c r="AO734" s="122" t="str">
        <f>+I734&amp;C734</f>
        <v>KDKHONG KONG</v>
      </c>
      <c r="AP734" s="122" t="str">
        <f>C734&amp;D734&amp;E734&amp;G734&amp;I734&amp;O734</f>
        <v>HONG KONG41200372372KDKMAR</v>
      </c>
      <c r="AQ734" s="122" t="str">
        <f>B734&amp;D734&amp;N734</f>
        <v xml:space="preserve">SOUTH EAST ASIA41200DH </v>
      </c>
      <c r="AR734" s="123" t="str">
        <f>+D734&amp;J734</f>
        <v>41200SE</v>
      </c>
      <c r="AS734" s="124" t="str">
        <f t="shared" si="106"/>
        <v/>
      </c>
      <c r="AT734" s="125" t="str">
        <f t="shared" si="107"/>
        <v>GZJ90H</v>
      </c>
      <c r="AU734" s="125" t="str">
        <f>IF(NOT(AT734=""),VLOOKUP(AT734,[1]PSI_Category!A:B,2,0),"")</f>
        <v>D/H</v>
      </c>
      <c r="AV734" s="125" t="s">
        <v>2568</v>
      </c>
      <c r="AW734" s="125" t="s">
        <v>2568</v>
      </c>
      <c r="AX734" s="125" t="s">
        <v>2568</v>
      </c>
    </row>
    <row r="735" spans="2:50" s="103" customFormat="1" ht="11.4" customHeight="1" x14ac:dyDescent="0.3">
      <c r="B735" s="104" t="s">
        <v>1866</v>
      </c>
      <c r="C735" s="105" t="s">
        <v>2569</v>
      </c>
      <c r="D735" s="106">
        <v>31400</v>
      </c>
      <c r="E735" s="107">
        <v>2025</v>
      </c>
      <c r="F735" s="105" t="s">
        <v>1992</v>
      </c>
      <c r="G735" s="107">
        <v>2025</v>
      </c>
      <c r="H735" s="105" t="s">
        <v>1992</v>
      </c>
      <c r="I735" s="105" t="s">
        <v>298</v>
      </c>
      <c r="J735" s="107" t="s">
        <v>293</v>
      </c>
      <c r="K735" s="105">
        <v>92011285</v>
      </c>
      <c r="L735" s="105" t="s">
        <v>2570</v>
      </c>
      <c r="M735" s="105" t="s">
        <v>2571</v>
      </c>
      <c r="N735" s="105" t="s">
        <v>1809</v>
      </c>
      <c r="O735" s="108" t="s">
        <v>160</v>
      </c>
      <c r="P735" s="109" t="s">
        <v>1872</v>
      </c>
      <c r="Q735" s="110"/>
      <c r="R735" s="110"/>
      <c r="S735" s="110"/>
      <c r="T735" s="110"/>
      <c r="U735" s="111"/>
      <c r="V735" s="111"/>
      <c r="W735" s="112"/>
      <c r="X735" s="113"/>
      <c r="Y735" s="114" t="s">
        <v>285</v>
      </c>
      <c r="Z735" s="115">
        <v>14.51</v>
      </c>
      <c r="AA735" s="116">
        <v>500</v>
      </c>
      <c r="AB735" s="117">
        <f t="shared" si="99"/>
        <v>7255</v>
      </c>
      <c r="AC735" s="117">
        <f t="shared" si="100"/>
        <v>56.744982500000006</v>
      </c>
      <c r="AD735" s="118"/>
      <c r="AE735" s="117">
        <f t="shared" si="101"/>
        <v>0</v>
      </c>
      <c r="AF735" s="117">
        <f t="shared" si="102"/>
        <v>0</v>
      </c>
      <c r="AG735" s="119">
        <f t="shared" si="103"/>
        <v>500</v>
      </c>
      <c r="AH735" s="120">
        <f t="shared" si="104"/>
        <v>7255</v>
      </c>
      <c r="AI735" s="121">
        <f t="shared" si="105"/>
        <v>56.744982500000006</v>
      </c>
      <c r="AJ735" s="122" t="str">
        <f>+C735</f>
        <v>INDIA</v>
      </c>
      <c r="AK735" s="122" t="str">
        <f>IF(ISNA(VLOOKUP(postponeList!D735,[1]Sheet!$A$2:$B$12,2,FALSE))," ",(VLOOKUP(postponeList!D735,[1]Sheet!$A$2:$B$12,2,FALSE)))</f>
        <v>PEWVN</v>
      </c>
      <c r="AL735" s="122" t="str">
        <f>IF(ISNA(VLOOKUP(E735,[1]Sheet!$G$2:$H$40,2,FALSE))," ",VLOOKUP(E735,[1]Sheet!$G$2:$H$40,2,FALSE))</f>
        <v>PEWIN</v>
      </c>
      <c r="AM735" s="122" t="str">
        <f>IF(ISNA(VLOOKUP(G735,[1]Sheet!$K$2:$L$159,2,FALSE))," ",(VLOOKUP(G735,[1]Sheet!$K$2:$L$159,2,FALSE)))</f>
        <v>PEWIN</v>
      </c>
      <c r="AN735" s="122" t="str">
        <f>IF(ISNA(VLOOKUP(I735&amp;C735,[1]Sheet!$D$2:$E$228,2,FALSE))," ",VLOOKUP(I735&amp;C735,[1]Sheet!$D$2:$E$228,2,FALSE))</f>
        <v>Gary, Toda</v>
      </c>
      <c r="AO735" s="122" t="str">
        <f>+I735&amp;C735</f>
        <v>PANINDIA</v>
      </c>
      <c r="AP735" s="122" t="str">
        <f>C735&amp;D735&amp;E735&amp;G735&amp;I735&amp;O735</f>
        <v>INDIA3140020252025PANMAR</v>
      </c>
      <c r="AQ735" s="122" t="str">
        <f>B735&amp;D735&amp;N735</f>
        <v xml:space="preserve">SOUTH EAST ASIA31400VF </v>
      </c>
      <c r="AR735" s="123" t="str">
        <f>+D735&amp;J735</f>
        <v>31400SE</v>
      </c>
      <c r="AS735" s="124" t="str">
        <f t="shared" si="106"/>
        <v/>
      </c>
      <c r="AT735" s="125" t="str">
        <f t="shared" si="107"/>
        <v>FV-10EGD217</v>
      </c>
      <c r="AU735" s="125" t="e">
        <f>IF(NOT(AT735=""),VLOOKUP(AT735,[1]PSI_Category!A:B,2,0),"")</f>
        <v>#N/A</v>
      </c>
      <c r="AV735" s="125" t="s">
        <v>543</v>
      </c>
      <c r="AW735" s="125" t="s">
        <v>543</v>
      </c>
      <c r="AX735" s="125" t="s">
        <v>543</v>
      </c>
    </row>
    <row r="736" spans="2:50" s="103" customFormat="1" ht="11.4" customHeight="1" x14ac:dyDescent="0.3">
      <c r="B736" s="104" t="s">
        <v>1866</v>
      </c>
      <c r="C736" s="105" t="s">
        <v>2569</v>
      </c>
      <c r="D736" s="106">
        <v>31400</v>
      </c>
      <c r="E736" s="107">
        <v>2025</v>
      </c>
      <c r="F736" s="105" t="s">
        <v>1992</v>
      </c>
      <c r="G736" s="107">
        <v>2025</v>
      </c>
      <c r="H736" s="105" t="s">
        <v>1992</v>
      </c>
      <c r="I736" s="105" t="s">
        <v>298</v>
      </c>
      <c r="J736" s="107" t="s">
        <v>293</v>
      </c>
      <c r="K736" s="105">
        <v>92011285</v>
      </c>
      <c r="L736" s="105" t="s">
        <v>2570</v>
      </c>
      <c r="M736" s="105" t="s">
        <v>2572</v>
      </c>
      <c r="N736" s="105" t="s">
        <v>1809</v>
      </c>
      <c r="O736" s="108" t="s">
        <v>160</v>
      </c>
      <c r="P736" s="109" t="s">
        <v>1872</v>
      </c>
      <c r="Q736" s="110"/>
      <c r="R736" s="110"/>
      <c r="S736" s="110"/>
      <c r="T736" s="110"/>
      <c r="U736" s="111"/>
      <c r="V736" s="111"/>
      <c r="W736" s="112"/>
      <c r="X736" s="113"/>
      <c r="Y736" s="114" t="s">
        <v>285</v>
      </c>
      <c r="Z736" s="115">
        <v>16.739999999999998</v>
      </c>
      <c r="AA736" s="116">
        <v>1700</v>
      </c>
      <c r="AB736" s="117">
        <f t="shared" si="99"/>
        <v>28457.999999999996</v>
      </c>
      <c r="AC736" s="117">
        <f t="shared" si="100"/>
        <v>222.58424699999998</v>
      </c>
      <c r="AD736" s="118"/>
      <c r="AE736" s="117">
        <f t="shared" si="101"/>
        <v>0</v>
      </c>
      <c r="AF736" s="117">
        <f t="shared" si="102"/>
        <v>0</v>
      </c>
      <c r="AG736" s="119">
        <f t="shared" si="103"/>
        <v>1700</v>
      </c>
      <c r="AH736" s="120">
        <f t="shared" si="104"/>
        <v>28457.999999999996</v>
      </c>
      <c r="AI736" s="121">
        <f t="shared" si="105"/>
        <v>222.58424699999998</v>
      </c>
      <c r="AJ736" s="122" t="str">
        <f>+C736</f>
        <v>INDIA</v>
      </c>
      <c r="AK736" s="122" t="str">
        <f>IF(ISNA(VLOOKUP(postponeList!D736,[1]Sheet!$A$2:$B$12,2,FALSE))," ",(VLOOKUP(postponeList!D736,[1]Sheet!$A$2:$B$12,2,FALSE)))</f>
        <v>PEWVN</v>
      </c>
      <c r="AL736" s="122" t="str">
        <f>IF(ISNA(VLOOKUP(E736,[1]Sheet!$G$2:$H$40,2,FALSE))," ",VLOOKUP(E736,[1]Sheet!$G$2:$H$40,2,FALSE))</f>
        <v>PEWIN</v>
      </c>
      <c r="AM736" s="122" t="str">
        <f>IF(ISNA(VLOOKUP(G736,[1]Sheet!$K$2:$L$159,2,FALSE))," ",(VLOOKUP(G736,[1]Sheet!$K$2:$L$159,2,FALSE)))</f>
        <v>PEWIN</v>
      </c>
      <c r="AN736" s="122" t="str">
        <f>IF(ISNA(VLOOKUP(I736&amp;C736,[1]Sheet!$D$2:$E$228,2,FALSE))," ",VLOOKUP(I736&amp;C736,[1]Sheet!$D$2:$E$228,2,FALSE))</f>
        <v>Gary, Toda</v>
      </c>
      <c r="AO736" s="122" t="str">
        <f>+I736&amp;C736</f>
        <v>PANINDIA</v>
      </c>
      <c r="AP736" s="122" t="str">
        <f>C736&amp;D736&amp;E736&amp;G736&amp;I736&amp;O736</f>
        <v>INDIA3140020252025PANMAR</v>
      </c>
      <c r="AQ736" s="122" t="str">
        <f>B736&amp;D736&amp;N736</f>
        <v xml:space="preserve">SOUTH EAST ASIA31400VF </v>
      </c>
      <c r="AR736" s="123" t="str">
        <f>+D736&amp;J736</f>
        <v>31400SE</v>
      </c>
      <c r="AS736" s="124" t="str">
        <f t="shared" si="106"/>
        <v/>
      </c>
      <c r="AT736" s="125" t="str">
        <f t="shared" si="107"/>
        <v>FV-15EGD217</v>
      </c>
      <c r="AU736" s="125" t="e">
        <f>IF(NOT(AT736=""),VLOOKUP(AT736,[1]PSI_Category!A:B,2,0),"")</f>
        <v>#N/A</v>
      </c>
      <c r="AV736" s="125" t="s">
        <v>543</v>
      </c>
      <c r="AW736" s="125" t="s">
        <v>543</v>
      </c>
      <c r="AX736" s="125" t="s">
        <v>543</v>
      </c>
    </row>
    <row r="737" spans="2:50" s="103" customFormat="1" ht="11.4" customHeight="1" x14ac:dyDescent="0.3">
      <c r="B737" s="104" t="s">
        <v>1866</v>
      </c>
      <c r="C737" s="105" t="s">
        <v>2569</v>
      </c>
      <c r="D737" s="106">
        <v>31400</v>
      </c>
      <c r="E737" s="107">
        <v>2025</v>
      </c>
      <c r="F737" s="105" t="s">
        <v>1992</v>
      </c>
      <c r="G737" s="107">
        <v>2025</v>
      </c>
      <c r="H737" s="105" t="s">
        <v>1992</v>
      </c>
      <c r="I737" s="105" t="s">
        <v>298</v>
      </c>
      <c r="J737" s="107" t="s">
        <v>293</v>
      </c>
      <c r="K737" s="105">
        <v>92011285</v>
      </c>
      <c r="L737" s="105" t="s">
        <v>2570</v>
      </c>
      <c r="M737" s="105" t="s">
        <v>2573</v>
      </c>
      <c r="N737" s="105" t="s">
        <v>1831</v>
      </c>
      <c r="O737" s="108" t="s">
        <v>160</v>
      </c>
      <c r="P737" s="109" t="s">
        <v>1872</v>
      </c>
      <c r="Q737" s="110"/>
      <c r="R737" s="110"/>
      <c r="S737" s="110"/>
      <c r="T737" s="110"/>
      <c r="U737" s="111"/>
      <c r="V737" s="111"/>
      <c r="W737" s="112"/>
      <c r="X737" s="113"/>
      <c r="Y737" s="114" t="s">
        <v>285</v>
      </c>
      <c r="Z737" s="115">
        <v>23.8</v>
      </c>
      <c r="AA737" s="116">
        <v>497</v>
      </c>
      <c r="AB737" s="117">
        <f t="shared" si="99"/>
        <v>11828.6</v>
      </c>
      <c r="AC737" s="117">
        <f t="shared" si="100"/>
        <v>92.517394900000014</v>
      </c>
      <c r="AD737" s="118"/>
      <c r="AE737" s="117">
        <f t="shared" si="101"/>
        <v>0</v>
      </c>
      <c r="AF737" s="117">
        <f t="shared" si="102"/>
        <v>0</v>
      </c>
      <c r="AG737" s="119">
        <f t="shared" si="103"/>
        <v>497</v>
      </c>
      <c r="AH737" s="120">
        <f t="shared" si="104"/>
        <v>11828.6</v>
      </c>
      <c r="AI737" s="121">
        <f t="shared" si="105"/>
        <v>92.517394900000014</v>
      </c>
      <c r="AJ737" s="122" t="str">
        <f>+C737</f>
        <v>INDIA</v>
      </c>
      <c r="AK737" s="122" t="str">
        <f>IF(ISNA(VLOOKUP(postponeList!D737,[1]Sheet!$A$2:$B$12,2,FALSE))," ",(VLOOKUP(postponeList!D737,[1]Sheet!$A$2:$B$12,2,FALSE)))</f>
        <v>PEWVN</v>
      </c>
      <c r="AL737" s="122" t="str">
        <f>IF(ISNA(VLOOKUP(E737,[1]Sheet!$G$2:$H$40,2,FALSE))," ",VLOOKUP(E737,[1]Sheet!$G$2:$H$40,2,FALSE))</f>
        <v>PEWIN</v>
      </c>
      <c r="AM737" s="122" t="str">
        <f>IF(ISNA(VLOOKUP(G737,[1]Sheet!$K$2:$L$159,2,FALSE))," ",(VLOOKUP(G737,[1]Sheet!$K$2:$L$159,2,FALSE)))</f>
        <v>PEWIN</v>
      </c>
      <c r="AN737" s="122" t="str">
        <f>IF(ISNA(VLOOKUP(I737&amp;C737,[1]Sheet!$D$2:$E$228,2,FALSE))," ",VLOOKUP(I737&amp;C737,[1]Sheet!$D$2:$E$228,2,FALSE))</f>
        <v>Gary, Toda</v>
      </c>
      <c r="AO737" s="122" t="str">
        <f>+I737&amp;C737</f>
        <v>PANINDIA</v>
      </c>
      <c r="AP737" s="122" t="str">
        <f>C737&amp;D737&amp;E737&amp;G737&amp;I737&amp;O737</f>
        <v>INDIA3140020252025PANMAR</v>
      </c>
      <c r="AQ737" s="122" t="str">
        <f>B737&amp;D737&amp;N737</f>
        <v xml:space="preserve">SOUTH EAST ASIA31400CM </v>
      </c>
      <c r="AR737" s="123" t="str">
        <f>+D737&amp;J737</f>
        <v>31400SE</v>
      </c>
      <c r="AS737" s="124" t="str">
        <f t="shared" si="106"/>
        <v/>
      </c>
      <c r="AT737" s="125" t="str">
        <f t="shared" si="107"/>
        <v>FV-17CU917</v>
      </c>
      <c r="AU737" s="125" t="str">
        <f>IF(NOT(AT737=""),VLOOKUP(AT737,[1]PSI_Category!A:B,2,0),"")</f>
        <v>C/M</v>
      </c>
      <c r="AV737" s="125" t="s">
        <v>535</v>
      </c>
      <c r="AW737" s="125" t="s">
        <v>535</v>
      </c>
      <c r="AX737" s="125" t="s">
        <v>535</v>
      </c>
    </row>
    <row r="738" spans="2:50" s="103" customFormat="1" ht="11.4" customHeight="1" x14ac:dyDescent="0.3">
      <c r="B738" s="104" t="s">
        <v>1866</v>
      </c>
      <c r="C738" s="105" t="s">
        <v>2569</v>
      </c>
      <c r="D738" s="106">
        <v>32100</v>
      </c>
      <c r="E738" s="107">
        <v>2025</v>
      </c>
      <c r="F738" s="105" t="s">
        <v>1992</v>
      </c>
      <c r="G738" s="107">
        <v>2025</v>
      </c>
      <c r="H738" s="105" t="s">
        <v>1992</v>
      </c>
      <c r="I738" s="105" t="s">
        <v>298</v>
      </c>
      <c r="J738" s="107" t="s">
        <v>293</v>
      </c>
      <c r="K738" s="105">
        <v>92011378</v>
      </c>
      <c r="L738" s="105" t="s">
        <v>2574</v>
      </c>
      <c r="M738" s="105" t="s">
        <v>2575</v>
      </c>
      <c r="N738" s="105" t="s">
        <v>1831</v>
      </c>
      <c r="O738" s="108" t="s">
        <v>160</v>
      </c>
      <c r="P738" s="109" t="s">
        <v>1872</v>
      </c>
      <c r="Q738" s="110"/>
      <c r="R738" s="110"/>
      <c r="S738" s="110"/>
      <c r="T738" s="110"/>
      <c r="U738" s="111"/>
      <c r="V738" s="111"/>
      <c r="W738" s="112"/>
      <c r="X738" s="113"/>
      <c r="Y738" s="114" t="s">
        <v>285</v>
      </c>
      <c r="Z738" s="115">
        <v>81.59</v>
      </c>
      <c r="AA738" s="116">
        <v>300</v>
      </c>
      <c r="AB738" s="117">
        <f t="shared" si="99"/>
        <v>24477</v>
      </c>
      <c r="AC738" s="117">
        <f t="shared" si="100"/>
        <v>191.4468555</v>
      </c>
      <c r="AD738" s="118"/>
      <c r="AE738" s="117">
        <f t="shared" si="101"/>
        <v>0</v>
      </c>
      <c r="AF738" s="117">
        <f t="shared" si="102"/>
        <v>0</v>
      </c>
      <c r="AG738" s="119">
        <f t="shared" si="103"/>
        <v>300</v>
      </c>
      <c r="AH738" s="120">
        <f t="shared" si="104"/>
        <v>24477</v>
      </c>
      <c r="AI738" s="121">
        <f t="shared" si="105"/>
        <v>191.4468555</v>
      </c>
      <c r="AJ738" s="122" t="str">
        <f>+C738</f>
        <v>INDIA</v>
      </c>
      <c r="AK738" s="122" t="str">
        <f>IF(ISNA(VLOOKUP(postponeList!D738,[1]Sheet!$A$2:$B$12,2,FALSE))," ",(VLOOKUP(postponeList!D738,[1]Sheet!$A$2:$B$12,2,FALSE)))</f>
        <v>PESGD</v>
      </c>
      <c r="AL738" s="122" t="str">
        <f>IF(ISNA(VLOOKUP(E738,[1]Sheet!$G$2:$H$40,2,FALSE))," ",VLOOKUP(E738,[1]Sheet!$G$2:$H$40,2,FALSE))</f>
        <v>PEWIN</v>
      </c>
      <c r="AM738" s="122" t="str">
        <f>IF(ISNA(VLOOKUP(G738,[1]Sheet!$K$2:$L$159,2,FALSE))," ",(VLOOKUP(G738,[1]Sheet!$K$2:$L$159,2,FALSE)))</f>
        <v>PEWIN</v>
      </c>
      <c r="AN738" s="122" t="str">
        <f>IF(ISNA(VLOOKUP(I738&amp;C738,[1]Sheet!$D$2:$E$228,2,FALSE))," ",VLOOKUP(I738&amp;C738,[1]Sheet!$D$2:$E$228,2,FALSE))</f>
        <v>Gary, Toda</v>
      </c>
      <c r="AO738" s="122" t="str">
        <f>+I738&amp;C738</f>
        <v>PANINDIA</v>
      </c>
      <c r="AP738" s="122" t="str">
        <f>C738&amp;D738&amp;E738&amp;G738&amp;I738&amp;O738</f>
        <v>INDIA3210020252025PANMAR</v>
      </c>
      <c r="AQ738" s="122" t="str">
        <f>B738&amp;D738&amp;N738</f>
        <v xml:space="preserve">SOUTH EAST ASIA32100CM </v>
      </c>
      <c r="AR738" s="123" t="str">
        <f>+D738&amp;J738</f>
        <v>32100SE</v>
      </c>
      <c r="AS738" s="124" t="str">
        <f t="shared" si="106"/>
        <v/>
      </c>
      <c r="AT738" s="125" t="str">
        <f t="shared" si="107"/>
        <v>FV-15CSD117</v>
      </c>
      <c r="AU738" s="125" t="str">
        <f>IF(NOT(AT738=""),VLOOKUP(AT738,[1]PSI_Category!A:B,2,0),"")</f>
        <v>C/M</v>
      </c>
      <c r="AV738" s="125" t="s">
        <v>535</v>
      </c>
      <c r="AW738" s="125" t="s">
        <v>535</v>
      </c>
      <c r="AX738" s="125" t="s">
        <v>535</v>
      </c>
    </row>
    <row r="739" spans="2:50" s="103" customFormat="1" ht="11.4" customHeight="1" x14ac:dyDescent="0.3">
      <c r="B739" s="104" t="s">
        <v>1866</v>
      </c>
      <c r="C739" s="105" t="s">
        <v>1947</v>
      </c>
      <c r="D739" s="106">
        <v>31400</v>
      </c>
      <c r="E739" s="107">
        <v>2014</v>
      </c>
      <c r="F739" s="105" t="s">
        <v>1948</v>
      </c>
      <c r="G739" s="107">
        <v>785</v>
      </c>
      <c r="H739" s="105" t="s">
        <v>1949</v>
      </c>
      <c r="I739" s="105" t="s">
        <v>1773</v>
      </c>
      <c r="J739" s="107" t="s">
        <v>293</v>
      </c>
      <c r="K739" s="105">
        <v>92010470</v>
      </c>
      <c r="L739" s="105" t="s">
        <v>1960</v>
      </c>
      <c r="M739" s="105" t="s">
        <v>2576</v>
      </c>
      <c r="N739" s="105" t="s">
        <v>1831</v>
      </c>
      <c r="O739" s="108" t="s">
        <v>159</v>
      </c>
      <c r="P739" s="109" t="s">
        <v>1872</v>
      </c>
      <c r="Q739" s="110"/>
      <c r="R739" s="110"/>
      <c r="S739" s="110"/>
      <c r="T739" s="110"/>
      <c r="U739" s="111"/>
      <c r="V739" s="111"/>
      <c r="W739" s="112"/>
      <c r="X739" s="113"/>
      <c r="Y739" s="114" t="s">
        <v>285</v>
      </c>
      <c r="Z739" s="115">
        <v>35.369999999999997</v>
      </c>
      <c r="AA739" s="116">
        <v>100</v>
      </c>
      <c r="AB739" s="117">
        <f t="shared" si="99"/>
        <v>3536.9999999999995</v>
      </c>
      <c r="AC739" s="117">
        <f t="shared" si="100"/>
        <v>27.664645499999999</v>
      </c>
      <c r="AD739" s="118"/>
      <c r="AE739" s="117">
        <f t="shared" si="101"/>
        <v>0</v>
      </c>
      <c r="AF739" s="117">
        <f t="shared" si="102"/>
        <v>0</v>
      </c>
      <c r="AG739" s="119">
        <f t="shared" si="103"/>
        <v>100</v>
      </c>
      <c r="AH739" s="120">
        <f t="shared" si="104"/>
        <v>3536.9999999999995</v>
      </c>
      <c r="AI739" s="121">
        <f t="shared" si="105"/>
        <v>27.664645499999999</v>
      </c>
      <c r="AJ739" s="122" t="str">
        <f>+C739</f>
        <v>MALAYSIA</v>
      </c>
      <c r="AK739" s="122" t="str">
        <f>IF(ISNA(VLOOKUP(postponeList!D739,[1]Sheet!$A$2:$B$12,2,FALSE))," ",(VLOOKUP(postponeList!D739,[1]Sheet!$A$2:$B$12,2,FALSE)))</f>
        <v>PEWVN</v>
      </c>
      <c r="AL739" s="122" t="str">
        <f>IF(ISNA(VLOOKUP(E739,[1]Sheet!$G$2:$H$40,2,FALSE))," ",VLOOKUP(E739,[1]Sheet!$G$2:$H$40,2,FALSE))</f>
        <v>KDKM</v>
      </c>
      <c r="AM739" s="122" t="str">
        <f>IF(ISNA(VLOOKUP(G739,[1]Sheet!$K$2:$L$159,2,FALSE))," ",(VLOOKUP(G739,[1]Sheet!$K$2:$L$159,2,FALSE)))</f>
        <v>KDKM</v>
      </c>
      <c r="AN739" s="122" t="str">
        <f>IF(ISNA(VLOOKUP(I739&amp;C739,[1]Sheet!$D$2:$E$228,2,FALSE))," ",VLOOKUP(I739&amp;C739,[1]Sheet!$D$2:$E$228,2,FALSE))</f>
        <v>Daniel, Kawasaki</v>
      </c>
      <c r="AO739" s="122" t="str">
        <f>+I739&amp;C739</f>
        <v>KDKMALAYSIA</v>
      </c>
      <c r="AP739" s="122" t="str">
        <f>C739&amp;D739&amp;E739&amp;G739&amp;I739&amp;O739</f>
        <v>MALAYSIA314002014785KDKFEB</v>
      </c>
      <c r="AQ739" s="122" t="str">
        <f>B739&amp;D739&amp;N739</f>
        <v xml:space="preserve">SOUTH EAST ASIA31400CM </v>
      </c>
      <c r="AR739" s="123" t="str">
        <f>+D739&amp;J739</f>
        <v>31400SE</v>
      </c>
      <c r="AS739" s="124" t="str">
        <f t="shared" si="106"/>
        <v/>
      </c>
      <c r="AT739" s="125" t="str">
        <f t="shared" si="107"/>
        <v>17CUH03</v>
      </c>
      <c r="AU739" s="125" t="e">
        <f>IF(NOT(AT739=""),VLOOKUP(AT739,[1]PSI_Category!A:B,2,0),"")</f>
        <v>#N/A</v>
      </c>
      <c r="AV739" s="125" t="s">
        <v>535</v>
      </c>
      <c r="AW739" s="125" t="s">
        <v>535</v>
      </c>
      <c r="AX739" s="125" t="s">
        <v>535</v>
      </c>
    </row>
    <row r="740" spans="2:50" s="103" customFormat="1" ht="11.4" customHeight="1" x14ac:dyDescent="0.3">
      <c r="B740" s="104" t="s">
        <v>1866</v>
      </c>
      <c r="C740" s="105" t="s">
        <v>1947</v>
      </c>
      <c r="D740" s="106">
        <v>31400</v>
      </c>
      <c r="E740" s="107">
        <v>2014</v>
      </c>
      <c r="F740" s="105" t="s">
        <v>1948</v>
      </c>
      <c r="G740" s="107">
        <v>785</v>
      </c>
      <c r="H740" s="105" t="s">
        <v>1949</v>
      </c>
      <c r="I740" s="105" t="s">
        <v>1773</v>
      </c>
      <c r="J740" s="107" t="s">
        <v>293</v>
      </c>
      <c r="K740" s="105">
        <v>92010470</v>
      </c>
      <c r="L740" s="105" t="s">
        <v>1960</v>
      </c>
      <c r="M740" s="105" t="s">
        <v>2577</v>
      </c>
      <c r="N740" s="105" t="s">
        <v>1809</v>
      </c>
      <c r="O740" s="108" t="s">
        <v>159</v>
      </c>
      <c r="P740" s="109" t="s">
        <v>1872</v>
      </c>
      <c r="Q740" s="110"/>
      <c r="R740" s="110"/>
      <c r="S740" s="110"/>
      <c r="T740" s="110"/>
      <c r="U740" s="111"/>
      <c r="V740" s="111"/>
      <c r="W740" s="112"/>
      <c r="X740" s="113"/>
      <c r="Y740" s="114" t="s">
        <v>285</v>
      </c>
      <c r="Z740" s="115">
        <v>17.989999999999998</v>
      </c>
      <c r="AA740" s="116">
        <v>100</v>
      </c>
      <c r="AB740" s="117">
        <f t="shared" si="99"/>
        <v>1798.9999999999998</v>
      </c>
      <c r="AC740" s="117">
        <f t="shared" si="100"/>
        <v>14.070878499999999</v>
      </c>
      <c r="AD740" s="118"/>
      <c r="AE740" s="117">
        <f t="shared" si="101"/>
        <v>0</v>
      </c>
      <c r="AF740" s="117">
        <f t="shared" si="102"/>
        <v>0</v>
      </c>
      <c r="AG740" s="119">
        <f t="shared" si="103"/>
        <v>100</v>
      </c>
      <c r="AH740" s="120">
        <f t="shared" si="104"/>
        <v>1798.9999999999998</v>
      </c>
      <c r="AI740" s="121">
        <f t="shared" si="105"/>
        <v>14.070878499999999</v>
      </c>
      <c r="AJ740" s="122" t="str">
        <f>+C740</f>
        <v>MALAYSIA</v>
      </c>
      <c r="AK740" s="122" t="str">
        <f>IF(ISNA(VLOOKUP(postponeList!D740,[1]Sheet!$A$2:$B$12,2,FALSE))," ",(VLOOKUP(postponeList!D740,[1]Sheet!$A$2:$B$12,2,FALSE)))</f>
        <v>PEWVN</v>
      </c>
      <c r="AL740" s="122" t="str">
        <f>IF(ISNA(VLOOKUP(E740,[1]Sheet!$G$2:$H$40,2,FALSE))," ",VLOOKUP(E740,[1]Sheet!$G$2:$H$40,2,FALSE))</f>
        <v>KDKM</v>
      </c>
      <c r="AM740" s="122" t="str">
        <f>IF(ISNA(VLOOKUP(G740,[1]Sheet!$K$2:$L$159,2,FALSE))," ",(VLOOKUP(G740,[1]Sheet!$K$2:$L$159,2,FALSE)))</f>
        <v>KDKM</v>
      </c>
      <c r="AN740" s="122" t="str">
        <f>IF(ISNA(VLOOKUP(I740&amp;C740,[1]Sheet!$D$2:$E$228,2,FALSE))," ",VLOOKUP(I740&amp;C740,[1]Sheet!$D$2:$E$228,2,FALSE))</f>
        <v>Daniel, Kawasaki</v>
      </c>
      <c r="AO740" s="122" t="str">
        <f>+I740&amp;C740</f>
        <v>KDKMALAYSIA</v>
      </c>
      <c r="AP740" s="122" t="str">
        <f>C740&amp;D740&amp;E740&amp;G740&amp;I740&amp;O740</f>
        <v>MALAYSIA314002014785KDKFEB</v>
      </c>
      <c r="AQ740" s="122" t="str">
        <f>B740&amp;D740&amp;N740</f>
        <v xml:space="preserve">SOUTH EAST ASIA31400VF </v>
      </c>
      <c r="AR740" s="123" t="str">
        <f>+D740&amp;J740</f>
        <v>31400SE</v>
      </c>
      <c r="AS740" s="124" t="str">
        <f t="shared" si="106"/>
        <v/>
      </c>
      <c r="AT740" s="125" t="str">
        <f t="shared" si="107"/>
        <v>20ALA03</v>
      </c>
      <c r="AU740" s="125" t="str">
        <f>IF(NOT(AT740=""),VLOOKUP(AT740,[1]PSI_Category!A:B,2,0),"")</f>
        <v>V/F</v>
      </c>
      <c r="AV740" s="125" t="s">
        <v>533</v>
      </c>
      <c r="AW740" s="125" t="s">
        <v>1726</v>
      </c>
      <c r="AX740" s="125" t="s">
        <v>533</v>
      </c>
    </row>
    <row r="741" spans="2:50" s="103" customFormat="1" ht="11.4" customHeight="1" x14ac:dyDescent="0.3">
      <c r="B741" s="104" t="s">
        <v>1866</v>
      </c>
      <c r="C741" s="105" t="s">
        <v>1947</v>
      </c>
      <c r="D741" s="106">
        <v>31400</v>
      </c>
      <c r="E741" s="107">
        <v>2014</v>
      </c>
      <c r="F741" s="105" t="s">
        <v>1948</v>
      </c>
      <c r="G741" s="107">
        <v>785</v>
      </c>
      <c r="H741" s="105" t="s">
        <v>1949</v>
      </c>
      <c r="I741" s="105" t="s">
        <v>1773</v>
      </c>
      <c r="J741" s="107" t="s">
        <v>293</v>
      </c>
      <c r="K741" s="105">
        <v>92010470</v>
      </c>
      <c r="L741" s="105" t="s">
        <v>1960</v>
      </c>
      <c r="M741" s="105" t="s">
        <v>2578</v>
      </c>
      <c r="N741" s="105" t="s">
        <v>1809</v>
      </c>
      <c r="O741" s="108" t="s">
        <v>159</v>
      </c>
      <c r="P741" s="109" t="s">
        <v>1872</v>
      </c>
      <c r="Q741" s="110"/>
      <c r="R741" s="110"/>
      <c r="S741" s="110"/>
      <c r="T741" s="110"/>
      <c r="U741" s="111"/>
      <c r="V741" s="111"/>
      <c r="W741" s="112"/>
      <c r="X741" s="113"/>
      <c r="Y741" s="114" t="s">
        <v>285</v>
      </c>
      <c r="Z741" s="115">
        <v>16.27</v>
      </c>
      <c r="AA741" s="116">
        <v>1500</v>
      </c>
      <c r="AB741" s="117">
        <f t="shared" si="99"/>
        <v>24405</v>
      </c>
      <c r="AC741" s="117">
        <f t="shared" si="100"/>
        <v>190.88370750000001</v>
      </c>
      <c r="AD741" s="118"/>
      <c r="AE741" s="117">
        <f t="shared" si="101"/>
        <v>0</v>
      </c>
      <c r="AF741" s="117">
        <f t="shared" si="102"/>
        <v>0</v>
      </c>
      <c r="AG741" s="119">
        <f t="shared" si="103"/>
        <v>1500</v>
      </c>
      <c r="AH741" s="120">
        <f t="shared" si="104"/>
        <v>24405</v>
      </c>
      <c r="AI741" s="121">
        <f t="shared" si="105"/>
        <v>190.88370750000001</v>
      </c>
      <c r="AJ741" s="122" t="str">
        <f>+C741</f>
        <v>MALAYSIA</v>
      </c>
      <c r="AK741" s="122" t="str">
        <f>IF(ISNA(VLOOKUP(postponeList!D741,[1]Sheet!$A$2:$B$12,2,FALSE))," ",(VLOOKUP(postponeList!D741,[1]Sheet!$A$2:$B$12,2,FALSE)))</f>
        <v>PEWVN</v>
      </c>
      <c r="AL741" s="122" t="str">
        <f>IF(ISNA(VLOOKUP(E741,[1]Sheet!$G$2:$H$40,2,FALSE))," ",VLOOKUP(E741,[1]Sheet!$G$2:$H$40,2,FALSE))</f>
        <v>KDKM</v>
      </c>
      <c r="AM741" s="122" t="str">
        <f>IF(ISNA(VLOOKUP(G741,[1]Sheet!$K$2:$L$159,2,FALSE))," ",(VLOOKUP(G741,[1]Sheet!$K$2:$L$159,2,FALSE)))</f>
        <v>KDKM</v>
      </c>
      <c r="AN741" s="122" t="str">
        <f>IF(ISNA(VLOOKUP(I741&amp;C741,[1]Sheet!$D$2:$E$228,2,FALSE))," ",VLOOKUP(I741&amp;C741,[1]Sheet!$D$2:$E$228,2,FALSE))</f>
        <v>Daniel, Kawasaki</v>
      </c>
      <c r="AO741" s="122" t="str">
        <f>+I741&amp;C741</f>
        <v>KDKMALAYSIA</v>
      </c>
      <c r="AP741" s="122" t="str">
        <f>C741&amp;D741&amp;E741&amp;G741&amp;I741&amp;O741</f>
        <v>MALAYSIA314002014785KDKFEB</v>
      </c>
      <c r="AQ741" s="122" t="str">
        <f>B741&amp;D741&amp;N741</f>
        <v xml:space="preserve">SOUTH EAST ASIA31400VF </v>
      </c>
      <c r="AR741" s="123" t="str">
        <f>+D741&amp;J741</f>
        <v>31400SE</v>
      </c>
      <c r="AS741" s="124" t="str">
        <f t="shared" si="106"/>
        <v/>
      </c>
      <c r="AT741" s="125" t="str">
        <f t="shared" si="107"/>
        <v>20TGQF03</v>
      </c>
      <c r="AU741" s="125" t="str">
        <f>IF(NOT(AT741=""),VLOOKUP(AT741,[1]PSI_Category!A:B,2,0),"")</f>
        <v>V/F</v>
      </c>
      <c r="AV741" s="125" t="s">
        <v>533</v>
      </c>
      <c r="AW741" s="125" t="s">
        <v>533</v>
      </c>
      <c r="AX741" s="125" t="s">
        <v>533</v>
      </c>
    </row>
    <row r="742" spans="2:50" s="103" customFormat="1" ht="11.4" customHeight="1" x14ac:dyDescent="0.3">
      <c r="B742" s="104" t="s">
        <v>1866</v>
      </c>
      <c r="C742" s="105" t="s">
        <v>1947</v>
      </c>
      <c r="D742" s="106">
        <v>31400</v>
      </c>
      <c r="E742" s="107">
        <v>2014</v>
      </c>
      <c r="F742" s="105" t="s">
        <v>1948</v>
      </c>
      <c r="G742" s="107">
        <v>785</v>
      </c>
      <c r="H742" s="105" t="s">
        <v>1949</v>
      </c>
      <c r="I742" s="105" t="s">
        <v>1773</v>
      </c>
      <c r="J742" s="107" t="s">
        <v>293</v>
      </c>
      <c r="K742" s="105">
        <v>92010470</v>
      </c>
      <c r="L742" s="105" t="s">
        <v>1960</v>
      </c>
      <c r="M742" s="105" t="s">
        <v>2579</v>
      </c>
      <c r="N742" s="105" t="s">
        <v>1818</v>
      </c>
      <c r="O742" s="108" t="s">
        <v>159</v>
      </c>
      <c r="P742" s="109" t="s">
        <v>1872</v>
      </c>
      <c r="Q742" s="110"/>
      <c r="R742" s="110"/>
      <c r="S742" s="110"/>
      <c r="T742" s="110"/>
      <c r="U742" s="111"/>
      <c r="V742" s="111"/>
      <c r="W742" s="112"/>
      <c r="X742" s="113"/>
      <c r="Y742" s="114" t="s">
        <v>285</v>
      </c>
      <c r="Z742" s="115">
        <v>23.67</v>
      </c>
      <c r="AA742" s="116">
        <v>700</v>
      </c>
      <c r="AB742" s="117">
        <f t="shared" si="99"/>
        <v>16569</v>
      </c>
      <c r="AC742" s="117">
        <f t="shared" si="100"/>
        <v>129.59443350000001</v>
      </c>
      <c r="AD742" s="118"/>
      <c r="AE742" s="117">
        <f t="shared" si="101"/>
        <v>0</v>
      </c>
      <c r="AF742" s="117">
        <f t="shared" si="102"/>
        <v>0</v>
      </c>
      <c r="AG742" s="119">
        <f t="shared" si="103"/>
        <v>700</v>
      </c>
      <c r="AH742" s="120">
        <f t="shared" si="104"/>
        <v>16569</v>
      </c>
      <c r="AI742" s="121">
        <f t="shared" si="105"/>
        <v>129.59443350000001</v>
      </c>
      <c r="AJ742" s="122" t="str">
        <f>+C742</f>
        <v>MALAYSIA</v>
      </c>
      <c r="AK742" s="122" t="str">
        <f>IF(ISNA(VLOOKUP(postponeList!D742,[1]Sheet!$A$2:$B$12,2,FALSE))," ",(VLOOKUP(postponeList!D742,[1]Sheet!$A$2:$B$12,2,FALSE)))</f>
        <v>PEWVN</v>
      </c>
      <c r="AL742" s="122" t="str">
        <f>IF(ISNA(VLOOKUP(E742,[1]Sheet!$G$2:$H$40,2,FALSE))," ",VLOOKUP(E742,[1]Sheet!$G$2:$H$40,2,FALSE))</f>
        <v>KDKM</v>
      </c>
      <c r="AM742" s="122" t="str">
        <f>IF(ISNA(VLOOKUP(G742,[1]Sheet!$K$2:$L$159,2,FALSE))," ",(VLOOKUP(G742,[1]Sheet!$K$2:$L$159,2,FALSE)))</f>
        <v>KDKM</v>
      </c>
      <c r="AN742" s="122" t="str">
        <f>IF(ISNA(VLOOKUP(I742&amp;C742,[1]Sheet!$D$2:$E$228,2,FALSE))," ",VLOOKUP(I742&amp;C742,[1]Sheet!$D$2:$E$228,2,FALSE))</f>
        <v>Daniel, Kawasaki</v>
      </c>
      <c r="AO742" s="122" t="str">
        <f>+I742&amp;C742</f>
        <v>KDKMALAYSIA</v>
      </c>
      <c r="AP742" s="122" t="str">
        <f>C742&amp;D742&amp;E742&amp;G742&amp;I742&amp;O742</f>
        <v>MALAYSIA314002014785KDKFEB</v>
      </c>
      <c r="AQ742" s="122" t="str">
        <f>B742&amp;D742&amp;N742</f>
        <v xml:space="preserve">SOUTH EAST ASIA31400WP </v>
      </c>
      <c r="AR742" s="123" t="str">
        <f>+D742&amp;J742</f>
        <v>31400SE</v>
      </c>
      <c r="AS742" s="124" t="str">
        <f t="shared" si="106"/>
        <v/>
      </c>
      <c r="AT742" s="125" t="str">
        <f t="shared" si="107"/>
        <v>20WUD03V</v>
      </c>
      <c r="AU742" s="125" t="str">
        <f>IF(NOT(AT742=""),VLOOKUP(AT742,[1]PSI_Category!A:B,2,0),"")</f>
        <v>W/P</v>
      </c>
      <c r="AV742" s="125" t="s">
        <v>536</v>
      </c>
      <c r="AW742" s="125" t="s">
        <v>536</v>
      </c>
      <c r="AX742" s="125" t="s">
        <v>536</v>
      </c>
    </row>
    <row r="743" spans="2:50" s="103" customFormat="1" ht="11.4" customHeight="1" x14ac:dyDescent="0.3">
      <c r="B743" s="104" t="s">
        <v>1866</v>
      </c>
      <c r="C743" s="105" t="s">
        <v>1947</v>
      </c>
      <c r="D743" s="106">
        <v>31400</v>
      </c>
      <c r="E743" s="107">
        <v>2014</v>
      </c>
      <c r="F743" s="105" t="s">
        <v>1948</v>
      </c>
      <c r="G743" s="107">
        <v>785</v>
      </c>
      <c r="H743" s="105" t="s">
        <v>1949</v>
      </c>
      <c r="I743" s="105" t="s">
        <v>1773</v>
      </c>
      <c r="J743" s="107" t="s">
        <v>293</v>
      </c>
      <c r="K743" s="105">
        <v>92010470</v>
      </c>
      <c r="L743" s="105" t="s">
        <v>1960</v>
      </c>
      <c r="M743" s="105" t="s">
        <v>2580</v>
      </c>
      <c r="N743" s="105" t="s">
        <v>1831</v>
      </c>
      <c r="O743" s="108" t="s">
        <v>159</v>
      </c>
      <c r="P743" s="109" t="s">
        <v>1872</v>
      </c>
      <c r="Q743" s="110"/>
      <c r="R743" s="110"/>
      <c r="S743" s="110"/>
      <c r="T743" s="110"/>
      <c r="U743" s="111"/>
      <c r="V743" s="111"/>
      <c r="W743" s="112"/>
      <c r="X743" s="113"/>
      <c r="Y743" s="114" t="s">
        <v>285</v>
      </c>
      <c r="Z743" s="115">
        <v>43.12</v>
      </c>
      <c r="AA743" s="116">
        <v>100</v>
      </c>
      <c r="AB743" s="117">
        <f t="shared" si="99"/>
        <v>4312</v>
      </c>
      <c r="AC743" s="117">
        <f t="shared" si="100"/>
        <v>33.726308000000003</v>
      </c>
      <c r="AD743" s="118"/>
      <c r="AE743" s="117">
        <f t="shared" si="101"/>
        <v>0</v>
      </c>
      <c r="AF743" s="117">
        <f t="shared" si="102"/>
        <v>0</v>
      </c>
      <c r="AG743" s="119">
        <f t="shared" si="103"/>
        <v>100</v>
      </c>
      <c r="AH743" s="120">
        <f t="shared" si="104"/>
        <v>4312</v>
      </c>
      <c r="AI743" s="121">
        <f t="shared" si="105"/>
        <v>33.726308000000003</v>
      </c>
      <c r="AJ743" s="122" t="str">
        <f>+C743</f>
        <v>MALAYSIA</v>
      </c>
      <c r="AK743" s="122" t="str">
        <f>IF(ISNA(VLOOKUP(postponeList!D743,[1]Sheet!$A$2:$B$12,2,FALSE))," ",(VLOOKUP(postponeList!D743,[1]Sheet!$A$2:$B$12,2,FALSE)))</f>
        <v>PEWVN</v>
      </c>
      <c r="AL743" s="122" t="str">
        <f>IF(ISNA(VLOOKUP(E743,[1]Sheet!$G$2:$H$40,2,FALSE))," ",VLOOKUP(E743,[1]Sheet!$G$2:$H$40,2,FALSE))</f>
        <v>KDKM</v>
      </c>
      <c r="AM743" s="122" t="str">
        <f>IF(ISNA(VLOOKUP(G743,[1]Sheet!$K$2:$L$159,2,FALSE))," ",(VLOOKUP(G743,[1]Sheet!$K$2:$L$159,2,FALSE)))</f>
        <v>KDKM</v>
      </c>
      <c r="AN743" s="122" t="str">
        <f>IF(ISNA(VLOOKUP(I743&amp;C743,[1]Sheet!$D$2:$E$228,2,FALSE))," ",VLOOKUP(I743&amp;C743,[1]Sheet!$D$2:$E$228,2,FALSE))</f>
        <v>Daniel, Kawasaki</v>
      </c>
      <c r="AO743" s="122" t="str">
        <f>+I743&amp;C743</f>
        <v>KDKMALAYSIA</v>
      </c>
      <c r="AP743" s="122" t="str">
        <f>C743&amp;D743&amp;E743&amp;G743&amp;I743&amp;O743</f>
        <v>MALAYSIA314002014785KDKFEB</v>
      </c>
      <c r="AQ743" s="122" t="str">
        <f>B743&amp;D743&amp;N743</f>
        <v xml:space="preserve">SOUTH EAST ASIA31400CM </v>
      </c>
      <c r="AR743" s="123" t="str">
        <f>+D743&amp;J743</f>
        <v>31400SE</v>
      </c>
      <c r="AS743" s="124" t="str">
        <f t="shared" si="106"/>
        <v/>
      </c>
      <c r="AT743" s="125" t="str">
        <f t="shared" si="107"/>
        <v>24CUH03</v>
      </c>
      <c r="AU743" s="125" t="str">
        <f>IF(NOT(AT743=""),VLOOKUP(AT743,[1]PSI_Category!A:B,2,0),"")</f>
        <v>C/M</v>
      </c>
      <c r="AV743" s="125" t="s">
        <v>535</v>
      </c>
      <c r="AW743" s="125" t="s">
        <v>535</v>
      </c>
      <c r="AX743" s="125" t="s">
        <v>535</v>
      </c>
    </row>
    <row r="744" spans="2:50" s="103" customFormat="1" ht="11.4" customHeight="1" x14ac:dyDescent="0.3">
      <c r="B744" s="104" t="s">
        <v>1866</v>
      </c>
      <c r="C744" s="105" t="s">
        <v>1947</v>
      </c>
      <c r="D744" s="106">
        <v>31300</v>
      </c>
      <c r="E744" s="107">
        <v>2014</v>
      </c>
      <c r="F744" s="105" t="s">
        <v>1948</v>
      </c>
      <c r="G744" s="107">
        <v>785</v>
      </c>
      <c r="H744" s="105" t="s">
        <v>1949</v>
      </c>
      <c r="I744" s="105" t="s">
        <v>1773</v>
      </c>
      <c r="J744" s="107" t="s">
        <v>293</v>
      </c>
      <c r="K744" s="105">
        <v>92010844</v>
      </c>
      <c r="L744" s="105" t="s">
        <v>2581</v>
      </c>
      <c r="M744" s="105" t="s">
        <v>2582</v>
      </c>
      <c r="N744" s="105" t="s">
        <v>1809</v>
      </c>
      <c r="O744" s="108" t="s">
        <v>160</v>
      </c>
      <c r="P744" s="109" t="s">
        <v>1872</v>
      </c>
      <c r="Q744" s="110"/>
      <c r="R744" s="110"/>
      <c r="S744" s="110"/>
      <c r="T744" s="110"/>
      <c r="U744" s="111"/>
      <c r="V744" s="111"/>
      <c r="W744" s="112"/>
      <c r="X744" s="113"/>
      <c r="Y744" s="114" t="s">
        <v>285</v>
      </c>
      <c r="Z744" s="115">
        <v>69.849999999999994</v>
      </c>
      <c r="AA744" s="116">
        <v>580</v>
      </c>
      <c r="AB744" s="117">
        <f t="shared" si="99"/>
        <v>40513</v>
      </c>
      <c r="AC744" s="117">
        <f t="shared" si="100"/>
        <v>316.87242950000001</v>
      </c>
      <c r="AD744" s="118"/>
      <c r="AE744" s="117">
        <f t="shared" si="101"/>
        <v>0</v>
      </c>
      <c r="AF744" s="117">
        <f t="shared" si="102"/>
        <v>0</v>
      </c>
      <c r="AG744" s="119">
        <f t="shared" si="103"/>
        <v>580</v>
      </c>
      <c r="AH744" s="120">
        <f t="shared" si="104"/>
        <v>40513</v>
      </c>
      <c r="AI744" s="121">
        <f t="shared" si="105"/>
        <v>316.87242950000001</v>
      </c>
      <c r="AJ744" s="122" t="str">
        <f>+C744</f>
        <v>MALAYSIA</v>
      </c>
      <c r="AK744" s="122" t="str">
        <f>IF(ISNA(VLOOKUP(postponeList!D744,[1]Sheet!$A$2:$B$12,2,FALSE))," ",(VLOOKUP(postponeList!D744,[1]Sheet!$A$2:$B$12,2,FALSE)))</f>
        <v>PMI</v>
      </c>
      <c r="AL744" s="122" t="str">
        <f>IF(ISNA(VLOOKUP(E744,[1]Sheet!$G$2:$H$40,2,FALSE))," ",VLOOKUP(E744,[1]Sheet!$G$2:$H$40,2,FALSE))</f>
        <v>KDKM</v>
      </c>
      <c r="AM744" s="122" t="str">
        <f>IF(ISNA(VLOOKUP(G744,[1]Sheet!$K$2:$L$159,2,FALSE))," ",(VLOOKUP(G744,[1]Sheet!$K$2:$L$159,2,FALSE)))</f>
        <v>KDKM</v>
      </c>
      <c r="AN744" s="122" t="str">
        <f>IF(ISNA(VLOOKUP(I744&amp;C744,[1]Sheet!$D$2:$E$228,2,FALSE))," ",VLOOKUP(I744&amp;C744,[1]Sheet!$D$2:$E$228,2,FALSE))</f>
        <v>Daniel, Kawasaki</v>
      </c>
      <c r="AO744" s="122" t="str">
        <f>+I744&amp;C744</f>
        <v>KDKMALAYSIA</v>
      </c>
      <c r="AP744" s="122" t="str">
        <f>C744&amp;D744&amp;E744&amp;G744&amp;I744&amp;O744</f>
        <v>MALAYSIA313002014785KDKMAR</v>
      </c>
      <c r="AQ744" s="122" t="str">
        <f>B744&amp;D744&amp;N744</f>
        <v xml:space="preserve">SOUTH EAST ASIA31300VF </v>
      </c>
      <c r="AR744" s="123" t="str">
        <f>+D744&amp;J744</f>
        <v>31300SE</v>
      </c>
      <c r="AS744" s="124" t="str">
        <f t="shared" si="106"/>
        <v/>
      </c>
      <c r="AT744" s="125" t="str">
        <f t="shared" si="107"/>
        <v>40KAQA03</v>
      </c>
      <c r="AU744" s="125" t="str">
        <f>IF(NOT(AT744=""),VLOOKUP(AT744,[1]PSI_Category!A:B,2,0),"")</f>
        <v>V/F</v>
      </c>
      <c r="AV744" s="125" t="s">
        <v>533</v>
      </c>
      <c r="AW744" s="125" t="s">
        <v>533</v>
      </c>
      <c r="AX744" s="125" t="s">
        <v>2559</v>
      </c>
    </row>
    <row r="745" spans="2:50" s="103" customFormat="1" ht="11.4" customHeight="1" x14ac:dyDescent="0.3">
      <c r="B745" s="104" t="s">
        <v>1866</v>
      </c>
      <c r="C745" s="105" t="s">
        <v>1947</v>
      </c>
      <c r="D745" s="106">
        <v>31400</v>
      </c>
      <c r="E745" s="107">
        <v>2014</v>
      </c>
      <c r="F745" s="105" t="s">
        <v>1948</v>
      </c>
      <c r="G745" s="107">
        <v>785</v>
      </c>
      <c r="H745" s="105" t="s">
        <v>1949</v>
      </c>
      <c r="I745" s="105" t="s">
        <v>1773</v>
      </c>
      <c r="J745" s="107" t="s">
        <v>293</v>
      </c>
      <c r="K745" s="105">
        <v>92011672</v>
      </c>
      <c r="L745" s="105" t="s">
        <v>2583</v>
      </c>
      <c r="M745" s="105" t="s">
        <v>1961</v>
      </c>
      <c r="N745" s="105" t="s">
        <v>1818</v>
      </c>
      <c r="O745" s="108" t="s">
        <v>160</v>
      </c>
      <c r="P745" s="109" t="s">
        <v>1872</v>
      </c>
      <c r="Q745" s="110"/>
      <c r="R745" s="110"/>
      <c r="S745" s="110"/>
      <c r="T745" s="110"/>
      <c r="U745" s="111"/>
      <c r="V745" s="111"/>
      <c r="W745" s="112"/>
      <c r="X745" s="113"/>
      <c r="Y745" s="114" t="s">
        <v>285</v>
      </c>
      <c r="Z745" s="115">
        <v>17.75</v>
      </c>
      <c r="AA745" s="116">
        <v>500</v>
      </c>
      <c r="AB745" s="117">
        <f t="shared" si="99"/>
        <v>8875</v>
      </c>
      <c r="AC745" s="117">
        <f t="shared" si="100"/>
        <v>69.415812500000001</v>
      </c>
      <c r="AD745" s="118"/>
      <c r="AE745" s="117">
        <f t="shared" si="101"/>
        <v>0</v>
      </c>
      <c r="AF745" s="117">
        <f t="shared" si="102"/>
        <v>0</v>
      </c>
      <c r="AG745" s="119">
        <f t="shared" si="103"/>
        <v>500</v>
      </c>
      <c r="AH745" s="120">
        <f t="shared" si="104"/>
        <v>8875</v>
      </c>
      <c r="AI745" s="121">
        <f t="shared" si="105"/>
        <v>69.415812500000001</v>
      </c>
      <c r="AJ745" s="122" t="str">
        <f>+C745</f>
        <v>MALAYSIA</v>
      </c>
      <c r="AK745" s="122" t="str">
        <f>IF(ISNA(VLOOKUP(postponeList!D745,[1]Sheet!$A$2:$B$12,2,FALSE))," ",(VLOOKUP(postponeList!D745,[1]Sheet!$A$2:$B$12,2,FALSE)))</f>
        <v>PEWVN</v>
      </c>
      <c r="AL745" s="122" t="str">
        <f>IF(ISNA(VLOOKUP(E745,[1]Sheet!$G$2:$H$40,2,FALSE))," ",VLOOKUP(E745,[1]Sheet!$G$2:$H$40,2,FALSE))</f>
        <v>KDKM</v>
      </c>
      <c r="AM745" s="122" t="str">
        <f>IF(ISNA(VLOOKUP(G745,[1]Sheet!$K$2:$L$159,2,FALSE))," ",(VLOOKUP(G745,[1]Sheet!$K$2:$L$159,2,FALSE)))</f>
        <v>KDKM</v>
      </c>
      <c r="AN745" s="122" t="str">
        <f>IF(ISNA(VLOOKUP(I745&amp;C745,[1]Sheet!$D$2:$E$228,2,FALSE))," ",VLOOKUP(I745&amp;C745,[1]Sheet!$D$2:$E$228,2,FALSE))</f>
        <v>Daniel, Kawasaki</v>
      </c>
      <c r="AO745" s="122" t="str">
        <f>+I745&amp;C745</f>
        <v>KDKMALAYSIA</v>
      </c>
      <c r="AP745" s="122" t="str">
        <f>C745&amp;D745&amp;E745&amp;G745&amp;I745&amp;O745</f>
        <v>MALAYSIA314002014785KDKMAR</v>
      </c>
      <c r="AQ745" s="122" t="str">
        <f>B745&amp;D745&amp;N745</f>
        <v xml:space="preserve">SOUTH EAST ASIA31400WP </v>
      </c>
      <c r="AR745" s="123" t="str">
        <f>+D745&amp;J745</f>
        <v>31400SE</v>
      </c>
      <c r="AS745" s="124" t="str">
        <f t="shared" si="106"/>
        <v/>
      </c>
      <c r="AT745" s="125" t="str">
        <f t="shared" si="107"/>
        <v>15WUD03V</v>
      </c>
      <c r="AU745" s="125" t="str">
        <f>IF(NOT(AT745=""),VLOOKUP(AT745,[1]PSI_Category!A:B,2,0),"")</f>
        <v>W/P</v>
      </c>
      <c r="AV745" s="125" t="s">
        <v>536</v>
      </c>
      <c r="AW745" s="125" t="s">
        <v>536</v>
      </c>
      <c r="AX745" s="125" t="s">
        <v>536</v>
      </c>
    </row>
    <row r="746" spans="2:50" s="103" customFormat="1" ht="11.4" customHeight="1" x14ac:dyDescent="0.3">
      <c r="B746" s="104" t="s">
        <v>1866</v>
      </c>
      <c r="C746" s="105" t="s">
        <v>1947</v>
      </c>
      <c r="D746" s="106">
        <v>31400</v>
      </c>
      <c r="E746" s="107">
        <v>2014</v>
      </c>
      <c r="F746" s="105" t="s">
        <v>1948</v>
      </c>
      <c r="G746" s="107">
        <v>785</v>
      </c>
      <c r="H746" s="105" t="s">
        <v>1949</v>
      </c>
      <c r="I746" s="105" t="s">
        <v>1773</v>
      </c>
      <c r="J746" s="107" t="s">
        <v>293</v>
      </c>
      <c r="K746" s="105">
        <v>92011672</v>
      </c>
      <c r="L746" s="105" t="s">
        <v>2583</v>
      </c>
      <c r="M746" s="105" t="s">
        <v>2576</v>
      </c>
      <c r="N746" s="105" t="s">
        <v>1831</v>
      </c>
      <c r="O746" s="108" t="s">
        <v>160</v>
      </c>
      <c r="P746" s="109" t="s">
        <v>1872</v>
      </c>
      <c r="Q746" s="110"/>
      <c r="R746" s="110"/>
      <c r="S746" s="110"/>
      <c r="T746" s="110"/>
      <c r="U746" s="111"/>
      <c r="V746" s="111"/>
      <c r="W746" s="112"/>
      <c r="X746" s="113"/>
      <c r="Y746" s="114" t="s">
        <v>285</v>
      </c>
      <c r="Z746" s="115">
        <v>35.369999999999997</v>
      </c>
      <c r="AA746" s="116">
        <v>200</v>
      </c>
      <c r="AB746" s="117">
        <f t="shared" si="99"/>
        <v>7073.9999999999991</v>
      </c>
      <c r="AC746" s="117">
        <f t="shared" si="100"/>
        <v>55.329290999999998</v>
      </c>
      <c r="AD746" s="118"/>
      <c r="AE746" s="117">
        <f t="shared" si="101"/>
        <v>0</v>
      </c>
      <c r="AF746" s="117">
        <f t="shared" si="102"/>
        <v>0</v>
      </c>
      <c r="AG746" s="119">
        <f t="shared" si="103"/>
        <v>200</v>
      </c>
      <c r="AH746" s="120">
        <f t="shared" si="104"/>
        <v>7073.9999999999991</v>
      </c>
      <c r="AI746" s="121">
        <f t="shared" si="105"/>
        <v>55.329290999999998</v>
      </c>
      <c r="AJ746" s="122" t="str">
        <f>+C746</f>
        <v>MALAYSIA</v>
      </c>
      <c r="AK746" s="122" t="str">
        <f>IF(ISNA(VLOOKUP(postponeList!D746,[1]Sheet!$A$2:$B$12,2,FALSE))," ",(VLOOKUP(postponeList!D746,[1]Sheet!$A$2:$B$12,2,FALSE)))</f>
        <v>PEWVN</v>
      </c>
      <c r="AL746" s="122" t="str">
        <f>IF(ISNA(VLOOKUP(E746,[1]Sheet!$G$2:$H$40,2,FALSE))," ",VLOOKUP(E746,[1]Sheet!$G$2:$H$40,2,FALSE))</f>
        <v>KDKM</v>
      </c>
      <c r="AM746" s="122" t="str">
        <f>IF(ISNA(VLOOKUP(G746,[1]Sheet!$K$2:$L$159,2,FALSE))," ",(VLOOKUP(G746,[1]Sheet!$K$2:$L$159,2,FALSE)))</f>
        <v>KDKM</v>
      </c>
      <c r="AN746" s="122" t="str">
        <f>IF(ISNA(VLOOKUP(I746&amp;C746,[1]Sheet!$D$2:$E$228,2,FALSE))," ",VLOOKUP(I746&amp;C746,[1]Sheet!$D$2:$E$228,2,FALSE))</f>
        <v>Daniel, Kawasaki</v>
      </c>
      <c r="AO746" s="122" t="str">
        <f>+I746&amp;C746</f>
        <v>KDKMALAYSIA</v>
      </c>
      <c r="AP746" s="122" t="str">
        <f>C746&amp;D746&amp;E746&amp;G746&amp;I746&amp;O746</f>
        <v>MALAYSIA314002014785KDKMAR</v>
      </c>
      <c r="AQ746" s="122" t="str">
        <f>B746&amp;D746&amp;N746</f>
        <v xml:space="preserve">SOUTH EAST ASIA31400CM </v>
      </c>
      <c r="AR746" s="123" t="str">
        <f>+D746&amp;J746</f>
        <v>31400SE</v>
      </c>
      <c r="AS746" s="124" t="str">
        <f t="shared" si="106"/>
        <v/>
      </c>
      <c r="AT746" s="125" t="str">
        <f t="shared" si="107"/>
        <v>17CUH03</v>
      </c>
      <c r="AU746" s="125" t="e">
        <f>IF(NOT(AT746=""),VLOOKUP(AT746,[1]PSI_Category!A:B,2,0),"")</f>
        <v>#N/A</v>
      </c>
      <c r="AV746" s="125" t="s">
        <v>535</v>
      </c>
      <c r="AW746" s="125" t="s">
        <v>535</v>
      </c>
      <c r="AX746" s="125" t="s">
        <v>535</v>
      </c>
    </row>
    <row r="747" spans="2:50" s="103" customFormat="1" ht="11.4" customHeight="1" x14ac:dyDescent="0.3">
      <c r="B747" s="104" t="s">
        <v>1866</v>
      </c>
      <c r="C747" s="105" t="s">
        <v>1947</v>
      </c>
      <c r="D747" s="106">
        <v>31400</v>
      </c>
      <c r="E747" s="107">
        <v>2014</v>
      </c>
      <c r="F747" s="105" t="s">
        <v>1948</v>
      </c>
      <c r="G747" s="107">
        <v>785</v>
      </c>
      <c r="H747" s="105" t="s">
        <v>1949</v>
      </c>
      <c r="I747" s="105" t="s">
        <v>1773</v>
      </c>
      <c r="J747" s="107" t="s">
        <v>293</v>
      </c>
      <c r="K747" s="105">
        <v>92011672</v>
      </c>
      <c r="L747" s="105" t="s">
        <v>2583</v>
      </c>
      <c r="M747" s="105" t="s">
        <v>2579</v>
      </c>
      <c r="N747" s="105" t="s">
        <v>1818</v>
      </c>
      <c r="O747" s="108" t="s">
        <v>160</v>
      </c>
      <c r="P747" s="109" t="s">
        <v>1872</v>
      </c>
      <c r="Q747" s="110"/>
      <c r="R747" s="110"/>
      <c r="S747" s="110"/>
      <c r="T747" s="110"/>
      <c r="U747" s="111"/>
      <c r="V747" s="111"/>
      <c r="W747" s="112"/>
      <c r="X747" s="113"/>
      <c r="Y747" s="114" t="s">
        <v>285</v>
      </c>
      <c r="Z747" s="115">
        <v>23.67</v>
      </c>
      <c r="AA747" s="116">
        <v>500</v>
      </c>
      <c r="AB747" s="117">
        <f t="shared" si="99"/>
        <v>11835</v>
      </c>
      <c r="AC747" s="117">
        <f t="shared" si="100"/>
        <v>92.567452500000002</v>
      </c>
      <c r="AD747" s="118"/>
      <c r="AE747" s="117">
        <f t="shared" si="101"/>
        <v>0</v>
      </c>
      <c r="AF747" s="117">
        <f t="shared" si="102"/>
        <v>0</v>
      </c>
      <c r="AG747" s="119">
        <f t="shared" si="103"/>
        <v>500</v>
      </c>
      <c r="AH747" s="120">
        <f t="shared" si="104"/>
        <v>11835</v>
      </c>
      <c r="AI747" s="121">
        <f t="shared" si="105"/>
        <v>92.567452500000002</v>
      </c>
      <c r="AJ747" s="122" t="str">
        <f>+C747</f>
        <v>MALAYSIA</v>
      </c>
      <c r="AK747" s="122" t="str">
        <f>IF(ISNA(VLOOKUP(postponeList!D747,[1]Sheet!$A$2:$B$12,2,FALSE))," ",(VLOOKUP(postponeList!D747,[1]Sheet!$A$2:$B$12,2,FALSE)))</f>
        <v>PEWVN</v>
      </c>
      <c r="AL747" s="122" t="str">
        <f>IF(ISNA(VLOOKUP(E747,[1]Sheet!$G$2:$H$40,2,FALSE))," ",VLOOKUP(E747,[1]Sheet!$G$2:$H$40,2,FALSE))</f>
        <v>KDKM</v>
      </c>
      <c r="AM747" s="122" t="str">
        <f>IF(ISNA(VLOOKUP(G747,[1]Sheet!$K$2:$L$159,2,FALSE))," ",(VLOOKUP(G747,[1]Sheet!$K$2:$L$159,2,FALSE)))</f>
        <v>KDKM</v>
      </c>
      <c r="AN747" s="122" t="str">
        <f>IF(ISNA(VLOOKUP(I747&amp;C747,[1]Sheet!$D$2:$E$228,2,FALSE))," ",VLOOKUP(I747&amp;C747,[1]Sheet!$D$2:$E$228,2,FALSE))</f>
        <v>Daniel, Kawasaki</v>
      </c>
      <c r="AO747" s="122" t="str">
        <f>+I747&amp;C747</f>
        <v>KDKMALAYSIA</v>
      </c>
      <c r="AP747" s="122" t="str">
        <f>C747&amp;D747&amp;E747&amp;G747&amp;I747&amp;O747</f>
        <v>MALAYSIA314002014785KDKMAR</v>
      </c>
      <c r="AQ747" s="122" t="str">
        <f>B747&amp;D747&amp;N747</f>
        <v xml:space="preserve">SOUTH EAST ASIA31400WP </v>
      </c>
      <c r="AR747" s="123" t="str">
        <f>+D747&amp;J747</f>
        <v>31400SE</v>
      </c>
      <c r="AS747" s="124" t="str">
        <f t="shared" si="106"/>
        <v/>
      </c>
      <c r="AT747" s="125" t="str">
        <f t="shared" si="107"/>
        <v>20WUD03V</v>
      </c>
      <c r="AU747" s="125" t="str">
        <f>IF(NOT(AT747=""),VLOOKUP(AT747,[1]PSI_Category!A:B,2,0),"")</f>
        <v>W/P</v>
      </c>
      <c r="AV747" s="125" t="s">
        <v>536</v>
      </c>
      <c r="AW747" s="125" t="s">
        <v>536</v>
      </c>
      <c r="AX747" s="125" t="s">
        <v>536</v>
      </c>
    </row>
    <row r="748" spans="2:50" s="103" customFormat="1" ht="11.4" customHeight="1" x14ac:dyDescent="0.3">
      <c r="B748" s="104" t="s">
        <v>1866</v>
      </c>
      <c r="C748" s="105" t="s">
        <v>1947</v>
      </c>
      <c r="D748" s="106">
        <v>31400</v>
      </c>
      <c r="E748" s="107">
        <v>2014</v>
      </c>
      <c r="F748" s="105" t="s">
        <v>1948</v>
      </c>
      <c r="G748" s="107">
        <v>785</v>
      </c>
      <c r="H748" s="105" t="s">
        <v>1949</v>
      </c>
      <c r="I748" s="105" t="s">
        <v>1773</v>
      </c>
      <c r="J748" s="107" t="s">
        <v>293</v>
      </c>
      <c r="K748" s="105">
        <v>92011672</v>
      </c>
      <c r="L748" s="105" t="s">
        <v>2583</v>
      </c>
      <c r="M748" s="105" t="s">
        <v>2580</v>
      </c>
      <c r="N748" s="105" t="s">
        <v>1831</v>
      </c>
      <c r="O748" s="108" t="s">
        <v>160</v>
      </c>
      <c r="P748" s="109" t="s">
        <v>1872</v>
      </c>
      <c r="Q748" s="110"/>
      <c r="R748" s="110"/>
      <c r="S748" s="110"/>
      <c r="T748" s="110"/>
      <c r="U748" s="111"/>
      <c r="V748" s="111"/>
      <c r="W748" s="112"/>
      <c r="X748" s="113"/>
      <c r="Y748" s="114" t="s">
        <v>285</v>
      </c>
      <c r="Z748" s="115">
        <v>43.12</v>
      </c>
      <c r="AA748" s="116">
        <v>200</v>
      </c>
      <c r="AB748" s="117">
        <f t="shared" si="99"/>
        <v>8624</v>
      </c>
      <c r="AC748" s="117">
        <f t="shared" si="100"/>
        <v>67.452616000000006</v>
      </c>
      <c r="AD748" s="118"/>
      <c r="AE748" s="117">
        <f t="shared" si="101"/>
        <v>0</v>
      </c>
      <c r="AF748" s="117">
        <f t="shared" si="102"/>
        <v>0</v>
      </c>
      <c r="AG748" s="119">
        <f t="shared" si="103"/>
        <v>200</v>
      </c>
      <c r="AH748" s="120">
        <f t="shared" si="104"/>
        <v>8624</v>
      </c>
      <c r="AI748" s="121">
        <f t="shared" si="105"/>
        <v>67.452616000000006</v>
      </c>
      <c r="AJ748" s="122" t="str">
        <f>+C748</f>
        <v>MALAYSIA</v>
      </c>
      <c r="AK748" s="122" t="str">
        <f>IF(ISNA(VLOOKUP(postponeList!D748,[1]Sheet!$A$2:$B$12,2,FALSE))," ",(VLOOKUP(postponeList!D748,[1]Sheet!$A$2:$B$12,2,FALSE)))</f>
        <v>PEWVN</v>
      </c>
      <c r="AL748" s="122" t="str">
        <f>IF(ISNA(VLOOKUP(E748,[1]Sheet!$G$2:$H$40,2,FALSE))," ",VLOOKUP(E748,[1]Sheet!$G$2:$H$40,2,FALSE))</f>
        <v>KDKM</v>
      </c>
      <c r="AM748" s="122" t="str">
        <f>IF(ISNA(VLOOKUP(G748,[1]Sheet!$K$2:$L$159,2,FALSE))," ",(VLOOKUP(G748,[1]Sheet!$K$2:$L$159,2,FALSE)))</f>
        <v>KDKM</v>
      </c>
      <c r="AN748" s="122" t="str">
        <f>IF(ISNA(VLOOKUP(I748&amp;C748,[1]Sheet!$D$2:$E$228,2,FALSE))," ",VLOOKUP(I748&amp;C748,[1]Sheet!$D$2:$E$228,2,FALSE))</f>
        <v>Daniel, Kawasaki</v>
      </c>
      <c r="AO748" s="122" t="str">
        <f>+I748&amp;C748</f>
        <v>KDKMALAYSIA</v>
      </c>
      <c r="AP748" s="122" t="str">
        <f>C748&amp;D748&amp;E748&amp;G748&amp;I748&amp;O748</f>
        <v>MALAYSIA314002014785KDKMAR</v>
      </c>
      <c r="AQ748" s="122" t="str">
        <f>B748&amp;D748&amp;N748</f>
        <v xml:space="preserve">SOUTH EAST ASIA31400CM </v>
      </c>
      <c r="AR748" s="123" t="str">
        <f>+D748&amp;J748</f>
        <v>31400SE</v>
      </c>
      <c r="AS748" s="124" t="str">
        <f t="shared" si="106"/>
        <v/>
      </c>
      <c r="AT748" s="125" t="str">
        <f t="shared" si="107"/>
        <v>24CUH03</v>
      </c>
      <c r="AU748" s="125" t="str">
        <f>IF(NOT(AT748=""),VLOOKUP(AT748,[1]PSI_Category!A:B,2,0),"")</f>
        <v>C/M</v>
      </c>
      <c r="AV748" s="125" t="s">
        <v>535</v>
      </c>
      <c r="AW748" s="125" t="s">
        <v>535</v>
      </c>
      <c r="AX748" s="125" t="s">
        <v>535</v>
      </c>
    </row>
    <row r="749" spans="2:50" s="103" customFormat="1" ht="11.4" customHeight="1" x14ac:dyDescent="0.3">
      <c r="B749" s="104" t="s">
        <v>1866</v>
      </c>
      <c r="C749" s="105" t="s">
        <v>1947</v>
      </c>
      <c r="D749" s="106">
        <v>31400</v>
      </c>
      <c r="E749" s="107">
        <v>2014</v>
      </c>
      <c r="F749" s="105" t="s">
        <v>1948</v>
      </c>
      <c r="G749" s="107">
        <v>785</v>
      </c>
      <c r="H749" s="105" t="s">
        <v>1949</v>
      </c>
      <c r="I749" s="105" t="s">
        <v>1773</v>
      </c>
      <c r="J749" s="107" t="s">
        <v>293</v>
      </c>
      <c r="K749" s="105">
        <v>92011672</v>
      </c>
      <c r="L749" s="105" t="s">
        <v>2583</v>
      </c>
      <c r="M749" s="105" t="s">
        <v>2584</v>
      </c>
      <c r="N749" s="105" t="s">
        <v>1809</v>
      </c>
      <c r="O749" s="108" t="s">
        <v>160</v>
      </c>
      <c r="P749" s="109" t="s">
        <v>1872</v>
      </c>
      <c r="Q749" s="110"/>
      <c r="R749" s="110"/>
      <c r="S749" s="110"/>
      <c r="T749" s="110"/>
      <c r="U749" s="111"/>
      <c r="V749" s="111"/>
      <c r="W749" s="112"/>
      <c r="X749" s="113"/>
      <c r="Y749" s="114" t="s">
        <v>285</v>
      </c>
      <c r="Z749" s="115">
        <v>20.87</v>
      </c>
      <c r="AA749" s="116">
        <v>300</v>
      </c>
      <c r="AB749" s="117">
        <f t="shared" si="99"/>
        <v>6261</v>
      </c>
      <c r="AC749" s="117">
        <f t="shared" si="100"/>
        <v>48.970411500000004</v>
      </c>
      <c r="AD749" s="118"/>
      <c r="AE749" s="117">
        <f t="shared" si="101"/>
        <v>0</v>
      </c>
      <c r="AF749" s="117">
        <f t="shared" si="102"/>
        <v>0</v>
      </c>
      <c r="AG749" s="119">
        <f t="shared" si="103"/>
        <v>300</v>
      </c>
      <c r="AH749" s="120">
        <f t="shared" si="104"/>
        <v>6261</v>
      </c>
      <c r="AI749" s="121">
        <f t="shared" si="105"/>
        <v>48.970411500000004</v>
      </c>
      <c r="AJ749" s="122" t="str">
        <f>+C749</f>
        <v>MALAYSIA</v>
      </c>
      <c r="AK749" s="122" t="str">
        <f>IF(ISNA(VLOOKUP(postponeList!D749,[1]Sheet!$A$2:$B$12,2,FALSE))," ",(VLOOKUP(postponeList!D749,[1]Sheet!$A$2:$B$12,2,FALSE)))</f>
        <v>PEWVN</v>
      </c>
      <c r="AL749" s="122" t="str">
        <f>IF(ISNA(VLOOKUP(E749,[1]Sheet!$G$2:$H$40,2,FALSE))," ",VLOOKUP(E749,[1]Sheet!$G$2:$H$40,2,FALSE))</f>
        <v>KDKM</v>
      </c>
      <c r="AM749" s="122" t="str">
        <f>IF(ISNA(VLOOKUP(G749,[1]Sheet!$K$2:$L$159,2,FALSE))," ",(VLOOKUP(G749,[1]Sheet!$K$2:$L$159,2,FALSE)))</f>
        <v>KDKM</v>
      </c>
      <c r="AN749" s="122" t="str">
        <f>IF(ISNA(VLOOKUP(I749&amp;C749,[1]Sheet!$D$2:$E$228,2,FALSE))," ",VLOOKUP(I749&amp;C749,[1]Sheet!$D$2:$E$228,2,FALSE))</f>
        <v>Daniel, Kawasaki</v>
      </c>
      <c r="AO749" s="122" t="str">
        <f>+I749&amp;C749</f>
        <v>KDKMALAYSIA</v>
      </c>
      <c r="AP749" s="122" t="str">
        <f>C749&amp;D749&amp;E749&amp;G749&amp;I749&amp;O749</f>
        <v>MALAYSIA314002014785KDKMAR</v>
      </c>
      <c r="AQ749" s="122" t="str">
        <f>B749&amp;D749&amp;N749</f>
        <v xml:space="preserve">SOUTH EAST ASIA31400VF </v>
      </c>
      <c r="AR749" s="123" t="str">
        <f>+D749&amp;J749</f>
        <v>31400SE</v>
      </c>
      <c r="AS749" s="124" t="str">
        <f t="shared" si="106"/>
        <v/>
      </c>
      <c r="AT749" s="125" t="str">
        <f t="shared" si="107"/>
        <v>25ALA03</v>
      </c>
      <c r="AU749" s="125" t="str">
        <f>IF(NOT(AT749=""),VLOOKUP(AT749,[1]PSI_Category!A:B,2,0),"")</f>
        <v>V/F</v>
      </c>
      <c r="AV749" s="125" t="s">
        <v>533</v>
      </c>
      <c r="AW749" s="125" t="s">
        <v>1726</v>
      </c>
      <c r="AX749" s="125" t="s">
        <v>533</v>
      </c>
    </row>
    <row r="750" spans="2:50" s="103" customFormat="1" ht="11.4" customHeight="1" x14ac:dyDescent="0.3">
      <c r="B750" s="104" t="s">
        <v>1866</v>
      </c>
      <c r="C750" s="105" t="s">
        <v>1947</v>
      </c>
      <c r="D750" s="106">
        <v>31400</v>
      </c>
      <c r="E750" s="107">
        <v>2014</v>
      </c>
      <c r="F750" s="105" t="s">
        <v>1948</v>
      </c>
      <c r="G750" s="107">
        <v>785</v>
      </c>
      <c r="H750" s="105" t="s">
        <v>1949</v>
      </c>
      <c r="I750" s="105" t="s">
        <v>1773</v>
      </c>
      <c r="J750" s="107" t="s">
        <v>293</v>
      </c>
      <c r="K750" s="105">
        <v>92011674</v>
      </c>
      <c r="L750" s="105" t="s">
        <v>2585</v>
      </c>
      <c r="M750" s="105" t="s">
        <v>2586</v>
      </c>
      <c r="N750" s="105" t="s">
        <v>1809</v>
      </c>
      <c r="O750" s="108" t="s">
        <v>160</v>
      </c>
      <c r="P750" s="109" t="s">
        <v>1872</v>
      </c>
      <c r="Q750" s="110"/>
      <c r="R750" s="110"/>
      <c r="S750" s="110"/>
      <c r="T750" s="110"/>
      <c r="U750" s="111"/>
      <c r="V750" s="111"/>
      <c r="W750" s="112"/>
      <c r="X750" s="113"/>
      <c r="Y750" s="114" t="s">
        <v>285</v>
      </c>
      <c r="Z750" s="115">
        <v>16.100000000000001</v>
      </c>
      <c r="AA750" s="116">
        <v>150</v>
      </c>
      <c r="AB750" s="117">
        <f t="shared" si="99"/>
        <v>2415</v>
      </c>
      <c r="AC750" s="117">
        <f t="shared" si="100"/>
        <v>18.8889225</v>
      </c>
      <c r="AD750" s="118"/>
      <c r="AE750" s="117">
        <f t="shared" si="101"/>
        <v>0</v>
      </c>
      <c r="AF750" s="117">
        <f t="shared" si="102"/>
        <v>0</v>
      </c>
      <c r="AG750" s="119">
        <f t="shared" si="103"/>
        <v>150</v>
      </c>
      <c r="AH750" s="120">
        <f t="shared" si="104"/>
        <v>2415</v>
      </c>
      <c r="AI750" s="121">
        <f t="shared" si="105"/>
        <v>18.8889225</v>
      </c>
      <c r="AJ750" s="122" t="str">
        <f>+C750</f>
        <v>MALAYSIA</v>
      </c>
      <c r="AK750" s="122" t="str">
        <f>IF(ISNA(VLOOKUP(postponeList!D750,[1]Sheet!$A$2:$B$12,2,FALSE))," ",(VLOOKUP(postponeList!D750,[1]Sheet!$A$2:$B$12,2,FALSE)))</f>
        <v>PEWVN</v>
      </c>
      <c r="AL750" s="122" t="str">
        <f>IF(ISNA(VLOOKUP(E750,[1]Sheet!$G$2:$H$40,2,FALSE))," ",VLOOKUP(E750,[1]Sheet!$G$2:$H$40,2,FALSE))</f>
        <v>KDKM</v>
      </c>
      <c r="AM750" s="122" t="str">
        <f>IF(ISNA(VLOOKUP(G750,[1]Sheet!$K$2:$L$159,2,FALSE))," ",(VLOOKUP(G750,[1]Sheet!$K$2:$L$159,2,FALSE)))</f>
        <v>KDKM</v>
      </c>
      <c r="AN750" s="122" t="str">
        <f>IF(ISNA(VLOOKUP(I750&amp;C750,[1]Sheet!$D$2:$E$228,2,FALSE))," ",VLOOKUP(I750&amp;C750,[1]Sheet!$D$2:$E$228,2,FALSE))</f>
        <v>Daniel, Kawasaki</v>
      </c>
      <c r="AO750" s="122" t="str">
        <f>+I750&amp;C750</f>
        <v>KDKMALAYSIA</v>
      </c>
      <c r="AP750" s="122" t="str">
        <f>C750&amp;D750&amp;E750&amp;G750&amp;I750&amp;O750</f>
        <v>MALAYSIA314002014785KDKMAR</v>
      </c>
      <c r="AQ750" s="122" t="str">
        <f>B750&amp;D750&amp;N750</f>
        <v xml:space="preserve">SOUTH EAST ASIA31400VF </v>
      </c>
      <c r="AR750" s="123" t="str">
        <f>+D750&amp;J750</f>
        <v>31400SE</v>
      </c>
      <c r="AS750" s="124" t="str">
        <f t="shared" si="106"/>
        <v/>
      </c>
      <c r="AT750" s="125" t="str">
        <f t="shared" si="107"/>
        <v>10EGKB03</v>
      </c>
      <c r="AU750" s="125" t="e">
        <f>IF(NOT(AT750=""),VLOOKUP(AT750,[1]PSI_Category!A:B,2,0),"")</f>
        <v>#N/A</v>
      </c>
      <c r="AV750" s="125" t="s">
        <v>543</v>
      </c>
      <c r="AW750" s="125" t="s">
        <v>543</v>
      </c>
      <c r="AX750" s="125" t="s">
        <v>543</v>
      </c>
    </row>
    <row r="751" spans="2:50" s="103" customFormat="1" ht="11.4" customHeight="1" x14ac:dyDescent="0.3">
      <c r="B751" s="104" t="s">
        <v>1866</v>
      </c>
      <c r="C751" s="105" t="s">
        <v>1947</v>
      </c>
      <c r="D751" s="106">
        <v>31400</v>
      </c>
      <c r="E751" s="107">
        <v>2014</v>
      </c>
      <c r="F751" s="105" t="s">
        <v>1948</v>
      </c>
      <c r="G751" s="107">
        <v>785</v>
      </c>
      <c r="H751" s="105" t="s">
        <v>1949</v>
      </c>
      <c r="I751" s="105" t="s">
        <v>1773</v>
      </c>
      <c r="J751" s="107" t="s">
        <v>293</v>
      </c>
      <c r="K751" s="105">
        <v>92011674</v>
      </c>
      <c r="L751" s="105" t="s">
        <v>2585</v>
      </c>
      <c r="M751" s="105" t="s">
        <v>2587</v>
      </c>
      <c r="N751" s="105" t="s">
        <v>1809</v>
      </c>
      <c r="O751" s="108" t="s">
        <v>160</v>
      </c>
      <c r="P751" s="109" t="s">
        <v>1872</v>
      </c>
      <c r="Q751" s="110"/>
      <c r="R751" s="110"/>
      <c r="S751" s="110"/>
      <c r="T751" s="110"/>
      <c r="U751" s="111"/>
      <c r="V751" s="111"/>
      <c r="W751" s="112"/>
      <c r="X751" s="113"/>
      <c r="Y751" s="114" t="s">
        <v>285</v>
      </c>
      <c r="Z751" s="115">
        <v>20.88</v>
      </c>
      <c r="AA751" s="116">
        <v>300</v>
      </c>
      <c r="AB751" s="117">
        <f t="shared" si="99"/>
        <v>6264</v>
      </c>
      <c r="AC751" s="117">
        <f t="shared" si="100"/>
        <v>48.993876000000007</v>
      </c>
      <c r="AD751" s="118"/>
      <c r="AE751" s="117">
        <f t="shared" si="101"/>
        <v>0</v>
      </c>
      <c r="AF751" s="117">
        <f t="shared" si="102"/>
        <v>0</v>
      </c>
      <c r="AG751" s="119">
        <f t="shared" si="103"/>
        <v>300</v>
      </c>
      <c r="AH751" s="120">
        <f t="shared" si="104"/>
        <v>6264</v>
      </c>
      <c r="AI751" s="121">
        <f t="shared" si="105"/>
        <v>48.993876000000007</v>
      </c>
      <c r="AJ751" s="122" t="str">
        <f>+C751</f>
        <v>MALAYSIA</v>
      </c>
      <c r="AK751" s="122" t="str">
        <f>IF(ISNA(VLOOKUP(postponeList!D751,[1]Sheet!$A$2:$B$12,2,FALSE))," ",(VLOOKUP(postponeList!D751,[1]Sheet!$A$2:$B$12,2,FALSE)))</f>
        <v>PEWVN</v>
      </c>
      <c r="AL751" s="122" t="str">
        <f>IF(ISNA(VLOOKUP(E751,[1]Sheet!$G$2:$H$40,2,FALSE))," ",VLOOKUP(E751,[1]Sheet!$G$2:$H$40,2,FALSE))</f>
        <v>KDKM</v>
      </c>
      <c r="AM751" s="122" t="str">
        <f>IF(ISNA(VLOOKUP(G751,[1]Sheet!$K$2:$L$159,2,FALSE))," ",(VLOOKUP(G751,[1]Sheet!$K$2:$L$159,2,FALSE)))</f>
        <v>KDKM</v>
      </c>
      <c r="AN751" s="122" t="str">
        <f>IF(ISNA(VLOOKUP(I751&amp;C751,[1]Sheet!$D$2:$E$228,2,FALSE))," ",VLOOKUP(I751&amp;C751,[1]Sheet!$D$2:$E$228,2,FALSE))</f>
        <v>Daniel, Kawasaki</v>
      </c>
      <c r="AO751" s="122" t="str">
        <f>+I751&amp;C751</f>
        <v>KDKMALAYSIA</v>
      </c>
      <c r="AP751" s="122" t="str">
        <f>C751&amp;D751&amp;E751&amp;G751&amp;I751&amp;O751</f>
        <v>MALAYSIA314002014785KDKMAR</v>
      </c>
      <c r="AQ751" s="122" t="str">
        <f>B751&amp;D751&amp;N751</f>
        <v xml:space="preserve">SOUTH EAST ASIA31400VF </v>
      </c>
      <c r="AR751" s="123" t="str">
        <f>+D751&amp;J751</f>
        <v>31400SE</v>
      </c>
      <c r="AS751" s="124" t="str">
        <f t="shared" si="106"/>
        <v/>
      </c>
      <c r="AT751" s="125" t="str">
        <f t="shared" si="107"/>
        <v>15EGKB03</v>
      </c>
      <c r="AU751" s="125" t="e">
        <f>IF(NOT(AT751=""),VLOOKUP(AT751,[1]PSI_Category!A:B,2,0),"")</f>
        <v>#N/A</v>
      </c>
      <c r="AV751" s="125" t="s">
        <v>543</v>
      </c>
      <c r="AW751" s="125" t="s">
        <v>543</v>
      </c>
      <c r="AX751" s="125" t="s">
        <v>543</v>
      </c>
    </row>
    <row r="752" spans="2:50" s="103" customFormat="1" ht="11.4" customHeight="1" x14ac:dyDescent="0.3">
      <c r="B752" s="104" t="s">
        <v>1866</v>
      </c>
      <c r="C752" s="105" t="s">
        <v>1947</v>
      </c>
      <c r="D752" s="106">
        <v>31400</v>
      </c>
      <c r="E752" s="107">
        <v>2014</v>
      </c>
      <c r="F752" s="105" t="s">
        <v>1948</v>
      </c>
      <c r="G752" s="107">
        <v>785</v>
      </c>
      <c r="H752" s="105" t="s">
        <v>1949</v>
      </c>
      <c r="I752" s="105" t="s">
        <v>1773</v>
      </c>
      <c r="J752" s="107" t="s">
        <v>293</v>
      </c>
      <c r="K752" s="105">
        <v>92011674</v>
      </c>
      <c r="L752" s="105" t="s">
        <v>2585</v>
      </c>
      <c r="M752" s="105" t="s">
        <v>2578</v>
      </c>
      <c r="N752" s="105" t="s">
        <v>1809</v>
      </c>
      <c r="O752" s="108" t="s">
        <v>160</v>
      </c>
      <c r="P752" s="109" t="s">
        <v>1872</v>
      </c>
      <c r="Q752" s="110"/>
      <c r="R752" s="110"/>
      <c r="S752" s="110"/>
      <c r="T752" s="110"/>
      <c r="U752" s="111"/>
      <c r="V752" s="111"/>
      <c r="W752" s="112"/>
      <c r="X752" s="113"/>
      <c r="Y752" s="114" t="s">
        <v>285</v>
      </c>
      <c r="Z752" s="115">
        <v>16.27</v>
      </c>
      <c r="AA752" s="116">
        <v>1900</v>
      </c>
      <c r="AB752" s="117">
        <f t="shared" si="99"/>
        <v>30913</v>
      </c>
      <c r="AC752" s="117">
        <f t="shared" si="100"/>
        <v>241.78602950000001</v>
      </c>
      <c r="AD752" s="118"/>
      <c r="AE752" s="117">
        <f t="shared" si="101"/>
        <v>0</v>
      </c>
      <c r="AF752" s="117">
        <f t="shared" si="102"/>
        <v>0</v>
      </c>
      <c r="AG752" s="119">
        <f t="shared" si="103"/>
        <v>1900</v>
      </c>
      <c r="AH752" s="120">
        <f t="shared" si="104"/>
        <v>30913</v>
      </c>
      <c r="AI752" s="121">
        <f t="shared" si="105"/>
        <v>241.78602950000001</v>
      </c>
      <c r="AJ752" s="122" t="str">
        <f>+C752</f>
        <v>MALAYSIA</v>
      </c>
      <c r="AK752" s="122" t="str">
        <f>IF(ISNA(VLOOKUP(postponeList!D752,[1]Sheet!$A$2:$B$12,2,FALSE))," ",(VLOOKUP(postponeList!D752,[1]Sheet!$A$2:$B$12,2,FALSE)))</f>
        <v>PEWVN</v>
      </c>
      <c r="AL752" s="122" t="str">
        <f>IF(ISNA(VLOOKUP(E752,[1]Sheet!$G$2:$H$40,2,FALSE))," ",VLOOKUP(E752,[1]Sheet!$G$2:$H$40,2,FALSE))</f>
        <v>KDKM</v>
      </c>
      <c r="AM752" s="122" t="str">
        <f>IF(ISNA(VLOOKUP(G752,[1]Sheet!$K$2:$L$159,2,FALSE))," ",(VLOOKUP(G752,[1]Sheet!$K$2:$L$159,2,FALSE)))</f>
        <v>KDKM</v>
      </c>
      <c r="AN752" s="122" t="str">
        <f>IF(ISNA(VLOOKUP(I752&amp;C752,[1]Sheet!$D$2:$E$228,2,FALSE))," ",VLOOKUP(I752&amp;C752,[1]Sheet!$D$2:$E$228,2,FALSE))</f>
        <v>Daniel, Kawasaki</v>
      </c>
      <c r="AO752" s="122" t="str">
        <f>+I752&amp;C752</f>
        <v>KDKMALAYSIA</v>
      </c>
      <c r="AP752" s="122" t="str">
        <f>C752&amp;D752&amp;E752&amp;G752&amp;I752&amp;O752</f>
        <v>MALAYSIA314002014785KDKMAR</v>
      </c>
      <c r="AQ752" s="122" t="str">
        <f>B752&amp;D752&amp;N752</f>
        <v xml:space="preserve">SOUTH EAST ASIA31400VF </v>
      </c>
      <c r="AR752" s="123" t="str">
        <f>+D752&amp;J752</f>
        <v>31400SE</v>
      </c>
      <c r="AS752" s="124" t="str">
        <f t="shared" si="106"/>
        <v/>
      </c>
      <c r="AT752" s="125" t="str">
        <f t="shared" si="107"/>
        <v>20TGQF03</v>
      </c>
      <c r="AU752" s="125" t="str">
        <f>IF(NOT(AT752=""),VLOOKUP(AT752,[1]PSI_Category!A:B,2,0),"")</f>
        <v>V/F</v>
      </c>
      <c r="AV752" s="125" t="s">
        <v>533</v>
      </c>
      <c r="AW752" s="125" t="s">
        <v>533</v>
      </c>
      <c r="AX752" s="125" t="s">
        <v>533</v>
      </c>
    </row>
    <row r="753" spans="1:50" s="147" customFormat="1" ht="11.4" customHeight="1" x14ac:dyDescent="0.3">
      <c r="B753" s="148" t="s">
        <v>1866</v>
      </c>
      <c r="C753" s="149" t="s">
        <v>1947</v>
      </c>
      <c r="D753" s="150">
        <v>41200</v>
      </c>
      <c r="E753" s="151">
        <v>672</v>
      </c>
      <c r="F753" s="149" t="s">
        <v>2588</v>
      </c>
      <c r="G753" s="151">
        <v>672</v>
      </c>
      <c r="H753" s="149" t="s">
        <v>2588</v>
      </c>
      <c r="I753" s="149" t="s">
        <v>298</v>
      </c>
      <c r="J753" s="151" t="s">
        <v>293</v>
      </c>
      <c r="K753" s="149" t="s">
        <v>2589</v>
      </c>
      <c r="L753" s="105">
        <v>7921021469</v>
      </c>
      <c r="M753" s="149" t="s">
        <v>98</v>
      </c>
      <c r="N753" s="149" t="s">
        <v>2590</v>
      </c>
      <c r="O753" s="152" t="s">
        <v>160</v>
      </c>
      <c r="P753" s="153" t="s">
        <v>1767</v>
      </c>
      <c r="Q753" s="154">
        <v>45322</v>
      </c>
      <c r="R753" s="154"/>
      <c r="S753" s="110" t="s">
        <v>2591</v>
      </c>
      <c r="T753" s="154"/>
      <c r="U753" s="155" t="s">
        <v>1952</v>
      </c>
      <c r="V753" s="155" t="s">
        <v>2592</v>
      </c>
      <c r="W753" s="156"/>
      <c r="X753" s="157" t="s">
        <v>2593</v>
      </c>
      <c r="Y753" s="158" t="s">
        <v>285</v>
      </c>
      <c r="Z753" s="159">
        <v>154.82</v>
      </c>
      <c r="AA753" s="160">
        <v>60</v>
      </c>
      <c r="AB753" s="117">
        <f t="shared" si="99"/>
        <v>9289.1999999999989</v>
      </c>
      <c r="AC753" s="117">
        <f t="shared" si="100"/>
        <v>72.6554778</v>
      </c>
      <c r="AD753" s="118">
        <v>60</v>
      </c>
      <c r="AE753" s="117">
        <f t="shared" si="101"/>
        <v>9289.1999999999989</v>
      </c>
      <c r="AF753" s="117">
        <f t="shared" si="102"/>
        <v>72.6554778</v>
      </c>
      <c r="AG753" s="119">
        <f t="shared" si="103"/>
        <v>0</v>
      </c>
      <c r="AH753" s="120">
        <f t="shared" si="104"/>
        <v>0</v>
      </c>
      <c r="AI753" s="121">
        <f t="shared" si="105"/>
        <v>0</v>
      </c>
      <c r="AJ753" s="122" t="str">
        <f>+C753</f>
        <v>MALAYSIA</v>
      </c>
      <c r="AK753" s="122" t="str">
        <f>IF(ISNA(VLOOKUP(postponeList!D753,[1]Sheet!$A$2:$B$12,2,FALSE))," ",(VLOOKUP(postponeList!D753,[1]Sheet!$A$2:$B$12,2,FALSE)))</f>
        <v>PSD</v>
      </c>
      <c r="AL753" s="122" t="str">
        <f>IF(ISNA(VLOOKUP(E753,[1]Sheet!$G$2:$H$40,2,FALSE))," ",VLOOKUP(E753,[1]Sheet!$G$2:$H$40,2,FALSE))</f>
        <v>PM</v>
      </c>
      <c r="AM753" s="122" t="str">
        <f>IF(ISNA(VLOOKUP(G753,[1]Sheet!$K$2:$L$159,2,FALSE))," ",(VLOOKUP(G753,[1]Sheet!$K$2:$L$159,2,FALSE)))</f>
        <v>PM</v>
      </c>
      <c r="AN753" s="122" t="str">
        <f>IF(ISNA(VLOOKUP(I753&amp;C753,[1]Sheet!$D$2:$E$228,2,FALSE))," ",VLOOKUP(I753&amp;C753,[1]Sheet!$D$2:$E$228,2,FALSE))</f>
        <v>Gary, Yoshida</v>
      </c>
      <c r="AO753" s="122" t="str">
        <f>+I753&amp;C753</f>
        <v>PANMALAYSIA</v>
      </c>
      <c r="AP753" s="122" t="str">
        <f>C753&amp;D753&amp;E753&amp;G753&amp;I753&amp;O753</f>
        <v>MALAYSIA41200672672PANMAR</v>
      </c>
      <c r="AQ753" s="122" t="str">
        <f>B753&amp;D753&amp;N753</f>
        <v>SOUTH EAST ASIA41200WM</v>
      </c>
      <c r="AR753" s="123" t="str">
        <f>+D753&amp;J753</f>
        <v>41200SE</v>
      </c>
      <c r="AS753" s="124" t="str">
        <f t="shared" si="106"/>
        <v>Oth</v>
      </c>
      <c r="AT753" s="125" t="str">
        <f t="shared" si="107"/>
        <v>FV-SCGPW1</v>
      </c>
      <c r="AU753" s="125" t="e">
        <f>IF(NOT(AT753=""),VLOOKUP(AT753,[1]PSI_Category!A:B,2,0),"")</f>
        <v>#N/A</v>
      </c>
      <c r="AV753" s="161" t="s">
        <v>341</v>
      </c>
      <c r="AW753" s="161" t="s">
        <v>341</v>
      </c>
      <c r="AX753" s="161" t="s">
        <v>341</v>
      </c>
    </row>
    <row r="754" spans="1:50" s="103" customFormat="1" ht="11.4" customHeight="1" x14ac:dyDescent="0.3">
      <c r="B754" s="104" t="s">
        <v>1866</v>
      </c>
      <c r="C754" s="105" t="s">
        <v>1947</v>
      </c>
      <c r="D754" s="106">
        <v>31400</v>
      </c>
      <c r="E754" s="107">
        <v>672</v>
      </c>
      <c r="F754" s="105" t="s">
        <v>2588</v>
      </c>
      <c r="G754" s="107">
        <v>672</v>
      </c>
      <c r="H754" s="105" t="s">
        <v>2588</v>
      </c>
      <c r="I754" s="105" t="s">
        <v>298</v>
      </c>
      <c r="J754" s="107" t="s">
        <v>293</v>
      </c>
      <c r="K754" s="105">
        <v>92011858</v>
      </c>
      <c r="L754" s="105">
        <v>7921021464</v>
      </c>
      <c r="M754" s="105" t="s">
        <v>2594</v>
      </c>
      <c r="N754" s="105" t="s">
        <v>1809</v>
      </c>
      <c r="O754" s="108" t="s">
        <v>160</v>
      </c>
      <c r="P754" s="109" t="s">
        <v>1767</v>
      </c>
      <c r="Q754" s="110">
        <v>45377</v>
      </c>
      <c r="R754" s="110"/>
      <c r="S754" s="110">
        <v>45379</v>
      </c>
      <c r="T754" s="110"/>
      <c r="U754" s="111" t="s">
        <v>2002</v>
      </c>
      <c r="V754" s="111" t="s">
        <v>2003</v>
      </c>
      <c r="W754" s="112"/>
      <c r="X754" s="113"/>
      <c r="Y754" s="114" t="s">
        <v>285</v>
      </c>
      <c r="Z754" s="115">
        <v>16.11</v>
      </c>
      <c r="AA754" s="116">
        <v>60</v>
      </c>
      <c r="AB754" s="117">
        <f t="shared" si="99"/>
        <v>966.59999999999991</v>
      </c>
      <c r="AC754" s="117">
        <f t="shared" si="100"/>
        <v>7.5602618999999995</v>
      </c>
      <c r="AD754" s="118">
        <v>60</v>
      </c>
      <c r="AE754" s="117">
        <f t="shared" si="101"/>
        <v>966.59999999999991</v>
      </c>
      <c r="AF754" s="117">
        <f t="shared" si="102"/>
        <v>7.5602618999999995</v>
      </c>
      <c r="AG754" s="119">
        <f t="shared" si="103"/>
        <v>0</v>
      </c>
      <c r="AH754" s="120">
        <f t="shared" si="104"/>
        <v>0</v>
      </c>
      <c r="AI754" s="121">
        <f t="shared" si="105"/>
        <v>0</v>
      </c>
      <c r="AJ754" s="122" t="str">
        <f>+C754</f>
        <v>MALAYSIA</v>
      </c>
      <c r="AK754" s="122" t="str">
        <f>IF(ISNA(VLOOKUP(postponeList!D754,[1]Sheet!$A$2:$B$12,2,FALSE))," ",(VLOOKUP(postponeList!D754,[1]Sheet!$A$2:$B$12,2,FALSE)))</f>
        <v>PEWVN</v>
      </c>
      <c r="AL754" s="122" t="str">
        <f>IF(ISNA(VLOOKUP(E754,[1]Sheet!$G$2:$H$40,2,FALSE))," ",VLOOKUP(E754,[1]Sheet!$G$2:$H$40,2,FALSE))</f>
        <v>PM</v>
      </c>
      <c r="AM754" s="122" t="str">
        <f>IF(ISNA(VLOOKUP(G754,[1]Sheet!$K$2:$L$159,2,FALSE))," ",(VLOOKUP(G754,[1]Sheet!$K$2:$L$159,2,FALSE)))</f>
        <v>PM</v>
      </c>
      <c r="AN754" s="122" t="str">
        <f>IF(ISNA(VLOOKUP(I754&amp;C754,[1]Sheet!$D$2:$E$228,2,FALSE))," ",VLOOKUP(I754&amp;C754,[1]Sheet!$D$2:$E$228,2,FALSE))</f>
        <v>Gary, Yoshida</v>
      </c>
      <c r="AO754" s="122" t="str">
        <f>+I754&amp;C754</f>
        <v>PANMALAYSIA</v>
      </c>
      <c r="AP754" s="122" t="str">
        <f>C754&amp;D754&amp;E754&amp;G754&amp;I754&amp;O754</f>
        <v>MALAYSIA31400672672PANMAR</v>
      </c>
      <c r="AQ754" s="122" t="str">
        <f>B754&amp;D754&amp;N754</f>
        <v xml:space="preserve">SOUTH EAST ASIA31400VF </v>
      </c>
      <c r="AR754" s="123" t="str">
        <f>+D754&amp;J754</f>
        <v>31400SE</v>
      </c>
      <c r="AS754" s="124" t="str">
        <f t="shared" si="106"/>
        <v>Pro</v>
      </c>
      <c r="AT754" s="125" t="str">
        <f t="shared" si="107"/>
        <v>FV-10EGK203</v>
      </c>
      <c r="AU754" s="125" t="e">
        <f>IF(NOT(AT754=""),VLOOKUP(AT754,[1]PSI_Category!A:B,2,0),"")</f>
        <v>#N/A</v>
      </c>
      <c r="AV754" s="125" t="s">
        <v>543</v>
      </c>
      <c r="AW754" s="125" t="s">
        <v>543</v>
      </c>
      <c r="AX754" s="125" t="s">
        <v>543</v>
      </c>
    </row>
    <row r="755" spans="1:50" s="103" customFormat="1" ht="11.4" customHeight="1" x14ac:dyDescent="0.3">
      <c r="B755" s="104" t="s">
        <v>1866</v>
      </c>
      <c r="C755" s="105" t="s">
        <v>1947</v>
      </c>
      <c r="D755" s="106">
        <v>31400</v>
      </c>
      <c r="E755" s="107">
        <v>672</v>
      </c>
      <c r="F755" s="105" t="s">
        <v>2588</v>
      </c>
      <c r="G755" s="107">
        <v>672</v>
      </c>
      <c r="H755" s="105" t="s">
        <v>2588</v>
      </c>
      <c r="I755" s="105" t="s">
        <v>298</v>
      </c>
      <c r="J755" s="107" t="s">
        <v>293</v>
      </c>
      <c r="K755" s="105">
        <v>92011858</v>
      </c>
      <c r="L755" s="105" t="s">
        <v>2595</v>
      </c>
      <c r="M755" s="105" t="s">
        <v>2596</v>
      </c>
      <c r="N755" s="105" t="s">
        <v>1809</v>
      </c>
      <c r="O755" s="108" t="s">
        <v>160</v>
      </c>
      <c r="P755" s="109" t="s">
        <v>1767</v>
      </c>
      <c r="Q755" s="110">
        <v>45377</v>
      </c>
      <c r="R755" s="110"/>
      <c r="S755" s="110">
        <v>45379</v>
      </c>
      <c r="T755" s="110"/>
      <c r="U755" s="111" t="s">
        <v>2002</v>
      </c>
      <c r="V755" s="111" t="s">
        <v>2003</v>
      </c>
      <c r="W755" s="112"/>
      <c r="X755" s="113"/>
      <c r="Y755" s="114" t="s">
        <v>285</v>
      </c>
      <c r="Z755" s="115">
        <v>20.79</v>
      </c>
      <c r="AA755" s="116">
        <v>60</v>
      </c>
      <c r="AB755" s="117">
        <f t="shared" si="99"/>
        <v>1247.3999999999999</v>
      </c>
      <c r="AC755" s="117">
        <f t="shared" si="100"/>
        <v>9.7565390999999995</v>
      </c>
      <c r="AD755" s="132">
        <v>60</v>
      </c>
      <c r="AE755" s="117">
        <f t="shared" si="101"/>
        <v>1247.3999999999999</v>
      </c>
      <c r="AF755" s="117">
        <f t="shared" si="102"/>
        <v>9.7565390999999995</v>
      </c>
      <c r="AG755" s="119">
        <f t="shared" si="103"/>
        <v>0</v>
      </c>
      <c r="AH755" s="120">
        <f t="shared" si="104"/>
        <v>0</v>
      </c>
      <c r="AI755" s="121">
        <f t="shared" si="105"/>
        <v>0</v>
      </c>
      <c r="AJ755" s="122" t="str">
        <f>+C755</f>
        <v>MALAYSIA</v>
      </c>
      <c r="AK755" s="122" t="str">
        <f>IF(ISNA(VLOOKUP(postponeList!D755,[1]Sheet!$A$2:$B$12,2,FALSE))," ",(VLOOKUP(postponeList!D755,[1]Sheet!$A$2:$B$12,2,FALSE)))</f>
        <v>PEWVN</v>
      </c>
      <c r="AL755" s="122" t="str">
        <f>IF(ISNA(VLOOKUP(E755,[1]Sheet!$G$2:$H$40,2,FALSE))," ",VLOOKUP(E755,[1]Sheet!$G$2:$H$40,2,FALSE))</f>
        <v>PM</v>
      </c>
      <c r="AM755" s="122" t="str">
        <f>IF(ISNA(VLOOKUP(G755,[1]Sheet!$K$2:$L$159,2,FALSE))," ",(VLOOKUP(G755,[1]Sheet!$K$2:$L$159,2,FALSE)))</f>
        <v>PM</v>
      </c>
      <c r="AN755" s="122" t="str">
        <f>IF(ISNA(VLOOKUP(I755&amp;C755,[1]Sheet!$D$2:$E$228,2,FALSE))," ",VLOOKUP(I755&amp;C755,[1]Sheet!$D$2:$E$228,2,FALSE))</f>
        <v>Gary, Yoshida</v>
      </c>
      <c r="AO755" s="122" t="str">
        <f>+I755&amp;C755</f>
        <v>PANMALAYSIA</v>
      </c>
      <c r="AP755" s="122" t="str">
        <f>C755&amp;D755&amp;E755&amp;G755&amp;I755&amp;O755</f>
        <v>MALAYSIA31400672672PANMAR</v>
      </c>
      <c r="AQ755" s="122" t="str">
        <f>B755&amp;D755&amp;N755</f>
        <v xml:space="preserve">SOUTH EAST ASIA31400VF </v>
      </c>
      <c r="AR755" s="123" t="str">
        <f>+D755&amp;J755</f>
        <v>31400SE</v>
      </c>
      <c r="AS755" s="124" t="str">
        <f t="shared" si="106"/>
        <v>Pro</v>
      </c>
      <c r="AT755" s="125" t="str">
        <f t="shared" si="107"/>
        <v>FV-15EGK203</v>
      </c>
      <c r="AU755" s="125" t="e">
        <f>IF(NOT(AT755=""),VLOOKUP(AT755,[1]PSI_Category!A:B,2,0),"")</f>
        <v>#N/A</v>
      </c>
      <c r="AV755" s="125" t="s">
        <v>543</v>
      </c>
      <c r="AW755" s="125" t="s">
        <v>543</v>
      </c>
      <c r="AX755" s="125" t="s">
        <v>543</v>
      </c>
    </row>
    <row r="756" spans="1:50" s="103" customFormat="1" ht="11.4" customHeight="1" x14ac:dyDescent="0.3">
      <c r="B756" s="104" t="s">
        <v>1866</v>
      </c>
      <c r="C756" s="105" t="s">
        <v>1947</v>
      </c>
      <c r="D756" s="106">
        <v>31400</v>
      </c>
      <c r="E756" s="107">
        <v>672</v>
      </c>
      <c r="F756" s="105" t="s">
        <v>2588</v>
      </c>
      <c r="G756" s="107">
        <v>672</v>
      </c>
      <c r="H756" s="105" t="s">
        <v>2588</v>
      </c>
      <c r="I756" s="105" t="s">
        <v>298</v>
      </c>
      <c r="J756" s="107" t="s">
        <v>293</v>
      </c>
      <c r="K756" s="105">
        <v>92011859</v>
      </c>
      <c r="L756" s="105" t="s">
        <v>2597</v>
      </c>
      <c r="M756" s="105" t="s">
        <v>2598</v>
      </c>
      <c r="N756" s="105" t="s">
        <v>1818</v>
      </c>
      <c r="O756" s="108" t="s">
        <v>160</v>
      </c>
      <c r="P756" s="109" t="s">
        <v>1767</v>
      </c>
      <c r="Q756" s="110">
        <v>45377</v>
      </c>
      <c r="R756" s="110"/>
      <c r="S756" s="110">
        <v>45379</v>
      </c>
      <c r="T756" s="110"/>
      <c r="U756" s="111" t="s">
        <v>2002</v>
      </c>
      <c r="V756" s="111" t="s">
        <v>2003</v>
      </c>
      <c r="W756" s="112"/>
      <c r="X756" s="113"/>
      <c r="Y756" s="114" t="s">
        <v>285</v>
      </c>
      <c r="Z756" s="115">
        <v>19.260000000000002</v>
      </c>
      <c r="AA756" s="116">
        <v>300</v>
      </c>
      <c r="AB756" s="117">
        <f t="shared" si="99"/>
        <v>5778.0000000000009</v>
      </c>
      <c r="AC756" s="117">
        <f t="shared" si="100"/>
        <v>45.192627000000009</v>
      </c>
      <c r="AD756" s="132">
        <v>300</v>
      </c>
      <c r="AE756" s="117">
        <f t="shared" si="101"/>
        <v>5778.0000000000009</v>
      </c>
      <c r="AF756" s="117">
        <f t="shared" si="102"/>
        <v>45.192627000000009</v>
      </c>
      <c r="AG756" s="119">
        <f t="shared" si="103"/>
        <v>0</v>
      </c>
      <c r="AH756" s="120">
        <f t="shared" si="104"/>
        <v>0</v>
      </c>
      <c r="AI756" s="121">
        <f t="shared" si="105"/>
        <v>0</v>
      </c>
      <c r="AJ756" s="122" t="str">
        <f>+C756</f>
        <v>MALAYSIA</v>
      </c>
      <c r="AK756" s="122" t="str">
        <f>IF(ISNA(VLOOKUP(postponeList!D756,[1]Sheet!$A$2:$B$12,2,FALSE))," ",(VLOOKUP(postponeList!D756,[1]Sheet!$A$2:$B$12,2,FALSE)))</f>
        <v>PEWVN</v>
      </c>
      <c r="AL756" s="122" t="str">
        <f>IF(ISNA(VLOOKUP(E756,[1]Sheet!$G$2:$H$40,2,FALSE))," ",VLOOKUP(E756,[1]Sheet!$G$2:$H$40,2,FALSE))</f>
        <v>PM</v>
      </c>
      <c r="AM756" s="122" t="str">
        <f>IF(ISNA(VLOOKUP(G756,[1]Sheet!$K$2:$L$159,2,FALSE))," ",(VLOOKUP(G756,[1]Sheet!$K$2:$L$159,2,FALSE)))</f>
        <v>PM</v>
      </c>
      <c r="AN756" s="122" t="str">
        <f>IF(ISNA(VLOOKUP(I756&amp;C756,[1]Sheet!$D$2:$E$228,2,FALSE))," ",VLOOKUP(I756&amp;C756,[1]Sheet!$D$2:$E$228,2,FALSE))</f>
        <v>Gary, Yoshida</v>
      </c>
      <c r="AO756" s="122" t="str">
        <f>+I756&amp;C756</f>
        <v>PANMALAYSIA</v>
      </c>
      <c r="AP756" s="122" t="str">
        <f>C756&amp;D756&amp;E756&amp;G756&amp;I756&amp;O756</f>
        <v>MALAYSIA31400672672PANMAR</v>
      </c>
      <c r="AQ756" s="122" t="str">
        <f>B756&amp;D756&amp;N756</f>
        <v xml:space="preserve">SOUTH EAST ASIA31400WP </v>
      </c>
      <c r="AR756" s="123" t="str">
        <f>+D756&amp;J756</f>
        <v>31400SE</v>
      </c>
      <c r="AS756" s="124" t="str">
        <f t="shared" si="106"/>
        <v>Pro</v>
      </c>
      <c r="AT756" s="125" t="str">
        <f t="shared" si="107"/>
        <v>FV-15WU403V</v>
      </c>
      <c r="AU756" s="125" t="str">
        <f>IF(NOT(AT756=""),VLOOKUP(AT756,[1]PSI_Category!A:B,2,0),"")</f>
        <v>W/P</v>
      </c>
      <c r="AV756" s="125" t="s">
        <v>536</v>
      </c>
      <c r="AW756" s="125" t="s">
        <v>536</v>
      </c>
      <c r="AX756" s="125" t="s">
        <v>536</v>
      </c>
    </row>
    <row r="757" spans="1:50" s="103" customFormat="1" ht="11.4" customHeight="1" x14ac:dyDescent="0.3">
      <c r="B757" s="104" t="s">
        <v>1866</v>
      </c>
      <c r="C757" s="105" t="s">
        <v>1947</v>
      </c>
      <c r="D757" s="106">
        <v>31400</v>
      </c>
      <c r="E757" s="107">
        <v>672</v>
      </c>
      <c r="F757" s="105" t="s">
        <v>2588</v>
      </c>
      <c r="G757" s="107">
        <v>672</v>
      </c>
      <c r="H757" s="105" t="s">
        <v>2588</v>
      </c>
      <c r="I757" s="105" t="s">
        <v>298</v>
      </c>
      <c r="J757" s="107" t="s">
        <v>293</v>
      </c>
      <c r="K757" s="105">
        <v>92011860</v>
      </c>
      <c r="L757" s="105" t="s">
        <v>2599</v>
      </c>
      <c r="M757" s="105" t="s">
        <v>2600</v>
      </c>
      <c r="N757" s="105" t="s">
        <v>1809</v>
      </c>
      <c r="O757" s="108" t="s">
        <v>160</v>
      </c>
      <c r="P757" s="109" t="s">
        <v>1767</v>
      </c>
      <c r="Q757" s="110">
        <v>45377</v>
      </c>
      <c r="R757" s="110"/>
      <c r="S757" s="110">
        <v>45379</v>
      </c>
      <c r="T757" s="110"/>
      <c r="U757" s="111" t="s">
        <v>2002</v>
      </c>
      <c r="V757" s="111" t="s">
        <v>2003</v>
      </c>
      <c r="W757" s="112"/>
      <c r="X757" s="113"/>
      <c r="Y757" s="114" t="s">
        <v>285</v>
      </c>
      <c r="Z757" s="115">
        <v>16.87</v>
      </c>
      <c r="AA757" s="116">
        <v>2000</v>
      </c>
      <c r="AB757" s="117">
        <f t="shared" si="99"/>
        <v>33740</v>
      </c>
      <c r="AC757" s="117">
        <f t="shared" si="100"/>
        <v>263.89741000000004</v>
      </c>
      <c r="AD757" s="132">
        <v>2000</v>
      </c>
      <c r="AE757" s="117">
        <f t="shared" si="101"/>
        <v>33740</v>
      </c>
      <c r="AF757" s="117">
        <f t="shared" si="102"/>
        <v>263.89741000000004</v>
      </c>
      <c r="AG757" s="119">
        <f t="shared" si="103"/>
        <v>0</v>
      </c>
      <c r="AH757" s="120">
        <f t="shared" si="104"/>
        <v>0</v>
      </c>
      <c r="AI757" s="121">
        <f t="shared" si="105"/>
        <v>0</v>
      </c>
      <c r="AJ757" s="122" t="str">
        <f>+C757</f>
        <v>MALAYSIA</v>
      </c>
      <c r="AK757" s="122" t="str">
        <f>IF(ISNA(VLOOKUP(postponeList!D757,[1]Sheet!$A$2:$B$12,2,FALSE))," ",(VLOOKUP(postponeList!D757,[1]Sheet!$A$2:$B$12,2,FALSE)))</f>
        <v>PEWVN</v>
      </c>
      <c r="AL757" s="122" t="str">
        <f>IF(ISNA(VLOOKUP(E757,[1]Sheet!$G$2:$H$40,2,FALSE))," ",VLOOKUP(E757,[1]Sheet!$G$2:$H$40,2,FALSE))</f>
        <v>PM</v>
      </c>
      <c r="AM757" s="122" t="str">
        <f>IF(ISNA(VLOOKUP(G757,[1]Sheet!$K$2:$L$159,2,FALSE))," ",(VLOOKUP(G757,[1]Sheet!$K$2:$L$159,2,FALSE)))</f>
        <v>PM</v>
      </c>
      <c r="AN757" s="122" t="str">
        <f>IF(ISNA(VLOOKUP(I757&amp;C757,[1]Sheet!$D$2:$E$228,2,FALSE))," ",VLOOKUP(I757&amp;C757,[1]Sheet!$D$2:$E$228,2,FALSE))</f>
        <v>Gary, Yoshida</v>
      </c>
      <c r="AO757" s="122" t="str">
        <f>+I757&amp;C757</f>
        <v>PANMALAYSIA</v>
      </c>
      <c r="AP757" s="122" t="str">
        <f>C757&amp;D757&amp;E757&amp;G757&amp;I757&amp;O757</f>
        <v>MALAYSIA31400672672PANMAR</v>
      </c>
      <c r="AQ757" s="122" t="str">
        <f>B757&amp;D757&amp;N757</f>
        <v xml:space="preserve">SOUTH EAST ASIA31400VF </v>
      </c>
      <c r="AR757" s="123" t="str">
        <f>+D757&amp;J757</f>
        <v>31400SE</v>
      </c>
      <c r="AS757" s="124" t="str">
        <f t="shared" si="106"/>
        <v>Pro</v>
      </c>
      <c r="AT757" s="125" t="str">
        <f t="shared" si="107"/>
        <v>FV-20TGU603</v>
      </c>
      <c r="AU757" s="125" t="str">
        <f>IF(NOT(AT757=""),VLOOKUP(AT757,[1]PSI_Category!A:B,2,0),"")</f>
        <v>V/F</v>
      </c>
      <c r="AV757" s="125" t="s">
        <v>533</v>
      </c>
      <c r="AW757" s="125" t="s">
        <v>2601</v>
      </c>
      <c r="AX757" s="125" t="s">
        <v>533</v>
      </c>
    </row>
    <row r="758" spans="1:50" s="103" customFormat="1" ht="11.4" customHeight="1" x14ac:dyDescent="0.3">
      <c r="B758" s="104" t="s">
        <v>1866</v>
      </c>
      <c r="C758" s="105" t="s">
        <v>1947</v>
      </c>
      <c r="D758" s="106">
        <v>31400</v>
      </c>
      <c r="E758" s="107">
        <v>672</v>
      </c>
      <c r="F758" s="105" t="s">
        <v>2588</v>
      </c>
      <c r="G758" s="107">
        <v>672</v>
      </c>
      <c r="H758" s="105" t="s">
        <v>2588</v>
      </c>
      <c r="I758" s="105" t="s">
        <v>298</v>
      </c>
      <c r="J758" s="107" t="s">
        <v>293</v>
      </c>
      <c r="K758" s="105">
        <v>92011860</v>
      </c>
      <c r="L758" s="105" t="s">
        <v>2599</v>
      </c>
      <c r="M758" s="105" t="s">
        <v>2602</v>
      </c>
      <c r="N758" s="105" t="s">
        <v>1809</v>
      </c>
      <c r="O758" s="108" t="s">
        <v>160</v>
      </c>
      <c r="P758" s="109" t="s">
        <v>1767</v>
      </c>
      <c r="Q758" s="110">
        <v>45377</v>
      </c>
      <c r="R758" s="110"/>
      <c r="S758" s="110">
        <v>45379</v>
      </c>
      <c r="T758" s="110"/>
      <c r="U758" s="111" t="s">
        <v>2002</v>
      </c>
      <c r="V758" s="111" t="s">
        <v>2003</v>
      </c>
      <c r="W758" s="112"/>
      <c r="X758" s="113"/>
      <c r="Y758" s="114" t="s">
        <v>285</v>
      </c>
      <c r="Z758" s="115">
        <v>21.77</v>
      </c>
      <c r="AA758" s="116">
        <v>100</v>
      </c>
      <c r="AB758" s="117">
        <f t="shared" si="99"/>
        <v>2177</v>
      </c>
      <c r="AC758" s="117">
        <f t="shared" si="100"/>
        <v>17.0274055</v>
      </c>
      <c r="AD758" s="118">
        <v>100</v>
      </c>
      <c r="AE758" s="117">
        <f t="shared" si="101"/>
        <v>2177</v>
      </c>
      <c r="AF758" s="117">
        <f t="shared" si="102"/>
        <v>17.0274055</v>
      </c>
      <c r="AG758" s="119">
        <f t="shared" si="103"/>
        <v>0</v>
      </c>
      <c r="AH758" s="120">
        <f t="shared" si="104"/>
        <v>0</v>
      </c>
      <c r="AI758" s="121">
        <f t="shared" si="105"/>
        <v>0</v>
      </c>
      <c r="AJ758" s="122" t="str">
        <f>+C758</f>
        <v>MALAYSIA</v>
      </c>
      <c r="AK758" s="122" t="str">
        <f>IF(ISNA(VLOOKUP(postponeList!D758,[1]Sheet!$A$2:$B$12,2,FALSE))," ",(VLOOKUP(postponeList!D758,[1]Sheet!$A$2:$B$12,2,FALSE)))</f>
        <v>PEWVN</v>
      </c>
      <c r="AL758" s="122" t="str">
        <f>IF(ISNA(VLOOKUP(E758,[1]Sheet!$G$2:$H$40,2,FALSE))," ",VLOOKUP(E758,[1]Sheet!$G$2:$H$40,2,FALSE))</f>
        <v>PM</v>
      </c>
      <c r="AM758" s="122" t="str">
        <f>IF(ISNA(VLOOKUP(G758,[1]Sheet!$K$2:$L$159,2,FALSE))," ",(VLOOKUP(G758,[1]Sheet!$K$2:$L$159,2,FALSE)))</f>
        <v>PM</v>
      </c>
      <c r="AN758" s="122" t="str">
        <f>IF(ISNA(VLOOKUP(I758&amp;C758,[1]Sheet!$D$2:$E$228,2,FALSE))," ",VLOOKUP(I758&amp;C758,[1]Sheet!$D$2:$E$228,2,FALSE))</f>
        <v>Gary, Yoshida</v>
      </c>
      <c r="AO758" s="122" t="str">
        <f>+I758&amp;C758</f>
        <v>PANMALAYSIA</v>
      </c>
      <c r="AP758" s="122" t="str">
        <f>C758&amp;D758&amp;E758&amp;G758&amp;I758&amp;O758</f>
        <v>MALAYSIA31400672672PANMAR</v>
      </c>
      <c r="AQ758" s="122" t="str">
        <f>B758&amp;D758&amp;N758</f>
        <v xml:space="preserve">SOUTH EAST ASIA31400VF </v>
      </c>
      <c r="AR758" s="123" t="str">
        <f>+D758&amp;J758</f>
        <v>31400SE</v>
      </c>
      <c r="AS758" s="124" t="str">
        <f t="shared" si="106"/>
        <v>Pro</v>
      </c>
      <c r="AT758" s="125" t="str">
        <f t="shared" si="107"/>
        <v>FV-25AL103</v>
      </c>
      <c r="AU758" s="125" t="str">
        <f>IF(NOT(AT758=""),VLOOKUP(AT758,[1]PSI_Category!A:B,2,0),"")</f>
        <v>V/F</v>
      </c>
      <c r="AV758" s="125" t="s">
        <v>533</v>
      </c>
      <c r="AW758" s="125" t="s">
        <v>1726</v>
      </c>
      <c r="AX758" s="125" t="s">
        <v>533</v>
      </c>
    </row>
    <row r="759" spans="1:50" s="103" customFormat="1" ht="11.4" customHeight="1" x14ac:dyDescent="0.3">
      <c r="B759" s="104" t="s">
        <v>1866</v>
      </c>
      <c r="C759" s="105" t="s">
        <v>1947</v>
      </c>
      <c r="D759" s="106">
        <v>31400</v>
      </c>
      <c r="E759" s="107">
        <v>672</v>
      </c>
      <c r="F759" s="105" t="s">
        <v>2588</v>
      </c>
      <c r="G759" s="107">
        <v>672</v>
      </c>
      <c r="H759" s="105" t="s">
        <v>2588</v>
      </c>
      <c r="I759" s="105" t="s">
        <v>298</v>
      </c>
      <c r="J759" s="107" t="s">
        <v>293</v>
      </c>
      <c r="K759" s="105">
        <v>92011861</v>
      </c>
      <c r="L759" s="105" t="s">
        <v>2603</v>
      </c>
      <c r="M759" s="105" t="s">
        <v>2604</v>
      </c>
      <c r="N759" s="105" t="s">
        <v>1818</v>
      </c>
      <c r="O759" s="108" t="s">
        <v>160</v>
      </c>
      <c r="P759" s="109" t="s">
        <v>1767</v>
      </c>
      <c r="Q759" s="110">
        <v>45377</v>
      </c>
      <c r="R759" s="110"/>
      <c r="S759" s="110">
        <v>45379</v>
      </c>
      <c r="T759" s="110"/>
      <c r="U759" s="111" t="s">
        <v>2002</v>
      </c>
      <c r="V759" s="111" t="s">
        <v>2003</v>
      </c>
      <c r="W759" s="112"/>
      <c r="X759" s="113"/>
      <c r="Y759" s="114" t="s">
        <v>285</v>
      </c>
      <c r="Z759" s="115">
        <v>26.53</v>
      </c>
      <c r="AA759" s="116">
        <v>300</v>
      </c>
      <c r="AB759" s="117">
        <f t="shared" si="99"/>
        <v>7959</v>
      </c>
      <c r="AC759" s="117">
        <f t="shared" si="100"/>
        <v>62.251318500000004</v>
      </c>
      <c r="AD759" s="118">
        <v>300</v>
      </c>
      <c r="AE759" s="117">
        <f t="shared" si="101"/>
        <v>7959</v>
      </c>
      <c r="AF759" s="117">
        <f t="shared" si="102"/>
        <v>62.251318500000004</v>
      </c>
      <c r="AG759" s="119">
        <f t="shared" si="103"/>
        <v>0</v>
      </c>
      <c r="AH759" s="120">
        <f t="shared" si="104"/>
        <v>0</v>
      </c>
      <c r="AI759" s="121">
        <f t="shared" si="105"/>
        <v>0</v>
      </c>
      <c r="AJ759" s="122" t="str">
        <f>+C759</f>
        <v>MALAYSIA</v>
      </c>
      <c r="AK759" s="122" t="str">
        <f>IF(ISNA(VLOOKUP(postponeList!D759,[1]Sheet!$A$2:$B$12,2,FALSE))," ",(VLOOKUP(postponeList!D759,[1]Sheet!$A$2:$B$12,2,FALSE)))</f>
        <v>PEWVN</v>
      </c>
      <c r="AL759" s="122" t="str">
        <f>IF(ISNA(VLOOKUP(E759,[1]Sheet!$G$2:$H$40,2,FALSE))," ",VLOOKUP(E759,[1]Sheet!$G$2:$H$40,2,FALSE))</f>
        <v>PM</v>
      </c>
      <c r="AM759" s="122" t="str">
        <f>IF(ISNA(VLOOKUP(G759,[1]Sheet!$K$2:$L$159,2,FALSE))," ",(VLOOKUP(G759,[1]Sheet!$K$2:$L$159,2,FALSE)))</f>
        <v>PM</v>
      </c>
      <c r="AN759" s="122" t="str">
        <f>IF(ISNA(VLOOKUP(I759&amp;C759,[1]Sheet!$D$2:$E$228,2,FALSE))," ",VLOOKUP(I759&amp;C759,[1]Sheet!$D$2:$E$228,2,FALSE))</f>
        <v>Gary, Yoshida</v>
      </c>
      <c r="AO759" s="122" t="str">
        <f>+I759&amp;C759</f>
        <v>PANMALAYSIA</v>
      </c>
      <c r="AP759" s="122" t="str">
        <f>C759&amp;D759&amp;E759&amp;G759&amp;I759&amp;O759</f>
        <v>MALAYSIA31400672672PANMAR</v>
      </c>
      <c r="AQ759" s="122" t="str">
        <f>B759&amp;D759&amp;N759</f>
        <v xml:space="preserve">SOUTH EAST ASIA31400WP </v>
      </c>
      <c r="AR759" s="123" t="str">
        <f>+D759&amp;J759</f>
        <v>31400SE</v>
      </c>
      <c r="AS759" s="124" t="str">
        <f t="shared" si="106"/>
        <v>Pro</v>
      </c>
      <c r="AT759" s="125" t="str">
        <f t="shared" si="107"/>
        <v>FV-20WU403V</v>
      </c>
      <c r="AU759" s="125" t="str">
        <f>IF(NOT(AT759=""),VLOOKUP(AT759,[1]PSI_Category!A:B,2,0),"")</f>
        <v>W/P</v>
      </c>
      <c r="AV759" s="125" t="s">
        <v>536</v>
      </c>
      <c r="AW759" s="125" t="s">
        <v>536</v>
      </c>
      <c r="AX759" s="125" t="s">
        <v>536</v>
      </c>
    </row>
    <row r="760" spans="1:50" s="103" customFormat="1" ht="11.4" customHeight="1" x14ac:dyDescent="0.3">
      <c r="B760" s="104" t="s">
        <v>1866</v>
      </c>
      <c r="C760" s="105" t="s">
        <v>1947</v>
      </c>
      <c r="D760" s="106">
        <v>31400</v>
      </c>
      <c r="E760" s="107">
        <v>672</v>
      </c>
      <c r="F760" s="105" t="s">
        <v>2588</v>
      </c>
      <c r="G760" s="107">
        <v>672</v>
      </c>
      <c r="H760" s="105" t="s">
        <v>2588</v>
      </c>
      <c r="I760" s="105" t="s">
        <v>298</v>
      </c>
      <c r="J760" s="107" t="s">
        <v>293</v>
      </c>
      <c r="K760" s="105">
        <v>92011866</v>
      </c>
      <c r="L760" s="105" t="s">
        <v>2605</v>
      </c>
      <c r="M760" s="105" t="s">
        <v>2594</v>
      </c>
      <c r="N760" s="105" t="s">
        <v>1809</v>
      </c>
      <c r="O760" s="108" t="s">
        <v>160</v>
      </c>
      <c r="P760" s="109" t="s">
        <v>1767</v>
      </c>
      <c r="Q760" s="110">
        <v>45377</v>
      </c>
      <c r="R760" s="110"/>
      <c r="S760" s="110">
        <v>45379</v>
      </c>
      <c r="T760" s="110"/>
      <c r="U760" s="111" t="s">
        <v>2002</v>
      </c>
      <c r="V760" s="111" t="s">
        <v>2003</v>
      </c>
      <c r="W760" s="112"/>
      <c r="X760" s="113"/>
      <c r="Y760" s="114" t="s">
        <v>285</v>
      </c>
      <c r="Z760" s="115">
        <v>16.11</v>
      </c>
      <c r="AA760" s="116">
        <v>70</v>
      </c>
      <c r="AB760" s="117">
        <f t="shared" si="99"/>
        <v>1127.7</v>
      </c>
      <c r="AC760" s="117">
        <f t="shared" si="100"/>
        <v>8.8203055500000005</v>
      </c>
      <c r="AD760" s="118">
        <v>70</v>
      </c>
      <c r="AE760" s="117">
        <f t="shared" si="101"/>
        <v>1127.7</v>
      </c>
      <c r="AF760" s="117">
        <f t="shared" si="102"/>
        <v>8.8203055500000005</v>
      </c>
      <c r="AG760" s="119">
        <f t="shared" si="103"/>
        <v>0</v>
      </c>
      <c r="AH760" s="120">
        <f t="shared" si="104"/>
        <v>0</v>
      </c>
      <c r="AI760" s="121">
        <f t="shared" si="105"/>
        <v>0</v>
      </c>
      <c r="AJ760" s="122" t="str">
        <f>+C760</f>
        <v>MALAYSIA</v>
      </c>
      <c r="AK760" s="122" t="str">
        <f>IF(ISNA(VLOOKUP(postponeList!D760,[1]Sheet!$A$2:$B$12,2,FALSE))," ",(VLOOKUP(postponeList!D760,[1]Sheet!$A$2:$B$12,2,FALSE)))</f>
        <v>PEWVN</v>
      </c>
      <c r="AL760" s="122" t="str">
        <f>IF(ISNA(VLOOKUP(E760,[1]Sheet!$G$2:$H$40,2,FALSE))," ",VLOOKUP(E760,[1]Sheet!$G$2:$H$40,2,FALSE))</f>
        <v>PM</v>
      </c>
      <c r="AM760" s="122" t="str">
        <f>IF(ISNA(VLOOKUP(G760,[1]Sheet!$K$2:$L$159,2,FALSE))," ",(VLOOKUP(G760,[1]Sheet!$K$2:$L$159,2,FALSE)))</f>
        <v>PM</v>
      </c>
      <c r="AN760" s="122" t="str">
        <f>IF(ISNA(VLOOKUP(I760&amp;C760,[1]Sheet!$D$2:$E$228,2,FALSE))," ",VLOOKUP(I760&amp;C760,[1]Sheet!$D$2:$E$228,2,FALSE))</f>
        <v>Gary, Yoshida</v>
      </c>
      <c r="AO760" s="122" t="str">
        <f>+I760&amp;C760</f>
        <v>PANMALAYSIA</v>
      </c>
      <c r="AP760" s="122" t="str">
        <f>C760&amp;D760&amp;E760&amp;G760&amp;I760&amp;O760</f>
        <v>MALAYSIA31400672672PANMAR</v>
      </c>
      <c r="AQ760" s="122" t="str">
        <f>B760&amp;D760&amp;N760</f>
        <v xml:space="preserve">SOUTH EAST ASIA31400VF </v>
      </c>
      <c r="AR760" s="123" t="str">
        <f>+D760&amp;J760</f>
        <v>31400SE</v>
      </c>
      <c r="AS760" s="124" t="str">
        <f t="shared" si="106"/>
        <v>Pro</v>
      </c>
      <c r="AT760" s="125" t="str">
        <f t="shared" si="107"/>
        <v>FV-10EGK203</v>
      </c>
      <c r="AU760" s="125" t="e">
        <f>IF(NOT(AT760=""),VLOOKUP(AT760,[1]PSI_Category!A:B,2,0),"")</f>
        <v>#N/A</v>
      </c>
      <c r="AV760" s="125" t="s">
        <v>543</v>
      </c>
      <c r="AW760" s="125" t="s">
        <v>543</v>
      </c>
      <c r="AX760" s="125" t="s">
        <v>543</v>
      </c>
    </row>
    <row r="761" spans="1:50" s="103" customFormat="1" ht="11.4" customHeight="1" x14ac:dyDescent="0.3">
      <c r="B761" s="104" t="s">
        <v>1866</v>
      </c>
      <c r="C761" s="105" t="s">
        <v>1947</v>
      </c>
      <c r="D761" s="106">
        <v>31400</v>
      </c>
      <c r="E761" s="107">
        <v>672</v>
      </c>
      <c r="F761" s="105" t="s">
        <v>2588</v>
      </c>
      <c r="G761" s="107">
        <v>672</v>
      </c>
      <c r="H761" s="105" t="s">
        <v>2588</v>
      </c>
      <c r="I761" s="105" t="s">
        <v>298</v>
      </c>
      <c r="J761" s="107" t="s">
        <v>293</v>
      </c>
      <c r="K761" s="105">
        <v>92011866</v>
      </c>
      <c r="L761" s="105" t="s">
        <v>2605</v>
      </c>
      <c r="M761" s="105" t="s">
        <v>2596</v>
      </c>
      <c r="N761" s="105" t="s">
        <v>1809</v>
      </c>
      <c r="O761" s="108" t="s">
        <v>160</v>
      </c>
      <c r="P761" s="109" t="s">
        <v>1767</v>
      </c>
      <c r="Q761" s="110">
        <v>45377</v>
      </c>
      <c r="R761" s="110"/>
      <c r="S761" s="110">
        <v>45379</v>
      </c>
      <c r="T761" s="110"/>
      <c r="U761" s="111" t="s">
        <v>2002</v>
      </c>
      <c r="V761" s="111" t="s">
        <v>2003</v>
      </c>
      <c r="W761" s="112"/>
      <c r="X761" s="113"/>
      <c r="Y761" s="114" t="s">
        <v>285</v>
      </c>
      <c r="Z761" s="115">
        <v>20.79</v>
      </c>
      <c r="AA761" s="116">
        <v>80</v>
      </c>
      <c r="AB761" s="117">
        <f t="shared" si="99"/>
        <v>1663.1999999999998</v>
      </c>
      <c r="AC761" s="117">
        <f t="shared" si="100"/>
        <v>13.008718799999999</v>
      </c>
      <c r="AD761" s="118">
        <v>80</v>
      </c>
      <c r="AE761" s="117">
        <f t="shared" si="101"/>
        <v>1663.1999999999998</v>
      </c>
      <c r="AF761" s="117">
        <f t="shared" si="102"/>
        <v>13.008718799999999</v>
      </c>
      <c r="AG761" s="119">
        <f t="shared" si="103"/>
        <v>0</v>
      </c>
      <c r="AH761" s="120">
        <f t="shared" si="104"/>
        <v>0</v>
      </c>
      <c r="AI761" s="121">
        <f t="shared" si="105"/>
        <v>0</v>
      </c>
      <c r="AJ761" s="122" t="str">
        <f>+C761</f>
        <v>MALAYSIA</v>
      </c>
      <c r="AK761" s="122" t="str">
        <f>IF(ISNA(VLOOKUP(postponeList!D761,[1]Sheet!$A$2:$B$12,2,FALSE))," ",(VLOOKUP(postponeList!D761,[1]Sheet!$A$2:$B$12,2,FALSE)))</f>
        <v>PEWVN</v>
      </c>
      <c r="AL761" s="122" t="str">
        <f>IF(ISNA(VLOOKUP(E761,[1]Sheet!$G$2:$H$40,2,FALSE))," ",VLOOKUP(E761,[1]Sheet!$G$2:$H$40,2,FALSE))</f>
        <v>PM</v>
      </c>
      <c r="AM761" s="122" t="str">
        <f>IF(ISNA(VLOOKUP(G761,[1]Sheet!$K$2:$L$159,2,FALSE))," ",(VLOOKUP(G761,[1]Sheet!$K$2:$L$159,2,FALSE)))</f>
        <v>PM</v>
      </c>
      <c r="AN761" s="122" t="str">
        <f>IF(ISNA(VLOOKUP(I761&amp;C761,[1]Sheet!$D$2:$E$228,2,FALSE))," ",VLOOKUP(I761&amp;C761,[1]Sheet!$D$2:$E$228,2,FALSE))</f>
        <v>Gary, Yoshida</v>
      </c>
      <c r="AO761" s="122" t="str">
        <f>+I761&amp;C761</f>
        <v>PANMALAYSIA</v>
      </c>
      <c r="AP761" s="122" t="str">
        <f>C761&amp;D761&amp;E761&amp;G761&amp;I761&amp;O761</f>
        <v>MALAYSIA31400672672PANMAR</v>
      </c>
      <c r="AQ761" s="122" t="str">
        <f>B761&amp;D761&amp;N761</f>
        <v xml:space="preserve">SOUTH EAST ASIA31400VF </v>
      </c>
      <c r="AR761" s="123" t="str">
        <f>+D761&amp;J761</f>
        <v>31400SE</v>
      </c>
      <c r="AS761" s="124" t="str">
        <f t="shared" si="106"/>
        <v>Pro</v>
      </c>
      <c r="AT761" s="125" t="str">
        <f t="shared" si="107"/>
        <v>FV-15EGK203</v>
      </c>
      <c r="AU761" s="125" t="e">
        <f>IF(NOT(AT761=""),VLOOKUP(AT761,[1]PSI_Category!A:B,2,0),"")</f>
        <v>#N/A</v>
      </c>
      <c r="AV761" s="125" t="s">
        <v>543</v>
      </c>
      <c r="AW761" s="125" t="s">
        <v>543</v>
      </c>
      <c r="AX761" s="125" t="s">
        <v>543</v>
      </c>
    </row>
    <row r="762" spans="1:50" s="103" customFormat="1" ht="11.4" customHeight="1" x14ac:dyDescent="0.3">
      <c r="B762" s="104" t="s">
        <v>1866</v>
      </c>
      <c r="C762" s="105" t="s">
        <v>1947</v>
      </c>
      <c r="D762" s="106">
        <v>31300</v>
      </c>
      <c r="E762" s="107">
        <v>672</v>
      </c>
      <c r="F762" s="105" t="s">
        <v>2588</v>
      </c>
      <c r="G762" s="107">
        <v>672</v>
      </c>
      <c r="H762" s="105" t="s">
        <v>2588</v>
      </c>
      <c r="I762" s="105" t="s">
        <v>298</v>
      </c>
      <c r="J762" s="107" t="s">
        <v>293</v>
      </c>
      <c r="K762" s="105">
        <v>92011862</v>
      </c>
      <c r="L762" s="105" t="s">
        <v>2606</v>
      </c>
      <c r="M762" s="105" t="s">
        <v>2607</v>
      </c>
      <c r="N762" s="105" t="s">
        <v>1809</v>
      </c>
      <c r="O762" s="108" t="s">
        <v>160</v>
      </c>
      <c r="P762" s="109" t="s">
        <v>1767</v>
      </c>
      <c r="Q762" s="110"/>
      <c r="R762" s="110"/>
      <c r="S762" s="110"/>
      <c r="T762" s="110"/>
      <c r="U762" s="111"/>
      <c r="V762" s="111"/>
      <c r="W762" s="112"/>
      <c r="X762" s="113"/>
      <c r="Y762" s="114" t="s">
        <v>285</v>
      </c>
      <c r="Z762" s="115">
        <v>62.99</v>
      </c>
      <c r="AA762" s="116">
        <v>60</v>
      </c>
      <c r="AB762" s="117">
        <f t="shared" si="99"/>
        <v>3779.4</v>
      </c>
      <c r="AC762" s="117">
        <f t="shared" si="100"/>
        <v>29.560577100000003</v>
      </c>
      <c r="AD762" s="118"/>
      <c r="AE762" s="117">
        <f t="shared" si="101"/>
        <v>0</v>
      </c>
      <c r="AF762" s="117">
        <f t="shared" si="102"/>
        <v>0</v>
      </c>
      <c r="AG762" s="119">
        <f t="shared" si="103"/>
        <v>60</v>
      </c>
      <c r="AH762" s="120">
        <f t="shared" si="104"/>
        <v>3779.4</v>
      </c>
      <c r="AI762" s="121">
        <f t="shared" si="105"/>
        <v>29.560577100000003</v>
      </c>
      <c r="AJ762" s="122" t="str">
        <f>+C762</f>
        <v>MALAYSIA</v>
      </c>
      <c r="AK762" s="122" t="str">
        <f>IF(ISNA(VLOOKUP(postponeList!D762,[1]Sheet!$A$2:$B$12,2,FALSE))," ",(VLOOKUP(postponeList!D762,[1]Sheet!$A$2:$B$12,2,FALSE)))</f>
        <v>PMI</v>
      </c>
      <c r="AL762" s="122" t="str">
        <f>IF(ISNA(VLOOKUP(E762,[1]Sheet!$G$2:$H$40,2,FALSE))," ",VLOOKUP(E762,[1]Sheet!$G$2:$H$40,2,FALSE))</f>
        <v>PM</v>
      </c>
      <c r="AM762" s="122" t="str">
        <f>IF(ISNA(VLOOKUP(G762,[1]Sheet!$K$2:$L$159,2,FALSE))," ",(VLOOKUP(G762,[1]Sheet!$K$2:$L$159,2,FALSE)))</f>
        <v>PM</v>
      </c>
      <c r="AN762" s="122" t="str">
        <f>IF(ISNA(VLOOKUP(I762&amp;C762,[1]Sheet!$D$2:$E$228,2,FALSE))," ",VLOOKUP(I762&amp;C762,[1]Sheet!$D$2:$E$228,2,FALSE))</f>
        <v>Gary, Yoshida</v>
      </c>
      <c r="AO762" s="122" t="str">
        <f>+I762&amp;C762</f>
        <v>PANMALAYSIA</v>
      </c>
      <c r="AP762" s="122" t="str">
        <f>C762&amp;D762&amp;E762&amp;G762&amp;I762&amp;O762</f>
        <v>MALAYSIA31300672672PANMAR</v>
      </c>
      <c r="AQ762" s="122" t="str">
        <f>B762&amp;D762&amp;N762</f>
        <v xml:space="preserve">SOUTH EAST ASIA31300VF </v>
      </c>
      <c r="AR762" s="123" t="str">
        <f>+D762&amp;J762</f>
        <v>31300SE</v>
      </c>
      <c r="AS762" s="124" t="str">
        <f t="shared" si="106"/>
        <v/>
      </c>
      <c r="AT762" s="125" t="str">
        <f t="shared" si="107"/>
        <v>FV-40KAU103</v>
      </c>
      <c r="AU762" s="125" t="e">
        <f>IF(NOT(AT762=""),VLOOKUP(AT762,[1]PSI_Category!A:B,2,0),"")</f>
        <v>#N/A</v>
      </c>
      <c r="AV762" s="125" t="s">
        <v>533</v>
      </c>
      <c r="AW762" s="125" t="s">
        <v>533</v>
      </c>
      <c r="AX762" s="125" t="s">
        <v>2559</v>
      </c>
    </row>
    <row r="763" spans="1:50" s="103" customFormat="1" ht="11.4" customHeight="1" x14ac:dyDescent="0.3">
      <c r="B763" s="104" t="s">
        <v>1866</v>
      </c>
      <c r="C763" s="105" t="s">
        <v>1947</v>
      </c>
      <c r="D763" s="106">
        <v>31300</v>
      </c>
      <c r="E763" s="107">
        <v>672</v>
      </c>
      <c r="F763" s="105" t="s">
        <v>2588</v>
      </c>
      <c r="G763" s="107">
        <v>672</v>
      </c>
      <c r="H763" s="105" t="s">
        <v>2588</v>
      </c>
      <c r="I763" s="105" t="s">
        <v>298</v>
      </c>
      <c r="J763" s="107" t="s">
        <v>293</v>
      </c>
      <c r="K763" s="105">
        <v>92011863</v>
      </c>
      <c r="L763" s="105" t="s">
        <v>2608</v>
      </c>
      <c r="M763" s="105" t="s">
        <v>2609</v>
      </c>
      <c r="N763" s="105" t="s">
        <v>2610</v>
      </c>
      <c r="O763" s="108" t="s">
        <v>160</v>
      </c>
      <c r="P763" s="109" t="s">
        <v>1767</v>
      </c>
      <c r="Q763" s="110"/>
      <c r="R763" s="110"/>
      <c r="S763" s="110"/>
      <c r="T763" s="110"/>
      <c r="U763" s="111"/>
      <c r="V763" s="111"/>
      <c r="W763" s="112"/>
      <c r="X763" s="113"/>
      <c r="Y763" s="114" t="s">
        <v>285</v>
      </c>
      <c r="Z763" s="115">
        <v>56.58</v>
      </c>
      <c r="AA763" s="116">
        <v>2090</v>
      </c>
      <c r="AB763" s="117">
        <f t="shared" si="99"/>
        <v>118252.2</v>
      </c>
      <c r="AC763" s="117">
        <f t="shared" si="100"/>
        <v>924.90958230000001</v>
      </c>
      <c r="AD763" s="118"/>
      <c r="AE763" s="117">
        <f t="shared" si="101"/>
        <v>0</v>
      </c>
      <c r="AF763" s="117">
        <f t="shared" si="102"/>
        <v>0</v>
      </c>
      <c r="AG763" s="119">
        <f t="shared" si="103"/>
        <v>2090</v>
      </c>
      <c r="AH763" s="120">
        <f t="shared" si="104"/>
        <v>118252.2</v>
      </c>
      <c r="AI763" s="121">
        <f t="shared" si="105"/>
        <v>924.90958230000001</v>
      </c>
      <c r="AJ763" s="122" t="str">
        <f>+C763</f>
        <v>MALAYSIA</v>
      </c>
      <c r="AK763" s="122" t="str">
        <f>IF(ISNA(VLOOKUP(postponeList!D763,[1]Sheet!$A$2:$B$12,2,FALSE))," ",(VLOOKUP(postponeList!D763,[1]Sheet!$A$2:$B$12,2,FALSE)))</f>
        <v>PMI</v>
      </c>
      <c r="AL763" s="122" t="str">
        <f>IF(ISNA(VLOOKUP(E763,[1]Sheet!$G$2:$H$40,2,FALSE))," ",VLOOKUP(E763,[1]Sheet!$G$2:$H$40,2,FALSE))</f>
        <v>PM</v>
      </c>
      <c r="AM763" s="122" t="str">
        <f>IF(ISNA(VLOOKUP(G763,[1]Sheet!$K$2:$L$159,2,FALSE))," ",(VLOOKUP(G763,[1]Sheet!$K$2:$L$159,2,FALSE)))</f>
        <v>PM</v>
      </c>
      <c r="AN763" s="122" t="str">
        <f>IF(ISNA(VLOOKUP(I763&amp;C763,[1]Sheet!$D$2:$E$228,2,FALSE))," ",VLOOKUP(I763&amp;C763,[1]Sheet!$D$2:$E$228,2,FALSE))</f>
        <v>Gary, Yoshida</v>
      </c>
      <c r="AO763" s="122" t="str">
        <f>+I763&amp;C763</f>
        <v>PANMALAYSIA</v>
      </c>
      <c r="AP763" s="122" t="str">
        <f>C763&amp;D763&amp;E763&amp;G763&amp;I763&amp;O763</f>
        <v>MALAYSIA31300672672PANMAR</v>
      </c>
      <c r="AQ763" s="122" t="str">
        <f>B763&amp;D763&amp;N763</f>
        <v xml:space="preserve">SOUTH EAST ASIA31300PP </v>
      </c>
      <c r="AR763" s="123" t="str">
        <f>+D763&amp;J763</f>
        <v>31300SE</v>
      </c>
      <c r="AS763" s="124" t="str">
        <f t="shared" si="106"/>
        <v/>
      </c>
      <c r="AT763" s="125" t="str">
        <f t="shared" si="107"/>
        <v>A-130JACK-IMA5</v>
      </c>
      <c r="AU763" s="125" t="str">
        <f>IF(NOT(AT763=""),VLOOKUP(AT763,[1]PSI_Category!A:B,2,0),"")</f>
        <v xml:space="preserve">PP </v>
      </c>
      <c r="AV763" s="125" t="s">
        <v>2611</v>
      </c>
      <c r="AW763" s="125" t="s">
        <v>2611</v>
      </c>
      <c r="AX763" s="125" t="s">
        <v>2611</v>
      </c>
    </row>
    <row r="764" spans="1:50" s="133" customFormat="1" ht="11.4" customHeight="1" x14ac:dyDescent="0.3">
      <c r="A764" s="103"/>
      <c r="B764" s="104" t="s">
        <v>1866</v>
      </c>
      <c r="C764" s="105" t="s">
        <v>1947</v>
      </c>
      <c r="D764" s="106">
        <v>32100</v>
      </c>
      <c r="E764" s="107">
        <v>672</v>
      </c>
      <c r="F764" s="105" t="s">
        <v>2588</v>
      </c>
      <c r="G764" s="107">
        <v>672</v>
      </c>
      <c r="H764" s="105" t="s">
        <v>2588</v>
      </c>
      <c r="I764" s="105" t="s">
        <v>298</v>
      </c>
      <c r="J764" s="107" t="s">
        <v>293</v>
      </c>
      <c r="K764" s="105">
        <v>92011864</v>
      </c>
      <c r="L764" s="105" t="s">
        <v>2612</v>
      </c>
      <c r="M764" s="105" t="s">
        <v>2613</v>
      </c>
      <c r="N764" s="105" t="s">
        <v>2062</v>
      </c>
      <c r="O764" s="108" t="s">
        <v>160</v>
      </c>
      <c r="P764" s="109" t="s">
        <v>1767</v>
      </c>
      <c r="Q764" s="110"/>
      <c r="R764" s="110"/>
      <c r="S764" s="110"/>
      <c r="T764" s="110"/>
      <c r="U764" s="111"/>
      <c r="V764" s="111"/>
      <c r="W764" s="112"/>
      <c r="X764" s="113"/>
      <c r="Y764" s="114" t="s">
        <v>285</v>
      </c>
      <c r="Z764" s="115">
        <v>212</v>
      </c>
      <c r="AA764" s="116">
        <v>50</v>
      </c>
      <c r="AB764" s="117">
        <f t="shared" si="99"/>
        <v>10600</v>
      </c>
      <c r="AC764" s="117">
        <f t="shared" si="100"/>
        <v>82.907900000000012</v>
      </c>
      <c r="AD764" s="118"/>
      <c r="AE764" s="117">
        <f t="shared" si="101"/>
        <v>0</v>
      </c>
      <c r="AF764" s="117">
        <f t="shared" si="102"/>
        <v>0</v>
      </c>
      <c r="AG764" s="119">
        <f t="shared" si="103"/>
        <v>50</v>
      </c>
      <c r="AH764" s="120">
        <f t="shared" si="104"/>
        <v>10600</v>
      </c>
      <c r="AI764" s="121">
        <f t="shared" si="105"/>
        <v>82.907900000000012</v>
      </c>
      <c r="AJ764" s="122" t="str">
        <f>+C764</f>
        <v>MALAYSIA</v>
      </c>
      <c r="AK764" s="122" t="str">
        <f>IF(ISNA(VLOOKUP(postponeList!D764,[1]Sheet!$A$2:$B$12,2,FALSE))," ",(VLOOKUP(postponeList!D764,[1]Sheet!$A$2:$B$12,2,FALSE)))</f>
        <v>PESGD</v>
      </c>
      <c r="AL764" s="122" t="str">
        <f>IF(ISNA(VLOOKUP(E764,[1]Sheet!$G$2:$H$40,2,FALSE))," ",VLOOKUP(E764,[1]Sheet!$G$2:$H$40,2,FALSE))</f>
        <v>PM</v>
      </c>
      <c r="AM764" s="122" t="str">
        <f>IF(ISNA(VLOOKUP(G764,[1]Sheet!$K$2:$L$159,2,FALSE))," ",(VLOOKUP(G764,[1]Sheet!$K$2:$L$159,2,FALSE)))</f>
        <v>PM</v>
      </c>
      <c r="AN764" s="122" t="str">
        <f>IF(ISNA(VLOOKUP(I764&amp;C764,[1]Sheet!$D$2:$E$228,2,FALSE))," ",VLOOKUP(I764&amp;C764,[1]Sheet!$D$2:$E$228,2,FALSE))</f>
        <v>Gary, Yoshida</v>
      </c>
      <c r="AO764" s="122" t="str">
        <f>+I764&amp;C764</f>
        <v>PANMALAYSIA</v>
      </c>
      <c r="AP764" s="122" t="str">
        <f>C764&amp;D764&amp;E764&amp;G764&amp;I764&amp;O764</f>
        <v>MALAYSIA32100672672PANMAR</v>
      </c>
      <c r="AQ764" s="122" t="str">
        <f>B764&amp;D764&amp;N764</f>
        <v xml:space="preserve">SOUTH EAST ASIA32100AP </v>
      </c>
      <c r="AR764" s="123" t="str">
        <f>+D764&amp;J764</f>
        <v>32100SE</v>
      </c>
      <c r="AS764" s="124" t="str">
        <f t="shared" si="106"/>
        <v/>
      </c>
      <c r="AT764" s="125" t="str">
        <f t="shared" si="107"/>
        <v>F-PXU70AWM</v>
      </c>
      <c r="AU764" s="125" t="e">
        <f>IF(NOT(AT764=""),VLOOKUP(AT764,[1]PSI_Category!A:B,2,0),"")</f>
        <v>#N/A</v>
      </c>
      <c r="AV764" s="125" t="s">
        <v>2063</v>
      </c>
      <c r="AW764" s="125" t="s">
        <v>2063</v>
      </c>
      <c r="AX764" s="125" t="s">
        <v>2063</v>
      </c>
    </row>
    <row r="765" spans="1:50" s="103" customFormat="1" ht="11.4" customHeight="1" x14ac:dyDescent="0.3">
      <c r="B765" s="104" t="s">
        <v>1866</v>
      </c>
      <c r="C765" s="105" t="s">
        <v>1947</v>
      </c>
      <c r="D765" s="106">
        <v>32100</v>
      </c>
      <c r="E765" s="107">
        <v>672</v>
      </c>
      <c r="F765" s="105" t="s">
        <v>2588</v>
      </c>
      <c r="G765" s="107">
        <v>672</v>
      </c>
      <c r="H765" s="105" t="s">
        <v>2588</v>
      </c>
      <c r="I765" s="105" t="s">
        <v>298</v>
      </c>
      <c r="J765" s="107" t="s">
        <v>293</v>
      </c>
      <c r="K765" s="105">
        <v>92011864</v>
      </c>
      <c r="L765" s="105" t="s">
        <v>2612</v>
      </c>
      <c r="M765" s="105" t="s">
        <v>2614</v>
      </c>
      <c r="N765" s="105" t="s">
        <v>2062</v>
      </c>
      <c r="O765" s="108" t="s">
        <v>160</v>
      </c>
      <c r="P765" s="109" t="s">
        <v>1767</v>
      </c>
      <c r="Q765" s="110"/>
      <c r="R765" s="110"/>
      <c r="S765" s="110"/>
      <c r="T765" s="110"/>
      <c r="U765" s="111"/>
      <c r="V765" s="111"/>
      <c r="W765" s="112"/>
      <c r="X765" s="113"/>
      <c r="Y765" s="114" t="s">
        <v>285</v>
      </c>
      <c r="Z765" s="115">
        <v>113.19</v>
      </c>
      <c r="AA765" s="116">
        <v>50</v>
      </c>
      <c r="AB765" s="117">
        <f t="shared" si="99"/>
        <v>5659.5</v>
      </c>
      <c r="AC765" s="117">
        <f t="shared" si="100"/>
        <v>44.265779250000001</v>
      </c>
      <c r="AD765" s="118"/>
      <c r="AE765" s="117">
        <f t="shared" si="101"/>
        <v>0</v>
      </c>
      <c r="AF765" s="117">
        <f t="shared" si="102"/>
        <v>0</v>
      </c>
      <c r="AG765" s="119">
        <f t="shared" si="103"/>
        <v>50</v>
      </c>
      <c r="AH765" s="120">
        <f t="shared" si="104"/>
        <v>5659.5</v>
      </c>
      <c r="AI765" s="121">
        <f t="shared" si="105"/>
        <v>44.265779250000001</v>
      </c>
      <c r="AJ765" s="122" t="str">
        <f>+C765</f>
        <v>MALAYSIA</v>
      </c>
      <c r="AK765" s="122" t="str">
        <f>IF(ISNA(VLOOKUP(postponeList!D765,[1]Sheet!$A$2:$B$12,2,FALSE))," ",(VLOOKUP(postponeList!D765,[1]Sheet!$A$2:$B$12,2,FALSE)))</f>
        <v>PESGD</v>
      </c>
      <c r="AL765" s="122" t="str">
        <f>IF(ISNA(VLOOKUP(E765,[1]Sheet!$G$2:$H$40,2,FALSE))," ",VLOOKUP(E765,[1]Sheet!$G$2:$H$40,2,FALSE))</f>
        <v>PM</v>
      </c>
      <c r="AM765" s="122" t="str">
        <f>IF(ISNA(VLOOKUP(G765,[1]Sheet!$K$2:$L$159,2,FALSE))," ",(VLOOKUP(G765,[1]Sheet!$K$2:$L$159,2,FALSE)))</f>
        <v>PM</v>
      </c>
      <c r="AN765" s="122" t="str">
        <f>IF(ISNA(VLOOKUP(I765&amp;C765,[1]Sheet!$D$2:$E$228,2,FALSE))," ",VLOOKUP(I765&amp;C765,[1]Sheet!$D$2:$E$228,2,FALSE))</f>
        <v>Gary, Yoshida</v>
      </c>
      <c r="AO765" s="122" t="str">
        <f>+I765&amp;C765</f>
        <v>PANMALAYSIA</v>
      </c>
      <c r="AP765" s="122" t="str">
        <f>C765&amp;D765&amp;E765&amp;G765&amp;I765&amp;O765</f>
        <v>MALAYSIA32100672672PANMAR</v>
      </c>
      <c r="AQ765" s="122" t="str">
        <f>B765&amp;D765&amp;N765</f>
        <v xml:space="preserve">SOUTH EAST ASIA32100AP </v>
      </c>
      <c r="AR765" s="123" t="str">
        <f>+D765&amp;J765</f>
        <v>32100SE</v>
      </c>
      <c r="AS765" s="124" t="str">
        <f t="shared" si="106"/>
        <v/>
      </c>
      <c r="AT765" s="125" t="str">
        <f t="shared" si="107"/>
        <v>F-PXV35AADM</v>
      </c>
      <c r="AU765" s="125" t="e">
        <f>IF(NOT(AT765=""),VLOOKUP(AT765,[1]PSI_Category!A:B,2,0),"")</f>
        <v>#N/A</v>
      </c>
      <c r="AV765" s="125" t="s">
        <v>2063</v>
      </c>
      <c r="AW765" s="125" t="s">
        <v>2063</v>
      </c>
      <c r="AX765" s="125" t="s">
        <v>2063</v>
      </c>
    </row>
    <row r="766" spans="1:50" s="103" customFormat="1" ht="11.4" customHeight="1" x14ac:dyDescent="0.3">
      <c r="B766" s="104" t="s">
        <v>1866</v>
      </c>
      <c r="C766" s="105" t="s">
        <v>1947</v>
      </c>
      <c r="D766" s="106">
        <v>32100</v>
      </c>
      <c r="E766" s="107">
        <v>672</v>
      </c>
      <c r="F766" s="105" t="s">
        <v>2588</v>
      </c>
      <c r="G766" s="107">
        <v>672</v>
      </c>
      <c r="H766" s="105" t="s">
        <v>2588</v>
      </c>
      <c r="I766" s="105" t="s">
        <v>298</v>
      </c>
      <c r="J766" s="107" t="s">
        <v>293</v>
      </c>
      <c r="K766" s="105">
        <v>92011864</v>
      </c>
      <c r="L766" s="105" t="s">
        <v>2612</v>
      </c>
      <c r="M766" s="105" t="s">
        <v>2615</v>
      </c>
      <c r="N766" s="105" t="s">
        <v>2062</v>
      </c>
      <c r="O766" s="108" t="s">
        <v>160</v>
      </c>
      <c r="P766" s="109" t="s">
        <v>1767</v>
      </c>
      <c r="Q766" s="110"/>
      <c r="R766" s="110"/>
      <c r="S766" s="110"/>
      <c r="T766" s="110"/>
      <c r="U766" s="111"/>
      <c r="V766" s="111"/>
      <c r="W766" s="112"/>
      <c r="X766" s="113"/>
      <c r="Y766" s="114" t="s">
        <v>285</v>
      </c>
      <c r="Z766" s="115">
        <v>160.22</v>
      </c>
      <c r="AA766" s="116">
        <v>50</v>
      </c>
      <c r="AB766" s="117">
        <f t="shared" si="99"/>
        <v>8011</v>
      </c>
      <c r="AC766" s="117">
        <f t="shared" si="100"/>
        <v>62.658036500000001</v>
      </c>
      <c r="AD766" s="118"/>
      <c r="AE766" s="117">
        <f t="shared" si="101"/>
        <v>0</v>
      </c>
      <c r="AF766" s="117">
        <f t="shared" si="102"/>
        <v>0</v>
      </c>
      <c r="AG766" s="119">
        <f t="shared" si="103"/>
        <v>50</v>
      </c>
      <c r="AH766" s="120">
        <f t="shared" si="104"/>
        <v>8011</v>
      </c>
      <c r="AI766" s="121">
        <f t="shared" si="105"/>
        <v>62.658036500000001</v>
      </c>
      <c r="AJ766" s="122" t="str">
        <f>+C766</f>
        <v>MALAYSIA</v>
      </c>
      <c r="AK766" s="122" t="str">
        <f>IF(ISNA(VLOOKUP(postponeList!D766,[1]Sheet!$A$2:$B$12,2,FALSE))," ",(VLOOKUP(postponeList!D766,[1]Sheet!$A$2:$B$12,2,FALSE)))</f>
        <v>PESGD</v>
      </c>
      <c r="AL766" s="122" t="str">
        <f>IF(ISNA(VLOOKUP(E766,[1]Sheet!$G$2:$H$40,2,FALSE))," ",VLOOKUP(E766,[1]Sheet!$G$2:$H$40,2,FALSE))</f>
        <v>PM</v>
      </c>
      <c r="AM766" s="122" t="str">
        <f>IF(ISNA(VLOOKUP(G766,[1]Sheet!$K$2:$L$159,2,FALSE))," ",(VLOOKUP(G766,[1]Sheet!$K$2:$L$159,2,FALSE)))</f>
        <v>PM</v>
      </c>
      <c r="AN766" s="122" t="str">
        <f>IF(ISNA(VLOOKUP(I766&amp;C766,[1]Sheet!$D$2:$E$228,2,FALSE))," ",VLOOKUP(I766&amp;C766,[1]Sheet!$D$2:$E$228,2,FALSE))</f>
        <v>Gary, Yoshida</v>
      </c>
      <c r="AO766" s="122" t="str">
        <f>+I766&amp;C766</f>
        <v>PANMALAYSIA</v>
      </c>
      <c r="AP766" s="122" t="str">
        <f>C766&amp;D766&amp;E766&amp;G766&amp;I766&amp;O766</f>
        <v>MALAYSIA32100672672PANMAR</v>
      </c>
      <c r="AQ766" s="122" t="str">
        <f>B766&amp;D766&amp;N766</f>
        <v xml:space="preserve">SOUTH EAST ASIA32100AP </v>
      </c>
      <c r="AR766" s="123" t="str">
        <f>+D766&amp;J766</f>
        <v>32100SE</v>
      </c>
      <c r="AS766" s="124" t="str">
        <f t="shared" si="106"/>
        <v/>
      </c>
      <c r="AT766" s="125" t="str">
        <f t="shared" si="107"/>
        <v>F-PXV50AKM</v>
      </c>
      <c r="AU766" s="125" t="str">
        <f>IF(NOT(AT766=""),VLOOKUP(AT766,[1]PSI_Category!A:B,2,0),"")</f>
        <v>A/P</v>
      </c>
      <c r="AV766" s="125" t="s">
        <v>2063</v>
      </c>
      <c r="AW766" s="125" t="s">
        <v>2063</v>
      </c>
      <c r="AX766" s="125" t="s">
        <v>2063</v>
      </c>
    </row>
    <row r="767" spans="1:50" s="103" customFormat="1" ht="11.4" customHeight="1" x14ac:dyDescent="0.3">
      <c r="B767" s="104" t="s">
        <v>1866</v>
      </c>
      <c r="C767" s="105" t="s">
        <v>1947</v>
      </c>
      <c r="D767" s="106">
        <v>32100</v>
      </c>
      <c r="E767" s="107">
        <v>672</v>
      </c>
      <c r="F767" s="105" t="s">
        <v>2588</v>
      </c>
      <c r="G767" s="107">
        <v>672</v>
      </c>
      <c r="H767" s="105" t="s">
        <v>2588</v>
      </c>
      <c r="I767" s="105" t="s">
        <v>298</v>
      </c>
      <c r="J767" s="107" t="s">
        <v>293</v>
      </c>
      <c r="K767" s="105">
        <v>92011864</v>
      </c>
      <c r="L767" s="105" t="s">
        <v>2612</v>
      </c>
      <c r="M767" s="105" t="s">
        <v>2616</v>
      </c>
      <c r="N767" s="105" t="s">
        <v>2062</v>
      </c>
      <c r="O767" s="108" t="s">
        <v>160</v>
      </c>
      <c r="P767" s="109" t="s">
        <v>1767</v>
      </c>
      <c r="Q767" s="110"/>
      <c r="R767" s="110"/>
      <c r="S767" s="110"/>
      <c r="T767" s="110"/>
      <c r="U767" s="111"/>
      <c r="V767" s="111"/>
      <c r="W767" s="112"/>
      <c r="X767" s="113"/>
      <c r="Y767" s="114" t="s">
        <v>285</v>
      </c>
      <c r="Z767" s="115">
        <v>185.53</v>
      </c>
      <c r="AA767" s="116">
        <v>50</v>
      </c>
      <c r="AB767" s="117">
        <f t="shared" si="99"/>
        <v>9276.5</v>
      </c>
      <c r="AC767" s="117">
        <f t="shared" si="100"/>
        <v>72.556144750000001</v>
      </c>
      <c r="AD767" s="118"/>
      <c r="AE767" s="117">
        <f t="shared" si="101"/>
        <v>0</v>
      </c>
      <c r="AF767" s="117">
        <f t="shared" si="102"/>
        <v>0</v>
      </c>
      <c r="AG767" s="119">
        <f t="shared" si="103"/>
        <v>50</v>
      </c>
      <c r="AH767" s="120">
        <f t="shared" si="104"/>
        <v>9276.5</v>
      </c>
      <c r="AI767" s="121">
        <f t="shared" si="105"/>
        <v>72.556144750000001</v>
      </c>
      <c r="AJ767" s="122" t="str">
        <f>+C767</f>
        <v>MALAYSIA</v>
      </c>
      <c r="AK767" s="122" t="str">
        <f>IF(ISNA(VLOOKUP(postponeList!D767,[1]Sheet!$A$2:$B$12,2,FALSE))," ",(VLOOKUP(postponeList!D767,[1]Sheet!$A$2:$B$12,2,FALSE)))</f>
        <v>PESGD</v>
      </c>
      <c r="AL767" s="122" t="str">
        <f>IF(ISNA(VLOOKUP(E767,[1]Sheet!$G$2:$H$40,2,FALSE))," ",VLOOKUP(E767,[1]Sheet!$G$2:$H$40,2,FALSE))</f>
        <v>PM</v>
      </c>
      <c r="AM767" s="122" t="str">
        <f>IF(ISNA(VLOOKUP(G767,[1]Sheet!$K$2:$L$159,2,FALSE))," ",(VLOOKUP(G767,[1]Sheet!$K$2:$L$159,2,FALSE)))</f>
        <v>PM</v>
      </c>
      <c r="AN767" s="122" t="str">
        <f>IF(ISNA(VLOOKUP(I767&amp;C767,[1]Sheet!$D$2:$E$228,2,FALSE))," ",VLOOKUP(I767&amp;C767,[1]Sheet!$D$2:$E$228,2,FALSE))</f>
        <v>Gary, Yoshida</v>
      </c>
      <c r="AO767" s="122" t="str">
        <f>+I767&amp;C767</f>
        <v>PANMALAYSIA</v>
      </c>
      <c r="AP767" s="122" t="str">
        <f>C767&amp;D767&amp;E767&amp;G767&amp;I767&amp;O767</f>
        <v>MALAYSIA32100672672PANMAR</v>
      </c>
      <c r="AQ767" s="122" t="str">
        <f>B767&amp;D767&amp;N767</f>
        <v xml:space="preserve">SOUTH EAST ASIA32100AP </v>
      </c>
      <c r="AR767" s="123" t="str">
        <f>+D767&amp;J767</f>
        <v>32100SE</v>
      </c>
      <c r="AS767" s="124" t="str">
        <f t="shared" si="106"/>
        <v/>
      </c>
      <c r="AT767" s="125" t="str">
        <f t="shared" si="107"/>
        <v>F-PXV55ASM</v>
      </c>
      <c r="AU767" s="125" t="e">
        <f>IF(NOT(AT767=""),VLOOKUP(AT767,[1]PSI_Category!A:B,2,0),"")</f>
        <v>#N/A</v>
      </c>
      <c r="AV767" s="125" t="s">
        <v>2063</v>
      </c>
      <c r="AW767" s="125" t="s">
        <v>2063</v>
      </c>
      <c r="AX767" s="125" t="s">
        <v>2063</v>
      </c>
    </row>
    <row r="768" spans="1:50" s="133" customFormat="1" ht="11.4" customHeight="1" x14ac:dyDescent="0.3">
      <c r="A768" s="103"/>
      <c r="B768" s="104" t="s">
        <v>1866</v>
      </c>
      <c r="C768" s="105" t="s">
        <v>1947</v>
      </c>
      <c r="D768" s="106">
        <v>32100</v>
      </c>
      <c r="E768" s="107">
        <v>672</v>
      </c>
      <c r="F768" s="105" t="s">
        <v>2588</v>
      </c>
      <c r="G768" s="107">
        <v>672</v>
      </c>
      <c r="H768" s="105" t="s">
        <v>2588</v>
      </c>
      <c r="I768" s="105" t="s">
        <v>298</v>
      </c>
      <c r="J768" s="107" t="s">
        <v>293</v>
      </c>
      <c r="K768" s="105">
        <v>92011864</v>
      </c>
      <c r="L768" s="105" t="s">
        <v>2612</v>
      </c>
      <c r="M768" s="105" t="s">
        <v>2617</v>
      </c>
      <c r="N768" s="105" t="s">
        <v>2062</v>
      </c>
      <c r="O768" s="108" t="s">
        <v>160</v>
      </c>
      <c r="P768" s="109" t="s">
        <v>1767</v>
      </c>
      <c r="Q768" s="110"/>
      <c r="R768" s="110"/>
      <c r="S768" s="110"/>
      <c r="T768" s="110"/>
      <c r="U768" s="111"/>
      <c r="V768" s="111"/>
      <c r="W768" s="112"/>
      <c r="X768" s="113"/>
      <c r="Y768" s="114" t="s">
        <v>285</v>
      </c>
      <c r="Z768" s="115">
        <v>162.75</v>
      </c>
      <c r="AA768" s="116">
        <v>20</v>
      </c>
      <c r="AB768" s="117">
        <f t="shared" si="99"/>
        <v>3255</v>
      </c>
      <c r="AC768" s="117">
        <f t="shared" si="100"/>
        <v>25.458982500000001</v>
      </c>
      <c r="AD768" s="118"/>
      <c r="AE768" s="117">
        <f t="shared" si="101"/>
        <v>0</v>
      </c>
      <c r="AF768" s="117">
        <f t="shared" si="102"/>
        <v>0</v>
      </c>
      <c r="AG768" s="119">
        <f t="shared" si="103"/>
        <v>20</v>
      </c>
      <c r="AH768" s="120">
        <f t="shared" si="104"/>
        <v>3255</v>
      </c>
      <c r="AI768" s="121">
        <f t="shared" si="105"/>
        <v>25.458982500000001</v>
      </c>
      <c r="AJ768" s="122" t="str">
        <f>+C768</f>
        <v>MALAYSIA</v>
      </c>
      <c r="AK768" s="122" t="str">
        <f>IF(ISNA(VLOOKUP(postponeList!D768,[1]Sheet!$A$2:$B$12,2,FALSE))," ",(VLOOKUP(postponeList!D768,[1]Sheet!$A$2:$B$12,2,FALSE)))</f>
        <v>PESGD</v>
      </c>
      <c r="AL768" s="122" t="str">
        <f>IF(ISNA(VLOOKUP(E768,[1]Sheet!$G$2:$H$40,2,FALSE))," ",VLOOKUP(E768,[1]Sheet!$G$2:$H$40,2,FALSE))</f>
        <v>PM</v>
      </c>
      <c r="AM768" s="122" t="str">
        <f>IF(ISNA(VLOOKUP(G768,[1]Sheet!$K$2:$L$159,2,FALSE))," ",(VLOOKUP(G768,[1]Sheet!$K$2:$L$159,2,FALSE)))</f>
        <v>PM</v>
      </c>
      <c r="AN768" s="122" t="str">
        <f>IF(ISNA(VLOOKUP(I768&amp;C768,[1]Sheet!$D$2:$E$228,2,FALSE))," ",VLOOKUP(I768&amp;C768,[1]Sheet!$D$2:$E$228,2,FALSE))</f>
        <v>Gary, Yoshida</v>
      </c>
      <c r="AO768" s="122" t="str">
        <f>+I768&amp;C768</f>
        <v>PANMALAYSIA</v>
      </c>
      <c r="AP768" s="122" t="str">
        <f>C768&amp;D768&amp;E768&amp;G768&amp;I768&amp;O768</f>
        <v>MALAYSIA32100672672PANMAR</v>
      </c>
      <c r="AQ768" s="122" t="str">
        <f>B768&amp;D768&amp;N768</f>
        <v xml:space="preserve">SOUTH EAST ASIA32100AP </v>
      </c>
      <c r="AR768" s="123" t="str">
        <f>+D768&amp;J768</f>
        <v>32100SE</v>
      </c>
      <c r="AS768" s="124" t="str">
        <f t="shared" si="106"/>
        <v/>
      </c>
      <c r="AT768" s="125" t="str">
        <f t="shared" si="107"/>
        <v>F-VXM35ASM</v>
      </c>
      <c r="AU768" s="125" t="str">
        <f>IF(NOT(AT768=""),VLOOKUP(AT768,[1]PSI_Category!A:B,2,0),"")</f>
        <v>A/P</v>
      </c>
      <c r="AV768" s="125" t="s">
        <v>2063</v>
      </c>
      <c r="AW768" s="125" t="s">
        <v>2063</v>
      </c>
      <c r="AX768" s="125" t="s">
        <v>2063</v>
      </c>
    </row>
    <row r="769" spans="1:50" s="103" customFormat="1" ht="11.4" customHeight="1" x14ac:dyDescent="0.3">
      <c r="B769" s="104" t="s">
        <v>1866</v>
      </c>
      <c r="C769" s="105" t="s">
        <v>1947</v>
      </c>
      <c r="D769" s="106">
        <v>32100</v>
      </c>
      <c r="E769" s="107">
        <v>672</v>
      </c>
      <c r="F769" s="105" t="s">
        <v>2588</v>
      </c>
      <c r="G769" s="107">
        <v>672</v>
      </c>
      <c r="H769" s="105" t="s">
        <v>2588</v>
      </c>
      <c r="I769" s="105" t="s">
        <v>298</v>
      </c>
      <c r="J769" s="107" t="s">
        <v>293</v>
      </c>
      <c r="K769" s="105">
        <v>92011865</v>
      </c>
      <c r="L769" s="105" t="s">
        <v>2618</v>
      </c>
      <c r="M769" s="105" t="s">
        <v>2619</v>
      </c>
      <c r="N769" s="105" t="s">
        <v>2062</v>
      </c>
      <c r="O769" s="108" t="s">
        <v>160</v>
      </c>
      <c r="P769" s="109" t="s">
        <v>1767</v>
      </c>
      <c r="Q769" s="110"/>
      <c r="R769" s="110"/>
      <c r="S769" s="110"/>
      <c r="T769" s="110"/>
      <c r="U769" s="111"/>
      <c r="V769" s="111"/>
      <c r="W769" s="112"/>
      <c r="X769" s="113"/>
      <c r="Y769" s="114" t="s">
        <v>285</v>
      </c>
      <c r="Z769" s="115">
        <v>73.64</v>
      </c>
      <c r="AA769" s="116">
        <v>200</v>
      </c>
      <c r="AB769" s="117">
        <f t="shared" si="99"/>
        <v>14728</v>
      </c>
      <c r="AC769" s="117">
        <f t="shared" si="100"/>
        <v>115.195052</v>
      </c>
      <c r="AD769" s="118"/>
      <c r="AE769" s="117">
        <f t="shared" si="101"/>
        <v>0</v>
      </c>
      <c r="AF769" s="117">
        <f t="shared" si="102"/>
        <v>0</v>
      </c>
      <c r="AG769" s="119">
        <f t="shared" si="103"/>
        <v>200</v>
      </c>
      <c r="AH769" s="120">
        <f t="shared" si="104"/>
        <v>14728</v>
      </c>
      <c r="AI769" s="121">
        <f t="shared" si="105"/>
        <v>115.195052</v>
      </c>
      <c r="AJ769" s="122" t="str">
        <f>+C769</f>
        <v>MALAYSIA</v>
      </c>
      <c r="AK769" s="122" t="str">
        <f>IF(ISNA(VLOOKUP(postponeList!D769,[1]Sheet!$A$2:$B$12,2,FALSE))," ",(VLOOKUP(postponeList!D769,[1]Sheet!$A$2:$B$12,2,FALSE)))</f>
        <v>PESGD</v>
      </c>
      <c r="AL769" s="122" t="str">
        <f>IF(ISNA(VLOOKUP(E769,[1]Sheet!$G$2:$H$40,2,FALSE))," ",VLOOKUP(E769,[1]Sheet!$G$2:$H$40,2,FALSE))</f>
        <v>PM</v>
      </c>
      <c r="AM769" s="122" t="str">
        <f>IF(ISNA(VLOOKUP(G769,[1]Sheet!$K$2:$L$159,2,FALSE))," ",(VLOOKUP(G769,[1]Sheet!$K$2:$L$159,2,FALSE)))</f>
        <v>PM</v>
      </c>
      <c r="AN769" s="122" t="str">
        <f>IF(ISNA(VLOOKUP(I769&amp;C769,[1]Sheet!$D$2:$E$228,2,FALSE))," ",VLOOKUP(I769&amp;C769,[1]Sheet!$D$2:$E$228,2,FALSE))</f>
        <v>Gary, Yoshida</v>
      </c>
      <c r="AO769" s="122" t="str">
        <f>+I769&amp;C769</f>
        <v>PANMALAYSIA</v>
      </c>
      <c r="AP769" s="122" t="str">
        <f>C769&amp;D769&amp;E769&amp;G769&amp;I769&amp;O769</f>
        <v>MALAYSIA32100672672PANMAR</v>
      </c>
      <c r="AQ769" s="122" t="str">
        <f>B769&amp;D769&amp;N769</f>
        <v xml:space="preserve">SOUTH EAST ASIA32100AP </v>
      </c>
      <c r="AR769" s="123" t="str">
        <f>+D769&amp;J769</f>
        <v>32100SE</v>
      </c>
      <c r="AS769" s="124" t="str">
        <f t="shared" si="106"/>
        <v/>
      </c>
      <c r="AT769" s="125" t="str">
        <f t="shared" si="107"/>
        <v>F-PXJ30AHM</v>
      </c>
      <c r="AU769" s="125" t="str">
        <f>IF(NOT(AT769=""),VLOOKUP(AT769,[1]PSI_Category!A:B,2,0),"")</f>
        <v>A/P</v>
      </c>
      <c r="AV769" s="125" t="s">
        <v>2063</v>
      </c>
      <c r="AW769" s="125" t="s">
        <v>2063</v>
      </c>
      <c r="AX769" s="125" t="s">
        <v>2063</v>
      </c>
    </row>
    <row r="770" spans="1:50" s="103" customFormat="1" ht="11.4" customHeight="1" x14ac:dyDescent="0.3">
      <c r="B770" s="104" t="s">
        <v>1866</v>
      </c>
      <c r="C770" s="105" t="s">
        <v>1947</v>
      </c>
      <c r="D770" s="106">
        <v>32100</v>
      </c>
      <c r="E770" s="107">
        <v>672</v>
      </c>
      <c r="F770" s="105" t="s">
        <v>2588</v>
      </c>
      <c r="G770" s="107">
        <v>672</v>
      </c>
      <c r="H770" s="105" t="s">
        <v>2588</v>
      </c>
      <c r="I770" s="105" t="s">
        <v>298</v>
      </c>
      <c r="J770" s="107" t="s">
        <v>293</v>
      </c>
      <c r="K770" s="105">
        <v>92011869</v>
      </c>
      <c r="L770" s="105" t="s">
        <v>2620</v>
      </c>
      <c r="M770" s="105" t="s">
        <v>2621</v>
      </c>
      <c r="N770" s="105" t="s">
        <v>341</v>
      </c>
      <c r="O770" s="108" t="s">
        <v>160</v>
      </c>
      <c r="P770" s="109" t="s">
        <v>1767</v>
      </c>
      <c r="Q770" s="110"/>
      <c r="R770" s="110"/>
      <c r="S770" s="110"/>
      <c r="T770" s="110"/>
      <c r="U770" s="111"/>
      <c r="V770" s="111"/>
      <c r="W770" s="112"/>
      <c r="X770" s="113"/>
      <c r="Y770" s="114" t="s">
        <v>285</v>
      </c>
      <c r="Z770" s="115">
        <v>162.75</v>
      </c>
      <c r="AA770" s="116">
        <v>65</v>
      </c>
      <c r="AB770" s="117">
        <f t="shared" si="99"/>
        <v>10578.75</v>
      </c>
      <c r="AC770" s="117">
        <f t="shared" si="100"/>
        <v>82.741693125000012</v>
      </c>
      <c r="AD770" s="118"/>
      <c r="AE770" s="117">
        <f t="shared" si="101"/>
        <v>0</v>
      </c>
      <c r="AF770" s="117">
        <f t="shared" si="102"/>
        <v>0</v>
      </c>
      <c r="AG770" s="119">
        <f t="shared" si="103"/>
        <v>65</v>
      </c>
      <c r="AH770" s="120">
        <f t="shared" si="104"/>
        <v>10578.75</v>
      </c>
      <c r="AI770" s="121">
        <f t="shared" si="105"/>
        <v>82.741693125000012</v>
      </c>
      <c r="AJ770" s="122" t="str">
        <f>+C770</f>
        <v>MALAYSIA</v>
      </c>
      <c r="AK770" s="122" t="str">
        <f>IF(ISNA(VLOOKUP(postponeList!D770,[1]Sheet!$A$2:$B$12,2,FALSE))," ",(VLOOKUP(postponeList!D770,[1]Sheet!$A$2:$B$12,2,FALSE)))</f>
        <v>PESGD</v>
      </c>
      <c r="AL770" s="122" t="str">
        <f>IF(ISNA(VLOOKUP(E770,[1]Sheet!$G$2:$H$40,2,FALSE))," ",VLOOKUP(E770,[1]Sheet!$G$2:$H$40,2,FALSE))</f>
        <v>PM</v>
      </c>
      <c r="AM770" s="122" t="str">
        <f>IF(ISNA(VLOOKUP(G770,[1]Sheet!$K$2:$L$159,2,FALSE))," ",(VLOOKUP(G770,[1]Sheet!$K$2:$L$159,2,FALSE)))</f>
        <v>PM</v>
      </c>
      <c r="AN770" s="122" t="str">
        <f>IF(ISNA(VLOOKUP(I770&amp;C770,[1]Sheet!$D$2:$E$228,2,FALSE))," ",VLOOKUP(I770&amp;C770,[1]Sheet!$D$2:$E$228,2,FALSE))</f>
        <v>Gary, Yoshida</v>
      </c>
      <c r="AO770" s="122" t="str">
        <f>+I770&amp;C770</f>
        <v>PANMALAYSIA</v>
      </c>
      <c r="AP770" s="122" t="str">
        <f>C770&amp;D770&amp;E770&amp;G770&amp;I770&amp;O770</f>
        <v>MALAYSIA32100672672PANMAR</v>
      </c>
      <c r="AQ770" s="122" t="str">
        <f>B770&amp;D770&amp;N770</f>
        <v>SOUTH EAST ASIA32100CBN</v>
      </c>
      <c r="AR770" s="123" t="str">
        <f>+D770&amp;J770</f>
        <v>32100SE</v>
      </c>
      <c r="AS770" s="124" t="str">
        <f t="shared" si="106"/>
        <v/>
      </c>
      <c r="AT770" s="125" t="str">
        <f t="shared" si="107"/>
        <v>FV-01NAP1NBH</v>
      </c>
      <c r="AU770" s="125" t="e">
        <f>IF(NOT(AT770=""),VLOOKUP(AT770,[1]PSI_Category!A:B,2,0),"")</f>
        <v>#N/A</v>
      </c>
      <c r="AV770" s="125" t="s">
        <v>341</v>
      </c>
      <c r="AW770" s="125" t="s">
        <v>341</v>
      </c>
      <c r="AX770" s="125" t="s">
        <v>341</v>
      </c>
    </row>
    <row r="771" spans="1:50" s="133" customFormat="1" ht="11.4" customHeight="1" x14ac:dyDescent="0.3">
      <c r="A771" s="103"/>
      <c r="B771" s="104" t="s">
        <v>1866</v>
      </c>
      <c r="C771" s="105" t="s">
        <v>2622</v>
      </c>
      <c r="D771" s="106">
        <v>31400</v>
      </c>
      <c r="E771" s="107">
        <v>1950</v>
      </c>
      <c r="F771" s="105" t="s">
        <v>1824</v>
      </c>
      <c r="G771" s="107">
        <v>2057</v>
      </c>
      <c r="H771" s="105" t="s">
        <v>2623</v>
      </c>
      <c r="I771" s="105" t="s">
        <v>1773</v>
      </c>
      <c r="J771" s="107" t="s">
        <v>293</v>
      </c>
      <c r="K771" s="105">
        <v>92010954</v>
      </c>
      <c r="L771" s="105" t="s">
        <v>2624</v>
      </c>
      <c r="M771" s="105" t="s">
        <v>2625</v>
      </c>
      <c r="N771" s="105" t="s">
        <v>1831</v>
      </c>
      <c r="O771" s="108" t="s">
        <v>160</v>
      </c>
      <c r="P771" s="109" t="s">
        <v>1777</v>
      </c>
      <c r="Q771" s="110">
        <v>45376</v>
      </c>
      <c r="R771" s="110"/>
      <c r="S771" s="110">
        <v>45378</v>
      </c>
      <c r="T771" s="110"/>
      <c r="U771" s="111" t="s">
        <v>2002</v>
      </c>
      <c r="V771" s="111" t="s">
        <v>2103</v>
      </c>
      <c r="W771" s="112"/>
      <c r="X771" s="113" t="s">
        <v>2626</v>
      </c>
      <c r="Y771" s="114" t="s">
        <v>285</v>
      </c>
      <c r="Z771" s="115">
        <v>31.5</v>
      </c>
      <c r="AA771" s="116">
        <v>120</v>
      </c>
      <c r="AB771" s="117">
        <f t="shared" si="99"/>
        <v>3780</v>
      </c>
      <c r="AC771" s="117">
        <f t="shared" si="100"/>
        <v>29.565270000000002</v>
      </c>
      <c r="AD771" s="118">
        <v>120</v>
      </c>
      <c r="AE771" s="117">
        <f t="shared" si="101"/>
        <v>3780</v>
      </c>
      <c r="AF771" s="117">
        <f t="shared" si="102"/>
        <v>29.565270000000002</v>
      </c>
      <c r="AG771" s="119">
        <f t="shared" si="103"/>
        <v>0</v>
      </c>
      <c r="AH771" s="120">
        <f t="shared" si="104"/>
        <v>0</v>
      </c>
      <c r="AI771" s="121">
        <f t="shared" si="105"/>
        <v>0</v>
      </c>
      <c r="AJ771" s="122" t="str">
        <f>+C771</f>
        <v>MYANMAR</v>
      </c>
      <c r="AK771" s="122" t="str">
        <f>IF(ISNA(VLOOKUP(postponeList!D771,[1]Sheet!$A$2:$B$12,2,FALSE))," ",(VLOOKUP(postponeList!D771,[1]Sheet!$A$2:$B$12,2,FALSE)))</f>
        <v>PEWVN</v>
      </c>
      <c r="AL771" s="122" t="str">
        <f>IF(ISNA(VLOOKUP(E771,[1]Sheet!$G$2:$H$40,2,FALSE))," ",VLOOKUP(E771,[1]Sheet!$G$2:$H$40,2,FALSE))</f>
        <v>HOSODA SG</v>
      </c>
      <c r="AM771" s="122" t="str">
        <f>IF(ISNA(VLOOKUP(G771,[1]Sheet!$K$2:$L$159,2,FALSE))," ",(VLOOKUP(G771,[1]Sheet!$K$2:$L$159,2,FALSE)))</f>
        <v>LK &amp; M</v>
      </c>
      <c r="AN771" s="122" t="str">
        <f>IF(ISNA(VLOOKUP(I771&amp;C771,[1]Sheet!$D$2:$E$228,2,FALSE))," ",VLOOKUP(I771&amp;C771,[1]Sheet!$D$2:$E$228,2,FALSE))</f>
        <v>Daniel</v>
      </c>
      <c r="AO771" s="122" t="str">
        <f>+I771&amp;C771</f>
        <v>KDKMYANMAR</v>
      </c>
      <c r="AP771" s="122" t="str">
        <f>C771&amp;D771&amp;E771&amp;G771&amp;I771&amp;O771</f>
        <v>MYANMAR3140019502057KDKMAR</v>
      </c>
      <c r="AQ771" s="122" t="str">
        <f>B771&amp;D771&amp;N771</f>
        <v xml:space="preserve">SOUTH EAST ASIA31400CM </v>
      </c>
      <c r="AR771" s="123" t="str">
        <f>+D771&amp;J771</f>
        <v>31400SE</v>
      </c>
      <c r="AS771" s="124" t="str">
        <f t="shared" si="106"/>
        <v>Ves</v>
      </c>
      <c r="AT771" s="125" t="str">
        <f t="shared" si="107"/>
        <v>17CUHNAH</v>
      </c>
      <c r="AU771" s="125" t="e">
        <f>IF(NOT(AT771=""),VLOOKUP(AT771,[1]PSI_Category!A:B,2,0),"")</f>
        <v>#N/A</v>
      </c>
      <c r="AV771" s="125" t="s">
        <v>535</v>
      </c>
      <c r="AW771" s="125" t="s">
        <v>535</v>
      </c>
      <c r="AX771" s="125" t="s">
        <v>535</v>
      </c>
    </row>
    <row r="772" spans="1:50" s="133" customFormat="1" ht="11.4" customHeight="1" x14ac:dyDescent="0.3">
      <c r="A772" s="103"/>
      <c r="B772" s="104" t="s">
        <v>1866</v>
      </c>
      <c r="C772" s="105" t="s">
        <v>2622</v>
      </c>
      <c r="D772" s="106">
        <v>31400</v>
      </c>
      <c r="E772" s="107">
        <v>1950</v>
      </c>
      <c r="F772" s="105" t="s">
        <v>1824</v>
      </c>
      <c r="G772" s="107">
        <v>2057</v>
      </c>
      <c r="H772" s="105" t="s">
        <v>2623</v>
      </c>
      <c r="I772" s="105" t="s">
        <v>1773</v>
      </c>
      <c r="J772" s="107" t="s">
        <v>293</v>
      </c>
      <c r="K772" s="105">
        <v>92010954</v>
      </c>
      <c r="L772" s="105" t="s">
        <v>2624</v>
      </c>
      <c r="M772" s="105" t="s">
        <v>2627</v>
      </c>
      <c r="N772" s="105" t="s">
        <v>1831</v>
      </c>
      <c r="O772" s="108" t="s">
        <v>160</v>
      </c>
      <c r="P772" s="109" t="s">
        <v>1777</v>
      </c>
      <c r="Q772" s="110">
        <v>45376</v>
      </c>
      <c r="R772" s="110"/>
      <c r="S772" s="110">
        <v>45378</v>
      </c>
      <c r="T772" s="110"/>
      <c r="U772" s="111" t="s">
        <v>2002</v>
      </c>
      <c r="V772" s="111" t="s">
        <v>2103</v>
      </c>
      <c r="W772" s="112"/>
      <c r="X772" s="113" t="s">
        <v>2626</v>
      </c>
      <c r="Y772" s="114" t="s">
        <v>285</v>
      </c>
      <c r="Z772" s="115">
        <v>40.08</v>
      </c>
      <c r="AA772" s="116">
        <v>120</v>
      </c>
      <c r="AB772" s="117">
        <f t="shared" si="99"/>
        <v>4809.5999999999995</v>
      </c>
      <c r="AC772" s="117">
        <f t="shared" si="100"/>
        <v>37.618286399999995</v>
      </c>
      <c r="AD772" s="118">
        <v>120</v>
      </c>
      <c r="AE772" s="117">
        <f t="shared" si="101"/>
        <v>4809.5999999999995</v>
      </c>
      <c r="AF772" s="117">
        <f t="shared" si="102"/>
        <v>37.618286399999995</v>
      </c>
      <c r="AG772" s="119">
        <f t="shared" si="103"/>
        <v>0</v>
      </c>
      <c r="AH772" s="120">
        <f t="shared" si="104"/>
        <v>0</v>
      </c>
      <c r="AI772" s="121">
        <f t="shared" si="105"/>
        <v>0</v>
      </c>
      <c r="AJ772" s="122" t="str">
        <f>+C772</f>
        <v>MYANMAR</v>
      </c>
      <c r="AK772" s="122" t="str">
        <f>IF(ISNA(VLOOKUP(postponeList!D772,[1]Sheet!$A$2:$B$12,2,FALSE))," ",(VLOOKUP(postponeList!D772,[1]Sheet!$A$2:$B$12,2,FALSE)))</f>
        <v>PEWVN</v>
      </c>
      <c r="AL772" s="122" t="str">
        <f>IF(ISNA(VLOOKUP(E772,[1]Sheet!$G$2:$H$40,2,FALSE))," ",VLOOKUP(E772,[1]Sheet!$G$2:$H$40,2,FALSE))</f>
        <v>HOSODA SG</v>
      </c>
      <c r="AM772" s="122" t="str">
        <f>IF(ISNA(VLOOKUP(G772,[1]Sheet!$K$2:$L$159,2,FALSE))," ",(VLOOKUP(G772,[1]Sheet!$K$2:$L$159,2,FALSE)))</f>
        <v>LK &amp; M</v>
      </c>
      <c r="AN772" s="122" t="str">
        <f>IF(ISNA(VLOOKUP(I772&amp;C772,[1]Sheet!$D$2:$E$228,2,FALSE))," ",VLOOKUP(I772&amp;C772,[1]Sheet!$D$2:$E$228,2,FALSE))</f>
        <v>Daniel</v>
      </c>
      <c r="AO772" s="122" t="str">
        <f>+I772&amp;C772</f>
        <v>KDKMYANMAR</v>
      </c>
      <c r="AP772" s="122" t="str">
        <f>C772&amp;D772&amp;E772&amp;G772&amp;I772&amp;O772</f>
        <v>MYANMAR3140019502057KDKMAR</v>
      </c>
      <c r="AQ772" s="122" t="str">
        <f>B772&amp;D772&amp;N772</f>
        <v xml:space="preserve">SOUTH EAST ASIA31400CM </v>
      </c>
      <c r="AR772" s="123" t="str">
        <f>+D772&amp;J772</f>
        <v>31400SE</v>
      </c>
      <c r="AS772" s="124" t="str">
        <f t="shared" si="106"/>
        <v>Ves</v>
      </c>
      <c r="AT772" s="125" t="str">
        <f t="shared" si="107"/>
        <v>24CDHNAH</v>
      </c>
      <c r="AU772" s="125" t="e">
        <f>IF(NOT(AT772=""),VLOOKUP(AT772,[1]PSI_Category!A:B,2,0),"")</f>
        <v>#N/A</v>
      </c>
      <c r="AV772" s="125" t="s">
        <v>535</v>
      </c>
      <c r="AW772" s="125" t="s">
        <v>535</v>
      </c>
      <c r="AX772" s="125" t="s">
        <v>535</v>
      </c>
    </row>
    <row r="773" spans="1:50" s="103" customFormat="1" ht="11.4" customHeight="1" x14ac:dyDescent="0.3">
      <c r="B773" s="104" t="s">
        <v>1866</v>
      </c>
      <c r="C773" s="105" t="s">
        <v>2622</v>
      </c>
      <c r="D773" s="106">
        <v>31400</v>
      </c>
      <c r="E773" s="107">
        <v>1950</v>
      </c>
      <c r="F773" s="105" t="s">
        <v>1824</v>
      </c>
      <c r="G773" s="107">
        <v>2057</v>
      </c>
      <c r="H773" s="105" t="s">
        <v>2623</v>
      </c>
      <c r="I773" s="105" t="s">
        <v>1773</v>
      </c>
      <c r="J773" s="107" t="s">
        <v>293</v>
      </c>
      <c r="K773" s="105">
        <v>92010954</v>
      </c>
      <c r="L773" s="105" t="s">
        <v>2624</v>
      </c>
      <c r="M773" s="105" t="s">
        <v>2628</v>
      </c>
      <c r="N773" s="105" t="s">
        <v>1831</v>
      </c>
      <c r="O773" s="108" t="s">
        <v>160</v>
      </c>
      <c r="P773" s="109" t="s">
        <v>1777</v>
      </c>
      <c r="Q773" s="110">
        <v>45376</v>
      </c>
      <c r="R773" s="110"/>
      <c r="S773" s="110">
        <v>45378</v>
      </c>
      <c r="T773" s="110"/>
      <c r="U773" s="111" t="s">
        <v>2002</v>
      </c>
      <c r="V773" s="111" t="s">
        <v>2103</v>
      </c>
      <c r="W773" s="112"/>
      <c r="X773" s="113" t="s">
        <v>2626</v>
      </c>
      <c r="Y773" s="114" t="s">
        <v>285</v>
      </c>
      <c r="Z773" s="115">
        <v>41.96</v>
      </c>
      <c r="AA773" s="116">
        <v>120</v>
      </c>
      <c r="AB773" s="117">
        <f t="shared" ref="AB773:AB836" si="108">IF($Y773=$AB$3,$Z773*AA773,IF($Y773=$AC$3,$Z773*AA773/$AF$3,IF($Y773=$AH$3,$Z773*AA773/$AI$3,IF($Y773=$AJ$3,$Z773*AA773/$AK$3))))</f>
        <v>5035.2</v>
      </c>
      <c r="AC773" s="117">
        <f t="shared" ref="AC773:AC836" si="109">AB773*$AF$3/1000</f>
        <v>39.382816800000001</v>
      </c>
      <c r="AD773" s="118">
        <v>120</v>
      </c>
      <c r="AE773" s="117">
        <f t="shared" ref="AE773:AE836" si="110">IF($Y773=$AB$3,$Z773*AD773, IF($Y773=$AC$3, $Z773*AD773/$AF$3, IF($Y773=$AH$3, $Z773*AD773/$AI$3, IF($Y773=$AJ$3, $Z773*AD773/$AK$3))))</f>
        <v>5035.2</v>
      </c>
      <c r="AF773" s="117">
        <f t="shared" ref="AF773:AF836" si="111">AE773*$AF$3/1000</f>
        <v>39.382816800000001</v>
      </c>
      <c r="AG773" s="119">
        <f t="shared" ref="AG773:AG836" si="112">+AA773-AD773</f>
        <v>0</v>
      </c>
      <c r="AH773" s="120">
        <f t="shared" ref="AH773:AH836" si="113">IF($Y773=$AB$3,$Z773*AG773, IF($Y773=$AC$3, $Z773*AG773/$AF$3, IF($Y773=$AH$3, $Z773*AG773/$AI$3, IF($Y773=$AJ$3, $Z773*AG773/$AK$3))))</f>
        <v>0</v>
      </c>
      <c r="AI773" s="121">
        <f t="shared" ref="AI773:AI836" si="114">AH773*$AF$3/1000</f>
        <v>0</v>
      </c>
      <c r="AJ773" s="122" t="str">
        <f>+C773</f>
        <v>MYANMAR</v>
      </c>
      <c r="AK773" s="122" t="str">
        <f>IF(ISNA(VLOOKUP(postponeList!D773,[1]Sheet!$A$2:$B$12,2,FALSE))," ",(VLOOKUP(postponeList!D773,[1]Sheet!$A$2:$B$12,2,FALSE)))</f>
        <v>PEWVN</v>
      </c>
      <c r="AL773" s="122" t="str">
        <f>IF(ISNA(VLOOKUP(E773,[1]Sheet!$G$2:$H$40,2,FALSE))," ",VLOOKUP(E773,[1]Sheet!$G$2:$H$40,2,FALSE))</f>
        <v>HOSODA SG</v>
      </c>
      <c r="AM773" s="122" t="str">
        <f>IF(ISNA(VLOOKUP(G773,[1]Sheet!$K$2:$L$159,2,FALSE))," ",(VLOOKUP(G773,[1]Sheet!$K$2:$L$159,2,FALSE)))</f>
        <v>LK &amp; M</v>
      </c>
      <c r="AN773" s="122" t="str">
        <f>IF(ISNA(VLOOKUP(I773&amp;C773,[1]Sheet!$D$2:$E$228,2,FALSE))," ",VLOOKUP(I773&amp;C773,[1]Sheet!$D$2:$E$228,2,FALSE))</f>
        <v>Daniel</v>
      </c>
      <c r="AO773" s="122" t="str">
        <f>+I773&amp;C773</f>
        <v>KDKMYANMAR</v>
      </c>
      <c r="AP773" s="122" t="str">
        <f>C773&amp;D773&amp;E773&amp;G773&amp;I773&amp;O773</f>
        <v>MYANMAR3140019502057KDKMAR</v>
      </c>
      <c r="AQ773" s="122" t="str">
        <f>B773&amp;D773&amp;N773</f>
        <v xml:space="preserve">SOUTH EAST ASIA31400CM </v>
      </c>
      <c r="AR773" s="123" t="str">
        <f>+D773&amp;J773</f>
        <v>31400SE</v>
      </c>
      <c r="AS773" s="124" t="str">
        <f t="shared" ref="AS773:AS836" si="115">LEFT(V773,3)</f>
        <v>Ves</v>
      </c>
      <c r="AT773" s="125" t="str">
        <f t="shared" ref="AT773:AT836" si="116">IFERROR(TRIM(M773),"")</f>
        <v>24CHHNBH</v>
      </c>
      <c r="AU773" s="125" t="e">
        <f>IF(NOT(AT773=""),VLOOKUP(AT773,[1]PSI_Category!A:B,2,0),"")</f>
        <v>#N/A</v>
      </c>
      <c r="AV773" s="125" t="s">
        <v>535</v>
      </c>
      <c r="AW773" s="125" t="s">
        <v>535</v>
      </c>
      <c r="AX773" s="125" t="s">
        <v>535</v>
      </c>
    </row>
    <row r="774" spans="1:50" s="103" customFormat="1" ht="11.4" customHeight="1" x14ac:dyDescent="0.3">
      <c r="B774" s="104" t="s">
        <v>1866</v>
      </c>
      <c r="C774" s="105" t="s">
        <v>2622</v>
      </c>
      <c r="D774" s="106">
        <v>31400</v>
      </c>
      <c r="E774" s="107">
        <v>1950</v>
      </c>
      <c r="F774" s="105" t="s">
        <v>1824</v>
      </c>
      <c r="G774" s="107">
        <v>2057</v>
      </c>
      <c r="H774" s="105" t="s">
        <v>2623</v>
      </c>
      <c r="I774" s="105" t="s">
        <v>1773</v>
      </c>
      <c r="J774" s="107" t="s">
        <v>293</v>
      </c>
      <c r="K774" s="105">
        <v>92010954</v>
      </c>
      <c r="L774" s="105" t="s">
        <v>2624</v>
      </c>
      <c r="M774" s="105" t="s">
        <v>2629</v>
      </c>
      <c r="N774" s="105" t="s">
        <v>1831</v>
      </c>
      <c r="O774" s="108" t="s">
        <v>160</v>
      </c>
      <c r="P774" s="109" t="s">
        <v>1777</v>
      </c>
      <c r="Q774" s="110">
        <v>45376</v>
      </c>
      <c r="R774" s="110"/>
      <c r="S774" s="110">
        <v>45378</v>
      </c>
      <c r="T774" s="110"/>
      <c r="U774" s="111" t="s">
        <v>2002</v>
      </c>
      <c r="V774" s="111" t="s">
        <v>2103</v>
      </c>
      <c r="W774" s="112"/>
      <c r="X774" s="113" t="s">
        <v>2626</v>
      </c>
      <c r="Y774" s="114" t="s">
        <v>285</v>
      </c>
      <c r="Z774" s="115">
        <v>37.229999999999997</v>
      </c>
      <c r="AA774" s="116">
        <v>120</v>
      </c>
      <c r="AB774" s="117">
        <f t="shared" si="108"/>
        <v>4467.5999999999995</v>
      </c>
      <c r="AC774" s="117">
        <f t="shared" si="109"/>
        <v>34.943333399999993</v>
      </c>
      <c r="AD774" s="118">
        <v>120</v>
      </c>
      <c r="AE774" s="117">
        <f t="shared" si="110"/>
        <v>4467.5999999999995</v>
      </c>
      <c r="AF774" s="117">
        <f t="shared" si="111"/>
        <v>34.943333399999993</v>
      </c>
      <c r="AG774" s="119">
        <f t="shared" si="112"/>
        <v>0</v>
      </c>
      <c r="AH774" s="120">
        <f t="shared" si="113"/>
        <v>0</v>
      </c>
      <c r="AI774" s="121">
        <f t="shared" si="114"/>
        <v>0</v>
      </c>
      <c r="AJ774" s="122" t="str">
        <f>+C774</f>
        <v>MYANMAR</v>
      </c>
      <c r="AK774" s="122" t="str">
        <f>IF(ISNA(VLOOKUP(postponeList!D774,[1]Sheet!$A$2:$B$12,2,FALSE))," ",(VLOOKUP(postponeList!D774,[1]Sheet!$A$2:$B$12,2,FALSE)))</f>
        <v>PEWVN</v>
      </c>
      <c r="AL774" s="122" t="str">
        <f>IF(ISNA(VLOOKUP(E774,[1]Sheet!$G$2:$H$40,2,FALSE))," ",VLOOKUP(E774,[1]Sheet!$G$2:$H$40,2,FALSE))</f>
        <v>HOSODA SG</v>
      </c>
      <c r="AM774" s="122" t="str">
        <f>IF(ISNA(VLOOKUP(G774,[1]Sheet!$K$2:$L$159,2,FALSE))," ",(VLOOKUP(G774,[1]Sheet!$K$2:$L$159,2,FALSE)))</f>
        <v>LK &amp; M</v>
      </c>
      <c r="AN774" s="122" t="str">
        <f>IF(ISNA(VLOOKUP(I774&amp;C774,[1]Sheet!$D$2:$E$228,2,FALSE))," ",VLOOKUP(I774&amp;C774,[1]Sheet!$D$2:$E$228,2,FALSE))</f>
        <v>Daniel</v>
      </c>
      <c r="AO774" s="122" t="str">
        <f>+I774&amp;C774</f>
        <v>KDKMYANMAR</v>
      </c>
      <c r="AP774" s="122" t="str">
        <f>C774&amp;D774&amp;E774&amp;G774&amp;I774&amp;O774</f>
        <v>MYANMAR3140019502057KDKMAR</v>
      </c>
      <c r="AQ774" s="122" t="str">
        <f>B774&amp;D774&amp;N774</f>
        <v xml:space="preserve">SOUTH EAST ASIA31400CM </v>
      </c>
      <c r="AR774" s="123" t="str">
        <f>+D774&amp;J774</f>
        <v>31400SE</v>
      </c>
      <c r="AS774" s="124" t="str">
        <f t="shared" si="115"/>
        <v>Ves</v>
      </c>
      <c r="AT774" s="125" t="str">
        <f t="shared" si="116"/>
        <v>24CUHNAH</v>
      </c>
      <c r="AU774" s="125" t="e">
        <f>IF(NOT(AT774=""),VLOOKUP(AT774,[1]PSI_Category!A:B,2,0),"")</f>
        <v>#N/A</v>
      </c>
      <c r="AV774" s="125" t="s">
        <v>535</v>
      </c>
      <c r="AW774" s="125" t="s">
        <v>535</v>
      </c>
      <c r="AX774" s="125" t="s">
        <v>535</v>
      </c>
    </row>
    <row r="775" spans="1:50" s="103" customFormat="1" ht="11.4" customHeight="1" x14ac:dyDescent="0.3">
      <c r="B775" s="104" t="s">
        <v>1866</v>
      </c>
      <c r="C775" s="105" t="s">
        <v>2622</v>
      </c>
      <c r="D775" s="106">
        <v>32100</v>
      </c>
      <c r="E775" s="107">
        <v>664</v>
      </c>
      <c r="F775" s="105" t="s">
        <v>1861</v>
      </c>
      <c r="G775" s="107">
        <v>2068</v>
      </c>
      <c r="H775" s="105" t="s">
        <v>2630</v>
      </c>
      <c r="I775" s="105" t="s">
        <v>298</v>
      </c>
      <c r="J775" s="107" t="s">
        <v>293</v>
      </c>
      <c r="K775" s="105">
        <v>92011728</v>
      </c>
      <c r="L775" s="105" t="s">
        <v>2631</v>
      </c>
      <c r="M775" s="105" t="s">
        <v>2632</v>
      </c>
      <c r="N775" s="105" t="s">
        <v>1831</v>
      </c>
      <c r="O775" s="108" t="s">
        <v>160</v>
      </c>
      <c r="P775" s="109" t="s">
        <v>1767</v>
      </c>
      <c r="Q775" s="110">
        <v>45365</v>
      </c>
      <c r="R775" s="110"/>
      <c r="S775" s="110">
        <v>45379</v>
      </c>
      <c r="T775" s="110"/>
      <c r="U775" s="111" t="s">
        <v>2002</v>
      </c>
      <c r="V775" s="111" t="s">
        <v>2103</v>
      </c>
      <c r="W775" s="112"/>
      <c r="X775" s="113" t="s">
        <v>2633</v>
      </c>
      <c r="Y775" s="114" t="s">
        <v>285</v>
      </c>
      <c r="Z775" s="115">
        <v>63.49</v>
      </c>
      <c r="AA775" s="116">
        <v>145</v>
      </c>
      <c r="AB775" s="117">
        <f t="shared" si="108"/>
        <v>9206.0500000000011</v>
      </c>
      <c r="AC775" s="117">
        <f t="shared" si="109"/>
        <v>72.005120075000008</v>
      </c>
      <c r="AD775" s="118">
        <v>145</v>
      </c>
      <c r="AE775" s="117">
        <f t="shared" si="110"/>
        <v>9206.0500000000011</v>
      </c>
      <c r="AF775" s="117">
        <f t="shared" si="111"/>
        <v>72.005120075000008</v>
      </c>
      <c r="AG775" s="119">
        <f t="shared" si="112"/>
        <v>0</v>
      </c>
      <c r="AH775" s="120">
        <f t="shared" si="113"/>
        <v>0</v>
      </c>
      <c r="AI775" s="121">
        <f t="shared" si="114"/>
        <v>0</v>
      </c>
      <c r="AJ775" s="122" t="str">
        <f>+C775</f>
        <v>MYANMAR</v>
      </c>
      <c r="AK775" s="122" t="str">
        <f>IF(ISNA(VLOOKUP(postponeList!D775,[1]Sheet!$A$2:$B$12,2,FALSE))," ",(VLOOKUP(postponeList!D775,[1]Sheet!$A$2:$B$12,2,FALSE)))</f>
        <v>PESGD</v>
      </c>
      <c r="AL775" s="122" t="str">
        <f>IF(ISNA(VLOOKUP(E775,[1]Sheet!$G$2:$H$40,2,FALSE))," ",VLOOKUP(E775,[1]Sheet!$G$2:$H$40,2,FALSE))</f>
        <v>PSP</v>
      </c>
      <c r="AM775" s="122" t="str">
        <f>IF(ISNA(VLOOKUP(G775,[1]Sheet!$K$2:$L$159,2,FALSE))," ",(VLOOKUP(G775,[1]Sheet!$K$2:$L$159,2,FALSE)))</f>
        <v>INFINITY</v>
      </c>
      <c r="AN775" s="122" t="str">
        <f>IF(ISNA(VLOOKUP(I775&amp;C775,[1]Sheet!$D$2:$E$228,2,FALSE))," ",VLOOKUP(I775&amp;C775,[1]Sheet!$D$2:$E$228,2,FALSE))</f>
        <v>Daniel</v>
      </c>
      <c r="AO775" s="122" t="str">
        <f>+I775&amp;C775</f>
        <v>PANMYANMAR</v>
      </c>
      <c r="AP775" s="122" t="str">
        <f>C775&amp;D775&amp;E775&amp;G775&amp;I775&amp;O775</f>
        <v>MYANMAR321006642068PANMAR</v>
      </c>
      <c r="AQ775" s="122" t="str">
        <f>B775&amp;D775&amp;N775</f>
        <v xml:space="preserve">SOUTH EAST ASIA32100CM </v>
      </c>
      <c r="AR775" s="123" t="str">
        <f>+D775&amp;J775</f>
        <v>32100SE</v>
      </c>
      <c r="AS775" s="124" t="str">
        <f t="shared" si="115"/>
        <v>Ves</v>
      </c>
      <c r="AT775" s="125" t="str">
        <f t="shared" si="116"/>
        <v>FV-32CD924</v>
      </c>
      <c r="AU775" s="125" t="e">
        <f>IF(NOT(AT775=""),VLOOKUP(AT775,[1]PSI_Category!A:B,2,0),"")</f>
        <v>#N/A</v>
      </c>
      <c r="AV775" s="125" t="s">
        <v>535</v>
      </c>
      <c r="AW775" s="125" t="s">
        <v>535</v>
      </c>
      <c r="AX775" s="125" t="s">
        <v>535</v>
      </c>
    </row>
    <row r="776" spans="1:50" s="103" customFormat="1" ht="11.4" customHeight="1" x14ac:dyDescent="0.3">
      <c r="B776" s="104" t="s">
        <v>1866</v>
      </c>
      <c r="C776" s="105" t="s">
        <v>2634</v>
      </c>
      <c r="D776" s="106">
        <v>31200</v>
      </c>
      <c r="E776" s="107">
        <v>1515</v>
      </c>
      <c r="F776" s="105" t="s">
        <v>2635</v>
      </c>
      <c r="G776" s="107">
        <v>1963</v>
      </c>
      <c r="H776" s="105" t="s">
        <v>2636</v>
      </c>
      <c r="I776" s="105" t="s">
        <v>298</v>
      </c>
      <c r="J776" s="107" t="s">
        <v>293</v>
      </c>
      <c r="K776" s="105">
        <v>92011380</v>
      </c>
      <c r="L776" s="105" t="s">
        <v>2637</v>
      </c>
      <c r="M776" s="105" t="s">
        <v>2638</v>
      </c>
      <c r="N776" s="105" t="s">
        <v>1799</v>
      </c>
      <c r="O776" s="108" t="s">
        <v>160</v>
      </c>
      <c r="P776" s="109" t="s">
        <v>2639</v>
      </c>
      <c r="Q776" s="110">
        <v>45366</v>
      </c>
      <c r="R776" s="110"/>
      <c r="S776" s="110">
        <v>45378</v>
      </c>
      <c r="T776" s="110">
        <v>45379</v>
      </c>
      <c r="U776" s="111" t="s">
        <v>2002</v>
      </c>
      <c r="V776" s="111" t="s">
        <v>1953</v>
      </c>
      <c r="W776" s="112"/>
      <c r="X776" s="113" t="s">
        <v>2640</v>
      </c>
      <c r="Y776" s="114" t="s">
        <v>285</v>
      </c>
      <c r="Z776" s="115">
        <v>156.58000000000001</v>
      </c>
      <c r="AA776" s="116">
        <v>315</v>
      </c>
      <c r="AB776" s="117">
        <f t="shared" si="108"/>
        <v>49322.700000000004</v>
      </c>
      <c r="AC776" s="117">
        <f t="shared" si="109"/>
        <v>385.77749805000008</v>
      </c>
      <c r="AD776" s="118">
        <v>315</v>
      </c>
      <c r="AE776" s="117">
        <f t="shared" si="110"/>
        <v>49322.700000000004</v>
      </c>
      <c r="AF776" s="117">
        <f t="shared" si="111"/>
        <v>385.77749805000008</v>
      </c>
      <c r="AG776" s="119">
        <f t="shared" si="112"/>
        <v>0</v>
      </c>
      <c r="AH776" s="120">
        <f t="shared" si="113"/>
        <v>0</v>
      </c>
      <c r="AI776" s="121">
        <f t="shared" si="114"/>
        <v>0</v>
      </c>
      <c r="AJ776" s="122" t="str">
        <f>+C776</f>
        <v>PHILIPPINES</v>
      </c>
      <c r="AK776" s="122" t="str">
        <f>IF(ISNA(VLOOKUP(postponeList!D776,[1]Sheet!$A$2:$B$12,2,FALSE))," ",(VLOOKUP(postponeList!D776,[1]Sheet!$A$2:$B$12,2,FALSE)))</f>
        <v>PMMA</v>
      </c>
      <c r="AL776" s="122" t="str">
        <f>IF(ISNA(VLOOKUP(E776,[1]Sheet!$G$2:$H$40,2,FALSE))," ",VLOOKUP(E776,[1]Sheet!$G$2:$H$40,2,FALSE))</f>
        <v>PLAP</v>
      </c>
      <c r="AM776" s="122" t="str">
        <f>IF(ISNA(VLOOKUP(G776,[1]Sheet!$K$2:$L$159,2,FALSE))," ",(VLOOKUP(G776,[1]Sheet!$K$2:$L$159,2,FALSE)))</f>
        <v xml:space="preserve">ROCKFORD      </v>
      </c>
      <c r="AN776" s="122" t="str">
        <f>IF(ISNA(VLOOKUP(I776&amp;C776,[1]Sheet!$D$2:$E$228,2,FALSE))," ",VLOOKUP(I776&amp;C776,[1]Sheet!$D$2:$E$228,2,FALSE))</f>
        <v>Daniel, Matsushima</v>
      </c>
      <c r="AO776" s="122" t="str">
        <f>+I776&amp;C776</f>
        <v>PANPHILIPPINES</v>
      </c>
      <c r="AP776" s="122" t="str">
        <f>C776&amp;D776&amp;E776&amp;G776&amp;I776&amp;O776</f>
        <v>PHILIPPINES3120015151963PANMAR</v>
      </c>
      <c r="AQ776" s="122" t="str">
        <f>B776&amp;D776&amp;N776</f>
        <v xml:space="preserve">SOUTH EAST ASIA31200CF </v>
      </c>
      <c r="AR776" s="123" t="str">
        <f>+D776&amp;J776</f>
        <v>31200SE</v>
      </c>
      <c r="AS776" s="124" t="str">
        <f t="shared" si="115"/>
        <v>Oth</v>
      </c>
      <c r="AT776" s="125" t="str">
        <f t="shared" si="116"/>
        <v>F-48DFLECWQVP</v>
      </c>
      <c r="AU776" s="125" t="e">
        <f>IF(NOT(AT776=""),VLOOKUP(AT776,[1]PSI_Category!A:B,2,0),"")</f>
        <v>#N/A</v>
      </c>
      <c r="AV776" s="125" t="s">
        <v>1800</v>
      </c>
      <c r="AW776" s="125" t="s">
        <v>1800</v>
      </c>
      <c r="AX776" s="125" t="s">
        <v>1800</v>
      </c>
    </row>
    <row r="777" spans="1:50" s="103" customFormat="1" ht="11.4" customHeight="1" x14ac:dyDescent="0.3">
      <c r="B777" s="104" t="s">
        <v>1866</v>
      </c>
      <c r="C777" s="105" t="s">
        <v>2634</v>
      </c>
      <c r="D777" s="106">
        <v>32100</v>
      </c>
      <c r="E777" s="107">
        <v>2038</v>
      </c>
      <c r="F777" s="105" t="s">
        <v>2641</v>
      </c>
      <c r="G777" s="107">
        <v>821</v>
      </c>
      <c r="H777" s="105" t="s">
        <v>2642</v>
      </c>
      <c r="I777" s="105" t="s">
        <v>298</v>
      </c>
      <c r="J777" s="107" t="s">
        <v>293</v>
      </c>
      <c r="K777" s="105">
        <v>92010719</v>
      </c>
      <c r="L777" s="105" t="s">
        <v>2643</v>
      </c>
      <c r="M777" s="105" t="s">
        <v>2644</v>
      </c>
      <c r="N777" s="105" t="s">
        <v>2070</v>
      </c>
      <c r="O777" s="108" t="s">
        <v>160</v>
      </c>
      <c r="P777" s="109" t="s">
        <v>1767</v>
      </c>
      <c r="Q777" s="110">
        <v>45373</v>
      </c>
      <c r="R777" s="110"/>
      <c r="S777" s="110">
        <v>45377</v>
      </c>
      <c r="T777" s="110"/>
      <c r="U777" s="111" t="s">
        <v>2023</v>
      </c>
      <c r="V777" s="111" t="s">
        <v>2103</v>
      </c>
      <c r="W777" s="112"/>
      <c r="X777" s="113"/>
      <c r="Y777" s="114" t="s">
        <v>285</v>
      </c>
      <c r="Z777" s="115">
        <v>126.87</v>
      </c>
      <c r="AA777" s="116">
        <v>50</v>
      </c>
      <c r="AB777" s="117">
        <f t="shared" si="108"/>
        <v>6343.5</v>
      </c>
      <c r="AC777" s="117">
        <f t="shared" si="109"/>
        <v>49.615685250000006</v>
      </c>
      <c r="AD777" s="118">
        <v>50</v>
      </c>
      <c r="AE777" s="117">
        <f t="shared" si="110"/>
        <v>6343.5</v>
      </c>
      <c r="AF777" s="117">
        <f t="shared" si="111"/>
        <v>49.615685250000006</v>
      </c>
      <c r="AG777" s="119">
        <f t="shared" si="112"/>
        <v>0</v>
      </c>
      <c r="AH777" s="120">
        <f t="shared" si="113"/>
        <v>0</v>
      </c>
      <c r="AI777" s="121">
        <f t="shared" si="114"/>
        <v>0</v>
      </c>
      <c r="AJ777" s="122" t="str">
        <f>+C777</f>
        <v>PHILIPPINES</v>
      </c>
      <c r="AK777" s="122" t="str">
        <f>IF(ISNA(VLOOKUP(postponeList!D777,[1]Sheet!$A$2:$B$12,2,FALSE))," ",(VLOOKUP(postponeList!D777,[1]Sheet!$A$2:$B$12,2,FALSE)))</f>
        <v>PESGD</v>
      </c>
      <c r="AL777" s="122" t="str">
        <f>IF(ISNA(VLOOKUP(E777,[1]Sheet!$G$2:$H$40,2,FALSE))," ",VLOOKUP(E777,[1]Sheet!$G$2:$H$40,2,FALSE))</f>
        <v>PMPC</v>
      </c>
      <c r="AM777" s="122" t="str">
        <f>IF(ISNA(VLOOKUP(G777,[1]Sheet!$K$2:$L$159,2,FALSE))," ",(VLOOKUP(G777,[1]Sheet!$K$2:$L$159,2,FALSE)))</f>
        <v>PMPC</v>
      </c>
      <c r="AN777" s="122" t="str">
        <f>IF(ISNA(VLOOKUP(I777&amp;C777,[1]Sheet!$D$2:$E$228,2,FALSE))," ",VLOOKUP(I777&amp;C777,[1]Sheet!$D$2:$E$228,2,FALSE))</f>
        <v>Daniel, Matsushima</v>
      </c>
      <c r="AO777" s="122" t="str">
        <f>+I777&amp;C777</f>
        <v>PANPHILIPPINES</v>
      </c>
      <c r="AP777" s="122" t="str">
        <f>C777&amp;D777&amp;E777&amp;G777&amp;I777&amp;O777</f>
        <v>PHILIPPINES321002038821PANMAR</v>
      </c>
      <c r="AQ777" s="122" t="str">
        <f>B777&amp;D777&amp;N777</f>
        <v xml:space="preserve">SOUTH EAST ASIA32100HD </v>
      </c>
      <c r="AR777" s="123" t="str">
        <f>+D777&amp;J777</f>
        <v>32100SE</v>
      </c>
      <c r="AS777" s="124" t="str">
        <f t="shared" si="115"/>
        <v>Ves</v>
      </c>
      <c r="AT777" s="125" t="str">
        <f t="shared" si="116"/>
        <v>FJ-T09A3ECCHP</v>
      </c>
      <c r="AU777" s="125" t="str">
        <f>IF(NOT(AT777=""),VLOOKUP(AT777,[1]PSI_Category!A:B,2,0),"")</f>
        <v>H/D</v>
      </c>
      <c r="AV777" s="125" t="s">
        <v>2071</v>
      </c>
      <c r="AW777" s="125" t="s">
        <v>2071</v>
      </c>
      <c r="AX777" s="125" t="s">
        <v>2071</v>
      </c>
    </row>
    <row r="778" spans="1:50" s="103" customFormat="1" ht="11.4" customHeight="1" x14ac:dyDescent="0.3">
      <c r="B778" s="104" t="s">
        <v>1866</v>
      </c>
      <c r="C778" s="105" t="s">
        <v>2634</v>
      </c>
      <c r="D778" s="106">
        <v>32100</v>
      </c>
      <c r="E778" s="107">
        <v>2038</v>
      </c>
      <c r="F778" s="105" t="s">
        <v>2641</v>
      </c>
      <c r="G778" s="107">
        <v>821</v>
      </c>
      <c r="H778" s="105" t="s">
        <v>2642</v>
      </c>
      <c r="I778" s="105" t="s">
        <v>298</v>
      </c>
      <c r="J778" s="107" t="s">
        <v>293</v>
      </c>
      <c r="K778" s="105">
        <v>92010719</v>
      </c>
      <c r="L778" s="105" t="s">
        <v>2643</v>
      </c>
      <c r="M778" s="105" t="s">
        <v>2645</v>
      </c>
      <c r="N778" s="105" t="s">
        <v>341</v>
      </c>
      <c r="O778" s="108" t="s">
        <v>160</v>
      </c>
      <c r="P778" s="109" t="s">
        <v>1767</v>
      </c>
      <c r="Q778" s="110">
        <v>45373</v>
      </c>
      <c r="R778" s="110"/>
      <c r="S778" s="110">
        <v>45377</v>
      </c>
      <c r="T778" s="110"/>
      <c r="U778" s="111" t="s">
        <v>2023</v>
      </c>
      <c r="V778" s="111" t="s">
        <v>2103</v>
      </c>
      <c r="W778" s="112"/>
      <c r="X778" s="113"/>
      <c r="Y778" s="114" t="s">
        <v>285</v>
      </c>
      <c r="Z778" s="115">
        <v>68.98</v>
      </c>
      <c r="AA778" s="116">
        <v>25</v>
      </c>
      <c r="AB778" s="117">
        <f t="shared" si="108"/>
        <v>1724.5</v>
      </c>
      <c r="AC778" s="117">
        <f t="shared" si="109"/>
        <v>13.488176750000001</v>
      </c>
      <c r="AD778" s="118">
        <v>25</v>
      </c>
      <c r="AE778" s="117">
        <f t="shared" si="110"/>
        <v>1724.5</v>
      </c>
      <c r="AF778" s="117">
        <f t="shared" si="111"/>
        <v>13.488176750000001</v>
      </c>
      <c r="AG778" s="119">
        <f t="shared" si="112"/>
        <v>0</v>
      </c>
      <c r="AH778" s="120">
        <f t="shared" si="113"/>
        <v>0</v>
      </c>
      <c r="AI778" s="121">
        <f t="shared" si="114"/>
        <v>0</v>
      </c>
      <c r="AJ778" s="122" t="str">
        <f>+C778</f>
        <v>PHILIPPINES</v>
      </c>
      <c r="AK778" s="122" t="str">
        <f>IF(ISNA(VLOOKUP(postponeList!D778,[1]Sheet!$A$2:$B$12,2,FALSE))," ",(VLOOKUP(postponeList!D778,[1]Sheet!$A$2:$B$12,2,FALSE)))</f>
        <v>PESGD</v>
      </c>
      <c r="AL778" s="122" t="str">
        <f>IF(ISNA(VLOOKUP(E778,[1]Sheet!$G$2:$H$40,2,FALSE))," ",VLOOKUP(E778,[1]Sheet!$G$2:$H$40,2,FALSE))</f>
        <v>PMPC</v>
      </c>
      <c r="AM778" s="122" t="str">
        <f>IF(ISNA(VLOOKUP(G778,[1]Sheet!$K$2:$L$159,2,FALSE))," ",(VLOOKUP(G778,[1]Sheet!$K$2:$L$159,2,FALSE)))</f>
        <v>PMPC</v>
      </c>
      <c r="AN778" s="122" t="str">
        <f>IF(ISNA(VLOOKUP(I778&amp;C778,[1]Sheet!$D$2:$E$228,2,FALSE))," ",VLOOKUP(I778&amp;C778,[1]Sheet!$D$2:$E$228,2,FALSE))</f>
        <v>Daniel, Matsushima</v>
      </c>
      <c r="AO778" s="122" t="str">
        <f>+I778&amp;C778</f>
        <v>PANPHILIPPINES</v>
      </c>
      <c r="AP778" s="122" t="str">
        <f>C778&amp;D778&amp;E778&amp;G778&amp;I778&amp;O778</f>
        <v>PHILIPPINES321002038821PANMAR</v>
      </c>
      <c r="AQ778" s="122" t="str">
        <f>B778&amp;D778&amp;N778</f>
        <v>SOUTH EAST ASIA32100CBN</v>
      </c>
      <c r="AR778" s="123" t="str">
        <f>+D778&amp;J778</f>
        <v>32100SE</v>
      </c>
      <c r="AS778" s="124" t="str">
        <f t="shared" si="115"/>
        <v>Ves</v>
      </c>
      <c r="AT778" s="125" t="str">
        <f t="shared" si="116"/>
        <v>FV-12NS315</v>
      </c>
      <c r="AU778" s="125" t="str">
        <f>IF(NOT(AT778=""),VLOOKUP(AT778,[1]PSI_Category!A:B,2,0),"")</f>
        <v>CBN</v>
      </c>
      <c r="AV778" s="125" t="s">
        <v>341</v>
      </c>
      <c r="AW778" s="125" t="s">
        <v>341</v>
      </c>
      <c r="AX778" s="125" t="s">
        <v>341</v>
      </c>
    </row>
    <row r="779" spans="1:50" s="103" customFormat="1" ht="11.4" customHeight="1" x14ac:dyDescent="0.3">
      <c r="B779" s="104" t="s">
        <v>1866</v>
      </c>
      <c r="C779" s="105" t="s">
        <v>2634</v>
      </c>
      <c r="D779" s="106">
        <v>32100</v>
      </c>
      <c r="E779" s="107">
        <v>2038</v>
      </c>
      <c r="F779" s="105" t="s">
        <v>2641</v>
      </c>
      <c r="G779" s="107">
        <v>821</v>
      </c>
      <c r="H779" s="105" t="s">
        <v>2642</v>
      </c>
      <c r="I779" s="105" t="s">
        <v>298</v>
      </c>
      <c r="J779" s="107" t="s">
        <v>293</v>
      </c>
      <c r="K779" s="105">
        <v>92010719</v>
      </c>
      <c r="L779" s="105" t="s">
        <v>2643</v>
      </c>
      <c r="M779" s="105" t="s">
        <v>2646</v>
      </c>
      <c r="N779" s="105" t="s">
        <v>341</v>
      </c>
      <c r="O779" s="108" t="s">
        <v>160</v>
      </c>
      <c r="P779" s="109" t="s">
        <v>1767</v>
      </c>
      <c r="Q779" s="110">
        <v>45373</v>
      </c>
      <c r="R779" s="110"/>
      <c r="S779" s="110">
        <v>45377</v>
      </c>
      <c r="T779" s="110"/>
      <c r="U779" s="111" t="s">
        <v>2023</v>
      </c>
      <c r="V779" s="111" t="s">
        <v>2103</v>
      </c>
      <c r="W779" s="112"/>
      <c r="X779" s="113"/>
      <c r="Y779" s="114" t="s">
        <v>285</v>
      </c>
      <c r="Z779" s="115">
        <v>84.61</v>
      </c>
      <c r="AA779" s="116">
        <v>20</v>
      </c>
      <c r="AB779" s="117">
        <f t="shared" si="108"/>
        <v>1692.2</v>
      </c>
      <c r="AC779" s="117">
        <f t="shared" si="109"/>
        <v>13.235542300000001</v>
      </c>
      <c r="AD779" s="118">
        <v>20</v>
      </c>
      <c r="AE779" s="117">
        <f t="shared" si="110"/>
        <v>1692.2</v>
      </c>
      <c r="AF779" s="117">
        <f t="shared" si="111"/>
        <v>13.235542300000001</v>
      </c>
      <c r="AG779" s="119">
        <f t="shared" si="112"/>
        <v>0</v>
      </c>
      <c r="AH779" s="120">
        <f t="shared" si="113"/>
        <v>0</v>
      </c>
      <c r="AI779" s="121">
        <f t="shared" si="114"/>
        <v>0</v>
      </c>
      <c r="AJ779" s="122" t="str">
        <f>+C779</f>
        <v>PHILIPPINES</v>
      </c>
      <c r="AK779" s="122" t="str">
        <f>IF(ISNA(VLOOKUP(postponeList!D779,[1]Sheet!$A$2:$B$12,2,FALSE))," ",(VLOOKUP(postponeList!D779,[1]Sheet!$A$2:$B$12,2,FALSE)))</f>
        <v>PESGD</v>
      </c>
      <c r="AL779" s="122" t="str">
        <f>IF(ISNA(VLOOKUP(E779,[1]Sheet!$G$2:$H$40,2,FALSE))," ",VLOOKUP(E779,[1]Sheet!$G$2:$H$40,2,FALSE))</f>
        <v>PMPC</v>
      </c>
      <c r="AM779" s="122" t="str">
        <f>IF(ISNA(VLOOKUP(G779,[1]Sheet!$K$2:$L$159,2,FALSE))," ",(VLOOKUP(G779,[1]Sheet!$K$2:$L$159,2,FALSE)))</f>
        <v>PMPC</v>
      </c>
      <c r="AN779" s="122" t="str">
        <f>IF(ISNA(VLOOKUP(I779&amp;C779,[1]Sheet!$D$2:$E$228,2,FALSE))," ",VLOOKUP(I779&amp;C779,[1]Sheet!$D$2:$E$228,2,FALSE))</f>
        <v>Daniel, Matsushima</v>
      </c>
      <c r="AO779" s="122" t="str">
        <f>+I779&amp;C779</f>
        <v>PANPHILIPPINES</v>
      </c>
      <c r="AP779" s="122" t="str">
        <f>C779&amp;D779&amp;E779&amp;G779&amp;I779&amp;O779</f>
        <v>PHILIPPINES321002038821PANMAR</v>
      </c>
      <c r="AQ779" s="122" t="str">
        <f>B779&amp;D779&amp;N779</f>
        <v>SOUTH EAST ASIA32100CBN</v>
      </c>
      <c r="AR779" s="123" t="str">
        <f>+D779&amp;J779</f>
        <v>32100SE</v>
      </c>
      <c r="AS779" s="124" t="str">
        <f t="shared" si="115"/>
        <v>Ves</v>
      </c>
      <c r="AT779" s="125" t="str">
        <f t="shared" si="116"/>
        <v>FV-15NS315</v>
      </c>
      <c r="AU779" s="125" t="e">
        <f>IF(NOT(AT779=""),VLOOKUP(AT779,[1]PSI_Category!A:B,2,0),"")</f>
        <v>#N/A</v>
      </c>
      <c r="AV779" s="125" t="s">
        <v>341</v>
      </c>
      <c r="AW779" s="125" t="s">
        <v>341</v>
      </c>
      <c r="AX779" s="125" t="s">
        <v>341</v>
      </c>
    </row>
    <row r="780" spans="1:50" s="133" customFormat="1" ht="11.4" customHeight="1" x14ac:dyDescent="0.3">
      <c r="A780" s="103"/>
      <c r="B780" s="104" t="s">
        <v>1866</v>
      </c>
      <c r="C780" s="105" t="s">
        <v>2634</v>
      </c>
      <c r="D780" s="106">
        <v>32100</v>
      </c>
      <c r="E780" s="107">
        <v>2038</v>
      </c>
      <c r="F780" s="105" t="s">
        <v>2641</v>
      </c>
      <c r="G780" s="107">
        <v>821</v>
      </c>
      <c r="H780" s="105" t="s">
        <v>2642</v>
      </c>
      <c r="I780" s="105" t="s">
        <v>298</v>
      </c>
      <c r="J780" s="107" t="s">
        <v>293</v>
      </c>
      <c r="K780" s="105">
        <v>92010719</v>
      </c>
      <c r="L780" s="105" t="s">
        <v>2643</v>
      </c>
      <c r="M780" s="105" t="s">
        <v>2647</v>
      </c>
      <c r="N780" s="105" t="s">
        <v>341</v>
      </c>
      <c r="O780" s="108" t="s">
        <v>160</v>
      </c>
      <c r="P780" s="109" t="s">
        <v>1767</v>
      </c>
      <c r="Q780" s="110">
        <v>45373</v>
      </c>
      <c r="R780" s="110"/>
      <c r="S780" s="110">
        <v>45377</v>
      </c>
      <c r="T780" s="110"/>
      <c r="U780" s="111" t="s">
        <v>2023</v>
      </c>
      <c r="V780" s="111" t="s">
        <v>2103</v>
      </c>
      <c r="W780" s="112"/>
      <c r="X780" s="113"/>
      <c r="Y780" s="114" t="s">
        <v>285</v>
      </c>
      <c r="Z780" s="115">
        <v>115.88</v>
      </c>
      <c r="AA780" s="116">
        <v>15</v>
      </c>
      <c r="AB780" s="117">
        <f t="shared" si="108"/>
        <v>1738.1999999999998</v>
      </c>
      <c r="AC780" s="117">
        <f t="shared" si="109"/>
        <v>13.5953313</v>
      </c>
      <c r="AD780" s="118">
        <v>15</v>
      </c>
      <c r="AE780" s="117">
        <f t="shared" si="110"/>
        <v>1738.1999999999998</v>
      </c>
      <c r="AF780" s="117">
        <f t="shared" si="111"/>
        <v>13.5953313</v>
      </c>
      <c r="AG780" s="119">
        <f t="shared" si="112"/>
        <v>0</v>
      </c>
      <c r="AH780" s="120">
        <f t="shared" si="113"/>
        <v>0</v>
      </c>
      <c r="AI780" s="121">
        <f t="shared" si="114"/>
        <v>0</v>
      </c>
      <c r="AJ780" s="122" t="str">
        <f>+C780</f>
        <v>PHILIPPINES</v>
      </c>
      <c r="AK780" s="122" t="str">
        <f>IF(ISNA(VLOOKUP(postponeList!D780,[1]Sheet!$A$2:$B$12,2,FALSE))," ",(VLOOKUP(postponeList!D780,[1]Sheet!$A$2:$B$12,2,FALSE)))</f>
        <v>PESGD</v>
      </c>
      <c r="AL780" s="122" t="str">
        <f>IF(ISNA(VLOOKUP(E780,[1]Sheet!$G$2:$H$40,2,FALSE))," ",VLOOKUP(E780,[1]Sheet!$G$2:$H$40,2,FALSE))</f>
        <v>PMPC</v>
      </c>
      <c r="AM780" s="122" t="str">
        <f>IF(ISNA(VLOOKUP(G780,[1]Sheet!$K$2:$L$159,2,FALSE))," ",(VLOOKUP(G780,[1]Sheet!$K$2:$L$159,2,FALSE)))</f>
        <v>PMPC</v>
      </c>
      <c r="AN780" s="122" t="str">
        <f>IF(ISNA(VLOOKUP(I780&amp;C780,[1]Sheet!$D$2:$E$228,2,FALSE))," ",VLOOKUP(I780&amp;C780,[1]Sheet!$D$2:$E$228,2,FALSE))</f>
        <v>Daniel, Matsushima</v>
      </c>
      <c r="AO780" s="122" t="str">
        <f>+I780&amp;C780</f>
        <v>PANPHILIPPINES</v>
      </c>
      <c r="AP780" s="122" t="str">
        <f>C780&amp;D780&amp;E780&amp;G780&amp;I780&amp;O780</f>
        <v>PHILIPPINES321002038821PANMAR</v>
      </c>
      <c r="AQ780" s="122" t="str">
        <f>B780&amp;D780&amp;N780</f>
        <v>SOUTH EAST ASIA32100CBN</v>
      </c>
      <c r="AR780" s="123" t="str">
        <f>+D780&amp;J780</f>
        <v>32100SE</v>
      </c>
      <c r="AS780" s="124" t="str">
        <f t="shared" si="115"/>
        <v>Ves</v>
      </c>
      <c r="AT780" s="125" t="str">
        <f t="shared" si="116"/>
        <v>FV-18NS315</v>
      </c>
      <c r="AU780" s="125" t="e">
        <f>IF(NOT(AT780=""),VLOOKUP(AT780,[1]PSI_Category!A:B,2,0),"")</f>
        <v>#N/A</v>
      </c>
      <c r="AV780" s="125" t="s">
        <v>341</v>
      </c>
      <c r="AW780" s="125" t="s">
        <v>341</v>
      </c>
      <c r="AX780" s="125" t="s">
        <v>341</v>
      </c>
    </row>
    <row r="781" spans="1:50" s="133" customFormat="1" ht="11.4" customHeight="1" x14ac:dyDescent="0.3">
      <c r="A781" s="103"/>
      <c r="B781" s="104" t="s">
        <v>1866</v>
      </c>
      <c r="C781" s="105" t="s">
        <v>2634</v>
      </c>
      <c r="D781" s="106">
        <v>32100</v>
      </c>
      <c r="E781" s="107">
        <v>2038</v>
      </c>
      <c r="F781" s="105" t="s">
        <v>2641</v>
      </c>
      <c r="G781" s="107">
        <v>821</v>
      </c>
      <c r="H781" s="105" t="s">
        <v>2642</v>
      </c>
      <c r="I781" s="105" t="s">
        <v>298</v>
      </c>
      <c r="J781" s="107" t="s">
        <v>293</v>
      </c>
      <c r="K781" s="105">
        <v>92010719</v>
      </c>
      <c r="L781" s="105" t="s">
        <v>2643</v>
      </c>
      <c r="M781" s="105" t="s">
        <v>2648</v>
      </c>
      <c r="N781" s="105" t="s">
        <v>341</v>
      </c>
      <c r="O781" s="108" t="s">
        <v>160</v>
      </c>
      <c r="P781" s="109" t="s">
        <v>1767</v>
      </c>
      <c r="Q781" s="110">
        <v>45373</v>
      </c>
      <c r="R781" s="110"/>
      <c r="S781" s="110">
        <v>45377</v>
      </c>
      <c r="T781" s="110"/>
      <c r="U781" s="111" t="s">
        <v>2023</v>
      </c>
      <c r="V781" s="111" t="s">
        <v>2103</v>
      </c>
      <c r="W781" s="112"/>
      <c r="X781" s="113"/>
      <c r="Y781" s="114" t="s">
        <v>285</v>
      </c>
      <c r="Z781" s="115">
        <v>186.9</v>
      </c>
      <c r="AA781" s="116">
        <v>10</v>
      </c>
      <c r="AB781" s="117">
        <f t="shared" si="108"/>
        <v>1869</v>
      </c>
      <c r="AC781" s="117">
        <f t="shared" si="109"/>
        <v>14.6183835</v>
      </c>
      <c r="AD781" s="118">
        <v>10</v>
      </c>
      <c r="AE781" s="117">
        <f t="shared" si="110"/>
        <v>1869</v>
      </c>
      <c r="AF781" s="117">
        <f t="shared" si="111"/>
        <v>14.6183835</v>
      </c>
      <c r="AG781" s="119">
        <f t="shared" si="112"/>
        <v>0</v>
      </c>
      <c r="AH781" s="120">
        <f t="shared" si="113"/>
        <v>0</v>
      </c>
      <c r="AI781" s="121">
        <f t="shared" si="114"/>
        <v>0</v>
      </c>
      <c r="AJ781" s="122" t="str">
        <f>+C781</f>
        <v>PHILIPPINES</v>
      </c>
      <c r="AK781" s="122" t="str">
        <f>IF(ISNA(VLOOKUP(postponeList!D781,[1]Sheet!$A$2:$B$12,2,FALSE))," ",(VLOOKUP(postponeList!D781,[1]Sheet!$A$2:$B$12,2,FALSE)))</f>
        <v>PESGD</v>
      </c>
      <c r="AL781" s="122" t="str">
        <f>IF(ISNA(VLOOKUP(E781,[1]Sheet!$G$2:$H$40,2,FALSE))," ",VLOOKUP(E781,[1]Sheet!$G$2:$H$40,2,FALSE))</f>
        <v>PMPC</v>
      </c>
      <c r="AM781" s="122" t="str">
        <f>IF(ISNA(VLOOKUP(G781,[1]Sheet!$K$2:$L$159,2,FALSE))," ",(VLOOKUP(G781,[1]Sheet!$K$2:$L$159,2,FALSE)))</f>
        <v>PMPC</v>
      </c>
      <c r="AN781" s="122" t="str">
        <f>IF(ISNA(VLOOKUP(I781&amp;C781,[1]Sheet!$D$2:$E$228,2,FALSE))," ",VLOOKUP(I781&amp;C781,[1]Sheet!$D$2:$E$228,2,FALSE))</f>
        <v>Daniel, Matsushima</v>
      </c>
      <c r="AO781" s="122" t="str">
        <f>+I781&amp;C781</f>
        <v>PANPHILIPPINES</v>
      </c>
      <c r="AP781" s="122" t="str">
        <f>C781&amp;D781&amp;E781&amp;G781&amp;I781&amp;O781</f>
        <v>PHILIPPINES321002038821PANMAR</v>
      </c>
      <c r="AQ781" s="122" t="str">
        <f>B781&amp;D781&amp;N781</f>
        <v>SOUTH EAST ASIA32100CBN</v>
      </c>
      <c r="AR781" s="123" t="str">
        <f>+D781&amp;J781</f>
        <v>32100SE</v>
      </c>
      <c r="AS781" s="124" t="str">
        <f t="shared" si="115"/>
        <v>Ves</v>
      </c>
      <c r="AT781" s="125" t="str">
        <f t="shared" si="116"/>
        <v>FV-20NS315</v>
      </c>
      <c r="AU781" s="125" t="e">
        <f>IF(NOT(AT781=""),VLOOKUP(AT781,[1]PSI_Category!A:B,2,0),"")</f>
        <v>#N/A</v>
      </c>
      <c r="AV781" s="125" t="s">
        <v>341</v>
      </c>
      <c r="AW781" s="125" t="s">
        <v>341</v>
      </c>
      <c r="AX781" s="125" t="s">
        <v>341</v>
      </c>
    </row>
    <row r="782" spans="1:50" s="103" customFormat="1" ht="11.4" customHeight="1" x14ac:dyDescent="0.3">
      <c r="B782" s="104" t="s">
        <v>1866</v>
      </c>
      <c r="C782" s="105" t="s">
        <v>2634</v>
      </c>
      <c r="D782" s="106">
        <v>32100</v>
      </c>
      <c r="E782" s="107">
        <v>2038</v>
      </c>
      <c r="F782" s="105" t="s">
        <v>2641</v>
      </c>
      <c r="G782" s="107">
        <v>821</v>
      </c>
      <c r="H782" s="105" t="s">
        <v>2642</v>
      </c>
      <c r="I782" s="105" t="s">
        <v>298</v>
      </c>
      <c r="J782" s="107" t="s">
        <v>293</v>
      </c>
      <c r="K782" s="105">
        <v>92010719</v>
      </c>
      <c r="L782" s="105" t="s">
        <v>2643</v>
      </c>
      <c r="M782" s="105" t="s">
        <v>2649</v>
      </c>
      <c r="N782" s="105" t="s">
        <v>341</v>
      </c>
      <c r="O782" s="108" t="s">
        <v>160</v>
      </c>
      <c r="P782" s="109" t="s">
        <v>1767</v>
      </c>
      <c r="Q782" s="110">
        <v>45373</v>
      </c>
      <c r="R782" s="110"/>
      <c r="S782" s="110">
        <v>45377</v>
      </c>
      <c r="T782" s="110"/>
      <c r="U782" s="111" t="s">
        <v>2023</v>
      </c>
      <c r="V782" s="111" t="s">
        <v>2103</v>
      </c>
      <c r="W782" s="112"/>
      <c r="X782" s="113"/>
      <c r="Y782" s="114" t="s">
        <v>285</v>
      </c>
      <c r="Z782" s="115">
        <v>213.85</v>
      </c>
      <c r="AA782" s="116">
        <v>6</v>
      </c>
      <c r="AB782" s="117">
        <f t="shared" si="108"/>
        <v>1283.0999999999999</v>
      </c>
      <c r="AC782" s="117">
        <f t="shared" si="109"/>
        <v>10.035766649999999</v>
      </c>
      <c r="AD782" s="118">
        <v>6</v>
      </c>
      <c r="AE782" s="117">
        <f t="shared" si="110"/>
        <v>1283.0999999999999</v>
      </c>
      <c r="AF782" s="117">
        <f t="shared" si="111"/>
        <v>10.035766649999999</v>
      </c>
      <c r="AG782" s="119">
        <f t="shared" si="112"/>
        <v>0</v>
      </c>
      <c r="AH782" s="120">
        <f t="shared" si="113"/>
        <v>0</v>
      </c>
      <c r="AI782" s="121">
        <f t="shared" si="114"/>
        <v>0</v>
      </c>
      <c r="AJ782" s="122" t="str">
        <f>+C782</f>
        <v>PHILIPPINES</v>
      </c>
      <c r="AK782" s="122" t="str">
        <f>IF(ISNA(VLOOKUP(postponeList!D782,[1]Sheet!$A$2:$B$12,2,FALSE))," ",(VLOOKUP(postponeList!D782,[1]Sheet!$A$2:$B$12,2,FALSE)))</f>
        <v>PESGD</v>
      </c>
      <c r="AL782" s="122" t="str">
        <f>IF(ISNA(VLOOKUP(E782,[1]Sheet!$G$2:$H$40,2,FALSE))," ",VLOOKUP(E782,[1]Sheet!$G$2:$H$40,2,FALSE))</f>
        <v>PMPC</v>
      </c>
      <c r="AM782" s="122" t="str">
        <f>IF(ISNA(VLOOKUP(G782,[1]Sheet!$K$2:$L$159,2,FALSE))," ",(VLOOKUP(G782,[1]Sheet!$K$2:$L$159,2,FALSE)))</f>
        <v>PMPC</v>
      </c>
      <c r="AN782" s="122" t="str">
        <f>IF(ISNA(VLOOKUP(I782&amp;C782,[1]Sheet!$D$2:$E$228,2,FALSE))," ",VLOOKUP(I782&amp;C782,[1]Sheet!$D$2:$E$228,2,FALSE))</f>
        <v>Daniel, Matsushima</v>
      </c>
      <c r="AO782" s="122" t="str">
        <f>+I782&amp;C782</f>
        <v>PANPHILIPPINES</v>
      </c>
      <c r="AP782" s="122" t="str">
        <f>C782&amp;D782&amp;E782&amp;G782&amp;I782&amp;O782</f>
        <v>PHILIPPINES321002038821PANMAR</v>
      </c>
      <c r="AQ782" s="122" t="str">
        <f>B782&amp;D782&amp;N782</f>
        <v>SOUTH EAST ASIA32100CBN</v>
      </c>
      <c r="AR782" s="123" t="str">
        <f>+D782&amp;J782</f>
        <v>32100SE</v>
      </c>
      <c r="AS782" s="124" t="str">
        <f t="shared" si="115"/>
        <v>Ves</v>
      </c>
      <c r="AT782" s="125" t="str">
        <f t="shared" si="116"/>
        <v>FV-23NL3NAKH</v>
      </c>
      <c r="AU782" s="125" t="e">
        <f>IF(NOT(AT782=""),VLOOKUP(AT782,[1]PSI_Category!A:B,2,0),"")</f>
        <v>#N/A</v>
      </c>
      <c r="AV782" s="125" t="s">
        <v>341</v>
      </c>
      <c r="AW782" s="125" t="s">
        <v>341</v>
      </c>
      <c r="AX782" s="125" t="s">
        <v>341</v>
      </c>
    </row>
    <row r="783" spans="1:50" s="103" customFormat="1" ht="11.4" customHeight="1" x14ac:dyDescent="0.3">
      <c r="B783" s="104" t="s">
        <v>1866</v>
      </c>
      <c r="C783" s="105" t="s">
        <v>2634</v>
      </c>
      <c r="D783" s="106">
        <v>32100</v>
      </c>
      <c r="E783" s="107">
        <v>2038</v>
      </c>
      <c r="F783" s="105" t="s">
        <v>2641</v>
      </c>
      <c r="G783" s="107">
        <v>821</v>
      </c>
      <c r="H783" s="105" t="s">
        <v>2642</v>
      </c>
      <c r="I783" s="105" t="s">
        <v>298</v>
      </c>
      <c r="J783" s="107" t="s">
        <v>293</v>
      </c>
      <c r="K783" s="105">
        <v>92010719</v>
      </c>
      <c r="L783" s="105" t="s">
        <v>2643</v>
      </c>
      <c r="M783" s="105" t="s">
        <v>2650</v>
      </c>
      <c r="N783" s="105" t="s">
        <v>1831</v>
      </c>
      <c r="O783" s="108" t="s">
        <v>160</v>
      </c>
      <c r="P783" s="109" t="s">
        <v>1767</v>
      </c>
      <c r="Q783" s="110">
        <v>45373</v>
      </c>
      <c r="R783" s="110"/>
      <c r="S783" s="110">
        <v>45377</v>
      </c>
      <c r="T783" s="110"/>
      <c r="U783" s="111" t="s">
        <v>2023</v>
      </c>
      <c r="V783" s="111" t="s">
        <v>2103</v>
      </c>
      <c r="W783" s="112"/>
      <c r="X783" s="113"/>
      <c r="Y783" s="114" t="s">
        <v>285</v>
      </c>
      <c r="Z783" s="115">
        <v>64.849999999999994</v>
      </c>
      <c r="AA783" s="116">
        <v>30</v>
      </c>
      <c r="AB783" s="117">
        <f t="shared" si="108"/>
        <v>1945.4999999999998</v>
      </c>
      <c r="AC783" s="117">
        <f t="shared" si="109"/>
        <v>15.216728249999999</v>
      </c>
      <c r="AD783" s="118">
        <v>30</v>
      </c>
      <c r="AE783" s="117">
        <f t="shared" si="110"/>
        <v>1945.4999999999998</v>
      </c>
      <c r="AF783" s="117">
        <f t="shared" si="111"/>
        <v>15.216728249999999</v>
      </c>
      <c r="AG783" s="119">
        <f t="shared" si="112"/>
        <v>0</v>
      </c>
      <c r="AH783" s="120">
        <f t="shared" si="113"/>
        <v>0</v>
      </c>
      <c r="AI783" s="121">
        <f t="shared" si="114"/>
        <v>0</v>
      </c>
      <c r="AJ783" s="122" t="str">
        <f>+C783</f>
        <v>PHILIPPINES</v>
      </c>
      <c r="AK783" s="122" t="str">
        <f>IF(ISNA(VLOOKUP(postponeList!D783,[1]Sheet!$A$2:$B$12,2,FALSE))," ",(VLOOKUP(postponeList!D783,[1]Sheet!$A$2:$B$12,2,FALSE)))</f>
        <v>PESGD</v>
      </c>
      <c r="AL783" s="122" t="str">
        <f>IF(ISNA(VLOOKUP(E783,[1]Sheet!$G$2:$H$40,2,FALSE))," ",VLOOKUP(E783,[1]Sheet!$G$2:$H$40,2,FALSE))</f>
        <v>PMPC</v>
      </c>
      <c r="AM783" s="122" t="str">
        <f>IF(ISNA(VLOOKUP(G783,[1]Sheet!$K$2:$L$159,2,FALSE))," ",(VLOOKUP(G783,[1]Sheet!$K$2:$L$159,2,FALSE)))</f>
        <v>PMPC</v>
      </c>
      <c r="AN783" s="122" t="str">
        <f>IF(ISNA(VLOOKUP(I783&amp;C783,[1]Sheet!$D$2:$E$228,2,FALSE))," ",VLOOKUP(I783&amp;C783,[1]Sheet!$D$2:$E$228,2,FALSE))</f>
        <v>Daniel, Matsushima</v>
      </c>
      <c r="AO783" s="122" t="str">
        <f>+I783&amp;C783</f>
        <v>PANPHILIPPINES</v>
      </c>
      <c r="AP783" s="122" t="str">
        <f>C783&amp;D783&amp;E783&amp;G783&amp;I783&amp;O783</f>
        <v>PHILIPPINES321002038821PANMAR</v>
      </c>
      <c r="AQ783" s="122" t="str">
        <f>B783&amp;D783&amp;N783</f>
        <v xml:space="preserve">SOUTH EAST ASIA32100CM </v>
      </c>
      <c r="AR783" s="123" t="str">
        <f>+D783&amp;J783</f>
        <v>32100SE</v>
      </c>
      <c r="AS783" s="124" t="str">
        <f t="shared" si="115"/>
        <v>Ves</v>
      </c>
      <c r="AT783" s="125" t="str">
        <f t="shared" si="116"/>
        <v>FV-27CH915</v>
      </c>
      <c r="AU783" s="125" t="str">
        <f>IF(NOT(AT783=""),VLOOKUP(AT783,[1]PSI_Category!A:B,2,0),"")</f>
        <v>C/M</v>
      </c>
      <c r="AV783" s="125" t="s">
        <v>535</v>
      </c>
      <c r="AW783" s="125" t="s">
        <v>535</v>
      </c>
      <c r="AX783" s="125" t="s">
        <v>535</v>
      </c>
    </row>
    <row r="784" spans="1:50" s="103" customFormat="1" ht="11.4" customHeight="1" x14ac:dyDescent="0.3">
      <c r="B784" s="104" t="s">
        <v>1866</v>
      </c>
      <c r="C784" s="105" t="s">
        <v>2634</v>
      </c>
      <c r="D784" s="106">
        <v>32100</v>
      </c>
      <c r="E784" s="107">
        <v>2038</v>
      </c>
      <c r="F784" s="105" t="s">
        <v>2641</v>
      </c>
      <c r="G784" s="107">
        <v>821</v>
      </c>
      <c r="H784" s="105" t="s">
        <v>2642</v>
      </c>
      <c r="I784" s="105" t="s">
        <v>298</v>
      </c>
      <c r="J784" s="107" t="s">
        <v>293</v>
      </c>
      <c r="K784" s="105">
        <v>92010719</v>
      </c>
      <c r="L784" s="105" t="s">
        <v>2643</v>
      </c>
      <c r="M784" s="105" t="s">
        <v>2651</v>
      </c>
      <c r="N784" s="105" t="s">
        <v>1831</v>
      </c>
      <c r="O784" s="108" t="s">
        <v>160</v>
      </c>
      <c r="P784" s="109" t="s">
        <v>1767</v>
      </c>
      <c r="Q784" s="110">
        <v>45373</v>
      </c>
      <c r="R784" s="110"/>
      <c r="S784" s="110">
        <v>45377</v>
      </c>
      <c r="T784" s="110"/>
      <c r="U784" s="111" t="s">
        <v>2023</v>
      </c>
      <c r="V784" s="111" t="s">
        <v>2103</v>
      </c>
      <c r="W784" s="112"/>
      <c r="X784" s="113"/>
      <c r="Y784" s="114" t="s">
        <v>285</v>
      </c>
      <c r="Z784" s="115">
        <v>81.67</v>
      </c>
      <c r="AA784" s="116">
        <v>20</v>
      </c>
      <c r="AB784" s="117">
        <f t="shared" si="108"/>
        <v>1633.4</v>
      </c>
      <c r="AC784" s="117">
        <f t="shared" si="109"/>
        <v>12.775638100000002</v>
      </c>
      <c r="AD784" s="118">
        <v>20</v>
      </c>
      <c r="AE784" s="117">
        <f t="shared" si="110"/>
        <v>1633.4</v>
      </c>
      <c r="AF784" s="117">
        <f t="shared" si="111"/>
        <v>12.775638100000002</v>
      </c>
      <c r="AG784" s="119">
        <f t="shared" si="112"/>
        <v>0</v>
      </c>
      <c r="AH784" s="120">
        <f t="shared" si="113"/>
        <v>0</v>
      </c>
      <c r="AI784" s="121">
        <f t="shared" si="114"/>
        <v>0</v>
      </c>
      <c r="AJ784" s="122" t="str">
        <f>+C784</f>
        <v>PHILIPPINES</v>
      </c>
      <c r="AK784" s="122" t="str">
        <f>IF(ISNA(VLOOKUP(postponeList!D784,[1]Sheet!$A$2:$B$12,2,FALSE))," ",(VLOOKUP(postponeList!D784,[1]Sheet!$A$2:$B$12,2,FALSE)))</f>
        <v>PESGD</v>
      </c>
      <c r="AL784" s="122" t="str">
        <f>IF(ISNA(VLOOKUP(E784,[1]Sheet!$G$2:$H$40,2,FALSE))," ",VLOOKUP(E784,[1]Sheet!$G$2:$H$40,2,FALSE))</f>
        <v>PMPC</v>
      </c>
      <c r="AM784" s="122" t="str">
        <f>IF(ISNA(VLOOKUP(G784,[1]Sheet!$K$2:$L$159,2,FALSE))," ",(VLOOKUP(G784,[1]Sheet!$K$2:$L$159,2,FALSE)))</f>
        <v>PMPC</v>
      </c>
      <c r="AN784" s="122" t="str">
        <f>IF(ISNA(VLOOKUP(I784&amp;C784,[1]Sheet!$D$2:$E$228,2,FALSE))," ",VLOOKUP(I784&amp;C784,[1]Sheet!$D$2:$E$228,2,FALSE))</f>
        <v>Daniel, Matsushima</v>
      </c>
      <c r="AO784" s="122" t="str">
        <f>+I784&amp;C784</f>
        <v>PANPHILIPPINES</v>
      </c>
      <c r="AP784" s="122" t="str">
        <f>C784&amp;D784&amp;E784&amp;G784&amp;I784&amp;O784</f>
        <v>PHILIPPINES321002038821PANMAR</v>
      </c>
      <c r="AQ784" s="122" t="str">
        <f>B784&amp;D784&amp;N784</f>
        <v xml:space="preserve">SOUTH EAST ASIA32100CM </v>
      </c>
      <c r="AR784" s="123" t="str">
        <f>+D784&amp;J784</f>
        <v>32100SE</v>
      </c>
      <c r="AS784" s="124" t="str">
        <f t="shared" si="115"/>
        <v>Ves</v>
      </c>
      <c r="AT784" s="125" t="str">
        <f t="shared" si="116"/>
        <v>FV-32CD915</v>
      </c>
      <c r="AU784" s="125" t="str">
        <f>IF(NOT(AT784=""),VLOOKUP(AT784,[1]PSI_Category!A:B,2,0),"")</f>
        <v>C/M</v>
      </c>
      <c r="AV784" s="125" t="s">
        <v>535</v>
      </c>
      <c r="AW784" s="125" t="s">
        <v>535</v>
      </c>
      <c r="AX784" s="125" t="s">
        <v>535</v>
      </c>
    </row>
    <row r="785" spans="1:50" s="103" customFormat="1" ht="11.4" customHeight="1" x14ac:dyDescent="0.3">
      <c r="B785" s="104" t="s">
        <v>1866</v>
      </c>
      <c r="C785" s="105" t="s">
        <v>2634</v>
      </c>
      <c r="D785" s="106">
        <v>32100</v>
      </c>
      <c r="E785" s="107">
        <v>2038</v>
      </c>
      <c r="F785" s="105" t="s">
        <v>2641</v>
      </c>
      <c r="G785" s="107">
        <v>821</v>
      </c>
      <c r="H785" s="105" t="s">
        <v>2642</v>
      </c>
      <c r="I785" s="105" t="s">
        <v>298</v>
      </c>
      <c r="J785" s="107" t="s">
        <v>293</v>
      </c>
      <c r="K785" s="105">
        <v>92010719</v>
      </c>
      <c r="L785" s="105" t="s">
        <v>2643</v>
      </c>
      <c r="M785" s="105" t="s">
        <v>2652</v>
      </c>
      <c r="N785" s="105" t="s">
        <v>1831</v>
      </c>
      <c r="O785" s="108" t="s">
        <v>160</v>
      </c>
      <c r="P785" s="109" t="s">
        <v>1767</v>
      </c>
      <c r="Q785" s="110">
        <v>45373</v>
      </c>
      <c r="R785" s="110"/>
      <c r="S785" s="110">
        <v>45377</v>
      </c>
      <c r="T785" s="110"/>
      <c r="U785" s="111" t="s">
        <v>2023</v>
      </c>
      <c r="V785" s="111" t="s">
        <v>2103</v>
      </c>
      <c r="W785" s="112"/>
      <c r="X785" s="113"/>
      <c r="Y785" s="114" t="s">
        <v>285</v>
      </c>
      <c r="Z785" s="115">
        <v>85.76</v>
      </c>
      <c r="AA785" s="116">
        <v>10</v>
      </c>
      <c r="AB785" s="117">
        <f t="shared" si="108"/>
        <v>857.6</v>
      </c>
      <c r="AC785" s="117">
        <f t="shared" si="109"/>
        <v>6.707718400000001</v>
      </c>
      <c r="AD785" s="118">
        <v>10</v>
      </c>
      <c r="AE785" s="117">
        <f t="shared" si="110"/>
        <v>857.6</v>
      </c>
      <c r="AF785" s="117">
        <f t="shared" si="111"/>
        <v>6.707718400000001</v>
      </c>
      <c r="AG785" s="119">
        <f t="shared" si="112"/>
        <v>0</v>
      </c>
      <c r="AH785" s="120">
        <f t="shared" si="113"/>
        <v>0</v>
      </c>
      <c r="AI785" s="121">
        <f t="shared" si="114"/>
        <v>0</v>
      </c>
      <c r="AJ785" s="122" t="str">
        <f>+C785</f>
        <v>PHILIPPINES</v>
      </c>
      <c r="AK785" s="122" t="str">
        <f>IF(ISNA(VLOOKUP(postponeList!D785,[1]Sheet!$A$2:$B$12,2,FALSE))," ",(VLOOKUP(postponeList!D785,[1]Sheet!$A$2:$B$12,2,FALSE)))</f>
        <v>PESGD</v>
      </c>
      <c r="AL785" s="122" t="str">
        <f>IF(ISNA(VLOOKUP(E785,[1]Sheet!$G$2:$H$40,2,FALSE))," ",VLOOKUP(E785,[1]Sheet!$G$2:$H$40,2,FALSE))</f>
        <v>PMPC</v>
      </c>
      <c r="AM785" s="122" t="str">
        <f>IF(ISNA(VLOOKUP(G785,[1]Sheet!$K$2:$L$159,2,FALSE))," ",(VLOOKUP(G785,[1]Sheet!$K$2:$L$159,2,FALSE)))</f>
        <v>PMPC</v>
      </c>
      <c r="AN785" s="122" t="str">
        <f>IF(ISNA(VLOOKUP(I785&amp;C785,[1]Sheet!$D$2:$E$228,2,FALSE))," ",VLOOKUP(I785&amp;C785,[1]Sheet!$D$2:$E$228,2,FALSE))</f>
        <v>Daniel, Matsushima</v>
      </c>
      <c r="AO785" s="122" t="str">
        <f>+I785&amp;C785</f>
        <v>PANPHILIPPINES</v>
      </c>
      <c r="AP785" s="122" t="str">
        <f>C785&amp;D785&amp;E785&amp;G785&amp;I785&amp;O785</f>
        <v>PHILIPPINES321002038821PANMAR</v>
      </c>
      <c r="AQ785" s="122" t="str">
        <f>B785&amp;D785&amp;N785</f>
        <v xml:space="preserve">SOUTH EAST ASIA32100CM </v>
      </c>
      <c r="AR785" s="123" t="str">
        <f>+D785&amp;J785</f>
        <v>32100SE</v>
      </c>
      <c r="AS785" s="124" t="str">
        <f t="shared" si="115"/>
        <v>Ves</v>
      </c>
      <c r="AT785" s="125" t="str">
        <f t="shared" si="116"/>
        <v>FV-32CH915</v>
      </c>
      <c r="AU785" s="125" t="str">
        <f>IF(NOT(AT785=""),VLOOKUP(AT785,[1]PSI_Category!A:B,2,0),"")</f>
        <v>C/M</v>
      </c>
      <c r="AV785" s="125" t="s">
        <v>535</v>
      </c>
      <c r="AW785" s="125" t="s">
        <v>535</v>
      </c>
      <c r="AX785" s="125" t="s">
        <v>535</v>
      </c>
    </row>
    <row r="786" spans="1:50" s="103" customFormat="1" ht="11.4" customHeight="1" x14ac:dyDescent="0.3">
      <c r="B786" s="104" t="s">
        <v>1866</v>
      </c>
      <c r="C786" s="105" t="s">
        <v>2634</v>
      </c>
      <c r="D786" s="106">
        <v>32100</v>
      </c>
      <c r="E786" s="107">
        <v>2038</v>
      </c>
      <c r="F786" s="105" t="s">
        <v>2641</v>
      </c>
      <c r="G786" s="107">
        <v>821</v>
      </c>
      <c r="H786" s="105" t="s">
        <v>2642</v>
      </c>
      <c r="I786" s="105" t="s">
        <v>298</v>
      </c>
      <c r="J786" s="107" t="s">
        <v>293</v>
      </c>
      <c r="K786" s="105">
        <v>92010719</v>
      </c>
      <c r="L786" s="105" t="s">
        <v>2643</v>
      </c>
      <c r="M786" s="105" t="s">
        <v>2653</v>
      </c>
      <c r="N786" s="105" t="s">
        <v>1766</v>
      </c>
      <c r="O786" s="108" t="s">
        <v>160</v>
      </c>
      <c r="P786" s="109" t="s">
        <v>1767</v>
      </c>
      <c r="Q786" s="110">
        <v>45373</v>
      </c>
      <c r="R786" s="110"/>
      <c r="S786" s="110">
        <v>45377</v>
      </c>
      <c r="T786" s="110"/>
      <c r="U786" s="111" t="s">
        <v>2023</v>
      </c>
      <c r="V786" s="111" t="s">
        <v>2103</v>
      </c>
      <c r="W786" s="112"/>
      <c r="X786" s="113"/>
      <c r="Y786" s="114" t="s">
        <v>285</v>
      </c>
      <c r="Z786" s="115">
        <v>285.04000000000002</v>
      </c>
      <c r="AA786" s="116">
        <v>15</v>
      </c>
      <c r="AB786" s="117">
        <f t="shared" si="108"/>
        <v>4275.6000000000004</v>
      </c>
      <c r="AC786" s="117">
        <f t="shared" si="109"/>
        <v>33.441605400000007</v>
      </c>
      <c r="AD786" s="118">
        <v>15</v>
      </c>
      <c r="AE786" s="117">
        <f t="shared" si="110"/>
        <v>4275.6000000000004</v>
      </c>
      <c r="AF786" s="117">
        <f t="shared" si="111"/>
        <v>33.441605400000007</v>
      </c>
      <c r="AG786" s="119">
        <f t="shared" si="112"/>
        <v>0</v>
      </c>
      <c r="AH786" s="120">
        <f t="shared" si="113"/>
        <v>0</v>
      </c>
      <c r="AI786" s="121">
        <f t="shared" si="114"/>
        <v>0</v>
      </c>
      <c r="AJ786" s="122" t="str">
        <f>+C786</f>
        <v>PHILIPPINES</v>
      </c>
      <c r="AK786" s="122" t="str">
        <f>IF(ISNA(VLOOKUP(postponeList!D786,[1]Sheet!$A$2:$B$12,2,FALSE))," ",(VLOOKUP(postponeList!D786,[1]Sheet!$A$2:$B$12,2,FALSE)))</f>
        <v>PESGD</v>
      </c>
      <c r="AL786" s="122" t="str">
        <f>IF(ISNA(VLOOKUP(E786,[1]Sheet!$G$2:$H$40,2,FALSE))," ",VLOOKUP(E786,[1]Sheet!$G$2:$H$40,2,FALSE))</f>
        <v>PMPC</v>
      </c>
      <c r="AM786" s="122" t="str">
        <f>IF(ISNA(VLOOKUP(G786,[1]Sheet!$K$2:$L$159,2,FALSE))," ",(VLOOKUP(G786,[1]Sheet!$K$2:$L$159,2,FALSE)))</f>
        <v>PMPC</v>
      </c>
      <c r="AN786" s="122" t="str">
        <f>IF(ISNA(VLOOKUP(I786&amp;C786,[1]Sheet!$D$2:$E$228,2,FALSE))," ",VLOOKUP(I786&amp;C786,[1]Sheet!$D$2:$E$228,2,FALSE))</f>
        <v>Daniel, Matsushima</v>
      </c>
      <c r="AO786" s="122" t="str">
        <f>+I786&amp;C786</f>
        <v>PANPHILIPPINES</v>
      </c>
      <c r="AP786" s="122" t="str">
        <f>C786&amp;D786&amp;E786&amp;G786&amp;I786&amp;O786</f>
        <v>PHILIPPINES321002038821PANMAR</v>
      </c>
      <c r="AQ786" s="122" t="str">
        <f>B786&amp;D786&amp;N786</f>
        <v xml:space="preserve">SOUTH EAST ASIA32100AC </v>
      </c>
      <c r="AR786" s="123" t="str">
        <f>+D786&amp;J786</f>
        <v>32100SE</v>
      </c>
      <c r="AS786" s="124" t="str">
        <f t="shared" si="115"/>
        <v>Ves</v>
      </c>
      <c r="AT786" s="125" t="str">
        <f t="shared" si="116"/>
        <v>FY-14ELN15</v>
      </c>
      <c r="AU786" s="125" t="str">
        <f>IF(NOT(AT786=""),VLOOKUP(AT786,[1]PSI_Category!A:B,2,0),"")</f>
        <v>A/C</v>
      </c>
      <c r="AV786" s="125" t="s">
        <v>545</v>
      </c>
      <c r="AW786" s="125" t="s">
        <v>545</v>
      </c>
      <c r="AX786" s="125" t="s">
        <v>545</v>
      </c>
    </row>
    <row r="787" spans="1:50" s="103" customFormat="1" ht="11.4" customHeight="1" x14ac:dyDescent="0.3">
      <c r="B787" s="104" t="s">
        <v>1866</v>
      </c>
      <c r="C787" s="105" t="s">
        <v>2634</v>
      </c>
      <c r="D787" s="106">
        <v>32100</v>
      </c>
      <c r="E787" s="107">
        <v>2038</v>
      </c>
      <c r="F787" s="105" t="s">
        <v>2641</v>
      </c>
      <c r="G787" s="107">
        <v>821</v>
      </c>
      <c r="H787" s="105" t="s">
        <v>2642</v>
      </c>
      <c r="I787" s="105" t="s">
        <v>298</v>
      </c>
      <c r="J787" s="107" t="s">
        <v>293</v>
      </c>
      <c r="K787" s="105">
        <v>92010719</v>
      </c>
      <c r="L787" s="105" t="s">
        <v>2643</v>
      </c>
      <c r="M787" s="105" t="s">
        <v>2654</v>
      </c>
      <c r="N787" s="105" t="s">
        <v>1766</v>
      </c>
      <c r="O787" s="108" t="s">
        <v>160</v>
      </c>
      <c r="P787" s="109" t="s">
        <v>1767</v>
      </c>
      <c r="Q787" s="110">
        <v>45373</v>
      </c>
      <c r="R787" s="110"/>
      <c r="S787" s="110">
        <v>45377</v>
      </c>
      <c r="T787" s="110"/>
      <c r="U787" s="111" t="s">
        <v>2023</v>
      </c>
      <c r="V787" s="111" t="s">
        <v>2103</v>
      </c>
      <c r="W787" s="112"/>
      <c r="X787" s="113"/>
      <c r="Y787" s="114" t="s">
        <v>285</v>
      </c>
      <c r="Z787" s="115">
        <v>264.55</v>
      </c>
      <c r="AA787" s="116">
        <v>5</v>
      </c>
      <c r="AB787" s="117">
        <f t="shared" si="108"/>
        <v>1322.75</v>
      </c>
      <c r="AC787" s="117">
        <f t="shared" si="109"/>
        <v>10.345889124999999</v>
      </c>
      <c r="AD787" s="118">
        <v>5</v>
      </c>
      <c r="AE787" s="117">
        <f t="shared" si="110"/>
        <v>1322.75</v>
      </c>
      <c r="AF787" s="117">
        <f t="shared" si="111"/>
        <v>10.345889124999999</v>
      </c>
      <c r="AG787" s="119">
        <f t="shared" si="112"/>
        <v>0</v>
      </c>
      <c r="AH787" s="120">
        <f t="shared" si="113"/>
        <v>0</v>
      </c>
      <c r="AI787" s="121">
        <f t="shared" si="114"/>
        <v>0</v>
      </c>
      <c r="AJ787" s="122" t="str">
        <f>+C787</f>
        <v>PHILIPPINES</v>
      </c>
      <c r="AK787" s="122" t="str">
        <f>IF(ISNA(VLOOKUP(postponeList!D787,[1]Sheet!$A$2:$B$12,2,FALSE))," ",(VLOOKUP(postponeList!D787,[1]Sheet!$A$2:$B$12,2,FALSE)))</f>
        <v>PESGD</v>
      </c>
      <c r="AL787" s="122" t="str">
        <f>IF(ISNA(VLOOKUP(E787,[1]Sheet!$G$2:$H$40,2,FALSE))," ",VLOOKUP(E787,[1]Sheet!$G$2:$H$40,2,FALSE))</f>
        <v>PMPC</v>
      </c>
      <c r="AM787" s="122" t="str">
        <f>IF(ISNA(VLOOKUP(G787,[1]Sheet!$K$2:$L$159,2,FALSE))," ",(VLOOKUP(G787,[1]Sheet!$K$2:$L$159,2,FALSE)))</f>
        <v>PMPC</v>
      </c>
      <c r="AN787" s="122" t="str">
        <f>IF(ISNA(VLOOKUP(I787&amp;C787,[1]Sheet!$D$2:$E$228,2,FALSE))," ",VLOOKUP(I787&amp;C787,[1]Sheet!$D$2:$E$228,2,FALSE))</f>
        <v>Daniel, Matsushima</v>
      </c>
      <c r="AO787" s="122" t="str">
        <f>+I787&amp;C787</f>
        <v>PANPHILIPPINES</v>
      </c>
      <c r="AP787" s="122" t="str">
        <f>C787&amp;D787&amp;E787&amp;G787&amp;I787&amp;O787</f>
        <v>PHILIPPINES321002038821PANMAR</v>
      </c>
      <c r="AQ787" s="122" t="str">
        <f>B787&amp;D787&amp;N787</f>
        <v xml:space="preserve">SOUTH EAST ASIA32100AC </v>
      </c>
      <c r="AR787" s="123" t="str">
        <f>+D787&amp;J787</f>
        <v>32100SE</v>
      </c>
      <c r="AS787" s="124" t="str">
        <f t="shared" si="115"/>
        <v>Ves</v>
      </c>
      <c r="AT787" s="125" t="str">
        <f t="shared" si="116"/>
        <v>FY-14ESN15</v>
      </c>
      <c r="AU787" s="125" t="e">
        <f>IF(NOT(AT787=""),VLOOKUP(AT787,[1]PSI_Category!A:B,2,0),"")</f>
        <v>#N/A</v>
      </c>
      <c r="AV787" s="125" t="s">
        <v>545</v>
      </c>
      <c r="AW787" s="125" t="s">
        <v>545</v>
      </c>
      <c r="AX787" s="125" t="s">
        <v>545</v>
      </c>
    </row>
    <row r="788" spans="1:50" s="103" customFormat="1" ht="11.4" customHeight="1" x14ac:dyDescent="0.3">
      <c r="B788" s="104" t="s">
        <v>1866</v>
      </c>
      <c r="C788" s="105" t="s">
        <v>2634</v>
      </c>
      <c r="D788" s="106">
        <v>32100</v>
      </c>
      <c r="E788" s="107">
        <v>303</v>
      </c>
      <c r="F788" s="105" t="s">
        <v>1841</v>
      </c>
      <c r="G788" s="107">
        <v>822</v>
      </c>
      <c r="H788" s="105" t="s">
        <v>2655</v>
      </c>
      <c r="I788" s="105" t="s">
        <v>1773</v>
      </c>
      <c r="J788" s="107" t="s">
        <v>304</v>
      </c>
      <c r="K788" s="105">
        <v>92010969</v>
      </c>
      <c r="L788" s="105" t="s">
        <v>2656</v>
      </c>
      <c r="M788" s="105" t="s">
        <v>2657</v>
      </c>
      <c r="N788" s="105" t="s">
        <v>1809</v>
      </c>
      <c r="O788" s="108" t="s">
        <v>160</v>
      </c>
      <c r="P788" s="109" t="s">
        <v>1777</v>
      </c>
      <c r="Q788" s="110"/>
      <c r="R788" s="110"/>
      <c r="S788" s="110"/>
      <c r="T788" s="110"/>
      <c r="U788" s="111"/>
      <c r="V788" s="111"/>
      <c r="W788" s="112"/>
      <c r="X788" s="113"/>
      <c r="Y788" s="114" t="s">
        <v>285</v>
      </c>
      <c r="Z788" s="115">
        <v>0</v>
      </c>
      <c r="AA788" s="116">
        <v>70</v>
      </c>
      <c r="AB788" s="117">
        <f t="shared" si="108"/>
        <v>0</v>
      </c>
      <c r="AC788" s="117">
        <f t="shared" si="109"/>
        <v>0</v>
      </c>
      <c r="AD788" s="118"/>
      <c r="AE788" s="117">
        <f t="shared" si="110"/>
        <v>0</v>
      </c>
      <c r="AF788" s="117">
        <f t="shared" si="111"/>
        <v>0</v>
      </c>
      <c r="AG788" s="119">
        <f t="shared" si="112"/>
        <v>70</v>
      </c>
      <c r="AH788" s="120">
        <f t="shared" si="113"/>
        <v>0</v>
      </c>
      <c r="AI788" s="121">
        <f t="shared" si="114"/>
        <v>0</v>
      </c>
      <c r="AJ788" s="122" t="str">
        <f>+C788</f>
        <v>PHILIPPINES</v>
      </c>
      <c r="AK788" s="122" t="str">
        <f>IF(ISNA(VLOOKUP(postponeList!D788,[1]Sheet!$A$2:$B$12,2,FALSE))," ",(VLOOKUP(postponeList!D788,[1]Sheet!$A$2:$B$12,2,FALSE)))</f>
        <v>PESGD</v>
      </c>
      <c r="AL788" s="122" t="str">
        <f>IF(ISNA(VLOOKUP(E788,[1]Sheet!$G$2:$H$40,2,FALSE))," ",VLOOKUP(E788,[1]Sheet!$G$2:$H$40,2,FALSE))</f>
        <v>SOJITZ</v>
      </c>
      <c r="AM788" s="122" t="str">
        <f>IF(ISNA(VLOOKUP(G788,[1]Sheet!$K$2:$L$159,2,FALSE))," ",(VLOOKUP(G788,[1]Sheet!$K$2:$L$159,2,FALSE)))</f>
        <v>AVESCO</v>
      </c>
      <c r="AN788" s="122" t="str">
        <f>IF(ISNA(VLOOKUP(I788&amp;C788,[1]Sheet!$D$2:$E$228,2,FALSE))," ",VLOOKUP(I788&amp;C788,[1]Sheet!$D$2:$E$228,2,FALSE))</f>
        <v>Daniel, Nishimura</v>
      </c>
      <c r="AO788" s="122" t="str">
        <f>+I788&amp;C788</f>
        <v>KDKPHILIPPINES</v>
      </c>
      <c r="AP788" s="122" t="str">
        <f>C788&amp;D788&amp;E788&amp;G788&amp;I788&amp;O788</f>
        <v>PHILIPPINES32100303822KDKMAR</v>
      </c>
      <c r="AQ788" s="122" t="str">
        <f>B788&amp;D788&amp;N788</f>
        <v xml:space="preserve">SOUTH EAST ASIA32100VF </v>
      </c>
      <c r="AR788" s="123" t="str">
        <f>+D788&amp;J788</f>
        <v>32100PC</v>
      </c>
      <c r="AS788" s="124" t="str">
        <f t="shared" si="115"/>
        <v/>
      </c>
      <c r="AT788" s="125" t="str">
        <f t="shared" si="116"/>
        <v>25GSC(FRAME)15</v>
      </c>
      <c r="AU788" s="125" t="str">
        <f>IF(NOT(AT788=""),VLOOKUP(AT788,[1]PSI_Category!A:B,2,0),"")</f>
        <v>H/V</v>
      </c>
      <c r="AV788" s="125" t="s">
        <v>552</v>
      </c>
      <c r="AW788" s="125" t="s">
        <v>552</v>
      </c>
      <c r="AX788" s="125" t="s">
        <v>552</v>
      </c>
    </row>
    <row r="789" spans="1:50" s="103" customFormat="1" ht="11.4" customHeight="1" x14ac:dyDescent="0.3">
      <c r="B789" s="104" t="s">
        <v>1866</v>
      </c>
      <c r="C789" s="105" t="s">
        <v>2634</v>
      </c>
      <c r="D789" s="106">
        <v>32100</v>
      </c>
      <c r="E789" s="107">
        <v>303</v>
      </c>
      <c r="F789" s="105" t="s">
        <v>1841</v>
      </c>
      <c r="G789" s="107">
        <v>822</v>
      </c>
      <c r="H789" s="105" t="s">
        <v>2655</v>
      </c>
      <c r="I789" s="105" t="s">
        <v>1773</v>
      </c>
      <c r="J789" s="107" t="s">
        <v>304</v>
      </c>
      <c r="K789" s="105">
        <v>92010969</v>
      </c>
      <c r="L789" s="105" t="s">
        <v>2656</v>
      </c>
      <c r="M789" s="105" t="s">
        <v>2658</v>
      </c>
      <c r="N789" s="105" t="s">
        <v>1809</v>
      </c>
      <c r="O789" s="108" t="s">
        <v>160</v>
      </c>
      <c r="P789" s="109" t="s">
        <v>1777</v>
      </c>
      <c r="Q789" s="110"/>
      <c r="R789" s="110"/>
      <c r="S789" s="110"/>
      <c r="T789" s="110"/>
      <c r="U789" s="111"/>
      <c r="V789" s="111"/>
      <c r="W789" s="112"/>
      <c r="X789" s="113"/>
      <c r="Y789" s="114" t="s">
        <v>285</v>
      </c>
      <c r="Z789" s="115">
        <v>0</v>
      </c>
      <c r="AA789" s="116">
        <v>20</v>
      </c>
      <c r="AB789" s="117">
        <f t="shared" si="108"/>
        <v>0</v>
      </c>
      <c r="AC789" s="117">
        <f t="shared" si="109"/>
        <v>0</v>
      </c>
      <c r="AD789" s="118"/>
      <c r="AE789" s="117">
        <f t="shared" si="110"/>
        <v>0</v>
      </c>
      <c r="AF789" s="117">
        <f t="shared" si="111"/>
        <v>0</v>
      </c>
      <c r="AG789" s="119">
        <f t="shared" si="112"/>
        <v>20</v>
      </c>
      <c r="AH789" s="120">
        <f t="shared" si="113"/>
        <v>0</v>
      </c>
      <c r="AI789" s="121">
        <f t="shared" si="114"/>
        <v>0</v>
      </c>
      <c r="AJ789" s="122" t="str">
        <f>+C789</f>
        <v>PHILIPPINES</v>
      </c>
      <c r="AK789" s="122" t="str">
        <f>IF(ISNA(VLOOKUP(postponeList!D789,[1]Sheet!$A$2:$B$12,2,FALSE))," ",(VLOOKUP(postponeList!D789,[1]Sheet!$A$2:$B$12,2,FALSE)))</f>
        <v>PESGD</v>
      </c>
      <c r="AL789" s="122" t="str">
        <f>IF(ISNA(VLOOKUP(E789,[1]Sheet!$G$2:$H$40,2,FALSE))," ",VLOOKUP(E789,[1]Sheet!$G$2:$H$40,2,FALSE))</f>
        <v>SOJITZ</v>
      </c>
      <c r="AM789" s="122" t="str">
        <f>IF(ISNA(VLOOKUP(G789,[1]Sheet!$K$2:$L$159,2,FALSE))," ",(VLOOKUP(G789,[1]Sheet!$K$2:$L$159,2,FALSE)))</f>
        <v>AVESCO</v>
      </c>
      <c r="AN789" s="122" t="str">
        <f>IF(ISNA(VLOOKUP(I789&amp;C789,[1]Sheet!$D$2:$E$228,2,FALSE))," ",VLOOKUP(I789&amp;C789,[1]Sheet!$D$2:$E$228,2,FALSE))</f>
        <v>Daniel, Nishimura</v>
      </c>
      <c r="AO789" s="122" t="str">
        <f>+I789&amp;C789</f>
        <v>KDKPHILIPPINES</v>
      </c>
      <c r="AP789" s="122" t="str">
        <f>C789&amp;D789&amp;E789&amp;G789&amp;I789&amp;O789</f>
        <v>PHILIPPINES32100303822KDKMAR</v>
      </c>
      <c r="AQ789" s="122" t="str">
        <f>B789&amp;D789&amp;N789</f>
        <v xml:space="preserve">SOUTH EAST ASIA32100VF </v>
      </c>
      <c r="AR789" s="123" t="str">
        <f>+D789&amp;J789</f>
        <v>32100PC</v>
      </c>
      <c r="AS789" s="124" t="str">
        <f t="shared" si="115"/>
        <v/>
      </c>
      <c r="AT789" s="125" t="str">
        <f t="shared" si="116"/>
        <v>30GSC(FRAME)15</v>
      </c>
      <c r="AU789" s="125" t="str">
        <f>IF(NOT(AT789=""),VLOOKUP(AT789,[1]PSI_Category!A:B,2,0),"")</f>
        <v>H/V</v>
      </c>
      <c r="AV789" s="125" t="s">
        <v>552</v>
      </c>
      <c r="AW789" s="125" t="s">
        <v>552</v>
      </c>
      <c r="AX789" s="125" t="s">
        <v>552</v>
      </c>
    </row>
    <row r="790" spans="1:50" s="103" customFormat="1" ht="11.4" customHeight="1" x14ac:dyDescent="0.3">
      <c r="B790" s="104" t="s">
        <v>1866</v>
      </c>
      <c r="C790" s="105" t="s">
        <v>2634</v>
      </c>
      <c r="D790" s="106">
        <v>32100</v>
      </c>
      <c r="E790" s="107">
        <v>303</v>
      </c>
      <c r="F790" s="105" t="s">
        <v>1841</v>
      </c>
      <c r="G790" s="107">
        <v>822</v>
      </c>
      <c r="H790" s="105" t="s">
        <v>2655</v>
      </c>
      <c r="I790" s="105" t="s">
        <v>1773</v>
      </c>
      <c r="J790" s="107" t="s">
        <v>304</v>
      </c>
      <c r="K790" s="105">
        <v>92010969</v>
      </c>
      <c r="L790" s="105" t="s">
        <v>2656</v>
      </c>
      <c r="M790" s="105" t="s">
        <v>2659</v>
      </c>
      <c r="N790" s="105" t="s">
        <v>1809</v>
      </c>
      <c r="O790" s="108" t="s">
        <v>160</v>
      </c>
      <c r="P790" s="109" t="s">
        <v>1777</v>
      </c>
      <c r="Q790" s="110"/>
      <c r="R790" s="110"/>
      <c r="S790" s="110"/>
      <c r="T790" s="110"/>
      <c r="U790" s="111"/>
      <c r="V790" s="111"/>
      <c r="W790" s="112"/>
      <c r="X790" s="113"/>
      <c r="Y790" s="114" t="s">
        <v>285</v>
      </c>
      <c r="Z790" s="115">
        <v>0</v>
      </c>
      <c r="AA790" s="116">
        <v>40</v>
      </c>
      <c r="AB790" s="117">
        <f t="shared" si="108"/>
        <v>0</v>
      </c>
      <c r="AC790" s="117">
        <f t="shared" si="109"/>
        <v>0</v>
      </c>
      <c r="AD790" s="118"/>
      <c r="AE790" s="117">
        <f t="shared" si="110"/>
        <v>0</v>
      </c>
      <c r="AF790" s="117">
        <f t="shared" si="111"/>
        <v>0</v>
      </c>
      <c r="AG790" s="119">
        <f t="shared" si="112"/>
        <v>40</v>
      </c>
      <c r="AH790" s="120">
        <f t="shared" si="113"/>
        <v>0</v>
      </c>
      <c r="AI790" s="121">
        <f t="shared" si="114"/>
        <v>0</v>
      </c>
      <c r="AJ790" s="122" t="str">
        <f>+C790</f>
        <v>PHILIPPINES</v>
      </c>
      <c r="AK790" s="122" t="str">
        <f>IF(ISNA(VLOOKUP(postponeList!D790,[1]Sheet!$A$2:$B$12,2,FALSE))," ",(VLOOKUP(postponeList!D790,[1]Sheet!$A$2:$B$12,2,FALSE)))</f>
        <v>PESGD</v>
      </c>
      <c r="AL790" s="122" t="str">
        <f>IF(ISNA(VLOOKUP(E790,[1]Sheet!$G$2:$H$40,2,FALSE))," ",VLOOKUP(E790,[1]Sheet!$G$2:$H$40,2,FALSE))</f>
        <v>SOJITZ</v>
      </c>
      <c r="AM790" s="122" t="str">
        <f>IF(ISNA(VLOOKUP(G790,[1]Sheet!$K$2:$L$159,2,FALSE))," ",(VLOOKUP(G790,[1]Sheet!$K$2:$L$159,2,FALSE)))</f>
        <v>AVESCO</v>
      </c>
      <c r="AN790" s="122" t="str">
        <f>IF(ISNA(VLOOKUP(I790&amp;C790,[1]Sheet!$D$2:$E$228,2,FALSE))," ",VLOOKUP(I790&amp;C790,[1]Sheet!$D$2:$E$228,2,FALSE))</f>
        <v>Daniel, Nishimura</v>
      </c>
      <c r="AO790" s="122" t="str">
        <f>+I790&amp;C790</f>
        <v>KDKPHILIPPINES</v>
      </c>
      <c r="AP790" s="122" t="str">
        <f>C790&amp;D790&amp;E790&amp;G790&amp;I790&amp;O790</f>
        <v>PHILIPPINES32100303822KDKMAR</v>
      </c>
      <c r="AQ790" s="122" t="str">
        <f>B790&amp;D790&amp;N790</f>
        <v xml:space="preserve">SOUTH EAST ASIA32100VF </v>
      </c>
      <c r="AR790" s="123" t="str">
        <f>+D790&amp;J790</f>
        <v>32100PC</v>
      </c>
      <c r="AS790" s="124" t="str">
        <f t="shared" si="115"/>
        <v/>
      </c>
      <c r="AT790" s="125" t="str">
        <f t="shared" si="116"/>
        <v>35GSC(FRAME)15</v>
      </c>
      <c r="AU790" s="125" t="str">
        <f>IF(NOT(AT790=""),VLOOKUP(AT790,[1]PSI_Category!A:B,2,0),"")</f>
        <v>H/V</v>
      </c>
      <c r="AV790" s="125" t="s">
        <v>552</v>
      </c>
      <c r="AW790" s="125" t="s">
        <v>552</v>
      </c>
      <c r="AX790" s="125" t="s">
        <v>552</v>
      </c>
    </row>
    <row r="791" spans="1:50" s="103" customFormat="1" ht="11.4" customHeight="1" x14ac:dyDescent="0.3">
      <c r="B791" s="104" t="s">
        <v>1866</v>
      </c>
      <c r="C791" s="105" t="s">
        <v>2634</v>
      </c>
      <c r="D791" s="106">
        <v>32100</v>
      </c>
      <c r="E791" s="107">
        <v>303</v>
      </c>
      <c r="F791" s="105" t="s">
        <v>1841</v>
      </c>
      <c r="G791" s="107">
        <v>822</v>
      </c>
      <c r="H791" s="105" t="s">
        <v>2655</v>
      </c>
      <c r="I791" s="105" t="s">
        <v>1773</v>
      </c>
      <c r="J791" s="107" t="s">
        <v>304</v>
      </c>
      <c r="K791" s="105">
        <v>92011190</v>
      </c>
      <c r="L791" s="105" t="s">
        <v>2660</v>
      </c>
      <c r="M791" s="105" t="s">
        <v>2657</v>
      </c>
      <c r="N791" s="105" t="s">
        <v>1809</v>
      </c>
      <c r="O791" s="108" t="s">
        <v>160</v>
      </c>
      <c r="P791" s="109" t="s">
        <v>1777</v>
      </c>
      <c r="Q791" s="110"/>
      <c r="R791" s="110"/>
      <c r="S791" s="110"/>
      <c r="T791" s="110"/>
      <c r="U791" s="111"/>
      <c r="V791" s="111"/>
      <c r="W791" s="112"/>
      <c r="X791" s="113"/>
      <c r="Y791" s="114" t="s">
        <v>285</v>
      </c>
      <c r="Z791" s="115">
        <v>0</v>
      </c>
      <c r="AA791" s="116">
        <v>40</v>
      </c>
      <c r="AB791" s="117">
        <f t="shared" si="108"/>
        <v>0</v>
      </c>
      <c r="AC791" s="117">
        <f t="shared" si="109"/>
        <v>0</v>
      </c>
      <c r="AD791" s="118"/>
      <c r="AE791" s="117">
        <f t="shared" si="110"/>
        <v>0</v>
      </c>
      <c r="AF791" s="117">
        <f t="shared" si="111"/>
        <v>0</v>
      </c>
      <c r="AG791" s="119">
        <f t="shared" si="112"/>
        <v>40</v>
      </c>
      <c r="AH791" s="120">
        <f t="shared" si="113"/>
        <v>0</v>
      </c>
      <c r="AI791" s="121">
        <f t="shared" si="114"/>
        <v>0</v>
      </c>
      <c r="AJ791" s="122" t="str">
        <f>+C791</f>
        <v>PHILIPPINES</v>
      </c>
      <c r="AK791" s="122" t="str">
        <f>IF(ISNA(VLOOKUP(postponeList!D791,[1]Sheet!$A$2:$B$12,2,FALSE))," ",(VLOOKUP(postponeList!D791,[1]Sheet!$A$2:$B$12,2,FALSE)))</f>
        <v>PESGD</v>
      </c>
      <c r="AL791" s="122" t="str">
        <f>IF(ISNA(VLOOKUP(E791,[1]Sheet!$G$2:$H$40,2,FALSE))," ",VLOOKUP(E791,[1]Sheet!$G$2:$H$40,2,FALSE))</f>
        <v>SOJITZ</v>
      </c>
      <c r="AM791" s="122" t="str">
        <f>IF(ISNA(VLOOKUP(G791,[1]Sheet!$K$2:$L$159,2,FALSE))," ",(VLOOKUP(G791,[1]Sheet!$K$2:$L$159,2,FALSE)))</f>
        <v>AVESCO</v>
      </c>
      <c r="AN791" s="122" t="str">
        <f>IF(ISNA(VLOOKUP(I791&amp;C791,[1]Sheet!$D$2:$E$228,2,FALSE))," ",VLOOKUP(I791&amp;C791,[1]Sheet!$D$2:$E$228,2,FALSE))</f>
        <v>Daniel, Nishimura</v>
      </c>
      <c r="AO791" s="122" t="str">
        <f>+I791&amp;C791</f>
        <v>KDKPHILIPPINES</v>
      </c>
      <c r="AP791" s="122" t="str">
        <f>C791&amp;D791&amp;E791&amp;G791&amp;I791&amp;O791</f>
        <v>PHILIPPINES32100303822KDKMAR</v>
      </c>
      <c r="AQ791" s="122" t="str">
        <f>B791&amp;D791&amp;N791</f>
        <v xml:space="preserve">SOUTH EAST ASIA32100VF </v>
      </c>
      <c r="AR791" s="123" t="str">
        <f>+D791&amp;J791</f>
        <v>32100PC</v>
      </c>
      <c r="AS791" s="124" t="str">
        <f t="shared" si="115"/>
        <v/>
      </c>
      <c r="AT791" s="125" t="str">
        <f t="shared" si="116"/>
        <v>25GSC(FRAME)15</v>
      </c>
      <c r="AU791" s="125" t="str">
        <f>IF(NOT(AT791=""),VLOOKUP(AT791,[1]PSI_Category!A:B,2,0),"")</f>
        <v>H/V</v>
      </c>
      <c r="AV791" s="125" t="s">
        <v>552</v>
      </c>
      <c r="AW791" s="125" t="s">
        <v>552</v>
      </c>
      <c r="AX791" s="125" t="s">
        <v>552</v>
      </c>
    </row>
    <row r="792" spans="1:50" s="103" customFormat="1" ht="11.4" customHeight="1" x14ac:dyDescent="0.3">
      <c r="B792" s="104" t="s">
        <v>1866</v>
      </c>
      <c r="C792" s="105" t="s">
        <v>2634</v>
      </c>
      <c r="D792" s="106">
        <v>32100</v>
      </c>
      <c r="E792" s="107">
        <v>303</v>
      </c>
      <c r="F792" s="105" t="s">
        <v>1841</v>
      </c>
      <c r="G792" s="107">
        <v>822</v>
      </c>
      <c r="H792" s="105" t="s">
        <v>2655</v>
      </c>
      <c r="I792" s="105" t="s">
        <v>1773</v>
      </c>
      <c r="J792" s="107" t="s">
        <v>304</v>
      </c>
      <c r="K792" s="105">
        <v>92011190</v>
      </c>
      <c r="L792" s="105" t="s">
        <v>2660</v>
      </c>
      <c r="M792" s="105" t="s">
        <v>2658</v>
      </c>
      <c r="N792" s="105" t="s">
        <v>1809</v>
      </c>
      <c r="O792" s="108" t="s">
        <v>160</v>
      </c>
      <c r="P792" s="109" t="s">
        <v>1777</v>
      </c>
      <c r="Q792" s="110"/>
      <c r="R792" s="110"/>
      <c r="S792" s="110"/>
      <c r="T792" s="110"/>
      <c r="U792" s="111"/>
      <c r="V792" s="111"/>
      <c r="W792" s="112"/>
      <c r="X792" s="113"/>
      <c r="Y792" s="114" t="s">
        <v>285</v>
      </c>
      <c r="Z792" s="115">
        <v>0</v>
      </c>
      <c r="AA792" s="116">
        <v>30</v>
      </c>
      <c r="AB792" s="117">
        <f t="shared" si="108"/>
        <v>0</v>
      </c>
      <c r="AC792" s="117">
        <f t="shared" si="109"/>
        <v>0</v>
      </c>
      <c r="AD792" s="118"/>
      <c r="AE792" s="117">
        <f t="shared" si="110"/>
        <v>0</v>
      </c>
      <c r="AF792" s="117">
        <f t="shared" si="111"/>
        <v>0</v>
      </c>
      <c r="AG792" s="119">
        <f t="shared" si="112"/>
        <v>30</v>
      </c>
      <c r="AH792" s="120">
        <f t="shared" si="113"/>
        <v>0</v>
      </c>
      <c r="AI792" s="121">
        <f t="shared" si="114"/>
        <v>0</v>
      </c>
      <c r="AJ792" s="122" t="str">
        <f>+C792</f>
        <v>PHILIPPINES</v>
      </c>
      <c r="AK792" s="122" t="str">
        <f>IF(ISNA(VLOOKUP(postponeList!D792,[1]Sheet!$A$2:$B$12,2,FALSE))," ",(VLOOKUP(postponeList!D792,[1]Sheet!$A$2:$B$12,2,FALSE)))</f>
        <v>PESGD</v>
      </c>
      <c r="AL792" s="122" t="str">
        <f>IF(ISNA(VLOOKUP(E792,[1]Sheet!$G$2:$H$40,2,FALSE))," ",VLOOKUP(E792,[1]Sheet!$G$2:$H$40,2,FALSE))</f>
        <v>SOJITZ</v>
      </c>
      <c r="AM792" s="122" t="str">
        <f>IF(ISNA(VLOOKUP(G792,[1]Sheet!$K$2:$L$159,2,FALSE))," ",(VLOOKUP(G792,[1]Sheet!$K$2:$L$159,2,FALSE)))</f>
        <v>AVESCO</v>
      </c>
      <c r="AN792" s="122" t="str">
        <f>IF(ISNA(VLOOKUP(I792&amp;C792,[1]Sheet!$D$2:$E$228,2,FALSE))," ",VLOOKUP(I792&amp;C792,[1]Sheet!$D$2:$E$228,2,FALSE))</f>
        <v>Daniel, Nishimura</v>
      </c>
      <c r="AO792" s="122" t="str">
        <f>+I792&amp;C792</f>
        <v>KDKPHILIPPINES</v>
      </c>
      <c r="AP792" s="122" t="str">
        <f>C792&amp;D792&amp;E792&amp;G792&amp;I792&amp;O792</f>
        <v>PHILIPPINES32100303822KDKMAR</v>
      </c>
      <c r="AQ792" s="122" t="str">
        <f>B792&amp;D792&amp;N792</f>
        <v xml:space="preserve">SOUTH EAST ASIA32100VF </v>
      </c>
      <c r="AR792" s="123" t="str">
        <f>+D792&amp;J792</f>
        <v>32100PC</v>
      </c>
      <c r="AS792" s="124" t="str">
        <f t="shared" si="115"/>
        <v/>
      </c>
      <c r="AT792" s="125" t="str">
        <f t="shared" si="116"/>
        <v>30GSC(FRAME)15</v>
      </c>
      <c r="AU792" s="125" t="str">
        <f>IF(NOT(AT792=""),VLOOKUP(AT792,[1]PSI_Category!A:B,2,0),"")</f>
        <v>H/V</v>
      </c>
      <c r="AV792" s="125" t="s">
        <v>552</v>
      </c>
      <c r="AW792" s="125" t="s">
        <v>552</v>
      </c>
      <c r="AX792" s="125" t="s">
        <v>552</v>
      </c>
    </row>
    <row r="793" spans="1:50" s="103" customFormat="1" ht="11.4" customHeight="1" x14ac:dyDescent="0.3">
      <c r="B793" s="104" t="s">
        <v>1866</v>
      </c>
      <c r="C793" s="105" t="s">
        <v>2634</v>
      </c>
      <c r="D793" s="106">
        <v>32100</v>
      </c>
      <c r="E793" s="107">
        <v>303</v>
      </c>
      <c r="F793" s="105" t="s">
        <v>1841</v>
      </c>
      <c r="G793" s="107">
        <v>822</v>
      </c>
      <c r="H793" s="105" t="s">
        <v>2655</v>
      </c>
      <c r="I793" s="105" t="s">
        <v>1773</v>
      </c>
      <c r="J793" s="107" t="s">
        <v>304</v>
      </c>
      <c r="K793" s="105">
        <v>92011190</v>
      </c>
      <c r="L793" s="105" t="s">
        <v>2660</v>
      </c>
      <c r="M793" s="105" t="s">
        <v>2659</v>
      </c>
      <c r="N793" s="105" t="s">
        <v>1809</v>
      </c>
      <c r="O793" s="108" t="s">
        <v>160</v>
      </c>
      <c r="P793" s="109" t="s">
        <v>1777</v>
      </c>
      <c r="Q793" s="110"/>
      <c r="R793" s="110"/>
      <c r="S793" s="110"/>
      <c r="T793" s="110"/>
      <c r="U793" s="111"/>
      <c r="V793" s="111"/>
      <c r="W793" s="112"/>
      <c r="X793" s="113"/>
      <c r="Y793" s="114" t="s">
        <v>285</v>
      </c>
      <c r="Z793" s="115">
        <v>0</v>
      </c>
      <c r="AA793" s="116">
        <v>14</v>
      </c>
      <c r="AB793" s="117">
        <f t="shared" si="108"/>
        <v>0</v>
      </c>
      <c r="AC793" s="117">
        <f t="shared" si="109"/>
        <v>0</v>
      </c>
      <c r="AD793" s="118"/>
      <c r="AE793" s="117">
        <f t="shared" si="110"/>
        <v>0</v>
      </c>
      <c r="AF793" s="117">
        <f t="shared" si="111"/>
        <v>0</v>
      </c>
      <c r="AG793" s="119">
        <f t="shared" si="112"/>
        <v>14</v>
      </c>
      <c r="AH793" s="120">
        <f t="shared" si="113"/>
        <v>0</v>
      </c>
      <c r="AI793" s="121">
        <f t="shared" si="114"/>
        <v>0</v>
      </c>
      <c r="AJ793" s="122" t="str">
        <f>+C793</f>
        <v>PHILIPPINES</v>
      </c>
      <c r="AK793" s="122" t="str">
        <f>IF(ISNA(VLOOKUP(postponeList!D793,[1]Sheet!$A$2:$B$12,2,FALSE))," ",(VLOOKUP(postponeList!D793,[1]Sheet!$A$2:$B$12,2,FALSE)))</f>
        <v>PESGD</v>
      </c>
      <c r="AL793" s="122" t="str">
        <f>IF(ISNA(VLOOKUP(E793,[1]Sheet!$G$2:$H$40,2,FALSE))," ",VLOOKUP(E793,[1]Sheet!$G$2:$H$40,2,FALSE))</f>
        <v>SOJITZ</v>
      </c>
      <c r="AM793" s="122" t="str">
        <f>IF(ISNA(VLOOKUP(G793,[1]Sheet!$K$2:$L$159,2,FALSE))," ",(VLOOKUP(G793,[1]Sheet!$K$2:$L$159,2,FALSE)))</f>
        <v>AVESCO</v>
      </c>
      <c r="AN793" s="122" t="str">
        <f>IF(ISNA(VLOOKUP(I793&amp;C793,[1]Sheet!$D$2:$E$228,2,FALSE))," ",VLOOKUP(I793&amp;C793,[1]Sheet!$D$2:$E$228,2,FALSE))</f>
        <v>Daniel, Nishimura</v>
      </c>
      <c r="AO793" s="122" t="str">
        <f>+I793&amp;C793</f>
        <v>KDKPHILIPPINES</v>
      </c>
      <c r="AP793" s="122" t="str">
        <f>C793&amp;D793&amp;E793&amp;G793&amp;I793&amp;O793</f>
        <v>PHILIPPINES32100303822KDKMAR</v>
      </c>
      <c r="AQ793" s="122" t="str">
        <f>B793&amp;D793&amp;N793</f>
        <v xml:space="preserve">SOUTH EAST ASIA32100VF </v>
      </c>
      <c r="AR793" s="123" t="str">
        <f>+D793&amp;J793</f>
        <v>32100PC</v>
      </c>
      <c r="AS793" s="124" t="str">
        <f t="shared" si="115"/>
        <v/>
      </c>
      <c r="AT793" s="125" t="str">
        <f t="shared" si="116"/>
        <v>35GSC(FRAME)15</v>
      </c>
      <c r="AU793" s="125" t="str">
        <f>IF(NOT(AT793=""),VLOOKUP(AT793,[1]PSI_Category!A:B,2,0),"")</f>
        <v>H/V</v>
      </c>
      <c r="AV793" s="125" t="s">
        <v>552</v>
      </c>
      <c r="AW793" s="125" t="s">
        <v>552</v>
      </c>
      <c r="AX793" s="125" t="s">
        <v>552</v>
      </c>
    </row>
    <row r="794" spans="1:50" s="103" customFormat="1" ht="11.4" customHeight="1" x14ac:dyDescent="0.3">
      <c r="B794" s="104" t="s">
        <v>1866</v>
      </c>
      <c r="C794" s="105" t="s">
        <v>2634</v>
      </c>
      <c r="D794" s="106">
        <v>32100</v>
      </c>
      <c r="E794" s="107">
        <v>303</v>
      </c>
      <c r="F794" s="105" t="s">
        <v>1841</v>
      </c>
      <c r="G794" s="107">
        <v>822</v>
      </c>
      <c r="H794" s="105" t="s">
        <v>2655</v>
      </c>
      <c r="I794" s="105" t="s">
        <v>1773</v>
      </c>
      <c r="J794" s="107" t="s">
        <v>304</v>
      </c>
      <c r="K794" s="105">
        <v>92011190</v>
      </c>
      <c r="L794" s="105" t="s">
        <v>2660</v>
      </c>
      <c r="M794" s="105" t="s">
        <v>2661</v>
      </c>
      <c r="N794" s="105" t="s">
        <v>1809</v>
      </c>
      <c r="O794" s="108" t="s">
        <v>160</v>
      </c>
      <c r="P794" s="109" t="s">
        <v>1777</v>
      </c>
      <c r="Q794" s="110"/>
      <c r="R794" s="110"/>
      <c r="S794" s="110"/>
      <c r="T794" s="110"/>
      <c r="U794" s="111"/>
      <c r="V794" s="111"/>
      <c r="W794" s="112"/>
      <c r="X794" s="113"/>
      <c r="Y794" s="114" t="s">
        <v>285</v>
      </c>
      <c r="Z794" s="115">
        <v>0</v>
      </c>
      <c r="AA794" s="116">
        <v>40</v>
      </c>
      <c r="AB794" s="117">
        <f t="shared" si="108"/>
        <v>0</v>
      </c>
      <c r="AC794" s="117">
        <f t="shared" si="109"/>
        <v>0</v>
      </c>
      <c r="AD794" s="118"/>
      <c r="AE794" s="117">
        <f t="shared" si="110"/>
        <v>0</v>
      </c>
      <c r="AF794" s="117">
        <f t="shared" si="111"/>
        <v>0</v>
      </c>
      <c r="AG794" s="119">
        <f t="shared" si="112"/>
        <v>40</v>
      </c>
      <c r="AH794" s="120">
        <f t="shared" si="113"/>
        <v>0</v>
      </c>
      <c r="AI794" s="121">
        <f t="shared" si="114"/>
        <v>0</v>
      </c>
      <c r="AJ794" s="122" t="str">
        <f>+C794</f>
        <v>PHILIPPINES</v>
      </c>
      <c r="AK794" s="122" t="str">
        <f>IF(ISNA(VLOOKUP(postponeList!D794,[1]Sheet!$A$2:$B$12,2,FALSE))," ",(VLOOKUP(postponeList!D794,[1]Sheet!$A$2:$B$12,2,FALSE)))</f>
        <v>PESGD</v>
      </c>
      <c r="AL794" s="122" t="str">
        <f>IF(ISNA(VLOOKUP(E794,[1]Sheet!$G$2:$H$40,2,FALSE))," ",VLOOKUP(E794,[1]Sheet!$G$2:$H$40,2,FALSE))</f>
        <v>SOJITZ</v>
      </c>
      <c r="AM794" s="122" t="str">
        <f>IF(ISNA(VLOOKUP(G794,[1]Sheet!$K$2:$L$159,2,FALSE))," ",(VLOOKUP(G794,[1]Sheet!$K$2:$L$159,2,FALSE)))</f>
        <v>AVESCO</v>
      </c>
      <c r="AN794" s="122" t="str">
        <f>IF(ISNA(VLOOKUP(I794&amp;C794,[1]Sheet!$D$2:$E$228,2,FALSE))," ",VLOOKUP(I794&amp;C794,[1]Sheet!$D$2:$E$228,2,FALSE))</f>
        <v>Daniel, Nishimura</v>
      </c>
      <c r="AO794" s="122" t="str">
        <f>+I794&amp;C794</f>
        <v>KDKPHILIPPINES</v>
      </c>
      <c r="AP794" s="122" t="str">
        <f>C794&amp;D794&amp;E794&amp;G794&amp;I794&amp;O794</f>
        <v>PHILIPPINES32100303822KDKMAR</v>
      </c>
      <c r="AQ794" s="122" t="str">
        <f>B794&amp;D794&amp;N794</f>
        <v xml:space="preserve">SOUTH EAST ASIA32100VF </v>
      </c>
      <c r="AR794" s="123" t="str">
        <f>+D794&amp;J794</f>
        <v>32100PC</v>
      </c>
      <c r="AS794" s="124" t="str">
        <f t="shared" si="115"/>
        <v/>
      </c>
      <c r="AT794" s="125" t="str">
        <f t="shared" si="116"/>
        <v>40GSC(FRAME)15</v>
      </c>
      <c r="AU794" s="125" t="str">
        <f>IF(NOT(AT794=""),VLOOKUP(AT794,[1]PSI_Category!A:B,2,0),"")</f>
        <v>H/V</v>
      </c>
      <c r="AV794" s="125" t="s">
        <v>552</v>
      </c>
      <c r="AW794" s="125" t="s">
        <v>552</v>
      </c>
      <c r="AX794" s="125" t="s">
        <v>552</v>
      </c>
    </row>
    <row r="795" spans="1:50" s="103" customFormat="1" ht="11.4" customHeight="1" x14ac:dyDescent="0.3">
      <c r="B795" s="104" t="s">
        <v>1866</v>
      </c>
      <c r="C795" s="105" t="s">
        <v>2634</v>
      </c>
      <c r="D795" s="106">
        <v>32100</v>
      </c>
      <c r="E795" s="107">
        <v>303</v>
      </c>
      <c r="F795" s="105" t="s">
        <v>1841</v>
      </c>
      <c r="G795" s="107">
        <v>822</v>
      </c>
      <c r="H795" s="105" t="s">
        <v>2655</v>
      </c>
      <c r="I795" s="105" t="s">
        <v>1773</v>
      </c>
      <c r="J795" s="107" t="s">
        <v>293</v>
      </c>
      <c r="K795" s="105">
        <v>92010969</v>
      </c>
      <c r="L795" s="105" t="s">
        <v>2656</v>
      </c>
      <c r="M795" s="105" t="s">
        <v>2662</v>
      </c>
      <c r="N795" s="105" t="s">
        <v>1766</v>
      </c>
      <c r="O795" s="108" t="s">
        <v>160</v>
      </c>
      <c r="P795" s="109" t="s">
        <v>1777</v>
      </c>
      <c r="Q795" s="110"/>
      <c r="R795" s="110"/>
      <c r="S795" s="110"/>
      <c r="T795" s="110"/>
      <c r="U795" s="111"/>
      <c r="V795" s="111"/>
      <c r="W795" s="112"/>
      <c r="X795" s="113"/>
      <c r="Y795" s="114" t="s">
        <v>285</v>
      </c>
      <c r="Z795" s="115">
        <v>213.5</v>
      </c>
      <c r="AA795" s="116">
        <v>6</v>
      </c>
      <c r="AB795" s="117">
        <f t="shared" si="108"/>
        <v>1281</v>
      </c>
      <c r="AC795" s="117">
        <f t="shared" si="109"/>
        <v>10.019341500000001</v>
      </c>
      <c r="AD795" s="118"/>
      <c r="AE795" s="117">
        <f t="shared" si="110"/>
        <v>0</v>
      </c>
      <c r="AF795" s="117">
        <f t="shared" si="111"/>
        <v>0</v>
      </c>
      <c r="AG795" s="119">
        <f t="shared" si="112"/>
        <v>6</v>
      </c>
      <c r="AH795" s="120">
        <f t="shared" si="113"/>
        <v>1281</v>
      </c>
      <c r="AI795" s="121">
        <f t="shared" si="114"/>
        <v>10.019341500000001</v>
      </c>
      <c r="AJ795" s="122" t="str">
        <f>+C795</f>
        <v>PHILIPPINES</v>
      </c>
      <c r="AK795" s="122" t="str">
        <f>IF(ISNA(VLOOKUP(postponeList!D795,[1]Sheet!$A$2:$B$12,2,FALSE))," ",(VLOOKUP(postponeList!D795,[1]Sheet!$A$2:$B$12,2,FALSE)))</f>
        <v>PESGD</v>
      </c>
      <c r="AL795" s="122" t="str">
        <f>IF(ISNA(VLOOKUP(E795,[1]Sheet!$G$2:$H$40,2,FALSE))," ",VLOOKUP(E795,[1]Sheet!$G$2:$H$40,2,FALSE))</f>
        <v>SOJITZ</v>
      </c>
      <c r="AM795" s="122" t="str">
        <f>IF(ISNA(VLOOKUP(G795,[1]Sheet!$K$2:$L$159,2,FALSE))," ",(VLOOKUP(G795,[1]Sheet!$K$2:$L$159,2,FALSE)))</f>
        <v>AVESCO</v>
      </c>
      <c r="AN795" s="122" t="str">
        <f>IF(ISNA(VLOOKUP(I795&amp;C795,[1]Sheet!$D$2:$E$228,2,FALSE))," ",VLOOKUP(I795&amp;C795,[1]Sheet!$D$2:$E$228,2,FALSE))</f>
        <v>Daniel, Nishimura</v>
      </c>
      <c r="AO795" s="122" t="str">
        <f>+I795&amp;C795</f>
        <v>KDKPHILIPPINES</v>
      </c>
      <c r="AP795" s="122" t="str">
        <f>C795&amp;D795&amp;E795&amp;G795&amp;I795&amp;O795</f>
        <v>PHILIPPINES32100303822KDKMAR</v>
      </c>
      <c r="AQ795" s="122" t="str">
        <f>B795&amp;D795&amp;N795</f>
        <v xml:space="preserve">SOUTH EAST ASIA32100AC </v>
      </c>
      <c r="AR795" s="123" t="str">
        <f>+D795&amp;J795</f>
        <v>32100SE</v>
      </c>
      <c r="AS795" s="124" t="str">
        <f t="shared" si="115"/>
        <v/>
      </c>
      <c r="AT795" s="125" t="str">
        <f t="shared" si="116"/>
        <v>10ESK15</v>
      </c>
      <c r="AU795" s="125" t="str">
        <f>IF(NOT(AT795=""),VLOOKUP(AT795,[1]PSI_Category!A:B,2,0),"")</f>
        <v>A/C</v>
      </c>
      <c r="AV795" s="125" t="s">
        <v>545</v>
      </c>
      <c r="AW795" s="125" t="s">
        <v>545</v>
      </c>
      <c r="AX795" s="125" t="s">
        <v>545</v>
      </c>
    </row>
    <row r="796" spans="1:50" s="103" customFormat="1" ht="11.4" customHeight="1" x14ac:dyDescent="0.3">
      <c r="B796" s="104" t="s">
        <v>1866</v>
      </c>
      <c r="C796" s="105" t="s">
        <v>2634</v>
      </c>
      <c r="D796" s="106">
        <v>32100</v>
      </c>
      <c r="E796" s="107">
        <v>303</v>
      </c>
      <c r="F796" s="105" t="s">
        <v>1841</v>
      </c>
      <c r="G796" s="107">
        <v>822</v>
      </c>
      <c r="H796" s="105" t="s">
        <v>2655</v>
      </c>
      <c r="I796" s="105" t="s">
        <v>1773</v>
      </c>
      <c r="J796" s="107" t="s">
        <v>293</v>
      </c>
      <c r="K796" s="105">
        <v>92010969</v>
      </c>
      <c r="L796" s="105" t="s">
        <v>2656</v>
      </c>
      <c r="M796" s="105" t="s">
        <v>2663</v>
      </c>
      <c r="N796" s="105" t="s">
        <v>1766</v>
      </c>
      <c r="O796" s="108" t="s">
        <v>160</v>
      </c>
      <c r="P796" s="109" t="s">
        <v>1777</v>
      </c>
      <c r="Q796" s="110"/>
      <c r="R796" s="110"/>
      <c r="S796" s="110"/>
      <c r="T796" s="110"/>
      <c r="U796" s="111"/>
      <c r="V796" s="111"/>
      <c r="W796" s="112"/>
      <c r="X796" s="113"/>
      <c r="Y796" s="114" t="s">
        <v>285</v>
      </c>
      <c r="Z796" s="115">
        <v>265.10000000000002</v>
      </c>
      <c r="AA796" s="116">
        <v>5</v>
      </c>
      <c r="AB796" s="117">
        <f t="shared" si="108"/>
        <v>1325.5</v>
      </c>
      <c r="AC796" s="117">
        <f t="shared" si="109"/>
        <v>10.367398250000001</v>
      </c>
      <c r="AD796" s="118"/>
      <c r="AE796" s="117">
        <f t="shared" si="110"/>
        <v>0</v>
      </c>
      <c r="AF796" s="117">
        <f t="shared" si="111"/>
        <v>0</v>
      </c>
      <c r="AG796" s="119">
        <f t="shared" si="112"/>
        <v>5</v>
      </c>
      <c r="AH796" s="120">
        <f t="shared" si="113"/>
        <v>1325.5</v>
      </c>
      <c r="AI796" s="121">
        <f t="shared" si="114"/>
        <v>10.367398250000001</v>
      </c>
      <c r="AJ796" s="122" t="str">
        <f>+C796</f>
        <v>PHILIPPINES</v>
      </c>
      <c r="AK796" s="122" t="str">
        <f>IF(ISNA(VLOOKUP(postponeList!D796,[1]Sheet!$A$2:$B$12,2,FALSE))," ",(VLOOKUP(postponeList!D796,[1]Sheet!$A$2:$B$12,2,FALSE)))</f>
        <v>PESGD</v>
      </c>
      <c r="AL796" s="122" t="str">
        <f>IF(ISNA(VLOOKUP(E796,[1]Sheet!$G$2:$H$40,2,FALSE))," ",VLOOKUP(E796,[1]Sheet!$G$2:$H$40,2,FALSE))</f>
        <v>SOJITZ</v>
      </c>
      <c r="AM796" s="122" t="str">
        <f>IF(ISNA(VLOOKUP(G796,[1]Sheet!$K$2:$L$159,2,FALSE))," ",(VLOOKUP(G796,[1]Sheet!$K$2:$L$159,2,FALSE)))</f>
        <v>AVESCO</v>
      </c>
      <c r="AN796" s="122" t="str">
        <f>IF(ISNA(VLOOKUP(I796&amp;C796,[1]Sheet!$D$2:$E$228,2,FALSE))," ",VLOOKUP(I796&amp;C796,[1]Sheet!$D$2:$E$228,2,FALSE))</f>
        <v>Daniel, Nishimura</v>
      </c>
      <c r="AO796" s="122" t="str">
        <f>+I796&amp;C796</f>
        <v>KDKPHILIPPINES</v>
      </c>
      <c r="AP796" s="122" t="str">
        <f>C796&amp;D796&amp;E796&amp;G796&amp;I796&amp;O796</f>
        <v>PHILIPPINES32100303822KDKMAR</v>
      </c>
      <c r="AQ796" s="122" t="str">
        <f>B796&amp;D796&amp;N796</f>
        <v xml:space="preserve">SOUTH EAST ASIA32100AC </v>
      </c>
      <c r="AR796" s="123" t="str">
        <f>+D796&amp;J796</f>
        <v>32100SE</v>
      </c>
      <c r="AS796" s="124" t="str">
        <f t="shared" si="115"/>
        <v/>
      </c>
      <c r="AT796" s="125" t="str">
        <f t="shared" si="116"/>
        <v>12ELK15</v>
      </c>
      <c r="AU796" s="125" t="str">
        <f>IF(NOT(AT796=""),VLOOKUP(AT796,[1]PSI_Category!A:B,2,0),"")</f>
        <v>A/C</v>
      </c>
      <c r="AV796" s="125" t="s">
        <v>545</v>
      </c>
      <c r="AW796" s="125" t="s">
        <v>545</v>
      </c>
      <c r="AX796" s="125" t="s">
        <v>545</v>
      </c>
    </row>
    <row r="797" spans="1:50" s="103" customFormat="1" ht="11.4" customHeight="1" x14ac:dyDescent="0.3">
      <c r="B797" s="104" t="s">
        <v>1866</v>
      </c>
      <c r="C797" s="105" t="s">
        <v>2634</v>
      </c>
      <c r="D797" s="106">
        <v>32100</v>
      </c>
      <c r="E797" s="107">
        <v>303</v>
      </c>
      <c r="F797" s="105" t="s">
        <v>1841</v>
      </c>
      <c r="G797" s="107">
        <v>822</v>
      </c>
      <c r="H797" s="105" t="s">
        <v>2655</v>
      </c>
      <c r="I797" s="105" t="s">
        <v>1773</v>
      </c>
      <c r="J797" s="107" t="s">
        <v>293</v>
      </c>
      <c r="K797" s="105">
        <v>92010969</v>
      </c>
      <c r="L797" s="105" t="s">
        <v>2656</v>
      </c>
      <c r="M797" s="105" t="s">
        <v>2664</v>
      </c>
      <c r="N797" s="105" t="s">
        <v>341</v>
      </c>
      <c r="O797" s="108" t="s">
        <v>160</v>
      </c>
      <c r="P797" s="109" t="s">
        <v>1777</v>
      </c>
      <c r="Q797" s="110"/>
      <c r="R797" s="110"/>
      <c r="S797" s="110"/>
      <c r="T797" s="110"/>
      <c r="U797" s="111"/>
      <c r="V797" s="111"/>
      <c r="W797" s="112"/>
      <c r="X797" s="113"/>
      <c r="Y797" s="114" t="s">
        <v>285</v>
      </c>
      <c r="Z797" s="115">
        <v>152.13</v>
      </c>
      <c r="AA797" s="116">
        <v>20</v>
      </c>
      <c r="AB797" s="117">
        <f t="shared" si="108"/>
        <v>3042.6</v>
      </c>
      <c r="AC797" s="117">
        <f t="shared" si="109"/>
        <v>23.797695899999997</v>
      </c>
      <c r="AD797" s="118"/>
      <c r="AE797" s="117">
        <f t="shared" si="110"/>
        <v>0</v>
      </c>
      <c r="AF797" s="117">
        <f t="shared" si="111"/>
        <v>0</v>
      </c>
      <c r="AG797" s="119">
        <f t="shared" si="112"/>
        <v>20</v>
      </c>
      <c r="AH797" s="120">
        <f t="shared" si="113"/>
        <v>3042.6</v>
      </c>
      <c r="AI797" s="121">
        <f t="shared" si="114"/>
        <v>23.797695899999997</v>
      </c>
      <c r="AJ797" s="122" t="str">
        <f>+C797</f>
        <v>PHILIPPINES</v>
      </c>
      <c r="AK797" s="122" t="str">
        <f>IF(ISNA(VLOOKUP(postponeList!D797,[1]Sheet!$A$2:$B$12,2,FALSE))," ",(VLOOKUP(postponeList!D797,[1]Sheet!$A$2:$B$12,2,FALSE)))</f>
        <v>PESGD</v>
      </c>
      <c r="AL797" s="122" t="str">
        <f>IF(ISNA(VLOOKUP(E797,[1]Sheet!$G$2:$H$40,2,FALSE))," ",VLOOKUP(E797,[1]Sheet!$G$2:$H$40,2,FALSE))</f>
        <v>SOJITZ</v>
      </c>
      <c r="AM797" s="122" t="str">
        <f>IF(ISNA(VLOOKUP(G797,[1]Sheet!$K$2:$L$159,2,FALSE))," ",(VLOOKUP(G797,[1]Sheet!$K$2:$L$159,2,FALSE)))</f>
        <v>AVESCO</v>
      </c>
      <c r="AN797" s="122" t="str">
        <f>IF(ISNA(VLOOKUP(I797&amp;C797,[1]Sheet!$D$2:$E$228,2,FALSE))," ",VLOOKUP(I797&amp;C797,[1]Sheet!$D$2:$E$228,2,FALSE))</f>
        <v>Daniel, Nishimura</v>
      </c>
      <c r="AO797" s="122" t="str">
        <f>+I797&amp;C797</f>
        <v>KDKPHILIPPINES</v>
      </c>
      <c r="AP797" s="122" t="str">
        <f>C797&amp;D797&amp;E797&amp;G797&amp;I797&amp;O797</f>
        <v>PHILIPPINES32100303822KDKMAR</v>
      </c>
      <c r="AQ797" s="122" t="str">
        <f>B797&amp;D797&amp;N797</f>
        <v>SOUTH EAST ASIA32100CBN</v>
      </c>
      <c r="AR797" s="123" t="str">
        <f>+D797&amp;J797</f>
        <v>32100SE</v>
      </c>
      <c r="AS797" s="124" t="str">
        <f t="shared" si="115"/>
        <v/>
      </c>
      <c r="AT797" s="125" t="str">
        <f t="shared" si="116"/>
        <v>18NFB15</v>
      </c>
      <c r="AU797" s="125" t="e">
        <f>IF(NOT(AT797=""),VLOOKUP(AT797,[1]PSI_Category!A:B,2,0),"")</f>
        <v>#N/A</v>
      </c>
      <c r="AV797" s="125" t="s">
        <v>341</v>
      </c>
      <c r="AW797" s="125" t="s">
        <v>341</v>
      </c>
      <c r="AX797" s="125" t="s">
        <v>341</v>
      </c>
    </row>
    <row r="798" spans="1:50" s="133" customFormat="1" ht="11.4" customHeight="1" x14ac:dyDescent="0.3">
      <c r="A798" s="103"/>
      <c r="B798" s="104" t="s">
        <v>1866</v>
      </c>
      <c r="C798" s="105" t="s">
        <v>2634</v>
      </c>
      <c r="D798" s="106">
        <v>32100</v>
      </c>
      <c r="E798" s="107">
        <v>303</v>
      </c>
      <c r="F798" s="105" t="s">
        <v>1841</v>
      </c>
      <c r="G798" s="107">
        <v>822</v>
      </c>
      <c r="H798" s="105" t="s">
        <v>2655</v>
      </c>
      <c r="I798" s="105" t="s">
        <v>1773</v>
      </c>
      <c r="J798" s="107" t="s">
        <v>293</v>
      </c>
      <c r="K798" s="105">
        <v>92010969</v>
      </c>
      <c r="L798" s="105" t="s">
        <v>2656</v>
      </c>
      <c r="M798" s="105" t="s">
        <v>2665</v>
      </c>
      <c r="N798" s="105" t="s">
        <v>341</v>
      </c>
      <c r="O798" s="108" t="s">
        <v>160</v>
      </c>
      <c r="P798" s="109" t="s">
        <v>1777</v>
      </c>
      <c r="Q798" s="110"/>
      <c r="R798" s="110"/>
      <c r="S798" s="110"/>
      <c r="T798" s="110"/>
      <c r="U798" s="111"/>
      <c r="V798" s="111"/>
      <c r="W798" s="112"/>
      <c r="X798" s="113"/>
      <c r="Y798" s="114" t="s">
        <v>285</v>
      </c>
      <c r="Z798" s="115">
        <v>110.37</v>
      </c>
      <c r="AA798" s="116">
        <v>15</v>
      </c>
      <c r="AB798" s="117">
        <f t="shared" si="108"/>
        <v>1655.5500000000002</v>
      </c>
      <c r="AC798" s="117">
        <f t="shared" si="109"/>
        <v>12.948884325000003</v>
      </c>
      <c r="AD798" s="118"/>
      <c r="AE798" s="117">
        <f t="shared" si="110"/>
        <v>0</v>
      </c>
      <c r="AF798" s="117">
        <f t="shared" si="111"/>
        <v>0</v>
      </c>
      <c r="AG798" s="119">
        <f t="shared" si="112"/>
        <v>15</v>
      </c>
      <c r="AH798" s="120">
        <f t="shared" si="113"/>
        <v>1655.5500000000002</v>
      </c>
      <c r="AI798" s="121">
        <f t="shared" si="114"/>
        <v>12.948884325000003</v>
      </c>
      <c r="AJ798" s="122" t="str">
        <f>+C798</f>
        <v>PHILIPPINES</v>
      </c>
      <c r="AK798" s="122" t="str">
        <f>IF(ISNA(VLOOKUP(postponeList!D798,[1]Sheet!$A$2:$B$12,2,FALSE))," ",(VLOOKUP(postponeList!D798,[1]Sheet!$A$2:$B$12,2,FALSE)))</f>
        <v>PESGD</v>
      </c>
      <c r="AL798" s="122" t="str">
        <f>IF(ISNA(VLOOKUP(E798,[1]Sheet!$G$2:$H$40,2,FALSE))," ",VLOOKUP(E798,[1]Sheet!$G$2:$H$40,2,FALSE))</f>
        <v>SOJITZ</v>
      </c>
      <c r="AM798" s="122" t="str">
        <f>IF(ISNA(VLOOKUP(G798,[1]Sheet!$K$2:$L$159,2,FALSE))," ",(VLOOKUP(G798,[1]Sheet!$K$2:$L$159,2,FALSE)))</f>
        <v>AVESCO</v>
      </c>
      <c r="AN798" s="122" t="str">
        <f>IF(ISNA(VLOOKUP(I798&amp;C798,[1]Sheet!$D$2:$E$228,2,FALSE))," ",VLOOKUP(I798&amp;C798,[1]Sheet!$D$2:$E$228,2,FALSE))</f>
        <v>Daniel, Nishimura</v>
      </c>
      <c r="AO798" s="122" t="str">
        <f>+I798&amp;C798</f>
        <v>KDKPHILIPPINES</v>
      </c>
      <c r="AP798" s="122" t="str">
        <f>C798&amp;D798&amp;E798&amp;G798&amp;I798&amp;O798</f>
        <v>PHILIPPINES32100303822KDKMAR</v>
      </c>
      <c r="AQ798" s="122" t="str">
        <f>B798&amp;D798&amp;N798</f>
        <v>SOUTH EAST ASIA32100CBN</v>
      </c>
      <c r="AR798" s="123" t="str">
        <f>+D798&amp;J798</f>
        <v>32100SE</v>
      </c>
      <c r="AS798" s="124" t="str">
        <f t="shared" si="115"/>
        <v/>
      </c>
      <c r="AT798" s="125" t="str">
        <f t="shared" si="116"/>
        <v>18NSB15</v>
      </c>
      <c r="AU798" s="125" t="str">
        <f>IF(NOT(AT798=""),VLOOKUP(AT798,[1]PSI_Category!A:B,2,0),"")</f>
        <v>CBN</v>
      </c>
      <c r="AV798" s="125" t="s">
        <v>341</v>
      </c>
      <c r="AW798" s="125" t="s">
        <v>341</v>
      </c>
      <c r="AX798" s="125" t="s">
        <v>341</v>
      </c>
    </row>
    <row r="799" spans="1:50" s="133" customFormat="1" ht="11.4" customHeight="1" x14ac:dyDescent="0.3">
      <c r="A799" s="103"/>
      <c r="B799" s="104" t="s">
        <v>1866</v>
      </c>
      <c r="C799" s="105" t="s">
        <v>2634</v>
      </c>
      <c r="D799" s="106">
        <v>32100</v>
      </c>
      <c r="E799" s="107">
        <v>303</v>
      </c>
      <c r="F799" s="105" t="s">
        <v>1841</v>
      </c>
      <c r="G799" s="107">
        <v>822</v>
      </c>
      <c r="H799" s="105" t="s">
        <v>2655</v>
      </c>
      <c r="I799" s="105" t="s">
        <v>1773</v>
      </c>
      <c r="J799" s="107" t="s">
        <v>293</v>
      </c>
      <c r="K799" s="105">
        <v>92010969</v>
      </c>
      <c r="L799" s="105" t="s">
        <v>2656</v>
      </c>
      <c r="M799" s="105" t="s">
        <v>2666</v>
      </c>
      <c r="N799" s="105" t="s">
        <v>341</v>
      </c>
      <c r="O799" s="108" t="s">
        <v>160</v>
      </c>
      <c r="P799" s="109" t="s">
        <v>1777</v>
      </c>
      <c r="Q799" s="110"/>
      <c r="R799" s="110"/>
      <c r="S799" s="110"/>
      <c r="T799" s="110"/>
      <c r="U799" s="111"/>
      <c r="V799" s="111"/>
      <c r="W799" s="112"/>
      <c r="X799" s="113"/>
      <c r="Y799" s="114" t="s">
        <v>285</v>
      </c>
      <c r="Z799" s="115">
        <v>177.79</v>
      </c>
      <c r="AA799" s="116">
        <v>5</v>
      </c>
      <c r="AB799" s="117">
        <f t="shared" si="108"/>
        <v>888.94999999999993</v>
      </c>
      <c r="AC799" s="117">
        <f t="shared" si="109"/>
        <v>6.9529224249999997</v>
      </c>
      <c r="AD799" s="118"/>
      <c r="AE799" s="117">
        <f t="shared" si="110"/>
        <v>0</v>
      </c>
      <c r="AF799" s="117">
        <f t="shared" si="111"/>
        <v>0</v>
      </c>
      <c r="AG799" s="119">
        <f t="shared" si="112"/>
        <v>5</v>
      </c>
      <c r="AH799" s="120">
        <f t="shared" si="113"/>
        <v>888.94999999999993</v>
      </c>
      <c r="AI799" s="121">
        <f t="shared" si="114"/>
        <v>6.9529224249999997</v>
      </c>
      <c r="AJ799" s="122" t="str">
        <f>+C799</f>
        <v>PHILIPPINES</v>
      </c>
      <c r="AK799" s="122" t="str">
        <f>IF(ISNA(VLOOKUP(postponeList!D799,[1]Sheet!$A$2:$B$12,2,FALSE))," ",(VLOOKUP(postponeList!D799,[1]Sheet!$A$2:$B$12,2,FALSE)))</f>
        <v>PESGD</v>
      </c>
      <c r="AL799" s="122" t="str">
        <f>IF(ISNA(VLOOKUP(E799,[1]Sheet!$G$2:$H$40,2,FALSE))," ",VLOOKUP(E799,[1]Sheet!$G$2:$H$40,2,FALSE))</f>
        <v>SOJITZ</v>
      </c>
      <c r="AM799" s="122" t="str">
        <f>IF(ISNA(VLOOKUP(G799,[1]Sheet!$K$2:$L$159,2,FALSE))," ",(VLOOKUP(G799,[1]Sheet!$K$2:$L$159,2,FALSE)))</f>
        <v>AVESCO</v>
      </c>
      <c r="AN799" s="122" t="str">
        <f>IF(ISNA(VLOOKUP(I799&amp;C799,[1]Sheet!$D$2:$E$228,2,FALSE))," ",VLOOKUP(I799&amp;C799,[1]Sheet!$D$2:$E$228,2,FALSE))</f>
        <v>Daniel, Nishimura</v>
      </c>
      <c r="AO799" s="122" t="str">
        <f>+I799&amp;C799</f>
        <v>KDKPHILIPPINES</v>
      </c>
      <c r="AP799" s="122" t="str">
        <f>C799&amp;D799&amp;E799&amp;G799&amp;I799&amp;O799</f>
        <v>PHILIPPINES32100303822KDKMAR</v>
      </c>
      <c r="AQ799" s="122" t="str">
        <f>B799&amp;D799&amp;N799</f>
        <v>SOUTH EAST ASIA32100CBN</v>
      </c>
      <c r="AR799" s="123" t="str">
        <f>+D799&amp;J799</f>
        <v>32100SE</v>
      </c>
      <c r="AS799" s="124" t="str">
        <f t="shared" si="115"/>
        <v/>
      </c>
      <c r="AT799" s="125" t="str">
        <f t="shared" si="116"/>
        <v>20NSB15</v>
      </c>
      <c r="AU799" s="125" t="str">
        <f>IF(NOT(AT799=""),VLOOKUP(AT799,[1]PSI_Category!A:B,2,0),"")</f>
        <v>CBN</v>
      </c>
      <c r="AV799" s="125" t="s">
        <v>341</v>
      </c>
      <c r="AW799" s="125" t="s">
        <v>341</v>
      </c>
      <c r="AX799" s="125" t="s">
        <v>341</v>
      </c>
    </row>
    <row r="800" spans="1:50" s="133" customFormat="1" ht="11.4" customHeight="1" x14ac:dyDescent="0.3">
      <c r="A800" s="103"/>
      <c r="B800" s="104" t="s">
        <v>1866</v>
      </c>
      <c r="C800" s="105" t="s">
        <v>2634</v>
      </c>
      <c r="D800" s="106">
        <v>32100</v>
      </c>
      <c r="E800" s="107">
        <v>303</v>
      </c>
      <c r="F800" s="105" t="s">
        <v>1841</v>
      </c>
      <c r="G800" s="107">
        <v>822</v>
      </c>
      <c r="H800" s="105" t="s">
        <v>2655</v>
      </c>
      <c r="I800" s="105" t="s">
        <v>1773</v>
      </c>
      <c r="J800" s="107" t="s">
        <v>293</v>
      </c>
      <c r="K800" s="105">
        <v>92010969</v>
      </c>
      <c r="L800" s="105" t="s">
        <v>2656</v>
      </c>
      <c r="M800" s="105" t="s">
        <v>2667</v>
      </c>
      <c r="N800" s="105" t="s">
        <v>307</v>
      </c>
      <c r="O800" s="108" t="s">
        <v>160</v>
      </c>
      <c r="P800" s="109" t="s">
        <v>1777</v>
      </c>
      <c r="Q800" s="110"/>
      <c r="R800" s="110"/>
      <c r="S800" s="110"/>
      <c r="T800" s="110"/>
      <c r="U800" s="111"/>
      <c r="V800" s="111"/>
      <c r="W800" s="112"/>
      <c r="X800" s="113"/>
      <c r="Y800" s="114" t="s">
        <v>285</v>
      </c>
      <c r="Z800" s="115">
        <v>215.91</v>
      </c>
      <c r="AA800" s="116">
        <v>6</v>
      </c>
      <c r="AB800" s="117">
        <f t="shared" si="108"/>
        <v>1295.46</v>
      </c>
      <c r="AC800" s="117">
        <f t="shared" si="109"/>
        <v>10.132440390000001</v>
      </c>
      <c r="AD800" s="118"/>
      <c r="AE800" s="117">
        <f t="shared" si="110"/>
        <v>0</v>
      </c>
      <c r="AF800" s="117">
        <f t="shared" si="111"/>
        <v>0</v>
      </c>
      <c r="AG800" s="119">
        <f t="shared" si="112"/>
        <v>6</v>
      </c>
      <c r="AH800" s="120">
        <f t="shared" si="113"/>
        <v>1295.46</v>
      </c>
      <c r="AI800" s="121">
        <f t="shared" si="114"/>
        <v>10.132440390000001</v>
      </c>
      <c r="AJ800" s="122" t="str">
        <f>+C800</f>
        <v>PHILIPPINES</v>
      </c>
      <c r="AK800" s="122" t="str">
        <f>IF(ISNA(VLOOKUP(postponeList!D800,[1]Sheet!$A$2:$B$12,2,FALSE))," ",(VLOOKUP(postponeList!D800,[1]Sheet!$A$2:$B$12,2,FALSE)))</f>
        <v>PESGD</v>
      </c>
      <c r="AL800" s="122" t="str">
        <f>IF(ISNA(VLOOKUP(E800,[1]Sheet!$G$2:$H$40,2,FALSE))," ",VLOOKUP(E800,[1]Sheet!$G$2:$H$40,2,FALSE))</f>
        <v>SOJITZ</v>
      </c>
      <c r="AM800" s="122" t="str">
        <f>IF(ISNA(VLOOKUP(G800,[1]Sheet!$K$2:$L$159,2,FALSE))," ",(VLOOKUP(G800,[1]Sheet!$K$2:$L$159,2,FALSE)))</f>
        <v>AVESCO</v>
      </c>
      <c r="AN800" s="122" t="str">
        <f>IF(ISNA(VLOOKUP(I800&amp;C800,[1]Sheet!$D$2:$E$228,2,FALSE))," ",VLOOKUP(I800&amp;C800,[1]Sheet!$D$2:$E$228,2,FALSE))</f>
        <v>Daniel, Nishimura</v>
      </c>
      <c r="AO800" s="122" t="str">
        <f>+I800&amp;C800</f>
        <v>KDKPHILIPPINES</v>
      </c>
      <c r="AP800" s="122" t="str">
        <f>C800&amp;D800&amp;E800&amp;G800&amp;I800&amp;O800</f>
        <v>PHILIPPINES32100303822KDKMAR</v>
      </c>
      <c r="AQ800" s="122" t="str">
        <f>B800&amp;D800&amp;N800</f>
        <v>SOUTH EAST ASIA32100SRC</v>
      </c>
      <c r="AR800" s="123" t="str">
        <f>+D800&amp;J800</f>
        <v>32100SE</v>
      </c>
      <c r="AS800" s="124" t="str">
        <f t="shared" si="115"/>
        <v/>
      </c>
      <c r="AT800" s="125" t="str">
        <f t="shared" si="116"/>
        <v>21CGB15</v>
      </c>
      <c r="AU800" s="125" t="e">
        <f>IF(NOT(AT800=""),VLOOKUP(AT800,[1]PSI_Category!A:B,2,0),"")</f>
        <v>#N/A</v>
      </c>
      <c r="AV800" s="125" t="s">
        <v>307</v>
      </c>
      <c r="AW800" s="125" t="s">
        <v>307</v>
      </c>
      <c r="AX800" s="125" t="s">
        <v>307</v>
      </c>
    </row>
    <row r="801" spans="1:50" s="103" customFormat="1" ht="11.4" customHeight="1" x14ac:dyDescent="0.3">
      <c r="B801" s="104" t="s">
        <v>1866</v>
      </c>
      <c r="C801" s="105" t="s">
        <v>2634</v>
      </c>
      <c r="D801" s="106">
        <v>32100</v>
      </c>
      <c r="E801" s="107">
        <v>303</v>
      </c>
      <c r="F801" s="105" t="s">
        <v>1841</v>
      </c>
      <c r="G801" s="107">
        <v>822</v>
      </c>
      <c r="H801" s="105" t="s">
        <v>2655</v>
      </c>
      <c r="I801" s="105" t="s">
        <v>1773</v>
      </c>
      <c r="J801" s="107" t="s">
        <v>293</v>
      </c>
      <c r="K801" s="105">
        <v>92010969</v>
      </c>
      <c r="L801" s="105" t="s">
        <v>2656</v>
      </c>
      <c r="M801" s="105" t="s">
        <v>2668</v>
      </c>
      <c r="N801" s="105" t="s">
        <v>1809</v>
      </c>
      <c r="O801" s="108" t="s">
        <v>160</v>
      </c>
      <c r="P801" s="109" t="s">
        <v>1777</v>
      </c>
      <c r="Q801" s="110"/>
      <c r="R801" s="110"/>
      <c r="S801" s="110"/>
      <c r="T801" s="110"/>
      <c r="U801" s="111"/>
      <c r="V801" s="111"/>
      <c r="W801" s="112"/>
      <c r="X801" s="113"/>
      <c r="Y801" s="114" t="s">
        <v>285</v>
      </c>
      <c r="Z801" s="115">
        <v>64.12</v>
      </c>
      <c r="AA801" s="116">
        <v>70</v>
      </c>
      <c r="AB801" s="117">
        <f t="shared" si="108"/>
        <v>4488.4000000000005</v>
      </c>
      <c r="AC801" s="117">
        <f t="shared" si="109"/>
        <v>35.106020600000001</v>
      </c>
      <c r="AD801" s="118"/>
      <c r="AE801" s="117">
        <f t="shared" si="110"/>
        <v>0</v>
      </c>
      <c r="AF801" s="117">
        <f t="shared" si="111"/>
        <v>0</v>
      </c>
      <c r="AG801" s="119">
        <f t="shared" si="112"/>
        <v>70</v>
      </c>
      <c r="AH801" s="120">
        <f t="shared" si="113"/>
        <v>4488.4000000000005</v>
      </c>
      <c r="AI801" s="121">
        <f t="shared" si="114"/>
        <v>35.106020600000001</v>
      </c>
      <c r="AJ801" s="122" t="str">
        <f>+C801</f>
        <v>PHILIPPINES</v>
      </c>
      <c r="AK801" s="122" t="str">
        <f>IF(ISNA(VLOOKUP(postponeList!D801,[1]Sheet!$A$2:$B$12,2,FALSE))," ",(VLOOKUP(postponeList!D801,[1]Sheet!$A$2:$B$12,2,FALSE)))</f>
        <v>PESGD</v>
      </c>
      <c r="AL801" s="122" t="str">
        <f>IF(ISNA(VLOOKUP(E801,[1]Sheet!$G$2:$H$40,2,FALSE))," ",VLOOKUP(E801,[1]Sheet!$G$2:$H$40,2,FALSE))</f>
        <v>SOJITZ</v>
      </c>
      <c r="AM801" s="122" t="str">
        <f>IF(ISNA(VLOOKUP(G801,[1]Sheet!$K$2:$L$159,2,FALSE))," ",(VLOOKUP(G801,[1]Sheet!$K$2:$L$159,2,FALSE)))</f>
        <v>AVESCO</v>
      </c>
      <c r="AN801" s="122" t="str">
        <f>IF(ISNA(VLOOKUP(I801&amp;C801,[1]Sheet!$D$2:$E$228,2,FALSE))," ",VLOOKUP(I801&amp;C801,[1]Sheet!$D$2:$E$228,2,FALSE))</f>
        <v>Daniel, Nishimura</v>
      </c>
      <c r="AO801" s="122" t="str">
        <f>+I801&amp;C801</f>
        <v>KDKPHILIPPINES</v>
      </c>
      <c r="AP801" s="122" t="str">
        <f>C801&amp;D801&amp;E801&amp;G801&amp;I801&amp;O801</f>
        <v>PHILIPPINES32100303822KDKMAR</v>
      </c>
      <c r="AQ801" s="122" t="str">
        <f>B801&amp;D801&amp;N801</f>
        <v xml:space="preserve">SOUTH EAST ASIA32100VF </v>
      </c>
      <c r="AR801" s="123" t="str">
        <f>+D801&amp;J801</f>
        <v>32100SE</v>
      </c>
      <c r="AS801" s="124" t="str">
        <f t="shared" si="115"/>
        <v/>
      </c>
      <c r="AT801" s="125" t="str">
        <f t="shared" si="116"/>
        <v>25GSCNA(MOTOR)15</v>
      </c>
      <c r="AU801" s="125" t="str">
        <f>IF(NOT(AT801=""),VLOOKUP(AT801,[1]PSI_Category!A:B,2,0),"")</f>
        <v>H/V</v>
      </c>
      <c r="AV801" s="125" t="s">
        <v>552</v>
      </c>
      <c r="AW801" s="125" t="s">
        <v>552</v>
      </c>
      <c r="AX801" s="125" t="s">
        <v>552</v>
      </c>
    </row>
    <row r="802" spans="1:50" s="103" customFormat="1" ht="11.4" customHeight="1" x14ac:dyDescent="0.3">
      <c r="B802" s="104" t="s">
        <v>1866</v>
      </c>
      <c r="C802" s="105" t="s">
        <v>2634</v>
      </c>
      <c r="D802" s="106">
        <v>32100</v>
      </c>
      <c r="E802" s="107">
        <v>303</v>
      </c>
      <c r="F802" s="105" t="s">
        <v>1841</v>
      </c>
      <c r="G802" s="107">
        <v>822</v>
      </c>
      <c r="H802" s="105" t="s">
        <v>2655</v>
      </c>
      <c r="I802" s="105" t="s">
        <v>1773</v>
      </c>
      <c r="J802" s="107" t="s">
        <v>293</v>
      </c>
      <c r="K802" s="105">
        <v>92010969</v>
      </c>
      <c r="L802" s="105" t="s">
        <v>2656</v>
      </c>
      <c r="M802" s="105" t="s">
        <v>2669</v>
      </c>
      <c r="N802" s="105" t="s">
        <v>341</v>
      </c>
      <c r="O802" s="108" t="s">
        <v>160</v>
      </c>
      <c r="P802" s="109" t="s">
        <v>1777</v>
      </c>
      <c r="Q802" s="110"/>
      <c r="R802" s="110"/>
      <c r="S802" s="110"/>
      <c r="T802" s="110"/>
      <c r="U802" s="111"/>
      <c r="V802" s="111"/>
      <c r="W802" s="112"/>
      <c r="X802" s="113"/>
      <c r="Y802" s="114" t="s">
        <v>285</v>
      </c>
      <c r="Z802" s="115">
        <v>248.06</v>
      </c>
      <c r="AA802" s="116">
        <v>5</v>
      </c>
      <c r="AB802" s="117">
        <f t="shared" si="108"/>
        <v>1240.3</v>
      </c>
      <c r="AC802" s="117">
        <f t="shared" si="109"/>
        <v>9.7010064500000013</v>
      </c>
      <c r="AD802" s="118"/>
      <c r="AE802" s="117">
        <f t="shared" si="110"/>
        <v>0</v>
      </c>
      <c r="AF802" s="117">
        <f t="shared" si="111"/>
        <v>0</v>
      </c>
      <c r="AG802" s="119">
        <f t="shared" si="112"/>
        <v>5</v>
      </c>
      <c r="AH802" s="120">
        <f t="shared" si="113"/>
        <v>1240.3</v>
      </c>
      <c r="AI802" s="121">
        <f t="shared" si="114"/>
        <v>9.7010064500000013</v>
      </c>
      <c r="AJ802" s="122" t="str">
        <f>+C802</f>
        <v>PHILIPPINES</v>
      </c>
      <c r="AK802" s="122" t="str">
        <f>IF(ISNA(VLOOKUP(postponeList!D802,[1]Sheet!$A$2:$B$12,2,FALSE))," ",(VLOOKUP(postponeList!D802,[1]Sheet!$A$2:$B$12,2,FALSE)))</f>
        <v>PESGD</v>
      </c>
      <c r="AL802" s="122" t="str">
        <f>IF(ISNA(VLOOKUP(E802,[1]Sheet!$G$2:$H$40,2,FALSE))," ",VLOOKUP(E802,[1]Sheet!$G$2:$H$40,2,FALSE))</f>
        <v>SOJITZ</v>
      </c>
      <c r="AM802" s="122" t="str">
        <f>IF(ISNA(VLOOKUP(G802,[1]Sheet!$K$2:$L$159,2,FALSE))," ",(VLOOKUP(G802,[1]Sheet!$K$2:$L$159,2,FALSE)))</f>
        <v>AVESCO</v>
      </c>
      <c r="AN802" s="122" t="str">
        <f>IF(ISNA(VLOOKUP(I802&amp;C802,[1]Sheet!$D$2:$E$228,2,FALSE))," ",VLOOKUP(I802&amp;C802,[1]Sheet!$D$2:$E$228,2,FALSE))</f>
        <v>Daniel, Nishimura</v>
      </c>
      <c r="AO802" s="122" t="str">
        <f>+I802&amp;C802</f>
        <v>KDKPHILIPPINES</v>
      </c>
      <c r="AP802" s="122" t="str">
        <f>C802&amp;D802&amp;E802&amp;G802&amp;I802&amp;O802</f>
        <v>PHILIPPINES32100303822KDKMAR</v>
      </c>
      <c r="AQ802" s="122" t="str">
        <f>B802&amp;D802&amp;N802</f>
        <v>SOUTH EAST ASIA32100CBN</v>
      </c>
      <c r="AR802" s="123" t="str">
        <f>+D802&amp;J802</f>
        <v>32100SE</v>
      </c>
      <c r="AS802" s="124" t="str">
        <f t="shared" si="115"/>
        <v/>
      </c>
      <c r="AT802" s="125" t="str">
        <f t="shared" si="116"/>
        <v>25NSB15</v>
      </c>
      <c r="AU802" s="125" t="e">
        <f>IF(NOT(AT802=""),VLOOKUP(AT802,[1]PSI_Category!A:B,2,0),"")</f>
        <v>#N/A</v>
      </c>
      <c r="AV802" s="125" t="s">
        <v>341</v>
      </c>
      <c r="AW802" s="125" t="s">
        <v>341</v>
      </c>
      <c r="AX802" s="125" t="s">
        <v>341</v>
      </c>
    </row>
    <row r="803" spans="1:50" s="103" customFormat="1" ht="11.4" customHeight="1" x14ac:dyDescent="0.3">
      <c r="B803" s="104" t="s">
        <v>1866</v>
      </c>
      <c r="C803" s="105" t="s">
        <v>2634</v>
      </c>
      <c r="D803" s="106">
        <v>32100</v>
      </c>
      <c r="E803" s="107">
        <v>303</v>
      </c>
      <c r="F803" s="105" t="s">
        <v>1841</v>
      </c>
      <c r="G803" s="107">
        <v>822</v>
      </c>
      <c r="H803" s="105" t="s">
        <v>2655</v>
      </c>
      <c r="I803" s="105" t="s">
        <v>1773</v>
      </c>
      <c r="J803" s="107" t="s">
        <v>293</v>
      </c>
      <c r="K803" s="105">
        <v>92010969</v>
      </c>
      <c r="L803" s="105" t="s">
        <v>2656</v>
      </c>
      <c r="M803" s="105" t="s">
        <v>2670</v>
      </c>
      <c r="N803" s="105" t="s">
        <v>1831</v>
      </c>
      <c r="O803" s="108" t="s">
        <v>160</v>
      </c>
      <c r="P803" s="109" t="s">
        <v>1777</v>
      </c>
      <c r="Q803" s="110"/>
      <c r="R803" s="110"/>
      <c r="S803" s="110"/>
      <c r="T803" s="110"/>
      <c r="U803" s="111"/>
      <c r="V803" s="111"/>
      <c r="W803" s="112"/>
      <c r="X803" s="113"/>
      <c r="Y803" s="114" t="s">
        <v>285</v>
      </c>
      <c r="Z803" s="115">
        <v>62.96</v>
      </c>
      <c r="AA803" s="116">
        <v>300</v>
      </c>
      <c r="AB803" s="117">
        <f t="shared" si="108"/>
        <v>18888</v>
      </c>
      <c r="AC803" s="117">
        <f t="shared" si="109"/>
        <v>147.73249200000001</v>
      </c>
      <c r="AD803" s="118"/>
      <c r="AE803" s="117">
        <f t="shared" si="110"/>
        <v>0</v>
      </c>
      <c r="AF803" s="117">
        <f t="shared" si="111"/>
        <v>0</v>
      </c>
      <c r="AG803" s="119">
        <f t="shared" si="112"/>
        <v>300</v>
      </c>
      <c r="AH803" s="120">
        <f t="shared" si="113"/>
        <v>18888</v>
      </c>
      <c r="AI803" s="121">
        <f t="shared" si="114"/>
        <v>147.73249200000001</v>
      </c>
      <c r="AJ803" s="122" t="str">
        <f>+C803</f>
        <v>PHILIPPINES</v>
      </c>
      <c r="AK803" s="122" t="str">
        <f>IF(ISNA(VLOOKUP(postponeList!D803,[1]Sheet!$A$2:$B$12,2,FALSE))," ",(VLOOKUP(postponeList!D803,[1]Sheet!$A$2:$B$12,2,FALSE)))</f>
        <v>PESGD</v>
      </c>
      <c r="AL803" s="122" t="str">
        <f>IF(ISNA(VLOOKUP(E803,[1]Sheet!$G$2:$H$40,2,FALSE))," ",VLOOKUP(E803,[1]Sheet!$G$2:$H$40,2,FALSE))</f>
        <v>SOJITZ</v>
      </c>
      <c r="AM803" s="122" t="str">
        <f>IF(ISNA(VLOOKUP(G803,[1]Sheet!$K$2:$L$159,2,FALSE))," ",(VLOOKUP(G803,[1]Sheet!$K$2:$L$159,2,FALSE)))</f>
        <v>AVESCO</v>
      </c>
      <c r="AN803" s="122" t="str">
        <f>IF(ISNA(VLOOKUP(I803&amp;C803,[1]Sheet!$D$2:$E$228,2,FALSE))," ",VLOOKUP(I803&amp;C803,[1]Sheet!$D$2:$E$228,2,FALSE))</f>
        <v>Daniel, Nishimura</v>
      </c>
      <c r="AO803" s="122" t="str">
        <f>+I803&amp;C803</f>
        <v>KDKPHILIPPINES</v>
      </c>
      <c r="AP803" s="122" t="str">
        <f>C803&amp;D803&amp;E803&amp;G803&amp;I803&amp;O803</f>
        <v>PHILIPPINES32100303822KDKMAR</v>
      </c>
      <c r="AQ803" s="122" t="str">
        <f>B803&amp;D803&amp;N803</f>
        <v xml:space="preserve">SOUTH EAST ASIA32100CM </v>
      </c>
      <c r="AR803" s="123" t="str">
        <f>+D803&amp;J803</f>
        <v>32100SE</v>
      </c>
      <c r="AS803" s="124" t="str">
        <f t="shared" si="115"/>
        <v/>
      </c>
      <c r="AT803" s="125" t="str">
        <f t="shared" si="116"/>
        <v>27CHH15</v>
      </c>
      <c r="AU803" s="125" t="str">
        <f>IF(NOT(AT803=""),VLOOKUP(AT803,[1]PSI_Category!A:B,2,0),"")</f>
        <v>C/M</v>
      </c>
      <c r="AV803" s="125" t="s">
        <v>535</v>
      </c>
      <c r="AW803" s="125" t="s">
        <v>535</v>
      </c>
      <c r="AX803" s="125" t="s">
        <v>535</v>
      </c>
    </row>
    <row r="804" spans="1:50" s="133" customFormat="1" ht="11.4" customHeight="1" x14ac:dyDescent="0.3">
      <c r="A804" s="103"/>
      <c r="B804" s="104" t="s">
        <v>1866</v>
      </c>
      <c r="C804" s="105" t="s">
        <v>2634</v>
      </c>
      <c r="D804" s="106">
        <v>32100</v>
      </c>
      <c r="E804" s="107">
        <v>303</v>
      </c>
      <c r="F804" s="105" t="s">
        <v>1841</v>
      </c>
      <c r="G804" s="107">
        <v>822</v>
      </c>
      <c r="H804" s="105" t="s">
        <v>2655</v>
      </c>
      <c r="I804" s="105" t="s">
        <v>1773</v>
      </c>
      <c r="J804" s="107" t="s">
        <v>293</v>
      </c>
      <c r="K804" s="105">
        <v>92010969</v>
      </c>
      <c r="L804" s="105" t="s">
        <v>2656</v>
      </c>
      <c r="M804" s="105" t="s">
        <v>2671</v>
      </c>
      <c r="N804" s="105" t="s">
        <v>341</v>
      </c>
      <c r="O804" s="108" t="s">
        <v>160</v>
      </c>
      <c r="P804" s="109" t="s">
        <v>1777</v>
      </c>
      <c r="Q804" s="110"/>
      <c r="R804" s="110"/>
      <c r="S804" s="110"/>
      <c r="T804" s="110"/>
      <c r="U804" s="111"/>
      <c r="V804" s="111"/>
      <c r="W804" s="112"/>
      <c r="X804" s="113"/>
      <c r="Y804" s="114" t="s">
        <v>285</v>
      </c>
      <c r="Z804" s="115">
        <v>473.4</v>
      </c>
      <c r="AA804" s="116">
        <v>2</v>
      </c>
      <c r="AB804" s="117">
        <f t="shared" si="108"/>
        <v>946.8</v>
      </c>
      <c r="AC804" s="117">
        <f t="shared" si="109"/>
        <v>7.4053962000000002</v>
      </c>
      <c r="AD804" s="118"/>
      <c r="AE804" s="117">
        <f t="shared" si="110"/>
        <v>0</v>
      </c>
      <c r="AF804" s="117">
        <f t="shared" si="111"/>
        <v>0</v>
      </c>
      <c r="AG804" s="119">
        <f t="shared" si="112"/>
        <v>2</v>
      </c>
      <c r="AH804" s="120">
        <f t="shared" si="113"/>
        <v>946.8</v>
      </c>
      <c r="AI804" s="121">
        <f t="shared" si="114"/>
        <v>7.4053962000000002</v>
      </c>
      <c r="AJ804" s="122" t="str">
        <f>+C804</f>
        <v>PHILIPPINES</v>
      </c>
      <c r="AK804" s="122" t="str">
        <f>IF(ISNA(VLOOKUP(postponeList!D804,[1]Sheet!$A$2:$B$12,2,FALSE))," ",(VLOOKUP(postponeList!D804,[1]Sheet!$A$2:$B$12,2,FALSE)))</f>
        <v>PESGD</v>
      </c>
      <c r="AL804" s="122" t="str">
        <f>IF(ISNA(VLOOKUP(E804,[1]Sheet!$G$2:$H$40,2,FALSE))," ",VLOOKUP(E804,[1]Sheet!$G$2:$H$40,2,FALSE))</f>
        <v>SOJITZ</v>
      </c>
      <c r="AM804" s="122" t="str">
        <f>IF(ISNA(VLOOKUP(G804,[1]Sheet!$K$2:$L$159,2,FALSE))," ",(VLOOKUP(G804,[1]Sheet!$K$2:$L$159,2,FALSE)))</f>
        <v>AVESCO</v>
      </c>
      <c r="AN804" s="122" t="str">
        <f>IF(ISNA(VLOOKUP(I804&amp;C804,[1]Sheet!$D$2:$E$228,2,FALSE))," ",VLOOKUP(I804&amp;C804,[1]Sheet!$D$2:$E$228,2,FALSE))</f>
        <v>Daniel, Nishimura</v>
      </c>
      <c r="AO804" s="122" t="str">
        <f>+I804&amp;C804</f>
        <v>KDKPHILIPPINES</v>
      </c>
      <c r="AP804" s="122" t="str">
        <f>C804&amp;D804&amp;E804&amp;G804&amp;I804&amp;O804</f>
        <v>PHILIPPINES32100303822KDKMAR</v>
      </c>
      <c r="AQ804" s="122" t="str">
        <f>B804&amp;D804&amp;N804</f>
        <v>SOUTH EAST ASIA32100CBN</v>
      </c>
      <c r="AR804" s="123" t="str">
        <f>+D804&amp;J804</f>
        <v>32100SE</v>
      </c>
      <c r="AS804" s="124" t="str">
        <f t="shared" si="115"/>
        <v/>
      </c>
      <c r="AT804" s="125" t="str">
        <f t="shared" si="116"/>
        <v>28NXCTGH</v>
      </c>
      <c r="AU804" s="125" t="e">
        <f>IF(NOT(AT804=""),VLOOKUP(AT804,[1]PSI_Category!A:B,2,0),"")</f>
        <v>#N/A</v>
      </c>
      <c r="AV804" s="125" t="s">
        <v>341</v>
      </c>
      <c r="AW804" s="125" t="s">
        <v>341</v>
      </c>
      <c r="AX804" s="125" t="s">
        <v>341</v>
      </c>
    </row>
    <row r="805" spans="1:50" s="103" customFormat="1" ht="11.4" customHeight="1" x14ac:dyDescent="0.3">
      <c r="B805" s="104" t="s">
        <v>1866</v>
      </c>
      <c r="C805" s="105" t="s">
        <v>2634</v>
      </c>
      <c r="D805" s="106">
        <v>32100</v>
      </c>
      <c r="E805" s="107">
        <v>303</v>
      </c>
      <c r="F805" s="105" t="s">
        <v>1841</v>
      </c>
      <c r="G805" s="107">
        <v>822</v>
      </c>
      <c r="H805" s="105" t="s">
        <v>2655</v>
      </c>
      <c r="I805" s="105" t="s">
        <v>1773</v>
      </c>
      <c r="J805" s="107" t="s">
        <v>293</v>
      </c>
      <c r="K805" s="105">
        <v>92010969</v>
      </c>
      <c r="L805" s="105" t="s">
        <v>2656</v>
      </c>
      <c r="M805" s="105" t="s">
        <v>2672</v>
      </c>
      <c r="N805" s="105" t="s">
        <v>1809</v>
      </c>
      <c r="O805" s="108" t="s">
        <v>160</v>
      </c>
      <c r="P805" s="109" t="s">
        <v>1777</v>
      </c>
      <c r="Q805" s="110"/>
      <c r="R805" s="110"/>
      <c r="S805" s="110"/>
      <c r="T805" s="110"/>
      <c r="U805" s="111"/>
      <c r="V805" s="111"/>
      <c r="W805" s="112"/>
      <c r="X805" s="113"/>
      <c r="Y805" s="114" t="s">
        <v>285</v>
      </c>
      <c r="Z805" s="115">
        <v>91.29</v>
      </c>
      <c r="AA805" s="116">
        <v>20</v>
      </c>
      <c r="AB805" s="117">
        <f t="shared" si="108"/>
        <v>1825.8000000000002</v>
      </c>
      <c r="AC805" s="117">
        <f t="shared" si="109"/>
        <v>14.280494700000004</v>
      </c>
      <c r="AD805" s="118"/>
      <c r="AE805" s="117">
        <f t="shared" si="110"/>
        <v>0</v>
      </c>
      <c r="AF805" s="117">
        <f t="shared" si="111"/>
        <v>0</v>
      </c>
      <c r="AG805" s="119">
        <f t="shared" si="112"/>
        <v>20</v>
      </c>
      <c r="AH805" s="120">
        <f t="shared" si="113"/>
        <v>1825.8000000000002</v>
      </c>
      <c r="AI805" s="121">
        <f t="shared" si="114"/>
        <v>14.280494700000004</v>
      </c>
      <c r="AJ805" s="122" t="str">
        <f>+C805</f>
        <v>PHILIPPINES</v>
      </c>
      <c r="AK805" s="122" t="str">
        <f>IF(ISNA(VLOOKUP(postponeList!D805,[1]Sheet!$A$2:$B$12,2,FALSE))," ",(VLOOKUP(postponeList!D805,[1]Sheet!$A$2:$B$12,2,FALSE)))</f>
        <v>PESGD</v>
      </c>
      <c r="AL805" s="122" t="str">
        <f>IF(ISNA(VLOOKUP(E805,[1]Sheet!$G$2:$H$40,2,FALSE))," ",VLOOKUP(E805,[1]Sheet!$G$2:$H$40,2,FALSE))</f>
        <v>SOJITZ</v>
      </c>
      <c r="AM805" s="122" t="str">
        <f>IF(ISNA(VLOOKUP(G805,[1]Sheet!$K$2:$L$159,2,FALSE))," ",(VLOOKUP(G805,[1]Sheet!$K$2:$L$159,2,FALSE)))</f>
        <v>AVESCO</v>
      </c>
      <c r="AN805" s="122" t="str">
        <f>IF(ISNA(VLOOKUP(I805&amp;C805,[1]Sheet!$D$2:$E$228,2,FALSE))," ",VLOOKUP(I805&amp;C805,[1]Sheet!$D$2:$E$228,2,FALSE))</f>
        <v>Daniel, Nishimura</v>
      </c>
      <c r="AO805" s="122" t="str">
        <f>+I805&amp;C805</f>
        <v>KDKPHILIPPINES</v>
      </c>
      <c r="AP805" s="122" t="str">
        <f>C805&amp;D805&amp;E805&amp;G805&amp;I805&amp;O805</f>
        <v>PHILIPPINES32100303822KDKMAR</v>
      </c>
      <c r="AQ805" s="122" t="str">
        <f>B805&amp;D805&amp;N805</f>
        <v xml:space="preserve">SOUTH EAST ASIA32100VF </v>
      </c>
      <c r="AR805" s="123" t="str">
        <f>+D805&amp;J805</f>
        <v>32100SE</v>
      </c>
      <c r="AS805" s="124" t="str">
        <f t="shared" si="115"/>
        <v/>
      </c>
      <c r="AT805" s="125" t="str">
        <f t="shared" si="116"/>
        <v>30GSCNA(MOTOR)15</v>
      </c>
      <c r="AU805" s="125" t="str">
        <f>IF(NOT(AT805=""),VLOOKUP(AT805,[1]PSI_Category!A:B,2,0),"")</f>
        <v>H/V</v>
      </c>
      <c r="AV805" s="125" t="s">
        <v>552</v>
      </c>
      <c r="AW805" s="125" t="s">
        <v>552</v>
      </c>
      <c r="AX805" s="125" t="s">
        <v>552</v>
      </c>
    </row>
    <row r="806" spans="1:50" s="103" customFormat="1" ht="11.4" customHeight="1" x14ac:dyDescent="0.3">
      <c r="B806" s="104" t="s">
        <v>1866</v>
      </c>
      <c r="C806" s="105" t="s">
        <v>2634</v>
      </c>
      <c r="D806" s="106">
        <v>32100</v>
      </c>
      <c r="E806" s="107">
        <v>303</v>
      </c>
      <c r="F806" s="105" t="s">
        <v>1841</v>
      </c>
      <c r="G806" s="107">
        <v>822</v>
      </c>
      <c r="H806" s="105" t="s">
        <v>2655</v>
      </c>
      <c r="I806" s="105" t="s">
        <v>1773</v>
      </c>
      <c r="J806" s="107" t="s">
        <v>293</v>
      </c>
      <c r="K806" s="105">
        <v>92010969</v>
      </c>
      <c r="L806" s="105" t="s">
        <v>2656</v>
      </c>
      <c r="M806" s="105" t="s">
        <v>2673</v>
      </c>
      <c r="N806" s="105" t="s">
        <v>1831</v>
      </c>
      <c r="O806" s="108" t="s">
        <v>160</v>
      </c>
      <c r="P806" s="109" t="s">
        <v>1777</v>
      </c>
      <c r="Q806" s="110"/>
      <c r="R806" s="110"/>
      <c r="S806" s="110"/>
      <c r="T806" s="110"/>
      <c r="U806" s="111"/>
      <c r="V806" s="111"/>
      <c r="W806" s="112"/>
      <c r="X806" s="113"/>
      <c r="Y806" s="114" t="s">
        <v>285</v>
      </c>
      <c r="Z806" s="115">
        <v>79.28</v>
      </c>
      <c r="AA806" s="116">
        <v>80</v>
      </c>
      <c r="AB806" s="117">
        <f t="shared" si="108"/>
        <v>6342.4</v>
      </c>
      <c r="AC806" s="117">
        <f t="shared" si="109"/>
        <v>49.607081600000001</v>
      </c>
      <c r="AD806" s="118"/>
      <c r="AE806" s="117">
        <f t="shared" si="110"/>
        <v>0</v>
      </c>
      <c r="AF806" s="117">
        <f t="shared" si="111"/>
        <v>0</v>
      </c>
      <c r="AG806" s="119">
        <f t="shared" si="112"/>
        <v>80</v>
      </c>
      <c r="AH806" s="120">
        <f t="shared" si="113"/>
        <v>6342.4</v>
      </c>
      <c r="AI806" s="121">
        <f t="shared" si="114"/>
        <v>49.607081600000001</v>
      </c>
      <c r="AJ806" s="122" t="str">
        <f>+C806</f>
        <v>PHILIPPINES</v>
      </c>
      <c r="AK806" s="122" t="str">
        <f>IF(ISNA(VLOOKUP(postponeList!D806,[1]Sheet!$A$2:$B$12,2,FALSE))," ",(VLOOKUP(postponeList!D806,[1]Sheet!$A$2:$B$12,2,FALSE)))</f>
        <v>PESGD</v>
      </c>
      <c r="AL806" s="122" t="str">
        <f>IF(ISNA(VLOOKUP(E806,[1]Sheet!$G$2:$H$40,2,FALSE))," ",VLOOKUP(E806,[1]Sheet!$G$2:$H$40,2,FALSE))</f>
        <v>SOJITZ</v>
      </c>
      <c r="AM806" s="122" t="str">
        <f>IF(ISNA(VLOOKUP(G806,[1]Sheet!$K$2:$L$159,2,FALSE))," ",(VLOOKUP(G806,[1]Sheet!$K$2:$L$159,2,FALSE)))</f>
        <v>AVESCO</v>
      </c>
      <c r="AN806" s="122" t="str">
        <f>IF(ISNA(VLOOKUP(I806&amp;C806,[1]Sheet!$D$2:$E$228,2,FALSE))," ",VLOOKUP(I806&amp;C806,[1]Sheet!$D$2:$E$228,2,FALSE))</f>
        <v>Daniel, Nishimura</v>
      </c>
      <c r="AO806" s="122" t="str">
        <f>+I806&amp;C806</f>
        <v>KDKPHILIPPINES</v>
      </c>
      <c r="AP806" s="122" t="str">
        <f>C806&amp;D806&amp;E806&amp;G806&amp;I806&amp;O806</f>
        <v>PHILIPPINES32100303822KDKMAR</v>
      </c>
      <c r="AQ806" s="122" t="str">
        <f>B806&amp;D806&amp;N806</f>
        <v xml:space="preserve">SOUTH EAST ASIA32100CM </v>
      </c>
      <c r="AR806" s="123" t="str">
        <f>+D806&amp;J806</f>
        <v>32100SE</v>
      </c>
      <c r="AS806" s="124" t="str">
        <f t="shared" si="115"/>
        <v/>
      </c>
      <c r="AT806" s="125" t="str">
        <f t="shared" si="116"/>
        <v>32CDH15</v>
      </c>
      <c r="AU806" s="125" t="str">
        <f>IF(NOT(AT806=""),VLOOKUP(AT806,[1]PSI_Category!A:B,2,0),"")</f>
        <v>C/M</v>
      </c>
      <c r="AV806" s="125" t="s">
        <v>535</v>
      </c>
      <c r="AW806" s="125" t="s">
        <v>535</v>
      </c>
      <c r="AX806" s="125" t="s">
        <v>535</v>
      </c>
    </row>
    <row r="807" spans="1:50" s="133" customFormat="1" ht="11.4" customHeight="1" x14ac:dyDescent="0.3">
      <c r="A807" s="103"/>
      <c r="B807" s="104" t="s">
        <v>1866</v>
      </c>
      <c r="C807" s="105" t="s">
        <v>2634</v>
      </c>
      <c r="D807" s="106">
        <v>32100</v>
      </c>
      <c r="E807" s="107">
        <v>303</v>
      </c>
      <c r="F807" s="105" t="s">
        <v>1841</v>
      </c>
      <c r="G807" s="107">
        <v>822</v>
      </c>
      <c r="H807" s="105" t="s">
        <v>2655</v>
      </c>
      <c r="I807" s="105" t="s">
        <v>1773</v>
      </c>
      <c r="J807" s="107" t="s">
        <v>293</v>
      </c>
      <c r="K807" s="105">
        <v>92010969</v>
      </c>
      <c r="L807" s="105" t="s">
        <v>2656</v>
      </c>
      <c r="M807" s="105" t="s">
        <v>2674</v>
      </c>
      <c r="N807" s="105" t="s">
        <v>1831</v>
      </c>
      <c r="O807" s="108" t="s">
        <v>160</v>
      </c>
      <c r="P807" s="109" t="s">
        <v>1777</v>
      </c>
      <c r="Q807" s="110"/>
      <c r="R807" s="110"/>
      <c r="S807" s="110"/>
      <c r="T807" s="110"/>
      <c r="U807" s="111"/>
      <c r="V807" s="111"/>
      <c r="W807" s="112"/>
      <c r="X807" s="113"/>
      <c r="Y807" s="114" t="s">
        <v>285</v>
      </c>
      <c r="Z807" s="115">
        <v>83.29</v>
      </c>
      <c r="AA807" s="116">
        <v>80</v>
      </c>
      <c r="AB807" s="117">
        <f t="shared" si="108"/>
        <v>6663.2000000000007</v>
      </c>
      <c r="AC807" s="117">
        <f t="shared" si="109"/>
        <v>52.116218800000013</v>
      </c>
      <c r="AD807" s="118"/>
      <c r="AE807" s="117">
        <f t="shared" si="110"/>
        <v>0</v>
      </c>
      <c r="AF807" s="117">
        <f t="shared" si="111"/>
        <v>0</v>
      </c>
      <c r="AG807" s="119">
        <f t="shared" si="112"/>
        <v>80</v>
      </c>
      <c r="AH807" s="120">
        <f t="shared" si="113"/>
        <v>6663.2000000000007</v>
      </c>
      <c r="AI807" s="121">
        <f t="shared" si="114"/>
        <v>52.116218800000013</v>
      </c>
      <c r="AJ807" s="122" t="str">
        <f>+C807</f>
        <v>PHILIPPINES</v>
      </c>
      <c r="AK807" s="122" t="str">
        <f>IF(ISNA(VLOOKUP(postponeList!D807,[1]Sheet!$A$2:$B$12,2,FALSE))," ",(VLOOKUP(postponeList!D807,[1]Sheet!$A$2:$B$12,2,FALSE)))</f>
        <v>PESGD</v>
      </c>
      <c r="AL807" s="122" t="str">
        <f>IF(ISNA(VLOOKUP(E807,[1]Sheet!$G$2:$H$40,2,FALSE))," ",VLOOKUP(E807,[1]Sheet!$G$2:$H$40,2,FALSE))</f>
        <v>SOJITZ</v>
      </c>
      <c r="AM807" s="122" t="str">
        <f>IF(ISNA(VLOOKUP(G807,[1]Sheet!$K$2:$L$159,2,FALSE))," ",(VLOOKUP(G807,[1]Sheet!$K$2:$L$159,2,FALSE)))</f>
        <v>AVESCO</v>
      </c>
      <c r="AN807" s="122" t="str">
        <f>IF(ISNA(VLOOKUP(I807&amp;C807,[1]Sheet!$D$2:$E$228,2,FALSE))," ",VLOOKUP(I807&amp;C807,[1]Sheet!$D$2:$E$228,2,FALSE))</f>
        <v>Daniel, Nishimura</v>
      </c>
      <c r="AO807" s="122" t="str">
        <f>+I807&amp;C807</f>
        <v>KDKPHILIPPINES</v>
      </c>
      <c r="AP807" s="122" t="str">
        <f>C807&amp;D807&amp;E807&amp;G807&amp;I807&amp;O807</f>
        <v>PHILIPPINES32100303822KDKMAR</v>
      </c>
      <c r="AQ807" s="122" t="str">
        <f>B807&amp;D807&amp;N807</f>
        <v xml:space="preserve">SOUTH EAST ASIA32100CM </v>
      </c>
      <c r="AR807" s="123" t="str">
        <f>+D807&amp;J807</f>
        <v>32100SE</v>
      </c>
      <c r="AS807" s="124" t="str">
        <f t="shared" si="115"/>
        <v/>
      </c>
      <c r="AT807" s="125" t="str">
        <f t="shared" si="116"/>
        <v>32CHH15</v>
      </c>
      <c r="AU807" s="125" t="str">
        <f>IF(NOT(AT807=""),VLOOKUP(AT807,[1]PSI_Category!A:B,2,0),"")</f>
        <v>C/M</v>
      </c>
      <c r="AV807" s="125" t="s">
        <v>535</v>
      </c>
      <c r="AW807" s="125" t="s">
        <v>535</v>
      </c>
      <c r="AX807" s="125" t="s">
        <v>535</v>
      </c>
    </row>
    <row r="808" spans="1:50" s="133" customFormat="1" ht="11.4" customHeight="1" x14ac:dyDescent="0.3">
      <c r="A808" s="103"/>
      <c r="B808" s="104" t="s">
        <v>1866</v>
      </c>
      <c r="C808" s="105" t="s">
        <v>2634</v>
      </c>
      <c r="D808" s="106">
        <v>32100</v>
      </c>
      <c r="E808" s="107">
        <v>303</v>
      </c>
      <c r="F808" s="105" t="s">
        <v>1841</v>
      </c>
      <c r="G808" s="107">
        <v>822</v>
      </c>
      <c r="H808" s="105" t="s">
        <v>2655</v>
      </c>
      <c r="I808" s="105" t="s">
        <v>1773</v>
      </c>
      <c r="J808" s="107" t="s">
        <v>293</v>
      </c>
      <c r="K808" s="105">
        <v>92010969</v>
      </c>
      <c r="L808" s="105" t="s">
        <v>2656</v>
      </c>
      <c r="M808" s="105" t="s">
        <v>2675</v>
      </c>
      <c r="N808" s="105" t="s">
        <v>1809</v>
      </c>
      <c r="O808" s="108" t="s">
        <v>160</v>
      </c>
      <c r="P808" s="109" t="s">
        <v>1777</v>
      </c>
      <c r="Q808" s="110"/>
      <c r="R808" s="110"/>
      <c r="S808" s="110"/>
      <c r="T808" s="110"/>
      <c r="U808" s="111"/>
      <c r="V808" s="111"/>
      <c r="W808" s="112"/>
      <c r="X808" s="113"/>
      <c r="Y808" s="114" t="s">
        <v>285</v>
      </c>
      <c r="Z808" s="115">
        <v>100.39</v>
      </c>
      <c r="AA808" s="116">
        <v>40</v>
      </c>
      <c r="AB808" s="117">
        <f t="shared" si="108"/>
        <v>4015.6</v>
      </c>
      <c r="AC808" s="117">
        <f t="shared" si="109"/>
        <v>31.4080154</v>
      </c>
      <c r="AD808" s="118"/>
      <c r="AE808" s="117">
        <f t="shared" si="110"/>
        <v>0</v>
      </c>
      <c r="AF808" s="117">
        <f t="shared" si="111"/>
        <v>0</v>
      </c>
      <c r="AG808" s="119">
        <f t="shared" si="112"/>
        <v>40</v>
      </c>
      <c r="AH808" s="120">
        <f t="shared" si="113"/>
        <v>4015.6</v>
      </c>
      <c r="AI808" s="121">
        <f t="shared" si="114"/>
        <v>31.4080154</v>
      </c>
      <c r="AJ808" s="122" t="str">
        <f>+C808</f>
        <v>PHILIPPINES</v>
      </c>
      <c r="AK808" s="122" t="str">
        <f>IF(ISNA(VLOOKUP(postponeList!D808,[1]Sheet!$A$2:$B$12,2,FALSE))," ",(VLOOKUP(postponeList!D808,[1]Sheet!$A$2:$B$12,2,FALSE)))</f>
        <v>PESGD</v>
      </c>
      <c r="AL808" s="122" t="str">
        <f>IF(ISNA(VLOOKUP(E808,[1]Sheet!$G$2:$H$40,2,FALSE))," ",VLOOKUP(E808,[1]Sheet!$G$2:$H$40,2,FALSE))</f>
        <v>SOJITZ</v>
      </c>
      <c r="AM808" s="122" t="str">
        <f>IF(ISNA(VLOOKUP(G808,[1]Sheet!$K$2:$L$159,2,FALSE))," ",(VLOOKUP(G808,[1]Sheet!$K$2:$L$159,2,FALSE)))</f>
        <v>AVESCO</v>
      </c>
      <c r="AN808" s="122" t="str">
        <f>IF(ISNA(VLOOKUP(I808&amp;C808,[1]Sheet!$D$2:$E$228,2,FALSE))," ",VLOOKUP(I808&amp;C808,[1]Sheet!$D$2:$E$228,2,FALSE))</f>
        <v>Daniel, Nishimura</v>
      </c>
      <c r="AO808" s="122" t="str">
        <f>+I808&amp;C808</f>
        <v>KDKPHILIPPINES</v>
      </c>
      <c r="AP808" s="122" t="str">
        <f>C808&amp;D808&amp;E808&amp;G808&amp;I808&amp;O808</f>
        <v>PHILIPPINES32100303822KDKMAR</v>
      </c>
      <c r="AQ808" s="122" t="str">
        <f>B808&amp;D808&amp;N808</f>
        <v xml:space="preserve">SOUTH EAST ASIA32100VF </v>
      </c>
      <c r="AR808" s="123" t="str">
        <f>+D808&amp;J808</f>
        <v>32100SE</v>
      </c>
      <c r="AS808" s="124" t="str">
        <f t="shared" si="115"/>
        <v/>
      </c>
      <c r="AT808" s="125" t="str">
        <f t="shared" si="116"/>
        <v>35GSCNA(MOTOR)15</v>
      </c>
      <c r="AU808" s="125" t="str">
        <f>IF(NOT(AT808=""),VLOOKUP(AT808,[1]PSI_Category!A:B,2,0),"")</f>
        <v>H/V</v>
      </c>
      <c r="AV808" s="125" t="s">
        <v>552</v>
      </c>
      <c r="AW808" s="125" t="s">
        <v>552</v>
      </c>
      <c r="AX808" s="125" t="s">
        <v>552</v>
      </c>
    </row>
    <row r="809" spans="1:50" s="133" customFormat="1" ht="11.4" customHeight="1" x14ac:dyDescent="0.3">
      <c r="A809" s="103"/>
      <c r="B809" s="104" t="s">
        <v>1866</v>
      </c>
      <c r="C809" s="105" t="s">
        <v>2634</v>
      </c>
      <c r="D809" s="106">
        <v>32100</v>
      </c>
      <c r="E809" s="107">
        <v>303</v>
      </c>
      <c r="F809" s="105" t="s">
        <v>1841</v>
      </c>
      <c r="G809" s="107">
        <v>822</v>
      </c>
      <c r="H809" s="105" t="s">
        <v>2655</v>
      </c>
      <c r="I809" s="105" t="s">
        <v>1773</v>
      </c>
      <c r="J809" s="107" t="s">
        <v>293</v>
      </c>
      <c r="K809" s="105">
        <v>92010969</v>
      </c>
      <c r="L809" s="105" t="s">
        <v>2656</v>
      </c>
      <c r="M809" s="105" t="s">
        <v>2676</v>
      </c>
      <c r="N809" s="105" t="s">
        <v>1831</v>
      </c>
      <c r="O809" s="108" t="s">
        <v>160</v>
      </c>
      <c r="P809" s="109" t="s">
        <v>1777</v>
      </c>
      <c r="Q809" s="110"/>
      <c r="R809" s="110"/>
      <c r="S809" s="110"/>
      <c r="T809" s="110"/>
      <c r="U809" s="111"/>
      <c r="V809" s="111"/>
      <c r="W809" s="112"/>
      <c r="X809" s="113"/>
      <c r="Y809" s="114" t="s">
        <v>285</v>
      </c>
      <c r="Z809" s="115">
        <v>129.93</v>
      </c>
      <c r="AA809" s="116">
        <v>25</v>
      </c>
      <c r="AB809" s="117">
        <f t="shared" si="108"/>
        <v>3248.25</v>
      </c>
      <c r="AC809" s="117">
        <f t="shared" si="109"/>
        <v>25.406187375000002</v>
      </c>
      <c r="AD809" s="118"/>
      <c r="AE809" s="117">
        <f t="shared" si="110"/>
        <v>0</v>
      </c>
      <c r="AF809" s="117">
        <f t="shared" si="111"/>
        <v>0</v>
      </c>
      <c r="AG809" s="119">
        <f t="shared" si="112"/>
        <v>25</v>
      </c>
      <c r="AH809" s="120">
        <f t="shared" si="113"/>
        <v>3248.25</v>
      </c>
      <c r="AI809" s="121">
        <f t="shared" si="114"/>
        <v>25.406187375000002</v>
      </c>
      <c r="AJ809" s="122" t="str">
        <f>+C809</f>
        <v>PHILIPPINES</v>
      </c>
      <c r="AK809" s="122" t="str">
        <f>IF(ISNA(VLOOKUP(postponeList!D809,[1]Sheet!$A$2:$B$12,2,FALSE))," ",(VLOOKUP(postponeList!D809,[1]Sheet!$A$2:$B$12,2,FALSE)))</f>
        <v>PESGD</v>
      </c>
      <c r="AL809" s="122" t="str">
        <f>IF(ISNA(VLOOKUP(E809,[1]Sheet!$G$2:$H$40,2,FALSE))," ",VLOOKUP(E809,[1]Sheet!$G$2:$H$40,2,FALSE))</f>
        <v>SOJITZ</v>
      </c>
      <c r="AM809" s="122" t="str">
        <f>IF(ISNA(VLOOKUP(G809,[1]Sheet!$K$2:$L$159,2,FALSE))," ",(VLOOKUP(G809,[1]Sheet!$K$2:$L$159,2,FALSE)))</f>
        <v>AVESCO</v>
      </c>
      <c r="AN809" s="122" t="str">
        <f>IF(ISNA(VLOOKUP(I809&amp;C809,[1]Sheet!$D$2:$E$228,2,FALSE))," ",VLOOKUP(I809&amp;C809,[1]Sheet!$D$2:$E$228,2,FALSE))</f>
        <v>Daniel, Nishimura</v>
      </c>
      <c r="AO809" s="122" t="str">
        <f>+I809&amp;C809</f>
        <v>KDKPHILIPPINES</v>
      </c>
      <c r="AP809" s="122" t="str">
        <f>C809&amp;D809&amp;E809&amp;G809&amp;I809&amp;O809</f>
        <v>PHILIPPINES32100303822KDKMAR</v>
      </c>
      <c r="AQ809" s="122" t="str">
        <f>B809&amp;D809&amp;N809</f>
        <v xml:space="preserve">SOUTH EAST ASIA32100CM </v>
      </c>
      <c r="AR809" s="123" t="str">
        <f>+D809&amp;J809</f>
        <v>32100SE</v>
      </c>
      <c r="AS809" s="124" t="str">
        <f t="shared" si="115"/>
        <v/>
      </c>
      <c r="AT809" s="125" t="str">
        <f t="shared" si="116"/>
        <v>38CHG15</v>
      </c>
      <c r="AU809" s="125" t="str">
        <f>IF(NOT(AT809=""),VLOOKUP(AT809,[1]PSI_Category!A:B,2,0),"")</f>
        <v>C/M</v>
      </c>
      <c r="AV809" s="125" t="s">
        <v>535</v>
      </c>
      <c r="AW809" s="125" t="s">
        <v>535</v>
      </c>
      <c r="AX809" s="125" t="s">
        <v>535</v>
      </c>
    </row>
    <row r="810" spans="1:50" s="103" customFormat="1" ht="11.4" customHeight="1" x14ac:dyDescent="0.3">
      <c r="B810" s="104" t="s">
        <v>1866</v>
      </c>
      <c r="C810" s="105" t="s">
        <v>2634</v>
      </c>
      <c r="D810" s="106">
        <v>32100</v>
      </c>
      <c r="E810" s="107">
        <v>303</v>
      </c>
      <c r="F810" s="105" t="s">
        <v>1841</v>
      </c>
      <c r="G810" s="107">
        <v>822</v>
      </c>
      <c r="H810" s="105" t="s">
        <v>2655</v>
      </c>
      <c r="I810" s="105" t="s">
        <v>1773</v>
      </c>
      <c r="J810" s="107" t="s">
        <v>293</v>
      </c>
      <c r="K810" s="105">
        <v>92011190</v>
      </c>
      <c r="L810" s="105" t="s">
        <v>2660</v>
      </c>
      <c r="M810" s="105" t="s">
        <v>2662</v>
      </c>
      <c r="N810" s="105" t="s">
        <v>1766</v>
      </c>
      <c r="O810" s="108" t="s">
        <v>160</v>
      </c>
      <c r="P810" s="109" t="s">
        <v>1777</v>
      </c>
      <c r="Q810" s="110"/>
      <c r="R810" s="110"/>
      <c r="S810" s="110"/>
      <c r="T810" s="110"/>
      <c r="U810" s="111"/>
      <c r="V810" s="111"/>
      <c r="W810" s="112"/>
      <c r="X810" s="113"/>
      <c r="Y810" s="114" t="s">
        <v>285</v>
      </c>
      <c r="Z810" s="115">
        <v>213.5</v>
      </c>
      <c r="AA810" s="116">
        <v>5</v>
      </c>
      <c r="AB810" s="117">
        <f t="shared" si="108"/>
        <v>1067.5</v>
      </c>
      <c r="AC810" s="117">
        <f t="shared" si="109"/>
        <v>8.3494512499999995</v>
      </c>
      <c r="AD810" s="118"/>
      <c r="AE810" s="117">
        <f t="shared" si="110"/>
        <v>0</v>
      </c>
      <c r="AF810" s="117">
        <f t="shared" si="111"/>
        <v>0</v>
      </c>
      <c r="AG810" s="119">
        <f t="shared" si="112"/>
        <v>5</v>
      </c>
      <c r="AH810" s="120">
        <f t="shared" si="113"/>
        <v>1067.5</v>
      </c>
      <c r="AI810" s="121">
        <f t="shared" si="114"/>
        <v>8.3494512499999995</v>
      </c>
      <c r="AJ810" s="122" t="str">
        <f>+C810</f>
        <v>PHILIPPINES</v>
      </c>
      <c r="AK810" s="122" t="str">
        <f>IF(ISNA(VLOOKUP(postponeList!D810,[1]Sheet!$A$2:$B$12,2,FALSE))," ",(VLOOKUP(postponeList!D810,[1]Sheet!$A$2:$B$12,2,FALSE)))</f>
        <v>PESGD</v>
      </c>
      <c r="AL810" s="122" t="str">
        <f>IF(ISNA(VLOOKUP(E810,[1]Sheet!$G$2:$H$40,2,FALSE))," ",VLOOKUP(E810,[1]Sheet!$G$2:$H$40,2,FALSE))</f>
        <v>SOJITZ</v>
      </c>
      <c r="AM810" s="122" t="str">
        <f>IF(ISNA(VLOOKUP(G810,[1]Sheet!$K$2:$L$159,2,FALSE))," ",(VLOOKUP(G810,[1]Sheet!$K$2:$L$159,2,FALSE)))</f>
        <v>AVESCO</v>
      </c>
      <c r="AN810" s="122" t="str">
        <f>IF(ISNA(VLOOKUP(I810&amp;C810,[1]Sheet!$D$2:$E$228,2,FALSE))," ",VLOOKUP(I810&amp;C810,[1]Sheet!$D$2:$E$228,2,FALSE))</f>
        <v>Daniel, Nishimura</v>
      </c>
      <c r="AO810" s="122" t="str">
        <f>+I810&amp;C810</f>
        <v>KDKPHILIPPINES</v>
      </c>
      <c r="AP810" s="122" t="str">
        <f>C810&amp;D810&amp;E810&amp;G810&amp;I810&amp;O810</f>
        <v>PHILIPPINES32100303822KDKMAR</v>
      </c>
      <c r="AQ810" s="122" t="str">
        <f>B810&amp;D810&amp;N810</f>
        <v xml:space="preserve">SOUTH EAST ASIA32100AC </v>
      </c>
      <c r="AR810" s="123" t="str">
        <f>+D810&amp;J810</f>
        <v>32100SE</v>
      </c>
      <c r="AS810" s="124" t="str">
        <f t="shared" si="115"/>
        <v/>
      </c>
      <c r="AT810" s="125" t="str">
        <f t="shared" si="116"/>
        <v>10ESK15</v>
      </c>
      <c r="AU810" s="125" t="str">
        <f>IF(NOT(AT810=""),VLOOKUP(AT810,[1]PSI_Category!A:B,2,0),"")</f>
        <v>A/C</v>
      </c>
      <c r="AV810" s="125" t="s">
        <v>545</v>
      </c>
      <c r="AW810" s="125" t="s">
        <v>545</v>
      </c>
      <c r="AX810" s="125" t="s">
        <v>545</v>
      </c>
    </row>
    <row r="811" spans="1:50" s="103" customFormat="1" ht="11.4" customHeight="1" x14ac:dyDescent="0.3">
      <c r="B811" s="104" t="s">
        <v>1866</v>
      </c>
      <c r="C811" s="105" t="s">
        <v>2634</v>
      </c>
      <c r="D811" s="106">
        <v>32100</v>
      </c>
      <c r="E811" s="107">
        <v>303</v>
      </c>
      <c r="F811" s="105" t="s">
        <v>1841</v>
      </c>
      <c r="G811" s="107">
        <v>822</v>
      </c>
      <c r="H811" s="105" t="s">
        <v>2655</v>
      </c>
      <c r="I811" s="105" t="s">
        <v>1773</v>
      </c>
      <c r="J811" s="107" t="s">
        <v>293</v>
      </c>
      <c r="K811" s="105">
        <v>92011190</v>
      </c>
      <c r="L811" s="105" t="s">
        <v>2660</v>
      </c>
      <c r="M811" s="105" t="s">
        <v>2677</v>
      </c>
      <c r="N811" s="105" t="s">
        <v>307</v>
      </c>
      <c r="O811" s="108" t="s">
        <v>160</v>
      </c>
      <c r="P811" s="109" t="s">
        <v>1777</v>
      </c>
      <c r="Q811" s="110"/>
      <c r="R811" s="110"/>
      <c r="S811" s="110"/>
      <c r="T811" s="110"/>
      <c r="U811" s="111"/>
      <c r="V811" s="111"/>
      <c r="W811" s="112"/>
      <c r="X811" s="113"/>
      <c r="Y811" s="114" t="s">
        <v>285</v>
      </c>
      <c r="Z811" s="115">
        <v>47.53</v>
      </c>
      <c r="AA811" s="116">
        <v>202</v>
      </c>
      <c r="AB811" s="117">
        <f t="shared" si="108"/>
        <v>9601.06</v>
      </c>
      <c r="AC811" s="117">
        <f t="shared" si="109"/>
        <v>75.094690789999987</v>
      </c>
      <c r="AD811" s="118"/>
      <c r="AE811" s="117">
        <f t="shared" si="110"/>
        <v>0</v>
      </c>
      <c r="AF811" s="117">
        <f t="shared" si="111"/>
        <v>0</v>
      </c>
      <c r="AG811" s="119">
        <f t="shared" si="112"/>
        <v>202</v>
      </c>
      <c r="AH811" s="120">
        <f t="shared" si="113"/>
        <v>9601.06</v>
      </c>
      <c r="AI811" s="121">
        <f t="shared" si="114"/>
        <v>75.094690789999987</v>
      </c>
      <c r="AJ811" s="122" t="str">
        <f>+C811</f>
        <v>PHILIPPINES</v>
      </c>
      <c r="AK811" s="122" t="str">
        <f>IF(ISNA(VLOOKUP(postponeList!D811,[1]Sheet!$A$2:$B$12,2,FALSE))," ",(VLOOKUP(postponeList!D811,[1]Sheet!$A$2:$B$12,2,FALSE)))</f>
        <v>PESGD</v>
      </c>
      <c r="AL811" s="122" t="str">
        <f>IF(ISNA(VLOOKUP(E811,[1]Sheet!$G$2:$H$40,2,FALSE))," ",VLOOKUP(E811,[1]Sheet!$G$2:$H$40,2,FALSE))</f>
        <v>SOJITZ</v>
      </c>
      <c r="AM811" s="122" t="str">
        <f>IF(ISNA(VLOOKUP(G811,[1]Sheet!$K$2:$L$159,2,FALSE))," ",(VLOOKUP(G811,[1]Sheet!$K$2:$L$159,2,FALSE)))</f>
        <v>AVESCO</v>
      </c>
      <c r="AN811" s="122" t="str">
        <f>IF(ISNA(VLOOKUP(I811&amp;C811,[1]Sheet!$D$2:$E$228,2,FALSE))," ",VLOOKUP(I811&amp;C811,[1]Sheet!$D$2:$E$228,2,FALSE))</f>
        <v>Daniel, Nishimura</v>
      </c>
      <c r="AO811" s="122" t="str">
        <f>+I811&amp;C811</f>
        <v>KDKPHILIPPINES</v>
      </c>
      <c r="AP811" s="122" t="str">
        <f>C811&amp;D811&amp;E811&amp;G811&amp;I811&amp;O811</f>
        <v>PHILIPPINES32100303822KDKMAR</v>
      </c>
      <c r="AQ811" s="122" t="str">
        <f>B811&amp;D811&amp;N811</f>
        <v>SOUTH EAST ASIA32100SRC</v>
      </c>
      <c r="AR811" s="123" t="str">
        <f>+D811&amp;J811</f>
        <v>32100SE</v>
      </c>
      <c r="AS811" s="124" t="str">
        <f t="shared" si="115"/>
        <v/>
      </c>
      <c r="AT811" s="125" t="str">
        <f t="shared" si="116"/>
        <v>12CGB15</v>
      </c>
      <c r="AU811" s="125" t="e">
        <f>IF(NOT(AT811=""),VLOOKUP(AT811,[1]PSI_Category!A:B,2,0),"")</f>
        <v>#N/A</v>
      </c>
      <c r="AV811" s="125" t="s">
        <v>307</v>
      </c>
      <c r="AW811" s="125" t="s">
        <v>307</v>
      </c>
      <c r="AX811" s="125" t="s">
        <v>307</v>
      </c>
    </row>
    <row r="812" spans="1:50" s="103" customFormat="1" ht="11.4" customHeight="1" x14ac:dyDescent="0.3">
      <c r="B812" s="104" t="s">
        <v>1866</v>
      </c>
      <c r="C812" s="105" t="s">
        <v>2634</v>
      </c>
      <c r="D812" s="106">
        <v>32100</v>
      </c>
      <c r="E812" s="107">
        <v>303</v>
      </c>
      <c r="F812" s="105" t="s">
        <v>1841</v>
      </c>
      <c r="G812" s="107">
        <v>822</v>
      </c>
      <c r="H812" s="105" t="s">
        <v>2655</v>
      </c>
      <c r="I812" s="105" t="s">
        <v>1773</v>
      </c>
      <c r="J812" s="107" t="s">
        <v>293</v>
      </c>
      <c r="K812" s="105">
        <v>92011190</v>
      </c>
      <c r="L812" s="105" t="s">
        <v>2660</v>
      </c>
      <c r="M812" s="105" t="s">
        <v>2678</v>
      </c>
      <c r="N812" s="105" t="s">
        <v>1766</v>
      </c>
      <c r="O812" s="108" t="s">
        <v>160</v>
      </c>
      <c r="P812" s="109" t="s">
        <v>1777</v>
      </c>
      <c r="Q812" s="110"/>
      <c r="R812" s="110"/>
      <c r="S812" s="110"/>
      <c r="T812" s="110"/>
      <c r="U812" s="111"/>
      <c r="V812" s="111"/>
      <c r="W812" s="112"/>
      <c r="X812" s="113"/>
      <c r="Y812" s="114" t="s">
        <v>285</v>
      </c>
      <c r="Z812" s="115">
        <v>236.49</v>
      </c>
      <c r="AA812" s="116">
        <v>5</v>
      </c>
      <c r="AB812" s="117">
        <f t="shared" si="108"/>
        <v>1182.45</v>
      </c>
      <c r="AC812" s="117">
        <f t="shared" si="109"/>
        <v>9.2485326749999999</v>
      </c>
      <c r="AD812" s="118"/>
      <c r="AE812" s="117">
        <f t="shared" si="110"/>
        <v>0</v>
      </c>
      <c r="AF812" s="117">
        <f t="shared" si="111"/>
        <v>0</v>
      </c>
      <c r="AG812" s="119">
        <f t="shared" si="112"/>
        <v>5</v>
      </c>
      <c r="AH812" s="120">
        <f t="shared" si="113"/>
        <v>1182.45</v>
      </c>
      <c r="AI812" s="121">
        <f t="shared" si="114"/>
        <v>9.2485326749999999</v>
      </c>
      <c r="AJ812" s="122" t="str">
        <f>+C812</f>
        <v>PHILIPPINES</v>
      </c>
      <c r="AK812" s="122" t="str">
        <f>IF(ISNA(VLOOKUP(postponeList!D812,[1]Sheet!$A$2:$B$12,2,FALSE))," ",(VLOOKUP(postponeList!D812,[1]Sheet!$A$2:$B$12,2,FALSE)))</f>
        <v>PESGD</v>
      </c>
      <c r="AL812" s="122" t="str">
        <f>IF(ISNA(VLOOKUP(E812,[1]Sheet!$G$2:$H$40,2,FALSE))," ",VLOOKUP(E812,[1]Sheet!$G$2:$H$40,2,FALSE))</f>
        <v>SOJITZ</v>
      </c>
      <c r="AM812" s="122" t="str">
        <f>IF(ISNA(VLOOKUP(G812,[1]Sheet!$K$2:$L$159,2,FALSE))," ",(VLOOKUP(G812,[1]Sheet!$K$2:$L$159,2,FALSE)))</f>
        <v>AVESCO</v>
      </c>
      <c r="AN812" s="122" t="str">
        <f>IF(ISNA(VLOOKUP(I812&amp;C812,[1]Sheet!$D$2:$E$228,2,FALSE))," ",VLOOKUP(I812&amp;C812,[1]Sheet!$D$2:$E$228,2,FALSE))</f>
        <v>Daniel, Nishimura</v>
      </c>
      <c r="AO812" s="122" t="str">
        <f>+I812&amp;C812</f>
        <v>KDKPHILIPPINES</v>
      </c>
      <c r="AP812" s="122" t="str">
        <f>C812&amp;D812&amp;E812&amp;G812&amp;I812&amp;O812</f>
        <v>PHILIPPINES32100303822KDKMAR</v>
      </c>
      <c r="AQ812" s="122" t="str">
        <f>B812&amp;D812&amp;N812</f>
        <v xml:space="preserve">SOUTH EAST ASIA32100AC </v>
      </c>
      <c r="AR812" s="123" t="str">
        <f>+D812&amp;J812</f>
        <v>32100SE</v>
      </c>
      <c r="AS812" s="124" t="str">
        <f t="shared" si="115"/>
        <v/>
      </c>
      <c r="AT812" s="125" t="str">
        <f t="shared" si="116"/>
        <v>12ESK15</v>
      </c>
      <c r="AU812" s="125" t="str">
        <f>IF(NOT(AT812=""),VLOOKUP(AT812,[1]PSI_Category!A:B,2,0),"")</f>
        <v>A/C</v>
      </c>
      <c r="AV812" s="125" t="s">
        <v>545</v>
      </c>
      <c r="AW812" s="125" t="s">
        <v>545</v>
      </c>
      <c r="AX812" s="125" t="s">
        <v>545</v>
      </c>
    </row>
    <row r="813" spans="1:50" s="103" customFormat="1" ht="11.4" customHeight="1" x14ac:dyDescent="0.3">
      <c r="B813" s="104" t="s">
        <v>1866</v>
      </c>
      <c r="C813" s="105" t="s">
        <v>2634</v>
      </c>
      <c r="D813" s="106">
        <v>32100</v>
      </c>
      <c r="E813" s="107">
        <v>303</v>
      </c>
      <c r="F813" s="105" t="s">
        <v>1841</v>
      </c>
      <c r="G813" s="107">
        <v>822</v>
      </c>
      <c r="H813" s="105" t="s">
        <v>2655</v>
      </c>
      <c r="I813" s="105" t="s">
        <v>1773</v>
      </c>
      <c r="J813" s="107" t="s">
        <v>293</v>
      </c>
      <c r="K813" s="105">
        <v>92011190</v>
      </c>
      <c r="L813" s="105" t="s">
        <v>2660</v>
      </c>
      <c r="M813" s="105" t="s">
        <v>2679</v>
      </c>
      <c r="N813" s="105" t="s">
        <v>1809</v>
      </c>
      <c r="O813" s="108" t="s">
        <v>160</v>
      </c>
      <c r="P813" s="109" t="s">
        <v>1777</v>
      </c>
      <c r="Q813" s="110"/>
      <c r="R813" s="110"/>
      <c r="S813" s="110"/>
      <c r="T813" s="110"/>
      <c r="U813" s="111"/>
      <c r="V813" s="111"/>
      <c r="W813" s="112"/>
      <c r="X813" s="113"/>
      <c r="Y813" s="114" t="s">
        <v>285</v>
      </c>
      <c r="Z813" s="115">
        <v>17.13</v>
      </c>
      <c r="AA813" s="116">
        <v>20</v>
      </c>
      <c r="AB813" s="117">
        <f t="shared" si="108"/>
        <v>342.59999999999997</v>
      </c>
      <c r="AC813" s="117">
        <f t="shared" si="109"/>
        <v>2.6796459000000001</v>
      </c>
      <c r="AD813" s="118"/>
      <c r="AE813" s="117">
        <f t="shared" si="110"/>
        <v>0</v>
      </c>
      <c r="AF813" s="117">
        <f t="shared" si="111"/>
        <v>0</v>
      </c>
      <c r="AG813" s="119">
        <f t="shared" si="112"/>
        <v>20</v>
      </c>
      <c r="AH813" s="120">
        <f t="shared" si="113"/>
        <v>342.59999999999997</v>
      </c>
      <c r="AI813" s="121">
        <f t="shared" si="114"/>
        <v>2.6796459000000001</v>
      </c>
      <c r="AJ813" s="122" t="str">
        <f>+C813</f>
        <v>PHILIPPINES</v>
      </c>
      <c r="AK813" s="122" t="str">
        <f>IF(ISNA(VLOOKUP(postponeList!D813,[1]Sheet!$A$2:$B$12,2,FALSE))," ",(VLOOKUP(postponeList!D813,[1]Sheet!$A$2:$B$12,2,FALSE)))</f>
        <v>PESGD</v>
      </c>
      <c r="AL813" s="122" t="str">
        <f>IF(ISNA(VLOOKUP(E813,[1]Sheet!$G$2:$H$40,2,FALSE))," ",VLOOKUP(E813,[1]Sheet!$G$2:$H$40,2,FALSE))</f>
        <v>SOJITZ</v>
      </c>
      <c r="AM813" s="122" t="str">
        <f>IF(ISNA(VLOOKUP(G813,[1]Sheet!$K$2:$L$159,2,FALSE))," ",(VLOOKUP(G813,[1]Sheet!$K$2:$L$159,2,FALSE)))</f>
        <v>AVESCO</v>
      </c>
      <c r="AN813" s="122" t="str">
        <f>IF(ISNA(VLOOKUP(I813&amp;C813,[1]Sheet!$D$2:$E$228,2,FALSE))," ",VLOOKUP(I813&amp;C813,[1]Sheet!$D$2:$E$228,2,FALSE))</f>
        <v>Daniel, Nishimura</v>
      </c>
      <c r="AO813" s="122" t="str">
        <f>+I813&amp;C813</f>
        <v>KDKPHILIPPINES</v>
      </c>
      <c r="AP813" s="122" t="str">
        <f>C813&amp;D813&amp;E813&amp;G813&amp;I813&amp;O813</f>
        <v>PHILIPPINES32100303822KDKMAR</v>
      </c>
      <c r="AQ813" s="122" t="str">
        <f>B813&amp;D813&amp;N813</f>
        <v xml:space="preserve">SOUTH EAST ASIA32100VF </v>
      </c>
      <c r="AR813" s="123" t="str">
        <f>+D813&amp;J813</f>
        <v>32100SE</v>
      </c>
      <c r="AS813" s="124" t="str">
        <f t="shared" si="115"/>
        <v/>
      </c>
      <c r="AT813" s="125" t="str">
        <f t="shared" si="116"/>
        <v>15AAQ115</v>
      </c>
      <c r="AU813" s="125" t="str">
        <f>IF(NOT(AT813=""),VLOOKUP(AT813,[1]PSI_Category!A:B,2,0),"")</f>
        <v>V/F</v>
      </c>
      <c r="AV813" s="125" t="s">
        <v>533</v>
      </c>
      <c r="AW813" s="125" t="s">
        <v>1726</v>
      </c>
      <c r="AX813" s="125" t="s">
        <v>533</v>
      </c>
    </row>
    <row r="814" spans="1:50" s="103" customFormat="1" ht="11.4" customHeight="1" x14ac:dyDescent="0.3">
      <c r="B814" s="104" t="s">
        <v>1866</v>
      </c>
      <c r="C814" s="105" t="s">
        <v>2634</v>
      </c>
      <c r="D814" s="106">
        <v>32100</v>
      </c>
      <c r="E814" s="107">
        <v>303</v>
      </c>
      <c r="F814" s="105" t="s">
        <v>1841</v>
      </c>
      <c r="G814" s="107">
        <v>822</v>
      </c>
      <c r="H814" s="105" t="s">
        <v>2655</v>
      </c>
      <c r="I814" s="105" t="s">
        <v>1773</v>
      </c>
      <c r="J814" s="107" t="s">
        <v>293</v>
      </c>
      <c r="K814" s="105">
        <v>92011190</v>
      </c>
      <c r="L814" s="105" t="s">
        <v>2660</v>
      </c>
      <c r="M814" s="105" t="s">
        <v>2680</v>
      </c>
      <c r="N814" s="105" t="s">
        <v>341</v>
      </c>
      <c r="O814" s="108" t="s">
        <v>160</v>
      </c>
      <c r="P814" s="109" t="s">
        <v>1777</v>
      </c>
      <c r="Q814" s="110"/>
      <c r="R814" s="110"/>
      <c r="S814" s="110"/>
      <c r="T814" s="110"/>
      <c r="U814" s="111"/>
      <c r="V814" s="111"/>
      <c r="W814" s="112"/>
      <c r="X814" s="113"/>
      <c r="Y814" s="114" t="s">
        <v>285</v>
      </c>
      <c r="Z814" s="115">
        <v>80.5</v>
      </c>
      <c r="AA814" s="116">
        <v>10</v>
      </c>
      <c r="AB814" s="117">
        <f t="shared" si="108"/>
        <v>805</v>
      </c>
      <c r="AC814" s="117">
        <f t="shared" si="109"/>
        <v>6.2963075000000002</v>
      </c>
      <c r="AD814" s="118"/>
      <c r="AE814" s="117">
        <f t="shared" si="110"/>
        <v>0</v>
      </c>
      <c r="AF814" s="117">
        <f t="shared" si="111"/>
        <v>0</v>
      </c>
      <c r="AG814" s="119">
        <f t="shared" si="112"/>
        <v>10</v>
      </c>
      <c r="AH814" s="120">
        <f t="shared" si="113"/>
        <v>805</v>
      </c>
      <c r="AI814" s="121">
        <f t="shared" si="114"/>
        <v>6.2963075000000002</v>
      </c>
      <c r="AJ814" s="122" t="str">
        <f>+C814</f>
        <v>PHILIPPINES</v>
      </c>
      <c r="AK814" s="122" t="str">
        <f>IF(ISNA(VLOOKUP(postponeList!D814,[1]Sheet!$A$2:$B$12,2,FALSE))," ",(VLOOKUP(postponeList!D814,[1]Sheet!$A$2:$B$12,2,FALSE)))</f>
        <v>PESGD</v>
      </c>
      <c r="AL814" s="122" t="str">
        <f>IF(ISNA(VLOOKUP(E814,[1]Sheet!$G$2:$H$40,2,FALSE))," ",VLOOKUP(E814,[1]Sheet!$G$2:$H$40,2,FALSE))</f>
        <v>SOJITZ</v>
      </c>
      <c r="AM814" s="122" t="str">
        <f>IF(ISNA(VLOOKUP(G814,[1]Sheet!$K$2:$L$159,2,FALSE))," ",(VLOOKUP(G814,[1]Sheet!$K$2:$L$159,2,FALSE)))</f>
        <v>AVESCO</v>
      </c>
      <c r="AN814" s="122" t="str">
        <f>IF(ISNA(VLOOKUP(I814&amp;C814,[1]Sheet!$D$2:$E$228,2,FALSE))," ",VLOOKUP(I814&amp;C814,[1]Sheet!$D$2:$E$228,2,FALSE))</f>
        <v>Daniel, Nishimura</v>
      </c>
      <c r="AO814" s="122" t="str">
        <f>+I814&amp;C814</f>
        <v>KDKPHILIPPINES</v>
      </c>
      <c r="AP814" s="122" t="str">
        <f>C814&amp;D814&amp;E814&amp;G814&amp;I814&amp;O814</f>
        <v>PHILIPPINES32100303822KDKMAR</v>
      </c>
      <c r="AQ814" s="122" t="str">
        <f>B814&amp;D814&amp;N814</f>
        <v>SOUTH EAST ASIA32100CBN</v>
      </c>
      <c r="AR814" s="123" t="str">
        <f>+D814&amp;J814</f>
        <v>32100SE</v>
      </c>
      <c r="AS814" s="124" t="str">
        <f t="shared" si="115"/>
        <v/>
      </c>
      <c r="AT814" s="125" t="str">
        <f t="shared" si="116"/>
        <v>15NSB15</v>
      </c>
      <c r="AU814" s="125" t="e">
        <f>IF(NOT(AT814=""),VLOOKUP(AT814,[1]PSI_Category!A:B,2,0),"")</f>
        <v>#N/A</v>
      </c>
      <c r="AV814" s="125" t="s">
        <v>341</v>
      </c>
      <c r="AW814" s="125" t="s">
        <v>341</v>
      </c>
      <c r="AX814" s="125" t="s">
        <v>341</v>
      </c>
    </row>
    <row r="815" spans="1:50" s="103" customFormat="1" ht="11.4" customHeight="1" x14ac:dyDescent="0.3">
      <c r="B815" s="104" t="s">
        <v>1866</v>
      </c>
      <c r="C815" s="105" t="s">
        <v>2634</v>
      </c>
      <c r="D815" s="106">
        <v>32100</v>
      </c>
      <c r="E815" s="107">
        <v>303</v>
      </c>
      <c r="F815" s="105" t="s">
        <v>1841</v>
      </c>
      <c r="G815" s="107">
        <v>822</v>
      </c>
      <c r="H815" s="105" t="s">
        <v>2655</v>
      </c>
      <c r="I815" s="105" t="s">
        <v>1773</v>
      </c>
      <c r="J815" s="107" t="s">
        <v>293</v>
      </c>
      <c r="K815" s="105">
        <v>92011190</v>
      </c>
      <c r="L815" s="105" t="s">
        <v>2660</v>
      </c>
      <c r="M815" s="105" t="s">
        <v>2664</v>
      </c>
      <c r="N815" s="105" t="s">
        <v>341</v>
      </c>
      <c r="O815" s="108" t="s">
        <v>160</v>
      </c>
      <c r="P815" s="109" t="s">
        <v>1777</v>
      </c>
      <c r="Q815" s="110"/>
      <c r="R815" s="110"/>
      <c r="S815" s="110"/>
      <c r="T815" s="110"/>
      <c r="U815" s="111"/>
      <c r="V815" s="111"/>
      <c r="W815" s="112"/>
      <c r="X815" s="113"/>
      <c r="Y815" s="114" t="s">
        <v>285</v>
      </c>
      <c r="Z815" s="115">
        <v>152.13</v>
      </c>
      <c r="AA815" s="116">
        <v>8</v>
      </c>
      <c r="AB815" s="117">
        <f t="shared" si="108"/>
        <v>1217.04</v>
      </c>
      <c r="AC815" s="117">
        <f t="shared" si="109"/>
        <v>9.51907836</v>
      </c>
      <c r="AD815" s="118"/>
      <c r="AE815" s="117">
        <f t="shared" si="110"/>
        <v>0</v>
      </c>
      <c r="AF815" s="117">
        <f t="shared" si="111"/>
        <v>0</v>
      </c>
      <c r="AG815" s="119">
        <f t="shared" si="112"/>
        <v>8</v>
      </c>
      <c r="AH815" s="120">
        <f t="shared" si="113"/>
        <v>1217.04</v>
      </c>
      <c r="AI815" s="121">
        <f t="shared" si="114"/>
        <v>9.51907836</v>
      </c>
      <c r="AJ815" s="122" t="str">
        <f>+C815</f>
        <v>PHILIPPINES</v>
      </c>
      <c r="AK815" s="122" t="str">
        <f>IF(ISNA(VLOOKUP(postponeList!D815,[1]Sheet!$A$2:$B$12,2,FALSE))," ",(VLOOKUP(postponeList!D815,[1]Sheet!$A$2:$B$12,2,FALSE)))</f>
        <v>PESGD</v>
      </c>
      <c r="AL815" s="122" t="str">
        <f>IF(ISNA(VLOOKUP(E815,[1]Sheet!$G$2:$H$40,2,FALSE))," ",VLOOKUP(E815,[1]Sheet!$G$2:$H$40,2,FALSE))</f>
        <v>SOJITZ</v>
      </c>
      <c r="AM815" s="122" t="str">
        <f>IF(ISNA(VLOOKUP(G815,[1]Sheet!$K$2:$L$159,2,FALSE))," ",(VLOOKUP(G815,[1]Sheet!$K$2:$L$159,2,FALSE)))</f>
        <v>AVESCO</v>
      </c>
      <c r="AN815" s="122" t="str">
        <f>IF(ISNA(VLOOKUP(I815&amp;C815,[1]Sheet!$D$2:$E$228,2,FALSE))," ",VLOOKUP(I815&amp;C815,[1]Sheet!$D$2:$E$228,2,FALSE))</f>
        <v>Daniel, Nishimura</v>
      </c>
      <c r="AO815" s="122" t="str">
        <f>+I815&amp;C815</f>
        <v>KDKPHILIPPINES</v>
      </c>
      <c r="AP815" s="122" t="str">
        <f>C815&amp;D815&amp;E815&amp;G815&amp;I815&amp;O815</f>
        <v>PHILIPPINES32100303822KDKMAR</v>
      </c>
      <c r="AQ815" s="122" t="str">
        <f>B815&amp;D815&amp;N815</f>
        <v>SOUTH EAST ASIA32100CBN</v>
      </c>
      <c r="AR815" s="123" t="str">
        <f>+D815&amp;J815</f>
        <v>32100SE</v>
      </c>
      <c r="AS815" s="124" t="str">
        <f t="shared" si="115"/>
        <v/>
      </c>
      <c r="AT815" s="125" t="str">
        <f t="shared" si="116"/>
        <v>18NFB15</v>
      </c>
      <c r="AU815" s="125" t="e">
        <f>IF(NOT(AT815=""),VLOOKUP(AT815,[1]PSI_Category!A:B,2,0),"")</f>
        <v>#N/A</v>
      </c>
      <c r="AV815" s="125" t="s">
        <v>341</v>
      </c>
      <c r="AW815" s="125" t="s">
        <v>341</v>
      </c>
      <c r="AX815" s="125" t="s">
        <v>341</v>
      </c>
    </row>
    <row r="816" spans="1:50" s="103" customFormat="1" ht="11.4" customHeight="1" x14ac:dyDescent="0.3">
      <c r="B816" s="104" t="s">
        <v>1866</v>
      </c>
      <c r="C816" s="105" t="s">
        <v>2634</v>
      </c>
      <c r="D816" s="106">
        <v>32100</v>
      </c>
      <c r="E816" s="107">
        <v>303</v>
      </c>
      <c r="F816" s="105" t="s">
        <v>1841</v>
      </c>
      <c r="G816" s="107">
        <v>822</v>
      </c>
      <c r="H816" s="105" t="s">
        <v>2655</v>
      </c>
      <c r="I816" s="105" t="s">
        <v>1773</v>
      </c>
      <c r="J816" s="107" t="s">
        <v>293</v>
      </c>
      <c r="K816" s="105">
        <v>92011190</v>
      </c>
      <c r="L816" s="105" t="s">
        <v>2660</v>
      </c>
      <c r="M816" s="105" t="s">
        <v>2665</v>
      </c>
      <c r="N816" s="105" t="s">
        <v>341</v>
      </c>
      <c r="O816" s="108" t="s">
        <v>160</v>
      </c>
      <c r="P816" s="109" t="s">
        <v>1777</v>
      </c>
      <c r="Q816" s="110"/>
      <c r="R816" s="110"/>
      <c r="S816" s="110"/>
      <c r="T816" s="110"/>
      <c r="U816" s="111"/>
      <c r="V816" s="111"/>
      <c r="W816" s="112"/>
      <c r="X816" s="113"/>
      <c r="Y816" s="114" t="s">
        <v>285</v>
      </c>
      <c r="Z816" s="115">
        <v>110.37</v>
      </c>
      <c r="AA816" s="116">
        <v>6</v>
      </c>
      <c r="AB816" s="117">
        <f t="shared" si="108"/>
        <v>662.22</v>
      </c>
      <c r="AC816" s="117">
        <f t="shared" si="109"/>
        <v>5.1795537300000003</v>
      </c>
      <c r="AD816" s="118"/>
      <c r="AE816" s="117">
        <f t="shared" si="110"/>
        <v>0</v>
      </c>
      <c r="AF816" s="117">
        <f t="shared" si="111"/>
        <v>0</v>
      </c>
      <c r="AG816" s="119">
        <f t="shared" si="112"/>
        <v>6</v>
      </c>
      <c r="AH816" s="120">
        <f t="shared" si="113"/>
        <v>662.22</v>
      </c>
      <c r="AI816" s="121">
        <f t="shared" si="114"/>
        <v>5.1795537300000003</v>
      </c>
      <c r="AJ816" s="122" t="str">
        <f>+C816</f>
        <v>PHILIPPINES</v>
      </c>
      <c r="AK816" s="122" t="str">
        <f>IF(ISNA(VLOOKUP(postponeList!D816,[1]Sheet!$A$2:$B$12,2,FALSE))," ",(VLOOKUP(postponeList!D816,[1]Sheet!$A$2:$B$12,2,FALSE)))</f>
        <v>PESGD</v>
      </c>
      <c r="AL816" s="122" t="str">
        <f>IF(ISNA(VLOOKUP(E816,[1]Sheet!$G$2:$H$40,2,FALSE))," ",VLOOKUP(E816,[1]Sheet!$G$2:$H$40,2,FALSE))</f>
        <v>SOJITZ</v>
      </c>
      <c r="AM816" s="122" t="str">
        <f>IF(ISNA(VLOOKUP(G816,[1]Sheet!$K$2:$L$159,2,FALSE))," ",(VLOOKUP(G816,[1]Sheet!$K$2:$L$159,2,FALSE)))</f>
        <v>AVESCO</v>
      </c>
      <c r="AN816" s="122" t="str">
        <f>IF(ISNA(VLOOKUP(I816&amp;C816,[1]Sheet!$D$2:$E$228,2,FALSE))," ",VLOOKUP(I816&amp;C816,[1]Sheet!$D$2:$E$228,2,FALSE))</f>
        <v>Daniel, Nishimura</v>
      </c>
      <c r="AO816" s="122" t="str">
        <f>+I816&amp;C816</f>
        <v>KDKPHILIPPINES</v>
      </c>
      <c r="AP816" s="122" t="str">
        <f>C816&amp;D816&amp;E816&amp;G816&amp;I816&amp;O816</f>
        <v>PHILIPPINES32100303822KDKMAR</v>
      </c>
      <c r="AQ816" s="122" t="str">
        <f>B816&amp;D816&amp;N816</f>
        <v>SOUTH EAST ASIA32100CBN</v>
      </c>
      <c r="AR816" s="123" t="str">
        <f>+D816&amp;J816</f>
        <v>32100SE</v>
      </c>
      <c r="AS816" s="124" t="str">
        <f t="shared" si="115"/>
        <v/>
      </c>
      <c r="AT816" s="125" t="str">
        <f t="shared" si="116"/>
        <v>18NSB15</v>
      </c>
      <c r="AU816" s="125" t="str">
        <f>IF(NOT(AT816=""),VLOOKUP(AT816,[1]PSI_Category!A:B,2,0),"")</f>
        <v>CBN</v>
      </c>
      <c r="AV816" s="125" t="s">
        <v>341</v>
      </c>
      <c r="AW816" s="125" t="s">
        <v>341</v>
      </c>
      <c r="AX816" s="125" t="s">
        <v>341</v>
      </c>
    </row>
    <row r="817" spans="2:50" s="103" customFormat="1" ht="11.4" customHeight="1" x14ac:dyDescent="0.3">
      <c r="B817" s="104" t="s">
        <v>1866</v>
      </c>
      <c r="C817" s="105" t="s">
        <v>2634</v>
      </c>
      <c r="D817" s="106">
        <v>32100</v>
      </c>
      <c r="E817" s="107">
        <v>303</v>
      </c>
      <c r="F817" s="105" t="s">
        <v>1841</v>
      </c>
      <c r="G817" s="107">
        <v>822</v>
      </c>
      <c r="H817" s="105" t="s">
        <v>2655</v>
      </c>
      <c r="I817" s="105" t="s">
        <v>1773</v>
      </c>
      <c r="J817" s="107" t="s">
        <v>293</v>
      </c>
      <c r="K817" s="105">
        <v>92011190</v>
      </c>
      <c r="L817" s="105" t="s">
        <v>2660</v>
      </c>
      <c r="M817" s="105" t="s">
        <v>2666</v>
      </c>
      <c r="N817" s="105" t="s">
        <v>341</v>
      </c>
      <c r="O817" s="108" t="s">
        <v>160</v>
      </c>
      <c r="P817" s="109" t="s">
        <v>1777</v>
      </c>
      <c r="Q817" s="110"/>
      <c r="R817" s="110"/>
      <c r="S817" s="110"/>
      <c r="T817" s="110"/>
      <c r="U817" s="111"/>
      <c r="V817" s="111"/>
      <c r="W817" s="112"/>
      <c r="X817" s="113"/>
      <c r="Y817" s="114" t="s">
        <v>285</v>
      </c>
      <c r="Z817" s="115">
        <v>177.79</v>
      </c>
      <c r="AA817" s="116">
        <v>5</v>
      </c>
      <c r="AB817" s="117">
        <f t="shared" si="108"/>
        <v>888.94999999999993</v>
      </c>
      <c r="AC817" s="117">
        <f t="shared" si="109"/>
        <v>6.9529224249999997</v>
      </c>
      <c r="AD817" s="118"/>
      <c r="AE817" s="117">
        <f t="shared" si="110"/>
        <v>0</v>
      </c>
      <c r="AF817" s="117">
        <f t="shared" si="111"/>
        <v>0</v>
      </c>
      <c r="AG817" s="119">
        <f t="shared" si="112"/>
        <v>5</v>
      </c>
      <c r="AH817" s="120">
        <f t="shared" si="113"/>
        <v>888.94999999999993</v>
      </c>
      <c r="AI817" s="121">
        <f t="shared" si="114"/>
        <v>6.9529224249999997</v>
      </c>
      <c r="AJ817" s="122" t="str">
        <f>+C817</f>
        <v>PHILIPPINES</v>
      </c>
      <c r="AK817" s="122" t="str">
        <f>IF(ISNA(VLOOKUP(postponeList!D817,[1]Sheet!$A$2:$B$12,2,FALSE))," ",(VLOOKUP(postponeList!D817,[1]Sheet!$A$2:$B$12,2,FALSE)))</f>
        <v>PESGD</v>
      </c>
      <c r="AL817" s="122" t="str">
        <f>IF(ISNA(VLOOKUP(E817,[1]Sheet!$G$2:$H$40,2,FALSE))," ",VLOOKUP(E817,[1]Sheet!$G$2:$H$40,2,FALSE))</f>
        <v>SOJITZ</v>
      </c>
      <c r="AM817" s="122" t="str">
        <f>IF(ISNA(VLOOKUP(G817,[1]Sheet!$K$2:$L$159,2,FALSE))," ",(VLOOKUP(G817,[1]Sheet!$K$2:$L$159,2,FALSE)))</f>
        <v>AVESCO</v>
      </c>
      <c r="AN817" s="122" t="str">
        <f>IF(ISNA(VLOOKUP(I817&amp;C817,[1]Sheet!$D$2:$E$228,2,FALSE))," ",VLOOKUP(I817&amp;C817,[1]Sheet!$D$2:$E$228,2,FALSE))</f>
        <v>Daniel, Nishimura</v>
      </c>
      <c r="AO817" s="122" t="str">
        <f>+I817&amp;C817</f>
        <v>KDKPHILIPPINES</v>
      </c>
      <c r="AP817" s="122" t="str">
        <f>C817&amp;D817&amp;E817&amp;G817&amp;I817&amp;O817</f>
        <v>PHILIPPINES32100303822KDKMAR</v>
      </c>
      <c r="AQ817" s="122" t="str">
        <f>B817&amp;D817&amp;N817</f>
        <v>SOUTH EAST ASIA32100CBN</v>
      </c>
      <c r="AR817" s="123" t="str">
        <f>+D817&amp;J817</f>
        <v>32100SE</v>
      </c>
      <c r="AS817" s="124" t="str">
        <f t="shared" si="115"/>
        <v/>
      </c>
      <c r="AT817" s="125" t="str">
        <f t="shared" si="116"/>
        <v>20NSB15</v>
      </c>
      <c r="AU817" s="125" t="str">
        <f>IF(NOT(AT817=""),VLOOKUP(AT817,[1]PSI_Category!A:B,2,0),"")</f>
        <v>CBN</v>
      </c>
      <c r="AV817" s="125" t="s">
        <v>341</v>
      </c>
      <c r="AW817" s="125" t="s">
        <v>341</v>
      </c>
      <c r="AX817" s="125" t="s">
        <v>341</v>
      </c>
    </row>
    <row r="818" spans="2:50" s="103" customFormat="1" ht="11.4" customHeight="1" x14ac:dyDescent="0.3">
      <c r="B818" s="104" t="s">
        <v>1866</v>
      </c>
      <c r="C818" s="105" t="s">
        <v>2634</v>
      </c>
      <c r="D818" s="106">
        <v>32100</v>
      </c>
      <c r="E818" s="107">
        <v>303</v>
      </c>
      <c r="F818" s="105" t="s">
        <v>1841</v>
      </c>
      <c r="G818" s="107">
        <v>822</v>
      </c>
      <c r="H818" s="105" t="s">
        <v>2655</v>
      </c>
      <c r="I818" s="105" t="s">
        <v>1773</v>
      </c>
      <c r="J818" s="107" t="s">
        <v>293</v>
      </c>
      <c r="K818" s="105">
        <v>92011190</v>
      </c>
      <c r="L818" s="105" t="s">
        <v>2660</v>
      </c>
      <c r="M818" s="105" t="s">
        <v>2668</v>
      </c>
      <c r="N818" s="105" t="s">
        <v>1809</v>
      </c>
      <c r="O818" s="108" t="s">
        <v>160</v>
      </c>
      <c r="P818" s="109" t="s">
        <v>1777</v>
      </c>
      <c r="Q818" s="110"/>
      <c r="R818" s="110"/>
      <c r="S818" s="110"/>
      <c r="T818" s="110"/>
      <c r="U818" s="111"/>
      <c r="V818" s="111"/>
      <c r="W818" s="112"/>
      <c r="X818" s="113"/>
      <c r="Y818" s="114" t="s">
        <v>285</v>
      </c>
      <c r="Z818" s="115">
        <v>64.12</v>
      </c>
      <c r="AA818" s="116">
        <v>40</v>
      </c>
      <c r="AB818" s="117">
        <f t="shared" si="108"/>
        <v>2564.8000000000002</v>
      </c>
      <c r="AC818" s="117">
        <f t="shared" si="109"/>
        <v>20.0605832</v>
      </c>
      <c r="AD818" s="118"/>
      <c r="AE818" s="117">
        <f t="shared" si="110"/>
        <v>0</v>
      </c>
      <c r="AF818" s="117">
        <f t="shared" si="111"/>
        <v>0</v>
      </c>
      <c r="AG818" s="119">
        <f t="shared" si="112"/>
        <v>40</v>
      </c>
      <c r="AH818" s="120">
        <f t="shared" si="113"/>
        <v>2564.8000000000002</v>
      </c>
      <c r="AI818" s="121">
        <f t="shared" si="114"/>
        <v>20.0605832</v>
      </c>
      <c r="AJ818" s="122" t="str">
        <f>+C818</f>
        <v>PHILIPPINES</v>
      </c>
      <c r="AK818" s="122" t="str">
        <f>IF(ISNA(VLOOKUP(postponeList!D818,[1]Sheet!$A$2:$B$12,2,FALSE))," ",(VLOOKUP(postponeList!D818,[1]Sheet!$A$2:$B$12,2,FALSE)))</f>
        <v>PESGD</v>
      </c>
      <c r="AL818" s="122" t="str">
        <f>IF(ISNA(VLOOKUP(E818,[1]Sheet!$G$2:$H$40,2,FALSE))," ",VLOOKUP(E818,[1]Sheet!$G$2:$H$40,2,FALSE))</f>
        <v>SOJITZ</v>
      </c>
      <c r="AM818" s="122" t="str">
        <f>IF(ISNA(VLOOKUP(G818,[1]Sheet!$K$2:$L$159,2,FALSE))," ",(VLOOKUP(G818,[1]Sheet!$K$2:$L$159,2,FALSE)))</f>
        <v>AVESCO</v>
      </c>
      <c r="AN818" s="122" t="str">
        <f>IF(ISNA(VLOOKUP(I818&amp;C818,[1]Sheet!$D$2:$E$228,2,FALSE))," ",VLOOKUP(I818&amp;C818,[1]Sheet!$D$2:$E$228,2,FALSE))</f>
        <v>Daniel, Nishimura</v>
      </c>
      <c r="AO818" s="122" t="str">
        <f>+I818&amp;C818</f>
        <v>KDKPHILIPPINES</v>
      </c>
      <c r="AP818" s="122" t="str">
        <f>C818&amp;D818&amp;E818&amp;G818&amp;I818&amp;O818</f>
        <v>PHILIPPINES32100303822KDKMAR</v>
      </c>
      <c r="AQ818" s="122" t="str">
        <f>B818&amp;D818&amp;N818</f>
        <v xml:space="preserve">SOUTH EAST ASIA32100VF </v>
      </c>
      <c r="AR818" s="123" t="str">
        <f>+D818&amp;J818</f>
        <v>32100SE</v>
      </c>
      <c r="AS818" s="124" t="str">
        <f t="shared" si="115"/>
        <v/>
      </c>
      <c r="AT818" s="125" t="str">
        <f t="shared" si="116"/>
        <v>25GSCNA(MOTOR)15</v>
      </c>
      <c r="AU818" s="125" t="str">
        <f>IF(NOT(AT818=""),VLOOKUP(AT818,[1]PSI_Category!A:B,2,0),"")</f>
        <v>H/V</v>
      </c>
      <c r="AV818" s="125" t="s">
        <v>552</v>
      </c>
      <c r="AW818" s="125" t="s">
        <v>552</v>
      </c>
      <c r="AX818" s="125" t="s">
        <v>552</v>
      </c>
    </row>
    <row r="819" spans="2:50" s="103" customFormat="1" ht="11.4" customHeight="1" x14ac:dyDescent="0.3">
      <c r="B819" s="104" t="s">
        <v>1866</v>
      </c>
      <c r="C819" s="105" t="s">
        <v>2634</v>
      </c>
      <c r="D819" s="106">
        <v>32100</v>
      </c>
      <c r="E819" s="107">
        <v>303</v>
      </c>
      <c r="F819" s="105" t="s">
        <v>1841</v>
      </c>
      <c r="G819" s="107">
        <v>822</v>
      </c>
      <c r="H819" s="105" t="s">
        <v>2655</v>
      </c>
      <c r="I819" s="105" t="s">
        <v>1773</v>
      </c>
      <c r="J819" s="107" t="s">
        <v>293</v>
      </c>
      <c r="K819" s="105">
        <v>92011190</v>
      </c>
      <c r="L819" s="105" t="s">
        <v>2660</v>
      </c>
      <c r="M819" s="105" t="s">
        <v>2669</v>
      </c>
      <c r="N819" s="105" t="s">
        <v>341</v>
      </c>
      <c r="O819" s="108" t="s">
        <v>160</v>
      </c>
      <c r="P819" s="109" t="s">
        <v>1777</v>
      </c>
      <c r="Q819" s="110"/>
      <c r="R819" s="110"/>
      <c r="S819" s="110"/>
      <c r="T819" s="110"/>
      <c r="U819" s="111"/>
      <c r="V819" s="111"/>
      <c r="W819" s="112"/>
      <c r="X819" s="113"/>
      <c r="Y819" s="114" t="s">
        <v>285</v>
      </c>
      <c r="Z819" s="115">
        <v>248.06</v>
      </c>
      <c r="AA819" s="116">
        <v>4</v>
      </c>
      <c r="AB819" s="117">
        <f t="shared" si="108"/>
        <v>992.24</v>
      </c>
      <c r="AC819" s="117">
        <f t="shared" si="109"/>
        <v>7.7608051600000012</v>
      </c>
      <c r="AD819" s="118"/>
      <c r="AE819" s="117">
        <f t="shared" si="110"/>
        <v>0</v>
      </c>
      <c r="AF819" s="117">
        <f t="shared" si="111"/>
        <v>0</v>
      </c>
      <c r="AG819" s="119">
        <f t="shared" si="112"/>
        <v>4</v>
      </c>
      <c r="AH819" s="120">
        <f t="shared" si="113"/>
        <v>992.24</v>
      </c>
      <c r="AI819" s="121">
        <f t="shared" si="114"/>
        <v>7.7608051600000012</v>
      </c>
      <c r="AJ819" s="122" t="str">
        <f>+C819</f>
        <v>PHILIPPINES</v>
      </c>
      <c r="AK819" s="122" t="str">
        <f>IF(ISNA(VLOOKUP(postponeList!D819,[1]Sheet!$A$2:$B$12,2,FALSE))," ",(VLOOKUP(postponeList!D819,[1]Sheet!$A$2:$B$12,2,FALSE)))</f>
        <v>PESGD</v>
      </c>
      <c r="AL819" s="122" t="str">
        <f>IF(ISNA(VLOOKUP(E819,[1]Sheet!$G$2:$H$40,2,FALSE))," ",VLOOKUP(E819,[1]Sheet!$G$2:$H$40,2,FALSE))</f>
        <v>SOJITZ</v>
      </c>
      <c r="AM819" s="122" t="str">
        <f>IF(ISNA(VLOOKUP(G819,[1]Sheet!$K$2:$L$159,2,FALSE))," ",(VLOOKUP(G819,[1]Sheet!$K$2:$L$159,2,FALSE)))</f>
        <v>AVESCO</v>
      </c>
      <c r="AN819" s="122" t="str">
        <f>IF(ISNA(VLOOKUP(I819&amp;C819,[1]Sheet!$D$2:$E$228,2,FALSE))," ",VLOOKUP(I819&amp;C819,[1]Sheet!$D$2:$E$228,2,FALSE))</f>
        <v>Daniel, Nishimura</v>
      </c>
      <c r="AO819" s="122" t="str">
        <f>+I819&amp;C819</f>
        <v>KDKPHILIPPINES</v>
      </c>
      <c r="AP819" s="122" t="str">
        <f>C819&amp;D819&amp;E819&amp;G819&amp;I819&amp;O819</f>
        <v>PHILIPPINES32100303822KDKMAR</v>
      </c>
      <c r="AQ819" s="122" t="str">
        <f>B819&amp;D819&amp;N819</f>
        <v>SOUTH EAST ASIA32100CBN</v>
      </c>
      <c r="AR819" s="123" t="str">
        <f>+D819&amp;J819</f>
        <v>32100SE</v>
      </c>
      <c r="AS819" s="124" t="str">
        <f t="shared" si="115"/>
        <v/>
      </c>
      <c r="AT819" s="125" t="str">
        <f t="shared" si="116"/>
        <v>25NSB15</v>
      </c>
      <c r="AU819" s="125" t="e">
        <f>IF(NOT(AT819=""),VLOOKUP(AT819,[1]PSI_Category!A:B,2,0),"")</f>
        <v>#N/A</v>
      </c>
      <c r="AV819" s="125" t="s">
        <v>341</v>
      </c>
      <c r="AW819" s="125" t="s">
        <v>341</v>
      </c>
      <c r="AX819" s="125" t="s">
        <v>341</v>
      </c>
    </row>
    <row r="820" spans="2:50" s="103" customFormat="1" ht="11.4" customHeight="1" x14ac:dyDescent="0.3">
      <c r="B820" s="104" t="s">
        <v>1866</v>
      </c>
      <c r="C820" s="105" t="s">
        <v>2634</v>
      </c>
      <c r="D820" s="106">
        <v>32100</v>
      </c>
      <c r="E820" s="107">
        <v>303</v>
      </c>
      <c r="F820" s="105" t="s">
        <v>1841</v>
      </c>
      <c r="G820" s="107">
        <v>822</v>
      </c>
      <c r="H820" s="105" t="s">
        <v>2655</v>
      </c>
      <c r="I820" s="105" t="s">
        <v>1773</v>
      </c>
      <c r="J820" s="107" t="s">
        <v>293</v>
      </c>
      <c r="K820" s="105">
        <v>92011190</v>
      </c>
      <c r="L820" s="105" t="s">
        <v>2660</v>
      </c>
      <c r="M820" s="105" t="s">
        <v>2681</v>
      </c>
      <c r="N820" s="105" t="s">
        <v>341</v>
      </c>
      <c r="O820" s="108" t="s">
        <v>160</v>
      </c>
      <c r="P820" s="109" t="s">
        <v>1777</v>
      </c>
      <c r="Q820" s="110"/>
      <c r="R820" s="110"/>
      <c r="S820" s="110"/>
      <c r="T820" s="110"/>
      <c r="U820" s="111"/>
      <c r="V820" s="111"/>
      <c r="W820" s="112"/>
      <c r="X820" s="113"/>
      <c r="Y820" s="114" t="s">
        <v>285</v>
      </c>
      <c r="Z820" s="115">
        <v>1030.06</v>
      </c>
      <c r="AA820" s="116">
        <v>2</v>
      </c>
      <c r="AB820" s="117">
        <f t="shared" si="108"/>
        <v>2060.12</v>
      </c>
      <c r="AC820" s="117">
        <f t="shared" si="109"/>
        <v>16.113228579999998</v>
      </c>
      <c r="AD820" s="118"/>
      <c r="AE820" s="117">
        <f t="shared" si="110"/>
        <v>0</v>
      </c>
      <c r="AF820" s="117">
        <f t="shared" si="111"/>
        <v>0</v>
      </c>
      <c r="AG820" s="119">
        <f t="shared" si="112"/>
        <v>2</v>
      </c>
      <c r="AH820" s="120">
        <f t="shared" si="113"/>
        <v>2060.12</v>
      </c>
      <c r="AI820" s="121">
        <f t="shared" si="114"/>
        <v>16.113228579999998</v>
      </c>
      <c r="AJ820" s="122" t="str">
        <f>+C820</f>
        <v>PHILIPPINES</v>
      </c>
      <c r="AK820" s="122" t="str">
        <f>IF(ISNA(VLOOKUP(postponeList!D820,[1]Sheet!$A$2:$B$12,2,FALSE))," ",(VLOOKUP(postponeList!D820,[1]Sheet!$A$2:$B$12,2,FALSE)))</f>
        <v>PESGD</v>
      </c>
      <c r="AL820" s="122" t="str">
        <f>IF(ISNA(VLOOKUP(E820,[1]Sheet!$G$2:$H$40,2,FALSE))," ",VLOOKUP(E820,[1]Sheet!$G$2:$H$40,2,FALSE))</f>
        <v>SOJITZ</v>
      </c>
      <c r="AM820" s="122" t="str">
        <f>IF(ISNA(VLOOKUP(G820,[1]Sheet!$K$2:$L$159,2,FALSE))," ",(VLOOKUP(G820,[1]Sheet!$K$2:$L$159,2,FALSE)))</f>
        <v>AVESCO</v>
      </c>
      <c r="AN820" s="122" t="str">
        <f>IF(ISNA(VLOOKUP(I820&amp;C820,[1]Sheet!$D$2:$E$228,2,FALSE))," ",VLOOKUP(I820&amp;C820,[1]Sheet!$D$2:$E$228,2,FALSE))</f>
        <v>Daniel, Nishimura</v>
      </c>
      <c r="AO820" s="122" t="str">
        <f>+I820&amp;C820</f>
        <v>KDKPHILIPPINES</v>
      </c>
      <c r="AP820" s="122" t="str">
        <f>C820&amp;D820&amp;E820&amp;G820&amp;I820&amp;O820</f>
        <v>PHILIPPINES32100303822KDKMAR</v>
      </c>
      <c r="AQ820" s="122" t="str">
        <f>B820&amp;D820&amp;N820</f>
        <v>SOUTH EAST ASIA32100CBN</v>
      </c>
      <c r="AR820" s="123" t="str">
        <f>+D820&amp;J820</f>
        <v>32100SE</v>
      </c>
      <c r="AS820" s="124" t="str">
        <f t="shared" si="115"/>
        <v/>
      </c>
      <c r="AT820" s="125" t="str">
        <f t="shared" si="116"/>
        <v>25SMCTGH</v>
      </c>
      <c r="AU820" s="125" t="e">
        <f>IF(NOT(AT820=""),VLOOKUP(AT820,[1]PSI_Category!A:B,2,0),"")</f>
        <v>#N/A</v>
      </c>
      <c r="AV820" s="125" t="s">
        <v>341</v>
      </c>
      <c r="AW820" s="125" t="s">
        <v>341</v>
      </c>
      <c r="AX820" s="125" t="s">
        <v>341</v>
      </c>
    </row>
    <row r="821" spans="2:50" s="103" customFormat="1" ht="11.4" customHeight="1" x14ac:dyDescent="0.3">
      <c r="B821" s="104" t="s">
        <v>1866</v>
      </c>
      <c r="C821" s="105" t="s">
        <v>2634</v>
      </c>
      <c r="D821" s="106">
        <v>32100</v>
      </c>
      <c r="E821" s="107">
        <v>303</v>
      </c>
      <c r="F821" s="105" t="s">
        <v>1841</v>
      </c>
      <c r="G821" s="107">
        <v>822</v>
      </c>
      <c r="H821" s="105" t="s">
        <v>2655</v>
      </c>
      <c r="I821" s="105" t="s">
        <v>1773</v>
      </c>
      <c r="J821" s="107" t="s">
        <v>293</v>
      </c>
      <c r="K821" s="105">
        <v>92011190</v>
      </c>
      <c r="L821" s="105" t="s">
        <v>2660</v>
      </c>
      <c r="M821" s="105" t="s">
        <v>2670</v>
      </c>
      <c r="N821" s="105" t="s">
        <v>1831</v>
      </c>
      <c r="O821" s="108" t="s">
        <v>160</v>
      </c>
      <c r="P821" s="109" t="s">
        <v>1777</v>
      </c>
      <c r="Q821" s="110"/>
      <c r="R821" s="110"/>
      <c r="S821" s="110"/>
      <c r="T821" s="110"/>
      <c r="U821" s="111"/>
      <c r="V821" s="111"/>
      <c r="W821" s="112"/>
      <c r="X821" s="113"/>
      <c r="Y821" s="114" t="s">
        <v>285</v>
      </c>
      <c r="Z821" s="115">
        <v>62.96</v>
      </c>
      <c r="AA821" s="116">
        <v>50</v>
      </c>
      <c r="AB821" s="117">
        <f t="shared" si="108"/>
        <v>3148</v>
      </c>
      <c r="AC821" s="117">
        <f t="shared" si="109"/>
        <v>24.622082000000002</v>
      </c>
      <c r="AD821" s="118"/>
      <c r="AE821" s="117">
        <f t="shared" si="110"/>
        <v>0</v>
      </c>
      <c r="AF821" s="117">
        <f t="shared" si="111"/>
        <v>0</v>
      </c>
      <c r="AG821" s="119">
        <f t="shared" si="112"/>
        <v>50</v>
      </c>
      <c r="AH821" s="120">
        <f t="shared" si="113"/>
        <v>3148</v>
      </c>
      <c r="AI821" s="121">
        <f t="shared" si="114"/>
        <v>24.622082000000002</v>
      </c>
      <c r="AJ821" s="122" t="str">
        <f>+C821</f>
        <v>PHILIPPINES</v>
      </c>
      <c r="AK821" s="122" t="str">
        <f>IF(ISNA(VLOOKUP(postponeList!D821,[1]Sheet!$A$2:$B$12,2,FALSE))," ",(VLOOKUP(postponeList!D821,[1]Sheet!$A$2:$B$12,2,FALSE)))</f>
        <v>PESGD</v>
      </c>
      <c r="AL821" s="122" t="str">
        <f>IF(ISNA(VLOOKUP(E821,[1]Sheet!$G$2:$H$40,2,FALSE))," ",VLOOKUP(E821,[1]Sheet!$G$2:$H$40,2,FALSE))</f>
        <v>SOJITZ</v>
      </c>
      <c r="AM821" s="122" t="str">
        <f>IF(ISNA(VLOOKUP(G821,[1]Sheet!$K$2:$L$159,2,FALSE))," ",(VLOOKUP(G821,[1]Sheet!$K$2:$L$159,2,FALSE)))</f>
        <v>AVESCO</v>
      </c>
      <c r="AN821" s="122" t="str">
        <f>IF(ISNA(VLOOKUP(I821&amp;C821,[1]Sheet!$D$2:$E$228,2,FALSE))," ",VLOOKUP(I821&amp;C821,[1]Sheet!$D$2:$E$228,2,FALSE))</f>
        <v>Daniel, Nishimura</v>
      </c>
      <c r="AO821" s="122" t="str">
        <f>+I821&amp;C821</f>
        <v>KDKPHILIPPINES</v>
      </c>
      <c r="AP821" s="122" t="str">
        <f>C821&amp;D821&amp;E821&amp;G821&amp;I821&amp;O821</f>
        <v>PHILIPPINES32100303822KDKMAR</v>
      </c>
      <c r="AQ821" s="122" t="str">
        <f>B821&amp;D821&amp;N821</f>
        <v xml:space="preserve">SOUTH EAST ASIA32100CM </v>
      </c>
      <c r="AR821" s="123" t="str">
        <f>+D821&amp;J821</f>
        <v>32100SE</v>
      </c>
      <c r="AS821" s="124" t="str">
        <f t="shared" si="115"/>
        <v/>
      </c>
      <c r="AT821" s="125" t="str">
        <f t="shared" si="116"/>
        <v>27CHH15</v>
      </c>
      <c r="AU821" s="125" t="str">
        <f>IF(NOT(AT821=""),VLOOKUP(AT821,[1]PSI_Category!A:B,2,0),"")</f>
        <v>C/M</v>
      </c>
      <c r="AV821" s="125" t="s">
        <v>535</v>
      </c>
      <c r="AW821" s="125" t="s">
        <v>535</v>
      </c>
      <c r="AX821" s="125" t="s">
        <v>535</v>
      </c>
    </row>
    <row r="822" spans="2:50" s="103" customFormat="1" ht="11.4" customHeight="1" x14ac:dyDescent="0.3">
      <c r="B822" s="104" t="s">
        <v>1866</v>
      </c>
      <c r="C822" s="105" t="s">
        <v>2634</v>
      </c>
      <c r="D822" s="106">
        <v>32100</v>
      </c>
      <c r="E822" s="107">
        <v>303</v>
      </c>
      <c r="F822" s="105" t="s">
        <v>1841</v>
      </c>
      <c r="G822" s="107">
        <v>822</v>
      </c>
      <c r="H822" s="105" t="s">
        <v>2655</v>
      </c>
      <c r="I822" s="105" t="s">
        <v>1773</v>
      </c>
      <c r="J822" s="107" t="s">
        <v>293</v>
      </c>
      <c r="K822" s="105">
        <v>92011190</v>
      </c>
      <c r="L822" s="105" t="s">
        <v>2660</v>
      </c>
      <c r="M822" s="105" t="s">
        <v>2672</v>
      </c>
      <c r="N822" s="105" t="s">
        <v>1809</v>
      </c>
      <c r="O822" s="108" t="s">
        <v>160</v>
      </c>
      <c r="P822" s="109" t="s">
        <v>1777</v>
      </c>
      <c r="Q822" s="110"/>
      <c r="R822" s="110"/>
      <c r="S822" s="110"/>
      <c r="T822" s="110"/>
      <c r="U822" s="111"/>
      <c r="V822" s="111"/>
      <c r="W822" s="112"/>
      <c r="X822" s="113"/>
      <c r="Y822" s="114" t="s">
        <v>285</v>
      </c>
      <c r="Z822" s="115">
        <v>91.29</v>
      </c>
      <c r="AA822" s="116">
        <v>30</v>
      </c>
      <c r="AB822" s="117">
        <f t="shared" si="108"/>
        <v>2738.7000000000003</v>
      </c>
      <c r="AC822" s="117">
        <f t="shared" si="109"/>
        <v>21.420742050000005</v>
      </c>
      <c r="AD822" s="118"/>
      <c r="AE822" s="117">
        <f t="shared" si="110"/>
        <v>0</v>
      </c>
      <c r="AF822" s="117">
        <f t="shared" si="111"/>
        <v>0</v>
      </c>
      <c r="AG822" s="119">
        <f t="shared" si="112"/>
        <v>30</v>
      </c>
      <c r="AH822" s="120">
        <f t="shared" si="113"/>
        <v>2738.7000000000003</v>
      </c>
      <c r="AI822" s="121">
        <f t="shared" si="114"/>
        <v>21.420742050000005</v>
      </c>
      <c r="AJ822" s="122" t="str">
        <f>+C822</f>
        <v>PHILIPPINES</v>
      </c>
      <c r="AK822" s="122" t="str">
        <f>IF(ISNA(VLOOKUP(postponeList!D822,[1]Sheet!$A$2:$B$12,2,FALSE))," ",(VLOOKUP(postponeList!D822,[1]Sheet!$A$2:$B$12,2,FALSE)))</f>
        <v>PESGD</v>
      </c>
      <c r="AL822" s="122" t="str">
        <f>IF(ISNA(VLOOKUP(E822,[1]Sheet!$G$2:$H$40,2,FALSE))," ",VLOOKUP(E822,[1]Sheet!$G$2:$H$40,2,FALSE))</f>
        <v>SOJITZ</v>
      </c>
      <c r="AM822" s="122" t="str">
        <f>IF(ISNA(VLOOKUP(G822,[1]Sheet!$K$2:$L$159,2,FALSE))," ",(VLOOKUP(G822,[1]Sheet!$K$2:$L$159,2,FALSE)))</f>
        <v>AVESCO</v>
      </c>
      <c r="AN822" s="122" t="str">
        <f>IF(ISNA(VLOOKUP(I822&amp;C822,[1]Sheet!$D$2:$E$228,2,FALSE))," ",VLOOKUP(I822&amp;C822,[1]Sheet!$D$2:$E$228,2,FALSE))</f>
        <v>Daniel, Nishimura</v>
      </c>
      <c r="AO822" s="122" t="str">
        <f>+I822&amp;C822</f>
        <v>KDKPHILIPPINES</v>
      </c>
      <c r="AP822" s="122" t="str">
        <f>C822&amp;D822&amp;E822&amp;G822&amp;I822&amp;O822</f>
        <v>PHILIPPINES32100303822KDKMAR</v>
      </c>
      <c r="AQ822" s="122" t="str">
        <f>B822&amp;D822&amp;N822</f>
        <v xml:space="preserve">SOUTH EAST ASIA32100VF </v>
      </c>
      <c r="AR822" s="123" t="str">
        <f>+D822&amp;J822</f>
        <v>32100SE</v>
      </c>
      <c r="AS822" s="124" t="str">
        <f t="shared" si="115"/>
        <v/>
      </c>
      <c r="AT822" s="125" t="str">
        <f t="shared" si="116"/>
        <v>30GSCNA(MOTOR)15</v>
      </c>
      <c r="AU822" s="125" t="str">
        <f>IF(NOT(AT822=""),VLOOKUP(AT822,[1]PSI_Category!A:B,2,0),"")</f>
        <v>H/V</v>
      </c>
      <c r="AV822" s="125" t="s">
        <v>552</v>
      </c>
      <c r="AW822" s="125" t="s">
        <v>552</v>
      </c>
      <c r="AX822" s="125" t="s">
        <v>552</v>
      </c>
    </row>
    <row r="823" spans="2:50" s="103" customFormat="1" ht="11.4" customHeight="1" x14ac:dyDescent="0.3">
      <c r="B823" s="104" t="s">
        <v>1866</v>
      </c>
      <c r="C823" s="105" t="s">
        <v>2634</v>
      </c>
      <c r="D823" s="106">
        <v>32100</v>
      </c>
      <c r="E823" s="107">
        <v>303</v>
      </c>
      <c r="F823" s="105" t="s">
        <v>1841</v>
      </c>
      <c r="G823" s="107">
        <v>822</v>
      </c>
      <c r="H823" s="105" t="s">
        <v>2655</v>
      </c>
      <c r="I823" s="105" t="s">
        <v>1773</v>
      </c>
      <c r="J823" s="107" t="s">
        <v>293</v>
      </c>
      <c r="K823" s="105">
        <v>92011190</v>
      </c>
      <c r="L823" s="105" t="s">
        <v>2660</v>
      </c>
      <c r="M823" s="105" t="s">
        <v>2673</v>
      </c>
      <c r="N823" s="105" t="s">
        <v>1831</v>
      </c>
      <c r="O823" s="108" t="s">
        <v>160</v>
      </c>
      <c r="P823" s="109" t="s">
        <v>1777</v>
      </c>
      <c r="Q823" s="110"/>
      <c r="R823" s="110"/>
      <c r="S823" s="110"/>
      <c r="T823" s="110"/>
      <c r="U823" s="111"/>
      <c r="V823" s="111"/>
      <c r="W823" s="112"/>
      <c r="X823" s="113"/>
      <c r="Y823" s="114" t="s">
        <v>285</v>
      </c>
      <c r="Z823" s="115">
        <v>79.28</v>
      </c>
      <c r="AA823" s="116">
        <v>40</v>
      </c>
      <c r="AB823" s="117">
        <f t="shared" si="108"/>
        <v>3171.2</v>
      </c>
      <c r="AC823" s="117">
        <f t="shared" si="109"/>
        <v>24.8035408</v>
      </c>
      <c r="AD823" s="118"/>
      <c r="AE823" s="117">
        <f t="shared" si="110"/>
        <v>0</v>
      </c>
      <c r="AF823" s="117">
        <f t="shared" si="111"/>
        <v>0</v>
      </c>
      <c r="AG823" s="119">
        <f t="shared" si="112"/>
        <v>40</v>
      </c>
      <c r="AH823" s="120">
        <f t="shared" si="113"/>
        <v>3171.2</v>
      </c>
      <c r="AI823" s="121">
        <f t="shared" si="114"/>
        <v>24.8035408</v>
      </c>
      <c r="AJ823" s="122" t="str">
        <f>+C823</f>
        <v>PHILIPPINES</v>
      </c>
      <c r="AK823" s="122" t="str">
        <f>IF(ISNA(VLOOKUP(postponeList!D823,[1]Sheet!$A$2:$B$12,2,FALSE))," ",(VLOOKUP(postponeList!D823,[1]Sheet!$A$2:$B$12,2,FALSE)))</f>
        <v>PESGD</v>
      </c>
      <c r="AL823" s="122" t="str">
        <f>IF(ISNA(VLOOKUP(E823,[1]Sheet!$G$2:$H$40,2,FALSE))," ",VLOOKUP(E823,[1]Sheet!$G$2:$H$40,2,FALSE))</f>
        <v>SOJITZ</v>
      </c>
      <c r="AM823" s="122" t="str">
        <f>IF(ISNA(VLOOKUP(G823,[1]Sheet!$K$2:$L$159,2,FALSE))," ",(VLOOKUP(G823,[1]Sheet!$K$2:$L$159,2,FALSE)))</f>
        <v>AVESCO</v>
      </c>
      <c r="AN823" s="122" t="str">
        <f>IF(ISNA(VLOOKUP(I823&amp;C823,[1]Sheet!$D$2:$E$228,2,FALSE))," ",VLOOKUP(I823&amp;C823,[1]Sheet!$D$2:$E$228,2,FALSE))</f>
        <v>Daniel, Nishimura</v>
      </c>
      <c r="AO823" s="122" t="str">
        <f>+I823&amp;C823</f>
        <v>KDKPHILIPPINES</v>
      </c>
      <c r="AP823" s="122" t="str">
        <f>C823&amp;D823&amp;E823&amp;G823&amp;I823&amp;O823</f>
        <v>PHILIPPINES32100303822KDKMAR</v>
      </c>
      <c r="AQ823" s="122" t="str">
        <f>B823&amp;D823&amp;N823</f>
        <v xml:space="preserve">SOUTH EAST ASIA32100CM </v>
      </c>
      <c r="AR823" s="123" t="str">
        <f>+D823&amp;J823</f>
        <v>32100SE</v>
      </c>
      <c r="AS823" s="124" t="str">
        <f t="shared" si="115"/>
        <v/>
      </c>
      <c r="AT823" s="125" t="str">
        <f t="shared" si="116"/>
        <v>32CDH15</v>
      </c>
      <c r="AU823" s="125" t="str">
        <f>IF(NOT(AT823=""),VLOOKUP(AT823,[1]PSI_Category!A:B,2,0),"")</f>
        <v>C/M</v>
      </c>
      <c r="AV823" s="125" t="s">
        <v>535</v>
      </c>
      <c r="AW823" s="125" t="s">
        <v>535</v>
      </c>
      <c r="AX823" s="125" t="s">
        <v>535</v>
      </c>
    </row>
    <row r="824" spans="2:50" s="103" customFormat="1" ht="11.4" customHeight="1" x14ac:dyDescent="0.3">
      <c r="B824" s="104" t="s">
        <v>1866</v>
      </c>
      <c r="C824" s="105" t="s">
        <v>2634</v>
      </c>
      <c r="D824" s="106">
        <v>32100</v>
      </c>
      <c r="E824" s="107">
        <v>303</v>
      </c>
      <c r="F824" s="105" t="s">
        <v>1841</v>
      </c>
      <c r="G824" s="107">
        <v>822</v>
      </c>
      <c r="H824" s="105" t="s">
        <v>2655</v>
      </c>
      <c r="I824" s="105" t="s">
        <v>1773</v>
      </c>
      <c r="J824" s="107" t="s">
        <v>293</v>
      </c>
      <c r="K824" s="105">
        <v>92011190</v>
      </c>
      <c r="L824" s="105" t="s">
        <v>2660</v>
      </c>
      <c r="M824" s="105" t="s">
        <v>2674</v>
      </c>
      <c r="N824" s="105" t="s">
        <v>1831</v>
      </c>
      <c r="O824" s="108" t="s">
        <v>160</v>
      </c>
      <c r="P824" s="109" t="s">
        <v>1777</v>
      </c>
      <c r="Q824" s="110"/>
      <c r="R824" s="110"/>
      <c r="S824" s="110"/>
      <c r="T824" s="110"/>
      <c r="U824" s="111"/>
      <c r="V824" s="111"/>
      <c r="W824" s="112"/>
      <c r="X824" s="113"/>
      <c r="Y824" s="114" t="s">
        <v>285</v>
      </c>
      <c r="Z824" s="115">
        <v>83.29</v>
      </c>
      <c r="AA824" s="116">
        <v>25</v>
      </c>
      <c r="AB824" s="117">
        <f t="shared" si="108"/>
        <v>2082.25</v>
      </c>
      <c r="AC824" s="117">
        <f t="shared" si="109"/>
        <v>16.286318375</v>
      </c>
      <c r="AD824" s="118"/>
      <c r="AE824" s="117">
        <f t="shared" si="110"/>
        <v>0</v>
      </c>
      <c r="AF824" s="117">
        <f t="shared" si="111"/>
        <v>0</v>
      </c>
      <c r="AG824" s="119">
        <f t="shared" si="112"/>
        <v>25</v>
      </c>
      <c r="AH824" s="120">
        <f t="shared" si="113"/>
        <v>2082.25</v>
      </c>
      <c r="AI824" s="121">
        <f t="shared" si="114"/>
        <v>16.286318375</v>
      </c>
      <c r="AJ824" s="122" t="str">
        <f>+C824</f>
        <v>PHILIPPINES</v>
      </c>
      <c r="AK824" s="122" t="str">
        <f>IF(ISNA(VLOOKUP(postponeList!D824,[1]Sheet!$A$2:$B$12,2,FALSE))," ",(VLOOKUP(postponeList!D824,[1]Sheet!$A$2:$B$12,2,FALSE)))</f>
        <v>PESGD</v>
      </c>
      <c r="AL824" s="122" t="str">
        <f>IF(ISNA(VLOOKUP(E824,[1]Sheet!$G$2:$H$40,2,FALSE))," ",VLOOKUP(E824,[1]Sheet!$G$2:$H$40,2,FALSE))</f>
        <v>SOJITZ</v>
      </c>
      <c r="AM824" s="122" t="str">
        <f>IF(ISNA(VLOOKUP(G824,[1]Sheet!$K$2:$L$159,2,FALSE))," ",(VLOOKUP(G824,[1]Sheet!$K$2:$L$159,2,FALSE)))</f>
        <v>AVESCO</v>
      </c>
      <c r="AN824" s="122" t="str">
        <f>IF(ISNA(VLOOKUP(I824&amp;C824,[1]Sheet!$D$2:$E$228,2,FALSE))," ",VLOOKUP(I824&amp;C824,[1]Sheet!$D$2:$E$228,2,FALSE))</f>
        <v>Daniel, Nishimura</v>
      </c>
      <c r="AO824" s="122" t="str">
        <f>+I824&amp;C824</f>
        <v>KDKPHILIPPINES</v>
      </c>
      <c r="AP824" s="122" t="str">
        <f>C824&amp;D824&amp;E824&amp;G824&amp;I824&amp;O824</f>
        <v>PHILIPPINES32100303822KDKMAR</v>
      </c>
      <c r="AQ824" s="122" t="str">
        <f>B824&amp;D824&amp;N824</f>
        <v xml:space="preserve">SOUTH EAST ASIA32100CM </v>
      </c>
      <c r="AR824" s="123" t="str">
        <f>+D824&amp;J824</f>
        <v>32100SE</v>
      </c>
      <c r="AS824" s="124" t="str">
        <f t="shared" si="115"/>
        <v/>
      </c>
      <c r="AT824" s="125" t="str">
        <f t="shared" si="116"/>
        <v>32CHH15</v>
      </c>
      <c r="AU824" s="125" t="str">
        <f>IF(NOT(AT824=""),VLOOKUP(AT824,[1]PSI_Category!A:B,2,0),"")</f>
        <v>C/M</v>
      </c>
      <c r="AV824" s="125" t="s">
        <v>535</v>
      </c>
      <c r="AW824" s="125" t="s">
        <v>535</v>
      </c>
      <c r="AX824" s="125" t="s">
        <v>535</v>
      </c>
    </row>
    <row r="825" spans="2:50" s="103" customFormat="1" ht="11.4" customHeight="1" x14ac:dyDescent="0.3">
      <c r="B825" s="104" t="s">
        <v>1866</v>
      </c>
      <c r="C825" s="105" t="s">
        <v>2634</v>
      </c>
      <c r="D825" s="106">
        <v>32100</v>
      </c>
      <c r="E825" s="107">
        <v>303</v>
      </c>
      <c r="F825" s="105" t="s">
        <v>1841</v>
      </c>
      <c r="G825" s="107">
        <v>822</v>
      </c>
      <c r="H825" s="105" t="s">
        <v>2655</v>
      </c>
      <c r="I825" s="105" t="s">
        <v>1773</v>
      </c>
      <c r="J825" s="107" t="s">
        <v>293</v>
      </c>
      <c r="K825" s="105">
        <v>92011190</v>
      </c>
      <c r="L825" s="105" t="s">
        <v>2660</v>
      </c>
      <c r="M825" s="105" t="s">
        <v>2675</v>
      </c>
      <c r="N825" s="105" t="s">
        <v>1809</v>
      </c>
      <c r="O825" s="108" t="s">
        <v>160</v>
      </c>
      <c r="P825" s="109" t="s">
        <v>1777</v>
      </c>
      <c r="Q825" s="110"/>
      <c r="R825" s="110"/>
      <c r="S825" s="110"/>
      <c r="T825" s="110"/>
      <c r="U825" s="111"/>
      <c r="V825" s="111"/>
      <c r="W825" s="112"/>
      <c r="X825" s="113"/>
      <c r="Y825" s="114" t="s">
        <v>285</v>
      </c>
      <c r="Z825" s="115">
        <v>100.39</v>
      </c>
      <c r="AA825" s="116">
        <v>14</v>
      </c>
      <c r="AB825" s="117">
        <f t="shared" si="108"/>
        <v>1405.46</v>
      </c>
      <c r="AC825" s="117">
        <f t="shared" si="109"/>
        <v>10.992805390000001</v>
      </c>
      <c r="AD825" s="118"/>
      <c r="AE825" s="117">
        <f t="shared" si="110"/>
        <v>0</v>
      </c>
      <c r="AF825" s="117">
        <f t="shared" si="111"/>
        <v>0</v>
      </c>
      <c r="AG825" s="119">
        <f t="shared" si="112"/>
        <v>14</v>
      </c>
      <c r="AH825" s="120">
        <f t="shared" si="113"/>
        <v>1405.46</v>
      </c>
      <c r="AI825" s="121">
        <f t="shared" si="114"/>
        <v>10.992805390000001</v>
      </c>
      <c r="AJ825" s="122" t="str">
        <f>+C825</f>
        <v>PHILIPPINES</v>
      </c>
      <c r="AK825" s="122" t="str">
        <f>IF(ISNA(VLOOKUP(postponeList!D825,[1]Sheet!$A$2:$B$12,2,FALSE))," ",(VLOOKUP(postponeList!D825,[1]Sheet!$A$2:$B$12,2,FALSE)))</f>
        <v>PESGD</v>
      </c>
      <c r="AL825" s="122" t="str">
        <f>IF(ISNA(VLOOKUP(E825,[1]Sheet!$G$2:$H$40,2,FALSE))," ",VLOOKUP(E825,[1]Sheet!$G$2:$H$40,2,FALSE))</f>
        <v>SOJITZ</v>
      </c>
      <c r="AM825" s="122" t="str">
        <f>IF(ISNA(VLOOKUP(G825,[1]Sheet!$K$2:$L$159,2,FALSE))," ",(VLOOKUP(G825,[1]Sheet!$K$2:$L$159,2,FALSE)))</f>
        <v>AVESCO</v>
      </c>
      <c r="AN825" s="122" t="str">
        <f>IF(ISNA(VLOOKUP(I825&amp;C825,[1]Sheet!$D$2:$E$228,2,FALSE))," ",VLOOKUP(I825&amp;C825,[1]Sheet!$D$2:$E$228,2,FALSE))</f>
        <v>Daniel, Nishimura</v>
      </c>
      <c r="AO825" s="122" t="str">
        <f>+I825&amp;C825</f>
        <v>KDKPHILIPPINES</v>
      </c>
      <c r="AP825" s="122" t="str">
        <f>C825&amp;D825&amp;E825&amp;G825&amp;I825&amp;O825</f>
        <v>PHILIPPINES32100303822KDKMAR</v>
      </c>
      <c r="AQ825" s="122" t="str">
        <f>B825&amp;D825&amp;N825</f>
        <v xml:space="preserve">SOUTH EAST ASIA32100VF </v>
      </c>
      <c r="AR825" s="123" t="str">
        <f>+D825&amp;J825</f>
        <v>32100SE</v>
      </c>
      <c r="AS825" s="124" t="str">
        <f t="shared" si="115"/>
        <v/>
      </c>
      <c r="AT825" s="125" t="str">
        <f t="shared" si="116"/>
        <v>35GSCNA(MOTOR)15</v>
      </c>
      <c r="AU825" s="125" t="str">
        <f>IF(NOT(AT825=""),VLOOKUP(AT825,[1]PSI_Category!A:B,2,0),"")</f>
        <v>H/V</v>
      </c>
      <c r="AV825" s="125" t="s">
        <v>552</v>
      </c>
      <c r="AW825" s="125" t="s">
        <v>552</v>
      </c>
      <c r="AX825" s="125" t="s">
        <v>552</v>
      </c>
    </row>
    <row r="826" spans="2:50" s="103" customFormat="1" ht="11.4" customHeight="1" x14ac:dyDescent="0.3">
      <c r="B826" s="104" t="s">
        <v>1866</v>
      </c>
      <c r="C826" s="105" t="s">
        <v>2634</v>
      </c>
      <c r="D826" s="106">
        <v>32100</v>
      </c>
      <c r="E826" s="107">
        <v>303</v>
      </c>
      <c r="F826" s="105" t="s">
        <v>1841</v>
      </c>
      <c r="G826" s="107">
        <v>822</v>
      </c>
      <c r="H826" s="105" t="s">
        <v>2655</v>
      </c>
      <c r="I826" s="105" t="s">
        <v>1773</v>
      </c>
      <c r="J826" s="107" t="s">
        <v>293</v>
      </c>
      <c r="K826" s="105">
        <v>92011190</v>
      </c>
      <c r="L826" s="105" t="s">
        <v>2660</v>
      </c>
      <c r="M826" s="105" t="s">
        <v>2682</v>
      </c>
      <c r="N826" s="105" t="s">
        <v>1831</v>
      </c>
      <c r="O826" s="108" t="s">
        <v>160</v>
      </c>
      <c r="P826" s="109" t="s">
        <v>1777</v>
      </c>
      <c r="Q826" s="110"/>
      <c r="R826" s="110"/>
      <c r="S826" s="110"/>
      <c r="T826" s="110"/>
      <c r="U826" s="111"/>
      <c r="V826" s="111"/>
      <c r="W826" s="112"/>
      <c r="X826" s="113"/>
      <c r="Y826" s="114" t="s">
        <v>285</v>
      </c>
      <c r="Z826" s="115">
        <v>123.92</v>
      </c>
      <c r="AA826" s="116">
        <v>20</v>
      </c>
      <c r="AB826" s="117">
        <f t="shared" si="108"/>
        <v>2478.4</v>
      </c>
      <c r="AC826" s="117">
        <f t="shared" si="109"/>
        <v>19.384805600000004</v>
      </c>
      <c r="AD826" s="118"/>
      <c r="AE826" s="117">
        <f t="shared" si="110"/>
        <v>0</v>
      </c>
      <c r="AF826" s="117">
        <f t="shared" si="111"/>
        <v>0</v>
      </c>
      <c r="AG826" s="119">
        <f t="shared" si="112"/>
        <v>20</v>
      </c>
      <c r="AH826" s="120">
        <f t="shared" si="113"/>
        <v>2478.4</v>
      </c>
      <c r="AI826" s="121">
        <f t="shared" si="114"/>
        <v>19.384805600000004</v>
      </c>
      <c r="AJ826" s="122" t="str">
        <f>+C826</f>
        <v>PHILIPPINES</v>
      </c>
      <c r="AK826" s="122" t="str">
        <f>IF(ISNA(VLOOKUP(postponeList!D826,[1]Sheet!$A$2:$B$12,2,FALSE))," ",(VLOOKUP(postponeList!D826,[1]Sheet!$A$2:$B$12,2,FALSE)))</f>
        <v>PESGD</v>
      </c>
      <c r="AL826" s="122" t="str">
        <f>IF(ISNA(VLOOKUP(E826,[1]Sheet!$G$2:$H$40,2,FALSE))," ",VLOOKUP(E826,[1]Sheet!$G$2:$H$40,2,FALSE))</f>
        <v>SOJITZ</v>
      </c>
      <c r="AM826" s="122" t="str">
        <f>IF(ISNA(VLOOKUP(G826,[1]Sheet!$K$2:$L$159,2,FALSE))," ",(VLOOKUP(G826,[1]Sheet!$K$2:$L$159,2,FALSE)))</f>
        <v>AVESCO</v>
      </c>
      <c r="AN826" s="122" t="str">
        <f>IF(ISNA(VLOOKUP(I826&amp;C826,[1]Sheet!$D$2:$E$228,2,FALSE))," ",VLOOKUP(I826&amp;C826,[1]Sheet!$D$2:$E$228,2,FALSE))</f>
        <v>Daniel, Nishimura</v>
      </c>
      <c r="AO826" s="122" t="str">
        <f>+I826&amp;C826</f>
        <v>KDKPHILIPPINES</v>
      </c>
      <c r="AP826" s="122" t="str">
        <f>C826&amp;D826&amp;E826&amp;G826&amp;I826&amp;O826</f>
        <v>PHILIPPINES32100303822KDKMAR</v>
      </c>
      <c r="AQ826" s="122" t="str">
        <f>B826&amp;D826&amp;N826</f>
        <v xml:space="preserve">SOUTH EAST ASIA32100CM </v>
      </c>
      <c r="AR826" s="123" t="str">
        <f>+D826&amp;J826</f>
        <v>32100SE</v>
      </c>
      <c r="AS826" s="124" t="str">
        <f t="shared" si="115"/>
        <v/>
      </c>
      <c r="AT826" s="125" t="str">
        <f t="shared" si="116"/>
        <v>38CDG15</v>
      </c>
      <c r="AU826" s="125" t="str">
        <f>IF(NOT(AT826=""),VLOOKUP(AT826,[1]PSI_Category!A:B,2,0),"")</f>
        <v>C/M</v>
      </c>
      <c r="AV826" s="125" t="s">
        <v>535</v>
      </c>
      <c r="AW826" s="125" t="s">
        <v>535</v>
      </c>
      <c r="AX826" s="125" t="s">
        <v>535</v>
      </c>
    </row>
    <row r="827" spans="2:50" s="103" customFormat="1" ht="11.4" customHeight="1" x14ac:dyDescent="0.3">
      <c r="B827" s="104" t="s">
        <v>1866</v>
      </c>
      <c r="C827" s="105" t="s">
        <v>2634</v>
      </c>
      <c r="D827" s="106">
        <v>32100</v>
      </c>
      <c r="E827" s="107">
        <v>303</v>
      </c>
      <c r="F827" s="105" t="s">
        <v>1841</v>
      </c>
      <c r="G827" s="107">
        <v>822</v>
      </c>
      <c r="H827" s="105" t="s">
        <v>2655</v>
      </c>
      <c r="I827" s="105" t="s">
        <v>1773</v>
      </c>
      <c r="J827" s="107" t="s">
        <v>293</v>
      </c>
      <c r="K827" s="105">
        <v>92011190</v>
      </c>
      <c r="L827" s="105" t="s">
        <v>2660</v>
      </c>
      <c r="M827" s="105" t="s">
        <v>2676</v>
      </c>
      <c r="N827" s="105" t="s">
        <v>1831</v>
      </c>
      <c r="O827" s="108" t="s">
        <v>160</v>
      </c>
      <c r="P827" s="109" t="s">
        <v>1777</v>
      </c>
      <c r="Q827" s="110"/>
      <c r="R827" s="110"/>
      <c r="S827" s="110"/>
      <c r="T827" s="110"/>
      <c r="U827" s="111"/>
      <c r="V827" s="111"/>
      <c r="W827" s="112"/>
      <c r="X827" s="113"/>
      <c r="Y827" s="114" t="s">
        <v>285</v>
      </c>
      <c r="Z827" s="115">
        <v>129.93</v>
      </c>
      <c r="AA827" s="116">
        <v>15</v>
      </c>
      <c r="AB827" s="117">
        <f t="shared" si="108"/>
        <v>1948.95</v>
      </c>
      <c r="AC827" s="117">
        <f t="shared" si="109"/>
        <v>15.243712425000002</v>
      </c>
      <c r="AD827" s="118"/>
      <c r="AE827" s="117">
        <f t="shared" si="110"/>
        <v>0</v>
      </c>
      <c r="AF827" s="117">
        <f t="shared" si="111"/>
        <v>0</v>
      </c>
      <c r="AG827" s="119">
        <f t="shared" si="112"/>
        <v>15</v>
      </c>
      <c r="AH827" s="120">
        <f t="shared" si="113"/>
        <v>1948.95</v>
      </c>
      <c r="AI827" s="121">
        <f t="shared" si="114"/>
        <v>15.243712425000002</v>
      </c>
      <c r="AJ827" s="122" t="str">
        <f>+C827</f>
        <v>PHILIPPINES</v>
      </c>
      <c r="AK827" s="122" t="str">
        <f>IF(ISNA(VLOOKUP(postponeList!D827,[1]Sheet!$A$2:$B$12,2,FALSE))," ",(VLOOKUP(postponeList!D827,[1]Sheet!$A$2:$B$12,2,FALSE)))</f>
        <v>PESGD</v>
      </c>
      <c r="AL827" s="122" t="str">
        <f>IF(ISNA(VLOOKUP(E827,[1]Sheet!$G$2:$H$40,2,FALSE))," ",VLOOKUP(E827,[1]Sheet!$G$2:$H$40,2,FALSE))</f>
        <v>SOJITZ</v>
      </c>
      <c r="AM827" s="122" t="str">
        <f>IF(ISNA(VLOOKUP(G827,[1]Sheet!$K$2:$L$159,2,FALSE))," ",(VLOOKUP(G827,[1]Sheet!$K$2:$L$159,2,FALSE)))</f>
        <v>AVESCO</v>
      </c>
      <c r="AN827" s="122" t="str">
        <f>IF(ISNA(VLOOKUP(I827&amp;C827,[1]Sheet!$D$2:$E$228,2,FALSE))," ",VLOOKUP(I827&amp;C827,[1]Sheet!$D$2:$E$228,2,FALSE))</f>
        <v>Daniel, Nishimura</v>
      </c>
      <c r="AO827" s="122" t="str">
        <f>+I827&amp;C827</f>
        <v>KDKPHILIPPINES</v>
      </c>
      <c r="AP827" s="122" t="str">
        <f>C827&amp;D827&amp;E827&amp;G827&amp;I827&amp;O827</f>
        <v>PHILIPPINES32100303822KDKMAR</v>
      </c>
      <c r="AQ827" s="122" t="str">
        <f>B827&amp;D827&amp;N827</f>
        <v xml:space="preserve">SOUTH EAST ASIA32100CM </v>
      </c>
      <c r="AR827" s="123" t="str">
        <f>+D827&amp;J827</f>
        <v>32100SE</v>
      </c>
      <c r="AS827" s="124" t="str">
        <f t="shared" si="115"/>
        <v/>
      </c>
      <c r="AT827" s="125" t="str">
        <f t="shared" si="116"/>
        <v>38CHG15</v>
      </c>
      <c r="AU827" s="125" t="str">
        <f>IF(NOT(AT827=""),VLOOKUP(AT827,[1]PSI_Category!A:B,2,0),"")</f>
        <v>C/M</v>
      </c>
      <c r="AV827" s="125" t="s">
        <v>535</v>
      </c>
      <c r="AW827" s="125" t="s">
        <v>535</v>
      </c>
      <c r="AX827" s="125" t="s">
        <v>535</v>
      </c>
    </row>
    <row r="828" spans="2:50" s="103" customFormat="1" ht="11.4" customHeight="1" x14ac:dyDescent="0.3">
      <c r="B828" s="104" t="s">
        <v>1866</v>
      </c>
      <c r="C828" s="105" t="s">
        <v>2634</v>
      </c>
      <c r="D828" s="106">
        <v>32100</v>
      </c>
      <c r="E828" s="107">
        <v>303</v>
      </c>
      <c r="F828" s="105" t="s">
        <v>1841</v>
      </c>
      <c r="G828" s="107">
        <v>822</v>
      </c>
      <c r="H828" s="105" t="s">
        <v>2655</v>
      </c>
      <c r="I828" s="105" t="s">
        <v>1773</v>
      </c>
      <c r="J828" s="107" t="s">
        <v>293</v>
      </c>
      <c r="K828" s="105">
        <v>92011190</v>
      </c>
      <c r="L828" s="105" t="s">
        <v>2660</v>
      </c>
      <c r="M828" s="105" t="s">
        <v>2683</v>
      </c>
      <c r="N828" s="105" t="s">
        <v>1809</v>
      </c>
      <c r="O828" s="108" t="s">
        <v>160</v>
      </c>
      <c r="P828" s="109" t="s">
        <v>1777</v>
      </c>
      <c r="Q828" s="110"/>
      <c r="R828" s="110"/>
      <c r="S828" s="110"/>
      <c r="T828" s="110"/>
      <c r="U828" s="111"/>
      <c r="V828" s="111"/>
      <c r="W828" s="112"/>
      <c r="X828" s="113"/>
      <c r="Y828" s="114" t="s">
        <v>285</v>
      </c>
      <c r="Z828" s="115">
        <v>122.92</v>
      </c>
      <c r="AA828" s="116">
        <v>40</v>
      </c>
      <c r="AB828" s="117">
        <f t="shared" si="108"/>
        <v>4916.8</v>
      </c>
      <c r="AC828" s="117">
        <f t="shared" si="109"/>
        <v>38.456751200000006</v>
      </c>
      <c r="AD828" s="118"/>
      <c r="AE828" s="117">
        <f t="shared" si="110"/>
        <v>0</v>
      </c>
      <c r="AF828" s="117">
        <f t="shared" si="111"/>
        <v>0</v>
      </c>
      <c r="AG828" s="119">
        <f t="shared" si="112"/>
        <v>40</v>
      </c>
      <c r="AH828" s="120">
        <f t="shared" si="113"/>
        <v>4916.8</v>
      </c>
      <c r="AI828" s="121">
        <f t="shared" si="114"/>
        <v>38.456751200000006</v>
      </c>
      <c r="AJ828" s="122" t="str">
        <f>+C828</f>
        <v>PHILIPPINES</v>
      </c>
      <c r="AK828" s="122" t="str">
        <f>IF(ISNA(VLOOKUP(postponeList!D828,[1]Sheet!$A$2:$B$12,2,FALSE))," ",(VLOOKUP(postponeList!D828,[1]Sheet!$A$2:$B$12,2,FALSE)))</f>
        <v>PESGD</v>
      </c>
      <c r="AL828" s="122" t="str">
        <f>IF(ISNA(VLOOKUP(E828,[1]Sheet!$G$2:$H$40,2,FALSE))," ",VLOOKUP(E828,[1]Sheet!$G$2:$H$40,2,FALSE))</f>
        <v>SOJITZ</v>
      </c>
      <c r="AM828" s="122" t="str">
        <f>IF(ISNA(VLOOKUP(G828,[1]Sheet!$K$2:$L$159,2,FALSE))," ",(VLOOKUP(G828,[1]Sheet!$K$2:$L$159,2,FALSE)))</f>
        <v>AVESCO</v>
      </c>
      <c r="AN828" s="122" t="str">
        <f>IF(ISNA(VLOOKUP(I828&amp;C828,[1]Sheet!$D$2:$E$228,2,FALSE))," ",VLOOKUP(I828&amp;C828,[1]Sheet!$D$2:$E$228,2,FALSE))</f>
        <v>Daniel, Nishimura</v>
      </c>
      <c r="AO828" s="122" t="str">
        <f>+I828&amp;C828</f>
        <v>KDKPHILIPPINES</v>
      </c>
      <c r="AP828" s="122" t="str">
        <f>C828&amp;D828&amp;E828&amp;G828&amp;I828&amp;O828</f>
        <v>PHILIPPINES32100303822KDKMAR</v>
      </c>
      <c r="AQ828" s="122" t="str">
        <f>B828&amp;D828&amp;N828</f>
        <v xml:space="preserve">SOUTH EAST ASIA32100VF </v>
      </c>
      <c r="AR828" s="123" t="str">
        <f>+D828&amp;J828</f>
        <v>32100SE</v>
      </c>
      <c r="AS828" s="124" t="str">
        <f t="shared" si="115"/>
        <v/>
      </c>
      <c r="AT828" s="125" t="str">
        <f t="shared" si="116"/>
        <v>40GSCNA(MOTOR)15</v>
      </c>
      <c r="AU828" s="125" t="str">
        <f>IF(NOT(AT828=""),VLOOKUP(AT828,[1]PSI_Category!A:B,2,0),"")</f>
        <v>H/V</v>
      </c>
      <c r="AV828" s="125" t="s">
        <v>552</v>
      </c>
      <c r="AW828" s="125" t="s">
        <v>552</v>
      </c>
      <c r="AX828" s="125" t="s">
        <v>552</v>
      </c>
    </row>
    <row r="829" spans="2:50" s="103" customFormat="1" ht="11.4" customHeight="1" x14ac:dyDescent="0.3">
      <c r="B829" s="104" t="s">
        <v>1866</v>
      </c>
      <c r="C829" s="105" t="s">
        <v>2634</v>
      </c>
      <c r="D829" s="106">
        <v>32100</v>
      </c>
      <c r="E829" s="107">
        <v>303</v>
      </c>
      <c r="F829" s="105" t="s">
        <v>1841</v>
      </c>
      <c r="G829" s="107">
        <v>822</v>
      </c>
      <c r="H829" s="105" t="s">
        <v>2655</v>
      </c>
      <c r="I829" s="105" t="s">
        <v>1773</v>
      </c>
      <c r="J829" s="107" t="s">
        <v>293</v>
      </c>
      <c r="K829" s="105">
        <v>92011190</v>
      </c>
      <c r="L829" s="105" t="s">
        <v>2660</v>
      </c>
      <c r="M829" s="105" t="s">
        <v>2684</v>
      </c>
      <c r="N829" s="105" t="s">
        <v>2070</v>
      </c>
      <c r="O829" s="108" t="s">
        <v>160</v>
      </c>
      <c r="P829" s="109" t="s">
        <v>1777</v>
      </c>
      <c r="Q829" s="162"/>
      <c r="R829" s="110"/>
      <c r="S829" s="110"/>
      <c r="T829" s="110"/>
      <c r="U829" s="111"/>
      <c r="V829" s="111"/>
      <c r="W829" s="112"/>
      <c r="X829" s="113"/>
      <c r="Y829" s="114" t="s">
        <v>285</v>
      </c>
      <c r="Z829" s="115">
        <v>121.5</v>
      </c>
      <c r="AA829" s="116">
        <v>120</v>
      </c>
      <c r="AB829" s="117">
        <f t="shared" si="108"/>
        <v>14580</v>
      </c>
      <c r="AC829" s="117">
        <f t="shared" si="109"/>
        <v>114.03747</v>
      </c>
      <c r="AD829" s="118"/>
      <c r="AE829" s="117">
        <f t="shared" si="110"/>
        <v>0</v>
      </c>
      <c r="AF829" s="117">
        <f t="shared" si="111"/>
        <v>0</v>
      </c>
      <c r="AG829" s="119">
        <f t="shared" si="112"/>
        <v>120</v>
      </c>
      <c r="AH829" s="120">
        <f t="shared" si="113"/>
        <v>14580</v>
      </c>
      <c r="AI829" s="121">
        <f t="shared" si="114"/>
        <v>114.03747</v>
      </c>
      <c r="AJ829" s="122" t="str">
        <f>+C829</f>
        <v>PHILIPPINES</v>
      </c>
      <c r="AK829" s="122" t="str">
        <f>IF(ISNA(VLOOKUP(postponeList!D829,[1]Sheet!$A$2:$B$12,2,FALSE))," ",(VLOOKUP(postponeList!D829,[1]Sheet!$A$2:$B$12,2,FALSE)))</f>
        <v>PESGD</v>
      </c>
      <c r="AL829" s="122" t="str">
        <f>IF(ISNA(VLOOKUP(E829,[1]Sheet!$G$2:$H$40,2,FALSE))," ",VLOOKUP(E829,[1]Sheet!$G$2:$H$40,2,FALSE))</f>
        <v>SOJITZ</v>
      </c>
      <c r="AM829" s="122" t="str">
        <f>IF(ISNA(VLOOKUP(G829,[1]Sheet!$K$2:$L$159,2,FALSE))," ",(VLOOKUP(G829,[1]Sheet!$K$2:$L$159,2,FALSE)))</f>
        <v>AVESCO</v>
      </c>
      <c r="AN829" s="122" t="str">
        <f>IF(ISNA(VLOOKUP(I829&amp;C829,[1]Sheet!$D$2:$E$228,2,FALSE))," ",VLOOKUP(I829&amp;C829,[1]Sheet!$D$2:$E$228,2,FALSE))</f>
        <v>Daniel, Nishimura</v>
      </c>
      <c r="AO829" s="122" t="str">
        <f>+I829&amp;C829</f>
        <v>KDKPHILIPPINES</v>
      </c>
      <c r="AP829" s="122" t="str">
        <f>C829&amp;D829&amp;E829&amp;G829&amp;I829&amp;O829</f>
        <v>PHILIPPINES32100303822KDKMAR</v>
      </c>
      <c r="AQ829" s="122" t="str">
        <f>B829&amp;D829&amp;N829</f>
        <v xml:space="preserve">SOUTH EAST ASIA32100HD </v>
      </c>
      <c r="AR829" s="123" t="str">
        <f>+D829&amp;J829</f>
        <v>32100SE</v>
      </c>
      <c r="AS829" s="124" t="str">
        <f t="shared" si="115"/>
        <v/>
      </c>
      <c r="AT829" s="125" t="str">
        <f t="shared" si="116"/>
        <v>T09ACECCHP</v>
      </c>
      <c r="AU829" s="125" t="str">
        <f>IF(NOT(AT829=""),VLOOKUP(AT829,[1]PSI_Category!A:B,2,0),"")</f>
        <v>H/D</v>
      </c>
      <c r="AV829" s="125" t="s">
        <v>2071</v>
      </c>
      <c r="AW829" s="125" t="s">
        <v>2071</v>
      </c>
      <c r="AX829" s="125" t="s">
        <v>2071</v>
      </c>
    </row>
    <row r="830" spans="2:50" s="103" customFormat="1" ht="11.4" customHeight="1" x14ac:dyDescent="0.3">
      <c r="B830" s="104" t="s">
        <v>1866</v>
      </c>
      <c r="C830" s="105" t="s">
        <v>1962</v>
      </c>
      <c r="D830" s="106">
        <v>31200</v>
      </c>
      <c r="E830" s="107">
        <v>303</v>
      </c>
      <c r="F830" s="105" t="s">
        <v>1841</v>
      </c>
      <c r="G830" s="107">
        <v>585</v>
      </c>
      <c r="H830" s="105" t="s">
        <v>1963</v>
      </c>
      <c r="I830" s="105" t="s">
        <v>1773</v>
      </c>
      <c r="J830" s="107" t="s">
        <v>304</v>
      </c>
      <c r="K830" s="105">
        <v>92011201</v>
      </c>
      <c r="L830" s="105" t="s">
        <v>2685</v>
      </c>
      <c r="M830" s="105" t="s">
        <v>2686</v>
      </c>
      <c r="N830" s="105" t="s">
        <v>1799</v>
      </c>
      <c r="O830" s="108" t="s">
        <v>160</v>
      </c>
      <c r="P830" s="109" t="s">
        <v>1777</v>
      </c>
      <c r="Q830" s="110"/>
      <c r="R830" s="110"/>
      <c r="S830" s="110"/>
      <c r="T830" s="110"/>
      <c r="U830" s="111"/>
      <c r="V830" s="111"/>
      <c r="W830" s="112"/>
      <c r="X830" s="113"/>
      <c r="Y830" s="114" t="s">
        <v>285</v>
      </c>
      <c r="Z830" s="115">
        <v>2.27</v>
      </c>
      <c r="AA830" s="116">
        <v>108</v>
      </c>
      <c r="AB830" s="117">
        <f t="shared" si="108"/>
        <v>245.16</v>
      </c>
      <c r="AC830" s="117">
        <f t="shared" si="109"/>
        <v>1.9175189400000001</v>
      </c>
      <c r="AD830" s="118"/>
      <c r="AE830" s="117">
        <f t="shared" si="110"/>
        <v>0</v>
      </c>
      <c r="AF830" s="117">
        <f t="shared" si="111"/>
        <v>0</v>
      </c>
      <c r="AG830" s="119">
        <f t="shared" si="112"/>
        <v>108</v>
      </c>
      <c r="AH830" s="120">
        <f t="shared" si="113"/>
        <v>245.16</v>
      </c>
      <c r="AI830" s="121">
        <f t="shared" si="114"/>
        <v>1.9175189400000001</v>
      </c>
      <c r="AJ830" s="122" t="str">
        <f>+C830</f>
        <v>SINGAPORE</v>
      </c>
      <c r="AK830" s="122" t="str">
        <f>IF(ISNA(VLOOKUP(postponeList!D830,[1]Sheet!$A$2:$B$12,2,FALSE))," ",(VLOOKUP(postponeList!D830,[1]Sheet!$A$2:$B$12,2,FALSE)))</f>
        <v>PMMA</v>
      </c>
      <c r="AL830" s="122" t="str">
        <f>IF(ISNA(VLOOKUP(E830,[1]Sheet!$G$2:$H$40,2,FALSE))," ",VLOOKUP(E830,[1]Sheet!$G$2:$H$40,2,FALSE))</f>
        <v>SOJITZ</v>
      </c>
      <c r="AM830" s="122" t="str">
        <f>IF(ISNA(VLOOKUP(G830,[1]Sheet!$K$2:$L$159,2,FALSE))," ",(VLOOKUP(G830,[1]Sheet!$K$2:$L$159,2,FALSE)))</f>
        <v>CAPITAL</v>
      </c>
      <c r="AN830" s="122" t="str">
        <f>IF(ISNA(VLOOKUP(I830&amp;C830,[1]Sheet!$D$2:$E$228,2,FALSE))," ",VLOOKUP(I830&amp;C830,[1]Sheet!$D$2:$E$228,2,FALSE))</f>
        <v>Daniel, Nishimura</v>
      </c>
      <c r="AO830" s="122" t="str">
        <f>+I830&amp;C830</f>
        <v>KDKSINGAPORE</v>
      </c>
      <c r="AP830" s="122" t="str">
        <f>C830&amp;D830&amp;E830&amp;G830&amp;I830&amp;O830</f>
        <v>SINGAPORE31200303585KDKMAR</v>
      </c>
      <c r="AQ830" s="122" t="str">
        <f>B830&amp;D830&amp;N830</f>
        <v xml:space="preserve">SOUTH EAST ASIA31200CF </v>
      </c>
      <c r="AR830" s="123" t="str">
        <f>+D830&amp;J830</f>
        <v>31200PC</v>
      </c>
      <c r="AS830" s="124" t="str">
        <f t="shared" si="115"/>
        <v/>
      </c>
      <c r="AT830" s="125" t="str">
        <f t="shared" si="116"/>
        <v>KZ40PWH</v>
      </c>
      <c r="AU830" s="125" t="str">
        <f>IF(NOT(AT830=""),VLOOKUP(AT830,[1]PSI_Category!A:B,2,0),"")</f>
        <v>C/F</v>
      </c>
      <c r="AV830" s="125" t="s">
        <v>1800</v>
      </c>
      <c r="AW830" s="125" t="s">
        <v>1800</v>
      </c>
      <c r="AX830" s="125" t="s">
        <v>1800</v>
      </c>
    </row>
    <row r="831" spans="2:50" s="103" customFormat="1" ht="11.4" customHeight="1" x14ac:dyDescent="0.3">
      <c r="B831" s="104" t="s">
        <v>1866</v>
      </c>
      <c r="C831" s="105" t="s">
        <v>1962</v>
      </c>
      <c r="D831" s="106">
        <v>31200</v>
      </c>
      <c r="E831" s="107">
        <v>303</v>
      </c>
      <c r="F831" s="105" t="s">
        <v>1841</v>
      </c>
      <c r="G831" s="107">
        <v>585</v>
      </c>
      <c r="H831" s="105" t="s">
        <v>1963</v>
      </c>
      <c r="I831" s="105" t="s">
        <v>1773</v>
      </c>
      <c r="J831" s="107" t="s">
        <v>293</v>
      </c>
      <c r="K831" s="105">
        <v>92010336</v>
      </c>
      <c r="L831" s="105" t="s">
        <v>2687</v>
      </c>
      <c r="M831" s="105" t="s">
        <v>2688</v>
      </c>
      <c r="N831" s="105" t="s">
        <v>1789</v>
      </c>
      <c r="O831" s="108" t="s">
        <v>160</v>
      </c>
      <c r="P831" s="109" t="s">
        <v>1777</v>
      </c>
      <c r="Q831" s="110"/>
      <c r="R831" s="110"/>
      <c r="S831" s="110"/>
      <c r="T831" s="110"/>
      <c r="U831" s="111"/>
      <c r="V831" s="111"/>
      <c r="W831" s="112"/>
      <c r="X831" s="113"/>
      <c r="Y831" s="114" t="s">
        <v>285</v>
      </c>
      <c r="Z831" s="115">
        <v>48.9</v>
      </c>
      <c r="AA831" s="116">
        <v>500</v>
      </c>
      <c r="AB831" s="117">
        <f t="shared" si="108"/>
        <v>24450</v>
      </c>
      <c r="AC831" s="117">
        <f t="shared" si="109"/>
        <v>191.23567500000001</v>
      </c>
      <c r="AD831" s="118"/>
      <c r="AE831" s="117">
        <f t="shared" si="110"/>
        <v>0</v>
      </c>
      <c r="AF831" s="117">
        <f t="shared" si="111"/>
        <v>0</v>
      </c>
      <c r="AG831" s="119">
        <f t="shared" si="112"/>
        <v>500</v>
      </c>
      <c r="AH831" s="120">
        <f t="shared" si="113"/>
        <v>24450</v>
      </c>
      <c r="AI831" s="121">
        <f t="shared" si="114"/>
        <v>191.23567500000001</v>
      </c>
      <c r="AJ831" s="122" t="str">
        <f>+C831</f>
        <v>SINGAPORE</v>
      </c>
      <c r="AK831" s="122" t="str">
        <f>IF(ISNA(VLOOKUP(postponeList!D831,[1]Sheet!$A$2:$B$12,2,FALSE))," ",(VLOOKUP(postponeList!D831,[1]Sheet!$A$2:$B$12,2,FALSE)))</f>
        <v>PMMA</v>
      </c>
      <c r="AL831" s="122" t="str">
        <f>IF(ISNA(VLOOKUP(E831,[1]Sheet!$G$2:$H$40,2,FALSE))," ",VLOOKUP(E831,[1]Sheet!$G$2:$H$40,2,FALSE))</f>
        <v>SOJITZ</v>
      </c>
      <c r="AM831" s="122" t="str">
        <f>IF(ISNA(VLOOKUP(G831,[1]Sheet!$K$2:$L$159,2,FALSE))," ",(VLOOKUP(G831,[1]Sheet!$K$2:$L$159,2,FALSE)))</f>
        <v>CAPITAL</v>
      </c>
      <c r="AN831" s="122" t="str">
        <f>IF(ISNA(VLOOKUP(I831&amp;C831,[1]Sheet!$D$2:$E$228,2,FALSE))," ",VLOOKUP(I831&amp;C831,[1]Sheet!$D$2:$E$228,2,FALSE))</f>
        <v>Daniel, Nishimura</v>
      </c>
      <c r="AO831" s="122" t="str">
        <f>+I831&amp;C831</f>
        <v>KDKSINGAPORE</v>
      </c>
      <c r="AP831" s="122" t="str">
        <f>C831&amp;D831&amp;E831&amp;G831&amp;I831&amp;O831</f>
        <v>SINGAPORE31200303585KDKMAR</v>
      </c>
      <c r="AQ831" s="122" t="str">
        <f>B831&amp;D831&amp;N831</f>
        <v xml:space="preserve">SOUTH EAST ASIA31200WF </v>
      </c>
      <c r="AR831" s="123" t="str">
        <f>+D831&amp;J831</f>
        <v>31200SE</v>
      </c>
      <c r="AS831" s="124" t="str">
        <f t="shared" si="115"/>
        <v/>
      </c>
      <c r="AT831" s="125" t="str">
        <f t="shared" si="116"/>
        <v>M40MSNBHGZ</v>
      </c>
      <c r="AU831" s="125" t="str">
        <f>IF(NOT(AT831=""),VLOOKUP(AT831,[1]PSI_Category!A:B,2,0),"")</f>
        <v>W/F</v>
      </c>
      <c r="AV831" s="125" t="s">
        <v>1778</v>
      </c>
      <c r="AW831" s="125" t="s">
        <v>1790</v>
      </c>
      <c r="AX831" s="125" t="s">
        <v>1790</v>
      </c>
    </row>
    <row r="832" spans="2:50" s="103" customFormat="1" ht="11.4" customHeight="1" x14ac:dyDescent="0.3">
      <c r="B832" s="104" t="s">
        <v>1866</v>
      </c>
      <c r="C832" s="105" t="s">
        <v>1962</v>
      </c>
      <c r="D832" s="106">
        <v>31200</v>
      </c>
      <c r="E832" s="107">
        <v>303</v>
      </c>
      <c r="F832" s="105" t="s">
        <v>1841</v>
      </c>
      <c r="G832" s="107">
        <v>585</v>
      </c>
      <c r="H832" s="105" t="s">
        <v>1963</v>
      </c>
      <c r="I832" s="105" t="s">
        <v>1773</v>
      </c>
      <c r="J832" s="107" t="s">
        <v>293</v>
      </c>
      <c r="K832" s="105">
        <v>92010829</v>
      </c>
      <c r="L832" s="105" t="s">
        <v>2689</v>
      </c>
      <c r="M832" s="105" t="s">
        <v>2690</v>
      </c>
      <c r="N832" s="105" t="s">
        <v>1799</v>
      </c>
      <c r="O832" s="108" t="s">
        <v>160</v>
      </c>
      <c r="P832" s="109" t="s">
        <v>1777</v>
      </c>
      <c r="Q832" s="110"/>
      <c r="R832" s="110"/>
      <c r="S832" s="110"/>
      <c r="T832" s="110"/>
      <c r="U832" s="111"/>
      <c r="V832" s="111"/>
      <c r="W832" s="112"/>
      <c r="X832" s="113"/>
      <c r="Y832" s="114" t="s">
        <v>285</v>
      </c>
      <c r="Z832" s="115">
        <v>126.94</v>
      </c>
      <c r="AA832" s="116">
        <v>400</v>
      </c>
      <c r="AB832" s="117">
        <f t="shared" si="108"/>
        <v>50776</v>
      </c>
      <c r="AC832" s="117">
        <f t="shared" si="109"/>
        <v>397.14448399999998</v>
      </c>
      <c r="AD832" s="118"/>
      <c r="AE832" s="117">
        <f t="shared" si="110"/>
        <v>0</v>
      </c>
      <c r="AF832" s="117">
        <f t="shared" si="111"/>
        <v>0</v>
      </c>
      <c r="AG832" s="119">
        <f t="shared" si="112"/>
        <v>400</v>
      </c>
      <c r="AH832" s="120">
        <f t="shared" si="113"/>
        <v>50776</v>
      </c>
      <c r="AI832" s="121">
        <f t="shared" si="114"/>
        <v>397.14448399999998</v>
      </c>
      <c r="AJ832" s="122" t="str">
        <f>+C832</f>
        <v>SINGAPORE</v>
      </c>
      <c r="AK832" s="122" t="str">
        <f>IF(ISNA(VLOOKUP(postponeList!D832,[1]Sheet!$A$2:$B$12,2,FALSE))," ",(VLOOKUP(postponeList!D832,[1]Sheet!$A$2:$B$12,2,FALSE)))</f>
        <v>PMMA</v>
      </c>
      <c r="AL832" s="122" t="str">
        <f>IF(ISNA(VLOOKUP(E832,[1]Sheet!$G$2:$H$40,2,FALSE))," ",VLOOKUP(E832,[1]Sheet!$G$2:$H$40,2,FALSE))</f>
        <v>SOJITZ</v>
      </c>
      <c r="AM832" s="122" t="str">
        <f>IF(ISNA(VLOOKUP(G832,[1]Sheet!$K$2:$L$159,2,FALSE))," ",(VLOOKUP(G832,[1]Sheet!$K$2:$L$159,2,FALSE)))</f>
        <v>CAPITAL</v>
      </c>
      <c r="AN832" s="122" t="str">
        <f>IF(ISNA(VLOOKUP(I832&amp;C832,[1]Sheet!$D$2:$E$228,2,FALSE))," ",VLOOKUP(I832&amp;C832,[1]Sheet!$D$2:$E$228,2,FALSE))</f>
        <v>Daniel, Nishimura</v>
      </c>
      <c r="AO832" s="122" t="str">
        <f>+I832&amp;C832</f>
        <v>KDKSINGAPORE</v>
      </c>
      <c r="AP832" s="122" t="str">
        <f>C832&amp;D832&amp;E832&amp;G832&amp;I832&amp;O832</f>
        <v>SINGAPORE31200303585KDKMAR</v>
      </c>
      <c r="AQ832" s="122" t="str">
        <f>B832&amp;D832&amp;N832</f>
        <v xml:space="preserve">SOUTH EAST ASIA31200CF </v>
      </c>
      <c r="AR832" s="123" t="str">
        <f>+D832&amp;J832</f>
        <v>31200SE</v>
      </c>
      <c r="AS832" s="124" t="str">
        <f t="shared" si="115"/>
        <v/>
      </c>
      <c r="AT832" s="125" t="str">
        <f t="shared" si="116"/>
        <v>T60AWSTBFQWZ</v>
      </c>
      <c r="AU832" s="125" t="e">
        <f>IF(NOT(AT832=""),VLOOKUP(AT832,[1]PSI_Category!A:B,2,0),"")</f>
        <v>#N/A</v>
      </c>
      <c r="AV832" s="125" t="s">
        <v>1800</v>
      </c>
      <c r="AW832" s="125" t="s">
        <v>1800</v>
      </c>
      <c r="AX832" s="125" t="s">
        <v>1800</v>
      </c>
    </row>
    <row r="833" spans="2:50" s="103" customFormat="1" ht="11.4" customHeight="1" x14ac:dyDescent="0.3">
      <c r="B833" s="104" t="s">
        <v>1866</v>
      </c>
      <c r="C833" s="105" t="s">
        <v>1962</v>
      </c>
      <c r="D833" s="106">
        <v>31200</v>
      </c>
      <c r="E833" s="107">
        <v>303</v>
      </c>
      <c r="F833" s="105" t="s">
        <v>1841</v>
      </c>
      <c r="G833" s="107">
        <v>585</v>
      </c>
      <c r="H833" s="105" t="s">
        <v>1963</v>
      </c>
      <c r="I833" s="105" t="s">
        <v>1773</v>
      </c>
      <c r="J833" s="107" t="s">
        <v>293</v>
      </c>
      <c r="K833" s="105">
        <v>92010830</v>
      </c>
      <c r="L833" s="105" t="s">
        <v>2691</v>
      </c>
      <c r="M833" s="105" t="s">
        <v>2692</v>
      </c>
      <c r="N833" s="105" t="s">
        <v>1789</v>
      </c>
      <c r="O833" s="108" t="s">
        <v>160</v>
      </c>
      <c r="P833" s="109" t="s">
        <v>1777</v>
      </c>
      <c r="Q833" s="110"/>
      <c r="R833" s="110"/>
      <c r="S833" s="110"/>
      <c r="T833" s="110"/>
      <c r="U833" s="111"/>
      <c r="V833" s="111"/>
      <c r="W833" s="112"/>
      <c r="X833" s="113"/>
      <c r="Y833" s="114" t="s">
        <v>285</v>
      </c>
      <c r="Z833" s="115">
        <v>81.44</v>
      </c>
      <c r="AA833" s="116">
        <v>400</v>
      </c>
      <c r="AB833" s="117">
        <f t="shared" si="108"/>
        <v>32576</v>
      </c>
      <c r="AC833" s="117">
        <f t="shared" si="109"/>
        <v>254.793184</v>
      </c>
      <c r="AD833" s="118"/>
      <c r="AE833" s="117">
        <f t="shared" si="110"/>
        <v>0</v>
      </c>
      <c r="AF833" s="117">
        <f t="shared" si="111"/>
        <v>0</v>
      </c>
      <c r="AG833" s="119">
        <f t="shared" si="112"/>
        <v>400</v>
      </c>
      <c r="AH833" s="120">
        <f t="shared" si="113"/>
        <v>32576</v>
      </c>
      <c r="AI833" s="121">
        <f t="shared" si="114"/>
        <v>254.793184</v>
      </c>
      <c r="AJ833" s="122" t="str">
        <f>+C833</f>
        <v>SINGAPORE</v>
      </c>
      <c r="AK833" s="122" t="str">
        <f>IF(ISNA(VLOOKUP(postponeList!D833,[1]Sheet!$A$2:$B$12,2,FALSE))," ",(VLOOKUP(postponeList!D833,[1]Sheet!$A$2:$B$12,2,FALSE)))</f>
        <v>PMMA</v>
      </c>
      <c r="AL833" s="122" t="str">
        <f>IF(ISNA(VLOOKUP(E833,[1]Sheet!$G$2:$H$40,2,FALSE))," ",VLOOKUP(E833,[1]Sheet!$G$2:$H$40,2,FALSE))</f>
        <v>SOJITZ</v>
      </c>
      <c r="AM833" s="122" t="str">
        <f>IF(ISNA(VLOOKUP(G833,[1]Sheet!$K$2:$L$159,2,FALSE))," ",(VLOOKUP(G833,[1]Sheet!$K$2:$L$159,2,FALSE)))</f>
        <v>CAPITAL</v>
      </c>
      <c r="AN833" s="122" t="str">
        <f>IF(ISNA(VLOOKUP(I833&amp;C833,[1]Sheet!$D$2:$E$228,2,FALSE))," ",VLOOKUP(I833&amp;C833,[1]Sheet!$D$2:$E$228,2,FALSE))</f>
        <v>Daniel, Nishimura</v>
      </c>
      <c r="AO833" s="122" t="str">
        <f>+I833&amp;C833</f>
        <v>KDKSINGAPORE</v>
      </c>
      <c r="AP833" s="122" t="str">
        <f>C833&amp;D833&amp;E833&amp;G833&amp;I833&amp;O833</f>
        <v>SINGAPORE31200303585KDKMAR</v>
      </c>
      <c r="AQ833" s="122" t="str">
        <f>B833&amp;D833&amp;N833</f>
        <v xml:space="preserve">SOUTH EAST ASIA31200WF </v>
      </c>
      <c r="AR833" s="123" t="str">
        <f>+D833&amp;J833</f>
        <v>31200SE</v>
      </c>
      <c r="AS833" s="124" t="str">
        <f t="shared" si="115"/>
        <v/>
      </c>
      <c r="AT833" s="125" t="str">
        <f t="shared" si="116"/>
        <v>YU50XNBKKGS</v>
      </c>
      <c r="AU833" s="125" t="str">
        <f>IF(NOT(AT833=""),VLOOKUP(AT833,[1]PSI_Category!A:B,2,0),"")</f>
        <v>W/F</v>
      </c>
      <c r="AV833" s="125" t="s">
        <v>1778</v>
      </c>
      <c r="AW833" s="125" t="s">
        <v>1790</v>
      </c>
      <c r="AX833" s="125" t="s">
        <v>1790</v>
      </c>
    </row>
    <row r="834" spans="2:50" s="103" customFormat="1" ht="11.4" customHeight="1" x14ac:dyDescent="0.3">
      <c r="B834" s="104" t="s">
        <v>1866</v>
      </c>
      <c r="C834" s="105" t="s">
        <v>1962</v>
      </c>
      <c r="D834" s="106">
        <v>31200</v>
      </c>
      <c r="E834" s="107">
        <v>303</v>
      </c>
      <c r="F834" s="105" t="s">
        <v>1841</v>
      </c>
      <c r="G834" s="107">
        <v>585</v>
      </c>
      <c r="H834" s="105" t="s">
        <v>1963</v>
      </c>
      <c r="I834" s="105" t="s">
        <v>1773</v>
      </c>
      <c r="J834" s="107" t="s">
        <v>293</v>
      </c>
      <c r="K834" s="105">
        <v>92010830</v>
      </c>
      <c r="L834" s="105" t="s">
        <v>2691</v>
      </c>
      <c r="M834" s="105" t="s">
        <v>2693</v>
      </c>
      <c r="N834" s="105" t="s">
        <v>1789</v>
      </c>
      <c r="O834" s="108" t="s">
        <v>160</v>
      </c>
      <c r="P834" s="109" t="s">
        <v>1777</v>
      </c>
      <c r="Q834" s="110"/>
      <c r="R834" s="110"/>
      <c r="S834" s="110"/>
      <c r="T834" s="110"/>
      <c r="U834" s="111"/>
      <c r="V834" s="111"/>
      <c r="W834" s="112"/>
      <c r="X834" s="113"/>
      <c r="Y834" s="114" t="s">
        <v>285</v>
      </c>
      <c r="Z834" s="115">
        <v>78.760000000000005</v>
      </c>
      <c r="AA834" s="116">
        <v>600</v>
      </c>
      <c r="AB834" s="117">
        <f t="shared" si="108"/>
        <v>47256</v>
      </c>
      <c r="AC834" s="117">
        <f t="shared" si="109"/>
        <v>369.61280399999998</v>
      </c>
      <c r="AD834" s="118"/>
      <c r="AE834" s="117">
        <f t="shared" si="110"/>
        <v>0</v>
      </c>
      <c r="AF834" s="117">
        <f t="shared" si="111"/>
        <v>0</v>
      </c>
      <c r="AG834" s="119">
        <f t="shared" si="112"/>
        <v>600</v>
      </c>
      <c r="AH834" s="120">
        <f t="shared" si="113"/>
        <v>47256</v>
      </c>
      <c r="AI834" s="121">
        <f t="shared" si="114"/>
        <v>369.61280399999998</v>
      </c>
      <c r="AJ834" s="122" t="str">
        <f>+C834</f>
        <v>SINGAPORE</v>
      </c>
      <c r="AK834" s="122" t="str">
        <f>IF(ISNA(VLOOKUP(postponeList!D834,[1]Sheet!$A$2:$B$12,2,FALSE))," ",(VLOOKUP(postponeList!D834,[1]Sheet!$A$2:$B$12,2,FALSE)))</f>
        <v>PMMA</v>
      </c>
      <c r="AL834" s="122" t="str">
        <f>IF(ISNA(VLOOKUP(E834,[1]Sheet!$G$2:$H$40,2,FALSE))," ",VLOOKUP(E834,[1]Sheet!$G$2:$H$40,2,FALSE))</f>
        <v>SOJITZ</v>
      </c>
      <c r="AM834" s="122" t="str">
        <f>IF(ISNA(VLOOKUP(G834,[1]Sheet!$K$2:$L$159,2,FALSE))," ",(VLOOKUP(G834,[1]Sheet!$K$2:$L$159,2,FALSE)))</f>
        <v>CAPITAL</v>
      </c>
      <c r="AN834" s="122" t="str">
        <f>IF(ISNA(VLOOKUP(I834&amp;C834,[1]Sheet!$D$2:$E$228,2,FALSE))," ",VLOOKUP(I834&amp;C834,[1]Sheet!$D$2:$E$228,2,FALSE))</f>
        <v>Daniel, Nishimura</v>
      </c>
      <c r="AO834" s="122" t="str">
        <f>+I834&amp;C834</f>
        <v>KDKSINGAPORE</v>
      </c>
      <c r="AP834" s="122" t="str">
        <f>C834&amp;D834&amp;E834&amp;G834&amp;I834&amp;O834</f>
        <v>SINGAPORE31200303585KDKMAR</v>
      </c>
      <c r="AQ834" s="122" t="str">
        <f>B834&amp;D834&amp;N834</f>
        <v xml:space="preserve">SOUTH EAST ASIA31200WF </v>
      </c>
      <c r="AR834" s="123" t="str">
        <f>+D834&amp;J834</f>
        <v>31200SE</v>
      </c>
      <c r="AS834" s="124" t="str">
        <f t="shared" si="115"/>
        <v/>
      </c>
      <c r="AT834" s="125" t="str">
        <f t="shared" si="116"/>
        <v>YU50XNBWKGS</v>
      </c>
      <c r="AU834" s="125" t="str">
        <f>IF(NOT(AT834=""),VLOOKUP(AT834,[1]PSI_Category!A:B,2,0),"")</f>
        <v>W/F</v>
      </c>
      <c r="AV834" s="125" t="s">
        <v>1778</v>
      </c>
      <c r="AW834" s="125" t="s">
        <v>1790</v>
      </c>
      <c r="AX834" s="125" t="s">
        <v>1790</v>
      </c>
    </row>
    <row r="835" spans="2:50" s="103" customFormat="1" ht="11.4" customHeight="1" x14ac:dyDescent="0.3">
      <c r="B835" s="104" t="s">
        <v>1866</v>
      </c>
      <c r="C835" s="105" t="s">
        <v>1962</v>
      </c>
      <c r="D835" s="106">
        <v>31200</v>
      </c>
      <c r="E835" s="107">
        <v>303</v>
      </c>
      <c r="F835" s="105" t="s">
        <v>1841</v>
      </c>
      <c r="G835" s="107">
        <v>585</v>
      </c>
      <c r="H835" s="105" t="s">
        <v>1963</v>
      </c>
      <c r="I835" s="105" t="s">
        <v>1773</v>
      </c>
      <c r="J835" s="107" t="s">
        <v>293</v>
      </c>
      <c r="K835" s="105">
        <v>92010841</v>
      </c>
      <c r="L835" s="105" t="s">
        <v>2694</v>
      </c>
      <c r="M835" s="105" t="s">
        <v>2695</v>
      </c>
      <c r="N835" s="105" t="s">
        <v>1789</v>
      </c>
      <c r="O835" s="108" t="s">
        <v>160</v>
      </c>
      <c r="P835" s="109" t="s">
        <v>1777</v>
      </c>
      <c r="Q835" s="110"/>
      <c r="R835" s="110"/>
      <c r="S835" s="110"/>
      <c r="T835" s="110"/>
      <c r="U835" s="111"/>
      <c r="V835" s="111"/>
      <c r="W835" s="112"/>
      <c r="X835" s="113"/>
      <c r="Y835" s="114" t="s">
        <v>285</v>
      </c>
      <c r="Z835" s="115">
        <v>39.53</v>
      </c>
      <c r="AA835" s="116">
        <v>1000</v>
      </c>
      <c r="AB835" s="117">
        <f t="shared" si="108"/>
        <v>39530</v>
      </c>
      <c r="AC835" s="117">
        <f t="shared" si="109"/>
        <v>309.18389500000001</v>
      </c>
      <c r="AD835" s="118"/>
      <c r="AE835" s="117">
        <f t="shared" si="110"/>
        <v>0</v>
      </c>
      <c r="AF835" s="117">
        <f t="shared" si="111"/>
        <v>0</v>
      </c>
      <c r="AG835" s="119">
        <f t="shared" si="112"/>
        <v>1000</v>
      </c>
      <c r="AH835" s="120">
        <f t="shared" si="113"/>
        <v>39530</v>
      </c>
      <c r="AI835" s="121">
        <f t="shared" si="114"/>
        <v>309.18389500000001</v>
      </c>
      <c r="AJ835" s="122" t="str">
        <f>+C835</f>
        <v>SINGAPORE</v>
      </c>
      <c r="AK835" s="122" t="str">
        <f>IF(ISNA(VLOOKUP(postponeList!D835,[1]Sheet!$A$2:$B$12,2,FALSE))," ",(VLOOKUP(postponeList!D835,[1]Sheet!$A$2:$B$12,2,FALSE)))</f>
        <v>PMMA</v>
      </c>
      <c r="AL835" s="122" t="str">
        <f>IF(ISNA(VLOOKUP(E835,[1]Sheet!$G$2:$H$40,2,FALSE))," ",VLOOKUP(E835,[1]Sheet!$G$2:$H$40,2,FALSE))</f>
        <v>SOJITZ</v>
      </c>
      <c r="AM835" s="122" t="str">
        <f>IF(ISNA(VLOOKUP(G835,[1]Sheet!$K$2:$L$159,2,FALSE))," ",(VLOOKUP(G835,[1]Sheet!$K$2:$L$159,2,FALSE)))</f>
        <v>CAPITAL</v>
      </c>
      <c r="AN835" s="122" t="str">
        <f>IF(ISNA(VLOOKUP(I835&amp;C835,[1]Sheet!$D$2:$E$228,2,FALSE))," ",VLOOKUP(I835&amp;C835,[1]Sheet!$D$2:$E$228,2,FALSE))</f>
        <v>Daniel, Nishimura</v>
      </c>
      <c r="AO835" s="122" t="str">
        <f>+I835&amp;C835</f>
        <v>KDKSINGAPORE</v>
      </c>
      <c r="AP835" s="122" t="str">
        <f>C835&amp;D835&amp;E835&amp;G835&amp;I835&amp;O835</f>
        <v>SINGAPORE31200303585KDKMAR</v>
      </c>
      <c r="AQ835" s="122" t="str">
        <f>B835&amp;D835&amp;N835</f>
        <v xml:space="preserve">SOUTH EAST ASIA31200WF </v>
      </c>
      <c r="AR835" s="123" t="str">
        <f>+D835&amp;J835</f>
        <v>31200SE</v>
      </c>
      <c r="AS835" s="124" t="str">
        <f t="shared" si="115"/>
        <v/>
      </c>
      <c r="AT835" s="125" t="str">
        <f t="shared" si="116"/>
        <v>M40CSNBHGZ</v>
      </c>
      <c r="AU835" s="125" t="str">
        <f>IF(NOT(AT835=""),VLOOKUP(AT835,[1]PSI_Category!A:B,2,0),"")</f>
        <v>W/F</v>
      </c>
      <c r="AV835" s="125" t="s">
        <v>1778</v>
      </c>
      <c r="AW835" s="125" t="s">
        <v>1790</v>
      </c>
      <c r="AX835" s="125" t="s">
        <v>1790</v>
      </c>
    </row>
    <row r="836" spans="2:50" s="103" customFormat="1" ht="11.4" customHeight="1" x14ac:dyDescent="0.3">
      <c r="B836" s="104" t="s">
        <v>1866</v>
      </c>
      <c r="C836" s="105" t="s">
        <v>1962</v>
      </c>
      <c r="D836" s="106">
        <v>31200</v>
      </c>
      <c r="E836" s="107">
        <v>303</v>
      </c>
      <c r="F836" s="105" t="s">
        <v>1841</v>
      </c>
      <c r="G836" s="107">
        <v>585</v>
      </c>
      <c r="H836" s="105" t="s">
        <v>1963</v>
      </c>
      <c r="I836" s="105" t="s">
        <v>1773</v>
      </c>
      <c r="J836" s="107" t="s">
        <v>293</v>
      </c>
      <c r="K836" s="105">
        <v>92011200</v>
      </c>
      <c r="L836" s="105" t="s">
        <v>2696</v>
      </c>
      <c r="M836" s="105" t="s">
        <v>2697</v>
      </c>
      <c r="N836" s="105" t="s">
        <v>1799</v>
      </c>
      <c r="O836" s="108" t="s">
        <v>160</v>
      </c>
      <c r="P836" s="109" t="s">
        <v>1777</v>
      </c>
      <c r="Q836" s="110"/>
      <c r="R836" s="110"/>
      <c r="S836" s="110"/>
      <c r="T836" s="110"/>
      <c r="U836" s="111"/>
      <c r="V836" s="111"/>
      <c r="W836" s="112"/>
      <c r="X836" s="113"/>
      <c r="Y836" s="114" t="s">
        <v>285</v>
      </c>
      <c r="Z836" s="115">
        <v>172.46</v>
      </c>
      <c r="AA836" s="116">
        <v>600</v>
      </c>
      <c r="AB836" s="117">
        <f t="shared" si="108"/>
        <v>103476</v>
      </c>
      <c r="AC836" s="117">
        <f t="shared" si="109"/>
        <v>809.33753400000001</v>
      </c>
      <c r="AD836" s="118"/>
      <c r="AE836" s="117">
        <f t="shared" si="110"/>
        <v>0</v>
      </c>
      <c r="AF836" s="117">
        <f t="shared" si="111"/>
        <v>0</v>
      </c>
      <c r="AG836" s="119">
        <f t="shared" si="112"/>
        <v>600</v>
      </c>
      <c r="AH836" s="120">
        <f t="shared" si="113"/>
        <v>103476</v>
      </c>
      <c r="AI836" s="121">
        <f t="shared" si="114"/>
        <v>809.33753400000001</v>
      </c>
      <c r="AJ836" s="122" t="str">
        <f>+C836</f>
        <v>SINGAPORE</v>
      </c>
      <c r="AK836" s="122" t="str">
        <f>IF(ISNA(VLOOKUP(postponeList!D836,[1]Sheet!$A$2:$B$12,2,FALSE))," ",(VLOOKUP(postponeList!D836,[1]Sheet!$A$2:$B$12,2,FALSE)))</f>
        <v>PMMA</v>
      </c>
      <c r="AL836" s="122" t="str">
        <f>IF(ISNA(VLOOKUP(E836,[1]Sheet!$G$2:$H$40,2,FALSE))," ",VLOOKUP(E836,[1]Sheet!$G$2:$H$40,2,FALSE))</f>
        <v>SOJITZ</v>
      </c>
      <c r="AM836" s="122" t="str">
        <f>IF(ISNA(VLOOKUP(G836,[1]Sheet!$K$2:$L$159,2,FALSE))," ",(VLOOKUP(G836,[1]Sheet!$K$2:$L$159,2,FALSE)))</f>
        <v>CAPITAL</v>
      </c>
      <c r="AN836" s="122" t="str">
        <f>IF(ISNA(VLOOKUP(I836&amp;C836,[1]Sheet!$D$2:$E$228,2,FALSE))," ",VLOOKUP(I836&amp;C836,[1]Sheet!$D$2:$E$228,2,FALSE))</f>
        <v>Daniel, Nishimura</v>
      </c>
      <c r="AO836" s="122" t="str">
        <f>+I836&amp;C836</f>
        <v>KDKSINGAPORE</v>
      </c>
      <c r="AP836" s="122" t="str">
        <f>C836&amp;D836&amp;E836&amp;G836&amp;I836&amp;O836</f>
        <v>SINGAPORE31200303585KDKMAR</v>
      </c>
      <c r="AQ836" s="122" t="str">
        <f>B836&amp;D836&amp;N836</f>
        <v xml:space="preserve">SOUTH EAST ASIA31200CF </v>
      </c>
      <c r="AR836" s="123" t="str">
        <f>+D836&amp;J836</f>
        <v>31200SE</v>
      </c>
      <c r="AS836" s="124" t="str">
        <f t="shared" si="115"/>
        <v/>
      </c>
      <c r="AT836" s="125" t="str">
        <f t="shared" si="116"/>
        <v>E48GPTBTWZ</v>
      </c>
      <c r="AU836" s="125" t="str">
        <f>IF(NOT(AT836=""),VLOOKUP(AT836,[1]PSI_Category!A:B,2,0),"")</f>
        <v>C/F</v>
      </c>
      <c r="AV836" s="125" t="s">
        <v>1800</v>
      </c>
      <c r="AW836" s="125" t="s">
        <v>1800</v>
      </c>
      <c r="AX836" s="125" t="s">
        <v>1800</v>
      </c>
    </row>
    <row r="837" spans="2:50" s="103" customFormat="1" ht="11.4" customHeight="1" x14ac:dyDescent="0.3">
      <c r="B837" s="104" t="s">
        <v>1866</v>
      </c>
      <c r="C837" s="105" t="s">
        <v>1962</v>
      </c>
      <c r="D837" s="106">
        <v>31200</v>
      </c>
      <c r="E837" s="107">
        <v>303</v>
      </c>
      <c r="F837" s="105" t="s">
        <v>1841</v>
      </c>
      <c r="G837" s="107">
        <v>585</v>
      </c>
      <c r="H837" s="105" t="s">
        <v>1963</v>
      </c>
      <c r="I837" s="105" t="s">
        <v>1773</v>
      </c>
      <c r="J837" s="107" t="s">
        <v>293</v>
      </c>
      <c r="K837" s="105">
        <v>92011200</v>
      </c>
      <c r="L837" s="105" t="s">
        <v>2696</v>
      </c>
      <c r="M837" s="105" t="s">
        <v>2698</v>
      </c>
      <c r="N837" s="105" t="s">
        <v>1799</v>
      </c>
      <c r="O837" s="108" t="s">
        <v>160</v>
      </c>
      <c r="P837" s="109" t="s">
        <v>1777</v>
      </c>
      <c r="Q837" s="110"/>
      <c r="R837" s="110"/>
      <c r="S837" s="110"/>
      <c r="T837" s="110"/>
      <c r="U837" s="111"/>
      <c r="V837" s="111"/>
      <c r="W837" s="112"/>
      <c r="X837" s="113"/>
      <c r="Y837" s="114" t="s">
        <v>285</v>
      </c>
      <c r="Z837" s="115">
        <v>172.46</v>
      </c>
      <c r="AA837" s="116">
        <v>500</v>
      </c>
      <c r="AB837" s="117">
        <f t="shared" ref="AB837:AB900" si="117">IF($Y837=$AB$3,$Z837*AA837,IF($Y837=$AC$3,$Z837*AA837/$AF$3,IF($Y837=$AH$3,$Z837*AA837/$AI$3,IF($Y837=$AJ$3,$Z837*AA837/$AK$3))))</f>
        <v>86230</v>
      </c>
      <c r="AC837" s="117">
        <f t="shared" ref="AC837:AC900" si="118">AB837*$AF$3/1000</f>
        <v>674.44794500000012</v>
      </c>
      <c r="AD837" s="118"/>
      <c r="AE837" s="117">
        <f t="shared" ref="AE837:AE900" si="119">IF($Y837=$AB$3,$Z837*AD837, IF($Y837=$AC$3, $Z837*AD837/$AF$3, IF($Y837=$AH$3, $Z837*AD837/$AI$3, IF($Y837=$AJ$3, $Z837*AD837/$AK$3))))</f>
        <v>0</v>
      </c>
      <c r="AF837" s="117">
        <f t="shared" ref="AF837:AF900" si="120">AE837*$AF$3/1000</f>
        <v>0</v>
      </c>
      <c r="AG837" s="119">
        <f t="shared" ref="AG837:AG900" si="121">+AA837-AD837</f>
        <v>500</v>
      </c>
      <c r="AH837" s="120">
        <f t="shared" ref="AH837:AH900" si="122">IF($Y837=$AB$3,$Z837*AG837, IF($Y837=$AC$3, $Z837*AG837/$AF$3, IF($Y837=$AH$3, $Z837*AG837/$AI$3, IF($Y837=$AJ$3, $Z837*AG837/$AK$3))))</f>
        <v>86230</v>
      </c>
      <c r="AI837" s="121">
        <f t="shared" ref="AI837:AI900" si="123">AH837*$AF$3/1000</f>
        <v>674.44794500000012</v>
      </c>
      <c r="AJ837" s="122" t="str">
        <f>+C837</f>
        <v>SINGAPORE</v>
      </c>
      <c r="AK837" s="122" t="str">
        <f>IF(ISNA(VLOOKUP(postponeList!D837,[1]Sheet!$A$2:$B$12,2,FALSE))," ",(VLOOKUP(postponeList!D837,[1]Sheet!$A$2:$B$12,2,FALSE)))</f>
        <v>PMMA</v>
      </c>
      <c r="AL837" s="122" t="str">
        <f>IF(ISNA(VLOOKUP(E837,[1]Sheet!$G$2:$H$40,2,FALSE))," ",VLOOKUP(E837,[1]Sheet!$G$2:$H$40,2,FALSE))</f>
        <v>SOJITZ</v>
      </c>
      <c r="AM837" s="122" t="str">
        <f>IF(ISNA(VLOOKUP(G837,[1]Sheet!$K$2:$L$159,2,FALSE))," ",(VLOOKUP(G837,[1]Sheet!$K$2:$L$159,2,FALSE)))</f>
        <v>CAPITAL</v>
      </c>
      <c r="AN837" s="122" t="str">
        <f>IF(ISNA(VLOOKUP(I837&amp;C837,[1]Sheet!$D$2:$E$228,2,FALSE))," ",VLOOKUP(I837&amp;C837,[1]Sheet!$D$2:$E$228,2,FALSE))</f>
        <v>Daniel, Nishimura</v>
      </c>
      <c r="AO837" s="122" t="str">
        <f>+I837&amp;C837</f>
        <v>KDKSINGAPORE</v>
      </c>
      <c r="AP837" s="122" t="str">
        <f>C837&amp;D837&amp;E837&amp;G837&amp;I837&amp;O837</f>
        <v>SINGAPORE31200303585KDKMAR</v>
      </c>
      <c r="AQ837" s="122" t="str">
        <f>B837&amp;D837&amp;N837</f>
        <v xml:space="preserve">SOUTH EAST ASIA31200CF </v>
      </c>
      <c r="AR837" s="123" t="str">
        <f>+D837&amp;J837</f>
        <v>31200SE</v>
      </c>
      <c r="AS837" s="124" t="str">
        <f t="shared" ref="AS837:AS900" si="124">LEFT(V837,3)</f>
        <v/>
      </c>
      <c r="AT837" s="125" t="str">
        <f t="shared" ref="AT837:AT900" si="125">IFERROR(TRIM(M837),"")</f>
        <v>E48GPTBWWZ</v>
      </c>
      <c r="AU837" s="125" t="str">
        <f>IF(NOT(AT837=""),VLOOKUP(AT837,[1]PSI_Category!A:B,2,0),"")</f>
        <v>C/F</v>
      </c>
      <c r="AV837" s="125" t="s">
        <v>1800</v>
      </c>
      <c r="AW837" s="125" t="s">
        <v>1800</v>
      </c>
      <c r="AX837" s="125" t="s">
        <v>1800</v>
      </c>
    </row>
    <row r="838" spans="2:50" s="103" customFormat="1" ht="11.4" customHeight="1" x14ac:dyDescent="0.3">
      <c r="B838" s="104" t="s">
        <v>1866</v>
      </c>
      <c r="C838" s="105" t="s">
        <v>1962</v>
      </c>
      <c r="D838" s="106">
        <v>31200</v>
      </c>
      <c r="E838" s="107">
        <v>303</v>
      </c>
      <c r="F838" s="105" t="s">
        <v>1841</v>
      </c>
      <c r="G838" s="107">
        <v>585</v>
      </c>
      <c r="H838" s="105" t="s">
        <v>1963</v>
      </c>
      <c r="I838" s="105" t="s">
        <v>1773</v>
      </c>
      <c r="J838" s="107" t="s">
        <v>293</v>
      </c>
      <c r="K838" s="105">
        <v>92011201</v>
      </c>
      <c r="L838" s="105" t="s">
        <v>2685</v>
      </c>
      <c r="M838" s="105" t="s">
        <v>2699</v>
      </c>
      <c r="N838" s="105" t="s">
        <v>1799</v>
      </c>
      <c r="O838" s="108" t="s">
        <v>160</v>
      </c>
      <c r="P838" s="109" t="s">
        <v>1777</v>
      </c>
      <c r="Q838" s="110"/>
      <c r="R838" s="110"/>
      <c r="S838" s="110"/>
      <c r="T838" s="110"/>
      <c r="U838" s="111"/>
      <c r="V838" s="111"/>
      <c r="W838" s="112"/>
      <c r="X838" s="113"/>
      <c r="Y838" s="114" t="s">
        <v>285</v>
      </c>
      <c r="Z838" s="115">
        <v>30.32</v>
      </c>
      <c r="AA838" s="116">
        <v>27</v>
      </c>
      <c r="AB838" s="117">
        <f t="shared" si="117"/>
        <v>818.64</v>
      </c>
      <c r="AC838" s="117">
        <f t="shared" si="118"/>
        <v>6.4029927600000001</v>
      </c>
      <c r="AD838" s="118"/>
      <c r="AE838" s="117">
        <f t="shared" si="119"/>
        <v>0</v>
      </c>
      <c r="AF838" s="117">
        <f t="shared" si="120"/>
        <v>0</v>
      </c>
      <c r="AG838" s="119">
        <f t="shared" si="121"/>
        <v>27</v>
      </c>
      <c r="AH838" s="120">
        <f t="shared" si="122"/>
        <v>818.64</v>
      </c>
      <c r="AI838" s="121">
        <f t="shared" si="123"/>
        <v>6.4029927600000001</v>
      </c>
      <c r="AJ838" s="122" t="str">
        <f>+C838</f>
        <v>SINGAPORE</v>
      </c>
      <c r="AK838" s="122" t="str">
        <f>IF(ISNA(VLOOKUP(postponeList!D838,[1]Sheet!$A$2:$B$12,2,FALSE))," ",(VLOOKUP(postponeList!D838,[1]Sheet!$A$2:$B$12,2,FALSE)))</f>
        <v>PMMA</v>
      </c>
      <c r="AL838" s="122" t="str">
        <f>IF(ISNA(VLOOKUP(E838,[1]Sheet!$G$2:$H$40,2,FALSE))," ",VLOOKUP(E838,[1]Sheet!$G$2:$H$40,2,FALSE))</f>
        <v>SOJITZ</v>
      </c>
      <c r="AM838" s="122" t="str">
        <f>IF(ISNA(VLOOKUP(G838,[1]Sheet!$K$2:$L$159,2,FALSE))," ",(VLOOKUP(G838,[1]Sheet!$K$2:$L$159,2,FALSE)))</f>
        <v>CAPITAL</v>
      </c>
      <c r="AN838" s="122" t="str">
        <f>IF(ISNA(VLOOKUP(I838&amp;C838,[1]Sheet!$D$2:$E$228,2,FALSE))," ",VLOOKUP(I838&amp;C838,[1]Sheet!$D$2:$E$228,2,FALSE))</f>
        <v>Daniel, Nishimura</v>
      </c>
      <c r="AO838" s="122" t="str">
        <f>+I838&amp;C838</f>
        <v>KDKSINGAPORE</v>
      </c>
      <c r="AP838" s="122" t="str">
        <f>C838&amp;D838&amp;E838&amp;G838&amp;I838&amp;O838</f>
        <v>SINGAPORE31200303585KDKMAR</v>
      </c>
      <c r="AQ838" s="122" t="str">
        <f>B838&amp;D838&amp;N838</f>
        <v xml:space="preserve">SOUTH EAST ASIA31200CF </v>
      </c>
      <c r="AR838" s="123" t="str">
        <f>+D838&amp;J838</f>
        <v>31200SE</v>
      </c>
      <c r="AS838" s="124" t="str">
        <f t="shared" si="124"/>
        <v/>
      </c>
      <c r="AT838" s="125" t="str">
        <f t="shared" si="125"/>
        <v>M48SGTBKHWH</v>
      </c>
      <c r="AU838" s="125" t="str">
        <f>IF(NOT(AT838=""),VLOOKUP(AT838,[1]PSI_Category!A:B,2,0),"")</f>
        <v>C/F</v>
      </c>
      <c r="AV838" s="125" t="s">
        <v>1800</v>
      </c>
      <c r="AW838" s="125" t="s">
        <v>1800</v>
      </c>
      <c r="AX838" s="125" t="s">
        <v>1800</v>
      </c>
    </row>
    <row r="839" spans="2:50" s="103" customFormat="1" ht="11.4" customHeight="1" x14ac:dyDescent="0.3">
      <c r="B839" s="104" t="s">
        <v>1866</v>
      </c>
      <c r="C839" s="105" t="s">
        <v>1962</v>
      </c>
      <c r="D839" s="106">
        <v>31200</v>
      </c>
      <c r="E839" s="107">
        <v>303</v>
      </c>
      <c r="F839" s="105" t="s">
        <v>1841</v>
      </c>
      <c r="G839" s="107">
        <v>585</v>
      </c>
      <c r="H839" s="105" t="s">
        <v>1963</v>
      </c>
      <c r="I839" s="105" t="s">
        <v>1773</v>
      </c>
      <c r="J839" s="107" t="s">
        <v>293</v>
      </c>
      <c r="K839" s="105">
        <v>92011201</v>
      </c>
      <c r="L839" s="105" t="s">
        <v>2685</v>
      </c>
      <c r="M839" s="105" t="s">
        <v>2700</v>
      </c>
      <c r="N839" s="105" t="s">
        <v>1799</v>
      </c>
      <c r="O839" s="108" t="s">
        <v>160</v>
      </c>
      <c r="P839" s="109" t="s">
        <v>1777</v>
      </c>
      <c r="Q839" s="110"/>
      <c r="R839" s="110"/>
      <c r="S839" s="110"/>
      <c r="T839" s="110"/>
      <c r="U839" s="111"/>
      <c r="V839" s="111"/>
      <c r="W839" s="112"/>
      <c r="X839" s="113"/>
      <c r="Y839" s="114" t="s">
        <v>285</v>
      </c>
      <c r="Z839" s="115">
        <v>30.32</v>
      </c>
      <c r="AA839" s="116">
        <v>69</v>
      </c>
      <c r="AB839" s="117">
        <f t="shared" si="117"/>
        <v>2092.08</v>
      </c>
      <c r="AC839" s="117">
        <f t="shared" si="118"/>
        <v>16.363203719999998</v>
      </c>
      <c r="AD839" s="118"/>
      <c r="AE839" s="117">
        <f t="shared" si="119"/>
        <v>0</v>
      </c>
      <c r="AF839" s="117">
        <f t="shared" si="120"/>
        <v>0</v>
      </c>
      <c r="AG839" s="119">
        <f t="shared" si="121"/>
        <v>69</v>
      </c>
      <c r="AH839" s="120">
        <f t="shared" si="122"/>
        <v>2092.08</v>
      </c>
      <c r="AI839" s="121">
        <f t="shared" si="123"/>
        <v>16.363203719999998</v>
      </c>
      <c r="AJ839" s="122" t="str">
        <f>+C839</f>
        <v>SINGAPORE</v>
      </c>
      <c r="AK839" s="122" t="str">
        <f>IF(ISNA(VLOOKUP(postponeList!D839,[1]Sheet!$A$2:$B$12,2,FALSE))," ",(VLOOKUP(postponeList!D839,[1]Sheet!$A$2:$B$12,2,FALSE)))</f>
        <v>PMMA</v>
      </c>
      <c r="AL839" s="122" t="str">
        <f>IF(ISNA(VLOOKUP(E839,[1]Sheet!$G$2:$H$40,2,FALSE))," ",VLOOKUP(E839,[1]Sheet!$G$2:$H$40,2,FALSE))</f>
        <v>SOJITZ</v>
      </c>
      <c r="AM839" s="122" t="str">
        <f>IF(ISNA(VLOOKUP(G839,[1]Sheet!$K$2:$L$159,2,FALSE))," ",(VLOOKUP(G839,[1]Sheet!$K$2:$L$159,2,FALSE)))</f>
        <v>CAPITAL</v>
      </c>
      <c r="AN839" s="122" t="str">
        <f>IF(ISNA(VLOOKUP(I839&amp;C839,[1]Sheet!$D$2:$E$228,2,FALSE))," ",VLOOKUP(I839&amp;C839,[1]Sheet!$D$2:$E$228,2,FALSE))</f>
        <v>Daniel, Nishimura</v>
      </c>
      <c r="AO839" s="122" t="str">
        <f>+I839&amp;C839</f>
        <v>KDKSINGAPORE</v>
      </c>
      <c r="AP839" s="122" t="str">
        <f>C839&amp;D839&amp;E839&amp;G839&amp;I839&amp;O839</f>
        <v>SINGAPORE31200303585KDKMAR</v>
      </c>
      <c r="AQ839" s="122" t="str">
        <f>B839&amp;D839&amp;N839</f>
        <v xml:space="preserve">SOUTH EAST ASIA31200CF </v>
      </c>
      <c r="AR839" s="123" t="str">
        <f>+D839&amp;J839</f>
        <v>31200SE</v>
      </c>
      <c r="AS839" s="124" t="str">
        <f t="shared" si="124"/>
        <v/>
      </c>
      <c r="AT839" s="125" t="str">
        <f t="shared" si="125"/>
        <v>M48SGTBKKWH</v>
      </c>
      <c r="AU839" s="125" t="str">
        <f>IF(NOT(AT839=""),VLOOKUP(AT839,[1]PSI_Category!A:B,2,0),"")</f>
        <v>C/F</v>
      </c>
      <c r="AV839" s="125" t="s">
        <v>1800</v>
      </c>
      <c r="AW839" s="125" t="s">
        <v>1800</v>
      </c>
      <c r="AX839" s="125" t="s">
        <v>1800</v>
      </c>
    </row>
    <row r="840" spans="2:50" s="103" customFormat="1" ht="11.4" customHeight="1" x14ac:dyDescent="0.3">
      <c r="B840" s="104" t="s">
        <v>1866</v>
      </c>
      <c r="C840" s="105" t="s">
        <v>1962</v>
      </c>
      <c r="D840" s="106">
        <v>31200</v>
      </c>
      <c r="E840" s="107">
        <v>303</v>
      </c>
      <c r="F840" s="105" t="s">
        <v>1841</v>
      </c>
      <c r="G840" s="107">
        <v>585</v>
      </c>
      <c r="H840" s="105" t="s">
        <v>1963</v>
      </c>
      <c r="I840" s="105" t="s">
        <v>1773</v>
      </c>
      <c r="J840" s="107" t="s">
        <v>293</v>
      </c>
      <c r="K840" s="105">
        <v>92011201</v>
      </c>
      <c r="L840" s="105" t="s">
        <v>2685</v>
      </c>
      <c r="M840" s="105" t="s">
        <v>2701</v>
      </c>
      <c r="N840" s="105" t="s">
        <v>1799</v>
      </c>
      <c r="O840" s="108" t="s">
        <v>160</v>
      </c>
      <c r="P840" s="109" t="s">
        <v>1777</v>
      </c>
      <c r="Q840" s="110"/>
      <c r="R840" s="110"/>
      <c r="S840" s="110"/>
      <c r="T840" s="110"/>
      <c r="U840" s="111"/>
      <c r="V840" s="111"/>
      <c r="W840" s="112"/>
      <c r="X840" s="113"/>
      <c r="Y840" s="114" t="s">
        <v>285</v>
      </c>
      <c r="Z840" s="115">
        <v>31.55</v>
      </c>
      <c r="AA840" s="116">
        <v>165</v>
      </c>
      <c r="AB840" s="117">
        <f t="shared" si="117"/>
        <v>5205.75</v>
      </c>
      <c r="AC840" s="117">
        <f t="shared" si="118"/>
        <v>40.716773625000002</v>
      </c>
      <c r="AD840" s="118"/>
      <c r="AE840" s="117">
        <f t="shared" si="119"/>
        <v>0</v>
      </c>
      <c r="AF840" s="117">
        <f t="shared" si="120"/>
        <v>0</v>
      </c>
      <c r="AG840" s="119">
        <f t="shared" si="121"/>
        <v>165</v>
      </c>
      <c r="AH840" s="120">
        <f t="shared" si="122"/>
        <v>5205.75</v>
      </c>
      <c r="AI840" s="121">
        <f t="shared" si="123"/>
        <v>40.716773625000002</v>
      </c>
      <c r="AJ840" s="122" t="str">
        <f>+C840</f>
        <v>SINGAPORE</v>
      </c>
      <c r="AK840" s="122" t="str">
        <f>IF(ISNA(VLOOKUP(postponeList!D840,[1]Sheet!$A$2:$B$12,2,FALSE))," ",(VLOOKUP(postponeList!D840,[1]Sheet!$A$2:$B$12,2,FALSE)))</f>
        <v>PMMA</v>
      </c>
      <c r="AL840" s="122" t="str">
        <f>IF(ISNA(VLOOKUP(E840,[1]Sheet!$G$2:$H$40,2,FALSE))," ",VLOOKUP(E840,[1]Sheet!$G$2:$H$40,2,FALSE))</f>
        <v>SOJITZ</v>
      </c>
      <c r="AM840" s="122" t="str">
        <f>IF(ISNA(VLOOKUP(G840,[1]Sheet!$K$2:$L$159,2,FALSE))," ",(VLOOKUP(G840,[1]Sheet!$K$2:$L$159,2,FALSE)))</f>
        <v>CAPITAL</v>
      </c>
      <c r="AN840" s="122" t="str">
        <f>IF(ISNA(VLOOKUP(I840&amp;C840,[1]Sheet!$D$2:$E$228,2,FALSE))," ",VLOOKUP(I840&amp;C840,[1]Sheet!$D$2:$E$228,2,FALSE))</f>
        <v>Daniel, Nishimura</v>
      </c>
      <c r="AO840" s="122" t="str">
        <f>+I840&amp;C840</f>
        <v>KDKSINGAPORE</v>
      </c>
      <c r="AP840" s="122" t="str">
        <f>C840&amp;D840&amp;E840&amp;G840&amp;I840&amp;O840</f>
        <v>SINGAPORE31200303585KDKMAR</v>
      </c>
      <c r="AQ840" s="122" t="str">
        <f>B840&amp;D840&amp;N840</f>
        <v xml:space="preserve">SOUTH EAST ASIA31200CF </v>
      </c>
      <c r="AR840" s="123" t="str">
        <f>+D840&amp;J840</f>
        <v>31200SE</v>
      </c>
      <c r="AS840" s="124" t="str">
        <f t="shared" si="124"/>
        <v/>
      </c>
      <c r="AT840" s="125" t="str">
        <f t="shared" si="125"/>
        <v>M60SGTBKHWH</v>
      </c>
      <c r="AU840" s="125" t="str">
        <f>IF(NOT(AT840=""),VLOOKUP(AT840,[1]PSI_Category!A:B,2,0),"")</f>
        <v>C/F</v>
      </c>
      <c r="AV840" s="125" t="s">
        <v>1800</v>
      </c>
      <c r="AW840" s="125" t="s">
        <v>1800</v>
      </c>
      <c r="AX840" s="125" t="s">
        <v>1800</v>
      </c>
    </row>
    <row r="841" spans="2:50" s="103" customFormat="1" ht="11.4" customHeight="1" x14ac:dyDescent="0.3">
      <c r="B841" s="104" t="s">
        <v>1866</v>
      </c>
      <c r="C841" s="105" t="s">
        <v>1962</v>
      </c>
      <c r="D841" s="106">
        <v>31200</v>
      </c>
      <c r="E841" s="107">
        <v>303</v>
      </c>
      <c r="F841" s="105" t="s">
        <v>1841</v>
      </c>
      <c r="G841" s="107">
        <v>585</v>
      </c>
      <c r="H841" s="105" t="s">
        <v>1963</v>
      </c>
      <c r="I841" s="105" t="s">
        <v>1773</v>
      </c>
      <c r="J841" s="107" t="s">
        <v>293</v>
      </c>
      <c r="K841" s="105">
        <v>92011201</v>
      </c>
      <c r="L841" s="105" t="s">
        <v>2685</v>
      </c>
      <c r="M841" s="105" t="s">
        <v>2702</v>
      </c>
      <c r="N841" s="105" t="s">
        <v>1799</v>
      </c>
      <c r="O841" s="108" t="s">
        <v>160</v>
      </c>
      <c r="P841" s="109" t="s">
        <v>1777</v>
      </c>
      <c r="Q841" s="110"/>
      <c r="R841" s="110"/>
      <c r="S841" s="110"/>
      <c r="T841" s="110"/>
      <c r="U841" s="111"/>
      <c r="V841" s="111"/>
      <c r="W841" s="112"/>
      <c r="X841" s="113"/>
      <c r="Y841" s="114" t="s">
        <v>285</v>
      </c>
      <c r="Z841" s="115">
        <v>28.83</v>
      </c>
      <c r="AA841" s="116">
        <v>150</v>
      </c>
      <c r="AB841" s="117">
        <f t="shared" si="117"/>
        <v>4324.5</v>
      </c>
      <c r="AC841" s="117">
        <f t="shared" si="118"/>
        <v>33.824076750000003</v>
      </c>
      <c r="AD841" s="118"/>
      <c r="AE841" s="117">
        <f t="shared" si="119"/>
        <v>0</v>
      </c>
      <c r="AF841" s="117">
        <f t="shared" si="120"/>
        <v>0</v>
      </c>
      <c r="AG841" s="119">
        <f t="shared" si="121"/>
        <v>150</v>
      </c>
      <c r="AH841" s="120">
        <f t="shared" si="122"/>
        <v>4324.5</v>
      </c>
      <c r="AI841" s="121">
        <f t="shared" si="123"/>
        <v>33.824076750000003</v>
      </c>
      <c r="AJ841" s="122" t="str">
        <f>+C841</f>
        <v>SINGAPORE</v>
      </c>
      <c r="AK841" s="122" t="str">
        <f>IF(ISNA(VLOOKUP(postponeList!D841,[1]Sheet!$A$2:$B$12,2,FALSE))," ",(VLOOKUP(postponeList!D841,[1]Sheet!$A$2:$B$12,2,FALSE)))</f>
        <v>PMMA</v>
      </c>
      <c r="AL841" s="122" t="str">
        <f>IF(ISNA(VLOOKUP(E841,[1]Sheet!$G$2:$H$40,2,FALSE))," ",VLOOKUP(E841,[1]Sheet!$G$2:$H$40,2,FALSE))</f>
        <v>SOJITZ</v>
      </c>
      <c r="AM841" s="122" t="str">
        <f>IF(ISNA(VLOOKUP(G841,[1]Sheet!$K$2:$L$159,2,FALSE))," ",(VLOOKUP(G841,[1]Sheet!$K$2:$L$159,2,FALSE)))</f>
        <v>CAPITAL</v>
      </c>
      <c r="AN841" s="122" t="str">
        <f>IF(ISNA(VLOOKUP(I841&amp;C841,[1]Sheet!$D$2:$E$228,2,FALSE))," ",VLOOKUP(I841&amp;C841,[1]Sheet!$D$2:$E$228,2,FALSE))</f>
        <v>Daniel, Nishimura</v>
      </c>
      <c r="AO841" s="122" t="str">
        <f>+I841&amp;C841</f>
        <v>KDKSINGAPORE</v>
      </c>
      <c r="AP841" s="122" t="str">
        <f>C841&amp;D841&amp;E841&amp;G841&amp;I841&amp;O841</f>
        <v>SINGAPORE31200303585KDKMAR</v>
      </c>
      <c r="AQ841" s="122" t="str">
        <f>B841&amp;D841&amp;N841</f>
        <v xml:space="preserve">SOUTH EAST ASIA31200CF </v>
      </c>
      <c r="AR841" s="123" t="str">
        <f>+D841&amp;J841</f>
        <v>31200SE</v>
      </c>
      <c r="AS841" s="124" t="str">
        <f t="shared" si="124"/>
        <v/>
      </c>
      <c r="AT841" s="125" t="str">
        <f t="shared" si="125"/>
        <v>M60SGTBWHWH</v>
      </c>
      <c r="AU841" s="125" t="str">
        <f>IF(NOT(AT841=""),VLOOKUP(AT841,[1]PSI_Category!A:B,2,0),"")</f>
        <v>C/F</v>
      </c>
      <c r="AV841" s="125" t="s">
        <v>1800</v>
      </c>
      <c r="AW841" s="125" t="s">
        <v>1800</v>
      </c>
      <c r="AX841" s="125" t="s">
        <v>1800</v>
      </c>
    </row>
    <row r="842" spans="2:50" s="103" customFormat="1" ht="11.4" customHeight="1" x14ac:dyDescent="0.3">
      <c r="B842" s="104" t="s">
        <v>1866</v>
      </c>
      <c r="C842" s="105" t="s">
        <v>1962</v>
      </c>
      <c r="D842" s="106">
        <v>31200</v>
      </c>
      <c r="E842" s="107">
        <v>303</v>
      </c>
      <c r="F842" s="105" t="s">
        <v>1841</v>
      </c>
      <c r="G842" s="107">
        <v>585</v>
      </c>
      <c r="H842" s="105" t="s">
        <v>1963</v>
      </c>
      <c r="I842" s="105" t="s">
        <v>1773</v>
      </c>
      <c r="J842" s="107" t="s">
        <v>293</v>
      </c>
      <c r="K842" s="105">
        <v>92011201</v>
      </c>
      <c r="L842" s="105" t="s">
        <v>2685</v>
      </c>
      <c r="M842" s="105" t="s">
        <v>2703</v>
      </c>
      <c r="N842" s="105" t="s">
        <v>1799</v>
      </c>
      <c r="O842" s="108" t="s">
        <v>160</v>
      </c>
      <c r="P842" s="109" t="s">
        <v>1777</v>
      </c>
      <c r="Q842" s="110"/>
      <c r="R842" s="110"/>
      <c r="S842" s="110"/>
      <c r="T842" s="110"/>
      <c r="U842" s="111"/>
      <c r="V842" s="111"/>
      <c r="W842" s="112"/>
      <c r="X842" s="113"/>
      <c r="Y842" s="114" t="s">
        <v>285</v>
      </c>
      <c r="Z842" s="115">
        <v>28.83</v>
      </c>
      <c r="AA842" s="116">
        <v>141</v>
      </c>
      <c r="AB842" s="117">
        <f t="shared" si="117"/>
        <v>4065.0299999999997</v>
      </c>
      <c r="AC842" s="117">
        <f t="shared" si="118"/>
        <v>31.794632145000001</v>
      </c>
      <c r="AD842" s="118"/>
      <c r="AE842" s="117">
        <f t="shared" si="119"/>
        <v>0</v>
      </c>
      <c r="AF842" s="117">
        <f t="shared" si="120"/>
        <v>0</v>
      </c>
      <c r="AG842" s="119">
        <f t="shared" si="121"/>
        <v>141</v>
      </c>
      <c r="AH842" s="120">
        <f t="shared" si="122"/>
        <v>4065.0299999999997</v>
      </c>
      <c r="AI842" s="121">
        <f t="shared" si="123"/>
        <v>31.794632145000001</v>
      </c>
      <c r="AJ842" s="122" t="str">
        <f>+C842</f>
        <v>SINGAPORE</v>
      </c>
      <c r="AK842" s="122" t="str">
        <f>IF(ISNA(VLOOKUP(postponeList!D842,[1]Sheet!$A$2:$B$12,2,FALSE))," ",(VLOOKUP(postponeList!D842,[1]Sheet!$A$2:$B$12,2,FALSE)))</f>
        <v>PMMA</v>
      </c>
      <c r="AL842" s="122" t="str">
        <f>IF(ISNA(VLOOKUP(E842,[1]Sheet!$G$2:$H$40,2,FALSE))," ",VLOOKUP(E842,[1]Sheet!$G$2:$H$40,2,FALSE))</f>
        <v>SOJITZ</v>
      </c>
      <c r="AM842" s="122" t="str">
        <f>IF(ISNA(VLOOKUP(G842,[1]Sheet!$K$2:$L$159,2,FALSE))," ",(VLOOKUP(G842,[1]Sheet!$K$2:$L$159,2,FALSE)))</f>
        <v>CAPITAL</v>
      </c>
      <c r="AN842" s="122" t="str">
        <f>IF(ISNA(VLOOKUP(I842&amp;C842,[1]Sheet!$D$2:$E$228,2,FALSE))," ",VLOOKUP(I842&amp;C842,[1]Sheet!$D$2:$E$228,2,FALSE))</f>
        <v>Daniel, Nishimura</v>
      </c>
      <c r="AO842" s="122" t="str">
        <f>+I842&amp;C842</f>
        <v>KDKSINGAPORE</v>
      </c>
      <c r="AP842" s="122" t="str">
        <f>C842&amp;D842&amp;E842&amp;G842&amp;I842&amp;O842</f>
        <v>SINGAPORE31200303585KDKMAR</v>
      </c>
      <c r="AQ842" s="122" t="str">
        <f>B842&amp;D842&amp;N842</f>
        <v xml:space="preserve">SOUTH EAST ASIA31200CF </v>
      </c>
      <c r="AR842" s="123" t="str">
        <f>+D842&amp;J842</f>
        <v>31200SE</v>
      </c>
      <c r="AS842" s="124" t="str">
        <f t="shared" si="124"/>
        <v/>
      </c>
      <c r="AT842" s="125" t="str">
        <f t="shared" si="125"/>
        <v>M60SGTBWKWH</v>
      </c>
      <c r="AU842" s="125" t="str">
        <f>IF(NOT(AT842=""),VLOOKUP(AT842,[1]PSI_Category!A:B,2,0),"")</f>
        <v>C/F</v>
      </c>
      <c r="AV842" s="125" t="s">
        <v>1800</v>
      </c>
      <c r="AW842" s="125" t="s">
        <v>1800</v>
      </c>
      <c r="AX842" s="125" t="s">
        <v>1800</v>
      </c>
    </row>
    <row r="843" spans="2:50" s="103" customFormat="1" ht="11.4" customHeight="1" x14ac:dyDescent="0.3">
      <c r="B843" s="104" t="s">
        <v>1866</v>
      </c>
      <c r="C843" s="105" t="s">
        <v>1962</v>
      </c>
      <c r="D843" s="106">
        <v>31200</v>
      </c>
      <c r="E843" s="107">
        <v>303</v>
      </c>
      <c r="F843" s="105" t="s">
        <v>1841</v>
      </c>
      <c r="G843" s="107">
        <v>585</v>
      </c>
      <c r="H843" s="105" t="s">
        <v>1963</v>
      </c>
      <c r="I843" s="105" t="s">
        <v>1773</v>
      </c>
      <c r="J843" s="107" t="s">
        <v>293</v>
      </c>
      <c r="K843" s="105">
        <v>92011201</v>
      </c>
      <c r="L843" s="105" t="s">
        <v>2685</v>
      </c>
      <c r="M843" s="105" t="s">
        <v>2704</v>
      </c>
      <c r="N843" s="105" t="s">
        <v>1799</v>
      </c>
      <c r="O843" s="108" t="s">
        <v>160</v>
      </c>
      <c r="P843" s="109" t="s">
        <v>1777</v>
      </c>
      <c r="Q843" s="110"/>
      <c r="R843" s="110"/>
      <c r="S843" s="110"/>
      <c r="T843" s="110"/>
      <c r="U843" s="111"/>
      <c r="V843" s="111"/>
      <c r="W843" s="112"/>
      <c r="X843" s="113"/>
      <c r="Y843" s="114" t="s">
        <v>285</v>
      </c>
      <c r="Z843" s="115">
        <v>87.26</v>
      </c>
      <c r="AA843" s="116">
        <v>5</v>
      </c>
      <c r="AB843" s="117">
        <f t="shared" si="117"/>
        <v>436.3</v>
      </c>
      <c r="AC843" s="117">
        <f t="shared" si="118"/>
        <v>3.4125204500000006</v>
      </c>
      <c r="AD843" s="118"/>
      <c r="AE843" s="117">
        <f t="shared" si="119"/>
        <v>0</v>
      </c>
      <c r="AF843" s="117">
        <f t="shared" si="120"/>
        <v>0</v>
      </c>
      <c r="AG843" s="119">
        <f t="shared" si="121"/>
        <v>5</v>
      </c>
      <c r="AH843" s="120">
        <f t="shared" si="122"/>
        <v>436.3</v>
      </c>
      <c r="AI843" s="121">
        <f t="shared" si="123"/>
        <v>3.4125204500000006</v>
      </c>
      <c r="AJ843" s="122" t="str">
        <f>+C843</f>
        <v>SINGAPORE</v>
      </c>
      <c r="AK843" s="122" t="str">
        <f>IF(ISNA(VLOOKUP(postponeList!D843,[1]Sheet!$A$2:$B$12,2,FALSE))," ",(VLOOKUP(postponeList!D843,[1]Sheet!$A$2:$B$12,2,FALSE)))</f>
        <v>PMMA</v>
      </c>
      <c r="AL843" s="122" t="str">
        <f>IF(ISNA(VLOOKUP(E843,[1]Sheet!$G$2:$H$40,2,FALSE))," ",VLOOKUP(E843,[1]Sheet!$G$2:$H$40,2,FALSE))</f>
        <v>SOJITZ</v>
      </c>
      <c r="AM843" s="122" t="str">
        <f>IF(ISNA(VLOOKUP(G843,[1]Sheet!$K$2:$L$159,2,FALSE))," ",(VLOOKUP(G843,[1]Sheet!$K$2:$L$159,2,FALSE)))</f>
        <v>CAPITAL</v>
      </c>
      <c r="AN843" s="122" t="str">
        <f>IF(ISNA(VLOOKUP(I843&amp;C843,[1]Sheet!$D$2:$E$228,2,FALSE))," ",VLOOKUP(I843&amp;C843,[1]Sheet!$D$2:$E$228,2,FALSE))</f>
        <v>Daniel, Nishimura</v>
      </c>
      <c r="AO843" s="122" t="str">
        <f>+I843&amp;C843</f>
        <v>KDKSINGAPORE</v>
      </c>
      <c r="AP843" s="122" t="str">
        <f>C843&amp;D843&amp;E843&amp;G843&amp;I843&amp;O843</f>
        <v>SINGAPORE31200303585KDKMAR</v>
      </c>
      <c r="AQ843" s="122" t="str">
        <f>B843&amp;D843&amp;N843</f>
        <v xml:space="preserve">SOUTH EAST ASIA31200CF </v>
      </c>
      <c r="AR843" s="123" t="str">
        <f>+D843&amp;J843</f>
        <v>31200SE</v>
      </c>
      <c r="AS843" s="124" t="str">
        <f t="shared" si="124"/>
        <v/>
      </c>
      <c r="AT843" s="125" t="str">
        <f t="shared" si="125"/>
        <v>R48SPTBSTWZ</v>
      </c>
      <c r="AU843" s="125" t="str">
        <f>IF(NOT(AT843=""),VLOOKUP(AT843,[1]PSI_Category!A:B,2,0),"")</f>
        <v>C/F</v>
      </c>
      <c r="AV843" s="125" t="s">
        <v>1800</v>
      </c>
      <c r="AW843" s="125" t="s">
        <v>1800</v>
      </c>
      <c r="AX843" s="125" t="s">
        <v>1800</v>
      </c>
    </row>
    <row r="844" spans="2:50" s="103" customFormat="1" ht="11.4" customHeight="1" x14ac:dyDescent="0.3">
      <c r="B844" s="104" t="s">
        <v>1866</v>
      </c>
      <c r="C844" s="105" t="s">
        <v>1962</v>
      </c>
      <c r="D844" s="106">
        <v>31200</v>
      </c>
      <c r="E844" s="107">
        <v>303</v>
      </c>
      <c r="F844" s="105" t="s">
        <v>1841</v>
      </c>
      <c r="G844" s="107">
        <v>585</v>
      </c>
      <c r="H844" s="105" t="s">
        <v>1963</v>
      </c>
      <c r="I844" s="105" t="s">
        <v>1773</v>
      </c>
      <c r="J844" s="107" t="s">
        <v>293</v>
      </c>
      <c r="K844" s="105">
        <v>92011201</v>
      </c>
      <c r="L844" s="105" t="s">
        <v>2685</v>
      </c>
      <c r="M844" s="105" t="s">
        <v>2705</v>
      </c>
      <c r="N844" s="105" t="s">
        <v>1799</v>
      </c>
      <c r="O844" s="108" t="s">
        <v>160</v>
      </c>
      <c r="P844" s="109" t="s">
        <v>1777</v>
      </c>
      <c r="Q844" s="110"/>
      <c r="R844" s="110"/>
      <c r="S844" s="110"/>
      <c r="T844" s="110"/>
      <c r="U844" s="111"/>
      <c r="V844" s="111"/>
      <c r="W844" s="112"/>
      <c r="X844" s="113"/>
      <c r="Y844" s="114" t="s">
        <v>285</v>
      </c>
      <c r="Z844" s="115">
        <v>80.87</v>
      </c>
      <c r="AA844" s="116">
        <v>30</v>
      </c>
      <c r="AB844" s="117">
        <f t="shared" si="117"/>
        <v>2426.1000000000004</v>
      </c>
      <c r="AC844" s="117">
        <f t="shared" si="118"/>
        <v>18.975741150000005</v>
      </c>
      <c r="AD844" s="118"/>
      <c r="AE844" s="117">
        <f t="shared" si="119"/>
        <v>0</v>
      </c>
      <c r="AF844" s="117">
        <f t="shared" si="120"/>
        <v>0</v>
      </c>
      <c r="AG844" s="119">
        <f t="shared" si="121"/>
        <v>30</v>
      </c>
      <c r="AH844" s="120">
        <f t="shared" si="122"/>
        <v>2426.1000000000004</v>
      </c>
      <c r="AI844" s="121">
        <f t="shared" si="123"/>
        <v>18.975741150000005</v>
      </c>
      <c r="AJ844" s="122" t="str">
        <f>+C844</f>
        <v>SINGAPORE</v>
      </c>
      <c r="AK844" s="122" t="str">
        <f>IF(ISNA(VLOOKUP(postponeList!D844,[1]Sheet!$A$2:$B$12,2,FALSE))," ",(VLOOKUP(postponeList!D844,[1]Sheet!$A$2:$B$12,2,FALSE)))</f>
        <v>PMMA</v>
      </c>
      <c r="AL844" s="122" t="str">
        <f>IF(ISNA(VLOOKUP(E844,[1]Sheet!$G$2:$H$40,2,FALSE))," ",VLOOKUP(E844,[1]Sheet!$G$2:$H$40,2,FALSE))</f>
        <v>SOJITZ</v>
      </c>
      <c r="AM844" s="122" t="str">
        <f>IF(ISNA(VLOOKUP(G844,[1]Sheet!$K$2:$L$159,2,FALSE))," ",(VLOOKUP(G844,[1]Sheet!$K$2:$L$159,2,FALSE)))</f>
        <v>CAPITAL</v>
      </c>
      <c r="AN844" s="122" t="str">
        <f>IF(ISNA(VLOOKUP(I844&amp;C844,[1]Sheet!$D$2:$E$228,2,FALSE))," ",VLOOKUP(I844&amp;C844,[1]Sheet!$D$2:$E$228,2,FALSE))</f>
        <v>Daniel, Nishimura</v>
      </c>
      <c r="AO844" s="122" t="str">
        <f>+I844&amp;C844</f>
        <v>KDKSINGAPORE</v>
      </c>
      <c r="AP844" s="122" t="str">
        <f>C844&amp;D844&amp;E844&amp;G844&amp;I844&amp;O844</f>
        <v>SINGAPORE31200303585KDKMAR</v>
      </c>
      <c r="AQ844" s="122" t="str">
        <f>B844&amp;D844&amp;N844</f>
        <v xml:space="preserve">SOUTH EAST ASIA31200CF </v>
      </c>
      <c r="AR844" s="123" t="str">
        <f>+D844&amp;J844</f>
        <v>31200SE</v>
      </c>
      <c r="AS844" s="124" t="str">
        <f t="shared" si="124"/>
        <v/>
      </c>
      <c r="AT844" s="125" t="str">
        <f t="shared" si="125"/>
        <v>R48SPTBWTWZ</v>
      </c>
      <c r="AU844" s="125" t="str">
        <f>IF(NOT(AT844=""),VLOOKUP(AT844,[1]PSI_Category!A:B,2,0),"")</f>
        <v>C/F</v>
      </c>
      <c r="AV844" s="125" t="s">
        <v>1800</v>
      </c>
      <c r="AW844" s="125" t="s">
        <v>1800</v>
      </c>
      <c r="AX844" s="125" t="s">
        <v>1800</v>
      </c>
    </row>
    <row r="845" spans="2:50" s="103" customFormat="1" ht="11.4" customHeight="1" x14ac:dyDescent="0.3">
      <c r="B845" s="104" t="s">
        <v>1866</v>
      </c>
      <c r="C845" s="105" t="s">
        <v>1962</v>
      </c>
      <c r="D845" s="106">
        <v>31200</v>
      </c>
      <c r="E845" s="107">
        <v>303</v>
      </c>
      <c r="F845" s="105" t="s">
        <v>1841</v>
      </c>
      <c r="G845" s="107">
        <v>585</v>
      </c>
      <c r="H845" s="105" t="s">
        <v>1963</v>
      </c>
      <c r="I845" s="105" t="s">
        <v>1773</v>
      </c>
      <c r="J845" s="107" t="s">
        <v>293</v>
      </c>
      <c r="K845" s="105">
        <v>92011201</v>
      </c>
      <c r="L845" s="105" t="s">
        <v>2685</v>
      </c>
      <c r="M845" s="105" t="s">
        <v>2706</v>
      </c>
      <c r="N845" s="105" t="s">
        <v>1799</v>
      </c>
      <c r="O845" s="108" t="s">
        <v>160</v>
      </c>
      <c r="P845" s="109" t="s">
        <v>1777</v>
      </c>
      <c r="Q845" s="110"/>
      <c r="R845" s="110"/>
      <c r="S845" s="110"/>
      <c r="T845" s="110"/>
      <c r="U845" s="111"/>
      <c r="V845" s="111"/>
      <c r="W845" s="112"/>
      <c r="X845" s="113"/>
      <c r="Y845" s="114" t="s">
        <v>285</v>
      </c>
      <c r="Z845" s="115">
        <v>126.94</v>
      </c>
      <c r="AA845" s="116">
        <v>175</v>
      </c>
      <c r="AB845" s="117">
        <f t="shared" si="117"/>
        <v>22214.5</v>
      </c>
      <c r="AC845" s="117">
        <f t="shared" si="118"/>
        <v>173.75071175000002</v>
      </c>
      <c r="AD845" s="118"/>
      <c r="AE845" s="117">
        <f t="shared" si="119"/>
        <v>0</v>
      </c>
      <c r="AF845" s="117">
        <f t="shared" si="120"/>
        <v>0</v>
      </c>
      <c r="AG845" s="119">
        <f t="shared" si="121"/>
        <v>175</v>
      </c>
      <c r="AH845" s="120">
        <f t="shared" si="122"/>
        <v>22214.5</v>
      </c>
      <c r="AI845" s="121">
        <f t="shared" si="123"/>
        <v>173.75071175000002</v>
      </c>
      <c r="AJ845" s="122" t="str">
        <f>+C845</f>
        <v>SINGAPORE</v>
      </c>
      <c r="AK845" s="122" t="str">
        <f>IF(ISNA(VLOOKUP(postponeList!D845,[1]Sheet!$A$2:$B$12,2,FALSE))," ",(VLOOKUP(postponeList!D845,[1]Sheet!$A$2:$B$12,2,FALSE)))</f>
        <v>PMMA</v>
      </c>
      <c r="AL845" s="122" t="str">
        <f>IF(ISNA(VLOOKUP(E845,[1]Sheet!$G$2:$H$40,2,FALSE))," ",VLOOKUP(E845,[1]Sheet!$G$2:$H$40,2,FALSE))</f>
        <v>SOJITZ</v>
      </c>
      <c r="AM845" s="122" t="str">
        <f>IF(ISNA(VLOOKUP(G845,[1]Sheet!$K$2:$L$159,2,FALSE))," ",(VLOOKUP(G845,[1]Sheet!$K$2:$L$159,2,FALSE)))</f>
        <v>CAPITAL</v>
      </c>
      <c r="AN845" s="122" t="str">
        <f>IF(ISNA(VLOOKUP(I845&amp;C845,[1]Sheet!$D$2:$E$228,2,FALSE))," ",VLOOKUP(I845&amp;C845,[1]Sheet!$D$2:$E$228,2,FALSE))</f>
        <v>Daniel, Nishimura</v>
      </c>
      <c r="AO845" s="122" t="str">
        <f>+I845&amp;C845</f>
        <v>KDKSINGAPORE</v>
      </c>
      <c r="AP845" s="122" t="str">
        <f>C845&amp;D845&amp;E845&amp;G845&amp;I845&amp;O845</f>
        <v>SINGAPORE31200303585KDKMAR</v>
      </c>
      <c r="AQ845" s="122" t="str">
        <f>B845&amp;D845&amp;N845</f>
        <v xml:space="preserve">SOUTH EAST ASIA31200CF </v>
      </c>
      <c r="AR845" s="123" t="str">
        <f>+D845&amp;J845</f>
        <v>31200SE</v>
      </c>
      <c r="AS845" s="124" t="str">
        <f t="shared" si="124"/>
        <v/>
      </c>
      <c r="AT845" s="125" t="str">
        <f t="shared" si="125"/>
        <v>T60AWTBFQWZ</v>
      </c>
      <c r="AU845" s="125" t="str">
        <f>IF(NOT(AT845=""),VLOOKUP(AT845,[1]PSI_Category!A:B,2,0),"")</f>
        <v>C/F</v>
      </c>
      <c r="AV845" s="125" t="s">
        <v>1800</v>
      </c>
      <c r="AW845" s="125" t="s">
        <v>1800</v>
      </c>
      <c r="AX845" s="125" t="s">
        <v>1800</v>
      </c>
    </row>
    <row r="846" spans="2:50" s="103" customFormat="1" ht="11.4" customHeight="1" x14ac:dyDescent="0.3">
      <c r="B846" s="104" t="s">
        <v>1866</v>
      </c>
      <c r="C846" s="105" t="s">
        <v>1962</v>
      </c>
      <c r="D846" s="106">
        <v>31200</v>
      </c>
      <c r="E846" s="107">
        <v>303</v>
      </c>
      <c r="F846" s="105" t="s">
        <v>1841</v>
      </c>
      <c r="G846" s="107">
        <v>585</v>
      </c>
      <c r="H846" s="105" t="s">
        <v>1963</v>
      </c>
      <c r="I846" s="105" t="s">
        <v>1773</v>
      </c>
      <c r="J846" s="107" t="s">
        <v>293</v>
      </c>
      <c r="K846" s="105">
        <v>92011201</v>
      </c>
      <c r="L846" s="105" t="s">
        <v>2685</v>
      </c>
      <c r="M846" s="105" t="s">
        <v>2707</v>
      </c>
      <c r="N846" s="105" t="s">
        <v>1799</v>
      </c>
      <c r="O846" s="108" t="s">
        <v>160</v>
      </c>
      <c r="P846" s="109" t="s">
        <v>1777</v>
      </c>
      <c r="Q846" s="110"/>
      <c r="R846" s="110"/>
      <c r="S846" s="110"/>
      <c r="T846" s="110"/>
      <c r="U846" s="111"/>
      <c r="V846" s="111"/>
      <c r="W846" s="112"/>
      <c r="X846" s="113"/>
      <c r="Y846" s="114" t="s">
        <v>285</v>
      </c>
      <c r="Z846" s="115">
        <v>151.52000000000001</v>
      </c>
      <c r="AA846" s="116">
        <v>250</v>
      </c>
      <c r="AB846" s="117">
        <f t="shared" si="117"/>
        <v>37880</v>
      </c>
      <c r="AC846" s="117">
        <f t="shared" si="118"/>
        <v>296.27842000000004</v>
      </c>
      <c r="AD846" s="118"/>
      <c r="AE846" s="117">
        <f t="shared" si="119"/>
        <v>0</v>
      </c>
      <c r="AF846" s="117">
        <f t="shared" si="120"/>
        <v>0</v>
      </c>
      <c r="AG846" s="119">
        <f t="shared" si="121"/>
        <v>250</v>
      </c>
      <c r="AH846" s="120">
        <f t="shared" si="122"/>
        <v>37880</v>
      </c>
      <c r="AI846" s="121">
        <f t="shared" si="123"/>
        <v>296.27842000000004</v>
      </c>
      <c r="AJ846" s="122" t="str">
        <f>+C846</f>
        <v>SINGAPORE</v>
      </c>
      <c r="AK846" s="122" t="str">
        <f>IF(ISNA(VLOOKUP(postponeList!D846,[1]Sheet!$A$2:$B$12,2,FALSE))," ",(VLOOKUP(postponeList!D846,[1]Sheet!$A$2:$B$12,2,FALSE)))</f>
        <v>PMMA</v>
      </c>
      <c r="AL846" s="122" t="str">
        <f>IF(ISNA(VLOOKUP(E846,[1]Sheet!$G$2:$H$40,2,FALSE))," ",VLOOKUP(E846,[1]Sheet!$G$2:$H$40,2,FALSE))</f>
        <v>SOJITZ</v>
      </c>
      <c r="AM846" s="122" t="str">
        <f>IF(ISNA(VLOOKUP(G846,[1]Sheet!$K$2:$L$159,2,FALSE))," ",(VLOOKUP(G846,[1]Sheet!$K$2:$L$159,2,FALSE)))</f>
        <v>CAPITAL</v>
      </c>
      <c r="AN846" s="122" t="str">
        <f>IF(ISNA(VLOOKUP(I846&amp;C846,[1]Sheet!$D$2:$E$228,2,FALSE))," ",VLOOKUP(I846&amp;C846,[1]Sheet!$D$2:$E$228,2,FALSE))</f>
        <v>Daniel, Nishimura</v>
      </c>
      <c r="AO846" s="122" t="str">
        <f>+I846&amp;C846</f>
        <v>KDKSINGAPORE</v>
      </c>
      <c r="AP846" s="122" t="str">
        <f>C846&amp;D846&amp;E846&amp;G846&amp;I846&amp;O846</f>
        <v>SINGAPORE31200303585KDKMAR</v>
      </c>
      <c r="AQ846" s="122" t="str">
        <f>B846&amp;D846&amp;N846</f>
        <v xml:space="preserve">SOUTH EAST ASIA31200CF </v>
      </c>
      <c r="AR846" s="123" t="str">
        <f>+D846&amp;J846</f>
        <v>31200SE</v>
      </c>
      <c r="AS846" s="124" t="str">
        <f t="shared" si="124"/>
        <v/>
      </c>
      <c r="AT846" s="125" t="str">
        <f t="shared" si="125"/>
        <v>U48FPTBKQWZ</v>
      </c>
      <c r="AU846" s="125" t="str">
        <f>IF(NOT(AT846=""),VLOOKUP(AT846,[1]PSI_Category!A:B,2,0),"")</f>
        <v>C/F</v>
      </c>
      <c r="AV846" s="125" t="s">
        <v>1800</v>
      </c>
      <c r="AW846" s="125" t="s">
        <v>1800</v>
      </c>
      <c r="AX846" s="125" t="s">
        <v>1800</v>
      </c>
    </row>
    <row r="847" spans="2:50" s="103" customFormat="1" ht="11.4" customHeight="1" x14ac:dyDescent="0.3">
      <c r="B847" s="104" t="s">
        <v>1866</v>
      </c>
      <c r="C847" s="105" t="s">
        <v>1962</v>
      </c>
      <c r="D847" s="106">
        <v>31200</v>
      </c>
      <c r="E847" s="107">
        <v>303</v>
      </c>
      <c r="F847" s="105" t="s">
        <v>1841</v>
      </c>
      <c r="G847" s="107">
        <v>585</v>
      </c>
      <c r="H847" s="105" t="s">
        <v>1963</v>
      </c>
      <c r="I847" s="105" t="s">
        <v>1773</v>
      </c>
      <c r="J847" s="107" t="s">
        <v>293</v>
      </c>
      <c r="K847" s="105">
        <v>92011201</v>
      </c>
      <c r="L847" s="105" t="s">
        <v>2685</v>
      </c>
      <c r="M847" s="105" t="s">
        <v>2708</v>
      </c>
      <c r="N847" s="105" t="s">
        <v>1799</v>
      </c>
      <c r="O847" s="108" t="s">
        <v>160</v>
      </c>
      <c r="P847" s="109" t="s">
        <v>1777</v>
      </c>
      <c r="Q847" s="110"/>
      <c r="R847" s="110"/>
      <c r="S847" s="110"/>
      <c r="T847" s="110"/>
      <c r="U847" s="111"/>
      <c r="V847" s="111"/>
      <c r="W847" s="112"/>
      <c r="X847" s="113"/>
      <c r="Y847" s="114" t="s">
        <v>285</v>
      </c>
      <c r="Z847" s="115">
        <v>143.93</v>
      </c>
      <c r="AA847" s="116">
        <v>260</v>
      </c>
      <c r="AB847" s="117">
        <f t="shared" si="117"/>
        <v>37421.800000000003</v>
      </c>
      <c r="AC847" s="117">
        <f t="shared" si="118"/>
        <v>292.69460870000006</v>
      </c>
      <c r="AD847" s="118"/>
      <c r="AE847" s="117">
        <f t="shared" si="119"/>
        <v>0</v>
      </c>
      <c r="AF847" s="117">
        <f t="shared" si="120"/>
        <v>0</v>
      </c>
      <c r="AG847" s="119">
        <f t="shared" si="121"/>
        <v>260</v>
      </c>
      <c r="AH847" s="120">
        <f t="shared" si="122"/>
        <v>37421.800000000003</v>
      </c>
      <c r="AI847" s="121">
        <f t="shared" si="123"/>
        <v>292.69460870000006</v>
      </c>
      <c r="AJ847" s="122" t="str">
        <f>+C847</f>
        <v>SINGAPORE</v>
      </c>
      <c r="AK847" s="122" t="str">
        <f>IF(ISNA(VLOOKUP(postponeList!D847,[1]Sheet!$A$2:$B$12,2,FALSE))," ",(VLOOKUP(postponeList!D847,[1]Sheet!$A$2:$B$12,2,FALSE)))</f>
        <v>PMMA</v>
      </c>
      <c r="AL847" s="122" t="str">
        <f>IF(ISNA(VLOOKUP(E847,[1]Sheet!$G$2:$H$40,2,FALSE))," ",VLOOKUP(E847,[1]Sheet!$G$2:$H$40,2,FALSE))</f>
        <v>SOJITZ</v>
      </c>
      <c r="AM847" s="122" t="str">
        <f>IF(ISNA(VLOOKUP(G847,[1]Sheet!$K$2:$L$159,2,FALSE))," ",(VLOOKUP(G847,[1]Sheet!$K$2:$L$159,2,FALSE)))</f>
        <v>CAPITAL</v>
      </c>
      <c r="AN847" s="122" t="str">
        <f>IF(ISNA(VLOOKUP(I847&amp;C847,[1]Sheet!$D$2:$E$228,2,FALSE))," ",VLOOKUP(I847&amp;C847,[1]Sheet!$D$2:$E$228,2,FALSE))</f>
        <v>Daniel, Nishimura</v>
      </c>
      <c r="AO847" s="122" t="str">
        <f>+I847&amp;C847</f>
        <v>KDKSINGAPORE</v>
      </c>
      <c r="AP847" s="122" t="str">
        <f>C847&amp;D847&amp;E847&amp;G847&amp;I847&amp;O847</f>
        <v>SINGAPORE31200303585KDKMAR</v>
      </c>
      <c r="AQ847" s="122" t="str">
        <f>B847&amp;D847&amp;N847</f>
        <v xml:space="preserve">SOUTH EAST ASIA31200CF </v>
      </c>
      <c r="AR847" s="123" t="str">
        <f>+D847&amp;J847</f>
        <v>31200SE</v>
      </c>
      <c r="AS847" s="124" t="str">
        <f t="shared" si="124"/>
        <v/>
      </c>
      <c r="AT847" s="125" t="str">
        <f t="shared" si="125"/>
        <v>U48FPTBWQWZ</v>
      </c>
      <c r="AU847" s="125" t="str">
        <f>IF(NOT(AT847=""),VLOOKUP(AT847,[1]PSI_Category!A:B,2,0),"")</f>
        <v>C/F</v>
      </c>
      <c r="AV847" s="125" t="s">
        <v>1800</v>
      </c>
      <c r="AW847" s="125" t="s">
        <v>1800</v>
      </c>
      <c r="AX847" s="125" t="s">
        <v>1800</v>
      </c>
    </row>
    <row r="848" spans="2:50" s="103" customFormat="1" ht="11.4" customHeight="1" x14ac:dyDescent="0.3">
      <c r="B848" s="104" t="s">
        <v>1866</v>
      </c>
      <c r="C848" s="105" t="s">
        <v>1962</v>
      </c>
      <c r="D848" s="106">
        <v>31200</v>
      </c>
      <c r="E848" s="107">
        <v>303</v>
      </c>
      <c r="F848" s="105" t="s">
        <v>1841</v>
      </c>
      <c r="G848" s="107">
        <v>585</v>
      </c>
      <c r="H848" s="105" t="s">
        <v>1963</v>
      </c>
      <c r="I848" s="105" t="s">
        <v>1773</v>
      </c>
      <c r="J848" s="107" t="s">
        <v>293</v>
      </c>
      <c r="K848" s="105">
        <v>92011201</v>
      </c>
      <c r="L848" s="105" t="s">
        <v>2685</v>
      </c>
      <c r="M848" s="105" t="s">
        <v>2709</v>
      </c>
      <c r="N848" s="105" t="s">
        <v>1799</v>
      </c>
      <c r="O848" s="108" t="s">
        <v>160</v>
      </c>
      <c r="P848" s="109" t="s">
        <v>1777</v>
      </c>
      <c r="Q848" s="110"/>
      <c r="R848" s="110"/>
      <c r="S848" s="110"/>
      <c r="T848" s="110"/>
      <c r="U848" s="111"/>
      <c r="V848" s="111"/>
      <c r="W848" s="112"/>
      <c r="X848" s="113"/>
      <c r="Y848" s="114" t="s">
        <v>285</v>
      </c>
      <c r="Z848" s="115">
        <v>172.34</v>
      </c>
      <c r="AA848" s="116">
        <v>210</v>
      </c>
      <c r="AB848" s="117">
        <f t="shared" si="117"/>
        <v>36191.4</v>
      </c>
      <c r="AC848" s="117">
        <f t="shared" si="118"/>
        <v>283.07103510000002</v>
      </c>
      <c r="AD848" s="118"/>
      <c r="AE848" s="117">
        <f t="shared" si="119"/>
        <v>0</v>
      </c>
      <c r="AF848" s="117">
        <f t="shared" si="120"/>
        <v>0</v>
      </c>
      <c r="AG848" s="119">
        <f t="shared" si="121"/>
        <v>210</v>
      </c>
      <c r="AH848" s="120">
        <f t="shared" si="122"/>
        <v>36191.4</v>
      </c>
      <c r="AI848" s="121">
        <f t="shared" si="123"/>
        <v>283.07103510000002</v>
      </c>
      <c r="AJ848" s="122" t="str">
        <f>+C848</f>
        <v>SINGAPORE</v>
      </c>
      <c r="AK848" s="122" t="str">
        <f>IF(ISNA(VLOOKUP(postponeList!D848,[1]Sheet!$A$2:$B$12,2,FALSE))," ",(VLOOKUP(postponeList!D848,[1]Sheet!$A$2:$B$12,2,FALSE)))</f>
        <v>PMMA</v>
      </c>
      <c r="AL848" s="122" t="str">
        <f>IF(ISNA(VLOOKUP(E848,[1]Sheet!$G$2:$H$40,2,FALSE))," ",VLOOKUP(E848,[1]Sheet!$G$2:$H$40,2,FALSE))</f>
        <v>SOJITZ</v>
      </c>
      <c r="AM848" s="122" t="str">
        <f>IF(ISNA(VLOOKUP(G848,[1]Sheet!$K$2:$L$159,2,FALSE))," ",(VLOOKUP(G848,[1]Sheet!$K$2:$L$159,2,FALSE)))</f>
        <v>CAPITAL</v>
      </c>
      <c r="AN848" s="122" t="str">
        <f>IF(ISNA(VLOOKUP(I848&amp;C848,[1]Sheet!$D$2:$E$228,2,FALSE))," ",VLOOKUP(I848&amp;C848,[1]Sheet!$D$2:$E$228,2,FALSE))</f>
        <v>Daniel, Nishimura</v>
      </c>
      <c r="AO848" s="122" t="str">
        <f>+I848&amp;C848</f>
        <v>KDKSINGAPORE</v>
      </c>
      <c r="AP848" s="122" t="str">
        <f>C848&amp;D848&amp;E848&amp;G848&amp;I848&amp;O848</f>
        <v>SINGAPORE31200303585KDKMAR</v>
      </c>
      <c r="AQ848" s="122" t="str">
        <f>B848&amp;D848&amp;N848</f>
        <v xml:space="preserve">SOUTH EAST ASIA31200CF </v>
      </c>
      <c r="AR848" s="123" t="str">
        <f>+D848&amp;J848</f>
        <v>31200SE</v>
      </c>
      <c r="AS848" s="124" t="str">
        <f t="shared" si="124"/>
        <v/>
      </c>
      <c r="AT848" s="125" t="str">
        <f t="shared" si="125"/>
        <v>U60FWTBKQWZ</v>
      </c>
      <c r="AU848" s="125" t="str">
        <f>IF(NOT(AT848=""),VLOOKUP(AT848,[1]PSI_Category!A:B,2,0),"")</f>
        <v>C/F</v>
      </c>
      <c r="AV848" s="125" t="s">
        <v>1800</v>
      </c>
      <c r="AW848" s="125" t="s">
        <v>1800</v>
      </c>
      <c r="AX848" s="125" t="s">
        <v>1800</v>
      </c>
    </row>
    <row r="849" spans="2:50" s="103" customFormat="1" ht="11.4" customHeight="1" x14ac:dyDescent="0.3">
      <c r="B849" s="104" t="s">
        <v>1866</v>
      </c>
      <c r="C849" s="105" t="s">
        <v>1962</v>
      </c>
      <c r="D849" s="106">
        <v>31200</v>
      </c>
      <c r="E849" s="107">
        <v>303</v>
      </c>
      <c r="F849" s="105" t="s">
        <v>1841</v>
      </c>
      <c r="G849" s="107">
        <v>585</v>
      </c>
      <c r="H849" s="105" t="s">
        <v>1963</v>
      </c>
      <c r="I849" s="105" t="s">
        <v>1773</v>
      </c>
      <c r="J849" s="107" t="s">
        <v>293</v>
      </c>
      <c r="K849" s="105">
        <v>92011201</v>
      </c>
      <c r="L849" s="105" t="s">
        <v>2685</v>
      </c>
      <c r="M849" s="105" t="s">
        <v>2710</v>
      </c>
      <c r="N849" s="105" t="s">
        <v>1799</v>
      </c>
      <c r="O849" s="108" t="s">
        <v>160</v>
      </c>
      <c r="P849" s="109" t="s">
        <v>1777</v>
      </c>
      <c r="Q849" s="110"/>
      <c r="R849" s="110"/>
      <c r="S849" s="110"/>
      <c r="T849" s="110"/>
      <c r="U849" s="111"/>
      <c r="V849" s="111"/>
      <c r="W849" s="112"/>
      <c r="X849" s="113"/>
      <c r="Y849" s="114" t="s">
        <v>285</v>
      </c>
      <c r="Z849" s="115">
        <v>160.34</v>
      </c>
      <c r="AA849" s="116">
        <v>150</v>
      </c>
      <c r="AB849" s="117">
        <f t="shared" si="117"/>
        <v>24051</v>
      </c>
      <c r="AC849" s="117">
        <f t="shared" si="118"/>
        <v>188.11489650000001</v>
      </c>
      <c r="AD849" s="118"/>
      <c r="AE849" s="117">
        <f t="shared" si="119"/>
        <v>0</v>
      </c>
      <c r="AF849" s="117">
        <f t="shared" si="120"/>
        <v>0</v>
      </c>
      <c r="AG849" s="119">
        <f t="shared" si="121"/>
        <v>150</v>
      </c>
      <c r="AH849" s="120">
        <f t="shared" si="122"/>
        <v>24051</v>
      </c>
      <c r="AI849" s="121">
        <f t="shared" si="123"/>
        <v>188.11489650000001</v>
      </c>
      <c r="AJ849" s="122" t="str">
        <f>+C849</f>
        <v>SINGAPORE</v>
      </c>
      <c r="AK849" s="122" t="str">
        <f>IF(ISNA(VLOOKUP(postponeList!D849,[1]Sheet!$A$2:$B$12,2,FALSE))," ",(VLOOKUP(postponeList!D849,[1]Sheet!$A$2:$B$12,2,FALSE)))</f>
        <v>PMMA</v>
      </c>
      <c r="AL849" s="122" t="str">
        <f>IF(ISNA(VLOOKUP(E849,[1]Sheet!$G$2:$H$40,2,FALSE))," ",VLOOKUP(E849,[1]Sheet!$G$2:$H$40,2,FALSE))</f>
        <v>SOJITZ</v>
      </c>
      <c r="AM849" s="122" t="str">
        <f>IF(ISNA(VLOOKUP(G849,[1]Sheet!$K$2:$L$159,2,FALSE))," ",(VLOOKUP(G849,[1]Sheet!$K$2:$L$159,2,FALSE)))</f>
        <v>CAPITAL</v>
      </c>
      <c r="AN849" s="122" t="str">
        <f>IF(ISNA(VLOOKUP(I849&amp;C849,[1]Sheet!$D$2:$E$228,2,FALSE))," ",VLOOKUP(I849&amp;C849,[1]Sheet!$D$2:$E$228,2,FALSE))</f>
        <v>Daniel, Nishimura</v>
      </c>
      <c r="AO849" s="122" t="str">
        <f>+I849&amp;C849</f>
        <v>KDKSINGAPORE</v>
      </c>
      <c r="AP849" s="122" t="str">
        <f>C849&amp;D849&amp;E849&amp;G849&amp;I849&amp;O849</f>
        <v>SINGAPORE31200303585KDKMAR</v>
      </c>
      <c r="AQ849" s="122" t="str">
        <f>B849&amp;D849&amp;N849</f>
        <v xml:space="preserve">SOUTH EAST ASIA31200CF </v>
      </c>
      <c r="AR849" s="123" t="str">
        <f>+D849&amp;J849</f>
        <v>31200SE</v>
      </c>
      <c r="AS849" s="124" t="str">
        <f t="shared" si="124"/>
        <v/>
      </c>
      <c r="AT849" s="125" t="str">
        <f t="shared" si="125"/>
        <v>U60FWTBWQWZ</v>
      </c>
      <c r="AU849" s="125" t="str">
        <f>IF(NOT(AT849=""),VLOOKUP(AT849,[1]PSI_Category!A:B,2,0),"")</f>
        <v>C/F</v>
      </c>
      <c r="AV849" s="125" t="s">
        <v>1800</v>
      </c>
      <c r="AW849" s="125" t="s">
        <v>1800</v>
      </c>
      <c r="AX849" s="125" t="s">
        <v>1800</v>
      </c>
    </row>
    <row r="850" spans="2:50" s="103" customFormat="1" ht="11.4" customHeight="1" x14ac:dyDescent="0.3">
      <c r="B850" s="104" t="s">
        <v>1866</v>
      </c>
      <c r="C850" s="105" t="s">
        <v>1962</v>
      </c>
      <c r="D850" s="106">
        <v>31200</v>
      </c>
      <c r="E850" s="107">
        <v>303</v>
      </c>
      <c r="F850" s="105" t="s">
        <v>1841</v>
      </c>
      <c r="G850" s="107">
        <v>585</v>
      </c>
      <c r="H850" s="105" t="s">
        <v>1963</v>
      </c>
      <c r="I850" s="105" t="s">
        <v>1773</v>
      </c>
      <c r="J850" s="107" t="s">
        <v>293</v>
      </c>
      <c r="K850" s="105">
        <v>92011201</v>
      </c>
      <c r="L850" s="105" t="s">
        <v>2685</v>
      </c>
      <c r="M850" s="105" t="s">
        <v>2711</v>
      </c>
      <c r="N850" s="105" t="s">
        <v>1799</v>
      </c>
      <c r="O850" s="108" t="s">
        <v>160</v>
      </c>
      <c r="P850" s="109" t="s">
        <v>1777</v>
      </c>
      <c r="Q850" s="110"/>
      <c r="R850" s="110"/>
      <c r="S850" s="110"/>
      <c r="T850" s="110"/>
      <c r="U850" s="111"/>
      <c r="V850" s="111"/>
      <c r="W850" s="112"/>
      <c r="X850" s="113"/>
      <c r="Y850" s="114" t="s">
        <v>285</v>
      </c>
      <c r="Z850" s="115">
        <v>107.26</v>
      </c>
      <c r="AA850" s="116">
        <v>200</v>
      </c>
      <c r="AB850" s="117">
        <f t="shared" si="117"/>
        <v>21452</v>
      </c>
      <c r="AC850" s="117">
        <f t="shared" si="118"/>
        <v>167.78681800000001</v>
      </c>
      <c r="AD850" s="118"/>
      <c r="AE850" s="117">
        <f t="shared" si="119"/>
        <v>0</v>
      </c>
      <c r="AF850" s="117">
        <f t="shared" si="120"/>
        <v>0</v>
      </c>
      <c r="AG850" s="119">
        <f t="shared" si="121"/>
        <v>200</v>
      </c>
      <c r="AH850" s="120">
        <f t="shared" si="122"/>
        <v>21452</v>
      </c>
      <c r="AI850" s="121">
        <f t="shared" si="123"/>
        <v>167.78681800000001</v>
      </c>
      <c r="AJ850" s="122" t="str">
        <f>+C850</f>
        <v>SINGAPORE</v>
      </c>
      <c r="AK850" s="122" t="str">
        <f>IF(ISNA(VLOOKUP(postponeList!D850,[1]Sheet!$A$2:$B$12,2,FALSE))," ",(VLOOKUP(postponeList!D850,[1]Sheet!$A$2:$B$12,2,FALSE)))</f>
        <v>PMMA</v>
      </c>
      <c r="AL850" s="122" t="str">
        <f>IF(ISNA(VLOOKUP(E850,[1]Sheet!$G$2:$H$40,2,FALSE))," ",VLOOKUP(E850,[1]Sheet!$G$2:$H$40,2,FALSE))</f>
        <v>SOJITZ</v>
      </c>
      <c r="AM850" s="122" t="str">
        <f>IF(ISNA(VLOOKUP(G850,[1]Sheet!$K$2:$L$159,2,FALSE))," ",(VLOOKUP(G850,[1]Sheet!$K$2:$L$159,2,FALSE)))</f>
        <v>CAPITAL</v>
      </c>
      <c r="AN850" s="122" t="str">
        <f>IF(ISNA(VLOOKUP(I850&amp;C850,[1]Sheet!$D$2:$E$228,2,FALSE))," ",VLOOKUP(I850&amp;C850,[1]Sheet!$D$2:$E$228,2,FALSE))</f>
        <v>Daniel, Nishimura</v>
      </c>
      <c r="AO850" s="122" t="str">
        <f>+I850&amp;C850</f>
        <v>KDKSINGAPORE</v>
      </c>
      <c r="AP850" s="122" t="str">
        <f>C850&amp;D850&amp;E850&amp;G850&amp;I850&amp;O850</f>
        <v>SINGAPORE31200303585KDKMAR</v>
      </c>
      <c r="AQ850" s="122" t="str">
        <f>B850&amp;D850&amp;N850</f>
        <v xml:space="preserve">SOUTH EAST ASIA31200CF </v>
      </c>
      <c r="AR850" s="123" t="str">
        <f>+D850&amp;J850</f>
        <v>31200SE</v>
      </c>
      <c r="AS850" s="124" t="str">
        <f t="shared" si="124"/>
        <v/>
      </c>
      <c r="AT850" s="125" t="str">
        <f t="shared" si="125"/>
        <v>W56WVTBKQWZ</v>
      </c>
      <c r="AU850" s="125" t="str">
        <f>IF(NOT(AT850=""),VLOOKUP(AT850,[1]PSI_Category!A:B,2,0),"")</f>
        <v>C/F</v>
      </c>
      <c r="AV850" s="125" t="s">
        <v>1800</v>
      </c>
      <c r="AW850" s="125" t="s">
        <v>1800</v>
      </c>
      <c r="AX850" s="125" t="s">
        <v>1800</v>
      </c>
    </row>
    <row r="851" spans="2:50" s="103" customFormat="1" ht="11.4" customHeight="1" x14ac:dyDescent="0.3">
      <c r="B851" s="104" t="s">
        <v>1866</v>
      </c>
      <c r="C851" s="105" t="s">
        <v>1962</v>
      </c>
      <c r="D851" s="105">
        <v>31200</v>
      </c>
      <c r="E851" s="107">
        <v>303</v>
      </c>
      <c r="F851" s="105" t="s">
        <v>1841</v>
      </c>
      <c r="G851" s="107">
        <v>585</v>
      </c>
      <c r="H851" s="105" t="s">
        <v>1963</v>
      </c>
      <c r="I851" s="105" t="s">
        <v>1773</v>
      </c>
      <c r="J851" s="107" t="s">
        <v>293</v>
      </c>
      <c r="K851" s="105">
        <v>92011201</v>
      </c>
      <c r="L851" s="105" t="s">
        <v>2685</v>
      </c>
      <c r="M851" s="105" t="s">
        <v>2712</v>
      </c>
      <c r="N851" s="105" t="s">
        <v>1799</v>
      </c>
      <c r="O851" s="108" t="s">
        <v>160</v>
      </c>
      <c r="P851" s="109" t="s">
        <v>1777</v>
      </c>
      <c r="Q851" s="110"/>
      <c r="R851" s="110"/>
      <c r="S851" s="110"/>
      <c r="T851" s="110"/>
      <c r="U851" s="111"/>
      <c r="V851" s="111"/>
      <c r="W851" s="112"/>
      <c r="X851" s="113"/>
      <c r="Y851" s="114" t="s">
        <v>285</v>
      </c>
      <c r="Z851" s="115">
        <v>102.04</v>
      </c>
      <c r="AA851" s="116">
        <v>230</v>
      </c>
      <c r="AB851" s="117">
        <f t="shared" si="117"/>
        <v>23469.200000000001</v>
      </c>
      <c r="AC851" s="117">
        <f t="shared" si="118"/>
        <v>183.56434780000001</v>
      </c>
      <c r="AD851" s="118"/>
      <c r="AE851" s="117">
        <f t="shared" si="119"/>
        <v>0</v>
      </c>
      <c r="AF851" s="117">
        <f t="shared" si="120"/>
        <v>0</v>
      </c>
      <c r="AG851" s="119">
        <f t="shared" si="121"/>
        <v>230</v>
      </c>
      <c r="AH851" s="120">
        <f t="shared" si="122"/>
        <v>23469.200000000001</v>
      </c>
      <c r="AI851" s="121">
        <f t="shared" si="123"/>
        <v>183.56434780000001</v>
      </c>
      <c r="AJ851" s="122" t="str">
        <f>+C851</f>
        <v>SINGAPORE</v>
      </c>
      <c r="AK851" s="122" t="str">
        <f>IF(ISNA(VLOOKUP(postponeList!D851,[1]Sheet!$A$2:$B$12,2,FALSE))," ",(VLOOKUP(postponeList!D851,[1]Sheet!$A$2:$B$12,2,FALSE)))</f>
        <v>PMMA</v>
      </c>
      <c r="AL851" s="122" t="str">
        <f>IF(ISNA(VLOOKUP(E851,[1]Sheet!$G$2:$H$40,2,FALSE))," ",VLOOKUP(E851,[1]Sheet!$G$2:$H$40,2,FALSE))</f>
        <v>SOJITZ</v>
      </c>
      <c r="AM851" s="122" t="str">
        <f>IF(ISNA(VLOOKUP(G851,[1]Sheet!$K$2:$L$159,2,FALSE))," ",(VLOOKUP(G851,[1]Sheet!$K$2:$L$159,2,FALSE)))</f>
        <v>CAPITAL</v>
      </c>
      <c r="AN851" s="122" t="str">
        <f>IF(ISNA(VLOOKUP(I851&amp;C851,[1]Sheet!$D$2:$E$228,2,FALSE))," ",VLOOKUP(I851&amp;C851,[1]Sheet!$D$2:$E$228,2,FALSE))</f>
        <v>Daniel, Nishimura</v>
      </c>
      <c r="AO851" s="122" t="str">
        <f>+I851&amp;C851</f>
        <v>KDKSINGAPORE</v>
      </c>
      <c r="AP851" s="122" t="str">
        <f>C851&amp;D851&amp;E851&amp;G851&amp;I851&amp;O851</f>
        <v>SINGAPORE31200303585KDKMAR</v>
      </c>
      <c r="AQ851" s="122" t="str">
        <f>B851&amp;D851&amp;N851</f>
        <v xml:space="preserve">SOUTH EAST ASIA31200CF </v>
      </c>
      <c r="AR851" s="123" t="str">
        <f>+D851&amp;J851</f>
        <v>31200SE</v>
      </c>
      <c r="AS851" s="124" t="str">
        <f t="shared" si="124"/>
        <v/>
      </c>
      <c r="AT851" s="125" t="str">
        <f t="shared" si="125"/>
        <v>W56WVTBWQWZ</v>
      </c>
      <c r="AU851" s="125" t="str">
        <f>IF(NOT(AT851=""),VLOOKUP(AT851,[1]PSI_Category!A:B,2,0),"")</f>
        <v>C/F</v>
      </c>
      <c r="AV851" s="125" t="s">
        <v>1800</v>
      </c>
      <c r="AW851" s="125" t="s">
        <v>1800</v>
      </c>
      <c r="AX851" s="125" t="s">
        <v>1800</v>
      </c>
    </row>
    <row r="852" spans="2:50" s="103" customFormat="1" ht="11.4" customHeight="1" x14ac:dyDescent="0.3">
      <c r="B852" s="104" t="s">
        <v>1866</v>
      </c>
      <c r="C852" s="105" t="s">
        <v>1962</v>
      </c>
      <c r="D852" s="106">
        <v>31200</v>
      </c>
      <c r="E852" s="107">
        <v>303</v>
      </c>
      <c r="F852" s="105" t="s">
        <v>1841</v>
      </c>
      <c r="G852" s="107">
        <v>585</v>
      </c>
      <c r="H852" s="105" t="s">
        <v>1963</v>
      </c>
      <c r="I852" s="105" t="s">
        <v>1773</v>
      </c>
      <c r="J852" s="107" t="s">
        <v>293</v>
      </c>
      <c r="K852" s="105">
        <v>92011201</v>
      </c>
      <c r="L852" s="105" t="s">
        <v>2685</v>
      </c>
      <c r="M852" s="105" t="s">
        <v>2692</v>
      </c>
      <c r="N852" s="105" t="s">
        <v>1789</v>
      </c>
      <c r="O852" s="108" t="s">
        <v>160</v>
      </c>
      <c r="P852" s="109" t="s">
        <v>1777</v>
      </c>
      <c r="Q852" s="110"/>
      <c r="R852" s="110"/>
      <c r="S852" s="110"/>
      <c r="T852" s="110"/>
      <c r="U852" s="111"/>
      <c r="V852" s="111"/>
      <c r="W852" s="112"/>
      <c r="X852" s="113"/>
      <c r="Y852" s="114" t="s">
        <v>285</v>
      </c>
      <c r="Z852" s="115">
        <v>81.44</v>
      </c>
      <c r="AA852" s="116">
        <v>200</v>
      </c>
      <c r="AB852" s="117">
        <f t="shared" si="117"/>
        <v>16288</v>
      </c>
      <c r="AC852" s="117">
        <f t="shared" si="118"/>
        <v>127.396592</v>
      </c>
      <c r="AD852" s="118"/>
      <c r="AE852" s="117">
        <f t="shared" si="119"/>
        <v>0</v>
      </c>
      <c r="AF852" s="117">
        <f t="shared" si="120"/>
        <v>0</v>
      </c>
      <c r="AG852" s="119">
        <f t="shared" si="121"/>
        <v>200</v>
      </c>
      <c r="AH852" s="120">
        <f t="shared" si="122"/>
        <v>16288</v>
      </c>
      <c r="AI852" s="121">
        <f t="shared" si="123"/>
        <v>127.396592</v>
      </c>
      <c r="AJ852" s="122" t="str">
        <f>+C852</f>
        <v>SINGAPORE</v>
      </c>
      <c r="AK852" s="122" t="str">
        <f>IF(ISNA(VLOOKUP(postponeList!D852,[1]Sheet!$A$2:$B$12,2,FALSE))," ",(VLOOKUP(postponeList!D852,[1]Sheet!$A$2:$B$12,2,FALSE)))</f>
        <v>PMMA</v>
      </c>
      <c r="AL852" s="122" t="str">
        <f>IF(ISNA(VLOOKUP(E852,[1]Sheet!$G$2:$H$40,2,FALSE))," ",VLOOKUP(E852,[1]Sheet!$G$2:$H$40,2,FALSE))</f>
        <v>SOJITZ</v>
      </c>
      <c r="AM852" s="122" t="str">
        <f>IF(ISNA(VLOOKUP(G852,[1]Sheet!$K$2:$L$159,2,FALSE))," ",(VLOOKUP(G852,[1]Sheet!$K$2:$L$159,2,FALSE)))</f>
        <v>CAPITAL</v>
      </c>
      <c r="AN852" s="122" t="str">
        <f>IF(ISNA(VLOOKUP(I852&amp;C852,[1]Sheet!$D$2:$E$228,2,FALSE))," ",VLOOKUP(I852&amp;C852,[1]Sheet!$D$2:$E$228,2,FALSE))</f>
        <v>Daniel, Nishimura</v>
      </c>
      <c r="AO852" s="122" t="str">
        <f>+I852&amp;C852</f>
        <v>KDKSINGAPORE</v>
      </c>
      <c r="AP852" s="122" t="str">
        <f>C852&amp;D852&amp;E852&amp;G852&amp;I852&amp;O852</f>
        <v>SINGAPORE31200303585KDKMAR</v>
      </c>
      <c r="AQ852" s="122" t="str">
        <f>B852&amp;D852&amp;N852</f>
        <v xml:space="preserve">SOUTH EAST ASIA31200WF </v>
      </c>
      <c r="AR852" s="123" t="str">
        <f>+D852&amp;J852</f>
        <v>31200SE</v>
      </c>
      <c r="AS852" s="124" t="str">
        <f t="shared" si="124"/>
        <v/>
      </c>
      <c r="AT852" s="125" t="str">
        <f t="shared" si="125"/>
        <v>YU50XNBKKGS</v>
      </c>
      <c r="AU852" s="125" t="str">
        <f>IF(NOT(AT852=""),VLOOKUP(AT852,[1]PSI_Category!A:B,2,0),"")</f>
        <v>W/F</v>
      </c>
      <c r="AV852" s="125" t="s">
        <v>1778</v>
      </c>
      <c r="AW852" s="125" t="s">
        <v>1790</v>
      </c>
      <c r="AX852" s="125" t="s">
        <v>1790</v>
      </c>
    </row>
    <row r="853" spans="2:50" s="103" customFormat="1" ht="11.4" customHeight="1" x14ac:dyDescent="0.3">
      <c r="B853" s="104" t="s">
        <v>1866</v>
      </c>
      <c r="C853" s="105" t="s">
        <v>1962</v>
      </c>
      <c r="D853" s="106">
        <v>31200</v>
      </c>
      <c r="E853" s="107">
        <v>303</v>
      </c>
      <c r="F853" s="105" t="s">
        <v>1841</v>
      </c>
      <c r="G853" s="107">
        <v>585</v>
      </c>
      <c r="H853" s="105" t="s">
        <v>1963</v>
      </c>
      <c r="I853" s="105" t="s">
        <v>1773</v>
      </c>
      <c r="J853" s="107" t="s">
        <v>293</v>
      </c>
      <c r="K853" s="105">
        <v>92011201</v>
      </c>
      <c r="L853" s="105" t="s">
        <v>2685</v>
      </c>
      <c r="M853" s="105" t="s">
        <v>2693</v>
      </c>
      <c r="N853" s="105" t="s">
        <v>1789</v>
      </c>
      <c r="O853" s="108" t="s">
        <v>160</v>
      </c>
      <c r="P853" s="109" t="s">
        <v>1777</v>
      </c>
      <c r="Q853" s="110"/>
      <c r="R853" s="110"/>
      <c r="S853" s="110"/>
      <c r="T853" s="110"/>
      <c r="U853" s="111"/>
      <c r="V853" s="111"/>
      <c r="W853" s="112"/>
      <c r="X853" s="113"/>
      <c r="Y853" s="114" t="s">
        <v>285</v>
      </c>
      <c r="Z853" s="115">
        <v>78.760000000000005</v>
      </c>
      <c r="AA853" s="116">
        <v>200</v>
      </c>
      <c r="AB853" s="117">
        <f t="shared" si="117"/>
        <v>15752.000000000002</v>
      </c>
      <c r="AC853" s="117">
        <f t="shared" si="118"/>
        <v>123.20426800000003</v>
      </c>
      <c r="AD853" s="118"/>
      <c r="AE853" s="117">
        <f t="shared" si="119"/>
        <v>0</v>
      </c>
      <c r="AF853" s="117">
        <f t="shared" si="120"/>
        <v>0</v>
      </c>
      <c r="AG853" s="119">
        <f t="shared" si="121"/>
        <v>200</v>
      </c>
      <c r="AH853" s="120">
        <f t="shared" si="122"/>
        <v>15752.000000000002</v>
      </c>
      <c r="AI853" s="121">
        <f t="shared" si="123"/>
        <v>123.20426800000003</v>
      </c>
      <c r="AJ853" s="122" t="str">
        <f>+C853</f>
        <v>SINGAPORE</v>
      </c>
      <c r="AK853" s="122" t="str">
        <f>IF(ISNA(VLOOKUP(postponeList!D853,[1]Sheet!$A$2:$B$12,2,FALSE))," ",(VLOOKUP(postponeList!D853,[1]Sheet!$A$2:$B$12,2,FALSE)))</f>
        <v>PMMA</v>
      </c>
      <c r="AL853" s="122" t="str">
        <f>IF(ISNA(VLOOKUP(E853,[1]Sheet!$G$2:$H$40,2,FALSE))," ",VLOOKUP(E853,[1]Sheet!$G$2:$H$40,2,FALSE))</f>
        <v>SOJITZ</v>
      </c>
      <c r="AM853" s="122" t="str">
        <f>IF(ISNA(VLOOKUP(G853,[1]Sheet!$K$2:$L$159,2,FALSE))," ",(VLOOKUP(G853,[1]Sheet!$K$2:$L$159,2,FALSE)))</f>
        <v>CAPITAL</v>
      </c>
      <c r="AN853" s="122" t="str">
        <f>IF(ISNA(VLOOKUP(I853&amp;C853,[1]Sheet!$D$2:$E$228,2,FALSE))," ",VLOOKUP(I853&amp;C853,[1]Sheet!$D$2:$E$228,2,FALSE))</f>
        <v>Daniel, Nishimura</v>
      </c>
      <c r="AO853" s="122" t="str">
        <f>+I853&amp;C853</f>
        <v>KDKSINGAPORE</v>
      </c>
      <c r="AP853" s="122" t="str">
        <f>C853&amp;D853&amp;E853&amp;G853&amp;I853&amp;O853</f>
        <v>SINGAPORE31200303585KDKMAR</v>
      </c>
      <c r="AQ853" s="122" t="str">
        <f>B853&amp;D853&amp;N853</f>
        <v xml:space="preserve">SOUTH EAST ASIA31200WF </v>
      </c>
      <c r="AR853" s="123" t="str">
        <f>+D853&amp;J853</f>
        <v>31200SE</v>
      </c>
      <c r="AS853" s="124" t="str">
        <f t="shared" si="124"/>
        <v/>
      </c>
      <c r="AT853" s="125" t="str">
        <f t="shared" si="125"/>
        <v>YU50XNBWKGS</v>
      </c>
      <c r="AU853" s="125" t="str">
        <f>IF(NOT(AT853=""),VLOOKUP(AT853,[1]PSI_Category!A:B,2,0),"")</f>
        <v>W/F</v>
      </c>
      <c r="AV853" s="125" t="s">
        <v>1778</v>
      </c>
      <c r="AW853" s="125" t="s">
        <v>1790</v>
      </c>
      <c r="AX853" s="125" t="s">
        <v>1790</v>
      </c>
    </row>
    <row r="854" spans="2:50" s="103" customFormat="1" ht="11.4" customHeight="1" x14ac:dyDescent="0.3">
      <c r="B854" s="104" t="s">
        <v>1866</v>
      </c>
      <c r="C854" s="105" t="s">
        <v>1962</v>
      </c>
      <c r="D854" s="106">
        <v>31200</v>
      </c>
      <c r="E854" s="107">
        <v>303</v>
      </c>
      <c r="F854" s="105" t="s">
        <v>1841</v>
      </c>
      <c r="G854" s="107">
        <v>585</v>
      </c>
      <c r="H854" s="105" t="s">
        <v>1963</v>
      </c>
      <c r="I854" s="105" t="s">
        <v>1773</v>
      </c>
      <c r="J854" s="107" t="s">
        <v>293</v>
      </c>
      <c r="K854" s="105">
        <v>92011202</v>
      </c>
      <c r="L854" s="105" t="s">
        <v>2713</v>
      </c>
      <c r="M854" s="105" t="s">
        <v>2714</v>
      </c>
      <c r="N854" s="105" t="s">
        <v>1782</v>
      </c>
      <c r="O854" s="108" t="s">
        <v>160</v>
      </c>
      <c r="P854" s="109" t="s">
        <v>1777</v>
      </c>
      <c r="Q854" s="110"/>
      <c r="R854" s="110"/>
      <c r="S854" s="110"/>
      <c r="T854" s="110"/>
      <c r="U854" s="111"/>
      <c r="V854" s="111"/>
      <c r="W854" s="112"/>
      <c r="X854" s="113"/>
      <c r="Y854" s="114" t="s">
        <v>285</v>
      </c>
      <c r="Z854" s="115">
        <v>20.88</v>
      </c>
      <c r="AA854" s="116">
        <v>125</v>
      </c>
      <c r="AB854" s="117">
        <f t="shared" si="117"/>
        <v>2610</v>
      </c>
      <c r="AC854" s="117">
        <f t="shared" si="118"/>
        <v>20.414115000000002</v>
      </c>
      <c r="AD854" s="118"/>
      <c r="AE854" s="117">
        <f t="shared" si="119"/>
        <v>0</v>
      </c>
      <c r="AF854" s="117">
        <f t="shared" si="120"/>
        <v>0</v>
      </c>
      <c r="AG854" s="119">
        <f t="shared" si="121"/>
        <v>125</v>
      </c>
      <c r="AH854" s="120">
        <f t="shared" si="122"/>
        <v>2610</v>
      </c>
      <c r="AI854" s="121">
        <f t="shared" si="123"/>
        <v>20.414115000000002</v>
      </c>
      <c r="AJ854" s="122" t="str">
        <f>+C854</f>
        <v>SINGAPORE</v>
      </c>
      <c r="AK854" s="122" t="str">
        <f>IF(ISNA(VLOOKUP(postponeList!D854,[1]Sheet!$A$2:$B$12,2,FALSE))," ",(VLOOKUP(postponeList!D854,[1]Sheet!$A$2:$B$12,2,FALSE)))</f>
        <v>PMMA</v>
      </c>
      <c r="AL854" s="122" t="str">
        <f>IF(ISNA(VLOOKUP(E854,[1]Sheet!$G$2:$H$40,2,FALSE))," ",VLOOKUP(E854,[1]Sheet!$G$2:$H$40,2,FALSE))</f>
        <v>SOJITZ</v>
      </c>
      <c r="AM854" s="122" t="str">
        <f>IF(ISNA(VLOOKUP(G854,[1]Sheet!$K$2:$L$159,2,FALSE))," ",(VLOOKUP(G854,[1]Sheet!$K$2:$L$159,2,FALSE)))</f>
        <v>CAPITAL</v>
      </c>
      <c r="AN854" s="122" t="str">
        <f>IF(ISNA(VLOOKUP(I854&amp;C854,[1]Sheet!$D$2:$E$228,2,FALSE))," ",VLOOKUP(I854&amp;C854,[1]Sheet!$D$2:$E$228,2,FALSE))</f>
        <v>Daniel, Nishimura</v>
      </c>
      <c r="AO854" s="122" t="str">
        <f>+I854&amp;C854</f>
        <v>KDKSINGAPORE</v>
      </c>
      <c r="AP854" s="122" t="str">
        <f>C854&amp;D854&amp;E854&amp;G854&amp;I854&amp;O854</f>
        <v>SINGAPORE31200303585KDKMAR</v>
      </c>
      <c r="AQ854" s="122" t="str">
        <f>B854&amp;D854&amp;N854</f>
        <v xml:space="preserve">SOUTH EAST ASIA31200DF </v>
      </c>
      <c r="AR854" s="123" t="str">
        <f>+D854&amp;J854</f>
        <v>31200SE</v>
      </c>
      <c r="AS854" s="124" t="str">
        <f t="shared" si="124"/>
        <v/>
      </c>
      <c r="AT854" s="125" t="str">
        <f t="shared" si="125"/>
        <v>A30ASNBAGZ</v>
      </c>
      <c r="AU854" s="125" t="str">
        <f>IF(NOT(AT854=""),VLOOKUP(AT854,[1]PSI_Category!A:B,2,0),"")</f>
        <v>D/F</v>
      </c>
      <c r="AV854" s="125" t="s">
        <v>1778</v>
      </c>
      <c r="AW854" s="125" t="s">
        <v>1783</v>
      </c>
      <c r="AX854" s="125" t="s">
        <v>1783</v>
      </c>
    </row>
    <row r="855" spans="2:50" s="103" customFormat="1" ht="11.4" customHeight="1" x14ac:dyDescent="0.3">
      <c r="B855" s="104" t="s">
        <v>1866</v>
      </c>
      <c r="C855" s="105" t="s">
        <v>1962</v>
      </c>
      <c r="D855" s="106">
        <v>31200</v>
      </c>
      <c r="E855" s="107">
        <v>303</v>
      </c>
      <c r="F855" s="105" t="s">
        <v>1841</v>
      </c>
      <c r="G855" s="107">
        <v>585</v>
      </c>
      <c r="H855" s="105" t="s">
        <v>1963</v>
      </c>
      <c r="I855" s="105" t="s">
        <v>1773</v>
      </c>
      <c r="J855" s="107" t="s">
        <v>293</v>
      </c>
      <c r="K855" s="105">
        <v>92011202</v>
      </c>
      <c r="L855" s="105" t="s">
        <v>2713</v>
      </c>
      <c r="M855" s="105" t="s">
        <v>2715</v>
      </c>
      <c r="N855" s="105" t="s">
        <v>1782</v>
      </c>
      <c r="O855" s="108" t="s">
        <v>160</v>
      </c>
      <c r="P855" s="109" t="s">
        <v>1777</v>
      </c>
      <c r="Q855" s="110"/>
      <c r="R855" s="110"/>
      <c r="S855" s="110"/>
      <c r="T855" s="110"/>
      <c r="U855" s="111"/>
      <c r="V855" s="111"/>
      <c r="W855" s="112"/>
      <c r="X855" s="113"/>
      <c r="Y855" s="114" t="s">
        <v>285</v>
      </c>
      <c r="Z855" s="115">
        <v>20.88</v>
      </c>
      <c r="AA855" s="116">
        <v>445</v>
      </c>
      <c r="AB855" s="117">
        <f t="shared" si="117"/>
        <v>9291.6</v>
      </c>
      <c r="AC855" s="117">
        <f t="shared" si="118"/>
        <v>72.674249399999994</v>
      </c>
      <c r="AD855" s="118"/>
      <c r="AE855" s="117">
        <f t="shared" si="119"/>
        <v>0</v>
      </c>
      <c r="AF855" s="117">
        <f t="shared" si="120"/>
        <v>0</v>
      </c>
      <c r="AG855" s="119">
        <f t="shared" si="121"/>
        <v>445</v>
      </c>
      <c r="AH855" s="120">
        <f t="shared" si="122"/>
        <v>9291.6</v>
      </c>
      <c r="AI855" s="121">
        <f t="shared" si="123"/>
        <v>72.674249399999994</v>
      </c>
      <c r="AJ855" s="122" t="str">
        <f>+C855</f>
        <v>SINGAPORE</v>
      </c>
      <c r="AK855" s="122" t="str">
        <f>IF(ISNA(VLOOKUP(postponeList!D855,[1]Sheet!$A$2:$B$12,2,FALSE))," ",(VLOOKUP(postponeList!D855,[1]Sheet!$A$2:$B$12,2,FALSE)))</f>
        <v>PMMA</v>
      </c>
      <c r="AL855" s="122" t="str">
        <f>IF(ISNA(VLOOKUP(E855,[1]Sheet!$G$2:$H$40,2,FALSE))," ",VLOOKUP(E855,[1]Sheet!$G$2:$H$40,2,FALSE))</f>
        <v>SOJITZ</v>
      </c>
      <c r="AM855" s="122" t="str">
        <f>IF(ISNA(VLOOKUP(G855,[1]Sheet!$K$2:$L$159,2,FALSE))," ",(VLOOKUP(G855,[1]Sheet!$K$2:$L$159,2,FALSE)))</f>
        <v>CAPITAL</v>
      </c>
      <c r="AN855" s="122" t="str">
        <f>IF(ISNA(VLOOKUP(I855&amp;C855,[1]Sheet!$D$2:$E$228,2,FALSE))," ",VLOOKUP(I855&amp;C855,[1]Sheet!$D$2:$E$228,2,FALSE))</f>
        <v>Daniel, Nishimura</v>
      </c>
      <c r="AO855" s="122" t="str">
        <f>+I855&amp;C855</f>
        <v>KDKSINGAPORE</v>
      </c>
      <c r="AP855" s="122" t="str">
        <f>C855&amp;D855&amp;E855&amp;G855&amp;I855&amp;O855</f>
        <v>SINGAPORE31200303585KDKMAR</v>
      </c>
      <c r="AQ855" s="122" t="str">
        <f>B855&amp;D855&amp;N855</f>
        <v xml:space="preserve">SOUTH EAST ASIA31200DF </v>
      </c>
      <c r="AR855" s="123" t="str">
        <f>+D855&amp;J855</f>
        <v>31200SE</v>
      </c>
      <c r="AS855" s="124" t="str">
        <f t="shared" si="124"/>
        <v/>
      </c>
      <c r="AT855" s="125" t="str">
        <f t="shared" si="125"/>
        <v>A30ASNBHGZ</v>
      </c>
      <c r="AU855" s="125" t="str">
        <f>IF(NOT(AT855=""),VLOOKUP(AT855,[1]PSI_Category!A:B,2,0),"")</f>
        <v>D/F</v>
      </c>
      <c r="AV855" s="125" t="s">
        <v>1778</v>
      </c>
      <c r="AW855" s="125" t="s">
        <v>1783</v>
      </c>
      <c r="AX855" s="125" t="s">
        <v>1783</v>
      </c>
    </row>
    <row r="856" spans="2:50" s="103" customFormat="1" ht="11.4" customHeight="1" x14ac:dyDescent="0.3">
      <c r="B856" s="104" t="s">
        <v>1866</v>
      </c>
      <c r="C856" s="105" t="s">
        <v>1962</v>
      </c>
      <c r="D856" s="106">
        <v>31200</v>
      </c>
      <c r="E856" s="107">
        <v>303</v>
      </c>
      <c r="F856" s="105" t="s">
        <v>1841</v>
      </c>
      <c r="G856" s="107">
        <v>585</v>
      </c>
      <c r="H856" s="105" t="s">
        <v>1963</v>
      </c>
      <c r="I856" s="105" t="s">
        <v>1773</v>
      </c>
      <c r="J856" s="107" t="s">
        <v>293</v>
      </c>
      <c r="K856" s="105">
        <v>92011202</v>
      </c>
      <c r="L856" s="105" t="s">
        <v>2713</v>
      </c>
      <c r="M856" s="105" t="s">
        <v>2716</v>
      </c>
      <c r="N856" s="105" t="s">
        <v>1782</v>
      </c>
      <c r="O856" s="108" t="s">
        <v>160</v>
      </c>
      <c r="P856" s="109" t="s">
        <v>1777</v>
      </c>
      <c r="Q856" s="110"/>
      <c r="R856" s="110"/>
      <c r="S856" s="110"/>
      <c r="T856" s="110"/>
      <c r="U856" s="111"/>
      <c r="V856" s="111"/>
      <c r="W856" s="112"/>
      <c r="X856" s="113"/>
      <c r="Y856" s="114" t="s">
        <v>285</v>
      </c>
      <c r="Z856" s="115">
        <v>26.53</v>
      </c>
      <c r="AA856" s="116">
        <v>35</v>
      </c>
      <c r="AB856" s="117">
        <f t="shared" si="117"/>
        <v>928.55000000000007</v>
      </c>
      <c r="AC856" s="117">
        <f t="shared" si="118"/>
        <v>7.262653825000001</v>
      </c>
      <c r="AD856" s="118"/>
      <c r="AE856" s="117">
        <f t="shared" si="119"/>
        <v>0</v>
      </c>
      <c r="AF856" s="117">
        <f t="shared" si="120"/>
        <v>0</v>
      </c>
      <c r="AG856" s="119">
        <f t="shared" si="121"/>
        <v>35</v>
      </c>
      <c r="AH856" s="120">
        <f t="shared" si="122"/>
        <v>928.55000000000007</v>
      </c>
      <c r="AI856" s="121">
        <f t="shared" si="123"/>
        <v>7.262653825000001</v>
      </c>
      <c r="AJ856" s="122" t="str">
        <f>+C856</f>
        <v>SINGAPORE</v>
      </c>
      <c r="AK856" s="122" t="str">
        <f>IF(ISNA(VLOOKUP(postponeList!D856,[1]Sheet!$A$2:$B$12,2,FALSE))," ",(VLOOKUP(postponeList!D856,[1]Sheet!$A$2:$B$12,2,FALSE)))</f>
        <v>PMMA</v>
      </c>
      <c r="AL856" s="122" t="str">
        <f>IF(ISNA(VLOOKUP(E856,[1]Sheet!$G$2:$H$40,2,FALSE))," ",VLOOKUP(E856,[1]Sheet!$G$2:$H$40,2,FALSE))</f>
        <v>SOJITZ</v>
      </c>
      <c r="AM856" s="122" t="str">
        <f>IF(ISNA(VLOOKUP(G856,[1]Sheet!$K$2:$L$159,2,FALSE))," ",(VLOOKUP(G856,[1]Sheet!$K$2:$L$159,2,FALSE)))</f>
        <v>CAPITAL</v>
      </c>
      <c r="AN856" s="122" t="str">
        <f>IF(ISNA(VLOOKUP(I856&amp;C856,[1]Sheet!$D$2:$E$228,2,FALSE))," ",VLOOKUP(I856&amp;C856,[1]Sheet!$D$2:$E$228,2,FALSE))</f>
        <v>Daniel, Nishimura</v>
      </c>
      <c r="AO856" s="122" t="str">
        <f>+I856&amp;C856</f>
        <v>KDKSINGAPORE</v>
      </c>
      <c r="AP856" s="122" t="str">
        <f>C856&amp;D856&amp;E856&amp;G856&amp;I856&amp;O856</f>
        <v>SINGAPORE31200303585KDKMAR</v>
      </c>
      <c r="AQ856" s="122" t="str">
        <f>B856&amp;D856&amp;N856</f>
        <v xml:space="preserve">SOUTH EAST ASIA31200DF </v>
      </c>
      <c r="AR856" s="123" t="str">
        <f>+D856&amp;J856</f>
        <v>31200SE</v>
      </c>
      <c r="AS856" s="124" t="str">
        <f t="shared" si="124"/>
        <v/>
      </c>
      <c r="AT856" s="125" t="str">
        <f t="shared" si="125"/>
        <v>A40ASNBAGZ</v>
      </c>
      <c r="AU856" s="125" t="str">
        <f>IF(NOT(AT856=""),VLOOKUP(AT856,[1]PSI_Category!A:B,2,0),"")</f>
        <v>D/F</v>
      </c>
      <c r="AV856" s="125" t="s">
        <v>1778</v>
      </c>
      <c r="AW856" s="125" t="s">
        <v>1783</v>
      </c>
      <c r="AX856" s="125" t="s">
        <v>1783</v>
      </c>
    </row>
    <row r="857" spans="2:50" s="103" customFormat="1" ht="11.4" customHeight="1" x14ac:dyDescent="0.3">
      <c r="B857" s="104" t="s">
        <v>1866</v>
      </c>
      <c r="C857" s="105" t="s">
        <v>1962</v>
      </c>
      <c r="D857" s="106">
        <v>31200</v>
      </c>
      <c r="E857" s="107">
        <v>303</v>
      </c>
      <c r="F857" s="105" t="s">
        <v>1841</v>
      </c>
      <c r="G857" s="107">
        <v>585</v>
      </c>
      <c r="H857" s="105" t="s">
        <v>1963</v>
      </c>
      <c r="I857" s="105" t="s">
        <v>1773</v>
      </c>
      <c r="J857" s="107" t="s">
        <v>293</v>
      </c>
      <c r="K857" s="105">
        <v>92011202</v>
      </c>
      <c r="L857" s="105" t="s">
        <v>2713</v>
      </c>
      <c r="M857" s="105" t="s">
        <v>2717</v>
      </c>
      <c r="N857" s="105" t="s">
        <v>1782</v>
      </c>
      <c r="O857" s="108" t="s">
        <v>160</v>
      </c>
      <c r="P857" s="109" t="s">
        <v>1777</v>
      </c>
      <c r="Q857" s="110"/>
      <c r="R857" s="110"/>
      <c r="S857" s="110"/>
      <c r="T857" s="110"/>
      <c r="U857" s="111"/>
      <c r="V857" s="111"/>
      <c r="W857" s="112"/>
      <c r="X857" s="113"/>
      <c r="Y857" s="114" t="s">
        <v>285</v>
      </c>
      <c r="Z857" s="115">
        <v>26.53</v>
      </c>
      <c r="AA857" s="116">
        <v>240</v>
      </c>
      <c r="AB857" s="117">
        <f t="shared" si="117"/>
        <v>6367.2000000000007</v>
      </c>
      <c r="AC857" s="117">
        <f t="shared" si="118"/>
        <v>49.801054800000003</v>
      </c>
      <c r="AD857" s="118"/>
      <c r="AE857" s="117">
        <f t="shared" si="119"/>
        <v>0</v>
      </c>
      <c r="AF857" s="117">
        <f t="shared" si="120"/>
        <v>0</v>
      </c>
      <c r="AG857" s="119">
        <f t="shared" si="121"/>
        <v>240</v>
      </c>
      <c r="AH857" s="120">
        <f t="shared" si="122"/>
        <v>6367.2000000000007</v>
      </c>
      <c r="AI857" s="121">
        <f t="shared" si="123"/>
        <v>49.801054800000003</v>
      </c>
      <c r="AJ857" s="122" t="str">
        <f>+C857</f>
        <v>SINGAPORE</v>
      </c>
      <c r="AK857" s="122" t="str">
        <f>IF(ISNA(VLOOKUP(postponeList!D857,[1]Sheet!$A$2:$B$12,2,FALSE))," ",(VLOOKUP(postponeList!D857,[1]Sheet!$A$2:$B$12,2,FALSE)))</f>
        <v>PMMA</v>
      </c>
      <c r="AL857" s="122" t="str">
        <f>IF(ISNA(VLOOKUP(E857,[1]Sheet!$G$2:$H$40,2,FALSE))," ",VLOOKUP(E857,[1]Sheet!$G$2:$H$40,2,FALSE))</f>
        <v>SOJITZ</v>
      </c>
      <c r="AM857" s="122" t="str">
        <f>IF(ISNA(VLOOKUP(G857,[1]Sheet!$K$2:$L$159,2,FALSE))," ",(VLOOKUP(G857,[1]Sheet!$K$2:$L$159,2,FALSE)))</f>
        <v>CAPITAL</v>
      </c>
      <c r="AN857" s="122" t="str">
        <f>IF(ISNA(VLOOKUP(I857&amp;C857,[1]Sheet!$D$2:$E$228,2,FALSE))," ",VLOOKUP(I857&amp;C857,[1]Sheet!$D$2:$E$228,2,FALSE))</f>
        <v>Daniel, Nishimura</v>
      </c>
      <c r="AO857" s="122" t="str">
        <f>+I857&amp;C857</f>
        <v>KDKSINGAPORE</v>
      </c>
      <c r="AP857" s="122" t="str">
        <f>C857&amp;D857&amp;E857&amp;G857&amp;I857&amp;O857</f>
        <v>SINGAPORE31200303585KDKMAR</v>
      </c>
      <c r="AQ857" s="122" t="str">
        <f>B857&amp;D857&amp;N857</f>
        <v xml:space="preserve">SOUTH EAST ASIA31200DF </v>
      </c>
      <c r="AR857" s="123" t="str">
        <f>+D857&amp;J857</f>
        <v>31200SE</v>
      </c>
      <c r="AS857" s="124" t="str">
        <f t="shared" si="124"/>
        <v/>
      </c>
      <c r="AT857" s="125" t="str">
        <f t="shared" si="125"/>
        <v>A40ASNBHGZ</v>
      </c>
      <c r="AU857" s="125" t="str">
        <f>IF(NOT(AT857=""),VLOOKUP(AT857,[1]PSI_Category!A:B,2,0),"")</f>
        <v>D/F</v>
      </c>
      <c r="AV857" s="125" t="s">
        <v>1778</v>
      </c>
      <c r="AW857" s="125" t="s">
        <v>1783</v>
      </c>
      <c r="AX857" s="125" t="s">
        <v>1783</v>
      </c>
    </row>
    <row r="858" spans="2:50" s="103" customFormat="1" ht="11.4" customHeight="1" x14ac:dyDescent="0.3">
      <c r="B858" s="104" t="s">
        <v>1866</v>
      </c>
      <c r="C858" s="105" t="s">
        <v>1962</v>
      </c>
      <c r="D858" s="106">
        <v>31200</v>
      </c>
      <c r="E858" s="107">
        <v>303</v>
      </c>
      <c r="F858" s="105" t="s">
        <v>1841</v>
      </c>
      <c r="G858" s="107">
        <v>585</v>
      </c>
      <c r="H858" s="105" t="s">
        <v>1963</v>
      </c>
      <c r="I858" s="105" t="s">
        <v>1773</v>
      </c>
      <c r="J858" s="107" t="s">
        <v>293</v>
      </c>
      <c r="K858" s="105">
        <v>92011202</v>
      </c>
      <c r="L858" s="105" t="s">
        <v>2713</v>
      </c>
      <c r="M858" s="105" t="s">
        <v>2718</v>
      </c>
      <c r="N858" s="105" t="s">
        <v>1789</v>
      </c>
      <c r="O858" s="108" t="s">
        <v>160</v>
      </c>
      <c r="P858" s="109" t="s">
        <v>1777</v>
      </c>
      <c r="Q858" s="110"/>
      <c r="R858" s="110"/>
      <c r="S858" s="110"/>
      <c r="T858" s="110"/>
      <c r="U858" s="111"/>
      <c r="V858" s="111"/>
      <c r="W858" s="112"/>
      <c r="X858" s="113"/>
      <c r="Y858" s="114" t="s">
        <v>285</v>
      </c>
      <c r="Z858" s="115">
        <v>32.950000000000003</v>
      </c>
      <c r="AA858" s="116">
        <v>115</v>
      </c>
      <c r="AB858" s="117">
        <f t="shared" si="117"/>
        <v>3789.2500000000005</v>
      </c>
      <c r="AC858" s="117">
        <f t="shared" si="118"/>
        <v>29.637618875000005</v>
      </c>
      <c r="AD858" s="118"/>
      <c r="AE858" s="117">
        <f t="shared" si="119"/>
        <v>0</v>
      </c>
      <c r="AF858" s="117">
        <f t="shared" si="120"/>
        <v>0</v>
      </c>
      <c r="AG858" s="119">
        <f t="shared" si="121"/>
        <v>115</v>
      </c>
      <c r="AH858" s="120">
        <f t="shared" si="122"/>
        <v>3789.2500000000005</v>
      </c>
      <c r="AI858" s="121">
        <f t="shared" si="123"/>
        <v>29.637618875000005</v>
      </c>
      <c r="AJ858" s="122" t="str">
        <f>+C858</f>
        <v>SINGAPORE</v>
      </c>
      <c r="AK858" s="122" t="str">
        <f>IF(ISNA(VLOOKUP(postponeList!D858,[1]Sheet!$A$2:$B$12,2,FALSE))," ",(VLOOKUP(postponeList!D858,[1]Sheet!$A$2:$B$12,2,FALSE)))</f>
        <v>PMMA</v>
      </c>
      <c r="AL858" s="122" t="str">
        <f>IF(ISNA(VLOOKUP(E858,[1]Sheet!$G$2:$H$40,2,FALSE))," ",VLOOKUP(E858,[1]Sheet!$G$2:$H$40,2,FALSE))</f>
        <v>SOJITZ</v>
      </c>
      <c r="AM858" s="122" t="str">
        <f>IF(ISNA(VLOOKUP(G858,[1]Sheet!$K$2:$L$159,2,FALSE))," ",(VLOOKUP(G858,[1]Sheet!$K$2:$L$159,2,FALSE)))</f>
        <v>CAPITAL</v>
      </c>
      <c r="AN858" s="122" t="str">
        <f>IF(ISNA(VLOOKUP(I858&amp;C858,[1]Sheet!$D$2:$E$228,2,FALSE))," ",VLOOKUP(I858&amp;C858,[1]Sheet!$D$2:$E$228,2,FALSE))</f>
        <v>Daniel, Nishimura</v>
      </c>
      <c r="AO858" s="122" t="str">
        <f>+I858&amp;C858</f>
        <v>KDKSINGAPORE</v>
      </c>
      <c r="AP858" s="122" t="str">
        <f>C858&amp;D858&amp;E858&amp;G858&amp;I858&amp;O858</f>
        <v>SINGAPORE31200303585KDKMAR</v>
      </c>
      <c r="AQ858" s="122" t="str">
        <f>B858&amp;D858&amp;N858</f>
        <v xml:space="preserve">SOUTH EAST ASIA31200WF </v>
      </c>
      <c r="AR858" s="123" t="str">
        <f>+D858&amp;J858</f>
        <v>31200SE</v>
      </c>
      <c r="AS858" s="124" t="str">
        <f t="shared" si="124"/>
        <v/>
      </c>
      <c r="AT858" s="125" t="str">
        <f t="shared" si="125"/>
        <v>M30CSNBHGZ</v>
      </c>
      <c r="AU858" s="125" t="str">
        <f>IF(NOT(AT858=""),VLOOKUP(AT858,[1]PSI_Category!A:B,2,0),"")</f>
        <v>W/F</v>
      </c>
      <c r="AV858" s="125" t="s">
        <v>1778</v>
      </c>
      <c r="AW858" s="125" t="s">
        <v>1790</v>
      </c>
      <c r="AX858" s="125" t="s">
        <v>1790</v>
      </c>
    </row>
    <row r="859" spans="2:50" s="103" customFormat="1" ht="11.4" customHeight="1" x14ac:dyDescent="0.3">
      <c r="B859" s="104" t="s">
        <v>1866</v>
      </c>
      <c r="C859" s="105" t="s">
        <v>1962</v>
      </c>
      <c r="D859" s="106">
        <v>31200</v>
      </c>
      <c r="E859" s="107">
        <v>303</v>
      </c>
      <c r="F859" s="105" t="s">
        <v>1841</v>
      </c>
      <c r="G859" s="107">
        <v>585</v>
      </c>
      <c r="H859" s="105" t="s">
        <v>1963</v>
      </c>
      <c r="I859" s="105" t="s">
        <v>1773</v>
      </c>
      <c r="J859" s="107" t="s">
        <v>293</v>
      </c>
      <c r="K859" s="105">
        <v>92011202</v>
      </c>
      <c r="L859" s="105" t="s">
        <v>2713</v>
      </c>
      <c r="M859" s="105" t="s">
        <v>2695</v>
      </c>
      <c r="N859" s="105" t="s">
        <v>1789</v>
      </c>
      <c r="O859" s="108" t="s">
        <v>160</v>
      </c>
      <c r="P859" s="109" t="s">
        <v>1777</v>
      </c>
      <c r="Q859" s="110"/>
      <c r="R859" s="110"/>
      <c r="S859" s="110"/>
      <c r="T859" s="110"/>
      <c r="U859" s="111"/>
      <c r="V859" s="111"/>
      <c r="W859" s="112"/>
      <c r="X859" s="113"/>
      <c r="Y859" s="114" t="s">
        <v>285</v>
      </c>
      <c r="Z859" s="115">
        <v>39.53</v>
      </c>
      <c r="AA859" s="116">
        <v>935</v>
      </c>
      <c r="AB859" s="117">
        <f t="shared" si="117"/>
        <v>36960.550000000003</v>
      </c>
      <c r="AC859" s="117">
        <f t="shared" si="118"/>
        <v>289.08694182500005</v>
      </c>
      <c r="AD859" s="118"/>
      <c r="AE859" s="117">
        <f t="shared" si="119"/>
        <v>0</v>
      </c>
      <c r="AF859" s="117">
        <f t="shared" si="120"/>
        <v>0</v>
      </c>
      <c r="AG859" s="119">
        <f t="shared" si="121"/>
        <v>935</v>
      </c>
      <c r="AH859" s="120">
        <f t="shared" si="122"/>
        <v>36960.550000000003</v>
      </c>
      <c r="AI859" s="121">
        <f t="shared" si="123"/>
        <v>289.08694182500005</v>
      </c>
      <c r="AJ859" s="122" t="str">
        <f>+C859</f>
        <v>SINGAPORE</v>
      </c>
      <c r="AK859" s="122" t="str">
        <f>IF(ISNA(VLOOKUP(postponeList!D859,[1]Sheet!$A$2:$B$12,2,FALSE))," ",(VLOOKUP(postponeList!D859,[1]Sheet!$A$2:$B$12,2,FALSE)))</f>
        <v>PMMA</v>
      </c>
      <c r="AL859" s="122" t="str">
        <f>IF(ISNA(VLOOKUP(E859,[1]Sheet!$G$2:$H$40,2,FALSE))," ",VLOOKUP(E859,[1]Sheet!$G$2:$H$40,2,FALSE))</f>
        <v>SOJITZ</v>
      </c>
      <c r="AM859" s="122" t="str">
        <f>IF(ISNA(VLOOKUP(G859,[1]Sheet!$K$2:$L$159,2,FALSE))," ",(VLOOKUP(G859,[1]Sheet!$K$2:$L$159,2,FALSE)))</f>
        <v>CAPITAL</v>
      </c>
      <c r="AN859" s="122" t="str">
        <f>IF(ISNA(VLOOKUP(I859&amp;C859,[1]Sheet!$D$2:$E$228,2,FALSE))," ",VLOOKUP(I859&amp;C859,[1]Sheet!$D$2:$E$228,2,FALSE))</f>
        <v>Daniel, Nishimura</v>
      </c>
      <c r="AO859" s="122" t="str">
        <f>+I859&amp;C859</f>
        <v>KDKSINGAPORE</v>
      </c>
      <c r="AP859" s="122" t="str">
        <f>C859&amp;D859&amp;E859&amp;G859&amp;I859&amp;O859</f>
        <v>SINGAPORE31200303585KDKMAR</v>
      </c>
      <c r="AQ859" s="122" t="str">
        <f>B859&amp;D859&amp;N859</f>
        <v xml:space="preserve">SOUTH EAST ASIA31200WF </v>
      </c>
      <c r="AR859" s="123" t="str">
        <f>+D859&amp;J859</f>
        <v>31200SE</v>
      </c>
      <c r="AS859" s="124" t="str">
        <f t="shared" si="124"/>
        <v/>
      </c>
      <c r="AT859" s="125" t="str">
        <f t="shared" si="125"/>
        <v>M40CSNBHGZ</v>
      </c>
      <c r="AU859" s="125" t="str">
        <f>IF(NOT(AT859=""),VLOOKUP(AT859,[1]PSI_Category!A:B,2,0),"")</f>
        <v>W/F</v>
      </c>
      <c r="AV859" s="125" t="s">
        <v>1778</v>
      </c>
      <c r="AW859" s="125" t="s">
        <v>1790</v>
      </c>
      <c r="AX859" s="125" t="s">
        <v>1790</v>
      </c>
    </row>
    <row r="860" spans="2:50" s="103" customFormat="1" ht="11.4" customHeight="1" x14ac:dyDescent="0.3">
      <c r="B860" s="104" t="s">
        <v>1866</v>
      </c>
      <c r="C860" s="105" t="s">
        <v>1962</v>
      </c>
      <c r="D860" s="106">
        <v>31200</v>
      </c>
      <c r="E860" s="107">
        <v>303</v>
      </c>
      <c r="F860" s="105" t="s">
        <v>1841</v>
      </c>
      <c r="G860" s="107">
        <v>585</v>
      </c>
      <c r="H860" s="105" t="s">
        <v>1963</v>
      </c>
      <c r="I860" s="105" t="s">
        <v>1773</v>
      </c>
      <c r="J860" s="107" t="s">
        <v>293</v>
      </c>
      <c r="K860" s="105">
        <v>92011202</v>
      </c>
      <c r="L860" s="105" t="s">
        <v>2713</v>
      </c>
      <c r="M860" s="105" t="s">
        <v>2719</v>
      </c>
      <c r="N860" s="105" t="s">
        <v>1886</v>
      </c>
      <c r="O860" s="108" t="s">
        <v>160</v>
      </c>
      <c r="P860" s="109" t="s">
        <v>1777</v>
      </c>
      <c r="Q860" s="110"/>
      <c r="R860" s="110"/>
      <c r="S860" s="110"/>
      <c r="T860" s="110"/>
      <c r="U860" s="111"/>
      <c r="V860" s="111"/>
      <c r="W860" s="112"/>
      <c r="X860" s="113"/>
      <c r="Y860" s="114" t="s">
        <v>285</v>
      </c>
      <c r="Z860" s="115">
        <v>76.349999999999994</v>
      </c>
      <c r="AA860" s="116">
        <v>85</v>
      </c>
      <c r="AB860" s="117">
        <f t="shared" si="117"/>
        <v>6489.7499999999991</v>
      </c>
      <c r="AC860" s="117">
        <f t="shared" si="118"/>
        <v>50.759579625000001</v>
      </c>
      <c r="AD860" s="118"/>
      <c r="AE860" s="117">
        <f t="shared" si="119"/>
        <v>0</v>
      </c>
      <c r="AF860" s="117">
        <f t="shared" si="120"/>
        <v>0</v>
      </c>
      <c r="AG860" s="119">
        <f t="shared" si="121"/>
        <v>85</v>
      </c>
      <c r="AH860" s="120">
        <f t="shared" si="122"/>
        <v>6489.7499999999991</v>
      </c>
      <c r="AI860" s="121">
        <f t="shared" si="123"/>
        <v>50.759579625000001</v>
      </c>
      <c r="AJ860" s="122" t="str">
        <f>+C860</f>
        <v>SINGAPORE</v>
      </c>
      <c r="AK860" s="122" t="str">
        <f>IF(ISNA(VLOOKUP(postponeList!D860,[1]Sheet!$A$2:$B$12,2,FALSE))," ",(VLOOKUP(postponeList!D860,[1]Sheet!$A$2:$B$12,2,FALSE)))</f>
        <v>PMMA</v>
      </c>
      <c r="AL860" s="122" t="str">
        <f>IF(ISNA(VLOOKUP(E860,[1]Sheet!$G$2:$H$40,2,FALSE))," ",VLOOKUP(E860,[1]Sheet!$G$2:$H$40,2,FALSE))</f>
        <v>SOJITZ</v>
      </c>
      <c r="AM860" s="122" t="str">
        <f>IF(ISNA(VLOOKUP(G860,[1]Sheet!$K$2:$L$159,2,FALSE))," ",(VLOOKUP(G860,[1]Sheet!$K$2:$L$159,2,FALSE)))</f>
        <v>CAPITAL</v>
      </c>
      <c r="AN860" s="122" t="str">
        <f>IF(ISNA(VLOOKUP(I860&amp;C860,[1]Sheet!$D$2:$E$228,2,FALSE))," ",VLOOKUP(I860&amp;C860,[1]Sheet!$D$2:$E$228,2,FALSE))</f>
        <v>Daniel, Nishimura</v>
      </c>
      <c r="AO860" s="122" t="str">
        <f>+I860&amp;C860</f>
        <v>KDKSINGAPORE</v>
      </c>
      <c r="AP860" s="122" t="str">
        <f>C860&amp;D860&amp;E860&amp;G860&amp;I860&amp;O860</f>
        <v>SINGAPORE31200303585KDKMAR</v>
      </c>
      <c r="AQ860" s="122" t="str">
        <f>B860&amp;D860&amp;N860</f>
        <v xml:space="preserve">SOUTH EAST ASIA31200LF </v>
      </c>
      <c r="AR860" s="123" t="str">
        <f>+D860&amp;J860</f>
        <v>31200SE</v>
      </c>
      <c r="AS860" s="124" t="str">
        <f t="shared" si="124"/>
        <v/>
      </c>
      <c r="AT860" s="125" t="str">
        <f t="shared" si="125"/>
        <v>M40KSNBCGZ</v>
      </c>
      <c r="AU860" s="125" t="str">
        <f>IF(NOT(AT860=""),VLOOKUP(AT860,[1]PSI_Category!A:B,2,0),"")</f>
        <v>L/F</v>
      </c>
      <c r="AV860" s="125" t="s">
        <v>1778</v>
      </c>
      <c r="AW860" s="125" t="s">
        <v>1887</v>
      </c>
      <c r="AX860" s="125" t="s">
        <v>1887</v>
      </c>
    </row>
    <row r="861" spans="2:50" s="103" customFormat="1" ht="11.4" customHeight="1" x14ac:dyDescent="0.3">
      <c r="B861" s="104" t="s">
        <v>1866</v>
      </c>
      <c r="C861" s="105" t="s">
        <v>1962</v>
      </c>
      <c r="D861" s="106">
        <v>31200</v>
      </c>
      <c r="E861" s="107">
        <v>303</v>
      </c>
      <c r="F861" s="105" t="s">
        <v>1841</v>
      </c>
      <c r="G861" s="107">
        <v>585</v>
      </c>
      <c r="H861" s="105" t="s">
        <v>1963</v>
      </c>
      <c r="I861" s="105" t="s">
        <v>1773</v>
      </c>
      <c r="J861" s="107" t="s">
        <v>293</v>
      </c>
      <c r="K861" s="105">
        <v>92011202</v>
      </c>
      <c r="L861" s="105" t="s">
        <v>2713</v>
      </c>
      <c r="M861" s="105" t="s">
        <v>2720</v>
      </c>
      <c r="N861" s="105" t="s">
        <v>1886</v>
      </c>
      <c r="O861" s="108" t="s">
        <v>160</v>
      </c>
      <c r="P861" s="109" t="s">
        <v>1777</v>
      </c>
      <c r="Q861" s="110"/>
      <c r="R861" s="110"/>
      <c r="S861" s="110"/>
      <c r="T861" s="110"/>
      <c r="U861" s="111"/>
      <c r="V861" s="111"/>
      <c r="W861" s="112"/>
      <c r="X861" s="113"/>
      <c r="Y861" s="114" t="s">
        <v>285</v>
      </c>
      <c r="Z861" s="115">
        <v>75.959999999999994</v>
      </c>
      <c r="AA861" s="116">
        <v>80</v>
      </c>
      <c r="AB861" s="117">
        <f t="shared" si="117"/>
        <v>6076.7999999999993</v>
      </c>
      <c r="AC861" s="117">
        <f t="shared" si="118"/>
        <v>47.529691199999995</v>
      </c>
      <c r="AD861" s="118"/>
      <c r="AE861" s="117">
        <f t="shared" si="119"/>
        <v>0</v>
      </c>
      <c r="AF861" s="117">
        <f t="shared" si="120"/>
        <v>0</v>
      </c>
      <c r="AG861" s="119">
        <f t="shared" si="121"/>
        <v>80</v>
      </c>
      <c r="AH861" s="120">
        <f t="shared" si="122"/>
        <v>6076.7999999999993</v>
      </c>
      <c r="AI861" s="121">
        <f t="shared" si="123"/>
        <v>47.529691199999995</v>
      </c>
      <c r="AJ861" s="122" t="str">
        <f>+C861</f>
        <v>SINGAPORE</v>
      </c>
      <c r="AK861" s="122" t="str">
        <f>IF(ISNA(VLOOKUP(postponeList!D861,[1]Sheet!$A$2:$B$12,2,FALSE))," ",(VLOOKUP(postponeList!D861,[1]Sheet!$A$2:$B$12,2,FALSE)))</f>
        <v>PMMA</v>
      </c>
      <c r="AL861" s="122" t="str">
        <f>IF(ISNA(VLOOKUP(E861,[1]Sheet!$G$2:$H$40,2,FALSE))," ",VLOOKUP(E861,[1]Sheet!$G$2:$H$40,2,FALSE))</f>
        <v>SOJITZ</v>
      </c>
      <c r="AM861" s="122" t="str">
        <f>IF(ISNA(VLOOKUP(G861,[1]Sheet!$K$2:$L$159,2,FALSE))," ",(VLOOKUP(G861,[1]Sheet!$K$2:$L$159,2,FALSE)))</f>
        <v>CAPITAL</v>
      </c>
      <c r="AN861" s="122" t="str">
        <f>IF(ISNA(VLOOKUP(I861&amp;C861,[1]Sheet!$D$2:$E$228,2,FALSE))," ",VLOOKUP(I861&amp;C861,[1]Sheet!$D$2:$E$228,2,FALSE))</f>
        <v>Daniel, Nishimura</v>
      </c>
      <c r="AO861" s="122" t="str">
        <f>+I861&amp;C861</f>
        <v>KDKSINGAPORE</v>
      </c>
      <c r="AP861" s="122" t="str">
        <f>C861&amp;D861&amp;E861&amp;G861&amp;I861&amp;O861</f>
        <v>SINGAPORE31200303585KDKMAR</v>
      </c>
      <c r="AQ861" s="122" t="str">
        <f>B861&amp;D861&amp;N861</f>
        <v xml:space="preserve">SOUTH EAST ASIA31200LF </v>
      </c>
      <c r="AR861" s="123" t="str">
        <f>+D861&amp;J861</f>
        <v>31200SE</v>
      </c>
      <c r="AS861" s="124" t="str">
        <f t="shared" si="124"/>
        <v/>
      </c>
      <c r="AT861" s="125" t="str">
        <f t="shared" si="125"/>
        <v>M40KSNBTGZ</v>
      </c>
      <c r="AU861" s="125" t="str">
        <f>IF(NOT(AT861=""),VLOOKUP(AT861,[1]PSI_Category!A:B,2,0),"")</f>
        <v>L/F</v>
      </c>
      <c r="AV861" s="125" t="s">
        <v>1778</v>
      </c>
      <c r="AW861" s="125" t="s">
        <v>1887</v>
      </c>
      <c r="AX861" s="125" t="s">
        <v>1887</v>
      </c>
    </row>
    <row r="862" spans="2:50" s="103" customFormat="1" ht="11.4" customHeight="1" x14ac:dyDescent="0.3">
      <c r="B862" s="104" t="s">
        <v>1866</v>
      </c>
      <c r="C862" s="105" t="s">
        <v>1962</v>
      </c>
      <c r="D862" s="106">
        <v>31200</v>
      </c>
      <c r="E862" s="107">
        <v>303</v>
      </c>
      <c r="F862" s="105" t="s">
        <v>1841</v>
      </c>
      <c r="G862" s="107">
        <v>585</v>
      </c>
      <c r="H862" s="105" t="s">
        <v>1963</v>
      </c>
      <c r="I862" s="105" t="s">
        <v>1773</v>
      </c>
      <c r="J862" s="107" t="s">
        <v>293</v>
      </c>
      <c r="K862" s="105">
        <v>92011202</v>
      </c>
      <c r="L862" s="105" t="s">
        <v>2713</v>
      </c>
      <c r="M862" s="105" t="s">
        <v>2688</v>
      </c>
      <c r="N862" s="105" t="s">
        <v>1789</v>
      </c>
      <c r="O862" s="108" t="s">
        <v>160</v>
      </c>
      <c r="P862" s="109" t="s">
        <v>1777</v>
      </c>
      <c r="Q862" s="110"/>
      <c r="R862" s="110"/>
      <c r="S862" s="110"/>
      <c r="T862" s="110"/>
      <c r="U862" s="111"/>
      <c r="V862" s="111"/>
      <c r="W862" s="112"/>
      <c r="X862" s="113"/>
      <c r="Y862" s="114" t="s">
        <v>285</v>
      </c>
      <c r="Z862" s="115">
        <v>48.9</v>
      </c>
      <c r="AA862" s="116">
        <v>980</v>
      </c>
      <c r="AB862" s="117">
        <f t="shared" si="117"/>
        <v>47922</v>
      </c>
      <c r="AC862" s="117">
        <f t="shared" si="118"/>
        <v>374.82192300000003</v>
      </c>
      <c r="AD862" s="118"/>
      <c r="AE862" s="117">
        <f t="shared" si="119"/>
        <v>0</v>
      </c>
      <c r="AF862" s="117">
        <f t="shared" si="120"/>
        <v>0</v>
      </c>
      <c r="AG862" s="119">
        <f t="shared" si="121"/>
        <v>980</v>
      </c>
      <c r="AH862" s="120">
        <f t="shared" si="122"/>
        <v>47922</v>
      </c>
      <c r="AI862" s="121">
        <f t="shared" si="123"/>
        <v>374.82192300000003</v>
      </c>
      <c r="AJ862" s="122" t="str">
        <f>+C862</f>
        <v>SINGAPORE</v>
      </c>
      <c r="AK862" s="122" t="str">
        <f>IF(ISNA(VLOOKUP(postponeList!D862,[1]Sheet!$A$2:$B$12,2,FALSE))," ",(VLOOKUP(postponeList!D862,[1]Sheet!$A$2:$B$12,2,FALSE)))</f>
        <v>PMMA</v>
      </c>
      <c r="AL862" s="122" t="str">
        <f>IF(ISNA(VLOOKUP(E862,[1]Sheet!$G$2:$H$40,2,FALSE))," ",VLOOKUP(E862,[1]Sheet!$G$2:$H$40,2,FALSE))</f>
        <v>SOJITZ</v>
      </c>
      <c r="AM862" s="122" t="str">
        <f>IF(ISNA(VLOOKUP(G862,[1]Sheet!$K$2:$L$159,2,FALSE))," ",(VLOOKUP(G862,[1]Sheet!$K$2:$L$159,2,FALSE)))</f>
        <v>CAPITAL</v>
      </c>
      <c r="AN862" s="122" t="str">
        <f>IF(ISNA(VLOOKUP(I862&amp;C862,[1]Sheet!$D$2:$E$228,2,FALSE))," ",VLOOKUP(I862&amp;C862,[1]Sheet!$D$2:$E$228,2,FALSE))</f>
        <v>Daniel, Nishimura</v>
      </c>
      <c r="AO862" s="122" t="str">
        <f>+I862&amp;C862</f>
        <v>KDKSINGAPORE</v>
      </c>
      <c r="AP862" s="122" t="str">
        <f>C862&amp;D862&amp;E862&amp;G862&amp;I862&amp;O862</f>
        <v>SINGAPORE31200303585KDKMAR</v>
      </c>
      <c r="AQ862" s="122" t="str">
        <f>B862&amp;D862&amp;N862</f>
        <v xml:space="preserve">SOUTH EAST ASIA31200WF </v>
      </c>
      <c r="AR862" s="123" t="str">
        <f>+D862&amp;J862</f>
        <v>31200SE</v>
      </c>
      <c r="AS862" s="124" t="str">
        <f t="shared" si="124"/>
        <v/>
      </c>
      <c r="AT862" s="125" t="str">
        <f t="shared" si="125"/>
        <v>M40MSNBHGZ</v>
      </c>
      <c r="AU862" s="125" t="str">
        <f>IF(NOT(AT862=""),VLOOKUP(AT862,[1]PSI_Category!A:B,2,0),"")</f>
        <v>W/F</v>
      </c>
      <c r="AV862" s="125" t="s">
        <v>1778</v>
      </c>
      <c r="AW862" s="125" t="s">
        <v>1790</v>
      </c>
      <c r="AX862" s="125" t="s">
        <v>1790</v>
      </c>
    </row>
    <row r="863" spans="2:50" s="103" customFormat="1" ht="11.4" customHeight="1" x14ac:dyDescent="0.3">
      <c r="B863" s="104" t="s">
        <v>1866</v>
      </c>
      <c r="C863" s="105" t="s">
        <v>1962</v>
      </c>
      <c r="D863" s="106">
        <v>31200</v>
      </c>
      <c r="E863" s="107">
        <v>303</v>
      </c>
      <c r="F863" s="105" t="s">
        <v>1841</v>
      </c>
      <c r="G863" s="107">
        <v>585</v>
      </c>
      <c r="H863" s="105" t="s">
        <v>1963</v>
      </c>
      <c r="I863" s="105" t="s">
        <v>1773</v>
      </c>
      <c r="J863" s="107" t="s">
        <v>293</v>
      </c>
      <c r="K863" s="105">
        <v>92011202</v>
      </c>
      <c r="L863" s="105" t="s">
        <v>2713</v>
      </c>
      <c r="M863" s="105" t="s">
        <v>2721</v>
      </c>
      <c r="N863" s="105" t="s">
        <v>1789</v>
      </c>
      <c r="O863" s="108" t="s">
        <v>160</v>
      </c>
      <c r="P863" s="109" t="s">
        <v>1777</v>
      </c>
      <c r="Q863" s="110"/>
      <c r="R863" s="110"/>
      <c r="S863" s="110"/>
      <c r="T863" s="110"/>
      <c r="U863" s="111"/>
      <c r="V863" s="111"/>
      <c r="W863" s="112"/>
      <c r="X863" s="113"/>
      <c r="Y863" s="114" t="s">
        <v>285</v>
      </c>
      <c r="Z863" s="115">
        <v>48.9</v>
      </c>
      <c r="AA863" s="116">
        <v>910</v>
      </c>
      <c r="AB863" s="117">
        <f t="shared" si="117"/>
        <v>44499</v>
      </c>
      <c r="AC863" s="117">
        <f t="shared" si="118"/>
        <v>348.04892850000005</v>
      </c>
      <c r="AD863" s="118"/>
      <c r="AE863" s="117">
        <f t="shared" si="119"/>
        <v>0</v>
      </c>
      <c r="AF863" s="117">
        <f t="shared" si="120"/>
        <v>0</v>
      </c>
      <c r="AG863" s="119">
        <f t="shared" si="121"/>
        <v>910</v>
      </c>
      <c r="AH863" s="120">
        <f t="shared" si="122"/>
        <v>44499</v>
      </c>
      <c r="AI863" s="121">
        <f t="shared" si="123"/>
        <v>348.04892850000005</v>
      </c>
      <c r="AJ863" s="122" t="str">
        <f>+C863</f>
        <v>SINGAPORE</v>
      </c>
      <c r="AK863" s="122" t="str">
        <f>IF(ISNA(VLOOKUP(postponeList!D863,[1]Sheet!$A$2:$B$12,2,FALSE))," ",(VLOOKUP(postponeList!D863,[1]Sheet!$A$2:$B$12,2,FALSE)))</f>
        <v>PMMA</v>
      </c>
      <c r="AL863" s="122" t="str">
        <f>IF(ISNA(VLOOKUP(E863,[1]Sheet!$G$2:$H$40,2,FALSE))," ",VLOOKUP(E863,[1]Sheet!$G$2:$H$40,2,FALSE))</f>
        <v>SOJITZ</v>
      </c>
      <c r="AM863" s="122" t="str">
        <f>IF(ISNA(VLOOKUP(G863,[1]Sheet!$K$2:$L$159,2,FALSE))," ",(VLOOKUP(G863,[1]Sheet!$K$2:$L$159,2,FALSE)))</f>
        <v>CAPITAL</v>
      </c>
      <c r="AN863" s="122" t="str">
        <f>IF(ISNA(VLOOKUP(I863&amp;C863,[1]Sheet!$D$2:$E$228,2,FALSE))," ",VLOOKUP(I863&amp;C863,[1]Sheet!$D$2:$E$228,2,FALSE))</f>
        <v>Daniel, Nishimura</v>
      </c>
      <c r="AO863" s="122" t="str">
        <f>+I863&amp;C863</f>
        <v>KDKSINGAPORE</v>
      </c>
      <c r="AP863" s="122" t="str">
        <f>C863&amp;D863&amp;E863&amp;G863&amp;I863&amp;O863</f>
        <v>SINGAPORE31200303585KDKMAR</v>
      </c>
      <c r="AQ863" s="122" t="str">
        <f>B863&amp;D863&amp;N863</f>
        <v xml:space="preserve">SOUTH EAST ASIA31200WF </v>
      </c>
      <c r="AR863" s="123" t="str">
        <f>+D863&amp;J863</f>
        <v>31200SE</v>
      </c>
      <c r="AS863" s="124" t="str">
        <f t="shared" si="124"/>
        <v/>
      </c>
      <c r="AT863" s="125" t="str">
        <f t="shared" si="125"/>
        <v>M40MSNBKGZ</v>
      </c>
      <c r="AU863" s="125" t="str">
        <f>IF(NOT(AT863=""),VLOOKUP(AT863,[1]PSI_Category!A:B,2,0),"")</f>
        <v>W/F</v>
      </c>
      <c r="AV863" s="125" t="s">
        <v>1778</v>
      </c>
      <c r="AW863" s="125" t="s">
        <v>1790</v>
      </c>
      <c r="AX863" s="125" t="s">
        <v>1790</v>
      </c>
    </row>
    <row r="864" spans="2:50" s="103" customFormat="1" ht="11.4" customHeight="1" x14ac:dyDescent="0.3">
      <c r="B864" s="104" t="s">
        <v>1866</v>
      </c>
      <c r="C864" s="105" t="s">
        <v>1962</v>
      </c>
      <c r="D864" s="106">
        <v>31200</v>
      </c>
      <c r="E864" s="107">
        <v>303</v>
      </c>
      <c r="F864" s="105" t="s">
        <v>1841</v>
      </c>
      <c r="G864" s="107">
        <v>585</v>
      </c>
      <c r="H864" s="105" t="s">
        <v>1963</v>
      </c>
      <c r="I864" s="105" t="s">
        <v>1773</v>
      </c>
      <c r="J864" s="107" t="s">
        <v>293</v>
      </c>
      <c r="K864" s="105">
        <v>92011202</v>
      </c>
      <c r="L864" s="105" t="s">
        <v>2713</v>
      </c>
      <c r="M864" s="105" t="s">
        <v>2722</v>
      </c>
      <c r="N864" s="105" t="s">
        <v>1886</v>
      </c>
      <c r="O864" s="108" t="s">
        <v>160</v>
      </c>
      <c r="P864" s="109" t="s">
        <v>1777</v>
      </c>
      <c r="Q864" s="110"/>
      <c r="R864" s="110"/>
      <c r="S864" s="110"/>
      <c r="T864" s="110"/>
      <c r="U864" s="111"/>
      <c r="V864" s="111"/>
      <c r="W864" s="112"/>
      <c r="X864" s="113"/>
      <c r="Y864" s="114" t="s">
        <v>285</v>
      </c>
      <c r="Z864" s="115">
        <v>60.96</v>
      </c>
      <c r="AA864" s="116">
        <v>250</v>
      </c>
      <c r="AB864" s="117">
        <f t="shared" si="117"/>
        <v>15240</v>
      </c>
      <c r="AC864" s="117">
        <f t="shared" si="118"/>
        <v>119.19966000000001</v>
      </c>
      <c r="AD864" s="118"/>
      <c r="AE864" s="117">
        <f t="shared" si="119"/>
        <v>0</v>
      </c>
      <c r="AF864" s="117">
        <f t="shared" si="120"/>
        <v>0</v>
      </c>
      <c r="AG864" s="119">
        <f t="shared" si="121"/>
        <v>250</v>
      </c>
      <c r="AH864" s="120">
        <f t="shared" si="122"/>
        <v>15240</v>
      </c>
      <c r="AI864" s="121">
        <f t="shared" si="123"/>
        <v>119.19966000000001</v>
      </c>
      <c r="AJ864" s="122" t="str">
        <f>+C864</f>
        <v>SINGAPORE</v>
      </c>
      <c r="AK864" s="122" t="str">
        <f>IF(ISNA(VLOOKUP(postponeList!D864,[1]Sheet!$A$2:$B$12,2,FALSE))," ",(VLOOKUP(postponeList!D864,[1]Sheet!$A$2:$B$12,2,FALSE)))</f>
        <v>PMMA</v>
      </c>
      <c r="AL864" s="122" t="str">
        <f>IF(ISNA(VLOOKUP(E864,[1]Sheet!$G$2:$H$40,2,FALSE))," ",VLOOKUP(E864,[1]Sheet!$G$2:$H$40,2,FALSE))</f>
        <v>SOJITZ</v>
      </c>
      <c r="AM864" s="122" t="str">
        <f>IF(ISNA(VLOOKUP(G864,[1]Sheet!$K$2:$L$159,2,FALSE))," ",(VLOOKUP(G864,[1]Sheet!$K$2:$L$159,2,FALSE)))</f>
        <v>CAPITAL</v>
      </c>
      <c r="AN864" s="122" t="str">
        <f>IF(ISNA(VLOOKUP(I864&amp;C864,[1]Sheet!$D$2:$E$228,2,FALSE))," ",VLOOKUP(I864&amp;C864,[1]Sheet!$D$2:$E$228,2,FALSE))</f>
        <v>Daniel, Nishimura</v>
      </c>
      <c r="AO864" s="122" t="str">
        <f>+I864&amp;C864</f>
        <v>KDKSINGAPORE</v>
      </c>
      <c r="AP864" s="122" t="str">
        <f>C864&amp;D864&amp;E864&amp;G864&amp;I864&amp;O864</f>
        <v>SINGAPORE31200303585KDKMAR</v>
      </c>
      <c r="AQ864" s="122" t="str">
        <f>B864&amp;D864&amp;N864</f>
        <v xml:space="preserve">SOUTH EAST ASIA31200LF </v>
      </c>
      <c r="AR864" s="123" t="str">
        <f>+D864&amp;J864</f>
        <v>31200SE</v>
      </c>
      <c r="AS864" s="124" t="str">
        <f t="shared" si="124"/>
        <v/>
      </c>
      <c r="AT864" s="125" t="str">
        <f t="shared" si="125"/>
        <v>N30NHTBBGZ</v>
      </c>
      <c r="AU864" s="125" t="str">
        <f>IF(NOT(AT864=""),VLOOKUP(AT864,[1]PSI_Category!A:B,2,0),"")</f>
        <v>L/F</v>
      </c>
      <c r="AV864" s="125" t="s">
        <v>1778</v>
      </c>
      <c r="AW864" s="125" t="s">
        <v>1887</v>
      </c>
      <c r="AX864" s="125" t="s">
        <v>1887</v>
      </c>
    </row>
    <row r="865" spans="2:50" s="103" customFormat="1" ht="11.4" customHeight="1" x14ac:dyDescent="0.3">
      <c r="B865" s="104" t="s">
        <v>1866</v>
      </c>
      <c r="C865" s="105" t="s">
        <v>1962</v>
      </c>
      <c r="D865" s="106">
        <v>31200</v>
      </c>
      <c r="E865" s="107">
        <v>303</v>
      </c>
      <c r="F865" s="105" t="s">
        <v>1841</v>
      </c>
      <c r="G865" s="107">
        <v>585</v>
      </c>
      <c r="H865" s="105" t="s">
        <v>1963</v>
      </c>
      <c r="I865" s="105" t="s">
        <v>1773</v>
      </c>
      <c r="J865" s="107" t="s">
        <v>293</v>
      </c>
      <c r="K865" s="105">
        <v>92011202</v>
      </c>
      <c r="L865" s="105" t="s">
        <v>2713</v>
      </c>
      <c r="M865" s="105" t="s">
        <v>2723</v>
      </c>
      <c r="N865" s="105" t="s">
        <v>1886</v>
      </c>
      <c r="O865" s="108" t="s">
        <v>160</v>
      </c>
      <c r="P865" s="109" t="s">
        <v>1777</v>
      </c>
      <c r="Q865" s="110"/>
      <c r="R865" s="110"/>
      <c r="S865" s="110"/>
      <c r="T865" s="110"/>
      <c r="U865" s="111"/>
      <c r="V865" s="111"/>
      <c r="W865" s="112"/>
      <c r="X865" s="113"/>
      <c r="Y865" s="114" t="s">
        <v>285</v>
      </c>
      <c r="Z865" s="115">
        <v>62.92</v>
      </c>
      <c r="AA865" s="116">
        <v>60</v>
      </c>
      <c r="AB865" s="117">
        <f t="shared" si="117"/>
        <v>3775.2000000000003</v>
      </c>
      <c r="AC865" s="117">
        <f t="shared" si="118"/>
        <v>29.527726800000003</v>
      </c>
      <c r="AD865" s="118"/>
      <c r="AE865" s="117">
        <f t="shared" si="119"/>
        <v>0</v>
      </c>
      <c r="AF865" s="117">
        <f t="shared" si="120"/>
        <v>0</v>
      </c>
      <c r="AG865" s="119">
        <f t="shared" si="121"/>
        <v>60</v>
      </c>
      <c r="AH865" s="120">
        <f t="shared" si="122"/>
        <v>3775.2000000000003</v>
      </c>
      <c r="AI865" s="121">
        <f t="shared" si="123"/>
        <v>29.527726800000003</v>
      </c>
      <c r="AJ865" s="122" t="str">
        <f>+C865</f>
        <v>SINGAPORE</v>
      </c>
      <c r="AK865" s="122" t="str">
        <f>IF(ISNA(VLOOKUP(postponeList!D865,[1]Sheet!$A$2:$B$12,2,FALSE))," ",(VLOOKUP(postponeList!D865,[1]Sheet!$A$2:$B$12,2,FALSE)))</f>
        <v>PMMA</v>
      </c>
      <c r="AL865" s="122" t="str">
        <f>IF(ISNA(VLOOKUP(E865,[1]Sheet!$G$2:$H$40,2,FALSE))," ",VLOOKUP(E865,[1]Sheet!$G$2:$H$40,2,FALSE))</f>
        <v>SOJITZ</v>
      </c>
      <c r="AM865" s="122" t="str">
        <f>IF(ISNA(VLOOKUP(G865,[1]Sheet!$K$2:$L$159,2,FALSE))," ",(VLOOKUP(G865,[1]Sheet!$K$2:$L$159,2,FALSE)))</f>
        <v>CAPITAL</v>
      </c>
      <c r="AN865" s="122" t="str">
        <f>IF(ISNA(VLOOKUP(I865&amp;C865,[1]Sheet!$D$2:$E$228,2,FALSE))," ",VLOOKUP(I865&amp;C865,[1]Sheet!$D$2:$E$228,2,FALSE))</f>
        <v>Daniel, Nishimura</v>
      </c>
      <c r="AO865" s="122" t="str">
        <f>+I865&amp;C865</f>
        <v>KDKSINGAPORE</v>
      </c>
      <c r="AP865" s="122" t="str">
        <f>C865&amp;D865&amp;E865&amp;G865&amp;I865&amp;O865</f>
        <v>SINGAPORE31200303585KDKMAR</v>
      </c>
      <c r="AQ865" s="122" t="str">
        <f>B865&amp;D865&amp;N865</f>
        <v xml:space="preserve">SOUTH EAST ASIA31200LF </v>
      </c>
      <c r="AR865" s="123" t="str">
        <f>+D865&amp;J865</f>
        <v>31200SE</v>
      </c>
      <c r="AS865" s="124" t="str">
        <f t="shared" si="124"/>
        <v/>
      </c>
      <c r="AT865" s="125" t="str">
        <f t="shared" si="125"/>
        <v>N40HSNBCGZ</v>
      </c>
      <c r="AU865" s="125" t="str">
        <f>IF(NOT(AT865=""),VLOOKUP(AT865,[1]PSI_Category!A:B,2,0),"")</f>
        <v>L/F</v>
      </c>
      <c r="AV865" s="125" t="s">
        <v>1778</v>
      </c>
      <c r="AW865" s="125" t="s">
        <v>1887</v>
      </c>
      <c r="AX865" s="125" t="s">
        <v>1887</v>
      </c>
    </row>
    <row r="866" spans="2:50" s="103" customFormat="1" ht="11.4" customHeight="1" x14ac:dyDescent="0.3">
      <c r="B866" s="104" t="s">
        <v>1866</v>
      </c>
      <c r="C866" s="105" t="s">
        <v>1962</v>
      </c>
      <c r="D866" s="106">
        <v>31200</v>
      </c>
      <c r="E866" s="107">
        <v>303</v>
      </c>
      <c r="F866" s="105" t="s">
        <v>1841</v>
      </c>
      <c r="G866" s="107">
        <v>585</v>
      </c>
      <c r="H866" s="105" t="s">
        <v>1963</v>
      </c>
      <c r="I866" s="105" t="s">
        <v>1773</v>
      </c>
      <c r="J866" s="107" t="s">
        <v>293</v>
      </c>
      <c r="K866" s="105">
        <v>92011202</v>
      </c>
      <c r="L866" s="105" t="s">
        <v>2713</v>
      </c>
      <c r="M866" s="105" t="s">
        <v>2724</v>
      </c>
      <c r="N866" s="105" t="s">
        <v>1886</v>
      </c>
      <c r="O866" s="108" t="s">
        <v>160</v>
      </c>
      <c r="P866" s="109" t="s">
        <v>1777</v>
      </c>
      <c r="Q866" s="110"/>
      <c r="R866" s="110"/>
      <c r="S866" s="110"/>
      <c r="T866" s="110"/>
      <c r="U866" s="111"/>
      <c r="V866" s="111"/>
      <c r="W866" s="112"/>
      <c r="X866" s="113"/>
      <c r="Y866" s="114" t="s">
        <v>285</v>
      </c>
      <c r="Z866" s="115">
        <v>62.55</v>
      </c>
      <c r="AA866" s="116">
        <v>70</v>
      </c>
      <c r="AB866" s="117">
        <f t="shared" si="117"/>
        <v>4378.5</v>
      </c>
      <c r="AC866" s="117">
        <f t="shared" si="118"/>
        <v>34.246437750000005</v>
      </c>
      <c r="AD866" s="118"/>
      <c r="AE866" s="117">
        <f t="shared" si="119"/>
        <v>0</v>
      </c>
      <c r="AF866" s="117">
        <f t="shared" si="120"/>
        <v>0</v>
      </c>
      <c r="AG866" s="119">
        <f t="shared" si="121"/>
        <v>70</v>
      </c>
      <c r="AH866" s="120">
        <f t="shared" si="122"/>
        <v>4378.5</v>
      </c>
      <c r="AI866" s="121">
        <f t="shared" si="123"/>
        <v>34.246437750000005</v>
      </c>
      <c r="AJ866" s="122" t="str">
        <f>+C866</f>
        <v>SINGAPORE</v>
      </c>
      <c r="AK866" s="122" t="str">
        <f>IF(ISNA(VLOOKUP(postponeList!D866,[1]Sheet!$A$2:$B$12,2,FALSE))," ",(VLOOKUP(postponeList!D866,[1]Sheet!$A$2:$B$12,2,FALSE)))</f>
        <v>PMMA</v>
      </c>
      <c r="AL866" s="122" t="str">
        <f>IF(ISNA(VLOOKUP(E866,[1]Sheet!$G$2:$H$40,2,FALSE))," ",VLOOKUP(E866,[1]Sheet!$G$2:$H$40,2,FALSE))</f>
        <v>SOJITZ</v>
      </c>
      <c r="AM866" s="122" t="str">
        <f>IF(ISNA(VLOOKUP(G866,[1]Sheet!$K$2:$L$159,2,FALSE))," ",(VLOOKUP(G866,[1]Sheet!$K$2:$L$159,2,FALSE)))</f>
        <v>CAPITAL</v>
      </c>
      <c r="AN866" s="122" t="str">
        <f>IF(ISNA(VLOOKUP(I866&amp;C866,[1]Sheet!$D$2:$E$228,2,FALSE))," ",VLOOKUP(I866&amp;C866,[1]Sheet!$D$2:$E$228,2,FALSE))</f>
        <v>Daniel, Nishimura</v>
      </c>
      <c r="AO866" s="122" t="str">
        <f>+I866&amp;C866</f>
        <v>KDKSINGAPORE</v>
      </c>
      <c r="AP866" s="122" t="str">
        <f>C866&amp;D866&amp;E866&amp;G866&amp;I866&amp;O866</f>
        <v>SINGAPORE31200303585KDKMAR</v>
      </c>
      <c r="AQ866" s="122" t="str">
        <f>B866&amp;D866&amp;N866</f>
        <v xml:space="preserve">SOUTH EAST ASIA31200LF </v>
      </c>
      <c r="AR866" s="123" t="str">
        <f>+D866&amp;J866</f>
        <v>31200SE</v>
      </c>
      <c r="AS866" s="124" t="str">
        <f t="shared" si="124"/>
        <v/>
      </c>
      <c r="AT866" s="125" t="str">
        <f t="shared" si="125"/>
        <v>N40HSNBTGZ</v>
      </c>
      <c r="AU866" s="125" t="str">
        <f>IF(NOT(AT866=""),VLOOKUP(AT866,[1]PSI_Category!A:B,2,0),"")</f>
        <v>L/F</v>
      </c>
      <c r="AV866" s="125" t="s">
        <v>1778</v>
      </c>
      <c r="AW866" s="125" t="s">
        <v>1887</v>
      </c>
      <c r="AX866" s="125" t="s">
        <v>1887</v>
      </c>
    </row>
    <row r="867" spans="2:50" s="103" customFormat="1" ht="11.4" customHeight="1" x14ac:dyDescent="0.3">
      <c r="B867" s="104" t="s">
        <v>1866</v>
      </c>
      <c r="C867" s="105" t="s">
        <v>1962</v>
      </c>
      <c r="D867" s="106">
        <v>31200</v>
      </c>
      <c r="E867" s="107">
        <v>303</v>
      </c>
      <c r="F867" s="105" t="s">
        <v>1841</v>
      </c>
      <c r="G867" s="107">
        <v>585</v>
      </c>
      <c r="H867" s="105" t="s">
        <v>1963</v>
      </c>
      <c r="I867" s="105" t="s">
        <v>1773</v>
      </c>
      <c r="J867" s="107" t="s">
        <v>293</v>
      </c>
      <c r="K867" s="105">
        <v>92011202</v>
      </c>
      <c r="L867" s="105" t="s">
        <v>2713</v>
      </c>
      <c r="M867" s="105" t="s">
        <v>2725</v>
      </c>
      <c r="N867" s="105" t="s">
        <v>1786</v>
      </c>
      <c r="O867" s="108" t="s">
        <v>160</v>
      </c>
      <c r="P867" s="109" t="s">
        <v>1777</v>
      </c>
      <c r="Q867" s="110"/>
      <c r="R867" s="110"/>
      <c r="S867" s="110"/>
      <c r="T867" s="110"/>
      <c r="U867" s="111"/>
      <c r="V867" s="111"/>
      <c r="W867" s="112"/>
      <c r="X867" s="113"/>
      <c r="Y867" s="114" t="s">
        <v>285</v>
      </c>
      <c r="Z867" s="115">
        <v>39.51</v>
      </c>
      <c r="AA867" s="116">
        <v>370</v>
      </c>
      <c r="AB867" s="117">
        <f t="shared" si="117"/>
        <v>14618.699999999999</v>
      </c>
      <c r="AC867" s="117">
        <f t="shared" si="118"/>
        <v>114.34016205</v>
      </c>
      <c r="AD867" s="118"/>
      <c r="AE867" s="117">
        <f t="shared" si="119"/>
        <v>0</v>
      </c>
      <c r="AF867" s="117">
        <f t="shared" si="120"/>
        <v>0</v>
      </c>
      <c r="AG867" s="119">
        <f t="shared" si="121"/>
        <v>370</v>
      </c>
      <c r="AH867" s="120">
        <f t="shared" si="122"/>
        <v>14618.699999999999</v>
      </c>
      <c r="AI867" s="121">
        <f t="shared" si="123"/>
        <v>114.34016205</v>
      </c>
      <c r="AJ867" s="122" t="str">
        <f>+C867</f>
        <v>SINGAPORE</v>
      </c>
      <c r="AK867" s="122" t="str">
        <f>IF(ISNA(VLOOKUP(postponeList!D867,[1]Sheet!$A$2:$B$12,2,FALSE))," ",(VLOOKUP(postponeList!D867,[1]Sheet!$A$2:$B$12,2,FALSE)))</f>
        <v>PMMA</v>
      </c>
      <c r="AL867" s="122" t="str">
        <f>IF(ISNA(VLOOKUP(E867,[1]Sheet!$G$2:$H$40,2,FALSE))," ",VLOOKUP(E867,[1]Sheet!$G$2:$H$40,2,FALSE))</f>
        <v>SOJITZ</v>
      </c>
      <c r="AM867" s="122" t="str">
        <f>IF(ISNA(VLOOKUP(G867,[1]Sheet!$K$2:$L$159,2,FALSE))," ",(VLOOKUP(G867,[1]Sheet!$K$2:$L$159,2,FALSE)))</f>
        <v>CAPITAL</v>
      </c>
      <c r="AN867" s="122" t="str">
        <f>IF(ISNA(VLOOKUP(I867&amp;C867,[1]Sheet!$D$2:$E$228,2,FALSE))," ",VLOOKUP(I867&amp;C867,[1]Sheet!$D$2:$E$228,2,FALSE))</f>
        <v>Daniel, Nishimura</v>
      </c>
      <c r="AO867" s="122" t="str">
        <f>+I867&amp;C867</f>
        <v>KDKSINGAPORE</v>
      </c>
      <c r="AP867" s="122" t="str">
        <f>C867&amp;D867&amp;E867&amp;G867&amp;I867&amp;O867</f>
        <v>SINGAPORE31200303585KDKMAR</v>
      </c>
      <c r="AQ867" s="122" t="str">
        <f>B867&amp;D867&amp;N867</f>
        <v xml:space="preserve">SOUTH EAST ASIA31200SF </v>
      </c>
      <c r="AR867" s="123" t="str">
        <f>+D867&amp;J867</f>
        <v>31200SE</v>
      </c>
      <c r="AS867" s="124" t="str">
        <f t="shared" si="124"/>
        <v/>
      </c>
      <c r="AT867" s="125" t="str">
        <f t="shared" si="125"/>
        <v>P40USNBCGZ</v>
      </c>
      <c r="AU867" s="125" t="str">
        <f>IF(NOT(AT867=""),VLOOKUP(AT867,[1]PSI_Category!A:B,2,0),"")</f>
        <v>S/F</v>
      </c>
      <c r="AV867" s="125" t="s">
        <v>1778</v>
      </c>
      <c r="AW867" s="125" t="s">
        <v>1787</v>
      </c>
      <c r="AX867" s="125" t="s">
        <v>1787</v>
      </c>
    </row>
    <row r="868" spans="2:50" s="103" customFormat="1" ht="11.4" customHeight="1" x14ac:dyDescent="0.3">
      <c r="B868" s="104" t="s">
        <v>1866</v>
      </c>
      <c r="C868" s="105" t="s">
        <v>1962</v>
      </c>
      <c r="D868" s="106">
        <v>31200</v>
      </c>
      <c r="E868" s="107">
        <v>303</v>
      </c>
      <c r="F868" s="105" t="s">
        <v>1841</v>
      </c>
      <c r="G868" s="107">
        <v>585</v>
      </c>
      <c r="H868" s="105" t="s">
        <v>1963</v>
      </c>
      <c r="I868" s="105" t="s">
        <v>1773</v>
      </c>
      <c r="J868" s="107" t="s">
        <v>293</v>
      </c>
      <c r="K868" s="105">
        <v>92011202</v>
      </c>
      <c r="L868" s="105" t="s">
        <v>2713</v>
      </c>
      <c r="M868" s="105" t="s">
        <v>2726</v>
      </c>
      <c r="N868" s="105" t="s">
        <v>1786</v>
      </c>
      <c r="O868" s="108" t="s">
        <v>160</v>
      </c>
      <c r="P868" s="109" t="s">
        <v>1777</v>
      </c>
      <c r="Q868" s="110"/>
      <c r="R868" s="110"/>
      <c r="S868" s="110"/>
      <c r="T868" s="110"/>
      <c r="U868" s="111"/>
      <c r="V868" s="111"/>
      <c r="W868" s="112"/>
      <c r="X868" s="113"/>
      <c r="Y868" s="114" t="s">
        <v>285</v>
      </c>
      <c r="Z868" s="115">
        <v>36.96</v>
      </c>
      <c r="AA868" s="116">
        <v>1200</v>
      </c>
      <c r="AB868" s="117">
        <f t="shared" si="117"/>
        <v>44352</v>
      </c>
      <c r="AC868" s="117">
        <f t="shared" si="118"/>
        <v>346.89916800000003</v>
      </c>
      <c r="AD868" s="118"/>
      <c r="AE868" s="117">
        <f t="shared" si="119"/>
        <v>0</v>
      </c>
      <c r="AF868" s="117">
        <f t="shared" si="120"/>
        <v>0</v>
      </c>
      <c r="AG868" s="119">
        <f t="shared" si="121"/>
        <v>1200</v>
      </c>
      <c r="AH868" s="120">
        <f t="shared" si="122"/>
        <v>44352</v>
      </c>
      <c r="AI868" s="121">
        <f t="shared" si="123"/>
        <v>346.89916800000003</v>
      </c>
      <c r="AJ868" s="122" t="str">
        <f>+C868</f>
        <v>SINGAPORE</v>
      </c>
      <c r="AK868" s="122" t="str">
        <f>IF(ISNA(VLOOKUP(postponeList!D868,[1]Sheet!$A$2:$B$12,2,FALSE))," ",(VLOOKUP(postponeList!D868,[1]Sheet!$A$2:$B$12,2,FALSE)))</f>
        <v>PMMA</v>
      </c>
      <c r="AL868" s="122" t="str">
        <f>IF(ISNA(VLOOKUP(E868,[1]Sheet!$G$2:$H$40,2,FALSE))," ",VLOOKUP(E868,[1]Sheet!$G$2:$H$40,2,FALSE))</f>
        <v>SOJITZ</v>
      </c>
      <c r="AM868" s="122" t="str">
        <f>IF(ISNA(VLOOKUP(G868,[1]Sheet!$K$2:$L$159,2,FALSE))," ",(VLOOKUP(G868,[1]Sheet!$K$2:$L$159,2,FALSE)))</f>
        <v>CAPITAL</v>
      </c>
      <c r="AN868" s="122" t="str">
        <f>IF(ISNA(VLOOKUP(I868&amp;C868,[1]Sheet!$D$2:$E$228,2,FALSE))," ",VLOOKUP(I868&amp;C868,[1]Sheet!$D$2:$E$228,2,FALSE))</f>
        <v>Daniel, Nishimura</v>
      </c>
      <c r="AO868" s="122" t="str">
        <f>+I868&amp;C868</f>
        <v>KDKSINGAPORE</v>
      </c>
      <c r="AP868" s="122" t="str">
        <f>C868&amp;D868&amp;E868&amp;G868&amp;I868&amp;O868</f>
        <v>SINGAPORE31200303585KDKMAR</v>
      </c>
      <c r="AQ868" s="122" t="str">
        <f>B868&amp;D868&amp;N868</f>
        <v xml:space="preserve">SOUTH EAST ASIA31200SF </v>
      </c>
      <c r="AR868" s="123" t="str">
        <f>+D868&amp;J868</f>
        <v>31200SE</v>
      </c>
      <c r="AS868" s="124" t="str">
        <f t="shared" si="124"/>
        <v/>
      </c>
      <c r="AT868" s="125" t="str">
        <f t="shared" si="125"/>
        <v>P40USNBNGZ</v>
      </c>
      <c r="AU868" s="125" t="str">
        <f>IF(NOT(AT868=""),VLOOKUP(AT868,[1]PSI_Category!A:B,2,0),"")</f>
        <v>S/F</v>
      </c>
      <c r="AV868" s="125" t="s">
        <v>1778</v>
      </c>
      <c r="AW868" s="125" t="s">
        <v>1787</v>
      </c>
      <c r="AX868" s="125" t="s">
        <v>1787</v>
      </c>
    </row>
    <row r="869" spans="2:50" s="103" customFormat="1" ht="11.4" customHeight="1" x14ac:dyDescent="0.3">
      <c r="B869" s="104" t="s">
        <v>1866</v>
      </c>
      <c r="C869" s="105" t="s">
        <v>1962</v>
      </c>
      <c r="D869" s="106">
        <v>31200</v>
      </c>
      <c r="E869" s="107">
        <v>303</v>
      </c>
      <c r="F869" s="105" t="s">
        <v>1841</v>
      </c>
      <c r="G869" s="107">
        <v>585</v>
      </c>
      <c r="H869" s="105" t="s">
        <v>1963</v>
      </c>
      <c r="I869" s="105" t="s">
        <v>1773</v>
      </c>
      <c r="J869" s="107" t="s">
        <v>293</v>
      </c>
      <c r="K869" s="105">
        <v>92011202</v>
      </c>
      <c r="L869" s="105" t="s">
        <v>2713</v>
      </c>
      <c r="M869" s="105" t="s">
        <v>2727</v>
      </c>
      <c r="N869" s="105" t="s">
        <v>1786</v>
      </c>
      <c r="O869" s="108" t="s">
        <v>160</v>
      </c>
      <c r="P869" s="109" t="s">
        <v>1777</v>
      </c>
      <c r="Q869" s="110"/>
      <c r="R869" s="110"/>
      <c r="S869" s="110"/>
      <c r="T869" s="110"/>
      <c r="U869" s="111"/>
      <c r="V869" s="111"/>
      <c r="W869" s="112"/>
      <c r="X869" s="113"/>
      <c r="Y869" s="114" t="s">
        <v>285</v>
      </c>
      <c r="Z869" s="115">
        <v>36.96</v>
      </c>
      <c r="AA869" s="116">
        <v>240</v>
      </c>
      <c r="AB869" s="117">
        <f t="shared" si="117"/>
        <v>8870.4</v>
      </c>
      <c r="AC869" s="117">
        <f t="shared" si="118"/>
        <v>69.379833599999998</v>
      </c>
      <c r="AD869" s="118"/>
      <c r="AE869" s="117">
        <f t="shared" si="119"/>
        <v>0</v>
      </c>
      <c r="AF869" s="117">
        <f t="shared" si="120"/>
        <v>0</v>
      </c>
      <c r="AG869" s="119">
        <f t="shared" si="121"/>
        <v>240</v>
      </c>
      <c r="AH869" s="120">
        <f t="shared" si="122"/>
        <v>8870.4</v>
      </c>
      <c r="AI869" s="121">
        <f t="shared" si="123"/>
        <v>69.379833599999998</v>
      </c>
      <c r="AJ869" s="122" t="str">
        <f>+C869</f>
        <v>SINGAPORE</v>
      </c>
      <c r="AK869" s="122" t="str">
        <f>IF(ISNA(VLOOKUP(postponeList!D869,[1]Sheet!$A$2:$B$12,2,FALSE))," ",(VLOOKUP(postponeList!D869,[1]Sheet!$A$2:$B$12,2,FALSE)))</f>
        <v>PMMA</v>
      </c>
      <c r="AL869" s="122" t="str">
        <f>IF(ISNA(VLOOKUP(E869,[1]Sheet!$G$2:$H$40,2,FALSE))," ",VLOOKUP(E869,[1]Sheet!$G$2:$H$40,2,FALSE))</f>
        <v>SOJITZ</v>
      </c>
      <c r="AM869" s="122" t="str">
        <f>IF(ISNA(VLOOKUP(G869,[1]Sheet!$K$2:$L$159,2,FALSE))," ",(VLOOKUP(G869,[1]Sheet!$K$2:$L$159,2,FALSE)))</f>
        <v>CAPITAL</v>
      </c>
      <c r="AN869" s="122" t="str">
        <f>IF(ISNA(VLOOKUP(I869&amp;C869,[1]Sheet!$D$2:$E$228,2,FALSE))," ",VLOOKUP(I869&amp;C869,[1]Sheet!$D$2:$E$228,2,FALSE))</f>
        <v>Daniel, Nishimura</v>
      </c>
      <c r="AO869" s="122" t="str">
        <f>+I869&amp;C869</f>
        <v>KDKSINGAPORE</v>
      </c>
      <c r="AP869" s="122" t="str">
        <f>C869&amp;D869&amp;E869&amp;G869&amp;I869&amp;O869</f>
        <v>SINGAPORE31200303585KDKMAR</v>
      </c>
      <c r="AQ869" s="122" t="str">
        <f>B869&amp;D869&amp;N869</f>
        <v xml:space="preserve">SOUTH EAST ASIA31200SF </v>
      </c>
      <c r="AR869" s="123" t="str">
        <f>+D869&amp;J869</f>
        <v>31200SE</v>
      </c>
      <c r="AS869" s="124" t="str">
        <f t="shared" si="124"/>
        <v/>
      </c>
      <c r="AT869" s="125" t="str">
        <f t="shared" si="125"/>
        <v>P40USNBWGZ</v>
      </c>
      <c r="AU869" s="125" t="str">
        <f>IF(NOT(AT869=""),VLOOKUP(AT869,[1]PSI_Category!A:B,2,0),"")</f>
        <v>S/F</v>
      </c>
      <c r="AV869" s="125" t="s">
        <v>1778</v>
      </c>
      <c r="AW869" s="125" t="s">
        <v>1787</v>
      </c>
      <c r="AX869" s="125" t="s">
        <v>1787</v>
      </c>
    </row>
    <row r="870" spans="2:50" s="103" customFormat="1" ht="11.4" customHeight="1" x14ac:dyDescent="0.3">
      <c r="B870" s="104" t="s">
        <v>1866</v>
      </c>
      <c r="C870" s="105" t="s">
        <v>1962</v>
      </c>
      <c r="D870" s="106">
        <v>31200</v>
      </c>
      <c r="E870" s="107">
        <v>303</v>
      </c>
      <c r="F870" s="105" t="s">
        <v>1841</v>
      </c>
      <c r="G870" s="107">
        <v>585</v>
      </c>
      <c r="H870" s="105" t="s">
        <v>1963</v>
      </c>
      <c r="I870" s="105" t="s">
        <v>1773</v>
      </c>
      <c r="J870" s="107" t="s">
        <v>293</v>
      </c>
      <c r="K870" s="105">
        <v>92011202</v>
      </c>
      <c r="L870" s="105" t="s">
        <v>2713</v>
      </c>
      <c r="M870" s="105" t="s">
        <v>2728</v>
      </c>
      <c r="N870" s="105" t="s">
        <v>1786</v>
      </c>
      <c r="O870" s="108" t="s">
        <v>160</v>
      </c>
      <c r="P870" s="109" t="s">
        <v>1777</v>
      </c>
      <c r="Q870" s="110"/>
      <c r="R870" s="110"/>
      <c r="S870" s="110"/>
      <c r="T870" s="110"/>
      <c r="U870" s="111"/>
      <c r="V870" s="111"/>
      <c r="W870" s="112"/>
      <c r="X870" s="113"/>
      <c r="Y870" s="114" t="s">
        <v>285</v>
      </c>
      <c r="Z870" s="115">
        <v>60.53</v>
      </c>
      <c r="AA870" s="116">
        <v>40</v>
      </c>
      <c r="AB870" s="117">
        <f t="shared" si="117"/>
        <v>2421.1999999999998</v>
      </c>
      <c r="AC870" s="117">
        <f t="shared" si="118"/>
        <v>18.9374158</v>
      </c>
      <c r="AD870" s="118"/>
      <c r="AE870" s="117">
        <f t="shared" si="119"/>
        <v>0</v>
      </c>
      <c r="AF870" s="117">
        <f t="shared" si="120"/>
        <v>0</v>
      </c>
      <c r="AG870" s="119">
        <f t="shared" si="121"/>
        <v>40</v>
      </c>
      <c r="AH870" s="120">
        <f t="shared" si="122"/>
        <v>2421.1999999999998</v>
      </c>
      <c r="AI870" s="121">
        <f t="shared" si="123"/>
        <v>18.9374158</v>
      </c>
      <c r="AJ870" s="122" t="str">
        <f>+C870</f>
        <v>SINGAPORE</v>
      </c>
      <c r="AK870" s="122" t="str">
        <f>IF(ISNA(VLOOKUP(postponeList!D870,[1]Sheet!$A$2:$B$12,2,FALSE))," ",(VLOOKUP(postponeList!D870,[1]Sheet!$A$2:$B$12,2,FALSE)))</f>
        <v>PMMA</v>
      </c>
      <c r="AL870" s="122" t="str">
        <f>IF(ISNA(VLOOKUP(E870,[1]Sheet!$G$2:$H$40,2,FALSE))," ",VLOOKUP(E870,[1]Sheet!$G$2:$H$40,2,FALSE))</f>
        <v>SOJITZ</v>
      </c>
      <c r="AM870" s="122" t="str">
        <f>IF(ISNA(VLOOKUP(G870,[1]Sheet!$K$2:$L$159,2,FALSE))," ",(VLOOKUP(G870,[1]Sheet!$K$2:$L$159,2,FALSE)))</f>
        <v>CAPITAL</v>
      </c>
      <c r="AN870" s="122" t="str">
        <f>IF(ISNA(VLOOKUP(I870&amp;C870,[1]Sheet!$D$2:$E$228,2,FALSE))," ",VLOOKUP(I870&amp;C870,[1]Sheet!$D$2:$E$228,2,FALSE))</f>
        <v>Daniel, Nishimura</v>
      </c>
      <c r="AO870" s="122" t="str">
        <f>+I870&amp;C870</f>
        <v>KDKSINGAPORE</v>
      </c>
      <c r="AP870" s="122" t="str">
        <f>C870&amp;D870&amp;E870&amp;G870&amp;I870&amp;O870</f>
        <v>SINGAPORE31200303585KDKMAR</v>
      </c>
      <c r="AQ870" s="122" t="str">
        <f>B870&amp;D870&amp;N870</f>
        <v xml:space="preserve">SOUTH EAST ASIA31200SF </v>
      </c>
      <c r="AR870" s="123" t="str">
        <f>+D870&amp;J870</f>
        <v>31200SE</v>
      </c>
      <c r="AS870" s="124" t="str">
        <f t="shared" si="124"/>
        <v/>
      </c>
      <c r="AT870" s="125" t="str">
        <f t="shared" si="125"/>
        <v>P40VSNBNGZ</v>
      </c>
      <c r="AU870" s="125" t="str">
        <f>IF(NOT(AT870=""),VLOOKUP(AT870,[1]PSI_Category!A:B,2,0),"")</f>
        <v>S/F</v>
      </c>
      <c r="AV870" s="125" t="s">
        <v>1778</v>
      </c>
      <c r="AW870" s="125" t="s">
        <v>1787</v>
      </c>
      <c r="AX870" s="125" t="s">
        <v>1787</v>
      </c>
    </row>
    <row r="871" spans="2:50" s="103" customFormat="1" ht="11.4" customHeight="1" x14ac:dyDescent="0.3">
      <c r="B871" s="104" t="s">
        <v>1866</v>
      </c>
      <c r="C871" s="105" t="s">
        <v>1962</v>
      </c>
      <c r="D871" s="106">
        <v>31200</v>
      </c>
      <c r="E871" s="107">
        <v>303</v>
      </c>
      <c r="F871" s="105" t="s">
        <v>1841</v>
      </c>
      <c r="G871" s="107">
        <v>585</v>
      </c>
      <c r="H871" s="105" t="s">
        <v>1963</v>
      </c>
      <c r="I871" s="105" t="s">
        <v>1773</v>
      </c>
      <c r="J871" s="107" t="s">
        <v>293</v>
      </c>
      <c r="K871" s="105">
        <v>92011246</v>
      </c>
      <c r="L871" s="105" t="s">
        <v>2729</v>
      </c>
      <c r="M871" s="105" t="s">
        <v>2730</v>
      </c>
      <c r="N871" s="105" t="s">
        <v>1799</v>
      </c>
      <c r="O871" s="108" t="s">
        <v>160</v>
      </c>
      <c r="P871" s="109" t="s">
        <v>1777</v>
      </c>
      <c r="Q871" s="110"/>
      <c r="R871" s="110"/>
      <c r="S871" s="110"/>
      <c r="T871" s="110"/>
      <c r="U871" s="111"/>
      <c r="V871" s="111"/>
      <c r="W871" s="112"/>
      <c r="X871" s="113"/>
      <c r="Y871" s="114" t="s">
        <v>285</v>
      </c>
      <c r="Z871" s="115">
        <v>63.77</v>
      </c>
      <c r="AA871" s="116">
        <v>30</v>
      </c>
      <c r="AB871" s="117">
        <f t="shared" si="117"/>
        <v>1913.1000000000001</v>
      </c>
      <c r="AC871" s="117">
        <f t="shared" si="118"/>
        <v>14.963311650000001</v>
      </c>
      <c r="AD871" s="118"/>
      <c r="AE871" s="117">
        <f t="shared" si="119"/>
        <v>0</v>
      </c>
      <c r="AF871" s="117">
        <f t="shared" si="120"/>
        <v>0</v>
      </c>
      <c r="AG871" s="119">
        <f t="shared" si="121"/>
        <v>30</v>
      </c>
      <c r="AH871" s="120">
        <f t="shared" si="122"/>
        <v>1913.1000000000001</v>
      </c>
      <c r="AI871" s="121">
        <f t="shared" si="123"/>
        <v>14.963311650000001</v>
      </c>
      <c r="AJ871" s="122" t="str">
        <f>+C871</f>
        <v>SINGAPORE</v>
      </c>
      <c r="AK871" s="122" t="str">
        <f>IF(ISNA(VLOOKUP(postponeList!D871,[1]Sheet!$A$2:$B$12,2,FALSE))," ",(VLOOKUP(postponeList!D871,[1]Sheet!$A$2:$B$12,2,FALSE)))</f>
        <v>PMMA</v>
      </c>
      <c r="AL871" s="122" t="str">
        <f>IF(ISNA(VLOOKUP(E871,[1]Sheet!$G$2:$H$40,2,FALSE))," ",VLOOKUP(E871,[1]Sheet!$G$2:$H$40,2,FALSE))</f>
        <v>SOJITZ</v>
      </c>
      <c r="AM871" s="122" t="str">
        <f>IF(ISNA(VLOOKUP(G871,[1]Sheet!$K$2:$L$159,2,FALSE))," ",(VLOOKUP(G871,[1]Sheet!$K$2:$L$159,2,FALSE)))</f>
        <v>CAPITAL</v>
      </c>
      <c r="AN871" s="122" t="str">
        <f>IF(ISNA(VLOOKUP(I871&amp;C871,[1]Sheet!$D$2:$E$228,2,FALSE))," ",VLOOKUP(I871&amp;C871,[1]Sheet!$D$2:$E$228,2,FALSE))</f>
        <v>Daniel, Nishimura</v>
      </c>
      <c r="AO871" s="122" t="str">
        <f>+I871&amp;C871</f>
        <v>KDKSINGAPORE</v>
      </c>
      <c r="AP871" s="122" t="str">
        <f>C871&amp;D871&amp;E871&amp;G871&amp;I871&amp;O871</f>
        <v>SINGAPORE31200303585KDKMAR</v>
      </c>
      <c r="AQ871" s="122" t="str">
        <f>B871&amp;D871&amp;N871</f>
        <v xml:space="preserve">SOUTH EAST ASIA31200CF </v>
      </c>
      <c r="AR871" s="123" t="str">
        <f>+D871&amp;J871</f>
        <v>31200SE</v>
      </c>
      <c r="AS871" s="124" t="str">
        <f t="shared" si="124"/>
        <v/>
      </c>
      <c r="AT871" s="125" t="str">
        <f t="shared" si="125"/>
        <v>M11SUTBSTWZ</v>
      </c>
      <c r="AU871" s="125" t="str">
        <f>IF(NOT(AT871=""),VLOOKUP(AT871,[1]PSI_Category!A:B,2,0),"")</f>
        <v>C/F</v>
      </c>
      <c r="AV871" s="125" t="s">
        <v>1800</v>
      </c>
      <c r="AW871" s="125" t="s">
        <v>1800</v>
      </c>
      <c r="AX871" s="125" t="s">
        <v>1800</v>
      </c>
    </row>
    <row r="872" spans="2:50" s="103" customFormat="1" ht="11.4" customHeight="1" x14ac:dyDescent="0.3">
      <c r="B872" s="104" t="s">
        <v>1866</v>
      </c>
      <c r="C872" s="105" t="s">
        <v>1962</v>
      </c>
      <c r="D872" s="106">
        <v>31200</v>
      </c>
      <c r="E872" s="107">
        <v>303</v>
      </c>
      <c r="F872" s="105" t="s">
        <v>1841</v>
      </c>
      <c r="G872" s="107">
        <v>585</v>
      </c>
      <c r="H872" s="105" t="s">
        <v>1963</v>
      </c>
      <c r="I872" s="105" t="s">
        <v>1773</v>
      </c>
      <c r="J872" s="107" t="s">
        <v>293</v>
      </c>
      <c r="K872" s="105">
        <v>92011246</v>
      </c>
      <c r="L872" s="105" t="s">
        <v>2729</v>
      </c>
      <c r="M872" s="105" t="s">
        <v>2731</v>
      </c>
      <c r="N872" s="105" t="s">
        <v>1799</v>
      </c>
      <c r="O872" s="108" t="s">
        <v>160</v>
      </c>
      <c r="P872" s="109" t="s">
        <v>1777</v>
      </c>
      <c r="Q872" s="110"/>
      <c r="R872" s="110"/>
      <c r="S872" s="110"/>
      <c r="T872" s="110"/>
      <c r="U872" s="111"/>
      <c r="V872" s="111"/>
      <c r="W872" s="112"/>
      <c r="X872" s="113"/>
      <c r="Y872" s="114" t="s">
        <v>285</v>
      </c>
      <c r="Z872" s="115">
        <v>60.45</v>
      </c>
      <c r="AA872" s="116">
        <v>30</v>
      </c>
      <c r="AB872" s="117">
        <f t="shared" si="117"/>
        <v>1813.5</v>
      </c>
      <c r="AC872" s="117">
        <f t="shared" si="118"/>
        <v>14.18429025</v>
      </c>
      <c r="AD872" s="118"/>
      <c r="AE872" s="117">
        <f t="shared" si="119"/>
        <v>0</v>
      </c>
      <c r="AF872" s="117">
        <f t="shared" si="120"/>
        <v>0</v>
      </c>
      <c r="AG872" s="119">
        <f t="shared" si="121"/>
        <v>30</v>
      </c>
      <c r="AH872" s="120">
        <f t="shared" si="122"/>
        <v>1813.5</v>
      </c>
      <c r="AI872" s="121">
        <f t="shared" si="123"/>
        <v>14.18429025</v>
      </c>
      <c r="AJ872" s="122" t="str">
        <f>+C872</f>
        <v>SINGAPORE</v>
      </c>
      <c r="AK872" s="122" t="str">
        <f>IF(ISNA(VLOOKUP(postponeList!D872,[1]Sheet!$A$2:$B$12,2,FALSE))," ",(VLOOKUP(postponeList!D872,[1]Sheet!$A$2:$B$12,2,FALSE)))</f>
        <v>PMMA</v>
      </c>
      <c r="AL872" s="122" t="str">
        <f>IF(ISNA(VLOOKUP(E872,[1]Sheet!$G$2:$H$40,2,FALSE))," ",VLOOKUP(E872,[1]Sheet!$G$2:$H$40,2,FALSE))</f>
        <v>SOJITZ</v>
      </c>
      <c r="AM872" s="122" t="str">
        <f>IF(ISNA(VLOOKUP(G872,[1]Sheet!$K$2:$L$159,2,FALSE))," ",(VLOOKUP(G872,[1]Sheet!$K$2:$L$159,2,FALSE)))</f>
        <v>CAPITAL</v>
      </c>
      <c r="AN872" s="122" t="str">
        <f>IF(ISNA(VLOOKUP(I872&amp;C872,[1]Sheet!$D$2:$E$228,2,FALSE))," ",VLOOKUP(I872&amp;C872,[1]Sheet!$D$2:$E$228,2,FALSE))</f>
        <v>Daniel, Nishimura</v>
      </c>
      <c r="AO872" s="122" t="str">
        <f>+I872&amp;C872</f>
        <v>KDKSINGAPORE</v>
      </c>
      <c r="AP872" s="122" t="str">
        <f>C872&amp;D872&amp;E872&amp;G872&amp;I872&amp;O872</f>
        <v>SINGAPORE31200303585KDKMAR</v>
      </c>
      <c r="AQ872" s="122" t="str">
        <f>B872&amp;D872&amp;N872</f>
        <v xml:space="preserve">SOUTH EAST ASIA31200CF </v>
      </c>
      <c r="AR872" s="123" t="str">
        <f>+D872&amp;J872</f>
        <v>31200SE</v>
      </c>
      <c r="AS872" s="124" t="str">
        <f t="shared" si="124"/>
        <v/>
      </c>
      <c r="AT872" s="125" t="str">
        <f t="shared" si="125"/>
        <v>M11SUTBWTWZ</v>
      </c>
      <c r="AU872" s="125" t="str">
        <f>IF(NOT(AT872=""),VLOOKUP(AT872,[1]PSI_Category!A:B,2,0),"")</f>
        <v>C/F</v>
      </c>
      <c r="AV872" s="125" t="s">
        <v>1800</v>
      </c>
      <c r="AW872" s="125" t="s">
        <v>1800</v>
      </c>
      <c r="AX872" s="125" t="s">
        <v>1800</v>
      </c>
    </row>
    <row r="873" spans="2:50" s="103" customFormat="1" ht="11.4" customHeight="1" x14ac:dyDescent="0.3">
      <c r="B873" s="104" t="s">
        <v>1866</v>
      </c>
      <c r="C873" s="105" t="s">
        <v>1962</v>
      </c>
      <c r="D873" s="106">
        <v>31200</v>
      </c>
      <c r="E873" s="107">
        <v>303</v>
      </c>
      <c r="F873" s="105" t="s">
        <v>1841</v>
      </c>
      <c r="G873" s="107">
        <v>585</v>
      </c>
      <c r="H873" s="105" t="s">
        <v>1963</v>
      </c>
      <c r="I873" s="105" t="s">
        <v>1773</v>
      </c>
      <c r="J873" s="107" t="s">
        <v>293</v>
      </c>
      <c r="K873" s="105">
        <v>92011246</v>
      </c>
      <c r="L873" s="105" t="s">
        <v>2729</v>
      </c>
      <c r="M873" s="105" t="s">
        <v>2732</v>
      </c>
      <c r="N873" s="105" t="s">
        <v>1799</v>
      </c>
      <c r="O873" s="108" t="s">
        <v>160</v>
      </c>
      <c r="P873" s="109" t="s">
        <v>1777</v>
      </c>
      <c r="Q873" s="110"/>
      <c r="R873" s="110"/>
      <c r="S873" s="110"/>
      <c r="T873" s="110"/>
      <c r="U873" s="111"/>
      <c r="V873" s="111"/>
      <c r="W873" s="112"/>
      <c r="X873" s="113"/>
      <c r="Y873" s="114" t="s">
        <v>285</v>
      </c>
      <c r="Z873" s="115">
        <v>28.83</v>
      </c>
      <c r="AA873" s="116">
        <v>30</v>
      </c>
      <c r="AB873" s="117">
        <f t="shared" si="117"/>
        <v>864.9</v>
      </c>
      <c r="AC873" s="117">
        <f t="shared" si="118"/>
        <v>6.7648153500000001</v>
      </c>
      <c r="AD873" s="118"/>
      <c r="AE873" s="117">
        <f t="shared" si="119"/>
        <v>0</v>
      </c>
      <c r="AF873" s="117">
        <f t="shared" si="120"/>
        <v>0</v>
      </c>
      <c r="AG873" s="119">
        <f t="shared" si="121"/>
        <v>30</v>
      </c>
      <c r="AH873" s="120">
        <f t="shared" si="122"/>
        <v>864.9</v>
      </c>
      <c r="AI873" s="121">
        <f t="shared" si="123"/>
        <v>6.7648153500000001</v>
      </c>
      <c r="AJ873" s="122" t="str">
        <f>+C873</f>
        <v>SINGAPORE</v>
      </c>
      <c r="AK873" s="122" t="str">
        <f>IF(ISNA(VLOOKUP(postponeList!D873,[1]Sheet!$A$2:$B$12,2,FALSE))," ",(VLOOKUP(postponeList!D873,[1]Sheet!$A$2:$B$12,2,FALSE)))</f>
        <v>PMMA</v>
      </c>
      <c r="AL873" s="122" t="str">
        <f>IF(ISNA(VLOOKUP(E873,[1]Sheet!$G$2:$H$40,2,FALSE))," ",VLOOKUP(E873,[1]Sheet!$G$2:$H$40,2,FALSE))</f>
        <v>SOJITZ</v>
      </c>
      <c r="AM873" s="122" t="str">
        <f>IF(ISNA(VLOOKUP(G873,[1]Sheet!$K$2:$L$159,2,FALSE))," ",(VLOOKUP(G873,[1]Sheet!$K$2:$L$159,2,FALSE)))</f>
        <v>CAPITAL</v>
      </c>
      <c r="AN873" s="122" t="str">
        <f>IF(ISNA(VLOOKUP(I873&amp;C873,[1]Sheet!$D$2:$E$228,2,FALSE))," ",VLOOKUP(I873&amp;C873,[1]Sheet!$D$2:$E$228,2,FALSE))</f>
        <v>Daniel, Nishimura</v>
      </c>
      <c r="AO873" s="122" t="str">
        <f>+I873&amp;C873</f>
        <v>KDKSINGAPORE</v>
      </c>
      <c r="AP873" s="122" t="str">
        <f>C873&amp;D873&amp;E873&amp;G873&amp;I873&amp;O873</f>
        <v>SINGAPORE31200303585KDKMAR</v>
      </c>
      <c r="AQ873" s="122" t="str">
        <f>B873&amp;D873&amp;N873</f>
        <v xml:space="preserve">SOUTH EAST ASIA31200CF </v>
      </c>
      <c r="AR873" s="123" t="str">
        <f>+D873&amp;J873</f>
        <v>31200SE</v>
      </c>
      <c r="AS873" s="124" t="str">
        <f t="shared" si="124"/>
        <v/>
      </c>
      <c r="AT873" s="125" t="str">
        <f t="shared" si="125"/>
        <v>M60SGTBWGWH</v>
      </c>
      <c r="AU873" s="125" t="str">
        <f>IF(NOT(AT873=""),VLOOKUP(AT873,[1]PSI_Category!A:B,2,0),"")</f>
        <v>C/F</v>
      </c>
      <c r="AV873" s="125" t="s">
        <v>1800</v>
      </c>
      <c r="AW873" s="125" t="s">
        <v>1800</v>
      </c>
      <c r="AX873" s="125" t="s">
        <v>1800</v>
      </c>
    </row>
    <row r="874" spans="2:50" s="103" customFormat="1" ht="11.4" customHeight="1" x14ac:dyDescent="0.3">
      <c r="B874" s="104" t="s">
        <v>1866</v>
      </c>
      <c r="C874" s="105" t="s">
        <v>1962</v>
      </c>
      <c r="D874" s="106">
        <v>31200</v>
      </c>
      <c r="E874" s="107">
        <v>303</v>
      </c>
      <c r="F874" s="105" t="s">
        <v>1841</v>
      </c>
      <c r="G874" s="107">
        <v>585</v>
      </c>
      <c r="H874" s="105" t="s">
        <v>1963</v>
      </c>
      <c r="I874" s="105" t="s">
        <v>1773</v>
      </c>
      <c r="J874" s="107" t="s">
        <v>293</v>
      </c>
      <c r="K874" s="105">
        <v>92011246</v>
      </c>
      <c r="L874" s="105" t="s">
        <v>2729</v>
      </c>
      <c r="M874" s="105" t="s">
        <v>2702</v>
      </c>
      <c r="N874" s="105" t="s">
        <v>1799</v>
      </c>
      <c r="O874" s="108" t="s">
        <v>160</v>
      </c>
      <c r="P874" s="109" t="s">
        <v>1777</v>
      </c>
      <c r="Q874" s="110"/>
      <c r="R874" s="110"/>
      <c r="S874" s="110"/>
      <c r="T874" s="110"/>
      <c r="U874" s="111"/>
      <c r="V874" s="111"/>
      <c r="W874" s="112"/>
      <c r="X874" s="113"/>
      <c r="Y874" s="114" t="s">
        <v>285</v>
      </c>
      <c r="Z874" s="115">
        <v>28.83</v>
      </c>
      <c r="AA874" s="116">
        <v>51</v>
      </c>
      <c r="AB874" s="117">
        <f t="shared" si="117"/>
        <v>1470.33</v>
      </c>
      <c r="AC874" s="117">
        <f t="shared" si="118"/>
        <v>11.500186094999998</v>
      </c>
      <c r="AD874" s="118"/>
      <c r="AE874" s="117">
        <f t="shared" si="119"/>
        <v>0</v>
      </c>
      <c r="AF874" s="117">
        <f t="shared" si="120"/>
        <v>0</v>
      </c>
      <c r="AG874" s="119">
        <f t="shared" si="121"/>
        <v>51</v>
      </c>
      <c r="AH874" s="120">
        <f t="shared" si="122"/>
        <v>1470.33</v>
      </c>
      <c r="AI874" s="121">
        <f t="shared" si="123"/>
        <v>11.500186094999998</v>
      </c>
      <c r="AJ874" s="122" t="str">
        <f>+C874</f>
        <v>SINGAPORE</v>
      </c>
      <c r="AK874" s="122" t="str">
        <f>IF(ISNA(VLOOKUP(postponeList!D874,[1]Sheet!$A$2:$B$12,2,FALSE))," ",(VLOOKUP(postponeList!D874,[1]Sheet!$A$2:$B$12,2,FALSE)))</f>
        <v>PMMA</v>
      </c>
      <c r="AL874" s="122" t="str">
        <f>IF(ISNA(VLOOKUP(E874,[1]Sheet!$G$2:$H$40,2,FALSE))," ",VLOOKUP(E874,[1]Sheet!$G$2:$H$40,2,FALSE))</f>
        <v>SOJITZ</v>
      </c>
      <c r="AM874" s="122" t="str">
        <f>IF(ISNA(VLOOKUP(G874,[1]Sheet!$K$2:$L$159,2,FALSE))," ",(VLOOKUP(G874,[1]Sheet!$K$2:$L$159,2,FALSE)))</f>
        <v>CAPITAL</v>
      </c>
      <c r="AN874" s="122" t="str">
        <f>IF(ISNA(VLOOKUP(I874&amp;C874,[1]Sheet!$D$2:$E$228,2,FALSE))," ",VLOOKUP(I874&amp;C874,[1]Sheet!$D$2:$E$228,2,FALSE))</f>
        <v>Daniel, Nishimura</v>
      </c>
      <c r="AO874" s="122" t="str">
        <f>+I874&amp;C874</f>
        <v>KDKSINGAPORE</v>
      </c>
      <c r="AP874" s="122" t="str">
        <f>C874&amp;D874&amp;E874&amp;G874&amp;I874&amp;O874</f>
        <v>SINGAPORE31200303585KDKMAR</v>
      </c>
      <c r="AQ874" s="122" t="str">
        <f>B874&amp;D874&amp;N874</f>
        <v xml:space="preserve">SOUTH EAST ASIA31200CF </v>
      </c>
      <c r="AR874" s="123" t="str">
        <f>+D874&amp;J874</f>
        <v>31200SE</v>
      </c>
      <c r="AS874" s="124" t="str">
        <f t="shared" si="124"/>
        <v/>
      </c>
      <c r="AT874" s="125" t="str">
        <f t="shared" si="125"/>
        <v>M60SGTBWHWH</v>
      </c>
      <c r="AU874" s="125" t="str">
        <f>IF(NOT(AT874=""),VLOOKUP(AT874,[1]PSI_Category!A:B,2,0),"")</f>
        <v>C/F</v>
      </c>
      <c r="AV874" s="125" t="s">
        <v>1800</v>
      </c>
      <c r="AW874" s="125" t="s">
        <v>1800</v>
      </c>
      <c r="AX874" s="125" t="s">
        <v>1800</v>
      </c>
    </row>
    <row r="875" spans="2:50" s="103" customFormat="1" ht="11.4" customHeight="1" x14ac:dyDescent="0.3">
      <c r="B875" s="104" t="s">
        <v>1866</v>
      </c>
      <c r="C875" s="105" t="s">
        <v>1962</v>
      </c>
      <c r="D875" s="106">
        <v>31200</v>
      </c>
      <c r="E875" s="107">
        <v>303</v>
      </c>
      <c r="F875" s="105" t="s">
        <v>1841</v>
      </c>
      <c r="G875" s="107">
        <v>585</v>
      </c>
      <c r="H875" s="105" t="s">
        <v>1963</v>
      </c>
      <c r="I875" s="105" t="s">
        <v>1773</v>
      </c>
      <c r="J875" s="107" t="s">
        <v>293</v>
      </c>
      <c r="K875" s="105">
        <v>92011246</v>
      </c>
      <c r="L875" s="105" t="s">
        <v>2729</v>
      </c>
      <c r="M875" s="105" t="s">
        <v>2733</v>
      </c>
      <c r="N875" s="105" t="s">
        <v>1799</v>
      </c>
      <c r="O875" s="108" t="s">
        <v>160</v>
      </c>
      <c r="P875" s="109" t="s">
        <v>1777</v>
      </c>
      <c r="Q875" s="110"/>
      <c r="R875" s="110"/>
      <c r="S875" s="110"/>
      <c r="T875" s="110"/>
      <c r="U875" s="111"/>
      <c r="V875" s="111"/>
      <c r="W875" s="112"/>
      <c r="X875" s="113"/>
      <c r="Y875" s="114" t="s">
        <v>285</v>
      </c>
      <c r="Z875" s="115">
        <v>28.83</v>
      </c>
      <c r="AA875" s="116">
        <v>9</v>
      </c>
      <c r="AB875" s="117">
        <f t="shared" si="117"/>
        <v>259.46999999999997</v>
      </c>
      <c r="AC875" s="117">
        <f t="shared" si="118"/>
        <v>2.0294446050000001</v>
      </c>
      <c r="AD875" s="118"/>
      <c r="AE875" s="117">
        <f t="shared" si="119"/>
        <v>0</v>
      </c>
      <c r="AF875" s="117">
        <f t="shared" si="120"/>
        <v>0</v>
      </c>
      <c r="AG875" s="119">
        <f t="shared" si="121"/>
        <v>9</v>
      </c>
      <c r="AH875" s="120">
        <f t="shared" si="122"/>
        <v>259.46999999999997</v>
      </c>
      <c r="AI875" s="121">
        <f t="shared" si="123"/>
        <v>2.0294446050000001</v>
      </c>
      <c r="AJ875" s="122" t="str">
        <f>+C875</f>
        <v>SINGAPORE</v>
      </c>
      <c r="AK875" s="122" t="str">
        <f>IF(ISNA(VLOOKUP(postponeList!D875,[1]Sheet!$A$2:$B$12,2,FALSE))," ",(VLOOKUP(postponeList!D875,[1]Sheet!$A$2:$B$12,2,FALSE)))</f>
        <v>PMMA</v>
      </c>
      <c r="AL875" s="122" t="str">
        <f>IF(ISNA(VLOOKUP(E875,[1]Sheet!$G$2:$H$40,2,FALSE))," ",VLOOKUP(E875,[1]Sheet!$G$2:$H$40,2,FALSE))</f>
        <v>SOJITZ</v>
      </c>
      <c r="AM875" s="122" t="str">
        <f>IF(ISNA(VLOOKUP(G875,[1]Sheet!$K$2:$L$159,2,FALSE))," ",(VLOOKUP(G875,[1]Sheet!$K$2:$L$159,2,FALSE)))</f>
        <v>CAPITAL</v>
      </c>
      <c r="AN875" s="122" t="str">
        <f>IF(ISNA(VLOOKUP(I875&amp;C875,[1]Sheet!$D$2:$E$228,2,FALSE))," ",VLOOKUP(I875&amp;C875,[1]Sheet!$D$2:$E$228,2,FALSE))</f>
        <v>Daniel, Nishimura</v>
      </c>
      <c r="AO875" s="122" t="str">
        <f>+I875&amp;C875</f>
        <v>KDKSINGAPORE</v>
      </c>
      <c r="AP875" s="122" t="str">
        <f>C875&amp;D875&amp;E875&amp;G875&amp;I875&amp;O875</f>
        <v>SINGAPORE31200303585KDKMAR</v>
      </c>
      <c r="AQ875" s="122" t="str">
        <f>B875&amp;D875&amp;N875</f>
        <v xml:space="preserve">SOUTH EAST ASIA31200CF </v>
      </c>
      <c r="AR875" s="123" t="str">
        <f>+D875&amp;J875</f>
        <v>31200SE</v>
      </c>
      <c r="AS875" s="124" t="str">
        <f t="shared" si="124"/>
        <v/>
      </c>
      <c r="AT875" s="125" t="str">
        <f t="shared" si="125"/>
        <v>M60SGTBWLWH</v>
      </c>
      <c r="AU875" s="125" t="str">
        <f>IF(NOT(AT875=""),VLOOKUP(AT875,[1]PSI_Category!A:B,2,0),"")</f>
        <v>C/F</v>
      </c>
      <c r="AV875" s="125" t="s">
        <v>1800</v>
      </c>
      <c r="AW875" s="125" t="s">
        <v>1800</v>
      </c>
      <c r="AX875" s="125" t="s">
        <v>1800</v>
      </c>
    </row>
    <row r="876" spans="2:50" s="103" customFormat="1" ht="11.4" customHeight="1" x14ac:dyDescent="0.3">
      <c r="B876" s="104" t="s">
        <v>1866</v>
      </c>
      <c r="C876" s="105" t="s">
        <v>1962</v>
      </c>
      <c r="D876" s="106">
        <v>31200</v>
      </c>
      <c r="E876" s="107">
        <v>303</v>
      </c>
      <c r="F876" s="105" t="s">
        <v>1841</v>
      </c>
      <c r="G876" s="107">
        <v>585</v>
      </c>
      <c r="H876" s="105" t="s">
        <v>1963</v>
      </c>
      <c r="I876" s="105" t="s">
        <v>1773</v>
      </c>
      <c r="J876" s="107" t="s">
        <v>293</v>
      </c>
      <c r="K876" s="105">
        <v>92011246</v>
      </c>
      <c r="L876" s="105" t="s">
        <v>2729</v>
      </c>
      <c r="M876" s="105" t="s">
        <v>2692</v>
      </c>
      <c r="N876" s="105" t="s">
        <v>1789</v>
      </c>
      <c r="O876" s="108" t="s">
        <v>160</v>
      </c>
      <c r="P876" s="109" t="s">
        <v>1777</v>
      </c>
      <c r="Q876" s="110"/>
      <c r="R876" s="110"/>
      <c r="S876" s="110"/>
      <c r="T876" s="110"/>
      <c r="U876" s="111"/>
      <c r="V876" s="111"/>
      <c r="W876" s="112"/>
      <c r="X876" s="113"/>
      <c r="Y876" s="114" t="s">
        <v>285</v>
      </c>
      <c r="Z876" s="115">
        <v>81.44</v>
      </c>
      <c r="AA876" s="116">
        <v>10</v>
      </c>
      <c r="AB876" s="117">
        <f t="shared" si="117"/>
        <v>814.4</v>
      </c>
      <c r="AC876" s="117">
        <f t="shared" si="118"/>
        <v>6.3698296000000001</v>
      </c>
      <c r="AD876" s="118"/>
      <c r="AE876" s="117">
        <f t="shared" si="119"/>
        <v>0</v>
      </c>
      <c r="AF876" s="117">
        <f t="shared" si="120"/>
        <v>0</v>
      </c>
      <c r="AG876" s="119">
        <f t="shared" si="121"/>
        <v>10</v>
      </c>
      <c r="AH876" s="120">
        <f t="shared" si="122"/>
        <v>814.4</v>
      </c>
      <c r="AI876" s="121">
        <f t="shared" si="123"/>
        <v>6.3698296000000001</v>
      </c>
      <c r="AJ876" s="122" t="str">
        <f>+C876</f>
        <v>SINGAPORE</v>
      </c>
      <c r="AK876" s="122" t="str">
        <f>IF(ISNA(VLOOKUP(postponeList!D876,[1]Sheet!$A$2:$B$12,2,FALSE))," ",(VLOOKUP(postponeList!D876,[1]Sheet!$A$2:$B$12,2,FALSE)))</f>
        <v>PMMA</v>
      </c>
      <c r="AL876" s="122" t="str">
        <f>IF(ISNA(VLOOKUP(E876,[1]Sheet!$G$2:$H$40,2,FALSE))," ",VLOOKUP(E876,[1]Sheet!$G$2:$H$40,2,FALSE))</f>
        <v>SOJITZ</v>
      </c>
      <c r="AM876" s="122" t="str">
        <f>IF(ISNA(VLOOKUP(G876,[1]Sheet!$K$2:$L$159,2,FALSE))," ",(VLOOKUP(G876,[1]Sheet!$K$2:$L$159,2,FALSE)))</f>
        <v>CAPITAL</v>
      </c>
      <c r="AN876" s="122" t="str">
        <f>IF(ISNA(VLOOKUP(I876&amp;C876,[1]Sheet!$D$2:$E$228,2,FALSE))," ",VLOOKUP(I876&amp;C876,[1]Sheet!$D$2:$E$228,2,FALSE))</f>
        <v>Daniel, Nishimura</v>
      </c>
      <c r="AO876" s="122" t="str">
        <f>+I876&amp;C876</f>
        <v>KDKSINGAPORE</v>
      </c>
      <c r="AP876" s="122" t="str">
        <f>C876&amp;D876&amp;E876&amp;G876&amp;I876&amp;O876</f>
        <v>SINGAPORE31200303585KDKMAR</v>
      </c>
      <c r="AQ876" s="122" t="str">
        <f>B876&amp;D876&amp;N876</f>
        <v xml:space="preserve">SOUTH EAST ASIA31200WF </v>
      </c>
      <c r="AR876" s="123" t="str">
        <f>+D876&amp;J876</f>
        <v>31200SE</v>
      </c>
      <c r="AS876" s="124" t="str">
        <f t="shared" si="124"/>
        <v/>
      </c>
      <c r="AT876" s="125" t="str">
        <f t="shared" si="125"/>
        <v>YU50XNBKKGS</v>
      </c>
      <c r="AU876" s="125" t="str">
        <f>IF(NOT(AT876=""),VLOOKUP(AT876,[1]PSI_Category!A:B,2,0),"")</f>
        <v>W/F</v>
      </c>
      <c r="AV876" s="125" t="s">
        <v>1778</v>
      </c>
      <c r="AW876" s="125" t="s">
        <v>1790</v>
      </c>
      <c r="AX876" s="125" t="s">
        <v>1790</v>
      </c>
    </row>
    <row r="877" spans="2:50" s="103" customFormat="1" ht="11.4" customHeight="1" x14ac:dyDescent="0.3">
      <c r="B877" s="104" t="s">
        <v>1866</v>
      </c>
      <c r="C877" s="105" t="s">
        <v>1962</v>
      </c>
      <c r="D877" s="106">
        <v>31200</v>
      </c>
      <c r="E877" s="107">
        <v>303</v>
      </c>
      <c r="F877" s="105" t="s">
        <v>1841</v>
      </c>
      <c r="G877" s="107">
        <v>585</v>
      </c>
      <c r="H877" s="105" t="s">
        <v>1963</v>
      </c>
      <c r="I877" s="105" t="s">
        <v>1773</v>
      </c>
      <c r="J877" s="107" t="s">
        <v>293</v>
      </c>
      <c r="K877" s="105">
        <v>92011246</v>
      </c>
      <c r="L877" s="105" t="s">
        <v>2729</v>
      </c>
      <c r="M877" s="105" t="s">
        <v>2693</v>
      </c>
      <c r="N877" s="105" t="s">
        <v>1789</v>
      </c>
      <c r="O877" s="108" t="s">
        <v>160</v>
      </c>
      <c r="P877" s="109" t="s">
        <v>1777</v>
      </c>
      <c r="Q877" s="110"/>
      <c r="R877" s="110"/>
      <c r="S877" s="110"/>
      <c r="T877" s="110"/>
      <c r="U877" s="111"/>
      <c r="V877" s="111"/>
      <c r="W877" s="112"/>
      <c r="X877" s="113"/>
      <c r="Y877" s="114" t="s">
        <v>285</v>
      </c>
      <c r="Z877" s="115">
        <v>78.760000000000005</v>
      </c>
      <c r="AA877" s="116">
        <v>30</v>
      </c>
      <c r="AB877" s="117">
        <f t="shared" si="117"/>
        <v>2362.8000000000002</v>
      </c>
      <c r="AC877" s="117">
        <f t="shared" si="118"/>
        <v>18.480640200000003</v>
      </c>
      <c r="AD877" s="118"/>
      <c r="AE877" s="117">
        <f t="shared" si="119"/>
        <v>0</v>
      </c>
      <c r="AF877" s="117">
        <f t="shared" si="120"/>
        <v>0</v>
      </c>
      <c r="AG877" s="119">
        <f t="shared" si="121"/>
        <v>30</v>
      </c>
      <c r="AH877" s="120">
        <f t="shared" si="122"/>
        <v>2362.8000000000002</v>
      </c>
      <c r="AI877" s="121">
        <f t="shared" si="123"/>
        <v>18.480640200000003</v>
      </c>
      <c r="AJ877" s="122" t="str">
        <f>+C877</f>
        <v>SINGAPORE</v>
      </c>
      <c r="AK877" s="122" t="str">
        <f>IF(ISNA(VLOOKUP(postponeList!D877,[1]Sheet!$A$2:$B$12,2,FALSE))," ",(VLOOKUP(postponeList!D877,[1]Sheet!$A$2:$B$12,2,FALSE)))</f>
        <v>PMMA</v>
      </c>
      <c r="AL877" s="122" t="str">
        <f>IF(ISNA(VLOOKUP(E877,[1]Sheet!$G$2:$H$40,2,FALSE))," ",VLOOKUP(E877,[1]Sheet!$G$2:$H$40,2,FALSE))</f>
        <v>SOJITZ</v>
      </c>
      <c r="AM877" s="122" t="str">
        <f>IF(ISNA(VLOOKUP(G877,[1]Sheet!$K$2:$L$159,2,FALSE))," ",(VLOOKUP(G877,[1]Sheet!$K$2:$L$159,2,FALSE)))</f>
        <v>CAPITAL</v>
      </c>
      <c r="AN877" s="122" t="str">
        <f>IF(ISNA(VLOOKUP(I877&amp;C877,[1]Sheet!$D$2:$E$228,2,FALSE))," ",VLOOKUP(I877&amp;C877,[1]Sheet!$D$2:$E$228,2,FALSE))</f>
        <v>Daniel, Nishimura</v>
      </c>
      <c r="AO877" s="122" t="str">
        <f>+I877&amp;C877</f>
        <v>KDKSINGAPORE</v>
      </c>
      <c r="AP877" s="122" t="str">
        <f>C877&amp;D877&amp;E877&amp;G877&amp;I877&amp;O877</f>
        <v>SINGAPORE31200303585KDKMAR</v>
      </c>
      <c r="AQ877" s="122" t="str">
        <f>B877&amp;D877&amp;N877</f>
        <v xml:space="preserve">SOUTH EAST ASIA31200WF </v>
      </c>
      <c r="AR877" s="123" t="str">
        <f>+D877&amp;J877</f>
        <v>31200SE</v>
      </c>
      <c r="AS877" s="124" t="str">
        <f t="shared" si="124"/>
        <v/>
      </c>
      <c r="AT877" s="125" t="str">
        <f t="shared" si="125"/>
        <v>YU50XNBWKGS</v>
      </c>
      <c r="AU877" s="125" t="str">
        <f>IF(NOT(AT877=""),VLOOKUP(AT877,[1]PSI_Category!A:B,2,0),"")</f>
        <v>W/F</v>
      </c>
      <c r="AV877" s="125" t="s">
        <v>1778</v>
      </c>
      <c r="AW877" s="125" t="s">
        <v>1790</v>
      </c>
      <c r="AX877" s="125" t="s">
        <v>1790</v>
      </c>
    </row>
    <row r="878" spans="2:50" s="103" customFormat="1" ht="11.4" customHeight="1" x14ac:dyDescent="0.3">
      <c r="B878" s="104" t="s">
        <v>1866</v>
      </c>
      <c r="C878" s="105" t="s">
        <v>1962</v>
      </c>
      <c r="D878" s="106">
        <v>31200</v>
      </c>
      <c r="E878" s="107">
        <v>303</v>
      </c>
      <c r="F878" s="105" t="s">
        <v>1841</v>
      </c>
      <c r="G878" s="107">
        <v>585</v>
      </c>
      <c r="H878" s="105" t="s">
        <v>1963</v>
      </c>
      <c r="I878" s="105" t="s">
        <v>1773</v>
      </c>
      <c r="J878" s="107" t="s">
        <v>293</v>
      </c>
      <c r="K878" s="105">
        <v>92011247</v>
      </c>
      <c r="L878" s="105" t="s">
        <v>2734</v>
      </c>
      <c r="M878" s="105" t="s">
        <v>2735</v>
      </c>
      <c r="N878" s="105" t="s">
        <v>1776</v>
      </c>
      <c r="O878" s="108" t="s">
        <v>160</v>
      </c>
      <c r="P878" s="109" t="s">
        <v>1777</v>
      </c>
      <c r="Q878" s="110"/>
      <c r="R878" s="110"/>
      <c r="S878" s="110"/>
      <c r="T878" s="110"/>
      <c r="U878" s="111"/>
      <c r="V878" s="111"/>
      <c r="W878" s="112"/>
      <c r="X878" s="113"/>
      <c r="Y878" s="114" t="s">
        <v>285</v>
      </c>
      <c r="Z878" s="115">
        <v>48.17</v>
      </c>
      <c r="AA878" s="116">
        <v>50</v>
      </c>
      <c r="AB878" s="117">
        <f t="shared" si="117"/>
        <v>2408.5</v>
      </c>
      <c r="AC878" s="117">
        <f t="shared" si="118"/>
        <v>18.838082750000002</v>
      </c>
      <c r="AD878" s="118"/>
      <c r="AE878" s="117">
        <f t="shared" si="119"/>
        <v>0</v>
      </c>
      <c r="AF878" s="117">
        <f t="shared" si="120"/>
        <v>0</v>
      </c>
      <c r="AG878" s="119">
        <f t="shared" si="121"/>
        <v>50</v>
      </c>
      <c r="AH878" s="120">
        <f t="shared" si="122"/>
        <v>2408.5</v>
      </c>
      <c r="AI878" s="121">
        <f t="shared" si="123"/>
        <v>18.838082750000002</v>
      </c>
      <c r="AJ878" s="122" t="str">
        <f>+C878</f>
        <v>SINGAPORE</v>
      </c>
      <c r="AK878" s="122" t="str">
        <f>IF(ISNA(VLOOKUP(postponeList!D878,[1]Sheet!$A$2:$B$12,2,FALSE))," ",(VLOOKUP(postponeList!D878,[1]Sheet!$A$2:$B$12,2,FALSE)))</f>
        <v>PMMA</v>
      </c>
      <c r="AL878" s="122" t="str">
        <f>IF(ISNA(VLOOKUP(E878,[1]Sheet!$G$2:$H$40,2,FALSE))," ",VLOOKUP(E878,[1]Sheet!$G$2:$H$40,2,FALSE))</f>
        <v>SOJITZ</v>
      </c>
      <c r="AM878" s="122" t="str">
        <f>IF(ISNA(VLOOKUP(G878,[1]Sheet!$K$2:$L$159,2,FALSE))," ",(VLOOKUP(G878,[1]Sheet!$K$2:$L$159,2,FALSE)))</f>
        <v>CAPITAL</v>
      </c>
      <c r="AN878" s="122" t="str">
        <f>IF(ISNA(VLOOKUP(I878&amp;C878,[1]Sheet!$D$2:$E$228,2,FALSE))," ",VLOOKUP(I878&amp;C878,[1]Sheet!$D$2:$E$228,2,FALSE))</f>
        <v>Daniel, Nishimura</v>
      </c>
      <c r="AO878" s="122" t="str">
        <f>+I878&amp;C878</f>
        <v>KDKSINGAPORE</v>
      </c>
      <c r="AP878" s="122" t="str">
        <f>C878&amp;D878&amp;E878&amp;G878&amp;I878&amp;O878</f>
        <v>SINGAPORE31200303585KDKMAR</v>
      </c>
      <c r="AQ878" s="122" t="str">
        <f>B878&amp;D878&amp;N878</f>
        <v xml:space="preserve">SOUTH EAST ASIA31200AF </v>
      </c>
      <c r="AR878" s="123" t="str">
        <f>+D878&amp;J878</f>
        <v>31200SE</v>
      </c>
      <c r="AS878" s="124" t="str">
        <f t="shared" si="124"/>
        <v/>
      </c>
      <c r="AT878" s="125" t="str">
        <f t="shared" si="125"/>
        <v>M40RSNBHXZ</v>
      </c>
      <c r="AU878" s="125" t="str">
        <f>IF(NOT(AT878=""),VLOOKUP(AT878,[1]PSI_Category!A:B,2,0),"")</f>
        <v>A/F</v>
      </c>
      <c r="AV878" s="125" t="s">
        <v>1778</v>
      </c>
      <c r="AW878" s="125" t="s">
        <v>1779</v>
      </c>
      <c r="AX878" s="125" t="s">
        <v>1779</v>
      </c>
    </row>
    <row r="879" spans="2:50" s="103" customFormat="1" ht="11.4" customHeight="1" x14ac:dyDescent="0.3">
      <c r="B879" s="104" t="s">
        <v>1866</v>
      </c>
      <c r="C879" s="105" t="s">
        <v>1962</v>
      </c>
      <c r="D879" s="106">
        <v>31200</v>
      </c>
      <c r="E879" s="107">
        <v>303</v>
      </c>
      <c r="F879" s="105" t="s">
        <v>1841</v>
      </c>
      <c r="G879" s="107">
        <v>585</v>
      </c>
      <c r="H879" s="105" t="s">
        <v>1963</v>
      </c>
      <c r="I879" s="105" t="s">
        <v>1773</v>
      </c>
      <c r="J879" s="107" t="s">
        <v>293</v>
      </c>
      <c r="K879" s="105">
        <v>92011248</v>
      </c>
      <c r="L879" s="105" t="s">
        <v>2736</v>
      </c>
      <c r="M879" s="105" t="s">
        <v>2690</v>
      </c>
      <c r="N879" s="105" t="s">
        <v>1799</v>
      </c>
      <c r="O879" s="108" t="s">
        <v>160</v>
      </c>
      <c r="P879" s="109" t="s">
        <v>1777</v>
      </c>
      <c r="Q879" s="110"/>
      <c r="R879" s="110"/>
      <c r="S879" s="110"/>
      <c r="T879" s="110"/>
      <c r="U879" s="111"/>
      <c r="V879" s="111"/>
      <c r="W879" s="112"/>
      <c r="X879" s="113"/>
      <c r="Y879" s="114" t="s">
        <v>285</v>
      </c>
      <c r="Z879" s="115">
        <v>126.94</v>
      </c>
      <c r="AA879" s="116">
        <v>300</v>
      </c>
      <c r="AB879" s="117">
        <f t="shared" si="117"/>
        <v>38082</v>
      </c>
      <c r="AC879" s="117">
        <f t="shared" si="118"/>
        <v>297.858363</v>
      </c>
      <c r="AD879" s="118"/>
      <c r="AE879" s="117">
        <f t="shared" si="119"/>
        <v>0</v>
      </c>
      <c r="AF879" s="117">
        <f t="shared" si="120"/>
        <v>0</v>
      </c>
      <c r="AG879" s="119">
        <f t="shared" si="121"/>
        <v>300</v>
      </c>
      <c r="AH879" s="120">
        <f t="shared" si="122"/>
        <v>38082</v>
      </c>
      <c r="AI879" s="121">
        <f t="shared" si="123"/>
        <v>297.858363</v>
      </c>
      <c r="AJ879" s="122" t="str">
        <f>+C879</f>
        <v>SINGAPORE</v>
      </c>
      <c r="AK879" s="122" t="str">
        <f>IF(ISNA(VLOOKUP(postponeList!D879,[1]Sheet!$A$2:$B$12,2,FALSE))," ",(VLOOKUP(postponeList!D879,[1]Sheet!$A$2:$B$12,2,FALSE)))</f>
        <v>PMMA</v>
      </c>
      <c r="AL879" s="122" t="str">
        <f>IF(ISNA(VLOOKUP(E879,[1]Sheet!$G$2:$H$40,2,FALSE))," ",VLOOKUP(E879,[1]Sheet!$G$2:$H$40,2,FALSE))</f>
        <v>SOJITZ</v>
      </c>
      <c r="AM879" s="122" t="str">
        <f>IF(ISNA(VLOOKUP(G879,[1]Sheet!$K$2:$L$159,2,FALSE))," ",(VLOOKUP(G879,[1]Sheet!$K$2:$L$159,2,FALSE)))</f>
        <v>CAPITAL</v>
      </c>
      <c r="AN879" s="122" t="str">
        <f>IF(ISNA(VLOOKUP(I879&amp;C879,[1]Sheet!$D$2:$E$228,2,FALSE))," ",VLOOKUP(I879&amp;C879,[1]Sheet!$D$2:$E$228,2,FALSE))</f>
        <v>Daniel, Nishimura</v>
      </c>
      <c r="AO879" s="122" t="str">
        <f>+I879&amp;C879</f>
        <v>KDKSINGAPORE</v>
      </c>
      <c r="AP879" s="122" t="str">
        <f>C879&amp;D879&amp;E879&amp;G879&amp;I879&amp;O879</f>
        <v>SINGAPORE31200303585KDKMAR</v>
      </c>
      <c r="AQ879" s="122" t="str">
        <f>B879&amp;D879&amp;N879</f>
        <v xml:space="preserve">SOUTH EAST ASIA31200CF </v>
      </c>
      <c r="AR879" s="123" t="str">
        <f>+D879&amp;J879</f>
        <v>31200SE</v>
      </c>
      <c r="AS879" s="124" t="str">
        <f t="shared" si="124"/>
        <v/>
      </c>
      <c r="AT879" s="125" t="str">
        <f t="shared" si="125"/>
        <v>T60AWSTBFQWZ</v>
      </c>
      <c r="AU879" s="125" t="e">
        <f>IF(NOT(AT879=""),VLOOKUP(AT879,[1]PSI_Category!A:B,2,0),"")</f>
        <v>#N/A</v>
      </c>
      <c r="AV879" s="125" t="s">
        <v>1800</v>
      </c>
      <c r="AW879" s="125" t="s">
        <v>1800</v>
      </c>
      <c r="AX879" s="125" t="s">
        <v>1800</v>
      </c>
    </row>
    <row r="880" spans="2:50" s="103" customFormat="1" ht="11.4" customHeight="1" x14ac:dyDescent="0.3">
      <c r="B880" s="104" t="s">
        <v>1866</v>
      </c>
      <c r="C880" s="105" t="s">
        <v>1962</v>
      </c>
      <c r="D880" s="106">
        <v>31200</v>
      </c>
      <c r="E880" s="107">
        <v>303</v>
      </c>
      <c r="F880" s="105" t="s">
        <v>1841</v>
      </c>
      <c r="G880" s="107">
        <v>585</v>
      </c>
      <c r="H880" s="105" t="s">
        <v>1963</v>
      </c>
      <c r="I880" s="105" t="s">
        <v>1773</v>
      </c>
      <c r="J880" s="107" t="s">
        <v>293</v>
      </c>
      <c r="K880" s="105">
        <v>92011249</v>
      </c>
      <c r="L880" s="105" t="s">
        <v>2737</v>
      </c>
      <c r="M880" s="105" t="s">
        <v>2692</v>
      </c>
      <c r="N880" s="105" t="s">
        <v>1789</v>
      </c>
      <c r="O880" s="108" t="s">
        <v>160</v>
      </c>
      <c r="P880" s="109" t="s">
        <v>1777</v>
      </c>
      <c r="Q880" s="110"/>
      <c r="R880" s="110"/>
      <c r="S880" s="110"/>
      <c r="T880" s="110"/>
      <c r="U880" s="111"/>
      <c r="V880" s="111"/>
      <c r="W880" s="112"/>
      <c r="X880" s="113"/>
      <c r="Y880" s="114" t="s">
        <v>285</v>
      </c>
      <c r="Z880" s="115">
        <v>81.44</v>
      </c>
      <c r="AA880" s="116">
        <v>300</v>
      </c>
      <c r="AB880" s="117">
        <f t="shared" si="117"/>
        <v>24432</v>
      </c>
      <c r="AC880" s="117">
        <f t="shared" si="118"/>
        <v>191.094888</v>
      </c>
      <c r="AD880" s="118"/>
      <c r="AE880" s="117">
        <f t="shared" si="119"/>
        <v>0</v>
      </c>
      <c r="AF880" s="117">
        <f t="shared" si="120"/>
        <v>0</v>
      </c>
      <c r="AG880" s="119">
        <f t="shared" si="121"/>
        <v>300</v>
      </c>
      <c r="AH880" s="120">
        <f t="shared" si="122"/>
        <v>24432</v>
      </c>
      <c r="AI880" s="121">
        <f t="shared" si="123"/>
        <v>191.094888</v>
      </c>
      <c r="AJ880" s="122" t="str">
        <f>+C880</f>
        <v>SINGAPORE</v>
      </c>
      <c r="AK880" s="122" t="str">
        <f>IF(ISNA(VLOOKUP(postponeList!D880,[1]Sheet!$A$2:$B$12,2,FALSE))," ",(VLOOKUP(postponeList!D880,[1]Sheet!$A$2:$B$12,2,FALSE)))</f>
        <v>PMMA</v>
      </c>
      <c r="AL880" s="122" t="str">
        <f>IF(ISNA(VLOOKUP(E880,[1]Sheet!$G$2:$H$40,2,FALSE))," ",VLOOKUP(E880,[1]Sheet!$G$2:$H$40,2,FALSE))</f>
        <v>SOJITZ</v>
      </c>
      <c r="AM880" s="122" t="str">
        <f>IF(ISNA(VLOOKUP(G880,[1]Sheet!$K$2:$L$159,2,FALSE))," ",(VLOOKUP(G880,[1]Sheet!$K$2:$L$159,2,FALSE)))</f>
        <v>CAPITAL</v>
      </c>
      <c r="AN880" s="122" t="str">
        <f>IF(ISNA(VLOOKUP(I880&amp;C880,[1]Sheet!$D$2:$E$228,2,FALSE))," ",VLOOKUP(I880&amp;C880,[1]Sheet!$D$2:$E$228,2,FALSE))</f>
        <v>Daniel, Nishimura</v>
      </c>
      <c r="AO880" s="122" t="str">
        <f>+I880&amp;C880</f>
        <v>KDKSINGAPORE</v>
      </c>
      <c r="AP880" s="122" t="str">
        <f>C880&amp;D880&amp;E880&amp;G880&amp;I880&amp;O880</f>
        <v>SINGAPORE31200303585KDKMAR</v>
      </c>
      <c r="AQ880" s="122" t="str">
        <f>B880&amp;D880&amp;N880</f>
        <v xml:space="preserve">SOUTH EAST ASIA31200WF </v>
      </c>
      <c r="AR880" s="123" t="str">
        <f>+D880&amp;J880</f>
        <v>31200SE</v>
      </c>
      <c r="AS880" s="124" t="str">
        <f t="shared" si="124"/>
        <v/>
      </c>
      <c r="AT880" s="125" t="str">
        <f t="shared" si="125"/>
        <v>YU50XNBKKGS</v>
      </c>
      <c r="AU880" s="125" t="str">
        <f>IF(NOT(AT880=""),VLOOKUP(AT880,[1]PSI_Category!A:B,2,0),"")</f>
        <v>W/F</v>
      </c>
      <c r="AV880" s="125" t="s">
        <v>1778</v>
      </c>
      <c r="AW880" s="125" t="s">
        <v>1790</v>
      </c>
      <c r="AX880" s="125" t="s">
        <v>1790</v>
      </c>
    </row>
    <row r="881" spans="2:50" s="103" customFormat="1" ht="11.4" customHeight="1" x14ac:dyDescent="0.3">
      <c r="B881" s="104" t="s">
        <v>1866</v>
      </c>
      <c r="C881" s="105" t="s">
        <v>1962</v>
      </c>
      <c r="D881" s="106">
        <v>31200</v>
      </c>
      <c r="E881" s="107">
        <v>303</v>
      </c>
      <c r="F881" s="105" t="s">
        <v>1841</v>
      </c>
      <c r="G881" s="107">
        <v>585</v>
      </c>
      <c r="H881" s="105" t="s">
        <v>1963</v>
      </c>
      <c r="I881" s="105" t="s">
        <v>1773</v>
      </c>
      <c r="J881" s="107" t="s">
        <v>293</v>
      </c>
      <c r="K881" s="105">
        <v>92011249</v>
      </c>
      <c r="L881" s="105" t="s">
        <v>2737</v>
      </c>
      <c r="M881" s="105" t="s">
        <v>2693</v>
      </c>
      <c r="N881" s="105" t="s">
        <v>1789</v>
      </c>
      <c r="O881" s="108" t="s">
        <v>160</v>
      </c>
      <c r="P881" s="109" t="s">
        <v>1777</v>
      </c>
      <c r="Q881" s="110"/>
      <c r="R881" s="110"/>
      <c r="S881" s="110"/>
      <c r="T881" s="110"/>
      <c r="U881" s="111"/>
      <c r="V881" s="111"/>
      <c r="W881" s="112"/>
      <c r="X881" s="113"/>
      <c r="Y881" s="114" t="s">
        <v>285</v>
      </c>
      <c r="Z881" s="115">
        <v>78.760000000000005</v>
      </c>
      <c r="AA881" s="116">
        <v>300</v>
      </c>
      <c r="AB881" s="117">
        <f t="shared" si="117"/>
        <v>23628</v>
      </c>
      <c r="AC881" s="117">
        <f t="shared" si="118"/>
        <v>184.80640199999999</v>
      </c>
      <c r="AD881" s="118"/>
      <c r="AE881" s="117">
        <f t="shared" si="119"/>
        <v>0</v>
      </c>
      <c r="AF881" s="117">
        <f t="shared" si="120"/>
        <v>0</v>
      </c>
      <c r="AG881" s="119">
        <f t="shared" si="121"/>
        <v>300</v>
      </c>
      <c r="AH881" s="120">
        <f t="shared" si="122"/>
        <v>23628</v>
      </c>
      <c r="AI881" s="121">
        <f t="shared" si="123"/>
        <v>184.80640199999999</v>
      </c>
      <c r="AJ881" s="122" t="str">
        <f>+C881</f>
        <v>SINGAPORE</v>
      </c>
      <c r="AK881" s="122" t="str">
        <f>IF(ISNA(VLOOKUP(postponeList!D881,[1]Sheet!$A$2:$B$12,2,FALSE))," ",(VLOOKUP(postponeList!D881,[1]Sheet!$A$2:$B$12,2,FALSE)))</f>
        <v>PMMA</v>
      </c>
      <c r="AL881" s="122" t="str">
        <f>IF(ISNA(VLOOKUP(E881,[1]Sheet!$G$2:$H$40,2,FALSE))," ",VLOOKUP(E881,[1]Sheet!$G$2:$H$40,2,FALSE))</f>
        <v>SOJITZ</v>
      </c>
      <c r="AM881" s="122" t="str">
        <f>IF(ISNA(VLOOKUP(G881,[1]Sheet!$K$2:$L$159,2,FALSE))," ",(VLOOKUP(G881,[1]Sheet!$K$2:$L$159,2,FALSE)))</f>
        <v>CAPITAL</v>
      </c>
      <c r="AN881" s="122" t="str">
        <f>IF(ISNA(VLOOKUP(I881&amp;C881,[1]Sheet!$D$2:$E$228,2,FALSE))," ",VLOOKUP(I881&amp;C881,[1]Sheet!$D$2:$E$228,2,FALSE))</f>
        <v>Daniel, Nishimura</v>
      </c>
      <c r="AO881" s="122" t="str">
        <f>+I881&amp;C881</f>
        <v>KDKSINGAPORE</v>
      </c>
      <c r="AP881" s="122" t="str">
        <f>C881&amp;D881&amp;E881&amp;G881&amp;I881&amp;O881</f>
        <v>SINGAPORE31200303585KDKMAR</v>
      </c>
      <c r="AQ881" s="122" t="str">
        <f>B881&amp;D881&amp;N881</f>
        <v xml:space="preserve">SOUTH EAST ASIA31200WF </v>
      </c>
      <c r="AR881" s="123" t="str">
        <f>+D881&amp;J881</f>
        <v>31200SE</v>
      </c>
      <c r="AS881" s="124" t="str">
        <f t="shared" si="124"/>
        <v/>
      </c>
      <c r="AT881" s="125" t="str">
        <f t="shared" si="125"/>
        <v>YU50XNBWKGS</v>
      </c>
      <c r="AU881" s="125" t="str">
        <f>IF(NOT(AT881=""),VLOOKUP(AT881,[1]PSI_Category!A:B,2,0),"")</f>
        <v>W/F</v>
      </c>
      <c r="AV881" s="125" t="s">
        <v>1778</v>
      </c>
      <c r="AW881" s="125" t="s">
        <v>1790</v>
      </c>
      <c r="AX881" s="125" t="s">
        <v>1790</v>
      </c>
    </row>
    <row r="882" spans="2:50" s="103" customFormat="1" ht="11.4" customHeight="1" x14ac:dyDescent="0.3">
      <c r="B882" s="104" t="s">
        <v>1866</v>
      </c>
      <c r="C882" s="105" t="s">
        <v>1962</v>
      </c>
      <c r="D882" s="106">
        <v>31200</v>
      </c>
      <c r="E882" s="107">
        <v>303</v>
      </c>
      <c r="F882" s="105" t="s">
        <v>1841</v>
      </c>
      <c r="G882" s="107">
        <v>585</v>
      </c>
      <c r="H882" s="105" t="s">
        <v>1963</v>
      </c>
      <c r="I882" s="105" t="s">
        <v>1773</v>
      </c>
      <c r="J882" s="107" t="s">
        <v>293</v>
      </c>
      <c r="K882" s="105">
        <v>92011250</v>
      </c>
      <c r="L882" s="105" t="s">
        <v>2738</v>
      </c>
      <c r="M882" s="105" t="s">
        <v>2688</v>
      </c>
      <c r="N882" s="105" t="s">
        <v>1789</v>
      </c>
      <c r="O882" s="108" t="s">
        <v>160</v>
      </c>
      <c r="P882" s="109" t="s">
        <v>1777</v>
      </c>
      <c r="Q882" s="110"/>
      <c r="R882" s="110"/>
      <c r="S882" s="110"/>
      <c r="T882" s="110"/>
      <c r="U882" s="111"/>
      <c r="V882" s="111"/>
      <c r="W882" s="112"/>
      <c r="X882" s="113"/>
      <c r="Y882" s="114" t="s">
        <v>285</v>
      </c>
      <c r="Z882" s="115">
        <v>48.9</v>
      </c>
      <c r="AA882" s="116">
        <v>1500</v>
      </c>
      <c r="AB882" s="117">
        <f t="shared" si="117"/>
        <v>73350</v>
      </c>
      <c r="AC882" s="117">
        <f t="shared" si="118"/>
        <v>573.70702500000004</v>
      </c>
      <c r="AD882" s="118"/>
      <c r="AE882" s="117">
        <f t="shared" si="119"/>
        <v>0</v>
      </c>
      <c r="AF882" s="117">
        <f t="shared" si="120"/>
        <v>0</v>
      </c>
      <c r="AG882" s="119">
        <f t="shared" si="121"/>
        <v>1500</v>
      </c>
      <c r="AH882" s="120">
        <f t="shared" si="122"/>
        <v>73350</v>
      </c>
      <c r="AI882" s="121">
        <f t="shared" si="123"/>
        <v>573.70702500000004</v>
      </c>
      <c r="AJ882" s="122" t="str">
        <f>+C882</f>
        <v>SINGAPORE</v>
      </c>
      <c r="AK882" s="122" t="str">
        <f>IF(ISNA(VLOOKUP(postponeList!D882,[1]Sheet!$A$2:$B$12,2,FALSE))," ",(VLOOKUP(postponeList!D882,[1]Sheet!$A$2:$B$12,2,FALSE)))</f>
        <v>PMMA</v>
      </c>
      <c r="AL882" s="122" t="str">
        <f>IF(ISNA(VLOOKUP(E882,[1]Sheet!$G$2:$H$40,2,FALSE))," ",VLOOKUP(E882,[1]Sheet!$G$2:$H$40,2,FALSE))</f>
        <v>SOJITZ</v>
      </c>
      <c r="AM882" s="122" t="str">
        <f>IF(ISNA(VLOOKUP(G882,[1]Sheet!$K$2:$L$159,2,FALSE))," ",(VLOOKUP(G882,[1]Sheet!$K$2:$L$159,2,FALSE)))</f>
        <v>CAPITAL</v>
      </c>
      <c r="AN882" s="122" t="str">
        <f>IF(ISNA(VLOOKUP(I882&amp;C882,[1]Sheet!$D$2:$E$228,2,FALSE))," ",VLOOKUP(I882&amp;C882,[1]Sheet!$D$2:$E$228,2,FALSE))</f>
        <v>Daniel, Nishimura</v>
      </c>
      <c r="AO882" s="122" t="str">
        <f>+I882&amp;C882</f>
        <v>KDKSINGAPORE</v>
      </c>
      <c r="AP882" s="122" t="str">
        <f>C882&amp;D882&amp;E882&amp;G882&amp;I882&amp;O882</f>
        <v>SINGAPORE31200303585KDKMAR</v>
      </c>
      <c r="AQ882" s="122" t="str">
        <f>B882&amp;D882&amp;N882</f>
        <v xml:space="preserve">SOUTH EAST ASIA31200WF </v>
      </c>
      <c r="AR882" s="123" t="str">
        <f>+D882&amp;J882</f>
        <v>31200SE</v>
      </c>
      <c r="AS882" s="124" t="str">
        <f t="shared" si="124"/>
        <v/>
      </c>
      <c r="AT882" s="125" t="str">
        <f t="shared" si="125"/>
        <v>M40MSNBHGZ</v>
      </c>
      <c r="AU882" s="125" t="str">
        <f>IF(NOT(AT882=""),VLOOKUP(AT882,[1]PSI_Category!A:B,2,0),"")</f>
        <v>W/F</v>
      </c>
      <c r="AV882" s="125" t="s">
        <v>1778</v>
      </c>
      <c r="AW882" s="125" t="s">
        <v>1790</v>
      </c>
      <c r="AX882" s="125" t="s">
        <v>1790</v>
      </c>
    </row>
    <row r="883" spans="2:50" s="103" customFormat="1" ht="11.4" customHeight="1" x14ac:dyDescent="0.3">
      <c r="B883" s="104" t="s">
        <v>1866</v>
      </c>
      <c r="C883" s="105" t="s">
        <v>1962</v>
      </c>
      <c r="D883" s="106">
        <v>31200</v>
      </c>
      <c r="E883" s="107">
        <v>303</v>
      </c>
      <c r="F883" s="105" t="s">
        <v>1841</v>
      </c>
      <c r="G883" s="107">
        <v>585</v>
      </c>
      <c r="H883" s="105" t="s">
        <v>1963</v>
      </c>
      <c r="I883" s="105" t="s">
        <v>1773</v>
      </c>
      <c r="J883" s="107" t="s">
        <v>293</v>
      </c>
      <c r="K883" s="105">
        <v>92011250</v>
      </c>
      <c r="L883" s="105" t="s">
        <v>2738</v>
      </c>
      <c r="M883" s="105" t="s">
        <v>2721</v>
      </c>
      <c r="N883" s="105" t="s">
        <v>1789</v>
      </c>
      <c r="O883" s="108" t="s">
        <v>160</v>
      </c>
      <c r="P883" s="109" t="s">
        <v>1777</v>
      </c>
      <c r="Q883" s="110"/>
      <c r="R883" s="110"/>
      <c r="S883" s="110"/>
      <c r="T883" s="110"/>
      <c r="U883" s="111"/>
      <c r="V883" s="111"/>
      <c r="W883" s="112"/>
      <c r="X883" s="113"/>
      <c r="Y883" s="114" t="s">
        <v>285</v>
      </c>
      <c r="Z883" s="115">
        <v>48.9</v>
      </c>
      <c r="AA883" s="116">
        <v>500</v>
      </c>
      <c r="AB883" s="117">
        <f t="shared" si="117"/>
        <v>24450</v>
      </c>
      <c r="AC883" s="117">
        <f t="shared" si="118"/>
        <v>191.23567500000001</v>
      </c>
      <c r="AD883" s="118"/>
      <c r="AE883" s="117">
        <f t="shared" si="119"/>
        <v>0</v>
      </c>
      <c r="AF883" s="117">
        <f t="shared" si="120"/>
        <v>0</v>
      </c>
      <c r="AG883" s="119">
        <f t="shared" si="121"/>
        <v>500</v>
      </c>
      <c r="AH883" s="120">
        <f t="shared" si="122"/>
        <v>24450</v>
      </c>
      <c r="AI883" s="121">
        <f t="shared" si="123"/>
        <v>191.23567500000001</v>
      </c>
      <c r="AJ883" s="122" t="str">
        <f>+C883</f>
        <v>SINGAPORE</v>
      </c>
      <c r="AK883" s="122" t="str">
        <f>IF(ISNA(VLOOKUP(postponeList!D883,[1]Sheet!$A$2:$B$12,2,FALSE))," ",(VLOOKUP(postponeList!D883,[1]Sheet!$A$2:$B$12,2,FALSE)))</f>
        <v>PMMA</v>
      </c>
      <c r="AL883" s="122" t="str">
        <f>IF(ISNA(VLOOKUP(E883,[1]Sheet!$G$2:$H$40,2,FALSE))," ",VLOOKUP(E883,[1]Sheet!$G$2:$H$40,2,FALSE))</f>
        <v>SOJITZ</v>
      </c>
      <c r="AM883" s="122" t="str">
        <f>IF(ISNA(VLOOKUP(G883,[1]Sheet!$K$2:$L$159,2,FALSE))," ",(VLOOKUP(G883,[1]Sheet!$K$2:$L$159,2,FALSE)))</f>
        <v>CAPITAL</v>
      </c>
      <c r="AN883" s="122" t="str">
        <f>IF(ISNA(VLOOKUP(I883&amp;C883,[1]Sheet!$D$2:$E$228,2,FALSE))," ",VLOOKUP(I883&amp;C883,[1]Sheet!$D$2:$E$228,2,FALSE))</f>
        <v>Daniel, Nishimura</v>
      </c>
      <c r="AO883" s="122" t="str">
        <f>+I883&amp;C883</f>
        <v>KDKSINGAPORE</v>
      </c>
      <c r="AP883" s="122" t="str">
        <f>C883&amp;D883&amp;E883&amp;G883&amp;I883&amp;O883</f>
        <v>SINGAPORE31200303585KDKMAR</v>
      </c>
      <c r="AQ883" s="122" t="str">
        <f>B883&amp;D883&amp;N883</f>
        <v xml:space="preserve">SOUTH EAST ASIA31200WF </v>
      </c>
      <c r="AR883" s="123" t="str">
        <f>+D883&amp;J883</f>
        <v>31200SE</v>
      </c>
      <c r="AS883" s="124" t="str">
        <f t="shared" si="124"/>
        <v/>
      </c>
      <c r="AT883" s="125" t="str">
        <f t="shared" si="125"/>
        <v>M40MSNBKGZ</v>
      </c>
      <c r="AU883" s="125" t="str">
        <f>IF(NOT(AT883=""),VLOOKUP(AT883,[1]PSI_Category!A:B,2,0),"")</f>
        <v>W/F</v>
      </c>
      <c r="AV883" s="125" t="s">
        <v>1778</v>
      </c>
      <c r="AW883" s="125" t="s">
        <v>1790</v>
      </c>
      <c r="AX883" s="125" t="s">
        <v>1790</v>
      </c>
    </row>
    <row r="884" spans="2:50" s="103" customFormat="1" ht="11.4" customHeight="1" x14ac:dyDescent="0.3">
      <c r="B884" s="104" t="s">
        <v>1866</v>
      </c>
      <c r="C884" s="105" t="s">
        <v>1962</v>
      </c>
      <c r="D884" s="106">
        <v>31200</v>
      </c>
      <c r="E884" s="107">
        <v>664</v>
      </c>
      <c r="F884" s="105" t="s">
        <v>1861</v>
      </c>
      <c r="G884" s="107">
        <v>817</v>
      </c>
      <c r="H884" s="105" t="s">
        <v>2739</v>
      </c>
      <c r="I884" s="105" t="s">
        <v>298</v>
      </c>
      <c r="J884" s="107" t="s">
        <v>293</v>
      </c>
      <c r="K884" s="105">
        <v>92011553</v>
      </c>
      <c r="L884" s="105" t="s">
        <v>2740</v>
      </c>
      <c r="M884" s="105" t="s">
        <v>2741</v>
      </c>
      <c r="N884" s="105" t="s">
        <v>1782</v>
      </c>
      <c r="O884" s="108" t="s">
        <v>160</v>
      </c>
      <c r="P884" s="109" t="s">
        <v>1865</v>
      </c>
      <c r="Q884" s="110"/>
      <c r="R884" s="110"/>
      <c r="S884" s="110"/>
      <c r="T884" s="110"/>
      <c r="U884" s="111"/>
      <c r="V884" s="111"/>
      <c r="W884" s="112"/>
      <c r="X884" s="113"/>
      <c r="Y884" s="114" t="s">
        <v>285</v>
      </c>
      <c r="Z884" s="115">
        <v>21.85</v>
      </c>
      <c r="AA884" s="116">
        <v>36</v>
      </c>
      <c r="AB884" s="117">
        <f t="shared" si="117"/>
        <v>786.6</v>
      </c>
      <c r="AC884" s="117">
        <f t="shared" si="118"/>
        <v>6.1523919000000005</v>
      </c>
      <c r="AD884" s="118"/>
      <c r="AE884" s="117">
        <f t="shared" si="119"/>
        <v>0</v>
      </c>
      <c r="AF884" s="117">
        <f t="shared" si="120"/>
        <v>0</v>
      </c>
      <c r="AG884" s="119">
        <f t="shared" si="121"/>
        <v>36</v>
      </c>
      <c r="AH884" s="120">
        <f t="shared" si="122"/>
        <v>786.6</v>
      </c>
      <c r="AI884" s="121">
        <f t="shared" si="123"/>
        <v>6.1523919000000005</v>
      </c>
      <c r="AJ884" s="122" t="str">
        <f>+C884</f>
        <v>SINGAPORE</v>
      </c>
      <c r="AK884" s="122" t="str">
        <f>IF(ISNA(VLOOKUP(postponeList!D884,[1]Sheet!$A$2:$B$12,2,FALSE))," ",(VLOOKUP(postponeList!D884,[1]Sheet!$A$2:$B$12,2,FALSE)))</f>
        <v>PMMA</v>
      </c>
      <c r="AL884" s="122" t="str">
        <f>IF(ISNA(VLOOKUP(E884,[1]Sheet!$G$2:$H$40,2,FALSE))," ",VLOOKUP(E884,[1]Sheet!$G$2:$H$40,2,FALSE))</f>
        <v>PSP</v>
      </c>
      <c r="AM884" s="122" t="str">
        <f>IF(ISNA(VLOOKUP(G884,[1]Sheet!$K$2:$L$159,2,FALSE))," ",(VLOOKUP(G884,[1]Sheet!$K$2:$L$159,2,FALSE)))</f>
        <v>PSP</v>
      </c>
      <c r="AN884" s="122" t="str">
        <f>IF(ISNA(VLOOKUP(I884&amp;C884,[1]Sheet!$D$2:$E$228,2,FALSE))," ",VLOOKUP(I884&amp;C884,[1]Sheet!$D$2:$E$228,2,FALSE))</f>
        <v>Daniel, Matsushima</v>
      </c>
      <c r="AO884" s="122" t="str">
        <f>+I884&amp;C884</f>
        <v>PANSINGAPORE</v>
      </c>
      <c r="AP884" s="122" t="str">
        <f>C884&amp;D884&amp;E884&amp;G884&amp;I884&amp;O884</f>
        <v>SINGAPORE31200664817PANMAR</v>
      </c>
      <c r="AQ884" s="122" t="str">
        <f>B884&amp;D884&amp;N884</f>
        <v xml:space="preserve">SOUTH EAST ASIA31200DF </v>
      </c>
      <c r="AR884" s="123" t="str">
        <f>+D884&amp;J884</f>
        <v>31200SE</v>
      </c>
      <c r="AS884" s="124" t="str">
        <f t="shared" si="124"/>
        <v/>
      </c>
      <c r="AT884" s="125" t="str">
        <f t="shared" si="125"/>
        <v>F-300CSNBTGZP</v>
      </c>
      <c r="AU884" s="125" t="str">
        <f>IF(NOT(AT884=""),VLOOKUP(AT884,[1]PSI_Category!A:B,2,0),"")</f>
        <v>D/F</v>
      </c>
      <c r="AV884" s="125" t="s">
        <v>1778</v>
      </c>
      <c r="AW884" s="125" t="s">
        <v>1783</v>
      </c>
      <c r="AX884" s="125" t="s">
        <v>1783</v>
      </c>
    </row>
    <row r="885" spans="2:50" s="103" customFormat="1" ht="11.4" customHeight="1" x14ac:dyDescent="0.3">
      <c r="B885" s="104" t="s">
        <v>1866</v>
      </c>
      <c r="C885" s="105" t="s">
        <v>1962</v>
      </c>
      <c r="D885" s="106">
        <v>31200</v>
      </c>
      <c r="E885" s="107">
        <v>664</v>
      </c>
      <c r="F885" s="105" t="s">
        <v>1861</v>
      </c>
      <c r="G885" s="107">
        <v>817</v>
      </c>
      <c r="H885" s="105" t="s">
        <v>2739</v>
      </c>
      <c r="I885" s="105" t="s">
        <v>298</v>
      </c>
      <c r="J885" s="107" t="s">
        <v>293</v>
      </c>
      <c r="K885" s="105">
        <v>92011553</v>
      </c>
      <c r="L885" s="105" t="s">
        <v>2740</v>
      </c>
      <c r="M885" s="105" t="s">
        <v>2742</v>
      </c>
      <c r="N885" s="105" t="s">
        <v>1886</v>
      </c>
      <c r="O885" s="108" t="s">
        <v>160</v>
      </c>
      <c r="P885" s="109" t="s">
        <v>1865</v>
      </c>
      <c r="Q885" s="110"/>
      <c r="R885" s="110"/>
      <c r="S885" s="110"/>
      <c r="T885" s="110"/>
      <c r="U885" s="111"/>
      <c r="V885" s="111"/>
      <c r="W885" s="112"/>
      <c r="X885" s="113"/>
      <c r="Y885" s="114" t="s">
        <v>285</v>
      </c>
      <c r="Z885" s="115">
        <v>42.91</v>
      </c>
      <c r="AA885" s="116">
        <v>22</v>
      </c>
      <c r="AB885" s="117">
        <f t="shared" si="117"/>
        <v>944.02</v>
      </c>
      <c r="AC885" s="117">
        <f t="shared" si="118"/>
        <v>7.3836524299999997</v>
      </c>
      <c r="AD885" s="118"/>
      <c r="AE885" s="117">
        <f t="shared" si="119"/>
        <v>0</v>
      </c>
      <c r="AF885" s="117">
        <f t="shared" si="120"/>
        <v>0</v>
      </c>
      <c r="AG885" s="119">
        <f t="shared" si="121"/>
        <v>22</v>
      </c>
      <c r="AH885" s="120">
        <f t="shared" si="122"/>
        <v>944.02</v>
      </c>
      <c r="AI885" s="121">
        <f t="shared" si="123"/>
        <v>7.3836524299999997</v>
      </c>
      <c r="AJ885" s="122" t="str">
        <f>+C885</f>
        <v>SINGAPORE</v>
      </c>
      <c r="AK885" s="122" t="str">
        <f>IF(ISNA(VLOOKUP(postponeList!D885,[1]Sheet!$A$2:$B$12,2,FALSE))," ",(VLOOKUP(postponeList!D885,[1]Sheet!$A$2:$B$12,2,FALSE)))</f>
        <v>PMMA</v>
      </c>
      <c r="AL885" s="122" t="str">
        <f>IF(ISNA(VLOOKUP(E885,[1]Sheet!$G$2:$H$40,2,FALSE))," ",VLOOKUP(E885,[1]Sheet!$G$2:$H$40,2,FALSE))</f>
        <v>PSP</v>
      </c>
      <c r="AM885" s="122" t="str">
        <f>IF(ISNA(VLOOKUP(G885,[1]Sheet!$K$2:$L$159,2,FALSE))," ",(VLOOKUP(G885,[1]Sheet!$K$2:$L$159,2,FALSE)))</f>
        <v>PSP</v>
      </c>
      <c r="AN885" s="122" t="str">
        <f>IF(ISNA(VLOOKUP(I885&amp;C885,[1]Sheet!$D$2:$E$228,2,FALSE))," ",VLOOKUP(I885&amp;C885,[1]Sheet!$D$2:$E$228,2,FALSE))</f>
        <v>Daniel, Matsushima</v>
      </c>
      <c r="AO885" s="122" t="str">
        <f>+I885&amp;C885</f>
        <v>PANSINGAPORE</v>
      </c>
      <c r="AP885" s="122" t="str">
        <f>C885&amp;D885&amp;E885&amp;G885&amp;I885&amp;O885</f>
        <v>SINGAPORE31200664817PANMAR</v>
      </c>
      <c r="AQ885" s="122" t="str">
        <f>B885&amp;D885&amp;N885</f>
        <v xml:space="preserve">SOUTH EAST ASIA31200LF </v>
      </c>
      <c r="AR885" s="123" t="str">
        <f>+D885&amp;J885</f>
        <v>31200SE</v>
      </c>
      <c r="AS885" s="124" t="str">
        <f t="shared" si="124"/>
        <v/>
      </c>
      <c r="AT885" s="125" t="str">
        <f t="shared" si="125"/>
        <v>F-307KHTBSGZ</v>
      </c>
      <c r="AU885" s="125" t="str">
        <f>IF(NOT(AT885=""),VLOOKUP(AT885,[1]PSI_Category!A:B,2,0),"")</f>
        <v>L/F</v>
      </c>
      <c r="AV885" s="125" t="s">
        <v>1778</v>
      </c>
      <c r="AW885" s="125" t="s">
        <v>1887</v>
      </c>
      <c r="AX885" s="125" t="s">
        <v>1887</v>
      </c>
    </row>
    <row r="886" spans="2:50" s="103" customFormat="1" ht="11.4" customHeight="1" x14ac:dyDescent="0.3">
      <c r="B886" s="104" t="s">
        <v>1866</v>
      </c>
      <c r="C886" s="105" t="s">
        <v>1962</v>
      </c>
      <c r="D886" s="106">
        <v>31200</v>
      </c>
      <c r="E886" s="107">
        <v>664</v>
      </c>
      <c r="F886" s="105" t="s">
        <v>1861</v>
      </c>
      <c r="G886" s="107">
        <v>817</v>
      </c>
      <c r="H886" s="105" t="s">
        <v>2739</v>
      </c>
      <c r="I886" s="105" t="s">
        <v>298</v>
      </c>
      <c r="J886" s="107" t="s">
        <v>293</v>
      </c>
      <c r="K886" s="105">
        <v>92011553</v>
      </c>
      <c r="L886" s="105" t="s">
        <v>2740</v>
      </c>
      <c r="M886" s="105" t="s">
        <v>2743</v>
      </c>
      <c r="N886" s="105" t="s">
        <v>1782</v>
      </c>
      <c r="O886" s="108" t="s">
        <v>160</v>
      </c>
      <c r="P886" s="109" t="s">
        <v>1865</v>
      </c>
      <c r="Q886" s="110"/>
      <c r="R886" s="110"/>
      <c r="S886" s="110"/>
      <c r="T886" s="110"/>
      <c r="U886" s="111"/>
      <c r="V886" s="111"/>
      <c r="W886" s="112"/>
      <c r="X886" s="113"/>
      <c r="Y886" s="114" t="s">
        <v>285</v>
      </c>
      <c r="Z886" s="115">
        <v>31.4</v>
      </c>
      <c r="AA886" s="116">
        <v>54</v>
      </c>
      <c r="AB886" s="117">
        <f t="shared" si="117"/>
        <v>1695.6</v>
      </c>
      <c r="AC886" s="117">
        <f t="shared" si="118"/>
        <v>13.2621354</v>
      </c>
      <c r="AD886" s="118"/>
      <c r="AE886" s="117">
        <f t="shared" si="119"/>
        <v>0</v>
      </c>
      <c r="AF886" s="117">
        <f t="shared" si="120"/>
        <v>0</v>
      </c>
      <c r="AG886" s="119">
        <f t="shared" si="121"/>
        <v>54</v>
      </c>
      <c r="AH886" s="120">
        <f t="shared" si="122"/>
        <v>1695.6</v>
      </c>
      <c r="AI886" s="121">
        <f t="shared" si="123"/>
        <v>13.2621354</v>
      </c>
      <c r="AJ886" s="122" t="str">
        <f>+C886</f>
        <v>SINGAPORE</v>
      </c>
      <c r="AK886" s="122" t="str">
        <f>IF(ISNA(VLOOKUP(postponeList!D886,[1]Sheet!$A$2:$B$12,2,FALSE))," ",(VLOOKUP(postponeList!D886,[1]Sheet!$A$2:$B$12,2,FALSE)))</f>
        <v>PMMA</v>
      </c>
      <c r="AL886" s="122" t="str">
        <f>IF(ISNA(VLOOKUP(E886,[1]Sheet!$G$2:$H$40,2,FALSE))," ",VLOOKUP(E886,[1]Sheet!$G$2:$H$40,2,FALSE))</f>
        <v>PSP</v>
      </c>
      <c r="AM886" s="122" t="str">
        <f>IF(ISNA(VLOOKUP(G886,[1]Sheet!$K$2:$L$159,2,FALSE))," ",(VLOOKUP(G886,[1]Sheet!$K$2:$L$159,2,FALSE)))</f>
        <v>PSP</v>
      </c>
      <c r="AN886" s="122" t="str">
        <f>IF(ISNA(VLOOKUP(I886&amp;C886,[1]Sheet!$D$2:$E$228,2,FALSE))," ",VLOOKUP(I886&amp;C886,[1]Sheet!$D$2:$E$228,2,FALSE))</f>
        <v>Daniel, Matsushima</v>
      </c>
      <c r="AO886" s="122" t="str">
        <f>+I886&amp;C886</f>
        <v>PANSINGAPORE</v>
      </c>
      <c r="AP886" s="122" t="str">
        <f>C886&amp;D886&amp;E886&amp;G886&amp;I886&amp;O886</f>
        <v>SINGAPORE31200664817PANMAR</v>
      </c>
      <c r="AQ886" s="122" t="str">
        <f>B886&amp;D886&amp;N886</f>
        <v xml:space="preserve">SOUTH EAST ASIA31200DF </v>
      </c>
      <c r="AR886" s="123" t="str">
        <f>+D886&amp;J886</f>
        <v>31200SE</v>
      </c>
      <c r="AS886" s="124" t="str">
        <f t="shared" si="124"/>
        <v/>
      </c>
      <c r="AT886" s="125" t="str">
        <f t="shared" si="125"/>
        <v>F-400CSNBAGZP</v>
      </c>
      <c r="AU886" s="125" t="str">
        <f>IF(NOT(AT886=""),VLOOKUP(AT886,[1]PSI_Category!A:B,2,0),"")</f>
        <v>D/F</v>
      </c>
      <c r="AV886" s="125" t="s">
        <v>1778</v>
      </c>
      <c r="AW886" s="125" t="s">
        <v>1783</v>
      </c>
      <c r="AX886" s="125" t="s">
        <v>1783</v>
      </c>
    </row>
    <row r="887" spans="2:50" s="103" customFormat="1" ht="11.4" customHeight="1" x14ac:dyDescent="0.3">
      <c r="B887" s="104" t="s">
        <v>1866</v>
      </c>
      <c r="C887" s="105" t="s">
        <v>1962</v>
      </c>
      <c r="D887" s="106">
        <v>31200</v>
      </c>
      <c r="E887" s="107">
        <v>664</v>
      </c>
      <c r="F887" s="105" t="s">
        <v>1861</v>
      </c>
      <c r="G887" s="107">
        <v>817</v>
      </c>
      <c r="H887" s="105" t="s">
        <v>2739</v>
      </c>
      <c r="I887" s="105" t="s">
        <v>298</v>
      </c>
      <c r="J887" s="107" t="s">
        <v>293</v>
      </c>
      <c r="K887" s="105">
        <v>92011553</v>
      </c>
      <c r="L887" s="105" t="s">
        <v>2740</v>
      </c>
      <c r="M887" s="105" t="s">
        <v>2744</v>
      </c>
      <c r="N887" s="105" t="s">
        <v>1786</v>
      </c>
      <c r="O887" s="108" t="s">
        <v>160</v>
      </c>
      <c r="P887" s="109" t="s">
        <v>1865</v>
      </c>
      <c r="Q887" s="110"/>
      <c r="R887" s="110"/>
      <c r="S887" s="110"/>
      <c r="T887" s="110"/>
      <c r="U887" s="111"/>
      <c r="V887" s="111"/>
      <c r="W887" s="112"/>
      <c r="X887" s="113"/>
      <c r="Y887" s="114" t="s">
        <v>285</v>
      </c>
      <c r="Z887" s="115">
        <v>39.32</v>
      </c>
      <c r="AA887" s="116">
        <v>320</v>
      </c>
      <c r="AB887" s="117">
        <f t="shared" si="117"/>
        <v>12582.4</v>
      </c>
      <c r="AC887" s="117">
        <f t="shared" si="118"/>
        <v>98.413241600000006</v>
      </c>
      <c r="AD887" s="118"/>
      <c r="AE887" s="117">
        <f t="shared" si="119"/>
        <v>0</v>
      </c>
      <c r="AF887" s="117">
        <f t="shared" si="120"/>
        <v>0</v>
      </c>
      <c r="AG887" s="119">
        <f t="shared" si="121"/>
        <v>320</v>
      </c>
      <c r="AH887" s="120">
        <f t="shared" si="122"/>
        <v>12582.4</v>
      </c>
      <c r="AI887" s="121">
        <f t="shared" si="123"/>
        <v>98.413241600000006</v>
      </c>
      <c r="AJ887" s="122" t="str">
        <f>+C887</f>
        <v>SINGAPORE</v>
      </c>
      <c r="AK887" s="122" t="str">
        <f>IF(ISNA(VLOOKUP(postponeList!D887,[1]Sheet!$A$2:$B$12,2,FALSE))," ",(VLOOKUP(postponeList!D887,[1]Sheet!$A$2:$B$12,2,FALSE)))</f>
        <v>PMMA</v>
      </c>
      <c r="AL887" s="122" t="str">
        <f>IF(ISNA(VLOOKUP(E887,[1]Sheet!$G$2:$H$40,2,FALSE))," ",VLOOKUP(E887,[1]Sheet!$G$2:$H$40,2,FALSE))</f>
        <v>PSP</v>
      </c>
      <c r="AM887" s="122" t="str">
        <f>IF(ISNA(VLOOKUP(G887,[1]Sheet!$K$2:$L$159,2,FALSE))," ",(VLOOKUP(G887,[1]Sheet!$K$2:$L$159,2,FALSE)))</f>
        <v>PSP</v>
      </c>
      <c r="AN887" s="122" t="str">
        <f>IF(ISNA(VLOOKUP(I887&amp;C887,[1]Sheet!$D$2:$E$228,2,FALSE))," ",VLOOKUP(I887&amp;C887,[1]Sheet!$D$2:$E$228,2,FALSE))</f>
        <v>Daniel, Matsushima</v>
      </c>
      <c r="AO887" s="122" t="str">
        <f>+I887&amp;C887</f>
        <v>PANSINGAPORE</v>
      </c>
      <c r="AP887" s="122" t="str">
        <f>C887&amp;D887&amp;E887&amp;G887&amp;I887&amp;O887</f>
        <v>SINGAPORE31200664817PANMAR</v>
      </c>
      <c r="AQ887" s="122" t="str">
        <f>B887&amp;D887&amp;N887</f>
        <v xml:space="preserve">SOUTH EAST ASIA31200SF </v>
      </c>
      <c r="AR887" s="123" t="str">
        <f>+D887&amp;J887</f>
        <v>31200SE</v>
      </c>
      <c r="AS887" s="124" t="str">
        <f t="shared" si="124"/>
        <v/>
      </c>
      <c r="AT887" s="125" t="str">
        <f t="shared" si="125"/>
        <v>F-407YSNBNGZ</v>
      </c>
      <c r="AU887" s="125" t="str">
        <f>IF(NOT(AT887=""),VLOOKUP(AT887,[1]PSI_Category!A:B,2,0),"")</f>
        <v>S/F</v>
      </c>
      <c r="AV887" s="125" t="s">
        <v>1778</v>
      </c>
      <c r="AW887" s="125" t="s">
        <v>1787</v>
      </c>
      <c r="AX887" s="125" t="s">
        <v>1787</v>
      </c>
    </row>
    <row r="888" spans="2:50" s="103" customFormat="1" ht="11.4" customHeight="1" x14ac:dyDescent="0.3">
      <c r="B888" s="104" t="s">
        <v>1866</v>
      </c>
      <c r="C888" s="105" t="s">
        <v>1962</v>
      </c>
      <c r="D888" s="106">
        <v>31200</v>
      </c>
      <c r="E888" s="107">
        <v>664</v>
      </c>
      <c r="F888" s="105" t="s">
        <v>1861</v>
      </c>
      <c r="G888" s="107">
        <v>817</v>
      </c>
      <c r="H888" s="105" t="s">
        <v>2739</v>
      </c>
      <c r="I888" s="105" t="s">
        <v>298</v>
      </c>
      <c r="J888" s="107" t="s">
        <v>293</v>
      </c>
      <c r="K888" s="105">
        <v>92011553</v>
      </c>
      <c r="L888" s="105" t="s">
        <v>2740</v>
      </c>
      <c r="M888" s="105" t="s">
        <v>2745</v>
      </c>
      <c r="N888" s="105" t="s">
        <v>1886</v>
      </c>
      <c r="O888" s="108" t="s">
        <v>160</v>
      </c>
      <c r="P888" s="109" t="s">
        <v>1865</v>
      </c>
      <c r="Q888" s="110"/>
      <c r="R888" s="110"/>
      <c r="S888" s="110"/>
      <c r="T888" s="110"/>
      <c r="U888" s="111"/>
      <c r="V888" s="111"/>
      <c r="W888" s="112"/>
      <c r="X888" s="113"/>
      <c r="Y888" s="114" t="s">
        <v>285</v>
      </c>
      <c r="Z888" s="115">
        <v>71.400000000000006</v>
      </c>
      <c r="AA888" s="116">
        <v>30</v>
      </c>
      <c r="AB888" s="117">
        <f t="shared" si="117"/>
        <v>2142</v>
      </c>
      <c r="AC888" s="117">
        <f t="shared" si="118"/>
        <v>16.753653000000003</v>
      </c>
      <c r="AD888" s="118"/>
      <c r="AE888" s="117">
        <f t="shared" si="119"/>
        <v>0</v>
      </c>
      <c r="AF888" s="117">
        <f t="shared" si="120"/>
        <v>0</v>
      </c>
      <c r="AG888" s="119">
        <f t="shared" si="121"/>
        <v>30</v>
      </c>
      <c r="AH888" s="120">
        <f t="shared" si="122"/>
        <v>2142</v>
      </c>
      <c r="AI888" s="121">
        <f t="shared" si="123"/>
        <v>16.753653000000003</v>
      </c>
      <c r="AJ888" s="122" t="str">
        <f>+C888</f>
        <v>SINGAPORE</v>
      </c>
      <c r="AK888" s="122" t="str">
        <f>IF(ISNA(VLOOKUP(postponeList!D888,[1]Sheet!$A$2:$B$12,2,FALSE))," ",(VLOOKUP(postponeList!D888,[1]Sheet!$A$2:$B$12,2,FALSE)))</f>
        <v>PMMA</v>
      </c>
      <c r="AL888" s="122" t="str">
        <f>IF(ISNA(VLOOKUP(E888,[1]Sheet!$G$2:$H$40,2,FALSE))," ",VLOOKUP(E888,[1]Sheet!$G$2:$H$40,2,FALSE))</f>
        <v>PSP</v>
      </c>
      <c r="AM888" s="122" t="str">
        <f>IF(ISNA(VLOOKUP(G888,[1]Sheet!$K$2:$L$159,2,FALSE))," ",(VLOOKUP(G888,[1]Sheet!$K$2:$L$159,2,FALSE)))</f>
        <v>PSP</v>
      </c>
      <c r="AN888" s="122" t="str">
        <f>IF(ISNA(VLOOKUP(I888&amp;C888,[1]Sheet!$D$2:$E$228,2,FALSE))," ",VLOOKUP(I888&amp;C888,[1]Sheet!$D$2:$E$228,2,FALSE))</f>
        <v>Daniel, Matsushima</v>
      </c>
      <c r="AO888" s="122" t="str">
        <f>+I888&amp;C888</f>
        <v>PANSINGAPORE</v>
      </c>
      <c r="AP888" s="122" t="str">
        <f>C888&amp;D888&amp;E888&amp;G888&amp;I888&amp;O888</f>
        <v>SINGAPORE31200664817PANMAR</v>
      </c>
      <c r="AQ888" s="122" t="str">
        <f>B888&amp;D888&amp;N888</f>
        <v xml:space="preserve">SOUTH EAST ASIA31200LF </v>
      </c>
      <c r="AR888" s="123" t="str">
        <f>+D888&amp;J888</f>
        <v>31200SE</v>
      </c>
      <c r="AS888" s="124" t="str">
        <f t="shared" si="124"/>
        <v/>
      </c>
      <c r="AT888" s="125" t="str">
        <f t="shared" si="125"/>
        <v>F-408HSNBCGZ</v>
      </c>
      <c r="AU888" s="125" t="str">
        <f>IF(NOT(AT888=""),VLOOKUP(AT888,[1]PSI_Category!A:B,2,0),"")</f>
        <v>L/F</v>
      </c>
      <c r="AV888" s="125" t="s">
        <v>1778</v>
      </c>
      <c r="AW888" s="125" t="s">
        <v>1887</v>
      </c>
      <c r="AX888" s="125" t="s">
        <v>1887</v>
      </c>
    </row>
    <row r="889" spans="2:50" s="103" customFormat="1" ht="11.4" customHeight="1" x14ac:dyDescent="0.3">
      <c r="B889" s="104" t="s">
        <v>1866</v>
      </c>
      <c r="C889" s="105" t="s">
        <v>1962</v>
      </c>
      <c r="D889" s="106">
        <v>31200</v>
      </c>
      <c r="E889" s="107">
        <v>664</v>
      </c>
      <c r="F889" s="105" t="s">
        <v>1861</v>
      </c>
      <c r="G889" s="107">
        <v>817</v>
      </c>
      <c r="H889" s="105" t="s">
        <v>2739</v>
      </c>
      <c r="I889" s="105" t="s">
        <v>298</v>
      </c>
      <c r="J889" s="107" t="s">
        <v>293</v>
      </c>
      <c r="K889" s="105">
        <v>92011553</v>
      </c>
      <c r="L889" s="105" t="s">
        <v>2740</v>
      </c>
      <c r="M889" s="105" t="s">
        <v>2746</v>
      </c>
      <c r="N889" s="105" t="s">
        <v>1886</v>
      </c>
      <c r="O889" s="108" t="s">
        <v>160</v>
      </c>
      <c r="P889" s="109" t="s">
        <v>1865</v>
      </c>
      <c r="Q889" s="110"/>
      <c r="R889" s="110"/>
      <c r="S889" s="110"/>
      <c r="T889" s="110"/>
      <c r="U889" s="111"/>
      <c r="V889" s="111"/>
      <c r="W889" s="112"/>
      <c r="X889" s="113"/>
      <c r="Y889" s="114" t="s">
        <v>285</v>
      </c>
      <c r="Z889" s="115">
        <v>82.4</v>
      </c>
      <c r="AA889" s="116">
        <v>28</v>
      </c>
      <c r="AB889" s="117">
        <f t="shared" si="117"/>
        <v>2307.2000000000003</v>
      </c>
      <c r="AC889" s="117">
        <f t="shared" si="118"/>
        <v>18.045764800000004</v>
      </c>
      <c r="AD889" s="118"/>
      <c r="AE889" s="117">
        <f t="shared" si="119"/>
        <v>0</v>
      </c>
      <c r="AF889" s="117">
        <f t="shared" si="120"/>
        <v>0</v>
      </c>
      <c r="AG889" s="119">
        <f t="shared" si="121"/>
        <v>28</v>
      </c>
      <c r="AH889" s="120">
        <f t="shared" si="122"/>
        <v>2307.2000000000003</v>
      </c>
      <c r="AI889" s="121">
        <f t="shared" si="123"/>
        <v>18.045764800000004</v>
      </c>
      <c r="AJ889" s="122" t="str">
        <f>+C889</f>
        <v>SINGAPORE</v>
      </c>
      <c r="AK889" s="122" t="str">
        <f>IF(ISNA(VLOOKUP(postponeList!D889,[1]Sheet!$A$2:$B$12,2,FALSE))," ",(VLOOKUP(postponeList!D889,[1]Sheet!$A$2:$B$12,2,FALSE)))</f>
        <v>PMMA</v>
      </c>
      <c r="AL889" s="122" t="str">
        <f>IF(ISNA(VLOOKUP(E889,[1]Sheet!$G$2:$H$40,2,FALSE))," ",VLOOKUP(E889,[1]Sheet!$G$2:$H$40,2,FALSE))</f>
        <v>PSP</v>
      </c>
      <c r="AM889" s="122" t="str">
        <f>IF(ISNA(VLOOKUP(G889,[1]Sheet!$K$2:$L$159,2,FALSE))," ",(VLOOKUP(G889,[1]Sheet!$K$2:$L$159,2,FALSE)))</f>
        <v>PSP</v>
      </c>
      <c r="AN889" s="122" t="str">
        <f>IF(ISNA(VLOOKUP(I889&amp;C889,[1]Sheet!$D$2:$E$228,2,FALSE))," ",VLOOKUP(I889&amp;C889,[1]Sheet!$D$2:$E$228,2,FALSE))</f>
        <v>Daniel, Matsushima</v>
      </c>
      <c r="AO889" s="122" t="str">
        <f>+I889&amp;C889</f>
        <v>PANSINGAPORE</v>
      </c>
      <c r="AP889" s="122" t="str">
        <f>C889&amp;D889&amp;E889&amp;G889&amp;I889&amp;O889</f>
        <v>SINGAPORE31200664817PANMAR</v>
      </c>
      <c r="AQ889" s="122" t="str">
        <f>B889&amp;D889&amp;N889</f>
        <v xml:space="preserve">SOUTH EAST ASIA31200LF </v>
      </c>
      <c r="AR889" s="123" t="str">
        <f>+D889&amp;J889</f>
        <v>31200SE</v>
      </c>
      <c r="AS889" s="124" t="str">
        <f t="shared" si="124"/>
        <v/>
      </c>
      <c r="AT889" s="125" t="str">
        <f t="shared" si="125"/>
        <v>F-409KSNBAGZ</v>
      </c>
      <c r="AU889" s="125" t="str">
        <f>IF(NOT(AT889=""),VLOOKUP(AT889,[1]PSI_Category!A:B,2,0),"")</f>
        <v>L/F</v>
      </c>
      <c r="AV889" s="125" t="s">
        <v>1778</v>
      </c>
      <c r="AW889" s="125" t="s">
        <v>1887</v>
      </c>
      <c r="AX889" s="125" t="s">
        <v>1887</v>
      </c>
    </row>
    <row r="890" spans="2:50" s="103" customFormat="1" ht="11.4" customHeight="1" x14ac:dyDescent="0.3">
      <c r="B890" s="104" t="s">
        <v>1866</v>
      </c>
      <c r="C890" s="105" t="s">
        <v>1962</v>
      </c>
      <c r="D890" s="106">
        <v>31200</v>
      </c>
      <c r="E890" s="107">
        <v>664</v>
      </c>
      <c r="F890" s="105" t="s">
        <v>1861</v>
      </c>
      <c r="G890" s="107">
        <v>817</v>
      </c>
      <c r="H890" s="105" t="s">
        <v>2739</v>
      </c>
      <c r="I890" s="105" t="s">
        <v>298</v>
      </c>
      <c r="J890" s="107" t="s">
        <v>293</v>
      </c>
      <c r="K890" s="105">
        <v>92011554</v>
      </c>
      <c r="L890" s="105" t="s">
        <v>2747</v>
      </c>
      <c r="M890" s="105" t="s">
        <v>2748</v>
      </c>
      <c r="N890" s="105" t="s">
        <v>1789</v>
      </c>
      <c r="O890" s="108" t="s">
        <v>160</v>
      </c>
      <c r="P890" s="109" t="s">
        <v>1865</v>
      </c>
      <c r="Q890" s="110"/>
      <c r="R890" s="110"/>
      <c r="S890" s="110"/>
      <c r="T890" s="110"/>
      <c r="U890" s="111"/>
      <c r="V890" s="111"/>
      <c r="W890" s="112"/>
      <c r="X890" s="113"/>
      <c r="Y890" s="114" t="s">
        <v>285</v>
      </c>
      <c r="Z890" s="115">
        <v>56.06</v>
      </c>
      <c r="AA890" s="116">
        <v>100</v>
      </c>
      <c r="AB890" s="117">
        <f t="shared" si="117"/>
        <v>5606</v>
      </c>
      <c r="AC890" s="117">
        <f t="shared" si="118"/>
        <v>43.847329000000002</v>
      </c>
      <c r="AD890" s="118"/>
      <c r="AE890" s="117">
        <f t="shared" si="119"/>
        <v>0</v>
      </c>
      <c r="AF890" s="117">
        <f t="shared" si="120"/>
        <v>0</v>
      </c>
      <c r="AG890" s="119">
        <f t="shared" si="121"/>
        <v>100</v>
      </c>
      <c r="AH890" s="120">
        <f t="shared" si="122"/>
        <v>5606</v>
      </c>
      <c r="AI890" s="121">
        <f t="shared" si="123"/>
        <v>43.847329000000002</v>
      </c>
      <c r="AJ890" s="122" t="str">
        <f>+C890</f>
        <v>SINGAPORE</v>
      </c>
      <c r="AK890" s="122" t="str">
        <f>IF(ISNA(VLOOKUP(postponeList!D890,[1]Sheet!$A$2:$B$12,2,FALSE))," ",(VLOOKUP(postponeList!D890,[1]Sheet!$A$2:$B$12,2,FALSE)))</f>
        <v>PMMA</v>
      </c>
      <c r="AL890" s="122" t="str">
        <f>IF(ISNA(VLOOKUP(E890,[1]Sheet!$G$2:$H$40,2,FALSE))," ",VLOOKUP(E890,[1]Sheet!$G$2:$H$40,2,FALSE))</f>
        <v>PSP</v>
      </c>
      <c r="AM890" s="122" t="str">
        <f>IF(ISNA(VLOOKUP(G890,[1]Sheet!$K$2:$L$159,2,FALSE))," ",(VLOOKUP(G890,[1]Sheet!$K$2:$L$159,2,FALSE)))</f>
        <v>PSP</v>
      </c>
      <c r="AN890" s="122" t="str">
        <f>IF(ISNA(VLOOKUP(I890&amp;C890,[1]Sheet!$D$2:$E$228,2,FALSE))," ",VLOOKUP(I890&amp;C890,[1]Sheet!$D$2:$E$228,2,FALSE))</f>
        <v>Daniel, Matsushima</v>
      </c>
      <c r="AO890" s="122" t="str">
        <f>+I890&amp;C890</f>
        <v>PANSINGAPORE</v>
      </c>
      <c r="AP890" s="122" t="str">
        <f>C890&amp;D890&amp;E890&amp;G890&amp;I890&amp;O890</f>
        <v>SINGAPORE31200664817PANMAR</v>
      </c>
      <c r="AQ890" s="122" t="str">
        <f>B890&amp;D890&amp;N890</f>
        <v xml:space="preserve">SOUTH EAST ASIA31200WF </v>
      </c>
      <c r="AR890" s="123" t="str">
        <f>+D890&amp;J890</f>
        <v>31200SE</v>
      </c>
      <c r="AS890" s="124" t="str">
        <f t="shared" si="124"/>
        <v/>
      </c>
      <c r="AT890" s="125" t="str">
        <f t="shared" si="125"/>
        <v>F-409MSNBAGZ</v>
      </c>
      <c r="AU890" s="125" t="str">
        <f>IF(NOT(AT890=""),VLOOKUP(AT890,[1]PSI_Category!A:B,2,0),"")</f>
        <v>W/F</v>
      </c>
      <c r="AV890" s="125" t="s">
        <v>1778</v>
      </c>
      <c r="AW890" s="125" t="s">
        <v>1790</v>
      </c>
      <c r="AX890" s="125" t="s">
        <v>1790</v>
      </c>
    </row>
    <row r="891" spans="2:50" s="103" customFormat="1" ht="11.4" customHeight="1" x14ac:dyDescent="0.3">
      <c r="B891" s="104" t="s">
        <v>1866</v>
      </c>
      <c r="C891" s="105" t="s">
        <v>2749</v>
      </c>
      <c r="D891" s="106">
        <v>31200</v>
      </c>
      <c r="E891" s="107">
        <v>664</v>
      </c>
      <c r="F891" s="105" t="s">
        <v>1861</v>
      </c>
      <c r="G891" s="107">
        <v>853</v>
      </c>
      <c r="H891" s="105" t="s">
        <v>2750</v>
      </c>
      <c r="I891" s="105" t="s">
        <v>298</v>
      </c>
      <c r="J891" s="107" t="s">
        <v>293</v>
      </c>
      <c r="K891" s="105">
        <v>92011138</v>
      </c>
      <c r="L891" s="105" t="s">
        <v>2751</v>
      </c>
      <c r="M891" s="105" t="s">
        <v>2752</v>
      </c>
      <c r="N891" s="105" t="s">
        <v>1782</v>
      </c>
      <c r="O891" s="108" t="s">
        <v>160</v>
      </c>
      <c r="P891" s="109" t="s">
        <v>1865</v>
      </c>
      <c r="Q891" s="110"/>
      <c r="R891" s="110"/>
      <c r="S891" s="110"/>
      <c r="T891" s="110"/>
      <c r="U891" s="111"/>
      <c r="V891" s="111"/>
      <c r="W891" s="112"/>
      <c r="X891" s="113"/>
      <c r="Y891" s="114" t="s">
        <v>285</v>
      </c>
      <c r="Z891" s="115">
        <v>25.47</v>
      </c>
      <c r="AA891" s="116">
        <v>10</v>
      </c>
      <c r="AB891" s="117">
        <f t="shared" si="117"/>
        <v>254.7</v>
      </c>
      <c r="AC891" s="117">
        <f t="shared" si="118"/>
        <v>1.99213605</v>
      </c>
      <c r="AD891" s="118"/>
      <c r="AE891" s="117">
        <f t="shared" si="119"/>
        <v>0</v>
      </c>
      <c r="AF891" s="117">
        <f t="shared" si="120"/>
        <v>0</v>
      </c>
      <c r="AG891" s="119">
        <f t="shared" si="121"/>
        <v>10</v>
      </c>
      <c r="AH891" s="120">
        <f t="shared" si="122"/>
        <v>254.7</v>
      </c>
      <c r="AI891" s="121">
        <f t="shared" si="123"/>
        <v>1.99213605</v>
      </c>
      <c r="AJ891" s="122" t="str">
        <f>+C891</f>
        <v>SINGAPORE RE-EXPORT</v>
      </c>
      <c r="AK891" s="122" t="str">
        <f>IF(ISNA(VLOOKUP(postponeList!D891,[1]Sheet!$A$2:$B$12,2,FALSE))," ",(VLOOKUP(postponeList!D891,[1]Sheet!$A$2:$B$12,2,FALSE)))</f>
        <v>PMMA</v>
      </c>
      <c r="AL891" s="122" t="str">
        <f>IF(ISNA(VLOOKUP(E891,[1]Sheet!$G$2:$H$40,2,FALSE))," ",VLOOKUP(E891,[1]Sheet!$G$2:$H$40,2,FALSE))</f>
        <v>PSP</v>
      </c>
      <c r="AM891" s="122" t="str">
        <f>IF(ISNA(VLOOKUP(G891,[1]Sheet!$K$2:$L$159,2,FALSE))," ",(VLOOKUP(G891,[1]Sheet!$K$2:$L$159,2,FALSE)))</f>
        <v>PSP</v>
      </c>
      <c r="AN891" s="122" t="str">
        <f>IF(ISNA(VLOOKUP(I891&amp;C891,[1]Sheet!$D$2:$E$228,2,FALSE))," ",VLOOKUP(I891&amp;C891,[1]Sheet!$D$2:$E$228,2,FALSE))</f>
        <v>Daniel, Matsushima</v>
      </c>
      <c r="AO891" s="122" t="str">
        <f>+I891&amp;C891</f>
        <v>PANSINGAPORE RE-EXPORT</v>
      </c>
      <c r="AP891" s="122" t="str">
        <f>C891&amp;D891&amp;E891&amp;G891&amp;I891&amp;O891</f>
        <v>SINGAPORE RE-EXPORT31200664853PANMAR</v>
      </c>
      <c r="AQ891" s="122" t="str">
        <f>B891&amp;D891&amp;N891</f>
        <v xml:space="preserve">SOUTH EAST ASIA31200DF </v>
      </c>
      <c r="AR891" s="123" t="str">
        <f>+D891&amp;J891</f>
        <v>31200SE</v>
      </c>
      <c r="AS891" s="124" t="str">
        <f t="shared" si="124"/>
        <v/>
      </c>
      <c r="AT891" s="125" t="str">
        <f t="shared" si="125"/>
        <v>F-400CNBABHP</v>
      </c>
      <c r="AU891" s="125" t="str">
        <f>IF(NOT(AT891=""),VLOOKUP(AT891,[1]PSI_Category!A:B,2,0),"")</f>
        <v>D/F</v>
      </c>
      <c r="AV891" s="125" t="s">
        <v>1778</v>
      </c>
      <c r="AW891" s="125" t="s">
        <v>1783</v>
      </c>
      <c r="AX891" s="125" t="s">
        <v>1783</v>
      </c>
    </row>
    <row r="892" spans="2:50" s="103" customFormat="1" ht="11.4" customHeight="1" x14ac:dyDescent="0.3">
      <c r="B892" s="104" t="s">
        <v>1866</v>
      </c>
      <c r="C892" s="105" t="s">
        <v>2749</v>
      </c>
      <c r="D892" s="106">
        <v>31200</v>
      </c>
      <c r="E892" s="107">
        <v>664</v>
      </c>
      <c r="F892" s="105" t="s">
        <v>1861</v>
      </c>
      <c r="G892" s="107">
        <v>853</v>
      </c>
      <c r="H892" s="105" t="s">
        <v>2750</v>
      </c>
      <c r="I892" s="105" t="s">
        <v>298</v>
      </c>
      <c r="J892" s="107" t="s">
        <v>293</v>
      </c>
      <c r="K892" s="105">
        <v>92011138</v>
      </c>
      <c r="L892" s="105" t="s">
        <v>2751</v>
      </c>
      <c r="M892" s="105" t="s">
        <v>2753</v>
      </c>
      <c r="N892" s="105" t="s">
        <v>1786</v>
      </c>
      <c r="O892" s="108" t="s">
        <v>160</v>
      </c>
      <c r="P892" s="109" t="s">
        <v>1865</v>
      </c>
      <c r="Q892" s="110"/>
      <c r="R892" s="110"/>
      <c r="S892" s="110"/>
      <c r="T892" s="110"/>
      <c r="U892" s="111"/>
      <c r="V892" s="111"/>
      <c r="W892" s="112"/>
      <c r="X892" s="113"/>
      <c r="Y892" s="114" t="s">
        <v>285</v>
      </c>
      <c r="Z892" s="115">
        <v>41.64</v>
      </c>
      <c r="AA892" s="116">
        <v>20</v>
      </c>
      <c r="AB892" s="117">
        <f t="shared" si="117"/>
        <v>832.8</v>
      </c>
      <c r="AC892" s="117">
        <f t="shared" si="118"/>
        <v>6.5137452000000007</v>
      </c>
      <c r="AD892" s="118"/>
      <c r="AE892" s="117">
        <f t="shared" si="119"/>
        <v>0</v>
      </c>
      <c r="AF892" s="117">
        <f t="shared" si="120"/>
        <v>0</v>
      </c>
      <c r="AG892" s="119">
        <f t="shared" si="121"/>
        <v>20</v>
      </c>
      <c r="AH892" s="120">
        <f t="shared" si="122"/>
        <v>832.8</v>
      </c>
      <c r="AI892" s="121">
        <f t="shared" si="123"/>
        <v>6.5137452000000007</v>
      </c>
      <c r="AJ892" s="122" t="str">
        <f>+C892</f>
        <v>SINGAPORE RE-EXPORT</v>
      </c>
      <c r="AK892" s="122" t="str">
        <f>IF(ISNA(VLOOKUP(postponeList!D892,[1]Sheet!$A$2:$B$12,2,FALSE))," ",(VLOOKUP(postponeList!D892,[1]Sheet!$A$2:$B$12,2,FALSE)))</f>
        <v>PMMA</v>
      </c>
      <c r="AL892" s="122" t="str">
        <f>IF(ISNA(VLOOKUP(E892,[1]Sheet!$G$2:$H$40,2,FALSE))," ",VLOOKUP(E892,[1]Sheet!$G$2:$H$40,2,FALSE))</f>
        <v>PSP</v>
      </c>
      <c r="AM892" s="122" t="str">
        <f>IF(ISNA(VLOOKUP(G892,[1]Sheet!$K$2:$L$159,2,FALSE))," ",(VLOOKUP(G892,[1]Sheet!$K$2:$L$159,2,FALSE)))</f>
        <v>PSP</v>
      </c>
      <c r="AN892" s="122" t="str">
        <f>IF(ISNA(VLOOKUP(I892&amp;C892,[1]Sheet!$D$2:$E$228,2,FALSE))," ",VLOOKUP(I892&amp;C892,[1]Sheet!$D$2:$E$228,2,FALSE))</f>
        <v>Daniel, Matsushima</v>
      </c>
      <c r="AO892" s="122" t="str">
        <f>+I892&amp;C892</f>
        <v>PANSINGAPORE RE-EXPORT</v>
      </c>
      <c r="AP892" s="122" t="str">
        <f>C892&amp;D892&amp;E892&amp;G892&amp;I892&amp;O892</f>
        <v>SINGAPORE RE-EXPORT31200664853PANMAR</v>
      </c>
      <c r="AQ892" s="122" t="str">
        <f>B892&amp;D892&amp;N892</f>
        <v xml:space="preserve">SOUTH EAST ASIA31200SF </v>
      </c>
      <c r="AR892" s="123" t="str">
        <f>+D892&amp;J892</f>
        <v>31200SE</v>
      </c>
      <c r="AS892" s="124" t="str">
        <f t="shared" si="124"/>
        <v/>
      </c>
      <c r="AT892" s="125" t="str">
        <f t="shared" si="125"/>
        <v>F-407YNBNBH</v>
      </c>
      <c r="AU892" s="125" t="str">
        <f>IF(NOT(AT892=""),VLOOKUP(AT892,[1]PSI_Category!A:B,2,0),"")</f>
        <v>S/F</v>
      </c>
      <c r="AV892" s="125" t="s">
        <v>1778</v>
      </c>
      <c r="AW892" s="125" t="s">
        <v>1787</v>
      </c>
      <c r="AX892" s="125" t="s">
        <v>1787</v>
      </c>
    </row>
    <row r="893" spans="2:50" s="103" customFormat="1" ht="11.4" customHeight="1" x14ac:dyDescent="0.3">
      <c r="B893" s="104" t="s">
        <v>1866</v>
      </c>
      <c r="C893" s="105" t="s">
        <v>2749</v>
      </c>
      <c r="D893" s="106">
        <v>31200</v>
      </c>
      <c r="E893" s="107">
        <v>664</v>
      </c>
      <c r="F893" s="105" t="s">
        <v>1861</v>
      </c>
      <c r="G893" s="107">
        <v>853</v>
      </c>
      <c r="H893" s="105" t="s">
        <v>2750</v>
      </c>
      <c r="I893" s="105" t="s">
        <v>298</v>
      </c>
      <c r="J893" s="107" t="s">
        <v>293</v>
      </c>
      <c r="K893" s="105">
        <v>92011139</v>
      </c>
      <c r="L893" s="105" t="s">
        <v>2754</v>
      </c>
      <c r="M893" s="105" t="s">
        <v>2755</v>
      </c>
      <c r="N893" s="105" t="s">
        <v>1789</v>
      </c>
      <c r="O893" s="108" t="s">
        <v>160</v>
      </c>
      <c r="P893" s="109" t="s">
        <v>1865</v>
      </c>
      <c r="Q893" s="110"/>
      <c r="R893" s="110"/>
      <c r="S893" s="110"/>
      <c r="T893" s="110"/>
      <c r="U893" s="111"/>
      <c r="V893" s="111"/>
      <c r="W893" s="112"/>
      <c r="X893" s="113"/>
      <c r="Y893" s="114" t="s">
        <v>285</v>
      </c>
      <c r="Z893" s="115">
        <v>49.06</v>
      </c>
      <c r="AA893" s="116">
        <v>10</v>
      </c>
      <c r="AB893" s="117">
        <f t="shared" si="117"/>
        <v>490.6</v>
      </c>
      <c r="AC893" s="117">
        <f t="shared" si="118"/>
        <v>3.8372279000000002</v>
      </c>
      <c r="AD893" s="118"/>
      <c r="AE893" s="117">
        <f t="shared" si="119"/>
        <v>0</v>
      </c>
      <c r="AF893" s="117">
        <f t="shared" si="120"/>
        <v>0</v>
      </c>
      <c r="AG893" s="119">
        <f t="shared" si="121"/>
        <v>10</v>
      </c>
      <c r="AH893" s="120">
        <f t="shared" si="122"/>
        <v>490.6</v>
      </c>
      <c r="AI893" s="121">
        <f t="shared" si="123"/>
        <v>3.8372279000000002</v>
      </c>
      <c r="AJ893" s="122" t="str">
        <f>+C893</f>
        <v>SINGAPORE RE-EXPORT</v>
      </c>
      <c r="AK893" s="122" t="str">
        <f>IF(ISNA(VLOOKUP(postponeList!D893,[1]Sheet!$A$2:$B$12,2,FALSE))," ",(VLOOKUP(postponeList!D893,[1]Sheet!$A$2:$B$12,2,FALSE)))</f>
        <v>PMMA</v>
      </c>
      <c r="AL893" s="122" t="str">
        <f>IF(ISNA(VLOOKUP(E893,[1]Sheet!$G$2:$H$40,2,FALSE))," ",VLOOKUP(E893,[1]Sheet!$G$2:$H$40,2,FALSE))</f>
        <v>PSP</v>
      </c>
      <c r="AM893" s="122" t="str">
        <f>IF(ISNA(VLOOKUP(G893,[1]Sheet!$K$2:$L$159,2,FALSE))," ",(VLOOKUP(G893,[1]Sheet!$K$2:$L$159,2,FALSE)))</f>
        <v>PSP</v>
      </c>
      <c r="AN893" s="122" t="str">
        <f>IF(ISNA(VLOOKUP(I893&amp;C893,[1]Sheet!$D$2:$E$228,2,FALSE))," ",VLOOKUP(I893&amp;C893,[1]Sheet!$D$2:$E$228,2,FALSE))</f>
        <v>Daniel, Matsushima</v>
      </c>
      <c r="AO893" s="122" t="str">
        <f>+I893&amp;C893</f>
        <v>PANSINGAPORE RE-EXPORT</v>
      </c>
      <c r="AP893" s="122" t="str">
        <f>C893&amp;D893&amp;E893&amp;G893&amp;I893&amp;O893</f>
        <v>SINGAPORE RE-EXPORT31200664853PANMAR</v>
      </c>
      <c r="AQ893" s="122" t="str">
        <f>B893&amp;D893&amp;N893</f>
        <v xml:space="preserve">SOUTH EAST ASIA31200WF </v>
      </c>
      <c r="AR893" s="123" t="str">
        <f>+D893&amp;J893</f>
        <v>31200SE</v>
      </c>
      <c r="AS893" s="124" t="str">
        <f t="shared" si="124"/>
        <v/>
      </c>
      <c r="AT893" s="125" t="str">
        <f t="shared" si="125"/>
        <v>F-409MNBABH</v>
      </c>
      <c r="AU893" s="125" t="str">
        <f>IF(NOT(AT893=""),VLOOKUP(AT893,[1]PSI_Category!A:B,2,0),"")</f>
        <v>W/F</v>
      </c>
      <c r="AV893" s="125" t="s">
        <v>1778</v>
      </c>
      <c r="AW893" s="125" t="s">
        <v>1790</v>
      </c>
      <c r="AX893" s="125" t="s">
        <v>1790</v>
      </c>
    </row>
    <row r="894" spans="2:50" s="103" customFormat="1" ht="11.4" customHeight="1" x14ac:dyDescent="0.3">
      <c r="B894" s="104" t="s">
        <v>1866</v>
      </c>
      <c r="C894" s="105" t="s">
        <v>2749</v>
      </c>
      <c r="D894" s="106">
        <v>31200</v>
      </c>
      <c r="E894" s="107">
        <v>664</v>
      </c>
      <c r="F894" s="105" t="s">
        <v>1861</v>
      </c>
      <c r="G894" s="107">
        <v>853</v>
      </c>
      <c r="H894" s="105" t="s">
        <v>2750</v>
      </c>
      <c r="I894" s="105" t="s">
        <v>298</v>
      </c>
      <c r="J894" s="107" t="s">
        <v>293</v>
      </c>
      <c r="K894" s="105">
        <v>92011555</v>
      </c>
      <c r="L894" s="105" t="s">
        <v>2756</v>
      </c>
      <c r="M894" s="105" t="s">
        <v>2755</v>
      </c>
      <c r="N894" s="105" t="s">
        <v>1789</v>
      </c>
      <c r="O894" s="108" t="s">
        <v>160</v>
      </c>
      <c r="P894" s="109" t="s">
        <v>1865</v>
      </c>
      <c r="Q894" s="110"/>
      <c r="R894" s="110"/>
      <c r="S894" s="110"/>
      <c r="T894" s="110"/>
      <c r="U894" s="111"/>
      <c r="V894" s="111"/>
      <c r="W894" s="112"/>
      <c r="X894" s="113"/>
      <c r="Y894" s="114" t="s">
        <v>285</v>
      </c>
      <c r="Z894" s="115">
        <v>49.06</v>
      </c>
      <c r="AA894" s="116">
        <v>50</v>
      </c>
      <c r="AB894" s="117">
        <f t="shared" si="117"/>
        <v>2453</v>
      </c>
      <c r="AC894" s="117">
        <f t="shared" si="118"/>
        <v>19.186139499999999</v>
      </c>
      <c r="AD894" s="118"/>
      <c r="AE894" s="117">
        <f t="shared" si="119"/>
        <v>0</v>
      </c>
      <c r="AF894" s="117">
        <f t="shared" si="120"/>
        <v>0</v>
      </c>
      <c r="AG894" s="119">
        <f t="shared" si="121"/>
        <v>50</v>
      </c>
      <c r="AH894" s="120">
        <f t="shared" si="122"/>
        <v>2453</v>
      </c>
      <c r="AI894" s="121">
        <f t="shared" si="123"/>
        <v>19.186139499999999</v>
      </c>
      <c r="AJ894" s="122" t="str">
        <f>+C894</f>
        <v>SINGAPORE RE-EXPORT</v>
      </c>
      <c r="AK894" s="122" t="str">
        <f>IF(ISNA(VLOOKUP(postponeList!D894,[1]Sheet!$A$2:$B$12,2,FALSE))," ",(VLOOKUP(postponeList!D894,[1]Sheet!$A$2:$B$12,2,FALSE)))</f>
        <v>PMMA</v>
      </c>
      <c r="AL894" s="122" t="str">
        <f>IF(ISNA(VLOOKUP(E894,[1]Sheet!$G$2:$H$40,2,FALSE))," ",VLOOKUP(E894,[1]Sheet!$G$2:$H$40,2,FALSE))</f>
        <v>PSP</v>
      </c>
      <c r="AM894" s="122" t="str">
        <f>IF(ISNA(VLOOKUP(G894,[1]Sheet!$K$2:$L$159,2,FALSE))," ",(VLOOKUP(G894,[1]Sheet!$K$2:$L$159,2,FALSE)))</f>
        <v>PSP</v>
      </c>
      <c r="AN894" s="122" t="str">
        <f>IF(ISNA(VLOOKUP(I894&amp;C894,[1]Sheet!$D$2:$E$228,2,FALSE))," ",VLOOKUP(I894&amp;C894,[1]Sheet!$D$2:$E$228,2,FALSE))</f>
        <v>Daniel, Matsushima</v>
      </c>
      <c r="AO894" s="122" t="str">
        <f>+I894&amp;C894</f>
        <v>PANSINGAPORE RE-EXPORT</v>
      </c>
      <c r="AP894" s="122" t="str">
        <f>C894&amp;D894&amp;E894&amp;G894&amp;I894&amp;O894</f>
        <v>SINGAPORE RE-EXPORT31200664853PANMAR</v>
      </c>
      <c r="AQ894" s="122" t="str">
        <f>B894&amp;D894&amp;N894</f>
        <v xml:space="preserve">SOUTH EAST ASIA31200WF </v>
      </c>
      <c r="AR894" s="123" t="str">
        <f>+D894&amp;J894</f>
        <v>31200SE</v>
      </c>
      <c r="AS894" s="124" t="str">
        <f t="shared" si="124"/>
        <v/>
      </c>
      <c r="AT894" s="125" t="str">
        <f t="shared" si="125"/>
        <v>F-409MNBABH</v>
      </c>
      <c r="AU894" s="125" t="str">
        <f>IF(NOT(AT894=""),VLOOKUP(AT894,[1]PSI_Category!A:B,2,0),"")</f>
        <v>W/F</v>
      </c>
      <c r="AV894" s="125" t="s">
        <v>1778</v>
      </c>
      <c r="AW894" s="125" t="s">
        <v>1790</v>
      </c>
      <c r="AX894" s="125" t="s">
        <v>1790</v>
      </c>
    </row>
    <row r="895" spans="2:50" s="103" customFormat="1" ht="11.4" customHeight="1" x14ac:dyDescent="0.3">
      <c r="B895" s="104" t="s">
        <v>1866</v>
      </c>
      <c r="C895" s="105" t="s">
        <v>1962</v>
      </c>
      <c r="D895" s="106">
        <v>31400</v>
      </c>
      <c r="E895" s="107">
        <v>303</v>
      </c>
      <c r="F895" s="105" t="s">
        <v>1841</v>
      </c>
      <c r="G895" s="107">
        <v>585</v>
      </c>
      <c r="H895" s="105" t="s">
        <v>1963</v>
      </c>
      <c r="I895" s="105" t="s">
        <v>1773</v>
      </c>
      <c r="J895" s="107" t="s">
        <v>293</v>
      </c>
      <c r="K895" s="105">
        <v>92011199</v>
      </c>
      <c r="L895" s="105" t="s">
        <v>2757</v>
      </c>
      <c r="M895" s="105" t="s">
        <v>1965</v>
      </c>
      <c r="N895" s="105" t="s">
        <v>1818</v>
      </c>
      <c r="O895" s="108" t="s">
        <v>160</v>
      </c>
      <c r="P895" s="109" t="s">
        <v>1777</v>
      </c>
      <c r="Q895" s="110">
        <v>45362</v>
      </c>
      <c r="R895" s="110"/>
      <c r="S895" s="110">
        <v>45377</v>
      </c>
      <c r="T895" s="110">
        <v>45379</v>
      </c>
      <c r="U895" s="111" t="s">
        <v>2002</v>
      </c>
      <c r="V895" s="111" t="s">
        <v>2758</v>
      </c>
      <c r="W895" s="112"/>
      <c r="X895" s="113" t="s">
        <v>2174</v>
      </c>
      <c r="Y895" s="114" t="s">
        <v>285</v>
      </c>
      <c r="Z895" s="115">
        <v>17.989999999999998</v>
      </c>
      <c r="AA895" s="116">
        <v>500</v>
      </c>
      <c r="AB895" s="117">
        <f t="shared" si="117"/>
        <v>8995</v>
      </c>
      <c r="AC895" s="117">
        <f t="shared" si="118"/>
        <v>70.354392500000003</v>
      </c>
      <c r="AD895" s="118">
        <v>500</v>
      </c>
      <c r="AE895" s="117">
        <f t="shared" si="119"/>
        <v>8995</v>
      </c>
      <c r="AF895" s="117">
        <f t="shared" si="120"/>
        <v>70.354392500000003</v>
      </c>
      <c r="AG895" s="119">
        <f t="shared" si="121"/>
        <v>0</v>
      </c>
      <c r="AH895" s="120">
        <f t="shared" si="122"/>
        <v>0</v>
      </c>
      <c r="AI895" s="121">
        <f t="shared" si="123"/>
        <v>0</v>
      </c>
      <c r="AJ895" s="122" t="str">
        <f>+C895</f>
        <v>SINGAPORE</v>
      </c>
      <c r="AK895" s="122" t="str">
        <f>IF(ISNA(VLOOKUP(postponeList!D895,[1]Sheet!$A$2:$B$12,2,FALSE))," ",(VLOOKUP(postponeList!D895,[1]Sheet!$A$2:$B$12,2,FALSE)))</f>
        <v>PEWVN</v>
      </c>
      <c r="AL895" s="122" t="str">
        <f>IF(ISNA(VLOOKUP(E895,[1]Sheet!$G$2:$H$40,2,FALSE))," ",VLOOKUP(E895,[1]Sheet!$G$2:$H$40,2,FALSE))</f>
        <v>SOJITZ</v>
      </c>
      <c r="AM895" s="122" t="str">
        <f>IF(ISNA(VLOOKUP(G895,[1]Sheet!$K$2:$L$159,2,FALSE))," ",(VLOOKUP(G895,[1]Sheet!$K$2:$L$159,2,FALSE)))</f>
        <v>CAPITAL</v>
      </c>
      <c r="AN895" s="122" t="str">
        <f>IF(ISNA(VLOOKUP(I895&amp;C895,[1]Sheet!$D$2:$E$228,2,FALSE))," ",VLOOKUP(I895&amp;C895,[1]Sheet!$D$2:$E$228,2,FALSE))</f>
        <v>Daniel, Nishimura</v>
      </c>
      <c r="AO895" s="122" t="str">
        <f>+I895&amp;C895</f>
        <v>KDKSINGAPORE</v>
      </c>
      <c r="AP895" s="122" t="str">
        <f>C895&amp;D895&amp;E895&amp;G895&amp;I895&amp;O895</f>
        <v>SINGAPORE31400303585KDKMAR</v>
      </c>
      <c r="AQ895" s="122" t="str">
        <f>B895&amp;D895&amp;N895</f>
        <v xml:space="preserve">SOUTH EAST ASIA31400WP </v>
      </c>
      <c r="AR895" s="123" t="str">
        <f>+D895&amp;J895</f>
        <v>31400SE</v>
      </c>
      <c r="AS895" s="124" t="str">
        <f t="shared" si="124"/>
        <v>Ves</v>
      </c>
      <c r="AT895" s="125" t="str">
        <f t="shared" si="125"/>
        <v>15WUDEBZV</v>
      </c>
      <c r="AU895" s="125" t="str">
        <f>IF(NOT(AT895=""),VLOOKUP(AT895,[1]PSI_Category!A:B,2,0),"")</f>
        <v>W/P</v>
      </c>
      <c r="AV895" s="125" t="s">
        <v>536</v>
      </c>
      <c r="AW895" s="125" t="s">
        <v>536</v>
      </c>
      <c r="AX895" s="125" t="s">
        <v>536</v>
      </c>
    </row>
    <row r="896" spans="2:50" s="103" customFormat="1" ht="11.4" customHeight="1" x14ac:dyDescent="0.3">
      <c r="B896" s="104" t="s">
        <v>1866</v>
      </c>
      <c r="C896" s="105" t="s">
        <v>1962</v>
      </c>
      <c r="D896" s="106">
        <v>31400</v>
      </c>
      <c r="E896" s="107">
        <v>303</v>
      </c>
      <c r="F896" s="105" t="s">
        <v>1841</v>
      </c>
      <c r="G896" s="107">
        <v>585</v>
      </c>
      <c r="H896" s="105" t="s">
        <v>1963</v>
      </c>
      <c r="I896" s="105" t="s">
        <v>1773</v>
      </c>
      <c r="J896" s="107" t="s">
        <v>293</v>
      </c>
      <c r="K896" s="105">
        <v>92011199</v>
      </c>
      <c r="L896" s="105" t="s">
        <v>2757</v>
      </c>
      <c r="M896" s="105" t="s">
        <v>2759</v>
      </c>
      <c r="N896" s="105" t="s">
        <v>1831</v>
      </c>
      <c r="O896" s="108" t="s">
        <v>160</v>
      </c>
      <c r="P896" s="109" t="s">
        <v>1777</v>
      </c>
      <c r="Q896" s="110">
        <v>45374</v>
      </c>
      <c r="R896" s="110"/>
      <c r="S896" s="110">
        <v>45377</v>
      </c>
      <c r="T896" s="110">
        <v>45379</v>
      </c>
      <c r="U896" s="111" t="s">
        <v>2002</v>
      </c>
      <c r="V896" s="111" t="s">
        <v>2758</v>
      </c>
      <c r="W896" s="112"/>
      <c r="X896" s="113" t="s">
        <v>2174</v>
      </c>
      <c r="Y896" s="114" t="s">
        <v>285</v>
      </c>
      <c r="Z896" s="115">
        <v>43.94</v>
      </c>
      <c r="AA896" s="116">
        <v>80</v>
      </c>
      <c r="AB896" s="117">
        <f t="shared" si="117"/>
        <v>3515.2</v>
      </c>
      <c r="AC896" s="117">
        <f t="shared" si="118"/>
        <v>27.4941368</v>
      </c>
      <c r="AD896" s="118">
        <v>80</v>
      </c>
      <c r="AE896" s="117">
        <f t="shared" si="119"/>
        <v>3515.2</v>
      </c>
      <c r="AF896" s="117">
        <f t="shared" si="120"/>
        <v>27.4941368</v>
      </c>
      <c r="AG896" s="119">
        <f t="shared" si="121"/>
        <v>0</v>
      </c>
      <c r="AH896" s="120">
        <f t="shared" si="122"/>
        <v>0</v>
      </c>
      <c r="AI896" s="121">
        <f t="shared" si="123"/>
        <v>0</v>
      </c>
      <c r="AJ896" s="122" t="str">
        <f>+C896</f>
        <v>SINGAPORE</v>
      </c>
      <c r="AK896" s="122" t="str">
        <f>IF(ISNA(VLOOKUP(postponeList!D896,[1]Sheet!$A$2:$B$12,2,FALSE))," ",(VLOOKUP(postponeList!D896,[1]Sheet!$A$2:$B$12,2,FALSE)))</f>
        <v>PEWVN</v>
      </c>
      <c r="AL896" s="122" t="str">
        <f>IF(ISNA(VLOOKUP(E896,[1]Sheet!$G$2:$H$40,2,FALSE))," ",VLOOKUP(E896,[1]Sheet!$G$2:$H$40,2,FALSE))</f>
        <v>SOJITZ</v>
      </c>
      <c r="AM896" s="122" t="str">
        <f>IF(ISNA(VLOOKUP(G896,[1]Sheet!$K$2:$L$159,2,FALSE))," ",(VLOOKUP(G896,[1]Sheet!$K$2:$L$159,2,FALSE)))</f>
        <v>CAPITAL</v>
      </c>
      <c r="AN896" s="122" t="str">
        <f>IF(ISNA(VLOOKUP(I896&amp;C896,[1]Sheet!$D$2:$E$228,2,FALSE))," ",VLOOKUP(I896&amp;C896,[1]Sheet!$D$2:$E$228,2,FALSE))</f>
        <v>Daniel, Nishimura</v>
      </c>
      <c r="AO896" s="122" t="str">
        <f>+I896&amp;C896</f>
        <v>KDKSINGAPORE</v>
      </c>
      <c r="AP896" s="122" t="str">
        <f>C896&amp;D896&amp;E896&amp;G896&amp;I896&amp;O896</f>
        <v>SINGAPORE31400303585KDKMAR</v>
      </c>
      <c r="AQ896" s="122" t="str">
        <f>B896&amp;D896&amp;N896</f>
        <v xml:space="preserve">SOUTH EAST ASIA31400CM </v>
      </c>
      <c r="AR896" s="123" t="str">
        <f>+D896&amp;J896</f>
        <v>31400SE</v>
      </c>
      <c r="AS896" s="124" t="str">
        <f t="shared" si="124"/>
        <v>Ves</v>
      </c>
      <c r="AT896" s="125" t="str">
        <f t="shared" si="125"/>
        <v>17CUHNAZ</v>
      </c>
      <c r="AU896" s="125" t="str">
        <f>IF(NOT(AT896=""),VLOOKUP(AT896,[1]PSI_Category!A:B,2,0),"")</f>
        <v>C/M</v>
      </c>
      <c r="AV896" s="125" t="s">
        <v>535</v>
      </c>
      <c r="AW896" s="125" t="s">
        <v>535</v>
      </c>
      <c r="AX896" s="125" t="s">
        <v>535</v>
      </c>
    </row>
    <row r="897" spans="1:50" s="103" customFormat="1" ht="11.4" customHeight="1" x14ac:dyDescent="0.3">
      <c r="B897" s="104" t="s">
        <v>1866</v>
      </c>
      <c r="C897" s="105" t="s">
        <v>1962</v>
      </c>
      <c r="D897" s="106">
        <v>31400</v>
      </c>
      <c r="E897" s="107">
        <v>303</v>
      </c>
      <c r="F897" s="105" t="s">
        <v>1841</v>
      </c>
      <c r="G897" s="107">
        <v>585</v>
      </c>
      <c r="H897" s="105" t="s">
        <v>1963</v>
      </c>
      <c r="I897" s="105" t="s">
        <v>1773</v>
      </c>
      <c r="J897" s="107" t="s">
        <v>293</v>
      </c>
      <c r="K897" s="105">
        <v>92011199</v>
      </c>
      <c r="L897" s="105" t="s">
        <v>2757</v>
      </c>
      <c r="M897" s="105" t="s">
        <v>1969</v>
      </c>
      <c r="N897" s="105" t="s">
        <v>1809</v>
      </c>
      <c r="O897" s="108" t="s">
        <v>160</v>
      </c>
      <c r="P897" s="109" t="s">
        <v>1777</v>
      </c>
      <c r="Q897" s="110">
        <v>45376</v>
      </c>
      <c r="R897" s="110"/>
      <c r="S897" s="110">
        <v>45377</v>
      </c>
      <c r="T897" s="110">
        <v>45379</v>
      </c>
      <c r="U897" s="111" t="s">
        <v>2002</v>
      </c>
      <c r="V897" s="111" t="s">
        <v>2758</v>
      </c>
      <c r="W897" s="112"/>
      <c r="X897" s="113" t="s">
        <v>2174</v>
      </c>
      <c r="Y897" s="114" t="s">
        <v>285</v>
      </c>
      <c r="Z897" s="115">
        <v>23.19</v>
      </c>
      <c r="AA897" s="116">
        <v>65</v>
      </c>
      <c r="AB897" s="117">
        <f t="shared" si="117"/>
        <v>1507.3500000000001</v>
      </c>
      <c r="AC897" s="117">
        <f t="shared" si="118"/>
        <v>11.789738025000002</v>
      </c>
      <c r="AD897" s="118">
        <v>65</v>
      </c>
      <c r="AE897" s="117">
        <f t="shared" si="119"/>
        <v>1507.3500000000001</v>
      </c>
      <c r="AF897" s="117">
        <f t="shared" si="120"/>
        <v>11.789738025000002</v>
      </c>
      <c r="AG897" s="119">
        <f t="shared" si="121"/>
        <v>0</v>
      </c>
      <c r="AH897" s="120">
        <f t="shared" si="122"/>
        <v>0</v>
      </c>
      <c r="AI897" s="121">
        <f t="shared" si="123"/>
        <v>0</v>
      </c>
      <c r="AJ897" s="122" t="str">
        <f>+C897</f>
        <v>SINGAPORE</v>
      </c>
      <c r="AK897" s="122" t="str">
        <f>IF(ISNA(VLOOKUP(postponeList!D897,[1]Sheet!$A$2:$B$12,2,FALSE))," ",(VLOOKUP(postponeList!D897,[1]Sheet!$A$2:$B$12,2,FALSE)))</f>
        <v>PEWVN</v>
      </c>
      <c r="AL897" s="122" t="str">
        <f>IF(ISNA(VLOOKUP(E897,[1]Sheet!$G$2:$H$40,2,FALSE))," ",VLOOKUP(E897,[1]Sheet!$G$2:$H$40,2,FALSE))</f>
        <v>SOJITZ</v>
      </c>
      <c r="AM897" s="122" t="str">
        <f>IF(ISNA(VLOOKUP(G897,[1]Sheet!$K$2:$L$159,2,FALSE))," ",(VLOOKUP(G897,[1]Sheet!$K$2:$L$159,2,FALSE)))</f>
        <v>CAPITAL</v>
      </c>
      <c r="AN897" s="122" t="str">
        <f>IF(ISNA(VLOOKUP(I897&amp;C897,[1]Sheet!$D$2:$E$228,2,FALSE))," ",VLOOKUP(I897&amp;C897,[1]Sheet!$D$2:$E$228,2,FALSE))</f>
        <v>Daniel, Nishimura</v>
      </c>
      <c r="AO897" s="122" t="str">
        <f>+I897&amp;C897</f>
        <v>KDKSINGAPORE</v>
      </c>
      <c r="AP897" s="122" t="str">
        <f>C897&amp;D897&amp;E897&amp;G897&amp;I897&amp;O897</f>
        <v>SINGAPORE31400303585KDKMAR</v>
      </c>
      <c r="AQ897" s="122" t="str">
        <f>B897&amp;D897&amp;N897</f>
        <v xml:space="preserve">SOUTH EAST ASIA31400VF </v>
      </c>
      <c r="AR897" s="123" t="str">
        <f>+D897&amp;J897</f>
        <v>31400SE</v>
      </c>
      <c r="AS897" s="124" t="str">
        <f t="shared" si="124"/>
        <v>Ves</v>
      </c>
      <c r="AT897" s="125" t="str">
        <f t="shared" si="125"/>
        <v>20ALATBZ</v>
      </c>
      <c r="AU897" s="125" t="e">
        <f>IF(NOT(AT897=""),VLOOKUP(AT897,[1]PSI_Category!A:B,2,0),"")</f>
        <v>#N/A</v>
      </c>
      <c r="AV897" s="125" t="s">
        <v>533</v>
      </c>
      <c r="AW897" s="125" t="s">
        <v>1726</v>
      </c>
      <c r="AX897" s="125" t="s">
        <v>533</v>
      </c>
    </row>
    <row r="898" spans="1:50" s="103" customFormat="1" ht="11.4" customHeight="1" x14ac:dyDescent="0.3">
      <c r="B898" s="104" t="s">
        <v>1866</v>
      </c>
      <c r="C898" s="105" t="s">
        <v>1962</v>
      </c>
      <c r="D898" s="106">
        <v>31400</v>
      </c>
      <c r="E898" s="107">
        <v>303</v>
      </c>
      <c r="F898" s="105" t="s">
        <v>1841</v>
      </c>
      <c r="G898" s="107">
        <v>585</v>
      </c>
      <c r="H898" s="105" t="s">
        <v>1963</v>
      </c>
      <c r="I898" s="105" t="s">
        <v>1773</v>
      </c>
      <c r="J898" s="107" t="s">
        <v>293</v>
      </c>
      <c r="K898" s="105">
        <v>92011199</v>
      </c>
      <c r="L898" s="105" t="s">
        <v>2757</v>
      </c>
      <c r="M898" s="105" t="s">
        <v>2760</v>
      </c>
      <c r="N898" s="105" t="s">
        <v>1809</v>
      </c>
      <c r="O898" s="108" t="s">
        <v>160</v>
      </c>
      <c r="P898" s="109" t="s">
        <v>1777</v>
      </c>
      <c r="Q898" s="110">
        <v>45376</v>
      </c>
      <c r="R898" s="110"/>
      <c r="S898" s="110">
        <v>45377</v>
      </c>
      <c r="T898" s="110">
        <v>45379</v>
      </c>
      <c r="U898" s="111" t="s">
        <v>2002</v>
      </c>
      <c r="V898" s="111" t="s">
        <v>2758</v>
      </c>
      <c r="W898" s="112"/>
      <c r="X898" s="113" t="s">
        <v>2174</v>
      </c>
      <c r="Y898" s="114" t="s">
        <v>285</v>
      </c>
      <c r="Z898" s="115">
        <v>16.95</v>
      </c>
      <c r="AA898" s="116">
        <v>355</v>
      </c>
      <c r="AB898" s="117">
        <f t="shared" si="117"/>
        <v>6017.25</v>
      </c>
      <c r="AC898" s="117">
        <f t="shared" si="118"/>
        <v>47.063920875000001</v>
      </c>
      <c r="AD898" s="118">
        <v>355</v>
      </c>
      <c r="AE898" s="117">
        <f t="shared" si="119"/>
        <v>6017.25</v>
      </c>
      <c r="AF898" s="117">
        <f t="shared" si="120"/>
        <v>47.063920875000001</v>
      </c>
      <c r="AG898" s="119">
        <f t="shared" si="121"/>
        <v>0</v>
      </c>
      <c r="AH898" s="120">
        <f t="shared" si="122"/>
        <v>0</v>
      </c>
      <c r="AI898" s="121">
        <f t="shared" si="123"/>
        <v>0</v>
      </c>
      <c r="AJ898" s="122" t="str">
        <f>+C898</f>
        <v>SINGAPORE</v>
      </c>
      <c r="AK898" s="122" t="str">
        <f>IF(ISNA(VLOOKUP(postponeList!D898,[1]Sheet!$A$2:$B$12,2,FALSE))," ",(VLOOKUP(postponeList!D898,[1]Sheet!$A$2:$B$12,2,FALSE)))</f>
        <v>PEWVN</v>
      </c>
      <c r="AL898" s="122" t="str">
        <f>IF(ISNA(VLOOKUP(E898,[1]Sheet!$G$2:$H$40,2,FALSE))," ",VLOOKUP(E898,[1]Sheet!$G$2:$H$40,2,FALSE))</f>
        <v>SOJITZ</v>
      </c>
      <c r="AM898" s="122" t="str">
        <f>IF(ISNA(VLOOKUP(G898,[1]Sheet!$K$2:$L$159,2,FALSE))," ",(VLOOKUP(G898,[1]Sheet!$K$2:$L$159,2,FALSE)))</f>
        <v>CAPITAL</v>
      </c>
      <c r="AN898" s="122" t="str">
        <f>IF(ISNA(VLOOKUP(I898&amp;C898,[1]Sheet!$D$2:$E$228,2,FALSE))," ",VLOOKUP(I898&amp;C898,[1]Sheet!$D$2:$E$228,2,FALSE))</f>
        <v>Daniel, Nishimura</v>
      </c>
      <c r="AO898" s="122" t="str">
        <f>+I898&amp;C898</f>
        <v>KDKSINGAPORE</v>
      </c>
      <c r="AP898" s="122" t="str">
        <f>C898&amp;D898&amp;E898&amp;G898&amp;I898&amp;O898</f>
        <v>SINGAPORE31400303585KDKMAR</v>
      </c>
      <c r="AQ898" s="122" t="str">
        <f>B898&amp;D898&amp;N898</f>
        <v xml:space="preserve">SOUTH EAST ASIA31400VF </v>
      </c>
      <c r="AR898" s="123" t="str">
        <f>+D898&amp;J898</f>
        <v>31400SE</v>
      </c>
      <c r="AS898" s="124" t="str">
        <f t="shared" si="124"/>
        <v>Ves</v>
      </c>
      <c r="AT898" s="125" t="str">
        <f t="shared" si="125"/>
        <v>20AUATBZ</v>
      </c>
      <c r="AU898" s="125" t="str">
        <f>IF(NOT(AT898=""),VLOOKUP(AT898,[1]PSI_Category!A:B,2,0),"")</f>
        <v>V/F</v>
      </c>
      <c r="AV898" s="125" t="s">
        <v>533</v>
      </c>
      <c r="AW898" s="125" t="s">
        <v>1726</v>
      </c>
      <c r="AX898" s="125" t="s">
        <v>533</v>
      </c>
    </row>
    <row r="899" spans="1:50" s="103" customFormat="1" ht="11.4" customHeight="1" x14ac:dyDescent="0.3">
      <c r="B899" s="104" t="s">
        <v>1866</v>
      </c>
      <c r="C899" s="105" t="s">
        <v>1962</v>
      </c>
      <c r="D899" s="106">
        <v>31400</v>
      </c>
      <c r="E899" s="107">
        <v>303</v>
      </c>
      <c r="F899" s="105" t="s">
        <v>1841</v>
      </c>
      <c r="G899" s="107">
        <v>585</v>
      </c>
      <c r="H899" s="105" t="s">
        <v>1963</v>
      </c>
      <c r="I899" s="105" t="s">
        <v>1773</v>
      </c>
      <c r="J899" s="107" t="s">
        <v>293</v>
      </c>
      <c r="K899" s="105">
        <v>92011199</v>
      </c>
      <c r="L899" s="105" t="s">
        <v>2757</v>
      </c>
      <c r="M899" s="105" t="s">
        <v>1972</v>
      </c>
      <c r="N899" s="105" t="s">
        <v>1809</v>
      </c>
      <c r="O899" s="108" t="s">
        <v>160</v>
      </c>
      <c r="P899" s="109" t="s">
        <v>1777</v>
      </c>
      <c r="Q899" s="110">
        <v>45373</v>
      </c>
      <c r="R899" s="110"/>
      <c r="S899" s="110">
        <v>45377</v>
      </c>
      <c r="T899" s="110">
        <v>45379</v>
      </c>
      <c r="U899" s="111" t="s">
        <v>2002</v>
      </c>
      <c r="V899" s="111" t="s">
        <v>2758</v>
      </c>
      <c r="W899" s="112"/>
      <c r="X899" s="113" t="s">
        <v>2174</v>
      </c>
      <c r="Y899" s="114" t="s">
        <v>285</v>
      </c>
      <c r="Z899" s="115">
        <v>16.47</v>
      </c>
      <c r="AA899" s="116">
        <v>50</v>
      </c>
      <c r="AB899" s="117">
        <f t="shared" si="117"/>
        <v>823.5</v>
      </c>
      <c r="AC899" s="117">
        <f t="shared" si="118"/>
        <v>6.4410052499999999</v>
      </c>
      <c r="AD899" s="118">
        <v>50</v>
      </c>
      <c r="AE899" s="117">
        <f t="shared" si="119"/>
        <v>823.5</v>
      </c>
      <c r="AF899" s="117">
        <f t="shared" si="120"/>
        <v>6.4410052499999999</v>
      </c>
      <c r="AG899" s="119">
        <f t="shared" si="121"/>
        <v>0</v>
      </c>
      <c r="AH899" s="120">
        <f t="shared" si="122"/>
        <v>0</v>
      </c>
      <c r="AI899" s="121">
        <f t="shared" si="123"/>
        <v>0</v>
      </c>
      <c r="AJ899" s="122" t="str">
        <f>+C899</f>
        <v>SINGAPORE</v>
      </c>
      <c r="AK899" s="122" t="str">
        <f>IF(ISNA(VLOOKUP(postponeList!D899,[1]Sheet!$A$2:$B$12,2,FALSE))," ",(VLOOKUP(postponeList!D899,[1]Sheet!$A$2:$B$12,2,FALSE)))</f>
        <v>PEWVN</v>
      </c>
      <c r="AL899" s="122" t="str">
        <f>IF(ISNA(VLOOKUP(E899,[1]Sheet!$G$2:$H$40,2,FALSE))," ",VLOOKUP(E899,[1]Sheet!$G$2:$H$40,2,FALSE))</f>
        <v>SOJITZ</v>
      </c>
      <c r="AM899" s="122" t="str">
        <f>IF(ISNA(VLOOKUP(G899,[1]Sheet!$K$2:$L$159,2,FALSE))," ",(VLOOKUP(G899,[1]Sheet!$K$2:$L$159,2,FALSE)))</f>
        <v>CAPITAL</v>
      </c>
      <c r="AN899" s="122" t="str">
        <f>IF(ISNA(VLOOKUP(I899&amp;C899,[1]Sheet!$D$2:$E$228,2,FALSE))," ",VLOOKUP(I899&amp;C899,[1]Sheet!$D$2:$E$228,2,FALSE))</f>
        <v>Daniel, Nishimura</v>
      </c>
      <c r="AO899" s="122" t="str">
        <f>+I899&amp;C899</f>
        <v>KDKSINGAPORE</v>
      </c>
      <c r="AP899" s="122" t="str">
        <f>C899&amp;D899&amp;E899&amp;G899&amp;I899&amp;O899</f>
        <v>SINGAPORE31400303585KDKMAR</v>
      </c>
      <c r="AQ899" s="122" t="str">
        <f>B899&amp;D899&amp;N899</f>
        <v xml:space="preserve">SOUTH EAST ASIA31400VF </v>
      </c>
      <c r="AR899" s="123" t="str">
        <f>+D899&amp;J899</f>
        <v>31400SE</v>
      </c>
      <c r="AS899" s="124" t="str">
        <f t="shared" si="124"/>
        <v>Ves</v>
      </c>
      <c r="AT899" s="125" t="str">
        <f t="shared" si="125"/>
        <v>20TGQFNBZ</v>
      </c>
      <c r="AU899" s="125" t="str">
        <f>IF(NOT(AT899=""),VLOOKUP(AT899,[1]PSI_Category!A:B,2,0),"")</f>
        <v>V/F</v>
      </c>
      <c r="AV899" s="125" t="s">
        <v>533</v>
      </c>
      <c r="AW899" s="125" t="s">
        <v>533</v>
      </c>
      <c r="AX899" s="125" t="s">
        <v>533</v>
      </c>
    </row>
    <row r="900" spans="1:50" s="103" customFormat="1" ht="11.4" customHeight="1" x14ac:dyDescent="0.3">
      <c r="B900" s="104" t="s">
        <v>1866</v>
      </c>
      <c r="C900" s="105" t="s">
        <v>1962</v>
      </c>
      <c r="D900" s="106">
        <v>31400</v>
      </c>
      <c r="E900" s="107">
        <v>303</v>
      </c>
      <c r="F900" s="105" t="s">
        <v>1841</v>
      </c>
      <c r="G900" s="107">
        <v>585</v>
      </c>
      <c r="H900" s="105" t="s">
        <v>1963</v>
      </c>
      <c r="I900" s="105" t="s">
        <v>1773</v>
      </c>
      <c r="J900" s="107" t="s">
        <v>293</v>
      </c>
      <c r="K900" s="105">
        <v>92011199</v>
      </c>
      <c r="L900" s="105" t="s">
        <v>2757</v>
      </c>
      <c r="M900" s="105" t="s">
        <v>1966</v>
      </c>
      <c r="N900" s="105" t="s">
        <v>1818</v>
      </c>
      <c r="O900" s="108" t="s">
        <v>160</v>
      </c>
      <c r="P900" s="109" t="s">
        <v>1777</v>
      </c>
      <c r="Q900" s="110">
        <v>45362</v>
      </c>
      <c r="R900" s="110"/>
      <c r="S900" s="110">
        <v>45377</v>
      </c>
      <c r="T900" s="110">
        <v>45379</v>
      </c>
      <c r="U900" s="111" t="s">
        <v>2002</v>
      </c>
      <c r="V900" s="111" t="s">
        <v>2758</v>
      </c>
      <c r="W900" s="112"/>
      <c r="X900" s="113" t="s">
        <v>2174</v>
      </c>
      <c r="Y900" s="114" t="s">
        <v>285</v>
      </c>
      <c r="Z900" s="115">
        <v>24.57</v>
      </c>
      <c r="AA900" s="116">
        <v>300</v>
      </c>
      <c r="AB900" s="117">
        <f t="shared" si="117"/>
        <v>7371</v>
      </c>
      <c r="AC900" s="117">
        <f t="shared" si="118"/>
        <v>57.652276499999999</v>
      </c>
      <c r="AD900" s="118">
        <v>300</v>
      </c>
      <c r="AE900" s="117">
        <f t="shared" si="119"/>
        <v>7371</v>
      </c>
      <c r="AF900" s="117">
        <f t="shared" si="120"/>
        <v>57.652276499999999</v>
      </c>
      <c r="AG900" s="119">
        <f t="shared" si="121"/>
        <v>0</v>
      </c>
      <c r="AH900" s="120">
        <f t="shared" si="122"/>
        <v>0</v>
      </c>
      <c r="AI900" s="121">
        <f t="shared" si="123"/>
        <v>0</v>
      </c>
      <c r="AJ900" s="122" t="str">
        <f>+C900</f>
        <v>SINGAPORE</v>
      </c>
      <c r="AK900" s="122" t="str">
        <f>IF(ISNA(VLOOKUP(postponeList!D900,[1]Sheet!$A$2:$B$12,2,FALSE))," ",(VLOOKUP(postponeList!D900,[1]Sheet!$A$2:$B$12,2,FALSE)))</f>
        <v>PEWVN</v>
      </c>
      <c r="AL900" s="122" t="str">
        <f>IF(ISNA(VLOOKUP(E900,[1]Sheet!$G$2:$H$40,2,FALSE))," ",VLOOKUP(E900,[1]Sheet!$G$2:$H$40,2,FALSE))</f>
        <v>SOJITZ</v>
      </c>
      <c r="AM900" s="122" t="str">
        <f>IF(ISNA(VLOOKUP(G900,[1]Sheet!$K$2:$L$159,2,FALSE))," ",(VLOOKUP(G900,[1]Sheet!$K$2:$L$159,2,FALSE)))</f>
        <v>CAPITAL</v>
      </c>
      <c r="AN900" s="122" t="str">
        <f>IF(ISNA(VLOOKUP(I900&amp;C900,[1]Sheet!$D$2:$E$228,2,FALSE))," ",VLOOKUP(I900&amp;C900,[1]Sheet!$D$2:$E$228,2,FALSE))</f>
        <v>Daniel, Nishimura</v>
      </c>
      <c r="AO900" s="122" t="str">
        <f>+I900&amp;C900</f>
        <v>KDKSINGAPORE</v>
      </c>
      <c r="AP900" s="122" t="str">
        <f>C900&amp;D900&amp;E900&amp;G900&amp;I900&amp;O900</f>
        <v>SINGAPORE31400303585KDKMAR</v>
      </c>
      <c r="AQ900" s="122" t="str">
        <f>B900&amp;D900&amp;N900</f>
        <v xml:space="preserve">SOUTH EAST ASIA31400WP </v>
      </c>
      <c r="AR900" s="123" t="str">
        <f>+D900&amp;J900</f>
        <v>31400SE</v>
      </c>
      <c r="AS900" s="124" t="str">
        <f t="shared" si="124"/>
        <v>Ves</v>
      </c>
      <c r="AT900" s="125" t="str">
        <f t="shared" si="125"/>
        <v>20WUDEBZV</v>
      </c>
      <c r="AU900" s="125" t="str">
        <f>IF(NOT(AT900=""),VLOOKUP(AT900,[1]PSI_Category!A:B,2,0),"")</f>
        <v>W/P</v>
      </c>
      <c r="AV900" s="125" t="s">
        <v>536</v>
      </c>
      <c r="AW900" s="125" t="s">
        <v>536</v>
      </c>
      <c r="AX900" s="125" t="s">
        <v>536</v>
      </c>
    </row>
    <row r="901" spans="1:50" s="103" customFormat="1" ht="11.4" customHeight="1" x14ac:dyDescent="0.3">
      <c r="B901" s="104" t="s">
        <v>1866</v>
      </c>
      <c r="C901" s="105" t="s">
        <v>1962</v>
      </c>
      <c r="D901" s="106">
        <v>31400</v>
      </c>
      <c r="E901" s="107">
        <v>303</v>
      </c>
      <c r="F901" s="105" t="s">
        <v>1841</v>
      </c>
      <c r="G901" s="107">
        <v>585</v>
      </c>
      <c r="H901" s="105" t="s">
        <v>1963</v>
      </c>
      <c r="I901" s="105" t="s">
        <v>1773</v>
      </c>
      <c r="J901" s="107" t="s">
        <v>293</v>
      </c>
      <c r="K901" s="105">
        <v>92011199</v>
      </c>
      <c r="L901" s="105" t="s">
        <v>2757</v>
      </c>
      <c r="M901" s="105" t="s">
        <v>1974</v>
      </c>
      <c r="N901" s="105" t="s">
        <v>1831</v>
      </c>
      <c r="O901" s="108" t="s">
        <v>160</v>
      </c>
      <c r="P901" s="109" t="s">
        <v>1777</v>
      </c>
      <c r="Q901" s="110">
        <v>45376</v>
      </c>
      <c r="R901" s="110"/>
      <c r="S901" s="110">
        <v>45377</v>
      </c>
      <c r="T901" s="110">
        <v>45379</v>
      </c>
      <c r="U901" s="111" t="s">
        <v>2002</v>
      </c>
      <c r="V901" s="111" t="s">
        <v>2758</v>
      </c>
      <c r="W901" s="112"/>
      <c r="X901" s="113" t="s">
        <v>2174</v>
      </c>
      <c r="Y901" s="114" t="s">
        <v>285</v>
      </c>
      <c r="Z901" s="115">
        <v>70.27</v>
      </c>
      <c r="AA901" s="116">
        <v>10</v>
      </c>
      <c r="AB901" s="117">
        <f t="shared" ref="AB901:AB964" si="126">IF($Y901=$AB$3,$Z901*AA901,IF($Y901=$AC$3,$Z901*AA901/$AF$3,IF($Y901=$AH$3,$Z901*AA901/$AI$3,IF($Y901=$AJ$3,$Z901*AA901/$AK$3))))</f>
        <v>702.69999999999993</v>
      </c>
      <c r="AC901" s="117">
        <f t="shared" ref="AC901:AC964" si="127">AB901*$AF$3/1000</f>
        <v>5.4961680499999996</v>
      </c>
      <c r="AD901" s="118">
        <v>10</v>
      </c>
      <c r="AE901" s="117">
        <f t="shared" ref="AE901:AE964" si="128">IF($Y901=$AB$3,$Z901*AD901, IF($Y901=$AC$3, $Z901*AD901/$AF$3, IF($Y901=$AH$3, $Z901*AD901/$AI$3, IF($Y901=$AJ$3, $Z901*AD901/$AK$3))))</f>
        <v>702.69999999999993</v>
      </c>
      <c r="AF901" s="117">
        <f t="shared" ref="AF901:AF964" si="129">AE901*$AF$3/1000</f>
        <v>5.4961680499999996</v>
      </c>
      <c r="AG901" s="119">
        <f t="shared" ref="AG901:AG964" si="130">+AA901-AD901</f>
        <v>0</v>
      </c>
      <c r="AH901" s="120">
        <f t="shared" ref="AH901:AH964" si="131">IF($Y901=$AB$3,$Z901*AG901, IF($Y901=$AC$3, $Z901*AG901/$AF$3, IF($Y901=$AH$3, $Z901*AG901/$AI$3, IF($Y901=$AJ$3, $Z901*AG901/$AK$3))))</f>
        <v>0</v>
      </c>
      <c r="AI901" s="121">
        <f t="shared" ref="AI901:AI964" si="132">AH901*$AF$3/1000</f>
        <v>0</v>
      </c>
      <c r="AJ901" s="122" t="str">
        <f>+C901</f>
        <v>SINGAPORE</v>
      </c>
      <c r="AK901" s="122" t="str">
        <f>IF(ISNA(VLOOKUP(postponeList!D901,[1]Sheet!$A$2:$B$12,2,FALSE))," ",(VLOOKUP(postponeList!D901,[1]Sheet!$A$2:$B$12,2,FALSE)))</f>
        <v>PEWVN</v>
      </c>
      <c r="AL901" s="122" t="str">
        <f>IF(ISNA(VLOOKUP(E901,[1]Sheet!$G$2:$H$40,2,FALSE))," ",VLOOKUP(E901,[1]Sheet!$G$2:$H$40,2,FALSE))</f>
        <v>SOJITZ</v>
      </c>
      <c r="AM901" s="122" t="str">
        <f>IF(ISNA(VLOOKUP(G901,[1]Sheet!$K$2:$L$159,2,FALSE))," ",(VLOOKUP(G901,[1]Sheet!$K$2:$L$159,2,FALSE)))</f>
        <v>CAPITAL</v>
      </c>
      <c r="AN901" s="122" t="str">
        <f>IF(ISNA(VLOOKUP(I901&amp;C901,[1]Sheet!$D$2:$E$228,2,FALSE))," ",VLOOKUP(I901&amp;C901,[1]Sheet!$D$2:$E$228,2,FALSE))</f>
        <v>Daniel, Nishimura</v>
      </c>
      <c r="AO901" s="122" t="str">
        <f>+I901&amp;C901</f>
        <v>KDKSINGAPORE</v>
      </c>
      <c r="AP901" s="122" t="str">
        <f>C901&amp;D901&amp;E901&amp;G901&amp;I901&amp;O901</f>
        <v>SINGAPORE31400303585KDKMAR</v>
      </c>
      <c r="AQ901" s="122" t="str">
        <f>B901&amp;D901&amp;N901</f>
        <v xml:space="preserve">SOUTH EAST ASIA31400CM </v>
      </c>
      <c r="AR901" s="123" t="str">
        <f>+D901&amp;J901</f>
        <v>31400SE</v>
      </c>
      <c r="AS901" s="124" t="str">
        <f t="shared" ref="AS901:AS964" si="133">LEFT(V901,3)</f>
        <v>Ves</v>
      </c>
      <c r="AT901" s="125" t="str">
        <f t="shared" ref="AT901:AT964" si="134">IFERROR(TRIM(M901),"")</f>
        <v>24CDHNAZ</v>
      </c>
      <c r="AU901" s="125" t="e">
        <f>IF(NOT(AT901=""),VLOOKUP(AT901,[1]PSI_Category!A:B,2,0),"")</f>
        <v>#N/A</v>
      </c>
      <c r="AV901" s="125" t="s">
        <v>535</v>
      </c>
      <c r="AW901" s="125" t="s">
        <v>535</v>
      </c>
      <c r="AX901" s="125" t="s">
        <v>535</v>
      </c>
    </row>
    <row r="902" spans="1:50" s="103" customFormat="1" ht="11.4" customHeight="1" x14ac:dyDescent="0.3">
      <c r="B902" s="104" t="s">
        <v>1866</v>
      </c>
      <c r="C902" s="105" t="s">
        <v>1962</v>
      </c>
      <c r="D902" s="106">
        <v>31400</v>
      </c>
      <c r="E902" s="107">
        <v>303</v>
      </c>
      <c r="F902" s="105" t="s">
        <v>1841</v>
      </c>
      <c r="G902" s="107">
        <v>585</v>
      </c>
      <c r="H902" s="105" t="s">
        <v>1963</v>
      </c>
      <c r="I902" s="105" t="s">
        <v>1773</v>
      </c>
      <c r="J902" s="107" t="s">
        <v>293</v>
      </c>
      <c r="K902" s="105">
        <v>92011199</v>
      </c>
      <c r="L902" s="105" t="s">
        <v>2757</v>
      </c>
      <c r="M902" s="105" t="s">
        <v>1976</v>
      </c>
      <c r="N902" s="105" t="s">
        <v>1831</v>
      </c>
      <c r="O902" s="108" t="s">
        <v>160</v>
      </c>
      <c r="P902" s="109" t="s">
        <v>1777</v>
      </c>
      <c r="Q902" s="110">
        <v>45374</v>
      </c>
      <c r="R902" s="110"/>
      <c r="S902" s="110">
        <v>45377</v>
      </c>
      <c r="T902" s="110">
        <v>45379</v>
      </c>
      <c r="U902" s="111" t="s">
        <v>2002</v>
      </c>
      <c r="V902" s="111" t="s">
        <v>2758</v>
      </c>
      <c r="W902" s="112"/>
      <c r="X902" s="113" t="s">
        <v>2174</v>
      </c>
      <c r="Y902" s="114" t="s">
        <v>285</v>
      </c>
      <c r="Z902" s="115">
        <v>55.82</v>
      </c>
      <c r="AA902" s="116">
        <v>90</v>
      </c>
      <c r="AB902" s="117">
        <f t="shared" si="126"/>
        <v>5023.8</v>
      </c>
      <c r="AC902" s="117">
        <f t="shared" si="127"/>
        <v>39.293651700000005</v>
      </c>
      <c r="AD902" s="118">
        <v>90</v>
      </c>
      <c r="AE902" s="117">
        <f t="shared" si="128"/>
        <v>5023.8</v>
      </c>
      <c r="AF902" s="117">
        <f t="shared" si="129"/>
        <v>39.293651700000005</v>
      </c>
      <c r="AG902" s="119">
        <f t="shared" si="130"/>
        <v>0</v>
      </c>
      <c r="AH902" s="120">
        <f t="shared" si="131"/>
        <v>0</v>
      </c>
      <c r="AI902" s="121">
        <f t="shared" si="132"/>
        <v>0</v>
      </c>
      <c r="AJ902" s="122" t="str">
        <f>+C902</f>
        <v>SINGAPORE</v>
      </c>
      <c r="AK902" s="122" t="str">
        <f>IF(ISNA(VLOOKUP(postponeList!D902,[1]Sheet!$A$2:$B$12,2,FALSE))," ",(VLOOKUP(postponeList!D902,[1]Sheet!$A$2:$B$12,2,FALSE)))</f>
        <v>PEWVN</v>
      </c>
      <c r="AL902" s="122" t="str">
        <f>IF(ISNA(VLOOKUP(E902,[1]Sheet!$G$2:$H$40,2,FALSE))," ",VLOOKUP(E902,[1]Sheet!$G$2:$H$40,2,FALSE))</f>
        <v>SOJITZ</v>
      </c>
      <c r="AM902" s="122" t="str">
        <f>IF(ISNA(VLOOKUP(G902,[1]Sheet!$K$2:$L$159,2,FALSE))," ",(VLOOKUP(G902,[1]Sheet!$K$2:$L$159,2,FALSE)))</f>
        <v>CAPITAL</v>
      </c>
      <c r="AN902" s="122" t="str">
        <f>IF(ISNA(VLOOKUP(I902&amp;C902,[1]Sheet!$D$2:$E$228,2,FALSE))," ",VLOOKUP(I902&amp;C902,[1]Sheet!$D$2:$E$228,2,FALSE))</f>
        <v>Daniel, Nishimura</v>
      </c>
      <c r="AO902" s="122" t="str">
        <f>+I902&amp;C902</f>
        <v>KDKSINGAPORE</v>
      </c>
      <c r="AP902" s="122" t="str">
        <f>C902&amp;D902&amp;E902&amp;G902&amp;I902&amp;O902</f>
        <v>SINGAPORE31400303585KDKMAR</v>
      </c>
      <c r="AQ902" s="122" t="str">
        <f>B902&amp;D902&amp;N902</f>
        <v xml:space="preserve">SOUTH EAST ASIA31400CM </v>
      </c>
      <c r="AR902" s="123" t="str">
        <f>+D902&amp;J902</f>
        <v>31400SE</v>
      </c>
      <c r="AS902" s="124" t="str">
        <f t="shared" si="133"/>
        <v>Ves</v>
      </c>
      <c r="AT902" s="125" t="str">
        <f t="shared" si="134"/>
        <v>24CUHNAZ</v>
      </c>
      <c r="AU902" s="125" t="str">
        <f>IF(NOT(AT902=""),VLOOKUP(AT902,[1]PSI_Category!A:B,2,0),"")</f>
        <v>C/M</v>
      </c>
      <c r="AV902" s="125" t="s">
        <v>535</v>
      </c>
      <c r="AW902" s="125" t="s">
        <v>535</v>
      </c>
      <c r="AX902" s="125" t="s">
        <v>535</v>
      </c>
    </row>
    <row r="903" spans="1:50" s="103" customFormat="1" ht="11.4" customHeight="1" x14ac:dyDescent="0.3">
      <c r="B903" s="104" t="s">
        <v>1866</v>
      </c>
      <c r="C903" s="105" t="s">
        <v>1962</v>
      </c>
      <c r="D903" s="106">
        <v>31400</v>
      </c>
      <c r="E903" s="107">
        <v>303</v>
      </c>
      <c r="F903" s="105" t="s">
        <v>1841</v>
      </c>
      <c r="G903" s="107">
        <v>585</v>
      </c>
      <c r="H903" s="105" t="s">
        <v>1963</v>
      </c>
      <c r="I903" s="105" t="s">
        <v>1773</v>
      </c>
      <c r="J903" s="107" t="s">
        <v>293</v>
      </c>
      <c r="K903" s="105">
        <v>92011199</v>
      </c>
      <c r="L903" s="105" t="s">
        <v>2757</v>
      </c>
      <c r="M903" s="105" t="s">
        <v>1978</v>
      </c>
      <c r="N903" s="105" t="s">
        <v>1809</v>
      </c>
      <c r="O903" s="108" t="s">
        <v>160</v>
      </c>
      <c r="P903" s="109" t="s">
        <v>1777</v>
      </c>
      <c r="Q903" s="110">
        <v>45376</v>
      </c>
      <c r="R903" s="110"/>
      <c r="S903" s="110">
        <v>45377</v>
      </c>
      <c r="T903" s="110">
        <v>45379</v>
      </c>
      <c r="U903" s="111" t="s">
        <v>2002</v>
      </c>
      <c r="V903" s="111" t="s">
        <v>2758</v>
      </c>
      <c r="W903" s="112"/>
      <c r="X903" s="113" t="s">
        <v>2174</v>
      </c>
      <c r="Y903" s="114" t="s">
        <v>285</v>
      </c>
      <c r="Z903" s="115">
        <v>19.97</v>
      </c>
      <c r="AA903" s="116">
        <v>160</v>
      </c>
      <c r="AB903" s="117">
        <f t="shared" si="126"/>
        <v>3195.2</v>
      </c>
      <c r="AC903" s="117">
        <f t="shared" si="127"/>
        <v>24.991256799999999</v>
      </c>
      <c r="AD903" s="118">
        <v>160</v>
      </c>
      <c r="AE903" s="117">
        <f t="shared" si="128"/>
        <v>3195.2</v>
      </c>
      <c r="AF903" s="117">
        <f t="shared" si="129"/>
        <v>24.991256799999999</v>
      </c>
      <c r="AG903" s="119">
        <f t="shared" si="130"/>
        <v>0</v>
      </c>
      <c r="AH903" s="120">
        <f t="shared" si="131"/>
        <v>0</v>
      </c>
      <c r="AI903" s="121">
        <f t="shared" si="132"/>
        <v>0</v>
      </c>
      <c r="AJ903" s="122" t="str">
        <f>+C903</f>
        <v>SINGAPORE</v>
      </c>
      <c r="AK903" s="122" t="str">
        <f>IF(ISNA(VLOOKUP(postponeList!D903,[1]Sheet!$A$2:$B$12,2,FALSE))," ",(VLOOKUP(postponeList!D903,[1]Sheet!$A$2:$B$12,2,FALSE)))</f>
        <v>PEWVN</v>
      </c>
      <c r="AL903" s="122" t="str">
        <f>IF(ISNA(VLOOKUP(E903,[1]Sheet!$G$2:$H$40,2,FALSE))," ",VLOOKUP(E903,[1]Sheet!$G$2:$H$40,2,FALSE))</f>
        <v>SOJITZ</v>
      </c>
      <c r="AM903" s="122" t="str">
        <f>IF(ISNA(VLOOKUP(G903,[1]Sheet!$K$2:$L$159,2,FALSE))," ",(VLOOKUP(G903,[1]Sheet!$K$2:$L$159,2,FALSE)))</f>
        <v>CAPITAL</v>
      </c>
      <c r="AN903" s="122" t="str">
        <f>IF(ISNA(VLOOKUP(I903&amp;C903,[1]Sheet!$D$2:$E$228,2,FALSE))," ",VLOOKUP(I903&amp;C903,[1]Sheet!$D$2:$E$228,2,FALSE))</f>
        <v>Daniel, Nishimura</v>
      </c>
      <c r="AO903" s="122" t="str">
        <f>+I903&amp;C903</f>
        <v>KDKSINGAPORE</v>
      </c>
      <c r="AP903" s="122" t="str">
        <f>C903&amp;D903&amp;E903&amp;G903&amp;I903&amp;O903</f>
        <v>SINGAPORE31400303585KDKMAR</v>
      </c>
      <c r="AQ903" s="122" t="str">
        <f>B903&amp;D903&amp;N903</f>
        <v xml:space="preserve">SOUTH EAST ASIA31400VF </v>
      </c>
      <c r="AR903" s="123" t="str">
        <f>+D903&amp;J903</f>
        <v>31400SE</v>
      </c>
      <c r="AS903" s="124" t="str">
        <f t="shared" si="133"/>
        <v>Ves</v>
      </c>
      <c r="AT903" s="125" t="str">
        <f t="shared" si="134"/>
        <v>25AUATBZ</v>
      </c>
      <c r="AU903" s="125" t="str">
        <f>IF(NOT(AT903=""),VLOOKUP(AT903,[1]PSI_Category!A:B,2,0),"")</f>
        <v>V/F</v>
      </c>
      <c r="AV903" s="125" t="s">
        <v>533</v>
      </c>
      <c r="AW903" s="125" t="s">
        <v>1726</v>
      </c>
      <c r="AX903" s="125" t="s">
        <v>533</v>
      </c>
    </row>
    <row r="904" spans="1:50" s="103" customFormat="1" ht="11.4" customHeight="1" x14ac:dyDescent="0.3">
      <c r="B904" s="104" t="s">
        <v>1866</v>
      </c>
      <c r="C904" s="105" t="s">
        <v>1962</v>
      </c>
      <c r="D904" s="106">
        <v>31400</v>
      </c>
      <c r="E904" s="107">
        <v>303</v>
      </c>
      <c r="F904" s="105" t="s">
        <v>1841</v>
      </c>
      <c r="G904" s="107">
        <v>585</v>
      </c>
      <c r="H904" s="105" t="s">
        <v>1963</v>
      </c>
      <c r="I904" s="105" t="s">
        <v>1773</v>
      </c>
      <c r="J904" s="107" t="s">
        <v>293</v>
      </c>
      <c r="K904" s="105">
        <v>92011199</v>
      </c>
      <c r="L904" s="105" t="s">
        <v>2757</v>
      </c>
      <c r="M904" s="105" t="s">
        <v>2761</v>
      </c>
      <c r="N904" s="105" t="s">
        <v>1809</v>
      </c>
      <c r="O904" s="108" t="s">
        <v>160</v>
      </c>
      <c r="P904" s="109" t="s">
        <v>1777</v>
      </c>
      <c r="Q904" s="110">
        <v>45376</v>
      </c>
      <c r="R904" s="110"/>
      <c r="S904" s="110">
        <v>45377</v>
      </c>
      <c r="T904" s="110">
        <v>45379</v>
      </c>
      <c r="U904" s="111" t="s">
        <v>2002</v>
      </c>
      <c r="V904" s="111" t="s">
        <v>2758</v>
      </c>
      <c r="W904" s="112"/>
      <c r="X904" s="113" t="s">
        <v>2174</v>
      </c>
      <c r="Y904" s="114" t="s">
        <v>285</v>
      </c>
      <c r="Z904" s="115">
        <v>25.46</v>
      </c>
      <c r="AA904" s="116">
        <v>115</v>
      </c>
      <c r="AB904" s="117">
        <f t="shared" si="126"/>
        <v>2927.9</v>
      </c>
      <c r="AC904" s="117">
        <f t="shared" si="127"/>
        <v>22.900569850000004</v>
      </c>
      <c r="AD904" s="118">
        <v>115</v>
      </c>
      <c r="AE904" s="117">
        <f t="shared" si="128"/>
        <v>2927.9</v>
      </c>
      <c r="AF904" s="117">
        <f t="shared" si="129"/>
        <v>22.900569850000004</v>
      </c>
      <c r="AG904" s="119">
        <f t="shared" si="130"/>
        <v>0</v>
      </c>
      <c r="AH904" s="120">
        <f t="shared" si="131"/>
        <v>0</v>
      </c>
      <c r="AI904" s="121">
        <f t="shared" si="132"/>
        <v>0</v>
      </c>
      <c r="AJ904" s="122" t="str">
        <f>+C904</f>
        <v>SINGAPORE</v>
      </c>
      <c r="AK904" s="122" t="str">
        <f>IF(ISNA(VLOOKUP(postponeList!D904,[1]Sheet!$A$2:$B$12,2,FALSE))," ",(VLOOKUP(postponeList!D904,[1]Sheet!$A$2:$B$12,2,FALSE)))</f>
        <v>PEWVN</v>
      </c>
      <c r="AL904" s="122" t="str">
        <f>IF(ISNA(VLOOKUP(E904,[1]Sheet!$G$2:$H$40,2,FALSE))," ",VLOOKUP(E904,[1]Sheet!$G$2:$H$40,2,FALSE))</f>
        <v>SOJITZ</v>
      </c>
      <c r="AM904" s="122" t="str">
        <f>IF(ISNA(VLOOKUP(G904,[1]Sheet!$K$2:$L$159,2,FALSE))," ",(VLOOKUP(G904,[1]Sheet!$K$2:$L$159,2,FALSE)))</f>
        <v>CAPITAL</v>
      </c>
      <c r="AN904" s="122" t="str">
        <f>IF(ISNA(VLOOKUP(I904&amp;C904,[1]Sheet!$D$2:$E$228,2,FALSE))," ",VLOOKUP(I904&amp;C904,[1]Sheet!$D$2:$E$228,2,FALSE))</f>
        <v>Daniel, Nishimura</v>
      </c>
      <c r="AO904" s="122" t="str">
        <f>+I904&amp;C904</f>
        <v>KDKSINGAPORE</v>
      </c>
      <c r="AP904" s="122" t="str">
        <f>C904&amp;D904&amp;E904&amp;G904&amp;I904&amp;O904</f>
        <v>SINGAPORE31400303585KDKMAR</v>
      </c>
      <c r="AQ904" s="122" t="str">
        <f>B904&amp;D904&amp;N904</f>
        <v xml:space="preserve">SOUTH EAST ASIA31400VF </v>
      </c>
      <c r="AR904" s="123" t="str">
        <f>+D904&amp;J904</f>
        <v>31400SE</v>
      </c>
      <c r="AS904" s="124" t="str">
        <f t="shared" si="133"/>
        <v>Ves</v>
      </c>
      <c r="AT904" s="125" t="str">
        <f t="shared" si="134"/>
        <v>30AUATBZ</v>
      </c>
      <c r="AU904" s="125" t="e">
        <f>IF(NOT(AT904=""),VLOOKUP(AT904,[1]PSI_Category!A:B,2,0),"")</f>
        <v>#N/A</v>
      </c>
      <c r="AV904" s="125" t="s">
        <v>533</v>
      </c>
      <c r="AW904" s="125" t="s">
        <v>1726</v>
      </c>
      <c r="AX904" s="125" t="s">
        <v>533</v>
      </c>
    </row>
    <row r="905" spans="1:50" s="103" customFormat="1" ht="11.4" customHeight="1" x14ac:dyDescent="0.3">
      <c r="B905" s="104" t="s">
        <v>1866</v>
      </c>
      <c r="C905" s="105" t="s">
        <v>1962</v>
      </c>
      <c r="D905" s="106">
        <v>31400</v>
      </c>
      <c r="E905" s="107">
        <v>303</v>
      </c>
      <c r="F905" s="105" t="s">
        <v>1841</v>
      </c>
      <c r="G905" s="107">
        <v>585</v>
      </c>
      <c r="H905" s="105" t="s">
        <v>1963</v>
      </c>
      <c r="I905" s="105" t="s">
        <v>1773</v>
      </c>
      <c r="J905" s="107" t="s">
        <v>293</v>
      </c>
      <c r="K905" s="105">
        <v>92011199</v>
      </c>
      <c r="L905" s="105" t="s">
        <v>2757</v>
      </c>
      <c r="M905" s="105" t="s">
        <v>2762</v>
      </c>
      <c r="N905" s="105" t="s">
        <v>1809</v>
      </c>
      <c r="O905" s="108" t="s">
        <v>160</v>
      </c>
      <c r="P905" s="109" t="s">
        <v>1777</v>
      </c>
      <c r="Q905" s="110">
        <v>45376</v>
      </c>
      <c r="R905" s="110"/>
      <c r="S905" s="110">
        <v>45377</v>
      </c>
      <c r="T905" s="110">
        <v>45379</v>
      </c>
      <c r="U905" s="111" t="s">
        <v>2002</v>
      </c>
      <c r="V905" s="111" t="s">
        <v>2758</v>
      </c>
      <c r="W905" s="112"/>
      <c r="X905" s="113" t="s">
        <v>2174</v>
      </c>
      <c r="Y905" s="114" t="s">
        <v>285</v>
      </c>
      <c r="Z905" s="115">
        <v>47.9</v>
      </c>
      <c r="AA905" s="116">
        <v>10</v>
      </c>
      <c r="AB905" s="117">
        <f t="shared" si="126"/>
        <v>479</v>
      </c>
      <c r="AC905" s="117">
        <f t="shared" si="127"/>
        <v>3.7464985</v>
      </c>
      <c r="AD905" s="118">
        <v>10</v>
      </c>
      <c r="AE905" s="117">
        <f t="shared" si="128"/>
        <v>479</v>
      </c>
      <c r="AF905" s="117">
        <f t="shared" si="129"/>
        <v>3.7464985</v>
      </c>
      <c r="AG905" s="119">
        <f t="shared" si="130"/>
        <v>0</v>
      </c>
      <c r="AH905" s="120">
        <f t="shared" si="131"/>
        <v>0</v>
      </c>
      <c r="AI905" s="121">
        <f t="shared" si="132"/>
        <v>0</v>
      </c>
      <c r="AJ905" s="122" t="str">
        <f>+C905</f>
        <v>SINGAPORE</v>
      </c>
      <c r="AK905" s="122" t="str">
        <f>IF(ISNA(VLOOKUP(postponeList!D905,[1]Sheet!$A$2:$B$12,2,FALSE))," ",(VLOOKUP(postponeList!D905,[1]Sheet!$A$2:$B$12,2,FALSE)))</f>
        <v>PEWVN</v>
      </c>
      <c r="AL905" s="122" t="str">
        <f>IF(ISNA(VLOOKUP(E905,[1]Sheet!$G$2:$H$40,2,FALSE))," ",VLOOKUP(E905,[1]Sheet!$G$2:$H$40,2,FALSE))</f>
        <v>SOJITZ</v>
      </c>
      <c r="AM905" s="122" t="str">
        <f>IF(ISNA(VLOOKUP(G905,[1]Sheet!$K$2:$L$159,2,FALSE))," ",(VLOOKUP(G905,[1]Sheet!$K$2:$L$159,2,FALSE)))</f>
        <v>CAPITAL</v>
      </c>
      <c r="AN905" s="122" t="str">
        <f>IF(ISNA(VLOOKUP(I905&amp;C905,[1]Sheet!$D$2:$E$228,2,FALSE))," ",VLOOKUP(I905&amp;C905,[1]Sheet!$D$2:$E$228,2,FALSE))</f>
        <v>Daniel, Nishimura</v>
      </c>
      <c r="AO905" s="122" t="str">
        <f>+I905&amp;C905</f>
        <v>KDKSINGAPORE</v>
      </c>
      <c r="AP905" s="122" t="str">
        <f>C905&amp;D905&amp;E905&amp;G905&amp;I905&amp;O905</f>
        <v>SINGAPORE31400303585KDKMAR</v>
      </c>
      <c r="AQ905" s="122" t="str">
        <f>B905&amp;D905&amp;N905</f>
        <v xml:space="preserve">SOUTH EAST ASIA31400VF </v>
      </c>
      <c r="AR905" s="123" t="str">
        <f>+D905&amp;J905</f>
        <v>31400SE</v>
      </c>
      <c r="AS905" s="124" t="str">
        <f t="shared" si="133"/>
        <v>Ves</v>
      </c>
      <c r="AT905" s="125" t="str">
        <f t="shared" si="134"/>
        <v>30RGATBZ</v>
      </c>
      <c r="AU905" s="125" t="e">
        <f>IF(NOT(AT905=""),VLOOKUP(AT905,[1]PSI_Category!A:B,2,0),"")</f>
        <v>#N/A</v>
      </c>
      <c r="AV905" s="125" t="s">
        <v>533</v>
      </c>
      <c r="AW905" s="125" t="s">
        <v>1726</v>
      </c>
      <c r="AX905" s="125" t="s">
        <v>533</v>
      </c>
    </row>
    <row r="906" spans="1:50" s="103" customFormat="1" ht="11.4" customHeight="1" x14ac:dyDescent="0.3">
      <c r="B906" s="104" t="s">
        <v>1866</v>
      </c>
      <c r="C906" s="105" t="s">
        <v>1962</v>
      </c>
      <c r="D906" s="106">
        <v>31400</v>
      </c>
      <c r="E906" s="107">
        <v>303</v>
      </c>
      <c r="F906" s="105" t="s">
        <v>1841</v>
      </c>
      <c r="G906" s="107">
        <v>585</v>
      </c>
      <c r="H906" s="105" t="s">
        <v>1963</v>
      </c>
      <c r="I906" s="105" t="s">
        <v>1773</v>
      </c>
      <c r="J906" s="107" t="s">
        <v>293</v>
      </c>
      <c r="K906" s="105">
        <v>92011203</v>
      </c>
      <c r="L906" s="105" t="s">
        <v>2763</v>
      </c>
      <c r="M906" s="105" t="s">
        <v>1965</v>
      </c>
      <c r="N906" s="105" t="s">
        <v>1818</v>
      </c>
      <c r="O906" s="108" t="s">
        <v>160</v>
      </c>
      <c r="P906" s="109" t="s">
        <v>1777</v>
      </c>
      <c r="Q906" s="110">
        <v>45363</v>
      </c>
      <c r="R906" s="110"/>
      <c r="S906" s="110">
        <v>45377</v>
      </c>
      <c r="T906" s="110">
        <v>45379</v>
      </c>
      <c r="U906" s="111" t="s">
        <v>2002</v>
      </c>
      <c r="V906" s="111" t="s">
        <v>2758</v>
      </c>
      <c r="W906" s="112"/>
      <c r="X906" s="113" t="s">
        <v>2174</v>
      </c>
      <c r="Y906" s="114" t="s">
        <v>285</v>
      </c>
      <c r="Z906" s="115">
        <v>17.989999999999998</v>
      </c>
      <c r="AA906" s="116">
        <v>500</v>
      </c>
      <c r="AB906" s="117">
        <f t="shared" si="126"/>
        <v>8995</v>
      </c>
      <c r="AC906" s="117">
        <f t="shared" si="127"/>
        <v>70.354392500000003</v>
      </c>
      <c r="AD906" s="118">
        <v>500</v>
      </c>
      <c r="AE906" s="117">
        <f t="shared" si="128"/>
        <v>8995</v>
      </c>
      <c r="AF906" s="117">
        <f t="shared" si="129"/>
        <v>70.354392500000003</v>
      </c>
      <c r="AG906" s="119">
        <f t="shared" si="130"/>
        <v>0</v>
      </c>
      <c r="AH906" s="120">
        <f t="shared" si="131"/>
        <v>0</v>
      </c>
      <c r="AI906" s="121">
        <f t="shared" si="132"/>
        <v>0</v>
      </c>
      <c r="AJ906" s="122" t="str">
        <f>+C906</f>
        <v>SINGAPORE</v>
      </c>
      <c r="AK906" s="122" t="str">
        <f>IF(ISNA(VLOOKUP(postponeList!D906,[1]Sheet!$A$2:$B$12,2,FALSE))," ",(VLOOKUP(postponeList!D906,[1]Sheet!$A$2:$B$12,2,FALSE)))</f>
        <v>PEWVN</v>
      </c>
      <c r="AL906" s="122" t="str">
        <f>IF(ISNA(VLOOKUP(E906,[1]Sheet!$G$2:$H$40,2,FALSE))," ",VLOOKUP(E906,[1]Sheet!$G$2:$H$40,2,FALSE))</f>
        <v>SOJITZ</v>
      </c>
      <c r="AM906" s="122" t="str">
        <f>IF(ISNA(VLOOKUP(G906,[1]Sheet!$K$2:$L$159,2,FALSE))," ",(VLOOKUP(G906,[1]Sheet!$K$2:$L$159,2,FALSE)))</f>
        <v>CAPITAL</v>
      </c>
      <c r="AN906" s="122" t="str">
        <f>IF(ISNA(VLOOKUP(I906&amp;C906,[1]Sheet!$D$2:$E$228,2,FALSE))," ",VLOOKUP(I906&amp;C906,[1]Sheet!$D$2:$E$228,2,FALSE))</f>
        <v>Daniel, Nishimura</v>
      </c>
      <c r="AO906" s="122" t="str">
        <f>+I906&amp;C906</f>
        <v>KDKSINGAPORE</v>
      </c>
      <c r="AP906" s="122" t="str">
        <f>C906&amp;D906&amp;E906&amp;G906&amp;I906&amp;O906</f>
        <v>SINGAPORE31400303585KDKMAR</v>
      </c>
      <c r="AQ906" s="122" t="str">
        <f>B906&amp;D906&amp;N906</f>
        <v xml:space="preserve">SOUTH EAST ASIA31400WP </v>
      </c>
      <c r="AR906" s="123" t="str">
        <f>+D906&amp;J906</f>
        <v>31400SE</v>
      </c>
      <c r="AS906" s="124" t="str">
        <f t="shared" si="133"/>
        <v>Ves</v>
      </c>
      <c r="AT906" s="125" t="str">
        <f t="shared" si="134"/>
        <v>15WUDEBZV</v>
      </c>
      <c r="AU906" s="125" t="str">
        <f>IF(NOT(AT906=""),VLOOKUP(AT906,[1]PSI_Category!A:B,2,0),"")</f>
        <v>W/P</v>
      </c>
      <c r="AV906" s="125" t="s">
        <v>536</v>
      </c>
      <c r="AW906" s="125" t="s">
        <v>536</v>
      </c>
      <c r="AX906" s="125" t="s">
        <v>536</v>
      </c>
    </row>
    <row r="907" spans="1:50" s="103" customFormat="1" ht="11.4" customHeight="1" x14ac:dyDescent="0.3">
      <c r="B907" s="104" t="s">
        <v>1866</v>
      </c>
      <c r="C907" s="105" t="s">
        <v>1962</v>
      </c>
      <c r="D907" s="106">
        <v>31400</v>
      </c>
      <c r="E907" s="107">
        <v>303</v>
      </c>
      <c r="F907" s="105" t="s">
        <v>1841</v>
      </c>
      <c r="G907" s="107">
        <v>585</v>
      </c>
      <c r="H907" s="105" t="s">
        <v>1963</v>
      </c>
      <c r="I907" s="105" t="s">
        <v>1773</v>
      </c>
      <c r="J907" s="107" t="s">
        <v>293</v>
      </c>
      <c r="K907" s="105">
        <v>92011203</v>
      </c>
      <c r="L907" s="105" t="s">
        <v>2763</v>
      </c>
      <c r="M907" s="105" t="s">
        <v>1966</v>
      </c>
      <c r="N907" s="105" t="s">
        <v>1818</v>
      </c>
      <c r="O907" s="108" t="s">
        <v>160</v>
      </c>
      <c r="P907" s="109" t="s">
        <v>1777</v>
      </c>
      <c r="Q907" s="110">
        <v>45362</v>
      </c>
      <c r="R907" s="110"/>
      <c r="S907" s="110">
        <v>45377</v>
      </c>
      <c r="T907" s="110">
        <v>45379</v>
      </c>
      <c r="U907" s="111" t="s">
        <v>2002</v>
      </c>
      <c r="V907" s="111" t="s">
        <v>2758</v>
      </c>
      <c r="W907" s="112"/>
      <c r="X907" s="113" t="s">
        <v>2174</v>
      </c>
      <c r="Y907" s="114" t="s">
        <v>285</v>
      </c>
      <c r="Z907" s="115">
        <v>24.57</v>
      </c>
      <c r="AA907" s="116">
        <v>500</v>
      </c>
      <c r="AB907" s="117">
        <f t="shared" si="126"/>
        <v>12285</v>
      </c>
      <c r="AC907" s="117">
        <f t="shared" si="127"/>
        <v>96.087127500000008</v>
      </c>
      <c r="AD907" s="118">
        <v>500</v>
      </c>
      <c r="AE907" s="117">
        <f t="shared" si="128"/>
        <v>12285</v>
      </c>
      <c r="AF907" s="117">
        <f t="shared" si="129"/>
        <v>96.087127500000008</v>
      </c>
      <c r="AG907" s="119">
        <f t="shared" si="130"/>
        <v>0</v>
      </c>
      <c r="AH907" s="120">
        <f t="shared" si="131"/>
        <v>0</v>
      </c>
      <c r="AI907" s="121">
        <f t="shared" si="132"/>
        <v>0</v>
      </c>
      <c r="AJ907" s="122" t="str">
        <f>+C907</f>
        <v>SINGAPORE</v>
      </c>
      <c r="AK907" s="122" t="str">
        <f>IF(ISNA(VLOOKUP(postponeList!D907,[1]Sheet!$A$2:$B$12,2,FALSE))," ",(VLOOKUP(postponeList!D907,[1]Sheet!$A$2:$B$12,2,FALSE)))</f>
        <v>PEWVN</v>
      </c>
      <c r="AL907" s="122" t="str">
        <f>IF(ISNA(VLOOKUP(E907,[1]Sheet!$G$2:$H$40,2,FALSE))," ",VLOOKUP(E907,[1]Sheet!$G$2:$H$40,2,FALSE))</f>
        <v>SOJITZ</v>
      </c>
      <c r="AM907" s="122" t="str">
        <f>IF(ISNA(VLOOKUP(G907,[1]Sheet!$K$2:$L$159,2,FALSE))," ",(VLOOKUP(G907,[1]Sheet!$K$2:$L$159,2,FALSE)))</f>
        <v>CAPITAL</v>
      </c>
      <c r="AN907" s="122" t="str">
        <f>IF(ISNA(VLOOKUP(I907&amp;C907,[1]Sheet!$D$2:$E$228,2,FALSE))," ",VLOOKUP(I907&amp;C907,[1]Sheet!$D$2:$E$228,2,FALSE))</f>
        <v>Daniel, Nishimura</v>
      </c>
      <c r="AO907" s="122" t="str">
        <f>+I907&amp;C907</f>
        <v>KDKSINGAPORE</v>
      </c>
      <c r="AP907" s="122" t="str">
        <f>C907&amp;D907&amp;E907&amp;G907&amp;I907&amp;O907</f>
        <v>SINGAPORE31400303585KDKMAR</v>
      </c>
      <c r="AQ907" s="122" t="str">
        <f>B907&amp;D907&amp;N907</f>
        <v xml:space="preserve">SOUTH EAST ASIA31400WP </v>
      </c>
      <c r="AR907" s="123" t="str">
        <f>+D907&amp;J907</f>
        <v>31400SE</v>
      </c>
      <c r="AS907" s="124" t="str">
        <f t="shared" si="133"/>
        <v>Ves</v>
      </c>
      <c r="AT907" s="125" t="str">
        <f t="shared" si="134"/>
        <v>20WUDEBZV</v>
      </c>
      <c r="AU907" s="125" t="str">
        <f>IF(NOT(AT907=""),VLOOKUP(AT907,[1]PSI_Category!A:B,2,0),"")</f>
        <v>W/P</v>
      </c>
      <c r="AV907" s="125" t="s">
        <v>536</v>
      </c>
      <c r="AW907" s="125" t="s">
        <v>536</v>
      </c>
      <c r="AX907" s="125" t="s">
        <v>536</v>
      </c>
    </row>
    <row r="908" spans="1:50" s="103" customFormat="1" ht="11.4" customHeight="1" x14ac:dyDescent="0.3">
      <c r="B908" s="104" t="s">
        <v>1866</v>
      </c>
      <c r="C908" s="105" t="s">
        <v>1962</v>
      </c>
      <c r="D908" s="106">
        <v>31400</v>
      </c>
      <c r="E908" s="107">
        <v>303</v>
      </c>
      <c r="F908" s="105" t="s">
        <v>1841</v>
      </c>
      <c r="G908" s="107">
        <v>585</v>
      </c>
      <c r="H908" s="105" t="s">
        <v>1963</v>
      </c>
      <c r="I908" s="105" t="s">
        <v>1773</v>
      </c>
      <c r="J908" s="107" t="s">
        <v>293</v>
      </c>
      <c r="K908" s="105">
        <v>92011245</v>
      </c>
      <c r="L908" s="105" t="s">
        <v>2764</v>
      </c>
      <c r="M908" s="105" t="s">
        <v>1965</v>
      </c>
      <c r="N908" s="105" t="s">
        <v>1818</v>
      </c>
      <c r="O908" s="108" t="s">
        <v>160</v>
      </c>
      <c r="P908" s="109" t="s">
        <v>1777</v>
      </c>
      <c r="Q908" s="110">
        <v>45362</v>
      </c>
      <c r="R908" s="110"/>
      <c r="S908" s="110">
        <v>45377</v>
      </c>
      <c r="T908" s="110">
        <v>45379</v>
      </c>
      <c r="U908" s="111" t="s">
        <v>2002</v>
      </c>
      <c r="V908" s="111" t="s">
        <v>2758</v>
      </c>
      <c r="W908" s="112"/>
      <c r="X908" s="113" t="s">
        <v>2174</v>
      </c>
      <c r="Y908" s="114" t="s">
        <v>285</v>
      </c>
      <c r="Z908" s="115">
        <v>17.989999999999998</v>
      </c>
      <c r="AA908" s="116">
        <v>200</v>
      </c>
      <c r="AB908" s="117">
        <f t="shared" si="126"/>
        <v>3597.9999999999995</v>
      </c>
      <c r="AC908" s="117">
        <f t="shared" si="127"/>
        <v>28.141756999999998</v>
      </c>
      <c r="AD908" s="118">
        <v>200</v>
      </c>
      <c r="AE908" s="117">
        <f t="shared" si="128"/>
        <v>3597.9999999999995</v>
      </c>
      <c r="AF908" s="117">
        <f t="shared" si="129"/>
        <v>28.141756999999998</v>
      </c>
      <c r="AG908" s="119">
        <f t="shared" si="130"/>
        <v>0</v>
      </c>
      <c r="AH908" s="120">
        <f t="shared" si="131"/>
        <v>0</v>
      </c>
      <c r="AI908" s="121">
        <f t="shared" si="132"/>
        <v>0</v>
      </c>
      <c r="AJ908" s="122" t="str">
        <f>+C908</f>
        <v>SINGAPORE</v>
      </c>
      <c r="AK908" s="122" t="str">
        <f>IF(ISNA(VLOOKUP(postponeList!D908,[1]Sheet!$A$2:$B$12,2,FALSE))," ",(VLOOKUP(postponeList!D908,[1]Sheet!$A$2:$B$12,2,FALSE)))</f>
        <v>PEWVN</v>
      </c>
      <c r="AL908" s="122" t="str">
        <f>IF(ISNA(VLOOKUP(E908,[1]Sheet!$G$2:$H$40,2,FALSE))," ",VLOOKUP(E908,[1]Sheet!$G$2:$H$40,2,FALSE))</f>
        <v>SOJITZ</v>
      </c>
      <c r="AM908" s="122" t="str">
        <f>IF(ISNA(VLOOKUP(G908,[1]Sheet!$K$2:$L$159,2,FALSE))," ",(VLOOKUP(G908,[1]Sheet!$K$2:$L$159,2,FALSE)))</f>
        <v>CAPITAL</v>
      </c>
      <c r="AN908" s="122" t="str">
        <f>IF(ISNA(VLOOKUP(I908&amp;C908,[1]Sheet!$D$2:$E$228,2,FALSE))," ",VLOOKUP(I908&amp;C908,[1]Sheet!$D$2:$E$228,2,FALSE))</f>
        <v>Daniel, Nishimura</v>
      </c>
      <c r="AO908" s="122" t="str">
        <f>+I908&amp;C908</f>
        <v>KDKSINGAPORE</v>
      </c>
      <c r="AP908" s="122" t="str">
        <f>C908&amp;D908&amp;E908&amp;G908&amp;I908&amp;O908</f>
        <v>SINGAPORE31400303585KDKMAR</v>
      </c>
      <c r="AQ908" s="122" t="str">
        <f>B908&amp;D908&amp;N908</f>
        <v xml:space="preserve">SOUTH EAST ASIA31400WP </v>
      </c>
      <c r="AR908" s="123" t="str">
        <f>+D908&amp;J908</f>
        <v>31400SE</v>
      </c>
      <c r="AS908" s="124" t="str">
        <f t="shared" si="133"/>
        <v>Ves</v>
      </c>
      <c r="AT908" s="125" t="str">
        <f t="shared" si="134"/>
        <v>15WUDEBZV</v>
      </c>
      <c r="AU908" s="125" t="str">
        <f>IF(NOT(AT908=""),VLOOKUP(AT908,[1]PSI_Category!A:B,2,0),"")</f>
        <v>W/P</v>
      </c>
      <c r="AV908" s="125" t="s">
        <v>536</v>
      </c>
      <c r="AW908" s="125" t="s">
        <v>536</v>
      </c>
      <c r="AX908" s="125" t="s">
        <v>536</v>
      </c>
    </row>
    <row r="909" spans="1:50" s="133" customFormat="1" ht="11.4" customHeight="1" x14ac:dyDescent="0.3">
      <c r="A909" s="103"/>
      <c r="B909" s="104" t="s">
        <v>1866</v>
      </c>
      <c r="C909" s="105" t="s">
        <v>1962</v>
      </c>
      <c r="D909" s="106">
        <v>31400</v>
      </c>
      <c r="E909" s="107">
        <v>303</v>
      </c>
      <c r="F909" s="105" t="s">
        <v>1841</v>
      </c>
      <c r="G909" s="107">
        <v>585</v>
      </c>
      <c r="H909" s="105" t="s">
        <v>1963</v>
      </c>
      <c r="I909" s="105" t="s">
        <v>1773</v>
      </c>
      <c r="J909" s="107" t="s">
        <v>293</v>
      </c>
      <c r="K909" s="105">
        <v>92011245</v>
      </c>
      <c r="L909" s="105" t="s">
        <v>2764</v>
      </c>
      <c r="M909" s="105" t="s">
        <v>2759</v>
      </c>
      <c r="N909" s="105" t="s">
        <v>1831</v>
      </c>
      <c r="O909" s="108" t="s">
        <v>160</v>
      </c>
      <c r="P909" s="109" t="s">
        <v>1777</v>
      </c>
      <c r="Q909" s="110">
        <v>45374</v>
      </c>
      <c r="R909" s="110"/>
      <c r="S909" s="110">
        <v>45377</v>
      </c>
      <c r="T909" s="110">
        <v>45379</v>
      </c>
      <c r="U909" s="111" t="s">
        <v>2002</v>
      </c>
      <c r="V909" s="111" t="s">
        <v>2758</v>
      </c>
      <c r="W909" s="112"/>
      <c r="X909" s="113" t="s">
        <v>2174</v>
      </c>
      <c r="Y909" s="114" t="s">
        <v>285</v>
      </c>
      <c r="Z909" s="115">
        <v>43.94</v>
      </c>
      <c r="AA909" s="116">
        <v>15</v>
      </c>
      <c r="AB909" s="117">
        <f t="shared" si="126"/>
        <v>659.09999999999991</v>
      </c>
      <c r="AC909" s="117">
        <f t="shared" si="127"/>
        <v>5.1551506499999995</v>
      </c>
      <c r="AD909" s="118">
        <v>15</v>
      </c>
      <c r="AE909" s="117">
        <f t="shared" si="128"/>
        <v>659.09999999999991</v>
      </c>
      <c r="AF909" s="117">
        <f t="shared" si="129"/>
        <v>5.1551506499999995</v>
      </c>
      <c r="AG909" s="119">
        <f t="shared" si="130"/>
        <v>0</v>
      </c>
      <c r="AH909" s="120">
        <f t="shared" si="131"/>
        <v>0</v>
      </c>
      <c r="AI909" s="121">
        <f t="shared" si="132"/>
        <v>0</v>
      </c>
      <c r="AJ909" s="122" t="str">
        <f>+C909</f>
        <v>SINGAPORE</v>
      </c>
      <c r="AK909" s="122" t="str">
        <f>IF(ISNA(VLOOKUP(postponeList!D909,[1]Sheet!$A$2:$B$12,2,FALSE))," ",(VLOOKUP(postponeList!D909,[1]Sheet!$A$2:$B$12,2,FALSE)))</f>
        <v>PEWVN</v>
      </c>
      <c r="AL909" s="122" t="str">
        <f>IF(ISNA(VLOOKUP(E909,[1]Sheet!$G$2:$H$40,2,FALSE))," ",VLOOKUP(E909,[1]Sheet!$G$2:$H$40,2,FALSE))</f>
        <v>SOJITZ</v>
      </c>
      <c r="AM909" s="122" t="str">
        <f>IF(ISNA(VLOOKUP(G909,[1]Sheet!$K$2:$L$159,2,FALSE))," ",(VLOOKUP(G909,[1]Sheet!$K$2:$L$159,2,FALSE)))</f>
        <v>CAPITAL</v>
      </c>
      <c r="AN909" s="122" t="str">
        <f>IF(ISNA(VLOOKUP(I909&amp;C909,[1]Sheet!$D$2:$E$228,2,FALSE))," ",VLOOKUP(I909&amp;C909,[1]Sheet!$D$2:$E$228,2,FALSE))</f>
        <v>Daniel, Nishimura</v>
      </c>
      <c r="AO909" s="122" t="str">
        <f>+I909&amp;C909</f>
        <v>KDKSINGAPORE</v>
      </c>
      <c r="AP909" s="122" t="str">
        <f>C909&amp;D909&amp;E909&amp;G909&amp;I909&amp;O909</f>
        <v>SINGAPORE31400303585KDKMAR</v>
      </c>
      <c r="AQ909" s="122" t="str">
        <f>B909&amp;D909&amp;N909</f>
        <v xml:space="preserve">SOUTH EAST ASIA31400CM </v>
      </c>
      <c r="AR909" s="123" t="str">
        <f>+D909&amp;J909</f>
        <v>31400SE</v>
      </c>
      <c r="AS909" s="124" t="str">
        <f t="shared" si="133"/>
        <v>Ves</v>
      </c>
      <c r="AT909" s="125" t="str">
        <f t="shared" si="134"/>
        <v>17CUHNAZ</v>
      </c>
      <c r="AU909" s="125" t="str">
        <f>IF(NOT(AT909=""),VLOOKUP(AT909,[1]PSI_Category!A:B,2,0),"")</f>
        <v>C/M</v>
      </c>
      <c r="AV909" s="125" t="s">
        <v>535</v>
      </c>
      <c r="AW909" s="125" t="s">
        <v>535</v>
      </c>
      <c r="AX909" s="125" t="s">
        <v>535</v>
      </c>
    </row>
    <row r="910" spans="1:50" s="133" customFormat="1" ht="11.4" customHeight="1" x14ac:dyDescent="0.3">
      <c r="A910" s="103"/>
      <c r="B910" s="104" t="s">
        <v>1866</v>
      </c>
      <c r="C910" s="105" t="s">
        <v>1962</v>
      </c>
      <c r="D910" s="106">
        <v>31400</v>
      </c>
      <c r="E910" s="107">
        <v>303</v>
      </c>
      <c r="F910" s="105" t="s">
        <v>1841</v>
      </c>
      <c r="G910" s="107">
        <v>585</v>
      </c>
      <c r="H910" s="105" t="s">
        <v>1963</v>
      </c>
      <c r="I910" s="105" t="s">
        <v>1773</v>
      </c>
      <c r="J910" s="107" t="s">
        <v>293</v>
      </c>
      <c r="K910" s="105">
        <v>92011245</v>
      </c>
      <c r="L910" s="105" t="s">
        <v>2764</v>
      </c>
      <c r="M910" s="105" t="s">
        <v>1969</v>
      </c>
      <c r="N910" s="105" t="s">
        <v>1809</v>
      </c>
      <c r="O910" s="108" t="s">
        <v>160</v>
      </c>
      <c r="P910" s="109" t="s">
        <v>1777</v>
      </c>
      <c r="Q910" s="110">
        <v>45376</v>
      </c>
      <c r="R910" s="110"/>
      <c r="S910" s="110">
        <v>45377</v>
      </c>
      <c r="T910" s="110">
        <v>45379</v>
      </c>
      <c r="U910" s="111" t="s">
        <v>2002</v>
      </c>
      <c r="V910" s="111" t="s">
        <v>2758</v>
      </c>
      <c r="W910" s="112"/>
      <c r="X910" s="113" t="s">
        <v>2174</v>
      </c>
      <c r="Y910" s="114" t="s">
        <v>285</v>
      </c>
      <c r="Z910" s="115">
        <v>23.19</v>
      </c>
      <c r="AA910" s="116">
        <v>20</v>
      </c>
      <c r="AB910" s="117">
        <f t="shared" si="126"/>
        <v>463.8</v>
      </c>
      <c r="AC910" s="117">
        <f t="shared" si="127"/>
        <v>3.6276117000000005</v>
      </c>
      <c r="AD910" s="118">
        <v>20</v>
      </c>
      <c r="AE910" s="117">
        <f t="shared" si="128"/>
        <v>463.8</v>
      </c>
      <c r="AF910" s="117">
        <f t="shared" si="129"/>
        <v>3.6276117000000005</v>
      </c>
      <c r="AG910" s="119">
        <f t="shared" si="130"/>
        <v>0</v>
      </c>
      <c r="AH910" s="120">
        <f t="shared" si="131"/>
        <v>0</v>
      </c>
      <c r="AI910" s="121">
        <f t="shared" si="132"/>
        <v>0</v>
      </c>
      <c r="AJ910" s="122" t="str">
        <f>+C910</f>
        <v>SINGAPORE</v>
      </c>
      <c r="AK910" s="122" t="str">
        <f>IF(ISNA(VLOOKUP(postponeList!D910,[1]Sheet!$A$2:$B$12,2,FALSE))," ",(VLOOKUP(postponeList!D910,[1]Sheet!$A$2:$B$12,2,FALSE)))</f>
        <v>PEWVN</v>
      </c>
      <c r="AL910" s="122" t="str">
        <f>IF(ISNA(VLOOKUP(E910,[1]Sheet!$G$2:$H$40,2,FALSE))," ",VLOOKUP(E910,[1]Sheet!$G$2:$H$40,2,FALSE))</f>
        <v>SOJITZ</v>
      </c>
      <c r="AM910" s="122" t="str">
        <f>IF(ISNA(VLOOKUP(G910,[1]Sheet!$K$2:$L$159,2,FALSE))," ",(VLOOKUP(G910,[1]Sheet!$K$2:$L$159,2,FALSE)))</f>
        <v>CAPITAL</v>
      </c>
      <c r="AN910" s="122" t="str">
        <f>IF(ISNA(VLOOKUP(I910&amp;C910,[1]Sheet!$D$2:$E$228,2,FALSE))," ",VLOOKUP(I910&amp;C910,[1]Sheet!$D$2:$E$228,2,FALSE))</f>
        <v>Daniel, Nishimura</v>
      </c>
      <c r="AO910" s="122" t="str">
        <f>+I910&amp;C910</f>
        <v>KDKSINGAPORE</v>
      </c>
      <c r="AP910" s="122" t="str">
        <f>C910&amp;D910&amp;E910&amp;G910&amp;I910&amp;O910</f>
        <v>SINGAPORE31400303585KDKMAR</v>
      </c>
      <c r="AQ910" s="122" t="str">
        <f>B910&amp;D910&amp;N910</f>
        <v xml:space="preserve">SOUTH EAST ASIA31400VF </v>
      </c>
      <c r="AR910" s="123" t="str">
        <f>+D910&amp;J910</f>
        <v>31400SE</v>
      </c>
      <c r="AS910" s="124" t="str">
        <f t="shared" si="133"/>
        <v>Ves</v>
      </c>
      <c r="AT910" s="125" t="str">
        <f t="shared" si="134"/>
        <v>20ALATBZ</v>
      </c>
      <c r="AU910" s="125" t="e">
        <f>IF(NOT(AT910=""),VLOOKUP(AT910,[1]PSI_Category!A:B,2,0),"")</f>
        <v>#N/A</v>
      </c>
      <c r="AV910" s="125" t="s">
        <v>533</v>
      </c>
      <c r="AW910" s="125" t="s">
        <v>1726</v>
      </c>
      <c r="AX910" s="125" t="s">
        <v>533</v>
      </c>
    </row>
    <row r="911" spans="1:50" s="103" customFormat="1" ht="11.4" customHeight="1" x14ac:dyDescent="0.3">
      <c r="B911" s="104" t="s">
        <v>1866</v>
      </c>
      <c r="C911" s="105" t="s">
        <v>1962</v>
      </c>
      <c r="D911" s="106">
        <v>31400</v>
      </c>
      <c r="E911" s="107">
        <v>303</v>
      </c>
      <c r="F911" s="105" t="s">
        <v>1841</v>
      </c>
      <c r="G911" s="107">
        <v>585</v>
      </c>
      <c r="H911" s="105" t="s">
        <v>1963</v>
      </c>
      <c r="I911" s="105" t="s">
        <v>1773</v>
      </c>
      <c r="J911" s="107" t="s">
        <v>293</v>
      </c>
      <c r="K911" s="105">
        <v>92011245</v>
      </c>
      <c r="L911" s="105" t="s">
        <v>2764</v>
      </c>
      <c r="M911" s="105" t="s">
        <v>1976</v>
      </c>
      <c r="N911" s="105" t="s">
        <v>1831</v>
      </c>
      <c r="O911" s="108" t="s">
        <v>160</v>
      </c>
      <c r="P911" s="109" t="s">
        <v>1777</v>
      </c>
      <c r="Q911" s="110">
        <v>45374</v>
      </c>
      <c r="R911" s="110"/>
      <c r="S911" s="110">
        <v>45377</v>
      </c>
      <c r="T911" s="110">
        <v>45379</v>
      </c>
      <c r="U911" s="111" t="s">
        <v>2002</v>
      </c>
      <c r="V911" s="111" t="s">
        <v>2758</v>
      </c>
      <c r="W911" s="112"/>
      <c r="X911" s="113" t="s">
        <v>2174</v>
      </c>
      <c r="Y911" s="114" t="s">
        <v>285</v>
      </c>
      <c r="Z911" s="115">
        <v>55.82</v>
      </c>
      <c r="AA911" s="116">
        <v>10</v>
      </c>
      <c r="AB911" s="117">
        <f t="shared" si="126"/>
        <v>558.20000000000005</v>
      </c>
      <c r="AC911" s="117">
        <f t="shared" si="127"/>
        <v>4.3659613000000013</v>
      </c>
      <c r="AD911" s="118">
        <v>10</v>
      </c>
      <c r="AE911" s="117">
        <f t="shared" si="128"/>
        <v>558.20000000000005</v>
      </c>
      <c r="AF911" s="117">
        <f t="shared" si="129"/>
        <v>4.3659613000000013</v>
      </c>
      <c r="AG911" s="119">
        <f t="shared" si="130"/>
        <v>0</v>
      </c>
      <c r="AH911" s="120">
        <f t="shared" si="131"/>
        <v>0</v>
      </c>
      <c r="AI911" s="121">
        <f t="shared" si="132"/>
        <v>0</v>
      </c>
      <c r="AJ911" s="122" t="str">
        <f>+C911</f>
        <v>SINGAPORE</v>
      </c>
      <c r="AK911" s="122" t="str">
        <f>IF(ISNA(VLOOKUP(postponeList!D911,[1]Sheet!$A$2:$B$12,2,FALSE))," ",(VLOOKUP(postponeList!D911,[1]Sheet!$A$2:$B$12,2,FALSE)))</f>
        <v>PEWVN</v>
      </c>
      <c r="AL911" s="122" t="str">
        <f>IF(ISNA(VLOOKUP(E911,[1]Sheet!$G$2:$H$40,2,FALSE))," ",VLOOKUP(E911,[1]Sheet!$G$2:$H$40,2,FALSE))</f>
        <v>SOJITZ</v>
      </c>
      <c r="AM911" s="122" t="str">
        <f>IF(ISNA(VLOOKUP(G911,[1]Sheet!$K$2:$L$159,2,FALSE))," ",(VLOOKUP(G911,[1]Sheet!$K$2:$L$159,2,FALSE)))</f>
        <v>CAPITAL</v>
      </c>
      <c r="AN911" s="122" t="str">
        <f>IF(ISNA(VLOOKUP(I911&amp;C911,[1]Sheet!$D$2:$E$228,2,FALSE))," ",VLOOKUP(I911&amp;C911,[1]Sheet!$D$2:$E$228,2,FALSE))</f>
        <v>Daniel, Nishimura</v>
      </c>
      <c r="AO911" s="122" t="str">
        <f>+I911&amp;C911</f>
        <v>KDKSINGAPORE</v>
      </c>
      <c r="AP911" s="122" t="str">
        <f>C911&amp;D911&amp;E911&amp;G911&amp;I911&amp;O911</f>
        <v>SINGAPORE31400303585KDKMAR</v>
      </c>
      <c r="AQ911" s="122" t="str">
        <f>B911&amp;D911&amp;N911</f>
        <v xml:space="preserve">SOUTH EAST ASIA31400CM </v>
      </c>
      <c r="AR911" s="123" t="str">
        <f>+D911&amp;J911</f>
        <v>31400SE</v>
      </c>
      <c r="AS911" s="124" t="str">
        <f t="shared" si="133"/>
        <v>Ves</v>
      </c>
      <c r="AT911" s="125" t="str">
        <f t="shared" si="134"/>
        <v>24CUHNAZ</v>
      </c>
      <c r="AU911" s="125" t="str">
        <f>IF(NOT(AT911=""),VLOOKUP(AT911,[1]PSI_Category!A:B,2,0),"")</f>
        <v>C/M</v>
      </c>
      <c r="AV911" s="125" t="s">
        <v>535</v>
      </c>
      <c r="AW911" s="125" t="s">
        <v>535</v>
      </c>
      <c r="AX911" s="125" t="s">
        <v>535</v>
      </c>
    </row>
    <row r="912" spans="1:50" s="133" customFormat="1" ht="11.4" customHeight="1" x14ac:dyDescent="0.3">
      <c r="A912" s="103"/>
      <c r="B912" s="104" t="s">
        <v>1866</v>
      </c>
      <c r="C912" s="105" t="s">
        <v>1962</v>
      </c>
      <c r="D912" s="106">
        <v>32100</v>
      </c>
      <c r="E912" s="107">
        <v>303</v>
      </c>
      <c r="F912" s="105" t="s">
        <v>1841</v>
      </c>
      <c r="G912" s="107">
        <v>585</v>
      </c>
      <c r="H912" s="105" t="s">
        <v>1963</v>
      </c>
      <c r="I912" s="105" t="s">
        <v>1773</v>
      </c>
      <c r="J912" s="107" t="s">
        <v>304</v>
      </c>
      <c r="K912" s="105">
        <v>92011220</v>
      </c>
      <c r="L912" s="105" t="s">
        <v>2765</v>
      </c>
      <c r="M912" s="105" t="s">
        <v>2766</v>
      </c>
      <c r="N912" s="105" t="s">
        <v>1809</v>
      </c>
      <c r="O912" s="108" t="s">
        <v>160</v>
      </c>
      <c r="P912" s="109" t="s">
        <v>1777</v>
      </c>
      <c r="Q912" s="110"/>
      <c r="R912" s="110"/>
      <c r="S912" s="110"/>
      <c r="T912" s="110"/>
      <c r="U912" s="111"/>
      <c r="V912" s="111"/>
      <c r="W912" s="112"/>
      <c r="X912" s="113"/>
      <c r="Y912" s="114" t="s">
        <v>285</v>
      </c>
      <c r="Z912" s="115">
        <v>63.61</v>
      </c>
      <c r="AA912" s="116">
        <v>4</v>
      </c>
      <c r="AB912" s="117">
        <f t="shared" si="126"/>
        <v>254.44</v>
      </c>
      <c r="AC912" s="117">
        <f t="shared" si="127"/>
        <v>1.9901024600000001</v>
      </c>
      <c r="AD912" s="118"/>
      <c r="AE912" s="117">
        <f t="shared" si="128"/>
        <v>0</v>
      </c>
      <c r="AF912" s="117">
        <f t="shared" si="129"/>
        <v>0</v>
      </c>
      <c r="AG912" s="119">
        <f t="shared" si="130"/>
        <v>4</v>
      </c>
      <c r="AH912" s="120">
        <f t="shared" si="131"/>
        <v>254.44</v>
      </c>
      <c r="AI912" s="121">
        <f t="shared" si="132"/>
        <v>1.9901024600000001</v>
      </c>
      <c r="AJ912" s="122" t="str">
        <f>+C912</f>
        <v>SINGAPORE</v>
      </c>
      <c r="AK912" s="122" t="str">
        <f>IF(ISNA(VLOOKUP(postponeList!D912,[1]Sheet!$A$2:$B$12,2,FALSE))," ",(VLOOKUP(postponeList!D912,[1]Sheet!$A$2:$B$12,2,FALSE)))</f>
        <v>PESGD</v>
      </c>
      <c r="AL912" s="122" t="str">
        <f>IF(ISNA(VLOOKUP(E912,[1]Sheet!$G$2:$H$40,2,FALSE))," ",VLOOKUP(E912,[1]Sheet!$G$2:$H$40,2,FALSE))</f>
        <v>SOJITZ</v>
      </c>
      <c r="AM912" s="122" t="str">
        <f>IF(ISNA(VLOOKUP(G912,[1]Sheet!$K$2:$L$159,2,FALSE))," ",(VLOOKUP(G912,[1]Sheet!$K$2:$L$159,2,FALSE)))</f>
        <v>CAPITAL</v>
      </c>
      <c r="AN912" s="122" t="str">
        <f>IF(ISNA(VLOOKUP(I912&amp;C912,[1]Sheet!$D$2:$E$228,2,FALSE))," ",VLOOKUP(I912&amp;C912,[1]Sheet!$D$2:$E$228,2,FALSE))</f>
        <v>Daniel, Nishimura</v>
      </c>
      <c r="AO912" s="122" t="str">
        <f>+I912&amp;C912</f>
        <v>KDKSINGAPORE</v>
      </c>
      <c r="AP912" s="122" t="str">
        <f>C912&amp;D912&amp;E912&amp;G912&amp;I912&amp;O912</f>
        <v>SINGAPORE32100303585KDKMAR</v>
      </c>
      <c r="AQ912" s="122" t="str">
        <f>B912&amp;D912&amp;N912</f>
        <v xml:space="preserve">SOUTH EAST ASIA32100VF </v>
      </c>
      <c r="AR912" s="123" t="str">
        <f>+D912&amp;J912</f>
        <v>32100PC</v>
      </c>
      <c r="AS912" s="124" t="str">
        <f t="shared" si="133"/>
        <v/>
      </c>
      <c r="AT912" s="125" t="str">
        <f t="shared" si="134"/>
        <v>40GSC(FRAME)ZZ</v>
      </c>
      <c r="AU912" s="125" t="str">
        <f>IF(NOT(AT912=""),VLOOKUP(AT912,[1]PSI_Category!A:B,2,0),"")</f>
        <v>H/V</v>
      </c>
      <c r="AV912" s="125" t="s">
        <v>552</v>
      </c>
      <c r="AW912" s="125" t="s">
        <v>552</v>
      </c>
      <c r="AX912" s="125" t="s">
        <v>552</v>
      </c>
    </row>
    <row r="913" spans="1:50" s="133" customFormat="1" ht="11.4" customHeight="1" x14ac:dyDescent="0.3">
      <c r="A913" s="103"/>
      <c r="B913" s="104" t="s">
        <v>1866</v>
      </c>
      <c r="C913" s="105" t="s">
        <v>1962</v>
      </c>
      <c r="D913" s="106">
        <v>32100</v>
      </c>
      <c r="E913" s="107">
        <v>303</v>
      </c>
      <c r="F913" s="105" t="s">
        <v>1841</v>
      </c>
      <c r="G913" s="107">
        <v>585</v>
      </c>
      <c r="H913" s="105" t="s">
        <v>1963</v>
      </c>
      <c r="I913" s="105" t="s">
        <v>1773</v>
      </c>
      <c r="J913" s="107" t="s">
        <v>304</v>
      </c>
      <c r="K913" s="105">
        <v>92011220</v>
      </c>
      <c r="L913" s="105" t="s">
        <v>2765</v>
      </c>
      <c r="M913" s="105" t="s">
        <v>2252</v>
      </c>
      <c r="N913" s="105" t="s">
        <v>1831</v>
      </c>
      <c r="O913" s="108" t="s">
        <v>160</v>
      </c>
      <c r="P913" s="109" t="s">
        <v>1777</v>
      </c>
      <c r="Q913" s="110"/>
      <c r="R913" s="110"/>
      <c r="S913" s="110"/>
      <c r="T913" s="110"/>
      <c r="U913" s="111"/>
      <c r="V913" s="111"/>
      <c r="W913" s="112"/>
      <c r="X913" s="113"/>
      <c r="Y913" s="114" t="s">
        <v>285</v>
      </c>
      <c r="Z913" s="115">
        <v>13.74</v>
      </c>
      <c r="AA913" s="116">
        <v>10</v>
      </c>
      <c r="AB913" s="117">
        <f t="shared" si="126"/>
        <v>137.4</v>
      </c>
      <c r="AC913" s="117">
        <f t="shared" si="127"/>
        <v>1.0746741000000002</v>
      </c>
      <c r="AD913" s="118"/>
      <c r="AE913" s="117">
        <f t="shared" si="128"/>
        <v>0</v>
      </c>
      <c r="AF913" s="117">
        <f t="shared" si="129"/>
        <v>0</v>
      </c>
      <c r="AG913" s="119">
        <f t="shared" si="130"/>
        <v>10</v>
      </c>
      <c r="AH913" s="120">
        <f t="shared" si="131"/>
        <v>137.4</v>
      </c>
      <c r="AI913" s="121">
        <f t="shared" si="132"/>
        <v>1.0746741000000002</v>
      </c>
      <c r="AJ913" s="122" t="str">
        <f>+C913</f>
        <v>SINGAPORE</v>
      </c>
      <c r="AK913" s="122" t="str">
        <f>IF(ISNA(VLOOKUP(postponeList!D913,[1]Sheet!$A$2:$B$12,2,FALSE))," ",(VLOOKUP(postponeList!D913,[1]Sheet!$A$2:$B$12,2,FALSE)))</f>
        <v>PESGD</v>
      </c>
      <c r="AL913" s="122" t="str">
        <f>IF(ISNA(VLOOKUP(E913,[1]Sheet!$G$2:$H$40,2,FALSE))," ",VLOOKUP(E913,[1]Sheet!$G$2:$H$40,2,FALSE))</f>
        <v>SOJITZ</v>
      </c>
      <c r="AM913" s="122" t="str">
        <f>IF(ISNA(VLOOKUP(G913,[1]Sheet!$K$2:$L$159,2,FALSE))," ",(VLOOKUP(G913,[1]Sheet!$K$2:$L$159,2,FALSE)))</f>
        <v>CAPITAL</v>
      </c>
      <c r="AN913" s="122" t="str">
        <f>IF(ISNA(VLOOKUP(I913&amp;C913,[1]Sheet!$D$2:$E$228,2,FALSE))," ",VLOOKUP(I913&amp;C913,[1]Sheet!$D$2:$E$228,2,FALSE))</f>
        <v>Daniel, Nishimura</v>
      </c>
      <c r="AO913" s="122" t="str">
        <f>+I913&amp;C913</f>
        <v>KDKSINGAPORE</v>
      </c>
      <c r="AP913" s="122" t="str">
        <f>C913&amp;D913&amp;E913&amp;G913&amp;I913&amp;O913</f>
        <v>SINGAPORE32100303585KDKMAR</v>
      </c>
      <c r="AQ913" s="122" t="str">
        <f>B913&amp;D913&amp;N913</f>
        <v xml:space="preserve">SOUTH EAST ASIA32100CM </v>
      </c>
      <c r="AR913" s="123" t="str">
        <f>+D913&amp;J913</f>
        <v>32100PC</v>
      </c>
      <c r="AS913" s="124" t="str">
        <f t="shared" si="133"/>
        <v/>
      </c>
      <c r="AT913" s="125" t="str">
        <f t="shared" si="134"/>
        <v>MGX100K</v>
      </c>
      <c r="AU913" s="125" t="str">
        <f>IF(NOT(AT913=""),VLOOKUP(AT913,[1]PSI_Category!A:B,2,0),"")</f>
        <v>C/M</v>
      </c>
      <c r="AV913" s="125" t="s">
        <v>535</v>
      </c>
      <c r="AW913" s="125" t="s">
        <v>535</v>
      </c>
      <c r="AX913" s="125" t="s">
        <v>535</v>
      </c>
    </row>
    <row r="914" spans="1:50" s="133" customFormat="1" ht="11.4" customHeight="1" x14ac:dyDescent="0.3">
      <c r="A914" s="103"/>
      <c r="B914" s="104" t="s">
        <v>1866</v>
      </c>
      <c r="C914" s="105" t="s">
        <v>1962</v>
      </c>
      <c r="D914" s="106">
        <v>32100</v>
      </c>
      <c r="E914" s="107">
        <v>303</v>
      </c>
      <c r="F914" s="105" t="s">
        <v>1841</v>
      </c>
      <c r="G914" s="107">
        <v>585</v>
      </c>
      <c r="H914" s="105" t="s">
        <v>1963</v>
      </c>
      <c r="I914" s="105" t="s">
        <v>1773</v>
      </c>
      <c r="J914" s="107" t="s">
        <v>304</v>
      </c>
      <c r="K914" s="105">
        <v>92011244</v>
      </c>
      <c r="L914" s="105" t="s">
        <v>2767</v>
      </c>
      <c r="M914" s="105" t="s">
        <v>2768</v>
      </c>
      <c r="N914" s="105" t="s">
        <v>1809</v>
      </c>
      <c r="O914" s="108" t="s">
        <v>160</v>
      </c>
      <c r="P914" s="109" t="s">
        <v>1777</v>
      </c>
      <c r="Q914" s="110"/>
      <c r="R914" s="110"/>
      <c r="S914" s="110"/>
      <c r="T914" s="110"/>
      <c r="U914" s="111"/>
      <c r="V914" s="111"/>
      <c r="W914" s="112"/>
      <c r="X914" s="113"/>
      <c r="Y914" s="114" t="s">
        <v>285</v>
      </c>
      <c r="Z914" s="115">
        <v>25.22</v>
      </c>
      <c r="AA914" s="116">
        <v>6</v>
      </c>
      <c r="AB914" s="117">
        <f t="shared" si="126"/>
        <v>151.32</v>
      </c>
      <c r="AC914" s="117">
        <f t="shared" si="127"/>
        <v>1.1835493799999999</v>
      </c>
      <c r="AD914" s="118"/>
      <c r="AE914" s="117">
        <f t="shared" si="128"/>
        <v>0</v>
      </c>
      <c r="AF914" s="117">
        <f t="shared" si="129"/>
        <v>0</v>
      </c>
      <c r="AG914" s="119">
        <f t="shared" si="130"/>
        <v>6</v>
      </c>
      <c r="AH914" s="120">
        <f t="shared" si="131"/>
        <v>151.32</v>
      </c>
      <c r="AI914" s="121">
        <f t="shared" si="132"/>
        <v>1.1835493799999999</v>
      </c>
      <c r="AJ914" s="122" t="str">
        <f>+C914</f>
        <v>SINGAPORE</v>
      </c>
      <c r="AK914" s="122" t="str">
        <f>IF(ISNA(VLOOKUP(postponeList!D914,[1]Sheet!$A$2:$B$12,2,FALSE))," ",(VLOOKUP(postponeList!D914,[1]Sheet!$A$2:$B$12,2,FALSE)))</f>
        <v>PESGD</v>
      </c>
      <c r="AL914" s="122" t="str">
        <f>IF(ISNA(VLOOKUP(E914,[1]Sheet!$G$2:$H$40,2,FALSE))," ",VLOOKUP(E914,[1]Sheet!$G$2:$H$40,2,FALSE))</f>
        <v>SOJITZ</v>
      </c>
      <c r="AM914" s="122" t="str">
        <f>IF(ISNA(VLOOKUP(G914,[1]Sheet!$K$2:$L$159,2,FALSE))," ",(VLOOKUP(G914,[1]Sheet!$K$2:$L$159,2,FALSE)))</f>
        <v>CAPITAL</v>
      </c>
      <c r="AN914" s="122" t="str">
        <f>IF(ISNA(VLOOKUP(I914&amp;C914,[1]Sheet!$D$2:$E$228,2,FALSE))," ",VLOOKUP(I914&amp;C914,[1]Sheet!$D$2:$E$228,2,FALSE))</f>
        <v>Daniel, Nishimura</v>
      </c>
      <c r="AO914" s="122" t="str">
        <f>+I914&amp;C914</f>
        <v>KDKSINGAPORE</v>
      </c>
      <c r="AP914" s="122" t="str">
        <f>C914&amp;D914&amp;E914&amp;G914&amp;I914&amp;O914</f>
        <v>SINGAPORE32100303585KDKMAR</v>
      </c>
      <c r="AQ914" s="122" t="str">
        <f>B914&amp;D914&amp;N914</f>
        <v xml:space="preserve">SOUTH EAST ASIA32100VF </v>
      </c>
      <c r="AR914" s="123" t="str">
        <f>+D914&amp;J914</f>
        <v>32100PC</v>
      </c>
      <c r="AS914" s="124" t="str">
        <f t="shared" si="133"/>
        <v/>
      </c>
      <c r="AT914" s="125" t="str">
        <f t="shared" si="134"/>
        <v>25GSC(FRAME)ZZ</v>
      </c>
      <c r="AU914" s="125" t="str">
        <f>IF(NOT(AT914=""),VLOOKUP(AT914,[1]PSI_Category!A:B,2,0),"")</f>
        <v>H/V</v>
      </c>
      <c r="AV914" s="125" t="s">
        <v>552</v>
      </c>
      <c r="AW914" s="125" t="s">
        <v>552</v>
      </c>
      <c r="AX914" s="125" t="s">
        <v>552</v>
      </c>
    </row>
    <row r="915" spans="1:50" s="133" customFormat="1" ht="11.4" customHeight="1" x14ac:dyDescent="0.3">
      <c r="A915" s="103"/>
      <c r="B915" s="104" t="s">
        <v>1866</v>
      </c>
      <c r="C915" s="105" t="s">
        <v>1962</v>
      </c>
      <c r="D915" s="106">
        <v>32100</v>
      </c>
      <c r="E915" s="107">
        <v>303</v>
      </c>
      <c r="F915" s="105" t="s">
        <v>1841</v>
      </c>
      <c r="G915" s="107">
        <v>585</v>
      </c>
      <c r="H915" s="105" t="s">
        <v>1963</v>
      </c>
      <c r="I915" s="105" t="s">
        <v>1773</v>
      </c>
      <c r="J915" s="107" t="s">
        <v>304</v>
      </c>
      <c r="K915" s="105">
        <v>92011244</v>
      </c>
      <c r="L915" s="105" t="s">
        <v>2767</v>
      </c>
      <c r="M915" s="105" t="s">
        <v>2769</v>
      </c>
      <c r="N915" s="105" t="s">
        <v>1809</v>
      </c>
      <c r="O915" s="108" t="s">
        <v>160</v>
      </c>
      <c r="P915" s="109" t="s">
        <v>1777</v>
      </c>
      <c r="Q915" s="110"/>
      <c r="R915" s="110"/>
      <c r="S915" s="110"/>
      <c r="T915" s="110"/>
      <c r="U915" s="111"/>
      <c r="V915" s="111"/>
      <c r="W915" s="112"/>
      <c r="X915" s="113"/>
      <c r="Y915" s="114" t="s">
        <v>285</v>
      </c>
      <c r="Z915" s="115">
        <v>47.94</v>
      </c>
      <c r="AA915" s="116">
        <v>4</v>
      </c>
      <c r="AB915" s="117">
        <f t="shared" si="126"/>
        <v>191.76</v>
      </c>
      <c r="AC915" s="117">
        <f t="shared" si="127"/>
        <v>1.4998508400000001</v>
      </c>
      <c r="AD915" s="118"/>
      <c r="AE915" s="117">
        <f t="shared" si="128"/>
        <v>0</v>
      </c>
      <c r="AF915" s="117">
        <f t="shared" si="129"/>
        <v>0</v>
      </c>
      <c r="AG915" s="119">
        <f t="shared" si="130"/>
        <v>4</v>
      </c>
      <c r="AH915" s="120">
        <f t="shared" si="131"/>
        <v>191.76</v>
      </c>
      <c r="AI915" s="121">
        <f t="shared" si="132"/>
        <v>1.4998508400000001</v>
      </c>
      <c r="AJ915" s="122" t="str">
        <f>+C915</f>
        <v>SINGAPORE</v>
      </c>
      <c r="AK915" s="122" t="str">
        <f>IF(ISNA(VLOOKUP(postponeList!D915,[1]Sheet!$A$2:$B$12,2,FALSE))," ",(VLOOKUP(postponeList!D915,[1]Sheet!$A$2:$B$12,2,FALSE)))</f>
        <v>PESGD</v>
      </c>
      <c r="AL915" s="122" t="str">
        <f>IF(ISNA(VLOOKUP(E915,[1]Sheet!$G$2:$H$40,2,FALSE))," ",VLOOKUP(E915,[1]Sheet!$G$2:$H$40,2,FALSE))</f>
        <v>SOJITZ</v>
      </c>
      <c r="AM915" s="122" t="str">
        <f>IF(ISNA(VLOOKUP(G915,[1]Sheet!$K$2:$L$159,2,FALSE))," ",(VLOOKUP(G915,[1]Sheet!$K$2:$L$159,2,FALSE)))</f>
        <v>CAPITAL</v>
      </c>
      <c r="AN915" s="122" t="str">
        <f>IF(ISNA(VLOOKUP(I915&amp;C915,[1]Sheet!$D$2:$E$228,2,FALSE))," ",VLOOKUP(I915&amp;C915,[1]Sheet!$D$2:$E$228,2,FALSE))</f>
        <v>Daniel, Nishimura</v>
      </c>
      <c r="AO915" s="122" t="str">
        <f>+I915&amp;C915</f>
        <v>KDKSINGAPORE</v>
      </c>
      <c r="AP915" s="122" t="str">
        <f>C915&amp;D915&amp;E915&amp;G915&amp;I915&amp;O915</f>
        <v>SINGAPORE32100303585KDKMAR</v>
      </c>
      <c r="AQ915" s="122" t="str">
        <f>B915&amp;D915&amp;N915</f>
        <v xml:space="preserve">SOUTH EAST ASIA32100VF </v>
      </c>
      <c r="AR915" s="123" t="str">
        <f>+D915&amp;J915</f>
        <v>32100PC</v>
      </c>
      <c r="AS915" s="124" t="str">
        <f t="shared" si="133"/>
        <v/>
      </c>
      <c r="AT915" s="125" t="str">
        <f t="shared" si="134"/>
        <v>35GSC(FRAME)ZZ</v>
      </c>
      <c r="AU915" s="125" t="str">
        <f>IF(NOT(AT915=""),VLOOKUP(AT915,[1]PSI_Category!A:B,2,0),"")</f>
        <v>H/V</v>
      </c>
      <c r="AV915" s="125" t="s">
        <v>552</v>
      </c>
      <c r="AW915" s="125" t="s">
        <v>552</v>
      </c>
      <c r="AX915" s="125" t="s">
        <v>552</v>
      </c>
    </row>
    <row r="916" spans="1:50" s="133" customFormat="1" ht="11.4" customHeight="1" x14ac:dyDescent="0.3">
      <c r="A916" s="103"/>
      <c r="B916" s="104" t="s">
        <v>1866</v>
      </c>
      <c r="C916" s="105" t="s">
        <v>1962</v>
      </c>
      <c r="D916" s="106">
        <v>32100</v>
      </c>
      <c r="E916" s="107">
        <v>303</v>
      </c>
      <c r="F916" s="105" t="s">
        <v>1841</v>
      </c>
      <c r="G916" s="107">
        <v>585</v>
      </c>
      <c r="H916" s="105" t="s">
        <v>1963</v>
      </c>
      <c r="I916" s="105" t="s">
        <v>1773</v>
      </c>
      <c r="J916" s="107" t="s">
        <v>304</v>
      </c>
      <c r="K916" s="105">
        <v>92011244</v>
      </c>
      <c r="L916" s="105" t="s">
        <v>2767</v>
      </c>
      <c r="M916" s="105" t="s">
        <v>2766</v>
      </c>
      <c r="N916" s="105" t="s">
        <v>1809</v>
      </c>
      <c r="O916" s="108" t="s">
        <v>160</v>
      </c>
      <c r="P916" s="109" t="s">
        <v>1777</v>
      </c>
      <c r="Q916" s="110"/>
      <c r="R916" s="110"/>
      <c r="S916" s="110"/>
      <c r="T916" s="110"/>
      <c r="U916" s="111"/>
      <c r="V916" s="111"/>
      <c r="W916" s="112"/>
      <c r="X916" s="113"/>
      <c r="Y916" s="114" t="s">
        <v>285</v>
      </c>
      <c r="Z916" s="115">
        <v>63.61</v>
      </c>
      <c r="AA916" s="116">
        <v>4</v>
      </c>
      <c r="AB916" s="117">
        <f t="shared" si="126"/>
        <v>254.44</v>
      </c>
      <c r="AC916" s="117">
        <f t="shared" si="127"/>
        <v>1.9901024600000001</v>
      </c>
      <c r="AD916" s="118"/>
      <c r="AE916" s="117">
        <f t="shared" si="128"/>
        <v>0</v>
      </c>
      <c r="AF916" s="117">
        <f t="shared" si="129"/>
        <v>0</v>
      </c>
      <c r="AG916" s="119">
        <f t="shared" si="130"/>
        <v>4</v>
      </c>
      <c r="AH916" s="120">
        <f t="shared" si="131"/>
        <v>254.44</v>
      </c>
      <c r="AI916" s="121">
        <f t="shared" si="132"/>
        <v>1.9901024600000001</v>
      </c>
      <c r="AJ916" s="122" t="str">
        <f>+C916</f>
        <v>SINGAPORE</v>
      </c>
      <c r="AK916" s="122" t="str">
        <f>IF(ISNA(VLOOKUP(postponeList!D916,[1]Sheet!$A$2:$B$12,2,FALSE))," ",(VLOOKUP(postponeList!D916,[1]Sheet!$A$2:$B$12,2,FALSE)))</f>
        <v>PESGD</v>
      </c>
      <c r="AL916" s="122" t="str">
        <f>IF(ISNA(VLOOKUP(E916,[1]Sheet!$G$2:$H$40,2,FALSE))," ",VLOOKUP(E916,[1]Sheet!$G$2:$H$40,2,FALSE))</f>
        <v>SOJITZ</v>
      </c>
      <c r="AM916" s="122" t="str">
        <f>IF(ISNA(VLOOKUP(G916,[1]Sheet!$K$2:$L$159,2,FALSE))," ",(VLOOKUP(G916,[1]Sheet!$K$2:$L$159,2,FALSE)))</f>
        <v>CAPITAL</v>
      </c>
      <c r="AN916" s="122" t="str">
        <f>IF(ISNA(VLOOKUP(I916&amp;C916,[1]Sheet!$D$2:$E$228,2,FALSE))," ",VLOOKUP(I916&amp;C916,[1]Sheet!$D$2:$E$228,2,FALSE))</f>
        <v>Daniel, Nishimura</v>
      </c>
      <c r="AO916" s="122" t="str">
        <f>+I916&amp;C916</f>
        <v>KDKSINGAPORE</v>
      </c>
      <c r="AP916" s="122" t="str">
        <f>C916&amp;D916&amp;E916&amp;G916&amp;I916&amp;O916</f>
        <v>SINGAPORE32100303585KDKMAR</v>
      </c>
      <c r="AQ916" s="122" t="str">
        <f>B916&amp;D916&amp;N916</f>
        <v xml:space="preserve">SOUTH EAST ASIA32100VF </v>
      </c>
      <c r="AR916" s="123" t="str">
        <f>+D916&amp;J916</f>
        <v>32100PC</v>
      </c>
      <c r="AS916" s="124" t="str">
        <f t="shared" si="133"/>
        <v/>
      </c>
      <c r="AT916" s="125" t="str">
        <f t="shared" si="134"/>
        <v>40GSC(FRAME)ZZ</v>
      </c>
      <c r="AU916" s="125" t="str">
        <f>IF(NOT(AT916=""),VLOOKUP(AT916,[1]PSI_Category!A:B,2,0),"")</f>
        <v>H/V</v>
      </c>
      <c r="AV916" s="125" t="s">
        <v>552</v>
      </c>
      <c r="AW916" s="125" t="s">
        <v>552</v>
      </c>
      <c r="AX916" s="125" t="s">
        <v>552</v>
      </c>
    </row>
    <row r="917" spans="1:50" s="133" customFormat="1" ht="11.4" customHeight="1" x14ac:dyDescent="0.3">
      <c r="A917" s="103"/>
      <c r="B917" s="104" t="s">
        <v>1866</v>
      </c>
      <c r="C917" s="105" t="s">
        <v>1962</v>
      </c>
      <c r="D917" s="106">
        <v>32100</v>
      </c>
      <c r="E917" s="107">
        <v>303</v>
      </c>
      <c r="F917" s="105" t="s">
        <v>1841</v>
      </c>
      <c r="G917" s="107">
        <v>585</v>
      </c>
      <c r="H917" s="105" t="s">
        <v>1963</v>
      </c>
      <c r="I917" s="105" t="s">
        <v>1773</v>
      </c>
      <c r="J917" s="107" t="s">
        <v>293</v>
      </c>
      <c r="K917" s="105">
        <v>92011220</v>
      </c>
      <c r="L917" s="105" t="s">
        <v>2765</v>
      </c>
      <c r="M917" s="105" t="s">
        <v>2770</v>
      </c>
      <c r="N917" s="105" t="s">
        <v>1766</v>
      </c>
      <c r="O917" s="108" t="s">
        <v>160</v>
      </c>
      <c r="P917" s="109" t="s">
        <v>1777</v>
      </c>
      <c r="Q917" s="110"/>
      <c r="R917" s="110"/>
      <c r="S917" s="110"/>
      <c r="T917" s="110"/>
      <c r="U917" s="111"/>
      <c r="V917" s="111"/>
      <c r="W917" s="112"/>
      <c r="X917" s="113"/>
      <c r="Y917" s="114" t="s">
        <v>285</v>
      </c>
      <c r="Z917" s="115">
        <v>167.5</v>
      </c>
      <c r="AA917" s="116">
        <v>30</v>
      </c>
      <c r="AB917" s="117">
        <f t="shared" si="126"/>
        <v>5025</v>
      </c>
      <c r="AC917" s="117">
        <f t="shared" si="127"/>
        <v>39.303037500000002</v>
      </c>
      <c r="AD917" s="118"/>
      <c r="AE917" s="117">
        <f t="shared" si="128"/>
        <v>0</v>
      </c>
      <c r="AF917" s="117">
        <f t="shared" si="129"/>
        <v>0</v>
      </c>
      <c r="AG917" s="119">
        <f t="shared" si="130"/>
        <v>30</v>
      </c>
      <c r="AH917" s="120">
        <f t="shared" si="131"/>
        <v>5025</v>
      </c>
      <c r="AI917" s="121">
        <f t="shared" si="132"/>
        <v>39.303037500000002</v>
      </c>
      <c r="AJ917" s="122" t="str">
        <f>+C917</f>
        <v>SINGAPORE</v>
      </c>
      <c r="AK917" s="122" t="str">
        <f>IF(ISNA(VLOOKUP(postponeList!D917,[1]Sheet!$A$2:$B$12,2,FALSE))," ",(VLOOKUP(postponeList!D917,[1]Sheet!$A$2:$B$12,2,FALSE)))</f>
        <v>PESGD</v>
      </c>
      <c r="AL917" s="122" t="str">
        <f>IF(ISNA(VLOOKUP(E917,[1]Sheet!$G$2:$H$40,2,FALSE))," ",VLOOKUP(E917,[1]Sheet!$G$2:$H$40,2,FALSE))</f>
        <v>SOJITZ</v>
      </c>
      <c r="AM917" s="122" t="str">
        <f>IF(ISNA(VLOOKUP(G917,[1]Sheet!$K$2:$L$159,2,FALSE))," ",(VLOOKUP(G917,[1]Sheet!$K$2:$L$159,2,FALSE)))</f>
        <v>CAPITAL</v>
      </c>
      <c r="AN917" s="122" t="str">
        <f>IF(ISNA(VLOOKUP(I917&amp;C917,[1]Sheet!$D$2:$E$228,2,FALSE))," ",VLOOKUP(I917&amp;C917,[1]Sheet!$D$2:$E$228,2,FALSE))</f>
        <v>Daniel, Nishimura</v>
      </c>
      <c r="AO917" s="122" t="str">
        <f>+I917&amp;C917</f>
        <v>KDKSINGAPORE</v>
      </c>
      <c r="AP917" s="122" t="str">
        <f>C917&amp;D917&amp;E917&amp;G917&amp;I917&amp;O917</f>
        <v>SINGAPORE32100303585KDKMAR</v>
      </c>
      <c r="AQ917" s="122" t="str">
        <f>B917&amp;D917&amp;N917</f>
        <v xml:space="preserve">SOUTH EAST ASIA32100AC </v>
      </c>
      <c r="AR917" s="123" t="str">
        <f>+D917&amp;J917</f>
        <v>32100SE</v>
      </c>
      <c r="AS917" s="124" t="str">
        <f t="shared" si="133"/>
        <v/>
      </c>
      <c r="AT917" s="125" t="str">
        <f t="shared" si="134"/>
        <v>2509UANAZ</v>
      </c>
      <c r="AU917" s="125" t="str">
        <f>IF(NOT(AT917=""),VLOOKUP(AT917,[1]PSI_Category!A:B,2,0),"")</f>
        <v>A/C</v>
      </c>
      <c r="AV917" s="125" t="s">
        <v>545</v>
      </c>
      <c r="AW917" s="125" t="s">
        <v>545</v>
      </c>
      <c r="AX917" s="125" t="s">
        <v>545</v>
      </c>
    </row>
    <row r="918" spans="1:50" s="133" customFormat="1" ht="11.4" customHeight="1" x14ac:dyDescent="0.3">
      <c r="A918" s="103"/>
      <c r="B918" s="104" t="s">
        <v>1866</v>
      </c>
      <c r="C918" s="105" t="s">
        <v>1962</v>
      </c>
      <c r="D918" s="106">
        <v>32100</v>
      </c>
      <c r="E918" s="107">
        <v>303</v>
      </c>
      <c r="F918" s="105" t="s">
        <v>1841</v>
      </c>
      <c r="G918" s="107">
        <v>585</v>
      </c>
      <c r="H918" s="105" t="s">
        <v>1963</v>
      </c>
      <c r="I918" s="105" t="s">
        <v>1773</v>
      </c>
      <c r="J918" s="107" t="s">
        <v>293</v>
      </c>
      <c r="K918" s="105">
        <v>92011220</v>
      </c>
      <c r="L918" s="105" t="s">
        <v>2765</v>
      </c>
      <c r="M918" s="105" t="s">
        <v>2771</v>
      </c>
      <c r="N918" s="105" t="s">
        <v>1766</v>
      </c>
      <c r="O918" s="108" t="s">
        <v>160</v>
      </c>
      <c r="P918" s="109" t="s">
        <v>1777</v>
      </c>
      <c r="Q918" s="110"/>
      <c r="R918" s="110"/>
      <c r="S918" s="110"/>
      <c r="T918" s="110"/>
      <c r="U918" s="111"/>
      <c r="V918" s="111"/>
      <c r="W918" s="112"/>
      <c r="X918" s="113"/>
      <c r="Y918" s="114" t="s">
        <v>285</v>
      </c>
      <c r="Z918" s="115">
        <v>176.74</v>
      </c>
      <c r="AA918" s="116">
        <v>27</v>
      </c>
      <c r="AB918" s="117">
        <f t="shared" si="126"/>
        <v>4771.9800000000005</v>
      </c>
      <c r="AC918" s="117">
        <f t="shared" si="127"/>
        <v>37.324041570000006</v>
      </c>
      <c r="AD918" s="118"/>
      <c r="AE918" s="117">
        <f t="shared" si="128"/>
        <v>0</v>
      </c>
      <c r="AF918" s="117">
        <f t="shared" si="129"/>
        <v>0</v>
      </c>
      <c r="AG918" s="119">
        <f t="shared" si="130"/>
        <v>27</v>
      </c>
      <c r="AH918" s="120">
        <f t="shared" si="131"/>
        <v>4771.9800000000005</v>
      </c>
      <c r="AI918" s="121">
        <f t="shared" si="132"/>
        <v>37.324041570000006</v>
      </c>
      <c r="AJ918" s="122" t="str">
        <f>+C918</f>
        <v>SINGAPORE</v>
      </c>
      <c r="AK918" s="122" t="str">
        <f>IF(ISNA(VLOOKUP(postponeList!D918,[1]Sheet!$A$2:$B$12,2,FALSE))," ",(VLOOKUP(postponeList!D918,[1]Sheet!$A$2:$B$12,2,FALSE)))</f>
        <v>PESGD</v>
      </c>
      <c r="AL918" s="122" t="str">
        <f>IF(ISNA(VLOOKUP(E918,[1]Sheet!$G$2:$H$40,2,FALSE))," ",VLOOKUP(E918,[1]Sheet!$G$2:$H$40,2,FALSE))</f>
        <v>SOJITZ</v>
      </c>
      <c r="AM918" s="122" t="str">
        <f>IF(ISNA(VLOOKUP(G918,[1]Sheet!$K$2:$L$159,2,FALSE))," ",(VLOOKUP(G918,[1]Sheet!$K$2:$L$159,2,FALSE)))</f>
        <v>CAPITAL</v>
      </c>
      <c r="AN918" s="122" t="str">
        <f>IF(ISNA(VLOOKUP(I918&amp;C918,[1]Sheet!$D$2:$E$228,2,FALSE))," ",VLOOKUP(I918&amp;C918,[1]Sheet!$D$2:$E$228,2,FALSE))</f>
        <v>Daniel, Nishimura</v>
      </c>
      <c r="AO918" s="122" t="str">
        <f>+I918&amp;C918</f>
        <v>KDKSINGAPORE</v>
      </c>
      <c r="AP918" s="122" t="str">
        <f>C918&amp;D918&amp;E918&amp;G918&amp;I918&amp;O918</f>
        <v>SINGAPORE32100303585KDKMAR</v>
      </c>
      <c r="AQ918" s="122" t="str">
        <f>B918&amp;D918&amp;N918</f>
        <v xml:space="preserve">SOUTH EAST ASIA32100AC </v>
      </c>
      <c r="AR918" s="123" t="str">
        <f>+D918&amp;J918</f>
        <v>32100SE</v>
      </c>
      <c r="AS918" s="124" t="str">
        <f t="shared" si="133"/>
        <v/>
      </c>
      <c r="AT918" s="125" t="str">
        <f t="shared" si="134"/>
        <v>2512UANAZ</v>
      </c>
      <c r="AU918" s="125" t="str">
        <f>IF(NOT(AT918=""),VLOOKUP(AT918,[1]PSI_Category!A:B,2,0),"")</f>
        <v>A/C</v>
      </c>
      <c r="AV918" s="125" t="s">
        <v>545</v>
      </c>
      <c r="AW918" s="125" t="s">
        <v>545</v>
      </c>
      <c r="AX918" s="125" t="s">
        <v>545</v>
      </c>
    </row>
    <row r="919" spans="1:50" s="133" customFormat="1" ht="11.4" customHeight="1" x14ac:dyDescent="0.3">
      <c r="A919" s="103"/>
      <c r="B919" s="104" t="s">
        <v>1866</v>
      </c>
      <c r="C919" s="105" t="s">
        <v>1962</v>
      </c>
      <c r="D919" s="106">
        <v>32100</v>
      </c>
      <c r="E919" s="107">
        <v>303</v>
      </c>
      <c r="F919" s="105" t="s">
        <v>1841</v>
      </c>
      <c r="G919" s="107">
        <v>585</v>
      </c>
      <c r="H919" s="105" t="s">
        <v>1963</v>
      </c>
      <c r="I919" s="105" t="s">
        <v>1773</v>
      </c>
      <c r="J919" s="107" t="s">
        <v>293</v>
      </c>
      <c r="K919" s="105">
        <v>92011220</v>
      </c>
      <c r="L919" s="105" t="s">
        <v>2765</v>
      </c>
      <c r="M919" s="105" t="s">
        <v>2772</v>
      </c>
      <c r="N919" s="105" t="s">
        <v>1831</v>
      </c>
      <c r="O919" s="108" t="s">
        <v>160</v>
      </c>
      <c r="P919" s="109" t="s">
        <v>1777</v>
      </c>
      <c r="Q919" s="110"/>
      <c r="R919" s="110"/>
      <c r="S919" s="110"/>
      <c r="T919" s="110"/>
      <c r="U919" s="111"/>
      <c r="V919" s="111"/>
      <c r="W919" s="112"/>
      <c r="X919" s="113"/>
      <c r="Y919" s="114" t="s">
        <v>285</v>
      </c>
      <c r="Z919" s="115">
        <v>73.59</v>
      </c>
      <c r="AA919" s="116">
        <v>25</v>
      </c>
      <c r="AB919" s="117">
        <f t="shared" si="126"/>
        <v>1839.75</v>
      </c>
      <c r="AC919" s="117">
        <f t="shared" si="127"/>
        <v>14.389604625</v>
      </c>
      <c r="AD919" s="118"/>
      <c r="AE919" s="117">
        <f t="shared" si="128"/>
        <v>0</v>
      </c>
      <c r="AF919" s="117">
        <f t="shared" si="129"/>
        <v>0</v>
      </c>
      <c r="AG919" s="119">
        <f t="shared" si="130"/>
        <v>25</v>
      </c>
      <c r="AH919" s="120">
        <f t="shared" si="131"/>
        <v>1839.75</v>
      </c>
      <c r="AI919" s="121">
        <f t="shared" si="132"/>
        <v>14.389604625</v>
      </c>
      <c r="AJ919" s="122" t="str">
        <f>+C919</f>
        <v>SINGAPORE</v>
      </c>
      <c r="AK919" s="122" t="str">
        <f>IF(ISNA(VLOOKUP(postponeList!D919,[1]Sheet!$A$2:$B$12,2,FALSE))," ",(VLOOKUP(postponeList!D919,[1]Sheet!$A$2:$B$12,2,FALSE)))</f>
        <v>PESGD</v>
      </c>
      <c r="AL919" s="122" t="str">
        <f>IF(ISNA(VLOOKUP(E919,[1]Sheet!$G$2:$H$40,2,FALSE))," ",VLOOKUP(E919,[1]Sheet!$G$2:$H$40,2,FALSE))</f>
        <v>SOJITZ</v>
      </c>
      <c r="AM919" s="122" t="str">
        <f>IF(ISNA(VLOOKUP(G919,[1]Sheet!$K$2:$L$159,2,FALSE))," ",(VLOOKUP(G919,[1]Sheet!$K$2:$L$159,2,FALSE)))</f>
        <v>CAPITAL</v>
      </c>
      <c r="AN919" s="122" t="str">
        <f>IF(ISNA(VLOOKUP(I919&amp;C919,[1]Sheet!$D$2:$E$228,2,FALSE))," ",VLOOKUP(I919&amp;C919,[1]Sheet!$D$2:$E$228,2,FALSE))</f>
        <v>Daniel, Nishimura</v>
      </c>
      <c r="AO919" s="122" t="str">
        <f>+I919&amp;C919</f>
        <v>KDKSINGAPORE</v>
      </c>
      <c r="AP919" s="122" t="str">
        <f>C919&amp;D919&amp;E919&amp;G919&amp;I919&amp;O919</f>
        <v>SINGAPORE32100303585KDKMAR</v>
      </c>
      <c r="AQ919" s="122" t="str">
        <f>B919&amp;D919&amp;N919</f>
        <v xml:space="preserve">SOUTH EAST ASIA32100CM </v>
      </c>
      <c r="AR919" s="123" t="str">
        <f>+D919&amp;J919</f>
        <v>32100SE</v>
      </c>
      <c r="AS919" s="124" t="str">
        <f t="shared" si="133"/>
        <v/>
      </c>
      <c r="AT919" s="125" t="str">
        <f t="shared" si="134"/>
        <v>27CHHNAZ</v>
      </c>
      <c r="AU919" s="125" t="str">
        <f>IF(NOT(AT919=""),VLOOKUP(AT919,[1]PSI_Category!A:B,2,0),"")</f>
        <v>C/M</v>
      </c>
      <c r="AV919" s="125" t="s">
        <v>535</v>
      </c>
      <c r="AW919" s="125" t="s">
        <v>535</v>
      </c>
      <c r="AX919" s="125" t="s">
        <v>535</v>
      </c>
    </row>
    <row r="920" spans="1:50" s="133" customFormat="1" ht="11.4" customHeight="1" x14ac:dyDescent="0.3">
      <c r="A920" s="103"/>
      <c r="B920" s="104" t="s">
        <v>1866</v>
      </c>
      <c r="C920" s="105" t="s">
        <v>1962</v>
      </c>
      <c r="D920" s="106">
        <v>32100</v>
      </c>
      <c r="E920" s="107">
        <v>303</v>
      </c>
      <c r="F920" s="105" t="s">
        <v>1841</v>
      </c>
      <c r="G920" s="107">
        <v>585</v>
      </c>
      <c r="H920" s="105" t="s">
        <v>1963</v>
      </c>
      <c r="I920" s="105" t="s">
        <v>1773</v>
      </c>
      <c r="J920" s="107" t="s">
        <v>293</v>
      </c>
      <c r="K920" s="105">
        <v>92011220</v>
      </c>
      <c r="L920" s="105" t="s">
        <v>2765</v>
      </c>
      <c r="M920" s="105" t="s">
        <v>2773</v>
      </c>
      <c r="N920" s="105" t="s">
        <v>1766</v>
      </c>
      <c r="O920" s="108" t="s">
        <v>160</v>
      </c>
      <c r="P920" s="109" t="s">
        <v>1777</v>
      </c>
      <c r="Q920" s="110"/>
      <c r="R920" s="110"/>
      <c r="S920" s="110"/>
      <c r="T920" s="110"/>
      <c r="U920" s="111"/>
      <c r="V920" s="111"/>
      <c r="W920" s="112"/>
      <c r="X920" s="113"/>
      <c r="Y920" s="114" t="s">
        <v>285</v>
      </c>
      <c r="Z920" s="115">
        <v>244</v>
      </c>
      <c r="AA920" s="116">
        <v>5</v>
      </c>
      <c r="AB920" s="117">
        <f t="shared" si="126"/>
        <v>1220</v>
      </c>
      <c r="AC920" s="117">
        <f t="shared" si="127"/>
        <v>9.54223</v>
      </c>
      <c r="AD920" s="118"/>
      <c r="AE920" s="117">
        <f t="shared" si="128"/>
        <v>0</v>
      </c>
      <c r="AF920" s="117">
        <f t="shared" si="129"/>
        <v>0</v>
      </c>
      <c r="AG920" s="119">
        <f t="shared" si="130"/>
        <v>5</v>
      </c>
      <c r="AH920" s="120">
        <f t="shared" si="131"/>
        <v>1220</v>
      </c>
      <c r="AI920" s="121">
        <f t="shared" si="132"/>
        <v>9.54223</v>
      </c>
      <c r="AJ920" s="122" t="str">
        <f>+C920</f>
        <v>SINGAPORE</v>
      </c>
      <c r="AK920" s="122" t="str">
        <f>IF(ISNA(VLOOKUP(postponeList!D920,[1]Sheet!$A$2:$B$12,2,FALSE))," ",(VLOOKUP(postponeList!D920,[1]Sheet!$A$2:$B$12,2,FALSE)))</f>
        <v>PESGD</v>
      </c>
      <c r="AL920" s="122" t="str">
        <f>IF(ISNA(VLOOKUP(E920,[1]Sheet!$G$2:$H$40,2,FALSE))," ",VLOOKUP(E920,[1]Sheet!$G$2:$H$40,2,FALSE))</f>
        <v>SOJITZ</v>
      </c>
      <c r="AM920" s="122" t="str">
        <f>IF(ISNA(VLOOKUP(G920,[1]Sheet!$K$2:$L$159,2,FALSE))," ",(VLOOKUP(G920,[1]Sheet!$K$2:$L$159,2,FALSE)))</f>
        <v>CAPITAL</v>
      </c>
      <c r="AN920" s="122" t="str">
        <f>IF(ISNA(VLOOKUP(I920&amp;C920,[1]Sheet!$D$2:$E$228,2,FALSE))," ",VLOOKUP(I920&amp;C920,[1]Sheet!$D$2:$E$228,2,FALSE))</f>
        <v>Daniel, Nishimura</v>
      </c>
      <c r="AO920" s="122" t="str">
        <f>+I920&amp;C920</f>
        <v>KDKSINGAPORE</v>
      </c>
      <c r="AP920" s="122" t="str">
        <f>C920&amp;D920&amp;E920&amp;G920&amp;I920&amp;O920</f>
        <v>SINGAPORE32100303585KDKMAR</v>
      </c>
      <c r="AQ920" s="122" t="str">
        <f>B920&amp;D920&amp;N920</f>
        <v xml:space="preserve">SOUTH EAST ASIA32100AC </v>
      </c>
      <c r="AR920" s="123" t="str">
        <f>+D920&amp;J920</f>
        <v>32100SE</v>
      </c>
      <c r="AS920" s="124" t="str">
        <f t="shared" si="133"/>
        <v/>
      </c>
      <c r="AT920" s="125" t="str">
        <f t="shared" si="134"/>
        <v>3012UANAZ</v>
      </c>
      <c r="AU920" s="125" t="str">
        <f>IF(NOT(AT920=""),VLOOKUP(AT920,[1]PSI_Category!A:B,2,0),"")</f>
        <v>A/C</v>
      </c>
      <c r="AV920" s="125" t="s">
        <v>545</v>
      </c>
      <c r="AW920" s="125" t="s">
        <v>545</v>
      </c>
      <c r="AX920" s="125" t="s">
        <v>545</v>
      </c>
    </row>
    <row r="921" spans="1:50" s="103" customFormat="1" ht="11.4" customHeight="1" x14ac:dyDescent="0.3">
      <c r="B921" s="104" t="s">
        <v>1866</v>
      </c>
      <c r="C921" s="105" t="s">
        <v>1962</v>
      </c>
      <c r="D921" s="106">
        <v>32100</v>
      </c>
      <c r="E921" s="107">
        <v>303</v>
      </c>
      <c r="F921" s="105" t="s">
        <v>1841</v>
      </c>
      <c r="G921" s="107">
        <v>585</v>
      </c>
      <c r="H921" s="105" t="s">
        <v>1963</v>
      </c>
      <c r="I921" s="105" t="s">
        <v>1773</v>
      </c>
      <c r="J921" s="107" t="s">
        <v>293</v>
      </c>
      <c r="K921" s="105">
        <v>92011220</v>
      </c>
      <c r="L921" s="105" t="s">
        <v>2765</v>
      </c>
      <c r="M921" s="105" t="s">
        <v>2774</v>
      </c>
      <c r="N921" s="105" t="s">
        <v>1831</v>
      </c>
      <c r="O921" s="108" t="s">
        <v>160</v>
      </c>
      <c r="P921" s="109" t="s">
        <v>1777</v>
      </c>
      <c r="Q921" s="110"/>
      <c r="R921" s="110"/>
      <c r="S921" s="110"/>
      <c r="T921" s="110"/>
      <c r="U921" s="111"/>
      <c r="V921" s="111"/>
      <c r="W921" s="112"/>
      <c r="X921" s="113"/>
      <c r="Y921" s="114" t="s">
        <v>285</v>
      </c>
      <c r="Z921" s="115">
        <v>100.35</v>
      </c>
      <c r="AA921" s="116">
        <v>8</v>
      </c>
      <c r="AB921" s="117">
        <f t="shared" si="126"/>
        <v>802.8</v>
      </c>
      <c r="AC921" s="117">
        <f t="shared" si="127"/>
        <v>6.2791002000000002</v>
      </c>
      <c r="AD921" s="118"/>
      <c r="AE921" s="117">
        <f t="shared" si="128"/>
        <v>0</v>
      </c>
      <c r="AF921" s="117">
        <f t="shared" si="129"/>
        <v>0</v>
      </c>
      <c r="AG921" s="119">
        <f t="shared" si="130"/>
        <v>8</v>
      </c>
      <c r="AH921" s="120">
        <f t="shared" si="131"/>
        <v>802.8</v>
      </c>
      <c r="AI921" s="121">
        <f t="shared" si="132"/>
        <v>6.2791002000000002</v>
      </c>
      <c r="AJ921" s="122" t="str">
        <f>+C921</f>
        <v>SINGAPORE</v>
      </c>
      <c r="AK921" s="122" t="str">
        <f>IF(ISNA(VLOOKUP(postponeList!D921,[1]Sheet!$A$2:$B$12,2,FALSE))," ",(VLOOKUP(postponeList!D921,[1]Sheet!$A$2:$B$12,2,FALSE)))</f>
        <v>PESGD</v>
      </c>
      <c r="AL921" s="122" t="str">
        <f>IF(ISNA(VLOOKUP(E921,[1]Sheet!$G$2:$H$40,2,FALSE))," ",VLOOKUP(E921,[1]Sheet!$G$2:$H$40,2,FALSE))</f>
        <v>SOJITZ</v>
      </c>
      <c r="AM921" s="122" t="str">
        <f>IF(ISNA(VLOOKUP(G921,[1]Sheet!$K$2:$L$159,2,FALSE))," ",(VLOOKUP(G921,[1]Sheet!$K$2:$L$159,2,FALSE)))</f>
        <v>CAPITAL</v>
      </c>
      <c r="AN921" s="122" t="str">
        <f>IF(ISNA(VLOOKUP(I921&amp;C921,[1]Sheet!$D$2:$E$228,2,FALSE))," ",VLOOKUP(I921&amp;C921,[1]Sheet!$D$2:$E$228,2,FALSE))</f>
        <v>Daniel, Nishimura</v>
      </c>
      <c r="AO921" s="122" t="str">
        <f>+I921&amp;C921</f>
        <v>KDKSINGAPORE</v>
      </c>
      <c r="AP921" s="122" t="str">
        <f>C921&amp;D921&amp;E921&amp;G921&amp;I921&amp;O921</f>
        <v>SINGAPORE32100303585KDKMAR</v>
      </c>
      <c r="AQ921" s="122" t="str">
        <f>B921&amp;D921&amp;N921</f>
        <v xml:space="preserve">SOUTH EAST ASIA32100CM </v>
      </c>
      <c r="AR921" s="123" t="str">
        <f>+D921&amp;J921</f>
        <v>32100SE</v>
      </c>
      <c r="AS921" s="124" t="str">
        <f t="shared" si="133"/>
        <v/>
      </c>
      <c r="AT921" s="125" t="str">
        <f t="shared" si="134"/>
        <v>32CDHNAZ</v>
      </c>
      <c r="AU921" s="125" t="str">
        <f>IF(NOT(AT921=""),VLOOKUP(AT921,[1]PSI_Category!A:B,2,0),"")</f>
        <v>C/M</v>
      </c>
      <c r="AV921" s="125" t="s">
        <v>535</v>
      </c>
      <c r="AW921" s="125" t="s">
        <v>535</v>
      </c>
      <c r="AX921" s="125" t="s">
        <v>535</v>
      </c>
    </row>
    <row r="922" spans="1:50" s="103" customFormat="1" ht="11.4" customHeight="1" x14ac:dyDescent="0.3">
      <c r="B922" s="104" t="s">
        <v>1866</v>
      </c>
      <c r="C922" s="105" t="s">
        <v>1962</v>
      </c>
      <c r="D922" s="106">
        <v>32100</v>
      </c>
      <c r="E922" s="107">
        <v>303</v>
      </c>
      <c r="F922" s="105" t="s">
        <v>1841</v>
      </c>
      <c r="G922" s="107">
        <v>585</v>
      </c>
      <c r="H922" s="105" t="s">
        <v>1963</v>
      </c>
      <c r="I922" s="105" t="s">
        <v>1773</v>
      </c>
      <c r="J922" s="107" t="s">
        <v>293</v>
      </c>
      <c r="K922" s="105">
        <v>92011220</v>
      </c>
      <c r="L922" s="105" t="s">
        <v>2765</v>
      </c>
      <c r="M922" s="105" t="s">
        <v>2775</v>
      </c>
      <c r="N922" s="105" t="s">
        <v>1831</v>
      </c>
      <c r="O922" s="108" t="s">
        <v>160</v>
      </c>
      <c r="P922" s="109" t="s">
        <v>1777</v>
      </c>
      <c r="Q922" s="110"/>
      <c r="R922" s="110"/>
      <c r="S922" s="110"/>
      <c r="T922" s="110"/>
      <c r="U922" s="111"/>
      <c r="V922" s="111"/>
      <c r="W922" s="112"/>
      <c r="X922" s="113"/>
      <c r="Y922" s="114" t="s">
        <v>285</v>
      </c>
      <c r="Z922" s="115">
        <v>105.39</v>
      </c>
      <c r="AA922" s="116">
        <v>3</v>
      </c>
      <c r="AB922" s="117">
        <f t="shared" si="126"/>
        <v>316.17</v>
      </c>
      <c r="AC922" s="117">
        <f t="shared" si="127"/>
        <v>2.4729236550000002</v>
      </c>
      <c r="AD922" s="118"/>
      <c r="AE922" s="117">
        <f t="shared" si="128"/>
        <v>0</v>
      </c>
      <c r="AF922" s="117">
        <f t="shared" si="129"/>
        <v>0</v>
      </c>
      <c r="AG922" s="119">
        <f t="shared" si="130"/>
        <v>3</v>
      </c>
      <c r="AH922" s="120">
        <f t="shared" si="131"/>
        <v>316.17</v>
      </c>
      <c r="AI922" s="121">
        <f t="shared" si="132"/>
        <v>2.4729236550000002</v>
      </c>
      <c r="AJ922" s="122" t="str">
        <f>+C922</f>
        <v>SINGAPORE</v>
      </c>
      <c r="AK922" s="122" t="str">
        <f>IF(ISNA(VLOOKUP(postponeList!D922,[1]Sheet!$A$2:$B$12,2,FALSE))," ",(VLOOKUP(postponeList!D922,[1]Sheet!$A$2:$B$12,2,FALSE)))</f>
        <v>PESGD</v>
      </c>
      <c r="AL922" s="122" t="str">
        <f>IF(ISNA(VLOOKUP(E922,[1]Sheet!$G$2:$H$40,2,FALSE))," ",VLOOKUP(E922,[1]Sheet!$G$2:$H$40,2,FALSE))</f>
        <v>SOJITZ</v>
      </c>
      <c r="AM922" s="122" t="str">
        <f>IF(ISNA(VLOOKUP(G922,[1]Sheet!$K$2:$L$159,2,FALSE))," ",(VLOOKUP(G922,[1]Sheet!$K$2:$L$159,2,FALSE)))</f>
        <v>CAPITAL</v>
      </c>
      <c r="AN922" s="122" t="str">
        <f>IF(ISNA(VLOOKUP(I922&amp;C922,[1]Sheet!$D$2:$E$228,2,FALSE))," ",VLOOKUP(I922&amp;C922,[1]Sheet!$D$2:$E$228,2,FALSE))</f>
        <v>Daniel, Nishimura</v>
      </c>
      <c r="AO922" s="122" t="str">
        <f>+I922&amp;C922</f>
        <v>KDKSINGAPORE</v>
      </c>
      <c r="AP922" s="122" t="str">
        <f>C922&amp;D922&amp;E922&amp;G922&amp;I922&amp;O922</f>
        <v>SINGAPORE32100303585KDKMAR</v>
      </c>
      <c r="AQ922" s="122" t="str">
        <f>B922&amp;D922&amp;N922</f>
        <v xml:space="preserve">SOUTH EAST ASIA32100CM </v>
      </c>
      <c r="AR922" s="123" t="str">
        <f>+D922&amp;J922</f>
        <v>32100SE</v>
      </c>
      <c r="AS922" s="124" t="str">
        <f t="shared" si="133"/>
        <v/>
      </c>
      <c r="AT922" s="125" t="str">
        <f t="shared" si="134"/>
        <v>32CHHNAZ</v>
      </c>
      <c r="AU922" s="125" t="str">
        <f>IF(NOT(AT922=""),VLOOKUP(AT922,[1]PSI_Category!A:B,2,0),"")</f>
        <v>C/M</v>
      </c>
      <c r="AV922" s="125" t="s">
        <v>535</v>
      </c>
      <c r="AW922" s="125" t="s">
        <v>535</v>
      </c>
      <c r="AX922" s="125" t="s">
        <v>535</v>
      </c>
    </row>
    <row r="923" spans="1:50" s="103" customFormat="1" ht="11.4" customHeight="1" x14ac:dyDescent="0.3">
      <c r="B923" s="104" t="s">
        <v>1866</v>
      </c>
      <c r="C923" s="105" t="s">
        <v>1962</v>
      </c>
      <c r="D923" s="106">
        <v>32100</v>
      </c>
      <c r="E923" s="107">
        <v>303</v>
      </c>
      <c r="F923" s="105" t="s">
        <v>1841</v>
      </c>
      <c r="G923" s="107">
        <v>585</v>
      </c>
      <c r="H923" s="105" t="s">
        <v>1963</v>
      </c>
      <c r="I923" s="105" t="s">
        <v>1773</v>
      </c>
      <c r="J923" s="107" t="s">
        <v>293</v>
      </c>
      <c r="K923" s="105">
        <v>92011220</v>
      </c>
      <c r="L923" s="105" t="s">
        <v>2765</v>
      </c>
      <c r="M923" s="105" t="s">
        <v>2776</v>
      </c>
      <c r="N923" s="105" t="s">
        <v>1831</v>
      </c>
      <c r="O923" s="108" t="s">
        <v>160</v>
      </c>
      <c r="P923" s="109" t="s">
        <v>1777</v>
      </c>
      <c r="Q923" s="110"/>
      <c r="R923" s="110"/>
      <c r="S923" s="110"/>
      <c r="T923" s="110"/>
      <c r="U923" s="111"/>
      <c r="V923" s="111"/>
      <c r="W923" s="112"/>
      <c r="X923" s="113"/>
      <c r="Y923" s="114" t="s">
        <v>285</v>
      </c>
      <c r="Z923" s="115">
        <v>138.52000000000001</v>
      </c>
      <c r="AA923" s="116">
        <v>8</v>
      </c>
      <c r="AB923" s="117">
        <f t="shared" si="126"/>
        <v>1108.1600000000001</v>
      </c>
      <c r="AC923" s="117">
        <f t="shared" si="127"/>
        <v>8.667473440000002</v>
      </c>
      <c r="AD923" s="118"/>
      <c r="AE923" s="117">
        <f t="shared" si="128"/>
        <v>0</v>
      </c>
      <c r="AF923" s="117">
        <f t="shared" si="129"/>
        <v>0</v>
      </c>
      <c r="AG923" s="119">
        <f t="shared" si="130"/>
        <v>8</v>
      </c>
      <c r="AH923" s="120">
        <f t="shared" si="131"/>
        <v>1108.1600000000001</v>
      </c>
      <c r="AI923" s="121">
        <f t="shared" si="132"/>
        <v>8.667473440000002</v>
      </c>
      <c r="AJ923" s="122" t="str">
        <f>+C923</f>
        <v>SINGAPORE</v>
      </c>
      <c r="AK923" s="122" t="str">
        <f>IF(ISNA(VLOOKUP(postponeList!D923,[1]Sheet!$A$2:$B$12,2,FALSE))," ",(VLOOKUP(postponeList!D923,[1]Sheet!$A$2:$B$12,2,FALSE)))</f>
        <v>PESGD</v>
      </c>
      <c r="AL923" s="122" t="str">
        <f>IF(ISNA(VLOOKUP(E923,[1]Sheet!$G$2:$H$40,2,FALSE))," ",VLOOKUP(E923,[1]Sheet!$G$2:$H$40,2,FALSE))</f>
        <v>SOJITZ</v>
      </c>
      <c r="AM923" s="122" t="str">
        <f>IF(ISNA(VLOOKUP(G923,[1]Sheet!$K$2:$L$159,2,FALSE))," ",(VLOOKUP(G923,[1]Sheet!$K$2:$L$159,2,FALSE)))</f>
        <v>CAPITAL</v>
      </c>
      <c r="AN923" s="122" t="str">
        <f>IF(ISNA(VLOOKUP(I923&amp;C923,[1]Sheet!$D$2:$E$228,2,FALSE))," ",VLOOKUP(I923&amp;C923,[1]Sheet!$D$2:$E$228,2,FALSE))</f>
        <v>Daniel, Nishimura</v>
      </c>
      <c r="AO923" s="122" t="str">
        <f>+I923&amp;C923</f>
        <v>KDKSINGAPORE</v>
      </c>
      <c r="AP923" s="122" t="str">
        <f>C923&amp;D923&amp;E923&amp;G923&amp;I923&amp;O923</f>
        <v>SINGAPORE32100303585KDKMAR</v>
      </c>
      <c r="AQ923" s="122" t="str">
        <f>B923&amp;D923&amp;N923</f>
        <v xml:space="preserve">SOUTH EAST ASIA32100CM </v>
      </c>
      <c r="AR923" s="123" t="str">
        <f>+D923&amp;J923</f>
        <v>32100SE</v>
      </c>
      <c r="AS923" s="124" t="str">
        <f t="shared" si="133"/>
        <v/>
      </c>
      <c r="AT923" s="125" t="str">
        <f t="shared" si="134"/>
        <v>38CDGNAZ</v>
      </c>
      <c r="AU923" s="125" t="str">
        <f>IF(NOT(AT923=""),VLOOKUP(AT923,[1]PSI_Category!A:B,2,0),"")</f>
        <v>C/M</v>
      </c>
      <c r="AV923" s="125" t="s">
        <v>535</v>
      </c>
      <c r="AW923" s="125" t="s">
        <v>535</v>
      </c>
      <c r="AX923" s="125" t="s">
        <v>535</v>
      </c>
    </row>
    <row r="924" spans="1:50" s="133" customFormat="1" ht="11.4" customHeight="1" x14ac:dyDescent="0.3">
      <c r="A924" s="103"/>
      <c r="B924" s="104" t="s">
        <v>1866</v>
      </c>
      <c r="C924" s="105" t="s">
        <v>1962</v>
      </c>
      <c r="D924" s="106">
        <v>32100</v>
      </c>
      <c r="E924" s="107">
        <v>303</v>
      </c>
      <c r="F924" s="105" t="s">
        <v>1841</v>
      </c>
      <c r="G924" s="107">
        <v>585</v>
      </c>
      <c r="H924" s="105" t="s">
        <v>1963</v>
      </c>
      <c r="I924" s="105" t="s">
        <v>1773</v>
      </c>
      <c r="J924" s="107" t="s">
        <v>293</v>
      </c>
      <c r="K924" s="105">
        <v>92011220</v>
      </c>
      <c r="L924" s="105" t="s">
        <v>2765</v>
      </c>
      <c r="M924" s="105" t="s">
        <v>2777</v>
      </c>
      <c r="N924" s="105" t="s">
        <v>1766</v>
      </c>
      <c r="O924" s="108" t="s">
        <v>160</v>
      </c>
      <c r="P924" s="109" t="s">
        <v>1777</v>
      </c>
      <c r="Q924" s="110"/>
      <c r="R924" s="110"/>
      <c r="S924" s="110"/>
      <c r="T924" s="110"/>
      <c r="U924" s="111"/>
      <c r="V924" s="111"/>
      <c r="W924" s="112"/>
      <c r="X924" s="113"/>
      <c r="Y924" s="114" t="s">
        <v>285</v>
      </c>
      <c r="Z924" s="115">
        <v>425.27</v>
      </c>
      <c r="AA924" s="116">
        <v>4</v>
      </c>
      <c r="AB924" s="117">
        <f t="shared" si="126"/>
        <v>1701.08</v>
      </c>
      <c r="AC924" s="117">
        <f t="shared" si="127"/>
        <v>13.304997219999999</v>
      </c>
      <c r="AD924" s="118"/>
      <c r="AE924" s="117">
        <f t="shared" si="128"/>
        <v>0</v>
      </c>
      <c r="AF924" s="117">
        <f t="shared" si="129"/>
        <v>0</v>
      </c>
      <c r="AG924" s="119">
        <f t="shared" si="130"/>
        <v>4</v>
      </c>
      <c r="AH924" s="120">
        <f t="shared" si="131"/>
        <v>1701.08</v>
      </c>
      <c r="AI924" s="121">
        <f t="shared" si="132"/>
        <v>13.304997219999999</v>
      </c>
      <c r="AJ924" s="122" t="str">
        <f>+C924</f>
        <v>SINGAPORE</v>
      </c>
      <c r="AK924" s="122" t="str">
        <f>IF(ISNA(VLOOKUP(postponeList!D924,[1]Sheet!$A$2:$B$12,2,FALSE))," ",(VLOOKUP(postponeList!D924,[1]Sheet!$A$2:$B$12,2,FALSE)))</f>
        <v>PESGD</v>
      </c>
      <c r="AL924" s="122" t="str">
        <f>IF(ISNA(VLOOKUP(E924,[1]Sheet!$G$2:$H$40,2,FALSE))," ",VLOOKUP(E924,[1]Sheet!$G$2:$H$40,2,FALSE))</f>
        <v>SOJITZ</v>
      </c>
      <c r="AM924" s="122" t="str">
        <f>IF(ISNA(VLOOKUP(G924,[1]Sheet!$K$2:$L$159,2,FALSE))," ",(VLOOKUP(G924,[1]Sheet!$K$2:$L$159,2,FALSE)))</f>
        <v>CAPITAL</v>
      </c>
      <c r="AN924" s="122" t="str">
        <f>IF(ISNA(VLOOKUP(I924&amp;C924,[1]Sheet!$D$2:$E$228,2,FALSE))," ",VLOOKUP(I924&amp;C924,[1]Sheet!$D$2:$E$228,2,FALSE))</f>
        <v>Daniel, Nishimura</v>
      </c>
      <c r="AO924" s="122" t="str">
        <f>+I924&amp;C924</f>
        <v>KDKSINGAPORE</v>
      </c>
      <c r="AP924" s="122" t="str">
        <f>C924&amp;D924&amp;E924&amp;G924&amp;I924&amp;O924</f>
        <v>SINGAPORE32100303585KDKMAR</v>
      </c>
      <c r="AQ924" s="122" t="str">
        <f>B924&amp;D924&amp;N924</f>
        <v xml:space="preserve">SOUTH EAST ASIA32100AC </v>
      </c>
      <c r="AR924" s="123" t="str">
        <f>+D924&amp;J924</f>
        <v>32100SE</v>
      </c>
      <c r="AS924" s="124" t="str">
        <f t="shared" si="133"/>
        <v/>
      </c>
      <c r="AT924" s="125" t="str">
        <f t="shared" si="134"/>
        <v>4015UANAZ</v>
      </c>
      <c r="AU924" s="125" t="e">
        <f>IF(NOT(AT924=""),VLOOKUP(AT924,[1]PSI_Category!A:B,2,0),"")</f>
        <v>#N/A</v>
      </c>
      <c r="AV924" s="125" t="s">
        <v>545</v>
      </c>
      <c r="AW924" s="125" t="s">
        <v>545</v>
      </c>
      <c r="AX924" s="125" t="s">
        <v>545</v>
      </c>
    </row>
    <row r="925" spans="1:50" s="133" customFormat="1" ht="11.4" customHeight="1" x14ac:dyDescent="0.3">
      <c r="A925" s="103"/>
      <c r="B925" s="104" t="s">
        <v>1866</v>
      </c>
      <c r="C925" s="105" t="s">
        <v>1962</v>
      </c>
      <c r="D925" s="106">
        <v>32100</v>
      </c>
      <c r="E925" s="107">
        <v>303</v>
      </c>
      <c r="F925" s="105" t="s">
        <v>1841</v>
      </c>
      <c r="G925" s="107">
        <v>585</v>
      </c>
      <c r="H925" s="105" t="s">
        <v>1963</v>
      </c>
      <c r="I925" s="105" t="s">
        <v>1773</v>
      </c>
      <c r="J925" s="107" t="s">
        <v>293</v>
      </c>
      <c r="K925" s="105">
        <v>92011220</v>
      </c>
      <c r="L925" s="105" t="s">
        <v>2765</v>
      </c>
      <c r="M925" s="105" t="s">
        <v>2778</v>
      </c>
      <c r="N925" s="105" t="s">
        <v>1809</v>
      </c>
      <c r="O925" s="108" t="s">
        <v>160</v>
      </c>
      <c r="P925" s="109" t="s">
        <v>1777</v>
      </c>
      <c r="Q925" s="110"/>
      <c r="R925" s="110"/>
      <c r="S925" s="110"/>
      <c r="T925" s="110"/>
      <c r="U925" s="111"/>
      <c r="V925" s="111"/>
      <c r="W925" s="112"/>
      <c r="X925" s="113"/>
      <c r="Y925" s="114" t="s">
        <v>285</v>
      </c>
      <c r="Z925" s="115">
        <v>95.39</v>
      </c>
      <c r="AA925" s="116">
        <v>4</v>
      </c>
      <c r="AB925" s="117">
        <f t="shared" si="126"/>
        <v>381.56</v>
      </c>
      <c r="AC925" s="117">
        <f t="shared" si="127"/>
        <v>2.9843715400000002</v>
      </c>
      <c r="AD925" s="118"/>
      <c r="AE925" s="117">
        <f t="shared" si="128"/>
        <v>0</v>
      </c>
      <c r="AF925" s="117">
        <f t="shared" si="129"/>
        <v>0</v>
      </c>
      <c r="AG925" s="119">
        <f t="shared" si="130"/>
        <v>4</v>
      </c>
      <c r="AH925" s="120">
        <f t="shared" si="131"/>
        <v>381.56</v>
      </c>
      <c r="AI925" s="121">
        <f t="shared" si="132"/>
        <v>2.9843715400000002</v>
      </c>
      <c r="AJ925" s="122" t="str">
        <f>+C925</f>
        <v>SINGAPORE</v>
      </c>
      <c r="AK925" s="122" t="str">
        <f>IF(ISNA(VLOOKUP(postponeList!D925,[1]Sheet!$A$2:$B$12,2,FALSE))," ",(VLOOKUP(postponeList!D925,[1]Sheet!$A$2:$B$12,2,FALSE)))</f>
        <v>PESGD</v>
      </c>
      <c r="AL925" s="122" t="str">
        <f>IF(ISNA(VLOOKUP(E925,[1]Sheet!$G$2:$H$40,2,FALSE))," ",VLOOKUP(E925,[1]Sheet!$G$2:$H$40,2,FALSE))</f>
        <v>SOJITZ</v>
      </c>
      <c r="AM925" s="122" t="str">
        <f>IF(ISNA(VLOOKUP(G925,[1]Sheet!$K$2:$L$159,2,FALSE))," ",(VLOOKUP(G925,[1]Sheet!$K$2:$L$159,2,FALSE)))</f>
        <v>CAPITAL</v>
      </c>
      <c r="AN925" s="122" t="str">
        <f>IF(ISNA(VLOOKUP(I925&amp;C925,[1]Sheet!$D$2:$E$228,2,FALSE))," ",VLOOKUP(I925&amp;C925,[1]Sheet!$D$2:$E$228,2,FALSE))</f>
        <v>Daniel, Nishimura</v>
      </c>
      <c r="AO925" s="122" t="str">
        <f>+I925&amp;C925</f>
        <v>KDKSINGAPORE</v>
      </c>
      <c r="AP925" s="122" t="str">
        <f>C925&amp;D925&amp;E925&amp;G925&amp;I925&amp;O925</f>
        <v>SINGAPORE32100303585KDKMAR</v>
      </c>
      <c r="AQ925" s="122" t="str">
        <f>B925&amp;D925&amp;N925</f>
        <v xml:space="preserve">SOUTH EAST ASIA32100VF </v>
      </c>
      <c r="AR925" s="123" t="str">
        <f>+D925&amp;J925</f>
        <v>32100SE</v>
      </c>
      <c r="AS925" s="124" t="str">
        <f t="shared" si="133"/>
        <v/>
      </c>
      <c r="AT925" s="125" t="str">
        <f t="shared" si="134"/>
        <v>40GSCNA(MOTOR)Z</v>
      </c>
      <c r="AU925" s="125" t="str">
        <f>IF(NOT(AT925=""),VLOOKUP(AT925,[1]PSI_Category!A:B,2,0),"")</f>
        <v>H/V</v>
      </c>
      <c r="AV925" s="125" t="s">
        <v>552</v>
      </c>
      <c r="AW925" s="125" t="s">
        <v>552</v>
      </c>
      <c r="AX925" s="125" t="s">
        <v>552</v>
      </c>
    </row>
    <row r="926" spans="1:50" s="133" customFormat="1" ht="11.4" customHeight="1" x14ac:dyDescent="0.3">
      <c r="A926" s="103"/>
      <c r="B926" s="104" t="s">
        <v>1866</v>
      </c>
      <c r="C926" s="105" t="s">
        <v>1962</v>
      </c>
      <c r="D926" s="106">
        <v>32100</v>
      </c>
      <c r="E926" s="107">
        <v>303</v>
      </c>
      <c r="F926" s="105" t="s">
        <v>1841</v>
      </c>
      <c r="G926" s="107">
        <v>585</v>
      </c>
      <c r="H926" s="105" t="s">
        <v>1963</v>
      </c>
      <c r="I926" s="105" t="s">
        <v>1773</v>
      </c>
      <c r="J926" s="107" t="s">
        <v>293</v>
      </c>
      <c r="K926" s="105">
        <v>92011220</v>
      </c>
      <c r="L926" s="105" t="s">
        <v>2765</v>
      </c>
      <c r="M926" s="105" t="s">
        <v>2779</v>
      </c>
      <c r="N926" s="105" t="s">
        <v>2070</v>
      </c>
      <c r="O926" s="108" t="s">
        <v>160</v>
      </c>
      <c r="P926" s="109" t="s">
        <v>1777</v>
      </c>
      <c r="Q926" s="110"/>
      <c r="R926" s="110"/>
      <c r="S926" s="110"/>
      <c r="T926" s="110"/>
      <c r="U926" s="111"/>
      <c r="V926" s="111"/>
      <c r="W926" s="112"/>
      <c r="X926" s="113"/>
      <c r="Y926" s="114" t="s">
        <v>285</v>
      </c>
      <c r="Z926" s="115">
        <v>92.21</v>
      </c>
      <c r="AA926" s="116">
        <v>30</v>
      </c>
      <c r="AB926" s="117">
        <f t="shared" si="126"/>
        <v>2766.2999999999997</v>
      </c>
      <c r="AC926" s="117">
        <f t="shared" si="127"/>
        <v>21.636615449999997</v>
      </c>
      <c r="AD926" s="118"/>
      <c r="AE926" s="117">
        <f t="shared" si="128"/>
        <v>0</v>
      </c>
      <c r="AF926" s="117">
        <f t="shared" si="129"/>
        <v>0</v>
      </c>
      <c r="AG926" s="119">
        <f t="shared" si="130"/>
        <v>30</v>
      </c>
      <c r="AH926" s="120">
        <f t="shared" si="131"/>
        <v>2766.2999999999997</v>
      </c>
      <c r="AI926" s="121">
        <f t="shared" si="132"/>
        <v>21.636615449999997</v>
      </c>
      <c r="AJ926" s="122" t="str">
        <f>+C926</f>
        <v>SINGAPORE</v>
      </c>
      <c r="AK926" s="122" t="str">
        <f>IF(ISNA(VLOOKUP(postponeList!D926,[1]Sheet!$A$2:$B$12,2,FALSE))," ",(VLOOKUP(postponeList!D926,[1]Sheet!$A$2:$B$12,2,FALSE)))</f>
        <v>PESGD</v>
      </c>
      <c r="AL926" s="122" t="str">
        <f>IF(ISNA(VLOOKUP(E926,[1]Sheet!$G$2:$H$40,2,FALSE))," ",VLOOKUP(E926,[1]Sheet!$G$2:$H$40,2,FALSE))</f>
        <v>SOJITZ</v>
      </c>
      <c r="AM926" s="122" t="str">
        <f>IF(ISNA(VLOOKUP(G926,[1]Sheet!$K$2:$L$159,2,FALSE))," ",(VLOOKUP(G926,[1]Sheet!$K$2:$L$159,2,FALSE)))</f>
        <v>CAPITAL</v>
      </c>
      <c r="AN926" s="122" t="str">
        <f>IF(ISNA(VLOOKUP(I926&amp;C926,[1]Sheet!$D$2:$E$228,2,FALSE))," ",VLOOKUP(I926&amp;C926,[1]Sheet!$D$2:$E$228,2,FALSE))</f>
        <v>Daniel, Nishimura</v>
      </c>
      <c r="AO926" s="122" t="str">
        <f>+I926&amp;C926</f>
        <v>KDKSINGAPORE</v>
      </c>
      <c r="AP926" s="122" t="str">
        <f>C926&amp;D926&amp;E926&amp;G926&amp;I926&amp;O926</f>
        <v>SINGAPORE32100303585KDKMAR</v>
      </c>
      <c r="AQ926" s="122" t="str">
        <f>B926&amp;D926&amp;N926</f>
        <v xml:space="preserve">SOUTH EAST ASIA32100HD </v>
      </c>
      <c r="AR926" s="123" t="str">
        <f>+D926&amp;J926</f>
        <v>32100SE</v>
      </c>
      <c r="AS926" s="124" t="str">
        <f t="shared" si="133"/>
        <v/>
      </c>
      <c r="AT926" s="125" t="str">
        <f t="shared" si="134"/>
        <v>T09ACEBPZS</v>
      </c>
      <c r="AU926" s="125" t="str">
        <f>IF(NOT(AT926=""),VLOOKUP(AT926,[1]PSI_Category!A:B,2,0),"")</f>
        <v>H/D</v>
      </c>
      <c r="AV926" s="125" t="s">
        <v>2071</v>
      </c>
      <c r="AW926" s="125" t="s">
        <v>2071</v>
      </c>
      <c r="AX926" s="125" t="s">
        <v>2071</v>
      </c>
    </row>
    <row r="927" spans="1:50" s="133" customFormat="1" ht="11.4" customHeight="1" x14ac:dyDescent="0.3">
      <c r="A927" s="103"/>
      <c r="B927" s="104" t="s">
        <v>1866</v>
      </c>
      <c r="C927" s="105" t="s">
        <v>1962</v>
      </c>
      <c r="D927" s="106">
        <v>32100</v>
      </c>
      <c r="E927" s="107">
        <v>303</v>
      </c>
      <c r="F927" s="105" t="s">
        <v>1841</v>
      </c>
      <c r="G927" s="107">
        <v>585</v>
      </c>
      <c r="H927" s="105" t="s">
        <v>1963</v>
      </c>
      <c r="I927" s="105" t="s">
        <v>1773</v>
      </c>
      <c r="J927" s="107" t="s">
        <v>293</v>
      </c>
      <c r="K927" s="105">
        <v>92011244</v>
      </c>
      <c r="L927" s="105" t="s">
        <v>2767</v>
      </c>
      <c r="M927" s="105" t="s">
        <v>2780</v>
      </c>
      <c r="N927" s="105" t="s">
        <v>1809</v>
      </c>
      <c r="O927" s="108" t="s">
        <v>160</v>
      </c>
      <c r="P927" s="109" t="s">
        <v>1777</v>
      </c>
      <c r="Q927" s="110"/>
      <c r="R927" s="110"/>
      <c r="S927" s="110"/>
      <c r="T927" s="110"/>
      <c r="U927" s="111"/>
      <c r="V927" s="111"/>
      <c r="W927" s="112"/>
      <c r="X927" s="113"/>
      <c r="Y927" s="114" t="s">
        <v>285</v>
      </c>
      <c r="Z927" s="115">
        <v>22.46</v>
      </c>
      <c r="AA927" s="116">
        <v>35</v>
      </c>
      <c r="AB927" s="117">
        <f t="shared" si="126"/>
        <v>786.1</v>
      </c>
      <c r="AC927" s="117">
        <f t="shared" si="127"/>
        <v>6.1484811500000003</v>
      </c>
      <c r="AD927" s="118"/>
      <c r="AE927" s="117">
        <f t="shared" si="128"/>
        <v>0</v>
      </c>
      <c r="AF927" s="117">
        <f t="shared" si="129"/>
        <v>0</v>
      </c>
      <c r="AG927" s="119">
        <f t="shared" si="130"/>
        <v>35</v>
      </c>
      <c r="AH927" s="120">
        <f t="shared" si="131"/>
        <v>786.1</v>
      </c>
      <c r="AI927" s="121">
        <f t="shared" si="132"/>
        <v>6.1484811500000003</v>
      </c>
      <c r="AJ927" s="122" t="str">
        <f>+C927</f>
        <v>SINGAPORE</v>
      </c>
      <c r="AK927" s="122" t="str">
        <f>IF(ISNA(VLOOKUP(postponeList!D927,[1]Sheet!$A$2:$B$12,2,FALSE))," ",(VLOOKUP(postponeList!D927,[1]Sheet!$A$2:$B$12,2,FALSE)))</f>
        <v>PESGD</v>
      </c>
      <c r="AL927" s="122" t="str">
        <f>IF(ISNA(VLOOKUP(E927,[1]Sheet!$G$2:$H$40,2,FALSE))," ",VLOOKUP(E927,[1]Sheet!$G$2:$H$40,2,FALSE))</f>
        <v>SOJITZ</v>
      </c>
      <c r="AM927" s="122" t="str">
        <f>IF(ISNA(VLOOKUP(G927,[1]Sheet!$K$2:$L$159,2,FALSE))," ",(VLOOKUP(G927,[1]Sheet!$K$2:$L$159,2,FALSE)))</f>
        <v>CAPITAL</v>
      </c>
      <c r="AN927" s="122" t="str">
        <f>IF(ISNA(VLOOKUP(I927&amp;C927,[1]Sheet!$D$2:$E$228,2,FALSE))," ",VLOOKUP(I927&amp;C927,[1]Sheet!$D$2:$E$228,2,FALSE))</f>
        <v>Daniel, Nishimura</v>
      </c>
      <c r="AO927" s="122" t="str">
        <f>+I927&amp;C927</f>
        <v>KDKSINGAPORE</v>
      </c>
      <c r="AP927" s="122" t="str">
        <f>C927&amp;D927&amp;E927&amp;G927&amp;I927&amp;O927</f>
        <v>SINGAPORE32100303585KDKMAR</v>
      </c>
      <c r="AQ927" s="122" t="str">
        <f>B927&amp;D927&amp;N927</f>
        <v xml:space="preserve">SOUTH EAST ASIA32100VF </v>
      </c>
      <c r="AR927" s="123" t="str">
        <f>+D927&amp;J927</f>
        <v>32100SE</v>
      </c>
      <c r="AS927" s="124" t="str">
        <f t="shared" si="133"/>
        <v/>
      </c>
      <c r="AT927" s="125" t="str">
        <f t="shared" si="134"/>
        <v>15AAQ1NAZ</v>
      </c>
      <c r="AU927" s="125" t="str">
        <f>IF(NOT(AT927=""),VLOOKUP(AT927,[1]PSI_Category!A:B,2,0),"")</f>
        <v>V/F</v>
      </c>
      <c r="AV927" s="125" t="s">
        <v>533</v>
      </c>
      <c r="AW927" s="125" t="s">
        <v>1726</v>
      </c>
      <c r="AX927" s="125" t="s">
        <v>533</v>
      </c>
    </row>
    <row r="928" spans="1:50" s="133" customFormat="1" ht="11.4" customHeight="1" x14ac:dyDescent="0.3">
      <c r="A928" s="103"/>
      <c r="B928" s="104" t="s">
        <v>1866</v>
      </c>
      <c r="C928" s="105" t="s">
        <v>1962</v>
      </c>
      <c r="D928" s="106">
        <v>32100</v>
      </c>
      <c r="E928" s="107">
        <v>303</v>
      </c>
      <c r="F928" s="105" t="s">
        <v>1841</v>
      </c>
      <c r="G928" s="107">
        <v>585</v>
      </c>
      <c r="H928" s="105" t="s">
        <v>1963</v>
      </c>
      <c r="I928" s="105" t="s">
        <v>1773</v>
      </c>
      <c r="J928" s="107" t="s">
        <v>293</v>
      </c>
      <c r="K928" s="105">
        <v>92011244</v>
      </c>
      <c r="L928" s="105" t="s">
        <v>2767</v>
      </c>
      <c r="M928" s="105" t="s">
        <v>2770</v>
      </c>
      <c r="N928" s="105" t="s">
        <v>1766</v>
      </c>
      <c r="O928" s="108" t="s">
        <v>160</v>
      </c>
      <c r="P928" s="109" t="s">
        <v>1777</v>
      </c>
      <c r="Q928" s="110"/>
      <c r="R928" s="110"/>
      <c r="S928" s="110"/>
      <c r="T928" s="110"/>
      <c r="U928" s="111"/>
      <c r="V928" s="111"/>
      <c r="W928" s="112"/>
      <c r="X928" s="113"/>
      <c r="Y928" s="114" t="s">
        <v>285</v>
      </c>
      <c r="Z928" s="115">
        <v>167.5</v>
      </c>
      <c r="AA928" s="116">
        <v>20</v>
      </c>
      <c r="AB928" s="117">
        <f t="shared" si="126"/>
        <v>3350</v>
      </c>
      <c r="AC928" s="117">
        <f t="shared" si="127"/>
        <v>26.202025000000003</v>
      </c>
      <c r="AD928" s="118"/>
      <c r="AE928" s="117">
        <f t="shared" si="128"/>
        <v>0</v>
      </c>
      <c r="AF928" s="117">
        <f t="shared" si="129"/>
        <v>0</v>
      </c>
      <c r="AG928" s="119">
        <f t="shared" si="130"/>
        <v>20</v>
      </c>
      <c r="AH928" s="120">
        <f t="shared" si="131"/>
        <v>3350</v>
      </c>
      <c r="AI928" s="121">
        <f t="shared" si="132"/>
        <v>26.202025000000003</v>
      </c>
      <c r="AJ928" s="122" t="str">
        <f>+C928</f>
        <v>SINGAPORE</v>
      </c>
      <c r="AK928" s="122" t="str">
        <f>IF(ISNA(VLOOKUP(postponeList!D928,[1]Sheet!$A$2:$B$12,2,FALSE))," ",(VLOOKUP(postponeList!D928,[1]Sheet!$A$2:$B$12,2,FALSE)))</f>
        <v>PESGD</v>
      </c>
      <c r="AL928" s="122" t="str">
        <f>IF(ISNA(VLOOKUP(E928,[1]Sheet!$G$2:$H$40,2,FALSE))," ",VLOOKUP(E928,[1]Sheet!$G$2:$H$40,2,FALSE))</f>
        <v>SOJITZ</v>
      </c>
      <c r="AM928" s="122" t="str">
        <f>IF(ISNA(VLOOKUP(G928,[1]Sheet!$K$2:$L$159,2,FALSE))," ",(VLOOKUP(G928,[1]Sheet!$K$2:$L$159,2,FALSE)))</f>
        <v>CAPITAL</v>
      </c>
      <c r="AN928" s="122" t="str">
        <f>IF(ISNA(VLOOKUP(I928&amp;C928,[1]Sheet!$D$2:$E$228,2,FALSE))," ",VLOOKUP(I928&amp;C928,[1]Sheet!$D$2:$E$228,2,FALSE))</f>
        <v>Daniel, Nishimura</v>
      </c>
      <c r="AO928" s="122" t="str">
        <f>+I928&amp;C928</f>
        <v>KDKSINGAPORE</v>
      </c>
      <c r="AP928" s="122" t="str">
        <f>C928&amp;D928&amp;E928&amp;G928&amp;I928&amp;O928</f>
        <v>SINGAPORE32100303585KDKMAR</v>
      </c>
      <c r="AQ928" s="122" t="str">
        <f>B928&amp;D928&amp;N928</f>
        <v xml:space="preserve">SOUTH EAST ASIA32100AC </v>
      </c>
      <c r="AR928" s="123" t="str">
        <f>+D928&amp;J928</f>
        <v>32100SE</v>
      </c>
      <c r="AS928" s="124" t="str">
        <f t="shared" si="133"/>
        <v/>
      </c>
      <c r="AT928" s="125" t="str">
        <f t="shared" si="134"/>
        <v>2509UANAZ</v>
      </c>
      <c r="AU928" s="125" t="str">
        <f>IF(NOT(AT928=""),VLOOKUP(AT928,[1]PSI_Category!A:B,2,0),"")</f>
        <v>A/C</v>
      </c>
      <c r="AV928" s="125" t="s">
        <v>545</v>
      </c>
      <c r="AW928" s="125" t="s">
        <v>545</v>
      </c>
      <c r="AX928" s="125" t="s">
        <v>545</v>
      </c>
    </row>
    <row r="929" spans="1:50" s="133" customFormat="1" ht="11.4" customHeight="1" x14ac:dyDescent="0.3">
      <c r="A929" s="103"/>
      <c r="B929" s="104" t="s">
        <v>1866</v>
      </c>
      <c r="C929" s="105" t="s">
        <v>1962</v>
      </c>
      <c r="D929" s="106">
        <v>32100</v>
      </c>
      <c r="E929" s="107">
        <v>303</v>
      </c>
      <c r="F929" s="105" t="s">
        <v>1841</v>
      </c>
      <c r="G929" s="107">
        <v>585</v>
      </c>
      <c r="H929" s="105" t="s">
        <v>1963</v>
      </c>
      <c r="I929" s="105" t="s">
        <v>1773</v>
      </c>
      <c r="J929" s="107" t="s">
        <v>293</v>
      </c>
      <c r="K929" s="105">
        <v>92011244</v>
      </c>
      <c r="L929" s="105" t="s">
        <v>2767</v>
      </c>
      <c r="M929" s="105" t="s">
        <v>2771</v>
      </c>
      <c r="N929" s="105" t="s">
        <v>1766</v>
      </c>
      <c r="O929" s="108" t="s">
        <v>160</v>
      </c>
      <c r="P929" s="109" t="s">
        <v>1777</v>
      </c>
      <c r="Q929" s="110"/>
      <c r="R929" s="110"/>
      <c r="S929" s="110"/>
      <c r="T929" s="110"/>
      <c r="U929" s="111"/>
      <c r="V929" s="111"/>
      <c r="W929" s="112"/>
      <c r="X929" s="113"/>
      <c r="Y929" s="114" t="s">
        <v>285</v>
      </c>
      <c r="Z929" s="115">
        <v>176.74</v>
      </c>
      <c r="AA929" s="116">
        <v>23</v>
      </c>
      <c r="AB929" s="117">
        <f t="shared" si="126"/>
        <v>4065.0200000000004</v>
      </c>
      <c r="AC929" s="117">
        <f t="shared" si="127"/>
        <v>31.794553930000006</v>
      </c>
      <c r="AD929" s="118"/>
      <c r="AE929" s="117">
        <f t="shared" si="128"/>
        <v>0</v>
      </c>
      <c r="AF929" s="117">
        <f t="shared" si="129"/>
        <v>0</v>
      </c>
      <c r="AG929" s="119">
        <f t="shared" si="130"/>
        <v>23</v>
      </c>
      <c r="AH929" s="120">
        <f t="shared" si="131"/>
        <v>4065.0200000000004</v>
      </c>
      <c r="AI929" s="121">
        <f t="shared" si="132"/>
        <v>31.794553930000006</v>
      </c>
      <c r="AJ929" s="122" t="str">
        <f>+C929</f>
        <v>SINGAPORE</v>
      </c>
      <c r="AK929" s="122" t="str">
        <f>IF(ISNA(VLOOKUP(postponeList!D929,[1]Sheet!$A$2:$B$12,2,FALSE))," ",(VLOOKUP(postponeList!D929,[1]Sheet!$A$2:$B$12,2,FALSE)))</f>
        <v>PESGD</v>
      </c>
      <c r="AL929" s="122" t="str">
        <f>IF(ISNA(VLOOKUP(E929,[1]Sheet!$G$2:$H$40,2,FALSE))," ",VLOOKUP(E929,[1]Sheet!$G$2:$H$40,2,FALSE))</f>
        <v>SOJITZ</v>
      </c>
      <c r="AM929" s="122" t="str">
        <f>IF(ISNA(VLOOKUP(G929,[1]Sheet!$K$2:$L$159,2,FALSE))," ",(VLOOKUP(G929,[1]Sheet!$K$2:$L$159,2,FALSE)))</f>
        <v>CAPITAL</v>
      </c>
      <c r="AN929" s="122" t="str">
        <f>IF(ISNA(VLOOKUP(I929&amp;C929,[1]Sheet!$D$2:$E$228,2,FALSE))," ",VLOOKUP(I929&amp;C929,[1]Sheet!$D$2:$E$228,2,FALSE))</f>
        <v>Daniel, Nishimura</v>
      </c>
      <c r="AO929" s="122" t="str">
        <f>+I929&amp;C929</f>
        <v>KDKSINGAPORE</v>
      </c>
      <c r="AP929" s="122" t="str">
        <f>C929&amp;D929&amp;E929&amp;G929&amp;I929&amp;O929</f>
        <v>SINGAPORE32100303585KDKMAR</v>
      </c>
      <c r="AQ929" s="122" t="str">
        <f>B929&amp;D929&amp;N929</f>
        <v xml:space="preserve">SOUTH EAST ASIA32100AC </v>
      </c>
      <c r="AR929" s="123" t="str">
        <f>+D929&amp;J929</f>
        <v>32100SE</v>
      </c>
      <c r="AS929" s="124" t="str">
        <f t="shared" si="133"/>
        <v/>
      </c>
      <c r="AT929" s="125" t="str">
        <f t="shared" si="134"/>
        <v>2512UANAZ</v>
      </c>
      <c r="AU929" s="125" t="str">
        <f>IF(NOT(AT929=""),VLOOKUP(AT929,[1]PSI_Category!A:B,2,0),"")</f>
        <v>A/C</v>
      </c>
      <c r="AV929" s="125" t="s">
        <v>545</v>
      </c>
      <c r="AW929" s="125" t="s">
        <v>545</v>
      </c>
      <c r="AX929" s="125" t="s">
        <v>545</v>
      </c>
    </row>
    <row r="930" spans="1:50" s="133" customFormat="1" ht="11.4" customHeight="1" x14ac:dyDescent="0.3">
      <c r="A930" s="103"/>
      <c r="B930" s="104" t="s">
        <v>1866</v>
      </c>
      <c r="C930" s="105" t="s">
        <v>1962</v>
      </c>
      <c r="D930" s="106">
        <v>32100</v>
      </c>
      <c r="E930" s="107">
        <v>303</v>
      </c>
      <c r="F930" s="105" t="s">
        <v>1841</v>
      </c>
      <c r="G930" s="107">
        <v>585</v>
      </c>
      <c r="H930" s="105" t="s">
        <v>1963</v>
      </c>
      <c r="I930" s="105" t="s">
        <v>1773</v>
      </c>
      <c r="J930" s="107" t="s">
        <v>293</v>
      </c>
      <c r="K930" s="105">
        <v>92011244</v>
      </c>
      <c r="L930" s="105" t="s">
        <v>2767</v>
      </c>
      <c r="M930" s="105" t="s">
        <v>2781</v>
      </c>
      <c r="N930" s="105" t="s">
        <v>1766</v>
      </c>
      <c r="O930" s="108" t="s">
        <v>160</v>
      </c>
      <c r="P930" s="109" t="s">
        <v>1777</v>
      </c>
      <c r="Q930" s="110"/>
      <c r="R930" s="110"/>
      <c r="S930" s="110"/>
      <c r="T930" s="110"/>
      <c r="U930" s="111"/>
      <c r="V930" s="111"/>
      <c r="W930" s="112"/>
      <c r="X930" s="113"/>
      <c r="Y930" s="114" t="s">
        <v>285</v>
      </c>
      <c r="Z930" s="115">
        <v>197.11</v>
      </c>
      <c r="AA930" s="116">
        <v>3</v>
      </c>
      <c r="AB930" s="117">
        <f t="shared" si="126"/>
        <v>591.33000000000004</v>
      </c>
      <c r="AC930" s="117">
        <f t="shared" si="127"/>
        <v>4.625087595000001</v>
      </c>
      <c r="AD930" s="118"/>
      <c r="AE930" s="117">
        <f t="shared" si="128"/>
        <v>0</v>
      </c>
      <c r="AF930" s="117">
        <f t="shared" si="129"/>
        <v>0</v>
      </c>
      <c r="AG930" s="119">
        <f t="shared" si="130"/>
        <v>3</v>
      </c>
      <c r="AH930" s="120">
        <f t="shared" si="131"/>
        <v>591.33000000000004</v>
      </c>
      <c r="AI930" s="121">
        <f t="shared" si="132"/>
        <v>4.625087595000001</v>
      </c>
      <c r="AJ930" s="122" t="str">
        <f>+C930</f>
        <v>SINGAPORE</v>
      </c>
      <c r="AK930" s="122" t="str">
        <f>IF(ISNA(VLOOKUP(postponeList!D930,[1]Sheet!$A$2:$B$12,2,FALSE))," ",(VLOOKUP(postponeList!D930,[1]Sheet!$A$2:$B$12,2,FALSE)))</f>
        <v>PESGD</v>
      </c>
      <c r="AL930" s="122" t="str">
        <f>IF(ISNA(VLOOKUP(E930,[1]Sheet!$G$2:$H$40,2,FALSE))," ",VLOOKUP(E930,[1]Sheet!$G$2:$H$40,2,FALSE))</f>
        <v>SOJITZ</v>
      </c>
      <c r="AM930" s="122" t="str">
        <f>IF(ISNA(VLOOKUP(G930,[1]Sheet!$K$2:$L$159,2,FALSE))," ",(VLOOKUP(G930,[1]Sheet!$K$2:$L$159,2,FALSE)))</f>
        <v>CAPITAL</v>
      </c>
      <c r="AN930" s="122" t="str">
        <f>IF(ISNA(VLOOKUP(I930&amp;C930,[1]Sheet!$D$2:$E$228,2,FALSE))," ",VLOOKUP(I930&amp;C930,[1]Sheet!$D$2:$E$228,2,FALSE))</f>
        <v>Daniel, Nishimura</v>
      </c>
      <c r="AO930" s="122" t="str">
        <f>+I930&amp;C930</f>
        <v>KDKSINGAPORE</v>
      </c>
      <c r="AP930" s="122" t="str">
        <f>C930&amp;D930&amp;E930&amp;G930&amp;I930&amp;O930</f>
        <v>SINGAPORE32100303585KDKMAR</v>
      </c>
      <c r="AQ930" s="122" t="str">
        <f>B930&amp;D930&amp;N930</f>
        <v xml:space="preserve">SOUTH EAST ASIA32100AC </v>
      </c>
      <c r="AR930" s="123" t="str">
        <f>+D930&amp;J930</f>
        <v>32100SE</v>
      </c>
      <c r="AS930" s="124" t="str">
        <f t="shared" si="133"/>
        <v/>
      </c>
      <c r="AT930" s="125" t="str">
        <f t="shared" si="134"/>
        <v>2515UANAZ</v>
      </c>
      <c r="AU930" s="125" t="str">
        <f>IF(NOT(AT930=""),VLOOKUP(AT930,[1]PSI_Category!A:B,2,0),"")</f>
        <v>A/C</v>
      </c>
      <c r="AV930" s="125" t="s">
        <v>545</v>
      </c>
      <c r="AW930" s="125" t="s">
        <v>545</v>
      </c>
      <c r="AX930" s="125" t="s">
        <v>545</v>
      </c>
    </row>
    <row r="931" spans="1:50" s="133" customFormat="1" ht="11.4" customHeight="1" x14ac:dyDescent="0.3">
      <c r="A931" s="103"/>
      <c r="B931" s="104" t="s">
        <v>1866</v>
      </c>
      <c r="C931" s="105" t="s">
        <v>1962</v>
      </c>
      <c r="D931" s="106">
        <v>32100</v>
      </c>
      <c r="E931" s="107">
        <v>303</v>
      </c>
      <c r="F931" s="105" t="s">
        <v>1841</v>
      </c>
      <c r="G931" s="107">
        <v>585</v>
      </c>
      <c r="H931" s="105" t="s">
        <v>1963</v>
      </c>
      <c r="I931" s="105" t="s">
        <v>1773</v>
      </c>
      <c r="J931" s="107" t="s">
        <v>293</v>
      </c>
      <c r="K931" s="105">
        <v>92011244</v>
      </c>
      <c r="L931" s="105" t="s">
        <v>2767</v>
      </c>
      <c r="M931" s="105" t="s">
        <v>2782</v>
      </c>
      <c r="N931" s="105" t="s">
        <v>1809</v>
      </c>
      <c r="O931" s="108" t="s">
        <v>160</v>
      </c>
      <c r="P931" s="109" t="s">
        <v>1777</v>
      </c>
      <c r="Q931" s="110"/>
      <c r="R931" s="110"/>
      <c r="S931" s="110"/>
      <c r="T931" s="110"/>
      <c r="U931" s="111"/>
      <c r="V931" s="111"/>
      <c r="W931" s="112"/>
      <c r="X931" s="113"/>
      <c r="Y931" s="114" t="s">
        <v>285</v>
      </c>
      <c r="Z931" s="115">
        <v>37.83</v>
      </c>
      <c r="AA931" s="116">
        <v>6</v>
      </c>
      <c r="AB931" s="117">
        <f t="shared" si="126"/>
        <v>226.98</v>
      </c>
      <c r="AC931" s="117">
        <f t="shared" si="127"/>
        <v>1.7753240699999999</v>
      </c>
      <c r="AD931" s="118"/>
      <c r="AE931" s="117">
        <f t="shared" si="128"/>
        <v>0</v>
      </c>
      <c r="AF931" s="117">
        <f t="shared" si="129"/>
        <v>0</v>
      </c>
      <c r="AG931" s="119">
        <f t="shared" si="130"/>
        <v>6</v>
      </c>
      <c r="AH931" s="120">
        <f t="shared" si="131"/>
        <v>226.98</v>
      </c>
      <c r="AI931" s="121">
        <f t="shared" si="132"/>
        <v>1.7753240699999999</v>
      </c>
      <c r="AJ931" s="122" t="str">
        <f>+C931</f>
        <v>SINGAPORE</v>
      </c>
      <c r="AK931" s="122" t="str">
        <f>IF(ISNA(VLOOKUP(postponeList!D931,[1]Sheet!$A$2:$B$12,2,FALSE))," ",(VLOOKUP(postponeList!D931,[1]Sheet!$A$2:$B$12,2,FALSE)))</f>
        <v>PESGD</v>
      </c>
      <c r="AL931" s="122" t="str">
        <f>IF(ISNA(VLOOKUP(E931,[1]Sheet!$G$2:$H$40,2,FALSE))," ",VLOOKUP(E931,[1]Sheet!$G$2:$H$40,2,FALSE))</f>
        <v>SOJITZ</v>
      </c>
      <c r="AM931" s="122" t="str">
        <f>IF(ISNA(VLOOKUP(G931,[1]Sheet!$K$2:$L$159,2,FALSE))," ",(VLOOKUP(G931,[1]Sheet!$K$2:$L$159,2,FALSE)))</f>
        <v>CAPITAL</v>
      </c>
      <c r="AN931" s="122" t="str">
        <f>IF(ISNA(VLOOKUP(I931&amp;C931,[1]Sheet!$D$2:$E$228,2,FALSE))," ",VLOOKUP(I931&amp;C931,[1]Sheet!$D$2:$E$228,2,FALSE))</f>
        <v>Daniel, Nishimura</v>
      </c>
      <c r="AO931" s="122" t="str">
        <f>+I931&amp;C931</f>
        <v>KDKSINGAPORE</v>
      </c>
      <c r="AP931" s="122" t="str">
        <f>C931&amp;D931&amp;E931&amp;G931&amp;I931&amp;O931</f>
        <v>SINGAPORE32100303585KDKMAR</v>
      </c>
      <c r="AQ931" s="122" t="str">
        <f>B931&amp;D931&amp;N931</f>
        <v xml:space="preserve">SOUTH EAST ASIA32100VF </v>
      </c>
      <c r="AR931" s="123" t="str">
        <f>+D931&amp;J931</f>
        <v>32100SE</v>
      </c>
      <c r="AS931" s="124" t="str">
        <f t="shared" si="133"/>
        <v/>
      </c>
      <c r="AT931" s="125" t="str">
        <f t="shared" si="134"/>
        <v>25GSCNA(MOTOR)Z</v>
      </c>
      <c r="AU931" s="125" t="str">
        <f>IF(NOT(AT931=""),VLOOKUP(AT931,[1]PSI_Category!A:B,2,0),"")</f>
        <v>H/V</v>
      </c>
      <c r="AV931" s="125" t="s">
        <v>552</v>
      </c>
      <c r="AW931" s="125" t="s">
        <v>552</v>
      </c>
      <c r="AX931" s="125" t="s">
        <v>552</v>
      </c>
    </row>
    <row r="932" spans="1:50" s="133" customFormat="1" ht="11.4" customHeight="1" x14ac:dyDescent="0.3">
      <c r="A932" s="103"/>
      <c r="B932" s="104" t="s">
        <v>1866</v>
      </c>
      <c r="C932" s="105" t="s">
        <v>1962</v>
      </c>
      <c r="D932" s="106">
        <v>32100</v>
      </c>
      <c r="E932" s="107">
        <v>303</v>
      </c>
      <c r="F932" s="105" t="s">
        <v>1841</v>
      </c>
      <c r="G932" s="107">
        <v>585</v>
      </c>
      <c r="H932" s="105" t="s">
        <v>1963</v>
      </c>
      <c r="I932" s="105" t="s">
        <v>1773</v>
      </c>
      <c r="J932" s="107" t="s">
        <v>293</v>
      </c>
      <c r="K932" s="105">
        <v>92011244</v>
      </c>
      <c r="L932" s="105" t="s">
        <v>2767</v>
      </c>
      <c r="M932" s="105" t="s">
        <v>2772</v>
      </c>
      <c r="N932" s="105" t="s">
        <v>1831</v>
      </c>
      <c r="O932" s="108" t="s">
        <v>160</v>
      </c>
      <c r="P932" s="109" t="s">
        <v>1777</v>
      </c>
      <c r="Q932" s="110"/>
      <c r="R932" s="110"/>
      <c r="S932" s="110"/>
      <c r="T932" s="110"/>
      <c r="U932" s="111"/>
      <c r="V932" s="111"/>
      <c r="W932" s="112"/>
      <c r="X932" s="113"/>
      <c r="Y932" s="114" t="s">
        <v>285</v>
      </c>
      <c r="Z932" s="115">
        <v>73.59</v>
      </c>
      <c r="AA932" s="116">
        <v>10</v>
      </c>
      <c r="AB932" s="117">
        <f t="shared" si="126"/>
        <v>735.90000000000009</v>
      </c>
      <c r="AC932" s="117">
        <f t="shared" si="127"/>
        <v>5.7558418500000004</v>
      </c>
      <c r="AD932" s="118"/>
      <c r="AE932" s="117">
        <f t="shared" si="128"/>
        <v>0</v>
      </c>
      <c r="AF932" s="117">
        <f t="shared" si="129"/>
        <v>0</v>
      </c>
      <c r="AG932" s="119">
        <f t="shared" si="130"/>
        <v>10</v>
      </c>
      <c r="AH932" s="120">
        <f t="shared" si="131"/>
        <v>735.90000000000009</v>
      </c>
      <c r="AI932" s="121">
        <f t="shared" si="132"/>
        <v>5.7558418500000004</v>
      </c>
      <c r="AJ932" s="122" t="str">
        <f>+C932</f>
        <v>SINGAPORE</v>
      </c>
      <c r="AK932" s="122" t="str">
        <f>IF(ISNA(VLOOKUP(postponeList!D932,[1]Sheet!$A$2:$B$12,2,FALSE))," ",(VLOOKUP(postponeList!D932,[1]Sheet!$A$2:$B$12,2,FALSE)))</f>
        <v>PESGD</v>
      </c>
      <c r="AL932" s="122" t="str">
        <f>IF(ISNA(VLOOKUP(E932,[1]Sheet!$G$2:$H$40,2,FALSE))," ",VLOOKUP(E932,[1]Sheet!$G$2:$H$40,2,FALSE))</f>
        <v>SOJITZ</v>
      </c>
      <c r="AM932" s="122" t="str">
        <f>IF(ISNA(VLOOKUP(G932,[1]Sheet!$K$2:$L$159,2,FALSE))," ",(VLOOKUP(G932,[1]Sheet!$K$2:$L$159,2,FALSE)))</f>
        <v>CAPITAL</v>
      </c>
      <c r="AN932" s="122" t="str">
        <f>IF(ISNA(VLOOKUP(I932&amp;C932,[1]Sheet!$D$2:$E$228,2,FALSE))," ",VLOOKUP(I932&amp;C932,[1]Sheet!$D$2:$E$228,2,FALSE))</f>
        <v>Daniel, Nishimura</v>
      </c>
      <c r="AO932" s="122" t="str">
        <f>+I932&amp;C932</f>
        <v>KDKSINGAPORE</v>
      </c>
      <c r="AP932" s="122" t="str">
        <f>C932&amp;D932&amp;E932&amp;G932&amp;I932&amp;O932</f>
        <v>SINGAPORE32100303585KDKMAR</v>
      </c>
      <c r="AQ932" s="122" t="str">
        <f>B932&amp;D932&amp;N932</f>
        <v xml:space="preserve">SOUTH EAST ASIA32100CM </v>
      </c>
      <c r="AR932" s="123" t="str">
        <f>+D932&amp;J932</f>
        <v>32100SE</v>
      </c>
      <c r="AS932" s="124" t="str">
        <f t="shared" si="133"/>
        <v/>
      </c>
      <c r="AT932" s="125" t="str">
        <f t="shared" si="134"/>
        <v>27CHHNAZ</v>
      </c>
      <c r="AU932" s="125" t="str">
        <f>IF(NOT(AT932=""),VLOOKUP(AT932,[1]PSI_Category!A:B,2,0),"")</f>
        <v>C/M</v>
      </c>
      <c r="AV932" s="125" t="s">
        <v>535</v>
      </c>
      <c r="AW932" s="125" t="s">
        <v>535</v>
      </c>
      <c r="AX932" s="125" t="s">
        <v>535</v>
      </c>
    </row>
    <row r="933" spans="1:50" s="133" customFormat="1" ht="11.4" customHeight="1" x14ac:dyDescent="0.3">
      <c r="A933" s="103"/>
      <c r="B933" s="104" t="s">
        <v>1866</v>
      </c>
      <c r="C933" s="105" t="s">
        <v>1962</v>
      </c>
      <c r="D933" s="106">
        <v>32100</v>
      </c>
      <c r="E933" s="107">
        <v>303</v>
      </c>
      <c r="F933" s="105" t="s">
        <v>1841</v>
      </c>
      <c r="G933" s="107">
        <v>585</v>
      </c>
      <c r="H933" s="105" t="s">
        <v>1963</v>
      </c>
      <c r="I933" s="105" t="s">
        <v>1773</v>
      </c>
      <c r="J933" s="107" t="s">
        <v>293</v>
      </c>
      <c r="K933" s="105">
        <v>92011244</v>
      </c>
      <c r="L933" s="105" t="s">
        <v>2767</v>
      </c>
      <c r="M933" s="105" t="s">
        <v>2783</v>
      </c>
      <c r="N933" s="105" t="s">
        <v>1766</v>
      </c>
      <c r="O933" s="108" t="s">
        <v>160</v>
      </c>
      <c r="P933" s="109" t="s">
        <v>1777</v>
      </c>
      <c r="Q933" s="110"/>
      <c r="R933" s="110"/>
      <c r="S933" s="110"/>
      <c r="T933" s="110"/>
      <c r="U933" s="111"/>
      <c r="V933" s="111"/>
      <c r="W933" s="112"/>
      <c r="X933" s="113"/>
      <c r="Y933" s="114" t="s">
        <v>285</v>
      </c>
      <c r="Z933" s="115">
        <v>233.68</v>
      </c>
      <c r="AA933" s="116">
        <v>22</v>
      </c>
      <c r="AB933" s="117">
        <f t="shared" si="126"/>
        <v>5140.96</v>
      </c>
      <c r="AC933" s="117">
        <f t="shared" si="127"/>
        <v>40.210018640000001</v>
      </c>
      <c r="AD933" s="118"/>
      <c r="AE933" s="117">
        <f t="shared" si="128"/>
        <v>0</v>
      </c>
      <c r="AF933" s="117">
        <f t="shared" si="129"/>
        <v>0</v>
      </c>
      <c r="AG933" s="119">
        <f t="shared" si="130"/>
        <v>22</v>
      </c>
      <c r="AH933" s="120">
        <f t="shared" si="131"/>
        <v>5140.96</v>
      </c>
      <c r="AI933" s="121">
        <f t="shared" si="132"/>
        <v>40.210018640000001</v>
      </c>
      <c r="AJ933" s="122" t="str">
        <f>+C933</f>
        <v>SINGAPORE</v>
      </c>
      <c r="AK933" s="122" t="str">
        <f>IF(ISNA(VLOOKUP(postponeList!D933,[1]Sheet!$A$2:$B$12,2,FALSE))," ",(VLOOKUP(postponeList!D933,[1]Sheet!$A$2:$B$12,2,FALSE)))</f>
        <v>PESGD</v>
      </c>
      <c r="AL933" s="122" t="str">
        <f>IF(ISNA(VLOOKUP(E933,[1]Sheet!$G$2:$H$40,2,FALSE))," ",VLOOKUP(E933,[1]Sheet!$G$2:$H$40,2,FALSE))</f>
        <v>SOJITZ</v>
      </c>
      <c r="AM933" s="122" t="str">
        <f>IF(ISNA(VLOOKUP(G933,[1]Sheet!$K$2:$L$159,2,FALSE))," ",(VLOOKUP(G933,[1]Sheet!$K$2:$L$159,2,FALSE)))</f>
        <v>CAPITAL</v>
      </c>
      <c r="AN933" s="122" t="str">
        <f>IF(ISNA(VLOOKUP(I933&amp;C933,[1]Sheet!$D$2:$E$228,2,FALSE))," ",VLOOKUP(I933&amp;C933,[1]Sheet!$D$2:$E$228,2,FALSE))</f>
        <v>Daniel, Nishimura</v>
      </c>
      <c r="AO933" s="122" t="str">
        <f>+I933&amp;C933</f>
        <v>KDKSINGAPORE</v>
      </c>
      <c r="AP933" s="122" t="str">
        <f>C933&amp;D933&amp;E933&amp;G933&amp;I933&amp;O933</f>
        <v>SINGAPORE32100303585KDKMAR</v>
      </c>
      <c r="AQ933" s="122" t="str">
        <f>B933&amp;D933&amp;N933</f>
        <v xml:space="preserve">SOUTH EAST ASIA32100AC </v>
      </c>
      <c r="AR933" s="123" t="str">
        <f>+D933&amp;J933</f>
        <v>32100SE</v>
      </c>
      <c r="AS933" s="124" t="str">
        <f t="shared" si="133"/>
        <v/>
      </c>
      <c r="AT933" s="125" t="str">
        <f t="shared" si="134"/>
        <v>3009UANAZ</v>
      </c>
      <c r="AU933" s="125" t="str">
        <f>IF(NOT(AT933=""),VLOOKUP(AT933,[1]PSI_Category!A:B,2,0),"")</f>
        <v>A/C</v>
      </c>
      <c r="AV933" s="125" t="s">
        <v>545</v>
      </c>
      <c r="AW933" s="125" t="s">
        <v>545</v>
      </c>
      <c r="AX933" s="125" t="s">
        <v>545</v>
      </c>
    </row>
    <row r="934" spans="1:50" s="133" customFormat="1" ht="11.4" customHeight="1" x14ac:dyDescent="0.3">
      <c r="A934" s="103"/>
      <c r="B934" s="104" t="s">
        <v>1866</v>
      </c>
      <c r="C934" s="105" t="s">
        <v>1962</v>
      </c>
      <c r="D934" s="106">
        <v>32100</v>
      </c>
      <c r="E934" s="107">
        <v>303</v>
      </c>
      <c r="F934" s="105" t="s">
        <v>1841</v>
      </c>
      <c r="G934" s="107">
        <v>585</v>
      </c>
      <c r="H934" s="105" t="s">
        <v>1963</v>
      </c>
      <c r="I934" s="105" t="s">
        <v>1773</v>
      </c>
      <c r="J934" s="107" t="s">
        <v>293</v>
      </c>
      <c r="K934" s="105">
        <v>92011244</v>
      </c>
      <c r="L934" s="105" t="s">
        <v>2767</v>
      </c>
      <c r="M934" s="105" t="s">
        <v>2773</v>
      </c>
      <c r="N934" s="105" t="s">
        <v>1766</v>
      </c>
      <c r="O934" s="108" t="s">
        <v>160</v>
      </c>
      <c r="P934" s="109" t="s">
        <v>1777</v>
      </c>
      <c r="Q934" s="110"/>
      <c r="R934" s="110"/>
      <c r="S934" s="110"/>
      <c r="T934" s="110"/>
      <c r="U934" s="111"/>
      <c r="V934" s="111"/>
      <c r="W934" s="112"/>
      <c r="X934" s="113"/>
      <c r="Y934" s="114" t="s">
        <v>285</v>
      </c>
      <c r="Z934" s="115">
        <v>244</v>
      </c>
      <c r="AA934" s="116">
        <v>25</v>
      </c>
      <c r="AB934" s="117">
        <f t="shared" si="126"/>
        <v>6100</v>
      </c>
      <c r="AC934" s="117">
        <f t="shared" si="127"/>
        <v>47.711150000000004</v>
      </c>
      <c r="AD934" s="118"/>
      <c r="AE934" s="117">
        <f t="shared" si="128"/>
        <v>0</v>
      </c>
      <c r="AF934" s="117">
        <f t="shared" si="129"/>
        <v>0</v>
      </c>
      <c r="AG934" s="119">
        <f t="shared" si="130"/>
        <v>25</v>
      </c>
      <c r="AH934" s="120">
        <f t="shared" si="131"/>
        <v>6100</v>
      </c>
      <c r="AI934" s="121">
        <f t="shared" si="132"/>
        <v>47.711150000000004</v>
      </c>
      <c r="AJ934" s="122" t="str">
        <f>+C934</f>
        <v>SINGAPORE</v>
      </c>
      <c r="AK934" s="122" t="str">
        <f>IF(ISNA(VLOOKUP(postponeList!D934,[1]Sheet!$A$2:$B$12,2,FALSE))," ",(VLOOKUP(postponeList!D934,[1]Sheet!$A$2:$B$12,2,FALSE)))</f>
        <v>PESGD</v>
      </c>
      <c r="AL934" s="122" t="str">
        <f>IF(ISNA(VLOOKUP(E934,[1]Sheet!$G$2:$H$40,2,FALSE))," ",VLOOKUP(E934,[1]Sheet!$G$2:$H$40,2,FALSE))</f>
        <v>SOJITZ</v>
      </c>
      <c r="AM934" s="122" t="str">
        <f>IF(ISNA(VLOOKUP(G934,[1]Sheet!$K$2:$L$159,2,FALSE))," ",(VLOOKUP(G934,[1]Sheet!$K$2:$L$159,2,FALSE)))</f>
        <v>CAPITAL</v>
      </c>
      <c r="AN934" s="122" t="str">
        <f>IF(ISNA(VLOOKUP(I934&amp;C934,[1]Sheet!$D$2:$E$228,2,FALSE))," ",VLOOKUP(I934&amp;C934,[1]Sheet!$D$2:$E$228,2,FALSE))</f>
        <v>Daniel, Nishimura</v>
      </c>
      <c r="AO934" s="122" t="str">
        <f>+I934&amp;C934</f>
        <v>KDKSINGAPORE</v>
      </c>
      <c r="AP934" s="122" t="str">
        <f>C934&amp;D934&amp;E934&amp;G934&amp;I934&amp;O934</f>
        <v>SINGAPORE32100303585KDKMAR</v>
      </c>
      <c r="AQ934" s="122" t="str">
        <f>B934&amp;D934&amp;N934</f>
        <v xml:space="preserve">SOUTH EAST ASIA32100AC </v>
      </c>
      <c r="AR934" s="123" t="str">
        <f>+D934&amp;J934</f>
        <v>32100SE</v>
      </c>
      <c r="AS934" s="124" t="str">
        <f t="shared" si="133"/>
        <v/>
      </c>
      <c r="AT934" s="125" t="str">
        <f t="shared" si="134"/>
        <v>3012UANAZ</v>
      </c>
      <c r="AU934" s="125" t="str">
        <f>IF(NOT(AT934=""),VLOOKUP(AT934,[1]PSI_Category!A:B,2,0),"")</f>
        <v>A/C</v>
      </c>
      <c r="AV934" s="125" t="s">
        <v>545</v>
      </c>
      <c r="AW934" s="125" t="s">
        <v>545</v>
      </c>
      <c r="AX934" s="125" t="s">
        <v>545</v>
      </c>
    </row>
    <row r="935" spans="1:50" s="133" customFormat="1" ht="11.4" customHeight="1" x14ac:dyDescent="0.3">
      <c r="A935" s="103"/>
      <c r="B935" s="104" t="s">
        <v>1866</v>
      </c>
      <c r="C935" s="105" t="s">
        <v>1962</v>
      </c>
      <c r="D935" s="106">
        <v>32100</v>
      </c>
      <c r="E935" s="107">
        <v>303</v>
      </c>
      <c r="F935" s="105" t="s">
        <v>1841</v>
      </c>
      <c r="G935" s="107">
        <v>585</v>
      </c>
      <c r="H935" s="105" t="s">
        <v>1963</v>
      </c>
      <c r="I935" s="105" t="s">
        <v>1773</v>
      </c>
      <c r="J935" s="107" t="s">
        <v>293</v>
      </c>
      <c r="K935" s="105">
        <v>92011244</v>
      </c>
      <c r="L935" s="105" t="s">
        <v>2767</v>
      </c>
      <c r="M935" s="105" t="s">
        <v>2775</v>
      </c>
      <c r="N935" s="105" t="s">
        <v>1831</v>
      </c>
      <c r="O935" s="108" t="s">
        <v>160</v>
      </c>
      <c r="P935" s="109" t="s">
        <v>1777</v>
      </c>
      <c r="Q935" s="110"/>
      <c r="R935" s="110"/>
      <c r="S935" s="110"/>
      <c r="T935" s="110"/>
      <c r="U935" s="111"/>
      <c r="V935" s="111"/>
      <c r="W935" s="112"/>
      <c r="X935" s="113"/>
      <c r="Y935" s="114" t="s">
        <v>285</v>
      </c>
      <c r="Z935" s="115">
        <v>105.39</v>
      </c>
      <c r="AA935" s="116">
        <v>10</v>
      </c>
      <c r="AB935" s="117">
        <f t="shared" si="126"/>
        <v>1053.9000000000001</v>
      </c>
      <c r="AC935" s="117">
        <f t="shared" si="127"/>
        <v>8.2430788500000016</v>
      </c>
      <c r="AD935" s="118"/>
      <c r="AE935" s="117">
        <f t="shared" si="128"/>
        <v>0</v>
      </c>
      <c r="AF935" s="117">
        <f t="shared" si="129"/>
        <v>0</v>
      </c>
      <c r="AG935" s="119">
        <f t="shared" si="130"/>
        <v>10</v>
      </c>
      <c r="AH935" s="120">
        <f t="shared" si="131"/>
        <v>1053.9000000000001</v>
      </c>
      <c r="AI935" s="121">
        <f t="shared" si="132"/>
        <v>8.2430788500000016</v>
      </c>
      <c r="AJ935" s="122" t="str">
        <f>+C935</f>
        <v>SINGAPORE</v>
      </c>
      <c r="AK935" s="122" t="str">
        <f>IF(ISNA(VLOOKUP(postponeList!D935,[1]Sheet!$A$2:$B$12,2,FALSE))," ",(VLOOKUP(postponeList!D935,[1]Sheet!$A$2:$B$12,2,FALSE)))</f>
        <v>PESGD</v>
      </c>
      <c r="AL935" s="122" t="str">
        <f>IF(ISNA(VLOOKUP(E935,[1]Sheet!$G$2:$H$40,2,FALSE))," ",VLOOKUP(E935,[1]Sheet!$G$2:$H$40,2,FALSE))</f>
        <v>SOJITZ</v>
      </c>
      <c r="AM935" s="122" t="str">
        <f>IF(ISNA(VLOOKUP(G935,[1]Sheet!$K$2:$L$159,2,FALSE))," ",(VLOOKUP(G935,[1]Sheet!$K$2:$L$159,2,FALSE)))</f>
        <v>CAPITAL</v>
      </c>
      <c r="AN935" s="122" t="str">
        <f>IF(ISNA(VLOOKUP(I935&amp;C935,[1]Sheet!$D$2:$E$228,2,FALSE))," ",VLOOKUP(I935&amp;C935,[1]Sheet!$D$2:$E$228,2,FALSE))</f>
        <v>Daniel, Nishimura</v>
      </c>
      <c r="AO935" s="122" t="str">
        <f>+I935&amp;C935</f>
        <v>KDKSINGAPORE</v>
      </c>
      <c r="AP935" s="122" t="str">
        <f>C935&amp;D935&amp;E935&amp;G935&amp;I935&amp;O935</f>
        <v>SINGAPORE32100303585KDKMAR</v>
      </c>
      <c r="AQ935" s="122" t="str">
        <f>B935&amp;D935&amp;N935</f>
        <v xml:space="preserve">SOUTH EAST ASIA32100CM </v>
      </c>
      <c r="AR935" s="123" t="str">
        <f>+D935&amp;J935</f>
        <v>32100SE</v>
      </c>
      <c r="AS935" s="124" t="str">
        <f t="shared" si="133"/>
        <v/>
      </c>
      <c r="AT935" s="125" t="str">
        <f t="shared" si="134"/>
        <v>32CHHNAZ</v>
      </c>
      <c r="AU935" s="125" t="str">
        <f>IF(NOT(AT935=""),VLOOKUP(AT935,[1]PSI_Category!A:B,2,0),"")</f>
        <v>C/M</v>
      </c>
      <c r="AV935" s="125" t="s">
        <v>535</v>
      </c>
      <c r="AW935" s="125" t="s">
        <v>535</v>
      </c>
      <c r="AX935" s="125" t="s">
        <v>535</v>
      </c>
    </row>
    <row r="936" spans="1:50" s="133" customFormat="1" ht="11.4" customHeight="1" x14ac:dyDescent="0.3">
      <c r="A936" s="103"/>
      <c r="B936" s="104" t="s">
        <v>1866</v>
      </c>
      <c r="C936" s="105" t="s">
        <v>1962</v>
      </c>
      <c r="D936" s="106">
        <v>32100</v>
      </c>
      <c r="E936" s="107">
        <v>303</v>
      </c>
      <c r="F936" s="105" t="s">
        <v>1841</v>
      </c>
      <c r="G936" s="107">
        <v>585</v>
      </c>
      <c r="H936" s="105" t="s">
        <v>1963</v>
      </c>
      <c r="I936" s="105" t="s">
        <v>1773</v>
      </c>
      <c r="J936" s="107" t="s">
        <v>293</v>
      </c>
      <c r="K936" s="105">
        <v>92011244</v>
      </c>
      <c r="L936" s="105" t="s">
        <v>2767</v>
      </c>
      <c r="M936" s="105" t="s">
        <v>2784</v>
      </c>
      <c r="N936" s="105" t="s">
        <v>1766</v>
      </c>
      <c r="O936" s="108" t="s">
        <v>160</v>
      </c>
      <c r="P936" s="109" t="s">
        <v>1777</v>
      </c>
      <c r="Q936" s="110"/>
      <c r="R936" s="110"/>
      <c r="S936" s="110"/>
      <c r="T936" s="110"/>
      <c r="U936" s="111"/>
      <c r="V936" s="111"/>
      <c r="W936" s="112"/>
      <c r="X936" s="113"/>
      <c r="Y936" s="114" t="s">
        <v>285</v>
      </c>
      <c r="Z936" s="115">
        <v>244.36</v>
      </c>
      <c r="AA936" s="116">
        <v>4</v>
      </c>
      <c r="AB936" s="117">
        <f t="shared" si="126"/>
        <v>977.44</v>
      </c>
      <c r="AC936" s="117">
        <f t="shared" si="127"/>
        <v>7.6450469600000002</v>
      </c>
      <c r="AD936" s="118"/>
      <c r="AE936" s="117">
        <f t="shared" si="128"/>
        <v>0</v>
      </c>
      <c r="AF936" s="117">
        <f t="shared" si="129"/>
        <v>0</v>
      </c>
      <c r="AG936" s="119">
        <f t="shared" si="130"/>
        <v>4</v>
      </c>
      <c r="AH936" s="120">
        <f t="shared" si="131"/>
        <v>977.44</v>
      </c>
      <c r="AI936" s="121">
        <f t="shared" si="132"/>
        <v>7.6450469600000002</v>
      </c>
      <c r="AJ936" s="122" t="str">
        <f>+C936</f>
        <v>SINGAPORE</v>
      </c>
      <c r="AK936" s="122" t="str">
        <f>IF(ISNA(VLOOKUP(postponeList!D936,[1]Sheet!$A$2:$B$12,2,FALSE))," ",(VLOOKUP(postponeList!D936,[1]Sheet!$A$2:$B$12,2,FALSE)))</f>
        <v>PESGD</v>
      </c>
      <c r="AL936" s="122" t="str">
        <f>IF(ISNA(VLOOKUP(E936,[1]Sheet!$G$2:$H$40,2,FALSE))," ",VLOOKUP(E936,[1]Sheet!$G$2:$H$40,2,FALSE))</f>
        <v>SOJITZ</v>
      </c>
      <c r="AM936" s="122" t="str">
        <f>IF(ISNA(VLOOKUP(G936,[1]Sheet!$K$2:$L$159,2,FALSE))," ",(VLOOKUP(G936,[1]Sheet!$K$2:$L$159,2,FALSE)))</f>
        <v>CAPITAL</v>
      </c>
      <c r="AN936" s="122" t="str">
        <f>IF(ISNA(VLOOKUP(I936&amp;C936,[1]Sheet!$D$2:$E$228,2,FALSE))," ",VLOOKUP(I936&amp;C936,[1]Sheet!$D$2:$E$228,2,FALSE))</f>
        <v>Daniel, Nishimura</v>
      </c>
      <c r="AO936" s="122" t="str">
        <f>+I936&amp;C936</f>
        <v>KDKSINGAPORE</v>
      </c>
      <c r="AP936" s="122" t="str">
        <f>C936&amp;D936&amp;E936&amp;G936&amp;I936&amp;O936</f>
        <v>SINGAPORE32100303585KDKMAR</v>
      </c>
      <c r="AQ936" s="122" t="str">
        <f>B936&amp;D936&amp;N936</f>
        <v xml:space="preserve">SOUTH EAST ASIA32100AC </v>
      </c>
      <c r="AR936" s="123" t="str">
        <f>+D936&amp;J936</f>
        <v>32100SE</v>
      </c>
      <c r="AS936" s="124" t="str">
        <f t="shared" si="133"/>
        <v/>
      </c>
      <c r="AT936" s="125" t="str">
        <f t="shared" si="134"/>
        <v>3509UANAZ</v>
      </c>
      <c r="AU936" s="125" t="str">
        <f>IF(NOT(AT936=""),VLOOKUP(AT936,[1]PSI_Category!A:B,2,0),"")</f>
        <v>A/C</v>
      </c>
      <c r="AV936" s="125" t="s">
        <v>545</v>
      </c>
      <c r="AW936" s="125" t="s">
        <v>545</v>
      </c>
      <c r="AX936" s="125" t="s">
        <v>545</v>
      </c>
    </row>
    <row r="937" spans="1:50" s="133" customFormat="1" ht="11.4" customHeight="1" x14ac:dyDescent="0.3">
      <c r="A937" s="103"/>
      <c r="B937" s="104" t="s">
        <v>1866</v>
      </c>
      <c r="C937" s="105" t="s">
        <v>1962</v>
      </c>
      <c r="D937" s="106">
        <v>32100</v>
      </c>
      <c r="E937" s="107">
        <v>303</v>
      </c>
      <c r="F937" s="105" t="s">
        <v>1841</v>
      </c>
      <c r="G937" s="107">
        <v>585</v>
      </c>
      <c r="H937" s="105" t="s">
        <v>1963</v>
      </c>
      <c r="I937" s="105" t="s">
        <v>1773</v>
      </c>
      <c r="J937" s="107" t="s">
        <v>293</v>
      </c>
      <c r="K937" s="105">
        <v>92011244</v>
      </c>
      <c r="L937" s="105" t="s">
        <v>2767</v>
      </c>
      <c r="M937" s="105" t="s">
        <v>2785</v>
      </c>
      <c r="N937" s="105" t="s">
        <v>1766</v>
      </c>
      <c r="O937" s="108" t="s">
        <v>160</v>
      </c>
      <c r="P937" s="109" t="s">
        <v>1777</v>
      </c>
      <c r="Q937" s="110"/>
      <c r="R937" s="110"/>
      <c r="S937" s="110"/>
      <c r="T937" s="110"/>
      <c r="U937" s="111"/>
      <c r="V937" s="111"/>
      <c r="W937" s="112"/>
      <c r="X937" s="113"/>
      <c r="Y937" s="114" t="s">
        <v>285</v>
      </c>
      <c r="Z937" s="115">
        <v>281.36</v>
      </c>
      <c r="AA937" s="116">
        <v>6</v>
      </c>
      <c r="AB937" s="117">
        <f t="shared" si="126"/>
        <v>1688.16</v>
      </c>
      <c r="AC937" s="117">
        <f t="shared" si="127"/>
        <v>13.203943440000002</v>
      </c>
      <c r="AD937" s="118"/>
      <c r="AE937" s="117">
        <f t="shared" si="128"/>
        <v>0</v>
      </c>
      <c r="AF937" s="117">
        <f t="shared" si="129"/>
        <v>0</v>
      </c>
      <c r="AG937" s="119">
        <f t="shared" si="130"/>
        <v>6</v>
      </c>
      <c r="AH937" s="120">
        <f t="shared" si="131"/>
        <v>1688.16</v>
      </c>
      <c r="AI937" s="121">
        <f t="shared" si="132"/>
        <v>13.203943440000002</v>
      </c>
      <c r="AJ937" s="122" t="str">
        <f>+C937</f>
        <v>SINGAPORE</v>
      </c>
      <c r="AK937" s="122" t="str">
        <f>IF(ISNA(VLOOKUP(postponeList!D937,[1]Sheet!$A$2:$B$12,2,FALSE))," ",(VLOOKUP(postponeList!D937,[1]Sheet!$A$2:$B$12,2,FALSE)))</f>
        <v>PESGD</v>
      </c>
      <c r="AL937" s="122" t="str">
        <f>IF(ISNA(VLOOKUP(E937,[1]Sheet!$G$2:$H$40,2,FALSE))," ",VLOOKUP(E937,[1]Sheet!$G$2:$H$40,2,FALSE))</f>
        <v>SOJITZ</v>
      </c>
      <c r="AM937" s="122" t="str">
        <f>IF(ISNA(VLOOKUP(G937,[1]Sheet!$K$2:$L$159,2,FALSE))," ",(VLOOKUP(G937,[1]Sheet!$K$2:$L$159,2,FALSE)))</f>
        <v>CAPITAL</v>
      </c>
      <c r="AN937" s="122" t="str">
        <f>IF(ISNA(VLOOKUP(I937&amp;C937,[1]Sheet!$D$2:$E$228,2,FALSE))," ",VLOOKUP(I937&amp;C937,[1]Sheet!$D$2:$E$228,2,FALSE))</f>
        <v>Daniel, Nishimura</v>
      </c>
      <c r="AO937" s="122" t="str">
        <f>+I937&amp;C937</f>
        <v>KDKSINGAPORE</v>
      </c>
      <c r="AP937" s="122" t="str">
        <f>C937&amp;D937&amp;E937&amp;G937&amp;I937&amp;O937</f>
        <v>SINGAPORE32100303585KDKMAR</v>
      </c>
      <c r="AQ937" s="122" t="str">
        <f>B937&amp;D937&amp;N937</f>
        <v xml:space="preserve">SOUTH EAST ASIA32100AC </v>
      </c>
      <c r="AR937" s="123" t="str">
        <f>+D937&amp;J937</f>
        <v>32100SE</v>
      </c>
      <c r="AS937" s="124" t="str">
        <f t="shared" si="133"/>
        <v/>
      </c>
      <c r="AT937" s="125" t="str">
        <f t="shared" si="134"/>
        <v>3512UANAZ</v>
      </c>
      <c r="AU937" s="125" t="str">
        <f>IF(NOT(AT937=""),VLOOKUP(AT937,[1]PSI_Category!A:B,2,0),"")</f>
        <v>A/C</v>
      </c>
      <c r="AV937" s="125" t="s">
        <v>545</v>
      </c>
      <c r="AW937" s="125" t="s">
        <v>545</v>
      </c>
      <c r="AX937" s="125" t="s">
        <v>545</v>
      </c>
    </row>
    <row r="938" spans="1:50" s="133" customFormat="1" ht="11.4" customHeight="1" x14ac:dyDescent="0.3">
      <c r="A938" s="103"/>
      <c r="B938" s="104" t="s">
        <v>1866</v>
      </c>
      <c r="C938" s="105" t="s">
        <v>1962</v>
      </c>
      <c r="D938" s="106">
        <v>32100</v>
      </c>
      <c r="E938" s="107">
        <v>303</v>
      </c>
      <c r="F938" s="105" t="s">
        <v>1841</v>
      </c>
      <c r="G938" s="107">
        <v>585</v>
      </c>
      <c r="H938" s="105" t="s">
        <v>1963</v>
      </c>
      <c r="I938" s="105" t="s">
        <v>1773</v>
      </c>
      <c r="J938" s="107" t="s">
        <v>293</v>
      </c>
      <c r="K938" s="105">
        <v>92011244</v>
      </c>
      <c r="L938" s="131" t="s">
        <v>2767</v>
      </c>
      <c r="M938" s="105" t="s">
        <v>2786</v>
      </c>
      <c r="N938" s="105" t="s">
        <v>1809</v>
      </c>
      <c r="O938" s="108" t="s">
        <v>160</v>
      </c>
      <c r="P938" s="109" t="s">
        <v>1777</v>
      </c>
      <c r="Q938" s="110"/>
      <c r="R938" s="110"/>
      <c r="S938" s="110"/>
      <c r="T938" s="110"/>
      <c r="U938" s="111"/>
      <c r="V938" s="111"/>
      <c r="W938" s="112"/>
      <c r="X938" s="113"/>
      <c r="Y938" s="114" t="s">
        <v>285</v>
      </c>
      <c r="Z938" s="115">
        <v>71.94</v>
      </c>
      <c r="AA938" s="116">
        <v>4</v>
      </c>
      <c r="AB938" s="117">
        <f t="shared" si="126"/>
        <v>287.76</v>
      </c>
      <c r="AC938" s="117">
        <f t="shared" si="127"/>
        <v>2.2507148400000001</v>
      </c>
      <c r="AD938" s="118"/>
      <c r="AE938" s="117">
        <f t="shared" si="128"/>
        <v>0</v>
      </c>
      <c r="AF938" s="117">
        <f t="shared" si="129"/>
        <v>0</v>
      </c>
      <c r="AG938" s="119">
        <f t="shared" si="130"/>
        <v>4</v>
      </c>
      <c r="AH938" s="120">
        <f t="shared" si="131"/>
        <v>287.76</v>
      </c>
      <c r="AI938" s="121">
        <f t="shared" si="132"/>
        <v>2.2507148400000001</v>
      </c>
      <c r="AJ938" s="122" t="str">
        <f>+C938</f>
        <v>SINGAPORE</v>
      </c>
      <c r="AK938" s="122" t="str">
        <f>IF(ISNA(VLOOKUP(postponeList!D938,[1]Sheet!$A$2:$B$12,2,FALSE))," ",(VLOOKUP(postponeList!D938,[1]Sheet!$A$2:$B$12,2,FALSE)))</f>
        <v>PESGD</v>
      </c>
      <c r="AL938" s="122" t="str">
        <f>IF(ISNA(VLOOKUP(E938,[1]Sheet!$G$2:$H$40,2,FALSE))," ",VLOOKUP(E938,[1]Sheet!$G$2:$H$40,2,FALSE))</f>
        <v>SOJITZ</v>
      </c>
      <c r="AM938" s="122" t="str">
        <f>IF(ISNA(VLOOKUP(G938,[1]Sheet!$K$2:$L$159,2,FALSE))," ",(VLOOKUP(G938,[1]Sheet!$K$2:$L$159,2,FALSE)))</f>
        <v>CAPITAL</v>
      </c>
      <c r="AN938" s="122" t="str">
        <f>IF(ISNA(VLOOKUP(I938&amp;C938,[1]Sheet!$D$2:$E$228,2,FALSE))," ",VLOOKUP(I938&amp;C938,[1]Sheet!$D$2:$E$228,2,FALSE))</f>
        <v>Daniel, Nishimura</v>
      </c>
      <c r="AO938" s="122" t="str">
        <f>+I938&amp;C938</f>
        <v>KDKSINGAPORE</v>
      </c>
      <c r="AP938" s="122" t="str">
        <f>C938&amp;D938&amp;E938&amp;G938&amp;I938&amp;O938</f>
        <v>SINGAPORE32100303585KDKMAR</v>
      </c>
      <c r="AQ938" s="122" t="str">
        <f>B938&amp;D938&amp;N938</f>
        <v xml:space="preserve">SOUTH EAST ASIA32100VF </v>
      </c>
      <c r="AR938" s="123" t="str">
        <f>+D938&amp;J938</f>
        <v>32100SE</v>
      </c>
      <c r="AS938" s="124" t="str">
        <f t="shared" si="133"/>
        <v/>
      </c>
      <c r="AT938" s="125" t="str">
        <f t="shared" si="134"/>
        <v>35GSCNA(MOTOR)Z</v>
      </c>
      <c r="AU938" s="125" t="str">
        <f>IF(NOT(AT938=""),VLOOKUP(AT938,[1]PSI_Category!A:B,2,0),"")</f>
        <v>H/V</v>
      </c>
      <c r="AV938" s="125" t="s">
        <v>552</v>
      </c>
      <c r="AW938" s="125" t="s">
        <v>552</v>
      </c>
      <c r="AX938" s="125" t="s">
        <v>552</v>
      </c>
    </row>
    <row r="939" spans="1:50" s="133" customFormat="1" ht="11.4" customHeight="1" x14ac:dyDescent="0.3">
      <c r="A939" s="103"/>
      <c r="B939" s="104" t="s">
        <v>1866</v>
      </c>
      <c r="C939" s="105" t="s">
        <v>1962</v>
      </c>
      <c r="D939" s="106">
        <v>32100</v>
      </c>
      <c r="E939" s="107">
        <v>303</v>
      </c>
      <c r="F939" s="105" t="s">
        <v>1841</v>
      </c>
      <c r="G939" s="107">
        <v>585</v>
      </c>
      <c r="H939" s="105" t="s">
        <v>1963</v>
      </c>
      <c r="I939" s="105" t="s">
        <v>1773</v>
      </c>
      <c r="J939" s="107" t="s">
        <v>293</v>
      </c>
      <c r="K939" s="105">
        <v>92011244</v>
      </c>
      <c r="L939" s="105" t="s">
        <v>2767</v>
      </c>
      <c r="M939" s="105" t="s">
        <v>2787</v>
      </c>
      <c r="N939" s="105" t="s">
        <v>1766</v>
      </c>
      <c r="O939" s="108" t="s">
        <v>160</v>
      </c>
      <c r="P939" s="109" t="s">
        <v>1777</v>
      </c>
      <c r="Q939" s="110"/>
      <c r="R939" s="110"/>
      <c r="S939" s="110"/>
      <c r="T939" s="110"/>
      <c r="U939" s="111"/>
      <c r="V939" s="111"/>
      <c r="W939" s="112"/>
      <c r="X939" s="113"/>
      <c r="Y939" s="114" t="s">
        <v>285</v>
      </c>
      <c r="Z939" s="115">
        <v>310.18</v>
      </c>
      <c r="AA939" s="116">
        <v>10</v>
      </c>
      <c r="AB939" s="117">
        <f t="shared" si="126"/>
        <v>3101.8</v>
      </c>
      <c r="AC939" s="117">
        <f t="shared" si="127"/>
        <v>24.260728700000005</v>
      </c>
      <c r="AD939" s="118"/>
      <c r="AE939" s="117">
        <f t="shared" si="128"/>
        <v>0</v>
      </c>
      <c r="AF939" s="117">
        <f t="shared" si="129"/>
        <v>0</v>
      </c>
      <c r="AG939" s="119">
        <f t="shared" si="130"/>
        <v>10</v>
      </c>
      <c r="AH939" s="120">
        <f t="shared" si="131"/>
        <v>3101.8</v>
      </c>
      <c r="AI939" s="121">
        <f t="shared" si="132"/>
        <v>24.260728700000005</v>
      </c>
      <c r="AJ939" s="122" t="str">
        <f>+C939</f>
        <v>SINGAPORE</v>
      </c>
      <c r="AK939" s="122" t="str">
        <f>IF(ISNA(VLOOKUP(postponeList!D939,[1]Sheet!$A$2:$B$12,2,FALSE))," ",(VLOOKUP(postponeList!D939,[1]Sheet!$A$2:$B$12,2,FALSE)))</f>
        <v>PESGD</v>
      </c>
      <c r="AL939" s="122" t="str">
        <f>IF(ISNA(VLOOKUP(E939,[1]Sheet!$G$2:$H$40,2,FALSE))," ",VLOOKUP(E939,[1]Sheet!$G$2:$H$40,2,FALSE))</f>
        <v>SOJITZ</v>
      </c>
      <c r="AM939" s="122" t="str">
        <f>IF(ISNA(VLOOKUP(G939,[1]Sheet!$K$2:$L$159,2,FALSE))," ",(VLOOKUP(G939,[1]Sheet!$K$2:$L$159,2,FALSE)))</f>
        <v>CAPITAL</v>
      </c>
      <c r="AN939" s="122" t="str">
        <f>IF(ISNA(VLOOKUP(I939&amp;C939,[1]Sheet!$D$2:$E$228,2,FALSE))," ",VLOOKUP(I939&amp;C939,[1]Sheet!$D$2:$E$228,2,FALSE))</f>
        <v>Daniel, Nishimura</v>
      </c>
      <c r="AO939" s="122" t="str">
        <f>+I939&amp;C939</f>
        <v>KDKSINGAPORE</v>
      </c>
      <c r="AP939" s="122" t="str">
        <f>C939&amp;D939&amp;E939&amp;G939&amp;I939&amp;O939</f>
        <v>SINGAPORE32100303585KDKMAR</v>
      </c>
      <c r="AQ939" s="122" t="str">
        <f>B939&amp;D939&amp;N939</f>
        <v xml:space="preserve">SOUTH EAST ASIA32100AC </v>
      </c>
      <c r="AR939" s="123" t="str">
        <f>+D939&amp;J939</f>
        <v>32100SE</v>
      </c>
      <c r="AS939" s="124" t="str">
        <f t="shared" si="133"/>
        <v/>
      </c>
      <c r="AT939" s="125" t="str">
        <f t="shared" si="134"/>
        <v>4012UANAZ</v>
      </c>
      <c r="AU939" s="125" t="str">
        <f>IF(NOT(AT939=""),VLOOKUP(AT939,[1]PSI_Category!A:B,2,0),"")</f>
        <v>A/C</v>
      </c>
      <c r="AV939" s="125" t="s">
        <v>545</v>
      </c>
      <c r="AW939" s="125" t="s">
        <v>545</v>
      </c>
      <c r="AX939" s="125" t="s">
        <v>545</v>
      </c>
    </row>
    <row r="940" spans="1:50" s="103" customFormat="1" ht="11.4" customHeight="1" x14ac:dyDescent="0.3">
      <c r="B940" s="104" t="s">
        <v>1866</v>
      </c>
      <c r="C940" s="105" t="s">
        <v>1962</v>
      </c>
      <c r="D940" s="105">
        <v>32100</v>
      </c>
      <c r="E940" s="105">
        <v>303</v>
      </c>
      <c r="F940" s="105" t="s">
        <v>1841</v>
      </c>
      <c r="G940" s="107">
        <v>585</v>
      </c>
      <c r="H940" s="105" t="s">
        <v>1963</v>
      </c>
      <c r="I940" s="105" t="s">
        <v>1773</v>
      </c>
      <c r="J940" s="107" t="s">
        <v>293</v>
      </c>
      <c r="K940" s="105">
        <v>92011244</v>
      </c>
      <c r="L940" s="105" t="s">
        <v>2767</v>
      </c>
      <c r="M940" s="105" t="s">
        <v>2778</v>
      </c>
      <c r="N940" s="105" t="s">
        <v>1809</v>
      </c>
      <c r="O940" s="108" t="s">
        <v>160</v>
      </c>
      <c r="P940" s="109" t="s">
        <v>1777</v>
      </c>
      <c r="Q940" s="110"/>
      <c r="R940" s="110"/>
      <c r="S940" s="110"/>
      <c r="T940" s="110"/>
      <c r="U940" s="111"/>
      <c r="V940" s="111"/>
      <c r="W940" s="112"/>
      <c r="X940" s="113"/>
      <c r="Y940" s="114" t="s">
        <v>285</v>
      </c>
      <c r="Z940" s="115">
        <v>95.39</v>
      </c>
      <c r="AA940" s="116">
        <v>4</v>
      </c>
      <c r="AB940" s="117">
        <f t="shared" si="126"/>
        <v>381.56</v>
      </c>
      <c r="AC940" s="117">
        <f t="shared" si="127"/>
        <v>2.9843715400000002</v>
      </c>
      <c r="AD940" s="118"/>
      <c r="AE940" s="117">
        <f t="shared" si="128"/>
        <v>0</v>
      </c>
      <c r="AF940" s="117">
        <f t="shared" si="129"/>
        <v>0</v>
      </c>
      <c r="AG940" s="119">
        <f t="shared" si="130"/>
        <v>4</v>
      </c>
      <c r="AH940" s="120">
        <f t="shared" si="131"/>
        <v>381.56</v>
      </c>
      <c r="AI940" s="121">
        <f t="shared" si="132"/>
        <v>2.9843715400000002</v>
      </c>
      <c r="AJ940" s="122" t="str">
        <f>+C940</f>
        <v>SINGAPORE</v>
      </c>
      <c r="AK940" s="122" t="str">
        <f>IF(ISNA(VLOOKUP(postponeList!D940,[1]Sheet!$A$2:$B$12,2,FALSE))," ",(VLOOKUP(postponeList!D940,[1]Sheet!$A$2:$B$12,2,FALSE)))</f>
        <v>PESGD</v>
      </c>
      <c r="AL940" s="122" t="str">
        <f>IF(ISNA(VLOOKUP(E940,[1]Sheet!$G$2:$H$40,2,FALSE))," ",VLOOKUP(E940,[1]Sheet!$G$2:$H$40,2,FALSE))</f>
        <v>SOJITZ</v>
      </c>
      <c r="AM940" s="122" t="str">
        <f>IF(ISNA(VLOOKUP(G940,[1]Sheet!$K$2:$L$159,2,FALSE))," ",(VLOOKUP(G940,[1]Sheet!$K$2:$L$159,2,FALSE)))</f>
        <v>CAPITAL</v>
      </c>
      <c r="AN940" s="122" t="str">
        <f>IF(ISNA(VLOOKUP(I940&amp;C940,[1]Sheet!$D$2:$E$228,2,FALSE))," ",VLOOKUP(I940&amp;C940,[1]Sheet!$D$2:$E$228,2,FALSE))</f>
        <v>Daniel, Nishimura</v>
      </c>
      <c r="AO940" s="122" t="str">
        <f>+I940&amp;C940</f>
        <v>KDKSINGAPORE</v>
      </c>
      <c r="AP940" s="122" t="str">
        <f>C940&amp;D940&amp;E940&amp;G940&amp;I940&amp;O940</f>
        <v>SINGAPORE32100303585KDKMAR</v>
      </c>
      <c r="AQ940" s="122" t="str">
        <f>B940&amp;D940&amp;N940</f>
        <v xml:space="preserve">SOUTH EAST ASIA32100VF </v>
      </c>
      <c r="AR940" s="123" t="str">
        <f>+D940&amp;J940</f>
        <v>32100SE</v>
      </c>
      <c r="AS940" s="124" t="str">
        <f t="shared" si="133"/>
        <v/>
      </c>
      <c r="AT940" s="125" t="str">
        <f t="shared" si="134"/>
        <v>40GSCNA(MOTOR)Z</v>
      </c>
      <c r="AU940" s="125" t="str">
        <f>IF(NOT(AT940=""),VLOOKUP(AT940,[1]PSI_Category!A:B,2,0),"")</f>
        <v>H/V</v>
      </c>
      <c r="AV940" s="125" t="s">
        <v>552</v>
      </c>
      <c r="AW940" s="125" t="s">
        <v>552</v>
      </c>
      <c r="AX940" s="125" t="s">
        <v>552</v>
      </c>
    </row>
    <row r="941" spans="1:50" s="103" customFormat="1" ht="11.4" customHeight="1" x14ac:dyDescent="0.3">
      <c r="B941" s="104" t="s">
        <v>1866</v>
      </c>
      <c r="C941" s="105" t="s">
        <v>1962</v>
      </c>
      <c r="D941" s="105">
        <v>32100</v>
      </c>
      <c r="E941" s="105">
        <v>664</v>
      </c>
      <c r="F941" s="105" t="s">
        <v>1861</v>
      </c>
      <c r="G941" s="107">
        <v>817</v>
      </c>
      <c r="H941" s="105" t="s">
        <v>2739</v>
      </c>
      <c r="I941" s="105" t="s">
        <v>298</v>
      </c>
      <c r="J941" s="107" t="s">
        <v>293</v>
      </c>
      <c r="K941" s="105">
        <v>92011873</v>
      </c>
      <c r="L941" s="105" t="s">
        <v>2788</v>
      </c>
      <c r="M941" s="105" t="s">
        <v>2789</v>
      </c>
      <c r="N941" s="105" t="s">
        <v>2062</v>
      </c>
      <c r="O941" s="108" t="s">
        <v>160</v>
      </c>
      <c r="P941" s="109" t="s">
        <v>1767</v>
      </c>
      <c r="Q941" s="110">
        <v>45370</v>
      </c>
      <c r="R941" s="110"/>
      <c r="S941" s="110">
        <v>45387</v>
      </c>
      <c r="T941" s="110"/>
      <c r="U941" s="111" t="s">
        <v>1952</v>
      </c>
      <c r="V941" s="111" t="s">
        <v>2118</v>
      </c>
      <c r="W941" s="112" t="s">
        <v>28</v>
      </c>
      <c r="X941" s="113" t="s">
        <v>2790</v>
      </c>
      <c r="Y941" s="114" t="s">
        <v>285</v>
      </c>
      <c r="Z941" s="115">
        <v>660.03</v>
      </c>
      <c r="AA941" s="116">
        <v>10</v>
      </c>
      <c r="AB941" s="117">
        <f t="shared" si="126"/>
        <v>6600.2999999999993</v>
      </c>
      <c r="AC941" s="117">
        <f t="shared" si="127"/>
        <v>51.624246450000001</v>
      </c>
      <c r="AD941" s="118">
        <v>10</v>
      </c>
      <c r="AE941" s="117">
        <f t="shared" si="128"/>
        <v>6600.2999999999993</v>
      </c>
      <c r="AF941" s="117">
        <f t="shared" si="129"/>
        <v>51.624246450000001</v>
      </c>
      <c r="AG941" s="119">
        <f t="shared" si="130"/>
        <v>0</v>
      </c>
      <c r="AH941" s="120">
        <f t="shared" si="131"/>
        <v>0</v>
      </c>
      <c r="AI941" s="121">
        <f t="shared" si="132"/>
        <v>0</v>
      </c>
      <c r="AJ941" s="122" t="str">
        <f>+C941</f>
        <v>SINGAPORE</v>
      </c>
      <c r="AK941" s="122" t="str">
        <f>IF(ISNA(VLOOKUP(postponeList!D941,[1]Sheet!$A$2:$B$12,2,FALSE))," ",(VLOOKUP(postponeList!D941,[1]Sheet!$A$2:$B$12,2,FALSE)))</f>
        <v>PESGD</v>
      </c>
      <c r="AL941" s="122" t="str">
        <f>IF(ISNA(VLOOKUP(E941,[1]Sheet!$G$2:$H$40,2,FALSE))," ",VLOOKUP(E941,[1]Sheet!$G$2:$H$40,2,FALSE))</f>
        <v>PSP</v>
      </c>
      <c r="AM941" s="122" t="str">
        <f>IF(ISNA(VLOOKUP(G941,[1]Sheet!$K$2:$L$159,2,FALSE))," ",(VLOOKUP(G941,[1]Sheet!$K$2:$L$159,2,FALSE)))</f>
        <v>PSP</v>
      </c>
      <c r="AN941" s="122" t="str">
        <f>IF(ISNA(VLOOKUP(I941&amp;C941,[1]Sheet!$D$2:$E$228,2,FALSE))," ",VLOOKUP(I941&amp;C941,[1]Sheet!$D$2:$E$228,2,FALSE))</f>
        <v>Daniel, Matsushima</v>
      </c>
      <c r="AO941" s="122" t="str">
        <f>+I941&amp;C941</f>
        <v>PANSINGAPORE</v>
      </c>
      <c r="AP941" s="122" t="str">
        <f>C941&amp;D941&amp;E941&amp;G941&amp;I941&amp;O941</f>
        <v>SINGAPORE32100664817PANMAR</v>
      </c>
      <c r="AQ941" s="122" t="str">
        <f>B941&amp;D941&amp;N941</f>
        <v xml:space="preserve">SOUTH EAST ASIA32100AP </v>
      </c>
      <c r="AR941" s="123" t="str">
        <f>+D941&amp;J941</f>
        <v>32100SE</v>
      </c>
      <c r="AS941" s="124" t="str">
        <f t="shared" si="133"/>
        <v>Ves</v>
      </c>
      <c r="AT941" s="125" t="str">
        <f t="shared" si="134"/>
        <v>F-JPW50AWS</v>
      </c>
      <c r="AU941" s="125" t="e">
        <f>IF(NOT(AT941=""),VLOOKUP(AT941,[1]PSI_Category!A:B,2,0),"")</f>
        <v>#N/A</v>
      </c>
      <c r="AV941" s="125" t="s">
        <v>2791</v>
      </c>
      <c r="AW941" s="125" t="s">
        <v>2791</v>
      </c>
      <c r="AX941" s="125" t="s">
        <v>2791</v>
      </c>
    </row>
    <row r="942" spans="1:50" s="103" customFormat="1" ht="11.4" customHeight="1" x14ac:dyDescent="0.3">
      <c r="B942" s="104" t="s">
        <v>1866</v>
      </c>
      <c r="C942" s="105" t="s">
        <v>1962</v>
      </c>
      <c r="D942" s="106">
        <v>32100</v>
      </c>
      <c r="E942" s="107">
        <v>664</v>
      </c>
      <c r="F942" s="105" t="s">
        <v>1861</v>
      </c>
      <c r="G942" s="107">
        <v>817</v>
      </c>
      <c r="H942" s="105" t="s">
        <v>2739</v>
      </c>
      <c r="I942" s="105" t="s">
        <v>298</v>
      </c>
      <c r="J942" s="107" t="s">
        <v>293</v>
      </c>
      <c r="K942" s="105">
        <v>92011875</v>
      </c>
      <c r="L942" s="131" t="s">
        <v>2792</v>
      </c>
      <c r="M942" s="105" t="s">
        <v>2793</v>
      </c>
      <c r="N942" s="105" t="s">
        <v>2062</v>
      </c>
      <c r="O942" s="108" t="s">
        <v>160</v>
      </c>
      <c r="P942" s="109" t="s">
        <v>1767</v>
      </c>
      <c r="Q942" s="110">
        <v>45355</v>
      </c>
      <c r="R942" s="110"/>
      <c r="S942" s="110">
        <v>45387</v>
      </c>
      <c r="T942" s="110"/>
      <c r="U942" s="111" t="s">
        <v>1952</v>
      </c>
      <c r="V942" s="111" t="s">
        <v>2118</v>
      </c>
      <c r="W942" s="112" t="s">
        <v>28</v>
      </c>
      <c r="X942" s="113" t="s">
        <v>2790</v>
      </c>
      <c r="Y942" s="114" t="s">
        <v>285</v>
      </c>
      <c r="Z942" s="115">
        <v>70.28</v>
      </c>
      <c r="AA942" s="116">
        <v>10</v>
      </c>
      <c r="AB942" s="117">
        <f t="shared" si="126"/>
        <v>702.8</v>
      </c>
      <c r="AC942" s="117">
        <f t="shared" si="127"/>
        <v>5.4969502000000006</v>
      </c>
      <c r="AD942" s="118">
        <v>10</v>
      </c>
      <c r="AE942" s="117">
        <f t="shared" si="128"/>
        <v>702.8</v>
      </c>
      <c r="AF942" s="117">
        <f t="shared" si="129"/>
        <v>5.4969502000000006</v>
      </c>
      <c r="AG942" s="119">
        <f t="shared" si="130"/>
        <v>0</v>
      </c>
      <c r="AH942" s="120">
        <f t="shared" si="131"/>
        <v>0</v>
      </c>
      <c r="AI942" s="121">
        <f t="shared" si="132"/>
        <v>0</v>
      </c>
      <c r="AJ942" s="122" t="str">
        <f>+C942</f>
        <v>SINGAPORE</v>
      </c>
      <c r="AK942" s="122" t="str">
        <f>IF(ISNA(VLOOKUP(postponeList!D942,[1]Sheet!$A$2:$B$12,2,FALSE))," ",(VLOOKUP(postponeList!D942,[1]Sheet!$A$2:$B$12,2,FALSE)))</f>
        <v>PESGD</v>
      </c>
      <c r="AL942" s="122" t="str">
        <f>IF(ISNA(VLOOKUP(E942,[1]Sheet!$G$2:$H$40,2,FALSE))," ",VLOOKUP(E942,[1]Sheet!$G$2:$H$40,2,FALSE))</f>
        <v>PSP</v>
      </c>
      <c r="AM942" s="122" t="str">
        <f>IF(ISNA(VLOOKUP(G942,[1]Sheet!$K$2:$L$159,2,FALSE))," ",(VLOOKUP(G942,[1]Sheet!$K$2:$L$159,2,FALSE)))</f>
        <v>PSP</v>
      </c>
      <c r="AN942" s="122" t="str">
        <f>IF(ISNA(VLOOKUP(I942&amp;C942,[1]Sheet!$D$2:$E$228,2,FALSE))," ",VLOOKUP(I942&amp;C942,[1]Sheet!$D$2:$E$228,2,FALSE))</f>
        <v>Daniel, Matsushima</v>
      </c>
      <c r="AO942" s="122" t="str">
        <f>+I942&amp;C942</f>
        <v>PANSINGAPORE</v>
      </c>
      <c r="AP942" s="122" t="str">
        <f>C942&amp;D942&amp;E942&amp;G942&amp;I942&amp;O942</f>
        <v>SINGAPORE32100664817PANMAR</v>
      </c>
      <c r="AQ942" s="122" t="str">
        <f>B942&amp;D942&amp;N942</f>
        <v xml:space="preserve">SOUTH EAST ASIA32100AP </v>
      </c>
      <c r="AR942" s="123" t="str">
        <f>+D942&amp;J942</f>
        <v>32100SE</v>
      </c>
      <c r="AS942" s="124" t="str">
        <f t="shared" si="133"/>
        <v>Ves</v>
      </c>
      <c r="AT942" s="125" t="str">
        <f t="shared" si="134"/>
        <v>F-GPT01AKS</v>
      </c>
      <c r="AU942" s="125" t="str">
        <f>IF(NOT(AT942=""),VLOOKUP(AT942,[1]PSI_Category!A:B,2,0),"")</f>
        <v>N/G</v>
      </c>
      <c r="AV942" s="125" t="s">
        <v>2063</v>
      </c>
      <c r="AW942" s="125" t="s">
        <v>2068</v>
      </c>
      <c r="AX942" s="125" t="s">
        <v>2068</v>
      </c>
    </row>
    <row r="943" spans="1:50" s="103" customFormat="1" ht="11.4" customHeight="1" x14ac:dyDescent="0.3">
      <c r="B943" s="104" t="s">
        <v>1866</v>
      </c>
      <c r="C943" s="105" t="s">
        <v>1962</v>
      </c>
      <c r="D943" s="106">
        <v>32100</v>
      </c>
      <c r="E943" s="107">
        <v>664</v>
      </c>
      <c r="F943" s="105" t="s">
        <v>1861</v>
      </c>
      <c r="G943" s="107">
        <v>817</v>
      </c>
      <c r="H943" s="105" t="s">
        <v>2739</v>
      </c>
      <c r="I943" s="105" t="s">
        <v>298</v>
      </c>
      <c r="J943" s="107" t="s">
        <v>293</v>
      </c>
      <c r="K943" s="105">
        <v>92011875</v>
      </c>
      <c r="L943" s="131" t="s">
        <v>2792</v>
      </c>
      <c r="M943" s="105" t="s">
        <v>2794</v>
      </c>
      <c r="N943" s="105" t="s">
        <v>2062</v>
      </c>
      <c r="O943" s="108" t="s">
        <v>160</v>
      </c>
      <c r="P943" s="109" t="s">
        <v>1767</v>
      </c>
      <c r="Q943" s="110">
        <v>45355</v>
      </c>
      <c r="R943" s="110"/>
      <c r="S943" s="110">
        <v>45387</v>
      </c>
      <c r="T943" s="110"/>
      <c r="U943" s="111" t="s">
        <v>1952</v>
      </c>
      <c r="V943" s="111" t="s">
        <v>2118</v>
      </c>
      <c r="W943" s="112" t="s">
        <v>28</v>
      </c>
      <c r="X943" s="113" t="s">
        <v>2790</v>
      </c>
      <c r="Y943" s="114" t="s">
        <v>285</v>
      </c>
      <c r="Z943" s="115">
        <v>70.28</v>
      </c>
      <c r="AA943" s="116">
        <v>10</v>
      </c>
      <c r="AB943" s="117">
        <f t="shared" si="126"/>
        <v>702.8</v>
      </c>
      <c r="AC943" s="117">
        <f t="shared" si="127"/>
        <v>5.4969502000000006</v>
      </c>
      <c r="AD943" s="118">
        <v>10</v>
      </c>
      <c r="AE943" s="117">
        <f t="shared" si="128"/>
        <v>702.8</v>
      </c>
      <c r="AF943" s="117">
        <f t="shared" si="129"/>
        <v>5.4969502000000006</v>
      </c>
      <c r="AG943" s="119">
        <f t="shared" si="130"/>
        <v>0</v>
      </c>
      <c r="AH943" s="120">
        <f t="shared" si="131"/>
        <v>0</v>
      </c>
      <c r="AI943" s="121">
        <f t="shared" si="132"/>
        <v>0</v>
      </c>
      <c r="AJ943" s="122" t="str">
        <f>+C943</f>
        <v>SINGAPORE</v>
      </c>
      <c r="AK943" s="122" t="str">
        <f>IF(ISNA(VLOOKUP(postponeList!D943,[1]Sheet!$A$2:$B$12,2,FALSE))," ",(VLOOKUP(postponeList!D943,[1]Sheet!$A$2:$B$12,2,FALSE)))</f>
        <v>PESGD</v>
      </c>
      <c r="AL943" s="122" t="str">
        <f>IF(ISNA(VLOOKUP(E943,[1]Sheet!$G$2:$H$40,2,FALSE))," ",VLOOKUP(E943,[1]Sheet!$G$2:$H$40,2,FALSE))</f>
        <v>PSP</v>
      </c>
      <c r="AM943" s="122" t="str">
        <f>IF(ISNA(VLOOKUP(G943,[1]Sheet!$K$2:$L$159,2,FALSE))," ",(VLOOKUP(G943,[1]Sheet!$K$2:$L$159,2,FALSE)))</f>
        <v>PSP</v>
      </c>
      <c r="AN943" s="122" t="str">
        <f>IF(ISNA(VLOOKUP(I943&amp;C943,[1]Sheet!$D$2:$E$228,2,FALSE))," ",VLOOKUP(I943&amp;C943,[1]Sheet!$D$2:$E$228,2,FALSE))</f>
        <v>Daniel, Matsushima</v>
      </c>
      <c r="AO943" s="122" t="str">
        <f>+I943&amp;C943</f>
        <v>PANSINGAPORE</v>
      </c>
      <c r="AP943" s="122" t="str">
        <f>C943&amp;D943&amp;E943&amp;G943&amp;I943&amp;O943</f>
        <v>SINGAPORE32100664817PANMAR</v>
      </c>
      <c r="AQ943" s="122" t="str">
        <f>B943&amp;D943&amp;N943</f>
        <v xml:space="preserve">SOUTH EAST ASIA32100AP </v>
      </c>
      <c r="AR943" s="123" t="str">
        <f>+D943&amp;J943</f>
        <v>32100SE</v>
      </c>
      <c r="AS943" s="124" t="str">
        <f t="shared" si="133"/>
        <v>Ves</v>
      </c>
      <c r="AT943" s="125" t="str">
        <f t="shared" si="134"/>
        <v>F-GPT01ARS</v>
      </c>
      <c r="AU943" s="125" t="str">
        <f>IF(NOT(AT943=""),VLOOKUP(AT943,[1]PSI_Category!A:B,2,0),"")</f>
        <v>N/G</v>
      </c>
      <c r="AV943" s="125" t="s">
        <v>2063</v>
      </c>
      <c r="AW943" s="125" t="s">
        <v>2068</v>
      </c>
      <c r="AX943" s="125" t="s">
        <v>2068</v>
      </c>
    </row>
    <row r="944" spans="1:50" s="103" customFormat="1" ht="11.4" customHeight="1" x14ac:dyDescent="0.3">
      <c r="B944" s="104" t="s">
        <v>1866</v>
      </c>
      <c r="C944" s="105" t="s">
        <v>1962</v>
      </c>
      <c r="D944" s="106">
        <v>32100</v>
      </c>
      <c r="E944" s="107">
        <v>664</v>
      </c>
      <c r="F944" s="105" t="s">
        <v>1861</v>
      </c>
      <c r="G944" s="107">
        <v>817</v>
      </c>
      <c r="H944" s="105" t="s">
        <v>2739</v>
      </c>
      <c r="I944" s="105" t="s">
        <v>298</v>
      </c>
      <c r="J944" s="107" t="s">
        <v>293</v>
      </c>
      <c r="K944" s="105">
        <v>92011876</v>
      </c>
      <c r="L944" s="131" t="s">
        <v>2795</v>
      </c>
      <c r="M944" s="105" t="s">
        <v>2796</v>
      </c>
      <c r="N944" s="105" t="s">
        <v>2062</v>
      </c>
      <c r="O944" s="108" t="s">
        <v>160</v>
      </c>
      <c r="P944" s="109" t="s">
        <v>1767</v>
      </c>
      <c r="Q944" s="110">
        <v>45362</v>
      </c>
      <c r="R944" s="110"/>
      <c r="S944" s="110">
        <v>45387</v>
      </c>
      <c r="T944" s="110"/>
      <c r="U944" s="111" t="s">
        <v>1952</v>
      </c>
      <c r="V944" s="111" t="s">
        <v>2118</v>
      </c>
      <c r="W944" s="112" t="s">
        <v>28</v>
      </c>
      <c r="X944" s="113" t="s">
        <v>2790</v>
      </c>
      <c r="Y944" s="114" t="s">
        <v>285</v>
      </c>
      <c r="Z944" s="115">
        <v>245.79</v>
      </c>
      <c r="AA944" s="116">
        <v>10</v>
      </c>
      <c r="AB944" s="117">
        <f t="shared" si="126"/>
        <v>2457.9</v>
      </c>
      <c r="AC944" s="117">
        <f t="shared" si="127"/>
        <v>19.22446485</v>
      </c>
      <c r="AD944" s="118">
        <v>10</v>
      </c>
      <c r="AE944" s="117">
        <f t="shared" si="128"/>
        <v>2457.9</v>
      </c>
      <c r="AF944" s="117">
        <f t="shared" si="129"/>
        <v>19.22446485</v>
      </c>
      <c r="AG944" s="119">
        <f t="shared" si="130"/>
        <v>0</v>
      </c>
      <c r="AH944" s="120">
        <f t="shared" si="131"/>
        <v>0</v>
      </c>
      <c r="AI944" s="121">
        <f t="shared" si="132"/>
        <v>0</v>
      </c>
      <c r="AJ944" s="122" t="str">
        <f>+C944</f>
        <v>SINGAPORE</v>
      </c>
      <c r="AK944" s="122" t="str">
        <f>IF(ISNA(VLOOKUP(postponeList!D944,[1]Sheet!$A$2:$B$12,2,FALSE))," ",(VLOOKUP(postponeList!D944,[1]Sheet!$A$2:$B$12,2,FALSE)))</f>
        <v>PESGD</v>
      </c>
      <c r="AL944" s="122" t="str">
        <f>IF(ISNA(VLOOKUP(E944,[1]Sheet!$G$2:$H$40,2,FALSE))," ",VLOOKUP(E944,[1]Sheet!$G$2:$H$40,2,FALSE))</f>
        <v>PSP</v>
      </c>
      <c r="AM944" s="122" t="str">
        <f>IF(ISNA(VLOOKUP(G944,[1]Sheet!$K$2:$L$159,2,FALSE))," ",(VLOOKUP(G944,[1]Sheet!$K$2:$L$159,2,FALSE)))</f>
        <v>PSP</v>
      </c>
      <c r="AN944" s="122" t="str">
        <f>IF(ISNA(VLOOKUP(I944&amp;C944,[1]Sheet!$D$2:$E$228,2,FALSE))," ",VLOOKUP(I944&amp;C944,[1]Sheet!$D$2:$E$228,2,FALSE))</f>
        <v>Daniel, Matsushima</v>
      </c>
      <c r="AO944" s="122" t="str">
        <f>+I944&amp;C944</f>
        <v>PANSINGAPORE</v>
      </c>
      <c r="AP944" s="122" t="str">
        <f>C944&amp;D944&amp;E944&amp;G944&amp;I944&amp;O944</f>
        <v>SINGAPORE32100664817PANMAR</v>
      </c>
      <c r="AQ944" s="122" t="str">
        <f>B944&amp;D944&amp;N944</f>
        <v xml:space="preserve">SOUTH EAST ASIA32100AP </v>
      </c>
      <c r="AR944" s="123" t="str">
        <f>+D944&amp;J944</f>
        <v>32100SE</v>
      </c>
      <c r="AS944" s="124" t="str">
        <f t="shared" si="133"/>
        <v>Ves</v>
      </c>
      <c r="AT944" s="125" t="str">
        <f t="shared" si="134"/>
        <v>F-VXK70AWS</v>
      </c>
      <c r="AU944" s="125" t="str">
        <f>IF(NOT(AT944=""),VLOOKUP(AT944,[1]PSI_Category!A:B,2,0),"")</f>
        <v>A/P</v>
      </c>
      <c r="AV944" s="125" t="s">
        <v>2063</v>
      </c>
      <c r="AW944" s="125" t="s">
        <v>2063</v>
      </c>
      <c r="AX944" s="125" t="s">
        <v>2063</v>
      </c>
    </row>
    <row r="945" spans="2:50" s="103" customFormat="1" ht="11.4" customHeight="1" x14ac:dyDescent="0.3">
      <c r="B945" s="104" t="s">
        <v>1866</v>
      </c>
      <c r="C945" s="105" t="s">
        <v>1962</v>
      </c>
      <c r="D945" s="106">
        <v>41200</v>
      </c>
      <c r="E945" s="107">
        <v>303</v>
      </c>
      <c r="F945" s="105" t="s">
        <v>1841</v>
      </c>
      <c r="G945" s="107">
        <v>585</v>
      </c>
      <c r="H945" s="105" t="s">
        <v>1963</v>
      </c>
      <c r="I945" s="105" t="s">
        <v>1773</v>
      </c>
      <c r="J945" s="107" t="s">
        <v>293</v>
      </c>
      <c r="K945" s="105">
        <v>92010842</v>
      </c>
      <c r="L945" s="105" t="s">
        <v>2797</v>
      </c>
      <c r="M945" s="105" t="s">
        <v>1984</v>
      </c>
      <c r="N945" s="105" t="s">
        <v>1886</v>
      </c>
      <c r="O945" s="108" t="s">
        <v>160</v>
      </c>
      <c r="P945" s="109" t="s">
        <v>1777</v>
      </c>
      <c r="Q945" s="110">
        <v>45371</v>
      </c>
      <c r="R945" s="110">
        <v>45374</v>
      </c>
      <c r="S945" s="110">
        <v>45375</v>
      </c>
      <c r="T945" s="110" t="s">
        <v>2162</v>
      </c>
      <c r="U945" s="111" t="s">
        <v>1952</v>
      </c>
      <c r="V945" s="111" t="s">
        <v>2210</v>
      </c>
      <c r="W945" s="112"/>
      <c r="X945" s="113" t="s">
        <v>2798</v>
      </c>
      <c r="Y945" s="114" t="s">
        <v>285</v>
      </c>
      <c r="Z945" s="115">
        <v>33.32</v>
      </c>
      <c r="AA945" s="116">
        <v>90</v>
      </c>
      <c r="AB945" s="117">
        <f t="shared" si="126"/>
        <v>2998.8</v>
      </c>
      <c r="AC945" s="117">
        <f t="shared" si="127"/>
        <v>23.455114200000004</v>
      </c>
      <c r="AD945" s="118">
        <v>90</v>
      </c>
      <c r="AE945" s="117">
        <f t="shared" si="128"/>
        <v>2998.8</v>
      </c>
      <c r="AF945" s="117">
        <f t="shared" si="129"/>
        <v>23.455114200000004</v>
      </c>
      <c r="AG945" s="119">
        <f t="shared" si="130"/>
        <v>0</v>
      </c>
      <c r="AH945" s="120">
        <f t="shared" si="131"/>
        <v>0</v>
      </c>
      <c r="AI945" s="121">
        <f t="shared" si="132"/>
        <v>0</v>
      </c>
      <c r="AJ945" s="122" t="str">
        <f>+C945</f>
        <v>SINGAPORE</v>
      </c>
      <c r="AK945" s="122" t="str">
        <f>IF(ISNA(VLOOKUP(postponeList!D945,[1]Sheet!$A$2:$B$12,2,FALSE))," ",(VLOOKUP(postponeList!D945,[1]Sheet!$A$2:$B$12,2,FALSE)))</f>
        <v>PSD</v>
      </c>
      <c r="AL945" s="122" t="str">
        <f>IF(ISNA(VLOOKUP(E945,[1]Sheet!$G$2:$H$40,2,FALSE))," ",VLOOKUP(E945,[1]Sheet!$G$2:$H$40,2,FALSE))</f>
        <v>SOJITZ</v>
      </c>
      <c r="AM945" s="122" t="str">
        <f>IF(ISNA(VLOOKUP(G945,[1]Sheet!$K$2:$L$159,2,FALSE))," ",(VLOOKUP(G945,[1]Sheet!$K$2:$L$159,2,FALSE)))</f>
        <v>CAPITAL</v>
      </c>
      <c r="AN945" s="122" t="str">
        <f>IF(ISNA(VLOOKUP(I945&amp;C945,[1]Sheet!$D$2:$E$228,2,FALSE))," ",VLOOKUP(I945&amp;C945,[1]Sheet!$D$2:$E$228,2,FALSE))</f>
        <v>Daniel, Nishimura</v>
      </c>
      <c r="AO945" s="122" t="str">
        <f>+I945&amp;C945</f>
        <v>KDKSINGAPORE</v>
      </c>
      <c r="AP945" s="122" t="str">
        <f>C945&amp;D945&amp;E945&amp;G945&amp;I945&amp;O945</f>
        <v>SINGAPORE41200303585KDKMAR</v>
      </c>
      <c r="AQ945" s="122" t="str">
        <f>B945&amp;D945&amp;N945</f>
        <v xml:space="preserve">SOUTH EAST ASIA41200LF </v>
      </c>
      <c r="AR945" s="123" t="str">
        <f>+D945&amp;J945</f>
        <v>41200SE</v>
      </c>
      <c r="AS945" s="124" t="str">
        <f t="shared" si="133"/>
        <v>Ves</v>
      </c>
      <c r="AT945" s="125" t="str">
        <f t="shared" si="134"/>
        <v>PL30HTBWMWZ</v>
      </c>
      <c r="AU945" s="125" t="str">
        <f>IF(NOT(AT945=""),VLOOKUP(AT945,[1]PSI_Category!A:B,2,0),"")</f>
        <v>L/F</v>
      </c>
      <c r="AV945" s="125" t="s">
        <v>1778</v>
      </c>
      <c r="AW945" s="125" t="s">
        <v>1887</v>
      </c>
      <c r="AX945" s="125" t="s">
        <v>1887</v>
      </c>
    </row>
    <row r="946" spans="2:50" s="103" customFormat="1" ht="11.4" customHeight="1" x14ac:dyDescent="0.3">
      <c r="B946" s="104" t="s">
        <v>1866</v>
      </c>
      <c r="C946" s="105" t="s">
        <v>1962</v>
      </c>
      <c r="D946" s="106">
        <v>41200</v>
      </c>
      <c r="E946" s="107">
        <v>303</v>
      </c>
      <c r="F946" s="105" t="s">
        <v>1841</v>
      </c>
      <c r="G946" s="107">
        <v>585</v>
      </c>
      <c r="H946" s="105" t="s">
        <v>1963</v>
      </c>
      <c r="I946" s="105" t="s">
        <v>1773</v>
      </c>
      <c r="J946" s="107" t="s">
        <v>293</v>
      </c>
      <c r="K946" s="105">
        <v>92010842</v>
      </c>
      <c r="L946" s="105" t="s">
        <v>2797</v>
      </c>
      <c r="M946" s="105" t="s">
        <v>1985</v>
      </c>
      <c r="N946" s="105" t="s">
        <v>1945</v>
      </c>
      <c r="O946" s="108" t="s">
        <v>160</v>
      </c>
      <c r="P946" s="109" t="s">
        <v>1777</v>
      </c>
      <c r="Q946" s="110">
        <v>45371</v>
      </c>
      <c r="R946" s="110">
        <v>45374</v>
      </c>
      <c r="S946" s="110">
        <v>45375</v>
      </c>
      <c r="T946" s="110" t="s">
        <v>2162</v>
      </c>
      <c r="U946" s="111" t="s">
        <v>1952</v>
      </c>
      <c r="V946" s="111" t="s">
        <v>2210</v>
      </c>
      <c r="W946" s="112"/>
      <c r="X946" s="113" t="s">
        <v>2798</v>
      </c>
      <c r="Y946" s="114" t="s">
        <v>285</v>
      </c>
      <c r="Z946" s="115">
        <v>70.73</v>
      </c>
      <c r="AA946" s="116">
        <v>20</v>
      </c>
      <c r="AB946" s="117">
        <f t="shared" si="126"/>
        <v>1414.6000000000001</v>
      </c>
      <c r="AC946" s="117">
        <f t="shared" si="127"/>
        <v>11.064293900000003</v>
      </c>
      <c r="AD946" s="118">
        <v>20</v>
      </c>
      <c r="AE946" s="117">
        <f t="shared" si="128"/>
        <v>1414.6000000000001</v>
      </c>
      <c r="AF946" s="117">
        <f t="shared" si="129"/>
        <v>11.064293900000003</v>
      </c>
      <c r="AG946" s="119">
        <f t="shared" si="130"/>
        <v>0</v>
      </c>
      <c r="AH946" s="120">
        <f t="shared" si="131"/>
        <v>0</v>
      </c>
      <c r="AI946" s="121">
        <f t="shared" si="132"/>
        <v>0</v>
      </c>
      <c r="AJ946" s="122" t="str">
        <f>+C946</f>
        <v>SINGAPORE</v>
      </c>
      <c r="AK946" s="122" t="str">
        <f>IF(ISNA(VLOOKUP(postponeList!D946,[1]Sheet!$A$2:$B$12,2,FALSE))," ",(VLOOKUP(postponeList!D946,[1]Sheet!$A$2:$B$12,2,FALSE)))</f>
        <v>PSD</v>
      </c>
      <c r="AL946" s="122" t="str">
        <f>IF(ISNA(VLOOKUP(E946,[1]Sheet!$G$2:$H$40,2,FALSE))," ",VLOOKUP(E946,[1]Sheet!$G$2:$H$40,2,FALSE))</f>
        <v>SOJITZ</v>
      </c>
      <c r="AM946" s="122" t="str">
        <f>IF(ISNA(VLOOKUP(G946,[1]Sheet!$K$2:$L$159,2,FALSE))," ",(VLOOKUP(G946,[1]Sheet!$K$2:$L$159,2,FALSE)))</f>
        <v>CAPITAL</v>
      </c>
      <c r="AN946" s="122" t="str">
        <f>IF(ISNA(VLOOKUP(I946&amp;C946,[1]Sheet!$D$2:$E$228,2,FALSE))," ",VLOOKUP(I946&amp;C946,[1]Sheet!$D$2:$E$228,2,FALSE))</f>
        <v>Daniel, Nishimura</v>
      </c>
      <c r="AO946" s="122" t="str">
        <f>+I946&amp;C946</f>
        <v>KDKSINGAPORE</v>
      </c>
      <c r="AP946" s="122" t="str">
        <f>C946&amp;D946&amp;E946&amp;G946&amp;I946&amp;O946</f>
        <v>SINGAPORE41200303585KDKMAR</v>
      </c>
      <c r="AQ946" s="122" t="str">
        <f>B946&amp;D946&amp;N946</f>
        <v xml:space="preserve">SOUTH EAST ASIA41200BF </v>
      </c>
      <c r="AR946" s="123" t="str">
        <f>+D946&amp;J946</f>
        <v>41200SE</v>
      </c>
      <c r="AS946" s="124" t="str">
        <f t="shared" si="133"/>
        <v>Ves</v>
      </c>
      <c r="AT946" s="125" t="str">
        <f t="shared" si="134"/>
        <v>SC30HNBHLS</v>
      </c>
      <c r="AU946" s="125" t="str">
        <f>IF(NOT(AT946=""),VLOOKUP(AT946,[1]PSI_Category!A:B,2,0),"")</f>
        <v>B/F</v>
      </c>
      <c r="AV946" s="125" t="s">
        <v>1946</v>
      </c>
      <c r="AW946" s="125" t="s">
        <v>1946</v>
      </c>
      <c r="AX946" s="125" t="s">
        <v>1946</v>
      </c>
    </row>
    <row r="947" spans="2:50" s="103" customFormat="1" ht="11.4" customHeight="1" x14ac:dyDescent="0.3">
      <c r="B947" s="104" t="s">
        <v>1866</v>
      </c>
      <c r="C947" s="105" t="s">
        <v>1962</v>
      </c>
      <c r="D947" s="106">
        <v>41200</v>
      </c>
      <c r="E947" s="107">
        <v>303</v>
      </c>
      <c r="F947" s="105" t="s">
        <v>1841</v>
      </c>
      <c r="G947" s="107">
        <v>585</v>
      </c>
      <c r="H947" s="105" t="s">
        <v>1963</v>
      </c>
      <c r="I947" s="105" t="s">
        <v>1773</v>
      </c>
      <c r="J947" s="107" t="s">
        <v>293</v>
      </c>
      <c r="K947" s="105">
        <v>92010842</v>
      </c>
      <c r="L947" s="105" t="s">
        <v>2797</v>
      </c>
      <c r="M947" s="105" t="s">
        <v>1986</v>
      </c>
      <c r="N947" s="105" t="s">
        <v>1945</v>
      </c>
      <c r="O947" s="108" t="s">
        <v>160</v>
      </c>
      <c r="P947" s="109" t="s">
        <v>1777</v>
      </c>
      <c r="Q947" s="110">
        <v>45371</v>
      </c>
      <c r="R947" s="110">
        <v>45374</v>
      </c>
      <c r="S947" s="110">
        <v>45375</v>
      </c>
      <c r="T947" s="110" t="s">
        <v>2162</v>
      </c>
      <c r="U947" s="111" t="s">
        <v>1952</v>
      </c>
      <c r="V947" s="111" t="s">
        <v>2210</v>
      </c>
      <c r="W947" s="112"/>
      <c r="X947" s="113" t="s">
        <v>2798</v>
      </c>
      <c r="Y947" s="114" t="s">
        <v>285</v>
      </c>
      <c r="Z947" s="115">
        <v>46.25</v>
      </c>
      <c r="AA947" s="116">
        <v>23</v>
      </c>
      <c r="AB947" s="117">
        <f t="shared" si="126"/>
        <v>1063.75</v>
      </c>
      <c r="AC947" s="117">
        <f t="shared" si="127"/>
        <v>8.3201206249999995</v>
      </c>
      <c r="AD947" s="118">
        <v>23</v>
      </c>
      <c r="AE947" s="117">
        <f t="shared" si="128"/>
        <v>1063.75</v>
      </c>
      <c r="AF947" s="117">
        <f t="shared" si="129"/>
        <v>8.3201206249999995</v>
      </c>
      <c r="AG947" s="119">
        <f t="shared" si="130"/>
        <v>0</v>
      </c>
      <c r="AH947" s="120">
        <f t="shared" si="131"/>
        <v>0</v>
      </c>
      <c r="AI947" s="121">
        <f t="shared" si="132"/>
        <v>0</v>
      </c>
      <c r="AJ947" s="122" t="str">
        <f>+C947</f>
        <v>SINGAPORE</v>
      </c>
      <c r="AK947" s="122" t="str">
        <f>IF(ISNA(VLOOKUP(postponeList!D947,[1]Sheet!$A$2:$B$12,2,FALSE))," ",(VLOOKUP(postponeList!D947,[1]Sheet!$A$2:$B$12,2,FALSE)))</f>
        <v>PSD</v>
      </c>
      <c r="AL947" s="122" t="str">
        <f>IF(ISNA(VLOOKUP(E947,[1]Sheet!$G$2:$H$40,2,FALSE))," ",VLOOKUP(E947,[1]Sheet!$G$2:$H$40,2,FALSE))</f>
        <v>SOJITZ</v>
      </c>
      <c r="AM947" s="122" t="str">
        <f>IF(ISNA(VLOOKUP(G947,[1]Sheet!$K$2:$L$159,2,FALSE))," ",(VLOOKUP(G947,[1]Sheet!$K$2:$L$159,2,FALSE)))</f>
        <v>CAPITAL</v>
      </c>
      <c r="AN947" s="122" t="str">
        <f>IF(ISNA(VLOOKUP(I947&amp;C947,[1]Sheet!$D$2:$E$228,2,FALSE))," ",VLOOKUP(I947&amp;C947,[1]Sheet!$D$2:$E$228,2,FALSE))</f>
        <v>Daniel, Nishimura</v>
      </c>
      <c r="AO947" s="122" t="str">
        <f>+I947&amp;C947</f>
        <v>KDKSINGAPORE</v>
      </c>
      <c r="AP947" s="122" t="str">
        <f>C947&amp;D947&amp;E947&amp;G947&amp;I947&amp;O947</f>
        <v>SINGAPORE41200303585KDKMAR</v>
      </c>
      <c r="AQ947" s="122" t="str">
        <f>B947&amp;D947&amp;N947</f>
        <v xml:space="preserve">SOUTH EAST ASIA41200BF </v>
      </c>
      <c r="AR947" s="123" t="str">
        <f>+D947&amp;J947</f>
        <v>41200SE</v>
      </c>
      <c r="AS947" s="124" t="str">
        <f t="shared" si="133"/>
        <v>Ves</v>
      </c>
      <c r="AT947" s="125" t="str">
        <f t="shared" si="134"/>
        <v>SD30HNBHLS</v>
      </c>
      <c r="AU947" s="125" t="str">
        <f>IF(NOT(AT947=""),VLOOKUP(AT947,[1]PSI_Category!A:B,2,0),"")</f>
        <v>B/F</v>
      </c>
      <c r="AV947" s="125" t="s">
        <v>1946</v>
      </c>
      <c r="AW947" s="125" t="s">
        <v>1946</v>
      </c>
      <c r="AX947" s="125" t="s">
        <v>1946</v>
      </c>
    </row>
    <row r="948" spans="2:50" s="103" customFormat="1" ht="11.4" customHeight="1" x14ac:dyDescent="0.3">
      <c r="B948" s="104" t="s">
        <v>1866</v>
      </c>
      <c r="C948" s="105" t="s">
        <v>1962</v>
      </c>
      <c r="D948" s="106">
        <v>41200</v>
      </c>
      <c r="E948" s="107">
        <v>303</v>
      </c>
      <c r="F948" s="105" t="s">
        <v>1841</v>
      </c>
      <c r="G948" s="107">
        <v>585</v>
      </c>
      <c r="H948" s="105" t="s">
        <v>1963</v>
      </c>
      <c r="I948" s="105" t="s">
        <v>1773</v>
      </c>
      <c r="J948" s="107" t="s">
        <v>293</v>
      </c>
      <c r="K948" s="105">
        <v>92011198</v>
      </c>
      <c r="L948" s="105" t="s">
        <v>2799</v>
      </c>
      <c r="M948" s="105" t="s">
        <v>1989</v>
      </c>
      <c r="N948" s="105" t="s">
        <v>1886</v>
      </c>
      <c r="O948" s="108" t="s">
        <v>160</v>
      </c>
      <c r="P948" s="109" t="s">
        <v>1777</v>
      </c>
      <c r="Q948" s="110">
        <v>45371</v>
      </c>
      <c r="R948" s="110">
        <v>45374</v>
      </c>
      <c r="S948" s="110">
        <v>45375</v>
      </c>
      <c r="T948" s="110" t="s">
        <v>2162</v>
      </c>
      <c r="U948" s="111" t="s">
        <v>1952</v>
      </c>
      <c r="V948" s="111" t="s">
        <v>2210</v>
      </c>
      <c r="W948" s="112"/>
      <c r="X948" s="113" t="s">
        <v>2798</v>
      </c>
      <c r="Y948" s="114" t="s">
        <v>285</v>
      </c>
      <c r="Z948" s="115">
        <v>33.32</v>
      </c>
      <c r="AA948" s="116">
        <v>95</v>
      </c>
      <c r="AB948" s="117">
        <f t="shared" si="126"/>
        <v>3165.4</v>
      </c>
      <c r="AC948" s="117">
        <f t="shared" si="127"/>
        <v>24.7581761</v>
      </c>
      <c r="AD948" s="118">
        <v>95</v>
      </c>
      <c r="AE948" s="117">
        <f t="shared" si="128"/>
        <v>3165.4</v>
      </c>
      <c r="AF948" s="117">
        <f t="shared" si="129"/>
        <v>24.7581761</v>
      </c>
      <c r="AG948" s="119">
        <f t="shared" si="130"/>
        <v>0</v>
      </c>
      <c r="AH948" s="120">
        <f t="shared" si="131"/>
        <v>0</v>
      </c>
      <c r="AI948" s="121">
        <f t="shared" si="132"/>
        <v>0</v>
      </c>
      <c r="AJ948" s="122" t="str">
        <f>+C948</f>
        <v>SINGAPORE</v>
      </c>
      <c r="AK948" s="122" t="str">
        <f>IF(ISNA(VLOOKUP(postponeList!D948,[1]Sheet!$A$2:$B$12,2,FALSE))," ",(VLOOKUP(postponeList!D948,[1]Sheet!$A$2:$B$12,2,FALSE)))</f>
        <v>PSD</v>
      </c>
      <c r="AL948" s="122" t="str">
        <f>IF(ISNA(VLOOKUP(E948,[1]Sheet!$G$2:$H$40,2,FALSE))," ",VLOOKUP(E948,[1]Sheet!$G$2:$H$40,2,FALSE))</f>
        <v>SOJITZ</v>
      </c>
      <c r="AM948" s="122" t="str">
        <f>IF(ISNA(VLOOKUP(G948,[1]Sheet!$K$2:$L$159,2,FALSE))," ",(VLOOKUP(G948,[1]Sheet!$K$2:$L$159,2,FALSE)))</f>
        <v>CAPITAL</v>
      </c>
      <c r="AN948" s="122" t="str">
        <f>IF(ISNA(VLOOKUP(I948&amp;C948,[1]Sheet!$D$2:$E$228,2,FALSE))," ",VLOOKUP(I948&amp;C948,[1]Sheet!$D$2:$E$228,2,FALSE))</f>
        <v>Daniel, Nishimura</v>
      </c>
      <c r="AO948" s="122" t="str">
        <f>+I948&amp;C948</f>
        <v>KDKSINGAPORE</v>
      </c>
      <c r="AP948" s="122" t="str">
        <f>C948&amp;D948&amp;E948&amp;G948&amp;I948&amp;O948</f>
        <v>SINGAPORE41200303585KDKMAR</v>
      </c>
      <c r="AQ948" s="122" t="str">
        <f>B948&amp;D948&amp;N948</f>
        <v xml:space="preserve">SOUTH EAST ASIA41200LF </v>
      </c>
      <c r="AR948" s="123" t="str">
        <f>+D948&amp;J948</f>
        <v>41200SE</v>
      </c>
      <c r="AS948" s="124" t="str">
        <f t="shared" si="133"/>
        <v>Ves</v>
      </c>
      <c r="AT948" s="125" t="str">
        <f t="shared" si="134"/>
        <v>PL30HTBBMWZ</v>
      </c>
      <c r="AU948" s="125" t="str">
        <f>IF(NOT(AT948=""),VLOOKUP(AT948,[1]PSI_Category!A:B,2,0),"")</f>
        <v>L/F</v>
      </c>
      <c r="AV948" s="125" t="s">
        <v>1778</v>
      </c>
      <c r="AW948" s="125" t="s">
        <v>1887</v>
      </c>
      <c r="AX948" s="125" t="s">
        <v>1887</v>
      </c>
    </row>
    <row r="949" spans="2:50" s="103" customFormat="1" ht="11.4" customHeight="1" x14ac:dyDescent="0.3">
      <c r="B949" s="104" t="s">
        <v>1866</v>
      </c>
      <c r="C949" s="105" t="s">
        <v>1962</v>
      </c>
      <c r="D949" s="106">
        <v>41200</v>
      </c>
      <c r="E949" s="107">
        <v>303</v>
      </c>
      <c r="F949" s="105" t="s">
        <v>1841</v>
      </c>
      <c r="G949" s="107">
        <v>585</v>
      </c>
      <c r="H949" s="105" t="s">
        <v>1963</v>
      </c>
      <c r="I949" s="105" t="s">
        <v>1773</v>
      </c>
      <c r="J949" s="107" t="s">
        <v>293</v>
      </c>
      <c r="K949" s="105">
        <v>92011198</v>
      </c>
      <c r="L949" s="105" t="s">
        <v>2799</v>
      </c>
      <c r="M949" s="105" t="s">
        <v>1984</v>
      </c>
      <c r="N949" s="105" t="s">
        <v>1886</v>
      </c>
      <c r="O949" s="108" t="s">
        <v>160</v>
      </c>
      <c r="P949" s="109" t="s">
        <v>1777</v>
      </c>
      <c r="Q949" s="110">
        <v>45371</v>
      </c>
      <c r="R949" s="110">
        <v>45374</v>
      </c>
      <c r="S949" s="110">
        <v>45375</v>
      </c>
      <c r="T949" s="110" t="s">
        <v>2162</v>
      </c>
      <c r="U949" s="111" t="s">
        <v>1952</v>
      </c>
      <c r="V949" s="111" t="s">
        <v>2210</v>
      </c>
      <c r="W949" s="112"/>
      <c r="X949" s="113" t="s">
        <v>2798</v>
      </c>
      <c r="Y949" s="114" t="s">
        <v>285</v>
      </c>
      <c r="Z949" s="115">
        <v>33.32</v>
      </c>
      <c r="AA949" s="116">
        <v>45</v>
      </c>
      <c r="AB949" s="117">
        <f t="shared" si="126"/>
        <v>1499.4</v>
      </c>
      <c r="AC949" s="117">
        <f t="shared" si="127"/>
        <v>11.727557100000002</v>
      </c>
      <c r="AD949" s="118">
        <v>45</v>
      </c>
      <c r="AE949" s="117">
        <f t="shared" si="128"/>
        <v>1499.4</v>
      </c>
      <c r="AF949" s="117">
        <f t="shared" si="129"/>
        <v>11.727557100000002</v>
      </c>
      <c r="AG949" s="119">
        <f t="shared" si="130"/>
        <v>0</v>
      </c>
      <c r="AH949" s="120">
        <f t="shared" si="131"/>
        <v>0</v>
      </c>
      <c r="AI949" s="121">
        <f t="shared" si="132"/>
        <v>0</v>
      </c>
      <c r="AJ949" s="122" t="str">
        <f>+C949</f>
        <v>SINGAPORE</v>
      </c>
      <c r="AK949" s="122" t="str">
        <f>IF(ISNA(VLOOKUP(postponeList!D949,[1]Sheet!$A$2:$B$12,2,FALSE))," ",(VLOOKUP(postponeList!D949,[1]Sheet!$A$2:$B$12,2,FALSE)))</f>
        <v>PSD</v>
      </c>
      <c r="AL949" s="122" t="str">
        <f>IF(ISNA(VLOOKUP(E949,[1]Sheet!$G$2:$H$40,2,FALSE))," ",VLOOKUP(E949,[1]Sheet!$G$2:$H$40,2,FALSE))</f>
        <v>SOJITZ</v>
      </c>
      <c r="AM949" s="122" t="str">
        <f>IF(ISNA(VLOOKUP(G949,[1]Sheet!$K$2:$L$159,2,FALSE))," ",(VLOOKUP(G949,[1]Sheet!$K$2:$L$159,2,FALSE)))</f>
        <v>CAPITAL</v>
      </c>
      <c r="AN949" s="122" t="str">
        <f>IF(ISNA(VLOOKUP(I949&amp;C949,[1]Sheet!$D$2:$E$228,2,FALSE))," ",VLOOKUP(I949&amp;C949,[1]Sheet!$D$2:$E$228,2,FALSE))</f>
        <v>Daniel, Nishimura</v>
      </c>
      <c r="AO949" s="122" t="str">
        <f>+I949&amp;C949</f>
        <v>KDKSINGAPORE</v>
      </c>
      <c r="AP949" s="122" t="str">
        <f>C949&amp;D949&amp;E949&amp;G949&amp;I949&amp;O949</f>
        <v>SINGAPORE41200303585KDKMAR</v>
      </c>
      <c r="AQ949" s="122" t="str">
        <f>B949&amp;D949&amp;N949</f>
        <v xml:space="preserve">SOUTH EAST ASIA41200LF </v>
      </c>
      <c r="AR949" s="123" t="str">
        <f>+D949&amp;J949</f>
        <v>41200SE</v>
      </c>
      <c r="AS949" s="124" t="str">
        <f t="shared" si="133"/>
        <v>Ves</v>
      </c>
      <c r="AT949" s="125" t="str">
        <f t="shared" si="134"/>
        <v>PL30HTBWMWZ</v>
      </c>
      <c r="AU949" s="125" t="str">
        <f>IF(NOT(AT949=""),VLOOKUP(AT949,[1]PSI_Category!A:B,2,0),"")</f>
        <v>L/F</v>
      </c>
      <c r="AV949" s="125" t="s">
        <v>1778</v>
      </c>
      <c r="AW949" s="125" t="s">
        <v>1887</v>
      </c>
      <c r="AX949" s="125" t="s">
        <v>1887</v>
      </c>
    </row>
    <row r="950" spans="2:50" s="103" customFormat="1" ht="11.4" customHeight="1" x14ac:dyDescent="0.3">
      <c r="B950" s="104" t="s">
        <v>1866</v>
      </c>
      <c r="C950" s="105" t="s">
        <v>1962</v>
      </c>
      <c r="D950" s="106">
        <v>41200</v>
      </c>
      <c r="E950" s="107">
        <v>303</v>
      </c>
      <c r="F950" s="105" t="s">
        <v>1841</v>
      </c>
      <c r="G950" s="107">
        <v>585</v>
      </c>
      <c r="H950" s="105" t="s">
        <v>1963</v>
      </c>
      <c r="I950" s="105" t="s">
        <v>1773</v>
      </c>
      <c r="J950" s="107" t="s">
        <v>293</v>
      </c>
      <c r="K950" s="105">
        <v>92011198</v>
      </c>
      <c r="L950" s="105" t="s">
        <v>2799</v>
      </c>
      <c r="M950" s="105" t="s">
        <v>2800</v>
      </c>
      <c r="N950" s="105" t="s">
        <v>1945</v>
      </c>
      <c r="O950" s="108" t="s">
        <v>160</v>
      </c>
      <c r="P950" s="109" t="s">
        <v>1777</v>
      </c>
      <c r="Q950" s="110">
        <v>45371</v>
      </c>
      <c r="R950" s="110">
        <v>45374</v>
      </c>
      <c r="S950" s="110">
        <v>45375</v>
      </c>
      <c r="T950" s="110" t="s">
        <v>2162</v>
      </c>
      <c r="U950" s="111" t="s">
        <v>1952</v>
      </c>
      <c r="V950" s="111" t="s">
        <v>2210</v>
      </c>
      <c r="W950" s="112"/>
      <c r="X950" s="113" t="s">
        <v>2798</v>
      </c>
      <c r="Y950" s="114" t="s">
        <v>285</v>
      </c>
      <c r="Z950" s="115">
        <v>35.74</v>
      </c>
      <c r="AA950" s="116">
        <v>60</v>
      </c>
      <c r="AB950" s="117">
        <f t="shared" si="126"/>
        <v>2144.4</v>
      </c>
      <c r="AC950" s="117">
        <f t="shared" si="127"/>
        <v>16.772424600000001</v>
      </c>
      <c r="AD950" s="118">
        <v>60</v>
      </c>
      <c r="AE950" s="117">
        <f t="shared" si="128"/>
        <v>2144.4</v>
      </c>
      <c r="AF950" s="117">
        <f t="shared" si="129"/>
        <v>16.772424600000001</v>
      </c>
      <c r="AG950" s="119">
        <f t="shared" si="130"/>
        <v>0</v>
      </c>
      <c r="AH950" s="120">
        <f t="shared" si="131"/>
        <v>0</v>
      </c>
      <c r="AI950" s="121">
        <f t="shared" si="132"/>
        <v>0</v>
      </c>
      <c r="AJ950" s="122" t="str">
        <f>+C950</f>
        <v>SINGAPORE</v>
      </c>
      <c r="AK950" s="122" t="str">
        <f>IF(ISNA(VLOOKUP(postponeList!D950,[1]Sheet!$A$2:$B$12,2,FALSE))," ",(VLOOKUP(postponeList!D950,[1]Sheet!$A$2:$B$12,2,FALSE)))</f>
        <v>PSD</v>
      </c>
      <c r="AL950" s="122" t="str">
        <f>IF(ISNA(VLOOKUP(E950,[1]Sheet!$G$2:$H$40,2,FALSE))," ",VLOOKUP(E950,[1]Sheet!$G$2:$H$40,2,FALSE))</f>
        <v>SOJITZ</v>
      </c>
      <c r="AM950" s="122" t="str">
        <f>IF(ISNA(VLOOKUP(G950,[1]Sheet!$K$2:$L$159,2,FALSE))," ",(VLOOKUP(G950,[1]Sheet!$K$2:$L$159,2,FALSE)))</f>
        <v>CAPITAL</v>
      </c>
      <c r="AN950" s="122" t="str">
        <f>IF(ISNA(VLOOKUP(I950&amp;C950,[1]Sheet!$D$2:$E$228,2,FALSE))," ",VLOOKUP(I950&amp;C950,[1]Sheet!$D$2:$E$228,2,FALSE))</f>
        <v>Daniel, Nishimura</v>
      </c>
      <c r="AO950" s="122" t="str">
        <f>+I950&amp;C950</f>
        <v>KDKSINGAPORE</v>
      </c>
      <c r="AP950" s="122" t="str">
        <f>C950&amp;D950&amp;E950&amp;G950&amp;I950&amp;O950</f>
        <v>SINGAPORE41200303585KDKMAR</v>
      </c>
      <c r="AQ950" s="122" t="str">
        <f>B950&amp;D950&amp;N950</f>
        <v xml:space="preserve">SOUTH EAST ASIA41200BF </v>
      </c>
      <c r="AR950" s="123" t="str">
        <f>+D950&amp;J950</f>
        <v>41200SE</v>
      </c>
      <c r="AS950" s="124" t="str">
        <f t="shared" si="133"/>
        <v>Ves</v>
      </c>
      <c r="AT950" s="125" t="str">
        <f t="shared" si="134"/>
        <v>ST30HNBHLS</v>
      </c>
      <c r="AU950" s="125" t="str">
        <f>IF(NOT(AT950=""),VLOOKUP(AT950,[1]PSI_Category!A:B,2,0),"")</f>
        <v>B/F</v>
      </c>
      <c r="AV950" s="125" t="s">
        <v>1946</v>
      </c>
      <c r="AW950" s="125" t="s">
        <v>1946</v>
      </c>
      <c r="AX950" s="125" t="s">
        <v>1946</v>
      </c>
    </row>
    <row r="951" spans="2:50" s="103" customFormat="1" ht="11.4" customHeight="1" x14ac:dyDescent="0.3">
      <c r="B951" s="104" t="s">
        <v>1866</v>
      </c>
      <c r="C951" s="105" t="s">
        <v>1962</v>
      </c>
      <c r="D951" s="106">
        <v>41200</v>
      </c>
      <c r="E951" s="107">
        <v>303</v>
      </c>
      <c r="F951" s="105" t="s">
        <v>1841</v>
      </c>
      <c r="G951" s="107">
        <v>585</v>
      </c>
      <c r="H951" s="105" t="s">
        <v>1963</v>
      </c>
      <c r="I951" s="105" t="s">
        <v>1773</v>
      </c>
      <c r="J951" s="107" t="s">
        <v>293</v>
      </c>
      <c r="K951" s="105">
        <v>92011198</v>
      </c>
      <c r="L951" s="105" t="s">
        <v>2799</v>
      </c>
      <c r="M951" s="105" t="s">
        <v>2801</v>
      </c>
      <c r="N951" s="105" t="s">
        <v>1945</v>
      </c>
      <c r="O951" s="108" t="s">
        <v>160</v>
      </c>
      <c r="P951" s="109" t="s">
        <v>1777</v>
      </c>
      <c r="Q951" s="110">
        <v>45371</v>
      </c>
      <c r="R951" s="110">
        <v>45374</v>
      </c>
      <c r="S951" s="110">
        <v>45375</v>
      </c>
      <c r="T951" s="110" t="s">
        <v>2162</v>
      </c>
      <c r="U951" s="111" t="s">
        <v>1952</v>
      </c>
      <c r="V951" s="111" t="s">
        <v>2210</v>
      </c>
      <c r="W951" s="112"/>
      <c r="X951" s="113" t="s">
        <v>2798</v>
      </c>
      <c r="Y951" s="114" t="s">
        <v>285</v>
      </c>
      <c r="Z951" s="115">
        <v>35.74</v>
      </c>
      <c r="AA951" s="116">
        <v>10</v>
      </c>
      <c r="AB951" s="117">
        <f t="shared" si="126"/>
        <v>357.40000000000003</v>
      </c>
      <c r="AC951" s="117">
        <f t="shared" si="127"/>
        <v>2.7954041000000003</v>
      </c>
      <c r="AD951" s="118">
        <v>10</v>
      </c>
      <c r="AE951" s="117">
        <f t="shared" si="128"/>
        <v>357.40000000000003</v>
      </c>
      <c r="AF951" s="117">
        <f t="shared" si="129"/>
        <v>2.7954041000000003</v>
      </c>
      <c r="AG951" s="119">
        <f t="shared" si="130"/>
        <v>0</v>
      </c>
      <c r="AH951" s="120">
        <f t="shared" si="131"/>
        <v>0</v>
      </c>
      <c r="AI951" s="121">
        <f t="shared" si="132"/>
        <v>0</v>
      </c>
      <c r="AJ951" s="122" t="str">
        <f>+C951</f>
        <v>SINGAPORE</v>
      </c>
      <c r="AK951" s="122" t="str">
        <f>IF(ISNA(VLOOKUP(postponeList!D951,[1]Sheet!$A$2:$B$12,2,FALSE))," ",(VLOOKUP(postponeList!D951,[1]Sheet!$A$2:$B$12,2,FALSE)))</f>
        <v>PSD</v>
      </c>
      <c r="AL951" s="122" t="str">
        <f>IF(ISNA(VLOOKUP(E951,[1]Sheet!$G$2:$H$40,2,FALSE))," ",VLOOKUP(E951,[1]Sheet!$G$2:$H$40,2,FALSE))</f>
        <v>SOJITZ</v>
      </c>
      <c r="AM951" s="122" t="str">
        <f>IF(ISNA(VLOOKUP(G951,[1]Sheet!$K$2:$L$159,2,FALSE))," ",(VLOOKUP(G951,[1]Sheet!$K$2:$L$159,2,FALSE)))</f>
        <v>CAPITAL</v>
      </c>
      <c r="AN951" s="122" t="str">
        <f>IF(ISNA(VLOOKUP(I951&amp;C951,[1]Sheet!$D$2:$E$228,2,FALSE))," ",VLOOKUP(I951&amp;C951,[1]Sheet!$D$2:$E$228,2,FALSE))</f>
        <v>Daniel, Nishimura</v>
      </c>
      <c r="AO951" s="122" t="str">
        <f>+I951&amp;C951</f>
        <v>KDKSINGAPORE</v>
      </c>
      <c r="AP951" s="122" t="str">
        <f>C951&amp;D951&amp;E951&amp;G951&amp;I951&amp;O951</f>
        <v>SINGAPORE41200303585KDKMAR</v>
      </c>
      <c r="AQ951" s="122" t="str">
        <f>B951&amp;D951&amp;N951</f>
        <v xml:space="preserve">SOUTH EAST ASIA41200BF </v>
      </c>
      <c r="AR951" s="123" t="str">
        <f>+D951&amp;J951</f>
        <v>41200SE</v>
      </c>
      <c r="AS951" s="124" t="str">
        <f t="shared" si="133"/>
        <v>Ves</v>
      </c>
      <c r="AT951" s="125" t="str">
        <f t="shared" si="134"/>
        <v>ST30HNBVLS</v>
      </c>
      <c r="AU951" s="125" t="str">
        <f>IF(NOT(AT951=""),VLOOKUP(AT951,[1]PSI_Category!A:B,2,0),"")</f>
        <v>B/F</v>
      </c>
      <c r="AV951" s="125" t="s">
        <v>1946</v>
      </c>
      <c r="AW951" s="125" t="s">
        <v>1946</v>
      </c>
      <c r="AX951" s="125" t="s">
        <v>1946</v>
      </c>
    </row>
    <row r="952" spans="2:50" s="103" customFormat="1" ht="11.4" customHeight="1" x14ac:dyDescent="0.3">
      <c r="B952" s="104" t="s">
        <v>1866</v>
      </c>
      <c r="C952" s="105" t="s">
        <v>1991</v>
      </c>
      <c r="D952" s="106">
        <v>31200</v>
      </c>
      <c r="E952" s="107">
        <v>303</v>
      </c>
      <c r="F952" s="105" t="s">
        <v>1841</v>
      </c>
      <c r="G952" s="107">
        <v>877</v>
      </c>
      <c r="H952" s="105" t="s">
        <v>2802</v>
      </c>
      <c r="I952" s="105" t="s">
        <v>1773</v>
      </c>
      <c r="J952" s="107" t="s">
        <v>293</v>
      </c>
      <c r="K952" s="105">
        <v>92011242</v>
      </c>
      <c r="L952" s="105" t="s">
        <v>2803</v>
      </c>
      <c r="M952" s="105" t="s">
        <v>2804</v>
      </c>
      <c r="N952" s="105" t="s">
        <v>1799</v>
      </c>
      <c r="O952" s="108" t="s">
        <v>160</v>
      </c>
      <c r="P952" s="109" t="s">
        <v>1777</v>
      </c>
      <c r="Q952" s="110">
        <v>45365</v>
      </c>
      <c r="R952" s="110"/>
      <c r="S952" s="110" t="s">
        <v>2209</v>
      </c>
      <c r="T952" s="110"/>
      <c r="U952" s="111" t="s">
        <v>1952</v>
      </c>
      <c r="V952" s="111" t="s">
        <v>2210</v>
      </c>
      <c r="W952" s="112"/>
      <c r="X952" s="113" t="s">
        <v>2805</v>
      </c>
      <c r="Y952" s="114" t="s">
        <v>285</v>
      </c>
      <c r="Z952" s="115">
        <v>27.59</v>
      </c>
      <c r="AA952" s="116">
        <v>1521</v>
      </c>
      <c r="AB952" s="117">
        <f t="shared" si="126"/>
        <v>41964.39</v>
      </c>
      <c r="AC952" s="117">
        <f t="shared" si="127"/>
        <v>328.224476385</v>
      </c>
      <c r="AD952" s="118">
        <v>1521</v>
      </c>
      <c r="AE952" s="117">
        <f t="shared" si="128"/>
        <v>41964.39</v>
      </c>
      <c r="AF952" s="117">
        <f t="shared" si="129"/>
        <v>328.224476385</v>
      </c>
      <c r="AG952" s="119">
        <f t="shared" si="130"/>
        <v>0</v>
      </c>
      <c r="AH952" s="120">
        <f t="shared" si="131"/>
        <v>0</v>
      </c>
      <c r="AI952" s="121">
        <f t="shared" si="132"/>
        <v>0</v>
      </c>
      <c r="AJ952" s="122" t="str">
        <f>+C952</f>
        <v>SRI LANKA</v>
      </c>
      <c r="AK952" s="122" t="str">
        <f>IF(ISNA(VLOOKUP(postponeList!D952,[1]Sheet!$A$2:$B$12,2,FALSE))," ",(VLOOKUP(postponeList!D952,[1]Sheet!$A$2:$B$12,2,FALSE)))</f>
        <v>PMMA</v>
      </c>
      <c r="AL952" s="122" t="str">
        <f>IF(ISNA(VLOOKUP(E952,[1]Sheet!$G$2:$H$40,2,FALSE))," ",VLOOKUP(E952,[1]Sheet!$G$2:$H$40,2,FALSE))</f>
        <v>SOJITZ</v>
      </c>
      <c r="AM952" s="122" t="str">
        <f>IF(ISNA(VLOOKUP(G952,[1]Sheet!$K$2:$L$159,2,FALSE))," ",(VLOOKUP(G952,[1]Sheet!$K$2:$L$159,2,FALSE)))</f>
        <v>ELITE</v>
      </c>
      <c r="AN952" s="122" t="str">
        <f>IF(ISNA(VLOOKUP(I952&amp;C952,[1]Sheet!$D$2:$E$228,2,FALSE))," ",VLOOKUP(I952&amp;C952,[1]Sheet!$D$2:$E$228,2,FALSE))</f>
        <v>Daniel, Nishimura</v>
      </c>
      <c r="AO952" s="122" t="str">
        <f>+I952&amp;C952</f>
        <v>KDKSRI LANKA</v>
      </c>
      <c r="AP952" s="122" t="str">
        <f>C952&amp;D952&amp;E952&amp;G952&amp;I952&amp;O952</f>
        <v>SRI LANKA31200303877KDKMAR</v>
      </c>
      <c r="AQ952" s="122" t="str">
        <f>B952&amp;D952&amp;N952</f>
        <v xml:space="preserve">SOUTH EAST ASIA31200CF </v>
      </c>
      <c r="AR952" s="123" t="str">
        <f>+D952&amp;J952</f>
        <v>31200SE</v>
      </c>
      <c r="AS952" s="124" t="str">
        <f t="shared" si="133"/>
        <v>Ves</v>
      </c>
      <c r="AT952" s="125" t="str">
        <f t="shared" si="134"/>
        <v>M56RGTBDJSH</v>
      </c>
      <c r="AU952" s="125" t="str">
        <f>IF(NOT(AT952=""),VLOOKUP(AT952,[1]PSI_Category!A:B,2,0),"")</f>
        <v>C/F</v>
      </c>
      <c r="AV952" s="125" t="s">
        <v>1800</v>
      </c>
      <c r="AW952" s="125" t="s">
        <v>1800</v>
      </c>
      <c r="AX952" s="125" t="s">
        <v>1800</v>
      </c>
    </row>
    <row r="953" spans="2:50" s="103" customFormat="1" ht="11.4" customHeight="1" x14ac:dyDescent="0.3">
      <c r="B953" s="104" t="s">
        <v>1866</v>
      </c>
      <c r="C953" s="105" t="s">
        <v>1991</v>
      </c>
      <c r="D953" s="106">
        <v>31200</v>
      </c>
      <c r="E953" s="107">
        <v>303</v>
      </c>
      <c r="F953" s="105" t="s">
        <v>1841</v>
      </c>
      <c r="G953" s="107">
        <v>877</v>
      </c>
      <c r="H953" s="105" t="s">
        <v>2802</v>
      </c>
      <c r="I953" s="105" t="s">
        <v>1773</v>
      </c>
      <c r="J953" s="107" t="s">
        <v>293</v>
      </c>
      <c r="K953" s="105">
        <v>92011242</v>
      </c>
      <c r="L953" s="105" t="s">
        <v>2803</v>
      </c>
      <c r="M953" s="105" t="s">
        <v>2804</v>
      </c>
      <c r="N953" s="105" t="s">
        <v>1799</v>
      </c>
      <c r="O953" s="108" t="s">
        <v>160</v>
      </c>
      <c r="P953" s="109" t="s">
        <v>1777</v>
      </c>
      <c r="Q953" s="110">
        <v>45372</v>
      </c>
      <c r="R953" s="110"/>
      <c r="S953" s="110" t="s">
        <v>2209</v>
      </c>
      <c r="T953" s="110"/>
      <c r="U953" s="111" t="s">
        <v>1952</v>
      </c>
      <c r="V953" s="111" t="s">
        <v>2210</v>
      </c>
      <c r="W953" s="112"/>
      <c r="X953" s="113" t="s">
        <v>2805</v>
      </c>
      <c r="Y953" s="114" t="s">
        <v>285</v>
      </c>
      <c r="Z953" s="115">
        <v>27.59</v>
      </c>
      <c r="AA953" s="116">
        <v>759</v>
      </c>
      <c r="AB953" s="117">
        <f t="shared" si="126"/>
        <v>20940.810000000001</v>
      </c>
      <c r="AC953" s="117">
        <f t="shared" si="127"/>
        <v>163.78854541500002</v>
      </c>
      <c r="AD953" s="118">
        <v>759</v>
      </c>
      <c r="AE953" s="117">
        <f t="shared" si="128"/>
        <v>20940.810000000001</v>
      </c>
      <c r="AF953" s="117">
        <f t="shared" si="129"/>
        <v>163.78854541500002</v>
      </c>
      <c r="AG953" s="119">
        <f t="shared" si="130"/>
        <v>0</v>
      </c>
      <c r="AH953" s="120">
        <f t="shared" si="131"/>
        <v>0</v>
      </c>
      <c r="AI953" s="121">
        <f t="shared" si="132"/>
        <v>0</v>
      </c>
      <c r="AJ953" s="122" t="str">
        <f>+C953</f>
        <v>SRI LANKA</v>
      </c>
      <c r="AK953" s="122" t="str">
        <f>IF(ISNA(VLOOKUP(postponeList!D953,[1]Sheet!$A$2:$B$12,2,FALSE))," ",(VLOOKUP(postponeList!D953,[1]Sheet!$A$2:$B$12,2,FALSE)))</f>
        <v>PMMA</v>
      </c>
      <c r="AL953" s="122" t="str">
        <f>IF(ISNA(VLOOKUP(E953,[1]Sheet!$G$2:$H$40,2,FALSE))," ",VLOOKUP(E953,[1]Sheet!$G$2:$H$40,2,FALSE))</f>
        <v>SOJITZ</v>
      </c>
      <c r="AM953" s="122" t="str">
        <f>IF(ISNA(VLOOKUP(G953,[1]Sheet!$K$2:$L$159,2,FALSE))," ",(VLOOKUP(G953,[1]Sheet!$K$2:$L$159,2,FALSE)))</f>
        <v>ELITE</v>
      </c>
      <c r="AN953" s="122" t="str">
        <f>IF(ISNA(VLOOKUP(I953&amp;C953,[1]Sheet!$D$2:$E$228,2,FALSE))," ",VLOOKUP(I953&amp;C953,[1]Sheet!$D$2:$E$228,2,FALSE))</f>
        <v>Daniel, Nishimura</v>
      </c>
      <c r="AO953" s="122" t="str">
        <f>+I953&amp;C953</f>
        <v>KDKSRI LANKA</v>
      </c>
      <c r="AP953" s="122" t="str">
        <f>C953&amp;D953&amp;E953&amp;G953&amp;I953&amp;O953</f>
        <v>SRI LANKA31200303877KDKMAR</v>
      </c>
      <c r="AQ953" s="122" t="str">
        <f>B953&amp;D953&amp;N953</f>
        <v xml:space="preserve">SOUTH EAST ASIA31200CF </v>
      </c>
      <c r="AR953" s="123" t="str">
        <f>+D953&amp;J953</f>
        <v>31200SE</v>
      </c>
      <c r="AS953" s="124" t="str">
        <f t="shared" si="133"/>
        <v>Ves</v>
      </c>
      <c r="AT953" s="125" t="str">
        <f t="shared" si="134"/>
        <v>M56RGTBDJSH</v>
      </c>
      <c r="AU953" s="125" t="str">
        <f>IF(NOT(AT953=""),VLOOKUP(AT953,[1]PSI_Category!A:B,2,0),"")</f>
        <v>C/F</v>
      </c>
      <c r="AV953" s="125" t="s">
        <v>1800</v>
      </c>
      <c r="AW953" s="125" t="s">
        <v>1800</v>
      </c>
      <c r="AX953" s="125" t="s">
        <v>1800</v>
      </c>
    </row>
    <row r="954" spans="2:50" s="103" customFormat="1" ht="11.4" customHeight="1" x14ac:dyDescent="0.3">
      <c r="B954" s="104" t="s">
        <v>1866</v>
      </c>
      <c r="C954" s="105" t="s">
        <v>1991</v>
      </c>
      <c r="D954" s="106">
        <v>31200</v>
      </c>
      <c r="E954" s="107">
        <v>303</v>
      </c>
      <c r="F954" s="105" t="s">
        <v>1841</v>
      </c>
      <c r="G954" s="107">
        <v>877</v>
      </c>
      <c r="H954" s="105" t="s">
        <v>2802</v>
      </c>
      <c r="I954" s="105" t="s">
        <v>1773</v>
      </c>
      <c r="J954" s="107" t="s">
        <v>293</v>
      </c>
      <c r="K954" s="105">
        <v>92011242</v>
      </c>
      <c r="L954" s="105" t="s">
        <v>2803</v>
      </c>
      <c r="M954" s="105" t="s">
        <v>2804</v>
      </c>
      <c r="N954" s="105" t="s">
        <v>1799</v>
      </c>
      <c r="O954" s="108" t="s">
        <v>160</v>
      </c>
      <c r="P954" s="109" t="s">
        <v>1777</v>
      </c>
      <c r="Q954" s="110">
        <v>45372</v>
      </c>
      <c r="R954" s="110"/>
      <c r="S954" s="110">
        <v>45373</v>
      </c>
      <c r="T954" s="110"/>
      <c r="U954" s="111" t="s">
        <v>2023</v>
      </c>
      <c r="V954" s="111" t="s">
        <v>2103</v>
      </c>
      <c r="W954" s="112"/>
      <c r="X954" s="113" t="s">
        <v>2152</v>
      </c>
      <c r="Y954" s="114" t="s">
        <v>285</v>
      </c>
      <c r="Z954" s="115">
        <v>27.59</v>
      </c>
      <c r="AA954" s="116">
        <v>762</v>
      </c>
      <c r="AB954" s="117">
        <f t="shared" si="126"/>
        <v>21023.579999999998</v>
      </c>
      <c r="AC954" s="117">
        <f t="shared" si="127"/>
        <v>164.43593096999999</v>
      </c>
      <c r="AD954" s="118">
        <v>762</v>
      </c>
      <c r="AE954" s="117">
        <f t="shared" si="128"/>
        <v>21023.579999999998</v>
      </c>
      <c r="AF954" s="117">
        <f t="shared" si="129"/>
        <v>164.43593096999999</v>
      </c>
      <c r="AG954" s="119">
        <f t="shared" si="130"/>
        <v>0</v>
      </c>
      <c r="AH954" s="120">
        <f t="shared" si="131"/>
        <v>0</v>
      </c>
      <c r="AI954" s="121">
        <f t="shared" si="132"/>
        <v>0</v>
      </c>
      <c r="AJ954" s="122" t="str">
        <f>+C954</f>
        <v>SRI LANKA</v>
      </c>
      <c r="AK954" s="122" t="str">
        <f>IF(ISNA(VLOOKUP(postponeList!D954,[1]Sheet!$A$2:$B$12,2,FALSE))," ",(VLOOKUP(postponeList!D954,[1]Sheet!$A$2:$B$12,2,FALSE)))</f>
        <v>PMMA</v>
      </c>
      <c r="AL954" s="122" t="str">
        <f>IF(ISNA(VLOOKUP(E954,[1]Sheet!$G$2:$H$40,2,FALSE))," ",VLOOKUP(E954,[1]Sheet!$G$2:$H$40,2,FALSE))</f>
        <v>SOJITZ</v>
      </c>
      <c r="AM954" s="122" t="str">
        <f>IF(ISNA(VLOOKUP(G954,[1]Sheet!$K$2:$L$159,2,FALSE))," ",(VLOOKUP(G954,[1]Sheet!$K$2:$L$159,2,FALSE)))</f>
        <v>ELITE</v>
      </c>
      <c r="AN954" s="122" t="str">
        <f>IF(ISNA(VLOOKUP(I954&amp;C954,[1]Sheet!$D$2:$E$228,2,FALSE))," ",VLOOKUP(I954&amp;C954,[1]Sheet!$D$2:$E$228,2,FALSE))</f>
        <v>Daniel, Nishimura</v>
      </c>
      <c r="AO954" s="122" t="str">
        <f>+I954&amp;C954</f>
        <v>KDKSRI LANKA</v>
      </c>
      <c r="AP954" s="122" t="str">
        <f>C954&amp;D954&amp;E954&amp;G954&amp;I954&amp;O954</f>
        <v>SRI LANKA31200303877KDKMAR</v>
      </c>
      <c r="AQ954" s="122" t="str">
        <f>B954&amp;D954&amp;N954</f>
        <v xml:space="preserve">SOUTH EAST ASIA31200CF </v>
      </c>
      <c r="AR954" s="123" t="str">
        <f>+D954&amp;J954</f>
        <v>31200SE</v>
      </c>
      <c r="AS954" s="124" t="str">
        <f t="shared" si="133"/>
        <v>Ves</v>
      </c>
      <c r="AT954" s="125" t="str">
        <f t="shared" si="134"/>
        <v>M56RGTBDJSH</v>
      </c>
      <c r="AU954" s="125" t="str">
        <f>IF(NOT(AT954=""),VLOOKUP(AT954,[1]PSI_Category!A:B,2,0),"")</f>
        <v>C/F</v>
      </c>
      <c r="AV954" s="125" t="s">
        <v>1800</v>
      </c>
      <c r="AW954" s="125" t="s">
        <v>1800</v>
      </c>
      <c r="AX954" s="125" t="s">
        <v>1800</v>
      </c>
    </row>
    <row r="955" spans="2:50" s="103" customFormat="1" ht="11.4" customHeight="1" x14ac:dyDescent="0.3">
      <c r="B955" s="104" t="s">
        <v>1866</v>
      </c>
      <c r="C955" s="105" t="s">
        <v>1991</v>
      </c>
      <c r="D955" s="106">
        <v>31200</v>
      </c>
      <c r="E955" s="107">
        <v>303</v>
      </c>
      <c r="F955" s="105" t="s">
        <v>1841</v>
      </c>
      <c r="G955" s="107">
        <v>877</v>
      </c>
      <c r="H955" s="105" t="s">
        <v>2802</v>
      </c>
      <c r="I955" s="105" t="s">
        <v>1773</v>
      </c>
      <c r="J955" s="107" t="s">
        <v>293</v>
      </c>
      <c r="K955" s="105">
        <v>92011242</v>
      </c>
      <c r="L955" s="105" t="s">
        <v>2803</v>
      </c>
      <c r="M955" s="105" t="s">
        <v>2806</v>
      </c>
      <c r="N955" s="105" t="s">
        <v>1799</v>
      </c>
      <c r="O955" s="108" t="s">
        <v>160</v>
      </c>
      <c r="P955" s="109" t="s">
        <v>1777</v>
      </c>
      <c r="Q955" s="110"/>
      <c r="R955" s="110"/>
      <c r="S955" s="110"/>
      <c r="T955" s="110"/>
      <c r="U955" s="111"/>
      <c r="V955" s="111"/>
      <c r="W955" s="112"/>
      <c r="X955" s="113"/>
      <c r="Y955" s="114" t="s">
        <v>285</v>
      </c>
      <c r="Z955" s="115">
        <v>27.54</v>
      </c>
      <c r="AA955" s="116">
        <v>1521</v>
      </c>
      <c r="AB955" s="117">
        <f t="shared" si="126"/>
        <v>41888.339999999997</v>
      </c>
      <c r="AC955" s="117">
        <f t="shared" si="127"/>
        <v>327.62965130999999</v>
      </c>
      <c r="AD955" s="118"/>
      <c r="AE955" s="117">
        <f t="shared" si="128"/>
        <v>0</v>
      </c>
      <c r="AF955" s="117">
        <f t="shared" si="129"/>
        <v>0</v>
      </c>
      <c r="AG955" s="119">
        <f t="shared" si="130"/>
        <v>1521</v>
      </c>
      <c r="AH955" s="120">
        <f t="shared" si="131"/>
        <v>41888.339999999997</v>
      </c>
      <c r="AI955" s="121">
        <f t="shared" si="132"/>
        <v>327.62965130999999</v>
      </c>
      <c r="AJ955" s="122" t="str">
        <f>+C955</f>
        <v>SRI LANKA</v>
      </c>
      <c r="AK955" s="122" t="str">
        <f>IF(ISNA(VLOOKUP(postponeList!D955,[1]Sheet!$A$2:$B$12,2,FALSE))," ",(VLOOKUP(postponeList!D955,[1]Sheet!$A$2:$B$12,2,FALSE)))</f>
        <v>PMMA</v>
      </c>
      <c r="AL955" s="122" t="str">
        <f>IF(ISNA(VLOOKUP(E955,[1]Sheet!$G$2:$H$40,2,FALSE))," ",VLOOKUP(E955,[1]Sheet!$G$2:$H$40,2,FALSE))</f>
        <v>SOJITZ</v>
      </c>
      <c r="AM955" s="122" t="str">
        <f>IF(ISNA(VLOOKUP(G955,[1]Sheet!$K$2:$L$159,2,FALSE))," ",(VLOOKUP(G955,[1]Sheet!$K$2:$L$159,2,FALSE)))</f>
        <v>ELITE</v>
      </c>
      <c r="AN955" s="122" t="str">
        <f>IF(ISNA(VLOOKUP(I955&amp;C955,[1]Sheet!$D$2:$E$228,2,FALSE))," ",VLOOKUP(I955&amp;C955,[1]Sheet!$D$2:$E$228,2,FALSE))</f>
        <v>Daniel, Nishimura</v>
      </c>
      <c r="AO955" s="122" t="str">
        <f>+I955&amp;C955</f>
        <v>KDKSRI LANKA</v>
      </c>
      <c r="AP955" s="122" t="str">
        <f>C955&amp;D955&amp;E955&amp;G955&amp;I955&amp;O955</f>
        <v>SRI LANKA31200303877KDKMAR</v>
      </c>
      <c r="AQ955" s="122" t="str">
        <f>B955&amp;D955&amp;N955</f>
        <v xml:space="preserve">SOUTH EAST ASIA31200CF </v>
      </c>
      <c r="AR955" s="123" t="str">
        <f>+D955&amp;J955</f>
        <v>31200SE</v>
      </c>
      <c r="AS955" s="124" t="str">
        <f t="shared" si="133"/>
        <v/>
      </c>
      <c r="AT955" s="125" t="str">
        <f t="shared" si="134"/>
        <v>N56RGTBWJSH</v>
      </c>
      <c r="AU955" s="125" t="str">
        <f>IF(NOT(AT955=""),VLOOKUP(AT955,[1]PSI_Category!A:B,2,0),"")</f>
        <v>C/F</v>
      </c>
      <c r="AV955" s="125" t="s">
        <v>1800</v>
      </c>
      <c r="AW955" s="125" t="s">
        <v>1800</v>
      </c>
      <c r="AX955" s="125" t="s">
        <v>1800</v>
      </c>
    </row>
    <row r="956" spans="2:50" s="103" customFormat="1" ht="11.4" customHeight="1" x14ac:dyDescent="0.3">
      <c r="B956" s="104" t="s">
        <v>1866</v>
      </c>
      <c r="C956" s="105" t="s">
        <v>1991</v>
      </c>
      <c r="D956" s="106">
        <v>31200</v>
      </c>
      <c r="E956" s="107">
        <v>303</v>
      </c>
      <c r="F956" s="105" t="s">
        <v>1841</v>
      </c>
      <c r="G956" s="107">
        <v>877</v>
      </c>
      <c r="H956" s="105" t="s">
        <v>2802</v>
      </c>
      <c r="I956" s="105" t="s">
        <v>1773</v>
      </c>
      <c r="J956" s="107" t="s">
        <v>293</v>
      </c>
      <c r="K956" s="105">
        <v>92011242</v>
      </c>
      <c r="L956" s="105" t="s">
        <v>2803</v>
      </c>
      <c r="M956" s="105" t="s">
        <v>2806</v>
      </c>
      <c r="N956" s="105" t="s">
        <v>1799</v>
      </c>
      <c r="O956" s="108" t="s">
        <v>160</v>
      </c>
      <c r="P956" s="109" t="s">
        <v>1777</v>
      </c>
      <c r="Q956" s="110">
        <v>45365</v>
      </c>
      <c r="R956" s="110"/>
      <c r="S956" s="110" t="s">
        <v>2209</v>
      </c>
      <c r="T956" s="110"/>
      <c r="U956" s="111" t="s">
        <v>1952</v>
      </c>
      <c r="V956" s="111" t="s">
        <v>2210</v>
      </c>
      <c r="W956" s="112"/>
      <c r="X956" s="113" t="s">
        <v>2805</v>
      </c>
      <c r="Y956" s="114" t="s">
        <v>285</v>
      </c>
      <c r="Z956" s="115">
        <v>27.54</v>
      </c>
      <c r="AA956" s="116">
        <v>762</v>
      </c>
      <c r="AB956" s="117">
        <f t="shared" si="126"/>
        <v>20985.48</v>
      </c>
      <c r="AC956" s="117">
        <f t="shared" si="127"/>
        <v>164.13793182000001</v>
      </c>
      <c r="AD956" s="118">
        <v>762</v>
      </c>
      <c r="AE956" s="117">
        <f t="shared" si="128"/>
        <v>20985.48</v>
      </c>
      <c r="AF956" s="117">
        <f t="shared" si="129"/>
        <v>164.13793182000001</v>
      </c>
      <c r="AG956" s="119">
        <f t="shared" si="130"/>
        <v>0</v>
      </c>
      <c r="AH956" s="120">
        <f t="shared" si="131"/>
        <v>0</v>
      </c>
      <c r="AI956" s="121">
        <f t="shared" si="132"/>
        <v>0</v>
      </c>
      <c r="AJ956" s="122" t="str">
        <f>+C956</f>
        <v>SRI LANKA</v>
      </c>
      <c r="AK956" s="122" t="str">
        <f>IF(ISNA(VLOOKUP(postponeList!D956,[1]Sheet!$A$2:$B$12,2,FALSE))," ",(VLOOKUP(postponeList!D956,[1]Sheet!$A$2:$B$12,2,FALSE)))</f>
        <v>PMMA</v>
      </c>
      <c r="AL956" s="122" t="str">
        <f>IF(ISNA(VLOOKUP(E956,[1]Sheet!$G$2:$H$40,2,FALSE))," ",VLOOKUP(E956,[1]Sheet!$G$2:$H$40,2,FALSE))</f>
        <v>SOJITZ</v>
      </c>
      <c r="AM956" s="122" t="str">
        <f>IF(ISNA(VLOOKUP(G956,[1]Sheet!$K$2:$L$159,2,FALSE))," ",(VLOOKUP(G956,[1]Sheet!$K$2:$L$159,2,FALSE)))</f>
        <v>ELITE</v>
      </c>
      <c r="AN956" s="122" t="str">
        <f>IF(ISNA(VLOOKUP(I956&amp;C956,[1]Sheet!$D$2:$E$228,2,FALSE))," ",VLOOKUP(I956&amp;C956,[1]Sheet!$D$2:$E$228,2,FALSE))</f>
        <v>Daniel, Nishimura</v>
      </c>
      <c r="AO956" s="122" t="str">
        <f>+I956&amp;C956</f>
        <v>KDKSRI LANKA</v>
      </c>
      <c r="AP956" s="122" t="str">
        <f>C956&amp;D956&amp;E956&amp;G956&amp;I956&amp;O956</f>
        <v>SRI LANKA31200303877KDKMAR</v>
      </c>
      <c r="AQ956" s="122" t="str">
        <f>B956&amp;D956&amp;N956</f>
        <v xml:space="preserve">SOUTH EAST ASIA31200CF </v>
      </c>
      <c r="AR956" s="123" t="str">
        <f>+D956&amp;J956</f>
        <v>31200SE</v>
      </c>
      <c r="AS956" s="124" t="str">
        <f t="shared" si="133"/>
        <v>Ves</v>
      </c>
      <c r="AT956" s="125" t="str">
        <f t="shared" si="134"/>
        <v>N56RGTBWJSH</v>
      </c>
      <c r="AU956" s="125" t="str">
        <f>IF(NOT(AT956=""),VLOOKUP(AT956,[1]PSI_Category!A:B,2,0),"")</f>
        <v>C/F</v>
      </c>
      <c r="AV956" s="125" t="s">
        <v>1800</v>
      </c>
      <c r="AW956" s="125" t="s">
        <v>1800</v>
      </c>
      <c r="AX956" s="125" t="s">
        <v>1800</v>
      </c>
    </row>
    <row r="957" spans="2:50" s="103" customFormat="1" ht="11.4" customHeight="1" x14ac:dyDescent="0.3">
      <c r="B957" s="104" t="s">
        <v>1866</v>
      </c>
      <c r="C957" s="105" t="s">
        <v>1991</v>
      </c>
      <c r="D957" s="106">
        <v>31200</v>
      </c>
      <c r="E957" s="107">
        <v>303</v>
      </c>
      <c r="F957" s="105" t="s">
        <v>1841</v>
      </c>
      <c r="G957" s="107">
        <v>877</v>
      </c>
      <c r="H957" s="105" t="s">
        <v>2802</v>
      </c>
      <c r="I957" s="105" t="s">
        <v>1773</v>
      </c>
      <c r="J957" s="107" t="s">
        <v>293</v>
      </c>
      <c r="K957" s="105">
        <v>92011242</v>
      </c>
      <c r="L957" s="105" t="s">
        <v>2803</v>
      </c>
      <c r="M957" s="105" t="s">
        <v>2806</v>
      </c>
      <c r="N957" s="105" t="s">
        <v>1799</v>
      </c>
      <c r="O957" s="108" t="s">
        <v>160</v>
      </c>
      <c r="P957" s="109" t="s">
        <v>1777</v>
      </c>
      <c r="Q957" s="110">
        <v>45372</v>
      </c>
      <c r="R957" s="110"/>
      <c r="S957" s="110">
        <v>45376</v>
      </c>
      <c r="T957" s="110"/>
      <c r="U957" s="111" t="s">
        <v>2023</v>
      </c>
      <c r="V957" s="111" t="s">
        <v>2103</v>
      </c>
      <c r="W957" s="112"/>
      <c r="X957" s="113" t="s">
        <v>2807</v>
      </c>
      <c r="Y957" s="114" t="s">
        <v>285</v>
      </c>
      <c r="Z957" s="115">
        <v>27.54</v>
      </c>
      <c r="AA957" s="116">
        <v>759</v>
      </c>
      <c r="AB957" s="117">
        <f t="shared" si="126"/>
        <v>20902.86</v>
      </c>
      <c r="AC957" s="117">
        <f t="shared" si="127"/>
        <v>163.49171949000001</v>
      </c>
      <c r="AD957" s="118">
        <v>759</v>
      </c>
      <c r="AE957" s="117">
        <f t="shared" si="128"/>
        <v>20902.86</v>
      </c>
      <c r="AF957" s="117">
        <f t="shared" si="129"/>
        <v>163.49171949000001</v>
      </c>
      <c r="AG957" s="119">
        <f t="shared" si="130"/>
        <v>0</v>
      </c>
      <c r="AH957" s="120">
        <f t="shared" si="131"/>
        <v>0</v>
      </c>
      <c r="AI957" s="121">
        <f t="shared" si="132"/>
        <v>0</v>
      </c>
      <c r="AJ957" s="122" t="str">
        <f>+C957</f>
        <v>SRI LANKA</v>
      </c>
      <c r="AK957" s="122" t="str">
        <f>IF(ISNA(VLOOKUP(postponeList!D957,[1]Sheet!$A$2:$B$12,2,FALSE))," ",(VLOOKUP(postponeList!D957,[1]Sheet!$A$2:$B$12,2,FALSE)))</f>
        <v>PMMA</v>
      </c>
      <c r="AL957" s="122" t="str">
        <f>IF(ISNA(VLOOKUP(E957,[1]Sheet!$G$2:$H$40,2,FALSE))," ",VLOOKUP(E957,[1]Sheet!$G$2:$H$40,2,FALSE))</f>
        <v>SOJITZ</v>
      </c>
      <c r="AM957" s="122" t="str">
        <f>IF(ISNA(VLOOKUP(G957,[1]Sheet!$K$2:$L$159,2,FALSE))," ",(VLOOKUP(G957,[1]Sheet!$K$2:$L$159,2,FALSE)))</f>
        <v>ELITE</v>
      </c>
      <c r="AN957" s="122" t="str">
        <f>IF(ISNA(VLOOKUP(I957&amp;C957,[1]Sheet!$D$2:$E$228,2,FALSE))," ",VLOOKUP(I957&amp;C957,[1]Sheet!$D$2:$E$228,2,FALSE))</f>
        <v>Daniel, Nishimura</v>
      </c>
      <c r="AO957" s="122" t="str">
        <f>+I957&amp;C957</f>
        <v>KDKSRI LANKA</v>
      </c>
      <c r="AP957" s="122" t="str">
        <f>C957&amp;D957&amp;E957&amp;G957&amp;I957&amp;O957</f>
        <v>SRI LANKA31200303877KDKMAR</v>
      </c>
      <c r="AQ957" s="122" t="str">
        <f>B957&amp;D957&amp;N957</f>
        <v xml:space="preserve">SOUTH EAST ASIA31200CF </v>
      </c>
      <c r="AR957" s="123" t="str">
        <f>+D957&amp;J957</f>
        <v>31200SE</v>
      </c>
      <c r="AS957" s="124" t="str">
        <f t="shared" si="133"/>
        <v>Ves</v>
      </c>
      <c r="AT957" s="125" t="str">
        <f t="shared" si="134"/>
        <v>N56RGTBWJSH</v>
      </c>
      <c r="AU957" s="125" t="str">
        <f>IF(NOT(AT957=""),VLOOKUP(AT957,[1]PSI_Category!A:B,2,0),"")</f>
        <v>C/F</v>
      </c>
      <c r="AV957" s="125" t="s">
        <v>1800</v>
      </c>
      <c r="AW957" s="125" t="s">
        <v>1800</v>
      </c>
      <c r="AX957" s="125" t="s">
        <v>1800</v>
      </c>
    </row>
    <row r="958" spans="2:50" s="103" customFormat="1" ht="11.4" customHeight="1" x14ac:dyDescent="0.3">
      <c r="B958" s="104" t="s">
        <v>1866</v>
      </c>
      <c r="C958" s="105" t="s">
        <v>1991</v>
      </c>
      <c r="D958" s="106">
        <v>31200</v>
      </c>
      <c r="E958" s="107">
        <v>303</v>
      </c>
      <c r="F958" s="105" t="s">
        <v>1841</v>
      </c>
      <c r="G958" s="107">
        <v>877</v>
      </c>
      <c r="H958" s="105" t="s">
        <v>2802</v>
      </c>
      <c r="I958" s="105" t="s">
        <v>1773</v>
      </c>
      <c r="J958" s="107" t="s">
        <v>293</v>
      </c>
      <c r="K958" s="105">
        <v>92011253</v>
      </c>
      <c r="L958" s="105" t="s">
        <v>2808</v>
      </c>
      <c r="M958" s="105" t="s">
        <v>2809</v>
      </c>
      <c r="N958" s="105" t="s">
        <v>1782</v>
      </c>
      <c r="O958" s="108" t="s">
        <v>160</v>
      </c>
      <c r="P958" s="109" t="s">
        <v>1777</v>
      </c>
      <c r="Q958" s="110">
        <v>45367</v>
      </c>
      <c r="R958" s="110"/>
      <c r="S958" s="110">
        <v>45376</v>
      </c>
      <c r="T958" s="110"/>
      <c r="U958" s="111" t="s">
        <v>2023</v>
      </c>
      <c r="V958" s="111" t="s">
        <v>2103</v>
      </c>
      <c r="W958" s="112"/>
      <c r="X958" s="113" t="s">
        <v>2807</v>
      </c>
      <c r="Y958" s="114" t="s">
        <v>285</v>
      </c>
      <c r="Z958" s="115">
        <v>28.93</v>
      </c>
      <c r="AA958" s="116">
        <v>80</v>
      </c>
      <c r="AB958" s="117">
        <f t="shared" si="126"/>
        <v>2314.4</v>
      </c>
      <c r="AC958" s="117">
        <f t="shared" si="127"/>
        <v>18.1020796</v>
      </c>
      <c r="AD958" s="118">
        <v>80</v>
      </c>
      <c r="AE958" s="117">
        <f t="shared" si="128"/>
        <v>2314.4</v>
      </c>
      <c r="AF958" s="117">
        <f t="shared" si="129"/>
        <v>18.1020796</v>
      </c>
      <c r="AG958" s="119">
        <f t="shared" si="130"/>
        <v>0</v>
      </c>
      <c r="AH958" s="120">
        <f t="shared" si="131"/>
        <v>0</v>
      </c>
      <c r="AI958" s="121">
        <f t="shared" si="132"/>
        <v>0</v>
      </c>
      <c r="AJ958" s="122" t="str">
        <f>+C958</f>
        <v>SRI LANKA</v>
      </c>
      <c r="AK958" s="122" t="str">
        <f>IF(ISNA(VLOOKUP(postponeList!D958,[1]Sheet!$A$2:$B$12,2,FALSE))," ",(VLOOKUP(postponeList!D958,[1]Sheet!$A$2:$B$12,2,FALSE)))</f>
        <v>PMMA</v>
      </c>
      <c r="AL958" s="122" t="str">
        <f>IF(ISNA(VLOOKUP(E958,[1]Sheet!$G$2:$H$40,2,FALSE))," ",VLOOKUP(E958,[1]Sheet!$G$2:$H$40,2,FALSE))</f>
        <v>SOJITZ</v>
      </c>
      <c r="AM958" s="122" t="str">
        <f>IF(ISNA(VLOOKUP(G958,[1]Sheet!$K$2:$L$159,2,FALSE))," ",(VLOOKUP(G958,[1]Sheet!$K$2:$L$159,2,FALSE)))</f>
        <v>ELITE</v>
      </c>
      <c r="AN958" s="122" t="str">
        <f>IF(ISNA(VLOOKUP(I958&amp;C958,[1]Sheet!$D$2:$E$228,2,FALSE))," ",VLOOKUP(I958&amp;C958,[1]Sheet!$D$2:$E$228,2,FALSE))</f>
        <v>Daniel, Nishimura</v>
      </c>
      <c r="AO958" s="122" t="str">
        <f>+I958&amp;C958</f>
        <v>KDKSRI LANKA</v>
      </c>
      <c r="AP958" s="122" t="str">
        <f>C958&amp;D958&amp;E958&amp;G958&amp;I958&amp;O958</f>
        <v>SRI LANKA31200303877KDKMAR</v>
      </c>
      <c r="AQ958" s="122" t="str">
        <f>B958&amp;D958&amp;N958</f>
        <v xml:space="preserve">SOUTH EAST ASIA31200DF </v>
      </c>
      <c r="AR958" s="123" t="str">
        <f>+D958&amp;J958</f>
        <v>31200SE</v>
      </c>
      <c r="AS958" s="124" t="str">
        <f t="shared" si="133"/>
        <v>Ves</v>
      </c>
      <c r="AT958" s="125" t="str">
        <f t="shared" si="134"/>
        <v>A40BNBNMKH</v>
      </c>
      <c r="AU958" s="125" t="e">
        <f>IF(NOT(AT958=""),VLOOKUP(AT958,[1]PSI_Category!A:B,2,0),"")</f>
        <v>#N/A</v>
      </c>
      <c r="AV958" s="125" t="s">
        <v>1778</v>
      </c>
      <c r="AW958" s="125" t="s">
        <v>1783</v>
      </c>
      <c r="AX958" s="125" t="s">
        <v>1783</v>
      </c>
    </row>
    <row r="959" spans="2:50" s="103" customFormat="1" ht="11.4" customHeight="1" x14ac:dyDescent="0.3">
      <c r="B959" s="104" t="s">
        <v>1866</v>
      </c>
      <c r="C959" s="105" t="s">
        <v>1991</v>
      </c>
      <c r="D959" s="106">
        <v>31200</v>
      </c>
      <c r="E959" s="107">
        <v>303</v>
      </c>
      <c r="F959" s="105" t="s">
        <v>1841</v>
      </c>
      <c r="G959" s="107">
        <v>877</v>
      </c>
      <c r="H959" s="105" t="s">
        <v>2802</v>
      </c>
      <c r="I959" s="105" t="s">
        <v>1773</v>
      </c>
      <c r="J959" s="107" t="s">
        <v>293</v>
      </c>
      <c r="K959" s="105">
        <v>92011253</v>
      </c>
      <c r="L959" s="105" t="s">
        <v>2808</v>
      </c>
      <c r="M959" s="105" t="s">
        <v>2810</v>
      </c>
      <c r="N959" s="105" t="s">
        <v>1789</v>
      </c>
      <c r="O959" s="108" t="s">
        <v>160</v>
      </c>
      <c r="P959" s="109" t="s">
        <v>1777</v>
      </c>
      <c r="Q959" s="110">
        <v>45367</v>
      </c>
      <c r="R959" s="110"/>
      <c r="S959" s="110">
        <v>45376</v>
      </c>
      <c r="T959" s="110"/>
      <c r="U959" s="111" t="s">
        <v>2023</v>
      </c>
      <c r="V959" s="111" t="s">
        <v>2103</v>
      </c>
      <c r="W959" s="112"/>
      <c r="X959" s="113" t="s">
        <v>2807</v>
      </c>
      <c r="Y959" s="114" t="s">
        <v>285</v>
      </c>
      <c r="Z959" s="115">
        <v>37.53</v>
      </c>
      <c r="AA959" s="116">
        <v>180</v>
      </c>
      <c r="AB959" s="117">
        <f t="shared" si="126"/>
        <v>6755.4000000000005</v>
      </c>
      <c r="AC959" s="117">
        <f t="shared" si="127"/>
        <v>52.83736110000001</v>
      </c>
      <c r="AD959" s="118">
        <v>180</v>
      </c>
      <c r="AE959" s="117">
        <f t="shared" si="128"/>
        <v>6755.4000000000005</v>
      </c>
      <c r="AF959" s="117">
        <f t="shared" si="129"/>
        <v>52.83736110000001</v>
      </c>
      <c r="AG959" s="119">
        <f t="shared" si="130"/>
        <v>0</v>
      </c>
      <c r="AH959" s="120">
        <f t="shared" si="131"/>
        <v>0</v>
      </c>
      <c r="AI959" s="121">
        <f t="shared" si="132"/>
        <v>0</v>
      </c>
      <c r="AJ959" s="122" t="str">
        <f>+C959</f>
        <v>SRI LANKA</v>
      </c>
      <c r="AK959" s="122" t="str">
        <f>IF(ISNA(VLOOKUP(postponeList!D959,[1]Sheet!$A$2:$B$12,2,FALSE))," ",(VLOOKUP(postponeList!D959,[1]Sheet!$A$2:$B$12,2,FALSE)))</f>
        <v>PMMA</v>
      </c>
      <c r="AL959" s="122" t="str">
        <f>IF(ISNA(VLOOKUP(E959,[1]Sheet!$G$2:$H$40,2,FALSE))," ",VLOOKUP(E959,[1]Sheet!$G$2:$H$40,2,FALSE))</f>
        <v>SOJITZ</v>
      </c>
      <c r="AM959" s="122" t="str">
        <f>IF(ISNA(VLOOKUP(G959,[1]Sheet!$K$2:$L$159,2,FALSE))," ",(VLOOKUP(G959,[1]Sheet!$K$2:$L$159,2,FALSE)))</f>
        <v>ELITE</v>
      </c>
      <c r="AN959" s="122" t="str">
        <f>IF(ISNA(VLOOKUP(I959&amp;C959,[1]Sheet!$D$2:$E$228,2,FALSE))," ",VLOOKUP(I959&amp;C959,[1]Sheet!$D$2:$E$228,2,FALSE))</f>
        <v>Daniel, Nishimura</v>
      </c>
      <c r="AO959" s="122" t="str">
        <f>+I959&amp;C959</f>
        <v>KDKSRI LANKA</v>
      </c>
      <c r="AP959" s="122" t="str">
        <f>C959&amp;D959&amp;E959&amp;G959&amp;I959&amp;O959</f>
        <v>SRI LANKA31200303877KDKMAR</v>
      </c>
      <c r="AQ959" s="122" t="str">
        <f>B959&amp;D959&amp;N959</f>
        <v xml:space="preserve">SOUTH EAST ASIA31200WF </v>
      </c>
      <c r="AR959" s="123" t="str">
        <f>+D959&amp;J959</f>
        <v>31200SE</v>
      </c>
      <c r="AS959" s="124" t="str">
        <f t="shared" si="133"/>
        <v>Ves</v>
      </c>
      <c r="AT959" s="125" t="str">
        <f t="shared" si="134"/>
        <v>M40CNBHML</v>
      </c>
      <c r="AU959" s="125" t="str">
        <f>IF(NOT(AT959=""),VLOOKUP(AT959,[1]PSI_Category!A:B,2,0),"")</f>
        <v>W/F</v>
      </c>
      <c r="AV959" s="125" t="s">
        <v>1778</v>
      </c>
      <c r="AW959" s="125" t="s">
        <v>1790</v>
      </c>
      <c r="AX959" s="125" t="s">
        <v>1790</v>
      </c>
    </row>
    <row r="960" spans="2:50" s="103" customFormat="1" ht="11.4" customHeight="1" x14ac:dyDescent="0.3">
      <c r="B960" s="104" t="s">
        <v>1866</v>
      </c>
      <c r="C960" s="105" t="s">
        <v>1991</v>
      </c>
      <c r="D960" s="106">
        <v>31200</v>
      </c>
      <c r="E960" s="107">
        <v>303</v>
      </c>
      <c r="F960" s="105" t="s">
        <v>1841</v>
      </c>
      <c r="G960" s="107">
        <v>877</v>
      </c>
      <c r="H960" s="105" t="s">
        <v>2802</v>
      </c>
      <c r="I960" s="105" t="s">
        <v>1773</v>
      </c>
      <c r="J960" s="107" t="s">
        <v>293</v>
      </c>
      <c r="K960" s="105">
        <v>92011253</v>
      </c>
      <c r="L960" s="105" t="s">
        <v>2808</v>
      </c>
      <c r="M960" s="105" t="s">
        <v>2811</v>
      </c>
      <c r="N960" s="105" t="s">
        <v>1789</v>
      </c>
      <c r="O960" s="108" t="s">
        <v>160</v>
      </c>
      <c r="P960" s="109" t="s">
        <v>1777</v>
      </c>
      <c r="Q960" s="110">
        <v>45367</v>
      </c>
      <c r="R960" s="110"/>
      <c r="S960" s="110">
        <v>45376</v>
      </c>
      <c r="T960" s="110"/>
      <c r="U960" s="111" t="s">
        <v>2023</v>
      </c>
      <c r="V960" s="111" t="s">
        <v>2103</v>
      </c>
      <c r="W960" s="112"/>
      <c r="X960" s="113" t="s">
        <v>2807</v>
      </c>
      <c r="Y960" s="114" t="s">
        <v>285</v>
      </c>
      <c r="Z960" s="115">
        <v>37.53</v>
      </c>
      <c r="AA960" s="116">
        <v>180</v>
      </c>
      <c r="AB960" s="117">
        <f t="shared" si="126"/>
        <v>6755.4000000000005</v>
      </c>
      <c r="AC960" s="117">
        <f t="shared" si="127"/>
        <v>52.83736110000001</v>
      </c>
      <c r="AD960" s="118">
        <v>180</v>
      </c>
      <c r="AE960" s="117">
        <f t="shared" si="128"/>
        <v>6755.4000000000005</v>
      </c>
      <c r="AF960" s="117">
        <f t="shared" si="129"/>
        <v>52.83736110000001</v>
      </c>
      <c r="AG960" s="119">
        <f t="shared" si="130"/>
        <v>0</v>
      </c>
      <c r="AH960" s="120">
        <f t="shared" si="131"/>
        <v>0</v>
      </c>
      <c r="AI960" s="121">
        <f t="shared" si="132"/>
        <v>0</v>
      </c>
      <c r="AJ960" s="122" t="str">
        <f>+C960</f>
        <v>SRI LANKA</v>
      </c>
      <c r="AK960" s="122" t="str">
        <f>IF(ISNA(VLOOKUP(postponeList!D960,[1]Sheet!$A$2:$B$12,2,FALSE))," ",(VLOOKUP(postponeList!D960,[1]Sheet!$A$2:$B$12,2,FALSE)))</f>
        <v>PMMA</v>
      </c>
      <c r="AL960" s="122" t="str">
        <f>IF(ISNA(VLOOKUP(E960,[1]Sheet!$G$2:$H$40,2,FALSE))," ",VLOOKUP(E960,[1]Sheet!$G$2:$H$40,2,FALSE))</f>
        <v>SOJITZ</v>
      </c>
      <c r="AM960" s="122" t="str">
        <f>IF(ISNA(VLOOKUP(G960,[1]Sheet!$K$2:$L$159,2,FALSE))," ",(VLOOKUP(G960,[1]Sheet!$K$2:$L$159,2,FALSE)))</f>
        <v>ELITE</v>
      </c>
      <c r="AN960" s="122" t="str">
        <f>IF(ISNA(VLOOKUP(I960&amp;C960,[1]Sheet!$D$2:$E$228,2,FALSE))," ",VLOOKUP(I960&amp;C960,[1]Sheet!$D$2:$E$228,2,FALSE))</f>
        <v>Daniel, Nishimura</v>
      </c>
      <c r="AO960" s="122" t="str">
        <f>+I960&amp;C960</f>
        <v>KDKSRI LANKA</v>
      </c>
      <c r="AP960" s="122" t="str">
        <f>C960&amp;D960&amp;E960&amp;G960&amp;I960&amp;O960</f>
        <v>SRI LANKA31200303877KDKMAR</v>
      </c>
      <c r="AQ960" s="122" t="str">
        <f>B960&amp;D960&amp;N960</f>
        <v xml:space="preserve">SOUTH EAST ASIA31200WF </v>
      </c>
      <c r="AR960" s="123" t="str">
        <f>+D960&amp;J960</f>
        <v>31200SE</v>
      </c>
      <c r="AS960" s="124" t="str">
        <f t="shared" si="133"/>
        <v>Ves</v>
      </c>
      <c r="AT960" s="125" t="str">
        <f t="shared" si="134"/>
        <v>M40CNBNML</v>
      </c>
      <c r="AU960" s="125" t="str">
        <f>IF(NOT(AT960=""),VLOOKUP(AT960,[1]PSI_Category!A:B,2,0),"")</f>
        <v>W/F</v>
      </c>
      <c r="AV960" s="125" t="s">
        <v>1778</v>
      </c>
      <c r="AW960" s="125" t="s">
        <v>1790</v>
      </c>
      <c r="AX960" s="125" t="s">
        <v>1790</v>
      </c>
    </row>
    <row r="961" spans="2:50" s="103" customFormat="1" ht="11.4" customHeight="1" x14ac:dyDescent="0.3">
      <c r="B961" s="104" t="s">
        <v>1866</v>
      </c>
      <c r="C961" s="105" t="s">
        <v>1991</v>
      </c>
      <c r="D961" s="106">
        <v>31200</v>
      </c>
      <c r="E961" s="107">
        <v>303</v>
      </c>
      <c r="F961" s="105" t="s">
        <v>1841</v>
      </c>
      <c r="G961" s="107">
        <v>877</v>
      </c>
      <c r="H961" s="105" t="s">
        <v>2802</v>
      </c>
      <c r="I961" s="105" t="s">
        <v>1773</v>
      </c>
      <c r="J961" s="107" t="s">
        <v>293</v>
      </c>
      <c r="K961" s="105">
        <v>92011253</v>
      </c>
      <c r="L961" s="105" t="s">
        <v>2808</v>
      </c>
      <c r="M961" s="105" t="s">
        <v>2812</v>
      </c>
      <c r="N961" s="105" t="s">
        <v>1799</v>
      </c>
      <c r="O961" s="108" t="s">
        <v>160</v>
      </c>
      <c r="P961" s="109" t="s">
        <v>1777</v>
      </c>
      <c r="Q961" s="110">
        <v>45372</v>
      </c>
      <c r="R961" s="110"/>
      <c r="S961" s="110">
        <v>45373</v>
      </c>
      <c r="T961" s="110"/>
      <c r="U961" s="111" t="s">
        <v>2023</v>
      </c>
      <c r="V961" s="111" t="s">
        <v>2103</v>
      </c>
      <c r="W961" s="112"/>
      <c r="X961" s="113" t="s">
        <v>2152</v>
      </c>
      <c r="Y961" s="114" t="s">
        <v>285</v>
      </c>
      <c r="Z961" s="115">
        <v>30.05</v>
      </c>
      <c r="AA961" s="116">
        <v>150</v>
      </c>
      <c r="AB961" s="117">
        <f t="shared" si="126"/>
        <v>4507.5</v>
      </c>
      <c r="AC961" s="117">
        <f t="shared" si="127"/>
        <v>35.255411250000002</v>
      </c>
      <c r="AD961" s="118">
        <v>150</v>
      </c>
      <c r="AE961" s="117">
        <f t="shared" si="128"/>
        <v>4507.5</v>
      </c>
      <c r="AF961" s="117">
        <f t="shared" si="129"/>
        <v>35.255411250000002</v>
      </c>
      <c r="AG961" s="119">
        <f t="shared" si="130"/>
        <v>0</v>
      </c>
      <c r="AH961" s="120">
        <f t="shared" si="131"/>
        <v>0</v>
      </c>
      <c r="AI961" s="121">
        <f t="shared" si="132"/>
        <v>0</v>
      </c>
      <c r="AJ961" s="122" t="str">
        <f>+C961</f>
        <v>SRI LANKA</v>
      </c>
      <c r="AK961" s="122" t="str">
        <f>IF(ISNA(VLOOKUP(postponeList!D961,[1]Sheet!$A$2:$B$12,2,FALSE))," ",(VLOOKUP(postponeList!D961,[1]Sheet!$A$2:$B$12,2,FALSE)))</f>
        <v>PMMA</v>
      </c>
      <c r="AL961" s="122" t="str">
        <f>IF(ISNA(VLOOKUP(E961,[1]Sheet!$G$2:$H$40,2,FALSE))," ",VLOOKUP(E961,[1]Sheet!$G$2:$H$40,2,FALSE))</f>
        <v>SOJITZ</v>
      </c>
      <c r="AM961" s="122" t="str">
        <f>IF(ISNA(VLOOKUP(G961,[1]Sheet!$K$2:$L$159,2,FALSE))," ",(VLOOKUP(G961,[1]Sheet!$K$2:$L$159,2,FALSE)))</f>
        <v>ELITE</v>
      </c>
      <c r="AN961" s="122" t="str">
        <f>IF(ISNA(VLOOKUP(I961&amp;C961,[1]Sheet!$D$2:$E$228,2,FALSE))," ",VLOOKUP(I961&amp;C961,[1]Sheet!$D$2:$E$228,2,FALSE))</f>
        <v>Daniel, Nishimura</v>
      </c>
      <c r="AO961" s="122" t="str">
        <f>+I961&amp;C961</f>
        <v>KDKSRI LANKA</v>
      </c>
      <c r="AP961" s="122" t="str">
        <f>C961&amp;D961&amp;E961&amp;G961&amp;I961&amp;O961</f>
        <v>SRI LANKA31200303877KDKMAR</v>
      </c>
      <c r="AQ961" s="122" t="str">
        <f>B961&amp;D961&amp;N961</f>
        <v xml:space="preserve">SOUTH EAST ASIA31200CF </v>
      </c>
      <c r="AR961" s="123" t="str">
        <f>+D961&amp;J961</f>
        <v>31200SE</v>
      </c>
      <c r="AS961" s="124" t="str">
        <f t="shared" si="133"/>
        <v>Ves</v>
      </c>
      <c r="AT961" s="125" t="str">
        <f t="shared" si="134"/>
        <v>M56XGTBKJWH</v>
      </c>
      <c r="AU961" s="125" t="str">
        <f>IF(NOT(AT961=""),VLOOKUP(AT961,[1]PSI_Category!A:B,2,0),"")</f>
        <v>C/F</v>
      </c>
      <c r="AV961" s="125" t="s">
        <v>1800</v>
      </c>
      <c r="AW961" s="125" t="s">
        <v>1800</v>
      </c>
      <c r="AX961" s="125" t="s">
        <v>1800</v>
      </c>
    </row>
    <row r="962" spans="2:50" s="103" customFormat="1" ht="11.4" customHeight="1" x14ac:dyDescent="0.3">
      <c r="B962" s="104" t="s">
        <v>1866</v>
      </c>
      <c r="C962" s="105" t="s">
        <v>1991</v>
      </c>
      <c r="D962" s="106">
        <v>31200</v>
      </c>
      <c r="E962" s="107">
        <v>303</v>
      </c>
      <c r="F962" s="105" t="s">
        <v>1841</v>
      </c>
      <c r="G962" s="107">
        <v>877</v>
      </c>
      <c r="H962" s="105" t="s">
        <v>2802</v>
      </c>
      <c r="I962" s="105" t="s">
        <v>1773</v>
      </c>
      <c r="J962" s="107" t="s">
        <v>293</v>
      </c>
      <c r="K962" s="105">
        <v>92011253</v>
      </c>
      <c r="L962" s="105" t="s">
        <v>2808</v>
      </c>
      <c r="M962" s="105" t="s">
        <v>2813</v>
      </c>
      <c r="N962" s="105" t="s">
        <v>1786</v>
      </c>
      <c r="O962" s="108" t="s">
        <v>160</v>
      </c>
      <c r="P962" s="109" t="s">
        <v>1777</v>
      </c>
      <c r="Q962" s="110">
        <v>45367</v>
      </c>
      <c r="R962" s="110"/>
      <c r="S962" s="110">
        <v>45376</v>
      </c>
      <c r="T962" s="110"/>
      <c r="U962" s="111" t="s">
        <v>2023</v>
      </c>
      <c r="V962" s="111" t="s">
        <v>2103</v>
      </c>
      <c r="W962" s="112"/>
      <c r="X962" s="113" t="s">
        <v>2807</v>
      </c>
      <c r="Y962" s="114" t="s">
        <v>285</v>
      </c>
      <c r="Z962" s="115">
        <v>38.67</v>
      </c>
      <c r="AA962" s="116">
        <v>230</v>
      </c>
      <c r="AB962" s="117">
        <f t="shared" si="126"/>
        <v>8894.1</v>
      </c>
      <c r="AC962" s="117">
        <f t="shared" si="127"/>
        <v>69.565203150000002</v>
      </c>
      <c r="AD962" s="118">
        <v>230</v>
      </c>
      <c r="AE962" s="117">
        <f t="shared" si="128"/>
        <v>8894.1</v>
      </c>
      <c r="AF962" s="117">
        <f t="shared" si="129"/>
        <v>69.565203150000002</v>
      </c>
      <c r="AG962" s="119">
        <f t="shared" si="130"/>
        <v>0</v>
      </c>
      <c r="AH962" s="120">
        <f t="shared" si="131"/>
        <v>0</v>
      </c>
      <c r="AI962" s="121">
        <f t="shared" si="132"/>
        <v>0</v>
      </c>
      <c r="AJ962" s="122" t="str">
        <f>+C962</f>
        <v>SRI LANKA</v>
      </c>
      <c r="AK962" s="122" t="str">
        <f>IF(ISNA(VLOOKUP(postponeList!D962,[1]Sheet!$A$2:$B$12,2,FALSE))," ",(VLOOKUP(postponeList!D962,[1]Sheet!$A$2:$B$12,2,FALSE)))</f>
        <v>PMMA</v>
      </c>
      <c r="AL962" s="122" t="str">
        <f>IF(ISNA(VLOOKUP(E962,[1]Sheet!$G$2:$H$40,2,FALSE))," ",VLOOKUP(E962,[1]Sheet!$G$2:$H$40,2,FALSE))</f>
        <v>SOJITZ</v>
      </c>
      <c r="AM962" s="122" t="str">
        <f>IF(ISNA(VLOOKUP(G962,[1]Sheet!$K$2:$L$159,2,FALSE))," ",(VLOOKUP(G962,[1]Sheet!$K$2:$L$159,2,FALSE)))</f>
        <v>ELITE</v>
      </c>
      <c r="AN962" s="122" t="str">
        <f>IF(ISNA(VLOOKUP(I962&amp;C962,[1]Sheet!$D$2:$E$228,2,FALSE))," ",VLOOKUP(I962&amp;C962,[1]Sheet!$D$2:$E$228,2,FALSE))</f>
        <v>Daniel, Nishimura</v>
      </c>
      <c r="AO962" s="122" t="str">
        <f>+I962&amp;C962</f>
        <v>KDKSRI LANKA</v>
      </c>
      <c r="AP962" s="122" t="str">
        <f>C962&amp;D962&amp;E962&amp;G962&amp;I962&amp;O962</f>
        <v>SRI LANKA31200303877KDKMAR</v>
      </c>
      <c r="AQ962" s="122" t="str">
        <f>B962&amp;D962&amp;N962</f>
        <v xml:space="preserve">SOUTH EAST ASIA31200SF </v>
      </c>
      <c r="AR962" s="123" t="str">
        <f>+D962&amp;J962</f>
        <v>31200SE</v>
      </c>
      <c r="AS962" s="124" t="str">
        <f t="shared" si="133"/>
        <v>Ves</v>
      </c>
      <c r="AT962" s="125" t="str">
        <f t="shared" si="134"/>
        <v>P40UNBNNML</v>
      </c>
      <c r="AU962" s="125" t="str">
        <f>IF(NOT(AT962=""),VLOOKUP(AT962,[1]PSI_Category!A:B,2,0),"")</f>
        <v>S/F</v>
      </c>
      <c r="AV962" s="125" t="s">
        <v>1778</v>
      </c>
      <c r="AW962" s="125" t="s">
        <v>1787</v>
      </c>
      <c r="AX962" s="125" t="s">
        <v>1787</v>
      </c>
    </row>
    <row r="963" spans="2:50" s="103" customFormat="1" ht="11.4" customHeight="1" x14ac:dyDescent="0.3">
      <c r="B963" s="104" t="s">
        <v>1866</v>
      </c>
      <c r="C963" s="105" t="s">
        <v>1991</v>
      </c>
      <c r="D963" s="106">
        <v>31200</v>
      </c>
      <c r="E963" s="107">
        <v>303</v>
      </c>
      <c r="F963" s="105" t="s">
        <v>1841</v>
      </c>
      <c r="G963" s="107">
        <v>877</v>
      </c>
      <c r="H963" s="105" t="s">
        <v>2802</v>
      </c>
      <c r="I963" s="105" t="s">
        <v>1773</v>
      </c>
      <c r="J963" s="107" t="s">
        <v>293</v>
      </c>
      <c r="K963" s="105">
        <v>92011253</v>
      </c>
      <c r="L963" s="105" t="s">
        <v>2808</v>
      </c>
      <c r="M963" s="105" t="s">
        <v>2814</v>
      </c>
      <c r="N963" s="105" t="s">
        <v>1799</v>
      </c>
      <c r="O963" s="108" t="s">
        <v>160</v>
      </c>
      <c r="P963" s="109" t="s">
        <v>1777</v>
      </c>
      <c r="Q963" s="110">
        <v>45372</v>
      </c>
      <c r="R963" s="110"/>
      <c r="S963" s="110">
        <v>45373</v>
      </c>
      <c r="T963" s="110"/>
      <c r="U963" s="111" t="s">
        <v>2023</v>
      </c>
      <c r="V963" s="111" t="s">
        <v>2103</v>
      </c>
      <c r="W963" s="112"/>
      <c r="X963" s="113" t="s">
        <v>2152</v>
      </c>
      <c r="Y963" s="114" t="s">
        <v>285</v>
      </c>
      <c r="Z963" s="115">
        <v>37.11</v>
      </c>
      <c r="AA963" s="116">
        <v>300</v>
      </c>
      <c r="AB963" s="117">
        <f t="shared" si="126"/>
        <v>11133</v>
      </c>
      <c r="AC963" s="117">
        <f t="shared" si="127"/>
        <v>87.076759499999994</v>
      </c>
      <c r="AD963" s="118">
        <v>300</v>
      </c>
      <c r="AE963" s="117">
        <f t="shared" si="128"/>
        <v>11133</v>
      </c>
      <c r="AF963" s="117">
        <f t="shared" si="129"/>
        <v>87.076759499999994</v>
      </c>
      <c r="AG963" s="119">
        <f t="shared" si="130"/>
        <v>0</v>
      </c>
      <c r="AH963" s="120">
        <f t="shared" si="131"/>
        <v>0</v>
      </c>
      <c r="AI963" s="121">
        <f t="shared" si="132"/>
        <v>0</v>
      </c>
      <c r="AJ963" s="122" t="str">
        <f>+C963</f>
        <v>SRI LANKA</v>
      </c>
      <c r="AK963" s="122" t="str">
        <f>IF(ISNA(VLOOKUP(postponeList!D963,[1]Sheet!$A$2:$B$12,2,FALSE))," ",(VLOOKUP(postponeList!D963,[1]Sheet!$A$2:$B$12,2,FALSE)))</f>
        <v>PMMA</v>
      </c>
      <c r="AL963" s="122" t="str">
        <f>IF(ISNA(VLOOKUP(E963,[1]Sheet!$G$2:$H$40,2,FALSE))," ",VLOOKUP(E963,[1]Sheet!$G$2:$H$40,2,FALSE))</f>
        <v>SOJITZ</v>
      </c>
      <c r="AM963" s="122" t="str">
        <f>IF(ISNA(VLOOKUP(G963,[1]Sheet!$K$2:$L$159,2,FALSE))," ",(VLOOKUP(G963,[1]Sheet!$K$2:$L$159,2,FALSE)))</f>
        <v>ELITE</v>
      </c>
      <c r="AN963" s="122" t="str">
        <f>IF(ISNA(VLOOKUP(I963&amp;C963,[1]Sheet!$D$2:$E$228,2,FALSE))," ",VLOOKUP(I963&amp;C963,[1]Sheet!$D$2:$E$228,2,FALSE))</f>
        <v>Daniel, Nishimura</v>
      </c>
      <c r="AO963" s="122" t="str">
        <f>+I963&amp;C963</f>
        <v>KDKSRI LANKA</v>
      </c>
      <c r="AP963" s="122" t="str">
        <f>C963&amp;D963&amp;E963&amp;G963&amp;I963&amp;O963</f>
        <v>SRI LANKA31200303877KDKMAR</v>
      </c>
      <c r="AQ963" s="122" t="str">
        <f>B963&amp;D963&amp;N963</f>
        <v xml:space="preserve">SOUTH EAST ASIA31200CF </v>
      </c>
      <c r="AR963" s="123" t="str">
        <f>+D963&amp;J963</f>
        <v>31200SE</v>
      </c>
      <c r="AS963" s="124" t="str">
        <f t="shared" si="133"/>
        <v>Ves</v>
      </c>
      <c r="AT963" s="125" t="str">
        <f t="shared" si="134"/>
        <v>Y56RCTBDJSH</v>
      </c>
      <c r="AU963" s="125" t="str">
        <f>IF(NOT(AT963=""),VLOOKUP(AT963,[1]PSI_Category!A:B,2,0),"")</f>
        <v>C/F</v>
      </c>
      <c r="AV963" s="125" t="s">
        <v>1800</v>
      </c>
      <c r="AW963" s="125" t="s">
        <v>1800</v>
      </c>
      <c r="AX963" s="125" t="s">
        <v>1800</v>
      </c>
    </row>
    <row r="964" spans="2:50" s="103" customFormat="1" ht="11.4" customHeight="1" x14ac:dyDescent="0.3">
      <c r="B964" s="104" t="s">
        <v>1866</v>
      </c>
      <c r="C964" s="105" t="s">
        <v>1991</v>
      </c>
      <c r="D964" s="106">
        <v>31200</v>
      </c>
      <c r="E964" s="107">
        <v>303</v>
      </c>
      <c r="F964" s="105" t="s">
        <v>1841</v>
      </c>
      <c r="G964" s="107">
        <v>877</v>
      </c>
      <c r="H964" s="105" t="s">
        <v>2802</v>
      </c>
      <c r="I964" s="105" t="s">
        <v>1773</v>
      </c>
      <c r="J964" s="107" t="s">
        <v>293</v>
      </c>
      <c r="K964" s="105">
        <v>92011253</v>
      </c>
      <c r="L964" s="105" t="s">
        <v>2808</v>
      </c>
      <c r="M964" s="105" t="s">
        <v>2815</v>
      </c>
      <c r="N964" s="105" t="s">
        <v>1799</v>
      </c>
      <c r="O964" s="108" t="s">
        <v>160</v>
      </c>
      <c r="P964" s="109" t="s">
        <v>1777</v>
      </c>
      <c r="Q964" s="110">
        <v>45372</v>
      </c>
      <c r="R964" s="110"/>
      <c r="S964" s="110">
        <v>45373</v>
      </c>
      <c r="T964" s="110"/>
      <c r="U964" s="111" t="s">
        <v>2023</v>
      </c>
      <c r="V964" s="111" t="s">
        <v>2103</v>
      </c>
      <c r="W964" s="112"/>
      <c r="X964" s="113" t="s">
        <v>2152</v>
      </c>
      <c r="Y964" s="114" t="s">
        <v>285</v>
      </c>
      <c r="Z964" s="115">
        <v>37.11</v>
      </c>
      <c r="AA964" s="116">
        <v>150</v>
      </c>
      <c r="AB964" s="117">
        <f t="shared" si="126"/>
        <v>5566.5</v>
      </c>
      <c r="AC964" s="117">
        <f t="shared" si="127"/>
        <v>43.538379749999997</v>
      </c>
      <c r="AD964" s="118">
        <v>150</v>
      </c>
      <c r="AE964" s="117">
        <f t="shared" si="128"/>
        <v>5566.5</v>
      </c>
      <c r="AF964" s="117">
        <f t="shared" si="129"/>
        <v>43.538379749999997</v>
      </c>
      <c r="AG964" s="119">
        <f t="shared" si="130"/>
        <v>0</v>
      </c>
      <c r="AH964" s="120">
        <f t="shared" si="131"/>
        <v>0</v>
      </c>
      <c r="AI964" s="121">
        <f t="shared" si="132"/>
        <v>0</v>
      </c>
      <c r="AJ964" s="122" t="str">
        <f>+C964</f>
        <v>SRI LANKA</v>
      </c>
      <c r="AK964" s="122" t="str">
        <f>IF(ISNA(VLOOKUP(postponeList!D964,[1]Sheet!$A$2:$B$12,2,FALSE))," ",(VLOOKUP(postponeList!D964,[1]Sheet!$A$2:$B$12,2,FALSE)))</f>
        <v>PMMA</v>
      </c>
      <c r="AL964" s="122" t="str">
        <f>IF(ISNA(VLOOKUP(E964,[1]Sheet!$G$2:$H$40,2,FALSE))," ",VLOOKUP(E964,[1]Sheet!$G$2:$H$40,2,FALSE))</f>
        <v>SOJITZ</v>
      </c>
      <c r="AM964" s="122" t="str">
        <f>IF(ISNA(VLOOKUP(G964,[1]Sheet!$K$2:$L$159,2,FALSE))," ",(VLOOKUP(G964,[1]Sheet!$K$2:$L$159,2,FALSE)))</f>
        <v>ELITE</v>
      </c>
      <c r="AN964" s="122" t="str">
        <f>IF(ISNA(VLOOKUP(I964&amp;C964,[1]Sheet!$D$2:$E$228,2,FALSE))," ",VLOOKUP(I964&amp;C964,[1]Sheet!$D$2:$E$228,2,FALSE))</f>
        <v>Daniel, Nishimura</v>
      </c>
      <c r="AO964" s="122" t="str">
        <f>+I964&amp;C964</f>
        <v>KDKSRI LANKA</v>
      </c>
      <c r="AP964" s="122" t="str">
        <f>C964&amp;D964&amp;E964&amp;G964&amp;I964&amp;O964</f>
        <v>SRI LANKA31200303877KDKMAR</v>
      </c>
      <c r="AQ964" s="122" t="str">
        <f>B964&amp;D964&amp;N964</f>
        <v xml:space="preserve">SOUTH EAST ASIA31200CF </v>
      </c>
      <c r="AR964" s="123" t="str">
        <f>+D964&amp;J964</f>
        <v>31200SE</v>
      </c>
      <c r="AS964" s="124" t="str">
        <f t="shared" si="133"/>
        <v>Ves</v>
      </c>
      <c r="AT964" s="125" t="str">
        <f t="shared" si="134"/>
        <v>Y56RCTBKJSH</v>
      </c>
      <c r="AU964" s="125" t="str">
        <f>IF(NOT(AT964=""),VLOOKUP(AT964,[1]PSI_Category!A:B,2,0),"")</f>
        <v>C/F</v>
      </c>
      <c r="AV964" s="125" t="s">
        <v>1800</v>
      </c>
      <c r="AW964" s="125" t="s">
        <v>1800</v>
      </c>
      <c r="AX964" s="125" t="s">
        <v>1800</v>
      </c>
    </row>
    <row r="965" spans="2:50" s="103" customFormat="1" ht="11.4" customHeight="1" x14ac:dyDescent="0.3">
      <c r="B965" s="104" t="s">
        <v>1866</v>
      </c>
      <c r="C965" s="105" t="s">
        <v>1991</v>
      </c>
      <c r="D965" s="106">
        <v>31300</v>
      </c>
      <c r="E965" s="107">
        <v>303</v>
      </c>
      <c r="F965" s="105" t="s">
        <v>1841</v>
      </c>
      <c r="G965" s="107">
        <v>877</v>
      </c>
      <c r="H965" s="105" t="s">
        <v>2802</v>
      </c>
      <c r="I965" s="105" t="s">
        <v>1773</v>
      </c>
      <c r="J965" s="107" t="s">
        <v>293</v>
      </c>
      <c r="K965" s="105">
        <v>92011036</v>
      </c>
      <c r="L965" s="105" t="s">
        <v>2808</v>
      </c>
      <c r="M965" s="105" t="s">
        <v>2816</v>
      </c>
      <c r="N965" s="105" t="s">
        <v>1809</v>
      </c>
      <c r="O965" s="108" t="s">
        <v>160</v>
      </c>
      <c r="P965" s="109" t="s">
        <v>1777</v>
      </c>
      <c r="Q965" s="110">
        <v>45364</v>
      </c>
      <c r="R965" s="110"/>
      <c r="S965" s="110">
        <v>45369</v>
      </c>
      <c r="T965" s="110">
        <v>45371</v>
      </c>
      <c r="U965" s="111" t="s">
        <v>2023</v>
      </c>
      <c r="V965" s="111" t="s">
        <v>2103</v>
      </c>
      <c r="W965" s="112"/>
      <c r="X965" s="113" t="s">
        <v>2817</v>
      </c>
      <c r="Y965" s="114" t="s">
        <v>285</v>
      </c>
      <c r="Z965" s="115">
        <v>62.74</v>
      </c>
      <c r="AA965" s="116">
        <v>100</v>
      </c>
      <c r="AB965" s="117">
        <f t="shared" ref="AB965:AB1028" si="135">IF($Y965=$AB$3,$Z965*AA965,IF($Y965=$AC$3,$Z965*AA965/$AF$3,IF($Y965=$AH$3,$Z965*AA965/$AI$3,IF($Y965=$AJ$3,$Z965*AA965/$AK$3))))</f>
        <v>6274</v>
      </c>
      <c r="AC965" s="117">
        <f t="shared" ref="AC965:AC1028" si="136">AB965*$AF$3/1000</f>
        <v>49.072091</v>
      </c>
      <c r="AD965" s="118">
        <v>100</v>
      </c>
      <c r="AE965" s="117">
        <f t="shared" ref="AE965:AE1028" si="137">IF($Y965=$AB$3,$Z965*AD965, IF($Y965=$AC$3, $Z965*AD965/$AF$3, IF($Y965=$AH$3, $Z965*AD965/$AI$3, IF($Y965=$AJ$3, $Z965*AD965/$AK$3))))</f>
        <v>6274</v>
      </c>
      <c r="AF965" s="117">
        <f t="shared" ref="AF965:AF1028" si="138">AE965*$AF$3/1000</f>
        <v>49.072091</v>
      </c>
      <c r="AG965" s="119">
        <f t="shared" ref="AG965:AG1028" si="139">+AA965-AD965</f>
        <v>0</v>
      </c>
      <c r="AH965" s="120">
        <f t="shared" ref="AH965:AH1028" si="140">IF($Y965=$AB$3,$Z965*AG965, IF($Y965=$AC$3, $Z965*AG965/$AF$3, IF($Y965=$AH$3, $Z965*AG965/$AI$3, IF($Y965=$AJ$3, $Z965*AG965/$AK$3))))</f>
        <v>0</v>
      </c>
      <c r="AI965" s="121">
        <f t="shared" ref="AI965:AI1028" si="141">AH965*$AF$3/1000</f>
        <v>0</v>
      </c>
      <c r="AJ965" s="122" t="str">
        <f>+C965</f>
        <v>SRI LANKA</v>
      </c>
      <c r="AK965" s="122" t="str">
        <f>IF(ISNA(VLOOKUP(postponeList!D965,[1]Sheet!$A$2:$B$12,2,FALSE))," ",(VLOOKUP(postponeList!D965,[1]Sheet!$A$2:$B$12,2,FALSE)))</f>
        <v>PMI</v>
      </c>
      <c r="AL965" s="122" t="str">
        <f>IF(ISNA(VLOOKUP(E965,[1]Sheet!$G$2:$H$40,2,FALSE))," ",VLOOKUP(E965,[1]Sheet!$G$2:$H$40,2,FALSE))</f>
        <v>SOJITZ</v>
      </c>
      <c r="AM965" s="122" t="str">
        <f>IF(ISNA(VLOOKUP(G965,[1]Sheet!$K$2:$L$159,2,FALSE))," ",(VLOOKUP(G965,[1]Sheet!$K$2:$L$159,2,FALSE)))</f>
        <v>ELITE</v>
      </c>
      <c r="AN965" s="122" t="str">
        <f>IF(ISNA(VLOOKUP(I965&amp;C965,[1]Sheet!$D$2:$E$228,2,FALSE))," ",VLOOKUP(I965&amp;C965,[1]Sheet!$D$2:$E$228,2,FALSE))</f>
        <v>Daniel, Nishimura</v>
      </c>
      <c r="AO965" s="122" t="str">
        <f>+I965&amp;C965</f>
        <v>KDKSRI LANKA</v>
      </c>
      <c r="AP965" s="122" t="str">
        <f>C965&amp;D965&amp;E965&amp;G965&amp;I965&amp;O965</f>
        <v>SRI LANKA31300303877KDKMAR</v>
      </c>
      <c r="AQ965" s="122" t="str">
        <f>B965&amp;D965&amp;N965</f>
        <v xml:space="preserve">SOUTH EAST ASIA31300VF </v>
      </c>
      <c r="AR965" s="123" t="str">
        <f>+D965&amp;J965</f>
        <v>31300SE</v>
      </c>
      <c r="AS965" s="124" t="str">
        <f t="shared" ref="AS965:AS1028" si="142">LEFT(V965,3)</f>
        <v>Ves</v>
      </c>
      <c r="AT965" s="125" t="str">
        <f t="shared" ref="AT965:AT1028" si="143">IFERROR(TRIM(M965),"")</f>
        <v>40KAQANAH</v>
      </c>
      <c r="AU965" s="125" t="e">
        <f>IF(NOT(AT965=""),VLOOKUP(AT965,[1]PSI_Category!A:B,2,0),"")</f>
        <v>#N/A</v>
      </c>
      <c r="AV965" s="125" t="s">
        <v>533</v>
      </c>
      <c r="AW965" s="125" t="s">
        <v>533</v>
      </c>
      <c r="AX965" s="125" t="s">
        <v>2559</v>
      </c>
    </row>
    <row r="966" spans="2:50" s="103" customFormat="1" ht="11.4" customHeight="1" x14ac:dyDescent="0.3">
      <c r="B966" s="104" t="s">
        <v>1866</v>
      </c>
      <c r="C966" s="105" t="s">
        <v>2818</v>
      </c>
      <c r="D966" s="106">
        <v>32100</v>
      </c>
      <c r="E966" s="107">
        <v>2034</v>
      </c>
      <c r="F966" s="105" t="s">
        <v>2819</v>
      </c>
      <c r="G966" s="107">
        <v>1949</v>
      </c>
      <c r="H966" s="105" t="s">
        <v>2820</v>
      </c>
      <c r="I966" s="105" t="s">
        <v>298</v>
      </c>
      <c r="J966" s="107" t="s">
        <v>304</v>
      </c>
      <c r="K966" s="105">
        <v>92011848</v>
      </c>
      <c r="L966" s="105" t="s">
        <v>2821</v>
      </c>
      <c r="M966" s="105" t="s">
        <v>2822</v>
      </c>
      <c r="N966" s="105" t="s">
        <v>387</v>
      </c>
      <c r="O966" s="108" t="s">
        <v>160</v>
      </c>
      <c r="P966" s="109" t="s">
        <v>1767</v>
      </c>
      <c r="Q966" s="110"/>
      <c r="R966" s="110"/>
      <c r="S966" s="110"/>
      <c r="T966" s="110"/>
      <c r="U966" s="111"/>
      <c r="V966" s="111"/>
      <c r="W966" s="112"/>
      <c r="X966" s="113"/>
      <c r="Y966" s="114" t="s">
        <v>285</v>
      </c>
      <c r="Z966" s="115">
        <v>8.39</v>
      </c>
      <c r="AA966" s="116">
        <v>10</v>
      </c>
      <c r="AB966" s="117">
        <f t="shared" si="135"/>
        <v>83.9</v>
      </c>
      <c r="AC966" s="117">
        <f t="shared" si="136"/>
        <v>0.65622385000000005</v>
      </c>
      <c r="AD966" s="118"/>
      <c r="AE966" s="117">
        <f t="shared" si="137"/>
        <v>0</v>
      </c>
      <c r="AF966" s="117">
        <f t="shared" si="138"/>
        <v>0</v>
      </c>
      <c r="AG966" s="119">
        <f t="shared" si="139"/>
        <v>10</v>
      </c>
      <c r="AH966" s="120">
        <f t="shared" si="140"/>
        <v>83.9</v>
      </c>
      <c r="AI966" s="121">
        <f t="shared" si="141"/>
        <v>0.65622385000000005</v>
      </c>
      <c r="AJ966" s="122" t="str">
        <f>+C966</f>
        <v>TAIWAN</v>
      </c>
      <c r="AK966" s="122" t="str">
        <f>IF(ISNA(VLOOKUP(postponeList!D966,[1]Sheet!$A$2:$B$12,2,FALSE))," ",(VLOOKUP(postponeList!D966,[1]Sheet!$A$2:$B$12,2,FALSE)))</f>
        <v>PESGD</v>
      </c>
      <c r="AL966" s="122" t="str">
        <f>IF(ISNA(VLOOKUP(E966,[1]Sheet!$G$2:$H$40,2,FALSE))," ",VLOOKUP(E966,[1]Sheet!$G$2:$H$40,2,FALSE))</f>
        <v>PSTW</v>
      </c>
      <c r="AM966" s="122" t="str">
        <f>IF(ISNA(VLOOKUP(G966,[1]Sheet!$K$2:$L$159,2,FALSE))," ",(VLOOKUP(G966,[1]Sheet!$K$2:$L$159,2,FALSE)))</f>
        <v>PSTW</v>
      </c>
      <c r="AN966" s="122" t="str">
        <f>IF(ISNA(VLOOKUP(I966&amp;C966,[1]Sheet!$D$2:$E$228,2,FALSE))," ",VLOOKUP(I966&amp;C966,[1]Sheet!$D$2:$E$228,2,FALSE))</f>
        <v>Kit, Eva</v>
      </c>
      <c r="AO966" s="122" t="str">
        <f>+I966&amp;C966</f>
        <v>PANTAIWAN</v>
      </c>
      <c r="AP966" s="122" t="str">
        <f>C966&amp;D966&amp;E966&amp;G966&amp;I966&amp;O966</f>
        <v>TAIWAN3210020341949PANMAR</v>
      </c>
      <c r="AQ966" s="122" t="str">
        <f>B966&amp;D966&amp;N966</f>
        <v>SOUTH EAST ASIA32100ERV</v>
      </c>
      <c r="AR966" s="123" t="str">
        <f>+D966&amp;J966</f>
        <v>32100PC</v>
      </c>
      <c r="AS966" s="124" t="str">
        <f t="shared" si="142"/>
        <v/>
      </c>
      <c r="AT966" s="125" t="str">
        <f t="shared" si="143"/>
        <v>FV-GB075TW</v>
      </c>
      <c r="AU966" s="125" t="e">
        <f>IF(NOT(AT966=""),VLOOKUP(AT966,[1]PSI_Category!A:B,2,0),"")</f>
        <v>#N/A</v>
      </c>
      <c r="AV966" s="125" t="s">
        <v>387</v>
      </c>
      <c r="AW966" s="125" t="s">
        <v>2823</v>
      </c>
      <c r="AX966" s="125" t="s">
        <v>387</v>
      </c>
    </row>
    <row r="967" spans="2:50" s="103" customFormat="1" ht="11.4" customHeight="1" x14ac:dyDescent="0.3">
      <c r="B967" s="104" t="s">
        <v>1866</v>
      </c>
      <c r="C967" s="105" t="s">
        <v>2818</v>
      </c>
      <c r="D967" s="106">
        <v>32100</v>
      </c>
      <c r="E967" s="107">
        <v>2034</v>
      </c>
      <c r="F967" s="105" t="s">
        <v>2819</v>
      </c>
      <c r="G967" s="107">
        <v>1949</v>
      </c>
      <c r="H967" s="105" t="s">
        <v>2820</v>
      </c>
      <c r="I967" s="105" t="s">
        <v>298</v>
      </c>
      <c r="J967" s="107" t="s">
        <v>304</v>
      </c>
      <c r="K967" s="105">
        <v>92011848</v>
      </c>
      <c r="L967" s="105" t="s">
        <v>2821</v>
      </c>
      <c r="M967" s="105" t="s">
        <v>2824</v>
      </c>
      <c r="N967" s="105" t="s">
        <v>387</v>
      </c>
      <c r="O967" s="108" t="s">
        <v>160</v>
      </c>
      <c r="P967" s="109" t="s">
        <v>1767</v>
      </c>
      <c r="Q967" s="110"/>
      <c r="R967" s="110"/>
      <c r="S967" s="110"/>
      <c r="T967" s="110"/>
      <c r="U967" s="111"/>
      <c r="V967" s="111"/>
      <c r="W967" s="112"/>
      <c r="X967" s="113"/>
      <c r="Y967" s="114" t="s">
        <v>285</v>
      </c>
      <c r="Z967" s="115">
        <v>9.3800000000000008</v>
      </c>
      <c r="AA967" s="116">
        <v>20</v>
      </c>
      <c r="AB967" s="117">
        <f t="shared" si="135"/>
        <v>187.60000000000002</v>
      </c>
      <c r="AC967" s="117">
        <f t="shared" si="136"/>
        <v>1.4673134000000003</v>
      </c>
      <c r="AD967" s="118"/>
      <c r="AE967" s="117">
        <f t="shared" si="137"/>
        <v>0</v>
      </c>
      <c r="AF967" s="117">
        <f t="shared" si="138"/>
        <v>0</v>
      </c>
      <c r="AG967" s="119">
        <f t="shared" si="139"/>
        <v>20</v>
      </c>
      <c r="AH967" s="120">
        <f t="shared" si="140"/>
        <v>187.60000000000002</v>
      </c>
      <c r="AI967" s="121">
        <f t="shared" si="141"/>
        <v>1.4673134000000003</v>
      </c>
      <c r="AJ967" s="122" t="str">
        <f>+C967</f>
        <v>TAIWAN</v>
      </c>
      <c r="AK967" s="122" t="str">
        <f>IF(ISNA(VLOOKUP(postponeList!D967,[1]Sheet!$A$2:$B$12,2,FALSE))," ",(VLOOKUP(postponeList!D967,[1]Sheet!$A$2:$B$12,2,FALSE)))</f>
        <v>PESGD</v>
      </c>
      <c r="AL967" s="122" t="str">
        <f>IF(ISNA(VLOOKUP(E967,[1]Sheet!$G$2:$H$40,2,FALSE))," ",VLOOKUP(E967,[1]Sheet!$G$2:$H$40,2,FALSE))</f>
        <v>PSTW</v>
      </c>
      <c r="AM967" s="122" t="str">
        <f>IF(ISNA(VLOOKUP(G967,[1]Sheet!$K$2:$L$159,2,FALSE))," ",(VLOOKUP(G967,[1]Sheet!$K$2:$L$159,2,FALSE)))</f>
        <v>PSTW</v>
      </c>
      <c r="AN967" s="122" t="str">
        <f>IF(ISNA(VLOOKUP(I967&amp;C967,[1]Sheet!$D$2:$E$228,2,FALSE))," ",VLOOKUP(I967&amp;C967,[1]Sheet!$D$2:$E$228,2,FALSE))</f>
        <v>Kit, Eva</v>
      </c>
      <c r="AO967" s="122" t="str">
        <f>+I967&amp;C967</f>
        <v>PANTAIWAN</v>
      </c>
      <c r="AP967" s="122" t="str">
        <f>C967&amp;D967&amp;E967&amp;G967&amp;I967&amp;O967</f>
        <v>TAIWAN3210020341949PANMAR</v>
      </c>
      <c r="AQ967" s="122" t="str">
        <f>B967&amp;D967&amp;N967</f>
        <v>SOUTH EAST ASIA32100ERV</v>
      </c>
      <c r="AR967" s="123" t="str">
        <f>+D967&amp;J967</f>
        <v>32100PC</v>
      </c>
      <c r="AS967" s="124" t="str">
        <f t="shared" si="142"/>
        <v/>
      </c>
      <c r="AT967" s="125" t="str">
        <f t="shared" si="143"/>
        <v>FV-GPF075TW</v>
      </c>
      <c r="AU967" s="125" t="e">
        <f>IF(NOT(AT967=""),VLOOKUP(AT967,[1]PSI_Category!A:B,2,0),"")</f>
        <v>#N/A</v>
      </c>
      <c r="AV967" s="125" t="s">
        <v>387</v>
      </c>
      <c r="AW967" s="125" t="s">
        <v>387</v>
      </c>
      <c r="AX967" s="125" t="s">
        <v>387</v>
      </c>
    </row>
    <row r="968" spans="2:50" s="103" customFormat="1" ht="11.4" customHeight="1" x14ac:dyDescent="0.3">
      <c r="B968" s="104" t="s">
        <v>1866</v>
      </c>
      <c r="C968" s="105" t="s">
        <v>2818</v>
      </c>
      <c r="D968" s="106">
        <v>32100</v>
      </c>
      <c r="E968" s="107">
        <v>2034</v>
      </c>
      <c r="F968" s="105" t="s">
        <v>2819</v>
      </c>
      <c r="G968" s="107">
        <v>1949</v>
      </c>
      <c r="H968" s="105" t="s">
        <v>2820</v>
      </c>
      <c r="I968" s="105" t="s">
        <v>298</v>
      </c>
      <c r="J968" s="107" t="s">
        <v>304</v>
      </c>
      <c r="K968" s="105">
        <v>92011848</v>
      </c>
      <c r="L968" s="105" t="s">
        <v>2821</v>
      </c>
      <c r="M968" s="105" t="s">
        <v>2825</v>
      </c>
      <c r="N968" s="105" t="s">
        <v>387</v>
      </c>
      <c r="O968" s="108" t="s">
        <v>160</v>
      </c>
      <c r="P968" s="109" t="s">
        <v>1767</v>
      </c>
      <c r="Q968" s="110"/>
      <c r="R968" s="110"/>
      <c r="S968" s="110"/>
      <c r="T968" s="110"/>
      <c r="U968" s="111"/>
      <c r="V968" s="111"/>
      <c r="W968" s="112"/>
      <c r="X968" s="113"/>
      <c r="Y968" s="114" t="s">
        <v>285</v>
      </c>
      <c r="Z968" s="115">
        <v>9.8699999999999992</v>
      </c>
      <c r="AA968" s="116">
        <v>10</v>
      </c>
      <c r="AB968" s="117">
        <f t="shared" si="135"/>
        <v>98.699999999999989</v>
      </c>
      <c r="AC968" s="117">
        <f t="shared" si="136"/>
        <v>0.77198204999999998</v>
      </c>
      <c r="AD968" s="118"/>
      <c r="AE968" s="117">
        <f t="shared" si="137"/>
        <v>0</v>
      </c>
      <c r="AF968" s="117">
        <f t="shared" si="138"/>
        <v>0</v>
      </c>
      <c r="AG968" s="119">
        <f t="shared" si="139"/>
        <v>10</v>
      </c>
      <c r="AH968" s="120">
        <f t="shared" si="140"/>
        <v>98.699999999999989</v>
      </c>
      <c r="AI968" s="121">
        <f t="shared" si="141"/>
        <v>0.77198204999999998</v>
      </c>
      <c r="AJ968" s="122" t="str">
        <f>+C968</f>
        <v>TAIWAN</v>
      </c>
      <c r="AK968" s="122" t="str">
        <f>IF(ISNA(VLOOKUP(postponeList!D968,[1]Sheet!$A$2:$B$12,2,FALSE))," ",(VLOOKUP(postponeList!D968,[1]Sheet!$A$2:$B$12,2,FALSE)))</f>
        <v>PESGD</v>
      </c>
      <c r="AL968" s="122" t="str">
        <f>IF(ISNA(VLOOKUP(E968,[1]Sheet!$G$2:$H$40,2,FALSE))," ",VLOOKUP(E968,[1]Sheet!$G$2:$H$40,2,FALSE))</f>
        <v>PSTW</v>
      </c>
      <c r="AM968" s="122" t="str">
        <f>IF(ISNA(VLOOKUP(G968,[1]Sheet!$K$2:$L$159,2,FALSE))," ",(VLOOKUP(G968,[1]Sheet!$K$2:$L$159,2,FALSE)))</f>
        <v>PSTW</v>
      </c>
      <c r="AN968" s="122" t="str">
        <f>IF(ISNA(VLOOKUP(I968&amp;C968,[1]Sheet!$D$2:$E$228,2,FALSE))," ",VLOOKUP(I968&amp;C968,[1]Sheet!$D$2:$E$228,2,FALSE))</f>
        <v>Kit, Eva</v>
      </c>
      <c r="AO968" s="122" t="str">
        <f>+I968&amp;C968</f>
        <v>PANTAIWAN</v>
      </c>
      <c r="AP968" s="122" t="str">
        <f>C968&amp;D968&amp;E968&amp;G968&amp;I968&amp;O968</f>
        <v>TAIWAN3210020341949PANMAR</v>
      </c>
      <c r="AQ968" s="122" t="str">
        <f>B968&amp;D968&amp;N968</f>
        <v>SOUTH EAST ASIA32100ERV</v>
      </c>
      <c r="AR968" s="123" t="str">
        <f>+D968&amp;J968</f>
        <v>32100PC</v>
      </c>
      <c r="AS968" s="124" t="str">
        <f t="shared" si="142"/>
        <v/>
      </c>
      <c r="AT968" s="125" t="str">
        <f t="shared" si="143"/>
        <v>FV-GPP100TW</v>
      </c>
      <c r="AU968" s="125" t="e">
        <f>IF(NOT(AT968=""),VLOOKUP(AT968,[1]PSI_Category!A:B,2,0),"")</f>
        <v>#N/A</v>
      </c>
      <c r="AV968" s="125" t="s">
        <v>387</v>
      </c>
      <c r="AW968" s="125" t="s">
        <v>387</v>
      </c>
      <c r="AX968" s="125" t="s">
        <v>387</v>
      </c>
    </row>
    <row r="969" spans="2:50" s="103" customFormat="1" ht="11.4" customHeight="1" x14ac:dyDescent="0.3">
      <c r="B969" s="104" t="s">
        <v>1866</v>
      </c>
      <c r="C969" s="105" t="s">
        <v>2818</v>
      </c>
      <c r="D969" s="106">
        <v>32100</v>
      </c>
      <c r="E969" s="107">
        <v>2034</v>
      </c>
      <c r="F969" s="105" t="s">
        <v>2819</v>
      </c>
      <c r="G969" s="107">
        <v>1949</v>
      </c>
      <c r="H969" s="105" t="s">
        <v>2820</v>
      </c>
      <c r="I969" s="105" t="s">
        <v>298</v>
      </c>
      <c r="J969" s="107" t="s">
        <v>304</v>
      </c>
      <c r="K969" s="105">
        <v>92011848</v>
      </c>
      <c r="L969" s="105" t="s">
        <v>2821</v>
      </c>
      <c r="M969" s="105" t="s">
        <v>2826</v>
      </c>
      <c r="N969" s="105" t="s">
        <v>387</v>
      </c>
      <c r="O969" s="108" t="s">
        <v>160</v>
      </c>
      <c r="P969" s="109" t="s">
        <v>1767</v>
      </c>
      <c r="Q969" s="110"/>
      <c r="R969" s="110"/>
      <c r="S969" s="110"/>
      <c r="T969" s="110"/>
      <c r="U969" s="111"/>
      <c r="V969" s="111"/>
      <c r="W969" s="112"/>
      <c r="X969" s="113"/>
      <c r="Y969" s="114" t="s">
        <v>285</v>
      </c>
      <c r="Z969" s="115">
        <v>8.39</v>
      </c>
      <c r="AA969" s="116">
        <v>20</v>
      </c>
      <c r="AB969" s="117">
        <f t="shared" si="135"/>
        <v>167.8</v>
      </c>
      <c r="AC969" s="117">
        <f t="shared" si="136"/>
        <v>1.3124477000000001</v>
      </c>
      <c r="AD969" s="118"/>
      <c r="AE969" s="117">
        <f t="shared" si="137"/>
        <v>0</v>
      </c>
      <c r="AF969" s="117">
        <f t="shared" si="138"/>
        <v>0</v>
      </c>
      <c r="AG969" s="119">
        <f t="shared" si="139"/>
        <v>20</v>
      </c>
      <c r="AH969" s="120">
        <f t="shared" si="140"/>
        <v>167.8</v>
      </c>
      <c r="AI969" s="121">
        <f t="shared" si="141"/>
        <v>1.3124477000000001</v>
      </c>
      <c r="AJ969" s="122" t="str">
        <f>+C969</f>
        <v>TAIWAN</v>
      </c>
      <c r="AK969" s="122" t="str">
        <f>IF(ISNA(VLOOKUP(postponeList!D969,[1]Sheet!$A$2:$B$12,2,FALSE))," ",(VLOOKUP(postponeList!D969,[1]Sheet!$A$2:$B$12,2,FALSE)))</f>
        <v>PESGD</v>
      </c>
      <c r="AL969" s="122" t="str">
        <f>IF(ISNA(VLOOKUP(E969,[1]Sheet!$G$2:$H$40,2,FALSE))," ",VLOOKUP(E969,[1]Sheet!$G$2:$H$40,2,FALSE))</f>
        <v>PSTW</v>
      </c>
      <c r="AM969" s="122" t="str">
        <f>IF(ISNA(VLOOKUP(G969,[1]Sheet!$K$2:$L$159,2,FALSE))," ",(VLOOKUP(G969,[1]Sheet!$K$2:$L$159,2,FALSE)))</f>
        <v>PSTW</v>
      </c>
      <c r="AN969" s="122" t="str">
        <f>IF(ISNA(VLOOKUP(I969&amp;C969,[1]Sheet!$D$2:$E$228,2,FALSE))," ",VLOOKUP(I969&amp;C969,[1]Sheet!$D$2:$E$228,2,FALSE))</f>
        <v>Kit, Eva</v>
      </c>
      <c r="AO969" s="122" t="str">
        <f>+I969&amp;C969</f>
        <v>PANTAIWAN</v>
      </c>
      <c r="AP969" s="122" t="str">
        <f>C969&amp;D969&amp;E969&amp;G969&amp;I969&amp;O969</f>
        <v>TAIWAN3210020341949PANMAR</v>
      </c>
      <c r="AQ969" s="122" t="str">
        <f>B969&amp;D969&amp;N969</f>
        <v>SOUTH EAST ASIA32100ERV</v>
      </c>
      <c r="AR969" s="123" t="str">
        <f>+D969&amp;J969</f>
        <v>32100PC</v>
      </c>
      <c r="AS969" s="124" t="str">
        <f t="shared" si="142"/>
        <v/>
      </c>
      <c r="AT969" s="125" t="str">
        <f t="shared" si="143"/>
        <v>FV-GPV075TW</v>
      </c>
      <c r="AU969" s="125" t="e">
        <f>IF(NOT(AT969=""),VLOOKUP(AT969,[1]PSI_Category!A:B,2,0),"")</f>
        <v>#N/A</v>
      </c>
      <c r="AV969" s="125" t="s">
        <v>387</v>
      </c>
      <c r="AW969" s="125" t="s">
        <v>387</v>
      </c>
      <c r="AX969" s="125" t="s">
        <v>387</v>
      </c>
    </row>
    <row r="970" spans="2:50" s="103" customFormat="1" ht="11.4" customHeight="1" x14ac:dyDescent="0.3">
      <c r="B970" s="104" t="s">
        <v>1866</v>
      </c>
      <c r="C970" s="105" t="s">
        <v>2818</v>
      </c>
      <c r="D970" s="106">
        <v>32100</v>
      </c>
      <c r="E970" s="107">
        <v>2034</v>
      </c>
      <c r="F970" s="105" t="s">
        <v>2819</v>
      </c>
      <c r="G970" s="107">
        <v>1949</v>
      </c>
      <c r="H970" s="105" t="s">
        <v>2820</v>
      </c>
      <c r="I970" s="105" t="s">
        <v>298</v>
      </c>
      <c r="J970" s="107" t="s">
        <v>304</v>
      </c>
      <c r="K970" s="105">
        <v>92011848</v>
      </c>
      <c r="L970" s="105" t="s">
        <v>2821</v>
      </c>
      <c r="M970" s="105" t="s">
        <v>2827</v>
      </c>
      <c r="N970" s="105" t="s">
        <v>387</v>
      </c>
      <c r="O970" s="108" t="s">
        <v>160</v>
      </c>
      <c r="P970" s="109" t="s">
        <v>1767</v>
      </c>
      <c r="Q970" s="110"/>
      <c r="R970" s="110"/>
      <c r="S970" s="110"/>
      <c r="T970" s="110"/>
      <c r="U970" s="111"/>
      <c r="V970" s="111"/>
      <c r="W970" s="112"/>
      <c r="X970" s="113"/>
      <c r="Y970" s="114" t="s">
        <v>285</v>
      </c>
      <c r="Z970" s="115">
        <v>57.33</v>
      </c>
      <c r="AA970" s="116">
        <v>300</v>
      </c>
      <c r="AB970" s="117">
        <f t="shared" si="135"/>
        <v>17199</v>
      </c>
      <c r="AC970" s="117">
        <f t="shared" si="136"/>
        <v>134.52197849999999</v>
      </c>
      <c r="AD970" s="118"/>
      <c r="AE970" s="117">
        <f t="shared" si="137"/>
        <v>0</v>
      </c>
      <c r="AF970" s="117">
        <f t="shared" si="138"/>
        <v>0</v>
      </c>
      <c r="AG970" s="119">
        <f t="shared" si="139"/>
        <v>300</v>
      </c>
      <c r="AH970" s="120">
        <f t="shared" si="140"/>
        <v>17199</v>
      </c>
      <c r="AI970" s="121">
        <f t="shared" si="141"/>
        <v>134.52197849999999</v>
      </c>
      <c r="AJ970" s="122" t="str">
        <f>+C970</f>
        <v>TAIWAN</v>
      </c>
      <c r="AK970" s="122" t="str">
        <f>IF(ISNA(VLOOKUP(postponeList!D970,[1]Sheet!$A$2:$B$12,2,FALSE))," ",(VLOOKUP(postponeList!D970,[1]Sheet!$A$2:$B$12,2,FALSE)))</f>
        <v>PESGD</v>
      </c>
      <c r="AL970" s="122" t="str">
        <f>IF(ISNA(VLOOKUP(E970,[1]Sheet!$G$2:$H$40,2,FALSE))," ",VLOOKUP(E970,[1]Sheet!$G$2:$H$40,2,FALSE))</f>
        <v>PSTW</v>
      </c>
      <c r="AM970" s="122" t="str">
        <f>IF(ISNA(VLOOKUP(G970,[1]Sheet!$K$2:$L$159,2,FALSE))," ",(VLOOKUP(G970,[1]Sheet!$K$2:$L$159,2,FALSE)))</f>
        <v>PSTW</v>
      </c>
      <c r="AN970" s="122" t="str">
        <f>IF(ISNA(VLOOKUP(I970&amp;C970,[1]Sheet!$D$2:$E$228,2,FALSE))," ",VLOOKUP(I970&amp;C970,[1]Sheet!$D$2:$E$228,2,FALSE))</f>
        <v>Kit, Eva</v>
      </c>
      <c r="AO970" s="122" t="str">
        <f>+I970&amp;C970</f>
        <v>PANTAIWAN</v>
      </c>
      <c r="AP970" s="122" t="str">
        <f>C970&amp;D970&amp;E970&amp;G970&amp;I970&amp;O970</f>
        <v>TAIWAN3210020341949PANMAR</v>
      </c>
      <c r="AQ970" s="122" t="str">
        <f>B970&amp;D970&amp;N970</f>
        <v>SOUTH EAST ASIA32100ERV</v>
      </c>
      <c r="AR970" s="123" t="str">
        <f>+D970&amp;J970</f>
        <v>32100PC</v>
      </c>
      <c r="AS970" s="124" t="str">
        <f t="shared" si="142"/>
        <v/>
      </c>
      <c r="AT970" s="125" t="str">
        <f t="shared" si="143"/>
        <v>FY-SW15ZY1W</v>
      </c>
      <c r="AU970" s="125" t="str">
        <f>IF(NOT(AT970=""),VLOOKUP(AT970,[1]PSI_Category!A:B,2,0),"")</f>
        <v>ERV</v>
      </c>
      <c r="AV970" s="125" t="s">
        <v>387</v>
      </c>
      <c r="AW970" s="125" t="s">
        <v>387</v>
      </c>
      <c r="AX970" s="125" t="s">
        <v>387</v>
      </c>
    </row>
    <row r="971" spans="2:50" s="103" customFormat="1" ht="11.4" customHeight="1" x14ac:dyDescent="0.3">
      <c r="B971" s="104" t="s">
        <v>1866</v>
      </c>
      <c r="C971" s="105" t="s">
        <v>2818</v>
      </c>
      <c r="D971" s="106">
        <v>32100</v>
      </c>
      <c r="E971" s="107">
        <v>2034</v>
      </c>
      <c r="F971" s="105" t="s">
        <v>2819</v>
      </c>
      <c r="G971" s="107">
        <v>1949</v>
      </c>
      <c r="H971" s="105" t="s">
        <v>2820</v>
      </c>
      <c r="I971" s="105" t="s">
        <v>298</v>
      </c>
      <c r="J971" s="107" t="s">
        <v>304</v>
      </c>
      <c r="K971" s="105">
        <v>92011849</v>
      </c>
      <c r="L971" s="105" t="s">
        <v>2828</v>
      </c>
      <c r="M971" s="105" t="s">
        <v>2829</v>
      </c>
      <c r="N971" s="105" t="s">
        <v>2062</v>
      </c>
      <c r="O971" s="108" t="s">
        <v>160</v>
      </c>
      <c r="P971" s="109" t="s">
        <v>1767</v>
      </c>
      <c r="Q971" s="110"/>
      <c r="R971" s="110"/>
      <c r="S971" s="110"/>
      <c r="T971" s="110"/>
      <c r="U971" s="111"/>
      <c r="V971" s="111"/>
      <c r="W971" s="112"/>
      <c r="X971" s="113"/>
      <c r="Y971" s="114" t="s">
        <v>285</v>
      </c>
      <c r="Z971" s="115">
        <v>9.48</v>
      </c>
      <c r="AA971" s="116">
        <v>140</v>
      </c>
      <c r="AB971" s="117">
        <f t="shared" si="135"/>
        <v>1327.2</v>
      </c>
      <c r="AC971" s="117">
        <f t="shared" si="136"/>
        <v>10.380694800000001</v>
      </c>
      <c r="AD971" s="118"/>
      <c r="AE971" s="117">
        <f t="shared" si="137"/>
        <v>0</v>
      </c>
      <c r="AF971" s="117">
        <f t="shared" si="138"/>
        <v>0</v>
      </c>
      <c r="AG971" s="119">
        <f t="shared" si="139"/>
        <v>140</v>
      </c>
      <c r="AH971" s="120">
        <f t="shared" si="140"/>
        <v>1327.2</v>
      </c>
      <c r="AI971" s="121">
        <f t="shared" si="141"/>
        <v>10.380694800000001</v>
      </c>
      <c r="AJ971" s="122" t="str">
        <f>+C971</f>
        <v>TAIWAN</v>
      </c>
      <c r="AK971" s="122" t="str">
        <f>IF(ISNA(VLOOKUP(postponeList!D971,[1]Sheet!$A$2:$B$12,2,FALSE))," ",(VLOOKUP(postponeList!D971,[1]Sheet!$A$2:$B$12,2,FALSE)))</f>
        <v>PESGD</v>
      </c>
      <c r="AL971" s="122" t="str">
        <f>IF(ISNA(VLOOKUP(E971,[1]Sheet!$G$2:$H$40,2,FALSE))," ",VLOOKUP(E971,[1]Sheet!$G$2:$H$40,2,FALSE))</f>
        <v>PSTW</v>
      </c>
      <c r="AM971" s="122" t="str">
        <f>IF(ISNA(VLOOKUP(G971,[1]Sheet!$K$2:$L$159,2,FALSE))," ",(VLOOKUP(G971,[1]Sheet!$K$2:$L$159,2,FALSE)))</f>
        <v>PSTW</v>
      </c>
      <c r="AN971" s="122" t="str">
        <f>IF(ISNA(VLOOKUP(I971&amp;C971,[1]Sheet!$D$2:$E$228,2,FALSE))," ",VLOOKUP(I971&amp;C971,[1]Sheet!$D$2:$E$228,2,FALSE))</f>
        <v>Kit, Eva</v>
      </c>
      <c r="AO971" s="122" t="str">
        <f>+I971&amp;C971</f>
        <v>PANTAIWAN</v>
      </c>
      <c r="AP971" s="122" t="str">
        <f>C971&amp;D971&amp;E971&amp;G971&amp;I971&amp;O971</f>
        <v>TAIWAN3210020341949PANMAR</v>
      </c>
      <c r="AQ971" s="122" t="str">
        <f>B971&amp;D971&amp;N971</f>
        <v xml:space="preserve">SOUTH EAST ASIA32100AP </v>
      </c>
      <c r="AR971" s="123" t="str">
        <f>+D971&amp;J971</f>
        <v>32100PC</v>
      </c>
      <c r="AS971" s="124" t="str">
        <f t="shared" si="142"/>
        <v/>
      </c>
      <c r="AT971" s="125" t="str">
        <f t="shared" si="143"/>
        <v>F-ZXFD35W</v>
      </c>
      <c r="AU971" s="125" t="str">
        <f>IF(NOT(AT971=""),VLOOKUP(AT971,[1]PSI_Category!A:B,2,0),"")</f>
        <v>A/P</v>
      </c>
      <c r="AV971" s="125" t="s">
        <v>2063</v>
      </c>
      <c r="AW971" s="125" t="s">
        <v>2063</v>
      </c>
      <c r="AX971" s="125" t="s">
        <v>2063</v>
      </c>
    </row>
    <row r="972" spans="2:50" s="103" customFormat="1" ht="11.4" customHeight="1" x14ac:dyDescent="0.3">
      <c r="B972" s="104" t="s">
        <v>1866</v>
      </c>
      <c r="C972" s="105" t="s">
        <v>2818</v>
      </c>
      <c r="D972" s="106">
        <v>32100</v>
      </c>
      <c r="E972" s="107">
        <v>2034</v>
      </c>
      <c r="F972" s="105" t="s">
        <v>2819</v>
      </c>
      <c r="G972" s="107">
        <v>1949</v>
      </c>
      <c r="H972" s="105" t="s">
        <v>2820</v>
      </c>
      <c r="I972" s="105" t="s">
        <v>298</v>
      </c>
      <c r="J972" s="107" t="s">
        <v>304</v>
      </c>
      <c r="K972" s="105">
        <v>92011849</v>
      </c>
      <c r="L972" s="105" t="s">
        <v>2828</v>
      </c>
      <c r="M972" s="105" t="s">
        <v>2830</v>
      </c>
      <c r="N972" s="105" t="s">
        <v>2062</v>
      </c>
      <c r="O972" s="108" t="s">
        <v>160</v>
      </c>
      <c r="P972" s="109" t="s">
        <v>1767</v>
      </c>
      <c r="Q972" s="110"/>
      <c r="R972" s="110"/>
      <c r="S972" s="110"/>
      <c r="T972" s="110"/>
      <c r="U972" s="111"/>
      <c r="V972" s="111"/>
      <c r="W972" s="112"/>
      <c r="X972" s="113"/>
      <c r="Y972" s="114" t="s">
        <v>285</v>
      </c>
      <c r="Z972" s="115">
        <v>12.65</v>
      </c>
      <c r="AA972" s="116">
        <v>15</v>
      </c>
      <c r="AB972" s="117">
        <f t="shared" si="135"/>
        <v>189.75</v>
      </c>
      <c r="AC972" s="117">
        <f t="shared" si="136"/>
        <v>1.484129625</v>
      </c>
      <c r="AD972" s="118"/>
      <c r="AE972" s="117">
        <f t="shared" si="137"/>
        <v>0</v>
      </c>
      <c r="AF972" s="117">
        <f t="shared" si="138"/>
        <v>0</v>
      </c>
      <c r="AG972" s="119">
        <f t="shared" si="139"/>
        <v>15</v>
      </c>
      <c r="AH972" s="120">
        <f t="shared" si="140"/>
        <v>189.75</v>
      </c>
      <c r="AI972" s="121">
        <f t="shared" si="141"/>
        <v>1.484129625</v>
      </c>
      <c r="AJ972" s="122" t="str">
        <f>+C972</f>
        <v>TAIWAN</v>
      </c>
      <c r="AK972" s="122" t="str">
        <f>IF(ISNA(VLOOKUP(postponeList!D972,[1]Sheet!$A$2:$B$12,2,FALSE))," ",(VLOOKUP(postponeList!D972,[1]Sheet!$A$2:$B$12,2,FALSE)))</f>
        <v>PESGD</v>
      </c>
      <c r="AL972" s="122" t="str">
        <f>IF(ISNA(VLOOKUP(E972,[1]Sheet!$G$2:$H$40,2,FALSE))," ",VLOOKUP(E972,[1]Sheet!$G$2:$H$40,2,FALSE))</f>
        <v>PSTW</v>
      </c>
      <c r="AM972" s="122" t="str">
        <f>IF(ISNA(VLOOKUP(G972,[1]Sheet!$K$2:$L$159,2,FALSE))," ",(VLOOKUP(G972,[1]Sheet!$K$2:$L$159,2,FALSE)))</f>
        <v>PSTW</v>
      </c>
      <c r="AN972" s="122" t="str">
        <f>IF(ISNA(VLOOKUP(I972&amp;C972,[1]Sheet!$D$2:$E$228,2,FALSE))," ",VLOOKUP(I972&amp;C972,[1]Sheet!$D$2:$E$228,2,FALSE))</f>
        <v>Kit, Eva</v>
      </c>
      <c r="AO972" s="122" t="str">
        <f>+I972&amp;C972</f>
        <v>PANTAIWAN</v>
      </c>
      <c r="AP972" s="122" t="str">
        <f>C972&amp;D972&amp;E972&amp;G972&amp;I972&amp;O972</f>
        <v>TAIWAN3210020341949PANMAR</v>
      </c>
      <c r="AQ972" s="122" t="str">
        <f>B972&amp;D972&amp;N972</f>
        <v xml:space="preserve">SOUTH EAST ASIA32100AP </v>
      </c>
      <c r="AR972" s="123" t="str">
        <f>+D972&amp;J972</f>
        <v>32100PC</v>
      </c>
      <c r="AS972" s="124" t="str">
        <f t="shared" si="142"/>
        <v/>
      </c>
      <c r="AT972" s="125" t="str">
        <f t="shared" si="143"/>
        <v>F-ZXFD70W</v>
      </c>
      <c r="AU972" s="125" t="str">
        <f>IF(NOT(AT972=""),VLOOKUP(AT972,[1]PSI_Category!A:B,2,0),"")</f>
        <v>A/P</v>
      </c>
      <c r="AV972" s="125" t="s">
        <v>2063</v>
      </c>
      <c r="AW972" s="125" t="s">
        <v>2063</v>
      </c>
      <c r="AX972" s="125" t="s">
        <v>2063</v>
      </c>
    </row>
    <row r="973" spans="2:50" s="103" customFormat="1" ht="11.4" customHeight="1" x14ac:dyDescent="0.3">
      <c r="B973" s="104" t="s">
        <v>1866</v>
      </c>
      <c r="C973" s="105" t="s">
        <v>2818</v>
      </c>
      <c r="D973" s="106">
        <v>32100</v>
      </c>
      <c r="E973" s="107">
        <v>2034</v>
      </c>
      <c r="F973" s="105" t="s">
        <v>2819</v>
      </c>
      <c r="G973" s="107">
        <v>1949</v>
      </c>
      <c r="H973" s="105" t="s">
        <v>2820</v>
      </c>
      <c r="I973" s="105" t="s">
        <v>298</v>
      </c>
      <c r="J973" s="107" t="s">
        <v>304</v>
      </c>
      <c r="K973" s="105">
        <v>92011849</v>
      </c>
      <c r="L973" s="105" t="s">
        <v>2828</v>
      </c>
      <c r="M973" s="105" t="s">
        <v>2831</v>
      </c>
      <c r="N973" s="105" t="s">
        <v>2062</v>
      </c>
      <c r="O973" s="108" t="s">
        <v>160</v>
      </c>
      <c r="P973" s="109" t="s">
        <v>1767</v>
      </c>
      <c r="Q973" s="110"/>
      <c r="R973" s="110"/>
      <c r="S973" s="110"/>
      <c r="T973" s="110"/>
      <c r="U973" s="111"/>
      <c r="V973" s="111"/>
      <c r="W973" s="112"/>
      <c r="X973" s="113"/>
      <c r="Y973" s="114" t="s">
        <v>285</v>
      </c>
      <c r="Z973" s="115">
        <v>12.8</v>
      </c>
      <c r="AA973" s="116">
        <v>45</v>
      </c>
      <c r="AB973" s="117">
        <f t="shared" si="135"/>
        <v>576</v>
      </c>
      <c r="AC973" s="117">
        <f t="shared" si="136"/>
        <v>4.5051839999999999</v>
      </c>
      <c r="AD973" s="118"/>
      <c r="AE973" s="117">
        <f t="shared" si="137"/>
        <v>0</v>
      </c>
      <c r="AF973" s="117">
        <f t="shared" si="138"/>
        <v>0</v>
      </c>
      <c r="AG973" s="119">
        <f t="shared" si="139"/>
        <v>45</v>
      </c>
      <c r="AH973" s="120">
        <f t="shared" si="140"/>
        <v>576</v>
      </c>
      <c r="AI973" s="121">
        <f t="shared" si="141"/>
        <v>4.5051839999999999</v>
      </c>
      <c r="AJ973" s="122" t="str">
        <f>+C973</f>
        <v>TAIWAN</v>
      </c>
      <c r="AK973" s="122" t="str">
        <f>IF(ISNA(VLOOKUP(postponeList!D973,[1]Sheet!$A$2:$B$12,2,FALSE))," ",(VLOOKUP(postponeList!D973,[1]Sheet!$A$2:$B$12,2,FALSE)))</f>
        <v>PESGD</v>
      </c>
      <c r="AL973" s="122" t="str">
        <f>IF(ISNA(VLOOKUP(E973,[1]Sheet!$G$2:$H$40,2,FALSE))," ",VLOOKUP(E973,[1]Sheet!$G$2:$H$40,2,FALSE))</f>
        <v>PSTW</v>
      </c>
      <c r="AM973" s="122" t="str">
        <f>IF(ISNA(VLOOKUP(G973,[1]Sheet!$K$2:$L$159,2,FALSE))," ",(VLOOKUP(G973,[1]Sheet!$K$2:$L$159,2,FALSE)))</f>
        <v>PSTW</v>
      </c>
      <c r="AN973" s="122" t="str">
        <f>IF(ISNA(VLOOKUP(I973&amp;C973,[1]Sheet!$D$2:$E$228,2,FALSE))," ",VLOOKUP(I973&amp;C973,[1]Sheet!$D$2:$E$228,2,FALSE))</f>
        <v>Kit, Eva</v>
      </c>
      <c r="AO973" s="122" t="str">
        <f>+I973&amp;C973</f>
        <v>PANTAIWAN</v>
      </c>
      <c r="AP973" s="122" t="str">
        <f>C973&amp;D973&amp;E973&amp;G973&amp;I973&amp;O973</f>
        <v>TAIWAN3210020341949PANMAR</v>
      </c>
      <c r="AQ973" s="122" t="str">
        <f>B973&amp;D973&amp;N973</f>
        <v xml:space="preserve">SOUTH EAST ASIA32100AP </v>
      </c>
      <c r="AR973" s="123" t="str">
        <f>+D973&amp;J973</f>
        <v>32100PC</v>
      </c>
      <c r="AS973" s="124" t="str">
        <f t="shared" si="142"/>
        <v/>
      </c>
      <c r="AT973" s="125" t="str">
        <f t="shared" si="143"/>
        <v>F-ZXFP35W</v>
      </c>
      <c r="AU973" s="125" t="str">
        <f>IF(NOT(AT973=""),VLOOKUP(AT973,[1]PSI_Category!A:B,2,0),"")</f>
        <v>A/P</v>
      </c>
      <c r="AV973" s="125" t="s">
        <v>2063</v>
      </c>
      <c r="AW973" s="125" t="s">
        <v>2063</v>
      </c>
      <c r="AX973" s="125" t="s">
        <v>2063</v>
      </c>
    </row>
    <row r="974" spans="2:50" s="103" customFormat="1" ht="11.4" customHeight="1" x14ac:dyDescent="0.3">
      <c r="B974" s="104" t="s">
        <v>1866</v>
      </c>
      <c r="C974" s="105" t="s">
        <v>2818</v>
      </c>
      <c r="D974" s="106">
        <v>32100</v>
      </c>
      <c r="E974" s="107">
        <v>2034</v>
      </c>
      <c r="F974" s="105" t="s">
        <v>2819</v>
      </c>
      <c r="G974" s="107">
        <v>1949</v>
      </c>
      <c r="H974" s="105" t="s">
        <v>2820</v>
      </c>
      <c r="I974" s="105" t="s">
        <v>298</v>
      </c>
      <c r="J974" s="107" t="s">
        <v>304</v>
      </c>
      <c r="K974" s="105">
        <v>92011849</v>
      </c>
      <c r="L974" s="105" t="s">
        <v>2828</v>
      </c>
      <c r="M974" s="105" t="s">
        <v>2832</v>
      </c>
      <c r="N974" s="105" t="s">
        <v>2062</v>
      </c>
      <c r="O974" s="108" t="s">
        <v>160</v>
      </c>
      <c r="P974" s="109" t="s">
        <v>1767</v>
      </c>
      <c r="Q974" s="110"/>
      <c r="R974" s="110"/>
      <c r="S974" s="110"/>
      <c r="T974" s="110"/>
      <c r="U974" s="111"/>
      <c r="V974" s="111"/>
      <c r="W974" s="112"/>
      <c r="X974" s="113"/>
      <c r="Y974" s="114" t="s">
        <v>285</v>
      </c>
      <c r="Z974" s="115">
        <v>12.65</v>
      </c>
      <c r="AA974" s="116">
        <v>60</v>
      </c>
      <c r="AB974" s="117">
        <f t="shared" si="135"/>
        <v>759</v>
      </c>
      <c r="AC974" s="117">
        <f t="shared" si="136"/>
        <v>5.9365185</v>
      </c>
      <c r="AD974" s="118"/>
      <c r="AE974" s="117">
        <f t="shared" si="137"/>
        <v>0</v>
      </c>
      <c r="AF974" s="117">
        <f t="shared" si="138"/>
        <v>0</v>
      </c>
      <c r="AG974" s="119">
        <f t="shared" si="139"/>
        <v>60</v>
      </c>
      <c r="AH974" s="120">
        <f t="shared" si="140"/>
        <v>759</v>
      </c>
      <c r="AI974" s="121">
        <f t="shared" si="141"/>
        <v>5.9365185</v>
      </c>
      <c r="AJ974" s="122" t="str">
        <f>+C974</f>
        <v>TAIWAN</v>
      </c>
      <c r="AK974" s="122" t="str">
        <f>IF(ISNA(VLOOKUP(postponeList!D974,[1]Sheet!$A$2:$B$12,2,FALSE))," ",(VLOOKUP(postponeList!D974,[1]Sheet!$A$2:$B$12,2,FALSE)))</f>
        <v>PESGD</v>
      </c>
      <c r="AL974" s="122" t="str">
        <f>IF(ISNA(VLOOKUP(E974,[1]Sheet!$G$2:$H$40,2,FALSE))," ",VLOOKUP(E974,[1]Sheet!$G$2:$H$40,2,FALSE))</f>
        <v>PSTW</v>
      </c>
      <c r="AM974" s="122" t="str">
        <f>IF(ISNA(VLOOKUP(G974,[1]Sheet!$K$2:$L$159,2,FALSE))," ",(VLOOKUP(G974,[1]Sheet!$K$2:$L$159,2,FALSE)))</f>
        <v>PSTW</v>
      </c>
      <c r="AN974" s="122" t="str">
        <f>IF(ISNA(VLOOKUP(I974&amp;C974,[1]Sheet!$D$2:$E$228,2,FALSE))," ",VLOOKUP(I974&amp;C974,[1]Sheet!$D$2:$E$228,2,FALSE))</f>
        <v>Kit, Eva</v>
      </c>
      <c r="AO974" s="122" t="str">
        <f>+I974&amp;C974</f>
        <v>PANTAIWAN</v>
      </c>
      <c r="AP974" s="122" t="str">
        <f>C974&amp;D974&amp;E974&amp;G974&amp;I974&amp;O974</f>
        <v>TAIWAN3210020341949PANMAR</v>
      </c>
      <c r="AQ974" s="122" t="str">
        <f>B974&amp;D974&amp;N974</f>
        <v xml:space="preserve">SOUTH EAST ASIA32100AP </v>
      </c>
      <c r="AR974" s="123" t="str">
        <f>+D974&amp;J974</f>
        <v>32100PC</v>
      </c>
      <c r="AS974" s="124" t="str">
        <f t="shared" si="142"/>
        <v/>
      </c>
      <c r="AT974" s="125" t="str">
        <f t="shared" si="143"/>
        <v>F-ZXHD55W</v>
      </c>
      <c r="AU974" s="125" t="e">
        <f>IF(NOT(AT974=""),VLOOKUP(AT974,[1]PSI_Category!A:B,2,0),"")</f>
        <v>#N/A</v>
      </c>
      <c r="AV974" s="125" t="s">
        <v>2063</v>
      </c>
      <c r="AW974" s="125" t="s">
        <v>2063</v>
      </c>
      <c r="AX974" s="125" t="s">
        <v>2063</v>
      </c>
    </row>
    <row r="975" spans="2:50" s="103" customFormat="1" ht="11.4" customHeight="1" x14ac:dyDescent="0.3">
      <c r="B975" s="104" t="s">
        <v>1866</v>
      </c>
      <c r="C975" s="105" t="s">
        <v>2818</v>
      </c>
      <c r="D975" s="106">
        <v>32100</v>
      </c>
      <c r="E975" s="107">
        <v>2034</v>
      </c>
      <c r="F975" s="105" t="s">
        <v>2819</v>
      </c>
      <c r="G975" s="107">
        <v>1949</v>
      </c>
      <c r="H975" s="105" t="s">
        <v>2820</v>
      </c>
      <c r="I975" s="105" t="s">
        <v>298</v>
      </c>
      <c r="J975" s="107" t="s">
        <v>304</v>
      </c>
      <c r="K975" s="105">
        <v>92011849</v>
      </c>
      <c r="L975" s="105" t="s">
        <v>2828</v>
      </c>
      <c r="M975" s="105" t="s">
        <v>2833</v>
      </c>
      <c r="N975" s="105" t="s">
        <v>2062</v>
      </c>
      <c r="O975" s="108" t="s">
        <v>160</v>
      </c>
      <c r="P975" s="109" t="s">
        <v>1767</v>
      </c>
      <c r="Q975" s="110"/>
      <c r="R975" s="110"/>
      <c r="S975" s="110"/>
      <c r="T975" s="110"/>
      <c r="U975" s="111"/>
      <c r="V975" s="111"/>
      <c r="W975" s="112"/>
      <c r="X975" s="113"/>
      <c r="Y975" s="114" t="s">
        <v>285</v>
      </c>
      <c r="Z975" s="115">
        <v>17.66</v>
      </c>
      <c r="AA975" s="116">
        <v>15</v>
      </c>
      <c r="AB975" s="117">
        <f t="shared" si="135"/>
        <v>264.89999999999998</v>
      </c>
      <c r="AC975" s="117">
        <f t="shared" si="136"/>
        <v>2.0719153499999998</v>
      </c>
      <c r="AD975" s="118"/>
      <c r="AE975" s="117">
        <f t="shared" si="137"/>
        <v>0</v>
      </c>
      <c r="AF975" s="117">
        <f t="shared" si="138"/>
        <v>0</v>
      </c>
      <c r="AG975" s="119">
        <f t="shared" si="139"/>
        <v>15</v>
      </c>
      <c r="AH975" s="120">
        <f t="shared" si="140"/>
        <v>264.89999999999998</v>
      </c>
      <c r="AI975" s="121">
        <f t="shared" si="141"/>
        <v>2.0719153499999998</v>
      </c>
      <c r="AJ975" s="122" t="str">
        <f>+C975</f>
        <v>TAIWAN</v>
      </c>
      <c r="AK975" s="122" t="str">
        <f>IF(ISNA(VLOOKUP(postponeList!D975,[1]Sheet!$A$2:$B$12,2,FALSE))," ",(VLOOKUP(postponeList!D975,[1]Sheet!$A$2:$B$12,2,FALSE)))</f>
        <v>PESGD</v>
      </c>
      <c r="AL975" s="122" t="str">
        <f>IF(ISNA(VLOOKUP(E975,[1]Sheet!$G$2:$H$40,2,FALSE))," ",VLOOKUP(E975,[1]Sheet!$G$2:$H$40,2,FALSE))</f>
        <v>PSTW</v>
      </c>
      <c r="AM975" s="122" t="str">
        <f>IF(ISNA(VLOOKUP(G975,[1]Sheet!$K$2:$L$159,2,FALSE))," ",(VLOOKUP(G975,[1]Sheet!$K$2:$L$159,2,FALSE)))</f>
        <v>PSTW</v>
      </c>
      <c r="AN975" s="122" t="str">
        <f>IF(ISNA(VLOOKUP(I975&amp;C975,[1]Sheet!$D$2:$E$228,2,FALSE))," ",VLOOKUP(I975&amp;C975,[1]Sheet!$D$2:$E$228,2,FALSE))</f>
        <v>Kit, Eva</v>
      </c>
      <c r="AO975" s="122" t="str">
        <f>+I975&amp;C975</f>
        <v>PANTAIWAN</v>
      </c>
      <c r="AP975" s="122" t="str">
        <f>C975&amp;D975&amp;E975&amp;G975&amp;I975&amp;O975</f>
        <v>TAIWAN3210020341949PANMAR</v>
      </c>
      <c r="AQ975" s="122" t="str">
        <f>B975&amp;D975&amp;N975</f>
        <v xml:space="preserve">SOUTH EAST ASIA32100AP </v>
      </c>
      <c r="AR975" s="123" t="str">
        <f>+D975&amp;J975</f>
        <v>32100PC</v>
      </c>
      <c r="AS975" s="124" t="str">
        <f t="shared" si="142"/>
        <v/>
      </c>
      <c r="AT975" s="125" t="str">
        <f t="shared" si="143"/>
        <v>F-ZXMP35W</v>
      </c>
      <c r="AU975" s="125" t="str">
        <f>IF(NOT(AT975=""),VLOOKUP(AT975,[1]PSI_Category!A:B,2,0),"")</f>
        <v>A/P</v>
      </c>
      <c r="AV975" s="125" t="s">
        <v>2063</v>
      </c>
      <c r="AW975" s="125" t="s">
        <v>2063</v>
      </c>
      <c r="AX975" s="125" t="s">
        <v>2063</v>
      </c>
    </row>
    <row r="976" spans="2:50" s="103" customFormat="1" ht="11.4" customHeight="1" x14ac:dyDescent="0.3">
      <c r="B976" s="104" t="s">
        <v>1866</v>
      </c>
      <c r="C976" s="105" t="s">
        <v>2818</v>
      </c>
      <c r="D976" s="106">
        <v>32100</v>
      </c>
      <c r="E976" s="107">
        <v>2034</v>
      </c>
      <c r="F976" s="105" t="s">
        <v>2819</v>
      </c>
      <c r="G976" s="107">
        <v>1949</v>
      </c>
      <c r="H976" s="105" t="s">
        <v>2820</v>
      </c>
      <c r="I976" s="105" t="s">
        <v>298</v>
      </c>
      <c r="J976" s="107" t="s">
        <v>304</v>
      </c>
      <c r="K976" s="105">
        <v>92011849</v>
      </c>
      <c r="L976" s="105" t="s">
        <v>2828</v>
      </c>
      <c r="M976" s="105" t="s">
        <v>2834</v>
      </c>
      <c r="N976" s="105" t="s">
        <v>2062</v>
      </c>
      <c r="O976" s="108" t="s">
        <v>160</v>
      </c>
      <c r="P976" s="109" t="s">
        <v>1767</v>
      </c>
      <c r="Q976" s="110"/>
      <c r="R976" s="110"/>
      <c r="S976" s="110"/>
      <c r="T976" s="110"/>
      <c r="U976" s="111"/>
      <c r="V976" s="111"/>
      <c r="W976" s="112"/>
      <c r="X976" s="113"/>
      <c r="Y976" s="114" t="s">
        <v>285</v>
      </c>
      <c r="Z976" s="115">
        <v>29.12</v>
      </c>
      <c r="AA976" s="116">
        <v>85</v>
      </c>
      <c r="AB976" s="117">
        <f t="shared" si="135"/>
        <v>2475.2000000000003</v>
      </c>
      <c r="AC976" s="117">
        <f t="shared" si="136"/>
        <v>19.359776800000002</v>
      </c>
      <c r="AD976" s="118"/>
      <c r="AE976" s="117">
        <f t="shared" si="137"/>
        <v>0</v>
      </c>
      <c r="AF976" s="117">
        <f t="shared" si="138"/>
        <v>0</v>
      </c>
      <c r="AG976" s="119">
        <f t="shared" si="139"/>
        <v>85</v>
      </c>
      <c r="AH976" s="120">
        <f t="shared" si="140"/>
        <v>2475.2000000000003</v>
      </c>
      <c r="AI976" s="121">
        <f t="shared" si="141"/>
        <v>19.359776800000002</v>
      </c>
      <c r="AJ976" s="122" t="str">
        <f>+C976</f>
        <v>TAIWAN</v>
      </c>
      <c r="AK976" s="122" t="str">
        <f>IF(ISNA(VLOOKUP(postponeList!D976,[1]Sheet!$A$2:$B$12,2,FALSE))," ",(VLOOKUP(postponeList!D976,[1]Sheet!$A$2:$B$12,2,FALSE)))</f>
        <v>PESGD</v>
      </c>
      <c r="AL976" s="122" t="str">
        <f>IF(ISNA(VLOOKUP(E976,[1]Sheet!$G$2:$H$40,2,FALSE))," ",VLOOKUP(E976,[1]Sheet!$G$2:$H$40,2,FALSE))</f>
        <v>PSTW</v>
      </c>
      <c r="AM976" s="122" t="str">
        <f>IF(ISNA(VLOOKUP(G976,[1]Sheet!$K$2:$L$159,2,FALSE))," ",(VLOOKUP(G976,[1]Sheet!$K$2:$L$159,2,FALSE)))</f>
        <v>PSTW</v>
      </c>
      <c r="AN976" s="122" t="str">
        <f>IF(ISNA(VLOOKUP(I976&amp;C976,[1]Sheet!$D$2:$E$228,2,FALSE))," ",VLOOKUP(I976&amp;C976,[1]Sheet!$D$2:$E$228,2,FALSE))</f>
        <v>Kit, Eva</v>
      </c>
      <c r="AO976" s="122" t="str">
        <f>+I976&amp;C976</f>
        <v>PANTAIWAN</v>
      </c>
      <c r="AP976" s="122" t="str">
        <f>C976&amp;D976&amp;E976&amp;G976&amp;I976&amp;O976</f>
        <v>TAIWAN3210020341949PANMAR</v>
      </c>
      <c r="AQ976" s="122" t="str">
        <f>B976&amp;D976&amp;N976</f>
        <v xml:space="preserve">SOUTH EAST ASIA32100AP </v>
      </c>
      <c r="AR976" s="123" t="str">
        <f>+D976&amp;J976</f>
        <v>32100PC</v>
      </c>
      <c r="AS976" s="124" t="str">
        <f t="shared" si="142"/>
        <v/>
      </c>
      <c r="AT976" s="125" t="str">
        <f t="shared" si="143"/>
        <v>F-ZXMP55W</v>
      </c>
      <c r="AU976" s="125" t="str">
        <f>IF(NOT(AT976=""),VLOOKUP(AT976,[1]PSI_Category!A:B,2,0),"")</f>
        <v>A/P</v>
      </c>
      <c r="AV976" s="125" t="s">
        <v>2063</v>
      </c>
      <c r="AW976" s="125" t="s">
        <v>2063</v>
      </c>
      <c r="AX976" s="125" t="s">
        <v>2063</v>
      </c>
    </row>
    <row r="977" spans="2:50" s="103" customFormat="1" ht="11.4" customHeight="1" x14ac:dyDescent="0.3">
      <c r="B977" s="104" t="s">
        <v>1866</v>
      </c>
      <c r="C977" s="105" t="s">
        <v>2818</v>
      </c>
      <c r="D977" s="106">
        <v>32100</v>
      </c>
      <c r="E977" s="107">
        <v>2034</v>
      </c>
      <c r="F977" s="105" t="s">
        <v>2819</v>
      </c>
      <c r="G977" s="107">
        <v>1949</v>
      </c>
      <c r="H977" s="105" t="s">
        <v>2820</v>
      </c>
      <c r="I977" s="105" t="s">
        <v>298</v>
      </c>
      <c r="J977" s="107" t="s">
        <v>293</v>
      </c>
      <c r="K977" s="105">
        <v>92011848</v>
      </c>
      <c r="L977" s="105" t="s">
        <v>2821</v>
      </c>
      <c r="M977" s="105" t="s">
        <v>2835</v>
      </c>
      <c r="N977" s="105" t="s">
        <v>1831</v>
      </c>
      <c r="O977" s="108" t="s">
        <v>160</v>
      </c>
      <c r="P977" s="109" t="s">
        <v>1767</v>
      </c>
      <c r="Q977" s="110">
        <v>45376</v>
      </c>
      <c r="R977" s="110"/>
      <c r="S977" s="110">
        <v>45378</v>
      </c>
      <c r="T977" s="110"/>
      <c r="U977" s="111" t="s">
        <v>2002</v>
      </c>
      <c r="V977" s="111" t="s">
        <v>2103</v>
      </c>
      <c r="W977" s="112"/>
      <c r="X977" s="113"/>
      <c r="Y977" s="114" t="s">
        <v>285</v>
      </c>
      <c r="Z977" s="115">
        <v>24.3</v>
      </c>
      <c r="AA977" s="116">
        <v>10</v>
      </c>
      <c r="AB977" s="117">
        <f t="shared" si="135"/>
        <v>243</v>
      </c>
      <c r="AC977" s="117">
        <f t="shared" si="136"/>
        <v>1.9006245000000002</v>
      </c>
      <c r="AD977" s="118">
        <v>10</v>
      </c>
      <c r="AE977" s="117">
        <f t="shared" si="137"/>
        <v>243</v>
      </c>
      <c r="AF977" s="117">
        <f t="shared" si="138"/>
        <v>1.9006245000000002</v>
      </c>
      <c r="AG977" s="119">
        <f t="shared" si="139"/>
        <v>0</v>
      </c>
      <c r="AH977" s="120">
        <f t="shared" si="140"/>
        <v>0</v>
      </c>
      <c r="AI977" s="121">
        <f t="shared" si="141"/>
        <v>0</v>
      </c>
      <c r="AJ977" s="122" t="str">
        <f>+C977</f>
        <v>TAIWAN</v>
      </c>
      <c r="AK977" s="122" t="str">
        <f>IF(ISNA(VLOOKUP(postponeList!D977,[1]Sheet!$A$2:$B$12,2,FALSE))," ",(VLOOKUP(postponeList!D977,[1]Sheet!$A$2:$B$12,2,FALSE)))</f>
        <v>PESGD</v>
      </c>
      <c r="AL977" s="122" t="str">
        <f>IF(ISNA(VLOOKUP(E977,[1]Sheet!$G$2:$H$40,2,FALSE))," ",VLOOKUP(E977,[1]Sheet!$G$2:$H$40,2,FALSE))</f>
        <v>PSTW</v>
      </c>
      <c r="AM977" s="122" t="str">
        <f>IF(ISNA(VLOOKUP(G977,[1]Sheet!$K$2:$L$159,2,FALSE))," ",(VLOOKUP(G977,[1]Sheet!$K$2:$L$159,2,FALSE)))</f>
        <v>PSTW</v>
      </c>
      <c r="AN977" s="122" t="str">
        <f>IF(ISNA(VLOOKUP(I977&amp;C977,[1]Sheet!$D$2:$E$228,2,FALSE))," ",VLOOKUP(I977&amp;C977,[1]Sheet!$D$2:$E$228,2,FALSE))</f>
        <v>Kit, Eva</v>
      </c>
      <c r="AO977" s="122" t="str">
        <f>+I977&amp;C977</f>
        <v>PANTAIWAN</v>
      </c>
      <c r="AP977" s="122" t="str">
        <f>C977&amp;D977&amp;E977&amp;G977&amp;I977&amp;O977</f>
        <v>TAIWAN3210020341949PANMAR</v>
      </c>
      <c r="AQ977" s="122" t="str">
        <f>B977&amp;D977&amp;N977</f>
        <v xml:space="preserve">SOUTH EAST ASIA32100CM </v>
      </c>
      <c r="AR977" s="123" t="str">
        <f>+D977&amp;J977</f>
        <v>32100SE</v>
      </c>
      <c r="AS977" s="124" t="str">
        <f t="shared" si="142"/>
        <v>Ves</v>
      </c>
      <c r="AT977" s="125" t="str">
        <f t="shared" si="143"/>
        <v>FV-17CU8R</v>
      </c>
      <c r="AU977" s="125" t="str">
        <f>IF(NOT(AT977=""),VLOOKUP(AT977,[1]PSI_Category!A:B,2,0),"")</f>
        <v>C/M</v>
      </c>
      <c r="AV977" s="125" t="s">
        <v>535</v>
      </c>
      <c r="AW977" s="125" t="s">
        <v>535</v>
      </c>
      <c r="AX977" s="125" t="s">
        <v>535</v>
      </c>
    </row>
    <row r="978" spans="2:50" s="103" customFormat="1" ht="11.4" customHeight="1" x14ac:dyDescent="0.3">
      <c r="B978" s="104" t="s">
        <v>1866</v>
      </c>
      <c r="C978" s="105" t="s">
        <v>2818</v>
      </c>
      <c r="D978" s="106">
        <v>32100</v>
      </c>
      <c r="E978" s="107">
        <v>2034</v>
      </c>
      <c r="F978" s="105" t="s">
        <v>2819</v>
      </c>
      <c r="G978" s="107">
        <v>1949</v>
      </c>
      <c r="H978" s="105" t="s">
        <v>2820</v>
      </c>
      <c r="I978" s="105" t="s">
        <v>298</v>
      </c>
      <c r="J978" s="107" t="s">
        <v>293</v>
      </c>
      <c r="K978" s="105">
        <v>92011848</v>
      </c>
      <c r="L978" s="105" t="s">
        <v>2821</v>
      </c>
      <c r="M978" s="105" t="s">
        <v>2836</v>
      </c>
      <c r="N978" s="105" t="s">
        <v>1831</v>
      </c>
      <c r="O978" s="108" t="s">
        <v>160</v>
      </c>
      <c r="P978" s="109" t="s">
        <v>1767</v>
      </c>
      <c r="Q978" s="110">
        <v>45376</v>
      </c>
      <c r="R978" s="110"/>
      <c r="S978" s="110">
        <v>45378</v>
      </c>
      <c r="T978" s="110"/>
      <c r="U978" s="111" t="s">
        <v>2002</v>
      </c>
      <c r="V978" s="111" t="s">
        <v>2103</v>
      </c>
      <c r="W978" s="112"/>
      <c r="X978" s="113"/>
      <c r="Y978" s="114" t="s">
        <v>285</v>
      </c>
      <c r="Z978" s="115">
        <v>24.3</v>
      </c>
      <c r="AA978" s="116">
        <v>15</v>
      </c>
      <c r="AB978" s="117">
        <f t="shared" si="135"/>
        <v>364.5</v>
      </c>
      <c r="AC978" s="117">
        <f t="shared" si="136"/>
        <v>2.8509367500000002</v>
      </c>
      <c r="AD978" s="118">
        <v>15</v>
      </c>
      <c r="AE978" s="117">
        <f t="shared" si="137"/>
        <v>364.5</v>
      </c>
      <c r="AF978" s="117">
        <f t="shared" si="138"/>
        <v>2.8509367500000002</v>
      </c>
      <c r="AG978" s="119">
        <f t="shared" si="139"/>
        <v>0</v>
      </c>
      <c r="AH978" s="120">
        <f t="shared" si="140"/>
        <v>0</v>
      </c>
      <c r="AI978" s="121">
        <f t="shared" si="141"/>
        <v>0</v>
      </c>
      <c r="AJ978" s="122" t="str">
        <f>+C978</f>
        <v>TAIWAN</v>
      </c>
      <c r="AK978" s="122" t="str">
        <f>IF(ISNA(VLOOKUP(postponeList!D978,[1]Sheet!$A$2:$B$12,2,FALSE))," ",(VLOOKUP(postponeList!D978,[1]Sheet!$A$2:$B$12,2,FALSE)))</f>
        <v>PESGD</v>
      </c>
      <c r="AL978" s="122" t="str">
        <f>IF(ISNA(VLOOKUP(E978,[1]Sheet!$G$2:$H$40,2,FALSE))," ",VLOOKUP(E978,[1]Sheet!$G$2:$H$40,2,FALSE))</f>
        <v>PSTW</v>
      </c>
      <c r="AM978" s="122" t="str">
        <f>IF(ISNA(VLOOKUP(G978,[1]Sheet!$K$2:$L$159,2,FALSE))," ",(VLOOKUP(G978,[1]Sheet!$K$2:$L$159,2,FALSE)))</f>
        <v>PSTW</v>
      </c>
      <c r="AN978" s="122" t="str">
        <f>IF(ISNA(VLOOKUP(I978&amp;C978,[1]Sheet!$D$2:$E$228,2,FALSE))," ",VLOOKUP(I978&amp;C978,[1]Sheet!$D$2:$E$228,2,FALSE))</f>
        <v>Kit, Eva</v>
      </c>
      <c r="AO978" s="122" t="str">
        <f>+I978&amp;C978</f>
        <v>PANTAIWAN</v>
      </c>
      <c r="AP978" s="122" t="str">
        <f>C978&amp;D978&amp;E978&amp;G978&amp;I978&amp;O978</f>
        <v>TAIWAN3210020341949PANMAR</v>
      </c>
      <c r="AQ978" s="122" t="str">
        <f>B978&amp;D978&amp;N978</f>
        <v xml:space="preserve">SOUTH EAST ASIA32100CM </v>
      </c>
      <c r="AR978" s="123" t="str">
        <f>+D978&amp;J978</f>
        <v>32100SE</v>
      </c>
      <c r="AS978" s="124" t="str">
        <f t="shared" si="142"/>
        <v>Ves</v>
      </c>
      <c r="AT978" s="125" t="str">
        <f t="shared" si="143"/>
        <v>FV-17CU8W</v>
      </c>
      <c r="AU978" s="125" t="str">
        <f>IF(NOT(AT978=""),VLOOKUP(AT978,[1]PSI_Category!A:B,2,0),"")</f>
        <v>C/M</v>
      </c>
      <c r="AV978" s="125" t="s">
        <v>535</v>
      </c>
      <c r="AW978" s="125" t="s">
        <v>535</v>
      </c>
      <c r="AX978" s="125" t="s">
        <v>535</v>
      </c>
    </row>
    <row r="979" spans="2:50" s="103" customFormat="1" ht="11.4" customHeight="1" x14ac:dyDescent="0.3">
      <c r="B979" s="104" t="s">
        <v>1866</v>
      </c>
      <c r="C979" s="105" t="s">
        <v>2818</v>
      </c>
      <c r="D979" s="106">
        <v>32100</v>
      </c>
      <c r="E979" s="107">
        <v>2034</v>
      </c>
      <c r="F979" s="105" t="s">
        <v>2819</v>
      </c>
      <c r="G979" s="107">
        <v>1949</v>
      </c>
      <c r="H979" s="105" t="s">
        <v>2820</v>
      </c>
      <c r="I979" s="105" t="s">
        <v>298</v>
      </c>
      <c r="J979" s="107" t="s">
        <v>293</v>
      </c>
      <c r="K979" s="105">
        <v>92011848</v>
      </c>
      <c r="L979" s="105" t="s">
        <v>2821</v>
      </c>
      <c r="M979" s="105" t="s">
        <v>2837</v>
      </c>
      <c r="N979" s="105" t="s">
        <v>1831</v>
      </c>
      <c r="O979" s="108" t="s">
        <v>160</v>
      </c>
      <c r="P979" s="109" t="s">
        <v>1767</v>
      </c>
      <c r="Q979" s="110">
        <v>45376</v>
      </c>
      <c r="R979" s="110"/>
      <c r="S979" s="110">
        <v>45378</v>
      </c>
      <c r="T979" s="110"/>
      <c r="U979" s="111" t="s">
        <v>2002</v>
      </c>
      <c r="V979" s="111" t="s">
        <v>2103</v>
      </c>
      <c r="W979" s="112"/>
      <c r="X979" s="113"/>
      <c r="Y979" s="114" t="s">
        <v>285</v>
      </c>
      <c r="Z979" s="115">
        <v>20.61</v>
      </c>
      <c r="AA979" s="116">
        <v>874</v>
      </c>
      <c r="AB979" s="117">
        <f t="shared" si="135"/>
        <v>18013.14</v>
      </c>
      <c r="AC979" s="117">
        <f t="shared" si="136"/>
        <v>140.88977451</v>
      </c>
      <c r="AD979" s="118">
        <v>874</v>
      </c>
      <c r="AE979" s="117">
        <f t="shared" si="137"/>
        <v>18013.14</v>
      </c>
      <c r="AF979" s="117">
        <f t="shared" si="138"/>
        <v>140.88977451</v>
      </c>
      <c r="AG979" s="119">
        <f t="shared" si="139"/>
        <v>0</v>
      </c>
      <c r="AH979" s="120">
        <f t="shared" si="140"/>
        <v>0</v>
      </c>
      <c r="AI979" s="121">
        <f t="shared" si="141"/>
        <v>0</v>
      </c>
      <c r="AJ979" s="122" t="str">
        <f>+C979</f>
        <v>TAIWAN</v>
      </c>
      <c r="AK979" s="122" t="str">
        <f>IF(ISNA(VLOOKUP(postponeList!D979,[1]Sheet!$A$2:$B$12,2,FALSE))," ",(VLOOKUP(postponeList!D979,[1]Sheet!$A$2:$B$12,2,FALSE)))</f>
        <v>PESGD</v>
      </c>
      <c r="AL979" s="122" t="str">
        <f>IF(ISNA(VLOOKUP(E979,[1]Sheet!$G$2:$H$40,2,FALSE))," ",VLOOKUP(E979,[1]Sheet!$G$2:$H$40,2,FALSE))</f>
        <v>PSTW</v>
      </c>
      <c r="AM979" s="122" t="str">
        <f>IF(ISNA(VLOOKUP(G979,[1]Sheet!$K$2:$L$159,2,FALSE))," ",(VLOOKUP(G979,[1]Sheet!$K$2:$L$159,2,FALSE)))</f>
        <v>PSTW</v>
      </c>
      <c r="AN979" s="122" t="str">
        <f>IF(ISNA(VLOOKUP(I979&amp;C979,[1]Sheet!$D$2:$E$228,2,FALSE))," ",VLOOKUP(I979&amp;C979,[1]Sheet!$D$2:$E$228,2,FALSE))</f>
        <v>Kit, Eva</v>
      </c>
      <c r="AO979" s="122" t="str">
        <f>+I979&amp;C979</f>
        <v>PANTAIWAN</v>
      </c>
      <c r="AP979" s="122" t="str">
        <f>C979&amp;D979&amp;E979&amp;G979&amp;I979&amp;O979</f>
        <v>TAIWAN3210020341949PANMAR</v>
      </c>
      <c r="AQ979" s="122" t="str">
        <f>B979&amp;D979&amp;N979</f>
        <v xml:space="preserve">SOUTH EAST ASIA32100CM </v>
      </c>
      <c r="AR979" s="123" t="str">
        <f>+D979&amp;J979</f>
        <v>32100SE</v>
      </c>
      <c r="AS979" s="124" t="str">
        <f t="shared" si="142"/>
        <v>Ves</v>
      </c>
      <c r="AT979" s="125" t="str">
        <f t="shared" si="143"/>
        <v>FV-21CV2R</v>
      </c>
      <c r="AU979" s="125" t="str">
        <f>IF(NOT(AT979=""),VLOOKUP(AT979,[1]PSI_Category!A:B,2,0),"")</f>
        <v>C/M</v>
      </c>
      <c r="AV979" s="125" t="s">
        <v>535</v>
      </c>
      <c r="AW979" s="125" t="s">
        <v>535</v>
      </c>
      <c r="AX979" s="125" t="s">
        <v>535</v>
      </c>
    </row>
    <row r="980" spans="2:50" s="103" customFormat="1" ht="11.4" customHeight="1" x14ac:dyDescent="0.3">
      <c r="B980" s="104" t="s">
        <v>1866</v>
      </c>
      <c r="C980" s="105" t="s">
        <v>2818</v>
      </c>
      <c r="D980" s="106">
        <v>32100</v>
      </c>
      <c r="E980" s="107">
        <v>2034</v>
      </c>
      <c r="F980" s="105" t="s">
        <v>2819</v>
      </c>
      <c r="G980" s="107">
        <v>1949</v>
      </c>
      <c r="H980" s="105" t="s">
        <v>2820</v>
      </c>
      <c r="I980" s="105" t="s">
        <v>298</v>
      </c>
      <c r="J980" s="107" t="s">
        <v>293</v>
      </c>
      <c r="K980" s="105">
        <v>92011848</v>
      </c>
      <c r="L980" s="105" t="s">
        <v>2821</v>
      </c>
      <c r="M980" s="105" t="s">
        <v>2838</v>
      </c>
      <c r="N980" s="105" t="s">
        <v>1831</v>
      </c>
      <c r="O980" s="108" t="s">
        <v>160</v>
      </c>
      <c r="P980" s="109" t="s">
        <v>1767</v>
      </c>
      <c r="Q980" s="110">
        <v>45376</v>
      </c>
      <c r="R980" s="110"/>
      <c r="S980" s="110">
        <v>45378</v>
      </c>
      <c r="T980" s="110"/>
      <c r="U980" s="111" t="s">
        <v>2002</v>
      </c>
      <c r="V980" s="111" t="s">
        <v>2103</v>
      </c>
      <c r="W980" s="112"/>
      <c r="X980" s="113"/>
      <c r="Y980" s="114" t="s">
        <v>285</v>
      </c>
      <c r="Z980" s="115">
        <v>31.19</v>
      </c>
      <c r="AA980" s="116">
        <v>10</v>
      </c>
      <c r="AB980" s="117">
        <f t="shared" si="135"/>
        <v>311.90000000000003</v>
      </c>
      <c r="AC980" s="117">
        <f t="shared" si="136"/>
        <v>2.4395258500000003</v>
      </c>
      <c r="AD980" s="118">
        <v>10</v>
      </c>
      <c r="AE980" s="117">
        <f t="shared" si="137"/>
        <v>311.90000000000003</v>
      </c>
      <c r="AF980" s="117">
        <f t="shared" si="138"/>
        <v>2.4395258500000003</v>
      </c>
      <c r="AG980" s="119">
        <f t="shared" si="139"/>
        <v>0</v>
      </c>
      <c r="AH980" s="120">
        <f t="shared" si="140"/>
        <v>0</v>
      </c>
      <c r="AI980" s="121">
        <f t="shared" si="141"/>
        <v>0</v>
      </c>
      <c r="AJ980" s="122" t="str">
        <f>+C980</f>
        <v>TAIWAN</v>
      </c>
      <c r="AK980" s="122" t="str">
        <f>IF(ISNA(VLOOKUP(postponeList!D980,[1]Sheet!$A$2:$B$12,2,FALSE))," ",(VLOOKUP(postponeList!D980,[1]Sheet!$A$2:$B$12,2,FALSE)))</f>
        <v>PESGD</v>
      </c>
      <c r="AL980" s="122" t="str">
        <f>IF(ISNA(VLOOKUP(E980,[1]Sheet!$G$2:$H$40,2,FALSE))," ",VLOOKUP(E980,[1]Sheet!$G$2:$H$40,2,FALSE))</f>
        <v>PSTW</v>
      </c>
      <c r="AM980" s="122" t="str">
        <f>IF(ISNA(VLOOKUP(G980,[1]Sheet!$K$2:$L$159,2,FALSE))," ",(VLOOKUP(G980,[1]Sheet!$K$2:$L$159,2,FALSE)))</f>
        <v>PSTW</v>
      </c>
      <c r="AN980" s="122" t="str">
        <f>IF(ISNA(VLOOKUP(I980&amp;C980,[1]Sheet!$D$2:$E$228,2,FALSE))," ",VLOOKUP(I980&amp;C980,[1]Sheet!$D$2:$E$228,2,FALSE))</f>
        <v>Kit, Eva</v>
      </c>
      <c r="AO980" s="122" t="str">
        <f>+I980&amp;C980</f>
        <v>PANTAIWAN</v>
      </c>
      <c r="AP980" s="122" t="str">
        <f>C980&amp;D980&amp;E980&amp;G980&amp;I980&amp;O980</f>
        <v>TAIWAN3210020341949PANMAR</v>
      </c>
      <c r="AQ980" s="122" t="str">
        <f>B980&amp;D980&amp;N980</f>
        <v xml:space="preserve">SOUTH EAST ASIA32100CM </v>
      </c>
      <c r="AR980" s="123" t="str">
        <f>+D980&amp;J980</f>
        <v>32100SE</v>
      </c>
      <c r="AS980" s="124" t="str">
        <f t="shared" si="142"/>
        <v>Ves</v>
      </c>
      <c r="AT980" s="125" t="str">
        <f t="shared" si="143"/>
        <v>FV-24CD8W</v>
      </c>
      <c r="AU980" s="125" t="str">
        <f>IF(NOT(AT980=""),VLOOKUP(AT980,[1]PSI_Category!A:B,2,0),"")</f>
        <v>C/M</v>
      </c>
      <c r="AV980" s="125" t="s">
        <v>535</v>
      </c>
      <c r="AW980" s="125" t="s">
        <v>535</v>
      </c>
      <c r="AX980" s="125" t="s">
        <v>535</v>
      </c>
    </row>
    <row r="981" spans="2:50" s="103" customFormat="1" ht="11.4" customHeight="1" x14ac:dyDescent="0.3">
      <c r="B981" s="104" t="s">
        <v>1866</v>
      </c>
      <c r="C981" s="105" t="s">
        <v>2818</v>
      </c>
      <c r="D981" s="106">
        <v>32100</v>
      </c>
      <c r="E981" s="107">
        <v>2034</v>
      </c>
      <c r="F981" s="105" t="s">
        <v>2819</v>
      </c>
      <c r="G981" s="107">
        <v>1949</v>
      </c>
      <c r="H981" s="105" t="s">
        <v>2820</v>
      </c>
      <c r="I981" s="105" t="s">
        <v>298</v>
      </c>
      <c r="J981" s="107" t="s">
        <v>293</v>
      </c>
      <c r="K981" s="105">
        <v>92011848</v>
      </c>
      <c r="L981" s="105" t="s">
        <v>2821</v>
      </c>
      <c r="M981" s="105" t="s">
        <v>2839</v>
      </c>
      <c r="N981" s="105" t="s">
        <v>1831</v>
      </c>
      <c r="O981" s="108" t="s">
        <v>160</v>
      </c>
      <c r="P981" s="109" t="s">
        <v>1767</v>
      </c>
      <c r="Q981" s="110">
        <v>45376</v>
      </c>
      <c r="R981" s="110"/>
      <c r="S981" s="110">
        <v>45378</v>
      </c>
      <c r="T981" s="110"/>
      <c r="U981" s="111" t="s">
        <v>2002</v>
      </c>
      <c r="V981" s="111" t="s">
        <v>2103</v>
      </c>
      <c r="W981" s="112"/>
      <c r="X981" s="113"/>
      <c r="Y981" s="114" t="s">
        <v>285</v>
      </c>
      <c r="Z981" s="115">
        <v>34.61</v>
      </c>
      <c r="AA981" s="116">
        <v>40</v>
      </c>
      <c r="AB981" s="117">
        <f t="shared" si="135"/>
        <v>1384.4</v>
      </c>
      <c r="AC981" s="117">
        <f t="shared" si="136"/>
        <v>10.828084600000002</v>
      </c>
      <c r="AD981" s="118">
        <v>40</v>
      </c>
      <c r="AE981" s="117">
        <f t="shared" si="137"/>
        <v>1384.4</v>
      </c>
      <c r="AF981" s="117">
        <f t="shared" si="138"/>
        <v>10.828084600000002</v>
      </c>
      <c r="AG981" s="119">
        <f t="shared" si="139"/>
        <v>0</v>
      </c>
      <c r="AH981" s="120">
        <f t="shared" si="140"/>
        <v>0</v>
      </c>
      <c r="AI981" s="121">
        <f t="shared" si="141"/>
        <v>0</v>
      </c>
      <c r="AJ981" s="122" t="str">
        <f>+C981</f>
        <v>TAIWAN</v>
      </c>
      <c r="AK981" s="122" t="str">
        <f>IF(ISNA(VLOOKUP(postponeList!D981,[1]Sheet!$A$2:$B$12,2,FALSE))," ",(VLOOKUP(postponeList!D981,[1]Sheet!$A$2:$B$12,2,FALSE)))</f>
        <v>PESGD</v>
      </c>
      <c r="AL981" s="122" t="str">
        <f>IF(ISNA(VLOOKUP(E981,[1]Sheet!$G$2:$H$40,2,FALSE))," ",VLOOKUP(E981,[1]Sheet!$G$2:$H$40,2,FALSE))</f>
        <v>PSTW</v>
      </c>
      <c r="AM981" s="122" t="str">
        <f>IF(ISNA(VLOOKUP(G981,[1]Sheet!$K$2:$L$159,2,FALSE))," ",(VLOOKUP(G981,[1]Sheet!$K$2:$L$159,2,FALSE)))</f>
        <v>PSTW</v>
      </c>
      <c r="AN981" s="122" t="str">
        <f>IF(ISNA(VLOOKUP(I981&amp;C981,[1]Sheet!$D$2:$E$228,2,FALSE))," ",VLOOKUP(I981&amp;C981,[1]Sheet!$D$2:$E$228,2,FALSE))</f>
        <v>Kit, Eva</v>
      </c>
      <c r="AO981" s="122" t="str">
        <f>+I981&amp;C981</f>
        <v>PANTAIWAN</v>
      </c>
      <c r="AP981" s="122" t="str">
        <f>C981&amp;D981&amp;E981&amp;G981&amp;I981&amp;O981</f>
        <v>TAIWAN3210020341949PANMAR</v>
      </c>
      <c r="AQ981" s="122" t="str">
        <f>B981&amp;D981&amp;N981</f>
        <v xml:space="preserve">SOUTH EAST ASIA32100CM </v>
      </c>
      <c r="AR981" s="123" t="str">
        <f>+D981&amp;J981</f>
        <v>32100SE</v>
      </c>
      <c r="AS981" s="124" t="str">
        <f t="shared" si="142"/>
        <v>Ves</v>
      </c>
      <c r="AT981" s="125" t="str">
        <f t="shared" si="143"/>
        <v>FV-24CH8R</v>
      </c>
      <c r="AU981" s="125" t="str">
        <f>IF(NOT(AT981=""),VLOOKUP(AT981,[1]PSI_Category!A:B,2,0),"")</f>
        <v>C/M</v>
      </c>
      <c r="AV981" s="125" t="s">
        <v>535</v>
      </c>
      <c r="AW981" s="125" t="s">
        <v>535</v>
      </c>
      <c r="AX981" s="125" t="s">
        <v>535</v>
      </c>
    </row>
    <row r="982" spans="2:50" s="103" customFormat="1" ht="11.4" customHeight="1" x14ac:dyDescent="0.3">
      <c r="B982" s="104" t="s">
        <v>1866</v>
      </c>
      <c r="C982" s="105" t="s">
        <v>2818</v>
      </c>
      <c r="D982" s="106">
        <v>32100</v>
      </c>
      <c r="E982" s="107">
        <v>2034</v>
      </c>
      <c r="F982" s="105" t="s">
        <v>2819</v>
      </c>
      <c r="G982" s="107">
        <v>1949</v>
      </c>
      <c r="H982" s="105" t="s">
        <v>2820</v>
      </c>
      <c r="I982" s="105" t="s">
        <v>298</v>
      </c>
      <c r="J982" s="107" t="s">
        <v>293</v>
      </c>
      <c r="K982" s="105">
        <v>92011848</v>
      </c>
      <c r="L982" s="105" t="s">
        <v>2821</v>
      </c>
      <c r="M982" s="105" t="s">
        <v>2840</v>
      </c>
      <c r="N982" s="105" t="s">
        <v>1831</v>
      </c>
      <c r="O982" s="108" t="s">
        <v>160</v>
      </c>
      <c r="P982" s="109" t="s">
        <v>1767</v>
      </c>
      <c r="Q982" s="110">
        <v>45376</v>
      </c>
      <c r="R982" s="110"/>
      <c r="S982" s="110">
        <v>45378</v>
      </c>
      <c r="T982" s="110"/>
      <c r="U982" s="111" t="s">
        <v>2002</v>
      </c>
      <c r="V982" s="111" t="s">
        <v>2103</v>
      </c>
      <c r="W982" s="112"/>
      <c r="X982" s="113"/>
      <c r="Y982" s="114" t="s">
        <v>285</v>
      </c>
      <c r="Z982" s="115">
        <v>27.37</v>
      </c>
      <c r="AA982" s="116">
        <v>22</v>
      </c>
      <c r="AB982" s="117">
        <f t="shared" si="135"/>
        <v>602.14</v>
      </c>
      <c r="AC982" s="117">
        <f t="shared" si="136"/>
        <v>4.7096380099999999</v>
      </c>
      <c r="AD982" s="118">
        <v>22</v>
      </c>
      <c r="AE982" s="117">
        <f t="shared" si="137"/>
        <v>602.14</v>
      </c>
      <c r="AF982" s="117">
        <f t="shared" si="138"/>
        <v>4.7096380099999999</v>
      </c>
      <c r="AG982" s="119">
        <f t="shared" si="139"/>
        <v>0</v>
      </c>
      <c r="AH982" s="120">
        <f t="shared" si="140"/>
        <v>0</v>
      </c>
      <c r="AI982" s="121">
        <f t="shared" si="141"/>
        <v>0</v>
      </c>
      <c r="AJ982" s="122" t="str">
        <f>+C982</f>
        <v>TAIWAN</v>
      </c>
      <c r="AK982" s="122" t="str">
        <f>IF(ISNA(VLOOKUP(postponeList!D982,[1]Sheet!$A$2:$B$12,2,FALSE))," ",(VLOOKUP(postponeList!D982,[1]Sheet!$A$2:$B$12,2,FALSE)))</f>
        <v>PESGD</v>
      </c>
      <c r="AL982" s="122" t="str">
        <f>IF(ISNA(VLOOKUP(E982,[1]Sheet!$G$2:$H$40,2,FALSE))," ",VLOOKUP(E982,[1]Sheet!$G$2:$H$40,2,FALSE))</f>
        <v>PSTW</v>
      </c>
      <c r="AM982" s="122" t="str">
        <f>IF(ISNA(VLOOKUP(G982,[1]Sheet!$K$2:$L$159,2,FALSE))," ",(VLOOKUP(G982,[1]Sheet!$K$2:$L$159,2,FALSE)))</f>
        <v>PSTW</v>
      </c>
      <c r="AN982" s="122" t="str">
        <f>IF(ISNA(VLOOKUP(I982&amp;C982,[1]Sheet!$D$2:$E$228,2,FALSE))," ",VLOOKUP(I982&amp;C982,[1]Sheet!$D$2:$E$228,2,FALSE))</f>
        <v>Kit, Eva</v>
      </c>
      <c r="AO982" s="122" t="str">
        <f>+I982&amp;C982</f>
        <v>PANTAIWAN</v>
      </c>
      <c r="AP982" s="122" t="str">
        <f>C982&amp;D982&amp;E982&amp;G982&amp;I982&amp;O982</f>
        <v>TAIWAN3210020341949PANMAR</v>
      </c>
      <c r="AQ982" s="122" t="str">
        <f>B982&amp;D982&amp;N982</f>
        <v xml:space="preserve">SOUTH EAST ASIA32100CM </v>
      </c>
      <c r="AR982" s="123" t="str">
        <f>+D982&amp;J982</f>
        <v>32100SE</v>
      </c>
      <c r="AS982" s="124" t="str">
        <f t="shared" si="142"/>
        <v>Ves</v>
      </c>
      <c r="AT982" s="125" t="str">
        <f t="shared" si="143"/>
        <v>FV-24CU8R</v>
      </c>
      <c r="AU982" s="125" t="str">
        <f>IF(NOT(AT982=""),VLOOKUP(AT982,[1]PSI_Category!A:B,2,0),"")</f>
        <v>C/M</v>
      </c>
      <c r="AV982" s="125" t="s">
        <v>535</v>
      </c>
      <c r="AW982" s="125" t="s">
        <v>535</v>
      </c>
      <c r="AX982" s="125" t="s">
        <v>535</v>
      </c>
    </row>
    <row r="983" spans="2:50" s="103" customFormat="1" ht="11.4" customHeight="1" x14ac:dyDescent="0.3">
      <c r="B983" s="104" t="s">
        <v>1866</v>
      </c>
      <c r="C983" s="105" t="s">
        <v>2818</v>
      </c>
      <c r="D983" s="106">
        <v>32100</v>
      </c>
      <c r="E983" s="107">
        <v>2034</v>
      </c>
      <c r="F983" s="105" t="s">
        <v>2819</v>
      </c>
      <c r="G983" s="107">
        <v>1949</v>
      </c>
      <c r="H983" s="105" t="s">
        <v>2820</v>
      </c>
      <c r="I983" s="105" t="s">
        <v>298</v>
      </c>
      <c r="J983" s="107" t="s">
        <v>293</v>
      </c>
      <c r="K983" s="105">
        <v>92011848</v>
      </c>
      <c r="L983" s="105" t="s">
        <v>2821</v>
      </c>
      <c r="M983" s="105" t="s">
        <v>2841</v>
      </c>
      <c r="N983" s="105" t="s">
        <v>1831</v>
      </c>
      <c r="O983" s="108" t="s">
        <v>160</v>
      </c>
      <c r="P983" s="109" t="s">
        <v>1767</v>
      </c>
      <c r="Q983" s="110">
        <v>45376</v>
      </c>
      <c r="R983" s="110"/>
      <c r="S983" s="110">
        <v>45378</v>
      </c>
      <c r="T983" s="110"/>
      <c r="U983" s="111" t="s">
        <v>2002</v>
      </c>
      <c r="V983" s="111" t="s">
        <v>2103</v>
      </c>
      <c r="W983" s="112"/>
      <c r="X983" s="113"/>
      <c r="Y983" s="114" t="s">
        <v>285</v>
      </c>
      <c r="Z983" s="115">
        <v>27.37</v>
      </c>
      <c r="AA983" s="116">
        <v>22</v>
      </c>
      <c r="AB983" s="117">
        <f t="shared" si="135"/>
        <v>602.14</v>
      </c>
      <c r="AC983" s="117">
        <f t="shared" si="136"/>
        <v>4.7096380099999999</v>
      </c>
      <c r="AD983" s="118">
        <v>22</v>
      </c>
      <c r="AE983" s="117">
        <f t="shared" si="137"/>
        <v>602.14</v>
      </c>
      <c r="AF983" s="117">
        <f t="shared" si="138"/>
        <v>4.7096380099999999</v>
      </c>
      <c r="AG983" s="119">
        <f t="shared" si="139"/>
        <v>0</v>
      </c>
      <c r="AH983" s="120">
        <f t="shared" si="140"/>
        <v>0</v>
      </c>
      <c r="AI983" s="121">
        <f t="shared" si="141"/>
        <v>0</v>
      </c>
      <c r="AJ983" s="122" t="str">
        <f>+C983</f>
        <v>TAIWAN</v>
      </c>
      <c r="AK983" s="122" t="str">
        <f>IF(ISNA(VLOOKUP(postponeList!D983,[1]Sheet!$A$2:$B$12,2,FALSE))," ",(VLOOKUP(postponeList!D983,[1]Sheet!$A$2:$B$12,2,FALSE)))</f>
        <v>PESGD</v>
      </c>
      <c r="AL983" s="122" t="str">
        <f>IF(ISNA(VLOOKUP(E983,[1]Sheet!$G$2:$H$40,2,FALSE))," ",VLOOKUP(E983,[1]Sheet!$G$2:$H$40,2,FALSE))</f>
        <v>PSTW</v>
      </c>
      <c r="AM983" s="122" t="str">
        <f>IF(ISNA(VLOOKUP(G983,[1]Sheet!$K$2:$L$159,2,FALSE))," ",(VLOOKUP(G983,[1]Sheet!$K$2:$L$159,2,FALSE)))</f>
        <v>PSTW</v>
      </c>
      <c r="AN983" s="122" t="str">
        <f>IF(ISNA(VLOOKUP(I983&amp;C983,[1]Sheet!$D$2:$E$228,2,FALSE))," ",VLOOKUP(I983&amp;C983,[1]Sheet!$D$2:$E$228,2,FALSE))</f>
        <v>Kit, Eva</v>
      </c>
      <c r="AO983" s="122" t="str">
        <f>+I983&amp;C983</f>
        <v>PANTAIWAN</v>
      </c>
      <c r="AP983" s="122" t="str">
        <f>C983&amp;D983&amp;E983&amp;G983&amp;I983&amp;O983</f>
        <v>TAIWAN3210020341949PANMAR</v>
      </c>
      <c r="AQ983" s="122" t="str">
        <f>B983&amp;D983&amp;N983</f>
        <v xml:space="preserve">SOUTH EAST ASIA32100CM </v>
      </c>
      <c r="AR983" s="123" t="str">
        <f>+D983&amp;J983</f>
        <v>32100SE</v>
      </c>
      <c r="AS983" s="124" t="str">
        <f t="shared" si="142"/>
        <v>Ves</v>
      </c>
      <c r="AT983" s="125" t="str">
        <f t="shared" si="143"/>
        <v>FV-24CU8W</v>
      </c>
      <c r="AU983" s="125" t="str">
        <f>IF(NOT(AT983=""),VLOOKUP(AT983,[1]PSI_Category!A:B,2,0),"")</f>
        <v>C/M</v>
      </c>
      <c r="AV983" s="125" t="s">
        <v>535</v>
      </c>
      <c r="AW983" s="125" t="s">
        <v>535</v>
      </c>
      <c r="AX983" s="125" t="s">
        <v>535</v>
      </c>
    </row>
    <row r="984" spans="2:50" s="103" customFormat="1" ht="11.4" customHeight="1" x14ac:dyDescent="0.3">
      <c r="B984" s="104" t="s">
        <v>1866</v>
      </c>
      <c r="C984" s="105" t="s">
        <v>2818</v>
      </c>
      <c r="D984" s="106">
        <v>32100</v>
      </c>
      <c r="E984" s="107">
        <v>2034</v>
      </c>
      <c r="F984" s="105" t="s">
        <v>2819</v>
      </c>
      <c r="G984" s="107">
        <v>1949</v>
      </c>
      <c r="H984" s="105" t="s">
        <v>2820</v>
      </c>
      <c r="I984" s="105" t="s">
        <v>298</v>
      </c>
      <c r="J984" s="107" t="s">
        <v>293</v>
      </c>
      <c r="K984" s="105">
        <v>92011848</v>
      </c>
      <c r="L984" s="105" t="s">
        <v>2821</v>
      </c>
      <c r="M984" s="105" t="s">
        <v>2842</v>
      </c>
      <c r="N984" s="105" t="s">
        <v>1930</v>
      </c>
      <c r="O984" s="108" t="s">
        <v>160</v>
      </c>
      <c r="P984" s="109" t="s">
        <v>1767</v>
      </c>
      <c r="Q984" s="110"/>
      <c r="R984" s="110"/>
      <c r="S984" s="110"/>
      <c r="T984" s="110"/>
      <c r="U984" s="111"/>
      <c r="V984" s="111"/>
      <c r="W984" s="112"/>
      <c r="X984" s="113"/>
      <c r="Y984" s="114" t="s">
        <v>285</v>
      </c>
      <c r="Z984" s="115">
        <v>131.62</v>
      </c>
      <c r="AA984" s="116">
        <v>192</v>
      </c>
      <c r="AB984" s="117">
        <f t="shared" si="135"/>
        <v>25271.040000000001</v>
      </c>
      <c r="AC984" s="117">
        <f t="shared" si="136"/>
        <v>197.65743936000001</v>
      </c>
      <c r="AD984" s="118"/>
      <c r="AE984" s="117">
        <f t="shared" si="137"/>
        <v>0</v>
      </c>
      <c r="AF984" s="117">
        <f t="shared" si="138"/>
        <v>0</v>
      </c>
      <c r="AG984" s="119">
        <f t="shared" si="139"/>
        <v>192</v>
      </c>
      <c r="AH984" s="120">
        <f t="shared" si="140"/>
        <v>25271.040000000001</v>
      </c>
      <c r="AI984" s="121">
        <f t="shared" si="141"/>
        <v>197.65743936000001</v>
      </c>
      <c r="AJ984" s="122" t="str">
        <f>+C984</f>
        <v>TAIWAN</v>
      </c>
      <c r="AK984" s="122" t="str">
        <f>IF(ISNA(VLOOKUP(postponeList!D984,[1]Sheet!$A$2:$B$12,2,FALSE))," ",(VLOOKUP(postponeList!D984,[1]Sheet!$A$2:$B$12,2,FALSE)))</f>
        <v>PESGD</v>
      </c>
      <c r="AL984" s="122" t="str">
        <f>IF(ISNA(VLOOKUP(E984,[1]Sheet!$G$2:$H$40,2,FALSE))," ",VLOOKUP(E984,[1]Sheet!$G$2:$H$40,2,FALSE))</f>
        <v>PSTW</v>
      </c>
      <c r="AM984" s="122" t="str">
        <f>IF(ISNA(VLOOKUP(G984,[1]Sheet!$K$2:$L$159,2,FALSE))," ",(VLOOKUP(G984,[1]Sheet!$K$2:$L$159,2,FALSE)))</f>
        <v>PSTW</v>
      </c>
      <c r="AN984" s="122" t="str">
        <f>IF(ISNA(VLOOKUP(I984&amp;C984,[1]Sheet!$D$2:$E$228,2,FALSE))," ",VLOOKUP(I984&amp;C984,[1]Sheet!$D$2:$E$228,2,FALSE))</f>
        <v>Kit, Eva</v>
      </c>
      <c r="AO984" s="122" t="str">
        <f>+I984&amp;C984</f>
        <v>PANTAIWAN</v>
      </c>
      <c r="AP984" s="122" t="str">
        <f>C984&amp;D984&amp;E984&amp;G984&amp;I984&amp;O984</f>
        <v>TAIWAN3210020341949PANMAR</v>
      </c>
      <c r="AQ984" s="122" t="str">
        <f>B984&amp;D984&amp;N984</f>
        <v xml:space="preserve">SOUTH EAST ASIA32100BD </v>
      </c>
      <c r="AR984" s="123" t="str">
        <f>+D984&amp;J984</f>
        <v>32100SE</v>
      </c>
      <c r="AS984" s="124" t="str">
        <f t="shared" si="142"/>
        <v/>
      </c>
      <c r="AT984" s="125" t="str">
        <f t="shared" si="143"/>
        <v>FV-30BU1WWS</v>
      </c>
      <c r="AU984" s="125" t="str">
        <f>IF(NOT(AT984=""),VLOOKUP(AT984,[1]PSI_Category!A:B,2,0),"")</f>
        <v>B/D</v>
      </c>
      <c r="AV984" s="125" t="s">
        <v>1936</v>
      </c>
      <c r="AW984" s="125" t="s">
        <v>1936</v>
      </c>
      <c r="AX984" s="125" t="s">
        <v>1936</v>
      </c>
    </row>
    <row r="985" spans="2:50" s="103" customFormat="1" ht="11.4" customHeight="1" x14ac:dyDescent="0.3">
      <c r="B985" s="104" t="s">
        <v>1866</v>
      </c>
      <c r="C985" s="105" t="s">
        <v>2818</v>
      </c>
      <c r="D985" s="106">
        <v>32100</v>
      </c>
      <c r="E985" s="107">
        <v>2034</v>
      </c>
      <c r="F985" s="105" t="s">
        <v>2819</v>
      </c>
      <c r="G985" s="107">
        <v>1949</v>
      </c>
      <c r="H985" s="105" t="s">
        <v>2820</v>
      </c>
      <c r="I985" s="105" t="s">
        <v>298</v>
      </c>
      <c r="J985" s="107" t="s">
        <v>293</v>
      </c>
      <c r="K985" s="105">
        <v>92011848</v>
      </c>
      <c r="L985" s="105" t="s">
        <v>2821</v>
      </c>
      <c r="M985" s="105" t="s">
        <v>2843</v>
      </c>
      <c r="N985" s="105" t="s">
        <v>1930</v>
      </c>
      <c r="O985" s="108" t="s">
        <v>160</v>
      </c>
      <c r="P985" s="109" t="s">
        <v>1767</v>
      </c>
      <c r="Q985" s="110"/>
      <c r="R985" s="110"/>
      <c r="S985" s="110"/>
      <c r="T985" s="110"/>
      <c r="U985" s="111"/>
      <c r="V985" s="111"/>
      <c r="W985" s="112"/>
      <c r="X985" s="113"/>
      <c r="Y985" s="114" t="s">
        <v>285</v>
      </c>
      <c r="Z985" s="115">
        <v>110.46</v>
      </c>
      <c r="AA985" s="116">
        <v>1500</v>
      </c>
      <c r="AB985" s="117">
        <f t="shared" si="135"/>
        <v>165690</v>
      </c>
      <c r="AC985" s="117">
        <f t="shared" si="136"/>
        <v>1295.9443349999999</v>
      </c>
      <c r="AD985" s="118"/>
      <c r="AE985" s="117">
        <f t="shared" si="137"/>
        <v>0</v>
      </c>
      <c r="AF985" s="117">
        <f t="shared" si="138"/>
        <v>0</v>
      </c>
      <c r="AG985" s="119">
        <f t="shared" si="139"/>
        <v>1500</v>
      </c>
      <c r="AH985" s="120">
        <f t="shared" si="140"/>
        <v>165690</v>
      </c>
      <c r="AI985" s="121">
        <f t="shared" si="141"/>
        <v>1295.9443349999999</v>
      </c>
      <c r="AJ985" s="122" t="str">
        <f>+C985</f>
        <v>TAIWAN</v>
      </c>
      <c r="AK985" s="122" t="str">
        <f>IF(ISNA(VLOOKUP(postponeList!D985,[1]Sheet!$A$2:$B$12,2,FALSE))," ",(VLOOKUP(postponeList!D985,[1]Sheet!$A$2:$B$12,2,FALSE)))</f>
        <v>PESGD</v>
      </c>
      <c r="AL985" s="122" t="str">
        <f>IF(ISNA(VLOOKUP(E985,[1]Sheet!$G$2:$H$40,2,FALSE))," ",VLOOKUP(E985,[1]Sheet!$G$2:$H$40,2,FALSE))</f>
        <v>PSTW</v>
      </c>
      <c r="AM985" s="122" t="str">
        <f>IF(ISNA(VLOOKUP(G985,[1]Sheet!$K$2:$L$159,2,FALSE))," ",(VLOOKUP(G985,[1]Sheet!$K$2:$L$159,2,FALSE)))</f>
        <v>PSTW</v>
      </c>
      <c r="AN985" s="122" t="str">
        <f>IF(ISNA(VLOOKUP(I985&amp;C985,[1]Sheet!$D$2:$E$228,2,FALSE))," ",VLOOKUP(I985&amp;C985,[1]Sheet!$D$2:$E$228,2,FALSE))</f>
        <v>Kit, Eva</v>
      </c>
      <c r="AO985" s="122" t="str">
        <f>+I985&amp;C985</f>
        <v>PANTAIWAN</v>
      </c>
      <c r="AP985" s="122" t="str">
        <f>C985&amp;D985&amp;E985&amp;G985&amp;I985&amp;O985</f>
        <v>TAIWAN3210020341949PANMAR</v>
      </c>
      <c r="AQ985" s="122" t="str">
        <f>B985&amp;D985&amp;N985</f>
        <v xml:space="preserve">SOUTH EAST ASIA32100BD </v>
      </c>
      <c r="AR985" s="123" t="str">
        <f>+D985&amp;J985</f>
        <v>32100SE</v>
      </c>
      <c r="AS985" s="124" t="str">
        <f t="shared" si="142"/>
        <v/>
      </c>
      <c r="AT985" s="125" t="str">
        <f t="shared" si="143"/>
        <v>FV-30BU3RW</v>
      </c>
      <c r="AU985" s="125" t="str">
        <f>IF(NOT(AT985=""),VLOOKUP(AT985,[1]PSI_Category!A:B,2,0),"")</f>
        <v>B/D</v>
      </c>
      <c r="AV985" s="125" t="s">
        <v>1936</v>
      </c>
      <c r="AW985" s="125" t="s">
        <v>1936</v>
      </c>
      <c r="AX985" s="125" t="s">
        <v>1936</v>
      </c>
    </row>
    <row r="986" spans="2:50" s="103" customFormat="1" ht="11.4" customHeight="1" x14ac:dyDescent="0.3">
      <c r="B986" s="104" t="s">
        <v>1866</v>
      </c>
      <c r="C986" s="105" t="s">
        <v>2818</v>
      </c>
      <c r="D986" s="106">
        <v>32100</v>
      </c>
      <c r="E986" s="107">
        <v>2034</v>
      </c>
      <c r="F986" s="105" t="s">
        <v>2819</v>
      </c>
      <c r="G986" s="107">
        <v>1949</v>
      </c>
      <c r="H986" s="105" t="s">
        <v>2820</v>
      </c>
      <c r="I986" s="105" t="s">
        <v>298</v>
      </c>
      <c r="J986" s="107" t="s">
        <v>293</v>
      </c>
      <c r="K986" s="105">
        <v>92011848</v>
      </c>
      <c r="L986" s="105" t="s">
        <v>2821</v>
      </c>
      <c r="M986" s="105" t="s">
        <v>2844</v>
      </c>
      <c r="N986" s="105" t="s">
        <v>1930</v>
      </c>
      <c r="O986" s="108" t="s">
        <v>160</v>
      </c>
      <c r="P986" s="109" t="s">
        <v>1767</v>
      </c>
      <c r="Q986" s="110">
        <v>45376</v>
      </c>
      <c r="R986" s="110"/>
      <c r="S986" s="110">
        <v>45378</v>
      </c>
      <c r="T986" s="110"/>
      <c r="U986" s="111" t="s">
        <v>2002</v>
      </c>
      <c r="V986" s="111" t="s">
        <v>2103</v>
      </c>
      <c r="W986" s="112"/>
      <c r="X986" s="113"/>
      <c r="Y986" s="114" t="s">
        <v>285</v>
      </c>
      <c r="Z986" s="115">
        <v>110.46</v>
      </c>
      <c r="AA986" s="116">
        <v>1681</v>
      </c>
      <c r="AB986" s="117">
        <f t="shared" si="135"/>
        <v>185683.25999999998</v>
      </c>
      <c r="AC986" s="117">
        <f t="shared" si="136"/>
        <v>1452.3216180899999</v>
      </c>
      <c r="AD986" s="118">
        <v>1681</v>
      </c>
      <c r="AE986" s="117">
        <f t="shared" si="137"/>
        <v>185683.25999999998</v>
      </c>
      <c r="AF986" s="117">
        <f t="shared" si="138"/>
        <v>1452.3216180899999</v>
      </c>
      <c r="AG986" s="119">
        <f t="shared" si="139"/>
        <v>0</v>
      </c>
      <c r="AH986" s="120">
        <f t="shared" si="140"/>
        <v>0</v>
      </c>
      <c r="AI986" s="121">
        <f t="shared" si="141"/>
        <v>0</v>
      </c>
      <c r="AJ986" s="122" t="str">
        <f>+C986</f>
        <v>TAIWAN</v>
      </c>
      <c r="AK986" s="122" t="str">
        <f>IF(ISNA(VLOOKUP(postponeList!D986,[1]Sheet!$A$2:$B$12,2,FALSE))," ",(VLOOKUP(postponeList!D986,[1]Sheet!$A$2:$B$12,2,FALSE)))</f>
        <v>PESGD</v>
      </c>
      <c r="AL986" s="122" t="str">
        <f>IF(ISNA(VLOOKUP(E986,[1]Sheet!$G$2:$H$40,2,FALSE))," ",VLOOKUP(E986,[1]Sheet!$G$2:$H$40,2,FALSE))</f>
        <v>PSTW</v>
      </c>
      <c r="AM986" s="122" t="str">
        <f>IF(ISNA(VLOOKUP(G986,[1]Sheet!$K$2:$L$159,2,FALSE))," ",(VLOOKUP(G986,[1]Sheet!$K$2:$L$159,2,FALSE)))</f>
        <v>PSTW</v>
      </c>
      <c r="AN986" s="122" t="str">
        <f>IF(ISNA(VLOOKUP(I986&amp;C986,[1]Sheet!$D$2:$E$228,2,FALSE))," ",VLOOKUP(I986&amp;C986,[1]Sheet!$D$2:$E$228,2,FALSE))</f>
        <v>Kit, Eva</v>
      </c>
      <c r="AO986" s="122" t="str">
        <f>+I986&amp;C986</f>
        <v>PANTAIWAN</v>
      </c>
      <c r="AP986" s="122" t="str">
        <f>C986&amp;D986&amp;E986&amp;G986&amp;I986&amp;O986</f>
        <v>TAIWAN3210020341949PANMAR</v>
      </c>
      <c r="AQ986" s="122" t="str">
        <f>B986&amp;D986&amp;N986</f>
        <v xml:space="preserve">SOUTH EAST ASIA32100BD </v>
      </c>
      <c r="AR986" s="123" t="str">
        <f>+D986&amp;J986</f>
        <v>32100SE</v>
      </c>
      <c r="AS986" s="124" t="str">
        <f t="shared" si="142"/>
        <v>Ves</v>
      </c>
      <c r="AT986" s="125" t="str">
        <f t="shared" si="143"/>
        <v>FV-30BU3WW</v>
      </c>
      <c r="AU986" s="125" t="str">
        <f>IF(NOT(AT986=""),VLOOKUP(AT986,[1]PSI_Category!A:B,2,0),"")</f>
        <v>B/D</v>
      </c>
      <c r="AV986" s="125" t="s">
        <v>1936</v>
      </c>
      <c r="AW986" s="125" t="s">
        <v>1936</v>
      </c>
      <c r="AX986" s="125" t="s">
        <v>1936</v>
      </c>
    </row>
    <row r="987" spans="2:50" s="103" customFormat="1" ht="11.4" customHeight="1" x14ac:dyDescent="0.3">
      <c r="B987" s="104" t="s">
        <v>1866</v>
      </c>
      <c r="C987" s="105" t="s">
        <v>2818</v>
      </c>
      <c r="D987" s="106">
        <v>32100</v>
      </c>
      <c r="E987" s="107">
        <v>2034</v>
      </c>
      <c r="F987" s="105" t="s">
        <v>2819</v>
      </c>
      <c r="G987" s="107">
        <v>1949</v>
      </c>
      <c r="H987" s="105" t="s">
        <v>2820</v>
      </c>
      <c r="I987" s="105" t="s">
        <v>298</v>
      </c>
      <c r="J987" s="107" t="s">
        <v>293</v>
      </c>
      <c r="K987" s="105">
        <v>92011848</v>
      </c>
      <c r="L987" s="105" t="s">
        <v>2821</v>
      </c>
      <c r="M987" s="105" t="s">
        <v>2844</v>
      </c>
      <c r="N987" s="105" t="s">
        <v>1930</v>
      </c>
      <c r="O987" s="108" t="s">
        <v>160</v>
      </c>
      <c r="P987" s="109" t="s">
        <v>1767</v>
      </c>
      <c r="Q987" s="110"/>
      <c r="R987" s="110"/>
      <c r="S987" s="110"/>
      <c r="T987" s="110"/>
      <c r="U987" s="111"/>
      <c r="V987" s="111"/>
      <c r="W987" s="112"/>
      <c r="X987" s="113"/>
      <c r="Y987" s="114" t="s">
        <v>285</v>
      </c>
      <c r="Z987" s="115">
        <v>110.46</v>
      </c>
      <c r="AA987" s="116">
        <v>3400</v>
      </c>
      <c r="AB987" s="117">
        <f t="shared" si="135"/>
        <v>375564</v>
      </c>
      <c r="AC987" s="117">
        <f t="shared" si="136"/>
        <v>2937.4738260000004</v>
      </c>
      <c r="AD987" s="118"/>
      <c r="AE987" s="117">
        <f t="shared" si="137"/>
        <v>0</v>
      </c>
      <c r="AF987" s="117">
        <f t="shared" si="138"/>
        <v>0</v>
      </c>
      <c r="AG987" s="119">
        <f t="shared" si="139"/>
        <v>3400</v>
      </c>
      <c r="AH987" s="120">
        <f t="shared" si="140"/>
        <v>375564</v>
      </c>
      <c r="AI987" s="121">
        <f t="shared" si="141"/>
        <v>2937.4738260000004</v>
      </c>
      <c r="AJ987" s="122" t="str">
        <f>+C987</f>
        <v>TAIWAN</v>
      </c>
      <c r="AK987" s="122" t="str">
        <f>IF(ISNA(VLOOKUP(postponeList!D987,[1]Sheet!$A$2:$B$12,2,FALSE))," ",(VLOOKUP(postponeList!D987,[1]Sheet!$A$2:$B$12,2,FALSE)))</f>
        <v>PESGD</v>
      </c>
      <c r="AL987" s="122" t="str">
        <f>IF(ISNA(VLOOKUP(E987,[1]Sheet!$G$2:$H$40,2,FALSE))," ",VLOOKUP(E987,[1]Sheet!$G$2:$H$40,2,FALSE))</f>
        <v>PSTW</v>
      </c>
      <c r="AM987" s="122" t="str">
        <f>IF(ISNA(VLOOKUP(G987,[1]Sheet!$K$2:$L$159,2,FALSE))," ",(VLOOKUP(G987,[1]Sheet!$K$2:$L$159,2,FALSE)))</f>
        <v>PSTW</v>
      </c>
      <c r="AN987" s="122" t="str">
        <f>IF(ISNA(VLOOKUP(I987&amp;C987,[1]Sheet!$D$2:$E$228,2,FALSE))," ",VLOOKUP(I987&amp;C987,[1]Sheet!$D$2:$E$228,2,FALSE))</f>
        <v>Kit, Eva</v>
      </c>
      <c r="AO987" s="122" t="str">
        <f>+I987&amp;C987</f>
        <v>PANTAIWAN</v>
      </c>
      <c r="AP987" s="122" t="str">
        <f>C987&amp;D987&amp;E987&amp;G987&amp;I987&amp;O987</f>
        <v>TAIWAN3210020341949PANMAR</v>
      </c>
      <c r="AQ987" s="122" t="str">
        <f>B987&amp;D987&amp;N987</f>
        <v xml:space="preserve">SOUTH EAST ASIA32100BD </v>
      </c>
      <c r="AR987" s="123" t="str">
        <f>+D987&amp;J987</f>
        <v>32100SE</v>
      </c>
      <c r="AS987" s="124" t="str">
        <f t="shared" si="142"/>
        <v/>
      </c>
      <c r="AT987" s="125" t="str">
        <f t="shared" si="143"/>
        <v>FV-30BU3WW</v>
      </c>
      <c r="AU987" s="125" t="str">
        <f>IF(NOT(AT987=""),VLOOKUP(AT987,[1]PSI_Category!A:B,2,0),"")</f>
        <v>B/D</v>
      </c>
      <c r="AV987" s="125" t="s">
        <v>1936</v>
      </c>
      <c r="AW987" s="125" t="s">
        <v>1936</v>
      </c>
      <c r="AX987" s="125" t="s">
        <v>1936</v>
      </c>
    </row>
    <row r="988" spans="2:50" s="103" customFormat="1" ht="11.4" customHeight="1" x14ac:dyDescent="0.3">
      <c r="B988" s="104" t="s">
        <v>1866</v>
      </c>
      <c r="C988" s="105" t="s">
        <v>2818</v>
      </c>
      <c r="D988" s="106">
        <v>32100</v>
      </c>
      <c r="E988" s="107">
        <v>2034</v>
      </c>
      <c r="F988" s="105" t="s">
        <v>2819</v>
      </c>
      <c r="G988" s="107">
        <v>1949</v>
      </c>
      <c r="H988" s="105" t="s">
        <v>2820</v>
      </c>
      <c r="I988" s="105" t="s">
        <v>298</v>
      </c>
      <c r="J988" s="107" t="s">
        <v>293</v>
      </c>
      <c r="K988" s="105">
        <v>92011848</v>
      </c>
      <c r="L988" s="105" t="s">
        <v>2821</v>
      </c>
      <c r="M988" s="105" t="s">
        <v>2845</v>
      </c>
      <c r="N988" s="105" t="s">
        <v>1930</v>
      </c>
      <c r="O988" s="108" t="s">
        <v>160</v>
      </c>
      <c r="P988" s="109" t="s">
        <v>1767</v>
      </c>
      <c r="Q988" s="110">
        <v>45376</v>
      </c>
      <c r="R988" s="110"/>
      <c r="S988" s="110">
        <v>45378</v>
      </c>
      <c r="T988" s="110"/>
      <c r="U988" s="111" t="s">
        <v>2002</v>
      </c>
      <c r="V988" s="111" t="s">
        <v>2103</v>
      </c>
      <c r="W988" s="112"/>
      <c r="X988" s="113"/>
      <c r="Y988" s="114" t="s">
        <v>285</v>
      </c>
      <c r="Z988" s="115">
        <v>110.46</v>
      </c>
      <c r="AA988" s="116">
        <v>110</v>
      </c>
      <c r="AB988" s="117">
        <f t="shared" si="135"/>
        <v>12150.599999999999</v>
      </c>
      <c r="AC988" s="117">
        <f t="shared" si="136"/>
        <v>95.035917899999987</v>
      </c>
      <c r="AD988" s="118">
        <v>110</v>
      </c>
      <c r="AE988" s="117">
        <f t="shared" si="137"/>
        <v>12150.599999999999</v>
      </c>
      <c r="AF988" s="117">
        <f t="shared" si="138"/>
        <v>95.035917899999987</v>
      </c>
      <c r="AG988" s="119">
        <f t="shared" si="139"/>
        <v>0</v>
      </c>
      <c r="AH988" s="120">
        <f t="shared" si="140"/>
        <v>0</v>
      </c>
      <c r="AI988" s="121">
        <f t="shared" si="141"/>
        <v>0</v>
      </c>
      <c r="AJ988" s="122" t="str">
        <f>+C988</f>
        <v>TAIWAN</v>
      </c>
      <c r="AK988" s="122" t="str">
        <f>IF(ISNA(VLOOKUP(postponeList!D988,[1]Sheet!$A$2:$B$12,2,FALSE))," ",(VLOOKUP(postponeList!D988,[1]Sheet!$A$2:$B$12,2,FALSE)))</f>
        <v>PESGD</v>
      </c>
      <c r="AL988" s="122" t="str">
        <f>IF(ISNA(VLOOKUP(E988,[1]Sheet!$G$2:$H$40,2,FALSE))," ",VLOOKUP(E988,[1]Sheet!$G$2:$H$40,2,FALSE))</f>
        <v>PSTW</v>
      </c>
      <c r="AM988" s="122" t="str">
        <f>IF(ISNA(VLOOKUP(G988,[1]Sheet!$K$2:$L$159,2,FALSE))," ",(VLOOKUP(G988,[1]Sheet!$K$2:$L$159,2,FALSE)))</f>
        <v>PSTW</v>
      </c>
      <c r="AN988" s="122" t="str">
        <f>IF(ISNA(VLOOKUP(I988&amp;C988,[1]Sheet!$D$2:$E$228,2,FALSE))," ",VLOOKUP(I988&amp;C988,[1]Sheet!$D$2:$E$228,2,FALSE))</f>
        <v>Kit, Eva</v>
      </c>
      <c r="AO988" s="122" t="str">
        <f>+I988&amp;C988</f>
        <v>PANTAIWAN</v>
      </c>
      <c r="AP988" s="122" t="str">
        <f>C988&amp;D988&amp;E988&amp;G988&amp;I988&amp;O988</f>
        <v>TAIWAN3210020341949PANMAR</v>
      </c>
      <c r="AQ988" s="122" t="str">
        <f>B988&amp;D988&amp;N988</f>
        <v xml:space="preserve">SOUTH EAST ASIA32100BD </v>
      </c>
      <c r="AR988" s="123" t="str">
        <f>+D988&amp;J988</f>
        <v>32100SE</v>
      </c>
      <c r="AS988" s="124" t="str">
        <f t="shared" si="142"/>
        <v>Ves</v>
      </c>
      <c r="AT988" s="125" t="str">
        <f t="shared" si="143"/>
        <v>FV-30BUY3RW</v>
      </c>
      <c r="AU988" s="125" t="str">
        <f>IF(NOT(AT988=""),VLOOKUP(AT988,[1]PSI_Category!A:B,2,0),"")</f>
        <v>B/D</v>
      </c>
      <c r="AV988" s="125" t="s">
        <v>1936</v>
      </c>
      <c r="AW988" s="125" t="s">
        <v>1936</v>
      </c>
      <c r="AX988" s="125" t="s">
        <v>1936</v>
      </c>
    </row>
    <row r="989" spans="2:50" s="103" customFormat="1" ht="11.4" customHeight="1" x14ac:dyDescent="0.3">
      <c r="B989" s="104" t="s">
        <v>1866</v>
      </c>
      <c r="C989" s="105" t="s">
        <v>2818</v>
      </c>
      <c r="D989" s="106">
        <v>32100</v>
      </c>
      <c r="E989" s="107">
        <v>2034</v>
      </c>
      <c r="F989" s="105" t="s">
        <v>2819</v>
      </c>
      <c r="G989" s="107">
        <v>1949</v>
      </c>
      <c r="H989" s="105" t="s">
        <v>2820</v>
      </c>
      <c r="I989" s="105" t="s">
        <v>298</v>
      </c>
      <c r="J989" s="107" t="s">
        <v>293</v>
      </c>
      <c r="K989" s="105">
        <v>92011848</v>
      </c>
      <c r="L989" s="105" t="s">
        <v>2821</v>
      </c>
      <c r="M989" s="105" t="s">
        <v>2846</v>
      </c>
      <c r="N989" s="105" t="s">
        <v>1930</v>
      </c>
      <c r="O989" s="108" t="s">
        <v>160</v>
      </c>
      <c r="P989" s="109" t="s">
        <v>1767</v>
      </c>
      <c r="Q989" s="110">
        <v>45376</v>
      </c>
      <c r="R989" s="110"/>
      <c r="S989" s="110">
        <v>45378</v>
      </c>
      <c r="T989" s="110"/>
      <c r="U989" s="111" t="s">
        <v>2002</v>
      </c>
      <c r="V989" s="111" t="s">
        <v>2103</v>
      </c>
      <c r="W989" s="112"/>
      <c r="X989" s="113"/>
      <c r="Y989" s="114" t="s">
        <v>285</v>
      </c>
      <c r="Z989" s="115">
        <v>110.46</v>
      </c>
      <c r="AA989" s="116">
        <v>1000</v>
      </c>
      <c r="AB989" s="117">
        <f t="shared" si="135"/>
        <v>110460</v>
      </c>
      <c r="AC989" s="117">
        <f t="shared" si="136"/>
        <v>863.96289000000002</v>
      </c>
      <c r="AD989" s="118">
        <v>1000</v>
      </c>
      <c r="AE989" s="117">
        <f t="shared" si="137"/>
        <v>110460</v>
      </c>
      <c r="AF989" s="117">
        <f t="shared" si="138"/>
        <v>863.96289000000002</v>
      </c>
      <c r="AG989" s="119">
        <f t="shared" si="139"/>
        <v>0</v>
      </c>
      <c r="AH989" s="120">
        <f t="shared" si="140"/>
        <v>0</v>
      </c>
      <c r="AI989" s="121">
        <f t="shared" si="141"/>
        <v>0</v>
      </c>
      <c r="AJ989" s="122" t="str">
        <f>+C989</f>
        <v>TAIWAN</v>
      </c>
      <c r="AK989" s="122" t="str">
        <f>IF(ISNA(VLOOKUP(postponeList!D989,[1]Sheet!$A$2:$B$12,2,FALSE))," ",(VLOOKUP(postponeList!D989,[1]Sheet!$A$2:$B$12,2,FALSE)))</f>
        <v>PESGD</v>
      </c>
      <c r="AL989" s="122" t="str">
        <f>IF(ISNA(VLOOKUP(E989,[1]Sheet!$G$2:$H$40,2,FALSE))," ",VLOOKUP(E989,[1]Sheet!$G$2:$H$40,2,FALSE))</f>
        <v>PSTW</v>
      </c>
      <c r="AM989" s="122" t="str">
        <f>IF(ISNA(VLOOKUP(G989,[1]Sheet!$K$2:$L$159,2,FALSE))," ",(VLOOKUP(G989,[1]Sheet!$K$2:$L$159,2,FALSE)))</f>
        <v>PSTW</v>
      </c>
      <c r="AN989" s="122" t="str">
        <f>IF(ISNA(VLOOKUP(I989&amp;C989,[1]Sheet!$D$2:$E$228,2,FALSE))," ",VLOOKUP(I989&amp;C989,[1]Sheet!$D$2:$E$228,2,FALSE))</f>
        <v>Kit, Eva</v>
      </c>
      <c r="AO989" s="122" t="str">
        <f>+I989&amp;C989</f>
        <v>PANTAIWAN</v>
      </c>
      <c r="AP989" s="122" t="str">
        <f>C989&amp;D989&amp;E989&amp;G989&amp;I989&amp;O989</f>
        <v>TAIWAN3210020341949PANMAR</v>
      </c>
      <c r="AQ989" s="122" t="str">
        <f>B989&amp;D989&amp;N989</f>
        <v xml:space="preserve">SOUTH EAST ASIA32100BD </v>
      </c>
      <c r="AR989" s="123" t="str">
        <f>+D989&amp;J989</f>
        <v>32100SE</v>
      </c>
      <c r="AS989" s="124" t="str">
        <f t="shared" si="142"/>
        <v>Ves</v>
      </c>
      <c r="AT989" s="125" t="str">
        <f t="shared" si="143"/>
        <v>FV-30BUY3WW</v>
      </c>
      <c r="AU989" s="125" t="str">
        <f>IF(NOT(AT989=""),VLOOKUP(AT989,[1]PSI_Category!A:B,2,0),"")</f>
        <v>B/D</v>
      </c>
      <c r="AV989" s="125" t="s">
        <v>1936</v>
      </c>
      <c r="AW989" s="125" t="s">
        <v>1936</v>
      </c>
      <c r="AX989" s="125" t="s">
        <v>1936</v>
      </c>
    </row>
    <row r="990" spans="2:50" s="103" customFormat="1" ht="11.4" customHeight="1" x14ac:dyDescent="0.3">
      <c r="B990" s="104" t="s">
        <v>1866</v>
      </c>
      <c r="C990" s="105" t="s">
        <v>2818</v>
      </c>
      <c r="D990" s="106">
        <v>32100</v>
      </c>
      <c r="E990" s="107">
        <v>2034</v>
      </c>
      <c r="F990" s="105" t="s">
        <v>2819</v>
      </c>
      <c r="G990" s="107">
        <v>1949</v>
      </c>
      <c r="H990" s="105" t="s">
        <v>2820</v>
      </c>
      <c r="I990" s="105" t="s">
        <v>298</v>
      </c>
      <c r="J990" s="107" t="s">
        <v>293</v>
      </c>
      <c r="K990" s="105">
        <v>92011848</v>
      </c>
      <c r="L990" s="105" t="s">
        <v>2821</v>
      </c>
      <c r="M990" s="105" t="s">
        <v>2847</v>
      </c>
      <c r="N990" s="105" t="s">
        <v>1930</v>
      </c>
      <c r="O990" s="108" t="s">
        <v>160</v>
      </c>
      <c r="P990" s="109" t="s">
        <v>1767</v>
      </c>
      <c r="Q990" s="110">
        <v>45376</v>
      </c>
      <c r="R990" s="110"/>
      <c r="S990" s="110">
        <v>45378</v>
      </c>
      <c r="T990" s="110"/>
      <c r="U990" s="111" t="s">
        <v>2002</v>
      </c>
      <c r="V990" s="111" t="s">
        <v>2103</v>
      </c>
      <c r="W990" s="112"/>
      <c r="X990" s="113"/>
      <c r="Y990" s="114" t="s">
        <v>285</v>
      </c>
      <c r="Z990" s="115">
        <v>84.55</v>
      </c>
      <c r="AA990" s="116">
        <v>220</v>
      </c>
      <c r="AB990" s="117">
        <f t="shared" si="135"/>
        <v>18601</v>
      </c>
      <c r="AC990" s="117">
        <f t="shared" si="136"/>
        <v>145.48772150000002</v>
      </c>
      <c r="AD990" s="118">
        <v>220</v>
      </c>
      <c r="AE990" s="117">
        <f t="shared" si="137"/>
        <v>18601</v>
      </c>
      <c r="AF990" s="117">
        <f t="shared" si="138"/>
        <v>145.48772150000002</v>
      </c>
      <c r="AG990" s="119">
        <f t="shared" si="139"/>
        <v>0</v>
      </c>
      <c r="AH990" s="120">
        <f t="shared" si="140"/>
        <v>0</v>
      </c>
      <c r="AI990" s="121">
        <f t="shared" si="141"/>
        <v>0</v>
      </c>
      <c r="AJ990" s="122" t="str">
        <f>+C990</f>
        <v>TAIWAN</v>
      </c>
      <c r="AK990" s="122" t="str">
        <f>IF(ISNA(VLOOKUP(postponeList!D990,[1]Sheet!$A$2:$B$12,2,FALSE))," ",(VLOOKUP(postponeList!D990,[1]Sheet!$A$2:$B$12,2,FALSE)))</f>
        <v>PESGD</v>
      </c>
      <c r="AL990" s="122" t="str">
        <f>IF(ISNA(VLOOKUP(E990,[1]Sheet!$G$2:$H$40,2,FALSE))," ",VLOOKUP(E990,[1]Sheet!$G$2:$H$40,2,FALSE))</f>
        <v>PSTW</v>
      </c>
      <c r="AM990" s="122" t="str">
        <f>IF(ISNA(VLOOKUP(G990,[1]Sheet!$K$2:$L$159,2,FALSE))," ",(VLOOKUP(G990,[1]Sheet!$K$2:$L$159,2,FALSE)))</f>
        <v>PSTW</v>
      </c>
      <c r="AN990" s="122" t="str">
        <f>IF(ISNA(VLOOKUP(I990&amp;C990,[1]Sheet!$D$2:$E$228,2,FALSE))," ",VLOOKUP(I990&amp;C990,[1]Sheet!$D$2:$E$228,2,FALSE))</f>
        <v>Kit, Eva</v>
      </c>
      <c r="AO990" s="122" t="str">
        <f>+I990&amp;C990</f>
        <v>PANTAIWAN</v>
      </c>
      <c r="AP990" s="122" t="str">
        <f>C990&amp;D990&amp;E990&amp;G990&amp;I990&amp;O990</f>
        <v>TAIWAN3210020341949PANMAR</v>
      </c>
      <c r="AQ990" s="122" t="str">
        <f>B990&amp;D990&amp;N990</f>
        <v xml:space="preserve">SOUTH EAST ASIA32100BD </v>
      </c>
      <c r="AR990" s="123" t="str">
        <f>+D990&amp;J990</f>
        <v>32100SE</v>
      </c>
      <c r="AS990" s="124" t="str">
        <f t="shared" si="142"/>
        <v>Ves</v>
      </c>
      <c r="AT990" s="125" t="str">
        <f t="shared" si="143"/>
        <v>FV-30BY1W-W</v>
      </c>
      <c r="AU990" s="125" t="str">
        <f>IF(NOT(AT990=""),VLOOKUP(AT990,[1]PSI_Category!A:B,2,0),"")</f>
        <v>B/D</v>
      </c>
      <c r="AV990" s="125" t="s">
        <v>1936</v>
      </c>
      <c r="AW990" s="125" t="s">
        <v>1936</v>
      </c>
      <c r="AX990" s="125" t="s">
        <v>1936</v>
      </c>
    </row>
    <row r="991" spans="2:50" s="103" customFormat="1" ht="11.4" customHeight="1" x14ac:dyDescent="0.3">
      <c r="B991" s="104" t="s">
        <v>1866</v>
      </c>
      <c r="C991" s="105" t="s">
        <v>2818</v>
      </c>
      <c r="D991" s="106">
        <v>32100</v>
      </c>
      <c r="E991" s="107">
        <v>2034</v>
      </c>
      <c r="F991" s="105" t="s">
        <v>2819</v>
      </c>
      <c r="G991" s="107">
        <v>1949</v>
      </c>
      <c r="H991" s="105" t="s">
        <v>2820</v>
      </c>
      <c r="I991" s="105" t="s">
        <v>298</v>
      </c>
      <c r="J991" s="107" t="s">
        <v>293</v>
      </c>
      <c r="K991" s="105">
        <v>92011848</v>
      </c>
      <c r="L991" s="105" t="s">
        <v>2821</v>
      </c>
      <c r="M991" s="105" t="s">
        <v>2848</v>
      </c>
      <c r="N991" s="105" t="s">
        <v>1930</v>
      </c>
      <c r="O991" s="108" t="s">
        <v>160</v>
      </c>
      <c r="P991" s="109" t="s">
        <v>1767</v>
      </c>
      <c r="Q991" s="110"/>
      <c r="R991" s="110"/>
      <c r="S991" s="110"/>
      <c r="T991" s="110"/>
      <c r="U991" s="111"/>
      <c r="V991" s="111"/>
      <c r="W991" s="112"/>
      <c r="X991" s="113"/>
      <c r="Y991" s="114" t="s">
        <v>285</v>
      </c>
      <c r="Z991" s="115">
        <v>268.81</v>
      </c>
      <c r="AA991" s="116">
        <v>77</v>
      </c>
      <c r="AB991" s="117">
        <f t="shared" si="135"/>
        <v>20698.37</v>
      </c>
      <c r="AC991" s="117">
        <f t="shared" si="136"/>
        <v>161.89230095500002</v>
      </c>
      <c r="AD991" s="118"/>
      <c r="AE991" s="117">
        <f t="shared" si="137"/>
        <v>0</v>
      </c>
      <c r="AF991" s="117">
        <f t="shared" si="138"/>
        <v>0</v>
      </c>
      <c r="AG991" s="119">
        <f t="shared" si="139"/>
        <v>77</v>
      </c>
      <c r="AH991" s="120">
        <f t="shared" si="140"/>
        <v>20698.37</v>
      </c>
      <c r="AI991" s="121">
        <f t="shared" si="141"/>
        <v>161.89230095500002</v>
      </c>
      <c r="AJ991" s="122" t="str">
        <f>+C991</f>
        <v>TAIWAN</v>
      </c>
      <c r="AK991" s="122" t="str">
        <f>IF(ISNA(VLOOKUP(postponeList!D991,[1]Sheet!$A$2:$B$12,2,FALSE))," ",(VLOOKUP(postponeList!D991,[1]Sheet!$A$2:$B$12,2,FALSE)))</f>
        <v>PESGD</v>
      </c>
      <c r="AL991" s="122" t="str">
        <f>IF(ISNA(VLOOKUP(E991,[1]Sheet!$G$2:$H$40,2,FALSE))," ",VLOOKUP(E991,[1]Sheet!$G$2:$H$40,2,FALSE))</f>
        <v>PSTW</v>
      </c>
      <c r="AM991" s="122" t="str">
        <f>IF(ISNA(VLOOKUP(G991,[1]Sheet!$K$2:$L$159,2,FALSE))," ",(VLOOKUP(G991,[1]Sheet!$K$2:$L$159,2,FALSE)))</f>
        <v>PSTW</v>
      </c>
      <c r="AN991" s="122" t="str">
        <f>IF(ISNA(VLOOKUP(I991&amp;C991,[1]Sheet!$D$2:$E$228,2,FALSE))," ",VLOOKUP(I991&amp;C991,[1]Sheet!$D$2:$E$228,2,FALSE))</f>
        <v>Kit, Eva</v>
      </c>
      <c r="AO991" s="122" t="str">
        <f>+I991&amp;C991</f>
        <v>PANTAIWAN</v>
      </c>
      <c r="AP991" s="122" t="str">
        <f>C991&amp;D991&amp;E991&amp;G991&amp;I991&amp;O991</f>
        <v>TAIWAN3210020341949PANMAR</v>
      </c>
      <c r="AQ991" s="122" t="str">
        <f>B991&amp;D991&amp;N991</f>
        <v xml:space="preserve">SOUTH EAST ASIA32100BD </v>
      </c>
      <c r="AR991" s="123" t="str">
        <f>+D991&amp;J991</f>
        <v>32100SE</v>
      </c>
      <c r="AS991" s="124" t="str">
        <f t="shared" si="142"/>
        <v/>
      </c>
      <c r="AT991" s="125" t="str">
        <f t="shared" si="143"/>
        <v>FV-40BE3WW</v>
      </c>
      <c r="AU991" s="125" t="str">
        <f>IF(NOT(AT991=""),VLOOKUP(AT991,[1]PSI_Category!A:B,2,0),"")</f>
        <v>B/D</v>
      </c>
      <c r="AV991" s="125" t="s">
        <v>1936</v>
      </c>
      <c r="AW991" s="125" t="s">
        <v>1936</v>
      </c>
      <c r="AX991" s="125" t="s">
        <v>1936</v>
      </c>
    </row>
    <row r="992" spans="2:50" s="103" customFormat="1" ht="11.4" customHeight="1" x14ac:dyDescent="0.3">
      <c r="B992" s="104" t="s">
        <v>1866</v>
      </c>
      <c r="C992" s="105" t="s">
        <v>2818</v>
      </c>
      <c r="D992" s="106">
        <v>32100</v>
      </c>
      <c r="E992" s="107">
        <v>2034</v>
      </c>
      <c r="F992" s="105" t="s">
        <v>2819</v>
      </c>
      <c r="G992" s="107">
        <v>1949</v>
      </c>
      <c r="H992" s="105" t="s">
        <v>2820</v>
      </c>
      <c r="I992" s="105" t="s">
        <v>298</v>
      </c>
      <c r="J992" s="107" t="s">
        <v>293</v>
      </c>
      <c r="K992" s="105">
        <v>92011848</v>
      </c>
      <c r="L992" s="105" t="s">
        <v>2821</v>
      </c>
      <c r="M992" s="105" t="s">
        <v>2849</v>
      </c>
      <c r="N992" s="105" t="s">
        <v>1930</v>
      </c>
      <c r="O992" s="108" t="s">
        <v>160</v>
      </c>
      <c r="P992" s="109" t="s">
        <v>1767</v>
      </c>
      <c r="Q992" s="110">
        <v>45376</v>
      </c>
      <c r="R992" s="110"/>
      <c r="S992" s="110">
        <v>45378</v>
      </c>
      <c r="T992" s="110"/>
      <c r="U992" s="111" t="s">
        <v>2002</v>
      </c>
      <c r="V992" s="111" t="s">
        <v>2103</v>
      </c>
      <c r="W992" s="112"/>
      <c r="X992" s="113"/>
      <c r="Y992" s="114" t="s">
        <v>285</v>
      </c>
      <c r="Z992" s="115">
        <v>244.37</v>
      </c>
      <c r="AA992" s="116">
        <v>20</v>
      </c>
      <c r="AB992" s="117">
        <f t="shared" si="135"/>
        <v>4887.3999999999996</v>
      </c>
      <c r="AC992" s="117">
        <f t="shared" si="136"/>
        <v>38.226799099999994</v>
      </c>
      <c r="AD992" s="118">
        <v>20</v>
      </c>
      <c r="AE992" s="117">
        <f t="shared" si="137"/>
        <v>4887.3999999999996</v>
      </c>
      <c r="AF992" s="117">
        <f t="shared" si="138"/>
        <v>38.226799099999994</v>
      </c>
      <c r="AG992" s="119">
        <f t="shared" si="139"/>
        <v>0</v>
      </c>
      <c r="AH992" s="120">
        <f t="shared" si="140"/>
        <v>0</v>
      </c>
      <c r="AI992" s="121">
        <f t="shared" si="141"/>
        <v>0</v>
      </c>
      <c r="AJ992" s="122" t="str">
        <f>+C992</f>
        <v>TAIWAN</v>
      </c>
      <c r="AK992" s="122" t="str">
        <f>IF(ISNA(VLOOKUP(postponeList!D992,[1]Sheet!$A$2:$B$12,2,FALSE))," ",(VLOOKUP(postponeList!D992,[1]Sheet!$A$2:$B$12,2,FALSE)))</f>
        <v>PESGD</v>
      </c>
      <c r="AL992" s="122" t="str">
        <f>IF(ISNA(VLOOKUP(E992,[1]Sheet!$G$2:$H$40,2,FALSE))," ",VLOOKUP(E992,[1]Sheet!$G$2:$H$40,2,FALSE))</f>
        <v>PSTW</v>
      </c>
      <c r="AM992" s="122" t="str">
        <f>IF(ISNA(VLOOKUP(G992,[1]Sheet!$K$2:$L$159,2,FALSE))," ",(VLOOKUP(G992,[1]Sheet!$K$2:$L$159,2,FALSE)))</f>
        <v>PSTW</v>
      </c>
      <c r="AN992" s="122" t="str">
        <f>IF(ISNA(VLOOKUP(I992&amp;C992,[1]Sheet!$D$2:$E$228,2,FALSE))," ",VLOOKUP(I992&amp;C992,[1]Sheet!$D$2:$E$228,2,FALSE))</f>
        <v>Kit, Eva</v>
      </c>
      <c r="AO992" s="122" t="str">
        <f>+I992&amp;C992</f>
        <v>PANTAIWAN</v>
      </c>
      <c r="AP992" s="122" t="str">
        <f>C992&amp;D992&amp;E992&amp;G992&amp;I992&amp;O992</f>
        <v>TAIWAN3210020341949PANMAR</v>
      </c>
      <c r="AQ992" s="122" t="str">
        <f>B992&amp;D992&amp;N992</f>
        <v xml:space="preserve">SOUTH EAST ASIA32100BD </v>
      </c>
      <c r="AR992" s="123" t="str">
        <f>+D992&amp;J992</f>
        <v>32100SE</v>
      </c>
      <c r="AS992" s="124" t="str">
        <f t="shared" si="142"/>
        <v>Ves</v>
      </c>
      <c r="AT992" s="125" t="str">
        <f t="shared" si="143"/>
        <v>FV-40BE4W-W</v>
      </c>
      <c r="AU992" s="125" t="e">
        <f>IF(NOT(AT992=""),VLOOKUP(AT992,[1]PSI_Category!A:B,2,0),"")</f>
        <v>#N/A</v>
      </c>
      <c r="AV992" s="125" t="s">
        <v>1936</v>
      </c>
      <c r="AW992" s="125" t="s">
        <v>1936</v>
      </c>
      <c r="AX992" s="125" t="s">
        <v>1936</v>
      </c>
    </row>
    <row r="993" spans="2:50" s="103" customFormat="1" ht="11.4" customHeight="1" x14ac:dyDescent="0.3">
      <c r="B993" s="104" t="s">
        <v>1866</v>
      </c>
      <c r="C993" s="105" t="s">
        <v>2818</v>
      </c>
      <c r="D993" s="106">
        <v>32100</v>
      </c>
      <c r="E993" s="107">
        <v>2034</v>
      </c>
      <c r="F993" s="105" t="s">
        <v>2819</v>
      </c>
      <c r="G993" s="107">
        <v>1949</v>
      </c>
      <c r="H993" s="105" t="s">
        <v>2820</v>
      </c>
      <c r="I993" s="105" t="s">
        <v>298</v>
      </c>
      <c r="J993" s="107" t="s">
        <v>293</v>
      </c>
      <c r="K993" s="105">
        <v>92011848</v>
      </c>
      <c r="L993" s="105" t="s">
        <v>2821</v>
      </c>
      <c r="M993" s="105" t="s">
        <v>2850</v>
      </c>
      <c r="N993" s="105" t="s">
        <v>1930</v>
      </c>
      <c r="O993" s="108" t="s">
        <v>160</v>
      </c>
      <c r="P993" s="109" t="s">
        <v>1767</v>
      </c>
      <c r="Q993" s="110">
        <v>45376</v>
      </c>
      <c r="R993" s="110"/>
      <c r="S993" s="110">
        <v>45378</v>
      </c>
      <c r="T993" s="110"/>
      <c r="U993" s="111" t="s">
        <v>2002</v>
      </c>
      <c r="V993" s="111" t="s">
        <v>2103</v>
      </c>
      <c r="W993" s="112"/>
      <c r="X993" s="113"/>
      <c r="Y993" s="114" t="s">
        <v>285</v>
      </c>
      <c r="Z993" s="115">
        <v>268.81</v>
      </c>
      <c r="AA993" s="116">
        <v>50</v>
      </c>
      <c r="AB993" s="117">
        <f t="shared" si="135"/>
        <v>13440.5</v>
      </c>
      <c r="AC993" s="117">
        <f t="shared" si="136"/>
        <v>105.12487075</v>
      </c>
      <c r="AD993" s="118">
        <v>50</v>
      </c>
      <c r="AE993" s="117">
        <f t="shared" si="137"/>
        <v>13440.5</v>
      </c>
      <c r="AF993" s="117">
        <f t="shared" si="138"/>
        <v>105.12487075</v>
      </c>
      <c r="AG993" s="119">
        <f t="shared" si="139"/>
        <v>0</v>
      </c>
      <c r="AH993" s="120">
        <f t="shared" si="140"/>
        <v>0</v>
      </c>
      <c r="AI993" s="121">
        <f t="shared" si="141"/>
        <v>0</v>
      </c>
      <c r="AJ993" s="122" t="str">
        <f>+C993</f>
        <v>TAIWAN</v>
      </c>
      <c r="AK993" s="122" t="str">
        <f>IF(ISNA(VLOOKUP(postponeList!D993,[1]Sheet!$A$2:$B$12,2,FALSE))," ",(VLOOKUP(postponeList!D993,[1]Sheet!$A$2:$B$12,2,FALSE)))</f>
        <v>PESGD</v>
      </c>
      <c r="AL993" s="122" t="str">
        <f>IF(ISNA(VLOOKUP(E993,[1]Sheet!$G$2:$H$40,2,FALSE))," ",VLOOKUP(E993,[1]Sheet!$G$2:$H$40,2,FALSE))</f>
        <v>PSTW</v>
      </c>
      <c r="AM993" s="122" t="str">
        <f>IF(ISNA(VLOOKUP(G993,[1]Sheet!$K$2:$L$159,2,FALSE))," ",(VLOOKUP(G993,[1]Sheet!$K$2:$L$159,2,FALSE)))</f>
        <v>PSTW</v>
      </c>
      <c r="AN993" s="122" t="str">
        <f>IF(ISNA(VLOOKUP(I993&amp;C993,[1]Sheet!$D$2:$E$228,2,FALSE))," ",VLOOKUP(I993&amp;C993,[1]Sheet!$D$2:$E$228,2,FALSE))</f>
        <v>Kit, Eva</v>
      </c>
      <c r="AO993" s="122" t="str">
        <f>+I993&amp;C993</f>
        <v>PANTAIWAN</v>
      </c>
      <c r="AP993" s="122" t="str">
        <f>C993&amp;D993&amp;E993&amp;G993&amp;I993&amp;O993</f>
        <v>TAIWAN3210020341949PANMAR</v>
      </c>
      <c r="AQ993" s="122" t="str">
        <f>B993&amp;D993&amp;N993</f>
        <v xml:space="preserve">SOUTH EAST ASIA32100BD </v>
      </c>
      <c r="AR993" s="123" t="str">
        <f>+D993&amp;J993</f>
        <v>32100SE</v>
      </c>
      <c r="AS993" s="124" t="str">
        <f t="shared" si="142"/>
        <v>Ves</v>
      </c>
      <c r="AT993" s="125" t="str">
        <f t="shared" si="143"/>
        <v>FV-40BEN4W-W</v>
      </c>
      <c r="AU993" s="125" t="e">
        <f>IF(NOT(AT993=""),VLOOKUP(AT993,[1]PSI_Category!A:B,2,0),"")</f>
        <v>#N/A</v>
      </c>
      <c r="AV993" s="125" t="s">
        <v>1936</v>
      </c>
      <c r="AW993" s="125" t="s">
        <v>1936</v>
      </c>
      <c r="AX993" s="125" t="s">
        <v>1936</v>
      </c>
    </row>
    <row r="994" spans="2:50" s="103" customFormat="1" ht="11.4" customHeight="1" x14ac:dyDescent="0.3">
      <c r="B994" s="104" t="s">
        <v>1866</v>
      </c>
      <c r="C994" s="105" t="s">
        <v>2818</v>
      </c>
      <c r="D994" s="106">
        <v>32100</v>
      </c>
      <c r="E994" s="107">
        <v>2034</v>
      </c>
      <c r="F994" s="105" t="s">
        <v>2819</v>
      </c>
      <c r="G994" s="107">
        <v>1949</v>
      </c>
      <c r="H994" s="105" t="s">
        <v>2820</v>
      </c>
      <c r="I994" s="105" t="s">
        <v>298</v>
      </c>
      <c r="J994" s="107" t="s">
        <v>293</v>
      </c>
      <c r="K994" s="105">
        <v>92011848</v>
      </c>
      <c r="L994" s="105" t="s">
        <v>2821</v>
      </c>
      <c r="M994" s="105" t="s">
        <v>2851</v>
      </c>
      <c r="N994" s="105" t="s">
        <v>1930</v>
      </c>
      <c r="O994" s="108" t="s">
        <v>160</v>
      </c>
      <c r="P994" s="109" t="s">
        <v>1767</v>
      </c>
      <c r="Q994" s="110"/>
      <c r="R994" s="110"/>
      <c r="S994" s="110"/>
      <c r="T994" s="110"/>
      <c r="U994" s="111"/>
      <c r="V994" s="111"/>
      <c r="W994" s="112"/>
      <c r="X994" s="113"/>
      <c r="Y994" s="114" t="s">
        <v>285</v>
      </c>
      <c r="Z994" s="115">
        <v>171.2</v>
      </c>
      <c r="AA994" s="116">
        <v>370</v>
      </c>
      <c r="AB994" s="117">
        <f t="shared" si="135"/>
        <v>63343.999999999993</v>
      </c>
      <c r="AC994" s="117">
        <f t="shared" si="136"/>
        <v>495.44509599999998</v>
      </c>
      <c r="AD994" s="118"/>
      <c r="AE994" s="117">
        <f t="shared" si="137"/>
        <v>0</v>
      </c>
      <c r="AF994" s="117">
        <f t="shared" si="138"/>
        <v>0</v>
      </c>
      <c r="AG994" s="119">
        <f t="shared" si="139"/>
        <v>370</v>
      </c>
      <c r="AH994" s="120">
        <f t="shared" si="140"/>
        <v>63343.999999999993</v>
      </c>
      <c r="AI994" s="121">
        <f t="shared" si="141"/>
        <v>495.44509599999998</v>
      </c>
      <c r="AJ994" s="122" t="str">
        <f>+C994</f>
        <v>TAIWAN</v>
      </c>
      <c r="AK994" s="122" t="str">
        <f>IF(ISNA(VLOOKUP(postponeList!D994,[1]Sheet!$A$2:$B$12,2,FALSE))," ",(VLOOKUP(postponeList!D994,[1]Sheet!$A$2:$B$12,2,FALSE)))</f>
        <v>PESGD</v>
      </c>
      <c r="AL994" s="122" t="str">
        <f>IF(ISNA(VLOOKUP(E994,[1]Sheet!$G$2:$H$40,2,FALSE))," ",VLOOKUP(E994,[1]Sheet!$G$2:$H$40,2,FALSE))</f>
        <v>PSTW</v>
      </c>
      <c r="AM994" s="122" t="str">
        <f>IF(ISNA(VLOOKUP(G994,[1]Sheet!$K$2:$L$159,2,FALSE))," ",(VLOOKUP(G994,[1]Sheet!$K$2:$L$159,2,FALSE)))</f>
        <v>PSTW</v>
      </c>
      <c r="AN994" s="122" t="str">
        <f>IF(ISNA(VLOOKUP(I994&amp;C994,[1]Sheet!$D$2:$E$228,2,FALSE))," ",VLOOKUP(I994&amp;C994,[1]Sheet!$D$2:$E$228,2,FALSE))</f>
        <v>Kit, Eva</v>
      </c>
      <c r="AO994" s="122" t="str">
        <f>+I994&amp;C994</f>
        <v>PANTAIWAN</v>
      </c>
      <c r="AP994" s="122" t="str">
        <f>C994&amp;D994&amp;E994&amp;G994&amp;I994&amp;O994</f>
        <v>TAIWAN3210020341949PANMAR</v>
      </c>
      <c r="AQ994" s="122" t="str">
        <f>B994&amp;D994&amp;N994</f>
        <v xml:space="preserve">SOUTH EAST ASIA32100BD </v>
      </c>
      <c r="AR994" s="123" t="str">
        <f>+D994&amp;J994</f>
        <v>32100SE</v>
      </c>
      <c r="AS994" s="124" t="str">
        <f t="shared" si="142"/>
        <v/>
      </c>
      <c r="AT994" s="125" t="str">
        <f t="shared" si="143"/>
        <v>FV-40BU1RW</v>
      </c>
      <c r="AU994" s="125" t="str">
        <f>IF(NOT(AT994=""),VLOOKUP(AT994,[1]PSI_Category!A:B,2,0),"")</f>
        <v>B/D</v>
      </c>
      <c r="AV994" s="125" t="s">
        <v>1936</v>
      </c>
      <c r="AW994" s="125" t="s">
        <v>1936</v>
      </c>
      <c r="AX994" s="125" t="s">
        <v>1936</v>
      </c>
    </row>
    <row r="995" spans="2:50" s="103" customFormat="1" ht="11.4" customHeight="1" x14ac:dyDescent="0.3">
      <c r="B995" s="104" t="s">
        <v>1866</v>
      </c>
      <c r="C995" s="105" t="s">
        <v>2818</v>
      </c>
      <c r="D995" s="106">
        <v>32100</v>
      </c>
      <c r="E995" s="107">
        <v>2034</v>
      </c>
      <c r="F995" s="105" t="s">
        <v>2819</v>
      </c>
      <c r="G995" s="107">
        <v>1949</v>
      </c>
      <c r="H995" s="105" t="s">
        <v>2820</v>
      </c>
      <c r="I995" s="105" t="s">
        <v>298</v>
      </c>
      <c r="J995" s="107" t="s">
        <v>293</v>
      </c>
      <c r="K995" s="105">
        <v>92011848</v>
      </c>
      <c r="L995" s="105" t="s">
        <v>2821</v>
      </c>
      <c r="M995" s="105" t="s">
        <v>2852</v>
      </c>
      <c r="N995" s="105" t="s">
        <v>1930</v>
      </c>
      <c r="O995" s="108" t="s">
        <v>160</v>
      </c>
      <c r="P995" s="109" t="s">
        <v>1767</v>
      </c>
      <c r="Q995" s="110"/>
      <c r="R995" s="110"/>
      <c r="S995" s="110"/>
      <c r="T995" s="110"/>
      <c r="U995" s="111"/>
      <c r="V995" s="111"/>
      <c r="W995" s="112"/>
      <c r="X995" s="113"/>
      <c r="Y995" s="114" t="s">
        <v>285</v>
      </c>
      <c r="Z995" s="115">
        <v>171.2</v>
      </c>
      <c r="AA995" s="116">
        <v>500</v>
      </c>
      <c r="AB995" s="117">
        <f t="shared" si="135"/>
        <v>85600</v>
      </c>
      <c r="AC995" s="117">
        <f t="shared" si="136"/>
        <v>669.5204</v>
      </c>
      <c r="AD995" s="118"/>
      <c r="AE995" s="117">
        <f t="shared" si="137"/>
        <v>0</v>
      </c>
      <c r="AF995" s="117">
        <f t="shared" si="138"/>
        <v>0</v>
      </c>
      <c r="AG995" s="119">
        <f t="shared" si="139"/>
        <v>500</v>
      </c>
      <c r="AH995" s="120">
        <f t="shared" si="140"/>
        <v>85600</v>
      </c>
      <c r="AI995" s="121">
        <f t="shared" si="141"/>
        <v>669.5204</v>
      </c>
      <c r="AJ995" s="122" t="str">
        <f>+C995</f>
        <v>TAIWAN</v>
      </c>
      <c r="AK995" s="122" t="str">
        <f>IF(ISNA(VLOOKUP(postponeList!D995,[1]Sheet!$A$2:$B$12,2,FALSE))," ",(VLOOKUP(postponeList!D995,[1]Sheet!$A$2:$B$12,2,FALSE)))</f>
        <v>PESGD</v>
      </c>
      <c r="AL995" s="122" t="str">
        <f>IF(ISNA(VLOOKUP(E995,[1]Sheet!$G$2:$H$40,2,FALSE))," ",VLOOKUP(E995,[1]Sheet!$G$2:$H$40,2,FALSE))</f>
        <v>PSTW</v>
      </c>
      <c r="AM995" s="122" t="str">
        <f>IF(ISNA(VLOOKUP(G995,[1]Sheet!$K$2:$L$159,2,FALSE))," ",(VLOOKUP(G995,[1]Sheet!$K$2:$L$159,2,FALSE)))</f>
        <v>PSTW</v>
      </c>
      <c r="AN995" s="122" t="str">
        <f>IF(ISNA(VLOOKUP(I995&amp;C995,[1]Sheet!$D$2:$E$228,2,FALSE))," ",VLOOKUP(I995&amp;C995,[1]Sheet!$D$2:$E$228,2,FALSE))</f>
        <v>Kit, Eva</v>
      </c>
      <c r="AO995" s="122" t="str">
        <f>+I995&amp;C995</f>
        <v>PANTAIWAN</v>
      </c>
      <c r="AP995" s="122" t="str">
        <f>C995&amp;D995&amp;E995&amp;G995&amp;I995&amp;O995</f>
        <v>TAIWAN3210020341949PANMAR</v>
      </c>
      <c r="AQ995" s="122" t="str">
        <f>B995&amp;D995&amp;N995</f>
        <v xml:space="preserve">SOUTH EAST ASIA32100BD </v>
      </c>
      <c r="AR995" s="123" t="str">
        <f>+D995&amp;J995</f>
        <v>32100SE</v>
      </c>
      <c r="AS995" s="124" t="str">
        <f t="shared" si="142"/>
        <v/>
      </c>
      <c r="AT995" s="125" t="str">
        <f t="shared" si="143"/>
        <v>FV-40BU1WW</v>
      </c>
      <c r="AU995" s="125" t="str">
        <f>IF(NOT(AT995=""),VLOOKUP(AT995,[1]PSI_Category!A:B,2,0),"")</f>
        <v>B/D</v>
      </c>
      <c r="AV995" s="125" t="s">
        <v>1936</v>
      </c>
      <c r="AW995" s="125" t="s">
        <v>1936</v>
      </c>
      <c r="AX995" s="125" t="s">
        <v>1936</v>
      </c>
    </row>
    <row r="996" spans="2:50" s="103" customFormat="1" ht="11.4" customHeight="1" x14ac:dyDescent="0.3">
      <c r="B996" s="104" t="s">
        <v>1866</v>
      </c>
      <c r="C996" s="105" t="s">
        <v>2818</v>
      </c>
      <c r="D996" s="106">
        <v>32100</v>
      </c>
      <c r="E996" s="107">
        <v>2034</v>
      </c>
      <c r="F996" s="105" t="s">
        <v>2819</v>
      </c>
      <c r="G996" s="107">
        <v>1949</v>
      </c>
      <c r="H996" s="105" t="s">
        <v>2820</v>
      </c>
      <c r="I996" s="105" t="s">
        <v>298</v>
      </c>
      <c r="J996" s="107" t="s">
        <v>293</v>
      </c>
      <c r="K996" s="105">
        <v>92011848</v>
      </c>
      <c r="L996" s="105" t="s">
        <v>2821</v>
      </c>
      <c r="M996" s="105" t="s">
        <v>2853</v>
      </c>
      <c r="N996" s="105" t="s">
        <v>1930</v>
      </c>
      <c r="O996" s="108" t="s">
        <v>160</v>
      </c>
      <c r="P996" s="109" t="s">
        <v>1767</v>
      </c>
      <c r="Q996" s="110"/>
      <c r="R996" s="110"/>
      <c r="S996" s="110"/>
      <c r="T996" s="110"/>
      <c r="U996" s="111"/>
      <c r="V996" s="111"/>
      <c r="W996" s="112"/>
      <c r="X996" s="113"/>
      <c r="Y996" s="114" t="s">
        <v>285</v>
      </c>
      <c r="Z996" s="115">
        <v>171.2</v>
      </c>
      <c r="AA996" s="116">
        <v>80</v>
      </c>
      <c r="AB996" s="117">
        <f t="shared" si="135"/>
        <v>13696</v>
      </c>
      <c r="AC996" s="117">
        <f t="shared" si="136"/>
        <v>107.12326400000001</v>
      </c>
      <c r="AD996" s="118"/>
      <c r="AE996" s="117">
        <f t="shared" si="137"/>
        <v>0</v>
      </c>
      <c r="AF996" s="117">
        <f t="shared" si="138"/>
        <v>0</v>
      </c>
      <c r="AG996" s="119">
        <f t="shared" si="139"/>
        <v>80</v>
      </c>
      <c r="AH996" s="120">
        <f t="shared" si="140"/>
        <v>13696</v>
      </c>
      <c r="AI996" s="121">
        <f t="shared" si="141"/>
        <v>107.12326400000001</v>
      </c>
      <c r="AJ996" s="122" t="str">
        <f>+C996</f>
        <v>TAIWAN</v>
      </c>
      <c r="AK996" s="122" t="str">
        <f>IF(ISNA(VLOOKUP(postponeList!D996,[1]Sheet!$A$2:$B$12,2,FALSE))," ",(VLOOKUP(postponeList!D996,[1]Sheet!$A$2:$B$12,2,FALSE)))</f>
        <v>PESGD</v>
      </c>
      <c r="AL996" s="122" t="str">
        <f>IF(ISNA(VLOOKUP(E996,[1]Sheet!$G$2:$H$40,2,FALSE))," ",VLOOKUP(E996,[1]Sheet!$G$2:$H$40,2,FALSE))</f>
        <v>PSTW</v>
      </c>
      <c r="AM996" s="122" t="str">
        <f>IF(ISNA(VLOOKUP(G996,[1]Sheet!$K$2:$L$159,2,FALSE))," ",(VLOOKUP(G996,[1]Sheet!$K$2:$L$159,2,FALSE)))</f>
        <v>PSTW</v>
      </c>
      <c r="AN996" s="122" t="str">
        <f>IF(ISNA(VLOOKUP(I996&amp;C996,[1]Sheet!$D$2:$E$228,2,FALSE))," ",VLOOKUP(I996&amp;C996,[1]Sheet!$D$2:$E$228,2,FALSE))</f>
        <v>Kit, Eva</v>
      </c>
      <c r="AO996" s="122" t="str">
        <f>+I996&amp;C996</f>
        <v>PANTAIWAN</v>
      </c>
      <c r="AP996" s="122" t="str">
        <f>C996&amp;D996&amp;E996&amp;G996&amp;I996&amp;O996</f>
        <v>TAIWAN3210020341949PANMAR</v>
      </c>
      <c r="AQ996" s="122" t="str">
        <f>B996&amp;D996&amp;N996</f>
        <v xml:space="preserve">SOUTH EAST ASIA32100BD </v>
      </c>
      <c r="AR996" s="123" t="str">
        <f>+D996&amp;J996</f>
        <v>32100SE</v>
      </c>
      <c r="AS996" s="124" t="str">
        <f t="shared" si="142"/>
        <v/>
      </c>
      <c r="AT996" s="125" t="str">
        <f t="shared" si="143"/>
        <v>FV-40BUY1RW</v>
      </c>
      <c r="AU996" s="125" t="str">
        <f>IF(NOT(AT996=""),VLOOKUP(AT996,[1]PSI_Category!A:B,2,0),"")</f>
        <v>B/D</v>
      </c>
      <c r="AV996" s="125" t="s">
        <v>1936</v>
      </c>
      <c r="AW996" s="125" t="s">
        <v>1936</v>
      </c>
      <c r="AX996" s="125" t="s">
        <v>1936</v>
      </c>
    </row>
    <row r="997" spans="2:50" s="103" customFormat="1" ht="11.4" customHeight="1" x14ac:dyDescent="0.3">
      <c r="B997" s="104" t="s">
        <v>1866</v>
      </c>
      <c r="C997" s="105" t="s">
        <v>2818</v>
      </c>
      <c r="D997" s="106">
        <v>32100</v>
      </c>
      <c r="E997" s="107">
        <v>2034</v>
      </c>
      <c r="F997" s="105" t="s">
        <v>2819</v>
      </c>
      <c r="G997" s="107">
        <v>1949</v>
      </c>
      <c r="H997" s="105" t="s">
        <v>2820</v>
      </c>
      <c r="I997" s="105" t="s">
        <v>298</v>
      </c>
      <c r="J997" s="107" t="s">
        <v>293</v>
      </c>
      <c r="K997" s="105">
        <v>92011848</v>
      </c>
      <c r="L997" s="105" t="s">
        <v>2821</v>
      </c>
      <c r="M997" s="105" t="s">
        <v>2854</v>
      </c>
      <c r="N997" s="105" t="s">
        <v>1930</v>
      </c>
      <c r="O997" s="108" t="s">
        <v>160</v>
      </c>
      <c r="P997" s="109" t="s">
        <v>1767</v>
      </c>
      <c r="Q997" s="110">
        <v>45376</v>
      </c>
      <c r="R997" s="110"/>
      <c r="S997" s="110">
        <v>45378</v>
      </c>
      <c r="T997" s="110"/>
      <c r="U997" s="111" t="s">
        <v>2002</v>
      </c>
      <c r="V997" s="111" t="s">
        <v>2103</v>
      </c>
      <c r="W997" s="112"/>
      <c r="X997" s="113"/>
      <c r="Y997" s="114" t="s">
        <v>285</v>
      </c>
      <c r="Z997" s="115">
        <v>171.2</v>
      </c>
      <c r="AA997" s="116">
        <v>650</v>
      </c>
      <c r="AB997" s="117">
        <f t="shared" si="135"/>
        <v>111279.99999999999</v>
      </c>
      <c r="AC997" s="117">
        <f t="shared" si="136"/>
        <v>870.37651999999991</v>
      </c>
      <c r="AD997" s="118">
        <v>650</v>
      </c>
      <c r="AE997" s="117">
        <f t="shared" si="137"/>
        <v>111279.99999999999</v>
      </c>
      <c r="AF997" s="117">
        <f t="shared" si="138"/>
        <v>870.37651999999991</v>
      </c>
      <c r="AG997" s="119">
        <f t="shared" si="139"/>
        <v>0</v>
      </c>
      <c r="AH997" s="120">
        <f t="shared" si="140"/>
        <v>0</v>
      </c>
      <c r="AI997" s="121">
        <f t="shared" si="141"/>
        <v>0</v>
      </c>
      <c r="AJ997" s="122" t="str">
        <f>+C997</f>
        <v>TAIWAN</v>
      </c>
      <c r="AK997" s="122" t="str">
        <f>IF(ISNA(VLOOKUP(postponeList!D997,[1]Sheet!$A$2:$B$12,2,FALSE))," ",(VLOOKUP(postponeList!D997,[1]Sheet!$A$2:$B$12,2,FALSE)))</f>
        <v>PESGD</v>
      </c>
      <c r="AL997" s="122" t="str">
        <f>IF(ISNA(VLOOKUP(E997,[1]Sheet!$G$2:$H$40,2,FALSE))," ",VLOOKUP(E997,[1]Sheet!$G$2:$H$40,2,FALSE))</f>
        <v>PSTW</v>
      </c>
      <c r="AM997" s="122" t="str">
        <f>IF(ISNA(VLOOKUP(G997,[1]Sheet!$K$2:$L$159,2,FALSE))," ",(VLOOKUP(G997,[1]Sheet!$K$2:$L$159,2,FALSE)))</f>
        <v>PSTW</v>
      </c>
      <c r="AN997" s="122" t="str">
        <f>IF(ISNA(VLOOKUP(I997&amp;C997,[1]Sheet!$D$2:$E$228,2,FALSE))," ",VLOOKUP(I997&amp;C997,[1]Sheet!$D$2:$E$228,2,FALSE))</f>
        <v>Kit, Eva</v>
      </c>
      <c r="AO997" s="122" t="str">
        <f>+I997&amp;C997</f>
        <v>PANTAIWAN</v>
      </c>
      <c r="AP997" s="122" t="str">
        <f>C997&amp;D997&amp;E997&amp;G997&amp;I997&amp;O997</f>
        <v>TAIWAN3210020341949PANMAR</v>
      </c>
      <c r="AQ997" s="122" t="str">
        <f>B997&amp;D997&amp;N997</f>
        <v xml:space="preserve">SOUTH EAST ASIA32100BD </v>
      </c>
      <c r="AR997" s="123" t="str">
        <f>+D997&amp;J997</f>
        <v>32100SE</v>
      </c>
      <c r="AS997" s="124" t="str">
        <f t="shared" si="142"/>
        <v>Ves</v>
      </c>
      <c r="AT997" s="125" t="str">
        <f t="shared" si="143"/>
        <v>FV-40BUY1WW</v>
      </c>
      <c r="AU997" s="125" t="str">
        <f>IF(NOT(AT997=""),VLOOKUP(AT997,[1]PSI_Category!A:B,2,0),"")</f>
        <v>B/D</v>
      </c>
      <c r="AV997" s="125" t="s">
        <v>1936</v>
      </c>
      <c r="AW997" s="125" t="s">
        <v>1936</v>
      </c>
      <c r="AX997" s="125" t="s">
        <v>1936</v>
      </c>
    </row>
    <row r="998" spans="2:50" s="103" customFormat="1" ht="11.4" customHeight="1" x14ac:dyDescent="0.3">
      <c r="B998" s="104" t="s">
        <v>1866</v>
      </c>
      <c r="C998" s="105" t="s">
        <v>2818</v>
      </c>
      <c r="D998" s="106">
        <v>32100</v>
      </c>
      <c r="E998" s="107">
        <v>2034</v>
      </c>
      <c r="F998" s="105" t="s">
        <v>2819</v>
      </c>
      <c r="G998" s="107">
        <v>1949</v>
      </c>
      <c r="H998" s="105" t="s">
        <v>2820</v>
      </c>
      <c r="I998" s="105" t="s">
        <v>298</v>
      </c>
      <c r="J998" s="107" t="s">
        <v>293</v>
      </c>
      <c r="K998" s="105">
        <v>92011848</v>
      </c>
      <c r="L998" s="105" t="s">
        <v>2821</v>
      </c>
      <c r="M998" s="105" t="s">
        <v>2855</v>
      </c>
      <c r="N998" s="105" t="s">
        <v>387</v>
      </c>
      <c r="O998" s="108" t="s">
        <v>160</v>
      </c>
      <c r="P998" s="109" t="s">
        <v>1767</v>
      </c>
      <c r="Q998" s="110"/>
      <c r="R998" s="110"/>
      <c r="S998" s="110"/>
      <c r="T998" s="110"/>
      <c r="U998" s="111"/>
      <c r="V998" s="111"/>
      <c r="W998" s="112"/>
      <c r="X998" s="113"/>
      <c r="Y998" s="114" t="s">
        <v>285</v>
      </c>
      <c r="Z998" s="115">
        <v>175.14</v>
      </c>
      <c r="AA998" s="116">
        <v>10</v>
      </c>
      <c r="AB998" s="117">
        <f t="shared" si="135"/>
        <v>1751.3999999999999</v>
      </c>
      <c r="AC998" s="117">
        <f t="shared" si="136"/>
        <v>13.698575099999999</v>
      </c>
      <c r="AD998" s="118"/>
      <c r="AE998" s="117">
        <f t="shared" si="137"/>
        <v>0</v>
      </c>
      <c r="AF998" s="117">
        <f t="shared" si="138"/>
        <v>0</v>
      </c>
      <c r="AG998" s="119">
        <f t="shared" si="139"/>
        <v>10</v>
      </c>
      <c r="AH998" s="120">
        <f t="shared" si="140"/>
        <v>1751.3999999999999</v>
      </c>
      <c r="AI998" s="121">
        <f t="shared" si="141"/>
        <v>13.698575099999999</v>
      </c>
      <c r="AJ998" s="122" t="str">
        <f>+C998</f>
        <v>TAIWAN</v>
      </c>
      <c r="AK998" s="122" t="str">
        <f>IF(ISNA(VLOOKUP(postponeList!D998,[1]Sheet!$A$2:$B$12,2,FALSE))," ",(VLOOKUP(postponeList!D998,[1]Sheet!$A$2:$B$12,2,FALSE)))</f>
        <v>PESGD</v>
      </c>
      <c r="AL998" s="122" t="str">
        <f>IF(ISNA(VLOOKUP(E998,[1]Sheet!$G$2:$H$40,2,FALSE))," ",VLOOKUP(E998,[1]Sheet!$G$2:$H$40,2,FALSE))</f>
        <v>PSTW</v>
      </c>
      <c r="AM998" s="122" t="str">
        <f>IF(ISNA(VLOOKUP(G998,[1]Sheet!$K$2:$L$159,2,FALSE))," ",(VLOOKUP(G998,[1]Sheet!$K$2:$L$159,2,FALSE)))</f>
        <v>PSTW</v>
      </c>
      <c r="AN998" s="122" t="str">
        <f>IF(ISNA(VLOOKUP(I998&amp;C998,[1]Sheet!$D$2:$E$228,2,FALSE))," ",VLOOKUP(I998&amp;C998,[1]Sheet!$D$2:$E$228,2,FALSE))</f>
        <v>Kit, Eva</v>
      </c>
      <c r="AO998" s="122" t="str">
        <f>+I998&amp;C998</f>
        <v>PANTAIWAN</v>
      </c>
      <c r="AP998" s="122" t="str">
        <f>C998&amp;D998&amp;E998&amp;G998&amp;I998&amp;O998</f>
        <v>TAIWAN3210020341949PANMAR</v>
      </c>
      <c r="AQ998" s="122" t="str">
        <f>B998&amp;D998&amp;N998</f>
        <v>SOUTH EAST ASIA32100ERV</v>
      </c>
      <c r="AR998" s="123" t="str">
        <f>+D998&amp;J998</f>
        <v>32100SE</v>
      </c>
      <c r="AS998" s="124" t="str">
        <f t="shared" si="142"/>
        <v/>
      </c>
      <c r="AT998" s="125" t="str">
        <f t="shared" si="143"/>
        <v>FV-47CZ1R</v>
      </c>
      <c r="AU998" s="125" t="str">
        <f>IF(NOT(AT998=""),VLOOKUP(AT998,[1]PSI_Category!A:B,2,0),"")</f>
        <v>ERV</v>
      </c>
      <c r="AV998" s="125" t="s">
        <v>387</v>
      </c>
      <c r="AW998" s="125" t="s">
        <v>2823</v>
      </c>
      <c r="AX998" s="125" t="s">
        <v>387</v>
      </c>
    </row>
    <row r="999" spans="2:50" s="103" customFormat="1" ht="11.4" customHeight="1" x14ac:dyDescent="0.3">
      <c r="B999" s="104" t="s">
        <v>1866</v>
      </c>
      <c r="C999" s="105" t="s">
        <v>2818</v>
      </c>
      <c r="D999" s="106">
        <v>32100</v>
      </c>
      <c r="E999" s="107">
        <v>2034</v>
      </c>
      <c r="F999" s="105" t="s">
        <v>2819</v>
      </c>
      <c r="G999" s="107">
        <v>1949</v>
      </c>
      <c r="H999" s="105" t="s">
        <v>2820</v>
      </c>
      <c r="I999" s="105" t="s">
        <v>298</v>
      </c>
      <c r="J999" s="107" t="s">
        <v>293</v>
      </c>
      <c r="K999" s="105">
        <v>92011848</v>
      </c>
      <c r="L999" s="105" t="s">
        <v>2821</v>
      </c>
      <c r="M999" s="105" t="s">
        <v>2856</v>
      </c>
      <c r="N999" s="105" t="s">
        <v>387</v>
      </c>
      <c r="O999" s="108" t="s">
        <v>160</v>
      </c>
      <c r="P999" s="109" t="s">
        <v>1767</v>
      </c>
      <c r="Q999" s="110">
        <v>45376</v>
      </c>
      <c r="R999" s="110"/>
      <c r="S999" s="110">
        <v>45378</v>
      </c>
      <c r="T999" s="110"/>
      <c r="U999" s="111" t="s">
        <v>2002</v>
      </c>
      <c r="V999" s="111" t="s">
        <v>2103</v>
      </c>
      <c r="W999" s="112"/>
      <c r="X999" s="113"/>
      <c r="Y999" s="114" t="s">
        <v>285</v>
      </c>
      <c r="Z999" s="115">
        <v>461.48</v>
      </c>
      <c r="AA999" s="116">
        <v>220</v>
      </c>
      <c r="AB999" s="117">
        <f t="shared" si="135"/>
        <v>101525.6</v>
      </c>
      <c r="AC999" s="117">
        <f t="shared" si="136"/>
        <v>794.08248040000012</v>
      </c>
      <c r="AD999" s="118">
        <v>220</v>
      </c>
      <c r="AE999" s="117">
        <f t="shared" si="137"/>
        <v>101525.6</v>
      </c>
      <c r="AF999" s="117">
        <f t="shared" si="138"/>
        <v>794.08248040000012</v>
      </c>
      <c r="AG999" s="119">
        <f t="shared" si="139"/>
        <v>0</v>
      </c>
      <c r="AH999" s="120">
        <f t="shared" si="140"/>
        <v>0</v>
      </c>
      <c r="AI999" s="121">
        <f t="shared" si="141"/>
        <v>0</v>
      </c>
      <c r="AJ999" s="122" t="str">
        <f>+C999</f>
        <v>TAIWAN</v>
      </c>
      <c r="AK999" s="122" t="str">
        <f>IF(ISNA(VLOOKUP(postponeList!D999,[1]Sheet!$A$2:$B$12,2,FALSE))," ",(VLOOKUP(postponeList!D999,[1]Sheet!$A$2:$B$12,2,FALSE)))</f>
        <v>PESGD</v>
      </c>
      <c r="AL999" s="122" t="str">
        <f>IF(ISNA(VLOOKUP(E999,[1]Sheet!$G$2:$H$40,2,FALSE))," ",VLOOKUP(E999,[1]Sheet!$G$2:$H$40,2,FALSE))</f>
        <v>PSTW</v>
      </c>
      <c r="AM999" s="122" t="str">
        <f>IF(ISNA(VLOOKUP(G999,[1]Sheet!$K$2:$L$159,2,FALSE))," ",(VLOOKUP(G999,[1]Sheet!$K$2:$L$159,2,FALSE)))</f>
        <v>PSTW</v>
      </c>
      <c r="AN999" s="122" t="str">
        <f>IF(ISNA(VLOOKUP(I999&amp;C999,[1]Sheet!$D$2:$E$228,2,FALSE))," ",VLOOKUP(I999&amp;C999,[1]Sheet!$D$2:$E$228,2,FALSE))</f>
        <v>Kit, Eva</v>
      </c>
      <c r="AO999" s="122" t="str">
        <f>+I999&amp;C999</f>
        <v>PANTAIWAN</v>
      </c>
      <c r="AP999" s="122" t="str">
        <f>C999&amp;D999&amp;E999&amp;G999&amp;I999&amp;O999</f>
        <v>TAIWAN3210020341949PANMAR</v>
      </c>
      <c r="AQ999" s="122" t="str">
        <f>B999&amp;D999&amp;N999</f>
        <v>SOUTH EAST ASIA32100ERV</v>
      </c>
      <c r="AR999" s="123" t="str">
        <f>+D999&amp;J999</f>
        <v>32100SE</v>
      </c>
      <c r="AS999" s="124" t="str">
        <f t="shared" si="142"/>
        <v>Ves</v>
      </c>
      <c r="AT999" s="125" t="str">
        <f t="shared" si="143"/>
        <v>FY-15ZY1W</v>
      </c>
      <c r="AU999" s="125" t="str">
        <f>IF(NOT(AT999=""),VLOOKUP(AT999,[1]PSI_Category!A:B,2,0),"")</f>
        <v>ERV</v>
      </c>
      <c r="AV999" s="125" t="s">
        <v>387</v>
      </c>
      <c r="AW999" s="125" t="s">
        <v>387</v>
      </c>
      <c r="AX999" s="125" t="s">
        <v>387</v>
      </c>
    </row>
    <row r="1000" spans="2:50" s="103" customFormat="1" ht="11.4" customHeight="1" x14ac:dyDescent="0.3">
      <c r="B1000" s="104" t="s">
        <v>1866</v>
      </c>
      <c r="C1000" s="105" t="s">
        <v>2818</v>
      </c>
      <c r="D1000" s="106">
        <v>32100</v>
      </c>
      <c r="E1000" s="107">
        <v>2034</v>
      </c>
      <c r="F1000" s="105" t="s">
        <v>2819</v>
      </c>
      <c r="G1000" s="107">
        <v>1949</v>
      </c>
      <c r="H1000" s="105" t="s">
        <v>2820</v>
      </c>
      <c r="I1000" s="105" t="s">
        <v>298</v>
      </c>
      <c r="J1000" s="107" t="s">
        <v>293</v>
      </c>
      <c r="K1000" s="105">
        <v>92011848</v>
      </c>
      <c r="L1000" s="105" t="s">
        <v>2821</v>
      </c>
      <c r="M1000" s="105" t="s">
        <v>2857</v>
      </c>
      <c r="N1000" s="105" t="s">
        <v>387</v>
      </c>
      <c r="O1000" s="108" t="s">
        <v>160</v>
      </c>
      <c r="P1000" s="109" t="s">
        <v>1767</v>
      </c>
      <c r="Q1000" s="110"/>
      <c r="R1000" s="110"/>
      <c r="S1000" s="110"/>
      <c r="T1000" s="110"/>
      <c r="U1000" s="111"/>
      <c r="V1000" s="111"/>
      <c r="W1000" s="112"/>
      <c r="X1000" s="113"/>
      <c r="Y1000" s="114" t="s">
        <v>285</v>
      </c>
      <c r="Z1000" s="115">
        <v>1223.25</v>
      </c>
      <c r="AA1000" s="116">
        <v>11</v>
      </c>
      <c r="AB1000" s="117">
        <f t="shared" si="135"/>
        <v>13455.75</v>
      </c>
      <c r="AC1000" s="117">
        <f t="shared" si="136"/>
        <v>105.24414862500001</v>
      </c>
      <c r="AD1000" s="118"/>
      <c r="AE1000" s="117">
        <f t="shared" si="137"/>
        <v>0</v>
      </c>
      <c r="AF1000" s="117">
        <f t="shared" si="138"/>
        <v>0</v>
      </c>
      <c r="AG1000" s="119">
        <f t="shared" si="139"/>
        <v>11</v>
      </c>
      <c r="AH1000" s="120">
        <f t="shared" si="140"/>
        <v>13455.75</v>
      </c>
      <c r="AI1000" s="121">
        <f t="shared" si="141"/>
        <v>105.24414862500001</v>
      </c>
      <c r="AJ1000" s="122" t="str">
        <f>+C1000</f>
        <v>TAIWAN</v>
      </c>
      <c r="AK1000" s="122" t="str">
        <f>IF(ISNA(VLOOKUP(postponeList!D1000,[1]Sheet!$A$2:$B$12,2,FALSE))," ",(VLOOKUP(postponeList!D1000,[1]Sheet!$A$2:$B$12,2,FALSE)))</f>
        <v>PESGD</v>
      </c>
      <c r="AL1000" s="122" t="str">
        <f>IF(ISNA(VLOOKUP(E1000,[1]Sheet!$G$2:$H$40,2,FALSE))," ",VLOOKUP(E1000,[1]Sheet!$G$2:$H$40,2,FALSE))</f>
        <v>PSTW</v>
      </c>
      <c r="AM1000" s="122" t="str">
        <f>IF(ISNA(VLOOKUP(G1000,[1]Sheet!$K$2:$L$159,2,FALSE))," ",(VLOOKUP(G1000,[1]Sheet!$K$2:$L$159,2,FALSE)))</f>
        <v>PSTW</v>
      </c>
      <c r="AN1000" s="122" t="str">
        <f>IF(ISNA(VLOOKUP(I1000&amp;C1000,[1]Sheet!$D$2:$E$228,2,FALSE))," ",VLOOKUP(I1000&amp;C1000,[1]Sheet!$D$2:$E$228,2,FALSE))</f>
        <v>Kit, Eva</v>
      </c>
      <c r="AO1000" s="122" t="str">
        <f>+I1000&amp;C1000</f>
        <v>PANTAIWAN</v>
      </c>
      <c r="AP1000" s="122" t="str">
        <f>C1000&amp;D1000&amp;E1000&amp;G1000&amp;I1000&amp;O1000</f>
        <v>TAIWAN3210020341949PANMAR</v>
      </c>
      <c r="AQ1000" s="122" t="str">
        <f>B1000&amp;D1000&amp;N1000</f>
        <v>SOUTH EAST ASIA32100ERV</v>
      </c>
      <c r="AR1000" s="123" t="str">
        <f>+D1000&amp;J1000</f>
        <v>32100SE</v>
      </c>
      <c r="AS1000" s="124" t="str">
        <f t="shared" si="142"/>
        <v/>
      </c>
      <c r="AT1000" s="125" t="str">
        <f t="shared" si="143"/>
        <v>FY-1KZY1W</v>
      </c>
      <c r="AU1000" s="125" t="e">
        <f>IF(NOT(AT1000=""),VLOOKUP(AT1000,[1]PSI_Category!A:B,2,0),"")</f>
        <v>#N/A</v>
      </c>
      <c r="AV1000" s="125" t="s">
        <v>387</v>
      </c>
      <c r="AW1000" s="125" t="s">
        <v>387</v>
      </c>
      <c r="AX1000" s="125" t="s">
        <v>387</v>
      </c>
    </row>
    <row r="1001" spans="2:50" s="103" customFormat="1" ht="11.4" customHeight="1" x14ac:dyDescent="0.3">
      <c r="B1001" s="104" t="s">
        <v>1866</v>
      </c>
      <c r="C1001" s="105" t="s">
        <v>2818</v>
      </c>
      <c r="D1001" s="106">
        <v>32100</v>
      </c>
      <c r="E1001" s="107">
        <v>2034</v>
      </c>
      <c r="F1001" s="105" t="s">
        <v>2819</v>
      </c>
      <c r="G1001" s="107">
        <v>1949</v>
      </c>
      <c r="H1001" s="105" t="s">
        <v>2820</v>
      </c>
      <c r="I1001" s="105" t="s">
        <v>298</v>
      </c>
      <c r="J1001" s="107" t="s">
        <v>293</v>
      </c>
      <c r="K1001" s="105">
        <v>92011848</v>
      </c>
      <c r="L1001" s="105" t="s">
        <v>2821</v>
      </c>
      <c r="M1001" s="105" t="s">
        <v>2858</v>
      </c>
      <c r="N1001" s="105" t="s">
        <v>387</v>
      </c>
      <c r="O1001" s="108" t="s">
        <v>160</v>
      </c>
      <c r="P1001" s="109" t="s">
        <v>1767</v>
      </c>
      <c r="Q1001" s="110">
        <v>45376</v>
      </c>
      <c r="R1001" s="110"/>
      <c r="S1001" s="110">
        <v>45378</v>
      </c>
      <c r="T1001" s="110"/>
      <c r="U1001" s="111" t="s">
        <v>2002</v>
      </c>
      <c r="V1001" s="111" t="s">
        <v>2103</v>
      </c>
      <c r="W1001" s="112"/>
      <c r="X1001" s="113"/>
      <c r="Y1001" s="114" t="s">
        <v>285</v>
      </c>
      <c r="Z1001" s="115">
        <v>542.22</v>
      </c>
      <c r="AA1001" s="116">
        <v>30</v>
      </c>
      <c r="AB1001" s="117">
        <f t="shared" si="135"/>
        <v>16266.6</v>
      </c>
      <c r="AC1001" s="117">
        <f t="shared" si="136"/>
        <v>127.22921190000001</v>
      </c>
      <c r="AD1001" s="118">
        <v>30</v>
      </c>
      <c r="AE1001" s="117">
        <f t="shared" si="137"/>
        <v>16266.6</v>
      </c>
      <c r="AF1001" s="117">
        <f t="shared" si="138"/>
        <v>127.22921190000001</v>
      </c>
      <c r="AG1001" s="119">
        <f t="shared" si="139"/>
        <v>0</v>
      </c>
      <c r="AH1001" s="120">
        <f t="shared" si="140"/>
        <v>0</v>
      </c>
      <c r="AI1001" s="121">
        <f t="shared" si="141"/>
        <v>0</v>
      </c>
      <c r="AJ1001" s="122" t="str">
        <f>+C1001</f>
        <v>TAIWAN</v>
      </c>
      <c r="AK1001" s="122" t="str">
        <f>IF(ISNA(VLOOKUP(postponeList!D1001,[1]Sheet!$A$2:$B$12,2,FALSE))," ",(VLOOKUP(postponeList!D1001,[1]Sheet!$A$2:$B$12,2,FALSE)))</f>
        <v>PESGD</v>
      </c>
      <c r="AL1001" s="122" t="str">
        <f>IF(ISNA(VLOOKUP(E1001,[1]Sheet!$G$2:$H$40,2,FALSE))," ",VLOOKUP(E1001,[1]Sheet!$G$2:$H$40,2,FALSE))</f>
        <v>PSTW</v>
      </c>
      <c r="AM1001" s="122" t="str">
        <f>IF(ISNA(VLOOKUP(G1001,[1]Sheet!$K$2:$L$159,2,FALSE))," ",(VLOOKUP(G1001,[1]Sheet!$K$2:$L$159,2,FALSE)))</f>
        <v>PSTW</v>
      </c>
      <c r="AN1001" s="122" t="str">
        <f>IF(ISNA(VLOOKUP(I1001&amp;C1001,[1]Sheet!$D$2:$E$228,2,FALSE))," ",VLOOKUP(I1001&amp;C1001,[1]Sheet!$D$2:$E$228,2,FALSE))</f>
        <v>Kit, Eva</v>
      </c>
      <c r="AO1001" s="122" t="str">
        <f>+I1001&amp;C1001</f>
        <v>PANTAIWAN</v>
      </c>
      <c r="AP1001" s="122" t="str">
        <f>C1001&amp;D1001&amp;E1001&amp;G1001&amp;I1001&amp;O1001</f>
        <v>TAIWAN3210020341949PANMAR</v>
      </c>
      <c r="AQ1001" s="122" t="str">
        <f>B1001&amp;D1001&amp;N1001</f>
        <v>SOUTH EAST ASIA32100ERV</v>
      </c>
      <c r="AR1001" s="123" t="str">
        <f>+D1001&amp;J1001</f>
        <v>32100SE</v>
      </c>
      <c r="AS1001" s="124" t="str">
        <f t="shared" si="142"/>
        <v>Ves</v>
      </c>
      <c r="AT1001" s="125" t="str">
        <f t="shared" si="143"/>
        <v>FY-25ZY1W</v>
      </c>
      <c r="AU1001" s="125" t="str">
        <f>IF(NOT(AT1001=""),VLOOKUP(AT1001,[1]PSI_Category!A:B,2,0),"")</f>
        <v>ERV</v>
      </c>
      <c r="AV1001" s="125" t="s">
        <v>387</v>
      </c>
      <c r="AW1001" s="125" t="s">
        <v>387</v>
      </c>
      <c r="AX1001" s="125" t="s">
        <v>387</v>
      </c>
    </row>
    <row r="1002" spans="2:50" s="103" customFormat="1" ht="11.4" customHeight="1" x14ac:dyDescent="0.3">
      <c r="B1002" s="104" t="s">
        <v>1866</v>
      </c>
      <c r="C1002" s="105" t="s">
        <v>2818</v>
      </c>
      <c r="D1002" s="106">
        <v>32100</v>
      </c>
      <c r="E1002" s="107">
        <v>2034</v>
      </c>
      <c r="F1002" s="105" t="s">
        <v>2819</v>
      </c>
      <c r="G1002" s="107">
        <v>1949</v>
      </c>
      <c r="H1002" s="105" t="s">
        <v>2820</v>
      </c>
      <c r="I1002" s="105" t="s">
        <v>298</v>
      </c>
      <c r="J1002" s="107" t="s">
        <v>293</v>
      </c>
      <c r="K1002" s="105">
        <v>92011848</v>
      </c>
      <c r="L1002" s="105" t="s">
        <v>2821</v>
      </c>
      <c r="M1002" s="105" t="s">
        <v>2859</v>
      </c>
      <c r="N1002" s="105" t="s">
        <v>387</v>
      </c>
      <c r="O1002" s="108" t="s">
        <v>160</v>
      </c>
      <c r="P1002" s="109" t="s">
        <v>1767</v>
      </c>
      <c r="Q1002" s="110"/>
      <c r="R1002" s="110"/>
      <c r="S1002" s="110"/>
      <c r="T1002" s="110"/>
      <c r="U1002" s="111"/>
      <c r="V1002" s="111"/>
      <c r="W1002" s="112"/>
      <c r="X1002" s="113"/>
      <c r="Y1002" s="114" t="s">
        <v>285</v>
      </c>
      <c r="Z1002" s="115">
        <v>1116.1500000000001</v>
      </c>
      <c r="AA1002" s="116">
        <v>7</v>
      </c>
      <c r="AB1002" s="117">
        <f t="shared" si="135"/>
        <v>7813.0500000000011</v>
      </c>
      <c r="AC1002" s="117">
        <f t="shared" si="136"/>
        <v>61.109770575000013</v>
      </c>
      <c r="AD1002" s="118"/>
      <c r="AE1002" s="117">
        <f t="shared" si="137"/>
        <v>0</v>
      </c>
      <c r="AF1002" s="117">
        <f t="shared" si="138"/>
        <v>0</v>
      </c>
      <c r="AG1002" s="119">
        <f t="shared" si="139"/>
        <v>7</v>
      </c>
      <c r="AH1002" s="120">
        <f t="shared" si="140"/>
        <v>7813.0500000000011</v>
      </c>
      <c r="AI1002" s="121">
        <f t="shared" si="141"/>
        <v>61.109770575000013</v>
      </c>
      <c r="AJ1002" s="122" t="str">
        <f>+C1002</f>
        <v>TAIWAN</v>
      </c>
      <c r="AK1002" s="122" t="str">
        <f>IF(ISNA(VLOOKUP(postponeList!D1002,[1]Sheet!$A$2:$B$12,2,FALSE))," ",(VLOOKUP(postponeList!D1002,[1]Sheet!$A$2:$B$12,2,FALSE)))</f>
        <v>PESGD</v>
      </c>
      <c r="AL1002" s="122" t="str">
        <f>IF(ISNA(VLOOKUP(E1002,[1]Sheet!$G$2:$H$40,2,FALSE))," ",VLOOKUP(E1002,[1]Sheet!$G$2:$H$40,2,FALSE))</f>
        <v>PSTW</v>
      </c>
      <c r="AM1002" s="122" t="str">
        <f>IF(ISNA(VLOOKUP(G1002,[1]Sheet!$K$2:$L$159,2,FALSE))," ",(VLOOKUP(G1002,[1]Sheet!$K$2:$L$159,2,FALSE)))</f>
        <v>PSTW</v>
      </c>
      <c r="AN1002" s="122" t="str">
        <f>IF(ISNA(VLOOKUP(I1002&amp;C1002,[1]Sheet!$D$2:$E$228,2,FALSE))," ",VLOOKUP(I1002&amp;C1002,[1]Sheet!$D$2:$E$228,2,FALSE))</f>
        <v>Kit, Eva</v>
      </c>
      <c r="AO1002" s="122" t="str">
        <f>+I1002&amp;C1002</f>
        <v>PANTAIWAN</v>
      </c>
      <c r="AP1002" s="122" t="str">
        <f>C1002&amp;D1002&amp;E1002&amp;G1002&amp;I1002&amp;O1002</f>
        <v>TAIWAN3210020341949PANMAR</v>
      </c>
      <c r="AQ1002" s="122" t="str">
        <f>B1002&amp;D1002&amp;N1002</f>
        <v>SOUTH EAST ASIA32100ERV</v>
      </c>
      <c r="AR1002" s="123" t="str">
        <f>+D1002&amp;J1002</f>
        <v>32100SE</v>
      </c>
      <c r="AS1002" s="124" t="str">
        <f t="shared" si="142"/>
        <v/>
      </c>
      <c r="AT1002" s="125" t="str">
        <f t="shared" si="143"/>
        <v>FY-80ZY1W</v>
      </c>
      <c r="AU1002" s="125" t="e">
        <f>IF(NOT(AT1002=""),VLOOKUP(AT1002,[1]PSI_Category!A:B,2,0),"")</f>
        <v>#N/A</v>
      </c>
      <c r="AV1002" s="125" t="s">
        <v>387</v>
      </c>
      <c r="AW1002" s="125" t="s">
        <v>387</v>
      </c>
      <c r="AX1002" s="125" t="s">
        <v>387</v>
      </c>
    </row>
    <row r="1003" spans="2:50" s="103" customFormat="1" ht="11.4" customHeight="1" x14ac:dyDescent="0.3">
      <c r="B1003" s="104" t="s">
        <v>1866</v>
      </c>
      <c r="C1003" s="105" t="s">
        <v>294</v>
      </c>
      <c r="D1003" s="106">
        <v>31400</v>
      </c>
      <c r="E1003" s="107">
        <v>2051</v>
      </c>
      <c r="F1003" s="105" t="s">
        <v>1999</v>
      </c>
      <c r="G1003" s="107">
        <v>2051</v>
      </c>
      <c r="H1003" s="105" t="s">
        <v>1999</v>
      </c>
      <c r="I1003" s="105" t="s">
        <v>298</v>
      </c>
      <c r="J1003" s="107" t="s">
        <v>293</v>
      </c>
      <c r="K1003" s="105">
        <v>92011595</v>
      </c>
      <c r="L1003" s="105" t="s">
        <v>2010</v>
      </c>
      <c r="M1003" s="105" t="s">
        <v>2860</v>
      </c>
      <c r="N1003" s="105" t="s">
        <v>1809</v>
      </c>
      <c r="O1003" s="108" t="s">
        <v>160</v>
      </c>
      <c r="P1003" s="109" t="s">
        <v>1767</v>
      </c>
      <c r="Q1003" s="110">
        <v>45376</v>
      </c>
      <c r="R1003" s="110"/>
      <c r="S1003" s="110">
        <v>45378</v>
      </c>
      <c r="T1003" s="110"/>
      <c r="U1003" s="111" t="s">
        <v>2002</v>
      </c>
      <c r="V1003" s="111" t="s">
        <v>2003</v>
      </c>
      <c r="W1003" s="112"/>
      <c r="X1003" s="113"/>
      <c r="Y1003" s="114" t="s">
        <v>285</v>
      </c>
      <c r="Z1003" s="115">
        <v>28.08</v>
      </c>
      <c r="AA1003" s="116">
        <v>20</v>
      </c>
      <c r="AB1003" s="117">
        <f t="shared" si="135"/>
        <v>561.59999999999991</v>
      </c>
      <c r="AC1003" s="117">
        <f t="shared" si="136"/>
        <v>4.392554399999999</v>
      </c>
      <c r="AD1003" s="118">
        <v>20</v>
      </c>
      <c r="AE1003" s="117">
        <f t="shared" si="137"/>
        <v>561.59999999999991</v>
      </c>
      <c r="AF1003" s="117">
        <f t="shared" si="138"/>
        <v>4.392554399999999</v>
      </c>
      <c r="AG1003" s="119">
        <f t="shared" si="139"/>
        <v>0</v>
      </c>
      <c r="AH1003" s="120">
        <f t="shared" si="140"/>
        <v>0</v>
      </c>
      <c r="AI1003" s="121">
        <f t="shared" si="141"/>
        <v>0</v>
      </c>
      <c r="AJ1003" s="122" t="str">
        <f>+C1003</f>
        <v>THAILAND</v>
      </c>
      <c r="AK1003" s="122" t="str">
        <f>IF(ISNA(VLOOKUP(postponeList!D1003,[1]Sheet!$A$2:$B$12,2,FALSE))," ",(VLOOKUP(postponeList!D1003,[1]Sheet!$A$2:$B$12,2,FALSE)))</f>
        <v>PEWVN</v>
      </c>
      <c r="AL1003" s="122" t="str">
        <f>IF(ISNA(VLOOKUP(E1003,[1]Sheet!$G$2:$H$40,2,FALSE))," ",VLOOKUP(E1003,[1]Sheet!$G$2:$H$40,2,FALSE))</f>
        <v>PSTH</v>
      </c>
      <c r="AM1003" s="122" t="str">
        <f>IF(ISNA(VLOOKUP(G1003,[1]Sheet!$K$2:$L$159,2,FALSE))," ",(VLOOKUP(G1003,[1]Sheet!$K$2:$L$159,2,FALSE)))</f>
        <v>PSTH</v>
      </c>
      <c r="AN1003" s="122" t="str">
        <f>IF(ISNA(VLOOKUP(I1003&amp;C1003,[1]Sheet!$D$2:$E$228,2,FALSE))," ",VLOOKUP(I1003&amp;C1003,[1]Sheet!$D$2:$E$228,2,FALSE))</f>
        <v>Daniel, Leo, Kitazawa</v>
      </c>
      <c r="AO1003" s="122" t="str">
        <f>+I1003&amp;C1003</f>
        <v>PANTHAILAND</v>
      </c>
      <c r="AP1003" s="122" t="str">
        <f>C1003&amp;D1003&amp;E1003&amp;G1003&amp;I1003&amp;O1003</f>
        <v>THAILAND3140020512051PANMAR</v>
      </c>
      <c r="AQ1003" s="122" t="str">
        <f>B1003&amp;D1003&amp;N1003</f>
        <v xml:space="preserve">SOUTH EAST ASIA31400VF </v>
      </c>
      <c r="AR1003" s="123" t="str">
        <f>+D1003&amp;J1003</f>
        <v>31400SE</v>
      </c>
      <c r="AS1003" s="124" t="str">
        <f t="shared" si="142"/>
        <v>Pro</v>
      </c>
      <c r="AT1003" s="125" t="str">
        <f t="shared" si="143"/>
        <v>FV-30AL106Y</v>
      </c>
      <c r="AU1003" s="125" t="e">
        <f>IF(NOT(AT1003=""),VLOOKUP(AT1003,[1]PSI_Category!A:B,2,0),"")</f>
        <v>#N/A</v>
      </c>
      <c r="AV1003" s="125" t="s">
        <v>533</v>
      </c>
      <c r="AW1003" s="125" t="s">
        <v>1726</v>
      </c>
      <c r="AX1003" s="125" t="s">
        <v>533</v>
      </c>
    </row>
    <row r="1004" spans="2:50" s="103" customFormat="1" ht="11.4" customHeight="1" x14ac:dyDescent="0.3">
      <c r="B1004" s="104" t="s">
        <v>1866</v>
      </c>
      <c r="C1004" s="105" t="s">
        <v>294</v>
      </c>
      <c r="D1004" s="106">
        <v>31400</v>
      </c>
      <c r="E1004" s="107">
        <v>2051</v>
      </c>
      <c r="F1004" s="105" t="s">
        <v>1999</v>
      </c>
      <c r="G1004" s="107">
        <v>2051</v>
      </c>
      <c r="H1004" s="105" t="s">
        <v>1999</v>
      </c>
      <c r="I1004" s="105" t="s">
        <v>298</v>
      </c>
      <c r="J1004" s="107" t="s">
        <v>293</v>
      </c>
      <c r="K1004" s="105">
        <v>92011557</v>
      </c>
      <c r="L1004" s="105">
        <v>7931014393</v>
      </c>
      <c r="M1004" s="105" t="s">
        <v>2861</v>
      </c>
      <c r="N1004" s="105" t="s">
        <v>1809</v>
      </c>
      <c r="O1004" s="108" t="s">
        <v>160</v>
      </c>
      <c r="P1004" s="109" t="s">
        <v>1767</v>
      </c>
      <c r="Q1004" s="110">
        <v>45373</v>
      </c>
      <c r="R1004" s="110"/>
      <c r="S1004" s="110">
        <v>45378</v>
      </c>
      <c r="T1004" s="110">
        <v>45376</v>
      </c>
      <c r="U1004" s="111" t="s">
        <v>2023</v>
      </c>
      <c r="V1004" s="111" t="s">
        <v>2103</v>
      </c>
      <c r="W1004" s="112"/>
      <c r="X1004" s="113"/>
      <c r="Y1004" s="114" t="s">
        <v>285</v>
      </c>
      <c r="Z1004" s="115">
        <v>12.21</v>
      </c>
      <c r="AA1004" s="116">
        <v>450</v>
      </c>
      <c r="AB1004" s="117">
        <f t="shared" si="135"/>
        <v>5494.5</v>
      </c>
      <c r="AC1004" s="117">
        <f t="shared" si="136"/>
        <v>42.975231749999999</v>
      </c>
      <c r="AD1004" s="118">
        <v>450</v>
      </c>
      <c r="AE1004" s="117">
        <f t="shared" si="137"/>
        <v>5494.5</v>
      </c>
      <c r="AF1004" s="117">
        <f t="shared" si="138"/>
        <v>42.975231749999999</v>
      </c>
      <c r="AG1004" s="119">
        <f t="shared" si="139"/>
        <v>0</v>
      </c>
      <c r="AH1004" s="120">
        <f t="shared" si="140"/>
        <v>0</v>
      </c>
      <c r="AI1004" s="121">
        <f t="shared" si="141"/>
        <v>0</v>
      </c>
      <c r="AJ1004" s="122" t="str">
        <f>+C1004</f>
        <v>THAILAND</v>
      </c>
      <c r="AK1004" s="122" t="str">
        <f>IF(ISNA(VLOOKUP(postponeList!D1004,[1]Sheet!$A$2:$B$12,2,FALSE))," ",(VLOOKUP(postponeList!D1004,[1]Sheet!$A$2:$B$12,2,FALSE)))</f>
        <v>PEWVN</v>
      </c>
      <c r="AL1004" s="122" t="str">
        <f>IF(ISNA(VLOOKUP(E1004,[1]Sheet!$G$2:$H$40,2,FALSE))," ",VLOOKUP(E1004,[1]Sheet!$G$2:$H$40,2,FALSE))</f>
        <v>PSTH</v>
      </c>
      <c r="AM1004" s="122" t="str">
        <f>IF(ISNA(VLOOKUP(G1004,[1]Sheet!$K$2:$L$159,2,FALSE))," ",(VLOOKUP(G1004,[1]Sheet!$K$2:$L$159,2,FALSE)))</f>
        <v>PSTH</v>
      </c>
      <c r="AN1004" s="122" t="str">
        <f>IF(ISNA(VLOOKUP(I1004&amp;C1004,[1]Sheet!$D$2:$E$228,2,FALSE))," ",VLOOKUP(I1004&amp;C1004,[1]Sheet!$D$2:$E$228,2,FALSE))</f>
        <v>Daniel, Leo, Kitazawa</v>
      </c>
      <c r="AO1004" s="122" t="str">
        <f>+I1004&amp;C1004</f>
        <v>PANTHAILAND</v>
      </c>
      <c r="AP1004" s="122" t="str">
        <f>C1004&amp;D1004&amp;E1004&amp;G1004&amp;I1004&amp;O1004</f>
        <v>THAILAND3140020512051PANMAR</v>
      </c>
      <c r="AQ1004" s="122" t="str">
        <f>B1004&amp;D1004&amp;N1004</f>
        <v xml:space="preserve">SOUTH EAST ASIA31400VF </v>
      </c>
      <c r="AR1004" s="123" t="str">
        <f>+D1004&amp;J1004</f>
        <v>31400SE</v>
      </c>
      <c r="AS1004" s="124" t="str">
        <f t="shared" si="142"/>
        <v>Ves</v>
      </c>
      <c r="AT1004" s="125" t="str">
        <f t="shared" si="143"/>
        <v>FV-10EGK206Y</v>
      </c>
      <c r="AU1004" s="125" t="e">
        <f>IF(NOT(AT1004=""),VLOOKUP(AT1004,[1]PSI_Category!A:B,2,0),"")</f>
        <v>#N/A</v>
      </c>
      <c r="AV1004" s="125" t="s">
        <v>543</v>
      </c>
      <c r="AW1004" s="125" t="s">
        <v>543</v>
      </c>
      <c r="AX1004" s="125" t="s">
        <v>543</v>
      </c>
    </row>
    <row r="1005" spans="2:50" s="103" customFormat="1" ht="11.4" customHeight="1" x14ac:dyDescent="0.3">
      <c r="B1005" s="104" t="s">
        <v>1866</v>
      </c>
      <c r="C1005" s="105" t="s">
        <v>294</v>
      </c>
      <c r="D1005" s="106">
        <v>31400</v>
      </c>
      <c r="E1005" s="107">
        <v>2051</v>
      </c>
      <c r="F1005" s="105" t="s">
        <v>1999</v>
      </c>
      <c r="G1005" s="107">
        <v>2051</v>
      </c>
      <c r="H1005" s="105" t="s">
        <v>1999</v>
      </c>
      <c r="I1005" s="105" t="s">
        <v>298</v>
      </c>
      <c r="J1005" s="107" t="s">
        <v>293</v>
      </c>
      <c r="K1005" s="163">
        <v>92011557</v>
      </c>
      <c r="L1005" s="105">
        <v>7931014393</v>
      </c>
      <c r="M1005" s="105" t="s">
        <v>2861</v>
      </c>
      <c r="N1005" s="105" t="s">
        <v>1809</v>
      </c>
      <c r="O1005" s="108" t="s">
        <v>160</v>
      </c>
      <c r="P1005" s="109" t="s">
        <v>1767</v>
      </c>
      <c r="Q1005" s="110">
        <v>45373</v>
      </c>
      <c r="R1005" s="110">
        <v>45377</v>
      </c>
      <c r="S1005" s="110">
        <v>45378</v>
      </c>
      <c r="T1005" s="110"/>
      <c r="U1005" s="111" t="s">
        <v>2002</v>
      </c>
      <c r="V1005" s="111" t="s">
        <v>2003</v>
      </c>
      <c r="W1005" s="112"/>
      <c r="X1005" s="113"/>
      <c r="Y1005" s="114" t="s">
        <v>285</v>
      </c>
      <c r="Z1005" s="115">
        <v>12.21</v>
      </c>
      <c r="AA1005" s="116">
        <v>800</v>
      </c>
      <c r="AB1005" s="117">
        <f t="shared" si="135"/>
        <v>9768</v>
      </c>
      <c r="AC1005" s="117">
        <f t="shared" si="136"/>
        <v>76.400412000000003</v>
      </c>
      <c r="AD1005" s="118">
        <v>800</v>
      </c>
      <c r="AE1005" s="117">
        <f t="shared" si="137"/>
        <v>9768</v>
      </c>
      <c r="AF1005" s="117">
        <f t="shared" si="138"/>
        <v>76.400412000000003</v>
      </c>
      <c r="AG1005" s="119">
        <f t="shared" si="139"/>
        <v>0</v>
      </c>
      <c r="AH1005" s="120">
        <f t="shared" si="140"/>
        <v>0</v>
      </c>
      <c r="AI1005" s="121">
        <f t="shared" si="141"/>
        <v>0</v>
      </c>
      <c r="AJ1005" s="122" t="str">
        <f>+C1005</f>
        <v>THAILAND</v>
      </c>
      <c r="AK1005" s="122" t="str">
        <f>IF(ISNA(VLOOKUP(postponeList!D1005,[1]Sheet!$A$2:$B$12,2,FALSE))," ",(VLOOKUP(postponeList!D1005,[1]Sheet!$A$2:$B$12,2,FALSE)))</f>
        <v>PEWVN</v>
      </c>
      <c r="AL1005" s="122" t="str">
        <f>IF(ISNA(VLOOKUP(E1005,[1]Sheet!$G$2:$H$40,2,FALSE))," ",VLOOKUP(E1005,[1]Sheet!$G$2:$H$40,2,FALSE))</f>
        <v>PSTH</v>
      </c>
      <c r="AM1005" s="122" t="str">
        <f>IF(ISNA(VLOOKUP(G1005,[1]Sheet!$K$2:$L$159,2,FALSE))," ",(VLOOKUP(G1005,[1]Sheet!$K$2:$L$159,2,FALSE)))</f>
        <v>PSTH</v>
      </c>
      <c r="AN1005" s="122" t="str">
        <f>IF(ISNA(VLOOKUP(I1005&amp;C1005,[1]Sheet!$D$2:$E$228,2,FALSE))," ",VLOOKUP(I1005&amp;C1005,[1]Sheet!$D$2:$E$228,2,FALSE))</f>
        <v>Daniel, Leo, Kitazawa</v>
      </c>
      <c r="AO1005" s="122" t="str">
        <f>+I1005&amp;C1005</f>
        <v>PANTHAILAND</v>
      </c>
      <c r="AP1005" s="122" t="str">
        <f>C1005&amp;D1005&amp;E1005&amp;G1005&amp;I1005&amp;O1005</f>
        <v>THAILAND3140020512051PANMAR</v>
      </c>
      <c r="AQ1005" s="122" t="str">
        <f>B1005&amp;D1005&amp;N1005</f>
        <v xml:space="preserve">SOUTH EAST ASIA31400VF </v>
      </c>
      <c r="AR1005" s="123" t="str">
        <f>+D1005&amp;J1005</f>
        <v>31400SE</v>
      </c>
      <c r="AS1005" s="124" t="str">
        <f t="shared" si="142"/>
        <v>Pro</v>
      </c>
      <c r="AT1005" s="125" t="str">
        <f t="shared" si="143"/>
        <v>FV-10EGK206Y</v>
      </c>
      <c r="AU1005" s="125" t="e">
        <f>IF(NOT(AT1005=""),VLOOKUP(AT1005,[1]PSI_Category!A:B,2,0),"")</f>
        <v>#N/A</v>
      </c>
      <c r="AV1005" s="125" t="s">
        <v>543</v>
      </c>
      <c r="AW1005" s="125" t="s">
        <v>543</v>
      </c>
      <c r="AX1005" s="125" t="s">
        <v>543</v>
      </c>
    </row>
    <row r="1006" spans="2:50" s="103" customFormat="1" ht="11.4" customHeight="1" x14ac:dyDescent="0.3">
      <c r="B1006" s="104" t="s">
        <v>1866</v>
      </c>
      <c r="C1006" s="105" t="s">
        <v>294</v>
      </c>
      <c r="D1006" s="164">
        <v>31400</v>
      </c>
      <c r="E1006" s="107">
        <v>2051</v>
      </c>
      <c r="F1006" s="105" t="s">
        <v>1999</v>
      </c>
      <c r="G1006" s="107">
        <v>2051</v>
      </c>
      <c r="H1006" s="105" t="s">
        <v>1999</v>
      </c>
      <c r="I1006" s="105" t="s">
        <v>298</v>
      </c>
      <c r="J1006" s="107" t="s">
        <v>293</v>
      </c>
      <c r="K1006" s="105">
        <v>92011591</v>
      </c>
      <c r="L1006" s="105" t="s">
        <v>2000</v>
      </c>
      <c r="M1006" s="105" t="s">
        <v>2862</v>
      </c>
      <c r="N1006" s="105" t="s">
        <v>1831</v>
      </c>
      <c r="O1006" s="108" t="s">
        <v>160</v>
      </c>
      <c r="P1006" s="109" t="s">
        <v>1767</v>
      </c>
      <c r="Q1006" s="110">
        <v>45373</v>
      </c>
      <c r="R1006" s="110"/>
      <c r="S1006" s="110">
        <v>45378</v>
      </c>
      <c r="T1006" s="110">
        <v>45376</v>
      </c>
      <c r="U1006" s="111" t="s">
        <v>2023</v>
      </c>
      <c r="V1006" s="111" t="s">
        <v>2103</v>
      </c>
      <c r="W1006" s="112"/>
      <c r="X1006" s="113"/>
      <c r="Y1006" s="114" t="s">
        <v>285</v>
      </c>
      <c r="Z1006" s="115">
        <v>37.06</v>
      </c>
      <c r="AA1006" s="116">
        <v>700</v>
      </c>
      <c r="AB1006" s="117">
        <f t="shared" si="135"/>
        <v>25942</v>
      </c>
      <c r="AC1006" s="117">
        <f t="shared" si="136"/>
        <v>202.90535299999999</v>
      </c>
      <c r="AD1006" s="118">
        <v>700</v>
      </c>
      <c r="AE1006" s="117">
        <f t="shared" si="137"/>
        <v>25942</v>
      </c>
      <c r="AF1006" s="117">
        <f t="shared" si="138"/>
        <v>202.90535299999999</v>
      </c>
      <c r="AG1006" s="119">
        <f t="shared" si="139"/>
        <v>0</v>
      </c>
      <c r="AH1006" s="120">
        <f t="shared" si="140"/>
        <v>0</v>
      </c>
      <c r="AI1006" s="121">
        <f t="shared" si="141"/>
        <v>0</v>
      </c>
      <c r="AJ1006" s="122" t="str">
        <f>+C1006</f>
        <v>THAILAND</v>
      </c>
      <c r="AK1006" s="122" t="str">
        <f>IF(ISNA(VLOOKUP(postponeList!D1006,[1]Sheet!$A$2:$B$12,2,FALSE))," ",(VLOOKUP(postponeList!D1006,[1]Sheet!$A$2:$B$12,2,FALSE)))</f>
        <v>PEWVN</v>
      </c>
      <c r="AL1006" s="122" t="str">
        <f>IF(ISNA(VLOOKUP(E1006,[1]Sheet!$G$2:$H$40,2,FALSE))," ",VLOOKUP(E1006,[1]Sheet!$G$2:$H$40,2,FALSE))</f>
        <v>PSTH</v>
      </c>
      <c r="AM1006" s="122" t="str">
        <f>IF(ISNA(VLOOKUP(G1006,[1]Sheet!$K$2:$L$159,2,FALSE))," ",(VLOOKUP(G1006,[1]Sheet!$K$2:$L$159,2,FALSE)))</f>
        <v>PSTH</v>
      </c>
      <c r="AN1006" s="122" t="str">
        <f>IF(ISNA(VLOOKUP(I1006&amp;C1006,[1]Sheet!$D$2:$E$228,2,FALSE))," ",VLOOKUP(I1006&amp;C1006,[1]Sheet!$D$2:$E$228,2,FALSE))</f>
        <v>Daniel, Leo, Kitazawa</v>
      </c>
      <c r="AO1006" s="122" t="str">
        <f>+I1006&amp;C1006</f>
        <v>PANTHAILAND</v>
      </c>
      <c r="AP1006" s="122" t="str">
        <f>C1006&amp;D1006&amp;E1006&amp;G1006&amp;I1006&amp;O1006</f>
        <v>THAILAND3140020512051PANMAR</v>
      </c>
      <c r="AQ1006" s="122" t="str">
        <f>B1006&amp;D1006&amp;N1006</f>
        <v xml:space="preserve">SOUTH EAST ASIA31400CM </v>
      </c>
      <c r="AR1006" s="123" t="str">
        <f>+D1006&amp;J1006</f>
        <v>31400SE</v>
      </c>
      <c r="AS1006" s="124" t="str">
        <f t="shared" si="142"/>
        <v>Ves</v>
      </c>
      <c r="AT1006" s="125" t="str">
        <f t="shared" si="143"/>
        <v>FV-17CU906</v>
      </c>
      <c r="AU1006" s="125" t="str">
        <f>IF(NOT(AT1006=""),VLOOKUP(AT1006,[1]PSI_Category!A:B,2,0),"")</f>
        <v>C/M</v>
      </c>
      <c r="AV1006" s="125" t="s">
        <v>535</v>
      </c>
      <c r="AW1006" s="125" t="s">
        <v>535</v>
      </c>
      <c r="AX1006" s="125" t="s">
        <v>535</v>
      </c>
    </row>
    <row r="1007" spans="2:50" s="103" customFormat="1" ht="11.4" customHeight="1" x14ac:dyDescent="0.3">
      <c r="B1007" s="104" t="s">
        <v>1866</v>
      </c>
      <c r="C1007" s="105" t="s">
        <v>294</v>
      </c>
      <c r="D1007" s="106">
        <v>31400</v>
      </c>
      <c r="E1007" s="107">
        <v>2051</v>
      </c>
      <c r="F1007" s="105" t="s">
        <v>1999</v>
      </c>
      <c r="G1007" s="107">
        <v>2051</v>
      </c>
      <c r="H1007" s="105" t="s">
        <v>1999</v>
      </c>
      <c r="I1007" s="105" t="s">
        <v>298</v>
      </c>
      <c r="J1007" s="107" t="s">
        <v>293</v>
      </c>
      <c r="K1007" s="105">
        <v>92011591</v>
      </c>
      <c r="L1007" s="105" t="s">
        <v>2000</v>
      </c>
      <c r="M1007" s="105" t="s">
        <v>2863</v>
      </c>
      <c r="N1007" s="105" t="s">
        <v>1809</v>
      </c>
      <c r="O1007" s="108" t="s">
        <v>160</v>
      </c>
      <c r="P1007" s="109" t="s">
        <v>1767</v>
      </c>
      <c r="Q1007" s="110">
        <v>45373</v>
      </c>
      <c r="R1007" s="110"/>
      <c r="S1007" s="110">
        <v>45378</v>
      </c>
      <c r="T1007" s="110">
        <v>45376</v>
      </c>
      <c r="U1007" s="111" t="s">
        <v>2023</v>
      </c>
      <c r="V1007" s="111" t="s">
        <v>2103</v>
      </c>
      <c r="W1007" s="112"/>
      <c r="X1007" s="113"/>
      <c r="Y1007" s="114" t="s">
        <v>285</v>
      </c>
      <c r="Z1007" s="115">
        <v>16.48</v>
      </c>
      <c r="AA1007" s="116">
        <v>300</v>
      </c>
      <c r="AB1007" s="117">
        <f t="shared" si="135"/>
        <v>4944</v>
      </c>
      <c r="AC1007" s="117">
        <f t="shared" si="136"/>
        <v>38.669496000000002</v>
      </c>
      <c r="AD1007" s="118">
        <v>300</v>
      </c>
      <c r="AE1007" s="117">
        <f t="shared" si="137"/>
        <v>4944</v>
      </c>
      <c r="AF1007" s="117">
        <f t="shared" si="138"/>
        <v>38.669496000000002</v>
      </c>
      <c r="AG1007" s="119">
        <f t="shared" si="139"/>
        <v>0</v>
      </c>
      <c r="AH1007" s="120">
        <f t="shared" si="140"/>
        <v>0</v>
      </c>
      <c r="AI1007" s="121">
        <f t="shared" si="141"/>
        <v>0</v>
      </c>
      <c r="AJ1007" s="122" t="str">
        <f>+C1007</f>
        <v>THAILAND</v>
      </c>
      <c r="AK1007" s="122" t="str">
        <f>IF(ISNA(VLOOKUP(postponeList!D1007,[1]Sheet!$A$2:$B$12,2,FALSE))," ",(VLOOKUP(postponeList!D1007,[1]Sheet!$A$2:$B$12,2,FALSE)))</f>
        <v>PEWVN</v>
      </c>
      <c r="AL1007" s="122" t="str">
        <f>IF(ISNA(VLOOKUP(E1007,[1]Sheet!$G$2:$H$40,2,FALSE))," ",VLOOKUP(E1007,[1]Sheet!$G$2:$H$40,2,FALSE))</f>
        <v>PSTH</v>
      </c>
      <c r="AM1007" s="122" t="str">
        <f>IF(ISNA(VLOOKUP(G1007,[1]Sheet!$K$2:$L$159,2,FALSE))," ",(VLOOKUP(G1007,[1]Sheet!$K$2:$L$159,2,FALSE)))</f>
        <v>PSTH</v>
      </c>
      <c r="AN1007" s="122" t="str">
        <f>IF(ISNA(VLOOKUP(I1007&amp;C1007,[1]Sheet!$D$2:$E$228,2,FALSE))," ",VLOOKUP(I1007&amp;C1007,[1]Sheet!$D$2:$E$228,2,FALSE))</f>
        <v>Daniel, Leo, Kitazawa</v>
      </c>
      <c r="AO1007" s="122" t="str">
        <f>+I1007&amp;C1007</f>
        <v>PANTHAILAND</v>
      </c>
      <c r="AP1007" s="122" t="str">
        <f>C1007&amp;D1007&amp;E1007&amp;G1007&amp;I1007&amp;O1007</f>
        <v>THAILAND3140020512051PANMAR</v>
      </c>
      <c r="AQ1007" s="122" t="str">
        <f>B1007&amp;D1007&amp;N1007</f>
        <v xml:space="preserve">SOUTH EAST ASIA31400VF </v>
      </c>
      <c r="AR1007" s="123" t="str">
        <f>+D1007&amp;J1007</f>
        <v>31400SE</v>
      </c>
      <c r="AS1007" s="124" t="str">
        <f t="shared" si="142"/>
        <v>Ves</v>
      </c>
      <c r="AT1007" s="125" t="str">
        <f t="shared" si="143"/>
        <v>FV-20TGU606</v>
      </c>
      <c r="AU1007" s="125" t="str">
        <f>IF(NOT(AT1007=""),VLOOKUP(AT1007,[1]PSI_Category!A:B,2,0),"")</f>
        <v>V/F</v>
      </c>
      <c r="AV1007" s="125" t="s">
        <v>533</v>
      </c>
      <c r="AW1007" s="125" t="s">
        <v>533</v>
      </c>
      <c r="AX1007" s="125" t="s">
        <v>533</v>
      </c>
    </row>
    <row r="1008" spans="2:50" s="103" customFormat="1" ht="11.4" customHeight="1" x14ac:dyDescent="0.3">
      <c r="B1008" s="104" t="s">
        <v>1866</v>
      </c>
      <c r="C1008" s="105" t="s">
        <v>294</v>
      </c>
      <c r="D1008" s="106">
        <v>31400</v>
      </c>
      <c r="E1008" s="107">
        <v>2051</v>
      </c>
      <c r="F1008" s="105" t="s">
        <v>1999</v>
      </c>
      <c r="G1008" s="107">
        <v>2051</v>
      </c>
      <c r="H1008" s="105" t="s">
        <v>1999</v>
      </c>
      <c r="I1008" s="105" t="s">
        <v>298</v>
      </c>
      <c r="J1008" s="107" t="s">
        <v>293</v>
      </c>
      <c r="K1008" s="105">
        <v>92011591</v>
      </c>
      <c r="L1008" s="105" t="s">
        <v>2000</v>
      </c>
      <c r="M1008" s="105" t="s">
        <v>2864</v>
      </c>
      <c r="N1008" s="105" t="s">
        <v>1831</v>
      </c>
      <c r="O1008" s="108" t="s">
        <v>160</v>
      </c>
      <c r="P1008" s="109" t="s">
        <v>1767</v>
      </c>
      <c r="Q1008" s="110">
        <v>45373</v>
      </c>
      <c r="R1008" s="110"/>
      <c r="S1008" s="110">
        <v>45378</v>
      </c>
      <c r="T1008" s="110">
        <v>45376</v>
      </c>
      <c r="U1008" s="111" t="s">
        <v>2023</v>
      </c>
      <c r="V1008" s="111" t="s">
        <v>2103</v>
      </c>
      <c r="W1008" s="112"/>
      <c r="X1008" s="113"/>
      <c r="Y1008" s="114" t="s">
        <v>285</v>
      </c>
      <c r="Z1008" s="115">
        <v>61.89</v>
      </c>
      <c r="AA1008" s="116">
        <v>70</v>
      </c>
      <c r="AB1008" s="117">
        <f t="shared" si="135"/>
        <v>4332.3</v>
      </c>
      <c r="AC1008" s="117">
        <f t="shared" si="136"/>
        <v>33.885084450000001</v>
      </c>
      <c r="AD1008" s="118">
        <v>70</v>
      </c>
      <c r="AE1008" s="117">
        <f t="shared" si="137"/>
        <v>4332.3</v>
      </c>
      <c r="AF1008" s="117">
        <f t="shared" si="138"/>
        <v>33.885084450000001</v>
      </c>
      <c r="AG1008" s="119">
        <f t="shared" si="139"/>
        <v>0</v>
      </c>
      <c r="AH1008" s="120">
        <f t="shared" si="140"/>
        <v>0</v>
      </c>
      <c r="AI1008" s="121">
        <f t="shared" si="141"/>
        <v>0</v>
      </c>
      <c r="AJ1008" s="122" t="str">
        <f>+C1008</f>
        <v>THAILAND</v>
      </c>
      <c r="AK1008" s="122" t="str">
        <f>IF(ISNA(VLOOKUP(postponeList!D1008,[1]Sheet!$A$2:$B$12,2,FALSE))," ",(VLOOKUP(postponeList!D1008,[1]Sheet!$A$2:$B$12,2,FALSE)))</f>
        <v>PEWVN</v>
      </c>
      <c r="AL1008" s="122" t="str">
        <f>IF(ISNA(VLOOKUP(E1008,[1]Sheet!$G$2:$H$40,2,FALSE))," ",VLOOKUP(E1008,[1]Sheet!$G$2:$H$40,2,FALSE))</f>
        <v>PSTH</v>
      </c>
      <c r="AM1008" s="122" t="str">
        <f>IF(ISNA(VLOOKUP(G1008,[1]Sheet!$K$2:$L$159,2,FALSE))," ",(VLOOKUP(G1008,[1]Sheet!$K$2:$L$159,2,FALSE)))</f>
        <v>PSTH</v>
      </c>
      <c r="AN1008" s="122" t="str">
        <f>IF(ISNA(VLOOKUP(I1008&amp;C1008,[1]Sheet!$D$2:$E$228,2,FALSE))," ",VLOOKUP(I1008&amp;C1008,[1]Sheet!$D$2:$E$228,2,FALSE))</f>
        <v>Daniel, Leo, Kitazawa</v>
      </c>
      <c r="AO1008" s="122" t="str">
        <f>+I1008&amp;C1008</f>
        <v>PANTHAILAND</v>
      </c>
      <c r="AP1008" s="122" t="str">
        <f>C1008&amp;D1008&amp;E1008&amp;G1008&amp;I1008&amp;O1008</f>
        <v>THAILAND3140020512051PANMAR</v>
      </c>
      <c r="AQ1008" s="122" t="str">
        <f>B1008&amp;D1008&amp;N1008</f>
        <v xml:space="preserve">SOUTH EAST ASIA31400CM </v>
      </c>
      <c r="AR1008" s="123" t="str">
        <f>+D1008&amp;J1008</f>
        <v>31400SE</v>
      </c>
      <c r="AS1008" s="124" t="str">
        <f t="shared" si="142"/>
        <v>Ves</v>
      </c>
      <c r="AT1008" s="125" t="str">
        <f t="shared" si="143"/>
        <v>FV-24CH906</v>
      </c>
      <c r="AU1008" s="125" t="str">
        <f>IF(NOT(AT1008=""),VLOOKUP(AT1008,[1]PSI_Category!A:B,2,0),"")</f>
        <v>C/M</v>
      </c>
      <c r="AV1008" s="125" t="s">
        <v>535</v>
      </c>
      <c r="AW1008" s="125" t="s">
        <v>535</v>
      </c>
      <c r="AX1008" s="125" t="s">
        <v>535</v>
      </c>
    </row>
    <row r="1009" spans="2:50" s="103" customFormat="1" ht="11.4" customHeight="1" x14ac:dyDescent="0.3">
      <c r="B1009" s="104" t="s">
        <v>1866</v>
      </c>
      <c r="C1009" s="105" t="s">
        <v>294</v>
      </c>
      <c r="D1009" s="106">
        <v>31400</v>
      </c>
      <c r="E1009" s="107">
        <v>2051</v>
      </c>
      <c r="F1009" s="105" t="s">
        <v>1999</v>
      </c>
      <c r="G1009" s="107">
        <v>2051</v>
      </c>
      <c r="H1009" s="105" t="s">
        <v>1999</v>
      </c>
      <c r="I1009" s="105" t="s">
        <v>298</v>
      </c>
      <c r="J1009" s="107" t="s">
        <v>293</v>
      </c>
      <c r="K1009" s="105">
        <v>92011591</v>
      </c>
      <c r="L1009" s="105" t="s">
        <v>2000</v>
      </c>
      <c r="M1009" s="105" t="s">
        <v>2865</v>
      </c>
      <c r="N1009" s="105" t="s">
        <v>1831</v>
      </c>
      <c r="O1009" s="108" t="s">
        <v>160</v>
      </c>
      <c r="P1009" s="109" t="s">
        <v>1767</v>
      </c>
      <c r="Q1009" s="110">
        <v>45373</v>
      </c>
      <c r="R1009" s="110"/>
      <c r="S1009" s="110">
        <v>45378</v>
      </c>
      <c r="T1009" s="110">
        <v>45376</v>
      </c>
      <c r="U1009" s="111" t="s">
        <v>2023</v>
      </c>
      <c r="V1009" s="111" t="s">
        <v>2103</v>
      </c>
      <c r="W1009" s="112"/>
      <c r="X1009" s="113"/>
      <c r="Y1009" s="114" t="s">
        <v>285</v>
      </c>
      <c r="Z1009" s="115">
        <v>44.87</v>
      </c>
      <c r="AA1009" s="116">
        <v>440</v>
      </c>
      <c r="AB1009" s="117">
        <f t="shared" si="135"/>
        <v>19742.8</v>
      </c>
      <c r="AC1009" s="117">
        <f t="shared" si="136"/>
        <v>154.41831020000001</v>
      </c>
      <c r="AD1009" s="118">
        <v>440</v>
      </c>
      <c r="AE1009" s="117">
        <f t="shared" si="137"/>
        <v>19742.8</v>
      </c>
      <c r="AF1009" s="117">
        <f t="shared" si="138"/>
        <v>154.41831020000001</v>
      </c>
      <c r="AG1009" s="119">
        <f t="shared" si="139"/>
        <v>0</v>
      </c>
      <c r="AH1009" s="120">
        <f t="shared" si="140"/>
        <v>0</v>
      </c>
      <c r="AI1009" s="121">
        <f t="shared" si="141"/>
        <v>0</v>
      </c>
      <c r="AJ1009" s="122" t="str">
        <f>+C1009</f>
        <v>THAILAND</v>
      </c>
      <c r="AK1009" s="122" t="str">
        <f>IF(ISNA(VLOOKUP(postponeList!D1009,[1]Sheet!$A$2:$B$12,2,FALSE))," ",(VLOOKUP(postponeList!D1009,[1]Sheet!$A$2:$B$12,2,FALSE)))</f>
        <v>PEWVN</v>
      </c>
      <c r="AL1009" s="122" t="str">
        <f>IF(ISNA(VLOOKUP(E1009,[1]Sheet!$G$2:$H$40,2,FALSE))," ",VLOOKUP(E1009,[1]Sheet!$G$2:$H$40,2,FALSE))</f>
        <v>PSTH</v>
      </c>
      <c r="AM1009" s="122" t="str">
        <f>IF(ISNA(VLOOKUP(G1009,[1]Sheet!$K$2:$L$159,2,FALSE))," ",(VLOOKUP(G1009,[1]Sheet!$K$2:$L$159,2,FALSE)))</f>
        <v>PSTH</v>
      </c>
      <c r="AN1009" s="122" t="str">
        <f>IF(ISNA(VLOOKUP(I1009&amp;C1009,[1]Sheet!$D$2:$E$228,2,FALSE))," ",VLOOKUP(I1009&amp;C1009,[1]Sheet!$D$2:$E$228,2,FALSE))</f>
        <v>Daniel, Leo, Kitazawa</v>
      </c>
      <c r="AO1009" s="122" t="str">
        <f>+I1009&amp;C1009</f>
        <v>PANTHAILAND</v>
      </c>
      <c r="AP1009" s="122" t="str">
        <f>C1009&amp;D1009&amp;E1009&amp;G1009&amp;I1009&amp;O1009</f>
        <v>THAILAND3140020512051PANMAR</v>
      </c>
      <c r="AQ1009" s="122" t="str">
        <f>B1009&amp;D1009&amp;N1009</f>
        <v xml:space="preserve">SOUTH EAST ASIA31400CM </v>
      </c>
      <c r="AR1009" s="123" t="str">
        <f>+D1009&amp;J1009</f>
        <v>31400SE</v>
      </c>
      <c r="AS1009" s="124" t="str">
        <f t="shared" si="142"/>
        <v>Ves</v>
      </c>
      <c r="AT1009" s="125" t="str">
        <f t="shared" si="143"/>
        <v>FV-24CU906</v>
      </c>
      <c r="AU1009" s="125" t="str">
        <f>IF(NOT(AT1009=""),VLOOKUP(AT1009,[1]PSI_Category!A:B,2,0),"")</f>
        <v>C/M</v>
      </c>
      <c r="AV1009" s="125" t="s">
        <v>535</v>
      </c>
      <c r="AW1009" s="125" t="s">
        <v>535</v>
      </c>
      <c r="AX1009" s="125" t="s">
        <v>535</v>
      </c>
    </row>
    <row r="1010" spans="2:50" s="103" customFormat="1" ht="11.4" customHeight="1" x14ac:dyDescent="0.3">
      <c r="B1010" s="104" t="s">
        <v>1866</v>
      </c>
      <c r="C1010" s="105" t="s">
        <v>294</v>
      </c>
      <c r="D1010" s="106">
        <v>31400</v>
      </c>
      <c r="E1010" s="107">
        <v>2051</v>
      </c>
      <c r="F1010" s="105" t="s">
        <v>1999</v>
      </c>
      <c r="G1010" s="107">
        <v>2051</v>
      </c>
      <c r="H1010" s="105" t="s">
        <v>1999</v>
      </c>
      <c r="I1010" s="105" t="s">
        <v>298</v>
      </c>
      <c r="J1010" s="107" t="s">
        <v>293</v>
      </c>
      <c r="K1010" s="105">
        <v>92011592</v>
      </c>
      <c r="L1010" s="105" t="s">
        <v>2866</v>
      </c>
      <c r="M1010" s="105" t="s">
        <v>2867</v>
      </c>
      <c r="N1010" s="105" t="s">
        <v>1831</v>
      </c>
      <c r="O1010" s="108" t="s">
        <v>160</v>
      </c>
      <c r="P1010" s="109" t="s">
        <v>1767</v>
      </c>
      <c r="Q1010" s="110">
        <v>45373</v>
      </c>
      <c r="R1010" s="110"/>
      <c r="S1010" s="110">
        <v>45378</v>
      </c>
      <c r="T1010" s="110">
        <v>45376</v>
      </c>
      <c r="U1010" s="111" t="s">
        <v>2023</v>
      </c>
      <c r="V1010" s="111" t="s">
        <v>2103</v>
      </c>
      <c r="W1010" s="112"/>
      <c r="X1010" s="113"/>
      <c r="Y1010" s="114" t="s">
        <v>285</v>
      </c>
      <c r="Z1010" s="115">
        <v>39</v>
      </c>
      <c r="AA1010" s="116">
        <v>600</v>
      </c>
      <c r="AB1010" s="117">
        <f t="shared" si="135"/>
        <v>23400</v>
      </c>
      <c r="AC1010" s="117">
        <f t="shared" si="136"/>
        <v>183.0231</v>
      </c>
      <c r="AD1010" s="118">
        <v>600</v>
      </c>
      <c r="AE1010" s="117">
        <f t="shared" si="137"/>
        <v>23400</v>
      </c>
      <c r="AF1010" s="117">
        <f t="shared" si="138"/>
        <v>183.0231</v>
      </c>
      <c r="AG1010" s="119">
        <f t="shared" si="139"/>
        <v>0</v>
      </c>
      <c r="AH1010" s="120">
        <f t="shared" si="140"/>
        <v>0</v>
      </c>
      <c r="AI1010" s="121">
        <f t="shared" si="141"/>
        <v>0</v>
      </c>
      <c r="AJ1010" s="122" t="str">
        <f>+C1010</f>
        <v>THAILAND</v>
      </c>
      <c r="AK1010" s="122" t="str">
        <f>IF(ISNA(VLOOKUP(postponeList!D1010,[1]Sheet!$A$2:$B$12,2,FALSE))," ",(VLOOKUP(postponeList!D1010,[1]Sheet!$A$2:$B$12,2,FALSE)))</f>
        <v>PEWVN</v>
      </c>
      <c r="AL1010" s="122" t="str">
        <f>IF(ISNA(VLOOKUP(E1010,[1]Sheet!$G$2:$H$40,2,FALSE))," ",VLOOKUP(E1010,[1]Sheet!$G$2:$H$40,2,FALSE))</f>
        <v>PSTH</v>
      </c>
      <c r="AM1010" s="122" t="str">
        <f>IF(ISNA(VLOOKUP(G1010,[1]Sheet!$K$2:$L$159,2,FALSE))," ",(VLOOKUP(G1010,[1]Sheet!$K$2:$L$159,2,FALSE)))</f>
        <v>PSTH</v>
      </c>
      <c r="AN1010" s="122" t="str">
        <f>IF(ISNA(VLOOKUP(I1010&amp;C1010,[1]Sheet!$D$2:$E$228,2,FALSE))," ",VLOOKUP(I1010&amp;C1010,[1]Sheet!$D$2:$E$228,2,FALSE))</f>
        <v>Daniel, Leo, Kitazawa</v>
      </c>
      <c r="AO1010" s="122" t="str">
        <f>+I1010&amp;C1010</f>
        <v>PANTHAILAND</v>
      </c>
      <c r="AP1010" s="122" t="str">
        <f>C1010&amp;D1010&amp;E1010&amp;G1010&amp;I1010&amp;O1010</f>
        <v>THAILAND3140020512051PANMAR</v>
      </c>
      <c r="AQ1010" s="122" t="str">
        <f>B1010&amp;D1010&amp;N1010</f>
        <v xml:space="preserve">SOUTH EAST ASIA31400CM </v>
      </c>
      <c r="AR1010" s="123" t="str">
        <f>+D1010&amp;J1010</f>
        <v>31400SE</v>
      </c>
      <c r="AS1010" s="124" t="str">
        <f t="shared" si="142"/>
        <v>Ves</v>
      </c>
      <c r="AT1010" s="125" t="str">
        <f t="shared" si="143"/>
        <v>FV-17CH906Y</v>
      </c>
      <c r="AU1010" s="125" t="str">
        <f>IF(NOT(AT1010=""),VLOOKUP(AT1010,[1]PSI_Category!A:B,2,0),"")</f>
        <v>C/M</v>
      </c>
      <c r="AV1010" s="125" t="s">
        <v>535</v>
      </c>
      <c r="AW1010" s="125" t="s">
        <v>535</v>
      </c>
      <c r="AX1010" s="125" t="s">
        <v>535</v>
      </c>
    </row>
    <row r="1011" spans="2:50" s="103" customFormat="1" ht="11.4" customHeight="1" x14ac:dyDescent="0.3">
      <c r="B1011" s="104" t="s">
        <v>1866</v>
      </c>
      <c r="C1011" s="105" t="s">
        <v>294</v>
      </c>
      <c r="D1011" s="106">
        <v>31400</v>
      </c>
      <c r="E1011" s="107">
        <v>2051</v>
      </c>
      <c r="F1011" s="105" t="s">
        <v>1999</v>
      </c>
      <c r="G1011" s="107">
        <v>2051</v>
      </c>
      <c r="H1011" s="105" t="s">
        <v>1999</v>
      </c>
      <c r="I1011" s="105" t="s">
        <v>298</v>
      </c>
      <c r="J1011" s="107" t="s">
        <v>293</v>
      </c>
      <c r="K1011" s="105">
        <v>92011593</v>
      </c>
      <c r="L1011" s="105" t="s">
        <v>2008</v>
      </c>
      <c r="M1011" s="105" t="s">
        <v>2868</v>
      </c>
      <c r="N1011" s="105" t="s">
        <v>1831</v>
      </c>
      <c r="O1011" s="108" t="s">
        <v>160</v>
      </c>
      <c r="P1011" s="109" t="s">
        <v>1767</v>
      </c>
      <c r="Q1011" s="110">
        <v>45373</v>
      </c>
      <c r="R1011" s="110"/>
      <c r="S1011" s="110">
        <v>45378</v>
      </c>
      <c r="T1011" s="110">
        <v>45376</v>
      </c>
      <c r="U1011" s="111" t="s">
        <v>2023</v>
      </c>
      <c r="V1011" s="111" t="s">
        <v>2103</v>
      </c>
      <c r="W1011" s="112"/>
      <c r="X1011" s="113"/>
      <c r="Y1011" s="114" t="s">
        <v>285</v>
      </c>
      <c r="Z1011" s="115">
        <v>40.29</v>
      </c>
      <c r="AA1011" s="116">
        <v>200</v>
      </c>
      <c r="AB1011" s="117">
        <f t="shared" si="135"/>
        <v>8058</v>
      </c>
      <c r="AC1011" s="117">
        <f t="shared" si="136"/>
        <v>63.025647000000006</v>
      </c>
      <c r="AD1011" s="118">
        <v>200</v>
      </c>
      <c r="AE1011" s="117">
        <f t="shared" si="137"/>
        <v>8058</v>
      </c>
      <c r="AF1011" s="117">
        <f t="shared" si="138"/>
        <v>63.025647000000006</v>
      </c>
      <c r="AG1011" s="119">
        <f t="shared" si="139"/>
        <v>0</v>
      </c>
      <c r="AH1011" s="120">
        <f t="shared" si="140"/>
        <v>0</v>
      </c>
      <c r="AI1011" s="121">
        <f t="shared" si="141"/>
        <v>0</v>
      </c>
      <c r="AJ1011" s="122" t="str">
        <f>+C1011</f>
        <v>THAILAND</v>
      </c>
      <c r="AK1011" s="122" t="str">
        <f>IF(ISNA(VLOOKUP(postponeList!D1011,[1]Sheet!$A$2:$B$12,2,FALSE))," ",(VLOOKUP(postponeList!D1011,[1]Sheet!$A$2:$B$12,2,FALSE)))</f>
        <v>PEWVN</v>
      </c>
      <c r="AL1011" s="122" t="str">
        <f>IF(ISNA(VLOOKUP(E1011,[1]Sheet!$G$2:$H$40,2,FALSE))," ",VLOOKUP(E1011,[1]Sheet!$G$2:$H$40,2,FALSE))</f>
        <v>PSTH</v>
      </c>
      <c r="AM1011" s="122" t="str">
        <f>IF(ISNA(VLOOKUP(G1011,[1]Sheet!$K$2:$L$159,2,FALSE))," ",(VLOOKUP(G1011,[1]Sheet!$K$2:$L$159,2,FALSE)))</f>
        <v>PSTH</v>
      </c>
      <c r="AN1011" s="122" t="str">
        <f>IF(ISNA(VLOOKUP(I1011&amp;C1011,[1]Sheet!$D$2:$E$228,2,FALSE))," ",VLOOKUP(I1011&amp;C1011,[1]Sheet!$D$2:$E$228,2,FALSE))</f>
        <v>Daniel, Leo, Kitazawa</v>
      </c>
      <c r="AO1011" s="122" t="str">
        <f>+I1011&amp;C1011</f>
        <v>PANTHAILAND</v>
      </c>
      <c r="AP1011" s="122" t="str">
        <f>C1011&amp;D1011&amp;E1011&amp;G1011&amp;I1011&amp;O1011</f>
        <v>THAILAND3140020512051PANMAR</v>
      </c>
      <c r="AQ1011" s="122" t="str">
        <f>B1011&amp;D1011&amp;N1011</f>
        <v xml:space="preserve">SOUTH EAST ASIA31400CM </v>
      </c>
      <c r="AR1011" s="123" t="str">
        <f>+D1011&amp;J1011</f>
        <v>31400SE</v>
      </c>
      <c r="AS1011" s="124" t="str">
        <f t="shared" si="142"/>
        <v>Ves</v>
      </c>
      <c r="AT1011" s="125" t="str">
        <f t="shared" si="143"/>
        <v>FV-17CU906Y</v>
      </c>
      <c r="AU1011" s="125" t="str">
        <f>IF(NOT(AT1011=""),VLOOKUP(AT1011,[1]PSI_Category!A:B,2,0),"")</f>
        <v>C/M</v>
      </c>
      <c r="AV1011" s="125" t="s">
        <v>535</v>
      </c>
      <c r="AW1011" s="125" t="s">
        <v>535</v>
      </c>
      <c r="AX1011" s="125" t="s">
        <v>535</v>
      </c>
    </row>
    <row r="1012" spans="2:50" s="103" customFormat="1" ht="11.4" customHeight="1" x14ac:dyDescent="0.3">
      <c r="B1012" s="104" t="s">
        <v>1866</v>
      </c>
      <c r="C1012" s="105" t="s">
        <v>294</v>
      </c>
      <c r="D1012" s="106">
        <v>31400</v>
      </c>
      <c r="E1012" s="107">
        <v>2051</v>
      </c>
      <c r="F1012" s="105" t="s">
        <v>1999</v>
      </c>
      <c r="G1012" s="107">
        <v>2051</v>
      </c>
      <c r="H1012" s="105" t="s">
        <v>1999</v>
      </c>
      <c r="I1012" s="105" t="s">
        <v>298</v>
      </c>
      <c r="J1012" s="107" t="s">
        <v>293</v>
      </c>
      <c r="K1012" s="105">
        <v>92011593</v>
      </c>
      <c r="L1012" s="105" t="s">
        <v>2008</v>
      </c>
      <c r="M1012" s="105" t="s">
        <v>2869</v>
      </c>
      <c r="N1012" s="105" t="s">
        <v>1831</v>
      </c>
      <c r="O1012" s="108" t="s">
        <v>160</v>
      </c>
      <c r="P1012" s="109" t="s">
        <v>1767</v>
      </c>
      <c r="Q1012" s="110">
        <v>45373</v>
      </c>
      <c r="R1012" s="110"/>
      <c r="S1012" s="110">
        <v>45378</v>
      </c>
      <c r="T1012" s="110">
        <v>45376</v>
      </c>
      <c r="U1012" s="111" t="s">
        <v>2023</v>
      </c>
      <c r="V1012" s="111" t="s">
        <v>2103</v>
      </c>
      <c r="W1012" s="112"/>
      <c r="X1012" s="113"/>
      <c r="Y1012" s="114" t="s">
        <v>285</v>
      </c>
      <c r="Z1012" s="115">
        <v>64.209999999999994</v>
      </c>
      <c r="AA1012" s="116">
        <v>300</v>
      </c>
      <c r="AB1012" s="117">
        <f t="shared" si="135"/>
        <v>19262.999999999996</v>
      </c>
      <c r="AC1012" s="117">
        <f t="shared" si="136"/>
        <v>150.66555449999996</v>
      </c>
      <c r="AD1012" s="118">
        <v>300</v>
      </c>
      <c r="AE1012" s="117">
        <f t="shared" si="137"/>
        <v>19262.999999999996</v>
      </c>
      <c r="AF1012" s="117">
        <f t="shared" si="138"/>
        <v>150.66555449999996</v>
      </c>
      <c r="AG1012" s="119">
        <f t="shared" si="139"/>
        <v>0</v>
      </c>
      <c r="AH1012" s="120">
        <f t="shared" si="140"/>
        <v>0</v>
      </c>
      <c r="AI1012" s="121">
        <f t="shared" si="141"/>
        <v>0</v>
      </c>
      <c r="AJ1012" s="122" t="str">
        <f>+C1012</f>
        <v>THAILAND</v>
      </c>
      <c r="AK1012" s="122" t="str">
        <f>IF(ISNA(VLOOKUP(postponeList!D1012,[1]Sheet!$A$2:$B$12,2,FALSE))," ",(VLOOKUP(postponeList!D1012,[1]Sheet!$A$2:$B$12,2,FALSE)))</f>
        <v>PEWVN</v>
      </c>
      <c r="AL1012" s="122" t="str">
        <f>IF(ISNA(VLOOKUP(E1012,[1]Sheet!$G$2:$H$40,2,FALSE))," ",VLOOKUP(E1012,[1]Sheet!$G$2:$H$40,2,FALSE))</f>
        <v>PSTH</v>
      </c>
      <c r="AM1012" s="122" t="str">
        <f>IF(ISNA(VLOOKUP(G1012,[1]Sheet!$K$2:$L$159,2,FALSE))," ",(VLOOKUP(G1012,[1]Sheet!$K$2:$L$159,2,FALSE)))</f>
        <v>PSTH</v>
      </c>
      <c r="AN1012" s="122" t="str">
        <f>IF(ISNA(VLOOKUP(I1012&amp;C1012,[1]Sheet!$D$2:$E$228,2,FALSE))," ",VLOOKUP(I1012&amp;C1012,[1]Sheet!$D$2:$E$228,2,FALSE))</f>
        <v>Daniel, Leo, Kitazawa</v>
      </c>
      <c r="AO1012" s="122" t="str">
        <f>+I1012&amp;C1012</f>
        <v>PANTHAILAND</v>
      </c>
      <c r="AP1012" s="122" t="str">
        <f>C1012&amp;D1012&amp;E1012&amp;G1012&amp;I1012&amp;O1012</f>
        <v>THAILAND3140020512051PANMAR</v>
      </c>
      <c r="AQ1012" s="122" t="str">
        <f>B1012&amp;D1012&amp;N1012</f>
        <v xml:space="preserve">SOUTH EAST ASIA31400CM </v>
      </c>
      <c r="AR1012" s="123" t="str">
        <f>+D1012&amp;J1012</f>
        <v>31400SE</v>
      </c>
      <c r="AS1012" s="124" t="str">
        <f t="shared" si="142"/>
        <v>Ves</v>
      </c>
      <c r="AT1012" s="125" t="str">
        <f t="shared" si="143"/>
        <v>FV-24CG906Y</v>
      </c>
      <c r="AU1012" s="125" t="str">
        <f>IF(NOT(AT1012=""),VLOOKUP(AT1012,[1]PSI_Category!A:B,2,0),"")</f>
        <v>C/M</v>
      </c>
      <c r="AV1012" s="125" t="s">
        <v>535</v>
      </c>
      <c r="AW1012" s="125" t="s">
        <v>535</v>
      </c>
      <c r="AX1012" s="125" t="s">
        <v>535</v>
      </c>
    </row>
    <row r="1013" spans="2:50" s="103" customFormat="1" ht="11.4" customHeight="1" x14ac:dyDescent="0.3">
      <c r="B1013" s="104" t="s">
        <v>1866</v>
      </c>
      <c r="C1013" s="105" t="s">
        <v>294</v>
      </c>
      <c r="D1013" s="106">
        <v>31400</v>
      </c>
      <c r="E1013" s="107">
        <v>2051</v>
      </c>
      <c r="F1013" s="105" t="s">
        <v>1999</v>
      </c>
      <c r="G1013" s="107">
        <v>2051</v>
      </c>
      <c r="H1013" s="105" t="s">
        <v>1999</v>
      </c>
      <c r="I1013" s="105" t="s">
        <v>298</v>
      </c>
      <c r="J1013" s="107" t="s">
        <v>293</v>
      </c>
      <c r="K1013" s="105">
        <v>92011593</v>
      </c>
      <c r="L1013" s="105" t="s">
        <v>2008</v>
      </c>
      <c r="M1013" s="105" t="s">
        <v>2870</v>
      </c>
      <c r="N1013" s="105" t="s">
        <v>1831</v>
      </c>
      <c r="O1013" s="108" t="s">
        <v>160</v>
      </c>
      <c r="P1013" s="109" t="s">
        <v>1767</v>
      </c>
      <c r="Q1013" s="110">
        <v>45373</v>
      </c>
      <c r="R1013" s="110"/>
      <c r="S1013" s="110">
        <v>45378</v>
      </c>
      <c r="T1013" s="110">
        <v>45376</v>
      </c>
      <c r="U1013" s="111" t="s">
        <v>2023</v>
      </c>
      <c r="V1013" s="111" t="s">
        <v>2103</v>
      </c>
      <c r="W1013" s="112"/>
      <c r="X1013" s="113"/>
      <c r="Y1013" s="114" t="s">
        <v>285</v>
      </c>
      <c r="Z1013" s="115">
        <v>49.73</v>
      </c>
      <c r="AA1013" s="116">
        <v>500</v>
      </c>
      <c r="AB1013" s="117">
        <f t="shared" si="135"/>
        <v>24865</v>
      </c>
      <c r="AC1013" s="117">
        <f t="shared" si="136"/>
        <v>194.48159749999999</v>
      </c>
      <c r="AD1013" s="118">
        <v>500</v>
      </c>
      <c r="AE1013" s="117">
        <f t="shared" si="137"/>
        <v>24865</v>
      </c>
      <c r="AF1013" s="117">
        <f t="shared" si="138"/>
        <v>194.48159749999999</v>
      </c>
      <c r="AG1013" s="119">
        <f t="shared" si="139"/>
        <v>0</v>
      </c>
      <c r="AH1013" s="120">
        <f t="shared" si="140"/>
        <v>0</v>
      </c>
      <c r="AI1013" s="121">
        <f t="shared" si="141"/>
        <v>0</v>
      </c>
      <c r="AJ1013" s="122" t="str">
        <f>+C1013</f>
        <v>THAILAND</v>
      </c>
      <c r="AK1013" s="122" t="str">
        <f>IF(ISNA(VLOOKUP(postponeList!D1013,[1]Sheet!$A$2:$B$12,2,FALSE))," ",(VLOOKUP(postponeList!D1013,[1]Sheet!$A$2:$B$12,2,FALSE)))</f>
        <v>PEWVN</v>
      </c>
      <c r="AL1013" s="122" t="str">
        <f>IF(ISNA(VLOOKUP(E1013,[1]Sheet!$G$2:$H$40,2,FALSE))," ",VLOOKUP(E1013,[1]Sheet!$G$2:$H$40,2,FALSE))</f>
        <v>PSTH</v>
      </c>
      <c r="AM1013" s="122" t="str">
        <f>IF(ISNA(VLOOKUP(G1013,[1]Sheet!$K$2:$L$159,2,FALSE))," ",(VLOOKUP(G1013,[1]Sheet!$K$2:$L$159,2,FALSE)))</f>
        <v>PSTH</v>
      </c>
      <c r="AN1013" s="122" t="str">
        <f>IF(ISNA(VLOOKUP(I1013&amp;C1013,[1]Sheet!$D$2:$E$228,2,FALSE))," ",VLOOKUP(I1013&amp;C1013,[1]Sheet!$D$2:$E$228,2,FALSE))</f>
        <v>Daniel, Leo, Kitazawa</v>
      </c>
      <c r="AO1013" s="122" t="str">
        <f>+I1013&amp;C1013</f>
        <v>PANTHAILAND</v>
      </c>
      <c r="AP1013" s="122" t="str">
        <f>C1013&amp;D1013&amp;E1013&amp;G1013&amp;I1013&amp;O1013</f>
        <v>THAILAND3140020512051PANMAR</v>
      </c>
      <c r="AQ1013" s="122" t="str">
        <f>B1013&amp;D1013&amp;N1013</f>
        <v xml:space="preserve">SOUTH EAST ASIA31400CM </v>
      </c>
      <c r="AR1013" s="123" t="str">
        <f>+D1013&amp;J1013</f>
        <v>31400SE</v>
      </c>
      <c r="AS1013" s="124" t="str">
        <f t="shared" si="142"/>
        <v>Ves</v>
      </c>
      <c r="AT1013" s="125" t="str">
        <f t="shared" si="143"/>
        <v>FV-24CU906Y</v>
      </c>
      <c r="AU1013" s="125" t="str">
        <f>IF(NOT(AT1013=""),VLOOKUP(AT1013,[1]PSI_Category!A:B,2,0),"")</f>
        <v>C/M</v>
      </c>
      <c r="AV1013" s="125" t="s">
        <v>535</v>
      </c>
      <c r="AW1013" s="125" t="s">
        <v>535</v>
      </c>
      <c r="AX1013" s="125" t="s">
        <v>535</v>
      </c>
    </row>
    <row r="1014" spans="2:50" s="103" customFormat="1" ht="11.4" customHeight="1" x14ac:dyDescent="0.3">
      <c r="B1014" s="104" t="s">
        <v>1866</v>
      </c>
      <c r="C1014" s="105" t="s">
        <v>294</v>
      </c>
      <c r="D1014" s="106">
        <v>31400</v>
      </c>
      <c r="E1014" s="107">
        <v>2051</v>
      </c>
      <c r="F1014" s="105" t="s">
        <v>1999</v>
      </c>
      <c r="G1014" s="107">
        <v>2051</v>
      </c>
      <c r="H1014" s="105" t="s">
        <v>1999</v>
      </c>
      <c r="I1014" s="105" t="s">
        <v>298</v>
      </c>
      <c r="J1014" s="107" t="s">
        <v>293</v>
      </c>
      <c r="K1014" s="105">
        <v>92011594</v>
      </c>
      <c r="L1014" s="105" t="s">
        <v>2871</v>
      </c>
      <c r="M1014" s="105" t="s">
        <v>2872</v>
      </c>
      <c r="N1014" s="105" t="s">
        <v>1809</v>
      </c>
      <c r="O1014" s="108" t="s">
        <v>160</v>
      </c>
      <c r="P1014" s="109" t="s">
        <v>1767</v>
      </c>
      <c r="Q1014" s="110">
        <v>45373</v>
      </c>
      <c r="R1014" s="110"/>
      <c r="S1014" s="110">
        <v>45378</v>
      </c>
      <c r="T1014" s="110">
        <v>45376</v>
      </c>
      <c r="U1014" s="111" t="s">
        <v>2023</v>
      </c>
      <c r="V1014" s="111" t="s">
        <v>2103</v>
      </c>
      <c r="W1014" s="112"/>
      <c r="X1014" s="113"/>
      <c r="Y1014" s="114" t="s">
        <v>285</v>
      </c>
      <c r="Z1014" s="115">
        <v>19.71</v>
      </c>
      <c r="AA1014" s="116">
        <v>30</v>
      </c>
      <c r="AB1014" s="117">
        <f t="shared" si="135"/>
        <v>591.30000000000007</v>
      </c>
      <c r="AC1014" s="117">
        <f t="shared" si="136"/>
        <v>4.6248529500000002</v>
      </c>
      <c r="AD1014" s="118">
        <v>30</v>
      </c>
      <c r="AE1014" s="117">
        <f t="shared" si="137"/>
        <v>591.30000000000007</v>
      </c>
      <c r="AF1014" s="117">
        <f t="shared" si="138"/>
        <v>4.6248529500000002</v>
      </c>
      <c r="AG1014" s="119">
        <f t="shared" si="139"/>
        <v>0</v>
      </c>
      <c r="AH1014" s="120">
        <f t="shared" si="140"/>
        <v>0</v>
      </c>
      <c r="AI1014" s="121">
        <f t="shared" si="141"/>
        <v>0</v>
      </c>
      <c r="AJ1014" s="122" t="str">
        <f>+C1014</f>
        <v>THAILAND</v>
      </c>
      <c r="AK1014" s="122" t="str">
        <f>IF(ISNA(VLOOKUP(postponeList!D1014,[1]Sheet!$A$2:$B$12,2,FALSE))," ",(VLOOKUP(postponeList!D1014,[1]Sheet!$A$2:$B$12,2,FALSE)))</f>
        <v>PEWVN</v>
      </c>
      <c r="AL1014" s="122" t="str">
        <f>IF(ISNA(VLOOKUP(E1014,[1]Sheet!$G$2:$H$40,2,FALSE))," ",VLOOKUP(E1014,[1]Sheet!$G$2:$H$40,2,FALSE))</f>
        <v>PSTH</v>
      </c>
      <c r="AM1014" s="122" t="str">
        <f>IF(ISNA(VLOOKUP(G1014,[1]Sheet!$K$2:$L$159,2,FALSE))," ",(VLOOKUP(G1014,[1]Sheet!$K$2:$L$159,2,FALSE)))</f>
        <v>PSTH</v>
      </c>
      <c r="AN1014" s="122" t="str">
        <f>IF(ISNA(VLOOKUP(I1014&amp;C1014,[1]Sheet!$D$2:$E$228,2,FALSE))," ",VLOOKUP(I1014&amp;C1014,[1]Sheet!$D$2:$E$228,2,FALSE))</f>
        <v>Daniel, Leo, Kitazawa</v>
      </c>
      <c r="AO1014" s="122" t="str">
        <f>+I1014&amp;C1014</f>
        <v>PANTHAILAND</v>
      </c>
      <c r="AP1014" s="122" t="str">
        <f>C1014&amp;D1014&amp;E1014&amp;G1014&amp;I1014&amp;O1014</f>
        <v>THAILAND3140020512051PANMAR</v>
      </c>
      <c r="AQ1014" s="122" t="str">
        <f>B1014&amp;D1014&amp;N1014</f>
        <v xml:space="preserve">SOUTH EAST ASIA31400VF </v>
      </c>
      <c r="AR1014" s="123" t="str">
        <f>+D1014&amp;J1014</f>
        <v>31400SE</v>
      </c>
      <c r="AS1014" s="124" t="str">
        <f t="shared" si="142"/>
        <v>Ves</v>
      </c>
      <c r="AT1014" s="125" t="str">
        <f t="shared" si="143"/>
        <v>FV-20TGU606Y</v>
      </c>
      <c r="AU1014" s="125" t="str">
        <f>IF(NOT(AT1014=""),VLOOKUP(AT1014,[1]PSI_Category!A:B,2,0),"")</f>
        <v>V/F</v>
      </c>
      <c r="AV1014" s="125" t="s">
        <v>533</v>
      </c>
      <c r="AW1014" s="125" t="s">
        <v>533</v>
      </c>
      <c r="AX1014" s="125" t="s">
        <v>533</v>
      </c>
    </row>
    <row r="1015" spans="2:50" s="103" customFormat="1" ht="11.4" customHeight="1" x14ac:dyDescent="0.3">
      <c r="B1015" s="104" t="s">
        <v>1866</v>
      </c>
      <c r="C1015" s="105" t="s">
        <v>294</v>
      </c>
      <c r="D1015" s="106">
        <v>31400</v>
      </c>
      <c r="E1015" s="107">
        <v>2051</v>
      </c>
      <c r="F1015" s="105" t="s">
        <v>1999</v>
      </c>
      <c r="G1015" s="107">
        <v>2051</v>
      </c>
      <c r="H1015" s="105" t="s">
        <v>1999</v>
      </c>
      <c r="I1015" s="105" t="s">
        <v>298</v>
      </c>
      <c r="J1015" s="107" t="s">
        <v>293</v>
      </c>
      <c r="K1015" s="105">
        <v>92011131</v>
      </c>
      <c r="L1015" s="105" t="s">
        <v>2873</v>
      </c>
      <c r="M1015" s="105" t="s">
        <v>2012</v>
      </c>
      <c r="N1015" s="105" t="s">
        <v>1809</v>
      </c>
      <c r="O1015" s="108" t="s">
        <v>159</v>
      </c>
      <c r="P1015" s="109" t="s">
        <v>1767</v>
      </c>
      <c r="Q1015" s="110"/>
      <c r="R1015" s="110"/>
      <c r="S1015" s="110"/>
      <c r="T1015" s="110"/>
      <c r="U1015" s="111"/>
      <c r="V1015" s="111"/>
      <c r="W1015" s="112"/>
      <c r="X1015" s="113"/>
      <c r="Y1015" s="114" t="s">
        <v>285</v>
      </c>
      <c r="Z1015" s="115">
        <v>18.170000000000002</v>
      </c>
      <c r="AA1015" s="116">
        <v>50</v>
      </c>
      <c r="AB1015" s="117">
        <f t="shared" si="135"/>
        <v>908.50000000000011</v>
      </c>
      <c r="AC1015" s="117">
        <f t="shared" si="136"/>
        <v>7.1058327500000011</v>
      </c>
      <c r="AD1015" s="118"/>
      <c r="AE1015" s="117">
        <f t="shared" si="137"/>
        <v>0</v>
      </c>
      <c r="AF1015" s="117">
        <f t="shared" si="138"/>
        <v>0</v>
      </c>
      <c r="AG1015" s="119">
        <f t="shared" si="139"/>
        <v>50</v>
      </c>
      <c r="AH1015" s="120">
        <f t="shared" si="140"/>
        <v>908.50000000000011</v>
      </c>
      <c r="AI1015" s="121">
        <f t="shared" si="141"/>
        <v>7.1058327500000011</v>
      </c>
      <c r="AJ1015" s="122" t="str">
        <f>+C1015</f>
        <v>THAILAND</v>
      </c>
      <c r="AK1015" s="122" t="str">
        <f>IF(ISNA(VLOOKUP(postponeList!D1015,[1]Sheet!$A$2:$B$12,2,FALSE))," ",(VLOOKUP(postponeList!D1015,[1]Sheet!$A$2:$B$12,2,FALSE)))</f>
        <v>PEWVN</v>
      </c>
      <c r="AL1015" s="122" t="str">
        <f>IF(ISNA(VLOOKUP(E1015,[1]Sheet!$G$2:$H$40,2,FALSE))," ",VLOOKUP(E1015,[1]Sheet!$G$2:$H$40,2,FALSE))</f>
        <v>PSTH</v>
      </c>
      <c r="AM1015" s="122" t="str">
        <f>IF(ISNA(VLOOKUP(G1015,[1]Sheet!$K$2:$L$159,2,FALSE))," ",(VLOOKUP(G1015,[1]Sheet!$K$2:$L$159,2,FALSE)))</f>
        <v>PSTH</v>
      </c>
      <c r="AN1015" s="122" t="str">
        <f>IF(ISNA(VLOOKUP(I1015&amp;C1015,[1]Sheet!$D$2:$E$228,2,FALSE))," ",VLOOKUP(I1015&amp;C1015,[1]Sheet!$D$2:$E$228,2,FALSE))</f>
        <v>Daniel, Leo, Kitazawa</v>
      </c>
      <c r="AO1015" s="122" t="str">
        <f>+I1015&amp;C1015</f>
        <v>PANTHAILAND</v>
      </c>
      <c r="AP1015" s="122" t="str">
        <f>C1015&amp;D1015&amp;E1015&amp;G1015&amp;I1015&amp;O1015</f>
        <v>THAILAND3140020512051PANFEB</v>
      </c>
      <c r="AQ1015" s="122" t="str">
        <f>B1015&amp;D1015&amp;N1015</f>
        <v xml:space="preserve">SOUTH EAST ASIA31400VF </v>
      </c>
      <c r="AR1015" s="123" t="str">
        <f>+D1015&amp;J1015</f>
        <v>31400SE</v>
      </c>
      <c r="AS1015" s="124" t="str">
        <f t="shared" si="142"/>
        <v/>
      </c>
      <c r="AT1015" s="125" t="str">
        <f t="shared" si="143"/>
        <v>FV-20AL106Y</v>
      </c>
      <c r="AU1015" s="125" t="str">
        <f>IF(NOT(AT1015=""),VLOOKUP(AT1015,[1]PSI_Category!A:B,2,0),"")</f>
        <v>V/F</v>
      </c>
      <c r="AV1015" s="125" t="s">
        <v>533</v>
      </c>
      <c r="AW1015" s="125" t="s">
        <v>1726</v>
      </c>
      <c r="AX1015" s="125" t="s">
        <v>533</v>
      </c>
    </row>
    <row r="1016" spans="2:50" s="103" customFormat="1" ht="11.4" customHeight="1" x14ac:dyDescent="0.3">
      <c r="B1016" s="104" t="s">
        <v>1866</v>
      </c>
      <c r="C1016" s="105" t="s">
        <v>294</v>
      </c>
      <c r="D1016" s="106">
        <v>31400</v>
      </c>
      <c r="E1016" s="107">
        <v>2051</v>
      </c>
      <c r="F1016" s="105" t="s">
        <v>1999</v>
      </c>
      <c r="G1016" s="107">
        <v>2051</v>
      </c>
      <c r="H1016" s="105" t="s">
        <v>1999</v>
      </c>
      <c r="I1016" s="105" t="s">
        <v>298</v>
      </c>
      <c r="J1016" s="107" t="s">
        <v>293</v>
      </c>
      <c r="K1016" s="105">
        <v>92011131</v>
      </c>
      <c r="L1016" s="105" t="s">
        <v>2873</v>
      </c>
      <c r="M1016" s="105" t="s">
        <v>2013</v>
      </c>
      <c r="N1016" s="105" t="s">
        <v>1809</v>
      </c>
      <c r="O1016" s="108" t="s">
        <v>159</v>
      </c>
      <c r="P1016" s="109" t="s">
        <v>1767</v>
      </c>
      <c r="Q1016" s="110"/>
      <c r="R1016" s="110"/>
      <c r="S1016" s="110"/>
      <c r="T1016" s="110"/>
      <c r="U1016" s="111"/>
      <c r="V1016" s="111"/>
      <c r="W1016" s="112"/>
      <c r="X1016" s="113"/>
      <c r="Y1016" s="114" t="s">
        <v>285</v>
      </c>
      <c r="Z1016" s="115">
        <v>15.65</v>
      </c>
      <c r="AA1016" s="116">
        <v>100</v>
      </c>
      <c r="AB1016" s="117">
        <f t="shared" si="135"/>
        <v>1565</v>
      </c>
      <c r="AC1016" s="117">
        <f t="shared" si="136"/>
        <v>12.240647500000001</v>
      </c>
      <c r="AD1016" s="118"/>
      <c r="AE1016" s="117">
        <f t="shared" si="137"/>
        <v>0</v>
      </c>
      <c r="AF1016" s="117">
        <f t="shared" si="138"/>
        <v>0</v>
      </c>
      <c r="AG1016" s="119">
        <f t="shared" si="139"/>
        <v>100</v>
      </c>
      <c r="AH1016" s="120">
        <f t="shared" si="140"/>
        <v>1565</v>
      </c>
      <c r="AI1016" s="121">
        <f t="shared" si="141"/>
        <v>12.240647500000001</v>
      </c>
      <c r="AJ1016" s="122" t="str">
        <f>+C1016</f>
        <v>THAILAND</v>
      </c>
      <c r="AK1016" s="122" t="str">
        <f>IF(ISNA(VLOOKUP(postponeList!D1016,[1]Sheet!$A$2:$B$12,2,FALSE))," ",(VLOOKUP(postponeList!D1016,[1]Sheet!$A$2:$B$12,2,FALSE)))</f>
        <v>PEWVN</v>
      </c>
      <c r="AL1016" s="122" t="str">
        <f>IF(ISNA(VLOOKUP(E1016,[1]Sheet!$G$2:$H$40,2,FALSE))," ",VLOOKUP(E1016,[1]Sheet!$G$2:$H$40,2,FALSE))</f>
        <v>PSTH</v>
      </c>
      <c r="AM1016" s="122" t="str">
        <f>IF(ISNA(VLOOKUP(G1016,[1]Sheet!$K$2:$L$159,2,FALSE))," ",(VLOOKUP(G1016,[1]Sheet!$K$2:$L$159,2,FALSE)))</f>
        <v>PSTH</v>
      </c>
      <c r="AN1016" s="122" t="str">
        <f>IF(ISNA(VLOOKUP(I1016&amp;C1016,[1]Sheet!$D$2:$E$228,2,FALSE))," ",VLOOKUP(I1016&amp;C1016,[1]Sheet!$D$2:$E$228,2,FALSE))</f>
        <v>Daniel, Leo, Kitazawa</v>
      </c>
      <c r="AO1016" s="122" t="str">
        <f>+I1016&amp;C1016</f>
        <v>PANTHAILAND</v>
      </c>
      <c r="AP1016" s="122" t="str">
        <f>C1016&amp;D1016&amp;E1016&amp;G1016&amp;I1016&amp;O1016</f>
        <v>THAILAND3140020512051PANFEB</v>
      </c>
      <c r="AQ1016" s="122" t="str">
        <f>B1016&amp;D1016&amp;N1016</f>
        <v xml:space="preserve">SOUTH EAST ASIA31400VF </v>
      </c>
      <c r="AR1016" s="123" t="str">
        <f>+D1016&amp;J1016</f>
        <v>31400SE</v>
      </c>
      <c r="AS1016" s="124" t="str">
        <f t="shared" si="142"/>
        <v/>
      </c>
      <c r="AT1016" s="125" t="str">
        <f t="shared" si="143"/>
        <v>FV-20AU106Y</v>
      </c>
      <c r="AU1016" s="125" t="str">
        <f>IF(NOT(AT1016=""),VLOOKUP(AT1016,[1]PSI_Category!A:B,2,0),"")</f>
        <v>V/F</v>
      </c>
      <c r="AV1016" s="125" t="s">
        <v>533</v>
      </c>
      <c r="AW1016" s="125" t="s">
        <v>1726</v>
      </c>
      <c r="AX1016" s="125" t="s">
        <v>533</v>
      </c>
    </row>
    <row r="1017" spans="2:50" s="103" customFormat="1" ht="11.4" customHeight="1" x14ac:dyDescent="0.3">
      <c r="B1017" s="104" t="s">
        <v>1866</v>
      </c>
      <c r="C1017" s="105" t="s">
        <v>294</v>
      </c>
      <c r="D1017" s="106">
        <v>31400</v>
      </c>
      <c r="E1017" s="107">
        <v>2051</v>
      </c>
      <c r="F1017" s="105" t="s">
        <v>1999</v>
      </c>
      <c r="G1017" s="107">
        <v>2051</v>
      </c>
      <c r="H1017" s="105" t="s">
        <v>1999</v>
      </c>
      <c r="I1017" s="105" t="s">
        <v>298</v>
      </c>
      <c r="J1017" s="107" t="s">
        <v>293</v>
      </c>
      <c r="K1017" s="105">
        <v>92011131</v>
      </c>
      <c r="L1017" s="105" t="s">
        <v>2873</v>
      </c>
      <c r="M1017" s="105" t="s">
        <v>2014</v>
      </c>
      <c r="N1017" s="105" t="s">
        <v>1809</v>
      </c>
      <c r="O1017" s="108" t="s">
        <v>159</v>
      </c>
      <c r="P1017" s="109" t="s">
        <v>1767</v>
      </c>
      <c r="Q1017" s="110"/>
      <c r="R1017" s="110"/>
      <c r="S1017" s="110"/>
      <c r="T1017" s="110"/>
      <c r="U1017" s="111"/>
      <c r="V1017" s="111"/>
      <c r="W1017" s="112"/>
      <c r="X1017" s="113"/>
      <c r="Y1017" s="114" t="s">
        <v>285</v>
      </c>
      <c r="Z1017" s="115">
        <v>14.21</v>
      </c>
      <c r="AA1017" s="116">
        <v>50</v>
      </c>
      <c r="AB1017" s="117">
        <f t="shared" si="135"/>
        <v>710.5</v>
      </c>
      <c r="AC1017" s="117">
        <f t="shared" si="136"/>
        <v>5.5571757500000007</v>
      </c>
      <c r="AD1017" s="118"/>
      <c r="AE1017" s="117">
        <f t="shared" si="137"/>
        <v>0</v>
      </c>
      <c r="AF1017" s="117">
        <f t="shared" si="138"/>
        <v>0</v>
      </c>
      <c r="AG1017" s="119">
        <f t="shared" si="139"/>
        <v>50</v>
      </c>
      <c r="AH1017" s="120">
        <f t="shared" si="140"/>
        <v>710.5</v>
      </c>
      <c r="AI1017" s="121">
        <f t="shared" si="141"/>
        <v>5.5571757500000007</v>
      </c>
      <c r="AJ1017" s="122" t="str">
        <f>+C1017</f>
        <v>THAILAND</v>
      </c>
      <c r="AK1017" s="122" t="str">
        <f>IF(ISNA(VLOOKUP(postponeList!D1017,[1]Sheet!$A$2:$B$12,2,FALSE))," ",(VLOOKUP(postponeList!D1017,[1]Sheet!$A$2:$B$12,2,FALSE)))</f>
        <v>PEWVN</v>
      </c>
      <c r="AL1017" s="122" t="str">
        <f>IF(ISNA(VLOOKUP(E1017,[1]Sheet!$G$2:$H$40,2,FALSE))," ",VLOOKUP(E1017,[1]Sheet!$G$2:$H$40,2,FALSE))</f>
        <v>PSTH</v>
      </c>
      <c r="AM1017" s="122" t="str">
        <f>IF(ISNA(VLOOKUP(G1017,[1]Sheet!$K$2:$L$159,2,FALSE))," ",(VLOOKUP(G1017,[1]Sheet!$K$2:$L$159,2,FALSE)))</f>
        <v>PSTH</v>
      </c>
      <c r="AN1017" s="122" t="str">
        <f>IF(ISNA(VLOOKUP(I1017&amp;C1017,[1]Sheet!$D$2:$E$228,2,FALSE))," ",VLOOKUP(I1017&amp;C1017,[1]Sheet!$D$2:$E$228,2,FALSE))</f>
        <v>Daniel, Leo, Kitazawa</v>
      </c>
      <c r="AO1017" s="122" t="str">
        <f>+I1017&amp;C1017</f>
        <v>PANTHAILAND</v>
      </c>
      <c r="AP1017" s="122" t="str">
        <f>C1017&amp;D1017&amp;E1017&amp;G1017&amp;I1017&amp;O1017</f>
        <v>THAILAND3140020512051PANFEB</v>
      </c>
      <c r="AQ1017" s="122" t="str">
        <f>B1017&amp;D1017&amp;N1017</f>
        <v xml:space="preserve">SOUTH EAST ASIA31400VF </v>
      </c>
      <c r="AR1017" s="123" t="str">
        <f>+D1017&amp;J1017</f>
        <v>31400SE</v>
      </c>
      <c r="AS1017" s="124" t="str">
        <f t="shared" si="142"/>
        <v/>
      </c>
      <c r="AT1017" s="125" t="str">
        <f t="shared" si="143"/>
        <v>FV-20AY106Y</v>
      </c>
      <c r="AU1017" s="125" t="e">
        <f>IF(NOT(AT1017=""),VLOOKUP(AT1017,[1]PSI_Category!A:B,2,0),"")</f>
        <v>#N/A</v>
      </c>
      <c r="AV1017" s="125" t="s">
        <v>533</v>
      </c>
      <c r="AW1017" s="125" t="s">
        <v>1726</v>
      </c>
      <c r="AX1017" s="125" t="s">
        <v>533</v>
      </c>
    </row>
    <row r="1018" spans="2:50" s="103" customFormat="1" ht="11.4" customHeight="1" x14ac:dyDescent="0.3">
      <c r="B1018" s="104" t="s">
        <v>1866</v>
      </c>
      <c r="C1018" s="105" t="s">
        <v>294</v>
      </c>
      <c r="D1018" s="106">
        <v>31400</v>
      </c>
      <c r="E1018" s="107">
        <v>2051</v>
      </c>
      <c r="F1018" s="105" t="s">
        <v>1999</v>
      </c>
      <c r="G1018" s="107">
        <v>2051</v>
      </c>
      <c r="H1018" s="105" t="s">
        <v>1999</v>
      </c>
      <c r="I1018" s="105" t="s">
        <v>298</v>
      </c>
      <c r="J1018" s="107" t="s">
        <v>293</v>
      </c>
      <c r="K1018" s="105">
        <v>92011131</v>
      </c>
      <c r="L1018" s="105" t="s">
        <v>2873</v>
      </c>
      <c r="M1018" s="105" t="s">
        <v>2016</v>
      </c>
      <c r="N1018" s="105" t="s">
        <v>1809</v>
      </c>
      <c r="O1018" s="108" t="s">
        <v>159</v>
      </c>
      <c r="P1018" s="109" t="s">
        <v>1767</v>
      </c>
      <c r="Q1018" s="110"/>
      <c r="R1018" s="110"/>
      <c r="S1018" s="110"/>
      <c r="T1018" s="110"/>
      <c r="U1018" s="111"/>
      <c r="V1018" s="111"/>
      <c r="W1018" s="112"/>
      <c r="X1018" s="113"/>
      <c r="Y1018" s="114" t="s">
        <v>285</v>
      </c>
      <c r="Z1018" s="115">
        <v>21.74</v>
      </c>
      <c r="AA1018" s="116">
        <v>30</v>
      </c>
      <c r="AB1018" s="117">
        <f t="shared" si="135"/>
        <v>652.19999999999993</v>
      </c>
      <c r="AC1018" s="117">
        <f t="shared" si="136"/>
        <v>5.1011822999999996</v>
      </c>
      <c r="AD1018" s="118"/>
      <c r="AE1018" s="117">
        <f t="shared" si="137"/>
        <v>0</v>
      </c>
      <c r="AF1018" s="117">
        <f t="shared" si="138"/>
        <v>0</v>
      </c>
      <c r="AG1018" s="119">
        <f t="shared" si="139"/>
        <v>30</v>
      </c>
      <c r="AH1018" s="120">
        <f t="shared" si="140"/>
        <v>652.19999999999993</v>
      </c>
      <c r="AI1018" s="121">
        <f t="shared" si="141"/>
        <v>5.1011822999999996</v>
      </c>
      <c r="AJ1018" s="122" t="str">
        <f>+C1018</f>
        <v>THAILAND</v>
      </c>
      <c r="AK1018" s="122" t="str">
        <f>IF(ISNA(VLOOKUP(postponeList!D1018,[1]Sheet!$A$2:$B$12,2,FALSE))," ",(VLOOKUP(postponeList!D1018,[1]Sheet!$A$2:$B$12,2,FALSE)))</f>
        <v>PEWVN</v>
      </c>
      <c r="AL1018" s="122" t="str">
        <f>IF(ISNA(VLOOKUP(E1018,[1]Sheet!$G$2:$H$40,2,FALSE))," ",VLOOKUP(E1018,[1]Sheet!$G$2:$H$40,2,FALSE))</f>
        <v>PSTH</v>
      </c>
      <c r="AM1018" s="122" t="str">
        <f>IF(ISNA(VLOOKUP(G1018,[1]Sheet!$K$2:$L$159,2,FALSE))," ",(VLOOKUP(G1018,[1]Sheet!$K$2:$L$159,2,FALSE)))</f>
        <v>PSTH</v>
      </c>
      <c r="AN1018" s="122" t="str">
        <f>IF(ISNA(VLOOKUP(I1018&amp;C1018,[1]Sheet!$D$2:$E$228,2,FALSE))," ",VLOOKUP(I1018&amp;C1018,[1]Sheet!$D$2:$E$228,2,FALSE))</f>
        <v>Daniel, Leo, Kitazawa</v>
      </c>
      <c r="AO1018" s="122" t="str">
        <f>+I1018&amp;C1018</f>
        <v>PANTHAILAND</v>
      </c>
      <c r="AP1018" s="122" t="str">
        <f>C1018&amp;D1018&amp;E1018&amp;G1018&amp;I1018&amp;O1018</f>
        <v>THAILAND3140020512051PANFEB</v>
      </c>
      <c r="AQ1018" s="122" t="str">
        <f>B1018&amp;D1018&amp;N1018</f>
        <v xml:space="preserve">SOUTH EAST ASIA31400VF </v>
      </c>
      <c r="AR1018" s="123" t="str">
        <f>+D1018&amp;J1018</f>
        <v>31400SE</v>
      </c>
      <c r="AS1018" s="124" t="str">
        <f t="shared" si="142"/>
        <v/>
      </c>
      <c r="AT1018" s="125" t="str">
        <f t="shared" si="143"/>
        <v>FV-25AL106Y</v>
      </c>
      <c r="AU1018" s="125" t="e">
        <f>IF(NOT(AT1018=""),VLOOKUP(AT1018,[1]PSI_Category!A:B,2,0),"")</f>
        <v>#N/A</v>
      </c>
      <c r="AV1018" s="125" t="s">
        <v>533</v>
      </c>
      <c r="AW1018" s="125" t="s">
        <v>1726</v>
      </c>
      <c r="AX1018" s="125" t="s">
        <v>533</v>
      </c>
    </row>
    <row r="1019" spans="2:50" s="103" customFormat="1" ht="11.4" customHeight="1" x14ac:dyDescent="0.3">
      <c r="B1019" s="104" t="s">
        <v>1866</v>
      </c>
      <c r="C1019" s="105" t="s">
        <v>294</v>
      </c>
      <c r="D1019" s="106">
        <v>31400</v>
      </c>
      <c r="E1019" s="107">
        <v>2051</v>
      </c>
      <c r="F1019" s="105" t="s">
        <v>1999</v>
      </c>
      <c r="G1019" s="107">
        <v>2051</v>
      </c>
      <c r="H1019" s="105" t="s">
        <v>1999</v>
      </c>
      <c r="I1019" s="105" t="s">
        <v>298</v>
      </c>
      <c r="J1019" s="107" t="s">
        <v>293</v>
      </c>
      <c r="K1019" s="105">
        <v>92011131</v>
      </c>
      <c r="L1019" s="105" t="s">
        <v>2873</v>
      </c>
      <c r="M1019" s="105" t="s">
        <v>2017</v>
      </c>
      <c r="N1019" s="105" t="s">
        <v>1809</v>
      </c>
      <c r="O1019" s="108" t="s">
        <v>159</v>
      </c>
      <c r="P1019" s="109" t="s">
        <v>1767</v>
      </c>
      <c r="Q1019" s="110"/>
      <c r="R1019" s="110"/>
      <c r="S1019" s="110"/>
      <c r="T1019" s="110"/>
      <c r="U1019" s="111"/>
      <c r="V1019" s="111"/>
      <c r="W1019" s="112"/>
      <c r="X1019" s="113"/>
      <c r="Y1019" s="114" t="s">
        <v>285</v>
      </c>
      <c r="Z1019" s="115">
        <v>19.22</v>
      </c>
      <c r="AA1019" s="116">
        <v>50</v>
      </c>
      <c r="AB1019" s="117">
        <f t="shared" si="135"/>
        <v>961</v>
      </c>
      <c r="AC1019" s="117">
        <f t="shared" si="136"/>
        <v>7.5164615000000001</v>
      </c>
      <c r="AD1019" s="118"/>
      <c r="AE1019" s="117">
        <f t="shared" si="137"/>
        <v>0</v>
      </c>
      <c r="AF1019" s="117">
        <f t="shared" si="138"/>
        <v>0</v>
      </c>
      <c r="AG1019" s="119">
        <f t="shared" si="139"/>
        <v>50</v>
      </c>
      <c r="AH1019" s="120">
        <f t="shared" si="140"/>
        <v>961</v>
      </c>
      <c r="AI1019" s="121">
        <f t="shared" si="141"/>
        <v>7.5164615000000001</v>
      </c>
      <c r="AJ1019" s="122" t="str">
        <f>+C1019</f>
        <v>THAILAND</v>
      </c>
      <c r="AK1019" s="122" t="str">
        <f>IF(ISNA(VLOOKUP(postponeList!D1019,[1]Sheet!$A$2:$B$12,2,FALSE))," ",(VLOOKUP(postponeList!D1019,[1]Sheet!$A$2:$B$12,2,FALSE)))</f>
        <v>PEWVN</v>
      </c>
      <c r="AL1019" s="122" t="str">
        <f>IF(ISNA(VLOOKUP(E1019,[1]Sheet!$G$2:$H$40,2,FALSE))," ",VLOOKUP(E1019,[1]Sheet!$G$2:$H$40,2,FALSE))</f>
        <v>PSTH</v>
      </c>
      <c r="AM1019" s="122" t="str">
        <f>IF(ISNA(VLOOKUP(G1019,[1]Sheet!$K$2:$L$159,2,FALSE))," ",(VLOOKUP(G1019,[1]Sheet!$K$2:$L$159,2,FALSE)))</f>
        <v>PSTH</v>
      </c>
      <c r="AN1019" s="122" t="str">
        <f>IF(ISNA(VLOOKUP(I1019&amp;C1019,[1]Sheet!$D$2:$E$228,2,FALSE))," ",VLOOKUP(I1019&amp;C1019,[1]Sheet!$D$2:$E$228,2,FALSE))</f>
        <v>Daniel, Leo, Kitazawa</v>
      </c>
      <c r="AO1019" s="122" t="str">
        <f>+I1019&amp;C1019</f>
        <v>PANTHAILAND</v>
      </c>
      <c r="AP1019" s="122" t="str">
        <f>C1019&amp;D1019&amp;E1019&amp;G1019&amp;I1019&amp;O1019</f>
        <v>THAILAND3140020512051PANFEB</v>
      </c>
      <c r="AQ1019" s="122" t="str">
        <f>B1019&amp;D1019&amp;N1019</f>
        <v xml:space="preserve">SOUTH EAST ASIA31400VF </v>
      </c>
      <c r="AR1019" s="123" t="str">
        <f>+D1019&amp;J1019</f>
        <v>31400SE</v>
      </c>
      <c r="AS1019" s="124" t="str">
        <f t="shared" si="142"/>
        <v/>
      </c>
      <c r="AT1019" s="125" t="str">
        <f t="shared" si="143"/>
        <v>FV-25AU106Y</v>
      </c>
      <c r="AU1019" s="125" t="str">
        <f>IF(NOT(AT1019=""),VLOOKUP(AT1019,[1]PSI_Category!A:B,2,0),"")</f>
        <v>V/F</v>
      </c>
      <c r="AV1019" s="125" t="s">
        <v>533</v>
      </c>
      <c r="AW1019" s="125" t="s">
        <v>1726</v>
      </c>
      <c r="AX1019" s="125" t="s">
        <v>533</v>
      </c>
    </row>
    <row r="1020" spans="2:50" s="103" customFormat="1" ht="11.4" customHeight="1" x14ac:dyDescent="0.3">
      <c r="B1020" s="104" t="s">
        <v>1866</v>
      </c>
      <c r="C1020" s="105" t="s">
        <v>294</v>
      </c>
      <c r="D1020" s="106">
        <v>31400</v>
      </c>
      <c r="E1020" s="107">
        <v>2051</v>
      </c>
      <c r="F1020" s="105" t="s">
        <v>1999</v>
      </c>
      <c r="G1020" s="107">
        <v>2051</v>
      </c>
      <c r="H1020" s="105" t="s">
        <v>1999</v>
      </c>
      <c r="I1020" s="105" t="s">
        <v>298</v>
      </c>
      <c r="J1020" s="107" t="s">
        <v>293</v>
      </c>
      <c r="K1020" s="105">
        <v>92011131</v>
      </c>
      <c r="L1020" s="105" t="s">
        <v>2873</v>
      </c>
      <c r="M1020" s="105" t="s">
        <v>2860</v>
      </c>
      <c r="N1020" s="105" t="s">
        <v>1809</v>
      </c>
      <c r="O1020" s="108" t="s">
        <v>159</v>
      </c>
      <c r="P1020" s="109" t="s">
        <v>1767</v>
      </c>
      <c r="Q1020" s="110"/>
      <c r="R1020" s="110"/>
      <c r="S1020" s="110"/>
      <c r="T1020" s="110"/>
      <c r="U1020" s="111"/>
      <c r="V1020" s="111"/>
      <c r="W1020" s="112"/>
      <c r="X1020" s="113"/>
      <c r="Y1020" s="114" t="s">
        <v>285</v>
      </c>
      <c r="Z1020" s="115">
        <v>28.08</v>
      </c>
      <c r="AA1020" s="116">
        <v>30</v>
      </c>
      <c r="AB1020" s="117">
        <f t="shared" si="135"/>
        <v>842.4</v>
      </c>
      <c r="AC1020" s="117">
        <f t="shared" si="136"/>
        <v>6.5888316000000007</v>
      </c>
      <c r="AD1020" s="118"/>
      <c r="AE1020" s="117">
        <f t="shared" si="137"/>
        <v>0</v>
      </c>
      <c r="AF1020" s="117">
        <f t="shared" si="138"/>
        <v>0</v>
      </c>
      <c r="AG1020" s="119">
        <f t="shared" si="139"/>
        <v>30</v>
      </c>
      <c r="AH1020" s="120">
        <f t="shared" si="140"/>
        <v>842.4</v>
      </c>
      <c r="AI1020" s="121">
        <f t="shared" si="141"/>
        <v>6.5888316000000007</v>
      </c>
      <c r="AJ1020" s="122" t="str">
        <f>+C1020</f>
        <v>THAILAND</v>
      </c>
      <c r="AK1020" s="122" t="str">
        <f>IF(ISNA(VLOOKUP(postponeList!D1020,[1]Sheet!$A$2:$B$12,2,FALSE))," ",(VLOOKUP(postponeList!D1020,[1]Sheet!$A$2:$B$12,2,FALSE)))</f>
        <v>PEWVN</v>
      </c>
      <c r="AL1020" s="122" t="str">
        <f>IF(ISNA(VLOOKUP(E1020,[1]Sheet!$G$2:$H$40,2,FALSE))," ",VLOOKUP(E1020,[1]Sheet!$G$2:$H$40,2,FALSE))</f>
        <v>PSTH</v>
      </c>
      <c r="AM1020" s="122" t="str">
        <f>IF(ISNA(VLOOKUP(G1020,[1]Sheet!$K$2:$L$159,2,FALSE))," ",(VLOOKUP(G1020,[1]Sheet!$K$2:$L$159,2,FALSE)))</f>
        <v>PSTH</v>
      </c>
      <c r="AN1020" s="122" t="str">
        <f>IF(ISNA(VLOOKUP(I1020&amp;C1020,[1]Sheet!$D$2:$E$228,2,FALSE))," ",VLOOKUP(I1020&amp;C1020,[1]Sheet!$D$2:$E$228,2,FALSE))</f>
        <v>Daniel, Leo, Kitazawa</v>
      </c>
      <c r="AO1020" s="122" t="str">
        <f>+I1020&amp;C1020</f>
        <v>PANTHAILAND</v>
      </c>
      <c r="AP1020" s="122" t="str">
        <f>C1020&amp;D1020&amp;E1020&amp;G1020&amp;I1020&amp;O1020</f>
        <v>THAILAND3140020512051PANFEB</v>
      </c>
      <c r="AQ1020" s="122" t="str">
        <f>B1020&amp;D1020&amp;N1020</f>
        <v xml:space="preserve">SOUTH EAST ASIA31400VF </v>
      </c>
      <c r="AR1020" s="123" t="str">
        <f>+D1020&amp;J1020</f>
        <v>31400SE</v>
      </c>
      <c r="AS1020" s="124" t="str">
        <f t="shared" si="142"/>
        <v/>
      </c>
      <c r="AT1020" s="125" t="str">
        <f t="shared" si="143"/>
        <v>FV-30AL106Y</v>
      </c>
      <c r="AU1020" s="125" t="e">
        <f>IF(NOT(AT1020=""),VLOOKUP(AT1020,[1]PSI_Category!A:B,2,0),"")</f>
        <v>#N/A</v>
      </c>
      <c r="AV1020" s="125" t="s">
        <v>533</v>
      </c>
      <c r="AW1020" s="125" t="s">
        <v>1726</v>
      </c>
      <c r="AX1020" s="125" t="s">
        <v>533</v>
      </c>
    </row>
    <row r="1021" spans="2:50" s="103" customFormat="1" ht="11.4" customHeight="1" x14ac:dyDescent="0.3">
      <c r="B1021" s="104" t="s">
        <v>1866</v>
      </c>
      <c r="C1021" s="105" t="s">
        <v>294</v>
      </c>
      <c r="D1021" s="106">
        <v>31400</v>
      </c>
      <c r="E1021" s="107">
        <v>2051</v>
      </c>
      <c r="F1021" s="105" t="s">
        <v>1999</v>
      </c>
      <c r="G1021" s="107">
        <v>2051</v>
      </c>
      <c r="H1021" s="105" t="s">
        <v>1999</v>
      </c>
      <c r="I1021" s="105" t="s">
        <v>298</v>
      </c>
      <c r="J1021" s="107" t="s">
        <v>293</v>
      </c>
      <c r="K1021" s="105">
        <v>92011131</v>
      </c>
      <c r="L1021" s="105" t="s">
        <v>2873</v>
      </c>
      <c r="M1021" s="105" t="s">
        <v>2874</v>
      </c>
      <c r="N1021" s="105" t="s">
        <v>1809</v>
      </c>
      <c r="O1021" s="108" t="s">
        <v>159</v>
      </c>
      <c r="P1021" s="109" t="s">
        <v>1767</v>
      </c>
      <c r="Q1021" s="110"/>
      <c r="R1021" s="110"/>
      <c r="S1021" s="110"/>
      <c r="T1021" s="110"/>
      <c r="U1021" s="111"/>
      <c r="V1021" s="111"/>
      <c r="W1021" s="112"/>
      <c r="X1021" s="113"/>
      <c r="Y1021" s="114" t="s">
        <v>285</v>
      </c>
      <c r="Z1021" s="115">
        <v>30.83</v>
      </c>
      <c r="AA1021" s="116">
        <v>10</v>
      </c>
      <c r="AB1021" s="117">
        <f t="shared" si="135"/>
        <v>308.29999999999995</v>
      </c>
      <c r="AC1021" s="117">
        <f t="shared" si="136"/>
        <v>2.4113684499999999</v>
      </c>
      <c r="AD1021" s="118"/>
      <c r="AE1021" s="117">
        <f t="shared" si="137"/>
        <v>0</v>
      </c>
      <c r="AF1021" s="117">
        <f t="shared" si="138"/>
        <v>0</v>
      </c>
      <c r="AG1021" s="119">
        <f t="shared" si="139"/>
        <v>10</v>
      </c>
      <c r="AH1021" s="120">
        <f t="shared" si="140"/>
        <v>308.29999999999995</v>
      </c>
      <c r="AI1021" s="121">
        <f t="shared" si="141"/>
        <v>2.4113684499999999</v>
      </c>
      <c r="AJ1021" s="122" t="str">
        <f>+C1021</f>
        <v>THAILAND</v>
      </c>
      <c r="AK1021" s="122" t="str">
        <f>IF(ISNA(VLOOKUP(postponeList!D1021,[1]Sheet!$A$2:$B$12,2,FALSE))," ",(VLOOKUP(postponeList!D1021,[1]Sheet!$A$2:$B$12,2,FALSE)))</f>
        <v>PEWVN</v>
      </c>
      <c r="AL1021" s="122" t="str">
        <f>IF(ISNA(VLOOKUP(E1021,[1]Sheet!$G$2:$H$40,2,FALSE))," ",VLOOKUP(E1021,[1]Sheet!$G$2:$H$40,2,FALSE))</f>
        <v>PSTH</v>
      </c>
      <c r="AM1021" s="122" t="str">
        <f>IF(ISNA(VLOOKUP(G1021,[1]Sheet!$K$2:$L$159,2,FALSE))," ",(VLOOKUP(G1021,[1]Sheet!$K$2:$L$159,2,FALSE)))</f>
        <v>PSTH</v>
      </c>
      <c r="AN1021" s="122" t="str">
        <f>IF(ISNA(VLOOKUP(I1021&amp;C1021,[1]Sheet!$D$2:$E$228,2,FALSE))," ",VLOOKUP(I1021&amp;C1021,[1]Sheet!$D$2:$E$228,2,FALSE))</f>
        <v>Daniel, Leo, Kitazawa</v>
      </c>
      <c r="AO1021" s="122" t="str">
        <f>+I1021&amp;C1021</f>
        <v>PANTHAILAND</v>
      </c>
      <c r="AP1021" s="122" t="str">
        <f>C1021&amp;D1021&amp;E1021&amp;G1021&amp;I1021&amp;O1021</f>
        <v>THAILAND3140020512051PANFEB</v>
      </c>
      <c r="AQ1021" s="122" t="str">
        <f>B1021&amp;D1021&amp;N1021</f>
        <v xml:space="preserve">SOUTH EAST ASIA31400VF </v>
      </c>
      <c r="AR1021" s="123" t="str">
        <f>+D1021&amp;J1021</f>
        <v>31400SE</v>
      </c>
      <c r="AS1021" s="124" t="str">
        <f t="shared" si="142"/>
        <v/>
      </c>
      <c r="AT1021" s="125" t="str">
        <f t="shared" si="143"/>
        <v>FV-30RL106Y</v>
      </c>
      <c r="AU1021" s="125" t="e">
        <f>IF(NOT(AT1021=""),VLOOKUP(AT1021,[1]PSI_Category!A:B,2,0),"")</f>
        <v>#N/A</v>
      </c>
      <c r="AV1021" s="125" t="s">
        <v>533</v>
      </c>
      <c r="AW1021" s="125" t="s">
        <v>1726</v>
      </c>
      <c r="AX1021" s="125" t="s">
        <v>533</v>
      </c>
    </row>
    <row r="1022" spans="2:50" s="103" customFormat="1" ht="11.4" customHeight="1" x14ac:dyDescent="0.3">
      <c r="B1022" s="104" t="s">
        <v>1866</v>
      </c>
      <c r="C1022" s="105" t="s">
        <v>294</v>
      </c>
      <c r="D1022" s="106">
        <v>31400</v>
      </c>
      <c r="E1022" s="107">
        <v>2051</v>
      </c>
      <c r="F1022" s="105" t="s">
        <v>1999</v>
      </c>
      <c r="G1022" s="107">
        <v>2051</v>
      </c>
      <c r="H1022" s="105" t="s">
        <v>1999</v>
      </c>
      <c r="I1022" s="105" t="s">
        <v>298</v>
      </c>
      <c r="J1022" s="107" t="s">
        <v>293</v>
      </c>
      <c r="K1022" s="105">
        <v>92011135</v>
      </c>
      <c r="L1022" s="105" t="s">
        <v>2875</v>
      </c>
      <c r="M1022" s="105" t="s">
        <v>2876</v>
      </c>
      <c r="N1022" s="105" t="s">
        <v>1818</v>
      </c>
      <c r="O1022" s="108" t="s">
        <v>159</v>
      </c>
      <c r="P1022" s="109" t="s">
        <v>1767</v>
      </c>
      <c r="Q1022" s="110"/>
      <c r="R1022" s="110"/>
      <c r="S1022" s="110"/>
      <c r="T1022" s="110"/>
      <c r="U1022" s="111"/>
      <c r="V1022" s="111"/>
      <c r="W1022" s="112"/>
      <c r="X1022" s="113"/>
      <c r="Y1022" s="114" t="s">
        <v>285</v>
      </c>
      <c r="Z1022" s="115">
        <v>12.35</v>
      </c>
      <c r="AA1022" s="116">
        <v>150</v>
      </c>
      <c r="AB1022" s="117">
        <f t="shared" si="135"/>
        <v>1852.5</v>
      </c>
      <c r="AC1022" s="117">
        <f t="shared" si="136"/>
        <v>14.48932875</v>
      </c>
      <c r="AD1022" s="118"/>
      <c r="AE1022" s="117">
        <f t="shared" si="137"/>
        <v>0</v>
      </c>
      <c r="AF1022" s="117">
        <f t="shared" si="138"/>
        <v>0</v>
      </c>
      <c r="AG1022" s="119">
        <f t="shared" si="139"/>
        <v>150</v>
      </c>
      <c r="AH1022" s="120">
        <f t="shared" si="140"/>
        <v>1852.5</v>
      </c>
      <c r="AI1022" s="121">
        <f t="shared" si="141"/>
        <v>14.48932875</v>
      </c>
      <c r="AJ1022" s="122" t="str">
        <f>+C1022</f>
        <v>THAILAND</v>
      </c>
      <c r="AK1022" s="122" t="str">
        <f>IF(ISNA(VLOOKUP(postponeList!D1022,[1]Sheet!$A$2:$B$12,2,FALSE))," ",(VLOOKUP(postponeList!D1022,[1]Sheet!$A$2:$B$12,2,FALSE)))</f>
        <v>PEWVN</v>
      </c>
      <c r="AL1022" s="122" t="str">
        <f>IF(ISNA(VLOOKUP(E1022,[1]Sheet!$G$2:$H$40,2,FALSE))," ",VLOOKUP(E1022,[1]Sheet!$G$2:$H$40,2,FALSE))</f>
        <v>PSTH</v>
      </c>
      <c r="AM1022" s="122" t="str">
        <f>IF(ISNA(VLOOKUP(G1022,[1]Sheet!$K$2:$L$159,2,FALSE))," ",(VLOOKUP(G1022,[1]Sheet!$K$2:$L$159,2,FALSE)))</f>
        <v>PSTH</v>
      </c>
      <c r="AN1022" s="122" t="str">
        <f>IF(ISNA(VLOOKUP(I1022&amp;C1022,[1]Sheet!$D$2:$E$228,2,FALSE))," ",VLOOKUP(I1022&amp;C1022,[1]Sheet!$D$2:$E$228,2,FALSE))</f>
        <v>Daniel, Leo, Kitazawa</v>
      </c>
      <c r="AO1022" s="122" t="str">
        <f>+I1022&amp;C1022</f>
        <v>PANTHAILAND</v>
      </c>
      <c r="AP1022" s="122" t="str">
        <f>C1022&amp;D1022&amp;E1022&amp;G1022&amp;I1022&amp;O1022</f>
        <v>THAILAND3140020512051PANFEB</v>
      </c>
      <c r="AQ1022" s="122" t="str">
        <f>B1022&amp;D1022&amp;N1022</f>
        <v xml:space="preserve">SOUTH EAST ASIA31400WP </v>
      </c>
      <c r="AR1022" s="123" t="str">
        <f>+D1022&amp;J1022</f>
        <v>31400SE</v>
      </c>
      <c r="AS1022" s="124" t="str">
        <f t="shared" si="142"/>
        <v/>
      </c>
      <c r="AT1022" s="125" t="str">
        <f t="shared" si="143"/>
        <v>FV-15WUT406V</v>
      </c>
      <c r="AU1022" s="125" t="str">
        <f>IF(NOT(AT1022=""),VLOOKUP(AT1022,[1]PSI_Category!A:B,2,0),"")</f>
        <v>W/P</v>
      </c>
      <c r="AV1022" s="125" t="s">
        <v>536</v>
      </c>
      <c r="AW1022" s="125" t="s">
        <v>536</v>
      </c>
      <c r="AX1022" s="125" t="s">
        <v>536</v>
      </c>
    </row>
    <row r="1023" spans="2:50" s="103" customFormat="1" ht="11.4" customHeight="1" x14ac:dyDescent="0.3">
      <c r="B1023" s="104" t="s">
        <v>1866</v>
      </c>
      <c r="C1023" s="105" t="s">
        <v>294</v>
      </c>
      <c r="D1023" s="106">
        <v>31400</v>
      </c>
      <c r="E1023" s="107">
        <v>2051</v>
      </c>
      <c r="F1023" s="105" t="s">
        <v>1999</v>
      </c>
      <c r="G1023" s="107">
        <v>2051</v>
      </c>
      <c r="H1023" s="105" t="s">
        <v>1999</v>
      </c>
      <c r="I1023" s="105" t="s">
        <v>298</v>
      </c>
      <c r="J1023" s="107" t="s">
        <v>293</v>
      </c>
      <c r="K1023" s="105">
        <v>92011135</v>
      </c>
      <c r="L1023" s="105" t="s">
        <v>2875</v>
      </c>
      <c r="M1023" s="105" t="s">
        <v>2001</v>
      </c>
      <c r="N1023" s="105" t="s">
        <v>1809</v>
      </c>
      <c r="O1023" s="108" t="s">
        <v>159</v>
      </c>
      <c r="P1023" s="109" t="s">
        <v>1767</v>
      </c>
      <c r="Q1023" s="110"/>
      <c r="R1023" s="110"/>
      <c r="S1023" s="110"/>
      <c r="T1023" s="110"/>
      <c r="U1023" s="111"/>
      <c r="V1023" s="111"/>
      <c r="W1023" s="112"/>
      <c r="X1023" s="113"/>
      <c r="Y1023" s="114" t="s">
        <v>285</v>
      </c>
      <c r="Z1023" s="115">
        <v>14.8</v>
      </c>
      <c r="AA1023" s="116">
        <v>200</v>
      </c>
      <c r="AB1023" s="117">
        <f t="shared" si="135"/>
        <v>2960</v>
      </c>
      <c r="AC1023" s="117">
        <f t="shared" si="136"/>
        <v>23.15164</v>
      </c>
      <c r="AD1023" s="118"/>
      <c r="AE1023" s="117">
        <f t="shared" si="137"/>
        <v>0</v>
      </c>
      <c r="AF1023" s="117">
        <f t="shared" si="138"/>
        <v>0</v>
      </c>
      <c r="AG1023" s="119">
        <f t="shared" si="139"/>
        <v>200</v>
      </c>
      <c r="AH1023" s="120">
        <f t="shared" si="140"/>
        <v>2960</v>
      </c>
      <c r="AI1023" s="121">
        <f t="shared" si="141"/>
        <v>23.15164</v>
      </c>
      <c r="AJ1023" s="122" t="str">
        <f>+C1023</f>
        <v>THAILAND</v>
      </c>
      <c r="AK1023" s="122" t="str">
        <f>IF(ISNA(VLOOKUP(postponeList!D1023,[1]Sheet!$A$2:$B$12,2,FALSE))," ",(VLOOKUP(postponeList!D1023,[1]Sheet!$A$2:$B$12,2,FALSE)))</f>
        <v>PEWVN</v>
      </c>
      <c r="AL1023" s="122" t="str">
        <f>IF(ISNA(VLOOKUP(E1023,[1]Sheet!$G$2:$H$40,2,FALSE))," ",VLOOKUP(E1023,[1]Sheet!$G$2:$H$40,2,FALSE))</f>
        <v>PSTH</v>
      </c>
      <c r="AM1023" s="122" t="str">
        <f>IF(ISNA(VLOOKUP(G1023,[1]Sheet!$K$2:$L$159,2,FALSE))," ",(VLOOKUP(G1023,[1]Sheet!$K$2:$L$159,2,FALSE)))</f>
        <v>PSTH</v>
      </c>
      <c r="AN1023" s="122" t="str">
        <f>IF(ISNA(VLOOKUP(I1023&amp;C1023,[1]Sheet!$D$2:$E$228,2,FALSE))," ",VLOOKUP(I1023&amp;C1023,[1]Sheet!$D$2:$E$228,2,FALSE))</f>
        <v>Daniel, Leo, Kitazawa</v>
      </c>
      <c r="AO1023" s="122" t="str">
        <f>+I1023&amp;C1023</f>
        <v>PANTHAILAND</v>
      </c>
      <c r="AP1023" s="122" t="str">
        <f>C1023&amp;D1023&amp;E1023&amp;G1023&amp;I1023&amp;O1023</f>
        <v>THAILAND3140020512051PANFEB</v>
      </c>
      <c r="AQ1023" s="122" t="str">
        <f>B1023&amp;D1023&amp;N1023</f>
        <v xml:space="preserve">SOUTH EAST ASIA31400VF </v>
      </c>
      <c r="AR1023" s="123" t="str">
        <f>+D1023&amp;J1023</f>
        <v>31400SE</v>
      </c>
      <c r="AS1023" s="124" t="str">
        <f t="shared" si="142"/>
        <v/>
      </c>
      <c r="AT1023" s="125" t="str">
        <f t="shared" si="143"/>
        <v>FV-20AU106</v>
      </c>
      <c r="AU1023" s="125" t="str">
        <f>IF(NOT(AT1023=""),VLOOKUP(AT1023,[1]PSI_Category!A:B,2,0),"")</f>
        <v>V/F</v>
      </c>
      <c r="AV1023" s="125" t="s">
        <v>533</v>
      </c>
      <c r="AW1023" s="125" t="s">
        <v>1726</v>
      </c>
      <c r="AX1023" s="125" t="s">
        <v>533</v>
      </c>
    </row>
    <row r="1024" spans="2:50" s="103" customFormat="1" ht="11.4" customHeight="1" x14ac:dyDescent="0.3">
      <c r="B1024" s="104" t="s">
        <v>1866</v>
      </c>
      <c r="C1024" s="105" t="s">
        <v>294</v>
      </c>
      <c r="D1024" s="106">
        <v>31400</v>
      </c>
      <c r="E1024" s="107">
        <v>2051</v>
      </c>
      <c r="F1024" s="105" t="s">
        <v>1999</v>
      </c>
      <c r="G1024" s="107">
        <v>2051</v>
      </c>
      <c r="H1024" s="105" t="s">
        <v>1999</v>
      </c>
      <c r="I1024" s="105" t="s">
        <v>298</v>
      </c>
      <c r="J1024" s="107" t="s">
        <v>293</v>
      </c>
      <c r="K1024" s="105">
        <v>92011135</v>
      </c>
      <c r="L1024" s="105" t="s">
        <v>2875</v>
      </c>
      <c r="M1024" s="105" t="s">
        <v>2005</v>
      </c>
      <c r="N1024" s="105" t="s">
        <v>1818</v>
      </c>
      <c r="O1024" s="108" t="s">
        <v>159</v>
      </c>
      <c r="P1024" s="109" t="s">
        <v>1767</v>
      </c>
      <c r="Q1024" s="110"/>
      <c r="R1024" s="110"/>
      <c r="S1024" s="110"/>
      <c r="T1024" s="110"/>
      <c r="U1024" s="111"/>
      <c r="V1024" s="111"/>
      <c r="W1024" s="112"/>
      <c r="X1024" s="113"/>
      <c r="Y1024" s="114" t="s">
        <v>285</v>
      </c>
      <c r="Z1024" s="115">
        <v>14.29</v>
      </c>
      <c r="AA1024" s="116">
        <v>130</v>
      </c>
      <c r="AB1024" s="117">
        <f t="shared" si="135"/>
        <v>1857.6999999999998</v>
      </c>
      <c r="AC1024" s="117">
        <f t="shared" si="136"/>
        <v>14.530000549999999</v>
      </c>
      <c r="AD1024" s="118"/>
      <c r="AE1024" s="117">
        <f t="shared" si="137"/>
        <v>0</v>
      </c>
      <c r="AF1024" s="117">
        <f t="shared" si="138"/>
        <v>0</v>
      </c>
      <c r="AG1024" s="119">
        <f t="shared" si="139"/>
        <v>130</v>
      </c>
      <c r="AH1024" s="120">
        <f t="shared" si="140"/>
        <v>1857.6999999999998</v>
      </c>
      <c r="AI1024" s="121">
        <f t="shared" si="141"/>
        <v>14.530000549999999</v>
      </c>
      <c r="AJ1024" s="122" t="str">
        <f>+C1024</f>
        <v>THAILAND</v>
      </c>
      <c r="AK1024" s="122" t="str">
        <f>IF(ISNA(VLOOKUP(postponeList!D1024,[1]Sheet!$A$2:$B$12,2,FALSE))," ",(VLOOKUP(postponeList!D1024,[1]Sheet!$A$2:$B$12,2,FALSE)))</f>
        <v>PEWVN</v>
      </c>
      <c r="AL1024" s="122" t="str">
        <f>IF(ISNA(VLOOKUP(E1024,[1]Sheet!$G$2:$H$40,2,FALSE))," ",VLOOKUP(E1024,[1]Sheet!$G$2:$H$40,2,FALSE))</f>
        <v>PSTH</v>
      </c>
      <c r="AM1024" s="122" t="str">
        <f>IF(ISNA(VLOOKUP(G1024,[1]Sheet!$K$2:$L$159,2,FALSE))," ",(VLOOKUP(G1024,[1]Sheet!$K$2:$L$159,2,FALSE)))</f>
        <v>PSTH</v>
      </c>
      <c r="AN1024" s="122" t="str">
        <f>IF(ISNA(VLOOKUP(I1024&amp;C1024,[1]Sheet!$D$2:$E$228,2,FALSE))," ",VLOOKUP(I1024&amp;C1024,[1]Sheet!$D$2:$E$228,2,FALSE))</f>
        <v>Daniel, Leo, Kitazawa</v>
      </c>
      <c r="AO1024" s="122" t="str">
        <f>+I1024&amp;C1024</f>
        <v>PANTHAILAND</v>
      </c>
      <c r="AP1024" s="122" t="str">
        <f>C1024&amp;D1024&amp;E1024&amp;G1024&amp;I1024&amp;O1024</f>
        <v>THAILAND3140020512051PANFEB</v>
      </c>
      <c r="AQ1024" s="122" t="str">
        <f>B1024&amp;D1024&amp;N1024</f>
        <v xml:space="preserve">SOUTH EAST ASIA31400WP </v>
      </c>
      <c r="AR1024" s="123" t="str">
        <f>+D1024&amp;J1024</f>
        <v>31400SE</v>
      </c>
      <c r="AS1024" s="124" t="str">
        <f t="shared" si="142"/>
        <v/>
      </c>
      <c r="AT1024" s="125" t="str">
        <f t="shared" si="143"/>
        <v>FV-20WAT206V</v>
      </c>
      <c r="AU1024" s="125" t="str">
        <f>IF(NOT(AT1024=""),VLOOKUP(AT1024,[1]PSI_Category!A:B,2,0),"")</f>
        <v>W/P</v>
      </c>
      <c r="AV1024" s="125" t="s">
        <v>536</v>
      </c>
      <c r="AW1024" s="125" t="s">
        <v>536</v>
      </c>
      <c r="AX1024" s="125" t="s">
        <v>536</v>
      </c>
    </row>
    <row r="1025" spans="2:50" s="103" customFormat="1" ht="11.4" customHeight="1" x14ac:dyDescent="0.3">
      <c r="B1025" s="104" t="s">
        <v>1866</v>
      </c>
      <c r="C1025" s="105" t="s">
        <v>294</v>
      </c>
      <c r="D1025" s="106">
        <v>31400</v>
      </c>
      <c r="E1025" s="107">
        <v>2051</v>
      </c>
      <c r="F1025" s="105" t="s">
        <v>1999</v>
      </c>
      <c r="G1025" s="107">
        <v>2051</v>
      </c>
      <c r="H1025" s="105" t="s">
        <v>1999</v>
      </c>
      <c r="I1025" s="105" t="s">
        <v>298</v>
      </c>
      <c r="J1025" s="107" t="s">
        <v>293</v>
      </c>
      <c r="K1025" s="105">
        <v>92011135</v>
      </c>
      <c r="L1025" s="105" t="s">
        <v>2875</v>
      </c>
      <c r="M1025" s="105" t="s">
        <v>2006</v>
      </c>
      <c r="N1025" s="105" t="s">
        <v>1809</v>
      </c>
      <c r="O1025" s="108" t="s">
        <v>159</v>
      </c>
      <c r="P1025" s="109" t="s">
        <v>1767</v>
      </c>
      <c r="Q1025" s="110"/>
      <c r="R1025" s="110"/>
      <c r="S1025" s="110"/>
      <c r="T1025" s="110"/>
      <c r="U1025" s="111"/>
      <c r="V1025" s="111"/>
      <c r="W1025" s="112"/>
      <c r="X1025" s="113"/>
      <c r="Y1025" s="114" t="s">
        <v>285</v>
      </c>
      <c r="Z1025" s="115">
        <v>18.28</v>
      </c>
      <c r="AA1025" s="116">
        <v>200</v>
      </c>
      <c r="AB1025" s="117">
        <f t="shared" si="135"/>
        <v>3656</v>
      </c>
      <c r="AC1025" s="117">
        <f t="shared" si="136"/>
        <v>28.595404000000002</v>
      </c>
      <c r="AD1025" s="118"/>
      <c r="AE1025" s="117">
        <f t="shared" si="137"/>
        <v>0</v>
      </c>
      <c r="AF1025" s="117">
        <f t="shared" si="138"/>
        <v>0</v>
      </c>
      <c r="AG1025" s="119">
        <f t="shared" si="139"/>
        <v>200</v>
      </c>
      <c r="AH1025" s="120">
        <f t="shared" si="140"/>
        <v>3656</v>
      </c>
      <c r="AI1025" s="121">
        <f t="shared" si="141"/>
        <v>28.595404000000002</v>
      </c>
      <c r="AJ1025" s="122" t="str">
        <f>+C1025</f>
        <v>THAILAND</v>
      </c>
      <c r="AK1025" s="122" t="str">
        <f>IF(ISNA(VLOOKUP(postponeList!D1025,[1]Sheet!$A$2:$B$12,2,FALSE))," ",(VLOOKUP(postponeList!D1025,[1]Sheet!$A$2:$B$12,2,FALSE)))</f>
        <v>PEWVN</v>
      </c>
      <c r="AL1025" s="122" t="str">
        <f>IF(ISNA(VLOOKUP(E1025,[1]Sheet!$G$2:$H$40,2,FALSE))," ",VLOOKUP(E1025,[1]Sheet!$G$2:$H$40,2,FALSE))</f>
        <v>PSTH</v>
      </c>
      <c r="AM1025" s="122" t="str">
        <f>IF(ISNA(VLOOKUP(G1025,[1]Sheet!$K$2:$L$159,2,FALSE))," ",(VLOOKUP(G1025,[1]Sheet!$K$2:$L$159,2,FALSE)))</f>
        <v>PSTH</v>
      </c>
      <c r="AN1025" s="122" t="str">
        <f>IF(ISNA(VLOOKUP(I1025&amp;C1025,[1]Sheet!$D$2:$E$228,2,FALSE))," ",VLOOKUP(I1025&amp;C1025,[1]Sheet!$D$2:$E$228,2,FALSE))</f>
        <v>Daniel, Leo, Kitazawa</v>
      </c>
      <c r="AO1025" s="122" t="str">
        <f>+I1025&amp;C1025</f>
        <v>PANTHAILAND</v>
      </c>
      <c r="AP1025" s="122" t="str">
        <f>C1025&amp;D1025&amp;E1025&amp;G1025&amp;I1025&amp;O1025</f>
        <v>THAILAND3140020512051PANFEB</v>
      </c>
      <c r="AQ1025" s="122" t="str">
        <f>B1025&amp;D1025&amp;N1025</f>
        <v xml:space="preserve">SOUTH EAST ASIA31400VF </v>
      </c>
      <c r="AR1025" s="123" t="str">
        <f>+D1025&amp;J1025</f>
        <v>31400SE</v>
      </c>
      <c r="AS1025" s="124" t="str">
        <f t="shared" si="142"/>
        <v/>
      </c>
      <c r="AT1025" s="125" t="str">
        <f t="shared" si="143"/>
        <v>FV-25AU106</v>
      </c>
      <c r="AU1025" s="125" t="str">
        <f>IF(NOT(AT1025=""),VLOOKUP(AT1025,[1]PSI_Category!A:B,2,0),"")</f>
        <v>V/F</v>
      </c>
      <c r="AV1025" s="125" t="s">
        <v>533</v>
      </c>
      <c r="AW1025" s="125" t="s">
        <v>1726</v>
      </c>
      <c r="AX1025" s="125" t="s">
        <v>533</v>
      </c>
    </row>
    <row r="1026" spans="2:50" s="103" customFormat="1" ht="11.4" customHeight="1" x14ac:dyDescent="0.3">
      <c r="B1026" s="104" t="s">
        <v>1866</v>
      </c>
      <c r="C1026" s="105" t="s">
        <v>294</v>
      </c>
      <c r="D1026" s="106">
        <v>31400</v>
      </c>
      <c r="E1026" s="107">
        <v>2051</v>
      </c>
      <c r="F1026" s="105" t="s">
        <v>1999</v>
      </c>
      <c r="G1026" s="107">
        <v>2051</v>
      </c>
      <c r="H1026" s="105" t="s">
        <v>1999</v>
      </c>
      <c r="I1026" s="105" t="s">
        <v>298</v>
      </c>
      <c r="J1026" s="107" t="s">
        <v>293</v>
      </c>
      <c r="K1026" s="105">
        <v>92011135</v>
      </c>
      <c r="L1026" s="105" t="s">
        <v>2875</v>
      </c>
      <c r="M1026" s="105" t="s">
        <v>2877</v>
      </c>
      <c r="N1026" s="105" t="s">
        <v>1809</v>
      </c>
      <c r="O1026" s="108" t="s">
        <v>159</v>
      </c>
      <c r="P1026" s="109" t="s">
        <v>1767</v>
      </c>
      <c r="Q1026" s="110"/>
      <c r="R1026" s="110"/>
      <c r="S1026" s="110"/>
      <c r="T1026" s="110"/>
      <c r="U1026" s="111"/>
      <c r="V1026" s="111"/>
      <c r="W1026" s="112"/>
      <c r="X1026" s="113"/>
      <c r="Y1026" s="114" t="s">
        <v>285</v>
      </c>
      <c r="Z1026" s="115">
        <v>26.59</v>
      </c>
      <c r="AA1026" s="116">
        <v>50</v>
      </c>
      <c r="AB1026" s="117">
        <f t="shared" si="135"/>
        <v>1329.5</v>
      </c>
      <c r="AC1026" s="117">
        <f t="shared" si="136"/>
        <v>10.398684250000001</v>
      </c>
      <c r="AD1026" s="118"/>
      <c r="AE1026" s="117">
        <f t="shared" si="137"/>
        <v>0</v>
      </c>
      <c r="AF1026" s="117">
        <f t="shared" si="138"/>
        <v>0</v>
      </c>
      <c r="AG1026" s="119">
        <f t="shared" si="139"/>
        <v>50</v>
      </c>
      <c r="AH1026" s="120">
        <f t="shared" si="140"/>
        <v>1329.5</v>
      </c>
      <c r="AI1026" s="121">
        <f t="shared" si="141"/>
        <v>10.398684250000001</v>
      </c>
      <c r="AJ1026" s="122" t="str">
        <f>+C1026</f>
        <v>THAILAND</v>
      </c>
      <c r="AK1026" s="122" t="str">
        <f>IF(ISNA(VLOOKUP(postponeList!D1026,[1]Sheet!$A$2:$B$12,2,FALSE))," ",(VLOOKUP(postponeList!D1026,[1]Sheet!$A$2:$B$12,2,FALSE)))</f>
        <v>PEWVN</v>
      </c>
      <c r="AL1026" s="122" t="str">
        <f>IF(ISNA(VLOOKUP(E1026,[1]Sheet!$G$2:$H$40,2,FALSE))," ",VLOOKUP(E1026,[1]Sheet!$G$2:$H$40,2,FALSE))</f>
        <v>PSTH</v>
      </c>
      <c r="AM1026" s="122" t="str">
        <f>IF(ISNA(VLOOKUP(G1026,[1]Sheet!$K$2:$L$159,2,FALSE))," ",(VLOOKUP(G1026,[1]Sheet!$K$2:$L$159,2,FALSE)))</f>
        <v>PSTH</v>
      </c>
      <c r="AN1026" s="122" t="str">
        <f>IF(ISNA(VLOOKUP(I1026&amp;C1026,[1]Sheet!$D$2:$E$228,2,FALSE))," ",VLOOKUP(I1026&amp;C1026,[1]Sheet!$D$2:$E$228,2,FALSE))</f>
        <v>Daniel, Leo, Kitazawa</v>
      </c>
      <c r="AO1026" s="122" t="str">
        <f>+I1026&amp;C1026</f>
        <v>PANTHAILAND</v>
      </c>
      <c r="AP1026" s="122" t="str">
        <f>C1026&amp;D1026&amp;E1026&amp;G1026&amp;I1026&amp;O1026</f>
        <v>THAILAND3140020512051PANFEB</v>
      </c>
      <c r="AQ1026" s="122" t="str">
        <f>B1026&amp;D1026&amp;N1026</f>
        <v xml:space="preserve">SOUTH EAST ASIA31400VF </v>
      </c>
      <c r="AR1026" s="123" t="str">
        <f>+D1026&amp;J1026</f>
        <v>31400SE</v>
      </c>
      <c r="AS1026" s="124" t="str">
        <f t="shared" si="142"/>
        <v/>
      </c>
      <c r="AT1026" s="125" t="str">
        <f t="shared" si="143"/>
        <v>FV-30AL106</v>
      </c>
      <c r="AU1026" s="125" t="str">
        <f>IF(NOT(AT1026=""),VLOOKUP(AT1026,[1]PSI_Category!A:B,2,0),"")</f>
        <v>V/F</v>
      </c>
      <c r="AV1026" s="125" t="s">
        <v>533</v>
      </c>
      <c r="AW1026" s="125" t="s">
        <v>1726</v>
      </c>
      <c r="AX1026" s="125" t="s">
        <v>533</v>
      </c>
    </row>
    <row r="1027" spans="2:50" s="103" customFormat="1" ht="11.4" customHeight="1" x14ac:dyDescent="0.3">
      <c r="B1027" s="104" t="s">
        <v>1866</v>
      </c>
      <c r="C1027" s="105" t="s">
        <v>294</v>
      </c>
      <c r="D1027" s="106">
        <v>31400</v>
      </c>
      <c r="E1027" s="107">
        <v>2051</v>
      </c>
      <c r="F1027" s="105" t="s">
        <v>1999</v>
      </c>
      <c r="G1027" s="107">
        <v>2051</v>
      </c>
      <c r="H1027" s="105" t="s">
        <v>1999</v>
      </c>
      <c r="I1027" s="105" t="s">
        <v>298</v>
      </c>
      <c r="J1027" s="107" t="s">
        <v>293</v>
      </c>
      <c r="K1027" s="105">
        <v>92011135</v>
      </c>
      <c r="L1027" s="105" t="s">
        <v>2875</v>
      </c>
      <c r="M1027" s="105" t="s">
        <v>2007</v>
      </c>
      <c r="N1027" s="105" t="s">
        <v>1809</v>
      </c>
      <c r="O1027" s="108" t="s">
        <v>159</v>
      </c>
      <c r="P1027" s="109" t="s">
        <v>1767</v>
      </c>
      <c r="Q1027" s="110"/>
      <c r="R1027" s="110"/>
      <c r="S1027" s="110"/>
      <c r="T1027" s="110"/>
      <c r="U1027" s="111"/>
      <c r="V1027" s="111"/>
      <c r="W1027" s="112"/>
      <c r="X1027" s="113"/>
      <c r="Y1027" s="114" t="s">
        <v>285</v>
      </c>
      <c r="Z1027" s="115">
        <v>22.22</v>
      </c>
      <c r="AA1027" s="116">
        <v>100</v>
      </c>
      <c r="AB1027" s="117">
        <f t="shared" si="135"/>
        <v>2222</v>
      </c>
      <c r="AC1027" s="117">
        <f t="shared" si="136"/>
        <v>17.379373000000001</v>
      </c>
      <c r="AD1027" s="118"/>
      <c r="AE1027" s="117">
        <f t="shared" si="137"/>
        <v>0</v>
      </c>
      <c r="AF1027" s="117">
        <f t="shared" si="138"/>
        <v>0</v>
      </c>
      <c r="AG1027" s="119">
        <f t="shared" si="139"/>
        <v>100</v>
      </c>
      <c r="AH1027" s="120">
        <f t="shared" si="140"/>
        <v>2222</v>
      </c>
      <c r="AI1027" s="121">
        <f t="shared" si="141"/>
        <v>17.379373000000001</v>
      </c>
      <c r="AJ1027" s="122" t="str">
        <f>+C1027</f>
        <v>THAILAND</v>
      </c>
      <c r="AK1027" s="122" t="str">
        <f>IF(ISNA(VLOOKUP(postponeList!D1027,[1]Sheet!$A$2:$B$12,2,FALSE))," ",(VLOOKUP(postponeList!D1027,[1]Sheet!$A$2:$B$12,2,FALSE)))</f>
        <v>PEWVN</v>
      </c>
      <c r="AL1027" s="122" t="str">
        <f>IF(ISNA(VLOOKUP(E1027,[1]Sheet!$G$2:$H$40,2,FALSE))," ",VLOOKUP(E1027,[1]Sheet!$G$2:$H$40,2,FALSE))</f>
        <v>PSTH</v>
      </c>
      <c r="AM1027" s="122" t="str">
        <f>IF(ISNA(VLOOKUP(G1027,[1]Sheet!$K$2:$L$159,2,FALSE))," ",(VLOOKUP(G1027,[1]Sheet!$K$2:$L$159,2,FALSE)))</f>
        <v>PSTH</v>
      </c>
      <c r="AN1027" s="122" t="str">
        <f>IF(ISNA(VLOOKUP(I1027&amp;C1027,[1]Sheet!$D$2:$E$228,2,FALSE))," ",VLOOKUP(I1027&amp;C1027,[1]Sheet!$D$2:$E$228,2,FALSE))</f>
        <v>Daniel, Leo, Kitazawa</v>
      </c>
      <c r="AO1027" s="122" t="str">
        <f>+I1027&amp;C1027</f>
        <v>PANTHAILAND</v>
      </c>
      <c r="AP1027" s="122" t="str">
        <f>C1027&amp;D1027&amp;E1027&amp;G1027&amp;I1027&amp;O1027</f>
        <v>THAILAND3140020512051PANFEB</v>
      </c>
      <c r="AQ1027" s="122" t="str">
        <f>B1027&amp;D1027&amp;N1027</f>
        <v xml:space="preserve">SOUTH EAST ASIA31400VF </v>
      </c>
      <c r="AR1027" s="123" t="str">
        <f>+D1027&amp;J1027</f>
        <v>31400SE</v>
      </c>
      <c r="AS1027" s="124" t="str">
        <f t="shared" si="142"/>
        <v/>
      </c>
      <c r="AT1027" s="125" t="str">
        <f t="shared" si="143"/>
        <v>FV-30AU106</v>
      </c>
      <c r="AU1027" s="125" t="str">
        <f>IF(NOT(AT1027=""),VLOOKUP(AT1027,[1]PSI_Category!A:B,2,0),"")</f>
        <v>V/F</v>
      </c>
      <c r="AV1027" s="125" t="s">
        <v>533</v>
      </c>
      <c r="AW1027" s="125" t="s">
        <v>1726</v>
      </c>
      <c r="AX1027" s="125" t="s">
        <v>533</v>
      </c>
    </row>
    <row r="1028" spans="2:50" s="103" customFormat="1" ht="11.4" customHeight="1" x14ac:dyDescent="0.3">
      <c r="B1028" s="104" t="s">
        <v>1866</v>
      </c>
      <c r="C1028" s="105" t="s">
        <v>294</v>
      </c>
      <c r="D1028" s="106">
        <v>31400</v>
      </c>
      <c r="E1028" s="107">
        <v>2051</v>
      </c>
      <c r="F1028" s="105" t="s">
        <v>1999</v>
      </c>
      <c r="G1028" s="107">
        <v>2051</v>
      </c>
      <c r="H1028" s="105" t="s">
        <v>1999</v>
      </c>
      <c r="I1028" s="105" t="s">
        <v>298</v>
      </c>
      <c r="J1028" s="107" t="s">
        <v>293</v>
      </c>
      <c r="K1028" s="165">
        <v>92012004</v>
      </c>
      <c r="L1028" s="105">
        <v>7931014579</v>
      </c>
      <c r="M1028" s="105" t="s">
        <v>376</v>
      </c>
      <c r="N1028" s="105" t="s">
        <v>1831</v>
      </c>
      <c r="O1028" s="108" t="s">
        <v>160</v>
      </c>
      <c r="P1028" s="109" t="s">
        <v>1767</v>
      </c>
      <c r="Q1028" s="110"/>
      <c r="R1028" s="110"/>
      <c r="S1028" s="110"/>
      <c r="T1028" s="110"/>
      <c r="U1028" s="111"/>
      <c r="V1028" s="111"/>
      <c r="W1028" s="112"/>
      <c r="X1028" s="113"/>
      <c r="Y1028" s="114" t="s">
        <v>285</v>
      </c>
      <c r="Z1028" s="115">
        <v>37.06</v>
      </c>
      <c r="AA1028" s="116">
        <v>600</v>
      </c>
      <c r="AB1028" s="117">
        <f t="shared" si="135"/>
        <v>22236</v>
      </c>
      <c r="AC1028" s="117">
        <f t="shared" si="136"/>
        <v>173.91887400000002</v>
      </c>
      <c r="AD1028" s="118"/>
      <c r="AE1028" s="117">
        <f t="shared" si="137"/>
        <v>0</v>
      </c>
      <c r="AF1028" s="117">
        <f t="shared" si="138"/>
        <v>0</v>
      </c>
      <c r="AG1028" s="119">
        <f t="shared" si="139"/>
        <v>600</v>
      </c>
      <c r="AH1028" s="120">
        <f t="shared" si="140"/>
        <v>22236</v>
      </c>
      <c r="AI1028" s="121">
        <f t="shared" si="141"/>
        <v>173.91887400000002</v>
      </c>
      <c r="AJ1028" s="122" t="str">
        <f>+C1028</f>
        <v>THAILAND</v>
      </c>
      <c r="AK1028" s="122" t="str">
        <f>IF(ISNA(VLOOKUP(postponeList!D1028,[1]Sheet!$A$2:$B$12,2,FALSE))," ",(VLOOKUP(postponeList!D1028,[1]Sheet!$A$2:$B$12,2,FALSE)))</f>
        <v>PEWVN</v>
      </c>
      <c r="AL1028" s="122" t="str">
        <f>IF(ISNA(VLOOKUP(E1028,[1]Sheet!$G$2:$H$40,2,FALSE))," ",VLOOKUP(E1028,[1]Sheet!$G$2:$H$40,2,FALSE))</f>
        <v>PSTH</v>
      </c>
      <c r="AM1028" s="122" t="str">
        <f>IF(ISNA(VLOOKUP(G1028,[1]Sheet!$K$2:$L$159,2,FALSE))," ",(VLOOKUP(G1028,[1]Sheet!$K$2:$L$159,2,FALSE)))</f>
        <v>PSTH</v>
      </c>
      <c r="AN1028" s="122" t="str">
        <f>IF(ISNA(VLOOKUP(I1028&amp;C1028,[1]Sheet!$D$2:$E$228,2,FALSE))," ",VLOOKUP(I1028&amp;C1028,[1]Sheet!$D$2:$E$228,2,FALSE))</f>
        <v>Daniel, Leo, Kitazawa</v>
      </c>
      <c r="AO1028" s="122" t="str">
        <f>+I1028&amp;C1028</f>
        <v>PANTHAILAND</v>
      </c>
      <c r="AP1028" s="122" t="str">
        <f>C1028&amp;D1028&amp;E1028&amp;G1028&amp;I1028&amp;O1028</f>
        <v>THAILAND3140020512051PANMAR</v>
      </c>
      <c r="AQ1028" s="122" t="str">
        <f>B1028&amp;D1028&amp;N1028</f>
        <v xml:space="preserve">SOUTH EAST ASIA31400CM </v>
      </c>
      <c r="AR1028" s="123" t="str">
        <f>+D1028&amp;J1028</f>
        <v>31400SE</v>
      </c>
      <c r="AS1028" s="124" t="str">
        <f t="shared" si="142"/>
        <v/>
      </c>
      <c r="AT1028" s="125" t="str">
        <f t="shared" si="143"/>
        <v>FV-17CU906</v>
      </c>
      <c r="AU1028" s="125" t="str">
        <f>IF(NOT(AT1028=""),VLOOKUP(AT1028,[1]PSI_Category!A:B,2,0),"")</f>
        <v>C/M</v>
      </c>
      <c r="AV1028" s="125" t="s">
        <v>535</v>
      </c>
      <c r="AW1028" s="125" t="s">
        <v>535</v>
      </c>
      <c r="AX1028" s="125" t="s">
        <v>535</v>
      </c>
    </row>
    <row r="1029" spans="2:50" s="103" customFormat="1" ht="11.4" customHeight="1" x14ac:dyDescent="0.3">
      <c r="B1029" s="104" t="s">
        <v>1866</v>
      </c>
      <c r="C1029" s="105" t="s">
        <v>294</v>
      </c>
      <c r="D1029" s="106">
        <v>31400</v>
      </c>
      <c r="E1029" s="107">
        <v>2051</v>
      </c>
      <c r="F1029" s="105" t="s">
        <v>1999</v>
      </c>
      <c r="G1029" s="107">
        <v>2051</v>
      </c>
      <c r="H1029" s="105" t="s">
        <v>1999</v>
      </c>
      <c r="I1029" s="105" t="s">
        <v>298</v>
      </c>
      <c r="J1029" s="107" t="s">
        <v>293</v>
      </c>
      <c r="K1029" s="165">
        <v>92012004</v>
      </c>
      <c r="L1029" s="105">
        <v>7931014579</v>
      </c>
      <c r="M1029" s="105" t="s">
        <v>398</v>
      </c>
      <c r="N1029" s="105" t="s">
        <v>1831</v>
      </c>
      <c r="O1029" s="108" t="s">
        <v>160</v>
      </c>
      <c r="P1029" s="109" t="s">
        <v>1767</v>
      </c>
      <c r="Q1029" s="110"/>
      <c r="R1029" s="110"/>
      <c r="S1029" s="110"/>
      <c r="T1029" s="110"/>
      <c r="U1029" s="111"/>
      <c r="V1029" s="111"/>
      <c r="W1029" s="112"/>
      <c r="X1029" s="113"/>
      <c r="Y1029" s="114" t="s">
        <v>285</v>
      </c>
      <c r="Z1029" s="115">
        <v>44.87</v>
      </c>
      <c r="AA1029" s="116">
        <v>500</v>
      </c>
      <c r="AB1029" s="117">
        <f t="shared" ref="AB1029:AB1093" si="144">IF($Y1029=$AB$3,$Z1029*AA1029,IF($Y1029=$AC$3,$Z1029*AA1029/$AF$3,IF($Y1029=$AH$3,$Z1029*AA1029/$AI$3,IF($Y1029=$AJ$3,$Z1029*AA1029/$AK$3))))</f>
        <v>22435</v>
      </c>
      <c r="AC1029" s="117">
        <f t="shared" ref="AC1029:AC1093" si="145">AB1029*$AF$3/1000</f>
        <v>175.47535250000001</v>
      </c>
      <c r="AD1029" s="118"/>
      <c r="AE1029" s="117">
        <f t="shared" ref="AE1029:AE1093" si="146">IF($Y1029=$AB$3,$Z1029*AD1029, IF($Y1029=$AC$3, $Z1029*AD1029/$AF$3, IF($Y1029=$AH$3, $Z1029*AD1029/$AI$3, IF($Y1029=$AJ$3, $Z1029*AD1029/$AK$3))))</f>
        <v>0</v>
      </c>
      <c r="AF1029" s="117">
        <f t="shared" ref="AF1029:AF1093" si="147">AE1029*$AF$3/1000</f>
        <v>0</v>
      </c>
      <c r="AG1029" s="119">
        <f t="shared" ref="AG1029:AG1093" si="148">+AA1029-AD1029</f>
        <v>500</v>
      </c>
      <c r="AH1029" s="120">
        <f t="shared" ref="AH1029:AH1093" si="149">IF($Y1029=$AB$3,$Z1029*AG1029, IF($Y1029=$AC$3, $Z1029*AG1029/$AF$3, IF($Y1029=$AH$3, $Z1029*AG1029/$AI$3, IF($Y1029=$AJ$3, $Z1029*AG1029/$AK$3))))</f>
        <v>22435</v>
      </c>
      <c r="AI1029" s="121">
        <f t="shared" ref="AI1029:AI1093" si="150">AH1029*$AF$3/1000</f>
        <v>175.47535250000001</v>
      </c>
      <c r="AJ1029" s="122" t="str">
        <f>+C1029</f>
        <v>THAILAND</v>
      </c>
      <c r="AK1029" s="122" t="str">
        <f>IF(ISNA(VLOOKUP(postponeList!D1029,[1]Sheet!$A$2:$B$12,2,FALSE))," ",(VLOOKUP(postponeList!D1029,[1]Sheet!$A$2:$B$12,2,FALSE)))</f>
        <v>PEWVN</v>
      </c>
      <c r="AL1029" s="122" t="str">
        <f>IF(ISNA(VLOOKUP(E1029,[1]Sheet!$G$2:$H$40,2,FALSE))," ",VLOOKUP(E1029,[1]Sheet!$G$2:$H$40,2,FALSE))</f>
        <v>PSTH</v>
      </c>
      <c r="AM1029" s="122" t="str">
        <f>IF(ISNA(VLOOKUP(G1029,[1]Sheet!$K$2:$L$159,2,FALSE))," ",(VLOOKUP(G1029,[1]Sheet!$K$2:$L$159,2,FALSE)))</f>
        <v>PSTH</v>
      </c>
      <c r="AN1029" s="122" t="str">
        <f>IF(ISNA(VLOOKUP(I1029&amp;C1029,[1]Sheet!$D$2:$E$228,2,FALSE))," ",VLOOKUP(I1029&amp;C1029,[1]Sheet!$D$2:$E$228,2,FALSE))</f>
        <v>Daniel, Leo, Kitazawa</v>
      </c>
      <c r="AO1029" s="122" t="str">
        <f>+I1029&amp;C1029</f>
        <v>PANTHAILAND</v>
      </c>
      <c r="AP1029" s="122" t="str">
        <f>C1029&amp;D1029&amp;E1029&amp;G1029&amp;I1029&amp;O1029</f>
        <v>THAILAND3140020512051PANMAR</v>
      </c>
      <c r="AQ1029" s="122" t="str">
        <f>B1029&amp;D1029&amp;N1029</f>
        <v xml:space="preserve">SOUTH EAST ASIA31400CM </v>
      </c>
      <c r="AR1029" s="123" t="str">
        <f>+D1029&amp;J1029</f>
        <v>31400SE</v>
      </c>
      <c r="AS1029" s="124" t="str">
        <f t="shared" ref="AS1029:AS1093" si="151">LEFT(V1029,3)</f>
        <v/>
      </c>
      <c r="AT1029" s="125" t="str">
        <f t="shared" ref="AT1029:AT1093" si="152">IFERROR(TRIM(M1029),"")</f>
        <v>FV-24CU906</v>
      </c>
      <c r="AU1029" s="125" t="str">
        <f>IF(NOT(AT1029=""),VLOOKUP(AT1029,[1]PSI_Category!A:B,2,0),"")</f>
        <v>C/M</v>
      </c>
      <c r="AV1029" s="125" t="s">
        <v>535</v>
      </c>
      <c r="AW1029" s="125" t="s">
        <v>535</v>
      </c>
      <c r="AX1029" s="125" t="s">
        <v>535</v>
      </c>
    </row>
    <row r="1030" spans="2:50" s="103" customFormat="1" ht="11.4" customHeight="1" x14ac:dyDescent="0.3">
      <c r="B1030" s="104" t="s">
        <v>1866</v>
      </c>
      <c r="C1030" s="105" t="s">
        <v>294</v>
      </c>
      <c r="D1030" s="106">
        <v>31400</v>
      </c>
      <c r="E1030" s="107">
        <v>2051</v>
      </c>
      <c r="F1030" s="105" t="s">
        <v>1999</v>
      </c>
      <c r="G1030" s="107">
        <v>2051</v>
      </c>
      <c r="H1030" s="105" t="s">
        <v>1999</v>
      </c>
      <c r="I1030" s="105" t="s">
        <v>298</v>
      </c>
      <c r="J1030" s="107" t="s">
        <v>293</v>
      </c>
      <c r="K1030" s="105">
        <v>92011771</v>
      </c>
      <c r="L1030" s="105" t="s">
        <v>2878</v>
      </c>
      <c r="M1030" s="105" t="s">
        <v>2862</v>
      </c>
      <c r="N1030" s="105" t="s">
        <v>1831</v>
      </c>
      <c r="O1030" s="108" t="s">
        <v>160</v>
      </c>
      <c r="P1030" s="109" t="s">
        <v>1767</v>
      </c>
      <c r="Q1030" s="110"/>
      <c r="R1030" s="110"/>
      <c r="S1030" s="110"/>
      <c r="T1030" s="110"/>
      <c r="U1030" s="111"/>
      <c r="V1030" s="111"/>
      <c r="W1030" s="112"/>
      <c r="X1030" s="113"/>
      <c r="Y1030" s="114" t="s">
        <v>285</v>
      </c>
      <c r="Z1030" s="115">
        <v>37.06</v>
      </c>
      <c r="AA1030" s="116">
        <v>400</v>
      </c>
      <c r="AB1030" s="117">
        <f t="shared" si="144"/>
        <v>14824</v>
      </c>
      <c r="AC1030" s="117">
        <f t="shared" si="145"/>
        <v>115.94591600000001</v>
      </c>
      <c r="AD1030" s="118"/>
      <c r="AE1030" s="117">
        <f t="shared" si="146"/>
        <v>0</v>
      </c>
      <c r="AF1030" s="117">
        <f t="shared" si="147"/>
        <v>0</v>
      </c>
      <c r="AG1030" s="119">
        <f t="shared" si="148"/>
        <v>400</v>
      </c>
      <c r="AH1030" s="120">
        <f t="shared" si="149"/>
        <v>14824</v>
      </c>
      <c r="AI1030" s="121">
        <f t="shared" si="150"/>
        <v>115.94591600000001</v>
      </c>
      <c r="AJ1030" s="122" t="str">
        <f>+C1030</f>
        <v>THAILAND</v>
      </c>
      <c r="AK1030" s="122" t="str">
        <f>IF(ISNA(VLOOKUP(postponeList!D1030,[1]Sheet!$A$2:$B$12,2,FALSE))," ",(VLOOKUP(postponeList!D1030,[1]Sheet!$A$2:$B$12,2,FALSE)))</f>
        <v>PEWVN</v>
      </c>
      <c r="AL1030" s="122" t="str">
        <f>IF(ISNA(VLOOKUP(E1030,[1]Sheet!$G$2:$H$40,2,FALSE))," ",VLOOKUP(E1030,[1]Sheet!$G$2:$H$40,2,FALSE))</f>
        <v>PSTH</v>
      </c>
      <c r="AM1030" s="122" t="str">
        <f>IF(ISNA(VLOOKUP(G1030,[1]Sheet!$K$2:$L$159,2,FALSE))," ",(VLOOKUP(G1030,[1]Sheet!$K$2:$L$159,2,FALSE)))</f>
        <v>PSTH</v>
      </c>
      <c r="AN1030" s="122" t="str">
        <f>IF(ISNA(VLOOKUP(I1030&amp;C1030,[1]Sheet!$D$2:$E$228,2,FALSE))," ",VLOOKUP(I1030&amp;C1030,[1]Sheet!$D$2:$E$228,2,FALSE))</f>
        <v>Daniel, Leo, Kitazawa</v>
      </c>
      <c r="AO1030" s="122" t="str">
        <f>+I1030&amp;C1030</f>
        <v>PANTHAILAND</v>
      </c>
      <c r="AP1030" s="122" t="str">
        <f>C1030&amp;D1030&amp;E1030&amp;G1030&amp;I1030&amp;O1030</f>
        <v>THAILAND3140020512051PANMAR</v>
      </c>
      <c r="AQ1030" s="122" t="str">
        <f>B1030&amp;D1030&amp;N1030</f>
        <v xml:space="preserve">SOUTH EAST ASIA31400CM </v>
      </c>
      <c r="AR1030" s="123" t="str">
        <f>+D1030&amp;J1030</f>
        <v>31400SE</v>
      </c>
      <c r="AS1030" s="124" t="str">
        <f t="shared" si="151"/>
        <v/>
      </c>
      <c r="AT1030" s="125" t="str">
        <f t="shared" si="152"/>
        <v>FV-17CU906</v>
      </c>
      <c r="AU1030" s="125" t="str">
        <f>IF(NOT(AT1030=""),VLOOKUP(AT1030,[1]PSI_Category!A:B,2,0),"")</f>
        <v>C/M</v>
      </c>
      <c r="AV1030" s="125" t="s">
        <v>535</v>
      </c>
      <c r="AW1030" s="125" t="s">
        <v>535</v>
      </c>
      <c r="AX1030" s="125" t="s">
        <v>535</v>
      </c>
    </row>
    <row r="1031" spans="2:50" s="103" customFormat="1" ht="11.4" customHeight="1" x14ac:dyDescent="0.3">
      <c r="B1031" s="104" t="s">
        <v>1866</v>
      </c>
      <c r="C1031" s="105" t="s">
        <v>294</v>
      </c>
      <c r="D1031" s="106">
        <v>32100</v>
      </c>
      <c r="E1031" s="107">
        <v>2051</v>
      </c>
      <c r="F1031" s="105" t="s">
        <v>1999</v>
      </c>
      <c r="G1031" s="107">
        <v>2051</v>
      </c>
      <c r="H1031" s="105" t="s">
        <v>1999</v>
      </c>
      <c r="I1031" s="105" t="s">
        <v>298</v>
      </c>
      <c r="J1031" s="107" t="s">
        <v>304</v>
      </c>
      <c r="K1031" s="105">
        <v>92012091</v>
      </c>
      <c r="L1031" s="105">
        <v>7931014517</v>
      </c>
      <c r="M1031" s="105" t="s">
        <v>532</v>
      </c>
      <c r="N1031" s="105" t="s">
        <v>1809</v>
      </c>
      <c r="O1031" s="108" t="s">
        <v>160</v>
      </c>
      <c r="P1031" s="109" t="s">
        <v>1767</v>
      </c>
      <c r="Q1031" s="110">
        <v>45376</v>
      </c>
      <c r="R1031" s="110"/>
      <c r="S1031" s="110" t="s">
        <v>2879</v>
      </c>
      <c r="T1031" s="110"/>
      <c r="U1031" s="111" t="s">
        <v>1952</v>
      </c>
      <c r="V1031" s="111" t="s">
        <v>1953</v>
      </c>
      <c r="W1031" s="112"/>
      <c r="X1031" s="113" t="s">
        <v>2880</v>
      </c>
      <c r="Y1031" s="114" t="s">
        <v>285</v>
      </c>
      <c r="Z1031" s="115">
        <v>15.06</v>
      </c>
      <c r="AA1031" s="116">
        <v>20</v>
      </c>
      <c r="AB1031" s="117">
        <f t="shared" si="144"/>
        <v>301.2</v>
      </c>
      <c r="AC1031" s="117">
        <f t="shared" si="145"/>
        <v>2.3558357999999999</v>
      </c>
      <c r="AD1031" s="118">
        <v>20</v>
      </c>
      <c r="AE1031" s="117">
        <f t="shared" si="146"/>
        <v>301.2</v>
      </c>
      <c r="AF1031" s="117">
        <f t="shared" si="147"/>
        <v>2.3558357999999999</v>
      </c>
      <c r="AG1031" s="119">
        <f t="shared" si="148"/>
        <v>0</v>
      </c>
      <c r="AH1031" s="120">
        <f t="shared" si="149"/>
        <v>0</v>
      </c>
      <c r="AI1031" s="121">
        <f t="shared" si="150"/>
        <v>0</v>
      </c>
      <c r="AJ1031" s="122" t="str">
        <f>+C1031</f>
        <v>THAILAND</v>
      </c>
      <c r="AK1031" s="122" t="str">
        <f>IF(ISNA(VLOOKUP(postponeList!D1031,[1]Sheet!$A$2:$B$12,2,FALSE))," ",(VLOOKUP(postponeList!D1031,[1]Sheet!$A$2:$B$12,2,FALSE)))</f>
        <v>PESGD</v>
      </c>
      <c r="AL1031" s="122" t="str">
        <f>IF(ISNA(VLOOKUP(E1031,[1]Sheet!$G$2:$H$40,2,FALSE))," ",VLOOKUP(E1031,[1]Sheet!$G$2:$H$40,2,FALSE))</f>
        <v>PSTH</v>
      </c>
      <c r="AM1031" s="122" t="str">
        <f>IF(ISNA(VLOOKUP(G1031,[1]Sheet!$K$2:$L$159,2,FALSE))," ",(VLOOKUP(G1031,[1]Sheet!$K$2:$L$159,2,FALSE)))</f>
        <v>PSTH</v>
      </c>
      <c r="AN1031" s="122" t="str">
        <f>IF(ISNA(VLOOKUP(I1031&amp;C1031,[1]Sheet!$D$2:$E$228,2,FALSE))," ",VLOOKUP(I1031&amp;C1031,[1]Sheet!$D$2:$E$228,2,FALSE))</f>
        <v>Daniel, Leo, Kitazawa</v>
      </c>
      <c r="AO1031" s="122" t="str">
        <f>+I1031&amp;C1031</f>
        <v>PANTHAILAND</v>
      </c>
      <c r="AP1031" s="122" t="str">
        <f>C1031&amp;D1031&amp;E1031&amp;G1031&amp;I1031&amp;O1031</f>
        <v>THAILAND3210020512051PANMAR</v>
      </c>
      <c r="AQ1031" s="122" t="str">
        <f>B1031&amp;D1031&amp;N1031</f>
        <v xml:space="preserve">SOUTH EAST ASIA32100VF </v>
      </c>
      <c r="AR1031" s="123" t="str">
        <f>+D1031&amp;J1031</f>
        <v>32100PC</v>
      </c>
      <c r="AS1031" s="124" t="str">
        <f t="shared" si="151"/>
        <v>Oth</v>
      </c>
      <c r="AT1031" s="125" t="str">
        <f t="shared" si="152"/>
        <v>FV-FP06PHP106</v>
      </c>
      <c r="AU1031" s="125" t="e">
        <f>IF(NOT(AT1031=""),VLOOKUP(AT1031,[1]PSI_Category!A:B,2,0),"")</f>
        <v>#N/A</v>
      </c>
      <c r="AV1031" s="125" t="s">
        <v>533</v>
      </c>
      <c r="AW1031" s="125" t="s">
        <v>1726</v>
      </c>
      <c r="AX1031" s="125" t="s">
        <v>533</v>
      </c>
    </row>
    <row r="1032" spans="2:50" s="103" customFormat="1" ht="11.4" customHeight="1" x14ac:dyDescent="0.3">
      <c r="B1032" s="104" t="s">
        <v>1866</v>
      </c>
      <c r="C1032" s="105" t="s">
        <v>294</v>
      </c>
      <c r="D1032" s="106">
        <v>32100</v>
      </c>
      <c r="E1032" s="107">
        <v>2051</v>
      </c>
      <c r="F1032" s="105" t="s">
        <v>1999</v>
      </c>
      <c r="G1032" s="107">
        <v>2051</v>
      </c>
      <c r="H1032" s="105" t="s">
        <v>1999</v>
      </c>
      <c r="I1032" s="105" t="s">
        <v>298</v>
      </c>
      <c r="J1032" s="107" t="s">
        <v>304</v>
      </c>
      <c r="K1032" s="105">
        <v>92011136</v>
      </c>
      <c r="L1032" s="105" t="s">
        <v>2881</v>
      </c>
      <c r="M1032" s="105" t="s">
        <v>2882</v>
      </c>
      <c r="N1032" s="105" t="s">
        <v>387</v>
      </c>
      <c r="O1032" s="108" t="s">
        <v>160</v>
      </c>
      <c r="P1032" s="109" t="s">
        <v>1767</v>
      </c>
      <c r="Q1032" s="110"/>
      <c r="R1032" s="110"/>
      <c r="S1032" s="110"/>
      <c r="T1032" s="110"/>
      <c r="U1032" s="111"/>
      <c r="V1032" s="111"/>
      <c r="W1032" s="112"/>
      <c r="X1032" s="113"/>
      <c r="Y1032" s="114" t="s">
        <v>285</v>
      </c>
      <c r="Z1032" s="115">
        <v>54.97</v>
      </c>
      <c r="AA1032" s="116">
        <v>25</v>
      </c>
      <c r="AB1032" s="117">
        <f t="shared" si="144"/>
        <v>1374.25</v>
      </c>
      <c r="AC1032" s="117">
        <f t="shared" si="145"/>
        <v>10.748696375000002</v>
      </c>
      <c r="AD1032" s="118"/>
      <c r="AE1032" s="117">
        <f t="shared" si="146"/>
        <v>0</v>
      </c>
      <c r="AF1032" s="117">
        <f t="shared" si="147"/>
        <v>0</v>
      </c>
      <c r="AG1032" s="119">
        <f t="shared" si="148"/>
        <v>25</v>
      </c>
      <c r="AH1032" s="120">
        <f t="shared" si="149"/>
        <v>1374.25</v>
      </c>
      <c r="AI1032" s="121">
        <f t="shared" si="150"/>
        <v>10.748696375000002</v>
      </c>
      <c r="AJ1032" s="122" t="str">
        <f>+C1032</f>
        <v>THAILAND</v>
      </c>
      <c r="AK1032" s="122" t="str">
        <f>IF(ISNA(VLOOKUP(postponeList!D1032,[1]Sheet!$A$2:$B$12,2,FALSE))," ",(VLOOKUP(postponeList!D1032,[1]Sheet!$A$2:$B$12,2,FALSE)))</f>
        <v>PESGD</v>
      </c>
      <c r="AL1032" s="122" t="str">
        <f>IF(ISNA(VLOOKUP(E1032,[1]Sheet!$G$2:$H$40,2,FALSE))," ",VLOOKUP(E1032,[1]Sheet!$G$2:$H$40,2,FALSE))</f>
        <v>PSTH</v>
      </c>
      <c r="AM1032" s="122" t="str">
        <f>IF(ISNA(VLOOKUP(G1032,[1]Sheet!$K$2:$L$159,2,FALSE))," ",(VLOOKUP(G1032,[1]Sheet!$K$2:$L$159,2,FALSE)))</f>
        <v>PSTH</v>
      </c>
      <c r="AN1032" s="122" t="str">
        <f>IF(ISNA(VLOOKUP(I1032&amp;C1032,[1]Sheet!$D$2:$E$228,2,FALSE))," ",VLOOKUP(I1032&amp;C1032,[1]Sheet!$D$2:$E$228,2,FALSE))</f>
        <v>Daniel, Leo, Kitazawa</v>
      </c>
      <c r="AO1032" s="122" t="str">
        <f>+I1032&amp;C1032</f>
        <v>PANTHAILAND</v>
      </c>
      <c r="AP1032" s="122" t="str">
        <f>C1032&amp;D1032&amp;E1032&amp;G1032&amp;I1032&amp;O1032</f>
        <v>THAILAND3210020512051PANMAR</v>
      </c>
      <c r="AQ1032" s="122" t="str">
        <f>B1032&amp;D1032&amp;N1032</f>
        <v>SOUTH EAST ASIA32100ERV</v>
      </c>
      <c r="AR1032" s="123" t="str">
        <f>+D1032&amp;J1032</f>
        <v>32100PC</v>
      </c>
      <c r="AS1032" s="124" t="str">
        <f t="shared" si="151"/>
        <v/>
      </c>
      <c r="AT1032" s="125" t="str">
        <f t="shared" si="152"/>
        <v>FY-EB90S1</v>
      </c>
      <c r="AU1032" s="125" t="str">
        <f>IF(NOT(AT1032=""),VLOOKUP(AT1032,[1]PSI_Category!A:B,2,0),"")</f>
        <v>ERV</v>
      </c>
      <c r="AV1032" s="125" t="s">
        <v>387</v>
      </c>
      <c r="AW1032" s="125" t="s">
        <v>387</v>
      </c>
      <c r="AX1032" s="125" t="s">
        <v>387</v>
      </c>
    </row>
    <row r="1033" spans="2:50" s="103" customFormat="1" ht="11.4" customHeight="1" x14ac:dyDescent="0.3">
      <c r="B1033" s="104" t="s">
        <v>1866</v>
      </c>
      <c r="C1033" s="105" t="s">
        <v>294</v>
      </c>
      <c r="D1033" s="106">
        <v>32100</v>
      </c>
      <c r="E1033" s="107">
        <v>2051</v>
      </c>
      <c r="F1033" s="105" t="s">
        <v>1999</v>
      </c>
      <c r="G1033" s="107">
        <v>2051</v>
      </c>
      <c r="H1033" s="105" t="s">
        <v>1999</v>
      </c>
      <c r="I1033" s="105" t="s">
        <v>298</v>
      </c>
      <c r="J1033" s="107" t="s">
        <v>293</v>
      </c>
      <c r="K1033" s="105">
        <v>92011339</v>
      </c>
      <c r="L1033" s="105" t="s">
        <v>2883</v>
      </c>
      <c r="M1033" s="105" t="s">
        <v>2884</v>
      </c>
      <c r="N1033" s="105" t="s">
        <v>1766</v>
      </c>
      <c r="O1033" s="108" t="s">
        <v>160</v>
      </c>
      <c r="P1033" s="109" t="s">
        <v>1767</v>
      </c>
      <c r="Q1033" s="110"/>
      <c r="R1033" s="110"/>
      <c r="S1033" s="110"/>
      <c r="T1033" s="110"/>
      <c r="U1033" s="111"/>
      <c r="V1033" s="111"/>
      <c r="W1033" s="112"/>
      <c r="X1033" s="113"/>
      <c r="Y1033" s="114" t="s">
        <v>285</v>
      </c>
      <c r="Z1033" s="115">
        <v>176.91</v>
      </c>
      <c r="AA1033" s="116">
        <v>2</v>
      </c>
      <c r="AB1033" s="117">
        <f t="shared" si="144"/>
        <v>353.82</v>
      </c>
      <c r="AC1033" s="117">
        <f t="shared" si="145"/>
        <v>2.7674031299999999</v>
      </c>
      <c r="AD1033" s="118"/>
      <c r="AE1033" s="117">
        <f t="shared" si="146"/>
        <v>0</v>
      </c>
      <c r="AF1033" s="117">
        <f t="shared" si="147"/>
        <v>0</v>
      </c>
      <c r="AG1033" s="119">
        <f t="shared" si="148"/>
        <v>2</v>
      </c>
      <c r="AH1033" s="120">
        <f t="shared" si="149"/>
        <v>353.82</v>
      </c>
      <c r="AI1033" s="121">
        <f t="shared" si="150"/>
        <v>2.7674031299999999</v>
      </c>
      <c r="AJ1033" s="122" t="str">
        <f>+C1033</f>
        <v>THAILAND</v>
      </c>
      <c r="AK1033" s="122" t="str">
        <f>IF(ISNA(VLOOKUP(postponeList!D1033,[1]Sheet!$A$2:$B$12,2,FALSE))," ",(VLOOKUP(postponeList!D1033,[1]Sheet!$A$2:$B$12,2,FALSE)))</f>
        <v>PESGD</v>
      </c>
      <c r="AL1033" s="122" t="str">
        <f>IF(ISNA(VLOOKUP(E1033,[1]Sheet!$G$2:$H$40,2,FALSE))," ",VLOOKUP(E1033,[1]Sheet!$G$2:$H$40,2,FALSE))</f>
        <v>PSTH</v>
      </c>
      <c r="AM1033" s="122" t="str">
        <f>IF(ISNA(VLOOKUP(G1033,[1]Sheet!$K$2:$L$159,2,FALSE))," ",(VLOOKUP(G1033,[1]Sheet!$K$2:$L$159,2,FALSE)))</f>
        <v>PSTH</v>
      </c>
      <c r="AN1033" s="122" t="str">
        <f>IF(ISNA(VLOOKUP(I1033&amp;C1033,[1]Sheet!$D$2:$E$228,2,FALSE))," ",VLOOKUP(I1033&amp;C1033,[1]Sheet!$D$2:$E$228,2,FALSE))</f>
        <v>Daniel, Leo, Kitazawa</v>
      </c>
      <c r="AO1033" s="122" t="str">
        <f>+I1033&amp;C1033</f>
        <v>PANTHAILAND</v>
      </c>
      <c r="AP1033" s="122" t="str">
        <f>C1033&amp;D1033&amp;E1033&amp;G1033&amp;I1033&amp;O1033</f>
        <v>THAILAND3210020512051PANMAR</v>
      </c>
      <c r="AQ1033" s="122" t="str">
        <f>B1033&amp;D1033&amp;N1033</f>
        <v xml:space="preserve">SOUTH EAST ASIA32100AC </v>
      </c>
      <c r="AR1033" s="123" t="str">
        <f>+D1033&amp;J1033</f>
        <v>32100SE</v>
      </c>
      <c r="AS1033" s="124" t="str">
        <f t="shared" si="151"/>
        <v/>
      </c>
      <c r="AT1033" s="125" t="str">
        <f t="shared" si="152"/>
        <v>FY-2512U1T</v>
      </c>
      <c r="AU1033" s="125" t="str">
        <f>IF(NOT(AT1033=""),VLOOKUP(AT1033,[1]PSI_Category!A:B,2,0),"")</f>
        <v>A/C</v>
      </c>
      <c r="AV1033" s="125" t="s">
        <v>545</v>
      </c>
      <c r="AW1033" s="125" t="s">
        <v>545</v>
      </c>
      <c r="AX1033" s="125" t="s">
        <v>545</v>
      </c>
    </row>
    <row r="1034" spans="2:50" s="103" customFormat="1" ht="11.4" customHeight="1" x14ac:dyDescent="0.3">
      <c r="B1034" s="104" t="s">
        <v>1866</v>
      </c>
      <c r="C1034" s="105" t="s">
        <v>294</v>
      </c>
      <c r="D1034" s="106">
        <v>32100</v>
      </c>
      <c r="E1034" s="107">
        <v>2051</v>
      </c>
      <c r="F1034" s="105" t="s">
        <v>1999</v>
      </c>
      <c r="G1034" s="107">
        <v>2051</v>
      </c>
      <c r="H1034" s="105" t="s">
        <v>1999</v>
      </c>
      <c r="I1034" s="105" t="s">
        <v>298</v>
      </c>
      <c r="J1034" s="107" t="s">
        <v>304</v>
      </c>
      <c r="K1034" s="105">
        <v>92011558</v>
      </c>
      <c r="L1034" s="105" t="s">
        <v>2885</v>
      </c>
      <c r="M1034" s="105" t="s">
        <v>2882</v>
      </c>
      <c r="N1034" s="105" t="s">
        <v>387</v>
      </c>
      <c r="O1034" s="108" t="s">
        <v>160</v>
      </c>
      <c r="P1034" s="109" t="s">
        <v>1767</v>
      </c>
      <c r="Q1034" s="110"/>
      <c r="R1034" s="110"/>
      <c r="S1034" s="110"/>
      <c r="T1034" s="110"/>
      <c r="U1034" s="111"/>
      <c r="V1034" s="111"/>
      <c r="W1034" s="112"/>
      <c r="X1034" s="113"/>
      <c r="Y1034" s="114" t="s">
        <v>285</v>
      </c>
      <c r="Z1034" s="115">
        <v>54.97</v>
      </c>
      <c r="AA1034" s="116">
        <v>10</v>
      </c>
      <c r="AB1034" s="117">
        <f t="shared" si="144"/>
        <v>549.70000000000005</v>
      </c>
      <c r="AC1034" s="117">
        <f t="shared" si="145"/>
        <v>4.2994785500000008</v>
      </c>
      <c r="AD1034" s="118"/>
      <c r="AE1034" s="117">
        <f t="shared" si="146"/>
        <v>0</v>
      </c>
      <c r="AF1034" s="117">
        <f t="shared" si="147"/>
        <v>0</v>
      </c>
      <c r="AG1034" s="119">
        <f t="shared" si="148"/>
        <v>10</v>
      </c>
      <c r="AH1034" s="120">
        <f t="shared" si="149"/>
        <v>549.70000000000005</v>
      </c>
      <c r="AI1034" s="121">
        <f t="shared" si="150"/>
        <v>4.2994785500000008</v>
      </c>
      <c r="AJ1034" s="122" t="str">
        <f>+C1034</f>
        <v>THAILAND</v>
      </c>
      <c r="AK1034" s="122" t="str">
        <f>IF(ISNA(VLOOKUP(postponeList!D1034,[1]Sheet!$A$2:$B$12,2,FALSE))," ",(VLOOKUP(postponeList!D1034,[1]Sheet!$A$2:$B$12,2,FALSE)))</f>
        <v>PESGD</v>
      </c>
      <c r="AL1034" s="122" t="str">
        <f>IF(ISNA(VLOOKUP(E1034,[1]Sheet!$G$2:$H$40,2,FALSE))," ",VLOOKUP(E1034,[1]Sheet!$G$2:$H$40,2,FALSE))</f>
        <v>PSTH</v>
      </c>
      <c r="AM1034" s="122" t="str">
        <f>IF(ISNA(VLOOKUP(G1034,[1]Sheet!$K$2:$L$159,2,FALSE))," ",(VLOOKUP(G1034,[1]Sheet!$K$2:$L$159,2,FALSE)))</f>
        <v>PSTH</v>
      </c>
      <c r="AN1034" s="122" t="str">
        <f>IF(ISNA(VLOOKUP(I1034&amp;C1034,[1]Sheet!$D$2:$E$228,2,FALSE))," ",VLOOKUP(I1034&amp;C1034,[1]Sheet!$D$2:$E$228,2,FALSE))</f>
        <v>Daniel, Leo, Kitazawa</v>
      </c>
      <c r="AO1034" s="122" t="str">
        <f>+I1034&amp;C1034</f>
        <v>PANTHAILAND</v>
      </c>
      <c r="AP1034" s="122" t="str">
        <f>C1034&amp;D1034&amp;E1034&amp;G1034&amp;I1034&amp;O1034</f>
        <v>THAILAND3210020512051PANMAR</v>
      </c>
      <c r="AQ1034" s="122" t="str">
        <f>B1034&amp;D1034&amp;N1034</f>
        <v>SOUTH EAST ASIA32100ERV</v>
      </c>
      <c r="AR1034" s="123" t="str">
        <f>+D1034&amp;J1034</f>
        <v>32100PC</v>
      </c>
      <c r="AS1034" s="124" t="str">
        <f t="shared" si="151"/>
        <v/>
      </c>
      <c r="AT1034" s="125" t="str">
        <f t="shared" si="152"/>
        <v>FY-EB90S1</v>
      </c>
      <c r="AU1034" s="125" t="str">
        <f>IF(NOT(AT1034=""),VLOOKUP(AT1034,[1]PSI_Category!A:B,2,0),"")</f>
        <v>ERV</v>
      </c>
      <c r="AV1034" s="125" t="s">
        <v>387</v>
      </c>
      <c r="AW1034" s="125" t="s">
        <v>387</v>
      </c>
      <c r="AX1034" s="125" t="s">
        <v>387</v>
      </c>
    </row>
    <row r="1035" spans="2:50" s="103" customFormat="1" ht="11.4" customHeight="1" x14ac:dyDescent="0.3">
      <c r="B1035" s="104" t="s">
        <v>1866</v>
      </c>
      <c r="C1035" s="105" t="s">
        <v>294</v>
      </c>
      <c r="D1035" s="106">
        <v>32100</v>
      </c>
      <c r="E1035" s="107">
        <v>2051</v>
      </c>
      <c r="F1035" s="105" t="s">
        <v>1999</v>
      </c>
      <c r="G1035" s="107">
        <v>2051</v>
      </c>
      <c r="H1035" s="105" t="s">
        <v>1999</v>
      </c>
      <c r="I1035" s="105" t="s">
        <v>298</v>
      </c>
      <c r="J1035" s="107" t="s">
        <v>293</v>
      </c>
      <c r="K1035" s="105">
        <v>92011596</v>
      </c>
      <c r="L1035" s="105" t="s">
        <v>2886</v>
      </c>
      <c r="M1035" s="105" t="s">
        <v>2887</v>
      </c>
      <c r="N1035" s="105" t="s">
        <v>1766</v>
      </c>
      <c r="O1035" s="108" t="s">
        <v>160</v>
      </c>
      <c r="P1035" s="109" t="s">
        <v>1767</v>
      </c>
      <c r="Q1035" s="110"/>
      <c r="R1035" s="110"/>
      <c r="S1035" s="110"/>
      <c r="T1035" s="110"/>
      <c r="U1035" s="111"/>
      <c r="V1035" s="111"/>
      <c r="W1035" s="112"/>
      <c r="X1035" s="113"/>
      <c r="Y1035" s="114" t="s">
        <v>285</v>
      </c>
      <c r="Z1035" s="115">
        <v>226.03</v>
      </c>
      <c r="AA1035" s="116">
        <v>20</v>
      </c>
      <c r="AB1035" s="117">
        <f t="shared" si="144"/>
        <v>4520.6000000000004</v>
      </c>
      <c r="AC1035" s="117">
        <f t="shared" si="145"/>
        <v>35.357872900000004</v>
      </c>
      <c r="AD1035" s="118"/>
      <c r="AE1035" s="117">
        <f t="shared" si="146"/>
        <v>0</v>
      </c>
      <c r="AF1035" s="117">
        <f t="shared" si="147"/>
        <v>0</v>
      </c>
      <c r="AG1035" s="119">
        <f t="shared" si="148"/>
        <v>20</v>
      </c>
      <c r="AH1035" s="120">
        <f t="shared" si="149"/>
        <v>4520.6000000000004</v>
      </c>
      <c r="AI1035" s="121">
        <f t="shared" si="150"/>
        <v>35.357872900000004</v>
      </c>
      <c r="AJ1035" s="122" t="str">
        <f>+C1035</f>
        <v>THAILAND</v>
      </c>
      <c r="AK1035" s="122" t="str">
        <f>IF(ISNA(VLOOKUP(postponeList!D1035,[1]Sheet!$A$2:$B$12,2,FALSE))," ",(VLOOKUP(postponeList!D1035,[1]Sheet!$A$2:$B$12,2,FALSE)))</f>
        <v>PESGD</v>
      </c>
      <c r="AL1035" s="122" t="str">
        <f>IF(ISNA(VLOOKUP(E1035,[1]Sheet!$G$2:$H$40,2,FALSE))," ",VLOOKUP(E1035,[1]Sheet!$G$2:$H$40,2,FALSE))</f>
        <v>PSTH</v>
      </c>
      <c r="AM1035" s="122" t="str">
        <f>IF(ISNA(VLOOKUP(G1035,[1]Sheet!$K$2:$L$159,2,FALSE))," ",(VLOOKUP(G1035,[1]Sheet!$K$2:$L$159,2,FALSE)))</f>
        <v>PSTH</v>
      </c>
      <c r="AN1035" s="122" t="str">
        <f>IF(ISNA(VLOOKUP(I1035&amp;C1035,[1]Sheet!$D$2:$E$228,2,FALSE))," ",VLOOKUP(I1035&amp;C1035,[1]Sheet!$D$2:$E$228,2,FALSE))</f>
        <v>Daniel, Leo, Kitazawa</v>
      </c>
      <c r="AO1035" s="122" t="str">
        <f>+I1035&amp;C1035</f>
        <v>PANTHAILAND</v>
      </c>
      <c r="AP1035" s="122" t="str">
        <f>C1035&amp;D1035&amp;E1035&amp;G1035&amp;I1035&amp;O1035</f>
        <v>THAILAND3210020512051PANMAR</v>
      </c>
      <c r="AQ1035" s="122" t="str">
        <f>B1035&amp;D1035&amp;N1035</f>
        <v xml:space="preserve">SOUTH EAST ASIA32100AC </v>
      </c>
      <c r="AR1035" s="123" t="str">
        <f>+D1035&amp;J1035</f>
        <v>32100SE</v>
      </c>
      <c r="AS1035" s="124" t="str">
        <f t="shared" si="151"/>
        <v/>
      </c>
      <c r="AT1035" s="125" t="str">
        <f t="shared" si="152"/>
        <v>FY-3012U1T</v>
      </c>
      <c r="AU1035" s="125" t="e">
        <f>IF(NOT(AT1035=""),VLOOKUP(AT1035,[1]PSI_Category!A:B,2,0),"")</f>
        <v>#N/A</v>
      </c>
      <c r="AV1035" s="125" t="s">
        <v>545</v>
      </c>
      <c r="AW1035" s="125" t="s">
        <v>545</v>
      </c>
      <c r="AX1035" s="125" t="s">
        <v>545</v>
      </c>
    </row>
    <row r="1036" spans="2:50" s="103" customFormat="1" ht="11.4" customHeight="1" x14ac:dyDescent="0.3">
      <c r="B1036" s="104" t="s">
        <v>1866</v>
      </c>
      <c r="C1036" s="105" t="s">
        <v>294</v>
      </c>
      <c r="D1036" s="106">
        <v>32100</v>
      </c>
      <c r="E1036" s="107">
        <v>2051</v>
      </c>
      <c r="F1036" s="105" t="s">
        <v>1999</v>
      </c>
      <c r="G1036" s="107">
        <v>2051</v>
      </c>
      <c r="H1036" s="105" t="s">
        <v>1999</v>
      </c>
      <c r="I1036" s="105" t="s">
        <v>298</v>
      </c>
      <c r="J1036" s="107" t="s">
        <v>293</v>
      </c>
      <c r="K1036" s="105">
        <v>92011596</v>
      </c>
      <c r="L1036" s="105" t="s">
        <v>2886</v>
      </c>
      <c r="M1036" s="105" t="s">
        <v>2888</v>
      </c>
      <c r="N1036" s="105" t="s">
        <v>1766</v>
      </c>
      <c r="O1036" s="108" t="s">
        <v>160</v>
      </c>
      <c r="P1036" s="109" t="s">
        <v>1767</v>
      </c>
      <c r="Q1036" s="110"/>
      <c r="R1036" s="110"/>
      <c r="S1036" s="110"/>
      <c r="T1036" s="110"/>
      <c r="U1036" s="111"/>
      <c r="V1036" s="111"/>
      <c r="W1036" s="112"/>
      <c r="X1036" s="113"/>
      <c r="Y1036" s="114" t="s">
        <v>285</v>
      </c>
      <c r="Z1036" s="115">
        <v>231.18</v>
      </c>
      <c r="AA1036" s="116">
        <v>10</v>
      </c>
      <c r="AB1036" s="117">
        <f t="shared" si="144"/>
        <v>2311.8000000000002</v>
      </c>
      <c r="AC1036" s="117">
        <f t="shared" si="145"/>
        <v>18.081743700000004</v>
      </c>
      <c r="AD1036" s="118"/>
      <c r="AE1036" s="117">
        <f t="shared" si="146"/>
        <v>0</v>
      </c>
      <c r="AF1036" s="117">
        <f t="shared" si="147"/>
        <v>0</v>
      </c>
      <c r="AG1036" s="119">
        <f t="shared" si="148"/>
        <v>10</v>
      </c>
      <c r="AH1036" s="120">
        <f t="shared" si="149"/>
        <v>2311.8000000000002</v>
      </c>
      <c r="AI1036" s="121">
        <f t="shared" si="150"/>
        <v>18.081743700000004</v>
      </c>
      <c r="AJ1036" s="122" t="str">
        <f>+C1036</f>
        <v>THAILAND</v>
      </c>
      <c r="AK1036" s="122" t="str">
        <f>IF(ISNA(VLOOKUP(postponeList!D1036,[1]Sheet!$A$2:$B$12,2,FALSE))," ",(VLOOKUP(postponeList!D1036,[1]Sheet!$A$2:$B$12,2,FALSE)))</f>
        <v>PESGD</v>
      </c>
      <c r="AL1036" s="122" t="str">
        <f>IF(ISNA(VLOOKUP(E1036,[1]Sheet!$G$2:$H$40,2,FALSE))," ",VLOOKUP(E1036,[1]Sheet!$G$2:$H$40,2,FALSE))</f>
        <v>PSTH</v>
      </c>
      <c r="AM1036" s="122" t="str">
        <f>IF(ISNA(VLOOKUP(G1036,[1]Sheet!$K$2:$L$159,2,FALSE))," ",(VLOOKUP(G1036,[1]Sheet!$K$2:$L$159,2,FALSE)))</f>
        <v>PSTH</v>
      </c>
      <c r="AN1036" s="122" t="str">
        <f>IF(ISNA(VLOOKUP(I1036&amp;C1036,[1]Sheet!$D$2:$E$228,2,FALSE))," ",VLOOKUP(I1036&amp;C1036,[1]Sheet!$D$2:$E$228,2,FALSE))</f>
        <v>Daniel, Leo, Kitazawa</v>
      </c>
      <c r="AO1036" s="122" t="str">
        <f>+I1036&amp;C1036</f>
        <v>PANTHAILAND</v>
      </c>
      <c r="AP1036" s="122" t="str">
        <f>C1036&amp;D1036&amp;E1036&amp;G1036&amp;I1036&amp;O1036</f>
        <v>THAILAND3210020512051PANMAR</v>
      </c>
      <c r="AQ1036" s="122" t="str">
        <f>B1036&amp;D1036&amp;N1036</f>
        <v xml:space="preserve">SOUTH EAST ASIA32100AC </v>
      </c>
      <c r="AR1036" s="123" t="str">
        <f>+D1036&amp;J1036</f>
        <v>32100SE</v>
      </c>
      <c r="AS1036" s="124" t="str">
        <f t="shared" si="151"/>
        <v/>
      </c>
      <c r="AT1036" s="125" t="str">
        <f t="shared" si="152"/>
        <v>FY-3509U1T</v>
      </c>
      <c r="AU1036" s="125" t="e">
        <f>IF(NOT(AT1036=""),VLOOKUP(AT1036,[1]PSI_Category!A:B,2,0),"")</f>
        <v>#N/A</v>
      </c>
      <c r="AV1036" s="125" t="s">
        <v>545</v>
      </c>
      <c r="AW1036" s="125" t="s">
        <v>545</v>
      </c>
      <c r="AX1036" s="125" t="s">
        <v>545</v>
      </c>
    </row>
    <row r="1037" spans="2:50" s="103" customFormat="1" ht="11.4" customHeight="1" x14ac:dyDescent="0.3">
      <c r="B1037" s="104" t="s">
        <v>1866</v>
      </c>
      <c r="C1037" s="105" t="s">
        <v>294</v>
      </c>
      <c r="D1037" s="106">
        <v>32100</v>
      </c>
      <c r="E1037" s="107">
        <v>2051</v>
      </c>
      <c r="F1037" s="105" t="s">
        <v>1999</v>
      </c>
      <c r="G1037" s="107">
        <v>2051</v>
      </c>
      <c r="H1037" s="105" t="s">
        <v>1999</v>
      </c>
      <c r="I1037" s="105" t="s">
        <v>298</v>
      </c>
      <c r="J1037" s="107" t="s">
        <v>293</v>
      </c>
      <c r="K1037" s="105">
        <v>92011597</v>
      </c>
      <c r="L1037" s="105" t="s">
        <v>2889</v>
      </c>
      <c r="M1037" s="105" t="s">
        <v>2890</v>
      </c>
      <c r="N1037" s="105" t="s">
        <v>1831</v>
      </c>
      <c r="O1037" s="108" t="s">
        <v>160</v>
      </c>
      <c r="P1037" s="109" t="s">
        <v>1767</v>
      </c>
      <c r="Q1037" s="110"/>
      <c r="R1037" s="110"/>
      <c r="S1037" s="110"/>
      <c r="T1037" s="110"/>
      <c r="U1037" s="111"/>
      <c r="V1037" s="111"/>
      <c r="W1037" s="112"/>
      <c r="X1037" s="113"/>
      <c r="Y1037" s="114" t="s">
        <v>285</v>
      </c>
      <c r="Z1037" s="115">
        <v>133.58000000000001</v>
      </c>
      <c r="AA1037" s="116">
        <v>10</v>
      </c>
      <c r="AB1037" s="117">
        <f t="shared" si="144"/>
        <v>1335.8000000000002</v>
      </c>
      <c r="AC1037" s="117">
        <f t="shared" si="145"/>
        <v>10.447959700000002</v>
      </c>
      <c r="AD1037" s="118"/>
      <c r="AE1037" s="117">
        <f t="shared" si="146"/>
        <v>0</v>
      </c>
      <c r="AF1037" s="117">
        <f t="shared" si="147"/>
        <v>0</v>
      </c>
      <c r="AG1037" s="119">
        <f t="shared" si="148"/>
        <v>10</v>
      </c>
      <c r="AH1037" s="120">
        <f t="shared" si="149"/>
        <v>1335.8000000000002</v>
      </c>
      <c r="AI1037" s="121">
        <f t="shared" si="150"/>
        <v>10.447959700000002</v>
      </c>
      <c r="AJ1037" s="122" t="str">
        <f>+C1037</f>
        <v>THAILAND</v>
      </c>
      <c r="AK1037" s="122" t="str">
        <f>IF(ISNA(VLOOKUP(postponeList!D1037,[1]Sheet!$A$2:$B$12,2,FALSE))," ",(VLOOKUP(postponeList!D1037,[1]Sheet!$A$2:$B$12,2,FALSE)))</f>
        <v>PESGD</v>
      </c>
      <c r="AL1037" s="122" t="str">
        <f>IF(ISNA(VLOOKUP(E1037,[1]Sheet!$G$2:$H$40,2,FALSE))," ",VLOOKUP(E1037,[1]Sheet!$G$2:$H$40,2,FALSE))</f>
        <v>PSTH</v>
      </c>
      <c r="AM1037" s="122" t="str">
        <f>IF(ISNA(VLOOKUP(G1037,[1]Sheet!$K$2:$L$159,2,FALSE))," ",(VLOOKUP(G1037,[1]Sheet!$K$2:$L$159,2,FALSE)))</f>
        <v>PSTH</v>
      </c>
      <c r="AN1037" s="122" t="str">
        <f>IF(ISNA(VLOOKUP(I1037&amp;C1037,[1]Sheet!$D$2:$E$228,2,FALSE))," ",VLOOKUP(I1037&amp;C1037,[1]Sheet!$D$2:$E$228,2,FALSE))</f>
        <v>Daniel, Leo, Kitazawa</v>
      </c>
      <c r="AO1037" s="122" t="str">
        <f>+I1037&amp;C1037</f>
        <v>PANTHAILAND</v>
      </c>
      <c r="AP1037" s="122" t="str">
        <f>C1037&amp;D1037&amp;E1037&amp;G1037&amp;I1037&amp;O1037</f>
        <v>THAILAND3210020512051PANMAR</v>
      </c>
      <c r="AQ1037" s="122" t="str">
        <f>B1037&amp;D1037&amp;N1037</f>
        <v xml:space="preserve">SOUTH EAST ASIA32100CM </v>
      </c>
      <c r="AR1037" s="123" t="str">
        <f>+D1037&amp;J1037</f>
        <v>32100SE</v>
      </c>
      <c r="AS1037" s="124" t="str">
        <f t="shared" si="151"/>
        <v/>
      </c>
      <c r="AT1037" s="125" t="str">
        <f t="shared" si="152"/>
        <v>FV-38CH8ABHP</v>
      </c>
      <c r="AU1037" s="125" t="str">
        <f>IF(NOT(AT1037=""),VLOOKUP(AT1037,[1]PSI_Category!A:B,2,0),"")</f>
        <v>C/M</v>
      </c>
      <c r="AV1037" s="125" t="s">
        <v>535</v>
      </c>
      <c r="AW1037" s="125" t="s">
        <v>535</v>
      </c>
      <c r="AX1037" s="125" t="s">
        <v>535</v>
      </c>
    </row>
    <row r="1038" spans="2:50" s="103" customFormat="1" ht="11.4" customHeight="1" x14ac:dyDescent="0.3">
      <c r="B1038" s="104" t="s">
        <v>1866</v>
      </c>
      <c r="C1038" s="105" t="s">
        <v>294</v>
      </c>
      <c r="D1038" s="106">
        <v>32100</v>
      </c>
      <c r="E1038" s="107">
        <v>2051</v>
      </c>
      <c r="F1038" s="105" t="s">
        <v>1999</v>
      </c>
      <c r="G1038" s="107">
        <v>2051</v>
      </c>
      <c r="H1038" s="105" t="s">
        <v>1999</v>
      </c>
      <c r="I1038" s="105" t="s">
        <v>298</v>
      </c>
      <c r="J1038" s="107" t="s">
        <v>293</v>
      </c>
      <c r="K1038" s="105">
        <v>92011598</v>
      </c>
      <c r="L1038" s="105" t="s">
        <v>2891</v>
      </c>
      <c r="M1038" s="105" t="s">
        <v>2892</v>
      </c>
      <c r="N1038" s="105" t="s">
        <v>1831</v>
      </c>
      <c r="O1038" s="108" t="s">
        <v>160</v>
      </c>
      <c r="P1038" s="109" t="s">
        <v>1767</v>
      </c>
      <c r="Q1038" s="110"/>
      <c r="R1038" s="110"/>
      <c r="S1038" s="110"/>
      <c r="T1038" s="110"/>
      <c r="U1038" s="111"/>
      <c r="V1038" s="111"/>
      <c r="W1038" s="112"/>
      <c r="X1038" s="113"/>
      <c r="Y1038" s="114" t="s">
        <v>285</v>
      </c>
      <c r="Z1038" s="115">
        <v>80.27</v>
      </c>
      <c r="AA1038" s="116">
        <v>150</v>
      </c>
      <c r="AB1038" s="117">
        <f t="shared" si="144"/>
        <v>12040.5</v>
      </c>
      <c r="AC1038" s="117">
        <f t="shared" si="145"/>
        <v>94.174770750000008</v>
      </c>
      <c r="AD1038" s="118"/>
      <c r="AE1038" s="117">
        <f t="shared" si="146"/>
        <v>0</v>
      </c>
      <c r="AF1038" s="117">
        <f t="shared" si="147"/>
        <v>0</v>
      </c>
      <c r="AG1038" s="119">
        <f t="shared" si="148"/>
        <v>150</v>
      </c>
      <c r="AH1038" s="120">
        <f t="shared" si="149"/>
        <v>12040.5</v>
      </c>
      <c r="AI1038" s="121">
        <f t="shared" si="150"/>
        <v>94.174770750000008</v>
      </c>
      <c r="AJ1038" s="122" t="str">
        <f>+C1038</f>
        <v>THAILAND</v>
      </c>
      <c r="AK1038" s="122" t="str">
        <f>IF(ISNA(VLOOKUP(postponeList!D1038,[1]Sheet!$A$2:$B$12,2,FALSE))," ",(VLOOKUP(postponeList!D1038,[1]Sheet!$A$2:$B$12,2,FALSE)))</f>
        <v>PESGD</v>
      </c>
      <c r="AL1038" s="122" t="str">
        <f>IF(ISNA(VLOOKUP(E1038,[1]Sheet!$G$2:$H$40,2,FALSE))," ",VLOOKUP(E1038,[1]Sheet!$G$2:$H$40,2,FALSE))</f>
        <v>PSTH</v>
      </c>
      <c r="AM1038" s="122" t="str">
        <f>IF(ISNA(VLOOKUP(G1038,[1]Sheet!$K$2:$L$159,2,FALSE))," ",(VLOOKUP(G1038,[1]Sheet!$K$2:$L$159,2,FALSE)))</f>
        <v>PSTH</v>
      </c>
      <c r="AN1038" s="122" t="str">
        <f>IF(ISNA(VLOOKUP(I1038&amp;C1038,[1]Sheet!$D$2:$E$228,2,FALSE))," ",VLOOKUP(I1038&amp;C1038,[1]Sheet!$D$2:$E$228,2,FALSE))</f>
        <v>Daniel, Leo, Kitazawa</v>
      </c>
      <c r="AO1038" s="122" t="str">
        <f>+I1038&amp;C1038</f>
        <v>PANTHAILAND</v>
      </c>
      <c r="AP1038" s="122" t="str">
        <f>C1038&amp;D1038&amp;E1038&amp;G1038&amp;I1038&amp;O1038</f>
        <v>THAILAND3210020512051PANMAR</v>
      </c>
      <c r="AQ1038" s="122" t="str">
        <f>B1038&amp;D1038&amp;N1038</f>
        <v xml:space="preserve">SOUTH EAST ASIA32100CM </v>
      </c>
      <c r="AR1038" s="123" t="str">
        <f>+D1038&amp;J1038</f>
        <v>32100SE</v>
      </c>
      <c r="AS1038" s="124" t="str">
        <f t="shared" si="151"/>
        <v/>
      </c>
      <c r="AT1038" s="125" t="str">
        <f t="shared" si="152"/>
        <v>FV-15CSD1T</v>
      </c>
      <c r="AU1038" s="125" t="str">
        <f>IF(NOT(AT1038=""),VLOOKUP(AT1038,[1]PSI_Category!A:B,2,0),"")</f>
        <v>C/M</v>
      </c>
      <c r="AV1038" s="125" t="s">
        <v>535</v>
      </c>
      <c r="AW1038" s="125" t="s">
        <v>535</v>
      </c>
      <c r="AX1038" s="125" t="s">
        <v>535</v>
      </c>
    </row>
    <row r="1039" spans="2:50" s="103" customFormat="1" ht="11.4" customHeight="1" x14ac:dyDescent="0.3">
      <c r="B1039" s="104" t="s">
        <v>1866</v>
      </c>
      <c r="C1039" s="105" t="s">
        <v>294</v>
      </c>
      <c r="D1039" s="106">
        <v>32100</v>
      </c>
      <c r="E1039" s="107">
        <v>2051</v>
      </c>
      <c r="F1039" s="105" t="s">
        <v>1999</v>
      </c>
      <c r="G1039" s="107">
        <v>2051</v>
      </c>
      <c r="H1039" s="105" t="s">
        <v>1999</v>
      </c>
      <c r="I1039" s="105" t="s">
        <v>298</v>
      </c>
      <c r="J1039" s="107" t="s">
        <v>293</v>
      </c>
      <c r="K1039" s="105">
        <v>92011599</v>
      </c>
      <c r="L1039" s="105" t="s">
        <v>2893</v>
      </c>
      <c r="M1039" s="105" t="s">
        <v>2894</v>
      </c>
      <c r="N1039" s="105" t="s">
        <v>1766</v>
      </c>
      <c r="O1039" s="108" t="s">
        <v>160</v>
      </c>
      <c r="P1039" s="109" t="s">
        <v>1767</v>
      </c>
      <c r="Q1039" s="110"/>
      <c r="R1039" s="110"/>
      <c r="S1039" s="110"/>
      <c r="T1039" s="110"/>
      <c r="U1039" s="111"/>
      <c r="V1039" s="111"/>
      <c r="W1039" s="112"/>
      <c r="X1039" s="113"/>
      <c r="Y1039" s="114" t="s">
        <v>285</v>
      </c>
      <c r="Z1039" s="115">
        <v>233.37</v>
      </c>
      <c r="AA1039" s="116">
        <v>5</v>
      </c>
      <c r="AB1039" s="117">
        <f t="shared" si="144"/>
        <v>1166.8499999999999</v>
      </c>
      <c r="AC1039" s="117">
        <f t="shared" si="145"/>
        <v>9.1265172749999994</v>
      </c>
      <c r="AD1039" s="118"/>
      <c r="AE1039" s="117">
        <f t="shared" si="146"/>
        <v>0</v>
      </c>
      <c r="AF1039" s="117">
        <f t="shared" si="147"/>
        <v>0</v>
      </c>
      <c r="AG1039" s="119">
        <f t="shared" si="148"/>
        <v>5</v>
      </c>
      <c r="AH1039" s="120">
        <f t="shared" si="149"/>
        <v>1166.8499999999999</v>
      </c>
      <c r="AI1039" s="121">
        <f t="shared" si="150"/>
        <v>9.1265172749999994</v>
      </c>
      <c r="AJ1039" s="122" t="str">
        <f>+C1039</f>
        <v>THAILAND</v>
      </c>
      <c r="AK1039" s="122" t="str">
        <f>IF(ISNA(VLOOKUP(postponeList!D1039,[1]Sheet!$A$2:$B$12,2,FALSE))," ",(VLOOKUP(postponeList!D1039,[1]Sheet!$A$2:$B$12,2,FALSE)))</f>
        <v>PESGD</v>
      </c>
      <c r="AL1039" s="122" t="str">
        <f>IF(ISNA(VLOOKUP(E1039,[1]Sheet!$G$2:$H$40,2,FALSE))," ",VLOOKUP(E1039,[1]Sheet!$G$2:$H$40,2,FALSE))</f>
        <v>PSTH</v>
      </c>
      <c r="AM1039" s="122" t="str">
        <f>IF(ISNA(VLOOKUP(G1039,[1]Sheet!$K$2:$L$159,2,FALSE))," ",(VLOOKUP(G1039,[1]Sheet!$K$2:$L$159,2,FALSE)))</f>
        <v>PSTH</v>
      </c>
      <c r="AN1039" s="122" t="str">
        <f>IF(ISNA(VLOOKUP(I1039&amp;C1039,[1]Sheet!$D$2:$E$228,2,FALSE))," ",VLOOKUP(I1039&amp;C1039,[1]Sheet!$D$2:$E$228,2,FALSE))</f>
        <v>Daniel, Leo, Kitazawa</v>
      </c>
      <c r="AO1039" s="122" t="str">
        <f>+I1039&amp;C1039</f>
        <v>PANTHAILAND</v>
      </c>
      <c r="AP1039" s="122" t="str">
        <f>C1039&amp;D1039&amp;E1039&amp;G1039&amp;I1039&amp;O1039</f>
        <v>THAILAND3210020512051PANMAR</v>
      </c>
      <c r="AQ1039" s="122" t="str">
        <f>B1039&amp;D1039&amp;N1039</f>
        <v xml:space="preserve">SOUTH EAST ASIA32100AC </v>
      </c>
      <c r="AR1039" s="123" t="str">
        <f>+D1039&amp;J1039</f>
        <v>32100SE</v>
      </c>
      <c r="AS1039" s="124" t="str">
        <f t="shared" si="151"/>
        <v/>
      </c>
      <c r="AT1039" s="125" t="str">
        <f t="shared" si="152"/>
        <v>FY-3015U1TY</v>
      </c>
      <c r="AU1039" s="125" t="e">
        <f>IF(NOT(AT1039=""),VLOOKUP(AT1039,[1]PSI_Category!A:B,2,0),"")</f>
        <v>#N/A</v>
      </c>
      <c r="AV1039" s="125" t="s">
        <v>545</v>
      </c>
      <c r="AW1039" s="125" t="s">
        <v>545</v>
      </c>
      <c r="AX1039" s="125" t="s">
        <v>545</v>
      </c>
    </row>
    <row r="1040" spans="2:50" s="103" customFormat="1" ht="11.4" customHeight="1" x14ac:dyDescent="0.3">
      <c r="B1040" s="104" t="s">
        <v>1866</v>
      </c>
      <c r="C1040" s="105" t="s">
        <v>294</v>
      </c>
      <c r="D1040" s="105">
        <v>32100</v>
      </c>
      <c r="E1040" s="107">
        <v>2051</v>
      </c>
      <c r="F1040" s="105" t="s">
        <v>1999</v>
      </c>
      <c r="G1040" s="107">
        <v>2051</v>
      </c>
      <c r="H1040" s="105" t="s">
        <v>1999</v>
      </c>
      <c r="I1040" s="105" t="s">
        <v>298</v>
      </c>
      <c r="J1040" s="107" t="s">
        <v>293</v>
      </c>
      <c r="K1040" s="105">
        <v>92011599</v>
      </c>
      <c r="L1040" s="105" t="s">
        <v>2893</v>
      </c>
      <c r="M1040" s="105" t="s">
        <v>2895</v>
      </c>
      <c r="N1040" s="105" t="s">
        <v>1766</v>
      </c>
      <c r="O1040" s="108" t="s">
        <v>160</v>
      </c>
      <c r="P1040" s="109" t="s">
        <v>1767</v>
      </c>
      <c r="Q1040" s="110"/>
      <c r="R1040" s="110"/>
      <c r="S1040" s="110"/>
      <c r="T1040" s="110"/>
      <c r="U1040" s="111"/>
      <c r="V1040" s="111"/>
      <c r="W1040" s="112"/>
      <c r="X1040" s="113"/>
      <c r="Y1040" s="114" t="s">
        <v>285</v>
      </c>
      <c r="Z1040" s="115">
        <v>206.99</v>
      </c>
      <c r="AA1040" s="116">
        <v>20</v>
      </c>
      <c r="AB1040" s="117">
        <f t="shared" si="144"/>
        <v>4139.8</v>
      </c>
      <c r="AC1040" s="117">
        <f t="shared" si="145"/>
        <v>32.379445700000005</v>
      </c>
      <c r="AD1040" s="118"/>
      <c r="AE1040" s="117">
        <f t="shared" si="146"/>
        <v>0</v>
      </c>
      <c r="AF1040" s="117">
        <f t="shared" si="147"/>
        <v>0</v>
      </c>
      <c r="AG1040" s="119">
        <f t="shared" si="148"/>
        <v>20</v>
      </c>
      <c r="AH1040" s="120">
        <f t="shared" si="149"/>
        <v>4139.8</v>
      </c>
      <c r="AI1040" s="121">
        <f t="shared" si="150"/>
        <v>32.379445700000005</v>
      </c>
      <c r="AJ1040" s="122" t="str">
        <f>+C1040</f>
        <v>THAILAND</v>
      </c>
      <c r="AK1040" s="122" t="str">
        <f>IF(ISNA(VLOOKUP(postponeList!D1040,[1]Sheet!$A$2:$B$12,2,FALSE))," ",(VLOOKUP(postponeList!D1040,[1]Sheet!$A$2:$B$12,2,FALSE)))</f>
        <v>PESGD</v>
      </c>
      <c r="AL1040" s="122" t="str">
        <f>IF(ISNA(VLOOKUP(E1040,[1]Sheet!$G$2:$H$40,2,FALSE))," ",VLOOKUP(E1040,[1]Sheet!$G$2:$H$40,2,FALSE))</f>
        <v>PSTH</v>
      </c>
      <c r="AM1040" s="122" t="str">
        <f>IF(ISNA(VLOOKUP(G1040,[1]Sheet!$K$2:$L$159,2,FALSE))," ",(VLOOKUP(G1040,[1]Sheet!$K$2:$L$159,2,FALSE)))</f>
        <v>PSTH</v>
      </c>
      <c r="AN1040" s="122" t="str">
        <f>IF(ISNA(VLOOKUP(I1040&amp;C1040,[1]Sheet!$D$2:$E$228,2,FALSE))," ",VLOOKUP(I1040&amp;C1040,[1]Sheet!$D$2:$E$228,2,FALSE))</f>
        <v>Daniel, Leo, Kitazawa</v>
      </c>
      <c r="AO1040" s="122" t="str">
        <f>+I1040&amp;C1040</f>
        <v>PANTHAILAND</v>
      </c>
      <c r="AP1040" s="122" t="str">
        <f>C1040&amp;D1040&amp;E1040&amp;G1040&amp;I1040&amp;O1040</f>
        <v>THAILAND3210020512051PANMAR</v>
      </c>
      <c r="AQ1040" s="122" t="str">
        <f>B1040&amp;D1040&amp;N1040</f>
        <v xml:space="preserve">SOUTH EAST ASIA32100AC </v>
      </c>
      <c r="AR1040" s="123" t="str">
        <f>+D1040&amp;J1040</f>
        <v>32100SE</v>
      </c>
      <c r="AS1040" s="124" t="str">
        <f t="shared" si="151"/>
        <v/>
      </c>
      <c r="AT1040" s="125" t="str">
        <f t="shared" si="152"/>
        <v>FY-3509U1TY</v>
      </c>
      <c r="AU1040" s="125" t="e">
        <f>IF(NOT(AT1040=""),VLOOKUP(AT1040,[1]PSI_Category!A:B,2,0),"")</f>
        <v>#N/A</v>
      </c>
      <c r="AV1040" s="125" t="s">
        <v>545</v>
      </c>
      <c r="AW1040" s="125" t="s">
        <v>545</v>
      </c>
      <c r="AX1040" s="125" t="s">
        <v>545</v>
      </c>
    </row>
    <row r="1041" spans="2:50" s="103" customFormat="1" ht="11.4" customHeight="1" x14ac:dyDescent="0.3">
      <c r="B1041" s="104" t="s">
        <v>1866</v>
      </c>
      <c r="C1041" s="105" t="s">
        <v>294</v>
      </c>
      <c r="D1041" s="105">
        <v>32100</v>
      </c>
      <c r="E1041" s="107">
        <v>2051</v>
      </c>
      <c r="F1041" s="105" t="s">
        <v>1999</v>
      </c>
      <c r="G1041" s="107">
        <v>2051</v>
      </c>
      <c r="H1041" s="105" t="s">
        <v>1999</v>
      </c>
      <c r="I1041" s="105" t="s">
        <v>298</v>
      </c>
      <c r="J1041" s="107" t="s">
        <v>293</v>
      </c>
      <c r="K1041" s="105">
        <v>92011599</v>
      </c>
      <c r="L1041" s="105" t="s">
        <v>2893</v>
      </c>
      <c r="M1041" s="105" t="s">
        <v>2896</v>
      </c>
      <c r="N1041" s="105" t="s">
        <v>1766</v>
      </c>
      <c r="O1041" s="108" t="s">
        <v>160</v>
      </c>
      <c r="P1041" s="109" t="s">
        <v>1767</v>
      </c>
      <c r="Q1041" s="110"/>
      <c r="R1041" s="110"/>
      <c r="S1041" s="110"/>
      <c r="T1041" s="110"/>
      <c r="U1041" s="111"/>
      <c r="V1041" s="111"/>
      <c r="W1041" s="112"/>
      <c r="X1041" s="113"/>
      <c r="Y1041" s="114" t="s">
        <v>285</v>
      </c>
      <c r="Z1041" s="115">
        <v>243.37</v>
      </c>
      <c r="AA1041" s="116">
        <v>10</v>
      </c>
      <c r="AB1041" s="117">
        <f t="shared" si="144"/>
        <v>2433.6999999999998</v>
      </c>
      <c r="AC1041" s="117">
        <f t="shared" si="145"/>
        <v>19.035184549999997</v>
      </c>
      <c r="AD1041" s="118"/>
      <c r="AE1041" s="117">
        <f t="shared" si="146"/>
        <v>0</v>
      </c>
      <c r="AF1041" s="117">
        <f t="shared" si="147"/>
        <v>0</v>
      </c>
      <c r="AG1041" s="119">
        <f t="shared" si="148"/>
        <v>10</v>
      </c>
      <c r="AH1041" s="120">
        <f t="shared" si="149"/>
        <v>2433.6999999999998</v>
      </c>
      <c r="AI1041" s="121">
        <f t="shared" si="150"/>
        <v>19.035184549999997</v>
      </c>
      <c r="AJ1041" s="122" t="str">
        <f>+C1041</f>
        <v>THAILAND</v>
      </c>
      <c r="AK1041" s="122" t="str">
        <f>IF(ISNA(VLOOKUP(postponeList!D1041,[1]Sheet!$A$2:$B$12,2,FALSE))," ",(VLOOKUP(postponeList!D1041,[1]Sheet!$A$2:$B$12,2,FALSE)))</f>
        <v>PESGD</v>
      </c>
      <c r="AL1041" s="122" t="str">
        <f>IF(ISNA(VLOOKUP(E1041,[1]Sheet!$G$2:$H$40,2,FALSE))," ",VLOOKUP(E1041,[1]Sheet!$G$2:$H$40,2,FALSE))</f>
        <v>PSTH</v>
      </c>
      <c r="AM1041" s="122" t="str">
        <f>IF(ISNA(VLOOKUP(G1041,[1]Sheet!$K$2:$L$159,2,FALSE))," ",(VLOOKUP(G1041,[1]Sheet!$K$2:$L$159,2,FALSE)))</f>
        <v>PSTH</v>
      </c>
      <c r="AN1041" s="122" t="str">
        <f>IF(ISNA(VLOOKUP(I1041&amp;C1041,[1]Sheet!$D$2:$E$228,2,FALSE))," ",VLOOKUP(I1041&amp;C1041,[1]Sheet!$D$2:$E$228,2,FALSE))</f>
        <v>Daniel, Leo, Kitazawa</v>
      </c>
      <c r="AO1041" s="122" t="str">
        <f>+I1041&amp;C1041</f>
        <v>PANTHAILAND</v>
      </c>
      <c r="AP1041" s="122" t="str">
        <f>C1041&amp;D1041&amp;E1041&amp;G1041&amp;I1041&amp;O1041</f>
        <v>THAILAND3210020512051PANMAR</v>
      </c>
      <c r="AQ1041" s="122" t="str">
        <f>B1041&amp;D1041&amp;N1041</f>
        <v xml:space="preserve">SOUTH EAST ASIA32100AC </v>
      </c>
      <c r="AR1041" s="123" t="str">
        <f>+D1041&amp;J1041</f>
        <v>32100SE</v>
      </c>
      <c r="AS1041" s="124" t="str">
        <f t="shared" si="151"/>
        <v/>
      </c>
      <c r="AT1041" s="125" t="str">
        <f t="shared" si="152"/>
        <v>FY-3512U1TY</v>
      </c>
      <c r="AU1041" s="125" t="str">
        <f>IF(NOT(AT1041=""),VLOOKUP(AT1041,[1]PSI_Category!A:B,2,0),"")</f>
        <v>A/C</v>
      </c>
      <c r="AV1041" s="125" t="s">
        <v>545</v>
      </c>
      <c r="AW1041" s="125" t="s">
        <v>545</v>
      </c>
      <c r="AX1041" s="125" t="s">
        <v>545</v>
      </c>
    </row>
    <row r="1042" spans="2:50" s="103" customFormat="1" ht="11.4" customHeight="1" x14ac:dyDescent="0.3">
      <c r="B1042" s="104" t="s">
        <v>1866</v>
      </c>
      <c r="C1042" s="105" t="s">
        <v>294</v>
      </c>
      <c r="D1042" s="105">
        <v>32100</v>
      </c>
      <c r="E1042" s="107">
        <v>2051</v>
      </c>
      <c r="F1042" s="105" t="s">
        <v>1999</v>
      </c>
      <c r="G1042" s="107">
        <v>2051</v>
      </c>
      <c r="H1042" s="105" t="s">
        <v>1999</v>
      </c>
      <c r="I1042" s="105" t="s">
        <v>298</v>
      </c>
      <c r="J1042" s="107" t="s">
        <v>293</v>
      </c>
      <c r="K1042" s="105">
        <v>92011599</v>
      </c>
      <c r="L1042" s="105" t="s">
        <v>2893</v>
      </c>
      <c r="M1042" s="105" t="s">
        <v>2897</v>
      </c>
      <c r="N1042" s="105" t="s">
        <v>1766</v>
      </c>
      <c r="O1042" s="108" t="s">
        <v>160</v>
      </c>
      <c r="P1042" s="109" t="s">
        <v>1767</v>
      </c>
      <c r="Q1042" s="110"/>
      <c r="R1042" s="110"/>
      <c r="S1042" s="110"/>
      <c r="T1042" s="110"/>
      <c r="U1042" s="111"/>
      <c r="V1042" s="111"/>
      <c r="W1042" s="112"/>
      <c r="X1042" s="113"/>
      <c r="Y1042" s="114" t="s">
        <v>285</v>
      </c>
      <c r="Z1042" s="115">
        <v>226.99</v>
      </c>
      <c r="AA1042" s="116">
        <v>5</v>
      </c>
      <c r="AB1042" s="117">
        <f t="shared" si="144"/>
        <v>1134.95</v>
      </c>
      <c r="AC1042" s="117">
        <f t="shared" si="145"/>
        <v>8.877011425000001</v>
      </c>
      <c r="AD1042" s="118"/>
      <c r="AE1042" s="117">
        <f t="shared" si="146"/>
        <v>0</v>
      </c>
      <c r="AF1042" s="117">
        <f t="shared" si="147"/>
        <v>0</v>
      </c>
      <c r="AG1042" s="119">
        <f t="shared" si="148"/>
        <v>5</v>
      </c>
      <c r="AH1042" s="120">
        <f t="shared" si="149"/>
        <v>1134.95</v>
      </c>
      <c r="AI1042" s="121">
        <f t="shared" si="150"/>
        <v>8.877011425000001</v>
      </c>
      <c r="AJ1042" s="122" t="str">
        <f>+C1042</f>
        <v>THAILAND</v>
      </c>
      <c r="AK1042" s="122" t="str">
        <f>IF(ISNA(VLOOKUP(postponeList!D1042,[1]Sheet!$A$2:$B$12,2,FALSE))," ",(VLOOKUP(postponeList!D1042,[1]Sheet!$A$2:$B$12,2,FALSE)))</f>
        <v>PESGD</v>
      </c>
      <c r="AL1042" s="122" t="str">
        <f>IF(ISNA(VLOOKUP(E1042,[1]Sheet!$G$2:$H$40,2,FALSE))," ",VLOOKUP(E1042,[1]Sheet!$G$2:$H$40,2,FALSE))</f>
        <v>PSTH</v>
      </c>
      <c r="AM1042" s="122" t="str">
        <f>IF(ISNA(VLOOKUP(G1042,[1]Sheet!$K$2:$L$159,2,FALSE))," ",(VLOOKUP(G1042,[1]Sheet!$K$2:$L$159,2,FALSE)))</f>
        <v>PSTH</v>
      </c>
      <c r="AN1042" s="122" t="str">
        <f>IF(ISNA(VLOOKUP(I1042&amp;C1042,[1]Sheet!$D$2:$E$228,2,FALSE))," ",VLOOKUP(I1042&amp;C1042,[1]Sheet!$D$2:$E$228,2,FALSE))</f>
        <v>Daniel, Leo, Kitazawa</v>
      </c>
      <c r="AO1042" s="122" t="str">
        <f>+I1042&amp;C1042</f>
        <v>PANTHAILAND</v>
      </c>
      <c r="AP1042" s="122" t="str">
        <f>C1042&amp;D1042&amp;E1042&amp;G1042&amp;I1042&amp;O1042</f>
        <v>THAILAND3210020512051PANMAR</v>
      </c>
      <c r="AQ1042" s="122" t="str">
        <f>B1042&amp;D1042&amp;N1042</f>
        <v xml:space="preserve">SOUTH EAST ASIA32100AC </v>
      </c>
      <c r="AR1042" s="123" t="str">
        <f>+D1042&amp;J1042</f>
        <v>32100SE</v>
      </c>
      <c r="AS1042" s="124" t="str">
        <f t="shared" si="151"/>
        <v/>
      </c>
      <c r="AT1042" s="125" t="str">
        <f t="shared" si="152"/>
        <v>FY-4009U1TY</v>
      </c>
      <c r="AU1042" s="125" t="e">
        <f>IF(NOT(AT1042=""),VLOOKUP(AT1042,[1]PSI_Category!A:B,2,0),"")</f>
        <v>#N/A</v>
      </c>
      <c r="AV1042" s="125" t="s">
        <v>545</v>
      </c>
      <c r="AW1042" s="125" t="s">
        <v>545</v>
      </c>
      <c r="AX1042" s="125" t="s">
        <v>545</v>
      </c>
    </row>
    <row r="1043" spans="2:50" s="103" customFormat="1" ht="11.4" customHeight="1" x14ac:dyDescent="0.3">
      <c r="B1043" s="104" t="s">
        <v>1866</v>
      </c>
      <c r="C1043" s="105" t="s">
        <v>294</v>
      </c>
      <c r="D1043" s="105">
        <v>32100</v>
      </c>
      <c r="E1043" s="107">
        <v>2051</v>
      </c>
      <c r="F1043" s="105" t="s">
        <v>1999</v>
      </c>
      <c r="G1043" s="107">
        <v>2051</v>
      </c>
      <c r="H1043" s="105" t="s">
        <v>1999</v>
      </c>
      <c r="I1043" s="105" t="s">
        <v>298</v>
      </c>
      <c r="J1043" s="107" t="s">
        <v>293</v>
      </c>
      <c r="K1043" s="105">
        <v>92011599</v>
      </c>
      <c r="L1043" s="105" t="s">
        <v>2893</v>
      </c>
      <c r="M1043" s="105" t="s">
        <v>2898</v>
      </c>
      <c r="N1043" s="105" t="s">
        <v>1766</v>
      </c>
      <c r="O1043" s="108" t="s">
        <v>160</v>
      </c>
      <c r="P1043" s="109" t="s">
        <v>1767</v>
      </c>
      <c r="Q1043" s="110"/>
      <c r="R1043" s="110"/>
      <c r="S1043" s="110"/>
      <c r="T1043" s="110"/>
      <c r="U1043" s="111"/>
      <c r="V1043" s="111"/>
      <c r="W1043" s="112"/>
      <c r="X1043" s="113"/>
      <c r="Y1043" s="114" t="s">
        <v>285</v>
      </c>
      <c r="Z1043" s="115">
        <v>366.24</v>
      </c>
      <c r="AA1043" s="116">
        <v>10</v>
      </c>
      <c r="AB1043" s="117">
        <f t="shared" si="144"/>
        <v>3662.4</v>
      </c>
      <c r="AC1043" s="117">
        <f t="shared" si="145"/>
        <v>28.645461600000001</v>
      </c>
      <c r="AD1043" s="118"/>
      <c r="AE1043" s="117">
        <f t="shared" si="146"/>
        <v>0</v>
      </c>
      <c r="AF1043" s="117">
        <f t="shared" si="147"/>
        <v>0</v>
      </c>
      <c r="AG1043" s="119">
        <f t="shared" si="148"/>
        <v>10</v>
      </c>
      <c r="AH1043" s="120">
        <f t="shared" si="149"/>
        <v>3662.4</v>
      </c>
      <c r="AI1043" s="121">
        <f t="shared" si="150"/>
        <v>28.645461600000001</v>
      </c>
      <c r="AJ1043" s="122" t="str">
        <f>+C1043</f>
        <v>THAILAND</v>
      </c>
      <c r="AK1043" s="122" t="str">
        <f>IF(ISNA(VLOOKUP(postponeList!D1043,[1]Sheet!$A$2:$B$12,2,FALSE))," ",(VLOOKUP(postponeList!D1043,[1]Sheet!$A$2:$B$12,2,FALSE)))</f>
        <v>PESGD</v>
      </c>
      <c r="AL1043" s="122" t="str">
        <f>IF(ISNA(VLOOKUP(E1043,[1]Sheet!$G$2:$H$40,2,FALSE))," ",VLOOKUP(E1043,[1]Sheet!$G$2:$H$40,2,FALSE))</f>
        <v>PSTH</v>
      </c>
      <c r="AM1043" s="122" t="str">
        <f>IF(ISNA(VLOOKUP(G1043,[1]Sheet!$K$2:$L$159,2,FALSE))," ",(VLOOKUP(G1043,[1]Sheet!$K$2:$L$159,2,FALSE)))</f>
        <v>PSTH</v>
      </c>
      <c r="AN1043" s="122" t="str">
        <f>IF(ISNA(VLOOKUP(I1043&amp;C1043,[1]Sheet!$D$2:$E$228,2,FALSE))," ",VLOOKUP(I1043&amp;C1043,[1]Sheet!$D$2:$E$228,2,FALSE))</f>
        <v>Daniel, Leo, Kitazawa</v>
      </c>
      <c r="AO1043" s="122" t="str">
        <f>+I1043&amp;C1043</f>
        <v>PANTHAILAND</v>
      </c>
      <c r="AP1043" s="122" t="str">
        <f>C1043&amp;D1043&amp;E1043&amp;G1043&amp;I1043&amp;O1043</f>
        <v>THAILAND3210020512051PANMAR</v>
      </c>
      <c r="AQ1043" s="122" t="str">
        <f>B1043&amp;D1043&amp;N1043</f>
        <v xml:space="preserve">SOUTH EAST ASIA32100AC </v>
      </c>
      <c r="AR1043" s="123" t="str">
        <f>+D1043&amp;J1043</f>
        <v>32100SE</v>
      </c>
      <c r="AS1043" s="124" t="str">
        <f t="shared" si="151"/>
        <v/>
      </c>
      <c r="AT1043" s="125" t="str">
        <f t="shared" si="152"/>
        <v>FY-4015U1TY</v>
      </c>
      <c r="AU1043" s="125" t="e">
        <f>IF(NOT(AT1043=""),VLOOKUP(AT1043,[1]PSI_Category!A:B,2,0),"")</f>
        <v>#N/A</v>
      </c>
      <c r="AV1043" s="125" t="s">
        <v>545</v>
      </c>
      <c r="AW1043" s="125" t="s">
        <v>545</v>
      </c>
      <c r="AX1043" s="125" t="s">
        <v>545</v>
      </c>
    </row>
    <row r="1044" spans="2:50" s="103" customFormat="1" ht="11.4" customHeight="1" x14ac:dyDescent="0.3">
      <c r="B1044" s="104" t="s">
        <v>1866</v>
      </c>
      <c r="C1044" s="105" t="s">
        <v>294</v>
      </c>
      <c r="D1044" s="105">
        <v>32100</v>
      </c>
      <c r="E1044" s="107">
        <v>2051</v>
      </c>
      <c r="F1044" s="105" t="s">
        <v>1999</v>
      </c>
      <c r="G1044" s="107">
        <v>2051</v>
      </c>
      <c r="H1044" s="105" t="s">
        <v>1999</v>
      </c>
      <c r="I1044" s="105" t="s">
        <v>298</v>
      </c>
      <c r="J1044" s="107" t="s">
        <v>293</v>
      </c>
      <c r="K1044" s="105">
        <v>92011600</v>
      </c>
      <c r="L1044" s="105" t="s">
        <v>2899</v>
      </c>
      <c r="M1044" s="105" t="s">
        <v>2900</v>
      </c>
      <c r="N1044" s="105" t="s">
        <v>1809</v>
      </c>
      <c r="O1044" s="108" t="s">
        <v>160</v>
      </c>
      <c r="P1044" s="109" t="s">
        <v>1767</v>
      </c>
      <c r="Q1044" s="110"/>
      <c r="R1044" s="110"/>
      <c r="S1044" s="110"/>
      <c r="T1044" s="110"/>
      <c r="U1044" s="111"/>
      <c r="V1044" s="111"/>
      <c r="W1044" s="112"/>
      <c r="X1044" s="113"/>
      <c r="Y1044" s="114" t="s">
        <v>285</v>
      </c>
      <c r="Z1044" s="115">
        <v>18.87</v>
      </c>
      <c r="AA1044" s="116">
        <v>70</v>
      </c>
      <c r="AB1044" s="117">
        <f t="shared" si="144"/>
        <v>1320.9</v>
      </c>
      <c r="AC1044" s="117">
        <f t="shared" si="145"/>
        <v>10.331419350000003</v>
      </c>
      <c r="AD1044" s="118"/>
      <c r="AE1044" s="117">
        <f t="shared" si="146"/>
        <v>0</v>
      </c>
      <c r="AF1044" s="117">
        <f t="shared" si="147"/>
        <v>0</v>
      </c>
      <c r="AG1044" s="119">
        <f t="shared" si="148"/>
        <v>70</v>
      </c>
      <c r="AH1044" s="120">
        <f t="shared" si="149"/>
        <v>1320.9</v>
      </c>
      <c r="AI1044" s="121">
        <f t="shared" si="150"/>
        <v>10.331419350000003</v>
      </c>
      <c r="AJ1044" s="122" t="str">
        <f>+C1044</f>
        <v>THAILAND</v>
      </c>
      <c r="AK1044" s="122" t="str">
        <f>IF(ISNA(VLOOKUP(postponeList!D1044,[1]Sheet!$A$2:$B$12,2,FALSE))," ",(VLOOKUP(postponeList!D1044,[1]Sheet!$A$2:$B$12,2,FALSE)))</f>
        <v>PESGD</v>
      </c>
      <c r="AL1044" s="122" t="str">
        <f>IF(ISNA(VLOOKUP(E1044,[1]Sheet!$G$2:$H$40,2,FALSE))," ",VLOOKUP(E1044,[1]Sheet!$G$2:$H$40,2,FALSE))</f>
        <v>PSTH</v>
      </c>
      <c r="AM1044" s="122" t="str">
        <f>IF(ISNA(VLOOKUP(G1044,[1]Sheet!$K$2:$L$159,2,FALSE))," ",(VLOOKUP(G1044,[1]Sheet!$K$2:$L$159,2,FALSE)))</f>
        <v>PSTH</v>
      </c>
      <c r="AN1044" s="122" t="str">
        <f>IF(ISNA(VLOOKUP(I1044&amp;C1044,[1]Sheet!$D$2:$E$228,2,FALSE))," ",VLOOKUP(I1044&amp;C1044,[1]Sheet!$D$2:$E$228,2,FALSE))</f>
        <v>Daniel, Leo, Kitazawa</v>
      </c>
      <c r="AO1044" s="122" t="str">
        <f>+I1044&amp;C1044</f>
        <v>PANTHAILAND</v>
      </c>
      <c r="AP1044" s="122" t="str">
        <f>C1044&amp;D1044&amp;E1044&amp;G1044&amp;I1044&amp;O1044</f>
        <v>THAILAND3210020512051PANMAR</v>
      </c>
      <c r="AQ1044" s="122" t="str">
        <f>B1044&amp;D1044&amp;N1044</f>
        <v xml:space="preserve">SOUTH EAST ASIA32100VF </v>
      </c>
      <c r="AR1044" s="123" t="str">
        <f>+D1044&amp;J1044</f>
        <v>32100SE</v>
      </c>
      <c r="AS1044" s="124" t="str">
        <f t="shared" si="151"/>
        <v/>
      </c>
      <c r="AT1044" s="125" t="str">
        <f t="shared" si="152"/>
        <v>FV-15AST1ABHY</v>
      </c>
      <c r="AU1044" s="125" t="str">
        <f>IF(NOT(AT1044=""),VLOOKUP(AT1044,[1]PSI_Category!A:B,2,0),"")</f>
        <v>V/F</v>
      </c>
      <c r="AV1044" s="125" t="s">
        <v>533</v>
      </c>
      <c r="AW1044" s="125" t="s">
        <v>1726</v>
      </c>
      <c r="AX1044" s="125" t="s">
        <v>533</v>
      </c>
    </row>
    <row r="1045" spans="2:50" s="103" customFormat="1" ht="11.4" customHeight="1" x14ac:dyDescent="0.3">
      <c r="B1045" s="104" t="s">
        <v>1866</v>
      </c>
      <c r="C1045" s="105" t="s">
        <v>294</v>
      </c>
      <c r="D1045" s="105">
        <v>32100</v>
      </c>
      <c r="E1045" s="107">
        <v>2051</v>
      </c>
      <c r="F1045" s="105" t="s">
        <v>1999</v>
      </c>
      <c r="G1045" s="107">
        <v>2051</v>
      </c>
      <c r="H1045" s="105" t="s">
        <v>1999</v>
      </c>
      <c r="I1045" s="105" t="s">
        <v>298</v>
      </c>
      <c r="J1045" s="107" t="s">
        <v>293</v>
      </c>
      <c r="K1045" s="105">
        <v>92011600</v>
      </c>
      <c r="L1045" s="105" t="s">
        <v>2899</v>
      </c>
      <c r="M1045" s="105" t="s">
        <v>2901</v>
      </c>
      <c r="N1045" s="105" t="s">
        <v>1831</v>
      </c>
      <c r="O1045" s="108" t="s">
        <v>160</v>
      </c>
      <c r="P1045" s="109" t="s">
        <v>1767</v>
      </c>
      <c r="Q1045" s="110"/>
      <c r="R1045" s="110"/>
      <c r="S1045" s="110"/>
      <c r="T1045" s="110"/>
      <c r="U1045" s="111"/>
      <c r="V1045" s="111"/>
      <c r="W1045" s="112"/>
      <c r="X1045" s="113"/>
      <c r="Y1045" s="114" t="s">
        <v>285</v>
      </c>
      <c r="Z1045" s="115">
        <v>15.82</v>
      </c>
      <c r="AA1045" s="116">
        <v>600</v>
      </c>
      <c r="AB1045" s="117">
        <f t="shared" si="144"/>
        <v>9492</v>
      </c>
      <c r="AC1045" s="117">
        <f t="shared" si="145"/>
        <v>74.241677999999993</v>
      </c>
      <c r="AD1045" s="118"/>
      <c r="AE1045" s="117">
        <f t="shared" si="146"/>
        <v>0</v>
      </c>
      <c r="AF1045" s="117">
        <f t="shared" si="147"/>
        <v>0</v>
      </c>
      <c r="AG1045" s="119">
        <f t="shared" si="148"/>
        <v>600</v>
      </c>
      <c r="AH1045" s="120">
        <f t="shared" si="149"/>
        <v>9492</v>
      </c>
      <c r="AI1045" s="121">
        <f t="shared" si="150"/>
        <v>74.241677999999993</v>
      </c>
      <c r="AJ1045" s="122" t="str">
        <f>+C1045</f>
        <v>THAILAND</v>
      </c>
      <c r="AK1045" s="122" t="str">
        <f>IF(ISNA(VLOOKUP(postponeList!D1045,[1]Sheet!$A$2:$B$12,2,FALSE))," ",(VLOOKUP(postponeList!D1045,[1]Sheet!$A$2:$B$12,2,FALSE)))</f>
        <v>PESGD</v>
      </c>
      <c r="AL1045" s="122" t="str">
        <f>IF(ISNA(VLOOKUP(E1045,[1]Sheet!$G$2:$H$40,2,FALSE))," ",VLOOKUP(E1045,[1]Sheet!$G$2:$H$40,2,FALSE))</f>
        <v>PSTH</v>
      </c>
      <c r="AM1045" s="122" t="str">
        <f>IF(ISNA(VLOOKUP(G1045,[1]Sheet!$K$2:$L$159,2,FALSE))," ",(VLOOKUP(G1045,[1]Sheet!$K$2:$L$159,2,FALSE)))</f>
        <v>PSTH</v>
      </c>
      <c r="AN1045" s="122" t="str">
        <f>IF(ISNA(VLOOKUP(I1045&amp;C1045,[1]Sheet!$D$2:$E$228,2,FALSE))," ",VLOOKUP(I1045&amp;C1045,[1]Sheet!$D$2:$E$228,2,FALSE))</f>
        <v>Daniel, Leo, Kitazawa</v>
      </c>
      <c r="AO1045" s="122" t="str">
        <f>+I1045&amp;C1045</f>
        <v>PANTHAILAND</v>
      </c>
      <c r="AP1045" s="122" t="str">
        <f>C1045&amp;D1045&amp;E1045&amp;G1045&amp;I1045&amp;O1045</f>
        <v>THAILAND3210020512051PANMAR</v>
      </c>
      <c r="AQ1045" s="122" t="str">
        <f>B1045&amp;D1045&amp;N1045</f>
        <v xml:space="preserve">SOUTH EAST ASIA32100CM </v>
      </c>
      <c r="AR1045" s="123" t="str">
        <f>+D1045&amp;J1045</f>
        <v>32100SE</v>
      </c>
      <c r="AS1045" s="124" t="str">
        <f t="shared" si="151"/>
        <v/>
      </c>
      <c r="AT1045" s="125" t="str">
        <f t="shared" si="152"/>
        <v>FV-17CUG1TY</v>
      </c>
      <c r="AU1045" s="125" t="str">
        <f>IF(NOT(AT1045=""),VLOOKUP(AT1045,[1]PSI_Category!A:B,2,0),"")</f>
        <v>C/M</v>
      </c>
      <c r="AV1045" s="125" t="s">
        <v>535</v>
      </c>
      <c r="AW1045" s="125" t="s">
        <v>535</v>
      </c>
      <c r="AX1045" s="125" t="s">
        <v>535</v>
      </c>
    </row>
    <row r="1046" spans="2:50" s="103" customFormat="1" ht="11.4" customHeight="1" x14ac:dyDescent="0.3">
      <c r="B1046" s="104" t="s">
        <v>1866</v>
      </c>
      <c r="C1046" s="105" t="s">
        <v>294</v>
      </c>
      <c r="D1046" s="106">
        <v>32100</v>
      </c>
      <c r="E1046" s="107">
        <v>2051</v>
      </c>
      <c r="F1046" s="105" t="s">
        <v>1999</v>
      </c>
      <c r="G1046" s="107">
        <v>2051</v>
      </c>
      <c r="H1046" s="105" t="s">
        <v>1999</v>
      </c>
      <c r="I1046" s="105" t="s">
        <v>298</v>
      </c>
      <c r="J1046" s="107" t="s">
        <v>293</v>
      </c>
      <c r="K1046" s="105">
        <v>92011600</v>
      </c>
      <c r="L1046" s="105" t="s">
        <v>2899</v>
      </c>
      <c r="M1046" s="105" t="s">
        <v>2902</v>
      </c>
      <c r="N1046" s="105" t="s">
        <v>1831</v>
      </c>
      <c r="O1046" s="108" t="s">
        <v>160</v>
      </c>
      <c r="P1046" s="109" t="s">
        <v>1767</v>
      </c>
      <c r="Q1046" s="110"/>
      <c r="R1046" s="110"/>
      <c r="S1046" s="110"/>
      <c r="T1046" s="110"/>
      <c r="U1046" s="111"/>
      <c r="V1046" s="111"/>
      <c r="W1046" s="112"/>
      <c r="X1046" s="113"/>
      <c r="Y1046" s="114" t="s">
        <v>285</v>
      </c>
      <c r="Z1046" s="115">
        <v>46.01</v>
      </c>
      <c r="AA1046" s="116">
        <v>500</v>
      </c>
      <c r="AB1046" s="117">
        <f t="shared" si="144"/>
        <v>23005</v>
      </c>
      <c r="AC1046" s="117">
        <f t="shared" si="145"/>
        <v>179.93360750000002</v>
      </c>
      <c r="AD1046" s="118"/>
      <c r="AE1046" s="117">
        <f t="shared" si="146"/>
        <v>0</v>
      </c>
      <c r="AF1046" s="117">
        <f t="shared" si="147"/>
        <v>0</v>
      </c>
      <c r="AG1046" s="119">
        <f t="shared" si="148"/>
        <v>500</v>
      </c>
      <c r="AH1046" s="120">
        <f t="shared" si="149"/>
        <v>23005</v>
      </c>
      <c r="AI1046" s="121">
        <f t="shared" si="150"/>
        <v>179.93360750000002</v>
      </c>
      <c r="AJ1046" s="122" t="str">
        <f>+C1046</f>
        <v>THAILAND</v>
      </c>
      <c r="AK1046" s="122" t="str">
        <f>IF(ISNA(VLOOKUP(postponeList!D1046,[1]Sheet!$A$2:$B$12,2,FALSE))," ",(VLOOKUP(postponeList!D1046,[1]Sheet!$A$2:$B$12,2,FALSE)))</f>
        <v>PESGD</v>
      </c>
      <c r="AL1046" s="122" t="str">
        <f>IF(ISNA(VLOOKUP(E1046,[1]Sheet!$G$2:$H$40,2,FALSE))," ",VLOOKUP(E1046,[1]Sheet!$G$2:$H$40,2,FALSE))</f>
        <v>PSTH</v>
      </c>
      <c r="AM1046" s="122" t="str">
        <f>IF(ISNA(VLOOKUP(G1046,[1]Sheet!$K$2:$L$159,2,FALSE))," ",(VLOOKUP(G1046,[1]Sheet!$K$2:$L$159,2,FALSE)))</f>
        <v>PSTH</v>
      </c>
      <c r="AN1046" s="122" t="str">
        <f>IF(ISNA(VLOOKUP(I1046&amp;C1046,[1]Sheet!$D$2:$E$228,2,FALSE))," ",VLOOKUP(I1046&amp;C1046,[1]Sheet!$D$2:$E$228,2,FALSE))</f>
        <v>Daniel, Leo, Kitazawa</v>
      </c>
      <c r="AO1046" s="122" t="str">
        <f>+I1046&amp;C1046</f>
        <v>PANTHAILAND</v>
      </c>
      <c r="AP1046" s="122" t="str">
        <f>C1046&amp;D1046&amp;E1046&amp;G1046&amp;I1046&amp;O1046</f>
        <v>THAILAND3210020512051PANMAR</v>
      </c>
      <c r="AQ1046" s="122" t="str">
        <f>B1046&amp;D1046&amp;N1046</f>
        <v xml:space="preserve">SOUTH EAST ASIA32100CM </v>
      </c>
      <c r="AR1046" s="123" t="str">
        <f>+D1046&amp;J1046</f>
        <v>32100SE</v>
      </c>
      <c r="AS1046" s="124" t="str">
        <f t="shared" si="151"/>
        <v/>
      </c>
      <c r="AT1046" s="125" t="str">
        <f t="shared" si="152"/>
        <v>FV-27CH9ABHY</v>
      </c>
      <c r="AU1046" s="125" t="str">
        <f>IF(NOT(AT1046=""),VLOOKUP(AT1046,[1]PSI_Category!A:B,2,0),"")</f>
        <v>C/M</v>
      </c>
      <c r="AV1046" s="125" t="s">
        <v>535</v>
      </c>
      <c r="AW1046" s="125" t="s">
        <v>535</v>
      </c>
      <c r="AX1046" s="125" t="s">
        <v>535</v>
      </c>
    </row>
    <row r="1047" spans="2:50" s="103" customFormat="1" ht="11.4" customHeight="1" x14ac:dyDescent="0.3">
      <c r="B1047" s="104" t="s">
        <v>1866</v>
      </c>
      <c r="C1047" s="105" t="s">
        <v>294</v>
      </c>
      <c r="D1047" s="106">
        <v>32100</v>
      </c>
      <c r="E1047" s="107">
        <v>2051</v>
      </c>
      <c r="F1047" s="105" t="s">
        <v>1999</v>
      </c>
      <c r="G1047" s="107">
        <v>2051</v>
      </c>
      <c r="H1047" s="105" t="s">
        <v>1999</v>
      </c>
      <c r="I1047" s="105" t="s">
        <v>298</v>
      </c>
      <c r="J1047" s="107" t="s">
        <v>293</v>
      </c>
      <c r="K1047" s="105">
        <v>92011600</v>
      </c>
      <c r="L1047" s="105" t="s">
        <v>2899</v>
      </c>
      <c r="M1047" s="105" t="s">
        <v>2903</v>
      </c>
      <c r="N1047" s="105" t="s">
        <v>1831</v>
      </c>
      <c r="O1047" s="108" t="s">
        <v>160</v>
      </c>
      <c r="P1047" s="109" t="s">
        <v>1767</v>
      </c>
      <c r="Q1047" s="110"/>
      <c r="R1047" s="110"/>
      <c r="S1047" s="110"/>
      <c r="T1047" s="110"/>
      <c r="U1047" s="111"/>
      <c r="V1047" s="111"/>
      <c r="W1047" s="112"/>
      <c r="X1047" s="113"/>
      <c r="Y1047" s="114" t="s">
        <v>285</v>
      </c>
      <c r="Z1047" s="115">
        <v>66.55</v>
      </c>
      <c r="AA1047" s="116">
        <v>150</v>
      </c>
      <c r="AB1047" s="117">
        <f t="shared" si="144"/>
        <v>9982.5</v>
      </c>
      <c r="AC1047" s="117">
        <f t="shared" si="145"/>
        <v>78.078123750000003</v>
      </c>
      <c r="AD1047" s="118"/>
      <c r="AE1047" s="117">
        <f t="shared" si="146"/>
        <v>0</v>
      </c>
      <c r="AF1047" s="117">
        <f t="shared" si="147"/>
        <v>0</v>
      </c>
      <c r="AG1047" s="119">
        <f t="shared" si="148"/>
        <v>150</v>
      </c>
      <c r="AH1047" s="120">
        <f t="shared" si="149"/>
        <v>9982.5</v>
      </c>
      <c r="AI1047" s="121">
        <f t="shared" si="150"/>
        <v>78.078123750000003</v>
      </c>
      <c r="AJ1047" s="122" t="str">
        <f>+C1047</f>
        <v>THAILAND</v>
      </c>
      <c r="AK1047" s="122" t="str">
        <f>IF(ISNA(VLOOKUP(postponeList!D1047,[1]Sheet!$A$2:$B$12,2,FALSE))," ",(VLOOKUP(postponeList!D1047,[1]Sheet!$A$2:$B$12,2,FALSE)))</f>
        <v>PESGD</v>
      </c>
      <c r="AL1047" s="122" t="str">
        <f>IF(ISNA(VLOOKUP(E1047,[1]Sheet!$G$2:$H$40,2,FALSE))," ",VLOOKUP(E1047,[1]Sheet!$G$2:$H$40,2,FALSE))</f>
        <v>PSTH</v>
      </c>
      <c r="AM1047" s="122" t="str">
        <f>IF(ISNA(VLOOKUP(G1047,[1]Sheet!$K$2:$L$159,2,FALSE))," ",(VLOOKUP(G1047,[1]Sheet!$K$2:$L$159,2,FALSE)))</f>
        <v>PSTH</v>
      </c>
      <c r="AN1047" s="122" t="str">
        <f>IF(ISNA(VLOOKUP(I1047&amp;C1047,[1]Sheet!$D$2:$E$228,2,FALSE))," ",VLOOKUP(I1047&amp;C1047,[1]Sheet!$D$2:$E$228,2,FALSE))</f>
        <v>Daniel, Leo, Kitazawa</v>
      </c>
      <c r="AO1047" s="122" t="str">
        <f>+I1047&amp;C1047</f>
        <v>PANTHAILAND</v>
      </c>
      <c r="AP1047" s="122" t="str">
        <f>C1047&amp;D1047&amp;E1047&amp;G1047&amp;I1047&amp;O1047</f>
        <v>THAILAND3210020512051PANMAR</v>
      </c>
      <c r="AQ1047" s="122" t="str">
        <f>B1047&amp;D1047&amp;N1047</f>
        <v xml:space="preserve">SOUTH EAST ASIA32100CM </v>
      </c>
      <c r="AR1047" s="123" t="str">
        <f>+D1047&amp;J1047</f>
        <v>32100SE</v>
      </c>
      <c r="AS1047" s="124" t="str">
        <f t="shared" si="151"/>
        <v/>
      </c>
      <c r="AT1047" s="125" t="str">
        <f t="shared" si="152"/>
        <v>FV-32CD9ABHY</v>
      </c>
      <c r="AU1047" s="125" t="str">
        <f>IF(NOT(AT1047=""),VLOOKUP(AT1047,[1]PSI_Category!A:B,2,0),"")</f>
        <v>C/M</v>
      </c>
      <c r="AV1047" s="125" t="s">
        <v>535</v>
      </c>
      <c r="AW1047" s="125" t="s">
        <v>535</v>
      </c>
      <c r="AX1047" s="125" t="s">
        <v>535</v>
      </c>
    </row>
    <row r="1048" spans="2:50" s="103" customFormat="1" ht="11.4" customHeight="1" x14ac:dyDescent="0.3">
      <c r="B1048" s="104" t="s">
        <v>1866</v>
      </c>
      <c r="C1048" s="105" t="s">
        <v>294</v>
      </c>
      <c r="D1048" s="106">
        <v>32100</v>
      </c>
      <c r="E1048" s="107">
        <v>2051</v>
      </c>
      <c r="F1048" s="105" t="s">
        <v>1999</v>
      </c>
      <c r="G1048" s="107">
        <v>2051</v>
      </c>
      <c r="H1048" s="105" t="s">
        <v>1999</v>
      </c>
      <c r="I1048" s="105" t="s">
        <v>298</v>
      </c>
      <c r="J1048" s="107" t="s">
        <v>293</v>
      </c>
      <c r="K1048" s="105">
        <v>92011600</v>
      </c>
      <c r="L1048" s="105" t="s">
        <v>2899</v>
      </c>
      <c r="M1048" s="105" t="s">
        <v>2904</v>
      </c>
      <c r="N1048" s="105" t="s">
        <v>1831</v>
      </c>
      <c r="O1048" s="108" t="s">
        <v>160</v>
      </c>
      <c r="P1048" s="109" t="s">
        <v>1767</v>
      </c>
      <c r="Q1048" s="110"/>
      <c r="R1048" s="110"/>
      <c r="S1048" s="110"/>
      <c r="T1048" s="110"/>
      <c r="U1048" s="111"/>
      <c r="V1048" s="111"/>
      <c r="W1048" s="112"/>
      <c r="X1048" s="113"/>
      <c r="Y1048" s="114" t="s">
        <v>285</v>
      </c>
      <c r="Z1048" s="115">
        <v>74.849999999999994</v>
      </c>
      <c r="AA1048" s="116">
        <v>50</v>
      </c>
      <c r="AB1048" s="117">
        <f t="shared" si="144"/>
        <v>3742.4999999999995</v>
      </c>
      <c r="AC1048" s="117">
        <f t="shared" si="145"/>
        <v>29.271963749999998</v>
      </c>
      <c r="AD1048" s="118"/>
      <c r="AE1048" s="117">
        <f t="shared" si="146"/>
        <v>0</v>
      </c>
      <c r="AF1048" s="117">
        <f t="shared" si="147"/>
        <v>0</v>
      </c>
      <c r="AG1048" s="119">
        <f t="shared" si="148"/>
        <v>50</v>
      </c>
      <c r="AH1048" s="120">
        <f t="shared" si="149"/>
        <v>3742.4999999999995</v>
      </c>
      <c r="AI1048" s="121">
        <f t="shared" si="150"/>
        <v>29.271963749999998</v>
      </c>
      <c r="AJ1048" s="122" t="str">
        <f>+C1048</f>
        <v>THAILAND</v>
      </c>
      <c r="AK1048" s="122" t="str">
        <f>IF(ISNA(VLOOKUP(postponeList!D1048,[1]Sheet!$A$2:$B$12,2,FALSE))," ",(VLOOKUP(postponeList!D1048,[1]Sheet!$A$2:$B$12,2,FALSE)))</f>
        <v>PESGD</v>
      </c>
      <c r="AL1048" s="122" t="str">
        <f>IF(ISNA(VLOOKUP(E1048,[1]Sheet!$G$2:$H$40,2,FALSE))," ",VLOOKUP(E1048,[1]Sheet!$G$2:$H$40,2,FALSE))</f>
        <v>PSTH</v>
      </c>
      <c r="AM1048" s="122" t="str">
        <f>IF(ISNA(VLOOKUP(G1048,[1]Sheet!$K$2:$L$159,2,FALSE))," ",(VLOOKUP(G1048,[1]Sheet!$K$2:$L$159,2,FALSE)))</f>
        <v>PSTH</v>
      </c>
      <c r="AN1048" s="122" t="str">
        <f>IF(ISNA(VLOOKUP(I1048&amp;C1048,[1]Sheet!$D$2:$E$228,2,FALSE))," ",VLOOKUP(I1048&amp;C1048,[1]Sheet!$D$2:$E$228,2,FALSE))</f>
        <v>Daniel, Leo, Kitazawa</v>
      </c>
      <c r="AO1048" s="122" t="str">
        <f>+I1048&amp;C1048</f>
        <v>PANTHAILAND</v>
      </c>
      <c r="AP1048" s="122" t="str">
        <f>C1048&amp;D1048&amp;E1048&amp;G1048&amp;I1048&amp;O1048</f>
        <v>THAILAND3210020512051PANMAR</v>
      </c>
      <c r="AQ1048" s="122" t="str">
        <f>B1048&amp;D1048&amp;N1048</f>
        <v xml:space="preserve">SOUTH EAST ASIA32100CM </v>
      </c>
      <c r="AR1048" s="123" t="str">
        <f>+D1048&amp;J1048</f>
        <v>32100SE</v>
      </c>
      <c r="AS1048" s="124" t="str">
        <f t="shared" si="151"/>
        <v/>
      </c>
      <c r="AT1048" s="125" t="str">
        <f t="shared" si="152"/>
        <v>FV-32CH9ABHY</v>
      </c>
      <c r="AU1048" s="125" t="str">
        <f>IF(NOT(AT1048=""),VLOOKUP(AT1048,[1]PSI_Category!A:B,2,0),"")</f>
        <v>C/M</v>
      </c>
      <c r="AV1048" s="125" t="s">
        <v>535</v>
      </c>
      <c r="AW1048" s="125" t="s">
        <v>535</v>
      </c>
      <c r="AX1048" s="125" t="s">
        <v>535</v>
      </c>
    </row>
    <row r="1049" spans="2:50" s="103" customFormat="1" ht="11.4" customHeight="1" x14ac:dyDescent="0.3">
      <c r="B1049" s="104" t="s">
        <v>1866</v>
      </c>
      <c r="C1049" s="105" t="s">
        <v>294</v>
      </c>
      <c r="D1049" s="106">
        <v>32100</v>
      </c>
      <c r="E1049" s="107">
        <v>2051</v>
      </c>
      <c r="F1049" s="105" t="s">
        <v>1999</v>
      </c>
      <c r="G1049" s="107">
        <v>2051</v>
      </c>
      <c r="H1049" s="105" t="s">
        <v>1999</v>
      </c>
      <c r="I1049" s="105" t="s">
        <v>298</v>
      </c>
      <c r="J1049" s="107" t="s">
        <v>293</v>
      </c>
      <c r="K1049" s="105">
        <v>92011600</v>
      </c>
      <c r="L1049" s="105" t="s">
        <v>2899</v>
      </c>
      <c r="M1049" s="105" t="s">
        <v>2905</v>
      </c>
      <c r="N1049" s="105" t="s">
        <v>1831</v>
      </c>
      <c r="O1049" s="108" t="s">
        <v>160</v>
      </c>
      <c r="P1049" s="109" t="s">
        <v>1767</v>
      </c>
      <c r="Q1049" s="110"/>
      <c r="R1049" s="110"/>
      <c r="S1049" s="110"/>
      <c r="T1049" s="110"/>
      <c r="U1049" s="111"/>
      <c r="V1049" s="111"/>
      <c r="W1049" s="112"/>
      <c r="X1049" s="113"/>
      <c r="Y1049" s="114" t="s">
        <v>285</v>
      </c>
      <c r="Z1049" s="115">
        <v>85.88</v>
      </c>
      <c r="AA1049" s="116">
        <v>50</v>
      </c>
      <c r="AB1049" s="117">
        <f t="shared" si="144"/>
        <v>4294</v>
      </c>
      <c r="AC1049" s="117">
        <f t="shared" si="145"/>
        <v>33.585521</v>
      </c>
      <c r="AD1049" s="118"/>
      <c r="AE1049" s="117">
        <f t="shared" si="146"/>
        <v>0</v>
      </c>
      <c r="AF1049" s="117">
        <f t="shared" si="147"/>
        <v>0</v>
      </c>
      <c r="AG1049" s="119">
        <f t="shared" si="148"/>
        <v>50</v>
      </c>
      <c r="AH1049" s="120">
        <f t="shared" si="149"/>
        <v>4294</v>
      </c>
      <c r="AI1049" s="121">
        <f t="shared" si="150"/>
        <v>33.585521</v>
      </c>
      <c r="AJ1049" s="122" t="str">
        <f>+C1049</f>
        <v>THAILAND</v>
      </c>
      <c r="AK1049" s="122" t="str">
        <f>IF(ISNA(VLOOKUP(postponeList!D1049,[1]Sheet!$A$2:$B$12,2,FALSE))," ",(VLOOKUP(postponeList!D1049,[1]Sheet!$A$2:$B$12,2,FALSE)))</f>
        <v>PESGD</v>
      </c>
      <c r="AL1049" s="122" t="str">
        <f>IF(ISNA(VLOOKUP(E1049,[1]Sheet!$G$2:$H$40,2,FALSE))," ",VLOOKUP(E1049,[1]Sheet!$G$2:$H$40,2,FALSE))</f>
        <v>PSTH</v>
      </c>
      <c r="AM1049" s="122" t="str">
        <f>IF(ISNA(VLOOKUP(G1049,[1]Sheet!$K$2:$L$159,2,FALSE))," ",(VLOOKUP(G1049,[1]Sheet!$K$2:$L$159,2,FALSE)))</f>
        <v>PSTH</v>
      </c>
      <c r="AN1049" s="122" t="str">
        <f>IF(ISNA(VLOOKUP(I1049&amp;C1049,[1]Sheet!$D$2:$E$228,2,FALSE))," ",VLOOKUP(I1049&amp;C1049,[1]Sheet!$D$2:$E$228,2,FALSE))</f>
        <v>Daniel, Leo, Kitazawa</v>
      </c>
      <c r="AO1049" s="122" t="str">
        <f>+I1049&amp;C1049</f>
        <v>PANTHAILAND</v>
      </c>
      <c r="AP1049" s="122" t="str">
        <f>C1049&amp;D1049&amp;E1049&amp;G1049&amp;I1049&amp;O1049</f>
        <v>THAILAND3210020512051PANMAR</v>
      </c>
      <c r="AQ1049" s="122" t="str">
        <f>B1049&amp;D1049&amp;N1049</f>
        <v xml:space="preserve">SOUTH EAST ASIA32100CM </v>
      </c>
      <c r="AR1049" s="123" t="str">
        <f>+D1049&amp;J1049</f>
        <v>32100SE</v>
      </c>
      <c r="AS1049" s="124" t="str">
        <f t="shared" si="151"/>
        <v/>
      </c>
      <c r="AT1049" s="125" t="str">
        <f t="shared" si="152"/>
        <v>FV-38CD8ABHY</v>
      </c>
      <c r="AU1049" s="125" t="str">
        <f>IF(NOT(AT1049=""),VLOOKUP(AT1049,[1]PSI_Category!A:B,2,0),"")</f>
        <v>C/M</v>
      </c>
      <c r="AV1049" s="125" t="s">
        <v>535</v>
      </c>
      <c r="AW1049" s="125" t="s">
        <v>535</v>
      </c>
      <c r="AX1049" s="125" t="s">
        <v>535</v>
      </c>
    </row>
    <row r="1050" spans="2:50" s="103" customFormat="1" ht="11.4" customHeight="1" x14ac:dyDescent="0.3">
      <c r="B1050" s="104" t="s">
        <v>1866</v>
      </c>
      <c r="C1050" s="105" t="s">
        <v>294</v>
      </c>
      <c r="D1050" s="106">
        <v>32100</v>
      </c>
      <c r="E1050" s="107">
        <v>2051</v>
      </c>
      <c r="F1050" s="105" t="s">
        <v>1999</v>
      </c>
      <c r="G1050" s="107">
        <v>2051</v>
      </c>
      <c r="H1050" s="105" t="s">
        <v>1999</v>
      </c>
      <c r="I1050" s="105" t="s">
        <v>298</v>
      </c>
      <c r="J1050" s="107" t="s">
        <v>293</v>
      </c>
      <c r="K1050" s="105">
        <v>92011600</v>
      </c>
      <c r="L1050" s="105" t="s">
        <v>2899</v>
      </c>
      <c r="M1050" s="105" t="s">
        <v>2906</v>
      </c>
      <c r="N1050" s="105" t="s">
        <v>1831</v>
      </c>
      <c r="O1050" s="108" t="s">
        <v>160</v>
      </c>
      <c r="P1050" s="109" t="s">
        <v>1767</v>
      </c>
      <c r="Q1050" s="110"/>
      <c r="R1050" s="110"/>
      <c r="S1050" s="110"/>
      <c r="T1050" s="110"/>
      <c r="U1050" s="111"/>
      <c r="V1050" s="111"/>
      <c r="W1050" s="112"/>
      <c r="X1050" s="113"/>
      <c r="Y1050" s="114" t="s">
        <v>285</v>
      </c>
      <c r="Z1050" s="115">
        <v>110.16</v>
      </c>
      <c r="AA1050" s="116">
        <v>250</v>
      </c>
      <c r="AB1050" s="117">
        <f t="shared" si="144"/>
        <v>27540</v>
      </c>
      <c r="AC1050" s="117">
        <f t="shared" si="145"/>
        <v>215.40411</v>
      </c>
      <c r="AD1050" s="118"/>
      <c r="AE1050" s="117">
        <f t="shared" si="146"/>
        <v>0</v>
      </c>
      <c r="AF1050" s="117">
        <f t="shared" si="147"/>
        <v>0</v>
      </c>
      <c r="AG1050" s="119">
        <f t="shared" si="148"/>
        <v>250</v>
      </c>
      <c r="AH1050" s="120">
        <f t="shared" si="149"/>
        <v>27540</v>
      </c>
      <c r="AI1050" s="121">
        <f t="shared" si="150"/>
        <v>215.40411</v>
      </c>
      <c r="AJ1050" s="122" t="str">
        <f>+C1050</f>
        <v>THAILAND</v>
      </c>
      <c r="AK1050" s="122" t="str">
        <f>IF(ISNA(VLOOKUP(postponeList!D1050,[1]Sheet!$A$2:$B$12,2,FALSE))," ",(VLOOKUP(postponeList!D1050,[1]Sheet!$A$2:$B$12,2,FALSE)))</f>
        <v>PESGD</v>
      </c>
      <c r="AL1050" s="122" t="str">
        <f>IF(ISNA(VLOOKUP(E1050,[1]Sheet!$G$2:$H$40,2,FALSE))," ",VLOOKUP(E1050,[1]Sheet!$G$2:$H$40,2,FALSE))</f>
        <v>PSTH</v>
      </c>
      <c r="AM1050" s="122" t="str">
        <f>IF(ISNA(VLOOKUP(G1050,[1]Sheet!$K$2:$L$159,2,FALSE))," ",(VLOOKUP(G1050,[1]Sheet!$K$2:$L$159,2,FALSE)))</f>
        <v>PSTH</v>
      </c>
      <c r="AN1050" s="122" t="str">
        <f>IF(ISNA(VLOOKUP(I1050&amp;C1050,[1]Sheet!$D$2:$E$228,2,FALSE))," ",VLOOKUP(I1050&amp;C1050,[1]Sheet!$D$2:$E$228,2,FALSE))</f>
        <v>Daniel, Leo, Kitazawa</v>
      </c>
      <c r="AO1050" s="122" t="str">
        <f>+I1050&amp;C1050</f>
        <v>PANTHAILAND</v>
      </c>
      <c r="AP1050" s="122" t="str">
        <f>C1050&amp;D1050&amp;E1050&amp;G1050&amp;I1050&amp;O1050</f>
        <v>THAILAND3210020512051PANMAR</v>
      </c>
      <c r="AQ1050" s="122" t="str">
        <f>B1050&amp;D1050&amp;N1050</f>
        <v xml:space="preserve">SOUTH EAST ASIA32100CM </v>
      </c>
      <c r="AR1050" s="123" t="str">
        <f>+D1050&amp;J1050</f>
        <v>32100SE</v>
      </c>
      <c r="AS1050" s="124" t="str">
        <f t="shared" si="151"/>
        <v/>
      </c>
      <c r="AT1050" s="125" t="str">
        <f t="shared" si="152"/>
        <v>FV-38CH8ABHY</v>
      </c>
      <c r="AU1050" s="125" t="str">
        <f>IF(NOT(AT1050=""),VLOOKUP(AT1050,[1]PSI_Category!A:B,2,0),"")</f>
        <v>C/M</v>
      </c>
      <c r="AV1050" s="125" t="s">
        <v>535</v>
      </c>
      <c r="AW1050" s="125" t="s">
        <v>535</v>
      </c>
      <c r="AX1050" s="125" t="s">
        <v>535</v>
      </c>
    </row>
    <row r="1051" spans="2:50" s="103" customFormat="1" ht="11.4" customHeight="1" x14ac:dyDescent="0.3">
      <c r="B1051" s="104" t="s">
        <v>1866</v>
      </c>
      <c r="C1051" s="105" t="s">
        <v>294</v>
      </c>
      <c r="D1051" s="106">
        <v>32100</v>
      </c>
      <c r="E1051" s="107">
        <v>2051</v>
      </c>
      <c r="F1051" s="105" t="s">
        <v>1999</v>
      </c>
      <c r="G1051" s="107">
        <v>2051</v>
      </c>
      <c r="H1051" s="105" t="s">
        <v>1999</v>
      </c>
      <c r="I1051" s="105" t="s">
        <v>298</v>
      </c>
      <c r="J1051" s="107" t="s">
        <v>304</v>
      </c>
      <c r="K1051" s="105">
        <v>92011601</v>
      </c>
      <c r="L1051" s="105" t="s">
        <v>2907</v>
      </c>
      <c r="M1051" s="105" t="s">
        <v>2908</v>
      </c>
      <c r="N1051" s="105" t="s">
        <v>1809</v>
      </c>
      <c r="O1051" s="108" t="s">
        <v>160</v>
      </c>
      <c r="P1051" s="109" t="s">
        <v>1767</v>
      </c>
      <c r="Q1051" s="110"/>
      <c r="R1051" s="110"/>
      <c r="S1051" s="110"/>
      <c r="T1051" s="110"/>
      <c r="U1051" s="111"/>
      <c r="V1051" s="111"/>
      <c r="W1051" s="112"/>
      <c r="X1051" s="113"/>
      <c r="Y1051" s="114" t="s">
        <v>285</v>
      </c>
      <c r="Z1051" s="115">
        <v>16.350000000000001</v>
      </c>
      <c r="AA1051" s="116">
        <v>50</v>
      </c>
      <c r="AB1051" s="117">
        <f t="shared" si="144"/>
        <v>817.50000000000011</v>
      </c>
      <c r="AC1051" s="117">
        <f t="shared" si="145"/>
        <v>6.3940762500000012</v>
      </c>
      <c r="AD1051" s="118"/>
      <c r="AE1051" s="117">
        <f t="shared" si="146"/>
        <v>0</v>
      </c>
      <c r="AF1051" s="117">
        <f t="shared" si="147"/>
        <v>0</v>
      </c>
      <c r="AG1051" s="119">
        <f t="shared" si="148"/>
        <v>50</v>
      </c>
      <c r="AH1051" s="120">
        <f t="shared" si="149"/>
        <v>817.50000000000011</v>
      </c>
      <c r="AI1051" s="121">
        <f t="shared" si="150"/>
        <v>6.3940762500000012</v>
      </c>
      <c r="AJ1051" s="122" t="str">
        <f>+C1051</f>
        <v>THAILAND</v>
      </c>
      <c r="AK1051" s="122" t="str">
        <f>IF(ISNA(VLOOKUP(postponeList!D1051,[1]Sheet!$A$2:$B$12,2,FALSE))," ",(VLOOKUP(postponeList!D1051,[1]Sheet!$A$2:$B$12,2,FALSE)))</f>
        <v>PESGD</v>
      </c>
      <c r="AL1051" s="122" t="str">
        <f>IF(ISNA(VLOOKUP(E1051,[1]Sheet!$G$2:$H$40,2,FALSE))," ",VLOOKUP(E1051,[1]Sheet!$G$2:$H$40,2,FALSE))</f>
        <v>PSTH</v>
      </c>
      <c r="AM1051" s="122" t="str">
        <f>IF(ISNA(VLOOKUP(G1051,[1]Sheet!$K$2:$L$159,2,FALSE))," ",(VLOOKUP(G1051,[1]Sheet!$K$2:$L$159,2,FALSE)))</f>
        <v>PSTH</v>
      </c>
      <c r="AN1051" s="122" t="str">
        <f>IF(ISNA(VLOOKUP(I1051&amp;C1051,[1]Sheet!$D$2:$E$228,2,FALSE))," ",VLOOKUP(I1051&amp;C1051,[1]Sheet!$D$2:$E$228,2,FALSE))</f>
        <v>Daniel, Leo, Kitazawa</v>
      </c>
      <c r="AO1051" s="122" t="str">
        <f>+I1051&amp;C1051</f>
        <v>PANTHAILAND</v>
      </c>
      <c r="AP1051" s="122" t="str">
        <f>C1051&amp;D1051&amp;E1051&amp;G1051&amp;I1051&amp;O1051</f>
        <v>THAILAND3210020512051PANMAR</v>
      </c>
      <c r="AQ1051" s="122" t="str">
        <f>B1051&amp;D1051&amp;N1051</f>
        <v xml:space="preserve">SOUTH EAST ASIA32100VF </v>
      </c>
      <c r="AR1051" s="123" t="str">
        <f>+D1051&amp;J1051</f>
        <v>32100PC</v>
      </c>
      <c r="AS1051" s="124" t="str">
        <f t="shared" si="151"/>
        <v/>
      </c>
      <c r="AT1051" s="125" t="str">
        <f t="shared" si="152"/>
        <v>FV-25GS4AB(FRAME)H</v>
      </c>
      <c r="AU1051" s="125" t="str">
        <f>IF(NOT(AT1051=""),VLOOKUP(AT1051,[1]PSI_Category!A:B,2,0),"")</f>
        <v>H/V</v>
      </c>
      <c r="AV1051" s="125" t="s">
        <v>552</v>
      </c>
      <c r="AW1051" s="125" t="s">
        <v>552</v>
      </c>
      <c r="AX1051" s="125" t="s">
        <v>552</v>
      </c>
    </row>
    <row r="1052" spans="2:50" s="103" customFormat="1" ht="11.4" customHeight="1" x14ac:dyDescent="0.3">
      <c r="B1052" s="104" t="s">
        <v>1866</v>
      </c>
      <c r="C1052" s="105" t="s">
        <v>294</v>
      </c>
      <c r="D1052" s="106">
        <v>32100</v>
      </c>
      <c r="E1052" s="107">
        <v>2051</v>
      </c>
      <c r="F1052" s="105" t="s">
        <v>1999</v>
      </c>
      <c r="G1052" s="107">
        <v>2051</v>
      </c>
      <c r="H1052" s="105" t="s">
        <v>1999</v>
      </c>
      <c r="I1052" s="105" t="s">
        <v>298</v>
      </c>
      <c r="J1052" s="107" t="s">
        <v>304</v>
      </c>
      <c r="K1052" s="105">
        <v>92011601</v>
      </c>
      <c r="L1052" s="105" t="s">
        <v>2907</v>
      </c>
      <c r="M1052" s="105" t="s">
        <v>2909</v>
      </c>
      <c r="N1052" s="105" t="s">
        <v>1809</v>
      </c>
      <c r="O1052" s="108" t="s">
        <v>160</v>
      </c>
      <c r="P1052" s="109" t="s">
        <v>1767</v>
      </c>
      <c r="Q1052" s="110"/>
      <c r="R1052" s="110"/>
      <c r="S1052" s="110"/>
      <c r="T1052" s="110"/>
      <c r="U1052" s="111"/>
      <c r="V1052" s="111"/>
      <c r="W1052" s="112"/>
      <c r="X1052" s="113"/>
      <c r="Y1052" s="114" t="s">
        <v>285</v>
      </c>
      <c r="Z1052" s="115">
        <v>26.9</v>
      </c>
      <c r="AA1052" s="116">
        <v>30</v>
      </c>
      <c r="AB1052" s="117">
        <f t="shared" si="144"/>
        <v>807</v>
      </c>
      <c r="AC1052" s="117">
        <f t="shared" si="145"/>
        <v>6.3119505</v>
      </c>
      <c r="AD1052" s="118"/>
      <c r="AE1052" s="117">
        <f t="shared" si="146"/>
        <v>0</v>
      </c>
      <c r="AF1052" s="117">
        <f t="shared" si="147"/>
        <v>0</v>
      </c>
      <c r="AG1052" s="119">
        <f t="shared" si="148"/>
        <v>30</v>
      </c>
      <c r="AH1052" s="120">
        <f t="shared" si="149"/>
        <v>807</v>
      </c>
      <c r="AI1052" s="121">
        <f t="shared" si="150"/>
        <v>6.3119505</v>
      </c>
      <c r="AJ1052" s="122" t="str">
        <f>+C1052</f>
        <v>THAILAND</v>
      </c>
      <c r="AK1052" s="122" t="str">
        <f>IF(ISNA(VLOOKUP(postponeList!D1052,[1]Sheet!$A$2:$B$12,2,FALSE))," ",(VLOOKUP(postponeList!D1052,[1]Sheet!$A$2:$B$12,2,FALSE)))</f>
        <v>PESGD</v>
      </c>
      <c r="AL1052" s="122" t="str">
        <f>IF(ISNA(VLOOKUP(E1052,[1]Sheet!$G$2:$H$40,2,FALSE))," ",VLOOKUP(E1052,[1]Sheet!$G$2:$H$40,2,FALSE))</f>
        <v>PSTH</v>
      </c>
      <c r="AM1052" s="122" t="str">
        <f>IF(ISNA(VLOOKUP(G1052,[1]Sheet!$K$2:$L$159,2,FALSE))," ",(VLOOKUP(G1052,[1]Sheet!$K$2:$L$159,2,FALSE)))</f>
        <v>PSTH</v>
      </c>
      <c r="AN1052" s="122" t="str">
        <f>IF(ISNA(VLOOKUP(I1052&amp;C1052,[1]Sheet!$D$2:$E$228,2,FALSE))," ",VLOOKUP(I1052&amp;C1052,[1]Sheet!$D$2:$E$228,2,FALSE))</f>
        <v>Daniel, Leo, Kitazawa</v>
      </c>
      <c r="AO1052" s="122" t="str">
        <f>+I1052&amp;C1052</f>
        <v>PANTHAILAND</v>
      </c>
      <c r="AP1052" s="122" t="str">
        <f>C1052&amp;D1052&amp;E1052&amp;G1052&amp;I1052&amp;O1052</f>
        <v>THAILAND3210020512051PANMAR</v>
      </c>
      <c r="AQ1052" s="122" t="str">
        <f>B1052&amp;D1052&amp;N1052</f>
        <v xml:space="preserve">SOUTH EAST ASIA32100VF </v>
      </c>
      <c r="AR1052" s="123" t="str">
        <f>+D1052&amp;J1052</f>
        <v>32100PC</v>
      </c>
      <c r="AS1052" s="124" t="str">
        <f t="shared" si="151"/>
        <v/>
      </c>
      <c r="AT1052" s="125" t="str">
        <f t="shared" si="152"/>
        <v>FV-30GS4AB(FRAME)H</v>
      </c>
      <c r="AU1052" s="125" t="str">
        <f>IF(NOT(AT1052=""),VLOOKUP(AT1052,[1]PSI_Category!A:B,2,0),"")</f>
        <v>H/V</v>
      </c>
      <c r="AV1052" s="125" t="s">
        <v>552</v>
      </c>
      <c r="AW1052" s="125" t="s">
        <v>552</v>
      </c>
      <c r="AX1052" s="125" t="s">
        <v>552</v>
      </c>
    </row>
    <row r="1053" spans="2:50" s="103" customFormat="1" ht="11.4" customHeight="1" x14ac:dyDescent="0.3">
      <c r="B1053" s="104" t="s">
        <v>1866</v>
      </c>
      <c r="C1053" s="105" t="s">
        <v>294</v>
      </c>
      <c r="D1053" s="106">
        <v>32100</v>
      </c>
      <c r="E1053" s="107">
        <v>2051</v>
      </c>
      <c r="F1053" s="105" t="s">
        <v>1999</v>
      </c>
      <c r="G1053" s="107">
        <v>2051</v>
      </c>
      <c r="H1053" s="105" t="s">
        <v>1999</v>
      </c>
      <c r="I1053" s="105" t="s">
        <v>298</v>
      </c>
      <c r="J1053" s="107" t="s">
        <v>304</v>
      </c>
      <c r="K1053" s="105">
        <v>92011601</v>
      </c>
      <c r="L1053" s="105" t="s">
        <v>2907</v>
      </c>
      <c r="M1053" s="105" t="s">
        <v>2910</v>
      </c>
      <c r="N1053" s="105" t="s">
        <v>1809</v>
      </c>
      <c r="O1053" s="108" t="s">
        <v>160</v>
      </c>
      <c r="P1053" s="109" t="s">
        <v>1767</v>
      </c>
      <c r="Q1053" s="110"/>
      <c r="R1053" s="110"/>
      <c r="S1053" s="110"/>
      <c r="T1053" s="110"/>
      <c r="U1053" s="111"/>
      <c r="V1053" s="111"/>
      <c r="W1053" s="112"/>
      <c r="X1053" s="113"/>
      <c r="Y1053" s="114" t="s">
        <v>285</v>
      </c>
      <c r="Z1053" s="115">
        <v>32.5</v>
      </c>
      <c r="AA1053" s="116">
        <v>50</v>
      </c>
      <c r="AB1053" s="117">
        <f t="shared" si="144"/>
        <v>1625</v>
      </c>
      <c r="AC1053" s="117">
        <f t="shared" si="145"/>
        <v>12.709937500000001</v>
      </c>
      <c r="AD1053" s="118"/>
      <c r="AE1053" s="117">
        <f t="shared" si="146"/>
        <v>0</v>
      </c>
      <c r="AF1053" s="117">
        <f t="shared" si="147"/>
        <v>0</v>
      </c>
      <c r="AG1053" s="119">
        <f t="shared" si="148"/>
        <v>50</v>
      </c>
      <c r="AH1053" s="120">
        <f t="shared" si="149"/>
        <v>1625</v>
      </c>
      <c r="AI1053" s="121">
        <f t="shared" si="150"/>
        <v>12.709937500000001</v>
      </c>
      <c r="AJ1053" s="122" t="str">
        <f>+C1053</f>
        <v>THAILAND</v>
      </c>
      <c r="AK1053" s="122" t="str">
        <f>IF(ISNA(VLOOKUP(postponeList!D1053,[1]Sheet!$A$2:$B$12,2,FALSE))," ",(VLOOKUP(postponeList!D1053,[1]Sheet!$A$2:$B$12,2,FALSE)))</f>
        <v>PESGD</v>
      </c>
      <c r="AL1053" s="122" t="str">
        <f>IF(ISNA(VLOOKUP(E1053,[1]Sheet!$G$2:$H$40,2,FALSE))," ",VLOOKUP(E1053,[1]Sheet!$G$2:$H$40,2,FALSE))</f>
        <v>PSTH</v>
      </c>
      <c r="AM1053" s="122" t="str">
        <f>IF(ISNA(VLOOKUP(G1053,[1]Sheet!$K$2:$L$159,2,FALSE))," ",(VLOOKUP(G1053,[1]Sheet!$K$2:$L$159,2,FALSE)))</f>
        <v>PSTH</v>
      </c>
      <c r="AN1053" s="122" t="str">
        <f>IF(ISNA(VLOOKUP(I1053&amp;C1053,[1]Sheet!$D$2:$E$228,2,FALSE))," ",VLOOKUP(I1053&amp;C1053,[1]Sheet!$D$2:$E$228,2,FALSE))</f>
        <v>Daniel, Leo, Kitazawa</v>
      </c>
      <c r="AO1053" s="122" t="str">
        <f>+I1053&amp;C1053</f>
        <v>PANTHAILAND</v>
      </c>
      <c r="AP1053" s="122" t="str">
        <f>C1053&amp;D1053&amp;E1053&amp;G1053&amp;I1053&amp;O1053</f>
        <v>THAILAND3210020512051PANMAR</v>
      </c>
      <c r="AQ1053" s="122" t="str">
        <f>B1053&amp;D1053&amp;N1053</f>
        <v xml:space="preserve">SOUTH EAST ASIA32100VF </v>
      </c>
      <c r="AR1053" s="123" t="str">
        <f>+D1053&amp;J1053</f>
        <v>32100PC</v>
      </c>
      <c r="AS1053" s="124" t="str">
        <f t="shared" si="151"/>
        <v/>
      </c>
      <c r="AT1053" s="125" t="str">
        <f t="shared" si="152"/>
        <v>FV-35GS4AB(FRAME)H</v>
      </c>
      <c r="AU1053" s="125" t="str">
        <f>IF(NOT(AT1053=""),VLOOKUP(AT1053,[1]PSI_Category!A:B,2,0),"")</f>
        <v>H/V</v>
      </c>
      <c r="AV1053" s="125" t="s">
        <v>552</v>
      </c>
      <c r="AW1053" s="125" t="s">
        <v>552</v>
      </c>
      <c r="AX1053" s="125" t="s">
        <v>552</v>
      </c>
    </row>
    <row r="1054" spans="2:50" s="103" customFormat="1" ht="11.4" customHeight="1" x14ac:dyDescent="0.3">
      <c r="B1054" s="104" t="s">
        <v>1866</v>
      </c>
      <c r="C1054" s="105" t="s">
        <v>294</v>
      </c>
      <c r="D1054" s="106">
        <v>32100</v>
      </c>
      <c r="E1054" s="107">
        <v>2051</v>
      </c>
      <c r="F1054" s="105" t="s">
        <v>1999</v>
      </c>
      <c r="G1054" s="107">
        <v>2051</v>
      </c>
      <c r="H1054" s="105" t="s">
        <v>1999</v>
      </c>
      <c r="I1054" s="105" t="s">
        <v>298</v>
      </c>
      <c r="J1054" s="107" t="s">
        <v>304</v>
      </c>
      <c r="K1054" s="105">
        <v>92011601</v>
      </c>
      <c r="L1054" s="105" t="s">
        <v>2907</v>
      </c>
      <c r="M1054" s="105" t="s">
        <v>2911</v>
      </c>
      <c r="N1054" s="105" t="s">
        <v>1809</v>
      </c>
      <c r="O1054" s="108" t="s">
        <v>160</v>
      </c>
      <c r="P1054" s="109" t="s">
        <v>1767</v>
      </c>
      <c r="Q1054" s="110"/>
      <c r="R1054" s="110"/>
      <c r="S1054" s="110"/>
      <c r="T1054" s="110"/>
      <c r="U1054" s="111"/>
      <c r="V1054" s="111"/>
      <c r="W1054" s="112"/>
      <c r="X1054" s="113"/>
      <c r="Y1054" s="114" t="s">
        <v>285</v>
      </c>
      <c r="Z1054" s="115">
        <v>40.89</v>
      </c>
      <c r="AA1054" s="116">
        <v>50</v>
      </c>
      <c r="AB1054" s="117">
        <f t="shared" si="144"/>
        <v>2044.5</v>
      </c>
      <c r="AC1054" s="117">
        <f t="shared" si="145"/>
        <v>15.991056750000002</v>
      </c>
      <c r="AD1054" s="118"/>
      <c r="AE1054" s="117">
        <f t="shared" si="146"/>
        <v>0</v>
      </c>
      <c r="AF1054" s="117">
        <f t="shared" si="147"/>
        <v>0</v>
      </c>
      <c r="AG1054" s="119">
        <f t="shared" si="148"/>
        <v>50</v>
      </c>
      <c r="AH1054" s="120">
        <f t="shared" si="149"/>
        <v>2044.5</v>
      </c>
      <c r="AI1054" s="121">
        <f t="shared" si="150"/>
        <v>15.991056750000002</v>
      </c>
      <c r="AJ1054" s="122" t="str">
        <f>+C1054</f>
        <v>THAILAND</v>
      </c>
      <c r="AK1054" s="122" t="str">
        <f>IF(ISNA(VLOOKUP(postponeList!D1054,[1]Sheet!$A$2:$B$12,2,FALSE))," ",(VLOOKUP(postponeList!D1054,[1]Sheet!$A$2:$B$12,2,FALSE)))</f>
        <v>PESGD</v>
      </c>
      <c r="AL1054" s="122" t="str">
        <f>IF(ISNA(VLOOKUP(E1054,[1]Sheet!$G$2:$H$40,2,FALSE))," ",VLOOKUP(E1054,[1]Sheet!$G$2:$H$40,2,FALSE))</f>
        <v>PSTH</v>
      </c>
      <c r="AM1054" s="122" t="str">
        <f>IF(ISNA(VLOOKUP(G1054,[1]Sheet!$K$2:$L$159,2,FALSE))," ",(VLOOKUP(G1054,[1]Sheet!$K$2:$L$159,2,FALSE)))</f>
        <v>PSTH</v>
      </c>
      <c r="AN1054" s="122" t="str">
        <f>IF(ISNA(VLOOKUP(I1054&amp;C1054,[1]Sheet!$D$2:$E$228,2,FALSE))," ",VLOOKUP(I1054&amp;C1054,[1]Sheet!$D$2:$E$228,2,FALSE))</f>
        <v>Daniel, Leo, Kitazawa</v>
      </c>
      <c r="AO1054" s="122" t="str">
        <f>+I1054&amp;C1054</f>
        <v>PANTHAILAND</v>
      </c>
      <c r="AP1054" s="122" t="str">
        <f>C1054&amp;D1054&amp;E1054&amp;G1054&amp;I1054&amp;O1054</f>
        <v>THAILAND3210020512051PANMAR</v>
      </c>
      <c r="AQ1054" s="122" t="str">
        <f>B1054&amp;D1054&amp;N1054</f>
        <v xml:space="preserve">SOUTH EAST ASIA32100VF </v>
      </c>
      <c r="AR1054" s="123" t="str">
        <f>+D1054&amp;J1054</f>
        <v>32100PC</v>
      </c>
      <c r="AS1054" s="124" t="str">
        <f t="shared" si="151"/>
        <v/>
      </c>
      <c r="AT1054" s="125" t="str">
        <f t="shared" si="152"/>
        <v>FV-40GS4AB(FRAME)H</v>
      </c>
      <c r="AU1054" s="125" t="str">
        <f>IF(NOT(AT1054=""),VLOOKUP(AT1054,[1]PSI_Category!A:B,2,0),"")</f>
        <v>H/V</v>
      </c>
      <c r="AV1054" s="125" t="s">
        <v>552</v>
      </c>
      <c r="AW1054" s="125" t="s">
        <v>552</v>
      </c>
      <c r="AX1054" s="125" t="s">
        <v>552</v>
      </c>
    </row>
    <row r="1055" spans="2:50" s="103" customFormat="1" ht="11.4" customHeight="1" x14ac:dyDescent="0.3">
      <c r="B1055" s="104" t="s">
        <v>1866</v>
      </c>
      <c r="C1055" s="105" t="s">
        <v>294</v>
      </c>
      <c r="D1055" s="106">
        <v>32100</v>
      </c>
      <c r="E1055" s="107">
        <v>2051</v>
      </c>
      <c r="F1055" s="105" t="s">
        <v>1999</v>
      </c>
      <c r="G1055" s="107">
        <v>2051</v>
      </c>
      <c r="H1055" s="105" t="s">
        <v>1999</v>
      </c>
      <c r="I1055" s="105" t="s">
        <v>298</v>
      </c>
      <c r="J1055" s="107" t="s">
        <v>293</v>
      </c>
      <c r="K1055" s="105">
        <v>92011601</v>
      </c>
      <c r="L1055" s="105" t="s">
        <v>2907</v>
      </c>
      <c r="M1055" s="105" t="s">
        <v>2912</v>
      </c>
      <c r="N1055" s="105" t="s">
        <v>1809</v>
      </c>
      <c r="O1055" s="108" t="s">
        <v>160</v>
      </c>
      <c r="P1055" s="109" t="s">
        <v>1767</v>
      </c>
      <c r="Q1055" s="110"/>
      <c r="R1055" s="110"/>
      <c r="S1055" s="110"/>
      <c r="T1055" s="110"/>
      <c r="U1055" s="111"/>
      <c r="V1055" s="111"/>
      <c r="W1055" s="112"/>
      <c r="X1055" s="113"/>
      <c r="Y1055" s="114" t="s">
        <v>285</v>
      </c>
      <c r="Z1055" s="115">
        <v>24.66</v>
      </c>
      <c r="AA1055" s="116">
        <v>50</v>
      </c>
      <c r="AB1055" s="117">
        <f t="shared" si="144"/>
        <v>1233</v>
      </c>
      <c r="AC1055" s="117">
        <f t="shared" si="145"/>
        <v>9.6439094999999995</v>
      </c>
      <c r="AD1055" s="118"/>
      <c r="AE1055" s="117">
        <f t="shared" si="146"/>
        <v>0</v>
      </c>
      <c r="AF1055" s="117">
        <f t="shared" si="147"/>
        <v>0</v>
      </c>
      <c r="AG1055" s="119">
        <f t="shared" si="148"/>
        <v>50</v>
      </c>
      <c r="AH1055" s="120">
        <f t="shared" si="149"/>
        <v>1233</v>
      </c>
      <c r="AI1055" s="121">
        <f t="shared" si="150"/>
        <v>9.6439094999999995</v>
      </c>
      <c r="AJ1055" s="122" t="str">
        <f>+C1055</f>
        <v>THAILAND</v>
      </c>
      <c r="AK1055" s="122" t="str">
        <f>IF(ISNA(VLOOKUP(postponeList!D1055,[1]Sheet!$A$2:$B$12,2,FALSE))," ",(VLOOKUP(postponeList!D1055,[1]Sheet!$A$2:$B$12,2,FALSE)))</f>
        <v>PESGD</v>
      </c>
      <c r="AL1055" s="122" t="str">
        <f>IF(ISNA(VLOOKUP(E1055,[1]Sheet!$G$2:$H$40,2,FALSE))," ",VLOOKUP(E1055,[1]Sheet!$G$2:$H$40,2,FALSE))</f>
        <v>PSTH</v>
      </c>
      <c r="AM1055" s="122" t="str">
        <f>IF(ISNA(VLOOKUP(G1055,[1]Sheet!$K$2:$L$159,2,FALSE))," ",(VLOOKUP(G1055,[1]Sheet!$K$2:$L$159,2,FALSE)))</f>
        <v>PSTH</v>
      </c>
      <c r="AN1055" s="122" t="str">
        <f>IF(ISNA(VLOOKUP(I1055&amp;C1055,[1]Sheet!$D$2:$E$228,2,FALSE))," ",VLOOKUP(I1055&amp;C1055,[1]Sheet!$D$2:$E$228,2,FALSE))</f>
        <v>Daniel, Leo, Kitazawa</v>
      </c>
      <c r="AO1055" s="122" t="str">
        <f>+I1055&amp;C1055</f>
        <v>PANTHAILAND</v>
      </c>
      <c r="AP1055" s="122" t="str">
        <f>C1055&amp;D1055&amp;E1055&amp;G1055&amp;I1055&amp;O1055</f>
        <v>THAILAND3210020512051PANMAR</v>
      </c>
      <c r="AQ1055" s="122" t="str">
        <f>B1055&amp;D1055&amp;N1055</f>
        <v xml:space="preserve">SOUTH EAST ASIA32100VF </v>
      </c>
      <c r="AR1055" s="123" t="str">
        <f>+D1055&amp;J1055</f>
        <v>32100SE</v>
      </c>
      <c r="AS1055" s="124" t="str">
        <f t="shared" si="151"/>
        <v/>
      </c>
      <c r="AT1055" s="125" t="str">
        <f t="shared" si="152"/>
        <v>FV-25GS4AB(MOTOR)H</v>
      </c>
      <c r="AU1055" s="125" t="str">
        <f>IF(NOT(AT1055=""),VLOOKUP(AT1055,[1]PSI_Category!A:B,2,0),"")</f>
        <v>H/V</v>
      </c>
      <c r="AV1055" s="125" t="s">
        <v>552</v>
      </c>
      <c r="AW1055" s="125" t="s">
        <v>552</v>
      </c>
      <c r="AX1055" s="125" t="s">
        <v>552</v>
      </c>
    </row>
    <row r="1056" spans="2:50" s="103" customFormat="1" ht="11.4" customHeight="1" x14ac:dyDescent="0.3">
      <c r="B1056" s="104" t="s">
        <v>1866</v>
      </c>
      <c r="C1056" s="105" t="s">
        <v>294</v>
      </c>
      <c r="D1056" s="106">
        <v>32100</v>
      </c>
      <c r="E1056" s="107">
        <v>2051</v>
      </c>
      <c r="F1056" s="105" t="s">
        <v>1999</v>
      </c>
      <c r="G1056" s="107">
        <v>2051</v>
      </c>
      <c r="H1056" s="105" t="s">
        <v>1999</v>
      </c>
      <c r="I1056" s="105" t="s">
        <v>298</v>
      </c>
      <c r="J1056" s="107" t="s">
        <v>293</v>
      </c>
      <c r="K1056" s="105">
        <v>92011601</v>
      </c>
      <c r="L1056" s="105" t="s">
        <v>2907</v>
      </c>
      <c r="M1056" s="105" t="s">
        <v>2913</v>
      </c>
      <c r="N1056" s="105" t="s">
        <v>1809</v>
      </c>
      <c r="O1056" s="108" t="s">
        <v>160</v>
      </c>
      <c r="P1056" s="109" t="s">
        <v>1767</v>
      </c>
      <c r="Q1056" s="110"/>
      <c r="R1056" s="110"/>
      <c r="S1056" s="110"/>
      <c r="T1056" s="110"/>
      <c r="U1056" s="111"/>
      <c r="V1056" s="111"/>
      <c r="W1056" s="112"/>
      <c r="X1056" s="113"/>
      <c r="Y1056" s="114" t="s">
        <v>285</v>
      </c>
      <c r="Z1056" s="115">
        <v>38.11</v>
      </c>
      <c r="AA1056" s="116">
        <v>30</v>
      </c>
      <c r="AB1056" s="117">
        <f t="shared" si="144"/>
        <v>1143.3</v>
      </c>
      <c r="AC1056" s="117">
        <f t="shared" si="145"/>
        <v>8.9423209499999992</v>
      </c>
      <c r="AD1056" s="118"/>
      <c r="AE1056" s="117">
        <f t="shared" si="146"/>
        <v>0</v>
      </c>
      <c r="AF1056" s="117">
        <f t="shared" si="147"/>
        <v>0</v>
      </c>
      <c r="AG1056" s="119">
        <f t="shared" si="148"/>
        <v>30</v>
      </c>
      <c r="AH1056" s="120">
        <f t="shared" si="149"/>
        <v>1143.3</v>
      </c>
      <c r="AI1056" s="121">
        <f t="shared" si="150"/>
        <v>8.9423209499999992</v>
      </c>
      <c r="AJ1056" s="122" t="str">
        <f>+C1056</f>
        <v>THAILAND</v>
      </c>
      <c r="AK1056" s="122" t="str">
        <f>IF(ISNA(VLOOKUP(postponeList!D1056,[1]Sheet!$A$2:$B$12,2,FALSE))," ",(VLOOKUP(postponeList!D1056,[1]Sheet!$A$2:$B$12,2,FALSE)))</f>
        <v>PESGD</v>
      </c>
      <c r="AL1056" s="122" t="str">
        <f>IF(ISNA(VLOOKUP(E1056,[1]Sheet!$G$2:$H$40,2,FALSE))," ",VLOOKUP(E1056,[1]Sheet!$G$2:$H$40,2,FALSE))</f>
        <v>PSTH</v>
      </c>
      <c r="AM1056" s="122" t="str">
        <f>IF(ISNA(VLOOKUP(G1056,[1]Sheet!$K$2:$L$159,2,FALSE))," ",(VLOOKUP(G1056,[1]Sheet!$K$2:$L$159,2,FALSE)))</f>
        <v>PSTH</v>
      </c>
      <c r="AN1056" s="122" t="str">
        <f>IF(ISNA(VLOOKUP(I1056&amp;C1056,[1]Sheet!$D$2:$E$228,2,FALSE))," ",VLOOKUP(I1056&amp;C1056,[1]Sheet!$D$2:$E$228,2,FALSE))</f>
        <v>Daniel, Leo, Kitazawa</v>
      </c>
      <c r="AO1056" s="122" t="str">
        <f>+I1056&amp;C1056</f>
        <v>PANTHAILAND</v>
      </c>
      <c r="AP1056" s="122" t="str">
        <f>C1056&amp;D1056&amp;E1056&amp;G1056&amp;I1056&amp;O1056</f>
        <v>THAILAND3210020512051PANMAR</v>
      </c>
      <c r="AQ1056" s="122" t="str">
        <f>B1056&amp;D1056&amp;N1056</f>
        <v xml:space="preserve">SOUTH EAST ASIA32100VF </v>
      </c>
      <c r="AR1056" s="123" t="str">
        <f>+D1056&amp;J1056</f>
        <v>32100SE</v>
      </c>
      <c r="AS1056" s="124" t="str">
        <f t="shared" si="151"/>
        <v/>
      </c>
      <c r="AT1056" s="125" t="str">
        <f t="shared" si="152"/>
        <v>FV-30GS4AB(MOTOR)H</v>
      </c>
      <c r="AU1056" s="125" t="str">
        <f>IF(NOT(AT1056=""),VLOOKUP(AT1056,[1]PSI_Category!A:B,2,0),"")</f>
        <v>H/V</v>
      </c>
      <c r="AV1056" s="125" t="s">
        <v>552</v>
      </c>
      <c r="AW1056" s="125" t="s">
        <v>552</v>
      </c>
      <c r="AX1056" s="125" t="s">
        <v>552</v>
      </c>
    </row>
    <row r="1057" spans="1:50" s="133" customFormat="1" ht="11.4" customHeight="1" x14ac:dyDescent="0.3">
      <c r="A1057" s="103"/>
      <c r="B1057" s="104" t="s">
        <v>1866</v>
      </c>
      <c r="C1057" s="105" t="s">
        <v>294</v>
      </c>
      <c r="D1057" s="106">
        <v>32100</v>
      </c>
      <c r="E1057" s="107">
        <v>2051</v>
      </c>
      <c r="F1057" s="105" t="s">
        <v>1999</v>
      </c>
      <c r="G1057" s="107">
        <v>2051</v>
      </c>
      <c r="H1057" s="105" t="s">
        <v>1999</v>
      </c>
      <c r="I1057" s="105" t="s">
        <v>298</v>
      </c>
      <c r="J1057" s="107" t="s">
        <v>293</v>
      </c>
      <c r="K1057" s="105">
        <v>92011601</v>
      </c>
      <c r="L1057" s="105" t="s">
        <v>2907</v>
      </c>
      <c r="M1057" s="105" t="s">
        <v>2914</v>
      </c>
      <c r="N1057" s="105" t="s">
        <v>1809</v>
      </c>
      <c r="O1057" s="108" t="s">
        <v>160</v>
      </c>
      <c r="P1057" s="109" t="s">
        <v>1767</v>
      </c>
      <c r="Q1057" s="110"/>
      <c r="R1057" s="110"/>
      <c r="S1057" s="110"/>
      <c r="T1057" s="110"/>
      <c r="U1057" s="111"/>
      <c r="V1057" s="111"/>
      <c r="W1057" s="112"/>
      <c r="X1057" s="113"/>
      <c r="Y1057" s="114" t="s">
        <v>285</v>
      </c>
      <c r="Z1057" s="115">
        <v>49.3</v>
      </c>
      <c r="AA1057" s="116">
        <v>50</v>
      </c>
      <c r="AB1057" s="117">
        <f t="shared" si="144"/>
        <v>2465</v>
      </c>
      <c r="AC1057" s="117">
        <f t="shared" si="145"/>
        <v>19.2799975</v>
      </c>
      <c r="AD1057" s="118"/>
      <c r="AE1057" s="117">
        <f t="shared" si="146"/>
        <v>0</v>
      </c>
      <c r="AF1057" s="117">
        <f t="shared" si="147"/>
        <v>0</v>
      </c>
      <c r="AG1057" s="119">
        <f t="shared" si="148"/>
        <v>50</v>
      </c>
      <c r="AH1057" s="120">
        <f t="shared" si="149"/>
        <v>2465</v>
      </c>
      <c r="AI1057" s="121">
        <f t="shared" si="150"/>
        <v>19.2799975</v>
      </c>
      <c r="AJ1057" s="122" t="str">
        <f>+C1057</f>
        <v>THAILAND</v>
      </c>
      <c r="AK1057" s="122" t="str">
        <f>IF(ISNA(VLOOKUP(postponeList!D1057,[1]Sheet!$A$2:$B$12,2,FALSE))," ",(VLOOKUP(postponeList!D1057,[1]Sheet!$A$2:$B$12,2,FALSE)))</f>
        <v>PESGD</v>
      </c>
      <c r="AL1057" s="122" t="str">
        <f>IF(ISNA(VLOOKUP(E1057,[1]Sheet!$G$2:$H$40,2,FALSE))," ",VLOOKUP(E1057,[1]Sheet!$G$2:$H$40,2,FALSE))</f>
        <v>PSTH</v>
      </c>
      <c r="AM1057" s="122" t="str">
        <f>IF(ISNA(VLOOKUP(G1057,[1]Sheet!$K$2:$L$159,2,FALSE))," ",(VLOOKUP(G1057,[1]Sheet!$K$2:$L$159,2,FALSE)))</f>
        <v>PSTH</v>
      </c>
      <c r="AN1057" s="122" t="str">
        <f>IF(ISNA(VLOOKUP(I1057&amp;C1057,[1]Sheet!$D$2:$E$228,2,FALSE))," ",VLOOKUP(I1057&amp;C1057,[1]Sheet!$D$2:$E$228,2,FALSE))</f>
        <v>Daniel, Leo, Kitazawa</v>
      </c>
      <c r="AO1057" s="122" t="str">
        <f>+I1057&amp;C1057</f>
        <v>PANTHAILAND</v>
      </c>
      <c r="AP1057" s="122" t="str">
        <f>C1057&amp;D1057&amp;E1057&amp;G1057&amp;I1057&amp;O1057</f>
        <v>THAILAND3210020512051PANMAR</v>
      </c>
      <c r="AQ1057" s="122" t="str">
        <f>B1057&amp;D1057&amp;N1057</f>
        <v xml:space="preserve">SOUTH EAST ASIA32100VF </v>
      </c>
      <c r="AR1057" s="123" t="str">
        <f>+D1057&amp;J1057</f>
        <v>32100SE</v>
      </c>
      <c r="AS1057" s="124" t="str">
        <f t="shared" si="151"/>
        <v/>
      </c>
      <c r="AT1057" s="125" t="str">
        <f t="shared" si="152"/>
        <v>FV-35GS4AB(MOTOR)H</v>
      </c>
      <c r="AU1057" s="125" t="str">
        <f>IF(NOT(AT1057=""),VLOOKUP(AT1057,[1]PSI_Category!A:B,2,0),"")</f>
        <v>H/V</v>
      </c>
      <c r="AV1057" s="125" t="s">
        <v>552</v>
      </c>
      <c r="AW1057" s="125" t="s">
        <v>552</v>
      </c>
      <c r="AX1057" s="125" t="s">
        <v>552</v>
      </c>
    </row>
    <row r="1058" spans="1:50" s="133" customFormat="1" ht="11.4" customHeight="1" x14ac:dyDescent="0.3">
      <c r="A1058" s="103"/>
      <c r="B1058" s="104" t="s">
        <v>1866</v>
      </c>
      <c r="C1058" s="105" t="s">
        <v>294</v>
      </c>
      <c r="D1058" s="106">
        <v>32100</v>
      </c>
      <c r="E1058" s="107">
        <v>2051</v>
      </c>
      <c r="F1058" s="105" t="s">
        <v>1999</v>
      </c>
      <c r="G1058" s="107">
        <v>2051</v>
      </c>
      <c r="H1058" s="105" t="s">
        <v>1999</v>
      </c>
      <c r="I1058" s="105" t="s">
        <v>298</v>
      </c>
      <c r="J1058" s="107" t="s">
        <v>293</v>
      </c>
      <c r="K1058" s="105">
        <v>92011601</v>
      </c>
      <c r="L1058" s="105" t="s">
        <v>2907</v>
      </c>
      <c r="M1058" s="105" t="s">
        <v>2915</v>
      </c>
      <c r="N1058" s="105" t="s">
        <v>1809</v>
      </c>
      <c r="O1058" s="108" t="s">
        <v>160</v>
      </c>
      <c r="P1058" s="109" t="s">
        <v>1767</v>
      </c>
      <c r="Q1058" s="110"/>
      <c r="R1058" s="110"/>
      <c r="S1058" s="110"/>
      <c r="T1058" s="110"/>
      <c r="U1058" s="111"/>
      <c r="V1058" s="111"/>
      <c r="W1058" s="112"/>
      <c r="X1058" s="113"/>
      <c r="Y1058" s="114" t="s">
        <v>285</v>
      </c>
      <c r="Z1058" s="115">
        <v>61.34</v>
      </c>
      <c r="AA1058" s="116">
        <v>50</v>
      </c>
      <c r="AB1058" s="117">
        <f t="shared" si="144"/>
        <v>3067</v>
      </c>
      <c r="AC1058" s="117">
        <f t="shared" si="145"/>
        <v>23.988540500000003</v>
      </c>
      <c r="AD1058" s="118"/>
      <c r="AE1058" s="117">
        <f t="shared" si="146"/>
        <v>0</v>
      </c>
      <c r="AF1058" s="117">
        <f t="shared" si="147"/>
        <v>0</v>
      </c>
      <c r="AG1058" s="119">
        <f t="shared" si="148"/>
        <v>50</v>
      </c>
      <c r="AH1058" s="120">
        <f t="shared" si="149"/>
        <v>3067</v>
      </c>
      <c r="AI1058" s="121">
        <f t="shared" si="150"/>
        <v>23.988540500000003</v>
      </c>
      <c r="AJ1058" s="122" t="str">
        <f>+C1058</f>
        <v>THAILAND</v>
      </c>
      <c r="AK1058" s="122" t="str">
        <f>IF(ISNA(VLOOKUP(postponeList!D1058,[1]Sheet!$A$2:$B$12,2,FALSE))," ",(VLOOKUP(postponeList!D1058,[1]Sheet!$A$2:$B$12,2,FALSE)))</f>
        <v>PESGD</v>
      </c>
      <c r="AL1058" s="122" t="str">
        <f>IF(ISNA(VLOOKUP(E1058,[1]Sheet!$G$2:$H$40,2,FALSE))," ",VLOOKUP(E1058,[1]Sheet!$G$2:$H$40,2,FALSE))</f>
        <v>PSTH</v>
      </c>
      <c r="AM1058" s="122" t="str">
        <f>IF(ISNA(VLOOKUP(G1058,[1]Sheet!$K$2:$L$159,2,FALSE))," ",(VLOOKUP(G1058,[1]Sheet!$K$2:$L$159,2,FALSE)))</f>
        <v>PSTH</v>
      </c>
      <c r="AN1058" s="122" t="str">
        <f>IF(ISNA(VLOOKUP(I1058&amp;C1058,[1]Sheet!$D$2:$E$228,2,FALSE))," ",VLOOKUP(I1058&amp;C1058,[1]Sheet!$D$2:$E$228,2,FALSE))</f>
        <v>Daniel, Leo, Kitazawa</v>
      </c>
      <c r="AO1058" s="122" t="str">
        <f>+I1058&amp;C1058</f>
        <v>PANTHAILAND</v>
      </c>
      <c r="AP1058" s="122" t="str">
        <f>C1058&amp;D1058&amp;E1058&amp;G1058&amp;I1058&amp;O1058</f>
        <v>THAILAND3210020512051PANMAR</v>
      </c>
      <c r="AQ1058" s="122" t="str">
        <f>B1058&amp;D1058&amp;N1058</f>
        <v xml:space="preserve">SOUTH EAST ASIA32100VF </v>
      </c>
      <c r="AR1058" s="123" t="str">
        <f>+D1058&amp;J1058</f>
        <v>32100SE</v>
      </c>
      <c r="AS1058" s="124" t="str">
        <f t="shared" si="151"/>
        <v/>
      </c>
      <c r="AT1058" s="125" t="str">
        <f t="shared" si="152"/>
        <v>FV-40GS4AB(MOTOR)H</v>
      </c>
      <c r="AU1058" s="125" t="str">
        <f>IF(NOT(AT1058=""),VLOOKUP(AT1058,[1]PSI_Category!A:B,2,0),"")</f>
        <v>H/V</v>
      </c>
      <c r="AV1058" s="125" t="s">
        <v>552</v>
      </c>
      <c r="AW1058" s="125" t="s">
        <v>552</v>
      </c>
      <c r="AX1058" s="125" t="s">
        <v>552</v>
      </c>
    </row>
    <row r="1059" spans="1:50" s="133" customFormat="1" ht="11.4" customHeight="1" x14ac:dyDescent="0.3">
      <c r="A1059" s="103"/>
      <c r="B1059" s="104" t="s">
        <v>1866</v>
      </c>
      <c r="C1059" s="105" t="s">
        <v>294</v>
      </c>
      <c r="D1059" s="106">
        <v>32100</v>
      </c>
      <c r="E1059" s="107">
        <v>2051</v>
      </c>
      <c r="F1059" s="105" t="s">
        <v>1999</v>
      </c>
      <c r="G1059" s="107">
        <v>2051</v>
      </c>
      <c r="H1059" s="105" t="s">
        <v>1999</v>
      </c>
      <c r="I1059" s="105" t="s">
        <v>298</v>
      </c>
      <c r="J1059" s="107" t="s">
        <v>293</v>
      </c>
      <c r="K1059" s="128">
        <v>92011602</v>
      </c>
      <c r="L1059" s="105" t="s">
        <v>2916</v>
      </c>
      <c r="M1059" s="105" t="s">
        <v>2917</v>
      </c>
      <c r="N1059" s="105" t="s">
        <v>341</v>
      </c>
      <c r="O1059" s="108" t="s">
        <v>160</v>
      </c>
      <c r="P1059" s="109" t="s">
        <v>1767</v>
      </c>
      <c r="Q1059" s="110"/>
      <c r="R1059" s="110"/>
      <c r="S1059" s="110"/>
      <c r="T1059" s="110"/>
      <c r="U1059" s="111"/>
      <c r="V1059" s="111"/>
      <c r="W1059" s="112"/>
      <c r="X1059" s="113"/>
      <c r="Y1059" s="114" t="s">
        <v>285</v>
      </c>
      <c r="Z1059" s="115">
        <v>55.82</v>
      </c>
      <c r="AA1059" s="116">
        <v>10</v>
      </c>
      <c r="AB1059" s="117">
        <f t="shared" si="144"/>
        <v>558.20000000000005</v>
      </c>
      <c r="AC1059" s="117">
        <f t="shared" si="145"/>
        <v>4.3659613000000013</v>
      </c>
      <c r="AD1059" s="118"/>
      <c r="AE1059" s="117">
        <f t="shared" si="146"/>
        <v>0</v>
      </c>
      <c r="AF1059" s="117">
        <f t="shared" si="147"/>
        <v>0</v>
      </c>
      <c r="AG1059" s="119">
        <f t="shared" si="148"/>
        <v>10</v>
      </c>
      <c r="AH1059" s="120">
        <f t="shared" si="149"/>
        <v>558.20000000000005</v>
      </c>
      <c r="AI1059" s="121">
        <f t="shared" si="150"/>
        <v>4.3659613000000013</v>
      </c>
      <c r="AJ1059" s="122" t="str">
        <f>+C1059</f>
        <v>THAILAND</v>
      </c>
      <c r="AK1059" s="122" t="str">
        <f>IF(ISNA(VLOOKUP(postponeList!D1059,[1]Sheet!$A$2:$B$12,2,FALSE))," ",(VLOOKUP(postponeList!D1059,[1]Sheet!$A$2:$B$12,2,FALSE)))</f>
        <v>PESGD</v>
      </c>
      <c r="AL1059" s="122" t="str">
        <f>IF(ISNA(VLOOKUP(E1059,[1]Sheet!$G$2:$H$40,2,FALSE))," ",VLOOKUP(E1059,[1]Sheet!$G$2:$H$40,2,FALSE))</f>
        <v>PSTH</v>
      </c>
      <c r="AM1059" s="122" t="str">
        <f>IF(ISNA(VLOOKUP(G1059,[1]Sheet!$K$2:$L$159,2,FALSE))," ",(VLOOKUP(G1059,[1]Sheet!$K$2:$L$159,2,FALSE)))</f>
        <v>PSTH</v>
      </c>
      <c r="AN1059" s="122" t="str">
        <f>IF(ISNA(VLOOKUP(I1059&amp;C1059,[1]Sheet!$D$2:$E$228,2,FALSE))," ",VLOOKUP(I1059&amp;C1059,[1]Sheet!$D$2:$E$228,2,FALSE))</f>
        <v>Daniel, Leo, Kitazawa</v>
      </c>
      <c r="AO1059" s="122" t="str">
        <f>+I1059&amp;C1059</f>
        <v>PANTHAILAND</v>
      </c>
      <c r="AP1059" s="122" t="str">
        <f>C1059&amp;D1059&amp;E1059&amp;G1059&amp;I1059&amp;O1059</f>
        <v>THAILAND3210020512051PANMAR</v>
      </c>
      <c r="AQ1059" s="122" t="str">
        <f>B1059&amp;D1059&amp;N1059</f>
        <v>SOUTH EAST ASIA32100CBN</v>
      </c>
      <c r="AR1059" s="123" t="str">
        <f>+D1059&amp;J1059</f>
        <v>32100SE</v>
      </c>
      <c r="AS1059" s="124" t="str">
        <f t="shared" si="151"/>
        <v/>
      </c>
      <c r="AT1059" s="125" t="str">
        <f t="shared" si="152"/>
        <v>FV-12NS306</v>
      </c>
      <c r="AU1059" s="125" t="str">
        <f>IF(NOT(AT1059=""),VLOOKUP(AT1059,[1]PSI_Category!A:B,2,0),"")</f>
        <v>CBN</v>
      </c>
      <c r="AV1059" s="125" t="s">
        <v>341</v>
      </c>
      <c r="AW1059" s="125" t="s">
        <v>341</v>
      </c>
      <c r="AX1059" s="125" t="s">
        <v>341</v>
      </c>
    </row>
    <row r="1060" spans="1:50" s="103" customFormat="1" ht="11.4" customHeight="1" x14ac:dyDescent="0.3">
      <c r="B1060" s="104" t="s">
        <v>1866</v>
      </c>
      <c r="C1060" s="105" t="s">
        <v>294</v>
      </c>
      <c r="D1060" s="106">
        <v>32100</v>
      </c>
      <c r="E1060" s="107">
        <v>2051</v>
      </c>
      <c r="F1060" s="105" t="s">
        <v>1999</v>
      </c>
      <c r="G1060" s="107">
        <v>2051</v>
      </c>
      <c r="H1060" s="105" t="s">
        <v>1999</v>
      </c>
      <c r="I1060" s="105" t="s">
        <v>298</v>
      </c>
      <c r="J1060" s="107" t="s">
        <v>293</v>
      </c>
      <c r="K1060" s="105">
        <v>92011602</v>
      </c>
      <c r="L1060" s="105" t="s">
        <v>2916</v>
      </c>
      <c r="M1060" s="105" t="s">
        <v>2918</v>
      </c>
      <c r="N1060" s="105" t="s">
        <v>341</v>
      </c>
      <c r="O1060" s="108" t="s">
        <v>160</v>
      </c>
      <c r="P1060" s="109" t="s">
        <v>1767</v>
      </c>
      <c r="Q1060" s="110"/>
      <c r="R1060" s="110"/>
      <c r="S1060" s="110"/>
      <c r="T1060" s="110"/>
      <c r="U1060" s="111"/>
      <c r="V1060" s="111"/>
      <c r="W1060" s="112"/>
      <c r="X1060" s="113"/>
      <c r="Y1060" s="114" t="s">
        <v>285</v>
      </c>
      <c r="Z1060" s="115">
        <v>127.16</v>
      </c>
      <c r="AA1060" s="116">
        <v>30</v>
      </c>
      <c r="AB1060" s="117">
        <f t="shared" si="144"/>
        <v>3814.7999999999997</v>
      </c>
      <c r="AC1060" s="117">
        <f t="shared" si="145"/>
        <v>29.8374582</v>
      </c>
      <c r="AD1060" s="118"/>
      <c r="AE1060" s="117">
        <f t="shared" si="146"/>
        <v>0</v>
      </c>
      <c r="AF1060" s="117">
        <f t="shared" si="147"/>
        <v>0</v>
      </c>
      <c r="AG1060" s="119">
        <f t="shared" si="148"/>
        <v>30</v>
      </c>
      <c r="AH1060" s="120">
        <f t="shared" si="149"/>
        <v>3814.7999999999997</v>
      </c>
      <c r="AI1060" s="121">
        <f t="shared" si="150"/>
        <v>29.8374582</v>
      </c>
      <c r="AJ1060" s="122" t="str">
        <f>+C1060</f>
        <v>THAILAND</v>
      </c>
      <c r="AK1060" s="122" t="str">
        <f>IF(ISNA(VLOOKUP(postponeList!D1060,[1]Sheet!$A$2:$B$12,2,FALSE))," ",(VLOOKUP(postponeList!D1060,[1]Sheet!$A$2:$B$12,2,FALSE)))</f>
        <v>PESGD</v>
      </c>
      <c r="AL1060" s="122" t="str">
        <f>IF(ISNA(VLOOKUP(E1060,[1]Sheet!$G$2:$H$40,2,FALSE))," ",VLOOKUP(E1060,[1]Sheet!$G$2:$H$40,2,FALSE))</f>
        <v>PSTH</v>
      </c>
      <c r="AM1060" s="122" t="str">
        <f>IF(ISNA(VLOOKUP(G1060,[1]Sheet!$K$2:$L$159,2,FALSE))," ",(VLOOKUP(G1060,[1]Sheet!$K$2:$L$159,2,FALSE)))</f>
        <v>PSTH</v>
      </c>
      <c r="AN1060" s="122" t="str">
        <f>IF(ISNA(VLOOKUP(I1060&amp;C1060,[1]Sheet!$D$2:$E$228,2,FALSE))," ",VLOOKUP(I1060&amp;C1060,[1]Sheet!$D$2:$E$228,2,FALSE))</f>
        <v>Daniel, Leo, Kitazawa</v>
      </c>
      <c r="AO1060" s="122" t="str">
        <f>+I1060&amp;C1060</f>
        <v>PANTHAILAND</v>
      </c>
      <c r="AP1060" s="122" t="str">
        <f>C1060&amp;D1060&amp;E1060&amp;G1060&amp;I1060&amp;O1060</f>
        <v>THAILAND3210020512051PANMAR</v>
      </c>
      <c r="AQ1060" s="122" t="str">
        <f>B1060&amp;D1060&amp;N1060</f>
        <v>SOUTH EAST ASIA32100CBN</v>
      </c>
      <c r="AR1060" s="123" t="str">
        <f>+D1060&amp;J1060</f>
        <v>32100SE</v>
      </c>
      <c r="AS1060" s="124" t="str">
        <f t="shared" si="151"/>
        <v/>
      </c>
      <c r="AT1060" s="125" t="str">
        <f t="shared" si="152"/>
        <v>FV-18NF306</v>
      </c>
      <c r="AU1060" s="125" t="str">
        <f>IF(NOT(AT1060=""),VLOOKUP(AT1060,[1]PSI_Category!A:B,2,0),"")</f>
        <v>CBN</v>
      </c>
      <c r="AV1060" s="125" t="s">
        <v>341</v>
      </c>
      <c r="AW1060" s="125" t="s">
        <v>341</v>
      </c>
      <c r="AX1060" s="125" t="s">
        <v>341</v>
      </c>
    </row>
    <row r="1061" spans="1:50" s="103" customFormat="1" ht="11.4" customHeight="1" x14ac:dyDescent="0.3">
      <c r="B1061" s="104" t="s">
        <v>1866</v>
      </c>
      <c r="C1061" s="105" t="s">
        <v>294</v>
      </c>
      <c r="D1061" s="106">
        <v>32100</v>
      </c>
      <c r="E1061" s="107">
        <v>2051</v>
      </c>
      <c r="F1061" s="105" t="s">
        <v>1999</v>
      </c>
      <c r="G1061" s="107">
        <v>2051</v>
      </c>
      <c r="H1061" s="105" t="s">
        <v>1999</v>
      </c>
      <c r="I1061" s="105" t="s">
        <v>298</v>
      </c>
      <c r="J1061" s="107" t="s">
        <v>293</v>
      </c>
      <c r="K1061" s="105">
        <v>92011602</v>
      </c>
      <c r="L1061" s="105" t="s">
        <v>2916</v>
      </c>
      <c r="M1061" s="105" t="s">
        <v>2919</v>
      </c>
      <c r="N1061" s="105" t="s">
        <v>341</v>
      </c>
      <c r="O1061" s="108" t="s">
        <v>160</v>
      </c>
      <c r="P1061" s="109" t="s">
        <v>1767</v>
      </c>
      <c r="Q1061" s="110"/>
      <c r="R1061" s="110"/>
      <c r="S1061" s="110"/>
      <c r="T1061" s="110"/>
      <c r="U1061" s="111"/>
      <c r="V1061" s="111"/>
      <c r="W1061" s="112"/>
      <c r="X1061" s="113"/>
      <c r="Y1061" s="114" t="s">
        <v>285</v>
      </c>
      <c r="Z1061" s="115">
        <v>93.91</v>
      </c>
      <c r="AA1061" s="116">
        <v>10</v>
      </c>
      <c r="AB1061" s="117">
        <f t="shared" si="144"/>
        <v>939.09999999999991</v>
      </c>
      <c r="AC1061" s="117">
        <f t="shared" si="145"/>
        <v>7.34517065</v>
      </c>
      <c r="AD1061" s="118"/>
      <c r="AE1061" s="117">
        <f t="shared" si="146"/>
        <v>0</v>
      </c>
      <c r="AF1061" s="117">
        <f t="shared" si="147"/>
        <v>0</v>
      </c>
      <c r="AG1061" s="119">
        <f t="shared" si="148"/>
        <v>10</v>
      </c>
      <c r="AH1061" s="120">
        <f t="shared" si="149"/>
        <v>939.09999999999991</v>
      </c>
      <c r="AI1061" s="121">
        <f t="shared" si="150"/>
        <v>7.34517065</v>
      </c>
      <c r="AJ1061" s="122" t="str">
        <f>+C1061</f>
        <v>THAILAND</v>
      </c>
      <c r="AK1061" s="122" t="str">
        <f>IF(ISNA(VLOOKUP(postponeList!D1061,[1]Sheet!$A$2:$B$12,2,FALSE))," ",(VLOOKUP(postponeList!D1061,[1]Sheet!$A$2:$B$12,2,FALSE)))</f>
        <v>PESGD</v>
      </c>
      <c r="AL1061" s="122" t="str">
        <f>IF(ISNA(VLOOKUP(E1061,[1]Sheet!$G$2:$H$40,2,FALSE))," ",VLOOKUP(E1061,[1]Sheet!$G$2:$H$40,2,FALSE))</f>
        <v>PSTH</v>
      </c>
      <c r="AM1061" s="122" t="str">
        <f>IF(ISNA(VLOOKUP(G1061,[1]Sheet!$K$2:$L$159,2,FALSE))," ",(VLOOKUP(G1061,[1]Sheet!$K$2:$L$159,2,FALSE)))</f>
        <v>PSTH</v>
      </c>
      <c r="AN1061" s="122" t="str">
        <f>IF(ISNA(VLOOKUP(I1061&amp;C1061,[1]Sheet!$D$2:$E$228,2,FALSE))," ",VLOOKUP(I1061&amp;C1061,[1]Sheet!$D$2:$E$228,2,FALSE))</f>
        <v>Daniel, Leo, Kitazawa</v>
      </c>
      <c r="AO1061" s="122" t="str">
        <f>+I1061&amp;C1061</f>
        <v>PANTHAILAND</v>
      </c>
      <c r="AP1061" s="122" t="str">
        <f>C1061&amp;D1061&amp;E1061&amp;G1061&amp;I1061&amp;O1061</f>
        <v>THAILAND3210020512051PANMAR</v>
      </c>
      <c r="AQ1061" s="122" t="str">
        <f>B1061&amp;D1061&amp;N1061</f>
        <v>SOUTH EAST ASIA32100CBN</v>
      </c>
      <c r="AR1061" s="123" t="str">
        <f>+D1061&amp;J1061</f>
        <v>32100SE</v>
      </c>
      <c r="AS1061" s="124" t="str">
        <f t="shared" si="151"/>
        <v/>
      </c>
      <c r="AT1061" s="125" t="str">
        <f t="shared" si="152"/>
        <v>FV-18NS306</v>
      </c>
      <c r="AU1061" s="125" t="str">
        <f>IF(NOT(AT1061=""),VLOOKUP(AT1061,[1]PSI_Category!A:B,2,0),"")</f>
        <v>CBN</v>
      </c>
      <c r="AV1061" s="125" t="s">
        <v>341</v>
      </c>
      <c r="AW1061" s="125" t="s">
        <v>341</v>
      </c>
      <c r="AX1061" s="125" t="s">
        <v>341</v>
      </c>
    </row>
    <row r="1062" spans="1:50" s="103" customFormat="1" ht="11.4" customHeight="1" x14ac:dyDescent="0.3">
      <c r="B1062" s="104" t="s">
        <v>1866</v>
      </c>
      <c r="C1062" s="105" t="s">
        <v>294</v>
      </c>
      <c r="D1062" s="106">
        <v>32100</v>
      </c>
      <c r="E1062" s="107">
        <v>2051</v>
      </c>
      <c r="F1062" s="105" t="s">
        <v>1999</v>
      </c>
      <c r="G1062" s="107">
        <v>2051</v>
      </c>
      <c r="H1062" s="105" t="s">
        <v>1999</v>
      </c>
      <c r="I1062" s="105" t="s">
        <v>298</v>
      </c>
      <c r="J1062" s="107" t="s">
        <v>293</v>
      </c>
      <c r="K1062" s="105">
        <v>92011602</v>
      </c>
      <c r="L1062" s="105" t="s">
        <v>2916</v>
      </c>
      <c r="M1062" s="105" t="s">
        <v>2920</v>
      </c>
      <c r="N1062" s="105" t="s">
        <v>341</v>
      </c>
      <c r="O1062" s="108" t="s">
        <v>160</v>
      </c>
      <c r="P1062" s="109" t="s">
        <v>1767</v>
      </c>
      <c r="Q1062" s="110"/>
      <c r="R1062" s="110"/>
      <c r="S1062" s="110"/>
      <c r="T1062" s="110"/>
      <c r="U1062" s="111"/>
      <c r="V1062" s="111"/>
      <c r="W1062" s="112"/>
      <c r="X1062" s="113"/>
      <c r="Y1062" s="114" t="s">
        <v>285</v>
      </c>
      <c r="Z1062" s="115">
        <v>182.8</v>
      </c>
      <c r="AA1062" s="116">
        <v>10</v>
      </c>
      <c r="AB1062" s="117">
        <f t="shared" si="144"/>
        <v>1828</v>
      </c>
      <c r="AC1062" s="117">
        <f t="shared" si="145"/>
        <v>14.297702000000001</v>
      </c>
      <c r="AD1062" s="118"/>
      <c r="AE1062" s="117">
        <f t="shared" si="146"/>
        <v>0</v>
      </c>
      <c r="AF1062" s="117">
        <f t="shared" si="147"/>
        <v>0</v>
      </c>
      <c r="AG1062" s="119">
        <f t="shared" si="148"/>
        <v>10</v>
      </c>
      <c r="AH1062" s="120">
        <f t="shared" si="149"/>
        <v>1828</v>
      </c>
      <c r="AI1062" s="121">
        <f t="shared" si="150"/>
        <v>14.297702000000001</v>
      </c>
      <c r="AJ1062" s="122" t="str">
        <f>+C1062</f>
        <v>THAILAND</v>
      </c>
      <c r="AK1062" s="122" t="str">
        <f>IF(ISNA(VLOOKUP(postponeList!D1062,[1]Sheet!$A$2:$B$12,2,FALSE))," ",(VLOOKUP(postponeList!D1062,[1]Sheet!$A$2:$B$12,2,FALSE)))</f>
        <v>PESGD</v>
      </c>
      <c r="AL1062" s="122" t="str">
        <f>IF(ISNA(VLOOKUP(E1062,[1]Sheet!$G$2:$H$40,2,FALSE))," ",VLOOKUP(E1062,[1]Sheet!$G$2:$H$40,2,FALSE))</f>
        <v>PSTH</v>
      </c>
      <c r="AM1062" s="122" t="str">
        <f>IF(ISNA(VLOOKUP(G1062,[1]Sheet!$K$2:$L$159,2,FALSE))," ",(VLOOKUP(G1062,[1]Sheet!$K$2:$L$159,2,FALSE)))</f>
        <v>PSTH</v>
      </c>
      <c r="AN1062" s="122" t="str">
        <f>IF(ISNA(VLOOKUP(I1062&amp;C1062,[1]Sheet!$D$2:$E$228,2,FALSE))," ",VLOOKUP(I1062&amp;C1062,[1]Sheet!$D$2:$E$228,2,FALSE))</f>
        <v>Daniel, Leo, Kitazawa</v>
      </c>
      <c r="AO1062" s="122" t="str">
        <f>+I1062&amp;C1062</f>
        <v>PANTHAILAND</v>
      </c>
      <c r="AP1062" s="122" t="str">
        <f>C1062&amp;D1062&amp;E1062&amp;G1062&amp;I1062&amp;O1062</f>
        <v>THAILAND3210020512051PANMAR</v>
      </c>
      <c r="AQ1062" s="122" t="str">
        <f>B1062&amp;D1062&amp;N1062</f>
        <v>SOUTH EAST ASIA32100CBN</v>
      </c>
      <c r="AR1062" s="123" t="str">
        <f>+D1062&amp;J1062</f>
        <v>32100SE</v>
      </c>
      <c r="AS1062" s="124" t="str">
        <f t="shared" si="151"/>
        <v/>
      </c>
      <c r="AT1062" s="125" t="str">
        <f t="shared" si="152"/>
        <v>FV-23NL306</v>
      </c>
      <c r="AU1062" s="125" t="str">
        <f>IF(NOT(AT1062=""),VLOOKUP(AT1062,[1]PSI_Category!A:B,2,0),"")</f>
        <v>CBN</v>
      </c>
      <c r="AV1062" s="125" t="s">
        <v>341</v>
      </c>
      <c r="AW1062" s="125" t="s">
        <v>341</v>
      </c>
      <c r="AX1062" s="125" t="s">
        <v>341</v>
      </c>
    </row>
    <row r="1063" spans="1:50" s="103" customFormat="1" ht="11.4" customHeight="1" x14ac:dyDescent="0.3">
      <c r="B1063" s="104" t="s">
        <v>1866</v>
      </c>
      <c r="C1063" s="105" t="s">
        <v>294</v>
      </c>
      <c r="D1063" s="106">
        <v>32100</v>
      </c>
      <c r="E1063" s="107">
        <v>2051</v>
      </c>
      <c r="F1063" s="105" t="s">
        <v>1999</v>
      </c>
      <c r="G1063" s="107">
        <v>2051</v>
      </c>
      <c r="H1063" s="105" t="s">
        <v>1999</v>
      </c>
      <c r="I1063" s="105" t="s">
        <v>298</v>
      </c>
      <c r="J1063" s="107" t="s">
        <v>293</v>
      </c>
      <c r="K1063" s="105">
        <v>92011602</v>
      </c>
      <c r="L1063" s="105" t="s">
        <v>2916</v>
      </c>
      <c r="M1063" s="105" t="s">
        <v>2921</v>
      </c>
      <c r="N1063" s="105" t="s">
        <v>341</v>
      </c>
      <c r="O1063" s="108" t="s">
        <v>160</v>
      </c>
      <c r="P1063" s="109" t="s">
        <v>1767</v>
      </c>
      <c r="Q1063" s="110"/>
      <c r="R1063" s="110"/>
      <c r="S1063" s="110"/>
      <c r="T1063" s="110"/>
      <c r="U1063" s="111"/>
      <c r="V1063" s="111"/>
      <c r="W1063" s="112"/>
      <c r="X1063" s="113"/>
      <c r="Y1063" s="114" t="s">
        <v>285</v>
      </c>
      <c r="Z1063" s="115">
        <v>259.55</v>
      </c>
      <c r="AA1063" s="116">
        <v>5</v>
      </c>
      <c r="AB1063" s="117">
        <f t="shared" si="144"/>
        <v>1297.75</v>
      </c>
      <c r="AC1063" s="117">
        <f t="shared" si="145"/>
        <v>10.150351625000001</v>
      </c>
      <c r="AD1063" s="118"/>
      <c r="AE1063" s="117">
        <f t="shared" si="146"/>
        <v>0</v>
      </c>
      <c r="AF1063" s="117">
        <f t="shared" si="147"/>
        <v>0</v>
      </c>
      <c r="AG1063" s="119">
        <f t="shared" si="148"/>
        <v>5</v>
      </c>
      <c r="AH1063" s="120">
        <f t="shared" si="149"/>
        <v>1297.75</v>
      </c>
      <c r="AI1063" s="121">
        <f t="shared" si="150"/>
        <v>10.150351625000001</v>
      </c>
      <c r="AJ1063" s="122" t="str">
        <f>+C1063</f>
        <v>THAILAND</v>
      </c>
      <c r="AK1063" s="122" t="str">
        <f>IF(ISNA(VLOOKUP(postponeList!D1063,[1]Sheet!$A$2:$B$12,2,FALSE))," ",(VLOOKUP(postponeList!D1063,[1]Sheet!$A$2:$B$12,2,FALSE)))</f>
        <v>PESGD</v>
      </c>
      <c r="AL1063" s="122" t="str">
        <f>IF(ISNA(VLOOKUP(E1063,[1]Sheet!$G$2:$H$40,2,FALSE))," ",VLOOKUP(E1063,[1]Sheet!$G$2:$H$40,2,FALSE))</f>
        <v>PSTH</v>
      </c>
      <c r="AM1063" s="122" t="str">
        <f>IF(ISNA(VLOOKUP(G1063,[1]Sheet!$K$2:$L$159,2,FALSE))," ",(VLOOKUP(G1063,[1]Sheet!$K$2:$L$159,2,FALSE)))</f>
        <v>PSTH</v>
      </c>
      <c r="AN1063" s="122" t="str">
        <f>IF(ISNA(VLOOKUP(I1063&amp;C1063,[1]Sheet!$D$2:$E$228,2,FALSE))," ",VLOOKUP(I1063&amp;C1063,[1]Sheet!$D$2:$E$228,2,FALSE))</f>
        <v>Daniel, Leo, Kitazawa</v>
      </c>
      <c r="AO1063" s="122" t="str">
        <f>+I1063&amp;C1063</f>
        <v>PANTHAILAND</v>
      </c>
      <c r="AP1063" s="122" t="str">
        <f>C1063&amp;D1063&amp;E1063&amp;G1063&amp;I1063&amp;O1063</f>
        <v>THAILAND3210020512051PANMAR</v>
      </c>
      <c r="AQ1063" s="122" t="str">
        <f>B1063&amp;D1063&amp;N1063</f>
        <v>SOUTH EAST ASIA32100CBN</v>
      </c>
      <c r="AR1063" s="123" t="str">
        <f>+D1063&amp;J1063</f>
        <v>32100SE</v>
      </c>
      <c r="AS1063" s="124" t="str">
        <f t="shared" si="151"/>
        <v/>
      </c>
      <c r="AT1063" s="125" t="str">
        <f t="shared" si="152"/>
        <v>FV-25NF306</v>
      </c>
      <c r="AU1063" s="125" t="e">
        <f>IF(NOT(AT1063=""),VLOOKUP(AT1063,[1]PSI_Category!A:B,2,0),"")</f>
        <v>#N/A</v>
      </c>
      <c r="AV1063" s="125" t="s">
        <v>341</v>
      </c>
      <c r="AW1063" s="125" t="s">
        <v>341</v>
      </c>
      <c r="AX1063" s="125" t="s">
        <v>341</v>
      </c>
    </row>
    <row r="1064" spans="1:50" s="103" customFormat="1" ht="11.4" customHeight="1" x14ac:dyDescent="0.3">
      <c r="B1064" s="104" t="s">
        <v>1866</v>
      </c>
      <c r="C1064" s="105" t="s">
        <v>294</v>
      </c>
      <c r="D1064" s="106">
        <v>32100</v>
      </c>
      <c r="E1064" s="107">
        <v>2051</v>
      </c>
      <c r="F1064" s="105" t="s">
        <v>1999</v>
      </c>
      <c r="G1064" s="107">
        <v>2051</v>
      </c>
      <c r="H1064" s="105" t="s">
        <v>1999</v>
      </c>
      <c r="I1064" s="105" t="s">
        <v>298</v>
      </c>
      <c r="J1064" s="107" t="s">
        <v>293</v>
      </c>
      <c r="K1064" s="105">
        <v>92011602</v>
      </c>
      <c r="L1064" s="105" t="s">
        <v>2916</v>
      </c>
      <c r="M1064" s="105" t="s">
        <v>2922</v>
      </c>
      <c r="N1064" s="105" t="s">
        <v>341</v>
      </c>
      <c r="O1064" s="108" t="s">
        <v>160</v>
      </c>
      <c r="P1064" s="109" t="s">
        <v>1767</v>
      </c>
      <c r="Q1064" s="110"/>
      <c r="R1064" s="110"/>
      <c r="S1064" s="110"/>
      <c r="T1064" s="110"/>
      <c r="U1064" s="111"/>
      <c r="V1064" s="111"/>
      <c r="W1064" s="112"/>
      <c r="X1064" s="113"/>
      <c r="Y1064" s="114" t="s">
        <v>285</v>
      </c>
      <c r="Z1064" s="115">
        <v>222.42</v>
      </c>
      <c r="AA1064" s="116">
        <v>10</v>
      </c>
      <c r="AB1064" s="117">
        <f t="shared" si="144"/>
        <v>2224.1999999999998</v>
      </c>
      <c r="AC1064" s="117">
        <f t="shared" si="145"/>
        <v>17.396580299999997</v>
      </c>
      <c r="AD1064" s="118"/>
      <c r="AE1064" s="117">
        <f t="shared" si="146"/>
        <v>0</v>
      </c>
      <c r="AF1064" s="117">
        <f t="shared" si="147"/>
        <v>0</v>
      </c>
      <c r="AG1064" s="119">
        <f t="shared" si="148"/>
        <v>10</v>
      </c>
      <c r="AH1064" s="120">
        <f t="shared" si="149"/>
        <v>2224.1999999999998</v>
      </c>
      <c r="AI1064" s="121">
        <f t="shared" si="150"/>
        <v>17.396580299999997</v>
      </c>
      <c r="AJ1064" s="122" t="str">
        <f>+C1064</f>
        <v>THAILAND</v>
      </c>
      <c r="AK1064" s="122" t="str">
        <f>IF(ISNA(VLOOKUP(postponeList!D1064,[1]Sheet!$A$2:$B$12,2,FALSE))," ",(VLOOKUP(postponeList!D1064,[1]Sheet!$A$2:$B$12,2,FALSE)))</f>
        <v>PESGD</v>
      </c>
      <c r="AL1064" s="122" t="str">
        <f>IF(ISNA(VLOOKUP(E1064,[1]Sheet!$G$2:$H$40,2,FALSE))," ",VLOOKUP(E1064,[1]Sheet!$G$2:$H$40,2,FALSE))</f>
        <v>PSTH</v>
      </c>
      <c r="AM1064" s="122" t="str">
        <f>IF(ISNA(VLOOKUP(G1064,[1]Sheet!$K$2:$L$159,2,FALSE))," ",(VLOOKUP(G1064,[1]Sheet!$K$2:$L$159,2,FALSE)))</f>
        <v>PSTH</v>
      </c>
      <c r="AN1064" s="122" t="str">
        <f>IF(ISNA(VLOOKUP(I1064&amp;C1064,[1]Sheet!$D$2:$E$228,2,FALSE))," ",VLOOKUP(I1064&amp;C1064,[1]Sheet!$D$2:$E$228,2,FALSE))</f>
        <v>Daniel, Leo, Kitazawa</v>
      </c>
      <c r="AO1064" s="122" t="str">
        <f>+I1064&amp;C1064</f>
        <v>PANTHAILAND</v>
      </c>
      <c r="AP1064" s="122" t="str">
        <f>C1064&amp;D1064&amp;E1064&amp;G1064&amp;I1064&amp;O1064</f>
        <v>THAILAND3210020512051PANMAR</v>
      </c>
      <c r="AQ1064" s="122" t="str">
        <f>B1064&amp;D1064&amp;N1064</f>
        <v>SOUTH EAST ASIA32100CBN</v>
      </c>
      <c r="AR1064" s="123" t="str">
        <f>+D1064&amp;J1064</f>
        <v>32100SE</v>
      </c>
      <c r="AS1064" s="124" t="str">
        <f t="shared" si="151"/>
        <v/>
      </c>
      <c r="AT1064" s="125" t="str">
        <f t="shared" si="152"/>
        <v>FV-25NS306</v>
      </c>
      <c r="AU1064" s="125" t="str">
        <f>IF(NOT(AT1064=""),VLOOKUP(AT1064,[1]PSI_Category!A:B,2,0),"")</f>
        <v>CBN</v>
      </c>
      <c r="AV1064" s="125" t="s">
        <v>341</v>
      </c>
      <c r="AW1064" s="125" t="s">
        <v>341</v>
      </c>
      <c r="AX1064" s="125" t="s">
        <v>341</v>
      </c>
    </row>
    <row r="1065" spans="1:50" s="103" customFormat="1" ht="11.4" customHeight="1" x14ac:dyDescent="0.3">
      <c r="B1065" s="104" t="s">
        <v>1866</v>
      </c>
      <c r="C1065" s="105" t="s">
        <v>294</v>
      </c>
      <c r="D1065" s="106">
        <v>32100</v>
      </c>
      <c r="E1065" s="107">
        <v>2051</v>
      </c>
      <c r="F1065" s="105" t="s">
        <v>1999</v>
      </c>
      <c r="G1065" s="107">
        <v>2051</v>
      </c>
      <c r="H1065" s="105" t="s">
        <v>1999</v>
      </c>
      <c r="I1065" s="105" t="s">
        <v>298</v>
      </c>
      <c r="J1065" s="107" t="s">
        <v>293</v>
      </c>
      <c r="K1065" s="105">
        <v>92011602</v>
      </c>
      <c r="L1065" s="105" t="s">
        <v>2916</v>
      </c>
      <c r="M1065" s="105" t="s">
        <v>2923</v>
      </c>
      <c r="N1065" s="105" t="s">
        <v>341</v>
      </c>
      <c r="O1065" s="108" t="s">
        <v>160</v>
      </c>
      <c r="P1065" s="109" t="s">
        <v>1767</v>
      </c>
      <c r="Q1065" s="110"/>
      <c r="R1065" s="110"/>
      <c r="S1065" s="110"/>
      <c r="T1065" s="110"/>
      <c r="U1065" s="111"/>
      <c r="V1065" s="111"/>
      <c r="W1065" s="112"/>
      <c r="X1065" s="113"/>
      <c r="Y1065" s="114" t="s">
        <v>285</v>
      </c>
      <c r="Z1065" s="115">
        <v>656.19</v>
      </c>
      <c r="AA1065" s="116">
        <v>3</v>
      </c>
      <c r="AB1065" s="117">
        <f t="shared" si="144"/>
        <v>1968.5700000000002</v>
      </c>
      <c r="AC1065" s="117">
        <f t="shared" si="145"/>
        <v>15.397170255000002</v>
      </c>
      <c r="AD1065" s="118"/>
      <c r="AE1065" s="117">
        <f t="shared" si="146"/>
        <v>0</v>
      </c>
      <c r="AF1065" s="117">
        <f t="shared" si="147"/>
        <v>0</v>
      </c>
      <c r="AG1065" s="119">
        <f t="shared" si="148"/>
        <v>3</v>
      </c>
      <c r="AH1065" s="120">
        <f t="shared" si="149"/>
        <v>1968.5700000000002</v>
      </c>
      <c r="AI1065" s="121">
        <f t="shared" si="150"/>
        <v>15.397170255000002</v>
      </c>
      <c r="AJ1065" s="122" t="str">
        <f>+C1065</f>
        <v>THAILAND</v>
      </c>
      <c r="AK1065" s="122" t="str">
        <f>IF(ISNA(VLOOKUP(postponeList!D1065,[1]Sheet!$A$2:$B$12,2,FALSE))," ",(VLOOKUP(postponeList!D1065,[1]Sheet!$A$2:$B$12,2,FALSE)))</f>
        <v>PESGD</v>
      </c>
      <c r="AL1065" s="122" t="str">
        <f>IF(ISNA(VLOOKUP(E1065,[1]Sheet!$G$2:$H$40,2,FALSE))," ",VLOOKUP(E1065,[1]Sheet!$G$2:$H$40,2,FALSE))</f>
        <v>PSTH</v>
      </c>
      <c r="AM1065" s="122" t="str">
        <f>IF(ISNA(VLOOKUP(G1065,[1]Sheet!$K$2:$L$159,2,FALSE))," ",(VLOOKUP(G1065,[1]Sheet!$K$2:$L$159,2,FALSE)))</f>
        <v>PSTH</v>
      </c>
      <c r="AN1065" s="122" t="str">
        <f>IF(ISNA(VLOOKUP(I1065&amp;C1065,[1]Sheet!$D$2:$E$228,2,FALSE))," ",VLOOKUP(I1065&amp;C1065,[1]Sheet!$D$2:$E$228,2,FALSE))</f>
        <v>Daniel, Leo, Kitazawa</v>
      </c>
      <c r="AO1065" s="122" t="str">
        <f>+I1065&amp;C1065</f>
        <v>PANTHAILAND</v>
      </c>
      <c r="AP1065" s="122" t="str">
        <f>C1065&amp;D1065&amp;E1065&amp;G1065&amp;I1065&amp;O1065</f>
        <v>THAILAND3210020512051PANMAR</v>
      </c>
      <c r="AQ1065" s="122" t="str">
        <f>B1065&amp;D1065&amp;N1065</f>
        <v>SOUTH EAST ASIA32100CBN</v>
      </c>
      <c r="AR1065" s="123" t="str">
        <f>+D1065&amp;J1065</f>
        <v>32100SE</v>
      </c>
      <c r="AS1065" s="124" t="str">
        <f t="shared" si="151"/>
        <v/>
      </c>
      <c r="AT1065" s="125" t="str">
        <f t="shared" si="152"/>
        <v>FV-25SW3JFTH</v>
      </c>
      <c r="AU1065" s="125" t="e">
        <f>IF(NOT(AT1065=""),VLOOKUP(AT1065,[1]PSI_Category!A:B,2,0),"")</f>
        <v>#N/A</v>
      </c>
      <c r="AV1065" s="125" t="s">
        <v>341</v>
      </c>
      <c r="AW1065" s="125" t="s">
        <v>341</v>
      </c>
      <c r="AX1065" s="125" t="s">
        <v>341</v>
      </c>
    </row>
    <row r="1066" spans="1:50" s="103" customFormat="1" ht="11.4" customHeight="1" x14ac:dyDescent="0.3">
      <c r="B1066" s="104" t="s">
        <v>1866</v>
      </c>
      <c r="C1066" s="105" t="s">
        <v>294</v>
      </c>
      <c r="D1066" s="106">
        <v>32100</v>
      </c>
      <c r="E1066" s="107">
        <v>2051</v>
      </c>
      <c r="F1066" s="105" t="s">
        <v>1999</v>
      </c>
      <c r="G1066" s="107">
        <v>2051</v>
      </c>
      <c r="H1066" s="105" t="s">
        <v>1999</v>
      </c>
      <c r="I1066" s="105" t="s">
        <v>298</v>
      </c>
      <c r="J1066" s="107" t="s">
        <v>293</v>
      </c>
      <c r="K1066" s="105">
        <v>92011602</v>
      </c>
      <c r="L1066" s="105" t="s">
        <v>2916</v>
      </c>
      <c r="M1066" s="105" t="s">
        <v>2924</v>
      </c>
      <c r="N1066" s="105" t="s">
        <v>341</v>
      </c>
      <c r="O1066" s="108" t="s">
        <v>160</v>
      </c>
      <c r="P1066" s="109" t="s">
        <v>1767</v>
      </c>
      <c r="Q1066" s="110"/>
      <c r="R1066" s="110"/>
      <c r="S1066" s="110"/>
      <c r="T1066" s="110"/>
      <c r="U1066" s="111"/>
      <c r="V1066" s="111"/>
      <c r="W1066" s="112"/>
      <c r="X1066" s="113"/>
      <c r="Y1066" s="114" t="s">
        <v>285</v>
      </c>
      <c r="Z1066" s="115">
        <v>392.97</v>
      </c>
      <c r="AA1066" s="116">
        <v>5</v>
      </c>
      <c r="AB1066" s="117">
        <f t="shared" si="144"/>
        <v>1964.8500000000001</v>
      </c>
      <c r="AC1066" s="117">
        <f t="shared" si="145"/>
        <v>15.368074275000001</v>
      </c>
      <c r="AD1066" s="118"/>
      <c r="AE1066" s="117">
        <f t="shared" si="146"/>
        <v>0</v>
      </c>
      <c r="AF1066" s="117">
        <f t="shared" si="147"/>
        <v>0</v>
      </c>
      <c r="AG1066" s="119">
        <f t="shared" si="148"/>
        <v>5</v>
      </c>
      <c r="AH1066" s="120">
        <f t="shared" si="149"/>
        <v>1964.8500000000001</v>
      </c>
      <c r="AI1066" s="121">
        <f t="shared" si="150"/>
        <v>15.368074275000001</v>
      </c>
      <c r="AJ1066" s="122" t="str">
        <f>+C1066</f>
        <v>THAILAND</v>
      </c>
      <c r="AK1066" s="122" t="str">
        <f>IF(ISNA(VLOOKUP(postponeList!D1066,[1]Sheet!$A$2:$B$12,2,FALSE))," ",(VLOOKUP(postponeList!D1066,[1]Sheet!$A$2:$B$12,2,FALSE)))</f>
        <v>PESGD</v>
      </c>
      <c r="AL1066" s="122" t="str">
        <f>IF(ISNA(VLOOKUP(E1066,[1]Sheet!$G$2:$H$40,2,FALSE))," ",VLOOKUP(E1066,[1]Sheet!$G$2:$H$40,2,FALSE))</f>
        <v>PSTH</v>
      </c>
      <c r="AM1066" s="122" t="str">
        <f>IF(ISNA(VLOOKUP(G1066,[1]Sheet!$K$2:$L$159,2,FALSE))," ",(VLOOKUP(G1066,[1]Sheet!$K$2:$L$159,2,FALSE)))</f>
        <v>PSTH</v>
      </c>
      <c r="AN1066" s="122" t="str">
        <f>IF(ISNA(VLOOKUP(I1066&amp;C1066,[1]Sheet!$D$2:$E$228,2,FALSE))," ",VLOOKUP(I1066&amp;C1066,[1]Sheet!$D$2:$E$228,2,FALSE))</f>
        <v>Daniel, Leo, Kitazawa</v>
      </c>
      <c r="AO1066" s="122" t="str">
        <f>+I1066&amp;C1066</f>
        <v>PANTHAILAND</v>
      </c>
      <c r="AP1066" s="122" t="str">
        <f>C1066&amp;D1066&amp;E1066&amp;G1066&amp;I1066&amp;O1066</f>
        <v>THAILAND3210020512051PANMAR</v>
      </c>
      <c r="AQ1066" s="122" t="str">
        <f>B1066&amp;D1066&amp;N1066</f>
        <v>SOUTH EAST ASIA32100CBN</v>
      </c>
      <c r="AR1066" s="123" t="str">
        <f>+D1066&amp;J1066</f>
        <v>32100SE</v>
      </c>
      <c r="AS1066" s="124" t="str">
        <f t="shared" si="151"/>
        <v/>
      </c>
      <c r="AT1066" s="125" t="str">
        <f t="shared" si="152"/>
        <v>FV-28NX3JFTH</v>
      </c>
      <c r="AU1066" s="125" t="str">
        <f>IF(NOT(AT1066=""),VLOOKUP(AT1066,[1]PSI_Category!A:B,2,0),"")</f>
        <v>CBN</v>
      </c>
      <c r="AV1066" s="125" t="s">
        <v>341</v>
      </c>
      <c r="AW1066" s="125" t="s">
        <v>341</v>
      </c>
      <c r="AX1066" s="125" t="s">
        <v>341</v>
      </c>
    </row>
    <row r="1067" spans="1:50" s="103" customFormat="1" ht="11.4" customHeight="1" x14ac:dyDescent="0.3">
      <c r="B1067" s="104" t="s">
        <v>1866</v>
      </c>
      <c r="C1067" s="105" t="s">
        <v>294</v>
      </c>
      <c r="D1067" s="106">
        <v>32100</v>
      </c>
      <c r="E1067" s="107">
        <v>2051</v>
      </c>
      <c r="F1067" s="105" t="s">
        <v>1999</v>
      </c>
      <c r="G1067" s="107">
        <v>2051</v>
      </c>
      <c r="H1067" s="105" t="s">
        <v>1999</v>
      </c>
      <c r="I1067" s="105" t="s">
        <v>298</v>
      </c>
      <c r="J1067" s="107" t="s">
        <v>293</v>
      </c>
      <c r="K1067" s="105">
        <v>92011603</v>
      </c>
      <c r="L1067" s="105" t="s">
        <v>2925</v>
      </c>
      <c r="M1067" s="105" t="s">
        <v>2926</v>
      </c>
      <c r="N1067" s="105" t="s">
        <v>341</v>
      </c>
      <c r="O1067" s="108" t="s">
        <v>160</v>
      </c>
      <c r="P1067" s="109" t="s">
        <v>1767</v>
      </c>
      <c r="Q1067" s="110"/>
      <c r="R1067" s="110"/>
      <c r="S1067" s="110"/>
      <c r="T1067" s="110"/>
      <c r="U1067" s="111"/>
      <c r="V1067" s="111"/>
      <c r="W1067" s="112"/>
      <c r="X1067" s="113"/>
      <c r="Y1067" s="114" t="s">
        <v>285</v>
      </c>
      <c r="Z1067" s="115">
        <v>148.04</v>
      </c>
      <c r="AA1067" s="116">
        <v>20</v>
      </c>
      <c r="AB1067" s="117">
        <f t="shared" si="144"/>
        <v>2960.7999999999997</v>
      </c>
      <c r="AC1067" s="117">
        <f t="shared" si="145"/>
        <v>23.157897200000001</v>
      </c>
      <c r="AD1067" s="118"/>
      <c r="AE1067" s="117">
        <f t="shared" si="146"/>
        <v>0</v>
      </c>
      <c r="AF1067" s="117">
        <f t="shared" si="147"/>
        <v>0</v>
      </c>
      <c r="AG1067" s="119">
        <f t="shared" si="148"/>
        <v>20</v>
      </c>
      <c r="AH1067" s="120">
        <f t="shared" si="149"/>
        <v>2960.7999999999997</v>
      </c>
      <c r="AI1067" s="121">
        <f t="shared" si="150"/>
        <v>23.157897200000001</v>
      </c>
      <c r="AJ1067" s="122" t="str">
        <f>+C1067</f>
        <v>THAILAND</v>
      </c>
      <c r="AK1067" s="122" t="str">
        <f>IF(ISNA(VLOOKUP(postponeList!D1067,[1]Sheet!$A$2:$B$12,2,FALSE))," ",(VLOOKUP(postponeList!D1067,[1]Sheet!$A$2:$B$12,2,FALSE)))</f>
        <v>PESGD</v>
      </c>
      <c r="AL1067" s="122" t="str">
        <f>IF(ISNA(VLOOKUP(E1067,[1]Sheet!$G$2:$H$40,2,FALSE))," ",VLOOKUP(E1067,[1]Sheet!$G$2:$H$40,2,FALSE))</f>
        <v>PSTH</v>
      </c>
      <c r="AM1067" s="122" t="str">
        <f>IF(ISNA(VLOOKUP(G1067,[1]Sheet!$K$2:$L$159,2,FALSE))," ",(VLOOKUP(G1067,[1]Sheet!$K$2:$L$159,2,FALSE)))</f>
        <v>PSTH</v>
      </c>
      <c r="AN1067" s="122" t="str">
        <f>IF(ISNA(VLOOKUP(I1067&amp;C1067,[1]Sheet!$D$2:$E$228,2,FALSE))," ",VLOOKUP(I1067&amp;C1067,[1]Sheet!$D$2:$E$228,2,FALSE))</f>
        <v>Daniel, Leo, Kitazawa</v>
      </c>
      <c r="AO1067" s="122" t="str">
        <f>+I1067&amp;C1067</f>
        <v>PANTHAILAND</v>
      </c>
      <c r="AP1067" s="122" t="str">
        <f>C1067&amp;D1067&amp;E1067&amp;G1067&amp;I1067&amp;O1067</f>
        <v>THAILAND3210020512051PANMAR</v>
      </c>
      <c r="AQ1067" s="122" t="str">
        <f>B1067&amp;D1067&amp;N1067</f>
        <v>SOUTH EAST ASIA32100CBN</v>
      </c>
      <c r="AR1067" s="123" t="str">
        <f>+D1067&amp;J1067</f>
        <v>32100SE</v>
      </c>
      <c r="AS1067" s="124" t="str">
        <f t="shared" si="151"/>
        <v/>
      </c>
      <c r="AT1067" s="125" t="str">
        <f t="shared" si="152"/>
        <v>FV-20NS306</v>
      </c>
      <c r="AU1067" s="125" t="str">
        <f>IF(NOT(AT1067=""),VLOOKUP(AT1067,[1]PSI_Category!A:B,2,0),"")</f>
        <v>CBN</v>
      </c>
      <c r="AV1067" s="125" t="s">
        <v>341</v>
      </c>
      <c r="AW1067" s="125" t="s">
        <v>341</v>
      </c>
      <c r="AX1067" s="125" t="s">
        <v>341</v>
      </c>
    </row>
    <row r="1068" spans="1:50" s="103" customFormat="1" ht="11.4" customHeight="1" x14ac:dyDescent="0.3">
      <c r="B1068" s="104" t="s">
        <v>1866</v>
      </c>
      <c r="C1068" s="105" t="s">
        <v>294</v>
      </c>
      <c r="D1068" s="106">
        <v>32100</v>
      </c>
      <c r="E1068" s="107">
        <v>2051</v>
      </c>
      <c r="F1068" s="105" t="s">
        <v>1999</v>
      </c>
      <c r="G1068" s="107">
        <v>2051</v>
      </c>
      <c r="H1068" s="105" t="s">
        <v>1999</v>
      </c>
      <c r="I1068" s="105" t="s">
        <v>298</v>
      </c>
      <c r="J1068" s="107" t="s">
        <v>304</v>
      </c>
      <c r="K1068" s="105">
        <v>92011604</v>
      </c>
      <c r="L1068" s="105" t="s">
        <v>2927</v>
      </c>
      <c r="M1068" s="105" t="s">
        <v>2928</v>
      </c>
      <c r="N1068" s="105" t="s">
        <v>1831</v>
      </c>
      <c r="O1068" s="108" t="s">
        <v>160</v>
      </c>
      <c r="P1068" s="109" t="s">
        <v>1767</v>
      </c>
      <c r="Q1068" s="110"/>
      <c r="R1068" s="110"/>
      <c r="S1068" s="110"/>
      <c r="T1068" s="110"/>
      <c r="U1068" s="111"/>
      <c r="V1068" s="111"/>
      <c r="W1068" s="112"/>
      <c r="X1068" s="113"/>
      <c r="Y1068" s="114" t="s">
        <v>285</v>
      </c>
      <c r="Z1068" s="115">
        <v>16.41</v>
      </c>
      <c r="AA1068" s="116">
        <v>30</v>
      </c>
      <c r="AB1068" s="117">
        <f t="shared" si="144"/>
        <v>492.3</v>
      </c>
      <c r="AC1068" s="117">
        <f t="shared" si="145"/>
        <v>3.8505244500000004</v>
      </c>
      <c r="AD1068" s="118"/>
      <c r="AE1068" s="117">
        <f t="shared" si="146"/>
        <v>0</v>
      </c>
      <c r="AF1068" s="117">
        <f t="shared" si="147"/>
        <v>0</v>
      </c>
      <c r="AG1068" s="119">
        <f t="shared" si="148"/>
        <v>30</v>
      </c>
      <c r="AH1068" s="120">
        <f t="shared" si="149"/>
        <v>492.3</v>
      </c>
      <c r="AI1068" s="121">
        <f t="shared" si="150"/>
        <v>3.8505244500000004</v>
      </c>
      <c r="AJ1068" s="122" t="str">
        <f>+C1068</f>
        <v>THAILAND</v>
      </c>
      <c r="AK1068" s="122" t="str">
        <f>IF(ISNA(VLOOKUP(postponeList!D1068,[1]Sheet!$A$2:$B$12,2,FALSE))," ",(VLOOKUP(postponeList!D1068,[1]Sheet!$A$2:$B$12,2,FALSE)))</f>
        <v>PESGD</v>
      </c>
      <c r="AL1068" s="122" t="str">
        <f>IF(ISNA(VLOOKUP(E1068,[1]Sheet!$G$2:$H$40,2,FALSE))," ",VLOOKUP(E1068,[1]Sheet!$G$2:$H$40,2,FALSE))</f>
        <v>PSTH</v>
      </c>
      <c r="AM1068" s="122" t="str">
        <f>IF(ISNA(VLOOKUP(G1068,[1]Sheet!$K$2:$L$159,2,FALSE))," ",(VLOOKUP(G1068,[1]Sheet!$K$2:$L$159,2,FALSE)))</f>
        <v>PSTH</v>
      </c>
      <c r="AN1068" s="122" t="str">
        <f>IF(ISNA(VLOOKUP(I1068&amp;C1068,[1]Sheet!$D$2:$E$228,2,FALSE))," ",VLOOKUP(I1068&amp;C1068,[1]Sheet!$D$2:$E$228,2,FALSE))</f>
        <v>Daniel, Leo, Kitazawa</v>
      </c>
      <c r="AO1068" s="122" t="str">
        <f>+I1068&amp;C1068</f>
        <v>PANTHAILAND</v>
      </c>
      <c r="AP1068" s="122" t="str">
        <f>C1068&amp;D1068&amp;E1068&amp;G1068&amp;I1068&amp;O1068</f>
        <v>THAILAND3210020512051PANMAR</v>
      </c>
      <c r="AQ1068" s="122" t="str">
        <f>B1068&amp;D1068&amp;N1068</f>
        <v xml:space="preserve">SOUTH EAST ASIA32100CM </v>
      </c>
      <c r="AR1068" s="123" t="str">
        <f>+D1068&amp;J1068</f>
        <v>32100PC</v>
      </c>
      <c r="AS1068" s="124" t="str">
        <f t="shared" si="151"/>
        <v/>
      </c>
      <c r="AT1068" s="125" t="str">
        <f t="shared" si="152"/>
        <v>FV-MGX100P06</v>
      </c>
      <c r="AU1068" s="125" t="e">
        <f>IF(NOT(AT1068=""),VLOOKUP(AT1068,[1]PSI_Category!A:B,2,0),"")</f>
        <v>#N/A</v>
      </c>
      <c r="AV1068" s="125" t="s">
        <v>535</v>
      </c>
      <c r="AW1068" s="125" t="s">
        <v>535</v>
      </c>
      <c r="AX1068" s="125" t="s">
        <v>535</v>
      </c>
    </row>
    <row r="1069" spans="1:50" s="103" customFormat="1" ht="11.4" customHeight="1" x14ac:dyDescent="0.3">
      <c r="B1069" s="104" t="s">
        <v>1866</v>
      </c>
      <c r="C1069" s="105" t="s">
        <v>294</v>
      </c>
      <c r="D1069" s="106">
        <v>32100</v>
      </c>
      <c r="E1069" s="107">
        <v>2051</v>
      </c>
      <c r="F1069" s="105" t="s">
        <v>1999</v>
      </c>
      <c r="G1069" s="107">
        <v>2051</v>
      </c>
      <c r="H1069" s="105" t="s">
        <v>1999</v>
      </c>
      <c r="I1069" s="105" t="s">
        <v>298</v>
      </c>
      <c r="J1069" s="107" t="s">
        <v>293</v>
      </c>
      <c r="K1069" s="105">
        <v>92011605</v>
      </c>
      <c r="L1069" s="105" t="s">
        <v>2929</v>
      </c>
      <c r="M1069" s="105" t="s">
        <v>2930</v>
      </c>
      <c r="N1069" s="105" t="s">
        <v>307</v>
      </c>
      <c r="O1069" s="108" t="s">
        <v>160</v>
      </c>
      <c r="P1069" s="109" t="s">
        <v>1767</v>
      </c>
      <c r="Q1069" s="110"/>
      <c r="R1069" s="110"/>
      <c r="S1069" s="110"/>
      <c r="T1069" s="110"/>
      <c r="U1069" s="111"/>
      <c r="V1069" s="111"/>
      <c r="W1069" s="112"/>
      <c r="X1069" s="113"/>
      <c r="Y1069" s="114" t="s">
        <v>285</v>
      </c>
      <c r="Z1069" s="115">
        <v>48.95</v>
      </c>
      <c r="AA1069" s="116">
        <v>50</v>
      </c>
      <c r="AB1069" s="117">
        <f t="shared" si="144"/>
        <v>2447.5</v>
      </c>
      <c r="AC1069" s="117">
        <f t="shared" si="145"/>
        <v>19.14312125</v>
      </c>
      <c r="AD1069" s="118"/>
      <c r="AE1069" s="117">
        <f t="shared" si="146"/>
        <v>0</v>
      </c>
      <c r="AF1069" s="117">
        <f t="shared" si="147"/>
        <v>0</v>
      </c>
      <c r="AG1069" s="119">
        <f t="shared" si="148"/>
        <v>50</v>
      </c>
      <c r="AH1069" s="120">
        <f t="shared" si="149"/>
        <v>2447.5</v>
      </c>
      <c r="AI1069" s="121">
        <f t="shared" si="150"/>
        <v>19.14312125</v>
      </c>
      <c r="AJ1069" s="122" t="str">
        <f>+C1069</f>
        <v>THAILAND</v>
      </c>
      <c r="AK1069" s="122" t="str">
        <f>IF(ISNA(VLOOKUP(postponeList!D1069,[1]Sheet!$A$2:$B$12,2,FALSE))," ",(VLOOKUP(postponeList!D1069,[1]Sheet!$A$2:$B$12,2,FALSE)))</f>
        <v>PESGD</v>
      </c>
      <c r="AL1069" s="122" t="str">
        <f>IF(ISNA(VLOOKUP(E1069,[1]Sheet!$G$2:$H$40,2,FALSE))," ",VLOOKUP(E1069,[1]Sheet!$G$2:$H$40,2,FALSE))</f>
        <v>PSTH</v>
      </c>
      <c r="AM1069" s="122" t="str">
        <f>IF(ISNA(VLOOKUP(G1069,[1]Sheet!$K$2:$L$159,2,FALSE))," ",(VLOOKUP(G1069,[1]Sheet!$K$2:$L$159,2,FALSE)))</f>
        <v>PSTH</v>
      </c>
      <c r="AN1069" s="122" t="str">
        <f>IF(ISNA(VLOOKUP(I1069&amp;C1069,[1]Sheet!$D$2:$E$228,2,FALSE))," ",VLOOKUP(I1069&amp;C1069,[1]Sheet!$D$2:$E$228,2,FALSE))</f>
        <v>Daniel, Leo, Kitazawa</v>
      </c>
      <c r="AO1069" s="122" t="str">
        <f>+I1069&amp;C1069</f>
        <v>PANTHAILAND</v>
      </c>
      <c r="AP1069" s="122" t="str">
        <f>C1069&amp;D1069&amp;E1069&amp;G1069&amp;I1069&amp;O1069</f>
        <v>THAILAND3210020512051PANMAR</v>
      </c>
      <c r="AQ1069" s="122" t="str">
        <f>B1069&amp;D1069&amp;N1069</f>
        <v>SOUTH EAST ASIA32100SRC</v>
      </c>
      <c r="AR1069" s="123" t="str">
        <f>+D1069&amp;J1069</f>
        <v>32100SE</v>
      </c>
      <c r="AS1069" s="124" t="str">
        <f t="shared" si="151"/>
        <v/>
      </c>
      <c r="AT1069" s="125" t="str">
        <f t="shared" si="152"/>
        <v>FV-12CG206Y</v>
      </c>
      <c r="AU1069" s="125" t="str">
        <f>IF(NOT(AT1069=""),VLOOKUP(AT1069,[1]PSI_Category!A:B,2,0),"")</f>
        <v>SRC</v>
      </c>
      <c r="AV1069" s="125" t="s">
        <v>307</v>
      </c>
      <c r="AW1069" s="125" t="s">
        <v>307</v>
      </c>
      <c r="AX1069" s="125" t="s">
        <v>307</v>
      </c>
    </row>
    <row r="1070" spans="1:50" s="103" customFormat="1" ht="11.4" customHeight="1" x14ac:dyDescent="0.3">
      <c r="B1070" s="104" t="s">
        <v>1866</v>
      </c>
      <c r="C1070" s="105" t="s">
        <v>294</v>
      </c>
      <c r="D1070" s="106">
        <v>32100</v>
      </c>
      <c r="E1070" s="107">
        <v>2051</v>
      </c>
      <c r="F1070" s="105" t="s">
        <v>1999</v>
      </c>
      <c r="G1070" s="107">
        <v>2051</v>
      </c>
      <c r="H1070" s="105" t="s">
        <v>1999</v>
      </c>
      <c r="I1070" s="105" t="s">
        <v>298</v>
      </c>
      <c r="J1070" s="107" t="s">
        <v>293</v>
      </c>
      <c r="K1070" s="105">
        <v>92011605</v>
      </c>
      <c r="L1070" s="105" t="s">
        <v>2929</v>
      </c>
      <c r="M1070" s="105" t="s">
        <v>2931</v>
      </c>
      <c r="N1070" s="105" t="s">
        <v>307</v>
      </c>
      <c r="O1070" s="108" t="s">
        <v>160</v>
      </c>
      <c r="P1070" s="109" t="s">
        <v>1767</v>
      </c>
      <c r="Q1070" s="110"/>
      <c r="R1070" s="110"/>
      <c r="S1070" s="110"/>
      <c r="T1070" s="110"/>
      <c r="U1070" s="111"/>
      <c r="V1070" s="111"/>
      <c r="W1070" s="112"/>
      <c r="X1070" s="113"/>
      <c r="Y1070" s="114" t="s">
        <v>285</v>
      </c>
      <c r="Z1070" s="115">
        <v>53.11</v>
      </c>
      <c r="AA1070" s="116">
        <v>200</v>
      </c>
      <c r="AB1070" s="117">
        <f t="shared" si="144"/>
        <v>10622</v>
      </c>
      <c r="AC1070" s="117">
        <f t="shared" si="145"/>
        <v>83.079972999999995</v>
      </c>
      <c r="AD1070" s="118"/>
      <c r="AE1070" s="117">
        <f t="shared" si="146"/>
        <v>0</v>
      </c>
      <c r="AF1070" s="117">
        <f t="shared" si="147"/>
        <v>0</v>
      </c>
      <c r="AG1070" s="119">
        <f t="shared" si="148"/>
        <v>200</v>
      </c>
      <c r="AH1070" s="120">
        <f t="shared" si="149"/>
        <v>10622</v>
      </c>
      <c r="AI1070" s="121">
        <f t="shared" si="150"/>
        <v>83.079972999999995</v>
      </c>
      <c r="AJ1070" s="122" t="str">
        <f>+C1070</f>
        <v>THAILAND</v>
      </c>
      <c r="AK1070" s="122" t="str">
        <f>IF(ISNA(VLOOKUP(postponeList!D1070,[1]Sheet!$A$2:$B$12,2,FALSE))," ",(VLOOKUP(postponeList!D1070,[1]Sheet!$A$2:$B$12,2,FALSE)))</f>
        <v>PESGD</v>
      </c>
      <c r="AL1070" s="122" t="str">
        <f>IF(ISNA(VLOOKUP(E1070,[1]Sheet!$G$2:$H$40,2,FALSE))," ",VLOOKUP(E1070,[1]Sheet!$G$2:$H$40,2,FALSE))</f>
        <v>PSTH</v>
      </c>
      <c r="AM1070" s="122" t="str">
        <f>IF(ISNA(VLOOKUP(G1070,[1]Sheet!$K$2:$L$159,2,FALSE))," ",(VLOOKUP(G1070,[1]Sheet!$K$2:$L$159,2,FALSE)))</f>
        <v>PSTH</v>
      </c>
      <c r="AN1070" s="122" t="str">
        <f>IF(ISNA(VLOOKUP(I1070&amp;C1070,[1]Sheet!$D$2:$E$228,2,FALSE))," ",VLOOKUP(I1070&amp;C1070,[1]Sheet!$D$2:$E$228,2,FALSE))</f>
        <v>Daniel, Leo, Kitazawa</v>
      </c>
      <c r="AO1070" s="122" t="str">
        <f>+I1070&amp;C1070</f>
        <v>PANTHAILAND</v>
      </c>
      <c r="AP1070" s="122" t="str">
        <f>C1070&amp;D1070&amp;E1070&amp;G1070&amp;I1070&amp;O1070</f>
        <v>THAILAND3210020512051PANMAR</v>
      </c>
      <c r="AQ1070" s="122" t="str">
        <f>B1070&amp;D1070&amp;N1070</f>
        <v>SOUTH EAST ASIA32100SRC</v>
      </c>
      <c r="AR1070" s="123" t="str">
        <f>+D1070&amp;J1070</f>
        <v>32100SE</v>
      </c>
      <c r="AS1070" s="124" t="str">
        <f t="shared" si="151"/>
        <v/>
      </c>
      <c r="AT1070" s="125" t="str">
        <f t="shared" si="152"/>
        <v>FV-14CG206Y</v>
      </c>
      <c r="AU1070" s="125" t="str">
        <f>IF(NOT(AT1070=""),VLOOKUP(AT1070,[1]PSI_Category!A:B,2,0),"")</f>
        <v>SRC</v>
      </c>
      <c r="AV1070" s="125" t="s">
        <v>307</v>
      </c>
      <c r="AW1070" s="125" t="s">
        <v>307</v>
      </c>
      <c r="AX1070" s="125" t="s">
        <v>307</v>
      </c>
    </row>
    <row r="1071" spans="1:50" s="103" customFormat="1" ht="11.4" customHeight="1" x14ac:dyDescent="0.3">
      <c r="B1071" s="104" t="s">
        <v>1866</v>
      </c>
      <c r="C1071" s="105" t="s">
        <v>294</v>
      </c>
      <c r="D1071" s="106">
        <v>32100</v>
      </c>
      <c r="E1071" s="107">
        <v>2051</v>
      </c>
      <c r="F1071" s="105" t="s">
        <v>1999</v>
      </c>
      <c r="G1071" s="107">
        <v>2051</v>
      </c>
      <c r="H1071" s="105" t="s">
        <v>1999</v>
      </c>
      <c r="I1071" s="105" t="s">
        <v>298</v>
      </c>
      <c r="J1071" s="107" t="s">
        <v>293</v>
      </c>
      <c r="K1071" s="105">
        <v>92011605</v>
      </c>
      <c r="L1071" s="105" t="s">
        <v>2929</v>
      </c>
      <c r="M1071" s="105" t="s">
        <v>2932</v>
      </c>
      <c r="N1071" s="105" t="s">
        <v>307</v>
      </c>
      <c r="O1071" s="108" t="s">
        <v>160</v>
      </c>
      <c r="P1071" s="109" t="s">
        <v>1767</v>
      </c>
      <c r="Q1071" s="110"/>
      <c r="R1071" s="110"/>
      <c r="S1071" s="110"/>
      <c r="T1071" s="110"/>
      <c r="U1071" s="111"/>
      <c r="V1071" s="111"/>
      <c r="W1071" s="112"/>
      <c r="X1071" s="113"/>
      <c r="Y1071" s="114" t="s">
        <v>285</v>
      </c>
      <c r="Z1071" s="115">
        <v>68.260000000000005</v>
      </c>
      <c r="AA1071" s="116">
        <v>70</v>
      </c>
      <c r="AB1071" s="117">
        <f t="shared" si="144"/>
        <v>4778.2000000000007</v>
      </c>
      <c r="AC1071" s="117">
        <f t="shared" si="145"/>
        <v>37.372691300000007</v>
      </c>
      <c r="AD1071" s="118"/>
      <c r="AE1071" s="117">
        <f t="shared" si="146"/>
        <v>0</v>
      </c>
      <c r="AF1071" s="117">
        <f t="shared" si="147"/>
        <v>0</v>
      </c>
      <c r="AG1071" s="119">
        <f t="shared" si="148"/>
        <v>70</v>
      </c>
      <c r="AH1071" s="120">
        <f t="shared" si="149"/>
        <v>4778.2000000000007</v>
      </c>
      <c r="AI1071" s="121">
        <f t="shared" si="150"/>
        <v>37.372691300000007</v>
      </c>
      <c r="AJ1071" s="122" t="str">
        <f>+C1071</f>
        <v>THAILAND</v>
      </c>
      <c r="AK1071" s="122" t="str">
        <f>IF(ISNA(VLOOKUP(postponeList!D1071,[1]Sheet!$A$2:$B$12,2,FALSE))," ",(VLOOKUP(postponeList!D1071,[1]Sheet!$A$2:$B$12,2,FALSE)))</f>
        <v>PESGD</v>
      </c>
      <c r="AL1071" s="122" t="str">
        <f>IF(ISNA(VLOOKUP(E1071,[1]Sheet!$G$2:$H$40,2,FALSE))," ",VLOOKUP(E1071,[1]Sheet!$G$2:$H$40,2,FALSE))</f>
        <v>PSTH</v>
      </c>
      <c r="AM1071" s="122" t="str">
        <f>IF(ISNA(VLOOKUP(G1071,[1]Sheet!$K$2:$L$159,2,FALSE))," ",(VLOOKUP(G1071,[1]Sheet!$K$2:$L$159,2,FALSE)))</f>
        <v>PSTH</v>
      </c>
      <c r="AN1071" s="122" t="str">
        <f>IF(ISNA(VLOOKUP(I1071&amp;C1071,[1]Sheet!$D$2:$E$228,2,FALSE))," ",VLOOKUP(I1071&amp;C1071,[1]Sheet!$D$2:$E$228,2,FALSE))</f>
        <v>Daniel, Leo, Kitazawa</v>
      </c>
      <c r="AO1071" s="122" t="str">
        <f>+I1071&amp;C1071</f>
        <v>PANTHAILAND</v>
      </c>
      <c r="AP1071" s="122" t="str">
        <f>C1071&amp;D1071&amp;E1071&amp;G1071&amp;I1071&amp;O1071</f>
        <v>THAILAND3210020512051PANMAR</v>
      </c>
      <c r="AQ1071" s="122" t="str">
        <f>B1071&amp;D1071&amp;N1071</f>
        <v>SOUTH EAST ASIA32100SRC</v>
      </c>
      <c r="AR1071" s="123" t="str">
        <f>+D1071&amp;J1071</f>
        <v>32100SE</v>
      </c>
      <c r="AS1071" s="124" t="str">
        <f t="shared" si="151"/>
        <v/>
      </c>
      <c r="AT1071" s="125" t="str">
        <f t="shared" si="152"/>
        <v>FV-16CG206Y</v>
      </c>
      <c r="AU1071" s="125" t="str">
        <f>IF(NOT(AT1071=""),VLOOKUP(AT1071,[1]PSI_Category!A:B,2,0),"")</f>
        <v>SRC</v>
      </c>
      <c r="AV1071" s="125" t="s">
        <v>307</v>
      </c>
      <c r="AW1071" s="125" t="s">
        <v>307</v>
      </c>
      <c r="AX1071" s="125" t="s">
        <v>307</v>
      </c>
    </row>
    <row r="1072" spans="1:50" s="103" customFormat="1" ht="11.4" customHeight="1" x14ac:dyDescent="0.3">
      <c r="B1072" s="104" t="s">
        <v>1866</v>
      </c>
      <c r="C1072" s="105" t="s">
        <v>294</v>
      </c>
      <c r="D1072" s="106">
        <v>32100</v>
      </c>
      <c r="E1072" s="107">
        <v>2051</v>
      </c>
      <c r="F1072" s="105" t="s">
        <v>1999</v>
      </c>
      <c r="G1072" s="107">
        <v>2051</v>
      </c>
      <c r="H1072" s="105" t="s">
        <v>1999</v>
      </c>
      <c r="I1072" s="105" t="s">
        <v>298</v>
      </c>
      <c r="J1072" s="107" t="s">
        <v>293</v>
      </c>
      <c r="K1072" s="105">
        <v>92011605</v>
      </c>
      <c r="L1072" s="105" t="s">
        <v>2929</v>
      </c>
      <c r="M1072" s="105" t="s">
        <v>2933</v>
      </c>
      <c r="N1072" s="105" t="s">
        <v>307</v>
      </c>
      <c r="O1072" s="108" t="s">
        <v>160</v>
      </c>
      <c r="P1072" s="109" t="s">
        <v>1767</v>
      </c>
      <c r="Q1072" s="110"/>
      <c r="R1072" s="110"/>
      <c r="S1072" s="110"/>
      <c r="T1072" s="110"/>
      <c r="U1072" s="111"/>
      <c r="V1072" s="111"/>
      <c r="W1072" s="112"/>
      <c r="X1072" s="113"/>
      <c r="Y1072" s="114" t="s">
        <v>285</v>
      </c>
      <c r="Z1072" s="115">
        <v>85.49</v>
      </c>
      <c r="AA1072" s="116">
        <v>70</v>
      </c>
      <c r="AB1072" s="117">
        <f t="shared" si="144"/>
        <v>5984.2999999999993</v>
      </c>
      <c r="AC1072" s="117">
        <f t="shared" si="145"/>
        <v>46.806202449999994</v>
      </c>
      <c r="AD1072" s="118"/>
      <c r="AE1072" s="117">
        <f t="shared" si="146"/>
        <v>0</v>
      </c>
      <c r="AF1072" s="117">
        <f t="shared" si="147"/>
        <v>0</v>
      </c>
      <c r="AG1072" s="119">
        <f t="shared" si="148"/>
        <v>70</v>
      </c>
      <c r="AH1072" s="120">
        <f t="shared" si="149"/>
        <v>5984.2999999999993</v>
      </c>
      <c r="AI1072" s="121">
        <f t="shared" si="150"/>
        <v>46.806202449999994</v>
      </c>
      <c r="AJ1072" s="122" t="str">
        <f>+C1072</f>
        <v>THAILAND</v>
      </c>
      <c r="AK1072" s="122" t="str">
        <f>IF(ISNA(VLOOKUP(postponeList!D1072,[1]Sheet!$A$2:$B$12,2,FALSE))," ",(VLOOKUP(postponeList!D1072,[1]Sheet!$A$2:$B$12,2,FALSE)))</f>
        <v>PESGD</v>
      </c>
      <c r="AL1072" s="122" t="str">
        <f>IF(ISNA(VLOOKUP(E1072,[1]Sheet!$G$2:$H$40,2,FALSE))," ",VLOOKUP(E1072,[1]Sheet!$G$2:$H$40,2,FALSE))</f>
        <v>PSTH</v>
      </c>
      <c r="AM1072" s="122" t="str">
        <f>IF(ISNA(VLOOKUP(G1072,[1]Sheet!$K$2:$L$159,2,FALSE))," ",(VLOOKUP(G1072,[1]Sheet!$K$2:$L$159,2,FALSE)))</f>
        <v>PSTH</v>
      </c>
      <c r="AN1072" s="122" t="str">
        <f>IF(ISNA(VLOOKUP(I1072&amp;C1072,[1]Sheet!$D$2:$E$228,2,FALSE))," ",VLOOKUP(I1072&amp;C1072,[1]Sheet!$D$2:$E$228,2,FALSE))</f>
        <v>Daniel, Leo, Kitazawa</v>
      </c>
      <c r="AO1072" s="122" t="str">
        <f>+I1072&amp;C1072</f>
        <v>PANTHAILAND</v>
      </c>
      <c r="AP1072" s="122" t="str">
        <f>C1072&amp;D1072&amp;E1072&amp;G1072&amp;I1072&amp;O1072</f>
        <v>THAILAND3210020512051PANMAR</v>
      </c>
      <c r="AQ1072" s="122" t="str">
        <f>B1072&amp;D1072&amp;N1072</f>
        <v>SOUTH EAST ASIA32100SRC</v>
      </c>
      <c r="AR1072" s="123" t="str">
        <f>+D1072&amp;J1072</f>
        <v>32100SE</v>
      </c>
      <c r="AS1072" s="124" t="str">
        <f t="shared" si="151"/>
        <v/>
      </c>
      <c r="AT1072" s="125" t="str">
        <f t="shared" si="152"/>
        <v>FV-17CG206Y</v>
      </c>
      <c r="AU1072" s="125" t="str">
        <f>IF(NOT(AT1072=""),VLOOKUP(AT1072,[1]PSI_Category!A:B,2,0),"")</f>
        <v>SRC</v>
      </c>
      <c r="AV1072" s="125" t="s">
        <v>307</v>
      </c>
      <c r="AW1072" s="125" t="s">
        <v>307</v>
      </c>
      <c r="AX1072" s="125" t="s">
        <v>307</v>
      </c>
    </row>
    <row r="1073" spans="2:50" s="103" customFormat="1" ht="11.4" customHeight="1" x14ac:dyDescent="0.3">
      <c r="B1073" s="104" t="s">
        <v>1866</v>
      </c>
      <c r="C1073" s="105" t="s">
        <v>294</v>
      </c>
      <c r="D1073" s="106">
        <v>32100</v>
      </c>
      <c r="E1073" s="107">
        <v>2051</v>
      </c>
      <c r="F1073" s="105" t="s">
        <v>1999</v>
      </c>
      <c r="G1073" s="107">
        <v>2051</v>
      </c>
      <c r="H1073" s="105" t="s">
        <v>1999</v>
      </c>
      <c r="I1073" s="105" t="s">
        <v>298</v>
      </c>
      <c r="J1073" s="107" t="s">
        <v>293</v>
      </c>
      <c r="K1073" s="105">
        <v>92011605</v>
      </c>
      <c r="L1073" s="105" t="s">
        <v>2929</v>
      </c>
      <c r="M1073" s="105" t="s">
        <v>2934</v>
      </c>
      <c r="N1073" s="105" t="s">
        <v>307</v>
      </c>
      <c r="O1073" s="108" t="s">
        <v>160</v>
      </c>
      <c r="P1073" s="109" t="s">
        <v>1767</v>
      </c>
      <c r="Q1073" s="110"/>
      <c r="R1073" s="110"/>
      <c r="S1073" s="110"/>
      <c r="T1073" s="110"/>
      <c r="U1073" s="111"/>
      <c r="V1073" s="111"/>
      <c r="W1073" s="112"/>
      <c r="X1073" s="113"/>
      <c r="Y1073" s="114" t="s">
        <v>285</v>
      </c>
      <c r="Z1073" s="115">
        <v>101.78</v>
      </c>
      <c r="AA1073" s="116">
        <v>50</v>
      </c>
      <c r="AB1073" s="117">
        <f t="shared" si="144"/>
        <v>5089</v>
      </c>
      <c r="AC1073" s="117">
        <f t="shared" si="145"/>
        <v>39.803613499999997</v>
      </c>
      <c r="AD1073" s="118"/>
      <c r="AE1073" s="117">
        <f t="shared" si="146"/>
        <v>0</v>
      </c>
      <c r="AF1073" s="117">
        <f t="shared" si="147"/>
        <v>0</v>
      </c>
      <c r="AG1073" s="119">
        <f t="shared" si="148"/>
        <v>50</v>
      </c>
      <c r="AH1073" s="120">
        <f t="shared" si="149"/>
        <v>5089</v>
      </c>
      <c r="AI1073" s="121">
        <f t="shared" si="150"/>
        <v>39.803613499999997</v>
      </c>
      <c r="AJ1073" s="122" t="str">
        <f>+C1073</f>
        <v>THAILAND</v>
      </c>
      <c r="AK1073" s="122" t="str">
        <f>IF(ISNA(VLOOKUP(postponeList!D1073,[1]Sheet!$A$2:$B$12,2,FALSE))," ",(VLOOKUP(postponeList!D1073,[1]Sheet!$A$2:$B$12,2,FALSE)))</f>
        <v>PESGD</v>
      </c>
      <c r="AL1073" s="122" t="str">
        <f>IF(ISNA(VLOOKUP(E1073,[1]Sheet!$G$2:$H$40,2,FALSE))," ",VLOOKUP(E1073,[1]Sheet!$G$2:$H$40,2,FALSE))</f>
        <v>PSTH</v>
      </c>
      <c r="AM1073" s="122" t="str">
        <f>IF(ISNA(VLOOKUP(G1073,[1]Sheet!$K$2:$L$159,2,FALSE))," ",(VLOOKUP(G1073,[1]Sheet!$K$2:$L$159,2,FALSE)))</f>
        <v>PSTH</v>
      </c>
      <c r="AN1073" s="122" t="str">
        <f>IF(ISNA(VLOOKUP(I1073&amp;C1073,[1]Sheet!$D$2:$E$228,2,FALSE))," ",VLOOKUP(I1073&amp;C1073,[1]Sheet!$D$2:$E$228,2,FALSE))</f>
        <v>Daniel, Leo, Kitazawa</v>
      </c>
      <c r="AO1073" s="122" t="str">
        <f>+I1073&amp;C1073</f>
        <v>PANTHAILAND</v>
      </c>
      <c r="AP1073" s="122" t="str">
        <f>C1073&amp;D1073&amp;E1073&amp;G1073&amp;I1073&amp;O1073</f>
        <v>THAILAND3210020512051PANMAR</v>
      </c>
      <c r="AQ1073" s="122" t="str">
        <f>B1073&amp;D1073&amp;N1073</f>
        <v>SOUTH EAST ASIA32100SRC</v>
      </c>
      <c r="AR1073" s="123" t="str">
        <f>+D1073&amp;J1073</f>
        <v>32100SE</v>
      </c>
      <c r="AS1073" s="124" t="str">
        <f t="shared" si="151"/>
        <v/>
      </c>
      <c r="AT1073" s="125" t="str">
        <f t="shared" si="152"/>
        <v>FV-19CG206Y</v>
      </c>
      <c r="AU1073" s="125" t="str">
        <f>IF(NOT(AT1073=""),VLOOKUP(AT1073,[1]PSI_Category!A:B,2,0),"")</f>
        <v>SRC</v>
      </c>
      <c r="AV1073" s="125" t="s">
        <v>307</v>
      </c>
      <c r="AW1073" s="125" t="s">
        <v>307</v>
      </c>
      <c r="AX1073" s="125" t="s">
        <v>307</v>
      </c>
    </row>
    <row r="1074" spans="2:50" s="103" customFormat="1" ht="11.4" customHeight="1" x14ac:dyDescent="0.3">
      <c r="B1074" s="104" t="s">
        <v>1866</v>
      </c>
      <c r="C1074" s="105" t="s">
        <v>294</v>
      </c>
      <c r="D1074" s="106">
        <v>32100</v>
      </c>
      <c r="E1074" s="107">
        <v>2051</v>
      </c>
      <c r="F1074" s="105" t="s">
        <v>1999</v>
      </c>
      <c r="G1074" s="107">
        <v>2051</v>
      </c>
      <c r="H1074" s="105" t="s">
        <v>1999</v>
      </c>
      <c r="I1074" s="105" t="s">
        <v>298</v>
      </c>
      <c r="J1074" s="107" t="s">
        <v>293</v>
      </c>
      <c r="K1074" s="105">
        <v>92011605</v>
      </c>
      <c r="L1074" s="105" t="s">
        <v>2929</v>
      </c>
      <c r="M1074" s="105" t="s">
        <v>2935</v>
      </c>
      <c r="N1074" s="105" t="s">
        <v>307</v>
      </c>
      <c r="O1074" s="108" t="s">
        <v>160</v>
      </c>
      <c r="P1074" s="109" t="s">
        <v>1767</v>
      </c>
      <c r="Q1074" s="110"/>
      <c r="R1074" s="110"/>
      <c r="S1074" s="110"/>
      <c r="T1074" s="110"/>
      <c r="U1074" s="111"/>
      <c r="V1074" s="111"/>
      <c r="W1074" s="112"/>
      <c r="X1074" s="113"/>
      <c r="Y1074" s="114" t="s">
        <v>285</v>
      </c>
      <c r="Z1074" s="115">
        <v>170.16</v>
      </c>
      <c r="AA1074" s="116">
        <v>100</v>
      </c>
      <c r="AB1074" s="117">
        <f t="shared" si="144"/>
        <v>17016</v>
      </c>
      <c r="AC1074" s="117">
        <f t="shared" si="145"/>
        <v>133.090644</v>
      </c>
      <c r="AD1074" s="118"/>
      <c r="AE1074" s="117">
        <f t="shared" si="146"/>
        <v>0</v>
      </c>
      <c r="AF1074" s="117">
        <f t="shared" si="147"/>
        <v>0</v>
      </c>
      <c r="AG1074" s="119">
        <f t="shared" si="148"/>
        <v>100</v>
      </c>
      <c r="AH1074" s="120">
        <f t="shared" si="149"/>
        <v>17016</v>
      </c>
      <c r="AI1074" s="121">
        <f t="shared" si="150"/>
        <v>133.090644</v>
      </c>
      <c r="AJ1074" s="122" t="str">
        <f>+C1074</f>
        <v>THAILAND</v>
      </c>
      <c r="AK1074" s="122" t="str">
        <f>IF(ISNA(VLOOKUP(postponeList!D1074,[1]Sheet!$A$2:$B$12,2,FALSE))," ",(VLOOKUP(postponeList!D1074,[1]Sheet!$A$2:$B$12,2,FALSE)))</f>
        <v>PESGD</v>
      </c>
      <c r="AL1074" s="122" t="str">
        <f>IF(ISNA(VLOOKUP(E1074,[1]Sheet!$G$2:$H$40,2,FALSE))," ",VLOOKUP(E1074,[1]Sheet!$G$2:$H$40,2,FALSE))</f>
        <v>PSTH</v>
      </c>
      <c r="AM1074" s="122" t="str">
        <f>IF(ISNA(VLOOKUP(G1074,[1]Sheet!$K$2:$L$159,2,FALSE))," ",(VLOOKUP(G1074,[1]Sheet!$K$2:$L$159,2,FALSE)))</f>
        <v>PSTH</v>
      </c>
      <c r="AN1074" s="122" t="str">
        <f>IF(ISNA(VLOOKUP(I1074&amp;C1074,[1]Sheet!$D$2:$E$228,2,FALSE))," ",VLOOKUP(I1074&amp;C1074,[1]Sheet!$D$2:$E$228,2,FALSE))</f>
        <v>Daniel, Leo, Kitazawa</v>
      </c>
      <c r="AO1074" s="122" t="str">
        <f>+I1074&amp;C1074</f>
        <v>PANTHAILAND</v>
      </c>
      <c r="AP1074" s="122" t="str">
        <f>C1074&amp;D1074&amp;E1074&amp;G1074&amp;I1074&amp;O1074</f>
        <v>THAILAND3210020512051PANMAR</v>
      </c>
      <c r="AQ1074" s="122" t="str">
        <f>B1074&amp;D1074&amp;N1074</f>
        <v>SOUTH EAST ASIA32100SRC</v>
      </c>
      <c r="AR1074" s="123" t="str">
        <f>+D1074&amp;J1074</f>
        <v>32100SE</v>
      </c>
      <c r="AS1074" s="124" t="str">
        <f t="shared" si="151"/>
        <v/>
      </c>
      <c r="AT1074" s="125" t="str">
        <f t="shared" si="152"/>
        <v>FV-21CG206Y</v>
      </c>
      <c r="AU1074" s="125" t="str">
        <f>IF(NOT(AT1074=""),VLOOKUP(AT1074,[1]PSI_Category!A:B,2,0),"")</f>
        <v>SRC</v>
      </c>
      <c r="AV1074" s="125" t="s">
        <v>307</v>
      </c>
      <c r="AW1074" s="125" t="s">
        <v>307</v>
      </c>
      <c r="AX1074" s="125" t="s">
        <v>307</v>
      </c>
    </row>
    <row r="1075" spans="2:50" s="103" customFormat="1" ht="11.4" customHeight="1" x14ac:dyDescent="0.3">
      <c r="B1075" s="104" t="s">
        <v>1866</v>
      </c>
      <c r="C1075" s="105" t="s">
        <v>294</v>
      </c>
      <c r="D1075" s="106">
        <v>32100</v>
      </c>
      <c r="E1075" s="107">
        <v>2051</v>
      </c>
      <c r="F1075" s="105" t="s">
        <v>1999</v>
      </c>
      <c r="G1075" s="107">
        <v>2051</v>
      </c>
      <c r="H1075" s="105" t="s">
        <v>1999</v>
      </c>
      <c r="I1075" s="105" t="s">
        <v>298</v>
      </c>
      <c r="J1075" s="107" t="s">
        <v>304</v>
      </c>
      <c r="K1075" s="105">
        <v>92011606</v>
      </c>
      <c r="L1075" s="105" t="s">
        <v>2936</v>
      </c>
      <c r="M1075" s="105" t="s">
        <v>2882</v>
      </c>
      <c r="N1075" s="105" t="s">
        <v>387</v>
      </c>
      <c r="O1075" s="108" t="s">
        <v>160</v>
      </c>
      <c r="P1075" s="109" t="s">
        <v>1767</v>
      </c>
      <c r="Q1075" s="110"/>
      <c r="R1075" s="110"/>
      <c r="S1075" s="110"/>
      <c r="T1075" s="110"/>
      <c r="U1075" s="111"/>
      <c r="V1075" s="111"/>
      <c r="W1075" s="112"/>
      <c r="X1075" s="113"/>
      <c r="Y1075" s="114" t="s">
        <v>285</v>
      </c>
      <c r="Z1075" s="115">
        <v>54.97</v>
      </c>
      <c r="AA1075" s="116">
        <v>10</v>
      </c>
      <c r="AB1075" s="117">
        <f t="shared" si="144"/>
        <v>549.70000000000005</v>
      </c>
      <c r="AC1075" s="117">
        <f t="shared" si="145"/>
        <v>4.2994785500000008</v>
      </c>
      <c r="AD1075" s="118"/>
      <c r="AE1075" s="117">
        <f t="shared" si="146"/>
        <v>0</v>
      </c>
      <c r="AF1075" s="117">
        <f t="shared" si="147"/>
        <v>0</v>
      </c>
      <c r="AG1075" s="119">
        <f t="shared" si="148"/>
        <v>10</v>
      </c>
      <c r="AH1075" s="120">
        <f t="shared" si="149"/>
        <v>549.70000000000005</v>
      </c>
      <c r="AI1075" s="121">
        <f t="shared" si="150"/>
        <v>4.2994785500000008</v>
      </c>
      <c r="AJ1075" s="122" t="str">
        <f>+C1075</f>
        <v>THAILAND</v>
      </c>
      <c r="AK1075" s="122" t="str">
        <f>IF(ISNA(VLOOKUP(postponeList!D1075,[1]Sheet!$A$2:$B$12,2,FALSE))," ",(VLOOKUP(postponeList!D1075,[1]Sheet!$A$2:$B$12,2,FALSE)))</f>
        <v>PESGD</v>
      </c>
      <c r="AL1075" s="122" t="str">
        <f>IF(ISNA(VLOOKUP(E1075,[1]Sheet!$G$2:$H$40,2,FALSE))," ",VLOOKUP(E1075,[1]Sheet!$G$2:$H$40,2,FALSE))</f>
        <v>PSTH</v>
      </c>
      <c r="AM1075" s="122" t="str">
        <f>IF(ISNA(VLOOKUP(G1075,[1]Sheet!$K$2:$L$159,2,FALSE))," ",(VLOOKUP(G1075,[1]Sheet!$K$2:$L$159,2,FALSE)))</f>
        <v>PSTH</v>
      </c>
      <c r="AN1075" s="122" t="str">
        <f>IF(ISNA(VLOOKUP(I1075&amp;C1075,[1]Sheet!$D$2:$E$228,2,FALSE))," ",VLOOKUP(I1075&amp;C1075,[1]Sheet!$D$2:$E$228,2,FALSE))</f>
        <v>Daniel, Leo, Kitazawa</v>
      </c>
      <c r="AO1075" s="122" t="str">
        <f>+I1075&amp;C1075</f>
        <v>PANTHAILAND</v>
      </c>
      <c r="AP1075" s="122" t="str">
        <f>C1075&amp;D1075&amp;E1075&amp;G1075&amp;I1075&amp;O1075</f>
        <v>THAILAND3210020512051PANMAR</v>
      </c>
      <c r="AQ1075" s="122" t="str">
        <f>B1075&amp;D1075&amp;N1075</f>
        <v>SOUTH EAST ASIA32100ERV</v>
      </c>
      <c r="AR1075" s="123" t="str">
        <f>+D1075&amp;J1075</f>
        <v>32100PC</v>
      </c>
      <c r="AS1075" s="124" t="str">
        <f t="shared" si="151"/>
        <v/>
      </c>
      <c r="AT1075" s="125" t="str">
        <f t="shared" si="152"/>
        <v>FY-EB90S1</v>
      </c>
      <c r="AU1075" s="125" t="str">
        <f>IF(NOT(AT1075=""),VLOOKUP(AT1075,[1]PSI_Category!A:B,2,0),"")</f>
        <v>ERV</v>
      </c>
      <c r="AV1075" s="125" t="s">
        <v>387</v>
      </c>
      <c r="AW1075" s="125" t="s">
        <v>387</v>
      </c>
      <c r="AX1075" s="125" t="s">
        <v>387</v>
      </c>
    </row>
    <row r="1076" spans="2:50" s="103" customFormat="1" ht="11.4" customHeight="1" x14ac:dyDescent="0.3">
      <c r="B1076" s="104" t="s">
        <v>1866</v>
      </c>
      <c r="C1076" s="105" t="s">
        <v>294</v>
      </c>
      <c r="D1076" s="106">
        <v>32100</v>
      </c>
      <c r="E1076" s="107">
        <v>2051</v>
      </c>
      <c r="F1076" s="105" t="s">
        <v>1999</v>
      </c>
      <c r="G1076" s="107">
        <v>2051</v>
      </c>
      <c r="H1076" s="105" t="s">
        <v>1999</v>
      </c>
      <c r="I1076" s="105" t="s">
        <v>298</v>
      </c>
      <c r="J1076" s="107" t="s">
        <v>293</v>
      </c>
      <c r="K1076" s="105">
        <v>92011613</v>
      </c>
      <c r="L1076" s="105" t="s">
        <v>2937</v>
      </c>
      <c r="M1076" s="105" t="s">
        <v>2938</v>
      </c>
      <c r="N1076" s="105" t="s">
        <v>1766</v>
      </c>
      <c r="O1076" s="108" t="s">
        <v>160</v>
      </c>
      <c r="P1076" s="109" t="s">
        <v>1767</v>
      </c>
      <c r="Q1076" s="110"/>
      <c r="R1076" s="110"/>
      <c r="S1076" s="110"/>
      <c r="T1076" s="110"/>
      <c r="U1076" s="111"/>
      <c r="V1076" s="111"/>
      <c r="W1076" s="112"/>
      <c r="X1076" s="113"/>
      <c r="Y1076" s="114" t="s">
        <v>285</v>
      </c>
      <c r="Z1076" s="115">
        <v>183.68</v>
      </c>
      <c r="AA1076" s="116">
        <v>10</v>
      </c>
      <c r="AB1076" s="117">
        <f t="shared" si="144"/>
        <v>1836.8000000000002</v>
      </c>
      <c r="AC1076" s="117">
        <f t="shared" si="145"/>
        <v>14.366531200000001</v>
      </c>
      <c r="AD1076" s="118"/>
      <c r="AE1076" s="117">
        <f t="shared" si="146"/>
        <v>0</v>
      </c>
      <c r="AF1076" s="117">
        <f t="shared" si="147"/>
        <v>0</v>
      </c>
      <c r="AG1076" s="119">
        <f t="shared" si="148"/>
        <v>10</v>
      </c>
      <c r="AH1076" s="120">
        <f t="shared" si="149"/>
        <v>1836.8000000000002</v>
      </c>
      <c r="AI1076" s="121">
        <f t="shared" si="150"/>
        <v>14.366531200000001</v>
      </c>
      <c r="AJ1076" s="122" t="str">
        <f>+C1076</f>
        <v>THAILAND</v>
      </c>
      <c r="AK1076" s="122" t="str">
        <f>IF(ISNA(VLOOKUP(postponeList!D1076,[1]Sheet!$A$2:$B$12,2,FALSE))," ",(VLOOKUP(postponeList!D1076,[1]Sheet!$A$2:$B$12,2,FALSE)))</f>
        <v>PESGD</v>
      </c>
      <c r="AL1076" s="122" t="str">
        <f>IF(ISNA(VLOOKUP(E1076,[1]Sheet!$G$2:$H$40,2,FALSE))," ",VLOOKUP(E1076,[1]Sheet!$G$2:$H$40,2,FALSE))</f>
        <v>PSTH</v>
      </c>
      <c r="AM1076" s="122" t="str">
        <f>IF(ISNA(VLOOKUP(G1076,[1]Sheet!$K$2:$L$159,2,FALSE))," ",(VLOOKUP(G1076,[1]Sheet!$K$2:$L$159,2,FALSE)))</f>
        <v>PSTH</v>
      </c>
      <c r="AN1076" s="122" t="str">
        <f>IF(ISNA(VLOOKUP(I1076&amp;C1076,[1]Sheet!$D$2:$E$228,2,FALSE))," ",VLOOKUP(I1076&amp;C1076,[1]Sheet!$D$2:$E$228,2,FALSE))</f>
        <v>Daniel, Leo, Kitazawa</v>
      </c>
      <c r="AO1076" s="122" t="str">
        <f>+I1076&amp;C1076</f>
        <v>PANTHAILAND</v>
      </c>
      <c r="AP1076" s="122" t="str">
        <f>C1076&amp;D1076&amp;E1076&amp;G1076&amp;I1076&amp;O1076</f>
        <v>THAILAND3210020512051PANMAR</v>
      </c>
      <c r="AQ1076" s="122" t="str">
        <f>B1076&amp;D1076&amp;N1076</f>
        <v xml:space="preserve">SOUTH EAST ASIA32100AC </v>
      </c>
      <c r="AR1076" s="123" t="str">
        <f>+D1076&amp;J1076</f>
        <v>32100SE</v>
      </c>
      <c r="AS1076" s="124" t="str">
        <f t="shared" si="151"/>
        <v/>
      </c>
      <c r="AT1076" s="125" t="str">
        <f t="shared" si="152"/>
        <v>FY-3009U1TY</v>
      </c>
      <c r="AU1076" s="125" t="str">
        <f>IF(NOT(AT1076=""),VLOOKUP(AT1076,[1]PSI_Category!A:B,2,0),"")</f>
        <v>A/C</v>
      </c>
      <c r="AV1076" s="125" t="s">
        <v>545</v>
      </c>
      <c r="AW1076" s="125" t="s">
        <v>545</v>
      </c>
      <c r="AX1076" s="125" t="s">
        <v>545</v>
      </c>
    </row>
    <row r="1077" spans="2:50" s="103" customFormat="1" ht="11.4" customHeight="1" x14ac:dyDescent="0.3">
      <c r="B1077" s="104" t="s">
        <v>1866</v>
      </c>
      <c r="C1077" s="105" t="s">
        <v>2018</v>
      </c>
      <c r="D1077" s="106">
        <v>31200</v>
      </c>
      <c r="E1077" s="107">
        <v>1805</v>
      </c>
      <c r="F1077" s="105" t="s">
        <v>2019</v>
      </c>
      <c r="G1077" s="107">
        <v>1810</v>
      </c>
      <c r="H1077" s="105" t="s">
        <v>2020</v>
      </c>
      <c r="I1077" s="105" t="s">
        <v>298</v>
      </c>
      <c r="J1077" s="107" t="s">
        <v>293</v>
      </c>
      <c r="K1077" s="105">
        <v>92011825</v>
      </c>
      <c r="L1077" s="105" t="s">
        <v>2939</v>
      </c>
      <c r="M1077" s="105" t="s">
        <v>2940</v>
      </c>
      <c r="N1077" s="105" t="s">
        <v>1886</v>
      </c>
      <c r="O1077" s="108" t="s">
        <v>160</v>
      </c>
      <c r="P1077" s="109" t="s">
        <v>1872</v>
      </c>
      <c r="Q1077" s="110"/>
      <c r="R1077" s="110"/>
      <c r="S1077" s="110"/>
      <c r="T1077" s="110"/>
      <c r="U1077" s="111"/>
      <c r="V1077" s="111"/>
      <c r="W1077" s="112"/>
      <c r="X1077" s="113"/>
      <c r="Y1077" s="114" t="s">
        <v>285</v>
      </c>
      <c r="Z1077" s="115">
        <v>42.86</v>
      </c>
      <c r="AA1077" s="116">
        <v>47</v>
      </c>
      <c r="AB1077" s="117">
        <f t="shared" si="144"/>
        <v>2014.42</v>
      </c>
      <c r="AC1077" s="117">
        <f t="shared" si="145"/>
        <v>15.755786030000001</v>
      </c>
      <c r="AD1077" s="118"/>
      <c r="AE1077" s="117">
        <f t="shared" si="146"/>
        <v>0</v>
      </c>
      <c r="AF1077" s="117">
        <f t="shared" si="147"/>
        <v>0</v>
      </c>
      <c r="AG1077" s="119">
        <f t="shared" si="148"/>
        <v>47</v>
      </c>
      <c r="AH1077" s="120">
        <f t="shared" si="149"/>
        <v>2014.42</v>
      </c>
      <c r="AI1077" s="121">
        <f t="shared" si="150"/>
        <v>15.755786030000001</v>
      </c>
      <c r="AJ1077" s="122" t="str">
        <f>+C1077</f>
        <v>VIETNAM</v>
      </c>
      <c r="AK1077" s="122" t="str">
        <f>IF(ISNA(VLOOKUP(postponeList!D1077,[1]Sheet!$A$2:$B$12,2,FALSE))," ",(VLOOKUP(postponeList!D1077,[1]Sheet!$A$2:$B$12,2,FALSE)))</f>
        <v>PMMA</v>
      </c>
      <c r="AL1077" s="122" t="str">
        <f>IF(ISNA(VLOOKUP(E1077,[1]Sheet!$G$2:$H$40,2,FALSE))," ",VLOOKUP(E1077,[1]Sheet!$G$2:$H$40,2,FALSE))</f>
        <v>PEWVN</v>
      </c>
      <c r="AM1077" s="122" t="str">
        <f>IF(ISNA(VLOOKUP(G1077,[1]Sheet!$K$2:$L$159,2,FALSE))," ",(VLOOKUP(G1077,[1]Sheet!$K$2:$L$159,2,FALSE)))</f>
        <v>PLSVN-HCM</v>
      </c>
      <c r="AN1077" s="122" t="str">
        <f>IF(ISNA(VLOOKUP(I1077&amp;C1077,[1]Sheet!$D$2:$E$228,2,FALSE))," ",VLOOKUP(I1077&amp;C1077,[1]Sheet!$D$2:$E$228,2,FALSE))</f>
        <v>Gary, Aota (PEW), Adachi (PAC)</v>
      </c>
      <c r="AO1077" s="122" t="str">
        <f>+I1077&amp;C1077</f>
        <v>PANVIETNAM</v>
      </c>
      <c r="AP1077" s="122" t="str">
        <f>C1077&amp;D1077&amp;E1077&amp;G1077&amp;I1077&amp;O1077</f>
        <v>VIETNAM3120018051810PANMAR</v>
      </c>
      <c r="AQ1077" s="122" t="str">
        <f>B1077&amp;D1077&amp;N1077</f>
        <v xml:space="preserve">SOUTH EAST ASIA31200LF </v>
      </c>
      <c r="AR1077" s="123" t="str">
        <f>+D1077&amp;J1077</f>
        <v>31200SE</v>
      </c>
      <c r="AS1077" s="124" t="str">
        <f t="shared" si="151"/>
        <v/>
      </c>
      <c r="AT1077" s="125" t="str">
        <f t="shared" si="152"/>
        <v>F-307KHTBSKBV</v>
      </c>
      <c r="AU1077" s="125" t="str">
        <f>IF(NOT(AT1077=""),VLOOKUP(AT1077,[1]PSI_Category!A:B,2,0),"")</f>
        <v>L/F</v>
      </c>
      <c r="AV1077" s="125" t="s">
        <v>1778</v>
      </c>
      <c r="AW1077" s="125" t="s">
        <v>1887</v>
      </c>
      <c r="AX1077" s="125" t="s">
        <v>1887</v>
      </c>
    </row>
    <row r="1078" spans="2:50" s="103" customFormat="1" ht="11.4" customHeight="1" x14ac:dyDescent="0.3">
      <c r="B1078" s="104" t="s">
        <v>1866</v>
      </c>
      <c r="C1078" s="105" t="s">
        <v>2018</v>
      </c>
      <c r="D1078" s="106">
        <v>31200</v>
      </c>
      <c r="E1078" s="107">
        <v>1805</v>
      </c>
      <c r="F1078" s="105" t="s">
        <v>2019</v>
      </c>
      <c r="G1078" s="107">
        <v>1810</v>
      </c>
      <c r="H1078" s="105" t="s">
        <v>2020</v>
      </c>
      <c r="I1078" s="105" t="s">
        <v>298</v>
      </c>
      <c r="J1078" s="107" t="s">
        <v>293</v>
      </c>
      <c r="K1078" s="105">
        <v>92011825</v>
      </c>
      <c r="L1078" s="105" t="s">
        <v>2939</v>
      </c>
      <c r="M1078" s="105" t="s">
        <v>2941</v>
      </c>
      <c r="N1078" s="105" t="s">
        <v>1886</v>
      </c>
      <c r="O1078" s="108" t="s">
        <v>160</v>
      </c>
      <c r="P1078" s="109" t="s">
        <v>1872</v>
      </c>
      <c r="Q1078" s="110"/>
      <c r="R1078" s="110"/>
      <c r="S1078" s="110"/>
      <c r="T1078" s="110"/>
      <c r="U1078" s="111"/>
      <c r="V1078" s="111"/>
      <c r="W1078" s="112"/>
      <c r="X1078" s="113"/>
      <c r="Y1078" s="114" t="s">
        <v>285</v>
      </c>
      <c r="Z1078" s="115">
        <v>62.18</v>
      </c>
      <c r="AA1078" s="116">
        <v>40</v>
      </c>
      <c r="AB1078" s="117">
        <f t="shared" si="144"/>
        <v>2487.1999999999998</v>
      </c>
      <c r="AC1078" s="117">
        <f t="shared" si="145"/>
        <v>19.4536348</v>
      </c>
      <c r="AD1078" s="118"/>
      <c r="AE1078" s="117">
        <f t="shared" si="146"/>
        <v>0</v>
      </c>
      <c r="AF1078" s="117">
        <f t="shared" si="147"/>
        <v>0</v>
      </c>
      <c r="AG1078" s="119">
        <f t="shared" si="148"/>
        <v>40</v>
      </c>
      <c r="AH1078" s="120">
        <f t="shared" si="149"/>
        <v>2487.1999999999998</v>
      </c>
      <c r="AI1078" s="121">
        <f t="shared" si="150"/>
        <v>19.4536348</v>
      </c>
      <c r="AJ1078" s="122" t="str">
        <f>+C1078</f>
        <v>VIETNAM</v>
      </c>
      <c r="AK1078" s="122" t="str">
        <f>IF(ISNA(VLOOKUP(postponeList!D1078,[1]Sheet!$A$2:$B$12,2,FALSE))," ",(VLOOKUP(postponeList!D1078,[1]Sheet!$A$2:$B$12,2,FALSE)))</f>
        <v>PMMA</v>
      </c>
      <c r="AL1078" s="122" t="str">
        <f>IF(ISNA(VLOOKUP(E1078,[1]Sheet!$G$2:$H$40,2,FALSE))," ",VLOOKUP(E1078,[1]Sheet!$G$2:$H$40,2,FALSE))</f>
        <v>PEWVN</v>
      </c>
      <c r="AM1078" s="122" t="str">
        <f>IF(ISNA(VLOOKUP(G1078,[1]Sheet!$K$2:$L$159,2,FALSE))," ",(VLOOKUP(G1078,[1]Sheet!$K$2:$L$159,2,FALSE)))</f>
        <v>PLSVN-HCM</v>
      </c>
      <c r="AN1078" s="122" t="str">
        <f>IF(ISNA(VLOOKUP(I1078&amp;C1078,[1]Sheet!$D$2:$E$228,2,FALSE))," ",VLOOKUP(I1078&amp;C1078,[1]Sheet!$D$2:$E$228,2,FALSE))</f>
        <v>Gary, Aota (PEW), Adachi (PAC)</v>
      </c>
      <c r="AO1078" s="122" t="str">
        <f>+I1078&amp;C1078</f>
        <v>PANVIETNAM</v>
      </c>
      <c r="AP1078" s="122" t="str">
        <f>C1078&amp;D1078&amp;E1078&amp;G1078&amp;I1078&amp;O1078</f>
        <v>VIETNAM3120018051810PANMAR</v>
      </c>
      <c r="AQ1078" s="122" t="str">
        <f>B1078&amp;D1078&amp;N1078</f>
        <v xml:space="preserve">SOUTH EAST ASIA31200LF </v>
      </c>
      <c r="AR1078" s="123" t="str">
        <f>+D1078&amp;J1078</f>
        <v>31200SE</v>
      </c>
      <c r="AS1078" s="124" t="str">
        <f t="shared" si="151"/>
        <v/>
      </c>
      <c r="AT1078" s="125" t="str">
        <f t="shared" si="152"/>
        <v>F-308NHTBBKBV</v>
      </c>
      <c r="AU1078" s="125" t="str">
        <f>IF(NOT(AT1078=""),VLOOKUP(AT1078,[1]PSI_Category!A:B,2,0),"")</f>
        <v>L/F</v>
      </c>
      <c r="AV1078" s="125" t="s">
        <v>1778</v>
      </c>
      <c r="AW1078" s="125" t="s">
        <v>1887</v>
      </c>
      <c r="AX1078" s="125" t="s">
        <v>1887</v>
      </c>
    </row>
    <row r="1079" spans="2:50" s="103" customFormat="1" ht="11.4" customHeight="1" x14ac:dyDescent="0.3">
      <c r="B1079" s="104" t="s">
        <v>1866</v>
      </c>
      <c r="C1079" s="105" t="s">
        <v>2018</v>
      </c>
      <c r="D1079" s="106">
        <v>31200</v>
      </c>
      <c r="E1079" s="107">
        <v>1805</v>
      </c>
      <c r="F1079" s="105" t="s">
        <v>2019</v>
      </c>
      <c r="G1079" s="107">
        <v>1810</v>
      </c>
      <c r="H1079" s="105" t="s">
        <v>2020</v>
      </c>
      <c r="I1079" s="105" t="s">
        <v>298</v>
      </c>
      <c r="J1079" s="107" t="s">
        <v>293</v>
      </c>
      <c r="K1079" s="105">
        <v>92011825</v>
      </c>
      <c r="L1079" s="105" t="s">
        <v>2939</v>
      </c>
      <c r="M1079" s="105" t="s">
        <v>2942</v>
      </c>
      <c r="N1079" s="105" t="s">
        <v>1886</v>
      </c>
      <c r="O1079" s="108" t="s">
        <v>160</v>
      </c>
      <c r="P1079" s="109" t="s">
        <v>1872</v>
      </c>
      <c r="Q1079" s="110"/>
      <c r="R1079" s="110"/>
      <c r="S1079" s="110"/>
      <c r="T1079" s="110"/>
      <c r="U1079" s="111"/>
      <c r="V1079" s="111"/>
      <c r="W1079" s="112"/>
      <c r="X1079" s="113"/>
      <c r="Y1079" s="114" t="s">
        <v>285</v>
      </c>
      <c r="Z1079" s="115">
        <v>62.18</v>
      </c>
      <c r="AA1079" s="116">
        <v>35</v>
      </c>
      <c r="AB1079" s="117">
        <f t="shared" si="144"/>
        <v>2176.3000000000002</v>
      </c>
      <c r="AC1079" s="117">
        <f t="shared" si="145"/>
        <v>17.021930450000003</v>
      </c>
      <c r="AD1079" s="118"/>
      <c r="AE1079" s="117">
        <f t="shared" si="146"/>
        <v>0</v>
      </c>
      <c r="AF1079" s="117">
        <f t="shared" si="147"/>
        <v>0</v>
      </c>
      <c r="AG1079" s="119">
        <f t="shared" si="148"/>
        <v>35</v>
      </c>
      <c r="AH1079" s="120">
        <f t="shared" si="149"/>
        <v>2176.3000000000002</v>
      </c>
      <c r="AI1079" s="121">
        <f t="shared" si="150"/>
        <v>17.021930450000003</v>
      </c>
      <c r="AJ1079" s="122" t="str">
        <f>+C1079</f>
        <v>VIETNAM</v>
      </c>
      <c r="AK1079" s="122" t="str">
        <f>IF(ISNA(VLOOKUP(postponeList!D1079,[1]Sheet!$A$2:$B$12,2,FALSE))," ",(VLOOKUP(postponeList!D1079,[1]Sheet!$A$2:$B$12,2,FALSE)))</f>
        <v>PMMA</v>
      </c>
      <c r="AL1079" s="122" t="str">
        <f>IF(ISNA(VLOOKUP(E1079,[1]Sheet!$G$2:$H$40,2,FALSE))," ",VLOOKUP(E1079,[1]Sheet!$G$2:$H$40,2,FALSE))</f>
        <v>PEWVN</v>
      </c>
      <c r="AM1079" s="122" t="str">
        <f>IF(ISNA(VLOOKUP(G1079,[1]Sheet!$K$2:$L$159,2,FALSE))," ",(VLOOKUP(G1079,[1]Sheet!$K$2:$L$159,2,FALSE)))</f>
        <v>PLSVN-HCM</v>
      </c>
      <c r="AN1079" s="122" t="str">
        <f>IF(ISNA(VLOOKUP(I1079&amp;C1079,[1]Sheet!$D$2:$E$228,2,FALSE))," ",VLOOKUP(I1079&amp;C1079,[1]Sheet!$D$2:$E$228,2,FALSE))</f>
        <v>Gary, Aota (PEW), Adachi (PAC)</v>
      </c>
      <c r="AO1079" s="122" t="str">
        <f>+I1079&amp;C1079</f>
        <v>PANVIETNAM</v>
      </c>
      <c r="AP1079" s="122" t="str">
        <f>C1079&amp;D1079&amp;E1079&amp;G1079&amp;I1079&amp;O1079</f>
        <v>VIETNAM3120018051810PANMAR</v>
      </c>
      <c r="AQ1079" s="122" t="str">
        <f>B1079&amp;D1079&amp;N1079</f>
        <v xml:space="preserve">SOUTH EAST ASIA31200LF </v>
      </c>
      <c r="AR1079" s="123" t="str">
        <f>+D1079&amp;J1079</f>
        <v>31200SE</v>
      </c>
      <c r="AS1079" s="124" t="str">
        <f t="shared" si="151"/>
        <v/>
      </c>
      <c r="AT1079" s="125" t="str">
        <f t="shared" si="152"/>
        <v>F-308NHTBPKBV</v>
      </c>
      <c r="AU1079" s="125" t="str">
        <f>IF(NOT(AT1079=""),VLOOKUP(AT1079,[1]PSI_Category!A:B,2,0),"")</f>
        <v>L/F</v>
      </c>
      <c r="AV1079" s="125" t="s">
        <v>1778</v>
      </c>
      <c r="AW1079" s="125" t="s">
        <v>1887</v>
      </c>
      <c r="AX1079" s="125" t="s">
        <v>1887</v>
      </c>
    </row>
    <row r="1080" spans="2:50" s="103" customFormat="1" ht="11.4" customHeight="1" x14ac:dyDescent="0.3">
      <c r="B1080" s="104" t="s">
        <v>1866</v>
      </c>
      <c r="C1080" s="105" t="s">
        <v>2018</v>
      </c>
      <c r="D1080" s="106">
        <v>31200</v>
      </c>
      <c r="E1080" s="107">
        <v>1805</v>
      </c>
      <c r="F1080" s="105" t="s">
        <v>2019</v>
      </c>
      <c r="G1080" s="107">
        <v>1810</v>
      </c>
      <c r="H1080" s="105" t="s">
        <v>2020</v>
      </c>
      <c r="I1080" s="105" t="s">
        <v>298</v>
      </c>
      <c r="J1080" s="107" t="s">
        <v>293</v>
      </c>
      <c r="K1080" s="105">
        <v>92011825</v>
      </c>
      <c r="L1080" s="105" t="s">
        <v>2939</v>
      </c>
      <c r="M1080" s="105" t="s">
        <v>2943</v>
      </c>
      <c r="N1080" s="105" t="s">
        <v>1786</v>
      </c>
      <c r="O1080" s="108" t="s">
        <v>160</v>
      </c>
      <c r="P1080" s="109" t="s">
        <v>1872</v>
      </c>
      <c r="Q1080" s="110"/>
      <c r="R1080" s="110"/>
      <c r="S1080" s="110"/>
      <c r="T1080" s="110"/>
      <c r="U1080" s="111"/>
      <c r="V1080" s="111"/>
      <c r="W1080" s="112"/>
      <c r="X1080" s="113"/>
      <c r="Y1080" s="114" t="s">
        <v>285</v>
      </c>
      <c r="Z1080" s="115">
        <v>54.94</v>
      </c>
      <c r="AA1080" s="116">
        <v>10</v>
      </c>
      <c r="AB1080" s="117">
        <f t="shared" si="144"/>
        <v>549.4</v>
      </c>
      <c r="AC1080" s="117">
        <f t="shared" si="145"/>
        <v>4.2971320999999998</v>
      </c>
      <c r="AD1080" s="118"/>
      <c r="AE1080" s="117">
        <f t="shared" si="146"/>
        <v>0</v>
      </c>
      <c r="AF1080" s="117">
        <f t="shared" si="147"/>
        <v>0</v>
      </c>
      <c r="AG1080" s="119">
        <f t="shared" si="148"/>
        <v>10</v>
      </c>
      <c r="AH1080" s="120">
        <f t="shared" si="149"/>
        <v>549.4</v>
      </c>
      <c r="AI1080" s="121">
        <f t="shared" si="150"/>
        <v>4.2971320999999998</v>
      </c>
      <c r="AJ1080" s="122" t="str">
        <f>+C1080</f>
        <v>VIETNAM</v>
      </c>
      <c r="AK1080" s="122" t="str">
        <f>IF(ISNA(VLOOKUP(postponeList!D1080,[1]Sheet!$A$2:$B$12,2,FALSE))," ",(VLOOKUP(postponeList!D1080,[1]Sheet!$A$2:$B$12,2,FALSE)))</f>
        <v>PMMA</v>
      </c>
      <c r="AL1080" s="122" t="str">
        <f>IF(ISNA(VLOOKUP(E1080,[1]Sheet!$G$2:$H$40,2,FALSE))," ",VLOOKUP(E1080,[1]Sheet!$G$2:$H$40,2,FALSE))</f>
        <v>PEWVN</v>
      </c>
      <c r="AM1080" s="122" t="str">
        <f>IF(ISNA(VLOOKUP(G1080,[1]Sheet!$K$2:$L$159,2,FALSE))," ",(VLOOKUP(G1080,[1]Sheet!$K$2:$L$159,2,FALSE)))</f>
        <v>PLSVN-HCM</v>
      </c>
      <c r="AN1080" s="122" t="str">
        <f>IF(ISNA(VLOOKUP(I1080&amp;C1080,[1]Sheet!$D$2:$E$228,2,FALSE))," ",VLOOKUP(I1080&amp;C1080,[1]Sheet!$D$2:$E$228,2,FALSE))</f>
        <v>Gary, Aota (PEW), Adachi (PAC)</v>
      </c>
      <c r="AO1080" s="122" t="str">
        <f>+I1080&amp;C1080</f>
        <v>PANVIETNAM</v>
      </c>
      <c r="AP1080" s="122" t="str">
        <f>C1080&amp;D1080&amp;E1080&amp;G1080&amp;I1080&amp;O1080</f>
        <v>VIETNAM3120018051810PANMAR</v>
      </c>
      <c r="AQ1080" s="122" t="str">
        <f>B1080&amp;D1080&amp;N1080</f>
        <v xml:space="preserve">SOUTH EAST ASIA31200SF </v>
      </c>
      <c r="AR1080" s="123" t="str">
        <f>+D1080&amp;J1080</f>
        <v>31200SE</v>
      </c>
      <c r="AS1080" s="124" t="str">
        <f t="shared" si="151"/>
        <v/>
      </c>
      <c r="AT1080" s="125" t="str">
        <f t="shared" si="152"/>
        <v>F-407WNBNKBV</v>
      </c>
      <c r="AU1080" s="125" t="str">
        <f>IF(NOT(AT1080=""),VLOOKUP(AT1080,[1]PSI_Category!A:B,2,0),"")</f>
        <v>S/F</v>
      </c>
      <c r="AV1080" s="125" t="s">
        <v>1778</v>
      </c>
      <c r="AW1080" s="125" t="s">
        <v>1787</v>
      </c>
      <c r="AX1080" s="125" t="s">
        <v>1787</v>
      </c>
    </row>
    <row r="1081" spans="2:50" s="103" customFormat="1" ht="11.4" customHeight="1" x14ac:dyDescent="0.3">
      <c r="B1081" s="104" t="s">
        <v>1866</v>
      </c>
      <c r="C1081" s="105" t="s">
        <v>2018</v>
      </c>
      <c r="D1081" s="106">
        <v>31200</v>
      </c>
      <c r="E1081" s="107">
        <v>1805</v>
      </c>
      <c r="F1081" s="105" t="s">
        <v>2019</v>
      </c>
      <c r="G1081" s="107">
        <v>1810</v>
      </c>
      <c r="H1081" s="105" t="s">
        <v>2020</v>
      </c>
      <c r="I1081" s="105" t="s">
        <v>298</v>
      </c>
      <c r="J1081" s="107" t="s">
        <v>293</v>
      </c>
      <c r="K1081" s="105">
        <v>92011825</v>
      </c>
      <c r="L1081" s="105" t="s">
        <v>2939</v>
      </c>
      <c r="M1081" s="105" t="s">
        <v>2031</v>
      </c>
      <c r="N1081" s="105" t="s">
        <v>1789</v>
      </c>
      <c r="O1081" s="108" t="s">
        <v>160</v>
      </c>
      <c r="P1081" s="109" t="s">
        <v>1872</v>
      </c>
      <c r="Q1081" s="110"/>
      <c r="R1081" s="110"/>
      <c r="S1081" s="110"/>
      <c r="T1081" s="110"/>
      <c r="U1081" s="111"/>
      <c r="V1081" s="111"/>
      <c r="W1081" s="112"/>
      <c r="X1081" s="113"/>
      <c r="Y1081" s="114" t="s">
        <v>285</v>
      </c>
      <c r="Z1081" s="115">
        <v>45.76</v>
      </c>
      <c r="AA1081" s="116">
        <v>160</v>
      </c>
      <c r="AB1081" s="117">
        <f t="shared" si="144"/>
        <v>7321.5999999999995</v>
      </c>
      <c r="AC1081" s="117">
        <f t="shared" si="145"/>
        <v>57.265894400000001</v>
      </c>
      <c r="AD1081" s="118"/>
      <c r="AE1081" s="117">
        <f t="shared" si="146"/>
        <v>0</v>
      </c>
      <c r="AF1081" s="117">
        <f t="shared" si="147"/>
        <v>0</v>
      </c>
      <c r="AG1081" s="119">
        <f t="shared" si="148"/>
        <v>160</v>
      </c>
      <c r="AH1081" s="120">
        <f t="shared" si="149"/>
        <v>7321.5999999999995</v>
      </c>
      <c r="AI1081" s="121">
        <f t="shared" si="150"/>
        <v>57.265894400000001</v>
      </c>
      <c r="AJ1081" s="122" t="str">
        <f>+C1081</f>
        <v>VIETNAM</v>
      </c>
      <c r="AK1081" s="122" t="str">
        <f>IF(ISNA(VLOOKUP(postponeList!D1081,[1]Sheet!$A$2:$B$12,2,FALSE))," ",(VLOOKUP(postponeList!D1081,[1]Sheet!$A$2:$B$12,2,FALSE)))</f>
        <v>PMMA</v>
      </c>
      <c r="AL1081" s="122" t="str">
        <f>IF(ISNA(VLOOKUP(E1081,[1]Sheet!$G$2:$H$40,2,FALSE))," ",VLOOKUP(E1081,[1]Sheet!$G$2:$H$40,2,FALSE))</f>
        <v>PEWVN</v>
      </c>
      <c r="AM1081" s="122" t="str">
        <f>IF(ISNA(VLOOKUP(G1081,[1]Sheet!$K$2:$L$159,2,FALSE))," ",(VLOOKUP(G1081,[1]Sheet!$K$2:$L$159,2,FALSE)))</f>
        <v>PLSVN-HCM</v>
      </c>
      <c r="AN1081" s="122" t="str">
        <f>IF(ISNA(VLOOKUP(I1081&amp;C1081,[1]Sheet!$D$2:$E$228,2,FALSE))," ",VLOOKUP(I1081&amp;C1081,[1]Sheet!$D$2:$E$228,2,FALSE))</f>
        <v>Gary, Aota (PEW), Adachi (PAC)</v>
      </c>
      <c r="AO1081" s="122" t="str">
        <f>+I1081&amp;C1081</f>
        <v>PANVIETNAM</v>
      </c>
      <c r="AP1081" s="122" t="str">
        <f>C1081&amp;D1081&amp;E1081&amp;G1081&amp;I1081&amp;O1081</f>
        <v>VIETNAM3120018051810PANMAR</v>
      </c>
      <c r="AQ1081" s="122" t="str">
        <f>B1081&amp;D1081&amp;N1081</f>
        <v xml:space="preserve">SOUTH EAST ASIA31200WF </v>
      </c>
      <c r="AR1081" s="123" t="str">
        <f>+D1081&amp;J1081</f>
        <v>31200SE</v>
      </c>
      <c r="AS1081" s="124" t="str">
        <f t="shared" si="151"/>
        <v/>
      </c>
      <c r="AT1081" s="125" t="str">
        <f t="shared" si="152"/>
        <v>F-409MNBAKBV</v>
      </c>
      <c r="AU1081" s="125" t="str">
        <f>IF(NOT(AT1081=""),VLOOKUP(AT1081,[1]PSI_Category!A:B,2,0),"")</f>
        <v>W/F</v>
      </c>
      <c r="AV1081" s="125" t="s">
        <v>1778</v>
      </c>
      <c r="AW1081" s="125" t="s">
        <v>1790</v>
      </c>
      <c r="AX1081" s="125" t="s">
        <v>1790</v>
      </c>
    </row>
    <row r="1082" spans="2:50" s="103" customFormat="1" ht="11.4" customHeight="1" x14ac:dyDescent="0.3">
      <c r="B1082" s="104" t="s">
        <v>1866</v>
      </c>
      <c r="C1082" s="105" t="s">
        <v>2018</v>
      </c>
      <c r="D1082" s="106">
        <v>31200</v>
      </c>
      <c r="E1082" s="107">
        <v>1805</v>
      </c>
      <c r="F1082" s="105" t="s">
        <v>2019</v>
      </c>
      <c r="G1082" s="107">
        <v>1810</v>
      </c>
      <c r="H1082" s="105" t="s">
        <v>2020</v>
      </c>
      <c r="I1082" s="105" t="s">
        <v>298</v>
      </c>
      <c r="J1082" s="107" t="s">
        <v>293</v>
      </c>
      <c r="K1082" s="105">
        <v>92011825</v>
      </c>
      <c r="L1082" s="105" t="s">
        <v>2939</v>
      </c>
      <c r="M1082" s="105" t="s">
        <v>2032</v>
      </c>
      <c r="N1082" s="105" t="s">
        <v>1789</v>
      </c>
      <c r="O1082" s="108" t="s">
        <v>160</v>
      </c>
      <c r="P1082" s="109" t="s">
        <v>1872</v>
      </c>
      <c r="Q1082" s="110"/>
      <c r="R1082" s="110"/>
      <c r="S1082" s="110"/>
      <c r="T1082" s="110"/>
      <c r="U1082" s="111"/>
      <c r="V1082" s="111"/>
      <c r="W1082" s="112"/>
      <c r="X1082" s="113"/>
      <c r="Y1082" s="114" t="s">
        <v>285</v>
      </c>
      <c r="Z1082" s="115">
        <v>45.76</v>
      </c>
      <c r="AA1082" s="116">
        <v>50</v>
      </c>
      <c r="AB1082" s="117">
        <f t="shared" si="144"/>
        <v>2288</v>
      </c>
      <c r="AC1082" s="117">
        <f t="shared" si="145"/>
        <v>17.895592000000001</v>
      </c>
      <c r="AD1082" s="118"/>
      <c r="AE1082" s="117">
        <f t="shared" si="146"/>
        <v>0</v>
      </c>
      <c r="AF1082" s="117">
        <f t="shared" si="147"/>
        <v>0</v>
      </c>
      <c r="AG1082" s="119">
        <f t="shared" si="148"/>
        <v>50</v>
      </c>
      <c r="AH1082" s="120">
        <f t="shared" si="149"/>
        <v>2288</v>
      </c>
      <c r="AI1082" s="121">
        <f t="shared" si="150"/>
        <v>17.895592000000001</v>
      </c>
      <c r="AJ1082" s="122" t="str">
        <f>+C1082</f>
        <v>VIETNAM</v>
      </c>
      <c r="AK1082" s="122" t="str">
        <f>IF(ISNA(VLOOKUP(postponeList!D1082,[1]Sheet!$A$2:$B$12,2,FALSE))," ",(VLOOKUP(postponeList!D1082,[1]Sheet!$A$2:$B$12,2,FALSE)))</f>
        <v>PMMA</v>
      </c>
      <c r="AL1082" s="122" t="str">
        <f>IF(ISNA(VLOOKUP(E1082,[1]Sheet!$G$2:$H$40,2,FALSE))," ",VLOOKUP(E1082,[1]Sheet!$G$2:$H$40,2,FALSE))</f>
        <v>PEWVN</v>
      </c>
      <c r="AM1082" s="122" t="str">
        <f>IF(ISNA(VLOOKUP(G1082,[1]Sheet!$K$2:$L$159,2,FALSE))," ",(VLOOKUP(G1082,[1]Sheet!$K$2:$L$159,2,FALSE)))</f>
        <v>PLSVN-HCM</v>
      </c>
      <c r="AN1082" s="122" t="str">
        <f>IF(ISNA(VLOOKUP(I1082&amp;C1082,[1]Sheet!$D$2:$E$228,2,FALSE))," ",VLOOKUP(I1082&amp;C1082,[1]Sheet!$D$2:$E$228,2,FALSE))</f>
        <v>Gary, Aota (PEW), Adachi (PAC)</v>
      </c>
      <c r="AO1082" s="122" t="str">
        <f>+I1082&amp;C1082</f>
        <v>PANVIETNAM</v>
      </c>
      <c r="AP1082" s="122" t="str">
        <f>C1082&amp;D1082&amp;E1082&amp;G1082&amp;I1082&amp;O1082</f>
        <v>VIETNAM3120018051810PANMAR</v>
      </c>
      <c r="AQ1082" s="122" t="str">
        <f>B1082&amp;D1082&amp;N1082</f>
        <v xml:space="preserve">SOUTH EAST ASIA31200WF </v>
      </c>
      <c r="AR1082" s="123" t="str">
        <f>+D1082&amp;J1082</f>
        <v>31200SE</v>
      </c>
      <c r="AS1082" s="124" t="str">
        <f t="shared" si="151"/>
        <v/>
      </c>
      <c r="AT1082" s="125" t="str">
        <f t="shared" si="152"/>
        <v>F-409MNBHKBV</v>
      </c>
      <c r="AU1082" s="125" t="str">
        <f>IF(NOT(AT1082=""),VLOOKUP(AT1082,[1]PSI_Category!A:B,2,0),"")</f>
        <v>W/F</v>
      </c>
      <c r="AV1082" s="125" t="s">
        <v>1778</v>
      </c>
      <c r="AW1082" s="125" t="s">
        <v>1790</v>
      </c>
      <c r="AX1082" s="125" t="s">
        <v>1790</v>
      </c>
    </row>
    <row r="1083" spans="2:50" s="103" customFormat="1" ht="11.4" customHeight="1" x14ac:dyDescent="0.3">
      <c r="B1083" s="104" t="s">
        <v>1866</v>
      </c>
      <c r="C1083" s="105" t="s">
        <v>2018</v>
      </c>
      <c r="D1083" s="106">
        <v>31200</v>
      </c>
      <c r="E1083" s="107">
        <v>1805</v>
      </c>
      <c r="F1083" s="105" t="s">
        <v>2019</v>
      </c>
      <c r="G1083" s="107">
        <v>1810</v>
      </c>
      <c r="H1083" s="105" t="s">
        <v>2020</v>
      </c>
      <c r="I1083" s="105" t="s">
        <v>298</v>
      </c>
      <c r="J1083" s="107" t="s">
        <v>293</v>
      </c>
      <c r="K1083" s="105">
        <v>92011825</v>
      </c>
      <c r="L1083" s="105" t="s">
        <v>2939</v>
      </c>
      <c r="M1083" s="105" t="s">
        <v>2944</v>
      </c>
      <c r="N1083" s="105" t="s">
        <v>1776</v>
      </c>
      <c r="O1083" s="108" t="s">
        <v>160</v>
      </c>
      <c r="P1083" s="109" t="s">
        <v>1872</v>
      </c>
      <c r="Q1083" s="110"/>
      <c r="R1083" s="110"/>
      <c r="S1083" s="110"/>
      <c r="T1083" s="110"/>
      <c r="U1083" s="111"/>
      <c r="V1083" s="111"/>
      <c r="W1083" s="112"/>
      <c r="X1083" s="113"/>
      <c r="Y1083" s="114" t="s">
        <v>285</v>
      </c>
      <c r="Z1083" s="115">
        <v>52.2</v>
      </c>
      <c r="AA1083" s="116">
        <v>20</v>
      </c>
      <c r="AB1083" s="117">
        <f t="shared" si="144"/>
        <v>1044</v>
      </c>
      <c r="AC1083" s="117">
        <f t="shared" si="145"/>
        <v>8.1656460000000006</v>
      </c>
      <c r="AD1083" s="118"/>
      <c r="AE1083" s="117">
        <f t="shared" si="146"/>
        <v>0</v>
      </c>
      <c r="AF1083" s="117">
        <f t="shared" si="147"/>
        <v>0</v>
      </c>
      <c r="AG1083" s="119">
        <f t="shared" si="148"/>
        <v>20</v>
      </c>
      <c r="AH1083" s="120">
        <f t="shared" si="149"/>
        <v>1044</v>
      </c>
      <c r="AI1083" s="121">
        <f t="shared" si="150"/>
        <v>8.1656460000000006</v>
      </c>
      <c r="AJ1083" s="122" t="str">
        <f>+C1083</f>
        <v>VIETNAM</v>
      </c>
      <c r="AK1083" s="122" t="str">
        <f>IF(ISNA(VLOOKUP(postponeList!D1083,[1]Sheet!$A$2:$B$12,2,FALSE))," ",(VLOOKUP(postponeList!D1083,[1]Sheet!$A$2:$B$12,2,FALSE)))</f>
        <v>PMMA</v>
      </c>
      <c r="AL1083" s="122" t="str">
        <f>IF(ISNA(VLOOKUP(E1083,[1]Sheet!$G$2:$H$40,2,FALSE))," ",VLOOKUP(E1083,[1]Sheet!$G$2:$H$40,2,FALSE))</f>
        <v>PEWVN</v>
      </c>
      <c r="AM1083" s="122" t="str">
        <f>IF(ISNA(VLOOKUP(G1083,[1]Sheet!$K$2:$L$159,2,FALSE))," ",(VLOOKUP(G1083,[1]Sheet!$K$2:$L$159,2,FALSE)))</f>
        <v>PLSVN-HCM</v>
      </c>
      <c r="AN1083" s="122" t="str">
        <f>IF(ISNA(VLOOKUP(I1083&amp;C1083,[1]Sheet!$D$2:$E$228,2,FALSE))," ",VLOOKUP(I1083&amp;C1083,[1]Sheet!$D$2:$E$228,2,FALSE))</f>
        <v>Gary, Aota (PEW), Adachi (PAC)</v>
      </c>
      <c r="AO1083" s="122" t="str">
        <f>+I1083&amp;C1083</f>
        <v>PANVIETNAM</v>
      </c>
      <c r="AP1083" s="122" t="str">
        <f>C1083&amp;D1083&amp;E1083&amp;G1083&amp;I1083&amp;O1083</f>
        <v>VIETNAM3120018051810PANMAR</v>
      </c>
      <c r="AQ1083" s="122" t="str">
        <f>B1083&amp;D1083&amp;N1083</f>
        <v xml:space="preserve">SOUTH EAST ASIA31200AF </v>
      </c>
      <c r="AR1083" s="123" t="str">
        <f>+D1083&amp;J1083</f>
        <v>31200SE</v>
      </c>
      <c r="AS1083" s="124" t="str">
        <f t="shared" si="151"/>
        <v/>
      </c>
      <c r="AT1083" s="125" t="str">
        <f t="shared" si="152"/>
        <v>F-409QNBAKKV</v>
      </c>
      <c r="AU1083" s="125" t="str">
        <f>IF(NOT(AT1083=""),VLOOKUP(AT1083,[1]PSI_Category!A:B,2,0),"")</f>
        <v>A/F</v>
      </c>
      <c r="AV1083" s="125" t="s">
        <v>1778</v>
      </c>
      <c r="AW1083" s="125" t="s">
        <v>1779</v>
      </c>
      <c r="AX1083" s="125" t="s">
        <v>1779</v>
      </c>
    </row>
    <row r="1084" spans="2:50" s="103" customFormat="1" ht="11.4" customHeight="1" x14ac:dyDescent="0.3">
      <c r="B1084" s="104" t="s">
        <v>1866</v>
      </c>
      <c r="C1084" s="105" t="s">
        <v>2018</v>
      </c>
      <c r="D1084" s="106">
        <v>31200</v>
      </c>
      <c r="E1084" s="107">
        <v>1805</v>
      </c>
      <c r="F1084" s="105" t="s">
        <v>2019</v>
      </c>
      <c r="G1084" s="107">
        <v>1810</v>
      </c>
      <c r="H1084" s="105" t="s">
        <v>2020</v>
      </c>
      <c r="I1084" s="105" t="s">
        <v>298</v>
      </c>
      <c r="J1084" s="107" t="s">
        <v>293</v>
      </c>
      <c r="K1084" s="105">
        <v>92011825</v>
      </c>
      <c r="L1084" s="105" t="s">
        <v>2939</v>
      </c>
      <c r="M1084" s="105" t="s">
        <v>2945</v>
      </c>
      <c r="N1084" s="105" t="s">
        <v>1789</v>
      </c>
      <c r="O1084" s="108" t="s">
        <v>160</v>
      </c>
      <c r="P1084" s="109" t="s">
        <v>1872</v>
      </c>
      <c r="Q1084" s="110"/>
      <c r="R1084" s="110"/>
      <c r="S1084" s="110"/>
      <c r="T1084" s="110"/>
      <c r="U1084" s="111"/>
      <c r="V1084" s="111"/>
      <c r="W1084" s="112"/>
      <c r="X1084" s="113"/>
      <c r="Y1084" s="114" t="s">
        <v>285</v>
      </c>
      <c r="Z1084" s="115">
        <v>36.86</v>
      </c>
      <c r="AA1084" s="116">
        <v>18</v>
      </c>
      <c r="AB1084" s="117">
        <f t="shared" si="144"/>
        <v>663.48</v>
      </c>
      <c r="AC1084" s="117">
        <f t="shared" si="145"/>
        <v>5.1894088200000006</v>
      </c>
      <c r="AD1084" s="118"/>
      <c r="AE1084" s="117">
        <f t="shared" si="146"/>
        <v>0</v>
      </c>
      <c r="AF1084" s="117">
        <f t="shared" si="147"/>
        <v>0</v>
      </c>
      <c r="AG1084" s="119">
        <f t="shared" si="148"/>
        <v>18</v>
      </c>
      <c r="AH1084" s="120">
        <f t="shared" si="149"/>
        <v>663.48</v>
      </c>
      <c r="AI1084" s="121">
        <f t="shared" si="150"/>
        <v>5.1894088200000006</v>
      </c>
      <c r="AJ1084" s="122" t="str">
        <f>+C1084</f>
        <v>VIETNAM</v>
      </c>
      <c r="AK1084" s="122" t="str">
        <f>IF(ISNA(VLOOKUP(postponeList!D1084,[1]Sheet!$A$2:$B$12,2,FALSE))," ",(VLOOKUP(postponeList!D1084,[1]Sheet!$A$2:$B$12,2,FALSE)))</f>
        <v>PMMA</v>
      </c>
      <c r="AL1084" s="122" t="str">
        <f>IF(ISNA(VLOOKUP(E1084,[1]Sheet!$G$2:$H$40,2,FALSE))," ",VLOOKUP(E1084,[1]Sheet!$G$2:$H$40,2,FALSE))</f>
        <v>PEWVN</v>
      </c>
      <c r="AM1084" s="122" t="str">
        <f>IF(ISNA(VLOOKUP(G1084,[1]Sheet!$K$2:$L$159,2,FALSE))," ",(VLOOKUP(G1084,[1]Sheet!$K$2:$L$159,2,FALSE)))</f>
        <v>PLSVN-HCM</v>
      </c>
      <c r="AN1084" s="122" t="str">
        <f>IF(ISNA(VLOOKUP(I1084&amp;C1084,[1]Sheet!$D$2:$E$228,2,FALSE))," ",VLOOKUP(I1084&amp;C1084,[1]Sheet!$D$2:$E$228,2,FALSE))</f>
        <v>Gary, Aota (PEW), Adachi (PAC)</v>
      </c>
      <c r="AO1084" s="122" t="str">
        <f>+I1084&amp;C1084</f>
        <v>PANVIETNAM</v>
      </c>
      <c r="AP1084" s="122" t="str">
        <f>C1084&amp;D1084&amp;E1084&amp;G1084&amp;I1084&amp;O1084</f>
        <v>VIETNAM3120018051810PANMAR</v>
      </c>
      <c r="AQ1084" s="122" t="str">
        <f>B1084&amp;D1084&amp;N1084</f>
        <v xml:space="preserve">SOUTH EAST ASIA31200WF </v>
      </c>
      <c r="AR1084" s="123" t="str">
        <f>+D1084&amp;J1084</f>
        <v>31200SE</v>
      </c>
      <c r="AS1084" s="124" t="str">
        <f t="shared" si="151"/>
        <v/>
      </c>
      <c r="AT1084" s="125" t="str">
        <f t="shared" si="152"/>
        <v>F-409UNBAKBV</v>
      </c>
      <c r="AU1084" s="125" t="str">
        <f>IF(NOT(AT1084=""),VLOOKUP(AT1084,[1]PSI_Category!A:B,2,0),"")</f>
        <v>W/F</v>
      </c>
      <c r="AV1084" s="125" t="s">
        <v>1778</v>
      </c>
      <c r="AW1084" s="125" t="s">
        <v>1790</v>
      </c>
      <c r="AX1084" s="125" t="s">
        <v>1790</v>
      </c>
    </row>
    <row r="1085" spans="2:50" s="103" customFormat="1" ht="11.4" customHeight="1" x14ac:dyDescent="0.3">
      <c r="B1085" s="104" t="s">
        <v>1866</v>
      </c>
      <c r="C1085" s="105" t="s">
        <v>2018</v>
      </c>
      <c r="D1085" s="106">
        <v>31200</v>
      </c>
      <c r="E1085" s="107">
        <v>1805</v>
      </c>
      <c r="F1085" s="105" t="s">
        <v>2019</v>
      </c>
      <c r="G1085" s="107">
        <v>1810</v>
      </c>
      <c r="H1085" s="105" t="s">
        <v>2020</v>
      </c>
      <c r="I1085" s="105" t="s">
        <v>298</v>
      </c>
      <c r="J1085" s="107" t="s">
        <v>293</v>
      </c>
      <c r="K1085" s="105">
        <v>92011825</v>
      </c>
      <c r="L1085" s="105" t="s">
        <v>2939</v>
      </c>
      <c r="M1085" s="105" t="s">
        <v>2946</v>
      </c>
      <c r="N1085" s="105" t="s">
        <v>1789</v>
      </c>
      <c r="O1085" s="108" t="s">
        <v>160</v>
      </c>
      <c r="P1085" s="109" t="s">
        <v>1872</v>
      </c>
      <c r="Q1085" s="110"/>
      <c r="R1085" s="110"/>
      <c r="S1085" s="110"/>
      <c r="T1085" s="110"/>
      <c r="U1085" s="111"/>
      <c r="V1085" s="111"/>
      <c r="W1085" s="112"/>
      <c r="X1085" s="113"/>
      <c r="Y1085" s="114" t="s">
        <v>285</v>
      </c>
      <c r="Z1085" s="115">
        <v>75.41</v>
      </c>
      <c r="AA1085" s="116">
        <v>5</v>
      </c>
      <c r="AB1085" s="117">
        <f t="shared" si="144"/>
        <v>377.04999999999995</v>
      </c>
      <c r="AC1085" s="117">
        <f t="shared" si="145"/>
        <v>2.9490965749999996</v>
      </c>
      <c r="AD1085" s="118"/>
      <c r="AE1085" s="117">
        <f t="shared" si="146"/>
        <v>0</v>
      </c>
      <c r="AF1085" s="117">
        <f t="shared" si="147"/>
        <v>0</v>
      </c>
      <c r="AG1085" s="119">
        <f t="shared" si="148"/>
        <v>5</v>
      </c>
      <c r="AH1085" s="120">
        <f t="shared" si="149"/>
        <v>377.04999999999995</v>
      </c>
      <c r="AI1085" s="121">
        <f t="shared" si="150"/>
        <v>2.9490965749999996</v>
      </c>
      <c r="AJ1085" s="122" t="str">
        <f>+C1085</f>
        <v>VIETNAM</v>
      </c>
      <c r="AK1085" s="122" t="str">
        <f>IF(ISNA(VLOOKUP(postponeList!D1085,[1]Sheet!$A$2:$B$12,2,FALSE))," ",(VLOOKUP(postponeList!D1085,[1]Sheet!$A$2:$B$12,2,FALSE)))</f>
        <v>PMMA</v>
      </c>
      <c r="AL1085" s="122" t="str">
        <f>IF(ISNA(VLOOKUP(E1085,[1]Sheet!$G$2:$H$40,2,FALSE))," ",VLOOKUP(E1085,[1]Sheet!$G$2:$H$40,2,FALSE))</f>
        <v>PEWVN</v>
      </c>
      <c r="AM1085" s="122" t="str">
        <f>IF(ISNA(VLOOKUP(G1085,[1]Sheet!$K$2:$L$159,2,FALSE))," ",(VLOOKUP(G1085,[1]Sheet!$K$2:$L$159,2,FALSE)))</f>
        <v>PLSVN-HCM</v>
      </c>
      <c r="AN1085" s="122" t="str">
        <f>IF(ISNA(VLOOKUP(I1085&amp;C1085,[1]Sheet!$D$2:$E$228,2,FALSE))," ",VLOOKUP(I1085&amp;C1085,[1]Sheet!$D$2:$E$228,2,FALSE))</f>
        <v>Gary, Aota (PEW), Adachi (PAC)</v>
      </c>
      <c r="AO1085" s="122" t="str">
        <f>+I1085&amp;C1085</f>
        <v>PANVIETNAM</v>
      </c>
      <c r="AP1085" s="122" t="str">
        <f>C1085&amp;D1085&amp;E1085&amp;G1085&amp;I1085&amp;O1085</f>
        <v>VIETNAM3120018051810PANMAR</v>
      </c>
      <c r="AQ1085" s="122" t="str">
        <f>B1085&amp;D1085&amp;N1085</f>
        <v xml:space="preserve">SOUTH EAST ASIA31200WF </v>
      </c>
      <c r="AR1085" s="123" t="str">
        <f>+D1085&amp;J1085</f>
        <v>31200SE</v>
      </c>
      <c r="AS1085" s="124" t="str">
        <f t="shared" si="151"/>
        <v/>
      </c>
      <c r="AT1085" s="125" t="str">
        <f t="shared" si="152"/>
        <v>F-50YUZNBKKBV</v>
      </c>
      <c r="AU1085" s="125" t="str">
        <f>IF(NOT(AT1085=""),VLOOKUP(AT1085,[1]PSI_Category!A:B,2,0),"")</f>
        <v>W/F</v>
      </c>
      <c r="AV1085" s="125" t="s">
        <v>1778</v>
      </c>
      <c r="AW1085" s="125" t="s">
        <v>1790</v>
      </c>
      <c r="AX1085" s="125" t="s">
        <v>1790</v>
      </c>
    </row>
    <row r="1086" spans="2:50" s="103" customFormat="1" ht="11.4" customHeight="1" x14ac:dyDescent="0.3">
      <c r="B1086" s="104" t="s">
        <v>1866</v>
      </c>
      <c r="C1086" s="105" t="s">
        <v>2018</v>
      </c>
      <c r="D1086" s="106">
        <v>31200</v>
      </c>
      <c r="E1086" s="107">
        <v>1805</v>
      </c>
      <c r="F1086" s="105" t="s">
        <v>2019</v>
      </c>
      <c r="G1086" s="107">
        <v>1810</v>
      </c>
      <c r="H1086" s="105" t="s">
        <v>2020</v>
      </c>
      <c r="I1086" s="105" t="s">
        <v>298</v>
      </c>
      <c r="J1086" s="107" t="s">
        <v>293</v>
      </c>
      <c r="K1086" s="105">
        <v>92011826</v>
      </c>
      <c r="L1086" s="105" t="s">
        <v>2947</v>
      </c>
      <c r="M1086" s="105" t="s">
        <v>2940</v>
      </c>
      <c r="N1086" s="105" t="s">
        <v>1886</v>
      </c>
      <c r="O1086" s="108" t="s">
        <v>160</v>
      </c>
      <c r="P1086" s="109" t="s">
        <v>1872</v>
      </c>
      <c r="Q1086" s="110"/>
      <c r="R1086" s="110"/>
      <c r="S1086" s="110"/>
      <c r="T1086" s="110"/>
      <c r="U1086" s="111"/>
      <c r="V1086" s="111"/>
      <c r="W1086" s="112"/>
      <c r="X1086" s="113"/>
      <c r="Y1086" s="114" t="s">
        <v>285</v>
      </c>
      <c r="Z1086" s="115">
        <v>42.86</v>
      </c>
      <c r="AA1086" s="116">
        <v>30</v>
      </c>
      <c r="AB1086" s="117">
        <f t="shared" si="144"/>
        <v>1285.8</v>
      </c>
      <c r="AC1086" s="117">
        <f t="shared" si="145"/>
        <v>10.056884700000001</v>
      </c>
      <c r="AD1086" s="118"/>
      <c r="AE1086" s="117">
        <f t="shared" si="146"/>
        <v>0</v>
      </c>
      <c r="AF1086" s="117">
        <f t="shared" si="147"/>
        <v>0</v>
      </c>
      <c r="AG1086" s="119">
        <f t="shared" si="148"/>
        <v>30</v>
      </c>
      <c r="AH1086" s="120">
        <f t="shared" si="149"/>
        <v>1285.8</v>
      </c>
      <c r="AI1086" s="121">
        <f t="shared" si="150"/>
        <v>10.056884700000001</v>
      </c>
      <c r="AJ1086" s="122" t="str">
        <f>+C1086</f>
        <v>VIETNAM</v>
      </c>
      <c r="AK1086" s="122" t="str">
        <f>IF(ISNA(VLOOKUP(postponeList!D1086,[1]Sheet!$A$2:$B$12,2,FALSE))," ",(VLOOKUP(postponeList!D1086,[1]Sheet!$A$2:$B$12,2,FALSE)))</f>
        <v>PMMA</v>
      </c>
      <c r="AL1086" s="122" t="str">
        <f>IF(ISNA(VLOOKUP(E1086,[1]Sheet!$G$2:$H$40,2,FALSE))," ",VLOOKUP(E1086,[1]Sheet!$G$2:$H$40,2,FALSE))</f>
        <v>PEWVN</v>
      </c>
      <c r="AM1086" s="122" t="str">
        <f>IF(ISNA(VLOOKUP(G1086,[1]Sheet!$K$2:$L$159,2,FALSE))," ",(VLOOKUP(G1086,[1]Sheet!$K$2:$L$159,2,FALSE)))</f>
        <v>PLSVN-HCM</v>
      </c>
      <c r="AN1086" s="122" t="str">
        <f>IF(ISNA(VLOOKUP(I1086&amp;C1086,[1]Sheet!$D$2:$E$228,2,FALSE))," ",VLOOKUP(I1086&amp;C1086,[1]Sheet!$D$2:$E$228,2,FALSE))</f>
        <v>Gary, Aota (PEW), Adachi (PAC)</v>
      </c>
      <c r="AO1086" s="122" t="str">
        <f>+I1086&amp;C1086</f>
        <v>PANVIETNAM</v>
      </c>
      <c r="AP1086" s="122" t="str">
        <f>C1086&amp;D1086&amp;E1086&amp;G1086&amp;I1086&amp;O1086</f>
        <v>VIETNAM3120018051810PANMAR</v>
      </c>
      <c r="AQ1086" s="122" t="str">
        <f>B1086&amp;D1086&amp;N1086</f>
        <v xml:space="preserve">SOUTH EAST ASIA31200LF </v>
      </c>
      <c r="AR1086" s="123" t="str">
        <f>+D1086&amp;J1086</f>
        <v>31200SE</v>
      </c>
      <c r="AS1086" s="124" t="str">
        <f t="shared" si="151"/>
        <v/>
      </c>
      <c r="AT1086" s="125" t="str">
        <f t="shared" si="152"/>
        <v>F-307KHTBSKBV</v>
      </c>
      <c r="AU1086" s="125" t="str">
        <f>IF(NOT(AT1086=""),VLOOKUP(AT1086,[1]PSI_Category!A:B,2,0),"")</f>
        <v>L/F</v>
      </c>
      <c r="AV1086" s="125" t="s">
        <v>1778</v>
      </c>
      <c r="AW1086" s="125" t="s">
        <v>1887</v>
      </c>
      <c r="AX1086" s="125" t="s">
        <v>1887</v>
      </c>
    </row>
    <row r="1087" spans="2:50" s="103" customFormat="1" ht="11.4" customHeight="1" x14ac:dyDescent="0.3">
      <c r="B1087" s="104" t="s">
        <v>1866</v>
      </c>
      <c r="C1087" s="105" t="s">
        <v>2018</v>
      </c>
      <c r="D1087" s="106">
        <v>31200</v>
      </c>
      <c r="E1087" s="107">
        <v>1805</v>
      </c>
      <c r="F1087" s="105" t="s">
        <v>2019</v>
      </c>
      <c r="G1087" s="107">
        <v>1810</v>
      </c>
      <c r="H1087" s="105" t="s">
        <v>2020</v>
      </c>
      <c r="I1087" s="105" t="s">
        <v>298</v>
      </c>
      <c r="J1087" s="107" t="s">
        <v>293</v>
      </c>
      <c r="K1087" s="105">
        <v>92011826</v>
      </c>
      <c r="L1087" s="105" t="s">
        <v>2947</v>
      </c>
      <c r="M1087" s="105" t="s">
        <v>2941</v>
      </c>
      <c r="N1087" s="105" t="s">
        <v>1886</v>
      </c>
      <c r="O1087" s="108" t="s">
        <v>160</v>
      </c>
      <c r="P1087" s="109" t="s">
        <v>1872</v>
      </c>
      <c r="Q1087" s="110"/>
      <c r="R1087" s="110"/>
      <c r="S1087" s="110"/>
      <c r="T1087" s="110"/>
      <c r="U1087" s="111"/>
      <c r="V1087" s="111"/>
      <c r="W1087" s="112"/>
      <c r="X1087" s="113"/>
      <c r="Y1087" s="114" t="s">
        <v>285</v>
      </c>
      <c r="Z1087" s="115">
        <v>62.18</v>
      </c>
      <c r="AA1087" s="116">
        <v>40</v>
      </c>
      <c r="AB1087" s="117">
        <f t="shared" si="144"/>
        <v>2487.1999999999998</v>
      </c>
      <c r="AC1087" s="117">
        <f t="shared" si="145"/>
        <v>19.4536348</v>
      </c>
      <c r="AD1087" s="118"/>
      <c r="AE1087" s="117">
        <f t="shared" si="146"/>
        <v>0</v>
      </c>
      <c r="AF1087" s="117">
        <f t="shared" si="147"/>
        <v>0</v>
      </c>
      <c r="AG1087" s="119">
        <f t="shared" si="148"/>
        <v>40</v>
      </c>
      <c r="AH1087" s="120">
        <f t="shared" si="149"/>
        <v>2487.1999999999998</v>
      </c>
      <c r="AI1087" s="121">
        <f t="shared" si="150"/>
        <v>19.4536348</v>
      </c>
      <c r="AJ1087" s="122" t="str">
        <f>+C1087</f>
        <v>VIETNAM</v>
      </c>
      <c r="AK1087" s="122" t="str">
        <f>IF(ISNA(VLOOKUP(postponeList!D1087,[1]Sheet!$A$2:$B$12,2,FALSE))," ",(VLOOKUP(postponeList!D1087,[1]Sheet!$A$2:$B$12,2,FALSE)))</f>
        <v>PMMA</v>
      </c>
      <c r="AL1087" s="122" t="str">
        <f>IF(ISNA(VLOOKUP(E1087,[1]Sheet!$G$2:$H$40,2,FALSE))," ",VLOOKUP(E1087,[1]Sheet!$G$2:$H$40,2,FALSE))</f>
        <v>PEWVN</v>
      </c>
      <c r="AM1087" s="122" t="str">
        <f>IF(ISNA(VLOOKUP(G1087,[1]Sheet!$K$2:$L$159,2,FALSE))," ",(VLOOKUP(G1087,[1]Sheet!$K$2:$L$159,2,FALSE)))</f>
        <v>PLSVN-HCM</v>
      </c>
      <c r="AN1087" s="122" t="str">
        <f>IF(ISNA(VLOOKUP(I1087&amp;C1087,[1]Sheet!$D$2:$E$228,2,FALSE))," ",VLOOKUP(I1087&amp;C1087,[1]Sheet!$D$2:$E$228,2,FALSE))</f>
        <v>Gary, Aota (PEW), Adachi (PAC)</v>
      </c>
      <c r="AO1087" s="122" t="str">
        <f>+I1087&amp;C1087</f>
        <v>PANVIETNAM</v>
      </c>
      <c r="AP1087" s="122" t="str">
        <f>C1087&amp;D1087&amp;E1087&amp;G1087&amp;I1087&amp;O1087</f>
        <v>VIETNAM3120018051810PANMAR</v>
      </c>
      <c r="AQ1087" s="122" t="str">
        <f>B1087&amp;D1087&amp;N1087</f>
        <v xml:space="preserve">SOUTH EAST ASIA31200LF </v>
      </c>
      <c r="AR1087" s="123" t="str">
        <f>+D1087&amp;J1087</f>
        <v>31200SE</v>
      </c>
      <c r="AS1087" s="124" t="str">
        <f t="shared" si="151"/>
        <v/>
      </c>
      <c r="AT1087" s="125" t="str">
        <f t="shared" si="152"/>
        <v>F-308NHTBBKBV</v>
      </c>
      <c r="AU1087" s="125" t="str">
        <f>IF(NOT(AT1087=""),VLOOKUP(AT1087,[1]PSI_Category!A:B,2,0),"")</f>
        <v>L/F</v>
      </c>
      <c r="AV1087" s="125" t="s">
        <v>1778</v>
      </c>
      <c r="AW1087" s="125" t="s">
        <v>1887</v>
      </c>
      <c r="AX1087" s="125" t="s">
        <v>1887</v>
      </c>
    </row>
    <row r="1088" spans="2:50" s="103" customFormat="1" ht="11.4" customHeight="1" x14ac:dyDescent="0.3">
      <c r="B1088" s="104" t="s">
        <v>1866</v>
      </c>
      <c r="C1088" s="105" t="s">
        <v>2018</v>
      </c>
      <c r="D1088" s="106">
        <v>31200</v>
      </c>
      <c r="E1088" s="107">
        <v>1805</v>
      </c>
      <c r="F1088" s="105" t="s">
        <v>2019</v>
      </c>
      <c r="G1088" s="107">
        <v>1810</v>
      </c>
      <c r="H1088" s="105" t="s">
        <v>2020</v>
      </c>
      <c r="I1088" s="105" t="s">
        <v>298</v>
      </c>
      <c r="J1088" s="107" t="s">
        <v>293</v>
      </c>
      <c r="K1088" s="105">
        <v>92011826</v>
      </c>
      <c r="L1088" s="105" t="s">
        <v>2947</v>
      </c>
      <c r="M1088" s="105" t="s">
        <v>2942</v>
      </c>
      <c r="N1088" s="105" t="s">
        <v>1886</v>
      </c>
      <c r="O1088" s="108" t="s">
        <v>160</v>
      </c>
      <c r="P1088" s="109" t="s">
        <v>1872</v>
      </c>
      <c r="Q1088" s="110"/>
      <c r="R1088" s="110"/>
      <c r="S1088" s="110"/>
      <c r="T1088" s="110"/>
      <c r="U1088" s="111"/>
      <c r="V1088" s="111"/>
      <c r="W1088" s="112"/>
      <c r="X1088" s="113"/>
      <c r="Y1088" s="114" t="s">
        <v>285</v>
      </c>
      <c r="Z1088" s="115">
        <v>62.18</v>
      </c>
      <c r="AA1088" s="116">
        <v>25</v>
      </c>
      <c r="AB1088" s="117">
        <f t="shared" si="144"/>
        <v>1554.5</v>
      </c>
      <c r="AC1088" s="117">
        <f t="shared" si="145"/>
        <v>12.15852175</v>
      </c>
      <c r="AD1088" s="118"/>
      <c r="AE1088" s="117">
        <f t="shared" si="146"/>
        <v>0</v>
      </c>
      <c r="AF1088" s="117">
        <f t="shared" si="147"/>
        <v>0</v>
      </c>
      <c r="AG1088" s="119">
        <f t="shared" si="148"/>
        <v>25</v>
      </c>
      <c r="AH1088" s="120">
        <f t="shared" si="149"/>
        <v>1554.5</v>
      </c>
      <c r="AI1088" s="121">
        <f t="shared" si="150"/>
        <v>12.15852175</v>
      </c>
      <c r="AJ1088" s="122" t="str">
        <f>+C1088</f>
        <v>VIETNAM</v>
      </c>
      <c r="AK1088" s="122" t="str">
        <f>IF(ISNA(VLOOKUP(postponeList!D1088,[1]Sheet!$A$2:$B$12,2,FALSE))," ",(VLOOKUP(postponeList!D1088,[1]Sheet!$A$2:$B$12,2,FALSE)))</f>
        <v>PMMA</v>
      </c>
      <c r="AL1088" s="122" t="str">
        <f>IF(ISNA(VLOOKUP(E1088,[1]Sheet!$G$2:$H$40,2,FALSE))," ",VLOOKUP(E1088,[1]Sheet!$G$2:$H$40,2,FALSE))</f>
        <v>PEWVN</v>
      </c>
      <c r="AM1088" s="122" t="str">
        <f>IF(ISNA(VLOOKUP(G1088,[1]Sheet!$K$2:$L$159,2,FALSE))," ",(VLOOKUP(G1088,[1]Sheet!$K$2:$L$159,2,FALSE)))</f>
        <v>PLSVN-HCM</v>
      </c>
      <c r="AN1088" s="122" t="str">
        <f>IF(ISNA(VLOOKUP(I1088&amp;C1088,[1]Sheet!$D$2:$E$228,2,FALSE))," ",VLOOKUP(I1088&amp;C1088,[1]Sheet!$D$2:$E$228,2,FALSE))</f>
        <v>Gary, Aota (PEW), Adachi (PAC)</v>
      </c>
      <c r="AO1088" s="122" t="str">
        <f>+I1088&amp;C1088</f>
        <v>PANVIETNAM</v>
      </c>
      <c r="AP1088" s="122" t="str">
        <f>C1088&amp;D1088&amp;E1088&amp;G1088&amp;I1088&amp;O1088</f>
        <v>VIETNAM3120018051810PANMAR</v>
      </c>
      <c r="AQ1088" s="122" t="str">
        <f>B1088&amp;D1088&amp;N1088</f>
        <v xml:space="preserve">SOUTH EAST ASIA31200LF </v>
      </c>
      <c r="AR1088" s="123" t="str">
        <f>+D1088&amp;J1088</f>
        <v>31200SE</v>
      </c>
      <c r="AS1088" s="124" t="str">
        <f t="shared" si="151"/>
        <v/>
      </c>
      <c r="AT1088" s="125" t="str">
        <f t="shared" si="152"/>
        <v>F-308NHTBPKBV</v>
      </c>
      <c r="AU1088" s="125" t="str">
        <f>IF(NOT(AT1088=""),VLOOKUP(AT1088,[1]PSI_Category!A:B,2,0),"")</f>
        <v>L/F</v>
      </c>
      <c r="AV1088" s="125" t="s">
        <v>1778</v>
      </c>
      <c r="AW1088" s="125" t="s">
        <v>1887</v>
      </c>
      <c r="AX1088" s="125" t="s">
        <v>1887</v>
      </c>
    </row>
    <row r="1089" spans="1:50" s="103" customFormat="1" ht="11.4" customHeight="1" x14ac:dyDescent="0.3">
      <c r="B1089" s="104" t="s">
        <v>1866</v>
      </c>
      <c r="C1089" s="105" t="s">
        <v>2018</v>
      </c>
      <c r="D1089" s="106">
        <v>31200</v>
      </c>
      <c r="E1089" s="107">
        <v>1805</v>
      </c>
      <c r="F1089" s="105" t="s">
        <v>2019</v>
      </c>
      <c r="G1089" s="107">
        <v>1810</v>
      </c>
      <c r="H1089" s="105" t="s">
        <v>2020</v>
      </c>
      <c r="I1089" s="105" t="s">
        <v>298</v>
      </c>
      <c r="J1089" s="107" t="s">
        <v>293</v>
      </c>
      <c r="K1089" s="105">
        <v>92011826</v>
      </c>
      <c r="L1089" s="105" t="s">
        <v>2947</v>
      </c>
      <c r="M1089" s="105" t="s">
        <v>2943</v>
      </c>
      <c r="N1089" s="105" t="s">
        <v>1786</v>
      </c>
      <c r="O1089" s="108" t="s">
        <v>160</v>
      </c>
      <c r="P1089" s="109" t="s">
        <v>1872</v>
      </c>
      <c r="Q1089" s="110"/>
      <c r="R1089" s="110"/>
      <c r="S1089" s="110"/>
      <c r="T1089" s="110"/>
      <c r="U1089" s="111"/>
      <c r="V1089" s="111"/>
      <c r="W1089" s="112"/>
      <c r="X1089" s="113"/>
      <c r="Y1089" s="114" t="s">
        <v>285</v>
      </c>
      <c r="Z1089" s="115">
        <v>54.94</v>
      </c>
      <c r="AA1089" s="116">
        <v>15</v>
      </c>
      <c r="AB1089" s="117">
        <f t="shared" si="144"/>
        <v>824.09999999999991</v>
      </c>
      <c r="AC1089" s="117">
        <f t="shared" si="145"/>
        <v>6.4456981499999992</v>
      </c>
      <c r="AD1089" s="118"/>
      <c r="AE1089" s="117">
        <f t="shared" si="146"/>
        <v>0</v>
      </c>
      <c r="AF1089" s="117">
        <f t="shared" si="147"/>
        <v>0</v>
      </c>
      <c r="AG1089" s="119">
        <f t="shared" si="148"/>
        <v>15</v>
      </c>
      <c r="AH1089" s="120">
        <f t="shared" si="149"/>
        <v>824.09999999999991</v>
      </c>
      <c r="AI1089" s="121">
        <f t="shared" si="150"/>
        <v>6.4456981499999992</v>
      </c>
      <c r="AJ1089" s="122" t="str">
        <f>+C1089</f>
        <v>VIETNAM</v>
      </c>
      <c r="AK1089" s="122" t="str">
        <f>IF(ISNA(VLOOKUP(postponeList!D1089,[1]Sheet!$A$2:$B$12,2,FALSE))," ",(VLOOKUP(postponeList!D1089,[1]Sheet!$A$2:$B$12,2,FALSE)))</f>
        <v>PMMA</v>
      </c>
      <c r="AL1089" s="122" t="str">
        <f>IF(ISNA(VLOOKUP(E1089,[1]Sheet!$G$2:$H$40,2,FALSE))," ",VLOOKUP(E1089,[1]Sheet!$G$2:$H$40,2,FALSE))</f>
        <v>PEWVN</v>
      </c>
      <c r="AM1089" s="122" t="str">
        <f>IF(ISNA(VLOOKUP(G1089,[1]Sheet!$K$2:$L$159,2,FALSE))," ",(VLOOKUP(G1089,[1]Sheet!$K$2:$L$159,2,FALSE)))</f>
        <v>PLSVN-HCM</v>
      </c>
      <c r="AN1089" s="122" t="str">
        <f>IF(ISNA(VLOOKUP(I1089&amp;C1089,[1]Sheet!$D$2:$E$228,2,FALSE))," ",VLOOKUP(I1089&amp;C1089,[1]Sheet!$D$2:$E$228,2,FALSE))</f>
        <v>Gary, Aota (PEW), Adachi (PAC)</v>
      </c>
      <c r="AO1089" s="122" t="str">
        <f>+I1089&amp;C1089</f>
        <v>PANVIETNAM</v>
      </c>
      <c r="AP1089" s="122" t="str">
        <f>C1089&amp;D1089&amp;E1089&amp;G1089&amp;I1089&amp;O1089</f>
        <v>VIETNAM3120018051810PANMAR</v>
      </c>
      <c r="AQ1089" s="122" t="str">
        <f>B1089&amp;D1089&amp;N1089</f>
        <v xml:space="preserve">SOUTH EAST ASIA31200SF </v>
      </c>
      <c r="AR1089" s="123" t="str">
        <f>+D1089&amp;J1089</f>
        <v>31200SE</v>
      </c>
      <c r="AS1089" s="124" t="str">
        <f t="shared" si="151"/>
        <v/>
      </c>
      <c r="AT1089" s="125" t="str">
        <f t="shared" si="152"/>
        <v>F-407WNBNKBV</v>
      </c>
      <c r="AU1089" s="125" t="str">
        <f>IF(NOT(AT1089=""),VLOOKUP(AT1089,[1]PSI_Category!A:B,2,0),"")</f>
        <v>S/F</v>
      </c>
      <c r="AV1089" s="125" t="s">
        <v>1778</v>
      </c>
      <c r="AW1089" s="125" t="s">
        <v>1787</v>
      </c>
      <c r="AX1089" s="125" t="s">
        <v>1787</v>
      </c>
    </row>
    <row r="1090" spans="1:50" s="103" customFormat="1" ht="11.4" customHeight="1" x14ac:dyDescent="0.3">
      <c r="B1090" s="104" t="s">
        <v>1866</v>
      </c>
      <c r="C1090" s="105" t="s">
        <v>2018</v>
      </c>
      <c r="D1090" s="106">
        <v>31200</v>
      </c>
      <c r="E1090" s="107">
        <v>1805</v>
      </c>
      <c r="F1090" s="105" t="s">
        <v>2019</v>
      </c>
      <c r="G1090" s="107">
        <v>1810</v>
      </c>
      <c r="H1090" s="105" t="s">
        <v>2020</v>
      </c>
      <c r="I1090" s="105" t="s">
        <v>298</v>
      </c>
      <c r="J1090" s="107" t="s">
        <v>293</v>
      </c>
      <c r="K1090" s="105">
        <v>92011826</v>
      </c>
      <c r="L1090" s="105" t="s">
        <v>2947</v>
      </c>
      <c r="M1090" s="105" t="s">
        <v>2031</v>
      </c>
      <c r="N1090" s="105" t="s">
        <v>1789</v>
      </c>
      <c r="O1090" s="108" t="s">
        <v>160</v>
      </c>
      <c r="P1090" s="109" t="s">
        <v>1872</v>
      </c>
      <c r="Q1090" s="110"/>
      <c r="R1090" s="110"/>
      <c r="S1090" s="110"/>
      <c r="T1090" s="110"/>
      <c r="U1090" s="111"/>
      <c r="V1090" s="111"/>
      <c r="W1090" s="112"/>
      <c r="X1090" s="113"/>
      <c r="Y1090" s="114" t="s">
        <v>285</v>
      </c>
      <c r="Z1090" s="115">
        <v>45.76</v>
      </c>
      <c r="AA1090" s="116">
        <v>250</v>
      </c>
      <c r="AB1090" s="117">
        <f t="shared" si="144"/>
        <v>11440</v>
      </c>
      <c r="AC1090" s="117">
        <f t="shared" si="145"/>
        <v>89.47796000000001</v>
      </c>
      <c r="AD1090" s="118"/>
      <c r="AE1090" s="117">
        <f t="shared" si="146"/>
        <v>0</v>
      </c>
      <c r="AF1090" s="117">
        <f t="shared" si="147"/>
        <v>0</v>
      </c>
      <c r="AG1090" s="119">
        <f t="shared" si="148"/>
        <v>250</v>
      </c>
      <c r="AH1090" s="120">
        <f t="shared" si="149"/>
        <v>11440</v>
      </c>
      <c r="AI1090" s="121">
        <f t="shared" si="150"/>
        <v>89.47796000000001</v>
      </c>
      <c r="AJ1090" s="122" t="str">
        <f>+C1090</f>
        <v>VIETNAM</v>
      </c>
      <c r="AK1090" s="122" t="str">
        <f>IF(ISNA(VLOOKUP(postponeList!D1090,[1]Sheet!$A$2:$B$12,2,FALSE))," ",(VLOOKUP(postponeList!D1090,[1]Sheet!$A$2:$B$12,2,FALSE)))</f>
        <v>PMMA</v>
      </c>
      <c r="AL1090" s="122" t="str">
        <f>IF(ISNA(VLOOKUP(E1090,[1]Sheet!$G$2:$H$40,2,FALSE))," ",VLOOKUP(E1090,[1]Sheet!$G$2:$H$40,2,FALSE))</f>
        <v>PEWVN</v>
      </c>
      <c r="AM1090" s="122" t="str">
        <f>IF(ISNA(VLOOKUP(G1090,[1]Sheet!$K$2:$L$159,2,FALSE))," ",(VLOOKUP(G1090,[1]Sheet!$K$2:$L$159,2,FALSE)))</f>
        <v>PLSVN-HCM</v>
      </c>
      <c r="AN1090" s="122" t="str">
        <f>IF(ISNA(VLOOKUP(I1090&amp;C1090,[1]Sheet!$D$2:$E$228,2,FALSE))," ",VLOOKUP(I1090&amp;C1090,[1]Sheet!$D$2:$E$228,2,FALSE))</f>
        <v>Gary, Aota (PEW), Adachi (PAC)</v>
      </c>
      <c r="AO1090" s="122" t="str">
        <f>+I1090&amp;C1090</f>
        <v>PANVIETNAM</v>
      </c>
      <c r="AP1090" s="122" t="str">
        <f>C1090&amp;D1090&amp;E1090&amp;G1090&amp;I1090&amp;O1090</f>
        <v>VIETNAM3120018051810PANMAR</v>
      </c>
      <c r="AQ1090" s="122" t="str">
        <f>B1090&amp;D1090&amp;N1090</f>
        <v xml:space="preserve">SOUTH EAST ASIA31200WF </v>
      </c>
      <c r="AR1090" s="123" t="str">
        <f>+D1090&amp;J1090</f>
        <v>31200SE</v>
      </c>
      <c r="AS1090" s="124" t="str">
        <f t="shared" si="151"/>
        <v/>
      </c>
      <c r="AT1090" s="125" t="str">
        <f t="shared" si="152"/>
        <v>F-409MNBAKBV</v>
      </c>
      <c r="AU1090" s="125" t="str">
        <f>IF(NOT(AT1090=""),VLOOKUP(AT1090,[1]PSI_Category!A:B,2,0),"")</f>
        <v>W/F</v>
      </c>
      <c r="AV1090" s="125" t="s">
        <v>1778</v>
      </c>
      <c r="AW1090" s="125" t="s">
        <v>1790</v>
      </c>
      <c r="AX1090" s="125" t="s">
        <v>1790</v>
      </c>
    </row>
    <row r="1091" spans="1:50" s="103" customFormat="1" ht="11.4" customHeight="1" x14ac:dyDescent="0.3">
      <c r="B1091" s="104" t="s">
        <v>1866</v>
      </c>
      <c r="C1091" s="105" t="s">
        <v>2018</v>
      </c>
      <c r="D1091" s="106">
        <v>31200</v>
      </c>
      <c r="E1091" s="107">
        <v>1805</v>
      </c>
      <c r="F1091" s="105" t="s">
        <v>2019</v>
      </c>
      <c r="G1091" s="107">
        <v>1810</v>
      </c>
      <c r="H1091" s="105" t="s">
        <v>2020</v>
      </c>
      <c r="I1091" s="105" t="s">
        <v>298</v>
      </c>
      <c r="J1091" s="107" t="s">
        <v>293</v>
      </c>
      <c r="K1091" s="105">
        <v>92011827</v>
      </c>
      <c r="L1091" s="105" t="s">
        <v>2948</v>
      </c>
      <c r="M1091" s="105" t="s">
        <v>2940</v>
      </c>
      <c r="N1091" s="105" t="s">
        <v>1886</v>
      </c>
      <c r="O1091" s="108" t="s">
        <v>160</v>
      </c>
      <c r="P1091" s="109" t="s">
        <v>1872</v>
      </c>
      <c r="Q1091" s="110"/>
      <c r="R1091" s="110"/>
      <c r="S1091" s="110"/>
      <c r="T1091" s="110"/>
      <c r="U1091" s="111"/>
      <c r="V1091" s="111"/>
      <c r="W1091" s="112"/>
      <c r="X1091" s="113"/>
      <c r="Y1091" s="114" t="s">
        <v>285</v>
      </c>
      <c r="Z1091" s="115">
        <v>42.86</v>
      </c>
      <c r="AA1091" s="116">
        <v>10</v>
      </c>
      <c r="AB1091" s="117">
        <f t="shared" si="144"/>
        <v>428.6</v>
      </c>
      <c r="AC1091" s="117">
        <f t="shared" si="145"/>
        <v>3.3522949000000004</v>
      </c>
      <c r="AD1091" s="118"/>
      <c r="AE1091" s="117">
        <f t="shared" si="146"/>
        <v>0</v>
      </c>
      <c r="AF1091" s="117">
        <f t="shared" si="147"/>
        <v>0</v>
      </c>
      <c r="AG1091" s="119">
        <f t="shared" si="148"/>
        <v>10</v>
      </c>
      <c r="AH1091" s="120">
        <f t="shared" si="149"/>
        <v>428.6</v>
      </c>
      <c r="AI1091" s="121">
        <f t="shared" si="150"/>
        <v>3.3522949000000004</v>
      </c>
      <c r="AJ1091" s="122" t="str">
        <f>+C1091</f>
        <v>VIETNAM</v>
      </c>
      <c r="AK1091" s="122" t="str">
        <f>IF(ISNA(VLOOKUP(postponeList!D1091,[1]Sheet!$A$2:$B$12,2,FALSE))," ",(VLOOKUP(postponeList!D1091,[1]Sheet!$A$2:$B$12,2,FALSE)))</f>
        <v>PMMA</v>
      </c>
      <c r="AL1091" s="122" t="str">
        <f>IF(ISNA(VLOOKUP(E1091,[1]Sheet!$G$2:$H$40,2,FALSE))," ",VLOOKUP(E1091,[1]Sheet!$G$2:$H$40,2,FALSE))</f>
        <v>PEWVN</v>
      </c>
      <c r="AM1091" s="122" t="str">
        <f>IF(ISNA(VLOOKUP(G1091,[1]Sheet!$K$2:$L$159,2,FALSE))," ",(VLOOKUP(G1091,[1]Sheet!$K$2:$L$159,2,FALSE)))</f>
        <v>PLSVN-HCM</v>
      </c>
      <c r="AN1091" s="122" t="str">
        <f>IF(ISNA(VLOOKUP(I1091&amp;C1091,[1]Sheet!$D$2:$E$228,2,FALSE))," ",VLOOKUP(I1091&amp;C1091,[1]Sheet!$D$2:$E$228,2,FALSE))</f>
        <v>Gary, Aota (PEW), Adachi (PAC)</v>
      </c>
      <c r="AO1091" s="122" t="str">
        <f>+I1091&amp;C1091</f>
        <v>PANVIETNAM</v>
      </c>
      <c r="AP1091" s="122" t="str">
        <f>C1091&amp;D1091&amp;E1091&amp;G1091&amp;I1091&amp;O1091</f>
        <v>VIETNAM3120018051810PANMAR</v>
      </c>
      <c r="AQ1091" s="122" t="str">
        <f>B1091&amp;D1091&amp;N1091</f>
        <v xml:space="preserve">SOUTH EAST ASIA31200LF </v>
      </c>
      <c r="AR1091" s="123" t="str">
        <f>+D1091&amp;J1091</f>
        <v>31200SE</v>
      </c>
      <c r="AS1091" s="124" t="str">
        <f t="shared" si="151"/>
        <v/>
      </c>
      <c r="AT1091" s="125" t="str">
        <f t="shared" si="152"/>
        <v>F-307KHTBSKBV</v>
      </c>
      <c r="AU1091" s="125" t="str">
        <f>IF(NOT(AT1091=""),VLOOKUP(AT1091,[1]PSI_Category!A:B,2,0),"")</f>
        <v>L/F</v>
      </c>
      <c r="AV1091" s="125" t="s">
        <v>1778</v>
      </c>
      <c r="AW1091" s="125" t="s">
        <v>1887</v>
      </c>
      <c r="AX1091" s="125" t="s">
        <v>1887</v>
      </c>
    </row>
    <row r="1092" spans="1:50" s="103" customFormat="1" ht="11.4" customHeight="1" x14ac:dyDescent="0.3">
      <c r="B1092" s="104" t="s">
        <v>1866</v>
      </c>
      <c r="C1092" s="105" t="s">
        <v>2018</v>
      </c>
      <c r="D1092" s="106">
        <v>31200</v>
      </c>
      <c r="E1092" s="107">
        <v>1805</v>
      </c>
      <c r="F1092" s="105" t="s">
        <v>2019</v>
      </c>
      <c r="G1092" s="107">
        <v>1810</v>
      </c>
      <c r="H1092" s="105" t="s">
        <v>2020</v>
      </c>
      <c r="I1092" s="105" t="s">
        <v>298</v>
      </c>
      <c r="J1092" s="107" t="s">
        <v>293</v>
      </c>
      <c r="K1092" s="105">
        <v>92011827</v>
      </c>
      <c r="L1092" s="105" t="s">
        <v>2948</v>
      </c>
      <c r="M1092" s="105" t="s">
        <v>2941</v>
      </c>
      <c r="N1092" s="105" t="s">
        <v>1886</v>
      </c>
      <c r="O1092" s="108" t="s">
        <v>160</v>
      </c>
      <c r="P1092" s="109" t="s">
        <v>1872</v>
      </c>
      <c r="Q1092" s="110"/>
      <c r="R1092" s="110"/>
      <c r="S1092" s="110"/>
      <c r="T1092" s="110"/>
      <c r="U1092" s="111"/>
      <c r="V1092" s="111"/>
      <c r="W1092" s="112"/>
      <c r="X1092" s="113"/>
      <c r="Y1092" s="114" t="s">
        <v>285</v>
      </c>
      <c r="Z1092" s="115">
        <v>62.18</v>
      </c>
      <c r="AA1092" s="116">
        <v>50</v>
      </c>
      <c r="AB1092" s="117">
        <f t="shared" si="144"/>
        <v>3109</v>
      </c>
      <c r="AC1092" s="117">
        <f t="shared" si="145"/>
        <v>24.3170435</v>
      </c>
      <c r="AD1092" s="118"/>
      <c r="AE1092" s="117">
        <f t="shared" si="146"/>
        <v>0</v>
      </c>
      <c r="AF1092" s="117">
        <f t="shared" si="147"/>
        <v>0</v>
      </c>
      <c r="AG1092" s="119">
        <f t="shared" si="148"/>
        <v>50</v>
      </c>
      <c r="AH1092" s="120">
        <f t="shared" si="149"/>
        <v>3109</v>
      </c>
      <c r="AI1092" s="121">
        <f t="shared" si="150"/>
        <v>24.3170435</v>
      </c>
      <c r="AJ1092" s="122" t="str">
        <f>+C1092</f>
        <v>VIETNAM</v>
      </c>
      <c r="AK1092" s="122" t="str">
        <f>IF(ISNA(VLOOKUP(postponeList!D1092,[1]Sheet!$A$2:$B$12,2,FALSE))," ",(VLOOKUP(postponeList!D1092,[1]Sheet!$A$2:$B$12,2,FALSE)))</f>
        <v>PMMA</v>
      </c>
      <c r="AL1092" s="122" t="str">
        <f>IF(ISNA(VLOOKUP(E1092,[1]Sheet!$G$2:$H$40,2,FALSE))," ",VLOOKUP(E1092,[1]Sheet!$G$2:$H$40,2,FALSE))</f>
        <v>PEWVN</v>
      </c>
      <c r="AM1092" s="122" t="str">
        <f>IF(ISNA(VLOOKUP(G1092,[1]Sheet!$K$2:$L$159,2,FALSE))," ",(VLOOKUP(G1092,[1]Sheet!$K$2:$L$159,2,FALSE)))</f>
        <v>PLSVN-HCM</v>
      </c>
      <c r="AN1092" s="122" t="str">
        <f>IF(ISNA(VLOOKUP(I1092&amp;C1092,[1]Sheet!$D$2:$E$228,2,FALSE))," ",VLOOKUP(I1092&amp;C1092,[1]Sheet!$D$2:$E$228,2,FALSE))</f>
        <v>Gary, Aota (PEW), Adachi (PAC)</v>
      </c>
      <c r="AO1092" s="122" t="str">
        <f>+I1092&amp;C1092</f>
        <v>PANVIETNAM</v>
      </c>
      <c r="AP1092" s="122" t="str">
        <f>C1092&amp;D1092&amp;E1092&amp;G1092&amp;I1092&amp;O1092</f>
        <v>VIETNAM3120018051810PANMAR</v>
      </c>
      <c r="AQ1092" s="122" t="str">
        <f>B1092&amp;D1092&amp;N1092</f>
        <v xml:space="preserve">SOUTH EAST ASIA31200LF </v>
      </c>
      <c r="AR1092" s="123" t="str">
        <f>+D1092&amp;J1092</f>
        <v>31200SE</v>
      </c>
      <c r="AS1092" s="124" t="str">
        <f t="shared" si="151"/>
        <v/>
      </c>
      <c r="AT1092" s="125" t="str">
        <f t="shared" si="152"/>
        <v>F-308NHTBBKBV</v>
      </c>
      <c r="AU1092" s="125" t="str">
        <f>IF(NOT(AT1092=""),VLOOKUP(AT1092,[1]PSI_Category!A:B,2,0),"")</f>
        <v>L/F</v>
      </c>
      <c r="AV1092" s="125" t="s">
        <v>1778</v>
      </c>
      <c r="AW1092" s="125" t="s">
        <v>1887</v>
      </c>
      <c r="AX1092" s="125" t="s">
        <v>1887</v>
      </c>
    </row>
    <row r="1093" spans="1:50" s="103" customFormat="1" ht="11.4" customHeight="1" x14ac:dyDescent="0.3">
      <c r="B1093" s="104" t="s">
        <v>1866</v>
      </c>
      <c r="C1093" s="105" t="s">
        <v>2018</v>
      </c>
      <c r="D1093" s="106">
        <v>31200</v>
      </c>
      <c r="E1093" s="107">
        <v>1805</v>
      </c>
      <c r="F1093" s="105" t="s">
        <v>2019</v>
      </c>
      <c r="G1093" s="107">
        <v>1810</v>
      </c>
      <c r="H1093" s="105" t="s">
        <v>2020</v>
      </c>
      <c r="I1093" s="105" t="s">
        <v>298</v>
      </c>
      <c r="J1093" s="107" t="s">
        <v>293</v>
      </c>
      <c r="K1093" s="105">
        <v>92011827</v>
      </c>
      <c r="L1093" s="105" t="s">
        <v>2948</v>
      </c>
      <c r="M1093" s="105" t="s">
        <v>2942</v>
      </c>
      <c r="N1093" s="105" t="s">
        <v>1886</v>
      </c>
      <c r="O1093" s="108" t="s">
        <v>160</v>
      </c>
      <c r="P1093" s="109" t="s">
        <v>1872</v>
      </c>
      <c r="Q1093" s="110"/>
      <c r="R1093" s="110"/>
      <c r="S1093" s="110"/>
      <c r="T1093" s="110"/>
      <c r="U1093" s="111"/>
      <c r="V1093" s="111"/>
      <c r="W1093" s="112"/>
      <c r="X1093" s="113"/>
      <c r="Y1093" s="114" t="s">
        <v>285</v>
      </c>
      <c r="Z1093" s="115">
        <v>62.18</v>
      </c>
      <c r="AA1093" s="116">
        <v>35</v>
      </c>
      <c r="AB1093" s="117">
        <f t="shared" si="144"/>
        <v>2176.3000000000002</v>
      </c>
      <c r="AC1093" s="117">
        <f t="shared" si="145"/>
        <v>17.021930450000003</v>
      </c>
      <c r="AD1093" s="118"/>
      <c r="AE1093" s="117">
        <f t="shared" si="146"/>
        <v>0</v>
      </c>
      <c r="AF1093" s="117">
        <f t="shared" si="147"/>
        <v>0</v>
      </c>
      <c r="AG1093" s="119">
        <f t="shared" si="148"/>
        <v>35</v>
      </c>
      <c r="AH1093" s="120">
        <f t="shared" si="149"/>
        <v>2176.3000000000002</v>
      </c>
      <c r="AI1093" s="121">
        <f t="shared" si="150"/>
        <v>17.021930450000003</v>
      </c>
      <c r="AJ1093" s="122" t="str">
        <f>+C1093</f>
        <v>VIETNAM</v>
      </c>
      <c r="AK1093" s="122" t="str">
        <f>IF(ISNA(VLOOKUP(postponeList!D1093,[1]Sheet!$A$2:$B$12,2,FALSE))," ",(VLOOKUP(postponeList!D1093,[1]Sheet!$A$2:$B$12,2,FALSE)))</f>
        <v>PMMA</v>
      </c>
      <c r="AL1093" s="122" t="str">
        <f>IF(ISNA(VLOOKUP(E1093,[1]Sheet!$G$2:$H$40,2,FALSE))," ",VLOOKUP(E1093,[1]Sheet!$G$2:$H$40,2,FALSE))</f>
        <v>PEWVN</v>
      </c>
      <c r="AM1093" s="122" t="str">
        <f>IF(ISNA(VLOOKUP(G1093,[1]Sheet!$K$2:$L$159,2,FALSE))," ",(VLOOKUP(G1093,[1]Sheet!$K$2:$L$159,2,FALSE)))</f>
        <v>PLSVN-HCM</v>
      </c>
      <c r="AN1093" s="122" t="str">
        <f>IF(ISNA(VLOOKUP(I1093&amp;C1093,[1]Sheet!$D$2:$E$228,2,FALSE))," ",VLOOKUP(I1093&amp;C1093,[1]Sheet!$D$2:$E$228,2,FALSE))</f>
        <v>Gary, Aota (PEW), Adachi (PAC)</v>
      </c>
      <c r="AO1093" s="122" t="str">
        <f>+I1093&amp;C1093</f>
        <v>PANVIETNAM</v>
      </c>
      <c r="AP1093" s="122" t="str">
        <f>C1093&amp;D1093&amp;E1093&amp;G1093&amp;I1093&amp;O1093</f>
        <v>VIETNAM3120018051810PANMAR</v>
      </c>
      <c r="AQ1093" s="122" t="str">
        <f>B1093&amp;D1093&amp;N1093</f>
        <v xml:space="preserve">SOUTH EAST ASIA31200LF </v>
      </c>
      <c r="AR1093" s="123" t="str">
        <f>+D1093&amp;J1093</f>
        <v>31200SE</v>
      </c>
      <c r="AS1093" s="124" t="str">
        <f t="shared" si="151"/>
        <v/>
      </c>
      <c r="AT1093" s="125" t="str">
        <f t="shared" si="152"/>
        <v>F-308NHTBPKBV</v>
      </c>
      <c r="AU1093" s="125" t="str">
        <f>IF(NOT(AT1093=""),VLOOKUP(AT1093,[1]PSI_Category!A:B,2,0),"")</f>
        <v>L/F</v>
      </c>
      <c r="AV1093" s="125" t="s">
        <v>1778</v>
      </c>
      <c r="AW1093" s="125" t="s">
        <v>1887</v>
      </c>
      <c r="AX1093" s="125" t="s">
        <v>1887</v>
      </c>
    </row>
    <row r="1094" spans="1:50" s="103" customFormat="1" ht="11.4" customHeight="1" x14ac:dyDescent="0.3">
      <c r="B1094" s="104" t="s">
        <v>1866</v>
      </c>
      <c r="C1094" s="105" t="s">
        <v>2018</v>
      </c>
      <c r="D1094" s="106">
        <v>31200</v>
      </c>
      <c r="E1094" s="107">
        <v>1805</v>
      </c>
      <c r="F1094" s="105" t="s">
        <v>2019</v>
      </c>
      <c r="G1094" s="107">
        <v>1810</v>
      </c>
      <c r="H1094" s="105" t="s">
        <v>2020</v>
      </c>
      <c r="I1094" s="105" t="s">
        <v>298</v>
      </c>
      <c r="J1094" s="107" t="s">
        <v>293</v>
      </c>
      <c r="K1094" s="105">
        <v>92011827</v>
      </c>
      <c r="L1094" s="105" t="s">
        <v>2948</v>
      </c>
      <c r="M1094" s="105" t="s">
        <v>2943</v>
      </c>
      <c r="N1094" s="105" t="s">
        <v>1786</v>
      </c>
      <c r="O1094" s="108" t="s">
        <v>160</v>
      </c>
      <c r="P1094" s="109" t="s">
        <v>1872</v>
      </c>
      <c r="Q1094" s="110"/>
      <c r="R1094" s="110"/>
      <c r="S1094" s="110"/>
      <c r="T1094" s="110"/>
      <c r="U1094" s="111"/>
      <c r="V1094" s="111"/>
      <c r="W1094" s="112"/>
      <c r="X1094" s="113"/>
      <c r="Y1094" s="114" t="s">
        <v>285</v>
      </c>
      <c r="Z1094" s="115">
        <v>54.94</v>
      </c>
      <c r="AA1094" s="116">
        <v>5</v>
      </c>
      <c r="AB1094" s="117">
        <f t="shared" ref="AB1094:AB1157" si="153">IF($Y1094=$AB$3,$Z1094*AA1094,IF($Y1094=$AC$3,$Z1094*AA1094/$AF$3,IF($Y1094=$AH$3,$Z1094*AA1094/$AI$3,IF($Y1094=$AJ$3,$Z1094*AA1094/$AK$3))))</f>
        <v>274.7</v>
      </c>
      <c r="AC1094" s="117">
        <f t="shared" ref="AC1094:AC1157" si="154">AB1094*$AF$3/1000</f>
        <v>2.1485660499999999</v>
      </c>
      <c r="AD1094" s="118"/>
      <c r="AE1094" s="117">
        <f t="shared" ref="AE1094:AE1157" si="155">IF($Y1094=$AB$3,$Z1094*AD1094, IF($Y1094=$AC$3, $Z1094*AD1094/$AF$3, IF($Y1094=$AH$3, $Z1094*AD1094/$AI$3, IF($Y1094=$AJ$3, $Z1094*AD1094/$AK$3))))</f>
        <v>0</v>
      </c>
      <c r="AF1094" s="117">
        <f t="shared" ref="AF1094:AF1157" si="156">AE1094*$AF$3/1000</f>
        <v>0</v>
      </c>
      <c r="AG1094" s="119">
        <f t="shared" ref="AG1094:AG1157" si="157">+AA1094-AD1094</f>
        <v>5</v>
      </c>
      <c r="AH1094" s="120">
        <f t="shared" ref="AH1094:AH1157" si="158">IF($Y1094=$AB$3,$Z1094*AG1094, IF($Y1094=$AC$3, $Z1094*AG1094/$AF$3, IF($Y1094=$AH$3, $Z1094*AG1094/$AI$3, IF($Y1094=$AJ$3, $Z1094*AG1094/$AK$3))))</f>
        <v>274.7</v>
      </c>
      <c r="AI1094" s="121">
        <f t="shared" ref="AI1094:AI1157" si="159">AH1094*$AF$3/1000</f>
        <v>2.1485660499999999</v>
      </c>
      <c r="AJ1094" s="122" t="str">
        <f>+C1094</f>
        <v>VIETNAM</v>
      </c>
      <c r="AK1094" s="122" t="str">
        <f>IF(ISNA(VLOOKUP(postponeList!D1094,[1]Sheet!$A$2:$B$12,2,FALSE))," ",(VLOOKUP(postponeList!D1094,[1]Sheet!$A$2:$B$12,2,FALSE)))</f>
        <v>PMMA</v>
      </c>
      <c r="AL1094" s="122" t="str">
        <f>IF(ISNA(VLOOKUP(E1094,[1]Sheet!$G$2:$H$40,2,FALSE))," ",VLOOKUP(E1094,[1]Sheet!$G$2:$H$40,2,FALSE))</f>
        <v>PEWVN</v>
      </c>
      <c r="AM1094" s="122" t="str">
        <f>IF(ISNA(VLOOKUP(G1094,[1]Sheet!$K$2:$L$159,2,FALSE))," ",(VLOOKUP(G1094,[1]Sheet!$K$2:$L$159,2,FALSE)))</f>
        <v>PLSVN-HCM</v>
      </c>
      <c r="AN1094" s="122" t="str">
        <f>IF(ISNA(VLOOKUP(I1094&amp;C1094,[1]Sheet!$D$2:$E$228,2,FALSE))," ",VLOOKUP(I1094&amp;C1094,[1]Sheet!$D$2:$E$228,2,FALSE))</f>
        <v>Gary, Aota (PEW), Adachi (PAC)</v>
      </c>
      <c r="AO1094" s="122" t="str">
        <f>+I1094&amp;C1094</f>
        <v>PANVIETNAM</v>
      </c>
      <c r="AP1094" s="122" t="str">
        <f>C1094&amp;D1094&amp;E1094&amp;G1094&amp;I1094&amp;O1094</f>
        <v>VIETNAM3120018051810PANMAR</v>
      </c>
      <c r="AQ1094" s="122" t="str">
        <f>B1094&amp;D1094&amp;N1094</f>
        <v xml:space="preserve">SOUTH EAST ASIA31200SF </v>
      </c>
      <c r="AR1094" s="123" t="str">
        <f>+D1094&amp;J1094</f>
        <v>31200SE</v>
      </c>
      <c r="AS1094" s="124" t="str">
        <f t="shared" ref="AS1094:AS1157" si="160">LEFT(V1094,3)</f>
        <v/>
      </c>
      <c r="AT1094" s="125" t="str">
        <f t="shared" ref="AT1094:AT1157" si="161">IFERROR(TRIM(M1094),"")</f>
        <v>F-407WNBNKBV</v>
      </c>
      <c r="AU1094" s="125" t="str">
        <f>IF(NOT(AT1094=""),VLOOKUP(AT1094,[1]PSI_Category!A:B,2,0),"")</f>
        <v>S/F</v>
      </c>
      <c r="AV1094" s="125" t="s">
        <v>1778</v>
      </c>
      <c r="AW1094" s="125" t="s">
        <v>1787</v>
      </c>
      <c r="AX1094" s="125" t="s">
        <v>1787</v>
      </c>
    </row>
    <row r="1095" spans="1:50" s="103" customFormat="1" ht="11.4" customHeight="1" x14ac:dyDescent="0.3">
      <c r="B1095" s="104" t="s">
        <v>1866</v>
      </c>
      <c r="C1095" s="105" t="s">
        <v>2018</v>
      </c>
      <c r="D1095" s="106">
        <v>31200</v>
      </c>
      <c r="E1095" s="107">
        <v>1805</v>
      </c>
      <c r="F1095" s="105" t="s">
        <v>2019</v>
      </c>
      <c r="G1095" s="107">
        <v>1810</v>
      </c>
      <c r="H1095" s="105" t="s">
        <v>2020</v>
      </c>
      <c r="I1095" s="105" t="s">
        <v>298</v>
      </c>
      <c r="J1095" s="107" t="s">
        <v>293</v>
      </c>
      <c r="K1095" s="105">
        <v>92011827</v>
      </c>
      <c r="L1095" s="105" t="s">
        <v>2948</v>
      </c>
      <c r="M1095" s="105" t="s">
        <v>2031</v>
      </c>
      <c r="N1095" s="105" t="s">
        <v>1789</v>
      </c>
      <c r="O1095" s="108" t="s">
        <v>160</v>
      </c>
      <c r="P1095" s="109" t="s">
        <v>1872</v>
      </c>
      <c r="Q1095" s="110"/>
      <c r="R1095" s="110"/>
      <c r="S1095" s="110"/>
      <c r="T1095" s="110"/>
      <c r="U1095" s="111"/>
      <c r="V1095" s="111"/>
      <c r="W1095" s="112"/>
      <c r="X1095" s="113"/>
      <c r="Y1095" s="114" t="s">
        <v>285</v>
      </c>
      <c r="Z1095" s="115">
        <v>45.76</v>
      </c>
      <c r="AA1095" s="116">
        <v>230</v>
      </c>
      <c r="AB1095" s="117">
        <f t="shared" si="153"/>
        <v>10524.8</v>
      </c>
      <c r="AC1095" s="117">
        <f t="shared" si="154"/>
        <v>82.319723199999999</v>
      </c>
      <c r="AD1095" s="118"/>
      <c r="AE1095" s="117">
        <f t="shared" si="155"/>
        <v>0</v>
      </c>
      <c r="AF1095" s="117">
        <f t="shared" si="156"/>
        <v>0</v>
      </c>
      <c r="AG1095" s="119">
        <f t="shared" si="157"/>
        <v>230</v>
      </c>
      <c r="AH1095" s="120">
        <f t="shared" si="158"/>
        <v>10524.8</v>
      </c>
      <c r="AI1095" s="121">
        <f t="shared" si="159"/>
        <v>82.319723199999999</v>
      </c>
      <c r="AJ1095" s="122" t="str">
        <f>+C1095</f>
        <v>VIETNAM</v>
      </c>
      <c r="AK1095" s="122" t="str">
        <f>IF(ISNA(VLOOKUP(postponeList!D1095,[1]Sheet!$A$2:$B$12,2,FALSE))," ",(VLOOKUP(postponeList!D1095,[1]Sheet!$A$2:$B$12,2,FALSE)))</f>
        <v>PMMA</v>
      </c>
      <c r="AL1095" s="122" t="str">
        <f>IF(ISNA(VLOOKUP(E1095,[1]Sheet!$G$2:$H$40,2,FALSE))," ",VLOOKUP(E1095,[1]Sheet!$G$2:$H$40,2,FALSE))</f>
        <v>PEWVN</v>
      </c>
      <c r="AM1095" s="122" t="str">
        <f>IF(ISNA(VLOOKUP(G1095,[1]Sheet!$K$2:$L$159,2,FALSE))," ",(VLOOKUP(G1095,[1]Sheet!$K$2:$L$159,2,FALSE)))</f>
        <v>PLSVN-HCM</v>
      </c>
      <c r="AN1095" s="122" t="str">
        <f>IF(ISNA(VLOOKUP(I1095&amp;C1095,[1]Sheet!$D$2:$E$228,2,FALSE))," ",VLOOKUP(I1095&amp;C1095,[1]Sheet!$D$2:$E$228,2,FALSE))</f>
        <v>Gary, Aota (PEW), Adachi (PAC)</v>
      </c>
      <c r="AO1095" s="122" t="str">
        <f>+I1095&amp;C1095</f>
        <v>PANVIETNAM</v>
      </c>
      <c r="AP1095" s="122" t="str">
        <f>C1095&amp;D1095&amp;E1095&amp;G1095&amp;I1095&amp;O1095</f>
        <v>VIETNAM3120018051810PANMAR</v>
      </c>
      <c r="AQ1095" s="122" t="str">
        <f>B1095&amp;D1095&amp;N1095</f>
        <v xml:space="preserve">SOUTH EAST ASIA31200WF </v>
      </c>
      <c r="AR1095" s="123" t="str">
        <f>+D1095&amp;J1095</f>
        <v>31200SE</v>
      </c>
      <c r="AS1095" s="124" t="str">
        <f t="shared" si="160"/>
        <v/>
      </c>
      <c r="AT1095" s="125" t="str">
        <f t="shared" si="161"/>
        <v>F-409MNBAKBV</v>
      </c>
      <c r="AU1095" s="125" t="str">
        <f>IF(NOT(AT1095=""),VLOOKUP(AT1095,[1]PSI_Category!A:B,2,0),"")</f>
        <v>W/F</v>
      </c>
      <c r="AV1095" s="125" t="s">
        <v>1778</v>
      </c>
      <c r="AW1095" s="125" t="s">
        <v>1790</v>
      </c>
      <c r="AX1095" s="125" t="s">
        <v>1790</v>
      </c>
    </row>
    <row r="1096" spans="1:50" s="103" customFormat="1" ht="11.4" customHeight="1" x14ac:dyDescent="0.3">
      <c r="B1096" s="104" t="s">
        <v>1866</v>
      </c>
      <c r="C1096" s="105" t="s">
        <v>2018</v>
      </c>
      <c r="D1096" s="106">
        <v>31200</v>
      </c>
      <c r="E1096" s="107">
        <v>1805</v>
      </c>
      <c r="F1096" s="105" t="s">
        <v>2019</v>
      </c>
      <c r="G1096" s="107">
        <v>1810</v>
      </c>
      <c r="H1096" s="105" t="s">
        <v>2020</v>
      </c>
      <c r="I1096" s="105" t="s">
        <v>298</v>
      </c>
      <c r="J1096" s="107" t="s">
        <v>293</v>
      </c>
      <c r="K1096" s="105">
        <v>92011828</v>
      </c>
      <c r="L1096" s="105" t="s">
        <v>2949</v>
      </c>
      <c r="M1096" s="105" t="s">
        <v>2940</v>
      </c>
      <c r="N1096" s="105" t="s">
        <v>1886</v>
      </c>
      <c r="O1096" s="108" t="s">
        <v>160</v>
      </c>
      <c r="P1096" s="109" t="s">
        <v>1872</v>
      </c>
      <c r="Q1096" s="110">
        <v>45374</v>
      </c>
      <c r="R1096" s="110"/>
      <c r="S1096" s="110">
        <v>45376</v>
      </c>
      <c r="T1096" s="110"/>
      <c r="U1096" s="111" t="s">
        <v>2023</v>
      </c>
      <c r="V1096" s="111" t="s">
        <v>2103</v>
      </c>
      <c r="W1096" s="112"/>
      <c r="X1096" s="113"/>
      <c r="Y1096" s="114" t="s">
        <v>285</v>
      </c>
      <c r="Z1096" s="115">
        <v>42.86</v>
      </c>
      <c r="AA1096" s="116">
        <v>10</v>
      </c>
      <c r="AB1096" s="117">
        <f t="shared" si="153"/>
        <v>428.6</v>
      </c>
      <c r="AC1096" s="117">
        <f t="shared" si="154"/>
        <v>3.3522949000000004</v>
      </c>
      <c r="AD1096" s="118">
        <v>10</v>
      </c>
      <c r="AE1096" s="117">
        <f t="shared" si="155"/>
        <v>428.6</v>
      </c>
      <c r="AF1096" s="117">
        <f t="shared" si="156"/>
        <v>3.3522949000000004</v>
      </c>
      <c r="AG1096" s="119">
        <f t="shared" si="157"/>
        <v>0</v>
      </c>
      <c r="AH1096" s="120">
        <f t="shared" si="158"/>
        <v>0</v>
      </c>
      <c r="AI1096" s="121">
        <f t="shared" si="159"/>
        <v>0</v>
      </c>
      <c r="AJ1096" s="122" t="str">
        <f>+C1096</f>
        <v>VIETNAM</v>
      </c>
      <c r="AK1096" s="122" t="str">
        <f>IF(ISNA(VLOOKUP(postponeList!D1096,[1]Sheet!$A$2:$B$12,2,FALSE))," ",(VLOOKUP(postponeList!D1096,[1]Sheet!$A$2:$B$12,2,FALSE)))</f>
        <v>PMMA</v>
      </c>
      <c r="AL1096" s="122" t="str">
        <f>IF(ISNA(VLOOKUP(E1096,[1]Sheet!$G$2:$H$40,2,FALSE))," ",VLOOKUP(E1096,[1]Sheet!$G$2:$H$40,2,FALSE))</f>
        <v>PEWVN</v>
      </c>
      <c r="AM1096" s="122" t="str">
        <f>IF(ISNA(VLOOKUP(G1096,[1]Sheet!$K$2:$L$159,2,FALSE))," ",(VLOOKUP(G1096,[1]Sheet!$K$2:$L$159,2,FALSE)))</f>
        <v>PLSVN-HCM</v>
      </c>
      <c r="AN1096" s="122" t="str">
        <f>IF(ISNA(VLOOKUP(I1096&amp;C1096,[1]Sheet!$D$2:$E$228,2,FALSE))," ",VLOOKUP(I1096&amp;C1096,[1]Sheet!$D$2:$E$228,2,FALSE))</f>
        <v>Gary, Aota (PEW), Adachi (PAC)</v>
      </c>
      <c r="AO1096" s="122" t="str">
        <f>+I1096&amp;C1096</f>
        <v>PANVIETNAM</v>
      </c>
      <c r="AP1096" s="122" t="str">
        <f>C1096&amp;D1096&amp;E1096&amp;G1096&amp;I1096&amp;O1096</f>
        <v>VIETNAM3120018051810PANMAR</v>
      </c>
      <c r="AQ1096" s="122" t="str">
        <f>B1096&amp;D1096&amp;N1096</f>
        <v xml:space="preserve">SOUTH EAST ASIA31200LF </v>
      </c>
      <c r="AR1096" s="123" t="str">
        <f>+D1096&amp;J1096</f>
        <v>31200SE</v>
      </c>
      <c r="AS1096" s="124" t="str">
        <f t="shared" si="160"/>
        <v>Ves</v>
      </c>
      <c r="AT1096" s="125" t="str">
        <f t="shared" si="161"/>
        <v>F-307KHTBSKBV</v>
      </c>
      <c r="AU1096" s="125" t="str">
        <f>IF(NOT(AT1096=""),VLOOKUP(AT1096,[1]PSI_Category!A:B,2,0),"")</f>
        <v>L/F</v>
      </c>
      <c r="AV1096" s="125" t="s">
        <v>1778</v>
      </c>
      <c r="AW1096" s="125" t="s">
        <v>1887</v>
      </c>
      <c r="AX1096" s="125" t="s">
        <v>1887</v>
      </c>
    </row>
    <row r="1097" spans="1:50" s="103" customFormat="1" ht="11.4" customHeight="1" x14ac:dyDescent="0.3">
      <c r="B1097" s="104" t="s">
        <v>1866</v>
      </c>
      <c r="C1097" s="105" t="s">
        <v>2018</v>
      </c>
      <c r="D1097" s="106">
        <v>31200</v>
      </c>
      <c r="E1097" s="107">
        <v>1805</v>
      </c>
      <c r="F1097" s="105" t="s">
        <v>2019</v>
      </c>
      <c r="G1097" s="107">
        <v>1810</v>
      </c>
      <c r="H1097" s="105" t="s">
        <v>2020</v>
      </c>
      <c r="I1097" s="105" t="s">
        <v>298</v>
      </c>
      <c r="J1097" s="107" t="s">
        <v>293</v>
      </c>
      <c r="K1097" s="105">
        <v>92011828</v>
      </c>
      <c r="L1097" s="105" t="s">
        <v>2949</v>
      </c>
      <c r="M1097" s="105" t="s">
        <v>2941</v>
      </c>
      <c r="N1097" s="105" t="s">
        <v>1886</v>
      </c>
      <c r="O1097" s="108" t="s">
        <v>160</v>
      </c>
      <c r="P1097" s="109" t="s">
        <v>1872</v>
      </c>
      <c r="Q1097" s="110">
        <v>45374</v>
      </c>
      <c r="R1097" s="110"/>
      <c r="S1097" s="110">
        <v>45376</v>
      </c>
      <c r="T1097" s="110"/>
      <c r="U1097" s="111" t="s">
        <v>2023</v>
      </c>
      <c r="V1097" s="111" t="s">
        <v>2103</v>
      </c>
      <c r="W1097" s="112"/>
      <c r="X1097" s="113"/>
      <c r="Y1097" s="114" t="s">
        <v>285</v>
      </c>
      <c r="Z1097" s="115">
        <v>62.18</v>
      </c>
      <c r="AA1097" s="116">
        <v>20</v>
      </c>
      <c r="AB1097" s="117">
        <f t="shared" si="153"/>
        <v>1243.5999999999999</v>
      </c>
      <c r="AC1097" s="117">
        <f t="shared" si="154"/>
        <v>9.7268173999999998</v>
      </c>
      <c r="AD1097" s="118">
        <v>20</v>
      </c>
      <c r="AE1097" s="117">
        <f t="shared" si="155"/>
        <v>1243.5999999999999</v>
      </c>
      <c r="AF1097" s="117">
        <f t="shared" si="156"/>
        <v>9.7268173999999998</v>
      </c>
      <c r="AG1097" s="119">
        <f t="shared" si="157"/>
        <v>0</v>
      </c>
      <c r="AH1097" s="120">
        <f t="shared" si="158"/>
        <v>0</v>
      </c>
      <c r="AI1097" s="121">
        <f t="shared" si="159"/>
        <v>0</v>
      </c>
      <c r="AJ1097" s="122" t="str">
        <f>+C1097</f>
        <v>VIETNAM</v>
      </c>
      <c r="AK1097" s="122" t="str">
        <f>IF(ISNA(VLOOKUP(postponeList!D1097,[1]Sheet!$A$2:$B$12,2,FALSE))," ",(VLOOKUP(postponeList!D1097,[1]Sheet!$A$2:$B$12,2,FALSE)))</f>
        <v>PMMA</v>
      </c>
      <c r="AL1097" s="122" t="str">
        <f>IF(ISNA(VLOOKUP(E1097,[1]Sheet!$G$2:$H$40,2,FALSE))," ",VLOOKUP(E1097,[1]Sheet!$G$2:$H$40,2,FALSE))</f>
        <v>PEWVN</v>
      </c>
      <c r="AM1097" s="122" t="str">
        <f>IF(ISNA(VLOOKUP(G1097,[1]Sheet!$K$2:$L$159,2,FALSE))," ",(VLOOKUP(G1097,[1]Sheet!$K$2:$L$159,2,FALSE)))</f>
        <v>PLSVN-HCM</v>
      </c>
      <c r="AN1097" s="122" t="str">
        <f>IF(ISNA(VLOOKUP(I1097&amp;C1097,[1]Sheet!$D$2:$E$228,2,FALSE))," ",VLOOKUP(I1097&amp;C1097,[1]Sheet!$D$2:$E$228,2,FALSE))</f>
        <v>Gary, Aota (PEW), Adachi (PAC)</v>
      </c>
      <c r="AO1097" s="122" t="str">
        <f>+I1097&amp;C1097</f>
        <v>PANVIETNAM</v>
      </c>
      <c r="AP1097" s="122" t="str">
        <f>C1097&amp;D1097&amp;E1097&amp;G1097&amp;I1097&amp;O1097</f>
        <v>VIETNAM3120018051810PANMAR</v>
      </c>
      <c r="AQ1097" s="122" t="str">
        <f>B1097&amp;D1097&amp;N1097</f>
        <v xml:space="preserve">SOUTH EAST ASIA31200LF </v>
      </c>
      <c r="AR1097" s="123" t="str">
        <f>+D1097&amp;J1097</f>
        <v>31200SE</v>
      </c>
      <c r="AS1097" s="124" t="str">
        <f t="shared" si="160"/>
        <v>Ves</v>
      </c>
      <c r="AT1097" s="125" t="str">
        <f t="shared" si="161"/>
        <v>F-308NHTBBKBV</v>
      </c>
      <c r="AU1097" s="125" t="str">
        <f>IF(NOT(AT1097=""),VLOOKUP(AT1097,[1]PSI_Category!A:B,2,0),"")</f>
        <v>L/F</v>
      </c>
      <c r="AV1097" s="125" t="s">
        <v>1778</v>
      </c>
      <c r="AW1097" s="125" t="s">
        <v>1887</v>
      </c>
      <c r="AX1097" s="125" t="s">
        <v>1887</v>
      </c>
    </row>
    <row r="1098" spans="1:50" s="103" customFormat="1" ht="11.4" customHeight="1" x14ac:dyDescent="0.3">
      <c r="B1098" s="104" t="s">
        <v>1866</v>
      </c>
      <c r="C1098" s="105" t="s">
        <v>2018</v>
      </c>
      <c r="D1098" s="106">
        <v>31200</v>
      </c>
      <c r="E1098" s="107">
        <v>1805</v>
      </c>
      <c r="F1098" s="105" t="s">
        <v>2019</v>
      </c>
      <c r="G1098" s="107">
        <v>1810</v>
      </c>
      <c r="H1098" s="105" t="s">
        <v>2020</v>
      </c>
      <c r="I1098" s="105" t="s">
        <v>298</v>
      </c>
      <c r="J1098" s="107" t="s">
        <v>293</v>
      </c>
      <c r="K1098" s="105">
        <v>92011828</v>
      </c>
      <c r="L1098" s="105" t="s">
        <v>2949</v>
      </c>
      <c r="M1098" s="105" t="s">
        <v>2950</v>
      </c>
      <c r="N1098" s="105" t="s">
        <v>1782</v>
      </c>
      <c r="O1098" s="108" t="s">
        <v>160</v>
      </c>
      <c r="P1098" s="109" t="s">
        <v>1872</v>
      </c>
      <c r="Q1098" s="110">
        <v>45374</v>
      </c>
      <c r="R1098" s="110"/>
      <c r="S1098" s="110">
        <v>45376</v>
      </c>
      <c r="T1098" s="110"/>
      <c r="U1098" s="111" t="s">
        <v>2023</v>
      </c>
      <c r="V1098" s="111" t="s">
        <v>2103</v>
      </c>
      <c r="W1098" s="112"/>
      <c r="X1098" s="113"/>
      <c r="Y1098" s="114" t="s">
        <v>285</v>
      </c>
      <c r="Z1098" s="115">
        <v>23.54</v>
      </c>
      <c r="AA1098" s="116">
        <v>25</v>
      </c>
      <c r="AB1098" s="117">
        <f t="shared" si="153"/>
        <v>588.5</v>
      </c>
      <c r="AC1098" s="117">
        <f t="shared" si="154"/>
        <v>4.60295275</v>
      </c>
      <c r="AD1098" s="118">
        <v>25</v>
      </c>
      <c r="AE1098" s="117">
        <f t="shared" si="155"/>
        <v>588.5</v>
      </c>
      <c r="AF1098" s="117">
        <f t="shared" si="156"/>
        <v>4.60295275</v>
      </c>
      <c r="AG1098" s="119">
        <f t="shared" si="157"/>
        <v>0</v>
      </c>
      <c r="AH1098" s="120">
        <f t="shared" si="158"/>
        <v>0</v>
      </c>
      <c r="AI1098" s="121">
        <f t="shared" si="159"/>
        <v>0</v>
      </c>
      <c r="AJ1098" s="122" t="str">
        <f>+C1098</f>
        <v>VIETNAM</v>
      </c>
      <c r="AK1098" s="122" t="str">
        <f>IF(ISNA(VLOOKUP(postponeList!D1098,[1]Sheet!$A$2:$B$12,2,FALSE))," ",(VLOOKUP(postponeList!D1098,[1]Sheet!$A$2:$B$12,2,FALSE)))</f>
        <v>PMMA</v>
      </c>
      <c r="AL1098" s="122" t="str">
        <f>IF(ISNA(VLOOKUP(E1098,[1]Sheet!$G$2:$H$40,2,FALSE))," ",VLOOKUP(E1098,[1]Sheet!$G$2:$H$40,2,FALSE))</f>
        <v>PEWVN</v>
      </c>
      <c r="AM1098" s="122" t="str">
        <f>IF(ISNA(VLOOKUP(G1098,[1]Sheet!$K$2:$L$159,2,FALSE))," ",(VLOOKUP(G1098,[1]Sheet!$K$2:$L$159,2,FALSE)))</f>
        <v>PLSVN-HCM</v>
      </c>
      <c r="AN1098" s="122" t="str">
        <f>IF(ISNA(VLOOKUP(I1098&amp;C1098,[1]Sheet!$D$2:$E$228,2,FALSE))," ",VLOOKUP(I1098&amp;C1098,[1]Sheet!$D$2:$E$228,2,FALSE))</f>
        <v>Gary, Aota (PEW), Adachi (PAC)</v>
      </c>
      <c r="AO1098" s="122" t="str">
        <f>+I1098&amp;C1098</f>
        <v>PANVIETNAM</v>
      </c>
      <c r="AP1098" s="122" t="str">
        <f>C1098&amp;D1098&amp;E1098&amp;G1098&amp;I1098&amp;O1098</f>
        <v>VIETNAM3120018051810PANMAR</v>
      </c>
      <c r="AQ1098" s="122" t="str">
        <f>B1098&amp;D1098&amp;N1098</f>
        <v xml:space="preserve">SOUTH EAST ASIA31200DF </v>
      </c>
      <c r="AR1098" s="123" t="str">
        <f>+D1098&amp;J1098</f>
        <v>31200SE</v>
      </c>
      <c r="AS1098" s="124" t="str">
        <f t="shared" si="160"/>
        <v>Ves</v>
      </c>
      <c r="AT1098" s="125" t="str">
        <f t="shared" si="161"/>
        <v>F-400CNBAKBV</v>
      </c>
      <c r="AU1098" s="125" t="str">
        <f>IF(NOT(AT1098=""),VLOOKUP(AT1098,[1]PSI_Category!A:B,2,0),"")</f>
        <v>D/F</v>
      </c>
      <c r="AV1098" s="125" t="s">
        <v>1778</v>
      </c>
      <c r="AW1098" s="125" t="s">
        <v>1783</v>
      </c>
      <c r="AX1098" s="125" t="s">
        <v>1783</v>
      </c>
    </row>
    <row r="1099" spans="1:50" s="133" customFormat="1" ht="11.4" customHeight="1" x14ac:dyDescent="0.3">
      <c r="A1099" s="103"/>
      <c r="B1099" s="104" t="s">
        <v>1866</v>
      </c>
      <c r="C1099" s="105" t="s">
        <v>2018</v>
      </c>
      <c r="D1099" s="106">
        <v>31200</v>
      </c>
      <c r="E1099" s="107">
        <v>1805</v>
      </c>
      <c r="F1099" s="105" t="s">
        <v>2019</v>
      </c>
      <c r="G1099" s="107">
        <v>1810</v>
      </c>
      <c r="H1099" s="105" t="s">
        <v>2020</v>
      </c>
      <c r="I1099" s="105" t="s">
        <v>298</v>
      </c>
      <c r="J1099" s="107" t="s">
        <v>293</v>
      </c>
      <c r="K1099" s="105">
        <v>92011828</v>
      </c>
      <c r="L1099" s="105" t="s">
        <v>2949</v>
      </c>
      <c r="M1099" s="105" t="s">
        <v>2943</v>
      </c>
      <c r="N1099" s="105" t="s">
        <v>1786</v>
      </c>
      <c r="O1099" s="108" t="s">
        <v>160</v>
      </c>
      <c r="P1099" s="109" t="s">
        <v>1872</v>
      </c>
      <c r="Q1099" s="110">
        <v>45374</v>
      </c>
      <c r="R1099" s="110"/>
      <c r="S1099" s="110">
        <v>45376</v>
      </c>
      <c r="T1099" s="110"/>
      <c r="U1099" s="111" t="s">
        <v>2023</v>
      </c>
      <c r="V1099" s="111" t="s">
        <v>2103</v>
      </c>
      <c r="W1099" s="112"/>
      <c r="X1099" s="113"/>
      <c r="Y1099" s="114" t="s">
        <v>285</v>
      </c>
      <c r="Z1099" s="115">
        <v>54.94</v>
      </c>
      <c r="AA1099" s="116">
        <v>10</v>
      </c>
      <c r="AB1099" s="117">
        <f t="shared" si="153"/>
        <v>549.4</v>
      </c>
      <c r="AC1099" s="117">
        <f t="shared" si="154"/>
        <v>4.2971320999999998</v>
      </c>
      <c r="AD1099" s="118">
        <v>10</v>
      </c>
      <c r="AE1099" s="117">
        <f t="shared" si="155"/>
        <v>549.4</v>
      </c>
      <c r="AF1099" s="117">
        <f t="shared" si="156"/>
        <v>4.2971320999999998</v>
      </c>
      <c r="AG1099" s="119">
        <f t="shared" si="157"/>
        <v>0</v>
      </c>
      <c r="AH1099" s="120">
        <f t="shared" si="158"/>
        <v>0</v>
      </c>
      <c r="AI1099" s="121">
        <f t="shared" si="159"/>
        <v>0</v>
      </c>
      <c r="AJ1099" s="122" t="str">
        <f>+C1099</f>
        <v>VIETNAM</v>
      </c>
      <c r="AK1099" s="122" t="str">
        <f>IF(ISNA(VLOOKUP(postponeList!D1099,[1]Sheet!$A$2:$B$12,2,FALSE))," ",(VLOOKUP(postponeList!D1099,[1]Sheet!$A$2:$B$12,2,FALSE)))</f>
        <v>PMMA</v>
      </c>
      <c r="AL1099" s="122" t="str">
        <f>IF(ISNA(VLOOKUP(E1099,[1]Sheet!$G$2:$H$40,2,FALSE))," ",VLOOKUP(E1099,[1]Sheet!$G$2:$H$40,2,FALSE))</f>
        <v>PEWVN</v>
      </c>
      <c r="AM1099" s="122" t="str">
        <f>IF(ISNA(VLOOKUP(G1099,[1]Sheet!$K$2:$L$159,2,FALSE))," ",(VLOOKUP(G1099,[1]Sheet!$K$2:$L$159,2,FALSE)))</f>
        <v>PLSVN-HCM</v>
      </c>
      <c r="AN1099" s="122" t="str">
        <f>IF(ISNA(VLOOKUP(I1099&amp;C1099,[1]Sheet!$D$2:$E$228,2,FALSE))," ",VLOOKUP(I1099&amp;C1099,[1]Sheet!$D$2:$E$228,2,FALSE))</f>
        <v>Gary, Aota (PEW), Adachi (PAC)</v>
      </c>
      <c r="AO1099" s="122" t="str">
        <f>+I1099&amp;C1099</f>
        <v>PANVIETNAM</v>
      </c>
      <c r="AP1099" s="122" t="str">
        <f>C1099&amp;D1099&amp;E1099&amp;G1099&amp;I1099&amp;O1099</f>
        <v>VIETNAM3120018051810PANMAR</v>
      </c>
      <c r="AQ1099" s="122" t="str">
        <f>B1099&amp;D1099&amp;N1099</f>
        <v xml:space="preserve">SOUTH EAST ASIA31200SF </v>
      </c>
      <c r="AR1099" s="123" t="str">
        <f>+D1099&amp;J1099</f>
        <v>31200SE</v>
      </c>
      <c r="AS1099" s="124" t="str">
        <f t="shared" si="160"/>
        <v>Ves</v>
      </c>
      <c r="AT1099" s="125" t="str">
        <f t="shared" si="161"/>
        <v>F-407WNBNKBV</v>
      </c>
      <c r="AU1099" s="125" t="str">
        <f>IF(NOT(AT1099=""),VLOOKUP(AT1099,[1]PSI_Category!A:B,2,0),"")</f>
        <v>S/F</v>
      </c>
      <c r="AV1099" s="125" t="s">
        <v>1778</v>
      </c>
      <c r="AW1099" s="125" t="s">
        <v>1787</v>
      </c>
      <c r="AX1099" s="125" t="s">
        <v>1787</v>
      </c>
    </row>
    <row r="1100" spans="1:50" s="133" customFormat="1" ht="11.4" customHeight="1" x14ac:dyDescent="0.3">
      <c r="A1100" s="103"/>
      <c r="B1100" s="104" t="s">
        <v>1866</v>
      </c>
      <c r="C1100" s="105" t="s">
        <v>2018</v>
      </c>
      <c r="D1100" s="106">
        <v>31200</v>
      </c>
      <c r="E1100" s="107">
        <v>1805</v>
      </c>
      <c r="F1100" s="105" t="s">
        <v>2019</v>
      </c>
      <c r="G1100" s="107">
        <v>1810</v>
      </c>
      <c r="H1100" s="105" t="s">
        <v>2020</v>
      </c>
      <c r="I1100" s="105" t="s">
        <v>298</v>
      </c>
      <c r="J1100" s="107" t="s">
        <v>293</v>
      </c>
      <c r="K1100" s="105">
        <v>92011828</v>
      </c>
      <c r="L1100" s="105" t="s">
        <v>2949</v>
      </c>
      <c r="M1100" s="105" t="s">
        <v>2030</v>
      </c>
      <c r="N1100" s="105" t="s">
        <v>1886</v>
      </c>
      <c r="O1100" s="108" t="s">
        <v>160</v>
      </c>
      <c r="P1100" s="109" t="s">
        <v>1872</v>
      </c>
      <c r="Q1100" s="110">
        <v>45374</v>
      </c>
      <c r="R1100" s="110"/>
      <c r="S1100" s="110">
        <v>45376</v>
      </c>
      <c r="T1100" s="110"/>
      <c r="U1100" s="111" t="s">
        <v>2023</v>
      </c>
      <c r="V1100" s="111" t="s">
        <v>2103</v>
      </c>
      <c r="W1100" s="112"/>
      <c r="X1100" s="113"/>
      <c r="Y1100" s="114" t="s">
        <v>285</v>
      </c>
      <c r="Z1100" s="115">
        <v>66</v>
      </c>
      <c r="AA1100" s="116">
        <v>20</v>
      </c>
      <c r="AB1100" s="117">
        <f t="shared" si="153"/>
        <v>1320</v>
      </c>
      <c r="AC1100" s="117">
        <f t="shared" si="154"/>
        <v>10.324380000000001</v>
      </c>
      <c r="AD1100" s="118">
        <v>20</v>
      </c>
      <c r="AE1100" s="117">
        <f t="shared" si="155"/>
        <v>1320</v>
      </c>
      <c r="AF1100" s="117">
        <f t="shared" si="156"/>
        <v>10.324380000000001</v>
      </c>
      <c r="AG1100" s="119">
        <f t="shared" si="157"/>
        <v>0</v>
      </c>
      <c r="AH1100" s="120">
        <f t="shared" si="158"/>
        <v>0</v>
      </c>
      <c r="AI1100" s="121">
        <f t="shared" si="159"/>
        <v>0</v>
      </c>
      <c r="AJ1100" s="122" t="str">
        <f>+C1100</f>
        <v>VIETNAM</v>
      </c>
      <c r="AK1100" s="122" t="str">
        <f>IF(ISNA(VLOOKUP(postponeList!D1100,[1]Sheet!$A$2:$B$12,2,FALSE))," ",(VLOOKUP(postponeList!D1100,[1]Sheet!$A$2:$B$12,2,FALSE)))</f>
        <v>PMMA</v>
      </c>
      <c r="AL1100" s="122" t="str">
        <f>IF(ISNA(VLOOKUP(E1100,[1]Sheet!$G$2:$H$40,2,FALSE))," ",VLOOKUP(E1100,[1]Sheet!$G$2:$H$40,2,FALSE))</f>
        <v>PEWVN</v>
      </c>
      <c r="AM1100" s="122" t="str">
        <f>IF(ISNA(VLOOKUP(G1100,[1]Sheet!$K$2:$L$159,2,FALSE))," ",(VLOOKUP(G1100,[1]Sheet!$K$2:$L$159,2,FALSE)))</f>
        <v>PLSVN-HCM</v>
      </c>
      <c r="AN1100" s="122" t="str">
        <f>IF(ISNA(VLOOKUP(I1100&amp;C1100,[1]Sheet!$D$2:$E$228,2,FALSE))," ",VLOOKUP(I1100&amp;C1100,[1]Sheet!$D$2:$E$228,2,FALSE))</f>
        <v>Gary, Aota (PEW), Adachi (PAC)</v>
      </c>
      <c r="AO1100" s="122" t="str">
        <f>+I1100&amp;C1100</f>
        <v>PANVIETNAM</v>
      </c>
      <c r="AP1100" s="122" t="str">
        <f>C1100&amp;D1100&amp;E1100&amp;G1100&amp;I1100&amp;O1100</f>
        <v>VIETNAM3120018051810PANMAR</v>
      </c>
      <c r="AQ1100" s="122" t="str">
        <f>B1100&amp;D1100&amp;N1100</f>
        <v xml:space="preserve">SOUTH EAST ASIA31200LF </v>
      </c>
      <c r="AR1100" s="123" t="str">
        <f>+D1100&amp;J1100</f>
        <v>31200SE</v>
      </c>
      <c r="AS1100" s="124" t="str">
        <f t="shared" si="160"/>
        <v>Ves</v>
      </c>
      <c r="AT1100" s="125" t="str">
        <f t="shared" si="161"/>
        <v>F-409KNBAKBV</v>
      </c>
      <c r="AU1100" s="125" t="str">
        <f>IF(NOT(AT1100=""),VLOOKUP(AT1100,[1]PSI_Category!A:B,2,0),"")</f>
        <v>L/F</v>
      </c>
      <c r="AV1100" s="125" t="s">
        <v>1778</v>
      </c>
      <c r="AW1100" s="125" t="s">
        <v>1887</v>
      </c>
      <c r="AX1100" s="125" t="s">
        <v>1887</v>
      </c>
    </row>
    <row r="1101" spans="1:50" s="103" customFormat="1" ht="11.4" customHeight="1" x14ac:dyDescent="0.3">
      <c r="B1101" s="104" t="s">
        <v>1866</v>
      </c>
      <c r="C1101" s="105" t="s">
        <v>2018</v>
      </c>
      <c r="D1101" s="106">
        <v>31200</v>
      </c>
      <c r="E1101" s="107">
        <v>1805</v>
      </c>
      <c r="F1101" s="105" t="s">
        <v>2019</v>
      </c>
      <c r="G1101" s="107">
        <v>1810</v>
      </c>
      <c r="H1101" s="105" t="s">
        <v>2020</v>
      </c>
      <c r="I1101" s="105" t="s">
        <v>298</v>
      </c>
      <c r="J1101" s="107" t="s">
        <v>293</v>
      </c>
      <c r="K1101" s="105">
        <v>92011828</v>
      </c>
      <c r="L1101" s="105" t="s">
        <v>2949</v>
      </c>
      <c r="M1101" s="105" t="s">
        <v>2951</v>
      </c>
      <c r="N1101" s="105" t="s">
        <v>1886</v>
      </c>
      <c r="O1101" s="108" t="s">
        <v>160</v>
      </c>
      <c r="P1101" s="109" t="s">
        <v>1872</v>
      </c>
      <c r="Q1101" s="110">
        <v>45374</v>
      </c>
      <c r="R1101" s="110"/>
      <c r="S1101" s="110">
        <v>45376</v>
      </c>
      <c r="T1101" s="110"/>
      <c r="U1101" s="111" t="s">
        <v>2023</v>
      </c>
      <c r="V1101" s="111" t="s">
        <v>2103</v>
      </c>
      <c r="W1101" s="112"/>
      <c r="X1101" s="113"/>
      <c r="Y1101" s="114" t="s">
        <v>285</v>
      </c>
      <c r="Z1101" s="115">
        <v>66</v>
      </c>
      <c r="AA1101" s="116">
        <v>20</v>
      </c>
      <c r="AB1101" s="117">
        <f t="shared" si="153"/>
        <v>1320</v>
      </c>
      <c r="AC1101" s="117">
        <f t="shared" si="154"/>
        <v>10.324380000000001</v>
      </c>
      <c r="AD1101" s="118">
        <v>20</v>
      </c>
      <c r="AE1101" s="117">
        <f t="shared" si="155"/>
        <v>1320</v>
      </c>
      <c r="AF1101" s="117">
        <f t="shared" si="156"/>
        <v>10.324380000000001</v>
      </c>
      <c r="AG1101" s="119">
        <f t="shared" si="157"/>
        <v>0</v>
      </c>
      <c r="AH1101" s="120">
        <f t="shared" si="158"/>
        <v>0</v>
      </c>
      <c r="AI1101" s="121">
        <f t="shared" si="159"/>
        <v>0</v>
      </c>
      <c r="AJ1101" s="122" t="str">
        <f>+C1101</f>
        <v>VIETNAM</v>
      </c>
      <c r="AK1101" s="122" t="str">
        <f>IF(ISNA(VLOOKUP(postponeList!D1101,[1]Sheet!$A$2:$B$12,2,FALSE))," ",(VLOOKUP(postponeList!D1101,[1]Sheet!$A$2:$B$12,2,FALSE)))</f>
        <v>PMMA</v>
      </c>
      <c r="AL1101" s="122" t="str">
        <f>IF(ISNA(VLOOKUP(E1101,[1]Sheet!$G$2:$H$40,2,FALSE))," ",VLOOKUP(E1101,[1]Sheet!$G$2:$H$40,2,FALSE))</f>
        <v>PEWVN</v>
      </c>
      <c r="AM1101" s="122" t="str">
        <f>IF(ISNA(VLOOKUP(G1101,[1]Sheet!$K$2:$L$159,2,FALSE))," ",(VLOOKUP(G1101,[1]Sheet!$K$2:$L$159,2,FALSE)))</f>
        <v>PLSVN-HCM</v>
      </c>
      <c r="AN1101" s="122" t="str">
        <f>IF(ISNA(VLOOKUP(I1101&amp;C1101,[1]Sheet!$D$2:$E$228,2,FALSE))," ",VLOOKUP(I1101&amp;C1101,[1]Sheet!$D$2:$E$228,2,FALSE))</f>
        <v>Gary, Aota (PEW), Adachi (PAC)</v>
      </c>
      <c r="AO1101" s="122" t="str">
        <f>+I1101&amp;C1101</f>
        <v>PANVIETNAM</v>
      </c>
      <c r="AP1101" s="122" t="str">
        <f>C1101&amp;D1101&amp;E1101&amp;G1101&amp;I1101&amp;O1101</f>
        <v>VIETNAM3120018051810PANMAR</v>
      </c>
      <c r="AQ1101" s="122" t="str">
        <f>B1101&amp;D1101&amp;N1101</f>
        <v xml:space="preserve">SOUTH EAST ASIA31200LF </v>
      </c>
      <c r="AR1101" s="123" t="str">
        <f>+D1101&amp;J1101</f>
        <v>31200SE</v>
      </c>
      <c r="AS1101" s="124" t="str">
        <f t="shared" si="160"/>
        <v>Ves</v>
      </c>
      <c r="AT1101" s="125" t="str">
        <f t="shared" si="161"/>
        <v>F-409KNBRKBV</v>
      </c>
      <c r="AU1101" s="125" t="str">
        <f>IF(NOT(AT1101=""),VLOOKUP(AT1101,[1]PSI_Category!A:B,2,0),"")</f>
        <v>L/F</v>
      </c>
      <c r="AV1101" s="125" t="s">
        <v>1778</v>
      </c>
      <c r="AW1101" s="125" t="s">
        <v>1887</v>
      </c>
      <c r="AX1101" s="125" t="s">
        <v>1887</v>
      </c>
    </row>
    <row r="1102" spans="1:50" s="103" customFormat="1" ht="11.4" customHeight="1" x14ac:dyDescent="0.3">
      <c r="B1102" s="104" t="s">
        <v>1866</v>
      </c>
      <c r="C1102" s="105" t="s">
        <v>2018</v>
      </c>
      <c r="D1102" s="106">
        <v>31200</v>
      </c>
      <c r="E1102" s="107">
        <v>1805</v>
      </c>
      <c r="F1102" s="105" t="s">
        <v>2019</v>
      </c>
      <c r="G1102" s="107">
        <v>1810</v>
      </c>
      <c r="H1102" s="105" t="s">
        <v>2020</v>
      </c>
      <c r="I1102" s="105" t="s">
        <v>298</v>
      </c>
      <c r="J1102" s="107" t="s">
        <v>293</v>
      </c>
      <c r="K1102" s="105">
        <v>92011828</v>
      </c>
      <c r="L1102" s="105" t="s">
        <v>2949</v>
      </c>
      <c r="M1102" s="105" t="s">
        <v>2031</v>
      </c>
      <c r="N1102" s="105" t="s">
        <v>1789</v>
      </c>
      <c r="O1102" s="108" t="s">
        <v>160</v>
      </c>
      <c r="P1102" s="109" t="s">
        <v>1872</v>
      </c>
      <c r="Q1102" s="110">
        <v>45374</v>
      </c>
      <c r="R1102" s="110"/>
      <c r="S1102" s="110">
        <v>45376</v>
      </c>
      <c r="T1102" s="110"/>
      <c r="U1102" s="111" t="s">
        <v>2023</v>
      </c>
      <c r="V1102" s="111" t="s">
        <v>2103</v>
      </c>
      <c r="W1102" s="112"/>
      <c r="X1102" s="113"/>
      <c r="Y1102" s="114" t="s">
        <v>285</v>
      </c>
      <c r="Z1102" s="115">
        <v>45.76</v>
      </c>
      <c r="AA1102" s="116">
        <v>30</v>
      </c>
      <c r="AB1102" s="117">
        <f t="shared" si="153"/>
        <v>1372.8</v>
      </c>
      <c r="AC1102" s="117">
        <f t="shared" si="154"/>
        <v>10.7373552</v>
      </c>
      <c r="AD1102" s="118">
        <v>30</v>
      </c>
      <c r="AE1102" s="117">
        <f t="shared" si="155"/>
        <v>1372.8</v>
      </c>
      <c r="AF1102" s="117">
        <f t="shared" si="156"/>
        <v>10.7373552</v>
      </c>
      <c r="AG1102" s="119">
        <f t="shared" si="157"/>
        <v>0</v>
      </c>
      <c r="AH1102" s="120">
        <f t="shared" si="158"/>
        <v>0</v>
      </c>
      <c r="AI1102" s="121">
        <f t="shared" si="159"/>
        <v>0</v>
      </c>
      <c r="AJ1102" s="122" t="str">
        <f>+C1102</f>
        <v>VIETNAM</v>
      </c>
      <c r="AK1102" s="122" t="str">
        <f>IF(ISNA(VLOOKUP(postponeList!D1102,[1]Sheet!$A$2:$B$12,2,FALSE))," ",(VLOOKUP(postponeList!D1102,[1]Sheet!$A$2:$B$12,2,FALSE)))</f>
        <v>PMMA</v>
      </c>
      <c r="AL1102" s="122" t="str">
        <f>IF(ISNA(VLOOKUP(E1102,[1]Sheet!$G$2:$H$40,2,FALSE))," ",VLOOKUP(E1102,[1]Sheet!$G$2:$H$40,2,FALSE))</f>
        <v>PEWVN</v>
      </c>
      <c r="AM1102" s="122" t="str">
        <f>IF(ISNA(VLOOKUP(G1102,[1]Sheet!$K$2:$L$159,2,FALSE))," ",(VLOOKUP(G1102,[1]Sheet!$K$2:$L$159,2,FALSE)))</f>
        <v>PLSVN-HCM</v>
      </c>
      <c r="AN1102" s="122" t="str">
        <f>IF(ISNA(VLOOKUP(I1102&amp;C1102,[1]Sheet!$D$2:$E$228,2,FALSE))," ",VLOOKUP(I1102&amp;C1102,[1]Sheet!$D$2:$E$228,2,FALSE))</f>
        <v>Gary, Aota (PEW), Adachi (PAC)</v>
      </c>
      <c r="AO1102" s="122" t="str">
        <f>+I1102&amp;C1102</f>
        <v>PANVIETNAM</v>
      </c>
      <c r="AP1102" s="122" t="str">
        <f>C1102&amp;D1102&amp;E1102&amp;G1102&amp;I1102&amp;O1102</f>
        <v>VIETNAM3120018051810PANMAR</v>
      </c>
      <c r="AQ1102" s="122" t="str">
        <f>B1102&amp;D1102&amp;N1102</f>
        <v xml:space="preserve">SOUTH EAST ASIA31200WF </v>
      </c>
      <c r="AR1102" s="123" t="str">
        <f>+D1102&amp;J1102</f>
        <v>31200SE</v>
      </c>
      <c r="AS1102" s="124" t="str">
        <f t="shared" si="160"/>
        <v>Ves</v>
      </c>
      <c r="AT1102" s="125" t="str">
        <f t="shared" si="161"/>
        <v>F-409MNBAKBV</v>
      </c>
      <c r="AU1102" s="125" t="str">
        <f>IF(NOT(AT1102=""),VLOOKUP(AT1102,[1]PSI_Category!A:B,2,0),"")</f>
        <v>W/F</v>
      </c>
      <c r="AV1102" s="125" t="s">
        <v>1778</v>
      </c>
      <c r="AW1102" s="125" t="s">
        <v>1790</v>
      </c>
      <c r="AX1102" s="125" t="s">
        <v>1790</v>
      </c>
    </row>
    <row r="1103" spans="1:50" s="103" customFormat="1" ht="11.4" customHeight="1" x14ac:dyDescent="0.3">
      <c r="B1103" s="104" t="s">
        <v>1866</v>
      </c>
      <c r="C1103" s="105" t="s">
        <v>2018</v>
      </c>
      <c r="D1103" s="106">
        <v>31200</v>
      </c>
      <c r="E1103" s="107">
        <v>1805</v>
      </c>
      <c r="F1103" s="105" t="s">
        <v>2019</v>
      </c>
      <c r="G1103" s="107">
        <v>1810</v>
      </c>
      <c r="H1103" s="105" t="s">
        <v>2020</v>
      </c>
      <c r="I1103" s="105" t="s">
        <v>298</v>
      </c>
      <c r="J1103" s="107" t="s">
        <v>293</v>
      </c>
      <c r="K1103" s="105">
        <v>92011828</v>
      </c>
      <c r="L1103" s="105" t="s">
        <v>2949</v>
      </c>
      <c r="M1103" s="105" t="s">
        <v>2032</v>
      </c>
      <c r="N1103" s="105" t="s">
        <v>1789</v>
      </c>
      <c r="O1103" s="108" t="s">
        <v>160</v>
      </c>
      <c r="P1103" s="109" t="s">
        <v>1872</v>
      </c>
      <c r="Q1103" s="110">
        <v>45374</v>
      </c>
      <c r="R1103" s="110"/>
      <c r="S1103" s="110">
        <v>45376</v>
      </c>
      <c r="T1103" s="110"/>
      <c r="U1103" s="111" t="s">
        <v>2023</v>
      </c>
      <c r="V1103" s="111" t="s">
        <v>2103</v>
      </c>
      <c r="W1103" s="112"/>
      <c r="X1103" s="113"/>
      <c r="Y1103" s="114" t="s">
        <v>285</v>
      </c>
      <c r="Z1103" s="115">
        <v>45.76</v>
      </c>
      <c r="AA1103" s="116">
        <v>20</v>
      </c>
      <c r="AB1103" s="117">
        <f t="shared" si="153"/>
        <v>915.19999999999993</v>
      </c>
      <c r="AC1103" s="117">
        <f t="shared" si="154"/>
        <v>7.1582368000000001</v>
      </c>
      <c r="AD1103" s="118">
        <v>20</v>
      </c>
      <c r="AE1103" s="117">
        <f t="shared" si="155"/>
        <v>915.19999999999993</v>
      </c>
      <c r="AF1103" s="117">
        <f t="shared" si="156"/>
        <v>7.1582368000000001</v>
      </c>
      <c r="AG1103" s="119">
        <f t="shared" si="157"/>
        <v>0</v>
      </c>
      <c r="AH1103" s="120">
        <f t="shared" si="158"/>
        <v>0</v>
      </c>
      <c r="AI1103" s="121">
        <f t="shared" si="159"/>
        <v>0</v>
      </c>
      <c r="AJ1103" s="122" t="str">
        <f>+C1103</f>
        <v>VIETNAM</v>
      </c>
      <c r="AK1103" s="122" t="str">
        <f>IF(ISNA(VLOOKUP(postponeList!D1103,[1]Sheet!$A$2:$B$12,2,FALSE))," ",(VLOOKUP(postponeList!D1103,[1]Sheet!$A$2:$B$12,2,FALSE)))</f>
        <v>PMMA</v>
      </c>
      <c r="AL1103" s="122" t="str">
        <f>IF(ISNA(VLOOKUP(E1103,[1]Sheet!$G$2:$H$40,2,FALSE))," ",VLOOKUP(E1103,[1]Sheet!$G$2:$H$40,2,FALSE))</f>
        <v>PEWVN</v>
      </c>
      <c r="AM1103" s="122" t="str">
        <f>IF(ISNA(VLOOKUP(G1103,[1]Sheet!$K$2:$L$159,2,FALSE))," ",(VLOOKUP(G1103,[1]Sheet!$K$2:$L$159,2,FALSE)))</f>
        <v>PLSVN-HCM</v>
      </c>
      <c r="AN1103" s="122" t="str">
        <f>IF(ISNA(VLOOKUP(I1103&amp;C1103,[1]Sheet!$D$2:$E$228,2,FALSE))," ",VLOOKUP(I1103&amp;C1103,[1]Sheet!$D$2:$E$228,2,FALSE))</f>
        <v>Gary, Aota (PEW), Adachi (PAC)</v>
      </c>
      <c r="AO1103" s="122" t="str">
        <f>+I1103&amp;C1103</f>
        <v>PANVIETNAM</v>
      </c>
      <c r="AP1103" s="122" t="str">
        <f>C1103&amp;D1103&amp;E1103&amp;G1103&amp;I1103&amp;O1103</f>
        <v>VIETNAM3120018051810PANMAR</v>
      </c>
      <c r="AQ1103" s="122" t="str">
        <f>B1103&amp;D1103&amp;N1103</f>
        <v xml:space="preserve">SOUTH EAST ASIA31200WF </v>
      </c>
      <c r="AR1103" s="123" t="str">
        <f>+D1103&amp;J1103</f>
        <v>31200SE</v>
      </c>
      <c r="AS1103" s="124" t="str">
        <f t="shared" si="160"/>
        <v>Ves</v>
      </c>
      <c r="AT1103" s="125" t="str">
        <f t="shared" si="161"/>
        <v>F-409MNBHKBV</v>
      </c>
      <c r="AU1103" s="125" t="str">
        <f>IF(NOT(AT1103=""),VLOOKUP(AT1103,[1]PSI_Category!A:B,2,0),"")</f>
        <v>W/F</v>
      </c>
      <c r="AV1103" s="125" t="s">
        <v>1778</v>
      </c>
      <c r="AW1103" s="125" t="s">
        <v>1790</v>
      </c>
      <c r="AX1103" s="125" t="s">
        <v>1790</v>
      </c>
    </row>
    <row r="1104" spans="1:50" s="103" customFormat="1" ht="11.4" customHeight="1" x14ac:dyDescent="0.3">
      <c r="B1104" s="104" t="s">
        <v>1866</v>
      </c>
      <c r="C1104" s="105" t="s">
        <v>2018</v>
      </c>
      <c r="D1104" s="106">
        <v>31200</v>
      </c>
      <c r="E1104" s="107">
        <v>1805</v>
      </c>
      <c r="F1104" s="105" t="s">
        <v>2019</v>
      </c>
      <c r="G1104" s="107">
        <v>1810</v>
      </c>
      <c r="H1104" s="105" t="s">
        <v>2020</v>
      </c>
      <c r="I1104" s="105" t="s">
        <v>298</v>
      </c>
      <c r="J1104" s="107" t="s">
        <v>293</v>
      </c>
      <c r="K1104" s="105">
        <v>92011828</v>
      </c>
      <c r="L1104" s="105" t="s">
        <v>2949</v>
      </c>
      <c r="M1104" s="105" t="s">
        <v>2944</v>
      </c>
      <c r="N1104" s="105" t="s">
        <v>1776</v>
      </c>
      <c r="O1104" s="108" t="s">
        <v>160</v>
      </c>
      <c r="P1104" s="109" t="s">
        <v>1872</v>
      </c>
      <c r="Q1104" s="110">
        <v>45374</v>
      </c>
      <c r="R1104" s="110"/>
      <c r="S1104" s="110">
        <v>45376</v>
      </c>
      <c r="T1104" s="110"/>
      <c r="U1104" s="111" t="s">
        <v>2023</v>
      </c>
      <c r="V1104" s="111" t="s">
        <v>2103</v>
      </c>
      <c r="W1104" s="112"/>
      <c r="X1104" s="113"/>
      <c r="Y1104" s="114" t="s">
        <v>285</v>
      </c>
      <c r="Z1104" s="115">
        <v>52.2</v>
      </c>
      <c r="AA1104" s="116">
        <v>10</v>
      </c>
      <c r="AB1104" s="117">
        <f t="shared" si="153"/>
        <v>522</v>
      </c>
      <c r="AC1104" s="117">
        <f t="shared" si="154"/>
        <v>4.0828230000000003</v>
      </c>
      <c r="AD1104" s="118">
        <v>10</v>
      </c>
      <c r="AE1104" s="117">
        <f t="shared" si="155"/>
        <v>522</v>
      </c>
      <c r="AF1104" s="117">
        <f t="shared" si="156"/>
        <v>4.0828230000000003</v>
      </c>
      <c r="AG1104" s="119">
        <f t="shared" si="157"/>
        <v>0</v>
      </c>
      <c r="AH1104" s="120">
        <f t="shared" si="158"/>
        <v>0</v>
      </c>
      <c r="AI1104" s="121">
        <f t="shared" si="159"/>
        <v>0</v>
      </c>
      <c r="AJ1104" s="122" t="str">
        <f>+C1104</f>
        <v>VIETNAM</v>
      </c>
      <c r="AK1104" s="122" t="str">
        <f>IF(ISNA(VLOOKUP(postponeList!D1104,[1]Sheet!$A$2:$B$12,2,FALSE))," ",(VLOOKUP(postponeList!D1104,[1]Sheet!$A$2:$B$12,2,FALSE)))</f>
        <v>PMMA</v>
      </c>
      <c r="AL1104" s="122" t="str">
        <f>IF(ISNA(VLOOKUP(E1104,[1]Sheet!$G$2:$H$40,2,FALSE))," ",VLOOKUP(E1104,[1]Sheet!$G$2:$H$40,2,FALSE))</f>
        <v>PEWVN</v>
      </c>
      <c r="AM1104" s="122" t="str">
        <f>IF(ISNA(VLOOKUP(G1104,[1]Sheet!$K$2:$L$159,2,FALSE))," ",(VLOOKUP(G1104,[1]Sheet!$K$2:$L$159,2,FALSE)))</f>
        <v>PLSVN-HCM</v>
      </c>
      <c r="AN1104" s="122" t="str">
        <f>IF(ISNA(VLOOKUP(I1104&amp;C1104,[1]Sheet!$D$2:$E$228,2,FALSE))," ",VLOOKUP(I1104&amp;C1104,[1]Sheet!$D$2:$E$228,2,FALSE))</f>
        <v>Gary, Aota (PEW), Adachi (PAC)</v>
      </c>
      <c r="AO1104" s="122" t="str">
        <f>+I1104&amp;C1104</f>
        <v>PANVIETNAM</v>
      </c>
      <c r="AP1104" s="122" t="str">
        <f>C1104&amp;D1104&amp;E1104&amp;G1104&amp;I1104&amp;O1104</f>
        <v>VIETNAM3120018051810PANMAR</v>
      </c>
      <c r="AQ1104" s="122" t="str">
        <f>B1104&amp;D1104&amp;N1104</f>
        <v xml:space="preserve">SOUTH EAST ASIA31200AF </v>
      </c>
      <c r="AR1104" s="123" t="str">
        <f>+D1104&amp;J1104</f>
        <v>31200SE</v>
      </c>
      <c r="AS1104" s="124" t="str">
        <f t="shared" si="160"/>
        <v>Ves</v>
      </c>
      <c r="AT1104" s="125" t="str">
        <f t="shared" si="161"/>
        <v>F-409QNBAKKV</v>
      </c>
      <c r="AU1104" s="125" t="str">
        <f>IF(NOT(AT1104=""),VLOOKUP(AT1104,[1]PSI_Category!A:B,2,0),"")</f>
        <v>A/F</v>
      </c>
      <c r="AV1104" s="125" t="s">
        <v>1778</v>
      </c>
      <c r="AW1104" s="125" t="s">
        <v>1779</v>
      </c>
      <c r="AX1104" s="125" t="s">
        <v>1779</v>
      </c>
    </row>
    <row r="1105" spans="1:50" s="103" customFormat="1" ht="11.4" customHeight="1" x14ac:dyDescent="0.3">
      <c r="B1105" s="104" t="s">
        <v>1866</v>
      </c>
      <c r="C1105" s="105" t="s">
        <v>2018</v>
      </c>
      <c r="D1105" s="106">
        <v>31200</v>
      </c>
      <c r="E1105" s="107">
        <v>1805</v>
      </c>
      <c r="F1105" s="105" t="s">
        <v>2019</v>
      </c>
      <c r="G1105" s="107">
        <v>1810</v>
      </c>
      <c r="H1105" s="105" t="s">
        <v>2020</v>
      </c>
      <c r="I1105" s="105" t="s">
        <v>298</v>
      </c>
      <c r="J1105" s="107" t="s">
        <v>293</v>
      </c>
      <c r="K1105" s="105">
        <v>92011828</v>
      </c>
      <c r="L1105" s="105" t="s">
        <v>2949</v>
      </c>
      <c r="M1105" s="105" t="s">
        <v>2952</v>
      </c>
      <c r="N1105" s="105" t="s">
        <v>1776</v>
      </c>
      <c r="O1105" s="108" t="s">
        <v>160</v>
      </c>
      <c r="P1105" s="109" t="s">
        <v>1872</v>
      </c>
      <c r="Q1105" s="110">
        <v>45374</v>
      </c>
      <c r="R1105" s="110"/>
      <c r="S1105" s="110">
        <v>45376</v>
      </c>
      <c r="T1105" s="110"/>
      <c r="U1105" s="111" t="s">
        <v>2023</v>
      </c>
      <c r="V1105" s="111" t="s">
        <v>2103</v>
      </c>
      <c r="W1105" s="112"/>
      <c r="X1105" s="113"/>
      <c r="Y1105" s="114" t="s">
        <v>285</v>
      </c>
      <c r="Z1105" s="115">
        <v>52.2</v>
      </c>
      <c r="AA1105" s="116">
        <v>10</v>
      </c>
      <c r="AB1105" s="117">
        <f t="shared" si="153"/>
        <v>522</v>
      </c>
      <c r="AC1105" s="117">
        <f t="shared" si="154"/>
        <v>4.0828230000000003</v>
      </c>
      <c r="AD1105" s="118">
        <v>10</v>
      </c>
      <c r="AE1105" s="117">
        <f t="shared" si="155"/>
        <v>522</v>
      </c>
      <c r="AF1105" s="117">
        <f t="shared" si="156"/>
        <v>4.0828230000000003</v>
      </c>
      <c r="AG1105" s="119">
        <f t="shared" si="157"/>
        <v>0</v>
      </c>
      <c r="AH1105" s="120">
        <f t="shared" si="158"/>
        <v>0</v>
      </c>
      <c r="AI1105" s="121">
        <f t="shared" si="159"/>
        <v>0</v>
      </c>
      <c r="AJ1105" s="122" t="str">
        <f>+C1105</f>
        <v>VIETNAM</v>
      </c>
      <c r="AK1105" s="122" t="str">
        <f>IF(ISNA(VLOOKUP(postponeList!D1105,[1]Sheet!$A$2:$B$12,2,FALSE))," ",(VLOOKUP(postponeList!D1105,[1]Sheet!$A$2:$B$12,2,FALSE)))</f>
        <v>PMMA</v>
      </c>
      <c r="AL1105" s="122" t="str">
        <f>IF(ISNA(VLOOKUP(E1105,[1]Sheet!$G$2:$H$40,2,FALSE))," ",VLOOKUP(E1105,[1]Sheet!$G$2:$H$40,2,FALSE))</f>
        <v>PEWVN</v>
      </c>
      <c r="AM1105" s="122" t="str">
        <f>IF(ISNA(VLOOKUP(G1105,[1]Sheet!$K$2:$L$159,2,FALSE))," ",(VLOOKUP(G1105,[1]Sheet!$K$2:$L$159,2,FALSE)))</f>
        <v>PLSVN-HCM</v>
      </c>
      <c r="AN1105" s="122" t="str">
        <f>IF(ISNA(VLOOKUP(I1105&amp;C1105,[1]Sheet!$D$2:$E$228,2,FALSE))," ",VLOOKUP(I1105&amp;C1105,[1]Sheet!$D$2:$E$228,2,FALSE))</f>
        <v>Gary, Aota (PEW), Adachi (PAC)</v>
      </c>
      <c r="AO1105" s="122" t="str">
        <f>+I1105&amp;C1105</f>
        <v>PANVIETNAM</v>
      </c>
      <c r="AP1105" s="122" t="str">
        <f>C1105&amp;D1105&amp;E1105&amp;G1105&amp;I1105&amp;O1105</f>
        <v>VIETNAM3120018051810PANMAR</v>
      </c>
      <c r="AQ1105" s="122" t="str">
        <f>B1105&amp;D1105&amp;N1105</f>
        <v xml:space="preserve">SOUTH EAST ASIA31200AF </v>
      </c>
      <c r="AR1105" s="123" t="str">
        <f>+D1105&amp;J1105</f>
        <v>31200SE</v>
      </c>
      <c r="AS1105" s="124" t="str">
        <f t="shared" si="160"/>
        <v>Ves</v>
      </c>
      <c r="AT1105" s="125" t="str">
        <f t="shared" si="161"/>
        <v>F-409QNBNKKV</v>
      </c>
      <c r="AU1105" s="125" t="str">
        <f>IF(NOT(AT1105=""),VLOOKUP(AT1105,[1]PSI_Category!A:B,2,0),"")</f>
        <v>A/F</v>
      </c>
      <c r="AV1105" s="125" t="s">
        <v>1778</v>
      </c>
      <c r="AW1105" s="125" t="s">
        <v>1779</v>
      </c>
      <c r="AX1105" s="125" t="s">
        <v>1779</v>
      </c>
    </row>
    <row r="1106" spans="1:50" s="103" customFormat="1" ht="11.4" customHeight="1" x14ac:dyDescent="0.3">
      <c r="B1106" s="104" t="s">
        <v>1866</v>
      </c>
      <c r="C1106" s="105" t="s">
        <v>2018</v>
      </c>
      <c r="D1106" s="106">
        <v>31200</v>
      </c>
      <c r="E1106" s="107">
        <v>1805</v>
      </c>
      <c r="F1106" s="105" t="s">
        <v>2019</v>
      </c>
      <c r="G1106" s="107">
        <v>1810</v>
      </c>
      <c r="H1106" s="105" t="s">
        <v>2020</v>
      </c>
      <c r="I1106" s="105" t="s">
        <v>298</v>
      </c>
      <c r="J1106" s="107" t="s">
        <v>293</v>
      </c>
      <c r="K1106" s="105">
        <v>92011828</v>
      </c>
      <c r="L1106" s="105" t="s">
        <v>2949</v>
      </c>
      <c r="M1106" s="105" t="s">
        <v>2953</v>
      </c>
      <c r="N1106" s="105" t="s">
        <v>1799</v>
      </c>
      <c r="O1106" s="108" t="s">
        <v>160</v>
      </c>
      <c r="P1106" s="109" t="s">
        <v>1872</v>
      </c>
      <c r="Q1106" s="110">
        <v>45374</v>
      </c>
      <c r="R1106" s="110"/>
      <c r="S1106" s="110">
        <v>45376</v>
      </c>
      <c r="T1106" s="110"/>
      <c r="U1106" s="111" t="s">
        <v>2023</v>
      </c>
      <c r="V1106" s="111" t="s">
        <v>2103</v>
      </c>
      <c r="W1106" s="112"/>
      <c r="X1106" s="113"/>
      <c r="Y1106" s="114" t="s">
        <v>285</v>
      </c>
      <c r="Z1106" s="115">
        <v>72.41</v>
      </c>
      <c r="AA1106" s="116">
        <v>90</v>
      </c>
      <c r="AB1106" s="117">
        <f t="shared" si="153"/>
        <v>6516.9</v>
      </c>
      <c r="AC1106" s="117">
        <f t="shared" si="154"/>
        <v>50.97193335</v>
      </c>
      <c r="AD1106" s="118">
        <v>90</v>
      </c>
      <c r="AE1106" s="117">
        <f t="shared" si="155"/>
        <v>6516.9</v>
      </c>
      <c r="AF1106" s="117">
        <f t="shared" si="156"/>
        <v>50.97193335</v>
      </c>
      <c r="AG1106" s="119">
        <f t="shared" si="157"/>
        <v>0</v>
      </c>
      <c r="AH1106" s="120">
        <f t="shared" si="158"/>
        <v>0</v>
      </c>
      <c r="AI1106" s="121">
        <f t="shared" si="159"/>
        <v>0</v>
      </c>
      <c r="AJ1106" s="122" t="str">
        <f>+C1106</f>
        <v>VIETNAM</v>
      </c>
      <c r="AK1106" s="122" t="str">
        <f>IF(ISNA(VLOOKUP(postponeList!D1106,[1]Sheet!$A$2:$B$12,2,FALSE))," ",(VLOOKUP(postponeList!D1106,[1]Sheet!$A$2:$B$12,2,FALSE)))</f>
        <v>PMMA</v>
      </c>
      <c r="AL1106" s="122" t="str">
        <f>IF(ISNA(VLOOKUP(E1106,[1]Sheet!$G$2:$H$40,2,FALSE))," ",VLOOKUP(E1106,[1]Sheet!$G$2:$H$40,2,FALSE))</f>
        <v>PEWVN</v>
      </c>
      <c r="AM1106" s="122" t="str">
        <f>IF(ISNA(VLOOKUP(G1106,[1]Sheet!$K$2:$L$159,2,FALSE))," ",(VLOOKUP(G1106,[1]Sheet!$K$2:$L$159,2,FALSE)))</f>
        <v>PLSVN-HCM</v>
      </c>
      <c r="AN1106" s="122" t="str">
        <f>IF(ISNA(VLOOKUP(I1106&amp;C1106,[1]Sheet!$D$2:$E$228,2,FALSE))," ",VLOOKUP(I1106&amp;C1106,[1]Sheet!$D$2:$E$228,2,FALSE))</f>
        <v>Gary, Aota (PEW), Adachi (PAC)</v>
      </c>
      <c r="AO1106" s="122" t="str">
        <f>+I1106&amp;C1106</f>
        <v>PANVIETNAM</v>
      </c>
      <c r="AP1106" s="122" t="str">
        <f>C1106&amp;D1106&amp;E1106&amp;G1106&amp;I1106&amp;O1106</f>
        <v>VIETNAM3120018051810PANMAR</v>
      </c>
      <c r="AQ1106" s="122" t="str">
        <f>B1106&amp;D1106&amp;N1106</f>
        <v xml:space="preserve">SOUTH EAST ASIA31200CF </v>
      </c>
      <c r="AR1106" s="123" t="str">
        <f>+D1106&amp;J1106</f>
        <v>31200SE</v>
      </c>
      <c r="AS1106" s="124" t="str">
        <f t="shared" si="160"/>
        <v>Ves</v>
      </c>
      <c r="AT1106" s="125" t="str">
        <f t="shared" si="161"/>
        <v>F-48CZLTBSVV</v>
      </c>
      <c r="AU1106" s="125" t="str">
        <f>IF(NOT(AT1106=""),VLOOKUP(AT1106,[1]PSI_Category!A:B,2,0),"")</f>
        <v>C/F</v>
      </c>
      <c r="AV1106" s="125" t="s">
        <v>1800</v>
      </c>
      <c r="AW1106" s="125" t="s">
        <v>1800</v>
      </c>
      <c r="AX1106" s="125" t="s">
        <v>1800</v>
      </c>
    </row>
    <row r="1107" spans="1:50" s="133" customFormat="1" ht="11.4" customHeight="1" x14ac:dyDescent="0.3">
      <c r="A1107" s="103"/>
      <c r="B1107" s="104" t="s">
        <v>1866</v>
      </c>
      <c r="C1107" s="105" t="s">
        <v>2018</v>
      </c>
      <c r="D1107" s="106">
        <v>31200</v>
      </c>
      <c r="E1107" s="107">
        <v>1805</v>
      </c>
      <c r="F1107" s="105" t="s">
        <v>2019</v>
      </c>
      <c r="G1107" s="107">
        <v>1810</v>
      </c>
      <c r="H1107" s="105" t="s">
        <v>2020</v>
      </c>
      <c r="I1107" s="105" t="s">
        <v>298</v>
      </c>
      <c r="J1107" s="107" t="s">
        <v>293</v>
      </c>
      <c r="K1107" s="105">
        <v>92011828</v>
      </c>
      <c r="L1107" s="105" t="s">
        <v>2949</v>
      </c>
      <c r="M1107" s="105" t="s">
        <v>2954</v>
      </c>
      <c r="N1107" s="105" t="s">
        <v>1799</v>
      </c>
      <c r="O1107" s="108" t="s">
        <v>160</v>
      </c>
      <c r="P1107" s="109" t="s">
        <v>1872</v>
      </c>
      <c r="Q1107" s="110">
        <v>45374</v>
      </c>
      <c r="R1107" s="110"/>
      <c r="S1107" s="110">
        <v>45376</v>
      </c>
      <c r="T1107" s="110"/>
      <c r="U1107" s="111" t="s">
        <v>2023</v>
      </c>
      <c r="V1107" s="111" t="s">
        <v>2103</v>
      </c>
      <c r="W1107" s="112"/>
      <c r="X1107" s="113"/>
      <c r="Y1107" s="114" t="s">
        <v>285</v>
      </c>
      <c r="Z1107" s="115">
        <v>175.72</v>
      </c>
      <c r="AA1107" s="116">
        <v>10</v>
      </c>
      <c r="AB1107" s="117">
        <f t="shared" si="153"/>
        <v>1757.2</v>
      </c>
      <c r="AC1107" s="117">
        <f t="shared" si="154"/>
        <v>13.7439398</v>
      </c>
      <c r="AD1107" s="118">
        <v>10</v>
      </c>
      <c r="AE1107" s="117">
        <f t="shared" si="155"/>
        <v>1757.2</v>
      </c>
      <c r="AF1107" s="117">
        <f t="shared" si="156"/>
        <v>13.7439398</v>
      </c>
      <c r="AG1107" s="119">
        <f t="shared" si="157"/>
        <v>0</v>
      </c>
      <c r="AH1107" s="120">
        <f t="shared" si="158"/>
        <v>0</v>
      </c>
      <c r="AI1107" s="121">
        <f t="shared" si="159"/>
        <v>0</v>
      </c>
      <c r="AJ1107" s="122" t="str">
        <f>+C1107</f>
        <v>VIETNAM</v>
      </c>
      <c r="AK1107" s="122" t="str">
        <f>IF(ISNA(VLOOKUP(postponeList!D1107,[1]Sheet!$A$2:$B$12,2,FALSE))," ",(VLOOKUP(postponeList!D1107,[1]Sheet!$A$2:$B$12,2,FALSE)))</f>
        <v>PMMA</v>
      </c>
      <c r="AL1107" s="122" t="str">
        <f>IF(ISNA(VLOOKUP(E1107,[1]Sheet!$G$2:$H$40,2,FALSE))," ",VLOOKUP(E1107,[1]Sheet!$G$2:$H$40,2,FALSE))</f>
        <v>PEWVN</v>
      </c>
      <c r="AM1107" s="122" t="str">
        <f>IF(ISNA(VLOOKUP(G1107,[1]Sheet!$K$2:$L$159,2,FALSE))," ",(VLOOKUP(G1107,[1]Sheet!$K$2:$L$159,2,FALSE)))</f>
        <v>PLSVN-HCM</v>
      </c>
      <c r="AN1107" s="122" t="str">
        <f>IF(ISNA(VLOOKUP(I1107&amp;C1107,[1]Sheet!$D$2:$E$228,2,FALSE))," ",VLOOKUP(I1107&amp;C1107,[1]Sheet!$D$2:$E$228,2,FALSE))</f>
        <v>Gary, Aota (PEW), Adachi (PAC)</v>
      </c>
      <c r="AO1107" s="122" t="str">
        <f>+I1107&amp;C1107</f>
        <v>PANVIETNAM</v>
      </c>
      <c r="AP1107" s="122" t="str">
        <f>C1107&amp;D1107&amp;E1107&amp;G1107&amp;I1107&amp;O1107</f>
        <v>VIETNAM3120018051810PANMAR</v>
      </c>
      <c r="AQ1107" s="122" t="str">
        <f>B1107&amp;D1107&amp;N1107</f>
        <v xml:space="preserve">SOUTH EAST ASIA31200CF </v>
      </c>
      <c r="AR1107" s="123" t="str">
        <f>+D1107&amp;J1107</f>
        <v>31200SE</v>
      </c>
      <c r="AS1107" s="124" t="str">
        <f t="shared" si="160"/>
        <v>Ves</v>
      </c>
      <c r="AT1107" s="125" t="str">
        <f t="shared" si="161"/>
        <v>F-48DGLTBKVV</v>
      </c>
      <c r="AU1107" s="125" t="str">
        <f>IF(NOT(AT1107=""),VLOOKUP(AT1107,[1]PSI_Category!A:B,2,0),"")</f>
        <v>C/F</v>
      </c>
      <c r="AV1107" s="125" t="s">
        <v>1800</v>
      </c>
      <c r="AW1107" s="125" t="s">
        <v>1800</v>
      </c>
      <c r="AX1107" s="125" t="s">
        <v>1800</v>
      </c>
    </row>
    <row r="1108" spans="1:50" s="133" customFormat="1" ht="11.4" customHeight="1" x14ac:dyDescent="0.3">
      <c r="A1108" s="103"/>
      <c r="B1108" s="104" t="s">
        <v>1866</v>
      </c>
      <c r="C1108" s="105" t="s">
        <v>2018</v>
      </c>
      <c r="D1108" s="106">
        <v>31200</v>
      </c>
      <c r="E1108" s="107">
        <v>1805</v>
      </c>
      <c r="F1108" s="105" t="s">
        <v>2019</v>
      </c>
      <c r="G1108" s="107">
        <v>1810</v>
      </c>
      <c r="H1108" s="105" t="s">
        <v>2020</v>
      </c>
      <c r="I1108" s="105" t="s">
        <v>298</v>
      </c>
      <c r="J1108" s="107" t="s">
        <v>293</v>
      </c>
      <c r="K1108" s="105">
        <v>92011828</v>
      </c>
      <c r="L1108" s="105" t="s">
        <v>2949</v>
      </c>
      <c r="M1108" s="105" t="s">
        <v>2955</v>
      </c>
      <c r="N1108" s="105" t="s">
        <v>1799</v>
      </c>
      <c r="O1108" s="108" t="s">
        <v>160</v>
      </c>
      <c r="P1108" s="109" t="s">
        <v>1872</v>
      </c>
      <c r="Q1108" s="110">
        <v>45374</v>
      </c>
      <c r="R1108" s="110"/>
      <c r="S1108" s="110">
        <v>45376</v>
      </c>
      <c r="T1108" s="110"/>
      <c r="U1108" s="111" t="s">
        <v>2023</v>
      </c>
      <c r="V1108" s="111" t="s">
        <v>2103</v>
      </c>
      <c r="W1108" s="112"/>
      <c r="X1108" s="113"/>
      <c r="Y1108" s="114" t="s">
        <v>285</v>
      </c>
      <c r="Z1108" s="115">
        <v>36.89</v>
      </c>
      <c r="AA1108" s="116">
        <v>40</v>
      </c>
      <c r="AB1108" s="117">
        <f t="shared" si="153"/>
        <v>1475.6</v>
      </c>
      <c r="AC1108" s="117">
        <f t="shared" si="154"/>
        <v>11.5414054</v>
      </c>
      <c r="AD1108" s="118">
        <v>40</v>
      </c>
      <c r="AE1108" s="117">
        <f t="shared" si="155"/>
        <v>1475.6</v>
      </c>
      <c r="AF1108" s="117">
        <f t="shared" si="156"/>
        <v>11.5414054</v>
      </c>
      <c r="AG1108" s="119">
        <f t="shared" si="157"/>
        <v>0</v>
      </c>
      <c r="AH1108" s="120">
        <f t="shared" si="158"/>
        <v>0</v>
      </c>
      <c r="AI1108" s="121">
        <f t="shared" si="159"/>
        <v>0</v>
      </c>
      <c r="AJ1108" s="122" t="str">
        <f>+C1108</f>
        <v>VIETNAM</v>
      </c>
      <c r="AK1108" s="122" t="str">
        <f>IF(ISNA(VLOOKUP(postponeList!D1108,[1]Sheet!$A$2:$B$12,2,FALSE))," ",(VLOOKUP(postponeList!D1108,[1]Sheet!$A$2:$B$12,2,FALSE)))</f>
        <v>PMMA</v>
      </c>
      <c r="AL1108" s="122" t="str">
        <f>IF(ISNA(VLOOKUP(E1108,[1]Sheet!$G$2:$H$40,2,FALSE))," ",VLOOKUP(E1108,[1]Sheet!$G$2:$H$40,2,FALSE))</f>
        <v>PEWVN</v>
      </c>
      <c r="AM1108" s="122" t="str">
        <f>IF(ISNA(VLOOKUP(G1108,[1]Sheet!$K$2:$L$159,2,FALSE))," ",(VLOOKUP(G1108,[1]Sheet!$K$2:$L$159,2,FALSE)))</f>
        <v>PLSVN-HCM</v>
      </c>
      <c r="AN1108" s="122" t="str">
        <f>IF(ISNA(VLOOKUP(I1108&amp;C1108,[1]Sheet!$D$2:$E$228,2,FALSE))," ",VLOOKUP(I1108&amp;C1108,[1]Sheet!$D$2:$E$228,2,FALSE))</f>
        <v>Gary, Aota (PEW), Adachi (PAC)</v>
      </c>
      <c r="AO1108" s="122" t="str">
        <f>+I1108&amp;C1108</f>
        <v>PANVIETNAM</v>
      </c>
      <c r="AP1108" s="122" t="str">
        <f>C1108&amp;D1108&amp;E1108&amp;G1108&amp;I1108&amp;O1108</f>
        <v>VIETNAM3120018051810PANMAR</v>
      </c>
      <c r="AQ1108" s="122" t="str">
        <f>B1108&amp;D1108&amp;N1108</f>
        <v xml:space="preserve">SOUTH EAST ASIA31200CF </v>
      </c>
      <c r="AR1108" s="123" t="str">
        <f>+D1108&amp;J1108</f>
        <v>31200SE</v>
      </c>
      <c r="AS1108" s="124" t="str">
        <f t="shared" si="160"/>
        <v>Ves</v>
      </c>
      <c r="AT1108" s="125" t="str">
        <f t="shared" si="161"/>
        <v>F-56NCLTBNBVV</v>
      </c>
      <c r="AU1108" s="125" t="e">
        <f>IF(NOT(AT1108=""),VLOOKUP(AT1108,[1]PSI_Category!A:B,2,0),"")</f>
        <v>#N/A</v>
      </c>
      <c r="AV1108" s="125" t="s">
        <v>1800</v>
      </c>
      <c r="AW1108" s="125" t="s">
        <v>1800</v>
      </c>
      <c r="AX1108" s="125" t="s">
        <v>1800</v>
      </c>
    </row>
    <row r="1109" spans="1:50" s="133" customFormat="1" ht="11.4" customHeight="1" x14ac:dyDescent="0.3">
      <c r="A1109" s="103"/>
      <c r="B1109" s="104" t="s">
        <v>1866</v>
      </c>
      <c r="C1109" s="105" t="s">
        <v>2018</v>
      </c>
      <c r="D1109" s="106">
        <v>31200</v>
      </c>
      <c r="E1109" s="107">
        <v>1805</v>
      </c>
      <c r="F1109" s="105" t="s">
        <v>2019</v>
      </c>
      <c r="G1109" s="107">
        <v>1810</v>
      </c>
      <c r="H1109" s="105" t="s">
        <v>2020</v>
      </c>
      <c r="I1109" s="105" t="s">
        <v>298</v>
      </c>
      <c r="J1109" s="107" t="s">
        <v>293</v>
      </c>
      <c r="K1109" s="105">
        <v>92011828</v>
      </c>
      <c r="L1109" s="105" t="s">
        <v>2949</v>
      </c>
      <c r="M1109" s="105" t="s">
        <v>2022</v>
      </c>
      <c r="N1109" s="105" t="s">
        <v>1799</v>
      </c>
      <c r="O1109" s="108" t="s">
        <v>160</v>
      </c>
      <c r="P1109" s="109" t="s">
        <v>1872</v>
      </c>
      <c r="Q1109" s="110">
        <v>45374</v>
      </c>
      <c r="R1109" s="110"/>
      <c r="S1109" s="110">
        <v>45376</v>
      </c>
      <c r="T1109" s="110"/>
      <c r="U1109" s="111" t="s">
        <v>2023</v>
      </c>
      <c r="V1109" s="111" t="s">
        <v>2103</v>
      </c>
      <c r="W1109" s="112"/>
      <c r="X1109" s="113"/>
      <c r="Y1109" s="114" t="s">
        <v>285</v>
      </c>
      <c r="Z1109" s="115">
        <v>210.06</v>
      </c>
      <c r="AA1109" s="116">
        <v>15</v>
      </c>
      <c r="AB1109" s="117">
        <f t="shared" si="153"/>
        <v>3150.9</v>
      </c>
      <c r="AC1109" s="117">
        <f t="shared" si="154"/>
        <v>24.644764350000003</v>
      </c>
      <c r="AD1109" s="118">
        <v>15</v>
      </c>
      <c r="AE1109" s="117">
        <f t="shared" si="155"/>
        <v>3150.9</v>
      </c>
      <c r="AF1109" s="117">
        <f t="shared" si="156"/>
        <v>24.644764350000003</v>
      </c>
      <c r="AG1109" s="119">
        <f t="shared" si="157"/>
        <v>0</v>
      </c>
      <c r="AH1109" s="120">
        <f t="shared" si="158"/>
        <v>0</v>
      </c>
      <c r="AI1109" s="121">
        <f t="shared" si="159"/>
        <v>0</v>
      </c>
      <c r="AJ1109" s="122" t="str">
        <f>+C1109</f>
        <v>VIETNAM</v>
      </c>
      <c r="AK1109" s="122" t="str">
        <f>IF(ISNA(VLOOKUP(postponeList!D1109,[1]Sheet!$A$2:$B$12,2,FALSE))," ",(VLOOKUP(postponeList!D1109,[1]Sheet!$A$2:$B$12,2,FALSE)))</f>
        <v>PMMA</v>
      </c>
      <c r="AL1109" s="122" t="str">
        <f>IF(ISNA(VLOOKUP(E1109,[1]Sheet!$G$2:$H$40,2,FALSE))," ",VLOOKUP(E1109,[1]Sheet!$G$2:$H$40,2,FALSE))</f>
        <v>PEWVN</v>
      </c>
      <c r="AM1109" s="122" t="str">
        <f>IF(ISNA(VLOOKUP(G1109,[1]Sheet!$K$2:$L$159,2,FALSE))," ",(VLOOKUP(G1109,[1]Sheet!$K$2:$L$159,2,FALSE)))</f>
        <v>PLSVN-HCM</v>
      </c>
      <c r="AN1109" s="122" t="str">
        <f>IF(ISNA(VLOOKUP(I1109&amp;C1109,[1]Sheet!$D$2:$E$228,2,FALSE))," ",VLOOKUP(I1109&amp;C1109,[1]Sheet!$D$2:$E$228,2,FALSE))</f>
        <v>Gary, Aota (PEW), Adachi (PAC)</v>
      </c>
      <c r="AO1109" s="122" t="str">
        <f>+I1109&amp;C1109</f>
        <v>PANVIETNAM</v>
      </c>
      <c r="AP1109" s="122" t="str">
        <f>C1109&amp;D1109&amp;E1109&amp;G1109&amp;I1109&amp;O1109</f>
        <v>VIETNAM3120018051810PANMAR</v>
      </c>
      <c r="AQ1109" s="122" t="str">
        <f>B1109&amp;D1109&amp;N1109</f>
        <v xml:space="preserve">SOUTH EAST ASIA31200CF </v>
      </c>
      <c r="AR1109" s="123" t="str">
        <f>+D1109&amp;J1109</f>
        <v>31200SE</v>
      </c>
      <c r="AS1109" s="124" t="str">
        <f t="shared" si="160"/>
        <v>Ves</v>
      </c>
      <c r="AT1109" s="125" t="str">
        <f t="shared" si="161"/>
        <v>F-60DGNTBKVV</v>
      </c>
      <c r="AU1109" s="125" t="str">
        <f>IF(NOT(AT1109=""),VLOOKUP(AT1109,[1]PSI_Category!A:B,2,0),"")</f>
        <v>C/F</v>
      </c>
      <c r="AV1109" s="125" t="s">
        <v>1800</v>
      </c>
      <c r="AW1109" s="125" t="s">
        <v>1800</v>
      </c>
      <c r="AX1109" s="125" t="s">
        <v>1800</v>
      </c>
    </row>
    <row r="1110" spans="1:50" s="133" customFormat="1" ht="11.4" customHeight="1" x14ac:dyDescent="0.3">
      <c r="A1110" s="103"/>
      <c r="B1110" s="104" t="s">
        <v>1866</v>
      </c>
      <c r="C1110" s="105" t="s">
        <v>2018</v>
      </c>
      <c r="D1110" s="106">
        <v>31200</v>
      </c>
      <c r="E1110" s="107">
        <v>1805</v>
      </c>
      <c r="F1110" s="105" t="s">
        <v>2019</v>
      </c>
      <c r="G1110" s="107">
        <v>1810</v>
      </c>
      <c r="H1110" s="105" t="s">
        <v>2020</v>
      </c>
      <c r="I1110" s="105" t="s">
        <v>298</v>
      </c>
      <c r="J1110" s="107" t="s">
        <v>293</v>
      </c>
      <c r="K1110" s="105">
        <v>92011828</v>
      </c>
      <c r="L1110" s="105" t="s">
        <v>2949</v>
      </c>
      <c r="M1110" s="105" t="s">
        <v>2026</v>
      </c>
      <c r="N1110" s="105" t="s">
        <v>1799</v>
      </c>
      <c r="O1110" s="108" t="s">
        <v>160</v>
      </c>
      <c r="P1110" s="109" t="s">
        <v>1872</v>
      </c>
      <c r="Q1110" s="110">
        <v>45374</v>
      </c>
      <c r="R1110" s="110"/>
      <c r="S1110" s="110">
        <v>45376</v>
      </c>
      <c r="T1110" s="110"/>
      <c r="U1110" s="111" t="s">
        <v>2023</v>
      </c>
      <c r="V1110" s="111" t="s">
        <v>2103</v>
      </c>
      <c r="W1110" s="112"/>
      <c r="X1110" s="113"/>
      <c r="Y1110" s="114" t="s">
        <v>285</v>
      </c>
      <c r="Z1110" s="115">
        <v>163.58000000000001</v>
      </c>
      <c r="AA1110" s="116">
        <v>30</v>
      </c>
      <c r="AB1110" s="117">
        <f t="shared" si="153"/>
        <v>4907.4000000000005</v>
      </c>
      <c r="AC1110" s="117">
        <f t="shared" si="154"/>
        <v>38.383229100000001</v>
      </c>
      <c r="AD1110" s="118">
        <v>30</v>
      </c>
      <c r="AE1110" s="117">
        <f t="shared" si="155"/>
        <v>4907.4000000000005</v>
      </c>
      <c r="AF1110" s="117">
        <f t="shared" si="156"/>
        <v>38.383229100000001</v>
      </c>
      <c r="AG1110" s="119">
        <f t="shared" si="157"/>
        <v>0</v>
      </c>
      <c r="AH1110" s="120">
        <f t="shared" si="158"/>
        <v>0</v>
      </c>
      <c r="AI1110" s="121">
        <f t="shared" si="159"/>
        <v>0</v>
      </c>
      <c r="AJ1110" s="122" t="str">
        <f>+C1110</f>
        <v>VIETNAM</v>
      </c>
      <c r="AK1110" s="122" t="str">
        <f>IF(ISNA(VLOOKUP(postponeList!D1110,[1]Sheet!$A$2:$B$12,2,FALSE))," ",(VLOOKUP(postponeList!D1110,[1]Sheet!$A$2:$B$12,2,FALSE)))</f>
        <v>PMMA</v>
      </c>
      <c r="AL1110" s="122" t="str">
        <f>IF(ISNA(VLOOKUP(E1110,[1]Sheet!$G$2:$H$40,2,FALSE))," ",VLOOKUP(E1110,[1]Sheet!$G$2:$H$40,2,FALSE))</f>
        <v>PEWVN</v>
      </c>
      <c r="AM1110" s="122" t="str">
        <f>IF(ISNA(VLOOKUP(G1110,[1]Sheet!$K$2:$L$159,2,FALSE))," ",(VLOOKUP(G1110,[1]Sheet!$K$2:$L$159,2,FALSE)))</f>
        <v>PLSVN-HCM</v>
      </c>
      <c r="AN1110" s="122" t="str">
        <f>IF(ISNA(VLOOKUP(I1110&amp;C1110,[1]Sheet!$D$2:$E$228,2,FALSE))," ",VLOOKUP(I1110&amp;C1110,[1]Sheet!$D$2:$E$228,2,FALSE))</f>
        <v>Gary, Aota (PEW), Adachi (PAC)</v>
      </c>
      <c r="AO1110" s="122" t="str">
        <f>+I1110&amp;C1110</f>
        <v>PANVIETNAM</v>
      </c>
      <c r="AP1110" s="122" t="str">
        <f>C1110&amp;D1110&amp;E1110&amp;G1110&amp;I1110&amp;O1110</f>
        <v>VIETNAM3120018051810PANMAR</v>
      </c>
      <c r="AQ1110" s="122" t="str">
        <f>B1110&amp;D1110&amp;N1110</f>
        <v xml:space="preserve">SOUTH EAST ASIA31200CF </v>
      </c>
      <c r="AR1110" s="123" t="str">
        <f>+D1110&amp;J1110</f>
        <v>31200SE</v>
      </c>
      <c r="AS1110" s="124" t="str">
        <f t="shared" si="160"/>
        <v>Ves</v>
      </c>
      <c r="AT1110" s="125" t="str">
        <f t="shared" si="161"/>
        <v>F-60DHNTBKVV</v>
      </c>
      <c r="AU1110" s="125" t="str">
        <f>IF(NOT(AT1110=""),VLOOKUP(AT1110,[1]PSI_Category!A:B,2,0),"")</f>
        <v>C/F</v>
      </c>
      <c r="AV1110" s="125" t="s">
        <v>1800</v>
      </c>
      <c r="AW1110" s="125" t="s">
        <v>1800</v>
      </c>
      <c r="AX1110" s="125" t="s">
        <v>1800</v>
      </c>
    </row>
    <row r="1111" spans="1:50" s="133" customFormat="1" ht="11.4" customHeight="1" x14ac:dyDescent="0.3">
      <c r="A1111" s="103"/>
      <c r="B1111" s="104" t="s">
        <v>1866</v>
      </c>
      <c r="C1111" s="105" t="s">
        <v>2018</v>
      </c>
      <c r="D1111" s="106">
        <v>31200</v>
      </c>
      <c r="E1111" s="107">
        <v>1805</v>
      </c>
      <c r="F1111" s="105" t="s">
        <v>2019</v>
      </c>
      <c r="G1111" s="107">
        <v>1810</v>
      </c>
      <c r="H1111" s="105" t="s">
        <v>2020</v>
      </c>
      <c r="I1111" s="105" t="s">
        <v>298</v>
      </c>
      <c r="J1111" s="107" t="s">
        <v>293</v>
      </c>
      <c r="K1111" s="105">
        <v>92011828</v>
      </c>
      <c r="L1111" s="105" t="s">
        <v>2949</v>
      </c>
      <c r="M1111" s="105" t="s">
        <v>2034</v>
      </c>
      <c r="N1111" s="105" t="s">
        <v>1799</v>
      </c>
      <c r="O1111" s="108" t="s">
        <v>160</v>
      </c>
      <c r="P1111" s="109" t="s">
        <v>1872</v>
      </c>
      <c r="Q1111" s="110">
        <v>45374</v>
      </c>
      <c r="R1111" s="110"/>
      <c r="S1111" s="110">
        <v>45376</v>
      </c>
      <c r="T1111" s="110"/>
      <c r="U1111" s="111" t="s">
        <v>2023</v>
      </c>
      <c r="V1111" s="111" t="s">
        <v>2103</v>
      </c>
      <c r="W1111" s="112"/>
      <c r="X1111" s="113"/>
      <c r="Y1111" s="114" t="s">
        <v>285</v>
      </c>
      <c r="Z1111" s="115">
        <v>25.95</v>
      </c>
      <c r="AA1111" s="116">
        <v>80</v>
      </c>
      <c r="AB1111" s="117">
        <f t="shared" si="153"/>
        <v>2076</v>
      </c>
      <c r="AC1111" s="117">
        <f t="shared" si="154"/>
        <v>16.237434</v>
      </c>
      <c r="AD1111" s="118">
        <v>80</v>
      </c>
      <c r="AE1111" s="117">
        <f t="shared" si="155"/>
        <v>2076</v>
      </c>
      <c r="AF1111" s="117">
        <f t="shared" si="156"/>
        <v>16.237434</v>
      </c>
      <c r="AG1111" s="119">
        <f t="shared" si="157"/>
        <v>0</v>
      </c>
      <c r="AH1111" s="120">
        <f t="shared" si="158"/>
        <v>0</v>
      </c>
      <c r="AI1111" s="121">
        <f t="shared" si="159"/>
        <v>0</v>
      </c>
      <c r="AJ1111" s="122" t="str">
        <f>+C1111</f>
        <v>VIETNAM</v>
      </c>
      <c r="AK1111" s="122" t="str">
        <f>IF(ISNA(VLOOKUP(postponeList!D1111,[1]Sheet!$A$2:$B$12,2,FALSE))," ",(VLOOKUP(postponeList!D1111,[1]Sheet!$A$2:$B$12,2,FALSE)))</f>
        <v>PMMA</v>
      </c>
      <c r="AL1111" s="122" t="str">
        <f>IF(ISNA(VLOOKUP(E1111,[1]Sheet!$G$2:$H$40,2,FALSE))," ",VLOOKUP(E1111,[1]Sheet!$G$2:$H$40,2,FALSE))</f>
        <v>PEWVN</v>
      </c>
      <c r="AM1111" s="122" t="str">
        <f>IF(ISNA(VLOOKUP(G1111,[1]Sheet!$K$2:$L$159,2,FALSE))," ",(VLOOKUP(G1111,[1]Sheet!$K$2:$L$159,2,FALSE)))</f>
        <v>PLSVN-HCM</v>
      </c>
      <c r="AN1111" s="122" t="str">
        <f>IF(ISNA(VLOOKUP(I1111&amp;C1111,[1]Sheet!$D$2:$E$228,2,FALSE))," ",VLOOKUP(I1111&amp;C1111,[1]Sheet!$D$2:$E$228,2,FALSE))</f>
        <v>Gary, Aota (PEW), Adachi (PAC)</v>
      </c>
      <c r="AO1111" s="122" t="str">
        <f>+I1111&amp;C1111</f>
        <v>PANVIETNAM</v>
      </c>
      <c r="AP1111" s="122" t="str">
        <f>C1111&amp;D1111&amp;E1111&amp;G1111&amp;I1111&amp;O1111</f>
        <v>VIETNAM3120018051810PANMAR</v>
      </c>
      <c r="AQ1111" s="122" t="str">
        <f>B1111&amp;D1111&amp;N1111</f>
        <v xml:space="preserve">SOUTH EAST ASIA31200CF </v>
      </c>
      <c r="AR1111" s="123" t="str">
        <f>+D1111&amp;J1111</f>
        <v>31200SE</v>
      </c>
      <c r="AS1111" s="124" t="str">
        <f t="shared" si="160"/>
        <v>Ves</v>
      </c>
      <c r="AT1111" s="125" t="str">
        <f t="shared" si="161"/>
        <v>F-60MZ2TBKAVV</v>
      </c>
      <c r="AU1111" s="125" t="str">
        <f>IF(NOT(AT1111=""),VLOOKUP(AT1111,[1]PSI_Category!A:B,2,0),"")</f>
        <v>C/F</v>
      </c>
      <c r="AV1111" s="125" t="s">
        <v>1800</v>
      </c>
      <c r="AW1111" s="125" t="s">
        <v>1800</v>
      </c>
      <c r="AX1111" s="125" t="s">
        <v>1800</v>
      </c>
    </row>
    <row r="1112" spans="1:50" s="133" customFormat="1" ht="11.4" customHeight="1" x14ac:dyDescent="0.3">
      <c r="A1112" s="103"/>
      <c r="B1112" s="104" t="s">
        <v>1866</v>
      </c>
      <c r="C1112" s="105" t="s">
        <v>2018</v>
      </c>
      <c r="D1112" s="106">
        <v>31200</v>
      </c>
      <c r="E1112" s="107">
        <v>1805</v>
      </c>
      <c r="F1112" s="105" t="s">
        <v>2019</v>
      </c>
      <c r="G1112" s="107">
        <v>1810</v>
      </c>
      <c r="H1112" s="105" t="s">
        <v>2020</v>
      </c>
      <c r="I1112" s="105" t="s">
        <v>298</v>
      </c>
      <c r="J1112" s="107" t="s">
        <v>293</v>
      </c>
      <c r="K1112" s="105">
        <v>92011828</v>
      </c>
      <c r="L1112" s="105" t="s">
        <v>2949</v>
      </c>
      <c r="M1112" s="105" t="s">
        <v>2956</v>
      </c>
      <c r="N1112" s="105" t="s">
        <v>1799</v>
      </c>
      <c r="O1112" s="108" t="s">
        <v>160</v>
      </c>
      <c r="P1112" s="109" t="s">
        <v>1872</v>
      </c>
      <c r="Q1112" s="110">
        <v>45374</v>
      </c>
      <c r="R1112" s="110"/>
      <c r="S1112" s="110">
        <v>45376</v>
      </c>
      <c r="T1112" s="110"/>
      <c r="U1112" s="111" t="s">
        <v>2023</v>
      </c>
      <c r="V1112" s="111" t="s">
        <v>2103</v>
      </c>
      <c r="W1112" s="112"/>
      <c r="X1112" s="113"/>
      <c r="Y1112" s="114" t="s">
        <v>285</v>
      </c>
      <c r="Z1112" s="115">
        <v>25.95</v>
      </c>
      <c r="AA1112" s="116">
        <v>140</v>
      </c>
      <c r="AB1112" s="117">
        <f t="shared" si="153"/>
        <v>3633</v>
      </c>
      <c r="AC1112" s="117">
        <f t="shared" si="154"/>
        <v>28.415509499999999</v>
      </c>
      <c r="AD1112" s="118">
        <v>140</v>
      </c>
      <c r="AE1112" s="117">
        <f t="shared" si="155"/>
        <v>3633</v>
      </c>
      <c r="AF1112" s="117">
        <f t="shared" si="156"/>
        <v>28.415509499999999</v>
      </c>
      <c r="AG1112" s="119">
        <f t="shared" si="157"/>
        <v>0</v>
      </c>
      <c r="AH1112" s="120">
        <f t="shared" si="158"/>
        <v>0</v>
      </c>
      <c r="AI1112" s="121">
        <f t="shared" si="159"/>
        <v>0</v>
      </c>
      <c r="AJ1112" s="122" t="str">
        <f>+C1112</f>
        <v>VIETNAM</v>
      </c>
      <c r="AK1112" s="122" t="str">
        <f>IF(ISNA(VLOOKUP(postponeList!D1112,[1]Sheet!$A$2:$B$12,2,FALSE))," ",(VLOOKUP(postponeList!D1112,[1]Sheet!$A$2:$B$12,2,FALSE)))</f>
        <v>PMMA</v>
      </c>
      <c r="AL1112" s="122" t="str">
        <f>IF(ISNA(VLOOKUP(E1112,[1]Sheet!$G$2:$H$40,2,FALSE))," ",VLOOKUP(E1112,[1]Sheet!$G$2:$H$40,2,FALSE))</f>
        <v>PEWVN</v>
      </c>
      <c r="AM1112" s="122" t="str">
        <f>IF(ISNA(VLOOKUP(G1112,[1]Sheet!$K$2:$L$159,2,FALSE))," ",(VLOOKUP(G1112,[1]Sheet!$K$2:$L$159,2,FALSE)))</f>
        <v>PLSVN-HCM</v>
      </c>
      <c r="AN1112" s="122" t="str">
        <f>IF(ISNA(VLOOKUP(I1112&amp;C1112,[1]Sheet!$D$2:$E$228,2,FALSE))," ",VLOOKUP(I1112&amp;C1112,[1]Sheet!$D$2:$E$228,2,FALSE))</f>
        <v>Gary, Aota (PEW), Adachi (PAC)</v>
      </c>
      <c r="AO1112" s="122" t="str">
        <f>+I1112&amp;C1112</f>
        <v>PANVIETNAM</v>
      </c>
      <c r="AP1112" s="122" t="str">
        <f>C1112&amp;D1112&amp;E1112&amp;G1112&amp;I1112&amp;O1112</f>
        <v>VIETNAM3120018051810PANMAR</v>
      </c>
      <c r="AQ1112" s="122" t="str">
        <f>B1112&amp;D1112&amp;N1112</f>
        <v xml:space="preserve">SOUTH EAST ASIA31200CF </v>
      </c>
      <c r="AR1112" s="123" t="str">
        <f>+D1112&amp;J1112</f>
        <v>31200SE</v>
      </c>
      <c r="AS1112" s="124" t="str">
        <f t="shared" si="160"/>
        <v>Ves</v>
      </c>
      <c r="AT1112" s="125" t="str">
        <f t="shared" si="161"/>
        <v>F-60MZ2TBKBVV</v>
      </c>
      <c r="AU1112" s="125" t="str">
        <f>IF(NOT(AT1112=""),VLOOKUP(AT1112,[1]PSI_Category!A:B,2,0),"")</f>
        <v>C/F</v>
      </c>
      <c r="AV1112" s="125" t="s">
        <v>1800</v>
      </c>
      <c r="AW1112" s="125" t="s">
        <v>1800</v>
      </c>
      <c r="AX1112" s="125" t="s">
        <v>1800</v>
      </c>
    </row>
    <row r="1113" spans="1:50" s="133" customFormat="1" ht="11.4" customHeight="1" x14ac:dyDescent="0.3">
      <c r="A1113" s="103"/>
      <c r="B1113" s="104" t="s">
        <v>1866</v>
      </c>
      <c r="C1113" s="105" t="s">
        <v>2018</v>
      </c>
      <c r="D1113" s="106">
        <v>31200</v>
      </c>
      <c r="E1113" s="107">
        <v>1805</v>
      </c>
      <c r="F1113" s="105" t="s">
        <v>2019</v>
      </c>
      <c r="G1113" s="107">
        <v>1810</v>
      </c>
      <c r="H1113" s="105" t="s">
        <v>2020</v>
      </c>
      <c r="I1113" s="105" t="s">
        <v>298</v>
      </c>
      <c r="J1113" s="107" t="s">
        <v>293</v>
      </c>
      <c r="K1113" s="105">
        <v>92011828</v>
      </c>
      <c r="L1113" s="105" t="s">
        <v>2949</v>
      </c>
      <c r="M1113" s="105" t="s">
        <v>2035</v>
      </c>
      <c r="N1113" s="105" t="s">
        <v>1799</v>
      </c>
      <c r="O1113" s="108" t="s">
        <v>160</v>
      </c>
      <c r="P1113" s="109" t="s">
        <v>1872</v>
      </c>
      <c r="Q1113" s="110">
        <v>45374</v>
      </c>
      <c r="R1113" s="110"/>
      <c r="S1113" s="110">
        <v>45376</v>
      </c>
      <c r="T1113" s="110"/>
      <c r="U1113" s="111" t="s">
        <v>2023</v>
      </c>
      <c r="V1113" s="111" t="s">
        <v>2103</v>
      </c>
      <c r="W1113" s="112"/>
      <c r="X1113" s="113"/>
      <c r="Y1113" s="114" t="s">
        <v>285</v>
      </c>
      <c r="Z1113" s="115">
        <v>25.95</v>
      </c>
      <c r="AA1113" s="116">
        <v>40</v>
      </c>
      <c r="AB1113" s="117">
        <f t="shared" si="153"/>
        <v>1038</v>
      </c>
      <c r="AC1113" s="117">
        <f t="shared" si="154"/>
        <v>8.1187170000000002</v>
      </c>
      <c r="AD1113" s="118">
        <v>40</v>
      </c>
      <c r="AE1113" s="117">
        <f t="shared" si="155"/>
        <v>1038</v>
      </c>
      <c r="AF1113" s="117">
        <f t="shared" si="156"/>
        <v>8.1187170000000002</v>
      </c>
      <c r="AG1113" s="119">
        <f t="shared" si="157"/>
        <v>0</v>
      </c>
      <c r="AH1113" s="120">
        <f t="shared" si="158"/>
        <v>0</v>
      </c>
      <c r="AI1113" s="121">
        <f t="shared" si="159"/>
        <v>0</v>
      </c>
      <c r="AJ1113" s="122" t="str">
        <f>+C1113</f>
        <v>VIETNAM</v>
      </c>
      <c r="AK1113" s="122" t="str">
        <f>IF(ISNA(VLOOKUP(postponeList!D1113,[1]Sheet!$A$2:$B$12,2,FALSE))," ",(VLOOKUP(postponeList!D1113,[1]Sheet!$A$2:$B$12,2,FALSE)))</f>
        <v>PMMA</v>
      </c>
      <c r="AL1113" s="122" t="str">
        <f>IF(ISNA(VLOOKUP(E1113,[1]Sheet!$G$2:$H$40,2,FALSE))," ",VLOOKUP(E1113,[1]Sheet!$G$2:$H$40,2,FALSE))</f>
        <v>PEWVN</v>
      </c>
      <c r="AM1113" s="122" t="str">
        <f>IF(ISNA(VLOOKUP(G1113,[1]Sheet!$K$2:$L$159,2,FALSE))," ",(VLOOKUP(G1113,[1]Sheet!$K$2:$L$159,2,FALSE)))</f>
        <v>PLSVN-HCM</v>
      </c>
      <c r="AN1113" s="122" t="str">
        <f>IF(ISNA(VLOOKUP(I1113&amp;C1113,[1]Sheet!$D$2:$E$228,2,FALSE))," ",VLOOKUP(I1113&amp;C1113,[1]Sheet!$D$2:$E$228,2,FALSE))</f>
        <v>Gary, Aota (PEW), Adachi (PAC)</v>
      </c>
      <c r="AO1113" s="122" t="str">
        <f>+I1113&amp;C1113</f>
        <v>PANVIETNAM</v>
      </c>
      <c r="AP1113" s="122" t="str">
        <f>C1113&amp;D1113&amp;E1113&amp;G1113&amp;I1113&amp;O1113</f>
        <v>VIETNAM3120018051810PANMAR</v>
      </c>
      <c r="AQ1113" s="122" t="str">
        <f>B1113&amp;D1113&amp;N1113</f>
        <v xml:space="preserve">SOUTH EAST ASIA31200CF </v>
      </c>
      <c r="AR1113" s="123" t="str">
        <f>+D1113&amp;J1113</f>
        <v>31200SE</v>
      </c>
      <c r="AS1113" s="124" t="str">
        <f t="shared" si="160"/>
        <v>Ves</v>
      </c>
      <c r="AT1113" s="125" t="str">
        <f t="shared" si="161"/>
        <v>F-60MZ2TBKDVV</v>
      </c>
      <c r="AU1113" s="125" t="str">
        <f>IF(NOT(AT1113=""),VLOOKUP(AT1113,[1]PSI_Category!A:B,2,0),"")</f>
        <v>C/F</v>
      </c>
      <c r="AV1113" s="125" t="s">
        <v>1800</v>
      </c>
      <c r="AW1113" s="125" t="s">
        <v>1800</v>
      </c>
      <c r="AX1113" s="125" t="s">
        <v>1800</v>
      </c>
    </row>
    <row r="1114" spans="1:50" s="133" customFormat="1" ht="11.4" customHeight="1" x14ac:dyDescent="0.3">
      <c r="A1114" s="103"/>
      <c r="B1114" s="104" t="s">
        <v>1866</v>
      </c>
      <c r="C1114" s="105" t="s">
        <v>2018</v>
      </c>
      <c r="D1114" s="106">
        <v>31200</v>
      </c>
      <c r="E1114" s="107">
        <v>1805</v>
      </c>
      <c r="F1114" s="105" t="s">
        <v>2019</v>
      </c>
      <c r="G1114" s="107">
        <v>1810</v>
      </c>
      <c r="H1114" s="105" t="s">
        <v>2020</v>
      </c>
      <c r="I1114" s="105" t="s">
        <v>298</v>
      </c>
      <c r="J1114" s="107" t="s">
        <v>293</v>
      </c>
      <c r="K1114" s="105">
        <v>92011828</v>
      </c>
      <c r="L1114" s="105" t="s">
        <v>2949</v>
      </c>
      <c r="M1114" s="105" t="s">
        <v>2957</v>
      </c>
      <c r="N1114" s="105" t="s">
        <v>1799</v>
      </c>
      <c r="O1114" s="108" t="s">
        <v>160</v>
      </c>
      <c r="P1114" s="109" t="s">
        <v>1872</v>
      </c>
      <c r="Q1114" s="110">
        <v>45374</v>
      </c>
      <c r="R1114" s="110"/>
      <c r="S1114" s="110">
        <v>45376</v>
      </c>
      <c r="T1114" s="110"/>
      <c r="U1114" s="111" t="s">
        <v>2023</v>
      </c>
      <c r="V1114" s="111" t="s">
        <v>2103</v>
      </c>
      <c r="W1114" s="112"/>
      <c r="X1114" s="113"/>
      <c r="Y1114" s="114" t="s">
        <v>285</v>
      </c>
      <c r="Z1114" s="115">
        <v>25.95</v>
      </c>
      <c r="AA1114" s="116">
        <v>80</v>
      </c>
      <c r="AB1114" s="117">
        <f t="shared" si="153"/>
        <v>2076</v>
      </c>
      <c r="AC1114" s="117">
        <f t="shared" si="154"/>
        <v>16.237434</v>
      </c>
      <c r="AD1114" s="118">
        <v>80</v>
      </c>
      <c r="AE1114" s="117">
        <f t="shared" si="155"/>
        <v>2076</v>
      </c>
      <c r="AF1114" s="117">
        <f t="shared" si="156"/>
        <v>16.237434</v>
      </c>
      <c r="AG1114" s="119">
        <f t="shared" si="157"/>
        <v>0</v>
      </c>
      <c r="AH1114" s="120">
        <f t="shared" si="158"/>
        <v>0</v>
      </c>
      <c r="AI1114" s="121">
        <f t="shared" si="159"/>
        <v>0</v>
      </c>
      <c r="AJ1114" s="122" t="str">
        <f>+C1114</f>
        <v>VIETNAM</v>
      </c>
      <c r="AK1114" s="122" t="str">
        <f>IF(ISNA(VLOOKUP(postponeList!D1114,[1]Sheet!$A$2:$B$12,2,FALSE))," ",(VLOOKUP(postponeList!D1114,[1]Sheet!$A$2:$B$12,2,FALSE)))</f>
        <v>PMMA</v>
      </c>
      <c r="AL1114" s="122" t="str">
        <f>IF(ISNA(VLOOKUP(E1114,[1]Sheet!$G$2:$H$40,2,FALSE))," ",VLOOKUP(E1114,[1]Sheet!$G$2:$H$40,2,FALSE))</f>
        <v>PEWVN</v>
      </c>
      <c r="AM1114" s="122" t="str">
        <f>IF(ISNA(VLOOKUP(G1114,[1]Sheet!$K$2:$L$159,2,FALSE))," ",(VLOOKUP(G1114,[1]Sheet!$K$2:$L$159,2,FALSE)))</f>
        <v>PLSVN-HCM</v>
      </c>
      <c r="AN1114" s="122" t="str">
        <f>IF(ISNA(VLOOKUP(I1114&amp;C1114,[1]Sheet!$D$2:$E$228,2,FALSE))," ",VLOOKUP(I1114&amp;C1114,[1]Sheet!$D$2:$E$228,2,FALSE))</f>
        <v>Gary, Aota (PEW), Adachi (PAC)</v>
      </c>
      <c r="AO1114" s="122" t="str">
        <f>+I1114&amp;C1114</f>
        <v>PANVIETNAM</v>
      </c>
      <c r="AP1114" s="122" t="str">
        <f>C1114&amp;D1114&amp;E1114&amp;G1114&amp;I1114&amp;O1114</f>
        <v>VIETNAM3120018051810PANMAR</v>
      </c>
      <c r="AQ1114" s="122" t="str">
        <f>B1114&amp;D1114&amp;N1114</f>
        <v xml:space="preserve">SOUTH EAST ASIA31200CF </v>
      </c>
      <c r="AR1114" s="123" t="str">
        <f>+D1114&amp;J1114</f>
        <v>31200SE</v>
      </c>
      <c r="AS1114" s="124" t="str">
        <f t="shared" si="160"/>
        <v>Ves</v>
      </c>
      <c r="AT1114" s="125" t="str">
        <f t="shared" si="161"/>
        <v>F-60MZ2TBKFVV</v>
      </c>
      <c r="AU1114" s="125" t="str">
        <f>IF(NOT(AT1114=""),VLOOKUP(AT1114,[1]PSI_Category!A:B,2,0),"")</f>
        <v>C/F</v>
      </c>
      <c r="AV1114" s="125" t="s">
        <v>1800</v>
      </c>
      <c r="AW1114" s="125" t="s">
        <v>1800</v>
      </c>
      <c r="AX1114" s="125" t="s">
        <v>1800</v>
      </c>
    </row>
    <row r="1115" spans="1:50" s="133" customFormat="1" ht="11.4" customHeight="1" x14ac:dyDescent="0.3">
      <c r="A1115" s="103"/>
      <c r="B1115" s="104" t="s">
        <v>1866</v>
      </c>
      <c r="C1115" s="105" t="s">
        <v>2018</v>
      </c>
      <c r="D1115" s="106">
        <v>31200</v>
      </c>
      <c r="E1115" s="107">
        <v>1805</v>
      </c>
      <c r="F1115" s="105" t="s">
        <v>2019</v>
      </c>
      <c r="G1115" s="107">
        <v>1810</v>
      </c>
      <c r="H1115" s="105" t="s">
        <v>2020</v>
      </c>
      <c r="I1115" s="105" t="s">
        <v>298</v>
      </c>
      <c r="J1115" s="107" t="s">
        <v>293</v>
      </c>
      <c r="K1115" s="105">
        <v>92011829</v>
      </c>
      <c r="L1115" s="105" t="s">
        <v>2958</v>
      </c>
      <c r="M1115" s="105" t="s">
        <v>2941</v>
      </c>
      <c r="N1115" s="105" t="s">
        <v>1886</v>
      </c>
      <c r="O1115" s="108" t="s">
        <v>160</v>
      </c>
      <c r="P1115" s="109" t="s">
        <v>1872</v>
      </c>
      <c r="Q1115" s="110">
        <v>45374</v>
      </c>
      <c r="R1115" s="110"/>
      <c r="S1115" s="110">
        <v>45376</v>
      </c>
      <c r="T1115" s="110"/>
      <c r="U1115" s="111" t="s">
        <v>2023</v>
      </c>
      <c r="V1115" s="111" t="s">
        <v>2103</v>
      </c>
      <c r="W1115" s="112"/>
      <c r="X1115" s="113"/>
      <c r="Y1115" s="114" t="s">
        <v>285</v>
      </c>
      <c r="Z1115" s="115">
        <v>62.18</v>
      </c>
      <c r="AA1115" s="116">
        <v>30</v>
      </c>
      <c r="AB1115" s="117">
        <f t="shared" si="153"/>
        <v>1865.4</v>
      </c>
      <c r="AC1115" s="117">
        <f t="shared" si="154"/>
        <v>14.590226100000002</v>
      </c>
      <c r="AD1115" s="118">
        <v>30</v>
      </c>
      <c r="AE1115" s="117">
        <f t="shared" si="155"/>
        <v>1865.4</v>
      </c>
      <c r="AF1115" s="117">
        <f t="shared" si="156"/>
        <v>14.590226100000002</v>
      </c>
      <c r="AG1115" s="119">
        <f t="shared" si="157"/>
        <v>0</v>
      </c>
      <c r="AH1115" s="120">
        <f t="shared" si="158"/>
        <v>0</v>
      </c>
      <c r="AI1115" s="121">
        <f t="shared" si="159"/>
        <v>0</v>
      </c>
      <c r="AJ1115" s="122" t="str">
        <f>+C1115</f>
        <v>VIETNAM</v>
      </c>
      <c r="AK1115" s="122" t="str">
        <f>IF(ISNA(VLOOKUP(postponeList!D1115,[1]Sheet!$A$2:$B$12,2,FALSE))," ",(VLOOKUP(postponeList!D1115,[1]Sheet!$A$2:$B$12,2,FALSE)))</f>
        <v>PMMA</v>
      </c>
      <c r="AL1115" s="122" t="str">
        <f>IF(ISNA(VLOOKUP(E1115,[1]Sheet!$G$2:$H$40,2,FALSE))," ",VLOOKUP(E1115,[1]Sheet!$G$2:$H$40,2,FALSE))</f>
        <v>PEWVN</v>
      </c>
      <c r="AM1115" s="122" t="str">
        <f>IF(ISNA(VLOOKUP(G1115,[1]Sheet!$K$2:$L$159,2,FALSE))," ",(VLOOKUP(G1115,[1]Sheet!$K$2:$L$159,2,FALSE)))</f>
        <v>PLSVN-HCM</v>
      </c>
      <c r="AN1115" s="122" t="str">
        <f>IF(ISNA(VLOOKUP(I1115&amp;C1115,[1]Sheet!$D$2:$E$228,2,FALSE))," ",VLOOKUP(I1115&amp;C1115,[1]Sheet!$D$2:$E$228,2,FALSE))</f>
        <v>Gary, Aota (PEW), Adachi (PAC)</v>
      </c>
      <c r="AO1115" s="122" t="str">
        <f>+I1115&amp;C1115</f>
        <v>PANVIETNAM</v>
      </c>
      <c r="AP1115" s="122" t="str">
        <f>C1115&amp;D1115&amp;E1115&amp;G1115&amp;I1115&amp;O1115</f>
        <v>VIETNAM3120018051810PANMAR</v>
      </c>
      <c r="AQ1115" s="122" t="str">
        <f>B1115&amp;D1115&amp;N1115</f>
        <v xml:space="preserve">SOUTH EAST ASIA31200LF </v>
      </c>
      <c r="AR1115" s="123" t="str">
        <f>+D1115&amp;J1115</f>
        <v>31200SE</v>
      </c>
      <c r="AS1115" s="124" t="str">
        <f t="shared" si="160"/>
        <v>Ves</v>
      </c>
      <c r="AT1115" s="125" t="str">
        <f t="shared" si="161"/>
        <v>F-308NHTBBKBV</v>
      </c>
      <c r="AU1115" s="125" t="str">
        <f>IF(NOT(AT1115=""),VLOOKUP(AT1115,[1]PSI_Category!A:B,2,0),"")</f>
        <v>L/F</v>
      </c>
      <c r="AV1115" s="125" t="s">
        <v>1778</v>
      </c>
      <c r="AW1115" s="125" t="s">
        <v>1887</v>
      </c>
      <c r="AX1115" s="125" t="s">
        <v>1887</v>
      </c>
    </row>
    <row r="1116" spans="1:50" s="133" customFormat="1" ht="11.4" customHeight="1" x14ac:dyDescent="0.3">
      <c r="A1116" s="103"/>
      <c r="B1116" s="104" t="s">
        <v>1866</v>
      </c>
      <c r="C1116" s="105" t="s">
        <v>2018</v>
      </c>
      <c r="D1116" s="106">
        <v>31200</v>
      </c>
      <c r="E1116" s="107">
        <v>1805</v>
      </c>
      <c r="F1116" s="105" t="s">
        <v>2019</v>
      </c>
      <c r="G1116" s="107">
        <v>1810</v>
      </c>
      <c r="H1116" s="105" t="s">
        <v>2020</v>
      </c>
      <c r="I1116" s="105" t="s">
        <v>298</v>
      </c>
      <c r="J1116" s="107" t="s">
        <v>293</v>
      </c>
      <c r="K1116" s="105">
        <v>92011829</v>
      </c>
      <c r="L1116" s="105" t="s">
        <v>2958</v>
      </c>
      <c r="M1116" s="105" t="s">
        <v>2942</v>
      </c>
      <c r="N1116" s="105" t="s">
        <v>1886</v>
      </c>
      <c r="O1116" s="108" t="s">
        <v>160</v>
      </c>
      <c r="P1116" s="109" t="s">
        <v>1872</v>
      </c>
      <c r="Q1116" s="110">
        <v>45374</v>
      </c>
      <c r="R1116" s="110"/>
      <c r="S1116" s="110">
        <v>45376</v>
      </c>
      <c r="T1116" s="110"/>
      <c r="U1116" s="111" t="s">
        <v>2023</v>
      </c>
      <c r="V1116" s="111" t="s">
        <v>2103</v>
      </c>
      <c r="W1116" s="112"/>
      <c r="X1116" s="113"/>
      <c r="Y1116" s="114" t="s">
        <v>285</v>
      </c>
      <c r="Z1116" s="115">
        <v>62.18</v>
      </c>
      <c r="AA1116" s="116">
        <v>20</v>
      </c>
      <c r="AB1116" s="117">
        <f t="shared" si="153"/>
        <v>1243.5999999999999</v>
      </c>
      <c r="AC1116" s="117">
        <f t="shared" si="154"/>
        <v>9.7268173999999998</v>
      </c>
      <c r="AD1116" s="118">
        <v>20</v>
      </c>
      <c r="AE1116" s="117">
        <f t="shared" si="155"/>
        <v>1243.5999999999999</v>
      </c>
      <c r="AF1116" s="117">
        <f t="shared" si="156"/>
        <v>9.7268173999999998</v>
      </c>
      <c r="AG1116" s="119">
        <f t="shared" si="157"/>
        <v>0</v>
      </c>
      <c r="AH1116" s="120">
        <f t="shared" si="158"/>
        <v>0</v>
      </c>
      <c r="AI1116" s="121">
        <f t="shared" si="159"/>
        <v>0</v>
      </c>
      <c r="AJ1116" s="122" t="str">
        <f>+C1116</f>
        <v>VIETNAM</v>
      </c>
      <c r="AK1116" s="122" t="str">
        <f>IF(ISNA(VLOOKUP(postponeList!D1116,[1]Sheet!$A$2:$B$12,2,FALSE))," ",(VLOOKUP(postponeList!D1116,[1]Sheet!$A$2:$B$12,2,FALSE)))</f>
        <v>PMMA</v>
      </c>
      <c r="AL1116" s="122" t="str">
        <f>IF(ISNA(VLOOKUP(E1116,[1]Sheet!$G$2:$H$40,2,FALSE))," ",VLOOKUP(E1116,[1]Sheet!$G$2:$H$40,2,FALSE))</f>
        <v>PEWVN</v>
      </c>
      <c r="AM1116" s="122" t="str">
        <f>IF(ISNA(VLOOKUP(G1116,[1]Sheet!$K$2:$L$159,2,FALSE))," ",(VLOOKUP(G1116,[1]Sheet!$K$2:$L$159,2,FALSE)))</f>
        <v>PLSVN-HCM</v>
      </c>
      <c r="AN1116" s="122" t="str">
        <f>IF(ISNA(VLOOKUP(I1116&amp;C1116,[1]Sheet!$D$2:$E$228,2,FALSE))," ",VLOOKUP(I1116&amp;C1116,[1]Sheet!$D$2:$E$228,2,FALSE))</f>
        <v>Gary, Aota (PEW), Adachi (PAC)</v>
      </c>
      <c r="AO1116" s="122" t="str">
        <f>+I1116&amp;C1116</f>
        <v>PANVIETNAM</v>
      </c>
      <c r="AP1116" s="122" t="str">
        <f>C1116&amp;D1116&amp;E1116&amp;G1116&amp;I1116&amp;O1116</f>
        <v>VIETNAM3120018051810PANMAR</v>
      </c>
      <c r="AQ1116" s="122" t="str">
        <f>B1116&amp;D1116&amp;N1116</f>
        <v xml:space="preserve">SOUTH EAST ASIA31200LF </v>
      </c>
      <c r="AR1116" s="123" t="str">
        <f>+D1116&amp;J1116</f>
        <v>31200SE</v>
      </c>
      <c r="AS1116" s="124" t="str">
        <f t="shared" si="160"/>
        <v>Ves</v>
      </c>
      <c r="AT1116" s="125" t="str">
        <f t="shared" si="161"/>
        <v>F-308NHTBPKBV</v>
      </c>
      <c r="AU1116" s="125" t="str">
        <f>IF(NOT(AT1116=""),VLOOKUP(AT1116,[1]PSI_Category!A:B,2,0),"")</f>
        <v>L/F</v>
      </c>
      <c r="AV1116" s="125" t="s">
        <v>1778</v>
      </c>
      <c r="AW1116" s="125" t="s">
        <v>1887</v>
      </c>
      <c r="AX1116" s="125" t="s">
        <v>1887</v>
      </c>
    </row>
    <row r="1117" spans="1:50" s="133" customFormat="1" ht="11.4" customHeight="1" x14ac:dyDescent="0.3">
      <c r="A1117" s="103"/>
      <c r="B1117" s="104" t="s">
        <v>1866</v>
      </c>
      <c r="C1117" s="105" t="s">
        <v>2018</v>
      </c>
      <c r="D1117" s="106">
        <v>31200</v>
      </c>
      <c r="E1117" s="107">
        <v>1805</v>
      </c>
      <c r="F1117" s="105" t="s">
        <v>2019</v>
      </c>
      <c r="G1117" s="107">
        <v>1810</v>
      </c>
      <c r="H1117" s="105" t="s">
        <v>2020</v>
      </c>
      <c r="I1117" s="105" t="s">
        <v>298</v>
      </c>
      <c r="J1117" s="107" t="s">
        <v>293</v>
      </c>
      <c r="K1117" s="105">
        <v>92011829</v>
      </c>
      <c r="L1117" s="105" t="s">
        <v>2958</v>
      </c>
      <c r="M1117" s="105" t="s">
        <v>2950</v>
      </c>
      <c r="N1117" s="105" t="s">
        <v>1782</v>
      </c>
      <c r="O1117" s="108" t="s">
        <v>160</v>
      </c>
      <c r="P1117" s="109" t="s">
        <v>1872</v>
      </c>
      <c r="Q1117" s="110">
        <v>45374</v>
      </c>
      <c r="R1117" s="110"/>
      <c r="S1117" s="110">
        <v>45376</v>
      </c>
      <c r="T1117" s="110"/>
      <c r="U1117" s="111" t="s">
        <v>2023</v>
      </c>
      <c r="V1117" s="111" t="s">
        <v>2103</v>
      </c>
      <c r="W1117" s="112"/>
      <c r="X1117" s="113"/>
      <c r="Y1117" s="114" t="s">
        <v>285</v>
      </c>
      <c r="Z1117" s="115">
        <v>23.54</v>
      </c>
      <c r="AA1117" s="116">
        <v>15</v>
      </c>
      <c r="AB1117" s="117">
        <f t="shared" si="153"/>
        <v>353.09999999999997</v>
      </c>
      <c r="AC1117" s="117">
        <f t="shared" si="154"/>
        <v>2.7617716499999996</v>
      </c>
      <c r="AD1117" s="118">
        <v>15</v>
      </c>
      <c r="AE1117" s="117">
        <f t="shared" si="155"/>
        <v>353.09999999999997</v>
      </c>
      <c r="AF1117" s="117">
        <f t="shared" si="156"/>
        <v>2.7617716499999996</v>
      </c>
      <c r="AG1117" s="119">
        <f t="shared" si="157"/>
        <v>0</v>
      </c>
      <c r="AH1117" s="120">
        <f t="shared" si="158"/>
        <v>0</v>
      </c>
      <c r="AI1117" s="121">
        <f t="shared" si="159"/>
        <v>0</v>
      </c>
      <c r="AJ1117" s="122" t="str">
        <f>+C1117</f>
        <v>VIETNAM</v>
      </c>
      <c r="AK1117" s="122" t="str">
        <f>IF(ISNA(VLOOKUP(postponeList!D1117,[1]Sheet!$A$2:$B$12,2,FALSE))," ",(VLOOKUP(postponeList!D1117,[1]Sheet!$A$2:$B$12,2,FALSE)))</f>
        <v>PMMA</v>
      </c>
      <c r="AL1117" s="122" t="str">
        <f>IF(ISNA(VLOOKUP(E1117,[1]Sheet!$G$2:$H$40,2,FALSE))," ",VLOOKUP(E1117,[1]Sheet!$G$2:$H$40,2,FALSE))</f>
        <v>PEWVN</v>
      </c>
      <c r="AM1117" s="122" t="str">
        <f>IF(ISNA(VLOOKUP(G1117,[1]Sheet!$K$2:$L$159,2,FALSE))," ",(VLOOKUP(G1117,[1]Sheet!$K$2:$L$159,2,FALSE)))</f>
        <v>PLSVN-HCM</v>
      </c>
      <c r="AN1117" s="122" t="str">
        <f>IF(ISNA(VLOOKUP(I1117&amp;C1117,[1]Sheet!$D$2:$E$228,2,FALSE))," ",VLOOKUP(I1117&amp;C1117,[1]Sheet!$D$2:$E$228,2,FALSE))</f>
        <v>Gary, Aota (PEW), Adachi (PAC)</v>
      </c>
      <c r="AO1117" s="122" t="str">
        <f>+I1117&amp;C1117</f>
        <v>PANVIETNAM</v>
      </c>
      <c r="AP1117" s="122" t="str">
        <f>C1117&amp;D1117&amp;E1117&amp;G1117&amp;I1117&amp;O1117</f>
        <v>VIETNAM3120018051810PANMAR</v>
      </c>
      <c r="AQ1117" s="122" t="str">
        <f>B1117&amp;D1117&amp;N1117</f>
        <v xml:space="preserve">SOUTH EAST ASIA31200DF </v>
      </c>
      <c r="AR1117" s="123" t="str">
        <f>+D1117&amp;J1117</f>
        <v>31200SE</v>
      </c>
      <c r="AS1117" s="124" t="str">
        <f t="shared" si="160"/>
        <v>Ves</v>
      </c>
      <c r="AT1117" s="125" t="str">
        <f t="shared" si="161"/>
        <v>F-400CNBAKBV</v>
      </c>
      <c r="AU1117" s="125" t="str">
        <f>IF(NOT(AT1117=""),VLOOKUP(AT1117,[1]PSI_Category!A:B,2,0),"")</f>
        <v>D/F</v>
      </c>
      <c r="AV1117" s="125" t="s">
        <v>1778</v>
      </c>
      <c r="AW1117" s="125" t="s">
        <v>1783</v>
      </c>
      <c r="AX1117" s="125" t="s">
        <v>1783</v>
      </c>
    </row>
    <row r="1118" spans="1:50" s="103" customFormat="1" ht="11.4" customHeight="1" x14ac:dyDescent="0.3">
      <c r="B1118" s="104" t="s">
        <v>1866</v>
      </c>
      <c r="C1118" s="105" t="s">
        <v>2018</v>
      </c>
      <c r="D1118" s="106">
        <v>31200</v>
      </c>
      <c r="E1118" s="107">
        <v>1805</v>
      </c>
      <c r="F1118" s="105" t="s">
        <v>2019</v>
      </c>
      <c r="G1118" s="107">
        <v>1810</v>
      </c>
      <c r="H1118" s="105" t="s">
        <v>2020</v>
      </c>
      <c r="I1118" s="105" t="s">
        <v>298</v>
      </c>
      <c r="J1118" s="107" t="s">
        <v>293</v>
      </c>
      <c r="K1118" s="105">
        <v>92011829</v>
      </c>
      <c r="L1118" s="105" t="s">
        <v>2958</v>
      </c>
      <c r="M1118" s="105" t="s">
        <v>2959</v>
      </c>
      <c r="N1118" s="105" t="s">
        <v>1782</v>
      </c>
      <c r="O1118" s="108" t="s">
        <v>160</v>
      </c>
      <c r="P1118" s="109" t="s">
        <v>1872</v>
      </c>
      <c r="Q1118" s="110">
        <v>45374</v>
      </c>
      <c r="R1118" s="110"/>
      <c r="S1118" s="110">
        <v>45376</v>
      </c>
      <c r="T1118" s="110"/>
      <c r="U1118" s="111" t="s">
        <v>2023</v>
      </c>
      <c r="V1118" s="111" t="s">
        <v>2103</v>
      </c>
      <c r="W1118" s="112"/>
      <c r="X1118" s="113"/>
      <c r="Y1118" s="114" t="s">
        <v>285</v>
      </c>
      <c r="Z1118" s="115">
        <v>23.54</v>
      </c>
      <c r="AA1118" s="116">
        <v>20</v>
      </c>
      <c r="AB1118" s="117">
        <f t="shared" si="153"/>
        <v>470.79999999999995</v>
      </c>
      <c r="AC1118" s="117">
        <f t="shared" si="154"/>
        <v>3.6823622</v>
      </c>
      <c r="AD1118" s="118">
        <v>20</v>
      </c>
      <c r="AE1118" s="117">
        <f t="shared" si="155"/>
        <v>470.79999999999995</v>
      </c>
      <c r="AF1118" s="117">
        <f t="shared" si="156"/>
        <v>3.6823622</v>
      </c>
      <c r="AG1118" s="119">
        <f t="shared" si="157"/>
        <v>0</v>
      </c>
      <c r="AH1118" s="120">
        <f t="shared" si="158"/>
        <v>0</v>
      </c>
      <c r="AI1118" s="121">
        <f t="shared" si="159"/>
        <v>0</v>
      </c>
      <c r="AJ1118" s="122" t="str">
        <f>+C1118</f>
        <v>VIETNAM</v>
      </c>
      <c r="AK1118" s="122" t="str">
        <f>IF(ISNA(VLOOKUP(postponeList!D1118,[1]Sheet!$A$2:$B$12,2,FALSE))," ",(VLOOKUP(postponeList!D1118,[1]Sheet!$A$2:$B$12,2,FALSE)))</f>
        <v>PMMA</v>
      </c>
      <c r="AL1118" s="122" t="str">
        <f>IF(ISNA(VLOOKUP(E1118,[1]Sheet!$G$2:$H$40,2,FALSE))," ",VLOOKUP(E1118,[1]Sheet!$G$2:$H$40,2,FALSE))</f>
        <v>PEWVN</v>
      </c>
      <c r="AM1118" s="122" t="str">
        <f>IF(ISNA(VLOOKUP(G1118,[1]Sheet!$K$2:$L$159,2,FALSE))," ",(VLOOKUP(G1118,[1]Sheet!$K$2:$L$159,2,FALSE)))</f>
        <v>PLSVN-HCM</v>
      </c>
      <c r="AN1118" s="122" t="str">
        <f>IF(ISNA(VLOOKUP(I1118&amp;C1118,[1]Sheet!$D$2:$E$228,2,FALSE))," ",VLOOKUP(I1118&amp;C1118,[1]Sheet!$D$2:$E$228,2,FALSE))</f>
        <v>Gary, Aota (PEW), Adachi (PAC)</v>
      </c>
      <c r="AO1118" s="122" t="str">
        <f>+I1118&amp;C1118</f>
        <v>PANVIETNAM</v>
      </c>
      <c r="AP1118" s="122" t="str">
        <f>C1118&amp;D1118&amp;E1118&amp;G1118&amp;I1118&amp;O1118</f>
        <v>VIETNAM3120018051810PANMAR</v>
      </c>
      <c r="AQ1118" s="122" t="str">
        <f>B1118&amp;D1118&amp;N1118</f>
        <v xml:space="preserve">SOUTH EAST ASIA31200DF </v>
      </c>
      <c r="AR1118" s="123" t="str">
        <f>+D1118&amp;J1118</f>
        <v>31200SE</v>
      </c>
      <c r="AS1118" s="124" t="str">
        <f t="shared" si="160"/>
        <v>Ves</v>
      </c>
      <c r="AT1118" s="125" t="str">
        <f t="shared" si="161"/>
        <v>F-400CNBCKBV</v>
      </c>
      <c r="AU1118" s="125" t="str">
        <f>IF(NOT(AT1118=""),VLOOKUP(AT1118,[1]PSI_Category!A:B,2,0),"")</f>
        <v>D/F</v>
      </c>
      <c r="AV1118" s="125" t="s">
        <v>1778</v>
      </c>
      <c r="AW1118" s="125" t="s">
        <v>1783</v>
      </c>
      <c r="AX1118" s="125" t="s">
        <v>1783</v>
      </c>
    </row>
    <row r="1119" spans="1:50" s="103" customFormat="1" ht="11.4" customHeight="1" x14ac:dyDescent="0.3">
      <c r="B1119" s="104" t="s">
        <v>1866</v>
      </c>
      <c r="C1119" s="105" t="s">
        <v>2018</v>
      </c>
      <c r="D1119" s="106">
        <v>31200</v>
      </c>
      <c r="E1119" s="107">
        <v>1805</v>
      </c>
      <c r="F1119" s="105" t="s">
        <v>2019</v>
      </c>
      <c r="G1119" s="107">
        <v>1810</v>
      </c>
      <c r="H1119" s="105" t="s">
        <v>2020</v>
      </c>
      <c r="I1119" s="105" t="s">
        <v>298</v>
      </c>
      <c r="J1119" s="107" t="s">
        <v>293</v>
      </c>
      <c r="K1119" s="105">
        <v>92011829</v>
      </c>
      <c r="L1119" s="105" t="s">
        <v>2958</v>
      </c>
      <c r="M1119" s="105" t="s">
        <v>2030</v>
      </c>
      <c r="N1119" s="105" t="s">
        <v>1886</v>
      </c>
      <c r="O1119" s="108" t="s">
        <v>160</v>
      </c>
      <c r="P1119" s="109" t="s">
        <v>1872</v>
      </c>
      <c r="Q1119" s="110">
        <v>45374</v>
      </c>
      <c r="R1119" s="110"/>
      <c r="S1119" s="110">
        <v>45376</v>
      </c>
      <c r="T1119" s="110"/>
      <c r="U1119" s="111" t="s">
        <v>2023</v>
      </c>
      <c r="V1119" s="111" t="s">
        <v>2103</v>
      </c>
      <c r="W1119" s="112"/>
      <c r="X1119" s="113"/>
      <c r="Y1119" s="114" t="s">
        <v>285</v>
      </c>
      <c r="Z1119" s="115">
        <v>66</v>
      </c>
      <c r="AA1119" s="116">
        <v>20</v>
      </c>
      <c r="AB1119" s="117">
        <f t="shared" si="153"/>
        <v>1320</v>
      </c>
      <c r="AC1119" s="117">
        <f t="shared" si="154"/>
        <v>10.324380000000001</v>
      </c>
      <c r="AD1119" s="118">
        <v>20</v>
      </c>
      <c r="AE1119" s="117">
        <f t="shared" si="155"/>
        <v>1320</v>
      </c>
      <c r="AF1119" s="117">
        <f t="shared" si="156"/>
        <v>10.324380000000001</v>
      </c>
      <c r="AG1119" s="119">
        <f t="shared" si="157"/>
        <v>0</v>
      </c>
      <c r="AH1119" s="120">
        <f t="shared" si="158"/>
        <v>0</v>
      </c>
      <c r="AI1119" s="121">
        <f t="shared" si="159"/>
        <v>0</v>
      </c>
      <c r="AJ1119" s="122" t="str">
        <f>+C1119</f>
        <v>VIETNAM</v>
      </c>
      <c r="AK1119" s="122" t="str">
        <f>IF(ISNA(VLOOKUP(postponeList!D1119,[1]Sheet!$A$2:$B$12,2,FALSE))," ",(VLOOKUP(postponeList!D1119,[1]Sheet!$A$2:$B$12,2,FALSE)))</f>
        <v>PMMA</v>
      </c>
      <c r="AL1119" s="122" t="str">
        <f>IF(ISNA(VLOOKUP(E1119,[1]Sheet!$G$2:$H$40,2,FALSE))," ",VLOOKUP(E1119,[1]Sheet!$G$2:$H$40,2,FALSE))</f>
        <v>PEWVN</v>
      </c>
      <c r="AM1119" s="122" t="str">
        <f>IF(ISNA(VLOOKUP(G1119,[1]Sheet!$K$2:$L$159,2,FALSE))," ",(VLOOKUP(G1119,[1]Sheet!$K$2:$L$159,2,FALSE)))</f>
        <v>PLSVN-HCM</v>
      </c>
      <c r="AN1119" s="122" t="str">
        <f>IF(ISNA(VLOOKUP(I1119&amp;C1119,[1]Sheet!$D$2:$E$228,2,FALSE))," ",VLOOKUP(I1119&amp;C1119,[1]Sheet!$D$2:$E$228,2,FALSE))</f>
        <v>Gary, Aota (PEW), Adachi (PAC)</v>
      </c>
      <c r="AO1119" s="122" t="str">
        <f>+I1119&amp;C1119</f>
        <v>PANVIETNAM</v>
      </c>
      <c r="AP1119" s="122" t="str">
        <f>C1119&amp;D1119&amp;E1119&amp;G1119&amp;I1119&amp;O1119</f>
        <v>VIETNAM3120018051810PANMAR</v>
      </c>
      <c r="AQ1119" s="122" t="str">
        <f>B1119&amp;D1119&amp;N1119</f>
        <v xml:space="preserve">SOUTH EAST ASIA31200LF </v>
      </c>
      <c r="AR1119" s="123" t="str">
        <f>+D1119&amp;J1119</f>
        <v>31200SE</v>
      </c>
      <c r="AS1119" s="124" t="str">
        <f t="shared" si="160"/>
        <v>Ves</v>
      </c>
      <c r="AT1119" s="125" t="str">
        <f t="shared" si="161"/>
        <v>F-409KNBAKBV</v>
      </c>
      <c r="AU1119" s="125" t="str">
        <f>IF(NOT(AT1119=""),VLOOKUP(AT1119,[1]PSI_Category!A:B,2,0),"")</f>
        <v>L/F</v>
      </c>
      <c r="AV1119" s="125" t="s">
        <v>1778</v>
      </c>
      <c r="AW1119" s="125" t="s">
        <v>1887</v>
      </c>
      <c r="AX1119" s="125" t="s">
        <v>1887</v>
      </c>
    </row>
    <row r="1120" spans="1:50" s="103" customFormat="1" ht="11.4" customHeight="1" x14ac:dyDescent="0.3">
      <c r="B1120" s="104" t="s">
        <v>1866</v>
      </c>
      <c r="C1120" s="105" t="s">
        <v>2018</v>
      </c>
      <c r="D1120" s="106">
        <v>31200</v>
      </c>
      <c r="E1120" s="107">
        <v>1805</v>
      </c>
      <c r="F1120" s="105" t="s">
        <v>2019</v>
      </c>
      <c r="G1120" s="107">
        <v>1810</v>
      </c>
      <c r="H1120" s="105" t="s">
        <v>2020</v>
      </c>
      <c r="I1120" s="105" t="s">
        <v>298</v>
      </c>
      <c r="J1120" s="107" t="s">
        <v>293</v>
      </c>
      <c r="K1120" s="105">
        <v>92011829</v>
      </c>
      <c r="L1120" s="105" t="s">
        <v>2958</v>
      </c>
      <c r="M1120" s="105" t="s">
        <v>2960</v>
      </c>
      <c r="N1120" s="105" t="s">
        <v>1886</v>
      </c>
      <c r="O1120" s="108" t="s">
        <v>160</v>
      </c>
      <c r="P1120" s="109" t="s">
        <v>1872</v>
      </c>
      <c r="Q1120" s="110">
        <v>45374</v>
      </c>
      <c r="R1120" s="110"/>
      <c r="S1120" s="110">
        <v>45376</v>
      </c>
      <c r="T1120" s="110"/>
      <c r="U1120" s="111" t="s">
        <v>2023</v>
      </c>
      <c r="V1120" s="111" t="s">
        <v>2103</v>
      </c>
      <c r="W1120" s="112"/>
      <c r="X1120" s="113"/>
      <c r="Y1120" s="114" t="s">
        <v>285</v>
      </c>
      <c r="Z1120" s="115">
        <v>66</v>
      </c>
      <c r="AA1120" s="116">
        <v>20</v>
      </c>
      <c r="AB1120" s="117">
        <f t="shared" si="153"/>
        <v>1320</v>
      </c>
      <c r="AC1120" s="117">
        <f t="shared" si="154"/>
        <v>10.324380000000001</v>
      </c>
      <c r="AD1120" s="118">
        <v>20</v>
      </c>
      <c r="AE1120" s="117">
        <f t="shared" si="155"/>
        <v>1320</v>
      </c>
      <c r="AF1120" s="117">
        <f t="shared" si="156"/>
        <v>10.324380000000001</v>
      </c>
      <c r="AG1120" s="119">
        <f t="shared" si="157"/>
        <v>0</v>
      </c>
      <c r="AH1120" s="120">
        <f t="shared" si="158"/>
        <v>0</v>
      </c>
      <c r="AI1120" s="121">
        <f t="shared" si="159"/>
        <v>0</v>
      </c>
      <c r="AJ1120" s="122" t="str">
        <f>+C1120</f>
        <v>VIETNAM</v>
      </c>
      <c r="AK1120" s="122" t="str">
        <f>IF(ISNA(VLOOKUP(postponeList!D1120,[1]Sheet!$A$2:$B$12,2,FALSE))," ",(VLOOKUP(postponeList!D1120,[1]Sheet!$A$2:$B$12,2,FALSE)))</f>
        <v>PMMA</v>
      </c>
      <c r="AL1120" s="122" t="str">
        <f>IF(ISNA(VLOOKUP(E1120,[1]Sheet!$G$2:$H$40,2,FALSE))," ",VLOOKUP(E1120,[1]Sheet!$G$2:$H$40,2,FALSE))</f>
        <v>PEWVN</v>
      </c>
      <c r="AM1120" s="122" t="str">
        <f>IF(ISNA(VLOOKUP(G1120,[1]Sheet!$K$2:$L$159,2,FALSE))," ",(VLOOKUP(G1120,[1]Sheet!$K$2:$L$159,2,FALSE)))</f>
        <v>PLSVN-HCM</v>
      </c>
      <c r="AN1120" s="122" t="str">
        <f>IF(ISNA(VLOOKUP(I1120&amp;C1120,[1]Sheet!$D$2:$E$228,2,FALSE))," ",VLOOKUP(I1120&amp;C1120,[1]Sheet!$D$2:$E$228,2,FALSE))</f>
        <v>Gary, Aota (PEW), Adachi (PAC)</v>
      </c>
      <c r="AO1120" s="122" t="str">
        <f>+I1120&amp;C1120</f>
        <v>PANVIETNAM</v>
      </c>
      <c r="AP1120" s="122" t="str">
        <f>C1120&amp;D1120&amp;E1120&amp;G1120&amp;I1120&amp;O1120</f>
        <v>VIETNAM3120018051810PANMAR</v>
      </c>
      <c r="AQ1120" s="122" t="str">
        <f>B1120&amp;D1120&amp;N1120</f>
        <v xml:space="preserve">SOUTH EAST ASIA31200LF </v>
      </c>
      <c r="AR1120" s="123" t="str">
        <f>+D1120&amp;J1120</f>
        <v>31200SE</v>
      </c>
      <c r="AS1120" s="124" t="str">
        <f t="shared" si="160"/>
        <v>Ves</v>
      </c>
      <c r="AT1120" s="125" t="str">
        <f t="shared" si="161"/>
        <v>F-409KNBCKBV</v>
      </c>
      <c r="AU1120" s="125" t="str">
        <f>IF(NOT(AT1120=""),VLOOKUP(AT1120,[1]PSI_Category!A:B,2,0),"")</f>
        <v>L/F</v>
      </c>
      <c r="AV1120" s="125" t="s">
        <v>1778</v>
      </c>
      <c r="AW1120" s="125" t="s">
        <v>1887</v>
      </c>
      <c r="AX1120" s="125" t="s">
        <v>1887</v>
      </c>
    </row>
    <row r="1121" spans="2:50" s="103" customFormat="1" ht="11.4" customHeight="1" x14ac:dyDescent="0.3">
      <c r="B1121" s="104" t="s">
        <v>1866</v>
      </c>
      <c r="C1121" s="105" t="s">
        <v>2018</v>
      </c>
      <c r="D1121" s="106">
        <v>31200</v>
      </c>
      <c r="E1121" s="107">
        <v>1805</v>
      </c>
      <c r="F1121" s="105" t="s">
        <v>2019</v>
      </c>
      <c r="G1121" s="107">
        <v>1810</v>
      </c>
      <c r="H1121" s="105" t="s">
        <v>2020</v>
      </c>
      <c r="I1121" s="105" t="s">
        <v>298</v>
      </c>
      <c r="J1121" s="107" t="s">
        <v>293</v>
      </c>
      <c r="K1121" s="105">
        <v>92011829</v>
      </c>
      <c r="L1121" s="105" t="s">
        <v>2958</v>
      </c>
      <c r="M1121" s="105" t="s">
        <v>2951</v>
      </c>
      <c r="N1121" s="105" t="s">
        <v>1886</v>
      </c>
      <c r="O1121" s="108" t="s">
        <v>160</v>
      </c>
      <c r="P1121" s="109" t="s">
        <v>1872</v>
      </c>
      <c r="Q1121" s="110">
        <v>45374</v>
      </c>
      <c r="R1121" s="110"/>
      <c r="S1121" s="110">
        <v>45376</v>
      </c>
      <c r="T1121" s="110"/>
      <c r="U1121" s="111" t="s">
        <v>2023</v>
      </c>
      <c r="V1121" s="111" t="s">
        <v>2103</v>
      </c>
      <c r="W1121" s="112"/>
      <c r="X1121" s="113"/>
      <c r="Y1121" s="114" t="s">
        <v>285</v>
      </c>
      <c r="Z1121" s="115">
        <v>66</v>
      </c>
      <c r="AA1121" s="116">
        <v>20</v>
      </c>
      <c r="AB1121" s="117">
        <f t="shared" si="153"/>
        <v>1320</v>
      </c>
      <c r="AC1121" s="117">
        <f t="shared" si="154"/>
        <v>10.324380000000001</v>
      </c>
      <c r="AD1121" s="118">
        <v>20</v>
      </c>
      <c r="AE1121" s="117">
        <f t="shared" si="155"/>
        <v>1320</v>
      </c>
      <c r="AF1121" s="117">
        <f t="shared" si="156"/>
        <v>10.324380000000001</v>
      </c>
      <c r="AG1121" s="119">
        <f t="shared" si="157"/>
        <v>0</v>
      </c>
      <c r="AH1121" s="120">
        <f t="shared" si="158"/>
        <v>0</v>
      </c>
      <c r="AI1121" s="121">
        <f t="shared" si="159"/>
        <v>0</v>
      </c>
      <c r="AJ1121" s="122" t="str">
        <f>+C1121</f>
        <v>VIETNAM</v>
      </c>
      <c r="AK1121" s="122" t="str">
        <f>IF(ISNA(VLOOKUP(postponeList!D1121,[1]Sheet!$A$2:$B$12,2,FALSE))," ",(VLOOKUP(postponeList!D1121,[1]Sheet!$A$2:$B$12,2,FALSE)))</f>
        <v>PMMA</v>
      </c>
      <c r="AL1121" s="122" t="str">
        <f>IF(ISNA(VLOOKUP(E1121,[1]Sheet!$G$2:$H$40,2,FALSE))," ",VLOOKUP(E1121,[1]Sheet!$G$2:$H$40,2,FALSE))</f>
        <v>PEWVN</v>
      </c>
      <c r="AM1121" s="122" t="str">
        <f>IF(ISNA(VLOOKUP(G1121,[1]Sheet!$K$2:$L$159,2,FALSE))," ",(VLOOKUP(G1121,[1]Sheet!$K$2:$L$159,2,FALSE)))</f>
        <v>PLSVN-HCM</v>
      </c>
      <c r="AN1121" s="122" t="str">
        <f>IF(ISNA(VLOOKUP(I1121&amp;C1121,[1]Sheet!$D$2:$E$228,2,FALSE))," ",VLOOKUP(I1121&amp;C1121,[1]Sheet!$D$2:$E$228,2,FALSE))</f>
        <v>Gary, Aota (PEW), Adachi (PAC)</v>
      </c>
      <c r="AO1121" s="122" t="str">
        <f>+I1121&amp;C1121</f>
        <v>PANVIETNAM</v>
      </c>
      <c r="AP1121" s="122" t="str">
        <f>C1121&amp;D1121&amp;E1121&amp;G1121&amp;I1121&amp;O1121</f>
        <v>VIETNAM3120018051810PANMAR</v>
      </c>
      <c r="AQ1121" s="122" t="str">
        <f>B1121&amp;D1121&amp;N1121</f>
        <v xml:space="preserve">SOUTH EAST ASIA31200LF </v>
      </c>
      <c r="AR1121" s="123" t="str">
        <f>+D1121&amp;J1121</f>
        <v>31200SE</v>
      </c>
      <c r="AS1121" s="124" t="str">
        <f t="shared" si="160"/>
        <v>Ves</v>
      </c>
      <c r="AT1121" s="125" t="str">
        <f t="shared" si="161"/>
        <v>F-409KNBRKBV</v>
      </c>
      <c r="AU1121" s="125" t="str">
        <f>IF(NOT(AT1121=""),VLOOKUP(AT1121,[1]PSI_Category!A:B,2,0),"")</f>
        <v>L/F</v>
      </c>
      <c r="AV1121" s="125" t="s">
        <v>1778</v>
      </c>
      <c r="AW1121" s="125" t="s">
        <v>1887</v>
      </c>
      <c r="AX1121" s="125" t="s">
        <v>1887</v>
      </c>
    </row>
    <row r="1122" spans="2:50" s="103" customFormat="1" ht="11.4" customHeight="1" x14ac:dyDescent="0.3">
      <c r="B1122" s="104" t="s">
        <v>1866</v>
      </c>
      <c r="C1122" s="105" t="s">
        <v>2018</v>
      </c>
      <c r="D1122" s="106">
        <v>31200</v>
      </c>
      <c r="E1122" s="107">
        <v>1805</v>
      </c>
      <c r="F1122" s="105" t="s">
        <v>2019</v>
      </c>
      <c r="G1122" s="107">
        <v>1810</v>
      </c>
      <c r="H1122" s="105" t="s">
        <v>2020</v>
      </c>
      <c r="I1122" s="105" t="s">
        <v>298</v>
      </c>
      <c r="J1122" s="107" t="s">
        <v>293</v>
      </c>
      <c r="K1122" s="105">
        <v>92011829</v>
      </c>
      <c r="L1122" s="105" t="s">
        <v>2958</v>
      </c>
      <c r="M1122" s="105" t="s">
        <v>2031</v>
      </c>
      <c r="N1122" s="105" t="s">
        <v>1789</v>
      </c>
      <c r="O1122" s="108" t="s">
        <v>160</v>
      </c>
      <c r="P1122" s="109" t="s">
        <v>1872</v>
      </c>
      <c r="Q1122" s="110">
        <v>45374</v>
      </c>
      <c r="R1122" s="110"/>
      <c r="S1122" s="110">
        <v>45376</v>
      </c>
      <c r="T1122" s="110"/>
      <c r="U1122" s="111" t="s">
        <v>2023</v>
      </c>
      <c r="V1122" s="111" t="s">
        <v>2103</v>
      </c>
      <c r="W1122" s="112"/>
      <c r="X1122" s="113"/>
      <c r="Y1122" s="114" t="s">
        <v>285</v>
      </c>
      <c r="Z1122" s="115">
        <v>45.76</v>
      </c>
      <c r="AA1122" s="116">
        <v>30</v>
      </c>
      <c r="AB1122" s="117">
        <f t="shared" si="153"/>
        <v>1372.8</v>
      </c>
      <c r="AC1122" s="117">
        <f t="shared" si="154"/>
        <v>10.7373552</v>
      </c>
      <c r="AD1122" s="118">
        <v>30</v>
      </c>
      <c r="AE1122" s="117">
        <f t="shared" si="155"/>
        <v>1372.8</v>
      </c>
      <c r="AF1122" s="117">
        <f t="shared" si="156"/>
        <v>10.7373552</v>
      </c>
      <c r="AG1122" s="119">
        <f t="shared" si="157"/>
        <v>0</v>
      </c>
      <c r="AH1122" s="120">
        <f t="shared" si="158"/>
        <v>0</v>
      </c>
      <c r="AI1122" s="121">
        <f t="shared" si="159"/>
        <v>0</v>
      </c>
      <c r="AJ1122" s="122" t="str">
        <f>+C1122</f>
        <v>VIETNAM</v>
      </c>
      <c r="AK1122" s="122" t="str">
        <f>IF(ISNA(VLOOKUP(postponeList!D1122,[1]Sheet!$A$2:$B$12,2,FALSE))," ",(VLOOKUP(postponeList!D1122,[1]Sheet!$A$2:$B$12,2,FALSE)))</f>
        <v>PMMA</v>
      </c>
      <c r="AL1122" s="122" t="str">
        <f>IF(ISNA(VLOOKUP(E1122,[1]Sheet!$G$2:$H$40,2,FALSE))," ",VLOOKUP(E1122,[1]Sheet!$G$2:$H$40,2,FALSE))</f>
        <v>PEWVN</v>
      </c>
      <c r="AM1122" s="122" t="str">
        <f>IF(ISNA(VLOOKUP(G1122,[1]Sheet!$K$2:$L$159,2,FALSE))," ",(VLOOKUP(G1122,[1]Sheet!$K$2:$L$159,2,FALSE)))</f>
        <v>PLSVN-HCM</v>
      </c>
      <c r="AN1122" s="122" t="str">
        <f>IF(ISNA(VLOOKUP(I1122&amp;C1122,[1]Sheet!$D$2:$E$228,2,FALSE))," ",VLOOKUP(I1122&amp;C1122,[1]Sheet!$D$2:$E$228,2,FALSE))</f>
        <v>Gary, Aota (PEW), Adachi (PAC)</v>
      </c>
      <c r="AO1122" s="122" t="str">
        <f>+I1122&amp;C1122</f>
        <v>PANVIETNAM</v>
      </c>
      <c r="AP1122" s="122" t="str">
        <f>C1122&amp;D1122&amp;E1122&amp;G1122&amp;I1122&amp;O1122</f>
        <v>VIETNAM3120018051810PANMAR</v>
      </c>
      <c r="AQ1122" s="122" t="str">
        <f>B1122&amp;D1122&amp;N1122</f>
        <v xml:space="preserve">SOUTH EAST ASIA31200WF </v>
      </c>
      <c r="AR1122" s="123" t="str">
        <f>+D1122&amp;J1122</f>
        <v>31200SE</v>
      </c>
      <c r="AS1122" s="124" t="str">
        <f t="shared" si="160"/>
        <v>Ves</v>
      </c>
      <c r="AT1122" s="125" t="str">
        <f t="shared" si="161"/>
        <v>F-409MNBAKBV</v>
      </c>
      <c r="AU1122" s="125" t="str">
        <f>IF(NOT(AT1122=""),VLOOKUP(AT1122,[1]PSI_Category!A:B,2,0),"")</f>
        <v>W/F</v>
      </c>
      <c r="AV1122" s="125" t="s">
        <v>1778</v>
      </c>
      <c r="AW1122" s="125" t="s">
        <v>1790</v>
      </c>
      <c r="AX1122" s="125" t="s">
        <v>1790</v>
      </c>
    </row>
    <row r="1123" spans="2:50" s="103" customFormat="1" ht="11.4" customHeight="1" x14ac:dyDescent="0.3">
      <c r="B1123" s="104" t="s">
        <v>1866</v>
      </c>
      <c r="C1123" s="105" t="s">
        <v>2018</v>
      </c>
      <c r="D1123" s="106">
        <v>31200</v>
      </c>
      <c r="E1123" s="107">
        <v>1805</v>
      </c>
      <c r="F1123" s="105" t="s">
        <v>2019</v>
      </c>
      <c r="G1123" s="107">
        <v>1810</v>
      </c>
      <c r="H1123" s="105" t="s">
        <v>2020</v>
      </c>
      <c r="I1123" s="105" t="s">
        <v>298</v>
      </c>
      <c r="J1123" s="107" t="s">
        <v>293</v>
      </c>
      <c r="K1123" s="105">
        <v>92011829</v>
      </c>
      <c r="L1123" s="105" t="s">
        <v>2958</v>
      </c>
      <c r="M1123" s="105" t="s">
        <v>2952</v>
      </c>
      <c r="N1123" s="105" t="s">
        <v>1776</v>
      </c>
      <c r="O1123" s="108" t="s">
        <v>160</v>
      </c>
      <c r="P1123" s="109" t="s">
        <v>1872</v>
      </c>
      <c r="Q1123" s="110">
        <v>45374</v>
      </c>
      <c r="R1123" s="110"/>
      <c r="S1123" s="110">
        <v>45376</v>
      </c>
      <c r="T1123" s="110"/>
      <c r="U1123" s="111" t="s">
        <v>2023</v>
      </c>
      <c r="V1123" s="111" t="s">
        <v>2103</v>
      </c>
      <c r="W1123" s="112"/>
      <c r="X1123" s="113"/>
      <c r="Y1123" s="114" t="s">
        <v>285</v>
      </c>
      <c r="Z1123" s="115">
        <v>52.2</v>
      </c>
      <c r="AA1123" s="116">
        <v>10</v>
      </c>
      <c r="AB1123" s="117">
        <f t="shared" si="153"/>
        <v>522</v>
      </c>
      <c r="AC1123" s="117">
        <f t="shared" si="154"/>
        <v>4.0828230000000003</v>
      </c>
      <c r="AD1123" s="118">
        <v>10</v>
      </c>
      <c r="AE1123" s="117">
        <f t="shared" si="155"/>
        <v>522</v>
      </c>
      <c r="AF1123" s="117">
        <f t="shared" si="156"/>
        <v>4.0828230000000003</v>
      </c>
      <c r="AG1123" s="119">
        <f t="shared" si="157"/>
        <v>0</v>
      </c>
      <c r="AH1123" s="120">
        <f t="shared" si="158"/>
        <v>0</v>
      </c>
      <c r="AI1123" s="121">
        <f t="shared" si="159"/>
        <v>0</v>
      </c>
      <c r="AJ1123" s="122" t="str">
        <f>+C1123</f>
        <v>VIETNAM</v>
      </c>
      <c r="AK1123" s="122" t="str">
        <f>IF(ISNA(VLOOKUP(postponeList!D1123,[1]Sheet!$A$2:$B$12,2,FALSE))," ",(VLOOKUP(postponeList!D1123,[1]Sheet!$A$2:$B$12,2,FALSE)))</f>
        <v>PMMA</v>
      </c>
      <c r="AL1123" s="122" t="str">
        <f>IF(ISNA(VLOOKUP(E1123,[1]Sheet!$G$2:$H$40,2,FALSE))," ",VLOOKUP(E1123,[1]Sheet!$G$2:$H$40,2,FALSE))</f>
        <v>PEWVN</v>
      </c>
      <c r="AM1123" s="122" t="str">
        <f>IF(ISNA(VLOOKUP(G1123,[1]Sheet!$K$2:$L$159,2,FALSE))," ",(VLOOKUP(G1123,[1]Sheet!$K$2:$L$159,2,FALSE)))</f>
        <v>PLSVN-HCM</v>
      </c>
      <c r="AN1123" s="122" t="str">
        <f>IF(ISNA(VLOOKUP(I1123&amp;C1123,[1]Sheet!$D$2:$E$228,2,FALSE))," ",VLOOKUP(I1123&amp;C1123,[1]Sheet!$D$2:$E$228,2,FALSE))</f>
        <v>Gary, Aota (PEW), Adachi (PAC)</v>
      </c>
      <c r="AO1123" s="122" t="str">
        <f>+I1123&amp;C1123</f>
        <v>PANVIETNAM</v>
      </c>
      <c r="AP1123" s="122" t="str">
        <f>C1123&amp;D1123&amp;E1123&amp;G1123&amp;I1123&amp;O1123</f>
        <v>VIETNAM3120018051810PANMAR</v>
      </c>
      <c r="AQ1123" s="122" t="str">
        <f>B1123&amp;D1123&amp;N1123</f>
        <v xml:space="preserve">SOUTH EAST ASIA31200AF </v>
      </c>
      <c r="AR1123" s="123" t="str">
        <f>+D1123&amp;J1123</f>
        <v>31200SE</v>
      </c>
      <c r="AS1123" s="124" t="str">
        <f t="shared" si="160"/>
        <v>Ves</v>
      </c>
      <c r="AT1123" s="125" t="str">
        <f t="shared" si="161"/>
        <v>F-409QNBNKKV</v>
      </c>
      <c r="AU1123" s="125" t="str">
        <f>IF(NOT(AT1123=""),VLOOKUP(AT1123,[1]PSI_Category!A:B,2,0),"")</f>
        <v>A/F</v>
      </c>
      <c r="AV1123" s="125" t="s">
        <v>1778</v>
      </c>
      <c r="AW1123" s="125" t="s">
        <v>1779</v>
      </c>
      <c r="AX1123" s="125" t="s">
        <v>1779</v>
      </c>
    </row>
    <row r="1124" spans="2:50" s="103" customFormat="1" ht="11.4" customHeight="1" x14ac:dyDescent="0.3">
      <c r="B1124" s="104" t="s">
        <v>1866</v>
      </c>
      <c r="C1124" s="105" t="s">
        <v>2018</v>
      </c>
      <c r="D1124" s="106">
        <v>31200</v>
      </c>
      <c r="E1124" s="107">
        <v>1805</v>
      </c>
      <c r="F1124" s="105" t="s">
        <v>2019</v>
      </c>
      <c r="G1124" s="107">
        <v>1810</v>
      </c>
      <c r="H1124" s="105" t="s">
        <v>2020</v>
      </c>
      <c r="I1124" s="105" t="s">
        <v>298</v>
      </c>
      <c r="J1124" s="107" t="s">
        <v>293</v>
      </c>
      <c r="K1124" s="105">
        <v>92011829</v>
      </c>
      <c r="L1124" s="105" t="s">
        <v>2958</v>
      </c>
      <c r="M1124" s="105" t="s">
        <v>2953</v>
      </c>
      <c r="N1124" s="105" t="s">
        <v>1799</v>
      </c>
      <c r="O1124" s="108" t="s">
        <v>160</v>
      </c>
      <c r="P1124" s="109" t="s">
        <v>1872</v>
      </c>
      <c r="Q1124" s="110">
        <v>45374</v>
      </c>
      <c r="R1124" s="110"/>
      <c r="S1124" s="110">
        <v>45376</v>
      </c>
      <c r="T1124" s="110"/>
      <c r="U1124" s="111" t="s">
        <v>2023</v>
      </c>
      <c r="V1124" s="111" t="s">
        <v>2103</v>
      </c>
      <c r="W1124" s="112"/>
      <c r="X1124" s="113"/>
      <c r="Y1124" s="114" t="s">
        <v>285</v>
      </c>
      <c r="Z1124" s="115">
        <v>72.41</v>
      </c>
      <c r="AA1124" s="116">
        <v>50</v>
      </c>
      <c r="AB1124" s="117">
        <f t="shared" si="153"/>
        <v>3620.5</v>
      </c>
      <c r="AC1124" s="117">
        <f t="shared" si="154"/>
        <v>28.317740750000002</v>
      </c>
      <c r="AD1124" s="118">
        <v>50</v>
      </c>
      <c r="AE1124" s="117">
        <f t="shared" si="155"/>
        <v>3620.5</v>
      </c>
      <c r="AF1124" s="117">
        <f t="shared" si="156"/>
        <v>28.317740750000002</v>
      </c>
      <c r="AG1124" s="119">
        <f t="shared" si="157"/>
        <v>0</v>
      </c>
      <c r="AH1124" s="120">
        <f t="shared" si="158"/>
        <v>0</v>
      </c>
      <c r="AI1124" s="121">
        <f t="shared" si="159"/>
        <v>0</v>
      </c>
      <c r="AJ1124" s="122" t="str">
        <f>+C1124</f>
        <v>VIETNAM</v>
      </c>
      <c r="AK1124" s="122" t="str">
        <f>IF(ISNA(VLOOKUP(postponeList!D1124,[1]Sheet!$A$2:$B$12,2,FALSE))," ",(VLOOKUP(postponeList!D1124,[1]Sheet!$A$2:$B$12,2,FALSE)))</f>
        <v>PMMA</v>
      </c>
      <c r="AL1124" s="122" t="str">
        <f>IF(ISNA(VLOOKUP(E1124,[1]Sheet!$G$2:$H$40,2,FALSE))," ",VLOOKUP(E1124,[1]Sheet!$G$2:$H$40,2,FALSE))</f>
        <v>PEWVN</v>
      </c>
      <c r="AM1124" s="122" t="str">
        <f>IF(ISNA(VLOOKUP(G1124,[1]Sheet!$K$2:$L$159,2,FALSE))," ",(VLOOKUP(G1124,[1]Sheet!$K$2:$L$159,2,FALSE)))</f>
        <v>PLSVN-HCM</v>
      </c>
      <c r="AN1124" s="122" t="str">
        <f>IF(ISNA(VLOOKUP(I1124&amp;C1124,[1]Sheet!$D$2:$E$228,2,FALSE))," ",VLOOKUP(I1124&amp;C1124,[1]Sheet!$D$2:$E$228,2,FALSE))</f>
        <v>Gary, Aota (PEW), Adachi (PAC)</v>
      </c>
      <c r="AO1124" s="122" t="str">
        <f>+I1124&amp;C1124</f>
        <v>PANVIETNAM</v>
      </c>
      <c r="AP1124" s="122" t="str">
        <f>C1124&amp;D1124&amp;E1124&amp;G1124&amp;I1124&amp;O1124</f>
        <v>VIETNAM3120018051810PANMAR</v>
      </c>
      <c r="AQ1124" s="122" t="str">
        <f>B1124&amp;D1124&amp;N1124</f>
        <v xml:space="preserve">SOUTH EAST ASIA31200CF </v>
      </c>
      <c r="AR1124" s="123" t="str">
        <f>+D1124&amp;J1124</f>
        <v>31200SE</v>
      </c>
      <c r="AS1124" s="124" t="str">
        <f t="shared" si="160"/>
        <v>Ves</v>
      </c>
      <c r="AT1124" s="125" t="str">
        <f t="shared" si="161"/>
        <v>F-48CZLTBSVV</v>
      </c>
      <c r="AU1124" s="125" t="str">
        <f>IF(NOT(AT1124=""),VLOOKUP(AT1124,[1]PSI_Category!A:B,2,0),"")</f>
        <v>C/F</v>
      </c>
      <c r="AV1124" s="125" t="s">
        <v>1800</v>
      </c>
      <c r="AW1124" s="125" t="s">
        <v>1800</v>
      </c>
      <c r="AX1124" s="125" t="s">
        <v>1800</v>
      </c>
    </row>
    <row r="1125" spans="2:50" s="103" customFormat="1" ht="11.4" customHeight="1" x14ac:dyDescent="0.3">
      <c r="B1125" s="104" t="s">
        <v>1866</v>
      </c>
      <c r="C1125" s="105" t="s">
        <v>2018</v>
      </c>
      <c r="D1125" s="106">
        <v>31200</v>
      </c>
      <c r="E1125" s="107">
        <v>1805</v>
      </c>
      <c r="F1125" s="105" t="s">
        <v>2019</v>
      </c>
      <c r="G1125" s="107">
        <v>1810</v>
      </c>
      <c r="H1125" s="105" t="s">
        <v>2020</v>
      </c>
      <c r="I1125" s="105" t="s">
        <v>298</v>
      </c>
      <c r="J1125" s="107" t="s">
        <v>293</v>
      </c>
      <c r="K1125" s="105">
        <v>92011829</v>
      </c>
      <c r="L1125" s="105" t="s">
        <v>2958</v>
      </c>
      <c r="M1125" s="105" t="s">
        <v>2954</v>
      </c>
      <c r="N1125" s="105" t="s">
        <v>1799</v>
      </c>
      <c r="O1125" s="108" t="s">
        <v>160</v>
      </c>
      <c r="P1125" s="109" t="s">
        <v>1872</v>
      </c>
      <c r="Q1125" s="110">
        <v>45374</v>
      </c>
      <c r="R1125" s="110"/>
      <c r="S1125" s="110">
        <v>45376</v>
      </c>
      <c r="T1125" s="110"/>
      <c r="U1125" s="111" t="s">
        <v>2023</v>
      </c>
      <c r="V1125" s="111" t="s">
        <v>2103</v>
      </c>
      <c r="W1125" s="112"/>
      <c r="X1125" s="113"/>
      <c r="Y1125" s="114" t="s">
        <v>285</v>
      </c>
      <c r="Z1125" s="115">
        <v>175.72</v>
      </c>
      <c r="AA1125" s="116">
        <v>10</v>
      </c>
      <c r="AB1125" s="117">
        <f t="shared" si="153"/>
        <v>1757.2</v>
      </c>
      <c r="AC1125" s="117">
        <f t="shared" si="154"/>
        <v>13.7439398</v>
      </c>
      <c r="AD1125" s="118">
        <v>10</v>
      </c>
      <c r="AE1125" s="117">
        <f t="shared" si="155"/>
        <v>1757.2</v>
      </c>
      <c r="AF1125" s="117">
        <f t="shared" si="156"/>
        <v>13.7439398</v>
      </c>
      <c r="AG1125" s="119">
        <f t="shared" si="157"/>
        <v>0</v>
      </c>
      <c r="AH1125" s="120">
        <f t="shared" si="158"/>
        <v>0</v>
      </c>
      <c r="AI1125" s="121">
        <f t="shared" si="159"/>
        <v>0</v>
      </c>
      <c r="AJ1125" s="122" t="str">
        <f>+C1125</f>
        <v>VIETNAM</v>
      </c>
      <c r="AK1125" s="122" t="str">
        <f>IF(ISNA(VLOOKUP(postponeList!D1125,[1]Sheet!$A$2:$B$12,2,FALSE))," ",(VLOOKUP(postponeList!D1125,[1]Sheet!$A$2:$B$12,2,FALSE)))</f>
        <v>PMMA</v>
      </c>
      <c r="AL1125" s="122" t="str">
        <f>IF(ISNA(VLOOKUP(E1125,[1]Sheet!$G$2:$H$40,2,FALSE))," ",VLOOKUP(E1125,[1]Sheet!$G$2:$H$40,2,FALSE))</f>
        <v>PEWVN</v>
      </c>
      <c r="AM1125" s="122" t="str">
        <f>IF(ISNA(VLOOKUP(G1125,[1]Sheet!$K$2:$L$159,2,FALSE))," ",(VLOOKUP(G1125,[1]Sheet!$K$2:$L$159,2,FALSE)))</f>
        <v>PLSVN-HCM</v>
      </c>
      <c r="AN1125" s="122" t="str">
        <f>IF(ISNA(VLOOKUP(I1125&amp;C1125,[1]Sheet!$D$2:$E$228,2,FALSE))," ",VLOOKUP(I1125&amp;C1125,[1]Sheet!$D$2:$E$228,2,FALSE))</f>
        <v>Gary, Aota (PEW), Adachi (PAC)</v>
      </c>
      <c r="AO1125" s="122" t="str">
        <f>+I1125&amp;C1125</f>
        <v>PANVIETNAM</v>
      </c>
      <c r="AP1125" s="122" t="str">
        <f>C1125&amp;D1125&amp;E1125&amp;G1125&amp;I1125&amp;O1125</f>
        <v>VIETNAM3120018051810PANMAR</v>
      </c>
      <c r="AQ1125" s="122" t="str">
        <f>B1125&amp;D1125&amp;N1125</f>
        <v xml:space="preserve">SOUTH EAST ASIA31200CF </v>
      </c>
      <c r="AR1125" s="123" t="str">
        <f>+D1125&amp;J1125</f>
        <v>31200SE</v>
      </c>
      <c r="AS1125" s="124" t="str">
        <f t="shared" si="160"/>
        <v>Ves</v>
      </c>
      <c r="AT1125" s="125" t="str">
        <f t="shared" si="161"/>
        <v>F-48DGLTBKVV</v>
      </c>
      <c r="AU1125" s="125" t="str">
        <f>IF(NOT(AT1125=""),VLOOKUP(AT1125,[1]PSI_Category!A:B,2,0),"")</f>
        <v>C/F</v>
      </c>
      <c r="AV1125" s="125" t="s">
        <v>1800</v>
      </c>
      <c r="AW1125" s="125" t="s">
        <v>1800</v>
      </c>
      <c r="AX1125" s="125" t="s">
        <v>1800</v>
      </c>
    </row>
    <row r="1126" spans="2:50" s="103" customFormat="1" ht="10.95" customHeight="1" x14ac:dyDescent="0.3">
      <c r="B1126" s="104" t="s">
        <v>1866</v>
      </c>
      <c r="C1126" s="105" t="s">
        <v>2018</v>
      </c>
      <c r="D1126" s="105">
        <v>31200</v>
      </c>
      <c r="E1126" s="107">
        <v>1805</v>
      </c>
      <c r="F1126" s="105" t="s">
        <v>2019</v>
      </c>
      <c r="G1126" s="107">
        <v>1810</v>
      </c>
      <c r="H1126" s="105" t="s">
        <v>2020</v>
      </c>
      <c r="I1126" s="105" t="s">
        <v>298</v>
      </c>
      <c r="J1126" s="107" t="s">
        <v>293</v>
      </c>
      <c r="K1126" s="105">
        <v>92011829</v>
      </c>
      <c r="L1126" s="131" t="s">
        <v>2958</v>
      </c>
      <c r="M1126" s="105" t="s">
        <v>2946</v>
      </c>
      <c r="N1126" s="105" t="s">
        <v>1789</v>
      </c>
      <c r="O1126" s="108" t="s">
        <v>160</v>
      </c>
      <c r="P1126" s="109" t="s">
        <v>1872</v>
      </c>
      <c r="Q1126" s="110">
        <v>45374</v>
      </c>
      <c r="R1126" s="110"/>
      <c r="S1126" s="110">
        <v>45376</v>
      </c>
      <c r="T1126" s="110"/>
      <c r="U1126" s="111" t="s">
        <v>2023</v>
      </c>
      <c r="V1126" s="111" t="s">
        <v>2103</v>
      </c>
      <c r="W1126" s="112"/>
      <c r="X1126" s="113"/>
      <c r="Y1126" s="114" t="s">
        <v>285</v>
      </c>
      <c r="Z1126" s="115">
        <v>75.41</v>
      </c>
      <c r="AA1126" s="116">
        <v>5</v>
      </c>
      <c r="AB1126" s="117">
        <f t="shared" si="153"/>
        <v>377.04999999999995</v>
      </c>
      <c r="AC1126" s="117">
        <f t="shared" si="154"/>
        <v>2.9490965749999996</v>
      </c>
      <c r="AD1126" s="118">
        <v>5</v>
      </c>
      <c r="AE1126" s="117">
        <f t="shared" si="155"/>
        <v>377.04999999999995</v>
      </c>
      <c r="AF1126" s="117">
        <f t="shared" si="156"/>
        <v>2.9490965749999996</v>
      </c>
      <c r="AG1126" s="119">
        <f t="shared" si="157"/>
        <v>0</v>
      </c>
      <c r="AH1126" s="120">
        <f t="shared" si="158"/>
        <v>0</v>
      </c>
      <c r="AI1126" s="121">
        <f t="shared" si="159"/>
        <v>0</v>
      </c>
      <c r="AJ1126" s="122" t="str">
        <f>+C1126</f>
        <v>VIETNAM</v>
      </c>
      <c r="AK1126" s="122" t="str">
        <f>IF(ISNA(VLOOKUP(postponeList!D1126,[1]Sheet!$A$2:$B$12,2,FALSE))," ",(VLOOKUP(postponeList!D1126,[1]Sheet!$A$2:$B$12,2,FALSE)))</f>
        <v>PMMA</v>
      </c>
      <c r="AL1126" s="122" t="str">
        <f>IF(ISNA(VLOOKUP(E1126,[1]Sheet!$G$2:$H$40,2,FALSE))," ",VLOOKUP(E1126,[1]Sheet!$G$2:$H$40,2,FALSE))</f>
        <v>PEWVN</v>
      </c>
      <c r="AM1126" s="122" t="str">
        <f>IF(ISNA(VLOOKUP(G1126,[1]Sheet!$K$2:$L$159,2,FALSE))," ",(VLOOKUP(G1126,[1]Sheet!$K$2:$L$159,2,FALSE)))</f>
        <v>PLSVN-HCM</v>
      </c>
      <c r="AN1126" s="122" t="str">
        <f>IF(ISNA(VLOOKUP(I1126&amp;C1126,[1]Sheet!$D$2:$E$228,2,FALSE))," ",VLOOKUP(I1126&amp;C1126,[1]Sheet!$D$2:$E$228,2,FALSE))</f>
        <v>Gary, Aota (PEW), Adachi (PAC)</v>
      </c>
      <c r="AO1126" s="122" t="str">
        <f>+I1126&amp;C1126</f>
        <v>PANVIETNAM</v>
      </c>
      <c r="AP1126" s="122" t="str">
        <f>C1126&amp;D1126&amp;E1126&amp;G1126&amp;I1126&amp;O1126</f>
        <v>VIETNAM3120018051810PANMAR</v>
      </c>
      <c r="AQ1126" s="122" t="str">
        <f>B1126&amp;D1126&amp;N1126</f>
        <v xml:space="preserve">SOUTH EAST ASIA31200WF </v>
      </c>
      <c r="AR1126" s="123" t="str">
        <f>+D1126&amp;J1126</f>
        <v>31200SE</v>
      </c>
      <c r="AS1126" s="124" t="str">
        <f t="shared" si="160"/>
        <v>Ves</v>
      </c>
      <c r="AT1126" s="125" t="str">
        <f t="shared" si="161"/>
        <v>F-50YUZNBKKBV</v>
      </c>
      <c r="AU1126" s="125" t="str">
        <f>IF(NOT(AT1126=""),VLOOKUP(AT1126,[1]PSI_Category!A:B,2,0),"")</f>
        <v>W/F</v>
      </c>
      <c r="AV1126" s="125" t="s">
        <v>1778</v>
      </c>
      <c r="AW1126" s="125" t="s">
        <v>1790</v>
      </c>
      <c r="AX1126" s="125" t="s">
        <v>1790</v>
      </c>
    </row>
    <row r="1127" spans="2:50" s="103" customFormat="1" ht="11.4" customHeight="1" x14ac:dyDescent="0.3">
      <c r="B1127" s="104" t="s">
        <v>1866</v>
      </c>
      <c r="C1127" s="105" t="s">
        <v>2018</v>
      </c>
      <c r="D1127" s="105">
        <v>31200</v>
      </c>
      <c r="E1127" s="107">
        <v>1805</v>
      </c>
      <c r="F1127" s="105" t="s">
        <v>2019</v>
      </c>
      <c r="G1127" s="107">
        <v>1810</v>
      </c>
      <c r="H1127" s="105" t="s">
        <v>2020</v>
      </c>
      <c r="I1127" s="105" t="s">
        <v>298</v>
      </c>
      <c r="J1127" s="107" t="s">
        <v>293</v>
      </c>
      <c r="K1127" s="105">
        <v>92011829</v>
      </c>
      <c r="L1127" s="131" t="s">
        <v>2958</v>
      </c>
      <c r="M1127" s="105" t="s">
        <v>2955</v>
      </c>
      <c r="N1127" s="105" t="s">
        <v>1799</v>
      </c>
      <c r="O1127" s="108" t="s">
        <v>160</v>
      </c>
      <c r="P1127" s="109" t="s">
        <v>1872</v>
      </c>
      <c r="Q1127" s="110">
        <v>45374</v>
      </c>
      <c r="R1127" s="110"/>
      <c r="S1127" s="110">
        <v>45376</v>
      </c>
      <c r="T1127" s="110"/>
      <c r="U1127" s="111" t="s">
        <v>2023</v>
      </c>
      <c r="V1127" s="111" t="s">
        <v>2103</v>
      </c>
      <c r="W1127" s="112"/>
      <c r="X1127" s="113"/>
      <c r="Y1127" s="114" t="s">
        <v>285</v>
      </c>
      <c r="Z1127" s="115">
        <v>36.89</v>
      </c>
      <c r="AA1127" s="116">
        <v>40</v>
      </c>
      <c r="AB1127" s="117">
        <f t="shared" si="153"/>
        <v>1475.6</v>
      </c>
      <c r="AC1127" s="117">
        <f t="shared" si="154"/>
        <v>11.5414054</v>
      </c>
      <c r="AD1127" s="118">
        <v>40</v>
      </c>
      <c r="AE1127" s="117">
        <f t="shared" si="155"/>
        <v>1475.6</v>
      </c>
      <c r="AF1127" s="117">
        <f t="shared" si="156"/>
        <v>11.5414054</v>
      </c>
      <c r="AG1127" s="119">
        <f t="shared" si="157"/>
        <v>0</v>
      </c>
      <c r="AH1127" s="120">
        <f t="shared" si="158"/>
        <v>0</v>
      </c>
      <c r="AI1127" s="121">
        <f t="shared" si="159"/>
        <v>0</v>
      </c>
      <c r="AJ1127" s="122" t="str">
        <f>+C1127</f>
        <v>VIETNAM</v>
      </c>
      <c r="AK1127" s="122" t="str">
        <f>IF(ISNA(VLOOKUP(postponeList!D1127,[1]Sheet!$A$2:$B$12,2,FALSE))," ",(VLOOKUP(postponeList!D1127,[1]Sheet!$A$2:$B$12,2,FALSE)))</f>
        <v>PMMA</v>
      </c>
      <c r="AL1127" s="122" t="str">
        <f>IF(ISNA(VLOOKUP(E1127,[1]Sheet!$G$2:$H$40,2,FALSE))," ",VLOOKUP(E1127,[1]Sheet!$G$2:$H$40,2,FALSE))</f>
        <v>PEWVN</v>
      </c>
      <c r="AM1127" s="122" t="str">
        <f>IF(ISNA(VLOOKUP(G1127,[1]Sheet!$K$2:$L$159,2,FALSE))," ",(VLOOKUP(G1127,[1]Sheet!$K$2:$L$159,2,FALSE)))</f>
        <v>PLSVN-HCM</v>
      </c>
      <c r="AN1127" s="122" t="str">
        <f>IF(ISNA(VLOOKUP(I1127&amp;C1127,[1]Sheet!$D$2:$E$228,2,FALSE))," ",VLOOKUP(I1127&amp;C1127,[1]Sheet!$D$2:$E$228,2,FALSE))</f>
        <v>Gary, Aota (PEW), Adachi (PAC)</v>
      </c>
      <c r="AO1127" s="122" t="str">
        <f>+I1127&amp;C1127</f>
        <v>PANVIETNAM</v>
      </c>
      <c r="AP1127" s="122" t="str">
        <f>C1127&amp;D1127&amp;E1127&amp;G1127&amp;I1127&amp;O1127</f>
        <v>VIETNAM3120018051810PANMAR</v>
      </c>
      <c r="AQ1127" s="122" t="str">
        <f>B1127&amp;D1127&amp;N1127</f>
        <v xml:space="preserve">SOUTH EAST ASIA31200CF </v>
      </c>
      <c r="AR1127" s="123" t="str">
        <f>+D1127&amp;J1127</f>
        <v>31200SE</v>
      </c>
      <c r="AS1127" s="124" t="str">
        <f t="shared" si="160"/>
        <v>Ves</v>
      </c>
      <c r="AT1127" s="125" t="str">
        <f t="shared" si="161"/>
        <v>F-56NCLTBNBVV</v>
      </c>
      <c r="AU1127" s="125" t="e">
        <f>IF(NOT(AT1127=""),VLOOKUP(AT1127,[1]PSI_Category!A:B,2,0),"")</f>
        <v>#N/A</v>
      </c>
      <c r="AV1127" s="125" t="s">
        <v>1800</v>
      </c>
      <c r="AW1127" s="125" t="s">
        <v>1800</v>
      </c>
      <c r="AX1127" s="125" t="s">
        <v>1800</v>
      </c>
    </row>
    <row r="1128" spans="2:50" s="103" customFormat="1" ht="11.4" customHeight="1" x14ac:dyDescent="0.3">
      <c r="B1128" s="104" t="s">
        <v>1866</v>
      </c>
      <c r="C1128" s="105" t="s">
        <v>2018</v>
      </c>
      <c r="D1128" s="105">
        <v>31200</v>
      </c>
      <c r="E1128" s="107">
        <v>1805</v>
      </c>
      <c r="F1128" s="105" t="s">
        <v>2019</v>
      </c>
      <c r="G1128" s="107">
        <v>1810</v>
      </c>
      <c r="H1128" s="105" t="s">
        <v>2020</v>
      </c>
      <c r="I1128" s="105" t="s">
        <v>298</v>
      </c>
      <c r="J1128" s="107" t="s">
        <v>293</v>
      </c>
      <c r="K1128" s="105">
        <v>92011829</v>
      </c>
      <c r="L1128" s="131" t="s">
        <v>2958</v>
      </c>
      <c r="M1128" s="105" t="s">
        <v>2022</v>
      </c>
      <c r="N1128" s="105" t="s">
        <v>1799</v>
      </c>
      <c r="O1128" s="108" t="s">
        <v>160</v>
      </c>
      <c r="P1128" s="109" t="s">
        <v>1872</v>
      </c>
      <c r="Q1128" s="110">
        <v>45374</v>
      </c>
      <c r="R1128" s="110"/>
      <c r="S1128" s="110">
        <v>45376</v>
      </c>
      <c r="T1128" s="110"/>
      <c r="U1128" s="111" t="s">
        <v>2023</v>
      </c>
      <c r="V1128" s="111" t="s">
        <v>2103</v>
      </c>
      <c r="W1128" s="112"/>
      <c r="X1128" s="113"/>
      <c r="Y1128" s="114" t="s">
        <v>285</v>
      </c>
      <c r="Z1128" s="115">
        <v>210.06</v>
      </c>
      <c r="AA1128" s="116">
        <v>20</v>
      </c>
      <c r="AB1128" s="117">
        <f t="shared" si="153"/>
        <v>4201.2</v>
      </c>
      <c r="AC1128" s="117">
        <f t="shared" si="154"/>
        <v>32.859685800000001</v>
      </c>
      <c r="AD1128" s="118">
        <v>20</v>
      </c>
      <c r="AE1128" s="117">
        <f t="shared" si="155"/>
        <v>4201.2</v>
      </c>
      <c r="AF1128" s="117">
        <f t="shared" si="156"/>
        <v>32.859685800000001</v>
      </c>
      <c r="AG1128" s="119">
        <f t="shared" si="157"/>
        <v>0</v>
      </c>
      <c r="AH1128" s="120">
        <f t="shared" si="158"/>
        <v>0</v>
      </c>
      <c r="AI1128" s="121">
        <f t="shared" si="159"/>
        <v>0</v>
      </c>
      <c r="AJ1128" s="122" t="str">
        <f>+C1128</f>
        <v>VIETNAM</v>
      </c>
      <c r="AK1128" s="122" t="str">
        <f>IF(ISNA(VLOOKUP(postponeList!D1128,[1]Sheet!$A$2:$B$12,2,FALSE))," ",(VLOOKUP(postponeList!D1128,[1]Sheet!$A$2:$B$12,2,FALSE)))</f>
        <v>PMMA</v>
      </c>
      <c r="AL1128" s="122" t="str">
        <f>IF(ISNA(VLOOKUP(E1128,[1]Sheet!$G$2:$H$40,2,FALSE))," ",VLOOKUP(E1128,[1]Sheet!$G$2:$H$40,2,FALSE))</f>
        <v>PEWVN</v>
      </c>
      <c r="AM1128" s="122" t="str">
        <f>IF(ISNA(VLOOKUP(G1128,[1]Sheet!$K$2:$L$159,2,FALSE))," ",(VLOOKUP(G1128,[1]Sheet!$K$2:$L$159,2,FALSE)))</f>
        <v>PLSVN-HCM</v>
      </c>
      <c r="AN1128" s="122" t="str">
        <f>IF(ISNA(VLOOKUP(I1128&amp;C1128,[1]Sheet!$D$2:$E$228,2,FALSE))," ",VLOOKUP(I1128&amp;C1128,[1]Sheet!$D$2:$E$228,2,FALSE))</f>
        <v>Gary, Aota (PEW), Adachi (PAC)</v>
      </c>
      <c r="AO1128" s="122" t="str">
        <f>+I1128&amp;C1128</f>
        <v>PANVIETNAM</v>
      </c>
      <c r="AP1128" s="122" t="str">
        <f>C1128&amp;D1128&amp;E1128&amp;G1128&amp;I1128&amp;O1128</f>
        <v>VIETNAM3120018051810PANMAR</v>
      </c>
      <c r="AQ1128" s="122" t="str">
        <f>B1128&amp;D1128&amp;N1128</f>
        <v xml:space="preserve">SOUTH EAST ASIA31200CF </v>
      </c>
      <c r="AR1128" s="123" t="str">
        <f>+D1128&amp;J1128</f>
        <v>31200SE</v>
      </c>
      <c r="AS1128" s="124" t="str">
        <f t="shared" si="160"/>
        <v>Ves</v>
      </c>
      <c r="AT1128" s="125" t="str">
        <f t="shared" si="161"/>
        <v>F-60DGNTBKVV</v>
      </c>
      <c r="AU1128" s="125" t="str">
        <f>IF(NOT(AT1128=""),VLOOKUP(AT1128,[1]PSI_Category!A:B,2,0),"")</f>
        <v>C/F</v>
      </c>
      <c r="AV1128" s="125" t="s">
        <v>1800</v>
      </c>
      <c r="AW1128" s="125" t="s">
        <v>1800</v>
      </c>
      <c r="AX1128" s="125" t="s">
        <v>1800</v>
      </c>
    </row>
    <row r="1129" spans="2:50" s="103" customFormat="1" ht="11.4" customHeight="1" x14ac:dyDescent="0.3">
      <c r="B1129" s="104" t="s">
        <v>1866</v>
      </c>
      <c r="C1129" s="105" t="s">
        <v>2018</v>
      </c>
      <c r="D1129" s="105">
        <v>31200</v>
      </c>
      <c r="E1129" s="107">
        <v>1805</v>
      </c>
      <c r="F1129" s="105" t="s">
        <v>2019</v>
      </c>
      <c r="G1129" s="107">
        <v>1810</v>
      </c>
      <c r="H1129" s="105" t="s">
        <v>2020</v>
      </c>
      <c r="I1129" s="105" t="s">
        <v>298</v>
      </c>
      <c r="J1129" s="107" t="s">
        <v>293</v>
      </c>
      <c r="K1129" s="105">
        <v>92011829</v>
      </c>
      <c r="L1129" s="131" t="s">
        <v>2958</v>
      </c>
      <c r="M1129" s="105" t="s">
        <v>2026</v>
      </c>
      <c r="N1129" s="105" t="s">
        <v>1799</v>
      </c>
      <c r="O1129" s="108" t="s">
        <v>160</v>
      </c>
      <c r="P1129" s="109" t="s">
        <v>1872</v>
      </c>
      <c r="Q1129" s="110">
        <v>45374</v>
      </c>
      <c r="R1129" s="110"/>
      <c r="S1129" s="110">
        <v>45376</v>
      </c>
      <c r="T1129" s="110"/>
      <c r="U1129" s="111" t="s">
        <v>2023</v>
      </c>
      <c r="V1129" s="111" t="s">
        <v>2103</v>
      </c>
      <c r="W1129" s="112"/>
      <c r="X1129" s="113"/>
      <c r="Y1129" s="114" t="s">
        <v>285</v>
      </c>
      <c r="Z1129" s="115">
        <v>163.58000000000001</v>
      </c>
      <c r="AA1129" s="116">
        <v>20</v>
      </c>
      <c r="AB1129" s="117">
        <f t="shared" si="153"/>
        <v>3271.6000000000004</v>
      </c>
      <c r="AC1129" s="117">
        <f t="shared" si="154"/>
        <v>25.588819400000006</v>
      </c>
      <c r="AD1129" s="118">
        <v>20</v>
      </c>
      <c r="AE1129" s="117">
        <f t="shared" si="155"/>
        <v>3271.6000000000004</v>
      </c>
      <c r="AF1129" s="117">
        <f t="shared" si="156"/>
        <v>25.588819400000006</v>
      </c>
      <c r="AG1129" s="119">
        <f t="shared" si="157"/>
        <v>0</v>
      </c>
      <c r="AH1129" s="120">
        <f t="shared" si="158"/>
        <v>0</v>
      </c>
      <c r="AI1129" s="121">
        <f t="shared" si="159"/>
        <v>0</v>
      </c>
      <c r="AJ1129" s="122" t="str">
        <f>+C1129</f>
        <v>VIETNAM</v>
      </c>
      <c r="AK1129" s="122" t="str">
        <f>IF(ISNA(VLOOKUP(postponeList!D1129,[1]Sheet!$A$2:$B$12,2,FALSE))," ",(VLOOKUP(postponeList!D1129,[1]Sheet!$A$2:$B$12,2,FALSE)))</f>
        <v>PMMA</v>
      </c>
      <c r="AL1129" s="122" t="str">
        <f>IF(ISNA(VLOOKUP(E1129,[1]Sheet!$G$2:$H$40,2,FALSE))," ",VLOOKUP(E1129,[1]Sheet!$G$2:$H$40,2,FALSE))</f>
        <v>PEWVN</v>
      </c>
      <c r="AM1129" s="122" t="str">
        <f>IF(ISNA(VLOOKUP(G1129,[1]Sheet!$K$2:$L$159,2,FALSE))," ",(VLOOKUP(G1129,[1]Sheet!$K$2:$L$159,2,FALSE)))</f>
        <v>PLSVN-HCM</v>
      </c>
      <c r="AN1129" s="122" t="str">
        <f>IF(ISNA(VLOOKUP(I1129&amp;C1129,[1]Sheet!$D$2:$E$228,2,FALSE))," ",VLOOKUP(I1129&amp;C1129,[1]Sheet!$D$2:$E$228,2,FALSE))</f>
        <v>Gary, Aota (PEW), Adachi (PAC)</v>
      </c>
      <c r="AO1129" s="122" t="str">
        <f>+I1129&amp;C1129</f>
        <v>PANVIETNAM</v>
      </c>
      <c r="AP1129" s="122" t="str">
        <f>C1129&amp;D1129&amp;E1129&amp;G1129&amp;I1129&amp;O1129</f>
        <v>VIETNAM3120018051810PANMAR</v>
      </c>
      <c r="AQ1129" s="122" t="str">
        <f>B1129&amp;D1129&amp;N1129</f>
        <v xml:space="preserve">SOUTH EAST ASIA31200CF </v>
      </c>
      <c r="AR1129" s="123" t="str">
        <f>+D1129&amp;J1129</f>
        <v>31200SE</v>
      </c>
      <c r="AS1129" s="124" t="str">
        <f t="shared" si="160"/>
        <v>Ves</v>
      </c>
      <c r="AT1129" s="125" t="str">
        <f t="shared" si="161"/>
        <v>F-60DHNTBKVV</v>
      </c>
      <c r="AU1129" s="125" t="str">
        <f>IF(NOT(AT1129=""),VLOOKUP(AT1129,[1]PSI_Category!A:B,2,0),"")</f>
        <v>C/F</v>
      </c>
      <c r="AV1129" s="125" t="s">
        <v>1800</v>
      </c>
      <c r="AW1129" s="125" t="s">
        <v>1800</v>
      </c>
      <c r="AX1129" s="125" t="s">
        <v>1800</v>
      </c>
    </row>
    <row r="1130" spans="2:50" s="103" customFormat="1" ht="11.4" customHeight="1" x14ac:dyDescent="0.3">
      <c r="B1130" s="104" t="s">
        <v>1866</v>
      </c>
      <c r="C1130" s="105" t="s">
        <v>2018</v>
      </c>
      <c r="D1130" s="105">
        <v>31200</v>
      </c>
      <c r="E1130" s="107">
        <v>1805</v>
      </c>
      <c r="F1130" s="105" t="s">
        <v>2019</v>
      </c>
      <c r="G1130" s="107">
        <v>1810</v>
      </c>
      <c r="H1130" s="105" t="s">
        <v>2020</v>
      </c>
      <c r="I1130" s="105" t="s">
        <v>298</v>
      </c>
      <c r="J1130" s="107" t="s">
        <v>293</v>
      </c>
      <c r="K1130" s="105">
        <v>92011829</v>
      </c>
      <c r="L1130" s="131" t="s">
        <v>2958</v>
      </c>
      <c r="M1130" s="105" t="s">
        <v>2034</v>
      </c>
      <c r="N1130" s="105" t="s">
        <v>1799</v>
      </c>
      <c r="O1130" s="108" t="s">
        <v>160</v>
      </c>
      <c r="P1130" s="109" t="s">
        <v>1872</v>
      </c>
      <c r="Q1130" s="110">
        <v>45374</v>
      </c>
      <c r="R1130" s="110"/>
      <c r="S1130" s="110">
        <v>45376</v>
      </c>
      <c r="T1130" s="110"/>
      <c r="U1130" s="111" t="s">
        <v>2023</v>
      </c>
      <c r="V1130" s="111" t="s">
        <v>2103</v>
      </c>
      <c r="W1130" s="112"/>
      <c r="X1130" s="113"/>
      <c r="Y1130" s="114" t="s">
        <v>285</v>
      </c>
      <c r="Z1130" s="115">
        <v>25.95</v>
      </c>
      <c r="AA1130" s="116">
        <v>30</v>
      </c>
      <c r="AB1130" s="117">
        <f t="shared" si="153"/>
        <v>778.5</v>
      </c>
      <c r="AC1130" s="117">
        <f t="shared" si="154"/>
        <v>6.0890377500000001</v>
      </c>
      <c r="AD1130" s="118">
        <v>30</v>
      </c>
      <c r="AE1130" s="117">
        <f t="shared" si="155"/>
        <v>778.5</v>
      </c>
      <c r="AF1130" s="117">
        <f t="shared" si="156"/>
        <v>6.0890377500000001</v>
      </c>
      <c r="AG1130" s="119">
        <f t="shared" si="157"/>
        <v>0</v>
      </c>
      <c r="AH1130" s="120">
        <f t="shared" si="158"/>
        <v>0</v>
      </c>
      <c r="AI1130" s="121">
        <f t="shared" si="159"/>
        <v>0</v>
      </c>
      <c r="AJ1130" s="122" t="str">
        <f>+C1130</f>
        <v>VIETNAM</v>
      </c>
      <c r="AK1130" s="122" t="str">
        <f>IF(ISNA(VLOOKUP(postponeList!D1130,[1]Sheet!$A$2:$B$12,2,FALSE))," ",(VLOOKUP(postponeList!D1130,[1]Sheet!$A$2:$B$12,2,FALSE)))</f>
        <v>PMMA</v>
      </c>
      <c r="AL1130" s="122" t="str">
        <f>IF(ISNA(VLOOKUP(E1130,[1]Sheet!$G$2:$H$40,2,FALSE))," ",VLOOKUP(E1130,[1]Sheet!$G$2:$H$40,2,FALSE))</f>
        <v>PEWVN</v>
      </c>
      <c r="AM1130" s="122" t="str">
        <f>IF(ISNA(VLOOKUP(G1130,[1]Sheet!$K$2:$L$159,2,FALSE))," ",(VLOOKUP(G1130,[1]Sheet!$K$2:$L$159,2,FALSE)))</f>
        <v>PLSVN-HCM</v>
      </c>
      <c r="AN1130" s="122" t="str">
        <f>IF(ISNA(VLOOKUP(I1130&amp;C1130,[1]Sheet!$D$2:$E$228,2,FALSE))," ",VLOOKUP(I1130&amp;C1130,[1]Sheet!$D$2:$E$228,2,FALSE))</f>
        <v>Gary, Aota (PEW), Adachi (PAC)</v>
      </c>
      <c r="AO1130" s="122" t="str">
        <f>+I1130&amp;C1130</f>
        <v>PANVIETNAM</v>
      </c>
      <c r="AP1130" s="122" t="str">
        <f>C1130&amp;D1130&amp;E1130&amp;G1130&amp;I1130&amp;O1130</f>
        <v>VIETNAM3120018051810PANMAR</v>
      </c>
      <c r="AQ1130" s="122" t="str">
        <f>B1130&amp;D1130&amp;N1130</f>
        <v xml:space="preserve">SOUTH EAST ASIA31200CF </v>
      </c>
      <c r="AR1130" s="123" t="str">
        <f>+D1130&amp;J1130</f>
        <v>31200SE</v>
      </c>
      <c r="AS1130" s="124" t="str">
        <f t="shared" si="160"/>
        <v>Ves</v>
      </c>
      <c r="AT1130" s="125" t="str">
        <f t="shared" si="161"/>
        <v>F-60MZ2TBKAVV</v>
      </c>
      <c r="AU1130" s="125" t="str">
        <f>IF(NOT(AT1130=""),VLOOKUP(AT1130,[1]PSI_Category!A:B,2,0),"")</f>
        <v>C/F</v>
      </c>
      <c r="AV1130" s="125" t="s">
        <v>1800</v>
      </c>
      <c r="AW1130" s="125" t="s">
        <v>1800</v>
      </c>
      <c r="AX1130" s="125" t="s">
        <v>1800</v>
      </c>
    </row>
    <row r="1131" spans="2:50" s="103" customFormat="1" ht="11.4" customHeight="1" x14ac:dyDescent="0.3">
      <c r="B1131" s="104" t="s">
        <v>1866</v>
      </c>
      <c r="C1131" s="105" t="s">
        <v>2018</v>
      </c>
      <c r="D1131" s="105">
        <v>31200</v>
      </c>
      <c r="E1131" s="107">
        <v>1805</v>
      </c>
      <c r="F1131" s="105" t="s">
        <v>2019</v>
      </c>
      <c r="G1131" s="107">
        <v>1810</v>
      </c>
      <c r="H1131" s="105" t="s">
        <v>2020</v>
      </c>
      <c r="I1131" s="105" t="s">
        <v>298</v>
      </c>
      <c r="J1131" s="107" t="s">
        <v>293</v>
      </c>
      <c r="K1131" s="105">
        <v>92011829</v>
      </c>
      <c r="L1131" s="131" t="s">
        <v>2958</v>
      </c>
      <c r="M1131" s="105" t="s">
        <v>2956</v>
      </c>
      <c r="N1131" s="105" t="s">
        <v>1799</v>
      </c>
      <c r="O1131" s="108" t="s">
        <v>160</v>
      </c>
      <c r="P1131" s="109" t="s">
        <v>1872</v>
      </c>
      <c r="Q1131" s="110">
        <v>45374</v>
      </c>
      <c r="R1131" s="110"/>
      <c r="S1131" s="110">
        <v>45376</v>
      </c>
      <c r="T1131" s="110"/>
      <c r="U1131" s="111" t="s">
        <v>2023</v>
      </c>
      <c r="V1131" s="111" t="s">
        <v>2103</v>
      </c>
      <c r="W1131" s="112"/>
      <c r="X1131" s="113"/>
      <c r="Y1131" s="114" t="s">
        <v>285</v>
      </c>
      <c r="Z1131" s="115">
        <v>25.95</v>
      </c>
      <c r="AA1131" s="116">
        <v>70</v>
      </c>
      <c r="AB1131" s="117">
        <f t="shared" si="153"/>
        <v>1816.5</v>
      </c>
      <c r="AC1131" s="117">
        <f t="shared" si="154"/>
        <v>14.207754749999999</v>
      </c>
      <c r="AD1131" s="118">
        <v>70</v>
      </c>
      <c r="AE1131" s="117">
        <f t="shared" si="155"/>
        <v>1816.5</v>
      </c>
      <c r="AF1131" s="117">
        <f t="shared" si="156"/>
        <v>14.207754749999999</v>
      </c>
      <c r="AG1131" s="119">
        <f t="shared" si="157"/>
        <v>0</v>
      </c>
      <c r="AH1131" s="120">
        <f t="shared" si="158"/>
        <v>0</v>
      </c>
      <c r="AI1131" s="121">
        <f t="shared" si="159"/>
        <v>0</v>
      </c>
      <c r="AJ1131" s="122" t="str">
        <f>+C1131</f>
        <v>VIETNAM</v>
      </c>
      <c r="AK1131" s="122" t="str">
        <f>IF(ISNA(VLOOKUP(postponeList!D1131,[1]Sheet!$A$2:$B$12,2,FALSE))," ",(VLOOKUP(postponeList!D1131,[1]Sheet!$A$2:$B$12,2,FALSE)))</f>
        <v>PMMA</v>
      </c>
      <c r="AL1131" s="122" t="str">
        <f>IF(ISNA(VLOOKUP(E1131,[1]Sheet!$G$2:$H$40,2,FALSE))," ",VLOOKUP(E1131,[1]Sheet!$G$2:$H$40,2,FALSE))</f>
        <v>PEWVN</v>
      </c>
      <c r="AM1131" s="122" t="str">
        <f>IF(ISNA(VLOOKUP(G1131,[1]Sheet!$K$2:$L$159,2,FALSE))," ",(VLOOKUP(G1131,[1]Sheet!$K$2:$L$159,2,FALSE)))</f>
        <v>PLSVN-HCM</v>
      </c>
      <c r="AN1131" s="122" t="str">
        <f>IF(ISNA(VLOOKUP(I1131&amp;C1131,[1]Sheet!$D$2:$E$228,2,FALSE))," ",VLOOKUP(I1131&amp;C1131,[1]Sheet!$D$2:$E$228,2,FALSE))</f>
        <v>Gary, Aota (PEW), Adachi (PAC)</v>
      </c>
      <c r="AO1131" s="122" t="str">
        <f>+I1131&amp;C1131</f>
        <v>PANVIETNAM</v>
      </c>
      <c r="AP1131" s="122" t="str">
        <f>C1131&amp;D1131&amp;E1131&amp;G1131&amp;I1131&amp;O1131</f>
        <v>VIETNAM3120018051810PANMAR</v>
      </c>
      <c r="AQ1131" s="122" t="str">
        <f>B1131&amp;D1131&amp;N1131</f>
        <v xml:space="preserve">SOUTH EAST ASIA31200CF </v>
      </c>
      <c r="AR1131" s="123" t="str">
        <f>+D1131&amp;J1131</f>
        <v>31200SE</v>
      </c>
      <c r="AS1131" s="124" t="str">
        <f t="shared" si="160"/>
        <v>Ves</v>
      </c>
      <c r="AT1131" s="125" t="str">
        <f t="shared" si="161"/>
        <v>F-60MZ2TBKBVV</v>
      </c>
      <c r="AU1131" s="125" t="str">
        <f>IF(NOT(AT1131=""),VLOOKUP(AT1131,[1]PSI_Category!A:B,2,0),"")</f>
        <v>C/F</v>
      </c>
      <c r="AV1131" s="125" t="s">
        <v>1800</v>
      </c>
      <c r="AW1131" s="125" t="s">
        <v>1800</v>
      </c>
      <c r="AX1131" s="125" t="s">
        <v>1800</v>
      </c>
    </row>
    <row r="1132" spans="2:50" s="103" customFormat="1" ht="11.4" customHeight="1" x14ac:dyDescent="0.3">
      <c r="B1132" s="104" t="s">
        <v>1866</v>
      </c>
      <c r="C1132" s="105" t="s">
        <v>2018</v>
      </c>
      <c r="D1132" s="105">
        <v>31200</v>
      </c>
      <c r="E1132" s="107">
        <v>1805</v>
      </c>
      <c r="F1132" s="105" t="s">
        <v>2019</v>
      </c>
      <c r="G1132" s="107">
        <v>1810</v>
      </c>
      <c r="H1132" s="105" t="s">
        <v>2020</v>
      </c>
      <c r="I1132" s="105" t="s">
        <v>298</v>
      </c>
      <c r="J1132" s="107" t="s">
        <v>293</v>
      </c>
      <c r="K1132" s="105">
        <v>92011829</v>
      </c>
      <c r="L1132" s="131" t="s">
        <v>2958</v>
      </c>
      <c r="M1132" s="105" t="s">
        <v>2035</v>
      </c>
      <c r="N1132" s="105" t="s">
        <v>1799</v>
      </c>
      <c r="O1132" s="108" t="s">
        <v>160</v>
      </c>
      <c r="P1132" s="109" t="s">
        <v>1872</v>
      </c>
      <c r="Q1132" s="110">
        <v>45374</v>
      </c>
      <c r="R1132" s="110"/>
      <c r="S1132" s="110">
        <v>45376</v>
      </c>
      <c r="T1132" s="110"/>
      <c r="U1132" s="111" t="s">
        <v>2023</v>
      </c>
      <c r="V1132" s="111" t="s">
        <v>2103</v>
      </c>
      <c r="W1132" s="112"/>
      <c r="X1132" s="113"/>
      <c r="Y1132" s="114" t="s">
        <v>285</v>
      </c>
      <c r="Z1132" s="115">
        <v>25.95</v>
      </c>
      <c r="AA1132" s="116">
        <v>15</v>
      </c>
      <c r="AB1132" s="117">
        <f t="shared" si="153"/>
        <v>389.25</v>
      </c>
      <c r="AC1132" s="117">
        <f t="shared" si="154"/>
        <v>3.0445188750000001</v>
      </c>
      <c r="AD1132" s="118">
        <v>15</v>
      </c>
      <c r="AE1132" s="117">
        <f t="shared" si="155"/>
        <v>389.25</v>
      </c>
      <c r="AF1132" s="117">
        <f t="shared" si="156"/>
        <v>3.0445188750000001</v>
      </c>
      <c r="AG1132" s="119">
        <f t="shared" si="157"/>
        <v>0</v>
      </c>
      <c r="AH1132" s="120">
        <f t="shared" si="158"/>
        <v>0</v>
      </c>
      <c r="AI1132" s="121">
        <f t="shared" si="159"/>
        <v>0</v>
      </c>
      <c r="AJ1132" s="122" t="str">
        <f>+C1132</f>
        <v>VIETNAM</v>
      </c>
      <c r="AK1132" s="122" t="str">
        <f>IF(ISNA(VLOOKUP(postponeList!D1132,[1]Sheet!$A$2:$B$12,2,FALSE))," ",(VLOOKUP(postponeList!D1132,[1]Sheet!$A$2:$B$12,2,FALSE)))</f>
        <v>PMMA</v>
      </c>
      <c r="AL1132" s="122" t="str">
        <f>IF(ISNA(VLOOKUP(E1132,[1]Sheet!$G$2:$H$40,2,FALSE))," ",VLOOKUP(E1132,[1]Sheet!$G$2:$H$40,2,FALSE))</f>
        <v>PEWVN</v>
      </c>
      <c r="AM1132" s="122" t="str">
        <f>IF(ISNA(VLOOKUP(G1132,[1]Sheet!$K$2:$L$159,2,FALSE))," ",(VLOOKUP(G1132,[1]Sheet!$K$2:$L$159,2,FALSE)))</f>
        <v>PLSVN-HCM</v>
      </c>
      <c r="AN1132" s="122" t="str">
        <f>IF(ISNA(VLOOKUP(I1132&amp;C1132,[1]Sheet!$D$2:$E$228,2,FALSE))," ",VLOOKUP(I1132&amp;C1132,[1]Sheet!$D$2:$E$228,2,FALSE))</f>
        <v>Gary, Aota (PEW), Adachi (PAC)</v>
      </c>
      <c r="AO1132" s="122" t="str">
        <f>+I1132&amp;C1132</f>
        <v>PANVIETNAM</v>
      </c>
      <c r="AP1132" s="122" t="str">
        <f>C1132&amp;D1132&amp;E1132&amp;G1132&amp;I1132&amp;O1132</f>
        <v>VIETNAM3120018051810PANMAR</v>
      </c>
      <c r="AQ1132" s="122" t="str">
        <f>B1132&amp;D1132&amp;N1132</f>
        <v xml:space="preserve">SOUTH EAST ASIA31200CF </v>
      </c>
      <c r="AR1132" s="123" t="str">
        <f>+D1132&amp;J1132</f>
        <v>31200SE</v>
      </c>
      <c r="AS1132" s="124" t="str">
        <f t="shared" si="160"/>
        <v>Ves</v>
      </c>
      <c r="AT1132" s="125" t="str">
        <f t="shared" si="161"/>
        <v>F-60MZ2TBKDVV</v>
      </c>
      <c r="AU1132" s="125" t="str">
        <f>IF(NOT(AT1132=""),VLOOKUP(AT1132,[1]PSI_Category!A:B,2,0),"")</f>
        <v>C/F</v>
      </c>
      <c r="AV1132" s="125" t="s">
        <v>1800</v>
      </c>
      <c r="AW1132" s="125" t="s">
        <v>1800</v>
      </c>
      <c r="AX1132" s="125" t="s">
        <v>1800</v>
      </c>
    </row>
    <row r="1133" spans="2:50" s="103" customFormat="1" ht="11.4" customHeight="1" x14ac:dyDescent="0.3">
      <c r="B1133" s="104" t="s">
        <v>1866</v>
      </c>
      <c r="C1133" s="105" t="s">
        <v>2018</v>
      </c>
      <c r="D1133" s="105">
        <v>31200</v>
      </c>
      <c r="E1133" s="107">
        <v>1805</v>
      </c>
      <c r="F1133" s="105" t="s">
        <v>2019</v>
      </c>
      <c r="G1133" s="107">
        <v>1810</v>
      </c>
      <c r="H1133" s="105" t="s">
        <v>2020</v>
      </c>
      <c r="I1133" s="105" t="s">
        <v>298</v>
      </c>
      <c r="J1133" s="107" t="s">
        <v>293</v>
      </c>
      <c r="K1133" s="105">
        <v>92011829</v>
      </c>
      <c r="L1133" s="131" t="s">
        <v>2958</v>
      </c>
      <c r="M1133" s="105" t="s">
        <v>2957</v>
      </c>
      <c r="N1133" s="105" t="s">
        <v>1799</v>
      </c>
      <c r="O1133" s="108" t="s">
        <v>160</v>
      </c>
      <c r="P1133" s="109" t="s">
        <v>1872</v>
      </c>
      <c r="Q1133" s="110">
        <v>45374</v>
      </c>
      <c r="R1133" s="110"/>
      <c r="S1133" s="110">
        <v>45376</v>
      </c>
      <c r="T1133" s="110"/>
      <c r="U1133" s="111" t="s">
        <v>2023</v>
      </c>
      <c r="V1133" s="111" t="s">
        <v>2103</v>
      </c>
      <c r="W1133" s="112"/>
      <c r="X1133" s="113"/>
      <c r="Y1133" s="114" t="s">
        <v>285</v>
      </c>
      <c r="Z1133" s="115">
        <v>25.95</v>
      </c>
      <c r="AA1133" s="116">
        <v>50</v>
      </c>
      <c r="AB1133" s="117">
        <f t="shared" si="153"/>
        <v>1297.5</v>
      </c>
      <c r="AC1133" s="117">
        <f t="shared" si="154"/>
        <v>10.148396249999999</v>
      </c>
      <c r="AD1133" s="118">
        <v>50</v>
      </c>
      <c r="AE1133" s="117">
        <f t="shared" si="155"/>
        <v>1297.5</v>
      </c>
      <c r="AF1133" s="117">
        <f t="shared" si="156"/>
        <v>10.148396249999999</v>
      </c>
      <c r="AG1133" s="119">
        <f t="shared" si="157"/>
        <v>0</v>
      </c>
      <c r="AH1133" s="120">
        <f t="shared" si="158"/>
        <v>0</v>
      </c>
      <c r="AI1133" s="121">
        <f t="shared" si="159"/>
        <v>0</v>
      </c>
      <c r="AJ1133" s="122" t="str">
        <f>+C1133</f>
        <v>VIETNAM</v>
      </c>
      <c r="AK1133" s="122" t="str">
        <f>IF(ISNA(VLOOKUP(postponeList!D1133,[1]Sheet!$A$2:$B$12,2,FALSE))," ",(VLOOKUP(postponeList!D1133,[1]Sheet!$A$2:$B$12,2,FALSE)))</f>
        <v>PMMA</v>
      </c>
      <c r="AL1133" s="122" t="str">
        <f>IF(ISNA(VLOOKUP(E1133,[1]Sheet!$G$2:$H$40,2,FALSE))," ",VLOOKUP(E1133,[1]Sheet!$G$2:$H$40,2,FALSE))</f>
        <v>PEWVN</v>
      </c>
      <c r="AM1133" s="122" t="str">
        <f>IF(ISNA(VLOOKUP(G1133,[1]Sheet!$K$2:$L$159,2,FALSE))," ",(VLOOKUP(G1133,[1]Sheet!$K$2:$L$159,2,FALSE)))</f>
        <v>PLSVN-HCM</v>
      </c>
      <c r="AN1133" s="122" t="str">
        <f>IF(ISNA(VLOOKUP(I1133&amp;C1133,[1]Sheet!$D$2:$E$228,2,FALSE))," ",VLOOKUP(I1133&amp;C1133,[1]Sheet!$D$2:$E$228,2,FALSE))</f>
        <v>Gary, Aota (PEW), Adachi (PAC)</v>
      </c>
      <c r="AO1133" s="122" t="str">
        <f>+I1133&amp;C1133</f>
        <v>PANVIETNAM</v>
      </c>
      <c r="AP1133" s="122" t="str">
        <f>C1133&amp;D1133&amp;E1133&amp;G1133&amp;I1133&amp;O1133</f>
        <v>VIETNAM3120018051810PANMAR</v>
      </c>
      <c r="AQ1133" s="122" t="str">
        <f>B1133&amp;D1133&amp;N1133</f>
        <v xml:space="preserve">SOUTH EAST ASIA31200CF </v>
      </c>
      <c r="AR1133" s="123" t="str">
        <f>+D1133&amp;J1133</f>
        <v>31200SE</v>
      </c>
      <c r="AS1133" s="124" t="str">
        <f t="shared" si="160"/>
        <v>Ves</v>
      </c>
      <c r="AT1133" s="125" t="str">
        <f t="shared" si="161"/>
        <v>F-60MZ2TBKFVV</v>
      </c>
      <c r="AU1133" s="125" t="str">
        <f>IF(NOT(AT1133=""),VLOOKUP(AT1133,[1]PSI_Category!A:B,2,0),"")</f>
        <v>C/F</v>
      </c>
      <c r="AV1133" s="125" t="s">
        <v>1800</v>
      </c>
      <c r="AW1133" s="125" t="s">
        <v>1800</v>
      </c>
      <c r="AX1133" s="125" t="s">
        <v>1800</v>
      </c>
    </row>
    <row r="1134" spans="2:50" s="103" customFormat="1" ht="11.4" customHeight="1" x14ac:dyDescent="0.3">
      <c r="B1134" s="104" t="s">
        <v>1866</v>
      </c>
      <c r="C1134" s="105" t="s">
        <v>2018</v>
      </c>
      <c r="D1134" s="106">
        <v>31200</v>
      </c>
      <c r="E1134" s="107">
        <v>1805</v>
      </c>
      <c r="F1134" s="105" t="s">
        <v>2019</v>
      </c>
      <c r="G1134" s="107">
        <v>1810</v>
      </c>
      <c r="H1134" s="105" t="s">
        <v>2020</v>
      </c>
      <c r="I1134" s="105" t="s">
        <v>298</v>
      </c>
      <c r="J1134" s="107" t="s">
        <v>293</v>
      </c>
      <c r="K1134" s="105">
        <v>92011830</v>
      </c>
      <c r="L1134" s="131" t="s">
        <v>2961</v>
      </c>
      <c r="M1134" s="105" t="s">
        <v>2941</v>
      </c>
      <c r="N1134" s="105" t="s">
        <v>1886</v>
      </c>
      <c r="O1134" s="108" t="s">
        <v>160</v>
      </c>
      <c r="P1134" s="109" t="s">
        <v>1872</v>
      </c>
      <c r="Q1134" s="110">
        <v>45374</v>
      </c>
      <c r="R1134" s="110"/>
      <c r="S1134" s="110">
        <v>45376</v>
      </c>
      <c r="T1134" s="110"/>
      <c r="U1134" s="111" t="s">
        <v>2023</v>
      </c>
      <c r="V1134" s="111" t="s">
        <v>2103</v>
      </c>
      <c r="W1134" s="112"/>
      <c r="X1134" s="113"/>
      <c r="Y1134" s="114" t="s">
        <v>285</v>
      </c>
      <c r="Z1134" s="115">
        <v>62.18</v>
      </c>
      <c r="AA1134" s="116">
        <v>30</v>
      </c>
      <c r="AB1134" s="117">
        <f t="shared" si="153"/>
        <v>1865.4</v>
      </c>
      <c r="AC1134" s="117">
        <f t="shared" si="154"/>
        <v>14.590226100000002</v>
      </c>
      <c r="AD1134" s="118">
        <v>30</v>
      </c>
      <c r="AE1134" s="117">
        <f t="shared" si="155"/>
        <v>1865.4</v>
      </c>
      <c r="AF1134" s="117">
        <f t="shared" si="156"/>
        <v>14.590226100000002</v>
      </c>
      <c r="AG1134" s="119">
        <f t="shared" si="157"/>
        <v>0</v>
      </c>
      <c r="AH1134" s="120">
        <f t="shared" si="158"/>
        <v>0</v>
      </c>
      <c r="AI1134" s="121">
        <f t="shared" si="159"/>
        <v>0</v>
      </c>
      <c r="AJ1134" s="122" t="str">
        <f>+C1134</f>
        <v>VIETNAM</v>
      </c>
      <c r="AK1134" s="122" t="str">
        <f>IF(ISNA(VLOOKUP(postponeList!D1134,[1]Sheet!$A$2:$B$12,2,FALSE))," ",(VLOOKUP(postponeList!D1134,[1]Sheet!$A$2:$B$12,2,FALSE)))</f>
        <v>PMMA</v>
      </c>
      <c r="AL1134" s="122" t="str">
        <f>IF(ISNA(VLOOKUP(E1134,[1]Sheet!$G$2:$H$40,2,FALSE))," ",VLOOKUP(E1134,[1]Sheet!$G$2:$H$40,2,FALSE))</f>
        <v>PEWVN</v>
      </c>
      <c r="AM1134" s="122" t="str">
        <f>IF(ISNA(VLOOKUP(G1134,[1]Sheet!$K$2:$L$159,2,FALSE))," ",(VLOOKUP(G1134,[1]Sheet!$K$2:$L$159,2,FALSE)))</f>
        <v>PLSVN-HCM</v>
      </c>
      <c r="AN1134" s="122" t="str">
        <f>IF(ISNA(VLOOKUP(I1134&amp;C1134,[1]Sheet!$D$2:$E$228,2,FALSE))," ",VLOOKUP(I1134&amp;C1134,[1]Sheet!$D$2:$E$228,2,FALSE))</f>
        <v>Gary, Aota (PEW), Adachi (PAC)</v>
      </c>
      <c r="AO1134" s="122" t="str">
        <f>+I1134&amp;C1134</f>
        <v>PANVIETNAM</v>
      </c>
      <c r="AP1134" s="122" t="str">
        <f>C1134&amp;D1134&amp;E1134&amp;G1134&amp;I1134&amp;O1134</f>
        <v>VIETNAM3120018051810PANMAR</v>
      </c>
      <c r="AQ1134" s="122" t="str">
        <f>B1134&amp;D1134&amp;N1134</f>
        <v xml:space="preserve">SOUTH EAST ASIA31200LF </v>
      </c>
      <c r="AR1134" s="123" t="str">
        <f>+D1134&amp;J1134</f>
        <v>31200SE</v>
      </c>
      <c r="AS1134" s="124" t="str">
        <f t="shared" si="160"/>
        <v>Ves</v>
      </c>
      <c r="AT1134" s="125" t="str">
        <f t="shared" si="161"/>
        <v>F-308NHTBBKBV</v>
      </c>
      <c r="AU1134" s="125" t="str">
        <f>IF(NOT(AT1134=""),VLOOKUP(AT1134,[1]PSI_Category!A:B,2,0),"")</f>
        <v>L/F</v>
      </c>
      <c r="AV1134" s="125" t="s">
        <v>1778</v>
      </c>
      <c r="AW1134" s="125" t="s">
        <v>1887</v>
      </c>
      <c r="AX1134" s="125" t="s">
        <v>1887</v>
      </c>
    </row>
    <row r="1135" spans="2:50" s="103" customFormat="1" ht="11.4" customHeight="1" x14ac:dyDescent="0.3">
      <c r="B1135" s="104" t="s">
        <v>1866</v>
      </c>
      <c r="C1135" s="105" t="s">
        <v>2018</v>
      </c>
      <c r="D1135" s="105">
        <v>31200</v>
      </c>
      <c r="E1135" s="107">
        <v>1805</v>
      </c>
      <c r="F1135" s="105" t="s">
        <v>2019</v>
      </c>
      <c r="G1135" s="107">
        <v>1810</v>
      </c>
      <c r="H1135" s="105" t="s">
        <v>2020</v>
      </c>
      <c r="I1135" s="105" t="s">
        <v>298</v>
      </c>
      <c r="J1135" s="107" t="s">
        <v>293</v>
      </c>
      <c r="K1135" s="105">
        <v>92011830</v>
      </c>
      <c r="L1135" s="131" t="s">
        <v>2961</v>
      </c>
      <c r="M1135" s="105" t="s">
        <v>2942</v>
      </c>
      <c r="N1135" s="105" t="s">
        <v>1886</v>
      </c>
      <c r="O1135" s="108" t="s">
        <v>160</v>
      </c>
      <c r="P1135" s="109" t="s">
        <v>1872</v>
      </c>
      <c r="Q1135" s="110">
        <v>45374</v>
      </c>
      <c r="R1135" s="110"/>
      <c r="S1135" s="110">
        <v>45376</v>
      </c>
      <c r="T1135" s="110"/>
      <c r="U1135" s="111" t="s">
        <v>2023</v>
      </c>
      <c r="V1135" s="111" t="s">
        <v>2103</v>
      </c>
      <c r="W1135" s="112"/>
      <c r="X1135" s="113"/>
      <c r="Y1135" s="114" t="s">
        <v>285</v>
      </c>
      <c r="Z1135" s="115">
        <v>62.18</v>
      </c>
      <c r="AA1135" s="116">
        <v>25</v>
      </c>
      <c r="AB1135" s="117">
        <f t="shared" si="153"/>
        <v>1554.5</v>
      </c>
      <c r="AC1135" s="117">
        <f t="shared" si="154"/>
        <v>12.15852175</v>
      </c>
      <c r="AD1135" s="118">
        <v>25</v>
      </c>
      <c r="AE1135" s="117">
        <f t="shared" si="155"/>
        <v>1554.5</v>
      </c>
      <c r="AF1135" s="117">
        <f t="shared" si="156"/>
        <v>12.15852175</v>
      </c>
      <c r="AG1135" s="119">
        <f t="shared" si="157"/>
        <v>0</v>
      </c>
      <c r="AH1135" s="120">
        <f t="shared" si="158"/>
        <v>0</v>
      </c>
      <c r="AI1135" s="121">
        <f t="shared" si="159"/>
        <v>0</v>
      </c>
      <c r="AJ1135" s="122" t="str">
        <f>+C1135</f>
        <v>VIETNAM</v>
      </c>
      <c r="AK1135" s="122" t="str">
        <f>IF(ISNA(VLOOKUP(postponeList!D1135,[1]Sheet!$A$2:$B$12,2,FALSE))," ",(VLOOKUP(postponeList!D1135,[1]Sheet!$A$2:$B$12,2,FALSE)))</f>
        <v>PMMA</v>
      </c>
      <c r="AL1135" s="122" t="str">
        <f>IF(ISNA(VLOOKUP(E1135,[1]Sheet!$G$2:$H$40,2,FALSE))," ",VLOOKUP(E1135,[1]Sheet!$G$2:$H$40,2,FALSE))</f>
        <v>PEWVN</v>
      </c>
      <c r="AM1135" s="122" t="str">
        <f>IF(ISNA(VLOOKUP(G1135,[1]Sheet!$K$2:$L$159,2,FALSE))," ",(VLOOKUP(G1135,[1]Sheet!$K$2:$L$159,2,FALSE)))</f>
        <v>PLSVN-HCM</v>
      </c>
      <c r="AN1135" s="122" t="str">
        <f>IF(ISNA(VLOOKUP(I1135&amp;C1135,[1]Sheet!$D$2:$E$228,2,FALSE))," ",VLOOKUP(I1135&amp;C1135,[1]Sheet!$D$2:$E$228,2,FALSE))</f>
        <v>Gary, Aota (PEW), Adachi (PAC)</v>
      </c>
      <c r="AO1135" s="122" t="str">
        <f>+I1135&amp;C1135</f>
        <v>PANVIETNAM</v>
      </c>
      <c r="AP1135" s="122" t="str">
        <f>C1135&amp;D1135&amp;E1135&amp;G1135&amp;I1135&amp;O1135</f>
        <v>VIETNAM3120018051810PANMAR</v>
      </c>
      <c r="AQ1135" s="122" t="str">
        <f>B1135&amp;D1135&amp;N1135</f>
        <v xml:space="preserve">SOUTH EAST ASIA31200LF </v>
      </c>
      <c r="AR1135" s="123" t="str">
        <f>+D1135&amp;J1135</f>
        <v>31200SE</v>
      </c>
      <c r="AS1135" s="124" t="str">
        <f t="shared" si="160"/>
        <v>Ves</v>
      </c>
      <c r="AT1135" s="125" t="str">
        <f t="shared" si="161"/>
        <v>F-308NHTBPKBV</v>
      </c>
      <c r="AU1135" s="125" t="str">
        <f>IF(NOT(AT1135=""),VLOOKUP(AT1135,[1]PSI_Category!A:B,2,0),"")</f>
        <v>L/F</v>
      </c>
      <c r="AV1135" s="125" t="s">
        <v>1778</v>
      </c>
      <c r="AW1135" s="125" t="s">
        <v>1887</v>
      </c>
      <c r="AX1135" s="125" t="s">
        <v>1887</v>
      </c>
    </row>
    <row r="1136" spans="2:50" s="103" customFormat="1" ht="11.4" customHeight="1" x14ac:dyDescent="0.3">
      <c r="B1136" s="104" t="s">
        <v>1866</v>
      </c>
      <c r="C1136" s="105" t="s">
        <v>2018</v>
      </c>
      <c r="D1136" s="106">
        <v>31200</v>
      </c>
      <c r="E1136" s="107">
        <v>1805</v>
      </c>
      <c r="F1136" s="105" t="s">
        <v>2019</v>
      </c>
      <c r="G1136" s="107">
        <v>1810</v>
      </c>
      <c r="H1136" s="105" t="s">
        <v>2020</v>
      </c>
      <c r="I1136" s="105" t="s">
        <v>298</v>
      </c>
      <c r="J1136" s="107" t="s">
        <v>293</v>
      </c>
      <c r="K1136" s="105">
        <v>92011830</v>
      </c>
      <c r="L1136" s="105" t="s">
        <v>2961</v>
      </c>
      <c r="M1136" s="105" t="s">
        <v>2960</v>
      </c>
      <c r="N1136" s="105" t="s">
        <v>1886</v>
      </c>
      <c r="O1136" s="108" t="s">
        <v>160</v>
      </c>
      <c r="P1136" s="109" t="s">
        <v>1872</v>
      </c>
      <c r="Q1136" s="110">
        <v>45374</v>
      </c>
      <c r="R1136" s="110"/>
      <c r="S1136" s="110">
        <v>45376</v>
      </c>
      <c r="T1136" s="110"/>
      <c r="U1136" s="111" t="s">
        <v>2023</v>
      </c>
      <c r="V1136" s="111" t="s">
        <v>2103</v>
      </c>
      <c r="W1136" s="112"/>
      <c r="X1136" s="113"/>
      <c r="Y1136" s="114" t="s">
        <v>285</v>
      </c>
      <c r="Z1136" s="115">
        <v>66</v>
      </c>
      <c r="AA1136" s="116">
        <v>20</v>
      </c>
      <c r="AB1136" s="117">
        <f t="shared" si="153"/>
        <v>1320</v>
      </c>
      <c r="AC1136" s="117">
        <f t="shared" si="154"/>
        <v>10.324380000000001</v>
      </c>
      <c r="AD1136" s="118">
        <v>20</v>
      </c>
      <c r="AE1136" s="117">
        <f t="shared" si="155"/>
        <v>1320</v>
      </c>
      <c r="AF1136" s="117">
        <f t="shared" si="156"/>
        <v>10.324380000000001</v>
      </c>
      <c r="AG1136" s="119">
        <f t="shared" si="157"/>
        <v>0</v>
      </c>
      <c r="AH1136" s="120">
        <f t="shared" si="158"/>
        <v>0</v>
      </c>
      <c r="AI1136" s="121">
        <f t="shared" si="159"/>
        <v>0</v>
      </c>
      <c r="AJ1136" s="122" t="str">
        <f>+C1136</f>
        <v>VIETNAM</v>
      </c>
      <c r="AK1136" s="122" t="str">
        <f>IF(ISNA(VLOOKUP(postponeList!D1136,[1]Sheet!$A$2:$B$12,2,FALSE))," ",(VLOOKUP(postponeList!D1136,[1]Sheet!$A$2:$B$12,2,FALSE)))</f>
        <v>PMMA</v>
      </c>
      <c r="AL1136" s="122" t="str">
        <f>IF(ISNA(VLOOKUP(E1136,[1]Sheet!$G$2:$H$40,2,FALSE))," ",VLOOKUP(E1136,[1]Sheet!$G$2:$H$40,2,FALSE))</f>
        <v>PEWVN</v>
      </c>
      <c r="AM1136" s="122" t="str">
        <f>IF(ISNA(VLOOKUP(G1136,[1]Sheet!$K$2:$L$159,2,FALSE))," ",(VLOOKUP(G1136,[1]Sheet!$K$2:$L$159,2,FALSE)))</f>
        <v>PLSVN-HCM</v>
      </c>
      <c r="AN1136" s="122" t="str">
        <f>IF(ISNA(VLOOKUP(I1136&amp;C1136,[1]Sheet!$D$2:$E$228,2,FALSE))," ",VLOOKUP(I1136&amp;C1136,[1]Sheet!$D$2:$E$228,2,FALSE))</f>
        <v>Gary, Aota (PEW), Adachi (PAC)</v>
      </c>
      <c r="AO1136" s="122" t="str">
        <f>+I1136&amp;C1136</f>
        <v>PANVIETNAM</v>
      </c>
      <c r="AP1136" s="122" t="str">
        <f>C1136&amp;D1136&amp;E1136&amp;G1136&amp;I1136&amp;O1136</f>
        <v>VIETNAM3120018051810PANMAR</v>
      </c>
      <c r="AQ1136" s="122" t="str">
        <f>B1136&amp;D1136&amp;N1136</f>
        <v xml:space="preserve">SOUTH EAST ASIA31200LF </v>
      </c>
      <c r="AR1136" s="123" t="str">
        <f>+D1136&amp;J1136</f>
        <v>31200SE</v>
      </c>
      <c r="AS1136" s="124" t="str">
        <f t="shared" si="160"/>
        <v>Ves</v>
      </c>
      <c r="AT1136" s="125" t="str">
        <f t="shared" si="161"/>
        <v>F-409KNBCKBV</v>
      </c>
      <c r="AU1136" s="125" t="str">
        <f>IF(NOT(AT1136=""),VLOOKUP(AT1136,[1]PSI_Category!A:B,2,0),"")</f>
        <v>L/F</v>
      </c>
      <c r="AV1136" s="125" t="s">
        <v>1778</v>
      </c>
      <c r="AW1136" s="125" t="s">
        <v>1887</v>
      </c>
      <c r="AX1136" s="125" t="s">
        <v>1887</v>
      </c>
    </row>
    <row r="1137" spans="2:50" s="103" customFormat="1" ht="11.4" customHeight="1" x14ac:dyDescent="0.3">
      <c r="B1137" s="104" t="s">
        <v>1866</v>
      </c>
      <c r="C1137" s="105" t="s">
        <v>2018</v>
      </c>
      <c r="D1137" s="106">
        <v>31200</v>
      </c>
      <c r="E1137" s="107">
        <v>1805</v>
      </c>
      <c r="F1137" s="105" t="s">
        <v>2019</v>
      </c>
      <c r="G1137" s="107">
        <v>1810</v>
      </c>
      <c r="H1137" s="105" t="s">
        <v>2020</v>
      </c>
      <c r="I1137" s="105" t="s">
        <v>298</v>
      </c>
      <c r="J1137" s="107" t="s">
        <v>293</v>
      </c>
      <c r="K1137" s="105">
        <v>92011830</v>
      </c>
      <c r="L1137" s="105" t="s">
        <v>2961</v>
      </c>
      <c r="M1137" s="105" t="s">
        <v>2951</v>
      </c>
      <c r="N1137" s="105" t="s">
        <v>1886</v>
      </c>
      <c r="O1137" s="108" t="s">
        <v>160</v>
      </c>
      <c r="P1137" s="109" t="s">
        <v>1872</v>
      </c>
      <c r="Q1137" s="110">
        <v>45374</v>
      </c>
      <c r="R1137" s="110"/>
      <c r="S1137" s="110">
        <v>45376</v>
      </c>
      <c r="T1137" s="110"/>
      <c r="U1137" s="111" t="s">
        <v>2023</v>
      </c>
      <c r="V1137" s="111" t="s">
        <v>2103</v>
      </c>
      <c r="W1137" s="112"/>
      <c r="X1137" s="113"/>
      <c r="Y1137" s="114" t="s">
        <v>285</v>
      </c>
      <c r="Z1137" s="115">
        <v>66</v>
      </c>
      <c r="AA1137" s="116">
        <v>10</v>
      </c>
      <c r="AB1137" s="117">
        <f t="shared" si="153"/>
        <v>660</v>
      </c>
      <c r="AC1137" s="117">
        <f t="shared" si="154"/>
        <v>5.1621900000000007</v>
      </c>
      <c r="AD1137" s="118">
        <v>10</v>
      </c>
      <c r="AE1137" s="117">
        <f t="shared" si="155"/>
        <v>660</v>
      </c>
      <c r="AF1137" s="117">
        <f t="shared" si="156"/>
        <v>5.1621900000000007</v>
      </c>
      <c r="AG1137" s="119">
        <f t="shared" si="157"/>
        <v>0</v>
      </c>
      <c r="AH1137" s="120">
        <f t="shared" si="158"/>
        <v>0</v>
      </c>
      <c r="AI1137" s="121">
        <f t="shared" si="159"/>
        <v>0</v>
      </c>
      <c r="AJ1137" s="122" t="str">
        <f>+C1137</f>
        <v>VIETNAM</v>
      </c>
      <c r="AK1137" s="122" t="str">
        <f>IF(ISNA(VLOOKUP(postponeList!D1137,[1]Sheet!$A$2:$B$12,2,FALSE))," ",(VLOOKUP(postponeList!D1137,[1]Sheet!$A$2:$B$12,2,FALSE)))</f>
        <v>PMMA</v>
      </c>
      <c r="AL1137" s="122" t="str">
        <f>IF(ISNA(VLOOKUP(E1137,[1]Sheet!$G$2:$H$40,2,FALSE))," ",VLOOKUP(E1137,[1]Sheet!$G$2:$H$40,2,FALSE))</f>
        <v>PEWVN</v>
      </c>
      <c r="AM1137" s="122" t="str">
        <f>IF(ISNA(VLOOKUP(G1137,[1]Sheet!$K$2:$L$159,2,FALSE))," ",(VLOOKUP(G1137,[1]Sheet!$K$2:$L$159,2,FALSE)))</f>
        <v>PLSVN-HCM</v>
      </c>
      <c r="AN1137" s="122" t="str">
        <f>IF(ISNA(VLOOKUP(I1137&amp;C1137,[1]Sheet!$D$2:$E$228,2,FALSE))," ",VLOOKUP(I1137&amp;C1137,[1]Sheet!$D$2:$E$228,2,FALSE))</f>
        <v>Gary, Aota (PEW), Adachi (PAC)</v>
      </c>
      <c r="AO1137" s="122" t="str">
        <f>+I1137&amp;C1137</f>
        <v>PANVIETNAM</v>
      </c>
      <c r="AP1137" s="122" t="str">
        <f>C1137&amp;D1137&amp;E1137&amp;G1137&amp;I1137&amp;O1137</f>
        <v>VIETNAM3120018051810PANMAR</v>
      </c>
      <c r="AQ1137" s="122" t="str">
        <f>B1137&amp;D1137&amp;N1137</f>
        <v xml:space="preserve">SOUTH EAST ASIA31200LF </v>
      </c>
      <c r="AR1137" s="123" t="str">
        <f>+D1137&amp;J1137</f>
        <v>31200SE</v>
      </c>
      <c r="AS1137" s="124" t="str">
        <f t="shared" si="160"/>
        <v>Ves</v>
      </c>
      <c r="AT1137" s="125" t="str">
        <f t="shared" si="161"/>
        <v>F-409KNBRKBV</v>
      </c>
      <c r="AU1137" s="125" t="str">
        <f>IF(NOT(AT1137=""),VLOOKUP(AT1137,[1]PSI_Category!A:B,2,0),"")</f>
        <v>L/F</v>
      </c>
      <c r="AV1137" s="125" t="s">
        <v>1778</v>
      </c>
      <c r="AW1137" s="125" t="s">
        <v>1887</v>
      </c>
      <c r="AX1137" s="125" t="s">
        <v>1887</v>
      </c>
    </row>
    <row r="1138" spans="2:50" s="103" customFormat="1" ht="11.4" customHeight="1" x14ac:dyDescent="0.3">
      <c r="B1138" s="104" t="s">
        <v>1866</v>
      </c>
      <c r="C1138" s="105" t="s">
        <v>2018</v>
      </c>
      <c r="D1138" s="106">
        <v>31200</v>
      </c>
      <c r="E1138" s="107">
        <v>1805</v>
      </c>
      <c r="F1138" s="105" t="s">
        <v>2019</v>
      </c>
      <c r="G1138" s="107">
        <v>1810</v>
      </c>
      <c r="H1138" s="105" t="s">
        <v>2020</v>
      </c>
      <c r="I1138" s="105" t="s">
        <v>298</v>
      </c>
      <c r="J1138" s="107" t="s">
        <v>293</v>
      </c>
      <c r="K1138" s="105">
        <v>92011830</v>
      </c>
      <c r="L1138" s="105" t="s">
        <v>2961</v>
      </c>
      <c r="M1138" s="105" t="s">
        <v>2031</v>
      </c>
      <c r="N1138" s="105" t="s">
        <v>1789</v>
      </c>
      <c r="O1138" s="108" t="s">
        <v>160</v>
      </c>
      <c r="P1138" s="109" t="s">
        <v>1872</v>
      </c>
      <c r="Q1138" s="110">
        <v>45374</v>
      </c>
      <c r="R1138" s="110"/>
      <c r="S1138" s="110">
        <v>45376</v>
      </c>
      <c r="T1138" s="110"/>
      <c r="U1138" s="111" t="s">
        <v>2023</v>
      </c>
      <c r="V1138" s="111" t="s">
        <v>2103</v>
      </c>
      <c r="W1138" s="112"/>
      <c r="X1138" s="113"/>
      <c r="Y1138" s="114" t="s">
        <v>285</v>
      </c>
      <c r="Z1138" s="115">
        <v>45.76</v>
      </c>
      <c r="AA1138" s="116">
        <v>50</v>
      </c>
      <c r="AB1138" s="117">
        <f t="shared" si="153"/>
        <v>2288</v>
      </c>
      <c r="AC1138" s="117">
        <f t="shared" si="154"/>
        <v>17.895592000000001</v>
      </c>
      <c r="AD1138" s="118">
        <v>50</v>
      </c>
      <c r="AE1138" s="117">
        <f t="shared" si="155"/>
        <v>2288</v>
      </c>
      <c r="AF1138" s="117">
        <f t="shared" si="156"/>
        <v>17.895592000000001</v>
      </c>
      <c r="AG1138" s="119">
        <f t="shared" si="157"/>
        <v>0</v>
      </c>
      <c r="AH1138" s="120">
        <f t="shared" si="158"/>
        <v>0</v>
      </c>
      <c r="AI1138" s="121">
        <f t="shared" si="159"/>
        <v>0</v>
      </c>
      <c r="AJ1138" s="122" t="str">
        <f>+C1138</f>
        <v>VIETNAM</v>
      </c>
      <c r="AK1138" s="122" t="str">
        <f>IF(ISNA(VLOOKUP(postponeList!D1138,[1]Sheet!$A$2:$B$12,2,FALSE))," ",(VLOOKUP(postponeList!D1138,[1]Sheet!$A$2:$B$12,2,FALSE)))</f>
        <v>PMMA</v>
      </c>
      <c r="AL1138" s="122" t="str">
        <f>IF(ISNA(VLOOKUP(E1138,[1]Sheet!$G$2:$H$40,2,FALSE))," ",VLOOKUP(E1138,[1]Sheet!$G$2:$H$40,2,FALSE))</f>
        <v>PEWVN</v>
      </c>
      <c r="AM1138" s="122" t="str">
        <f>IF(ISNA(VLOOKUP(G1138,[1]Sheet!$K$2:$L$159,2,FALSE))," ",(VLOOKUP(G1138,[1]Sheet!$K$2:$L$159,2,FALSE)))</f>
        <v>PLSVN-HCM</v>
      </c>
      <c r="AN1138" s="122" t="str">
        <f>IF(ISNA(VLOOKUP(I1138&amp;C1138,[1]Sheet!$D$2:$E$228,2,FALSE))," ",VLOOKUP(I1138&amp;C1138,[1]Sheet!$D$2:$E$228,2,FALSE))</f>
        <v>Gary, Aota (PEW), Adachi (PAC)</v>
      </c>
      <c r="AO1138" s="122" t="str">
        <f>+I1138&amp;C1138</f>
        <v>PANVIETNAM</v>
      </c>
      <c r="AP1138" s="122" t="str">
        <f>C1138&amp;D1138&amp;E1138&amp;G1138&amp;I1138&amp;O1138</f>
        <v>VIETNAM3120018051810PANMAR</v>
      </c>
      <c r="AQ1138" s="122" t="str">
        <f>B1138&amp;D1138&amp;N1138</f>
        <v xml:space="preserve">SOUTH EAST ASIA31200WF </v>
      </c>
      <c r="AR1138" s="123" t="str">
        <f>+D1138&amp;J1138</f>
        <v>31200SE</v>
      </c>
      <c r="AS1138" s="124" t="str">
        <f t="shared" si="160"/>
        <v>Ves</v>
      </c>
      <c r="AT1138" s="125" t="str">
        <f t="shared" si="161"/>
        <v>F-409MNBAKBV</v>
      </c>
      <c r="AU1138" s="125" t="str">
        <f>IF(NOT(AT1138=""),VLOOKUP(AT1138,[1]PSI_Category!A:B,2,0),"")</f>
        <v>W/F</v>
      </c>
      <c r="AV1138" s="125" t="s">
        <v>1778</v>
      </c>
      <c r="AW1138" s="125" t="s">
        <v>1790</v>
      </c>
      <c r="AX1138" s="125" t="s">
        <v>1790</v>
      </c>
    </row>
    <row r="1139" spans="2:50" s="103" customFormat="1" ht="11.4" customHeight="1" x14ac:dyDescent="0.3">
      <c r="B1139" s="104" t="s">
        <v>1866</v>
      </c>
      <c r="C1139" s="105" t="s">
        <v>2018</v>
      </c>
      <c r="D1139" s="106">
        <v>31200</v>
      </c>
      <c r="E1139" s="107">
        <v>1805</v>
      </c>
      <c r="F1139" s="105" t="s">
        <v>2019</v>
      </c>
      <c r="G1139" s="107">
        <v>1810</v>
      </c>
      <c r="H1139" s="105" t="s">
        <v>2020</v>
      </c>
      <c r="I1139" s="105" t="s">
        <v>298</v>
      </c>
      <c r="J1139" s="107" t="s">
        <v>293</v>
      </c>
      <c r="K1139" s="105">
        <v>92011830</v>
      </c>
      <c r="L1139" s="105" t="s">
        <v>2961</v>
      </c>
      <c r="M1139" s="105" t="s">
        <v>2954</v>
      </c>
      <c r="N1139" s="105" t="s">
        <v>1799</v>
      </c>
      <c r="O1139" s="108" t="s">
        <v>160</v>
      </c>
      <c r="P1139" s="109" t="s">
        <v>1872</v>
      </c>
      <c r="Q1139" s="110">
        <v>45374</v>
      </c>
      <c r="R1139" s="110"/>
      <c r="S1139" s="110">
        <v>45376</v>
      </c>
      <c r="T1139" s="110"/>
      <c r="U1139" s="111" t="s">
        <v>2023</v>
      </c>
      <c r="V1139" s="111" t="s">
        <v>2103</v>
      </c>
      <c r="W1139" s="112"/>
      <c r="X1139" s="113"/>
      <c r="Y1139" s="114" t="s">
        <v>285</v>
      </c>
      <c r="Z1139" s="115">
        <v>175.72</v>
      </c>
      <c r="AA1139" s="116">
        <v>5</v>
      </c>
      <c r="AB1139" s="117">
        <f t="shared" si="153"/>
        <v>878.6</v>
      </c>
      <c r="AC1139" s="117">
        <f t="shared" si="154"/>
        <v>6.8719698999999999</v>
      </c>
      <c r="AD1139" s="118">
        <v>5</v>
      </c>
      <c r="AE1139" s="117">
        <f t="shared" si="155"/>
        <v>878.6</v>
      </c>
      <c r="AF1139" s="117">
        <f t="shared" si="156"/>
        <v>6.8719698999999999</v>
      </c>
      <c r="AG1139" s="119">
        <f t="shared" si="157"/>
        <v>0</v>
      </c>
      <c r="AH1139" s="120">
        <f t="shared" si="158"/>
        <v>0</v>
      </c>
      <c r="AI1139" s="121">
        <f t="shared" si="159"/>
        <v>0</v>
      </c>
      <c r="AJ1139" s="122" t="str">
        <f>+C1139</f>
        <v>VIETNAM</v>
      </c>
      <c r="AK1139" s="122" t="str">
        <f>IF(ISNA(VLOOKUP(postponeList!D1139,[1]Sheet!$A$2:$B$12,2,FALSE))," ",(VLOOKUP(postponeList!D1139,[1]Sheet!$A$2:$B$12,2,FALSE)))</f>
        <v>PMMA</v>
      </c>
      <c r="AL1139" s="122" t="str">
        <f>IF(ISNA(VLOOKUP(E1139,[1]Sheet!$G$2:$H$40,2,FALSE))," ",VLOOKUP(E1139,[1]Sheet!$G$2:$H$40,2,FALSE))</f>
        <v>PEWVN</v>
      </c>
      <c r="AM1139" s="122" t="str">
        <f>IF(ISNA(VLOOKUP(G1139,[1]Sheet!$K$2:$L$159,2,FALSE))," ",(VLOOKUP(G1139,[1]Sheet!$K$2:$L$159,2,FALSE)))</f>
        <v>PLSVN-HCM</v>
      </c>
      <c r="AN1139" s="122" t="str">
        <f>IF(ISNA(VLOOKUP(I1139&amp;C1139,[1]Sheet!$D$2:$E$228,2,FALSE))," ",VLOOKUP(I1139&amp;C1139,[1]Sheet!$D$2:$E$228,2,FALSE))</f>
        <v>Gary, Aota (PEW), Adachi (PAC)</v>
      </c>
      <c r="AO1139" s="122" t="str">
        <f>+I1139&amp;C1139</f>
        <v>PANVIETNAM</v>
      </c>
      <c r="AP1139" s="122" t="str">
        <f>C1139&amp;D1139&amp;E1139&amp;G1139&amp;I1139&amp;O1139</f>
        <v>VIETNAM3120018051810PANMAR</v>
      </c>
      <c r="AQ1139" s="122" t="str">
        <f>B1139&amp;D1139&amp;N1139</f>
        <v xml:space="preserve">SOUTH EAST ASIA31200CF </v>
      </c>
      <c r="AR1139" s="123" t="str">
        <f>+D1139&amp;J1139</f>
        <v>31200SE</v>
      </c>
      <c r="AS1139" s="124" t="str">
        <f t="shared" si="160"/>
        <v>Ves</v>
      </c>
      <c r="AT1139" s="125" t="str">
        <f t="shared" si="161"/>
        <v>F-48DGLTBKVV</v>
      </c>
      <c r="AU1139" s="125" t="str">
        <f>IF(NOT(AT1139=""),VLOOKUP(AT1139,[1]PSI_Category!A:B,2,0),"")</f>
        <v>C/F</v>
      </c>
      <c r="AV1139" s="125" t="s">
        <v>1800</v>
      </c>
      <c r="AW1139" s="125" t="s">
        <v>1800</v>
      </c>
      <c r="AX1139" s="125" t="s">
        <v>1800</v>
      </c>
    </row>
    <row r="1140" spans="2:50" s="103" customFormat="1" ht="11.4" customHeight="1" x14ac:dyDescent="0.3">
      <c r="B1140" s="104" t="s">
        <v>1866</v>
      </c>
      <c r="C1140" s="105" t="s">
        <v>2018</v>
      </c>
      <c r="D1140" s="106">
        <v>31200</v>
      </c>
      <c r="E1140" s="107">
        <v>1805</v>
      </c>
      <c r="F1140" s="105" t="s">
        <v>2019</v>
      </c>
      <c r="G1140" s="107">
        <v>1810</v>
      </c>
      <c r="H1140" s="105" t="s">
        <v>2020</v>
      </c>
      <c r="I1140" s="105" t="s">
        <v>298</v>
      </c>
      <c r="J1140" s="107" t="s">
        <v>293</v>
      </c>
      <c r="K1140" s="105">
        <v>92011830</v>
      </c>
      <c r="L1140" s="105" t="s">
        <v>2961</v>
      </c>
      <c r="M1140" s="105" t="s">
        <v>2955</v>
      </c>
      <c r="N1140" s="105" t="s">
        <v>1799</v>
      </c>
      <c r="O1140" s="108" t="s">
        <v>160</v>
      </c>
      <c r="P1140" s="109" t="s">
        <v>1872</v>
      </c>
      <c r="Q1140" s="110">
        <v>45374</v>
      </c>
      <c r="R1140" s="110"/>
      <c r="S1140" s="110">
        <v>45376</v>
      </c>
      <c r="T1140" s="110"/>
      <c r="U1140" s="111" t="s">
        <v>2023</v>
      </c>
      <c r="V1140" s="111" t="s">
        <v>2103</v>
      </c>
      <c r="W1140" s="112"/>
      <c r="X1140" s="113"/>
      <c r="Y1140" s="114" t="s">
        <v>285</v>
      </c>
      <c r="Z1140" s="115">
        <v>36.89</v>
      </c>
      <c r="AA1140" s="116">
        <v>30</v>
      </c>
      <c r="AB1140" s="117">
        <f t="shared" si="153"/>
        <v>1106.7</v>
      </c>
      <c r="AC1140" s="117">
        <f t="shared" si="154"/>
        <v>8.6560540499999998</v>
      </c>
      <c r="AD1140" s="118">
        <v>30</v>
      </c>
      <c r="AE1140" s="117">
        <f t="shared" si="155"/>
        <v>1106.7</v>
      </c>
      <c r="AF1140" s="117">
        <f t="shared" si="156"/>
        <v>8.6560540499999998</v>
      </c>
      <c r="AG1140" s="119">
        <f t="shared" si="157"/>
        <v>0</v>
      </c>
      <c r="AH1140" s="120">
        <f t="shared" si="158"/>
        <v>0</v>
      </c>
      <c r="AI1140" s="121">
        <f t="shared" si="159"/>
        <v>0</v>
      </c>
      <c r="AJ1140" s="122" t="str">
        <f>+C1140</f>
        <v>VIETNAM</v>
      </c>
      <c r="AK1140" s="122" t="str">
        <f>IF(ISNA(VLOOKUP(postponeList!D1140,[1]Sheet!$A$2:$B$12,2,FALSE))," ",(VLOOKUP(postponeList!D1140,[1]Sheet!$A$2:$B$12,2,FALSE)))</f>
        <v>PMMA</v>
      </c>
      <c r="AL1140" s="122" t="str">
        <f>IF(ISNA(VLOOKUP(E1140,[1]Sheet!$G$2:$H$40,2,FALSE))," ",VLOOKUP(E1140,[1]Sheet!$G$2:$H$40,2,FALSE))</f>
        <v>PEWVN</v>
      </c>
      <c r="AM1140" s="122" t="str">
        <f>IF(ISNA(VLOOKUP(G1140,[1]Sheet!$K$2:$L$159,2,FALSE))," ",(VLOOKUP(G1140,[1]Sheet!$K$2:$L$159,2,FALSE)))</f>
        <v>PLSVN-HCM</v>
      </c>
      <c r="AN1140" s="122" t="str">
        <f>IF(ISNA(VLOOKUP(I1140&amp;C1140,[1]Sheet!$D$2:$E$228,2,FALSE))," ",VLOOKUP(I1140&amp;C1140,[1]Sheet!$D$2:$E$228,2,FALSE))</f>
        <v>Gary, Aota (PEW), Adachi (PAC)</v>
      </c>
      <c r="AO1140" s="122" t="str">
        <f>+I1140&amp;C1140</f>
        <v>PANVIETNAM</v>
      </c>
      <c r="AP1140" s="122" t="str">
        <f>C1140&amp;D1140&amp;E1140&amp;G1140&amp;I1140&amp;O1140</f>
        <v>VIETNAM3120018051810PANMAR</v>
      </c>
      <c r="AQ1140" s="122" t="str">
        <f>B1140&amp;D1140&amp;N1140</f>
        <v xml:space="preserve">SOUTH EAST ASIA31200CF </v>
      </c>
      <c r="AR1140" s="123" t="str">
        <f>+D1140&amp;J1140</f>
        <v>31200SE</v>
      </c>
      <c r="AS1140" s="124" t="str">
        <f t="shared" si="160"/>
        <v>Ves</v>
      </c>
      <c r="AT1140" s="125" t="str">
        <f t="shared" si="161"/>
        <v>F-56NCLTBNBVV</v>
      </c>
      <c r="AU1140" s="125" t="e">
        <f>IF(NOT(AT1140=""),VLOOKUP(AT1140,[1]PSI_Category!A:B,2,0),"")</f>
        <v>#N/A</v>
      </c>
      <c r="AV1140" s="125" t="s">
        <v>1800</v>
      </c>
      <c r="AW1140" s="125" t="s">
        <v>1800</v>
      </c>
      <c r="AX1140" s="125" t="s">
        <v>1800</v>
      </c>
    </row>
    <row r="1141" spans="2:50" s="103" customFormat="1" ht="11.4" customHeight="1" x14ac:dyDescent="0.3">
      <c r="B1141" s="104" t="s">
        <v>1866</v>
      </c>
      <c r="C1141" s="105" t="s">
        <v>2018</v>
      </c>
      <c r="D1141" s="106">
        <v>31200</v>
      </c>
      <c r="E1141" s="107">
        <v>1805</v>
      </c>
      <c r="F1141" s="105" t="s">
        <v>2019</v>
      </c>
      <c r="G1141" s="107">
        <v>1810</v>
      </c>
      <c r="H1141" s="105" t="s">
        <v>2020</v>
      </c>
      <c r="I1141" s="105" t="s">
        <v>298</v>
      </c>
      <c r="J1141" s="107" t="s">
        <v>293</v>
      </c>
      <c r="K1141" s="105">
        <v>92011830</v>
      </c>
      <c r="L1141" s="105" t="s">
        <v>2961</v>
      </c>
      <c r="M1141" s="105" t="s">
        <v>2022</v>
      </c>
      <c r="N1141" s="105" t="s">
        <v>1799</v>
      </c>
      <c r="O1141" s="108" t="s">
        <v>160</v>
      </c>
      <c r="P1141" s="109" t="s">
        <v>1872</v>
      </c>
      <c r="Q1141" s="110">
        <v>45374</v>
      </c>
      <c r="R1141" s="110"/>
      <c r="S1141" s="110">
        <v>45376</v>
      </c>
      <c r="T1141" s="110"/>
      <c r="U1141" s="111" t="s">
        <v>2023</v>
      </c>
      <c r="V1141" s="111" t="s">
        <v>2103</v>
      </c>
      <c r="W1141" s="112"/>
      <c r="X1141" s="113"/>
      <c r="Y1141" s="114" t="s">
        <v>285</v>
      </c>
      <c r="Z1141" s="115">
        <v>210.06</v>
      </c>
      <c r="AA1141" s="116">
        <v>20</v>
      </c>
      <c r="AB1141" s="117">
        <f t="shared" si="153"/>
        <v>4201.2</v>
      </c>
      <c r="AC1141" s="117">
        <f t="shared" si="154"/>
        <v>32.859685800000001</v>
      </c>
      <c r="AD1141" s="118">
        <v>20</v>
      </c>
      <c r="AE1141" s="117">
        <f t="shared" si="155"/>
        <v>4201.2</v>
      </c>
      <c r="AF1141" s="117">
        <f t="shared" si="156"/>
        <v>32.859685800000001</v>
      </c>
      <c r="AG1141" s="119">
        <f t="shared" si="157"/>
        <v>0</v>
      </c>
      <c r="AH1141" s="120">
        <f t="shared" si="158"/>
        <v>0</v>
      </c>
      <c r="AI1141" s="121">
        <f t="shared" si="159"/>
        <v>0</v>
      </c>
      <c r="AJ1141" s="122" t="str">
        <f>+C1141</f>
        <v>VIETNAM</v>
      </c>
      <c r="AK1141" s="122" t="str">
        <f>IF(ISNA(VLOOKUP(postponeList!D1141,[1]Sheet!$A$2:$B$12,2,FALSE))," ",(VLOOKUP(postponeList!D1141,[1]Sheet!$A$2:$B$12,2,FALSE)))</f>
        <v>PMMA</v>
      </c>
      <c r="AL1141" s="122" t="str">
        <f>IF(ISNA(VLOOKUP(E1141,[1]Sheet!$G$2:$H$40,2,FALSE))," ",VLOOKUP(E1141,[1]Sheet!$G$2:$H$40,2,FALSE))</f>
        <v>PEWVN</v>
      </c>
      <c r="AM1141" s="122" t="str">
        <f>IF(ISNA(VLOOKUP(G1141,[1]Sheet!$K$2:$L$159,2,FALSE))," ",(VLOOKUP(G1141,[1]Sheet!$K$2:$L$159,2,FALSE)))</f>
        <v>PLSVN-HCM</v>
      </c>
      <c r="AN1141" s="122" t="str">
        <f>IF(ISNA(VLOOKUP(I1141&amp;C1141,[1]Sheet!$D$2:$E$228,2,FALSE))," ",VLOOKUP(I1141&amp;C1141,[1]Sheet!$D$2:$E$228,2,FALSE))</f>
        <v>Gary, Aota (PEW), Adachi (PAC)</v>
      </c>
      <c r="AO1141" s="122" t="str">
        <f>+I1141&amp;C1141</f>
        <v>PANVIETNAM</v>
      </c>
      <c r="AP1141" s="122" t="str">
        <f>C1141&amp;D1141&amp;E1141&amp;G1141&amp;I1141&amp;O1141</f>
        <v>VIETNAM3120018051810PANMAR</v>
      </c>
      <c r="AQ1141" s="122" t="str">
        <f>B1141&amp;D1141&amp;N1141</f>
        <v xml:space="preserve">SOUTH EAST ASIA31200CF </v>
      </c>
      <c r="AR1141" s="123" t="str">
        <f>+D1141&amp;J1141</f>
        <v>31200SE</v>
      </c>
      <c r="AS1141" s="124" t="str">
        <f t="shared" si="160"/>
        <v>Ves</v>
      </c>
      <c r="AT1141" s="125" t="str">
        <f t="shared" si="161"/>
        <v>F-60DGNTBKVV</v>
      </c>
      <c r="AU1141" s="125" t="str">
        <f>IF(NOT(AT1141=""),VLOOKUP(AT1141,[1]PSI_Category!A:B,2,0),"")</f>
        <v>C/F</v>
      </c>
      <c r="AV1141" s="125" t="s">
        <v>1800</v>
      </c>
      <c r="AW1141" s="125" t="s">
        <v>1800</v>
      </c>
      <c r="AX1141" s="125" t="s">
        <v>1800</v>
      </c>
    </row>
    <row r="1142" spans="2:50" s="103" customFormat="1" ht="11.4" customHeight="1" x14ac:dyDescent="0.3">
      <c r="B1142" s="104" t="s">
        <v>1866</v>
      </c>
      <c r="C1142" s="105" t="s">
        <v>2018</v>
      </c>
      <c r="D1142" s="106">
        <v>31200</v>
      </c>
      <c r="E1142" s="107">
        <v>1805</v>
      </c>
      <c r="F1142" s="105" t="s">
        <v>2019</v>
      </c>
      <c r="G1142" s="107">
        <v>1810</v>
      </c>
      <c r="H1142" s="105" t="s">
        <v>2020</v>
      </c>
      <c r="I1142" s="105" t="s">
        <v>298</v>
      </c>
      <c r="J1142" s="107" t="s">
        <v>293</v>
      </c>
      <c r="K1142" s="105">
        <v>92011830</v>
      </c>
      <c r="L1142" s="105" t="s">
        <v>2961</v>
      </c>
      <c r="M1142" s="105" t="s">
        <v>2034</v>
      </c>
      <c r="N1142" s="105" t="s">
        <v>1799</v>
      </c>
      <c r="O1142" s="108" t="s">
        <v>160</v>
      </c>
      <c r="P1142" s="109" t="s">
        <v>1872</v>
      </c>
      <c r="Q1142" s="110">
        <v>45374</v>
      </c>
      <c r="R1142" s="110"/>
      <c r="S1142" s="110">
        <v>45376</v>
      </c>
      <c r="T1142" s="110"/>
      <c r="U1142" s="111" t="s">
        <v>2023</v>
      </c>
      <c r="V1142" s="111" t="s">
        <v>2103</v>
      </c>
      <c r="W1142" s="112"/>
      <c r="X1142" s="113"/>
      <c r="Y1142" s="114" t="s">
        <v>285</v>
      </c>
      <c r="Z1142" s="115">
        <v>25.95</v>
      </c>
      <c r="AA1142" s="116">
        <v>15</v>
      </c>
      <c r="AB1142" s="117">
        <f t="shared" si="153"/>
        <v>389.25</v>
      </c>
      <c r="AC1142" s="117">
        <f t="shared" si="154"/>
        <v>3.0445188750000001</v>
      </c>
      <c r="AD1142" s="118">
        <v>15</v>
      </c>
      <c r="AE1142" s="117">
        <f t="shared" si="155"/>
        <v>389.25</v>
      </c>
      <c r="AF1142" s="117">
        <f t="shared" si="156"/>
        <v>3.0445188750000001</v>
      </c>
      <c r="AG1142" s="119">
        <f t="shared" si="157"/>
        <v>0</v>
      </c>
      <c r="AH1142" s="120">
        <f t="shared" si="158"/>
        <v>0</v>
      </c>
      <c r="AI1142" s="121">
        <f t="shared" si="159"/>
        <v>0</v>
      </c>
      <c r="AJ1142" s="122" t="str">
        <f>+C1142</f>
        <v>VIETNAM</v>
      </c>
      <c r="AK1142" s="122" t="str">
        <f>IF(ISNA(VLOOKUP(postponeList!D1142,[1]Sheet!$A$2:$B$12,2,FALSE))," ",(VLOOKUP(postponeList!D1142,[1]Sheet!$A$2:$B$12,2,FALSE)))</f>
        <v>PMMA</v>
      </c>
      <c r="AL1142" s="122" t="str">
        <f>IF(ISNA(VLOOKUP(E1142,[1]Sheet!$G$2:$H$40,2,FALSE))," ",VLOOKUP(E1142,[1]Sheet!$G$2:$H$40,2,FALSE))</f>
        <v>PEWVN</v>
      </c>
      <c r="AM1142" s="122" t="str">
        <f>IF(ISNA(VLOOKUP(G1142,[1]Sheet!$K$2:$L$159,2,FALSE))," ",(VLOOKUP(G1142,[1]Sheet!$K$2:$L$159,2,FALSE)))</f>
        <v>PLSVN-HCM</v>
      </c>
      <c r="AN1142" s="122" t="str">
        <f>IF(ISNA(VLOOKUP(I1142&amp;C1142,[1]Sheet!$D$2:$E$228,2,FALSE))," ",VLOOKUP(I1142&amp;C1142,[1]Sheet!$D$2:$E$228,2,FALSE))</f>
        <v>Gary, Aota (PEW), Adachi (PAC)</v>
      </c>
      <c r="AO1142" s="122" t="str">
        <f>+I1142&amp;C1142</f>
        <v>PANVIETNAM</v>
      </c>
      <c r="AP1142" s="122" t="str">
        <f>C1142&amp;D1142&amp;E1142&amp;G1142&amp;I1142&amp;O1142</f>
        <v>VIETNAM3120018051810PANMAR</v>
      </c>
      <c r="AQ1142" s="122" t="str">
        <f>B1142&amp;D1142&amp;N1142</f>
        <v xml:space="preserve">SOUTH EAST ASIA31200CF </v>
      </c>
      <c r="AR1142" s="123" t="str">
        <f>+D1142&amp;J1142</f>
        <v>31200SE</v>
      </c>
      <c r="AS1142" s="124" t="str">
        <f t="shared" si="160"/>
        <v>Ves</v>
      </c>
      <c r="AT1142" s="125" t="str">
        <f t="shared" si="161"/>
        <v>F-60MZ2TBKAVV</v>
      </c>
      <c r="AU1142" s="125" t="str">
        <f>IF(NOT(AT1142=""),VLOOKUP(AT1142,[1]PSI_Category!A:B,2,0),"")</f>
        <v>C/F</v>
      </c>
      <c r="AV1142" s="125" t="s">
        <v>1800</v>
      </c>
      <c r="AW1142" s="125" t="s">
        <v>1800</v>
      </c>
      <c r="AX1142" s="125" t="s">
        <v>1800</v>
      </c>
    </row>
    <row r="1143" spans="2:50" s="103" customFormat="1" ht="11.4" customHeight="1" x14ac:dyDescent="0.3">
      <c r="B1143" s="104" t="s">
        <v>1866</v>
      </c>
      <c r="C1143" s="105" t="s">
        <v>2018</v>
      </c>
      <c r="D1143" s="106">
        <v>31200</v>
      </c>
      <c r="E1143" s="107">
        <v>1805</v>
      </c>
      <c r="F1143" s="105" t="s">
        <v>2019</v>
      </c>
      <c r="G1143" s="107">
        <v>1810</v>
      </c>
      <c r="H1143" s="105" t="s">
        <v>2020</v>
      </c>
      <c r="I1143" s="105" t="s">
        <v>298</v>
      </c>
      <c r="J1143" s="107" t="s">
        <v>293</v>
      </c>
      <c r="K1143" s="105">
        <v>92011830</v>
      </c>
      <c r="L1143" s="105" t="s">
        <v>2961</v>
      </c>
      <c r="M1143" s="105" t="s">
        <v>2956</v>
      </c>
      <c r="N1143" s="105" t="s">
        <v>1799</v>
      </c>
      <c r="O1143" s="108" t="s">
        <v>160</v>
      </c>
      <c r="P1143" s="109" t="s">
        <v>1872</v>
      </c>
      <c r="Q1143" s="110">
        <v>45374</v>
      </c>
      <c r="R1143" s="110"/>
      <c r="S1143" s="110">
        <v>45376</v>
      </c>
      <c r="T1143" s="110"/>
      <c r="U1143" s="111" t="s">
        <v>2023</v>
      </c>
      <c r="V1143" s="111" t="s">
        <v>2103</v>
      </c>
      <c r="W1143" s="112"/>
      <c r="X1143" s="113"/>
      <c r="Y1143" s="114" t="s">
        <v>285</v>
      </c>
      <c r="Z1143" s="115">
        <v>25.95</v>
      </c>
      <c r="AA1143" s="116">
        <v>90</v>
      </c>
      <c r="AB1143" s="117">
        <f t="shared" si="153"/>
        <v>2335.5</v>
      </c>
      <c r="AC1143" s="117">
        <f t="shared" si="154"/>
        <v>18.267113250000001</v>
      </c>
      <c r="AD1143" s="118">
        <v>90</v>
      </c>
      <c r="AE1143" s="117">
        <f t="shared" si="155"/>
        <v>2335.5</v>
      </c>
      <c r="AF1143" s="117">
        <f t="shared" si="156"/>
        <v>18.267113250000001</v>
      </c>
      <c r="AG1143" s="119">
        <f t="shared" si="157"/>
        <v>0</v>
      </c>
      <c r="AH1143" s="120">
        <f t="shared" si="158"/>
        <v>0</v>
      </c>
      <c r="AI1143" s="121">
        <f t="shared" si="159"/>
        <v>0</v>
      </c>
      <c r="AJ1143" s="122" t="str">
        <f>+C1143</f>
        <v>VIETNAM</v>
      </c>
      <c r="AK1143" s="122" t="str">
        <f>IF(ISNA(VLOOKUP(postponeList!D1143,[1]Sheet!$A$2:$B$12,2,FALSE))," ",(VLOOKUP(postponeList!D1143,[1]Sheet!$A$2:$B$12,2,FALSE)))</f>
        <v>PMMA</v>
      </c>
      <c r="AL1143" s="122" t="str">
        <f>IF(ISNA(VLOOKUP(E1143,[1]Sheet!$G$2:$H$40,2,FALSE))," ",VLOOKUP(E1143,[1]Sheet!$G$2:$H$40,2,FALSE))</f>
        <v>PEWVN</v>
      </c>
      <c r="AM1143" s="122" t="str">
        <f>IF(ISNA(VLOOKUP(G1143,[1]Sheet!$K$2:$L$159,2,FALSE))," ",(VLOOKUP(G1143,[1]Sheet!$K$2:$L$159,2,FALSE)))</f>
        <v>PLSVN-HCM</v>
      </c>
      <c r="AN1143" s="122" t="str">
        <f>IF(ISNA(VLOOKUP(I1143&amp;C1143,[1]Sheet!$D$2:$E$228,2,FALSE))," ",VLOOKUP(I1143&amp;C1143,[1]Sheet!$D$2:$E$228,2,FALSE))</f>
        <v>Gary, Aota (PEW), Adachi (PAC)</v>
      </c>
      <c r="AO1143" s="122" t="str">
        <f>+I1143&amp;C1143</f>
        <v>PANVIETNAM</v>
      </c>
      <c r="AP1143" s="122" t="str">
        <f>C1143&amp;D1143&amp;E1143&amp;G1143&amp;I1143&amp;O1143</f>
        <v>VIETNAM3120018051810PANMAR</v>
      </c>
      <c r="AQ1143" s="122" t="str">
        <f>B1143&amp;D1143&amp;N1143</f>
        <v xml:space="preserve">SOUTH EAST ASIA31200CF </v>
      </c>
      <c r="AR1143" s="123" t="str">
        <f>+D1143&amp;J1143</f>
        <v>31200SE</v>
      </c>
      <c r="AS1143" s="124" t="str">
        <f t="shared" si="160"/>
        <v>Ves</v>
      </c>
      <c r="AT1143" s="125" t="str">
        <f t="shared" si="161"/>
        <v>F-60MZ2TBKBVV</v>
      </c>
      <c r="AU1143" s="125" t="str">
        <f>IF(NOT(AT1143=""),VLOOKUP(AT1143,[1]PSI_Category!A:B,2,0),"")</f>
        <v>C/F</v>
      </c>
      <c r="AV1143" s="125" t="s">
        <v>1800</v>
      </c>
      <c r="AW1143" s="125" t="s">
        <v>1800</v>
      </c>
      <c r="AX1143" s="125" t="s">
        <v>1800</v>
      </c>
    </row>
    <row r="1144" spans="2:50" s="103" customFormat="1" ht="11.4" customHeight="1" x14ac:dyDescent="0.3">
      <c r="B1144" s="104" t="s">
        <v>1866</v>
      </c>
      <c r="C1144" s="105" t="s">
        <v>2018</v>
      </c>
      <c r="D1144" s="106">
        <v>31200</v>
      </c>
      <c r="E1144" s="107">
        <v>1805</v>
      </c>
      <c r="F1144" s="105" t="s">
        <v>2019</v>
      </c>
      <c r="G1144" s="107">
        <v>1810</v>
      </c>
      <c r="H1144" s="105" t="s">
        <v>2020</v>
      </c>
      <c r="I1144" s="105" t="s">
        <v>298</v>
      </c>
      <c r="J1144" s="107" t="s">
        <v>293</v>
      </c>
      <c r="K1144" s="105">
        <v>92011830</v>
      </c>
      <c r="L1144" s="105" t="s">
        <v>2961</v>
      </c>
      <c r="M1144" s="105" t="s">
        <v>2957</v>
      </c>
      <c r="N1144" s="105" t="s">
        <v>1799</v>
      </c>
      <c r="O1144" s="108" t="s">
        <v>160</v>
      </c>
      <c r="P1144" s="109" t="s">
        <v>1872</v>
      </c>
      <c r="Q1144" s="110">
        <v>45374</v>
      </c>
      <c r="R1144" s="110"/>
      <c r="S1144" s="110">
        <v>45376</v>
      </c>
      <c r="T1144" s="110"/>
      <c r="U1144" s="111" t="s">
        <v>2023</v>
      </c>
      <c r="V1144" s="111" t="s">
        <v>2103</v>
      </c>
      <c r="W1144" s="112"/>
      <c r="X1144" s="113"/>
      <c r="Y1144" s="114" t="s">
        <v>285</v>
      </c>
      <c r="Z1144" s="115">
        <v>25.95</v>
      </c>
      <c r="AA1144" s="116">
        <v>30</v>
      </c>
      <c r="AB1144" s="117">
        <f t="shared" si="153"/>
        <v>778.5</v>
      </c>
      <c r="AC1144" s="117">
        <f t="shared" si="154"/>
        <v>6.0890377500000001</v>
      </c>
      <c r="AD1144" s="118">
        <v>30</v>
      </c>
      <c r="AE1144" s="117">
        <f t="shared" si="155"/>
        <v>778.5</v>
      </c>
      <c r="AF1144" s="117">
        <f t="shared" si="156"/>
        <v>6.0890377500000001</v>
      </c>
      <c r="AG1144" s="119">
        <f t="shared" si="157"/>
        <v>0</v>
      </c>
      <c r="AH1144" s="120">
        <f t="shared" si="158"/>
        <v>0</v>
      </c>
      <c r="AI1144" s="121">
        <f t="shared" si="159"/>
        <v>0</v>
      </c>
      <c r="AJ1144" s="122" t="str">
        <f>+C1144</f>
        <v>VIETNAM</v>
      </c>
      <c r="AK1144" s="122" t="str">
        <f>IF(ISNA(VLOOKUP(postponeList!D1144,[1]Sheet!$A$2:$B$12,2,FALSE))," ",(VLOOKUP(postponeList!D1144,[1]Sheet!$A$2:$B$12,2,FALSE)))</f>
        <v>PMMA</v>
      </c>
      <c r="AL1144" s="122" t="str">
        <f>IF(ISNA(VLOOKUP(E1144,[1]Sheet!$G$2:$H$40,2,FALSE))," ",VLOOKUP(E1144,[1]Sheet!$G$2:$H$40,2,FALSE))</f>
        <v>PEWVN</v>
      </c>
      <c r="AM1144" s="122" t="str">
        <f>IF(ISNA(VLOOKUP(G1144,[1]Sheet!$K$2:$L$159,2,FALSE))," ",(VLOOKUP(G1144,[1]Sheet!$K$2:$L$159,2,FALSE)))</f>
        <v>PLSVN-HCM</v>
      </c>
      <c r="AN1144" s="122" t="str">
        <f>IF(ISNA(VLOOKUP(I1144&amp;C1144,[1]Sheet!$D$2:$E$228,2,FALSE))," ",VLOOKUP(I1144&amp;C1144,[1]Sheet!$D$2:$E$228,2,FALSE))</f>
        <v>Gary, Aota (PEW), Adachi (PAC)</v>
      </c>
      <c r="AO1144" s="122" t="str">
        <f>+I1144&amp;C1144</f>
        <v>PANVIETNAM</v>
      </c>
      <c r="AP1144" s="122" t="str">
        <f>C1144&amp;D1144&amp;E1144&amp;G1144&amp;I1144&amp;O1144</f>
        <v>VIETNAM3120018051810PANMAR</v>
      </c>
      <c r="AQ1144" s="122" t="str">
        <f>B1144&amp;D1144&amp;N1144</f>
        <v xml:space="preserve">SOUTH EAST ASIA31200CF </v>
      </c>
      <c r="AR1144" s="123" t="str">
        <f>+D1144&amp;J1144</f>
        <v>31200SE</v>
      </c>
      <c r="AS1144" s="124" t="str">
        <f t="shared" si="160"/>
        <v>Ves</v>
      </c>
      <c r="AT1144" s="125" t="str">
        <f t="shared" si="161"/>
        <v>F-60MZ2TBKFVV</v>
      </c>
      <c r="AU1144" s="125" t="str">
        <f>IF(NOT(AT1144=""),VLOOKUP(AT1144,[1]PSI_Category!A:B,2,0),"")</f>
        <v>C/F</v>
      </c>
      <c r="AV1144" s="125" t="s">
        <v>1800</v>
      </c>
      <c r="AW1144" s="125" t="s">
        <v>1800</v>
      </c>
      <c r="AX1144" s="125" t="s">
        <v>1800</v>
      </c>
    </row>
    <row r="1145" spans="2:50" s="103" customFormat="1" ht="11.4" customHeight="1" x14ac:dyDescent="0.3">
      <c r="B1145" s="104" t="s">
        <v>1866</v>
      </c>
      <c r="C1145" s="105" t="s">
        <v>2018</v>
      </c>
      <c r="D1145" s="106">
        <v>31200</v>
      </c>
      <c r="E1145" s="107">
        <v>1805</v>
      </c>
      <c r="F1145" s="105" t="s">
        <v>2019</v>
      </c>
      <c r="G1145" s="107">
        <v>1810</v>
      </c>
      <c r="H1145" s="105" t="s">
        <v>2020</v>
      </c>
      <c r="I1145" s="105" t="s">
        <v>298</v>
      </c>
      <c r="J1145" s="107" t="s">
        <v>293</v>
      </c>
      <c r="K1145" s="105">
        <v>92011831</v>
      </c>
      <c r="L1145" s="105" t="s">
        <v>2962</v>
      </c>
      <c r="M1145" s="105" t="s">
        <v>2940</v>
      </c>
      <c r="N1145" s="105" t="s">
        <v>1886</v>
      </c>
      <c r="O1145" s="108" t="s">
        <v>160</v>
      </c>
      <c r="P1145" s="109" t="s">
        <v>1872</v>
      </c>
      <c r="Q1145" s="110"/>
      <c r="R1145" s="110"/>
      <c r="S1145" s="110"/>
      <c r="T1145" s="110"/>
      <c r="U1145" s="111"/>
      <c r="V1145" s="111"/>
      <c r="W1145" s="112"/>
      <c r="X1145" s="113"/>
      <c r="Y1145" s="114" t="s">
        <v>285</v>
      </c>
      <c r="Z1145" s="115">
        <v>42.86</v>
      </c>
      <c r="AA1145" s="116">
        <v>20</v>
      </c>
      <c r="AB1145" s="117">
        <f t="shared" si="153"/>
        <v>857.2</v>
      </c>
      <c r="AC1145" s="117">
        <f t="shared" si="154"/>
        <v>6.7045898000000008</v>
      </c>
      <c r="AD1145" s="118"/>
      <c r="AE1145" s="117">
        <f t="shared" si="155"/>
        <v>0</v>
      </c>
      <c r="AF1145" s="117">
        <f t="shared" si="156"/>
        <v>0</v>
      </c>
      <c r="AG1145" s="119">
        <f t="shared" si="157"/>
        <v>20</v>
      </c>
      <c r="AH1145" s="120">
        <f t="shared" si="158"/>
        <v>857.2</v>
      </c>
      <c r="AI1145" s="121">
        <f t="shared" si="159"/>
        <v>6.7045898000000008</v>
      </c>
      <c r="AJ1145" s="122" t="str">
        <f>+C1145</f>
        <v>VIETNAM</v>
      </c>
      <c r="AK1145" s="122" t="str">
        <f>IF(ISNA(VLOOKUP(postponeList!D1145,[1]Sheet!$A$2:$B$12,2,FALSE))," ",(VLOOKUP(postponeList!D1145,[1]Sheet!$A$2:$B$12,2,FALSE)))</f>
        <v>PMMA</v>
      </c>
      <c r="AL1145" s="122" t="str">
        <f>IF(ISNA(VLOOKUP(E1145,[1]Sheet!$G$2:$H$40,2,FALSE))," ",VLOOKUP(E1145,[1]Sheet!$G$2:$H$40,2,FALSE))</f>
        <v>PEWVN</v>
      </c>
      <c r="AM1145" s="122" t="str">
        <f>IF(ISNA(VLOOKUP(G1145,[1]Sheet!$K$2:$L$159,2,FALSE))," ",(VLOOKUP(G1145,[1]Sheet!$K$2:$L$159,2,FALSE)))</f>
        <v>PLSVN-HCM</v>
      </c>
      <c r="AN1145" s="122" t="str">
        <f>IF(ISNA(VLOOKUP(I1145&amp;C1145,[1]Sheet!$D$2:$E$228,2,FALSE))," ",VLOOKUP(I1145&amp;C1145,[1]Sheet!$D$2:$E$228,2,FALSE))</f>
        <v>Gary, Aota (PEW), Adachi (PAC)</v>
      </c>
      <c r="AO1145" s="122" t="str">
        <f>+I1145&amp;C1145</f>
        <v>PANVIETNAM</v>
      </c>
      <c r="AP1145" s="122" t="str">
        <f>C1145&amp;D1145&amp;E1145&amp;G1145&amp;I1145&amp;O1145</f>
        <v>VIETNAM3120018051810PANMAR</v>
      </c>
      <c r="AQ1145" s="122" t="str">
        <f>B1145&amp;D1145&amp;N1145</f>
        <v xml:space="preserve">SOUTH EAST ASIA31200LF </v>
      </c>
      <c r="AR1145" s="123" t="str">
        <f>+D1145&amp;J1145</f>
        <v>31200SE</v>
      </c>
      <c r="AS1145" s="124" t="str">
        <f t="shared" si="160"/>
        <v/>
      </c>
      <c r="AT1145" s="125" t="str">
        <f t="shared" si="161"/>
        <v>F-307KHTBSKBV</v>
      </c>
      <c r="AU1145" s="125" t="str">
        <f>IF(NOT(AT1145=""),VLOOKUP(AT1145,[1]PSI_Category!A:B,2,0),"")</f>
        <v>L/F</v>
      </c>
      <c r="AV1145" s="125" t="s">
        <v>1778</v>
      </c>
      <c r="AW1145" s="125" t="s">
        <v>1887</v>
      </c>
      <c r="AX1145" s="125" t="s">
        <v>1887</v>
      </c>
    </row>
    <row r="1146" spans="2:50" s="103" customFormat="1" ht="11.4" customHeight="1" x14ac:dyDescent="0.3">
      <c r="B1146" s="104" t="s">
        <v>1866</v>
      </c>
      <c r="C1146" s="105" t="s">
        <v>2018</v>
      </c>
      <c r="D1146" s="106">
        <v>31200</v>
      </c>
      <c r="E1146" s="107">
        <v>1805</v>
      </c>
      <c r="F1146" s="105" t="s">
        <v>2019</v>
      </c>
      <c r="G1146" s="107">
        <v>1810</v>
      </c>
      <c r="H1146" s="105" t="s">
        <v>2020</v>
      </c>
      <c r="I1146" s="105" t="s">
        <v>298</v>
      </c>
      <c r="J1146" s="107" t="s">
        <v>293</v>
      </c>
      <c r="K1146" s="105">
        <v>92011831</v>
      </c>
      <c r="L1146" s="105" t="s">
        <v>2962</v>
      </c>
      <c r="M1146" s="105" t="s">
        <v>2941</v>
      </c>
      <c r="N1146" s="105" t="s">
        <v>1886</v>
      </c>
      <c r="O1146" s="108" t="s">
        <v>160</v>
      </c>
      <c r="P1146" s="109" t="s">
        <v>1872</v>
      </c>
      <c r="Q1146" s="110"/>
      <c r="R1146" s="110"/>
      <c r="S1146" s="110"/>
      <c r="T1146" s="110"/>
      <c r="U1146" s="111"/>
      <c r="V1146" s="111"/>
      <c r="W1146" s="112"/>
      <c r="X1146" s="113"/>
      <c r="Y1146" s="114" t="s">
        <v>285</v>
      </c>
      <c r="Z1146" s="115">
        <v>62.18</v>
      </c>
      <c r="AA1146" s="116">
        <v>30</v>
      </c>
      <c r="AB1146" s="117">
        <f t="shared" si="153"/>
        <v>1865.4</v>
      </c>
      <c r="AC1146" s="117">
        <f t="shared" si="154"/>
        <v>14.590226100000002</v>
      </c>
      <c r="AD1146" s="118"/>
      <c r="AE1146" s="117">
        <f t="shared" si="155"/>
        <v>0</v>
      </c>
      <c r="AF1146" s="117">
        <f t="shared" si="156"/>
        <v>0</v>
      </c>
      <c r="AG1146" s="119">
        <f t="shared" si="157"/>
        <v>30</v>
      </c>
      <c r="AH1146" s="120">
        <f t="shared" si="158"/>
        <v>1865.4</v>
      </c>
      <c r="AI1146" s="121">
        <f t="shared" si="159"/>
        <v>14.590226100000002</v>
      </c>
      <c r="AJ1146" s="122" t="str">
        <f>+C1146</f>
        <v>VIETNAM</v>
      </c>
      <c r="AK1146" s="122" t="str">
        <f>IF(ISNA(VLOOKUP(postponeList!D1146,[1]Sheet!$A$2:$B$12,2,FALSE))," ",(VLOOKUP(postponeList!D1146,[1]Sheet!$A$2:$B$12,2,FALSE)))</f>
        <v>PMMA</v>
      </c>
      <c r="AL1146" s="122" t="str">
        <f>IF(ISNA(VLOOKUP(E1146,[1]Sheet!$G$2:$H$40,2,FALSE))," ",VLOOKUP(E1146,[1]Sheet!$G$2:$H$40,2,FALSE))</f>
        <v>PEWVN</v>
      </c>
      <c r="AM1146" s="122" t="str">
        <f>IF(ISNA(VLOOKUP(G1146,[1]Sheet!$K$2:$L$159,2,FALSE))," ",(VLOOKUP(G1146,[1]Sheet!$K$2:$L$159,2,FALSE)))</f>
        <v>PLSVN-HCM</v>
      </c>
      <c r="AN1146" s="122" t="str">
        <f>IF(ISNA(VLOOKUP(I1146&amp;C1146,[1]Sheet!$D$2:$E$228,2,FALSE))," ",VLOOKUP(I1146&amp;C1146,[1]Sheet!$D$2:$E$228,2,FALSE))</f>
        <v>Gary, Aota (PEW), Adachi (PAC)</v>
      </c>
      <c r="AO1146" s="122" t="str">
        <f>+I1146&amp;C1146</f>
        <v>PANVIETNAM</v>
      </c>
      <c r="AP1146" s="122" t="str">
        <f>C1146&amp;D1146&amp;E1146&amp;G1146&amp;I1146&amp;O1146</f>
        <v>VIETNAM3120018051810PANMAR</v>
      </c>
      <c r="AQ1146" s="122" t="str">
        <f>B1146&amp;D1146&amp;N1146</f>
        <v xml:space="preserve">SOUTH EAST ASIA31200LF </v>
      </c>
      <c r="AR1146" s="123" t="str">
        <f>+D1146&amp;J1146</f>
        <v>31200SE</v>
      </c>
      <c r="AS1146" s="124" t="str">
        <f t="shared" si="160"/>
        <v/>
      </c>
      <c r="AT1146" s="125" t="str">
        <f t="shared" si="161"/>
        <v>F-308NHTBBKBV</v>
      </c>
      <c r="AU1146" s="125" t="str">
        <f>IF(NOT(AT1146=""),VLOOKUP(AT1146,[1]PSI_Category!A:B,2,0),"")</f>
        <v>L/F</v>
      </c>
      <c r="AV1146" s="125" t="s">
        <v>1778</v>
      </c>
      <c r="AW1146" s="125" t="s">
        <v>1887</v>
      </c>
      <c r="AX1146" s="125" t="s">
        <v>1887</v>
      </c>
    </row>
    <row r="1147" spans="2:50" s="103" customFormat="1" ht="11.4" customHeight="1" x14ac:dyDescent="0.3">
      <c r="B1147" s="104" t="s">
        <v>1866</v>
      </c>
      <c r="C1147" s="105" t="s">
        <v>2018</v>
      </c>
      <c r="D1147" s="106">
        <v>31200</v>
      </c>
      <c r="E1147" s="107">
        <v>1805</v>
      </c>
      <c r="F1147" s="105" t="s">
        <v>2019</v>
      </c>
      <c r="G1147" s="107">
        <v>1810</v>
      </c>
      <c r="H1147" s="105" t="s">
        <v>2020</v>
      </c>
      <c r="I1147" s="105" t="s">
        <v>298</v>
      </c>
      <c r="J1147" s="107" t="s">
        <v>293</v>
      </c>
      <c r="K1147" s="105">
        <v>92011831</v>
      </c>
      <c r="L1147" s="105" t="s">
        <v>2962</v>
      </c>
      <c r="M1147" s="105" t="s">
        <v>2942</v>
      </c>
      <c r="N1147" s="105" t="s">
        <v>1886</v>
      </c>
      <c r="O1147" s="108" t="s">
        <v>160</v>
      </c>
      <c r="P1147" s="109" t="s">
        <v>1872</v>
      </c>
      <c r="Q1147" s="110"/>
      <c r="R1147" s="110"/>
      <c r="S1147" s="110"/>
      <c r="T1147" s="110"/>
      <c r="U1147" s="111"/>
      <c r="V1147" s="111"/>
      <c r="W1147" s="112"/>
      <c r="X1147" s="113"/>
      <c r="Y1147" s="114" t="s">
        <v>285</v>
      </c>
      <c r="Z1147" s="115">
        <v>62.18</v>
      </c>
      <c r="AA1147" s="116">
        <v>25</v>
      </c>
      <c r="AB1147" s="117">
        <f t="shared" si="153"/>
        <v>1554.5</v>
      </c>
      <c r="AC1147" s="117">
        <f t="shared" si="154"/>
        <v>12.15852175</v>
      </c>
      <c r="AD1147" s="118"/>
      <c r="AE1147" s="117">
        <f t="shared" si="155"/>
        <v>0</v>
      </c>
      <c r="AF1147" s="117">
        <f t="shared" si="156"/>
        <v>0</v>
      </c>
      <c r="AG1147" s="119">
        <f t="shared" si="157"/>
        <v>25</v>
      </c>
      <c r="AH1147" s="120">
        <f t="shared" si="158"/>
        <v>1554.5</v>
      </c>
      <c r="AI1147" s="121">
        <f t="shared" si="159"/>
        <v>12.15852175</v>
      </c>
      <c r="AJ1147" s="122" t="str">
        <f>+C1147</f>
        <v>VIETNAM</v>
      </c>
      <c r="AK1147" s="122" t="str">
        <f>IF(ISNA(VLOOKUP(postponeList!D1147,[1]Sheet!$A$2:$B$12,2,FALSE))," ",(VLOOKUP(postponeList!D1147,[1]Sheet!$A$2:$B$12,2,FALSE)))</f>
        <v>PMMA</v>
      </c>
      <c r="AL1147" s="122" t="str">
        <f>IF(ISNA(VLOOKUP(E1147,[1]Sheet!$G$2:$H$40,2,FALSE))," ",VLOOKUP(E1147,[1]Sheet!$G$2:$H$40,2,FALSE))</f>
        <v>PEWVN</v>
      </c>
      <c r="AM1147" s="122" t="str">
        <f>IF(ISNA(VLOOKUP(G1147,[1]Sheet!$K$2:$L$159,2,FALSE))," ",(VLOOKUP(G1147,[1]Sheet!$K$2:$L$159,2,FALSE)))</f>
        <v>PLSVN-HCM</v>
      </c>
      <c r="AN1147" s="122" t="str">
        <f>IF(ISNA(VLOOKUP(I1147&amp;C1147,[1]Sheet!$D$2:$E$228,2,FALSE))," ",VLOOKUP(I1147&amp;C1147,[1]Sheet!$D$2:$E$228,2,FALSE))</f>
        <v>Gary, Aota (PEW), Adachi (PAC)</v>
      </c>
      <c r="AO1147" s="122" t="str">
        <f>+I1147&amp;C1147</f>
        <v>PANVIETNAM</v>
      </c>
      <c r="AP1147" s="122" t="str">
        <f>C1147&amp;D1147&amp;E1147&amp;G1147&amp;I1147&amp;O1147</f>
        <v>VIETNAM3120018051810PANMAR</v>
      </c>
      <c r="AQ1147" s="122" t="str">
        <f>B1147&amp;D1147&amp;N1147</f>
        <v xml:space="preserve">SOUTH EAST ASIA31200LF </v>
      </c>
      <c r="AR1147" s="123" t="str">
        <f>+D1147&amp;J1147</f>
        <v>31200SE</v>
      </c>
      <c r="AS1147" s="124" t="str">
        <f t="shared" si="160"/>
        <v/>
      </c>
      <c r="AT1147" s="125" t="str">
        <f t="shared" si="161"/>
        <v>F-308NHTBPKBV</v>
      </c>
      <c r="AU1147" s="125" t="str">
        <f>IF(NOT(AT1147=""),VLOOKUP(AT1147,[1]PSI_Category!A:B,2,0),"")</f>
        <v>L/F</v>
      </c>
      <c r="AV1147" s="125" t="s">
        <v>1778</v>
      </c>
      <c r="AW1147" s="125" t="s">
        <v>1887</v>
      </c>
      <c r="AX1147" s="125" t="s">
        <v>1887</v>
      </c>
    </row>
    <row r="1148" spans="2:50" s="103" customFormat="1" ht="11.4" customHeight="1" x14ac:dyDescent="0.3">
      <c r="B1148" s="104" t="s">
        <v>1866</v>
      </c>
      <c r="C1148" s="105" t="s">
        <v>2018</v>
      </c>
      <c r="D1148" s="106">
        <v>31200</v>
      </c>
      <c r="E1148" s="107">
        <v>1805</v>
      </c>
      <c r="F1148" s="105" t="s">
        <v>2019</v>
      </c>
      <c r="G1148" s="107">
        <v>1810</v>
      </c>
      <c r="H1148" s="105" t="s">
        <v>2020</v>
      </c>
      <c r="I1148" s="105" t="s">
        <v>298</v>
      </c>
      <c r="J1148" s="107" t="s">
        <v>293</v>
      </c>
      <c r="K1148" s="105">
        <v>92011831</v>
      </c>
      <c r="L1148" s="105" t="s">
        <v>2962</v>
      </c>
      <c r="M1148" s="105" t="s">
        <v>2943</v>
      </c>
      <c r="N1148" s="105" t="s">
        <v>1786</v>
      </c>
      <c r="O1148" s="108" t="s">
        <v>160</v>
      </c>
      <c r="P1148" s="109" t="s">
        <v>1872</v>
      </c>
      <c r="Q1148" s="110"/>
      <c r="R1148" s="110"/>
      <c r="S1148" s="110"/>
      <c r="T1148" s="110"/>
      <c r="U1148" s="111"/>
      <c r="V1148" s="111"/>
      <c r="W1148" s="112"/>
      <c r="X1148" s="113"/>
      <c r="Y1148" s="114" t="s">
        <v>285</v>
      </c>
      <c r="Z1148" s="115">
        <v>54.94</v>
      </c>
      <c r="AA1148" s="116">
        <v>15</v>
      </c>
      <c r="AB1148" s="117">
        <f t="shared" si="153"/>
        <v>824.09999999999991</v>
      </c>
      <c r="AC1148" s="117">
        <f t="shared" si="154"/>
        <v>6.4456981499999992</v>
      </c>
      <c r="AD1148" s="118"/>
      <c r="AE1148" s="117">
        <f t="shared" si="155"/>
        <v>0</v>
      </c>
      <c r="AF1148" s="117">
        <f t="shared" si="156"/>
        <v>0</v>
      </c>
      <c r="AG1148" s="119">
        <f t="shared" si="157"/>
        <v>15</v>
      </c>
      <c r="AH1148" s="120">
        <f t="shared" si="158"/>
        <v>824.09999999999991</v>
      </c>
      <c r="AI1148" s="121">
        <f t="shared" si="159"/>
        <v>6.4456981499999992</v>
      </c>
      <c r="AJ1148" s="122" t="str">
        <f>+C1148</f>
        <v>VIETNAM</v>
      </c>
      <c r="AK1148" s="122" t="str">
        <f>IF(ISNA(VLOOKUP(postponeList!D1148,[1]Sheet!$A$2:$B$12,2,FALSE))," ",(VLOOKUP(postponeList!D1148,[1]Sheet!$A$2:$B$12,2,FALSE)))</f>
        <v>PMMA</v>
      </c>
      <c r="AL1148" s="122" t="str">
        <f>IF(ISNA(VLOOKUP(E1148,[1]Sheet!$G$2:$H$40,2,FALSE))," ",VLOOKUP(E1148,[1]Sheet!$G$2:$H$40,2,FALSE))</f>
        <v>PEWVN</v>
      </c>
      <c r="AM1148" s="122" t="str">
        <f>IF(ISNA(VLOOKUP(G1148,[1]Sheet!$K$2:$L$159,2,FALSE))," ",(VLOOKUP(G1148,[1]Sheet!$K$2:$L$159,2,FALSE)))</f>
        <v>PLSVN-HCM</v>
      </c>
      <c r="AN1148" s="122" t="str">
        <f>IF(ISNA(VLOOKUP(I1148&amp;C1148,[1]Sheet!$D$2:$E$228,2,FALSE))," ",VLOOKUP(I1148&amp;C1148,[1]Sheet!$D$2:$E$228,2,FALSE))</f>
        <v>Gary, Aota (PEW), Adachi (PAC)</v>
      </c>
      <c r="AO1148" s="122" t="str">
        <f>+I1148&amp;C1148</f>
        <v>PANVIETNAM</v>
      </c>
      <c r="AP1148" s="122" t="str">
        <f>C1148&amp;D1148&amp;E1148&amp;G1148&amp;I1148&amp;O1148</f>
        <v>VIETNAM3120018051810PANMAR</v>
      </c>
      <c r="AQ1148" s="122" t="str">
        <f>B1148&amp;D1148&amp;N1148</f>
        <v xml:space="preserve">SOUTH EAST ASIA31200SF </v>
      </c>
      <c r="AR1148" s="123" t="str">
        <f>+D1148&amp;J1148</f>
        <v>31200SE</v>
      </c>
      <c r="AS1148" s="124" t="str">
        <f t="shared" si="160"/>
        <v/>
      </c>
      <c r="AT1148" s="125" t="str">
        <f t="shared" si="161"/>
        <v>F-407WNBNKBV</v>
      </c>
      <c r="AU1148" s="125" t="str">
        <f>IF(NOT(AT1148=""),VLOOKUP(AT1148,[1]PSI_Category!A:B,2,0),"")</f>
        <v>S/F</v>
      </c>
      <c r="AV1148" s="125" t="s">
        <v>1778</v>
      </c>
      <c r="AW1148" s="125" t="s">
        <v>1787</v>
      </c>
      <c r="AX1148" s="125" t="s">
        <v>1787</v>
      </c>
    </row>
    <row r="1149" spans="2:50" s="103" customFormat="1" ht="11.4" customHeight="1" x14ac:dyDescent="0.3">
      <c r="B1149" s="104" t="s">
        <v>1866</v>
      </c>
      <c r="C1149" s="105" t="s">
        <v>2018</v>
      </c>
      <c r="D1149" s="106">
        <v>31200</v>
      </c>
      <c r="E1149" s="107">
        <v>1805</v>
      </c>
      <c r="F1149" s="105" t="s">
        <v>2019</v>
      </c>
      <c r="G1149" s="107">
        <v>1810</v>
      </c>
      <c r="H1149" s="105" t="s">
        <v>2020</v>
      </c>
      <c r="I1149" s="105" t="s">
        <v>298</v>
      </c>
      <c r="J1149" s="107" t="s">
        <v>293</v>
      </c>
      <c r="K1149" s="105">
        <v>92011831</v>
      </c>
      <c r="L1149" s="105" t="s">
        <v>2962</v>
      </c>
      <c r="M1149" s="105" t="s">
        <v>2031</v>
      </c>
      <c r="N1149" s="105" t="s">
        <v>1789</v>
      </c>
      <c r="O1149" s="108" t="s">
        <v>160</v>
      </c>
      <c r="P1149" s="109" t="s">
        <v>1872</v>
      </c>
      <c r="Q1149" s="110"/>
      <c r="R1149" s="110"/>
      <c r="S1149" s="110"/>
      <c r="T1149" s="110"/>
      <c r="U1149" s="111"/>
      <c r="V1149" s="111"/>
      <c r="W1149" s="112"/>
      <c r="X1149" s="113"/>
      <c r="Y1149" s="114" t="s">
        <v>285</v>
      </c>
      <c r="Z1149" s="115">
        <v>45.76</v>
      </c>
      <c r="AA1149" s="116">
        <v>250</v>
      </c>
      <c r="AB1149" s="117">
        <f t="shared" si="153"/>
        <v>11440</v>
      </c>
      <c r="AC1149" s="117">
        <f t="shared" si="154"/>
        <v>89.47796000000001</v>
      </c>
      <c r="AD1149" s="118"/>
      <c r="AE1149" s="117">
        <f t="shared" si="155"/>
        <v>0</v>
      </c>
      <c r="AF1149" s="117">
        <f t="shared" si="156"/>
        <v>0</v>
      </c>
      <c r="AG1149" s="119">
        <f t="shared" si="157"/>
        <v>250</v>
      </c>
      <c r="AH1149" s="120">
        <f t="shared" si="158"/>
        <v>11440</v>
      </c>
      <c r="AI1149" s="121">
        <f t="shared" si="159"/>
        <v>89.47796000000001</v>
      </c>
      <c r="AJ1149" s="122" t="str">
        <f>+C1149</f>
        <v>VIETNAM</v>
      </c>
      <c r="AK1149" s="122" t="str">
        <f>IF(ISNA(VLOOKUP(postponeList!D1149,[1]Sheet!$A$2:$B$12,2,FALSE))," ",(VLOOKUP(postponeList!D1149,[1]Sheet!$A$2:$B$12,2,FALSE)))</f>
        <v>PMMA</v>
      </c>
      <c r="AL1149" s="122" t="str">
        <f>IF(ISNA(VLOOKUP(E1149,[1]Sheet!$G$2:$H$40,2,FALSE))," ",VLOOKUP(E1149,[1]Sheet!$G$2:$H$40,2,FALSE))</f>
        <v>PEWVN</v>
      </c>
      <c r="AM1149" s="122" t="str">
        <f>IF(ISNA(VLOOKUP(G1149,[1]Sheet!$K$2:$L$159,2,FALSE))," ",(VLOOKUP(G1149,[1]Sheet!$K$2:$L$159,2,FALSE)))</f>
        <v>PLSVN-HCM</v>
      </c>
      <c r="AN1149" s="122" t="str">
        <f>IF(ISNA(VLOOKUP(I1149&amp;C1149,[1]Sheet!$D$2:$E$228,2,FALSE))," ",VLOOKUP(I1149&amp;C1149,[1]Sheet!$D$2:$E$228,2,FALSE))</f>
        <v>Gary, Aota (PEW), Adachi (PAC)</v>
      </c>
      <c r="AO1149" s="122" t="str">
        <f>+I1149&amp;C1149</f>
        <v>PANVIETNAM</v>
      </c>
      <c r="AP1149" s="122" t="str">
        <f>C1149&amp;D1149&amp;E1149&amp;G1149&amp;I1149&amp;O1149</f>
        <v>VIETNAM3120018051810PANMAR</v>
      </c>
      <c r="AQ1149" s="122" t="str">
        <f>B1149&amp;D1149&amp;N1149</f>
        <v xml:space="preserve">SOUTH EAST ASIA31200WF </v>
      </c>
      <c r="AR1149" s="123" t="str">
        <f>+D1149&amp;J1149</f>
        <v>31200SE</v>
      </c>
      <c r="AS1149" s="124" t="str">
        <f t="shared" si="160"/>
        <v/>
      </c>
      <c r="AT1149" s="125" t="str">
        <f t="shared" si="161"/>
        <v>F-409MNBAKBV</v>
      </c>
      <c r="AU1149" s="125" t="str">
        <f>IF(NOT(AT1149=""),VLOOKUP(AT1149,[1]PSI_Category!A:B,2,0),"")</f>
        <v>W/F</v>
      </c>
      <c r="AV1149" s="125" t="s">
        <v>1778</v>
      </c>
      <c r="AW1149" s="125" t="s">
        <v>1790</v>
      </c>
      <c r="AX1149" s="125" t="s">
        <v>1790</v>
      </c>
    </row>
    <row r="1150" spans="2:50" s="103" customFormat="1" ht="11.4" customHeight="1" x14ac:dyDescent="0.3">
      <c r="B1150" s="104" t="s">
        <v>1866</v>
      </c>
      <c r="C1150" s="105" t="s">
        <v>2018</v>
      </c>
      <c r="D1150" s="106">
        <v>31200</v>
      </c>
      <c r="E1150" s="107">
        <v>1805</v>
      </c>
      <c r="F1150" s="105" t="s">
        <v>2019</v>
      </c>
      <c r="G1150" s="107">
        <v>1810</v>
      </c>
      <c r="H1150" s="105" t="s">
        <v>2020</v>
      </c>
      <c r="I1150" s="105" t="s">
        <v>298</v>
      </c>
      <c r="J1150" s="107" t="s">
        <v>293</v>
      </c>
      <c r="K1150" s="105">
        <v>92011831</v>
      </c>
      <c r="L1150" s="105" t="s">
        <v>2962</v>
      </c>
      <c r="M1150" s="105" t="s">
        <v>2032</v>
      </c>
      <c r="N1150" s="105" t="s">
        <v>1789</v>
      </c>
      <c r="O1150" s="108" t="s">
        <v>160</v>
      </c>
      <c r="P1150" s="109" t="s">
        <v>1872</v>
      </c>
      <c r="Q1150" s="110"/>
      <c r="R1150" s="110"/>
      <c r="S1150" s="110"/>
      <c r="T1150" s="110"/>
      <c r="U1150" s="111"/>
      <c r="V1150" s="111"/>
      <c r="W1150" s="112"/>
      <c r="X1150" s="113"/>
      <c r="Y1150" s="114" t="s">
        <v>285</v>
      </c>
      <c r="Z1150" s="115">
        <v>45.76</v>
      </c>
      <c r="AA1150" s="116">
        <v>120</v>
      </c>
      <c r="AB1150" s="117">
        <f t="shared" si="153"/>
        <v>5491.2</v>
      </c>
      <c r="AC1150" s="117">
        <f t="shared" si="154"/>
        <v>42.949420799999999</v>
      </c>
      <c r="AD1150" s="118"/>
      <c r="AE1150" s="117">
        <f t="shared" si="155"/>
        <v>0</v>
      </c>
      <c r="AF1150" s="117">
        <f t="shared" si="156"/>
        <v>0</v>
      </c>
      <c r="AG1150" s="119">
        <f t="shared" si="157"/>
        <v>120</v>
      </c>
      <c r="AH1150" s="120">
        <f t="shared" si="158"/>
        <v>5491.2</v>
      </c>
      <c r="AI1150" s="121">
        <f t="shared" si="159"/>
        <v>42.949420799999999</v>
      </c>
      <c r="AJ1150" s="122" t="str">
        <f>+C1150</f>
        <v>VIETNAM</v>
      </c>
      <c r="AK1150" s="122" t="str">
        <f>IF(ISNA(VLOOKUP(postponeList!D1150,[1]Sheet!$A$2:$B$12,2,FALSE))," ",(VLOOKUP(postponeList!D1150,[1]Sheet!$A$2:$B$12,2,FALSE)))</f>
        <v>PMMA</v>
      </c>
      <c r="AL1150" s="122" t="str">
        <f>IF(ISNA(VLOOKUP(E1150,[1]Sheet!$G$2:$H$40,2,FALSE))," ",VLOOKUP(E1150,[1]Sheet!$G$2:$H$40,2,FALSE))</f>
        <v>PEWVN</v>
      </c>
      <c r="AM1150" s="122" t="str">
        <f>IF(ISNA(VLOOKUP(G1150,[1]Sheet!$K$2:$L$159,2,FALSE))," ",(VLOOKUP(G1150,[1]Sheet!$K$2:$L$159,2,FALSE)))</f>
        <v>PLSVN-HCM</v>
      </c>
      <c r="AN1150" s="122" t="str">
        <f>IF(ISNA(VLOOKUP(I1150&amp;C1150,[1]Sheet!$D$2:$E$228,2,FALSE))," ",VLOOKUP(I1150&amp;C1150,[1]Sheet!$D$2:$E$228,2,FALSE))</f>
        <v>Gary, Aota (PEW), Adachi (PAC)</v>
      </c>
      <c r="AO1150" s="122" t="str">
        <f>+I1150&amp;C1150</f>
        <v>PANVIETNAM</v>
      </c>
      <c r="AP1150" s="122" t="str">
        <f>C1150&amp;D1150&amp;E1150&amp;G1150&amp;I1150&amp;O1150</f>
        <v>VIETNAM3120018051810PANMAR</v>
      </c>
      <c r="AQ1150" s="122" t="str">
        <f>B1150&amp;D1150&amp;N1150</f>
        <v xml:space="preserve">SOUTH EAST ASIA31200WF </v>
      </c>
      <c r="AR1150" s="123" t="str">
        <f>+D1150&amp;J1150</f>
        <v>31200SE</v>
      </c>
      <c r="AS1150" s="124" t="str">
        <f t="shared" si="160"/>
        <v/>
      </c>
      <c r="AT1150" s="125" t="str">
        <f t="shared" si="161"/>
        <v>F-409MNBHKBV</v>
      </c>
      <c r="AU1150" s="125" t="str">
        <f>IF(NOT(AT1150=""),VLOOKUP(AT1150,[1]PSI_Category!A:B,2,0),"")</f>
        <v>W/F</v>
      </c>
      <c r="AV1150" s="125" t="s">
        <v>1778</v>
      </c>
      <c r="AW1150" s="125" t="s">
        <v>1790</v>
      </c>
      <c r="AX1150" s="125" t="s">
        <v>1790</v>
      </c>
    </row>
    <row r="1151" spans="2:50" s="103" customFormat="1" ht="11.4" customHeight="1" x14ac:dyDescent="0.3">
      <c r="B1151" s="104" t="s">
        <v>1866</v>
      </c>
      <c r="C1151" s="105" t="s">
        <v>2018</v>
      </c>
      <c r="D1151" s="106">
        <v>31200</v>
      </c>
      <c r="E1151" s="107">
        <v>1805</v>
      </c>
      <c r="F1151" s="105" t="s">
        <v>2019</v>
      </c>
      <c r="G1151" s="107">
        <v>1810</v>
      </c>
      <c r="H1151" s="105" t="s">
        <v>2020</v>
      </c>
      <c r="I1151" s="105" t="s">
        <v>298</v>
      </c>
      <c r="J1151" s="107" t="s">
        <v>293</v>
      </c>
      <c r="K1151" s="105">
        <v>92011832</v>
      </c>
      <c r="L1151" s="105" t="s">
        <v>2963</v>
      </c>
      <c r="M1151" s="105" t="s">
        <v>2940</v>
      </c>
      <c r="N1151" s="105" t="s">
        <v>1886</v>
      </c>
      <c r="O1151" s="108" t="s">
        <v>160</v>
      </c>
      <c r="P1151" s="109" t="s">
        <v>1872</v>
      </c>
      <c r="Q1151" s="110">
        <v>45374</v>
      </c>
      <c r="R1151" s="110"/>
      <c r="S1151" s="110">
        <v>45376</v>
      </c>
      <c r="T1151" s="110"/>
      <c r="U1151" s="111" t="s">
        <v>2023</v>
      </c>
      <c r="V1151" s="111" t="s">
        <v>2103</v>
      </c>
      <c r="W1151" s="112"/>
      <c r="X1151" s="113"/>
      <c r="Y1151" s="114" t="s">
        <v>285</v>
      </c>
      <c r="Z1151" s="115">
        <v>42.86</v>
      </c>
      <c r="AA1151" s="116">
        <v>10</v>
      </c>
      <c r="AB1151" s="117">
        <f t="shared" si="153"/>
        <v>428.6</v>
      </c>
      <c r="AC1151" s="117">
        <f t="shared" si="154"/>
        <v>3.3522949000000004</v>
      </c>
      <c r="AD1151" s="118">
        <v>10</v>
      </c>
      <c r="AE1151" s="117">
        <f t="shared" si="155"/>
        <v>428.6</v>
      </c>
      <c r="AF1151" s="117">
        <f t="shared" si="156"/>
        <v>3.3522949000000004</v>
      </c>
      <c r="AG1151" s="119">
        <f t="shared" si="157"/>
        <v>0</v>
      </c>
      <c r="AH1151" s="120">
        <f t="shared" si="158"/>
        <v>0</v>
      </c>
      <c r="AI1151" s="121">
        <f t="shared" si="159"/>
        <v>0</v>
      </c>
      <c r="AJ1151" s="122" t="str">
        <f>+C1151</f>
        <v>VIETNAM</v>
      </c>
      <c r="AK1151" s="122" t="str">
        <f>IF(ISNA(VLOOKUP(postponeList!D1151,[1]Sheet!$A$2:$B$12,2,FALSE))," ",(VLOOKUP(postponeList!D1151,[1]Sheet!$A$2:$B$12,2,FALSE)))</f>
        <v>PMMA</v>
      </c>
      <c r="AL1151" s="122" t="str">
        <f>IF(ISNA(VLOOKUP(E1151,[1]Sheet!$G$2:$H$40,2,FALSE))," ",VLOOKUP(E1151,[1]Sheet!$G$2:$H$40,2,FALSE))</f>
        <v>PEWVN</v>
      </c>
      <c r="AM1151" s="122" t="str">
        <f>IF(ISNA(VLOOKUP(G1151,[1]Sheet!$K$2:$L$159,2,FALSE))," ",(VLOOKUP(G1151,[1]Sheet!$K$2:$L$159,2,FALSE)))</f>
        <v>PLSVN-HCM</v>
      </c>
      <c r="AN1151" s="122" t="str">
        <f>IF(ISNA(VLOOKUP(I1151&amp;C1151,[1]Sheet!$D$2:$E$228,2,FALSE))," ",VLOOKUP(I1151&amp;C1151,[1]Sheet!$D$2:$E$228,2,FALSE))</f>
        <v>Gary, Aota (PEW), Adachi (PAC)</v>
      </c>
      <c r="AO1151" s="122" t="str">
        <f>+I1151&amp;C1151</f>
        <v>PANVIETNAM</v>
      </c>
      <c r="AP1151" s="122" t="str">
        <f>C1151&amp;D1151&amp;E1151&amp;G1151&amp;I1151&amp;O1151</f>
        <v>VIETNAM3120018051810PANMAR</v>
      </c>
      <c r="AQ1151" s="122" t="str">
        <f>B1151&amp;D1151&amp;N1151</f>
        <v xml:space="preserve">SOUTH EAST ASIA31200LF </v>
      </c>
      <c r="AR1151" s="123" t="str">
        <f>+D1151&amp;J1151</f>
        <v>31200SE</v>
      </c>
      <c r="AS1151" s="124" t="str">
        <f t="shared" si="160"/>
        <v>Ves</v>
      </c>
      <c r="AT1151" s="125" t="str">
        <f t="shared" si="161"/>
        <v>F-307KHTBSKBV</v>
      </c>
      <c r="AU1151" s="125" t="str">
        <f>IF(NOT(AT1151=""),VLOOKUP(AT1151,[1]PSI_Category!A:B,2,0),"")</f>
        <v>L/F</v>
      </c>
      <c r="AV1151" s="125" t="s">
        <v>1778</v>
      </c>
      <c r="AW1151" s="125" t="s">
        <v>1887</v>
      </c>
      <c r="AX1151" s="125" t="s">
        <v>1887</v>
      </c>
    </row>
    <row r="1152" spans="2:50" s="103" customFormat="1" ht="11.4" customHeight="1" x14ac:dyDescent="0.3">
      <c r="B1152" s="104" t="s">
        <v>1866</v>
      </c>
      <c r="C1152" s="105" t="s">
        <v>2018</v>
      </c>
      <c r="D1152" s="106">
        <v>31200</v>
      </c>
      <c r="E1152" s="107">
        <v>1805</v>
      </c>
      <c r="F1152" s="105" t="s">
        <v>2019</v>
      </c>
      <c r="G1152" s="107">
        <v>1810</v>
      </c>
      <c r="H1152" s="105" t="s">
        <v>2020</v>
      </c>
      <c r="I1152" s="105" t="s">
        <v>298</v>
      </c>
      <c r="J1152" s="107" t="s">
        <v>293</v>
      </c>
      <c r="K1152" s="105">
        <v>92011832</v>
      </c>
      <c r="L1152" s="105" t="s">
        <v>2963</v>
      </c>
      <c r="M1152" s="105" t="s">
        <v>2941</v>
      </c>
      <c r="N1152" s="105" t="s">
        <v>1886</v>
      </c>
      <c r="O1152" s="108" t="s">
        <v>160</v>
      </c>
      <c r="P1152" s="109" t="s">
        <v>1872</v>
      </c>
      <c r="Q1152" s="110">
        <v>45374</v>
      </c>
      <c r="R1152" s="110"/>
      <c r="S1152" s="110">
        <v>45376</v>
      </c>
      <c r="T1152" s="110"/>
      <c r="U1152" s="111" t="s">
        <v>2023</v>
      </c>
      <c r="V1152" s="111" t="s">
        <v>2103</v>
      </c>
      <c r="W1152" s="112"/>
      <c r="X1152" s="113"/>
      <c r="Y1152" s="114" t="s">
        <v>285</v>
      </c>
      <c r="Z1152" s="115">
        <v>62.18</v>
      </c>
      <c r="AA1152" s="116">
        <v>10</v>
      </c>
      <c r="AB1152" s="117">
        <f t="shared" si="153"/>
        <v>621.79999999999995</v>
      </c>
      <c r="AC1152" s="117">
        <f t="shared" si="154"/>
        <v>4.8634086999999999</v>
      </c>
      <c r="AD1152" s="118">
        <v>10</v>
      </c>
      <c r="AE1152" s="117">
        <f t="shared" si="155"/>
        <v>621.79999999999995</v>
      </c>
      <c r="AF1152" s="117">
        <f t="shared" si="156"/>
        <v>4.8634086999999999</v>
      </c>
      <c r="AG1152" s="119">
        <f t="shared" si="157"/>
        <v>0</v>
      </c>
      <c r="AH1152" s="120">
        <f t="shared" si="158"/>
        <v>0</v>
      </c>
      <c r="AI1152" s="121">
        <f t="shared" si="159"/>
        <v>0</v>
      </c>
      <c r="AJ1152" s="122" t="str">
        <f>+C1152</f>
        <v>VIETNAM</v>
      </c>
      <c r="AK1152" s="122" t="str">
        <f>IF(ISNA(VLOOKUP(postponeList!D1152,[1]Sheet!$A$2:$B$12,2,FALSE))," ",(VLOOKUP(postponeList!D1152,[1]Sheet!$A$2:$B$12,2,FALSE)))</f>
        <v>PMMA</v>
      </c>
      <c r="AL1152" s="122" t="str">
        <f>IF(ISNA(VLOOKUP(E1152,[1]Sheet!$G$2:$H$40,2,FALSE))," ",VLOOKUP(E1152,[1]Sheet!$G$2:$H$40,2,FALSE))</f>
        <v>PEWVN</v>
      </c>
      <c r="AM1152" s="122" t="str">
        <f>IF(ISNA(VLOOKUP(G1152,[1]Sheet!$K$2:$L$159,2,FALSE))," ",(VLOOKUP(G1152,[1]Sheet!$K$2:$L$159,2,FALSE)))</f>
        <v>PLSVN-HCM</v>
      </c>
      <c r="AN1152" s="122" t="str">
        <f>IF(ISNA(VLOOKUP(I1152&amp;C1152,[1]Sheet!$D$2:$E$228,2,FALSE))," ",VLOOKUP(I1152&amp;C1152,[1]Sheet!$D$2:$E$228,2,FALSE))</f>
        <v>Gary, Aota (PEW), Adachi (PAC)</v>
      </c>
      <c r="AO1152" s="122" t="str">
        <f>+I1152&amp;C1152</f>
        <v>PANVIETNAM</v>
      </c>
      <c r="AP1152" s="122" t="str">
        <f>C1152&amp;D1152&amp;E1152&amp;G1152&amp;I1152&amp;O1152</f>
        <v>VIETNAM3120018051810PANMAR</v>
      </c>
      <c r="AQ1152" s="122" t="str">
        <f>B1152&amp;D1152&amp;N1152</f>
        <v xml:space="preserve">SOUTH EAST ASIA31200LF </v>
      </c>
      <c r="AR1152" s="123" t="str">
        <f>+D1152&amp;J1152</f>
        <v>31200SE</v>
      </c>
      <c r="AS1152" s="124" t="str">
        <f t="shared" si="160"/>
        <v>Ves</v>
      </c>
      <c r="AT1152" s="125" t="str">
        <f t="shared" si="161"/>
        <v>F-308NHTBBKBV</v>
      </c>
      <c r="AU1152" s="125" t="str">
        <f>IF(NOT(AT1152=""),VLOOKUP(AT1152,[1]PSI_Category!A:B,2,0),"")</f>
        <v>L/F</v>
      </c>
      <c r="AV1152" s="125" t="s">
        <v>1778</v>
      </c>
      <c r="AW1152" s="125" t="s">
        <v>1887</v>
      </c>
      <c r="AX1152" s="125" t="s">
        <v>1887</v>
      </c>
    </row>
    <row r="1153" spans="1:50" s="103" customFormat="1" ht="11.4" customHeight="1" x14ac:dyDescent="0.3">
      <c r="B1153" s="104" t="s">
        <v>1866</v>
      </c>
      <c r="C1153" s="105" t="s">
        <v>2018</v>
      </c>
      <c r="D1153" s="106">
        <v>31200</v>
      </c>
      <c r="E1153" s="107">
        <v>1805</v>
      </c>
      <c r="F1153" s="105" t="s">
        <v>2019</v>
      </c>
      <c r="G1153" s="107">
        <v>1810</v>
      </c>
      <c r="H1153" s="105" t="s">
        <v>2020</v>
      </c>
      <c r="I1153" s="105" t="s">
        <v>298</v>
      </c>
      <c r="J1153" s="107" t="s">
        <v>293</v>
      </c>
      <c r="K1153" s="105">
        <v>92011832</v>
      </c>
      <c r="L1153" s="105" t="s">
        <v>2963</v>
      </c>
      <c r="M1153" s="105" t="s">
        <v>2950</v>
      </c>
      <c r="N1153" s="105" t="s">
        <v>1782</v>
      </c>
      <c r="O1153" s="108" t="s">
        <v>160</v>
      </c>
      <c r="P1153" s="109" t="s">
        <v>1872</v>
      </c>
      <c r="Q1153" s="110">
        <v>45374</v>
      </c>
      <c r="R1153" s="110"/>
      <c r="S1153" s="110">
        <v>45376</v>
      </c>
      <c r="T1153" s="110"/>
      <c r="U1153" s="111" t="s">
        <v>2023</v>
      </c>
      <c r="V1153" s="111" t="s">
        <v>2103</v>
      </c>
      <c r="W1153" s="112"/>
      <c r="X1153" s="113"/>
      <c r="Y1153" s="114" t="s">
        <v>285</v>
      </c>
      <c r="Z1153" s="115">
        <v>23.54</v>
      </c>
      <c r="AA1153" s="116">
        <v>20</v>
      </c>
      <c r="AB1153" s="117">
        <f t="shared" si="153"/>
        <v>470.79999999999995</v>
      </c>
      <c r="AC1153" s="117">
        <f t="shared" si="154"/>
        <v>3.6823622</v>
      </c>
      <c r="AD1153" s="118">
        <v>20</v>
      </c>
      <c r="AE1153" s="117">
        <f t="shared" si="155"/>
        <v>470.79999999999995</v>
      </c>
      <c r="AF1153" s="117">
        <f t="shared" si="156"/>
        <v>3.6823622</v>
      </c>
      <c r="AG1153" s="119">
        <f t="shared" si="157"/>
        <v>0</v>
      </c>
      <c r="AH1153" s="120">
        <f t="shared" si="158"/>
        <v>0</v>
      </c>
      <c r="AI1153" s="121">
        <f t="shared" si="159"/>
        <v>0</v>
      </c>
      <c r="AJ1153" s="122" t="str">
        <f>+C1153</f>
        <v>VIETNAM</v>
      </c>
      <c r="AK1153" s="122" t="str">
        <f>IF(ISNA(VLOOKUP(postponeList!D1153,[1]Sheet!$A$2:$B$12,2,FALSE))," ",(VLOOKUP(postponeList!D1153,[1]Sheet!$A$2:$B$12,2,FALSE)))</f>
        <v>PMMA</v>
      </c>
      <c r="AL1153" s="122" t="str">
        <f>IF(ISNA(VLOOKUP(E1153,[1]Sheet!$G$2:$H$40,2,FALSE))," ",VLOOKUP(E1153,[1]Sheet!$G$2:$H$40,2,FALSE))</f>
        <v>PEWVN</v>
      </c>
      <c r="AM1153" s="122" t="str">
        <f>IF(ISNA(VLOOKUP(G1153,[1]Sheet!$K$2:$L$159,2,FALSE))," ",(VLOOKUP(G1153,[1]Sheet!$K$2:$L$159,2,FALSE)))</f>
        <v>PLSVN-HCM</v>
      </c>
      <c r="AN1153" s="122" t="str">
        <f>IF(ISNA(VLOOKUP(I1153&amp;C1153,[1]Sheet!$D$2:$E$228,2,FALSE))," ",VLOOKUP(I1153&amp;C1153,[1]Sheet!$D$2:$E$228,2,FALSE))</f>
        <v>Gary, Aota (PEW), Adachi (PAC)</v>
      </c>
      <c r="AO1153" s="122" t="str">
        <f>+I1153&amp;C1153</f>
        <v>PANVIETNAM</v>
      </c>
      <c r="AP1153" s="122" t="str">
        <f>C1153&amp;D1153&amp;E1153&amp;G1153&amp;I1153&amp;O1153</f>
        <v>VIETNAM3120018051810PANMAR</v>
      </c>
      <c r="AQ1153" s="122" t="str">
        <f>B1153&amp;D1153&amp;N1153</f>
        <v xml:space="preserve">SOUTH EAST ASIA31200DF </v>
      </c>
      <c r="AR1153" s="123" t="str">
        <f>+D1153&amp;J1153</f>
        <v>31200SE</v>
      </c>
      <c r="AS1153" s="124" t="str">
        <f t="shared" si="160"/>
        <v>Ves</v>
      </c>
      <c r="AT1153" s="125" t="str">
        <f t="shared" si="161"/>
        <v>F-400CNBAKBV</v>
      </c>
      <c r="AU1153" s="125" t="str">
        <f>IF(NOT(AT1153=""),VLOOKUP(AT1153,[1]PSI_Category!A:B,2,0),"")</f>
        <v>D/F</v>
      </c>
      <c r="AV1153" s="125" t="s">
        <v>1778</v>
      </c>
      <c r="AW1153" s="125" t="s">
        <v>1783</v>
      </c>
      <c r="AX1153" s="125" t="s">
        <v>1783</v>
      </c>
    </row>
    <row r="1154" spans="1:50" s="103" customFormat="1" ht="11.4" customHeight="1" x14ac:dyDescent="0.3">
      <c r="B1154" s="104" t="s">
        <v>1866</v>
      </c>
      <c r="C1154" s="105" t="s">
        <v>2018</v>
      </c>
      <c r="D1154" s="106">
        <v>31200</v>
      </c>
      <c r="E1154" s="107">
        <v>1805</v>
      </c>
      <c r="F1154" s="105" t="s">
        <v>2019</v>
      </c>
      <c r="G1154" s="107">
        <v>1810</v>
      </c>
      <c r="H1154" s="105" t="s">
        <v>2020</v>
      </c>
      <c r="I1154" s="105" t="s">
        <v>298</v>
      </c>
      <c r="J1154" s="107" t="s">
        <v>293</v>
      </c>
      <c r="K1154" s="105">
        <v>92011832</v>
      </c>
      <c r="L1154" s="105" t="s">
        <v>2963</v>
      </c>
      <c r="M1154" s="105" t="s">
        <v>2959</v>
      </c>
      <c r="N1154" s="105" t="s">
        <v>1782</v>
      </c>
      <c r="O1154" s="108" t="s">
        <v>160</v>
      </c>
      <c r="P1154" s="109" t="s">
        <v>1872</v>
      </c>
      <c r="Q1154" s="110">
        <v>45374</v>
      </c>
      <c r="R1154" s="110"/>
      <c r="S1154" s="110">
        <v>45376</v>
      </c>
      <c r="T1154" s="110"/>
      <c r="U1154" s="111" t="s">
        <v>2023</v>
      </c>
      <c r="V1154" s="111" t="s">
        <v>2103</v>
      </c>
      <c r="W1154" s="112"/>
      <c r="X1154" s="113"/>
      <c r="Y1154" s="114" t="s">
        <v>285</v>
      </c>
      <c r="Z1154" s="115">
        <v>23.54</v>
      </c>
      <c r="AA1154" s="116">
        <v>10</v>
      </c>
      <c r="AB1154" s="117">
        <f t="shared" si="153"/>
        <v>235.39999999999998</v>
      </c>
      <c r="AC1154" s="117">
        <f t="shared" si="154"/>
        <v>1.8411811</v>
      </c>
      <c r="AD1154" s="118">
        <v>10</v>
      </c>
      <c r="AE1154" s="117">
        <f t="shared" si="155"/>
        <v>235.39999999999998</v>
      </c>
      <c r="AF1154" s="117">
        <f t="shared" si="156"/>
        <v>1.8411811</v>
      </c>
      <c r="AG1154" s="119">
        <f t="shared" si="157"/>
        <v>0</v>
      </c>
      <c r="AH1154" s="120">
        <f t="shared" si="158"/>
        <v>0</v>
      </c>
      <c r="AI1154" s="121">
        <f t="shared" si="159"/>
        <v>0</v>
      </c>
      <c r="AJ1154" s="122" t="str">
        <f>+C1154</f>
        <v>VIETNAM</v>
      </c>
      <c r="AK1154" s="122" t="str">
        <f>IF(ISNA(VLOOKUP(postponeList!D1154,[1]Sheet!$A$2:$B$12,2,FALSE))," ",(VLOOKUP(postponeList!D1154,[1]Sheet!$A$2:$B$12,2,FALSE)))</f>
        <v>PMMA</v>
      </c>
      <c r="AL1154" s="122" t="str">
        <f>IF(ISNA(VLOOKUP(E1154,[1]Sheet!$G$2:$H$40,2,FALSE))," ",VLOOKUP(E1154,[1]Sheet!$G$2:$H$40,2,FALSE))</f>
        <v>PEWVN</v>
      </c>
      <c r="AM1154" s="122" t="str">
        <f>IF(ISNA(VLOOKUP(G1154,[1]Sheet!$K$2:$L$159,2,FALSE))," ",(VLOOKUP(G1154,[1]Sheet!$K$2:$L$159,2,FALSE)))</f>
        <v>PLSVN-HCM</v>
      </c>
      <c r="AN1154" s="122" t="str">
        <f>IF(ISNA(VLOOKUP(I1154&amp;C1154,[1]Sheet!$D$2:$E$228,2,FALSE))," ",VLOOKUP(I1154&amp;C1154,[1]Sheet!$D$2:$E$228,2,FALSE))</f>
        <v>Gary, Aota (PEW), Adachi (PAC)</v>
      </c>
      <c r="AO1154" s="122" t="str">
        <f>+I1154&amp;C1154</f>
        <v>PANVIETNAM</v>
      </c>
      <c r="AP1154" s="122" t="str">
        <f>C1154&amp;D1154&amp;E1154&amp;G1154&amp;I1154&amp;O1154</f>
        <v>VIETNAM3120018051810PANMAR</v>
      </c>
      <c r="AQ1154" s="122" t="str">
        <f>B1154&amp;D1154&amp;N1154</f>
        <v xml:space="preserve">SOUTH EAST ASIA31200DF </v>
      </c>
      <c r="AR1154" s="123" t="str">
        <f>+D1154&amp;J1154</f>
        <v>31200SE</v>
      </c>
      <c r="AS1154" s="124" t="str">
        <f t="shared" si="160"/>
        <v>Ves</v>
      </c>
      <c r="AT1154" s="125" t="str">
        <f t="shared" si="161"/>
        <v>F-400CNBCKBV</v>
      </c>
      <c r="AU1154" s="125" t="str">
        <f>IF(NOT(AT1154=""),VLOOKUP(AT1154,[1]PSI_Category!A:B,2,0),"")</f>
        <v>D/F</v>
      </c>
      <c r="AV1154" s="125" t="s">
        <v>1778</v>
      </c>
      <c r="AW1154" s="125" t="s">
        <v>1783</v>
      </c>
      <c r="AX1154" s="125" t="s">
        <v>1783</v>
      </c>
    </row>
    <row r="1155" spans="1:50" s="103" customFormat="1" ht="11.4" customHeight="1" x14ac:dyDescent="0.3">
      <c r="B1155" s="104" t="s">
        <v>1866</v>
      </c>
      <c r="C1155" s="105" t="s">
        <v>2018</v>
      </c>
      <c r="D1155" s="106">
        <v>31200</v>
      </c>
      <c r="E1155" s="107">
        <v>1805</v>
      </c>
      <c r="F1155" s="105" t="s">
        <v>2019</v>
      </c>
      <c r="G1155" s="107">
        <v>1810</v>
      </c>
      <c r="H1155" s="105" t="s">
        <v>2020</v>
      </c>
      <c r="I1155" s="105" t="s">
        <v>298</v>
      </c>
      <c r="J1155" s="107" t="s">
        <v>293</v>
      </c>
      <c r="K1155" s="105">
        <v>92011832</v>
      </c>
      <c r="L1155" s="105" t="s">
        <v>2963</v>
      </c>
      <c r="M1155" s="105" t="s">
        <v>2943</v>
      </c>
      <c r="N1155" s="105" t="s">
        <v>1786</v>
      </c>
      <c r="O1155" s="108" t="s">
        <v>160</v>
      </c>
      <c r="P1155" s="109" t="s">
        <v>1872</v>
      </c>
      <c r="Q1155" s="110">
        <v>45374</v>
      </c>
      <c r="R1155" s="110"/>
      <c r="S1155" s="110">
        <v>45376</v>
      </c>
      <c r="T1155" s="110"/>
      <c r="U1155" s="111" t="s">
        <v>2023</v>
      </c>
      <c r="V1155" s="111" t="s">
        <v>2103</v>
      </c>
      <c r="W1155" s="112"/>
      <c r="X1155" s="113"/>
      <c r="Y1155" s="114" t="s">
        <v>285</v>
      </c>
      <c r="Z1155" s="115">
        <v>54.94</v>
      </c>
      <c r="AA1155" s="116">
        <v>5</v>
      </c>
      <c r="AB1155" s="117">
        <f t="shared" si="153"/>
        <v>274.7</v>
      </c>
      <c r="AC1155" s="117">
        <f t="shared" si="154"/>
        <v>2.1485660499999999</v>
      </c>
      <c r="AD1155" s="118">
        <v>5</v>
      </c>
      <c r="AE1155" s="117">
        <f t="shared" si="155"/>
        <v>274.7</v>
      </c>
      <c r="AF1155" s="117">
        <f t="shared" si="156"/>
        <v>2.1485660499999999</v>
      </c>
      <c r="AG1155" s="119">
        <f t="shared" si="157"/>
        <v>0</v>
      </c>
      <c r="AH1155" s="120">
        <f t="shared" si="158"/>
        <v>0</v>
      </c>
      <c r="AI1155" s="121">
        <f t="shared" si="159"/>
        <v>0</v>
      </c>
      <c r="AJ1155" s="122" t="str">
        <f>+C1155</f>
        <v>VIETNAM</v>
      </c>
      <c r="AK1155" s="122" t="str">
        <f>IF(ISNA(VLOOKUP(postponeList!D1155,[1]Sheet!$A$2:$B$12,2,FALSE))," ",(VLOOKUP(postponeList!D1155,[1]Sheet!$A$2:$B$12,2,FALSE)))</f>
        <v>PMMA</v>
      </c>
      <c r="AL1155" s="122" t="str">
        <f>IF(ISNA(VLOOKUP(E1155,[1]Sheet!$G$2:$H$40,2,FALSE))," ",VLOOKUP(E1155,[1]Sheet!$G$2:$H$40,2,FALSE))</f>
        <v>PEWVN</v>
      </c>
      <c r="AM1155" s="122" t="str">
        <f>IF(ISNA(VLOOKUP(G1155,[1]Sheet!$K$2:$L$159,2,FALSE))," ",(VLOOKUP(G1155,[1]Sheet!$K$2:$L$159,2,FALSE)))</f>
        <v>PLSVN-HCM</v>
      </c>
      <c r="AN1155" s="122" t="str">
        <f>IF(ISNA(VLOOKUP(I1155&amp;C1155,[1]Sheet!$D$2:$E$228,2,FALSE))," ",VLOOKUP(I1155&amp;C1155,[1]Sheet!$D$2:$E$228,2,FALSE))</f>
        <v>Gary, Aota (PEW), Adachi (PAC)</v>
      </c>
      <c r="AO1155" s="122" t="str">
        <f>+I1155&amp;C1155</f>
        <v>PANVIETNAM</v>
      </c>
      <c r="AP1155" s="122" t="str">
        <f>C1155&amp;D1155&amp;E1155&amp;G1155&amp;I1155&amp;O1155</f>
        <v>VIETNAM3120018051810PANMAR</v>
      </c>
      <c r="AQ1155" s="122" t="str">
        <f>B1155&amp;D1155&amp;N1155</f>
        <v xml:space="preserve">SOUTH EAST ASIA31200SF </v>
      </c>
      <c r="AR1155" s="123" t="str">
        <f>+D1155&amp;J1155</f>
        <v>31200SE</v>
      </c>
      <c r="AS1155" s="124" t="str">
        <f t="shared" si="160"/>
        <v>Ves</v>
      </c>
      <c r="AT1155" s="125" t="str">
        <f t="shared" si="161"/>
        <v>F-407WNBNKBV</v>
      </c>
      <c r="AU1155" s="125" t="str">
        <f>IF(NOT(AT1155=""),VLOOKUP(AT1155,[1]PSI_Category!A:B,2,0),"")</f>
        <v>S/F</v>
      </c>
      <c r="AV1155" s="125" t="s">
        <v>1778</v>
      </c>
      <c r="AW1155" s="125" t="s">
        <v>1787</v>
      </c>
      <c r="AX1155" s="125" t="s">
        <v>1787</v>
      </c>
    </row>
    <row r="1156" spans="1:50" s="103" customFormat="1" ht="11.4" customHeight="1" x14ac:dyDescent="0.3">
      <c r="B1156" s="104" t="s">
        <v>1866</v>
      </c>
      <c r="C1156" s="105" t="s">
        <v>2018</v>
      </c>
      <c r="D1156" s="106">
        <v>31200</v>
      </c>
      <c r="E1156" s="107">
        <v>1805</v>
      </c>
      <c r="F1156" s="105" t="s">
        <v>2019</v>
      </c>
      <c r="G1156" s="107">
        <v>1810</v>
      </c>
      <c r="H1156" s="105" t="s">
        <v>2020</v>
      </c>
      <c r="I1156" s="105" t="s">
        <v>298</v>
      </c>
      <c r="J1156" s="107" t="s">
        <v>293</v>
      </c>
      <c r="K1156" s="105">
        <v>92011832</v>
      </c>
      <c r="L1156" s="105" t="s">
        <v>2963</v>
      </c>
      <c r="M1156" s="105" t="s">
        <v>2030</v>
      </c>
      <c r="N1156" s="105" t="s">
        <v>1886</v>
      </c>
      <c r="O1156" s="108" t="s">
        <v>160</v>
      </c>
      <c r="P1156" s="109" t="s">
        <v>1872</v>
      </c>
      <c r="Q1156" s="110">
        <v>45374</v>
      </c>
      <c r="R1156" s="110"/>
      <c r="S1156" s="110">
        <v>45376</v>
      </c>
      <c r="T1156" s="110"/>
      <c r="U1156" s="111" t="s">
        <v>2023</v>
      </c>
      <c r="V1156" s="111" t="s">
        <v>2103</v>
      </c>
      <c r="W1156" s="112"/>
      <c r="X1156" s="113"/>
      <c r="Y1156" s="114" t="s">
        <v>285</v>
      </c>
      <c r="Z1156" s="115">
        <v>66</v>
      </c>
      <c r="AA1156" s="116">
        <v>15</v>
      </c>
      <c r="AB1156" s="117">
        <f t="shared" si="153"/>
        <v>990</v>
      </c>
      <c r="AC1156" s="117">
        <f t="shared" si="154"/>
        <v>7.7432850000000011</v>
      </c>
      <c r="AD1156" s="118">
        <v>15</v>
      </c>
      <c r="AE1156" s="117">
        <f t="shared" si="155"/>
        <v>990</v>
      </c>
      <c r="AF1156" s="117">
        <f t="shared" si="156"/>
        <v>7.7432850000000011</v>
      </c>
      <c r="AG1156" s="119">
        <f t="shared" si="157"/>
        <v>0</v>
      </c>
      <c r="AH1156" s="120">
        <f t="shared" si="158"/>
        <v>0</v>
      </c>
      <c r="AI1156" s="121">
        <f t="shared" si="159"/>
        <v>0</v>
      </c>
      <c r="AJ1156" s="122" t="str">
        <f>+C1156</f>
        <v>VIETNAM</v>
      </c>
      <c r="AK1156" s="122" t="str">
        <f>IF(ISNA(VLOOKUP(postponeList!D1156,[1]Sheet!$A$2:$B$12,2,FALSE))," ",(VLOOKUP(postponeList!D1156,[1]Sheet!$A$2:$B$12,2,FALSE)))</f>
        <v>PMMA</v>
      </c>
      <c r="AL1156" s="122" t="str">
        <f>IF(ISNA(VLOOKUP(E1156,[1]Sheet!$G$2:$H$40,2,FALSE))," ",VLOOKUP(E1156,[1]Sheet!$G$2:$H$40,2,FALSE))</f>
        <v>PEWVN</v>
      </c>
      <c r="AM1156" s="122" t="str">
        <f>IF(ISNA(VLOOKUP(G1156,[1]Sheet!$K$2:$L$159,2,FALSE))," ",(VLOOKUP(G1156,[1]Sheet!$K$2:$L$159,2,FALSE)))</f>
        <v>PLSVN-HCM</v>
      </c>
      <c r="AN1156" s="122" t="str">
        <f>IF(ISNA(VLOOKUP(I1156&amp;C1156,[1]Sheet!$D$2:$E$228,2,FALSE))," ",VLOOKUP(I1156&amp;C1156,[1]Sheet!$D$2:$E$228,2,FALSE))</f>
        <v>Gary, Aota (PEW), Adachi (PAC)</v>
      </c>
      <c r="AO1156" s="122" t="str">
        <f>+I1156&amp;C1156</f>
        <v>PANVIETNAM</v>
      </c>
      <c r="AP1156" s="122" t="str">
        <f>C1156&amp;D1156&amp;E1156&amp;G1156&amp;I1156&amp;O1156</f>
        <v>VIETNAM3120018051810PANMAR</v>
      </c>
      <c r="AQ1156" s="122" t="str">
        <f>B1156&amp;D1156&amp;N1156</f>
        <v xml:space="preserve">SOUTH EAST ASIA31200LF </v>
      </c>
      <c r="AR1156" s="123" t="str">
        <f>+D1156&amp;J1156</f>
        <v>31200SE</v>
      </c>
      <c r="AS1156" s="124" t="str">
        <f t="shared" si="160"/>
        <v>Ves</v>
      </c>
      <c r="AT1156" s="125" t="str">
        <f t="shared" si="161"/>
        <v>F-409KNBAKBV</v>
      </c>
      <c r="AU1156" s="125" t="str">
        <f>IF(NOT(AT1156=""),VLOOKUP(AT1156,[1]PSI_Category!A:B,2,0),"")</f>
        <v>L/F</v>
      </c>
      <c r="AV1156" s="125" t="s">
        <v>1778</v>
      </c>
      <c r="AW1156" s="125" t="s">
        <v>1887</v>
      </c>
      <c r="AX1156" s="125" t="s">
        <v>1887</v>
      </c>
    </row>
    <row r="1157" spans="1:50" s="103" customFormat="1" ht="11.4" customHeight="1" x14ac:dyDescent="0.3">
      <c r="B1157" s="104" t="s">
        <v>1866</v>
      </c>
      <c r="C1157" s="105" t="s">
        <v>2018</v>
      </c>
      <c r="D1157" s="106">
        <v>31200</v>
      </c>
      <c r="E1157" s="107">
        <v>1805</v>
      </c>
      <c r="F1157" s="105" t="s">
        <v>2019</v>
      </c>
      <c r="G1157" s="107">
        <v>1810</v>
      </c>
      <c r="H1157" s="105" t="s">
        <v>2020</v>
      </c>
      <c r="I1157" s="105" t="s">
        <v>298</v>
      </c>
      <c r="J1157" s="107" t="s">
        <v>293</v>
      </c>
      <c r="K1157" s="105">
        <v>92011832</v>
      </c>
      <c r="L1157" s="105" t="s">
        <v>2963</v>
      </c>
      <c r="M1157" s="105" t="s">
        <v>2960</v>
      </c>
      <c r="N1157" s="105" t="s">
        <v>1886</v>
      </c>
      <c r="O1157" s="108" t="s">
        <v>160</v>
      </c>
      <c r="P1157" s="109" t="s">
        <v>1872</v>
      </c>
      <c r="Q1157" s="110">
        <v>45374</v>
      </c>
      <c r="R1157" s="110"/>
      <c r="S1157" s="110">
        <v>45376</v>
      </c>
      <c r="T1157" s="110"/>
      <c r="U1157" s="111" t="s">
        <v>2023</v>
      </c>
      <c r="V1157" s="111" t="s">
        <v>2103</v>
      </c>
      <c r="W1157" s="112"/>
      <c r="X1157" s="112"/>
      <c r="Y1157" s="114" t="s">
        <v>285</v>
      </c>
      <c r="Z1157" s="115">
        <v>66</v>
      </c>
      <c r="AA1157" s="116">
        <v>10</v>
      </c>
      <c r="AB1157" s="117">
        <f t="shared" si="153"/>
        <v>660</v>
      </c>
      <c r="AC1157" s="117">
        <f t="shared" si="154"/>
        <v>5.1621900000000007</v>
      </c>
      <c r="AD1157" s="118">
        <v>10</v>
      </c>
      <c r="AE1157" s="117">
        <f t="shared" si="155"/>
        <v>660</v>
      </c>
      <c r="AF1157" s="117">
        <f t="shared" si="156"/>
        <v>5.1621900000000007</v>
      </c>
      <c r="AG1157" s="119">
        <f t="shared" si="157"/>
        <v>0</v>
      </c>
      <c r="AH1157" s="120">
        <f t="shared" si="158"/>
        <v>0</v>
      </c>
      <c r="AI1157" s="121">
        <f t="shared" si="159"/>
        <v>0</v>
      </c>
      <c r="AJ1157" s="122" t="str">
        <f>+C1157</f>
        <v>VIETNAM</v>
      </c>
      <c r="AK1157" s="122" t="str">
        <f>IF(ISNA(VLOOKUP(postponeList!D1157,[1]Sheet!$A$2:$B$12,2,FALSE))," ",(VLOOKUP(postponeList!D1157,[1]Sheet!$A$2:$B$12,2,FALSE)))</f>
        <v>PMMA</v>
      </c>
      <c r="AL1157" s="122" t="str">
        <f>IF(ISNA(VLOOKUP(E1157,[1]Sheet!$G$2:$H$40,2,FALSE))," ",VLOOKUP(E1157,[1]Sheet!$G$2:$H$40,2,FALSE))</f>
        <v>PEWVN</v>
      </c>
      <c r="AM1157" s="122" t="str">
        <f>IF(ISNA(VLOOKUP(G1157,[1]Sheet!$K$2:$L$159,2,FALSE))," ",(VLOOKUP(G1157,[1]Sheet!$K$2:$L$159,2,FALSE)))</f>
        <v>PLSVN-HCM</v>
      </c>
      <c r="AN1157" s="122" t="str">
        <f>IF(ISNA(VLOOKUP(I1157&amp;C1157,[1]Sheet!$D$2:$E$228,2,FALSE))," ",VLOOKUP(I1157&amp;C1157,[1]Sheet!$D$2:$E$228,2,FALSE))</f>
        <v>Gary, Aota (PEW), Adachi (PAC)</v>
      </c>
      <c r="AO1157" s="122" t="str">
        <f>+I1157&amp;C1157</f>
        <v>PANVIETNAM</v>
      </c>
      <c r="AP1157" s="122" t="str">
        <f>C1157&amp;D1157&amp;E1157&amp;G1157&amp;I1157&amp;O1157</f>
        <v>VIETNAM3120018051810PANMAR</v>
      </c>
      <c r="AQ1157" s="122" t="str">
        <f>B1157&amp;D1157&amp;N1157</f>
        <v xml:space="preserve">SOUTH EAST ASIA31200LF </v>
      </c>
      <c r="AR1157" s="123" t="str">
        <f>+D1157&amp;J1157</f>
        <v>31200SE</v>
      </c>
      <c r="AS1157" s="124" t="str">
        <f t="shared" si="160"/>
        <v>Ves</v>
      </c>
      <c r="AT1157" s="125" t="str">
        <f t="shared" si="161"/>
        <v>F-409KNBCKBV</v>
      </c>
      <c r="AU1157" s="125" t="str">
        <f>IF(NOT(AT1157=""),VLOOKUP(AT1157,[1]PSI_Category!A:B,2,0),"")</f>
        <v>L/F</v>
      </c>
      <c r="AV1157" s="125" t="s">
        <v>1778</v>
      </c>
      <c r="AW1157" s="125" t="s">
        <v>1887</v>
      </c>
      <c r="AX1157" s="125" t="s">
        <v>1887</v>
      </c>
    </row>
    <row r="1158" spans="1:50" s="103" customFormat="1" ht="11.4" customHeight="1" x14ac:dyDescent="0.3">
      <c r="B1158" s="104" t="s">
        <v>1866</v>
      </c>
      <c r="C1158" s="105" t="s">
        <v>2018</v>
      </c>
      <c r="D1158" s="106">
        <v>31200</v>
      </c>
      <c r="E1158" s="107">
        <v>1805</v>
      </c>
      <c r="F1158" s="105" t="s">
        <v>2019</v>
      </c>
      <c r="G1158" s="107">
        <v>1810</v>
      </c>
      <c r="H1158" s="105" t="s">
        <v>2020</v>
      </c>
      <c r="I1158" s="105" t="s">
        <v>298</v>
      </c>
      <c r="J1158" s="107" t="s">
        <v>293</v>
      </c>
      <c r="K1158" s="105">
        <v>92011832</v>
      </c>
      <c r="L1158" s="105" t="s">
        <v>2963</v>
      </c>
      <c r="M1158" s="105" t="s">
        <v>2031</v>
      </c>
      <c r="N1158" s="105" t="s">
        <v>1789</v>
      </c>
      <c r="O1158" s="108" t="s">
        <v>160</v>
      </c>
      <c r="P1158" s="109" t="s">
        <v>1872</v>
      </c>
      <c r="Q1158" s="110">
        <v>45374</v>
      </c>
      <c r="R1158" s="110"/>
      <c r="S1158" s="110">
        <v>45376</v>
      </c>
      <c r="T1158" s="110"/>
      <c r="U1158" s="111" t="s">
        <v>2023</v>
      </c>
      <c r="V1158" s="111" t="s">
        <v>2103</v>
      </c>
      <c r="W1158" s="112"/>
      <c r="X1158" s="112"/>
      <c r="Y1158" s="114" t="s">
        <v>285</v>
      </c>
      <c r="Z1158" s="115">
        <v>45.76</v>
      </c>
      <c r="AA1158" s="116">
        <v>60</v>
      </c>
      <c r="AB1158" s="117">
        <f t="shared" ref="AB1158:AB1221" si="162">IF($Y1158=$AB$3,$Z1158*AA1158,IF($Y1158=$AC$3,$Z1158*AA1158/$AF$3,IF($Y1158=$AH$3,$Z1158*AA1158/$AI$3,IF($Y1158=$AJ$3,$Z1158*AA1158/$AK$3))))</f>
        <v>2745.6</v>
      </c>
      <c r="AC1158" s="117">
        <f t="shared" ref="AC1158:AC1221" si="163">AB1158*$AF$3/1000</f>
        <v>21.474710399999999</v>
      </c>
      <c r="AD1158" s="118">
        <v>60</v>
      </c>
      <c r="AE1158" s="117">
        <f t="shared" ref="AE1158:AE1221" si="164">IF($Y1158=$AB$3,$Z1158*AD1158, IF($Y1158=$AC$3, $Z1158*AD1158/$AF$3, IF($Y1158=$AH$3, $Z1158*AD1158/$AI$3, IF($Y1158=$AJ$3, $Z1158*AD1158/$AK$3))))</f>
        <v>2745.6</v>
      </c>
      <c r="AF1158" s="117">
        <f t="shared" ref="AF1158:AF1221" si="165">AE1158*$AF$3/1000</f>
        <v>21.474710399999999</v>
      </c>
      <c r="AG1158" s="119">
        <f t="shared" ref="AG1158:AG1221" si="166">+AA1158-AD1158</f>
        <v>0</v>
      </c>
      <c r="AH1158" s="120">
        <f t="shared" ref="AH1158:AH1221" si="167">IF($Y1158=$AB$3,$Z1158*AG1158, IF($Y1158=$AC$3, $Z1158*AG1158/$AF$3, IF($Y1158=$AH$3, $Z1158*AG1158/$AI$3, IF($Y1158=$AJ$3, $Z1158*AG1158/$AK$3))))</f>
        <v>0</v>
      </c>
      <c r="AI1158" s="121">
        <f t="shared" ref="AI1158:AI1221" si="168">AH1158*$AF$3/1000</f>
        <v>0</v>
      </c>
      <c r="AJ1158" s="122" t="str">
        <f>+C1158</f>
        <v>VIETNAM</v>
      </c>
      <c r="AK1158" s="122" t="str">
        <f>IF(ISNA(VLOOKUP(postponeList!D1158,[1]Sheet!$A$2:$B$12,2,FALSE))," ",(VLOOKUP(postponeList!D1158,[1]Sheet!$A$2:$B$12,2,FALSE)))</f>
        <v>PMMA</v>
      </c>
      <c r="AL1158" s="122" t="str">
        <f>IF(ISNA(VLOOKUP(E1158,[1]Sheet!$G$2:$H$40,2,FALSE))," ",VLOOKUP(E1158,[1]Sheet!$G$2:$H$40,2,FALSE))</f>
        <v>PEWVN</v>
      </c>
      <c r="AM1158" s="122" t="str">
        <f>IF(ISNA(VLOOKUP(G1158,[1]Sheet!$K$2:$L$159,2,FALSE))," ",(VLOOKUP(G1158,[1]Sheet!$K$2:$L$159,2,FALSE)))</f>
        <v>PLSVN-HCM</v>
      </c>
      <c r="AN1158" s="122" t="str">
        <f>IF(ISNA(VLOOKUP(I1158&amp;C1158,[1]Sheet!$D$2:$E$228,2,FALSE))," ",VLOOKUP(I1158&amp;C1158,[1]Sheet!$D$2:$E$228,2,FALSE))</f>
        <v>Gary, Aota (PEW), Adachi (PAC)</v>
      </c>
      <c r="AO1158" s="122" t="str">
        <f>+I1158&amp;C1158</f>
        <v>PANVIETNAM</v>
      </c>
      <c r="AP1158" s="122" t="str">
        <f>C1158&amp;D1158&amp;E1158&amp;G1158&amp;I1158&amp;O1158</f>
        <v>VIETNAM3120018051810PANMAR</v>
      </c>
      <c r="AQ1158" s="122" t="str">
        <f>B1158&amp;D1158&amp;N1158</f>
        <v xml:space="preserve">SOUTH EAST ASIA31200WF </v>
      </c>
      <c r="AR1158" s="123" t="str">
        <f>+D1158&amp;J1158</f>
        <v>31200SE</v>
      </c>
      <c r="AS1158" s="124" t="str">
        <f t="shared" ref="AS1158:AS1221" si="169">LEFT(V1158,3)</f>
        <v>Ves</v>
      </c>
      <c r="AT1158" s="125" t="str">
        <f t="shared" ref="AT1158:AT1221" si="170">IFERROR(TRIM(M1158),"")</f>
        <v>F-409MNBAKBV</v>
      </c>
      <c r="AU1158" s="125" t="str">
        <f>IF(NOT(AT1158=""),VLOOKUP(AT1158,[1]PSI_Category!A:B,2,0),"")</f>
        <v>W/F</v>
      </c>
      <c r="AV1158" s="125" t="s">
        <v>1778</v>
      </c>
      <c r="AW1158" s="125" t="s">
        <v>1790</v>
      </c>
      <c r="AX1158" s="125" t="s">
        <v>1790</v>
      </c>
    </row>
    <row r="1159" spans="1:50" s="103" customFormat="1" ht="11.4" customHeight="1" x14ac:dyDescent="0.3">
      <c r="B1159" s="104" t="s">
        <v>1866</v>
      </c>
      <c r="C1159" s="105" t="s">
        <v>2018</v>
      </c>
      <c r="D1159" s="106">
        <v>31200</v>
      </c>
      <c r="E1159" s="107">
        <v>1805</v>
      </c>
      <c r="F1159" s="105" t="s">
        <v>2019</v>
      </c>
      <c r="G1159" s="107">
        <v>1810</v>
      </c>
      <c r="H1159" s="105" t="s">
        <v>2020</v>
      </c>
      <c r="I1159" s="105" t="s">
        <v>298</v>
      </c>
      <c r="J1159" s="107" t="s">
        <v>293</v>
      </c>
      <c r="K1159" s="105">
        <v>92011832</v>
      </c>
      <c r="L1159" s="105" t="s">
        <v>2963</v>
      </c>
      <c r="M1159" s="105" t="s">
        <v>2032</v>
      </c>
      <c r="N1159" s="105" t="s">
        <v>1789</v>
      </c>
      <c r="O1159" s="108" t="s">
        <v>160</v>
      </c>
      <c r="P1159" s="109" t="s">
        <v>1872</v>
      </c>
      <c r="Q1159" s="110">
        <v>45374</v>
      </c>
      <c r="R1159" s="110"/>
      <c r="S1159" s="110">
        <v>45376</v>
      </c>
      <c r="T1159" s="110"/>
      <c r="U1159" s="111" t="s">
        <v>2023</v>
      </c>
      <c r="V1159" s="111" t="s">
        <v>2103</v>
      </c>
      <c r="W1159" s="112"/>
      <c r="X1159" s="113"/>
      <c r="Y1159" s="114" t="s">
        <v>285</v>
      </c>
      <c r="Z1159" s="115">
        <v>45.76</v>
      </c>
      <c r="AA1159" s="116">
        <v>20</v>
      </c>
      <c r="AB1159" s="117">
        <f t="shared" si="162"/>
        <v>915.19999999999993</v>
      </c>
      <c r="AC1159" s="117">
        <f t="shared" si="163"/>
        <v>7.1582368000000001</v>
      </c>
      <c r="AD1159" s="118">
        <v>20</v>
      </c>
      <c r="AE1159" s="117">
        <f t="shared" si="164"/>
        <v>915.19999999999993</v>
      </c>
      <c r="AF1159" s="117">
        <f t="shared" si="165"/>
        <v>7.1582368000000001</v>
      </c>
      <c r="AG1159" s="119">
        <f t="shared" si="166"/>
        <v>0</v>
      </c>
      <c r="AH1159" s="120">
        <f t="shared" si="167"/>
        <v>0</v>
      </c>
      <c r="AI1159" s="121">
        <f t="shared" si="168"/>
        <v>0</v>
      </c>
      <c r="AJ1159" s="122" t="str">
        <f>+C1159</f>
        <v>VIETNAM</v>
      </c>
      <c r="AK1159" s="122" t="str">
        <f>IF(ISNA(VLOOKUP(postponeList!D1159,[1]Sheet!$A$2:$B$12,2,FALSE))," ",(VLOOKUP(postponeList!D1159,[1]Sheet!$A$2:$B$12,2,FALSE)))</f>
        <v>PMMA</v>
      </c>
      <c r="AL1159" s="122" t="str">
        <f>IF(ISNA(VLOOKUP(E1159,[1]Sheet!$G$2:$H$40,2,FALSE))," ",VLOOKUP(E1159,[1]Sheet!$G$2:$H$40,2,FALSE))</f>
        <v>PEWVN</v>
      </c>
      <c r="AM1159" s="122" t="str">
        <f>IF(ISNA(VLOOKUP(G1159,[1]Sheet!$K$2:$L$159,2,FALSE))," ",(VLOOKUP(G1159,[1]Sheet!$K$2:$L$159,2,FALSE)))</f>
        <v>PLSVN-HCM</v>
      </c>
      <c r="AN1159" s="122" t="str">
        <f>IF(ISNA(VLOOKUP(I1159&amp;C1159,[1]Sheet!$D$2:$E$228,2,FALSE))," ",VLOOKUP(I1159&amp;C1159,[1]Sheet!$D$2:$E$228,2,FALSE))</f>
        <v>Gary, Aota (PEW), Adachi (PAC)</v>
      </c>
      <c r="AO1159" s="122" t="str">
        <f>+I1159&amp;C1159</f>
        <v>PANVIETNAM</v>
      </c>
      <c r="AP1159" s="122" t="str">
        <f>C1159&amp;D1159&amp;E1159&amp;G1159&amp;I1159&amp;O1159</f>
        <v>VIETNAM3120018051810PANMAR</v>
      </c>
      <c r="AQ1159" s="122" t="str">
        <f>B1159&amp;D1159&amp;N1159</f>
        <v xml:space="preserve">SOUTH EAST ASIA31200WF </v>
      </c>
      <c r="AR1159" s="123" t="str">
        <f>+D1159&amp;J1159</f>
        <v>31200SE</v>
      </c>
      <c r="AS1159" s="124" t="str">
        <f t="shared" si="169"/>
        <v>Ves</v>
      </c>
      <c r="AT1159" s="125" t="str">
        <f t="shared" si="170"/>
        <v>F-409MNBHKBV</v>
      </c>
      <c r="AU1159" s="125" t="str">
        <f>IF(NOT(AT1159=""),VLOOKUP(AT1159,[1]PSI_Category!A:B,2,0),"")</f>
        <v>W/F</v>
      </c>
      <c r="AV1159" s="125" t="s">
        <v>1778</v>
      </c>
      <c r="AW1159" s="125" t="s">
        <v>1790</v>
      </c>
      <c r="AX1159" s="125" t="s">
        <v>1790</v>
      </c>
    </row>
    <row r="1160" spans="1:50" s="103" customFormat="1" ht="11.4" customHeight="1" x14ac:dyDescent="0.3">
      <c r="B1160" s="104" t="s">
        <v>1866</v>
      </c>
      <c r="C1160" s="105" t="s">
        <v>2018</v>
      </c>
      <c r="D1160" s="106">
        <v>31200</v>
      </c>
      <c r="E1160" s="107">
        <v>1805</v>
      </c>
      <c r="F1160" s="105" t="s">
        <v>2019</v>
      </c>
      <c r="G1160" s="107">
        <v>1810</v>
      </c>
      <c r="H1160" s="105" t="s">
        <v>2020</v>
      </c>
      <c r="I1160" s="105" t="s">
        <v>298</v>
      </c>
      <c r="J1160" s="107" t="s">
        <v>293</v>
      </c>
      <c r="K1160" s="105">
        <v>92011832</v>
      </c>
      <c r="L1160" s="105" t="s">
        <v>2963</v>
      </c>
      <c r="M1160" s="105" t="s">
        <v>2944</v>
      </c>
      <c r="N1160" s="105" t="s">
        <v>1776</v>
      </c>
      <c r="O1160" s="108" t="s">
        <v>160</v>
      </c>
      <c r="P1160" s="109" t="s">
        <v>1872</v>
      </c>
      <c r="Q1160" s="110">
        <v>45374</v>
      </c>
      <c r="R1160" s="110"/>
      <c r="S1160" s="110">
        <v>45376</v>
      </c>
      <c r="T1160" s="110"/>
      <c r="U1160" s="111" t="s">
        <v>2023</v>
      </c>
      <c r="V1160" s="111" t="s">
        <v>2103</v>
      </c>
      <c r="W1160" s="112"/>
      <c r="X1160" s="113"/>
      <c r="Y1160" s="114" t="s">
        <v>285</v>
      </c>
      <c r="Z1160" s="115">
        <v>52.2</v>
      </c>
      <c r="AA1160" s="116">
        <v>10</v>
      </c>
      <c r="AB1160" s="117">
        <f t="shared" si="162"/>
        <v>522</v>
      </c>
      <c r="AC1160" s="117">
        <f t="shared" si="163"/>
        <v>4.0828230000000003</v>
      </c>
      <c r="AD1160" s="118">
        <v>10</v>
      </c>
      <c r="AE1160" s="117">
        <f t="shared" si="164"/>
        <v>522</v>
      </c>
      <c r="AF1160" s="117">
        <f t="shared" si="165"/>
        <v>4.0828230000000003</v>
      </c>
      <c r="AG1160" s="119">
        <f t="shared" si="166"/>
        <v>0</v>
      </c>
      <c r="AH1160" s="120">
        <f t="shared" si="167"/>
        <v>0</v>
      </c>
      <c r="AI1160" s="121">
        <f t="shared" si="168"/>
        <v>0</v>
      </c>
      <c r="AJ1160" s="122" t="str">
        <f>+C1160</f>
        <v>VIETNAM</v>
      </c>
      <c r="AK1160" s="122" t="str">
        <f>IF(ISNA(VLOOKUP(postponeList!D1160,[1]Sheet!$A$2:$B$12,2,FALSE))," ",(VLOOKUP(postponeList!D1160,[1]Sheet!$A$2:$B$12,2,FALSE)))</f>
        <v>PMMA</v>
      </c>
      <c r="AL1160" s="122" t="str">
        <f>IF(ISNA(VLOOKUP(E1160,[1]Sheet!$G$2:$H$40,2,FALSE))," ",VLOOKUP(E1160,[1]Sheet!$G$2:$H$40,2,FALSE))</f>
        <v>PEWVN</v>
      </c>
      <c r="AM1160" s="122" t="str">
        <f>IF(ISNA(VLOOKUP(G1160,[1]Sheet!$K$2:$L$159,2,FALSE))," ",(VLOOKUP(G1160,[1]Sheet!$K$2:$L$159,2,FALSE)))</f>
        <v>PLSVN-HCM</v>
      </c>
      <c r="AN1160" s="122" t="str">
        <f>IF(ISNA(VLOOKUP(I1160&amp;C1160,[1]Sheet!$D$2:$E$228,2,FALSE))," ",VLOOKUP(I1160&amp;C1160,[1]Sheet!$D$2:$E$228,2,FALSE))</f>
        <v>Gary, Aota (PEW), Adachi (PAC)</v>
      </c>
      <c r="AO1160" s="122" t="str">
        <f>+I1160&amp;C1160</f>
        <v>PANVIETNAM</v>
      </c>
      <c r="AP1160" s="122" t="str">
        <f>C1160&amp;D1160&amp;E1160&amp;G1160&amp;I1160&amp;O1160</f>
        <v>VIETNAM3120018051810PANMAR</v>
      </c>
      <c r="AQ1160" s="122" t="str">
        <f>B1160&amp;D1160&amp;N1160</f>
        <v xml:space="preserve">SOUTH EAST ASIA31200AF </v>
      </c>
      <c r="AR1160" s="123" t="str">
        <f>+D1160&amp;J1160</f>
        <v>31200SE</v>
      </c>
      <c r="AS1160" s="124" t="str">
        <f t="shared" si="169"/>
        <v>Ves</v>
      </c>
      <c r="AT1160" s="125" t="str">
        <f t="shared" si="170"/>
        <v>F-409QNBAKKV</v>
      </c>
      <c r="AU1160" s="125" t="str">
        <f>IF(NOT(AT1160=""),VLOOKUP(AT1160,[1]PSI_Category!A:B,2,0),"")</f>
        <v>A/F</v>
      </c>
      <c r="AV1160" s="125" t="s">
        <v>1778</v>
      </c>
      <c r="AW1160" s="125" t="s">
        <v>1779</v>
      </c>
      <c r="AX1160" s="125" t="s">
        <v>1779</v>
      </c>
    </row>
    <row r="1161" spans="1:50" s="103" customFormat="1" ht="11.4" customHeight="1" x14ac:dyDescent="0.3">
      <c r="B1161" s="104" t="s">
        <v>1866</v>
      </c>
      <c r="C1161" s="105" t="s">
        <v>2018</v>
      </c>
      <c r="D1161" s="106">
        <v>31200</v>
      </c>
      <c r="E1161" s="107">
        <v>1805</v>
      </c>
      <c r="F1161" s="105" t="s">
        <v>2019</v>
      </c>
      <c r="G1161" s="107">
        <v>1810</v>
      </c>
      <c r="H1161" s="105" t="s">
        <v>2020</v>
      </c>
      <c r="I1161" s="105" t="s">
        <v>298</v>
      </c>
      <c r="J1161" s="107" t="s">
        <v>293</v>
      </c>
      <c r="K1161" s="105">
        <v>92011832</v>
      </c>
      <c r="L1161" s="105" t="s">
        <v>2963</v>
      </c>
      <c r="M1161" s="105" t="s">
        <v>2952</v>
      </c>
      <c r="N1161" s="105" t="s">
        <v>1776</v>
      </c>
      <c r="O1161" s="108" t="s">
        <v>160</v>
      </c>
      <c r="P1161" s="109" t="s">
        <v>1872</v>
      </c>
      <c r="Q1161" s="110">
        <v>45374</v>
      </c>
      <c r="R1161" s="110"/>
      <c r="S1161" s="110">
        <v>45376</v>
      </c>
      <c r="T1161" s="110"/>
      <c r="U1161" s="111" t="s">
        <v>2023</v>
      </c>
      <c r="V1161" s="111" t="s">
        <v>2103</v>
      </c>
      <c r="W1161" s="112"/>
      <c r="X1161" s="113"/>
      <c r="Y1161" s="114" t="s">
        <v>285</v>
      </c>
      <c r="Z1161" s="115">
        <v>52.2</v>
      </c>
      <c r="AA1161" s="116">
        <v>17</v>
      </c>
      <c r="AB1161" s="117">
        <f t="shared" si="162"/>
        <v>887.40000000000009</v>
      </c>
      <c r="AC1161" s="117">
        <f t="shared" si="163"/>
        <v>6.9407991000000013</v>
      </c>
      <c r="AD1161" s="118">
        <v>17</v>
      </c>
      <c r="AE1161" s="117">
        <f t="shared" si="164"/>
        <v>887.40000000000009</v>
      </c>
      <c r="AF1161" s="117">
        <f t="shared" si="165"/>
        <v>6.9407991000000013</v>
      </c>
      <c r="AG1161" s="119">
        <f t="shared" si="166"/>
        <v>0</v>
      </c>
      <c r="AH1161" s="120">
        <f t="shared" si="167"/>
        <v>0</v>
      </c>
      <c r="AI1161" s="121">
        <f t="shared" si="168"/>
        <v>0</v>
      </c>
      <c r="AJ1161" s="122" t="str">
        <f>+C1161</f>
        <v>VIETNAM</v>
      </c>
      <c r="AK1161" s="122" t="str">
        <f>IF(ISNA(VLOOKUP(postponeList!D1161,[1]Sheet!$A$2:$B$12,2,FALSE))," ",(VLOOKUP(postponeList!D1161,[1]Sheet!$A$2:$B$12,2,FALSE)))</f>
        <v>PMMA</v>
      </c>
      <c r="AL1161" s="122" t="str">
        <f>IF(ISNA(VLOOKUP(E1161,[1]Sheet!$G$2:$H$40,2,FALSE))," ",VLOOKUP(E1161,[1]Sheet!$G$2:$H$40,2,FALSE))</f>
        <v>PEWVN</v>
      </c>
      <c r="AM1161" s="122" t="str">
        <f>IF(ISNA(VLOOKUP(G1161,[1]Sheet!$K$2:$L$159,2,FALSE))," ",(VLOOKUP(G1161,[1]Sheet!$K$2:$L$159,2,FALSE)))</f>
        <v>PLSVN-HCM</v>
      </c>
      <c r="AN1161" s="122" t="str">
        <f>IF(ISNA(VLOOKUP(I1161&amp;C1161,[1]Sheet!$D$2:$E$228,2,FALSE))," ",VLOOKUP(I1161&amp;C1161,[1]Sheet!$D$2:$E$228,2,FALSE))</f>
        <v>Gary, Aota (PEW), Adachi (PAC)</v>
      </c>
      <c r="AO1161" s="122" t="str">
        <f>+I1161&amp;C1161</f>
        <v>PANVIETNAM</v>
      </c>
      <c r="AP1161" s="122" t="str">
        <f>C1161&amp;D1161&amp;E1161&amp;G1161&amp;I1161&amp;O1161</f>
        <v>VIETNAM3120018051810PANMAR</v>
      </c>
      <c r="AQ1161" s="122" t="str">
        <f>B1161&amp;D1161&amp;N1161</f>
        <v xml:space="preserve">SOUTH EAST ASIA31200AF </v>
      </c>
      <c r="AR1161" s="123" t="str">
        <f>+D1161&amp;J1161</f>
        <v>31200SE</v>
      </c>
      <c r="AS1161" s="124" t="str">
        <f t="shared" si="169"/>
        <v>Ves</v>
      </c>
      <c r="AT1161" s="125" t="str">
        <f t="shared" si="170"/>
        <v>F-409QNBNKKV</v>
      </c>
      <c r="AU1161" s="125" t="str">
        <f>IF(NOT(AT1161=""),VLOOKUP(AT1161,[1]PSI_Category!A:B,2,0),"")</f>
        <v>A/F</v>
      </c>
      <c r="AV1161" s="125" t="s">
        <v>1778</v>
      </c>
      <c r="AW1161" s="125" t="s">
        <v>1779</v>
      </c>
      <c r="AX1161" s="125" t="s">
        <v>1779</v>
      </c>
    </row>
    <row r="1162" spans="1:50" s="103" customFormat="1" ht="11.4" customHeight="1" x14ac:dyDescent="0.3">
      <c r="B1162" s="104" t="s">
        <v>1866</v>
      </c>
      <c r="C1162" s="105" t="s">
        <v>2018</v>
      </c>
      <c r="D1162" s="106">
        <v>31200</v>
      </c>
      <c r="E1162" s="107">
        <v>1805</v>
      </c>
      <c r="F1162" s="105" t="s">
        <v>2019</v>
      </c>
      <c r="G1162" s="107">
        <v>1810</v>
      </c>
      <c r="H1162" s="105" t="s">
        <v>2020</v>
      </c>
      <c r="I1162" s="105" t="s">
        <v>298</v>
      </c>
      <c r="J1162" s="107" t="s">
        <v>293</v>
      </c>
      <c r="K1162" s="105">
        <v>92011832</v>
      </c>
      <c r="L1162" s="105" t="s">
        <v>2963</v>
      </c>
      <c r="M1162" s="105" t="s">
        <v>2953</v>
      </c>
      <c r="N1162" s="105" t="s">
        <v>1799</v>
      </c>
      <c r="O1162" s="108" t="s">
        <v>160</v>
      </c>
      <c r="P1162" s="109" t="s">
        <v>1872</v>
      </c>
      <c r="Q1162" s="110">
        <v>45374</v>
      </c>
      <c r="R1162" s="110"/>
      <c r="S1162" s="110">
        <v>45376</v>
      </c>
      <c r="T1162" s="110"/>
      <c r="U1162" s="111" t="s">
        <v>2023</v>
      </c>
      <c r="V1162" s="111" t="s">
        <v>2103</v>
      </c>
      <c r="W1162" s="112"/>
      <c r="X1162" s="113"/>
      <c r="Y1162" s="114" t="s">
        <v>285</v>
      </c>
      <c r="Z1162" s="115">
        <v>72.41</v>
      </c>
      <c r="AA1162" s="116">
        <v>60</v>
      </c>
      <c r="AB1162" s="117">
        <f t="shared" si="162"/>
        <v>4344.5999999999995</v>
      </c>
      <c r="AC1162" s="117">
        <f t="shared" si="163"/>
        <v>33.981288900000003</v>
      </c>
      <c r="AD1162" s="118">
        <v>60</v>
      </c>
      <c r="AE1162" s="117">
        <f t="shared" si="164"/>
        <v>4344.5999999999995</v>
      </c>
      <c r="AF1162" s="117">
        <f t="shared" si="165"/>
        <v>33.981288900000003</v>
      </c>
      <c r="AG1162" s="119">
        <f t="shared" si="166"/>
        <v>0</v>
      </c>
      <c r="AH1162" s="120">
        <f t="shared" si="167"/>
        <v>0</v>
      </c>
      <c r="AI1162" s="121">
        <f t="shared" si="168"/>
        <v>0</v>
      </c>
      <c r="AJ1162" s="122" t="str">
        <f>+C1162</f>
        <v>VIETNAM</v>
      </c>
      <c r="AK1162" s="122" t="str">
        <f>IF(ISNA(VLOOKUP(postponeList!D1162,[1]Sheet!$A$2:$B$12,2,FALSE))," ",(VLOOKUP(postponeList!D1162,[1]Sheet!$A$2:$B$12,2,FALSE)))</f>
        <v>PMMA</v>
      </c>
      <c r="AL1162" s="122" t="str">
        <f>IF(ISNA(VLOOKUP(E1162,[1]Sheet!$G$2:$H$40,2,FALSE))," ",VLOOKUP(E1162,[1]Sheet!$G$2:$H$40,2,FALSE))</f>
        <v>PEWVN</v>
      </c>
      <c r="AM1162" s="122" t="str">
        <f>IF(ISNA(VLOOKUP(G1162,[1]Sheet!$K$2:$L$159,2,FALSE))," ",(VLOOKUP(G1162,[1]Sheet!$K$2:$L$159,2,FALSE)))</f>
        <v>PLSVN-HCM</v>
      </c>
      <c r="AN1162" s="122" t="str">
        <f>IF(ISNA(VLOOKUP(I1162&amp;C1162,[1]Sheet!$D$2:$E$228,2,FALSE))," ",VLOOKUP(I1162&amp;C1162,[1]Sheet!$D$2:$E$228,2,FALSE))</f>
        <v>Gary, Aota (PEW), Adachi (PAC)</v>
      </c>
      <c r="AO1162" s="122" t="str">
        <f>+I1162&amp;C1162</f>
        <v>PANVIETNAM</v>
      </c>
      <c r="AP1162" s="122" t="str">
        <f>C1162&amp;D1162&amp;E1162&amp;G1162&amp;I1162&amp;O1162</f>
        <v>VIETNAM3120018051810PANMAR</v>
      </c>
      <c r="AQ1162" s="122" t="str">
        <f>B1162&amp;D1162&amp;N1162</f>
        <v xml:space="preserve">SOUTH EAST ASIA31200CF </v>
      </c>
      <c r="AR1162" s="123" t="str">
        <f>+D1162&amp;J1162</f>
        <v>31200SE</v>
      </c>
      <c r="AS1162" s="124" t="str">
        <f t="shared" si="169"/>
        <v>Ves</v>
      </c>
      <c r="AT1162" s="125" t="str">
        <f t="shared" si="170"/>
        <v>F-48CZLTBSVV</v>
      </c>
      <c r="AU1162" s="125" t="str">
        <f>IF(NOT(AT1162=""),VLOOKUP(AT1162,[1]PSI_Category!A:B,2,0),"")</f>
        <v>C/F</v>
      </c>
      <c r="AV1162" s="125" t="s">
        <v>1800</v>
      </c>
      <c r="AW1162" s="125" t="s">
        <v>1800</v>
      </c>
      <c r="AX1162" s="125" t="s">
        <v>1800</v>
      </c>
    </row>
    <row r="1163" spans="1:50" s="103" customFormat="1" ht="11.4" customHeight="1" x14ac:dyDescent="0.3">
      <c r="B1163" s="104" t="s">
        <v>1866</v>
      </c>
      <c r="C1163" s="105" t="s">
        <v>2018</v>
      </c>
      <c r="D1163" s="106">
        <v>31200</v>
      </c>
      <c r="E1163" s="107">
        <v>1805</v>
      </c>
      <c r="F1163" s="105" t="s">
        <v>2019</v>
      </c>
      <c r="G1163" s="107">
        <v>1810</v>
      </c>
      <c r="H1163" s="105" t="s">
        <v>2020</v>
      </c>
      <c r="I1163" s="105" t="s">
        <v>298</v>
      </c>
      <c r="J1163" s="107" t="s">
        <v>293</v>
      </c>
      <c r="K1163" s="105">
        <v>92011832</v>
      </c>
      <c r="L1163" s="105" t="s">
        <v>2963</v>
      </c>
      <c r="M1163" s="105" t="s">
        <v>2954</v>
      </c>
      <c r="N1163" s="105" t="s">
        <v>1799</v>
      </c>
      <c r="O1163" s="108" t="s">
        <v>160</v>
      </c>
      <c r="P1163" s="109" t="s">
        <v>1872</v>
      </c>
      <c r="Q1163" s="110">
        <v>45374</v>
      </c>
      <c r="R1163" s="110"/>
      <c r="S1163" s="110">
        <v>45376</v>
      </c>
      <c r="T1163" s="110"/>
      <c r="U1163" s="111" t="s">
        <v>2023</v>
      </c>
      <c r="V1163" s="111" t="s">
        <v>2103</v>
      </c>
      <c r="W1163" s="112"/>
      <c r="X1163" s="112"/>
      <c r="Y1163" s="114" t="s">
        <v>285</v>
      </c>
      <c r="Z1163" s="115">
        <v>175.72</v>
      </c>
      <c r="AA1163" s="116">
        <v>10</v>
      </c>
      <c r="AB1163" s="117">
        <f t="shared" si="162"/>
        <v>1757.2</v>
      </c>
      <c r="AC1163" s="117">
        <f t="shared" si="163"/>
        <v>13.7439398</v>
      </c>
      <c r="AD1163" s="118">
        <v>10</v>
      </c>
      <c r="AE1163" s="117">
        <f t="shared" si="164"/>
        <v>1757.2</v>
      </c>
      <c r="AF1163" s="117">
        <f t="shared" si="165"/>
        <v>13.7439398</v>
      </c>
      <c r="AG1163" s="119">
        <f t="shared" si="166"/>
        <v>0</v>
      </c>
      <c r="AH1163" s="120">
        <f t="shared" si="167"/>
        <v>0</v>
      </c>
      <c r="AI1163" s="121">
        <f t="shared" si="168"/>
        <v>0</v>
      </c>
      <c r="AJ1163" s="122" t="str">
        <f>+C1163</f>
        <v>VIETNAM</v>
      </c>
      <c r="AK1163" s="122" t="str">
        <f>IF(ISNA(VLOOKUP(postponeList!D1163,[1]Sheet!$A$2:$B$12,2,FALSE))," ",(VLOOKUP(postponeList!D1163,[1]Sheet!$A$2:$B$12,2,FALSE)))</f>
        <v>PMMA</v>
      </c>
      <c r="AL1163" s="122" t="str">
        <f>IF(ISNA(VLOOKUP(E1163,[1]Sheet!$G$2:$H$40,2,FALSE))," ",VLOOKUP(E1163,[1]Sheet!$G$2:$H$40,2,FALSE))</f>
        <v>PEWVN</v>
      </c>
      <c r="AM1163" s="122" t="str">
        <f>IF(ISNA(VLOOKUP(G1163,[1]Sheet!$K$2:$L$159,2,FALSE))," ",(VLOOKUP(G1163,[1]Sheet!$K$2:$L$159,2,FALSE)))</f>
        <v>PLSVN-HCM</v>
      </c>
      <c r="AN1163" s="122" t="str">
        <f>IF(ISNA(VLOOKUP(I1163&amp;C1163,[1]Sheet!$D$2:$E$228,2,FALSE))," ",VLOOKUP(I1163&amp;C1163,[1]Sheet!$D$2:$E$228,2,FALSE))</f>
        <v>Gary, Aota (PEW), Adachi (PAC)</v>
      </c>
      <c r="AO1163" s="122" t="str">
        <f>+I1163&amp;C1163</f>
        <v>PANVIETNAM</v>
      </c>
      <c r="AP1163" s="122" t="str">
        <f>C1163&amp;D1163&amp;E1163&amp;G1163&amp;I1163&amp;O1163</f>
        <v>VIETNAM3120018051810PANMAR</v>
      </c>
      <c r="AQ1163" s="122" t="str">
        <f>B1163&amp;D1163&amp;N1163</f>
        <v xml:space="preserve">SOUTH EAST ASIA31200CF </v>
      </c>
      <c r="AR1163" s="123" t="str">
        <f>+D1163&amp;J1163</f>
        <v>31200SE</v>
      </c>
      <c r="AS1163" s="124" t="str">
        <f t="shared" si="169"/>
        <v>Ves</v>
      </c>
      <c r="AT1163" s="125" t="str">
        <f t="shared" si="170"/>
        <v>F-48DGLTBKVV</v>
      </c>
      <c r="AU1163" s="125" t="str">
        <f>IF(NOT(AT1163=""),VLOOKUP(AT1163,[1]PSI_Category!A:B,2,0),"")</f>
        <v>C/F</v>
      </c>
      <c r="AV1163" s="125" t="s">
        <v>1800</v>
      </c>
      <c r="AW1163" s="125" t="s">
        <v>1800</v>
      </c>
      <c r="AX1163" s="125" t="s">
        <v>1800</v>
      </c>
    </row>
    <row r="1164" spans="1:50" s="103" customFormat="1" ht="11.4" customHeight="1" x14ac:dyDescent="0.3">
      <c r="B1164" s="104" t="s">
        <v>1866</v>
      </c>
      <c r="C1164" s="105" t="s">
        <v>2018</v>
      </c>
      <c r="D1164" s="106">
        <v>31200</v>
      </c>
      <c r="E1164" s="107">
        <v>1805</v>
      </c>
      <c r="F1164" s="105" t="s">
        <v>2019</v>
      </c>
      <c r="G1164" s="107">
        <v>1810</v>
      </c>
      <c r="H1164" s="105" t="s">
        <v>2020</v>
      </c>
      <c r="I1164" s="105" t="s">
        <v>298</v>
      </c>
      <c r="J1164" s="107" t="s">
        <v>293</v>
      </c>
      <c r="K1164" s="105">
        <v>92011832</v>
      </c>
      <c r="L1164" s="105" t="s">
        <v>2963</v>
      </c>
      <c r="M1164" s="105" t="s">
        <v>2946</v>
      </c>
      <c r="N1164" s="105" t="s">
        <v>1789</v>
      </c>
      <c r="O1164" s="108" t="s">
        <v>160</v>
      </c>
      <c r="P1164" s="109" t="s">
        <v>1872</v>
      </c>
      <c r="Q1164" s="110">
        <v>45374</v>
      </c>
      <c r="R1164" s="110"/>
      <c r="S1164" s="110">
        <v>45376</v>
      </c>
      <c r="T1164" s="110"/>
      <c r="U1164" s="111" t="s">
        <v>2023</v>
      </c>
      <c r="V1164" s="111" t="s">
        <v>2103</v>
      </c>
      <c r="W1164" s="112"/>
      <c r="X1164" s="112"/>
      <c r="Y1164" s="114" t="s">
        <v>285</v>
      </c>
      <c r="Z1164" s="115">
        <v>75.41</v>
      </c>
      <c r="AA1164" s="116">
        <v>7</v>
      </c>
      <c r="AB1164" s="117">
        <f t="shared" si="162"/>
        <v>527.87</v>
      </c>
      <c r="AC1164" s="117">
        <f t="shared" si="163"/>
        <v>4.1287352049999999</v>
      </c>
      <c r="AD1164" s="118">
        <v>7</v>
      </c>
      <c r="AE1164" s="117">
        <f t="shared" si="164"/>
        <v>527.87</v>
      </c>
      <c r="AF1164" s="117">
        <f t="shared" si="165"/>
        <v>4.1287352049999999</v>
      </c>
      <c r="AG1164" s="119">
        <f t="shared" si="166"/>
        <v>0</v>
      </c>
      <c r="AH1164" s="120">
        <f t="shared" si="167"/>
        <v>0</v>
      </c>
      <c r="AI1164" s="121">
        <f t="shared" si="168"/>
        <v>0</v>
      </c>
      <c r="AJ1164" s="122" t="str">
        <f>+C1164</f>
        <v>VIETNAM</v>
      </c>
      <c r="AK1164" s="122" t="str">
        <f>IF(ISNA(VLOOKUP(postponeList!D1164,[1]Sheet!$A$2:$B$12,2,FALSE))," ",(VLOOKUP(postponeList!D1164,[1]Sheet!$A$2:$B$12,2,FALSE)))</f>
        <v>PMMA</v>
      </c>
      <c r="AL1164" s="122" t="str">
        <f>IF(ISNA(VLOOKUP(E1164,[1]Sheet!$G$2:$H$40,2,FALSE))," ",VLOOKUP(E1164,[1]Sheet!$G$2:$H$40,2,FALSE))</f>
        <v>PEWVN</v>
      </c>
      <c r="AM1164" s="122" t="str">
        <f>IF(ISNA(VLOOKUP(G1164,[1]Sheet!$K$2:$L$159,2,FALSE))," ",(VLOOKUP(G1164,[1]Sheet!$K$2:$L$159,2,FALSE)))</f>
        <v>PLSVN-HCM</v>
      </c>
      <c r="AN1164" s="122" t="str">
        <f>IF(ISNA(VLOOKUP(I1164&amp;C1164,[1]Sheet!$D$2:$E$228,2,FALSE))," ",VLOOKUP(I1164&amp;C1164,[1]Sheet!$D$2:$E$228,2,FALSE))</f>
        <v>Gary, Aota (PEW), Adachi (PAC)</v>
      </c>
      <c r="AO1164" s="122" t="str">
        <f>+I1164&amp;C1164</f>
        <v>PANVIETNAM</v>
      </c>
      <c r="AP1164" s="122" t="str">
        <f>C1164&amp;D1164&amp;E1164&amp;G1164&amp;I1164&amp;O1164</f>
        <v>VIETNAM3120018051810PANMAR</v>
      </c>
      <c r="AQ1164" s="122" t="str">
        <f>B1164&amp;D1164&amp;N1164</f>
        <v xml:space="preserve">SOUTH EAST ASIA31200WF </v>
      </c>
      <c r="AR1164" s="123" t="str">
        <f>+D1164&amp;J1164</f>
        <v>31200SE</v>
      </c>
      <c r="AS1164" s="124" t="str">
        <f t="shared" si="169"/>
        <v>Ves</v>
      </c>
      <c r="AT1164" s="125" t="str">
        <f t="shared" si="170"/>
        <v>F-50YUZNBKKBV</v>
      </c>
      <c r="AU1164" s="125" t="str">
        <f>IF(NOT(AT1164=""),VLOOKUP(AT1164,[1]PSI_Category!A:B,2,0),"")</f>
        <v>W/F</v>
      </c>
      <c r="AV1164" s="125" t="s">
        <v>1778</v>
      </c>
      <c r="AW1164" s="125" t="s">
        <v>1790</v>
      </c>
      <c r="AX1164" s="125" t="s">
        <v>1790</v>
      </c>
    </row>
    <row r="1165" spans="1:50" s="103" customFormat="1" ht="11.4" customHeight="1" x14ac:dyDescent="0.3">
      <c r="B1165" s="104" t="s">
        <v>1866</v>
      </c>
      <c r="C1165" s="105" t="s">
        <v>2018</v>
      </c>
      <c r="D1165" s="106">
        <v>31200</v>
      </c>
      <c r="E1165" s="107">
        <v>1805</v>
      </c>
      <c r="F1165" s="105" t="s">
        <v>2019</v>
      </c>
      <c r="G1165" s="107">
        <v>1810</v>
      </c>
      <c r="H1165" s="105" t="s">
        <v>2020</v>
      </c>
      <c r="I1165" s="105" t="s">
        <v>298</v>
      </c>
      <c r="J1165" s="107" t="s">
        <v>293</v>
      </c>
      <c r="K1165" s="105">
        <v>92011832</v>
      </c>
      <c r="L1165" s="105" t="s">
        <v>2963</v>
      </c>
      <c r="M1165" s="105" t="s">
        <v>2955</v>
      </c>
      <c r="N1165" s="105" t="s">
        <v>1799</v>
      </c>
      <c r="O1165" s="108" t="s">
        <v>160</v>
      </c>
      <c r="P1165" s="109" t="s">
        <v>1872</v>
      </c>
      <c r="Q1165" s="110">
        <v>45374</v>
      </c>
      <c r="R1165" s="110"/>
      <c r="S1165" s="110">
        <v>45376</v>
      </c>
      <c r="T1165" s="110"/>
      <c r="U1165" s="111" t="s">
        <v>2023</v>
      </c>
      <c r="V1165" s="111" t="s">
        <v>2103</v>
      </c>
      <c r="W1165" s="112"/>
      <c r="X1165" s="112"/>
      <c r="Y1165" s="114" t="s">
        <v>285</v>
      </c>
      <c r="Z1165" s="115">
        <v>36.89</v>
      </c>
      <c r="AA1165" s="116">
        <v>20</v>
      </c>
      <c r="AB1165" s="117">
        <f t="shared" si="162"/>
        <v>737.8</v>
      </c>
      <c r="AC1165" s="117">
        <f t="shared" si="163"/>
        <v>5.7707027000000002</v>
      </c>
      <c r="AD1165" s="118">
        <v>20</v>
      </c>
      <c r="AE1165" s="117">
        <f t="shared" si="164"/>
        <v>737.8</v>
      </c>
      <c r="AF1165" s="117">
        <f t="shared" si="165"/>
        <v>5.7707027000000002</v>
      </c>
      <c r="AG1165" s="119">
        <f t="shared" si="166"/>
        <v>0</v>
      </c>
      <c r="AH1165" s="120">
        <f t="shared" si="167"/>
        <v>0</v>
      </c>
      <c r="AI1165" s="121">
        <f t="shared" si="168"/>
        <v>0</v>
      </c>
      <c r="AJ1165" s="122" t="str">
        <f>+C1165</f>
        <v>VIETNAM</v>
      </c>
      <c r="AK1165" s="122" t="str">
        <f>IF(ISNA(VLOOKUP(postponeList!D1165,[1]Sheet!$A$2:$B$12,2,FALSE))," ",(VLOOKUP(postponeList!D1165,[1]Sheet!$A$2:$B$12,2,FALSE)))</f>
        <v>PMMA</v>
      </c>
      <c r="AL1165" s="122" t="str">
        <f>IF(ISNA(VLOOKUP(E1165,[1]Sheet!$G$2:$H$40,2,FALSE))," ",VLOOKUP(E1165,[1]Sheet!$G$2:$H$40,2,FALSE))</f>
        <v>PEWVN</v>
      </c>
      <c r="AM1165" s="122" t="str">
        <f>IF(ISNA(VLOOKUP(G1165,[1]Sheet!$K$2:$L$159,2,FALSE))," ",(VLOOKUP(G1165,[1]Sheet!$K$2:$L$159,2,FALSE)))</f>
        <v>PLSVN-HCM</v>
      </c>
      <c r="AN1165" s="122" t="str">
        <f>IF(ISNA(VLOOKUP(I1165&amp;C1165,[1]Sheet!$D$2:$E$228,2,FALSE))," ",VLOOKUP(I1165&amp;C1165,[1]Sheet!$D$2:$E$228,2,FALSE))</f>
        <v>Gary, Aota (PEW), Adachi (PAC)</v>
      </c>
      <c r="AO1165" s="122" t="str">
        <f>+I1165&amp;C1165</f>
        <v>PANVIETNAM</v>
      </c>
      <c r="AP1165" s="122" t="str">
        <f>C1165&amp;D1165&amp;E1165&amp;G1165&amp;I1165&amp;O1165</f>
        <v>VIETNAM3120018051810PANMAR</v>
      </c>
      <c r="AQ1165" s="122" t="str">
        <f>B1165&amp;D1165&amp;N1165</f>
        <v xml:space="preserve">SOUTH EAST ASIA31200CF </v>
      </c>
      <c r="AR1165" s="123" t="str">
        <f>+D1165&amp;J1165</f>
        <v>31200SE</v>
      </c>
      <c r="AS1165" s="124" t="str">
        <f t="shared" si="169"/>
        <v>Ves</v>
      </c>
      <c r="AT1165" s="125" t="str">
        <f t="shared" si="170"/>
        <v>F-56NCLTBNBVV</v>
      </c>
      <c r="AU1165" s="125" t="e">
        <f>IF(NOT(AT1165=""),VLOOKUP(AT1165,[1]PSI_Category!A:B,2,0),"")</f>
        <v>#N/A</v>
      </c>
      <c r="AV1165" s="125" t="s">
        <v>1800</v>
      </c>
      <c r="AW1165" s="125" t="s">
        <v>1800</v>
      </c>
      <c r="AX1165" s="125" t="s">
        <v>1800</v>
      </c>
    </row>
    <row r="1166" spans="1:50" s="103" customFormat="1" ht="11.4" customHeight="1" x14ac:dyDescent="0.3">
      <c r="B1166" s="104" t="s">
        <v>1866</v>
      </c>
      <c r="C1166" s="105" t="s">
        <v>2018</v>
      </c>
      <c r="D1166" s="106">
        <v>31200</v>
      </c>
      <c r="E1166" s="107">
        <v>1805</v>
      </c>
      <c r="F1166" s="105" t="s">
        <v>2019</v>
      </c>
      <c r="G1166" s="107">
        <v>1810</v>
      </c>
      <c r="H1166" s="105" t="s">
        <v>2020</v>
      </c>
      <c r="I1166" s="105" t="s">
        <v>298</v>
      </c>
      <c r="J1166" s="107" t="s">
        <v>293</v>
      </c>
      <c r="K1166" s="105">
        <v>92011832</v>
      </c>
      <c r="L1166" s="105" t="s">
        <v>2963</v>
      </c>
      <c r="M1166" s="105" t="s">
        <v>2022</v>
      </c>
      <c r="N1166" s="105" t="s">
        <v>1799</v>
      </c>
      <c r="O1166" s="108" t="s">
        <v>160</v>
      </c>
      <c r="P1166" s="109" t="s">
        <v>1872</v>
      </c>
      <c r="Q1166" s="110">
        <v>45374</v>
      </c>
      <c r="R1166" s="110"/>
      <c r="S1166" s="110">
        <v>45376</v>
      </c>
      <c r="T1166" s="110"/>
      <c r="U1166" s="111" t="s">
        <v>2023</v>
      </c>
      <c r="V1166" s="111" t="s">
        <v>2103</v>
      </c>
      <c r="W1166" s="112"/>
      <c r="X1166" s="113"/>
      <c r="Y1166" s="114" t="s">
        <v>285</v>
      </c>
      <c r="Z1166" s="115">
        <v>210.06</v>
      </c>
      <c r="AA1166" s="116">
        <v>25</v>
      </c>
      <c r="AB1166" s="117">
        <f t="shared" si="162"/>
        <v>5251.5</v>
      </c>
      <c r="AC1166" s="117">
        <f t="shared" si="163"/>
        <v>41.07460725</v>
      </c>
      <c r="AD1166" s="118">
        <v>25</v>
      </c>
      <c r="AE1166" s="117">
        <f t="shared" si="164"/>
        <v>5251.5</v>
      </c>
      <c r="AF1166" s="117">
        <f t="shared" si="165"/>
        <v>41.07460725</v>
      </c>
      <c r="AG1166" s="119">
        <f t="shared" si="166"/>
        <v>0</v>
      </c>
      <c r="AH1166" s="120">
        <f t="shared" si="167"/>
        <v>0</v>
      </c>
      <c r="AI1166" s="121">
        <f t="shared" si="168"/>
        <v>0</v>
      </c>
      <c r="AJ1166" s="122" t="str">
        <f>+C1166</f>
        <v>VIETNAM</v>
      </c>
      <c r="AK1166" s="122" t="str">
        <f>IF(ISNA(VLOOKUP(postponeList!D1166,[1]Sheet!$A$2:$B$12,2,FALSE))," ",(VLOOKUP(postponeList!D1166,[1]Sheet!$A$2:$B$12,2,FALSE)))</f>
        <v>PMMA</v>
      </c>
      <c r="AL1166" s="122" t="str">
        <f>IF(ISNA(VLOOKUP(E1166,[1]Sheet!$G$2:$H$40,2,FALSE))," ",VLOOKUP(E1166,[1]Sheet!$G$2:$H$40,2,FALSE))</f>
        <v>PEWVN</v>
      </c>
      <c r="AM1166" s="122" t="str">
        <f>IF(ISNA(VLOOKUP(G1166,[1]Sheet!$K$2:$L$159,2,FALSE))," ",(VLOOKUP(G1166,[1]Sheet!$K$2:$L$159,2,FALSE)))</f>
        <v>PLSVN-HCM</v>
      </c>
      <c r="AN1166" s="122" t="str">
        <f>IF(ISNA(VLOOKUP(I1166&amp;C1166,[1]Sheet!$D$2:$E$228,2,FALSE))," ",VLOOKUP(I1166&amp;C1166,[1]Sheet!$D$2:$E$228,2,FALSE))</f>
        <v>Gary, Aota (PEW), Adachi (PAC)</v>
      </c>
      <c r="AO1166" s="122" t="str">
        <f>+I1166&amp;C1166</f>
        <v>PANVIETNAM</v>
      </c>
      <c r="AP1166" s="122" t="str">
        <f>C1166&amp;D1166&amp;E1166&amp;G1166&amp;I1166&amp;O1166</f>
        <v>VIETNAM3120018051810PANMAR</v>
      </c>
      <c r="AQ1166" s="122" t="str">
        <f>B1166&amp;D1166&amp;N1166</f>
        <v xml:space="preserve">SOUTH EAST ASIA31200CF </v>
      </c>
      <c r="AR1166" s="123" t="str">
        <f>+D1166&amp;J1166</f>
        <v>31200SE</v>
      </c>
      <c r="AS1166" s="124" t="str">
        <f t="shared" si="169"/>
        <v>Ves</v>
      </c>
      <c r="AT1166" s="125" t="str">
        <f t="shared" si="170"/>
        <v>F-60DGNTBKVV</v>
      </c>
      <c r="AU1166" s="125" t="str">
        <f>IF(NOT(AT1166=""),VLOOKUP(AT1166,[1]PSI_Category!A:B,2,0),"")</f>
        <v>C/F</v>
      </c>
      <c r="AV1166" s="125" t="s">
        <v>1800</v>
      </c>
      <c r="AW1166" s="125" t="s">
        <v>1800</v>
      </c>
      <c r="AX1166" s="125" t="s">
        <v>1800</v>
      </c>
    </row>
    <row r="1167" spans="1:50" s="103" customFormat="1" ht="11.4" customHeight="1" x14ac:dyDescent="0.3">
      <c r="B1167" s="104" t="s">
        <v>1866</v>
      </c>
      <c r="C1167" s="105" t="s">
        <v>2018</v>
      </c>
      <c r="D1167" s="106">
        <v>31200</v>
      </c>
      <c r="E1167" s="107">
        <v>1805</v>
      </c>
      <c r="F1167" s="105" t="s">
        <v>2019</v>
      </c>
      <c r="G1167" s="107">
        <v>1810</v>
      </c>
      <c r="H1167" s="105" t="s">
        <v>2020</v>
      </c>
      <c r="I1167" s="105" t="s">
        <v>298</v>
      </c>
      <c r="J1167" s="107" t="s">
        <v>293</v>
      </c>
      <c r="K1167" s="105">
        <v>92011832</v>
      </c>
      <c r="L1167" s="105" t="s">
        <v>2963</v>
      </c>
      <c r="M1167" s="105" t="s">
        <v>2026</v>
      </c>
      <c r="N1167" s="105" t="s">
        <v>1799</v>
      </c>
      <c r="O1167" s="108" t="s">
        <v>160</v>
      </c>
      <c r="P1167" s="109" t="s">
        <v>1872</v>
      </c>
      <c r="Q1167" s="110">
        <v>45374</v>
      </c>
      <c r="R1167" s="110"/>
      <c r="S1167" s="110">
        <v>45376</v>
      </c>
      <c r="T1167" s="110"/>
      <c r="U1167" s="111" t="s">
        <v>2023</v>
      </c>
      <c r="V1167" s="111" t="s">
        <v>2103</v>
      </c>
      <c r="W1167" s="112"/>
      <c r="X1167" s="112"/>
      <c r="Y1167" s="114" t="s">
        <v>285</v>
      </c>
      <c r="Z1167" s="115">
        <v>163.58000000000001</v>
      </c>
      <c r="AA1167" s="116">
        <v>10</v>
      </c>
      <c r="AB1167" s="117">
        <f t="shared" si="162"/>
        <v>1635.8000000000002</v>
      </c>
      <c r="AC1167" s="117">
        <f t="shared" si="163"/>
        <v>12.794409700000003</v>
      </c>
      <c r="AD1167" s="118">
        <v>10</v>
      </c>
      <c r="AE1167" s="117">
        <f t="shared" si="164"/>
        <v>1635.8000000000002</v>
      </c>
      <c r="AF1167" s="117">
        <f t="shared" si="165"/>
        <v>12.794409700000003</v>
      </c>
      <c r="AG1167" s="119">
        <f t="shared" si="166"/>
        <v>0</v>
      </c>
      <c r="AH1167" s="120">
        <f t="shared" si="167"/>
        <v>0</v>
      </c>
      <c r="AI1167" s="121">
        <f t="shared" si="168"/>
        <v>0</v>
      </c>
      <c r="AJ1167" s="122" t="str">
        <f>+C1167</f>
        <v>VIETNAM</v>
      </c>
      <c r="AK1167" s="122" t="str">
        <f>IF(ISNA(VLOOKUP(postponeList!D1167,[1]Sheet!$A$2:$B$12,2,FALSE))," ",(VLOOKUP(postponeList!D1167,[1]Sheet!$A$2:$B$12,2,FALSE)))</f>
        <v>PMMA</v>
      </c>
      <c r="AL1167" s="122" t="str">
        <f>IF(ISNA(VLOOKUP(E1167,[1]Sheet!$G$2:$H$40,2,FALSE))," ",VLOOKUP(E1167,[1]Sheet!$G$2:$H$40,2,FALSE))</f>
        <v>PEWVN</v>
      </c>
      <c r="AM1167" s="122" t="str">
        <f>IF(ISNA(VLOOKUP(G1167,[1]Sheet!$K$2:$L$159,2,FALSE))," ",(VLOOKUP(G1167,[1]Sheet!$K$2:$L$159,2,FALSE)))</f>
        <v>PLSVN-HCM</v>
      </c>
      <c r="AN1167" s="122" t="str">
        <f>IF(ISNA(VLOOKUP(I1167&amp;C1167,[1]Sheet!$D$2:$E$228,2,FALSE))," ",VLOOKUP(I1167&amp;C1167,[1]Sheet!$D$2:$E$228,2,FALSE))</f>
        <v>Gary, Aota (PEW), Adachi (PAC)</v>
      </c>
      <c r="AO1167" s="122" t="str">
        <f>+I1167&amp;C1167</f>
        <v>PANVIETNAM</v>
      </c>
      <c r="AP1167" s="122" t="str">
        <f>C1167&amp;D1167&amp;E1167&amp;G1167&amp;I1167&amp;O1167</f>
        <v>VIETNAM3120018051810PANMAR</v>
      </c>
      <c r="AQ1167" s="122" t="str">
        <f>B1167&amp;D1167&amp;N1167</f>
        <v xml:space="preserve">SOUTH EAST ASIA31200CF </v>
      </c>
      <c r="AR1167" s="123" t="str">
        <f>+D1167&amp;J1167</f>
        <v>31200SE</v>
      </c>
      <c r="AS1167" s="124" t="str">
        <f t="shared" si="169"/>
        <v>Ves</v>
      </c>
      <c r="AT1167" s="125" t="str">
        <f t="shared" si="170"/>
        <v>F-60DHNTBKVV</v>
      </c>
      <c r="AU1167" s="125" t="str">
        <f>IF(NOT(AT1167=""),VLOOKUP(AT1167,[1]PSI_Category!A:B,2,0),"")</f>
        <v>C/F</v>
      </c>
      <c r="AV1167" s="125" t="s">
        <v>1800</v>
      </c>
      <c r="AW1167" s="125" t="s">
        <v>1800</v>
      </c>
      <c r="AX1167" s="125" t="s">
        <v>1800</v>
      </c>
    </row>
    <row r="1168" spans="1:50" s="133" customFormat="1" ht="11.4" customHeight="1" x14ac:dyDescent="0.3">
      <c r="A1168" s="103"/>
      <c r="B1168" s="104" t="s">
        <v>1866</v>
      </c>
      <c r="C1168" s="105" t="s">
        <v>2018</v>
      </c>
      <c r="D1168" s="106">
        <v>31200</v>
      </c>
      <c r="E1168" s="107">
        <v>1805</v>
      </c>
      <c r="F1168" s="105" t="s">
        <v>2019</v>
      </c>
      <c r="G1168" s="107">
        <v>1810</v>
      </c>
      <c r="H1168" s="105" t="s">
        <v>2020</v>
      </c>
      <c r="I1168" s="105" t="s">
        <v>298</v>
      </c>
      <c r="J1168" s="107" t="s">
        <v>293</v>
      </c>
      <c r="K1168" s="105">
        <v>92011832</v>
      </c>
      <c r="L1168" s="105" t="s">
        <v>2963</v>
      </c>
      <c r="M1168" s="105" t="s">
        <v>2034</v>
      </c>
      <c r="N1168" s="105" t="s">
        <v>1799</v>
      </c>
      <c r="O1168" s="108" t="s">
        <v>160</v>
      </c>
      <c r="P1168" s="109" t="s">
        <v>1872</v>
      </c>
      <c r="Q1168" s="110">
        <v>45374</v>
      </c>
      <c r="R1168" s="110"/>
      <c r="S1168" s="110">
        <v>45376</v>
      </c>
      <c r="T1168" s="110"/>
      <c r="U1168" s="111" t="s">
        <v>2023</v>
      </c>
      <c r="V1168" s="111" t="s">
        <v>2103</v>
      </c>
      <c r="W1168" s="112"/>
      <c r="X1168" s="112"/>
      <c r="Y1168" s="114" t="s">
        <v>285</v>
      </c>
      <c r="Z1168" s="115">
        <v>25.95</v>
      </c>
      <c r="AA1168" s="116">
        <v>65</v>
      </c>
      <c r="AB1168" s="117">
        <f t="shared" si="162"/>
        <v>1686.75</v>
      </c>
      <c r="AC1168" s="117">
        <f t="shared" si="163"/>
        <v>13.192915125000001</v>
      </c>
      <c r="AD1168" s="118">
        <v>65</v>
      </c>
      <c r="AE1168" s="117">
        <f t="shared" si="164"/>
        <v>1686.75</v>
      </c>
      <c r="AF1168" s="117">
        <f t="shared" si="165"/>
        <v>13.192915125000001</v>
      </c>
      <c r="AG1168" s="119">
        <f t="shared" si="166"/>
        <v>0</v>
      </c>
      <c r="AH1168" s="120">
        <f t="shared" si="167"/>
        <v>0</v>
      </c>
      <c r="AI1168" s="121">
        <f t="shared" si="168"/>
        <v>0</v>
      </c>
      <c r="AJ1168" s="122" t="str">
        <f>+C1168</f>
        <v>VIETNAM</v>
      </c>
      <c r="AK1168" s="122" t="str">
        <f>IF(ISNA(VLOOKUP(postponeList!D1168,[1]Sheet!$A$2:$B$12,2,FALSE))," ",(VLOOKUP(postponeList!D1168,[1]Sheet!$A$2:$B$12,2,FALSE)))</f>
        <v>PMMA</v>
      </c>
      <c r="AL1168" s="122" t="str">
        <f>IF(ISNA(VLOOKUP(E1168,[1]Sheet!$G$2:$H$40,2,FALSE))," ",VLOOKUP(E1168,[1]Sheet!$G$2:$H$40,2,FALSE))</f>
        <v>PEWVN</v>
      </c>
      <c r="AM1168" s="122" t="str">
        <f>IF(ISNA(VLOOKUP(G1168,[1]Sheet!$K$2:$L$159,2,FALSE))," ",(VLOOKUP(G1168,[1]Sheet!$K$2:$L$159,2,FALSE)))</f>
        <v>PLSVN-HCM</v>
      </c>
      <c r="AN1168" s="122" t="str">
        <f>IF(ISNA(VLOOKUP(I1168&amp;C1168,[1]Sheet!$D$2:$E$228,2,FALSE))," ",VLOOKUP(I1168&amp;C1168,[1]Sheet!$D$2:$E$228,2,FALSE))</f>
        <v>Gary, Aota (PEW), Adachi (PAC)</v>
      </c>
      <c r="AO1168" s="122" t="str">
        <f>+I1168&amp;C1168</f>
        <v>PANVIETNAM</v>
      </c>
      <c r="AP1168" s="122" t="str">
        <f>C1168&amp;D1168&amp;E1168&amp;G1168&amp;I1168&amp;O1168</f>
        <v>VIETNAM3120018051810PANMAR</v>
      </c>
      <c r="AQ1168" s="122" t="str">
        <f>B1168&amp;D1168&amp;N1168</f>
        <v xml:space="preserve">SOUTH EAST ASIA31200CF </v>
      </c>
      <c r="AR1168" s="123" t="str">
        <f>+D1168&amp;J1168</f>
        <v>31200SE</v>
      </c>
      <c r="AS1168" s="124" t="str">
        <f t="shared" si="169"/>
        <v>Ves</v>
      </c>
      <c r="AT1168" s="125" t="str">
        <f t="shared" si="170"/>
        <v>F-60MZ2TBKAVV</v>
      </c>
      <c r="AU1168" s="125" t="str">
        <f>IF(NOT(AT1168=""),VLOOKUP(AT1168,[1]PSI_Category!A:B,2,0),"")</f>
        <v>C/F</v>
      </c>
      <c r="AV1168" s="125" t="s">
        <v>1800</v>
      </c>
      <c r="AW1168" s="125" t="s">
        <v>1800</v>
      </c>
      <c r="AX1168" s="125" t="s">
        <v>1800</v>
      </c>
    </row>
    <row r="1169" spans="1:50" s="103" customFormat="1" ht="11.4" customHeight="1" x14ac:dyDescent="0.3">
      <c r="B1169" s="104" t="s">
        <v>1866</v>
      </c>
      <c r="C1169" s="105" t="s">
        <v>2018</v>
      </c>
      <c r="D1169" s="106">
        <v>31200</v>
      </c>
      <c r="E1169" s="107">
        <v>1805</v>
      </c>
      <c r="F1169" s="105" t="s">
        <v>2019</v>
      </c>
      <c r="G1169" s="107">
        <v>1810</v>
      </c>
      <c r="H1169" s="105" t="s">
        <v>2020</v>
      </c>
      <c r="I1169" s="105" t="s">
        <v>298</v>
      </c>
      <c r="J1169" s="107" t="s">
        <v>293</v>
      </c>
      <c r="K1169" s="105">
        <v>92011832</v>
      </c>
      <c r="L1169" s="105" t="s">
        <v>2963</v>
      </c>
      <c r="M1169" s="105" t="s">
        <v>2956</v>
      </c>
      <c r="N1169" s="105" t="s">
        <v>1799</v>
      </c>
      <c r="O1169" s="108" t="s">
        <v>160</v>
      </c>
      <c r="P1169" s="109" t="s">
        <v>1872</v>
      </c>
      <c r="Q1169" s="110">
        <v>45374</v>
      </c>
      <c r="R1169" s="110"/>
      <c r="S1169" s="110">
        <v>45376</v>
      </c>
      <c r="T1169" s="110"/>
      <c r="U1169" s="111" t="s">
        <v>2023</v>
      </c>
      <c r="V1169" s="111" t="s">
        <v>2103</v>
      </c>
      <c r="W1169" s="112"/>
      <c r="X1169" s="113"/>
      <c r="Y1169" s="114" t="s">
        <v>285</v>
      </c>
      <c r="Z1169" s="115">
        <v>25.95</v>
      </c>
      <c r="AA1169" s="116">
        <v>55</v>
      </c>
      <c r="AB1169" s="117">
        <f t="shared" si="162"/>
        <v>1427.25</v>
      </c>
      <c r="AC1169" s="117">
        <f t="shared" si="163"/>
        <v>11.163235875</v>
      </c>
      <c r="AD1169" s="118">
        <v>55</v>
      </c>
      <c r="AE1169" s="117">
        <f t="shared" si="164"/>
        <v>1427.25</v>
      </c>
      <c r="AF1169" s="117">
        <f t="shared" si="165"/>
        <v>11.163235875</v>
      </c>
      <c r="AG1169" s="119">
        <f t="shared" si="166"/>
        <v>0</v>
      </c>
      <c r="AH1169" s="120">
        <f t="shared" si="167"/>
        <v>0</v>
      </c>
      <c r="AI1169" s="121">
        <f t="shared" si="168"/>
        <v>0</v>
      </c>
      <c r="AJ1169" s="122" t="str">
        <f>+C1169</f>
        <v>VIETNAM</v>
      </c>
      <c r="AK1169" s="122" t="str">
        <f>IF(ISNA(VLOOKUP(postponeList!D1169,[1]Sheet!$A$2:$B$12,2,FALSE))," ",(VLOOKUP(postponeList!D1169,[1]Sheet!$A$2:$B$12,2,FALSE)))</f>
        <v>PMMA</v>
      </c>
      <c r="AL1169" s="122" t="str">
        <f>IF(ISNA(VLOOKUP(E1169,[1]Sheet!$G$2:$H$40,2,FALSE))," ",VLOOKUP(E1169,[1]Sheet!$G$2:$H$40,2,FALSE))</f>
        <v>PEWVN</v>
      </c>
      <c r="AM1169" s="122" t="str">
        <f>IF(ISNA(VLOOKUP(G1169,[1]Sheet!$K$2:$L$159,2,FALSE))," ",(VLOOKUP(G1169,[1]Sheet!$K$2:$L$159,2,FALSE)))</f>
        <v>PLSVN-HCM</v>
      </c>
      <c r="AN1169" s="122" t="str">
        <f>IF(ISNA(VLOOKUP(I1169&amp;C1169,[1]Sheet!$D$2:$E$228,2,FALSE))," ",VLOOKUP(I1169&amp;C1169,[1]Sheet!$D$2:$E$228,2,FALSE))</f>
        <v>Gary, Aota (PEW), Adachi (PAC)</v>
      </c>
      <c r="AO1169" s="122" t="str">
        <f>+I1169&amp;C1169</f>
        <v>PANVIETNAM</v>
      </c>
      <c r="AP1169" s="122" t="str">
        <f>C1169&amp;D1169&amp;E1169&amp;G1169&amp;I1169&amp;O1169</f>
        <v>VIETNAM3120018051810PANMAR</v>
      </c>
      <c r="AQ1169" s="122" t="str">
        <f>B1169&amp;D1169&amp;N1169</f>
        <v xml:space="preserve">SOUTH EAST ASIA31200CF </v>
      </c>
      <c r="AR1169" s="123" t="str">
        <f>+D1169&amp;J1169</f>
        <v>31200SE</v>
      </c>
      <c r="AS1169" s="124" t="str">
        <f t="shared" si="169"/>
        <v>Ves</v>
      </c>
      <c r="AT1169" s="125" t="str">
        <f t="shared" si="170"/>
        <v>F-60MZ2TBKBVV</v>
      </c>
      <c r="AU1169" s="125" t="str">
        <f>IF(NOT(AT1169=""),VLOOKUP(AT1169,[1]PSI_Category!A:B,2,0),"")</f>
        <v>C/F</v>
      </c>
      <c r="AV1169" s="125" t="s">
        <v>1800</v>
      </c>
      <c r="AW1169" s="125" t="s">
        <v>1800</v>
      </c>
      <c r="AX1169" s="125" t="s">
        <v>1800</v>
      </c>
    </row>
    <row r="1170" spans="1:50" s="133" customFormat="1" ht="11.4" customHeight="1" x14ac:dyDescent="0.3">
      <c r="A1170" s="103"/>
      <c r="B1170" s="104" t="s">
        <v>1866</v>
      </c>
      <c r="C1170" s="105" t="s">
        <v>2018</v>
      </c>
      <c r="D1170" s="106">
        <v>31200</v>
      </c>
      <c r="E1170" s="107">
        <v>1805</v>
      </c>
      <c r="F1170" s="105" t="s">
        <v>2019</v>
      </c>
      <c r="G1170" s="107">
        <v>1810</v>
      </c>
      <c r="H1170" s="105" t="s">
        <v>2020</v>
      </c>
      <c r="I1170" s="105" t="s">
        <v>298</v>
      </c>
      <c r="J1170" s="107" t="s">
        <v>293</v>
      </c>
      <c r="K1170" s="105">
        <v>92011832</v>
      </c>
      <c r="L1170" s="105" t="s">
        <v>2963</v>
      </c>
      <c r="M1170" s="105" t="s">
        <v>2035</v>
      </c>
      <c r="N1170" s="105" t="s">
        <v>1799</v>
      </c>
      <c r="O1170" s="108" t="s">
        <v>160</v>
      </c>
      <c r="P1170" s="109" t="s">
        <v>1872</v>
      </c>
      <c r="Q1170" s="110">
        <v>45374</v>
      </c>
      <c r="R1170" s="110"/>
      <c r="S1170" s="110">
        <v>45376</v>
      </c>
      <c r="T1170" s="110"/>
      <c r="U1170" s="111" t="s">
        <v>2023</v>
      </c>
      <c r="V1170" s="111" t="s">
        <v>2103</v>
      </c>
      <c r="W1170" s="112"/>
      <c r="X1170" s="112"/>
      <c r="Y1170" s="114" t="s">
        <v>285</v>
      </c>
      <c r="Z1170" s="115">
        <v>25.95</v>
      </c>
      <c r="AA1170" s="116">
        <v>65</v>
      </c>
      <c r="AB1170" s="117">
        <f t="shared" si="162"/>
        <v>1686.75</v>
      </c>
      <c r="AC1170" s="117">
        <f t="shared" si="163"/>
        <v>13.192915125000001</v>
      </c>
      <c r="AD1170" s="118">
        <v>65</v>
      </c>
      <c r="AE1170" s="117">
        <f t="shared" si="164"/>
        <v>1686.75</v>
      </c>
      <c r="AF1170" s="117">
        <f t="shared" si="165"/>
        <v>13.192915125000001</v>
      </c>
      <c r="AG1170" s="119">
        <f t="shared" si="166"/>
        <v>0</v>
      </c>
      <c r="AH1170" s="120">
        <f t="shared" si="167"/>
        <v>0</v>
      </c>
      <c r="AI1170" s="121">
        <f t="shared" si="168"/>
        <v>0</v>
      </c>
      <c r="AJ1170" s="122" t="str">
        <f>+C1170</f>
        <v>VIETNAM</v>
      </c>
      <c r="AK1170" s="122" t="str">
        <f>IF(ISNA(VLOOKUP(postponeList!D1170,[1]Sheet!$A$2:$B$12,2,FALSE))," ",(VLOOKUP(postponeList!D1170,[1]Sheet!$A$2:$B$12,2,FALSE)))</f>
        <v>PMMA</v>
      </c>
      <c r="AL1170" s="122" t="str">
        <f>IF(ISNA(VLOOKUP(E1170,[1]Sheet!$G$2:$H$40,2,FALSE))," ",VLOOKUP(E1170,[1]Sheet!$G$2:$H$40,2,FALSE))</f>
        <v>PEWVN</v>
      </c>
      <c r="AM1170" s="122" t="str">
        <f>IF(ISNA(VLOOKUP(G1170,[1]Sheet!$K$2:$L$159,2,FALSE))," ",(VLOOKUP(G1170,[1]Sheet!$K$2:$L$159,2,FALSE)))</f>
        <v>PLSVN-HCM</v>
      </c>
      <c r="AN1170" s="122" t="str">
        <f>IF(ISNA(VLOOKUP(I1170&amp;C1170,[1]Sheet!$D$2:$E$228,2,FALSE))," ",VLOOKUP(I1170&amp;C1170,[1]Sheet!$D$2:$E$228,2,FALSE))</f>
        <v>Gary, Aota (PEW), Adachi (PAC)</v>
      </c>
      <c r="AO1170" s="122" t="str">
        <f>+I1170&amp;C1170</f>
        <v>PANVIETNAM</v>
      </c>
      <c r="AP1170" s="122" t="str">
        <f>C1170&amp;D1170&amp;E1170&amp;G1170&amp;I1170&amp;O1170</f>
        <v>VIETNAM3120018051810PANMAR</v>
      </c>
      <c r="AQ1170" s="122" t="str">
        <f>B1170&amp;D1170&amp;N1170</f>
        <v xml:space="preserve">SOUTH EAST ASIA31200CF </v>
      </c>
      <c r="AR1170" s="123" t="str">
        <f>+D1170&amp;J1170</f>
        <v>31200SE</v>
      </c>
      <c r="AS1170" s="124" t="str">
        <f t="shared" si="169"/>
        <v>Ves</v>
      </c>
      <c r="AT1170" s="125" t="str">
        <f t="shared" si="170"/>
        <v>F-60MZ2TBKDVV</v>
      </c>
      <c r="AU1170" s="125" t="str">
        <f>IF(NOT(AT1170=""),VLOOKUP(AT1170,[1]PSI_Category!A:B,2,0),"")</f>
        <v>C/F</v>
      </c>
      <c r="AV1170" s="125" t="s">
        <v>1800</v>
      </c>
      <c r="AW1170" s="125" t="s">
        <v>1800</v>
      </c>
      <c r="AX1170" s="125" t="s">
        <v>1800</v>
      </c>
    </row>
    <row r="1171" spans="1:50" s="133" customFormat="1" ht="11.4" customHeight="1" x14ac:dyDescent="0.3">
      <c r="A1171" s="103"/>
      <c r="B1171" s="104" t="s">
        <v>1866</v>
      </c>
      <c r="C1171" s="105" t="s">
        <v>2018</v>
      </c>
      <c r="D1171" s="106">
        <v>31200</v>
      </c>
      <c r="E1171" s="107">
        <v>1805</v>
      </c>
      <c r="F1171" s="105" t="s">
        <v>2019</v>
      </c>
      <c r="G1171" s="107">
        <v>1810</v>
      </c>
      <c r="H1171" s="105" t="s">
        <v>2020</v>
      </c>
      <c r="I1171" s="105" t="s">
        <v>298</v>
      </c>
      <c r="J1171" s="107" t="s">
        <v>293</v>
      </c>
      <c r="K1171" s="105">
        <v>92011832</v>
      </c>
      <c r="L1171" s="105" t="s">
        <v>2963</v>
      </c>
      <c r="M1171" s="105" t="s">
        <v>2957</v>
      </c>
      <c r="N1171" s="105" t="s">
        <v>1799</v>
      </c>
      <c r="O1171" s="108" t="s">
        <v>160</v>
      </c>
      <c r="P1171" s="109" t="s">
        <v>1872</v>
      </c>
      <c r="Q1171" s="110">
        <v>45374</v>
      </c>
      <c r="R1171" s="110"/>
      <c r="S1171" s="110">
        <v>45376</v>
      </c>
      <c r="T1171" s="110"/>
      <c r="U1171" s="111" t="s">
        <v>2023</v>
      </c>
      <c r="V1171" s="111" t="s">
        <v>2103</v>
      </c>
      <c r="W1171" s="112"/>
      <c r="X1171" s="112"/>
      <c r="Y1171" s="114" t="s">
        <v>285</v>
      </c>
      <c r="Z1171" s="115">
        <v>25.95</v>
      </c>
      <c r="AA1171" s="116">
        <v>40</v>
      </c>
      <c r="AB1171" s="117">
        <f t="shared" si="162"/>
        <v>1038</v>
      </c>
      <c r="AC1171" s="117">
        <f t="shared" si="163"/>
        <v>8.1187170000000002</v>
      </c>
      <c r="AD1171" s="118">
        <v>40</v>
      </c>
      <c r="AE1171" s="117">
        <f t="shared" si="164"/>
        <v>1038</v>
      </c>
      <c r="AF1171" s="117">
        <f t="shared" si="165"/>
        <v>8.1187170000000002</v>
      </c>
      <c r="AG1171" s="119">
        <f t="shared" si="166"/>
        <v>0</v>
      </c>
      <c r="AH1171" s="120">
        <f t="shared" si="167"/>
        <v>0</v>
      </c>
      <c r="AI1171" s="121">
        <f t="shared" si="168"/>
        <v>0</v>
      </c>
      <c r="AJ1171" s="122" t="str">
        <f>+C1171</f>
        <v>VIETNAM</v>
      </c>
      <c r="AK1171" s="122" t="str">
        <f>IF(ISNA(VLOOKUP(postponeList!D1171,[1]Sheet!$A$2:$B$12,2,FALSE))," ",(VLOOKUP(postponeList!D1171,[1]Sheet!$A$2:$B$12,2,FALSE)))</f>
        <v>PMMA</v>
      </c>
      <c r="AL1171" s="122" t="str">
        <f>IF(ISNA(VLOOKUP(E1171,[1]Sheet!$G$2:$H$40,2,FALSE))," ",VLOOKUP(E1171,[1]Sheet!$G$2:$H$40,2,FALSE))</f>
        <v>PEWVN</v>
      </c>
      <c r="AM1171" s="122" t="str">
        <f>IF(ISNA(VLOOKUP(G1171,[1]Sheet!$K$2:$L$159,2,FALSE))," ",(VLOOKUP(G1171,[1]Sheet!$K$2:$L$159,2,FALSE)))</f>
        <v>PLSVN-HCM</v>
      </c>
      <c r="AN1171" s="122" t="str">
        <f>IF(ISNA(VLOOKUP(I1171&amp;C1171,[1]Sheet!$D$2:$E$228,2,FALSE))," ",VLOOKUP(I1171&amp;C1171,[1]Sheet!$D$2:$E$228,2,FALSE))</f>
        <v>Gary, Aota (PEW), Adachi (PAC)</v>
      </c>
      <c r="AO1171" s="122" t="str">
        <f>+I1171&amp;C1171</f>
        <v>PANVIETNAM</v>
      </c>
      <c r="AP1171" s="122" t="str">
        <f>C1171&amp;D1171&amp;E1171&amp;G1171&amp;I1171&amp;O1171</f>
        <v>VIETNAM3120018051810PANMAR</v>
      </c>
      <c r="AQ1171" s="122" t="str">
        <f>B1171&amp;D1171&amp;N1171</f>
        <v xml:space="preserve">SOUTH EAST ASIA31200CF </v>
      </c>
      <c r="AR1171" s="123" t="str">
        <f>+D1171&amp;J1171</f>
        <v>31200SE</v>
      </c>
      <c r="AS1171" s="124" t="str">
        <f t="shared" si="169"/>
        <v>Ves</v>
      </c>
      <c r="AT1171" s="125" t="str">
        <f t="shared" si="170"/>
        <v>F-60MZ2TBKFVV</v>
      </c>
      <c r="AU1171" s="125" t="str">
        <f>IF(NOT(AT1171=""),VLOOKUP(AT1171,[1]PSI_Category!A:B,2,0),"")</f>
        <v>C/F</v>
      </c>
      <c r="AV1171" s="125" t="s">
        <v>1800</v>
      </c>
      <c r="AW1171" s="125" t="s">
        <v>1800</v>
      </c>
      <c r="AX1171" s="125" t="s">
        <v>1800</v>
      </c>
    </row>
    <row r="1172" spans="1:50" s="103" customFormat="1" ht="11.4" customHeight="1" x14ac:dyDescent="0.3">
      <c r="B1172" s="104" t="s">
        <v>1866</v>
      </c>
      <c r="C1172" s="105" t="s">
        <v>2018</v>
      </c>
      <c r="D1172" s="106">
        <v>31200</v>
      </c>
      <c r="E1172" s="107">
        <v>1805</v>
      </c>
      <c r="F1172" s="105" t="s">
        <v>2019</v>
      </c>
      <c r="G1172" s="107">
        <v>1811</v>
      </c>
      <c r="H1172" s="105" t="s">
        <v>2020</v>
      </c>
      <c r="I1172" s="105" t="s">
        <v>298</v>
      </c>
      <c r="J1172" s="107" t="s">
        <v>293</v>
      </c>
      <c r="K1172" s="105">
        <v>92011833</v>
      </c>
      <c r="L1172" s="105" t="s">
        <v>2964</v>
      </c>
      <c r="M1172" s="105" t="s">
        <v>2941</v>
      </c>
      <c r="N1172" s="105" t="s">
        <v>1886</v>
      </c>
      <c r="O1172" s="108" t="s">
        <v>160</v>
      </c>
      <c r="P1172" s="109" t="s">
        <v>1872</v>
      </c>
      <c r="Q1172" s="110"/>
      <c r="R1172" s="110"/>
      <c r="S1172" s="110"/>
      <c r="T1172" s="110"/>
      <c r="U1172" s="111"/>
      <c r="V1172" s="111"/>
      <c r="W1172" s="112"/>
      <c r="X1172" s="112"/>
      <c r="Y1172" s="114" t="s">
        <v>285</v>
      </c>
      <c r="Z1172" s="115">
        <v>62.18</v>
      </c>
      <c r="AA1172" s="116">
        <v>30</v>
      </c>
      <c r="AB1172" s="117">
        <f t="shared" si="162"/>
        <v>1865.4</v>
      </c>
      <c r="AC1172" s="117">
        <f t="shared" si="163"/>
        <v>14.590226100000002</v>
      </c>
      <c r="AD1172" s="118"/>
      <c r="AE1172" s="117">
        <f t="shared" si="164"/>
        <v>0</v>
      </c>
      <c r="AF1172" s="117">
        <f t="shared" si="165"/>
        <v>0</v>
      </c>
      <c r="AG1172" s="119">
        <f t="shared" si="166"/>
        <v>30</v>
      </c>
      <c r="AH1172" s="120">
        <f t="shared" si="167"/>
        <v>1865.4</v>
      </c>
      <c r="AI1172" s="121">
        <f t="shared" si="168"/>
        <v>14.590226100000002</v>
      </c>
      <c r="AJ1172" s="122" t="str">
        <f>+C1172</f>
        <v>VIETNAM</v>
      </c>
      <c r="AK1172" s="122" t="str">
        <f>IF(ISNA(VLOOKUP(postponeList!D1172,[1]Sheet!$A$2:$B$12,2,FALSE))," ",(VLOOKUP(postponeList!D1172,[1]Sheet!$A$2:$B$12,2,FALSE)))</f>
        <v>PMMA</v>
      </c>
      <c r="AL1172" s="122" t="str">
        <f>IF(ISNA(VLOOKUP(E1172,[1]Sheet!$G$2:$H$40,2,FALSE))," ",VLOOKUP(E1172,[1]Sheet!$G$2:$H$40,2,FALSE))</f>
        <v>PEWVN</v>
      </c>
      <c r="AM1172" s="122" t="str">
        <f>IF(ISNA(VLOOKUP(G1172,[1]Sheet!$K$2:$L$159,2,FALSE))," ",(VLOOKUP(G1172,[1]Sheet!$K$2:$L$159,2,FALSE)))</f>
        <v>PLSVN-HIF</v>
      </c>
      <c r="AN1172" s="122" t="str">
        <f>IF(ISNA(VLOOKUP(I1172&amp;C1172,[1]Sheet!$D$2:$E$228,2,FALSE))," ",VLOOKUP(I1172&amp;C1172,[1]Sheet!$D$2:$E$228,2,FALSE))</f>
        <v>Gary, Aota (PEW), Adachi (PAC)</v>
      </c>
      <c r="AO1172" s="122" t="str">
        <f>+I1172&amp;C1172</f>
        <v>PANVIETNAM</v>
      </c>
      <c r="AP1172" s="122" t="str">
        <f>C1172&amp;D1172&amp;E1172&amp;G1172&amp;I1172&amp;O1172</f>
        <v>VIETNAM3120018051811PANMAR</v>
      </c>
      <c r="AQ1172" s="122" t="str">
        <f>B1172&amp;D1172&amp;N1172</f>
        <v xml:space="preserve">SOUTH EAST ASIA31200LF </v>
      </c>
      <c r="AR1172" s="123" t="str">
        <f>+D1172&amp;J1172</f>
        <v>31200SE</v>
      </c>
      <c r="AS1172" s="124" t="str">
        <f t="shared" si="169"/>
        <v/>
      </c>
      <c r="AT1172" s="125" t="str">
        <f t="shared" si="170"/>
        <v>F-308NHTBBKBV</v>
      </c>
      <c r="AU1172" s="125" t="str">
        <f>IF(NOT(AT1172=""),VLOOKUP(AT1172,[1]PSI_Category!A:B,2,0),"")</f>
        <v>L/F</v>
      </c>
      <c r="AV1172" s="125" t="s">
        <v>1778</v>
      </c>
      <c r="AW1172" s="125" t="s">
        <v>1887</v>
      </c>
      <c r="AX1172" s="125" t="s">
        <v>1887</v>
      </c>
    </row>
    <row r="1173" spans="1:50" s="133" customFormat="1" ht="11.4" customHeight="1" x14ac:dyDescent="0.3">
      <c r="A1173" s="103"/>
      <c r="B1173" s="104" t="s">
        <v>1866</v>
      </c>
      <c r="C1173" s="105" t="s">
        <v>2018</v>
      </c>
      <c r="D1173" s="106">
        <v>31200</v>
      </c>
      <c r="E1173" s="107">
        <v>1805</v>
      </c>
      <c r="F1173" s="105" t="s">
        <v>2019</v>
      </c>
      <c r="G1173" s="107">
        <v>1811</v>
      </c>
      <c r="H1173" s="105" t="s">
        <v>2020</v>
      </c>
      <c r="I1173" s="105" t="s">
        <v>298</v>
      </c>
      <c r="J1173" s="107" t="s">
        <v>293</v>
      </c>
      <c r="K1173" s="105">
        <v>92011833</v>
      </c>
      <c r="L1173" s="105" t="s">
        <v>2964</v>
      </c>
      <c r="M1173" s="105" t="s">
        <v>2942</v>
      </c>
      <c r="N1173" s="105" t="s">
        <v>1886</v>
      </c>
      <c r="O1173" s="108" t="s">
        <v>160</v>
      </c>
      <c r="P1173" s="109" t="s">
        <v>1872</v>
      </c>
      <c r="Q1173" s="110"/>
      <c r="R1173" s="110"/>
      <c r="S1173" s="110"/>
      <c r="T1173" s="110"/>
      <c r="U1173" s="111"/>
      <c r="V1173" s="111"/>
      <c r="W1173" s="112"/>
      <c r="X1173" s="113"/>
      <c r="Y1173" s="114" t="s">
        <v>285</v>
      </c>
      <c r="Z1173" s="115">
        <v>62.18</v>
      </c>
      <c r="AA1173" s="116">
        <v>35</v>
      </c>
      <c r="AB1173" s="117">
        <f t="shared" si="162"/>
        <v>2176.3000000000002</v>
      </c>
      <c r="AC1173" s="117">
        <f t="shared" si="163"/>
        <v>17.021930450000003</v>
      </c>
      <c r="AD1173" s="118"/>
      <c r="AE1173" s="117">
        <f t="shared" si="164"/>
        <v>0</v>
      </c>
      <c r="AF1173" s="117">
        <f t="shared" si="165"/>
        <v>0</v>
      </c>
      <c r="AG1173" s="119">
        <f t="shared" si="166"/>
        <v>35</v>
      </c>
      <c r="AH1173" s="120">
        <f t="shared" si="167"/>
        <v>2176.3000000000002</v>
      </c>
      <c r="AI1173" s="121">
        <f t="shared" si="168"/>
        <v>17.021930450000003</v>
      </c>
      <c r="AJ1173" s="122" t="str">
        <f>+C1173</f>
        <v>VIETNAM</v>
      </c>
      <c r="AK1173" s="122" t="str">
        <f>IF(ISNA(VLOOKUP(postponeList!D1173,[1]Sheet!$A$2:$B$12,2,FALSE))," ",(VLOOKUP(postponeList!D1173,[1]Sheet!$A$2:$B$12,2,FALSE)))</f>
        <v>PMMA</v>
      </c>
      <c r="AL1173" s="122" t="str">
        <f>IF(ISNA(VLOOKUP(E1173,[1]Sheet!$G$2:$H$40,2,FALSE))," ",VLOOKUP(E1173,[1]Sheet!$G$2:$H$40,2,FALSE))</f>
        <v>PEWVN</v>
      </c>
      <c r="AM1173" s="122" t="str">
        <f>IF(ISNA(VLOOKUP(G1173,[1]Sheet!$K$2:$L$159,2,FALSE))," ",(VLOOKUP(G1173,[1]Sheet!$K$2:$L$159,2,FALSE)))</f>
        <v>PLSVN-HIF</v>
      </c>
      <c r="AN1173" s="122" t="str">
        <f>IF(ISNA(VLOOKUP(I1173&amp;C1173,[1]Sheet!$D$2:$E$228,2,FALSE))," ",VLOOKUP(I1173&amp;C1173,[1]Sheet!$D$2:$E$228,2,FALSE))</f>
        <v>Gary, Aota (PEW), Adachi (PAC)</v>
      </c>
      <c r="AO1173" s="122" t="str">
        <f>+I1173&amp;C1173</f>
        <v>PANVIETNAM</v>
      </c>
      <c r="AP1173" s="122" t="str">
        <f>C1173&amp;D1173&amp;E1173&amp;G1173&amp;I1173&amp;O1173</f>
        <v>VIETNAM3120018051811PANMAR</v>
      </c>
      <c r="AQ1173" s="122" t="str">
        <f>B1173&amp;D1173&amp;N1173</f>
        <v xml:space="preserve">SOUTH EAST ASIA31200LF </v>
      </c>
      <c r="AR1173" s="123" t="str">
        <f>+D1173&amp;J1173</f>
        <v>31200SE</v>
      </c>
      <c r="AS1173" s="124" t="str">
        <f t="shared" si="169"/>
        <v/>
      </c>
      <c r="AT1173" s="125" t="str">
        <f t="shared" si="170"/>
        <v>F-308NHTBPKBV</v>
      </c>
      <c r="AU1173" s="125" t="str">
        <f>IF(NOT(AT1173=""),VLOOKUP(AT1173,[1]PSI_Category!A:B,2,0),"")</f>
        <v>L/F</v>
      </c>
      <c r="AV1173" s="125" t="s">
        <v>1778</v>
      </c>
      <c r="AW1173" s="125" t="s">
        <v>1887</v>
      </c>
      <c r="AX1173" s="125" t="s">
        <v>1887</v>
      </c>
    </row>
    <row r="1174" spans="1:50" s="103" customFormat="1" ht="11.4" customHeight="1" x14ac:dyDescent="0.3">
      <c r="B1174" s="104" t="s">
        <v>1866</v>
      </c>
      <c r="C1174" s="105" t="s">
        <v>2018</v>
      </c>
      <c r="D1174" s="106">
        <v>31200</v>
      </c>
      <c r="E1174" s="107">
        <v>1805</v>
      </c>
      <c r="F1174" s="105" t="s">
        <v>2019</v>
      </c>
      <c r="G1174" s="107">
        <v>1811</v>
      </c>
      <c r="H1174" s="105" t="s">
        <v>2020</v>
      </c>
      <c r="I1174" s="105" t="s">
        <v>298</v>
      </c>
      <c r="J1174" s="107" t="s">
        <v>293</v>
      </c>
      <c r="K1174" s="105">
        <v>92011833</v>
      </c>
      <c r="L1174" s="105" t="s">
        <v>2964</v>
      </c>
      <c r="M1174" s="105" t="s">
        <v>2959</v>
      </c>
      <c r="N1174" s="105" t="s">
        <v>1782</v>
      </c>
      <c r="O1174" s="108" t="s">
        <v>160</v>
      </c>
      <c r="P1174" s="109" t="s">
        <v>1872</v>
      </c>
      <c r="Q1174" s="110"/>
      <c r="R1174" s="110"/>
      <c r="S1174" s="110"/>
      <c r="T1174" s="110"/>
      <c r="U1174" s="111"/>
      <c r="V1174" s="111"/>
      <c r="W1174" s="112"/>
      <c r="X1174" s="113"/>
      <c r="Y1174" s="114" t="s">
        <v>285</v>
      </c>
      <c r="Z1174" s="115">
        <v>23.54</v>
      </c>
      <c r="AA1174" s="116">
        <v>10</v>
      </c>
      <c r="AB1174" s="117">
        <f t="shared" si="162"/>
        <v>235.39999999999998</v>
      </c>
      <c r="AC1174" s="117">
        <f t="shared" si="163"/>
        <v>1.8411811</v>
      </c>
      <c r="AD1174" s="118"/>
      <c r="AE1174" s="117">
        <f t="shared" si="164"/>
        <v>0</v>
      </c>
      <c r="AF1174" s="117">
        <f t="shared" si="165"/>
        <v>0</v>
      </c>
      <c r="AG1174" s="119">
        <f t="shared" si="166"/>
        <v>10</v>
      </c>
      <c r="AH1174" s="120">
        <f t="shared" si="167"/>
        <v>235.39999999999998</v>
      </c>
      <c r="AI1174" s="121">
        <f t="shared" si="168"/>
        <v>1.8411811</v>
      </c>
      <c r="AJ1174" s="122" t="str">
        <f>+C1174</f>
        <v>VIETNAM</v>
      </c>
      <c r="AK1174" s="122" t="str">
        <f>IF(ISNA(VLOOKUP(postponeList!D1174,[1]Sheet!$A$2:$B$12,2,FALSE))," ",(VLOOKUP(postponeList!D1174,[1]Sheet!$A$2:$B$12,2,FALSE)))</f>
        <v>PMMA</v>
      </c>
      <c r="AL1174" s="122" t="str">
        <f>IF(ISNA(VLOOKUP(E1174,[1]Sheet!$G$2:$H$40,2,FALSE))," ",VLOOKUP(E1174,[1]Sheet!$G$2:$H$40,2,FALSE))</f>
        <v>PEWVN</v>
      </c>
      <c r="AM1174" s="122" t="str">
        <f>IF(ISNA(VLOOKUP(G1174,[1]Sheet!$K$2:$L$159,2,FALSE))," ",(VLOOKUP(G1174,[1]Sheet!$K$2:$L$159,2,FALSE)))</f>
        <v>PLSVN-HIF</v>
      </c>
      <c r="AN1174" s="122" t="str">
        <f>IF(ISNA(VLOOKUP(I1174&amp;C1174,[1]Sheet!$D$2:$E$228,2,FALSE))," ",VLOOKUP(I1174&amp;C1174,[1]Sheet!$D$2:$E$228,2,FALSE))</f>
        <v>Gary, Aota (PEW), Adachi (PAC)</v>
      </c>
      <c r="AO1174" s="122" t="str">
        <f>+I1174&amp;C1174</f>
        <v>PANVIETNAM</v>
      </c>
      <c r="AP1174" s="122" t="str">
        <f>C1174&amp;D1174&amp;E1174&amp;G1174&amp;I1174&amp;O1174</f>
        <v>VIETNAM3120018051811PANMAR</v>
      </c>
      <c r="AQ1174" s="122" t="str">
        <f>B1174&amp;D1174&amp;N1174</f>
        <v xml:space="preserve">SOUTH EAST ASIA31200DF </v>
      </c>
      <c r="AR1174" s="123" t="str">
        <f>+D1174&amp;J1174</f>
        <v>31200SE</v>
      </c>
      <c r="AS1174" s="124" t="str">
        <f t="shared" si="169"/>
        <v/>
      </c>
      <c r="AT1174" s="125" t="str">
        <f t="shared" si="170"/>
        <v>F-400CNBCKBV</v>
      </c>
      <c r="AU1174" s="125" t="str">
        <f>IF(NOT(AT1174=""),VLOOKUP(AT1174,[1]PSI_Category!A:B,2,0),"")</f>
        <v>D/F</v>
      </c>
      <c r="AV1174" s="125" t="s">
        <v>1778</v>
      </c>
      <c r="AW1174" s="125" t="s">
        <v>1783</v>
      </c>
      <c r="AX1174" s="125" t="s">
        <v>1783</v>
      </c>
    </row>
    <row r="1175" spans="1:50" s="133" customFormat="1" ht="11.4" customHeight="1" x14ac:dyDescent="0.3">
      <c r="A1175" s="103"/>
      <c r="B1175" s="104" t="s">
        <v>1866</v>
      </c>
      <c r="C1175" s="105" t="s">
        <v>2018</v>
      </c>
      <c r="D1175" s="106">
        <v>31200</v>
      </c>
      <c r="E1175" s="107">
        <v>1805</v>
      </c>
      <c r="F1175" s="105" t="s">
        <v>2019</v>
      </c>
      <c r="G1175" s="107">
        <v>1811</v>
      </c>
      <c r="H1175" s="105" t="s">
        <v>2020</v>
      </c>
      <c r="I1175" s="105" t="s">
        <v>298</v>
      </c>
      <c r="J1175" s="107" t="s">
        <v>293</v>
      </c>
      <c r="K1175" s="105">
        <v>92011833</v>
      </c>
      <c r="L1175" s="105" t="s">
        <v>2964</v>
      </c>
      <c r="M1175" s="105" t="s">
        <v>2943</v>
      </c>
      <c r="N1175" s="105" t="s">
        <v>1786</v>
      </c>
      <c r="O1175" s="108" t="s">
        <v>160</v>
      </c>
      <c r="P1175" s="109" t="s">
        <v>1872</v>
      </c>
      <c r="Q1175" s="110"/>
      <c r="R1175" s="110"/>
      <c r="S1175" s="110"/>
      <c r="T1175" s="110"/>
      <c r="U1175" s="111"/>
      <c r="V1175" s="111"/>
      <c r="W1175" s="112"/>
      <c r="X1175" s="113"/>
      <c r="Y1175" s="114" t="s">
        <v>285</v>
      </c>
      <c r="Z1175" s="115">
        <v>54.94</v>
      </c>
      <c r="AA1175" s="116">
        <v>5</v>
      </c>
      <c r="AB1175" s="117">
        <f t="shared" si="162"/>
        <v>274.7</v>
      </c>
      <c r="AC1175" s="117">
        <f t="shared" si="163"/>
        <v>2.1485660499999999</v>
      </c>
      <c r="AD1175" s="118"/>
      <c r="AE1175" s="117">
        <f t="shared" si="164"/>
        <v>0</v>
      </c>
      <c r="AF1175" s="117">
        <f t="shared" si="165"/>
        <v>0</v>
      </c>
      <c r="AG1175" s="119">
        <f t="shared" si="166"/>
        <v>5</v>
      </c>
      <c r="AH1175" s="120">
        <f t="shared" si="167"/>
        <v>274.7</v>
      </c>
      <c r="AI1175" s="121">
        <f t="shared" si="168"/>
        <v>2.1485660499999999</v>
      </c>
      <c r="AJ1175" s="122" t="str">
        <f>+C1175</f>
        <v>VIETNAM</v>
      </c>
      <c r="AK1175" s="122" t="str">
        <f>IF(ISNA(VLOOKUP(postponeList!D1175,[1]Sheet!$A$2:$B$12,2,FALSE))," ",(VLOOKUP(postponeList!D1175,[1]Sheet!$A$2:$B$12,2,FALSE)))</f>
        <v>PMMA</v>
      </c>
      <c r="AL1175" s="122" t="str">
        <f>IF(ISNA(VLOOKUP(E1175,[1]Sheet!$G$2:$H$40,2,FALSE))," ",VLOOKUP(E1175,[1]Sheet!$G$2:$H$40,2,FALSE))</f>
        <v>PEWVN</v>
      </c>
      <c r="AM1175" s="122" t="str">
        <f>IF(ISNA(VLOOKUP(G1175,[1]Sheet!$K$2:$L$159,2,FALSE))," ",(VLOOKUP(G1175,[1]Sheet!$K$2:$L$159,2,FALSE)))</f>
        <v>PLSVN-HIF</v>
      </c>
      <c r="AN1175" s="122" t="str">
        <f>IF(ISNA(VLOOKUP(I1175&amp;C1175,[1]Sheet!$D$2:$E$228,2,FALSE))," ",VLOOKUP(I1175&amp;C1175,[1]Sheet!$D$2:$E$228,2,FALSE))</f>
        <v>Gary, Aota (PEW), Adachi (PAC)</v>
      </c>
      <c r="AO1175" s="122" t="str">
        <f>+I1175&amp;C1175</f>
        <v>PANVIETNAM</v>
      </c>
      <c r="AP1175" s="122" t="str">
        <f>C1175&amp;D1175&amp;E1175&amp;G1175&amp;I1175&amp;O1175</f>
        <v>VIETNAM3120018051811PANMAR</v>
      </c>
      <c r="AQ1175" s="122" t="str">
        <f>B1175&amp;D1175&amp;N1175</f>
        <v xml:space="preserve">SOUTH EAST ASIA31200SF </v>
      </c>
      <c r="AR1175" s="123" t="str">
        <f>+D1175&amp;J1175</f>
        <v>31200SE</v>
      </c>
      <c r="AS1175" s="124" t="str">
        <f t="shared" si="169"/>
        <v/>
      </c>
      <c r="AT1175" s="125" t="str">
        <f t="shared" si="170"/>
        <v>F-407WNBNKBV</v>
      </c>
      <c r="AU1175" s="125" t="str">
        <f>IF(NOT(AT1175=""),VLOOKUP(AT1175,[1]PSI_Category!A:B,2,0),"")</f>
        <v>S/F</v>
      </c>
      <c r="AV1175" s="125" t="s">
        <v>1778</v>
      </c>
      <c r="AW1175" s="125" t="s">
        <v>1787</v>
      </c>
      <c r="AX1175" s="125" t="s">
        <v>1787</v>
      </c>
    </row>
    <row r="1176" spans="1:50" s="133" customFormat="1" ht="11.4" customHeight="1" x14ac:dyDescent="0.3">
      <c r="A1176" s="103"/>
      <c r="B1176" s="104" t="s">
        <v>1866</v>
      </c>
      <c r="C1176" s="105" t="s">
        <v>2018</v>
      </c>
      <c r="D1176" s="106">
        <v>31200</v>
      </c>
      <c r="E1176" s="107">
        <v>1805</v>
      </c>
      <c r="F1176" s="105" t="s">
        <v>2019</v>
      </c>
      <c r="G1176" s="107">
        <v>1811</v>
      </c>
      <c r="H1176" s="105" t="s">
        <v>2020</v>
      </c>
      <c r="I1176" s="105" t="s">
        <v>298</v>
      </c>
      <c r="J1176" s="107" t="s">
        <v>293</v>
      </c>
      <c r="K1176" s="105">
        <v>92011833</v>
      </c>
      <c r="L1176" s="105" t="s">
        <v>2964</v>
      </c>
      <c r="M1176" s="105" t="s">
        <v>2030</v>
      </c>
      <c r="N1176" s="105" t="s">
        <v>1886</v>
      </c>
      <c r="O1176" s="108" t="s">
        <v>160</v>
      </c>
      <c r="P1176" s="109" t="s">
        <v>1872</v>
      </c>
      <c r="Q1176" s="110">
        <v>45374</v>
      </c>
      <c r="R1176" s="110"/>
      <c r="S1176" s="110">
        <v>45377</v>
      </c>
      <c r="T1176" s="110"/>
      <c r="U1176" s="111" t="s">
        <v>2023</v>
      </c>
      <c r="V1176" s="111" t="s">
        <v>2103</v>
      </c>
      <c r="W1176" s="112"/>
      <c r="X1176" s="112"/>
      <c r="Y1176" s="114" t="s">
        <v>285</v>
      </c>
      <c r="Z1176" s="115">
        <v>66</v>
      </c>
      <c r="AA1176" s="116">
        <v>30</v>
      </c>
      <c r="AB1176" s="117">
        <f t="shared" si="162"/>
        <v>1980</v>
      </c>
      <c r="AC1176" s="117">
        <f t="shared" si="163"/>
        <v>15.486570000000002</v>
      </c>
      <c r="AD1176" s="118">
        <v>30</v>
      </c>
      <c r="AE1176" s="117">
        <f t="shared" si="164"/>
        <v>1980</v>
      </c>
      <c r="AF1176" s="117">
        <f t="shared" si="165"/>
        <v>15.486570000000002</v>
      </c>
      <c r="AG1176" s="119">
        <f t="shared" si="166"/>
        <v>0</v>
      </c>
      <c r="AH1176" s="120">
        <f t="shared" si="167"/>
        <v>0</v>
      </c>
      <c r="AI1176" s="121">
        <f t="shared" si="168"/>
        <v>0</v>
      </c>
      <c r="AJ1176" s="122" t="str">
        <f>+C1176</f>
        <v>VIETNAM</v>
      </c>
      <c r="AK1176" s="122" t="str">
        <f>IF(ISNA(VLOOKUP(postponeList!D1176,[1]Sheet!$A$2:$B$12,2,FALSE))," ",(VLOOKUP(postponeList!D1176,[1]Sheet!$A$2:$B$12,2,FALSE)))</f>
        <v>PMMA</v>
      </c>
      <c r="AL1176" s="122" t="str">
        <f>IF(ISNA(VLOOKUP(E1176,[1]Sheet!$G$2:$H$40,2,FALSE))," ",VLOOKUP(E1176,[1]Sheet!$G$2:$H$40,2,FALSE))</f>
        <v>PEWVN</v>
      </c>
      <c r="AM1176" s="122" t="str">
        <f>IF(ISNA(VLOOKUP(G1176,[1]Sheet!$K$2:$L$159,2,FALSE))," ",(VLOOKUP(G1176,[1]Sheet!$K$2:$L$159,2,FALSE)))</f>
        <v>PLSVN-HIF</v>
      </c>
      <c r="AN1176" s="122" t="str">
        <f>IF(ISNA(VLOOKUP(I1176&amp;C1176,[1]Sheet!$D$2:$E$228,2,FALSE))," ",VLOOKUP(I1176&amp;C1176,[1]Sheet!$D$2:$E$228,2,FALSE))</f>
        <v>Gary, Aota (PEW), Adachi (PAC)</v>
      </c>
      <c r="AO1176" s="122" t="str">
        <f>+I1176&amp;C1176</f>
        <v>PANVIETNAM</v>
      </c>
      <c r="AP1176" s="122" t="str">
        <f>C1176&amp;D1176&amp;E1176&amp;G1176&amp;I1176&amp;O1176</f>
        <v>VIETNAM3120018051811PANMAR</v>
      </c>
      <c r="AQ1176" s="122" t="str">
        <f>B1176&amp;D1176&amp;N1176</f>
        <v xml:space="preserve">SOUTH EAST ASIA31200LF </v>
      </c>
      <c r="AR1176" s="123" t="str">
        <f>+D1176&amp;J1176</f>
        <v>31200SE</v>
      </c>
      <c r="AS1176" s="124" t="str">
        <f t="shared" si="169"/>
        <v>Ves</v>
      </c>
      <c r="AT1176" s="125" t="str">
        <f t="shared" si="170"/>
        <v>F-409KNBAKBV</v>
      </c>
      <c r="AU1176" s="125" t="str">
        <f>IF(NOT(AT1176=""),VLOOKUP(AT1176,[1]PSI_Category!A:B,2,0),"")</f>
        <v>L/F</v>
      </c>
      <c r="AV1176" s="125" t="s">
        <v>1778</v>
      </c>
      <c r="AW1176" s="125" t="s">
        <v>1887</v>
      </c>
      <c r="AX1176" s="125" t="s">
        <v>1887</v>
      </c>
    </row>
    <row r="1177" spans="1:50" s="133" customFormat="1" ht="11.4" customHeight="1" x14ac:dyDescent="0.3">
      <c r="A1177" s="103"/>
      <c r="B1177" s="104" t="s">
        <v>1866</v>
      </c>
      <c r="C1177" s="105" t="s">
        <v>2018</v>
      </c>
      <c r="D1177" s="106">
        <v>31200</v>
      </c>
      <c r="E1177" s="107">
        <v>1805</v>
      </c>
      <c r="F1177" s="105" t="s">
        <v>2019</v>
      </c>
      <c r="G1177" s="107">
        <v>1811</v>
      </c>
      <c r="H1177" s="105" t="s">
        <v>2020</v>
      </c>
      <c r="I1177" s="105" t="s">
        <v>298</v>
      </c>
      <c r="J1177" s="107" t="s">
        <v>293</v>
      </c>
      <c r="K1177" s="105">
        <v>92011833</v>
      </c>
      <c r="L1177" s="105" t="s">
        <v>2964</v>
      </c>
      <c r="M1177" s="105" t="s">
        <v>2960</v>
      </c>
      <c r="N1177" s="105" t="s">
        <v>1886</v>
      </c>
      <c r="O1177" s="108" t="s">
        <v>160</v>
      </c>
      <c r="P1177" s="109" t="s">
        <v>1872</v>
      </c>
      <c r="Q1177" s="110">
        <v>45374</v>
      </c>
      <c r="R1177" s="110"/>
      <c r="S1177" s="110">
        <v>45377</v>
      </c>
      <c r="T1177" s="110"/>
      <c r="U1177" s="111" t="s">
        <v>2023</v>
      </c>
      <c r="V1177" s="111" t="s">
        <v>2103</v>
      </c>
      <c r="W1177" s="112"/>
      <c r="X1177" s="112"/>
      <c r="Y1177" s="114" t="s">
        <v>285</v>
      </c>
      <c r="Z1177" s="115">
        <v>66</v>
      </c>
      <c r="AA1177" s="116">
        <v>30</v>
      </c>
      <c r="AB1177" s="117">
        <f t="shared" si="162"/>
        <v>1980</v>
      </c>
      <c r="AC1177" s="117">
        <f t="shared" si="163"/>
        <v>15.486570000000002</v>
      </c>
      <c r="AD1177" s="118">
        <v>30</v>
      </c>
      <c r="AE1177" s="117">
        <f t="shared" si="164"/>
        <v>1980</v>
      </c>
      <c r="AF1177" s="117">
        <f t="shared" si="165"/>
        <v>15.486570000000002</v>
      </c>
      <c r="AG1177" s="119">
        <f t="shared" si="166"/>
        <v>0</v>
      </c>
      <c r="AH1177" s="120">
        <f t="shared" si="167"/>
        <v>0</v>
      </c>
      <c r="AI1177" s="121">
        <f t="shared" si="168"/>
        <v>0</v>
      </c>
      <c r="AJ1177" s="122" t="str">
        <f>+C1177</f>
        <v>VIETNAM</v>
      </c>
      <c r="AK1177" s="122" t="str">
        <f>IF(ISNA(VLOOKUP(postponeList!D1177,[1]Sheet!$A$2:$B$12,2,FALSE))," ",(VLOOKUP(postponeList!D1177,[1]Sheet!$A$2:$B$12,2,FALSE)))</f>
        <v>PMMA</v>
      </c>
      <c r="AL1177" s="122" t="str">
        <f>IF(ISNA(VLOOKUP(E1177,[1]Sheet!$G$2:$H$40,2,FALSE))," ",VLOOKUP(E1177,[1]Sheet!$G$2:$H$40,2,FALSE))</f>
        <v>PEWVN</v>
      </c>
      <c r="AM1177" s="122" t="str">
        <f>IF(ISNA(VLOOKUP(G1177,[1]Sheet!$K$2:$L$159,2,FALSE))," ",(VLOOKUP(G1177,[1]Sheet!$K$2:$L$159,2,FALSE)))</f>
        <v>PLSVN-HIF</v>
      </c>
      <c r="AN1177" s="122" t="str">
        <f>IF(ISNA(VLOOKUP(I1177&amp;C1177,[1]Sheet!$D$2:$E$228,2,FALSE))," ",VLOOKUP(I1177&amp;C1177,[1]Sheet!$D$2:$E$228,2,FALSE))</f>
        <v>Gary, Aota (PEW), Adachi (PAC)</v>
      </c>
      <c r="AO1177" s="122" t="str">
        <f>+I1177&amp;C1177</f>
        <v>PANVIETNAM</v>
      </c>
      <c r="AP1177" s="122" t="str">
        <f>C1177&amp;D1177&amp;E1177&amp;G1177&amp;I1177&amp;O1177</f>
        <v>VIETNAM3120018051811PANMAR</v>
      </c>
      <c r="AQ1177" s="122" t="str">
        <f>B1177&amp;D1177&amp;N1177</f>
        <v xml:space="preserve">SOUTH EAST ASIA31200LF </v>
      </c>
      <c r="AR1177" s="123" t="str">
        <f>+D1177&amp;J1177</f>
        <v>31200SE</v>
      </c>
      <c r="AS1177" s="124" t="str">
        <f t="shared" si="169"/>
        <v>Ves</v>
      </c>
      <c r="AT1177" s="125" t="str">
        <f t="shared" si="170"/>
        <v>F-409KNBCKBV</v>
      </c>
      <c r="AU1177" s="125" t="str">
        <f>IF(NOT(AT1177=""),VLOOKUP(AT1177,[1]PSI_Category!A:B,2,0),"")</f>
        <v>L/F</v>
      </c>
      <c r="AV1177" s="125" t="s">
        <v>1778</v>
      </c>
      <c r="AW1177" s="125" t="s">
        <v>1887</v>
      </c>
      <c r="AX1177" s="125" t="s">
        <v>1887</v>
      </c>
    </row>
    <row r="1178" spans="1:50" s="103" customFormat="1" ht="11.4" customHeight="1" x14ac:dyDescent="0.3">
      <c r="B1178" s="104" t="s">
        <v>1866</v>
      </c>
      <c r="C1178" s="105" t="s">
        <v>2018</v>
      </c>
      <c r="D1178" s="106">
        <v>31200</v>
      </c>
      <c r="E1178" s="107">
        <v>1805</v>
      </c>
      <c r="F1178" s="105" t="s">
        <v>2019</v>
      </c>
      <c r="G1178" s="107">
        <v>1811</v>
      </c>
      <c r="H1178" s="105" t="s">
        <v>2020</v>
      </c>
      <c r="I1178" s="105" t="s">
        <v>298</v>
      </c>
      <c r="J1178" s="107" t="s">
        <v>293</v>
      </c>
      <c r="K1178" s="105">
        <v>92011833</v>
      </c>
      <c r="L1178" s="105" t="s">
        <v>2964</v>
      </c>
      <c r="M1178" s="105" t="s">
        <v>2951</v>
      </c>
      <c r="N1178" s="105" t="s">
        <v>1886</v>
      </c>
      <c r="O1178" s="108" t="s">
        <v>160</v>
      </c>
      <c r="P1178" s="109" t="s">
        <v>1872</v>
      </c>
      <c r="Q1178" s="110">
        <v>45374</v>
      </c>
      <c r="R1178" s="110"/>
      <c r="S1178" s="110">
        <v>45377</v>
      </c>
      <c r="T1178" s="110"/>
      <c r="U1178" s="111" t="s">
        <v>2023</v>
      </c>
      <c r="V1178" s="111" t="s">
        <v>2103</v>
      </c>
      <c r="W1178" s="112"/>
      <c r="X1178" s="113"/>
      <c r="Y1178" s="114" t="s">
        <v>285</v>
      </c>
      <c r="Z1178" s="115">
        <v>66</v>
      </c>
      <c r="AA1178" s="116">
        <v>20</v>
      </c>
      <c r="AB1178" s="117">
        <f t="shared" si="162"/>
        <v>1320</v>
      </c>
      <c r="AC1178" s="117">
        <f t="shared" si="163"/>
        <v>10.324380000000001</v>
      </c>
      <c r="AD1178" s="118">
        <v>20</v>
      </c>
      <c r="AE1178" s="117">
        <f t="shared" si="164"/>
        <v>1320</v>
      </c>
      <c r="AF1178" s="117">
        <f t="shared" si="165"/>
        <v>10.324380000000001</v>
      </c>
      <c r="AG1178" s="119">
        <f t="shared" si="166"/>
        <v>0</v>
      </c>
      <c r="AH1178" s="120">
        <f t="shared" si="167"/>
        <v>0</v>
      </c>
      <c r="AI1178" s="121">
        <f t="shared" si="168"/>
        <v>0</v>
      </c>
      <c r="AJ1178" s="122" t="str">
        <f>+C1178</f>
        <v>VIETNAM</v>
      </c>
      <c r="AK1178" s="122" t="str">
        <f>IF(ISNA(VLOOKUP(postponeList!D1178,[1]Sheet!$A$2:$B$12,2,FALSE))," ",(VLOOKUP(postponeList!D1178,[1]Sheet!$A$2:$B$12,2,FALSE)))</f>
        <v>PMMA</v>
      </c>
      <c r="AL1178" s="122" t="str">
        <f>IF(ISNA(VLOOKUP(E1178,[1]Sheet!$G$2:$H$40,2,FALSE))," ",VLOOKUP(E1178,[1]Sheet!$G$2:$H$40,2,FALSE))</f>
        <v>PEWVN</v>
      </c>
      <c r="AM1178" s="122" t="str">
        <f>IF(ISNA(VLOOKUP(G1178,[1]Sheet!$K$2:$L$159,2,FALSE))," ",(VLOOKUP(G1178,[1]Sheet!$K$2:$L$159,2,FALSE)))</f>
        <v>PLSVN-HIF</v>
      </c>
      <c r="AN1178" s="122" t="str">
        <f>IF(ISNA(VLOOKUP(I1178&amp;C1178,[1]Sheet!$D$2:$E$228,2,FALSE))," ",VLOOKUP(I1178&amp;C1178,[1]Sheet!$D$2:$E$228,2,FALSE))</f>
        <v>Gary, Aota (PEW), Adachi (PAC)</v>
      </c>
      <c r="AO1178" s="122" t="str">
        <f>+I1178&amp;C1178</f>
        <v>PANVIETNAM</v>
      </c>
      <c r="AP1178" s="122" t="str">
        <f>C1178&amp;D1178&amp;E1178&amp;G1178&amp;I1178&amp;O1178</f>
        <v>VIETNAM3120018051811PANMAR</v>
      </c>
      <c r="AQ1178" s="122" t="str">
        <f>B1178&amp;D1178&amp;N1178</f>
        <v xml:space="preserve">SOUTH EAST ASIA31200LF </v>
      </c>
      <c r="AR1178" s="123" t="str">
        <f>+D1178&amp;J1178</f>
        <v>31200SE</v>
      </c>
      <c r="AS1178" s="124" t="str">
        <f t="shared" si="169"/>
        <v>Ves</v>
      </c>
      <c r="AT1178" s="125" t="str">
        <f t="shared" si="170"/>
        <v>F-409KNBRKBV</v>
      </c>
      <c r="AU1178" s="125" t="str">
        <f>IF(NOT(AT1178=""),VLOOKUP(AT1178,[1]PSI_Category!A:B,2,0),"")</f>
        <v>L/F</v>
      </c>
      <c r="AV1178" s="125" t="s">
        <v>1778</v>
      </c>
      <c r="AW1178" s="125" t="s">
        <v>1887</v>
      </c>
      <c r="AX1178" s="125" t="s">
        <v>1887</v>
      </c>
    </row>
    <row r="1179" spans="1:50" s="103" customFormat="1" ht="11.4" customHeight="1" x14ac:dyDescent="0.3">
      <c r="B1179" s="104" t="s">
        <v>1866</v>
      </c>
      <c r="C1179" s="105" t="s">
        <v>2018</v>
      </c>
      <c r="D1179" s="106">
        <v>31200</v>
      </c>
      <c r="E1179" s="107">
        <v>1805</v>
      </c>
      <c r="F1179" s="105" t="s">
        <v>2019</v>
      </c>
      <c r="G1179" s="107">
        <v>1811</v>
      </c>
      <c r="H1179" s="105" t="s">
        <v>2020</v>
      </c>
      <c r="I1179" s="105" t="s">
        <v>298</v>
      </c>
      <c r="J1179" s="107" t="s">
        <v>293</v>
      </c>
      <c r="K1179" s="105">
        <v>92011833</v>
      </c>
      <c r="L1179" s="105" t="s">
        <v>2964</v>
      </c>
      <c r="M1179" s="105" t="s">
        <v>2944</v>
      </c>
      <c r="N1179" s="105" t="s">
        <v>1776</v>
      </c>
      <c r="O1179" s="108" t="s">
        <v>160</v>
      </c>
      <c r="P1179" s="109" t="s">
        <v>1872</v>
      </c>
      <c r="Q1179" s="110"/>
      <c r="R1179" s="110"/>
      <c r="S1179" s="110"/>
      <c r="T1179" s="110"/>
      <c r="U1179" s="111"/>
      <c r="V1179" s="111"/>
      <c r="W1179" s="112"/>
      <c r="X1179" s="113"/>
      <c r="Y1179" s="114" t="s">
        <v>285</v>
      </c>
      <c r="Z1179" s="115">
        <v>52.2</v>
      </c>
      <c r="AA1179" s="116">
        <v>10</v>
      </c>
      <c r="AB1179" s="117">
        <f t="shared" si="162"/>
        <v>522</v>
      </c>
      <c r="AC1179" s="117">
        <f t="shared" si="163"/>
        <v>4.0828230000000003</v>
      </c>
      <c r="AD1179" s="118"/>
      <c r="AE1179" s="117">
        <f t="shared" si="164"/>
        <v>0</v>
      </c>
      <c r="AF1179" s="117">
        <f t="shared" si="165"/>
        <v>0</v>
      </c>
      <c r="AG1179" s="119">
        <f t="shared" si="166"/>
        <v>10</v>
      </c>
      <c r="AH1179" s="120">
        <f t="shared" si="167"/>
        <v>522</v>
      </c>
      <c r="AI1179" s="121">
        <f t="shared" si="168"/>
        <v>4.0828230000000003</v>
      </c>
      <c r="AJ1179" s="122" t="str">
        <f>+C1179</f>
        <v>VIETNAM</v>
      </c>
      <c r="AK1179" s="122" t="str">
        <f>IF(ISNA(VLOOKUP(postponeList!D1179,[1]Sheet!$A$2:$B$12,2,FALSE))," ",(VLOOKUP(postponeList!D1179,[1]Sheet!$A$2:$B$12,2,FALSE)))</f>
        <v>PMMA</v>
      </c>
      <c r="AL1179" s="122" t="str">
        <f>IF(ISNA(VLOOKUP(E1179,[1]Sheet!$G$2:$H$40,2,FALSE))," ",VLOOKUP(E1179,[1]Sheet!$G$2:$H$40,2,FALSE))</f>
        <v>PEWVN</v>
      </c>
      <c r="AM1179" s="122" t="str">
        <f>IF(ISNA(VLOOKUP(G1179,[1]Sheet!$K$2:$L$159,2,FALSE))," ",(VLOOKUP(G1179,[1]Sheet!$K$2:$L$159,2,FALSE)))</f>
        <v>PLSVN-HIF</v>
      </c>
      <c r="AN1179" s="122" t="str">
        <f>IF(ISNA(VLOOKUP(I1179&amp;C1179,[1]Sheet!$D$2:$E$228,2,FALSE))," ",VLOOKUP(I1179&amp;C1179,[1]Sheet!$D$2:$E$228,2,FALSE))</f>
        <v>Gary, Aota (PEW), Adachi (PAC)</v>
      </c>
      <c r="AO1179" s="122" t="str">
        <f>+I1179&amp;C1179</f>
        <v>PANVIETNAM</v>
      </c>
      <c r="AP1179" s="122" t="str">
        <f>C1179&amp;D1179&amp;E1179&amp;G1179&amp;I1179&amp;O1179</f>
        <v>VIETNAM3120018051811PANMAR</v>
      </c>
      <c r="AQ1179" s="122" t="str">
        <f>B1179&amp;D1179&amp;N1179</f>
        <v xml:space="preserve">SOUTH EAST ASIA31200AF </v>
      </c>
      <c r="AR1179" s="123" t="str">
        <f>+D1179&amp;J1179</f>
        <v>31200SE</v>
      </c>
      <c r="AS1179" s="124" t="str">
        <f t="shared" si="169"/>
        <v/>
      </c>
      <c r="AT1179" s="125" t="str">
        <f t="shared" si="170"/>
        <v>F-409QNBAKKV</v>
      </c>
      <c r="AU1179" s="125" t="str">
        <f>IF(NOT(AT1179=""),VLOOKUP(AT1179,[1]PSI_Category!A:B,2,0),"")</f>
        <v>A/F</v>
      </c>
      <c r="AV1179" s="125" t="s">
        <v>1778</v>
      </c>
      <c r="AW1179" s="125" t="s">
        <v>1779</v>
      </c>
      <c r="AX1179" s="125" t="s">
        <v>1779</v>
      </c>
    </row>
    <row r="1180" spans="1:50" s="133" customFormat="1" ht="11.4" customHeight="1" x14ac:dyDescent="0.3">
      <c r="A1180" s="103"/>
      <c r="B1180" s="104" t="s">
        <v>1866</v>
      </c>
      <c r="C1180" s="105" t="s">
        <v>2018</v>
      </c>
      <c r="D1180" s="106">
        <v>31200</v>
      </c>
      <c r="E1180" s="107">
        <v>1805</v>
      </c>
      <c r="F1180" s="105" t="s">
        <v>2019</v>
      </c>
      <c r="G1180" s="107">
        <v>1811</v>
      </c>
      <c r="H1180" s="105" t="s">
        <v>2020</v>
      </c>
      <c r="I1180" s="105" t="s">
        <v>298</v>
      </c>
      <c r="J1180" s="107" t="s">
        <v>293</v>
      </c>
      <c r="K1180" s="105">
        <v>92011833</v>
      </c>
      <c r="L1180" s="105" t="s">
        <v>2964</v>
      </c>
      <c r="M1180" s="105" t="s">
        <v>2952</v>
      </c>
      <c r="N1180" s="105" t="s">
        <v>1776</v>
      </c>
      <c r="O1180" s="108" t="s">
        <v>160</v>
      </c>
      <c r="P1180" s="109" t="s">
        <v>1872</v>
      </c>
      <c r="Q1180" s="110">
        <v>45374</v>
      </c>
      <c r="R1180" s="110"/>
      <c r="S1180" s="110">
        <v>45377</v>
      </c>
      <c r="T1180" s="110"/>
      <c r="U1180" s="111" t="s">
        <v>2023</v>
      </c>
      <c r="V1180" s="111" t="s">
        <v>2103</v>
      </c>
      <c r="W1180" s="112"/>
      <c r="X1180" s="113"/>
      <c r="Y1180" s="114" t="s">
        <v>285</v>
      </c>
      <c r="Z1180" s="115">
        <v>52.2</v>
      </c>
      <c r="AA1180" s="116">
        <v>3</v>
      </c>
      <c r="AB1180" s="117">
        <f t="shared" si="162"/>
        <v>156.60000000000002</v>
      </c>
      <c r="AC1180" s="117">
        <f t="shared" si="163"/>
        <v>1.2248469000000002</v>
      </c>
      <c r="AD1180" s="118">
        <v>3</v>
      </c>
      <c r="AE1180" s="117">
        <f t="shared" si="164"/>
        <v>156.60000000000002</v>
      </c>
      <c r="AF1180" s="117">
        <f t="shared" si="165"/>
        <v>1.2248469000000002</v>
      </c>
      <c r="AG1180" s="119">
        <f t="shared" si="166"/>
        <v>0</v>
      </c>
      <c r="AH1180" s="120">
        <f t="shared" si="167"/>
        <v>0</v>
      </c>
      <c r="AI1180" s="121">
        <f t="shared" si="168"/>
        <v>0</v>
      </c>
      <c r="AJ1180" s="122" t="str">
        <f>+C1180</f>
        <v>VIETNAM</v>
      </c>
      <c r="AK1180" s="122" t="str">
        <f>IF(ISNA(VLOOKUP(postponeList!D1180,[1]Sheet!$A$2:$B$12,2,FALSE))," ",(VLOOKUP(postponeList!D1180,[1]Sheet!$A$2:$B$12,2,FALSE)))</f>
        <v>PMMA</v>
      </c>
      <c r="AL1180" s="122" t="str">
        <f>IF(ISNA(VLOOKUP(E1180,[1]Sheet!$G$2:$H$40,2,FALSE))," ",VLOOKUP(E1180,[1]Sheet!$G$2:$H$40,2,FALSE))</f>
        <v>PEWVN</v>
      </c>
      <c r="AM1180" s="122" t="str">
        <f>IF(ISNA(VLOOKUP(G1180,[1]Sheet!$K$2:$L$159,2,FALSE))," ",(VLOOKUP(G1180,[1]Sheet!$K$2:$L$159,2,FALSE)))</f>
        <v>PLSVN-HIF</v>
      </c>
      <c r="AN1180" s="122" t="str">
        <f>IF(ISNA(VLOOKUP(I1180&amp;C1180,[1]Sheet!$D$2:$E$228,2,FALSE))," ",VLOOKUP(I1180&amp;C1180,[1]Sheet!$D$2:$E$228,2,FALSE))</f>
        <v>Gary, Aota (PEW), Adachi (PAC)</v>
      </c>
      <c r="AO1180" s="122" t="str">
        <f>+I1180&amp;C1180</f>
        <v>PANVIETNAM</v>
      </c>
      <c r="AP1180" s="122" t="str">
        <f>C1180&amp;D1180&amp;E1180&amp;G1180&amp;I1180&amp;O1180</f>
        <v>VIETNAM3120018051811PANMAR</v>
      </c>
      <c r="AQ1180" s="122" t="str">
        <f>B1180&amp;D1180&amp;N1180</f>
        <v xml:space="preserve">SOUTH EAST ASIA31200AF </v>
      </c>
      <c r="AR1180" s="123" t="str">
        <f>+D1180&amp;J1180</f>
        <v>31200SE</v>
      </c>
      <c r="AS1180" s="124" t="str">
        <f t="shared" si="169"/>
        <v>Ves</v>
      </c>
      <c r="AT1180" s="125" t="str">
        <f t="shared" si="170"/>
        <v>F-409QNBNKKV</v>
      </c>
      <c r="AU1180" s="125" t="str">
        <f>IF(NOT(AT1180=""),VLOOKUP(AT1180,[1]PSI_Category!A:B,2,0),"")</f>
        <v>A/F</v>
      </c>
      <c r="AV1180" s="125" t="s">
        <v>1778</v>
      </c>
      <c r="AW1180" s="125" t="s">
        <v>1779</v>
      </c>
      <c r="AX1180" s="125" t="s">
        <v>1779</v>
      </c>
    </row>
    <row r="1181" spans="1:50" s="133" customFormat="1" ht="11.4" customHeight="1" x14ac:dyDescent="0.3">
      <c r="A1181" s="103"/>
      <c r="B1181" s="104" t="s">
        <v>1866</v>
      </c>
      <c r="C1181" s="105" t="s">
        <v>2018</v>
      </c>
      <c r="D1181" s="106">
        <v>31200</v>
      </c>
      <c r="E1181" s="107">
        <v>1805</v>
      </c>
      <c r="F1181" s="105" t="s">
        <v>2019</v>
      </c>
      <c r="G1181" s="107">
        <v>1811</v>
      </c>
      <c r="H1181" s="105" t="s">
        <v>2020</v>
      </c>
      <c r="I1181" s="105" t="s">
        <v>298</v>
      </c>
      <c r="J1181" s="107" t="s">
        <v>293</v>
      </c>
      <c r="K1181" s="105">
        <v>92011833</v>
      </c>
      <c r="L1181" s="105" t="s">
        <v>2964</v>
      </c>
      <c r="M1181" s="105" t="s">
        <v>2953</v>
      </c>
      <c r="N1181" s="105" t="s">
        <v>1799</v>
      </c>
      <c r="O1181" s="108" t="s">
        <v>160</v>
      </c>
      <c r="P1181" s="109" t="s">
        <v>1872</v>
      </c>
      <c r="Q1181" s="110"/>
      <c r="R1181" s="110"/>
      <c r="S1181" s="110"/>
      <c r="T1181" s="110"/>
      <c r="U1181" s="111"/>
      <c r="V1181" s="111"/>
      <c r="W1181" s="112"/>
      <c r="X1181" s="113"/>
      <c r="Y1181" s="114" t="s">
        <v>285</v>
      </c>
      <c r="Z1181" s="115">
        <v>72.41</v>
      </c>
      <c r="AA1181" s="116">
        <v>30</v>
      </c>
      <c r="AB1181" s="117">
        <f t="shared" si="162"/>
        <v>2172.2999999999997</v>
      </c>
      <c r="AC1181" s="117">
        <f t="shared" si="163"/>
        <v>16.990644450000001</v>
      </c>
      <c r="AD1181" s="118"/>
      <c r="AE1181" s="117">
        <f t="shared" si="164"/>
        <v>0</v>
      </c>
      <c r="AF1181" s="117">
        <f t="shared" si="165"/>
        <v>0</v>
      </c>
      <c r="AG1181" s="119">
        <f t="shared" si="166"/>
        <v>30</v>
      </c>
      <c r="AH1181" s="120">
        <f t="shared" si="167"/>
        <v>2172.2999999999997</v>
      </c>
      <c r="AI1181" s="121">
        <f t="shared" si="168"/>
        <v>16.990644450000001</v>
      </c>
      <c r="AJ1181" s="122" t="str">
        <f>+C1181</f>
        <v>VIETNAM</v>
      </c>
      <c r="AK1181" s="122" t="str">
        <f>IF(ISNA(VLOOKUP(postponeList!D1181,[1]Sheet!$A$2:$B$12,2,FALSE))," ",(VLOOKUP(postponeList!D1181,[1]Sheet!$A$2:$B$12,2,FALSE)))</f>
        <v>PMMA</v>
      </c>
      <c r="AL1181" s="122" t="str">
        <f>IF(ISNA(VLOOKUP(E1181,[1]Sheet!$G$2:$H$40,2,FALSE))," ",VLOOKUP(E1181,[1]Sheet!$G$2:$H$40,2,FALSE))</f>
        <v>PEWVN</v>
      </c>
      <c r="AM1181" s="122" t="str">
        <f>IF(ISNA(VLOOKUP(G1181,[1]Sheet!$K$2:$L$159,2,FALSE))," ",(VLOOKUP(G1181,[1]Sheet!$K$2:$L$159,2,FALSE)))</f>
        <v>PLSVN-HIF</v>
      </c>
      <c r="AN1181" s="122" t="str">
        <f>IF(ISNA(VLOOKUP(I1181&amp;C1181,[1]Sheet!$D$2:$E$228,2,FALSE))," ",VLOOKUP(I1181&amp;C1181,[1]Sheet!$D$2:$E$228,2,FALSE))</f>
        <v>Gary, Aota (PEW), Adachi (PAC)</v>
      </c>
      <c r="AO1181" s="122" t="str">
        <f>+I1181&amp;C1181</f>
        <v>PANVIETNAM</v>
      </c>
      <c r="AP1181" s="122" t="str">
        <f>C1181&amp;D1181&amp;E1181&amp;G1181&amp;I1181&amp;O1181</f>
        <v>VIETNAM3120018051811PANMAR</v>
      </c>
      <c r="AQ1181" s="122" t="str">
        <f>B1181&amp;D1181&amp;N1181</f>
        <v xml:space="preserve">SOUTH EAST ASIA31200CF </v>
      </c>
      <c r="AR1181" s="123" t="str">
        <f>+D1181&amp;J1181</f>
        <v>31200SE</v>
      </c>
      <c r="AS1181" s="124" t="str">
        <f t="shared" si="169"/>
        <v/>
      </c>
      <c r="AT1181" s="125" t="str">
        <f t="shared" si="170"/>
        <v>F-48CZLTBSVV</v>
      </c>
      <c r="AU1181" s="125" t="str">
        <f>IF(NOT(AT1181=""),VLOOKUP(AT1181,[1]PSI_Category!A:B,2,0),"")</f>
        <v>C/F</v>
      </c>
      <c r="AV1181" s="125" t="s">
        <v>1800</v>
      </c>
      <c r="AW1181" s="125" t="s">
        <v>1800</v>
      </c>
      <c r="AX1181" s="125" t="s">
        <v>1800</v>
      </c>
    </row>
    <row r="1182" spans="1:50" s="133" customFormat="1" ht="11.4" customHeight="1" x14ac:dyDescent="0.3">
      <c r="A1182" s="103"/>
      <c r="B1182" s="104" t="s">
        <v>1866</v>
      </c>
      <c r="C1182" s="105" t="s">
        <v>2018</v>
      </c>
      <c r="D1182" s="106">
        <v>31200</v>
      </c>
      <c r="E1182" s="107">
        <v>1805</v>
      </c>
      <c r="F1182" s="105" t="s">
        <v>2019</v>
      </c>
      <c r="G1182" s="107">
        <v>1811</v>
      </c>
      <c r="H1182" s="105" t="s">
        <v>2020</v>
      </c>
      <c r="I1182" s="105" t="s">
        <v>298</v>
      </c>
      <c r="J1182" s="107" t="s">
        <v>293</v>
      </c>
      <c r="K1182" s="105">
        <v>92011833</v>
      </c>
      <c r="L1182" s="105" t="s">
        <v>2964</v>
      </c>
      <c r="M1182" s="105" t="s">
        <v>2954</v>
      </c>
      <c r="N1182" s="105" t="s">
        <v>1799</v>
      </c>
      <c r="O1182" s="108" t="s">
        <v>160</v>
      </c>
      <c r="P1182" s="109" t="s">
        <v>1872</v>
      </c>
      <c r="Q1182" s="110">
        <v>45374</v>
      </c>
      <c r="R1182" s="110"/>
      <c r="S1182" s="110">
        <v>45377</v>
      </c>
      <c r="T1182" s="110"/>
      <c r="U1182" s="111" t="s">
        <v>2023</v>
      </c>
      <c r="V1182" s="111" t="s">
        <v>2103</v>
      </c>
      <c r="W1182" s="112"/>
      <c r="X1182" s="113"/>
      <c r="Y1182" s="114" t="s">
        <v>285</v>
      </c>
      <c r="Z1182" s="115">
        <v>175.72</v>
      </c>
      <c r="AA1182" s="116">
        <v>20</v>
      </c>
      <c r="AB1182" s="117">
        <f t="shared" si="162"/>
        <v>3514.4</v>
      </c>
      <c r="AC1182" s="117">
        <f t="shared" si="163"/>
        <v>27.487879599999999</v>
      </c>
      <c r="AD1182" s="118">
        <v>20</v>
      </c>
      <c r="AE1182" s="117">
        <f t="shared" si="164"/>
        <v>3514.4</v>
      </c>
      <c r="AF1182" s="117">
        <f t="shared" si="165"/>
        <v>27.487879599999999</v>
      </c>
      <c r="AG1182" s="119">
        <f t="shared" si="166"/>
        <v>0</v>
      </c>
      <c r="AH1182" s="120">
        <f t="shared" si="167"/>
        <v>0</v>
      </c>
      <c r="AI1182" s="121">
        <f t="shared" si="168"/>
        <v>0</v>
      </c>
      <c r="AJ1182" s="122" t="str">
        <f>+C1182</f>
        <v>VIETNAM</v>
      </c>
      <c r="AK1182" s="122" t="str">
        <f>IF(ISNA(VLOOKUP(postponeList!D1182,[1]Sheet!$A$2:$B$12,2,FALSE))," ",(VLOOKUP(postponeList!D1182,[1]Sheet!$A$2:$B$12,2,FALSE)))</f>
        <v>PMMA</v>
      </c>
      <c r="AL1182" s="122" t="str">
        <f>IF(ISNA(VLOOKUP(E1182,[1]Sheet!$G$2:$H$40,2,FALSE))," ",VLOOKUP(E1182,[1]Sheet!$G$2:$H$40,2,FALSE))</f>
        <v>PEWVN</v>
      </c>
      <c r="AM1182" s="122" t="str">
        <f>IF(ISNA(VLOOKUP(G1182,[1]Sheet!$K$2:$L$159,2,FALSE))," ",(VLOOKUP(G1182,[1]Sheet!$K$2:$L$159,2,FALSE)))</f>
        <v>PLSVN-HIF</v>
      </c>
      <c r="AN1182" s="122" t="str">
        <f>IF(ISNA(VLOOKUP(I1182&amp;C1182,[1]Sheet!$D$2:$E$228,2,FALSE))," ",VLOOKUP(I1182&amp;C1182,[1]Sheet!$D$2:$E$228,2,FALSE))</f>
        <v>Gary, Aota (PEW), Adachi (PAC)</v>
      </c>
      <c r="AO1182" s="122" t="str">
        <f>+I1182&amp;C1182</f>
        <v>PANVIETNAM</v>
      </c>
      <c r="AP1182" s="122" t="str">
        <f>C1182&amp;D1182&amp;E1182&amp;G1182&amp;I1182&amp;O1182</f>
        <v>VIETNAM3120018051811PANMAR</v>
      </c>
      <c r="AQ1182" s="122" t="str">
        <f>B1182&amp;D1182&amp;N1182</f>
        <v xml:space="preserve">SOUTH EAST ASIA31200CF </v>
      </c>
      <c r="AR1182" s="123" t="str">
        <f>+D1182&amp;J1182</f>
        <v>31200SE</v>
      </c>
      <c r="AS1182" s="124" t="str">
        <f t="shared" si="169"/>
        <v>Ves</v>
      </c>
      <c r="AT1182" s="125" t="str">
        <f t="shared" si="170"/>
        <v>F-48DGLTBKVV</v>
      </c>
      <c r="AU1182" s="125" t="str">
        <f>IF(NOT(AT1182=""),VLOOKUP(AT1182,[1]PSI_Category!A:B,2,0),"")</f>
        <v>C/F</v>
      </c>
      <c r="AV1182" s="125" t="s">
        <v>1800</v>
      </c>
      <c r="AW1182" s="125" t="s">
        <v>1800</v>
      </c>
      <c r="AX1182" s="125" t="s">
        <v>1800</v>
      </c>
    </row>
    <row r="1183" spans="1:50" s="133" customFormat="1" ht="11.4" customHeight="1" x14ac:dyDescent="0.3">
      <c r="A1183" s="103"/>
      <c r="B1183" s="104" t="s">
        <v>1866</v>
      </c>
      <c r="C1183" s="105" t="s">
        <v>2018</v>
      </c>
      <c r="D1183" s="106">
        <v>31200</v>
      </c>
      <c r="E1183" s="107">
        <v>1805</v>
      </c>
      <c r="F1183" s="105" t="s">
        <v>2019</v>
      </c>
      <c r="G1183" s="107">
        <v>1811</v>
      </c>
      <c r="H1183" s="105" t="s">
        <v>2020</v>
      </c>
      <c r="I1183" s="105" t="s">
        <v>298</v>
      </c>
      <c r="J1183" s="107" t="s">
        <v>293</v>
      </c>
      <c r="K1183" s="105">
        <v>92011833</v>
      </c>
      <c r="L1183" s="105" t="s">
        <v>2964</v>
      </c>
      <c r="M1183" s="105" t="s">
        <v>2946</v>
      </c>
      <c r="N1183" s="105" t="s">
        <v>1789</v>
      </c>
      <c r="O1183" s="108" t="s">
        <v>160</v>
      </c>
      <c r="P1183" s="109" t="s">
        <v>1872</v>
      </c>
      <c r="Q1183" s="110"/>
      <c r="R1183" s="110"/>
      <c r="S1183" s="110"/>
      <c r="T1183" s="110"/>
      <c r="U1183" s="111"/>
      <c r="V1183" s="111"/>
      <c r="W1183" s="112"/>
      <c r="X1183" s="113"/>
      <c r="Y1183" s="114" t="s">
        <v>285</v>
      </c>
      <c r="Z1183" s="115">
        <v>75.41</v>
      </c>
      <c r="AA1183" s="116">
        <v>5</v>
      </c>
      <c r="AB1183" s="117">
        <f t="shared" si="162"/>
        <v>377.04999999999995</v>
      </c>
      <c r="AC1183" s="117">
        <f t="shared" si="163"/>
        <v>2.9490965749999996</v>
      </c>
      <c r="AD1183" s="118"/>
      <c r="AE1183" s="117">
        <f t="shared" si="164"/>
        <v>0</v>
      </c>
      <c r="AF1183" s="117">
        <f t="shared" si="165"/>
        <v>0</v>
      </c>
      <c r="AG1183" s="119">
        <f t="shared" si="166"/>
        <v>5</v>
      </c>
      <c r="AH1183" s="120">
        <f t="shared" si="167"/>
        <v>377.04999999999995</v>
      </c>
      <c r="AI1183" s="121">
        <f t="shared" si="168"/>
        <v>2.9490965749999996</v>
      </c>
      <c r="AJ1183" s="122" t="str">
        <f>+C1183</f>
        <v>VIETNAM</v>
      </c>
      <c r="AK1183" s="122" t="str">
        <f>IF(ISNA(VLOOKUP(postponeList!D1183,[1]Sheet!$A$2:$B$12,2,FALSE))," ",(VLOOKUP(postponeList!D1183,[1]Sheet!$A$2:$B$12,2,FALSE)))</f>
        <v>PMMA</v>
      </c>
      <c r="AL1183" s="122" t="str">
        <f>IF(ISNA(VLOOKUP(E1183,[1]Sheet!$G$2:$H$40,2,FALSE))," ",VLOOKUP(E1183,[1]Sheet!$G$2:$H$40,2,FALSE))</f>
        <v>PEWVN</v>
      </c>
      <c r="AM1183" s="122" t="str">
        <f>IF(ISNA(VLOOKUP(G1183,[1]Sheet!$K$2:$L$159,2,FALSE))," ",(VLOOKUP(G1183,[1]Sheet!$K$2:$L$159,2,FALSE)))</f>
        <v>PLSVN-HIF</v>
      </c>
      <c r="AN1183" s="122" t="str">
        <f>IF(ISNA(VLOOKUP(I1183&amp;C1183,[1]Sheet!$D$2:$E$228,2,FALSE))," ",VLOOKUP(I1183&amp;C1183,[1]Sheet!$D$2:$E$228,2,FALSE))</f>
        <v>Gary, Aota (PEW), Adachi (PAC)</v>
      </c>
      <c r="AO1183" s="122" t="str">
        <f>+I1183&amp;C1183</f>
        <v>PANVIETNAM</v>
      </c>
      <c r="AP1183" s="122" t="str">
        <f>C1183&amp;D1183&amp;E1183&amp;G1183&amp;I1183&amp;O1183</f>
        <v>VIETNAM3120018051811PANMAR</v>
      </c>
      <c r="AQ1183" s="122" t="str">
        <f>B1183&amp;D1183&amp;N1183</f>
        <v xml:space="preserve">SOUTH EAST ASIA31200WF </v>
      </c>
      <c r="AR1183" s="123" t="str">
        <f>+D1183&amp;J1183</f>
        <v>31200SE</v>
      </c>
      <c r="AS1183" s="124" t="str">
        <f t="shared" si="169"/>
        <v/>
      </c>
      <c r="AT1183" s="125" t="str">
        <f t="shared" si="170"/>
        <v>F-50YUZNBKKBV</v>
      </c>
      <c r="AU1183" s="125" t="str">
        <f>IF(NOT(AT1183=""),VLOOKUP(AT1183,[1]PSI_Category!A:B,2,0),"")</f>
        <v>W/F</v>
      </c>
      <c r="AV1183" s="125" t="s">
        <v>1778</v>
      </c>
      <c r="AW1183" s="125" t="s">
        <v>1790</v>
      </c>
      <c r="AX1183" s="125" t="s">
        <v>1790</v>
      </c>
    </row>
    <row r="1184" spans="1:50" s="133" customFormat="1" ht="11.4" customHeight="1" x14ac:dyDescent="0.3">
      <c r="A1184" s="103"/>
      <c r="B1184" s="104" t="s">
        <v>1866</v>
      </c>
      <c r="C1184" s="105" t="s">
        <v>2018</v>
      </c>
      <c r="D1184" s="106">
        <v>31200</v>
      </c>
      <c r="E1184" s="107">
        <v>1805</v>
      </c>
      <c r="F1184" s="105" t="s">
        <v>2019</v>
      </c>
      <c r="G1184" s="107">
        <v>1811</v>
      </c>
      <c r="H1184" s="105" t="s">
        <v>2020</v>
      </c>
      <c r="I1184" s="105" t="s">
        <v>298</v>
      </c>
      <c r="J1184" s="107" t="s">
        <v>293</v>
      </c>
      <c r="K1184" s="105">
        <v>92011833</v>
      </c>
      <c r="L1184" s="105" t="s">
        <v>2964</v>
      </c>
      <c r="M1184" s="105" t="s">
        <v>2955</v>
      </c>
      <c r="N1184" s="105" t="s">
        <v>1799</v>
      </c>
      <c r="O1184" s="108" t="s">
        <v>160</v>
      </c>
      <c r="P1184" s="109" t="s">
        <v>1872</v>
      </c>
      <c r="Q1184" s="110"/>
      <c r="R1184" s="110"/>
      <c r="S1184" s="110"/>
      <c r="T1184" s="110"/>
      <c r="U1184" s="111"/>
      <c r="V1184" s="111"/>
      <c r="W1184" s="112"/>
      <c r="X1184" s="113"/>
      <c r="Y1184" s="114" t="s">
        <v>285</v>
      </c>
      <c r="Z1184" s="115">
        <v>36.89</v>
      </c>
      <c r="AA1184" s="116">
        <v>20</v>
      </c>
      <c r="AB1184" s="117">
        <f t="shared" si="162"/>
        <v>737.8</v>
      </c>
      <c r="AC1184" s="117">
        <f t="shared" si="163"/>
        <v>5.7707027000000002</v>
      </c>
      <c r="AD1184" s="118"/>
      <c r="AE1184" s="117">
        <f t="shared" si="164"/>
        <v>0</v>
      </c>
      <c r="AF1184" s="117">
        <f t="shared" si="165"/>
        <v>0</v>
      </c>
      <c r="AG1184" s="119">
        <f t="shared" si="166"/>
        <v>20</v>
      </c>
      <c r="AH1184" s="120">
        <f t="shared" si="167"/>
        <v>737.8</v>
      </c>
      <c r="AI1184" s="121">
        <f t="shared" si="168"/>
        <v>5.7707027000000002</v>
      </c>
      <c r="AJ1184" s="122" t="str">
        <f>+C1184</f>
        <v>VIETNAM</v>
      </c>
      <c r="AK1184" s="122" t="str">
        <f>IF(ISNA(VLOOKUP(postponeList!D1184,[1]Sheet!$A$2:$B$12,2,FALSE))," ",(VLOOKUP(postponeList!D1184,[1]Sheet!$A$2:$B$12,2,FALSE)))</f>
        <v>PMMA</v>
      </c>
      <c r="AL1184" s="122" t="str">
        <f>IF(ISNA(VLOOKUP(E1184,[1]Sheet!$G$2:$H$40,2,FALSE))," ",VLOOKUP(E1184,[1]Sheet!$G$2:$H$40,2,FALSE))</f>
        <v>PEWVN</v>
      </c>
      <c r="AM1184" s="122" t="str">
        <f>IF(ISNA(VLOOKUP(G1184,[1]Sheet!$K$2:$L$159,2,FALSE))," ",(VLOOKUP(G1184,[1]Sheet!$K$2:$L$159,2,FALSE)))</f>
        <v>PLSVN-HIF</v>
      </c>
      <c r="AN1184" s="122" t="str">
        <f>IF(ISNA(VLOOKUP(I1184&amp;C1184,[1]Sheet!$D$2:$E$228,2,FALSE))," ",VLOOKUP(I1184&amp;C1184,[1]Sheet!$D$2:$E$228,2,FALSE))</f>
        <v>Gary, Aota (PEW), Adachi (PAC)</v>
      </c>
      <c r="AO1184" s="122" t="str">
        <f>+I1184&amp;C1184</f>
        <v>PANVIETNAM</v>
      </c>
      <c r="AP1184" s="122" t="str">
        <f>C1184&amp;D1184&amp;E1184&amp;G1184&amp;I1184&amp;O1184</f>
        <v>VIETNAM3120018051811PANMAR</v>
      </c>
      <c r="AQ1184" s="122" t="str">
        <f>B1184&amp;D1184&amp;N1184</f>
        <v xml:space="preserve">SOUTH EAST ASIA31200CF </v>
      </c>
      <c r="AR1184" s="123" t="str">
        <f>+D1184&amp;J1184</f>
        <v>31200SE</v>
      </c>
      <c r="AS1184" s="124" t="str">
        <f t="shared" si="169"/>
        <v/>
      </c>
      <c r="AT1184" s="125" t="str">
        <f t="shared" si="170"/>
        <v>F-56NCLTBNBVV</v>
      </c>
      <c r="AU1184" s="125" t="e">
        <f>IF(NOT(AT1184=""),VLOOKUP(AT1184,[1]PSI_Category!A:B,2,0),"")</f>
        <v>#N/A</v>
      </c>
      <c r="AV1184" s="125" t="s">
        <v>1800</v>
      </c>
      <c r="AW1184" s="125" t="s">
        <v>1800</v>
      </c>
      <c r="AX1184" s="125" t="s">
        <v>1800</v>
      </c>
    </row>
    <row r="1185" spans="1:50" s="133" customFormat="1" ht="11.4" customHeight="1" x14ac:dyDescent="0.2">
      <c r="A1185" s="103"/>
      <c r="B1185" s="166" t="s">
        <v>1866</v>
      </c>
      <c r="C1185" s="105" t="s">
        <v>2018</v>
      </c>
      <c r="D1185" s="137">
        <v>31200</v>
      </c>
      <c r="E1185" s="138">
        <v>1805</v>
      </c>
      <c r="F1185" s="139" t="s">
        <v>2019</v>
      </c>
      <c r="G1185" s="138">
        <v>1811</v>
      </c>
      <c r="H1185" s="139" t="s">
        <v>2020</v>
      </c>
      <c r="I1185" s="139" t="s">
        <v>298</v>
      </c>
      <c r="J1185" s="138" t="s">
        <v>293</v>
      </c>
      <c r="K1185" s="139">
        <v>92011833</v>
      </c>
      <c r="L1185" s="139" t="s">
        <v>2964</v>
      </c>
      <c r="M1185" s="139" t="s">
        <v>2022</v>
      </c>
      <c r="N1185" s="139" t="s">
        <v>1799</v>
      </c>
      <c r="O1185" s="108" t="s">
        <v>160</v>
      </c>
      <c r="P1185" s="109" t="s">
        <v>1872</v>
      </c>
      <c r="Q1185" s="110">
        <v>45374</v>
      </c>
      <c r="R1185" s="110"/>
      <c r="S1185" s="110">
        <v>45377</v>
      </c>
      <c r="T1185" s="110"/>
      <c r="U1185" s="111" t="s">
        <v>2023</v>
      </c>
      <c r="V1185" s="111" t="s">
        <v>2103</v>
      </c>
      <c r="W1185" s="112"/>
      <c r="X1185" s="113"/>
      <c r="Y1185" s="114" t="s">
        <v>285</v>
      </c>
      <c r="Z1185" s="115">
        <v>210.06</v>
      </c>
      <c r="AA1185" s="116">
        <v>5</v>
      </c>
      <c r="AB1185" s="117">
        <f t="shared" si="162"/>
        <v>1050.3</v>
      </c>
      <c r="AC1185" s="117">
        <f t="shared" si="163"/>
        <v>8.2149214500000003</v>
      </c>
      <c r="AD1185" s="118">
        <v>5</v>
      </c>
      <c r="AE1185" s="117">
        <f t="shared" si="164"/>
        <v>1050.3</v>
      </c>
      <c r="AF1185" s="117">
        <f t="shared" si="165"/>
        <v>8.2149214500000003</v>
      </c>
      <c r="AG1185" s="119">
        <f t="shared" si="166"/>
        <v>0</v>
      </c>
      <c r="AH1185" s="120">
        <f t="shared" si="167"/>
        <v>0</v>
      </c>
      <c r="AI1185" s="121">
        <f t="shared" si="168"/>
        <v>0</v>
      </c>
      <c r="AJ1185" s="122" t="str">
        <f>+C1185</f>
        <v>VIETNAM</v>
      </c>
      <c r="AK1185" s="122" t="str">
        <f>IF(ISNA(VLOOKUP(postponeList!D1185,[1]Sheet!$A$2:$B$12,2,FALSE))," ",(VLOOKUP(postponeList!D1185,[1]Sheet!$A$2:$B$12,2,FALSE)))</f>
        <v>PMMA</v>
      </c>
      <c r="AL1185" s="122" t="str">
        <f>IF(ISNA(VLOOKUP(E1185,[1]Sheet!$G$2:$H$40,2,FALSE))," ",VLOOKUP(E1185,[1]Sheet!$G$2:$H$40,2,FALSE))</f>
        <v>PEWVN</v>
      </c>
      <c r="AM1185" s="122" t="str">
        <f>IF(ISNA(VLOOKUP(G1185,[1]Sheet!$K$2:$L$159,2,FALSE))," ",(VLOOKUP(G1185,[1]Sheet!$K$2:$L$159,2,FALSE)))</f>
        <v>PLSVN-HIF</v>
      </c>
      <c r="AN1185" s="122" t="str">
        <f>IF(ISNA(VLOOKUP(I1185&amp;C1185,[1]Sheet!$D$2:$E$228,2,FALSE))," ",VLOOKUP(I1185&amp;C1185,[1]Sheet!$D$2:$E$228,2,FALSE))</f>
        <v>Gary, Aota (PEW), Adachi (PAC)</v>
      </c>
      <c r="AO1185" s="122" t="str">
        <f>+I1185&amp;C1185</f>
        <v>PANVIETNAM</v>
      </c>
      <c r="AP1185" s="122" t="str">
        <f>C1185&amp;D1185&amp;E1185&amp;G1185&amp;I1185&amp;O1185</f>
        <v>VIETNAM3120018051811PANMAR</v>
      </c>
      <c r="AQ1185" s="122" t="str">
        <f>B1185&amp;D1185&amp;N1185</f>
        <v xml:space="preserve">SOUTH EAST ASIA31200CF </v>
      </c>
      <c r="AR1185" s="123" t="str">
        <f>+D1185&amp;J1185</f>
        <v>31200SE</v>
      </c>
      <c r="AS1185" s="124" t="str">
        <f t="shared" si="169"/>
        <v>Ves</v>
      </c>
      <c r="AT1185" s="125" t="str">
        <f t="shared" si="170"/>
        <v>F-60DGNTBKVV</v>
      </c>
      <c r="AU1185" s="125" t="str">
        <f>IF(NOT(AT1185=""),VLOOKUP(AT1185,[1]PSI_Category!A:B,2,0),"")</f>
        <v>C/F</v>
      </c>
      <c r="AV1185" s="125" t="s">
        <v>1800</v>
      </c>
      <c r="AW1185" s="125" t="s">
        <v>1800</v>
      </c>
      <c r="AX1185" s="125" t="s">
        <v>1800</v>
      </c>
    </row>
    <row r="1186" spans="1:50" s="133" customFormat="1" ht="11.4" customHeight="1" x14ac:dyDescent="0.2">
      <c r="A1186" s="103"/>
      <c r="B1186" s="166" t="s">
        <v>1866</v>
      </c>
      <c r="C1186" s="105" t="s">
        <v>2018</v>
      </c>
      <c r="D1186" s="137">
        <v>31200</v>
      </c>
      <c r="E1186" s="138">
        <v>1805</v>
      </c>
      <c r="F1186" s="139" t="s">
        <v>2019</v>
      </c>
      <c r="G1186" s="138">
        <v>1811</v>
      </c>
      <c r="H1186" s="139" t="s">
        <v>2020</v>
      </c>
      <c r="I1186" s="139" t="s">
        <v>298</v>
      </c>
      <c r="J1186" s="138" t="s">
        <v>293</v>
      </c>
      <c r="K1186" s="139">
        <v>92011833</v>
      </c>
      <c r="L1186" s="139" t="s">
        <v>2964</v>
      </c>
      <c r="M1186" s="139" t="s">
        <v>2026</v>
      </c>
      <c r="N1186" s="139" t="s">
        <v>1799</v>
      </c>
      <c r="O1186" s="108" t="s">
        <v>160</v>
      </c>
      <c r="P1186" s="109" t="s">
        <v>1872</v>
      </c>
      <c r="Q1186" s="110">
        <v>45374</v>
      </c>
      <c r="R1186" s="110"/>
      <c r="S1186" s="110">
        <v>45377</v>
      </c>
      <c r="T1186" s="110"/>
      <c r="U1186" s="111" t="s">
        <v>2023</v>
      </c>
      <c r="V1186" s="111" t="s">
        <v>2103</v>
      </c>
      <c r="W1186" s="112"/>
      <c r="X1186" s="113"/>
      <c r="Y1186" s="114" t="s">
        <v>285</v>
      </c>
      <c r="Z1186" s="115">
        <v>163.58000000000001</v>
      </c>
      <c r="AA1186" s="116">
        <v>30</v>
      </c>
      <c r="AB1186" s="117">
        <f t="shared" si="162"/>
        <v>4907.4000000000005</v>
      </c>
      <c r="AC1186" s="117">
        <f t="shared" si="163"/>
        <v>38.383229100000001</v>
      </c>
      <c r="AD1186" s="118">
        <v>30</v>
      </c>
      <c r="AE1186" s="117">
        <f t="shared" si="164"/>
        <v>4907.4000000000005</v>
      </c>
      <c r="AF1186" s="117">
        <f t="shared" si="165"/>
        <v>38.383229100000001</v>
      </c>
      <c r="AG1186" s="119">
        <f t="shared" si="166"/>
        <v>0</v>
      </c>
      <c r="AH1186" s="120">
        <f t="shared" si="167"/>
        <v>0</v>
      </c>
      <c r="AI1186" s="121">
        <f t="shared" si="168"/>
        <v>0</v>
      </c>
      <c r="AJ1186" s="122" t="str">
        <f>+C1186</f>
        <v>VIETNAM</v>
      </c>
      <c r="AK1186" s="122" t="str">
        <f>IF(ISNA(VLOOKUP(postponeList!D1186,[1]Sheet!$A$2:$B$12,2,FALSE))," ",(VLOOKUP(postponeList!D1186,[1]Sheet!$A$2:$B$12,2,FALSE)))</f>
        <v>PMMA</v>
      </c>
      <c r="AL1186" s="122" t="str">
        <f>IF(ISNA(VLOOKUP(E1186,[1]Sheet!$G$2:$H$40,2,FALSE))," ",VLOOKUP(E1186,[1]Sheet!$G$2:$H$40,2,FALSE))</f>
        <v>PEWVN</v>
      </c>
      <c r="AM1186" s="122" t="str">
        <f>IF(ISNA(VLOOKUP(G1186,[1]Sheet!$K$2:$L$159,2,FALSE))," ",(VLOOKUP(G1186,[1]Sheet!$K$2:$L$159,2,FALSE)))</f>
        <v>PLSVN-HIF</v>
      </c>
      <c r="AN1186" s="122" t="str">
        <f>IF(ISNA(VLOOKUP(I1186&amp;C1186,[1]Sheet!$D$2:$E$228,2,FALSE))," ",VLOOKUP(I1186&amp;C1186,[1]Sheet!$D$2:$E$228,2,FALSE))</f>
        <v>Gary, Aota (PEW), Adachi (PAC)</v>
      </c>
      <c r="AO1186" s="122" t="str">
        <f>+I1186&amp;C1186</f>
        <v>PANVIETNAM</v>
      </c>
      <c r="AP1186" s="122" t="str">
        <f>C1186&amp;D1186&amp;E1186&amp;G1186&amp;I1186&amp;O1186</f>
        <v>VIETNAM3120018051811PANMAR</v>
      </c>
      <c r="AQ1186" s="122" t="str">
        <f>B1186&amp;D1186&amp;N1186</f>
        <v xml:space="preserve">SOUTH EAST ASIA31200CF </v>
      </c>
      <c r="AR1186" s="123" t="str">
        <f>+D1186&amp;J1186</f>
        <v>31200SE</v>
      </c>
      <c r="AS1186" s="124" t="str">
        <f t="shared" si="169"/>
        <v>Ves</v>
      </c>
      <c r="AT1186" s="125" t="str">
        <f t="shared" si="170"/>
        <v>F-60DHNTBKVV</v>
      </c>
      <c r="AU1186" s="125" t="str">
        <f>IF(NOT(AT1186=""),VLOOKUP(AT1186,[1]PSI_Category!A:B,2,0),"")</f>
        <v>C/F</v>
      </c>
      <c r="AV1186" s="125" t="s">
        <v>1800</v>
      </c>
      <c r="AW1186" s="125" t="s">
        <v>1800</v>
      </c>
      <c r="AX1186" s="125" t="s">
        <v>1800</v>
      </c>
    </row>
    <row r="1187" spans="1:50" s="133" customFormat="1" ht="11.4" customHeight="1" x14ac:dyDescent="0.2">
      <c r="A1187" s="103"/>
      <c r="B1187" s="166" t="s">
        <v>1866</v>
      </c>
      <c r="C1187" s="105" t="s">
        <v>2018</v>
      </c>
      <c r="D1187" s="137">
        <v>31200</v>
      </c>
      <c r="E1187" s="138">
        <v>1805</v>
      </c>
      <c r="F1187" s="139" t="s">
        <v>2019</v>
      </c>
      <c r="G1187" s="138">
        <v>1811</v>
      </c>
      <c r="H1187" s="139" t="s">
        <v>2020</v>
      </c>
      <c r="I1187" s="139" t="s">
        <v>298</v>
      </c>
      <c r="J1187" s="138" t="s">
        <v>293</v>
      </c>
      <c r="K1187" s="139">
        <v>92011833</v>
      </c>
      <c r="L1187" s="139" t="s">
        <v>2964</v>
      </c>
      <c r="M1187" s="139" t="s">
        <v>2034</v>
      </c>
      <c r="N1187" s="139" t="s">
        <v>1799</v>
      </c>
      <c r="O1187" s="108" t="s">
        <v>160</v>
      </c>
      <c r="P1187" s="109" t="s">
        <v>1872</v>
      </c>
      <c r="Q1187" s="110"/>
      <c r="R1187" s="110"/>
      <c r="S1187" s="110"/>
      <c r="T1187" s="110"/>
      <c r="U1187" s="111"/>
      <c r="V1187" s="111"/>
      <c r="W1187" s="112"/>
      <c r="X1187" s="113"/>
      <c r="Y1187" s="114" t="s">
        <v>285</v>
      </c>
      <c r="Z1187" s="115">
        <v>25.95</v>
      </c>
      <c r="AA1187" s="116">
        <v>5</v>
      </c>
      <c r="AB1187" s="117">
        <f t="shared" si="162"/>
        <v>129.75</v>
      </c>
      <c r="AC1187" s="117">
        <f t="shared" si="163"/>
        <v>1.014839625</v>
      </c>
      <c r="AD1187" s="118"/>
      <c r="AE1187" s="117">
        <f t="shared" si="164"/>
        <v>0</v>
      </c>
      <c r="AF1187" s="117">
        <f t="shared" si="165"/>
        <v>0</v>
      </c>
      <c r="AG1187" s="119">
        <f t="shared" si="166"/>
        <v>5</v>
      </c>
      <c r="AH1187" s="120">
        <f t="shared" si="167"/>
        <v>129.75</v>
      </c>
      <c r="AI1187" s="121">
        <f t="shared" si="168"/>
        <v>1.014839625</v>
      </c>
      <c r="AJ1187" s="122" t="str">
        <f>+C1187</f>
        <v>VIETNAM</v>
      </c>
      <c r="AK1187" s="122" t="str">
        <f>IF(ISNA(VLOOKUP(postponeList!D1187,[1]Sheet!$A$2:$B$12,2,FALSE))," ",(VLOOKUP(postponeList!D1187,[1]Sheet!$A$2:$B$12,2,FALSE)))</f>
        <v>PMMA</v>
      </c>
      <c r="AL1187" s="122" t="str">
        <f>IF(ISNA(VLOOKUP(E1187,[1]Sheet!$G$2:$H$40,2,FALSE))," ",VLOOKUP(E1187,[1]Sheet!$G$2:$H$40,2,FALSE))</f>
        <v>PEWVN</v>
      </c>
      <c r="AM1187" s="122" t="str">
        <f>IF(ISNA(VLOOKUP(G1187,[1]Sheet!$K$2:$L$159,2,FALSE))," ",(VLOOKUP(G1187,[1]Sheet!$K$2:$L$159,2,FALSE)))</f>
        <v>PLSVN-HIF</v>
      </c>
      <c r="AN1187" s="122" t="str">
        <f>IF(ISNA(VLOOKUP(I1187&amp;C1187,[1]Sheet!$D$2:$E$228,2,FALSE))," ",VLOOKUP(I1187&amp;C1187,[1]Sheet!$D$2:$E$228,2,FALSE))</f>
        <v>Gary, Aota (PEW), Adachi (PAC)</v>
      </c>
      <c r="AO1187" s="122" t="str">
        <f>+I1187&amp;C1187</f>
        <v>PANVIETNAM</v>
      </c>
      <c r="AP1187" s="122" t="str">
        <f>C1187&amp;D1187&amp;E1187&amp;G1187&amp;I1187&amp;O1187</f>
        <v>VIETNAM3120018051811PANMAR</v>
      </c>
      <c r="AQ1187" s="122" t="str">
        <f>B1187&amp;D1187&amp;N1187</f>
        <v xml:space="preserve">SOUTH EAST ASIA31200CF </v>
      </c>
      <c r="AR1187" s="123" t="str">
        <f>+D1187&amp;J1187</f>
        <v>31200SE</v>
      </c>
      <c r="AS1187" s="124" t="str">
        <f t="shared" si="169"/>
        <v/>
      </c>
      <c r="AT1187" s="125" t="str">
        <f t="shared" si="170"/>
        <v>F-60MZ2TBKAVV</v>
      </c>
      <c r="AU1187" s="125" t="str">
        <f>IF(NOT(AT1187=""),VLOOKUP(AT1187,[1]PSI_Category!A:B,2,0),"")</f>
        <v>C/F</v>
      </c>
      <c r="AV1187" s="125" t="s">
        <v>1800</v>
      </c>
      <c r="AW1187" s="125" t="s">
        <v>1800</v>
      </c>
      <c r="AX1187" s="125" t="s">
        <v>1800</v>
      </c>
    </row>
    <row r="1188" spans="1:50" s="133" customFormat="1" ht="11.4" customHeight="1" x14ac:dyDescent="0.2">
      <c r="A1188" s="103"/>
      <c r="B1188" s="166" t="s">
        <v>1866</v>
      </c>
      <c r="C1188" s="105" t="s">
        <v>2018</v>
      </c>
      <c r="D1188" s="137">
        <v>31200</v>
      </c>
      <c r="E1188" s="138">
        <v>1805</v>
      </c>
      <c r="F1188" s="139" t="s">
        <v>2019</v>
      </c>
      <c r="G1188" s="138">
        <v>1811</v>
      </c>
      <c r="H1188" s="139" t="s">
        <v>2020</v>
      </c>
      <c r="I1188" s="139" t="s">
        <v>298</v>
      </c>
      <c r="J1188" s="138" t="s">
        <v>293</v>
      </c>
      <c r="K1188" s="139">
        <v>92011833</v>
      </c>
      <c r="L1188" s="139" t="s">
        <v>2964</v>
      </c>
      <c r="M1188" s="139" t="s">
        <v>2956</v>
      </c>
      <c r="N1188" s="139" t="s">
        <v>1799</v>
      </c>
      <c r="O1188" s="108" t="s">
        <v>160</v>
      </c>
      <c r="P1188" s="109" t="s">
        <v>1872</v>
      </c>
      <c r="Q1188" s="110"/>
      <c r="R1188" s="110"/>
      <c r="S1188" s="110"/>
      <c r="T1188" s="110"/>
      <c r="U1188" s="111"/>
      <c r="V1188" s="111"/>
      <c r="W1188" s="112"/>
      <c r="X1188" s="113"/>
      <c r="Y1188" s="114" t="s">
        <v>285</v>
      </c>
      <c r="Z1188" s="115">
        <v>25.95</v>
      </c>
      <c r="AA1188" s="116">
        <v>20</v>
      </c>
      <c r="AB1188" s="117">
        <f t="shared" si="162"/>
        <v>519</v>
      </c>
      <c r="AC1188" s="117">
        <f t="shared" si="163"/>
        <v>4.0593585000000001</v>
      </c>
      <c r="AD1188" s="118"/>
      <c r="AE1188" s="117">
        <f t="shared" si="164"/>
        <v>0</v>
      </c>
      <c r="AF1188" s="117">
        <f t="shared" si="165"/>
        <v>0</v>
      </c>
      <c r="AG1188" s="119">
        <f t="shared" si="166"/>
        <v>20</v>
      </c>
      <c r="AH1188" s="120">
        <f t="shared" si="167"/>
        <v>519</v>
      </c>
      <c r="AI1188" s="121">
        <f t="shared" si="168"/>
        <v>4.0593585000000001</v>
      </c>
      <c r="AJ1188" s="122" t="str">
        <f>+C1188</f>
        <v>VIETNAM</v>
      </c>
      <c r="AK1188" s="122" t="str">
        <f>IF(ISNA(VLOOKUP(postponeList!D1188,[1]Sheet!$A$2:$B$12,2,FALSE))," ",(VLOOKUP(postponeList!D1188,[1]Sheet!$A$2:$B$12,2,FALSE)))</f>
        <v>PMMA</v>
      </c>
      <c r="AL1188" s="122" t="str">
        <f>IF(ISNA(VLOOKUP(E1188,[1]Sheet!$G$2:$H$40,2,FALSE))," ",VLOOKUP(E1188,[1]Sheet!$G$2:$H$40,2,FALSE))</f>
        <v>PEWVN</v>
      </c>
      <c r="AM1188" s="122" t="str">
        <f>IF(ISNA(VLOOKUP(G1188,[1]Sheet!$K$2:$L$159,2,FALSE))," ",(VLOOKUP(G1188,[1]Sheet!$K$2:$L$159,2,FALSE)))</f>
        <v>PLSVN-HIF</v>
      </c>
      <c r="AN1188" s="122" t="str">
        <f>IF(ISNA(VLOOKUP(I1188&amp;C1188,[1]Sheet!$D$2:$E$228,2,FALSE))," ",VLOOKUP(I1188&amp;C1188,[1]Sheet!$D$2:$E$228,2,FALSE))</f>
        <v>Gary, Aota (PEW), Adachi (PAC)</v>
      </c>
      <c r="AO1188" s="122" t="str">
        <f>+I1188&amp;C1188</f>
        <v>PANVIETNAM</v>
      </c>
      <c r="AP1188" s="122" t="str">
        <f>C1188&amp;D1188&amp;E1188&amp;G1188&amp;I1188&amp;O1188</f>
        <v>VIETNAM3120018051811PANMAR</v>
      </c>
      <c r="AQ1188" s="122" t="str">
        <f>B1188&amp;D1188&amp;N1188</f>
        <v xml:space="preserve">SOUTH EAST ASIA31200CF </v>
      </c>
      <c r="AR1188" s="123" t="str">
        <f>+D1188&amp;J1188</f>
        <v>31200SE</v>
      </c>
      <c r="AS1188" s="124" t="str">
        <f t="shared" si="169"/>
        <v/>
      </c>
      <c r="AT1188" s="125" t="str">
        <f t="shared" si="170"/>
        <v>F-60MZ2TBKBVV</v>
      </c>
      <c r="AU1188" s="125" t="str">
        <f>IF(NOT(AT1188=""),VLOOKUP(AT1188,[1]PSI_Category!A:B,2,0),"")</f>
        <v>C/F</v>
      </c>
      <c r="AV1188" s="125" t="s">
        <v>1800</v>
      </c>
      <c r="AW1188" s="125" t="s">
        <v>1800</v>
      </c>
      <c r="AX1188" s="125" t="s">
        <v>1800</v>
      </c>
    </row>
    <row r="1189" spans="1:50" s="133" customFormat="1" ht="11.4" customHeight="1" x14ac:dyDescent="0.2">
      <c r="A1189" s="103"/>
      <c r="B1189" s="166" t="s">
        <v>1866</v>
      </c>
      <c r="C1189" s="105" t="s">
        <v>2018</v>
      </c>
      <c r="D1189" s="137">
        <v>31200</v>
      </c>
      <c r="E1189" s="138">
        <v>1805</v>
      </c>
      <c r="F1189" s="139" t="s">
        <v>2019</v>
      </c>
      <c r="G1189" s="138">
        <v>1811</v>
      </c>
      <c r="H1189" s="139" t="s">
        <v>2020</v>
      </c>
      <c r="I1189" s="139" t="s">
        <v>298</v>
      </c>
      <c r="J1189" s="138" t="s">
        <v>293</v>
      </c>
      <c r="K1189" s="139">
        <v>92011833</v>
      </c>
      <c r="L1189" s="139" t="s">
        <v>2964</v>
      </c>
      <c r="M1189" s="139" t="s">
        <v>2035</v>
      </c>
      <c r="N1189" s="139" t="s">
        <v>1799</v>
      </c>
      <c r="O1189" s="108" t="s">
        <v>160</v>
      </c>
      <c r="P1189" s="109" t="s">
        <v>1872</v>
      </c>
      <c r="Q1189" s="110"/>
      <c r="R1189" s="110"/>
      <c r="S1189" s="110"/>
      <c r="T1189" s="110"/>
      <c r="U1189" s="111"/>
      <c r="V1189" s="111"/>
      <c r="W1189" s="112"/>
      <c r="X1189" s="113"/>
      <c r="Y1189" s="114" t="s">
        <v>285</v>
      </c>
      <c r="Z1189" s="115">
        <v>25.95</v>
      </c>
      <c r="AA1189" s="116">
        <v>10</v>
      </c>
      <c r="AB1189" s="117">
        <f t="shared" si="162"/>
        <v>259.5</v>
      </c>
      <c r="AC1189" s="117">
        <f t="shared" si="163"/>
        <v>2.02967925</v>
      </c>
      <c r="AD1189" s="118"/>
      <c r="AE1189" s="117">
        <f t="shared" si="164"/>
        <v>0</v>
      </c>
      <c r="AF1189" s="117">
        <f t="shared" si="165"/>
        <v>0</v>
      </c>
      <c r="AG1189" s="119">
        <f t="shared" si="166"/>
        <v>10</v>
      </c>
      <c r="AH1189" s="120">
        <f t="shared" si="167"/>
        <v>259.5</v>
      </c>
      <c r="AI1189" s="121">
        <f t="shared" si="168"/>
        <v>2.02967925</v>
      </c>
      <c r="AJ1189" s="122" t="str">
        <f>+C1189</f>
        <v>VIETNAM</v>
      </c>
      <c r="AK1189" s="122" t="str">
        <f>IF(ISNA(VLOOKUP(postponeList!D1189,[1]Sheet!$A$2:$B$12,2,FALSE))," ",(VLOOKUP(postponeList!D1189,[1]Sheet!$A$2:$B$12,2,FALSE)))</f>
        <v>PMMA</v>
      </c>
      <c r="AL1189" s="122" t="str">
        <f>IF(ISNA(VLOOKUP(E1189,[1]Sheet!$G$2:$H$40,2,FALSE))," ",VLOOKUP(E1189,[1]Sheet!$G$2:$H$40,2,FALSE))</f>
        <v>PEWVN</v>
      </c>
      <c r="AM1189" s="122" t="str">
        <f>IF(ISNA(VLOOKUP(G1189,[1]Sheet!$K$2:$L$159,2,FALSE))," ",(VLOOKUP(G1189,[1]Sheet!$K$2:$L$159,2,FALSE)))</f>
        <v>PLSVN-HIF</v>
      </c>
      <c r="AN1189" s="122" t="str">
        <f>IF(ISNA(VLOOKUP(I1189&amp;C1189,[1]Sheet!$D$2:$E$228,2,FALSE))," ",VLOOKUP(I1189&amp;C1189,[1]Sheet!$D$2:$E$228,2,FALSE))</f>
        <v>Gary, Aota (PEW), Adachi (PAC)</v>
      </c>
      <c r="AO1189" s="122" t="str">
        <f>+I1189&amp;C1189</f>
        <v>PANVIETNAM</v>
      </c>
      <c r="AP1189" s="122" t="str">
        <f>C1189&amp;D1189&amp;E1189&amp;G1189&amp;I1189&amp;O1189</f>
        <v>VIETNAM3120018051811PANMAR</v>
      </c>
      <c r="AQ1189" s="122" t="str">
        <f>B1189&amp;D1189&amp;N1189</f>
        <v xml:space="preserve">SOUTH EAST ASIA31200CF </v>
      </c>
      <c r="AR1189" s="123" t="str">
        <f>+D1189&amp;J1189</f>
        <v>31200SE</v>
      </c>
      <c r="AS1189" s="124" t="str">
        <f t="shared" si="169"/>
        <v/>
      </c>
      <c r="AT1189" s="125" t="str">
        <f t="shared" si="170"/>
        <v>F-60MZ2TBKDVV</v>
      </c>
      <c r="AU1189" s="125" t="str">
        <f>IF(NOT(AT1189=""),VLOOKUP(AT1189,[1]PSI_Category!A:B,2,0),"")</f>
        <v>C/F</v>
      </c>
      <c r="AV1189" s="125" t="s">
        <v>1800</v>
      </c>
      <c r="AW1189" s="125" t="s">
        <v>1800</v>
      </c>
      <c r="AX1189" s="125" t="s">
        <v>1800</v>
      </c>
    </row>
    <row r="1190" spans="1:50" s="133" customFormat="1" ht="11.4" customHeight="1" x14ac:dyDescent="0.3">
      <c r="A1190" s="103"/>
      <c r="B1190" s="104" t="s">
        <v>1866</v>
      </c>
      <c r="C1190" s="105" t="s">
        <v>2018</v>
      </c>
      <c r="D1190" s="106">
        <v>31200</v>
      </c>
      <c r="E1190" s="107">
        <v>1805</v>
      </c>
      <c r="F1190" s="105" t="s">
        <v>2019</v>
      </c>
      <c r="G1190" s="107">
        <v>1811</v>
      </c>
      <c r="H1190" s="105" t="s">
        <v>2020</v>
      </c>
      <c r="I1190" s="105" t="s">
        <v>298</v>
      </c>
      <c r="J1190" s="107" t="s">
        <v>293</v>
      </c>
      <c r="K1190" s="105">
        <v>92011834</v>
      </c>
      <c r="L1190" s="105" t="s">
        <v>2965</v>
      </c>
      <c r="M1190" s="105" t="s">
        <v>2941</v>
      </c>
      <c r="N1190" s="105" t="s">
        <v>1886</v>
      </c>
      <c r="O1190" s="108" t="s">
        <v>160</v>
      </c>
      <c r="P1190" s="109" t="s">
        <v>1872</v>
      </c>
      <c r="Q1190" s="110"/>
      <c r="R1190" s="110"/>
      <c r="S1190" s="110"/>
      <c r="T1190" s="110"/>
      <c r="U1190" s="111"/>
      <c r="V1190" s="111"/>
      <c r="W1190" s="112"/>
      <c r="X1190" s="113"/>
      <c r="Y1190" s="114" t="s">
        <v>285</v>
      </c>
      <c r="Z1190" s="115">
        <v>62.18</v>
      </c>
      <c r="AA1190" s="116">
        <v>30</v>
      </c>
      <c r="AB1190" s="117">
        <f t="shared" si="162"/>
        <v>1865.4</v>
      </c>
      <c r="AC1190" s="117">
        <f t="shared" si="163"/>
        <v>14.590226100000002</v>
      </c>
      <c r="AD1190" s="118"/>
      <c r="AE1190" s="117">
        <f t="shared" si="164"/>
        <v>0</v>
      </c>
      <c r="AF1190" s="117">
        <f t="shared" si="165"/>
        <v>0</v>
      </c>
      <c r="AG1190" s="119">
        <f t="shared" si="166"/>
        <v>30</v>
      </c>
      <c r="AH1190" s="120">
        <f t="shared" si="167"/>
        <v>1865.4</v>
      </c>
      <c r="AI1190" s="121">
        <f t="shared" si="168"/>
        <v>14.590226100000002</v>
      </c>
      <c r="AJ1190" s="122" t="str">
        <f>+C1190</f>
        <v>VIETNAM</v>
      </c>
      <c r="AK1190" s="122" t="str">
        <f>IF(ISNA(VLOOKUP(postponeList!D1190,[1]Sheet!$A$2:$B$12,2,FALSE))," ",(VLOOKUP(postponeList!D1190,[1]Sheet!$A$2:$B$12,2,FALSE)))</f>
        <v>PMMA</v>
      </c>
      <c r="AL1190" s="122" t="str">
        <f>IF(ISNA(VLOOKUP(E1190,[1]Sheet!$G$2:$H$40,2,FALSE))," ",VLOOKUP(E1190,[1]Sheet!$G$2:$H$40,2,FALSE))</f>
        <v>PEWVN</v>
      </c>
      <c r="AM1190" s="122" t="str">
        <f>IF(ISNA(VLOOKUP(G1190,[1]Sheet!$K$2:$L$159,2,FALSE))," ",(VLOOKUP(G1190,[1]Sheet!$K$2:$L$159,2,FALSE)))</f>
        <v>PLSVN-HIF</v>
      </c>
      <c r="AN1190" s="122" t="str">
        <f>IF(ISNA(VLOOKUP(I1190&amp;C1190,[1]Sheet!$D$2:$E$228,2,FALSE))," ",VLOOKUP(I1190&amp;C1190,[1]Sheet!$D$2:$E$228,2,FALSE))</f>
        <v>Gary, Aota (PEW), Adachi (PAC)</v>
      </c>
      <c r="AO1190" s="122" t="str">
        <f>+I1190&amp;C1190</f>
        <v>PANVIETNAM</v>
      </c>
      <c r="AP1190" s="122" t="str">
        <f>C1190&amp;D1190&amp;E1190&amp;G1190&amp;I1190&amp;O1190</f>
        <v>VIETNAM3120018051811PANMAR</v>
      </c>
      <c r="AQ1190" s="122" t="str">
        <f>B1190&amp;D1190&amp;N1190</f>
        <v xml:space="preserve">SOUTH EAST ASIA31200LF </v>
      </c>
      <c r="AR1190" s="123" t="str">
        <f>+D1190&amp;J1190</f>
        <v>31200SE</v>
      </c>
      <c r="AS1190" s="124" t="str">
        <f t="shared" si="169"/>
        <v/>
      </c>
      <c r="AT1190" s="125" t="str">
        <f t="shared" si="170"/>
        <v>F-308NHTBBKBV</v>
      </c>
      <c r="AU1190" s="125" t="str">
        <f>IF(NOT(AT1190=""),VLOOKUP(AT1190,[1]PSI_Category!A:B,2,0),"")</f>
        <v>L/F</v>
      </c>
      <c r="AV1190" s="125" t="s">
        <v>1778</v>
      </c>
      <c r="AW1190" s="125" t="s">
        <v>1887</v>
      </c>
      <c r="AX1190" s="125" t="s">
        <v>1887</v>
      </c>
    </row>
    <row r="1191" spans="1:50" s="133" customFormat="1" ht="11.4" customHeight="1" x14ac:dyDescent="0.3">
      <c r="A1191" s="103"/>
      <c r="B1191" s="104" t="s">
        <v>1866</v>
      </c>
      <c r="C1191" s="105" t="s">
        <v>2018</v>
      </c>
      <c r="D1191" s="106">
        <v>31200</v>
      </c>
      <c r="E1191" s="107">
        <v>1805</v>
      </c>
      <c r="F1191" s="105" t="s">
        <v>2019</v>
      </c>
      <c r="G1191" s="107">
        <v>1811</v>
      </c>
      <c r="H1191" s="105" t="s">
        <v>2020</v>
      </c>
      <c r="I1191" s="105" t="s">
        <v>298</v>
      </c>
      <c r="J1191" s="107" t="s">
        <v>293</v>
      </c>
      <c r="K1191" s="105">
        <v>92011834</v>
      </c>
      <c r="L1191" s="105" t="s">
        <v>2965</v>
      </c>
      <c r="M1191" s="105" t="s">
        <v>2942</v>
      </c>
      <c r="N1191" s="105" t="s">
        <v>1886</v>
      </c>
      <c r="O1191" s="108" t="s">
        <v>160</v>
      </c>
      <c r="P1191" s="109" t="s">
        <v>1872</v>
      </c>
      <c r="Q1191" s="110"/>
      <c r="R1191" s="110"/>
      <c r="S1191" s="110"/>
      <c r="T1191" s="110"/>
      <c r="U1191" s="111"/>
      <c r="V1191" s="111"/>
      <c r="W1191" s="112"/>
      <c r="X1191" s="113"/>
      <c r="Y1191" s="114" t="s">
        <v>285</v>
      </c>
      <c r="Z1191" s="115">
        <v>62.18</v>
      </c>
      <c r="AA1191" s="116">
        <v>20</v>
      </c>
      <c r="AB1191" s="117">
        <f t="shared" si="162"/>
        <v>1243.5999999999999</v>
      </c>
      <c r="AC1191" s="117">
        <f t="shared" si="163"/>
        <v>9.7268173999999998</v>
      </c>
      <c r="AD1191" s="118"/>
      <c r="AE1191" s="117">
        <f t="shared" si="164"/>
        <v>0</v>
      </c>
      <c r="AF1191" s="117">
        <f t="shared" si="165"/>
        <v>0</v>
      </c>
      <c r="AG1191" s="119">
        <f t="shared" si="166"/>
        <v>20</v>
      </c>
      <c r="AH1191" s="120">
        <f t="shared" si="167"/>
        <v>1243.5999999999999</v>
      </c>
      <c r="AI1191" s="121">
        <f t="shared" si="168"/>
        <v>9.7268173999999998</v>
      </c>
      <c r="AJ1191" s="122" t="str">
        <f>+C1191</f>
        <v>VIETNAM</v>
      </c>
      <c r="AK1191" s="122" t="str">
        <f>IF(ISNA(VLOOKUP(postponeList!D1191,[1]Sheet!$A$2:$B$12,2,FALSE))," ",(VLOOKUP(postponeList!D1191,[1]Sheet!$A$2:$B$12,2,FALSE)))</f>
        <v>PMMA</v>
      </c>
      <c r="AL1191" s="122" t="str">
        <f>IF(ISNA(VLOOKUP(E1191,[1]Sheet!$G$2:$H$40,2,FALSE))," ",VLOOKUP(E1191,[1]Sheet!$G$2:$H$40,2,FALSE))</f>
        <v>PEWVN</v>
      </c>
      <c r="AM1191" s="122" t="str">
        <f>IF(ISNA(VLOOKUP(G1191,[1]Sheet!$K$2:$L$159,2,FALSE))," ",(VLOOKUP(G1191,[1]Sheet!$K$2:$L$159,2,FALSE)))</f>
        <v>PLSVN-HIF</v>
      </c>
      <c r="AN1191" s="122" t="str">
        <f>IF(ISNA(VLOOKUP(I1191&amp;C1191,[1]Sheet!$D$2:$E$228,2,FALSE))," ",VLOOKUP(I1191&amp;C1191,[1]Sheet!$D$2:$E$228,2,FALSE))</f>
        <v>Gary, Aota (PEW), Adachi (PAC)</v>
      </c>
      <c r="AO1191" s="122" t="str">
        <f>+I1191&amp;C1191</f>
        <v>PANVIETNAM</v>
      </c>
      <c r="AP1191" s="122" t="str">
        <f>C1191&amp;D1191&amp;E1191&amp;G1191&amp;I1191&amp;O1191</f>
        <v>VIETNAM3120018051811PANMAR</v>
      </c>
      <c r="AQ1191" s="122" t="str">
        <f>B1191&amp;D1191&amp;N1191</f>
        <v xml:space="preserve">SOUTH EAST ASIA31200LF </v>
      </c>
      <c r="AR1191" s="123" t="str">
        <f>+D1191&amp;J1191</f>
        <v>31200SE</v>
      </c>
      <c r="AS1191" s="124" t="str">
        <f t="shared" si="169"/>
        <v/>
      </c>
      <c r="AT1191" s="125" t="str">
        <f t="shared" si="170"/>
        <v>F-308NHTBPKBV</v>
      </c>
      <c r="AU1191" s="125" t="str">
        <f>IF(NOT(AT1191=""),VLOOKUP(AT1191,[1]PSI_Category!A:B,2,0),"")</f>
        <v>L/F</v>
      </c>
      <c r="AV1191" s="125" t="s">
        <v>1778</v>
      </c>
      <c r="AW1191" s="125" t="s">
        <v>1887</v>
      </c>
      <c r="AX1191" s="125" t="s">
        <v>1887</v>
      </c>
    </row>
    <row r="1192" spans="1:50" s="103" customFormat="1" ht="11.4" customHeight="1" x14ac:dyDescent="0.3">
      <c r="B1192" s="104" t="s">
        <v>1866</v>
      </c>
      <c r="C1192" s="105" t="s">
        <v>2018</v>
      </c>
      <c r="D1192" s="106">
        <v>31200</v>
      </c>
      <c r="E1192" s="107">
        <v>1805</v>
      </c>
      <c r="F1192" s="105" t="s">
        <v>2019</v>
      </c>
      <c r="G1192" s="107">
        <v>1811</v>
      </c>
      <c r="H1192" s="105" t="s">
        <v>2020</v>
      </c>
      <c r="I1192" s="105" t="s">
        <v>298</v>
      </c>
      <c r="J1192" s="107" t="s">
        <v>293</v>
      </c>
      <c r="K1192" s="105">
        <v>92011834</v>
      </c>
      <c r="L1192" s="105" t="s">
        <v>2965</v>
      </c>
      <c r="M1192" s="105" t="s">
        <v>2959</v>
      </c>
      <c r="N1192" s="105" t="s">
        <v>1782</v>
      </c>
      <c r="O1192" s="108" t="s">
        <v>160</v>
      </c>
      <c r="P1192" s="109" t="s">
        <v>1872</v>
      </c>
      <c r="Q1192" s="110"/>
      <c r="R1192" s="110"/>
      <c r="S1192" s="110"/>
      <c r="T1192" s="110"/>
      <c r="U1192" s="111"/>
      <c r="V1192" s="111"/>
      <c r="W1192" s="112"/>
      <c r="X1192" s="113"/>
      <c r="Y1192" s="114" t="s">
        <v>285</v>
      </c>
      <c r="Z1192" s="115">
        <v>23.54</v>
      </c>
      <c r="AA1192" s="116">
        <v>10</v>
      </c>
      <c r="AB1192" s="117">
        <f t="shared" si="162"/>
        <v>235.39999999999998</v>
      </c>
      <c r="AC1192" s="117">
        <f t="shared" si="163"/>
        <v>1.8411811</v>
      </c>
      <c r="AD1192" s="118"/>
      <c r="AE1192" s="117">
        <f t="shared" si="164"/>
        <v>0</v>
      </c>
      <c r="AF1192" s="117">
        <f t="shared" si="165"/>
        <v>0</v>
      </c>
      <c r="AG1192" s="119">
        <f t="shared" si="166"/>
        <v>10</v>
      </c>
      <c r="AH1192" s="120">
        <f t="shared" si="167"/>
        <v>235.39999999999998</v>
      </c>
      <c r="AI1192" s="121">
        <f t="shared" si="168"/>
        <v>1.8411811</v>
      </c>
      <c r="AJ1192" s="122" t="str">
        <f>+C1192</f>
        <v>VIETNAM</v>
      </c>
      <c r="AK1192" s="122" t="str">
        <f>IF(ISNA(VLOOKUP(postponeList!D1192,[1]Sheet!$A$2:$B$12,2,FALSE))," ",(VLOOKUP(postponeList!D1192,[1]Sheet!$A$2:$B$12,2,FALSE)))</f>
        <v>PMMA</v>
      </c>
      <c r="AL1192" s="122" t="str">
        <f>IF(ISNA(VLOOKUP(E1192,[1]Sheet!$G$2:$H$40,2,FALSE))," ",VLOOKUP(E1192,[1]Sheet!$G$2:$H$40,2,FALSE))</f>
        <v>PEWVN</v>
      </c>
      <c r="AM1192" s="122" t="str">
        <f>IF(ISNA(VLOOKUP(G1192,[1]Sheet!$K$2:$L$159,2,FALSE))," ",(VLOOKUP(G1192,[1]Sheet!$K$2:$L$159,2,FALSE)))</f>
        <v>PLSVN-HIF</v>
      </c>
      <c r="AN1192" s="122" t="str">
        <f>IF(ISNA(VLOOKUP(I1192&amp;C1192,[1]Sheet!$D$2:$E$228,2,FALSE))," ",VLOOKUP(I1192&amp;C1192,[1]Sheet!$D$2:$E$228,2,FALSE))</f>
        <v>Gary, Aota (PEW), Adachi (PAC)</v>
      </c>
      <c r="AO1192" s="122" t="str">
        <f>+I1192&amp;C1192</f>
        <v>PANVIETNAM</v>
      </c>
      <c r="AP1192" s="122" t="str">
        <f>C1192&amp;D1192&amp;E1192&amp;G1192&amp;I1192&amp;O1192</f>
        <v>VIETNAM3120018051811PANMAR</v>
      </c>
      <c r="AQ1192" s="122" t="str">
        <f>B1192&amp;D1192&amp;N1192</f>
        <v xml:space="preserve">SOUTH EAST ASIA31200DF </v>
      </c>
      <c r="AR1192" s="123" t="str">
        <f>+D1192&amp;J1192</f>
        <v>31200SE</v>
      </c>
      <c r="AS1192" s="124" t="str">
        <f t="shared" si="169"/>
        <v/>
      </c>
      <c r="AT1192" s="125" t="str">
        <f t="shared" si="170"/>
        <v>F-400CNBCKBV</v>
      </c>
      <c r="AU1192" s="125" t="str">
        <f>IF(NOT(AT1192=""),VLOOKUP(AT1192,[1]PSI_Category!A:B,2,0),"")</f>
        <v>D/F</v>
      </c>
      <c r="AV1192" s="125" t="s">
        <v>1778</v>
      </c>
      <c r="AW1192" s="125" t="s">
        <v>1783</v>
      </c>
      <c r="AX1192" s="125" t="s">
        <v>1783</v>
      </c>
    </row>
    <row r="1193" spans="1:50" s="133" customFormat="1" ht="11.4" customHeight="1" x14ac:dyDescent="0.3">
      <c r="A1193" s="103"/>
      <c r="B1193" s="104" t="s">
        <v>1866</v>
      </c>
      <c r="C1193" s="105" t="s">
        <v>2018</v>
      </c>
      <c r="D1193" s="105">
        <v>31200</v>
      </c>
      <c r="E1193" s="107">
        <v>1805</v>
      </c>
      <c r="F1193" s="105" t="s">
        <v>2019</v>
      </c>
      <c r="G1193" s="107">
        <v>1811</v>
      </c>
      <c r="H1193" s="105" t="s">
        <v>2020</v>
      </c>
      <c r="I1193" s="105" t="s">
        <v>298</v>
      </c>
      <c r="J1193" s="107" t="s">
        <v>293</v>
      </c>
      <c r="K1193" s="105">
        <v>92011834</v>
      </c>
      <c r="L1193" s="105" t="s">
        <v>2965</v>
      </c>
      <c r="M1193" s="105" t="s">
        <v>2030</v>
      </c>
      <c r="N1193" s="105" t="s">
        <v>1886</v>
      </c>
      <c r="O1193" s="108" t="s">
        <v>160</v>
      </c>
      <c r="P1193" s="109" t="s">
        <v>1872</v>
      </c>
      <c r="Q1193" s="110">
        <v>45374</v>
      </c>
      <c r="R1193" s="110"/>
      <c r="S1193" s="110">
        <v>45377</v>
      </c>
      <c r="T1193" s="110"/>
      <c r="U1193" s="111" t="s">
        <v>2023</v>
      </c>
      <c r="V1193" s="111" t="s">
        <v>2103</v>
      </c>
      <c r="W1193" s="112"/>
      <c r="X1193" s="113"/>
      <c r="Y1193" s="114" t="s">
        <v>285</v>
      </c>
      <c r="Z1193" s="115">
        <v>66</v>
      </c>
      <c r="AA1193" s="116">
        <v>20</v>
      </c>
      <c r="AB1193" s="117">
        <f t="shared" si="162"/>
        <v>1320</v>
      </c>
      <c r="AC1193" s="117">
        <f t="shared" si="163"/>
        <v>10.324380000000001</v>
      </c>
      <c r="AD1193" s="118">
        <v>20</v>
      </c>
      <c r="AE1193" s="117">
        <f t="shared" si="164"/>
        <v>1320</v>
      </c>
      <c r="AF1193" s="117">
        <f t="shared" si="165"/>
        <v>10.324380000000001</v>
      </c>
      <c r="AG1193" s="119">
        <f t="shared" si="166"/>
        <v>0</v>
      </c>
      <c r="AH1193" s="120">
        <f t="shared" si="167"/>
        <v>0</v>
      </c>
      <c r="AI1193" s="121">
        <f t="shared" si="168"/>
        <v>0</v>
      </c>
      <c r="AJ1193" s="122" t="str">
        <f>+C1193</f>
        <v>VIETNAM</v>
      </c>
      <c r="AK1193" s="122" t="str">
        <f>IF(ISNA(VLOOKUP(postponeList!D1193,[1]Sheet!$A$2:$B$12,2,FALSE))," ",(VLOOKUP(postponeList!D1193,[1]Sheet!$A$2:$B$12,2,FALSE)))</f>
        <v>PMMA</v>
      </c>
      <c r="AL1193" s="122" t="str">
        <f>IF(ISNA(VLOOKUP(E1193,[1]Sheet!$G$2:$H$40,2,FALSE))," ",VLOOKUP(E1193,[1]Sheet!$G$2:$H$40,2,FALSE))</f>
        <v>PEWVN</v>
      </c>
      <c r="AM1193" s="122" t="str">
        <f>IF(ISNA(VLOOKUP(G1193,[1]Sheet!$K$2:$L$159,2,FALSE))," ",(VLOOKUP(G1193,[1]Sheet!$K$2:$L$159,2,FALSE)))</f>
        <v>PLSVN-HIF</v>
      </c>
      <c r="AN1193" s="122" t="str">
        <f>IF(ISNA(VLOOKUP(I1193&amp;C1193,[1]Sheet!$D$2:$E$228,2,FALSE))," ",VLOOKUP(I1193&amp;C1193,[1]Sheet!$D$2:$E$228,2,FALSE))</f>
        <v>Gary, Aota (PEW), Adachi (PAC)</v>
      </c>
      <c r="AO1193" s="122" t="str">
        <f>+I1193&amp;C1193</f>
        <v>PANVIETNAM</v>
      </c>
      <c r="AP1193" s="122" t="str">
        <f>C1193&amp;D1193&amp;E1193&amp;G1193&amp;I1193&amp;O1193</f>
        <v>VIETNAM3120018051811PANMAR</v>
      </c>
      <c r="AQ1193" s="122" t="str">
        <f>B1193&amp;D1193&amp;N1193</f>
        <v xml:space="preserve">SOUTH EAST ASIA31200LF </v>
      </c>
      <c r="AR1193" s="123" t="str">
        <f>+D1193&amp;J1193</f>
        <v>31200SE</v>
      </c>
      <c r="AS1193" s="124" t="str">
        <f t="shared" si="169"/>
        <v>Ves</v>
      </c>
      <c r="AT1193" s="125" t="str">
        <f t="shared" si="170"/>
        <v>F-409KNBAKBV</v>
      </c>
      <c r="AU1193" s="125" t="str">
        <f>IF(NOT(AT1193=""),VLOOKUP(AT1193,[1]PSI_Category!A:B,2,0),"")</f>
        <v>L/F</v>
      </c>
      <c r="AV1193" s="125" t="s">
        <v>1778</v>
      </c>
      <c r="AW1193" s="125" t="s">
        <v>1887</v>
      </c>
      <c r="AX1193" s="125" t="s">
        <v>1887</v>
      </c>
    </row>
    <row r="1194" spans="1:50" s="103" customFormat="1" ht="11.4" customHeight="1" x14ac:dyDescent="0.3">
      <c r="B1194" s="104" t="s">
        <v>1866</v>
      </c>
      <c r="C1194" s="105" t="s">
        <v>2018</v>
      </c>
      <c r="D1194" s="106">
        <v>31200</v>
      </c>
      <c r="E1194" s="107">
        <v>1805</v>
      </c>
      <c r="F1194" s="105" t="s">
        <v>2019</v>
      </c>
      <c r="G1194" s="107">
        <v>1811</v>
      </c>
      <c r="H1194" s="105" t="s">
        <v>2020</v>
      </c>
      <c r="I1194" s="105" t="s">
        <v>298</v>
      </c>
      <c r="J1194" s="107" t="s">
        <v>293</v>
      </c>
      <c r="K1194" s="105">
        <v>92011834</v>
      </c>
      <c r="L1194" s="105" t="s">
        <v>2965</v>
      </c>
      <c r="M1194" s="105" t="s">
        <v>2960</v>
      </c>
      <c r="N1194" s="105" t="s">
        <v>1886</v>
      </c>
      <c r="O1194" s="108" t="s">
        <v>160</v>
      </c>
      <c r="P1194" s="109" t="s">
        <v>1872</v>
      </c>
      <c r="Q1194" s="110">
        <v>45374</v>
      </c>
      <c r="R1194" s="110"/>
      <c r="S1194" s="110">
        <v>45377</v>
      </c>
      <c r="T1194" s="110"/>
      <c r="U1194" s="111" t="s">
        <v>2023</v>
      </c>
      <c r="V1194" s="111" t="s">
        <v>2103</v>
      </c>
      <c r="W1194" s="112"/>
      <c r="X1194" s="113"/>
      <c r="Y1194" s="114" t="s">
        <v>285</v>
      </c>
      <c r="Z1194" s="115">
        <v>66</v>
      </c>
      <c r="AA1194" s="116">
        <v>20</v>
      </c>
      <c r="AB1194" s="117">
        <f t="shared" si="162"/>
        <v>1320</v>
      </c>
      <c r="AC1194" s="117">
        <f t="shared" si="163"/>
        <v>10.324380000000001</v>
      </c>
      <c r="AD1194" s="118">
        <v>20</v>
      </c>
      <c r="AE1194" s="117">
        <f t="shared" si="164"/>
        <v>1320</v>
      </c>
      <c r="AF1194" s="117">
        <f t="shared" si="165"/>
        <v>10.324380000000001</v>
      </c>
      <c r="AG1194" s="119">
        <f t="shared" si="166"/>
        <v>0</v>
      </c>
      <c r="AH1194" s="120">
        <f t="shared" si="167"/>
        <v>0</v>
      </c>
      <c r="AI1194" s="121">
        <f t="shared" si="168"/>
        <v>0</v>
      </c>
      <c r="AJ1194" s="122" t="str">
        <f>+C1194</f>
        <v>VIETNAM</v>
      </c>
      <c r="AK1194" s="122" t="str">
        <f>IF(ISNA(VLOOKUP(postponeList!D1194,[1]Sheet!$A$2:$B$12,2,FALSE))," ",(VLOOKUP(postponeList!D1194,[1]Sheet!$A$2:$B$12,2,FALSE)))</f>
        <v>PMMA</v>
      </c>
      <c r="AL1194" s="122" t="str">
        <f>IF(ISNA(VLOOKUP(E1194,[1]Sheet!$G$2:$H$40,2,FALSE))," ",VLOOKUP(E1194,[1]Sheet!$G$2:$H$40,2,FALSE))</f>
        <v>PEWVN</v>
      </c>
      <c r="AM1194" s="122" t="str">
        <f>IF(ISNA(VLOOKUP(G1194,[1]Sheet!$K$2:$L$159,2,FALSE))," ",(VLOOKUP(G1194,[1]Sheet!$K$2:$L$159,2,FALSE)))</f>
        <v>PLSVN-HIF</v>
      </c>
      <c r="AN1194" s="122" t="str">
        <f>IF(ISNA(VLOOKUP(I1194&amp;C1194,[1]Sheet!$D$2:$E$228,2,FALSE))," ",VLOOKUP(I1194&amp;C1194,[1]Sheet!$D$2:$E$228,2,FALSE))</f>
        <v>Gary, Aota (PEW), Adachi (PAC)</v>
      </c>
      <c r="AO1194" s="122" t="str">
        <f>+I1194&amp;C1194</f>
        <v>PANVIETNAM</v>
      </c>
      <c r="AP1194" s="122" t="str">
        <f>C1194&amp;D1194&amp;E1194&amp;G1194&amp;I1194&amp;O1194</f>
        <v>VIETNAM3120018051811PANMAR</v>
      </c>
      <c r="AQ1194" s="122" t="str">
        <f>B1194&amp;D1194&amp;N1194</f>
        <v xml:space="preserve">SOUTH EAST ASIA31200LF </v>
      </c>
      <c r="AR1194" s="123" t="str">
        <f>+D1194&amp;J1194</f>
        <v>31200SE</v>
      </c>
      <c r="AS1194" s="124" t="str">
        <f t="shared" si="169"/>
        <v>Ves</v>
      </c>
      <c r="AT1194" s="125" t="str">
        <f t="shared" si="170"/>
        <v>F-409KNBCKBV</v>
      </c>
      <c r="AU1194" s="125" t="str">
        <f>IF(NOT(AT1194=""),VLOOKUP(AT1194,[1]PSI_Category!A:B,2,0),"")</f>
        <v>L/F</v>
      </c>
      <c r="AV1194" s="125" t="s">
        <v>1778</v>
      </c>
      <c r="AW1194" s="125" t="s">
        <v>1887</v>
      </c>
      <c r="AX1194" s="125" t="s">
        <v>1887</v>
      </c>
    </row>
    <row r="1195" spans="1:50" s="103" customFormat="1" ht="11.4" customHeight="1" x14ac:dyDescent="0.3">
      <c r="B1195" s="104" t="s">
        <v>1866</v>
      </c>
      <c r="C1195" s="105" t="s">
        <v>2018</v>
      </c>
      <c r="D1195" s="106">
        <v>31200</v>
      </c>
      <c r="E1195" s="107">
        <v>1805</v>
      </c>
      <c r="F1195" s="105" t="s">
        <v>2019</v>
      </c>
      <c r="G1195" s="107">
        <v>1811</v>
      </c>
      <c r="H1195" s="105" t="s">
        <v>2020</v>
      </c>
      <c r="I1195" s="105" t="s">
        <v>298</v>
      </c>
      <c r="J1195" s="107" t="s">
        <v>293</v>
      </c>
      <c r="K1195" s="105">
        <v>92011834</v>
      </c>
      <c r="L1195" s="105" t="s">
        <v>2965</v>
      </c>
      <c r="M1195" s="105" t="s">
        <v>2951</v>
      </c>
      <c r="N1195" s="105" t="s">
        <v>1886</v>
      </c>
      <c r="O1195" s="108" t="s">
        <v>160</v>
      </c>
      <c r="P1195" s="109" t="s">
        <v>1872</v>
      </c>
      <c r="Q1195" s="110">
        <v>45374</v>
      </c>
      <c r="R1195" s="110"/>
      <c r="S1195" s="110">
        <v>45377</v>
      </c>
      <c r="T1195" s="110"/>
      <c r="U1195" s="111" t="s">
        <v>2023</v>
      </c>
      <c r="V1195" s="111" t="s">
        <v>2103</v>
      </c>
      <c r="W1195" s="112"/>
      <c r="X1195" s="113"/>
      <c r="Y1195" s="114" t="s">
        <v>285</v>
      </c>
      <c r="Z1195" s="115">
        <v>66</v>
      </c>
      <c r="AA1195" s="116">
        <v>10</v>
      </c>
      <c r="AB1195" s="117">
        <f t="shared" si="162"/>
        <v>660</v>
      </c>
      <c r="AC1195" s="117">
        <f t="shared" si="163"/>
        <v>5.1621900000000007</v>
      </c>
      <c r="AD1195" s="118">
        <v>10</v>
      </c>
      <c r="AE1195" s="117">
        <f t="shared" si="164"/>
        <v>660</v>
      </c>
      <c r="AF1195" s="117">
        <f t="shared" si="165"/>
        <v>5.1621900000000007</v>
      </c>
      <c r="AG1195" s="119">
        <f t="shared" si="166"/>
        <v>0</v>
      </c>
      <c r="AH1195" s="120">
        <f t="shared" si="167"/>
        <v>0</v>
      </c>
      <c r="AI1195" s="121">
        <f t="shared" si="168"/>
        <v>0</v>
      </c>
      <c r="AJ1195" s="122" t="str">
        <f>+C1195</f>
        <v>VIETNAM</v>
      </c>
      <c r="AK1195" s="122" t="str">
        <f>IF(ISNA(VLOOKUP(postponeList!D1195,[1]Sheet!$A$2:$B$12,2,FALSE))," ",(VLOOKUP(postponeList!D1195,[1]Sheet!$A$2:$B$12,2,FALSE)))</f>
        <v>PMMA</v>
      </c>
      <c r="AL1195" s="122" t="str">
        <f>IF(ISNA(VLOOKUP(E1195,[1]Sheet!$G$2:$H$40,2,FALSE))," ",VLOOKUP(E1195,[1]Sheet!$G$2:$H$40,2,FALSE))</f>
        <v>PEWVN</v>
      </c>
      <c r="AM1195" s="122" t="str">
        <f>IF(ISNA(VLOOKUP(G1195,[1]Sheet!$K$2:$L$159,2,FALSE))," ",(VLOOKUP(G1195,[1]Sheet!$K$2:$L$159,2,FALSE)))</f>
        <v>PLSVN-HIF</v>
      </c>
      <c r="AN1195" s="122" t="str">
        <f>IF(ISNA(VLOOKUP(I1195&amp;C1195,[1]Sheet!$D$2:$E$228,2,FALSE))," ",VLOOKUP(I1195&amp;C1195,[1]Sheet!$D$2:$E$228,2,FALSE))</f>
        <v>Gary, Aota (PEW), Adachi (PAC)</v>
      </c>
      <c r="AO1195" s="122" t="str">
        <f>+I1195&amp;C1195</f>
        <v>PANVIETNAM</v>
      </c>
      <c r="AP1195" s="122" t="str">
        <f>C1195&amp;D1195&amp;E1195&amp;G1195&amp;I1195&amp;O1195</f>
        <v>VIETNAM3120018051811PANMAR</v>
      </c>
      <c r="AQ1195" s="122" t="str">
        <f>B1195&amp;D1195&amp;N1195</f>
        <v xml:space="preserve">SOUTH EAST ASIA31200LF </v>
      </c>
      <c r="AR1195" s="123" t="str">
        <f>+D1195&amp;J1195</f>
        <v>31200SE</v>
      </c>
      <c r="AS1195" s="124" t="str">
        <f t="shared" si="169"/>
        <v>Ves</v>
      </c>
      <c r="AT1195" s="125" t="str">
        <f t="shared" si="170"/>
        <v>F-409KNBRKBV</v>
      </c>
      <c r="AU1195" s="125" t="str">
        <f>IF(NOT(AT1195=""),VLOOKUP(AT1195,[1]PSI_Category!A:B,2,0),"")</f>
        <v>L/F</v>
      </c>
      <c r="AV1195" s="125" t="s">
        <v>1778</v>
      </c>
      <c r="AW1195" s="125" t="s">
        <v>1887</v>
      </c>
      <c r="AX1195" s="125" t="s">
        <v>1887</v>
      </c>
    </row>
    <row r="1196" spans="1:50" s="133" customFormat="1" ht="11.4" customHeight="1" x14ac:dyDescent="0.3">
      <c r="A1196" s="103"/>
      <c r="B1196" s="104" t="s">
        <v>1866</v>
      </c>
      <c r="C1196" s="105" t="s">
        <v>2018</v>
      </c>
      <c r="D1196" s="106">
        <v>31200</v>
      </c>
      <c r="E1196" s="107">
        <v>1805</v>
      </c>
      <c r="F1196" s="105" t="s">
        <v>2019</v>
      </c>
      <c r="G1196" s="107">
        <v>1811</v>
      </c>
      <c r="H1196" s="105" t="s">
        <v>2020</v>
      </c>
      <c r="I1196" s="105" t="s">
        <v>298</v>
      </c>
      <c r="J1196" s="107" t="s">
        <v>293</v>
      </c>
      <c r="K1196" s="105">
        <v>92011834</v>
      </c>
      <c r="L1196" s="105" t="s">
        <v>2965</v>
      </c>
      <c r="M1196" s="105" t="s">
        <v>2031</v>
      </c>
      <c r="N1196" s="105" t="s">
        <v>1789</v>
      </c>
      <c r="O1196" s="108" t="s">
        <v>160</v>
      </c>
      <c r="P1196" s="109" t="s">
        <v>1872</v>
      </c>
      <c r="Q1196" s="110"/>
      <c r="R1196" s="110"/>
      <c r="S1196" s="110"/>
      <c r="T1196" s="110"/>
      <c r="U1196" s="111"/>
      <c r="V1196" s="111"/>
      <c r="W1196" s="112"/>
      <c r="X1196" s="113"/>
      <c r="Y1196" s="114" t="s">
        <v>285</v>
      </c>
      <c r="Z1196" s="115">
        <v>45.76</v>
      </c>
      <c r="AA1196" s="116">
        <v>50</v>
      </c>
      <c r="AB1196" s="117">
        <f t="shared" si="162"/>
        <v>2288</v>
      </c>
      <c r="AC1196" s="117">
        <f t="shared" si="163"/>
        <v>17.895592000000001</v>
      </c>
      <c r="AD1196" s="118"/>
      <c r="AE1196" s="117">
        <f t="shared" si="164"/>
        <v>0</v>
      </c>
      <c r="AF1196" s="117">
        <f t="shared" si="165"/>
        <v>0</v>
      </c>
      <c r="AG1196" s="119">
        <f t="shared" si="166"/>
        <v>50</v>
      </c>
      <c r="AH1196" s="120">
        <f t="shared" si="167"/>
        <v>2288</v>
      </c>
      <c r="AI1196" s="121">
        <f t="shared" si="168"/>
        <v>17.895592000000001</v>
      </c>
      <c r="AJ1196" s="122" t="str">
        <f>+C1196</f>
        <v>VIETNAM</v>
      </c>
      <c r="AK1196" s="122" t="str">
        <f>IF(ISNA(VLOOKUP(postponeList!D1196,[1]Sheet!$A$2:$B$12,2,FALSE))," ",(VLOOKUP(postponeList!D1196,[1]Sheet!$A$2:$B$12,2,FALSE)))</f>
        <v>PMMA</v>
      </c>
      <c r="AL1196" s="122" t="str">
        <f>IF(ISNA(VLOOKUP(E1196,[1]Sheet!$G$2:$H$40,2,FALSE))," ",VLOOKUP(E1196,[1]Sheet!$G$2:$H$40,2,FALSE))</f>
        <v>PEWVN</v>
      </c>
      <c r="AM1196" s="122" t="str">
        <f>IF(ISNA(VLOOKUP(G1196,[1]Sheet!$K$2:$L$159,2,FALSE))," ",(VLOOKUP(G1196,[1]Sheet!$K$2:$L$159,2,FALSE)))</f>
        <v>PLSVN-HIF</v>
      </c>
      <c r="AN1196" s="122" t="str">
        <f>IF(ISNA(VLOOKUP(I1196&amp;C1196,[1]Sheet!$D$2:$E$228,2,FALSE))," ",VLOOKUP(I1196&amp;C1196,[1]Sheet!$D$2:$E$228,2,FALSE))</f>
        <v>Gary, Aota (PEW), Adachi (PAC)</v>
      </c>
      <c r="AO1196" s="122" t="str">
        <f>+I1196&amp;C1196</f>
        <v>PANVIETNAM</v>
      </c>
      <c r="AP1196" s="122" t="str">
        <f>C1196&amp;D1196&amp;E1196&amp;G1196&amp;I1196&amp;O1196</f>
        <v>VIETNAM3120018051811PANMAR</v>
      </c>
      <c r="AQ1196" s="122" t="str">
        <f>B1196&amp;D1196&amp;N1196</f>
        <v xml:space="preserve">SOUTH EAST ASIA31200WF </v>
      </c>
      <c r="AR1196" s="123" t="str">
        <f>+D1196&amp;J1196</f>
        <v>31200SE</v>
      </c>
      <c r="AS1196" s="124" t="str">
        <f t="shared" si="169"/>
        <v/>
      </c>
      <c r="AT1196" s="125" t="str">
        <f t="shared" si="170"/>
        <v>F-409MNBAKBV</v>
      </c>
      <c r="AU1196" s="125" t="str">
        <f>IF(NOT(AT1196=""),VLOOKUP(AT1196,[1]PSI_Category!A:B,2,0),"")</f>
        <v>W/F</v>
      </c>
      <c r="AV1196" s="125" t="s">
        <v>1778</v>
      </c>
      <c r="AW1196" s="125" t="s">
        <v>1790</v>
      </c>
      <c r="AX1196" s="125" t="s">
        <v>1790</v>
      </c>
    </row>
    <row r="1197" spans="1:50" s="103" customFormat="1" ht="11.4" customHeight="1" x14ac:dyDescent="0.3">
      <c r="B1197" s="104" t="s">
        <v>1866</v>
      </c>
      <c r="C1197" s="105" t="s">
        <v>2018</v>
      </c>
      <c r="D1197" s="106">
        <v>31200</v>
      </c>
      <c r="E1197" s="107">
        <v>1805</v>
      </c>
      <c r="F1197" s="105" t="s">
        <v>2019</v>
      </c>
      <c r="G1197" s="107">
        <v>1811</v>
      </c>
      <c r="H1197" s="105" t="s">
        <v>2020</v>
      </c>
      <c r="I1197" s="105" t="s">
        <v>298</v>
      </c>
      <c r="J1197" s="107" t="s">
        <v>293</v>
      </c>
      <c r="K1197" s="105">
        <v>92011834</v>
      </c>
      <c r="L1197" s="105" t="s">
        <v>2965</v>
      </c>
      <c r="M1197" s="105" t="s">
        <v>2944</v>
      </c>
      <c r="N1197" s="105" t="s">
        <v>1776</v>
      </c>
      <c r="O1197" s="108" t="s">
        <v>160</v>
      </c>
      <c r="P1197" s="109" t="s">
        <v>1872</v>
      </c>
      <c r="Q1197" s="110"/>
      <c r="R1197" s="110"/>
      <c r="S1197" s="110"/>
      <c r="T1197" s="110"/>
      <c r="U1197" s="111"/>
      <c r="V1197" s="111"/>
      <c r="W1197" s="112"/>
      <c r="X1197" s="113"/>
      <c r="Y1197" s="114" t="s">
        <v>285</v>
      </c>
      <c r="Z1197" s="115">
        <v>52.2</v>
      </c>
      <c r="AA1197" s="116">
        <v>15</v>
      </c>
      <c r="AB1197" s="117">
        <f t="shared" si="162"/>
        <v>783</v>
      </c>
      <c r="AC1197" s="117">
        <f t="shared" si="163"/>
        <v>6.1242345000000009</v>
      </c>
      <c r="AD1197" s="118"/>
      <c r="AE1197" s="117">
        <f t="shared" si="164"/>
        <v>0</v>
      </c>
      <c r="AF1197" s="117">
        <f t="shared" si="165"/>
        <v>0</v>
      </c>
      <c r="AG1197" s="119">
        <f t="shared" si="166"/>
        <v>15</v>
      </c>
      <c r="AH1197" s="120">
        <f t="shared" si="167"/>
        <v>783</v>
      </c>
      <c r="AI1197" s="121">
        <f t="shared" si="168"/>
        <v>6.1242345000000009</v>
      </c>
      <c r="AJ1197" s="122" t="str">
        <f>+C1197</f>
        <v>VIETNAM</v>
      </c>
      <c r="AK1197" s="122" t="str">
        <f>IF(ISNA(VLOOKUP(postponeList!D1197,[1]Sheet!$A$2:$B$12,2,FALSE))," ",(VLOOKUP(postponeList!D1197,[1]Sheet!$A$2:$B$12,2,FALSE)))</f>
        <v>PMMA</v>
      </c>
      <c r="AL1197" s="122" t="str">
        <f>IF(ISNA(VLOOKUP(E1197,[1]Sheet!$G$2:$H$40,2,FALSE))," ",VLOOKUP(E1197,[1]Sheet!$G$2:$H$40,2,FALSE))</f>
        <v>PEWVN</v>
      </c>
      <c r="AM1197" s="122" t="str">
        <f>IF(ISNA(VLOOKUP(G1197,[1]Sheet!$K$2:$L$159,2,FALSE))," ",(VLOOKUP(G1197,[1]Sheet!$K$2:$L$159,2,FALSE)))</f>
        <v>PLSVN-HIF</v>
      </c>
      <c r="AN1197" s="122" t="str">
        <f>IF(ISNA(VLOOKUP(I1197&amp;C1197,[1]Sheet!$D$2:$E$228,2,FALSE))," ",VLOOKUP(I1197&amp;C1197,[1]Sheet!$D$2:$E$228,2,FALSE))</f>
        <v>Gary, Aota (PEW), Adachi (PAC)</v>
      </c>
      <c r="AO1197" s="122" t="str">
        <f>+I1197&amp;C1197</f>
        <v>PANVIETNAM</v>
      </c>
      <c r="AP1197" s="122" t="str">
        <f>C1197&amp;D1197&amp;E1197&amp;G1197&amp;I1197&amp;O1197</f>
        <v>VIETNAM3120018051811PANMAR</v>
      </c>
      <c r="AQ1197" s="122" t="str">
        <f>B1197&amp;D1197&amp;N1197</f>
        <v xml:space="preserve">SOUTH EAST ASIA31200AF </v>
      </c>
      <c r="AR1197" s="123" t="str">
        <f>+D1197&amp;J1197</f>
        <v>31200SE</v>
      </c>
      <c r="AS1197" s="124" t="str">
        <f t="shared" si="169"/>
        <v/>
      </c>
      <c r="AT1197" s="125" t="str">
        <f t="shared" si="170"/>
        <v>F-409QNBAKKV</v>
      </c>
      <c r="AU1197" s="125" t="str">
        <f>IF(NOT(AT1197=""),VLOOKUP(AT1197,[1]PSI_Category!A:B,2,0),"")</f>
        <v>A/F</v>
      </c>
      <c r="AV1197" s="125" t="s">
        <v>1778</v>
      </c>
      <c r="AW1197" s="125" t="s">
        <v>1779</v>
      </c>
      <c r="AX1197" s="125" t="s">
        <v>1779</v>
      </c>
    </row>
    <row r="1198" spans="1:50" s="133" customFormat="1" ht="11.4" customHeight="1" x14ac:dyDescent="0.3">
      <c r="A1198" s="103"/>
      <c r="B1198" s="104" t="s">
        <v>1866</v>
      </c>
      <c r="C1198" s="105" t="s">
        <v>2018</v>
      </c>
      <c r="D1198" s="106">
        <v>31200</v>
      </c>
      <c r="E1198" s="107">
        <v>1805</v>
      </c>
      <c r="F1198" s="105" t="s">
        <v>2019</v>
      </c>
      <c r="G1198" s="107">
        <v>1811</v>
      </c>
      <c r="H1198" s="105" t="s">
        <v>2020</v>
      </c>
      <c r="I1198" s="105" t="s">
        <v>298</v>
      </c>
      <c r="J1198" s="107" t="s">
        <v>293</v>
      </c>
      <c r="K1198" s="105">
        <v>92011834</v>
      </c>
      <c r="L1198" s="105" t="s">
        <v>2965</v>
      </c>
      <c r="M1198" s="105" t="s">
        <v>2954</v>
      </c>
      <c r="N1198" s="105" t="s">
        <v>1799</v>
      </c>
      <c r="O1198" s="108" t="s">
        <v>160</v>
      </c>
      <c r="P1198" s="109" t="s">
        <v>1872</v>
      </c>
      <c r="Q1198" s="110">
        <v>45374</v>
      </c>
      <c r="R1198" s="110"/>
      <c r="S1198" s="110">
        <v>45377</v>
      </c>
      <c r="T1198" s="110"/>
      <c r="U1198" s="111" t="s">
        <v>2023</v>
      </c>
      <c r="V1198" s="111" t="s">
        <v>2103</v>
      </c>
      <c r="W1198" s="112"/>
      <c r="X1198" s="113"/>
      <c r="Y1198" s="114" t="s">
        <v>285</v>
      </c>
      <c r="Z1198" s="115">
        <v>175.72</v>
      </c>
      <c r="AA1198" s="116">
        <v>5</v>
      </c>
      <c r="AB1198" s="117">
        <f t="shared" si="162"/>
        <v>878.6</v>
      </c>
      <c r="AC1198" s="117">
        <f t="shared" si="163"/>
        <v>6.8719698999999999</v>
      </c>
      <c r="AD1198" s="118">
        <v>5</v>
      </c>
      <c r="AE1198" s="117">
        <f t="shared" si="164"/>
        <v>878.6</v>
      </c>
      <c r="AF1198" s="117">
        <f t="shared" si="165"/>
        <v>6.8719698999999999</v>
      </c>
      <c r="AG1198" s="119">
        <f t="shared" si="166"/>
        <v>0</v>
      </c>
      <c r="AH1198" s="120">
        <f t="shared" si="167"/>
        <v>0</v>
      </c>
      <c r="AI1198" s="121">
        <f t="shared" si="168"/>
        <v>0</v>
      </c>
      <c r="AJ1198" s="122" t="str">
        <f>+C1198</f>
        <v>VIETNAM</v>
      </c>
      <c r="AK1198" s="122" t="str">
        <f>IF(ISNA(VLOOKUP(postponeList!D1198,[1]Sheet!$A$2:$B$12,2,FALSE))," ",(VLOOKUP(postponeList!D1198,[1]Sheet!$A$2:$B$12,2,FALSE)))</f>
        <v>PMMA</v>
      </c>
      <c r="AL1198" s="122" t="str">
        <f>IF(ISNA(VLOOKUP(E1198,[1]Sheet!$G$2:$H$40,2,FALSE))," ",VLOOKUP(E1198,[1]Sheet!$G$2:$H$40,2,FALSE))</f>
        <v>PEWVN</v>
      </c>
      <c r="AM1198" s="122" t="str">
        <f>IF(ISNA(VLOOKUP(G1198,[1]Sheet!$K$2:$L$159,2,FALSE))," ",(VLOOKUP(G1198,[1]Sheet!$K$2:$L$159,2,FALSE)))</f>
        <v>PLSVN-HIF</v>
      </c>
      <c r="AN1198" s="122" t="str">
        <f>IF(ISNA(VLOOKUP(I1198&amp;C1198,[1]Sheet!$D$2:$E$228,2,FALSE))," ",VLOOKUP(I1198&amp;C1198,[1]Sheet!$D$2:$E$228,2,FALSE))</f>
        <v>Gary, Aota (PEW), Adachi (PAC)</v>
      </c>
      <c r="AO1198" s="122" t="str">
        <f>+I1198&amp;C1198</f>
        <v>PANVIETNAM</v>
      </c>
      <c r="AP1198" s="122" t="str">
        <f>C1198&amp;D1198&amp;E1198&amp;G1198&amp;I1198&amp;O1198</f>
        <v>VIETNAM3120018051811PANMAR</v>
      </c>
      <c r="AQ1198" s="122" t="str">
        <f>B1198&amp;D1198&amp;N1198</f>
        <v xml:space="preserve">SOUTH EAST ASIA31200CF </v>
      </c>
      <c r="AR1198" s="123" t="str">
        <f>+D1198&amp;J1198</f>
        <v>31200SE</v>
      </c>
      <c r="AS1198" s="124" t="str">
        <f t="shared" si="169"/>
        <v>Ves</v>
      </c>
      <c r="AT1198" s="125" t="str">
        <f t="shared" si="170"/>
        <v>F-48DGLTBKVV</v>
      </c>
      <c r="AU1198" s="125" t="str">
        <f>IF(NOT(AT1198=""),VLOOKUP(AT1198,[1]PSI_Category!A:B,2,0),"")</f>
        <v>C/F</v>
      </c>
      <c r="AV1198" s="125" t="s">
        <v>1800</v>
      </c>
      <c r="AW1198" s="125" t="s">
        <v>1800</v>
      </c>
      <c r="AX1198" s="125" t="s">
        <v>1800</v>
      </c>
    </row>
    <row r="1199" spans="1:50" s="133" customFormat="1" ht="11.4" customHeight="1" x14ac:dyDescent="0.3">
      <c r="A1199" s="103"/>
      <c r="B1199" s="104" t="s">
        <v>1866</v>
      </c>
      <c r="C1199" s="105" t="s">
        <v>2018</v>
      </c>
      <c r="D1199" s="106">
        <v>31200</v>
      </c>
      <c r="E1199" s="107">
        <v>1805</v>
      </c>
      <c r="F1199" s="105" t="s">
        <v>2019</v>
      </c>
      <c r="G1199" s="107">
        <v>1811</v>
      </c>
      <c r="H1199" s="105" t="s">
        <v>2020</v>
      </c>
      <c r="I1199" s="105" t="s">
        <v>298</v>
      </c>
      <c r="J1199" s="107" t="s">
        <v>293</v>
      </c>
      <c r="K1199" s="105">
        <v>92011834</v>
      </c>
      <c r="L1199" s="105" t="s">
        <v>2965</v>
      </c>
      <c r="M1199" s="105" t="s">
        <v>2946</v>
      </c>
      <c r="N1199" s="105" t="s">
        <v>1789</v>
      </c>
      <c r="O1199" s="108" t="s">
        <v>160</v>
      </c>
      <c r="P1199" s="109" t="s">
        <v>1872</v>
      </c>
      <c r="Q1199" s="110"/>
      <c r="R1199" s="110"/>
      <c r="S1199" s="110"/>
      <c r="T1199" s="110"/>
      <c r="U1199" s="111"/>
      <c r="V1199" s="111"/>
      <c r="W1199" s="112"/>
      <c r="X1199" s="113"/>
      <c r="Y1199" s="114" t="s">
        <v>285</v>
      </c>
      <c r="Z1199" s="115">
        <v>75.41</v>
      </c>
      <c r="AA1199" s="116">
        <v>3</v>
      </c>
      <c r="AB1199" s="117">
        <f t="shared" si="162"/>
        <v>226.23</v>
      </c>
      <c r="AC1199" s="117">
        <f t="shared" si="163"/>
        <v>1.7694579450000001</v>
      </c>
      <c r="AD1199" s="118"/>
      <c r="AE1199" s="117">
        <f t="shared" si="164"/>
        <v>0</v>
      </c>
      <c r="AF1199" s="117">
        <f t="shared" si="165"/>
        <v>0</v>
      </c>
      <c r="AG1199" s="119">
        <f t="shared" si="166"/>
        <v>3</v>
      </c>
      <c r="AH1199" s="120">
        <f t="shared" si="167"/>
        <v>226.23</v>
      </c>
      <c r="AI1199" s="121">
        <f t="shared" si="168"/>
        <v>1.7694579450000001</v>
      </c>
      <c r="AJ1199" s="122" t="str">
        <f>+C1199</f>
        <v>VIETNAM</v>
      </c>
      <c r="AK1199" s="122" t="str">
        <f>IF(ISNA(VLOOKUP(postponeList!D1199,[1]Sheet!$A$2:$B$12,2,FALSE))," ",(VLOOKUP(postponeList!D1199,[1]Sheet!$A$2:$B$12,2,FALSE)))</f>
        <v>PMMA</v>
      </c>
      <c r="AL1199" s="122" t="str">
        <f>IF(ISNA(VLOOKUP(E1199,[1]Sheet!$G$2:$H$40,2,FALSE))," ",VLOOKUP(E1199,[1]Sheet!$G$2:$H$40,2,FALSE))</f>
        <v>PEWVN</v>
      </c>
      <c r="AM1199" s="122" t="str">
        <f>IF(ISNA(VLOOKUP(G1199,[1]Sheet!$K$2:$L$159,2,FALSE))," ",(VLOOKUP(G1199,[1]Sheet!$K$2:$L$159,2,FALSE)))</f>
        <v>PLSVN-HIF</v>
      </c>
      <c r="AN1199" s="122" t="str">
        <f>IF(ISNA(VLOOKUP(I1199&amp;C1199,[1]Sheet!$D$2:$E$228,2,FALSE))," ",VLOOKUP(I1199&amp;C1199,[1]Sheet!$D$2:$E$228,2,FALSE))</f>
        <v>Gary, Aota (PEW), Adachi (PAC)</v>
      </c>
      <c r="AO1199" s="122" t="str">
        <f>+I1199&amp;C1199</f>
        <v>PANVIETNAM</v>
      </c>
      <c r="AP1199" s="122" t="str">
        <f>C1199&amp;D1199&amp;E1199&amp;G1199&amp;I1199&amp;O1199</f>
        <v>VIETNAM3120018051811PANMAR</v>
      </c>
      <c r="AQ1199" s="122" t="str">
        <f>B1199&amp;D1199&amp;N1199</f>
        <v xml:space="preserve">SOUTH EAST ASIA31200WF </v>
      </c>
      <c r="AR1199" s="123" t="str">
        <f>+D1199&amp;J1199</f>
        <v>31200SE</v>
      </c>
      <c r="AS1199" s="124" t="str">
        <f t="shared" si="169"/>
        <v/>
      </c>
      <c r="AT1199" s="125" t="str">
        <f t="shared" si="170"/>
        <v>F-50YUZNBKKBV</v>
      </c>
      <c r="AU1199" s="125" t="str">
        <f>IF(NOT(AT1199=""),VLOOKUP(AT1199,[1]PSI_Category!A:B,2,0),"")</f>
        <v>W/F</v>
      </c>
      <c r="AV1199" s="125" t="s">
        <v>1778</v>
      </c>
      <c r="AW1199" s="125" t="s">
        <v>1790</v>
      </c>
      <c r="AX1199" s="125" t="s">
        <v>1790</v>
      </c>
    </row>
    <row r="1200" spans="1:50" s="133" customFormat="1" ht="11.4" customHeight="1" x14ac:dyDescent="0.3">
      <c r="A1200" s="103"/>
      <c r="B1200" s="104" t="s">
        <v>1866</v>
      </c>
      <c r="C1200" s="105" t="s">
        <v>2018</v>
      </c>
      <c r="D1200" s="106">
        <v>31200</v>
      </c>
      <c r="E1200" s="107">
        <v>1805</v>
      </c>
      <c r="F1200" s="105" t="s">
        <v>2019</v>
      </c>
      <c r="G1200" s="107">
        <v>1811</v>
      </c>
      <c r="H1200" s="105" t="s">
        <v>2020</v>
      </c>
      <c r="I1200" s="105" t="s">
        <v>298</v>
      </c>
      <c r="J1200" s="107" t="s">
        <v>293</v>
      </c>
      <c r="K1200" s="105">
        <v>92011834</v>
      </c>
      <c r="L1200" s="105" t="s">
        <v>2965</v>
      </c>
      <c r="M1200" s="105" t="s">
        <v>2022</v>
      </c>
      <c r="N1200" s="105" t="s">
        <v>1799</v>
      </c>
      <c r="O1200" s="108" t="s">
        <v>160</v>
      </c>
      <c r="P1200" s="109" t="s">
        <v>1872</v>
      </c>
      <c r="Q1200" s="110">
        <v>45374</v>
      </c>
      <c r="R1200" s="110"/>
      <c r="S1200" s="110">
        <v>45377</v>
      </c>
      <c r="T1200" s="110"/>
      <c r="U1200" s="111" t="s">
        <v>2023</v>
      </c>
      <c r="V1200" s="111" t="s">
        <v>2103</v>
      </c>
      <c r="W1200" s="112"/>
      <c r="X1200" s="113"/>
      <c r="Y1200" s="114" t="s">
        <v>285</v>
      </c>
      <c r="Z1200" s="115">
        <v>210.06</v>
      </c>
      <c r="AA1200" s="116">
        <v>5</v>
      </c>
      <c r="AB1200" s="117">
        <f t="shared" si="162"/>
        <v>1050.3</v>
      </c>
      <c r="AC1200" s="117">
        <f t="shared" si="163"/>
        <v>8.2149214500000003</v>
      </c>
      <c r="AD1200" s="118">
        <v>5</v>
      </c>
      <c r="AE1200" s="117">
        <f t="shared" si="164"/>
        <v>1050.3</v>
      </c>
      <c r="AF1200" s="117">
        <f t="shared" si="165"/>
        <v>8.2149214500000003</v>
      </c>
      <c r="AG1200" s="119">
        <f t="shared" si="166"/>
        <v>0</v>
      </c>
      <c r="AH1200" s="120">
        <f t="shared" si="167"/>
        <v>0</v>
      </c>
      <c r="AI1200" s="121">
        <f t="shared" si="168"/>
        <v>0</v>
      </c>
      <c r="AJ1200" s="122" t="str">
        <f>+C1200</f>
        <v>VIETNAM</v>
      </c>
      <c r="AK1200" s="122" t="str">
        <f>IF(ISNA(VLOOKUP(postponeList!D1200,[1]Sheet!$A$2:$B$12,2,FALSE))," ",(VLOOKUP(postponeList!D1200,[1]Sheet!$A$2:$B$12,2,FALSE)))</f>
        <v>PMMA</v>
      </c>
      <c r="AL1200" s="122" t="str">
        <f>IF(ISNA(VLOOKUP(E1200,[1]Sheet!$G$2:$H$40,2,FALSE))," ",VLOOKUP(E1200,[1]Sheet!$G$2:$H$40,2,FALSE))</f>
        <v>PEWVN</v>
      </c>
      <c r="AM1200" s="122" t="str">
        <f>IF(ISNA(VLOOKUP(G1200,[1]Sheet!$K$2:$L$159,2,FALSE))," ",(VLOOKUP(G1200,[1]Sheet!$K$2:$L$159,2,FALSE)))</f>
        <v>PLSVN-HIF</v>
      </c>
      <c r="AN1200" s="122" t="str">
        <f>IF(ISNA(VLOOKUP(I1200&amp;C1200,[1]Sheet!$D$2:$E$228,2,FALSE))," ",VLOOKUP(I1200&amp;C1200,[1]Sheet!$D$2:$E$228,2,FALSE))</f>
        <v>Gary, Aota (PEW), Adachi (PAC)</v>
      </c>
      <c r="AO1200" s="122" t="str">
        <f>+I1200&amp;C1200</f>
        <v>PANVIETNAM</v>
      </c>
      <c r="AP1200" s="122" t="str">
        <f>C1200&amp;D1200&amp;E1200&amp;G1200&amp;I1200&amp;O1200</f>
        <v>VIETNAM3120018051811PANMAR</v>
      </c>
      <c r="AQ1200" s="122" t="str">
        <f>B1200&amp;D1200&amp;N1200</f>
        <v xml:space="preserve">SOUTH EAST ASIA31200CF </v>
      </c>
      <c r="AR1200" s="123" t="str">
        <f>+D1200&amp;J1200</f>
        <v>31200SE</v>
      </c>
      <c r="AS1200" s="124" t="str">
        <f t="shared" si="169"/>
        <v>Ves</v>
      </c>
      <c r="AT1200" s="125" t="str">
        <f t="shared" si="170"/>
        <v>F-60DGNTBKVV</v>
      </c>
      <c r="AU1200" s="125" t="str">
        <f>IF(NOT(AT1200=""),VLOOKUP(AT1200,[1]PSI_Category!A:B,2,0),"")</f>
        <v>C/F</v>
      </c>
      <c r="AV1200" s="125" t="s">
        <v>1800</v>
      </c>
      <c r="AW1200" s="125" t="s">
        <v>1800</v>
      </c>
      <c r="AX1200" s="125" t="s">
        <v>1800</v>
      </c>
    </row>
    <row r="1201" spans="1:50" s="133" customFormat="1" ht="11.4" customHeight="1" x14ac:dyDescent="0.3">
      <c r="A1201" s="103"/>
      <c r="B1201" s="104" t="s">
        <v>1866</v>
      </c>
      <c r="C1201" s="105" t="s">
        <v>2018</v>
      </c>
      <c r="D1201" s="106">
        <v>31200</v>
      </c>
      <c r="E1201" s="107">
        <v>1805</v>
      </c>
      <c r="F1201" s="105" t="s">
        <v>2019</v>
      </c>
      <c r="G1201" s="107">
        <v>1811</v>
      </c>
      <c r="H1201" s="105" t="s">
        <v>2020</v>
      </c>
      <c r="I1201" s="105" t="s">
        <v>298</v>
      </c>
      <c r="J1201" s="107" t="s">
        <v>293</v>
      </c>
      <c r="K1201" s="105">
        <v>92011834</v>
      </c>
      <c r="L1201" s="105" t="s">
        <v>2965</v>
      </c>
      <c r="M1201" s="105" t="s">
        <v>2026</v>
      </c>
      <c r="N1201" s="105" t="s">
        <v>1799</v>
      </c>
      <c r="O1201" s="108" t="s">
        <v>160</v>
      </c>
      <c r="P1201" s="109" t="s">
        <v>1872</v>
      </c>
      <c r="Q1201" s="110">
        <v>45374</v>
      </c>
      <c r="R1201" s="110"/>
      <c r="S1201" s="110">
        <v>45377</v>
      </c>
      <c r="T1201" s="110"/>
      <c r="U1201" s="111" t="s">
        <v>2023</v>
      </c>
      <c r="V1201" s="111" t="s">
        <v>2103</v>
      </c>
      <c r="W1201" s="112"/>
      <c r="X1201" s="113"/>
      <c r="Y1201" s="114" t="s">
        <v>285</v>
      </c>
      <c r="Z1201" s="115">
        <v>163.58000000000001</v>
      </c>
      <c r="AA1201" s="116">
        <v>20</v>
      </c>
      <c r="AB1201" s="117">
        <f t="shared" si="162"/>
        <v>3271.6000000000004</v>
      </c>
      <c r="AC1201" s="117">
        <f t="shared" si="163"/>
        <v>25.588819400000006</v>
      </c>
      <c r="AD1201" s="118">
        <v>20</v>
      </c>
      <c r="AE1201" s="117">
        <f t="shared" si="164"/>
        <v>3271.6000000000004</v>
      </c>
      <c r="AF1201" s="117">
        <f t="shared" si="165"/>
        <v>25.588819400000006</v>
      </c>
      <c r="AG1201" s="119">
        <f t="shared" si="166"/>
        <v>0</v>
      </c>
      <c r="AH1201" s="120">
        <f t="shared" si="167"/>
        <v>0</v>
      </c>
      <c r="AI1201" s="121">
        <f t="shared" si="168"/>
        <v>0</v>
      </c>
      <c r="AJ1201" s="122" t="str">
        <f>+C1201</f>
        <v>VIETNAM</v>
      </c>
      <c r="AK1201" s="122" t="str">
        <f>IF(ISNA(VLOOKUP(postponeList!D1201,[1]Sheet!$A$2:$B$12,2,FALSE))," ",(VLOOKUP(postponeList!D1201,[1]Sheet!$A$2:$B$12,2,FALSE)))</f>
        <v>PMMA</v>
      </c>
      <c r="AL1201" s="122" t="str">
        <f>IF(ISNA(VLOOKUP(E1201,[1]Sheet!$G$2:$H$40,2,FALSE))," ",VLOOKUP(E1201,[1]Sheet!$G$2:$H$40,2,FALSE))</f>
        <v>PEWVN</v>
      </c>
      <c r="AM1201" s="122" t="str">
        <f>IF(ISNA(VLOOKUP(G1201,[1]Sheet!$K$2:$L$159,2,FALSE))," ",(VLOOKUP(G1201,[1]Sheet!$K$2:$L$159,2,FALSE)))</f>
        <v>PLSVN-HIF</v>
      </c>
      <c r="AN1201" s="122" t="str">
        <f>IF(ISNA(VLOOKUP(I1201&amp;C1201,[1]Sheet!$D$2:$E$228,2,FALSE))," ",VLOOKUP(I1201&amp;C1201,[1]Sheet!$D$2:$E$228,2,FALSE))</f>
        <v>Gary, Aota (PEW), Adachi (PAC)</v>
      </c>
      <c r="AO1201" s="122" t="str">
        <f>+I1201&amp;C1201</f>
        <v>PANVIETNAM</v>
      </c>
      <c r="AP1201" s="122" t="str">
        <f>C1201&amp;D1201&amp;E1201&amp;G1201&amp;I1201&amp;O1201</f>
        <v>VIETNAM3120018051811PANMAR</v>
      </c>
      <c r="AQ1201" s="122" t="str">
        <f>B1201&amp;D1201&amp;N1201</f>
        <v xml:space="preserve">SOUTH EAST ASIA31200CF </v>
      </c>
      <c r="AR1201" s="123" t="str">
        <f>+D1201&amp;J1201</f>
        <v>31200SE</v>
      </c>
      <c r="AS1201" s="124" t="str">
        <f t="shared" si="169"/>
        <v>Ves</v>
      </c>
      <c r="AT1201" s="125" t="str">
        <f t="shared" si="170"/>
        <v>F-60DHNTBKVV</v>
      </c>
      <c r="AU1201" s="125" t="str">
        <f>IF(NOT(AT1201=""),VLOOKUP(AT1201,[1]PSI_Category!A:B,2,0),"")</f>
        <v>C/F</v>
      </c>
      <c r="AV1201" s="125" t="s">
        <v>1800</v>
      </c>
      <c r="AW1201" s="125" t="s">
        <v>1800</v>
      </c>
      <c r="AX1201" s="125" t="s">
        <v>1800</v>
      </c>
    </row>
    <row r="1202" spans="1:50" s="133" customFormat="1" ht="11.4" customHeight="1" x14ac:dyDescent="0.3">
      <c r="A1202" s="103"/>
      <c r="B1202" s="104" t="s">
        <v>1866</v>
      </c>
      <c r="C1202" s="105" t="s">
        <v>2018</v>
      </c>
      <c r="D1202" s="106">
        <v>31200</v>
      </c>
      <c r="E1202" s="107">
        <v>1805</v>
      </c>
      <c r="F1202" s="105" t="s">
        <v>2019</v>
      </c>
      <c r="G1202" s="107">
        <v>1811</v>
      </c>
      <c r="H1202" s="105" t="s">
        <v>2020</v>
      </c>
      <c r="I1202" s="105" t="s">
        <v>298</v>
      </c>
      <c r="J1202" s="107" t="s">
        <v>293</v>
      </c>
      <c r="K1202" s="105">
        <v>92011834</v>
      </c>
      <c r="L1202" s="105" t="s">
        <v>2965</v>
      </c>
      <c r="M1202" s="105" t="s">
        <v>2034</v>
      </c>
      <c r="N1202" s="105" t="s">
        <v>1799</v>
      </c>
      <c r="O1202" s="108" t="s">
        <v>160</v>
      </c>
      <c r="P1202" s="109" t="s">
        <v>1872</v>
      </c>
      <c r="Q1202" s="110"/>
      <c r="R1202" s="110"/>
      <c r="S1202" s="110"/>
      <c r="T1202" s="110"/>
      <c r="U1202" s="111"/>
      <c r="V1202" s="111"/>
      <c r="W1202" s="112"/>
      <c r="X1202" s="113"/>
      <c r="Y1202" s="114" t="s">
        <v>285</v>
      </c>
      <c r="Z1202" s="115">
        <v>25.95</v>
      </c>
      <c r="AA1202" s="116">
        <v>5</v>
      </c>
      <c r="AB1202" s="117">
        <f t="shared" si="162"/>
        <v>129.75</v>
      </c>
      <c r="AC1202" s="117">
        <f t="shared" si="163"/>
        <v>1.014839625</v>
      </c>
      <c r="AD1202" s="118"/>
      <c r="AE1202" s="117">
        <f t="shared" si="164"/>
        <v>0</v>
      </c>
      <c r="AF1202" s="117">
        <f t="shared" si="165"/>
        <v>0</v>
      </c>
      <c r="AG1202" s="119">
        <f t="shared" si="166"/>
        <v>5</v>
      </c>
      <c r="AH1202" s="120">
        <f t="shared" si="167"/>
        <v>129.75</v>
      </c>
      <c r="AI1202" s="121">
        <f t="shared" si="168"/>
        <v>1.014839625</v>
      </c>
      <c r="AJ1202" s="122" t="str">
        <f>+C1202</f>
        <v>VIETNAM</v>
      </c>
      <c r="AK1202" s="122" t="str">
        <f>IF(ISNA(VLOOKUP(postponeList!D1202,[1]Sheet!$A$2:$B$12,2,FALSE))," ",(VLOOKUP(postponeList!D1202,[1]Sheet!$A$2:$B$12,2,FALSE)))</f>
        <v>PMMA</v>
      </c>
      <c r="AL1202" s="122" t="str">
        <f>IF(ISNA(VLOOKUP(E1202,[1]Sheet!$G$2:$H$40,2,FALSE))," ",VLOOKUP(E1202,[1]Sheet!$G$2:$H$40,2,FALSE))</f>
        <v>PEWVN</v>
      </c>
      <c r="AM1202" s="122" t="str">
        <f>IF(ISNA(VLOOKUP(G1202,[1]Sheet!$K$2:$L$159,2,FALSE))," ",(VLOOKUP(G1202,[1]Sheet!$K$2:$L$159,2,FALSE)))</f>
        <v>PLSVN-HIF</v>
      </c>
      <c r="AN1202" s="122" t="str">
        <f>IF(ISNA(VLOOKUP(I1202&amp;C1202,[1]Sheet!$D$2:$E$228,2,FALSE))," ",VLOOKUP(I1202&amp;C1202,[1]Sheet!$D$2:$E$228,2,FALSE))</f>
        <v>Gary, Aota (PEW), Adachi (PAC)</v>
      </c>
      <c r="AO1202" s="122" t="str">
        <f>+I1202&amp;C1202</f>
        <v>PANVIETNAM</v>
      </c>
      <c r="AP1202" s="122" t="str">
        <f>C1202&amp;D1202&amp;E1202&amp;G1202&amp;I1202&amp;O1202</f>
        <v>VIETNAM3120018051811PANMAR</v>
      </c>
      <c r="AQ1202" s="122" t="str">
        <f>B1202&amp;D1202&amp;N1202</f>
        <v xml:space="preserve">SOUTH EAST ASIA31200CF </v>
      </c>
      <c r="AR1202" s="123" t="str">
        <f>+D1202&amp;J1202</f>
        <v>31200SE</v>
      </c>
      <c r="AS1202" s="124" t="str">
        <f t="shared" si="169"/>
        <v/>
      </c>
      <c r="AT1202" s="125" t="str">
        <f t="shared" si="170"/>
        <v>F-60MZ2TBKAVV</v>
      </c>
      <c r="AU1202" s="125" t="str">
        <f>IF(NOT(AT1202=""),VLOOKUP(AT1202,[1]PSI_Category!A:B,2,0),"")</f>
        <v>C/F</v>
      </c>
      <c r="AV1202" s="125" t="s">
        <v>1800</v>
      </c>
      <c r="AW1202" s="125" t="s">
        <v>1800</v>
      </c>
      <c r="AX1202" s="125" t="s">
        <v>1800</v>
      </c>
    </row>
    <row r="1203" spans="1:50" s="103" customFormat="1" ht="11.4" customHeight="1" x14ac:dyDescent="0.3">
      <c r="B1203" s="104" t="s">
        <v>1866</v>
      </c>
      <c r="C1203" s="105" t="s">
        <v>2018</v>
      </c>
      <c r="D1203" s="106">
        <v>31200</v>
      </c>
      <c r="E1203" s="107">
        <v>1805</v>
      </c>
      <c r="F1203" s="105" t="s">
        <v>2019</v>
      </c>
      <c r="G1203" s="107">
        <v>1811</v>
      </c>
      <c r="H1203" s="105" t="s">
        <v>2020</v>
      </c>
      <c r="I1203" s="105" t="s">
        <v>298</v>
      </c>
      <c r="J1203" s="107" t="s">
        <v>293</v>
      </c>
      <c r="K1203" s="105">
        <v>92011834</v>
      </c>
      <c r="L1203" s="105" t="s">
        <v>2965</v>
      </c>
      <c r="M1203" s="105" t="s">
        <v>2956</v>
      </c>
      <c r="N1203" s="105" t="s">
        <v>1799</v>
      </c>
      <c r="O1203" s="108" t="s">
        <v>160</v>
      </c>
      <c r="P1203" s="109" t="s">
        <v>1872</v>
      </c>
      <c r="Q1203" s="110"/>
      <c r="R1203" s="110"/>
      <c r="S1203" s="110"/>
      <c r="T1203" s="110"/>
      <c r="U1203" s="111"/>
      <c r="V1203" s="111"/>
      <c r="W1203" s="112"/>
      <c r="X1203" s="113"/>
      <c r="Y1203" s="114" t="s">
        <v>285</v>
      </c>
      <c r="Z1203" s="115">
        <v>25.95</v>
      </c>
      <c r="AA1203" s="116">
        <v>10</v>
      </c>
      <c r="AB1203" s="117">
        <f t="shared" si="162"/>
        <v>259.5</v>
      </c>
      <c r="AC1203" s="117">
        <f t="shared" si="163"/>
        <v>2.02967925</v>
      </c>
      <c r="AD1203" s="118"/>
      <c r="AE1203" s="117">
        <f t="shared" si="164"/>
        <v>0</v>
      </c>
      <c r="AF1203" s="117">
        <f t="shared" si="165"/>
        <v>0</v>
      </c>
      <c r="AG1203" s="119">
        <f t="shared" si="166"/>
        <v>10</v>
      </c>
      <c r="AH1203" s="120">
        <f t="shared" si="167"/>
        <v>259.5</v>
      </c>
      <c r="AI1203" s="121">
        <f t="shared" si="168"/>
        <v>2.02967925</v>
      </c>
      <c r="AJ1203" s="122" t="str">
        <f>+C1203</f>
        <v>VIETNAM</v>
      </c>
      <c r="AK1203" s="122" t="str">
        <f>IF(ISNA(VLOOKUP(postponeList!D1203,[1]Sheet!$A$2:$B$12,2,FALSE))," ",(VLOOKUP(postponeList!D1203,[1]Sheet!$A$2:$B$12,2,FALSE)))</f>
        <v>PMMA</v>
      </c>
      <c r="AL1203" s="122" t="str">
        <f>IF(ISNA(VLOOKUP(E1203,[1]Sheet!$G$2:$H$40,2,FALSE))," ",VLOOKUP(E1203,[1]Sheet!$G$2:$H$40,2,FALSE))</f>
        <v>PEWVN</v>
      </c>
      <c r="AM1203" s="122" t="str">
        <f>IF(ISNA(VLOOKUP(G1203,[1]Sheet!$K$2:$L$159,2,FALSE))," ",(VLOOKUP(G1203,[1]Sheet!$K$2:$L$159,2,FALSE)))</f>
        <v>PLSVN-HIF</v>
      </c>
      <c r="AN1203" s="122" t="str">
        <f>IF(ISNA(VLOOKUP(I1203&amp;C1203,[1]Sheet!$D$2:$E$228,2,FALSE))," ",VLOOKUP(I1203&amp;C1203,[1]Sheet!$D$2:$E$228,2,FALSE))</f>
        <v>Gary, Aota (PEW), Adachi (PAC)</v>
      </c>
      <c r="AO1203" s="122" t="str">
        <f>+I1203&amp;C1203</f>
        <v>PANVIETNAM</v>
      </c>
      <c r="AP1203" s="122" t="str">
        <f>C1203&amp;D1203&amp;E1203&amp;G1203&amp;I1203&amp;O1203</f>
        <v>VIETNAM3120018051811PANMAR</v>
      </c>
      <c r="AQ1203" s="122" t="str">
        <f>B1203&amp;D1203&amp;N1203</f>
        <v xml:space="preserve">SOUTH EAST ASIA31200CF </v>
      </c>
      <c r="AR1203" s="123" t="str">
        <f>+D1203&amp;J1203</f>
        <v>31200SE</v>
      </c>
      <c r="AS1203" s="124" t="str">
        <f t="shared" si="169"/>
        <v/>
      </c>
      <c r="AT1203" s="125" t="str">
        <f t="shared" si="170"/>
        <v>F-60MZ2TBKBVV</v>
      </c>
      <c r="AU1203" s="125" t="str">
        <f>IF(NOT(AT1203=""),VLOOKUP(AT1203,[1]PSI_Category!A:B,2,0),"")</f>
        <v>C/F</v>
      </c>
      <c r="AV1203" s="125" t="s">
        <v>1800</v>
      </c>
      <c r="AW1203" s="125" t="s">
        <v>1800</v>
      </c>
      <c r="AX1203" s="125" t="s">
        <v>1800</v>
      </c>
    </row>
    <row r="1204" spans="1:50" s="103" customFormat="1" ht="11.4" customHeight="1" x14ac:dyDescent="0.3">
      <c r="B1204" s="104" t="s">
        <v>1866</v>
      </c>
      <c r="C1204" s="105" t="s">
        <v>2018</v>
      </c>
      <c r="D1204" s="106">
        <v>31200</v>
      </c>
      <c r="E1204" s="107">
        <v>1805</v>
      </c>
      <c r="F1204" s="105" t="s">
        <v>2019</v>
      </c>
      <c r="G1204" s="107">
        <v>1811</v>
      </c>
      <c r="H1204" s="105" t="s">
        <v>2020</v>
      </c>
      <c r="I1204" s="105" t="s">
        <v>298</v>
      </c>
      <c r="J1204" s="107" t="s">
        <v>293</v>
      </c>
      <c r="K1204" s="105">
        <v>92011835</v>
      </c>
      <c r="L1204" s="105" t="s">
        <v>2966</v>
      </c>
      <c r="M1204" s="105" t="s">
        <v>2941</v>
      </c>
      <c r="N1204" s="105" t="s">
        <v>1886</v>
      </c>
      <c r="O1204" s="108" t="s">
        <v>160</v>
      </c>
      <c r="P1204" s="109" t="s">
        <v>1872</v>
      </c>
      <c r="Q1204" s="110"/>
      <c r="R1204" s="110"/>
      <c r="S1204" s="110"/>
      <c r="T1204" s="110"/>
      <c r="U1204" s="111"/>
      <c r="V1204" s="111"/>
      <c r="W1204" s="112"/>
      <c r="X1204" s="113"/>
      <c r="Y1204" s="114" t="s">
        <v>285</v>
      </c>
      <c r="Z1204" s="115">
        <v>62.18</v>
      </c>
      <c r="AA1204" s="116">
        <v>30</v>
      </c>
      <c r="AB1204" s="117">
        <f t="shared" si="162"/>
        <v>1865.4</v>
      </c>
      <c r="AC1204" s="117">
        <f t="shared" si="163"/>
        <v>14.590226100000002</v>
      </c>
      <c r="AD1204" s="118"/>
      <c r="AE1204" s="117">
        <f t="shared" si="164"/>
        <v>0</v>
      </c>
      <c r="AF1204" s="117">
        <f t="shared" si="165"/>
        <v>0</v>
      </c>
      <c r="AG1204" s="119">
        <f t="shared" si="166"/>
        <v>30</v>
      </c>
      <c r="AH1204" s="120">
        <f t="shared" si="167"/>
        <v>1865.4</v>
      </c>
      <c r="AI1204" s="121">
        <f t="shared" si="168"/>
        <v>14.590226100000002</v>
      </c>
      <c r="AJ1204" s="122" t="str">
        <f>+C1204</f>
        <v>VIETNAM</v>
      </c>
      <c r="AK1204" s="122" t="str">
        <f>IF(ISNA(VLOOKUP(postponeList!D1204,[1]Sheet!$A$2:$B$12,2,FALSE))," ",(VLOOKUP(postponeList!D1204,[1]Sheet!$A$2:$B$12,2,FALSE)))</f>
        <v>PMMA</v>
      </c>
      <c r="AL1204" s="122" t="str">
        <f>IF(ISNA(VLOOKUP(E1204,[1]Sheet!$G$2:$H$40,2,FALSE))," ",VLOOKUP(E1204,[1]Sheet!$G$2:$H$40,2,FALSE))</f>
        <v>PEWVN</v>
      </c>
      <c r="AM1204" s="122" t="str">
        <f>IF(ISNA(VLOOKUP(G1204,[1]Sheet!$K$2:$L$159,2,FALSE))," ",(VLOOKUP(G1204,[1]Sheet!$K$2:$L$159,2,FALSE)))</f>
        <v>PLSVN-HIF</v>
      </c>
      <c r="AN1204" s="122" t="str">
        <f>IF(ISNA(VLOOKUP(I1204&amp;C1204,[1]Sheet!$D$2:$E$228,2,FALSE))," ",VLOOKUP(I1204&amp;C1204,[1]Sheet!$D$2:$E$228,2,FALSE))</f>
        <v>Gary, Aota (PEW), Adachi (PAC)</v>
      </c>
      <c r="AO1204" s="122" t="str">
        <f>+I1204&amp;C1204</f>
        <v>PANVIETNAM</v>
      </c>
      <c r="AP1204" s="122" t="str">
        <f>C1204&amp;D1204&amp;E1204&amp;G1204&amp;I1204&amp;O1204</f>
        <v>VIETNAM3120018051811PANMAR</v>
      </c>
      <c r="AQ1204" s="122" t="str">
        <f>B1204&amp;D1204&amp;N1204</f>
        <v xml:space="preserve">SOUTH EAST ASIA31200LF </v>
      </c>
      <c r="AR1204" s="123" t="str">
        <f>+D1204&amp;J1204</f>
        <v>31200SE</v>
      </c>
      <c r="AS1204" s="124" t="str">
        <f t="shared" si="169"/>
        <v/>
      </c>
      <c r="AT1204" s="125" t="str">
        <f t="shared" si="170"/>
        <v>F-308NHTBBKBV</v>
      </c>
      <c r="AU1204" s="125" t="str">
        <f>IF(NOT(AT1204=""),VLOOKUP(AT1204,[1]PSI_Category!A:B,2,0),"")</f>
        <v>L/F</v>
      </c>
      <c r="AV1204" s="125" t="s">
        <v>1778</v>
      </c>
      <c r="AW1204" s="125" t="s">
        <v>1887</v>
      </c>
      <c r="AX1204" s="125" t="s">
        <v>1887</v>
      </c>
    </row>
    <row r="1205" spans="1:50" s="103" customFormat="1" ht="11.4" customHeight="1" x14ac:dyDescent="0.3">
      <c r="B1205" s="104" t="s">
        <v>1866</v>
      </c>
      <c r="C1205" s="105" t="s">
        <v>2018</v>
      </c>
      <c r="D1205" s="106">
        <v>31200</v>
      </c>
      <c r="E1205" s="107">
        <v>1805</v>
      </c>
      <c r="F1205" s="105" t="s">
        <v>2019</v>
      </c>
      <c r="G1205" s="107">
        <v>1811</v>
      </c>
      <c r="H1205" s="105" t="s">
        <v>2020</v>
      </c>
      <c r="I1205" s="105" t="s">
        <v>298</v>
      </c>
      <c r="J1205" s="107" t="s">
        <v>293</v>
      </c>
      <c r="K1205" s="105">
        <v>92011835</v>
      </c>
      <c r="L1205" s="105" t="s">
        <v>2966</v>
      </c>
      <c r="M1205" s="105" t="s">
        <v>2942</v>
      </c>
      <c r="N1205" s="105" t="s">
        <v>1886</v>
      </c>
      <c r="O1205" s="108" t="s">
        <v>160</v>
      </c>
      <c r="P1205" s="109" t="s">
        <v>1872</v>
      </c>
      <c r="Q1205" s="110"/>
      <c r="R1205" s="110"/>
      <c r="S1205" s="110"/>
      <c r="T1205" s="110"/>
      <c r="U1205" s="111"/>
      <c r="V1205" s="111"/>
      <c r="W1205" s="112"/>
      <c r="X1205" s="113"/>
      <c r="Y1205" s="114" t="s">
        <v>285</v>
      </c>
      <c r="Z1205" s="115">
        <v>62.18</v>
      </c>
      <c r="AA1205" s="116">
        <v>20</v>
      </c>
      <c r="AB1205" s="117">
        <f t="shared" si="162"/>
        <v>1243.5999999999999</v>
      </c>
      <c r="AC1205" s="117">
        <f t="shared" si="163"/>
        <v>9.7268173999999998</v>
      </c>
      <c r="AD1205" s="118"/>
      <c r="AE1205" s="117">
        <f t="shared" si="164"/>
        <v>0</v>
      </c>
      <c r="AF1205" s="117">
        <f t="shared" si="165"/>
        <v>0</v>
      </c>
      <c r="AG1205" s="119">
        <f t="shared" si="166"/>
        <v>20</v>
      </c>
      <c r="AH1205" s="120">
        <f t="shared" si="167"/>
        <v>1243.5999999999999</v>
      </c>
      <c r="AI1205" s="121">
        <f t="shared" si="168"/>
        <v>9.7268173999999998</v>
      </c>
      <c r="AJ1205" s="122" t="str">
        <f>+C1205</f>
        <v>VIETNAM</v>
      </c>
      <c r="AK1205" s="122" t="str">
        <f>IF(ISNA(VLOOKUP(postponeList!D1205,[1]Sheet!$A$2:$B$12,2,FALSE))," ",(VLOOKUP(postponeList!D1205,[1]Sheet!$A$2:$B$12,2,FALSE)))</f>
        <v>PMMA</v>
      </c>
      <c r="AL1205" s="122" t="str">
        <f>IF(ISNA(VLOOKUP(E1205,[1]Sheet!$G$2:$H$40,2,FALSE))," ",VLOOKUP(E1205,[1]Sheet!$G$2:$H$40,2,FALSE))</f>
        <v>PEWVN</v>
      </c>
      <c r="AM1205" s="122" t="str">
        <f>IF(ISNA(VLOOKUP(G1205,[1]Sheet!$K$2:$L$159,2,FALSE))," ",(VLOOKUP(G1205,[1]Sheet!$K$2:$L$159,2,FALSE)))</f>
        <v>PLSVN-HIF</v>
      </c>
      <c r="AN1205" s="122" t="str">
        <f>IF(ISNA(VLOOKUP(I1205&amp;C1205,[1]Sheet!$D$2:$E$228,2,FALSE))," ",VLOOKUP(I1205&amp;C1205,[1]Sheet!$D$2:$E$228,2,FALSE))</f>
        <v>Gary, Aota (PEW), Adachi (PAC)</v>
      </c>
      <c r="AO1205" s="122" t="str">
        <f>+I1205&amp;C1205</f>
        <v>PANVIETNAM</v>
      </c>
      <c r="AP1205" s="122" t="str">
        <f>C1205&amp;D1205&amp;E1205&amp;G1205&amp;I1205&amp;O1205</f>
        <v>VIETNAM3120018051811PANMAR</v>
      </c>
      <c r="AQ1205" s="122" t="str">
        <f>B1205&amp;D1205&amp;N1205</f>
        <v xml:space="preserve">SOUTH EAST ASIA31200LF </v>
      </c>
      <c r="AR1205" s="123" t="str">
        <f>+D1205&amp;J1205</f>
        <v>31200SE</v>
      </c>
      <c r="AS1205" s="124" t="str">
        <f t="shared" si="169"/>
        <v/>
      </c>
      <c r="AT1205" s="125" t="str">
        <f t="shared" si="170"/>
        <v>F-308NHTBPKBV</v>
      </c>
      <c r="AU1205" s="125" t="str">
        <f>IF(NOT(AT1205=""),VLOOKUP(AT1205,[1]PSI_Category!A:B,2,0),"")</f>
        <v>L/F</v>
      </c>
      <c r="AV1205" s="125" t="s">
        <v>1778</v>
      </c>
      <c r="AW1205" s="125" t="s">
        <v>1887</v>
      </c>
      <c r="AX1205" s="125" t="s">
        <v>1887</v>
      </c>
    </row>
    <row r="1206" spans="1:50" s="103" customFormat="1" ht="11.4" customHeight="1" x14ac:dyDescent="0.3">
      <c r="B1206" s="104" t="s">
        <v>1866</v>
      </c>
      <c r="C1206" s="105" t="s">
        <v>2018</v>
      </c>
      <c r="D1206" s="106">
        <v>31200</v>
      </c>
      <c r="E1206" s="107">
        <v>1805</v>
      </c>
      <c r="F1206" s="105" t="s">
        <v>2019</v>
      </c>
      <c r="G1206" s="107">
        <v>1811</v>
      </c>
      <c r="H1206" s="105" t="s">
        <v>2020</v>
      </c>
      <c r="I1206" s="105" t="s">
        <v>298</v>
      </c>
      <c r="J1206" s="107" t="s">
        <v>293</v>
      </c>
      <c r="K1206" s="105">
        <v>92011835</v>
      </c>
      <c r="L1206" s="105" t="s">
        <v>2966</v>
      </c>
      <c r="M1206" s="105" t="s">
        <v>2950</v>
      </c>
      <c r="N1206" s="105" t="s">
        <v>1782</v>
      </c>
      <c r="O1206" s="108" t="s">
        <v>160</v>
      </c>
      <c r="P1206" s="109" t="s">
        <v>1872</v>
      </c>
      <c r="Q1206" s="110"/>
      <c r="R1206" s="110"/>
      <c r="S1206" s="110"/>
      <c r="T1206" s="110"/>
      <c r="U1206" s="111"/>
      <c r="V1206" s="111"/>
      <c r="W1206" s="112"/>
      <c r="X1206" s="113"/>
      <c r="Y1206" s="114" t="s">
        <v>285</v>
      </c>
      <c r="Z1206" s="115">
        <v>23.54</v>
      </c>
      <c r="AA1206" s="116">
        <v>20</v>
      </c>
      <c r="AB1206" s="117">
        <f t="shared" si="162"/>
        <v>470.79999999999995</v>
      </c>
      <c r="AC1206" s="117">
        <f t="shared" si="163"/>
        <v>3.6823622</v>
      </c>
      <c r="AD1206" s="118"/>
      <c r="AE1206" s="117">
        <f t="shared" si="164"/>
        <v>0</v>
      </c>
      <c r="AF1206" s="117">
        <f t="shared" si="165"/>
        <v>0</v>
      </c>
      <c r="AG1206" s="119">
        <f t="shared" si="166"/>
        <v>20</v>
      </c>
      <c r="AH1206" s="120">
        <f t="shared" si="167"/>
        <v>470.79999999999995</v>
      </c>
      <c r="AI1206" s="121">
        <f t="shared" si="168"/>
        <v>3.6823622</v>
      </c>
      <c r="AJ1206" s="122" t="str">
        <f>+C1206</f>
        <v>VIETNAM</v>
      </c>
      <c r="AK1206" s="122" t="str">
        <f>IF(ISNA(VLOOKUP(postponeList!D1206,[1]Sheet!$A$2:$B$12,2,FALSE))," ",(VLOOKUP(postponeList!D1206,[1]Sheet!$A$2:$B$12,2,FALSE)))</f>
        <v>PMMA</v>
      </c>
      <c r="AL1206" s="122" t="str">
        <f>IF(ISNA(VLOOKUP(E1206,[1]Sheet!$G$2:$H$40,2,FALSE))," ",VLOOKUP(E1206,[1]Sheet!$G$2:$H$40,2,FALSE))</f>
        <v>PEWVN</v>
      </c>
      <c r="AM1206" s="122" t="str">
        <f>IF(ISNA(VLOOKUP(G1206,[1]Sheet!$K$2:$L$159,2,FALSE))," ",(VLOOKUP(G1206,[1]Sheet!$K$2:$L$159,2,FALSE)))</f>
        <v>PLSVN-HIF</v>
      </c>
      <c r="AN1206" s="122" t="str">
        <f>IF(ISNA(VLOOKUP(I1206&amp;C1206,[1]Sheet!$D$2:$E$228,2,FALSE))," ",VLOOKUP(I1206&amp;C1206,[1]Sheet!$D$2:$E$228,2,FALSE))</f>
        <v>Gary, Aota (PEW), Adachi (PAC)</v>
      </c>
      <c r="AO1206" s="122" t="str">
        <f>+I1206&amp;C1206</f>
        <v>PANVIETNAM</v>
      </c>
      <c r="AP1206" s="122" t="str">
        <f>C1206&amp;D1206&amp;E1206&amp;G1206&amp;I1206&amp;O1206</f>
        <v>VIETNAM3120018051811PANMAR</v>
      </c>
      <c r="AQ1206" s="122" t="str">
        <f>B1206&amp;D1206&amp;N1206</f>
        <v xml:space="preserve">SOUTH EAST ASIA31200DF </v>
      </c>
      <c r="AR1206" s="123" t="str">
        <f>+D1206&amp;J1206</f>
        <v>31200SE</v>
      </c>
      <c r="AS1206" s="124" t="str">
        <f t="shared" si="169"/>
        <v/>
      </c>
      <c r="AT1206" s="125" t="str">
        <f t="shared" si="170"/>
        <v>F-400CNBAKBV</v>
      </c>
      <c r="AU1206" s="125" t="str">
        <f>IF(NOT(AT1206=""),VLOOKUP(AT1206,[1]PSI_Category!A:B,2,0),"")</f>
        <v>D/F</v>
      </c>
      <c r="AV1206" s="125" t="s">
        <v>1778</v>
      </c>
      <c r="AW1206" s="125" t="s">
        <v>1783</v>
      </c>
      <c r="AX1206" s="125" t="s">
        <v>1783</v>
      </c>
    </row>
    <row r="1207" spans="1:50" s="103" customFormat="1" ht="11.4" customHeight="1" x14ac:dyDescent="0.3">
      <c r="B1207" s="104" t="s">
        <v>1866</v>
      </c>
      <c r="C1207" s="105" t="s">
        <v>2018</v>
      </c>
      <c r="D1207" s="106">
        <v>31200</v>
      </c>
      <c r="E1207" s="107">
        <v>1805</v>
      </c>
      <c r="F1207" s="105" t="s">
        <v>2019</v>
      </c>
      <c r="G1207" s="107">
        <v>1811</v>
      </c>
      <c r="H1207" s="105" t="s">
        <v>2020</v>
      </c>
      <c r="I1207" s="105" t="s">
        <v>298</v>
      </c>
      <c r="J1207" s="107" t="s">
        <v>293</v>
      </c>
      <c r="K1207" s="105">
        <v>92011835</v>
      </c>
      <c r="L1207" s="105" t="s">
        <v>2966</v>
      </c>
      <c r="M1207" s="105" t="s">
        <v>2959</v>
      </c>
      <c r="N1207" s="105" t="s">
        <v>1782</v>
      </c>
      <c r="O1207" s="108" t="s">
        <v>160</v>
      </c>
      <c r="P1207" s="109" t="s">
        <v>1872</v>
      </c>
      <c r="Q1207" s="110"/>
      <c r="R1207" s="110"/>
      <c r="S1207" s="110"/>
      <c r="T1207" s="110"/>
      <c r="U1207" s="111"/>
      <c r="V1207" s="111"/>
      <c r="W1207" s="112"/>
      <c r="X1207" s="113"/>
      <c r="Y1207" s="114" t="s">
        <v>285</v>
      </c>
      <c r="Z1207" s="115">
        <v>23.54</v>
      </c>
      <c r="AA1207" s="116">
        <v>10</v>
      </c>
      <c r="AB1207" s="117">
        <f t="shared" si="162"/>
        <v>235.39999999999998</v>
      </c>
      <c r="AC1207" s="117">
        <f t="shared" si="163"/>
        <v>1.8411811</v>
      </c>
      <c r="AD1207" s="118"/>
      <c r="AE1207" s="117">
        <f t="shared" si="164"/>
        <v>0</v>
      </c>
      <c r="AF1207" s="117">
        <f t="shared" si="165"/>
        <v>0</v>
      </c>
      <c r="AG1207" s="119">
        <f t="shared" si="166"/>
        <v>10</v>
      </c>
      <c r="AH1207" s="120">
        <f t="shared" si="167"/>
        <v>235.39999999999998</v>
      </c>
      <c r="AI1207" s="121">
        <f t="shared" si="168"/>
        <v>1.8411811</v>
      </c>
      <c r="AJ1207" s="122" t="str">
        <f>+C1207</f>
        <v>VIETNAM</v>
      </c>
      <c r="AK1207" s="122" t="str">
        <f>IF(ISNA(VLOOKUP(postponeList!D1207,[1]Sheet!$A$2:$B$12,2,FALSE))," ",(VLOOKUP(postponeList!D1207,[1]Sheet!$A$2:$B$12,2,FALSE)))</f>
        <v>PMMA</v>
      </c>
      <c r="AL1207" s="122" t="str">
        <f>IF(ISNA(VLOOKUP(E1207,[1]Sheet!$G$2:$H$40,2,FALSE))," ",VLOOKUP(E1207,[1]Sheet!$G$2:$H$40,2,FALSE))</f>
        <v>PEWVN</v>
      </c>
      <c r="AM1207" s="122" t="str">
        <f>IF(ISNA(VLOOKUP(G1207,[1]Sheet!$K$2:$L$159,2,FALSE))," ",(VLOOKUP(G1207,[1]Sheet!$K$2:$L$159,2,FALSE)))</f>
        <v>PLSVN-HIF</v>
      </c>
      <c r="AN1207" s="122" t="str">
        <f>IF(ISNA(VLOOKUP(I1207&amp;C1207,[1]Sheet!$D$2:$E$228,2,FALSE))," ",VLOOKUP(I1207&amp;C1207,[1]Sheet!$D$2:$E$228,2,FALSE))</f>
        <v>Gary, Aota (PEW), Adachi (PAC)</v>
      </c>
      <c r="AO1207" s="122" t="str">
        <f>+I1207&amp;C1207</f>
        <v>PANVIETNAM</v>
      </c>
      <c r="AP1207" s="122" t="str">
        <f>C1207&amp;D1207&amp;E1207&amp;G1207&amp;I1207&amp;O1207</f>
        <v>VIETNAM3120018051811PANMAR</v>
      </c>
      <c r="AQ1207" s="122" t="str">
        <f>B1207&amp;D1207&amp;N1207</f>
        <v xml:space="preserve">SOUTH EAST ASIA31200DF </v>
      </c>
      <c r="AR1207" s="123" t="str">
        <f>+D1207&amp;J1207</f>
        <v>31200SE</v>
      </c>
      <c r="AS1207" s="124" t="str">
        <f t="shared" si="169"/>
        <v/>
      </c>
      <c r="AT1207" s="125" t="str">
        <f t="shared" si="170"/>
        <v>F-400CNBCKBV</v>
      </c>
      <c r="AU1207" s="125" t="str">
        <f>IF(NOT(AT1207=""),VLOOKUP(AT1207,[1]PSI_Category!A:B,2,0),"")</f>
        <v>D/F</v>
      </c>
      <c r="AV1207" s="125" t="s">
        <v>1778</v>
      </c>
      <c r="AW1207" s="125" t="s">
        <v>1783</v>
      </c>
      <c r="AX1207" s="125" t="s">
        <v>1783</v>
      </c>
    </row>
    <row r="1208" spans="1:50" s="103" customFormat="1" ht="11.4" customHeight="1" x14ac:dyDescent="0.3">
      <c r="B1208" s="104" t="s">
        <v>1866</v>
      </c>
      <c r="C1208" s="105" t="s">
        <v>2018</v>
      </c>
      <c r="D1208" s="106">
        <v>31200</v>
      </c>
      <c r="E1208" s="107">
        <v>1805</v>
      </c>
      <c r="F1208" s="105" t="s">
        <v>2019</v>
      </c>
      <c r="G1208" s="107">
        <v>1811</v>
      </c>
      <c r="H1208" s="105" t="s">
        <v>2020</v>
      </c>
      <c r="I1208" s="105" t="s">
        <v>298</v>
      </c>
      <c r="J1208" s="107" t="s">
        <v>293</v>
      </c>
      <c r="K1208" s="105">
        <v>92011835</v>
      </c>
      <c r="L1208" s="105" t="s">
        <v>2966</v>
      </c>
      <c r="M1208" s="105" t="s">
        <v>2030</v>
      </c>
      <c r="N1208" s="105" t="s">
        <v>1886</v>
      </c>
      <c r="O1208" s="108" t="s">
        <v>160</v>
      </c>
      <c r="P1208" s="109" t="s">
        <v>1872</v>
      </c>
      <c r="Q1208" s="110">
        <v>45374</v>
      </c>
      <c r="R1208" s="110"/>
      <c r="S1208" s="110">
        <v>45377</v>
      </c>
      <c r="T1208" s="110"/>
      <c r="U1208" s="111" t="s">
        <v>2023</v>
      </c>
      <c r="V1208" s="111" t="s">
        <v>2103</v>
      </c>
      <c r="W1208" s="112"/>
      <c r="X1208" s="113"/>
      <c r="Y1208" s="114" t="s">
        <v>285</v>
      </c>
      <c r="Z1208" s="115">
        <v>66</v>
      </c>
      <c r="AA1208" s="116">
        <v>65</v>
      </c>
      <c r="AB1208" s="117">
        <f t="shared" si="162"/>
        <v>4290</v>
      </c>
      <c r="AC1208" s="117">
        <f t="shared" si="163"/>
        <v>33.554234999999998</v>
      </c>
      <c r="AD1208" s="118">
        <v>65</v>
      </c>
      <c r="AE1208" s="117">
        <f t="shared" si="164"/>
        <v>4290</v>
      </c>
      <c r="AF1208" s="117">
        <f t="shared" si="165"/>
        <v>33.554234999999998</v>
      </c>
      <c r="AG1208" s="119">
        <f t="shared" si="166"/>
        <v>0</v>
      </c>
      <c r="AH1208" s="120">
        <f t="shared" si="167"/>
        <v>0</v>
      </c>
      <c r="AI1208" s="121">
        <f t="shared" si="168"/>
        <v>0</v>
      </c>
      <c r="AJ1208" s="122" t="str">
        <f>+C1208</f>
        <v>VIETNAM</v>
      </c>
      <c r="AK1208" s="122" t="str">
        <f>IF(ISNA(VLOOKUP(postponeList!D1208,[1]Sheet!$A$2:$B$12,2,FALSE))," ",(VLOOKUP(postponeList!D1208,[1]Sheet!$A$2:$B$12,2,FALSE)))</f>
        <v>PMMA</v>
      </c>
      <c r="AL1208" s="122" t="str">
        <f>IF(ISNA(VLOOKUP(E1208,[1]Sheet!$G$2:$H$40,2,FALSE))," ",VLOOKUP(E1208,[1]Sheet!$G$2:$H$40,2,FALSE))</f>
        <v>PEWVN</v>
      </c>
      <c r="AM1208" s="122" t="str">
        <f>IF(ISNA(VLOOKUP(G1208,[1]Sheet!$K$2:$L$159,2,FALSE))," ",(VLOOKUP(G1208,[1]Sheet!$K$2:$L$159,2,FALSE)))</f>
        <v>PLSVN-HIF</v>
      </c>
      <c r="AN1208" s="122" t="str">
        <f>IF(ISNA(VLOOKUP(I1208&amp;C1208,[1]Sheet!$D$2:$E$228,2,FALSE))," ",VLOOKUP(I1208&amp;C1208,[1]Sheet!$D$2:$E$228,2,FALSE))</f>
        <v>Gary, Aota (PEW), Adachi (PAC)</v>
      </c>
      <c r="AO1208" s="122" t="str">
        <f>+I1208&amp;C1208</f>
        <v>PANVIETNAM</v>
      </c>
      <c r="AP1208" s="122" t="str">
        <f>C1208&amp;D1208&amp;E1208&amp;G1208&amp;I1208&amp;O1208</f>
        <v>VIETNAM3120018051811PANMAR</v>
      </c>
      <c r="AQ1208" s="122" t="str">
        <f>B1208&amp;D1208&amp;N1208</f>
        <v xml:space="preserve">SOUTH EAST ASIA31200LF </v>
      </c>
      <c r="AR1208" s="123" t="str">
        <f>+D1208&amp;J1208</f>
        <v>31200SE</v>
      </c>
      <c r="AS1208" s="124" t="str">
        <f t="shared" si="169"/>
        <v>Ves</v>
      </c>
      <c r="AT1208" s="125" t="str">
        <f t="shared" si="170"/>
        <v>F-409KNBAKBV</v>
      </c>
      <c r="AU1208" s="125" t="str">
        <f>IF(NOT(AT1208=""),VLOOKUP(AT1208,[1]PSI_Category!A:B,2,0),"")</f>
        <v>L/F</v>
      </c>
      <c r="AV1208" s="125" t="s">
        <v>1778</v>
      </c>
      <c r="AW1208" s="125" t="s">
        <v>1887</v>
      </c>
      <c r="AX1208" s="125" t="s">
        <v>1887</v>
      </c>
    </row>
    <row r="1209" spans="1:50" s="103" customFormat="1" ht="11.4" customHeight="1" x14ac:dyDescent="0.3">
      <c r="B1209" s="104" t="s">
        <v>1866</v>
      </c>
      <c r="C1209" s="105" t="s">
        <v>2018</v>
      </c>
      <c r="D1209" s="106">
        <v>31200</v>
      </c>
      <c r="E1209" s="107">
        <v>1805</v>
      </c>
      <c r="F1209" s="105" t="s">
        <v>2019</v>
      </c>
      <c r="G1209" s="107">
        <v>1811</v>
      </c>
      <c r="H1209" s="105" t="s">
        <v>2020</v>
      </c>
      <c r="I1209" s="105" t="s">
        <v>298</v>
      </c>
      <c r="J1209" s="107" t="s">
        <v>293</v>
      </c>
      <c r="K1209" s="105">
        <v>92011835</v>
      </c>
      <c r="L1209" s="105" t="s">
        <v>2966</v>
      </c>
      <c r="M1209" s="105" t="s">
        <v>2960</v>
      </c>
      <c r="N1209" s="105" t="s">
        <v>1886</v>
      </c>
      <c r="O1209" s="108" t="s">
        <v>160</v>
      </c>
      <c r="P1209" s="109" t="s">
        <v>1872</v>
      </c>
      <c r="Q1209" s="110">
        <v>45374</v>
      </c>
      <c r="R1209" s="110"/>
      <c r="S1209" s="110">
        <v>45377</v>
      </c>
      <c r="T1209" s="110"/>
      <c r="U1209" s="111" t="s">
        <v>2023</v>
      </c>
      <c r="V1209" s="111" t="s">
        <v>2103</v>
      </c>
      <c r="W1209" s="112"/>
      <c r="X1209" s="113"/>
      <c r="Y1209" s="114" t="s">
        <v>285</v>
      </c>
      <c r="Z1209" s="115">
        <v>66</v>
      </c>
      <c r="AA1209" s="116">
        <v>100</v>
      </c>
      <c r="AB1209" s="117">
        <f t="shared" si="162"/>
        <v>6600</v>
      </c>
      <c r="AC1209" s="117">
        <f t="shared" si="163"/>
        <v>51.621900000000004</v>
      </c>
      <c r="AD1209" s="118">
        <v>100</v>
      </c>
      <c r="AE1209" s="117">
        <f t="shared" si="164"/>
        <v>6600</v>
      </c>
      <c r="AF1209" s="117">
        <f t="shared" si="165"/>
        <v>51.621900000000004</v>
      </c>
      <c r="AG1209" s="119">
        <f t="shared" si="166"/>
        <v>0</v>
      </c>
      <c r="AH1209" s="120">
        <f t="shared" si="167"/>
        <v>0</v>
      </c>
      <c r="AI1209" s="121">
        <f t="shared" si="168"/>
        <v>0</v>
      </c>
      <c r="AJ1209" s="122" t="str">
        <f>+C1209</f>
        <v>VIETNAM</v>
      </c>
      <c r="AK1209" s="122" t="str">
        <f>IF(ISNA(VLOOKUP(postponeList!D1209,[1]Sheet!$A$2:$B$12,2,FALSE))," ",(VLOOKUP(postponeList!D1209,[1]Sheet!$A$2:$B$12,2,FALSE)))</f>
        <v>PMMA</v>
      </c>
      <c r="AL1209" s="122" t="str">
        <f>IF(ISNA(VLOOKUP(E1209,[1]Sheet!$G$2:$H$40,2,FALSE))," ",VLOOKUP(E1209,[1]Sheet!$G$2:$H$40,2,FALSE))</f>
        <v>PEWVN</v>
      </c>
      <c r="AM1209" s="122" t="str">
        <f>IF(ISNA(VLOOKUP(G1209,[1]Sheet!$K$2:$L$159,2,FALSE))," ",(VLOOKUP(G1209,[1]Sheet!$K$2:$L$159,2,FALSE)))</f>
        <v>PLSVN-HIF</v>
      </c>
      <c r="AN1209" s="122" t="str">
        <f>IF(ISNA(VLOOKUP(I1209&amp;C1209,[1]Sheet!$D$2:$E$228,2,FALSE))," ",VLOOKUP(I1209&amp;C1209,[1]Sheet!$D$2:$E$228,2,FALSE))</f>
        <v>Gary, Aota (PEW), Adachi (PAC)</v>
      </c>
      <c r="AO1209" s="122" t="str">
        <f>+I1209&amp;C1209</f>
        <v>PANVIETNAM</v>
      </c>
      <c r="AP1209" s="122" t="str">
        <f>C1209&amp;D1209&amp;E1209&amp;G1209&amp;I1209&amp;O1209</f>
        <v>VIETNAM3120018051811PANMAR</v>
      </c>
      <c r="AQ1209" s="122" t="str">
        <f>B1209&amp;D1209&amp;N1209</f>
        <v xml:space="preserve">SOUTH EAST ASIA31200LF </v>
      </c>
      <c r="AR1209" s="123" t="str">
        <f>+D1209&amp;J1209</f>
        <v>31200SE</v>
      </c>
      <c r="AS1209" s="124" t="str">
        <f t="shared" si="169"/>
        <v>Ves</v>
      </c>
      <c r="AT1209" s="125" t="str">
        <f t="shared" si="170"/>
        <v>F-409KNBCKBV</v>
      </c>
      <c r="AU1209" s="125" t="str">
        <f>IF(NOT(AT1209=""),VLOOKUP(AT1209,[1]PSI_Category!A:B,2,0),"")</f>
        <v>L/F</v>
      </c>
      <c r="AV1209" s="125" t="s">
        <v>1778</v>
      </c>
      <c r="AW1209" s="125" t="s">
        <v>1887</v>
      </c>
      <c r="AX1209" s="125" t="s">
        <v>1887</v>
      </c>
    </row>
    <row r="1210" spans="1:50" s="103" customFormat="1" ht="11.4" customHeight="1" x14ac:dyDescent="0.3">
      <c r="B1210" s="104" t="s">
        <v>1866</v>
      </c>
      <c r="C1210" s="105" t="s">
        <v>2018</v>
      </c>
      <c r="D1210" s="106">
        <v>31200</v>
      </c>
      <c r="E1210" s="107">
        <v>1805</v>
      </c>
      <c r="F1210" s="105" t="s">
        <v>2019</v>
      </c>
      <c r="G1210" s="107">
        <v>1811</v>
      </c>
      <c r="H1210" s="105" t="s">
        <v>2020</v>
      </c>
      <c r="I1210" s="105" t="s">
        <v>298</v>
      </c>
      <c r="J1210" s="107" t="s">
        <v>293</v>
      </c>
      <c r="K1210" s="105">
        <v>92011835</v>
      </c>
      <c r="L1210" s="105" t="s">
        <v>2966</v>
      </c>
      <c r="M1210" s="105" t="s">
        <v>2951</v>
      </c>
      <c r="N1210" s="105" t="s">
        <v>1886</v>
      </c>
      <c r="O1210" s="108" t="s">
        <v>160</v>
      </c>
      <c r="P1210" s="109" t="s">
        <v>1872</v>
      </c>
      <c r="Q1210" s="110">
        <v>45374</v>
      </c>
      <c r="R1210" s="110"/>
      <c r="S1210" s="110">
        <v>45377</v>
      </c>
      <c r="T1210" s="110"/>
      <c r="U1210" s="111" t="s">
        <v>2023</v>
      </c>
      <c r="V1210" s="111" t="s">
        <v>2103</v>
      </c>
      <c r="W1210" s="112"/>
      <c r="X1210" s="113"/>
      <c r="Y1210" s="114" t="s">
        <v>285</v>
      </c>
      <c r="Z1210" s="115">
        <v>66</v>
      </c>
      <c r="AA1210" s="116">
        <v>20</v>
      </c>
      <c r="AB1210" s="117">
        <f t="shared" si="162"/>
        <v>1320</v>
      </c>
      <c r="AC1210" s="117">
        <f t="shared" si="163"/>
        <v>10.324380000000001</v>
      </c>
      <c r="AD1210" s="118">
        <v>20</v>
      </c>
      <c r="AE1210" s="117">
        <f t="shared" si="164"/>
        <v>1320</v>
      </c>
      <c r="AF1210" s="117">
        <f t="shared" si="165"/>
        <v>10.324380000000001</v>
      </c>
      <c r="AG1210" s="119">
        <f t="shared" si="166"/>
        <v>0</v>
      </c>
      <c r="AH1210" s="120">
        <f t="shared" si="167"/>
        <v>0</v>
      </c>
      <c r="AI1210" s="121">
        <f t="shared" si="168"/>
        <v>0</v>
      </c>
      <c r="AJ1210" s="122" t="str">
        <f>+C1210</f>
        <v>VIETNAM</v>
      </c>
      <c r="AK1210" s="122" t="str">
        <f>IF(ISNA(VLOOKUP(postponeList!D1210,[1]Sheet!$A$2:$B$12,2,FALSE))," ",(VLOOKUP(postponeList!D1210,[1]Sheet!$A$2:$B$12,2,FALSE)))</f>
        <v>PMMA</v>
      </c>
      <c r="AL1210" s="122" t="str">
        <f>IF(ISNA(VLOOKUP(E1210,[1]Sheet!$G$2:$H$40,2,FALSE))," ",VLOOKUP(E1210,[1]Sheet!$G$2:$H$40,2,FALSE))</f>
        <v>PEWVN</v>
      </c>
      <c r="AM1210" s="122" t="str">
        <f>IF(ISNA(VLOOKUP(G1210,[1]Sheet!$K$2:$L$159,2,FALSE))," ",(VLOOKUP(G1210,[1]Sheet!$K$2:$L$159,2,FALSE)))</f>
        <v>PLSVN-HIF</v>
      </c>
      <c r="AN1210" s="122" t="str">
        <f>IF(ISNA(VLOOKUP(I1210&amp;C1210,[1]Sheet!$D$2:$E$228,2,FALSE))," ",VLOOKUP(I1210&amp;C1210,[1]Sheet!$D$2:$E$228,2,FALSE))</f>
        <v>Gary, Aota (PEW), Adachi (PAC)</v>
      </c>
      <c r="AO1210" s="122" t="str">
        <f>+I1210&amp;C1210</f>
        <v>PANVIETNAM</v>
      </c>
      <c r="AP1210" s="122" t="str">
        <f>C1210&amp;D1210&amp;E1210&amp;G1210&amp;I1210&amp;O1210</f>
        <v>VIETNAM3120018051811PANMAR</v>
      </c>
      <c r="AQ1210" s="122" t="str">
        <f>B1210&amp;D1210&amp;N1210</f>
        <v xml:space="preserve">SOUTH EAST ASIA31200LF </v>
      </c>
      <c r="AR1210" s="123" t="str">
        <f>+D1210&amp;J1210</f>
        <v>31200SE</v>
      </c>
      <c r="AS1210" s="124" t="str">
        <f t="shared" si="169"/>
        <v>Ves</v>
      </c>
      <c r="AT1210" s="125" t="str">
        <f t="shared" si="170"/>
        <v>F-409KNBRKBV</v>
      </c>
      <c r="AU1210" s="125" t="str">
        <f>IF(NOT(AT1210=""),VLOOKUP(AT1210,[1]PSI_Category!A:B,2,0),"")</f>
        <v>L/F</v>
      </c>
      <c r="AV1210" s="125" t="s">
        <v>1778</v>
      </c>
      <c r="AW1210" s="125" t="s">
        <v>1887</v>
      </c>
      <c r="AX1210" s="125" t="s">
        <v>1887</v>
      </c>
    </row>
    <row r="1211" spans="1:50" s="103" customFormat="1" ht="11.4" customHeight="1" x14ac:dyDescent="0.3">
      <c r="B1211" s="104" t="s">
        <v>1866</v>
      </c>
      <c r="C1211" s="105" t="s">
        <v>2018</v>
      </c>
      <c r="D1211" s="106">
        <v>31200</v>
      </c>
      <c r="E1211" s="107">
        <v>1805</v>
      </c>
      <c r="F1211" s="105" t="s">
        <v>2019</v>
      </c>
      <c r="G1211" s="107">
        <v>1811</v>
      </c>
      <c r="H1211" s="105" t="s">
        <v>2020</v>
      </c>
      <c r="I1211" s="105" t="s">
        <v>298</v>
      </c>
      <c r="J1211" s="107" t="s">
        <v>293</v>
      </c>
      <c r="K1211" s="105">
        <v>92011835</v>
      </c>
      <c r="L1211" s="105" t="s">
        <v>2966</v>
      </c>
      <c r="M1211" s="105" t="s">
        <v>2031</v>
      </c>
      <c r="N1211" s="105" t="s">
        <v>1789</v>
      </c>
      <c r="O1211" s="108" t="s">
        <v>160</v>
      </c>
      <c r="P1211" s="109" t="s">
        <v>1872</v>
      </c>
      <c r="Q1211" s="110"/>
      <c r="R1211" s="110"/>
      <c r="S1211" s="110"/>
      <c r="T1211" s="110"/>
      <c r="U1211" s="111"/>
      <c r="V1211" s="111"/>
      <c r="W1211" s="112"/>
      <c r="X1211" s="113"/>
      <c r="Y1211" s="114" t="s">
        <v>285</v>
      </c>
      <c r="Z1211" s="115">
        <v>45.76</v>
      </c>
      <c r="AA1211" s="116">
        <v>80</v>
      </c>
      <c r="AB1211" s="117">
        <f t="shared" si="162"/>
        <v>3660.7999999999997</v>
      </c>
      <c r="AC1211" s="117">
        <f t="shared" si="163"/>
        <v>28.6329472</v>
      </c>
      <c r="AD1211" s="118"/>
      <c r="AE1211" s="117">
        <f t="shared" si="164"/>
        <v>0</v>
      </c>
      <c r="AF1211" s="117">
        <f t="shared" si="165"/>
        <v>0</v>
      </c>
      <c r="AG1211" s="119">
        <f t="shared" si="166"/>
        <v>80</v>
      </c>
      <c r="AH1211" s="120">
        <f t="shared" si="167"/>
        <v>3660.7999999999997</v>
      </c>
      <c r="AI1211" s="121">
        <f t="shared" si="168"/>
        <v>28.6329472</v>
      </c>
      <c r="AJ1211" s="122" t="str">
        <f>+C1211</f>
        <v>VIETNAM</v>
      </c>
      <c r="AK1211" s="122" t="str">
        <f>IF(ISNA(VLOOKUP(postponeList!D1211,[1]Sheet!$A$2:$B$12,2,FALSE))," ",(VLOOKUP(postponeList!D1211,[1]Sheet!$A$2:$B$12,2,FALSE)))</f>
        <v>PMMA</v>
      </c>
      <c r="AL1211" s="122" t="str">
        <f>IF(ISNA(VLOOKUP(E1211,[1]Sheet!$G$2:$H$40,2,FALSE))," ",VLOOKUP(E1211,[1]Sheet!$G$2:$H$40,2,FALSE))</f>
        <v>PEWVN</v>
      </c>
      <c r="AM1211" s="122" t="str">
        <f>IF(ISNA(VLOOKUP(G1211,[1]Sheet!$K$2:$L$159,2,FALSE))," ",(VLOOKUP(G1211,[1]Sheet!$K$2:$L$159,2,FALSE)))</f>
        <v>PLSVN-HIF</v>
      </c>
      <c r="AN1211" s="122" t="str">
        <f>IF(ISNA(VLOOKUP(I1211&amp;C1211,[1]Sheet!$D$2:$E$228,2,FALSE))," ",VLOOKUP(I1211&amp;C1211,[1]Sheet!$D$2:$E$228,2,FALSE))</f>
        <v>Gary, Aota (PEW), Adachi (PAC)</v>
      </c>
      <c r="AO1211" s="122" t="str">
        <f>+I1211&amp;C1211</f>
        <v>PANVIETNAM</v>
      </c>
      <c r="AP1211" s="122" t="str">
        <f>C1211&amp;D1211&amp;E1211&amp;G1211&amp;I1211&amp;O1211</f>
        <v>VIETNAM3120018051811PANMAR</v>
      </c>
      <c r="AQ1211" s="122" t="str">
        <f>B1211&amp;D1211&amp;N1211</f>
        <v xml:space="preserve">SOUTH EAST ASIA31200WF </v>
      </c>
      <c r="AR1211" s="123" t="str">
        <f>+D1211&amp;J1211</f>
        <v>31200SE</v>
      </c>
      <c r="AS1211" s="124" t="str">
        <f t="shared" si="169"/>
        <v/>
      </c>
      <c r="AT1211" s="125" t="str">
        <f t="shared" si="170"/>
        <v>F-409MNBAKBV</v>
      </c>
      <c r="AU1211" s="125" t="str">
        <f>IF(NOT(AT1211=""),VLOOKUP(AT1211,[1]PSI_Category!A:B,2,0),"")</f>
        <v>W/F</v>
      </c>
      <c r="AV1211" s="125" t="s">
        <v>1778</v>
      </c>
      <c r="AW1211" s="125" t="s">
        <v>1790</v>
      </c>
      <c r="AX1211" s="125" t="s">
        <v>1790</v>
      </c>
    </row>
    <row r="1212" spans="1:50" s="103" customFormat="1" ht="11.4" customHeight="1" x14ac:dyDescent="0.3">
      <c r="B1212" s="104" t="s">
        <v>1866</v>
      </c>
      <c r="C1212" s="105" t="s">
        <v>2018</v>
      </c>
      <c r="D1212" s="106">
        <v>31200</v>
      </c>
      <c r="E1212" s="107">
        <v>1805</v>
      </c>
      <c r="F1212" s="105" t="s">
        <v>2019</v>
      </c>
      <c r="G1212" s="107">
        <v>1811</v>
      </c>
      <c r="H1212" s="105" t="s">
        <v>2020</v>
      </c>
      <c r="I1212" s="105" t="s">
        <v>298</v>
      </c>
      <c r="J1212" s="107" t="s">
        <v>293</v>
      </c>
      <c r="K1212" s="105">
        <v>92011835</v>
      </c>
      <c r="L1212" s="105" t="s">
        <v>2966</v>
      </c>
      <c r="M1212" s="105" t="s">
        <v>2032</v>
      </c>
      <c r="N1212" s="105" t="s">
        <v>1789</v>
      </c>
      <c r="O1212" s="108" t="s">
        <v>160</v>
      </c>
      <c r="P1212" s="109" t="s">
        <v>1872</v>
      </c>
      <c r="Q1212" s="110"/>
      <c r="R1212" s="110"/>
      <c r="S1212" s="110"/>
      <c r="T1212" s="110"/>
      <c r="U1212" s="111"/>
      <c r="V1212" s="111"/>
      <c r="W1212" s="112"/>
      <c r="X1212" s="113"/>
      <c r="Y1212" s="114" t="s">
        <v>285</v>
      </c>
      <c r="Z1212" s="115">
        <v>45.76</v>
      </c>
      <c r="AA1212" s="116">
        <v>20</v>
      </c>
      <c r="AB1212" s="117">
        <f t="shared" si="162"/>
        <v>915.19999999999993</v>
      </c>
      <c r="AC1212" s="117">
        <f t="shared" si="163"/>
        <v>7.1582368000000001</v>
      </c>
      <c r="AD1212" s="118"/>
      <c r="AE1212" s="117">
        <f t="shared" si="164"/>
        <v>0</v>
      </c>
      <c r="AF1212" s="117">
        <f t="shared" si="165"/>
        <v>0</v>
      </c>
      <c r="AG1212" s="119">
        <f t="shared" si="166"/>
        <v>20</v>
      </c>
      <c r="AH1212" s="120">
        <f t="shared" si="167"/>
        <v>915.19999999999993</v>
      </c>
      <c r="AI1212" s="121">
        <f t="shared" si="168"/>
        <v>7.1582368000000001</v>
      </c>
      <c r="AJ1212" s="122" t="str">
        <f>+C1212</f>
        <v>VIETNAM</v>
      </c>
      <c r="AK1212" s="122" t="str">
        <f>IF(ISNA(VLOOKUP(postponeList!D1212,[1]Sheet!$A$2:$B$12,2,FALSE))," ",(VLOOKUP(postponeList!D1212,[1]Sheet!$A$2:$B$12,2,FALSE)))</f>
        <v>PMMA</v>
      </c>
      <c r="AL1212" s="122" t="str">
        <f>IF(ISNA(VLOOKUP(E1212,[1]Sheet!$G$2:$H$40,2,FALSE))," ",VLOOKUP(E1212,[1]Sheet!$G$2:$H$40,2,FALSE))</f>
        <v>PEWVN</v>
      </c>
      <c r="AM1212" s="122" t="str">
        <f>IF(ISNA(VLOOKUP(G1212,[1]Sheet!$K$2:$L$159,2,FALSE))," ",(VLOOKUP(G1212,[1]Sheet!$K$2:$L$159,2,FALSE)))</f>
        <v>PLSVN-HIF</v>
      </c>
      <c r="AN1212" s="122" t="str">
        <f>IF(ISNA(VLOOKUP(I1212&amp;C1212,[1]Sheet!$D$2:$E$228,2,FALSE))," ",VLOOKUP(I1212&amp;C1212,[1]Sheet!$D$2:$E$228,2,FALSE))</f>
        <v>Gary, Aota (PEW), Adachi (PAC)</v>
      </c>
      <c r="AO1212" s="122" t="str">
        <f>+I1212&amp;C1212</f>
        <v>PANVIETNAM</v>
      </c>
      <c r="AP1212" s="122" t="str">
        <f>C1212&amp;D1212&amp;E1212&amp;G1212&amp;I1212&amp;O1212</f>
        <v>VIETNAM3120018051811PANMAR</v>
      </c>
      <c r="AQ1212" s="122" t="str">
        <f>B1212&amp;D1212&amp;N1212</f>
        <v xml:space="preserve">SOUTH EAST ASIA31200WF </v>
      </c>
      <c r="AR1212" s="123" t="str">
        <f>+D1212&amp;J1212</f>
        <v>31200SE</v>
      </c>
      <c r="AS1212" s="124" t="str">
        <f t="shared" si="169"/>
        <v/>
      </c>
      <c r="AT1212" s="125" t="str">
        <f t="shared" si="170"/>
        <v>F-409MNBHKBV</v>
      </c>
      <c r="AU1212" s="125" t="str">
        <f>IF(NOT(AT1212=""),VLOOKUP(AT1212,[1]PSI_Category!A:B,2,0),"")</f>
        <v>W/F</v>
      </c>
      <c r="AV1212" s="125" t="s">
        <v>1778</v>
      </c>
      <c r="AW1212" s="125" t="s">
        <v>1790</v>
      </c>
      <c r="AX1212" s="125" t="s">
        <v>1790</v>
      </c>
    </row>
    <row r="1213" spans="1:50" s="103" customFormat="1" ht="11.4" customHeight="1" x14ac:dyDescent="0.3">
      <c r="B1213" s="104" t="s">
        <v>1866</v>
      </c>
      <c r="C1213" s="105" t="s">
        <v>2018</v>
      </c>
      <c r="D1213" s="106">
        <v>31200</v>
      </c>
      <c r="E1213" s="107">
        <v>1805</v>
      </c>
      <c r="F1213" s="105" t="s">
        <v>2019</v>
      </c>
      <c r="G1213" s="107">
        <v>1811</v>
      </c>
      <c r="H1213" s="105" t="s">
        <v>2020</v>
      </c>
      <c r="I1213" s="105" t="s">
        <v>298</v>
      </c>
      <c r="J1213" s="107" t="s">
        <v>293</v>
      </c>
      <c r="K1213" s="105">
        <v>92011835</v>
      </c>
      <c r="L1213" s="105" t="s">
        <v>2966</v>
      </c>
      <c r="M1213" s="105" t="s">
        <v>2944</v>
      </c>
      <c r="N1213" s="105" t="s">
        <v>1776</v>
      </c>
      <c r="O1213" s="108" t="s">
        <v>160</v>
      </c>
      <c r="P1213" s="109" t="s">
        <v>1872</v>
      </c>
      <c r="Q1213" s="110"/>
      <c r="R1213" s="110"/>
      <c r="S1213" s="110"/>
      <c r="T1213" s="110"/>
      <c r="U1213" s="111"/>
      <c r="V1213" s="111"/>
      <c r="W1213" s="112"/>
      <c r="X1213" s="113"/>
      <c r="Y1213" s="114" t="s">
        <v>285</v>
      </c>
      <c r="Z1213" s="115">
        <v>52.2</v>
      </c>
      <c r="AA1213" s="116">
        <v>5</v>
      </c>
      <c r="AB1213" s="117">
        <f t="shared" si="162"/>
        <v>261</v>
      </c>
      <c r="AC1213" s="117">
        <f t="shared" si="163"/>
        <v>2.0414115000000002</v>
      </c>
      <c r="AD1213" s="118"/>
      <c r="AE1213" s="117">
        <f t="shared" si="164"/>
        <v>0</v>
      </c>
      <c r="AF1213" s="117">
        <f t="shared" si="165"/>
        <v>0</v>
      </c>
      <c r="AG1213" s="119">
        <f t="shared" si="166"/>
        <v>5</v>
      </c>
      <c r="AH1213" s="120">
        <f t="shared" si="167"/>
        <v>261</v>
      </c>
      <c r="AI1213" s="121">
        <f t="shared" si="168"/>
        <v>2.0414115000000002</v>
      </c>
      <c r="AJ1213" s="122" t="str">
        <f>+C1213</f>
        <v>VIETNAM</v>
      </c>
      <c r="AK1213" s="122" t="str">
        <f>IF(ISNA(VLOOKUP(postponeList!D1213,[1]Sheet!$A$2:$B$12,2,FALSE))," ",(VLOOKUP(postponeList!D1213,[1]Sheet!$A$2:$B$12,2,FALSE)))</f>
        <v>PMMA</v>
      </c>
      <c r="AL1213" s="122" t="str">
        <f>IF(ISNA(VLOOKUP(E1213,[1]Sheet!$G$2:$H$40,2,FALSE))," ",VLOOKUP(E1213,[1]Sheet!$G$2:$H$40,2,FALSE))</f>
        <v>PEWVN</v>
      </c>
      <c r="AM1213" s="122" t="str">
        <f>IF(ISNA(VLOOKUP(G1213,[1]Sheet!$K$2:$L$159,2,FALSE))," ",(VLOOKUP(G1213,[1]Sheet!$K$2:$L$159,2,FALSE)))</f>
        <v>PLSVN-HIF</v>
      </c>
      <c r="AN1213" s="122" t="str">
        <f>IF(ISNA(VLOOKUP(I1213&amp;C1213,[1]Sheet!$D$2:$E$228,2,FALSE))," ",VLOOKUP(I1213&amp;C1213,[1]Sheet!$D$2:$E$228,2,FALSE))</f>
        <v>Gary, Aota (PEW), Adachi (PAC)</v>
      </c>
      <c r="AO1213" s="122" t="str">
        <f>+I1213&amp;C1213</f>
        <v>PANVIETNAM</v>
      </c>
      <c r="AP1213" s="122" t="str">
        <f>C1213&amp;D1213&amp;E1213&amp;G1213&amp;I1213&amp;O1213</f>
        <v>VIETNAM3120018051811PANMAR</v>
      </c>
      <c r="AQ1213" s="122" t="str">
        <f>B1213&amp;D1213&amp;N1213</f>
        <v xml:space="preserve">SOUTH EAST ASIA31200AF </v>
      </c>
      <c r="AR1213" s="123" t="str">
        <f>+D1213&amp;J1213</f>
        <v>31200SE</v>
      </c>
      <c r="AS1213" s="124" t="str">
        <f t="shared" si="169"/>
        <v/>
      </c>
      <c r="AT1213" s="125" t="str">
        <f t="shared" si="170"/>
        <v>F-409QNBAKKV</v>
      </c>
      <c r="AU1213" s="125" t="str">
        <f>IF(NOT(AT1213=""),VLOOKUP(AT1213,[1]PSI_Category!A:B,2,0),"")</f>
        <v>A/F</v>
      </c>
      <c r="AV1213" s="125" t="s">
        <v>1778</v>
      </c>
      <c r="AW1213" s="125" t="s">
        <v>1779</v>
      </c>
      <c r="AX1213" s="125" t="s">
        <v>1779</v>
      </c>
    </row>
    <row r="1214" spans="1:50" s="103" customFormat="1" ht="11.4" customHeight="1" x14ac:dyDescent="0.3">
      <c r="B1214" s="104" t="s">
        <v>1866</v>
      </c>
      <c r="C1214" s="105" t="s">
        <v>2018</v>
      </c>
      <c r="D1214" s="106">
        <v>31200</v>
      </c>
      <c r="E1214" s="107">
        <v>1805</v>
      </c>
      <c r="F1214" s="105" t="s">
        <v>2019</v>
      </c>
      <c r="G1214" s="107">
        <v>1811</v>
      </c>
      <c r="H1214" s="105" t="s">
        <v>2020</v>
      </c>
      <c r="I1214" s="105" t="s">
        <v>298</v>
      </c>
      <c r="J1214" s="107" t="s">
        <v>293</v>
      </c>
      <c r="K1214" s="105">
        <v>92011835</v>
      </c>
      <c r="L1214" s="105" t="s">
        <v>2966</v>
      </c>
      <c r="M1214" s="105" t="s">
        <v>2953</v>
      </c>
      <c r="N1214" s="105" t="s">
        <v>1799</v>
      </c>
      <c r="O1214" s="108" t="s">
        <v>160</v>
      </c>
      <c r="P1214" s="109" t="s">
        <v>1872</v>
      </c>
      <c r="Q1214" s="110"/>
      <c r="R1214" s="110"/>
      <c r="S1214" s="110"/>
      <c r="T1214" s="110"/>
      <c r="U1214" s="111"/>
      <c r="V1214" s="111"/>
      <c r="W1214" s="112"/>
      <c r="X1214" s="113"/>
      <c r="Y1214" s="114" t="s">
        <v>285</v>
      </c>
      <c r="Z1214" s="115">
        <v>72.41</v>
      </c>
      <c r="AA1214" s="116">
        <v>70</v>
      </c>
      <c r="AB1214" s="117">
        <f t="shared" si="162"/>
        <v>5068.7</v>
      </c>
      <c r="AC1214" s="117">
        <f t="shared" si="163"/>
        <v>39.64483705</v>
      </c>
      <c r="AD1214" s="118"/>
      <c r="AE1214" s="117">
        <f t="shared" si="164"/>
        <v>0</v>
      </c>
      <c r="AF1214" s="117">
        <f t="shared" si="165"/>
        <v>0</v>
      </c>
      <c r="AG1214" s="119">
        <f t="shared" si="166"/>
        <v>70</v>
      </c>
      <c r="AH1214" s="120">
        <f t="shared" si="167"/>
        <v>5068.7</v>
      </c>
      <c r="AI1214" s="121">
        <f t="shared" si="168"/>
        <v>39.64483705</v>
      </c>
      <c r="AJ1214" s="122" t="str">
        <f>+C1214</f>
        <v>VIETNAM</v>
      </c>
      <c r="AK1214" s="122" t="str">
        <f>IF(ISNA(VLOOKUP(postponeList!D1214,[1]Sheet!$A$2:$B$12,2,FALSE))," ",(VLOOKUP(postponeList!D1214,[1]Sheet!$A$2:$B$12,2,FALSE)))</f>
        <v>PMMA</v>
      </c>
      <c r="AL1214" s="122" t="str">
        <f>IF(ISNA(VLOOKUP(E1214,[1]Sheet!$G$2:$H$40,2,FALSE))," ",VLOOKUP(E1214,[1]Sheet!$G$2:$H$40,2,FALSE))</f>
        <v>PEWVN</v>
      </c>
      <c r="AM1214" s="122" t="str">
        <f>IF(ISNA(VLOOKUP(G1214,[1]Sheet!$K$2:$L$159,2,FALSE))," ",(VLOOKUP(G1214,[1]Sheet!$K$2:$L$159,2,FALSE)))</f>
        <v>PLSVN-HIF</v>
      </c>
      <c r="AN1214" s="122" t="str">
        <f>IF(ISNA(VLOOKUP(I1214&amp;C1214,[1]Sheet!$D$2:$E$228,2,FALSE))," ",VLOOKUP(I1214&amp;C1214,[1]Sheet!$D$2:$E$228,2,FALSE))</f>
        <v>Gary, Aota (PEW), Adachi (PAC)</v>
      </c>
      <c r="AO1214" s="122" t="str">
        <f>+I1214&amp;C1214</f>
        <v>PANVIETNAM</v>
      </c>
      <c r="AP1214" s="122" t="str">
        <f>C1214&amp;D1214&amp;E1214&amp;G1214&amp;I1214&amp;O1214</f>
        <v>VIETNAM3120018051811PANMAR</v>
      </c>
      <c r="AQ1214" s="122" t="str">
        <f>B1214&amp;D1214&amp;N1214</f>
        <v xml:space="preserve">SOUTH EAST ASIA31200CF </v>
      </c>
      <c r="AR1214" s="123" t="str">
        <f>+D1214&amp;J1214</f>
        <v>31200SE</v>
      </c>
      <c r="AS1214" s="124" t="str">
        <f t="shared" si="169"/>
        <v/>
      </c>
      <c r="AT1214" s="125" t="str">
        <f t="shared" si="170"/>
        <v>F-48CZLTBSVV</v>
      </c>
      <c r="AU1214" s="125" t="str">
        <f>IF(NOT(AT1214=""),VLOOKUP(AT1214,[1]PSI_Category!A:B,2,0),"")</f>
        <v>C/F</v>
      </c>
      <c r="AV1214" s="125" t="s">
        <v>1800</v>
      </c>
      <c r="AW1214" s="125" t="s">
        <v>1800</v>
      </c>
      <c r="AX1214" s="125" t="s">
        <v>1800</v>
      </c>
    </row>
    <row r="1215" spans="1:50" s="103" customFormat="1" ht="11.4" customHeight="1" x14ac:dyDescent="0.3">
      <c r="B1215" s="104" t="s">
        <v>1866</v>
      </c>
      <c r="C1215" s="105" t="s">
        <v>2018</v>
      </c>
      <c r="D1215" s="106">
        <v>31200</v>
      </c>
      <c r="E1215" s="107">
        <v>1805</v>
      </c>
      <c r="F1215" s="105" t="s">
        <v>2019</v>
      </c>
      <c r="G1215" s="107">
        <v>1811</v>
      </c>
      <c r="H1215" s="105" t="s">
        <v>2020</v>
      </c>
      <c r="I1215" s="105" t="s">
        <v>298</v>
      </c>
      <c r="J1215" s="107" t="s">
        <v>293</v>
      </c>
      <c r="K1215" s="105">
        <v>92011835</v>
      </c>
      <c r="L1215" s="105" t="s">
        <v>2966</v>
      </c>
      <c r="M1215" s="105" t="s">
        <v>2954</v>
      </c>
      <c r="N1215" s="105" t="s">
        <v>1799</v>
      </c>
      <c r="O1215" s="108" t="s">
        <v>160</v>
      </c>
      <c r="P1215" s="109" t="s">
        <v>1872</v>
      </c>
      <c r="Q1215" s="110">
        <v>45374</v>
      </c>
      <c r="R1215" s="110"/>
      <c r="S1215" s="110">
        <v>45377</v>
      </c>
      <c r="T1215" s="110"/>
      <c r="U1215" s="111" t="s">
        <v>2023</v>
      </c>
      <c r="V1215" s="111" t="s">
        <v>2103</v>
      </c>
      <c r="W1215" s="112"/>
      <c r="X1215" s="113"/>
      <c r="Y1215" s="114" t="s">
        <v>285</v>
      </c>
      <c r="Z1215" s="115">
        <v>175.72</v>
      </c>
      <c r="AA1215" s="116">
        <v>10</v>
      </c>
      <c r="AB1215" s="117">
        <f t="shared" si="162"/>
        <v>1757.2</v>
      </c>
      <c r="AC1215" s="117">
        <f t="shared" si="163"/>
        <v>13.7439398</v>
      </c>
      <c r="AD1215" s="118">
        <v>10</v>
      </c>
      <c r="AE1215" s="117">
        <f t="shared" si="164"/>
        <v>1757.2</v>
      </c>
      <c r="AF1215" s="117">
        <f t="shared" si="165"/>
        <v>13.7439398</v>
      </c>
      <c r="AG1215" s="119">
        <f t="shared" si="166"/>
        <v>0</v>
      </c>
      <c r="AH1215" s="120">
        <f t="shared" si="167"/>
        <v>0</v>
      </c>
      <c r="AI1215" s="121">
        <f t="shared" si="168"/>
        <v>0</v>
      </c>
      <c r="AJ1215" s="122" t="str">
        <f>+C1215</f>
        <v>VIETNAM</v>
      </c>
      <c r="AK1215" s="122" t="str">
        <f>IF(ISNA(VLOOKUP(postponeList!D1215,[1]Sheet!$A$2:$B$12,2,FALSE))," ",(VLOOKUP(postponeList!D1215,[1]Sheet!$A$2:$B$12,2,FALSE)))</f>
        <v>PMMA</v>
      </c>
      <c r="AL1215" s="122" t="str">
        <f>IF(ISNA(VLOOKUP(E1215,[1]Sheet!$G$2:$H$40,2,FALSE))," ",VLOOKUP(E1215,[1]Sheet!$G$2:$H$40,2,FALSE))</f>
        <v>PEWVN</v>
      </c>
      <c r="AM1215" s="122" t="str">
        <f>IF(ISNA(VLOOKUP(G1215,[1]Sheet!$K$2:$L$159,2,FALSE))," ",(VLOOKUP(G1215,[1]Sheet!$K$2:$L$159,2,FALSE)))</f>
        <v>PLSVN-HIF</v>
      </c>
      <c r="AN1215" s="122" t="str">
        <f>IF(ISNA(VLOOKUP(I1215&amp;C1215,[1]Sheet!$D$2:$E$228,2,FALSE))," ",VLOOKUP(I1215&amp;C1215,[1]Sheet!$D$2:$E$228,2,FALSE))</f>
        <v>Gary, Aota (PEW), Adachi (PAC)</v>
      </c>
      <c r="AO1215" s="122" t="str">
        <f>+I1215&amp;C1215</f>
        <v>PANVIETNAM</v>
      </c>
      <c r="AP1215" s="122" t="str">
        <f>C1215&amp;D1215&amp;E1215&amp;G1215&amp;I1215&amp;O1215</f>
        <v>VIETNAM3120018051811PANMAR</v>
      </c>
      <c r="AQ1215" s="122" t="str">
        <f>B1215&amp;D1215&amp;N1215</f>
        <v xml:space="preserve">SOUTH EAST ASIA31200CF </v>
      </c>
      <c r="AR1215" s="123" t="str">
        <f>+D1215&amp;J1215</f>
        <v>31200SE</v>
      </c>
      <c r="AS1215" s="124" t="str">
        <f t="shared" si="169"/>
        <v>Ves</v>
      </c>
      <c r="AT1215" s="125" t="str">
        <f t="shared" si="170"/>
        <v>F-48DGLTBKVV</v>
      </c>
      <c r="AU1215" s="125" t="str">
        <f>IF(NOT(AT1215=""),VLOOKUP(AT1215,[1]PSI_Category!A:B,2,0),"")</f>
        <v>C/F</v>
      </c>
      <c r="AV1215" s="125" t="s">
        <v>1800</v>
      </c>
      <c r="AW1215" s="125" t="s">
        <v>1800</v>
      </c>
      <c r="AX1215" s="125" t="s">
        <v>1800</v>
      </c>
    </row>
    <row r="1216" spans="1:50" s="103" customFormat="1" ht="11.4" customHeight="1" x14ac:dyDescent="0.3">
      <c r="B1216" s="104" t="s">
        <v>1866</v>
      </c>
      <c r="C1216" s="105" t="s">
        <v>2018</v>
      </c>
      <c r="D1216" s="106">
        <v>31200</v>
      </c>
      <c r="E1216" s="107">
        <v>1805</v>
      </c>
      <c r="F1216" s="105" t="s">
        <v>2019</v>
      </c>
      <c r="G1216" s="107">
        <v>1811</v>
      </c>
      <c r="H1216" s="105" t="s">
        <v>2020</v>
      </c>
      <c r="I1216" s="105" t="s">
        <v>298</v>
      </c>
      <c r="J1216" s="107" t="s">
        <v>293</v>
      </c>
      <c r="K1216" s="105">
        <v>92011835</v>
      </c>
      <c r="L1216" s="105" t="s">
        <v>2966</v>
      </c>
      <c r="M1216" s="105" t="s">
        <v>2022</v>
      </c>
      <c r="N1216" s="105" t="s">
        <v>1799</v>
      </c>
      <c r="O1216" s="108" t="s">
        <v>160</v>
      </c>
      <c r="P1216" s="109" t="s">
        <v>1872</v>
      </c>
      <c r="Q1216" s="110">
        <v>45374</v>
      </c>
      <c r="R1216" s="110"/>
      <c r="S1216" s="110">
        <v>45377</v>
      </c>
      <c r="T1216" s="110"/>
      <c r="U1216" s="111" t="s">
        <v>2023</v>
      </c>
      <c r="V1216" s="111" t="s">
        <v>2103</v>
      </c>
      <c r="W1216" s="112"/>
      <c r="X1216" s="113"/>
      <c r="Y1216" s="114" t="s">
        <v>285</v>
      </c>
      <c r="Z1216" s="115">
        <v>210.06</v>
      </c>
      <c r="AA1216" s="116">
        <v>10</v>
      </c>
      <c r="AB1216" s="117">
        <f t="shared" si="162"/>
        <v>2100.6</v>
      </c>
      <c r="AC1216" s="117">
        <f t="shared" si="163"/>
        <v>16.429842900000001</v>
      </c>
      <c r="AD1216" s="118">
        <v>10</v>
      </c>
      <c r="AE1216" s="117">
        <f t="shared" si="164"/>
        <v>2100.6</v>
      </c>
      <c r="AF1216" s="117">
        <f t="shared" si="165"/>
        <v>16.429842900000001</v>
      </c>
      <c r="AG1216" s="119">
        <f t="shared" si="166"/>
        <v>0</v>
      </c>
      <c r="AH1216" s="120">
        <f t="shared" si="167"/>
        <v>0</v>
      </c>
      <c r="AI1216" s="121">
        <f t="shared" si="168"/>
        <v>0</v>
      </c>
      <c r="AJ1216" s="122" t="str">
        <f>+C1216</f>
        <v>VIETNAM</v>
      </c>
      <c r="AK1216" s="122" t="str">
        <f>IF(ISNA(VLOOKUP(postponeList!D1216,[1]Sheet!$A$2:$B$12,2,FALSE))," ",(VLOOKUP(postponeList!D1216,[1]Sheet!$A$2:$B$12,2,FALSE)))</f>
        <v>PMMA</v>
      </c>
      <c r="AL1216" s="122" t="str">
        <f>IF(ISNA(VLOOKUP(E1216,[1]Sheet!$G$2:$H$40,2,FALSE))," ",VLOOKUP(E1216,[1]Sheet!$G$2:$H$40,2,FALSE))</f>
        <v>PEWVN</v>
      </c>
      <c r="AM1216" s="122" t="str">
        <f>IF(ISNA(VLOOKUP(G1216,[1]Sheet!$K$2:$L$159,2,FALSE))," ",(VLOOKUP(G1216,[1]Sheet!$K$2:$L$159,2,FALSE)))</f>
        <v>PLSVN-HIF</v>
      </c>
      <c r="AN1216" s="122" t="str">
        <f>IF(ISNA(VLOOKUP(I1216&amp;C1216,[1]Sheet!$D$2:$E$228,2,FALSE))," ",VLOOKUP(I1216&amp;C1216,[1]Sheet!$D$2:$E$228,2,FALSE))</f>
        <v>Gary, Aota (PEW), Adachi (PAC)</v>
      </c>
      <c r="AO1216" s="122" t="str">
        <f>+I1216&amp;C1216</f>
        <v>PANVIETNAM</v>
      </c>
      <c r="AP1216" s="122" t="str">
        <f>C1216&amp;D1216&amp;E1216&amp;G1216&amp;I1216&amp;O1216</f>
        <v>VIETNAM3120018051811PANMAR</v>
      </c>
      <c r="AQ1216" s="122" t="str">
        <f>B1216&amp;D1216&amp;N1216</f>
        <v xml:space="preserve">SOUTH EAST ASIA31200CF </v>
      </c>
      <c r="AR1216" s="123" t="str">
        <f>+D1216&amp;J1216</f>
        <v>31200SE</v>
      </c>
      <c r="AS1216" s="124" t="str">
        <f t="shared" si="169"/>
        <v>Ves</v>
      </c>
      <c r="AT1216" s="125" t="str">
        <f t="shared" si="170"/>
        <v>F-60DGNTBKVV</v>
      </c>
      <c r="AU1216" s="125" t="str">
        <f>IF(NOT(AT1216=""),VLOOKUP(AT1216,[1]PSI_Category!A:B,2,0),"")</f>
        <v>C/F</v>
      </c>
      <c r="AV1216" s="125" t="s">
        <v>1800</v>
      </c>
      <c r="AW1216" s="125" t="s">
        <v>1800</v>
      </c>
      <c r="AX1216" s="125" t="s">
        <v>1800</v>
      </c>
    </row>
    <row r="1217" spans="2:50" s="103" customFormat="1" ht="11.4" customHeight="1" x14ac:dyDescent="0.3">
      <c r="B1217" s="104" t="s">
        <v>1866</v>
      </c>
      <c r="C1217" s="105" t="s">
        <v>2018</v>
      </c>
      <c r="D1217" s="106">
        <v>31200</v>
      </c>
      <c r="E1217" s="107">
        <v>1805</v>
      </c>
      <c r="F1217" s="105" t="s">
        <v>2019</v>
      </c>
      <c r="G1217" s="107">
        <v>1811</v>
      </c>
      <c r="H1217" s="105" t="s">
        <v>2020</v>
      </c>
      <c r="I1217" s="105" t="s">
        <v>298</v>
      </c>
      <c r="J1217" s="107" t="s">
        <v>293</v>
      </c>
      <c r="K1217" s="105">
        <v>92011835</v>
      </c>
      <c r="L1217" s="105" t="s">
        <v>2966</v>
      </c>
      <c r="M1217" s="105" t="s">
        <v>2026</v>
      </c>
      <c r="N1217" s="105" t="s">
        <v>1799</v>
      </c>
      <c r="O1217" s="108" t="s">
        <v>160</v>
      </c>
      <c r="P1217" s="109" t="s">
        <v>1872</v>
      </c>
      <c r="Q1217" s="110">
        <v>45374</v>
      </c>
      <c r="R1217" s="110"/>
      <c r="S1217" s="110">
        <v>45377</v>
      </c>
      <c r="T1217" s="110"/>
      <c r="U1217" s="111" t="s">
        <v>2023</v>
      </c>
      <c r="V1217" s="111" t="s">
        <v>2103</v>
      </c>
      <c r="W1217" s="112"/>
      <c r="X1217" s="113"/>
      <c r="Y1217" s="114" t="s">
        <v>285</v>
      </c>
      <c r="Z1217" s="115">
        <v>163.58000000000001</v>
      </c>
      <c r="AA1217" s="116">
        <v>20</v>
      </c>
      <c r="AB1217" s="117">
        <f t="shared" si="162"/>
        <v>3271.6000000000004</v>
      </c>
      <c r="AC1217" s="117">
        <f t="shared" si="163"/>
        <v>25.588819400000006</v>
      </c>
      <c r="AD1217" s="118">
        <v>20</v>
      </c>
      <c r="AE1217" s="117">
        <f t="shared" si="164"/>
        <v>3271.6000000000004</v>
      </c>
      <c r="AF1217" s="117">
        <f t="shared" si="165"/>
        <v>25.588819400000006</v>
      </c>
      <c r="AG1217" s="119">
        <f t="shared" si="166"/>
        <v>0</v>
      </c>
      <c r="AH1217" s="120">
        <f t="shared" si="167"/>
        <v>0</v>
      </c>
      <c r="AI1217" s="121">
        <f t="shared" si="168"/>
        <v>0</v>
      </c>
      <c r="AJ1217" s="122" t="str">
        <f>+C1217</f>
        <v>VIETNAM</v>
      </c>
      <c r="AK1217" s="122" t="str">
        <f>IF(ISNA(VLOOKUP(postponeList!D1217,[1]Sheet!$A$2:$B$12,2,FALSE))," ",(VLOOKUP(postponeList!D1217,[1]Sheet!$A$2:$B$12,2,FALSE)))</f>
        <v>PMMA</v>
      </c>
      <c r="AL1217" s="122" t="str">
        <f>IF(ISNA(VLOOKUP(E1217,[1]Sheet!$G$2:$H$40,2,FALSE))," ",VLOOKUP(E1217,[1]Sheet!$G$2:$H$40,2,FALSE))</f>
        <v>PEWVN</v>
      </c>
      <c r="AM1217" s="122" t="str">
        <f>IF(ISNA(VLOOKUP(G1217,[1]Sheet!$K$2:$L$159,2,FALSE))," ",(VLOOKUP(G1217,[1]Sheet!$K$2:$L$159,2,FALSE)))</f>
        <v>PLSVN-HIF</v>
      </c>
      <c r="AN1217" s="122" t="str">
        <f>IF(ISNA(VLOOKUP(I1217&amp;C1217,[1]Sheet!$D$2:$E$228,2,FALSE))," ",VLOOKUP(I1217&amp;C1217,[1]Sheet!$D$2:$E$228,2,FALSE))</f>
        <v>Gary, Aota (PEW), Adachi (PAC)</v>
      </c>
      <c r="AO1217" s="122" t="str">
        <f>+I1217&amp;C1217</f>
        <v>PANVIETNAM</v>
      </c>
      <c r="AP1217" s="122" t="str">
        <f>C1217&amp;D1217&amp;E1217&amp;G1217&amp;I1217&amp;O1217</f>
        <v>VIETNAM3120018051811PANMAR</v>
      </c>
      <c r="AQ1217" s="122" t="str">
        <f>B1217&amp;D1217&amp;N1217</f>
        <v xml:space="preserve">SOUTH EAST ASIA31200CF </v>
      </c>
      <c r="AR1217" s="123" t="str">
        <f>+D1217&amp;J1217</f>
        <v>31200SE</v>
      </c>
      <c r="AS1217" s="124" t="str">
        <f t="shared" si="169"/>
        <v>Ves</v>
      </c>
      <c r="AT1217" s="125" t="str">
        <f t="shared" si="170"/>
        <v>F-60DHNTBKVV</v>
      </c>
      <c r="AU1217" s="125" t="str">
        <f>IF(NOT(AT1217=""),VLOOKUP(AT1217,[1]PSI_Category!A:B,2,0),"")</f>
        <v>C/F</v>
      </c>
      <c r="AV1217" s="125" t="s">
        <v>1800</v>
      </c>
      <c r="AW1217" s="125" t="s">
        <v>1800</v>
      </c>
      <c r="AX1217" s="125" t="s">
        <v>1800</v>
      </c>
    </row>
    <row r="1218" spans="2:50" s="103" customFormat="1" ht="11.4" customHeight="1" x14ac:dyDescent="0.3">
      <c r="B1218" s="104" t="s">
        <v>1866</v>
      </c>
      <c r="C1218" s="105" t="s">
        <v>2018</v>
      </c>
      <c r="D1218" s="106">
        <v>31200</v>
      </c>
      <c r="E1218" s="107">
        <v>1805</v>
      </c>
      <c r="F1218" s="105" t="s">
        <v>2019</v>
      </c>
      <c r="G1218" s="107">
        <v>1811</v>
      </c>
      <c r="H1218" s="105" t="s">
        <v>2020</v>
      </c>
      <c r="I1218" s="105" t="s">
        <v>298</v>
      </c>
      <c r="J1218" s="107" t="s">
        <v>293</v>
      </c>
      <c r="K1218" s="105">
        <v>92011835</v>
      </c>
      <c r="L1218" s="105" t="s">
        <v>2966</v>
      </c>
      <c r="M1218" s="105" t="s">
        <v>2956</v>
      </c>
      <c r="N1218" s="105" t="s">
        <v>1799</v>
      </c>
      <c r="O1218" s="108" t="s">
        <v>160</v>
      </c>
      <c r="P1218" s="109" t="s">
        <v>1872</v>
      </c>
      <c r="Q1218" s="110"/>
      <c r="R1218" s="110"/>
      <c r="S1218" s="110"/>
      <c r="T1218" s="110"/>
      <c r="U1218" s="111"/>
      <c r="V1218" s="111"/>
      <c r="W1218" s="112"/>
      <c r="X1218" s="113"/>
      <c r="Y1218" s="114" t="s">
        <v>285</v>
      </c>
      <c r="Z1218" s="115">
        <v>25.95</v>
      </c>
      <c r="AA1218" s="116">
        <v>15</v>
      </c>
      <c r="AB1218" s="117">
        <f t="shared" si="162"/>
        <v>389.25</v>
      </c>
      <c r="AC1218" s="117">
        <f t="shared" si="163"/>
        <v>3.0445188750000001</v>
      </c>
      <c r="AD1218" s="118"/>
      <c r="AE1218" s="117">
        <f t="shared" si="164"/>
        <v>0</v>
      </c>
      <c r="AF1218" s="117">
        <f t="shared" si="165"/>
        <v>0</v>
      </c>
      <c r="AG1218" s="119">
        <f t="shared" si="166"/>
        <v>15</v>
      </c>
      <c r="AH1218" s="120">
        <f t="shared" si="167"/>
        <v>389.25</v>
      </c>
      <c r="AI1218" s="121">
        <f t="shared" si="168"/>
        <v>3.0445188750000001</v>
      </c>
      <c r="AJ1218" s="122" t="str">
        <f>+C1218</f>
        <v>VIETNAM</v>
      </c>
      <c r="AK1218" s="122" t="str">
        <f>IF(ISNA(VLOOKUP(postponeList!D1218,[1]Sheet!$A$2:$B$12,2,FALSE))," ",(VLOOKUP(postponeList!D1218,[1]Sheet!$A$2:$B$12,2,FALSE)))</f>
        <v>PMMA</v>
      </c>
      <c r="AL1218" s="122" t="str">
        <f>IF(ISNA(VLOOKUP(E1218,[1]Sheet!$G$2:$H$40,2,FALSE))," ",VLOOKUP(E1218,[1]Sheet!$G$2:$H$40,2,FALSE))</f>
        <v>PEWVN</v>
      </c>
      <c r="AM1218" s="122" t="str">
        <f>IF(ISNA(VLOOKUP(G1218,[1]Sheet!$K$2:$L$159,2,FALSE))," ",(VLOOKUP(G1218,[1]Sheet!$K$2:$L$159,2,FALSE)))</f>
        <v>PLSVN-HIF</v>
      </c>
      <c r="AN1218" s="122" t="str">
        <f>IF(ISNA(VLOOKUP(I1218&amp;C1218,[1]Sheet!$D$2:$E$228,2,FALSE))," ",VLOOKUP(I1218&amp;C1218,[1]Sheet!$D$2:$E$228,2,FALSE))</f>
        <v>Gary, Aota (PEW), Adachi (PAC)</v>
      </c>
      <c r="AO1218" s="122" t="str">
        <f>+I1218&amp;C1218</f>
        <v>PANVIETNAM</v>
      </c>
      <c r="AP1218" s="122" t="str">
        <f>C1218&amp;D1218&amp;E1218&amp;G1218&amp;I1218&amp;O1218</f>
        <v>VIETNAM3120018051811PANMAR</v>
      </c>
      <c r="AQ1218" s="122" t="str">
        <f>B1218&amp;D1218&amp;N1218</f>
        <v xml:space="preserve">SOUTH EAST ASIA31200CF </v>
      </c>
      <c r="AR1218" s="123" t="str">
        <f>+D1218&amp;J1218</f>
        <v>31200SE</v>
      </c>
      <c r="AS1218" s="124" t="str">
        <f t="shared" si="169"/>
        <v/>
      </c>
      <c r="AT1218" s="125" t="str">
        <f t="shared" si="170"/>
        <v>F-60MZ2TBKBVV</v>
      </c>
      <c r="AU1218" s="125" t="str">
        <f>IF(NOT(AT1218=""),VLOOKUP(AT1218,[1]PSI_Category!A:B,2,0),"")</f>
        <v>C/F</v>
      </c>
      <c r="AV1218" s="125" t="s">
        <v>1800</v>
      </c>
      <c r="AW1218" s="125" t="s">
        <v>1800</v>
      </c>
      <c r="AX1218" s="125" t="s">
        <v>1800</v>
      </c>
    </row>
    <row r="1219" spans="2:50" s="103" customFormat="1" ht="11.4" customHeight="1" x14ac:dyDescent="0.3">
      <c r="B1219" s="104" t="s">
        <v>1866</v>
      </c>
      <c r="C1219" s="105" t="s">
        <v>2018</v>
      </c>
      <c r="D1219" s="106">
        <v>31200</v>
      </c>
      <c r="E1219" s="107">
        <v>1805</v>
      </c>
      <c r="F1219" s="105" t="s">
        <v>2019</v>
      </c>
      <c r="G1219" s="107">
        <v>1811</v>
      </c>
      <c r="H1219" s="105" t="s">
        <v>2020</v>
      </c>
      <c r="I1219" s="105" t="s">
        <v>298</v>
      </c>
      <c r="J1219" s="107" t="s">
        <v>293</v>
      </c>
      <c r="K1219" s="105">
        <v>92011835</v>
      </c>
      <c r="L1219" s="105" t="s">
        <v>2966</v>
      </c>
      <c r="M1219" s="105" t="s">
        <v>2035</v>
      </c>
      <c r="N1219" s="105" t="s">
        <v>1799</v>
      </c>
      <c r="O1219" s="108" t="s">
        <v>160</v>
      </c>
      <c r="P1219" s="109" t="s">
        <v>1872</v>
      </c>
      <c r="Q1219" s="110"/>
      <c r="R1219" s="110"/>
      <c r="S1219" s="110"/>
      <c r="T1219" s="110"/>
      <c r="U1219" s="111"/>
      <c r="V1219" s="111"/>
      <c r="W1219" s="112"/>
      <c r="X1219" s="113"/>
      <c r="Y1219" s="114" t="s">
        <v>285</v>
      </c>
      <c r="Z1219" s="115">
        <v>25.95</v>
      </c>
      <c r="AA1219" s="116">
        <v>20</v>
      </c>
      <c r="AB1219" s="117">
        <f t="shared" si="162"/>
        <v>519</v>
      </c>
      <c r="AC1219" s="117">
        <f t="shared" si="163"/>
        <v>4.0593585000000001</v>
      </c>
      <c r="AD1219" s="118"/>
      <c r="AE1219" s="117">
        <f t="shared" si="164"/>
        <v>0</v>
      </c>
      <c r="AF1219" s="117">
        <f t="shared" si="165"/>
        <v>0</v>
      </c>
      <c r="AG1219" s="119">
        <f t="shared" si="166"/>
        <v>20</v>
      </c>
      <c r="AH1219" s="120">
        <f t="shared" si="167"/>
        <v>519</v>
      </c>
      <c r="AI1219" s="121">
        <f t="shared" si="168"/>
        <v>4.0593585000000001</v>
      </c>
      <c r="AJ1219" s="122" t="str">
        <f>+C1219</f>
        <v>VIETNAM</v>
      </c>
      <c r="AK1219" s="122" t="str">
        <f>IF(ISNA(VLOOKUP(postponeList!D1219,[1]Sheet!$A$2:$B$12,2,FALSE))," ",(VLOOKUP(postponeList!D1219,[1]Sheet!$A$2:$B$12,2,FALSE)))</f>
        <v>PMMA</v>
      </c>
      <c r="AL1219" s="122" t="str">
        <f>IF(ISNA(VLOOKUP(E1219,[1]Sheet!$G$2:$H$40,2,FALSE))," ",VLOOKUP(E1219,[1]Sheet!$G$2:$H$40,2,FALSE))</f>
        <v>PEWVN</v>
      </c>
      <c r="AM1219" s="122" t="str">
        <f>IF(ISNA(VLOOKUP(G1219,[1]Sheet!$K$2:$L$159,2,FALSE))," ",(VLOOKUP(G1219,[1]Sheet!$K$2:$L$159,2,FALSE)))</f>
        <v>PLSVN-HIF</v>
      </c>
      <c r="AN1219" s="122" t="str">
        <f>IF(ISNA(VLOOKUP(I1219&amp;C1219,[1]Sheet!$D$2:$E$228,2,FALSE))," ",VLOOKUP(I1219&amp;C1219,[1]Sheet!$D$2:$E$228,2,FALSE))</f>
        <v>Gary, Aota (PEW), Adachi (PAC)</v>
      </c>
      <c r="AO1219" s="122" t="str">
        <f>+I1219&amp;C1219</f>
        <v>PANVIETNAM</v>
      </c>
      <c r="AP1219" s="122" t="str">
        <f>C1219&amp;D1219&amp;E1219&amp;G1219&amp;I1219&amp;O1219</f>
        <v>VIETNAM3120018051811PANMAR</v>
      </c>
      <c r="AQ1219" s="122" t="str">
        <f>B1219&amp;D1219&amp;N1219</f>
        <v xml:space="preserve">SOUTH EAST ASIA31200CF </v>
      </c>
      <c r="AR1219" s="123" t="str">
        <f>+D1219&amp;J1219</f>
        <v>31200SE</v>
      </c>
      <c r="AS1219" s="124" t="str">
        <f t="shared" si="169"/>
        <v/>
      </c>
      <c r="AT1219" s="125" t="str">
        <f t="shared" si="170"/>
        <v>F-60MZ2TBKDVV</v>
      </c>
      <c r="AU1219" s="125" t="str">
        <f>IF(NOT(AT1219=""),VLOOKUP(AT1219,[1]PSI_Category!A:B,2,0),"")</f>
        <v>C/F</v>
      </c>
      <c r="AV1219" s="125" t="s">
        <v>1800</v>
      </c>
      <c r="AW1219" s="125" t="s">
        <v>1800</v>
      </c>
      <c r="AX1219" s="125" t="s">
        <v>1800</v>
      </c>
    </row>
    <row r="1220" spans="2:50" s="103" customFormat="1" ht="11.4" customHeight="1" x14ac:dyDescent="0.3">
      <c r="B1220" s="104" t="s">
        <v>1866</v>
      </c>
      <c r="C1220" s="105" t="s">
        <v>2018</v>
      </c>
      <c r="D1220" s="106">
        <v>31200</v>
      </c>
      <c r="E1220" s="107">
        <v>303</v>
      </c>
      <c r="F1220" s="105" t="s">
        <v>1841</v>
      </c>
      <c r="G1220" s="107">
        <v>1891</v>
      </c>
      <c r="H1220" s="105" t="s">
        <v>2967</v>
      </c>
      <c r="I1220" s="105" t="s">
        <v>1773</v>
      </c>
      <c r="J1220" s="107" t="s">
        <v>293</v>
      </c>
      <c r="K1220" s="105">
        <v>92010891</v>
      </c>
      <c r="L1220" s="105" t="s">
        <v>2968</v>
      </c>
      <c r="M1220" s="105" t="s">
        <v>2044</v>
      </c>
      <c r="N1220" s="105" t="s">
        <v>1886</v>
      </c>
      <c r="O1220" s="108" t="s">
        <v>160</v>
      </c>
      <c r="P1220" s="109" t="s">
        <v>1777</v>
      </c>
      <c r="Q1220" s="110">
        <v>45374</v>
      </c>
      <c r="R1220" s="110"/>
      <c r="S1220" s="110">
        <v>45377</v>
      </c>
      <c r="T1220" s="110">
        <v>45379</v>
      </c>
      <c r="U1220" s="111" t="s">
        <v>2002</v>
      </c>
      <c r="V1220" s="111" t="s">
        <v>2758</v>
      </c>
      <c r="W1220" s="112"/>
      <c r="X1220" s="130"/>
      <c r="Y1220" s="114" t="s">
        <v>285</v>
      </c>
      <c r="Z1220" s="115">
        <v>64.19</v>
      </c>
      <c r="AA1220" s="116">
        <v>60</v>
      </c>
      <c r="AB1220" s="117">
        <f t="shared" si="162"/>
        <v>3851.3999999999996</v>
      </c>
      <c r="AC1220" s="117">
        <f t="shared" si="163"/>
        <v>30.123725099999998</v>
      </c>
      <c r="AD1220" s="118">
        <v>60</v>
      </c>
      <c r="AE1220" s="117">
        <f t="shared" si="164"/>
        <v>3851.3999999999996</v>
      </c>
      <c r="AF1220" s="117">
        <f t="shared" si="165"/>
        <v>30.123725099999998</v>
      </c>
      <c r="AG1220" s="119">
        <f t="shared" si="166"/>
        <v>0</v>
      </c>
      <c r="AH1220" s="120">
        <f t="shared" si="167"/>
        <v>0</v>
      </c>
      <c r="AI1220" s="121">
        <f t="shared" si="168"/>
        <v>0</v>
      </c>
      <c r="AJ1220" s="122" t="str">
        <f>+C1220</f>
        <v>VIETNAM</v>
      </c>
      <c r="AK1220" s="122" t="str">
        <f>IF(ISNA(VLOOKUP(postponeList!D1220,[1]Sheet!$A$2:$B$12,2,FALSE))," ",(VLOOKUP(postponeList!D1220,[1]Sheet!$A$2:$B$12,2,FALSE)))</f>
        <v>PMMA</v>
      </c>
      <c r="AL1220" s="122" t="str">
        <f>IF(ISNA(VLOOKUP(E1220,[1]Sheet!$G$2:$H$40,2,FALSE))," ",VLOOKUP(E1220,[1]Sheet!$G$2:$H$40,2,FALSE))</f>
        <v>SOJITZ</v>
      </c>
      <c r="AM1220" s="122" t="str">
        <f>IF(ISNA(VLOOKUP(G1220,[1]Sheet!$K$2:$L$159,2,FALSE))," ",(VLOOKUP(G1220,[1]Sheet!$K$2:$L$159,2,FALSE)))</f>
        <v>KNK VN-HCM</v>
      </c>
      <c r="AN1220" s="122" t="str">
        <f>IF(ISNA(VLOOKUP(I1220&amp;C1220,[1]Sheet!$D$2:$E$228,2,FALSE))," ",VLOOKUP(I1220&amp;C1220,[1]Sheet!$D$2:$E$228,2,FALSE))</f>
        <v>Daniel, Nishimura</v>
      </c>
      <c r="AO1220" s="122" t="str">
        <f>+I1220&amp;C1220</f>
        <v>KDKVIETNAM</v>
      </c>
      <c r="AP1220" s="122" t="str">
        <f>C1220&amp;D1220&amp;E1220&amp;G1220&amp;I1220&amp;O1220</f>
        <v>VIETNAM312003031891KDKMAR</v>
      </c>
      <c r="AQ1220" s="122" t="str">
        <f>B1220&amp;D1220&amp;N1220</f>
        <v xml:space="preserve">SOUTH EAST ASIA31200LF </v>
      </c>
      <c r="AR1220" s="123" t="str">
        <f>+D1220&amp;J1220</f>
        <v>31200SE</v>
      </c>
      <c r="AS1220" s="124" t="str">
        <f t="shared" si="169"/>
        <v>Ves</v>
      </c>
      <c r="AT1220" s="125" t="str">
        <f t="shared" si="170"/>
        <v>M40KNBCKBV</v>
      </c>
      <c r="AU1220" s="125" t="str">
        <f>IF(NOT(AT1220=""),VLOOKUP(AT1220,[1]PSI_Category!A:B,2,0),"")</f>
        <v>L/F</v>
      </c>
      <c r="AV1220" s="125" t="s">
        <v>1778</v>
      </c>
      <c r="AW1220" s="125" t="s">
        <v>1887</v>
      </c>
      <c r="AX1220" s="125" t="s">
        <v>1887</v>
      </c>
    </row>
    <row r="1221" spans="2:50" s="103" customFormat="1" ht="11.4" customHeight="1" x14ac:dyDescent="0.3">
      <c r="B1221" s="104" t="s">
        <v>1866</v>
      </c>
      <c r="C1221" s="105" t="s">
        <v>2018</v>
      </c>
      <c r="D1221" s="106">
        <v>31200</v>
      </c>
      <c r="E1221" s="107">
        <v>303</v>
      </c>
      <c r="F1221" s="105" t="s">
        <v>1841</v>
      </c>
      <c r="G1221" s="107">
        <v>1891</v>
      </c>
      <c r="H1221" s="105" t="s">
        <v>2967</v>
      </c>
      <c r="I1221" s="105" t="s">
        <v>1773</v>
      </c>
      <c r="J1221" s="107" t="s">
        <v>293</v>
      </c>
      <c r="K1221" s="105">
        <v>92010891</v>
      </c>
      <c r="L1221" s="105" t="s">
        <v>2968</v>
      </c>
      <c r="M1221" s="105" t="s">
        <v>2045</v>
      </c>
      <c r="N1221" s="105" t="s">
        <v>1886</v>
      </c>
      <c r="O1221" s="108" t="s">
        <v>160</v>
      </c>
      <c r="P1221" s="109" t="s">
        <v>1777</v>
      </c>
      <c r="Q1221" s="110">
        <v>45374</v>
      </c>
      <c r="R1221" s="110"/>
      <c r="S1221" s="110">
        <v>45377</v>
      </c>
      <c r="T1221" s="110">
        <v>45379</v>
      </c>
      <c r="U1221" s="111" t="s">
        <v>2002</v>
      </c>
      <c r="V1221" s="111" t="s">
        <v>2758</v>
      </c>
      <c r="W1221" s="112"/>
      <c r="X1221" s="130"/>
      <c r="Y1221" s="114" t="s">
        <v>285</v>
      </c>
      <c r="Z1221" s="115">
        <v>64.19</v>
      </c>
      <c r="AA1221" s="116">
        <v>100</v>
      </c>
      <c r="AB1221" s="117">
        <f t="shared" si="162"/>
        <v>6419</v>
      </c>
      <c r="AC1221" s="117">
        <f t="shared" si="163"/>
        <v>50.206208500000002</v>
      </c>
      <c r="AD1221" s="118">
        <v>100</v>
      </c>
      <c r="AE1221" s="117">
        <f t="shared" si="164"/>
        <v>6419</v>
      </c>
      <c r="AF1221" s="117">
        <f t="shared" si="165"/>
        <v>50.206208500000002</v>
      </c>
      <c r="AG1221" s="119">
        <f t="shared" si="166"/>
        <v>0</v>
      </c>
      <c r="AH1221" s="120">
        <f t="shared" si="167"/>
        <v>0</v>
      </c>
      <c r="AI1221" s="121">
        <f t="shared" si="168"/>
        <v>0</v>
      </c>
      <c r="AJ1221" s="122" t="str">
        <f>+C1221</f>
        <v>VIETNAM</v>
      </c>
      <c r="AK1221" s="122" t="str">
        <f>IF(ISNA(VLOOKUP(postponeList!D1221,[1]Sheet!$A$2:$B$12,2,FALSE))," ",(VLOOKUP(postponeList!D1221,[1]Sheet!$A$2:$B$12,2,FALSE)))</f>
        <v>PMMA</v>
      </c>
      <c r="AL1221" s="122" t="str">
        <f>IF(ISNA(VLOOKUP(E1221,[1]Sheet!$G$2:$H$40,2,FALSE))," ",VLOOKUP(E1221,[1]Sheet!$G$2:$H$40,2,FALSE))</f>
        <v>SOJITZ</v>
      </c>
      <c r="AM1221" s="122" t="str">
        <f>IF(ISNA(VLOOKUP(G1221,[1]Sheet!$K$2:$L$159,2,FALSE))," ",(VLOOKUP(G1221,[1]Sheet!$K$2:$L$159,2,FALSE)))</f>
        <v>KNK VN-HCM</v>
      </c>
      <c r="AN1221" s="122" t="str">
        <f>IF(ISNA(VLOOKUP(I1221&amp;C1221,[1]Sheet!$D$2:$E$228,2,FALSE))," ",VLOOKUP(I1221&amp;C1221,[1]Sheet!$D$2:$E$228,2,FALSE))</f>
        <v>Daniel, Nishimura</v>
      </c>
      <c r="AO1221" s="122" t="str">
        <f>+I1221&amp;C1221</f>
        <v>KDKVIETNAM</v>
      </c>
      <c r="AP1221" s="122" t="str">
        <f>C1221&amp;D1221&amp;E1221&amp;G1221&amp;I1221&amp;O1221</f>
        <v>VIETNAM312003031891KDKMAR</v>
      </c>
      <c r="AQ1221" s="122" t="str">
        <f>B1221&amp;D1221&amp;N1221</f>
        <v xml:space="preserve">SOUTH EAST ASIA31200LF </v>
      </c>
      <c r="AR1221" s="123" t="str">
        <f>+D1221&amp;J1221</f>
        <v>31200SE</v>
      </c>
      <c r="AS1221" s="124" t="str">
        <f t="shared" si="169"/>
        <v>Ves</v>
      </c>
      <c r="AT1221" s="125" t="str">
        <f t="shared" si="170"/>
        <v>M40KNBTKBV</v>
      </c>
      <c r="AU1221" s="125" t="str">
        <f>IF(NOT(AT1221=""),VLOOKUP(AT1221,[1]PSI_Category!A:B,2,0),"")</f>
        <v>L/F</v>
      </c>
      <c r="AV1221" s="125" t="s">
        <v>1778</v>
      </c>
      <c r="AW1221" s="125" t="s">
        <v>1887</v>
      </c>
      <c r="AX1221" s="125" t="s">
        <v>1887</v>
      </c>
    </row>
    <row r="1222" spans="2:50" s="103" customFormat="1" ht="11.4" customHeight="1" x14ac:dyDescent="0.3">
      <c r="B1222" s="104" t="s">
        <v>1866</v>
      </c>
      <c r="C1222" s="105" t="s">
        <v>2018</v>
      </c>
      <c r="D1222" s="106">
        <v>31200</v>
      </c>
      <c r="E1222" s="107">
        <v>303</v>
      </c>
      <c r="F1222" s="105" t="s">
        <v>1841</v>
      </c>
      <c r="G1222" s="107">
        <v>1891</v>
      </c>
      <c r="H1222" s="105" t="s">
        <v>2967</v>
      </c>
      <c r="I1222" s="105" t="s">
        <v>1773</v>
      </c>
      <c r="J1222" s="107" t="s">
        <v>293</v>
      </c>
      <c r="K1222" s="105">
        <v>92010891</v>
      </c>
      <c r="L1222" s="105" t="s">
        <v>2968</v>
      </c>
      <c r="M1222" s="105" t="s">
        <v>2046</v>
      </c>
      <c r="N1222" s="105" t="s">
        <v>1789</v>
      </c>
      <c r="O1222" s="108" t="s">
        <v>160</v>
      </c>
      <c r="P1222" s="109" t="s">
        <v>1777</v>
      </c>
      <c r="Q1222" s="110">
        <v>45374</v>
      </c>
      <c r="R1222" s="110"/>
      <c r="S1222" s="110">
        <v>45377</v>
      </c>
      <c r="T1222" s="110">
        <v>45379</v>
      </c>
      <c r="U1222" s="111" t="s">
        <v>2002</v>
      </c>
      <c r="V1222" s="111" t="s">
        <v>2758</v>
      </c>
      <c r="W1222" s="112"/>
      <c r="X1222" s="130"/>
      <c r="Y1222" s="114" t="s">
        <v>285</v>
      </c>
      <c r="Z1222" s="115">
        <v>46.06</v>
      </c>
      <c r="AA1222" s="116">
        <v>80</v>
      </c>
      <c r="AB1222" s="117">
        <f t="shared" ref="AB1222:AB1285" si="171">IF($Y1222=$AB$3,$Z1222*AA1222,IF($Y1222=$AC$3,$Z1222*AA1222/$AF$3,IF($Y1222=$AH$3,$Z1222*AA1222/$AI$3,IF($Y1222=$AJ$3,$Z1222*AA1222/$AK$3))))</f>
        <v>3684.8</v>
      </c>
      <c r="AC1222" s="117">
        <f t="shared" ref="AC1222:AC1285" si="172">AB1222*$AF$3/1000</f>
        <v>28.820663200000002</v>
      </c>
      <c r="AD1222" s="118">
        <v>80</v>
      </c>
      <c r="AE1222" s="117">
        <f t="shared" ref="AE1222:AE1285" si="173">IF($Y1222=$AB$3,$Z1222*AD1222, IF($Y1222=$AC$3, $Z1222*AD1222/$AF$3, IF($Y1222=$AH$3, $Z1222*AD1222/$AI$3, IF($Y1222=$AJ$3, $Z1222*AD1222/$AK$3))))</f>
        <v>3684.8</v>
      </c>
      <c r="AF1222" s="117">
        <f t="shared" ref="AF1222:AF1285" si="174">AE1222*$AF$3/1000</f>
        <v>28.820663200000002</v>
      </c>
      <c r="AG1222" s="119">
        <f t="shared" ref="AG1222:AG1285" si="175">+AA1222-AD1222</f>
        <v>0</v>
      </c>
      <c r="AH1222" s="120">
        <f t="shared" ref="AH1222:AH1285" si="176">IF($Y1222=$AB$3,$Z1222*AG1222, IF($Y1222=$AC$3, $Z1222*AG1222/$AF$3, IF($Y1222=$AH$3, $Z1222*AG1222/$AI$3, IF($Y1222=$AJ$3, $Z1222*AG1222/$AK$3))))</f>
        <v>0</v>
      </c>
      <c r="AI1222" s="121">
        <f t="shared" ref="AI1222:AI1285" si="177">AH1222*$AF$3/1000</f>
        <v>0</v>
      </c>
      <c r="AJ1222" s="122" t="str">
        <f>+C1222</f>
        <v>VIETNAM</v>
      </c>
      <c r="AK1222" s="122" t="str">
        <f>IF(ISNA(VLOOKUP(postponeList!D1222,[1]Sheet!$A$2:$B$12,2,FALSE))," ",(VLOOKUP(postponeList!D1222,[1]Sheet!$A$2:$B$12,2,FALSE)))</f>
        <v>PMMA</v>
      </c>
      <c r="AL1222" s="122" t="str">
        <f>IF(ISNA(VLOOKUP(E1222,[1]Sheet!$G$2:$H$40,2,FALSE))," ",VLOOKUP(E1222,[1]Sheet!$G$2:$H$40,2,FALSE))</f>
        <v>SOJITZ</v>
      </c>
      <c r="AM1222" s="122" t="str">
        <f>IF(ISNA(VLOOKUP(G1222,[1]Sheet!$K$2:$L$159,2,FALSE))," ",(VLOOKUP(G1222,[1]Sheet!$K$2:$L$159,2,FALSE)))</f>
        <v>KNK VN-HCM</v>
      </c>
      <c r="AN1222" s="122" t="str">
        <f>IF(ISNA(VLOOKUP(I1222&amp;C1222,[1]Sheet!$D$2:$E$228,2,FALSE))," ",VLOOKUP(I1222&amp;C1222,[1]Sheet!$D$2:$E$228,2,FALSE))</f>
        <v>Daniel, Nishimura</v>
      </c>
      <c r="AO1222" s="122" t="str">
        <f>+I1222&amp;C1222</f>
        <v>KDKVIETNAM</v>
      </c>
      <c r="AP1222" s="122" t="str">
        <f>C1222&amp;D1222&amp;E1222&amp;G1222&amp;I1222&amp;O1222</f>
        <v>VIETNAM312003031891KDKMAR</v>
      </c>
      <c r="AQ1222" s="122" t="str">
        <f>B1222&amp;D1222&amp;N1222</f>
        <v xml:space="preserve">SOUTH EAST ASIA31200WF </v>
      </c>
      <c r="AR1222" s="123" t="str">
        <f>+D1222&amp;J1222</f>
        <v>31200SE</v>
      </c>
      <c r="AS1222" s="124" t="str">
        <f t="shared" ref="AS1222:AS1285" si="178">LEFT(V1222,3)</f>
        <v>Ves</v>
      </c>
      <c r="AT1222" s="125" t="str">
        <f t="shared" ref="AT1222:AT1285" si="179">IFERROR(TRIM(M1222),"")</f>
        <v>M40MNBHKBV</v>
      </c>
      <c r="AU1222" s="125" t="str">
        <f>IF(NOT(AT1222=""),VLOOKUP(AT1222,[1]PSI_Category!A:B,2,0),"")</f>
        <v>W/F</v>
      </c>
      <c r="AV1222" s="125" t="s">
        <v>1778</v>
      </c>
      <c r="AW1222" s="125" t="s">
        <v>1790</v>
      </c>
      <c r="AX1222" s="125" t="s">
        <v>1790</v>
      </c>
    </row>
    <row r="1223" spans="2:50" s="103" customFormat="1" ht="11.4" customHeight="1" x14ac:dyDescent="0.3">
      <c r="B1223" s="104" t="s">
        <v>1866</v>
      </c>
      <c r="C1223" s="105" t="s">
        <v>2018</v>
      </c>
      <c r="D1223" s="106">
        <v>31200</v>
      </c>
      <c r="E1223" s="107">
        <v>303</v>
      </c>
      <c r="F1223" s="105" t="s">
        <v>1841</v>
      </c>
      <c r="G1223" s="107">
        <v>1891</v>
      </c>
      <c r="H1223" s="105" t="s">
        <v>2967</v>
      </c>
      <c r="I1223" s="105" t="s">
        <v>1773</v>
      </c>
      <c r="J1223" s="107" t="s">
        <v>293</v>
      </c>
      <c r="K1223" s="105">
        <v>92010891</v>
      </c>
      <c r="L1223" s="105" t="s">
        <v>2968</v>
      </c>
      <c r="M1223" s="105" t="s">
        <v>2047</v>
      </c>
      <c r="N1223" s="105" t="s">
        <v>1789</v>
      </c>
      <c r="O1223" s="108" t="s">
        <v>160</v>
      </c>
      <c r="P1223" s="109" t="s">
        <v>1777</v>
      </c>
      <c r="Q1223" s="110">
        <v>45374</v>
      </c>
      <c r="R1223" s="110"/>
      <c r="S1223" s="110">
        <v>45377</v>
      </c>
      <c r="T1223" s="110">
        <v>45379</v>
      </c>
      <c r="U1223" s="111" t="s">
        <v>2002</v>
      </c>
      <c r="V1223" s="111" t="s">
        <v>2758</v>
      </c>
      <c r="W1223" s="112"/>
      <c r="X1223" s="130"/>
      <c r="Y1223" s="114" t="s">
        <v>285</v>
      </c>
      <c r="Z1223" s="115">
        <v>46.06</v>
      </c>
      <c r="AA1223" s="116">
        <v>140</v>
      </c>
      <c r="AB1223" s="117">
        <f t="shared" si="171"/>
        <v>6448.4000000000005</v>
      </c>
      <c r="AC1223" s="117">
        <f t="shared" si="172"/>
        <v>50.436160600000001</v>
      </c>
      <c r="AD1223" s="118">
        <v>140</v>
      </c>
      <c r="AE1223" s="117">
        <f t="shared" si="173"/>
        <v>6448.4000000000005</v>
      </c>
      <c r="AF1223" s="117">
        <f t="shared" si="174"/>
        <v>50.436160600000001</v>
      </c>
      <c r="AG1223" s="119">
        <f t="shared" si="175"/>
        <v>0</v>
      </c>
      <c r="AH1223" s="120">
        <f t="shared" si="176"/>
        <v>0</v>
      </c>
      <c r="AI1223" s="121">
        <f t="shared" si="177"/>
        <v>0</v>
      </c>
      <c r="AJ1223" s="122" t="str">
        <f>+C1223</f>
        <v>VIETNAM</v>
      </c>
      <c r="AK1223" s="122" t="str">
        <f>IF(ISNA(VLOOKUP(postponeList!D1223,[1]Sheet!$A$2:$B$12,2,FALSE))," ",(VLOOKUP(postponeList!D1223,[1]Sheet!$A$2:$B$12,2,FALSE)))</f>
        <v>PMMA</v>
      </c>
      <c r="AL1223" s="122" t="str">
        <f>IF(ISNA(VLOOKUP(E1223,[1]Sheet!$G$2:$H$40,2,FALSE))," ",VLOOKUP(E1223,[1]Sheet!$G$2:$H$40,2,FALSE))</f>
        <v>SOJITZ</v>
      </c>
      <c r="AM1223" s="122" t="str">
        <f>IF(ISNA(VLOOKUP(G1223,[1]Sheet!$K$2:$L$159,2,FALSE))," ",(VLOOKUP(G1223,[1]Sheet!$K$2:$L$159,2,FALSE)))</f>
        <v>KNK VN-HCM</v>
      </c>
      <c r="AN1223" s="122" t="str">
        <f>IF(ISNA(VLOOKUP(I1223&amp;C1223,[1]Sheet!$D$2:$E$228,2,FALSE))," ",VLOOKUP(I1223&amp;C1223,[1]Sheet!$D$2:$E$228,2,FALSE))</f>
        <v>Daniel, Nishimura</v>
      </c>
      <c r="AO1223" s="122" t="str">
        <f>+I1223&amp;C1223</f>
        <v>KDKVIETNAM</v>
      </c>
      <c r="AP1223" s="122" t="str">
        <f>C1223&amp;D1223&amp;E1223&amp;G1223&amp;I1223&amp;O1223</f>
        <v>VIETNAM312003031891KDKMAR</v>
      </c>
      <c r="AQ1223" s="122" t="str">
        <f>B1223&amp;D1223&amp;N1223</f>
        <v xml:space="preserve">SOUTH EAST ASIA31200WF </v>
      </c>
      <c r="AR1223" s="123" t="str">
        <f>+D1223&amp;J1223</f>
        <v>31200SE</v>
      </c>
      <c r="AS1223" s="124" t="str">
        <f t="shared" si="178"/>
        <v>Ves</v>
      </c>
      <c r="AT1223" s="125" t="str">
        <f t="shared" si="179"/>
        <v>M40MNBKKBV</v>
      </c>
      <c r="AU1223" s="125" t="str">
        <f>IF(NOT(AT1223=""),VLOOKUP(AT1223,[1]PSI_Category!A:B,2,0),"")</f>
        <v>W/F</v>
      </c>
      <c r="AV1223" s="125" t="s">
        <v>1778</v>
      </c>
      <c r="AW1223" s="125" t="s">
        <v>1790</v>
      </c>
      <c r="AX1223" s="125" t="s">
        <v>1790</v>
      </c>
    </row>
    <row r="1224" spans="2:50" s="103" customFormat="1" ht="11.4" customHeight="1" x14ac:dyDescent="0.3">
      <c r="B1224" s="104" t="s">
        <v>1866</v>
      </c>
      <c r="C1224" s="105" t="s">
        <v>2018</v>
      </c>
      <c r="D1224" s="106">
        <v>31200</v>
      </c>
      <c r="E1224" s="107">
        <v>303</v>
      </c>
      <c r="F1224" s="105" t="s">
        <v>1841</v>
      </c>
      <c r="G1224" s="107">
        <v>1891</v>
      </c>
      <c r="H1224" s="105" t="s">
        <v>2967</v>
      </c>
      <c r="I1224" s="105" t="s">
        <v>1773</v>
      </c>
      <c r="J1224" s="107" t="s">
        <v>293</v>
      </c>
      <c r="K1224" s="105">
        <v>92010891</v>
      </c>
      <c r="L1224" s="105" t="s">
        <v>2968</v>
      </c>
      <c r="M1224" s="105" t="s">
        <v>2051</v>
      </c>
      <c r="N1224" s="105" t="s">
        <v>1886</v>
      </c>
      <c r="O1224" s="108" t="s">
        <v>160</v>
      </c>
      <c r="P1224" s="109" t="s">
        <v>1777</v>
      </c>
      <c r="Q1224" s="110">
        <v>45374</v>
      </c>
      <c r="R1224" s="110"/>
      <c r="S1224" s="110">
        <v>45377</v>
      </c>
      <c r="T1224" s="110">
        <v>45379</v>
      </c>
      <c r="U1224" s="111" t="s">
        <v>2002</v>
      </c>
      <c r="V1224" s="111" t="s">
        <v>2758</v>
      </c>
      <c r="W1224" s="112"/>
      <c r="X1224" s="130"/>
      <c r="Y1224" s="114" t="s">
        <v>285</v>
      </c>
      <c r="Z1224" s="115">
        <v>63</v>
      </c>
      <c r="AA1224" s="116">
        <v>80</v>
      </c>
      <c r="AB1224" s="117">
        <f t="shared" si="171"/>
        <v>5040</v>
      </c>
      <c r="AC1224" s="117">
        <f t="shared" si="172"/>
        <v>39.420360000000002</v>
      </c>
      <c r="AD1224" s="118">
        <v>80</v>
      </c>
      <c r="AE1224" s="117">
        <f t="shared" si="173"/>
        <v>5040</v>
      </c>
      <c r="AF1224" s="117">
        <f t="shared" si="174"/>
        <v>39.420360000000002</v>
      </c>
      <c r="AG1224" s="119">
        <f t="shared" si="175"/>
        <v>0</v>
      </c>
      <c r="AH1224" s="120">
        <f t="shared" si="176"/>
        <v>0</v>
      </c>
      <c r="AI1224" s="121">
        <f t="shared" si="177"/>
        <v>0</v>
      </c>
      <c r="AJ1224" s="122" t="str">
        <f>+C1224</f>
        <v>VIETNAM</v>
      </c>
      <c r="AK1224" s="122" t="str">
        <f>IF(ISNA(VLOOKUP(postponeList!D1224,[1]Sheet!$A$2:$B$12,2,FALSE))," ",(VLOOKUP(postponeList!D1224,[1]Sheet!$A$2:$B$12,2,FALSE)))</f>
        <v>PMMA</v>
      </c>
      <c r="AL1224" s="122" t="str">
        <f>IF(ISNA(VLOOKUP(E1224,[1]Sheet!$G$2:$H$40,2,FALSE))," ",VLOOKUP(E1224,[1]Sheet!$G$2:$H$40,2,FALSE))</f>
        <v>SOJITZ</v>
      </c>
      <c r="AM1224" s="122" t="str">
        <f>IF(ISNA(VLOOKUP(G1224,[1]Sheet!$K$2:$L$159,2,FALSE))," ",(VLOOKUP(G1224,[1]Sheet!$K$2:$L$159,2,FALSE)))</f>
        <v>KNK VN-HCM</v>
      </c>
      <c r="AN1224" s="122" t="str">
        <f>IF(ISNA(VLOOKUP(I1224&amp;C1224,[1]Sheet!$D$2:$E$228,2,FALSE))," ",VLOOKUP(I1224&amp;C1224,[1]Sheet!$D$2:$E$228,2,FALSE))</f>
        <v>Daniel, Nishimura</v>
      </c>
      <c r="AO1224" s="122" t="str">
        <f>+I1224&amp;C1224</f>
        <v>KDKVIETNAM</v>
      </c>
      <c r="AP1224" s="122" t="str">
        <f>C1224&amp;D1224&amp;E1224&amp;G1224&amp;I1224&amp;O1224</f>
        <v>VIETNAM312003031891KDKMAR</v>
      </c>
      <c r="AQ1224" s="122" t="str">
        <f>B1224&amp;D1224&amp;N1224</f>
        <v xml:space="preserve">SOUTH EAST ASIA31200LF </v>
      </c>
      <c r="AR1224" s="123" t="str">
        <f>+D1224&amp;J1224</f>
        <v>31200SE</v>
      </c>
      <c r="AS1224" s="124" t="str">
        <f t="shared" si="178"/>
        <v>Ves</v>
      </c>
      <c r="AT1224" s="125" t="str">
        <f t="shared" si="179"/>
        <v>N30NHTBBKBV</v>
      </c>
      <c r="AU1224" s="125" t="str">
        <f>IF(NOT(AT1224=""),VLOOKUP(AT1224,[1]PSI_Category!A:B,2,0),"")</f>
        <v>L/F</v>
      </c>
      <c r="AV1224" s="125" t="s">
        <v>1778</v>
      </c>
      <c r="AW1224" s="125" t="s">
        <v>1887</v>
      </c>
      <c r="AX1224" s="125" t="s">
        <v>1887</v>
      </c>
    </row>
    <row r="1225" spans="2:50" s="103" customFormat="1" ht="11.4" customHeight="1" x14ac:dyDescent="0.3">
      <c r="B1225" s="104" t="s">
        <v>1866</v>
      </c>
      <c r="C1225" s="105" t="s">
        <v>2018</v>
      </c>
      <c r="D1225" s="106">
        <v>31200</v>
      </c>
      <c r="E1225" s="107">
        <v>303</v>
      </c>
      <c r="F1225" s="105" t="s">
        <v>1841</v>
      </c>
      <c r="G1225" s="107">
        <v>1891</v>
      </c>
      <c r="H1225" s="105" t="s">
        <v>2967</v>
      </c>
      <c r="I1225" s="105" t="s">
        <v>1773</v>
      </c>
      <c r="J1225" s="107" t="s">
        <v>293</v>
      </c>
      <c r="K1225" s="105">
        <v>92010891</v>
      </c>
      <c r="L1225" s="105" t="s">
        <v>2968</v>
      </c>
      <c r="M1225" s="105" t="s">
        <v>2052</v>
      </c>
      <c r="N1225" s="105" t="s">
        <v>1886</v>
      </c>
      <c r="O1225" s="108" t="s">
        <v>160</v>
      </c>
      <c r="P1225" s="109" t="s">
        <v>1777</v>
      </c>
      <c r="Q1225" s="110">
        <v>45374</v>
      </c>
      <c r="R1225" s="110"/>
      <c r="S1225" s="110">
        <v>45377</v>
      </c>
      <c r="T1225" s="110">
        <v>45379</v>
      </c>
      <c r="U1225" s="111" t="s">
        <v>2002</v>
      </c>
      <c r="V1225" s="111" t="s">
        <v>2758</v>
      </c>
      <c r="W1225" s="112"/>
      <c r="X1225" s="130"/>
      <c r="Y1225" s="114" t="s">
        <v>285</v>
      </c>
      <c r="Z1225" s="115">
        <v>63</v>
      </c>
      <c r="AA1225" s="116">
        <v>60</v>
      </c>
      <c r="AB1225" s="117">
        <f t="shared" si="171"/>
        <v>3780</v>
      </c>
      <c r="AC1225" s="117">
        <f t="shared" si="172"/>
        <v>29.565270000000002</v>
      </c>
      <c r="AD1225" s="118">
        <v>60</v>
      </c>
      <c r="AE1225" s="117">
        <f t="shared" si="173"/>
        <v>3780</v>
      </c>
      <c r="AF1225" s="117">
        <f t="shared" si="174"/>
        <v>29.565270000000002</v>
      </c>
      <c r="AG1225" s="119">
        <f t="shared" si="175"/>
        <v>0</v>
      </c>
      <c r="AH1225" s="120">
        <f t="shared" si="176"/>
        <v>0</v>
      </c>
      <c r="AI1225" s="121">
        <f t="shared" si="177"/>
        <v>0</v>
      </c>
      <c r="AJ1225" s="122" t="str">
        <f>+C1225</f>
        <v>VIETNAM</v>
      </c>
      <c r="AK1225" s="122" t="str">
        <f>IF(ISNA(VLOOKUP(postponeList!D1225,[1]Sheet!$A$2:$B$12,2,FALSE))," ",(VLOOKUP(postponeList!D1225,[1]Sheet!$A$2:$B$12,2,FALSE)))</f>
        <v>PMMA</v>
      </c>
      <c r="AL1225" s="122" t="str">
        <f>IF(ISNA(VLOOKUP(E1225,[1]Sheet!$G$2:$H$40,2,FALSE))," ",VLOOKUP(E1225,[1]Sheet!$G$2:$H$40,2,FALSE))</f>
        <v>SOJITZ</v>
      </c>
      <c r="AM1225" s="122" t="str">
        <f>IF(ISNA(VLOOKUP(G1225,[1]Sheet!$K$2:$L$159,2,FALSE))," ",(VLOOKUP(G1225,[1]Sheet!$K$2:$L$159,2,FALSE)))</f>
        <v>KNK VN-HCM</v>
      </c>
      <c r="AN1225" s="122" t="str">
        <f>IF(ISNA(VLOOKUP(I1225&amp;C1225,[1]Sheet!$D$2:$E$228,2,FALSE))," ",VLOOKUP(I1225&amp;C1225,[1]Sheet!$D$2:$E$228,2,FALSE))</f>
        <v>Daniel, Nishimura</v>
      </c>
      <c r="AO1225" s="122" t="str">
        <f>+I1225&amp;C1225</f>
        <v>KDKVIETNAM</v>
      </c>
      <c r="AP1225" s="122" t="str">
        <f>C1225&amp;D1225&amp;E1225&amp;G1225&amp;I1225&amp;O1225</f>
        <v>VIETNAM312003031891KDKMAR</v>
      </c>
      <c r="AQ1225" s="122" t="str">
        <f>B1225&amp;D1225&amp;N1225</f>
        <v xml:space="preserve">SOUTH EAST ASIA31200LF </v>
      </c>
      <c r="AR1225" s="123" t="str">
        <f>+D1225&amp;J1225</f>
        <v>31200SE</v>
      </c>
      <c r="AS1225" s="124" t="str">
        <f t="shared" si="178"/>
        <v>Ves</v>
      </c>
      <c r="AT1225" s="125" t="str">
        <f t="shared" si="179"/>
        <v>N30NHTBGKBV</v>
      </c>
      <c r="AU1225" s="125" t="str">
        <f>IF(NOT(AT1225=""),VLOOKUP(AT1225,[1]PSI_Category!A:B,2,0),"")</f>
        <v>L/F</v>
      </c>
      <c r="AV1225" s="125" t="s">
        <v>1778</v>
      </c>
      <c r="AW1225" s="125" t="s">
        <v>1887</v>
      </c>
      <c r="AX1225" s="125" t="s">
        <v>1887</v>
      </c>
    </row>
    <row r="1226" spans="2:50" s="103" customFormat="1" ht="11.4" customHeight="1" x14ac:dyDescent="0.3">
      <c r="B1226" s="104" t="s">
        <v>1866</v>
      </c>
      <c r="C1226" s="105" t="s">
        <v>2018</v>
      </c>
      <c r="D1226" s="106">
        <v>31200</v>
      </c>
      <c r="E1226" s="107">
        <v>303</v>
      </c>
      <c r="F1226" s="105" t="s">
        <v>1841</v>
      </c>
      <c r="G1226" s="107">
        <v>1891</v>
      </c>
      <c r="H1226" s="105" t="s">
        <v>2967</v>
      </c>
      <c r="I1226" s="105" t="s">
        <v>1773</v>
      </c>
      <c r="J1226" s="107" t="s">
        <v>293</v>
      </c>
      <c r="K1226" s="105">
        <v>92010891</v>
      </c>
      <c r="L1226" s="105" t="s">
        <v>2968</v>
      </c>
      <c r="M1226" s="105" t="s">
        <v>2053</v>
      </c>
      <c r="N1226" s="105" t="s">
        <v>1786</v>
      </c>
      <c r="O1226" s="108" t="s">
        <v>160</v>
      </c>
      <c r="P1226" s="109" t="s">
        <v>1777</v>
      </c>
      <c r="Q1226" s="110">
        <v>45374</v>
      </c>
      <c r="R1226" s="110"/>
      <c r="S1226" s="110">
        <v>45377</v>
      </c>
      <c r="T1226" s="110">
        <v>45379</v>
      </c>
      <c r="U1226" s="111" t="s">
        <v>2002</v>
      </c>
      <c r="V1226" s="111" t="s">
        <v>2758</v>
      </c>
      <c r="W1226" s="112"/>
      <c r="X1226" s="130"/>
      <c r="Y1226" s="114" t="s">
        <v>285</v>
      </c>
      <c r="Z1226" s="115">
        <v>35.869999999999997</v>
      </c>
      <c r="AA1226" s="116">
        <v>20</v>
      </c>
      <c r="AB1226" s="117">
        <f t="shared" si="171"/>
        <v>717.4</v>
      </c>
      <c r="AC1226" s="117">
        <f t="shared" si="172"/>
        <v>5.6111441000000006</v>
      </c>
      <c r="AD1226" s="118">
        <v>20</v>
      </c>
      <c r="AE1226" s="117">
        <f t="shared" si="173"/>
        <v>717.4</v>
      </c>
      <c r="AF1226" s="117">
        <f t="shared" si="174"/>
        <v>5.6111441000000006</v>
      </c>
      <c r="AG1226" s="119">
        <f t="shared" si="175"/>
        <v>0</v>
      </c>
      <c r="AH1226" s="120">
        <f t="shared" si="176"/>
        <v>0</v>
      </c>
      <c r="AI1226" s="121">
        <f t="shared" si="177"/>
        <v>0</v>
      </c>
      <c r="AJ1226" s="122" t="str">
        <f>+C1226</f>
        <v>VIETNAM</v>
      </c>
      <c r="AK1226" s="122" t="str">
        <f>IF(ISNA(VLOOKUP(postponeList!D1226,[1]Sheet!$A$2:$B$12,2,FALSE))," ",(VLOOKUP(postponeList!D1226,[1]Sheet!$A$2:$B$12,2,FALSE)))</f>
        <v>PMMA</v>
      </c>
      <c r="AL1226" s="122" t="str">
        <f>IF(ISNA(VLOOKUP(E1226,[1]Sheet!$G$2:$H$40,2,FALSE))," ",VLOOKUP(E1226,[1]Sheet!$G$2:$H$40,2,FALSE))</f>
        <v>SOJITZ</v>
      </c>
      <c r="AM1226" s="122" t="str">
        <f>IF(ISNA(VLOOKUP(G1226,[1]Sheet!$K$2:$L$159,2,FALSE))," ",(VLOOKUP(G1226,[1]Sheet!$K$2:$L$159,2,FALSE)))</f>
        <v>KNK VN-HCM</v>
      </c>
      <c r="AN1226" s="122" t="str">
        <f>IF(ISNA(VLOOKUP(I1226&amp;C1226,[1]Sheet!$D$2:$E$228,2,FALSE))," ",VLOOKUP(I1226&amp;C1226,[1]Sheet!$D$2:$E$228,2,FALSE))</f>
        <v>Daniel, Nishimura</v>
      </c>
      <c r="AO1226" s="122" t="str">
        <f>+I1226&amp;C1226</f>
        <v>KDKVIETNAM</v>
      </c>
      <c r="AP1226" s="122" t="str">
        <f>C1226&amp;D1226&amp;E1226&amp;G1226&amp;I1226&amp;O1226</f>
        <v>VIETNAM312003031891KDKMAR</v>
      </c>
      <c r="AQ1226" s="122" t="str">
        <f>B1226&amp;D1226&amp;N1226</f>
        <v xml:space="preserve">SOUTH EAST ASIA31200SF </v>
      </c>
      <c r="AR1226" s="123" t="str">
        <f>+D1226&amp;J1226</f>
        <v>31200SE</v>
      </c>
      <c r="AS1226" s="124" t="str">
        <f t="shared" si="178"/>
        <v>Ves</v>
      </c>
      <c r="AT1226" s="125" t="str">
        <f t="shared" si="179"/>
        <v>P40UNBNKBV</v>
      </c>
      <c r="AU1226" s="125" t="str">
        <f>IF(NOT(AT1226=""),VLOOKUP(AT1226,[1]PSI_Category!A:B,2,0),"")</f>
        <v>S/F</v>
      </c>
      <c r="AV1226" s="125" t="s">
        <v>1778</v>
      </c>
      <c r="AW1226" s="125" t="s">
        <v>1787</v>
      </c>
      <c r="AX1226" s="125" t="s">
        <v>1787</v>
      </c>
    </row>
    <row r="1227" spans="2:50" s="103" customFormat="1" ht="11.4" customHeight="1" x14ac:dyDescent="0.3">
      <c r="B1227" s="104" t="s">
        <v>1866</v>
      </c>
      <c r="C1227" s="105" t="s">
        <v>2018</v>
      </c>
      <c r="D1227" s="106">
        <v>31200</v>
      </c>
      <c r="E1227" s="107">
        <v>303</v>
      </c>
      <c r="F1227" s="105" t="s">
        <v>1841</v>
      </c>
      <c r="G1227" s="107">
        <v>1891</v>
      </c>
      <c r="H1227" s="105" t="s">
        <v>2967</v>
      </c>
      <c r="I1227" s="105" t="s">
        <v>1773</v>
      </c>
      <c r="J1227" s="107" t="s">
        <v>293</v>
      </c>
      <c r="K1227" s="105">
        <v>92010891</v>
      </c>
      <c r="L1227" s="105" t="s">
        <v>2968</v>
      </c>
      <c r="M1227" s="105" t="s">
        <v>2054</v>
      </c>
      <c r="N1227" s="105" t="s">
        <v>1786</v>
      </c>
      <c r="O1227" s="108" t="s">
        <v>160</v>
      </c>
      <c r="P1227" s="109" t="s">
        <v>1777</v>
      </c>
      <c r="Q1227" s="110">
        <v>45374</v>
      </c>
      <c r="R1227" s="110"/>
      <c r="S1227" s="110">
        <v>45377</v>
      </c>
      <c r="T1227" s="110">
        <v>45379</v>
      </c>
      <c r="U1227" s="111" t="s">
        <v>2002</v>
      </c>
      <c r="V1227" s="111" t="s">
        <v>2758</v>
      </c>
      <c r="W1227" s="112"/>
      <c r="X1227" s="130"/>
      <c r="Y1227" s="114" t="s">
        <v>285</v>
      </c>
      <c r="Z1227" s="115">
        <v>31.17</v>
      </c>
      <c r="AA1227" s="116">
        <v>50</v>
      </c>
      <c r="AB1227" s="117">
        <f t="shared" si="171"/>
        <v>1558.5</v>
      </c>
      <c r="AC1227" s="117">
        <f t="shared" si="172"/>
        <v>12.18980775</v>
      </c>
      <c r="AD1227" s="118">
        <v>50</v>
      </c>
      <c r="AE1227" s="117">
        <f t="shared" si="173"/>
        <v>1558.5</v>
      </c>
      <c r="AF1227" s="117">
        <f t="shared" si="174"/>
        <v>12.18980775</v>
      </c>
      <c r="AG1227" s="119">
        <f t="shared" si="175"/>
        <v>0</v>
      </c>
      <c r="AH1227" s="120">
        <f t="shared" si="176"/>
        <v>0</v>
      </c>
      <c r="AI1227" s="121">
        <f t="shared" si="177"/>
        <v>0</v>
      </c>
      <c r="AJ1227" s="122" t="str">
        <f>+C1227</f>
        <v>VIETNAM</v>
      </c>
      <c r="AK1227" s="122" t="str">
        <f>IF(ISNA(VLOOKUP(postponeList!D1227,[1]Sheet!$A$2:$B$12,2,FALSE))," ",(VLOOKUP(postponeList!D1227,[1]Sheet!$A$2:$B$12,2,FALSE)))</f>
        <v>PMMA</v>
      </c>
      <c r="AL1227" s="122" t="str">
        <f>IF(ISNA(VLOOKUP(E1227,[1]Sheet!$G$2:$H$40,2,FALSE))," ",VLOOKUP(E1227,[1]Sheet!$G$2:$H$40,2,FALSE))</f>
        <v>SOJITZ</v>
      </c>
      <c r="AM1227" s="122" t="str">
        <f>IF(ISNA(VLOOKUP(G1227,[1]Sheet!$K$2:$L$159,2,FALSE))," ",(VLOOKUP(G1227,[1]Sheet!$K$2:$L$159,2,FALSE)))</f>
        <v>KNK VN-HCM</v>
      </c>
      <c r="AN1227" s="122" t="str">
        <f>IF(ISNA(VLOOKUP(I1227&amp;C1227,[1]Sheet!$D$2:$E$228,2,FALSE))," ",VLOOKUP(I1227&amp;C1227,[1]Sheet!$D$2:$E$228,2,FALSE))</f>
        <v>Daniel, Nishimura</v>
      </c>
      <c r="AO1227" s="122" t="str">
        <f>+I1227&amp;C1227</f>
        <v>KDKVIETNAM</v>
      </c>
      <c r="AP1227" s="122" t="str">
        <f>C1227&amp;D1227&amp;E1227&amp;G1227&amp;I1227&amp;O1227</f>
        <v>VIETNAM312003031891KDKMAR</v>
      </c>
      <c r="AQ1227" s="122" t="str">
        <f>B1227&amp;D1227&amp;N1227</f>
        <v xml:space="preserve">SOUTH EAST ASIA31200SF </v>
      </c>
      <c r="AR1227" s="123" t="str">
        <f>+D1227&amp;J1227</f>
        <v>31200SE</v>
      </c>
      <c r="AS1227" s="124" t="str">
        <f t="shared" si="178"/>
        <v>Ves</v>
      </c>
      <c r="AT1227" s="125" t="str">
        <f t="shared" si="179"/>
        <v>P41UNBKKBV</v>
      </c>
      <c r="AU1227" s="125" t="str">
        <f>IF(NOT(AT1227=""),VLOOKUP(AT1227,[1]PSI_Category!A:B,2,0),"")</f>
        <v>S/F</v>
      </c>
      <c r="AV1227" s="125" t="s">
        <v>1778</v>
      </c>
      <c r="AW1227" s="125" t="s">
        <v>1787</v>
      </c>
      <c r="AX1227" s="125" t="s">
        <v>1787</v>
      </c>
    </row>
    <row r="1228" spans="2:50" s="103" customFormat="1" ht="11.4" customHeight="1" x14ac:dyDescent="0.3">
      <c r="B1228" s="104" t="s">
        <v>1866</v>
      </c>
      <c r="C1228" s="105" t="s">
        <v>2018</v>
      </c>
      <c r="D1228" s="106">
        <v>31200</v>
      </c>
      <c r="E1228" s="107">
        <v>303</v>
      </c>
      <c r="F1228" s="105" t="s">
        <v>1841</v>
      </c>
      <c r="G1228" s="107">
        <v>1892</v>
      </c>
      <c r="H1228" s="105" t="s">
        <v>2042</v>
      </c>
      <c r="I1228" s="105" t="s">
        <v>1773</v>
      </c>
      <c r="J1228" s="107" t="s">
        <v>293</v>
      </c>
      <c r="K1228" s="105">
        <v>92010892</v>
      </c>
      <c r="L1228" s="105" t="s">
        <v>2969</v>
      </c>
      <c r="M1228" s="105" t="s">
        <v>2044</v>
      </c>
      <c r="N1228" s="105" t="s">
        <v>1886</v>
      </c>
      <c r="O1228" s="108" t="s">
        <v>160</v>
      </c>
      <c r="P1228" s="109" t="s">
        <v>1777</v>
      </c>
      <c r="Q1228" s="110">
        <v>45371</v>
      </c>
      <c r="R1228" s="110"/>
      <c r="S1228" s="110">
        <v>45376</v>
      </c>
      <c r="T1228" s="110">
        <v>45380</v>
      </c>
      <c r="U1228" s="111" t="s">
        <v>1952</v>
      </c>
      <c r="V1228" s="111" t="s">
        <v>2103</v>
      </c>
      <c r="W1228" s="112"/>
      <c r="X1228" s="130"/>
      <c r="Y1228" s="114" t="s">
        <v>285</v>
      </c>
      <c r="Z1228" s="115">
        <v>64.19</v>
      </c>
      <c r="AA1228" s="116">
        <v>150</v>
      </c>
      <c r="AB1228" s="117">
        <f t="shared" si="171"/>
        <v>9628.5</v>
      </c>
      <c r="AC1228" s="117">
        <f t="shared" si="172"/>
        <v>75.309312750000004</v>
      </c>
      <c r="AD1228" s="118">
        <v>150</v>
      </c>
      <c r="AE1228" s="117">
        <f t="shared" si="173"/>
        <v>9628.5</v>
      </c>
      <c r="AF1228" s="117">
        <f t="shared" si="174"/>
        <v>75.309312750000004</v>
      </c>
      <c r="AG1228" s="119">
        <f t="shared" si="175"/>
        <v>0</v>
      </c>
      <c r="AH1228" s="120">
        <f t="shared" si="176"/>
        <v>0</v>
      </c>
      <c r="AI1228" s="121">
        <f t="shared" si="177"/>
        <v>0</v>
      </c>
      <c r="AJ1228" s="122" t="str">
        <f>+C1228</f>
        <v>VIETNAM</v>
      </c>
      <c r="AK1228" s="122" t="str">
        <f>IF(ISNA(VLOOKUP(postponeList!D1228,[1]Sheet!$A$2:$B$12,2,FALSE))," ",(VLOOKUP(postponeList!D1228,[1]Sheet!$A$2:$B$12,2,FALSE)))</f>
        <v>PMMA</v>
      </c>
      <c r="AL1228" s="122" t="str">
        <f>IF(ISNA(VLOOKUP(E1228,[1]Sheet!$G$2:$H$40,2,FALSE))," ",VLOOKUP(E1228,[1]Sheet!$G$2:$H$40,2,FALSE))</f>
        <v>SOJITZ</v>
      </c>
      <c r="AM1228" s="122" t="str">
        <f>IF(ISNA(VLOOKUP(G1228,[1]Sheet!$K$2:$L$159,2,FALSE))," ",(VLOOKUP(G1228,[1]Sheet!$K$2:$L$159,2,FALSE)))</f>
        <v>KNK VN-HPNG</v>
      </c>
      <c r="AN1228" s="122" t="str">
        <f>IF(ISNA(VLOOKUP(I1228&amp;C1228,[1]Sheet!$D$2:$E$228,2,FALSE))," ",VLOOKUP(I1228&amp;C1228,[1]Sheet!$D$2:$E$228,2,FALSE))</f>
        <v>Daniel, Nishimura</v>
      </c>
      <c r="AO1228" s="122" t="str">
        <f>+I1228&amp;C1228</f>
        <v>KDKVIETNAM</v>
      </c>
      <c r="AP1228" s="122" t="str">
        <f>C1228&amp;D1228&amp;E1228&amp;G1228&amp;I1228&amp;O1228</f>
        <v>VIETNAM312003031892KDKMAR</v>
      </c>
      <c r="AQ1228" s="122" t="str">
        <f>B1228&amp;D1228&amp;N1228</f>
        <v xml:space="preserve">SOUTH EAST ASIA31200LF </v>
      </c>
      <c r="AR1228" s="123" t="str">
        <f>+D1228&amp;J1228</f>
        <v>31200SE</v>
      </c>
      <c r="AS1228" s="124" t="str">
        <f t="shared" si="178"/>
        <v>Ves</v>
      </c>
      <c r="AT1228" s="125" t="str">
        <f t="shared" si="179"/>
        <v>M40KNBCKBV</v>
      </c>
      <c r="AU1228" s="125" t="str">
        <f>IF(NOT(AT1228=""),VLOOKUP(AT1228,[1]PSI_Category!A:B,2,0),"")</f>
        <v>L/F</v>
      </c>
      <c r="AV1228" s="125" t="s">
        <v>1778</v>
      </c>
      <c r="AW1228" s="125" t="s">
        <v>1887</v>
      </c>
      <c r="AX1228" s="125" t="s">
        <v>1887</v>
      </c>
    </row>
    <row r="1229" spans="2:50" s="103" customFormat="1" ht="11.4" customHeight="1" x14ac:dyDescent="0.3">
      <c r="B1229" s="104" t="s">
        <v>1866</v>
      </c>
      <c r="C1229" s="105" t="s">
        <v>2018</v>
      </c>
      <c r="D1229" s="106">
        <v>31200</v>
      </c>
      <c r="E1229" s="107">
        <v>303</v>
      </c>
      <c r="F1229" s="105" t="s">
        <v>1841</v>
      </c>
      <c r="G1229" s="107">
        <v>1892</v>
      </c>
      <c r="H1229" s="105" t="s">
        <v>2042</v>
      </c>
      <c r="I1229" s="105" t="s">
        <v>1773</v>
      </c>
      <c r="J1229" s="107" t="s">
        <v>293</v>
      </c>
      <c r="K1229" s="105">
        <v>92010892</v>
      </c>
      <c r="L1229" s="105" t="s">
        <v>2969</v>
      </c>
      <c r="M1229" s="105" t="s">
        <v>2045</v>
      </c>
      <c r="N1229" s="105" t="s">
        <v>1886</v>
      </c>
      <c r="O1229" s="108" t="s">
        <v>160</v>
      </c>
      <c r="P1229" s="109" t="s">
        <v>1777</v>
      </c>
      <c r="Q1229" s="110">
        <v>45371</v>
      </c>
      <c r="R1229" s="110"/>
      <c r="S1229" s="110">
        <v>45376</v>
      </c>
      <c r="T1229" s="110">
        <v>45380</v>
      </c>
      <c r="U1229" s="111" t="s">
        <v>1952</v>
      </c>
      <c r="V1229" s="111" t="s">
        <v>2103</v>
      </c>
      <c r="W1229" s="112"/>
      <c r="X1229" s="130"/>
      <c r="Y1229" s="114" t="s">
        <v>285</v>
      </c>
      <c r="Z1229" s="115">
        <v>64.19</v>
      </c>
      <c r="AA1229" s="116">
        <v>270</v>
      </c>
      <c r="AB1229" s="117">
        <f t="shared" si="171"/>
        <v>17331.3</v>
      </c>
      <c r="AC1229" s="117">
        <f t="shared" si="172"/>
        <v>135.55676295000001</v>
      </c>
      <c r="AD1229" s="118">
        <v>270</v>
      </c>
      <c r="AE1229" s="117">
        <f t="shared" si="173"/>
        <v>17331.3</v>
      </c>
      <c r="AF1229" s="117">
        <f t="shared" si="174"/>
        <v>135.55676295000001</v>
      </c>
      <c r="AG1229" s="119">
        <f t="shared" si="175"/>
        <v>0</v>
      </c>
      <c r="AH1229" s="120">
        <f t="shared" si="176"/>
        <v>0</v>
      </c>
      <c r="AI1229" s="121">
        <f t="shared" si="177"/>
        <v>0</v>
      </c>
      <c r="AJ1229" s="122" t="str">
        <f>+C1229</f>
        <v>VIETNAM</v>
      </c>
      <c r="AK1229" s="122" t="str">
        <f>IF(ISNA(VLOOKUP(postponeList!D1229,[1]Sheet!$A$2:$B$12,2,FALSE))," ",(VLOOKUP(postponeList!D1229,[1]Sheet!$A$2:$B$12,2,FALSE)))</f>
        <v>PMMA</v>
      </c>
      <c r="AL1229" s="122" t="str">
        <f>IF(ISNA(VLOOKUP(E1229,[1]Sheet!$G$2:$H$40,2,FALSE))," ",VLOOKUP(E1229,[1]Sheet!$G$2:$H$40,2,FALSE))</f>
        <v>SOJITZ</v>
      </c>
      <c r="AM1229" s="122" t="str">
        <f>IF(ISNA(VLOOKUP(G1229,[1]Sheet!$K$2:$L$159,2,FALSE))," ",(VLOOKUP(G1229,[1]Sheet!$K$2:$L$159,2,FALSE)))</f>
        <v>KNK VN-HPNG</v>
      </c>
      <c r="AN1229" s="122" t="str">
        <f>IF(ISNA(VLOOKUP(I1229&amp;C1229,[1]Sheet!$D$2:$E$228,2,FALSE))," ",VLOOKUP(I1229&amp;C1229,[1]Sheet!$D$2:$E$228,2,FALSE))</f>
        <v>Daniel, Nishimura</v>
      </c>
      <c r="AO1229" s="122" t="str">
        <f>+I1229&amp;C1229</f>
        <v>KDKVIETNAM</v>
      </c>
      <c r="AP1229" s="122" t="str">
        <f>C1229&amp;D1229&amp;E1229&amp;G1229&amp;I1229&amp;O1229</f>
        <v>VIETNAM312003031892KDKMAR</v>
      </c>
      <c r="AQ1229" s="122" t="str">
        <f>B1229&amp;D1229&amp;N1229</f>
        <v xml:space="preserve">SOUTH EAST ASIA31200LF </v>
      </c>
      <c r="AR1229" s="123" t="str">
        <f>+D1229&amp;J1229</f>
        <v>31200SE</v>
      </c>
      <c r="AS1229" s="124" t="str">
        <f t="shared" si="178"/>
        <v>Ves</v>
      </c>
      <c r="AT1229" s="125" t="str">
        <f t="shared" si="179"/>
        <v>M40KNBTKBV</v>
      </c>
      <c r="AU1229" s="125" t="str">
        <f>IF(NOT(AT1229=""),VLOOKUP(AT1229,[1]PSI_Category!A:B,2,0),"")</f>
        <v>L/F</v>
      </c>
      <c r="AV1229" s="125" t="s">
        <v>1778</v>
      </c>
      <c r="AW1229" s="125" t="s">
        <v>1887</v>
      </c>
      <c r="AX1229" s="125" t="s">
        <v>1887</v>
      </c>
    </row>
    <row r="1230" spans="2:50" s="103" customFormat="1" ht="11.4" customHeight="1" x14ac:dyDescent="0.3">
      <c r="B1230" s="104" t="s">
        <v>1866</v>
      </c>
      <c r="C1230" s="105" t="s">
        <v>2018</v>
      </c>
      <c r="D1230" s="106">
        <v>31200</v>
      </c>
      <c r="E1230" s="107">
        <v>303</v>
      </c>
      <c r="F1230" s="105" t="s">
        <v>1841</v>
      </c>
      <c r="G1230" s="107">
        <v>1892</v>
      </c>
      <c r="H1230" s="105" t="s">
        <v>2042</v>
      </c>
      <c r="I1230" s="105" t="s">
        <v>1773</v>
      </c>
      <c r="J1230" s="107" t="s">
        <v>293</v>
      </c>
      <c r="K1230" s="105">
        <v>92010892</v>
      </c>
      <c r="L1230" s="105" t="s">
        <v>2969</v>
      </c>
      <c r="M1230" s="105" t="s">
        <v>2046</v>
      </c>
      <c r="N1230" s="105" t="s">
        <v>1789</v>
      </c>
      <c r="O1230" s="108" t="s">
        <v>160</v>
      </c>
      <c r="P1230" s="109" t="s">
        <v>1777</v>
      </c>
      <c r="Q1230" s="110">
        <v>45371</v>
      </c>
      <c r="R1230" s="110"/>
      <c r="S1230" s="110">
        <v>45376</v>
      </c>
      <c r="T1230" s="110">
        <v>45380</v>
      </c>
      <c r="U1230" s="111" t="s">
        <v>1952</v>
      </c>
      <c r="V1230" s="111" t="s">
        <v>2103</v>
      </c>
      <c r="W1230" s="112"/>
      <c r="X1230" s="130"/>
      <c r="Y1230" s="114" t="s">
        <v>285</v>
      </c>
      <c r="Z1230" s="115">
        <v>46.06</v>
      </c>
      <c r="AA1230" s="116">
        <v>120</v>
      </c>
      <c r="AB1230" s="117">
        <f t="shared" si="171"/>
        <v>5527.2000000000007</v>
      </c>
      <c r="AC1230" s="117">
        <f t="shared" si="172"/>
        <v>43.230994800000005</v>
      </c>
      <c r="AD1230" s="118">
        <v>120</v>
      </c>
      <c r="AE1230" s="117">
        <f t="shared" si="173"/>
        <v>5527.2000000000007</v>
      </c>
      <c r="AF1230" s="117">
        <f t="shared" si="174"/>
        <v>43.230994800000005</v>
      </c>
      <c r="AG1230" s="119">
        <f t="shared" si="175"/>
        <v>0</v>
      </c>
      <c r="AH1230" s="120">
        <f t="shared" si="176"/>
        <v>0</v>
      </c>
      <c r="AI1230" s="121">
        <f t="shared" si="177"/>
        <v>0</v>
      </c>
      <c r="AJ1230" s="122" t="str">
        <f>+C1230</f>
        <v>VIETNAM</v>
      </c>
      <c r="AK1230" s="122" t="str">
        <f>IF(ISNA(VLOOKUP(postponeList!D1230,[1]Sheet!$A$2:$B$12,2,FALSE))," ",(VLOOKUP(postponeList!D1230,[1]Sheet!$A$2:$B$12,2,FALSE)))</f>
        <v>PMMA</v>
      </c>
      <c r="AL1230" s="122" t="str">
        <f>IF(ISNA(VLOOKUP(E1230,[1]Sheet!$G$2:$H$40,2,FALSE))," ",VLOOKUP(E1230,[1]Sheet!$G$2:$H$40,2,FALSE))</f>
        <v>SOJITZ</v>
      </c>
      <c r="AM1230" s="122" t="str">
        <f>IF(ISNA(VLOOKUP(G1230,[1]Sheet!$K$2:$L$159,2,FALSE))," ",(VLOOKUP(G1230,[1]Sheet!$K$2:$L$159,2,FALSE)))</f>
        <v>KNK VN-HPNG</v>
      </c>
      <c r="AN1230" s="122" t="str">
        <f>IF(ISNA(VLOOKUP(I1230&amp;C1230,[1]Sheet!$D$2:$E$228,2,FALSE))," ",VLOOKUP(I1230&amp;C1230,[1]Sheet!$D$2:$E$228,2,FALSE))</f>
        <v>Daniel, Nishimura</v>
      </c>
      <c r="AO1230" s="122" t="str">
        <f>+I1230&amp;C1230</f>
        <v>KDKVIETNAM</v>
      </c>
      <c r="AP1230" s="122" t="str">
        <f>C1230&amp;D1230&amp;E1230&amp;G1230&amp;I1230&amp;O1230</f>
        <v>VIETNAM312003031892KDKMAR</v>
      </c>
      <c r="AQ1230" s="122" t="str">
        <f>B1230&amp;D1230&amp;N1230</f>
        <v xml:space="preserve">SOUTH EAST ASIA31200WF </v>
      </c>
      <c r="AR1230" s="123" t="str">
        <f>+D1230&amp;J1230</f>
        <v>31200SE</v>
      </c>
      <c r="AS1230" s="124" t="str">
        <f t="shared" si="178"/>
        <v>Ves</v>
      </c>
      <c r="AT1230" s="125" t="str">
        <f t="shared" si="179"/>
        <v>M40MNBHKBV</v>
      </c>
      <c r="AU1230" s="125" t="str">
        <f>IF(NOT(AT1230=""),VLOOKUP(AT1230,[1]PSI_Category!A:B,2,0),"")</f>
        <v>W/F</v>
      </c>
      <c r="AV1230" s="125" t="s">
        <v>1778</v>
      </c>
      <c r="AW1230" s="125" t="s">
        <v>1790</v>
      </c>
      <c r="AX1230" s="125" t="s">
        <v>1790</v>
      </c>
    </row>
    <row r="1231" spans="2:50" s="103" customFormat="1" ht="11.4" customHeight="1" x14ac:dyDescent="0.3">
      <c r="B1231" s="104" t="s">
        <v>1866</v>
      </c>
      <c r="C1231" s="105" t="s">
        <v>2018</v>
      </c>
      <c r="D1231" s="106">
        <v>31200</v>
      </c>
      <c r="E1231" s="107">
        <v>303</v>
      </c>
      <c r="F1231" s="105" t="s">
        <v>1841</v>
      </c>
      <c r="G1231" s="107">
        <v>1892</v>
      </c>
      <c r="H1231" s="105" t="s">
        <v>2042</v>
      </c>
      <c r="I1231" s="105" t="s">
        <v>1773</v>
      </c>
      <c r="J1231" s="107" t="s">
        <v>293</v>
      </c>
      <c r="K1231" s="105">
        <v>92010892</v>
      </c>
      <c r="L1231" s="105" t="s">
        <v>2969</v>
      </c>
      <c r="M1231" s="105" t="s">
        <v>2047</v>
      </c>
      <c r="N1231" s="105" t="s">
        <v>1789</v>
      </c>
      <c r="O1231" s="108" t="s">
        <v>160</v>
      </c>
      <c r="P1231" s="109" t="s">
        <v>1777</v>
      </c>
      <c r="Q1231" s="110">
        <v>45371</v>
      </c>
      <c r="R1231" s="110"/>
      <c r="S1231" s="110">
        <v>45376</v>
      </c>
      <c r="T1231" s="110">
        <v>45380</v>
      </c>
      <c r="U1231" s="111" t="s">
        <v>1952</v>
      </c>
      <c r="V1231" s="111" t="s">
        <v>2103</v>
      </c>
      <c r="W1231" s="112"/>
      <c r="X1231" s="113"/>
      <c r="Y1231" s="114" t="s">
        <v>285</v>
      </c>
      <c r="Z1231" s="115">
        <v>46.06</v>
      </c>
      <c r="AA1231" s="116">
        <v>230</v>
      </c>
      <c r="AB1231" s="117">
        <f t="shared" si="171"/>
        <v>10593.800000000001</v>
      </c>
      <c r="AC1231" s="117">
        <f t="shared" si="172"/>
        <v>82.859406700000008</v>
      </c>
      <c r="AD1231" s="118">
        <v>230</v>
      </c>
      <c r="AE1231" s="117">
        <f t="shared" si="173"/>
        <v>10593.800000000001</v>
      </c>
      <c r="AF1231" s="117">
        <f t="shared" si="174"/>
        <v>82.859406700000008</v>
      </c>
      <c r="AG1231" s="119">
        <f t="shared" si="175"/>
        <v>0</v>
      </c>
      <c r="AH1231" s="120">
        <f t="shared" si="176"/>
        <v>0</v>
      </c>
      <c r="AI1231" s="121">
        <f t="shared" si="177"/>
        <v>0</v>
      </c>
      <c r="AJ1231" s="122" t="str">
        <f>+C1231</f>
        <v>VIETNAM</v>
      </c>
      <c r="AK1231" s="122" t="str">
        <f>IF(ISNA(VLOOKUP(postponeList!D1231,[1]Sheet!$A$2:$B$12,2,FALSE))," ",(VLOOKUP(postponeList!D1231,[1]Sheet!$A$2:$B$12,2,FALSE)))</f>
        <v>PMMA</v>
      </c>
      <c r="AL1231" s="122" t="str">
        <f>IF(ISNA(VLOOKUP(E1231,[1]Sheet!$G$2:$H$40,2,FALSE))," ",VLOOKUP(E1231,[1]Sheet!$G$2:$H$40,2,FALSE))</f>
        <v>SOJITZ</v>
      </c>
      <c r="AM1231" s="122" t="str">
        <f>IF(ISNA(VLOOKUP(G1231,[1]Sheet!$K$2:$L$159,2,FALSE))," ",(VLOOKUP(G1231,[1]Sheet!$K$2:$L$159,2,FALSE)))</f>
        <v>KNK VN-HPNG</v>
      </c>
      <c r="AN1231" s="122" t="str">
        <f>IF(ISNA(VLOOKUP(I1231&amp;C1231,[1]Sheet!$D$2:$E$228,2,FALSE))," ",VLOOKUP(I1231&amp;C1231,[1]Sheet!$D$2:$E$228,2,FALSE))</f>
        <v>Daniel, Nishimura</v>
      </c>
      <c r="AO1231" s="122" t="str">
        <f>+I1231&amp;C1231</f>
        <v>KDKVIETNAM</v>
      </c>
      <c r="AP1231" s="122" t="str">
        <f>C1231&amp;D1231&amp;E1231&amp;G1231&amp;I1231&amp;O1231</f>
        <v>VIETNAM312003031892KDKMAR</v>
      </c>
      <c r="AQ1231" s="122" t="str">
        <f>B1231&amp;D1231&amp;N1231</f>
        <v xml:space="preserve">SOUTH EAST ASIA31200WF </v>
      </c>
      <c r="AR1231" s="123" t="str">
        <f>+D1231&amp;J1231</f>
        <v>31200SE</v>
      </c>
      <c r="AS1231" s="124" t="str">
        <f t="shared" si="178"/>
        <v>Ves</v>
      </c>
      <c r="AT1231" s="125" t="str">
        <f t="shared" si="179"/>
        <v>M40MNBKKBV</v>
      </c>
      <c r="AU1231" s="125" t="str">
        <f>IF(NOT(AT1231=""),VLOOKUP(AT1231,[1]PSI_Category!A:B,2,0),"")</f>
        <v>W/F</v>
      </c>
      <c r="AV1231" s="125" t="s">
        <v>1778</v>
      </c>
      <c r="AW1231" s="125" t="s">
        <v>1790</v>
      </c>
      <c r="AX1231" s="125" t="s">
        <v>1790</v>
      </c>
    </row>
    <row r="1232" spans="2:50" s="103" customFormat="1" ht="11.4" customHeight="1" x14ac:dyDescent="0.3">
      <c r="B1232" s="104" t="s">
        <v>1866</v>
      </c>
      <c r="C1232" s="105" t="s">
        <v>2018</v>
      </c>
      <c r="D1232" s="106">
        <v>31200</v>
      </c>
      <c r="E1232" s="107">
        <v>303</v>
      </c>
      <c r="F1232" s="105" t="s">
        <v>1841</v>
      </c>
      <c r="G1232" s="107">
        <v>1892</v>
      </c>
      <c r="H1232" s="105" t="s">
        <v>2042</v>
      </c>
      <c r="I1232" s="105" t="s">
        <v>1773</v>
      </c>
      <c r="J1232" s="107" t="s">
        <v>293</v>
      </c>
      <c r="K1232" s="105">
        <v>92010892</v>
      </c>
      <c r="L1232" s="105" t="s">
        <v>2969</v>
      </c>
      <c r="M1232" s="105" t="s">
        <v>2048</v>
      </c>
      <c r="N1232" s="105" t="s">
        <v>1799</v>
      </c>
      <c r="O1232" s="108" t="s">
        <v>160</v>
      </c>
      <c r="P1232" s="109" t="s">
        <v>1777</v>
      </c>
      <c r="Q1232" s="110">
        <v>45371</v>
      </c>
      <c r="R1232" s="110"/>
      <c r="S1232" s="110">
        <v>45376</v>
      </c>
      <c r="T1232" s="110">
        <v>45380</v>
      </c>
      <c r="U1232" s="111" t="s">
        <v>1952</v>
      </c>
      <c r="V1232" s="111" t="s">
        <v>2103</v>
      </c>
      <c r="W1232" s="112"/>
      <c r="X1232" s="113"/>
      <c r="Y1232" s="114" t="s">
        <v>285</v>
      </c>
      <c r="Z1232" s="115">
        <v>61.26</v>
      </c>
      <c r="AA1232" s="116">
        <v>20</v>
      </c>
      <c r="AB1232" s="117">
        <f t="shared" si="171"/>
        <v>1225.2</v>
      </c>
      <c r="AC1232" s="117">
        <f t="shared" si="172"/>
        <v>9.5829018000000019</v>
      </c>
      <c r="AD1232" s="118">
        <v>20</v>
      </c>
      <c r="AE1232" s="117">
        <f t="shared" si="173"/>
        <v>1225.2</v>
      </c>
      <c r="AF1232" s="117">
        <f t="shared" si="174"/>
        <v>9.5829018000000019</v>
      </c>
      <c r="AG1232" s="119">
        <f t="shared" si="175"/>
        <v>0</v>
      </c>
      <c r="AH1232" s="120">
        <f t="shared" si="176"/>
        <v>0</v>
      </c>
      <c r="AI1232" s="121">
        <f t="shared" si="177"/>
        <v>0</v>
      </c>
      <c r="AJ1232" s="122" t="str">
        <f>+C1232</f>
        <v>VIETNAM</v>
      </c>
      <c r="AK1232" s="122" t="str">
        <f>IF(ISNA(VLOOKUP(postponeList!D1232,[1]Sheet!$A$2:$B$12,2,FALSE))," ",(VLOOKUP(postponeList!D1232,[1]Sheet!$A$2:$B$12,2,FALSE)))</f>
        <v>PMMA</v>
      </c>
      <c r="AL1232" s="122" t="str">
        <f>IF(ISNA(VLOOKUP(E1232,[1]Sheet!$G$2:$H$40,2,FALSE))," ",VLOOKUP(E1232,[1]Sheet!$G$2:$H$40,2,FALSE))</f>
        <v>SOJITZ</v>
      </c>
      <c r="AM1232" s="122" t="str">
        <f>IF(ISNA(VLOOKUP(G1232,[1]Sheet!$K$2:$L$159,2,FALSE))," ",(VLOOKUP(G1232,[1]Sheet!$K$2:$L$159,2,FALSE)))</f>
        <v>KNK VN-HPNG</v>
      </c>
      <c r="AN1232" s="122" t="str">
        <f>IF(ISNA(VLOOKUP(I1232&amp;C1232,[1]Sheet!$D$2:$E$228,2,FALSE))," ",VLOOKUP(I1232&amp;C1232,[1]Sheet!$D$2:$E$228,2,FALSE))</f>
        <v>Daniel, Nishimura</v>
      </c>
      <c r="AO1232" s="122" t="str">
        <f>+I1232&amp;C1232</f>
        <v>KDKVIETNAM</v>
      </c>
      <c r="AP1232" s="122" t="str">
        <f>C1232&amp;D1232&amp;E1232&amp;G1232&amp;I1232&amp;O1232</f>
        <v>VIETNAM312003031892KDKMAR</v>
      </c>
      <c r="AQ1232" s="122" t="str">
        <f>B1232&amp;D1232&amp;N1232</f>
        <v xml:space="preserve">SOUTH EAST ASIA31200CF </v>
      </c>
      <c r="AR1232" s="123" t="str">
        <f>+D1232&amp;J1232</f>
        <v>31200SE</v>
      </c>
      <c r="AS1232" s="124" t="str">
        <f t="shared" si="178"/>
        <v>Ves</v>
      </c>
      <c r="AT1232" s="125" t="str">
        <f t="shared" si="179"/>
        <v>M56PRTBGSVV</v>
      </c>
      <c r="AU1232" s="125" t="str">
        <f>IF(NOT(AT1232=""),VLOOKUP(AT1232,[1]PSI_Category!A:B,2,0),"")</f>
        <v>C/F</v>
      </c>
      <c r="AV1232" s="125" t="s">
        <v>1800</v>
      </c>
      <c r="AW1232" s="125" t="s">
        <v>1800</v>
      </c>
      <c r="AX1232" s="125" t="s">
        <v>1800</v>
      </c>
    </row>
    <row r="1233" spans="2:50" s="103" customFormat="1" ht="11.4" customHeight="1" x14ac:dyDescent="0.3">
      <c r="B1233" s="104" t="s">
        <v>1866</v>
      </c>
      <c r="C1233" s="105" t="s">
        <v>2018</v>
      </c>
      <c r="D1233" s="106">
        <v>31200</v>
      </c>
      <c r="E1233" s="107">
        <v>303</v>
      </c>
      <c r="F1233" s="105" t="s">
        <v>1841</v>
      </c>
      <c r="G1233" s="107">
        <v>1892</v>
      </c>
      <c r="H1233" s="105" t="s">
        <v>2042</v>
      </c>
      <c r="I1233" s="105" t="s">
        <v>1773</v>
      </c>
      <c r="J1233" s="107" t="s">
        <v>293</v>
      </c>
      <c r="K1233" s="105">
        <v>92010892</v>
      </c>
      <c r="L1233" s="105" t="s">
        <v>2969</v>
      </c>
      <c r="M1233" s="105" t="s">
        <v>2049</v>
      </c>
      <c r="N1233" s="105" t="s">
        <v>1799</v>
      </c>
      <c r="O1233" s="108" t="s">
        <v>160</v>
      </c>
      <c r="P1233" s="109" t="s">
        <v>1777</v>
      </c>
      <c r="Q1233" s="110">
        <v>45371</v>
      </c>
      <c r="R1233" s="110"/>
      <c r="S1233" s="110">
        <v>45376</v>
      </c>
      <c r="T1233" s="110">
        <v>45380</v>
      </c>
      <c r="U1233" s="111" t="s">
        <v>1952</v>
      </c>
      <c r="V1233" s="111" t="s">
        <v>2103</v>
      </c>
      <c r="W1233" s="112"/>
      <c r="X1233" s="113"/>
      <c r="Y1233" s="114" t="s">
        <v>285</v>
      </c>
      <c r="Z1233" s="115">
        <v>61.26</v>
      </c>
      <c r="AA1233" s="116">
        <v>20</v>
      </c>
      <c r="AB1233" s="117">
        <f t="shared" si="171"/>
        <v>1225.2</v>
      </c>
      <c r="AC1233" s="117">
        <f t="shared" si="172"/>
        <v>9.5829018000000019</v>
      </c>
      <c r="AD1233" s="118">
        <v>20</v>
      </c>
      <c r="AE1233" s="117">
        <f t="shared" si="173"/>
        <v>1225.2</v>
      </c>
      <c r="AF1233" s="117">
        <f t="shared" si="174"/>
        <v>9.5829018000000019</v>
      </c>
      <c r="AG1233" s="119">
        <f t="shared" si="175"/>
        <v>0</v>
      </c>
      <c r="AH1233" s="120">
        <f t="shared" si="176"/>
        <v>0</v>
      </c>
      <c r="AI1233" s="121">
        <f t="shared" si="177"/>
        <v>0</v>
      </c>
      <c r="AJ1233" s="122" t="str">
        <f>+C1233</f>
        <v>VIETNAM</v>
      </c>
      <c r="AK1233" s="122" t="str">
        <f>IF(ISNA(VLOOKUP(postponeList!D1233,[1]Sheet!$A$2:$B$12,2,FALSE))," ",(VLOOKUP(postponeList!D1233,[1]Sheet!$A$2:$B$12,2,FALSE)))</f>
        <v>PMMA</v>
      </c>
      <c r="AL1233" s="122" t="str">
        <f>IF(ISNA(VLOOKUP(E1233,[1]Sheet!$G$2:$H$40,2,FALSE))," ",VLOOKUP(E1233,[1]Sheet!$G$2:$H$40,2,FALSE))</f>
        <v>SOJITZ</v>
      </c>
      <c r="AM1233" s="122" t="str">
        <f>IF(ISNA(VLOOKUP(G1233,[1]Sheet!$K$2:$L$159,2,FALSE))," ",(VLOOKUP(G1233,[1]Sheet!$K$2:$L$159,2,FALSE)))</f>
        <v>KNK VN-HPNG</v>
      </c>
      <c r="AN1233" s="122" t="str">
        <f>IF(ISNA(VLOOKUP(I1233&amp;C1233,[1]Sheet!$D$2:$E$228,2,FALSE))," ",VLOOKUP(I1233&amp;C1233,[1]Sheet!$D$2:$E$228,2,FALSE))</f>
        <v>Daniel, Nishimura</v>
      </c>
      <c r="AO1233" s="122" t="str">
        <f>+I1233&amp;C1233</f>
        <v>KDKVIETNAM</v>
      </c>
      <c r="AP1233" s="122" t="str">
        <f>C1233&amp;D1233&amp;E1233&amp;G1233&amp;I1233&amp;O1233</f>
        <v>VIETNAM312003031892KDKMAR</v>
      </c>
      <c r="AQ1233" s="122" t="str">
        <f>B1233&amp;D1233&amp;N1233</f>
        <v xml:space="preserve">SOUTH EAST ASIA31200CF </v>
      </c>
      <c r="AR1233" s="123" t="str">
        <f>+D1233&amp;J1233</f>
        <v>31200SE</v>
      </c>
      <c r="AS1233" s="124" t="str">
        <f t="shared" si="178"/>
        <v>Ves</v>
      </c>
      <c r="AT1233" s="125" t="str">
        <f t="shared" si="179"/>
        <v>M56PRTBSSVV</v>
      </c>
      <c r="AU1233" s="125" t="str">
        <f>IF(NOT(AT1233=""),VLOOKUP(AT1233,[1]PSI_Category!A:B,2,0),"")</f>
        <v>C/F</v>
      </c>
      <c r="AV1233" s="125" t="s">
        <v>1800</v>
      </c>
      <c r="AW1233" s="125" t="s">
        <v>1800</v>
      </c>
      <c r="AX1233" s="125" t="s">
        <v>1800</v>
      </c>
    </row>
    <row r="1234" spans="2:50" s="103" customFormat="1" ht="11.4" customHeight="1" x14ac:dyDescent="0.3">
      <c r="B1234" s="104" t="s">
        <v>1866</v>
      </c>
      <c r="C1234" s="105" t="s">
        <v>2018</v>
      </c>
      <c r="D1234" s="106">
        <v>31200</v>
      </c>
      <c r="E1234" s="107">
        <v>303</v>
      </c>
      <c r="F1234" s="105" t="s">
        <v>1841</v>
      </c>
      <c r="G1234" s="107">
        <v>1892</v>
      </c>
      <c r="H1234" s="105" t="s">
        <v>2042</v>
      </c>
      <c r="I1234" s="105" t="s">
        <v>1773</v>
      </c>
      <c r="J1234" s="107" t="s">
        <v>293</v>
      </c>
      <c r="K1234" s="105">
        <v>92010892</v>
      </c>
      <c r="L1234" s="105" t="s">
        <v>2969</v>
      </c>
      <c r="M1234" s="105" t="s">
        <v>2050</v>
      </c>
      <c r="N1234" s="105" t="s">
        <v>1799</v>
      </c>
      <c r="O1234" s="108" t="s">
        <v>160</v>
      </c>
      <c r="P1234" s="109" t="s">
        <v>1777</v>
      </c>
      <c r="Q1234" s="110">
        <v>45371</v>
      </c>
      <c r="R1234" s="110"/>
      <c r="S1234" s="110">
        <v>45376</v>
      </c>
      <c r="T1234" s="110">
        <v>45380</v>
      </c>
      <c r="U1234" s="111" t="s">
        <v>1952</v>
      </c>
      <c r="V1234" s="111" t="s">
        <v>2103</v>
      </c>
      <c r="W1234" s="112"/>
      <c r="X1234" s="113"/>
      <c r="Y1234" s="114" t="s">
        <v>285</v>
      </c>
      <c r="Z1234" s="115">
        <v>29.26</v>
      </c>
      <c r="AA1234" s="116">
        <v>50</v>
      </c>
      <c r="AB1234" s="117">
        <f t="shared" si="171"/>
        <v>1463</v>
      </c>
      <c r="AC1234" s="117">
        <f t="shared" si="172"/>
        <v>11.442854500000001</v>
      </c>
      <c r="AD1234" s="118">
        <v>50</v>
      </c>
      <c r="AE1234" s="117">
        <f t="shared" si="173"/>
        <v>1463</v>
      </c>
      <c r="AF1234" s="117">
        <f t="shared" si="174"/>
        <v>11.442854500000001</v>
      </c>
      <c r="AG1234" s="119">
        <f t="shared" si="175"/>
        <v>0</v>
      </c>
      <c r="AH1234" s="120">
        <f t="shared" si="176"/>
        <v>0</v>
      </c>
      <c r="AI1234" s="121">
        <f t="shared" si="177"/>
        <v>0</v>
      </c>
      <c r="AJ1234" s="122" t="str">
        <f>+C1234</f>
        <v>VIETNAM</v>
      </c>
      <c r="AK1234" s="122" t="str">
        <f>IF(ISNA(VLOOKUP(postponeList!D1234,[1]Sheet!$A$2:$B$12,2,FALSE))," ",(VLOOKUP(postponeList!D1234,[1]Sheet!$A$2:$B$12,2,FALSE)))</f>
        <v>PMMA</v>
      </c>
      <c r="AL1234" s="122" t="str">
        <f>IF(ISNA(VLOOKUP(E1234,[1]Sheet!$G$2:$H$40,2,FALSE))," ",VLOOKUP(E1234,[1]Sheet!$G$2:$H$40,2,FALSE))</f>
        <v>SOJITZ</v>
      </c>
      <c r="AM1234" s="122" t="str">
        <f>IF(ISNA(VLOOKUP(G1234,[1]Sheet!$K$2:$L$159,2,FALSE))," ",(VLOOKUP(G1234,[1]Sheet!$K$2:$L$159,2,FALSE)))</f>
        <v>KNK VN-HPNG</v>
      </c>
      <c r="AN1234" s="122" t="str">
        <f>IF(ISNA(VLOOKUP(I1234&amp;C1234,[1]Sheet!$D$2:$E$228,2,FALSE))," ",VLOOKUP(I1234&amp;C1234,[1]Sheet!$D$2:$E$228,2,FALSE))</f>
        <v>Daniel, Nishimura</v>
      </c>
      <c r="AO1234" s="122" t="str">
        <f>+I1234&amp;C1234</f>
        <v>KDKVIETNAM</v>
      </c>
      <c r="AP1234" s="122" t="str">
        <f>C1234&amp;D1234&amp;E1234&amp;G1234&amp;I1234&amp;O1234</f>
        <v>VIETNAM312003031892KDKMAR</v>
      </c>
      <c r="AQ1234" s="122" t="str">
        <f>B1234&amp;D1234&amp;N1234</f>
        <v xml:space="preserve">SOUTH EAST ASIA31200CF </v>
      </c>
      <c r="AR1234" s="123" t="str">
        <f>+D1234&amp;J1234</f>
        <v>31200SE</v>
      </c>
      <c r="AS1234" s="124" t="str">
        <f t="shared" si="178"/>
        <v>Ves</v>
      </c>
      <c r="AT1234" s="125" t="str">
        <f t="shared" si="179"/>
        <v>M60XGTBDBVV</v>
      </c>
      <c r="AU1234" s="125" t="str">
        <f>IF(NOT(AT1234=""),VLOOKUP(AT1234,[1]PSI_Category!A:B,2,0),"")</f>
        <v>C/F</v>
      </c>
      <c r="AV1234" s="125" t="s">
        <v>1800</v>
      </c>
      <c r="AW1234" s="125" t="s">
        <v>1800</v>
      </c>
      <c r="AX1234" s="125" t="s">
        <v>1800</v>
      </c>
    </row>
    <row r="1235" spans="2:50" s="103" customFormat="1" ht="11.4" customHeight="1" x14ac:dyDescent="0.3">
      <c r="B1235" s="104" t="s">
        <v>1866</v>
      </c>
      <c r="C1235" s="105" t="s">
        <v>2018</v>
      </c>
      <c r="D1235" s="106">
        <v>31200</v>
      </c>
      <c r="E1235" s="107">
        <v>303</v>
      </c>
      <c r="F1235" s="105" t="s">
        <v>1841</v>
      </c>
      <c r="G1235" s="107">
        <v>1892</v>
      </c>
      <c r="H1235" s="105" t="s">
        <v>2042</v>
      </c>
      <c r="I1235" s="105" t="s">
        <v>1773</v>
      </c>
      <c r="J1235" s="107" t="s">
        <v>293</v>
      </c>
      <c r="K1235" s="105">
        <v>92010892</v>
      </c>
      <c r="L1235" s="105" t="s">
        <v>2969</v>
      </c>
      <c r="M1235" s="105" t="s">
        <v>2051</v>
      </c>
      <c r="N1235" s="105" t="s">
        <v>1886</v>
      </c>
      <c r="O1235" s="108" t="s">
        <v>160</v>
      </c>
      <c r="P1235" s="109" t="s">
        <v>1777</v>
      </c>
      <c r="Q1235" s="110">
        <v>45371</v>
      </c>
      <c r="R1235" s="110"/>
      <c r="S1235" s="110">
        <v>45376</v>
      </c>
      <c r="T1235" s="110">
        <v>45380</v>
      </c>
      <c r="U1235" s="111" t="s">
        <v>1952</v>
      </c>
      <c r="V1235" s="111" t="s">
        <v>2103</v>
      </c>
      <c r="W1235" s="112"/>
      <c r="X1235" s="130"/>
      <c r="Y1235" s="114" t="s">
        <v>285</v>
      </c>
      <c r="Z1235" s="115">
        <v>63</v>
      </c>
      <c r="AA1235" s="116">
        <v>200</v>
      </c>
      <c r="AB1235" s="117">
        <f t="shared" si="171"/>
        <v>12600</v>
      </c>
      <c r="AC1235" s="117">
        <f t="shared" si="172"/>
        <v>98.550900000000013</v>
      </c>
      <c r="AD1235" s="118">
        <v>200</v>
      </c>
      <c r="AE1235" s="117">
        <f t="shared" si="173"/>
        <v>12600</v>
      </c>
      <c r="AF1235" s="117">
        <f t="shared" si="174"/>
        <v>98.550900000000013</v>
      </c>
      <c r="AG1235" s="119">
        <f t="shared" si="175"/>
        <v>0</v>
      </c>
      <c r="AH1235" s="120">
        <f t="shared" si="176"/>
        <v>0</v>
      </c>
      <c r="AI1235" s="121">
        <f t="shared" si="177"/>
        <v>0</v>
      </c>
      <c r="AJ1235" s="122" t="str">
        <f>+C1235</f>
        <v>VIETNAM</v>
      </c>
      <c r="AK1235" s="122" t="str">
        <f>IF(ISNA(VLOOKUP(postponeList!D1235,[1]Sheet!$A$2:$B$12,2,FALSE))," ",(VLOOKUP(postponeList!D1235,[1]Sheet!$A$2:$B$12,2,FALSE)))</f>
        <v>PMMA</v>
      </c>
      <c r="AL1235" s="122" t="str">
        <f>IF(ISNA(VLOOKUP(E1235,[1]Sheet!$G$2:$H$40,2,FALSE))," ",VLOOKUP(E1235,[1]Sheet!$G$2:$H$40,2,FALSE))</f>
        <v>SOJITZ</v>
      </c>
      <c r="AM1235" s="122" t="str">
        <f>IF(ISNA(VLOOKUP(G1235,[1]Sheet!$K$2:$L$159,2,FALSE))," ",(VLOOKUP(G1235,[1]Sheet!$K$2:$L$159,2,FALSE)))</f>
        <v>KNK VN-HPNG</v>
      </c>
      <c r="AN1235" s="122" t="str">
        <f>IF(ISNA(VLOOKUP(I1235&amp;C1235,[1]Sheet!$D$2:$E$228,2,FALSE))," ",VLOOKUP(I1235&amp;C1235,[1]Sheet!$D$2:$E$228,2,FALSE))</f>
        <v>Daniel, Nishimura</v>
      </c>
      <c r="AO1235" s="122" t="str">
        <f>+I1235&amp;C1235</f>
        <v>KDKVIETNAM</v>
      </c>
      <c r="AP1235" s="122" t="str">
        <f>C1235&amp;D1235&amp;E1235&amp;G1235&amp;I1235&amp;O1235</f>
        <v>VIETNAM312003031892KDKMAR</v>
      </c>
      <c r="AQ1235" s="122" t="str">
        <f>B1235&amp;D1235&amp;N1235</f>
        <v xml:space="preserve">SOUTH EAST ASIA31200LF </v>
      </c>
      <c r="AR1235" s="123" t="str">
        <f>+D1235&amp;J1235</f>
        <v>31200SE</v>
      </c>
      <c r="AS1235" s="124" t="str">
        <f t="shared" si="178"/>
        <v>Ves</v>
      </c>
      <c r="AT1235" s="125" t="str">
        <f t="shared" si="179"/>
        <v>N30NHTBBKBV</v>
      </c>
      <c r="AU1235" s="125" t="str">
        <f>IF(NOT(AT1235=""),VLOOKUP(AT1235,[1]PSI_Category!A:B,2,0),"")</f>
        <v>L/F</v>
      </c>
      <c r="AV1235" s="125" t="s">
        <v>1778</v>
      </c>
      <c r="AW1235" s="125" t="s">
        <v>1887</v>
      </c>
      <c r="AX1235" s="125" t="s">
        <v>1887</v>
      </c>
    </row>
    <row r="1236" spans="2:50" s="103" customFormat="1" ht="11.4" customHeight="1" x14ac:dyDescent="0.3">
      <c r="B1236" s="104" t="s">
        <v>1866</v>
      </c>
      <c r="C1236" s="105" t="s">
        <v>2018</v>
      </c>
      <c r="D1236" s="106">
        <v>31200</v>
      </c>
      <c r="E1236" s="107">
        <v>303</v>
      </c>
      <c r="F1236" s="105" t="s">
        <v>1841</v>
      </c>
      <c r="G1236" s="107">
        <v>1892</v>
      </c>
      <c r="H1236" s="105" t="s">
        <v>2042</v>
      </c>
      <c r="I1236" s="105" t="s">
        <v>1773</v>
      </c>
      <c r="J1236" s="107" t="s">
        <v>293</v>
      </c>
      <c r="K1236" s="105">
        <v>92010892</v>
      </c>
      <c r="L1236" s="105" t="s">
        <v>2969</v>
      </c>
      <c r="M1236" s="105" t="s">
        <v>2052</v>
      </c>
      <c r="N1236" s="105" t="s">
        <v>1886</v>
      </c>
      <c r="O1236" s="108" t="s">
        <v>160</v>
      </c>
      <c r="P1236" s="109" t="s">
        <v>1777</v>
      </c>
      <c r="Q1236" s="110">
        <v>45371</v>
      </c>
      <c r="R1236" s="110"/>
      <c r="S1236" s="110">
        <v>45376</v>
      </c>
      <c r="T1236" s="110">
        <v>45380</v>
      </c>
      <c r="U1236" s="111" t="s">
        <v>1952</v>
      </c>
      <c r="V1236" s="111" t="s">
        <v>2103</v>
      </c>
      <c r="W1236" s="112"/>
      <c r="X1236" s="130"/>
      <c r="Y1236" s="114" t="s">
        <v>285</v>
      </c>
      <c r="Z1236" s="115">
        <v>63</v>
      </c>
      <c r="AA1236" s="116">
        <v>120</v>
      </c>
      <c r="AB1236" s="117">
        <f t="shared" si="171"/>
        <v>7560</v>
      </c>
      <c r="AC1236" s="117">
        <f t="shared" si="172"/>
        <v>59.130540000000003</v>
      </c>
      <c r="AD1236" s="118">
        <v>120</v>
      </c>
      <c r="AE1236" s="117">
        <f t="shared" si="173"/>
        <v>7560</v>
      </c>
      <c r="AF1236" s="117">
        <f t="shared" si="174"/>
        <v>59.130540000000003</v>
      </c>
      <c r="AG1236" s="119">
        <f t="shared" si="175"/>
        <v>0</v>
      </c>
      <c r="AH1236" s="120">
        <f t="shared" si="176"/>
        <v>0</v>
      </c>
      <c r="AI1236" s="121">
        <f t="shared" si="177"/>
        <v>0</v>
      </c>
      <c r="AJ1236" s="122" t="str">
        <f>+C1236</f>
        <v>VIETNAM</v>
      </c>
      <c r="AK1236" s="122" t="str">
        <f>IF(ISNA(VLOOKUP(postponeList!D1236,[1]Sheet!$A$2:$B$12,2,FALSE))," ",(VLOOKUP(postponeList!D1236,[1]Sheet!$A$2:$B$12,2,FALSE)))</f>
        <v>PMMA</v>
      </c>
      <c r="AL1236" s="122" t="str">
        <f>IF(ISNA(VLOOKUP(E1236,[1]Sheet!$G$2:$H$40,2,FALSE))," ",VLOOKUP(E1236,[1]Sheet!$G$2:$H$40,2,FALSE))</f>
        <v>SOJITZ</v>
      </c>
      <c r="AM1236" s="122" t="str">
        <f>IF(ISNA(VLOOKUP(G1236,[1]Sheet!$K$2:$L$159,2,FALSE))," ",(VLOOKUP(G1236,[1]Sheet!$K$2:$L$159,2,FALSE)))</f>
        <v>KNK VN-HPNG</v>
      </c>
      <c r="AN1236" s="122" t="str">
        <f>IF(ISNA(VLOOKUP(I1236&amp;C1236,[1]Sheet!$D$2:$E$228,2,FALSE))," ",VLOOKUP(I1236&amp;C1236,[1]Sheet!$D$2:$E$228,2,FALSE))</f>
        <v>Daniel, Nishimura</v>
      </c>
      <c r="AO1236" s="122" t="str">
        <f>+I1236&amp;C1236</f>
        <v>KDKVIETNAM</v>
      </c>
      <c r="AP1236" s="122" t="str">
        <f>C1236&amp;D1236&amp;E1236&amp;G1236&amp;I1236&amp;O1236</f>
        <v>VIETNAM312003031892KDKMAR</v>
      </c>
      <c r="AQ1236" s="122" t="str">
        <f>B1236&amp;D1236&amp;N1236</f>
        <v xml:space="preserve">SOUTH EAST ASIA31200LF </v>
      </c>
      <c r="AR1236" s="123" t="str">
        <f>+D1236&amp;J1236</f>
        <v>31200SE</v>
      </c>
      <c r="AS1236" s="124" t="str">
        <f t="shared" si="178"/>
        <v>Ves</v>
      </c>
      <c r="AT1236" s="125" t="str">
        <f t="shared" si="179"/>
        <v>N30NHTBGKBV</v>
      </c>
      <c r="AU1236" s="125" t="str">
        <f>IF(NOT(AT1236=""),VLOOKUP(AT1236,[1]PSI_Category!A:B,2,0),"")</f>
        <v>L/F</v>
      </c>
      <c r="AV1236" s="125" t="s">
        <v>1778</v>
      </c>
      <c r="AW1236" s="125" t="s">
        <v>1887</v>
      </c>
      <c r="AX1236" s="125" t="s">
        <v>1887</v>
      </c>
    </row>
    <row r="1237" spans="2:50" s="103" customFormat="1" ht="11.4" customHeight="1" x14ac:dyDescent="0.3">
      <c r="B1237" s="104" t="s">
        <v>1866</v>
      </c>
      <c r="C1237" s="105" t="s">
        <v>2018</v>
      </c>
      <c r="D1237" s="106">
        <v>31200</v>
      </c>
      <c r="E1237" s="107">
        <v>303</v>
      </c>
      <c r="F1237" s="105" t="s">
        <v>1841</v>
      </c>
      <c r="G1237" s="107">
        <v>1892</v>
      </c>
      <c r="H1237" s="105" t="s">
        <v>2042</v>
      </c>
      <c r="I1237" s="105" t="s">
        <v>1773</v>
      </c>
      <c r="J1237" s="107" t="s">
        <v>293</v>
      </c>
      <c r="K1237" s="105">
        <v>92010892</v>
      </c>
      <c r="L1237" s="105" t="s">
        <v>2969</v>
      </c>
      <c r="M1237" s="105" t="s">
        <v>2053</v>
      </c>
      <c r="N1237" s="105" t="s">
        <v>1786</v>
      </c>
      <c r="O1237" s="108" t="s">
        <v>160</v>
      </c>
      <c r="P1237" s="109" t="s">
        <v>1777</v>
      </c>
      <c r="Q1237" s="110">
        <v>45371</v>
      </c>
      <c r="R1237" s="110"/>
      <c r="S1237" s="110">
        <v>45376</v>
      </c>
      <c r="T1237" s="110">
        <v>45380</v>
      </c>
      <c r="U1237" s="111" t="s">
        <v>1952</v>
      </c>
      <c r="V1237" s="111" t="s">
        <v>2103</v>
      </c>
      <c r="W1237" s="112"/>
      <c r="X1237" s="130"/>
      <c r="Y1237" s="114" t="s">
        <v>285</v>
      </c>
      <c r="Z1237" s="115">
        <v>35.869999999999997</v>
      </c>
      <c r="AA1237" s="116">
        <v>30</v>
      </c>
      <c r="AB1237" s="117">
        <f t="shared" si="171"/>
        <v>1076.0999999999999</v>
      </c>
      <c r="AC1237" s="117">
        <f t="shared" si="172"/>
        <v>8.416716150000001</v>
      </c>
      <c r="AD1237" s="118">
        <v>30</v>
      </c>
      <c r="AE1237" s="117">
        <f t="shared" si="173"/>
        <v>1076.0999999999999</v>
      </c>
      <c r="AF1237" s="117">
        <f t="shared" si="174"/>
        <v>8.416716150000001</v>
      </c>
      <c r="AG1237" s="119">
        <f t="shared" si="175"/>
        <v>0</v>
      </c>
      <c r="AH1237" s="120">
        <f t="shared" si="176"/>
        <v>0</v>
      </c>
      <c r="AI1237" s="121">
        <f t="shared" si="177"/>
        <v>0</v>
      </c>
      <c r="AJ1237" s="122" t="str">
        <f>+C1237</f>
        <v>VIETNAM</v>
      </c>
      <c r="AK1237" s="122" t="str">
        <f>IF(ISNA(VLOOKUP(postponeList!D1237,[1]Sheet!$A$2:$B$12,2,FALSE))," ",(VLOOKUP(postponeList!D1237,[1]Sheet!$A$2:$B$12,2,FALSE)))</f>
        <v>PMMA</v>
      </c>
      <c r="AL1237" s="122" t="str">
        <f>IF(ISNA(VLOOKUP(E1237,[1]Sheet!$G$2:$H$40,2,FALSE))," ",VLOOKUP(E1237,[1]Sheet!$G$2:$H$40,2,FALSE))</f>
        <v>SOJITZ</v>
      </c>
      <c r="AM1237" s="122" t="str">
        <f>IF(ISNA(VLOOKUP(G1237,[1]Sheet!$K$2:$L$159,2,FALSE))," ",(VLOOKUP(G1237,[1]Sheet!$K$2:$L$159,2,FALSE)))</f>
        <v>KNK VN-HPNG</v>
      </c>
      <c r="AN1237" s="122" t="str">
        <f>IF(ISNA(VLOOKUP(I1237&amp;C1237,[1]Sheet!$D$2:$E$228,2,FALSE))," ",VLOOKUP(I1237&amp;C1237,[1]Sheet!$D$2:$E$228,2,FALSE))</f>
        <v>Daniel, Nishimura</v>
      </c>
      <c r="AO1237" s="122" t="str">
        <f>+I1237&amp;C1237</f>
        <v>KDKVIETNAM</v>
      </c>
      <c r="AP1237" s="122" t="str">
        <f>C1237&amp;D1237&amp;E1237&amp;G1237&amp;I1237&amp;O1237</f>
        <v>VIETNAM312003031892KDKMAR</v>
      </c>
      <c r="AQ1237" s="122" t="str">
        <f>B1237&amp;D1237&amp;N1237</f>
        <v xml:space="preserve">SOUTH EAST ASIA31200SF </v>
      </c>
      <c r="AR1237" s="123" t="str">
        <f>+D1237&amp;J1237</f>
        <v>31200SE</v>
      </c>
      <c r="AS1237" s="124" t="str">
        <f t="shared" si="178"/>
        <v>Ves</v>
      </c>
      <c r="AT1237" s="125" t="str">
        <f t="shared" si="179"/>
        <v>P40UNBNKBV</v>
      </c>
      <c r="AU1237" s="125" t="str">
        <f>IF(NOT(AT1237=""),VLOOKUP(AT1237,[1]PSI_Category!A:B,2,0),"")</f>
        <v>S/F</v>
      </c>
      <c r="AV1237" s="125" t="s">
        <v>1778</v>
      </c>
      <c r="AW1237" s="125" t="s">
        <v>1787</v>
      </c>
      <c r="AX1237" s="125" t="s">
        <v>1787</v>
      </c>
    </row>
    <row r="1238" spans="2:50" s="103" customFormat="1" ht="11.4" customHeight="1" x14ac:dyDescent="0.3">
      <c r="B1238" s="104" t="s">
        <v>1866</v>
      </c>
      <c r="C1238" s="105" t="s">
        <v>2018</v>
      </c>
      <c r="D1238" s="106">
        <v>31200</v>
      </c>
      <c r="E1238" s="107">
        <v>303</v>
      </c>
      <c r="F1238" s="105" t="s">
        <v>1841</v>
      </c>
      <c r="G1238" s="107">
        <v>1892</v>
      </c>
      <c r="H1238" s="105" t="s">
        <v>2042</v>
      </c>
      <c r="I1238" s="105" t="s">
        <v>1773</v>
      </c>
      <c r="J1238" s="107" t="s">
        <v>293</v>
      </c>
      <c r="K1238" s="105">
        <v>92010892</v>
      </c>
      <c r="L1238" s="105" t="s">
        <v>2969</v>
      </c>
      <c r="M1238" s="105" t="s">
        <v>2054</v>
      </c>
      <c r="N1238" s="105" t="s">
        <v>1786</v>
      </c>
      <c r="O1238" s="108" t="s">
        <v>160</v>
      </c>
      <c r="P1238" s="109" t="s">
        <v>1777</v>
      </c>
      <c r="Q1238" s="110">
        <v>45371</v>
      </c>
      <c r="R1238" s="110"/>
      <c r="S1238" s="110">
        <v>45376</v>
      </c>
      <c r="T1238" s="110">
        <v>45380</v>
      </c>
      <c r="U1238" s="111" t="s">
        <v>1952</v>
      </c>
      <c r="V1238" s="111" t="s">
        <v>2103</v>
      </c>
      <c r="W1238" s="112"/>
      <c r="X1238" s="130"/>
      <c r="Y1238" s="114" t="s">
        <v>285</v>
      </c>
      <c r="Z1238" s="115">
        <v>31.17</v>
      </c>
      <c r="AA1238" s="116">
        <v>120</v>
      </c>
      <c r="AB1238" s="117">
        <f t="shared" si="171"/>
        <v>3740.4</v>
      </c>
      <c r="AC1238" s="117">
        <f t="shared" si="172"/>
        <v>29.255538600000005</v>
      </c>
      <c r="AD1238" s="118">
        <v>120</v>
      </c>
      <c r="AE1238" s="117">
        <f t="shared" si="173"/>
        <v>3740.4</v>
      </c>
      <c r="AF1238" s="117">
        <f t="shared" si="174"/>
        <v>29.255538600000005</v>
      </c>
      <c r="AG1238" s="119">
        <f t="shared" si="175"/>
        <v>0</v>
      </c>
      <c r="AH1238" s="120">
        <f t="shared" si="176"/>
        <v>0</v>
      </c>
      <c r="AI1238" s="121">
        <f t="shared" si="177"/>
        <v>0</v>
      </c>
      <c r="AJ1238" s="122" t="str">
        <f>+C1238</f>
        <v>VIETNAM</v>
      </c>
      <c r="AK1238" s="122" t="str">
        <f>IF(ISNA(VLOOKUP(postponeList!D1238,[1]Sheet!$A$2:$B$12,2,FALSE))," ",(VLOOKUP(postponeList!D1238,[1]Sheet!$A$2:$B$12,2,FALSE)))</f>
        <v>PMMA</v>
      </c>
      <c r="AL1238" s="122" t="str">
        <f>IF(ISNA(VLOOKUP(E1238,[1]Sheet!$G$2:$H$40,2,FALSE))," ",VLOOKUP(E1238,[1]Sheet!$G$2:$H$40,2,FALSE))</f>
        <v>SOJITZ</v>
      </c>
      <c r="AM1238" s="122" t="str">
        <f>IF(ISNA(VLOOKUP(G1238,[1]Sheet!$K$2:$L$159,2,FALSE))," ",(VLOOKUP(G1238,[1]Sheet!$K$2:$L$159,2,FALSE)))</f>
        <v>KNK VN-HPNG</v>
      </c>
      <c r="AN1238" s="122" t="str">
        <f>IF(ISNA(VLOOKUP(I1238&amp;C1238,[1]Sheet!$D$2:$E$228,2,FALSE))," ",VLOOKUP(I1238&amp;C1238,[1]Sheet!$D$2:$E$228,2,FALSE))</f>
        <v>Daniel, Nishimura</v>
      </c>
      <c r="AO1238" s="122" t="str">
        <f>+I1238&amp;C1238</f>
        <v>KDKVIETNAM</v>
      </c>
      <c r="AP1238" s="122" t="str">
        <f>C1238&amp;D1238&amp;E1238&amp;G1238&amp;I1238&amp;O1238</f>
        <v>VIETNAM312003031892KDKMAR</v>
      </c>
      <c r="AQ1238" s="122" t="str">
        <f>B1238&amp;D1238&amp;N1238</f>
        <v xml:space="preserve">SOUTH EAST ASIA31200SF </v>
      </c>
      <c r="AR1238" s="123" t="str">
        <f>+D1238&amp;J1238</f>
        <v>31200SE</v>
      </c>
      <c r="AS1238" s="124" t="str">
        <f t="shared" si="178"/>
        <v>Ves</v>
      </c>
      <c r="AT1238" s="125" t="str">
        <f t="shared" si="179"/>
        <v>P41UNBKKBV</v>
      </c>
      <c r="AU1238" s="125" t="str">
        <f>IF(NOT(AT1238=""),VLOOKUP(AT1238,[1]PSI_Category!A:B,2,0),"")</f>
        <v>S/F</v>
      </c>
      <c r="AV1238" s="125" t="s">
        <v>1778</v>
      </c>
      <c r="AW1238" s="125" t="s">
        <v>1787</v>
      </c>
      <c r="AX1238" s="125" t="s">
        <v>1787</v>
      </c>
    </row>
    <row r="1239" spans="2:50" s="103" customFormat="1" ht="11.4" customHeight="1" x14ac:dyDescent="0.3">
      <c r="B1239" s="104" t="s">
        <v>1866</v>
      </c>
      <c r="C1239" s="105" t="s">
        <v>2018</v>
      </c>
      <c r="D1239" s="106">
        <v>31200</v>
      </c>
      <c r="E1239" s="107">
        <v>303</v>
      </c>
      <c r="F1239" s="105" t="s">
        <v>1841</v>
      </c>
      <c r="G1239" s="107">
        <v>1892</v>
      </c>
      <c r="H1239" s="105" t="s">
        <v>2042</v>
      </c>
      <c r="I1239" s="105" t="s">
        <v>1773</v>
      </c>
      <c r="J1239" s="107" t="s">
        <v>293</v>
      </c>
      <c r="K1239" s="105">
        <v>92010892</v>
      </c>
      <c r="L1239" s="105" t="s">
        <v>2969</v>
      </c>
      <c r="M1239" s="105" t="s">
        <v>2970</v>
      </c>
      <c r="N1239" s="105" t="s">
        <v>1799</v>
      </c>
      <c r="O1239" s="108" t="s">
        <v>160</v>
      </c>
      <c r="P1239" s="109" t="s">
        <v>1777</v>
      </c>
      <c r="Q1239" s="110">
        <v>45371</v>
      </c>
      <c r="R1239" s="110"/>
      <c r="S1239" s="110">
        <v>45376</v>
      </c>
      <c r="T1239" s="110">
        <v>45380</v>
      </c>
      <c r="U1239" s="111" t="s">
        <v>1952</v>
      </c>
      <c r="V1239" s="111" t="s">
        <v>2103</v>
      </c>
      <c r="W1239" s="112"/>
      <c r="X1239" s="130"/>
      <c r="Y1239" s="114" t="s">
        <v>285</v>
      </c>
      <c r="Z1239" s="115">
        <v>158.56</v>
      </c>
      <c r="AA1239" s="116">
        <v>30</v>
      </c>
      <c r="AB1239" s="117">
        <f t="shared" si="171"/>
        <v>4756.8</v>
      </c>
      <c r="AC1239" s="117">
        <f t="shared" si="172"/>
        <v>37.205311200000004</v>
      </c>
      <c r="AD1239" s="118">
        <v>30</v>
      </c>
      <c r="AE1239" s="117">
        <f t="shared" si="173"/>
        <v>4756.8</v>
      </c>
      <c r="AF1239" s="117">
        <f t="shared" si="174"/>
        <v>37.205311200000004</v>
      </c>
      <c r="AG1239" s="119">
        <f t="shared" si="175"/>
        <v>0</v>
      </c>
      <c r="AH1239" s="120">
        <f t="shared" si="176"/>
        <v>0</v>
      </c>
      <c r="AI1239" s="121">
        <f t="shared" si="177"/>
        <v>0</v>
      </c>
      <c r="AJ1239" s="122" t="str">
        <f>+C1239</f>
        <v>VIETNAM</v>
      </c>
      <c r="AK1239" s="122" t="str">
        <f>IF(ISNA(VLOOKUP(postponeList!D1239,[1]Sheet!$A$2:$B$12,2,FALSE))," ",(VLOOKUP(postponeList!D1239,[1]Sheet!$A$2:$B$12,2,FALSE)))</f>
        <v>PMMA</v>
      </c>
      <c r="AL1239" s="122" t="str">
        <f>IF(ISNA(VLOOKUP(E1239,[1]Sheet!$G$2:$H$40,2,FALSE))," ",VLOOKUP(E1239,[1]Sheet!$G$2:$H$40,2,FALSE))</f>
        <v>SOJITZ</v>
      </c>
      <c r="AM1239" s="122" t="str">
        <f>IF(ISNA(VLOOKUP(G1239,[1]Sheet!$K$2:$L$159,2,FALSE))," ",(VLOOKUP(G1239,[1]Sheet!$K$2:$L$159,2,FALSE)))</f>
        <v>KNK VN-HPNG</v>
      </c>
      <c r="AN1239" s="122" t="str">
        <f>IF(ISNA(VLOOKUP(I1239&amp;C1239,[1]Sheet!$D$2:$E$228,2,FALSE))," ",VLOOKUP(I1239&amp;C1239,[1]Sheet!$D$2:$E$228,2,FALSE))</f>
        <v>Daniel, Nishimura</v>
      </c>
      <c r="AO1239" s="122" t="str">
        <f>+I1239&amp;C1239</f>
        <v>KDKVIETNAM</v>
      </c>
      <c r="AP1239" s="122" t="str">
        <f>C1239&amp;D1239&amp;E1239&amp;G1239&amp;I1239&amp;O1239</f>
        <v>VIETNAM312003031892KDKMAR</v>
      </c>
      <c r="AQ1239" s="122" t="str">
        <f>B1239&amp;D1239&amp;N1239</f>
        <v xml:space="preserve">SOUTH EAST ASIA31200CF </v>
      </c>
      <c r="AR1239" s="123" t="str">
        <f>+D1239&amp;J1239</f>
        <v>31200SE</v>
      </c>
      <c r="AS1239" s="124" t="str">
        <f t="shared" si="178"/>
        <v>Ves</v>
      </c>
      <c r="AT1239" s="125" t="str">
        <f t="shared" si="179"/>
        <v>T60AWTBFQVV</v>
      </c>
      <c r="AU1239" s="125" t="e">
        <f>IF(NOT(AT1239=""),VLOOKUP(AT1239,[1]PSI_Category!A:B,2,0),"")</f>
        <v>#N/A</v>
      </c>
      <c r="AV1239" s="125" t="s">
        <v>1800</v>
      </c>
      <c r="AW1239" s="125" t="s">
        <v>1800</v>
      </c>
      <c r="AX1239" s="125" t="s">
        <v>1800</v>
      </c>
    </row>
    <row r="1240" spans="2:50" s="103" customFormat="1" ht="11.4" customHeight="1" x14ac:dyDescent="0.3">
      <c r="B1240" s="104" t="s">
        <v>1866</v>
      </c>
      <c r="C1240" s="105" t="s">
        <v>2018</v>
      </c>
      <c r="D1240" s="106">
        <v>31200</v>
      </c>
      <c r="E1240" s="107">
        <v>303</v>
      </c>
      <c r="F1240" s="105" t="s">
        <v>1841</v>
      </c>
      <c r="G1240" s="107">
        <v>1892</v>
      </c>
      <c r="H1240" s="105" t="s">
        <v>2042</v>
      </c>
      <c r="I1240" s="105" t="s">
        <v>1773</v>
      </c>
      <c r="J1240" s="107" t="s">
        <v>293</v>
      </c>
      <c r="K1240" s="105">
        <v>92010892</v>
      </c>
      <c r="L1240" s="105" t="s">
        <v>2969</v>
      </c>
      <c r="M1240" s="105" t="s">
        <v>2056</v>
      </c>
      <c r="N1240" s="105" t="s">
        <v>1799</v>
      </c>
      <c r="O1240" s="108" t="s">
        <v>160</v>
      </c>
      <c r="P1240" s="109" t="s">
        <v>1777</v>
      </c>
      <c r="Q1240" s="110">
        <v>45371</v>
      </c>
      <c r="R1240" s="110"/>
      <c r="S1240" s="110">
        <v>45376</v>
      </c>
      <c r="T1240" s="110">
        <v>45380</v>
      </c>
      <c r="U1240" s="111" t="s">
        <v>1952</v>
      </c>
      <c r="V1240" s="111" t="s">
        <v>2103</v>
      </c>
      <c r="W1240" s="112"/>
      <c r="X1240" s="113"/>
      <c r="Y1240" s="114" t="s">
        <v>285</v>
      </c>
      <c r="Z1240" s="115">
        <v>123.12</v>
      </c>
      <c r="AA1240" s="116">
        <v>50</v>
      </c>
      <c r="AB1240" s="117">
        <f t="shared" si="171"/>
        <v>6156</v>
      </c>
      <c r="AC1240" s="117">
        <f t="shared" si="172"/>
        <v>48.149154000000003</v>
      </c>
      <c r="AD1240" s="118">
        <v>50</v>
      </c>
      <c r="AE1240" s="117">
        <f t="shared" si="173"/>
        <v>6156</v>
      </c>
      <c r="AF1240" s="117">
        <f t="shared" si="174"/>
        <v>48.149154000000003</v>
      </c>
      <c r="AG1240" s="119">
        <f t="shared" si="175"/>
        <v>0</v>
      </c>
      <c r="AH1240" s="120">
        <f t="shared" si="176"/>
        <v>0</v>
      </c>
      <c r="AI1240" s="121">
        <f t="shared" si="177"/>
        <v>0</v>
      </c>
      <c r="AJ1240" s="122" t="str">
        <f>+C1240</f>
        <v>VIETNAM</v>
      </c>
      <c r="AK1240" s="122" t="str">
        <f>IF(ISNA(VLOOKUP(postponeList!D1240,[1]Sheet!$A$2:$B$12,2,FALSE))," ",(VLOOKUP(postponeList!D1240,[1]Sheet!$A$2:$B$12,2,FALSE)))</f>
        <v>PMMA</v>
      </c>
      <c r="AL1240" s="122" t="str">
        <f>IF(ISNA(VLOOKUP(E1240,[1]Sheet!$G$2:$H$40,2,FALSE))," ",VLOOKUP(E1240,[1]Sheet!$G$2:$H$40,2,FALSE))</f>
        <v>SOJITZ</v>
      </c>
      <c r="AM1240" s="122" t="str">
        <f>IF(ISNA(VLOOKUP(G1240,[1]Sheet!$K$2:$L$159,2,FALSE))," ",(VLOOKUP(G1240,[1]Sheet!$K$2:$L$159,2,FALSE)))</f>
        <v>KNK VN-HPNG</v>
      </c>
      <c r="AN1240" s="122" t="str">
        <f>IF(ISNA(VLOOKUP(I1240&amp;C1240,[1]Sheet!$D$2:$E$228,2,FALSE))," ",VLOOKUP(I1240&amp;C1240,[1]Sheet!$D$2:$E$228,2,FALSE))</f>
        <v>Daniel, Nishimura</v>
      </c>
      <c r="AO1240" s="122" t="str">
        <f>+I1240&amp;C1240</f>
        <v>KDKVIETNAM</v>
      </c>
      <c r="AP1240" s="122" t="str">
        <f>C1240&amp;D1240&amp;E1240&amp;G1240&amp;I1240&amp;O1240</f>
        <v>VIETNAM312003031892KDKMAR</v>
      </c>
      <c r="AQ1240" s="122" t="str">
        <f>B1240&amp;D1240&amp;N1240</f>
        <v xml:space="preserve">SOUTH EAST ASIA31200CF </v>
      </c>
      <c r="AR1240" s="123" t="str">
        <f>+D1240&amp;J1240</f>
        <v>31200SE</v>
      </c>
      <c r="AS1240" s="124" t="str">
        <f t="shared" si="178"/>
        <v>Ves</v>
      </c>
      <c r="AT1240" s="125" t="str">
        <f t="shared" si="179"/>
        <v>Z60WSNBHVV</v>
      </c>
      <c r="AU1240" s="125" t="str">
        <f>IF(NOT(AT1240=""),VLOOKUP(AT1240,[1]PSI_Category!A:B,2,0),"")</f>
        <v>C/F</v>
      </c>
      <c r="AV1240" s="125" t="s">
        <v>1800</v>
      </c>
      <c r="AW1240" s="125" t="s">
        <v>1800</v>
      </c>
      <c r="AX1240" s="125" t="s">
        <v>1800</v>
      </c>
    </row>
    <row r="1241" spans="2:50" s="103" customFormat="1" ht="11.4" customHeight="1" x14ac:dyDescent="0.3">
      <c r="B1241" s="104" t="s">
        <v>1866</v>
      </c>
      <c r="C1241" s="105" t="s">
        <v>2018</v>
      </c>
      <c r="D1241" s="106">
        <v>31200</v>
      </c>
      <c r="E1241" s="107">
        <v>303</v>
      </c>
      <c r="F1241" s="105" t="s">
        <v>1841</v>
      </c>
      <c r="G1241" s="107">
        <v>1892</v>
      </c>
      <c r="H1241" s="105" t="s">
        <v>2042</v>
      </c>
      <c r="I1241" s="105" t="s">
        <v>1773</v>
      </c>
      <c r="J1241" s="107" t="s">
        <v>293</v>
      </c>
      <c r="K1241" s="105">
        <v>92010892</v>
      </c>
      <c r="L1241" s="105" t="s">
        <v>2969</v>
      </c>
      <c r="M1241" s="105" t="s">
        <v>2057</v>
      </c>
      <c r="N1241" s="105" t="s">
        <v>1799</v>
      </c>
      <c r="O1241" s="108" t="s">
        <v>160</v>
      </c>
      <c r="P1241" s="109" t="s">
        <v>1777</v>
      </c>
      <c r="Q1241" s="110">
        <v>45371</v>
      </c>
      <c r="R1241" s="110"/>
      <c r="S1241" s="110">
        <v>45376</v>
      </c>
      <c r="T1241" s="110">
        <v>45380</v>
      </c>
      <c r="U1241" s="111" t="s">
        <v>1952</v>
      </c>
      <c r="V1241" s="111" t="s">
        <v>2103</v>
      </c>
      <c r="W1241" s="112"/>
      <c r="X1241" s="113"/>
      <c r="Y1241" s="114" t="s">
        <v>285</v>
      </c>
      <c r="Z1241" s="115">
        <v>123.12</v>
      </c>
      <c r="AA1241" s="116">
        <v>20</v>
      </c>
      <c r="AB1241" s="117">
        <f t="shared" si="171"/>
        <v>2462.4</v>
      </c>
      <c r="AC1241" s="117">
        <f t="shared" si="172"/>
        <v>19.259661600000005</v>
      </c>
      <c r="AD1241" s="118">
        <v>20</v>
      </c>
      <c r="AE1241" s="117">
        <f t="shared" si="173"/>
        <v>2462.4</v>
      </c>
      <c r="AF1241" s="117">
        <f t="shared" si="174"/>
        <v>19.259661600000005</v>
      </c>
      <c r="AG1241" s="119">
        <f t="shared" si="175"/>
        <v>0</v>
      </c>
      <c r="AH1241" s="120">
        <f t="shared" si="176"/>
        <v>0</v>
      </c>
      <c r="AI1241" s="121">
        <f t="shared" si="177"/>
        <v>0</v>
      </c>
      <c r="AJ1241" s="122" t="str">
        <f>+C1241</f>
        <v>VIETNAM</v>
      </c>
      <c r="AK1241" s="122" t="str">
        <f>IF(ISNA(VLOOKUP(postponeList!D1241,[1]Sheet!$A$2:$B$12,2,FALSE))," ",(VLOOKUP(postponeList!D1241,[1]Sheet!$A$2:$B$12,2,FALSE)))</f>
        <v>PMMA</v>
      </c>
      <c r="AL1241" s="122" t="str">
        <f>IF(ISNA(VLOOKUP(E1241,[1]Sheet!$G$2:$H$40,2,FALSE))," ",VLOOKUP(E1241,[1]Sheet!$G$2:$H$40,2,FALSE))</f>
        <v>SOJITZ</v>
      </c>
      <c r="AM1241" s="122" t="str">
        <f>IF(ISNA(VLOOKUP(G1241,[1]Sheet!$K$2:$L$159,2,FALSE))," ",(VLOOKUP(G1241,[1]Sheet!$K$2:$L$159,2,FALSE)))</f>
        <v>KNK VN-HPNG</v>
      </c>
      <c r="AN1241" s="122" t="str">
        <f>IF(ISNA(VLOOKUP(I1241&amp;C1241,[1]Sheet!$D$2:$E$228,2,FALSE))," ",VLOOKUP(I1241&amp;C1241,[1]Sheet!$D$2:$E$228,2,FALSE))</f>
        <v>Daniel, Nishimura</v>
      </c>
      <c r="AO1241" s="122" t="str">
        <f>+I1241&amp;C1241</f>
        <v>KDKVIETNAM</v>
      </c>
      <c r="AP1241" s="122" t="str">
        <f>C1241&amp;D1241&amp;E1241&amp;G1241&amp;I1241&amp;O1241</f>
        <v>VIETNAM312003031892KDKMAR</v>
      </c>
      <c r="AQ1241" s="122" t="str">
        <f>B1241&amp;D1241&amp;N1241</f>
        <v xml:space="preserve">SOUTH EAST ASIA31200CF </v>
      </c>
      <c r="AR1241" s="123" t="str">
        <f>+D1241&amp;J1241</f>
        <v>31200SE</v>
      </c>
      <c r="AS1241" s="124" t="str">
        <f t="shared" si="178"/>
        <v>Ves</v>
      </c>
      <c r="AT1241" s="125" t="str">
        <f t="shared" si="179"/>
        <v>Z60WSNBWVV</v>
      </c>
      <c r="AU1241" s="125" t="str">
        <f>IF(NOT(AT1241=""),VLOOKUP(AT1241,[1]PSI_Category!A:B,2,0),"")</f>
        <v>C/F</v>
      </c>
      <c r="AV1241" s="125" t="s">
        <v>1800</v>
      </c>
      <c r="AW1241" s="125" t="s">
        <v>1800</v>
      </c>
      <c r="AX1241" s="125" t="s">
        <v>1800</v>
      </c>
    </row>
    <row r="1242" spans="2:50" s="103" customFormat="1" ht="11.4" customHeight="1" x14ac:dyDescent="0.3">
      <c r="B1242" s="104" t="s">
        <v>1866</v>
      </c>
      <c r="C1242" s="105" t="s">
        <v>2018</v>
      </c>
      <c r="D1242" s="106">
        <v>31300</v>
      </c>
      <c r="E1242" s="107">
        <v>1805</v>
      </c>
      <c r="F1242" s="105" t="s">
        <v>2019</v>
      </c>
      <c r="G1242" s="107">
        <v>1810</v>
      </c>
      <c r="H1242" s="105" t="s">
        <v>2020</v>
      </c>
      <c r="I1242" s="105" t="s">
        <v>298</v>
      </c>
      <c r="J1242" s="107" t="s">
        <v>293</v>
      </c>
      <c r="K1242" s="105">
        <v>92011815</v>
      </c>
      <c r="L1242" s="105" t="s">
        <v>2971</v>
      </c>
      <c r="M1242" s="105" t="s">
        <v>2972</v>
      </c>
      <c r="N1242" s="105" t="s">
        <v>2610</v>
      </c>
      <c r="O1242" s="108" t="s">
        <v>160</v>
      </c>
      <c r="P1242" s="109" t="s">
        <v>1872</v>
      </c>
      <c r="Q1242" s="110"/>
      <c r="R1242" s="110"/>
      <c r="S1242" s="110"/>
      <c r="T1242" s="110"/>
      <c r="U1242" s="111"/>
      <c r="V1242" s="111"/>
      <c r="W1242" s="112"/>
      <c r="X1242" s="113"/>
      <c r="Y1242" s="114" t="s">
        <v>285</v>
      </c>
      <c r="Z1242" s="115">
        <v>88.17</v>
      </c>
      <c r="AA1242" s="116">
        <v>150</v>
      </c>
      <c r="AB1242" s="117">
        <f t="shared" si="171"/>
        <v>13225.5</v>
      </c>
      <c r="AC1242" s="117">
        <f t="shared" si="172"/>
        <v>103.44324825000001</v>
      </c>
      <c r="AD1242" s="118"/>
      <c r="AE1242" s="117">
        <f t="shared" si="173"/>
        <v>0</v>
      </c>
      <c r="AF1242" s="117">
        <f t="shared" si="174"/>
        <v>0</v>
      </c>
      <c r="AG1242" s="119">
        <f t="shared" si="175"/>
        <v>150</v>
      </c>
      <c r="AH1242" s="120">
        <f t="shared" si="176"/>
        <v>13225.5</v>
      </c>
      <c r="AI1242" s="121">
        <f t="shared" si="177"/>
        <v>103.44324825000001</v>
      </c>
      <c r="AJ1242" s="122" t="str">
        <f>+C1242</f>
        <v>VIETNAM</v>
      </c>
      <c r="AK1242" s="122" t="str">
        <f>IF(ISNA(VLOOKUP(postponeList!D1242,[1]Sheet!$A$2:$B$12,2,FALSE))," ",(VLOOKUP(postponeList!D1242,[1]Sheet!$A$2:$B$12,2,FALSE)))</f>
        <v>PMI</v>
      </c>
      <c r="AL1242" s="122" t="str">
        <f>IF(ISNA(VLOOKUP(E1242,[1]Sheet!$G$2:$H$40,2,FALSE))," ",VLOOKUP(E1242,[1]Sheet!$G$2:$H$40,2,FALSE))</f>
        <v>PEWVN</v>
      </c>
      <c r="AM1242" s="122" t="str">
        <f>IF(ISNA(VLOOKUP(G1242,[1]Sheet!$K$2:$L$159,2,FALSE))," ",(VLOOKUP(G1242,[1]Sheet!$K$2:$L$159,2,FALSE)))</f>
        <v>PLSVN-HCM</v>
      </c>
      <c r="AN1242" s="122" t="str">
        <f>IF(ISNA(VLOOKUP(I1242&amp;C1242,[1]Sheet!$D$2:$E$228,2,FALSE))," ",VLOOKUP(I1242&amp;C1242,[1]Sheet!$D$2:$E$228,2,FALSE))</f>
        <v>Gary, Aota (PEW), Adachi (PAC)</v>
      </c>
      <c r="AO1242" s="122" t="str">
        <f>+I1242&amp;C1242</f>
        <v>PANVIETNAM</v>
      </c>
      <c r="AP1242" s="122" t="str">
        <f>C1242&amp;D1242&amp;E1242&amp;G1242&amp;I1242&amp;O1242</f>
        <v>VIETNAM3130018051810PANMAR</v>
      </c>
      <c r="AQ1242" s="122" t="str">
        <f>B1242&amp;D1242&amp;N1242</f>
        <v xml:space="preserve">SOUTH EAST ASIA31300PP </v>
      </c>
      <c r="AR1242" s="123" t="str">
        <f>+D1242&amp;J1242</f>
        <v>31300SE</v>
      </c>
      <c r="AS1242" s="124" t="str">
        <f t="shared" si="178"/>
        <v/>
      </c>
      <c r="AT1242" s="125" t="str">
        <f t="shared" si="179"/>
        <v>GP-350JA-SV5</v>
      </c>
      <c r="AU1242" s="125" t="str">
        <f>IF(NOT(AT1242=""),VLOOKUP(AT1242,[1]PSI_Category!A:B,2,0),"")</f>
        <v xml:space="preserve">PP </v>
      </c>
      <c r="AV1242" s="125" t="s">
        <v>2611</v>
      </c>
      <c r="AW1242" s="125" t="s">
        <v>2611</v>
      </c>
      <c r="AX1242" s="125" t="s">
        <v>2611</v>
      </c>
    </row>
    <row r="1243" spans="2:50" s="103" customFormat="1" ht="11.4" customHeight="1" x14ac:dyDescent="0.3">
      <c r="B1243" s="104" t="s">
        <v>1866</v>
      </c>
      <c r="C1243" s="105" t="s">
        <v>2018</v>
      </c>
      <c r="D1243" s="106">
        <v>31300</v>
      </c>
      <c r="E1243" s="107">
        <v>1805</v>
      </c>
      <c r="F1243" s="105" t="s">
        <v>2019</v>
      </c>
      <c r="G1243" s="107">
        <v>1810</v>
      </c>
      <c r="H1243" s="105" t="s">
        <v>2020</v>
      </c>
      <c r="I1243" s="105" t="s">
        <v>298</v>
      </c>
      <c r="J1243" s="107" t="s">
        <v>293</v>
      </c>
      <c r="K1243" s="105">
        <v>92011816</v>
      </c>
      <c r="L1243" s="105" t="s">
        <v>2973</v>
      </c>
      <c r="M1243" s="105" t="s">
        <v>2974</v>
      </c>
      <c r="N1243" s="105" t="s">
        <v>2610</v>
      </c>
      <c r="O1243" s="108" t="s">
        <v>160</v>
      </c>
      <c r="P1243" s="109" t="s">
        <v>1872</v>
      </c>
      <c r="Q1243" s="110"/>
      <c r="R1243" s="110"/>
      <c r="S1243" s="110"/>
      <c r="T1243" s="110"/>
      <c r="U1243" s="111"/>
      <c r="V1243" s="111"/>
      <c r="W1243" s="112"/>
      <c r="X1243" s="130"/>
      <c r="Y1243" s="114" t="s">
        <v>285</v>
      </c>
      <c r="Z1243" s="115">
        <v>39.75</v>
      </c>
      <c r="AA1243" s="116">
        <v>672</v>
      </c>
      <c r="AB1243" s="117">
        <f t="shared" si="171"/>
        <v>26712</v>
      </c>
      <c r="AC1243" s="117">
        <f t="shared" si="172"/>
        <v>208.927908</v>
      </c>
      <c r="AD1243" s="118"/>
      <c r="AE1243" s="117">
        <f t="shared" si="173"/>
        <v>0</v>
      </c>
      <c r="AF1243" s="117">
        <f t="shared" si="174"/>
        <v>0</v>
      </c>
      <c r="AG1243" s="119">
        <f t="shared" si="175"/>
        <v>672</v>
      </c>
      <c r="AH1243" s="120">
        <f t="shared" si="176"/>
        <v>26712</v>
      </c>
      <c r="AI1243" s="121">
        <f t="shared" si="177"/>
        <v>208.927908</v>
      </c>
      <c r="AJ1243" s="122" t="str">
        <f>+C1243</f>
        <v>VIETNAM</v>
      </c>
      <c r="AK1243" s="122" t="str">
        <f>IF(ISNA(VLOOKUP(postponeList!D1243,[1]Sheet!$A$2:$B$12,2,FALSE))," ",(VLOOKUP(postponeList!D1243,[1]Sheet!$A$2:$B$12,2,FALSE)))</f>
        <v>PMI</v>
      </c>
      <c r="AL1243" s="122" t="str">
        <f>IF(ISNA(VLOOKUP(E1243,[1]Sheet!$G$2:$H$40,2,FALSE))," ",VLOOKUP(E1243,[1]Sheet!$G$2:$H$40,2,FALSE))</f>
        <v>PEWVN</v>
      </c>
      <c r="AM1243" s="122" t="str">
        <f>IF(ISNA(VLOOKUP(G1243,[1]Sheet!$K$2:$L$159,2,FALSE))," ",(VLOOKUP(G1243,[1]Sheet!$K$2:$L$159,2,FALSE)))</f>
        <v>PLSVN-HCM</v>
      </c>
      <c r="AN1243" s="122" t="str">
        <f>IF(ISNA(VLOOKUP(I1243&amp;C1243,[1]Sheet!$D$2:$E$228,2,FALSE))," ",VLOOKUP(I1243&amp;C1243,[1]Sheet!$D$2:$E$228,2,FALSE))</f>
        <v>Gary, Aota (PEW), Adachi (PAC)</v>
      </c>
      <c r="AO1243" s="122" t="str">
        <f>+I1243&amp;C1243</f>
        <v>PANVIETNAM</v>
      </c>
      <c r="AP1243" s="122" t="str">
        <f>C1243&amp;D1243&amp;E1243&amp;G1243&amp;I1243&amp;O1243</f>
        <v>VIETNAM3130018051810PANMAR</v>
      </c>
      <c r="AQ1243" s="122" t="str">
        <f>B1243&amp;D1243&amp;N1243</f>
        <v xml:space="preserve">SOUTH EAST ASIA31300PP </v>
      </c>
      <c r="AR1243" s="123" t="str">
        <f>+D1243&amp;J1243</f>
        <v>31300SE</v>
      </c>
      <c r="AS1243" s="124" t="str">
        <f t="shared" si="178"/>
        <v/>
      </c>
      <c r="AT1243" s="125" t="str">
        <f t="shared" si="179"/>
        <v>A-130JAK-SV5</v>
      </c>
      <c r="AU1243" s="125" t="str">
        <f>IF(NOT(AT1243=""),VLOOKUP(AT1243,[1]PSI_Category!A:B,2,0),"")</f>
        <v xml:space="preserve">PP </v>
      </c>
      <c r="AV1243" s="125" t="s">
        <v>2611</v>
      </c>
      <c r="AW1243" s="125" t="s">
        <v>2611</v>
      </c>
      <c r="AX1243" s="125" t="s">
        <v>2611</v>
      </c>
    </row>
    <row r="1244" spans="2:50" s="103" customFormat="1" ht="11.4" customHeight="1" x14ac:dyDescent="0.3">
      <c r="B1244" s="104" t="s">
        <v>1866</v>
      </c>
      <c r="C1244" s="105" t="s">
        <v>2018</v>
      </c>
      <c r="D1244" s="106">
        <v>31300</v>
      </c>
      <c r="E1244" s="107">
        <v>1805</v>
      </c>
      <c r="F1244" s="105" t="s">
        <v>2019</v>
      </c>
      <c r="G1244" s="107">
        <v>1810</v>
      </c>
      <c r="H1244" s="105" t="s">
        <v>2020</v>
      </c>
      <c r="I1244" s="105" t="s">
        <v>298</v>
      </c>
      <c r="J1244" s="107" t="s">
        <v>293</v>
      </c>
      <c r="K1244" s="105">
        <v>92011816</v>
      </c>
      <c r="L1244" s="105" t="s">
        <v>2973</v>
      </c>
      <c r="M1244" s="105" t="s">
        <v>2975</v>
      </c>
      <c r="N1244" s="105" t="s">
        <v>2610</v>
      </c>
      <c r="O1244" s="108" t="s">
        <v>160</v>
      </c>
      <c r="P1244" s="109" t="s">
        <v>1872</v>
      </c>
      <c r="Q1244" s="110"/>
      <c r="R1244" s="110"/>
      <c r="S1244" s="110"/>
      <c r="T1244" s="110"/>
      <c r="U1244" s="111"/>
      <c r="V1244" s="111"/>
      <c r="W1244" s="112"/>
      <c r="X1244" s="113"/>
      <c r="Y1244" s="114" t="s">
        <v>285</v>
      </c>
      <c r="Z1244" s="115">
        <v>28.16</v>
      </c>
      <c r="AA1244" s="116">
        <v>144</v>
      </c>
      <c r="AB1244" s="117">
        <f t="shared" si="171"/>
        <v>4055.04</v>
      </c>
      <c r="AC1244" s="117">
        <f t="shared" si="172"/>
        <v>31.71649536</v>
      </c>
      <c r="AD1244" s="118"/>
      <c r="AE1244" s="117">
        <f t="shared" si="173"/>
        <v>0</v>
      </c>
      <c r="AF1244" s="117">
        <f t="shared" si="174"/>
        <v>0</v>
      </c>
      <c r="AG1244" s="119">
        <f t="shared" si="175"/>
        <v>144</v>
      </c>
      <c r="AH1244" s="120">
        <f t="shared" si="176"/>
        <v>4055.04</v>
      </c>
      <c r="AI1244" s="121">
        <f t="shared" si="177"/>
        <v>31.71649536</v>
      </c>
      <c r="AJ1244" s="122" t="str">
        <f>+C1244</f>
        <v>VIETNAM</v>
      </c>
      <c r="AK1244" s="122" t="str">
        <f>IF(ISNA(VLOOKUP(postponeList!D1244,[1]Sheet!$A$2:$B$12,2,FALSE))," ",(VLOOKUP(postponeList!D1244,[1]Sheet!$A$2:$B$12,2,FALSE)))</f>
        <v>PMI</v>
      </c>
      <c r="AL1244" s="122" t="str">
        <f>IF(ISNA(VLOOKUP(E1244,[1]Sheet!$G$2:$H$40,2,FALSE))," ",VLOOKUP(E1244,[1]Sheet!$G$2:$H$40,2,FALSE))</f>
        <v>PEWVN</v>
      </c>
      <c r="AM1244" s="122" t="str">
        <f>IF(ISNA(VLOOKUP(G1244,[1]Sheet!$K$2:$L$159,2,FALSE))," ",(VLOOKUP(G1244,[1]Sheet!$K$2:$L$159,2,FALSE)))</f>
        <v>PLSVN-HCM</v>
      </c>
      <c r="AN1244" s="122" t="str">
        <f>IF(ISNA(VLOOKUP(I1244&amp;C1244,[1]Sheet!$D$2:$E$228,2,FALSE))," ",VLOOKUP(I1244&amp;C1244,[1]Sheet!$D$2:$E$228,2,FALSE))</f>
        <v>Gary, Aota (PEW), Adachi (PAC)</v>
      </c>
      <c r="AO1244" s="122" t="str">
        <f>+I1244&amp;C1244</f>
        <v>PANVIETNAM</v>
      </c>
      <c r="AP1244" s="122" t="str">
        <f>C1244&amp;D1244&amp;E1244&amp;G1244&amp;I1244&amp;O1244</f>
        <v>VIETNAM3130018051810PANMAR</v>
      </c>
      <c r="AQ1244" s="122" t="str">
        <f>B1244&amp;D1244&amp;N1244</f>
        <v xml:space="preserve">SOUTH EAST ASIA31300PP </v>
      </c>
      <c r="AR1244" s="123" t="str">
        <f>+D1244&amp;J1244</f>
        <v>31300SE</v>
      </c>
      <c r="AS1244" s="124" t="str">
        <f t="shared" si="178"/>
        <v/>
      </c>
      <c r="AT1244" s="125" t="str">
        <f t="shared" si="179"/>
        <v>GP-129JXK-SV5</v>
      </c>
      <c r="AU1244" s="125" t="str">
        <f>IF(NOT(AT1244=""),VLOOKUP(AT1244,[1]PSI_Category!A:B,2,0),"")</f>
        <v xml:space="preserve">PP </v>
      </c>
      <c r="AV1244" s="125" t="s">
        <v>2611</v>
      </c>
      <c r="AW1244" s="125" t="s">
        <v>2611</v>
      </c>
      <c r="AX1244" s="125" t="s">
        <v>2611</v>
      </c>
    </row>
    <row r="1245" spans="2:50" s="103" customFormat="1" ht="11.4" customHeight="1" x14ac:dyDescent="0.3">
      <c r="B1245" s="104" t="s">
        <v>1866</v>
      </c>
      <c r="C1245" s="105" t="s">
        <v>2018</v>
      </c>
      <c r="D1245" s="106">
        <v>31300</v>
      </c>
      <c r="E1245" s="107">
        <v>1805</v>
      </c>
      <c r="F1245" s="105" t="s">
        <v>2019</v>
      </c>
      <c r="G1245" s="107">
        <v>1810</v>
      </c>
      <c r="H1245" s="105" t="s">
        <v>2020</v>
      </c>
      <c r="I1245" s="105" t="s">
        <v>298</v>
      </c>
      <c r="J1245" s="107" t="s">
        <v>293</v>
      </c>
      <c r="K1245" s="105">
        <v>92011817</v>
      </c>
      <c r="L1245" s="105" t="s">
        <v>2976</v>
      </c>
      <c r="M1245" s="105" t="s">
        <v>2974</v>
      </c>
      <c r="N1245" s="105" t="s">
        <v>2610</v>
      </c>
      <c r="O1245" s="108" t="s">
        <v>160</v>
      </c>
      <c r="P1245" s="109" t="s">
        <v>1872</v>
      </c>
      <c r="Q1245" s="110"/>
      <c r="R1245" s="110"/>
      <c r="S1245" s="110"/>
      <c r="T1245" s="110"/>
      <c r="U1245" s="111"/>
      <c r="V1245" s="111"/>
      <c r="W1245" s="112"/>
      <c r="X1245" s="113"/>
      <c r="Y1245" s="114" t="s">
        <v>285</v>
      </c>
      <c r="Z1245" s="115">
        <v>39.75</v>
      </c>
      <c r="AA1245" s="116">
        <v>1120</v>
      </c>
      <c r="AB1245" s="117">
        <f t="shared" si="171"/>
        <v>44520</v>
      </c>
      <c r="AC1245" s="117">
        <f t="shared" si="172"/>
        <v>348.21317999999997</v>
      </c>
      <c r="AD1245" s="118"/>
      <c r="AE1245" s="117">
        <f t="shared" si="173"/>
        <v>0</v>
      </c>
      <c r="AF1245" s="117">
        <f t="shared" si="174"/>
        <v>0</v>
      </c>
      <c r="AG1245" s="119">
        <f t="shared" si="175"/>
        <v>1120</v>
      </c>
      <c r="AH1245" s="120">
        <f t="shared" si="176"/>
        <v>44520</v>
      </c>
      <c r="AI1245" s="121">
        <f t="shared" si="177"/>
        <v>348.21317999999997</v>
      </c>
      <c r="AJ1245" s="122" t="str">
        <f>+C1245</f>
        <v>VIETNAM</v>
      </c>
      <c r="AK1245" s="122" t="str">
        <f>IF(ISNA(VLOOKUP(postponeList!D1245,[1]Sheet!$A$2:$B$12,2,FALSE))," ",(VLOOKUP(postponeList!D1245,[1]Sheet!$A$2:$B$12,2,FALSE)))</f>
        <v>PMI</v>
      </c>
      <c r="AL1245" s="122" t="str">
        <f>IF(ISNA(VLOOKUP(E1245,[1]Sheet!$G$2:$H$40,2,FALSE))," ",VLOOKUP(E1245,[1]Sheet!$G$2:$H$40,2,FALSE))</f>
        <v>PEWVN</v>
      </c>
      <c r="AM1245" s="122" t="str">
        <f>IF(ISNA(VLOOKUP(G1245,[1]Sheet!$K$2:$L$159,2,FALSE))," ",(VLOOKUP(G1245,[1]Sheet!$K$2:$L$159,2,FALSE)))</f>
        <v>PLSVN-HCM</v>
      </c>
      <c r="AN1245" s="122" t="str">
        <f>IF(ISNA(VLOOKUP(I1245&amp;C1245,[1]Sheet!$D$2:$E$228,2,FALSE))," ",VLOOKUP(I1245&amp;C1245,[1]Sheet!$D$2:$E$228,2,FALSE))</f>
        <v>Gary, Aota (PEW), Adachi (PAC)</v>
      </c>
      <c r="AO1245" s="122" t="str">
        <f>+I1245&amp;C1245</f>
        <v>PANVIETNAM</v>
      </c>
      <c r="AP1245" s="122" t="str">
        <f>C1245&amp;D1245&amp;E1245&amp;G1245&amp;I1245&amp;O1245</f>
        <v>VIETNAM3130018051810PANMAR</v>
      </c>
      <c r="AQ1245" s="122" t="str">
        <f>B1245&amp;D1245&amp;N1245</f>
        <v xml:space="preserve">SOUTH EAST ASIA31300PP </v>
      </c>
      <c r="AR1245" s="123" t="str">
        <f>+D1245&amp;J1245</f>
        <v>31300SE</v>
      </c>
      <c r="AS1245" s="124" t="str">
        <f t="shared" si="178"/>
        <v/>
      </c>
      <c r="AT1245" s="125" t="str">
        <f t="shared" si="179"/>
        <v>A-130JAK-SV5</v>
      </c>
      <c r="AU1245" s="125" t="str">
        <f>IF(NOT(AT1245=""),VLOOKUP(AT1245,[1]PSI_Category!A:B,2,0),"")</f>
        <v xml:space="preserve">PP </v>
      </c>
      <c r="AV1245" s="125" t="s">
        <v>2611</v>
      </c>
      <c r="AW1245" s="125" t="s">
        <v>2611</v>
      </c>
      <c r="AX1245" s="125" t="s">
        <v>2611</v>
      </c>
    </row>
    <row r="1246" spans="2:50" s="103" customFormat="1" ht="11.4" customHeight="1" x14ac:dyDescent="0.3">
      <c r="B1246" s="104" t="s">
        <v>1866</v>
      </c>
      <c r="C1246" s="105" t="s">
        <v>2018</v>
      </c>
      <c r="D1246" s="106">
        <v>31300</v>
      </c>
      <c r="E1246" s="107">
        <v>1805</v>
      </c>
      <c r="F1246" s="105" t="s">
        <v>2019</v>
      </c>
      <c r="G1246" s="107">
        <v>1810</v>
      </c>
      <c r="H1246" s="105" t="s">
        <v>2020</v>
      </c>
      <c r="I1246" s="105" t="s">
        <v>298</v>
      </c>
      <c r="J1246" s="107" t="s">
        <v>293</v>
      </c>
      <c r="K1246" s="105">
        <v>92011817</v>
      </c>
      <c r="L1246" s="105" t="s">
        <v>2976</v>
      </c>
      <c r="M1246" s="105" t="s">
        <v>2977</v>
      </c>
      <c r="N1246" s="105" t="s">
        <v>2610</v>
      </c>
      <c r="O1246" s="108" t="s">
        <v>160</v>
      </c>
      <c r="P1246" s="109" t="s">
        <v>1872</v>
      </c>
      <c r="Q1246" s="110"/>
      <c r="R1246" s="110"/>
      <c r="S1246" s="110"/>
      <c r="T1246" s="110"/>
      <c r="U1246" s="111"/>
      <c r="V1246" s="111"/>
      <c r="W1246" s="112"/>
      <c r="X1246" s="113"/>
      <c r="Y1246" s="114" t="s">
        <v>285</v>
      </c>
      <c r="Z1246" s="115">
        <v>47.2</v>
      </c>
      <c r="AA1246" s="116">
        <v>864</v>
      </c>
      <c r="AB1246" s="117">
        <f t="shared" si="171"/>
        <v>40780.800000000003</v>
      </c>
      <c r="AC1246" s="117">
        <f t="shared" si="172"/>
        <v>318.96702720000002</v>
      </c>
      <c r="AD1246" s="118"/>
      <c r="AE1246" s="117">
        <f t="shared" si="173"/>
        <v>0</v>
      </c>
      <c r="AF1246" s="117">
        <f t="shared" si="174"/>
        <v>0</v>
      </c>
      <c r="AG1246" s="119">
        <f t="shared" si="175"/>
        <v>864</v>
      </c>
      <c r="AH1246" s="120">
        <f t="shared" si="176"/>
        <v>40780.800000000003</v>
      </c>
      <c r="AI1246" s="121">
        <f t="shared" si="177"/>
        <v>318.96702720000002</v>
      </c>
      <c r="AJ1246" s="122" t="str">
        <f>+C1246</f>
        <v>VIETNAM</v>
      </c>
      <c r="AK1246" s="122" t="str">
        <f>IF(ISNA(VLOOKUP(postponeList!D1246,[1]Sheet!$A$2:$B$12,2,FALSE))," ",(VLOOKUP(postponeList!D1246,[1]Sheet!$A$2:$B$12,2,FALSE)))</f>
        <v>PMI</v>
      </c>
      <c r="AL1246" s="122" t="str">
        <f>IF(ISNA(VLOOKUP(E1246,[1]Sheet!$G$2:$H$40,2,FALSE))," ",VLOOKUP(E1246,[1]Sheet!$G$2:$H$40,2,FALSE))</f>
        <v>PEWVN</v>
      </c>
      <c r="AM1246" s="122" t="str">
        <f>IF(ISNA(VLOOKUP(G1246,[1]Sheet!$K$2:$L$159,2,FALSE))," ",(VLOOKUP(G1246,[1]Sheet!$K$2:$L$159,2,FALSE)))</f>
        <v>PLSVN-HCM</v>
      </c>
      <c r="AN1246" s="122" t="str">
        <f>IF(ISNA(VLOOKUP(I1246&amp;C1246,[1]Sheet!$D$2:$E$228,2,FALSE))," ",VLOOKUP(I1246&amp;C1246,[1]Sheet!$D$2:$E$228,2,FALSE))</f>
        <v>Gary, Aota (PEW), Adachi (PAC)</v>
      </c>
      <c r="AO1246" s="122" t="str">
        <f>+I1246&amp;C1246</f>
        <v>PANVIETNAM</v>
      </c>
      <c r="AP1246" s="122" t="str">
        <f>C1246&amp;D1246&amp;E1246&amp;G1246&amp;I1246&amp;O1246</f>
        <v>VIETNAM3130018051810PANMAR</v>
      </c>
      <c r="AQ1246" s="122" t="str">
        <f>B1246&amp;D1246&amp;N1246</f>
        <v xml:space="preserve">SOUTH EAST ASIA31300PP </v>
      </c>
      <c r="AR1246" s="123" t="str">
        <f>+D1246&amp;J1246</f>
        <v>31300SE</v>
      </c>
      <c r="AS1246" s="124" t="str">
        <f t="shared" si="178"/>
        <v/>
      </c>
      <c r="AT1246" s="125" t="str">
        <f t="shared" si="179"/>
        <v>A-200JAK-SV5</v>
      </c>
      <c r="AU1246" s="125" t="str">
        <f>IF(NOT(AT1246=""),VLOOKUP(AT1246,[1]PSI_Category!A:B,2,0),"")</f>
        <v xml:space="preserve">PP </v>
      </c>
      <c r="AV1246" s="125" t="s">
        <v>2611</v>
      </c>
      <c r="AW1246" s="125" t="s">
        <v>2611</v>
      </c>
      <c r="AX1246" s="125" t="s">
        <v>2611</v>
      </c>
    </row>
    <row r="1247" spans="2:50" s="103" customFormat="1" ht="11.4" customHeight="1" x14ac:dyDescent="0.3">
      <c r="B1247" s="104" t="s">
        <v>1866</v>
      </c>
      <c r="C1247" s="105" t="s">
        <v>2018</v>
      </c>
      <c r="D1247" s="106">
        <v>31300</v>
      </c>
      <c r="E1247" s="107">
        <v>1805</v>
      </c>
      <c r="F1247" s="105" t="s">
        <v>2019</v>
      </c>
      <c r="G1247" s="107">
        <v>1810</v>
      </c>
      <c r="H1247" s="105" t="s">
        <v>2020</v>
      </c>
      <c r="I1247" s="105" t="s">
        <v>298</v>
      </c>
      <c r="J1247" s="107" t="s">
        <v>293</v>
      </c>
      <c r="K1247" s="105">
        <v>92011817</v>
      </c>
      <c r="L1247" s="105" t="s">
        <v>2976</v>
      </c>
      <c r="M1247" s="105" t="s">
        <v>2978</v>
      </c>
      <c r="N1247" s="105" t="s">
        <v>2610</v>
      </c>
      <c r="O1247" s="108" t="s">
        <v>160</v>
      </c>
      <c r="P1247" s="109" t="s">
        <v>1872</v>
      </c>
      <c r="Q1247" s="110"/>
      <c r="R1247" s="110"/>
      <c r="S1247" s="110"/>
      <c r="T1247" s="110"/>
      <c r="U1247" s="111"/>
      <c r="V1247" s="111"/>
      <c r="W1247" s="112"/>
      <c r="X1247" s="113"/>
      <c r="Y1247" s="114" t="s">
        <v>285</v>
      </c>
      <c r="Z1247" s="115">
        <v>51.43</v>
      </c>
      <c r="AA1247" s="116">
        <v>20</v>
      </c>
      <c r="AB1247" s="117">
        <f t="shared" si="171"/>
        <v>1028.5999999999999</v>
      </c>
      <c r="AC1247" s="117">
        <f t="shared" si="172"/>
        <v>8.0451949000000003</v>
      </c>
      <c r="AD1247" s="118"/>
      <c r="AE1247" s="117">
        <f t="shared" si="173"/>
        <v>0</v>
      </c>
      <c r="AF1247" s="117">
        <f t="shared" si="174"/>
        <v>0</v>
      </c>
      <c r="AG1247" s="119">
        <f t="shared" si="175"/>
        <v>20</v>
      </c>
      <c r="AH1247" s="120">
        <f t="shared" si="176"/>
        <v>1028.5999999999999</v>
      </c>
      <c r="AI1247" s="121">
        <f t="shared" si="177"/>
        <v>8.0451949000000003</v>
      </c>
      <c r="AJ1247" s="122" t="str">
        <f>+C1247</f>
        <v>VIETNAM</v>
      </c>
      <c r="AK1247" s="122" t="str">
        <f>IF(ISNA(VLOOKUP(postponeList!D1247,[1]Sheet!$A$2:$B$12,2,FALSE))," ",(VLOOKUP(postponeList!D1247,[1]Sheet!$A$2:$B$12,2,FALSE)))</f>
        <v>PMI</v>
      </c>
      <c r="AL1247" s="122" t="str">
        <f>IF(ISNA(VLOOKUP(E1247,[1]Sheet!$G$2:$H$40,2,FALSE))," ",VLOOKUP(E1247,[1]Sheet!$G$2:$H$40,2,FALSE))</f>
        <v>PEWVN</v>
      </c>
      <c r="AM1247" s="122" t="str">
        <f>IF(ISNA(VLOOKUP(G1247,[1]Sheet!$K$2:$L$159,2,FALSE))," ",(VLOOKUP(G1247,[1]Sheet!$K$2:$L$159,2,FALSE)))</f>
        <v>PLSVN-HCM</v>
      </c>
      <c r="AN1247" s="122" t="str">
        <f>IF(ISNA(VLOOKUP(I1247&amp;C1247,[1]Sheet!$D$2:$E$228,2,FALSE))," ",VLOOKUP(I1247&amp;C1247,[1]Sheet!$D$2:$E$228,2,FALSE))</f>
        <v>Gary, Aota (PEW), Adachi (PAC)</v>
      </c>
      <c r="AO1247" s="122" t="str">
        <f>+I1247&amp;C1247</f>
        <v>PANVIETNAM</v>
      </c>
      <c r="AP1247" s="122" t="str">
        <f>C1247&amp;D1247&amp;E1247&amp;G1247&amp;I1247&amp;O1247</f>
        <v>VIETNAM3130018051810PANMAR</v>
      </c>
      <c r="AQ1247" s="122" t="str">
        <f>B1247&amp;D1247&amp;N1247</f>
        <v xml:space="preserve">SOUTH EAST ASIA31300PP </v>
      </c>
      <c r="AR1247" s="123" t="str">
        <f>+D1247&amp;J1247</f>
        <v>31300SE</v>
      </c>
      <c r="AS1247" s="124" t="str">
        <f t="shared" si="178"/>
        <v/>
      </c>
      <c r="AT1247" s="125" t="str">
        <f t="shared" si="179"/>
        <v>GA-125FAK-SV5</v>
      </c>
      <c r="AU1247" s="125" t="str">
        <f>IF(NOT(AT1247=""),VLOOKUP(AT1247,[1]PSI_Category!A:B,2,0),"")</f>
        <v xml:space="preserve">PP </v>
      </c>
      <c r="AV1247" s="125" t="s">
        <v>2611</v>
      </c>
      <c r="AW1247" s="125" t="s">
        <v>2611</v>
      </c>
      <c r="AX1247" s="125" t="s">
        <v>2611</v>
      </c>
    </row>
    <row r="1248" spans="2:50" s="103" customFormat="1" ht="11.4" customHeight="1" x14ac:dyDescent="0.3">
      <c r="B1248" s="104" t="s">
        <v>1866</v>
      </c>
      <c r="C1248" s="105" t="s">
        <v>2018</v>
      </c>
      <c r="D1248" s="106">
        <v>31300</v>
      </c>
      <c r="E1248" s="107">
        <v>1805</v>
      </c>
      <c r="F1248" s="105" t="s">
        <v>2019</v>
      </c>
      <c r="G1248" s="107">
        <v>1810</v>
      </c>
      <c r="H1248" s="105" t="s">
        <v>2020</v>
      </c>
      <c r="I1248" s="105" t="s">
        <v>298</v>
      </c>
      <c r="J1248" s="107" t="s">
        <v>293</v>
      </c>
      <c r="K1248" s="105">
        <v>92011817</v>
      </c>
      <c r="L1248" s="105" t="s">
        <v>2976</v>
      </c>
      <c r="M1248" s="105" t="s">
        <v>2979</v>
      </c>
      <c r="N1248" s="105" t="s">
        <v>2610</v>
      </c>
      <c r="O1248" s="108" t="s">
        <v>160</v>
      </c>
      <c r="P1248" s="109" t="s">
        <v>1872</v>
      </c>
      <c r="Q1248" s="110"/>
      <c r="R1248" s="110"/>
      <c r="S1248" s="110"/>
      <c r="T1248" s="110"/>
      <c r="U1248" s="111"/>
      <c r="V1248" s="111"/>
      <c r="W1248" s="112"/>
      <c r="X1248" s="113"/>
      <c r="Y1248" s="114" t="s">
        <v>285</v>
      </c>
      <c r="Z1248" s="115">
        <v>93.39</v>
      </c>
      <c r="AA1248" s="116">
        <v>20</v>
      </c>
      <c r="AB1248" s="117">
        <f t="shared" si="171"/>
        <v>1867.8</v>
      </c>
      <c r="AC1248" s="117">
        <f t="shared" si="172"/>
        <v>14.6089977</v>
      </c>
      <c r="AD1248" s="118"/>
      <c r="AE1248" s="117">
        <f t="shared" si="173"/>
        <v>0</v>
      </c>
      <c r="AF1248" s="117">
        <f t="shared" si="174"/>
        <v>0</v>
      </c>
      <c r="AG1248" s="119">
        <f t="shared" si="175"/>
        <v>20</v>
      </c>
      <c r="AH1248" s="120">
        <f t="shared" si="176"/>
        <v>1867.8</v>
      </c>
      <c r="AI1248" s="121">
        <f t="shared" si="177"/>
        <v>14.6089977</v>
      </c>
      <c r="AJ1248" s="122" t="str">
        <f>+C1248</f>
        <v>VIETNAM</v>
      </c>
      <c r="AK1248" s="122" t="str">
        <f>IF(ISNA(VLOOKUP(postponeList!D1248,[1]Sheet!$A$2:$B$12,2,FALSE))," ",(VLOOKUP(postponeList!D1248,[1]Sheet!$A$2:$B$12,2,FALSE)))</f>
        <v>PMI</v>
      </c>
      <c r="AL1248" s="122" t="str">
        <f>IF(ISNA(VLOOKUP(E1248,[1]Sheet!$G$2:$H$40,2,FALSE))," ",VLOOKUP(E1248,[1]Sheet!$G$2:$H$40,2,FALSE))</f>
        <v>PEWVN</v>
      </c>
      <c r="AM1248" s="122" t="str">
        <f>IF(ISNA(VLOOKUP(G1248,[1]Sheet!$K$2:$L$159,2,FALSE))," ",(VLOOKUP(G1248,[1]Sheet!$K$2:$L$159,2,FALSE)))</f>
        <v>PLSVN-HCM</v>
      </c>
      <c r="AN1248" s="122" t="str">
        <f>IF(ISNA(VLOOKUP(I1248&amp;C1248,[1]Sheet!$D$2:$E$228,2,FALSE))," ",VLOOKUP(I1248&amp;C1248,[1]Sheet!$D$2:$E$228,2,FALSE))</f>
        <v>Gary, Aota (PEW), Adachi (PAC)</v>
      </c>
      <c r="AO1248" s="122" t="str">
        <f>+I1248&amp;C1248</f>
        <v>PANVIETNAM</v>
      </c>
      <c r="AP1248" s="122" t="str">
        <f>C1248&amp;D1248&amp;E1248&amp;G1248&amp;I1248&amp;O1248</f>
        <v>VIETNAM3130018051810PANMAR</v>
      </c>
      <c r="AQ1248" s="122" t="str">
        <f>B1248&amp;D1248&amp;N1248</f>
        <v xml:space="preserve">SOUTH EAST ASIA31300PP </v>
      </c>
      <c r="AR1248" s="123" t="str">
        <f>+D1248&amp;J1248</f>
        <v>31300SE</v>
      </c>
      <c r="AS1248" s="124" t="str">
        <f t="shared" si="178"/>
        <v/>
      </c>
      <c r="AT1248" s="125" t="str">
        <f t="shared" si="179"/>
        <v>GP-10HCN1SVN</v>
      </c>
      <c r="AU1248" s="125" t="str">
        <f>IF(NOT(AT1248=""),VLOOKUP(AT1248,[1]PSI_Category!A:B,2,0),"")</f>
        <v xml:space="preserve">PP </v>
      </c>
      <c r="AV1248" s="125" t="s">
        <v>2611</v>
      </c>
      <c r="AW1248" s="125" t="s">
        <v>2611</v>
      </c>
      <c r="AX1248" s="125" t="s">
        <v>2611</v>
      </c>
    </row>
    <row r="1249" spans="1:50" s="103" customFormat="1" ht="11.4" customHeight="1" x14ac:dyDescent="0.3">
      <c r="B1249" s="104" t="s">
        <v>1866</v>
      </c>
      <c r="C1249" s="105" t="s">
        <v>2018</v>
      </c>
      <c r="D1249" s="106">
        <v>31300</v>
      </c>
      <c r="E1249" s="107">
        <v>1805</v>
      </c>
      <c r="F1249" s="105" t="s">
        <v>2019</v>
      </c>
      <c r="G1249" s="107">
        <v>1810</v>
      </c>
      <c r="H1249" s="105" t="s">
        <v>2020</v>
      </c>
      <c r="I1249" s="105" t="s">
        <v>298</v>
      </c>
      <c r="J1249" s="107" t="s">
        <v>293</v>
      </c>
      <c r="K1249" s="105">
        <v>92011817</v>
      </c>
      <c r="L1249" s="105" t="s">
        <v>2976</v>
      </c>
      <c r="M1249" s="105" t="s">
        <v>2975</v>
      </c>
      <c r="N1249" s="105" t="s">
        <v>2610</v>
      </c>
      <c r="O1249" s="108" t="s">
        <v>160</v>
      </c>
      <c r="P1249" s="109" t="s">
        <v>1872</v>
      </c>
      <c r="Q1249" s="110"/>
      <c r="R1249" s="110"/>
      <c r="S1249" s="110"/>
      <c r="T1249" s="110"/>
      <c r="U1249" s="111"/>
      <c r="V1249" s="111"/>
      <c r="W1249" s="112"/>
      <c r="X1249" s="113"/>
      <c r="Y1249" s="114" t="s">
        <v>285</v>
      </c>
      <c r="Z1249" s="115">
        <v>28.16</v>
      </c>
      <c r="AA1249" s="116">
        <v>432</v>
      </c>
      <c r="AB1249" s="117">
        <f t="shared" si="171"/>
        <v>12165.12</v>
      </c>
      <c r="AC1249" s="117">
        <f t="shared" si="172"/>
        <v>95.149486080000017</v>
      </c>
      <c r="AD1249" s="118"/>
      <c r="AE1249" s="117">
        <f t="shared" si="173"/>
        <v>0</v>
      </c>
      <c r="AF1249" s="117">
        <f t="shared" si="174"/>
        <v>0</v>
      </c>
      <c r="AG1249" s="119">
        <f t="shared" si="175"/>
        <v>432</v>
      </c>
      <c r="AH1249" s="120">
        <f t="shared" si="176"/>
        <v>12165.12</v>
      </c>
      <c r="AI1249" s="121">
        <f t="shared" si="177"/>
        <v>95.149486080000017</v>
      </c>
      <c r="AJ1249" s="122" t="str">
        <f>+C1249</f>
        <v>VIETNAM</v>
      </c>
      <c r="AK1249" s="122" t="str">
        <f>IF(ISNA(VLOOKUP(postponeList!D1249,[1]Sheet!$A$2:$B$12,2,FALSE))," ",(VLOOKUP(postponeList!D1249,[1]Sheet!$A$2:$B$12,2,FALSE)))</f>
        <v>PMI</v>
      </c>
      <c r="AL1249" s="122" t="str">
        <f>IF(ISNA(VLOOKUP(E1249,[1]Sheet!$G$2:$H$40,2,FALSE))," ",VLOOKUP(E1249,[1]Sheet!$G$2:$H$40,2,FALSE))</f>
        <v>PEWVN</v>
      </c>
      <c r="AM1249" s="122" t="str">
        <f>IF(ISNA(VLOOKUP(G1249,[1]Sheet!$K$2:$L$159,2,FALSE))," ",(VLOOKUP(G1249,[1]Sheet!$K$2:$L$159,2,FALSE)))</f>
        <v>PLSVN-HCM</v>
      </c>
      <c r="AN1249" s="122" t="str">
        <f>IF(ISNA(VLOOKUP(I1249&amp;C1249,[1]Sheet!$D$2:$E$228,2,FALSE))," ",VLOOKUP(I1249&amp;C1249,[1]Sheet!$D$2:$E$228,2,FALSE))</f>
        <v>Gary, Aota (PEW), Adachi (PAC)</v>
      </c>
      <c r="AO1249" s="122" t="str">
        <f>+I1249&amp;C1249</f>
        <v>PANVIETNAM</v>
      </c>
      <c r="AP1249" s="122" t="str">
        <f>C1249&amp;D1249&amp;E1249&amp;G1249&amp;I1249&amp;O1249</f>
        <v>VIETNAM3130018051810PANMAR</v>
      </c>
      <c r="AQ1249" s="122" t="str">
        <f>B1249&amp;D1249&amp;N1249</f>
        <v xml:space="preserve">SOUTH EAST ASIA31300PP </v>
      </c>
      <c r="AR1249" s="123" t="str">
        <f>+D1249&amp;J1249</f>
        <v>31300SE</v>
      </c>
      <c r="AS1249" s="124" t="str">
        <f t="shared" si="178"/>
        <v/>
      </c>
      <c r="AT1249" s="125" t="str">
        <f t="shared" si="179"/>
        <v>GP-129JXK-SV5</v>
      </c>
      <c r="AU1249" s="125" t="str">
        <f>IF(NOT(AT1249=""),VLOOKUP(AT1249,[1]PSI_Category!A:B,2,0),"")</f>
        <v xml:space="preserve">PP </v>
      </c>
      <c r="AV1249" s="125" t="s">
        <v>2611</v>
      </c>
      <c r="AW1249" s="125" t="s">
        <v>2611</v>
      </c>
      <c r="AX1249" s="125" t="s">
        <v>2611</v>
      </c>
    </row>
    <row r="1250" spans="1:50" s="103" customFormat="1" ht="11.4" customHeight="1" x14ac:dyDescent="0.3">
      <c r="B1250" s="104" t="s">
        <v>1866</v>
      </c>
      <c r="C1250" s="105" t="s">
        <v>2018</v>
      </c>
      <c r="D1250" s="106">
        <v>31300</v>
      </c>
      <c r="E1250" s="107">
        <v>1805</v>
      </c>
      <c r="F1250" s="105" t="s">
        <v>2019</v>
      </c>
      <c r="G1250" s="107">
        <v>1810</v>
      </c>
      <c r="H1250" s="105" t="s">
        <v>2020</v>
      </c>
      <c r="I1250" s="105" t="s">
        <v>298</v>
      </c>
      <c r="J1250" s="107" t="s">
        <v>293</v>
      </c>
      <c r="K1250" s="105">
        <v>92011817</v>
      </c>
      <c r="L1250" s="105" t="s">
        <v>2976</v>
      </c>
      <c r="M1250" s="105" t="s">
        <v>2980</v>
      </c>
      <c r="N1250" s="105" t="s">
        <v>2610</v>
      </c>
      <c r="O1250" s="108" t="s">
        <v>160</v>
      </c>
      <c r="P1250" s="109" t="s">
        <v>1872</v>
      </c>
      <c r="Q1250" s="110"/>
      <c r="R1250" s="110"/>
      <c r="S1250" s="110"/>
      <c r="T1250" s="110"/>
      <c r="U1250" s="111"/>
      <c r="V1250" s="111"/>
      <c r="W1250" s="112"/>
      <c r="X1250" s="113"/>
      <c r="Y1250" s="114" t="s">
        <v>285</v>
      </c>
      <c r="Z1250" s="115">
        <v>132.97</v>
      </c>
      <c r="AA1250" s="116">
        <v>10</v>
      </c>
      <c r="AB1250" s="117">
        <f t="shared" si="171"/>
        <v>1329.7</v>
      </c>
      <c r="AC1250" s="117">
        <f t="shared" si="172"/>
        <v>10.400248550000001</v>
      </c>
      <c r="AD1250" s="118"/>
      <c r="AE1250" s="117">
        <f t="shared" si="173"/>
        <v>0</v>
      </c>
      <c r="AF1250" s="117">
        <f t="shared" si="174"/>
        <v>0</v>
      </c>
      <c r="AG1250" s="119">
        <f t="shared" si="175"/>
        <v>10</v>
      </c>
      <c r="AH1250" s="120">
        <f t="shared" si="176"/>
        <v>1329.7</v>
      </c>
      <c r="AI1250" s="121">
        <f t="shared" si="177"/>
        <v>10.400248550000001</v>
      </c>
      <c r="AJ1250" s="122" t="str">
        <f>+C1250</f>
        <v>VIETNAM</v>
      </c>
      <c r="AK1250" s="122" t="str">
        <f>IF(ISNA(VLOOKUP(postponeList!D1250,[1]Sheet!$A$2:$B$12,2,FALSE))," ",(VLOOKUP(postponeList!D1250,[1]Sheet!$A$2:$B$12,2,FALSE)))</f>
        <v>PMI</v>
      </c>
      <c r="AL1250" s="122" t="str">
        <f>IF(ISNA(VLOOKUP(E1250,[1]Sheet!$G$2:$H$40,2,FALSE))," ",VLOOKUP(E1250,[1]Sheet!$G$2:$H$40,2,FALSE))</f>
        <v>PEWVN</v>
      </c>
      <c r="AM1250" s="122" t="str">
        <f>IF(ISNA(VLOOKUP(G1250,[1]Sheet!$K$2:$L$159,2,FALSE))," ",(VLOOKUP(G1250,[1]Sheet!$K$2:$L$159,2,FALSE)))</f>
        <v>PLSVN-HCM</v>
      </c>
      <c r="AN1250" s="122" t="str">
        <f>IF(ISNA(VLOOKUP(I1250&amp;C1250,[1]Sheet!$D$2:$E$228,2,FALSE))," ",VLOOKUP(I1250&amp;C1250,[1]Sheet!$D$2:$E$228,2,FALSE))</f>
        <v>Gary, Aota (PEW), Adachi (PAC)</v>
      </c>
      <c r="AO1250" s="122" t="str">
        <f>+I1250&amp;C1250</f>
        <v>PANVIETNAM</v>
      </c>
      <c r="AP1250" s="122" t="str">
        <f>C1250&amp;D1250&amp;E1250&amp;G1250&amp;I1250&amp;O1250</f>
        <v>VIETNAM3130018051810PANMAR</v>
      </c>
      <c r="AQ1250" s="122" t="str">
        <f>B1250&amp;D1250&amp;N1250</f>
        <v xml:space="preserve">SOUTH EAST ASIA31300PP </v>
      </c>
      <c r="AR1250" s="123" t="str">
        <f>+D1250&amp;J1250</f>
        <v>31300SE</v>
      </c>
      <c r="AS1250" s="124" t="str">
        <f t="shared" si="178"/>
        <v/>
      </c>
      <c r="AT1250" s="125" t="str">
        <f t="shared" si="179"/>
        <v>GP-15HCN1SVN</v>
      </c>
      <c r="AU1250" s="125" t="str">
        <f>IF(NOT(AT1250=""),VLOOKUP(AT1250,[1]PSI_Category!A:B,2,0),"")</f>
        <v xml:space="preserve">PP </v>
      </c>
      <c r="AV1250" s="125" t="s">
        <v>2611</v>
      </c>
      <c r="AW1250" s="125" t="s">
        <v>2611</v>
      </c>
      <c r="AX1250" s="125" t="s">
        <v>2611</v>
      </c>
    </row>
    <row r="1251" spans="1:50" s="103" customFormat="1" ht="11.4" customHeight="1" x14ac:dyDescent="0.3">
      <c r="B1251" s="104" t="s">
        <v>1866</v>
      </c>
      <c r="C1251" s="105" t="s">
        <v>2018</v>
      </c>
      <c r="D1251" s="106">
        <v>31300</v>
      </c>
      <c r="E1251" s="107">
        <v>1805</v>
      </c>
      <c r="F1251" s="105" t="s">
        <v>2019</v>
      </c>
      <c r="G1251" s="107">
        <v>1810</v>
      </c>
      <c r="H1251" s="105" t="s">
        <v>2020</v>
      </c>
      <c r="I1251" s="105" t="s">
        <v>298</v>
      </c>
      <c r="J1251" s="107" t="s">
        <v>293</v>
      </c>
      <c r="K1251" s="105">
        <v>92011817</v>
      </c>
      <c r="L1251" s="105" t="s">
        <v>2976</v>
      </c>
      <c r="M1251" s="105" t="s">
        <v>2981</v>
      </c>
      <c r="N1251" s="105" t="s">
        <v>2610</v>
      </c>
      <c r="O1251" s="108" t="s">
        <v>160</v>
      </c>
      <c r="P1251" s="109" t="s">
        <v>1872</v>
      </c>
      <c r="Q1251" s="110"/>
      <c r="R1251" s="110"/>
      <c r="S1251" s="110"/>
      <c r="T1251" s="110"/>
      <c r="U1251" s="111"/>
      <c r="V1251" s="111"/>
      <c r="W1251" s="112"/>
      <c r="X1251" s="113"/>
      <c r="Y1251" s="114" t="s">
        <v>285</v>
      </c>
      <c r="Z1251" s="115">
        <v>153.84</v>
      </c>
      <c r="AA1251" s="116">
        <v>10</v>
      </c>
      <c r="AB1251" s="117">
        <f t="shared" si="171"/>
        <v>1538.4</v>
      </c>
      <c r="AC1251" s="117">
        <f t="shared" si="172"/>
        <v>12.032595600000001</v>
      </c>
      <c r="AD1251" s="118"/>
      <c r="AE1251" s="117">
        <f t="shared" si="173"/>
        <v>0</v>
      </c>
      <c r="AF1251" s="117">
        <f t="shared" si="174"/>
        <v>0</v>
      </c>
      <c r="AG1251" s="119">
        <f t="shared" si="175"/>
        <v>10</v>
      </c>
      <c r="AH1251" s="120">
        <f t="shared" si="176"/>
        <v>1538.4</v>
      </c>
      <c r="AI1251" s="121">
        <f t="shared" si="177"/>
        <v>12.032595600000001</v>
      </c>
      <c r="AJ1251" s="122" t="str">
        <f>+C1251</f>
        <v>VIETNAM</v>
      </c>
      <c r="AK1251" s="122" t="str">
        <f>IF(ISNA(VLOOKUP(postponeList!D1251,[1]Sheet!$A$2:$B$12,2,FALSE))," ",(VLOOKUP(postponeList!D1251,[1]Sheet!$A$2:$B$12,2,FALSE)))</f>
        <v>PMI</v>
      </c>
      <c r="AL1251" s="122" t="str">
        <f>IF(ISNA(VLOOKUP(E1251,[1]Sheet!$G$2:$H$40,2,FALSE))," ",VLOOKUP(E1251,[1]Sheet!$G$2:$H$40,2,FALSE))</f>
        <v>PEWVN</v>
      </c>
      <c r="AM1251" s="122" t="str">
        <f>IF(ISNA(VLOOKUP(G1251,[1]Sheet!$K$2:$L$159,2,FALSE))," ",(VLOOKUP(G1251,[1]Sheet!$K$2:$L$159,2,FALSE)))</f>
        <v>PLSVN-HCM</v>
      </c>
      <c r="AN1251" s="122" t="str">
        <f>IF(ISNA(VLOOKUP(I1251&amp;C1251,[1]Sheet!$D$2:$E$228,2,FALSE))," ",VLOOKUP(I1251&amp;C1251,[1]Sheet!$D$2:$E$228,2,FALSE))</f>
        <v>Gary, Aota (PEW), Adachi (PAC)</v>
      </c>
      <c r="AO1251" s="122" t="str">
        <f>+I1251&amp;C1251</f>
        <v>PANVIETNAM</v>
      </c>
      <c r="AP1251" s="122" t="str">
        <f>C1251&amp;D1251&amp;E1251&amp;G1251&amp;I1251&amp;O1251</f>
        <v>VIETNAM3130018051810PANMAR</v>
      </c>
      <c r="AQ1251" s="122" t="str">
        <f>B1251&amp;D1251&amp;N1251</f>
        <v xml:space="preserve">SOUTH EAST ASIA31300PP </v>
      </c>
      <c r="AR1251" s="123" t="str">
        <f>+D1251&amp;J1251</f>
        <v>31300SE</v>
      </c>
      <c r="AS1251" s="124" t="str">
        <f t="shared" si="178"/>
        <v/>
      </c>
      <c r="AT1251" s="125" t="str">
        <f t="shared" si="179"/>
        <v>GP-20HCN1SVN</v>
      </c>
      <c r="AU1251" s="125" t="str">
        <f>IF(NOT(AT1251=""),VLOOKUP(AT1251,[1]PSI_Category!A:B,2,0),"")</f>
        <v xml:space="preserve">PP </v>
      </c>
      <c r="AV1251" s="125" t="s">
        <v>2611</v>
      </c>
      <c r="AW1251" s="125" t="s">
        <v>2611</v>
      </c>
      <c r="AX1251" s="125" t="s">
        <v>2611</v>
      </c>
    </row>
    <row r="1252" spans="1:50" s="103" customFormat="1" ht="11.4" customHeight="1" x14ac:dyDescent="0.3">
      <c r="B1252" s="104" t="s">
        <v>1866</v>
      </c>
      <c r="C1252" s="105" t="s">
        <v>2018</v>
      </c>
      <c r="D1252" s="106">
        <v>31300</v>
      </c>
      <c r="E1252" s="107">
        <v>1805</v>
      </c>
      <c r="F1252" s="105" t="s">
        <v>2019</v>
      </c>
      <c r="G1252" s="107">
        <v>1810</v>
      </c>
      <c r="H1252" s="105" t="s">
        <v>2020</v>
      </c>
      <c r="I1252" s="105" t="s">
        <v>298</v>
      </c>
      <c r="J1252" s="107" t="s">
        <v>293</v>
      </c>
      <c r="K1252" s="105">
        <v>92011817</v>
      </c>
      <c r="L1252" s="105" t="s">
        <v>2976</v>
      </c>
      <c r="M1252" s="105" t="s">
        <v>2972</v>
      </c>
      <c r="N1252" s="105" t="s">
        <v>2610</v>
      </c>
      <c r="O1252" s="108" t="s">
        <v>160</v>
      </c>
      <c r="P1252" s="109" t="s">
        <v>1872</v>
      </c>
      <c r="Q1252" s="110"/>
      <c r="R1252" s="110"/>
      <c r="S1252" s="110"/>
      <c r="T1252" s="110"/>
      <c r="U1252" s="111"/>
      <c r="V1252" s="111"/>
      <c r="W1252" s="112"/>
      <c r="X1252" s="113"/>
      <c r="Y1252" s="114" t="s">
        <v>285</v>
      </c>
      <c r="Z1252" s="115">
        <v>88.17</v>
      </c>
      <c r="AA1252" s="116">
        <v>180</v>
      </c>
      <c r="AB1252" s="117">
        <f t="shared" si="171"/>
        <v>15870.6</v>
      </c>
      <c r="AC1252" s="117">
        <f t="shared" si="172"/>
        <v>124.13189790000001</v>
      </c>
      <c r="AD1252" s="118"/>
      <c r="AE1252" s="117">
        <f t="shared" si="173"/>
        <v>0</v>
      </c>
      <c r="AF1252" s="117">
        <f t="shared" si="174"/>
        <v>0</v>
      </c>
      <c r="AG1252" s="119">
        <f t="shared" si="175"/>
        <v>180</v>
      </c>
      <c r="AH1252" s="120">
        <f t="shared" si="176"/>
        <v>15870.6</v>
      </c>
      <c r="AI1252" s="121">
        <f t="shared" si="177"/>
        <v>124.13189790000001</v>
      </c>
      <c r="AJ1252" s="122" t="str">
        <f>+C1252</f>
        <v>VIETNAM</v>
      </c>
      <c r="AK1252" s="122" t="str">
        <f>IF(ISNA(VLOOKUP(postponeList!D1252,[1]Sheet!$A$2:$B$12,2,FALSE))," ",(VLOOKUP(postponeList!D1252,[1]Sheet!$A$2:$B$12,2,FALSE)))</f>
        <v>PMI</v>
      </c>
      <c r="AL1252" s="122" t="str">
        <f>IF(ISNA(VLOOKUP(E1252,[1]Sheet!$G$2:$H$40,2,FALSE))," ",VLOOKUP(E1252,[1]Sheet!$G$2:$H$40,2,FALSE))</f>
        <v>PEWVN</v>
      </c>
      <c r="AM1252" s="122" t="str">
        <f>IF(ISNA(VLOOKUP(G1252,[1]Sheet!$K$2:$L$159,2,FALSE))," ",(VLOOKUP(G1252,[1]Sheet!$K$2:$L$159,2,FALSE)))</f>
        <v>PLSVN-HCM</v>
      </c>
      <c r="AN1252" s="122" t="str">
        <f>IF(ISNA(VLOOKUP(I1252&amp;C1252,[1]Sheet!$D$2:$E$228,2,FALSE))," ",VLOOKUP(I1252&amp;C1252,[1]Sheet!$D$2:$E$228,2,FALSE))</f>
        <v>Gary, Aota (PEW), Adachi (PAC)</v>
      </c>
      <c r="AO1252" s="122" t="str">
        <f>+I1252&amp;C1252</f>
        <v>PANVIETNAM</v>
      </c>
      <c r="AP1252" s="122" t="str">
        <f>C1252&amp;D1252&amp;E1252&amp;G1252&amp;I1252&amp;O1252</f>
        <v>VIETNAM3130018051810PANMAR</v>
      </c>
      <c r="AQ1252" s="122" t="str">
        <f>B1252&amp;D1252&amp;N1252</f>
        <v xml:space="preserve">SOUTH EAST ASIA31300PP </v>
      </c>
      <c r="AR1252" s="123" t="str">
        <f>+D1252&amp;J1252</f>
        <v>31300SE</v>
      </c>
      <c r="AS1252" s="124" t="str">
        <f t="shared" si="178"/>
        <v/>
      </c>
      <c r="AT1252" s="125" t="str">
        <f t="shared" si="179"/>
        <v>GP-350JA-SV5</v>
      </c>
      <c r="AU1252" s="125" t="str">
        <f>IF(NOT(AT1252=""),VLOOKUP(AT1252,[1]PSI_Category!A:B,2,0),"")</f>
        <v xml:space="preserve">PP </v>
      </c>
      <c r="AV1252" s="125" t="s">
        <v>2611</v>
      </c>
      <c r="AW1252" s="125" t="s">
        <v>2611</v>
      </c>
      <c r="AX1252" s="125" t="s">
        <v>2611</v>
      </c>
    </row>
    <row r="1253" spans="1:50" s="103" customFormat="1" ht="11.4" customHeight="1" x14ac:dyDescent="0.3">
      <c r="B1253" s="104" t="s">
        <v>1866</v>
      </c>
      <c r="C1253" s="105" t="s">
        <v>2018</v>
      </c>
      <c r="D1253" s="106">
        <v>31300</v>
      </c>
      <c r="E1253" s="107">
        <v>1805</v>
      </c>
      <c r="F1253" s="105" t="s">
        <v>2019</v>
      </c>
      <c r="G1253" s="107">
        <v>1810</v>
      </c>
      <c r="H1253" s="105" t="s">
        <v>2020</v>
      </c>
      <c r="I1253" s="105" t="s">
        <v>298</v>
      </c>
      <c r="J1253" s="107" t="s">
        <v>293</v>
      </c>
      <c r="K1253" s="105">
        <v>92011818</v>
      </c>
      <c r="L1253" s="105" t="s">
        <v>2982</v>
      </c>
      <c r="M1253" s="105" t="s">
        <v>2983</v>
      </c>
      <c r="N1253" s="105" t="s">
        <v>2610</v>
      </c>
      <c r="O1253" s="108" t="s">
        <v>160</v>
      </c>
      <c r="P1253" s="109" t="s">
        <v>1872</v>
      </c>
      <c r="Q1253" s="110"/>
      <c r="R1253" s="110"/>
      <c r="S1253" s="110"/>
      <c r="T1253" s="110"/>
      <c r="U1253" s="111"/>
      <c r="V1253" s="111"/>
      <c r="W1253" s="112"/>
      <c r="X1253" s="113"/>
      <c r="Y1253" s="114" t="s">
        <v>285</v>
      </c>
      <c r="Z1253" s="115">
        <v>49.09</v>
      </c>
      <c r="AA1253" s="116">
        <v>40</v>
      </c>
      <c r="AB1253" s="117">
        <f t="shared" si="171"/>
        <v>1963.6000000000001</v>
      </c>
      <c r="AC1253" s="117">
        <f t="shared" si="172"/>
        <v>15.358297400000001</v>
      </c>
      <c r="AD1253" s="118"/>
      <c r="AE1253" s="117">
        <f t="shared" si="173"/>
        <v>0</v>
      </c>
      <c r="AF1253" s="117">
        <f t="shared" si="174"/>
        <v>0</v>
      </c>
      <c r="AG1253" s="119">
        <f t="shared" si="175"/>
        <v>40</v>
      </c>
      <c r="AH1253" s="120">
        <f t="shared" si="176"/>
        <v>1963.6000000000001</v>
      </c>
      <c r="AI1253" s="121">
        <f t="shared" si="177"/>
        <v>15.358297400000001</v>
      </c>
      <c r="AJ1253" s="122" t="str">
        <f>+C1253</f>
        <v>VIETNAM</v>
      </c>
      <c r="AK1253" s="122" t="str">
        <f>IF(ISNA(VLOOKUP(postponeList!D1253,[1]Sheet!$A$2:$B$12,2,FALSE))," ",(VLOOKUP(postponeList!D1253,[1]Sheet!$A$2:$B$12,2,FALSE)))</f>
        <v>PMI</v>
      </c>
      <c r="AL1253" s="122" t="str">
        <f>IF(ISNA(VLOOKUP(E1253,[1]Sheet!$G$2:$H$40,2,FALSE))," ",VLOOKUP(E1253,[1]Sheet!$G$2:$H$40,2,FALSE))</f>
        <v>PEWVN</v>
      </c>
      <c r="AM1253" s="122" t="str">
        <f>IF(ISNA(VLOOKUP(G1253,[1]Sheet!$K$2:$L$159,2,FALSE))," ",(VLOOKUP(G1253,[1]Sheet!$K$2:$L$159,2,FALSE)))</f>
        <v>PLSVN-HCM</v>
      </c>
      <c r="AN1253" s="122" t="str">
        <f>IF(ISNA(VLOOKUP(I1253&amp;C1253,[1]Sheet!$D$2:$E$228,2,FALSE))," ",VLOOKUP(I1253&amp;C1253,[1]Sheet!$D$2:$E$228,2,FALSE))</f>
        <v>Gary, Aota (PEW), Adachi (PAC)</v>
      </c>
      <c r="AO1253" s="122" t="str">
        <f>+I1253&amp;C1253</f>
        <v>PANVIETNAM</v>
      </c>
      <c r="AP1253" s="122" t="str">
        <f>C1253&amp;D1253&amp;E1253&amp;G1253&amp;I1253&amp;O1253</f>
        <v>VIETNAM3130018051810PANMAR</v>
      </c>
      <c r="AQ1253" s="122" t="str">
        <f>B1253&amp;D1253&amp;N1253</f>
        <v xml:space="preserve">SOUTH EAST ASIA31300PP </v>
      </c>
      <c r="AR1253" s="123" t="str">
        <f>+D1253&amp;J1253</f>
        <v>31300SE</v>
      </c>
      <c r="AS1253" s="124" t="str">
        <f t="shared" si="178"/>
        <v/>
      </c>
      <c r="AT1253" s="125" t="str">
        <f t="shared" si="179"/>
        <v>A-130JACK-SV5</v>
      </c>
      <c r="AU1253" s="125" t="str">
        <f>IF(NOT(AT1253=""),VLOOKUP(AT1253,[1]PSI_Category!A:B,2,0),"")</f>
        <v xml:space="preserve">PP </v>
      </c>
      <c r="AV1253" s="125" t="s">
        <v>2611</v>
      </c>
      <c r="AW1253" s="125" t="s">
        <v>2611</v>
      </c>
      <c r="AX1253" s="125" t="s">
        <v>2611</v>
      </c>
    </row>
    <row r="1254" spans="1:50" s="103" customFormat="1" ht="11.4" customHeight="1" x14ac:dyDescent="0.3">
      <c r="B1254" s="104" t="s">
        <v>1866</v>
      </c>
      <c r="C1254" s="105" t="s">
        <v>2018</v>
      </c>
      <c r="D1254" s="106">
        <v>31300</v>
      </c>
      <c r="E1254" s="107">
        <v>1805</v>
      </c>
      <c r="F1254" s="105" t="s">
        <v>2019</v>
      </c>
      <c r="G1254" s="107">
        <v>1810</v>
      </c>
      <c r="H1254" s="105" t="s">
        <v>2020</v>
      </c>
      <c r="I1254" s="105" t="s">
        <v>298</v>
      </c>
      <c r="J1254" s="107" t="s">
        <v>293</v>
      </c>
      <c r="K1254" s="105">
        <v>92011818</v>
      </c>
      <c r="L1254" s="105" t="s">
        <v>2982</v>
      </c>
      <c r="M1254" s="105" t="s">
        <v>2978</v>
      </c>
      <c r="N1254" s="105" t="s">
        <v>2610</v>
      </c>
      <c r="O1254" s="108" t="s">
        <v>160</v>
      </c>
      <c r="P1254" s="109" t="s">
        <v>1872</v>
      </c>
      <c r="Q1254" s="110"/>
      <c r="R1254" s="110"/>
      <c r="S1254" s="110"/>
      <c r="T1254" s="110"/>
      <c r="U1254" s="111"/>
      <c r="V1254" s="111"/>
      <c r="W1254" s="112"/>
      <c r="X1254" s="113"/>
      <c r="Y1254" s="114" t="s">
        <v>285</v>
      </c>
      <c r="Z1254" s="115">
        <v>51.43</v>
      </c>
      <c r="AA1254" s="116">
        <v>20</v>
      </c>
      <c r="AB1254" s="117">
        <f t="shared" si="171"/>
        <v>1028.5999999999999</v>
      </c>
      <c r="AC1254" s="117">
        <f t="shared" si="172"/>
        <v>8.0451949000000003</v>
      </c>
      <c r="AD1254" s="118"/>
      <c r="AE1254" s="117">
        <f t="shared" si="173"/>
        <v>0</v>
      </c>
      <c r="AF1254" s="117">
        <f t="shared" si="174"/>
        <v>0</v>
      </c>
      <c r="AG1254" s="119">
        <f t="shared" si="175"/>
        <v>20</v>
      </c>
      <c r="AH1254" s="120">
        <f t="shared" si="176"/>
        <v>1028.5999999999999</v>
      </c>
      <c r="AI1254" s="121">
        <f t="shared" si="177"/>
        <v>8.0451949000000003</v>
      </c>
      <c r="AJ1254" s="122" t="str">
        <f>+C1254</f>
        <v>VIETNAM</v>
      </c>
      <c r="AK1254" s="122" t="str">
        <f>IF(ISNA(VLOOKUP(postponeList!D1254,[1]Sheet!$A$2:$B$12,2,FALSE))," ",(VLOOKUP(postponeList!D1254,[1]Sheet!$A$2:$B$12,2,FALSE)))</f>
        <v>PMI</v>
      </c>
      <c r="AL1254" s="122" t="str">
        <f>IF(ISNA(VLOOKUP(E1254,[1]Sheet!$G$2:$H$40,2,FALSE))," ",VLOOKUP(E1254,[1]Sheet!$G$2:$H$40,2,FALSE))</f>
        <v>PEWVN</v>
      </c>
      <c r="AM1254" s="122" t="str">
        <f>IF(ISNA(VLOOKUP(G1254,[1]Sheet!$K$2:$L$159,2,FALSE))," ",(VLOOKUP(G1254,[1]Sheet!$K$2:$L$159,2,FALSE)))</f>
        <v>PLSVN-HCM</v>
      </c>
      <c r="AN1254" s="122" t="str">
        <f>IF(ISNA(VLOOKUP(I1254&amp;C1254,[1]Sheet!$D$2:$E$228,2,FALSE))," ",VLOOKUP(I1254&amp;C1254,[1]Sheet!$D$2:$E$228,2,FALSE))</f>
        <v>Gary, Aota (PEW), Adachi (PAC)</v>
      </c>
      <c r="AO1254" s="122" t="str">
        <f>+I1254&amp;C1254</f>
        <v>PANVIETNAM</v>
      </c>
      <c r="AP1254" s="122" t="str">
        <f>C1254&amp;D1254&amp;E1254&amp;G1254&amp;I1254&amp;O1254</f>
        <v>VIETNAM3130018051810PANMAR</v>
      </c>
      <c r="AQ1254" s="122" t="str">
        <f>B1254&amp;D1254&amp;N1254</f>
        <v xml:space="preserve">SOUTH EAST ASIA31300PP </v>
      </c>
      <c r="AR1254" s="123" t="str">
        <f>+D1254&amp;J1254</f>
        <v>31300SE</v>
      </c>
      <c r="AS1254" s="124" t="str">
        <f t="shared" si="178"/>
        <v/>
      </c>
      <c r="AT1254" s="125" t="str">
        <f t="shared" si="179"/>
        <v>GA-125FAK-SV5</v>
      </c>
      <c r="AU1254" s="125" t="str">
        <f>IF(NOT(AT1254=""),VLOOKUP(AT1254,[1]PSI_Category!A:B,2,0),"")</f>
        <v xml:space="preserve">PP </v>
      </c>
      <c r="AV1254" s="125" t="s">
        <v>2611</v>
      </c>
      <c r="AW1254" s="125" t="s">
        <v>2611</v>
      </c>
      <c r="AX1254" s="125" t="s">
        <v>2611</v>
      </c>
    </row>
    <row r="1255" spans="1:50" s="133" customFormat="1" ht="11.4" customHeight="1" x14ac:dyDescent="0.3">
      <c r="A1255" s="103"/>
      <c r="B1255" s="104" t="s">
        <v>1866</v>
      </c>
      <c r="C1255" s="105" t="s">
        <v>2018</v>
      </c>
      <c r="D1255" s="106">
        <v>31300</v>
      </c>
      <c r="E1255" s="107">
        <v>1805</v>
      </c>
      <c r="F1255" s="105" t="s">
        <v>2019</v>
      </c>
      <c r="G1255" s="107">
        <v>1810</v>
      </c>
      <c r="H1255" s="105" t="s">
        <v>2020</v>
      </c>
      <c r="I1255" s="105" t="s">
        <v>298</v>
      </c>
      <c r="J1255" s="107" t="s">
        <v>293</v>
      </c>
      <c r="K1255" s="105">
        <v>92011818</v>
      </c>
      <c r="L1255" s="105" t="s">
        <v>2982</v>
      </c>
      <c r="M1255" s="105" t="s">
        <v>2979</v>
      </c>
      <c r="N1255" s="105" t="s">
        <v>2610</v>
      </c>
      <c r="O1255" s="108" t="s">
        <v>160</v>
      </c>
      <c r="P1255" s="109" t="s">
        <v>1872</v>
      </c>
      <c r="Q1255" s="110"/>
      <c r="R1255" s="110"/>
      <c r="S1255" s="110"/>
      <c r="T1255" s="110"/>
      <c r="U1255" s="111"/>
      <c r="V1255" s="111"/>
      <c r="W1255" s="112"/>
      <c r="X1255" s="113"/>
      <c r="Y1255" s="114" t="s">
        <v>285</v>
      </c>
      <c r="Z1255" s="115">
        <v>93.39</v>
      </c>
      <c r="AA1255" s="116">
        <v>20</v>
      </c>
      <c r="AB1255" s="117">
        <f t="shared" si="171"/>
        <v>1867.8</v>
      </c>
      <c r="AC1255" s="117">
        <f t="shared" si="172"/>
        <v>14.6089977</v>
      </c>
      <c r="AD1255" s="118"/>
      <c r="AE1255" s="117">
        <f t="shared" si="173"/>
        <v>0</v>
      </c>
      <c r="AF1255" s="117">
        <f t="shared" si="174"/>
        <v>0</v>
      </c>
      <c r="AG1255" s="119">
        <f t="shared" si="175"/>
        <v>20</v>
      </c>
      <c r="AH1255" s="120">
        <f t="shared" si="176"/>
        <v>1867.8</v>
      </c>
      <c r="AI1255" s="121">
        <f t="shared" si="177"/>
        <v>14.6089977</v>
      </c>
      <c r="AJ1255" s="122" t="str">
        <f>+C1255</f>
        <v>VIETNAM</v>
      </c>
      <c r="AK1255" s="122" t="str">
        <f>IF(ISNA(VLOOKUP(postponeList!D1255,[1]Sheet!$A$2:$B$12,2,FALSE))," ",(VLOOKUP(postponeList!D1255,[1]Sheet!$A$2:$B$12,2,FALSE)))</f>
        <v>PMI</v>
      </c>
      <c r="AL1255" s="122" t="str">
        <f>IF(ISNA(VLOOKUP(E1255,[1]Sheet!$G$2:$H$40,2,FALSE))," ",VLOOKUP(E1255,[1]Sheet!$G$2:$H$40,2,FALSE))</f>
        <v>PEWVN</v>
      </c>
      <c r="AM1255" s="122" t="str">
        <f>IF(ISNA(VLOOKUP(G1255,[1]Sheet!$K$2:$L$159,2,FALSE))," ",(VLOOKUP(G1255,[1]Sheet!$K$2:$L$159,2,FALSE)))</f>
        <v>PLSVN-HCM</v>
      </c>
      <c r="AN1255" s="122" t="str">
        <f>IF(ISNA(VLOOKUP(I1255&amp;C1255,[1]Sheet!$D$2:$E$228,2,FALSE))," ",VLOOKUP(I1255&amp;C1255,[1]Sheet!$D$2:$E$228,2,FALSE))</f>
        <v>Gary, Aota (PEW), Adachi (PAC)</v>
      </c>
      <c r="AO1255" s="122" t="str">
        <f>+I1255&amp;C1255</f>
        <v>PANVIETNAM</v>
      </c>
      <c r="AP1255" s="122" t="str">
        <f>C1255&amp;D1255&amp;E1255&amp;G1255&amp;I1255&amp;O1255</f>
        <v>VIETNAM3130018051810PANMAR</v>
      </c>
      <c r="AQ1255" s="122" t="str">
        <f>B1255&amp;D1255&amp;N1255</f>
        <v xml:space="preserve">SOUTH EAST ASIA31300PP </v>
      </c>
      <c r="AR1255" s="123" t="str">
        <f>+D1255&amp;J1255</f>
        <v>31300SE</v>
      </c>
      <c r="AS1255" s="124" t="str">
        <f t="shared" si="178"/>
        <v/>
      </c>
      <c r="AT1255" s="125" t="str">
        <f t="shared" si="179"/>
        <v>GP-10HCN1SVN</v>
      </c>
      <c r="AU1255" s="125" t="str">
        <f>IF(NOT(AT1255=""),VLOOKUP(AT1255,[1]PSI_Category!A:B,2,0),"")</f>
        <v xml:space="preserve">PP </v>
      </c>
      <c r="AV1255" s="167" t="s">
        <v>2611</v>
      </c>
      <c r="AW1255" s="167" t="s">
        <v>2611</v>
      </c>
      <c r="AX1255" s="167" t="s">
        <v>2611</v>
      </c>
    </row>
    <row r="1256" spans="1:50" s="133" customFormat="1" ht="11.4" customHeight="1" x14ac:dyDescent="0.3">
      <c r="A1256" s="103"/>
      <c r="B1256" s="104" t="s">
        <v>1866</v>
      </c>
      <c r="C1256" s="105" t="s">
        <v>2018</v>
      </c>
      <c r="D1256" s="106">
        <v>31300</v>
      </c>
      <c r="E1256" s="107">
        <v>1805</v>
      </c>
      <c r="F1256" s="105" t="s">
        <v>2019</v>
      </c>
      <c r="G1256" s="107">
        <v>1810</v>
      </c>
      <c r="H1256" s="105" t="s">
        <v>2020</v>
      </c>
      <c r="I1256" s="105" t="s">
        <v>298</v>
      </c>
      <c r="J1256" s="107" t="s">
        <v>293</v>
      </c>
      <c r="K1256" s="105">
        <v>92011818</v>
      </c>
      <c r="L1256" s="105" t="s">
        <v>2982</v>
      </c>
      <c r="M1256" s="105" t="s">
        <v>2975</v>
      </c>
      <c r="N1256" s="105" t="s">
        <v>2610</v>
      </c>
      <c r="O1256" s="108" t="s">
        <v>160</v>
      </c>
      <c r="P1256" s="109" t="s">
        <v>1872</v>
      </c>
      <c r="Q1256" s="110"/>
      <c r="R1256" s="110"/>
      <c r="S1256" s="110"/>
      <c r="T1256" s="110"/>
      <c r="U1256" s="111"/>
      <c r="V1256" s="111"/>
      <c r="W1256" s="112"/>
      <c r="X1256" s="113"/>
      <c r="Y1256" s="114" t="s">
        <v>285</v>
      </c>
      <c r="Z1256" s="115">
        <v>28.16</v>
      </c>
      <c r="AA1256" s="116">
        <v>288</v>
      </c>
      <c r="AB1256" s="117">
        <f t="shared" si="171"/>
        <v>8110.08</v>
      </c>
      <c r="AC1256" s="117">
        <f t="shared" si="172"/>
        <v>63.432990719999999</v>
      </c>
      <c r="AD1256" s="118"/>
      <c r="AE1256" s="117">
        <f t="shared" si="173"/>
        <v>0</v>
      </c>
      <c r="AF1256" s="117">
        <f t="shared" si="174"/>
        <v>0</v>
      </c>
      <c r="AG1256" s="119">
        <f t="shared" si="175"/>
        <v>288</v>
      </c>
      <c r="AH1256" s="120">
        <f t="shared" si="176"/>
        <v>8110.08</v>
      </c>
      <c r="AI1256" s="121">
        <f t="shared" si="177"/>
        <v>63.432990719999999</v>
      </c>
      <c r="AJ1256" s="122" t="str">
        <f>+C1256</f>
        <v>VIETNAM</v>
      </c>
      <c r="AK1256" s="122" t="str">
        <f>IF(ISNA(VLOOKUP(postponeList!D1256,[1]Sheet!$A$2:$B$12,2,FALSE))," ",(VLOOKUP(postponeList!D1256,[1]Sheet!$A$2:$B$12,2,FALSE)))</f>
        <v>PMI</v>
      </c>
      <c r="AL1256" s="122" t="str">
        <f>IF(ISNA(VLOOKUP(E1256,[1]Sheet!$G$2:$H$40,2,FALSE))," ",VLOOKUP(E1256,[1]Sheet!$G$2:$H$40,2,FALSE))</f>
        <v>PEWVN</v>
      </c>
      <c r="AM1256" s="122" t="str">
        <f>IF(ISNA(VLOOKUP(G1256,[1]Sheet!$K$2:$L$159,2,FALSE))," ",(VLOOKUP(G1256,[1]Sheet!$K$2:$L$159,2,FALSE)))</f>
        <v>PLSVN-HCM</v>
      </c>
      <c r="AN1256" s="122" t="str">
        <f>IF(ISNA(VLOOKUP(I1256&amp;C1256,[1]Sheet!$D$2:$E$228,2,FALSE))," ",VLOOKUP(I1256&amp;C1256,[1]Sheet!$D$2:$E$228,2,FALSE))</f>
        <v>Gary, Aota (PEW), Adachi (PAC)</v>
      </c>
      <c r="AO1256" s="122" t="str">
        <f>+I1256&amp;C1256</f>
        <v>PANVIETNAM</v>
      </c>
      <c r="AP1256" s="122" t="str">
        <f>C1256&amp;D1256&amp;E1256&amp;G1256&amp;I1256&amp;O1256</f>
        <v>VIETNAM3130018051810PANMAR</v>
      </c>
      <c r="AQ1256" s="122" t="str">
        <f>B1256&amp;D1256&amp;N1256</f>
        <v xml:space="preserve">SOUTH EAST ASIA31300PP </v>
      </c>
      <c r="AR1256" s="123" t="str">
        <f>+D1256&amp;J1256</f>
        <v>31300SE</v>
      </c>
      <c r="AS1256" s="124" t="str">
        <f t="shared" si="178"/>
        <v/>
      </c>
      <c r="AT1256" s="125" t="str">
        <f t="shared" si="179"/>
        <v>GP-129JXK-SV5</v>
      </c>
      <c r="AU1256" s="125" t="str">
        <f>IF(NOT(AT1256=""),VLOOKUP(AT1256,[1]PSI_Category!A:B,2,0),"")</f>
        <v xml:space="preserve">PP </v>
      </c>
      <c r="AV1256" s="167" t="s">
        <v>2611</v>
      </c>
      <c r="AW1256" s="167" t="s">
        <v>2611</v>
      </c>
      <c r="AX1256" s="167" t="s">
        <v>2611</v>
      </c>
    </row>
    <row r="1257" spans="1:50" s="103" customFormat="1" ht="11.4" customHeight="1" x14ac:dyDescent="0.3">
      <c r="B1257" s="104" t="s">
        <v>1866</v>
      </c>
      <c r="C1257" s="105" t="s">
        <v>2018</v>
      </c>
      <c r="D1257" s="106">
        <v>31300</v>
      </c>
      <c r="E1257" s="107">
        <v>1805</v>
      </c>
      <c r="F1257" s="105" t="s">
        <v>2019</v>
      </c>
      <c r="G1257" s="107">
        <v>1810</v>
      </c>
      <c r="H1257" s="105" t="s">
        <v>2020</v>
      </c>
      <c r="I1257" s="105" t="s">
        <v>298</v>
      </c>
      <c r="J1257" s="107" t="s">
        <v>293</v>
      </c>
      <c r="K1257" s="105">
        <v>92011820</v>
      </c>
      <c r="L1257" s="105" t="s">
        <v>2984</v>
      </c>
      <c r="M1257" s="105" t="s">
        <v>2983</v>
      </c>
      <c r="N1257" s="105" t="s">
        <v>2610</v>
      </c>
      <c r="O1257" s="108" t="s">
        <v>160</v>
      </c>
      <c r="P1257" s="109" t="s">
        <v>1872</v>
      </c>
      <c r="Q1257" s="110"/>
      <c r="R1257" s="110"/>
      <c r="S1257" s="110"/>
      <c r="T1257" s="110"/>
      <c r="U1257" s="111"/>
      <c r="V1257" s="111"/>
      <c r="W1257" s="112"/>
      <c r="X1257" s="113"/>
      <c r="Y1257" s="114" t="s">
        <v>285</v>
      </c>
      <c r="Z1257" s="115">
        <v>49.09</v>
      </c>
      <c r="AA1257" s="116">
        <v>40</v>
      </c>
      <c r="AB1257" s="117">
        <f t="shared" si="171"/>
        <v>1963.6000000000001</v>
      </c>
      <c r="AC1257" s="117">
        <f t="shared" si="172"/>
        <v>15.358297400000001</v>
      </c>
      <c r="AD1257" s="118"/>
      <c r="AE1257" s="117">
        <f t="shared" si="173"/>
        <v>0</v>
      </c>
      <c r="AF1257" s="117">
        <f t="shared" si="174"/>
        <v>0</v>
      </c>
      <c r="AG1257" s="119">
        <f t="shared" si="175"/>
        <v>40</v>
      </c>
      <c r="AH1257" s="120">
        <f t="shared" si="176"/>
        <v>1963.6000000000001</v>
      </c>
      <c r="AI1257" s="121">
        <f t="shared" si="177"/>
        <v>15.358297400000001</v>
      </c>
      <c r="AJ1257" s="122" t="str">
        <f>+C1257</f>
        <v>VIETNAM</v>
      </c>
      <c r="AK1257" s="122" t="str">
        <f>IF(ISNA(VLOOKUP(postponeList!D1257,[1]Sheet!$A$2:$B$12,2,FALSE))," ",(VLOOKUP(postponeList!D1257,[1]Sheet!$A$2:$B$12,2,FALSE)))</f>
        <v>PMI</v>
      </c>
      <c r="AL1257" s="122" t="str">
        <f>IF(ISNA(VLOOKUP(E1257,[1]Sheet!$G$2:$H$40,2,FALSE))," ",VLOOKUP(E1257,[1]Sheet!$G$2:$H$40,2,FALSE))</f>
        <v>PEWVN</v>
      </c>
      <c r="AM1257" s="122" t="str">
        <f>IF(ISNA(VLOOKUP(G1257,[1]Sheet!$K$2:$L$159,2,FALSE))," ",(VLOOKUP(G1257,[1]Sheet!$K$2:$L$159,2,FALSE)))</f>
        <v>PLSVN-HCM</v>
      </c>
      <c r="AN1257" s="122" t="str">
        <f>IF(ISNA(VLOOKUP(I1257&amp;C1257,[1]Sheet!$D$2:$E$228,2,FALSE))," ",VLOOKUP(I1257&amp;C1257,[1]Sheet!$D$2:$E$228,2,FALSE))</f>
        <v>Gary, Aota (PEW), Adachi (PAC)</v>
      </c>
      <c r="AO1257" s="122" t="str">
        <f>+I1257&amp;C1257</f>
        <v>PANVIETNAM</v>
      </c>
      <c r="AP1257" s="122" t="str">
        <f>C1257&amp;D1257&amp;E1257&amp;G1257&amp;I1257&amp;O1257</f>
        <v>VIETNAM3130018051810PANMAR</v>
      </c>
      <c r="AQ1257" s="122" t="str">
        <f>B1257&amp;D1257&amp;N1257</f>
        <v xml:space="preserve">SOUTH EAST ASIA31300PP </v>
      </c>
      <c r="AR1257" s="123" t="str">
        <f>+D1257&amp;J1257</f>
        <v>31300SE</v>
      </c>
      <c r="AS1257" s="124" t="str">
        <f t="shared" si="178"/>
        <v/>
      </c>
      <c r="AT1257" s="125" t="str">
        <f t="shared" si="179"/>
        <v>A-130JACK-SV5</v>
      </c>
      <c r="AU1257" s="125" t="str">
        <f>IF(NOT(AT1257=""),VLOOKUP(AT1257,[1]PSI_Category!A:B,2,0),"")</f>
        <v xml:space="preserve">PP </v>
      </c>
      <c r="AV1257" s="125" t="s">
        <v>2611</v>
      </c>
      <c r="AW1257" s="125" t="s">
        <v>2611</v>
      </c>
      <c r="AX1257" s="125" t="s">
        <v>2611</v>
      </c>
    </row>
    <row r="1258" spans="1:50" s="133" customFormat="1" ht="11.4" customHeight="1" x14ac:dyDescent="0.3">
      <c r="A1258" s="103"/>
      <c r="B1258" s="104" t="s">
        <v>1866</v>
      </c>
      <c r="C1258" s="105" t="s">
        <v>2018</v>
      </c>
      <c r="D1258" s="106">
        <v>31300</v>
      </c>
      <c r="E1258" s="107">
        <v>1805</v>
      </c>
      <c r="F1258" s="105" t="s">
        <v>2019</v>
      </c>
      <c r="G1258" s="107">
        <v>1810</v>
      </c>
      <c r="H1258" s="105" t="s">
        <v>2020</v>
      </c>
      <c r="I1258" s="105" t="s">
        <v>298</v>
      </c>
      <c r="J1258" s="107" t="s">
        <v>293</v>
      </c>
      <c r="K1258" s="105">
        <v>92011820</v>
      </c>
      <c r="L1258" s="105" t="s">
        <v>2984</v>
      </c>
      <c r="M1258" s="105" t="s">
        <v>2974</v>
      </c>
      <c r="N1258" s="105" t="s">
        <v>2610</v>
      </c>
      <c r="O1258" s="108" t="s">
        <v>160</v>
      </c>
      <c r="P1258" s="109" t="s">
        <v>1872</v>
      </c>
      <c r="Q1258" s="110"/>
      <c r="R1258" s="110"/>
      <c r="S1258" s="110"/>
      <c r="T1258" s="110"/>
      <c r="U1258" s="111"/>
      <c r="V1258" s="111"/>
      <c r="W1258" s="112"/>
      <c r="X1258" s="113"/>
      <c r="Y1258" s="114" t="s">
        <v>285</v>
      </c>
      <c r="Z1258" s="115">
        <v>39.75</v>
      </c>
      <c r="AA1258" s="116">
        <v>448</v>
      </c>
      <c r="AB1258" s="117">
        <f t="shared" si="171"/>
        <v>17808</v>
      </c>
      <c r="AC1258" s="117">
        <f t="shared" si="172"/>
        <v>139.28527199999999</v>
      </c>
      <c r="AD1258" s="118"/>
      <c r="AE1258" s="117">
        <f t="shared" si="173"/>
        <v>0</v>
      </c>
      <c r="AF1258" s="117">
        <f t="shared" si="174"/>
        <v>0</v>
      </c>
      <c r="AG1258" s="119">
        <f t="shared" si="175"/>
        <v>448</v>
      </c>
      <c r="AH1258" s="120">
        <f t="shared" si="176"/>
        <v>17808</v>
      </c>
      <c r="AI1258" s="121">
        <f t="shared" si="177"/>
        <v>139.28527199999999</v>
      </c>
      <c r="AJ1258" s="122" t="str">
        <f>+C1258</f>
        <v>VIETNAM</v>
      </c>
      <c r="AK1258" s="122" t="str">
        <f>IF(ISNA(VLOOKUP(postponeList!D1258,[1]Sheet!$A$2:$B$12,2,FALSE))," ",(VLOOKUP(postponeList!D1258,[1]Sheet!$A$2:$B$12,2,FALSE)))</f>
        <v>PMI</v>
      </c>
      <c r="AL1258" s="122" t="str">
        <f>IF(ISNA(VLOOKUP(E1258,[1]Sheet!$G$2:$H$40,2,FALSE))," ",VLOOKUP(E1258,[1]Sheet!$G$2:$H$40,2,FALSE))</f>
        <v>PEWVN</v>
      </c>
      <c r="AM1258" s="122" t="str">
        <f>IF(ISNA(VLOOKUP(G1258,[1]Sheet!$K$2:$L$159,2,FALSE))," ",(VLOOKUP(G1258,[1]Sheet!$K$2:$L$159,2,FALSE)))</f>
        <v>PLSVN-HCM</v>
      </c>
      <c r="AN1258" s="122" t="str">
        <f>IF(ISNA(VLOOKUP(I1258&amp;C1258,[1]Sheet!$D$2:$E$228,2,FALSE))," ",VLOOKUP(I1258&amp;C1258,[1]Sheet!$D$2:$E$228,2,FALSE))</f>
        <v>Gary, Aota (PEW), Adachi (PAC)</v>
      </c>
      <c r="AO1258" s="122" t="str">
        <f>+I1258&amp;C1258</f>
        <v>PANVIETNAM</v>
      </c>
      <c r="AP1258" s="122" t="str">
        <f>C1258&amp;D1258&amp;E1258&amp;G1258&amp;I1258&amp;O1258</f>
        <v>VIETNAM3130018051810PANMAR</v>
      </c>
      <c r="AQ1258" s="122" t="str">
        <f>B1258&amp;D1258&amp;N1258</f>
        <v xml:space="preserve">SOUTH EAST ASIA31300PP </v>
      </c>
      <c r="AR1258" s="123" t="str">
        <f>+D1258&amp;J1258</f>
        <v>31300SE</v>
      </c>
      <c r="AS1258" s="124" t="str">
        <f t="shared" si="178"/>
        <v/>
      </c>
      <c r="AT1258" s="125" t="str">
        <f t="shared" si="179"/>
        <v>A-130JAK-SV5</v>
      </c>
      <c r="AU1258" s="125" t="str">
        <f>IF(NOT(AT1258=""),VLOOKUP(AT1258,[1]PSI_Category!A:B,2,0),"")</f>
        <v xml:space="preserve">PP </v>
      </c>
      <c r="AV1258" s="167" t="s">
        <v>2611</v>
      </c>
      <c r="AW1258" s="167" t="s">
        <v>2611</v>
      </c>
      <c r="AX1258" s="167" t="s">
        <v>2611</v>
      </c>
    </row>
    <row r="1259" spans="1:50" s="133" customFormat="1" ht="11.4" customHeight="1" x14ac:dyDescent="0.3">
      <c r="A1259" s="103"/>
      <c r="B1259" s="104" t="s">
        <v>1866</v>
      </c>
      <c r="C1259" s="105" t="s">
        <v>2018</v>
      </c>
      <c r="D1259" s="106">
        <v>31300</v>
      </c>
      <c r="E1259" s="107">
        <v>1805</v>
      </c>
      <c r="F1259" s="105" t="s">
        <v>2019</v>
      </c>
      <c r="G1259" s="107">
        <v>1810</v>
      </c>
      <c r="H1259" s="105" t="s">
        <v>2020</v>
      </c>
      <c r="I1259" s="105" t="s">
        <v>298</v>
      </c>
      <c r="J1259" s="107" t="s">
        <v>293</v>
      </c>
      <c r="K1259" s="105">
        <v>92011820</v>
      </c>
      <c r="L1259" s="105" t="s">
        <v>2984</v>
      </c>
      <c r="M1259" s="105" t="s">
        <v>2985</v>
      </c>
      <c r="N1259" s="105" t="s">
        <v>1831</v>
      </c>
      <c r="O1259" s="108" t="s">
        <v>160</v>
      </c>
      <c r="P1259" s="109" t="s">
        <v>1872</v>
      </c>
      <c r="Q1259" s="110"/>
      <c r="R1259" s="110"/>
      <c r="S1259" s="110"/>
      <c r="T1259" s="110"/>
      <c r="U1259" s="111"/>
      <c r="V1259" s="111"/>
      <c r="W1259" s="112"/>
      <c r="X1259" s="113"/>
      <c r="Y1259" s="114" t="s">
        <v>285</v>
      </c>
      <c r="Z1259" s="115">
        <v>15.19</v>
      </c>
      <c r="AA1259" s="116">
        <v>120</v>
      </c>
      <c r="AB1259" s="117">
        <f t="shared" si="171"/>
        <v>1822.8</v>
      </c>
      <c r="AC1259" s="117">
        <f t="shared" si="172"/>
        <v>14.257030200000001</v>
      </c>
      <c r="AD1259" s="118"/>
      <c r="AE1259" s="117">
        <f t="shared" si="173"/>
        <v>0</v>
      </c>
      <c r="AF1259" s="117">
        <f t="shared" si="174"/>
        <v>0</v>
      </c>
      <c r="AG1259" s="119">
        <f t="shared" si="175"/>
        <v>120</v>
      </c>
      <c r="AH1259" s="120">
        <f t="shared" si="176"/>
        <v>1822.8</v>
      </c>
      <c r="AI1259" s="121">
        <f t="shared" si="177"/>
        <v>14.257030200000001</v>
      </c>
      <c r="AJ1259" s="122" t="str">
        <f>+C1259</f>
        <v>VIETNAM</v>
      </c>
      <c r="AK1259" s="122" t="str">
        <f>IF(ISNA(VLOOKUP(postponeList!D1259,[1]Sheet!$A$2:$B$12,2,FALSE))," ",(VLOOKUP(postponeList!D1259,[1]Sheet!$A$2:$B$12,2,FALSE)))</f>
        <v>PMI</v>
      </c>
      <c r="AL1259" s="122" t="str">
        <f>IF(ISNA(VLOOKUP(E1259,[1]Sheet!$G$2:$H$40,2,FALSE))," ",VLOOKUP(E1259,[1]Sheet!$G$2:$H$40,2,FALSE))</f>
        <v>PEWVN</v>
      </c>
      <c r="AM1259" s="122" t="str">
        <f>IF(ISNA(VLOOKUP(G1259,[1]Sheet!$K$2:$L$159,2,FALSE))," ",(VLOOKUP(G1259,[1]Sheet!$K$2:$L$159,2,FALSE)))</f>
        <v>PLSVN-HCM</v>
      </c>
      <c r="AN1259" s="122" t="str">
        <f>IF(ISNA(VLOOKUP(I1259&amp;C1259,[1]Sheet!$D$2:$E$228,2,FALSE))," ",VLOOKUP(I1259&amp;C1259,[1]Sheet!$D$2:$E$228,2,FALSE))</f>
        <v>Gary, Aota (PEW), Adachi (PAC)</v>
      </c>
      <c r="AO1259" s="122" t="str">
        <f>+I1259&amp;C1259</f>
        <v>PANVIETNAM</v>
      </c>
      <c r="AP1259" s="122" t="str">
        <f>C1259&amp;D1259&amp;E1259&amp;G1259&amp;I1259&amp;O1259</f>
        <v>VIETNAM3130018051810PANMAR</v>
      </c>
      <c r="AQ1259" s="122" t="str">
        <f>B1259&amp;D1259&amp;N1259</f>
        <v xml:space="preserve">SOUTH EAST ASIA31300CM </v>
      </c>
      <c r="AR1259" s="123" t="str">
        <f>+D1259&amp;J1259</f>
        <v>31300SE</v>
      </c>
      <c r="AS1259" s="124" t="str">
        <f t="shared" si="178"/>
        <v/>
      </c>
      <c r="AT1259" s="125" t="str">
        <f t="shared" si="179"/>
        <v>FV-25TGU504</v>
      </c>
      <c r="AU1259" s="125" t="str">
        <f>IF(NOT(AT1259=""),VLOOKUP(AT1259,[1]PSI_Category!A:B,2,0),"")</f>
        <v>C/M</v>
      </c>
      <c r="AV1259" s="167" t="s">
        <v>535</v>
      </c>
      <c r="AW1259" s="167" t="s">
        <v>535</v>
      </c>
      <c r="AX1259" s="167" t="s">
        <v>535</v>
      </c>
    </row>
    <row r="1260" spans="1:50" s="133" customFormat="1" ht="11.4" customHeight="1" x14ac:dyDescent="0.3">
      <c r="A1260" s="103"/>
      <c r="B1260" s="104" t="s">
        <v>1866</v>
      </c>
      <c r="C1260" s="105" t="s">
        <v>2018</v>
      </c>
      <c r="D1260" s="106">
        <v>31300</v>
      </c>
      <c r="E1260" s="107">
        <v>1805</v>
      </c>
      <c r="F1260" s="105" t="s">
        <v>2019</v>
      </c>
      <c r="G1260" s="107">
        <v>1810</v>
      </c>
      <c r="H1260" s="105" t="s">
        <v>2020</v>
      </c>
      <c r="I1260" s="105" t="s">
        <v>298</v>
      </c>
      <c r="J1260" s="107" t="s">
        <v>293</v>
      </c>
      <c r="K1260" s="105">
        <v>92011820</v>
      </c>
      <c r="L1260" s="105" t="s">
        <v>2984</v>
      </c>
      <c r="M1260" s="105" t="s">
        <v>2978</v>
      </c>
      <c r="N1260" s="105" t="s">
        <v>2610</v>
      </c>
      <c r="O1260" s="108" t="s">
        <v>160</v>
      </c>
      <c r="P1260" s="109" t="s">
        <v>1872</v>
      </c>
      <c r="Q1260" s="110"/>
      <c r="R1260" s="110"/>
      <c r="S1260" s="110"/>
      <c r="T1260" s="110"/>
      <c r="U1260" s="111"/>
      <c r="V1260" s="111"/>
      <c r="W1260" s="112"/>
      <c r="X1260" s="113"/>
      <c r="Y1260" s="114" t="s">
        <v>285</v>
      </c>
      <c r="Z1260" s="115">
        <v>51.43</v>
      </c>
      <c r="AA1260" s="116">
        <v>20</v>
      </c>
      <c r="AB1260" s="117">
        <f t="shared" si="171"/>
        <v>1028.5999999999999</v>
      </c>
      <c r="AC1260" s="117">
        <f t="shared" si="172"/>
        <v>8.0451949000000003</v>
      </c>
      <c r="AD1260" s="118"/>
      <c r="AE1260" s="117">
        <f t="shared" si="173"/>
        <v>0</v>
      </c>
      <c r="AF1260" s="117">
        <f t="shared" si="174"/>
        <v>0</v>
      </c>
      <c r="AG1260" s="119">
        <f t="shared" si="175"/>
        <v>20</v>
      </c>
      <c r="AH1260" s="120">
        <f t="shared" si="176"/>
        <v>1028.5999999999999</v>
      </c>
      <c r="AI1260" s="121">
        <f t="shared" si="177"/>
        <v>8.0451949000000003</v>
      </c>
      <c r="AJ1260" s="122" t="str">
        <f>+C1260</f>
        <v>VIETNAM</v>
      </c>
      <c r="AK1260" s="122" t="str">
        <f>IF(ISNA(VLOOKUP(postponeList!D1260,[1]Sheet!$A$2:$B$12,2,FALSE))," ",(VLOOKUP(postponeList!D1260,[1]Sheet!$A$2:$B$12,2,FALSE)))</f>
        <v>PMI</v>
      </c>
      <c r="AL1260" s="122" t="str">
        <f>IF(ISNA(VLOOKUP(E1260,[1]Sheet!$G$2:$H$40,2,FALSE))," ",VLOOKUP(E1260,[1]Sheet!$G$2:$H$40,2,FALSE))</f>
        <v>PEWVN</v>
      </c>
      <c r="AM1260" s="122" t="str">
        <f>IF(ISNA(VLOOKUP(G1260,[1]Sheet!$K$2:$L$159,2,FALSE))," ",(VLOOKUP(G1260,[1]Sheet!$K$2:$L$159,2,FALSE)))</f>
        <v>PLSVN-HCM</v>
      </c>
      <c r="AN1260" s="122" t="str">
        <f>IF(ISNA(VLOOKUP(I1260&amp;C1260,[1]Sheet!$D$2:$E$228,2,FALSE))," ",VLOOKUP(I1260&amp;C1260,[1]Sheet!$D$2:$E$228,2,FALSE))</f>
        <v>Gary, Aota (PEW), Adachi (PAC)</v>
      </c>
      <c r="AO1260" s="122" t="str">
        <f>+I1260&amp;C1260</f>
        <v>PANVIETNAM</v>
      </c>
      <c r="AP1260" s="122" t="str">
        <f>C1260&amp;D1260&amp;E1260&amp;G1260&amp;I1260&amp;O1260</f>
        <v>VIETNAM3130018051810PANMAR</v>
      </c>
      <c r="AQ1260" s="122" t="str">
        <f>B1260&amp;D1260&amp;N1260</f>
        <v xml:space="preserve">SOUTH EAST ASIA31300PP </v>
      </c>
      <c r="AR1260" s="123" t="str">
        <f>+D1260&amp;J1260</f>
        <v>31300SE</v>
      </c>
      <c r="AS1260" s="124" t="str">
        <f t="shared" si="178"/>
        <v/>
      </c>
      <c r="AT1260" s="125" t="str">
        <f t="shared" si="179"/>
        <v>GA-125FAK-SV5</v>
      </c>
      <c r="AU1260" s="125" t="str">
        <f>IF(NOT(AT1260=""),VLOOKUP(AT1260,[1]PSI_Category!A:B,2,0),"")</f>
        <v xml:space="preserve">PP </v>
      </c>
      <c r="AV1260" s="167" t="s">
        <v>2611</v>
      </c>
      <c r="AW1260" s="167" t="s">
        <v>2611</v>
      </c>
      <c r="AX1260" s="167" t="s">
        <v>2611</v>
      </c>
    </row>
    <row r="1261" spans="1:50" s="133" customFormat="1" ht="11.4" customHeight="1" x14ac:dyDescent="0.3">
      <c r="A1261" s="103"/>
      <c r="B1261" s="104" t="s">
        <v>1866</v>
      </c>
      <c r="C1261" s="105" t="s">
        <v>2018</v>
      </c>
      <c r="D1261" s="106">
        <v>31300</v>
      </c>
      <c r="E1261" s="107">
        <v>1805</v>
      </c>
      <c r="F1261" s="105" t="s">
        <v>2019</v>
      </c>
      <c r="G1261" s="107">
        <v>1810</v>
      </c>
      <c r="H1261" s="105" t="s">
        <v>2020</v>
      </c>
      <c r="I1261" s="105" t="s">
        <v>298</v>
      </c>
      <c r="J1261" s="107" t="s">
        <v>293</v>
      </c>
      <c r="K1261" s="105">
        <v>92011820</v>
      </c>
      <c r="L1261" s="105" t="s">
        <v>2984</v>
      </c>
      <c r="M1261" s="105" t="s">
        <v>2979</v>
      </c>
      <c r="N1261" s="105" t="s">
        <v>2610</v>
      </c>
      <c r="O1261" s="108" t="s">
        <v>160</v>
      </c>
      <c r="P1261" s="109" t="s">
        <v>1872</v>
      </c>
      <c r="Q1261" s="110"/>
      <c r="R1261" s="110"/>
      <c r="S1261" s="110"/>
      <c r="T1261" s="110"/>
      <c r="U1261" s="111"/>
      <c r="V1261" s="111"/>
      <c r="W1261" s="112"/>
      <c r="X1261" s="113"/>
      <c r="Y1261" s="114" t="s">
        <v>285</v>
      </c>
      <c r="Z1261" s="115">
        <v>93.39</v>
      </c>
      <c r="AA1261" s="116">
        <v>10</v>
      </c>
      <c r="AB1261" s="117">
        <f t="shared" si="171"/>
        <v>933.9</v>
      </c>
      <c r="AC1261" s="117">
        <f t="shared" si="172"/>
        <v>7.3044988499999999</v>
      </c>
      <c r="AD1261" s="118"/>
      <c r="AE1261" s="117">
        <f t="shared" si="173"/>
        <v>0</v>
      </c>
      <c r="AF1261" s="117">
        <f t="shared" si="174"/>
        <v>0</v>
      </c>
      <c r="AG1261" s="119">
        <f t="shared" si="175"/>
        <v>10</v>
      </c>
      <c r="AH1261" s="120">
        <f t="shared" si="176"/>
        <v>933.9</v>
      </c>
      <c r="AI1261" s="121">
        <f t="shared" si="177"/>
        <v>7.3044988499999999</v>
      </c>
      <c r="AJ1261" s="122" t="str">
        <f>+C1261</f>
        <v>VIETNAM</v>
      </c>
      <c r="AK1261" s="122" t="str">
        <f>IF(ISNA(VLOOKUP(postponeList!D1261,[1]Sheet!$A$2:$B$12,2,FALSE))," ",(VLOOKUP(postponeList!D1261,[1]Sheet!$A$2:$B$12,2,FALSE)))</f>
        <v>PMI</v>
      </c>
      <c r="AL1261" s="122" t="str">
        <f>IF(ISNA(VLOOKUP(E1261,[1]Sheet!$G$2:$H$40,2,FALSE))," ",VLOOKUP(E1261,[1]Sheet!$G$2:$H$40,2,FALSE))</f>
        <v>PEWVN</v>
      </c>
      <c r="AM1261" s="122" t="str">
        <f>IF(ISNA(VLOOKUP(G1261,[1]Sheet!$K$2:$L$159,2,FALSE))," ",(VLOOKUP(G1261,[1]Sheet!$K$2:$L$159,2,FALSE)))</f>
        <v>PLSVN-HCM</v>
      </c>
      <c r="AN1261" s="122" t="str">
        <f>IF(ISNA(VLOOKUP(I1261&amp;C1261,[1]Sheet!$D$2:$E$228,2,FALSE))," ",VLOOKUP(I1261&amp;C1261,[1]Sheet!$D$2:$E$228,2,FALSE))</f>
        <v>Gary, Aota (PEW), Adachi (PAC)</v>
      </c>
      <c r="AO1261" s="122" t="str">
        <f>+I1261&amp;C1261</f>
        <v>PANVIETNAM</v>
      </c>
      <c r="AP1261" s="122" t="str">
        <f>C1261&amp;D1261&amp;E1261&amp;G1261&amp;I1261&amp;O1261</f>
        <v>VIETNAM3130018051810PANMAR</v>
      </c>
      <c r="AQ1261" s="122" t="str">
        <f>B1261&amp;D1261&amp;N1261</f>
        <v xml:space="preserve">SOUTH EAST ASIA31300PP </v>
      </c>
      <c r="AR1261" s="123" t="str">
        <f>+D1261&amp;J1261</f>
        <v>31300SE</v>
      </c>
      <c r="AS1261" s="124" t="str">
        <f t="shared" si="178"/>
        <v/>
      </c>
      <c r="AT1261" s="125" t="str">
        <f t="shared" si="179"/>
        <v>GP-10HCN1SVN</v>
      </c>
      <c r="AU1261" s="125" t="str">
        <f>IF(NOT(AT1261=""),VLOOKUP(AT1261,[1]PSI_Category!A:B,2,0),"")</f>
        <v xml:space="preserve">PP </v>
      </c>
      <c r="AV1261" s="167" t="s">
        <v>2611</v>
      </c>
      <c r="AW1261" s="167" t="s">
        <v>2611</v>
      </c>
      <c r="AX1261" s="167" t="s">
        <v>2611</v>
      </c>
    </row>
    <row r="1262" spans="1:50" s="133" customFormat="1" ht="11.4" customHeight="1" x14ac:dyDescent="0.3">
      <c r="A1262" s="103"/>
      <c r="B1262" s="104" t="s">
        <v>1866</v>
      </c>
      <c r="C1262" s="105" t="s">
        <v>2018</v>
      </c>
      <c r="D1262" s="106">
        <v>31300</v>
      </c>
      <c r="E1262" s="107">
        <v>1805</v>
      </c>
      <c r="F1262" s="105" t="s">
        <v>2019</v>
      </c>
      <c r="G1262" s="107">
        <v>1810</v>
      </c>
      <c r="H1262" s="105" t="s">
        <v>2020</v>
      </c>
      <c r="I1262" s="105" t="s">
        <v>298</v>
      </c>
      <c r="J1262" s="107" t="s">
        <v>293</v>
      </c>
      <c r="K1262" s="105">
        <v>92011820</v>
      </c>
      <c r="L1262" s="105" t="s">
        <v>2984</v>
      </c>
      <c r="M1262" s="105" t="s">
        <v>2975</v>
      </c>
      <c r="N1262" s="105" t="s">
        <v>2610</v>
      </c>
      <c r="O1262" s="108" t="s">
        <v>160</v>
      </c>
      <c r="P1262" s="109" t="s">
        <v>1872</v>
      </c>
      <c r="Q1262" s="110"/>
      <c r="R1262" s="110"/>
      <c r="S1262" s="110"/>
      <c r="T1262" s="110"/>
      <c r="U1262" s="111"/>
      <c r="V1262" s="111"/>
      <c r="W1262" s="112"/>
      <c r="X1262" s="113"/>
      <c r="Y1262" s="114" t="s">
        <v>285</v>
      </c>
      <c r="Z1262" s="115">
        <v>28.16</v>
      </c>
      <c r="AA1262" s="116">
        <v>144</v>
      </c>
      <c r="AB1262" s="117">
        <f t="shared" si="171"/>
        <v>4055.04</v>
      </c>
      <c r="AC1262" s="117">
        <f t="shared" si="172"/>
        <v>31.71649536</v>
      </c>
      <c r="AD1262" s="118"/>
      <c r="AE1262" s="117">
        <f t="shared" si="173"/>
        <v>0</v>
      </c>
      <c r="AF1262" s="117">
        <f t="shared" si="174"/>
        <v>0</v>
      </c>
      <c r="AG1262" s="119">
        <f t="shared" si="175"/>
        <v>144</v>
      </c>
      <c r="AH1262" s="120">
        <f t="shared" si="176"/>
        <v>4055.04</v>
      </c>
      <c r="AI1262" s="121">
        <f t="shared" si="177"/>
        <v>31.71649536</v>
      </c>
      <c r="AJ1262" s="122" t="str">
        <f>+C1262</f>
        <v>VIETNAM</v>
      </c>
      <c r="AK1262" s="122" t="str">
        <f>IF(ISNA(VLOOKUP(postponeList!D1262,[1]Sheet!$A$2:$B$12,2,FALSE))," ",(VLOOKUP(postponeList!D1262,[1]Sheet!$A$2:$B$12,2,FALSE)))</f>
        <v>PMI</v>
      </c>
      <c r="AL1262" s="122" t="str">
        <f>IF(ISNA(VLOOKUP(E1262,[1]Sheet!$G$2:$H$40,2,FALSE))," ",VLOOKUP(E1262,[1]Sheet!$G$2:$H$40,2,FALSE))</f>
        <v>PEWVN</v>
      </c>
      <c r="AM1262" s="122" t="str">
        <f>IF(ISNA(VLOOKUP(G1262,[1]Sheet!$K$2:$L$159,2,FALSE))," ",(VLOOKUP(G1262,[1]Sheet!$K$2:$L$159,2,FALSE)))</f>
        <v>PLSVN-HCM</v>
      </c>
      <c r="AN1262" s="122" t="str">
        <f>IF(ISNA(VLOOKUP(I1262&amp;C1262,[1]Sheet!$D$2:$E$228,2,FALSE))," ",VLOOKUP(I1262&amp;C1262,[1]Sheet!$D$2:$E$228,2,FALSE))</f>
        <v>Gary, Aota (PEW), Adachi (PAC)</v>
      </c>
      <c r="AO1262" s="122" t="str">
        <f>+I1262&amp;C1262</f>
        <v>PANVIETNAM</v>
      </c>
      <c r="AP1262" s="122" t="str">
        <f>C1262&amp;D1262&amp;E1262&amp;G1262&amp;I1262&amp;O1262</f>
        <v>VIETNAM3130018051810PANMAR</v>
      </c>
      <c r="AQ1262" s="122" t="str">
        <f>B1262&amp;D1262&amp;N1262</f>
        <v xml:space="preserve">SOUTH EAST ASIA31300PP </v>
      </c>
      <c r="AR1262" s="123" t="str">
        <f>+D1262&amp;J1262</f>
        <v>31300SE</v>
      </c>
      <c r="AS1262" s="124" t="str">
        <f t="shared" si="178"/>
        <v/>
      </c>
      <c r="AT1262" s="125" t="str">
        <f t="shared" si="179"/>
        <v>GP-129JXK-SV5</v>
      </c>
      <c r="AU1262" s="125" t="str">
        <f>IF(NOT(AT1262=""),VLOOKUP(AT1262,[1]PSI_Category!A:B,2,0),"")</f>
        <v xml:space="preserve">PP </v>
      </c>
      <c r="AV1262" s="167" t="s">
        <v>2611</v>
      </c>
      <c r="AW1262" s="167" t="s">
        <v>2611</v>
      </c>
      <c r="AX1262" s="167" t="s">
        <v>2611</v>
      </c>
    </row>
    <row r="1263" spans="1:50" s="103" customFormat="1" ht="11.4" customHeight="1" x14ac:dyDescent="0.3">
      <c r="B1263" s="104" t="s">
        <v>1866</v>
      </c>
      <c r="C1263" s="105" t="s">
        <v>2018</v>
      </c>
      <c r="D1263" s="106">
        <v>31300</v>
      </c>
      <c r="E1263" s="107">
        <v>1805</v>
      </c>
      <c r="F1263" s="105" t="s">
        <v>2019</v>
      </c>
      <c r="G1263" s="107">
        <v>1810</v>
      </c>
      <c r="H1263" s="105" t="s">
        <v>2020</v>
      </c>
      <c r="I1263" s="105" t="s">
        <v>298</v>
      </c>
      <c r="J1263" s="107" t="s">
        <v>293</v>
      </c>
      <c r="K1263" s="105">
        <v>92011820</v>
      </c>
      <c r="L1263" s="105" t="s">
        <v>2984</v>
      </c>
      <c r="M1263" s="105" t="s">
        <v>2980</v>
      </c>
      <c r="N1263" s="105" t="s">
        <v>2610</v>
      </c>
      <c r="O1263" s="108" t="s">
        <v>160</v>
      </c>
      <c r="P1263" s="109" t="s">
        <v>1872</v>
      </c>
      <c r="Q1263" s="110"/>
      <c r="R1263" s="110"/>
      <c r="S1263" s="110"/>
      <c r="T1263" s="110"/>
      <c r="U1263" s="111"/>
      <c r="V1263" s="111"/>
      <c r="W1263" s="112"/>
      <c r="X1263" s="113"/>
      <c r="Y1263" s="114" t="s">
        <v>285</v>
      </c>
      <c r="Z1263" s="115">
        <v>132.97</v>
      </c>
      <c r="AA1263" s="116">
        <v>5</v>
      </c>
      <c r="AB1263" s="117">
        <f t="shared" si="171"/>
        <v>664.85</v>
      </c>
      <c r="AC1263" s="117">
        <f t="shared" si="172"/>
        <v>5.2001242750000003</v>
      </c>
      <c r="AD1263" s="118"/>
      <c r="AE1263" s="117">
        <f t="shared" si="173"/>
        <v>0</v>
      </c>
      <c r="AF1263" s="117">
        <f t="shared" si="174"/>
        <v>0</v>
      </c>
      <c r="AG1263" s="119">
        <f t="shared" si="175"/>
        <v>5</v>
      </c>
      <c r="AH1263" s="120">
        <f t="shared" si="176"/>
        <v>664.85</v>
      </c>
      <c r="AI1263" s="121">
        <f t="shared" si="177"/>
        <v>5.2001242750000003</v>
      </c>
      <c r="AJ1263" s="122" t="str">
        <f>+C1263</f>
        <v>VIETNAM</v>
      </c>
      <c r="AK1263" s="122" t="str">
        <f>IF(ISNA(VLOOKUP(postponeList!D1263,[1]Sheet!$A$2:$B$12,2,FALSE))," ",(VLOOKUP(postponeList!D1263,[1]Sheet!$A$2:$B$12,2,FALSE)))</f>
        <v>PMI</v>
      </c>
      <c r="AL1263" s="122" t="str">
        <f>IF(ISNA(VLOOKUP(E1263,[1]Sheet!$G$2:$H$40,2,FALSE))," ",VLOOKUP(E1263,[1]Sheet!$G$2:$H$40,2,FALSE))</f>
        <v>PEWVN</v>
      </c>
      <c r="AM1263" s="122" t="str">
        <f>IF(ISNA(VLOOKUP(G1263,[1]Sheet!$K$2:$L$159,2,FALSE))," ",(VLOOKUP(G1263,[1]Sheet!$K$2:$L$159,2,FALSE)))</f>
        <v>PLSVN-HCM</v>
      </c>
      <c r="AN1263" s="122" t="str">
        <f>IF(ISNA(VLOOKUP(I1263&amp;C1263,[1]Sheet!$D$2:$E$228,2,FALSE))," ",VLOOKUP(I1263&amp;C1263,[1]Sheet!$D$2:$E$228,2,FALSE))</f>
        <v>Gary, Aota (PEW), Adachi (PAC)</v>
      </c>
      <c r="AO1263" s="122" t="str">
        <f>+I1263&amp;C1263</f>
        <v>PANVIETNAM</v>
      </c>
      <c r="AP1263" s="122" t="str">
        <f>C1263&amp;D1263&amp;E1263&amp;G1263&amp;I1263&amp;O1263</f>
        <v>VIETNAM3130018051810PANMAR</v>
      </c>
      <c r="AQ1263" s="122" t="str">
        <f>B1263&amp;D1263&amp;N1263</f>
        <v xml:space="preserve">SOUTH EAST ASIA31300PP </v>
      </c>
      <c r="AR1263" s="123" t="str">
        <f>+D1263&amp;J1263</f>
        <v>31300SE</v>
      </c>
      <c r="AS1263" s="124" t="str">
        <f t="shared" si="178"/>
        <v/>
      </c>
      <c r="AT1263" s="125" t="str">
        <f t="shared" si="179"/>
        <v>GP-15HCN1SVN</v>
      </c>
      <c r="AU1263" s="125" t="str">
        <f>IF(NOT(AT1263=""),VLOOKUP(AT1263,[1]PSI_Category!A:B,2,0),"")</f>
        <v xml:space="preserve">PP </v>
      </c>
      <c r="AV1263" s="125" t="s">
        <v>2611</v>
      </c>
      <c r="AW1263" s="125" t="s">
        <v>2611</v>
      </c>
      <c r="AX1263" s="125" t="s">
        <v>2611</v>
      </c>
    </row>
    <row r="1264" spans="1:50" s="133" customFormat="1" ht="11.4" customHeight="1" x14ac:dyDescent="0.3">
      <c r="A1264" s="103"/>
      <c r="B1264" s="104" t="s">
        <v>1866</v>
      </c>
      <c r="C1264" s="105" t="s">
        <v>2018</v>
      </c>
      <c r="D1264" s="106">
        <v>31300</v>
      </c>
      <c r="E1264" s="107">
        <v>1805</v>
      </c>
      <c r="F1264" s="105" t="s">
        <v>2019</v>
      </c>
      <c r="G1264" s="107">
        <v>1810</v>
      </c>
      <c r="H1264" s="105" t="s">
        <v>2020</v>
      </c>
      <c r="I1264" s="105" t="s">
        <v>298</v>
      </c>
      <c r="J1264" s="107" t="s">
        <v>293</v>
      </c>
      <c r="K1264" s="105">
        <v>92011820</v>
      </c>
      <c r="L1264" s="105" t="s">
        <v>2984</v>
      </c>
      <c r="M1264" s="105" t="s">
        <v>2981</v>
      </c>
      <c r="N1264" s="105" t="s">
        <v>2610</v>
      </c>
      <c r="O1264" s="108" t="s">
        <v>160</v>
      </c>
      <c r="P1264" s="109" t="s">
        <v>1872</v>
      </c>
      <c r="Q1264" s="110"/>
      <c r="R1264" s="110"/>
      <c r="S1264" s="110"/>
      <c r="T1264" s="110"/>
      <c r="U1264" s="111"/>
      <c r="V1264" s="111"/>
      <c r="W1264" s="112"/>
      <c r="X1264" s="113"/>
      <c r="Y1264" s="114" t="s">
        <v>285</v>
      </c>
      <c r="Z1264" s="115">
        <v>153.84</v>
      </c>
      <c r="AA1264" s="116">
        <v>5</v>
      </c>
      <c r="AB1264" s="117">
        <f t="shared" si="171"/>
        <v>769.2</v>
      </c>
      <c r="AC1264" s="117">
        <f t="shared" si="172"/>
        <v>6.0162978000000003</v>
      </c>
      <c r="AD1264" s="118"/>
      <c r="AE1264" s="117">
        <f t="shared" si="173"/>
        <v>0</v>
      </c>
      <c r="AF1264" s="117">
        <f t="shared" si="174"/>
        <v>0</v>
      </c>
      <c r="AG1264" s="119">
        <f t="shared" si="175"/>
        <v>5</v>
      </c>
      <c r="AH1264" s="120">
        <f t="shared" si="176"/>
        <v>769.2</v>
      </c>
      <c r="AI1264" s="121">
        <f t="shared" si="177"/>
        <v>6.0162978000000003</v>
      </c>
      <c r="AJ1264" s="122" t="str">
        <f>+C1264</f>
        <v>VIETNAM</v>
      </c>
      <c r="AK1264" s="122" t="str">
        <f>IF(ISNA(VLOOKUP(postponeList!D1264,[1]Sheet!$A$2:$B$12,2,FALSE))," ",(VLOOKUP(postponeList!D1264,[1]Sheet!$A$2:$B$12,2,FALSE)))</f>
        <v>PMI</v>
      </c>
      <c r="AL1264" s="122" t="str">
        <f>IF(ISNA(VLOOKUP(E1264,[1]Sheet!$G$2:$H$40,2,FALSE))," ",VLOOKUP(E1264,[1]Sheet!$G$2:$H$40,2,FALSE))</f>
        <v>PEWVN</v>
      </c>
      <c r="AM1264" s="122" t="str">
        <f>IF(ISNA(VLOOKUP(G1264,[1]Sheet!$K$2:$L$159,2,FALSE))," ",(VLOOKUP(G1264,[1]Sheet!$K$2:$L$159,2,FALSE)))</f>
        <v>PLSVN-HCM</v>
      </c>
      <c r="AN1264" s="122" t="str">
        <f>IF(ISNA(VLOOKUP(I1264&amp;C1264,[1]Sheet!$D$2:$E$228,2,FALSE))," ",VLOOKUP(I1264&amp;C1264,[1]Sheet!$D$2:$E$228,2,FALSE))</f>
        <v>Gary, Aota (PEW), Adachi (PAC)</v>
      </c>
      <c r="AO1264" s="122" t="str">
        <f>+I1264&amp;C1264</f>
        <v>PANVIETNAM</v>
      </c>
      <c r="AP1264" s="122" t="str">
        <f>C1264&amp;D1264&amp;E1264&amp;G1264&amp;I1264&amp;O1264</f>
        <v>VIETNAM3130018051810PANMAR</v>
      </c>
      <c r="AQ1264" s="122" t="str">
        <f>B1264&amp;D1264&amp;N1264</f>
        <v xml:space="preserve">SOUTH EAST ASIA31300PP </v>
      </c>
      <c r="AR1264" s="123" t="str">
        <f>+D1264&amp;J1264</f>
        <v>31300SE</v>
      </c>
      <c r="AS1264" s="124" t="str">
        <f t="shared" si="178"/>
        <v/>
      </c>
      <c r="AT1264" s="125" t="str">
        <f t="shared" si="179"/>
        <v>GP-20HCN1SVN</v>
      </c>
      <c r="AU1264" s="125" t="str">
        <f>IF(NOT(AT1264=""),VLOOKUP(AT1264,[1]PSI_Category!A:B,2,0),"")</f>
        <v xml:space="preserve">PP </v>
      </c>
      <c r="AV1264" s="167" t="s">
        <v>2611</v>
      </c>
      <c r="AW1264" s="167" t="s">
        <v>2611</v>
      </c>
      <c r="AX1264" s="167" t="s">
        <v>2611</v>
      </c>
    </row>
    <row r="1265" spans="1:50" s="133" customFormat="1" ht="11.4" customHeight="1" x14ac:dyDescent="0.3">
      <c r="A1265" s="103"/>
      <c r="B1265" s="104" t="s">
        <v>1866</v>
      </c>
      <c r="C1265" s="105" t="s">
        <v>2018</v>
      </c>
      <c r="D1265" s="106">
        <v>31300</v>
      </c>
      <c r="E1265" s="107">
        <v>1805</v>
      </c>
      <c r="F1265" s="105" t="s">
        <v>2019</v>
      </c>
      <c r="G1265" s="107">
        <v>1811</v>
      </c>
      <c r="H1265" s="105" t="s">
        <v>2020</v>
      </c>
      <c r="I1265" s="105" t="s">
        <v>298</v>
      </c>
      <c r="J1265" s="107" t="s">
        <v>293</v>
      </c>
      <c r="K1265" s="105">
        <v>92011821</v>
      </c>
      <c r="L1265" s="105" t="s">
        <v>2986</v>
      </c>
      <c r="M1265" s="105" t="s">
        <v>2987</v>
      </c>
      <c r="N1265" s="105" t="s">
        <v>2610</v>
      </c>
      <c r="O1265" s="108" t="s">
        <v>160</v>
      </c>
      <c r="P1265" s="109" t="s">
        <v>1872</v>
      </c>
      <c r="Q1265" s="110"/>
      <c r="R1265" s="110"/>
      <c r="S1265" s="110"/>
      <c r="T1265" s="110"/>
      <c r="U1265" s="111"/>
      <c r="V1265" s="111"/>
      <c r="W1265" s="112"/>
      <c r="X1265" s="113"/>
      <c r="Y1265" s="114" t="s">
        <v>285</v>
      </c>
      <c r="Z1265" s="115">
        <v>88.81</v>
      </c>
      <c r="AA1265" s="116">
        <v>150</v>
      </c>
      <c r="AB1265" s="117">
        <f t="shared" si="171"/>
        <v>13321.5</v>
      </c>
      <c r="AC1265" s="117">
        <f t="shared" si="172"/>
        <v>104.19411225</v>
      </c>
      <c r="AD1265" s="118"/>
      <c r="AE1265" s="117">
        <f t="shared" si="173"/>
        <v>0</v>
      </c>
      <c r="AF1265" s="117">
        <f t="shared" si="174"/>
        <v>0</v>
      </c>
      <c r="AG1265" s="119">
        <f t="shared" si="175"/>
        <v>150</v>
      </c>
      <c r="AH1265" s="120">
        <f t="shared" si="176"/>
        <v>13321.5</v>
      </c>
      <c r="AI1265" s="121">
        <f t="shared" si="177"/>
        <v>104.19411225</v>
      </c>
      <c r="AJ1265" s="122" t="str">
        <f>+C1265</f>
        <v>VIETNAM</v>
      </c>
      <c r="AK1265" s="122" t="str">
        <f>IF(ISNA(VLOOKUP(postponeList!D1265,[1]Sheet!$A$2:$B$12,2,FALSE))," ",(VLOOKUP(postponeList!D1265,[1]Sheet!$A$2:$B$12,2,FALSE)))</f>
        <v>PMI</v>
      </c>
      <c r="AL1265" s="122" t="str">
        <f>IF(ISNA(VLOOKUP(E1265,[1]Sheet!$G$2:$H$40,2,FALSE))," ",VLOOKUP(E1265,[1]Sheet!$G$2:$H$40,2,FALSE))</f>
        <v>PEWVN</v>
      </c>
      <c r="AM1265" s="122" t="str">
        <f>IF(ISNA(VLOOKUP(G1265,[1]Sheet!$K$2:$L$159,2,FALSE))," ",(VLOOKUP(G1265,[1]Sheet!$K$2:$L$159,2,FALSE)))</f>
        <v>PLSVN-HIF</v>
      </c>
      <c r="AN1265" s="122" t="str">
        <f>IF(ISNA(VLOOKUP(I1265&amp;C1265,[1]Sheet!$D$2:$E$228,2,FALSE))," ",VLOOKUP(I1265&amp;C1265,[1]Sheet!$D$2:$E$228,2,FALSE))</f>
        <v>Gary, Aota (PEW), Adachi (PAC)</v>
      </c>
      <c r="AO1265" s="122" t="str">
        <f>+I1265&amp;C1265</f>
        <v>PANVIETNAM</v>
      </c>
      <c r="AP1265" s="122" t="str">
        <f>C1265&amp;D1265&amp;E1265&amp;G1265&amp;I1265&amp;O1265</f>
        <v>VIETNAM3130018051811PANMAR</v>
      </c>
      <c r="AQ1265" s="122" t="str">
        <f>B1265&amp;D1265&amp;N1265</f>
        <v xml:space="preserve">SOUTH EAST ASIA31300PP </v>
      </c>
      <c r="AR1265" s="123" t="str">
        <f>+D1265&amp;J1265</f>
        <v>31300SE</v>
      </c>
      <c r="AS1265" s="124" t="str">
        <f t="shared" si="178"/>
        <v/>
      </c>
      <c r="AT1265" s="125" t="str">
        <f t="shared" si="179"/>
        <v>GP-350JA-NV5</v>
      </c>
      <c r="AU1265" s="125" t="str">
        <f>IF(NOT(AT1265=""),VLOOKUP(AT1265,[1]PSI_Category!A:B,2,0),"")</f>
        <v xml:space="preserve">PP </v>
      </c>
      <c r="AV1265" s="167" t="s">
        <v>2611</v>
      </c>
      <c r="AW1265" s="167" t="s">
        <v>2611</v>
      </c>
      <c r="AX1265" s="167" t="s">
        <v>2611</v>
      </c>
    </row>
    <row r="1266" spans="1:50" s="133" customFormat="1" ht="11.4" customHeight="1" x14ac:dyDescent="0.3">
      <c r="A1266" s="103"/>
      <c r="B1266" s="104" t="s">
        <v>1866</v>
      </c>
      <c r="C1266" s="105" t="s">
        <v>2018</v>
      </c>
      <c r="D1266" s="106">
        <v>31300</v>
      </c>
      <c r="E1266" s="107">
        <v>1805</v>
      </c>
      <c r="F1266" s="105" t="s">
        <v>2019</v>
      </c>
      <c r="G1266" s="107">
        <v>1811</v>
      </c>
      <c r="H1266" s="105" t="s">
        <v>2020</v>
      </c>
      <c r="I1266" s="105" t="s">
        <v>298</v>
      </c>
      <c r="J1266" s="107" t="s">
        <v>293</v>
      </c>
      <c r="K1266" s="105">
        <v>92011822</v>
      </c>
      <c r="L1266" s="105" t="s">
        <v>2988</v>
      </c>
      <c r="M1266" s="105" t="s">
        <v>2983</v>
      </c>
      <c r="N1266" s="105" t="s">
        <v>2610</v>
      </c>
      <c r="O1266" s="108" t="s">
        <v>160</v>
      </c>
      <c r="P1266" s="109" t="s">
        <v>1872</v>
      </c>
      <c r="Q1266" s="110"/>
      <c r="R1266" s="110"/>
      <c r="S1266" s="110"/>
      <c r="T1266" s="110"/>
      <c r="U1266" s="111"/>
      <c r="V1266" s="111"/>
      <c r="W1266" s="112"/>
      <c r="X1266" s="113"/>
      <c r="Y1266" s="114" t="s">
        <v>285</v>
      </c>
      <c r="Z1266" s="115">
        <v>49.09</v>
      </c>
      <c r="AA1266" s="116">
        <v>20</v>
      </c>
      <c r="AB1266" s="117">
        <f t="shared" si="171"/>
        <v>981.80000000000007</v>
      </c>
      <c r="AC1266" s="117">
        <f t="shared" si="172"/>
        <v>7.6791487000000007</v>
      </c>
      <c r="AD1266" s="118"/>
      <c r="AE1266" s="117">
        <f t="shared" si="173"/>
        <v>0</v>
      </c>
      <c r="AF1266" s="117">
        <f t="shared" si="174"/>
        <v>0</v>
      </c>
      <c r="AG1266" s="119">
        <f t="shared" si="175"/>
        <v>20</v>
      </c>
      <c r="AH1266" s="120">
        <f t="shared" si="176"/>
        <v>981.80000000000007</v>
      </c>
      <c r="AI1266" s="121">
        <f t="shared" si="177"/>
        <v>7.6791487000000007</v>
      </c>
      <c r="AJ1266" s="122" t="str">
        <f>+C1266</f>
        <v>VIETNAM</v>
      </c>
      <c r="AK1266" s="122" t="str">
        <f>IF(ISNA(VLOOKUP(postponeList!D1266,[1]Sheet!$A$2:$B$12,2,FALSE))," ",(VLOOKUP(postponeList!D1266,[1]Sheet!$A$2:$B$12,2,FALSE)))</f>
        <v>PMI</v>
      </c>
      <c r="AL1266" s="122" t="str">
        <f>IF(ISNA(VLOOKUP(E1266,[1]Sheet!$G$2:$H$40,2,FALSE))," ",VLOOKUP(E1266,[1]Sheet!$G$2:$H$40,2,FALSE))</f>
        <v>PEWVN</v>
      </c>
      <c r="AM1266" s="122" t="str">
        <f>IF(ISNA(VLOOKUP(G1266,[1]Sheet!$K$2:$L$159,2,FALSE))," ",(VLOOKUP(G1266,[1]Sheet!$K$2:$L$159,2,FALSE)))</f>
        <v>PLSVN-HIF</v>
      </c>
      <c r="AN1266" s="122" t="str">
        <f>IF(ISNA(VLOOKUP(I1266&amp;C1266,[1]Sheet!$D$2:$E$228,2,FALSE))," ",VLOOKUP(I1266&amp;C1266,[1]Sheet!$D$2:$E$228,2,FALSE))</f>
        <v>Gary, Aota (PEW), Adachi (PAC)</v>
      </c>
      <c r="AO1266" s="122" t="str">
        <f>+I1266&amp;C1266</f>
        <v>PANVIETNAM</v>
      </c>
      <c r="AP1266" s="122" t="str">
        <f>C1266&amp;D1266&amp;E1266&amp;G1266&amp;I1266&amp;O1266</f>
        <v>VIETNAM3130018051811PANMAR</v>
      </c>
      <c r="AQ1266" s="122" t="str">
        <f>B1266&amp;D1266&amp;N1266</f>
        <v xml:space="preserve">SOUTH EAST ASIA31300PP </v>
      </c>
      <c r="AR1266" s="123" t="str">
        <f>+D1266&amp;J1266</f>
        <v>31300SE</v>
      </c>
      <c r="AS1266" s="124" t="str">
        <f t="shared" si="178"/>
        <v/>
      </c>
      <c r="AT1266" s="125" t="str">
        <f t="shared" si="179"/>
        <v>A-130JACK-SV5</v>
      </c>
      <c r="AU1266" s="125" t="str">
        <f>IF(NOT(AT1266=""),VLOOKUP(AT1266,[1]PSI_Category!A:B,2,0),"")</f>
        <v xml:space="preserve">PP </v>
      </c>
      <c r="AV1266" s="167" t="s">
        <v>2611</v>
      </c>
      <c r="AW1266" s="167" t="s">
        <v>2611</v>
      </c>
      <c r="AX1266" s="167" t="s">
        <v>2611</v>
      </c>
    </row>
    <row r="1267" spans="1:50" s="133" customFormat="1" ht="11.4" customHeight="1" x14ac:dyDescent="0.3">
      <c r="A1267" s="103"/>
      <c r="B1267" s="104" t="s">
        <v>1866</v>
      </c>
      <c r="C1267" s="105" t="s">
        <v>2018</v>
      </c>
      <c r="D1267" s="106">
        <v>31300</v>
      </c>
      <c r="E1267" s="107">
        <v>1805</v>
      </c>
      <c r="F1267" s="105" t="s">
        <v>2019</v>
      </c>
      <c r="G1267" s="107">
        <v>1811</v>
      </c>
      <c r="H1267" s="105" t="s">
        <v>2020</v>
      </c>
      <c r="I1267" s="105" t="s">
        <v>298</v>
      </c>
      <c r="J1267" s="107" t="s">
        <v>293</v>
      </c>
      <c r="K1267" s="105">
        <v>92011822</v>
      </c>
      <c r="L1267" s="105" t="s">
        <v>2988</v>
      </c>
      <c r="M1267" s="105" t="s">
        <v>2977</v>
      </c>
      <c r="N1267" s="105" t="s">
        <v>2610</v>
      </c>
      <c r="O1267" s="108" t="s">
        <v>160</v>
      </c>
      <c r="P1267" s="109" t="s">
        <v>1872</v>
      </c>
      <c r="Q1267" s="110"/>
      <c r="R1267" s="110"/>
      <c r="S1267" s="110"/>
      <c r="T1267" s="110"/>
      <c r="U1267" s="111"/>
      <c r="V1267" s="111"/>
      <c r="W1267" s="112"/>
      <c r="X1267" s="113"/>
      <c r="Y1267" s="114" t="s">
        <v>285</v>
      </c>
      <c r="Z1267" s="115">
        <v>47.2</v>
      </c>
      <c r="AA1267" s="116">
        <v>216</v>
      </c>
      <c r="AB1267" s="117">
        <f t="shared" si="171"/>
        <v>10195.200000000001</v>
      </c>
      <c r="AC1267" s="117">
        <f t="shared" si="172"/>
        <v>79.741756800000005</v>
      </c>
      <c r="AD1267" s="118"/>
      <c r="AE1267" s="117">
        <f t="shared" si="173"/>
        <v>0</v>
      </c>
      <c r="AF1267" s="117">
        <f t="shared" si="174"/>
        <v>0</v>
      </c>
      <c r="AG1267" s="119">
        <f t="shared" si="175"/>
        <v>216</v>
      </c>
      <c r="AH1267" s="120">
        <f t="shared" si="176"/>
        <v>10195.200000000001</v>
      </c>
      <c r="AI1267" s="121">
        <f t="shared" si="177"/>
        <v>79.741756800000005</v>
      </c>
      <c r="AJ1267" s="122" t="str">
        <f>+C1267</f>
        <v>VIETNAM</v>
      </c>
      <c r="AK1267" s="122" t="str">
        <f>IF(ISNA(VLOOKUP(postponeList!D1267,[1]Sheet!$A$2:$B$12,2,FALSE))," ",(VLOOKUP(postponeList!D1267,[1]Sheet!$A$2:$B$12,2,FALSE)))</f>
        <v>PMI</v>
      </c>
      <c r="AL1267" s="122" t="str">
        <f>IF(ISNA(VLOOKUP(E1267,[1]Sheet!$G$2:$H$40,2,FALSE))," ",VLOOKUP(E1267,[1]Sheet!$G$2:$H$40,2,FALSE))</f>
        <v>PEWVN</v>
      </c>
      <c r="AM1267" s="122" t="str">
        <f>IF(ISNA(VLOOKUP(G1267,[1]Sheet!$K$2:$L$159,2,FALSE))," ",(VLOOKUP(G1267,[1]Sheet!$K$2:$L$159,2,FALSE)))</f>
        <v>PLSVN-HIF</v>
      </c>
      <c r="AN1267" s="122" t="str">
        <f>IF(ISNA(VLOOKUP(I1267&amp;C1267,[1]Sheet!$D$2:$E$228,2,FALSE))," ",VLOOKUP(I1267&amp;C1267,[1]Sheet!$D$2:$E$228,2,FALSE))</f>
        <v>Gary, Aota (PEW), Adachi (PAC)</v>
      </c>
      <c r="AO1267" s="122" t="str">
        <f>+I1267&amp;C1267</f>
        <v>PANVIETNAM</v>
      </c>
      <c r="AP1267" s="122" t="str">
        <f>C1267&amp;D1267&amp;E1267&amp;G1267&amp;I1267&amp;O1267</f>
        <v>VIETNAM3130018051811PANMAR</v>
      </c>
      <c r="AQ1267" s="122" t="str">
        <f>B1267&amp;D1267&amp;N1267</f>
        <v xml:space="preserve">SOUTH EAST ASIA31300PP </v>
      </c>
      <c r="AR1267" s="123" t="str">
        <f>+D1267&amp;J1267</f>
        <v>31300SE</v>
      </c>
      <c r="AS1267" s="124" t="str">
        <f t="shared" si="178"/>
        <v/>
      </c>
      <c r="AT1267" s="125" t="str">
        <f t="shared" si="179"/>
        <v>A-200JAK-SV5</v>
      </c>
      <c r="AU1267" s="125" t="str">
        <f>IF(NOT(AT1267=""),VLOOKUP(AT1267,[1]PSI_Category!A:B,2,0),"")</f>
        <v xml:space="preserve">PP </v>
      </c>
      <c r="AV1267" s="167" t="s">
        <v>2611</v>
      </c>
      <c r="AW1267" s="167" t="s">
        <v>2611</v>
      </c>
      <c r="AX1267" s="167" t="s">
        <v>2611</v>
      </c>
    </row>
    <row r="1268" spans="1:50" s="133" customFormat="1" ht="11.4" customHeight="1" x14ac:dyDescent="0.3">
      <c r="A1268" s="103"/>
      <c r="B1268" s="104" t="s">
        <v>1866</v>
      </c>
      <c r="C1268" s="105" t="s">
        <v>2018</v>
      </c>
      <c r="D1268" s="106">
        <v>31300</v>
      </c>
      <c r="E1268" s="107">
        <v>1805</v>
      </c>
      <c r="F1268" s="105" t="s">
        <v>2019</v>
      </c>
      <c r="G1268" s="107">
        <v>1811</v>
      </c>
      <c r="H1268" s="105" t="s">
        <v>2020</v>
      </c>
      <c r="I1268" s="105" t="s">
        <v>298</v>
      </c>
      <c r="J1268" s="107" t="s">
        <v>293</v>
      </c>
      <c r="K1268" s="105">
        <v>92011822</v>
      </c>
      <c r="L1268" s="105" t="s">
        <v>2988</v>
      </c>
      <c r="M1268" s="105" t="s">
        <v>2978</v>
      </c>
      <c r="N1268" s="105" t="s">
        <v>2610</v>
      </c>
      <c r="O1268" s="108" t="s">
        <v>160</v>
      </c>
      <c r="P1268" s="109" t="s">
        <v>1872</v>
      </c>
      <c r="Q1268" s="110"/>
      <c r="R1268" s="110"/>
      <c r="S1268" s="110"/>
      <c r="T1268" s="110"/>
      <c r="U1268" s="111"/>
      <c r="V1268" s="111"/>
      <c r="W1268" s="112"/>
      <c r="X1268" s="113"/>
      <c r="Y1268" s="114" t="s">
        <v>285</v>
      </c>
      <c r="Z1268" s="115">
        <v>51.43</v>
      </c>
      <c r="AA1268" s="116">
        <v>20</v>
      </c>
      <c r="AB1268" s="117">
        <f t="shared" si="171"/>
        <v>1028.5999999999999</v>
      </c>
      <c r="AC1268" s="117">
        <f t="shared" si="172"/>
        <v>8.0451949000000003</v>
      </c>
      <c r="AD1268" s="118"/>
      <c r="AE1268" s="117">
        <f t="shared" si="173"/>
        <v>0</v>
      </c>
      <c r="AF1268" s="117">
        <f t="shared" si="174"/>
        <v>0</v>
      </c>
      <c r="AG1268" s="119">
        <f t="shared" si="175"/>
        <v>20</v>
      </c>
      <c r="AH1268" s="120">
        <f t="shared" si="176"/>
        <v>1028.5999999999999</v>
      </c>
      <c r="AI1268" s="121">
        <f t="shared" si="177"/>
        <v>8.0451949000000003</v>
      </c>
      <c r="AJ1268" s="122" t="str">
        <f>+C1268</f>
        <v>VIETNAM</v>
      </c>
      <c r="AK1268" s="122" t="str">
        <f>IF(ISNA(VLOOKUP(postponeList!D1268,[1]Sheet!$A$2:$B$12,2,FALSE))," ",(VLOOKUP(postponeList!D1268,[1]Sheet!$A$2:$B$12,2,FALSE)))</f>
        <v>PMI</v>
      </c>
      <c r="AL1268" s="122" t="str">
        <f>IF(ISNA(VLOOKUP(E1268,[1]Sheet!$G$2:$H$40,2,FALSE))," ",VLOOKUP(E1268,[1]Sheet!$G$2:$H$40,2,FALSE))</f>
        <v>PEWVN</v>
      </c>
      <c r="AM1268" s="122" t="str">
        <f>IF(ISNA(VLOOKUP(G1268,[1]Sheet!$K$2:$L$159,2,FALSE))," ",(VLOOKUP(G1268,[1]Sheet!$K$2:$L$159,2,FALSE)))</f>
        <v>PLSVN-HIF</v>
      </c>
      <c r="AN1268" s="122" t="str">
        <f>IF(ISNA(VLOOKUP(I1268&amp;C1268,[1]Sheet!$D$2:$E$228,2,FALSE))," ",VLOOKUP(I1268&amp;C1268,[1]Sheet!$D$2:$E$228,2,FALSE))</f>
        <v>Gary, Aota (PEW), Adachi (PAC)</v>
      </c>
      <c r="AO1268" s="122" t="str">
        <f>+I1268&amp;C1268</f>
        <v>PANVIETNAM</v>
      </c>
      <c r="AP1268" s="122" t="str">
        <f>C1268&amp;D1268&amp;E1268&amp;G1268&amp;I1268&amp;O1268</f>
        <v>VIETNAM3130018051811PANMAR</v>
      </c>
      <c r="AQ1268" s="122" t="str">
        <f>B1268&amp;D1268&amp;N1268</f>
        <v xml:space="preserve">SOUTH EAST ASIA31300PP </v>
      </c>
      <c r="AR1268" s="123" t="str">
        <f>+D1268&amp;J1268</f>
        <v>31300SE</v>
      </c>
      <c r="AS1268" s="124" t="str">
        <f t="shared" si="178"/>
        <v/>
      </c>
      <c r="AT1268" s="125" t="str">
        <f t="shared" si="179"/>
        <v>GA-125FAK-SV5</v>
      </c>
      <c r="AU1268" s="125" t="str">
        <f>IF(NOT(AT1268=""),VLOOKUP(AT1268,[1]PSI_Category!A:B,2,0),"")</f>
        <v xml:space="preserve">PP </v>
      </c>
      <c r="AV1268" s="167" t="s">
        <v>2611</v>
      </c>
      <c r="AW1268" s="167" t="s">
        <v>2611</v>
      </c>
      <c r="AX1268" s="167" t="s">
        <v>2611</v>
      </c>
    </row>
    <row r="1269" spans="1:50" s="133" customFormat="1" ht="11.4" customHeight="1" x14ac:dyDescent="0.3">
      <c r="A1269" s="103"/>
      <c r="B1269" s="104" t="s">
        <v>1866</v>
      </c>
      <c r="C1269" s="105" t="s">
        <v>2018</v>
      </c>
      <c r="D1269" s="106">
        <v>31300</v>
      </c>
      <c r="E1269" s="107">
        <v>1805</v>
      </c>
      <c r="F1269" s="105" t="s">
        <v>2019</v>
      </c>
      <c r="G1269" s="107">
        <v>1811</v>
      </c>
      <c r="H1269" s="105" t="s">
        <v>2020</v>
      </c>
      <c r="I1269" s="105" t="s">
        <v>298</v>
      </c>
      <c r="J1269" s="107" t="s">
        <v>293</v>
      </c>
      <c r="K1269" s="105">
        <v>92011822</v>
      </c>
      <c r="L1269" s="105" t="s">
        <v>2988</v>
      </c>
      <c r="M1269" s="105" t="s">
        <v>2979</v>
      </c>
      <c r="N1269" s="105" t="s">
        <v>2610</v>
      </c>
      <c r="O1269" s="108" t="s">
        <v>160</v>
      </c>
      <c r="P1269" s="109" t="s">
        <v>1872</v>
      </c>
      <c r="Q1269" s="110"/>
      <c r="R1269" s="110"/>
      <c r="S1269" s="110"/>
      <c r="T1269" s="110"/>
      <c r="U1269" s="111"/>
      <c r="V1269" s="111"/>
      <c r="W1269" s="112"/>
      <c r="X1269" s="113"/>
      <c r="Y1269" s="114" t="s">
        <v>285</v>
      </c>
      <c r="Z1269" s="115">
        <v>93.39</v>
      </c>
      <c r="AA1269" s="116">
        <v>10</v>
      </c>
      <c r="AB1269" s="117">
        <f t="shared" si="171"/>
        <v>933.9</v>
      </c>
      <c r="AC1269" s="117">
        <f t="shared" si="172"/>
        <v>7.3044988499999999</v>
      </c>
      <c r="AD1269" s="118"/>
      <c r="AE1269" s="117">
        <f t="shared" si="173"/>
        <v>0</v>
      </c>
      <c r="AF1269" s="117">
        <f t="shared" si="174"/>
        <v>0</v>
      </c>
      <c r="AG1269" s="119">
        <f t="shared" si="175"/>
        <v>10</v>
      </c>
      <c r="AH1269" s="120">
        <f t="shared" si="176"/>
        <v>933.9</v>
      </c>
      <c r="AI1269" s="121">
        <f t="shared" si="177"/>
        <v>7.3044988499999999</v>
      </c>
      <c r="AJ1269" s="122" t="str">
        <f>+C1269</f>
        <v>VIETNAM</v>
      </c>
      <c r="AK1269" s="122" t="str">
        <f>IF(ISNA(VLOOKUP(postponeList!D1269,[1]Sheet!$A$2:$B$12,2,FALSE))," ",(VLOOKUP(postponeList!D1269,[1]Sheet!$A$2:$B$12,2,FALSE)))</f>
        <v>PMI</v>
      </c>
      <c r="AL1269" s="122" t="str">
        <f>IF(ISNA(VLOOKUP(E1269,[1]Sheet!$G$2:$H$40,2,FALSE))," ",VLOOKUP(E1269,[1]Sheet!$G$2:$H$40,2,FALSE))</f>
        <v>PEWVN</v>
      </c>
      <c r="AM1269" s="122" t="str">
        <f>IF(ISNA(VLOOKUP(G1269,[1]Sheet!$K$2:$L$159,2,FALSE))," ",(VLOOKUP(G1269,[1]Sheet!$K$2:$L$159,2,FALSE)))</f>
        <v>PLSVN-HIF</v>
      </c>
      <c r="AN1269" s="122" t="str">
        <f>IF(ISNA(VLOOKUP(I1269&amp;C1269,[1]Sheet!$D$2:$E$228,2,FALSE))," ",VLOOKUP(I1269&amp;C1269,[1]Sheet!$D$2:$E$228,2,FALSE))</f>
        <v>Gary, Aota (PEW), Adachi (PAC)</v>
      </c>
      <c r="AO1269" s="122" t="str">
        <f>+I1269&amp;C1269</f>
        <v>PANVIETNAM</v>
      </c>
      <c r="AP1269" s="122" t="str">
        <f>C1269&amp;D1269&amp;E1269&amp;G1269&amp;I1269&amp;O1269</f>
        <v>VIETNAM3130018051811PANMAR</v>
      </c>
      <c r="AQ1269" s="122" t="str">
        <f>B1269&amp;D1269&amp;N1269</f>
        <v xml:space="preserve">SOUTH EAST ASIA31300PP </v>
      </c>
      <c r="AR1269" s="123" t="str">
        <f>+D1269&amp;J1269</f>
        <v>31300SE</v>
      </c>
      <c r="AS1269" s="124" t="str">
        <f t="shared" si="178"/>
        <v/>
      </c>
      <c r="AT1269" s="125" t="str">
        <f t="shared" si="179"/>
        <v>GP-10HCN1SVN</v>
      </c>
      <c r="AU1269" s="125" t="str">
        <f>IF(NOT(AT1269=""),VLOOKUP(AT1269,[1]PSI_Category!A:B,2,0),"")</f>
        <v xml:space="preserve">PP </v>
      </c>
      <c r="AV1269" s="167" t="s">
        <v>2611</v>
      </c>
      <c r="AW1269" s="167" t="s">
        <v>2611</v>
      </c>
      <c r="AX1269" s="167" t="s">
        <v>2611</v>
      </c>
    </row>
    <row r="1270" spans="1:50" s="133" customFormat="1" ht="11.4" customHeight="1" x14ac:dyDescent="0.3">
      <c r="A1270" s="103"/>
      <c r="B1270" s="104" t="s">
        <v>1866</v>
      </c>
      <c r="C1270" s="105" t="s">
        <v>2018</v>
      </c>
      <c r="D1270" s="106">
        <v>31300</v>
      </c>
      <c r="E1270" s="107">
        <v>1805</v>
      </c>
      <c r="F1270" s="105" t="s">
        <v>2019</v>
      </c>
      <c r="G1270" s="107">
        <v>1811</v>
      </c>
      <c r="H1270" s="105" t="s">
        <v>2020</v>
      </c>
      <c r="I1270" s="105" t="s">
        <v>298</v>
      </c>
      <c r="J1270" s="107" t="s">
        <v>293</v>
      </c>
      <c r="K1270" s="105">
        <v>92011822</v>
      </c>
      <c r="L1270" s="105" t="s">
        <v>2988</v>
      </c>
      <c r="M1270" s="105" t="s">
        <v>2989</v>
      </c>
      <c r="N1270" s="105" t="s">
        <v>2610</v>
      </c>
      <c r="O1270" s="108" t="s">
        <v>160</v>
      </c>
      <c r="P1270" s="109" t="s">
        <v>1872</v>
      </c>
      <c r="Q1270" s="110"/>
      <c r="R1270" s="110"/>
      <c r="S1270" s="110"/>
      <c r="T1270" s="110"/>
      <c r="U1270" s="111"/>
      <c r="V1270" s="111"/>
      <c r="W1270" s="112"/>
      <c r="X1270" s="113"/>
      <c r="Y1270" s="114" t="s">
        <v>285</v>
      </c>
      <c r="Z1270" s="115">
        <v>29.08</v>
      </c>
      <c r="AA1270" s="116">
        <v>288</v>
      </c>
      <c r="AB1270" s="117">
        <f t="shared" si="171"/>
        <v>8375.0399999999991</v>
      </c>
      <c r="AC1270" s="117">
        <f t="shared" si="172"/>
        <v>65.505375360000002</v>
      </c>
      <c r="AD1270" s="118"/>
      <c r="AE1270" s="117">
        <f t="shared" si="173"/>
        <v>0</v>
      </c>
      <c r="AF1270" s="117">
        <f t="shared" si="174"/>
        <v>0</v>
      </c>
      <c r="AG1270" s="119">
        <f t="shared" si="175"/>
        <v>288</v>
      </c>
      <c r="AH1270" s="120">
        <f t="shared" si="176"/>
        <v>8375.0399999999991</v>
      </c>
      <c r="AI1270" s="121">
        <f t="shared" si="177"/>
        <v>65.505375360000002</v>
      </c>
      <c r="AJ1270" s="122" t="str">
        <f>+C1270</f>
        <v>VIETNAM</v>
      </c>
      <c r="AK1270" s="122" t="str">
        <f>IF(ISNA(VLOOKUP(postponeList!D1270,[1]Sheet!$A$2:$B$12,2,FALSE))," ",(VLOOKUP(postponeList!D1270,[1]Sheet!$A$2:$B$12,2,FALSE)))</f>
        <v>PMI</v>
      </c>
      <c r="AL1270" s="122" t="str">
        <f>IF(ISNA(VLOOKUP(E1270,[1]Sheet!$G$2:$H$40,2,FALSE))," ",VLOOKUP(E1270,[1]Sheet!$G$2:$H$40,2,FALSE))</f>
        <v>PEWVN</v>
      </c>
      <c r="AM1270" s="122" t="str">
        <f>IF(ISNA(VLOOKUP(G1270,[1]Sheet!$K$2:$L$159,2,FALSE))," ",(VLOOKUP(G1270,[1]Sheet!$K$2:$L$159,2,FALSE)))</f>
        <v>PLSVN-HIF</v>
      </c>
      <c r="AN1270" s="122" t="str">
        <f>IF(ISNA(VLOOKUP(I1270&amp;C1270,[1]Sheet!$D$2:$E$228,2,FALSE))," ",VLOOKUP(I1270&amp;C1270,[1]Sheet!$D$2:$E$228,2,FALSE))</f>
        <v>Gary, Aota (PEW), Adachi (PAC)</v>
      </c>
      <c r="AO1270" s="122" t="str">
        <f>+I1270&amp;C1270</f>
        <v>PANVIETNAM</v>
      </c>
      <c r="AP1270" s="122" t="str">
        <f>C1270&amp;D1270&amp;E1270&amp;G1270&amp;I1270&amp;O1270</f>
        <v>VIETNAM3130018051811PANMAR</v>
      </c>
      <c r="AQ1270" s="122" t="str">
        <f>B1270&amp;D1270&amp;N1270</f>
        <v xml:space="preserve">SOUTH EAST ASIA31300PP </v>
      </c>
      <c r="AR1270" s="123" t="str">
        <f>+D1270&amp;J1270</f>
        <v>31300SE</v>
      </c>
      <c r="AS1270" s="124" t="str">
        <f t="shared" si="178"/>
        <v/>
      </c>
      <c r="AT1270" s="125" t="str">
        <f t="shared" si="179"/>
        <v>GP-129JXK-NV5</v>
      </c>
      <c r="AU1270" s="125" t="str">
        <f>IF(NOT(AT1270=""),VLOOKUP(AT1270,[1]PSI_Category!A:B,2,0),"")</f>
        <v xml:space="preserve">PP </v>
      </c>
      <c r="AV1270" s="167" t="s">
        <v>2611</v>
      </c>
      <c r="AW1270" s="167" t="s">
        <v>2611</v>
      </c>
      <c r="AX1270" s="167" t="s">
        <v>2611</v>
      </c>
    </row>
    <row r="1271" spans="1:50" s="133" customFormat="1" ht="11.4" customHeight="1" x14ac:dyDescent="0.3">
      <c r="A1271" s="103"/>
      <c r="B1271" s="104" t="s">
        <v>1866</v>
      </c>
      <c r="C1271" s="105" t="s">
        <v>2018</v>
      </c>
      <c r="D1271" s="106">
        <v>31300</v>
      </c>
      <c r="E1271" s="107">
        <v>1805</v>
      </c>
      <c r="F1271" s="105" t="s">
        <v>2019</v>
      </c>
      <c r="G1271" s="107">
        <v>1811</v>
      </c>
      <c r="H1271" s="105" t="s">
        <v>2020</v>
      </c>
      <c r="I1271" s="105" t="s">
        <v>298</v>
      </c>
      <c r="J1271" s="107" t="s">
        <v>293</v>
      </c>
      <c r="K1271" s="105">
        <v>92011822</v>
      </c>
      <c r="L1271" s="105" t="s">
        <v>2988</v>
      </c>
      <c r="M1271" s="105" t="s">
        <v>2990</v>
      </c>
      <c r="N1271" s="105" t="s">
        <v>2610</v>
      </c>
      <c r="O1271" s="108" t="s">
        <v>160</v>
      </c>
      <c r="P1271" s="109" t="s">
        <v>1872</v>
      </c>
      <c r="Q1271" s="110"/>
      <c r="R1271" s="110"/>
      <c r="S1271" s="110"/>
      <c r="T1271" s="110"/>
      <c r="U1271" s="111"/>
      <c r="V1271" s="111"/>
      <c r="W1271" s="112"/>
      <c r="X1271" s="113"/>
      <c r="Y1271" s="114" t="s">
        <v>285</v>
      </c>
      <c r="Z1271" s="115">
        <v>49.81</v>
      </c>
      <c r="AA1271" s="116">
        <v>108</v>
      </c>
      <c r="AB1271" s="117">
        <f t="shared" si="171"/>
        <v>5379.4800000000005</v>
      </c>
      <c r="AC1271" s="117">
        <f t="shared" si="172"/>
        <v>42.075602820000007</v>
      </c>
      <c r="AD1271" s="118"/>
      <c r="AE1271" s="117">
        <f t="shared" si="173"/>
        <v>0</v>
      </c>
      <c r="AF1271" s="117">
        <f t="shared" si="174"/>
        <v>0</v>
      </c>
      <c r="AG1271" s="119">
        <f t="shared" si="175"/>
        <v>108</v>
      </c>
      <c r="AH1271" s="120">
        <f t="shared" si="176"/>
        <v>5379.4800000000005</v>
      </c>
      <c r="AI1271" s="121">
        <f t="shared" si="177"/>
        <v>42.075602820000007</v>
      </c>
      <c r="AJ1271" s="122" t="str">
        <f>+C1271</f>
        <v>VIETNAM</v>
      </c>
      <c r="AK1271" s="122" t="str">
        <f>IF(ISNA(VLOOKUP(postponeList!D1271,[1]Sheet!$A$2:$B$12,2,FALSE))," ",(VLOOKUP(postponeList!D1271,[1]Sheet!$A$2:$B$12,2,FALSE)))</f>
        <v>PMI</v>
      </c>
      <c r="AL1271" s="122" t="str">
        <f>IF(ISNA(VLOOKUP(E1271,[1]Sheet!$G$2:$H$40,2,FALSE))," ",VLOOKUP(E1271,[1]Sheet!$G$2:$H$40,2,FALSE))</f>
        <v>PEWVN</v>
      </c>
      <c r="AM1271" s="122" t="str">
        <f>IF(ISNA(VLOOKUP(G1271,[1]Sheet!$K$2:$L$159,2,FALSE))," ",(VLOOKUP(G1271,[1]Sheet!$K$2:$L$159,2,FALSE)))</f>
        <v>PLSVN-HIF</v>
      </c>
      <c r="AN1271" s="122" t="str">
        <f>IF(ISNA(VLOOKUP(I1271&amp;C1271,[1]Sheet!$D$2:$E$228,2,FALSE))," ",VLOOKUP(I1271&amp;C1271,[1]Sheet!$D$2:$E$228,2,FALSE))</f>
        <v>Gary, Aota (PEW), Adachi (PAC)</v>
      </c>
      <c r="AO1271" s="122" t="str">
        <f>+I1271&amp;C1271</f>
        <v>PANVIETNAM</v>
      </c>
      <c r="AP1271" s="122" t="str">
        <f>C1271&amp;D1271&amp;E1271&amp;G1271&amp;I1271&amp;O1271</f>
        <v>VIETNAM3130018051811PANMAR</v>
      </c>
      <c r="AQ1271" s="122" t="str">
        <f>B1271&amp;D1271&amp;N1271</f>
        <v xml:space="preserve">SOUTH EAST ASIA31300PP </v>
      </c>
      <c r="AR1271" s="123" t="str">
        <f>+D1271&amp;J1271</f>
        <v>31300SE</v>
      </c>
      <c r="AS1271" s="124" t="str">
        <f t="shared" si="178"/>
        <v/>
      </c>
      <c r="AT1271" s="125" t="str">
        <f t="shared" si="179"/>
        <v>GP-250JXK-NV5</v>
      </c>
      <c r="AU1271" s="125" t="str">
        <f>IF(NOT(AT1271=""),VLOOKUP(AT1271,[1]PSI_Category!A:B,2,0),"")</f>
        <v xml:space="preserve">PP </v>
      </c>
      <c r="AV1271" s="167" t="s">
        <v>2611</v>
      </c>
      <c r="AW1271" s="167" t="s">
        <v>2611</v>
      </c>
      <c r="AX1271" s="167" t="s">
        <v>2611</v>
      </c>
    </row>
    <row r="1272" spans="1:50" s="103" customFormat="1" ht="11.4" customHeight="1" x14ac:dyDescent="0.3">
      <c r="B1272" s="104" t="s">
        <v>1866</v>
      </c>
      <c r="C1272" s="105" t="s">
        <v>2018</v>
      </c>
      <c r="D1272" s="106">
        <v>31300</v>
      </c>
      <c r="E1272" s="107">
        <v>1805</v>
      </c>
      <c r="F1272" s="105" t="s">
        <v>2019</v>
      </c>
      <c r="G1272" s="107">
        <v>1811</v>
      </c>
      <c r="H1272" s="105" t="s">
        <v>2020</v>
      </c>
      <c r="I1272" s="105" t="s">
        <v>298</v>
      </c>
      <c r="J1272" s="107" t="s">
        <v>293</v>
      </c>
      <c r="K1272" s="105">
        <v>92011823</v>
      </c>
      <c r="L1272" s="105" t="s">
        <v>2991</v>
      </c>
      <c r="M1272" s="105" t="s">
        <v>2983</v>
      </c>
      <c r="N1272" s="105" t="s">
        <v>2610</v>
      </c>
      <c r="O1272" s="108" t="s">
        <v>160</v>
      </c>
      <c r="P1272" s="109" t="s">
        <v>1872</v>
      </c>
      <c r="Q1272" s="110"/>
      <c r="R1272" s="110"/>
      <c r="S1272" s="110"/>
      <c r="T1272" s="110"/>
      <c r="U1272" s="111"/>
      <c r="V1272" s="111"/>
      <c r="W1272" s="112"/>
      <c r="X1272" s="113"/>
      <c r="Y1272" s="114" t="s">
        <v>285</v>
      </c>
      <c r="Z1272" s="115">
        <v>49.09</v>
      </c>
      <c r="AA1272" s="116">
        <v>10</v>
      </c>
      <c r="AB1272" s="117">
        <f t="shared" si="171"/>
        <v>490.90000000000003</v>
      </c>
      <c r="AC1272" s="117">
        <f t="shared" si="172"/>
        <v>3.8395743500000004</v>
      </c>
      <c r="AD1272" s="118"/>
      <c r="AE1272" s="117">
        <f t="shared" si="173"/>
        <v>0</v>
      </c>
      <c r="AF1272" s="117">
        <f t="shared" si="174"/>
        <v>0</v>
      </c>
      <c r="AG1272" s="119">
        <f t="shared" si="175"/>
        <v>10</v>
      </c>
      <c r="AH1272" s="120">
        <f t="shared" si="176"/>
        <v>490.90000000000003</v>
      </c>
      <c r="AI1272" s="121">
        <f t="shared" si="177"/>
        <v>3.8395743500000004</v>
      </c>
      <c r="AJ1272" s="122" t="str">
        <f>+C1272</f>
        <v>VIETNAM</v>
      </c>
      <c r="AK1272" s="122" t="str">
        <f>IF(ISNA(VLOOKUP(postponeList!D1272,[1]Sheet!$A$2:$B$12,2,FALSE))," ",(VLOOKUP(postponeList!D1272,[1]Sheet!$A$2:$B$12,2,FALSE)))</f>
        <v>PMI</v>
      </c>
      <c r="AL1272" s="122" t="str">
        <f>IF(ISNA(VLOOKUP(E1272,[1]Sheet!$G$2:$H$40,2,FALSE))," ",VLOOKUP(E1272,[1]Sheet!$G$2:$H$40,2,FALSE))</f>
        <v>PEWVN</v>
      </c>
      <c r="AM1272" s="122" t="str">
        <f>IF(ISNA(VLOOKUP(G1272,[1]Sheet!$K$2:$L$159,2,FALSE))," ",(VLOOKUP(G1272,[1]Sheet!$K$2:$L$159,2,FALSE)))</f>
        <v>PLSVN-HIF</v>
      </c>
      <c r="AN1272" s="122" t="str">
        <f>IF(ISNA(VLOOKUP(I1272&amp;C1272,[1]Sheet!$D$2:$E$228,2,FALSE))," ",VLOOKUP(I1272&amp;C1272,[1]Sheet!$D$2:$E$228,2,FALSE))</f>
        <v>Gary, Aota (PEW), Adachi (PAC)</v>
      </c>
      <c r="AO1272" s="122" t="str">
        <f>+I1272&amp;C1272</f>
        <v>PANVIETNAM</v>
      </c>
      <c r="AP1272" s="122" t="str">
        <f>C1272&amp;D1272&amp;E1272&amp;G1272&amp;I1272&amp;O1272</f>
        <v>VIETNAM3130018051811PANMAR</v>
      </c>
      <c r="AQ1272" s="122" t="str">
        <f>B1272&amp;D1272&amp;N1272</f>
        <v xml:space="preserve">SOUTH EAST ASIA31300PP </v>
      </c>
      <c r="AR1272" s="123" t="str">
        <f>+D1272&amp;J1272</f>
        <v>31300SE</v>
      </c>
      <c r="AS1272" s="124" t="str">
        <f t="shared" si="178"/>
        <v/>
      </c>
      <c r="AT1272" s="125" t="str">
        <f t="shared" si="179"/>
        <v>A-130JACK-SV5</v>
      </c>
      <c r="AU1272" s="125" t="str">
        <f>IF(NOT(AT1272=""),VLOOKUP(AT1272,[1]PSI_Category!A:B,2,0),"")</f>
        <v xml:space="preserve">PP </v>
      </c>
      <c r="AV1272" s="125" t="s">
        <v>2611</v>
      </c>
      <c r="AW1272" s="125" t="s">
        <v>2611</v>
      </c>
      <c r="AX1272" s="125" t="s">
        <v>2611</v>
      </c>
    </row>
    <row r="1273" spans="1:50" s="103" customFormat="1" ht="11.4" customHeight="1" x14ac:dyDescent="0.3">
      <c r="B1273" s="104" t="s">
        <v>1866</v>
      </c>
      <c r="C1273" s="105" t="s">
        <v>2018</v>
      </c>
      <c r="D1273" s="106">
        <v>31300</v>
      </c>
      <c r="E1273" s="107">
        <v>1805</v>
      </c>
      <c r="F1273" s="105" t="s">
        <v>2019</v>
      </c>
      <c r="G1273" s="107">
        <v>1811</v>
      </c>
      <c r="H1273" s="105" t="s">
        <v>2020</v>
      </c>
      <c r="I1273" s="105" t="s">
        <v>298</v>
      </c>
      <c r="J1273" s="107" t="s">
        <v>293</v>
      </c>
      <c r="K1273" s="105">
        <v>92011823</v>
      </c>
      <c r="L1273" s="105" t="s">
        <v>2991</v>
      </c>
      <c r="M1273" s="105" t="s">
        <v>2985</v>
      </c>
      <c r="N1273" s="105" t="s">
        <v>1831</v>
      </c>
      <c r="O1273" s="108" t="s">
        <v>160</v>
      </c>
      <c r="P1273" s="109" t="s">
        <v>1872</v>
      </c>
      <c r="Q1273" s="110"/>
      <c r="R1273" s="110"/>
      <c r="S1273" s="110"/>
      <c r="T1273" s="110"/>
      <c r="U1273" s="111"/>
      <c r="V1273" s="111"/>
      <c r="W1273" s="112"/>
      <c r="X1273" s="113"/>
      <c r="Y1273" s="114" t="s">
        <v>285</v>
      </c>
      <c r="Z1273" s="115">
        <v>15.19</v>
      </c>
      <c r="AA1273" s="116">
        <v>80</v>
      </c>
      <c r="AB1273" s="117">
        <f t="shared" si="171"/>
        <v>1215.2</v>
      </c>
      <c r="AC1273" s="117">
        <f t="shared" si="172"/>
        <v>9.5046868000000018</v>
      </c>
      <c r="AD1273" s="118"/>
      <c r="AE1273" s="117">
        <f t="shared" si="173"/>
        <v>0</v>
      </c>
      <c r="AF1273" s="117">
        <f t="shared" si="174"/>
        <v>0</v>
      </c>
      <c r="AG1273" s="119">
        <f t="shared" si="175"/>
        <v>80</v>
      </c>
      <c r="AH1273" s="120">
        <f t="shared" si="176"/>
        <v>1215.2</v>
      </c>
      <c r="AI1273" s="121">
        <f t="shared" si="177"/>
        <v>9.5046868000000018</v>
      </c>
      <c r="AJ1273" s="122" t="str">
        <f>+C1273</f>
        <v>VIETNAM</v>
      </c>
      <c r="AK1273" s="122" t="str">
        <f>IF(ISNA(VLOOKUP(postponeList!D1273,[1]Sheet!$A$2:$B$12,2,FALSE))," ",(VLOOKUP(postponeList!D1273,[1]Sheet!$A$2:$B$12,2,FALSE)))</f>
        <v>PMI</v>
      </c>
      <c r="AL1273" s="122" t="str">
        <f>IF(ISNA(VLOOKUP(E1273,[1]Sheet!$G$2:$H$40,2,FALSE))," ",VLOOKUP(E1273,[1]Sheet!$G$2:$H$40,2,FALSE))</f>
        <v>PEWVN</v>
      </c>
      <c r="AM1273" s="122" t="str">
        <f>IF(ISNA(VLOOKUP(G1273,[1]Sheet!$K$2:$L$159,2,FALSE))," ",(VLOOKUP(G1273,[1]Sheet!$K$2:$L$159,2,FALSE)))</f>
        <v>PLSVN-HIF</v>
      </c>
      <c r="AN1273" s="122" t="str">
        <f>IF(ISNA(VLOOKUP(I1273&amp;C1273,[1]Sheet!$D$2:$E$228,2,FALSE))," ",VLOOKUP(I1273&amp;C1273,[1]Sheet!$D$2:$E$228,2,FALSE))</f>
        <v>Gary, Aota (PEW), Adachi (PAC)</v>
      </c>
      <c r="AO1273" s="122" t="str">
        <f>+I1273&amp;C1273</f>
        <v>PANVIETNAM</v>
      </c>
      <c r="AP1273" s="122" t="str">
        <f>C1273&amp;D1273&amp;E1273&amp;G1273&amp;I1273&amp;O1273</f>
        <v>VIETNAM3130018051811PANMAR</v>
      </c>
      <c r="AQ1273" s="122" t="str">
        <f>B1273&amp;D1273&amp;N1273</f>
        <v xml:space="preserve">SOUTH EAST ASIA31300CM </v>
      </c>
      <c r="AR1273" s="123" t="str">
        <f>+D1273&amp;J1273</f>
        <v>31300SE</v>
      </c>
      <c r="AS1273" s="124" t="str">
        <f t="shared" si="178"/>
        <v/>
      </c>
      <c r="AT1273" s="125" t="str">
        <f t="shared" si="179"/>
        <v>FV-25TGU504</v>
      </c>
      <c r="AU1273" s="125" t="str">
        <f>IF(NOT(AT1273=""),VLOOKUP(AT1273,[1]PSI_Category!A:B,2,0),"")</f>
        <v>C/M</v>
      </c>
      <c r="AV1273" s="125" t="s">
        <v>535</v>
      </c>
      <c r="AW1273" s="125" t="s">
        <v>535</v>
      </c>
      <c r="AX1273" s="125" t="s">
        <v>535</v>
      </c>
    </row>
    <row r="1274" spans="1:50" s="103" customFormat="1" ht="11.4" customHeight="1" x14ac:dyDescent="0.3">
      <c r="B1274" s="104" t="s">
        <v>1866</v>
      </c>
      <c r="C1274" s="105" t="s">
        <v>2018</v>
      </c>
      <c r="D1274" s="106">
        <v>31300</v>
      </c>
      <c r="E1274" s="107">
        <v>1805</v>
      </c>
      <c r="F1274" s="105" t="s">
        <v>2019</v>
      </c>
      <c r="G1274" s="107">
        <v>1811</v>
      </c>
      <c r="H1274" s="105" t="s">
        <v>2020</v>
      </c>
      <c r="I1274" s="105" t="s">
        <v>298</v>
      </c>
      <c r="J1274" s="107" t="s">
        <v>293</v>
      </c>
      <c r="K1274" s="105">
        <v>92011823</v>
      </c>
      <c r="L1274" s="105" t="s">
        <v>2991</v>
      </c>
      <c r="M1274" s="105" t="s">
        <v>2978</v>
      </c>
      <c r="N1274" s="105" t="s">
        <v>2610</v>
      </c>
      <c r="O1274" s="108" t="s">
        <v>160</v>
      </c>
      <c r="P1274" s="109" t="s">
        <v>1872</v>
      </c>
      <c r="Q1274" s="110"/>
      <c r="R1274" s="110"/>
      <c r="S1274" s="110"/>
      <c r="T1274" s="110"/>
      <c r="U1274" s="111"/>
      <c r="V1274" s="111"/>
      <c r="W1274" s="112"/>
      <c r="X1274" s="113"/>
      <c r="Y1274" s="114" t="s">
        <v>285</v>
      </c>
      <c r="Z1274" s="115">
        <v>51.43</v>
      </c>
      <c r="AA1274" s="116">
        <v>30</v>
      </c>
      <c r="AB1274" s="117">
        <f t="shared" si="171"/>
        <v>1542.9</v>
      </c>
      <c r="AC1274" s="117">
        <f t="shared" si="172"/>
        <v>12.067792350000001</v>
      </c>
      <c r="AD1274" s="118"/>
      <c r="AE1274" s="117">
        <f t="shared" si="173"/>
        <v>0</v>
      </c>
      <c r="AF1274" s="117">
        <f t="shared" si="174"/>
        <v>0</v>
      </c>
      <c r="AG1274" s="119">
        <f t="shared" si="175"/>
        <v>30</v>
      </c>
      <c r="AH1274" s="120">
        <f t="shared" si="176"/>
        <v>1542.9</v>
      </c>
      <c r="AI1274" s="121">
        <f t="shared" si="177"/>
        <v>12.067792350000001</v>
      </c>
      <c r="AJ1274" s="122" t="str">
        <f>+C1274</f>
        <v>VIETNAM</v>
      </c>
      <c r="AK1274" s="122" t="str">
        <f>IF(ISNA(VLOOKUP(postponeList!D1274,[1]Sheet!$A$2:$B$12,2,FALSE))," ",(VLOOKUP(postponeList!D1274,[1]Sheet!$A$2:$B$12,2,FALSE)))</f>
        <v>PMI</v>
      </c>
      <c r="AL1274" s="122" t="str">
        <f>IF(ISNA(VLOOKUP(E1274,[1]Sheet!$G$2:$H$40,2,FALSE))," ",VLOOKUP(E1274,[1]Sheet!$G$2:$H$40,2,FALSE))</f>
        <v>PEWVN</v>
      </c>
      <c r="AM1274" s="122" t="str">
        <f>IF(ISNA(VLOOKUP(G1274,[1]Sheet!$K$2:$L$159,2,FALSE))," ",(VLOOKUP(G1274,[1]Sheet!$K$2:$L$159,2,FALSE)))</f>
        <v>PLSVN-HIF</v>
      </c>
      <c r="AN1274" s="122" t="str">
        <f>IF(ISNA(VLOOKUP(I1274&amp;C1274,[1]Sheet!$D$2:$E$228,2,FALSE))," ",VLOOKUP(I1274&amp;C1274,[1]Sheet!$D$2:$E$228,2,FALSE))</f>
        <v>Gary, Aota (PEW), Adachi (PAC)</v>
      </c>
      <c r="AO1274" s="122" t="str">
        <f>+I1274&amp;C1274</f>
        <v>PANVIETNAM</v>
      </c>
      <c r="AP1274" s="122" t="str">
        <f>C1274&amp;D1274&amp;E1274&amp;G1274&amp;I1274&amp;O1274</f>
        <v>VIETNAM3130018051811PANMAR</v>
      </c>
      <c r="AQ1274" s="122" t="str">
        <f>B1274&amp;D1274&amp;N1274</f>
        <v xml:space="preserve">SOUTH EAST ASIA31300PP </v>
      </c>
      <c r="AR1274" s="123" t="str">
        <f>+D1274&amp;J1274</f>
        <v>31300SE</v>
      </c>
      <c r="AS1274" s="124" t="str">
        <f t="shared" si="178"/>
        <v/>
      </c>
      <c r="AT1274" s="125" t="str">
        <f t="shared" si="179"/>
        <v>GA-125FAK-SV5</v>
      </c>
      <c r="AU1274" s="125" t="str">
        <f>IF(NOT(AT1274=""),VLOOKUP(AT1274,[1]PSI_Category!A:B,2,0),"")</f>
        <v xml:space="preserve">PP </v>
      </c>
      <c r="AV1274" s="125" t="s">
        <v>2611</v>
      </c>
      <c r="AW1274" s="125" t="s">
        <v>2611</v>
      </c>
      <c r="AX1274" s="125" t="s">
        <v>2611</v>
      </c>
    </row>
    <row r="1275" spans="1:50" s="103" customFormat="1" ht="11.4" customHeight="1" x14ac:dyDescent="0.3">
      <c r="B1275" s="104" t="s">
        <v>1866</v>
      </c>
      <c r="C1275" s="105" t="s">
        <v>2018</v>
      </c>
      <c r="D1275" s="106">
        <v>31300</v>
      </c>
      <c r="E1275" s="107">
        <v>1805</v>
      </c>
      <c r="F1275" s="105" t="s">
        <v>2019</v>
      </c>
      <c r="G1275" s="107">
        <v>1811</v>
      </c>
      <c r="H1275" s="105" t="s">
        <v>2020</v>
      </c>
      <c r="I1275" s="105" t="s">
        <v>298</v>
      </c>
      <c r="J1275" s="107" t="s">
        <v>293</v>
      </c>
      <c r="K1275" s="105">
        <v>92011823</v>
      </c>
      <c r="L1275" s="105" t="s">
        <v>2991</v>
      </c>
      <c r="M1275" s="105" t="s">
        <v>2980</v>
      </c>
      <c r="N1275" s="105" t="s">
        <v>2610</v>
      </c>
      <c r="O1275" s="108" t="s">
        <v>160</v>
      </c>
      <c r="P1275" s="109" t="s">
        <v>1872</v>
      </c>
      <c r="Q1275" s="110"/>
      <c r="R1275" s="110"/>
      <c r="S1275" s="110"/>
      <c r="T1275" s="110"/>
      <c r="U1275" s="111"/>
      <c r="V1275" s="111"/>
      <c r="W1275" s="112"/>
      <c r="X1275" s="113"/>
      <c r="Y1275" s="114" t="s">
        <v>285</v>
      </c>
      <c r="Z1275" s="115">
        <v>132.97</v>
      </c>
      <c r="AA1275" s="116">
        <v>5</v>
      </c>
      <c r="AB1275" s="117">
        <f t="shared" si="171"/>
        <v>664.85</v>
      </c>
      <c r="AC1275" s="117">
        <f t="shared" si="172"/>
        <v>5.2001242750000003</v>
      </c>
      <c r="AD1275" s="118"/>
      <c r="AE1275" s="117">
        <f t="shared" si="173"/>
        <v>0</v>
      </c>
      <c r="AF1275" s="117">
        <f t="shared" si="174"/>
        <v>0</v>
      </c>
      <c r="AG1275" s="119">
        <f t="shared" si="175"/>
        <v>5</v>
      </c>
      <c r="AH1275" s="120">
        <f t="shared" si="176"/>
        <v>664.85</v>
      </c>
      <c r="AI1275" s="121">
        <f t="shared" si="177"/>
        <v>5.2001242750000003</v>
      </c>
      <c r="AJ1275" s="122" t="str">
        <f>+C1275</f>
        <v>VIETNAM</v>
      </c>
      <c r="AK1275" s="122" t="str">
        <f>IF(ISNA(VLOOKUP(postponeList!D1275,[1]Sheet!$A$2:$B$12,2,FALSE))," ",(VLOOKUP(postponeList!D1275,[1]Sheet!$A$2:$B$12,2,FALSE)))</f>
        <v>PMI</v>
      </c>
      <c r="AL1275" s="122" t="str">
        <f>IF(ISNA(VLOOKUP(E1275,[1]Sheet!$G$2:$H$40,2,FALSE))," ",VLOOKUP(E1275,[1]Sheet!$G$2:$H$40,2,FALSE))</f>
        <v>PEWVN</v>
      </c>
      <c r="AM1275" s="122" t="str">
        <f>IF(ISNA(VLOOKUP(G1275,[1]Sheet!$K$2:$L$159,2,FALSE))," ",(VLOOKUP(G1275,[1]Sheet!$K$2:$L$159,2,FALSE)))</f>
        <v>PLSVN-HIF</v>
      </c>
      <c r="AN1275" s="122" t="str">
        <f>IF(ISNA(VLOOKUP(I1275&amp;C1275,[1]Sheet!$D$2:$E$228,2,FALSE))," ",VLOOKUP(I1275&amp;C1275,[1]Sheet!$D$2:$E$228,2,FALSE))</f>
        <v>Gary, Aota (PEW), Adachi (PAC)</v>
      </c>
      <c r="AO1275" s="122" t="str">
        <f>+I1275&amp;C1275</f>
        <v>PANVIETNAM</v>
      </c>
      <c r="AP1275" s="122" t="str">
        <f>C1275&amp;D1275&amp;E1275&amp;G1275&amp;I1275&amp;O1275</f>
        <v>VIETNAM3130018051811PANMAR</v>
      </c>
      <c r="AQ1275" s="122" t="str">
        <f>B1275&amp;D1275&amp;N1275</f>
        <v xml:space="preserve">SOUTH EAST ASIA31300PP </v>
      </c>
      <c r="AR1275" s="123" t="str">
        <f>+D1275&amp;J1275</f>
        <v>31300SE</v>
      </c>
      <c r="AS1275" s="124" t="str">
        <f t="shared" si="178"/>
        <v/>
      </c>
      <c r="AT1275" s="125" t="str">
        <f t="shared" si="179"/>
        <v>GP-15HCN1SVN</v>
      </c>
      <c r="AU1275" s="125" t="str">
        <f>IF(NOT(AT1275=""),VLOOKUP(AT1275,[1]PSI_Category!A:B,2,0),"")</f>
        <v xml:space="preserve">PP </v>
      </c>
      <c r="AV1275" s="125" t="s">
        <v>2611</v>
      </c>
      <c r="AW1275" s="125" t="s">
        <v>2611</v>
      </c>
      <c r="AX1275" s="125" t="s">
        <v>2611</v>
      </c>
    </row>
    <row r="1276" spans="1:50" s="103" customFormat="1" ht="11.4" customHeight="1" x14ac:dyDescent="0.3">
      <c r="B1276" s="104" t="s">
        <v>1866</v>
      </c>
      <c r="C1276" s="105" t="s">
        <v>2018</v>
      </c>
      <c r="D1276" s="106">
        <v>31300</v>
      </c>
      <c r="E1276" s="107">
        <v>1805</v>
      </c>
      <c r="F1276" s="105" t="s">
        <v>2019</v>
      </c>
      <c r="G1276" s="107">
        <v>1811</v>
      </c>
      <c r="H1276" s="105" t="s">
        <v>2020</v>
      </c>
      <c r="I1276" s="105" t="s">
        <v>298</v>
      </c>
      <c r="J1276" s="107" t="s">
        <v>293</v>
      </c>
      <c r="K1276" s="105">
        <v>92011823</v>
      </c>
      <c r="L1276" s="105" t="s">
        <v>2991</v>
      </c>
      <c r="M1276" s="105" t="s">
        <v>2992</v>
      </c>
      <c r="N1276" s="105" t="s">
        <v>2610</v>
      </c>
      <c r="O1276" s="108" t="s">
        <v>160</v>
      </c>
      <c r="P1276" s="109" t="s">
        <v>1872</v>
      </c>
      <c r="Q1276" s="110"/>
      <c r="R1276" s="110"/>
      <c r="S1276" s="110"/>
      <c r="T1276" s="110"/>
      <c r="U1276" s="111"/>
      <c r="V1276" s="111"/>
      <c r="W1276" s="112"/>
      <c r="X1276" s="113"/>
      <c r="Y1276" s="114" t="s">
        <v>285</v>
      </c>
      <c r="Z1276" s="115">
        <v>35.909999999999997</v>
      </c>
      <c r="AA1276" s="116">
        <v>1440</v>
      </c>
      <c r="AB1276" s="117">
        <f t="shared" si="171"/>
        <v>51710.399999999994</v>
      </c>
      <c r="AC1276" s="117">
        <f t="shared" si="172"/>
        <v>404.45289359999992</v>
      </c>
      <c r="AD1276" s="118"/>
      <c r="AE1276" s="117">
        <f t="shared" si="173"/>
        <v>0</v>
      </c>
      <c r="AF1276" s="117">
        <f t="shared" si="174"/>
        <v>0</v>
      </c>
      <c r="AG1276" s="119">
        <f t="shared" si="175"/>
        <v>1440</v>
      </c>
      <c r="AH1276" s="120">
        <f t="shared" si="176"/>
        <v>51710.399999999994</v>
      </c>
      <c r="AI1276" s="121">
        <f t="shared" si="177"/>
        <v>404.45289359999992</v>
      </c>
      <c r="AJ1276" s="122" t="str">
        <f>+C1276</f>
        <v>VIETNAM</v>
      </c>
      <c r="AK1276" s="122" t="str">
        <f>IF(ISNA(VLOOKUP(postponeList!D1276,[1]Sheet!$A$2:$B$12,2,FALSE))," ",(VLOOKUP(postponeList!D1276,[1]Sheet!$A$2:$B$12,2,FALSE)))</f>
        <v>PMI</v>
      </c>
      <c r="AL1276" s="122" t="str">
        <f>IF(ISNA(VLOOKUP(E1276,[1]Sheet!$G$2:$H$40,2,FALSE))," ",VLOOKUP(E1276,[1]Sheet!$G$2:$H$40,2,FALSE))</f>
        <v>PEWVN</v>
      </c>
      <c r="AM1276" s="122" t="str">
        <f>IF(ISNA(VLOOKUP(G1276,[1]Sheet!$K$2:$L$159,2,FALSE))," ",(VLOOKUP(G1276,[1]Sheet!$K$2:$L$159,2,FALSE)))</f>
        <v>PLSVN-HIF</v>
      </c>
      <c r="AN1276" s="122" t="str">
        <f>IF(ISNA(VLOOKUP(I1276&amp;C1276,[1]Sheet!$D$2:$E$228,2,FALSE))," ",VLOOKUP(I1276&amp;C1276,[1]Sheet!$D$2:$E$228,2,FALSE))</f>
        <v>Gary, Aota (PEW), Adachi (PAC)</v>
      </c>
      <c r="AO1276" s="122" t="str">
        <f>+I1276&amp;C1276</f>
        <v>PANVIETNAM</v>
      </c>
      <c r="AP1276" s="122" t="str">
        <f>C1276&amp;D1276&amp;E1276&amp;G1276&amp;I1276&amp;O1276</f>
        <v>VIETNAM3130018051811PANMAR</v>
      </c>
      <c r="AQ1276" s="122" t="str">
        <f>B1276&amp;D1276&amp;N1276</f>
        <v xml:space="preserve">SOUTH EAST ASIA31300PP </v>
      </c>
      <c r="AR1276" s="123" t="str">
        <f>+D1276&amp;J1276</f>
        <v>31300SE</v>
      </c>
      <c r="AS1276" s="124" t="str">
        <f t="shared" si="178"/>
        <v/>
      </c>
      <c r="AT1276" s="125" t="str">
        <f t="shared" si="179"/>
        <v>GP-200JXK-NV5</v>
      </c>
      <c r="AU1276" s="125" t="str">
        <f>IF(NOT(AT1276=""),VLOOKUP(AT1276,[1]PSI_Category!A:B,2,0),"")</f>
        <v xml:space="preserve">PP </v>
      </c>
      <c r="AV1276" s="125" t="s">
        <v>2611</v>
      </c>
      <c r="AW1276" s="125" t="s">
        <v>2611</v>
      </c>
      <c r="AX1276" s="125" t="s">
        <v>2611</v>
      </c>
    </row>
    <row r="1277" spans="1:50" s="103" customFormat="1" ht="11.4" customHeight="1" x14ac:dyDescent="0.3">
      <c r="B1277" s="104" t="s">
        <v>1866</v>
      </c>
      <c r="C1277" s="105" t="s">
        <v>2018</v>
      </c>
      <c r="D1277" s="106">
        <v>31300</v>
      </c>
      <c r="E1277" s="107">
        <v>1805</v>
      </c>
      <c r="F1277" s="105" t="s">
        <v>2019</v>
      </c>
      <c r="G1277" s="107">
        <v>1811</v>
      </c>
      <c r="H1277" s="105" t="s">
        <v>2020</v>
      </c>
      <c r="I1277" s="105" t="s">
        <v>298</v>
      </c>
      <c r="J1277" s="107" t="s">
        <v>293</v>
      </c>
      <c r="K1277" s="105">
        <v>92011823</v>
      </c>
      <c r="L1277" s="105" t="s">
        <v>2991</v>
      </c>
      <c r="M1277" s="105" t="s">
        <v>2990</v>
      </c>
      <c r="N1277" s="105" t="s">
        <v>2610</v>
      </c>
      <c r="O1277" s="108" t="s">
        <v>160</v>
      </c>
      <c r="P1277" s="109" t="s">
        <v>1872</v>
      </c>
      <c r="Q1277" s="110"/>
      <c r="R1277" s="110"/>
      <c r="S1277" s="110"/>
      <c r="T1277" s="110"/>
      <c r="U1277" s="111"/>
      <c r="V1277" s="111"/>
      <c r="W1277" s="112"/>
      <c r="X1277" s="113"/>
      <c r="Y1277" s="114" t="s">
        <v>285</v>
      </c>
      <c r="Z1277" s="115">
        <v>49.81</v>
      </c>
      <c r="AA1277" s="116">
        <v>540</v>
      </c>
      <c r="AB1277" s="117">
        <f t="shared" si="171"/>
        <v>26897.4</v>
      </c>
      <c r="AC1277" s="117">
        <f t="shared" si="172"/>
        <v>210.37801410000003</v>
      </c>
      <c r="AD1277" s="118"/>
      <c r="AE1277" s="117">
        <f t="shared" si="173"/>
        <v>0</v>
      </c>
      <c r="AF1277" s="117">
        <f t="shared" si="174"/>
        <v>0</v>
      </c>
      <c r="AG1277" s="119">
        <f t="shared" si="175"/>
        <v>540</v>
      </c>
      <c r="AH1277" s="120">
        <f t="shared" si="176"/>
        <v>26897.4</v>
      </c>
      <c r="AI1277" s="121">
        <f t="shared" si="177"/>
        <v>210.37801410000003</v>
      </c>
      <c r="AJ1277" s="122" t="str">
        <f>+C1277</f>
        <v>VIETNAM</v>
      </c>
      <c r="AK1277" s="122" t="str">
        <f>IF(ISNA(VLOOKUP(postponeList!D1277,[1]Sheet!$A$2:$B$12,2,FALSE))," ",(VLOOKUP(postponeList!D1277,[1]Sheet!$A$2:$B$12,2,FALSE)))</f>
        <v>PMI</v>
      </c>
      <c r="AL1277" s="122" t="str">
        <f>IF(ISNA(VLOOKUP(E1277,[1]Sheet!$G$2:$H$40,2,FALSE))," ",VLOOKUP(E1277,[1]Sheet!$G$2:$H$40,2,FALSE))</f>
        <v>PEWVN</v>
      </c>
      <c r="AM1277" s="122" t="str">
        <f>IF(ISNA(VLOOKUP(G1277,[1]Sheet!$K$2:$L$159,2,FALSE))," ",(VLOOKUP(G1277,[1]Sheet!$K$2:$L$159,2,FALSE)))</f>
        <v>PLSVN-HIF</v>
      </c>
      <c r="AN1277" s="122" t="str">
        <f>IF(ISNA(VLOOKUP(I1277&amp;C1277,[1]Sheet!$D$2:$E$228,2,FALSE))," ",VLOOKUP(I1277&amp;C1277,[1]Sheet!$D$2:$E$228,2,FALSE))</f>
        <v>Gary, Aota (PEW), Adachi (PAC)</v>
      </c>
      <c r="AO1277" s="122" t="str">
        <f>+I1277&amp;C1277</f>
        <v>PANVIETNAM</v>
      </c>
      <c r="AP1277" s="122" t="str">
        <f>C1277&amp;D1277&amp;E1277&amp;G1277&amp;I1277&amp;O1277</f>
        <v>VIETNAM3130018051811PANMAR</v>
      </c>
      <c r="AQ1277" s="122" t="str">
        <f>B1277&amp;D1277&amp;N1277</f>
        <v xml:space="preserve">SOUTH EAST ASIA31300PP </v>
      </c>
      <c r="AR1277" s="123" t="str">
        <f>+D1277&amp;J1277</f>
        <v>31300SE</v>
      </c>
      <c r="AS1277" s="124" t="str">
        <f t="shared" si="178"/>
        <v/>
      </c>
      <c r="AT1277" s="125" t="str">
        <f t="shared" si="179"/>
        <v>GP-250JXK-NV5</v>
      </c>
      <c r="AU1277" s="125" t="str">
        <f>IF(NOT(AT1277=""),VLOOKUP(AT1277,[1]PSI_Category!A:B,2,0),"")</f>
        <v xml:space="preserve">PP </v>
      </c>
      <c r="AV1277" s="125" t="s">
        <v>2611</v>
      </c>
      <c r="AW1277" s="125" t="s">
        <v>2611</v>
      </c>
      <c r="AX1277" s="125" t="s">
        <v>2611</v>
      </c>
    </row>
    <row r="1278" spans="1:50" s="103" customFormat="1" ht="11.4" customHeight="1" x14ac:dyDescent="0.3">
      <c r="B1278" s="104" t="s">
        <v>1866</v>
      </c>
      <c r="C1278" s="105" t="s">
        <v>2018</v>
      </c>
      <c r="D1278" s="106">
        <v>31300</v>
      </c>
      <c r="E1278" s="107">
        <v>1805</v>
      </c>
      <c r="F1278" s="105" t="s">
        <v>2019</v>
      </c>
      <c r="G1278" s="107">
        <v>1811</v>
      </c>
      <c r="H1278" s="105" t="s">
        <v>2020</v>
      </c>
      <c r="I1278" s="105" t="s">
        <v>298</v>
      </c>
      <c r="J1278" s="107" t="s">
        <v>293</v>
      </c>
      <c r="K1278" s="105">
        <v>92011823</v>
      </c>
      <c r="L1278" s="105" t="s">
        <v>2991</v>
      </c>
      <c r="M1278" s="105" t="s">
        <v>2987</v>
      </c>
      <c r="N1278" s="105" t="s">
        <v>2610</v>
      </c>
      <c r="O1278" s="108" t="s">
        <v>160</v>
      </c>
      <c r="P1278" s="109" t="s">
        <v>1872</v>
      </c>
      <c r="Q1278" s="110"/>
      <c r="R1278" s="110"/>
      <c r="S1278" s="110"/>
      <c r="T1278" s="110"/>
      <c r="U1278" s="111"/>
      <c r="V1278" s="111"/>
      <c r="W1278" s="112"/>
      <c r="X1278" s="113"/>
      <c r="Y1278" s="114" t="s">
        <v>285</v>
      </c>
      <c r="Z1278" s="115">
        <v>88.81</v>
      </c>
      <c r="AA1278" s="116">
        <v>150</v>
      </c>
      <c r="AB1278" s="117">
        <f t="shared" si="171"/>
        <v>13321.5</v>
      </c>
      <c r="AC1278" s="117">
        <f t="shared" si="172"/>
        <v>104.19411225</v>
      </c>
      <c r="AD1278" s="118"/>
      <c r="AE1278" s="117">
        <f t="shared" si="173"/>
        <v>0</v>
      </c>
      <c r="AF1278" s="117">
        <f t="shared" si="174"/>
        <v>0</v>
      </c>
      <c r="AG1278" s="119">
        <f t="shared" si="175"/>
        <v>150</v>
      </c>
      <c r="AH1278" s="120">
        <f t="shared" si="176"/>
        <v>13321.5</v>
      </c>
      <c r="AI1278" s="121">
        <f t="shared" si="177"/>
        <v>104.19411225</v>
      </c>
      <c r="AJ1278" s="122" t="str">
        <f>+C1278</f>
        <v>VIETNAM</v>
      </c>
      <c r="AK1278" s="122" t="str">
        <f>IF(ISNA(VLOOKUP(postponeList!D1278,[1]Sheet!$A$2:$B$12,2,FALSE))," ",(VLOOKUP(postponeList!D1278,[1]Sheet!$A$2:$B$12,2,FALSE)))</f>
        <v>PMI</v>
      </c>
      <c r="AL1278" s="122" t="str">
        <f>IF(ISNA(VLOOKUP(E1278,[1]Sheet!$G$2:$H$40,2,FALSE))," ",VLOOKUP(E1278,[1]Sheet!$G$2:$H$40,2,FALSE))</f>
        <v>PEWVN</v>
      </c>
      <c r="AM1278" s="122" t="str">
        <f>IF(ISNA(VLOOKUP(G1278,[1]Sheet!$K$2:$L$159,2,FALSE))," ",(VLOOKUP(G1278,[1]Sheet!$K$2:$L$159,2,FALSE)))</f>
        <v>PLSVN-HIF</v>
      </c>
      <c r="AN1278" s="122" t="str">
        <f>IF(ISNA(VLOOKUP(I1278&amp;C1278,[1]Sheet!$D$2:$E$228,2,FALSE))," ",VLOOKUP(I1278&amp;C1278,[1]Sheet!$D$2:$E$228,2,FALSE))</f>
        <v>Gary, Aota (PEW), Adachi (PAC)</v>
      </c>
      <c r="AO1278" s="122" t="str">
        <f>+I1278&amp;C1278</f>
        <v>PANVIETNAM</v>
      </c>
      <c r="AP1278" s="122" t="str">
        <f>C1278&amp;D1278&amp;E1278&amp;G1278&amp;I1278&amp;O1278</f>
        <v>VIETNAM3130018051811PANMAR</v>
      </c>
      <c r="AQ1278" s="122" t="str">
        <f>B1278&amp;D1278&amp;N1278</f>
        <v xml:space="preserve">SOUTH EAST ASIA31300PP </v>
      </c>
      <c r="AR1278" s="123" t="str">
        <f>+D1278&amp;J1278</f>
        <v>31300SE</v>
      </c>
      <c r="AS1278" s="124" t="str">
        <f t="shared" si="178"/>
        <v/>
      </c>
      <c r="AT1278" s="125" t="str">
        <f t="shared" si="179"/>
        <v>GP-350JA-NV5</v>
      </c>
      <c r="AU1278" s="125" t="str">
        <f>IF(NOT(AT1278=""),VLOOKUP(AT1278,[1]PSI_Category!A:B,2,0),"")</f>
        <v xml:space="preserve">PP </v>
      </c>
      <c r="AV1278" s="125" t="s">
        <v>2611</v>
      </c>
      <c r="AW1278" s="125" t="s">
        <v>2611</v>
      </c>
      <c r="AX1278" s="125" t="s">
        <v>2611</v>
      </c>
    </row>
    <row r="1279" spans="1:50" s="133" customFormat="1" ht="11.4" customHeight="1" x14ac:dyDescent="0.3">
      <c r="A1279" s="103"/>
      <c r="B1279" s="104" t="s">
        <v>1866</v>
      </c>
      <c r="C1279" s="105" t="s">
        <v>2018</v>
      </c>
      <c r="D1279" s="106">
        <v>31300</v>
      </c>
      <c r="E1279" s="107">
        <v>1805</v>
      </c>
      <c r="F1279" s="105" t="s">
        <v>2019</v>
      </c>
      <c r="G1279" s="107">
        <v>1811</v>
      </c>
      <c r="H1279" s="105" t="s">
        <v>2020</v>
      </c>
      <c r="I1279" s="105" t="s">
        <v>298</v>
      </c>
      <c r="J1279" s="107" t="s">
        <v>293</v>
      </c>
      <c r="K1279" s="105">
        <v>92011824</v>
      </c>
      <c r="L1279" s="105" t="s">
        <v>2993</v>
      </c>
      <c r="M1279" s="105" t="s">
        <v>2978</v>
      </c>
      <c r="N1279" s="105" t="s">
        <v>2610</v>
      </c>
      <c r="O1279" s="108" t="s">
        <v>160</v>
      </c>
      <c r="P1279" s="109" t="s">
        <v>1872</v>
      </c>
      <c r="Q1279" s="110"/>
      <c r="R1279" s="110"/>
      <c r="S1279" s="110"/>
      <c r="T1279" s="110"/>
      <c r="U1279" s="111"/>
      <c r="V1279" s="111"/>
      <c r="W1279" s="112"/>
      <c r="X1279" s="113"/>
      <c r="Y1279" s="114" t="s">
        <v>285</v>
      </c>
      <c r="Z1279" s="115">
        <v>51.43</v>
      </c>
      <c r="AA1279" s="116">
        <v>5</v>
      </c>
      <c r="AB1279" s="117">
        <f t="shared" si="171"/>
        <v>257.14999999999998</v>
      </c>
      <c r="AC1279" s="117">
        <f t="shared" si="172"/>
        <v>2.0112987250000001</v>
      </c>
      <c r="AD1279" s="118"/>
      <c r="AE1279" s="117">
        <f t="shared" si="173"/>
        <v>0</v>
      </c>
      <c r="AF1279" s="117">
        <f t="shared" si="174"/>
        <v>0</v>
      </c>
      <c r="AG1279" s="119">
        <f t="shared" si="175"/>
        <v>5</v>
      </c>
      <c r="AH1279" s="120">
        <f t="shared" si="176"/>
        <v>257.14999999999998</v>
      </c>
      <c r="AI1279" s="121">
        <f t="shared" si="177"/>
        <v>2.0112987250000001</v>
      </c>
      <c r="AJ1279" s="122" t="str">
        <f>+C1279</f>
        <v>VIETNAM</v>
      </c>
      <c r="AK1279" s="122" t="str">
        <f>IF(ISNA(VLOOKUP(postponeList!D1279,[1]Sheet!$A$2:$B$12,2,FALSE))," ",(VLOOKUP(postponeList!D1279,[1]Sheet!$A$2:$B$12,2,FALSE)))</f>
        <v>PMI</v>
      </c>
      <c r="AL1279" s="122" t="str">
        <f>IF(ISNA(VLOOKUP(E1279,[1]Sheet!$G$2:$H$40,2,FALSE))," ",VLOOKUP(E1279,[1]Sheet!$G$2:$H$40,2,FALSE))</f>
        <v>PEWVN</v>
      </c>
      <c r="AM1279" s="122" t="str">
        <f>IF(ISNA(VLOOKUP(G1279,[1]Sheet!$K$2:$L$159,2,FALSE))," ",(VLOOKUP(G1279,[1]Sheet!$K$2:$L$159,2,FALSE)))</f>
        <v>PLSVN-HIF</v>
      </c>
      <c r="AN1279" s="122" t="str">
        <f>IF(ISNA(VLOOKUP(I1279&amp;C1279,[1]Sheet!$D$2:$E$228,2,FALSE))," ",VLOOKUP(I1279&amp;C1279,[1]Sheet!$D$2:$E$228,2,FALSE))</f>
        <v>Gary, Aota (PEW), Adachi (PAC)</v>
      </c>
      <c r="AO1279" s="122" t="str">
        <f>+I1279&amp;C1279</f>
        <v>PANVIETNAM</v>
      </c>
      <c r="AP1279" s="122" t="str">
        <f>C1279&amp;D1279&amp;E1279&amp;G1279&amp;I1279&amp;O1279</f>
        <v>VIETNAM3130018051811PANMAR</v>
      </c>
      <c r="AQ1279" s="122" t="str">
        <f>B1279&amp;D1279&amp;N1279</f>
        <v xml:space="preserve">SOUTH EAST ASIA31300PP </v>
      </c>
      <c r="AR1279" s="123" t="str">
        <f>+D1279&amp;J1279</f>
        <v>31300SE</v>
      </c>
      <c r="AS1279" s="124" t="str">
        <f t="shared" si="178"/>
        <v/>
      </c>
      <c r="AT1279" s="125" t="str">
        <f t="shared" si="179"/>
        <v>GA-125FAK-SV5</v>
      </c>
      <c r="AU1279" s="125" t="str">
        <f>IF(NOT(AT1279=""),VLOOKUP(AT1279,[1]PSI_Category!A:B,2,0),"")</f>
        <v xml:space="preserve">PP </v>
      </c>
      <c r="AV1279" s="167" t="s">
        <v>2611</v>
      </c>
      <c r="AW1279" s="167" t="s">
        <v>2611</v>
      </c>
      <c r="AX1279" s="167" t="s">
        <v>2611</v>
      </c>
    </row>
    <row r="1280" spans="1:50" s="133" customFormat="1" ht="11.4" customHeight="1" x14ac:dyDescent="0.3">
      <c r="A1280" s="103"/>
      <c r="B1280" s="104" t="s">
        <v>1866</v>
      </c>
      <c r="C1280" s="105" t="s">
        <v>2018</v>
      </c>
      <c r="D1280" s="106">
        <v>31300</v>
      </c>
      <c r="E1280" s="107">
        <v>1805</v>
      </c>
      <c r="F1280" s="105" t="s">
        <v>2019</v>
      </c>
      <c r="G1280" s="107">
        <v>1811</v>
      </c>
      <c r="H1280" s="105" t="s">
        <v>2020</v>
      </c>
      <c r="I1280" s="105" t="s">
        <v>298</v>
      </c>
      <c r="J1280" s="107" t="s">
        <v>293</v>
      </c>
      <c r="K1280" s="105">
        <v>92011824</v>
      </c>
      <c r="L1280" s="105" t="s">
        <v>2993</v>
      </c>
      <c r="M1280" s="105" t="s">
        <v>2992</v>
      </c>
      <c r="N1280" s="105" t="s">
        <v>2610</v>
      </c>
      <c r="O1280" s="108" t="s">
        <v>160</v>
      </c>
      <c r="P1280" s="109" t="s">
        <v>1872</v>
      </c>
      <c r="Q1280" s="110"/>
      <c r="R1280" s="110"/>
      <c r="S1280" s="110"/>
      <c r="T1280" s="110"/>
      <c r="U1280" s="111"/>
      <c r="V1280" s="111"/>
      <c r="W1280" s="112"/>
      <c r="X1280" s="113"/>
      <c r="Y1280" s="114" t="s">
        <v>285</v>
      </c>
      <c r="Z1280" s="115">
        <v>35.909999999999997</v>
      </c>
      <c r="AA1280" s="116">
        <v>360</v>
      </c>
      <c r="AB1280" s="117">
        <f t="shared" si="171"/>
        <v>12927.599999999999</v>
      </c>
      <c r="AC1280" s="117">
        <f t="shared" si="172"/>
        <v>101.11322339999998</v>
      </c>
      <c r="AD1280" s="118"/>
      <c r="AE1280" s="117">
        <f t="shared" si="173"/>
        <v>0</v>
      </c>
      <c r="AF1280" s="117">
        <f t="shared" si="174"/>
        <v>0</v>
      </c>
      <c r="AG1280" s="119">
        <f t="shared" si="175"/>
        <v>360</v>
      </c>
      <c r="AH1280" s="120">
        <f t="shared" si="176"/>
        <v>12927.599999999999</v>
      </c>
      <c r="AI1280" s="121">
        <f t="shared" si="177"/>
        <v>101.11322339999998</v>
      </c>
      <c r="AJ1280" s="122" t="str">
        <f>+C1280</f>
        <v>VIETNAM</v>
      </c>
      <c r="AK1280" s="122" t="str">
        <f>IF(ISNA(VLOOKUP(postponeList!D1280,[1]Sheet!$A$2:$B$12,2,FALSE))," ",(VLOOKUP(postponeList!D1280,[1]Sheet!$A$2:$B$12,2,FALSE)))</f>
        <v>PMI</v>
      </c>
      <c r="AL1280" s="122" t="str">
        <f>IF(ISNA(VLOOKUP(E1280,[1]Sheet!$G$2:$H$40,2,FALSE))," ",VLOOKUP(E1280,[1]Sheet!$G$2:$H$40,2,FALSE))</f>
        <v>PEWVN</v>
      </c>
      <c r="AM1280" s="122" t="str">
        <f>IF(ISNA(VLOOKUP(G1280,[1]Sheet!$K$2:$L$159,2,FALSE))," ",(VLOOKUP(G1280,[1]Sheet!$K$2:$L$159,2,FALSE)))</f>
        <v>PLSVN-HIF</v>
      </c>
      <c r="AN1280" s="122" t="str">
        <f>IF(ISNA(VLOOKUP(I1280&amp;C1280,[1]Sheet!$D$2:$E$228,2,FALSE))," ",VLOOKUP(I1280&amp;C1280,[1]Sheet!$D$2:$E$228,2,FALSE))</f>
        <v>Gary, Aota (PEW), Adachi (PAC)</v>
      </c>
      <c r="AO1280" s="122" t="str">
        <f>+I1280&amp;C1280</f>
        <v>PANVIETNAM</v>
      </c>
      <c r="AP1280" s="122" t="str">
        <f>C1280&amp;D1280&amp;E1280&amp;G1280&amp;I1280&amp;O1280</f>
        <v>VIETNAM3130018051811PANMAR</v>
      </c>
      <c r="AQ1280" s="122" t="str">
        <f>B1280&amp;D1280&amp;N1280</f>
        <v xml:space="preserve">SOUTH EAST ASIA31300PP </v>
      </c>
      <c r="AR1280" s="123" t="str">
        <f>+D1280&amp;J1280</f>
        <v>31300SE</v>
      </c>
      <c r="AS1280" s="124" t="str">
        <f t="shared" si="178"/>
        <v/>
      </c>
      <c r="AT1280" s="125" t="str">
        <f t="shared" si="179"/>
        <v>GP-200JXK-NV5</v>
      </c>
      <c r="AU1280" s="125" t="str">
        <f>IF(NOT(AT1280=""),VLOOKUP(AT1280,[1]PSI_Category!A:B,2,0),"")</f>
        <v xml:space="preserve">PP </v>
      </c>
      <c r="AV1280" s="167" t="s">
        <v>2611</v>
      </c>
      <c r="AW1280" s="167" t="s">
        <v>2611</v>
      </c>
      <c r="AX1280" s="167" t="s">
        <v>2611</v>
      </c>
    </row>
    <row r="1281" spans="2:50" s="103" customFormat="1" ht="11.4" customHeight="1" x14ac:dyDescent="0.3">
      <c r="B1281" s="104" t="s">
        <v>1866</v>
      </c>
      <c r="C1281" s="105" t="s">
        <v>2018</v>
      </c>
      <c r="D1281" s="106">
        <v>31300</v>
      </c>
      <c r="E1281" s="107">
        <v>1805</v>
      </c>
      <c r="F1281" s="105" t="s">
        <v>2019</v>
      </c>
      <c r="G1281" s="107">
        <v>1811</v>
      </c>
      <c r="H1281" s="105" t="s">
        <v>2020</v>
      </c>
      <c r="I1281" s="105" t="s">
        <v>298</v>
      </c>
      <c r="J1281" s="107" t="s">
        <v>293</v>
      </c>
      <c r="K1281" s="105">
        <v>92011824</v>
      </c>
      <c r="L1281" s="105" t="s">
        <v>2993</v>
      </c>
      <c r="M1281" s="105" t="s">
        <v>2987</v>
      </c>
      <c r="N1281" s="105" t="s">
        <v>2610</v>
      </c>
      <c r="O1281" s="108" t="s">
        <v>160</v>
      </c>
      <c r="P1281" s="109" t="s">
        <v>1872</v>
      </c>
      <c r="Q1281" s="110"/>
      <c r="R1281" s="110"/>
      <c r="S1281" s="110"/>
      <c r="T1281" s="110"/>
      <c r="U1281" s="111"/>
      <c r="V1281" s="111"/>
      <c r="W1281" s="112"/>
      <c r="X1281" s="113"/>
      <c r="Y1281" s="114" t="s">
        <v>285</v>
      </c>
      <c r="Z1281" s="115">
        <v>88.81</v>
      </c>
      <c r="AA1281" s="116">
        <v>30</v>
      </c>
      <c r="AB1281" s="117">
        <f t="shared" si="171"/>
        <v>2664.3</v>
      </c>
      <c r="AC1281" s="117">
        <f t="shared" si="172"/>
        <v>20.838822450000002</v>
      </c>
      <c r="AD1281" s="118"/>
      <c r="AE1281" s="117">
        <f t="shared" si="173"/>
        <v>0</v>
      </c>
      <c r="AF1281" s="117">
        <f t="shared" si="174"/>
        <v>0</v>
      </c>
      <c r="AG1281" s="119">
        <f t="shared" si="175"/>
        <v>30</v>
      </c>
      <c r="AH1281" s="120">
        <f t="shared" si="176"/>
        <v>2664.3</v>
      </c>
      <c r="AI1281" s="121">
        <f t="shared" si="177"/>
        <v>20.838822450000002</v>
      </c>
      <c r="AJ1281" s="122" t="str">
        <f>+C1281</f>
        <v>VIETNAM</v>
      </c>
      <c r="AK1281" s="122" t="str">
        <f>IF(ISNA(VLOOKUP(postponeList!D1281,[1]Sheet!$A$2:$B$12,2,FALSE))," ",(VLOOKUP(postponeList!D1281,[1]Sheet!$A$2:$B$12,2,FALSE)))</f>
        <v>PMI</v>
      </c>
      <c r="AL1281" s="122" t="str">
        <f>IF(ISNA(VLOOKUP(E1281,[1]Sheet!$G$2:$H$40,2,FALSE))," ",VLOOKUP(E1281,[1]Sheet!$G$2:$H$40,2,FALSE))</f>
        <v>PEWVN</v>
      </c>
      <c r="AM1281" s="122" t="str">
        <f>IF(ISNA(VLOOKUP(G1281,[1]Sheet!$K$2:$L$159,2,FALSE))," ",(VLOOKUP(G1281,[1]Sheet!$K$2:$L$159,2,FALSE)))</f>
        <v>PLSVN-HIF</v>
      </c>
      <c r="AN1281" s="122" t="str">
        <f>IF(ISNA(VLOOKUP(I1281&amp;C1281,[1]Sheet!$D$2:$E$228,2,FALSE))," ",VLOOKUP(I1281&amp;C1281,[1]Sheet!$D$2:$E$228,2,FALSE))</f>
        <v>Gary, Aota (PEW), Adachi (PAC)</v>
      </c>
      <c r="AO1281" s="122" t="str">
        <f>+I1281&amp;C1281</f>
        <v>PANVIETNAM</v>
      </c>
      <c r="AP1281" s="122" t="str">
        <f>C1281&amp;D1281&amp;E1281&amp;G1281&amp;I1281&amp;O1281</f>
        <v>VIETNAM3130018051811PANMAR</v>
      </c>
      <c r="AQ1281" s="122" t="str">
        <f>B1281&amp;D1281&amp;N1281</f>
        <v xml:space="preserve">SOUTH EAST ASIA31300PP </v>
      </c>
      <c r="AR1281" s="123" t="str">
        <f>+D1281&amp;J1281</f>
        <v>31300SE</v>
      </c>
      <c r="AS1281" s="124" t="str">
        <f t="shared" si="178"/>
        <v/>
      </c>
      <c r="AT1281" s="125" t="str">
        <f t="shared" si="179"/>
        <v>GP-350JA-NV5</v>
      </c>
      <c r="AU1281" s="125" t="str">
        <f>IF(NOT(AT1281=""),VLOOKUP(AT1281,[1]PSI_Category!A:B,2,0),"")</f>
        <v xml:space="preserve">PP </v>
      </c>
      <c r="AV1281" s="125" t="s">
        <v>2611</v>
      </c>
      <c r="AW1281" s="125" t="s">
        <v>2611</v>
      </c>
      <c r="AX1281" s="125" t="s">
        <v>2611</v>
      </c>
    </row>
    <row r="1282" spans="2:50" s="103" customFormat="1" ht="11.4" customHeight="1" x14ac:dyDescent="0.3">
      <c r="B1282" s="104" t="s">
        <v>1866</v>
      </c>
      <c r="C1282" s="105" t="s">
        <v>2018</v>
      </c>
      <c r="D1282" s="106">
        <v>32100</v>
      </c>
      <c r="E1282" s="107">
        <v>1805</v>
      </c>
      <c r="F1282" s="105" t="s">
        <v>2019</v>
      </c>
      <c r="G1282" s="107">
        <v>1810</v>
      </c>
      <c r="H1282" s="105" t="s">
        <v>2020</v>
      </c>
      <c r="I1282" s="105" t="s">
        <v>298</v>
      </c>
      <c r="J1282" s="107" t="s">
        <v>304</v>
      </c>
      <c r="K1282" s="105">
        <v>92011843</v>
      </c>
      <c r="L1282" s="105" t="s">
        <v>2994</v>
      </c>
      <c r="M1282" s="105" t="s">
        <v>2060</v>
      </c>
      <c r="N1282" s="105" t="s">
        <v>1809</v>
      </c>
      <c r="O1282" s="108" t="s">
        <v>160</v>
      </c>
      <c r="P1282" s="109" t="s">
        <v>1872</v>
      </c>
      <c r="Q1282" s="110">
        <v>45372</v>
      </c>
      <c r="R1282" s="110"/>
      <c r="S1282" s="110">
        <v>45374</v>
      </c>
      <c r="T1282" s="110"/>
      <c r="U1282" s="111" t="s">
        <v>2023</v>
      </c>
      <c r="V1282" s="111" t="s">
        <v>2103</v>
      </c>
      <c r="W1282" s="112"/>
      <c r="X1282" s="113"/>
      <c r="Y1282" s="114" t="s">
        <v>285</v>
      </c>
      <c r="Z1282" s="115">
        <v>45.61</v>
      </c>
      <c r="AA1282" s="116">
        <v>10</v>
      </c>
      <c r="AB1282" s="117">
        <f t="shared" si="171"/>
        <v>456.1</v>
      </c>
      <c r="AC1282" s="117">
        <f t="shared" si="172"/>
        <v>3.5673861500000004</v>
      </c>
      <c r="AD1282" s="118">
        <v>10</v>
      </c>
      <c r="AE1282" s="117">
        <f t="shared" si="173"/>
        <v>456.1</v>
      </c>
      <c r="AF1282" s="117">
        <f t="shared" si="174"/>
        <v>3.5673861500000004</v>
      </c>
      <c r="AG1282" s="119">
        <f t="shared" si="175"/>
        <v>0</v>
      </c>
      <c r="AH1282" s="120">
        <f t="shared" si="176"/>
        <v>0</v>
      </c>
      <c r="AI1282" s="121">
        <f t="shared" si="177"/>
        <v>0</v>
      </c>
      <c r="AJ1282" s="122" t="str">
        <f>+C1282</f>
        <v>VIETNAM</v>
      </c>
      <c r="AK1282" s="122" t="str">
        <f>IF(ISNA(VLOOKUP(postponeList!D1282,[1]Sheet!$A$2:$B$12,2,FALSE))," ",(VLOOKUP(postponeList!D1282,[1]Sheet!$A$2:$B$12,2,FALSE)))</f>
        <v>PESGD</v>
      </c>
      <c r="AL1282" s="122" t="str">
        <f>IF(ISNA(VLOOKUP(E1282,[1]Sheet!$G$2:$H$40,2,FALSE))," ",VLOOKUP(E1282,[1]Sheet!$G$2:$H$40,2,FALSE))</f>
        <v>PEWVN</v>
      </c>
      <c r="AM1282" s="122" t="str">
        <f>IF(ISNA(VLOOKUP(G1282,[1]Sheet!$K$2:$L$159,2,FALSE))," ",(VLOOKUP(G1282,[1]Sheet!$K$2:$L$159,2,FALSE)))</f>
        <v>PLSVN-HCM</v>
      </c>
      <c r="AN1282" s="122" t="str">
        <f>IF(ISNA(VLOOKUP(I1282&amp;C1282,[1]Sheet!$D$2:$E$228,2,FALSE))," ",VLOOKUP(I1282&amp;C1282,[1]Sheet!$D$2:$E$228,2,FALSE))</f>
        <v>Gary, Aota (PEW), Adachi (PAC)</v>
      </c>
      <c r="AO1282" s="122" t="str">
        <f>+I1282&amp;C1282</f>
        <v>PANVIETNAM</v>
      </c>
      <c r="AP1282" s="122" t="str">
        <f>C1282&amp;D1282&amp;E1282&amp;G1282&amp;I1282&amp;O1282</f>
        <v>VIETNAM3210018051810PANMAR</v>
      </c>
      <c r="AQ1282" s="122" t="str">
        <f>B1282&amp;D1282&amp;N1282</f>
        <v xml:space="preserve">SOUTH EAST ASIA32100VF </v>
      </c>
      <c r="AR1282" s="123" t="str">
        <f>+D1282&amp;J1282</f>
        <v>32100PC</v>
      </c>
      <c r="AS1282" s="124" t="str">
        <f t="shared" si="178"/>
        <v>Ves</v>
      </c>
      <c r="AT1282" s="125" t="str">
        <f t="shared" si="179"/>
        <v>FV-35GS4(FRAME)04</v>
      </c>
      <c r="AU1282" s="125" t="str">
        <f>IF(NOT(AT1282=""),VLOOKUP(AT1282,[1]PSI_Category!A:B,2,0),"")</f>
        <v>H/V</v>
      </c>
      <c r="AV1282" s="125" t="s">
        <v>552</v>
      </c>
      <c r="AW1282" s="125" t="s">
        <v>552</v>
      </c>
      <c r="AX1282" s="125" t="s">
        <v>552</v>
      </c>
    </row>
    <row r="1283" spans="2:50" s="103" customFormat="1" ht="11.4" customHeight="1" x14ac:dyDescent="0.3">
      <c r="B1283" s="104" t="s">
        <v>1866</v>
      </c>
      <c r="C1283" s="105" t="s">
        <v>2018</v>
      </c>
      <c r="D1283" s="106">
        <v>32100</v>
      </c>
      <c r="E1283" s="107">
        <v>1805</v>
      </c>
      <c r="F1283" s="105" t="s">
        <v>2019</v>
      </c>
      <c r="G1283" s="107">
        <v>1810</v>
      </c>
      <c r="H1283" s="105" t="s">
        <v>2020</v>
      </c>
      <c r="I1283" s="105" t="s">
        <v>298</v>
      </c>
      <c r="J1283" s="107" t="s">
        <v>304</v>
      </c>
      <c r="K1283" s="105">
        <v>92011843</v>
      </c>
      <c r="L1283" s="105" t="s">
        <v>2994</v>
      </c>
      <c r="M1283" s="105" t="s">
        <v>2995</v>
      </c>
      <c r="N1283" s="105" t="s">
        <v>1809</v>
      </c>
      <c r="O1283" s="108" t="s">
        <v>160</v>
      </c>
      <c r="P1283" s="109" t="s">
        <v>1872</v>
      </c>
      <c r="Q1283" s="110">
        <v>45372</v>
      </c>
      <c r="R1283" s="110"/>
      <c r="S1283" s="110">
        <v>45374</v>
      </c>
      <c r="T1283" s="110"/>
      <c r="U1283" s="111" t="s">
        <v>2023</v>
      </c>
      <c r="V1283" s="111" t="s">
        <v>2103</v>
      </c>
      <c r="W1283" s="112"/>
      <c r="X1283" s="113"/>
      <c r="Y1283" s="114" t="s">
        <v>285</v>
      </c>
      <c r="Z1283" s="115">
        <v>59.54</v>
      </c>
      <c r="AA1283" s="116">
        <v>8</v>
      </c>
      <c r="AB1283" s="117">
        <f t="shared" si="171"/>
        <v>476.32</v>
      </c>
      <c r="AC1283" s="117">
        <f t="shared" si="172"/>
        <v>3.7255368799999999</v>
      </c>
      <c r="AD1283" s="118">
        <v>8</v>
      </c>
      <c r="AE1283" s="117">
        <f t="shared" si="173"/>
        <v>476.32</v>
      </c>
      <c r="AF1283" s="117">
        <f t="shared" si="174"/>
        <v>3.7255368799999999</v>
      </c>
      <c r="AG1283" s="119">
        <f t="shared" si="175"/>
        <v>0</v>
      </c>
      <c r="AH1283" s="120">
        <f t="shared" si="176"/>
        <v>0</v>
      </c>
      <c r="AI1283" s="121">
        <f t="shared" si="177"/>
        <v>0</v>
      </c>
      <c r="AJ1283" s="122" t="str">
        <f>+C1283</f>
        <v>VIETNAM</v>
      </c>
      <c r="AK1283" s="122" t="str">
        <f>IF(ISNA(VLOOKUP(postponeList!D1283,[1]Sheet!$A$2:$B$12,2,FALSE))," ",(VLOOKUP(postponeList!D1283,[1]Sheet!$A$2:$B$12,2,FALSE)))</f>
        <v>PESGD</v>
      </c>
      <c r="AL1283" s="122" t="str">
        <f>IF(ISNA(VLOOKUP(E1283,[1]Sheet!$G$2:$H$40,2,FALSE))," ",VLOOKUP(E1283,[1]Sheet!$G$2:$H$40,2,FALSE))</f>
        <v>PEWVN</v>
      </c>
      <c r="AM1283" s="122" t="str">
        <f>IF(ISNA(VLOOKUP(G1283,[1]Sheet!$K$2:$L$159,2,FALSE))," ",(VLOOKUP(G1283,[1]Sheet!$K$2:$L$159,2,FALSE)))</f>
        <v>PLSVN-HCM</v>
      </c>
      <c r="AN1283" s="122" t="str">
        <f>IF(ISNA(VLOOKUP(I1283&amp;C1283,[1]Sheet!$D$2:$E$228,2,FALSE))," ",VLOOKUP(I1283&amp;C1283,[1]Sheet!$D$2:$E$228,2,FALSE))</f>
        <v>Gary, Aota (PEW), Adachi (PAC)</v>
      </c>
      <c r="AO1283" s="122" t="str">
        <f>+I1283&amp;C1283</f>
        <v>PANVIETNAM</v>
      </c>
      <c r="AP1283" s="122" t="str">
        <f>C1283&amp;D1283&amp;E1283&amp;G1283&amp;I1283&amp;O1283</f>
        <v>VIETNAM3210018051810PANMAR</v>
      </c>
      <c r="AQ1283" s="122" t="str">
        <f>B1283&amp;D1283&amp;N1283</f>
        <v xml:space="preserve">SOUTH EAST ASIA32100VF </v>
      </c>
      <c r="AR1283" s="123" t="str">
        <f>+D1283&amp;J1283</f>
        <v>32100PC</v>
      </c>
      <c r="AS1283" s="124" t="str">
        <f t="shared" si="178"/>
        <v>Ves</v>
      </c>
      <c r="AT1283" s="125" t="str">
        <f t="shared" si="179"/>
        <v>FV-40GS4(FRAME)04</v>
      </c>
      <c r="AU1283" s="125" t="str">
        <f>IF(NOT(AT1283=""),VLOOKUP(AT1283,[1]PSI_Category!A:B,2,0),"")</f>
        <v>H/V</v>
      </c>
      <c r="AV1283" s="125" t="s">
        <v>552</v>
      </c>
      <c r="AW1283" s="125" t="s">
        <v>552</v>
      </c>
      <c r="AX1283" s="125" t="s">
        <v>552</v>
      </c>
    </row>
    <row r="1284" spans="2:50" s="103" customFormat="1" ht="11.4" customHeight="1" x14ac:dyDescent="0.3">
      <c r="B1284" s="104" t="s">
        <v>1866</v>
      </c>
      <c r="C1284" s="105" t="s">
        <v>2018</v>
      </c>
      <c r="D1284" s="106">
        <v>32100</v>
      </c>
      <c r="E1284" s="107">
        <v>1805</v>
      </c>
      <c r="F1284" s="105" t="s">
        <v>2019</v>
      </c>
      <c r="G1284" s="107">
        <v>1810</v>
      </c>
      <c r="H1284" s="105" t="s">
        <v>2020</v>
      </c>
      <c r="I1284" s="105" t="s">
        <v>298</v>
      </c>
      <c r="J1284" s="107" t="s">
        <v>304</v>
      </c>
      <c r="K1284" s="105">
        <v>92011843</v>
      </c>
      <c r="L1284" s="105" t="s">
        <v>2994</v>
      </c>
      <c r="M1284" s="105" t="s">
        <v>2996</v>
      </c>
      <c r="N1284" s="105" t="s">
        <v>2062</v>
      </c>
      <c r="O1284" s="108" t="s">
        <v>160</v>
      </c>
      <c r="P1284" s="109" t="s">
        <v>1872</v>
      </c>
      <c r="Q1284" s="110">
        <v>45372</v>
      </c>
      <c r="R1284" s="110"/>
      <c r="S1284" s="110">
        <v>45374</v>
      </c>
      <c r="T1284" s="110"/>
      <c r="U1284" s="111" t="s">
        <v>2023</v>
      </c>
      <c r="V1284" s="111" t="s">
        <v>2103</v>
      </c>
      <c r="W1284" s="112"/>
      <c r="X1284" s="113"/>
      <c r="Y1284" s="114" t="s">
        <v>285</v>
      </c>
      <c r="Z1284" s="115">
        <v>25.88</v>
      </c>
      <c r="AA1284" s="116">
        <v>5</v>
      </c>
      <c r="AB1284" s="117">
        <f t="shared" si="171"/>
        <v>129.4</v>
      </c>
      <c r="AC1284" s="117">
        <f t="shared" si="172"/>
        <v>1.0121021000000001</v>
      </c>
      <c r="AD1284" s="118">
        <v>5</v>
      </c>
      <c r="AE1284" s="117">
        <f t="shared" si="173"/>
        <v>129.4</v>
      </c>
      <c r="AF1284" s="117">
        <f t="shared" si="174"/>
        <v>1.0121021000000001</v>
      </c>
      <c r="AG1284" s="119">
        <f t="shared" si="175"/>
        <v>0</v>
      </c>
      <c r="AH1284" s="120">
        <f t="shared" si="176"/>
        <v>0</v>
      </c>
      <c r="AI1284" s="121">
        <f t="shared" si="177"/>
        <v>0</v>
      </c>
      <c r="AJ1284" s="122" t="str">
        <f>+C1284</f>
        <v>VIETNAM</v>
      </c>
      <c r="AK1284" s="122" t="str">
        <f>IF(ISNA(VLOOKUP(postponeList!D1284,[1]Sheet!$A$2:$B$12,2,FALSE))," ",(VLOOKUP(postponeList!D1284,[1]Sheet!$A$2:$B$12,2,FALSE)))</f>
        <v>PESGD</v>
      </c>
      <c r="AL1284" s="122" t="str">
        <f>IF(ISNA(VLOOKUP(E1284,[1]Sheet!$G$2:$H$40,2,FALSE))," ",VLOOKUP(E1284,[1]Sheet!$G$2:$H$40,2,FALSE))</f>
        <v>PEWVN</v>
      </c>
      <c r="AM1284" s="122" t="str">
        <f>IF(ISNA(VLOOKUP(G1284,[1]Sheet!$K$2:$L$159,2,FALSE))," ",(VLOOKUP(G1284,[1]Sheet!$K$2:$L$159,2,FALSE)))</f>
        <v>PLSVN-HCM</v>
      </c>
      <c r="AN1284" s="122" t="str">
        <f>IF(ISNA(VLOOKUP(I1284&amp;C1284,[1]Sheet!$D$2:$E$228,2,FALSE))," ",VLOOKUP(I1284&amp;C1284,[1]Sheet!$D$2:$E$228,2,FALSE))</f>
        <v>Gary, Aota (PEW), Adachi (PAC)</v>
      </c>
      <c r="AO1284" s="122" t="str">
        <f>+I1284&amp;C1284</f>
        <v>PANVIETNAM</v>
      </c>
      <c r="AP1284" s="122" t="str">
        <f>C1284&amp;D1284&amp;E1284&amp;G1284&amp;I1284&amp;O1284</f>
        <v>VIETNAM3210018051810PANMAR</v>
      </c>
      <c r="AQ1284" s="122" t="str">
        <f>B1284&amp;D1284&amp;N1284</f>
        <v xml:space="preserve">SOUTH EAST ASIA32100AP </v>
      </c>
      <c r="AR1284" s="123" t="str">
        <f>+D1284&amp;J1284</f>
        <v>32100PC</v>
      </c>
      <c r="AS1284" s="124" t="str">
        <f t="shared" si="178"/>
        <v>Ves</v>
      </c>
      <c r="AT1284" s="125" t="str">
        <f t="shared" si="179"/>
        <v>F-ZXKP70ZV</v>
      </c>
      <c r="AU1284" s="125" t="e">
        <f>IF(NOT(AT1284=""),VLOOKUP(AT1284,[1]PSI_Category!A:B,2,0),"")</f>
        <v>#N/A</v>
      </c>
      <c r="AV1284" s="125" t="s">
        <v>2063</v>
      </c>
      <c r="AW1284" s="125" t="s">
        <v>2063</v>
      </c>
      <c r="AX1284" s="125" t="s">
        <v>2063</v>
      </c>
    </row>
    <row r="1285" spans="2:50" s="103" customFormat="1" ht="11.4" customHeight="1" x14ac:dyDescent="0.3">
      <c r="B1285" s="104" t="s">
        <v>1866</v>
      </c>
      <c r="C1285" s="105" t="s">
        <v>2018</v>
      </c>
      <c r="D1285" s="106">
        <v>32100</v>
      </c>
      <c r="E1285" s="107">
        <v>1805</v>
      </c>
      <c r="F1285" s="105" t="s">
        <v>2019</v>
      </c>
      <c r="G1285" s="107">
        <v>1810</v>
      </c>
      <c r="H1285" s="105" t="s">
        <v>2020</v>
      </c>
      <c r="I1285" s="105" t="s">
        <v>298</v>
      </c>
      <c r="J1285" s="107" t="s">
        <v>304</v>
      </c>
      <c r="K1285" s="105">
        <v>92011843</v>
      </c>
      <c r="L1285" s="105" t="s">
        <v>2994</v>
      </c>
      <c r="M1285" s="105" t="s">
        <v>2997</v>
      </c>
      <c r="N1285" s="105" t="s">
        <v>2062</v>
      </c>
      <c r="O1285" s="108" t="s">
        <v>160</v>
      </c>
      <c r="P1285" s="109" t="s">
        <v>1872</v>
      </c>
      <c r="Q1285" s="110">
        <v>45372</v>
      </c>
      <c r="R1285" s="110"/>
      <c r="S1285" s="110">
        <v>45374</v>
      </c>
      <c r="T1285" s="110"/>
      <c r="U1285" s="111" t="s">
        <v>2023</v>
      </c>
      <c r="V1285" s="111" t="s">
        <v>2103</v>
      </c>
      <c r="W1285" s="112"/>
      <c r="X1285" s="113"/>
      <c r="Y1285" s="114" t="s">
        <v>285</v>
      </c>
      <c r="Z1285" s="115">
        <v>13.02</v>
      </c>
      <c r="AA1285" s="116">
        <v>5</v>
      </c>
      <c r="AB1285" s="117">
        <f t="shared" si="171"/>
        <v>65.099999999999994</v>
      </c>
      <c r="AC1285" s="117">
        <f t="shared" si="172"/>
        <v>0.50917964999999998</v>
      </c>
      <c r="AD1285" s="118">
        <v>5</v>
      </c>
      <c r="AE1285" s="117">
        <f t="shared" si="173"/>
        <v>65.099999999999994</v>
      </c>
      <c r="AF1285" s="117">
        <f t="shared" si="174"/>
        <v>0.50917964999999998</v>
      </c>
      <c r="AG1285" s="119">
        <f t="shared" si="175"/>
        <v>0</v>
      </c>
      <c r="AH1285" s="120">
        <f t="shared" si="176"/>
        <v>0</v>
      </c>
      <c r="AI1285" s="121">
        <f t="shared" si="177"/>
        <v>0</v>
      </c>
      <c r="AJ1285" s="122" t="str">
        <f>+C1285</f>
        <v>VIETNAM</v>
      </c>
      <c r="AK1285" s="122" t="str">
        <f>IF(ISNA(VLOOKUP(postponeList!D1285,[1]Sheet!$A$2:$B$12,2,FALSE))," ",(VLOOKUP(postponeList!D1285,[1]Sheet!$A$2:$B$12,2,FALSE)))</f>
        <v>PESGD</v>
      </c>
      <c r="AL1285" s="122" t="str">
        <f>IF(ISNA(VLOOKUP(E1285,[1]Sheet!$G$2:$H$40,2,FALSE))," ",VLOOKUP(E1285,[1]Sheet!$G$2:$H$40,2,FALSE))</f>
        <v>PEWVN</v>
      </c>
      <c r="AM1285" s="122" t="str">
        <f>IF(ISNA(VLOOKUP(G1285,[1]Sheet!$K$2:$L$159,2,FALSE))," ",(VLOOKUP(G1285,[1]Sheet!$K$2:$L$159,2,FALSE)))</f>
        <v>PLSVN-HCM</v>
      </c>
      <c r="AN1285" s="122" t="str">
        <f>IF(ISNA(VLOOKUP(I1285&amp;C1285,[1]Sheet!$D$2:$E$228,2,FALSE))," ",VLOOKUP(I1285&amp;C1285,[1]Sheet!$D$2:$E$228,2,FALSE))</f>
        <v>Gary, Aota (PEW), Adachi (PAC)</v>
      </c>
      <c r="AO1285" s="122" t="str">
        <f>+I1285&amp;C1285</f>
        <v>PANVIETNAM</v>
      </c>
      <c r="AP1285" s="122" t="str">
        <f>C1285&amp;D1285&amp;E1285&amp;G1285&amp;I1285&amp;O1285</f>
        <v>VIETNAM3210018051810PANMAR</v>
      </c>
      <c r="AQ1285" s="122" t="str">
        <f>B1285&amp;D1285&amp;N1285</f>
        <v xml:space="preserve">SOUTH EAST ASIA32100AP </v>
      </c>
      <c r="AR1285" s="123" t="str">
        <f>+D1285&amp;J1285</f>
        <v>32100PC</v>
      </c>
      <c r="AS1285" s="124" t="str">
        <f t="shared" si="178"/>
        <v>Ves</v>
      </c>
      <c r="AT1285" s="125" t="str">
        <f t="shared" si="179"/>
        <v>F-ZXLD45ZV</v>
      </c>
      <c r="AU1285" s="125" t="e">
        <f>IF(NOT(AT1285=""),VLOOKUP(AT1285,[1]PSI_Category!A:B,2,0),"")</f>
        <v>#N/A</v>
      </c>
      <c r="AV1285" s="125" t="s">
        <v>2063</v>
      </c>
      <c r="AW1285" s="125" t="s">
        <v>2063</v>
      </c>
      <c r="AX1285" s="125" t="s">
        <v>2063</v>
      </c>
    </row>
    <row r="1286" spans="2:50" s="103" customFormat="1" ht="11.4" customHeight="1" x14ac:dyDescent="0.3">
      <c r="B1286" s="104" t="s">
        <v>1866</v>
      </c>
      <c r="C1286" s="105" t="s">
        <v>2018</v>
      </c>
      <c r="D1286" s="106">
        <v>32100</v>
      </c>
      <c r="E1286" s="107">
        <v>1805</v>
      </c>
      <c r="F1286" s="105" t="s">
        <v>2019</v>
      </c>
      <c r="G1286" s="107">
        <v>1810</v>
      </c>
      <c r="H1286" s="105" t="s">
        <v>2020</v>
      </c>
      <c r="I1286" s="105" t="s">
        <v>298</v>
      </c>
      <c r="J1286" s="107" t="s">
        <v>293</v>
      </c>
      <c r="K1286" s="105">
        <v>92011843</v>
      </c>
      <c r="L1286" s="105" t="s">
        <v>2994</v>
      </c>
      <c r="M1286" s="105" t="s">
        <v>2069</v>
      </c>
      <c r="N1286" s="105" t="s">
        <v>2070</v>
      </c>
      <c r="O1286" s="108" t="s">
        <v>160</v>
      </c>
      <c r="P1286" s="109" t="s">
        <v>1872</v>
      </c>
      <c r="Q1286" s="110">
        <v>45372</v>
      </c>
      <c r="R1286" s="110"/>
      <c r="S1286" s="110">
        <v>45374</v>
      </c>
      <c r="T1286" s="110"/>
      <c r="U1286" s="111" t="s">
        <v>2023</v>
      </c>
      <c r="V1286" s="111" t="s">
        <v>2103</v>
      </c>
      <c r="W1286" s="112"/>
      <c r="X1286" s="113"/>
      <c r="Y1286" s="114" t="s">
        <v>285</v>
      </c>
      <c r="Z1286" s="115">
        <v>111.98</v>
      </c>
      <c r="AA1286" s="116">
        <v>30</v>
      </c>
      <c r="AB1286" s="117">
        <f t="shared" ref="AB1286:AB1349" si="180">IF($Y1286=$AB$3,$Z1286*AA1286,IF($Y1286=$AC$3,$Z1286*AA1286/$AF$3,IF($Y1286=$AH$3,$Z1286*AA1286/$AI$3,IF($Y1286=$AJ$3,$Z1286*AA1286/$AK$3))))</f>
        <v>3359.4</v>
      </c>
      <c r="AC1286" s="117">
        <f t="shared" ref="AC1286:AC1349" si="181">AB1286*$AF$3/1000</f>
        <v>26.275547100000004</v>
      </c>
      <c r="AD1286" s="118">
        <v>30</v>
      </c>
      <c r="AE1286" s="117">
        <f t="shared" ref="AE1286:AE1349" si="182">IF($Y1286=$AB$3,$Z1286*AD1286, IF($Y1286=$AC$3, $Z1286*AD1286/$AF$3, IF($Y1286=$AH$3, $Z1286*AD1286/$AI$3, IF($Y1286=$AJ$3, $Z1286*AD1286/$AK$3))))</f>
        <v>3359.4</v>
      </c>
      <c r="AF1286" s="117">
        <f t="shared" ref="AF1286:AF1349" si="183">AE1286*$AF$3/1000</f>
        <v>26.275547100000004</v>
      </c>
      <c r="AG1286" s="119">
        <f t="shared" ref="AG1286:AG1349" si="184">+AA1286-AD1286</f>
        <v>0</v>
      </c>
      <c r="AH1286" s="120">
        <f t="shared" ref="AH1286:AH1349" si="185">IF($Y1286=$AB$3,$Z1286*AG1286, IF($Y1286=$AC$3, $Z1286*AG1286/$AF$3, IF($Y1286=$AH$3, $Z1286*AG1286/$AI$3, IF($Y1286=$AJ$3, $Z1286*AG1286/$AK$3))))</f>
        <v>0</v>
      </c>
      <c r="AI1286" s="121">
        <f t="shared" ref="AI1286:AI1349" si="186">AH1286*$AF$3/1000</f>
        <v>0</v>
      </c>
      <c r="AJ1286" s="122" t="str">
        <f>+C1286</f>
        <v>VIETNAM</v>
      </c>
      <c r="AK1286" s="122" t="str">
        <f>IF(ISNA(VLOOKUP(postponeList!D1286,[1]Sheet!$A$2:$B$12,2,FALSE))," ",(VLOOKUP(postponeList!D1286,[1]Sheet!$A$2:$B$12,2,FALSE)))</f>
        <v>PESGD</v>
      </c>
      <c r="AL1286" s="122" t="str">
        <f>IF(ISNA(VLOOKUP(E1286,[1]Sheet!$G$2:$H$40,2,FALSE))," ",VLOOKUP(E1286,[1]Sheet!$G$2:$H$40,2,FALSE))</f>
        <v>PEWVN</v>
      </c>
      <c r="AM1286" s="122" t="str">
        <f>IF(ISNA(VLOOKUP(G1286,[1]Sheet!$K$2:$L$159,2,FALSE))," ",(VLOOKUP(G1286,[1]Sheet!$K$2:$L$159,2,FALSE)))</f>
        <v>PLSVN-HCM</v>
      </c>
      <c r="AN1286" s="122" t="str">
        <f>IF(ISNA(VLOOKUP(I1286&amp;C1286,[1]Sheet!$D$2:$E$228,2,FALSE))," ",VLOOKUP(I1286&amp;C1286,[1]Sheet!$D$2:$E$228,2,FALSE))</f>
        <v>Gary, Aota (PEW), Adachi (PAC)</v>
      </c>
      <c r="AO1286" s="122" t="str">
        <f>+I1286&amp;C1286</f>
        <v>PANVIETNAM</v>
      </c>
      <c r="AP1286" s="122" t="str">
        <f>C1286&amp;D1286&amp;E1286&amp;G1286&amp;I1286&amp;O1286</f>
        <v>VIETNAM3210018051810PANMAR</v>
      </c>
      <c r="AQ1286" s="122" t="str">
        <f>B1286&amp;D1286&amp;N1286</f>
        <v xml:space="preserve">SOUTH EAST ASIA32100HD </v>
      </c>
      <c r="AR1286" s="123" t="str">
        <f>+D1286&amp;J1286</f>
        <v>32100SE</v>
      </c>
      <c r="AS1286" s="124" t="str">
        <f t="shared" ref="AS1286:AS1349" si="187">LEFT(V1286,3)</f>
        <v>Ves</v>
      </c>
      <c r="AT1286" s="125" t="str">
        <f t="shared" ref="AT1286:AT1349" si="188">IFERROR(TRIM(M1286),"")</f>
        <v>FJ-T09A3ABBHV</v>
      </c>
      <c r="AU1286" s="125" t="str">
        <f>IF(NOT(AT1286=""),VLOOKUP(AT1286,[1]PSI_Category!A:B,2,0),"")</f>
        <v>H/D</v>
      </c>
      <c r="AV1286" s="125" t="s">
        <v>2071</v>
      </c>
      <c r="AW1286" s="125" t="s">
        <v>2071</v>
      </c>
      <c r="AX1286" s="125" t="s">
        <v>2071</v>
      </c>
    </row>
    <row r="1287" spans="2:50" s="103" customFormat="1" ht="11.4" customHeight="1" x14ac:dyDescent="0.3">
      <c r="B1287" s="104" t="s">
        <v>1866</v>
      </c>
      <c r="C1287" s="105" t="s">
        <v>2018</v>
      </c>
      <c r="D1287" s="106">
        <v>32100</v>
      </c>
      <c r="E1287" s="107">
        <v>1805</v>
      </c>
      <c r="F1287" s="105" t="s">
        <v>2019</v>
      </c>
      <c r="G1287" s="107">
        <v>1810</v>
      </c>
      <c r="H1287" s="105" t="s">
        <v>2020</v>
      </c>
      <c r="I1287" s="105" t="s">
        <v>298</v>
      </c>
      <c r="J1287" s="107" t="s">
        <v>293</v>
      </c>
      <c r="K1287" s="105">
        <v>92011843</v>
      </c>
      <c r="L1287" s="105" t="s">
        <v>2994</v>
      </c>
      <c r="M1287" s="105" t="s">
        <v>2072</v>
      </c>
      <c r="N1287" s="105" t="s">
        <v>2070</v>
      </c>
      <c r="O1287" s="108" t="s">
        <v>160</v>
      </c>
      <c r="P1287" s="109" t="s">
        <v>1872</v>
      </c>
      <c r="Q1287" s="110">
        <v>45372</v>
      </c>
      <c r="R1287" s="110"/>
      <c r="S1287" s="110">
        <v>45374</v>
      </c>
      <c r="T1287" s="110"/>
      <c r="U1287" s="111" t="s">
        <v>2023</v>
      </c>
      <c r="V1287" s="111" t="s">
        <v>2103</v>
      </c>
      <c r="W1287" s="112"/>
      <c r="X1287" s="113"/>
      <c r="Y1287" s="114" t="s">
        <v>285</v>
      </c>
      <c r="Z1287" s="115">
        <v>95.4</v>
      </c>
      <c r="AA1287" s="116">
        <v>120</v>
      </c>
      <c r="AB1287" s="117">
        <f t="shared" si="180"/>
        <v>11448</v>
      </c>
      <c r="AC1287" s="117">
        <f t="shared" si="181"/>
        <v>89.540532000000013</v>
      </c>
      <c r="AD1287" s="118">
        <v>120</v>
      </c>
      <c r="AE1287" s="117">
        <f t="shared" si="182"/>
        <v>11448</v>
      </c>
      <c r="AF1287" s="117">
        <f t="shared" si="183"/>
        <v>89.540532000000013</v>
      </c>
      <c r="AG1287" s="119">
        <f t="shared" si="184"/>
        <v>0</v>
      </c>
      <c r="AH1287" s="120">
        <f t="shared" si="185"/>
        <v>0</v>
      </c>
      <c r="AI1287" s="121">
        <f t="shared" si="186"/>
        <v>0</v>
      </c>
      <c r="AJ1287" s="122" t="str">
        <f>+C1287</f>
        <v>VIETNAM</v>
      </c>
      <c r="AK1287" s="122" t="str">
        <f>IF(ISNA(VLOOKUP(postponeList!D1287,[1]Sheet!$A$2:$B$12,2,FALSE))," ",(VLOOKUP(postponeList!D1287,[1]Sheet!$A$2:$B$12,2,FALSE)))</f>
        <v>PESGD</v>
      </c>
      <c r="AL1287" s="122" t="str">
        <f>IF(ISNA(VLOOKUP(E1287,[1]Sheet!$G$2:$H$40,2,FALSE))," ",VLOOKUP(E1287,[1]Sheet!$G$2:$H$40,2,FALSE))</f>
        <v>PEWVN</v>
      </c>
      <c r="AM1287" s="122" t="str">
        <f>IF(ISNA(VLOOKUP(G1287,[1]Sheet!$K$2:$L$159,2,FALSE))," ",(VLOOKUP(G1287,[1]Sheet!$K$2:$L$159,2,FALSE)))</f>
        <v>PLSVN-HCM</v>
      </c>
      <c r="AN1287" s="122" t="str">
        <f>IF(ISNA(VLOOKUP(I1287&amp;C1287,[1]Sheet!$D$2:$E$228,2,FALSE))," ",VLOOKUP(I1287&amp;C1287,[1]Sheet!$D$2:$E$228,2,FALSE))</f>
        <v>Gary, Aota (PEW), Adachi (PAC)</v>
      </c>
      <c r="AO1287" s="122" t="str">
        <f>+I1287&amp;C1287</f>
        <v>PANVIETNAM</v>
      </c>
      <c r="AP1287" s="122" t="str">
        <f>C1287&amp;D1287&amp;E1287&amp;G1287&amp;I1287&amp;O1287</f>
        <v>VIETNAM3210018051810PANMAR</v>
      </c>
      <c r="AQ1287" s="122" t="str">
        <f>B1287&amp;D1287&amp;N1287</f>
        <v xml:space="preserve">SOUTH EAST ASIA32100HD </v>
      </c>
      <c r="AR1287" s="123" t="str">
        <f>+D1287&amp;J1287</f>
        <v>32100SE</v>
      </c>
      <c r="AS1287" s="124" t="str">
        <f t="shared" si="187"/>
        <v>Ves</v>
      </c>
      <c r="AT1287" s="125" t="str">
        <f t="shared" si="188"/>
        <v>FJ-T09B3ABBHV</v>
      </c>
      <c r="AU1287" s="125" t="str">
        <f>IF(NOT(AT1287=""),VLOOKUP(AT1287,[1]PSI_Category!A:B,2,0),"")</f>
        <v>H/D</v>
      </c>
      <c r="AV1287" s="125" t="s">
        <v>2071</v>
      </c>
      <c r="AW1287" s="125" t="s">
        <v>2071</v>
      </c>
      <c r="AX1287" s="125" t="s">
        <v>2071</v>
      </c>
    </row>
    <row r="1288" spans="2:50" s="103" customFormat="1" ht="11.4" customHeight="1" x14ac:dyDescent="0.3">
      <c r="B1288" s="104" t="s">
        <v>1866</v>
      </c>
      <c r="C1288" s="105" t="s">
        <v>2018</v>
      </c>
      <c r="D1288" s="106">
        <v>32100</v>
      </c>
      <c r="E1288" s="107">
        <v>1805</v>
      </c>
      <c r="F1288" s="105" t="s">
        <v>2019</v>
      </c>
      <c r="G1288" s="107">
        <v>1810</v>
      </c>
      <c r="H1288" s="105" t="s">
        <v>2020</v>
      </c>
      <c r="I1288" s="105" t="s">
        <v>298</v>
      </c>
      <c r="J1288" s="107" t="s">
        <v>293</v>
      </c>
      <c r="K1288" s="105">
        <v>92011843</v>
      </c>
      <c r="L1288" s="105" t="s">
        <v>2994</v>
      </c>
      <c r="M1288" s="105" t="s">
        <v>2998</v>
      </c>
      <c r="N1288" s="105" t="s">
        <v>2062</v>
      </c>
      <c r="O1288" s="108" t="s">
        <v>160</v>
      </c>
      <c r="P1288" s="109" t="s">
        <v>1872</v>
      </c>
      <c r="Q1288" s="110">
        <v>45372</v>
      </c>
      <c r="R1288" s="110"/>
      <c r="S1288" s="110">
        <v>45374</v>
      </c>
      <c r="T1288" s="110"/>
      <c r="U1288" s="111" t="s">
        <v>2023</v>
      </c>
      <c r="V1288" s="111" t="s">
        <v>2103</v>
      </c>
      <c r="W1288" s="112"/>
      <c r="X1288" s="113"/>
      <c r="Y1288" s="114" t="s">
        <v>285</v>
      </c>
      <c r="Z1288" s="115">
        <v>210.74</v>
      </c>
      <c r="AA1288" s="116">
        <v>15</v>
      </c>
      <c r="AB1288" s="117">
        <f t="shared" si="180"/>
        <v>3161.1000000000004</v>
      </c>
      <c r="AC1288" s="117">
        <f t="shared" si="181"/>
        <v>24.724543650000005</v>
      </c>
      <c r="AD1288" s="118">
        <v>15</v>
      </c>
      <c r="AE1288" s="117">
        <f t="shared" si="182"/>
        <v>3161.1000000000004</v>
      </c>
      <c r="AF1288" s="117">
        <f t="shared" si="183"/>
        <v>24.724543650000005</v>
      </c>
      <c r="AG1288" s="119">
        <f t="shared" si="184"/>
        <v>0</v>
      </c>
      <c r="AH1288" s="120">
        <f t="shared" si="185"/>
        <v>0</v>
      </c>
      <c r="AI1288" s="121">
        <f t="shared" si="186"/>
        <v>0</v>
      </c>
      <c r="AJ1288" s="122" t="str">
        <f>+C1288</f>
        <v>VIETNAM</v>
      </c>
      <c r="AK1288" s="122" t="str">
        <f>IF(ISNA(VLOOKUP(postponeList!D1288,[1]Sheet!$A$2:$B$12,2,FALSE))," ",(VLOOKUP(postponeList!D1288,[1]Sheet!$A$2:$B$12,2,FALSE)))</f>
        <v>PESGD</v>
      </c>
      <c r="AL1288" s="122" t="str">
        <f>IF(ISNA(VLOOKUP(E1288,[1]Sheet!$G$2:$H$40,2,FALSE))," ",VLOOKUP(E1288,[1]Sheet!$G$2:$H$40,2,FALSE))</f>
        <v>PEWVN</v>
      </c>
      <c r="AM1288" s="122" t="str">
        <f>IF(ISNA(VLOOKUP(G1288,[1]Sheet!$K$2:$L$159,2,FALSE))," ",(VLOOKUP(G1288,[1]Sheet!$K$2:$L$159,2,FALSE)))</f>
        <v>PLSVN-HCM</v>
      </c>
      <c r="AN1288" s="122" t="str">
        <f>IF(ISNA(VLOOKUP(I1288&amp;C1288,[1]Sheet!$D$2:$E$228,2,FALSE))," ",VLOOKUP(I1288&amp;C1288,[1]Sheet!$D$2:$E$228,2,FALSE))</f>
        <v>Gary, Aota (PEW), Adachi (PAC)</v>
      </c>
      <c r="AO1288" s="122" t="str">
        <f>+I1288&amp;C1288</f>
        <v>PANVIETNAM</v>
      </c>
      <c r="AP1288" s="122" t="str">
        <f>C1288&amp;D1288&amp;E1288&amp;G1288&amp;I1288&amp;O1288</f>
        <v>VIETNAM3210018051810PANMAR</v>
      </c>
      <c r="AQ1288" s="122" t="str">
        <f>B1288&amp;D1288&amp;N1288</f>
        <v xml:space="preserve">SOUTH EAST ASIA32100AP </v>
      </c>
      <c r="AR1288" s="123" t="str">
        <f>+D1288&amp;J1288</f>
        <v>32100SE</v>
      </c>
      <c r="AS1288" s="124" t="str">
        <f t="shared" si="187"/>
        <v>Ves</v>
      </c>
      <c r="AT1288" s="125" t="str">
        <f t="shared" si="188"/>
        <v>F-PXU70AWV</v>
      </c>
      <c r="AU1288" s="125" t="str">
        <f>IF(NOT(AT1288=""),VLOOKUP(AT1288,[1]PSI_Category!A:B,2,0),"")</f>
        <v>A/P</v>
      </c>
      <c r="AV1288" s="125" t="s">
        <v>2063</v>
      </c>
      <c r="AW1288" s="125" t="s">
        <v>2063</v>
      </c>
      <c r="AX1288" s="125" t="s">
        <v>2063</v>
      </c>
    </row>
    <row r="1289" spans="2:50" s="103" customFormat="1" ht="11.4" customHeight="1" x14ac:dyDescent="0.3">
      <c r="B1289" s="104" t="s">
        <v>1866</v>
      </c>
      <c r="C1289" s="105" t="s">
        <v>2018</v>
      </c>
      <c r="D1289" s="106">
        <v>32100</v>
      </c>
      <c r="E1289" s="107">
        <v>1805</v>
      </c>
      <c r="F1289" s="105" t="s">
        <v>2019</v>
      </c>
      <c r="G1289" s="107">
        <v>1810</v>
      </c>
      <c r="H1289" s="105" t="s">
        <v>2020</v>
      </c>
      <c r="I1289" s="105" t="s">
        <v>298</v>
      </c>
      <c r="J1289" s="107" t="s">
        <v>293</v>
      </c>
      <c r="K1289" s="105">
        <v>92011843</v>
      </c>
      <c r="L1289" s="105" t="s">
        <v>2994</v>
      </c>
      <c r="M1289" s="105" t="s">
        <v>2078</v>
      </c>
      <c r="N1289" s="105" t="s">
        <v>341</v>
      </c>
      <c r="O1289" s="108" t="s">
        <v>160</v>
      </c>
      <c r="P1289" s="109" t="s">
        <v>1872</v>
      </c>
      <c r="Q1289" s="110">
        <v>45372</v>
      </c>
      <c r="R1289" s="110"/>
      <c r="S1289" s="110">
        <v>45374</v>
      </c>
      <c r="T1289" s="110"/>
      <c r="U1289" s="111" t="s">
        <v>2023</v>
      </c>
      <c r="V1289" s="111" t="s">
        <v>2103</v>
      </c>
      <c r="W1289" s="112"/>
      <c r="X1289" s="113"/>
      <c r="Y1289" s="114" t="s">
        <v>285</v>
      </c>
      <c r="Z1289" s="115">
        <v>103.27</v>
      </c>
      <c r="AA1289" s="116">
        <v>15</v>
      </c>
      <c r="AB1289" s="117">
        <f t="shared" si="180"/>
        <v>1549.05</v>
      </c>
      <c r="AC1289" s="117">
        <f t="shared" si="181"/>
        <v>12.115894575</v>
      </c>
      <c r="AD1289" s="118">
        <v>15</v>
      </c>
      <c r="AE1289" s="117">
        <f t="shared" si="182"/>
        <v>1549.05</v>
      </c>
      <c r="AF1289" s="117">
        <f t="shared" si="183"/>
        <v>12.115894575</v>
      </c>
      <c r="AG1289" s="119">
        <f t="shared" si="184"/>
        <v>0</v>
      </c>
      <c r="AH1289" s="120">
        <f t="shared" si="185"/>
        <v>0</v>
      </c>
      <c r="AI1289" s="121">
        <f t="shared" si="186"/>
        <v>0</v>
      </c>
      <c r="AJ1289" s="122" t="str">
        <f>+C1289</f>
        <v>VIETNAM</v>
      </c>
      <c r="AK1289" s="122" t="str">
        <f>IF(ISNA(VLOOKUP(postponeList!D1289,[1]Sheet!$A$2:$B$12,2,FALSE))," ",(VLOOKUP(postponeList!D1289,[1]Sheet!$A$2:$B$12,2,FALSE)))</f>
        <v>PESGD</v>
      </c>
      <c r="AL1289" s="122" t="str">
        <f>IF(ISNA(VLOOKUP(E1289,[1]Sheet!$G$2:$H$40,2,FALSE))," ",VLOOKUP(E1289,[1]Sheet!$G$2:$H$40,2,FALSE))</f>
        <v>PEWVN</v>
      </c>
      <c r="AM1289" s="122" t="str">
        <f>IF(ISNA(VLOOKUP(G1289,[1]Sheet!$K$2:$L$159,2,FALSE))," ",(VLOOKUP(G1289,[1]Sheet!$K$2:$L$159,2,FALSE)))</f>
        <v>PLSVN-HCM</v>
      </c>
      <c r="AN1289" s="122" t="str">
        <f>IF(ISNA(VLOOKUP(I1289&amp;C1289,[1]Sheet!$D$2:$E$228,2,FALSE))," ",VLOOKUP(I1289&amp;C1289,[1]Sheet!$D$2:$E$228,2,FALSE))</f>
        <v>Gary, Aota (PEW), Adachi (PAC)</v>
      </c>
      <c r="AO1289" s="122" t="str">
        <f>+I1289&amp;C1289</f>
        <v>PANVIETNAM</v>
      </c>
      <c r="AP1289" s="122" t="str">
        <f>C1289&amp;D1289&amp;E1289&amp;G1289&amp;I1289&amp;O1289</f>
        <v>VIETNAM3210018051810PANMAR</v>
      </c>
      <c r="AQ1289" s="122" t="str">
        <f>B1289&amp;D1289&amp;N1289</f>
        <v>SOUTH EAST ASIA32100CBN</v>
      </c>
      <c r="AR1289" s="123" t="str">
        <f>+D1289&amp;J1289</f>
        <v>32100SE</v>
      </c>
      <c r="AS1289" s="124" t="str">
        <f t="shared" si="187"/>
        <v>Ves</v>
      </c>
      <c r="AT1289" s="125" t="str">
        <f t="shared" si="188"/>
        <v>FV-20NS304</v>
      </c>
      <c r="AU1289" s="125" t="str">
        <f>IF(NOT(AT1289=""),VLOOKUP(AT1289,[1]PSI_Category!A:B,2,0),"")</f>
        <v>CBN</v>
      </c>
      <c r="AV1289" s="125" t="s">
        <v>341</v>
      </c>
      <c r="AW1289" s="125" t="s">
        <v>341</v>
      </c>
      <c r="AX1289" s="125" t="s">
        <v>341</v>
      </c>
    </row>
    <row r="1290" spans="2:50" s="103" customFormat="1" ht="11.4" customHeight="1" x14ac:dyDescent="0.3">
      <c r="B1290" s="104" t="s">
        <v>1866</v>
      </c>
      <c r="C1290" s="105" t="s">
        <v>2018</v>
      </c>
      <c r="D1290" s="106">
        <v>32100</v>
      </c>
      <c r="E1290" s="107">
        <v>1805</v>
      </c>
      <c r="F1290" s="105" t="s">
        <v>2019</v>
      </c>
      <c r="G1290" s="107">
        <v>1810</v>
      </c>
      <c r="H1290" s="105" t="s">
        <v>2020</v>
      </c>
      <c r="I1290" s="105" t="s">
        <v>298</v>
      </c>
      <c r="J1290" s="107" t="s">
        <v>293</v>
      </c>
      <c r="K1290" s="105">
        <v>92011843</v>
      </c>
      <c r="L1290" s="105" t="s">
        <v>2994</v>
      </c>
      <c r="M1290" s="105" t="s">
        <v>2079</v>
      </c>
      <c r="N1290" s="105" t="s">
        <v>341</v>
      </c>
      <c r="O1290" s="108" t="s">
        <v>160</v>
      </c>
      <c r="P1290" s="109" t="s">
        <v>1872</v>
      </c>
      <c r="Q1290" s="110">
        <v>45372</v>
      </c>
      <c r="R1290" s="110"/>
      <c r="S1290" s="110">
        <v>45374</v>
      </c>
      <c r="T1290" s="110"/>
      <c r="U1290" s="111" t="s">
        <v>2023</v>
      </c>
      <c r="V1290" s="111" t="s">
        <v>2103</v>
      </c>
      <c r="W1290" s="112"/>
      <c r="X1290" s="113"/>
      <c r="Y1290" s="114" t="s">
        <v>285</v>
      </c>
      <c r="Z1290" s="115">
        <v>126.56</v>
      </c>
      <c r="AA1290" s="116">
        <v>5</v>
      </c>
      <c r="AB1290" s="117">
        <f t="shared" si="180"/>
        <v>632.79999999999995</v>
      </c>
      <c r="AC1290" s="117">
        <f t="shared" si="181"/>
        <v>4.9494452000000004</v>
      </c>
      <c r="AD1290" s="118">
        <v>5</v>
      </c>
      <c r="AE1290" s="117">
        <f t="shared" si="182"/>
        <v>632.79999999999995</v>
      </c>
      <c r="AF1290" s="117">
        <f t="shared" si="183"/>
        <v>4.9494452000000004</v>
      </c>
      <c r="AG1290" s="119">
        <f t="shared" si="184"/>
        <v>0</v>
      </c>
      <c r="AH1290" s="120">
        <f t="shared" si="185"/>
        <v>0</v>
      </c>
      <c r="AI1290" s="121">
        <f t="shared" si="186"/>
        <v>0</v>
      </c>
      <c r="AJ1290" s="122" t="str">
        <f>+C1290</f>
        <v>VIETNAM</v>
      </c>
      <c r="AK1290" s="122" t="str">
        <f>IF(ISNA(VLOOKUP(postponeList!D1290,[1]Sheet!$A$2:$B$12,2,FALSE))," ",(VLOOKUP(postponeList!D1290,[1]Sheet!$A$2:$B$12,2,FALSE)))</f>
        <v>PESGD</v>
      </c>
      <c r="AL1290" s="122" t="str">
        <f>IF(ISNA(VLOOKUP(E1290,[1]Sheet!$G$2:$H$40,2,FALSE))," ",VLOOKUP(E1290,[1]Sheet!$G$2:$H$40,2,FALSE))</f>
        <v>PEWVN</v>
      </c>
      <c r="AM1290" s="122" t="str">
        <f>IF(ISNA(VLOOKUP(G1290,[1]Sheet!$K$2:$L$159,2,FALSE))," ",(VLOOKUP(G1290,[1]Sheet!$K$2:$L$159,2,FALSE)))</f>
        <v>PLSVN-HCM</v>
      </c>
      <c r="AN1290" s="122" t="str">
        <f>IF(ISNA(VLOOKUP(I1290&amp;C1290,[1]Sheet!$D$2:$E$228,2,FALSE))," ",VLOOKUP(I1290&amp;C1290,[1]Sheet!$D$2:$E$228,2,FALSE))</f>
        <v>Gary, Aota (PEW), Adachi (PAC)</v>
      </c>
      <c r="AO1290" s="122" t="str">
        <f>+I1290&amp;C1290</f>
        <v>PANVIETNAM</v>
      </c>
      <c r="AP1290" s="122" t="str">
        <f>C1290&amp;D1290&amp;E1290&amp;G1290&amp;I1290&amp;O1290</f>
        <v>VIETNAM3210018051810PANMAR</v>
      </c>
      <c r="AQ1290" s="122" t="str">
        <f>B1290&amp;D1290&amp;N1290</f>
        <v>SOUTH EAST ASIA32100CBN</v>
      </c>
      <c r="AR1290" s="123" t="str">
        <f>+D1290&amp;J1290</f>
        <v>32100SE</v>
      </c>
      <c r="AS1290" s="124" t="str">
        <f t="shared" si="187"/>
        <v>Ves</v>
      </c>
      <c r="AT1290" s="125" t="str">
        <f t="shared" si="188"/>
        <v>FV-23NL304</v>
      </c>
      <c r="AU1290" s="125" t="str">
        <f>IF(NOT(AT1290=""),VLOOKUP(AT1290,[1]PSI_Category!A:B,2,0),"")</f>
        <v>CBN</v>
      </c>
      <c r="AV1290" s="125" t="s">
        <v>341</v>
      </c>
      <c r="AW1290" s="125" t="s">
        <v>341</v>
      </c>
      <c r="AX1290" s="125" t="s">
        <v>341</v>
      </c>
    </row>
    <row r="1291" spans="2:50" s="103" customFormat="1" ht="11.4" customHeight="1" x14ac:dyDescent="0.3">
      <c r="B1291" s="104" t="s">
        <v>1866</v>
      </c>
      <c r="C1291" s="105" t="s">
        <v>2018</v>
      </c>
      <c r="D1291" s="106">
        <v>32100</v>
      </c>
      <c r="E1291" s="107">
        <v>1805</v>
      </c>
      <c r="F1291" s="105" t="s">
        <v>2019</v>
      </c>
      <c r="G1291" s="107">
        <v>1810</v>
      </c>
      <c r="H1291" s="105" t="s">
        <v>2020</v>
      </c>
      <c r="I1291" s="105" t="s">
        <v>298</v>
      </c>
      <c r="J1291" s="107" t="s">
        <v>293</v>
      </c>
      <c r="K1291" s="105">
        <v>92011843</v>
      </c>
      <c r="L1291" s="105" t="s">
        <v>2994</v>
      </c>
      <c r="M1291" s="105" t="s">
        <v>2999</v>
      </c>
      <c r="N1291" s="105" t="s">
        <v>341</v>
      </c>
      <c r="O1291" s="108" t="s">
        <v>160</v>
      </c>
      <c r="P1291" s="109" t="s">
        <v>1872</v>
      </c>
      <c r="Q1291" s="110">
        <v>45372</v>
      </c>
      <c r="R1291" s="110"/>
      <c r="S1291" s="110">
        <v>45374</v>
      </c>
      <c r="T1291" s="110"/>
      <c r="U1291" s="111" t="s">
        <v>2023</v>
      </c>
      <c r="V1291" s="111" t="s">
        <v>2103</v>
      </c>
      <c r="W1291" s="112"/>
      <c r="X1291" s="113"/>
      <c r="Y1291" s="114" t="s">
        <v>285</v>
      </c>
      <c r="Z1291" s="115">
        <v>480.34</v>
      </c>
      <c r="AA1291" s="116">
        <v>8</v>
      </c>
      <c r="AB1291" s="117">
        <f t="shared" si="180"/>
        <v>3842.72</v>
      </c>
      <c r="AC1291" s="117">
        <f t="shared" si="181"/>
        <v>30.055834480000001</v>
      </c>
      <c r="AD1291" s="118">
        <v>8</v>
      </c>
      <c r="AE1291" s="117">
        <f t="shared" si="182"/>
        <v>3842.72</v>
      </c>
      <c r="AF1291" s="117">
        <f t="shared" si="183"/>
        <v>30.055834480000001</v>
      </c>
      <c r="AG1291" s="119">
        <f t="shared" si="184"/>
        <v>0</v>
      </c>
      <c r="AH1291" s="120">
        <f t="shared" si="185"/>
        <v>0</v>
      </c>
      <c r="AI1291" s="121">
        <f t="shared" si="186"/>
        <v>0</v>
      </c>
      <c r="AJ1291" s="122" t="str">
        <f>+C1291</f>
        <v>VIETNAM</v>
      </c>
      <c r="AK1291" s="122" t="str">
        <f>IF(ISNA(VLOOKUP(postponeList!D1291,[1]Sheet!$A$2:$B$12,2,FALSE))," ",(VLOOKUP(postponeList!D1291,[1]Sheet!$A$2:$B$12,2,FALSE)))</f>
        <v>PESGD</v>
      </c>
      <c r="AL1291" s="122" t="str">
        <f>IF(ISNA(VLOOKUP(E1291,[1]Sheet!$G$2:$H$40,2,FALSE))," ",VLOOKUP(E1291,[1]Sheet!$G$2:$H$40,2,FALSE))</f>
        <v>PEWVN</v>
      </c>
      <c r="AM1291" s="122" t="str">
        <f>IF(ISNA(VLOOKUP(G1291,[1]Sheet!$K$2:$L$159,2,FALSE))," ",(VLOOKUP(G1291,[1]Sheet!$K$2:$L$159,2,FALSE)))</f>
        <v>PLSVN-HCM</v>
      </c>
      <c r="AN1291" s="122" t="str">
        <f>IF(ISNA(VLOOKUP(I1291&amp;C1291,[1]Sheet!$D$2:$E$228,2,FALSE))," ",VLOOKUP(I1291&amp;C1291,[1]Sheet!$D$2:$E$228,2,FALSE))</f>
        <v>Gary, Aota (PEW), Adachi (PAC)</v>
      </c>
      <c r="AO1291" s="122" t="str">
        <f>+I1291&amp;C1291</f>
        <v>PANVIETNAM</v>
      </c>
      <c r="AP1291" s="122" t="str">
        <f>C1291&amp;D1291&amp;E1291&amp;G1291&amp;I1291&amp;O1291</f>
        <v>VIETNAM3210018051810PANMAR</v>
      </c>
      <c r="AQ1291" s="122" t="str">
        <f>B1291&amp;D1291&amp;N1291</f>
        <v>SOUTH EAST ASIA32100CBN</v>
      </c>
      <c r="AR1291" s="123" t="str">
        <f>+D1291&amp;J1291</f>
        <v>32100SE</v>
      </c>
      <c r="AS1291" s="124" t="str">
        <f t="shared" si="187"/>
        <v>Ves</v>
      </c>
      <c r="AT1291" s="125" t="str">
        <f t="shared" si="188"/>
        <v>FV-25SW304</v>
      </c>
      <c r="AU1291" s="125" t="e">
        <f>IF(NOT(AT1291=""),VLOOKUP(AT1291,[1]PSI_Category!A:B,2,0),"")</f>
        <v>#N/A</v>
      </c>
      <c r="AV1291" s="125" t="s">
        <v>341</v>
      </c>
      <c r="AW1291" s="125" t="s">
        <v>341</v>
      </c>
      <c r="AX1291" s="125" t="s">
        <v>341</v>
      </c>
    </row>
    <row r="1292" spans="2:50" s="103" customFormat="1" ht="11.4" customHeight="1" x14ac:dyDescent="0.3">
      <c r="B1292" s="104" t="s">
        <v>1866</v>
      </c>
      <c r="C1292" s="105" t="s">
        <v>2018</v>
      </c>
      <c r="D1292" s="106">
        <v>32100</v>
      </c>
      <c r="E1292" s="107">
        <v>1805</v>
      </c>
      <c r="F1292" s="105" t="s">
        <v>2019</v>
      </c>
      <c r="G1292" s="107">
        <v>1810</v>
      </c>
      <c r="H1292" s="105" t="s">
        <v>2020</v>
      </c>
      <c r="I1292" s="105" t="s">
        <v>298</v>
      </c>
      <c r="J1292" s="107" t="s">
        <v>293</v>
      </c>
      <c r="K1292" s="105">
        <v>92011843</v>
      </c>
      <c r="L1292" s="105" t="s">
        <v>2994</v>
      </c>
      <c r="M1292" s="105" t="s">
        <v>2091</v>
      </c>
      <c r="N1292" s="105" t="s">
        <v>1930</v>
      </c>
      <c r="O1292" s="108" t="s">
        <v>160</v>
      </c>
      <c r="P1292" s="109" t="s">
        <v>1872</v>
      </c>
      <c r="Q1292" s="110">
        <v>45372</v>
      </c>
      <c r="R1292" s="110"/>
      <c r="S1292" s="110">
        <v>45374</v>
      </c>
      <c r="T1292" s="110"/>
      <c r="U1292" s="111" t="s">
        <v>2023</v>
      </c>
      <c r="V1292" s="111" t="s">
        <v>2103</v>
      </c>
      <c r="W1292" s="112"/>
      <c r="X1292" s="113"/>
      <c r="Y1292" s="114" t="s">
        <v>285</v>
      </c>
      <c r="Z1292" s="115">
        <v>123.5</v>
      </c>
      <c r="AA1292" s="116">
        <v>5</v>
      </c>
      <c r="AB1292" s="117">
        <f t="shared" si="180"/>
        <v>617.5</v>
      </c>
      <c r="AC1292" s="117">
        <f t="shared" si="181"/>
        <v>4.8297762500000001</v>
      </c>
      <c r="AD1292" s="118">
        <v>5</v>
      </c>
      <c r="AE1292" s="117">
        <f t="shared" si="182"/>
        <v>617.5</v>
      </c>
      <c r="AF1292" s="117">
        <f t="shared" si="183"/>
        <v>4.8297762500000001</v>
      </c>
      <c r="AG1292" s="119">
        <f t="shared" si="184"/>
        <v>0</v>
      </c>
      <c r="AH1292" s="120">
        <f t="shared" si="185"/>
        <v>0</v>
      </c>
      <c r="AI1292" s="121">
        <f t="shared" si="186"/>
        <v>0</v>
      </c>
      <c r="AJ1292" s="122" t="str">
        <f>+C1292</f>
        <v>VIETNAM</v>
      </c>
      <c r="AK1292" s="122" t="str">
        <f>IF(ISNA(VLOOKUP(postponeList!D1292,[1]Sheet!$A$2:$B$12,2,FALSE))," ",(VLOOKUP(postponeList!D1292,[1]Sheet!$A$2:$B$12,2,FALSE)))</f>
        <v>PESGD</v>
      </c>
      <c r="AL1292" s="122" t="str">
        <f>IF(ISNA(VLOOKUP(E1292,[1]Sheet!$G$2:$H$40,2,FALSE))," ",VLOOKUP(E1292,[1]Sheet!$G$2:$H$40,2,FALSE))</f>
        <v>PEWVN</v>
      </c>
      <c r="AM1292" s="122" t="str">
        <f>IF(ISNA(VLOOKUP(G1292,[1]Sheet!$K$2:$L$159,2,FALSE))," ",(VLOOKUP(G1292,[1]Sheet!$K$2:$L$159,2,FALSE)))</f>
        <v>PLSVN-HCM</v>
      </c>
      <c r="AN1292" s="122" t="str">
        <f>IF(ISNA(VLOOKUP(I1292&amp;C1292,[1]Sheet!$D$2:$E$228,2,FALSE))," ",VLOOKUP(I1292&amp;C1292,[1]Sheet!$D$2:$E$228,2,FALSE))</f>
        <v>Gary, Aota (PEW), Adachi (PAC)</v>
      </c>
      <c r="AO1292" s="122" t="str">
        <f>+I1292&amp;C1292</f>
        <v>PANVIETNAM</v>
      </c>
      <c r="AP1292" s="122" t="str">
        <f>C1292&amp;D1292&amp;E1292&amp;G1292&amp;I1292&amp;O1292</f>
        <v>VIETNAM3210018051810PANMAR</v>
      </c>
      <c r="AQ1292" s="122" t="str">
        <f>B1292&amp;D1292&amp;N1292</f>
        <v xml:space="preserve">SOUTH EAST ASIA32100BD </v>
      </c>
      <c r="AR1292" s="123" t="str">
        <f>+D1292&amp;J1292</f>
        <v>32100SE</v>
      </c>
      <c r="AS1292" s="124" t="str">
        <f t="shared" si="187"/>
        <v>Ves</v>
      </c>
      <c r="AT1292" s="125" t="str">
        <f t="shared" si="188"/>
        <v>FV-30BG304</v>
      </c>
      <c r="AU1292" s="125" t="str">
        <f>IF(NOT(AT1292=""),VLOOKUP(AT1292,[1]PSI_Category!A:B,2,0),"")</f>
        <v>B/D</v>
      </c>
      <c r="AV1292" s="125" t="s">
        <v>1936</v>
      </c>
      <c r="AW1292" s="125" t="s">
        <v>1936</v>
      </c>
      <c r="AX1292" s="125" t="s">
        <v>1936</v>
      </c>
    </row>
    <row r="1293" spans="2:50" s="103" customFormat="1" ht="11.4" customHeight="1" x14ac:dyDescent="0.3">
      <c r="B1293" s="104" t="s">
        <v>1866</v>
      </c>
      <c r="C1293" s="105" t="s">
        <v>2018</v>
      </c>
      <c r="D1293" s="106">
        <v>32100</v>
      </c>
      <c r="E1293" s="107">
        <v>1805</v>
      </c>
      <c r="F1293" s="105" t="s">
        <v>2019</v>
      </c>
      <c r="G1293" s="107">
        <v>1810</v>
      </c>
      <c r="H1293" s="105" t="s">
        <v>2020</v>
      </c>
      <c r="I1293" s="105" t="s">
        <v>298</v>
      </c>
      <c r="J1293" s="107" t="s">
        <v>293</v>
      </c>
      <c r="K1293" s="105">
        <v>92011843</v>
      </c>
      <c r="L1293" s="105" t="s">
        <v>2994</v>
      </c>
      <c r="M1293" s="105" t="s">
        <v>2085</v>
      </c>
      <c r="N1293" s="105" t="s">
        <v>1809</v>
      </c>
      <c r="O1293" s="108" t="s">
        <v>160</v>
      </c>
      <c r="P1293" s="109" t="s">
        <v>1872</v>
      </c>
      <c r="Q1293" s="110">
        <v>45372</v>
      </c>
      <c r="R1293" s="110"/>
      <c r="S1293" s="110">
        <v>45374</v>
      </c>
      <c r="T1293" s="110"/>
      <c r="U1293" s="111" t="s">
        <v>2023</v>
      </c>
      <c r="V1293" s="111" t="s">
        <v>2103</v>
      </c>
      <c r="W1293" s="112"/>
      <c r="X1293" s="113"/>
      <c r="Y1293" s="114" t="s">
        <v>285</v>
      </c>
      <c r="Z1293" s="115">
        <v>71.34</v>
      </c>
      <c r="AA1293" s="116">
        <v>10</v>
      </c>
      <c r="AB1293" s="117">
        <f t="shared" si="180"/>
        <v>713.40000000000009</v>
      </c>
      <c r="AC1293" s="117">
        <f t="shared" si="181"/>
        <v>5.5798581000000009</v>
      </c>
      <c r="AD1293" s="118">
        <v>10</v>
      </c>
      <c r="AE1293" s="117">
        <f t="shared" si="182"/>
        <v>713.40000000000009</v>
      </c>
      <c r="AF1293" s="117">
        <f t="shared" si="183"/>
        <v>5.5798581000000009</v>
      </c>
      <c r="AG1293" s="119">
        <f t="shared" si="184"/>
        <v>0</v>
      </c>
      <c r="AH1293" s="120">
        <f t="shared" si="185"/>
        <v>0</v>
      </c>
      <c r="AI1293" s="121">
        <f t="shared" si="186"/>
        <v>0</v>
      </c>
      <c r="AJ1293" s="122" t="str">
        <f>+C1293</f>
        <v>VIETNAM</v>
      </c>
      <c r="AK1293" s="122" t="str">
        <f>IF(ISNA(VLOOKUP(postponeList!D1293,[1]Sheet!$A$2:$B$12,2,FALSE))," ",(VLOOKUP(postponeList!D1293,[1]Sheet!$A$2:$B$12,2,FALSE)))</f>
        <v>PESGD</v>
      </c>
      <c r="AL1293" s="122" t="str">
        <f>IF(ISNA(VLOOKUP(E1293,[1]Sheet!$G$2:$H$40,2,FALSE))," ",VLOOKUP(E1293,[1]Sheet!$G$2:$H$40,2,FALSE))</f>
        <v>PEWVN</v>
      </c>
      <c r="AM1293" s="122" t="str">
        <f>IF(ISNA(VLOOKUP(G1293,[1]Sheet!$K$2:$L$159,2,FALSE))," ",(VLOOKUP(G1293,[1]Sheet!$K$2:$L$159,2,FALSE)))</f>
        <v>PLSVN-HCM</v>
      </c>
      <c r="AN1293" s="122" t="str">
        <f>IF(ISNA(VLOOKUP(I1293&amp;C1293,[1]Sheet!$D$2:$E$228,2,FALSE))," ",VLOOKUP(I1293&amp;C1293,[1]Sheet!$D$2:$E$228,2,FALSE))</f>
        <v>Gary, Aota (PEW), Adachi (PAC)</v>
      </c>
      <c r="AO1293" s="122" t="str">
        <f>+I1293&amp;C1293</f>
        <v>PANVIETNAM</v>
      </c>
      <c r="AP1293" s="122" t="str">
        <f>C1293&amp;D1293&amp;E1293&amp;G1293&amp;I1293&amp;O1293</f>
        <v>VIETNAM3210018051810PANMAR</v>
      </c>
      <c r="AQ1293" s="122" t="str">
        <f>B1293&amp;D1293&amp;N1293</f>
        <v xml:space="preserve">SOUTH EAST ASIA32100VF </v>
      </c>
      <c r="AR1293" s="123" t="str">
        <f>+D1293&amp;J1293</f>
        <v>32100SE</v>
      </c>
      <c r="AS1293" s="124" t="str">
        <f t="shared" si="187"/>
        <v>Ves</v>
      </c>
      <c r="AT1293" s="125" t="str">
        <f t="shared" si="188"/>
        <v>FV-35GS4NA(MOTOR04</v>
      </c>
      <c r="AU1293" s="125" t="str">
        <f>IF(NOT(AT1293=""),VLOOKUP(AT1293,[1]PSI_Category!A:B,2,0),"")</f>
        <v>H/V</v>
      </c>
      <c r="AV1293" s="125" t="s">
        <v>552</v>
      </c>
      <c r="AW1293" s="125" t="s">
        <v>552</v>
      </c>
      <c r="AX1293" s="125" t="s">
        <v>552</v>
      </c>
    </row>
    <row r="1294" spans="2:50" s="103" customFormat="1" ht="11.4" customHeight="1" x14ac:dyDescent="0.3">
      <c r="B1294" s="104" t="s">
        <v>1866</v>
      </c>
      <c r="C1294" s="105" t="s">
        <v>2018</v>
      </c>
      <c r="D1294" s="106">
        <v>32100</v>
      </c>
      <c r="E1294" s="107">
        <v>1805</v>
      </c>
      <c r="F1294" s="105" t="s">
        <v>2019</v>
      </c>
      <c r="G1294" s="107">
        <v>1810</v>
      </c>
      <c r="H1294" s="105" t="s">
        <v>2020</v>
      </c>
      <c r="I1294" s="105" t="s">
        <v>298</v>
      </c>
      <c r="J1294" s="107" t="s">
        <v>293</v>
      </c>
      <c r="K1294" s="105">
        <v>92011843</v>
      </c>
      <c r="L1294" s="105" t="s">
        <v>2994</v>
      </c>
      <c r="M1294" s="105" t="s">
        <v>2086</v>
      </c>
      <c r="N1294" s="105" t="s">
        <v>1831</v>
      </c>
      <c r="O1294" s="108" t="s">
        <v>160</v>
      </c>
      <c r="P1294" s="109" t="s">
        <v>1872</v>
      </c>
      <c r="Q1294" s="110">
        <v>45372</v>
      </c>
      <c r="R1294" s="110"/>
      <c r="S1294" s="110">
        <v>45374</v>
      </c>
      <c r="T1294" s="110"/>
      <c r="U1294" s="111" t="s">
        <v>2023</v>
      </c>
      <c r="V1294" s="111" t="s">
        <v>2103</v>
      </c>
      <c r="W1294" s="112"/>
      <c r="X1294" s="113"/>
      <c r="Y1294" s="114" t="s">
        <v>285</v>
      </c>
      <c r="Z1294" s="115">
        <v>130.94</v>
      </c>
      <c r="AA1294" s="116">
        <v>10</v>
      </c>
      <c r="AB1294" s="117">
        <f t="shared" si="180"/>
        <v>1309.4000000000001</v>
      </c>
      <c r="AC1294" s="117">
        <f t="shared" si="181"/>
        <v>10.241472100000001</v>
      </c>
      <c r="AD1294" s="118">
        <v>10</v>
      </c>
      <c r="AE1294" s="117">
        <f t="shared" si="182"/>
        <v>1309.4000000000001</v>
      </c>
      <c r="AF1294" s="117">
        <f t="shared" si="183"/>
        <v>10.241472100000001</v>
      </c>
      <c r="AG1294" s="119">
        <f t="shared" si="184"/>
        <v>0</v>
      </c>
      <c r="AH1294" s="120">
        <f t="shared" si="185"/>
        <v>0</v>
      </c>
      <c r="AI1294" s="121">
        <f t="shared" si="186"/>
        <v>0</v>
      </c>
      <c r="AJ1294" s="122" t="str">
        <f>+C1294</f>
        <v>VIETNAM</v>
      </c>
      <c r="AK1294" s="122" t="str">
        <f>IF(ISNA(VLOOKUP(postponeList!D1294,[1]Sheet!$A$2:$B$12,2,FALSE))," ",(VLOOKUP(postponeList!D1294,[1]Sheet!$A$2:$B$12,2,FALSE)))</f>
        <v>PESGD</v>
      </c>
      <c r="AL1294" s="122" t="str">
        <f>IF(ISNA(VLOOKUP(E1294,[1]Sheet!$G$2:$H$40,2,FALSE))," ",VLOOKUP(E1294,[1]Sheet!$G$2:$H$40,2,FALSE))</f>
        <v>PEWVN</v>
      </c>
      <c r="AM1294" s="122" t="str">
        <f>IF(ISNA(VLOOKUP(G1294,[1]Sheet!$K$2:$L$159,2,FALSE))," ",(VLOOKUP(G1294,[1]Sheet!$K$2:$L$159,2,FALSE)))</f>
        <v>PLSVN-HCM</v>
      </c>
      <c r="AN1294" s="122" t="str">
        <f>IF(ISNA(VLOOKUP(I1294&amp;C1294,[1]Sheet!$D$2:$E$228,2,FALSE))," ",VLOOKUP(I1294&amp;C1294,[1]Sheet!$D$2:$E$228,2,FALSE))</f>
        <v>Gary, Aota (PEW), Adachi (PAC)</v>
      </c>
      <c r="AO1294" s="122" t="str">
        <f>+I1294&amp;C1294</f>
        <v>PANVIETNAM</v>
      </c>
      <c r="AP1294" s="122" t="str">
        <f>C1294&amp;D1294&amp;E1294&amp;G1294&amp;I1294&amp;O1294</f>
        <v>VIETNAM3210018051810PANMAR</v>
      </c>
      <c r="AQ1294" s="122" t="str">
        <f>B1294&amp;D1294&amp;N1294</f>
        <v xml:space="preserve">SOUTH EAST ASIA32100CM </v>
      </c>
      <c r="AR1294" s="123" t="str">
        <f>+D1294&amp;J1294</f>
        <v>32100SE</v>
      </c>
      <c r="AS1294" s="124" t="str">
        <f t="shared" si="187"/>
        <v>Ves</v>
      </c>
      <c r="AT1294" s="125" t="str">
        <f t="shared" si="188"/>
        <v>FV-38CD804</v>
      </c>
      <c r="AU1294" s="125" t="str">
        <f>IF(NOT(AT1294=""),VLOOKUP(AT1294,[1]PSI_Category!A:B,2,0),"")</f>
        <v>C/M</v>
      </c>
      <c r="AV1294" s="125" t="s">
        <v>535</v>
      </c>
      <c r="AW1294" s="125" t="s">
        <v>535</v>
      </c>
      <c r="AX1294" s="125" t="s">
        <v>535</v>
      </c>
    </row>
    <row r="1295" spans="2:50" s="103" customFormat="1" ht="11.4" customHeight="1" x14ac:dyDescent="0.3">
      <c r="B1295" s="104" t="s">
        <v>1866</v>
      </c>
      <c r="C1295" s="105" t="s">
        <v>2018</v>
      </c>
      <c r="D1295" s="106">
        <v>32100</v>
      </c>
      <c r="E1295" s="107">
        <v>1805</v>
      </c>
      <c r="F1295" s="105" t="s">
        <v>2019</v>
      </c>
      <c r="G1295" s="107">
        <v>1810</v>
      </c>
      <c r="H1295" s="105" t="s">
        <v>2020</v>
      </c>
      <c r="I1295" s="105" t="s">
        <v>298</v>
      </c>
      <c r="J1295" s="107" t="s">
        <v>293</v>
      </c>
      <c r="K1295" s="105">
        <v>92011843</v>
      </c>
      <c r="L1295" s="105" t="s">
        <v>2994</v>
      </c>
      <c r="M1295" s="105" t="s">
        <v>3000</v>
      </c>
      <c r="N1295" s="105" t="s">
        <v>1809</v>
      </c>
      <c r="O1295" s="108" t="s">
        <v>160</v>
      </c>
      <c r="P1295" s="109" t="s">
        <v>1872</v>
      </c>
      <c r="Q1295" s="110">
        <v>45372</v>
      </c>
      <c r="R1295" s="110"/>
      <c r="S1295" s="110">
        <v>45374</v>
      </c>
      <c r="T1295" s="110"/>
      <c r="U1295" s="111" t="s">
        <v>2023</v>
      </c>
      <c r="V1295" s="111" t="s">
        <v>2103</v>
      </c>
      <c r="W1295" s="112"/>
      <c r="X1295" s="113"/>
      <c r="Y1295" s="114" t="s">
        <v>285</v>
      </c>
      <c r="Z1295" s="115">
        <v>89.3</v>
      </c>
      <c r="AA1295" s="116">
        <v>8</v>
      </c>
      <c r="AB1295" s="117">
        <f t="shared" si="180"/>
        <v>714.4</v>
      </c>
      <c r="AC1295" s="117">
        <f t="shared" si="181"/>
        <v>5.5876796000000004</v>
      </c>
      <c r="AD1295" s="118">
        <v>8</v>
      </c>
      <c r="AE1295" s="117">
        <f t="shared" si="182"/>
        <v>714.4</v>
      </c>
      <c r="AF1295" s="117">
        <f t="shared" si="183"/>
        <v>5.5876796000000004</v>
      </c>
      <c r="AG1295" s="119">
        <f t="shared" si="184"/>
        <v>0</v>
      </c>
      <c r="AH1295" s="120">
        <f t="shared" si="185"/>
        <v>0</v>
      </c>
      <c r="AI1295" s="121">
        <f t="shared" si="186"/>
        <v>0</v>
      </c>
      <c r="AJ1295" s="122" t="str">
        <f>+C1295</f>
        <v>VIETNAM</v>
      </c>
      <c r="AK1295" s="122" t="str">
        <f>IF(ISNA(VLOOKUP(postponeList!D1295,[1]Sheet!$A$2:$B$12,2,FALSE))," ",(VLOOKUP(postponeList!D1295,[1]Sheet!$A$2:$B$12,2,FALSE)))</f>
        <v>PESGD</v>
      </c>
      <c r="AL1295" s="122" t="str">
        <f>IF(ISNA(VLOOKUP(E1295,[1]Sheet!$G$2:$H$40,2,FALSE))," ",VLOOKUP(E1295,[1]Sheet!$G$2:$H$40,2,FALSE))</f>
        <v>PEWVN</v>
      </c>
      <c r="AM1295" s="122" t="str">
        <f>IF(ISNA(VLOOKUP(G1295,[1]Sheet!$K$2:$L$159,2,FALSE))," ",(VLOOKUP(G1295,[1]Sheet!$K$2:$L$159,2,FALSE)))</f>
        <v>PLSVN-HCM</v>
      </c>
      <c r="AN1295" s="122" t="str">
        <f>IF(ISNA(VLOOKUP(I1295&amp;C1295,[1]Sheet!$D$2:$E$228,2,FALSE))," ",VLOOKUP(I1295&amp;C1295,[1]Sheet!$D$2:$E$228,2,FALSE))</f>
        <v>Gary, Aota (PEW), Adachi (PAC)</v>
      </c>
      <c r="AO1295" s="122" t="str">
        <f>+I1295&amp;C1295</f>
        <v>PANVIETNAM</v>
      </c>
      <c r="AP1295" s="122" t="str">
        <f>C1295&amp;D1295&amp;E1295&amp;G1295&amp;I1295&amp;O1295</f>
        <v>VIETNAM3210018051810PANMAR</v>
      </c>
      <c r="AQ1295" s="122" t="str">
        <f>B1295&amp;D1295&amp;N1295</f>
        <v xml:space="preserve">SOUTH EAST ASIA32100VF </v>
      </c>
      <c r="AR1295" s="123" t="str">
        <f>+D1295&amp;J1295</f>
        <v>32100SE</v>
      </c>
      <c r="AS1295" s="124" t="str">
        <f t="shared" si="187"/>
        <v>Ves</v>
      </c>
      <c r="AT1295" s="125" t="str">
        <f t="shared" si="188"/>
        <v>FV-40GS4NA(MOTOR04</v>
      </c>
      <c r="AU1295" s="125" t="str">
        <f>IF(NOT(AT1295=""),VLOOKUP(AT1295,[1]PSI_Category!A:B,2,0),"")</f>
        <v>H/V</v>
      </c>
      <c r="AV1295" s="125" t="s">
        <v>552</v>
      </c>
      <c r="AW1295" s="125" t="s">
        <v>552</v>
      </c>
      <c r="AX1295" s="125" t="s">
        <v>552</v>
      </c>
    </row>
    <row r="1296" spans="2:50" s="103" customFormat="1" ht="11.4" customHeight="1" x14ac:dyDescent="0.3">
      <c r="B1296" s="104" t="s">
        <v>1866</v>
      </c>
      <c r="C1296" s="105" t="s">
        <v>2018</v>
      </c>
      <c r="D1296" s="106">
        <v>32100</v>
      </c>
      <c r="E1296" s="107">
        <v>1805</v>
      </c>
      <c r="F1296" s="105" t="s">
        <v>2019</v>
      </c>
      <c r="G1296" s="107">
        <v>1810</v>
      </c>
      <c r="H1296" s="105" t="s">
        <v>2020</v>
      </c>
      <c r="I1296" s="105" t="s">
        <v>298</v>
      </c>
      <c r="J1296" s="107" t="s">
        <v>293</v>
      </c>
      <c r="K1296" s="105">
        <v>92011843</v>
      </c>
      <c r="L1296" s="105" t="s">
        <v>2994</v>
      </c>
      <c r="M1296" s="105" t="s">
        <v>2088</v>
      </c>
      <c r="N1296" s="105" t="s">
        <v>2062</v>
      </c>
      <c r="O1296" s="108" t="s">
        <v>160</v>
      </c>
      <c r="P1296" s="109" t="s">
        <v>1872</v>
      </c>
      <c r="Q1296" s="110">
        <v>45372</v>
      </c>
      <c r="R1296" s="110"/>
      <c r="S1296" s="110">
        <v>45374</v>
      </c>
      <c r="T1296" s="110"/>
      <c r="U1296" s="111" t="s">
        <v>2023</v>
      </c>
      <c r="V1296" s="111" t="s">
        <v>2103</v>
      </c>
      <c r="W1296" s="112"/>
      <c r="X1296" s="113"/>
      <c r="Y1296" s="114" t="s">
        <v>285</v>
      </c>
      <c r="Z1296" s="115">
        <v>242.64</v>
      </c>
      <c r="AA1296" s="116">
        <v>10</v>
      </c>
      <c r="AB1296" s="117">
        <f t="shared" si="180"/>
        <v>2426.3999999999996</v>
      </c>
      <c r="AC1296" s="117">
        <f t="shared" si="181"/>
        <v>18.978087599999999</v>
      </c>
      <c r="AD1296" s="118">
        <v>10</v>
      </c>
      <c r="AE1296" s="117">
        <f t="shared" si="182"/>
        <v>2426.3999999999996</v>
      </c>
      <c r="AF1296" s="117">
        <f t="shared" si="183"/>
        <v>18.978087599999999</v>
      </c>
      <c r="AG1296" s="119">
        <f t="shared" si="184"/>
        <v>0</v>
      </c>
      <c r="AH1296" s="120">
        <f t="shared" si="185"/>
        <v>0</v>
      </c>
      <c r="AI1296" s="121">
        <f t="shared" si="186"/>
        <v>0</v>
      </c>
      <c r="AJ1296" s="122" t="str">
        <f>+C1296</f>
        <v>VIETNAM</v>
      </c>
      <c r="AK1296" s="122" t="str">
        <f>IF(ISNA(VLOOKUP(postponeList!D1296,[1]Sheet!$A$2:$B$12,2,FALSE))," ",(VLOOKUP(postponeList!D1296,[1]Sheet!$A$2:$B$12,2,FALSE)))</f>
        <v>PESGD</v>
      </c>
      <c r="AL1296" s="122" t="str">
        <f>IF(ISNA(VLOOKUP(E1296,[1]Sheet!$G$2:$H$40,2,FALSE))," ",VLOOKUP(E1296,[1]Sheet!$G$2:$H$40,2,FALSE))</f>
        <v>PEWVN</v>
      </c>
      <c r="AM1296" s="122" t="str">
        <f>IF(ISNA(VLOOKUP(G1296,[1]Sheet!$K$2:$L$159,2,FALSE))," ",(VLOOKUP(G1296,[1]Sheet!$K$2:$L$159,2,FALSE)))</f>
        <v>PLSVN-HCM</v>
      </c>
      <c r="AN1296" s="122" t="str">
        <f>IF(ISNA(VLOOKUP(I1296&amp;C1296,[1]Sheet!$D$2:$E$228,2,FALSE))," ",VLOOKUP(I1296&amp;C1296,[1]Sheet!$D$2:$E$228,2,FALSE))</f>
        <v>Gary, Aota (PEW), Adachi (PAC)</v>
      </c>
      <c r="AO1296" s="122" t="str">
        <f>+I1296&amp;C1296</f>
        <v>PANVIETNAM</v>
      </c>
      <c r="AP1296" s="122" t="str">
        <f>C1296&amp;D1296&amp;E1296&amp;G1296&amp;I1296&amp;O1296</f>
        <v>VIETNAM3210018051810PANMAR</v>
      </c>
      <c r="AQ1296" s="122" t="str">
        <f>B1296&amp;D1296&amp;N1296</f>
        <v xml:space="preserve">SOUTH EAST ASIA32100AP </v>
      </c>
      <c r="AR1296" s="123" t="str">
        <f>+D1296&amp;J1296</f>
        <v>32100SE</v>
      </c>
      <c r="AS1296" s="124" t="str">
        <f t="shared" si="187"/>
        <v>Ves</v>
      </c>
      <c r="AT1296" s="125" t="str">
        <f t="shared" si="188"/>
        <v>F-VXV70AWV</v>
      </c>
      <c r="AU1296" s="125" t="str">
        <f>IF(NOT(AT1296=""),VLOOKUP(AT1296,[1]PSI_Category!A:B,2,0),"")</f>
        <v>A/P</v>
      </c>
      <c r="AV1296" s="125" t="s">
        <v>2063</v>
      </c>
      <c r="AW1296" s="125" t="s">
        <v>2063</v>
      </c>
      <c r="AX1296" s="125" t="s">
        <v>2063</v>
      </c>
    </row>
    <row r="1297" spans="1:50" s="103" customFormat="1" ht="11.4" customHeight="1" x14ac:dyDescent="0.3">
      <c r="B1297" s="104" t="s">
        <v>1866</v>
      </c>
      <c r="C1297" s="105" t="s">
        <v>2018</v>
      </c>
      <c r="D1297" s="106">
        <v>32100</v>
      </c>
      <c r="E1297" s="107">
        <v>1805</v>
      </c>
      <c r="F1297" s="105" t="s">
        <v>2019</v>
      </c>
      <c r="G1297" s="107">
        <v>1811</v>
      </c>
      <c r="H1297" s="105" t="s">
        <v>2020</v>
      </c>
      <c r="I1297" s="105" t="s">
        <v>298</v>
      </c>
      <c r="J1297" s="107" t="s">
        <v>304</v>
      </c>
      <c r="K1297" s="105">
        <v>92011844</v>
      </c>
      <c r="L1297" s="105" t="s">
        <v>3001</v>
      </c>
      <c r="M1297" s="105" t="s">
        <v>2060</v>
      </c>
      <c r="N1297" s="105" t="s">
        <v>1809</v>
      </c>
      <c r="O1297" s="108" t="s">
        <v>160</v>
      </c>
      <c r="P1297" s="109" t="s">
        <v>1872</v>
      </c>
      <c r="Q1297" s="110">
        <v>45372</v>
      </c>
      <c r="R1297" s="110"/>
      <c r="S1297" s="110">
        <v>45375</v>
      </c>
      <c r="T1297" s="110"/>
      <c r="U1297" s="111" t="s">
        <v>2023</v>
      </c>
      <c r="V1297" s="111" t="s">
        <v>2103</v>
      </c>
      <c r="W1297" s="112"/>
      <c r="X1297" s="113"/>
      <c r="Y1297" s="114" t="s">
        <v>285</v>
      </c>
      <c r="Z1297" s="115">
        <v>45.61</v>
      </c>
      <c r="AA1297" s="116">
        <v>2</v>
      </c>
      <c r="AB1297" s="117">
        <f t="shared" si="180"/>
        <v>91.22</v>
      </c>
      <c r="AC1297" s="117">
        <f t="shared" si="181"/>
        <v>0.71347723000000007</v>
      </c>
      <c r="AD1297" s="118">
        <v>2</v>
      </c>
      <c r="AE1297" s="117">
        <f t="shared" si="182"/>
        <v>91.22</v>
      </c>
      <c r="AF1297" s="117">
        <f t="shared" si="183"/>
        <v>0.71347723000000007</v>
      </c>
      <c r="AG1297" s="119">
        <f t="shared" si="184"/>
        <v>0</v>
      </c>
      <c r="AH1297" s="120">
        <f t="shared" si="185"/>
        <v>0</v>
      </c>
      <c r="AI1297" s="121">
        <f t="shared" si="186"/>
        <v>0</v>
      </c>
      <c r="AJ1297" s="122" t="str">
        <f>+C1297</f>
        <v>VIETNAM</v>
      </c>
      <c r="AK1297" s="122" t="str">
        <f>IF(ISNA(VLOOKUP(postponeList!D1297,[1]Sheet!$A$2:$B$12,2,FALSE))," ",(VLOOKUP(postponeList!D1297,[1]Sheet!$A$2:$B$12,2,FALSE)))</f>
        <v>PESGD</v>
      </c>
      <c r="AL1297" s="122" t="str">
        <f>IF(ISNA(VLOOKUP(E1297,[1]Sheet!$G$2:$H$40,2,FALSE))," ",VLOOKUP(E1297,[1]Sheet!$G$2:$H$40,2,FALSE))</f>
        <v>PEWVN</v>
      </c>
      <c r="AM1297" s="122" t="str">
        <f>IF(ISNA(VLOOKUP(G1297,[1]Sheet!$K$2:$L$159,2,FALSE))," ",(VLOOKUP(G1297,[1]Sheet!$K$2:$L$159,2,FALSE)))</f>
        <v>PLSVN-HIF</v>
      </c>
      <c r="AN1297" s="122" t="str">
        <f>IF(ISNA(VLOOKUP(I1297&amp;C1297,[1]Sheet!$D$2:$E$228,2,FALSE))," ",VLOOKUP(I1297&amp;C1297,[1]Sheet!$D$2:$E$228,2,FALSE))</f>
        <v>Gary, Aota (PEW), Adachi (PAC)</v>
      </c>
      <c r="AO1297" s="122" t="str">
        <f>+I1297&amp;C1297</f>
        <v>PANVIETNAM</v>
      </c>
      <c r="AP1297" s="122" t="str">
        <f>C1297&amp;D1297&amp;E1297&amp;G1297&amp;I1297&amp;O1297</f>
        <v>VIETNAM3210018051811PANMAR</v>
      </c>
      <c r="AQ1297" s="122" t="str">
        <f>B1297&amp;D1297&amp;N1297</f>
        <v xml:space="preserve">SOUTH EAST ASIA32100VF </v>
      </c>
      <c r="AR1297" s="123" t="str">
        <f>+D1297&amp;J1297</f>
        <v>32100PC</v>
      </c>
      <c r="AS1297" s="124" t="str">
        <f t="shared" si="187"/>
        <v>Ves</v>
      </c>
      <c r="AT1297" s="125" t="str">
        <f t="shared" si="188"/>
        <v>FV-35GS4(FRAME)04</v>
      </c>
      <c r="AU1297" s="125" t="str">
        <f>IF(NOT(AT1297=""),VLOOKUP(AT1297,[1]PSI_Category!A:B,2,0),"")</f>
        <v>H/V</v>
      </c>
      <c r="AV1297" s="125" t="s">
        <v>552</v>
      </c>
      <c r="AW1297" s="125" t="s">
        <v>552</v>
      </c>
      <c r="AX1297" s="125" t="s">
        <v>552</v>
      </c>
    </row>
    <row r="1298" spans="1:50" s="103" customFormat="1" ht="11.4" customHeight="1" x14ac:dyDescent="0.3">
      <c r="B1298" s="104" t="s">
        <v>1866</v>
      </c>
      <c r="C1298" s="105" t="s">
        <v>2018</v>
      </c>
      <c r="D1298" s="106">
        <v>32100</v>
      </c>
      <c r="E1298" s="107">
        <v>1805</v>
      </c>
      <c r="F1298" s="105" t="s">
        <v>2019</v>
      </c>
      <c r="G1298" s="107">
        <v>1811</v>
      </c>
      <c r="H1298" s="105" t="s">
        <v>2020</v>
      </c>
      <c r="I1298" s="105" t="s">
        <v>298</v>
      </c>
      <c r="J1298" s="107" t="s">
        <v>304</v>
      </c>
      <c r="K1298" s="105">
        <v>92011844</v>
      </c>
      <c r="L1298" s="105" t="s">
        <v>3001</v>
      </c>
      <c r="M1298" s="105" t="s">
        <v>2995</v>
      </c>
      <c r="N1298" s="105" t="s">
        <v>1809</v>
      </c>
      <c r="O1298" s="108" t="s">
        <v>160</v>
      </c>
      <c r="P1298" s="109" t="s">
        <v>1872</v>
      </c>
      <c r="Q1298" s="110">
        <v>45372</v>
      </c>
      <c r="R1298" s="110"/>
      <c r="S1298" s="110">
        <v>45375</v>
      </c>
      <c r="T1298" s="110"/>
      <c r="U1298" s="111" t="s">
        <v>2023</v>
      </c>
      <c r="V1298" s="111" t="s">
        <v>2103</v>
      </c>
      <c r="W1298" s="112"/>
      <c r="X1298" s="113"/>
      <c r="Y1298" s="114" t="s">
        <v>285</v>
      </c>
      <c r="Z1298" s="115">
        <v>59.54</v>
      </c>
      <c r="AA1298" s="116">
        <v>2</v>
      </c>
      <c r="AB1298" s="117">
        <f t="shared" si="180"/>
        <v>119.08</v>
      </c>
      <c r="AC1298" s="117">
        <f t="shared" si="181"/>
        <v>0.93138421999999998</v>
      </c>
      <c r="AD1298" s="118">
        <v>2</v>
      </c>
      <c r="AE1298" s="117">
        <f t="shared" si="182"/>
        <v>119.08</v>
      </c>
      <c r="AF1298" s="117">
        <f t="shared" si="183"/>
        <v>0.93138421999999998</v>
      </c>
      <c r="AG1298" s="119">
        <f t="shared" si="184"/>
        <v>0</v>
      </c>
      <c r="AH1298" s="120">
        <f t="shared" si="185"/>
        <v>0</v>
      </c>
      <c r="AI1298" s="121">
        <f t="shared" si="186"/>
        <v>0</v>
      </c>
      <c r="AJ1298" s="122" t="str">
        <f>+C1298</f>
        <v>VIETNAM</v>
      </c>
      <c r="AK1298" s="122" t="str">
        <f>IF(ISNA(VLOOKUP(postponeList!D1298,[1]Sheet!$A$2:$B$12,2,FALSE))," ",(VLOOKUP(postponeList!D1298,[1]Sheet!$A$2:$B$12,2,FALSE)))</f>
        <v>PESGD</v>
      </c>
      <c r="AL1298" s="122" t="str">
        <f>IF(ISNA(VLOOKUP(E1298,[1]Sheet!$G$2:$H$40,2,FALSE))," ",VLOOKUP(E1298,[1]Sheet!$G$2:$H$40,2,FALSE))</f>
        <v>PEWVN</v>
      </c>
      <c r="AM1298" s="122" t="str">
        <f>IF(ISNA(VLOOKUP(G1298,[1]Sheet!$K$2:$L$159,2,FALSE))," ",(VLOOKUP(G1298,[1]Sheet!$K$2:$L$159,2,FALSE)))</f>
        <v>PLSVN-HIF</v>
      </c>
      <c r="AN1298" s="122" t="str">
        <f>IF(ISNA(VLOOKUP(I1298&amp;C1298,[1]Sheet!$D$2:$E$228,2,FALSE))," ",VLOOKUP(I1298&amp;C1298,[1]Sheet!$D$2:$E$228,2,FALSE))</f>
        <v>Gary, Aota (PEW), Adachi (PAC)</v>
      </c>
      <c r="AO1298" s="122" t="str">
        <f>+I1298&amp;C1298</f>
        <v>PANVIETNAM</v>
      </c>
      <c r="AP1298" s="122" t="str">
        <f>C1298&amp;D1298&amp;E1298&amp;G1298&amp;I1298&amp;O1298</f>
        <v>VIETNAM3210018051811PANMAR</v>
      </c>
      <c r="AQ1298" s="122" t="str">
        <f>B1298&amp;D1298&amp;N1298</f>
        <v xml:space="preserve">SOUTH EAST ASIA32100VF </v>
      </c>
      <c r="AR1298" s="123" t="str">
        <f>+D1298&amp;J1298</f>
        <v>32100PC</v>
      </c>
      <c r="AS1298" s="124" t="str">
        <f t="shared" si="187"/>
        <v>Ves</v>
      </c>
      <c r="AT1298" s="125" t="str">
        <f t="shared" si="188"/>
        <v>FV-40GS4(FRAME)04</v>
      </c>
      <c r="AU1298" s="125" t="str">
        <f>IF(NOT(AT1298=""),VLOOKUP(AT1298,[1]PSI_Category!A:B,2,0),"")</f>
        <v>H/V</v>
      </c>
      <c r="AV1298" s="125" t="s">
        <v>552</v>
      </c>
      <c r="AW1298" s="125" t="s">
        <v>552</v>
      </c>
      <c r="AX1298" s="125" t="s">
        <v>552</v>
      </c>
    </row>
    <row r="1299" spans="1:50" s="103" customFormat="1" ht="11.4" customHeight="1" x14ac:dyDescent="0.3">
      <c r="B1299" s="104" t="s">
        <v>1866</v>
      </c>
      <c r="C1299" s="105" t="s">
        <v>2018</v>
      </c>
      <c r="D1299" s="106">
        <v>32100</v>
      </c>
      <c r="E1299" s="107">
        <v>1805</v>
      </c>
      <c r="F1299" s="105" t="s">
        <v>2019</v>
      </c>
      <c r="G1299" s="107">
        <v>1811</v>
      </c>
      <c r="H1299" s="105" t="s">
        <v>2020</v>
      </c>
      <c r="I1299" s="105" t="s">
        <v>298</v>
      </c>
      <c r="J1299" s="107" t="s">
        <v>304</v>
      </c>
      <c r="K1299" s="105">
        <v>92011844</v>
      </c>
      <c r="L1299" s="105" t="s">
        <v>3001</v>
      </c>
      <c r="M1299" s="105" t="s">
        <v>2996</v>
      </c>
      <c r="N1299" s="105" t="s">
        <v>2062</v>
      </c>
      <c r="O1299" s="108" t="s">
        <v>160</v>
      </c>
      <c r="P1299" s="109" t="s">
        <v>1872</v>
      </c>
      <c r="Q1299" s="110">
        <v>45372</v>
      </c>
      <c r="R1299" s="110"/>
      <c r="S1299" s="110">
        <v>45375</v>
      </c>
      <c r="T1299" s="110"/>
      <c r="U1299" s="111" t="s">
        <v>2023</v>
      </c>
      <c r="V1299" s="111" t="s">
        <v>2103</v>
      </c>
      <c r="W1299" s="112"/>
      <c r="X1299" s="113"/>
      <c r="Y1299" s="114" t="s">
        <v>285</v>
      </c>
      <c r="Z1299" s="115">
        <v>25.88</v>
      </c>
      <c r="AA1299" s="116">
        <v>5</v>
      </c>
      <c r="AB1299" s="117">
        <f t="shared" si="180"/>
        <v>129.4</v>
      </c>
      <c r="AC1299" s="117">
        <f t="shared" si="181"/>
        <v>1.0121021000000001</v>
      </c>
      <c r="AD1299" s="118">
        <v>5</v>
      </c>
      <c r="AE1299" s="117">
        <f t="shared" si="182"/>
        <v>129.4</v>
      </c>
      <c r="AF1299" s="117">
        <f t="shared" si="183"/>
        <v>1.0121021000000001</v>
      </c>
      <c r="AG1299" s="119">
        <f t="shared" si="184"/>
        <v>0</v>
      </c>
      <c r="AH1299" s="120">
        <f t="shared" si="185"/>
        <v>0</v>
      </c>
      <c r="AI1299" s="121">
        <f t="shared" si="186"/>
        <v>0</v>
      </c>
      <c r="AJ1299" s="122" t="str">
        <f>+C1299</f>
        <v>VIETNAM</v>
      </c>
      <c r="AK1299" s="122" t="str">
        <f>IF(ISNA(VLOOKUP(postponeList!D1299,[1]Sheet!$A$2:$B$12,2,FALSE))," ",(VLOOKUP(postponeList!D1299,[1]Sheet!$A$2:$B$12,2,FALSE)))</f>
        <v>PESGD</v>
      </c>
      <c r="AL1299" s="122" t="str">
        <f>IF(ISNA(VLOOKUP(E1299,[1]Sheet!$G$2:$H$40,2,FALSE))," ",VLOOKUP(E1299,[1]Sheet!$G$2:$H$40,2,FALSE))</f>
        <v>PEWVN</v>
      </c>
      <c r="AM1299" s="122" t="str">
        <f>IF(ISNA(VLOOKUP(G1299,[1]Sheet!$K$2:$L$159,2,FALSE))," ",(VLOOKUP(G1299,[1]Sheet!$K$2:$L$159,2,FALSE)))</f>
        <v>PLSVN-HIF</v>
      </c>
      <c r="AN1299" s="122" t="str">
        <f>IF(ISNA(VLOOKUP(I1299&amp;C1299,[1]Sheet!$D$2:$E$228,2,FALSE))," ",VLOOKUP(I1299&amp;C1299,[1]Sheet!$D$2:$E$228,2,FALSE))</f>
        <v>Gary, Aota (PEW), Adachi (PAC)</v>
      </c>
      <c r="AO1299" s="122" t="str">
        <f>+I1299&amp;C1299</f>
        <v>PANVIETNAM</v>
      </c>
      <c r="AP1299" s="122" t="str">
        <f>C1299&amp;D1299&amp;E1299&amp;G1299&amp;I1299&amp;O1299</f>
        <v>VIETNAM3210018051811PANMAR</v>
      </c>
      <c r="AQ1299" s="122" t="str">
        <f>B1299&amp;D1299&amp;N1299</f>
        <v xml:space="preserve">SOUTH EAST ASIA32100AP </v>
      </c>
      <c r="AR1299" s="123" t="str">
        <f>+D1299&amp;J1299</f>
        <v>32100PC</v>
      </c>
      <c r="AS1299" s="124" t="str">
        <f t="shared" si="187"/>
        <v>Ves</v>
      </c>
      <c r="AT1299" s="125" t="str">
        <f t="shared" si="188"/>
        <v>F-ZXKP70ZV</v>
      </c>
      <c r="AU1299" s="125" t="e">
        <f>IF(NOT(AT1299=""),VLOOKUP(AT1299,[1]PSI_Category!A:B,2,0),"")</f>
        <v>#N/A</v>
      </c>
      <c r="AV1299" s="125" t="s">
        <v>2063</v>
      </c>
      <c r="AW1299" s="125" t="s">
        <v>2063</v>
      </c>
      <c r="AX1299" s="125" t="s">
        <v>2063</v>
      </c>
    </row>
    <row r="1300" spans="1:50" s="103" customFormat="1" ht="11.4" customHeight="1" x14ac:dyDescent="0.3">
      <c r="B1300" s="104" t="s">
        <v>1866</v>
      </c>
      <c r="C1300" s="105" t="s">
        <v>2018</v>
      </c>
      <c r="D1300" s="106">
        <v>32100</v>
      </c>
      <c r="E1300" s="107">
        <v>1805</v>
      </c>
      <c r="F1300" s="105" t="s">
        <v>2019</v>
      </c>
      <c r="G1300" s="107">
        <v>1811</v>
      </c>
      <c r="H1300" s="105" t="s">
        <v>2020</v>
      </c>
      <c r="I1300" s="105" t="s">
        <v>298</v>
      </c>
      <c r="J1300" s="107" t="s">
        <v>293</v>
      </c>
      <c r="K1300" s="105">
        <v>92011844</v>
      </c>
      <c r="L1300" s="105" t="s">
        <v>3001</v>
      </c>
      <c r="M1300" s="105" t="s">
        <v>2069</v>
      </c>
      <c r="N1300" s="105" t="s">
        <v>2070</v>
      </c>
      <c r="O1300" s="108" t="s">
        <v>160</v>
      </c>
      <c r="P1300" s="109" t="s">
        <v>1872</v>
      </c>
      <c r="Q1300" s="110">
        <v>45372</v>
      </c>
      <c r="R1300" s="110"/>
      <c r="S1300" s="110">
        <v>45375</v>
      </c>
      <c r="T1300" s="110"/>
      <c r="U1300" s="111" t="s">
        <v>2023</v>
      </c>
      <c r="V1300" s="111" t="s">
        <v>2103</v>
      </c>
      <c r="W1300" s="112"/>
      <c r="X1300" s="113"/>
      <c r="Y1300" s="114" t="s">
        <v>285</v>
      </c>
      <c r="Z1300" s="115">
        <v>111.98</v>
      </c>
      <c r="AA1300" s="116">
        <v>70</v>
      </c>
      <c r="AB1300" s="117">
        <f t="shared" si="180"/>
        <v>7838.6</v>
      </c>
      <c r="AC1300" s="117">
        <f t="shared" si="181"/>
        <v>61.309609900000005</v>
      </c>
      <c r="AD1300" s="118">
        <v>70</v>
      </c>
      <c r="AE1300" s="117">
        <f t="shared" si="182"/>
        <v>7838.6</v>
      </c>
      <c r="AF1300" s="117">
        <f t="shared" si="183"/>
        <v>61.309609900000005</v>
      </c>
      <c r="AG1300" s="119">
        <f t="shared" si="184"/>
        <v>0</v>
      </c>
      <c r="AH1300" s="120">
        <f t="shared" si="185"/>
        <v>0</v>
      </c>
      <c r="AI1300" s="121">
        <f t="shared" si="186"/>
        <v>0</v>
      </c>
      <c r="AJ1300" s="122" t="str">
        <f>+C1300</f>
        <v>VIETNAM</v>
      </c>
      <c r="AK1300" s="122" t="str">
        <f>IF(ISNA(VLOOKUP(postponeList!D1300,[1]Sheet!$A$2:$B$12,2,FALSE))," ",(VLOOKUP(postponeList!D1300,[1]Sheet!$A$2:$B$12,2,FALSE)))</f>
        <v>PESGD</v>
      </c>
      <c r="AL1300" s="122" t="str">
        <f>IF(ISNA(VLOOKUP(E1300,[1]Sheet!$G$2:$H$40,2,FALSE))," ",VLOOKUP(E1300,[1]Sheet!$G$2:$H$40,2,FALSE))</f>
        <v>PEWVN</v>
      </c>
      <c r="AM1300" s="122" t="str">
        <f>IF(ISNA(VLOOKUP(G1300,[1]Sheet!$K$2:$L$159,2,FALSE))," ",(VLOOKUP(G1300,[1]Sheet!$K$2:$L$159,2,FALSE)))</f>
        <v>PLSVN-HIF</v>
      </c>
      <c r="AN1300" s="122" t="str">
        <f>IF(ISNA(VLOOKUP(I1300&amp;C1300,[1]Sheet!$D$2:$E$228,2,FALSE))," ",VLOOKUP(I1300&amp;C1300,[1]Sheet!$D$2:$E$228,2,FALSE))</f>
        <v>Gary, Aota (PEW), Adachi (PAC)</v>
      </c>
      <c r="AO1300" s="122" t="str">
        <f>+I1300&amp;C1300</f>
        <v>PANVIETNAM</v>
      </c>
      <c r="AP1300" s="122" t="str">
        <f>C1300&amp;D1300&amp;E1300&amp;G1300&amp;I1300&amp;O1300</f>
        <v>VIETNAM3210018051811PANMAR</v>
      </c>
      <c r="AQ1300" s="122" t="str">
        <f>B1300&amp;D1300&amp;N1300</f>
        <v xml:space="preserve">SOUTH EAST ASIA32100HD </v>
      </c>
      <c r="AR1300" s="123" t="str">
        <f>+D1300&amp;J1300</f>
        <v>32100SE</v>
      </c>
      <c r="AS1300" s="124" t="str">
        <f t="shared" si="187"/>
        <v>Ves</v>
      </c>
      <c r="AT1300" s="125" t="str">
        <f t="shared" si="188"/>
        <v>FJ-T09A3ABBHV</v>
      </c>
      <c r="AU1300" s="125" t="str">
        <f>IF(NOT(AT1300=""),VLOOKUP(AT1300,[1]PSI_Category!A:B,2,0),"")</f>
        <v>H/D</v>
      </c>
      <c r="AV1300" s="125" t="s">
        <v>2071</v>
      </c>
      <c r="AW1300" s="125" t="s">
        <v>2071</v>
      </c>
      <c r="AX1300" s="125" t="s">
        <v>2071</v>
      </c>
    </row>
    <row r="1301" spans="1:50" s="103" customFormat="1" ht="11.4" customHeight="1" x14ac:dyDescent="0.3">
      <c r="B1301" s="104" t="s">
        <v>1866</v>
      </c>
      <c r="C1301" s="105" t="s">
        <v>2018</v>
      </c>
      <c r="D1301" s="106">
        <v>32100</v>
      </c>
      <c r="E1301" s="107">
        <v>1805</v>
      </c>
      <c r="F1301" s="105" t="s">
        <v>2019</v>
      </c>
      <c r="G1301" s="107">
        <v>1811</v>
      </c>
      <c r="H1301" s="105" t="s">
        <v>2020</v>
      </c>
      <c r="I1301" s="105" t="s">
        <v>298</v>
      </c>
      <c r="J1301" s="107" t="s">
        <v>293</v>
      </c>
      <c r="K1301" s="105">
        <v>92011844</v>
      </c>
      <c r="L1301" s="105" t="s">
        <v>3001</v>
      </c>
      <c r="M1301" s="105" t="s">
        <v>2072</v>
      </c>
      <c r="N1301" s="105" t="s">
        <v>2070</v>
      </c>
      <c r="O1301" s="108" t="s">
        <v>160</v>
      </c>
      <c r="P1301" s="109" t="s">
        <v>1872</v>
      </c>
      <c r="Q1301" s="110">
        <v>45372</v>
      </c>
      <c r="R1301" s="110"/>
      <c r="S1301" s="110">
        <v>45375</v>
      </c>
      <c r="T1301" s="110"/>
      <c r="U1301" s="111" t="s">
        <v>2023</v>
      </c>
      <c r="V1301" s="111" t="s">
        <v>2103</v>
      </c>
      <c r="W1301" s="112"/>
      <c r="X1301" s="113"/>
      <c r="Y1301" s="114" t="s">
        <v>285</v>
      </c>
      <c r="Z1301" s="115">
        <v>95.4</v>
      </c>
      <c r="AA1301" s="116">
        <v>180</v>
      </c>
      <c r="AB1301" s="117">
        <f t="shared" si="180"/>
        <v>17172</v>
      </c>
      <c r="AC1301" s="117">
        <f t="shared" si="181"/>
        <v>134.31079800000001</v>
      </c>
      <c r="AD1301" s="118">
        <v>180</v>
      </c>
      <c r="AE1301" s="117">
        <f t="shared" si="182"/>
        <v>17172</v>
      </c>
      <c r="AF1301" s="117">
        <f t="shared" si="183"/>
        <v>134.31079800000001</v>
      </c>
      <c r="AG1301" s="119">
        <f t="shared" si="184"/>
        <v>0</v>
      </c>
      <c r="AH1301" s="120">
        <f t="shared" si="185"/>
        <v>0</v>
      </c>
      <c r="AI1301" s="121">
        <f t="shared" si="186"/>
        <v>0</v>
      </c>
      <c r="AJ1301" s="122" t="str">
        <f>+C1301</f>
        <v>VIETNAM</v>
      </c>
      <c r="AK1301" s="122" t="str">
        <f>IF(ISNA(VLOOKUP(postponeList!D1301,[1]Sheet!$A$2:$B$12,2,FALSE))," ",(VLOOKUP(postponeList!D1301,[1]Sheet!$A$2:$B$12,2,FALSE)))</f>
        <v>PESGD</v>
      </c>
      <c r="AL1301" s="122" t="str">
        <f>IF(ISNA(VLOOKUP(E1301,[1]Sheet!$G$2:$H$40,2,FALSE))," ",VLOOKUP(E1301,[1]Sheet!$G$2:$H$40,2,FALSE))</f>
        <v>PEWVN</v>
      </c>
      <c r="AM1301" s="122" t="str">
        <f>IF(ISNA(VLOOKUP(G1301,[1]Sheet!$K$2:$L$159,2,FALSE))," ",(VLOOKUP(G1301,[1]Sheet!$K$2:$L$159,2,FALSE)))</f>
        <v>PLSVN-HIF</v>
      </c>
      <c r="AN1301" s="122" t="str">
        <f>IF(ISNA(VLOOKUP(I1301&amp;C1301,[1]Sheet!$D$2:$E$228,2,FALSE))," ",VLOOKUP(I1301&amp;C1301,[1]Sheet!$D$2:$E$228,2,FALSE))</f>
        <v>Gary, Aota (PEW), Adachi (PAC)</v>
      </c>
      <c r="AO1301" s="122" t="str">
        <f>+I1301&amp;C1301</f>
        <v>PANVIETNAM</v>
      </c>
      <c r="AP1301" s="122" t="str">
        <f>C1301&amp;D1301&amp;E1301&amp;G1301&amp;I1301&amp;O1301</f>
        <v>VIETNAM3210018051811PANMAR</v>
      </c>
      <c r="AQ1301" s="122" t="str">
        <f>B1301&amp;D1301&amp;N1301</f>
        <v xml:space="preserve">SOUTH EAST ASIA32100HD </v>
      </c>
      <c r="AR1301" s="123" t="str">
        <f>+D1301&amp;J1301</f>
        <v>32100SE</v>
      </c>
      <c r="AS1301" s="124" t="str">
        <f t="shared" si="187"/>
        <v>Ves</v>
      </c>
      <c r="AT1301" s="125" t="str">
        <f t="shared" si="188"/>
        <v>FJ-T09B3ABBHV</v>
      </c>
      <c r="AU1301" s="125" t="str">
        <f>IF(NOT(AT1301=""),VLOOKUP(AT1301,[1]PSI_Category!A:B,2,0),"")</f>
        <v>H/D</v>
      </c>
      <c r="AV1301" s="125" t="s">
        <v>2071</v>
      </c>
      <c r="AW1301" s="125" t="s">
        <v>2071</v>
      </c>
      <c r="AX1301" s="125" t="s">
        <v>2071</v>
      </c>
    </row>
    <row r="1302" spans="1:50" s="103" customFormat="1" ht="11.4" customHeight="1" x14ac:dyDescent="0.3">
      <c r="B1302" s="104" t="s">
        <v>1866</v>
      </c>
      <c r="C1302" s="105" t="s">
        <v>2018</v>
      </c>
      <c r="D1302" s="106">
        <v>32100</v>
      </c>
      <c r="E1302" s="107">
        <v>1805</v>
      </c>
      <c r="F1302" s="105" t="s">
        <v>2019</v>
      </c>
      <c r="G1302" s="107">
        <v>1811</v>
      </c>
      <c r="H1302" s="105" t="s">
        <v>2020</v>
      </c>
      <c r="I1302" s="105" t="s">
        <v>298</v>
      </c>
      <c r="J1302" s="107" t="s">
        <v>293</v>
      </c>
      <c r="K1302" s="105">
        <v>92011844</v>
      </c>
      <c r="L1302" s="105" t="s">
        <v>3001</v>
      </c>
      <c r="M1302" s="105" t="s">
        <v>2998</v>
      </c>
      <c r="N1302" s="105" t="s">
        <v>2062</v>
      </c>
      <c r="O1302" s="108" t="s">
        <v>160</v>
      </c>
      <c r="P1302" s="109" t="s">
        <v>1872</v>
      </c>
      <c r="Q1302" s="110">
        <v>45372</v>
      </c>
      <c r="R1302" s="110"/>
      <c r="S1302" s="110">
        <v>45375</v>
      </c>
      <c r="T1302" s="110"/>
      <c r="U1302" s="111" t="s">
        <v>2023</v>
      </c>
      <c r="V1302" s="111" t="s">
        <v>2103</v>
      </c>
      <c r="W1302" s="112"/>
      <c r="X1302" s="113"/>
      <c r="Y1302" s="114" t="s">
        <v>285</v>
      </c>
      <c r="Z1302" s="115">
        <v>210.74</v>
      </c>
      <c r="AA1302" s="116">
        <v>15</v>
      </c>
      <c r="AB1302" s="117">
        <f t="shared" si="180"/>
        <v>3161.1000000000004</v>
      </c>
      <c r="AC1302" s="117">
        <f t="shared" si="181"/>
        <v>24.724543650000005</v>
      </c>
      <c r="AD1302" s="118">
        <v>15</v>
      </c>
      <c r="AE1302" s="117">
        <f t="shared" si="182"/>
        <v>3161.1000000000004</v>
      </c>
      <c r="AF1302" s="117">
        <f t="shared" si="183"/>
        <v>24.724543650000005</v>
      </c>
      <c r="AG1302" s="119">
        <f t="shared" si="184"/>
        <v>0</v>
      </c>
      <c r="AH1302" s="120">
        <f t="shared" si="185"/>
        <v>0</v>
      </c>
      <c r="AI1302" s="121">
        <f t="shared" si="186"/>
        <v>0</v>
      </c>
      <c r="AJ1302" s="122" t="str">
        <f>+C1302</f>
        <v>VIETNAM</v>
      </c>
      <c r="AK1302" s="122" t="str">
        <f>IF(ISNA(VLOOKUP(postponeList!D1302,[1]Sheet!$A$2:$B$12,2,FALSE))," ",(VLOOKUP(postponeList!D1302,[1]Sheet!$A$2:$B$12,2,FALSE)))</f>
        <v>PESGD</v>
      </c>
      <c r="AL1302" s="122" t="str">
        <f>IF(ISNA(VLOOKUP(E1302,[1]Sheet!$G$2:$H$40,2,FALSE))," ",VLOOKUP(E1302,[1]Sheet!$G$2:$H$40,2,FALSE))</f>
        <v>PEWVN</v>
      </c>
      <c r="AM1302" s="122" t="str">
        <f>IF(ISNA(VLOOKUP(G1302,[1]Sheet!$K$2:$L$159,2,FALSE))," ",(VLOOKUP(G1302,[1]Sheet!$K$2:$L$159,2,FALSE)))</f>
        <v>PLSVN-HIF</v>
      </c>
      <c r="AN1302" s="122" t="str">
        <f>IF(ISNA(VLOOKUP(I1302&amp;C1302,[1]Sheet!$D$2:$E$228,2,FALSE))," ",VLOOKUP(I1302&amp;C1302,[1]Sheet!$D$2:$E$228,2,FALSE))</f>
        <v>Gary, Aota (PEW), Adachi (PAC)</v>
      </c>
      <c r="AO1302" s="122" t="str">
        <f>+I1302&amp;C1302</f>
        <v>PANVIETNAM</v>
      </c>
      <c r="AP1302" s="122" t="str">
        <f>C1302&amp;D1302&amp;E1302&amp;G1302&amp;I1302&amp;O1302</f>
        <v>VIETNAM3210018051811PANMAR</v>
      </c>
      <c r="AQ1302" s="122" t="str">
        <f>B1302&amp;D1302&amp;N1302</f>
        <v xml:space="preserve">SOUTH EAST ASIA32100AP </v>
      </c>
      <c r="AR1302" s="123" t="str">
        <f>+D1302&amp;J1302</f>
        <v>32100SE</v>
      </c>
      <c r="AS1302" s="124" t="str">
        <f t="shared" si="187"/>
        <v>Ves</v>
      </c>
      <c r="AT1302" s="125" t="str">
        <f t="shared" si="188"/>
        <v>F-PXU70AWV</v>
      </c>
      <c r="AU1302" s="125" t="str">
        <f>IF(NOT(AT1302=""),VLOOKUP(AT1302,[1]PSI_Category!A:B,2,0),"")</f>
        <v>A/P</v>
      </c>
      <c r="AV1302" s="125" t="s">
        <v>2063</v>
      </c>
      <c r="AW1302" s="125" t="s">
        <v>2063</v>
      </c>
      <c r="AX1302" s="125" t="s">
        <v>2063</v>
      </c>
    </row>
    <row r="1303" spans="1:50" s="103" customFormat="1" ht="11.4" customHeight="1" x14ac:dyDescent="0.3">
      <c r="B1303" s="104" t="s">
        <v>1866</v>
      </c>
      <c r="C1303" s="105" t="s">
        <v>2018</v>
      </c>
      <c r="D1303" s="106">
        <v>32100</v>
      </c>
      <c r="E1303" s="107">
        <v>1805</v>
      </c>
      <c r="F1303" s="105" t="s">
        <v>2019</v>
      </c>
      <c r="G1303" s="107">
        <v>1811</v>
      </c>
      <c r="H1303" s="105" t="s">
        <v>2020</v>
      </c>
      <c r="I1303" s="105" t="s">
        <v>298</v>
      </c>
      <c r="J1303" s="107" t="s">
        <v>293</v>
      </c>
      <c r="K1303" s="105">
        <v>92011844</v>
      </c>
      <c r="L1303" s="105" t="s">
        <v>3001</v>
      </c>
      <c r="M1303" s="105" t="s">
        <v>2074</v>
      </c>
      <c r="N1303" s="105" t="s">
        <v>341</v>
      </c>
      <c r="O1303" s="108" t="s">
        <v>160</v>
      </c>
      <c r="P1303" s="109" t="s">
        <v>1872</v>
      </c>
      <c r="Q1303" s="110">
        <v>45372</v>
      </c>
      <c r="R1303" s="110"/>
      <c r="S1303" s="110">
        <v>45375</v>
      </c>
      <c r="T1303" s="110"/>
      <c r="U1303" s="111" t="s">
        <v>2023</v>
      </c>
      <c r="V1303" s="111" t="s">
        <v>2103</v>
      </c>
      <c r="W1303" s="112"/>
      <c r="X1303" s="113"/>
      <c r="Y1303" s="114" t="s">
        <v>285</v>
      </c>
      <c r="Z1303" s="115">
        <v>43.53</v>
      </c>
      <c r="AA1303" s="116">
        <v>30</v>
      </c>
      <c r="AB1303" s="117">
        <f t="shared" si="180"/>
        <v>1305.9000000000001</v>
      </c>
      <c r="AC1303" s="117">
        <f t="shared" si="181"/>
        <v>10.214096850000002</v>
      </c>
      <c r="AD1303" s="118">
        <v>30</v>
      </c>
      <c r="AE1303" s="117">
        <f t="shared" si="182"/>
        <v>1305.9000000000001</v>
      </c>
      <c r="AF1303" s="117">
        <f t="shared" si="183"/>
        <v>10.214096850000002</v>
      </c>
      <c r="AG1303" s="119">
        <f t="shared" si="184"/>
        <v>0</v>
      </c>
      <c r="AH1303" s="120">
        <f t="shared" si="185"/>
        <v>0</v>
      </c>
      <c r="AI1303" s="121">
        <f t="shared" si="186"/>
        <v>0</v>
      </c>
      <c r="AJ1303" s="122" t="str">
        <f>+C1303</f>
        <v>VIETNAM</v>
      </c>
      <c r="AK1303" s="122" t="str">
        <f>IF(ISNA(VLOOKUP(postponeList!D1303,[1]Sheet!$A$2:$B$12,2,FALSE))," ",(VLOOKUP(postponeList!D1303,[1]Sheet!$A$2:$B$12,2,FALSE)))</f>
        <v>PESGD</v>
      </c>
      <c r="AL1303" s="122" t="str">
        <f>IF(ISNA(VLOOKUP(E1303,[1]Sheet!$G$2:$H$40,2,FALSE))," ",VLOOKUP(E1303,[1]Sheet!$G$2:$H$40,2,FALSE))</f>
        <v>PEWVN</v>
      </c>
      <c r="AM1303" s="122" t="str">
        <f>IF(ISNA(VLOOKUP(G1303,[1]Sheet!$K$2:$L$159,2,FALSE))," ",(VLOOKUP(G1303,[1]Sheet!$K$2:$L$159,2,FALSE)))</f>
        <v>PLSVN-HIF</v>
      </c>
      <c r="AN1303" s="122" t="str">
        <f>IF(ISNA(VLOOKUP(I1303&amp;C1303,[1]Sheet!$D$2:$E$228,2,FALSE))," ",VLOOKUP(I1303&amp;C1303,[1]Sheet!$D$2:$E$228,2,FALSE))</f>
        <v>Gary, Aota (PEW), Adachi (PAC)</v>
      </c>
      <c r="AO1303" s="122" t="str">
        <f>+I1303&amp;C1303</f>
        <v>PANVIETNAM</v>
      </c>
      <c r="AP1303" s="122" t="str">
        <f>C1303&amp;D1303&amp;E1303&amp;G1303&amp;I1303&amp;O1303</f>
        <v>VIETNAM3210018051811PANMAR</v>
      </c>
      <c r="AQ1303" s="122" t="str">
        <f>B1303&amp;D1303&amp;N1303</f>
        <v>SOUTH EAST ASIA32100CBN</v>
      </c>
      <c r="AR1303" s="123" t="str">
        <f>+D1303&amp;J1303</f>
        <v>32100SE</v>
      </c>
      <c r="AS1303" s="124" t="str">
        <f t="shared" si="187"/>
        <v>Ves</v>
      </c>
      <c r="AT1303" s="125" t="str">
        <f t="shared" si="188"/>
        <v>FV-12NS304</v>
      </c>
      <c r="AU1303" s="125" t="str">
        <f>IF(NOT(AT1303=""),VLOOKUP(AT1303,[1]PSI_Category!A:B,2,0),"")</f>
        <v>CBN</v>
      </c>
      <c r="AV1303" s="125" t="s">
        <v>341</v>
      </c>
      <c r="AW1303" s="125" t="s">
        <v>341</v>
      </c>
      <c r="AX1303" s="125" t="s">
        <v>341</v>
      </c>
    </row>
    <row r="1304" spans="1:50" s="103" customFormat="1" ht="11.4" customHeight="1" x14ac:dyDescent="0.3">
      <c r="B1304" s="104" t="s">
        <v>1866</v>
      </c>
      <c r="C1304" s="105" t="s">
        <v>2018</v>
      </c>
      <c r="D1304" s="106">
        <v>32100</v>
      </c>
      <c r="E1304" s="107">
        <v>1805</v>
      </c>
      <c r="F1304" s="105" t="s">
        <v>2019</v>
      </c>
      <c r="G1304" s="107">
        <v>1811</v>
      </c>
      <c r="H1304" s="105" t="s">
        <v>2020</v>
      </c>
      <c r="I1304" s="105" t="s">
        <v>298</v>
      </c>
      <c r="J1304" s="107" t="s">
        <v>293</v>
      </c>
      <c r="K1304" s="105">
        <v>92011844</v>
      </c>
      <c r="L1304" s="105" t="s">
        <v>3001</v>
      </c>
      <c r="M1304" s="105" t="s">
        <v>2078</v>
      </c>
      <c r="N1304" s="105" t="s">
        <v>341</v>
      </c>
      <c r="O1304" s="108" t="s">
        <v>160</v>
      </c>
      <c r="P1304" s="109" t="s">
        <v>1872</v>
      </c>
      <c r="Q1304" s="110">
        <v>45372</v>
      </c>
      <c r="R1304" s="110"/>
      <c r="S1304" s="110">
        <v>45375</v>
      </c>
      <c r="T1304" s="110"/>
      <c r="U1304" s="111" t="s">
        <v>2023</v>
      </c>
      <c r="V1304" s="111" t="s">
        <v>2103</v>
      </c>
      <c r="W1304" s="112"/>
      <c r="X1304" s="113"/>
      <c r="Y1304" s="114" t="s">
        <v>285</v>
      </c>
      <c r="Z1304" s="115">
        <v>103.27</v>
      </c>
      <c r="AA1304" s="116">
        <v>5</v>
      </c>
      <c r="AB1304" s="117">
        <f t="shared" si="180"/>
        <v>516.35</v>
      </c>
      <c r="AC1304" s="117">
        <f t="shared" si="181"/>
        <v>4.0386315250000004</v>
      </c>
      <c r="AD1304" s="118">
        <v>5</v>
      </c>
      <c r="AE1304" s="117">
        <f t="shared" si="182"/>
        <v>516.35</v>
      </c>
      <c r="AF1304" s="117">
        <f t="shared" si="183"/>
        <v>4.0386315250000004</v>
      </c>
      <c r="AG1304" s="119">
        <f t="shared" si="184"/>
        <v>0</v>
      </c>
      <c r="AH1304" s="120">
        <f t="shared" si="185"/>
        <v>0</v>
      </c>
      <c r="AI1304" s="121">
        <f t="shared" si="186"/>
        <v>0</v>
      </c>
      <c r="AJ1304" s="122" t="str">
        <f>+C1304</f>
        <v>VIETNAM</v>
      </c>
      <c r="AK1304" s="122" t="str">
        <f>IF(ISNA(VLOOKUP(postponeList!D1304,[1]Sheet!$A$2:$B$12,2,FALSE))," ",(VLOOKUP(postponeList!D1304,[1]Sheet!$A$2:$B$12,2,FALSE)))</f>
        <v>PESGD</v>
      </c>
      <c r="AL1304" s="122" t="str">
        <f>IF(ISNA(VLOOKUP(E1304,[1]Sheet!$G$2:$H$40,2,FALSE))," ",VLOOKUP(E1304,[1]Sheet!$G$2:$H$40,2,FALSE))</f>
        <v>PEWVN</v>
      </c>
      <c r="AM1304" s="122" t="str">
        <f>IF(ISNA(VLOOKUP(G1304,[1]Sheet!$K$2:$L$159,2,FALSE))," ",(VLOOKUP(G1304,[1]Sheet!$K$2:$L$159,2,FALSE)))</f>
        <v>PLSVN-HIF</v>
      </c>
      <c r="AN1304" s="122" t="str">
        <f>IF(ISNA(VLOOKUP(I1304&amp;C1304,[1]Sheet!$D$2:$E$228,2,FALSE))," ",VLOOKUP(I1304&amp;C1304,[1]Sheet!$D$2:$E$228,2,FALSE))</f>
        <v>Gary, Aota (PEW), Adachi (PAC)</v>
      </c>
      <c r="AO1304" s="122" t="str">
        <f>+I1304&amp;C1304</f>
        <v>PANVIETNAM</v>
      </c>
      <c r="AP1304" s="122" t="str">
        <f>C1304&amp;D1304&amp;E1304&amp;G1304&amp;I1304&amp;O1304</f>
        <v>VIETNAM3210018051811PANMAR</v>
      </c>
      <c r="AQ1304" s="122" t="str">
        <f>B1304&amp;D1304&amp;N1304</f>
        <v>SOUTH EAST ASIA32100CBN</v>
      </c>
      <c r="AR1304" s="123" t="str">
        <f>+D1304&amp;J1304</f>
        <v>32100SE</v>
      </c>
      <c r="AS1304" s="124" t="str">
        <f t="shared" si="187"/>
        <v>Ves</v>
      </c>
      <c r="AT1304" s="125" t="str">
        <f t="shared" si="188"/>
        <v>FV-20NS304</v>
      </c>
      <c r="AU1304" s="125" t="str">
        <f>IF(NOT(AT1304=""),VLOOKUP(AT1304,[1]PSI_Category!A:B,2,0),"")</f>
        <v>CBN</v>
      </c>
      <c r="AV1304" s="125" t="s">
        <v>341</v>
      </c>
      <c r="AW1304" s="125" t="s">
        <v>341</v>
      </c>
      <c r="AX1304" s="125" t="s">
        <v>341</v>
      </c>
    </row>
    <row r="1305" spans="1:50" s="103" customFormat="1" ht="11.4" customHeight="1" x14ac:dyDescent="0.3">
      <c r="B1305" s="104" t="s">
        <v>1866</v>
      </c>
      <c r="C1305" s="105" t="s">
        <v>2018</v>
      </c>
      <c r="D1305" s="106">
        <v>32100</v>
      </c>
      <c r="E1305" s="107">
        <v>1805</v>
      </c>
      <c r="F1305" s="105" t="s">
        <v>2019</v>
      </c>
      <c r="G1305" s="107">
        <v>1811</v>
      </c>
      <c r="H1305" s="105" t="s">
        <v>2020</v>
      </c>
      <c r="I1305" s="105" t="s">
        <v>298</v>
      </c>
      <c r="J1305" s="107" t="s">
        <v>293</v>
      </c>
      <c r="K1305" s="105">
        <v>92011844</v>
      </c>
      <c r="L1305" s="105" t="s">
        <v>3001</v>
      </c>
      <c r="M1305" s="105" t="s">
        <v>2079</v>
      </c>
      <c r="N1305" s="105" t="s">
        <v>341</v>
      </c>
      <c r="O1305" s="108" t="s">
        <v>160</v>
      </c>
      <c r="P1305" s="109" t="s">
        <v>1872</v>
      </c>
      <c r="Q1305" s="110">
        <v>45372</v>
      </c>
      <c r="R1305" s="110"/>
      <c r="S1305" s="110">
        <v>45375</v>
      </c>
      <c r="T1305" s="110"/>
      <c r="U1305" s="111" t="s">
        <v>2023</v>
      </c>
      <c r="V1305" s="111" t="s">
        <v>2103</v>
      </c>
      <c r="W1305" s="112"/>
      <c r="X1305" s="113"/>
      <c r="Y1305" s="114" t="s">
        <v>285</v>
      </c>
      <c r="Z1305" s="115">
        <v>126.56</v>
      </c>
      <c r="AA1305" s="116">
        <v>5</v>
      </c>
      <c r="AB1305" s="117">
        <f t="shared" si="180"/>
        <v>632.79999999999995</v>
      </c>
      <c r="AC1305" s="117">
        <f t="shared" si="181"/>
        <v>4.9494452000000004</v>
      </c>
      <c r="AD1305" s="118">
        <v>5</v>
      </c>
      <c r="AE1305" s="117">
        <f t="shared" si="182"/>
        <v>632.79999999999995</v>
      </c>
      <c r="AF1305" s="117">
        <f t="shared" si="183"/>
        <v>4.9494452000000004</v>
      </c>
      <c r="AG1305" s="119">
        <f t="shared" si="184"/>
        <v>0</v>
      </c>
      <c r="AH1305" s="120">
        <f t="shared" si="185"/>
        <v>0</v>
      </c>
      <c r="AI1305" s="121">
        <f t="shared" si="186"/>
        <v>0</v>
      </c>
      <c r="AJ1305" s="122" t="str">
        <f>+C1305</f>
        <v>VIETNAM</v>
      </c>
      <c r="AK1305" s="122" t="str">
        <f>IF(ISNA(VLOOKUP(postponeList!D1305,[1]Sheet!$A$2:$B$12,2,FALSE))," ",(VLOOKUP(postponeList!D1305,[1]Sheet!$A$2:$B$12,2,FALSE)))</f>
        <v>PESGD</v>
      </c>
      <c r="AL1305" s="122" t="str">
        <f>IF(ISNA(VLOOKUP(E1305,[1]Sheet!$G$2:$H$40,2,FALSE))," ",VLOOKUP(E1305,[1]Sheet!$G$2:$H$40,2,FALSE))</f>
        <v>PEWVN</v>
      </c>
      <c r="AM1305" s="122" t="str">
        <f>IF(ISNA(VLOOKUP(G1305,[1]Sheet!$K$2:$L$159,2,FALSE))," ",(VLOOKUP(G1305,[1]Sheet!$K$2:$L$159,2,FALSE)))</f>
        <v>PLSVN-HIF</v>
      </c>
      <c r="AN1305" s="122" t="str">
        <f>IF(ISNA(VLOOKUP(I1305&amp;C1305,[1]Sheet!$D$2:$E$228,2,FALSE))," ",VLOOKUP(I1305&amp;C1305,[1]Sheet!$D$2:$E$228,2,FALSE))</f>
        <v>Gary, Aota (PEW), Adachi (PAC)</v>
      </c>
      <c r="AO1305" s="122" t="str">
        <f>+I1305&amp;C1305</f>
        <v>PANVIETNAM</v>
      </c>
      <c r="AP1305" s="122" t="str">
        <f>C1305&amp;D1305&amp;E1305&amp;G1305&amp;I1305&amp;O1305</f>
        <v>VIETNAM3210018051811PANMAR</v>
      </c>
      <c r="AQ1305" s="122" t="str">
        <f>B1305&amp;D1305&amp;N1305</f>
        <v>SOUTH EAST ASIA32100CBN</v>
      </c>
      <c r="AR1305" s="123" t="str">
        <f>+D1305&amp;J1305</f>
        <v>32100SE</v>
      </c>
      <c r="AS1305" s="124" t="str">
        <f t="shared" si="187"/>
        <v>Ves</v>
      </c>
      <c r="AT1305" s="125" t="str">
        <f t="shared" si="188"/>
        <v>FV-23NL304</v>
      </c>
      <c r="AU1305" s="125" t="str">
        <f>IF(NOT(AT1305=""),VLOOKUP(AT1305,[1]PSI_Category!A:B,2,0),"")</f>
        <v>CBN</v>
      </c>
      <c r="AV1305" s="125" t="s">
        <v>341</v>
      </c>
      <c r="AW1305" s="125" t="s">
        <v>341</v>
      </c>
      <c r="AX1305" s="125" t="s">
        <v>341</v>
      </c>
    </row>
    <row r="1306" spans="1:50" s="103" customFormat="1" ht="11.4" customHeight="1" x14ac:dyDescent="0.3">
      <c r="B1306" s="104" t="s">
        <v>1866</v>
      </c>
      <c r="C1306" s="105" t="s">
        <v>2018</v>
      </c>
      <c r="D1306" s="106">
        <v>32100</v>
      </c>
      <c r="E1306" s="107">
        <v>1805</v>
      </c>
      <c r="F1306" s="105" t="s">
        <v>2019</v>
      </c>
      <c r="G1306" s="107">
        <v>1811</v>
      </c>
      <c r="H1306" s="105" t="s">
        <v>2020</v>
      </c>
      <c r="I1306" s="105" t="s">
        <v>298</v>
      </c>
      <c r="J1306" s="107" t="s">
        <v>293</v>
      </c>
      <c r="K1306" s="105">
        <v>92011844</v>
      </c>
      <c r="L1306" s="105" t="s">
        <v>3001</v>
      </c>
      <c r="M1306" s="105" t="s">
        <v>2999</v>
      </c>
      <c r="N1306" s="105" t="s">
        <v>341</v>
      </c>
      <c r="O1306" s="108" t="s">
        <v>160</v>
      </c>
      <c r="P1306" s="109" t="s">
        <v>1872</v>
      </c>
      <c r="Q1306" s="110">
        <v>45372</v>
      </c>
      <c r="R1306" s="110"/>
      <c r="S1306" s="110">
        <v>45375</v>
      </c>
      <c r="T1306" s="110"/>
      <c r="U1306" s="111" t="s">
        <v>2023</v>
      </c>
      <c r="V1306" s="111" t="s">
        <v>2103</v>
      </c>
      <c r="W1306" s="112"/>
      <c r="X1306" s="113"/>
      <c r="Y1306" s="114" t="s">
        <v>285</v>
      </c>
      <c r="Z1306" s="115">
        <v>480.34</v>
      </c>
      <c r="AA1306" s="116">
        <v>2</v>
      </c>
      <c r="AB1306" s="117">
        <f t="shared" si="180"/>
        <v>960.68</v>
      </c>
      <c r="AC1306" s="117">
        <f t="shared" si="181"/>
        <v>7.5139586200000004</v>
      </c>
      <c r="AD1306" s="118">
        <v>2</v>
      </c>
      <c r="AE1306" s="117">
        <f t="shared" si="182"/>
        <v>960.68</v>
      </c>
      <c r="AF1306" s="117">
        <f t="shared" si="183"/>
        <v>7.5139586200000004</v>
      </c>
      <c r="AG1306" s="119">
        <f t="shared" si="184"/>
        <v>0</v>
      </c>
      <c r="AH1306" s="120">
        <f t="shared" si="185"/>
        <v>0</v>
      </c>
      <c r="AI1306" s="121">
        <f t="shared" si="186"/>
        <v>0</v>
      </c>
      <c r="AJ1306" s="122" t="str">
        <f>+C1306</f>
        <v>VIETNAM</v>
      </c>
      <c r="AK1306" s="122" t="str">
        <f>IF(ISNA(VLOOKUP(postponeList!D1306,[1]Sheet!$A$2:$B$12,2,FALSE))," ",(VLOOKUP(postponeList!D1306,[1]Sheet!$A$2:$B$12,2,FALSE)))</f>
        <v>PESGD</v>
      </c>
      <c r="AL1306" s="122" t="str">
        <f>IF(ISNA(VLOOKUP(E1306,[1]Sheet!$G$2:$H$40,2,FALSE))," ",VLOOKUP(E1306,[1]Sheet!$G$2:$H$40,2,FALSE))</f>
        <v>PEWVN</v>
      </c>
      <c r="AM1306" s="122" t="str">
        <f>IF(ISNA(VLOOKUP(G1306,[1]Sheet!$K$2:$L$159,2,FALSE))," ",(VLOOKUP(G1306,[1]Sheet!$K$2:$L$159,2,FALSE)))</f>
        <v>PLSVN-HIF</v>
      </c>
      <c r="AN1306" s="122" t="str">
        <f>IF(ISNA(VLOOKUP(I1306&amp;C1306,[1]Sheet!$D$2:$E$228,2,FALSE))," ",VLOOKUP(I1306&amp;C1306,[1]Sheet!$D$2:$E$228,2,FALSE))</f>
        <v>Gary, Aota (PEW), Adachi (PAC)</v>
      </c>
      <c r="AO1306" s="122" t="str">
        <f>+I1306&amp;C1306</f>
        <v>PANVIETNAM</v>
      </c>
      <c r="AP1306" s="122" t="str">
        <f>C1306&amp;D1306&amp;E1306&amp;G1306&amp;I1306&amp;O1306</f>
        <v>VIETNAM3210018051811PANMAR</v>
      </c>
      <c r="AQ1306" s="122" t="str">
        <f>B1306&amp;D1306&amp;N1306</f>
        <v>SOUTH EAST ASIA32100CBN</v>
      </c>
      <c r="AR1306" s="123" t="str">
        <f>+D1306&amp;J1306</f>
        <v>32100SE</v>
      </c>
      <c r="AS1306" s="124" t="str">
        <f t="shared" si="187"/>
        <v>Ves</v>
      </c>
      <c r="AT1306" s="125" t="str">
        <f t="shared" si="188"/>
        <v>FV-25SW304</v>
      </c>
      <c r="AU1306" s="125" t="e">
        <f>IF(NOT(AT1306=""),VLOOKUP(AT1306,[1]PSI_Category!A:B,2,0),"")</f>
        <v>#N/A</v>
      </c>
      <c r="AV1306" s="125" t="s">
        <v>341</v>
      </c>
      <c r="AW1306" s="125" t="s">
        <v>341</v>
      </c>
      <c r="AX1306" s="125" t="s">
        <v>341</v>
      </c>
    </row>
    <row r="1307" spans="1:50" s="103" customFormat="1" ht="11.4" customHeight="1" x14ac:dyDescent="0.3">
      <c r="B1307" s="104" t="s">
        <v>1866</v>
      </c>
      <c r="C1307" s="105" t="s">
        <v>2018</v>
      </c>
      <c r="D1307" s="106">
        <v>32100</v>
      </c>
      <c r="E1307" s="107">
        <v>1805</v>
      </c>
      <c r="F1307" s="105" t="s">
        <v>2019</v>
      </c>
      <c r="G1307" s="107">
        <v>1811</v>
      </c>
      <c r="H1307" s="105" t="s">
        <v>2020</v>
      </c>
      <c r="I1307" s="105" t="s">
        <v>298</v>
      </c>
      <c r="J1307" s="107" t="s">
        <v>293</v>
      </c>
      <c r="K1307" s="105">
        <v>92011844</v>
      </c>
      <c r="L1307" s="105" t="s">
        <v>3001</v>
      </c>
      <c r="M1307" s="105" t="s">
        <v>2091</v>
      </c>
      <c r="N1307" s="105" t="s">
        <v>1930</v>
      </c>
      <c r="O1307" s="108" t="s">
        <v>160</v>
      </c>
      <c r="P1307" s="109" t="s">
        <v>1872</v>
      </c>
      <c r="Q1307" s="110">
        <v>45372</v>
      </c>
      <c r="R1307" s="110"/>
      <c r="S1307" s="110">
        <v>45375</v>
      </c>
      <c r="T1307" s="110"/>
      <c r="U1307" s="111" t="s">
        <v>2023</v>
      </c>
      <c r="V1307" s="111" t="s">
        <v>2103</v>
      </c>
      <c r="W1307" s="112"/>
      <c r="X1307" s="113"/>
      <c r="Y1307" s="114" t="s">
        <v>285</v>
      </c>
      <c r="Z1307" s="115">
        <v>123.5</v>
      </c>
      <c r="AA1307" s="116">
        <v>25</v>
      </c>
      <c r="AB1307" s="117">
        <f t="shared" si="180"/>
        <v>3087.5</v>
      </c>
      <c r="AC1307" s="117">
        <f t="shared" si="181"/>
        <v>24.148881250000002</v>
      </c>
      <c r="AD1307" s="118">
        <v>25</v>
      </c>
      <c r="AE1307" s="117">
        <f t="shared" si="182"/>
        <v>3087.5</v>
      </c>
      <c r="AF1307" s="117">
        <f t="shared" si="183"/>
        <v>24.148881250000002</v>
      </c>
      <c r="AG1307" s="119">
        <f t="shared" si="184"/>
        <v>0</v>
      </c>
      <c r="AH1307" s="120">
        <f t="shared" si="185"/>
        <v>0</v>
      </c>
      <c r="AI1307" s="121">
        <f t="shared" si="186"/>
        <v>0</v>
      </c>
      <c r="AJ1307" s="122" t="str">
        <f>+C1307</f>
        <v>VIETNAM</v>
      </c>
      <c r="AK1307" s="122" t="str">
        <f>IF(ISNA(VLOOKUP(postponeList!D1307,[1]Sheet!$A$2:$B$12,2,FALSE))," ",(VLOOKUP(postponeList!D1307,[1]Sheet!$A$2:$B$12,2,FALSE)))</f>
        <v>PESGD</v>
      </c>
      <c r="AL1307" s="122" t="str">
        <f>IF(ISNA(VLOOKUP(E1307,[1]Sheet!$G$2:$H$40,2,FALSE))," ",VLOOKUP(E1307,[1]Sheet!$G$2:$H$40,2,FALSE))</f>
        <v>PEWVN</v>
      </c>
      <c r="AM1307" s="122" t="str">
        <f>IF(ISNA(VLOOKUP(G1307,[1]Sheet!$K$2:$L$159,2,FALSE))," ",(VLOOKUP(G1307,[1]Sheet!$K$2:$L$159,2,FALSE)))</f>
        <v>PLSVN-HIF</v>
      </c>
      <c r="AN1307" s="122" t="str">
        <f>IF(ISNA(VLOOKUP(I1307&amp;C1307,[1]Sheet!$D$2:$E$228,2,FALSE))," ",VLOOKUP(I1307&amp;C1307,[1]Sheet!$D$2:$E$228,2,FALSE))</f>
        <v>Gary, Aota (PEW), Adachi (PAC)</v>
      </c>
      <c r="AO1307" s="122" t="str">
        <f>+I1307&amp;C1307</f>
        <v>PANVIETNAM</v>
      </c>
      <c r="AP1307" s="122" t="str">
        <f>C1307&amp;D1307&amp;E1307&amp;G1307&amp;I1307&amp;O1307</f>
        <v>VIETNAM3210018051811PANMAR</v>
      </c>
      <c r="AQ1307" s="122" t="str">
        <f>B1307&amp;D1307&amp;N1307</f>
        <v xml:space="preserve">SOUTH EAST ASIA32100BD </v>
      </c>
      <c r="AR1307" s="123" t="str">
        <f>+D1307&amp;J1307</f>
        <v>32100SE</v>
      </c>
      <c r="AS1307" s="124" t="str">
        <f t="shared" si="187"/>
        <v>Ves</v>
      </c>
      <c r="AT1307" s="125" t="str">
        <f t="shared" si="188"/>
        <v>FV-30BG304</v>
      </c>
      <c r="AU1307" s="125" t="str">
        <f>IF(NOT(AT1307=""),VLOOKUP(AT1307,[1]PSI_Category!A:B,2,0),"")</f>
        <v>B/D</v>
      </c>
      <c r="AV1307" s="125" t="s">
        <v>1936</v>
      </c>
      <c r="AW1307" s="125" t="s">
        <v>1936</v>
      </c>
      <c r="AX1307" s="125" t="s">
        <v>1936</v>
      </c>
    </row>
    <row r="1308" spans="1:50" s="103" customFormat="1" ht="11.4" customHeight="1" x14ac:dyDescent="0.3">
      <c r="B1308" s="104" t="s">
        <v>1866</v>
      </c>
      <c r="C1308" s="105" t="s">
        <v>2018</v>
      </c>
      <c r="D1308" s="106">
        <v>32100</v>
      </c>
      <c r="E1308" s="107">
        <v>1805</v>
      </c>
      <c r="F1308" s="105" t="s">
        <v>2019</v>
      </c>
      <c r="G1308" s="107">
        <v>1811</v>
      </c>
      <c r="H1308" s="105" t="s">
        <v>2020</v>
      </c>
      <c r="I1308" s="105" t="s">
        <v>298</v>
      </c>
      <c r="J1308" s="107" t="s">
        <v>293</v>
      </c>
      <c r="K1308" s="105">
        <v>92011844</v>
      </c>
      <c r="L1308" s="105" t="s">
        <v>3001</v>
      </c>
      <c r="M1308" s="105" t="s">
        <v>2085</v>
      </c>
      <c r="N1308" s="105" t="s">
        <v>1809</v>
      </c>
      <c r="O1308" s="108" t="s">
        <v>160</v>
      </c>
      <c r="P1308" s="109" t="s">
        <v>1872</v>
      </c>
      <c r="Q1308" s="110">
        <v>45372</v>
      </c>
      <c r="R1308" s="110"/>
      <c r="S1308" s="110">
        <v>45375</v>
      </c>
      <c r="T1308" s="110"/>
      <c r="U1308" s="111" t="s">
        <v>2023</v>
      </c>
      <c r="V1308" s="111" t="s">
        <v>2103</v>
      </c>
      <c r="W1308" s="112"/>
      <c r="X1308" s="113"/>
      <c r="Y1308" s="114" t="s">
        <v>285</v>
      </c>
      <c r="Z1308" s="115">
        <v>71.34</v>
      </c>
      <c r="AA1308" s="116">
        <v>2</v>
      </c>
      <c r="AB1308" s="117">
        <f t="shared" si="180"/>
        <v>142.68</v>
      </c>
      <c r="AC1308" s="117">
        <f t="shared" si="181"/>
        <v>1.1159716200000001</v>
      </c>
      <c r="AD1308" s="118">
        <v>2</v>
      </c>
      <c r="AE1308" s="117">
        <f t="shared" si="182"/>
        <v>142.68</v>
      </c>
      <c r="AF1308" s="117">
        <f t="shared" si="183"/>
        <v>1.1159716200000001</v>
      </c>
      <c r="AG1308" s="119">
        <f t="shared" si="184"/>
        <v>0</v>
      </c>
      <c r="AH1308" s="120">
        <f t="shared" si="185"/>
        <v>0</v>
      </c>
      <c r="AI1308" s="121">
        <f t="shared" si="186"/>
        <v>0</v>
      </c>
      <c r="AJ1308" s="122" t="str">
        <f>+C1308</f>
        <v>VIETNAM</v>
      </c>
      <c r="AK1308" s="122" t="str">
        <f>IF(ISNA(VLOOKUP(postponeList!D1308,[1]Sheet!$A$2:$B$12,2,FALSE))," ",(VLOOKUP(postponeList!D1308,[1]Sheet!$A$2:$B$12,2,FALSE)))</f>
        <v>PESGD</v>
      </c>
      <c r="AL1308" s="122" t="str">
        <f>IF(ISNA(VLOOKUP(E1308,[1]Sheet!$G$2:$H$40,2,FALSE))," ",VLOOKUP(E1308,[1]Sheet!$G$2:$H$40,2,FALSE))</f>
        <v>PEWVN</v>
      </c>
      <c r="AM1308" s="122" t="str">
        <f>IF(ISNA(VLOOKUP(G1308,[1]Sheet!$K$2:$L$159,2,FALSE))," ",(VLOOKUP(G1308,[1]Sheet!$K$2:$L$159,2,FALSE)))</f>
        <v>PLSVN-HIF</v>
      </c>
      <c r="AN1308" s="122" t="str">
        <f>IF(ISNA(VLOOKUP(I1308&amp;C1308,[1]Sheet!$D$2:$E$228,2,FALSE))," ",VLOOKUP(I1308&amp;C1308,[1]Sheet!$D$2:$E$228,2,FALSE))</f>
        <v>Gary, Aota (PEW), Adachi (PAC)</v>
      </c>
      <c r="AO1308" s="122" t="str">
        <f>+I1308&amp;C1308</f>
        <v>PANVIETNAM</v>
      </c>
      <c r="AP1308" s="122" t="str">
        <f>C1308&amp;D1308&amp;E1308&amp;G1308&amp;I1308&amp;O1308</f>
        <v>VIETNAM3210018051811PANMAR</v>
      </c>
      <c r="AQ1308" s="122" t="str">
        <f>B1308&amp;D1308&amp;N1308</f>
        <v xml:space="preserve">SOUTH EAST ASIA32100VF </v>
      </c>
      <c r="AR1308" s="123" t="str">
        <f>+D1308&amp;J1308</f>
        <v>32100SE</v>
      </c>
      <c r="AS1308" s="124" t="str">
        <f t="shared" si="187"/>
        <v>Ves</v>
      </c>
      <c r="AT1308" s="125" t="str">
        <f t="shared" si="188"/>
        <v>FV-35GS4NA(MOTOR04</v>
      </c>
      <c r="AU1308" s="125" t="str">
        <f>IF(NOT(AT1308=""),VLOOKUP(AT1308,[1]PSI_Category!A:B,2,0),"")</f>
        <v>H/V</v>
      </c>
      <c r="AV1308" s="125" t="s">
        <v>552</v>
      </c>
      <c r="AW1308" s="125" t="s">
        <v>552</v>
      </c>
      <c r="AX1308" s="125" t="s">
        <v>552</v>
      </c>
    </row>
    <row r="1309" spans="1:50" s="103" customFormat="1" ht="11.4" customHeight="1" x14ac:dyDescent="0.3">
      <c r="B1309" s="104" t="s">
        <v>1866</v>
      </c>
      <c r="C1309" s="105" t="s">
        <v>2018</v>
      </c>
      <c r="D1309" s="106">
        <v>32100</v>
      </c>
      <c r="E1309" s="107">
        <v>1805</v>
      </c>
      <c r="F1309" s="105" t="s">
        <v>2019</v>
      </c>
      <c r="G1309" s="107">
        <v>1811</v>
      </c>
      <c r="H1309" s="105" t="s">
        <v>2020</v>
      </c>
      <c r="I1309" s="105" t="s">
        <v>298</v>
      </c>
      <c r="J1309" s="107" t="s">
        <v>293</v>
      </c>
      <c r="K1309" s="105">
        <v>92011844</v>
      </c>
      <c r="L1309" s="105" t="s">
        <v>3001</v>
      </c>
      <c r="M1309" s="105" t="s">
        <v>2086</v>
      </c>
      <c r="N1309" s="105" t="s">
        <v>1831</v>
      </c>
      <c r="O1309" s="108" t="s">
        <v>160</v>
      </c>
      <c r="P1309" s="109" t="s">
        <v>1872</v>
      </c>
      <c r="Q1309" s="110">
        <v>45372</v>
      </c>
      <c r="R1309" s="110"/>
      <c r="S1309" s="110">
        <v>45375</v>
      </c>
      <c r="T1309" s="110"/>
      <c r="U1309" s="111" t="s">
        <v>2023</v>
      </c>
      <c r="V1309" s="111" t="s">
        <v>2103</v>
      </c>
      <c r="W1309" s="112"/>
      <c r="X1309" s="113"/>
      <c r="Y1309" s="114" t="s">
        <v>285</v>
      </c>
      <c r="Z1309" s="115">
        <v>130.94</v>
      </c>
      <c r="AA1309" s="116">
        <v>10</v>
      </c>
      <c r="AB1309" s="117">
        <f t="shared" si="180"/>
        <v>1309.4000000000001</v>
      </c>
      <c r="AC1309" s="117">
        <f t="shared" si="181"/>
        <v>10.241472100000001</v>
      </c>
      <c r="AD1309" s="118">
        <v>10</v>
      </c>
      <c r="AE1309" s="117">
        <f t="shared" si="182"/>
        <v>1309.4000000000001</v>
      </c>
      <c r="AF1309" s="117">
        <f t="shared" si="183"/>
        <v>10.241472100000001</v>
      </c>
      <c r="AG1309" s="119">
        <f t="shared" si="184"/>
        <v>0</v>
      </c>
      <c r="AH1309" s="120">
        <f t="shared" si="185"/>
        <v>0</v>
      </c>
      <c r="AI1309" s="121">
        <f t="shared" si="186"/>
        <v>0</v>
      </c>
      <c r="AJ1309" s="122" t="str">
        <f>+C1309</f>
        <v>VIETNAM</v>
      </c>
      <c r="AK1309" s="122" t="str">
        <f>IF(ISNA(VLOOKUP(postponeList!D1309,[1]Sheet!$A$2:$B$12,2,FALSE))," ",(VLOOKUP(postponeList!D1309,[1]Sheet!$A$2:$B$12,2,FALSE)))</f>
        <v>PESGD</v>
      </c>
      <c r="AL1309" s="122" t="str">
        <f>IF(ISNA(VLOOKUP(E1309,[1]Sheet!$G$2:$H$40,2,FALSE))," ",VLOOKUP(E1309,[1]Sheet!$G$2:$H$40,2,FALSE))</f>
        <v>PEWVN</v>
      </c>
      <c r="AM1309" s="122" t="str">
        <f>IF(ISNA(VLOOKUP(G1309,[1]Sheet!$K$2:$L$159,2,FALSE))," ",(VLOOKUP(G1309,[1]Sheet!$K$2:$L$159,2,FALSE)))</f>
        <v>PLSVN-HIF</v>
      </c>
      <c r="AN1309" s="122" t="str">
        <f>IF(ISNA(VLOOKUP(I1309&amp;C1309,[1]Sheet!$D$2:$E$228,2,FALSE))," ",VLOOKUP(I1309&amp;C1309,[1]Sheet!$D$2:$E$228,2,FALSE))</f>
        <v>Gary, Aota (PEW), Adachi (PAC)</v>
      </c>
      <c r="AO1309" s="122" t="str">
        <f>+I1309&amp;C1309</f>
        <v>PANVIETNAM</v>
      </c>
      <c r="AP1309" s="122" t="str">
        <f>C1309&amp;D1309&amp;E1309&amp;G1309&amp;I1309&amp;O1309</f>
        <v>VIETNAM3210018051811PANMAR</v>
      </c>
      <c r="AQ1309" s="122" t="str">
        <f>B1309&amp;D1309&amp;N1309</f>
        <v xml:space="preserve">SOUTH EAST ASIA32100CM </v>
      </c>
      <c r="AR1309" s="123" t="str">
        <f>+D1309&amp;J1309</f>
        <v>32100SE</v>
      </c>
      <c r="AS1309" s="124" t="str">
        <f t="shared" si="187"/>
        <v>Ves</v>
      </c>
      <c r="AT1309" s="125" t="str">
        <f t="shared" si="188"/>
        <v>FV-38CD804</v>
      </c>
      <c r="AU1309" s="125" t="str">
        <f>IF(NOT(AT1309=""),VLOOKUP(AT1309,[1]PSI_Category!A:B,2,0),"")</f>
        <v>C/M</v>
      </c>
      <c r="AV1309" s="125" t="s">
        <v>535</v>
      </c>
      <c r="AW1309" s="125" t="s">
        <v>535</v>
      </c>
      <c r="AX1309" s="125" t="s">
        <v>535</v>
      </c>
    </row>
    <row r="1310" spans="1:50" s="103" customFormat="1" ht="11.4" customHeight="1" x14ac:dyDescent="0.3">
      <c r="B1310" s="104" t="s">
        <v>1866</v>
      </c>
      <c r="C1310" s="105" t="s">
        <v>2018</v>
      </c>
      <c r="D1310" s="106">
        <v>32100</v>
      </c>
      <c r="E1310" s="107">
        <v>1805</v>
      </c>
      <c r="F1310" s="105" t="s">
        <v>2019</v>
      </c>
      <c r="G1310" s="107">
        <v>1811</v>
      </c>
      <c r="H1310" s="105" t="s">
        <v>2020</v>
      </c>
      <c r="I1310" s="105" t="s">
        <v>298</v>
      </c>
      <c r="J1310" s="107" t="s">
        <v>293</v>
      </c>
      <c r="K1310" s="105">
        <v>92011844</v>
      </c>
      <c r="L1310" s="105" t="s">
        <v>3001</v>
      </c>
      <c r="M1310" s="105" t="s">
        <v>3000</v>
      </c>
      <c r="N1310" s="105" t="s">
        <v>1809</v>
      </c>
      <c r="O1310" s="108" t="s">
        <v>160</v>
      </c>
      <c r="P1310" s="109" t="s">
        <v>1872</v>
      </c>
      <c r="Q1310" s="110">
        <v>45372</v>
      </c>
      <c r="R1310" s="110"/>
      <c r="S1310" s="110">
        <v>45375</v>
      </c>
      <c r="T1310" s="110"/>
      <c r="U1310" s="111" t="s">
        <v>2023</v>
      </c>
      <c r="V1310" s="111" t="s">
        <v>2103</v>
      </c>
      <c r="W1310" s="112"/>
      <c r="X1310" s="113"/>
      <c r="Y1310" s="114" t="s">
        <v>285</v>
      </c>
      <c r="Z1310" s="115">
        <v>89.3</v>
      </c>
      <c r="AA1310" s="116">
        <v>2</v>
      </c>
      <c r="AB1310" s="117">
        <f t="shared" si="180"/>
        <v>178.6</v>
      </c>
      <c r="AC1310" s="117">
        <f t="shared" si="181"/>
        <v>1.3969199000000001</v>
      </c>
      <c r="AD1310" s="118">
        <v>2</v>
      </c>
      <c r="AE1310" s="117">
        <f t="shared" si="182"/>
        <v>178.6</v>
      </c>
      <c r="AF1310" s="117">
        <f t="shared" si="183"/>
        <v>1.3969199000000001</v>
      </c>
      <c r="AG1310" s="119">
        <f t="shared" si="184"/>
        <v>0</v>
      </c>
      <c r="AH1310" s="120">
        <f t="shared" si="185"/>
        <v>0</v>
      </c>
      <c r="AI1310" s="121">
        <f t="shared" si="186"/>
        <v>0</v>
      </c>
      <c r="AJ1310" s="122" t="str">
        <f>+C1310</f>
        <v>VIETNAM</v>
      </c>
      <c r="AK1310" s="122" t="str">
        <f>IF(ISNA(VLOOKUP(postponeList!D1310,[1]Sheet!$A$2:$B$12,2,FALSE))," ",(VLOOKUP(postponeList!D1310,[1]Sheet!$A$2:$B$12,2,FALSE)))</f>
        <v>PESGD</v>
      </c>
      <c r="AL1310" s="122" t="str">
        <f>IF(ISNA(VLOOKUP(E1310,[1]Sheet!$G$2:$H$40,2,FALSE))," ",VLOOKUP(E1310,[1]Sheet!$G$2:$H$40,2,FALSE))</f>
        <v>PEWVN</v>
      </c>
      <c r="AM1310" s="122" t="str">
        <f>IF(ISNA(VLOOKUP(G1310,[1]Sheet!$K$2:$L$159,2,FALSE))," ",(VLOOKUP(G1310,[1]Sheet!$K$2:$L$159,2,FALSE)))</f>
        <v>PLSVN-HIF</v>
      </c>
      <c r="AN1310" s="122" t="str">
        <f>IF(ISNA(VLOOKUP(I1310&amp;C1310,[1]Sheet!$D$2:$E$228,2,FALSE))," ",VLOOKUP(I1310&amp;C1310,[1]Sheet!$D$2:$E$228,2,FALSE))</f>
        <v>Gary, Aota (PEW), Adachi (PAC)</v>
      </c>
      <c r="AO1310" s="122" t="str">
        <f>+I1310&amp;C1310</f>
        <v>PANVIETNAM</v>
      </c>
      <c r="AP1310" s="122" t="str">
        <f>C1310&amp;D1310&amp;E1310&amp;G1310&amp;I1310&amp;O1310</f>
        <v>VIETNAM3210018051811PANMAR</v>
      </c>
      <c r="AQ1310" s="122" t="str">
        <f>B1310&amp;D1310&amp;N1310</f>
        <v xml:space="preserve">SOUTH EAST ASIA32100VF </v>
      </c>
      <c r="AR1310" s="123" t="str">
        <f>+D1310&amp;J1310</f>
        <v>32100SE</v>
      </c>
      <c r="AS1310" s="124" t="str">
        <f t="shared" si="187"/>
        <v>Ves</v>
      </c>
      <c r="AT1310" s="125" t="str">
        <f t="shared" si="188"/>
        <v>FV-40GS4NA(MOTOR04</v>
      </c>
      <c r="AU1310" s="125" t="str">
        <f>IF(NOT(AT1310=""),VLOOKUP(AT1310,[1]PSI_Category!A:B,2,0),"")</f>
        <v>H/V</v>
      </c>
      <c r="AV1310" s="125" t="s">
        <v>552</v>
      </c>
      <c r="AW1310" s="125" t="s">
        <v>552</v>
      </c>
      <c r="AX1310" s="125" t="s">
        <v>552</v>
      </c>
    </row>
    <row r="1311" spans="1:50" s="133" customFormat="1" ht="11.4" customHeight="1" x14ac:dyDescent="0.3">
      <c r="A1311" s="103"/>
      <c r="B1311" s="104" t="s">
        <v>1866</v>
      </c>
      <c r="C1311" s="105" t="s">
        <v>2018</v>
      </c>
      <c r="D1311" s="106">
        <v>32100</v>
      </c>
      <c r="E1311" s="107">
        <v>1805</v>
      </c>
      <c r="F1311" s="105" t="s">
        <v>2019</v>
      </c>
      <c r="G1311" s="107">
        <v>1811</v>
      </c>
      <c r="H1311" s="105" t="s">
        <v>2020</v>
      </c>
      <c r="I1311" s="105" t="s">
        <v>298</v>
      </c>
      <c r="J1311" s="107" t="s">
        <v>293</v>
      </c>
      <c r="K1311" s="105">
        <v>92011844</v>
      </c>
      <c r="L1311" s="105" t="s">
        <v>3001</v>
      </c>
      <c r="M1311" s="105" t="s">
        <v>2088</v>
      </c>
      <c r="N1311" s="105" t="s">
        <v>2062</v>
      </c>
      <c r="O1311" s="108" t="s">
        <v>160</v>
      </c>
      <c r="P1311" s="109" t="s">
        <v>1872</v>
      </c>
      <c r="Q1311" s="110">
        <v>45372</v>
      </c>
      <c r="R1311" s="110"/>
      <c r="S1311" s="110">
        <v>45375</v>
      </c>
      <c r="T1311" s="110"/>
      <c r="U1311" s="111" t="s">
        <v>2023</v>
      </c>
      <c r="V1311" s="111" t="s">
        <v>2103</v>
      </c>
      <c r="W1311" s="112"/>
      <c r="X1311" s="113"/>
      <c r="Y1311" s="114" t="s">
        <v>285</v>
      </c>
      <c r="Z1311" s="115">
        <v>242.64</v>
      </c>
      <c r="AA1311" s="116">
        <v>15</v>
      </c>
      <c r="AB1311" s="117">
        <f t="shared" si="180"/>
        <v>3639.6</v>
      </c>
      <c r="AC1311" s="117">
        <f t="shared" si="181"/>
        <v>28.467131400000003</v>
      </c>
      <c r="AD1311" s="118">
        <v>15</v>
      </c>
      <c r="AE1311" s="117">
        <f t="shared" si="182"/>
        <v>3639.6</v>
      </c>
      <c r="AF1311" s="117">
        <f t="shared" si="183"/>
        <v>28.467131400000003</v>
      </c>
      <c r="AG1311" s="119">
        <f t="shared" si="184"/>
        <v>0</v>
      </c>
      <c r="AH1311" s="120">
        <f t="shared" si="185"/>
        <v>0</v>
      </c>
      <c r="AI1311" s="121">
        <f t="shared" si="186"/>
        <v>0</v>
      </c>
      <c r="AJ1311" s="122" t="str">
        <f>+C1311</f>
        <v>VIETNAM</v>
      </c>
      <c r="AK1311" s="122" t="str">
        <f>IF(ISNA(VLOOKUP(postponeList!D1311,[1]Sheet!$A$2:$B$12,2,FALSE))," ",(VLOOKUP(postponeList!D1311,[1]Sheet!$A$2:$B$12,2,FALSE)))</f>
        <v>PESGD</v>
      </c>
      <c r="AL1311" s="122" t="str">
        <f>IF(ISNA(VLOOKUP(E1311,[1]Sheet!$G$2:$H$40,2,FALSE))," ",VLOOKUP(E1311,[1]Sheet!$G$2:$H$40,2,FALSE))</f>
        <v>PEWVN</v>
      </c>
      <c r="AM1311" s="122" t="str">
        <f>IF(ISNA(VLOOKUP(G1311,[1]Sheet!$K$2:$L$159,2,FALSE))," ",(VLOOKUP(G1311,[1]Sheet!$K$2:$L$159,2,FALSE)))</f>
        <v>PLSVN-HIF</v>
      </c>
      <c r="AN1311" s="122" t="str">
        <f>IF(ISNA(VLOOKUP(I1311&amp;C1311,[1]Sheet!$D$2:$E$228,2,FALSE))," ",VLOOKUP(I1311&amp;C1311,[1]Sheet!$D$2:$E$228,2,FALSE))</f>
        <v>Gary, Aota (PEW), Adachi (PAC)</v>
      </c>
      <c r="AO1311" s="122" t="str">
        <f>+I1311&amp;C1311</f>
        <v>PANVIETNAM</v>
      </c>
      <c r="AP1311" s="122" t="str">
        <f>C1311&amp;D1311&amp;E1311&amp;G1311&amp;I1311&amp;O1311</f>
        <v>VIETNAM3210018051811PANMAR</v>
      </c>
      <c r="AQ1311" s="122" t="str">
        <f>B1311&amp;D1311&amp;N1311</f>
        <v xml:space="preserve">SOUTH EAST ASIA32100AP </v>
      </c>
      <c r="AR1311" s="123" t="str">
        <f>+D1311&amp;J1311</f>
        <v>32100SE</v>
      </c>
      <c r="AS1311" s="124" t="str">
        <f t="shared" si="187"/>
        <v>Ves</v>
      </c>
      <c r="AT1311" s="125" t="str">
        <f t="shared" si="188"/>
        <v>F-VXV70AWV</v>
      </c>
      <c r="AU1311" s="125" t="str">
        <f>IF(NOT(AT1311=""),VLOOKUP(AT1311,[1]PSI_Category!A:B,2,0),"")</f>
        <v>A/P</v>
      </c>
      <c r="AV1311" s="167" t="s">
        <v>2063</v>
      </c>
      <c r="AW1311" s="167" t="s">
        <v>2063</v>
      </c>
      <c r="AX1311" s="167" t="s">
        <v>2063</v>
      </c>
    </row>
    <row r="1312" spans="1:50" s="133" customFormat="1" ht="11.4" customHeight="1" x14ac:dyDescent="0.3">
      <c r="A1312" s="103"/>
      <c r="B1312" s="104" t="s">
        <v>1866</v>
      </c>
      <c r="C1312" s="105" t="s">
        <v>2018</v>
      </c>
      <c r="D1312" s="106">
        <v>32100</v>
      </c>
      <c r="E1312" s="107">
        <v>2028</v>
      </c>
      <c r="F1312" s="105" t="s">
        <v>2096</v>
      </c>
      <c r="G1312" s="107">
        <v>2028</v>
      </c>
      <c r="H1312" s="105" t="s">
        <v>2096</v>
      </c>
      <c r="I1312" s="105" t="s">
        <v>298</v>
      </c>
      <c r="J1312" s="107" t="s">
        <v>304</v>
      </c>
      <c r="K1312" s="105">
        <v>92011472</v>
      </c>
      <c r="L1312" s="105" t="s">
        <v>3002</v>
      </c>
      <c r="M1312" s="105" t="s">
        <v>3003</v>
      </c>
      <c r="N1312" s="105" t="s">
        <v>387</v>
      </c>
      <c r="O1312" s="108" t="s">
        <v>160</v>
      </c>
      <c r="P1312" s="109" t="s">
        <v>1767</v>
      </c>
      <c r="Q1312" s="110"/>
      <c r="R1312" s="110"/>
      <c r="S1312" s="110"/>
      <c r="T1312" s="110"/>
      <c r="U1312" s="111"/>
      <c r="V1312" s="111"/>
      <c r="W1312" s="112"/>
      <c r="X1312" s="113"/>
      <c r="Y1312" s="114" t="s">
        <v>285</v>
      </c>
      <c r="Z1312" s="115">
        <v>57.7</v>
      </c>
      <c r="AA1312" s="116">
        <v>1</v>
      </c>
      <c r="AB1312" s="117">
        <f t="shared" si="180"/>
        <v>57.7</v>
      </c>
      <c r="AC1312" s="117">
        <f t="shared" si="181"/>
        <v>0.45130055000000002</v>
      </c>
      <c r="AD1312" s="118"/>
      <c r="AE1312" s="117">
        <f t="shared" si="182"/>
        <v>0</v>
      </c>
      <c r="AF1312" s="117">
        <f t="shared" si="183"/>
        <v>0</v>
      </c>
      <c r="AG1312" s="119">
        <f t="shared" si="184"/>
        <v>1</v>
      </c>
      <c r="AH1312" s="120">
        <f t="shared" si="185"/>
        <v>57.7</v>
      </c>
      <c r="AI1312" s="121">
        <f t="shared" si="186"/>
        <v>0.45130055000000002</v>
      </c>
      <c r="AJ1312" s="122" t="str">
        <f>+C1312</f>
        <v>VIETNAM</v>
      </c>
      <c r="AK1312" s="122" t="str">
        <f>IF(ISNA(VLOOKUP(postponeList!D1312,[1]Sheet!$A$2:$B$12,2,FALSE))," ",(VLOOKUP(postponeList!D1312,[1]Sheet!$A$2:$B$12,2,FALSE)))</f>
        <v>PESGD</v>
      </c>
      <c r="AL1312" s="122" t="str">
        <f>IF(ISNA(VLOOKUP(E1312,[1]Sheet!$G$2:$H$40,2,FALSE))," ",VLOOKUP(E1312,[1]Sheet!$G$2:$H$40,2,FALSE))</f>
        <v>PV-PSV</v>
      </c>
      <c r="AM1312" s="122" t="str">
        <f>IF(ISNA(VLOOKUP(G1312,[1]Sheet!$K$2:$L$159,2,FALSE))," ",(VLOOKUP(G1312,[1]Sheet!$K$2:$L$159,2,FALSE)))</f>
        <v>PV-PSV</v>
      </c>
      <c r="AN1312" s="122" t="str">
        <f>IF(ISNA(VLOOKUP(I1312&amp;C1312,[1]Sheet!$D$2:$E$228,2,FALSE))," ",VLOOKUP(I1312&amp;C1312,[1]Sheet!$D$2:$E$228,2,FALSE))</f>
        <v>Gary, Aota (PEW), Adachi (PAC)</v>
      </c>
      <c r="AO1312" s="122" t="str">
        <f>+I1312&amp;C1312</f>
        <v>PANVIETNAM</v>
      </c>
      <c r="AP1312" s="122" t="str">
        <f>C1312&amp;D1312&amp;E1312&amp;G1312&amp;I1312&amp;O1312</f>
        <v>VIETNAM3210020282028PANMAR</v>
      </c>
      <c r="AQ1312" s="122" t="str">
        <f>B1312&amp;D1312&amp;N1312</f>
        <v>SOUTH EAST ASIA32100ERV</v>
      </c>
      <c r="AR1312" s="123" t="str">
        <f>+D1312&amp;J1312</f>
        <v>32100PC</v>
      </c>
      <c r="AS1312" s="124" t="str">
        <f t="shared" si="187"/>
        <v/>
      </c>
      <c r="AT1312" s="125" t="str">
        <f t="shared" si="188"/>
        <v>FV-SWGR104</v>
      </c>
      <c r="AU1312" s="125" t="e">
        <f>IF(NOT(AT1312=""),VLOOKUP(AT1312,[1]PSI_Category!A:B,2,0),"")</f>
        <v>#N/A</v>
      </c>
      <c r="AV1312" s="167" t="s">
        <v>387</v>
      </c>
      <c r="AW1312" s="167" t="s">
        <v>387</v>
      </c>
      <c r="AX1312" s="167" t="s">
        <v>387</v>
      </c>
    </row>
    <row r="1313" spans="1:50" s="133" customFormat="1" ht="11.4" customHeight="1" x14ac:dyDescent="0.3">
      <c r="A1313" s="103"/>
      <c r="B1313" s="104" t="s">
        <v>1866</v>
      </c>
      <c r="C1313" s="105" t="s">
        <v>2018</v>
      </c>
      <c r="D1313" s="106">
        <v>32100</v>
      </c>
      <c r="E1313" s="107">
        <v>2028</v>
      </c>
      <c r="F1313" s="105" t="s">
        <v>2096</v>
      </c>
      <c r="G1313" s="107">
        <v>2028</v>
      </c>
      <c r="H1313" s="105" t="s">
        <v>2096</v>
      </c>
      <c r="I1313" s="105" t="s">
        <v>298</v>
      </c>
      <c r="J1313" s="107" t="s">
        <v>293</v>
      </c>
      <c r="K1313" s="105">
        <v>92011472</v>
      </c>
      <c r="L1313" s="105" t="s">
        <v>3002</v>
      </c>
      <c r="M1313" s="105" t="s">
        <v>3004</v>
      </c>
      <c r="N1313" s="105" t="s">
        <v>387</v>
      </c>
      <c r="O1313" s="108" t="s">
        <v>160</v>
      </c>
      <c r="P1313" s="109" t="s">
        <v>1767</v>
      </c>
      <c r="Q1313" s="110"/>
      <c r="R1313" s="110"/>
      <c r="S1313" s="110"/>
      <c r="T1313" s="110"/>
      <c r="U1313" s="111"/>
      <c r="V1313" s="111"/>
      <c r="W1313" s="112"/>
      <c r="X1313" s="113"/>
      <c r="Y1313" s="114" t="s">
        <v>285</v>
      </c>
      <c r="Z1313" s="115">
        <v>1047.8599999999999</v>
      </c>
      <c r="AA1313" s="116">
        <v>1</v>
      </c>
      <c r="AB1313" s="117">
        <f t="shared" si="180"/>
        <v>1047.8599999999999</v>
      </c>
      <c r="AC1313" s="117">
        <f t="shared" si="181"/>
        <v>8.1958369900000001</v>
      </c>
      <c r="AD1313" s="118"/>
      <c r="AE1313" s="117">
        <f t="shared" si="182"/>
        <v>0</v>
      </c>
      <c r="AF1313" s="117">
        <f t="shared" si="183"/>
        <v>0</v>
      </c>
      <c r="AG1313" s="119">
        <f t="shared" si="184"/>
        <v>1</v>
      </c>
      <c r="AH1313" s="120">
        <f t="shared" si="185"/>
        <v>1047.8599999999999</v>
      </c>
      <c r="AI1313" s="121">
        <f t="shared" si="186"/>
        <v>8.1958369900000001</v>
      </c>
      <c r="AJ1313" s="122" t="str">
        <f>+C1313</f>
        <v>VIETNAM</v>
      </c>
      <c r="AK1313" s="122" t="str">
        <f>IF(ISNA(VLOOKUP(postponeList!D1313,[1]Sheet!$A$2:$B$12,2,FALSE))," ",(VLOOKUP(postponeList!D1313,[1]Sheet!$A$2:$B$12,2,FALSE)))</f>
        <v>PESGD</v>
      </c>
      <c r="AL1313" s="122" t="str">
        <f>IF(ISNA(VLOOKUP(E1313,[1]Sheet!$G$2:$H$40,2,FALSE))," ",VLOOKUP(E1313,[1]Sheet!$G$2:$H$40,2,FALSE))</f>
        <v>PV-PSV</v>
      </c>
      <c r="AM1313" s="122" t="str">
        <f>IF(ISNA(VLOOKUP(G1313,[1]Sheet!$K$2:$L$159,2,FALSE))," ",(VLOOKUP(G1313,[1]Sheet!$K$2:$L$159,2,FALSE)))</f>
        <v>PV-PSV</v>
      </c>
      <c r="AN1313" s="122" t="str">
        <f>IF(ISNA(VLOOKUP(I1313&amp;C1313,[1]Sheet!$D$2:$E$228,2,FALSE))," ",VLOOKUP(I1313&amp;C1313,[1]Sheet!$D$2:$E$228,2,FALSE))</f>
        <v>Gary, Aota (PEW), Adachi (PAC)</v>
      </c>
      <c r="AO1313" s="122" t="str">
        <f>+I1313&amp;C1313</f>
        <v>PANVIETNAM</v>
      </c>
      <c r="AP1313" s="122" t="str">
        <f>C1313&amp;D1313&amp;E1313&amp;G1313&amp;I1313&amp;O1313</f>
        <v>VIETNAM3210020282028PANMAR</v>
      </c>
      <c r="AQ1313" s="122" t="str">
        <f>B1313&amp;D1313&amp;N1313</f>
        <v>SOUTH EAST ASIA32100ERV</v>
      </c>
      <c r="AR1313" s="123" t="str">
        <f>+D1313&amp;J1313</f>
        <v>32100SE</v>
      </c>
      <c r="AS1313" s="124" t="str">
        <f t="shared" si="187"/>
        <v/>
      </c>
      <c r="AT1313" s="125" t="str">
        <f t="shared" si="188"/>
        <v>FV-80ZY104</v>
      </c>
      <c r="AU1313" s="125" t="e">
        <f>IF(NOT(AT1313=""),VLOOKUP(AT1313,[1]PSI_Category!A:B,2,0),"")</f>
        <v>#N/A</v>
      </c>
      <c r="AV1313" s="167" t="s">
        <v>387</v>
      </c>
      <c r="AW1313" s="167" t="s">
        <v>387</v>
      </c>
      <c r="AX1313" s="167" t="s">
        <v>387</v>
      </c>
    </row>
    <row r="1314" spans="1:50" s="133" customFormat="1" ht="11.4" customHeight="1" x14ac:dyDescent="0.3">
      <c r="A1314" s="103"/>
      <c r="B1314" s="104"/>
      <c r="C1314" s="105"/>
      <c r="D1314" s="106"/>
      <c r="E1314" s="107"/>
      <c r="F1314" s="105"/>
      <c r="G1314" s="107"/>
      <c r="H1314" s="105"/>
      <c r="I1314" s="105"/>
      <c r="J1314" s="107"/>
      <c r="K1314" s="105"/>
      <c r="L1314" s="105"/>
      <c r="M1314" s="105"/>
      <c r="N1314" s="105"/>
      <c r="O1314" s="108"/>
      <c r="P1314" s="109"/>
      <c r="Q1314" s="110"/>
      <c r="R1314" s="110"/>
      <c r="S1314" s="110"/>
      <c r="T1314" s="110"/>
      <c r="U1314" s="111"/>
      <c r="V1314" s="111"/>
      <c r="W1314" s="112"/>
      <c r="X1314" s="113"/>
      <c r="Y1314" s="114"/>
      <c r="Z1314" s="115"/>
      <c r="AA1314" s="116"/>
      <c r="AB1314" s="117" t="b">
        <f t="shared" si="180"/>
        <v>0</v>
      </c>
      <c r="AC1314" s="117">
        <f t="shared" si="181"/>
        <v>0</v>
      </c>
      <c r="AD1314" s="118"/>
      <c r="AE1314" s="117" t="b">
        <f t="shared" si="182"/>
        <v>0</v>
      </c>
      <c r="AF1314" s="117">
        <f t="shared" si="183"/>
        <v>0</v>
      </c>
      <c r="AG1314" s="119">
        <f t="shared" si="184"/>
        <v>0</v>
      </c>
      <c r="AH1314" s="120" t="b">
        <f t="shared" si="185"/>
        <v>0</v>
      </c>
      <c r="AI1314" s="121">
        <f t="shared" si="186"/>
        <v>0</v>
      </c>
      <c r="AJ1314" s="122">
        <f>+C1314</f>
        <v>0</v>
      </c>
      <c r="AK1314" s="122" t="str">
        <f>IF(ISNA(VLOOKUP(postponeList!D1314,[1]Sheet!$A$2:$B$12,2,FALSE))," ",(VLOOKUP(postponeList!D1314,[1]Sheet!$A$2:$B$12,2,FALSE)))</f>
        <v xml:space="preserve"> </v>
      </c>
      <c r="AL1314" s="122" t="str">
        <f>IF(ISNA(VLOOKUP(E1314,[1]Sheet!$G$2:$H$40,2,FALSE))," ",VLOOKUP(E1314,[1]Sheet!$G$2:$H$40,2,FALSE))</f>
        <v xml:space="preserve"> </v>
      </c>
      <c r="AM1314" s="122" t="str">
        <f>IF(ISNA(VLOOKUP(G1314,[1]Sheet!$K$2:$L$159,2,FALSE))," ",(VLOOKUP(G1314,[1]Sheet!$K$2:$L$159,2,FALSE)))</f>
        <v xml:space="preserve"> </v>
      </c>
      <c r="AN1314" s="122" t="str">
        <f>IF(ISNA(VLOOKUP(I1314&amp;C1314,[1]Sheet!$D$2:$E$228,2,FALSE))," ",VLOOKUP(I1314&amp;C1314,[1]Sheet!$D$2:$E$228,2,FALSE))</f>
        <v xml:space="preserve"> </v>
      </c>
      <c r="AO1314" s="122" t="str">
        <f>+I1314&amp;C1314</f>
        <v/>
      </c>
      <c r="AP1314" s="122" t="str">
        <f>C1314&amp;D1314&amp;E1314&amp;G1314&amp;I1314&amp;O1314</f>
        <v/>
      </c>
      <c r="AQ1314" s="122" t="str">
        <f>B1314&amp;D1314&amp;N1314</f>
        <v/>
      </c>
      <c r="AR1314" s="123" t="str">
        <f>+D1314&amp;J1314</f>
        <v/>
      </c>
      <c r="AS1314" s="124" t="str">
        <f t="shared" si="187"/>
        <v/>
      </c>
      <c r="AT1314" s="125" t="str">
        <f t="shared" si="188"/>
        <v/>
      </c>
      <c r="AU1314" s="125" t="str">
        <f>IF(NOT(AT1314=""),VLOOKUP(AT1314,[1]PSI_Category!A:B,2,0),"")</f>
        <v/>
      </c>
      <c r="AV1314" s="167"/>
      <c r="AW1314" s="167"/>
      <c r="AX1314" s="167"/>
    </row>
    <row r="1315" spans="1:50" s="133" customFormat="1" ht="11.4" customHeight="1" x14ac:dyDescent="0.3">
      <c r="A1315" s="103"/>
      <c r="B1315" s="104"/>
      <c r="C1315" s="105"/>
      <c r="D1315" s="106"/>
      <c r="E1315" s="107"/>
      <c r="F1315" s="105"/>
      <c r="G1315" s="107"/>
      <c r="H1315" s="105"/>
      <c r="I1315" s="105"/>
      <c r="J1315" s="107"/>
      <c r="K1315" s="105"/>
      <c r="L1315" s="105"/>
      <c r="M1315" s="105"/>
      <c r="N1315" s="105"/>
      <c r="O1315" s="108"/>
      <c r="P1315" s="109"/>
      <c r="Q1315" s="110"/>
      <c r="R1315" s="110"/>
      <c r="S1315" s="110"/>
      <c r="T1315" s="110"/>
      <c r="U1315" s="111"/>
      <c r="V1315" s="111"/>
      <c r="W1315" s="112"/>
      <c r="X1315" s="113"/>
      <c r="Y1315" s="114"/>
      <c r="Z1315" s="115"/>
      <c r="AA1315" s="116"/>
      <c r="AB1315" s="117" t="b">
        <f t="shared" si="180"/>
        <v>0</v>
      </c>
      <c r="AC1315" s="117">
        <f t="shared" si="181"/>
        <v>0</v>
      </c>
      <c r="AD1315" s="118"/>
      <c r="AE1315" s="117" t="b">
        <f t="shared" si="182"/>
        <v>0</v>
      </c>
      <c r="AF1315" s="117">
        <f t="shared" si="183"/>
        <v>0</v>
      </c>
      <c r="AG1315" s="119">
        <f t="shared" si="184"/>
        <v>0</v>
      </c>
      <c r="AH1315" s="120" t="b">
        <f t="shared" si="185"/>
        <v>0</v>
      </c>
      <c r="AI1315" s="121">
        <f t="shared" si="186"/>
        <v>0</v>
      </c>
      <c r="AJ1315" s="122">
        <f>+C1315</f>
        <v>0</v>
      </c>
      <c r="AK1315" s="122" t="str">
        <f>IF(ISNA(VLOOKUP(postponeList!D1315,[1]Sheet!$A$2:$B$12,2,FALSE))," ",(VLOOKUP(postponeList!D1315,[1]Sheet!$A$2:$B$12,2,FALSE)))</f>
        <v xml:space="preserve"> </v>
      </c>
      <c r="AL1315" s="122" t="str">
        <f>IF(ISNA(VLOOKUP(E1315,[1]Sheet!$G$2:$H$40,2,FALSE))," ",VLOOKUP(E1315,[1]Sheet!$G$2:$H$40,2,FALSE))</f>
        <v xml:space="preserve"> </v>
      </c>
      <c r="AM1315" s="122" t="str">
        <f>IF(ISNA(VLOOKUP(G1315,[1]Sheet!$K$2:$L$159,2,FALSE))," ",(VLOOKUP(G1315,[1]Sheet!$K$2:$L$159,2,FALSE)))</f>
        <v xml:space="preserve"> </v>
      </c>
      <c r="AN1315" s="122" t="str">
        <f>IF(ISNA(VLOOKUP(I1315&amp;C1315,[1]Sheet!$D$2:$E$228,2,FALSE))," ",VLOOKUP(I1315&amp;C1315,[1]Sheet!$D$2:$E$228,2,FALSE))</f>
        <v xml:space="preserve"> </v>
      </c>
      <c r="AO1315" s="122" t="str">
        <f>+I1315&amp;C1315</f>
        <v/>
      </c>
      <c r="AP1315" s="122" t="str">
        <f>C1315&amp;D1315&amp;E1315&amp;G1315&amp;I1315&amp;O1315</f>
        <v/>
      </c>
      <c r="AQ1315" s="122" t="str">
        <f>B1315&amp;D1315&amp;N1315</f>
        <v/>
      </c>
      <c r="AR1315" s="123" t="str">
        <f>+D1315&amp;J1315</f>
        <v/>
      </c>
      <c r="AS1315" s="124" t="str">
        <f t="shared" si="187"/>
        <v/>
      </c>
      <c r="AT1315" s="125" t="str">
        <f t="shared" si="188"/>
        <v/>
      </c>
      <c r="AU1315" s="125" t="str">
        <f>IF(NOT(AT1315=""),VLOOKUP(AT1315,[1]PSI_Category!A:B,2,0),"")</f>
        <v/>
      </c>
      <c r="AV1315" s="167"/>
      <c r="AW1315" s="167"/>
      <c r="AX1315" s="167"/>
    </row>
    <row r="1316" spans="1:50" s="133" customFormat="1" ht="11.4" customHeight="1" x14ac:dyDescent="0.3">
      <c r="A1316" s="103"/>
      <c r="B1316" s="104"/>
      <c r="C1316" s="105"/>
      <c r="D1316" s="106"/>
      <c r="E1316" s="107"/>
      <c r="F1316" s="105"/>
      <c r="G1316" s="107"/>
      <c r="H1316" s="105"/>
      <c r="I1316" s="105"/>
      <c r="J1316" s="107"/>
      <c r="K1316" s="105"/>
      <c r="L1316" s="105"/>
      <c r="M1316" s="105"/>
      <c r="N1316" s="105"/>
      <c r="O1316" s="108"/>
      <c r="P1316" s="109"/>
      <c r="Q1316" s="110"/>
      <c r="R1316" s="110"/>
      <c r="S1316" s="110"/>
      <c r="T1316" s="110"/>
      <c r="U1316" s="111"/>
      <c r="V1316" s="111"/>
      <c r="W1316" s="112"/>
      <c r="X1316" s="113"/>
      <c r="Y1316" s="114"/>
      <c r="Z1316" s="115"/>
      <c r="AA1316" s="116"/>
      <c r="AB1316" s="117" t="b">
        <f t="shared" si="180"/>
        <v>0</v>
      </c>
      <c r="AC1316" s="117">
        <f t="shared" si="181"/>
        <v>0</v>
      </c>
      <c r="AD1316" s="118"/>
      <c r="AE1316" s="117" t="b">
        <f t="shared" si="182"/>
        <v>0</v>
      </c>
      <c r="AF1316" s="117">
        <f t="shared" si="183"/>
        <v>0</v>
      </c>
      <c r="AG1316" s="119">
        <f t="shared" si="184"/>
        <v>0</v>
      </c>
      <c r="AH1316" s="120" t="b">
        <f t="shared" si="185"/>
        <v>0</v>
      </c>
      <c r="AI1316" s="121">
        <f t="shared" si="186"/>
        <v>0</v>
      </c>
      <c r="AJ1316" s="122">
        <f>+C1316</f>
        <v>0</v>
      </c>
      <c r="AK1316" s="122" t="str">
        <f>IF(ISNA(VLOOKUP(postponeList!D1316,[1]Sheet!$A$2:$B$12,2,FALSE))," ",(VLOOKUP(postponeList!D1316,[1]Sheet!$A$2:$B$12,2,FALSE)))</f>
        <v xml:space="preserve"> </v>
      </c>
      <c r="AL1316" s="122" t="str">
        <f>IF(ISNA(VLOOKUP(E1316,[1]Sheet!$G$2:$H$40,2,FALSE))," ",VLOOKUP(E1316,[1]Sheet!$G$2:$H$40,2,FALSE))</f>
        <v xml:space="preserve"> </v>
      </c>
      <c r="AM1316" s="122" t="str">
        <f>IF(ISNA(VLOOKUP(G1316,[1]Sheet!$K$2:$L$159,2,FALSE))," ",(VLOOKUP(G1316,[1]Sheet!$K$2:$L$159,2,FALSE)))</f>
        <v xml:space="preserve"> </v>
      </c>
      <c r="AN1316" s="122" t="str">
        <f>IF(ISNA(VLOOKUP(I1316&amp;C1316,[1]Sheet!$D$2:$E$228,2,FALSE))," ",VLOOKUP(I1316&amp;C1316,[1]Sheet!$D$2:$E$228,2,FALSE))</f>
        <v xml:space="preserve"> </v>
      </c>
      <c r="AO1316" s="122" t="str">
        <f>+I1316&amp;C1316</f>
        <v/>
      </c>
      <c r="AP1316" s="122" t="str">
        <f>C1316&amp;D1316&amp;E1316&amp;G1316&amp;I1316&amp;O1316</f>
        <v/>
      </c>
      <c r="AQ1316" s="122" t="str">
        <f>B1316&amp;D1316&amp;N1316</f>
        <v/>
      </c>
      <c r="AR1316" s="123" t="str">
        <f>+D1316&amp;J1316</f>
        <v/>
      </c>
      <c r="AS1316" s="124" t="str">
        <f t="shared" si="187"/>
        <v/>
      </c>
      <c r="AT1316" s="125" t="str">
        <f t="shared" si="188"/>
        <v/>
      </c>
      <c r="AU1316" s="125" t="str">
        <f>IF(NOT(AT1316=""),VLOOKUP(AT1316,[1]PSI_Category!A:B,2,0),"")</f>
        <v/>
      </c>
      <c r="AV1316" s="167"/>
      <c r="AW1316" s="167"/>
      <c r="AX1316" s="167"/>
    </row>
    <row r="1317" spans="1:50" s="103" customFormat="1" ht="11.4" customHeight="1" x14ac:dyDescent="0.3">
      <c r="B1317" s="104"/>
      <c r="C1317" s="105"/>
      <c r="D1317" s="106"/>
      <c r="E1317" s="107"/>
      <c r="F1317" s="105"/>
      <c r="G1317" s="107"/>
      <c r="H1317" s="105"/>
      <c r="I1317" s="105"/>
      <c r="J1317" s="107"/>
      <c r="K1317" s="105"/>
      <c r="L1317" s="105"/>
      <c r="M1317" s="105"/>
      <c r="N1317" s="105"/>
      <c r="O1317" s="108"/>
      <c r="P1317" s="109"/>
      <c r="Q1317" s="110"/>
      <c r="R1317" s="110"/>
      <c r="S1317" s="110"/>
      <c r="T1317" s="110"/>
      <c r="U1317" s="111"/>
      <c r="V1317" s="111"/>
      <c r="W1317" s="112"/>
      <c r="X1317" s="113"/>
      <c r="Y1317" s="114"/>
      <c r="Z1317" s="115"/>
      <c r="AA1317" s="116"/>
      <c r="AB1317" s="117" t="b">
        <f t="shared" si="180"/>
        <v>0</v>
      </c>
      <c r="AC1317" s="117">
        <f t="shared" si="181"/>
        <v>0</v>
      </c>
      <c r="AD1317" s="118"/>
      <c r="AE1317" s="117" t="b">
        <f t="shared" si="182"/>
        <v>0</v>
      </c>
      <c r="AF1317" s="117">
        <f t="shared" si="183"/>
        <v>0</v>
      </c>
      <c r="AG1317" s="119">
        <f t="shared" si="184"/>
        <v>0</v>
      </c>
      <c r="AH1317" s="120" t="b">
        <f t="shared" si="185"/>
        <v>0</v>
      </c>
      <c r="AI1317" s="121">
        <f t="shared" si="186"/>
        <v>0</v>
      </c>
      <c r="AJ1317" s="122">
        <f>+C1317</f>
        <v>0</v>
      </c>
      <c r="AK1317" s="122" t="str">
        <f>IF(ISNA(VLOOKUP(postponeList!D1317,[1]Sheet!$A$2:$B$12,2,FALSE))," ",(VLOOKUP(postponeList!D1317,[1]Sheet!$A$2:$B$12,2,FALSE)))</f>
        <v xml:space="preserve"> </v>
      </c>
      <c r="AL1317" s="122" t="str">
        <f>IF(ISNA(VLOOKUP(E1317,[1]Sheet!$G$2:$H$40,2,FALSE))," ",VLOOKUP(E1317,[1]Sheet!$G$2:$H$40,2,FALSE))</f>
        <v xml:space="preserve"> </v>
      </c>
      <c r="AM1317" s="122" t="str">
        <f>IF(ISNA(VLOOKUP(G1317,[1]Sheet!$K$2:$L$159,2,FALSE))," ",(VLOOKUP(G1317,[1]Sheet!$K$2:$L$159,2,FALSE)))</f>
        <v xml:space="preserve"> </v>
      </c>
      <c r="AN1317" s="122" t="str">
        <f>IF(ISNA(VLOOKUP(I1317&amp;C1317,[1]Sheet!$D$2:$E$228,2,FALSE))," ",VLOOKUP(I1317&amp;C1317,[1]Sheet!$D$2:$E$228,2,FALSE))</f>
        <v xml:space="preserve"> </v>
      </c>
      <c r="AO1317" s="122" t="str">
        <f>+I1317&amp;C1317</f>
        <v/>
      </c>
      <c r="AP1317" s="122" t="str">
        <f>C1317&amp;D1317&amp;E1317&amp;G1317&amp;I1317&amp;O1317</f>
        <v/>
      </c>
      <c r="AQ1317" s="122" t="str">
        <f>B1317&amp;D1317&amp;N1317</f>
        <v/>
      </c>
      <c r="AR1317" s="123" t="str">
        <f>+D1317&amp;J1317</f>
        <v/>
      </c>
      <c r="AS1317" s="124" t="str">
        <f t="shared" si="187"/>
        <v/>
      </c>
      <c r="AT1317" s="125" t="str">
        <f t="shared" si="188"/>
        <v/>
      </c>
      <c r="AU1317" s="125" t="str">
        <f>IF(NOT(AT1317=""),VLOOKUP(AT1317,[1]PSI_Category!A:B,2,0),"")</f>
        <v/>
      </c>
      <c r="AV1317" s="125"/>
      <c r="AW1317" s="125"/>
      <c r="AX1317" s="125"/>
    </row>
    <row r="1318" spans="1:50" s="103" customFormat="1" ht="11.4" customHeight="1" x14ac:dyDescent="0.3">
      <c r="B1318" s="104"/>
      <c r="C1318" s="105"/>
      <c r="D1318" s="106"/>
      <c r="E1318" s="107"/>
      <c r="F1318" s="105"/>
      <c r="G1318" s="107"/>
      <c r="H1318" s="105"/>
      <c r="I1318" s="105"/>
      <c r="J1318" s="107"/>
      <c r="K1318" s="105"/>
      <c r="L1318" s="105"/>
      <c r="M1318" s="105"/>
      <c r="N1318" s="105"/>
      <c r="O1318" s="108"/>
      <c r="P1318" s="109"/>
      <c r="Q1318" s="110"/>
      <c r="R1318" s="110"/>
      <c r="S1318" s="110"/>
      <c r="T1318" s="110"/>
      <c r="U1318" s="111"/>
      <c r="V1318" s="111"/>
      <c r="W1318" s="112"/>
      <c r="X1318" s="113"/>
      <c r="Y1318" s="114"/>
      <c r="Z1318" s="115"/>
      <c r="AA1318" s="116"/>
      <c r="AB1318" s="117" t="b">
        <f t="shared" si="180"/>
        <v>0</v>
      </c>
      <c r="AC1318" s="117">
        <f t="shared" si="181"/>
        <v>0</v>
      </c>
      <c r="AD1318" s="118"/>
      <c r="AE1318" s="117" t="b">
        <f t="shared" si="182"/>
        <v>0</v>
      </c>
      <c r="AF1318" s="117">
        <f t="shared" si="183"/>
        <v>0</v>
      </c>
      <c r="AG1318" s="119">
        <f t="shared" si="184"/>
        <v>0</v>
      </c>
      <c r="AH1318" s="120" t="b">
        <f t="shared" si="185"/>
        <v>0</v>
      </c>
      <c r="AI1318" s="121">
        <f t="shared" si="186"/>
        <v>0</v>
      </c>
      <c r="AJ1318" s="122">
        <f>+C1318</f>
        <v>0</v>
      </c>
      <c r="AK1318" s="122" t="str">
        <f>IF(ISNA(VLOOKUP(postponeList!D1318,[1]Sheet!$A$2:$B$12,2,FALSE))," ",(VLOOKUP(postponeList!D1318,[1]Sheet!$A$2:$B$12,2,FALSE)))</f>
        <v xml:space="preserve"> </v>
      </c>
      <c r="AL1318" s="122" t="str">
        <f>IF(ISNA(VLOOKUP(E1318,[1]Sheet!$G$2:$H$40,2,FALSE))," ",VLOOKUP(E1318,[1]Sheet!$G$2:$H$40,2,FALSE))</f>
        <v xml:space="preserve"> </v>
      </c>
      <c r="AM1318" s="122" t="str">
        <f>IF(ISNA(VLOOKUP(G1318,[1]Sheet!$K$2:$L$159,2,FALSE))," ",(VLOOKUP(G1318,[1]Sheet!$K$2:$L$159,2,FALSE)))</f>
        <v xml:space="preserve"> </v>
      </c>
      <c r="AN1318" s="122" t="str">
        <f>IF(ISNA(VLOOKUP(I1318&amp;C1318,[1]Sheet!$D$2:$E$228,2,FALSE))," ",VLOOKUP(I1318&amp;C1318,[1]Sheet!$D$2:$E$228,2,FALSE))</f>
        <v xml:space="preserve"> </v>
      </c>
      <c r="AO1318" s="122" t="str">
        <f>+I1318&amp;C1318</f>
        <v/>
      </c>
      <c r="AP1318" s="122" t="str">
        <f>C1318&amp;D1318&amp;E1318&amp;G1318&amp;I1318&amp;O1318</f>
        <v/>
      </c>
      <c r="AQ1318" s="122" t="str">
        <f>B1318&amp;D1318&amp;N1318</f>
        <v/>
      </c>
      <c r="AR1318" s="123" t="str">
        <f>+D1318&amp;J1318</f>
        <v/>
      </c>
      <c r="AS1318" s="124" t="str">
        <f t="shared" si="187"/>
        <v/>
      </c>
      <c r="AT1318" s="125" t="str">
        <f t="shared" si="188"/>
        <v/>
      </c>
      <c r="AU1318" s="125" t="str">
        <f>IF(NOT(AT1318=""),VLOOKUP(AT1318,[1]PSI_Category!A:B,2,0),"")</f>
        <v/>
      </c>
      <c r="AV1318" s="125"/>
      <c r="AW1318" s="125"/>
      <c r="AX1318" s="125"/>
    </row>
    <row r="1319" spans="1:50" s="103" customFormat="1" ht="11.4" customHeight="1" x14ac:dyDescent="0.3">
      <c r="B1319" s="104"/>
      <c r="C1319" s="105"/>
      <c r="D1319" s="106"/>
      <c r="E1319" s="107"/>
      <c r="F1319" s="105"/>
      <c r="G1319" s="107"/>
      <c r="H1319" s="105"/>
      <c r="I1319" s="105"/>
      <c r="J1319" s="107"/>
      <c r="K1319" s="105"/>
      <c r="L1319" s="105"/>
      <c r="M1319" s="105"/>
      <c r="N1319" s="105"/>
      <c r="O1319" s="108"/>
      <c r="P1319" s="109"/>
      <c r="Q1319" s="110"/>
      <c r="R1319" s="110"/>
      <c r="S1319" s="110"/>
      <c r="T1319" s="110"/>
      <c r="U1319" s="111"/>
      <c r="V1319" s="111"/>
      <c r="W1319" s="112"/>
      <c r="X1319" s="113"/>
      <c r="Y1319" s="114"/>
      <c r="Z1319" s="115"/>
      <c r="AA1319" s="116"/>
      <c r="AB1319" s="117" t="b">
        <f t="shared" si="180"/>
        <v>0</v>
      </c>
      <c r="AC1319" s="117">
        <f t="shared" si="181"/>
        <v>0</v>
      </c>
      <c r="AD1319" s="118"/>
      <c r="AE1319" s="117" t="b">
        <f t="shared" si="182"/>
        <v>0</v>
      </c>
      <c r="AF1319" s="117">
        <f t="shared" si="183"/>
        <v>0</v>
      </c>
      <c r="AG1319" s="119">
        <f t="shared" si="184"/>
        <v>0</v>
      </c>
      <c r="AH1319" s="120" t="b">
        <f t="shared" si="185"/>
        <v>0</v>
      </c>
      <c r="AI1319" s="121">
        <f t="shared" si="186"/>
        <v>0</v>
      </c>
      <c r="AJ1319" s="122">
        <f>+C1319</f>
        <v>0</v>
      </c>
      <c r="AK1319" s="122" t="str">
        <f>IF(ISNA(VLOOKUP(postponeList!D1319,[1]Sheet!$A$2:$B$12,2,FALSE))," ",(VLOOKUP(postponeList!D1319,[1]Sheet!$A$2:$B$12,2,FALSE)))</f>
        <v xml:space="preserve"> </v>
      </c>
      <c r="AL1319" s="122" t="str">
        <f>IF(ISNA(VLOOKUP(E1319,[1]Sheet!$G$2:$H$40,2,FALSE))," ",VLOOKUP(E1319,[1]Sheet!$G$2:$H$40,2,FALSE))</f>
        <v xml:space="preserve"> </v>
      </c>
      <c r="AM1319" s="122" t="str">
        <f>IF(ISNA(VLOOKUP(G1319,[1]Sheet!$K$2:$L$159,2,FALSE))," ",(VLOOKUP(G1319,[1]Sheet!$K$2:$L$159,2,FALSE)))</f>
        <v xml:space="preserve"> </v>
      </c>
      <c r="AN1319" s="122" t="str">
        <f>IF(ISNA(VLOOKUP(I1319&amp;C1319,[1]Sheet!$D$2:$E$228,2,FALSE))," ",VLOOKUP(I1319&amp;C1319,[1]Sheet!$D$2:$E$228,2,FALSE))</f>
        <v xml:space="preserve"> </v>
      </c>
      <c r="AO1319" s="122" t="str">
        <f>+I1319&amp;C1319</f>
        <v/>
      </c>
      <c r="AP1319" s="122" t="str">
        <f>C1319&amp;D1319&amp;E1319&amp;G1319&amp;I1319&amp;O1319</f>
        <v/>
      </c>
      <c r="AQ1319" s="122" t="str">
        <f>B1319&amp;D1319&amp;N1319</f>
        <v/>
      </c>
      <c r="AR1319" s="123" t="str">
        <f>+D1319&amp;J1319</f>
        <v/>
      </c>
      <c r="AS1319" s="124" t="str">
        <f t="shared" si="187"/>
        <v/>
      </c>
      <c r="AT1319" s="125" t="str">
        <f t="shared" si="188"/>
        <v/>
      </c>
      <c r="AU1319" s="125" t="str">
        <f>IF(NOT(AT1319=""),VLOOKUP(AT1319,[1]PSI_Category!A:B,2,0),"")</f>
        <v/>
      </c>
      <c r="AV1319" s="125"/>
      <c r="AW1319" s="125"/>
      <c r="AX1319" s="125"/>
    </row>
    <row r="1320" spans="1:50" s="103" customFormat="1" ht="11.4" customHeight="1" x14ac:dyDescent="0.3">
      <c r="B1320" s="104"/>
      <c r="C1320" s="105"/>
      <c r="D1320" s="106"/>
      <c r="E1320" s="107"/>
      <c r="F1320" s="105"/>
      <c r="G1320" s="107"/>
      <c r="H1320" s="105"/>
      <c r="I1320" s="105"/>
      <c r="J1320" s="107"/>
      <c r="K1320" s="105"/>
      <c r="L1320" s="105"/>
      <c r="M1320" s="105"/>
      <c r="N1320" s="105"/>
      <c r="O1320" s="108"/>
      <c r="P1320" s="109"/>
      <c r="Q1320" s="110"/>
      <c r="R1320" s="110"/>
      <c r="S1320" s="110"/>
      <c r="T1320" s="110"/>
      <c r="U1320" s="111"/>
      <c r="V1320" s="111"/>
      <c r="W1320" s="112"/>
      <c r="X1320" s="113"/>
      <c r="Y1320" s="114"/>
      <c r="Z1320" s="115"/>
      <c r="AA1320" s="116"/>
      <c r="AB1320" s="117" t="b">
        <f t="shared" si="180"/>
        <v>0</v>
      </c>
      <c r="AC1320" s="117">
        <f t="shared" si="181"/>
        <v>0</v>
      </c>
      <c r="AD1320" s="118"/>
      <c r="AE1320" s="117" t="b">
        <f t="shared" si="182"/>
        <v>0</v>
      </c>
      <c r="AF1320" s="117">
        <f t="shared" si="183"/>
        <v>0</v>
      </c>
      <c r="AG1320" s="119">
        <f t="shared" si="184"/>
        <v>0</v>
      </c>
      <c r="AH1320" s="120" t="b">
        <f t="shared" si="185"/>
        <v>0</v>
      </c>
      <c r="AI1320" s="121">
        <f t="shared" si="186"/>
        <v>0</v>
      </c>
      <c r="AJ1320" s="122">
        <f>+C1320</f>
        <v>0</v>
      </c>
      <c r="AK1320" s="122" t="str">
        <f>IF(ISNA(VLOOKUP(postponeList!D1320,[1]Sheet!$A$2:$B$12,2,FALSE))," ",(VLOOKUP(postponeList!D1320,[1]Sheet!$A$2:$B$12,2,FALSE)))</f>
        <v xml:space="preserve"> </v>
      </c>
      <c r="AL1320" s="122" t="str">
        <f>IF(ISNA(VLOOKUP(E1320,[1]Sheet!$G$2:$H$40,2,FALSE))," ",VLOOKUP(E1320,[1]Sheet!$G$2:$H$40,2,FALSE))</f>
        <v xml:space="preserve"> </v>
      </c>
      <c r="AM1320" s="122" t="str">
        <f>IF(ISNA(VLOOKUP(G1320,[1]Sheet!$K$2:$L$159,2,FALSE))," ",(VLOOKUP(G1320,[1]Sheet!$K$2:$L$159,2,FALSE)))</f>
        <v xml:space="preserve"> </v>
      </c>
      <c r="AN1320" s="122" t="str">
        <f>IF(ISNA(VLOOKUP(I1320&amp;C1320,[1]Sheet!$D$2:$E$228,2,FALSE))," ",VLOOKUP(I1320&amp;C1320,[1]Sheet!$D$2:$E$228,2,FALSE))</f>
        <v xml:space="preserve"> </v>
      </c>
      <c r="AO1320" s="122" t="str">
        <f>+I1320&amp;C1320</f>
        <v/>
      </c>
      <c r="AP1320" s="122" t="str">
        <f>C1320&amp;D1320&amp;E1320&amp;G1320&amp;I1320&amp;O1320</f>
        <v/>
      </c>
      <c r="AQ1320" s="122" t="str">
        <f>B1320&amp;D1320&amp;N1320</f>
        <v/>
      </c>
      <c r="AR1320" s="123" t="str">
        <f>+D1320&amp;J1320</f>
        <v/>
      </c>
      <c r="AS1320" s="124" t="str">
        <f t="shared" si="187"/>
        <v/>
      </c>
      <c r="AT1320" s="125" t="str">
        <f t="shared" si="188"/>
        <v/>
      </c>
      <c r="AU1320" s="125" t="str">
        <f>IF(NOT(AT1320=""),VLOOKUP(AT1320,[1]PSI_Category!A:B,2,0),"")</f>
        <v/>
      </c>
      <c r="AV1320" s="125"/>
      <c r="AW1320" s="125"/>
      <c r="AX1320" s="125"/>
    </row>
    <row r="1321" spans="1:50" s="103" customFormat="1" ht="11.4" customHeight="1" x14ac:dyDescent="0.3">
      <c r="B1321" s="104"/>
      <c r="C1321" s="105"/>
      <c r="D1321" s="106"/>
      <c r="E1321" s="107"/>
      <c r="F1321" s="105"/>
      <c r="G1321" s="107"/>
      <c r="H1321" s="105"/>
      <c r="I1321" s="105"/>
      <c r="J1321" s="107"/>
      <c r="K1321" s="105"/>
      <c r="L1321" s="105"/>
      <c r="M1321" s="105"/>
      <c r="N1321" s="105"/>
      <c r="O1321" s="108"/>
      <c r="P1321" s="109"/>
      <c r="Q1321" s="110"/>
      <c r="R1321" s="110"/>
      <c r="S1321" s="110"/>
      <c r="T1321" s="110"/>
      <c r="U1321" s="111"/>
      <c r="V1321" s="111"/>
      <c r="W1321" s="112"/>
      <c r="X1321" s="113"/>
      <c r="Y1321" s="114"/>
      <c r="Z1321" s="115"/>
      <c r="AA1321" s="116"/>
      <c r="AB1321" s="117" t="b">
        <f t="shared" si="180"/>
        <v>0</v>
      </c>
      <c r="AC1321" s="117">
        <f t="shared" si="181"/>
        <v>0</v>
      </c>
      <c r="AD1321" s="118"/>
      <c r="AE1321" s="117" t="b">
        <f t="shared" si="182"/>
        <v>0</v>
      </c>
      <c r="AF1321" s="117">
        <f t="shared" si="183"/>
        <v>0</v>
      </c>
      <c r="AG1321" s="119">
        <f t="shared" si="184"/>
        <v>0</v>
      </c>
      <c r="AH1321" s="120" t="b">
        <f t="shared" si="185"/>
        <v>0</v>
      </c>
      <c r="AI1321" s="121">
        <f t="shared" si="186"/>
        <v>0</v>
      </c>
      <c r="AJ1321" s="122">
        <f>+C1321</f>
        <v>0</v>
      </c>
      <c r="AK1321" s="122" t="str">
        <f>IF(ISNA(VLOOKUP(postponeList!D1321,[1]Sheet!$A$2:$B$12,2,FALSE))," ",(VLOOKUP(postponeList!D1321,[1]Sheet!$A$2:$B$12,2,FALSE)))</f>
        <v xml:space="preserve"> </v>
      </c>
      <c r="AL1321" s="122" t="str">
        <f>IF(ISNA(VLOOKUP(E1321,[1]Sheet!$G$2:$H$40,2,FALSE))," ",VLOOKUP(E1321,[1]Sheet!$G$2:$H$40,2,FALSE))</f>
        <v xml:space="preserve"> </v>
      </c>
      <c r="AM1321" s="122" t="str">
        <f>IF(ISNA(VLOOKUP(G1321,[1]Sheet!$K$2:$L$159,2,FALSE))," ",(VLOOKUP(G1321,[1]Sheet!$K$2:$L$159,2,FALSE)))</f>
        <v xml:space="preserve"> </v>
      </c>
      <c r="AN1321" s="122" t="str">
        <f>IF(ISNA(VLOOKUP(I1321&amp;C1321,[1]Sheet!$D$2:$E$228,2,FALSE))," ",VLOOKUP(I1321&amp;C1321,[1]Sheet!$D$2:$E$228,2,FALSE))</f>
        <v xml:space="preserve"> </v>
      </c>
      <c r="AO1321" s="122" t="str">
        <f>+I1321&amp;C1321</f>
        <v/>
      </c>
      <c r="AP1321" s="122" t="str">
        <f>C1321&amp;D1321&amp;E1321&amp;G1321&amp;I1321&amp;O1321</f>
        <v/>
      </c>
      <c r="AQ1321" s="122" t="str">
        <f>B1321&amp;D1321&amp;N1321</f>
        <v/>
      </c>
      <c r="AR1321" s="123" t="str">
        <f>+D1321&amp;J1321</f>
        <v/>
      </c>
      <c r="AS1321" s="124" t="str">
        <f t="shared" si="187"/>
        <v/>
      </c>
      <c r="AT1321" s="125" t="str">
        <f t="shared" si="188"/>
        <v/>
      </c>
      <c r="AU1321" s="125" t="str">
        <f>IF(NOT(AT1321=""),VLOOKUP(AT1321,[1]PSI_Category!A:B,2,0),"")</f>
        <v/>
      </c>
      <c r="AV1321" s="125"/>
      <c r="AW1321" s="125"/>
      <c r="AX1321" s="125"/>
    </row>
    <row r="1322" spans="1:50" s="103" customFormat="1" ht="11.4" customHeight="1" x14ac:dyDescent="0.3">
      <c r="B1322" s="104"/>
      <c r="C1322" s="105"/>
      <c r="D1322" s="106"/>
      <c r="E1322" s="107"/>
      <c r="F1322" s="105"/>
      <c r="G1322" s="107"/>
      <c r="H1322" s="105"/>
      <c r="I1322" s="105"/>
      <c r="J1322" s="107"/>
      <c r="K1322" s="105"/>
      <c r="L1322" s="105"/>
      <c r="M1322" s="105"/>
      <c r="N1322" s="105"/>
      <c r="O1322" s="108"/>
      <c r="P1322" s="109"/>
      <c r="Q1322" s="110"/>
      <c r="R1322" s="110"/>
      <c r="S1322" s="110"/>
      <c r="T1322" s="110"/>
      <c r="U1322" s="111"/>
      <c r="V1322" s="111"/>
      <c r="W1322" s="112"/>
      <c r="X1322" s="113"/>
      <c r="Y1322" s="114"/>
      <c r="Z1322" s="115"/>
      <c r="AA1322" s="116"/>
      <c r="AB1322" s="117" t="b">
        <f t="shared" si="180"/>
        <v>0</v>
      </c>
      <c r="AC1322" s="117">
        <f t="shared" si="181"/>
        <v>0</v>
      </c>
      <c r="AD1322" s="118"/>
      <c r="AE1322" s="117" t="b">
        <f t="shared" si="182"/>
        <v>0</v>
      </c>
      <c r="AF1322" s="117">
        <f t="shared" si="183"/>
        <v>0</v>
      </c>
      <c r="AG1322" s="119">
        <f t="shared" si="184"/>
        <v>0</v>
      </c>
      <c r="AH1322" s="120" t="b">
        <f t="shared" si="185"/>
        <v>0</v>
      </c>
      <c r="AI1322" s="121">
        <f t="shared" si="186"/>
        <v>0</v>
      </c>
      <c r="AJ1322" s="122">
        <f>+C1322</f>
        <v>0</v>
      </c>
      <c r="AK1322" s="122" t="str">
        <f>IF(ISNA(VLOOKUP(postponeList!D1322,[1]Sheet!$A$2:$B$12,2,FALSE))," ",(VLOOKUP(postponeList!D1322,[1]Sheet!$A$2:$B$12,2,FALSE)))</f>
        <v xml:space="preserve"> </v>
      </c>
      <c r="AL1322" s="122" t="str">
        <f>IF(ISNA(VLOOKUP(E1322,[1]Sheet!$G$2:$H$40,2,FALSE))," ",VLOOKUP(E1322,[1]Sheet!$G$2:$H$40,2,FALSE))</f>
        <v xml:space="preserve"> </v>
      </c>
      <c r="AM1322" s="122" t="str">
        <f>IF(ISNA(VLOOKUP(G1322,[1]Sheet!$K$2:$L$159,2,FALSE))," ",(VLOOKUP(G1322,[1]Sheet!$K$2:$L$159,2,FALSE)))</f>
        <v xml:space="preserve"> </v>
      </c>
      <c r="AN1322" s="122" t="str">
        <f>IF(ISNA(VLOOKUP(I1322&amp;C1322,[1]Sheet!$D$2:$E$228,2,FALSE))," ",VLOOKUP(I1322&amp;C1322,[1]Sheet!$D$2:$E$228,2,FALSE))</f>
        <v xml:space="preserve"> </v>
      </c>
      <c r="AO1322" s="122" t="str">
        <f>+I1322&amp;C1322</f>
        <v/>
      </c>
      <c r="AP1322" s="122" t="str">
        <f>C1322&amp;D1322&amp;E1322&amp;G1322&amp;I1322&amp;O1322</f>
        <v/>
      </c>
      <c r="AQ1322" s="122" t="str">
        <f>B1322&amp;D1322&amp;N1322</f>
        <v/>
      </c>
      <c r="AR1322" s="123" t="str">
        <f>+D1322&amp;J1322</f>
        <v/>
      </c>
      <c r="AS1322" s="124" t="str">
        <f t="shared" si="187"/>
        <v/>
      </c>
      <c r="AT1322" s="125" t="str">
        <f t="shared" si="188"/>
        <v/>
      </c>
      <c r="AU1322" s="125" t="str">
        <f>IF(NOT(AT1322=""),VLOOKUP(AT1322,[1]PSI_Category!A:B,2,0),"")</f>
        <v/>
      </c>
      <c r="AV1322" s="125"/>
      <c r="AW1322" s="125"/>
      <c r="AX1322" s="125"/>
    </row>
    <row r="1323" spans="1:50" s="103" customFormat="1" ht="11.4" customHeight="1" x14ac:dyDescent="0.3">
      <c r="B1323" s="104"/>
      <c r="C1323" s="105"/>
      <c r="D1323" s="106"/>
      <c r="E1323" s="107"/>
      <c r="F1323" s="105"/>
      <c r="G1323" s="107"/>
      <c r="H1323" s="105"/>
      <c r="I1323" s="105"/>
      <c r="J1323" s="107"/>
      <c r="K1323" s="105"/>
      <c r="L1323" s="105"/>
      <c r="M1323" s="105"/>
      <c r="N1323" s="105"/>
      <c r="O1323" s="108"/>
      <c r="P1323" s="109"/>
      <c r="Q1323" s="110"/>
      <c r="R1323" s="110"/>
      <c r="S1323" s="110"/>
      <c r="T1323" s="110"/>
      <c r="U1323" s="111"/>
      <c r="V1323" s="111"/>
      <c r="W1323" s="112"/>
      <c r="X1323" s="113"/>
      <c r="Y1323" s="114"/>
      <c r="Z1323" s="115"/>
      <c r="AA1323" s="116"/>
      <c r="AB1323" s="117" t="b">
        <f t="shared" si="180"/>
        <v>0</v>
      </c>
      <c r="AC1323" s="117">
        <f t="shared" si="181"/>
        <v>0</v>
      </c>
      <c r="AD1323" s="118"/>
      <c r="AE1323" s="117" t="b">
        <f t="shared" si="182"/>
        <v>0</v>
      </c>
      <c r="AF1323" s="117">
        <f t="shared" si="183"/>
        <v>0</v>
      </c>
      <c r="AG1323" s="119">
        <f t="shared" si="184"/>
        <v>0</v>
      </c>
      <c r="AH1323" s="120" t="b">
        <f t="shared" si="185"/>
        <v>0</v>
      </c>
      <c r="AI1323" s="121">
        <f t="shared" si="186"/>
        <v>0</v>
      </c>
      <c r="AJ1323" s="122">
        <f>+C1323</f>
        <v>0</v>
      </c>
      <c r="AK1323" s="122" t="str">
        <f>IF(ISNA(VLOOKUP(postponeList!D1323,[1]Sheet!$A$2:$B$12,2,FALSE))," ",(VLOOKUP(postponeList!D1323,[1]Sheet!$A$2:$B$12,2,FALSE)))</f>
        <v xml:space="preserve"> </v>
      </c>
      <c r="AL1323" s="122" t="str">
        <f>IF(ISNA(VLOOKUP(E1323,[1]Sheet!$G$2:$H$40,2,FALSE))," ",VLOOKUP(E1323,[1]Sheet!$G$2:$H$40,2,FALSE))</f>
        <v xml:space="preserve"> </v>
      </c>
      <c r="AM1323" s="122" t="str">
        <f>IF(ISNA(VLOOKUP(G1323,[1]Sheet!$K$2:$L$159,2,FALSE))," ",(VLOOKUP(G1323,[1]Sheet!$K$2:$L$159,2,FALSE)))</f>
        <v xml:space="preserve"> </v>
      </c>
      <c r="AN1323" s="122" t="str">
        <f>IF(ISNA(VLOOKUP(I1323&amp;C1323,[1]Sheet!$D$2:$E$228,2,FALSE))," ",VLOOKUP(I1323&amp;C1323,[1]Sheet!$D$2:$E$228,2,FALSE))</f>
        <v xml:space="preserve"> </v>
      </c>
      <c r="AO1323" s="122" t="str">
        <f>+I1323&amp;C1323</f>
        <v/>
      </c>
      <c r="AP1323" s="122" t="str">
        <f>C1323&amp;D1323&amp;E1323&amp;G1323&amp;I1323&amp;O1323</f>
        <v/>
      </c>
      <c r="AQ1323" s="122" t="str">
        <f>B1323&amp;D1323&amp;N1323</f>
        <v/>
      </c>
      <c r="AR1323" s="123" t="str">
        <f>+D1323&amp;J1323</f>
        <v/>
      </c>
      <c r="AS1323" s="124" t="str">
        <f t="shared" si="187"/>
        <v/>
      </c>
      <c r="AT1323" s="125" t="str">
        <f t="shared" si="188"/>
        <v/>
      </c>
      <c r="AU1323" s="125" t="str">
        <f>IF(NOT(AT1323=""),VLOOKUP(AT1323,[1]PSI_Category!A:B,2,0),"")</f>
        <v/>
      </c>
      <c r="AV1323" s="125"/>
      <c r="AW1323" s="125"/>
      <c r="AX1323" s="125"/>
    </row>
    <row r="1324" spans="1:50" s="103" customFormat="1" ht="11.4" customHeight="1" x14ac:dyDescent="0.3">
      <c r="B1324" s="104"/>
      <c r="C1324" s="105"/>
      <c r="D1324" s="106"/>
      <c r="E1324" s="107"/>
      <c r="F1324" s="105"/>
      <c r="G1324" s="107"/>
      <c r="H1324" s="105"/>
      <c r="I1324" s="105"/>
      <c r="J1324" s="107"/>
      <c r="K1324" s="105"/>
      <c r="L1324" s="105"/>
      <c r="M1324" s="105"/>
      <c r="N1324" s="105"/>
      <c r="O1324" s="108"/>
      <c r="P1324" s="109"/>
      <c r="Q1324" s="110"/>
      <c r="R1324" s="110"/>
      <c r="S1324" s="110"/>
      <c r="T1324" s="110"/>
      <c r="U1324" s="111"/>
      <c r="V1324" s="111"/>
      <c r="W1324" s="112"/>
      <c r="X1324" s="113"/>
      <c r="Y1324" s="114"/>
      <c r="Z1324" s="115"/>
      <c r="AA1324" s="116"/>
      <c r="AB1324" s="117" t="b">
        <f t="shared" si="180"/>
        <v>0</v>
      </c>
      <c r="AC1324" s="117">
        <f t="shared" si="181"/>
        <v>0</v>
      </c>
      <c r="AD1324" s="118"/>
      <c r="AE1324" s="117" t="b">
        <f t="shared" si="182"/>
        <v>0</v>
      </c>
      <c r="AF1324" s="117">
        <f t="shared" si="183"/>
        <v>0</v>
      </c>
      <c r="AG1324" s="119">
        <f t="shared" si="184"/>
        <v>0</v>
      </c>
      <c r="AH1324" s="120" t="b">
        <f t="shared" si="185"/>
        <v>0</v>
      </c>
      <c r="AI1324" s="121">
        <f t="shared" si="186"/>
        <v>0</v>
      </c>
      <c r="AJ1324" s="122">
        <f>+C1324</f>
        <v>0</v>
      </c>
      <c r="AK1324" s="122" t="str">
        <f>IF(ISNA(VLOOKUP(postponeList!D1324,[1]Sheet!$A$2:$B$12,2,FALSE))," ",(VLOOKUP(postponeList!D1324,[1]Sheet!$A$2:$B$12,2,FALSE)))</f>
        <v xml:space="preserve"> </v>
      </c>
      <c r="AL1324" s="122" t="str">
        <f>IF(ISNA(VLOOKUP(E1324,[1]Sheet!$G$2:$H$40,2,FALSE))," ",VLOOKUP(E1324,[1]Sheet!$G$2:$H$40,2,FALSE))</f>
        <v xml:space="preserve"> </v>
      </c>
      <c r="AM1324" s="122" t="str">
        <f>IF(ISNA(VLOOKUP(G1324,[1]Sheet!$K$2:$L$159,2,FALSE))," ",(VLOOKUP(G1324,[1]Sheet!$K$2:$L$159,2,FALSE)))</f>
        <v xml:space="preserve"> </v>
      </c>
      <c r="AN1324" s="122" t="str">
        <f>IF(ISNA(VLOOKUP(I1324&amp;C1324,[1]Sheet!$D$2:$E$228,2,FALSE))," ",VLOOKUP(I1324&amp;C1324,[1]Sheet!$D$2:$E$228,2,FALSE))</f>
        <v xml:space="preserve"> </v>
      </c>
      <c r="AO1324" s="122" t="str">
        <f>+I1324&amp;C1324</f>
        <v/>
      </c>
      <c r="AP1324" s="122" t="str">
        <f>C1324&amp;D1324&amp;E1324&amp;G1324&amp;I1324&amp;O1324</f>
        <v/>
      </c>
      <c r="AQ1324" s="122" t="str">
        <f>B1324&amp;D1324&amp;N1324</f>
        <v/>
      </c>
      <c r="AR1324" s="123" t="str">
        <f>+D1324&amp;J1324</f>
        <v/>
      </c>
      <c r="AS1324" s="124" t="str">
        <f t="shared" si="187"/>
        <v/>
      </c>
      <c r="AT1324" s="125" t="str">
        <f t="shared" si="188"/>
        <v/>
      </c>
      <c r="AU1324" s="125" t="str">
        <f>IF(NOT(AT1324=""),VLOOKUP(AT1324,[1]PSI_Category!A:B,2,0),"")</f>
        <v/>
      </c>
      <c r="AV1324" s="125"/>
      <c r="AW1324" s="125"/>
      <c r="AX1324" s="125"/>
    </row>
    <row r="1325" spans="1:50" s="103" customFormat="1" ht="11.4" customHeight="1" x14ac:dyDescent="0.3">
      <c r="B1325" s="104"/>
      <c r="C1325" s="105"/>
      <c r="D1325" s="106"/>
      <c r="E1325" s="107"/>
      <c r="F1325" s="105"/>
      <c r="G1325" s="107"/>
      <c r="H1325" s="105"/>
      <c r="I1325" s="105"/>
      <c r="J1325" s="107"/>
      <c r="K1325" s="105"/>
      <c r="L1325" s="105"/>
      <c r="M1325" s="105"/>
      <c r="N1325" s="105"/>
      <c r="O1325" s="108"/>
      <c r="P1325" s="109"/>
      <c r="Q1325" s="110"/>
      <c r="R1325" s="110"/>
      <c r="S1325" s="110"/>
      <c r="T1325" s="110"/>
      <c r="U1325" s="111"/>
      <c r="V1325" s="111"/>
      <c r="W1325" s="112"/>
      <c r="X1325" s="113"/>
      <c r="Y1325" s="114"/>
      <c r="Z1325" s="115"/>
      <c r="AA1325" s="116"/>
      <c r="AB1325" s="117" t="b">
        <f t="shared" si="180"/>
        <v>0</v>
      </c>
      <c r="AC1325" s="117">
        <f t="shared" si="181"/>
        <v>0</v>
      </c>
      <c r="AD1325" s="118"/>
      <c r="AE1325" s="117" t="b">
        <f t="shared" si="182"/>
        <v>0</v>
      </c>
      <c r="AF1325" s="117">
        <f t="shared" si="183"/>
        <v>0</v>
      </c>
      <c r="AG1325" s="119">
        <f t="shared" si="184"/>
        <v>0</v>
      </c>
      <c r="AH1325" s="120" t="b">
        <f t="shared" si="185"/>
        <v>0</v>
      </c>
      <c r="AI1325" s="121">
        <f t="shared" si="186"/>
        <v>0</v>
      </c>
      <c r="AJ1325" s="122">
        <f>+C1325</f>
        <v>0</v>
      </c>
      <c r="AK1325" s="122" t="str">
        <f>IF(ISNA(VLOOKUP(postponeList!D1325,[1]Sheet!$A$2:$B$12,2,FALSE))," ",(VLOOKUP(postponeList!D1325,[1]Sheet!$A$2:$B$12,2,FALSE)))</f>
        <v xml:space="preserve"> </v>
      </c>
      <c r="AL1325" s="122" t="str">
        <f>IF(ISNA(VLOOKUP(E1325,[1]Sheet!$G$2:$H$40,2,FALSE))," ",VLOOKUP(E1325,[1]Sheet!$G$2:$H$40,2,FALSE))</f>
        <v xml:space="preserve"> </v>
      </c>
      <c r="AM1325" s="122" t="str">
        <f>IF(ISNA(VLOOKUP(G1325,[1]Sheet!$K$2:$L$159,2,FALSE))," ",(VLOOKUP(G1325,[1]Sheet!$K$2:$L$159,2,FALSE)))</f>
        <v xml:space="preserve"> </v>
      </c>
      <c r="AN1325" s="122" t="str">
        <f>IF(ISNA(VLOOKUP(I1325&amp;C1325,[1]Sheet!$D$2:$E$228,2,FALSE))," ",VLOOKUP(I1325&amp;C1325,[1]Sheet!$D$2:$E$228,2,FALSE))</f>
        <v xml:space="preserve"> </v>
      </c>
      <c r="AO1325" s="122" t="str">
        <f>+I1325&amp;C1325</f>
        <v/>
      </c>
      <c r="AP1325" s="122" t="str">
        <f>C1325&amp;D1325&amp;E1325&amp;G1325&amp;I1325&amp;O1325</f>
        <v/>
      </c>
      <c r="AQ1325" s="122" t="str">
        <f>B1325&amp;D1325&amp;N1325</f>
        <v/>
      </c>
      <c r="AR1325" s="123" t="str">
        <f>+D1325&amp;J1325</f>
        <v/>
      </c>
      <c r="AS1325" s="124" t="str">
        <f t="shared" si="187"/>
        <v/>
      </c>
      <c r="AT1325" s="125" t="str">
        <f t="shared" si="188"/>
        <v/>
      </c>
      <c r="AU1325" s="125" t="str">
        <f>IF(NOT(AT1325=""),VLOOKUP(AT1325,[1]PSI_Category!A:B,2,0),"")</f>
        <v/>
      </c>
      <c r="AV1325" s="125"/>
      <c r="AW1325" s="125"/>
      <c r="AX1325" s="125"/>
    </row>
    <row r="1326" spans="1:50" s="103" customFormat="1" ht="11.4" customHeight="1" x14ac:dyDescent="0.3">
      <c r="B1326" s="104"/>
      <c r="C1326" s="105"/>
      <c r="D1326" s="106"/>
      <c r="E1326" s="107"/>
      <c r="F1326" s="105"/>
      <c r="G1326" s="107"/>
      <c r="H1326" s="105"/>
      <c r="I1326" s="105"/>
      <c r="J1326" s="107"/>
      <c r="K1326" s="105"/>
      <c r="L1326" s="105"/>
      <c r="M1326" s="105"/>
      <c r="N1326" s="105"/>
      <c r="O1326" s="108"/>
      <c r="P1326" s="109"/>
      <c r="Q1326" s="110"/>
      <c r="R1326" s="110"/>
      <c r="S1326" s="110"/>
      <c r="T1326" s="110"/>
      <c r="U1326" s="111"/>
      <c r="V1326" s="111"/>
      <c r="W1326" s="112"/>
      <c r="X1326" s="113"/>
      <c r="Y1326" s="114"/>
      <c r="Z1326" s="115"/>
      <c r="AA1326" s="116"/>
      <c r="AB1326" s="117" t="b">
        <f t="shared" si="180"/>
        <v>0</v>
      </c>
      <c r="AC1326" s="117">
        <f t="shared" si="181"/>
        <v>0</v>
      </c>
      <c r="AD1326" s="118"/>
      <c r="AE1326" s="117" t="b">
        <f t="shared" si="182"/>
        <v>0</v>
      </c>
      <c r="AF1326" s="117">
        <f t="shared" si="183"/>
        <v>0</v>
      </c>
      <c r="AG1326" s="119">
        <f t="shared" si="184"/>
        <v>0</v>
      </c>
      <c r="AH1326" s="120" t="b">
        <f t="shared" si="185"/>
        <v>0</v>
      </c>
      <c r="AI1326" s="121">
        <f t="shared" si="186"/>
        <v>0</v>
      </c>
      <c r="AJ1326" s="122">
        <f>+C1326</f>
        <v>0</v>
      </c>
      <c r="AK1326" s="122" t="str">
        <f>IF(ISNA(VLOOKUP(postponeList!D1326,[1]Sheet!$A$2:$B$12,2,FALSE))," ",(VLOOKUP(postponeList!D1326,[1]Sheet!$A$2:$B$12,2,FALSE)))</f>
        <v xml:space="preserve"> </v>
      </c>
      <c r="AL1326" s="122" t="str">
        <f>IF(ISNA(VLOOKUP(E1326,[1]Sheet!$G$2:$H$40,2,FALSE))," ",VLOOKUP(E1326,[1]Sheet!$G$2:$H$40,2,FALSE))</f>
        <v xml:space="preserve"> </v>
      </c>
      <c r="AM1326" s="122" t="str">
        <f>IF(ISNA(VLOOKUP(G1326,[1]Sheet!$K$2:$L$159,2,FALSE))," ",(VLOOKUP(G1326,[1]Sheet!$K$2:$L$159,2,FALSE)))</f>
        <v xml:space="preserve"> </v>
      </c>
      <c r="AN1326" s="122" t="str">
        <f>IF(ISNA(VLOOKUP(I1326&amp;C1326,[1]Sheet!$D$2:$E$228,2,FALSE))," ",VLOOKUP(I1326&amp;C1326,[1]Sheet!$D$2:$E$228,2,FALSE))</f>
        <v xml:space="preserve"> </v>
      </c>
      <c r="AO1326" s="122" t="str">
        <f>+I1326&amp;C1326</f>
        <v/>
      </c>
      <c r="AP1326" s="122" t="str">
        <f>C1326&amp;D1326&amp;E1326&amp;G1326&amp;I1326&amp;O1326</f>
        <v/>
      </c>
      <c r="AQ1326" s="122" t="str">
        <f>B1326&amp;D1326&amp;N1326</f>
        <v/>
      </c>
      <c r="AR1326" s="123" t="str">
        <f>+D1326&amp;J1326</f>
        <v/>
      </c>
      <c r="AS1326" s="124" t="str">
        <f t="shared" si="187"/>
        <v/>
      </c>
      <c r="AT1326" s="125" t="str">
        <f t="shared" si="188"/>
        <v/>
      </c>
      <c r="AU1326" s="125" t="str">
        <f>IF(NOT(AT1326=""),VLOOKUP(AT1326,[1]PSI_Category!A:B,2,0),"")</f>
        <v/>
      </c>
      <c r="AV1326" s="125"/>
      <c r="AW1326" s="125"/>
      <c r="AX1326" s="125"/>
    </row>
    <row r="1327" spans="1:50" s="103" customFormat="1" ht="11.4" customHeight="1" x14ac:dyDescent="0.3">
      <c r="B1327" s="104"/>
      <c r="C1327" s="105"/>
      <c r="D1327" s="106"/>
      <c r="E1327" s="107"/>
      <c r="F1327" s="105"/>
      <c r="G1327" s="107"/>
      <c r="H1327" s="105"/>
      <c r="I1327" s="105"/>
      <c r="J1327" s="107"/>
      <c r="K1327" s="105"/>
      <c r="L1327" s="105"/>
      <c r="M1327" s="105"/>
      <c r="N1327" s="105"/>
      <c r="O1327" s="108"/>
      <c r="P1327" s="109"/>
      <c r="Q1327" s="110"/>
      <c r="R1327" s="110"/>
      <c r="S1327" s="110"/>
      <c r="T1327" s="110"/>
      <c r="U1327" s="111"/>
      <c r="V1327" s="111"/>
      <c r="W1327" s="112"/>
      <c r="X1327" s="113"/>
      <c r="Y1327" s="114"/>
      <c r="Z1327" s="115"/>
      <c r="AA1327" s="116"/>
      <c r="AB1327" s="117" t="b">
        <f t="shared" si="180"/>
        <v>0</v>
      </c>
      <c r="AC1327" s="117">
        <f t="shared" si="181"/>
        <v>0</v>
      </c>
      <c r="AD1327" s="118"/>
      <c r="AE1327" s="117" t="b">
        <f t="shared" si="182"/>
        <v>0</v>
      </c>
      <c r="AF1327" s="117">
        <f t="shared" si="183"/>
        <v>0</v>
      </c>
      <c r="AG1327" s="119">
        <f t="shared" si="184"/>
        <v>0</v>
      </c>
      <c r="AH1327" s="120" t="b">
        <f t="shared" si="185"/>
        <v>0</v>
      </c>
      <c r="AI1327" s="121">
        <f t="shared" si="186"/>
        <v>0</v>
      </c>
      <c r="AJ1327" s="122">
        <f>+C1327</f>
        <v>0</v>
      </c>
      <c r="AK1327" s="122" t="str">
        <f>IF(ISNA(VLOOKUP(postponeList!D1327,[1]Sheet!$A$2:$B$12,2,FALSE))," ",(VLOOKUP(postponeList!D1327,[1]Sheet!$A$2:$B$12,2,FALSE)))</f>
        <v xml:space="preserve"> </v>
      </c>
      <c r="AL1327" s="122" t="str">
        <f>IF(ISNA(VLOOKUP(E1327,[1]Sheet!$G$2:$H$40,2,FALSE))," ",VLOOKUP(E1327,[1]Sheet!$G$2:$H$40,2,FALSE))</f>
        <v xml:space="preserve"> </v>
      </c>
      <c r="AM1327" s="122" t="str">
        <f>IF(ISNA(VLOOKUP(G1327,[1]Sheet!$K$2:$L$159,2,FALSE))," ",(VLOOKUP(G1327,[1]Sheet!$K$2:$L$159,2,FALSE)))</f>
        <v xml:space="preserve"> </v>
      </c>
      <c r="AN1327" s="122" t="str">
        <f>IF(ISNA(VLOOKUP(I1327&amp;C1327,[1]Sheet!$D$2:$E$228,2,FALSE))," ",VLOOKUP(I1327&amp;C1327,[1]Sheet!$D$2:$E$228,2,FALSE))</f>
        <v xml:space="preserve"> </v>
      </c>
      <c r="AO1327" s="122" t="str">
        <f>+I1327&amp;C1327</f>
        <v/>
      </c>
      <c r="AP1327" s="122" t="str">
        <f>C1327&amp;D1327&amp;E1327&amp;G1327&amp;I1327&amp;O1327</f>
        <v/>
      </c>
      <c r="AQ1327" s="122" t="str">
        <f>B1327&amp;D1327&amp;N1327</f>
        <v/>
      </c>
      <c r="AR1327" s="123" t="str">
        <f>+D1327&amp;J1327</f>
        <v/>
      </c>
      <c r="AS1327" s="124" t="str">
        <f t="shared" si="187"/>
        <v/>
      </c>
      <c r="AT1327" s="125" t="str">
        <f t="shared" si="188"/>
        <v/>
      </c>
      <c r="AU1327" s="125" t="str">
        <f>IF(NOT(AT1327=""),VLOOKUP(AT1327,[1]PSI_Category!A:B,2,0),"")</f>
        <v/>
      </c>
      <c r="AV1327" s="125"/>
      <c r="AW1327" s="125"/>
      <c r="AX1327" s="125"/>
    </row>
    <row r="1328" spans="1:50" s="103" customFormat="1" ht="11.4" customHeight="1" x14ac:dyDescent="0.3">
      <c r="B1328" s="104"/>
      <c r="C1328" s="105"/>
      <c r="D1328" s="106"/>
      <c r="E1328" s="107"/>
      <c r="F1328" s="105"/>
      <c r="G1328" s="107"/>
      <c r="H1328" s="105"/>
      <c r="I1328" s="105"/>
      <c r="J1328" s="107"/>
      <c r="K1328" s="105"/>
      <c r="L1328" s="105"/>
      <c r="M1328" s="105"/>
      <c r="N1328" s="105"/>
      <c r="O1328" s="108"/>
      <c r="P1328" s="109"/>
      <c r="Q1328" s="110"/>
      <c r="R1328" s="110"/>
      <c r="S1328" s="110"/>
      <c r="T1328" s="110"/>
      <c r="U1328" s="111"/>
      <c r="V1328" s="111"/>
      <c r="W1328" s="112"/>
      <c r="X1328" s="113"/>
      <c r="Y1328" s="114"/>
      <c r="Z1328" s="115"/>
      <c r="AA1328" s="116"/>
      <c r="AB1328" s="117" t="b">
        <f t="shared" si="180"/>
        <v>0</v>
      </c>
      <c r="AC1328" s="117">
        <f t="shared" si="181"/>
        <v>0</v>
      </c>
      <c r="AD1328" s="118"/>
      <c r="AE1328" s="117" t="b">
        <f t="shared" si="182"/>
        <v>0</v>
      </c>
      <c r="AF1328" s="117">
        <f t="shared" si="183"/>
        <v>0</v>
      </c>
      <c r="AG1328" s="119">
        <f t="shared" si="184"/>
        <v>0</v>
      </c>
      <c r="AH1328" s="120" t="b">
        <f t="shared" si="185"/>
        <v>0</v>
      </c>
      <c r="AI1328" s="121">
        <f t="shared" si="186"/>
        <v>0</v>
      </c>
      <c r="AJ1328" s="122">
        <f>+C1328</f>
        <v>0</v>
      </c>
      <c r="AK1328" s="122" t="str">
        <f>IF(ISNA(VLOOKUP(postponeList!D1328,[1]Sheet!$A$2:$B$12,2,FALSE))," ",(VLOOKUP(postponeList!D1328,[1]Sheet!$A$2:$B$12,2,FALSE)))</f>
        <v xml:space="preserve"> </v>
      </c>
      <c r="AL1328" s="122" t="str">
        <f>IF(ISNA(VLOOKUP(E1328,[1]Sheet!$G$2:$H$40,2,FALSE))," ",VLOOKUP(E1328,[1]Sheet!$G$2:$H$40,2,FALSE))</f>
        <v xml:space="preserve"> </v>
      </c>
      <c r="AM1328" s="122" t="str">
        <f>IF(ISNA(VLOOKUP(G1328,[1]Sheet!$K$2:$L$159,2,FALSE))," ",(VLOOKUP(G1328,[1]Sheet!$K$2:$L$159,2,FALSE)))</f>
        <v xml:space="preserve"> </v>
      </c>
      <c r="AN1328" s="122" t="str">
        <f>IF(ISNA(VLOOKUP(I1328&amp;C1328,[1]Sheet!$D$2:$E$228,2,FALSE))," ",VLOOKUP(I1328&amp;C1328,[1]Sheet!$D$2:$E$228,2,FALSE))</f>
        <v xml:space="preserve"> </v>
      </c>
      <c r="AO1328" s="122" t="str">
        <f>+I1328&amp;C1328</f>
        <v/>
      </c>
      <c r="AP1328" s="122" t="str">
        <f>C1328&amp;D1328&amp;E1328&amp;G1328&amp;I1328&amp;O1328</f>
        <v/>
      </c>
      <c r="AQ1328" s="122" t="str">
        <f>B1328&amp;D1328&amp;N1328</f>
        <v/>
      </c>
      <c r="AR1328" s="123" t="str">
        <f>+D1328&amp;J1328</f>
        <v/>
      </c>
      <c r="AS1328" s="124" t="str">
        <f t="shared" si="187"/>
        <v/>
      </c>
      <c r="AT1328" s="125" t="str">
        <f t="shared" si="188"/>
        <v/>
      </c>
      <c r="AU1328" s="125" t="str">
        <f>IF(NOT(AT1328=""),VLOOKUP(AT1328,[1]PSI_Category!A:B,2,0),"")</f>
        <v/>
      </c>
      <c r="AV1328" s="125"/>
      <c r="AW1328" s="125"/>
      <c r="AX1328" s="125"/>
    </row>
    <row r="1329" spans="1:50" s="103" customFormat="1" ht="11.4" customHeight="1" x14ac:dyDescent="0.3">
      <c r="B1329" s="104"/>
      <c r="C1329" s="105"/>
      <c r="D1329" s="106"/>
      <c r="E1329" s="107"/>
      <c r="F1329" s="105"/>
      <c r="G1329" s="107"/>
      <c r="H1329" s="105"/>
      <c r="I1329" s="105"/>
      <c r="J1329" s="107"/>
      <c r="K1329" s="105"/>
      <c r="L1329" s="105"/>
      <c r="M1329" s="105"/>
      <c r="N1329" s="105"/>
      <c r="O1329" s="108"/>
      <c r="P1329" s="109"/>
      <c r="Q1329" s="110"/>
      <c r="R1329" s="110"/>
      <c r="S1329" s="110"/>
      <c r="T1329" s="110"/>
      <c r="U1329" s="111"/>
      <c r="V1329" s="111"/>
      <c r="W1329" s="112"/>
      <c r="X1329" s="113"/>
      <c r="Y1329" s="114"/>
      <c r="Z1329" s="115"/>
      <c r="AA1329" s="116"/>
      <c r="AB1329" s="117" t="b">
        <f t="shared" si="180"/>
        <v>0</v>
      </c>
      <c r="AC1329" s="117">
        <f t="shared" si="181"/>
        <v>0</v>
      </c>
      <c r="AD1329" s="118"/>
      <c r="AE1329" s="117" t="b">
        <f t="shared" si="182"/>
        <v>0</v>
      </c>
      <c r="AF1329" s="117">
        <f t="shared" si="183"/>
        <v>0</v>
      </c>
      <c r="AG1329" s="119">
        <f t="shared" si="184"/>
        <v>0</v>
      </c>
      <c r="AH1329" s="120" t="b">
        <f t="shared" si="185"/>
        <v>0</v>
      </c>
      <c r="AI1329" s="121">
        <f t="shared" si="186"/>
        <v>0</v>
      </c>
      <c r="AJ1329" s="122">
        <f>+C1329</f>
        <v>0</v>
      </c>
      <c r="AK1329" s="122" t="str">
        <f>IF(ISNA(VLOOKUP(postponeList!D1329,[1]Sheet!$A$2:$B$12,2,FALSE))," ",(VLOOKUP(postponeList!D1329,[1]Sheet!$A$2:$B$12,2,FALSE)))</f>
        <v xml:space="preserve"> </v>
      </c>
      <c r="AL1329" s="122" t="str">
        <f>IF(ISNA(VLOOKUP(E1329,[1]Sheet!$G$2:$H$40,2,FALSE))," ",VLOOKUP(E1329,[1]Sheet!$G$2:$H$40,2,FALSE))</f>
        <v xml:space="preserve"> </v>
      </c>
      <c r="AM1329" s="122" t="str">
        <f>IF(ISNA(VLOOKUP(G1329,[1]Sheet!$K$2:$L$159,2,FALSE))," ",(VLOOKUP(G1329,[1]Sheet!$K$2:$L$159,2,FALSE)))</f>
        <v xml:space="preserve"> </v>
      </c>
      <c r="AN1329" s="122" t="str">
        <f>IF(ISNA(VLOOKUP(I1329&amp;C1329,[1]Sheet!$D$2:$E$228,2,FALSE))," ",VLOOKUP(I1329&amp;C1329,[1]Sheet!$D$2:$E$228,2,FALSE))</f>
        <v xml:space="preserve"> </v>
      </c>
      <c r="AO1329" s="122" t="str">
        <f>+I1329&amp;C1329</f>
        <v/>
      </c>
      <c r="AP1329" s="122" t="str">
        <f>C1329&amp;D1329&amp;E1329&amp;G1329&amp;I1329&amp;O1329</f>
        <v/>
      </c>
      <c r="AQ1329" s="122" t="str">
        <f>B1329&amp;D1329&amp;N1329</f>
        <v/>
      </c>
      <c r="AR1329" s="123" t="str">
        <f>+D1329&amp;J1329</f>
        <v/>
      </c>
      <c r="AS1329" s="124" t="str">
        <f t="shared" si="187"/>
        <v/>
      </c>
      <c r="AT1329" s="125" t="str">
        <f t="shared" si="188"/>
        <v/>
      </c>
      <c r="AU1329" s="125" t="str">
        <f>IF(NOT(AT1329=""),VLOOKUP(AT1329,[1]PSI_Category!A:B,2,0),"")</f>
        <v/>
      </c>
      <c r="AV1329" s="125"/>
      <c r="AW1329" s="125"/>
      <c r="AX1329" s="125"/>
    </row>
    <row r="1330" spans="1:50" s="103" customFormat="1" ht="11.4" customHeight="1" x14ac:dyDescent="0.3">
      <c r="B1330" s="104"/>
      <c r="C1330" s="105"/>
      <c r="D1330" s="106"/>
      <c r="E1330" s="107"/>
      <c r="F1330" s="105"/>
      <c r="G1330" s="107"/>
      <c r="H1330" s="105"/>
      <c r="I1330" s="105"/>
      <c r="J1330" s="107"/>
      <c r="K1330" s="105"/>
      <c r="L1330" s="105"/>
      <c r="M1330" s="105"/>
      <c r="N1330" s="105"/>
      <c r="O1330" s="108"/>
      <c r="P1330" s="109"/>
      <c r="Q1330" s="110"/>
      <c r="R1330" s="110"/>
      <c r="S1330" s="110"/>
      <c r="T1330" s="110"/>
      <c r="U1330" s="111"/>
      <c r="V1330" s="111"/>
      <c r="W1330" s="112"/>
      <c r="X1330" s="113"/>
      <c r="Y1330" s="114"/>
      <c r="Z1330" s="115"/>
      <c r="AA1330" s="116"/>
      <c r="AB1330" s="117" t="b">
        <f t="shared" si="180"/>
        <v>0</v>
      </c>
      <c r="AC1330" s="117">
        <f t="shared" si="181"/>
        <v>0</v>
      </c>
      <c r="AD1330" s="118"/>
      <c r="AE1330" s="117" t="b">
        <f t="shared" si="182"/>
        <v>0</v>
      </c>
      <c r="AF1330" s="117">
        <f t="shared" si="183"/>
        <v>0</v>
      </c>
      <c r="AG1330" s="119">
        <f t="shared" si="184"/>
        <v>0</v>
      </c>
      <c r="AH1330" s="120" t="b">
        <f t="shared" si="185"/>
        <v>0</v>
      </c>
      <c r="AI1330" s="121">
        <f t="shared" si="186"/>
        <v>0</v>
      </c>
      <c r="AJ1330" s="122">
        <f>+C1330</f>
        <v>0</v>
      </c>
      <c r="AK1330" s="122" t="str">
        <f>IF(ISNA(VLOOKUP(postponeList!D1330,[1]Sheet!$A$2:$B$12,2,FALSE))," ",(VLOOKUP(postponeList!D1330,[1]Sheet!$A$2:$B$12,2,FALSE)))</f>
        <v xml:space="preserve"> </v>
      </c>
      <c r="AL1330" s="122" t="str">
        <f>IF(ISNA(VLOOKUP(E1330,[1]Sheet!$G$2:$H$40,2,FALSE))," ",VLOOKUP(E1330,[1]Sheet!$G$2:$H$40,2,FALSE))</f>
        <v xml:space="preserve"> </v>
      </c>
      <c r="AM1330" s="122" t="str">
        <f>IF(ISNA(VLOOKUP(G1330,[1]Sheet!$K$2:$L$159,2,FALSE))," ",(VLOOKUP(G1330,[1]Sheet!$K$2:$L$159,2,FALSE)))</f>
        <v xml:space="preserve"> </v>
      </c>
      <c r="AN1330" s="122" t="str">
        <f>IF(ISNA(VLOOKUP(I1330&amp;C1330,[1]Sheet!$D$2:$E$228,2,FALSE))," ",VLOOKUP(I1330&amp;C1330,[1]Sheet!$D$2:$E$228,2,FALSE))</f>
        <v xml:space="preserve"> </v>
      </c>
      <c r="AO1330" s="122" t="str">
        <f>+I1330&amp;C1330</f>
        <v/>
      </c>
      <c r="AP1330" s="122" t="str">
        <f>C1330&amp;D1330&amp;E1330&amp;G1330&amp;I1330&amp;O1330</f>
        <v/>
      </c>
      <c r="AQ1330" s="122" t="str">
        <f>B1330&amp;D1330&amp;N1330</f>
        <v/>
      </c>
      <c r="AR1330" s="123" t="str">
        <f>+D1330&amp;J1330</f>
        <v/>
      </c>
      <c r="AS1330" s="124" t="str">
        <f t="shared" si="187"/>
        <v/>
      </c>
      <c r="AT1330" s="125" t="str">
        <f t="shared" si="188"/>
        <v/>
      </c>
      <c r="AU1330" s="125" t="str">
        <f>IF(NOT(AT1330=""),VLOOKUP(AT1330,[1]PSI_Category!A:B,2,0),"")</f>
        <v/>
      </c>
      <c r="AV1330" s="125"/>
      <c r="AW1330" s="125"/>
      <c r="AX1330" s="125"/>
    </row>
    <row r="1331" spans="1:50" s="103" customFormat="1" ht="11.4" customHeight="1" x14ac:dyDescent="0.3">
      <c r="B1331" s="104"/>
      <c r="C1331" s="105"/>
      <c r="D1331" s="106"/>
      <c r="E1331" s="107"/>
      <c r="F1331" s="105"/>
      <c r="G1331" s="107"/>
      <c r="H1331" s="105"/>
      <c r="I1331" s="105"/>
      <c r="J1331" s="107"/>
      <c r="K1331" s="105"/>
      <c r="L1331" s="105"/>
      <c r="M1331" s="105"/>
      <c r="N1331" s="105"/>
      <c r="O1331" s="108"/>
      <c r="P1331" s="109"/>
      <c r="Q1331" s="110"/>
      <c r="R1331" s="110"/>
      <c r="S1331" s="110"/>
      <c r="T1331" s="110"/>
      <c r="U1331" s="111"/>
      <c r="V1331" s="111"/>
      <c r="W1331" s="112"/>
      <c r="X1331" s="113"/>
      <c r="Y1331" s="114"/>
      <c r="Z1331" s="115"/>
      <c r="AA1331" s="116"/>
      <c r="AB1331" s="117" t="b">
        <f t="shared" si="180"/>
        <v>0</v>
      </c>
      <c r="AC1331" s="117">
        <f t="shared" si="181"/>
        <v>0</v>
      </c>
      <c r="AD1331" s="118"/>
      <c r="AE1331" s="117" t="b">
        <f t="shared" si="182"/>
        <v>0</v>
      </c>
      <c r="AF1331" s="117">
        <f t="shared" si="183"/>
        <v>0</v>
      </c>
      <c r="AG1331" s="119">
        <f t="shared" si="184"/>
        <v>0</v>
      </c>
      <c r="AH1331" s="120" t="b">
        <f t="shared" si="185"/>
        <v>0</v>
      </c>
      <c r="AI1331" s="121">
        <f t="shared" si="186"/>
        <v>0</v>
      </c>
      <c r="AJ1331" s="122">
        <f>+C1331</f>
        <v>0</v>
      </c>
      <c r="AK1331" s="122" t="str">
        <f>IF(ISNA(VLOOKUP(postponeList!D1331,[1]Sheet!$A$2:$B$12,2,FALSE))," ",(VLOOKUP(postponeList!D1331,[1]Sheet!$A$2:$B$12,2,FALSE)))</f>
        <v xml:space="preserve"> </v>
      </c>
      <c r="AL1331" s="122" t="str">
        <f>IF(ISNA(VLOOKUP(E1331,[1]Sheet!$G$2:$H$40,2,FALSE))," ",VLOOKUP(E1331,[1]Sheet!$G$2:$H$40,2,FALSE))</f>
        <v xml:space="preserve"> </v>
      </c>
      <c r="AM1331" s="122" t="str">
        <f>IF(ISNA(VLOOKUP(G1331,[1]Sheet!$K$2:$L$159,2,FALSE))," ",(VLOOKUP(G1331,[1]Sheet!$K$2:$L$159,2,FALSE)))</f>
        <v xml:space="preserve"> </v>
      </c>
      <c r="AN1331" s="122" t="str">
        <f>IF(ISNA(VLOOKUP(I1331&amp;C1331,[1]Sheet!$D$2:$E$228,2,FALSE))," ",VLOOKUP(I1331&amp;C1331,[1]Sheet!$D$2:$E$228,2,FALSE))</f>
        <v xml:space="preserve"> </v>
      </c>
      <c r="AO1331" s="122" t="str">
        <f>+I1331&amp;C1331</f>
        <v/>
      </c>
      <c r="AP1331" s="122" t="str">
        <f>C1331&amp;D1331&amp;E1331&amp;G1331&amp;I1331&amp;O1331</f>
        <v/>
      </c>
      <c r="AQ1331" s="122" t="str">
        <f>B1331&amp;D1331&amp;N1331</f>
        <v/>
      </c>
      <c r="AR1331" s="123" t="str">
        <f>+D1331&amp;J1331</f>
        <v/>
      </c>
      <c r="AS1331" s="124" t="str">
        <f t="shared" si="187"/>
        <v/>
      </c>
      <c r="AT1331" s="125" t="str">
        <f t="shared" si="188"/>
        <v/>
      </c>
      <c r="AU1331" s="125" t="str">
        <f>IF(NOT(AT1331=""),VLOOKUP(AT1331,[1]PSI_Category!A:B,2,0),"")</f>
        <v/>
      </c>
      <c r="AV1331" s="125"/>
      <c r="AW1331" s="125"/>
      <c r="AX1331" s="125"/>
    </row>
    <row r="1332" spans="1:50" s="103" customFormat="1" ht="11.4" customHeight="1" x14ac:dyDescent="0.3">
      <c r="B1332" s="104"/>
      <c r="C1332" s="105"/>
      <c r="D1332" s="106"/>
      <c r="E1332" s="107"/>
      <c r="F1332" s="105"/>
      <c r="G1332" s="107"/>
      <c r="H1332" s="105"/>
      <c r="I1332" s="105"/>
      <c r="J1332" s="107"/>
      <c r="K1332" s="105"/>
      <c r="L1332" s="105"/>
      <c r="M1332" s="105"/>
      <c r="N1332" s="105"/>
      <c r="O1332" s="108"/>
      <c r="P1332" s="109"/>
      <c r="Q1332" s="110"/>
      <c r="R1332" s="110"/>
      <c r="S1332" s="110"/>
      <c r="T1332" s="110"/>
      <c r="U1332" s="111"/>
      <c r="V1332" s="111"/>
      <c r="W1332" s="112"/>
      <c r="X1332" s="113"/>
      <c r="Y1332" s="114"/>
      <c r="Z1332" s="115"/>
      <c r="AA1332" s="116"/>
      <c r="AB1332" s="117" t="b">
        <f t="shared" si="180"/>
        <v>0</v>
      </c>
      <c r="AC1332" s="117">
        <f t="shared" si="181"/>
        <v>0</v>
      </c>
      <c r="AD1332" s="118"/>
      <c r="AE1332" s="117" t="b">
        <f t="shared" si="182"/>
        <v>0</v>
      </c>
      <c r="AF1332" s="117">
        <f t="shared" si="183"/>
        <v>0</v>
      </c>
      <c r="AG1332" s="119">
        <f t="shared" si="184"/>
        <v>0</v>
      </c>
      <c r="AH1332" s="120" t="b">
        <f t="shared" si="185"/>
        <v>0</v>
      </c>
      <c r="AI1332" s="121">
        <f t="shared" si="186"/>
        <v>0</v>
      </c>
      <c r="AJ1332" s="122">
        <f>+C1332</f>
        <v>0</v>
      </c>
      <c r="AK1332" s="122" t="str">
        <f>IF(ISNA(VLOOKUP(postponeList!D1332,[1]Sheet!$A$2:$B$12,2,FALSE))," ",(VLOOKUP(postponeList!D1332,[1]Sheet!$A$2:$B$12,2,FALSE)))</f>
        <v xml:space="preserve"> </v>
      </c>
      <c r="AL1332" s="122" t="str">
        <f>IF(ISNA(VLOOKUP(E1332,[1]Sheet!$G$2:$H$40,2,FALSE))," ",VLOOKUP(E1332,[1]Sheet!$G$2:$H$40,2,FALSE))</f>
        <v xml:space="preserve"> </v>
      </c>
      <c r="AM1332" s="122" t="str">
        <f>IF(ISNA(VLOOKUP(G1332,[1]Sheet!$K$2:$L$159,2,FALSE))," ",(VLOOKUP(G1332,[1]Sheet!$K$2:$L$159,2,FALSE)))</f>
        <v xml:space="preserve"> </v>
      </c>
      <c r="AN1332" s="122" t="str">
        <f>IF(ISNA(VLOOKUP(I1332&amp;C1332,[1]Sheet!$D$2:$E$228,2,FALSE))," ",VLOOKUP(I1332&amp;C1332,[1]Sheet!$D$2:$E$228,2,FALSE))</f>
        <v xml:space="preserve"> </v>
      </c>
      <c r="AO1332" s="122" t="str">
        <f>+I1332&amp;C1332</f>
        <v/>
      </c>
      <c r="AP1332" s="122" t="str">
        <f>C1332&amp;D1332&amp;E1332&amp;G1332&amp;I1332&amp;O1332</f>
        <v/>
      </c>
      <c r="AQ1332" s="122" t="str">
        <f>B1332&amp;D1332&amp;N1332</f>
        <v/>
      </c>
      <c r="AR1332" s="123" t="str">
        <f>+D1332&amp;J1332</f>
        <v/>
      </c>
      <c r="AS1332" s="124" t="str">
        <f t="shared" si="187"/>
        <v/>
      </c>
      <c r="AT1332" s="125" t="str">
        <f t="shared" si="188"/>
        <v/>
      </c>
      <c r="AU1332" s="125" t="str">
        <f>IF(NOT(AT1332=""),VLOOKUP(AT1332,[1]PSI_Category!A:B,2,0),"")</f>
        <v/>
      </c>
      <c r="AV1332" s="125"/>
      <c r="AW1332" s="125"/>
      <c r="AX1332" s="125"/>
    </row>
    <row r="1333" spans="1:50" s="133" customFormat="1" ht="11.4" customHeight="1" x14ac:dyDescent="0.3">
      <c r="A1333" s="103"/>
      <c r="B1333" s="104"/>
      <c r="C1333" s="105"/>
      <c r="D1333" s="106"/>
      <c r="E1333" s="107"/>
      <c r="F1333" s="105"/>
      <c r="G1333" s="107"/>
      <c r="H1333" s="105"/>
      <c r="I1333" s="105"/>
      <c r="J1333" s="107"/>
      <c r="K1333" s="105"/>
      <c r="L1333" s="105"/>
      <c r="M1333" s="105"/>
      <c r="N1333" s="105"/>
      <c r="O1333" s="108"/>
      <c r="P1333" s="109"/>
      <c r="Q1333" s="110"/>
      <c r="R1333" s="110"/>
      <c r="S1333" s="110"/>
      <c r="T1333" s="110"/>
      <c r="U1333" s="111"/>
      <c r="V1333" s="111"/>
      <c r="W1333" s="112"/>
      <c r="X1333" s="113"/>
      <c r="Y1333" s="114"/>
      <c r="Z1333" s="115"/>
      <c r="AA1333" s="116"/>
      <c r="AB1333" s="117" t="b">
        <f t="shared" si="180"/>
        <v>0</v>
      </c>
      <c r="AC1333" s="117">
        <f t="shared" si="181"/>
        <v>0</v>
      </c>
      <c r="AD1333" s="118"/>
      <c r="AE1333" s="117" t="b">
        <f t="shared" si="182"/>
        <v>0</v>
      </c>
      <c r="AF1333" s="117">
        <f t="shared" si="183"/>
        <v>0</v>
      </c>
      <c r="AG1333" s="119">
        <f t="shared" si="184"/>
        <v>0</v>
      </c>
      <c r="AH1333" s="120" t="b">
        <f t="shared" si="185"/>
        <v>0</v>
      </c>
      <c r="AI1333" s="121">
        <f t="shared" si="186"/>
        <v>0</v>
      </c>
      <c r="AJ1333" s="122">
        <f>+C1333</f>
        <v>0</v>
      </c>
      <c r="AK1333" s="122" t="str">
        <f>IF(ISNA(VLOOKUP(postponeList!D1333,[1]Sheet!$A$2:$B$12,2,FALSE))," ",(VLOOKUP(postponeList!D1333,[1]Sheet!$A$2:$B$12,2,FALSE)))</f>
        <v xml:space="preserve"> </v>
      </c>
      <c r="AL1333" s="122" t="str">
        <f>IF(ISNA(VLOOKUP(E1333,[1]Sheet!$G$2:$H$40,2,FALSE))," ",VLOOKUP(E1333,[1]Sheet!$G$2:$H$40,2,FALSE))</f>
        <v xml:space="preserve"> </v>
      </c>
      <c r="AM1333" s="122" t="str">
        <f>IF(ISNA(VLOOKUP(G1333,[1]Sheet!$K$2:$L$159,2,FALSE))," ",(VLOOKUP(G1333,[1]Sheet!$K$2:$L$159,2,FALSE)))</f>
        <v xml:space="preserve"> </v>
      </c>
      <c r="AN1333" s="122" t="str">
        <f>IF(ISNA(VLOOKUP(I1333&amp;C1333,[1]Sheet!$D$2:$E$228,2,FALSE))," ",VLOOKUP(I1333&amp;C1333,[1]Sheet!$D$2:$E$228,2,FALSE))</f>
        <v xml:space="preserve"> </v>
      </c>
      <c r="AO1333" s="122" t="str">
        <f>+I1333&amp;C1333</f>
        <v/>
      </c>
      <c r="AP1333" s="122" t="str">
        <f>C1333&amp;D1333&amp;E1333&amp;G1333&amp;I1333&amp;O1333</f>
        <v/>
      </c>
      <c r="AQ1333" s="122" t="str">
        <f>B1333&amp;D1333&amp;N1333</f>
        <v/>
      </c>
      <c r="AR1333" s="123" t="str">
        <f>+D1333&amp;J1333</f>
        <v/>
      </c>
      <c r="AS1333" s="124" t="str">
        <f t="shared" si="187"/>
        <v/>
      </c>
      <c r="AT1333" s="125" t="str">
        <f t="shared" si="188"/>
        <v/>
      </c>
      <c r="AU1333" s="125" t="str">
        <f>IF(NOT(AT1333=""),VLOOKUP(AT1333,[1]PSI_Category!A:B,2,0),"")</f>
        <v/>
      </c>
      <c r="AV1333" s="167"/>
      <c r="AW1333" s="167"/>
      <c r="AX1333" s="167"/>
    </row>
    <row r="1334" spans="1:50" s="133" customFormat="1" ht="11.4" customHeight="1" x14ac:dyDescent="0.3">
      <c r="A1334" s="103"/>
      <c r="B1334" s="104"/>
      <c r="C1334" s="105"/>
      <c r="D1334" s="106"/>
      <c r="E1334" s="107"/>
      <c r="F1334" s="105"/>
      <c r="G1334" s="107"/>
      <c r="H1334" s="105"/>
      <c r="I1334" s="105"/>
      <c r="J1334" s="107"/>
      <c r="K1334" s="105"/>
      <c r="L1334" s="105"/>
      <c r="M1334" s="105"/>
      <c r="N1334" s="105"/>
      <c r="O1334" s="108"/>
      <c r="P1334" s="109"/>
      <c r="Q1334" s="110"/>
      <c r="R1334" s="110"/>
      <c r="S1334" s="110"/>
      <c r="T1334" s="110"/>
      <c r="U1334" s="111"/>
      <c r="V1334" s="111"/>
      <c r="W1334" s="112"/>
      <c r="X1334" s="113"/>
      <c r="Y1334" s="114"/>
      <c r="Z1334" s="115"/>
      <c r="AA1334" s="116"/>
      <c r="AB1334" s="117" t="b">
        <f t="shared" si="180"/>
        <v>0</v>
      </c>
      <c r="AC1334" s="117">
        <f t="shared" si="181"/>
        <v>0</v>
      </c>
      <c r="AD1334" s="118"/>
      <c r="AE1334" s="117" t="b">
        <f t="shared" si="182"/>
        <v>0</v>
      </c>
      <c r="AF1334" s="117">
        <f t="shared" si="183"/>
        <v>0</v>
      </c>
      <c r="AG1334" s="119">
        <f t="shared" si="184"/>
        <v>0</v>
      </c>
      <c r="AH1334" s="120" t="b">
        <f t="shared" si="185"/>
        <v>0</v>
      </c>
      <c r="AI1334" s="121">
        <f t="shared" si="186"/>
        <v>0</v>
      </c>
      <c r="AJ1334" s="122">
        <f>+C1334</f>
        <v>0</v>
      </c>
      <c r="AK1334" s="122" t="str">
        <f>IF(ISNA(VLOOKUP(postponeList!D1334,[1]Sheet!$A$2:$B$12,2,FALSE))," ",(VLOOKUP(postponeList!D1334,[1]Sheet!$A$2:$B$12,2,FALSE)))</f>
        <v xml:space="preserve"> </v>
      </c>
      <c r="AL1334" s="122" t="str">
        <f>IF(ISNA(VLOOKUP(E1334,[1]Sheet!$G$2:$H$40,2,FALSE))," ",VLOOKUP(E1334,[1]Sheet!$G$2:$H$40,2,FALSE))</f>
        <v xml:space="preserve"> </v>
      </c>
      <c r="AM1334" s="122" t="str">
        <f>IF(ISNA(VLOOKUP(G1334,[1]Sheet!$K$2:$L$159,2,FALSE))," ",(VLOOKUP(G1334,[1]Sheet!$K$2:$L$159,2,FALSE)))</f>
        <v xml:space="preserve"> </v>
      </c>
      <c r="AN1334" s="122" t="str">
        <f>IF(ISNA(VLOOKUP(I1334&amp;C1334,[1]Sheet!$D$2:$E$228,2,FALSE))," ",VLOOKUP(I1334&amp;C1334,[1]Sheet!$D$2:$E$228,2,FALSE))</f>
        <v xml:space="preserve"> </v>
      </c>
      <c r="AO1334" s="122" t="str">
        <f>+I1334&amp;C1334</f>
        <v/>
      </c>
      <c r="AP1334" s="122" t="str">
        <f>C1334&amp;D1334&amp;E1334&amp;G1334&amp;I1334&amp;O1334</f>
        <v/>
      </c>
      <c r="AQ1334" s="122" t="str">
        <f>B1334&amp;D1334&amp;N1334</f>
        <v/>
      </c>
      <c r="AR1334" s="123" t="str">
        <f>+D1334&amp;J1334</f>
        <v/>
      </c>
      <c r="AS1334" s="124" t="str">
        <f t="shared" si="187"/>
        <v/>
      </c>
      <c r="AT1334" s="125" t="str">
        <f t="shared" si="188"/>
        <v/>
      </c>
      <c r="AU1334" s="125" t="str">
        <f>IF(NOT(AT1334=""),VLOOKUP(AT1334,[1]PSI_Category!A:B,2,0),"")</f>
        <v/>
      </c>
      <c r="AV1334" s="167"/>
      <c r="AW1334" s="167"/>
      <c r="AX1334" s="167"/>
    </row>
    <row r="1335" spans="1:50" s="133" customFormat="1" ht="11.4" customHeight="1" x14ac:dyDescent="0.3">
      <c r="A1335" s="103"/>
      <c r="B1335" s="104"/>
      <c r="C1335" s="105"/>
      <c r="D1335" s="106"/>
      <c r="E1335" s="107"/>
      <c r="F1335" s="105"/>
      <c r="G1335" s="107"/>
      <c r="H1335" s="105"/>
      <c r="I1335" s="105"/>
      <c r="J1335" s="107"/>
      <c r="K1335" s="105"/>
      <c r="L1335" s="105"/>
      <c r="M1335" s="105"/>
      <c r="N1335" s="105"/>
      <c r="O1335" s="108"/>
      <c r="P1335" s="109"/>
      <c r="Q1335" s="110"/>
      <c r="R1335" s="110"/>
      <c r="S1335" s="110"/>
      <c r="T1335" s="110"/>
      <c r="U1335" s="111"/>
      <c r="V1335" s="111"/>
      <c r="W1335" s="112"/>
      <c r="X1335" s="113"/>
      <c r="Y1335" s="114"/>
      <c r="Z1335" s="115"/>
      <c r="AA1335" s="116"/>
      <c r="AB1335" s="117" t="b">
        <f t="shared" si="180"/>
        <v>0</v>
      </c>
      <c r="AC1335" s="117">
        <f t="shared" si="181"/>
        <v>0</v>
      </c>
      <c r="AD1335" s="118"/>
      <c r="AE1335" s="117" t="b">
        <f t="shared" si="182"/>
        <v>0</v>
      </c>
      <c r="AF1335" s="117">
        <f t="shared" si="183"/>
        <v>0</v>
      </c>
      <c r="AG1335" s="119">
        <f t="shared" si="184"/>
        <v>0</v>
      </c>
      <c r="AH1335" s="120" t="b">
        <f t="shared" si="185"/>
        <v>0</v>
      </c>
      <c r="AI1335" s="121">
        <f t="shared" si="186"/>
        <v>0</v>
      </c>
      <c r="AJ1335" s="122">
        <f>+C1335</f>
        <v>0</v>
      </c>
      <c r="AK1335" s="122" t="str">
        <f>IF(ISNA(VLOOKUP(postponeList!D1335,[1]Sheet!$A$2:$B$12,2,FALSE))," ",(VLOOKUP(postponeList!D1335,[1]Sheet!$A$2:$B$12,2,FALSE)))</f>
        <v xml:space="preserve"> </v>
      </c>
      <c r="AL1335" s="122" t="str">
        <f>IF(ISNA(VLOOKUP(E1335,[1]Sheet!$G$2:$H$40,2,FALSE))," ",VLOOKUP(E1335,[1]Sheet!$G$2:$H$40,2,FALSE))</f>
        <v xml:space="preserve"> </v>
      </c>
      <c r="AM1335" s="122" t="str">
        <f>IF(ISNA(VLOOKUP(G1335,[1]Sheet!$K$2:$L$159,2,FALSE))," ",(VLOOKUP(G1335,[1]Sheet!$K$2:$L$159,2,FALSE)))</f>
        <v xml:space="preserve"> </v>
      </c>
      <c r="AN1335" s="122" t="str">
        <f>IF(ISNA(VLOOKUP(I1335&amp;C1335,[1]Sheet!$D$2:$E$228,2,FALSE))," ",VLOOKUP(I1335&amp;C1335,[1]Sheet!$D$2:$E$228,2,FALSE))</f>
        <v xml:space="preserve"> </v>
      </c>
      <c r="AO1335" s="122" t="str">
        <f>+I1335&amp;C1335</f>
        <v/>
      </c>
      <c r="AP1335" s="122" t="str">
        <f>C1335&amp;D1335&amp;E1335&amp;G1335&amp;I1335&amp;O1335</f>
        <v/>
      </c>
      <c r="AQ1335" s="122" t="str">
        <f>B1335&amp;D1335&amp;N1335</f>
        <v/>
      </c>
      <c r="AR1335" s="123" t="str">
        <f>+D1335&amp;J1335</f>
        <v/>
      </c>
      <c r="AS1335" s="124" t="str">
        <f t="shared" si="187"/>
        <v/>
      </c>
      <c r="AT1335" s="125" t="str">
        <f t="shared" si="188"/>
        <v/>
      </c>
      <c r="AU1335" s="125" t="str">
        <f>IF(NOT(AT1335=""),VLOOKUP(AT1335,[1]PSI_Category!A:B,2,0),"")</f>
        <v/>
      </c>
      <c r="AV1335" s="167"/>
      <c r="AW1335" s="167"/>
      <c r="AX1335" s="167"/>
    </row>
    <row r="1336" spans="1:50" s="133" customFormat="1" ht="11.4" customHeight="1" x14ac:dyDescent="0.3">
      <c r="A1336" s="103"/>
      <c r="B1336" s="104"/>
      <c r="C1336" s="105"/>
      <c r="D1336" s="106"/>
      <c r="E1336" s="107"/>
      <c r="F1336" s="105"/>
      <c r="G1336" s="107"/>
      <c r="H1336" s="105"/>
      <c r="I1336" s="105"/>
      <c r="J1336" s="107"/>
      <c r="K1336" s="105"/>
      <c r="L1336" s="105"/>
      <c r="M1336" s="105"/>
      <c r="N1336" s="105"/>
      <c r="O1336" s="108"/>
      <c r="P1336" s="109"/>
      <c r="Q1336" s="110"/>
      <c r="R1336" s="110"/>
      <c r="S1336" s="110"/>
      <c r="T1336" s="110"/>
      <c r="U1336" s="111"/>
      <c r="V1336" s="111"/>
      <c r="W1336" s="112"/>
      <c r="X1336" s="113"/>
      <c r="Y1336" s="114"/>
      <c r="Z1336" s="115"/>
      <c r="AA1336" s="116"/>
      <c r="AB1336" s="117" t="b">
        <f t="shared" si="180"/>
        <v>0</v>
      </c>
      <c r="AC1336" s="117">
        <f t="shared" si="181"/>
        <v>0</v>
      </c>
      <c r="AD1336" s="118"/>
      <c r="AE1336" s="117" t="b">
        <f t="shared" si="182"/>
        <v>0</v>
      </c>
      <c r="AF1336" s="117">
        <f t="shared" si="183"/>
        <v>0</v>
      </c>
      <c r="AG1336" s="119">
        <f t="shared" si="184"/>
        <v>0</v>
      </c>
      <c r="AH1336" s="120" t="b">
        <f t="shared" si="185"/>
        <v>0</v>
      </c>
      <c r="AI1336" s="121">
        <f t="shared" si="186"/>
        <v>0</v>
      </c>
      <c r="AJ1336" s="122">
        <f>+C1336</f>
        <v>0</v>
      </c>
      <c r="AK1336" s="122" t="str">
        <f>IF(ISNA(VLOOKUP(postponeList!D1336,[1]Sheet!$A$2:$B$12,2,FALSE))," ",(VLOOKUP(postponeList!D1336,[1]Sheet!$A$2:$B$12,2,FALSE)))</f>
        <v xml:space="preserve"> </v>
      </c>
      <c r="AL1336" s="122" t="str">
        <f>IF(ISNA(VLOOKUP(E1336,[1]Sheet!$G$2:$H$40,2,FALSE))," ",VLOOKUP(E1336,[1]Sheet!$G$2:$H$40,2,FALSE))</f>
        <v xml:space="preserve"> </v>
      </c>
      <c r="AM1336" s="122" t="str">
        <f>IF(ISNA(VLOOKUP(G1336,[1]Sheet!$K$2:$L$159,2,FALSE))," ",(VLOOKUP(G1336,[1]Sheet!$K$2:$L$159,2,FALSE)))</f>
        <v xml:space="preserve"> </v>
      </c>
      <c r="AN1336" s="122" t="str">
        <f>IF(ISNA(VLOOKUP(I1336&amp;C1336,[1]Sheet!$D$2:$E$228,2,FALSE))," ",VLOOKUP(I1336&amp;C1336,[1]Sheet!$D$2:$E$228,2,FALSE))</f>
        <v xml:space="preserve"> </v>
      </c>
      <c r="AO1336" s="122" t="str">
        <f>+I1336&amp;C1336</f>
        <v/>
      </c>
      <c r="AP1336" s="122" t="str">
        <f>C1336&amp;D1336&amp;E1336&amp;G1336&amp;I1336&amp;O1336</f>
        <v/>
      </c>
      <c r="AQ1336" s="122" t="str">
        <f>B1336&amp;D1336&amp;N1336</f>
        <v/>
      </c>
      <c r="AR1336" s="123" t="str">
        <f>+D1336&amp;J1336</f>
        <v/>
      </c>
      <c r="AS1336" s="124" t="str">
        <f t="shared" si="187"/>
        <v/>
      </c>
      <c r="AT1336" s="125" t="str">
        <f t="shared" si="188"/>
        <v/>
      </c>
      <c r="AU1336" s="125" t="str">
        <f>IF(NOT(AT1336=""),VLOOKUP(AT1336,[1]PSI_Category!A:B,2,0),"")</f>
        <v/>
      </c>
      <c r="AV1336" s="167"/>
      <c r="AW1336" s="167"/>
      <c r="AX1336" s="167"/>
    </row>
    <row r="1337" spans="1:50" s="133" customFormat="1" ht="11.4" customHeight="1" x14ac:dyDescent="0.3">
      <c r="A1337" s="103"/>
      <c r="B1337" s="104"/>
      <c r="C1337" s="105"/>
      <c r="D1337" s="106"/>
      <c r="E1337" s="107"/>
      <c r="F1337" s="105"/>
      <c r="G1337" s="107"/>
      <c r="H1337" s="105"/>
      <c r="I1337" s="105"/>
      <c r="J1337" s="107"/>
      <c r="K1337" s="105"/>
      <c r="L1337" s="105"/>
      <c r="M1337" s="105"/>
      <c r="N1337" s="105"/>
      <c r="O1337" s="108"/>
      <c r="P1337" s="109"/>
      <c r="Q1337" s="110"/>
      <c r="R1337" s="110"/>
      <c r="S1337" s="110"/>
      <c r="T1337" s="110"/>
      <c r="U1337" s="111"/>
      <c r="V1337" s="111"/>
      <c r="W1337" s="112"/>
      <c r="X1337" s="113"/>
      <c r="Y1337" s="114"/>
      <c r="Z1337" s="115"/>
      <c r="AA1337" s="116"/>
      <c r="AB1337" s="117" t="b">
        <f t="shared" si="180"/>
        <v>0</v>
      </c>
      <c r="AC1337" s="117">
        <f t="shared" si="181"/>
        <v>0</v>
      </c>
      <c r="AD1337" s="118"/>
      <c r="AE1337" s="117" t="b">
        <f t="shared" si="182"/>
        <v>0</v>
      </c>
      <c r="AF1337" s="117">
        <f t="shared" si="183"/>
        <v>0</v>
      </c>
      <c r="AG1337" s="119">
        <f t="shared" si="184"/>
        <v>0</v>
      </c>
      <c r="AH1337" s="120" t="b">
        <f t="shared" si="185"/>
        <v>0</v>
      </c>
      <c r="AI1337" s="121">
        <f t="shared" si="186"/>
        <v>0</v>
      </c>
      <c r="AJ1337" s="122">
        <f>+C1337</f>
        <v>0</v>
      </c>
      <c r="AK1337" s="122" t="str">
        <f>IF(ISNA(VLOOKUP(postponeList!D1337,[1]Sheet!$A$2:$B$12,2,FALSE))," ",(VLOOKUP(postponeList!D1337,[1]Sheet!$A$2:$B$12,2,FALSE)))</f>
        <v xml:space="preserve"> </v>
      </c>
      <c r="AL1337" s="122" t="str">
        <f>IF(ISNA(VLOOKUP(E1337,[1]Sheet!$G$2:$H$40,2,FALSE))," ",VLOOKUP(E1337,[1]Sheet!$G$2:$H$40,2,FALSE))</f>
        <v xml:space="preserve"> </v>
      </c>
      <c r="AM1337" s="122" t="str">
        <f>IF(ISNA(VLOOKUP(G1337,[1]Sheet!$K$2:$L$159,2,FALSE))," ",(VLOOKUP(G1337,[1]Sheet!$K$2:$L$159,2,FALSE)))</f>
        <v xml:space="preserve"> </v>
      </c>
      <c r="AN1337" s="122" t="str">
        <f>IF(ISNA(VLOOKUP(I1337&amp;C1337,[1]Sheet!$D$2:$E$228,2,FALSE))," ",VLOOKUP(I1337&amp;C1337,[1]Sheet!$D$2:$E$228,2,FALSE))</f>
        <v xml:space="preserve"> </v>
      </c>
      <c r="AO1337" s="122" t="str">
        <f>+I1337&amp;C1337</f>
        <v/>
      </c>
      <c r="AP1337" s="122" t="str">
        <f>C1337&amp;D1337&amp;E1337&amp;G1337&amp;I1337&amp;O1337</f>
        <v/>
      </c>
      <c r="AQ1337" s="122" t="str">
        <f>B1337&amp;D1337&amp;N1337</f>
        <v/>
      </c>
      <c r="AR1337" s="123" t="str">
        <f>+D1337&amp;J1337</f>
        <v/>
      </c>
      <c r="AS1337" s="124" t="str">
        <f t="shared" si="187"/>
        <v/>
      </c>
      <c r="AT1337" s="125" t="str">
        <f t="shared" si="188"/>
        <v/>
      </c>
      <c r="AU1337" s="125" t="str">
        <f>IF(NOT(AT1337=""),VLOOKUP(AT1337,[1]PSI_Category!A:B,2,0),"")</f>
        <v/>
      </c>
      <c r="AV1337" s="167"/>
      <c r="AW1337" s="167"/>
      <c r="AX1337" s="167"/>
    </row>
    <row r="1338" spans="1:50" s="103" customFormat="1" ht="11.4" customHeight="1" x14ac:dyDescent="0.3">
      <c r="B1338" s="104"/>
      <c r="C1338" s="105"/>
      <c r="D1338" s="106"/>
      <c r="E1338" s="107"/>
      <c r="F1338" s="105"/>
      <c r="G1338" s="107"/>
      <c r="H1338" s="105"/>
      <c r="I1338" s="105"/>
      <c r="J1338" s="107"/>
      <c r="K1338" s="105"/>
      <c r="L1338" s="105"/>
      <c r="M1338" s="105"/>
      <c r="N1338" s="105"/>
      <c r="O1338" s="108"/>
      <c r="P1338" s="109"/>
      <c r="Q1338" s="110"/>
      <c r="R1338" s="110"/>
      <c r="S1338" s="110"/>
      <c r="T1338" s="110"/>
      <c r="U1338" s="111"/>
      <c r="V1338" s="111"/>
      <c r="W1338" s="112"/>
      <c r="X1338" s="113"/>
      <c r="Y1338" s="114"/>
      <c r="Z1338" s="115"/>
      <c r="AA1338" s="116"/>
      <c r="AB1338" s="117" t="b">
        <f t="shared" si="180"/>
        <v>0</v>
      </c>
      <c r="AC1338" s="117">
        <f t="shared" si="181"/>
        <v>0</v>
      </c>
      <c r="AD1338" s="118"/>
      <c r="AE1338" s="117" t="b">
        <f t="shared" si="182"/>
        <v>0</v>
      </c>
      <c r="AF1338" s="117">
        <f t="shared" si="183"/>
        <v>0</v>
      </c>
      <c r="AG1338" s="119">
        <f t="shared" si="184"/>
        <v>0</v>
      </c>
      <c r="AH1338" s="120" t="b">
        <f t="shared" si="185"/>
        <v>0</v>
      </c>
      <c r="AI1338" s="121">
        <f t="shared" si="186"/>
        <v>0</v>
      </c>
      <c r="AJ1338" s="122">
        <f>+C1338</f>
        <v>0</v>
      </c>
      <c r="AK1338" s="122" t="str">
        <f>IF(ISNA(VLOOKUP(postponeList!D1338,[1]Sheet!$A$2:$B$12,2,FALSE))," ",(VLOOKUP(postponeList!D1338,[1]Sheet!$A$2:$B$12,2,FALSE)))</f>
        <v xml:space="preserve"> </v>
      </c>
      <c r="AL1338" s="122" t="str">
        <f>IF(ISNA(VLOOKUP(E1338,[1]Sheet!$G$2:$H$40,2,FALSE))," ",VLOOKUP(E1338,[1]Sheet!$G$2:$H$40,2,FALSE))</f>
        <v xml:space="preserve"> </v>
      </c>
      <c r="AM1338" s="122" t="str">
        <f>IF(ISNA(VLOOKUP(G1338,[1]Sheet!$K$2:$L$159,2,FALSE))," ",(VLOOKUP(G1338,[1]Sheet!$K$2:$L$159,2,FALSE)))</f>
        <v xml:space="preserve"> </v>
      </c>
      <c r="AN1338" s="122" t="str">
        <f>IF(ISNA(VLOOKUP(I1338&amp;C1338,[1]Sheet!$D$2:$E$228,2,FALSE))," ",VLOOKUP(I1338&amp;C1338,[1]Sheet!$D$2:$E$228,2,FALSE))</f>
        <v xml:space="preserve"> </v>
      </c>
      <c r="AO1338" s="122" t="str">
        <f>+I1338&amp;C1338</f>
        <v/>
      </c>
      <c r="AP1338" s="122" t="str">
        <f>C1338&amp;D1338&amp;E1338&amp;G1338&amp;I1338&amp;O1338</f>
        <v/>
      </c>
      <c r="AQ1338" s="122" t="str">
        <f>B1338&amp;D1338&amp;N1338</f>
        <v/>
      </c>
      <c r="AR1338" s="123" t="str">
        <f>+D1338&amp;J1338</f>
        <v/>
      </c>
      <c r="AS1338" s="124" t="str">
        <f t="shared" si="187"/>
        <v/>
      </c>
      <c r="AT1338" s="125" t="str">
        <f t="shared" si="188"/>
        <v/>
      </c>
      <c r="AU1338" s="125" t="str">
        <f>IF(NOT(AT1338=""),VLOOKUP(AT1338,[1]PSI_Category!A:B,2,0),"")</f>
        <v/>
      </c>
      <c r="AV1338" s="125"/>
      <c r="AW1338" s="125"/>
      <c r="AX1338" s="125"/>
    </row>
    <row r="1339" spans="1:50" s="103" customFormat="1" ht="11.4" customHeight="1" x14ac:dyDescent="0.3">
      <c r="B1339" s="104"/>
      <c r="C1339" s="105"/>
      <c r="D1339" s="106"/>
      <c r="E1339" s="107"/>
      <c r="F1339" s="105"/>
      <c r="G1339" s="107"/>
      <c r="H1339" s="105"/>
      <c r="I1339" s="105"/>
      <c r="J1339" s="107"/>
      <c r="K1339" s="105"/>
      <c r="L1339" s="105"/>
      <c r="M1339" s="105"/>
      <c r="N1339" s="105"/>
      <c r="O1339" s="108"/>
      <c r="P1339" s="109"/>
      <c r="Q1339" s="110"/>
      <c r="R1339" s="110"/>
      <c r="S1339" s="110"/>
      <c r="T1339" s="110"/>
      <c r="U1339" s="111"/>
      <c r="V1339" s="111"/>
      <c r="W1339" s="112"/>
      <c r="X1339" s="113"/>
      <c r="Y1339" s="114"/>
      <c r="Z1339" s="115"/>
      <c r="AA1339" s="116"/>
      <c r="AB1339" s="117" t="b">
        <f t="shared" si="180"/>
        <v>0</v>
      </c>
      <c r="AC1339" s="117">
        <f t="shared" si="181"/>
        <v>0</v>
      </c>
      <c r="AD1339" s="118"/>
      <c r="AE1339" s="117" t="b">
        <f t="shared" si="182"/>
        <v>0</v>
      </c>
      <c r="AF1339" s="117">
        <f t="shared" si="183"/>
        <v>0</v>
      </c>
      <c r="AG1339" s="119">
        <f t="shared" si="184"/>
        <v>0</v>
      </c>
      <c r="AH1339" s="120" t="b">
        <f t="shared" si="185"/>
        <v>0</v>
      </c>
      <c r="AI1339" s="121">
        <f t="shared" si="186"/>
        <v>0</v>
      </c>
      <c r="AJ1339" s="122">
        <f>+C1339</f>
        <v>0</v>
      </c>
      <c r="AK1339" s="122" t="str">
        <f>IF(ISNA(VLOOKUP(postponeList!D1339,[1]Sheet!$A$2:$B$12,2,FALSE))," ",(VLOOKUP(postponeList!D1339,[1]Sheet!$A$2:$B$12,2,FALSE)))</f>
        <v xml:space="preserve"> </v>
      </c>
      <c r="AL1339" s="122" t="str">
        <f>IF(ISNA(VLOOKUP(E1339,[1]Sheet!$G$2:$H$40,2,FALSE))," ",VLOOKUP(E1339,[1]Sheet!$G$2:$H$40,2,FALSE))</f>
        <v xml:space="preserve"> </v>
      </c>
      <c r="AM1339" s="122" t="str">
        <f>IF(ISNA(VLOOKUP(G1339,[1]Sheet!$K$2:$L$159,2,FALSE))," ",(VLOOKUP(G1339,[1]Sheet!$K$2:$L$159,2,FALSE)))</f>
        <v xml:space="preserve"> </v>
      </c>
      <c r="AN1339" s="122" t="str">
        <f>IF(ISNA(VLOOKUP(I1339&amp;C1339,[1]Sheet!$D$2:$E$228,2,FALSE))," ",VLOOKUP(I1339&amp;C1339,[1]Sheet!$D$2:$E$228,2,FALSE))</f>
        <v xml:space="preserve"> </v>
      </c>
      <c r="AO1339" s="122" t="str">
        <f>+I1339&amp;C1339</f>
        <v/>
      </c>
      <c r="AP1339" s="122" t="str">
        <f>C1339&amp;D1339&amp;E1339&amp;G1339&amp;I1339&amp;O1339</f>
        <v/>
      </c>
      <c r="AQ1339" s="122" t="str">
        <f>B1339&amp;D1339&amp;N1339</f>
        <v/>
      </c>
      <c r="AR1339" s="123" t="str">
        <f>+D1339&amp;J1339</f>
        <v/>
      </c>
      <c r="AS1339" s="124" t="str">
        <f t="shared" si="187"/>
        <v/>
      </c>
      <c r="AT1339" s="125" t="str">
        <f t="shared" si="188"/>
        <v/>
      </c>
      <c r="AU1339" s="125" t="str">
        <f>IF(NOT(AT1339=""),VLOOKUP(AT1339,[1]PSI_Category!A:B,2,0),"")</f>
        <v/>
      </c>
      <c r="AV1339" s="125"/>
      <c r="AW1339" s="125"/>
      <c r="AX1339" s="125"/>
    </row>
    <row r="1340" spans="1:50" s="103" customFormat="1" ht="11.4" customHeight="1" x14ac:dyDescent="0.3">
      <c r="B1340" s="104"/>
      <c r="C1340" s="105"/>
      <c r="D1340" s="106"/>
      <c r="E1340" s="107"/>
      <c r="F1340" s="105"/>
      <c r="G1340" s="107"/>
      <c r="H1340" s="105"/>
      <c r="I1340" s="105"/>
      <c r="J1340" s="107"/>
      <c r="K1340" s="105"/>
      <c r="L1340" s="105"/>
      <c r="M1340" s="105"/>
      <c r="N1340" s="105"/>
      <c r="O1340" s="108"/>
      <c r="P1340" s="109"/>
      <c r="Q1340" s="110"/>
      <c r="R1340" s="110"/>
      <c r="S1340" s="110"/>
      <c r="T1340" s="110"/>
      <c r="U1340" s="111"/>
      <c r="V1340" s="111"/>
      <c r="W1340" s="112"/>
      <c r="X1340" s="113"/>
      <c r="Y1340" s="114"/>
      <c r="Z1340" s="115"/>
      <c r="AA1340" s="116"/>
      <c r="AB1340" s="117" t="b">
        <f t="shared" si="180"/>
        <v>0</v>
      </c>
      <c r="AC1340" s="117">
        <f t="shared" si="181"/>
        <v>0</v>
      </c>
      <c r="AD1340" s="118"/>
      <c r="AE1340" s="117" t="b">
        <f t="shared" si="182"/>
        <v>0</v>
      </c>
      <c r="AF1340" s="117">
        <f t="shared" si="183"/>
        <v>0</v>
      </c>
      <c r="AG1340" s="119">
        <f t="shared" si="184"/>
        <v>0</v>
      </c>
      <c r="AH1340" s="120" t="b">
        <f t="shared" si="185"/>
        <v>0</v>
      </c>
      <c r="AI1340" s="121">
        <f t="shared" si="186"/>
        <v>0</v>
      </c>
      <c r="AJ1340" s="122">
        <f>+C1340</f>
        <v>0</v>
      </c>
      <c r="AK1340" s="122" t="str">
        <f>IF(ISNA(VLOOKUP(postponeList!D1340,[1]Sheet!$A$2:$B$12,2,FALSE))," ",(VLOOKUP(postponeList!D1340,[1]Sheet!$A$2:$B$12,2,FALSE)))</f>
        <v xml:space="preserve"> </v>
      </c>
      <c r="AL1340" s="122" t="str">
        <f>IF(ISNA(VLOOKUP(E1340,[1]Sheet!$G$2:$H$40,2,FALSE))," ",VLOOKUP(E1340,[1]Sheet!$G$2:$H$40,2,FALSE))</f>
        <v xml:space="preserve"> </v>
      </c>
      <c r="AM1340" s="122" t="str">
        <f>IF(ISNA(VLOOKUP(G1340,[1]Sheet!$K$2:$L$159,2,FALSE))," ",(VLOOKUP(G1340,[1]Sheet!$K$2:$L$159,2,FALSE)))</f>
        <v xml:space="preserve"> </v>
      </c>
      <c r="AN1340" s="122" t="str">
        <f>IF(ISNA(VLOOKUP(I1340&amp;C1340,[1]Sheet!$D$2:$E$228,2,FALSE))," ",VLOOKUP(I1340&amp;C1340,[1]Sheet!$D$2:$E$228,2,FALSE))</f>
        <v xml:space="preserve"> </v>
      </c>
      <c r="AO1340" s="122" t="str">
        <f>+I1340&amp;C1340</f>
        <v/>
      </c>
      <c r="AP1340" s="122" t="str">
        <f>C1340&amp;D1340&amp;E1340&amp;G1340&amp;I1340&amp;O1340</f>
        <v/>
      </c>
      <c r="AQ1340" s="122" t="str">
        <f>B1340&amp;D1340&amp;N1340</f>
        <v/>
      </c>
      <c r="AR1340" s="123" t="str">
        <f>+D1340&amp;J1340</f>
        <v/>
      </c>
      <c r="AS1340" s="124" t="str">
        <f t="shared" si="187"/>
        <v/>
      </c>
      <c r="AT1340" s="125" t="str">
        <f t="shared" si="188"/>
        <v/>
      </c>
      <c r="AU1340" s="125" t="str">
        <f>IF(NOT(AT1340=""),VLOOKUP(AT1340,[1]PSI_Category!A:B,2,0),"")</f>
        <v/>
      </c>
      <c r="AV1340" s="125"/>
      <c r="AW1340" s="125"/>
      <c r="AX1340" s="125"/>
    </row>
    <row r="1341" spans="1:50" s="103" customFormat="1" ht="11.4" customHeight="1" x14ac:dyDescent="0.3">
      <c r="B1341" s="104"/>
      <c r="C1341" s="105"/>
      <c r="D1341" s="106"/>
      <c r="E1341" s="107"/>
      <c r="F1341" s="105"/>
      <c r="G1341" s="107"/>
      <c r="H1341" s="105"/>
      <c r="I1341" s="105"/>
      <c r="J1341" s="107"/>
      <c r="K1341" s="105"/>
      <c r="L1341" s="105"/>
      <c r="M1341" s="105"/>
      <c r="N1341" s="105"/>
      <c r="O1341" s="108"/>
      <c r="P1341" s="109"/>
      <c r="Q1341" s="110"/>
      <c r="R1341" s="110"/>
      <c r="S1341" s="110"/>
      <c r="T1341" s="110"/>
      <c r="U1341" s="111"/>
      <c r="V1341" s="111"/>
      <c r="W1341" s="112"/>
      <c r="X1341" s="113"/>
      <c r="Y1341" s="114"/>
      <c r="Z1341" s="115"/>
      <c r="AA1341" s="116"/>
      <c r="AB1341" s="117" t="b">
        <f t="shared" si="180"/>
        <v>0</v>
      </c>
      <c r="AC1341" s="117">
        <f t="shared" si="181"/>
        <v>0</v>
      </c>
      <c r="AD1341" s="118"/>
      <c r="AE1341" s="117" t="b">
        <f t="shared" si="182"/>
        <v>0</v>
      </c>
      <c r="AF1341" s="117">
        <f t="shared" si="183"/>
        <v>0</v>
      </c>
      <c r="AG1341" s="119">
        <f t="shared" si="184"/>
        <v>0</v>
      </c>
      <c r="AH1341" s="120" t="b">
        <f t="shared" si="185"/>
        <v>0</v>
      </c>
      <c r="AI1341" s="121">
        <f t="shared" si="186"/>
        <v>0</v>
      </c>
      <c r="AJ1341" s="122">
        <f>+C1341</f>
        <v>0</v>
      </c>
      <c r="AK1341" s="122" t="str">
        <f>IF(ISNA(VLOOKUP(postponeList!D1341,[1]Sheet!$A$2:$B$12,2,FALSE))," ",(VLOOKUP(postponeList!D1341,[1]Sheet!$A$2:$B$12,2,FALSE)))</f>
        <v xml:space="preserve"> </v>
      </c>
      <c r="AL1341" s="122" t="str">
        <f>IF(ISNA(VLOOKUP(E1341,[1]Sheet!$G$2:$H$40,2,FALSE))," ",VLOOKUP(E1341,[1]Sheet!$G$2:$H$40,2,FALSE))</f>
        <v xml:space="preserve"> </v>
      </c>
      <c r="AM1341" s="122" t="str">
        <f>IF(ISNA(VLOOKUP(G1341,[1]Sheet!$K$2:$L$159,2,FALSE))," ",(VLOOKUP(G1341,[1]Sheet!$K$2:$L$159,2,FALSE)))</f>
        <v xml:space="preserve"> </v>
      </c>
      <c r="AN1341" s="122" t="str">
        <f>IF(ISNA(VLOOKUP(I1341&amp;C1341,[1]Sheet!$D$2:$E$228,2,FALSE))," ",VLOOKUP(I1341&amp;C1341,[1]Sheet!$D$2:$E$228,2,FALSE))</f>
        <v xml:space="preserve"> </v>
      </c>
      <c r="AO1341" s="122" t="str">
        <f>+I1341&amp;C1341</f>
        <v/>
      </c>
      <c r="AP1341" s="122" t="str">
        <f>C1341&amp;D1341&amp;E1341&amp;G1341&amp;I1341&amp;O1341</f>
        <v/>
      </c>
      <c r="AQ1341" s="122" t="str">
        <f>B1341&amp;D1341&amp;N1341</f>
        <v/>
      </c>
      <c r="AR1341" s="123" t="str">
        <f>+D1341&amp;J1341</f>
        <v/>
      </c>
      <c r="AS1341" s="124" t="str">
        <f t="shared" si="187"/>
        <v/>
      </c>
      <c r="AT1341" s="125" t="str">
        <f t="shared" si="188"/>
        <v/>
      </c>
      <c r="AU1341" s="125" t="str">
        <f>IF(NOT(AT1341=""),VLOOKUP(AT1341,[1]PSI_Category!A:B,2,0),"")</f>
        <v/>
      </c>
      <c r="AV1341" s="125"/>
      <c r="AW1341" s="125"/>
      <c r="AX1341" s="125"/>
    </row>
    <row r="1342" spans="1:50" s="103" customFormat="1" ht="11.4" customHeight="1" x14ac:dyDescent="0.3">
      <c r="B1342" s="104"/>
      <c r="C1342" s="105"/>
      <c r="D1342" s="106"/>
      <c r="E1342" s="107"/>
      <c r="F1342" s="105"/>
      <c r="G1342" s="107"/>
      <c r="H1342" s="105"/>
      <c r="I1342" s="105"/>
      <c r="J1342" s="107"/>
      <c r="K1342" s="105"/>
      <c r="L1342" s="105"/>
      <c r="M1342" s="105"/>
      <c r="N1342" s="105"/>
      <c r="O1342" s="108"/>
      <c r="P1342" s="109"/>
      <c r="Q1342" s="110"/>
      <c r="R1342" s="110"/>
      <c r="S1342" s="110"/>
      <c r="T1342" s="110"/>
      <c r="U1342" s="111"/>
      <c r="V1342" s="111"/>
      <c r="W1342" s="112"/>
      <c r="X1342" s="113"/>
      <c r="Y1342" s="114"/>
      <c r="Z1342" s="115"/>
      <c r="AA1342" s="116"/>
      <c r="AB1342" s="117" t="b">
        <f t="shared" si="180"/>
        <v>0</v>
      </c>
      <c r="AC1342" s="117">
        <f t="shared" si="181"/>
        <v>0</v>
      </c>
      <c r="AD1342" s="118"/>
      <c r="AE1342" s="117" t="b">
        <f t="shared" si="182"/>
        <v>0</v>
      </c>
      <c r="AF1342" s="117">
        <f t="shared" si="183"/>
        <v>0</v>
      </c>
      <c r="AG1342" s="119">
        <f t="shared" si="184"/>
        <v>0</v>
      </c>
      <c r="AH1342" s="120" t="b">
        <f t="shared" si="185"/>
        <v>0</v>
      </c>
      <c r="AI1342" s="121">
        <f t="shared" si="186"/>
        <v>0</v>
      </c>
      <c r="AJ1342" s="122">
        <f>+C1342</f>
        <v>0</v>
      </c>
      <c r="AK1342" s="122" t="str">
        <f>IF(ISNA(VLOOKUP(postponeList!D1342,[1]Sheet!$A$2:$B$12,2,FALSE))," ",(VLOOKUP(postponeList!D1342,[1]Sheet!$A$2:$B$12,2,FALSE)))</f>
        <v xml:space="preserve"> </v>
      </c>
      <c r="AL1342" s="122" t="str">
        <f>IF(ISNA(VLOOKUP(E1342,[1]Sheet!$G$2:$H$40,2,FALSE))," ",VLOOKUP(E1342,[1]Sheet!$G$2:$H$40,2,FALSE))</f>
        <v xml:space="preserve"> </v>
      </c>
      <c r="AM1342" s="122" t="str">
        <f>IF(ISNA(VLOOKUP(G1342,[1]Sheet!$K$2:$L$159,2,FALSE))," ",(VLOOKUP(G1342,[1]Sheet!$K$2:$L$159,2,FALSE)))</f>
        <v xml:space="preserve"> </v>
      </c>
      <c r="AN1342" s="122" t="str">
        <f>IF(ISNA(VLOOKUP(I1342&amp;C1342,[1]Sheet!$D$2:$E$228,2,FALSE))," ",VLOOKUP(I1342&amp;C1342,[1]Sheet!$D$2:$E$228,2,FALSE))</f>
        <v xml:space="preserve"> </v>
      </c>
      <c r="AO1342" s="122" t="str">
        <f>+I1342&amp;C1342</f>
        <v/>
      </c>
      <c r="AP1342" s="122" t="str">
        <f>C1342&amp;D1342&amp;E1342&amp;G1342&amp;I1342&amp;O1342</f>
        <v/>
      </c>
      <c r="AQ1342" s="122" t="str">
        <f>B1342&amp;D1342&amp;N1342</f>
        <v/>
      </c>
      <c r="AR1342" s="123" t="str">
        <f>+D1342&amp;J1342</f>
        <v/>
      </c>
      <c r="AS1342" s="124" t="str">
        <f t="shared" si="187"/>
        <v/>
      </c>
      <c r="AT1342" s="125" t="str">
        <f t="shared" si="188"/>
        <v/>
      </c>
      <c r="AU1342" s="125" t="str">
        <f>IF(NOT(AT1342=""),VLOOKUP(AT1342,[1]PSI_Category!A:B,2,0),"")</f>
        <v/>
      </c>
      <c r="AV1342" s="125"/>
      <c r="AW1342" s="125"/>
      <c r="AX1342" s="125"/>
    </row>
    <row r="1343" spans="1:50" s="103" customFormat="1" ht="11.4" customHeight="1" x14ac:dyDescent="0.3">
      <c r="B1343" s="104"/>
      <c r="C1343" s="105"/>
      <c r="D1343" s="106"/>
      <c r="E1343" s="107"/>
      <c r="F1343" s="105"/>
      <c r="G1343" s="107"/>
      <c r="H1343" s="105"/>
      <c r="I1343" s="105"/>
      <c r="J1343" s="107"/>
      <c r="K1343" s="105"/>
      <c r="L1343" s="105"/>
      <c r="M1343" s="105"/>
      <c r="N1343" s="105"/>
      <c r="O1343" s="108"/>
      <c r="P1343" s="109"/>
      <c r="Q1343" s="110"/>
      <c r="R1343" s="110"/>
      <c r="S1343" s="110"/>
      <c r="T1343" s="110"/>
      <c r="U1343" s="111"/>
      <c r="V1343" s="111"/>
      <c r="W1343" s="112"/>
      <c r="X1343" s="113"/>
      <c r="Y1343" s="114"/>
      <c r="Z1343" s="115"/>
      <c r="AA1343" s="116"/>
      <c r="AB1343" s="117" t="b">
        <f t="shared" si="180"/>
        <v>0</v>
      </c>
      <c r="AC1343" s="117">
        <f t="shared" si="181"/>
        <v>0</v>
      </c>
      <c r="AD1343" s="118"/>
      <c r="AE1343" s="117" t="b">
        <f t="shared" si="182"/>
        <v>0</v>
      </c>
      <c r="AF1343" s="117">
        <f t="shared" si="183"/>
        <v>0</v>
      </c>
      <c r="AG1343" s="119">
        <f t="shared" si="184"/>
        <v>0</v>
      </c>
      <c r="AH1343" s="120" t="b">
        <f t="shared" si="185"/>
        <v>0</v>
      </c>
      <c r="AI1343" s="121">
        <f t="shared" si="186"/>
        <v>0</v>
      </c>
      <c r="AJ1343" s="122">
        <f>+C1343</f>
        <v>0</v>
      </c>
      <c r="AK1343" s="122" t="str">
        <f>IF(ISNA(VLOOKUP(postponeList!D1343,[1]Sheet!$A$2:$B$12,2,FALSE))," ",(VLOOKUP(postponeList!D1343,[1]Sheet!$A$2:$B$12,2,FALSE)))</f>
        <v xml:space="preserve"> </v>
      </c>
      <c r="AL1343" s="122" t="str">
        <f>IF(ISNA(VLOOKUP(E1343,[1]Sheet!$G$2:$H$40,2,FALSE))," ",VLOOKUP(E1343,[1]Sheet!$G$2:$H$40,2,FALSE))</f>
        <v xml:space="preserve"> </v>
      </c>
      <c r="AM1343" s="122" t="str">
        <f>IF(ISNA(VLOOKUP(G1343,[1]Sheet!$K$2:$L$159,2,FALSE))," ",(VLOOKUP(G1343,[1]Sheet!$K$2:$L$159,2,FALSE)))</f>
        <v xml:space="preserve"> </v>
      </c>
      <c r="AN1343" s="122" t="str">
        <f>IF(ISNA(VLOOKUP(I1343&amp;C1343,[1]Sheet!$D$2:$E$228,2,FALSE))," ",VLOOKUP(I1343&amp;C1343,[1]Sheet!$D$2:$E$228,2,FALSE))</f>
        <v xml:space="preserve"> </v>
      </c>
      <c r="AO1343" s="122" t="str">
        <f>+I1343&amp;C1343</f>
        <v/>
      </c>
      <c r="AP1343" s="122" t="str">
        <f>C1343&amp;D1343&amp;E1343&amp;G1343&amp;I1343&amp;O1343</f>
        <v/>
      </c>
      <c r="AQ1343" s="122" t="str">
        <f>B1343&amp;D1343&amp;N1343</f>
        <v/>
      </c>
      <c r="AR1343" s="123" t="str">
        <f>+D1343&amp;J1343</f>
        <v/>
      </c>
      <c r="AS1343" s="124" t="str">
        <f t="shared" si="187"/>
        <v/>
      </c>
      <c r="AT1343" s="125" t="str">
        <f t="shared" si="188"/>
        <v/>
      </c>
      <c r="AU1343" s="125" t="str">
        <f>IF(NOT(AT1343=""),VLOOKUP(AT1343,[1]PSI_Category!A:B,2,0),"")</f>
        <v/>
      </c>
      <c r="AV1343" s="125"/>
      <c r="AW1343" s="125"/>
      <c r="AX1343" s="125"/>
    </row>
    <row r="1344" spans="1:50" s="103" customFormat="1" ht="11.4" customHeight="1" x14ac:dyDescent="0.3">
      <c r="B1344" s="104"/>
      <c r="C1344" s="105"/>
      <c r="D1344" s="106"/>
      <c r="E1344" s="107"/>
      <c r="F1344" s="105"/>
      <c r="G1344" s="107"/>
      <c r="H1344" s="105"/>
      <c r="I1344" s="105"/>
      <c r="J1344" s="107"/>
      <c r="K1344" s="105"/>
      <c r="L1344" s="105"/>
      <c r="M1344" s="105"/>
      <c r="N1344" s="105"/>
      <c r="O1344" s="108"/>
      <c r="P1344" s="109"/>
      <c r="Q1344" s="110"/>
      <c r="R1344" s="110"/>
      <c r="S1344" s="110"/>
      <c r="T1344" s="110"/>
      <c r="U1344" s="111"/>
      <c r="V1344" s="111"/>
      <c r="W1344" s="112"/>
      <c r="X1344" s="113"/>
      <c r="Y1344" s="114"/>
      <c r="Z1344" s="115"/>
      <c r="AA1344" s="116"/>
      <c r="AB1344" s="117" t="b">
        <f t="shared" si="180"/>
        <v>0</v>
      </c>
      <c r="AC1344" s="117">
        <f t="shared" si="181"/>
        <v>0</v>
      </c>
      <c r="AD1344" s="118"/>
      <c r="AE1344" s="117" t="b">
        <f t="shared" si="182"/>
        <v>0</v>
      </c>
      <c r="AF1344" s="117">
        <f t="shared" si="183"/>
        <v>0</v>
      </c>
      <c r="AG1344" s="119">
        <f t="shared" si="184"/>
        <v>0</v>
      </c>
      <c r="AH1344" s="120" t="b">
        <f t="shared" si="185"/>
        <v>0</v>
      </c>
      <c r="AI1344" s="121">
        <f t="shared" si="186"/>
        <v>0</v>
      </c>
      <c r="AJ1344" s="122">
        <f>+C1344</f>
        <v>0</v>
      </c>
      <c r="AK1344" s="122" t="str">
        <f>IF(ISNA(VLOOKUP(postponeList!D1344,[1]Sheet!$A$2:$B$12,2,FALSE))," ",(VLOOKUP(postponeList!D1344,[1]Sheet!$A$2:$B$12,2,FALSE)))</f>
        <v xml:space="preserve"> </v>
      </c>
      <c r="AL1344" s="122" t="str">
        <f>IF(ISNA(VLOOKUP(E1344,[1]Sheet!$G$2:$H$40,2,FALSE))," ",VLOOKUP(E1344,[1]Sheet!$G$2:$H$40,2,FALSE))</f>
        <v xml:space="preserve"> </v>
      </c>
      <c r="AM1344" s="122" t="str">
        <f>IF(ISNA(VLOOKUP(G1344,[1]Sheet!$K$2:$L$159,2,FALSE))," ",(VLOOKUP(G1344,[1]Sheet!$K$2:$L$159,2,FALSE)))</f>
        <v xml:space="preserve"> </v>
      </c>
      <c r="AN1344" s="122" t="str">
        <f>IF(ISNA(VLOOKUP(I1344&amp;C1344,[1]Sheet!$D$2:$E$228,2,FALSE))," ",VLOOKUP(I1344&amp;C1344,[1]Sheet!$D$2:$E$228,2,FALSE))</f>
        <v xml:space="preserve"> </v>
      </c>
      <c r="AO1344" s="122" t="str">
        <f>+I1344&amp;C1344</f>
        <v/>
      </c>
      <c r="AP1344" s="122" t="str">
        <f>C1344&amp;D1344&amp;E1344&amp;G1344&amp;I1344&amp;O1344</f>
        <v/>
      </c>
      <c r="AQ1344" s="122" t="str">
        <f>B1344&amp;D1344&amp;N1344</f>
        <v/>
      </c>
      <c r="AR1344" s="123" t="str">
        <f>+D1344&amp;J1344</f>
        <v/>
      </c>
      <c r="AS1344" s="124" t="str">
        <f t="shared" si="187"/>
        <v/>
      </c>
      <c r="AT1344" s="125" t="str">
        <f t="shared" si="188"/>
        <v/>
      </c>
      <c r="AU1344" s="125" t="str">
        <f>IF(NOT(AT1344=""),VLOOKUP(AT1344,[1]PSI_Category!A:B,2,0),"")</f>
        <v/>
      </c>
      <c r="AV1344" s="125"/>
      <c r="AW1344" s="125"/>
      <c r="AX1344" s="125"/>
    </row>
    <row r="1345" spans="1:50" s="103" customFormat="1" ht="11.4" customHeight="1" x14ac:dyDescent="0.3">
      <c r="B1345" s="104"/>
      <c r="C1345" s="105"/>
      <c r="D1345" s="106"/>
      <c r="E1345" s="107"/>
      <c r="F1345" s="105"/>
      <c r="G1345" s="107"/>
      <c r="H1345" s="105"/>
      <c r="I1345" s="105"/>
      <c r="J1345" s="107"/>
      <c r="K1345" s="105"/>
      <c r="L1345" s="105"/>
      <c r="M1345" s="105"/>
      <c r="N1345" s="105"/>
      <c r="O1345" s="108"/>
      <c r="P1345" s="109"/>
      <c r="Q1345" s="110"/>
      <c r="R1345" s="110"/>
      <c r="S1345" s="110"/>
      <c r="T1345" s="110"/>
      <c r="U1345" s="111"/>
      <c r="V1345" s="111"/>
      <c r="W1345" s="112"/>
      <c r="X1345" s="113"/>
      <c r="Y1345" s="114"/>
      <c r="Z1345" s="115"/>
      <c r="AA1345" s="116"/>
      <c r="AB1345" s="117" t="b">
        <f t="shared" si="180"/>
        <v>0</v>
      </c>
      <c r="AC1345" s="117">
        <f t="shared" si="181"/>
        <v>0</v>
      </c>
      <c r="AD1345" s="118"/>
      <c r="AE1345" s="117" t="b">
        <f t="shared" si="182"/>
        <v>0</v>
      </c>
      <c r="AF1345" s="117">
        <f t="shared" si="183"/>
        <v>0</v>
      </c>
      <c r="AG1345" s="119">
        <f t="shared" si="184"/>
        <v>0</v>
      </c>
      <c r="AH1345" s="120" t="b">
        <f t="shared" si="185"/>
        <v>0</v>
      </c>
      <c r="AI1345" s="121">
        <f t="shared" si="186"/>
        <v>0</v>
      </c>
      <c r="AJ1345" s="122">
        <f>+C1345</f>
        <v>0</v>
      </c>
      <c r="AK1345" s="122" t="str">
        <f>IF(ISNA(VLOOKUP(postponeList!D1345,[1]Sheet!$A$2:$B$12,2,FALSE))," ",(VLOOKUP(postponeList!D1345,[1]Sheet!$A$2:$B$12,2,FALSE)))</f>
        <v xml:space="preserve"> </v>
      </c>
      <c r="AL1345" s="122" t="str">
        <f>IF(ISNA(VLOOKUP(E1345,[1]Sheet!$G$2:$H$40,2,FALSE))," ",VLOOKUP(E1345,[1]Sheet!$G$2:$H$40,2,FALSE))</f>
        <v xml:space="preserve"> </v>
      </c>
      <c r="AM1345" s="122" t="str">
        <f>IF(ISNA(VLOOKUP(G1345,[1]Sheet!$K$2:$L$159,2,FALSE))," ",(VLOOKUP(G1345,[1]Sheet!$K$2:$L$159,2,FALSE)))</f>
        <v xml:space="preserve"> </v>
      </c>
      <c r="AN1345" s="122" t="str">
        <f>IF(ISNA(VLOOKUP(I1345&amp;C1345,[1]Sheet!$D$2:$E$228,2,FALSE))," ",VLOOKUP(I1345&amp;C1345,[1]Sheet!$D$2:$E$228,2,FALSE))</f>
        <v xml:space="preserve"> </v>
      </c>
      <c r="AO1345" s="122" t="str">
        <f>+I1345&amp;C1345</f>
        <v/>
      </c>
      <c r="AP1345" s="122" t="str">
        <f>C1345&amp;D1345&amp;E1345&amp;G1345&amp;I1345&amp;O1345</f>
        <v/>
      </c>
      <c r="AQ1345" s="122" t="str">
        <f>B1345&amp;D1345&amp;N1345</f>
        <v/>
      </c>
      <c r="AR1345" s="123" t="str">
        <f>+D1345&amp;J1345</f>
        <v/>
      </c>
      <c r="AS1345" s="124" t="str">
        <f t="shared" si="187"/>
        <v/>
      </c>
      <c r="AT1345" s="125" t="str">
        <f t="shared" si="188"/>
        <v/>
      </c>
      <c r="AU1345" s="125" t="str">
        <f>IF(NOT(AT1345=""),VLOOKUP(AT1345,[1]PSI_Category!A:B,2,0),"")</f>
        <v/>
      </c>
      <c r="AV1345" s="125"/>
      <c r="AW1345" s="125"/>
      <c r="AX1345" s="125"/>
    </row>
    <row r="1346" spans="1:50" s="103" customFormat="1" ht="11.4" customHeight="1" x14ac:dyDescent="0.3">
      <c r="B1346" s="104"/>
      <c r="C1346" s="105"/>
      <c r="D1346" s="106"/>
      <c r="E1346" s="107"/>
      <c r="F1346" s="105"/>
      <c r="G1346" s="107"/>
      <c r="H1346" s="105"/>
      <c r="I1346" s="105"/>
      <c r="J1346" s="107"/>
      <c r="K1346" s="105"/>
      <c r="L1346" s="105"/>
      <c r="M1346" s="105"/>
      <c r="N1346" s="105"/>
      <c r="O1346" s="108"/>
      <c r="P1346" s="109"/>
      <c r="Q1346" s="110"/>
      <c r="R1346" s="110"/>
      <c r="S1346" s="110"/>
      <c r="T1346" s="110"/>
      <c r="U1346" s="111"/>
      <c r="V1346" s="111"/>
      <c r="W1346" s="112"/>
      <c r="X1346" s="113"/>
      <c r="Y1346" s="114"/>
      <c r="Z1346" s="115"/>
      <c r="AA1346" s="116"/>
      <c r="AB1346" s="117" t="b">
        <f t="shared" si="180"/>
        <v>0</v>
      </c>
      <c r="AC1346" s="117">
        <f t="shared" si="181"/>
        <v>0</v>
      </c>
      <c r="AD1346" s="118"/>
      <c r="AE1346" s="117" t="b">
        <f t="shared" si="182"/>
        <v>0</v>
      </c>
      <c r="AF1346" s="117">
        <f t="shared" si="183"/>
        <v>0</v>
      </c>
      <c r="AG1346" s="119">
        <f t="shared" si="184"/>
        <v>0</v>
      </c>
      <c r="AH1346" s="120" t="b">
        <f t="shared" si="185"/>
        <v>0</v>
      </c>
      <c r="AI1346" s="121">
        <f t="shared" si="186"/>
        <v>0</v>
      </c>
      <c r="AJ1346" s="122">
        <f>+C1346</f>
        <v>0</v>
      </c>
      <c r="AK1346" s="122" t="str">
        <f>IF(ISNA(VLOOKUP(postponeList!D1346,[1]Sheet!$A$2:$B$12,2,FALSE))," ",(VLOOKUP(postponeList!D1346,[1]Sheet!$A$2:$B$12,2,FALSE)))</f>
        <v xml:space="preserve"> </v>
      </c>
      <c r="AL1346" s="122" t="str">
        <f>IF(ISNA(VLOOKUP(E1346,[1]Sheet!$G$2:$H$40,2,FALSE))," ",VLOOKUP(E1346,[1]Sheet!$G$2:$H$40,2,FALSE))</f>
        <v xml:space="preserve"> </v>
      </c>
      <c r="AM1346" s="122" t="str">
        <f>IF(ISNA(VLOOKUP(G1346,[1]Sheet!$K$2:$L$159,2,FALSE))," ",(VLOOKUP(G1346,[1]Sheet!$K$2:$L$159,2,FALSE)))</f>
        <v xml:space="preserve"> </v>
      </c>
      <c r="AN1346" s="122" t="str">
        <f>IF(ISNA(VLOOKUP(I1346&amp;C1346,[1]Sheet!$D$2:$E$228,2,FALSE))," ",VLOOKUP(I1346&amp;C1346,[1]Sheet!$D$2:$E$228,2,FALSE))</f>
        <v xml:space="preserve"> </v>
      </c>
      <c r="AO1346" s="122" t="str">
        <f>+I1346&amp;C1346</f>
        <v/>
      </c>
      <c r="AP1346" s="122" t="str">
        <f>C1346&amp;D1346&amp;E1346&amp;G1346&amp;I1346&amp;O1346</f>
        <v/>
      </c>
      <c r="AQ1346" s="122" t="str">
        <f>B1346&amp;D1346&amp;N1346</f>
        <v/>
      </c>
      <c r="AR1346" s="123" t="str">
        <f>+D1346&amp;J1346</f>
        <v/>
      </c>
      <c r="AS1346" s="124" t="str">
        <f t="shared" si="187"/>
        <v/>
      </c>
      <c r="AT1346" s="125" t="str">
        <f t="shared" si="188"/>
        <v/>
      </c>
      <c r="AU1346" s="125" t="str">
        <f>IF(NOT(AT1346=""),VLOOKUP(AT1346,[1]PSI_Category!A:B,2,0),"")</f>
        <v/>
      </c>
      <c r="AV1346" s="125"/>
      <c r="AW1346" s="125"/>
      <c r="AX1346" s="125"/>
    </row>
    <row r="1347" spans="1:50" s="103" customFormat="1" ht="11.4" customHeight="1" x14ac:dyDescent="0.3">
      <c r="B1347" s="104"/>
      <c r="C1347" s="105"/>
      <c r="D1347" s="106"/>
      <c r="E1347" s="107"/>
      <c r="F1347" s="105"/>
      <c r="G1347" s="107"/>
      <c r="H1347" s="105"/>
      <c r="I1347" s="105"/>
      <c r="J1347" s="107"/>
      <c r="K1347" s="105"/>
      <c r="L1347" s="105"/>
      <c r="M1347" s="105"/>
      <c r="N1347" s="105"/>
      <c r="O1347" s="108"/>
      <c r="P1347" s="109"/>
      <c r="Q1347" s="110"/>
      <c r="R1347" s="110"/>
      <c r="S1347" s="110"/>
      <c r="T1347" s="110"/>
      <c r="U1347" s="111"/>
      <c r="V1347" s="111"/>
      <c r="W1347" s="112"/>
      <c r="X1347" s="113"/>
      <c r="Y1347" s="114"/>
      <c r="Z1347" s="115"/>
      <c r="AA1347" s="116"/>
      <c r="AB1347" s="117" t="b">
        <f t="shared" si="180"/>
        <v>0</v>
      </c>
      <c r="AC1347" s="117">
        <f t="shared" si="181"/>
        <v>0</v>
      </c>
      <c r="AD1347" s="118"/>
      <c r="AE1347" s="117" t="b">
        <f t="shared" si="182"/>
        <v>0</v>
      </c>
      <c r="AF1347" s="117">
        <f t="shared" si="183"/>
        <v>0</v>
      </c>
      <c r="AG1347" s="119">
        <f t="shared" si="184"/>
        <v>0</v>
      </c>
      <c r="AH1347" s="120" t="b">
        <f t="shared" si="185"/>
        <v>0</v>
      </c>
      <c r="AI1347" s="121">
        <f t="shared" si="186"/>
        <v>0</v>
      </c>
      <c r="AJ1347" s="122">
        <f>+C1347</f>
        <v>0</v>
      </c>
      <c r="AK1347" s="122" t="str">
        <f>IF(ISNA(VLOOKUP(postponeList!D1347,[1]Sheet!$A$2:$B$12,2,FALSE))," ",(VLOOKUP(postponeList!D1347,[1]Sheet!$A$2:$B$12,2,FALSE)))</f>
        <v xml:space="preserve"> </v>
      </c>
      <c r="AL1347" s="122" t="str">
        <f>IF(ISNA(VLOOKUP(E1347,[1]Sheet!$G$2:$H$40,2,FALSE))," ",VLOOKUP(E1347,[1]Sheet!$G$2:$H$40,2,FALSE))</f>
        <v xml:space="preserve"> </v>
      </c>
      <c r="AM1347" s="122" t="str">
        <f>IF(ISNA(VLOOKUP(G1347,[1]Sheet!$K$2:$L$159,2,FALSE))," ",(VLOOKUP(G1347,[1]Sheet!$K$2:$L$159,2,FALSE)))</f>
        <v xml:space="preserve"> </v>
      </c>
      <c r="AN1347" s="122" t="str">
        <f>IF(ISNA(VLOOKUP(I1347&amp;C1347,[1]Sheet!$D$2:$E$228,2,FALSE))," ",VLOOKUP(I1347&amp;C1347,[1]Sheet!$D$2:$E$228,2,FALSE))</f>
        <v xml:space="preserve"> </v>
      </c>
      <c r="AO1347" s="122" t="str">
        <f>+I1347&amp;C1347</f>
        <v/>
      </c>
      <c r="AP1347" s="122" t="str">
        <f>C1347&amp;D1347&amp;E1347&amp;G1347&amp;I1347&amp;O1347</f>
        <v/>
      </c>
      <c r="AQ1347" s="122" t="str">
        <f>B1347&amp;D1347&amp;N1347</f>
        <v/>
      </c>
      <c r="AR1347" s="123" t="str">
        <f>+D1347&amp;J1347</f>
        <v/>
      </c>
      <c r="AS1347" s="124" t="str">
        <f t="shared" si="187"/>
        <v/>
      </c>
      <c r="AT1347" s="125" t="str">
        <f t="shared" si="188"/>
        <v/>
      </c>
      <c r="AU1347" s="125" t="str">
        <f>IF(NOT(AT1347=""),VLOOKUP(AT1347,[1]PSI_Category!A:B,2,0),"")</f>
        <v/>
      </c>
      <c r="AV1347" s="125"/>
      <c r="AW1347" s="125"/>
      <c r="AX1347" s="125"/>
    </row>
    <row r="1348" spans="1:50" s="103" customFormat="1" ht="11.4" customHeight="1" x14ac:dyDescent="0.3">
      <c r="B1348" s="104"/>
      <c r="C1348" s="105"/>
      <c r="D1348" s="106"/>
      <c r="E1348" s="107"/>
      <c r="F1348" s="105"/>
      <c r="G1348" s="107"/>
      <c r="H1348" s="105"/>
      <c r="I1348" s="105"/>
      <c r="J1348" s="107"/>
      <c r="K1348" s="105"/>
      <c r="L1348" s="105"/>
      <c r="M1348" s="105"/>
      <c r="N1348" s="105"/>
      <c r="O1348" s="108"/>
      <c r="P1348" s="109"/>
      <c r="Q1348" s="110"/>
      <c r="R1348" s="110"/>
      <c r="S1348" s="110"/>
      <c r="T1348" s="110"/>
      <c r="U1348" s="111"/>
      <c r="V1348" s="111"/>
      <c r="W1348" s="112"/>
      <c r="X1348" s="113"/>
      <c r="Y1348" s="114"/>
      <c r="Z1348" s="115"/>
      <c r="AA1348" s="116"/>
      <c r="AB1348" s="117" t="b">
        <f t="shared" si="180"/>
        <v>0</v>
      </c>
      <c r="AC1348" s="117">
        <f t="shared" si="181"/>
        <v>0</v>
      </c>
      <c r="AD1348" s="118"/>
      <c r="AE1348" s="117" t="b">
        <f t="shared" si="182"/>
        <v>0</v>
      </c>
      <c r="AF1348" s="117">
        <f t="shared" si="183"/>
        <v>0</v>
      </c>
      <c r="AG1348" s="119">
        <f t="shared" si="184"/>
        <v>0</v>
      </c>
      <c r="AH1348" s="120" t="b">
        <f t="shared" si="185"/>
        <v>0</v>
      </c>
      <c r="AI1348" s="121">
        <f t="shared" si="186"/>
        <v>0</v>
      </c>
      <c r="AJ1348" s="122">
        <f>+C1348</f>
        <v>0</v>
      </c>
      <c r="AK1348" s="122" t="str">
        <f>IF(ISNA(VLOOKUP(postponeList!D1348,[1]Sheet!$A$2:$B$12,2,FALSE))," ",(VLOOKUP(postponeList!D1348,[1]Sheet!$A$2:$B$12,2,FALSE)))</f>
        <v xml:space="preserve"> </v>
      </c>
      <c r="AL1348" s="122" t="str">
        <f>IF(ISNA(VLOOKUP(E1348,[1]Sheet!$G$2:$H$40,2,FALSE))," ",VLOOKUP(E1348,[1]Sheet!$G$2:$H$40,2,FALSE))</f>
        <v xml:space="preserve"> </v>
      </c>
      <c r="AM1348" s="122" t="str">
        <f>IF(ISNA(VLOOKUP(G1348,[1]Sheet!$K$2:$L$159,2,FALSE))," ",(VLOOKUP(G1348,[1]Sheet!$K$2:$L$159,2,FALSE)))</f>
        <v xml:space="preserve"> </v>
      </c>
      <c r="AN1348" s="122" t="str">
        <f>IF(ISNA(VLOOKUP(I1348&amp;C1348,[1]Sheet!$D$2:$E$228,2,FALSE))," ",VLOOKUP(I1348&amp;C1348,[1]Sheet!$D$2:$E$228,2,FALSE))</f>
        <v xml:space="preserve"> </v>
      </c>
      <c r="AO1348" s="122" t="str">
        <f>+I1348&amp;C1348</f>
        <v/>
      </c>
      <c r="AP1348" s="122" t="str">
        <f>C1348&amp;D1348&amp;E1348&amp;G1348&amp;I1348&amp;O1348</f>
        <v/>
      </c>
      <c r="AQ1348" s="122" t="str">
        <f>B1348&amp;D1348&amp;N1348</f>
        <v/>
      </c>
      <c r="AR1348" s="123" t="str">
        <f>+D1348&amp;J1348</f>
        <v/>
      </c>
      <c r="AS1348" s="124" t="str">
        <f t="shared" si="187"/>
        <v/>
      </c>
      <c r="AT1348" s="125" t="str">
        <f t="shared" si="188"/>
        <v/>
      </c>
      <c r="AU1348" s="125" t="str">
        <f>IF(NOT(AT1348=""),VLOOKUP(AT1348,[1]PSI_Category!A:B,2,0),"")</f>
        <v/>
      </c>
      <c r="AV1348" s="125"/>
      <c r="AW1348" s="125"/>
      <c r="AX1348" s="125"/>
    </row>
    <row r="1349" spans="1:50" s="103" customFormat="1" ht="11.4" customHeight="1" x14ac:dyDescent="0.3">
      <c r="B1349" s="104"/>
      <c r="C1349" s="105"/>
      <c r="D1349" s="106"/>
      <c r="E1349" s="107"/>
      <c r="F1349" s="105"/>
      <c r="G1349" s="107"/>
      <c r="H1349" s="105"/>
      <c r="I1349" s="105"/>
      <c r="J1349" s="107"/>
      <c r="K1349" s="105"/>
      <c r="L1349" s="105"/>
      <c r="M1349" s="105"/>
      <c r="N1349" s="105"/>
      <c r="O1349" s="108"/>
      <c r="P1349" s="109"/>
      <c r="Q1349" s="110"/>
      <c r="R1349" s="110"/>
      <c r="S1349" s="110"/>
      <c r="T1349" s="110"/>
      <c r="U1349" s="111"/>
      <c r="V1349" s="111"/>
      <c r="W1349" s="112"/>
      <c r="X1349" s="113"/>
      <c r="Y1349" s="114"/>
      <c r="Z1349" s="115"/>
      <c r="AA1349" s="116"/>
      <c r="AB1349" s="117" t="b">
        <f t="shared" si="180"/>
        <v>0</v>
      </c>
      <c r="AC1349" s="117">
        <f t="shared" si="181"/>
        <v>0</v>
      </c>
      <c r="AD1349" s="118"/>
      <c r="AE1349" s="117" t="b">
        <f t="shared" si="182"/>
        <v>0</v>
      </c>
      <c r="AF1349" s="117">
        <f t="shared" si="183"/>
        <v>0</v>
      </c>
      <c r="AG1349" s="119">
        <f t="shared" si="184"/>
        <v>0</v>
      </c>
      <c r="AH1349" s="120" t="b">
        <f t="shared" si="185"/>
        <v>0</v>
      </c>
      <c r="AI1349" s="121">
        <f t="shared" si="186"/>
        <v>0</v>
      </c>
      <c r="AJ1349" s="122">
        <f>+C1349</f>
        <v>0</v>
      </c>
      <c r="AK1349" s="122" t="str">
        <f>IF(ISNA(VLOOKUP(postponeList!D1349,[1]Sheet!$A$2:$B$12,2,FALSE))," ",(VLOOKUP(postponeList!D1349,[1]Sheet!$A$2:$B$12,2,FALSE)))</f>
        <v xml:space="preserve"> </v>
      </c>
      <c r="AL1349" s="122" t="str">
        <f>IF(ISNA(VLOOKUP(E1349,[1]Sheet!$G$2:$H$40,2,FALSE))," ",VLOOKUP(E1349,[1]Sheet!$G$2:$H$40,2,FALSE))</f>
        <v xml:space="preserve"> </v>
      </c>
      <c r="AM1349" s="122" t="str">
        <f>IF(ISNA(VLOOKUP(G1349,[1]Sheet!$K$2:$L$159,2,FALSE))," ",(VLOOKUP(G1349,[1]Sheet!$K$2:$L$159,2,FALSE)))</f>
        <v xml:space="preserve"> </v>
      </c>
      <c r="AN1349" s="122" t="str">
        <f>IF(ISNA(VLOOKUP(I1349&amp;C1349,[1]Sheet!$D$2:$E$228,2,FALSE))," ",VLOOKUP(I1349&amp;C1349,[1]Sheet!$D$2:$E$228,2,FALSE))</f>
        <v xml:space="preserve"> </v>
      </c>
      <c r="AO1349" s="122" t="str">
        <f>+I1349&amp;C1349</f>
        <v/>
      </c>
      <c r="AP1349" s="122" t="str">
        <f>C1349&amp;D1349&amp;E1349&amp;G1349&amp;I1349&amp;O1349</f>
        <v/>
      </c>
      <c r="AQ1349" s="122" t="str">
        <f>B1349&amp;D1349&amp;N1349</f>
        <v/>
      </c>
      <c r="AR1349" s="123" t="str">
        <f>+D1349&amp;J1349</f>
        <v/>
      </c>
      <c r="AS1349" s="124" t="str">
        <f t="shared" si="187"/>
        <v/>
      </c>
      <c r="AT1349" s="125" t="str">
        <f t="shared" si="188"/>
        <v/>
      </c>
      <c r="AU1349" s="125" t="str">
        <f>IF(NOT(AT1349=""),VLOOKUP(AT1349,[1]PSI_Category!A:B,2,0),"")</f>
        <v/>
      </c>
      <c r="AV1349" s="125"/>
      <c r="AW1349" s="125"/>
      <c r="AX1349" s="125"/>
    </row>
    <row r="1350" spans="1:50" s="103" customFormat="1" ht="11.4" customHeight="1" x14ac:dyDescent="0.3">
      <c r="B1350" s="104"/>
      <c r="C1350" s="105"/>
      <c r="D1350" s="106"/>
      <c r="E1350" s="107"/>
      <c r="F1350" s="105"/>
      <c r="G1350" s="107"/>
      <c r="H1350" s="105"/>
      <c r="I1350" s="105"/>
      <c r="J1350" s="107"/>
      <c r="K1350" s="105"/>
      <c r="L1350" s="105"/>
      <c r="M1350" s="105"/>
      <c r="N1350" s="105"/>
      <c r="O1350" s="108"/>
      <c r="P1350" s="109"/>
      <c r="Q1350" s="110"/>
      <c r="R1350" s="110"/>
      <c r="S1350" s="110"/>
      <c r="T1350" s="110"/>
      <c r="U1350" s="111"/>
      <c r="V1350" s="111"/>
      <c r="W1350" s="112"/>
      <c r="X1350" s="113"/>
      <c r="Y1350" s="114"/>
      <c r="Z1350" s="115"/>
      <c r="AA1350" s="116"/>
      <c r="AB1350" s="117" t="b">
        <f t="shared" ref="AB1350:AB1413" si="189">IF($Y1350=$AB$3,$Z1350*AA1350,IF($Y1350=$AC$3,$Z1350*AA1350/$AF$3,IF($Y1350=$AH$3,$Z1350*AA1350/$AI$3,IF($Y1350=$AJ$3,$Z1350*AA1350/$AK$3))))</f>
        <v>0</v>
      </c>
      <c r="AC1350" s="117">
        <f t="shared" ref="AC1350:AC1413" si="190">AB1350*$AF$3/1000</f>
        <v>0</v>
      </c>
      <c r="AD1350" s="118"/>
      <c r="AE1350" s="117" t="b">
        <f t="shared" ref="AE1350:AE1413" si="191">IF($Y1350=$AB$3,$Z1350*AD1350, IF($Y1350=$AC$3, $Z1350*AD1350/$AF$3, IF($Y1350=$AH$3, $Z1350*AD1350/$AI$3, IF($Y1350=$AJ$3, $Z1350*AD1350/$AK$3))))</f>
        <v>0</v>
      </c>
      <c r="AF1350" s="117">
        <f t="shared" ref="AF1350:AF1413" si="192">AE1350*$AF$3/1000</f>
        <v>0</v>
      </c>
      <c r="AG1350" s="119">
        <f t="shared" ref="AG1350:AG1413" si="193">+AA1350-AD1350</f>
        <v>0</v>
      </c>
      <c r="AH1350" s="120" t="b">
        <f t="shared" ref="AH1350:AH1413" si="194">IF($Y1350=$AB$3,$Z1350*AG1350, IF($Y1350=$AC$3, $Z1350*AG1350/$AF$3, IF($Y1350=$AH$3, $Z1350*AG1350/$AI$3, IF($Y1350=$AJ$3, $Z1350*AG1350/$AK$3))))</f>
        <v>0</v>
      </c>
      <c r="AI1350" s="121">
        <f t="shared" ref="AI1350:AI1413" si="195">AH1350*$AF$3/1000</f>
        <v>0</v>
      </c>
      <c r="AJ1350" s="122">
        <f>+C1350</f>
        <v>0</v>
      </c>
      <c r="AK1350" s="122" t="str">
        <f>IF(ISNA(VLOOKUP(postponeList!D1350,[1]Sheet!$A$2:$B$12,2,FALSE))," ",(VLOOKUP(postponeList!D1350,[1]Sheet!$A$2:$B$12,2,FALSE)))</f>
        <v xml:space="preserve"> </v>
      </c>
      <c r="AL1350" s="122" t="str">
        <f>IF(ISNA(VLOOKUP(E1350,[1]Sheet!$G$2:$H$40,2,FALSE))," ",VLOOKUP(E1350,[1]Sheet!$G$2:$H$40,2,FALSE))</f>
        <v xml:space="preserve"> </v>
      </c>
      <c r="AM1350" s="122" t="str">
        <f>IF(ISNA(VLOOKUP(G1350,[1]Sheet!$K$2:$L$159,2,FALSE))," ",(VLOOKUP(G1350,[1]Sheet!$K$2:$L$159,2,FALSE)))</f>
        <v xml:space="preserve"> </v>
      </c>
      <c r="AN1350" s="122" t="str">
        <f>IF(ISNA(VLOOKUP(I1350&amp;C1350,[1]Sheet!$D$2:$E$228,2,FALSE))," ",VLOOKUP(I1350&amp;C1350,[1]Sheet!$D$2:$E$228,2,FALSE))</f>
        <v xml:space="preserve"> </v>
      </c>
      <c r="AO1350" s="122" t="str">
        <f>+I1350&amp;C1350</f>
        <v/>
      </c>
      <c r="AP1350" s="122" t="str">
        <f>C1350&amp;D1350&amp;E1350&amp;G1350&amp;I1350&amp;O1350</f>
        <v/>
      </c>
      <c r="AQ1350" s="122" t="str">
        <f>B1350&amp;D1350&amp;N1350</f>
        <v/>
      </c>
      <c r="AR1350" s="123" t="str">
        <f>+D1350&amp;J1350</f>
        <v/>
      </c>
      <c r="AS1350" s="124" t="str">
        <f t="shared" ref="AS1350:AS1413" si="196">LEFT(V1350,3)</f>
        <v/>
      </c>
      <c r="AT1350" s="125" t="str">
        <f t="shared" ref="AT1350:AT1413" si="197">IFERROR(TRIM(M1350),"")</f>
        <v/>
      </c>
      <c r="AU1350" s="125" t="str">
        <f>IF(NOT(AT1350=""),VLOOKUP(AT1350,[1]PSI_Category!A:B,2,0),"")</f>
        <v/>
      </c>
      <c r="AV1350" s="125"/>
      <c r="AW1350" s="125"/>
      <c r="AX1350" s="125"/>
    </row>
    <row r="1351" spans="1:50" s="103" customFormat="1" ht="11.4" customHeight="1" x14ac:dyDescent="0.3">
      <c r="B1351" s="104"/>
      <c r="C1351" s="105"/>
      <c r="D1351" s="106"/>
      <c r="E1351" s="107"/>
      <c r="F1351" s="105"/>
      <c r="G1351" s="107"/>
      <c r="H1351" s="105"/>
      <c r="I1351" s="105"/>
      <c r="J1351" s="107"/>
      <c r="K1351" s="105"/>
      <c r="L1351" s="105"/>
      <c r="M1351" s="105"/>
      <c r="N1351" s="105"/>
      <c r="O1351" s="108"/>
      <c r="P1351" s="109"/>
      <c r="Q1351" s="110"/>
      <c r="R1351" s="110"/>
      <c r="S1351" s="110"/>
      <c r="T1351" s="110"/>
      <c r="U1351" s="111"/>
      <c r="V1351" s="111"/>
      <c r="W1351" s="112"/>
      <c r="X1351" s="113"/>
      <c r="Y1351" s="114"/>
      <c r="Z1351" s="115"/>
      <c r="AA1351" s="116"/>
      <c r="AB1351" s="117" t="b">
        <f t="shared" si="189"/>
        <v>0</v>
      </c>
      <c r="AC1351" s="117">
        <f t="shared" si="190"/>
        <v>0</v>
      </c>
      <c r="AD1351" s="118"/>
      <c r="AE1351" s="117" t="b">
        <f t="shared" si="191"/>
        <v>0</v>
      </c>
      <c r="AF1351" s="117">
        <f t="shared" si="192"/>
        <v>0</v>
      </c>
      <c r="AG1351" s="119">
        <f t="shared" si="193"/>
        <v>0</v>
      </c>
      <c r="AH1351" s="120" t="b">
        <f t="shared" si="194"/>
        <v>0</v>
      </c>
      <c r="AI1351" s="121">
        <f t="shared" si="195"/>
        <v>0</v>
      </c>
      <c r="AJ1351" s="122">
        <f>+C1351</f>
        <v>0</v>
      </c>
      <c r="AK1351" s="122" t="str">
        <f>IF(ISNA(VLOOKUP(postponeList!D1351,[1]Sheet!$A$2:$B$12,2,FALSE))," ",(VLOOKUP(postponeList!D1351,[1]Sheet!$A$2:$B$12,2,FALSE)))</f>
        <v xml:space="preserve"> </v>
      </c>
      <c r="AL1351" s="122" t="str">
        <f>IF(ISNA(VLOOKUP(E1351,[1]Sheet!$G$2:$H$40,2,FALSE))," ",VLOOKUP(E1351,[1]Sheet!$G$2:$H$40,2,FALSE))</f>
        <v xml:space="preserve"> </v>
      </c>
      <c r="AM1351" s="122" t="str">
        <f>IF(ISNA(VLOOKUP(G1351,[1]Sheet!$K$2:$L$159,2,FALSE))," ",(VLOOKUP(G1351,[1]Sheet!$K$2:$L$159,2,FALSE)))</f>
        <v xml:space="preserve"> </v>
      </c>
      <c r="AN1351" s="122" t="str">
        <f>IF(ISNA(VLOOKUP(I1351&amp;C1351,[1]Sheet!$D$2:$E$228,2,FALSE))," ",VLOOKUP(I1351&amp;C1351,[1]Sheet!$D$2:$E$228,2,FALSE))</f>
        <v xml:space="preserve"> </v>
      </c>
      <c r="AO1351" s="122" t="str">
        <f>+I1351&amp;C1351</f>
        <v/>
      </c>
      <c r="AP1351" s="122" t="str">
        <f>C1351&amp;D1351&amp;E1351&amp;G1351&amp;I1351&amp;O1351</f>
        <v/>
      </c>
      <c r="AQ1351" s="122" t="str">
        <f>B1351&amp;D1351&amp;N1351</f>
        <v/>
      </c>
      <c r="AR1351" s="123" t="str">
        <f>+D1351&amp;J1351</f>
        <v/>
      </c>
      <c r="AS1351" s="124" t="str">
        <f t="shared" si="196"/>
        <v/>
      </c>
      <c r="AT1351" s="125" t="str">
        <f t="shared" si="197"/>
        <v/>
      </c>
      <c r="AU1351" s="125" t="str">
        <f>IF(NOT(AT1351=""),VLOOKUP(AT1351,[1]PSI_Category!A:B,2,0),"")</f>
        <v/>
      </c>
      <c r="AV1351" s="125"/>
      <c r="AW1351" s="125"/>
      <c r="AX1351" s="125"/>
    </row>
    <row r="1352" spans="1:50" s="133" customFormat="1" ht="11.4" customHeight="1" x14ac:dyDescent="0.3">
      <c r="A1352" s="103"/>
      <c r="B1352" s="104"/>
      <c r="C1352" s="105"/>
      <c r="D1352" s="106"/>
      <c r="E1352" s="107"/>
      <c r="F1352" s="105"/>
      <c r="G1352" s="107"/>
      <c r="H1352" s="105"/>
      <c r="I1352" s="105"/>
      <c r="J1352" s="107"/>
      <c r="K1352" s="105"/>
      <c r="L1352" s="105"/>
      <c r="M1352" s="105"/>
      <c r="N1352" s="105"/>
      <c r="O1352" s="108"/>
      <c r="P1352" s="109"/>
      <c r="Q1352" s="110"/>
      <c r="R1352" s="110"/>
      <c r="S1352" s="110"/>
      <c r="T1352" s="110"/>
      <c r="U1352" s="111"/>
      <c r="V1352" s="111"/>
      <c r="W1352" s="112"/>
      <c r="X1352" s="113"/>
      <c r="Y1352" s="114"/>
      <c r="Z1352" s="115"/>
      <c r="AA1352" s="116"/>
      <c r="AB1352" s="117" t="b">
        <f t="shared" si="189"/>
        <v>0</v>
      </c>
      <c r="AC1352" s="117">
        <f t="shared" si="190"/>
        <v>0</v>
      </c>
      <c r="AD1352" s="118"/>
      <c r="AE1352" s="117" t="b">
        <f t="shared" si="191"/>
        <v>0</v>
      </c>
      <c r="AF1352" s="117">
        <f t="shared" si="192"/>
        <v>0</v>
      </c>
      <c r="AG1352" s="119">
        <f t="shared" si="193"/>
        <v>0</v>
      </c>
      <c r="AH1352" s="120" t="b">
        <f t="shared" si="194"/>
        <v>0</v>
      </c>
      <c r="AI1352" s="121">
        <f t="shared" si="195"/>
        <v>0</v>
      </c>
      <c r="AJ1352" s="122">
        <f>+C1352</f>
        <v>0</v>
      </c>
      <c r="AK1352" s="122" t="str">
        <f>IF(ISNA(VLOOKUP(postponeList!D1352,[1]Sheet!$A$2:$B$12,2,FALSE))," ",(VLOOKUP(postponeList!D1352,[1]Sheet!$A$2:$B$12,2,FALSE)))</f>
        <v xml:space="preserve"> </v>
      </c>
      <c r="AL1352" s="122" t="str">
        <f>IF(ISNA(VLOOKUP(E1352,[1]Sheet!$G$2:$H$40,2,FALSE))," ",VLOOKUP(E1352,[1]Sheet!$G$2:$H$40,2,FALSE))</f>
        <v xml:space="preserve"> </v>
      </c>
      <c r="AM1352" s="122" t="str">
        <f>IF(ISNA(VLOOKUP(G1352,[1]Sheet!$K$2:$L$159,2,FALSE))," ",(VLOOKUP(G1352,[1]Sheet!$K$2:$L$159,2,FALSE)))</f>
        <v xml:space="preserve"> </v>
      </c>
      <c r="AN1352" s="122" t="str">
        <f>IF(ISNA(VLOOKUP(I1352&amp;C1352,[1]Sheet!$D$2:$E$228,2,FALSE))," ",VLOOKUP(I1352&amp;C1352,[1]Sheet!$D$2:$E$228,2,FALSE))</f>
        <v xml:space="preserve"> </v>
      </c>
      <c r="AO1352" s="122" t="str">
        <f>+I1352&amp;C1352</f>
        <v/>
      </c>
      <c r="AP1352" s="122" t="str">
        <f>C1352&amp;D1352&amp;E1352&amp;G1352&amp;I1352&amp;O1352</f>
        <v/>
      </c>
      <c r="AQ1352" s="122" t="str">
        <f>B1352&amp;D1352&amp;N1352</f>
        <v/>
      </c>
      <c r="AR1352" s="123" t="str">
        <f>+D1352&amp;J1352</f>
        <v/>
      </c>
      <c r="AS1352" s="124" t="str">
        <f t="shared" si="196"/>
        <v/>
      </c>
      <c r="AT1352" s="125" t="str">
        <f t="shared" si="197"/>
        <v/>
      </c>
      <c r="AU1352" s="125" t="str">
        <f>IF(NOT(AT1352=""),VLOOKUP(AT1352,[1]PSI_Category!A:B,2,0),"")</f>
        <v/>
      </c>
      <c r="AV1352" s="167"/>
      <c r="AW1352" s="167"/>
      <c r="AX1352" s="167"/>
    </row>
    <row r="1353" spans="1:50" s="103" customFormat="1" ht="11.4" customHeight="1" x14ac:dyDescent="0.3">
      <c r="B1353" s="104"/>
      <c r="C1353" s="105"/>
      <c r="D1353" s="106"/>
      <c r="E1353" s="107"/>
      <c r="F1353" s="105"/>
      <c r="G1353" s="107"/>
      <c r="H1353" s="105"/>
      <c r="I1353" s="105"/>
      <c r="J1353" s="107"/>
      <c r="K1353" s="105"/>
      <c r="L1353" s="105"/>
      <c r="M1353" s="105"/>
      <c r="N1353" s="105"/>
      <c r="O1353" s="108"/>
      <c r="P1353" s="109"/>
      <c r="Q1353" s="110"/>
      <c r="R1353" s="110"/>
      <c r="S1353" s="110"/>
      <c r="T1353" s="110"/>
      <c r="U1353" s="111"/>
      <c r="V1353" s="111"/>
      <c r="W1353" s="112"/>
      <c r="X1353" s="113"/>
      <c r="Y1353" s="114"/>
      <c r="Z1353" s="115"/>
      <c r="AA1353" s="116"/>
      <c r="AB1353" s="117" t="b">
        <f t="shared" si="189"/>
        <v>0</v>
      </c>
      <c r="AC1353" s="117">
        <f t="shared" si="190"/>
        <v>0</v>
      </c>
      <c r="AD1353" s="118"/>
      <c r="AE1353" s="117" t="b">
        <f t="shared" si="191"/>
        <v>0</v>
      </c>
      <c r="AF1353" s="117">
        <f t="shared" si="192"/>
        <v>0</v>
      </c>
      <c r="AG1353" s="119">
        <f t="shared" si="193"/>
        <v>0</v>
      </c>
      <c r="AH1353" s="120" t="b">
        <f t="shared" si="194"/>
        <v>0</v>
      </c>
      <c r="AI1353" s="121">
        <f t="shared" si="195"/>
        <v>0</v>
      </c>
      <c r="AJ1353" s="122">
        <f>+C1353</f>
        <v>0</v>
      </c>
      <c r="AK1353" s="122" t="str">
        <f>IF(ISNA(VLOOKUP(postponeList!D1353,[1]Sheet!$A$2:$B$12,2,FALSE))," ",(VLOOKUP(postponeList!D1353,[1]Sheet!$A$2:$B$12,2,FALSE)))</f>
        <v xml:space="preserve"> </v>
      </c>
      <c r="AL1353" s="122" t="str">
        <f>IF(ISNA(VLOOKUP(E1353,[1]Sheet!$G$2:$H$40,2,FALSE))," ",VLOOKUP(E1353,[1]Sheet!$G$2:$H$40,2,FALSE))</f>
        <v xml:space="preserve"> </v>
      </c>
      <c r="AM1353" s="122" t="str">
        <f>IF(ISNA(VLOOKUP(G1353,[1]Sheet!$K$2:$L$159,2,FALSE))," ",(VLOOKUP(G1353,[1]Sheet!$K$2:$L$159,2,FALSE)))</f>
        <v xml:space="preserve"> </v>
      </c>
      <c r="AN1353" s="122" t="str">
        <f>IF(ISNA(VLOOKUP(I1353&amp;C1353,[1]Sheet!$D$2:$E$228,2,FALSE))," ",VLOOKUP(I1353&amp;C1353,[1]Sheet!$D$2:$E$228,2,FALSE))</f>
        <v xml:space="preserve"> </v>
      </c>
      <c r="AO1353" s="122" t="str">
        <f>+I1353&amp;C1353</f>
        <v/>
      </c>
      <c r="AP1353" s="122" t="str">
        <f>C1353&amp;D1353&amp;E1353&amp;G1353&amp;I1353&amp;O1353</f>
        <v/>
      </c>
      <c r="AQ1353" s="122" t="str">
        <f>B1353&amp;D1353&amp;N1353</f>
        <v/>
      </c>
      <c r="AR1353" s="123" t="str">
        <f>+D1353&amp;J1353</f>
        <v/>
      </c>
      <c r="AS1353" s="124" t="str">
        <f t="shared" si="196"/>
        <v/>
      </c>
      <c r="AT1353" s="125" t="str">
        <f t="shared" si="197"/>
        <v/>
      </c>
      <c r="AU1353" s="125" t="str">
        <f>IF(NOT(AT1353=""),VLOOKUP(AT1353,[1]PSI_Category!A:B,2,0),"")</f>
        <v/>
      </c>
      <c r="AV1353" s="125"/>
      <c r="AW1353" s="125"/>
      <c r="AX1353" s="125"/>
    </row>
    <row r="1354" spans="1:50" s="103" customFormat="1" ht="11.4" customHeight="1" x14ac:dyDescent="0.3">
      <c r="B1354" s="104"/>
      <c r="C1354" s="105"/>
      <c r="D1354" s="106"/>
      <c r="E1354" s="107"/>
      <c r="F1354" s="105"/>
      <c r="G1354" s="107"/>
      <c r="H1354" s="105"/>
      <c r="I1354" s="105"/>
      <c r="J1354" s="107"/>
      <c r="K1354" s="105"/>
      <c r="L1354" s="105"/>
      <c r="M1354" s="105"/>
      <c r="N1354" s="105"/>
      <c r="O1354" s="108"/>
      <c r="P1354" s="109"/>
      <c r="Q1354" s="110"/>
      <c r="R1354" s="110"/>
      <c r="S1354" s="110"/>
      <c r="T1354" s="110"/>
      <c r="U1354" s="111"/>
      <c r="V1354" s="111"/>
      <c r="W1354" s="112"/>
      <c r="X1354" s="113"/>
      <c r="Y1354" s="114"/>
      <c r="Z1354" s="115"/>
      <c r="AA1354" s="116"/>
      <c r="AB1354" s="117" t="b">
        <f t="shared" si="189"/>
        <v>0</v>
      </c>
      <c r="AC1354" s="117">
        <f t="shared" si="190"/>
        <v>0</v>
      </c>
      <c r="AD1354" s="118"/>
      <c r="AE1354" s="117" t="b">
        <f t="shared" si="191"/>
        <v>0</v>
      </c>
      <c r="AF1354" s="117">
        <f t="shared" si="192"/>
        <v>0</v>
      </c>
      <c r="AG1354" s="119">
        <f t="shared" si="193"/>
        <v>0</v>
      </c>
      <c r="AH1354" s="120" t="b">
        <f t="shared" si="194"/>
        <v>0</v>
      </c>
      <c r="AI1354" s="121">
        <f t="shared" si="195"/>
        <v>0</v>
      </c>
      <c r="AJ1354" s="122">
        <f>+C1354</f>
        <v>0</v>
      </c>
      <c r="AK1354" s="122" t="str">
        <f>IF(ISNA(VLOOKUP(postponeList!D1354,[1]Sheet!$A$2:$B$12,2,FALSE))," ",(VLOOKUP(postponeList!D1354,[1]Sheet!$A$2:$B$12,2,FALSE)))</f>
        <v xml:space="preserve"> </v>
      </c>
      <c r="AL1354" s="122" t="str">
        <f>IF(ISNA(VLOOKUP(E1354,[1]Sheet!$G$2:$H$40,2,FALSE))," ",VLOOKUP(E1354,[1]Sheet!$G$2:$H$40,2,FALSE))</f>
        <v xml:space="preserve"> </v>
      </c>
      <c r="AM1354" s="122" t="str">
        <f>IF(ISNA(VLOOKUP(G1354,[1]Sheet!$K$2:$L$159,2,FALSE))," ",(VLOOKUP(G1354,[1]Sheet!$K$2:$L$159,2,FALSE)))</f>
        <v xml:space="preserve"> </v>
      </c>
      <c r="AN1354" s="122" t="str">
        <f>IF(ISNA(VLOOKUP(I1354&amp;C1354,[1]Sheet!$D$2:$E$228,2,FALSE))," ",VLOOKUP(I1354&amp;C1354,[1]Sheet!$D$2:$E$228,2,FALSE))</f>
        <v xml:space="preserve"> </v>
      </c>
      <c r="AO1354" s="122" t="str">
        <f>+I1354&amp;C1354</f>
        <v/>
      </c>
      <c r="AP1354" s="122" t="str">
        <f>C1354&amp;D1354&amp;E1354&amp;G1354&amp;I1354&amp;O1354</f>
        <v/>
      </c>
      <c r="AQ1354" s="122" t="str">
        <f>B1354&amp;D1354&amp;N1354</f>
        <v/>
      </c>
      <c r="AR1354" s="123" t="str">
        <f>+D1354&amp;J1354</f>
        <v/>
      </c>
      <c r="AS1354" s="124" t="str">
        <f t="shared" si="196"/>
        <v/>
      </c>
      <c r="AT1354" s="125" t="str">
        <f t="shared" si="197"/>
        <v/>
      </c>
      <c r="AU1354" s="125" t="str">
        <f>IF(NOT(AT1354=""),VLOOKUP(AT1354,[1]PSI_Category!A:B,2,0),"")</f>
        <v/>
      </c>
      <c r="AV1354" s="125"/>
      <c r="AW1354" s="125"/>
      <c r="AX1354" s="125"/>
    </row>
    <row r="1355" spans="1:50" s="133" customFormat="1" ht="11.4" customHeight="1" x14ac:dyDescent="0.3">
      <c r="A1355" s="103"/>
      <c r="B1355" s="104"/>
      <c r="C1355" s="105"/>
      <c r="D1355" s="106"/>
      <c r="E1355" s="107"/>
      <c r="F1355" s="105"/>
      <c r="G1355" s="107"/>
      <c r="H1355" s="105"/>
      <c r="I1355" s="105"/>
      <c r="J1355" s="107"/>
      <c r="K1355" s="105"/>
      <c r="L1355" s="105"/>
      <c r="M1355" s="105"/>
      <c r="N1355" s="105"/>
      <c r="O1355" s="108"/>
      <c r="P1355" s="109"/>
      <c r="Q1355" s="110"/>
      <c r="R1355" s="110"/>
      <c r="S1355" s="110"/>
      <c r="T1355" s="110"/>
      <c r="U1355" s="111"/>
      <c r="V1355" s="111"/>
      <c r="W1355" s="112"/>
      <c r="X1355" s="113"/>
      <c r="Y1355" s="114"/>
      <c r="Z1355" s="115"/>
      <c r="AA1355" s="116"/>
      <c r="AB1355" s="117" t="b">
        <f t="shared" si="189"/>
        <v>0</v>
      </c>
      <c r="AC1355" s="117">
        <f t="shared" si="190"/>
        <v>0</v>
      </c>
      <c r="AD1355" s="118"/>
      <c r="AE1355" s="117" t="b">
        <f t="shared" si="191"/>
        <v>0</v>
      </c>
      <c r="AF1355" s="117">
        <f t="shared" si="192"/>
        <v>0</v>
      </c>
      <c r="AG1355" s="119">
        <f t="shared" si="193"/>
        <v>0</v>
      </c>
      <c r="AH1355" s="120" t="b">
        <f t="shared" si="194"/>
        <v>0</v>
      </c>
      <c r="AI1355" s="121">
        <f t="shared" si="195"/>
        <v>0</v>
      </c>
      <c r="AJ1355" s="122">
        <f>+C1355</f>
        <v>0</v>
      </c>
      <c r="AK1355" s="122" t="str">
        <f>IF(ISNA(VLOOKUP(postponeList!D1355,[1]Sheet!$A$2:$B$12,2,FALSE))," ",(VLOOKUP(postponeList!D1355,[1]Sheet!$A$2:$B$12,2,FALSE)))</f>
        <v xml:space="preserve"> </v>
      </c>
      <c r="AL1355" s="122" t="str">
        <f>IF(ISNA(VLOOKUP(E1355,[1]Sheet!$G$2:$H$40,2,FALSE))," ",VLOOKUP(E1355,[1]Sheet!$G$2:$H$40,2,FALSE))</f>
        <v xml:space="preserve"> </v>
      </c>
      <c r="AM1355" s="122" t="str">
        <f>IF(ISNA(VLOOKUP(G1355,[1]Sheet!$K$2:$L$159,2,FALSE))," ",(VLOOKUP(G1355,[1]Sheet!$K$2:$L$159,2,FALSE)))</f>
        <v xml:space="preserve"> </v>
      </c>
      <c r="AN1355" s="122" t="str">
        <f>IF(ISNA(VLOOKUP(I1355&amp;C1355,[1]Sheet!$D$2:$E$228,2,FALSE))," ",VLOOKUP(I1355&amp;C1355,[1]Sheet!$D$2:$E$228,2,FALSE))</f>
        <v xml:space="preserve"> </v>
      </c>
      <c r="AO1355" s="122" t="str">
        <f>+I1355&amp;C1355</f>
        <v/>
      </c>
      <c r="AP1355" s="122" t="str">
        <f>C1355&amp;D1355&amp;E1355&amp;G1355&amp;I1355&amp;O1355</f>
        <v/>
      </c>
      <c r="AQ1355" s="122" t="str">
        <f>B1355&amp;D1355&amp;N1355</f>
        <v/>
      </c>
      <c r="AR1355" s="123" t="str">
        <f>+D1355&amp;J1355</f>
        <v/>
      </c>
      <c r="AS1355" s="124" t="str">
        <f t="shared" si="196"/>
        <v/>
      </c>
      <c r="AT1355" s="125" t="str">
        <f t="shared" si="197"/>
        <v/>
      </c>
      <c r="AU1355" s="125" t="str">
        <f>IF(NOT(AT1355=""),VLOOKUP(AT1355,[1]PSI_Category!A:B,2,0),"")</f>
        <v/>
      </c>
      <c r="AV1355" s="167"/>
      <c r="AW1355" s="167"/>
      <c r="AX1355" s="167"/>
    </row>
    <row r="1356" spans="1:50" s="133" customFormat="1" ht="11.4" customHeight="1" x14ac:dyDescent="0.3">
      <c r="A1356" s="103"/>
      <c r="B1356" s="104"/>
      <c r="C1356" s="105"/>
      <c r="D1356" s="106"/>
      <c r="E1356" s="107"/>
      <c r="F1356" s="105"/>
      <c r="G1356" s="107"/>
      <c r="H1356" s="105"/>
      <c r="I1356" s="105"/>
      <c r="J1356" s="107"/>
      <c r="K1356" s="105"/>
      <c r="L1356" s="105"/>
      <c r="M1356" s="105"/>
      <c r="N1356" s="105"/>
      <c r="O1356" s="108"/>
      <c r="P1356" s="109"/>
      <c r="Q1356" s="110"/>
      <c r="R1356" s="110"/>
      <c r="S1356" s="110"/>
      <c r="T1356" s="110"/>
      <c r="U1356" s="111"/>
      <c r="V1356" s="111"/>
      <c r="W1356" s="112"/>
      <c r="X1356" s="113"/>
      <c r="Y1356" s="114"/>
      <c r="Z1356" s="115"/>
      <c r="AA1356" s="116"/>
      <c r="AB1356" s="117" t="b">
        <f t="shared" si="189"/>
        <v>0</v>
      </c>
      <c r="AC1356" s="117">
        <f t="shared" si="190"/>
        <v>0</v>
      </c>
      <c r="AD1356" s="118"/>
      <c r="AE1356" s="117" t="b">
        <f t="shared" si="191"/>
        <v>0</v>
      </c>
      <c r="AF1356" s="117">
        <f t="shared" si="192"/>
        <v>0</v>
      </c>
      <c r="AG1356" s="119">
        <f t="shared" si="193"/>
        <v>0</v>
      </c>
      <c r="AH1356" s="120" t="b">
        <f t="shared" si="194"/>
        <v>0</v>
      </c>
      <c r="AI1356" s="121">
        <f t="shared" si="195"/>
        <v>0</v>
      </c>
      <c r="AJ1356" s="122">
        <f>+C1356</f>
        <v>0</v>
      </c>
      <c r="AK1356" s="122" t="str">
        <f>IF(ISNA(VLOOKUP(postponeList!D1356,[1]Sheet!$A$2:$B$12,2,FALSE))," ",(VLOOKUP(postponeList!D1356,[1]Sheet!$A$2:$B$12,2,FALSE)))</f>
        <v xml:space="preserve"> </v>
      </c>
      <c r="AL1356" s="122" t="str">
        <f>IF(ISNA(VLOOKUP(E1356,[1]Sheet!$G$2:$H$40,2,FALSE))," ",VLOOKUP(E1356,[1]Sheet!$G$2:$H$40,2,FALSE))</f>
        <v xml:space="preserve"> </v>
      </c>
      <c r="AM1356" s="122" t="str">
        <f>IF(ISNA(VLOOKUP(G1356,[1]Sheet!$K$2:$L$159,2,FALSE))," ",(VLOOKUP(G1356,[1]Sheet!$K$2:$L$159,2,FALSE)))</f>
        <v xml:space="preserve"> </v>
      </c>
      <c r="AN1356" s="122" t="str">
        <f>IF(ISNA(VLOOKUP(I1356&amp;C1356,[1]Sheet!$D$2:$E$228,2,FALSE))," ",VLOOKUP(I1356&amp;C1356,[1]Sheet!$D$2:$E$228,2,FALSE))</f>
        <v xml:space="preserve"> </v>
      </c>
      <c r="AO1356" s="122" t="str">
        <f>+I1356&amp;C1356</f>
        <v/>
      </c>
      <c r="AP1356" s="122" t="str">
        <f>C1356&amp;D1356&amp;E1356&amp;G1356&amp;I1356&amp;O1356</f>
        <v/>
      </c>
      <c r="AQ1356" s="122" t="str">
        <f>B1356&amp;D1356&amp;N1356</f>
        <v/>
      </c>
      <c r="AR1356" s="123" t="str">
        <f>+D1356&amp;J1356</f>
        <v/>
      </c>
      <c r="AS1356" s="124" t="str">
        <f t="shared" si="196"/>
        <v/>
      </c>
      <c r="AT1356" s="125" t="str">
        <f t="shared" si="197"/>
        <v/>
      </c>
      <c r="AU1356" s="125" t="str">
        <f>IF(NOT(AT1356=""),VLOOKUP(AT1356,[1]PSI_Category!A:B,2,0),"")</f>
        <v/>
      </c>
      <c r="AV1356" s="167"/>
      <c r="AW1356" s="167"/>
      <c r="AX1356" s="167"/>
    </row>
    <row r="1357" spans="1:50" s="133" customFormat="1" ht="11.4" customHeight="1" x14ac:dyDescent="0.3">
      <c r="A1357" s="103"/>
      <c r="B1357" s="104"/>
      <c r="C1357" s="105"/>
      <c r="D1357" s="106"/>
      <c r="E1357" s="107"/>
      <c r="F1357" s="105"/>
      <c r="G1357" s="107"/>
      <c r="H1357" s="105"/>
      <c r="I1357" s="105"/>
      <c r="J1357" s="107"/>
      <c r="K1357" s="105"/>
      <c r="L1357" s="105"/>
      <c r="M1357" s="105"/>
      <c r="N1357" s="105"/>
      <c r="O1357" s="108"/>
      <c r="P1357" s="109"/>
      <c r="Q1357" s="110"/>
      <c r="R1357" s="110"/>
      <c r="S1357" s="110"/>
      <c r="T1357" s="110"/>
      <c r="U1357" s="111"/>
      <c r="V1357" s="111"/>
      <c r="W1357" s="112"/>
      <c r="X1357" s="113"/>
      <c r="Y1357" s="114"/>
      <c r="Z1357" s="115"/>
      <c r="AA1357" s="116"/>
      <c r="AB1357" s="117" t="b">
        <f t="shared" si="189"/>
        <v>0</v>
      </c>
      <c r="AC1357" s="117">
        <f t="shared" si="190"/>
        <v>0</v>
      </c>
      <c r="AD1357" s="118"/>
      <c r="AE1357" s="117" t="b">
        <f t="shared" si="191"/>
        <v>0</v>
      </c>
      <c r="AF1357" s="117">
        <f t="shared" si="192"/>
        <v>0</v>
      </c>
      <c r="AG1357" s="119">
        <f t="shared" si="193"/>
        <v>0</v>
      </c>
      <c r="AH1357" s="120" t="b">
        <f t="shared" si="194"/>
        <v>0</v>
      </c>
      <c r="AI1357" s="121">
        <f t="shared" si="195"/>
        <v>0</v>
      </c>
      <c r="AJ1357" s="122">
        <f>+C1357</f>
        <v>0</v>
      </c>
      <c r="AK1357" s="122" t="str">
        <f>IF(ISNA(VLOOKUP(postponeList!D1357,[1]Sheet!$A$2:$B$12,2,FALSE))," ",(VLOOKUP(postponeList!D1357,[1]Sheet!$A$2:$B$12,2,FALSE)))</f>
        <v xml:space="preserve"> </v>
      </c>
      <c r="AL1357" s="122" t="str">
        <f>IF(ISNA(VLOOKUP(E1357,[1]Sheet!$G$2:$H$40,2,FALSE))," ",VLOOKUP(E1357,[1]Sheet!$G$2:$H$40,2,FALSE))</f>
        <v xml:space="preserve"> </v>
      </c>
      <c r="AM1357" s="122" t="str">
        <f>IF(ISNA(VLOOKUP(G1357,[1]Sheet!$K$2:$L$159,2,FALSE))," ",(VLOOKUP(G1357,[1]Sheet!$K$2:$L$159,2,FALSE)))</f>
        <v xml:space="preserve"> </v>
      </c>
      <c r="AN1357" s="122" t="str">
        <f>IF(ISNA(VLOOKUP(I1357&amp;C1357,[1]Sheet!$D$2:$E$228,2,FALSE))," ",VLOOKUP(I1357&amp;C1357,[1]Sheet!$D$2:$E$228,2,FALSE))</f>
        <v xml:space="preserve"> </v>
      </c>
      <c r="AO1357" s="122" t="str">
        <f>+I1357&amp;C1357</f>
        <v/>
      </c>
      <c r="AP1357" s="122" t="str">
        <f>C1357&amp;D1357&amp;E1357&amp;G1357&amp;I1357&amp;O1357</f>
        <v/>
      </c>
      <c r="AQ1357" s="122" t="str">
        <f>B1357&amp;D1357&amp;N1357</f>
        <v/>
      </c>
      <c r="AR1357" s="123" t="str">
        <f>+D1357&amp;J1357</f>
        <v/>
      </c>
      <c r="AS1357" s="124" t="str">
        <f t="shared" si="196"/>
        <v/>
      </c>
      <c r="AT1357" s="125" t="str">
        <f t="shared" si="197"/>
        <v/>
      </c>
      <c r="AU1357" s="125" t="str">
        <f>IF(NOT(AT1357=""),VLOOKUP(AT1357,[1]PSI_Category!A:B,2,0),"")</f>
        <v/>
      </c>
      <c r="AV1357" s="167"/>
      <c r="AW1357" s="167"/>
      <c r="AX1357" s="167"/>
    </row>
    <row r="1358" spans="1:50" s="133" customFormat="1" ht="11.4" customHeight="1" x14ac:dyDescent="0.3">
      <c r="A1358" s="103"/>
      <c r="B1358" s="104"/>
      <c r="C1358" s="105"/>
      <c r="D1358" s="106"/>
      <c r="E1358" s="107"/>
      <c r="F1358" s="105"/>
      <c r="G1358" s="107"/>
      <c r="H1358" s="105"/>
      <c r="I1358" s="105"/>
      <c r="J1358" s="107"/>
      <c r="K1358" s="105"/>
      <c r="L1358" s="105"/>
      <c r="M1358" s="105"/>
      <c r="N1358" s="105"/>
      <c r="O1358" s="108"/>
      <c r="P1358" s="109"/>
      <c r="Q1358" s="110"/>
      <c r="R1358" s="110"/>
      <c r="S1358" s="110"/>
      <c r="T1358" s="110"/>
      <c r="U1358" s="111"/>
      <c r="V1358" s="111"/>
      <c r="W1358" s="112"/>
      <c r="X1358" s="113"/>
      <c r="Y1358" s="114"/>
      <c r="Z1358" s="115"/>
      <c r="AA1358" s="116"/>
      <c r="AB1358" s="117" t="b">
        <f t="shared" si="189"/>
        <v>0</v>
      </c>
      <c r="AC1358" s="117">
        <f t="shared" si="190"/>
        <v>0</v>
      </c>
      <c r="AD1358" s="118"/>
      <c r="AE1358" s="117" t="b">
        <f t="shared" si="191"/>
        <v>0</v>
      </c>
      <c r="AF1358" s="117">
        <f t="shared" si="192"/>
        <v>0</v>
      </c>
      <c r="AG1358" s="119">
        <f t="shared" si="193"/>
        <v>0</v>
      </c>
      <c r="AH1358" s="120" t="b">
        <f t="shared" si="194"/>
        <v>0</v>
      </c>
      <c r="AI1358" s="121">
        <f t="shared" si="195"/>
        <v>0</v>
      </c>
      <c r="AJ1358" s="122">
        <f>+C1358</f>
        <v>0</v>
      </c>
      <c r="AK1358" s="122" t="str">
        <f>IF(ISNA(VLOOKUP(postponeList!D1358,[1]Sheet!$A$2:$B$12,2,FALSE))," ",(VLOOKUP(postponeList!D1358,[1]Sheet!$A$2:$B$12,2,FALSE)))</f>
        <v xml:space="preserve"> </v>
      </c>
      <c r="AL1358" s="122" t="str">
        <f>IF(ISNA(VLOOKUP(E1358,[1]Sheet!$G$2:$H$40,2,FALSE))," ",VLOOKUP(E1358,[1]Sheet!$G$2:$H$40,2,FALSE))</f>
        <v xml:space="preserve"> </v>
      </c>
      <c r="AM1358" s="122" t="str">
        <f>IF(ISNA(VLOOKUP(G1358,[1]Sheet!$K$2:$L$159,2,FALSE))," ",(VLOOKUP(G1358,[1]Sheet!$K$2:$L$159,2,FALSE)))</f>
        <v xml:space="preserve"> </v>
      </c>
      <c r="AN1358" s="122" t="str">
        <f>IF(ISNA(VLOOKUP(I1358&amp;C1358,[1]Sheet!$D$2:$E$228,2,FALSE))," ",VLOOKUP(I1358&amp;C1358,[1]Sheet!$D$2:$E$228,2,FALSE))</f>
        <v xml:space="preserve"> </v>
      </c>
      <c r="AO1358" s="122" t="str">
        <f>+I1358&amp;C1358</f>
        <v/>
      </c>
      <c r="AP1358" s="122" t="str">
        <f>C1358&amp;D1358&amp;E1358&amp;G1358&amp;I1358&amp;O1358</f>
        <v/>
      </c>
      <c r="AQ1358" s="122" t="str">
        <f>B1358&amp;D1358&amp;N1358</f>
        <v/>
      </c>
      <c r="AR1358" s="123" t="str">
        <f>+D1358&amp;J1358</f>
        <v/>
      </c>
      <c r="AS1358" s="124" t="str">
        <f t="shared" si="196"/>
        <v/>
      </c>
      <c r="AT1358" s="125" t="str">
        <f t="shared" si="197"/>
        <v/>
      </c>
      <c r="AU1358" s="125" t="str">
        <f>IF(NOT(AT1358=""),VLOOKUP(AT1358,[1]PSI_Category!A:B,2,0),"")</f>
        <v/>
      </c>
      <c r="AV1358" s="167"/>
      <c r="AW1358" s="167"/>
      <c r="AX1358" s="167"/>
    </row>
    <row r="1359" spans="1:50" s="133" customFormat="1" ht="11.4" customHeight="1" x14ac:dyDescent="0.3">
      <c r="A1359" s="103"/>
      <c r="B1359" s="104"/>
      <c r="C1359" s="105"/>
      <c r="D1359" s="106"/>
      <c r="E1359" s="107"/>
      <c r="F1359" s="105"/>
      <c r="G1359" s="107"/>
      <c r="H1359" s="105"/>
      <c r="I1359" s="105"/>
      <c r="J1359" s="107"/>
      <c r="K1359" s="105"/>
      <c r="L1359" s="105"/>
      <c r="M1359" s="105"/>
      <c r="N1359" s="105"/>
      <c r="O1359" s="108"/>
      <c r="P1359" s="109"/>
      <c r="Q1359" s="110"/>
      <c r="R1359" s="110"/>
      <c r="S1359" s="110"/>
      <c r="T1359" s="110"/>
      <c r="U1359" s="111"/>
      <c r="V1359" s="111"/>
      <c r="W1359" s="112"/>
      <c r="X1359" s="113"/>
      <c r="Y1359" s="114"/>
      <c r="Z1359" s="115"/>
      <c r="AA1359" s="116"/>
      <c r="AB1359" s="117" t="b">
        <f t="shared" si="189"/>
        <v>0</v>
      </c>
      <c r="AC1359" s="117">
        <f t="shared" si="190"/>
        <v>0</v>
      </c>
      <c r="AD1359" s="118"/>
      <c r="AE1359" s="117" t="b">
        <f t="shared" si="191"/>
        <v>0</v>
      </c>
      <c r="AF1359" s="117">
        <f t="shared" si="192"/>
        <v>0</v>
      </c>
      <c r="AG1359" s="119">
        <f t="shared" si="193"/>
        <v>0</v>
      </c>
      <c r="AH1359" s="120" t="b">
        <f t="shared" si="194"/>
        <v>0</v>
      </c>
      <c r="AI1359" s="121">
        <f t="shared" si="195"/>
        <v>0</v>
      </c>
      <c r="AJ1359" s="122">
        <f>+C1359</f>
        <v>0</v>
      </c>
      <c r="AK1359" s="122" t="str">
        <f>IF(ISNA(VLOOKUP(postponeList!D1359,[1]Sheet!$A$2:$B$12,2,FALSE))," ",(VLOOKUP(postponeList!D1359,[1]Sheet!$A$2:$B$12,2,FALSE)))</f>
        <v xml:space="preserve"> </v>
      </c>
      <c r="AL1359" s="122" t="str">
        <f>IF(ISNA(VLOOKUP(E1359,[1]Sheet!$G$2:$H$40,2,FALSE))," ",VLOOKUP(E1359,[1]Sheet!$G$2:$H$40,2,FALSE))</f>
        <v xml:space="preserve"> </v>
      </c>
      <c r="AM1359" s="122" t="str">
        <f>IF(ISNA(VLOOKUP(G1359,[1]Sheet!$K$2:$L$159,2,FALSE))," ",(VLOOKUP(G1359,[1]Sheet!$K$2:$L$159,2,FALSE)))</f>
        <v xml:space="preserve"> </v>
      </c>
      <c r="AN1359" s="122" t="str">
        <f>IF(ISNA(VLOOKUP(I1359&amp;C1359,[1]Sheet!$D$2:$E$228,2,FALSE))," ",VLOOKUP(I1359&amp;C1359,[1]Sheet!$D$2:$E$228,2,FALSE))</f>
        <v xml:space="preserve"> </v>
      </c>
      <c r="AO1359" s="122" t="str">
        <f>+I1359&amp;C1359</f>
        <v/>
      </c>
      <c r="AP1359" s="122" t="str">
        <f>C1359&amp;D1359&amp;E1359&amp;G1359&amp;I1359&amp;O1359</f>
        <v/>
      </c>
      <c r="AQ1359" s="122" t="str">
        <f>B1359&amp;D1359&amp;N1359</f>
        <v/>
      </c>
      <c r="AR1359" s="123" t="str">
        <f>+D1359&amp;J1359</f>
        <v/>
      </c>
      <c r="AS1359" s="124" t="str">
        <f t="shared" si="196"/>
        <v/>
      </c>
      <c r="AT1359" s="125" t="str">
        <f t="shared" si="197"/>
        <v/>
      </c>
      <c r="AU1359" s="125" t="str">
        <f>IF(NOT(AT1359=""),VLOOKUP(AT1359,[1]PSI_Category!A:B,2,0),"")</f>
        <v/>
      </c>
      <c r="AV1359" s="167"/>
      <c r="AW1359" s="167"/>
      <c r="AX1359" s="167"/>
    </row>
    <row r="1360" spans="1:50" s="133" customFormat="1" ht="11.4" customHeight="1" x14ac:dyDescent="0.3">
      <c r="A1360" s="103"/>
      <c r="B1360" s="104"/>
      <c r="C1360" s="105"/>
      <c r="D1360" s="106"/>
      <c r="E1360" s="107"/>
      <c r="F1360" s="105"/>
      <c r="G1360" s="107"/>
      <c r="H1360" s="105"/>
      <c r="I1360" s="105"/>
      <c r="J1360" s="107"/>
      <c r="K1360" s="105"/>
      <c r="L1360" s="105"/>
      <c r="M1360" s="105"/>
      <c r="N1360" s="105"/>
      <c r="O1360" s="108"/>
      <c r="P1360" s="109"/>
      <c r="Q1360" s="110"/>
      <c r="R1360" s="110"/>
      <c r="S1360" s="110"/>
      <c r="T1360" s="110"/>
      <c r="U1360" s="111"/>
      <c r="V1360" s="111"/>
      <c r="W1360" s="112"/>
      <c r="X1360" s="113"/>
      <c r="Y1360" s="114"/>
      <c r="Z1360" s="115"/>
      <c r="AA1360" s="116"/>
      <c r="AB1360" s="117" t="b">
        <f t="shared" si="189"/>
        <v>0</v>
      </c>
      <c r="AC1360" s="117">
        <f t="shared" si="190"/>
        <v>0</v>
      </c>
      <c r="AD1360" s="118"/>
      <c r="AE1360" s="117" t="b">
        <f t="shared" si="191"/>
        <v>0</v>
      </c>
      <c r="AF1360" s="117">
        <f t="shared" si="192"/>
        <v>0</v>
      </c>
      <c r="AG1360" s="119">
        <f t="shared" si="193"/>
        <v>0</v>
      </c>
      <c r="AH1360" s="120" t="b">
        <f t="shared" si="194"/>
        <v>0</v>
      </c>
      <c r="AI1360" s="121">
        <f t="shared" si="195"/>
        <v>0</v>
      </c>
      <c r="AJ1360" s="122">
        <f>+C1360</f>
        <v>0</v>
      </c>
      <c r="AK1360" s="122" t="str">
        <f>IF(ISNA(VLOOKUP(postponeList!D1360,[1]Sheet!$A$2:$B$12,2,FALSE))," ",(VLOOKUP(postponeList!D1360,[1]Sheet!$A$2:$B$12,2,FALSE)))</f>
        <v xml:space="preserve"> </v>
      </c>
      <c r="AL1360" s="122" t="str">
        <f>IF(ISNA(VLOOKUP(E1360,[1]Sheet!$G$2:$H$40,2,FALSE))," ",VLOOKUP(E1360,[1]Sheet!$G$2:$H$40,2,FALSE))</f>
        <v xml:space="preserve"> </v>
      </c>
      <c r="AM1360" s="122" t="str">
        <f>IF(ISNA(VLOOKUP(G1360,[1]Sheet!$K$2:$L$159,2,FALSE))," ",(VLOOKUP(G1360,[1]Sheet!$K$2:$L$159,2,FALSE)))</f>
        <v xml:space="preserve"> </v>
      </c>
      <c r="AN1360" s="122" t="str">
        <f>IF(ISNA(VLOOKUP(I1360&amp;C1360,[1]Sheet!$D$2:$E$228,2,FALSE))," ",VLOOKUP(I1360&amp;C1360,[1]Sheet!$D$2:$E$228,2,FALSE))</f>
        <v xml:space="preserve"> </v>
      </c>
      <c r="AO1360" s="122" t="str">
        <f>+I1360&amp;C1360</f>
        <v/>
      </c>
      <c r="AP1360" s="122" t="str">
        <f>C1360&amp;D1360&amp;E1360&amp;G1360&amp;I1360&amp;O1360</f>
        <v/>
      </c>
      <c r="AQ1360" s="122" t="str">
        <f>B1360&amp;D1360&amp;N1360</f>
        <v/>
      </c>
      <c r="AR1360" s="123" t="str">
        <f>+D1360&amp;J1360</f>
        <v/>
      </c>
      <c r="AS1360" s="124" t="str">
        <f t="shared" si="196"/>
        <v/>
      </c>
      <c r="AT1360" s="125" t="str">
        <f t="shared" si="197"/>
        <v/>
      </c>
      <c r="AU1360" s="125" t="str">
        <f>IF(NOT(AT1360=""),VLOOKUP(AT1360,[1]PSI_Category!A:B,2,0),"")</f>
        <v/>
      </c>
      <c r="AV1360" s="167"/>
      <c r="AW1360" s="167"/>
      <c r="AX1360" s="167"/>
    </row>
    <row r="1361" spans="1:50" s="133" customFormat="1" ht="11.4" customHeight="1" x14ac:dyDescent="0.3">
      <c r="A1361" s="103"/>
      <c r="B1361" s="104"/>
      <c r="C1361" s="105"/>
      <c r="D1361" s="106"/>
      <c r="E1361" s="107"/>
      <c r="F1361" s="105"/>
      <c r="G1361" s="107"/>
      <c r="H1361" s="105"/>
      <c r="I1361" s="105"/>
      <c r="J1361" s="107"/>
      <c r="K1361" s="105"/>
      <c r="L1361" s="105"/>
      <c r="M1361" s="105"/>
      <c r="N1361" s="105"/>
      <c r="O1361" s="108"/>
      <c r="P1361" s="109"/>
      <c r="Q1361" s="110"/>
      <c r="R1361" s="110"/>
      <c r="S1361" s="110"/>
      <c r="T1361" s="110"/>
      <c r="U1361" s="111"/>
      <c r="V1361" s="111"/>
      <c r="W1361" s="112"/>
      <c r="X1361" s="113"/>
      <c r="Y1361" s="114"/>
      <c r="Z1361" s="115"/>
      <c r="AA1361" s="116"/>
      <c r="AB1361" s="117" t="b">
        <f t="shared" si="189"/>
        <v>0</v>
      </c>
      <c r="AC1361" s="117">
        <f t="shared" si="190"/>
        <v>0</v>
      </c>
      <c r="AD1361" s="118"/>
      <c r="AE1361" s="117" t="b">
        <f t="shared" si="191"/>
        <v>0</v>
      </c>
      <c r="AF1361" s="117">
        <f t="shared" si="192"/>
        <v>0</v>
      </c>
      <c r="AG1361" s="119">
        <f t="shared" si="193"/>
        <v>0</v>
      </c>
      <c r="AH1361" s="120" t="b">
        <f t="shared" si="194"/>
        <v>0</v>
      </c>
      <c r="AI1361" s="121">
        <f t="shared" si="195"/>
        <v>0</v>
      </c>
      <c r="AJ1361" s="122">
        <f>+C1361</f>
        <v>0</v>
      </c>
      <c r="AK1361" s="122" t="str">
        <f>IF(ISNA(VLOOKUP(postponeList!D1361,[1]Sheet!$A$2:$B$12,2,FALSE))," ",(VLOOKUP(postponeList!D1361,[1]Sheet!$A$2:$B$12,2,FALSE)))</f>
        <v xml:space="preserve"> </v>
      </c>
      <c r="AL1361" s="122" t="str">
        <f>IF(ISNA(VLOOKUP(E1361,[1]Sheet!$G$2:$H$40,2,FALSE))," ",VLOOKUP(E1361,[1]Sheet!$G$2:$H$40,2,FALSE))</f>
        <v xml:space="preserve"> </v>
      </c>
      <c r="AM1361" s="122" t="str">
        <f>IF(ISNA(VLOOKUP(G1361,[1]Sheet!$K$2:$L$159,2,FALSE))," ",(VLOOKUP(G1361,[1]Sheet!$K$2:$L$159,2,FALSE)))</f>
        <v xml:space="preserve"> </v>
      </c>
      <c r="AN1361" s="122" t="str">
        <f>IF(ISNA(VLOOKUP(I1361&amp;C1361,[1]Sheet!$D$2:$E$228,2,FALSE))," ",VLOOKUP(I1361&amp;C1361,[1]Sheet!$D$2:$E$228,2,FALSE))</f>
        <v xml:space="preserve"> </v>
      </c>
      <c r="AO1361" s="122" t="str">
        <f>+I1361&amp;C1361</f>
        <v/>
      </c>
      <c r="AP1361" s="122" t="str">
        <f>C1361&amp;D1361&amp;E1361&amp;G1361&amp;I1361&amp;O1361</f>
        <v/>
      </c>
      <c r="AQ1361" s="122" t="str">
        <f>B1361&amp;D1361&amp;N1361</f>
        <v/>
      </c>
      <c r="AR1361" s="123" t="str">
        <f>+D1361&amp;J1361</f>
        <v/>
      </c>
      <c r="AS1361" s="124" t="str">
        <f t="shared" si="196"/>
        <v/>
      </c>
      <c r="AT1361" s="125" t="str">
        <f t="shared" si="197"/>
        <v/>
      </c>
      <c r="AU1361" s="125" t="str">
        <f>IF(NOT(AT1361=""),VLOOKUP(AT1361,[1]PSI_Category!A:B,2,0),"")</f>
        <v/>
      </c>
      <c r="AV1361" s="167"/>
      <c r="AW1361" s="167"/>
      <c r="AX1361" s="167"/>
    </row>
    <row r="1362" spans="1:50" s="133" customFormat="1" ht="11.4" customHeight="1" x14ac:dyDescent="0.3">
      <c r="A1362" s="103"/>
      <c r="B1362" s="104"/>
      <c r="C1362" s="105"/>
      <c r="D1362" s="106"/>
      <c r="E1362" s="107"/>
      <c r="F1362" s="105"/>
      <c r="G1362" s="107"/>
      <c r="H1362" s="105"/>
      <c r="I1362" s="105"/>
      <c r="J1362" s="107"/>
      <c r="K1362" s="105"/>
      <c r="L1362" s="105"/>
      <c r="M1362" s="105"/>
      <c r="N1362" s="105"/>
      <c r="O1362" s="108"/>
      <c r="P1362" s="109"/>
      <c r="Q1362" s="110"/>
      <c r="R1362" s="110"/>
      <c r="S1362" s="110"/>
      <c r="T1362" s="110"/>
      <c r="U1362" s="111"/>
      <c r="V1362" s="111"/>
      <c r="W1362" s="112"/>
      <c r="X1362" s="113"/>
      <c r="Y1362" s="114"/>
      <c r="Z1362" s="115"/>
      <c r="AA1362" s="116"/>
      <c r="AB1362" s="117" t="b">
        <f t="shared" si="189"/>
        <v>0</v>
      </c>
      <c r="AC1362" s="117">
        <f t="shared" si="190"/>
        <v>0</v>
      </c>
      <c r="AD1362" s="118"/>
      <c r="AE1362" s="117" t="b">
        <f t="shared" si="191"/>
        <v>0</v>
      </c>
      <c r="AF1362" s="117">
        <f t="shared" si="192"/>
        <v>0</v>
      </c>
      <c r="AG1362" s="119">
        <f t="shared" si="193"/>
        <v>0</v>
      </c>
      <c r="AH1362" s="120" t="b">
        <f t="shared" si="194"/>
        <v>0</v>
      </c>
      <c r="AI1362" s="121">
        <f t="shared" si="195"/>
        <v>0</v>
      </c>
      <c r="AJ1362" s="122">
        <f>+C1362</f>
        <v>0</v>
      </c>
      <c r="AK1362" s="122" t="str">
        <f>IF(ISNA(VLOOKUP(postponeList!D1362,[1]Sheet!$A$2:$B$12,2,FALSE))," ",(VLOOKUP(postponeList!D1362,[1]Sheet!$A$2:$B$12,2,FALSE)))</f>
        <v xml:space="preserve"> </v>
      </c>
      <c r="AL1362" s="122" t="str">
        <f>IF(ISNA(VLOOKUP(E1362,[1]Sheet!$G$2:$H$40,2,FALSE))," ",VLOOKUP(E1362,[1]Sheet!$G$2:$H$40,2,FALSE))</f>
        <v xml:space="preserve"> </v>
      </c>
      <c r="AM1362" s="122" t="str">
        <f>IF(ISNA(VLOOKUP(G1362,[1]Sheet!$K$2:$L$159,2,FALSE))," ",(VLOOKUP(G1362,[1]Sheet!$K$2:$L$159,2,FALSE)))</f>
        <v xml:space="preserve"> </v>
      </c>
      <c r="AN1362" s="122" t="str">
        <f>IF(ISNA(VLOOKUP(I1362&amp;C1362,[1]Sheet!$D$2:$E$228,2,FALSE))," ",VLOOKUP(I1362&amp;C1362,[1]Sheet!$D$2:$E$228,2,FALSE))</f>
        <v xml:space="preserve"> </v>
      </c>
      <c r="AO1362" s="122" t="str">
        <f>+I1362&amp;C1362</f>
        <v/>
      </c>
      <c r="AP1362" s="122" t="str">
        <f>C1362&amp;D1362&amp;E1362&amp;G1362&amp;I1362&amp;O1362</f>
        <v/>
      </c>
      <c r="AQ1362" s="122" t="str">
        <f>B1362&amp;D1362&amp;N1362</f>
        <v/>
      </c>
      <c r="AR1362" s="123" t="str">
        <f>+D1362&amp;J1362</f>
        <v/>
      </c>
      <c r="AS1362" s="124" t="str">
        <f t="shared" si="196"/>
        <v/>
      </c>
      <c r="AT1362" s="125" t="str">
        <f t="shared" si="197"/>
        <v/>
      </c>
      <c r="AU1362" s="125" t="str">
        <f>IF(NOT(AT1362=""),VLOOKUP(AT1362,[1]PSI_Category!A:B,2,0),"")</f>
        <v/>
      </c>
      <c r="AV1362" s="167"/>
      <c r="AW1362" s="167"/>
      <c r="AX1362" s="167"/>
    </row>
    <row r="1363" spans="1:50" s="133" customFormat="1" ht="11.4" customHeight="1" x14ac:dyDescent="0.3">
      <c r="A1363" s="103"/>
      <c r="B1363" s="104"/>
      <c r="C1363" s="105"/>
      <c r="D1363" s="106"/>
      <c r="E1363" s="107"/>
      <c r="F1363" s="105"/>
      <c r="G1363" s="107"/>
      <c r="H1363" s="105"/>
      <c r="I1363" s="105"/>
      <c r="J1363" s="107"/>
      <c r="K1363" s="105"/>
      <c r="L1363" s="105"/>
      <c r="M1363" s="105"/>
      <c r="N1363" s="105"/>
      <c r="O1363" s="108"/>
      <c r="P1363" s="109"/>
      <c r="Q1363" s="110"/>
      <c r="R1363" s="110"/>
      <c r="S1363" s="110"/>
      <c r="T1363" s="110"/>
      <c r="U1363" s="111"/>
      <c r="V1363" s="111"/>
      <c r="W1363" s="112"/>
      <c r="X1363" s="113"/>
      <c r="Y1363" s="114"/>
      <c r="Z1363" s="115"/>
      <c r="AA1363" s="116"/>
      <c r="AB1363" s="117" t="b">
        <f t="shared" si="189"/>
        <v>0</v>
      </c>
      <c r="AC1363" s="117">
        <f t="shared" si="190"/>
        <v>0</v>
      </c>
      <c r="AD1363" s="118"/>
      <c r="AE1363" s="117" t="b">
        <f t="shared" si="191"/>
        <v>0</v>
      </c>
      <c r="AF1363" s="117">
        <f t="shared" si="192"/>
        <v>0</v>
      </c>
      <c r="AG1363" s="119">
        <f t="shared" si="193"/>
        <v>0</v>
      </c>
      <c r="AH1363" s="120" t="b">
        <f t="shared" si="194"/>
        <v>0</v>
      </c>
      <c r="AI1363" s="121">
        <f t="shared" si="195"/>
        <v>0</v>
      </c>
      <c r="AJ1363" s="122">
        <f>+C1363</f>
        <v>0</v>
      </c>
      <c r="AK1363" s="122" t="str">
        <f>IF(ISNA(VLOOKUP(postponeList!D1363,[1]Sheet!$A$2:$B$12,2,FALSE))," ",(VLOOKUP(postponeList!D1363,[1]Sheet!$A$2:$B$12,2,FALSE)))</f>
        <v xml:space="preserve"> </v>
      </c>
      <c r="AL1363" s="122" t="str">
        <f>IF(ISNA(VLOOKUP(E1363,[1]Sheet!$G$2:$H$40,2,FALSE))," ",VLOOKUP(E1363,[1]Sheet!$G$2:$H$40,2,FALSE))</f>
        <v xml:space="preserve"> </v>
      </c>
      <c r="AM1363" s="122" t="str">
        <f>IF(ISNA(VLOOKUP(G1363,[1]Sheet!$K$2:$L$159,2,FALSE))," ",(VLOOKUP(G1363,[1]Sheet!$K$2:$L$159,2,FALSE)))</f>
        <v xml:space="preserve"> </v>
      </c>
      <c r="AN1363" s="122" t="str">
        <f>IF(ISNA(VLOOKUP(I1363&amp;C1363,[1]Sheet!$D$2:$E$228,2,FALSE))," ",VLOOKUP(I1363&amp;C1363,[1]Sheet!$D$2:$E$228,2,FALSE))</f>
        <v xml:space="preserve"> </v>
      </c>
      <c r="AO1363" s="122" t="str">
        <f>+I1363&amp;C1363</f>
        <v/>
      </c>
      <c r="AP1363" s="122" t="str">
        <f>C1363&amp;D1363&amp;E1363&amp;G1363&amp;I1363&amp;O1363</f>
        <v/>
      </c>
      <c r="AQ1363" s="122" t="str">
        <f>B1363&amp;D1363&amp;N1363</f>
        <v/>
      </c>
      <c r="AR1363" s="123" t="str">
        <f>+D1363&amp;J1363</f>
        <v/>
      </c>
      <c r="AS1363" s="124" t="str">
        <f t="shared" si="196"/>
        <v/>
      </c>
      <c r="AT1363" s="125" t="str">
        <f t="shared" si="197"/>
        <v/>
      </c>
      <c r="AU1363" s="125" t="str">
        <f>IF(NOT(AT1363=""),VLOOKUP(AT1363,[1]PSI_Category!A:B,2,0),"")</f>
        <v/>
      </c>
      <c r="AV1363" s="167"/>
      <c r="AW1363" s="167"/>
      <c r="AX1363" s="167"/>
    </row>
    <row r="1364" spans="1:50" s="133" customFormat="1" ht="11.4" customHeight="1" x14ac:dyDescent="0.3">
      <c r="A1364" s="103"/>
      <c r="B1364" s="104"/>
      <c r="C1364" s="105"/>
      <c r="D1364" s="106"/>
      <c r="E1364" s="107"/>
      <c r="F1364" s="105"/>
      <c r="G1364" s="107"/>
      <c r="H1364" s="105"/>
      <c r="I1364" s="105"/>
      <c r="J1364" s="107"/>
      <c r="K1364" s="105"/>
      <c r="L1364" s="105"/>
      <c r="M1364" s="105"/>
      <c r="N1364" s="105"/>
      <c r="O1364" s="108"/>
      <c r="P1364" s="109"/>
      <c r="Q1364" s="110"/>
      <c r="R1364" s="110"/>
      <c r="S1364" s="110"/>
      <c r="T1364" s="110"/>
      <c r="U1364" s="111"/>
      <c r="V1364" s="111"/>
      <c r="W1364" s="112"/>
      <c r="X1364" s="113"/>
      <c r="Y1364" s="114"/>
      <c r="Z1364" s="115"/>
      <c r="AA1364" s="116"/>
      <c r="AB1364" s="117" t="b">
        <f t="shared" si="189"/>
        <v>0</v>
      </c>
      <c r="AC1364" s="117">
        <f t="shared" si="190"/>
        <v>0</v>
      </c>
      <c r="AD1364" s="118"/>
      <c r="AE1364" s="117" t="b">
        <f t="shared" si="191"/>
        <v>0</v>
      </c>
      <c r="AF1364" s="117">
        <f t="shared" si="192"/>
        <v>0</v>
      </c>
      <c r="AG1364" s="119">
        <f t="shared" si="193"/>
        <v>0</v>
      </c>
      <c r="AH1364" s="120" t="b">
        <f t="shared" si="194"/>
        <v>0</v>
      </c>
      <c r="AI1364" s="121">
        <f t="shared" si="195"/>
        <v>0</v>
      </c>
      <c r="AJ1364" s="122">
        <f>+C1364</f>
        <v>0</v>
      </c>
      <c r="AK1364" s="122" t="str">
        <f>IF(ISNA(VLOOKUP(postponeList!D1364,[1]Sheet!$A$2:$B$12,2,FALSE))," ",(VLOOKUP(postponeList!D1364,[1]Sheet!$A$2:$B$12,2,FALSE)))</f>
        <v xml:space="preserve"> </v>
      </c>
      <c r="AL1364" s="122" t="str">
        <f>IF(ISNA(VLOOKUP(E1364,[1]Sheet!$G$2:$H$40,2,FALSE))," ",VLOOKUP(E1364,[1]Sheet!$G$2:$H$40,2,FALSE))</f>
        <v xml:space="preserve"> </v>
      </c>
      <c r="AM1364" s="122" t="str">
        <f>IF(ISNA(VLOOKUP(G1364,[1]Sheet!$K$2:$L$159,2,FALSE))," ",(VLOOKUP(G1364,[1]Sheet!$K$2:$L$159,2,FALSE)))</f>
        <v xml:space="preserve"> </v>
      </c>
      <c r="AN1364" s="122" t="str">
        <f>IF(ISNA(VLOOKUP(I1364&amp;C1364,[1]Sheet!$D$2:$E$228,2,FALSE))," ",VLOOKUP(I1364&amp;C1364,[1]Sheet!$D$2:$E$228,2,FALSE))</f>
        <v xml:space="preserve"> </v>
      </c>
      <c r="AO1364" s="122" t="str">
        <f>+I1364&amp;C1364</f>
        <v/>
      </c>
      <c r="AP1364" s="122" t="str">
        <f>C1364&amp;D1364&amp;E1364&amp;G1364&amp;I1364&amp;O1364</f>
        <v/>
      </c>
      <c r="AQ1364" s="122" t="str">
        <f>B1364&amp;D1364&amp;N1364</f>
        <v/>
      </c>
      <c r="AR1364" s="123" t="str">
        <f>+D1364&amp;J1364</f>
        <v/>
      </c>
      <c r="AS1364" s="124" t="str">
        <f t="shared" si="196"/>
        <v/>
      </c>
      <c r="AT1364" s="125" t="str">
        <f t="shared" si="197"/>
        <v/>
      </c>
      <c r="AU1364" s="125" t="str">
        <f>IF(NOT(AT1364=""),VLOOKUP(AT1364,[1]PSI_Category!A:B,2,0),"")</f>
        <v/>
      </c>
      <c r="AV1364" s="167"/>
      <c r="AW1364" s="167"/>
      <c r="AX1364" s="167"/>
    </row>
    <row r="1365" spans="1:50" s="133" customFormat="1" ht="11.4" customHeight="1" x14ac:dyDescent="0.3">
      <c r="A1365" s="103"/>
      <c r="B1365" s="104"/>
      <c r="C1365" s="105"/>
      <c r="D1365" s="106"/>
      <c r="E1365" s="107"/>
      <c r="F1365" s="105"/>
      <c r="G1365" s="107"/>
      <c r="H1365" s="105"/>
      <c r="I1365" s="105"/>
      <c r="J1365" s="107"/>
      <c r="K1365" s="105"/>
      <c r="L1365" s="105"/>
      <c r="M1365" s="105"/>
      <c r="N1365" s="105"/>
      <c r="O1365" s="108"/>
      <c r="P1365" s="109"/>
      <c r="Q1365" s="110"/>
      <c r="R1365" s="110"/>
      <c r="S1365" s="110"/>
      <c r="T1365" s="110"/>
      <c r="U1365" s="111"/>
      <c r="V1365" s="111"/>
      <c r="W1365" s="112"/>
      <c r="X1365" s="113"/>
      <c r="Y1365" s="114"/>
      <c r="Z1365" s="115"/>
      <c r="AA1365" s="116"/>
      <c r="AB1365" s="117" t="b">
        <f t="shared" si="189"/>
        <v>0</v>
      </c>
      <c r="AC1365" s="117">
        <f t="shared" si="190"/>
        <v>0</v>
      </c>
      <c r="AD1365" s="118"/>
      <c r="AE1365" s="117" t="b">
        <f t="shared" si="191"/>
        <v>0</v>
      </c>
      <c r="AF1365" s="117">
        <f t="shared" si="192"/>
        <v>0</v>
      </c>
      <c r="AG1365" s="119">
        <f t="shared" si="193"/>
        <v>0</v>
      </c>
      <c r="AH1365" s="120" t="b">
        <f t="shared" si="194"/>
        <v>0</v>
      </c>
      <c r="AI1365" s="121">
        <f t="shared" si="195"/>
        <v>0</v>
      </c>
      <c r="AJ1365" s="122">
        <f>+C1365</f>
        <v>0</v>
      </c>
      <c r="AK1365" s="122" t="str">
        <f>IF(ISNA(VLOOKUP(postponeList!D1365,[1]Sheet!$A$2:$B$12,2,FALSE))," ",(VLOOKUP(postponeList!D1365,[1]Sheet!$A$2:$B$12,2,FALSE)))</f>
        <v xml:space="preserve"> </v>
      </c>
      <c r="AL1365" s="122" t="str">
        <f>IF(ISNA(VLOOKUP(E1365,[1]Sheet!$G$2:$H$40,2,FALSE))," ",VLOOKUP(E1365,[1]Sheet!$G$2:$H$40,2,FALSE))</f>
        <v xml:space="preserve"> </v>
      </c>
      <c r="AM1365" s="122" t="str">
        <f>IF(ISNA(VLOOKUP(G1365,[1]Sheet!$K$2:$L$159,2,FALSE))," ",(VLOOKUP(G1365,[1]Sheet!$K$2:$L$159,2,FALSE)))</f>
        <v xml:space="preserve"> </v>
      </c>
      <c r="AN1365" s="122" t="str">
        <f>IF(ISNA(VLOOKUP(I1365&amp;C1365,[1]Sheet!$D$2:$E$228,2,FALSE))," ",VLOOKUP(I1365&amp;C1365,[1]Sheet!$D$2:$E$228,2,FALSE))</f>
        <v xml:space="preserve"> </v>
      </c>
      <c r="AO1365" s="122" t="str">
        <f>+I1365&amp;C1365</f>
        <v/>
      </c>
      <c r="AP1365" s="122" t="str">
        <f>C1365&amp;D1365&amp;E1365&amp;G1365&amp;I1365&amp;O1365</f>
        <v/>
      </c>
      <c r="AQ1365" s="122" t="str">
        <f>B1365&amp;D1365&amp;N1365</f>
        <v/>
      </c>
      <c r="AR1365" s="123" t="str">
        <f>+D1365&amp;J1365</f>
        <v/>
      </c>
      <c r="AS1365" s="124" t="str">
        <f t="shared" si="196"/>
        <v/>
      </c>
      <c r="AT1365" s="125" t="str">
        <f t="shared" si="197"/>
        <v/>
      </c>
      <c r="AU1365" s="125" t="str">
        <f>IF(NOT(AT1365=""),VLOOKUP(AT1365,[1]PSI_Category!A:B,2,0),"")</f>
        <v/>
      </c>
      <c r="AV1365" s="167"/>
      <c r="AW1365" s="167"/>
      <c r="AX1365" s="167"/>
    </row>
    <row r="1366" spans="1:50" s="133" customFormat="1" ht="11.4" customHeight="1" x14ac:dyDescent="0.3">
      <c r="A1366" s="103"/>
      <c r="B1366" s="104"/>
      <c r="C1366" s="105"/>
      <c r="D1366" s="106"/>
      <c r="E1366" s="107"/>
      <c r="F1366" s="105"/>
      <c r="G1366" s="107"/>
      <c r="H1366" s="105"/>
      <c r="I1366" s="105"/>
      <c r="J1366" s="107"/>
      <c r="K1366" s="105"/>
      <c r="L1366" s="105"/>
      <c r="M1366" s="105"/>
      <c r="N1366" s="105"/>
      <c r="O1366" s="108"/>
      <c r="P1366" s="109"/>
      <c r="Q1366" s="110"/>
      <c r="R1366" s="110"/>
      <c r="S1366" s="110"/>
      <c r="T1366" s="110"/>
      <c r="U1366" s="111"/>
      <c r="V1366" s="111"/>
      <c r="W1366" s="112"/>
      <c r="X1366" s="113"/>
      <c r="Y1366" s="114"/>
      <c r="Z1366" s="115"/>
      <c r="AA1366" s="116"/>
      <c r="AB1366" s="117" t="b">
        <f t="shared" si="189"/>
        <v>0</v>
      </c>
      <c r="AC1366" s="117">
        <f t="shared" si="190"/>
        <v>0</v>
      </c>
      <c r="AD1366" s="118"/>
      <c r="AE1366" s="117" t="b">
        <f t="shared" si="191"/>
        <v>0</v>
      </c>
      <c r="AF1366" s="117">
        <f t="shared" si="192"/>
        <v>0</v>
      </c>
      <c r="AG1366" s="119">
        <f t="shared" si="193"/>
        <v>0</v>
      </c>
      <c r="AH1366" s="120" t="b">
        <f t="shared" si="194"/>
        <v>0</v>
      </c>
      <c r="AI1366" s="121">
        <f t="shared" si="195"/>
        <v>0</v>
      </c>
      <c r="AJ1366" s="122">
        <f>+C1366</f>
        <v>0</v>
      </c>
      <c r="AK1366" s="122" t="str">
        <f>IF(ISNA(VLOOKUP(postponeList!D1366,[1]Sheet!$A$2:$B$12,2,FALSE))," ",(VLOOKUP(postponeList!D1366,[1]Sheet!$A$2:$B$12,2,FALSE)))</f>
        <v xml:space="preserve"> </v>
      </c>
      <c r="AL1366" s="122" t="str">
        <f>IF(ISNA(VLOOKUP(E1366,[1]Sheet!$G$2:$H$40,2,FALSE))," ",VLOOKUP(E1366,[1]Sheet!$G$2:$H$40,2,FALSE))</f>
        <v xml:space="preserve"> </v>
      </c>
      <c r="AM1366" s="122" t="str">
        <f>IF(ISNA(VLOOKUP(G1366,[1]Sheet!$K$2:$L$159,2,FALSE))," ",(VLOOKUP(G1366,[1]Sheet!$K$2:$L$159,2,FALSE)))</f>
        <v xml:space="preserve"> </v>
      </c>
      <c r="AN1366" s="122" t="str">
        <f>IF(ISNA(VLOOKUP(I1366&amp;C1366,[1]Sheet!$D$2:$E$228,2,FALSE))," ",VLOOKUP(I1366&amp;C1366,[1]Sheet!$D$2:$E$228,2,FALSE))</f>
        <v xml:space="preserve"> </v>
      </c>
      <c r="AO1366" s="122" t="str">
        <f>+I1366&amp;C1366</f>
        <v/>
      </c>
      <c r="AP1366" s="122" t="str">
        <f>C1366&amp;D1366&amp;E1366&amp;G1366&amp;I1366&amp;O1366</f>
        <v/>
      </c>
      <c r="AQ1366" s="122" t="str">
        <f>B1366&amp;D1366&amp;N1366</f>
        <v/>
      </c>
      <c r="AR1366" s="123" t="str">
        <f>+D1366&amp;J1366</f>
        <v/>
      </c>
      <c r="AS1366" s="124" t="str">
        <f t="shared" si="196"/>
        <v/>
      </c>
      <c r="AT1366" s="125" t="str">
        <f t="shared" si="197"/>
        <v/>
      </c>
      <c r="AU1366" s="125" t="str">
        <f>IF(NOT(AT1366=""),VLOOKUP(AT1366,[1]PSI_Category!A:B,2,0),"")</f>
        <v/>
      </c>
      <c r="AV1366" s="167"/>
      <c r="AW1366" s="167"/>
      <c r="AX1366" s="167"/>
    </row>
    <row r="1367" spans="1:50" s="133" customFormat="1" ht="11.4" customHeight="1" x14ac:dyDescent="0.3">
      <c r="A1367" s="103"/>
      <c r="B1367" s="104"/>
      <c r="C1367" s="105"/>
      <c r="D1367" s="106"/>
      <c r="E1367" s="107"/>
      <c r="F1367" s="105"/>
      <c r="G1367" s="107"/>
      <c r="H1367" s="105"/>
      <c r="I1367" s="105"/>
      <c r="J1367" s="107"/>
      <c r="K1367" s="105"/>
      <c r="L1367" s="105"/>
      <c r="M1367" s="105"/>
      <c r="N1367" s="105"/>
      <c r="O1367" s="108"/>
      <c r="P1367" s="109"/>
      <c r="Q1367" s="110"/>
      <c r="R1367" s="110"/>
      <c r="S1367" s="110"/>
      <c r="T1367" s="110"/>
      <c r="U1367" s="111"/>
      <c r="V1367" s="111"/>
      <c r="W1367" s="112"/>
      <c r="X1367" s="113"/>
      <c r="Y1367" s="114"/>
      <c r="Z1367" s="115"/>
      <c r="AA1367" s="116"/>
      <c r="AB1367" s="117" t="b">
        <f t="shared" si="189"/>
        <v>0</v>
      </c>
      <c r="AC1367" s="117">
        <f t="shared" si="190"/>
        <v>0</v>
      </c>
      <c r="AD1367" s="118"/>
      <c r="AE1367" s="117" t="b">
        <f t="shared" si="191"/>
        <v>0</v>
      </c>
      <c r="AF1367" s="117">
        <f t="shared" si="192"/>
        <v>0</v>
      </c>
      <c r="AG1367" s="119">
        <f t="shared" si="193"/>
        <v>0</v>
      </c>
      <c r="AH1367" s="120" t="b">
        <f t="shared" si="194"/>
        <v>0</v>
      </c>
      <c r="AI1367" s="121">
        <f t="shared" si="195"/>
        <v>0</v>
      </c>
      <c r="AJ1367" s="122">
        <f>+C1367</f>
        <v>0</v>
      </c>
      <c r="AK1367" s="122" t="str">
        <f>IF(ISNA(VLOOKUP(postponeList!D1367,[1]Sheet!$A$2:$B$12,2,FALSE))," ",(VLOOKUP(postponeList!D1367,[1]Sheet!$A$2:$B$12,2,FALSE)))</f>
        <v xml:space="preserve"> </v>
      </c>
      <c r="AL1367" s="122" t="str">
        <f>IF(ISNA(VLOOKUP(E1367,[1]Sheet!$G$2:$H$40,2,FALSE))," ",VLOOKUP(E1367,[1]Sheet!$G$2:$H$40,2,FALSE))</f>
        <v xml:space="preserve"> </v>
      </c>
      <c r="AM1367" s="122" t="str">
        <f>IF(ISNA(VLOOKUP(G1367,[1]Sheet!$K$2:$L$159,2,FALSE))," ",(VLOOKUP(G1367,[1]Sheet!$K$2:$L$159,2,FALSE)))</f>
        <v xml:space="preserve"> </v>
      </c>
      <c r="AN1367" s="122" t="str">
        <f>IF(ISNA(VLOOKUP(I1367&amp;C1367,[1]Sheet!$D$2:$E$228,2,FALSE))," ",VLOOKUP(I1367&amp;C1367,[1]Sheet!$D$2:$E$228,2,FALSE))</f>
        <v xml:space="preserve"> </v>
      </c>
      <c r="AO1367" s="122" t="str">
        <f>+I1367&amp;C1367</f>
        <v/>
      </c>
      <c r="AP1367" s="122" t="str">
        <f>C1367&amp;D1367&amp;E1367&amp;G1367&amp;I1367&amp;O1367</f>
        <v/>
      </c>
      <c r="AQ1367" s="122" t="str">
        <f>B1367&amp;D1367&amp;N1367</f>
        <v/>
      </c>
      <c r="AR1367" s="123" t="str">
        <f>+D1367&amp;J1367</f>
        <v/>
      </c>
      <c r="AS1367" s="124" t="str">
        <f t="shared" si="196"/>
        <v/>
      </c>
      <c r="AT1367" s="125" t="str">
        <f t="shared" si="197"/>
        <v/>
      </c>
      <c r="AU1367" s="125" t="str">
        <f>IF(NOT(AT1367=""),VLOOKUP(AT1367,[1]PSI_Category!A:B,2,0),"")</f>
        <v/>
      </c>
      <c r="AV1367" s="167"/>
      <c r="AW1367" s="167"/>
      <c r="AX1367" s="167"/>
    </row>
    <row r="1368" spans="1:50" s="103" customFormat="1" ht="11.4" customHeight="1" x14ac:dyDescent="0.3">
      <c r="B1368" s="104"/>
      <c r="C1368" s="105"/>
      <c r="D1368" s="106"/>
      <c r="E1368" s="107"/>
      <c r="F1368" s="105"/>
      <c r="G1368" s="107"/>
      <c r="H1368" s="105"/>
      <c r="I1368" s="105"/>
      <c r="J1368" s="107"/>
      <c r="K1368" s="105"/>
      <c r="L1368" s="105"/>
      <c r="M1368" s="105"/>
      <c r="N1368" s="105"/>
      <c r="O1368" s="108"/>
      <c r="P1368" s="109"/>
      <c r="Q1368" s="110"/>
      <c r="R1368" s="110"/>
      <c r="S1368" s="110"/>
      <c r="T1368" s="110"/>
      <c r="U1368" s="111"/>
      <c r="V1368" s="111"/>
      <c r="W1368" s="112"/>
      <c r="X1368" s="113"/>
      <c r="Y1368" s="114"/>
      <c r="Z1368" s="115"/>
      <c r="AA1368" s="116"/>
      <c r="AB1368" s="117" t="b">
        <f t="shared" si="189"/>
        <v>0</v>
      </c>
      <c r="AC1368" s="117">
        <f t="shared" si="190"/>
        <v>0</v>
      </c>
      <c r="AD1368" s="118"/>
      <c r="AE1368" s="117" t="b">
        <f t="shared" si="191"/>
        <v>0</v>
      </c>
      <c r="AF1368" s="117">
        <f t="shared" si="192"/>
        <v>0</v>
      </c>
      <c r="AG1368" s="119">
        <f t="shared" si="193"/>
        <v>0</v>
      </c>
      <c r="AH1368" s="120" t="b">
        <f t="shared" si="194"/>
        <v>0</v>
      </c>
      <c r="AI1368" s="121">
        <f t="shared" si="195"/>
        <v>0</v>
      </c>
      <c r="AJ1368" s="122">
        <f>+C1368</f>
        <v>0</v>
      </c>
      <c r="AK1368" s="122" t="str">
        <f>IF(ISNA(VLOOKUP(postponeList!D1368,[1]Sheet!$A$2:$B$12,2,FALSE))," ",(VLOOKUP(postponeList!D1368,[1]Sheet!$A$2:$B$12,2,FALSE)))</f>
        <v xml:space="preserve"> </v>
      </c>
      <c r="AL1368" s="122" t="str">
        <f>IF(ISNA(VLOOKUP(E1368,[1]Sheet!$G$2:$H$40,2,FALSE))," ",VLOOKUP(E1368,[1]Sheet!$G$2:$H$40,2,FALSE))</f>
        <v xml:space="preserve"> </v>
      </c>
      <c r="AM1368" s="122" t="str">
        <f>IF(ISNA(VLOOKUP(G1368,[1]Sheet!$K$2:$L$159,2,FALSE))," ",(VLOOKUP(G1368,[1]Sheet!$K$2:$L$159,2,FALSE)))</f>
        <v xml:space="preserve"> </v>
      </c>
      <c r="AN1368" s="122" t="str">
        <f>IF(ISNA(VLOOKUP(I1368&amp;C1368,[1]Sheet!$D$2:$E$228,2,FALSE))," ",VLOOKUP(I1368&amp;C1368,[1]Sheet!$D$2:$E$228,2,FALSE))</f>
        <v xml:space="preserve"> </v>
      </c>
      <c r="AO1368" s="122" t="str">
        <f>+I1368&amp;C1368</f>
        <v/>
      </c>
      <c r="AP1368" s="122" t="str">
        <f>C1368&amp;D1368&amp;E1368&amp;G1368&amp;I1368&amp;O1368</f>
        <v/>
      </c>
      <c r="AQ1368" s="122" t="str">
        <f>B1368&amp;D1368&amp;N1368</f>
        <v/>
      </c>
      <c r="AR1368" s="123" t="str">
        <f>+D1368&amp;J1368</f>
        <v/>
      </c>
      <c r="AS1368" s="124" t="str">
        <f t="shared" si="196"/>
        <v/>
      </c>
      <c r="AT1368" s="125" t="str">
        <f t="shared" si="197"/>
        <v/>
      </c>
      <c r="AU1368" s="125" t="str">
        <f>IF(NOT(AT1368=""),VLOOKUP(AT1368,[1]PSI_Category!A:B,2,0),"")</f>
        <v/>
      </c>
      <c r="AV1368" s="125"/>
      <c r="AW1368" s="125"/>
      <c r="AX1368" s="125"/>
    </row>
    <row r="1369" spans="1:50" s="103" customFormat="1" ht="11.4" customHeight="1" x14ac:dyDescent="0.3">
      <c r="B1369" s="104"/>
      <c r="C1369" s="105"/>
      <c r="D1369" s="106"/>
      <c r="E1369" s="107"/>
      <c r="F1369" s="105"/>
      <c r="G1369" s="107"/>
      <c r="H1369" s="105"/>
      <c r="I1369" s="105"/>
      <c r="J1369" s="107"/>
      <c r="K1369" s="105"/>
      <c r="L1369" s="105"/>
      <c r="M1369" s="105"/>
      <c r="N1369" s="105"/>
      <c r="O1369" s="108"/>
      <c r="P1369" s="109"/>
      <c r="Q1369" s="110"/>
      <c r="R1369" s="110"/>
      <c r="S1369" s="110"/>
      <c r="T1369" s="110"/>
      <c r="U1369" s="111"/>
      <c r="V1369" s="111"/>
      <c r="W1369" s="112"/>
      <c r="X1369" s="113"/>
      <c r="Y1369" s="114"/>
      <c r="Z1369" s="115"/>
      <c r="AA1369" s="116"/>
      <c r="AB1369" s="117" t="b">
        <f t="shared" si="189"/>
        <v>0</v>
      </c>
      <c r="AC1369" s="117">
        <f t="shared" si="190"/>
        <v>0</v>
      </c>
      <c r="AD1369" s="118"/>
      <c r="AE1369" s="117" t="b">
        <f t="shared" si="191"/>
        <v>0</v>
      </c>
      <c r="AF1369" s="117">
        <f t="shared" si="192"/>
        <v>0</v>
      </c>
      <c r="AG1369" s="119">
        <f t="shared" si="193"/>
        <v>0</v>
      </c>
      <c r="AH1369" s="120" t="b">
        <f t="shared" si="194"/>
        <v>0</v>
      </c>
      <c r="AI1369" s="121">
        <f t="shared" si="195"/>
        <v>0</v>
      </c>
      <c r="AJ1369" s="122">
        <f>+C1369</f>
        <v>0</v>
      </c>
      <c r="AK1369" s="122" t="str">
        <f>IF(ISNA(VLOOKUP(postponeList!D1369,[1]Sheet!$A$2:$B$12,2,FALSE))," ",(VLOOKUP(postponeList!D1369,[1]Sheet!$A$2:$B$12,2,FALSE)))</f>
        <v xml:space="preserve"> </v>
      </c>
      <c r="AL1369" s="122" t="str">
        <f>IF(ISNA(VLOOKUP(E1369,[1]Sheet!$G$2:$H$40,2,FALSE))," ",VLOOKUP(E1369,[1]Sheet!$G$2:$H$40,2,FALSE))</f>
        <v xml:space="preserve"> </v>
      </c>
      <c r="AM1369" s="122" t="str">
        <f>IF(ISNA(VLOOKUP(G1369,[1]Sheet!$K$2:$L$159,2,FALSE))," ",(VLOOKUP(G1369,[1]Sheet!$K$2:$L$159,2,FALSE)))</f>
        <v xml:space="preserve"> </v>
      </c>
      <c r="AN1369" s="122" t="str">
        <f>IF(ISNA(VLOOKUP(I1369&amp;C1369,[1]Sheet!$D$2:$E$228,2,FALSE))," ",VLOOKUP(I1369&amp;C1369,[1]Sheet!$D$2:$E$228,2,FALSE))</f>
        <v xml:space="preserve"> </v>
      </c>
      <c r="AO1369" s="122" t="str">
        <f>+I1369&amp;C1369</f>
        <v/>
      </c>
      <c r="AP1369" s="122" t="str">
        <f>C1369&amp;D1369&amp;E1369&amp;G1369&amp;I1369&amp;O1369</f>
        <v/>
      </c>
      <c r="AQ1369" s="122" t="str">
        <f>B1369&amp;D1369&amp;N1369</f>
        <v/>
      </c>
      <c r="AR1369" s="123" t="str">
        <f>+D1369&amp;J1369</f>
        <v/>
      </c>
      <c r="AS1369" s="124" t="str">
        <f t="shared" si="196"/>
        <v/>
      </c>
      <c r="AT1369" s="125" t="str">
        <f t="shared" si="197"/>
        <v/>
      </c>
      <c r="AU1369" s="125" t="str">
        <f>IF(NOT(AT1369=""),VLOOKUP(AT1369,[1]PSI_Category!A:B,2,0),"")</f>
        <v/>
      </c>
      <c r="AV1369" s="125"/>
      <c r="AW1369" s="125"/>
      <c r="AX1369" s="125"/>
    </row>
    <row r="1370" spans="1:50" s="103" customFormat="1" ht="11.4" customHeight="1" x14ac:dyDescent="0.3">
      <c r="B1370" s="104"/>
      <c r="C1370" s="105"/>
      <c r="D1370" s="106"/>
      <c r="E1370" s="107"/>
      <c r="F1370" s="105"/>
      <c r="G1370" s="107"/>
      <c r="H1370" s="105"/>
      <c r="I1370" s="105"/>
      <c r="J1370" s="107"/>
      <c r="K1370" s="105"/>
      <c r="L1370" s="105"/>
      <c r="M1370" s="105"/>
      <c r="N1370" s="105"/>
      <c r="O1370" s="108"/>
      <c r="P1370" s="109"/>
      <c r="Q1370" s="110"/>
      <c r="R1370" s="110"/>
      <c r="S1370" s="110"/>
      <c r="T1370" s="110"/>
      <c r="U1370" s="111"/>
      <c r="V1370" s="111"/>
      <c r="W1370" s="112"/>
      <c r="X1370" s="113"/>
      <c r="Y1370" s="114"/>
      <c r="Z1370" s="115"/>
      <c r="AA1370" s="116"/>
      <c r="AB1370" s="117" t="b">
        <f t="shared" si="189"/>
        <v>0</v>
      </c>
      <c r="AC1370" s="117">
        <f t="shared" si="190"/>
        <v>0</v>
      </c>
      <c r="AD1370" s="118"/>
      <c r="AE1370" s="117" t="b">
        <f t="shared" si="191"/>
        <v>0</v>
      </c>
      <c r="AF1370" s="117">
        <f t="shared" si="192"/>
        <v>0</v>
      </c>
      <c r="AG1370" s="119">
        <f t="shared" si="193"/>
        <v>0</v>
      </c>
      <c r="AH1370" s="120" t="b">
        <f t="shared" si="194"/>
        <v>0</v>
      </c>
      <c r="AI1370" s="121">
        <f t="shared" si="195"/>
        <v>0</v>
      </c>
      <c r="AJ1370" s="122">
        <f>+C1370</f>
        <v>0</v>
      </c>
      <c r="AK1370" s="122" t="str">
        <f>IF(ISNA(VLOOKUP(postponeList!D1370,[1]Sheet!$A$2:$B$12,2,FALSE))," ",(VLOOKUP(postponeList!D1370,[1]Sheet!$A$2:$B$12,2,FALSE)))</f>
        <v xml:space="preserve"> </v>
      </c>
      <c r="AL1370" s="122" t="str">
        <f>IF(ISNA(VLOOKUP(E1370,[1]Sheet!$G$2:$H$40,2,FALSE))," ",VLOOKUP(E1370,[1]Sheet!$G$2:$H$40,2,FALSE))</f>
        <v xml:space="preserve"> </v>
      </c>
      <c r="AM1370" s="122" t="str">
        <f>IF(ISNA(VLOOKUP(G1370,[1]Sheet!$K$2:$L$159,2,FALSE))," ",(VLOOKUP(G1370,[1]Sheet!$K$2:$L$159,2,FALSE)))</f>
        <v xml:space="preserve"> </v>
      </c>
      <c r="AN1370" s="122" t="str">
        <f>IF(ISNA(VLOOKUP(I1370&amp;C1370,[1]Sheet!$D$2:$E$228,2,FALSE))," ",VLOOKUP(I1370&amp;C1370,[1]Sheet!$D$2:$E$228,2,FALSE))</f>
        <v xml:space="preserve"> </v>
      </c>
      <c r="AO1370" s="122" t="str">
        <f>+I1370&amp;C1370</f>
        <v/>
      </c>
      <c r="AP1370" s="122" t="str">
        <f>C1370&amp;D1370&amp;E1370&amp;G1370&amp;I1370&amp;O1370</f>
        <v/>
      </c>
      <c r="AQ1370" s="122" t="str">
        <f>B1370&amp;D1370&amp;N1370</f>
        <v/>
      </c>
      <c r="AR1370" s="123" t="str">
        <f>+D1370&amp;J1370</f>
        <v/>
      </c>
      <c r="AS1370" s="124" t="str">
        <f t="shared" si="196"/>
        <v/>
      </c>
      <c r="AT1370" s="125" t="str">
        <f t="shared" si="197"/>
        <v/>
      </c>
      <c r="AU1370" s="125" t="str">
        <f>IF(NOT(AT1370=""),VLOOKUP(AT1370,[1]PSI_Category!A:B,2,0),"")</f>
        <v/>
      </c>
      <c r="AV1370" s="125"/>
      <c r="AW1370" s="125"/>
      <c r="AX1370" s="125"/>
    </row>
    <row r="1371" spans="1:50" s="103" customFormat="1" ht="11.4" customHeight="1" x14ac:dyDescent="0.3">
      <c r="B1371" s="104"/>
      <c r="C1371" s="105"/>
      <c r="D1371" s="106"/>
      <c r="E1371" s="107"/>
      <c r="F1371" s="105"/>
      <c r="G1371" s="107"/>
      <c r="H1371" s="105"/>
      <c r="I1371" s="105"/>
      <c r="J1371" s="107"/>
      <c r="K1371" s="105"/>
      <c r="L1371" s="105"/>
      <c r="M1371" s="105"/>
      <c r="N1371" s="105"/>
      <c r="O1371" s="108"/>
      <c r="P1371" s="109"/>
      <c r="Q1371" s="110"/>
      <c r="R1371" s="110"/>
      <c r="S1371" s="110"/>
      <c r="T1371" s="110"/>
      <c r="U1371" s="111"/>
      <c r="V1371" s="111"/>
      <c r="W1371" s="112"/>
      <c r="X1371" s="113"/>
      <c r="Y1371" s="114"/>
      <c r="Z1371" s="115"/>
      <c r="AA1371" s="116"/>
      <c r="AB1371" s="117" t="b">
        <f t="shared" si="189"/>
        <v>0</v>
      </c>
      <c r="AC1371" s="117">
        <f t="shared" si="190"/>
        <v>0</v>
      </c>
      <c r="AD1371" s="118"/>
      <c r="AE1371" s="117" t="b">
        <f t="shared" si="191"/>
        <v>0</v>
      </c>
      <c r="AF1371" s="117">
        <f t="shared" si="192"/>
        <v>0</v>
      </c>
      <c r="AG1371" s="119">
        <f t="shared" si="193"/>
        <v>0</v>
      </c>
      <c r="AH1371" s="120" t="b">
        <f t="shared" si="194"/>
        <v>0</v>
      </c>
      <c r="AI1371" s="121">
        <f t="shared" si="195"/>
        <v>0</v>
      </c>
      <c r="AJ1371" s="122">
        <f>+C1371</f>
        <v>0</v>
      </c>
      <c r="AK1371" s="122" t="str">
        <f>IF(ISNA(VLOOKUP(postponeList!D1371,[1]Sheet!$A$2:$B$12,2,FALSE))," ",(VLOOKUP(postponeList!D1371,[1]Sheet!$A$2:$B$12,2,FALSE)))</f>
        <v xml:space="preserve"> </v>
      </c>
      <c r="AL1371" s="122" t="str">
        <f>IF(ISNA(VLOOKUP(E1371,[1]Sheet!$G$2:$H$40,2,FALSE))," ",VLOOKUP(E1371,[1]Sheet!$G$2:$H$40,2,FALSE))</f>
        <v xml:space="preserve"> </v>
      </c>
      <c r="AM1371" s="122" t="str">
        <f>IF(ISNA(VLOOKUP(G1371,[1]Sheet!$K$2:$L$159,2,FALSE))," ",(VLOOKUP(G1371,[1]Sheet!$K$2:$L$159,2,FALSE)))</f>
        <v xml:space="preserve"> </v>
      </c>
      <c r="AN1371" s="122" t="str">
        <f>IF(ISNA(VLOOKUP(I1371&amp;C1371,[1]Sheet!$D$2:$E$228,2,FALSE))," ",VLOOKUP(I1371&amp;C1371,[1]Sheet!$D$2:$E$228,2,FALSE))</f>
        <v xml:space="preserve"> </v>
      </c>
      <c r="AO1371" s="122" t="str">
        <f>+I1371&amp;C1371</f>
        <v/>
      </c>
      <c r="AP1371" s="122" t="str">
        <f>C1371&amp;D1371&amp;E1371&amp;G1371&amp;I1371&amp;O1371</f>
        <v/>
      </c>
      <c r="AQ1371" s="122" t="str">
        <f>B1371&amp;D1371&amp;N1371</f>
        <v/>
      </c>
      <c r="AR1371" s="123" t="str">
        <f>+D1371&amp;J1371</f>
        <v/>
      </c>
      <c r="AS1371" s="124" t="str">
        <f t="shared" si="196"/>
        <v/>
      </c>
      <c r="AT1371" s="125" t="str">
        <f t="shared" si="197"/>
        <v/>
      </c>
      <c r="AU1371" s="125" t="str">
        <f>IF(NOT(AT1371=""),VLOOKUP(AT1371,[1]PSI_Category!A:B,2,0),"")</f>
        <v/>
      </c>
      <c r="AV1371" s="125"/>
      <c r="AW1371" s="125"/>
      <c r="AX1371" s="125"/>
    </row>
    <row r="1372" spans="1:50" s="133" customFormat="1" ht="11.4" customHeight="1" x14ac:dyDescent="0.3">
      <c r="A1372" s="103"/>
      <c r="B1372" s="104"/>
      <c r="C1372" s="105"/>
      <c r="D1372" s="106"/>
      <c r="E1372" s="107"/>
      <c r="F1372" s="105"/>
      <c r="G1372" s="107"/>
      <c r="H1372" s="105"/>
      <c r="I1372" s="105"/>
      <c r="J1372" s="107"/>
      <c r="K1372" s="105"/>
      <c r="L1372" s="105"/>
      <c r="M1372" s="105"/>
      <c r="N1372" s="105"/>
      <c r="O1372" s="108"/>
      <c r="P1372" s="109"/>
      <c r="Q1372" s="110"/>
      <c r="R1372" s="110"/>
      <c r="S1372" s="110"/>
      <c r="T1372" s="110"/>
      <c r="U1372" s="111"/>
      <c r="V1372" s="111"/>
      <c r="W1372" s="112"/>
      <c r="X1372" s="113"/>
      <c r="Y1372" s="114"/>
      <c r="Z1372" s="115"/>
      <c r="AA1372" s="116"/>
      <c r="AB1372" s="117" t="b">
        <f t="shared" si="189"/>
        <v>0</v>
      </c>
      <c r="AC1372" s="117">
        <f t="shared" si="190"/>
        <v>0</v>
      </c>
      <c r="AD1372" s="118"/>
      <c r="AE1372" s="117" t="b">
        <f t="shared" si="191"/>
        <v>0</v>
      </c>
      <c r="AF1372" s="117">
        <f t="shared" si="192"/>
        <v>0</v>
      </c>
      <c r="AG1372" s="119">
        <f t="shared" si="193"/>
        <v>0</v>
      </c>
      <c r="AH1372" s="120" t="b">
        <f t="shared" si="194"/>
        <v>0</v>
      </c>
      <c r="AI1372" s="121">
        <f t="shared" si="195"/>
        <v>0</v>
      </c>
      <c r="AJ1372" s="122">
        <f>+C1372</f>
        <v>0</v>
      </c>
      <c r="AK1372" s="122" t="str">
        <f>IF(ISNA(VLOOKUP(postponeList!D1372,[1]Sheet!$A$2:$B$12,2,FALSE))," ",(VLOOKUP(postponeList!D1372,[1]Sheet!$A$2:$B$12,2,FALSE)))</f>
        <v xml:space="preserve"> </v>
      </c>
      <c r="AL1372" s="122" t="str">
        <f>IF(ISNA(VLOOKUP(E1372,[1]Sheet!$G$2:$H$40,2,FALSE))," ",VLOOKUP(E1372,[1]Sheet!$G$2:$H$40,2,FALSE))</f>
        <v xml:space="preserve"> </v>
      </c>
      <c r="AM1372" s="122" t="str">
        <f>IF(ISNA(VLOOKUP(G1372,[1]Sheet!$K$2:$L$159,2,FALSE))," ",(VLOOKUP(G1372,[1]Sheet!$K$2:$L$159,2,FALSE)))</f>
        <v xml:space="preserve"> </v>
      </c>
      <c r="AN1372" s="122" t="str">
        <f>IF(ISNA(VLOOKUP(I1372&amp;C1372,[1]Sheet!$D$2:$E$228,2,FALSE))," ",VLOOKUP(I1372&amp;C1372,[1]Sheet!$D$2:$E$228,2,FALSE))</f>
        <v xml:space="preserve"> </v>
      </c>
      <c r="AO1372" s="122" t="str">
        <f>+I1372&amp;C1372</f>
        <v/>
      </c>
      <c r="AP1372" s="122" t="str">
        <f>C1372&amp;D1372&amp;E1372&amp;G1372&amp;I1372&amp;O1372</f>
        <v/>
      </c>
      <c r="AQ1372" s="122" t="str">
        <f>B1372&amp;D1372&amp;N1372</f>
        <v/>
      </c>
      <c r="AR1372" s="123" t="str">
        <f>+D1372&amp;J1372</f>
        <v/>
      </c>
      <c r="AS1372" s="124" t="str">
        <f t="shared" si="196"/>
        <v/>
      </c>
      <c r="AT1372" s="125" t="str">
        <f t="shared" si="197"/>
        <v/>
      </c>
      <c r="AU1372" s="125" t="str">
        <f>IF(NOT(AT1372=""),VLOOKUP(AT1372,[1]PSI_Category!A:B,2,0),"")</f>
        <v/>
      </c>
      <c r="AV1372" s="167"/>
      <c r="AW1372" s="167"/>
      <c r="AX1372" s="167"/>
    </row>
    <row r="1373" spans="1:50" s="133" customFormat="1" ht="11.4" customHeight="1" x14ac:dyDescent="0.3">
      <c r="A1373" s="103"/>
      <c r="B1373" s="104"/>
      <c r="C1373" s="105"/>
      <c r="D1373" s="106"/>
      <c r="E1373" s="107"/>
      <c r="F1373" s="105"/>
      <c r="G1373" s="107"/>
      <c r="H1373" s="105"/>
      <c r="I1373" s="105"/>
      <c r="J1373" s="107"/>
      <c r="K1373" s="105"/>
      <c r="L1373" s="105"/>
      <c r="M1373" s="105"/>
      <c r="N1373" s="105"/>
      <c r="O1373" s="108"/>
      <c r="P1373" s="109"/>
      <c r="Q1373" s="110"/>
      <c r="R1373" s="110"/>
      <c r="S1373" s="110"/>
      <c r="T1373" s="110"/>
      <c r="U1373" s="111"/>
      <c r="V1373" s="111"/>
      <c r="W1373" s="112"/>
      <c r="X1373" s="113"/>
      <c r="Y1373" s="114"/>
      <c r="Z1373" s="115"/>
      <c r="AA1373" s="116"/>
      <c r="AB1373" s="117" t="b">
        <f t="shared" si="189"/>
        <v>0</v>
      </c>
      <c r="AC1373" s="117">
        <f t="shared" si="190"/>
        <v>0</v>
      </c>
      <c r="AD1373" s="118"/>
      <c r="AE1373" s="117" t="b">
        <f t="shared" si="191"/>
        <v>0</v>
      </c>
      <c r="AF1373" s="117">
        <f t="shared" si="192"/>
        <v>0</v>
      </c>
      <c r="AG1373" s="119">
        <f t="shared" si="193"/>
        <v>0</v>
      </c>
      <c r="AH1373" s="120" t="b">
        <f t="shared" si="194"/>
        <v>0</v>
      </c>
      <c r="AI1373" s="121">
        <f t="shared" si="195"/>
        <v>0</v>
      </c>
      <c r="AJ1373" s="122">
        <f>+C1373</f>
        <v>0</v>
      </c>
      <c r="AK1373" s="122" t="str">
        <f>IF(ISNA(VLOOKUP(postponeList!D1373,[1]Sheet!$A$2:$B$12,2,FALSE))," ",(VLOOKUP(postponeList!D1373,[1]Sheet!$A$2:$B$12,2,FALSE)))</f>
        <v xml:space="preserve"> </v>
      </c>
      <c r="AL1373" s="122" t="str">
        <f>IF(ISNA(VLOOKUP(E1373,[1]Sheet!$G$2:$H$40,2,FALSE))," ",VLOOKUP(E1373,[1]Sheet!$G$2:$H$40,2,FALSE))</f>
        <v xml:space="preserve"> </v>
      </c>
      <c r="AM1373" s="122" t="str">
        <f>IF(ISNA(VLOOKUP(G1373,[1]Sheet!$K$2:$L$159,2,FALSE))," ",(VLOOKUP(G1373,[1]Sheet!$K$2:$L$159,2,FALSE)))</f>
        <v xml:space="preserve"> </v>
      </c>
      <c r="AN1373" s="122" t="str">
        <f>IF(ISNA(VLOOKUP(I1373&amp;C1373,[1]Sheet!$D$2:$E$228,2,FALSE))," ",VLOOKUP(I1373&amp;C1373,[1]Sheet!$D$2:$E$228,2,FALSE))</f>
        <v xml:space="preserve"> </v>
      </c>
      <c r="AO1373" s="122" t="str">
        <f>+I1373&amp;C1373</f>
        <v/>
      </c>
      <c r="AP1373" s="122" t="str">
        <f>C1373&amp;D1373&amp;E1373&amp;G1373&amp;I1373&amp;O1373</f>
        <v/>
      </c>
      <c r="AQ1373" s="122" t="str">
        <f>B1373&amp;D1373&amp;N1373</f>
        <v/>
      </c>
      <c r="AR1373" s="123" t="str">
        <f>+D1373&amp;J1373</f>
        <v/>
      </c>
      <c r="AS1373" s="124" t="str">
        <f t="shared" si="196"/>
        <v/>
      </c>
      <c r="AT1373" s="125" t="str">
        <f t="shared" si="197"/>
        <v/>
      </c>
      <c r="AU1373" s="125" t="str">
        <f>IF(NOT(AT1373=""),VLOOKUP(AT1373,[1]PSI_Category!A:B,2,0),"")</f>
        <v/>
      </c>
      <c r="AV1373" s="167"/>
      <c r="AW1373" s="167"/>
      <c r="AX1373" s="167"/>
    </row>
    <row r="1374" spans="1:50" s="103" customFormat="1" ht="11.4" customHeight="1" x14ac:dyDescent="0.3">
      <c r="B1374" s="104"/>
      <c r="C1374" s="105"/>
      <c r="D1374" s="106"/>
      <c r="E1374" s="107"/>
      <c r="F1374" s="105"/>
      <c r="G1374" s="107"/>
      <c r="H1374" s="105"/>
      <c r="I1374" s="105"/>
      <c r="J1374" s="107"/>
      <c r="K1374" s="105"/>
      <c r="L1374" s="105"/>
      <c r="M1374" s="105"/>
      <c r="N1374" s="105"/>
      <c r="O1374" s="108"/>
      <c r="P1374" s="109"/>
      <c r="Q1374" s="110"/>
      <c r="R1374" s="110"/>
      <c r="S1374" s="110"/>
      <c r="T1374" s="110"/>
      <c r="U1374" s="111"/>
      <c r="V1374" s="111"/>
      <c r="W1374" s="112"/>
      <c r="X1374" s="113"/>
      <c r="Y1374" s="114"/>
      <c r="Z1374" s="115"/>
      <c r="AA1374" s="116"/>
      <c r="AB1374" s="117" t="b">
        <f t="shared" si="189"/>
        <v>0</v>
      </c>
      <c r="AC1374" s="117">
        <f t="shared" si="190"/>
        <v>0</v>
      </c>
      <c r="AD1374" s="118"/>
      <c r="AE1374" s="117" t="b">
        <f t="shared" si="191"/>
        <v>0</v>
      </c>
      <c r="AF1374" s="117">
        <f t="shared" si="192"/>
        <v>0</v>
      </c>
      <c r="AG1374" s="119">
        <f t="shared" si="193"/>
        <v>0</v>
      </c>
      <c r="AH1374" s="120" t="b">
        <f t="shared" si="194"/>
        <v>0</v>
      </c>
      <c r="AI1374" s="121">
        <f t="shared" si="195"/>
        <v>0</v>
      </c>
      <c r="AJ1374" s="122">
        <f>+C1374</f>
        <v>0</v>
      </c>
      <c r="AK1374" s="122" t="str">
        <f>IF(ISNA(VLOOKUP(postponeList!D1374,[1]Sheet!$A$2:$B$12,2,FALSE))," ",(VLOOKUP(postponeList!D1374,[1]Sheet!$A$2:$B$12,2,FALSE)))</f>
        <v xml:space="preserve"> </v>
      </c>
      <c r="AL1374" s="122" t="str">
        <f>IF(ISNA(VLOOKUP(E1374,[1]Sheet!$G$2:$H$40,2,FALSE))," ",VLOOKUP(E1374,[1]Sheet!$G$2:$H$40,2,FALSE))</f>
        <v xml:space="preserve"> </v>
      </c>
      <c r="AM1374" s="122" t="str">
        <f>IF(ISNA(VLOOKUP(G1374,[1]Sheet!$K$2:$L$159,2,FALSE))," ",(VLOOKUP(G1374,[1]Sheet!$K$2:$L$159,2,FALSE)))</f>
        <v xml:space="preserve"> </v>
      </c>
      <c r="AN1374" s="122" t="str">
        <f>IF(ISNA(VLOOKUP(I1374&amp;C1374,[1]Sheet!$D$2:$E$228,2,FALSE))," ",VLOOKUP(I1374&amp;C1374,[1]Sheet!$D$2:$E$228,2,FALSE))</f>
        <v xml:space="preserve"> </v>
      </c>
      <c r="AO1374" s="122" t="str">
        <f>+I1374&amp;C1374</f>
        <v/>
      </c>
      <c r="AP1374" s="122" t="str">
        <f>C1374&amp;D1374&amp;E1374&amp;G1374&amp;I1374&amp;O1374</f>
        <v/>
      </c>
      <c r="AQ1374" s="122" t="str">
        <f>B1374&amp;D1374&amp;N1374</f>
        <v/>
      </c>
      <c r="AR1374" s="123" t="str">
        <f>+D1374&amp;J1374</f>
        <v/>
      </c>
      <c r="AS1374" s="124" t="str">
        <f t="shared" si="196"/>
        <v/>
      </c>
      <c r="AT1374" s="125" t="str">
        <f t="shared" si="197"/>
        <v/>
      </c>
      <c r="AU1374" s="125" t="str">
        <f>IF(NOT(AT1374=""),VLOOKUP(AT1374,[1]PSI_Category!A:B,2,0),"")</f>
        <v/>
      </c>
      <c r="AV1374" s="125"/>
      <c r="AW1374" s="125"/>
      <c r="AX1374" s="125"/>
    </row>
    <row r="1375" spans="1:50" s="133" customFormat="1" ht="11.4" customHeight="1" x14ac:dyDescent="0.3">
      <c r="A1375" s="103"/>
      <c r="B1375" s="104"/>
      <c r="C1375" s="105"/>
      <c r="D1375" s="106"/>
      <c r="E1375" s="107"/>
      <c r="F1375" s="105"/>
      <c r="G1375" s="107"/>
      <c r="H1375" s="105"/>
      <c r="I1375" s="105"/>
      <c r="J1375" s="107"/>
      <c r="K1375" s="105"/>
      <c r="L1375" s="105"/>
      <c r="M1375" s="105"/>
      <c r="N1375" s="105"/>
      <c r="O1375" s="108"/>
      <c r="P1375" s="109"/>
      <c r="Q1375" s="110"/>
      <c r="R1375" s="110"/>
      <c r="S1375" s="110"/>
      <c r="T1375" s="110"/>
      <c r="U1375" s="111"/>
      <c r="V1375" s="111"/>
      <c r="W1375" s="112"/>
      <c r="X1375" s="113"/>
      <c r="Y1375" s="114"/>
      <c r="Z1375" s="115"/>
      <c r="AA1375" s="116"/>
      <c r="AB1375" s="117" t="b">
        <f t="shared" si="189"/>
        <v>0</v>
      </c>
      <c r="AC1375" s="117">
        <f t="shared" si="190"/>
        <v>0</v>
      </c>
      <c r="AD1375" s="118"/>
      <c r="AE1375" s="117" t="b">
        <f t="shared" si="191"/>
        <v>0</v>
      </c>
      <c r="AF1375" s="117">
        <f t="shared" si="192"/>
        <v>0</v>
      </c>
      <c r="AG1375" s="119">
        <f t="shared" si="193"/>
        <v>0</v>
      </c>
      <c r="AH1375" s="120" t="b">
        <f t="shared" si="194"/>
        <v>0</v>
      </c>
      <c r="AI1375" s="121">
        <f t="shared" si="195"/>
        <v>0</v>
      </c>
      <c r="AJ1375" s="122">
        <f>+C1375</f>
        <v>0</v>
      </c>
      <c r="AK1375" s="122" t="str">
        <f>IF(ISNA(VLOOKUP(postponeList!D1375,[1]Sheet!$A$2:$B$12,2,FALSE))," ",(VLOOKUP(postponeList!D1375,[1]Sheet!$A$2:$B$12,2,FALSE)))</f>
        <v xml:space="preserve"> </v>
      </c>
      <c r="AL1375" s="122" t="str">
        <f>IF(ISNA(VLOOKUP(E1375,[1]Sheet!$G$2:$H$40,2,FALSE))," ",VLOOKUP(E1375,[1]Sheet!$G$2:$H$40,2,FALSE))</f>
        <v xml:space="preserve"> </v>
      </c>
      <c r="AM1375" s="122" t="str">
        <f>IF(ISNA(VLOOKUP(G1375,[1]Sheet!$K$2:$L$159,2,FALSE))," ",(VLOOKUP(G1375,[1]Sheet!$K$2:$L$159,2,FALSE)))</f>
        <v xml:space="preserve"> </v>
      </c>
      <c r="AN1375" s="122" t="str">
        <f>IF(ISNA(VLOOKUP(I1375&amp;C1375,[1]Sheet!$D$2:$E$228,2,FALSE))," ",VLOOKUP(I1375&amp;C1375,[1]Sheet!$D$2:$E$228,2,FALSE))</f>
        <v xml:space="preserve"> </v>
      </c>
      <c r="AO1375" s="122" t="str">
        <f>+I1375&amp;C1375</f>
        <v/>
      </c>
      <c r="AP1375" s="122" t="str">
        <f>C1375&amp;D1375&amp;E1375&amp;G1375&amp;I1375&amp;O1375</f>
        <v/>
      </c>
      <c r="AQ1375" s="122" t="str">
        <f>B1375&amp;D1375&amp;N1375</f>
        <v/>
      </c>
      <c r="AR1375" s="123" t="str">
        <f>+D1375&amp;J1375</f>
        <v/>
      </c>
      <c r="AS1375" s="124" t="str">
        <f t="shared" si="196"/>
        <v/>
      </c>
      <c r="AT1375" s="125" t="str">
        <f t="shared" si="197"/>
        <v/>
      </c>
      <c r="AU1375" s="125" t="str">
        <f>IF(NOT(AT1375=""),VLOOKUP(AT1375,[1]PSI_Category!A:B,2,0),"")</f>
        <v/>
      </c>
      <c r="AV1375" s="167"/>
      <c r="AW1375" s="167"/>
      <c r="AX1375" s="167"/>
    </row>
    <row r="1376" spans="1:50" s="133" customFormat="1" ht="11.4" customHeight="1" x14ac:dyDescent="0.3">
      <c r="A1376" s="103"/>
      <c r="B1376" s="104"/>
      <c r="C1376" s="105"/>
      <c r="D1376" s="106"/>
      <c r="E1376" s="107"/>
      <c r="F1376" s="105"/>
      <c r="G1376" s="107"/>
      <c r="H1376" s="105"/>
      <c r="I1376" s="105"/>
      <c r="J1376" s="107"/>
      <c r="K1376" s="105"/>
      <c r="L1376" s="105"/>
      <c r="M1376" s="105"/>
      <c r="N1376" s="105"/>
      <c r="O1376" s="108"/>
      <c r="P1376" s="109"/>
      <c r="Q1376" s="110"/>
      <c r="R1376" s="110"/>
      <c r="S1376" s="110"/>
      <c r="T1376" s="110"/>
      <c r="U1376" s="111"/>
      <c r="V1376" s="111"/>
      <c r="W1376" s="112"/>
      <c r="X1376" s="113"/>
      <c r="Y1376" s="114"/>
      <c r="Z1376" s="115"/>
      <c r="AA1376" s="116"/>
      <c r="AB1376" s="117" t="b">
        <f t="shared" si="189"/>
        <v>0</v>
      </c>
      <c r="AC1376" s="117">
        <f t="shared" si="190"/>
        <v>0</v>
      </c>
      <c r="AD1376" s="118"/>
      <c r="AE1376" s="117" t="b">
        <f t="shared" si="191"/>
        <v>0</v>
      </c>
      <c r="AF1376" s="117">
        <f t="shared" si="192"/>
        <v>0</v>
      </c>
      <c r="AG1376" s="119">
        <f t="shared" si="193"/>
        <v>0</v>
      </c>
      <c r="AH1376" s="120" t="b">
        <f t="shared" si="194"/>
        <v>0</v>
      </c>
      <c r="AI1376" s="121">
        <f t="shared" si="195"/>
        <v>0</v>
      </c>
      <c r="AJ1376" s="122">
        <f>+C1376</f>
        <v>0</v>
      </c>
      <c r="AK1376" s="122" t="str">
        <f>IF(ISNA(VLOOKUP(postponeList!D1376,[1]Sheet!$A$2:$B$12,2,FALSE))," ",(VLOOKUP(postponeList!D1376,[1]Sheet!$A$2:$B$12,2,FALSE)))</f>
        <v xml:space="preserve"> </v>
      </c>
      <c r="AL1376" s="122" t="str">
        <f>IF(ISNA(VLOOKUP(E1376,[1]Sheet!$G$2:$H$40,2,FALSE))," ",VLOOKUP(E1376,[1]Sheet!$G$2:$H$40,2,FALSE))</f>
        <v xml:space="preserve"> </v>
      </c>
      <c r="AM1376" s="122" t="str">
        <f>IF(ISNA(VLOOKUP(G1376,[1]Sheet!$K$2:$L$159,2,FALSE))," ",(VLOOKUP(G1376,[1]Sheet!$K$2:$L$159,2,FALSE)))</f>
        <v xml:space="preserve"> </v>
      </c>
      <c r="AN1376" s="122" t="str">
        <f>IF(ISNA(VLOOKUP(I1376&amp;C1376,[1]Sheet!$D$2:$E$228,2,FALSE))," ",VLOOKUP(I1376&amp;C1376,[1]Sheet!$D$2:$E$228,2,FALSE))</f>
        <v xml:space="preserve"> </v>
      </c>
      <c r="AO1376" s="122" t="str">
        <f>+I1376&amp;C1376</f>
        <v/>
      </c>
      <c r="AP1376" s="122" t="str">
        <f>C1376&amp;D1376&amp;E1376&amp;G1376&amp;I1376&amp;O1376</f>
        <v/>
      </c>
      <c r="AQ1376" s="122" t="str">
        <f>B1376&amp;D1376&amp;N1376</f>
        <v/>
      </c>
      <c r="AR1376" s="123" t="str">
        <f>+D1376&amp;J1376</f>
        <v/>
      </c>
      <c r="AS1376" s="124" t="str">
        <f t="shared" si="196"/>
        <v/>
      </c>
      <c r="AT1376" s="125" t="str">
        <f t="shared" si="197"/>
        <v/>
      </c>
      <c r="AU1376" s="125" t="str">
        <f>IF(NOT(AT1376=""),VLOOKUP(AT1376,[1]PSI_Category!A:B,2,0),"")</f>
        <v/>
      </c>
      <c r="AV1376" s="167"/>
      <c r="AW1376" s="167"/>
      <c r="AX1376" s="167"/>
    </row>
    <row r="1377" spans="1:50" s="133" customFormat="1" ht="11.4" customHeight="1" x14ac:dyDescent="0.3">
      <c r="A1377" s="103"/>
      <c r="B1377" s="104"/>
      <c r="C1377" s="105"/>
      <c r="D1377" s="106"/>
      <c r="E1377" s="107"/>
      <c r="F1377" s="105"/>
      <c r="G1377" s="107"/>
      <c r="H1377" s="105"/>
      <c r="I1377" s="105"/>
      <c r="J1377" s="107"/>
      <c r="K1377" s="105"/>
      <c r="L1377" s="105"/>
      <c r="M1377" s="105"/>
      <c r="N1377" s="105"/>
      <c r="O1377" s="108"/>
      <c r="P1377" s="109"/>
      <c r="Q1377" s="110"/>
      <c r="R1377" s="110"/>
      <c r="S1377" s="110"/>
      <c r="T1377" s="110"/>
      <c r="U1377" s="111"/>
      <c r="V1377" s="111"/>
      <c r="W1377" s="112"/>
      <c r="X1377" s="113"/>
      <c r="Y1377" s="114"/>
      <c r="Z1377" s="115"/>
      <c r="AA1377" s="116"/>
      <c r="AB1377" s="117" t="b">
        <f t="shared" si="189"/>
        <v>0</v>
      </c>
      <c r="AC1377" s="117">
        <f t="shared" si="190"/>
        <v>0</v>
      </c>
      <c r="AD1377" s="118"/>
      <c r="AE1377" s="117" t="b">
        <f t="shared" si="191"/>
        <v>0</v>
      </c>
      <c r="AF1377" s="117">
        <f t="shared" si="192"/>
        <v>0</v>
      </c>
      <c r="AG1377" s="119">
        <f t="shared" si="193"/>
        <v>0</v>
      </c>
      <c r="AH1377" s="120" t="b">
        <f t="shared" si="194"/>
        <v>0</v>
      </c>
      <c r="AI1377" s="121">
        <f t="shared" si="195"/>
        <v>0</v>
      </c>
      <c r="AJ1377" s="122">
        <f>+C1377</f>
        <v>0</v>
      </c>
      <c r="AK1377" s="122" t="str">
        <f>IF(ISNA(VLOOKUP(postponeList!D1377,[1]Sheet!$A$2:$B$12,2,FALSE))," ",(VLOOKUP(postponeList!D1377,[1]Sheet!$A$2:$B$12,2,FALSE)))</f>
        <v xml:space="preserve"> </v>
      </c>
      <c r="AL1377" s="122" t="str">
        <f>IF(ISNA(VLOOKUP(E1377,[1]Sheet!$G$2:$H$40,2,FALSE))," ",VLOOKUP(E1377,[1]Sheet!$G$2:$H$40,2,FALSE))</f>
        <v xml:space="preserve"> </v>
      </c>
      <c r="AM1377" s="122" t="str">
        <f>IF(ISNA(VLOOKUP(G1377,[1]Sheet!$K$2:$L$159,2,FALSE))," ",(VLOOKUP(G1377,[1]Sheet!$K$2:$L$159,2,FALSE)))</f>
        <v xml:space="preserve"> </v>
      </c>
      <c r="AN1377" s="122" t="str">
        <f>IF(ISNA(VLOOKUP(I1377&amp;C1377,[1]Sheet!$D$2:$E$228,2,FALSE))," ",VLOOKUP(I1377&amp;C1377,[1]Sheet!$D$2:$E$228,2,FALSE))</f>
        <v xml:space="preserve"> </v>
      </c>
      <c r="AO1377" s="122" t="str">
        <f>+I1377&amp;C1377</f>
        <v/>
      </c>
      <c r="AP1377" s="122" t="str">
        <f>C1377&amp;D1377&amp;E1377&amp;G1377&amp;I1377&amp;O1377</f>
        <v/>
      </c>
      <c r="AQ1377" s="122" t="str">
        <f>B1377&amp;D1377&amp;N1377</f>
        <v/>
      </c>
      <c r="AR1377" s="123" t="str">
        <f>+D1377&amp;J1377</f>
        <v/>
      </c>
      <c r="AS1377" s="124" t="str">
        <f t="shared" si="196"/>
        <v/>
      </c>
      <c r="AT1377" s="125" t="str">
        <f t="shared" si="197"/>
        <v/>
      </c>
      <c r="AU1377" s="125" t="str">
        <f>IF(NOT(AT1377=""),VLOOKUP(AT1377,[1]PSI_Category!A:B,2,0),"")</f>
        <v/>
      </c>
      <c r="AV1377" s="167"/>
      <c r="AW1377" s="167"/>
      <c r="AX1377" s="167"/>
    </row>
    <row r="1378" spans="1:50" s="133" customFormat="1" ht="11.4" customHeight="1" x14ac:dyDescent="0.3">
      <c r="A1378" s="103"/>
      <c r="B1378" s="104"/>
      <c r="C1378" s="105"/>
      <c r="D1378" s="106"/>
      <c r="E1378" s="107"/>
      <c r="F1378" s="105"/>
      <c r="G1378" s="107"/>
      <c r="H1378" s="105"/>
      <c r="I1378" s="105"/>
      <c r="J1378" s="107"/>
      <c r="K1378" s="105"/>
      <c r="L1378" s="105"/>
      <c r="M1378" s="105"/>
      <c r="N1378" s="105"/>
      <c r="O1378" s="108"/>
      <c r="P1378" s="109"/>
      <c r="Q1378" s="110"/>
      <c r="R1378" s="110"/>
      <c r="S1378" s="110"/>
      <c r="T1378" s="110"/>
      <c r="U1378" s="111"/>
      <c r="V1378" s="111"/>
      <c r="W1378" s="112"/>
      <c r="X1378" s="113"/>
      <c r="Y1378" s="114"/>
      <c r="Z1378" s="115"/>
      <c r="AA1378" s="116"/>
      <c r="AB1378" s="117" t="b">
        <f t="shared" si="189"/>
        <v>0</v>
      </c>
      <c r="AC1378" s="117">
        <f t="shared" si="190"/>
        <v>0</v>
      </c>
      <c r="AD1378" s="118"/>
      <c r="AE1378" s="117" t="b">
        <f t="shared" si="191"/>
        <v>0</v>
      </c>
      <c r="AF1378" s="117">
        <f t="shared" si="192"/>
        <v>0</v>
      </c>
      <c r="AG1378" s="119">
        <f t="shared" si="193"/>
        <v>0</v>
      </c>
      <c r="AH1378" s="120" t="b">
        <f t="shared" si="194"/>
        <v>0</v>
      </c>
      <c r="AI1378" s="121">
        <f t="shared" si="195"/>
        <v>0</v>
      </c>
      <c r="AJ1378" s="122">
        <f>+C1378</f>
        <v>0</v>
      </c>
      <c r="AK1378" s="122" t="str">
        <f>IF(ISNA(VLOOKUP(postponeList!D1378,[1]Sheet!$A$2:$B$12,2,FALSE))," ",(VLOOKUP(postponeList!D1378,[1]Sheet!$A$2:$B$12,2,FALSE)))</f>
        <v xml:space="preserve"> </v>
      </c>
      <c r="AL1378" s="122" t="str">
        <f>IF(ISNA(VLOOKUP(E1378,[1]Sheet!$G$2:$H$40,2,FALSE))," ",VLOOKUP(E1378,[1]Sheet!$G$2:$H$40,2,FALSE))</f>
        <v xml:space="preserve"> </v>
      </c>
      <c r="AM1378" s="122" t="str">
        <f>IF(ISNA(VLOOKUP(G1378,[1]Sheet!$K$2:$L$159,2,FALSE))," ",(VLOOKUP(G1378,[1]Sheet!$K$2:$L$159,2,FALSE)))</f>
        <v xml:space="preserve"> </v>
      </c>
      <c r="AN1378" s="122" t="str">
        <f>IF(ISNA(VLOOKUP(I1378&amp;C1378,[1]Sheet!$D$2:$E$228,2,FALSE))," ",VLOOKUP(I1378&amp;C1378,[1]Sheet!$D$2:$E$228,2,FALSE))</f>
        <v xml:space="preserve"> </v>
      </c>
      <c r="AO1378" s="122" t="str">
        <f>+I1378&amp;C1378</f>
        <v/>
      </c>
      <c r="AP1378" s="122" t="str">
        <f>C1378&amp;D1378&amp;E1378&amp;G1378&amp;I1378&amp;O1378</f>
        <v/>
      </c>
      <c r="AQ1378" s="122" t="str">
        <f>B1378&amp;D1378&amp;N1378</f>
        <v/>
      </c>
      <c r="AR1378" s="123" t="str">
        <f>+D1378&amp;J1378</f>
        <v/>
      </c>
      <c r="AS1378" s="124" t="str">
        <f t="shared" si="196"/>
        <v/>
      </c>
      <c r="AT1378" s="125" t="str">
        <f t="shared" si="197"/>
        <v/>
      </c>
      <c r="AU1378" s="125" t="str">
        <f>IF(NOT(AT1378=""),VLOOKUP(AT1378,[1]PSI_Category!A:B,2,0),"")</f>
        <v/>
      </c>
      <c r="AV1378" s="167"/>
      <c r="AW1378" s="167"/>
      <c r="AX1378" s="167"/>
    </row>
    <row r="1379" spans="1:50" s="103" customFormat="1" ht="11.4" customHeight="1" x14ac:dyDescent="0.3">
      <c r="B1379" s="104"/>
      <c r="C1379" s="105"/>
      <c r="D1379" s="106"/>
      <c r="E1379" s="107"/>
      <c r="F1379" s="105"/>
      <c r="G1379" s="107"/>
      <c r="H1379" s="105"/>
      <c r="I1379" s="105"/>
      <c r="J1379" s="107"/>
      <c r="K1379" s="105"/>
      <c r="L1379" s="105"/>
      <c r="M1379" s="105"/>
      <c r="N1379" s="105"/>
      <c r="O1379" s="108"/>
      <c r="P1379" s="109"/>
      <c r="Q1379" s="110"/>
      <c r="R1379" s="110"/>
      <c r="S1379" s="110"/>
      <c r="T1379" s="110"/>
      <c r="U1379" s="111"/>
      <c r="V1379" s="111"/>
      <c r="W1379" s="112"/>
      <c r="X1379" s="113"/>
      <c r="Y1379" s="114"/>
      <c r="Z1379" s="115"/>
      <c r="AA1379" s="116"/>
      <c r="AB1379" s="117" t="b">
        <f t="shared" si="189"/>
        <v>0</v>
      </c>
      <c r="AC1379" s="117">
        <f t="shared" si="190"/>
        <v>0</v>
      </c>
      <c r="AD1379" s="118"/>
      <c r="AE1379" s="117" t="b">
        <f t="shared" si="191"/>
        <v>0</v>
      </c>
      <c r="AF1379" s="117">
        <f t="shared" si="192"/>
        <v>0</v>
      </c>
      <c r="AG1379" s="119">
        <f t="shared" si="193"/>
        <v>0</v>
      </c>
      <c r="AH1379" s="120" t="b">
        <f t="shared" si="194"/>
        <v>0</v>
      </c>
      <c r="AI1379" s="121">
        <f t="shared" si="195"/>
        <v>0</v>
      </c>
      <c r="AJ1379" s="122">
        <f>+C1379</f>
        <v>0</v>
      </c>
      <c r="AK1379" s="122" t="str">
        <f>IF(ISNA(VLOOKUP(postponeList!D1379,[1]Sheet!$A$2:$B$12,2,FALSE))," ",(VLOOKUP(postponeList!D1379,[1]Sheet!$A$2:$B$12,2,FALSE)))</f>
        <v xml:space="preserve"> </v>
      </c>
      <c r="AL1379" s="122" t="str">
        <f>IF(ISNA(VLOOKUP(E1379,[1]Sheet!$G$2:$H$40,2,FALSE))," ",VLOOKUP(E1379,[1]Sheet!$G$2:$H$40,2,FALSE))</f>
        <v xml:space="preserve"> </v>
      </c>
      <c r="AM1379" s="122" t="str">
        <f>IF(ISNA(VLOOKUP(G1379,[1]Sheet!$K$2:$L$159,2,FALSE))," ",(VLOOKUP(G1379,[1]Sheet!$K$2:$L$159,2,FALSE)))</f>
        <v xml:space="preserve"> </v>
      </c>
      <c r="AN1379" s="122" t="str">
        <f>IF(ISNA(VLOOKUP(I1379&amp;C1379,[1]Sheet!$D$2:$E$228,2,FALSE))," ",VLOOKUP(I1379&amp;C1379,[1]Sheet!$D$2:$E$228,2,FALSE))</f>
        <v xml:space="preserve"> </v>
      </c>
      <c r="AO1379" s="122" t="str">
        <f>+I1379&amp;C1379</f>
        <v/>
      </c>
      <c r="AP1379" s="122" t="str">
        <f>C1379&amp;D1379&amp;E1379&amp;G1379&amp;I1379&amp;O1379</f>
        <v/>
      </c>
      <c r="AQ1379" s="122" t="str">
        <f>B1379&amp;D1379&amp;N1379</f>
        <v/>
      </c>
      <c r="AR1379" s="123" t="str">
        <f>+D1379&amp;J1379</f>
        <v/>
      </c>
      <c r="AS1379" s="124" t="str">
        <f t="shared" si="196"/>
        <v/>
      </c>
      <c r="AT1379" s="125" t="str">
        <f t="shared" si="197"/>
        <v/>
      </c>
      <c r="AU1379" s="125" t="str">
        <f>IF(NOT(AT1379=""),VLOOKUP(AT1379,[1]PSI_Category!A:B,2,0),"")</f>
        <v/>
      </c>
      <c r="AV1379" s="125"/>
      <c r="AW1379" s="125"/>
      <c r="AX1379" s="125"/>
    </row>
    <row r="1380" spans="1:50" s="103" customFormat="1" ht="11.4" customHeight="1" x14ac:dyDescent="0.3">
      <c r="B1380" s="104"/>
      <c r="C1380" s="105"/>
      <c r="D1380" s="106"/>
      <c r="E1380" s="107"/>
      <c r="F1380" s="105"/>
      <c r="G1380" s="107"/>
      <c r="H1380" s="105"/>
      <c r="I1380" s="105"/>
      <c r="J1380" s="107"/>
      <c r="K1380" s="105"/>
      <c r="L1380" s="105"/>
      <c r="M1380" s="105"/>
      <c r="N1380" s="105"/>
      <c r="O1380" s="108"/>
      <c r="P1380" s="109"/>
      <c r="Q1380" s="110"/>
      <c r="R1380" s="110"/>
      <c r="S1380" s="110"/>
      <c r="T1380" s="110"/>
      <c r="U1380" s="111"/>
      <c r="V1380" s="111"/>
      <c r="W1380" s="112"/>
      <c r="X1380" s="113"/>
      <c r="Y1380" s="114"/>
      <c r="Z1380" s="115"/>
      <c r="AA1380" s="116"/>
      <c r="AB1380" s="117" t="b">
        <f t="shared" si="189"/>
        <v>0</v>
      </c>
      <c r="AC1380" s="117">
        <f t="shared" si="190"/>
        <v>0</v>
      </c>
      <c r="AD1380" s="118"/>
      <c r="AE1380" s="117" t="b">
        <f t="shared" si="191"/>
        <v>0</v>
      </c>
      <c r="AF1380" s="117">
        <f t="shared" si="192"/>
        <v>0</v>
      </c>
      <c r="AG1380" s="119">
        <f t="shared" si="193"/>
        <v>0</v>
      </c>
      <c r="AH1380" s="120" t="b">
        <f t="shared" si="194"/>
        <v>0</v>
      </c>
      <c r="AI1380" s="121">
        <f t="shared" si="195"/>
        <v>0</v>
      </c>
      <c r="AJ1380" s="122">
        <f>+C1380</f>
        <v>0</v>
      </c>
      <c r="AK1380" s="122" t="str">
        <f>IF(ISNA(VLOOKUP(postponeList!D1380,[1]Sheet!$A$2:$B$12,2,FALSE))," ",(VLOOKUP(postponeList!D1380,[1]Sheet!$A$2:$B$12,2,FALSE)))</f>
        <v xml:space="preserve"> </v>
      </c>
      <c r="AL1380" s="122" t="str">
        <f>IF(ISNA(VLOOKUP(E1380,[1]Sheet!$G$2:$H$40,2,FALSE))," ",VLOOKUP(E1380,[1]Sheet!$G$2:$H$40,2,FALSE))</f>
        <v xml:space="preserve"> </v>
      </c>
      <c r="AM1380" s="122" t="str">
        <f>IF(ISNA(VLOOKUP(G1380,[1]Sheet!$K$2:$L$159,2,FALSE))," ",(VLOOKUP(G1380,[1]Sheet!$K$2:$L$159,2,FALSE)))</f>
        <v xml:space="preserve"> </v>
      </c>
      <c r="AN1380" s="122" t="str">
        <f>IF(ISNA(VLOOKUP(I1380&amp;C1380,[1]Sheet!$D$2:$E$228,2,FALSE))," ",VLOOKUP(I1380&amp;C1380,[1]Sheet!$D$2:$E$228,2,FALSE))</f>
        <v xml:space="preserve"> </v>
      </c>
      <c r="AO1380" s="122" t="str">
        <f>+I1380&amp;C1380</f>
        <v/>
      </c>
      <c r="AP1380" s="122" t="str">
        <f>C1380&amp;D1380&amp;E1380&amp;G1380&amp;I1380&amp;O1380</f>
        <v/>
      </c>
      <c r="AQ1380" s="122" t="str">
        <f>B1380&amp;D1380&amp;N1380</f>
        <v/>
      </c>
      <c r="AR1380" s="123" t="str">
        <f>+D1380&amp;J1380</f>
        <v/>
      </c>
      <c r="AS1380" s="124" t="str">
        <f t="shared" si="196"/>
        <v/>
      </c>
      <c r="AT1380" s="125" t="str">
        <f t="shared" si="197"/>
        <v/>
      </c>
      <c r="AU1380" s="125" t="str">
        <f>IF(NOT(AT1380=""),VLOOKUP(AT1380,[1]PSI_Category!A:B,2,0),"")</f>
        <v/>
      </c>
      <c r="AV1380" s="125"/>
      <c r="AW1380" s="125"/>
      <c r="AX1380" s="125"/>
    </row>
    <row r="1381" spans="1:50" s="103" customFormat="1" ht="11.4" customHeight="1" x14ac:dyDescent="0.3">
      <c r="B1381" s="104"/>
      <c r="C1381" s="105"/>
      <c r="D1381" s="106"/>
      <c r="E1381" s="107"/>
      <c r="F1381" s="105"/>
      <c r="G1381" s="107"/>
      <c r="H1381" s="105"/>
      <c r="I1381" s="105"/>
      <c r="J1381" s="107"/>
      <c r="K1381" s="105"/>
      <c r="L1381" s="105"/>
      <c r="M1381" s="105"/>
      <c r="N1381" s="105"/>
      <c r="O1381" s="108"/>
      <c r="P1381" s="109"/>
      <c r="Q1381" s="110"/>
      <c r="R1381" s="110"/>
      <c r="S1381" s="110"/>
      <c r="T1381" s="110"/>
      <c r="U1381" s="111"/>
      <c r="V1381" s="111"/>
      <c r="W1381" s="112"/>
      <c r="X1381" s="113"/>
      <c r="Y1381" s="114"/>
      <c r="Z1381" s="115"/>
      <c r="AA1381" s="116"/>
      <c r="AB1381" s="117" t="b">
        <f t="shared" si="189"/>
        <v>0</v>
      </c>
      <c r="AC1381" s="117">
        <f t="shared" si="190"/>
        <v>0</v>
      </c>
      <c r="AD1381" s="118"/>
      <c r="AE1381" s="117" t="b">
        <f t="shared" si="191"/>
        <v>0</v>
      </c>
      <c r="AF1381" s="117">
        <f t="shared" si="192"/>
        <v>0</v>
      </c>
      <c r="AG1381" s="119">
        <f t="shared" si="193"/>
        <v>0</v>
      </c>
      <c r="AH1381" s="120" t="b">
        <f t="shared" si="194"/>
        <v>0</v>
      </c>
      <c r="AI1381" s="121">
        <f t="shared" si="195"/>
        <v>0</v>
      </c>
      <c r="AJ1381" s="122">
        <f>+C1381</f>
        <v>0</v>
      </c>
      <c r="AK1381" s="122" t="str">
        <f>IF(ISNA(VLOOKUP(postponeList!D1381,[1]Sheet!$A$2:$B$12,2,FALSE))," ",(VLOOKUP(postponeList!D1381,[1]Sheet!$A$2:$B$12,2,FALSE)))</f>
        <v xml:space="preserve"> </v>
      </c>
      <c r="AL1381" s="122" t="str">
        <f>IF(ISNA(VLOOKUP(E1381,[1]Sheet!$G$2:$H$40,2,FALSE))," ",VLOOKUP(E1381,[1]Sheet!$G$2:$H$40,2,FALSE))</f>
        <v xml:space="preserve"> </v>
      </c>
      <c r="AM1381" s="122" t="str">
        <f>IF(ISNA(VLOOKUP(G1381,[1]Sheet!$K$2:$L$159,2,FALSE))," ",(VLOOKUP(G1381,[1]Sheet!$K$2:$L$159,2,FALSE)))</f>
        <v xml:space="preserve"> </v>
      </c>
      <c r="AN1381" s="122" t="str">
        <f>IF(ISNA(VLOOKUP(I1381&amp;C1381,[1]Sheet!$D$2:$E$228,2,FALSE))," ",VLOOKUP(I1381&amp;C1381,[1]Sheet!$D$2:$E$228,2,FALSE))</f>
        <v xml:space="preserve"> </v>
      </c>
      <c r="AO1381" s="122" t="str">
        <f>+I1381&amp;C1381</f>
        <v/>
      </c>
      <c r="AP1381" s="122" t="str">
        <f>C1381&amp;D1381&amp;E1381&amp;G1381&amp;I1381&amp;O1381</f>
        <v/>
      </c>
      <c r="AQ1381" s="122" t="str">
        <f>B1381&amp;D1381&amp;N1381</f>
        <v/>
      </c>
      <c r="AR1381" s="123" t="str">
        <f>+D1381&amp;J1381</f>
        <v/>
      </c>
      <c r="AS1381" s="124" t="str">
        <f t="shared" si="196"/>
        <v/>
      </c>
      <c r="AT1381" s="125" t="str">
        <f t="shared" si="197"/>
        <v/>
      </c>
      <c r="AU1381" s="125" t="str">
        <f>IF(NOT(AT1381=""),VLOOKUP(AT1381,[1]PSI_Category!A:B,2,0),"")</f>
        <v/>
      </c>
      <c r="AV1381" s="125"/>
      <c r="AW1381" s="125"/>
      <c r="AX1381" s="125"/>
    </row>
    <row r="1382" spans="1:50" s="103" customFormat="1" ht="11.4" customHeight="1" x14ac:dyDescent="0.3">
      <c r="B1382" s="104"/>
      <c r="C1382" s="105"/>
      <c r="D1382" s="106"/>
      <c r="E1382" s="107"/>
      <c r="F1382" s="105"/>
      <c r="G1382" s="107"/>
      <c r="H1382" s="105"/>
      <c r="I1382" s="105"/>
      <c r="J1382" s="107"/>
      <c r="K1382" s="105"/>
      <c r="L1382" s="105"/>
      <c r="M1382" s="105"/>
      <c r="N1382" s="105"/>
      <c r="O1382" s="108"/>
      <c r="P1382" s="109"/>
      <c r="Q1382" s="110"/>
      <c r="R1382" s="110"/>
      <c r="S1382" s="110"/>
      <c r="T1382" s="110"/>
      <c r="U1382" s="111"/>
      <c r="V1382" s="111"/>
      <c r="W1382" s="112"/>
      <c r="X1382" s="113"/>
      <c r="Y1382" s="114"/>
      <c r="Z1382" s="115"/>
      <c r="AA1382" s="116"/>
      <c r="AB1382" s="117" t="b">
        <f t="shared" si="189"/>
        <v>0</v>
      </c>
      <c r="AC1382" s="117">
        <f t="shared" si="190"/>
        <v>0</v>
      </c>
      <c r="AD1382" s="118"/>
      <c r="AE1382" s="117" t="b">
        <f t="shared" si="191"/>
        <v>0</v>
      </c>
      <c r="AF1382" s="117">
        <f t="shared" si="192"/>
        <v>0</v>
      </c>
      <c r="AG1382" s="119">
        <f t="shared" si="193"/>
        <v>0</v>
      </c>
      <c r="AH1382" s="120" t="b">
        <f t="shared" si="194"/>
        <v>0</v>
      </c>
      <c r="AI1382" s="121">
        <f t="shared" si="195"/>
        <v>0</v>
      </c>
      <c r="AJ1382" s="122">
        <f>+C1382</f>
        <v>0</v>
      </c>
      <c r="AK1382" s="122" t="str">
        <f>IF(ISNA(VLOOKUP(postponeList!D1382,[1]Sheet!$A$2:$B$12,2,FALSE))," ",(VLOOKUP(postponeList!D1382,[1]Sheet!$A$2:$B$12,2,FALSE)))</f>
        <v xml:space="preserve"> </v>
      </c>
      <c r="AL1382" s="122" t="str">
        <f>IF(ISNA(VLOOKUP(E1382,[1]Sheet!$G$2:$H$40,2,FALSE))," ",VLOOKUP(E1382,[1]Sheet!$G$2:$H$40,2,FALSE))</f>
        <v xml:space="preserve"> </v>
      </c>
      <c r="AM1382" s="122" t="str">
        <f>IF(ISNA(VLOOKUP(G1382,[1]Sheet!$K$2:$L$159,2,FALSE))," ",(VLOOKUP(G1382,[1]Sheet!$K$2:$L$159,2,FALSE)))</f>
        <v xml:space="preserve"> </v>
      </c>
      <c r="AN1382" s="122" t="str">
        <f>IF(ISNA(VLOOKUP(I1382&amp;C1382,[1]Sheet!$D$2:$E$228,2,FALSE))," ",VLOOKUP(I1382&amp;C1382,[1]Sheet!$D$2:$E$228,2,FALSE))</f>
        <v xml:space="preserve"> </v>
      </c>
      <c r="AO1382" s="122" t="str">
        <f>+I1382&amp;C1382</f>
        <v/>
      </c>
      <c r="AP1382" s="122" t="str">
        <f>C1382&amp;D1382&amp;E1382&amp;G1382&amp;I1382&amp;O1382</f>
        <v/>
      </c>
      <c r="AQ1382" s="122" t="str">
        <f>B1382&amp;D1382&amp;N1382</f>
        <v/>
      </c>
      <c r="AR1382" s="123" t="str">
        <f>+D1382&amp;J1382</f>
        <v/>
      </c>
      <c r="AS1382" s="124" t="str">
        <f t="shared" si="196"/>
        <v/>
      </c>
      <c r="AT1382" s="125" t="str">
        <f t="shared" si="197"/>
        <v/>
      </c>
      <c r="AU1382" s="125" t="str">
        <f>IF(NOT(AT1382=""),VLOOKUP(AT1382,[1]PSI_Category!A:B,2,0),"")</f>
        <v/>
      </c>
      <c r="AV1382" s="125"/>
      <c r="AW1382" s="125"/>
      <c r="AX1382" s="125"/>
    </row>
    <row r="1383" spans="1:50" s="103" customFormat="1" ht="11.4" customHeight="1" x14ac:dyDescent="0.3">
      <c r="B1383" s="104"/>
      <c r="C1383" s="105"/>
      <c r="D1383" s="106"/>
      <c r="E1383" s="107"/>
      <c r="F1383" s="105"/>
      <c r="G1383" s="107"/>
      <c r="H1383" s="105"/>
      <c r="I1383" s="105"/>
      <c r="J1383" s="107"/>
      <c r="K1383" s="105"/>
      <c r="L1383" s="105"/>
      <c r="M1383" s="105"/>
      <c r="N1383" s="105"/>
      <c r="O1383" s="108"/>
      <c r="P1383" s="109"/>
      <c r="Q1383" s="110"/>
      <c r="R1383" s="110"/>
      <c r="S1383" s="110"/>
      <c r="T1383" s="110"/>
      <c r="U1383" s="111"/>
      <c r="V1383" s="111"/>
      <c r="W1383" s="112"/>
      <c r="X1383" s="113"/>
      <c r="Y1383" s="114"/>
      <c r="Z1383" s="115"/>
      <c r="AA1383" s="116"/>
      <c r="AB1383" s="117" t="b">
        <f t="shared" si="189"/>
        <v>0</v>
      </c>
      <c r="AC1383" s="117">
        <f t="shared" si="190"/>
        <v>0</v>
      </c>
      <c r="AD1383" s="118"/>
      <c r="AE1383" s="117" t="b">
        <f t="shared" si="191"/>
        <v>0</v>
      </c>
      <c r="AF1383" s="117">
        <f t="shared" si="192"/>
        <v>0</v>
      </c>
      <c r="AG1383" s="119">
        <f t="shared" si="193"/>
        <v>0</v>
      </c>
      <c r="AH1383" s="120" t="b">
        <f t="shared" si="194"/>
        <v>0</v>
      </c>
      <c r="AI1383" s="121">
        <f t="shared" si="195"/>
        <v>0</v>
      </c>
      <c r="AJ1383" s="122">
        <f>+C1383</f>
        <v>0</v>
      </c>
      <c r="AK1383" s="122" t="str">
        <f>IF(ISNA(VLOOKUP(postponeList!D1383,[1]Sheet!$A$2:$B$12,2,FALSE))," ",(VLOOKUP(postponeList!D1383,[1]Sheet!$A$2:$B$12,2,FALSE)))</f>
        <v xml:space="preserve"> </v>
      </c>
      <c r="AL1383" s="122" t="str">
        <f>IF(ISNA(VLOOKUP(E1383,[1]Sheet!$G$2:$H$40,2,FALSE))," ",VLOOKUP(E1383,[1]Sheet!$G$2:$H$40,2,FALSE))</f>
        <v xml:space="preserve"> </v>
      </c>
      <c r="AM1383" s="122" t="str">
        <f>IF(ISNA(VLOOKUP(G1383,[1]Sheet!$K$2:$L$159,2,FALSE))," ",(VLOOKUP(G1383,[1]Sheet!$K$2:$L$159,2,FALSE)))</f>
        <v xml:space="preserve"> </v>
      </c>
      <c r="AN1383" s="122" t="str">
        <f>IF(ISNA(VLOOKUP(I1383&amp;C1383,[1]Sheet!$D$2:$E$228,2,FALSE))," ",VLOOKUP(I1383&amp;C1383,[1]Sheet!$D$2:$E$228,2,FALSE))</f>
        <v xml:space="preserve"> </v>
      </c>
      <c r="AO1383" s="122" t="str">
        <f>+I1383&amp;C1383</f>
        <v/>
      </c>
      <c r="AP1383" s="122" t="str">
        <f>C1383&amp;D1383&amp;E1383&amp;G1383&amp;I1383&amp;O1383</f>
        <v/>
      </c>
      <c r="AQ1383" s="122" t="str">
        <f>B1383&amp;D1383&amp;N1383</f>
        <v/>
      </c>
      <c r="AR1383" s="123" t="str">
        <f>+D1383&amp;J1383</f>
        <v/>
      </c>
      <c r="AS1383" s="124" t="str">
        <f t="shared" si="196"/>
        <v/>
      </c>
      <c r="AT1383" s="125" t="str">
        <f t="shared" si="197"/>
        <v/>
      </c>
      <c r="AU1383" s="125" t="str">
        <f>IF(NOT(AT1383=""),VLOOKUP(AT1383,[1]PSI_Category!A:B,2,0),"")</f>
        <v/>
      </c>
      <c r="AV1383" s="125"/>
      <c r="AW1383" s="125"/>
      <c r="AX1383" s="125"/>
    </row>
    <row r="1384" spans="1:50" s="103" customFormat="1" ht="11.4" customHeight="1" x14ac:dyDescent="0.3">
      <c r="B1384" s="104"/>
      <c r="C1384" s="105"/>
      <c r="D1384" s="106"/>
      <c r="E1384" s="107"/>
      <c r="F1384" s="105"/>
      <c r="G1384" s="107"/>
      <c r="H1384" s="105"/>
      <c r="I1384" s="105"/>
      <c r="J1384" s="107"/>
      <c r="K1384" s="105"/>
      <c r="L1384" s="105"/>
      <c r="M1384" s="105"/>
      <c r="N1384" s="105"/>
      <c r="O1384" s="108"/>
      <c r="P1384" s="109"/>
      <c r="Q1384" s="110"/>
      <c r="R1384" s="110"/>
      <c r="S1384" s="110"/>
      <c r="T1384" s="110"/>
      <c r="U1384" s="111"/>
      <c r="V1384" s="111"/>
      <c r="W1384" s="112"/>
      <c r="X1384" s="113"/>
      <c r="Y1384" s="114"/>
      <c r="Z1384" s="115"/>
      <c r="AA1384" s="116"/>
      <c r="AB1384" s="117" t="b">
        <f t="shared" si="189"/>
        <v>0</v>
      </c>
      <c r="AC1384" s="117">
        <f t="shared" si="190"/>
        <v>0</v>
      </c>
      <c r="AD1384" s="118"/>
      <c r="AE1384" s="117" t="b">
        <f t="shared" si="191"/>
        <v>0</v>
      </c>
      <c r="AF1384" s="117">
        <f t="shared" si="192"/>
        <v>0</v>
      </c>
      <c r="AG1384" s="119">
        <f t="shared" si="193"/>
        <v>0</v>
      </c>
      <c r="AH1384" s="120" t="b">
        <f t="shared" si="194"/>
        <v>0</v>
      </c>
      <c r="AI1384" s="121">
        <f t="shared" si="195"/>
        <v>0</v>
      </c>
      <c r="AJ1384" s="122">
        <f>+C1384</f>
        <v>0</v>
      </c>
      <c r="AK1384" s="122" t="str">
        <f>IF(ISNA(VLOOKUP(postponeList!D1384,[1]Sheet!$A$2:$B$12,2,FALSE))," ",(VLOOKUP(postponeList!D1384,[1]Sheet!$A$2:$B$12,2,FALSE)))</f>
        <v xml:space="preserve"> </v>
      </c>
      <c r="AL1384" s="122" t="str">
        <f>IF(ISNA(VLOOKUP(E1384,[1]Sheet!$G$2:$H$40,2,FALSE))," ",VLOOKUP(E1384,[1]Sheet!$G$2:$H$40,2,FALSE))</f>
        <v xml:space="preserve"> </v>
      </c>
      <c r="AM1384" s="122" t="str">
        <f>IF(ISNA(VLOOKUP(G1384,[1]Sheet!$K$2:$L$159,2,FALSE))," ",(VLOOKUP(G1384,[1]Sheet!$K$2:$L$159,2,FALSE)))</f>
        <v xml:space="preserve"> </v>
      </c>
      <c r="AN1384" s="122" t="str">
        <f>IF(ISNA(VLOOKUP(I1384&amp;C1384,[1]Sheet!$D$2:$E$228,2,FALSE))," ",VLOOKUP(I1384&amp;C1384,[1]Sheet!$D$2:$E$228,2,FALSE))</f>
        <v xml:space="preserve"> </v>
      </c>
      <c r="AO1384" s="122" t="str">
        <f>+I1384&amp;C1384</f>
        <v/>
      </c>
      <c r="AP1384" s="122" t="str">
        <f>C1384&amp;D1384&amp;E1384&amp;G1384&amp;I1384&amp;O1384</f>
        <v/>
      </c>
      <c r="AQ1384" s="122" t="str">
        <f>B1384&amp;D1384&amp;N1384</f>
        <v/>
      </c>
      <c r="AR1384" s="123" t="str">
        <f>+D1384&amp;J1384</f>
        <v/>
      </c>
      <c r="AS1384" s="124" t="str">
        <f t="shared" si="196"/>
        <v/>
      </c>
      <c r="AT1384" s="125" t="str">
        <f t="shared" si="197"/>
        <v/>
      </c>
      <c r="AU1384" s="125" t="str">
        <f>IF(NOT(AT1384=""),VLOOKUP(AT1384,[1]PSI_Category!A:B,2,0),"")</f>
        <v/>
      </c>
      <c r="AV1384" s="125"/>
      <c r="AW1384" s="125"/>
      <c r="AX1384" s="125"/>
    </row>
    <row r="1385" spans="1:50" s="103" customFormat="1" ht="11.4" customHeight="1" x14ac:dyDescent="0.3">
      <c r="B1385" s="104"/>
      <c r="C1385" s="105"/>
      <c r="D1385" s="106"/>
      <c r="E1385" s="107"/>
      <c r="F1385" s="105"/>
      <c r="G1385" s="107"/>
      <c r="H1385" s="105"/>
      <c r="I1385" s="105"/>
      <c r="J1385" s="107"/>
      <c r="K1385" s="105"/>
      <c r="L1385" s="105"/>
      <c r="M1385" s="105"/>
      <c r="N1385" s="105"/>
      <c r="O1385" s="108"/>
      <c r="P1385" s="109"/>
      <c r="Q1385" s="110"/>
      <c r="R1385" s="110"/>
      <c r="S1385" s="110"/>
      <c r="T1385" s="110"/>
      <c r="U1385" s="111"/>
      <c r="V1385" s="111"/>
      <c r="W1385" s="112"/>
      <c r="X1385" s="113"/>
      <c r="Y1385" s="114"/>
      <c r="Z1385" s="115"/>
      <c r="AA1385" s="116"/>
      <c r="AB1385" s="117" t="b">
        <f t="shared" si="189"/>
        <v>0</v>
      </c>
      <c r="AC1385" s="117">
        <f t="shared" si="190"/>
        <v>0</v>
      </c>
      <c r="AD1385" s="118"/>
      <c r="AE1385" s="117" t="b">
        <f t="shared" si="191"/>
        <v>0</v>
      </c>
      <c r="AF1385" s="117">
        <f t="shared" si="192"/>
        <v>0</v>
      </c>
      <c r="AG1385" s="119">
        <f t="shared" si="193"/>
        <v>0</v>
      </c>
      <c r="AH1385" s="120" t="b">
        <f t="shared" si="194"/>
        <v>0</v>
      </c>
      <c r="AI1385" s="121">
        <f t="shared" si="195"/>
        <v>0</v>
      </c>
      <c r="AJ1385" s="122">
        <f>+C1385</f>
        <v>0</v>
      </c>
      <c r="AK1385" s="122" t="str">
        <f>IF(ISNA(VLOOKUP(postponeList!D1385,[1]Sheet!$A$2:$B$12,2,FALSE))," ",(VLOOKUP(postponeList!D1385,[1]Sheet!$A$2:$B$12,2,FALSE)))</f>
        <v xml:space="preserve"> </v>
      </c>
      <c r="AL1385" s="122" t="str">
        <f>IF(ISNA(VLOOKUP(E1385,[1]Sheet!$G$2:$H$40,2,FALSE))," ",VLOOKUP(E1385,[1]Sheet!$G$2:$H$40,2,FALSE))</f>
        <v xml:space="preserve"> </v>
      </c>
      <c r="AM1385" s="122" t="str">
        <f>IF(ISNA(VLOOKUP(G1385,[1]Sheet!$K$2:$L$159,2,FALSE))," ",(VLOOKUP(G1385,[1]Sheet!$K$2:$L$159,2,FALSE)))</f>
        <v xml:space="preserve"> </v>
      </c>
      <c r="AN1385" s="122" t="str">
        <f>IF(ISNA(VLOOKUP(I1385&amp;C1385,[1]Sheet!$D$2:$E$228,2,FALSE))," ",VLOOKUP(I1385&amp;C1385,[1]Sheet!$D$2:$E$228,2,FALSE))</f>
        <v xml:space="preserve"> </v>
      </c>
      <c r="AO1385" s="122" t="str">
        <f>+I1385&amp;C1385</f>
        <v/>
      </c>
      <c r="AP1385" s="122" t="str">
        <f>C1385&amp;D1385&amp;E1385&amp;G1385&amp;I1385&amp;O1385</f>
        <v/>
      </c>
      <c r="AQ1385" s="122" t="str">
        <f>B1385&amp;D1385&amp;N1385</f>
        <v/>
      </c>
      <c r="AR1385" s="123" t="str">
        <f>+D1385&amp;J1385</f>
        <v/>
      </c>
      <c r="AS1385" s="124" t="str">
        <f t="shared" si="196"/>
        <v/>
      </c>
      <c r="AT1385" s="125" t="str">
        <f t="shared" si="197"/>
        <v/>
      </c>
      <c r="AU1385" s="125" t="str">
        <f>IF(NOT(AT1385=""),VLOOKUP(AT1385,[1]PSI_Category!A:B,2,0),"")</f>
        <v/>
      </c>
      <c r="AV1385" s="125"/>
      <c r="AW1385" s="125"/>
      <c r="AX1385" s="125"/>
    </row>
    <row r="1386" spans="1:50" s="103" customFormat="1" ht="11.4" customHeight="1" x14ac:dyDescent="0.3">
      <c r="B1386" s="104"/>
      <c r="C1386" s="105"/>
      <c r="D1386" s="106"/>
      <c r="E1386" s="107"/>
      <c r="F1386" s="105"/>
      <c r="G1386" s="107"/>
      <c r="H1386" s="105"/>
      <c r="I1386" s="105"/>
      <c r="J1386" s="107"/>
      <c r="K1386" s="105"/>
      <c r="L1386" s="105"/>
      <c r="M1386" s="105"/>
      <c r="N1386" s="105"/>
      <c r="O1386" s="108"/>
      <c r="P1386" s="109"/>
      <c r="Q1386" s="110"/>
      <c r="R1386" s="110"/>
      <c r="S1386" s="110"/>
      <c r="T1386" s="110"/>
      <c r="U1386" s="111"/>
      <c r="V1386" s="111"/>
      <c r="W1386" s="112"/>
      <c r="X1386" s="113"/>
      <c r="Y1386" s="114"/>
      <c r="Z1386" s="115"/>
      <c r="AA1386" s="116"/>
      <c r="AB1386" s="117" t="b">
        <f t="shared" si="189"/>
        <v>0</v>
      </c>
      <c r="AC1386" s="117">
        <f t="shared" si="190"/>
        <v>0</v>
      </c>
      <c r="AD1386" s="118"/>
      <c r="AE1386" s="117" t="b">
        <f t="shared" si="191"/>
        <v>0</v>
      </c>
      <c r="AF1386" s="117">
        <f t="shared" si="192"/>
        <v>0</v>
      </c>
      <c r="AG1386" s="119">
        <f t="shared" si="193"/>
        <v>0</v>
      </c>
      <c r="AH1386" s="120" t="b">
        <f t="shared" si="194"/>
        <v>0</v>
      </c>
      <c r="AI1386" s="121">
        <f t="shared" si="195"/>
        <v>0</v>
      </c>
      <c r="AJ1386" s="122">
        <f>+C1386</f>
        <v>0</v>
      </c>
      <c r="AK1386" s="122" t="str">
        <f>IF(ISNA(VLOOKUP(postponeList!D1386,[1]Sheet!$A$2:$B$12,2,FALSE))," ",(VLOOKUP(postponeList!D1386,[1]Sheet!$A$2:$B$12,2,FALSE)))</f>
        <v xml:space="preserve"> </v>
      </c>
      <c r="AL1386" s="122" t="str">
        <f>IF(ISNA(VLOOKUP(E1386,[1]Sheet!$G$2:$H$40,2,FALSE))," ",VLOOKUP(E1386,[1]Sheet!$G$2:$H$40,2,FALSE))</f>
        <v xml:space="preserve"> </v>
      </c>
      <c r="AM1386" s="122" t="str">
        <f>IF(ISNA(VLOOKUP(G1386,[1]Sheet!$K$2:$L$159,2,FALSE))," ",(VLOOKUP(G1386,[1]Sheet!$K$2:$L$159,2,FALSE)))</f>
        <v xml:space="preserve"> </v>
      </c>
      <c r="AN1386" s="122" t="str">
        <f>IF(ISNA(VLOOKUP(I1386&amp;C1386,[1]Sheet!$D$2:$E$228,2,FALSE))," ",VLOOKUP(I1386&amp;C1386,[1]Sheet!$D$2:$E$228,2,FALSE))</f>
        <v xml:space="preserve"> </v>
      </c>
      <c r="AO1386" s="122" t="str">
        <f>+I1386&amp;C1386</f>
        <v/>
      </c>
      <c r="AP1386" s="122" t="str">
        <f>C1386&amp;D1386&amp;E1386&amp;G1386&amp;I1386&amp;O1386</f>
        <v/>
      </c>
      <c r="AQ1386" s="122" t="str">
        <f>B1386&amp;D1386&amp;N1386</f>
        <v/>
      </c>
      <c r="AR1386" s="123" t="str">
        <f>+D1386&amp;J1386</f>
        <v/>
      </c>
      <c r="AS1386" s="124" t="str">
        <f t="shared" si="196"/>
        <v/>
      </c>
      <c r="AT1386" s="125" t="str">
        <f t="shared" si="197"/>
        <v/>
      </c>
      <c r="AU1386" s="125" t="str">
        <f>IF(NOT(AT1386=""),VLOOKUP(AT1386,[1]PSI_Category!A:B,2,0),"")</f>
        <v/>
      </c>
      <c r="AV1386" s="125"/>
      <c r="AW1386" s="125"/>
      <c r="AX1386" s="125"/>
    </row>
    <row r="1387" spans="1:50" s="103" customFormat="1" ht="11.4" customHeight="1" x14ac:dyDescent="0.3">
      <c r="B1387" s="104"/>
      <c r="C1387" s="105"/>
      <c r="D1387" s="106"/>
      <c r="E1387" s="107"/>
      <c r="F1387" s="105"/>
      <c r="G1387" s="107"/>
      <c r="H1387" s="105"/>
      <c r="I1387" s="105"/>
      <c r="J1387" s="107"/>
      <c r="K1387" s="105"/>
      <c r="L1387" s="105"/>
      <c r="M1387" s="105"/>
      <c r="N1387" s="105"/>
      <c r="O1387" s="108"/>
      <c r="P1387" s="109"/>
      <c r="Q1387" s="110"/>
      <c r="R1387" s="110"/>
      <c r="S1387" s="110"/>
      <c r="T1387" s="110"/>
      <c r="U1387" s="111"/>
      <c r="V1387" s="111"/>
      <c r="W1387" s="112"/>
      <c r="X1387" s="113"/>
      <c r="Y1387" s="114"/>
      <c r="Z1387" s="115"/>
      <c r="AA1387" s="116"/>
      <c r="AB1387" s="117" t="b">
        <f t="shared" si="189"/>
        <v>0</v>
      </c>
      <c r="AC1387" s="117">
        <f t="shared" si="190"/>
        <v>0</v>
      </c>
      <c r="AD1387" s="118"/>
      <c r="AE1387" s="117" t="b">
        <f t="shared" si="191"/>
        <v>0</v>
      </c>
      <c r="AF1387" s="117">
        <f t="shared" si="192"/>
        <v>0</v>
      </c>
      <c r="AG1387" s="119">
        <f t="shared" si="193"/>
        <v>0</v>
      </c>
      <c r="AH1387" s="120" t="b">
        <f t="shared" si="194"/>
        <v>0</v>
      </c>
      <c r="AI1387" s="121">
        <f t="shared" si="195"/>
        <v>0</v>
      </c>
      <c r="AJ1387" s="122">
        <f>+C1387</f>
        <v>0</v>
      </c>
      <c r="AK1387" s="122" t="str">
        <f>IF(ISNA(VLOOKUP(postponeList!D1387,[1]Sheet!$A$2:$B$12,2,FALSE))," ",(VLOOKUP(postponeList!D1387,[1]Sheet!$A$2:$B$12,2,FALSE)))</f>
        <v xml:space="preserve"> </v>
      </c>
      <c r="AL1387" s="122" t="str">
        <f>IF(ISNA(VLOOKUP(E1387,[1]Sheet!$G$2:$H$40,2,FALSE))," ",VLOOKUP(E1387,[1]Sheet!$G$2:$H$40,2,FALSE))</f>
        <v xml:space="preserve"> </v>
      </c>
      <c r="AM1387" s="122" t="str">
        <f>IF(ISNA(VLOOKUP(G1387,[1]Sheet!$K$2:$L$159,2,FALSE))," ",(VLOOKUP(G1387,[1]Sheet!$K$2:$L$159,2,FALSE)))</f>
        <v xml:space="preserve"> </v>
      </c>
      <c r="AN1387" s="122" t="str">
        <f>IF(ISNA(VLOOKUP(I1387&amp;C1387,[1]Sheet!$D$2:$E$228,2,FALSE))," ",VLOOKUP(I1387&amp;C1387,[1]Sheet!$D$2:$E$228,2,FALSE))</f>
        <v xml:space="preserve"> </v>
      </c>
      <c r="AO1387" s="122" t="str">
        <f>+I1387&amp;C1387</f>
        <v/>
      </c>
      <c r="AP1387" s="122" t="str">
        <f>C1387&amp;D1387&amp;E1387&amp;G1387&amp;I1387&amp;O1387</f>
        <v/>
      </c>
      <c r="AQ1387" s="122" t="str">
        <f>B1387&amp;D1387&amp;N1387</f>
        <v/>
      </c>
      <c r="AR1387" s="123" t="str">
        <f>+D1387&amp;J1387</f>
        <v/>
      </c>
      <c r="AS1387" s="124" t="str">
        <f t="shared" si="196"/>
        <v/>
      </c>
      <c r="AT1387" s="125" t="str">
        <f t="shared" si="197"/>
        <v/>
      </c>
      <c r="AU1387" s="125" t="str">
        <f>IF(NOT(AT1387=""),VLOOKUP(AT1387,[1]PSI_Category!A:B,2,0),"")</f>
        <v/>
      </c>
      <c r="AV1387" s="125"/>
      <c r="AW1387" s="125"/>
      <c r="AX1387" s="125"/>
    </row>
    <row r="1388" spans="1:50" s="103" customFormat="1" ht="11.4" customHeight="1" x14ac:dyDescent="0.3">
      <c r="B1388" s="104"/>
      <c r="C1388" s="105"/>
      <c r="D1388" s="106"/>
      <c r="E1388" s="107"/>
      <c r="F1388" s="105"/>
      <c r="G1388" s="107"/>
      <c r="H1388" s="105"/>
      <c r="I1388" s="105"/>
      <c r="J1388" s="107"/>
      <c r="K1388" s="105"/>
      <c r="L1388" s="105"/>
      <c r="M1388" s="105"/>
      <c r="N1388" s="105"/>
      <c r="O1388" s="108"/>
      <c r="P1388" s="109"/>
      <c r="Q1388" s="110"/>
      <c r="R1388" s="110"/>
      <c r="S1388" s="110"/>
      <c r="T1388" s="110"/>
      <c r="U1388" s="111"/>
      <c r="V1388" s="111"/>
      <c r="W1388" s="112"/>
      <c r="X1388" s="113"/>
      <c r="Y1388" s="114"/>
      <c r="Z1388" s="115"/>
      <c r="AA1388" s="116"/>
      <c r="AB1388" s="117" t="b">
        <f t="shared" si="189"/>
        <v>0</v>
      </c>
      <c r="AC1388" s="117">
        <f t="shared" si="190"/>
        <v>0</v>
      </c>
      <c r="AD1388" s="118"/>
      <c r="AE1388" s="117" t="b">
        <f t="shared" si="191"/>
        <v>0</v>
      </c>
      <c r="AF1388" s="117">
        <f t="shared" si="192"/>
        <v>0</v>
      </c>
      <c r="AG1388" s="119">
        <f t="shared" si="193"/>
        <v>0</v>
      </c>
      <c r="AH1388" s="120" t="b">
        <f t="shared" si="194"/>
        <v>0</v>
      </c>
      <c r="AI1388" s="121">
        <f t="shared" si="195"/>
        <v>0</v>
      </c>
      <c r="AJ1388" s="122">
        <f>+C1388</f>
        <v>0</v>
      </c>
      <c r="AK1388" s="122" t="str">
        <f>IF(ISNA(VLOOKUP(postponeList!D1388,[1]Sheet!$A$2:$B$12,2,FALSE))," ",(VLOOKUP(postponeList!D1388,[1]Sheet!$A$2:$B$12,2,FALSE)))</f>
        <v xml:space="preserve"> </v>
      </c>
      <c r="AL1388" s="122" t="str">
        <f>IF(ISNA(VLOOKUP(E1388,[1]Sheet!$G$2:$H$40,2,FALSE))," ",VLOOKUP(E1388,[1]Sheet!$G$2:$H$40,2,FALSE))</f>
        <v xml:space="preserve"> </v>
      </c>
      <c r="AM1388" s="122" t="str">
        <f>IF(ISNA(VLOOKUP(G1388,[1]Sheet!$K$2:$L$159,2,FALSE))," ",(VLOOKUP(G1388,[1]Sheet!$K$2:$L$159,2,FALSE)))</f>
        <v xml:space="preserve"> </v>
      </c>
      <c r="AN1388" s="122" t="str">
        <f>IF(ISNA(VLOOKUP(I1388&amp;C1388,[1]Sheet!$D$2:$E$228,2,FALSE))," ",VLOOKUP(I1388&amp;C1388,[1]Sheet!$D$2:$E$228,2,FALSE))</f>
        <v xml:space="preserve"> </v>
      </c>
      <c r="AO1388" s="122" t="str">
        <f>+I1388&amp;C1388</f>
        <v/>
      </c>
      <c r="AP1388" s="122" t="str">
        <f>C1388&amp;D1388&amp;E1388&amp;G1388&amp;I1388&amp;O1388</f>
        <v/>
      </c>
      <c r="AQ1388" s="122" t="str">
        <f>B1388&amp;D1388&amp;N1388</f>
        <v/>
      </c>
      <c r="AR1388" s="123" t="str">
        <f>+D1388&amp;J1388</f>
        <v/>
      </c>
      <c r="AS1388" s="124" t="str">
        <f t="shared" si="196"/>
        <v/>
      </c>
      <c r="AT1388" s="125" t="str">
        <f t="shared" si="197"/>
        <v/>
      </c>
      <c r="AU1388" s="125" t="str">
        <f>IF(NOT(AT1388=""),VLOOKUP(AT1388,[1]PSI_Category!A:B,2,0),"")</f>
        <v/>
      </c>
      <c r="AV1388" s="125"/>
      <c r="AW1388" s="125"/>
      <c r="AX1388" s="125"/>
    </row>
    <row r="1389" spans="1:50" s="103" customFormat="1" ht="11.4" customHeight="1" x14ac:dyDescent="0.3">
      <c r="B1389" s="104"/>
      <c r="C1389" s="105"/>
      <c r="D1389" s="106"/>
      <c r="E1389" s="107"/>
      <c r="F1389" s="105"/>
      <c r="G1389" s="107"/>
      <c r="H1389" s="105"/>
      <c r="I1389" s="105"/>
      <c r="J1389" s="107"/>
      <c r="K1389" s="105"/>
      <c r="L1389" s="105"/>
      <c r="M1389" s="105"/>
      <c r="N1389" s="105"/>
      <c r="O1389" s="108"/>
      <c r="P1389" s="109"/>
      <c r="Q1389" s="110"/>
      <c r="R1389" s="110"/>
      <c r="S1389" s="110"/>
      <c r="T1389" s="110"/>
      <c r="U1389" s="111"/>
      <c r="V1389" s="111"/>
      <c r="W1389" s="112"/>
      <c r="X1389" s="113"/>
      <c r="Y1389" s="114"/>
      <c r="Z1389" s="115"/>
      <c r="AA1389" s="116"/>
      <c r="AB1389" s="117" t="b">
        <f t="shared" si="189"/>
        <v>0</v>
      </c>
      <c r="AC1389" s="117">
        <f t="shared" si="190"/>
        <v>0</v>
      </c>
      <c r="AD1389" s="118"/>
      <c r="AE1389" s="117" t="b">
        <f t="shared" si="191"/>
        <v>0</v>
      </c>
      <c r="AF1389" s="117">
        <f t="shared" si="192"/>
        <v>0</v>
      </c>
      <c r="AG1389" s="119">
        <f t="shared" si="193"/>
        <v>0</v>
      </c>
      <c r="AH1389" s="120" t="b">
        <f t="shared" si="194"/>
        <v>0</v>
      </c>
      <c r="AI1389" s="121">
        <f t="shared" si="195"/>
        <v>0</v>
      </c>
      <c r="AJ1389" s="122">
        <f>+C1389</f>
        <v>0</v>
      </c>
      <c r="AK1389" s="122" t="str">
        <f>IF(ISNA(VLOOKUP(postponeList!D1389,[1]Sheet!$A$2:$B$12,2,FALSE))," ",(VLOOKUP(postponeList!D1389,[1]Sheet!$A$2:$B$12,2,FALSE)))</f>
        <v xml:space="preserve"> </v>
      </c>
      <c r="AL1389" s="122" t="str">
        <f>IF(ISNA(VLOOKUP(E1389,[1]Sheet!$G$2:$H$40,2,FALSE))," ",VLOOKUP(E1389,[1]Sheet!$G$2:$H$40,2,FALSE))</f>
        <v xml:space="preserve"> </v>
      </c>
      <c r="AM1389" s="122" t="str">
        <f>IF(ISNA(VLOOKUP(G1389,[1]Sheet!$K$2:$L$159,2,FALSE))," ",(VLOOKUP(G1389,[1]Sheet!$K$2:$L$159,2,FALSE)))</f>
        <v xml:space="preserve"> </v>
      </c>
      <c r="AN1389" s="122" t="str">
        <f>IF(ISNA(VLOOKUP(I1389&amp;C1389,[1]Sheet!$D$2:$E$228,2,FALSE))," ",VLOOKUP(I1389&amp;C1389,[1]Sheet!$D$2:$E$228,2,FALSE))</f>
        <v xml:space="preserve"> </v>
      </c>
      <c r="AO1389" s="122" t="str">
        <f>+I1389&amp;C1389</f>
        <v/>
      </c>
      <c r="AP1389" s="122" t="str">
        <f>C1389&amp;D1389&amp;E1389&amp;G1389&amp;I1389&amp;O1389</f>
        <v/>
      </c>
      <c r="AQ1389" s="122" t="str">
        <f>B1389&amp;D1389&amp;N1389</f>
        <v/>
      </c>
      <c r="AR1389" s="123" t="str">
        <f>+D1389&amp;J1389</f>
        <v/>
      </c>
      <c r="AS1389" s="124" t="str">
        <f t="shared" si="196"/>
        <v/>
      </c>
      <c r="AT1389" s="125" t="str">
        <f t="shared" si="197"/>
        <v/>
      </c>
      <c r="AU1389" s="125" t="str">
        <f>IF(NOT(AT1389=""),VLOOKUP(AT1389,[1]PSI_Category!A:B,2,0),"")</f>
        <v/>
      </c>
      <c r="AV1389" s="125"/>
      <c r="AW1389" s="125"/>
      <c r="AX1389" s="125"/>
    </row>
    <row r="1390" spans="1:50" s="133" customFormat="1" ht="11.4" customHeight="1" x14ac:dyDescent="0.3">
      <c r="A1390" s="103"/>
      <c r="B1390" s="104"/>
      <c r="C1390" s="105"/>
      <c r="D1390" s="106"/>
      <c r="E1390" s="107"/>
      <c r="F1390" s="105"/>
      <c r="G1390" s="107"/>
      <c r="H1390" s="105"/>
      <c r="I1390" s="105"/>
      <c r="J1390" s="107"/>
      <c r="K1390" s="105"/>
      <c r="L1390" s="105"/>
      <c r="M1390" s="105"/>
      <c r="N1390" s="105"/>
      <c r="O1390" s="108"/>
      <c r="P1390" s="109"/>
      <c r="Q1390" s="110"/>
      <c r="R1390" s="110"/>
      <c r="S1390" s="168"/>
      <c r="T1390" s="110"/>
      <c r="U1390" s="111"/>
      <c r="V1390" s="111"/>
      <c r="W1390" s="112"/>
      <c r="X1390" s="113"/>
      <c r="Y1390" s="114"/>
      <c r="Z1390" s="115"/>
      <c r="AA1390" s="116"/>
      <c r="AB1390" s="117" t="b">
        <f t="shared" si="189"/>
        <v>0</v>
      </c>
      <c r="AC1390" s="117">
        <f t="shared" si="190"/>
        <v>0</v>
      </c>
      <c r="AD1390" s="118"/>
      <c r="AE1390" s="117" t="b">
        <f t="shared" si="191"/>
        <v>0</v>
      </c>
      <c r="AF1390" s="117">
        <f t="shared" si="192"/>
        <v>0</v>
      </c>
      <c r="AG1390" s="119">
        <f t="shared" si="193"/>
        <v>0</v>
      </c>
      <c r="AH1390" s="120" t="b">
        <f t="shared" si="194"/>
        <v>0</v>
      </c>
      <c r="AI1390" s="121">
        <f t="shared" si="195"/>
        <v>0</v>
      </c>
      <c r="AJ1390" s="122">
        <f>+C1390</f>
        <v>0</v>
      </c>
      <c r="AK1390" s="122" t="str">
        <f>IF(ISNA(VLOOKUP(postponeList!D1390,[1]Sheet!$A$2:$B$12,2,FALSE))," ",(VLOOKUP(postponeList!D1390,[1]Sheet!$A$2:$B$12,2,FALSE)))</f>
        <v xml:space="preserve"> </v>
      </c>
      <c r="AL1390" s="122" t="str">
        <f>IF(ISNA(VLOOKUP(E1390,[1]Sheet!$G$2:$H$40,2,FALSE))," ",VLOOKUP(E1390,[1]Sheet!$G$2:$H$40,2,FALSE))</f>
        <v xml:space="preserve"> </v>
      </c>
      <c r="AM1390" s="122" t="str">
        <f>IF(ISNA(VLOOKUP(G1390,[1]Sheet!$K$2:$L$159,2,FALSE))," ",(VLOOKUP(G1390,[1]Sheet!$K$2:$L$159,2,FALSE)))</f>
        <v xml:space="preserve"> </v>
      </c>
      <c r="AN1390" s="122" t="str">
        <f>IF(ISNA(VLOOKUP(I1390&amp;C1390,[1]Sheet!$D$2:$E$228,2,FALSE))," ",VLOOKUP(I1390&amp;C1390,[1]Sheet!$D$2:$E$228,2,FALSE))</f>
        <v xml:space="preserve"> </v>
      </c>
      <c r="AO1390" s="122" t="str">
        <f>+I1390&amp;C1390</f>
        <v/>
      </c>
      <c r="AP1390" s="122" t="str">
        <f>C1390&amp;D1390&amp;E1390&amp;G1390&amp;I1390&amp;O1390</f>
        <v/>
      </c>
      <c r="AQ1390" s="122" t="str">
        <f>B1390&amp;D1390&amp;N1390</f>
        <v/>
      </c>
      <c r="AR1390" s="123" t="str">
        <f>+D1390&amp;J1390</f>
        <v/>
      </c>
      <c r="AS1390" s="124" t="str">
        <f t="shared" si="196"/>
        <v/>
      </c>
      <c r="AT1390" s="125" t="str">
        <f t="shared" si="197"/>
        <v/>
      </c>
      <c r="AU1390" s="125" t="str">
        <f>IF(NOT(AT1390=""),VLOOKUP(AT1390,[1]PSI_Category!A:B,2,0),"")</f>
        <v/>
      </c>
      <c r="AV1390" s="167"/>
      <c r="AW1390" s="167"/>
      <c r="AX1390" s="167"/>
    </row>
    <row r="1391" spans="1:50" s="133" customFormat="1" ht="11.4" customHeight="1" x14ac:dyDescent="0.3">
      <c r="A1391" s="103"/>
      <c r="B1391" s="104"/>
      <c r="C1391" s="105"/>
      <c r="D1391" s="106"/>
      <c r="E1391" s="107"/>
      <c r="F1391" s="105"/>
      <c r="G1391" s="107"/>
      <c r="H1391" s="105"/>
      <c r="I1391" s="105"/>
      <c r="J1391" s="107"/>
      <c r="K1391" s="105"/>
      <c r="L1391" s="105"/>
      <c r="M1391" s="105"/>
      <c r="N1391" s="105"/>
      <c r="O1391" s="108"/>
      <c r="P1391" s="109"/>
      <c r="Q1391" s="110"/>
      <c r="R1391" s="110"/>
      <c r="S1391" s="168"/>
      <c r="T1391" s="110"/>
      <c r="U1391" s="111"/>
      <c r="V1391" s="111"/>
      <c r="W1391" s="112"/>
      <c r="X1391" s="113"/>
      <c r="Y1391" s="114"/>
      <c r="Z1391" s="115"/>
      <c r="AA1391" s="116"/>
      <c r="AB1391" s="117" t="b">
        <f t="shared" si="189"/>
        <v>0</v>
      </c>
      <c r="AC1391" s="117">
        <f t="shared" si="190"/>
        <v>0</v>
      </c>
      <c r="AD1391" s="118"/>
      <c r="AE1391" s="117" t="b">
        <f t="shared" si="191"/>
        <v>0</v>
      </c>
      <c r="AF1391" s="117">
        <f t="shared" si="192"/>
        <v>0</v>
      </c>
      <c r="AG1391" s="119">
        <f t="shared" si="193"/>
        <v>0</v>
      </c>
      <c r="AH1391" s="120" t="b">
        <f t="shared" si="194"/>
        <v>0</v>
      </c>
      <c r="AI1391" s="121">
        <f t="shared" si="195"/>
        <v>0</v>
      </c>
      <c r="AJ1391" s="122">
        <f>+C1391</f>
        <v>0</v>
      </c>
      <c r="AK1391" s="122" t="str">
        <f>IF(ISNA(VLOOKUP(postponeList!D1391,[1]Sheet!$A$2:$B$12,2,FALSE))," ",(VLOOKUP(postponeList!D1391,[1]Sheet!$A$2:$B$12,2,FALSE)))</f>
        <v xml:space="preserve"> </v>
      </c>
      <c r="AL1391" s="122" t="str">
        <f>IF(ISNA(VLOOKUP(E1391,[1]Sheet!$G$2:$H$40,2,FALSE))," ",VLOOKUP(E1391,[1]Sheet!$G$2:$H$40,2,FALSE))</f>
        <v xml:space="preserve"> </v>
      </c>
      <c r="AM1391" s="122" t="str">
        <f>IF(ISNA(VLOOKUP(G1391,[1]Sheet!$K$2:$L$159,2,FALSE))," ",(VLOOKUP(G1391,[1]Sheet!$K$2:$L$159,2,FALSE)))</f>
        <v xml:space="preserve"> </v>
      </c>
      <c r="AN1391" s="122" t="str">
        <f>IF(ISNA(VLOOKUP(I1391&amp;C1391,[1]Sheet!$D$2:$E$228,2,FALSE))," ",VLOOKUP(I1391&amp;C1391,[1]Sheet!$D$2:$E$228,2,FALSE))</f>
        <v xml:space="preserve"> </v>
      </c>
      <c r="AO1391" s="122" t="str">
        <f>+I1391&amp;C1391</f>
        <v/>
      </c>
      <c r="AP1391" s="122" t="str">
        <f>C1391&amp;D1391&amp;E1391&amp;G1391&amp;I1391&amp;O1391</f>
        <v/>
      </c>
      <c r="AQ1391" s="122" t="str">
        <f>B1391&amp;D1391&amp;N1391</f>
        <v/>
      </c>
      <c r="AR1391" s="123" t="str">
        <f>+D1391&amp;J1391</f>
        <v/>
      </c>
      <c r="AS1391" s="124" t="str">
        <f t="shared" si="196"/>
        <v/>
      </c>
      <c r="AT1391" s="125" t="str">
        <f t="shared" si="197"/>
        <v/>
      </c>
      <c r="AU1391" s="125" t="str">
        <f>IF(NOT(AT1391=""),VLOOKUP(AT1391,[1]PSI_Category!A:B,2,0),"")</f>
        <v/>
      </c>
      <c r="AV1391" s="167"/>
      <c r="AW1391" s="167"/>
      <c r="AX1391" s="167"/>
    </row>
    <row r="1392" spans="1:50" s="133" customFormat="1" ht="11.4" customHeight="1" x14ac:dyDescent="0.3">
      <c r="A1392" s="103"/>
      <c r="B1392" s="104"/>
      <c r="C1392" s="105"/>
      <c r="D1392" s="106"/>
      <c r="E1392" s="107"/>
      <c r="F1392" s="105"/>
      <c r="G1392" s="107"/>
      <c r="H1392" s="105"/>
      <c r="I1392" s="105"/>
      <c r="J1392" s="107"/>
      <c r="K1392" s="105"/>
      <c r="L1392" s="105"/>
      <c r="M1392" s="105"/>
      <c r="N1392" s="105"/>
      <c r="O1392" s="108"/>
      <c r="P1392" s="109"/>
      <c r="Q1392" s="110"/>
      <c r="R1392" s="110"/>
      <c r="S1392" s="168"/>
      <c r="T1392" s="110"/>
      <c r="U1392" s="111"/>
      <c r="V1392" s="111"/>
      <c r="W1392" s="112"/>
      <c r="X1392" s="113"/>
      <c r="Y1392" s="114"/>
      <c r="Z1392" s="115"/>
      <c r="AA1392" s="116"/>
      <c r="AB1392" s="117" t="b">
        <f t="shared" si="189"/>
        <v>0</v>
      </c>
      <c r="AC1392" s="117">
        <f t="shared" si="190"/>
        <v>0</v>
      </c>
      <c r="AD1392" s="118"/>
      <c r="AE1392" s="117" t="b">
        <f t="shared" si="191"/>
        <v>0</v>
      </c>
      <c r="AF1392" s="117">
        <f t="shared" si="192"/>
        <v>0</v>
      </c>
      <c r="AG1392" s="119">
        <f t="shared" si="193"/>
        <v>0</v>
      </c>
      <c r="AH1392" s="120" t="b">
        <f t="shared" si="194"/>
        <v>0</v>
      </c>
      <c r="AI1392" s="121">
        <f t="shared" si="195"/>
        <v>0</v>
      </c>
      <c r="AJ1392" s="122">
        <f>+C1392</f>
        <v>0</v>
      </c>
      <c r="AK1392" s="122" t="str">
        <f>IF(ISNA(VLOOKUP(postponeList!D1392,[1]Sheet!$A$2:$B$12,2,FALSE))," ",(VLOOKUP(postponeList!D1392,[1]Sheet!$A$2:$B$12,2,FALSE)))</f>
        <v xml:space="preserve"> </v>
      </c>
      <c r="AL1392" s="122" t="str">
        <f>IF(ISNA(VLOOKUP(E1392,[1]Sheet!$G$2:$H$40,2,FALSE))," ",VLOOKUP(E1392,[1]Sheet!$G$2:$H$40,2,FALSE))</f>
        <v xml:space="preserve"> </v>
      </c>
      <c r="AM1392" s="122" t="str">
        <f>IF(ISNA(VLOOKUP(G1392,[1]Sheet!$K$2:$L$159,2,FALSE))," ",(VLOOKUP(G1392,[1]Sheet!$K$2:$L$159,2,FALSE)))</f>
        <v xml:space="preserve"> </v>
      </c>
      <c r="AN1392" s="122" t="str">
        <f>IF(ISNA(VLOOKUP(I1392&amp;C1392,[1]Sheet!$D$2:$E$228,2,FALSE))," ",VLOOKUP(I1392&amp;C1392,[1]Sheet!$D$2:$E$228,2,FALSE))</f>
        <v xml:space="preserve"> </v>
      </c>
      <c r="AO1392" s="122" t="str">
        <f>+I1392&amp;C1392</f>
        <v/>
      </c>
      <c r="AP1392" s="122" t="str">
        <f>C1392&amp;D1392&amp;E1392&amp;G1392&amp;I1392&amp;O1392</f>
        <v/>
      </c>
      <c r="AQ1392" s="122" t="str">
        <f>B1392&amp;D1392&amp;N1392</f>
        <v/>
      </c>
      <c r="AR1392" s="123" t="str">
        <f>+D1392&amp;J1392</f>
        <v/>
      </c>
      <c r="AS1392" s="124" t="str">
        <f t="shared" si="196"/>
        <v/>
      </c>
      <c r="AT1392" s="125" t="str">
        <f t="shared" si="197"/>
        <v/>
      </c>
      <c r="AU1392" s="125" t="str">
        <f>IF(NOT(AT1392=""),VLOOKUP(AT1392,[1]PSI_Category!A:B,2,0),"")</f>
        <v/>
      </c>
      <c r="AV1392" s="167"/>
      <c r="AW1392" s="167"/>
      <c r="AX1392" s="167"/>
    </row>
    <row r="1393" spans="1:50" s="133" customFormat="1" ht="11.4" customHeight="1" x14ac:dyDescent="0.3">
      <c r="A1393" s="103"/>
      <c r="B1393" s="104"/>
      <c r="C1393" s="105"/>
      <c r="D1393" s="106"/>
      <c r="E1393" s="107"/>
      <c r="F1393" s="105"/>
      <c r="G1393" s="107"/>
      <c r="H1393" s="105"/>
      <c r="I1393" s="105"/>
      <c r="J1393" s="107"/>
      <c r="K1393" s="105"/>
      <c r="L1393" s="105"/>
      <c r="M1393" s="105"/>
      <c r="N1393" s="105"/>
      <c r="O1393" s="108"/>
      <c r="P1393" s="109"/>
      <c r="Q1393" s="110"/>
      <c r="R1393" s="110"/>
      <c r="S1393" s="168"/>
      <c r="T1393" s="110"/>
      <c r="U1393" s="111"/>
      <c r="V1393" s="111"/>
      <c r="W1393" s="112"/>
      <c r="X1393" s="113"/>
      <c r="Y1393" s="114"/>
      <c r="Z1393" s="115"/>
      <c r="AA1393" s="116"/>
      <c r="AB1393" s="117" t="b">
        <f t="shared" si="189"/>
        <v>0</v>
      </c>
      <c r="AC1393" s="117">
        <f t="shared" si="190"/>
        <v>0</v>
      </c>
      <c r="AD1393" s="118"/>
      <c r="AE1393" s="117" t="b">
        <f t="shared" si="191"/>
        <v>0</v>
      </c>
      <c r="AF1393" s="117">
        <f t="shared" si="192"/>
        <v>0</v>
      </c>
      <c r="AG1393" s="119">
        <f t="shared" si="193"/>
        <v>0</v>
      </c>
      <c r="AH1393" s="120" t="b">
        <f t="shared" si="194"/>
        <v>0</v>
      </c>
      <c r="AI1393" s="121">
        <f t="shared" si="195"/>
        <v>0</v>
      </c>
      <c r="AJ1393" s="122">
        <f>+C1393</f>
        <v>0</v>
      </c>
      <c r="AK1393" s="122" t="str">
        <f>IF(ISNA(VLOOKUP(postponeList!D1393,[1]Sheet!$A$2:$B$12,2,FALSE))," ",(VLOOKUP(postponeList!D1393,[1]Sheet!$A$2:$B$12,2,FALSE)))</f>
        <v xml:space="preserve"> </v>
      </c>
      <c r="AL1393" s="122" t="str">
        <f>IF(ISNA(VLOOKUP(E1393,[1]Sheet!$G$2:$H$40,2,FALSE))," ",VLOOKUP(E1393,[1]Sheet!$G$2:$H$40,2,FALSE))</f>
        <v xml:space="preserve"> </v>
      </c>
      <c r="AM1393" s="122" t="str">
        <f>IF(ISNA(VLOOKUP(G1393,[1]Sheet!$K$2:$L$159,2,FALSE))," ",(VLOOKUP(G1393,[1]Sheet!$K$2:$L$159,2,FALSE)))</f>
        <v xml:space="preserve"> </v>
      </c>
      <c r="AN1393" s="122" t="str">
        <f>IF(ISNA(VLOOKUP(I1393&amp;C1393,[1]Sheet!$D$2:$E$228,2,FALSE))," ",VLOOKUP(I1393&amp;C1393,[1]Sheet!$D$2:$E$228,2,FALSE))</f>
        <v xml:space="preserve"> </v>
      </c>
      <c r="AO1393" s="122" t="str">
        <f>+I1393&amp;C1393</f>
        <v/>
      </c>
      <c r="AP1393" s="122" t="str">
        <f>C1393&amp;D1393&amp;E1393&amp;G1393&amp;I1393&amp;O1393</f>
        <v/>
      </c>
      <c r="AQ1393" s="122" t="str">
        <f>B1393&amp;D1393&amp;N1393</f>
        <v/>
      </c>
      <c r="AR1393" s="123" t="str">
        <f>+D1393&amp;J1393</f>
        <v/>
      </c>
      <c r="AS1393" s="124" t="str">
        <f t="shared" si="196"/>
        <v/>
      </c>
      <c r="AT1393" s="125" t="str">
        <f t="shared" si="197"/>
        <v/>
      </c>
      <c r="AU1393" s="125" t="str">
        <f>IF(NOT(AT1393=""),VLOOKUP(AT1393,[1]PSI_Category!A:B,2,0),"")</f>
        <v/>
      </c>
      <c r="AV1393" s="167"/>
      <c r="AW1393" s="167"/>
      <c r="AX1393" s="167"/>
    </row>
    <row r="1394" spans="1:50" s="133" customFormat="1" ht="11.4" customHeight="1" x14ac:dyDescent="0.3">
      <c r="A1394" s="103"/>
      <c r="B1394" s="104"/>
      <c r="C1394" s="105"/>
      <c r="D1394" s="106"/>
      <c r="E1394" s="107"/>
      <c r="F1394" s="105"/>
      <c r="G1394" s="107"/>
      <c r="H1394" s="105"/>
      <c r="I1394" s="105"/>
      <c r="J1394" s="107"/>
      <c r="K1394" s="105"/>
      <c r="L1394" s="105"/>
      <c r="M1394" s="105"/>
      <c r="N1394" s="105"/>
      <c r="O1394" s="108"/>
      <c r="P1394" s="109"/>
      <c r="Q1394" s="110"/>
      <c r="R1394" s="110"/>
      <c r="S1394" s="168"/>
      <c r="T1394" s="110"/>
      <c r="U1394" s="111"/>
      <c r="V1394" s="111"/>
      <c r="W1394" s="112"/>
      <c r="X1394" s="113"/>
      <c r="Y1394" s="114"/>
      <c r="Z1394" s="115"/>
      <c r="AA1394" s="116"/>
      <c r="AB1394" s="117" t="b">
        <f t="shared" si="189"/>
        <v>0</v>
      </c>
      <c r="AC1394" s="117">
        <f t="shared" si="190"/>
        <v>0</v>
      </c>
      <c r="AD1394" s="118"/>
      <c r="AE1394" s="117" t="b">
        <f t="shared" si="191"/>
        <v>0</v>
      </c>
      <c r="AF1394" s="117">
        <f t="shared" si="192"/>
        <v>0</v>
      </c>
      <c r="AG1394" s="119">
        <f t="shared" si="193"/>
        <v>0</v>
      </c>
      <c r="AH1394" s="120" t="b">
        <f t="shared" si="194"/>
        <v>0</v>
      </c>
      <c r="AI1394" s="121">
        <f t="shared" si="195"/>
        <v>0</v>
      </c>
      <c r="AJ1394" s="122">
        <f>+C1394</f>
        <v>0</v>
      </c>
      <c r="AK1394" s="122" t="str">
        <f>IF(ISNA(VLOOKUP(postponeList!D1394,[1]Sheet!$A$2:$B$12,2,FALSE))," ",(VLOOKUP(postponeList!D1394,[1]Sheet!$A$2:$B$12,2,FALSE)))</f>
        <v xml:space="preserve"> </v>
      </c>
      <c r="AL1394" s="122" t="str">
        <f>IF(ISNA(VLOOKUP(E1394,[1]Sheet!$G$2:$H$40,2,FALSE))," ",VLOOKUP(E1394,[1]Sheet!$G$2:$H$40,2,FALSE))</f>
        <v xml:space="preserve"> </v>
      </c>
      <c r="AM1394" s="122" t="str">
        <f>IF(ISNA(VLOOKUP(G1394,[1]Sheet!$K$2:$L$159,2,FALSE))," ",(VLOOKUP(G1394,[1]Sheet!$K$2:$L$159,2,FALSE)))</f>
        <v xml:space="preserve"> </v>
      </c>
      <c r="AN1394" s="122" t="str">
        <f>IF(ISNA(VLOOKUP(I1394&amp;C1394,[1]Sheet!$D$2:$E$228,2,FALSE))," ",VLOOKUP(I1394&amp;C1394,[1]Sheet!$D$2:$E$228,2,FALSE))</f>
        <v xml:space="preserve"> </v>
      </c>
      <c r="AO1394" s="122" t="str">
        <f>+I1394&amp;C1394</f>
        <v/>
      </c>
      <c r="AP1394" s="122" t="str">
        <f>C1394&amp;D1394&amp;E1394&amp;G1394&amp;I1394&amp;O1394</f>
        <v/>
      </c>
      <c r="AQ1394" s="122" t="str">
        <f>B1394&amp;D1394&amp;N1394</f>
        <v/>
      </c>
      <c r="AR1394" s="123" t="str">
        <f>+D1394&amp;J1394</f>
        <v/>
      </c>
      <c r="AS1394" s="124" t="str">
        <f t="shared" si="196"/>
        <v/>
      </c>
      <c r="AT1394" s="125" t="str">
        <f t="shared" si="197"/>
        <v/>
      </c>
      <c r="AU1394" s="125" t="str">
        <f>IF(NOT(AT1394=""),VLOOKUP(AT1394,[1]PSI_Category!A:B,2,0),"")</f>
        <v/>
      </c>
      <c r="AV1394" s="167"/>
      <c r="AW1394" s="167"/>
      <c r="AX1394" s="167"/>
    </row>
    <row r="1395" spans="1:50" s="133" customFormat="1" ht="11.4" customHeight="1" x14ac:dyDescent="0.3">
      <c r="A1395" s="103"/>
      <c r="B1395" s="104"/>
      <c r="C1395" s="105"/>
      <c r="D1395" s="106"/>
      <c r="E1395" s="107"/>
      <c r="F1395" s="105"/>
      <c r="G1395" s="107"/>
      <c r="H1395" s="105"/>
      <c r="I1395" s="105"/>
      <c r="J1395" s="107"/>
      <c r="K1395" s="105"/>
      <c r="L1395" s="105"/>
      <c r="M1395" s="105"/>
      <c r="N1395" s="105"/>
      <c r="O1395" s="108"/>
      <c r="P1395" s="109"/>
      <c r="Q1395" s="110"/>
      <c r="R1395" s="110"/>
      <c r="S1395" s="168"/>
      <c r="T1395" s="110"/>
      <c r="U1395" s="111"/>
      <c r="V1395" s="111"/>
      <c r="W1395" s="112"/>
      <c r="X1395" s="113"/>
      <c r="Y1395" s="114"/>
      <c r="Z1395" s="115"/>
      <c r="AA1395" s="116"/>
      <c r="AB1395" s="117" t="b">
        <f t="shared" si="189"/>
        <v>0</v>
      </c>
      <c r="AC1395" s="117">
        <f t="shared" si="190"/>
        <v>0</v>
      </c>
      <c r="AD1395" s="118"/>
      <c r="AE1395" s="117" t="b">
        <f t="shared" si="191"/>
        <v>0</v>
      </c>
      <c r="AF1395" s="117">
        <f t="shared" si="192"/>
        <v>0</v>
      </c>
      <c r="AG1395" s="119">
        <f t="shared" si="193"/>
        <v>0</v>
      </c>
      <c r="AH1395" s="120" t="b">
        <f t="shared" si="194"/>
        <v>0</v>
      </c>
      <c r="AI1395" s="121">
        <f t="shared" si="195"/>
        <v>0</v>
      </c>
      <c r="AJ1395" s="122">
        <f>+C1395</f>
        <v>0</v>
      </c>
      <c r="AK1395" s="122" t="str">
        <f>IF(ISNA(VLOOKUP(postponeList!D1395,[1]Sheet!$A$2:$B$12,2,FALSE))," ",(VLOOKUP(postponeList!D1395,[1]Sheet!$A$2:$B$12,2,FALSE)))</f>
        <v xml:space="preserve"> </v>
      </c>
      <c r="AL1395" s="122" t="str">
        <f>IF(ISNA(VLOOKUP(E1395,[1]Sheet!$G$2:$H$40,2,FALSE))," ",VLOOKUP(E1395,[1]Sheet!$G$2:$H$40,2,FALSE))</f>
        <v xml:space="preserve"> </v>
      </c>
      <c r="AM1395" s="122" t="str">
        <f>IF(ISNA(VLOOKUP(G1395,[1]Sheet!$K$2:$L$159,2,FALSE))," ",(VLOOKUP(G1395,[1]Sheet!$K$2:$L$159,2,FALSE)))</f>
        <v xml:space="preserve"> </v>
      </c>
      <c r="AN1395" s="122" t="str">
        <f>IF(ISNA(VLOOKUP(I1395&amp;C1395,[1]Sheet!$D$2:$E$228,2,FALSE))," ",VLOOKUP(I1395&amp;C1395,[1]Sheet!$D$2:$E$228,2,FALSE))</f>
        <v xml:space="preserve"> </v>
      </c>
      <c r="AO1395" s="122" t="str">
        <f>+I1395&amp;C1395</f>
        <v/>
      </c>
      <c r="AP1395" s="122" t="str">
        <f>C1395&amp;D1395&amp;E1395&amp;G1395&amp;I1395&amp;O1395</f>
        <v/>
      </c>
      <c r="AQ1395" s="122" t="str">
        <f>B1395&amp;D1395&amp;N1395</f>
        <v/>
      </c>
      <c r="AR1395" s="123" t="str">
        <f>+D1395&amp;J1395</f>
        <v/>
      </c>
      <c r="AS1395" s="124" t="str">
        <f t="shared" si="196"/>
        <v/>
      </c>
      <c r="AT1395" s="125" t="str">
        <f t="shared" si="197"/>
        <v/>
      </c>
      <c r="AU1395" s="125" t="str">
        <f>IF(NOT(AT1395=""),VLOOKUP(AT1395,[1]PSI_Category!A:B,2,0),"")</f>
        <v/>
      </c>
      <c r="AV1395" s="167"/>
      <c r="AW1395" s="167"/>
      <c r="AX1395" s="167"/>
    </row>
    <row r="1396" spans="1:50" s="103" customFormat="1" ht="11.4" customHeight="1" x14ac:dyDescent="0.3">
      <c r="B1396" s="104"/>
      <c r="C1396" s="105"/>
      <c r="D1396" s="105"/>
      <c r="E1396" s="107"/>
      <c r="F1396" s="105"/>
      <c r="G1396" s="107"/>
      <c r="H1396" s="105"/>
      <c r="I1396" s="105"/>
      <c r="J1396" s="107"/>
      <c r="K1396" s="105"/>
      <c r="L1396" s="105"/>
      <c r="M1396" s="105"/>
      <c r="N1396" s="105"/>
      <c r="O1396" s="108"/>
      <c r="P1396" s="109"/>
      <c r="Q1396" s="110"/>
      <c r="R1396" s="110"/>
      <c r="S1396" s="110"/>
      <c r="T1396" s="110"/>
      <c r="U1396" s="111"/>
      <c r="V1396" s="111"/>
      <c r="W1396" s="112"/>
      <c r="X1396" s="113"/>
      <c r="Y1396" s="114"/>
      <c r="Z1396" s="115"/>
      <c r="AA1396" s="116"/>
      <c r="AB1396" s="117" t="b">
        <f t="shared" si="189"/>
        <v>0</v>
      </c>
      <c r="AC1396" s="117">
        <f t="shared" si="190"/>
        <v>0</v>
      </c>
      <c r="AD1396" s="118"/>
      <c r="AE1396" s="117" t="b">
        <f t="shared" si="191"/>
        <v>0</v>
      </c>
      <c r="AF1396" s="117">
        <f t="shared" si="192"/>
        <v>0</v>
      </c>
      <c r="AG1396" s="119">
        <f t="shared" si="193"/>
        <v>0</v>
      </c>
      <c r="AH1396" s="120" t="b">
        <f t="shared" si="194"/>
        <v>0</v>
      </c>
      <c r="AI1396" s="121">
        <f t="shared" si="195"/>
        <v>0</v>
      </c>
      <c r="AJ1396" s="122">
        <f>+C1396</f>
        <v>0</v>
      </c>
      <c r="AK1396" s="122" t="str">
        <f>IF(ISNA(VLOOKUP(postponeList!D1396,[1]Sheet!$A$2:$B$12,2,FALSE))," ",(VLOOKUP(postponeList!D1396,[1]Sheet!$A$2:$B$12,2,FALSE)))</f>
        <v xml:space="preserve"> </v>
      </c>
      <c r="AL1396" s="122" t="str">
        <f>IF(ISNA(VLOOKUP(E1396,[1]Sheet!$G$2:$H$40,2,FALSE))," ",VLOOKUP(E1396,[1]Sheet!$G$2:$H$40,2,FALSE))</f>
        <v xml:space="preserve"> </v>
      </c>
      <c r="AM1396" s="122" t="str">
        <f>IF(ISNA(VLOOKUP(G1396,[1]Sheet!$K$2:$L$159,2,FALSE))," ",(VLOOKUP(G1396,[1]Sheet!$K$2:$L$159,2,FALSE)))</f>
        <v xml:space="preserve"> </v>
      </c>
      <c r="AN1396" s="122" t="str">
        <f>IF(ISNA(VLOOKUP(I1396&amp;C1396,[1]Sheet!$D$2:$E$228,2,FALSE))," ",VLOOKUP(I1396&amp;C1396,[1]Sheet!$D$2:$E$228,2,FALSE))</f>
        <v xml:space="preserve"> </v>
      </c>
      <c r="AO1396" s="122" t="str">
        <f>+I1396&amp;C1396</f>
        <v/>
      </c>
      <c r="AP1396" s="122" t="str">
        <f>C1396&amp;D1396&amp;E1396&amp;G1396&amp;I1396&amp;O1396</f>
        <v/>
      </c>
      <c r="AQ1396" s="122" t="str">
        <f>B1396&amp;D1396&amp;N1396</f>
        <v/>
      </c>
      <c r="AR1396" s="123" t="str">
        <f>+D1396&amp;J1396</f>
        <v/>
      </c>
      <c r="AS1396" s="124" t="str">
        <f t="shared" si="196"/>
        <v/>
      </c>
      <c r="AT1396" s="125" t="str">
        <f t="shared" si="197"/>
        <v/>
      </c>
      <c r="AU1396" s="125" t="str">
        <f>IF(NOT(AT1396=""),VLOOKUP(AT1396,[1]PSI_Category!A:B,2,0),"")</f>
        <v/>
      </c>
      <c r="AV1396" s="125"/>
      <c r="AW1396" s="125"/>
      <c r="AX1396" s="125"/>
    </row>
    <row r="1397" spans="1:50" s="103" customFormat="1" ht="11.4" customHeight="1" x14ac:dyDescent="0.3">
      <c r="B1397" s="104"/>
      <c r="C1397" s="105"/>
      <c r="D1397" s="105"/>
      <c r="E1397" s="107"/>
      <c r="F1397" s="105"/>
      <c r="G1397" s="107"/>
      <c r="H1397" s="105"/>
      <c r="I1397" s="105"/>
      <c r="J1397" s="107"/>
      <c r="K1397" s="105"/>
      <c r="L1397" s="105"/>
      <c r="M1397" s="105"/>
      <c r="N1397" s="105"/>
      <c r="O1397" s="108"/>
      <c r="P1397" s="109"/>
      <c r="Q1397" s="110"/>
      <c r="R1397" s="110"/>
      <c r="S1397" s="110"/>
      <c r="T1397" s="110"/>
      <c r="U1397" s="111"/>
      <c r="V1397" s="111"/>
      <c r="W1397" s="112"/>
      <c r="X1397" s="113"/>
      <c r="Y1397" s="114"/>
      <c r="Z1397" s="115"/>
      <c r="AA1397" s="116"/>
      <c r="AB1397" s="117" t="b">
        <f t="shared" si="189"/>
        <v>0</v>
      </c>
      <c r="AC1397" s="117">
        <f t="shared" si="190"/>
        <v>0</v>
      </c>
      <c r="AD1397" s="118"/>
      <c r="AE1397" s="117" t="b">
        <f t="shared" si="191"/>
        <v>0</v>
      </c>
      <c r="AF1397" s="117">
        <f t="shared" si="192"/>
        <v>0</v>
      </c>
      <c r="AG1397" s="119">
        <f t="shared" si="193"/>
        <v>0</v>
      </c>
      <c r="AH1397" s="120" t="b">
        <f t="shared" si="194"/>
        <v>0</v>
      </c>
      <c r="AI1397" s="121">
        <f t="shared" si="195"/>
        <v>0</v>
      </c>
      <c r="AJ1397" s="122">
        <f>+C1397</f>
        <v>0</v>
      </c>
      <c r="AK1397" s="122" t="str">
        <f>IF(ISNA(VLOOKUP(postponeList!D1397,[1]Sheet!$A$2:$B$12,2,FALSE))," ",(VLOOKUP(postponeList!D1397,[1]Sheet!$A$2:$B$12,2,FALSE)))</f>
        <v xml:space="preserve"> </v>
      </c>
      <c r="AL1397" s="122" t="str">
        <f>IF(ISNA(VLOOKUP(E1397,[1]Sheet!$G$2:$H$40,2,FALSE))," ",VLOOKUP(E1397,[1]Sheet!$G$2:$H$40,2,FALSE))</f>
        <v xml:space="preserve"> </v>
      </c>
      <c r="AM1397" s="122" t="str">
        <f>IF(ISNA(VLOOKUP(G1397,[1]Sheet!$K$2:$L$159,2,FALSE))," ",(VLOOKUP(G1397,[1]Sheet!$K$2:$L$159,2,FALSE)))</f>
        <v xml:space="preserve"> </v>
      </c>
      <c r="AN1397" s="122" t="str">
        <f>IF(ISNA(VLOOKUP(I1397&amp;C1397,[1]Sheet!$D$2:$E$228,2,FALSE))," ",VLOOKUP(I1397&amp;C1397,[1]Sheet!$D$2:$E$228,2,FALSE))</f>
        <v xml:space="preserve"> </v>
      </c>
      <c r="AO1397" s="122" t="str">
        <f>+I1397&amp;C1397</f>
        <v/>
      </c>
      <c r="AP1397" s="122" t="str">
        <f>C1397&amp;D1397&amp;E1397&amp;G1397&amp;I1397&amp;O1397</f>
        <v/>
      </c>
      <c r="AQ1397" s="122" t="str">
        <f>B1397&amp;D1397&amp;N1397</f>
        <v/>
      </c>
      <c r="AR1397" s="123" t="str">
        <f>+D1397&amp;J1397</f>
        <v/>
      </c>
      <c r="AS1397" s="124" t="str">
        <f t="shared" si="196"/>
        <v/>
      </c>
      <c r="AT1397" s="125" t="str">
        <f t="shared" si="197"/>
        <v/>
      </c>
      <c r="AU1397" s="125" t="str">
        <f>IF(NOT(AT1397=""),VLOOKUP(AT1397,[1]PSI_Category!A:B,2,0),"")</f>
        <v/>
      </c>
      <c r="AV1397" s="125"/>
      <c r="AW1397" s="125"/>
      <c r="AX1397" s="125"/>
    </row>
    <row r="1398" spans="1:50" s="103" customFormat="1" ht="11.4" customHeight="1" x14ac:dyDescent="0.3">
      <c r="B1398" s="104"/>
      <c r="C1398" s="105"/>
      <c r="D1398" s="105"/>
      <c r="E1398" s="107"/>
      <c r="F1398" s="105"/>
      <c r="G1398" s="107"/>
      <c r="H1398" s="105"/>
      <c r="I1398" s="105"/>
      <c r="J1398" s="107"/>
      <c r="K1398" s="105"/>
      <c r="L1398" s="105"/>
      <c r="M1398" s="105"/>
      <c r="N1398" s="105"/>
      <c r="O1398" s="108"/>
      <c r="P1398" s="109"/>
      <c r="Q1398" s="110"/>
      <c r="R1398" s="110"/>
      <c r="S1398" s="110"/>
      <c r="T1398" s="110"/>
      <c r="U1398" s="111"/>
      <c r="V1398" s="111"/>
      <c r="W1398" s="112"/>
      <c r="X1398" s="113"/>
      <c r="Y1398" s="114"/>
      <c r="Z1398" s="115"/>
      <c r="AA1398" s="116"/>
      <c r="AB1398" s="117" t="b">
        <f t="shared" si="189"/>
        <v>0</v>
      </c>
      <c r="AC1398" s="117">
        <f t="shared" si="190"/>
        <v>0</v>
      </c>
      <c r="AD1398" s="118"/>
      <c r="AE1398" s="117" t="b">
        <f t="shared" si="191"/>
        <v>0</v>
      </c>
      <c r="AF1398" s="117">
        <f t="shared" si="192"/>
        <v>0</v>
      </c>
      <c r="AG1398" s="119">
        <f t="shared" si="193"/>
        <v>0</v>
      </c>
      <c r="AH1398" s="120" t="b">
        <f t="shared" si="194"/>
        <v>0</v>
      </c>
      <c r="AI1398" s="121">
        <f t="shared" si="195"/>
        <v>0</v>
      </c>
      <c r="AJ1398" s="122">
        <f>+C1398</f>
        <v>0</v>
      </c>
      <c r="AK1398" s="122" t="str">
        <f>IF(ISNA(VLOOKUP(postponeList!D1398,[1]Sheet!$A$2:$B$12,2,FALSE))," ",(VLOOKUP(postponeList!D1398,[1]Sheet!$A$2:$B$12,2,FALSE)))</f>
        <v xml:space="preserve"> </v>
      </c>
      <c r="AL1398" s="122" t="str">
        <f>IF(ISNA(VLOOKUP(E1398,[1]Sheet!$G$2:$H$40,2,FALSE))," ",VLOOKUP(E1398,[1]Sheet!$G$2:$H$40,2,FALSE))</f>
        <v xml:space="preserve"> </v>
      </c>
      <c r="AM1398" s="122" t="str">
        <f>IF(ISNA(VLOOKUP(G1398,[1]Sheet!$K$2:$L$159,2,FALSE))," ",(VLOOKUP(G1398,[1]Sheet!$K$2:$L$159,2,FALSE)))</f>
        <v xml:space="preserve"> </v>
      </c>
      <c r="AN1398" s="122" t="str">
        <f>IF(ISNA(VLOOKUP(I1398&amp;C1398,[1]Sheet!$D$2:$E$228,2,FALSE))," ",VLOOKUP(I1398&amp;C1398,[1]Sheet!$D$2:$E$228,2,FALSE))</f>
        <v xml:space="preserve"> </v>
      </c>
      <c r="AO1398" s="122" t="str">
        <f>+I1398&amp;C1398</f>
        <v/>
      </c>
      <c r="AP1398" s="122" t="str">
        <f>C1398&amp;D1398&amp;E1398&amp;G1398&amp;I1398&amp;O1398</f>
        <v/>
      </c>
      <c r="AQ1398" s="122" t="str">
        <f>B1398&amp;D1398&amp;N1398</f>
        <v/>
      </c>
      <c r="AR1398" s="123" t="str">
        <f>+D1398&amp;J1398</f>
        <v/>
      </c>
      <c r="AS1398" s="124" t="str">
        <f t="shared" si="196"/>
        <v/>
      </c>
      <c r="AT1398" s="125" t="str">
        <f t="shared" si="197"/>
        <v/>
      </c>
      <c r="AU1398" s="125" t="str">
        <f>IF(NOT(AT1398=""),VLOOKUP(AT1398,[1]PSI_Category!A:B,2,0),"")</f>
        <v/>
      </c>
      <c r="AV1398" s="125"/>
      <c r="AW1398" s="125"/>
      <c r="AX1398" s="125"/>
    </row>
    <row r="1399" spans="1:50" s="103" customFormat="1" ht="11.4" customHeight="1" x14ac:dyDescent="0.3">
      <c r="B1399" s="104"/>
      <c r="C1399" s="105"/>
      <c r="D1399" s="105"/>
      <c r="E1399" s="107"/>
      <c r="F1399" s="105"/>
      <c r="G1399" s="107"/>
      <c r="H1399" s="105"/>
      <c r="I1399" s="105"/>
      <c r="J1399" s="107"/>
      <c r="K1399" s="105"/>
      <c r="L1399" s="105"/>
      <c r="M1399" s="105"/>
      <c r="N1399" s="105"/>
      <c r="O1399" s="108"/>
      <c r="P1399" s="109"/>
      <c r="Q1399" s="110"/>
      <c r="R1399" s="110"/>
      <c r="S1399" s="110"/>
      <c r="T1399" s="110"/>
      <c r="U1399" s="111"/>
      <c r="V1399" s="111"/>
      <c r="W1399" s="112"/>
      <c r="X1399" s="130"/>
      <c r="Y1399" s="114"/>
      <c r="Z1399" s="115"/>
      <c r="AA1399" s="116"/>
      <c r="AB1399" s="117" t="b">
        <f t="shared" si="189"/>
        <v>0</v>
      </c>
      <c r="AC1399" s="117">
        <f t="shared" si="190"/>
        <v>0</v>
      </c>
      <c r="AD1399" s="118"/>
      <c r="AE1399" s="117" t="b">
        <f t="shared" si="191"/>
        <v>0</v>
      </c>
      <c r="AF1399" s="117">
        <f t="shared" si="192"/>
        <v>0</v>
      </c>
      <c r="AG1399" s="119">
        <f t="shared" si="193"/>
        <v>0</v>
      </c>
      <c r="AH1399" s="120" t="b">
        <f t="shared" si="194"/>
        <v>0</v>
      </c>
      <c r="AI1399" s="121">
        <f t="shared" si="195"/>
        <v>0</v>
      </c>
      <c r="AJ1399" s="122">
        <f>+C1399</f>
        <v>0</v>
      </c>
      <c r="AK1399" s="122" t="str">
        <f>IF(ISNA(VLOOKUP(postponeList!D1399,[1]Sheet!$A$2:$B$12,2,FALSE))," ",(VLOOKUP(postponeList!D1399,[1]Sheet!$A$2:$B$12,2,FALSE)))</f>
        <v xml:space="preserve"> </v>
      </c>
      <c r="AL1399" s="122" t="str">
        <f>IF(ISNA(VLOOKUP(E1399,[1]Sheet!$G$2:$H$40,2,FALSE))," ",VLOOKUP(E1399,[1]Sheet!$G$2:$H$40,2,FALSE))</f>
        <v xml:space="preserve"> </v>
      </c>
      <c r="AM1399" s="122" t="str">
        <f>IF(ISNA(VLOOKUP(G1399,[1]Sheet!$K$2:$L$159,2,FALSE))," ",(VLOOKUP(G1399,[1]Sheet!$K$2:$L$159,2,FALSE)))</f>
        <v xml:space="preserve"> </v>
      </c>
      <c r="AN1399" s="122" t="str">
        <f>IF(ISNA(VLOOKUP(I1399&amp;C1399,[1]Sheet!$D$2:$E$228,2,FALSE))," ",VLOOKUP(I1399&amp;C1399,[1]Sheet!$D$2:$E$228,2,FALSE))</f>
        <v xml:space="preserve"> </v>
      </c>
      <c r="AO1399" s="122" t="str">
        <f>+I1399&amp;C1399</f>
        <v/>
      </c>
      <c r="AP1399" s="122" t="str">
        <f>C1399&amp;D1399&amp;E1399&amp;G1399&amp;I1399&amp;O1399</f>
        <v/>
      </c>
      <c r="AQ1399" s="122" t="str">
        <f>B1399&amp;D1399&amp;N1399</f>
        <v/>
      </c>
      <c r="AR1399" s="123" t="str">
        <f>+D1399&amp;J1399</f>
        <v/>
      </c>
      <c r="AS1399" s="124" t="str">
        <f t="shared" si="196"/>
        <v/>
      </c>
      <c r="AT1399" s="125" t="str">
        <f t="shared" si="197"/>
        <v/>
      </c>
      <c r="AU1399" s="125" t="str">
        <f>IF(NOT(AT1399=""),VLOOKUP(AT1399,[1]PSI_Category!A:B,2,0),"")</f>
        <v/>
      </c>
      <c r="AV1399" s="125"/>
      <c r="AW1399" s="125"/>
      <c r="AX1399" s="125"/>
    </row>
    <row r="1400" spans="1:50" s="103" customFormat="1" ht="11.4" customHeight="1" x14ac:dyDescent="0.3">
      <c r="B1400" s="104"/>
      <c r="C1400" s="105"/>
      <c r="D1400" s="106"/>
      <c r="E1400" s="107"/>
      <c r="F1400" s="105"/>
      <c r="G1400" s="107"/>
      <c r="H1400" s="105"/>
      <c r="I1400" s="105"/>
      <c r="J1400" s="107"/>
      <c r="K1400" s="105"/>
      <c r="L1400" s="105"/>
      <c r="M1400" s="105"/>
      <c r="N1400" s="105"/>
      <c r="O1400" s="108"/>
      <c r="P1400" s="109"/>
      <c r="Q1400" s="110"/>
      <c r="R1400" s="110"/>
      <c r="S1400" s="110"/>
      <c r="T1400" s="110"/>
      <c r="U1400" s="111"/>
      <c r="V1400" s="111"/>
      <c r="W1400" s="112"/>
      <c r="X1400" s="130"/>
      <c r="Y1400" s="114"/>
      <c r="Z1400" s="115"/>
      <c r="AA1400" s="116"/>
      <c r="AB1400" s="117" t="b">
        <f t="shared" si="189"/>
        <v>0</v>
      </c>
      <c r="AC1400" s="117">
        <f t="shared" si="190"/>
        <v>0</v>
      </c>
      <c r="AD1400" s="118"/>
      <c r="AE1400" s="117" t="b">
        <f t="shared" si="191"/>
        <v>0</v>
      </c>
      <c r="AF1400" s="117">
        <f t="shared" si="192"/>
        <v>0</v>
      </c>
      <c r="AG1400" s="119">
        <f t="shared" si="193"/>
        <v>0</v>
      </c>
      <c r="AH1400" s="120" t="b">
        <f t="shared" si="194"/>
        <v>0</v>
      </c>
      <c r="AI1400" s="121">
        <f t="shared" si="195"/>
        <v>0</v>
      </c>
      <c r="AJ1400" s="122">
        <f>+C1400</f>
        <v>0</v>
      </c>
      <c r="AK1400" s="122" t="str">
        <f>IF(ISNA(VLOOKUP(postponeList!D1400,[1]Sheet!$A$2:$B$12,2,FALSE))," ",(VLOOKUP(postponeList!D1400,[1]Sheet!$A$2:$B$12,2,FALSE)))</f>
        <v xml:space="preserve"> </v>
      </c>
      <c r="AL1400" s="122" t="str">
        <f>IF(ISNA(VLOOKUP(E1400,[1]Sheet!$G$2:$H$40,2,FALSE))," ",VLOOKUP(E1400,[1]Sheet!$G$2:$H$40,2,FALSE))</f>
        <v xml:space="preserve"> </v>
      </c>
      <c r="AM1400" s="122" t="str">
        <f>IF(ISNA(VLOOKUP(G1400,[1]Sheet!$K$2:$L$159,2,FALSE))," ",(VLOOKUP(G1400,[1]Sheet!$K$2:$L$159,2,FALSE)))</f>
        <v xml:space="preserve"> </v>
      </c>
      <c r="AN1400" s="122" t="str">
        <f>IF(ISNA(VLOOKUP(I1400&amp;C1400,[1]Sheet!$D$2:$E$228,2,FALSE))," ",VLOOKUP(I1400&amp;C1400,[1]Sheet!$D$2:$E$228,2,FALSE))</f>
        <v xml:space="preserve"> </v>
      </c>
      <c r="AO1400" s="122" t="str">
        <f>+I1400&amp;C1400</f>
        <v/>
      </c>
      <c r="AP1400" s="122" t="str">
        <f>C1400&amp;D1400&amp;E1400&amp;G1400&amp;I1400&amp;O1400</f>
        <v/>
      </c>
      <c r="AQ1400" s="122" t="str">
        <f>B1400&amp;D1400&amp;N1400</f>
        <v/>
      </c>
      <c r="AR1400" s="123" t="str">
        <f>+D1400&amp;J1400</f>
        <v/>
      </c>
      <c r="AS1400" s="124" t="str">
        <f t="shared" si="196"/>
        <v/>
      </c>
      <c r="AT1400" s="125" t="str">
        <f t="shared" si="197"/>
        <v/>
      </c>
      <c r="AU1400" s="125" t="str">
        <f>IF(NOT(AT1400=""),VLOOKUP(AT1400,[1]PSI_Category!A:B,2,0),"")</f>
        <v/>
      </c>
      <c r="AV1400" s="125"/>
      <c r="AW1400" s="125"/>
      <c r="AX1400" s="125"/>
    </row>
    <row r="1401" spans="1:50" s="133" customFormat="1" ht="11.4" customHeight="1" x14ac:dyDescent="0.3">
      <c r="A1401" s="103"/>
      <c r="B1401" s="104"/>
      <c r="C1401" s="105"/>
      <c r="D1401" s="106"/>
      <c r="E1401" s="107"/>
      <c r="F1401" s="105"/>
      <c r="G1401" s="107"/>
      <c r="H1401" s="105"/>
      <c r="I1401" s="105"/>
      <c r="J1401" s="107"/>
      <c r="K1401" s="105"/>
      <c r="L1401" s="105"/>
      <c r="M1401" s="105"/>
      <c r="N1401" s="105"/>
      <c r="O1401" s="108"/>
      <c r="P1401" s="109"/>
      <c r="Q1401" s="110"/>
      <c r="R1401" s="110"/>
      <c r="S1401" s="110"/>
      <c r="T1401" s="110"/>
      <c r="U1401" s="111"/>
      <c r="V1401" s="111"/>
      <c r="W1401" s="112"/>
      <c r="X1401" s="130"/>
      <c r="Y1401" s="114"/>
      <c r="Z1401" s="115"/>
      <c r="AA1401" s="116"/>
      <c r="AB1401" s="117" t="b">
        <f t="shared" si="189"/>
        <v>0</v>
      </c>
      <c r="AC1401" s="117">
        <f t="shared" si="190"/>
        <v>0</v>
      </c>
      <c r="AD1401" s="118"/>
      <c r="AE1401" s="117" t="b">
        <f t="shared" si="191"/>
        <v>0</v>
      </c>
      <c r="AF1401" s="117">
        <f t="shared" si="192"/>
        <v>0</v>
      </c>
      <c r="AG1401" s="119">
        <f t="shared" si="193"/>
        <v>0</v>
      </c>
      <c r="AH1401" s="120" t="b">
        <f t="shared" si="194"/>
        <v>0</v>
      </c>
      <c r="AI1401" s="121">
        <f t="shared" si="195"/>
        <v>0</v>
      </c>
      <c r="AJ1401" s="122">
        <f>+C1401</f>
        <v>0</v>
      </c>
      <c r="AK1401" s="122" t="str">
        <f>IF(ISNA(VLOOKUP(postponeList!D1401,[1]Sheet!$A$2:$B$12,2,FALSE))," ",(VLOOKUP(postponeList!D1401,[1]Sheet!$A$2:$B$12,2,FALSE)))</f>
        <v xml:space="preserve"> </v>
      </c>
      <c r="AL1401" s="122" t="str">
        <f>IF(ISNA(VLOOKUP(E1401,[1]Sheet!$G$2:$H$40,2,FALSE))," ",VLOOKUP(E1401,[1]Sheet!$G$2:$H$40,2,FALSE))</f>
        <v xml:space="preserve"> </v>
      </c>
      <c r="AM1401" s="122" t="str">
        <f>IF(ISNA(VLOOKUP(G1401,[1]Sheet!$K$2:$L$159,2,FALSE))," ",(VLOOKUP(G1401,[1]Sheet!$K$2:$L$159,2,FALSE)))</f>
        <v xml:space="preserve"> </v>
      </c>
      <c r="AN1401" s="122" t="str">
        <f>IF(ISNA(VLOOKUP(I1401&amp;C1401,[1]Sheet!$D$2:$E$228,2,FALSE))," ",VLOOKUP(I1401&amp;C1401,[1]Sheet!$D$2:$E$228,2,FALSE))</f>
        <v xml:space="preserve"> </v>
      </c>
      <c r="AO1401" s="122" t="str">
        <f>+I1401&amp;C1401</f>
        <v/>
      </c>
      <c r="AP1401" s="122" t="str">
        <f>C1401&amp;D1401&amp;E1401&amp;G1401&amp;I1401&amp;O1401</f>
        <v/>
      </c>
      <c r="AQ1401" s="122" t="str">
        <f>B1401&amp;D1401&amp;N1401</f>
        <v/>
      </c>
      <c r="AR1401" s="123" t="str">
        <f>+D1401&amp;J1401</f>
        <v/>
      </c>
      <c r="AS1401" s="124" t="str">
        <f t="shared" si="196"/>
        <v/>
      </c>
      <c r="AT1401" s="125" t="str">
        <f t="shared" si="197"/>
        <v/>
      </c>
      <c r="AU1401" s="125" t="str">
        <f>IF(NOT(AT1401=""),VLOOKUP(AT1401,[1]PSI_Category!A:B,2,0),"")</f>
        <v/>
      </c>
      <c r="AV1401" s="167"/>
      <c r="AW1401" s="167"/>
      <c r="AX1401" s="167"/>
    </row>
    <row r="1402" spans="1:50" s="133" customFormat="1" ht="11.4" customHeight="1" x14ac:dyDescent="0.3">
      <c r="A1402" s="103"/>
      <c r="B1402" s="104"/>
      <c r="C1402" s="105"/>
      <c r="D1402" s="106"/>
      <c r="E1402" s="107"/>
      <c r="F1402" s="105"/>
      <c r="G1402" s="107"/>
      <c r="H1402" s="105"/>
      <c r="I1402" s="105"/>
      <c r="J1402" s="107"/>
      <c r="K1402" s="105"/>
      <c r="L1402" s="105"/>
      <c r="M1402" s="105"/>
      <c r="N1402" s="105"/>
      <c r="O1402" s="108"/>
      <c r="P1402" s="109"/>
      <c r="Q1402" s="110"/>
      <c r="R1402" s="110"/>
      <c r="S1402" s="110"/>
      <c r="T1402" s="110"/>
      <c r="U1402" s="111"/>
      <c r="V1402" s="111"/>
      <c r="W1402" s="112"/>
      <c r="X1402" s="130"/>
      <c r="Y1402" s="114"/>
      <c r="Z1402" s="115"/>
      <c r="AA1402" s="116"/>
      <c r="AB1402" s="117" t="b">
        <f t="shared" si="189"/>
        <v>0</v>
      </c>
      <c r="AC1402" s="117">
        <f t="shared" si="190"/>
        <v>0</v>
      </c>
      <c r="AD1402" s="118"/>
      <c r="AE1402" s="117" t="b">
        <f t="shared" si="191"/>
        <v>0</v>
      </c>
      <c r="AF1402" s="117">
        <f t="shared" si="192"/>
        <v>0</v>
      </c>
      <c r="AG1402" s="119">
        <f t="shared" si="193"/>
        <v>0</v>
      </c>
      <c r="AH1402" s="120" t="b">
        <f t="shared" si="194"/>
        <v>0</v>
      </c>
      <c r="AI1402" s="121">
        <f t="shared" si="195"/>
        <v>0</v>
      </c>
      <c r="AJ1402" s="122">
        <f>+C1402</f>
        <v>0</v>
      </c>
      <c r="AK1402" s="122" t="str">
        <f>IF(ISNA(VLOOKUP(postponeList!D1402,[1]Sheet!$A$2:$B$12,2,FALSE))," ",(VLOOKUP(postponeList!D1402,[1]Sheet!$A$2:$B$12,2,FALSE)))</f>
        <v xml:space="preserve"> </v>
      </c>
      <c r="AL1402" s="122" t="str">
        <f>IF(ISNA(VLOOKUP(E1402,[1]Sheet!$G$2:$H$40,2,FALSE))," ",VLOOKUP(E1402,[1]Sheet!$G$2:$H$40,2,FALSE))</f>
        <v xml:space="preserve"> </v>
      </c>
      <c r="AM1402" s="122" t="str">
        <f>IF(ISNA(VLOOKUP(G1402,[1]Sheet!$K$2:$L$159,2,FALSE))," ",(VLOOKUP(G1402,[1]Sheet!$K$2:$L$159,2,FALSE)))</f>
        <v xml:space="preserve"> </v>
      </c>
      <c r="AN1402" s="122" t="str">
        <f>IF(ISNA(VLOOKUP(I1402&amp;C1402,[1]Sheet!$D$2:$E$228,2,FALSE))," ",VLOOKUP(I1402&amp;C1402,[1]Sheet!$D$2:$E$228,2,FALSE))</f>
        <v xml:space="preserve"> </v>
      </c>
      <c r="AO1402" s="122" t="str">
        <f>+I1402&amp;C1402</f>
        <v/>
      </c>
      <c r="AP1402" s="122" t="str">
        <f>C1402&amp;D1402&amp;E1402&amp;G1402&amp;I1402&amp;O1402</f>
        <v/>
      </c>
      <c r="AQ1402" s="122" t="str">
        <f>B1402&amp;D1402&amp;N1402</f>
        <v/>
      </c>
      <c r="AR1402" s="123" t="str">
        <f>+D1402&amp;J1402</f>
        <v/>
      </c>
      <c r="AS1402" s="124" t="str">
        <f t="shared" si="196"/>
        <v/>
      </c>
      <c r="AT1402" s="125" t="str">
        <f t="shared" si="197"/>
        <v/>
      </c>
      <c r="AU1402" s="125" t="str">
        <f>IF(NOT(AT1402=""),VLOOKUP(AT1402,[1]PSI_Category!A:B,2,0),"")</f>
        <v/>
      </c>
      <c r="AV1402" s="167"/>
      <c r="AW1402" s="167"/>
      <c r="AX1402" s="167"/>
    </row>
    <row r="1403" spans="1:50" s="133" customFormat="1" ht="11.4" customHeight="1" x14ac:dyDescent="0.3">
      <c r="A1403" s="103"/>
      <c r="B1403" s="104"/>
      <c r="C1403" s="105"/>
      <c r="D1403" s="106"/>
      <c r="E1403" s="107"/>
      <c r="F1403" s="105"/>
      <c r="G1403" s="107"/>
      <c r="H1403" s="105"/>
      <c r="I1403" s="105"/>
      <c r="J1403" s="107"/>
      <c r="K1403" s="105"/>
      <c r="L1403" s="105"/>
      <c r="M1403" s="105"/>
      <c r="N1403" s="105"/>
      <c r="O1403" s="108"/>
      <c r="P1403" s="109"/>
      <c r="Q1403" s="110"/>
      <c r="R1403" s="110"/>
      <c r="S1403" s="110"/>
      <c r="T1403" s="110"/>
      <c r="U1403" s="111"/>
      <c r="V1403" s="111"/>
      <c r="W1403" s="112"/>
      <c r="X1403" s="130"/>
      <c r="Y1403" s="114"/>
      <c r="Z1403" s="115"/>
      <c r="AA1403" s="116"/>
      <c r="AB1403" s="117" t="b">
        <f t="shared" si="189"/>
        <v>0</v>
      </c>
      <c r="AC1403" s="117">
        <f t="shared" si="190"/>
        <v>0</v>
      </c>
      <c r="AD1403" s="118"/>
      <c r="AE1403" s="117" t="b">
        <f t="shared" si="191"/>
        <v>0</v>
      </c>
      <c r="AF1403" s="117">
        <f t="shared" si="192"/>
        <v>0</v>
      </c>
      <c r="AG1403" s="119">
        <f t="shared" si="193"/>
        <v>0</v>
      </c>
      <c r="AH1403" s="120" t="b">
        <f t="shared" si="194"/>
        <v>0</v>
      </c>
      <c r="AI1403" s="121">
        <f t="shared" si="195"/>
        <v>0</v>
      </c>
      <c r="AJ1403" s="122">
        <f>+C1403</f>
        <v>0</v>
      </c>
      <c r="AK1403" s="122" t="str">
        <f>IF(ISNA(VLOOKUP(postponeList!D1403,[1]Sheet!$A$2:$B$12,2,FALSE))," ",(VLOOKUP(postponeList!D1403,[1]Sheet!$A$2:$B$12,2,FALSE)))</f>
        <v xml:space="preserve"> </v>
      </c>
      <c r="AL1403" s="122" t="str">
        <f>IF(ISNA(VLOOKUP(E1403,[1]Sheet!$G$2:$H$40,2,FALSE))," ",VLOOKUP(E1403,[1]Sheet!$G$2:$H$40,2,FALSE))</f>
        <v xml:space="preserve"> </v>
      </c>
      <c r="AM1403" s="122" t="str">
        <f>IF(ISNA(VLOOKUP(G1403,[1]Sheet!$K$2:$L$159,2,FALSE))," ",(VLOOKUP(G1403,[1]Sheet!$K$2:$L$159,2,FALSE)))</f>
        <v xml:space="preserve"> </v>
      </c>
      <c r="AN1403" s="122" t="str">
        <f>IF(ISNA(VLOOKUP(I1403&amp;C1403,[1]Sheet!$D$2:$E$228,2,FALSE))," ",VLOOKUP(I1403&amp;C1403,[1]Sheet!$D$2:$E$228,2,FALSE))</f>
        <v xml:space="preserve"> </v>
      </c>
      <c r="AO1403" s="122" t="str">
        <f>+I1403&amp;C1403</f>
        <v/>
      </c>
      <c r="AP1403" s="122" t="str">
        <f>C1403&amp;D1403&amp;E1403&amp;G1403&amp;I1403&amp;O1403</f>
        <v/>
      </c>
      <c r="AQ1403" s="122" t="str">
        <f>B1403&amp;D1403&amp;N1403</f>
        <v/>
      </c>
      <c r="AR1403" s="123" t="str">
        <f>+D1403&amp;J1403</f>
        <v/>
      </c>
      <c r="AS1403" s="124" t="str">
        <f t="shared" si="196"/>
        <v/>
      </c>
      <c r="AT1403" s="125" t="str">
        <f t="shared" si="197"/>
        <v/>
      </c>
      <c r="AU1403" s="125" t="str">
        <f>IF(NOT(AT1403=""),VLOOKUP(AT1403,[1]PSI_Category!A:B,2,0),"")</f>
        <v/>
      </c>
      <c r="AV1403" s="167"/>
      <c r="AW1403" s="167"/>
      <c r="AX1403" s="167"/>
    </row>
    <row r="1404" spans="1:50" s="133" customFormat="1" ht="11.4" customHeight="1" x14ac:dyDescent="0.3">
      <c r="A1404" s="103"/>
      <c r="B1404" s="104"/>
      <c r="C1404" s="105"/>
      <c r="D1404" s="106"/>
      <c r="E1404" s="107"/>
      <c r="F1404" s="105"/>
      <c r="G1404" s="107"/>
      <c r="H1404" s="105"/>
      <c r="I1404" s="105"/>
      <c r="J1404" s="107"/>
      <c r="K1404" s="105"/>
      <c r="L1404" s="105"/>
      <c r="M1404" s="105"/>
      <c r="N1404" s="105"/>
      <c r="O1404" s="108"/>
      <c r="P1404" s="109"/>
      <c r="Q1404" s="110"/>
      <c r="R1404" s="110"/>
      <c r="S1404" s="110"/>
      <c r="T1404" s="110"/>
      <c r="U1404" s="111"/>
      <c r="V1404" s="111"/>
      <c r="W1404" s="112"/>
      <c r="X1404" s="130"/>
      <c r="Y1404" s="114"/>
      <c r="Z1404" s="115"/>
      <c r="AA1404" s="116"/>
      <c r="AB1404" s="117" t="b">
        <f t="shared" si="189"/>
        <v>0</v>
      </c>
      <c r="AC1404" s="117">
        <f t="shared" si="190"/>
        <v>0</v>
      </c>
      <c r="AD1404" s="118"/>
      <c r="AE1404" s="117" t="b">
        <f t="shared" si="191"/>
        <v>0</v>
      </c>
      <c r="AF1404" s="117">
        <f t="shared" si="192"/>
        <v>0</v>
      </c>
      <c r="AG1404" s="119">
        <f t="shared" si="193"/>
        <v>0</v>
      </c>
      <c r="AH1404" s="120" t="b">
        <f t="shared" si="194"/>
        <v>0</v>
      </c>
      <c r="AI1404" s="121">
        <f t="shared" si="195"/>
        <v>0</v>
      </c>
      <c r="AJ1404" s="122">
        <f>+C1404</f>
        <v>0</v>
      </c>
      <c r="AK1404" s="122" t="str">
        <f>IF(ISNA(VLOOKUP(postponeList!D1404,[1]Sheet!$A$2:$B$12,2,FALSE))," ",(VLOOKUP(postponeList!D1404,[1]Sheet!$A$2:$B$12,2,FALSE)))</f>
        <v xml:space="preserve"> </v>
      </c>
      <c r="AL1404" s="122" t="str">
        <f>IF(ISNA(VLOOKUP(E1404,[1]Sheet!$G$2:$H$40,2,FALSE))," ",VLOOKUP(E1404,[1]Sheet!$G$2:$H$40,2,FALSE))</f>
        <v xml:space="preserve"> </v>
      </c>
      <c r="AM1404" s="122" t="str">
        <f>IF(ISNA(VLOOKUP(G1404,[1]Sheet!$K$2:$L$159,2,FALSE))," ",(VLOOKUP(G1404,[1]Sheet!$K$2:$L$159,2,FALSE)))</f>
        <v xml:space="preserve"> </v>
      </c>
      <c r="AN1404" s="122" t="str">
        <f>IF(ISNA(VLOOKUP(I1404&amp;C1404,[1]Sheet!$D$2:$E$228,2,FALSE))," ",VLOOKUP(I1404&amp;C1404,[1]Sheet!$D$2:$E$228,2,FALSE))</f>
        <v xml:space="preserve"> </v>
      </c>
      <c r="AO1404" s="122" t="str">
        <f>+I1404&amp;C1404</f>
        <v/>
      </c>
      <c r="AP1404" s="122" t="str">
        <f>C1404&amp;D1404&amp;E1404&amp;G1404&amp;I1404&amp;O1404</f>
        <v/>
      </c>
      <c r="AQ1404" s="122" t="str">
        <f>B1404&amp;D1404&amp;N1404</f>
        <v/>
      </c>
      <c r="AR1404" s="123" t="str">
        <f>+D1404&amp;J1404</f>
        <v/>
      </c>
      <c r="AS1404" s="124" t="str">
        <f t="shared" si="196"/>
        <v/>
      </c>
      <c r="AT1404" s="125" t="str">
        <f t="shared" si="197"/>
        <v/>
      </c>
      <c r="AU1404" s="125" t="str">
        <f>IF(NOT(AT1404=""),VLOOKUP(AT1404,[1]PSI_Category!A:B,2,0),"")</f>
        <v/>
      </c>
      <c r="AV1404" s="167"/>
      <c r="AW1404" s="167"/>
      <c r="AX1404" s="167"/>
    </row>
    <row r="1405" spans="1:50" s="133" customFormat="1" ht="11.4" customHeight="1" x14ac:dyDescent="0.3">
      <c r="A1405" s="103"/>
      <c r="B1405" s="104"/>
      <c r="C1405" s="105"/>
      <c r="D1405" s="106"/>
      <c r="E1405" s="107"/>
      <c r="F1405" s="105"/>
      <c r="G1405" s="107"/>
      <c r="H1405" s="105"/>
      <c r="I1405" s="105"/>
      <c r="J1405" s="107"/>
      <c r="K1405" s="105"/>
      <c r="L1405" s="105"/>
      <c r="M1405" s="105"/>
      <c r="N1405" s="105"/>
      <c r="O1405" s="108"/>
      <c r="P1405" s="109"/>
      <c r="Q1405" s="110"/>
      <c r="R1405" s="110"/>
      <c r="S1405" s="110"/>
      <c r="T1405" s="110"/>
      <c r="U1405" s="111"/>
      <c r="V1405" s="111"/>
      <c r="W1405" s="112"/>
      <c r="X1405" s="130"/>
      <c r="Y1405" s="114"/>
      <c r="Z1405" s="115"/>
      <c r="AA1405" s="116"/>
      <c r="AB1405" s="117" t="b">
        <f t="shared" si="189"/>
        <v>0</v>
      </c>
      <c r="AC1405" s="117">
        <f t="shared" si="190"/>
        <v>0</v>
      </c>
      <c r="AD1405" s="118"/>
      <c r="AE1405" s="117" t="b">
        <f t="shared" si="191"/>
        <v>0</v>
      </c>
      <c r="AF1405" s="117">
        <f t="shared" si="192"/>
        <v>0</v>
      </c>
      <c r="AG1405" s="119">
        <f t="shared" si="193"/>
        <v>0</v>
      </c>
      <c r="AH1405" s="120" t="b">
        <f t="shared" si="194"/>
        <v>0</v>
      </c>
      <c r="AI1405" s="121">
        <f t="shared" si="195"/>
        <v>0</v>
      </c>
      <c r="AJ1405" s="122">
        <f>+C1405</f>
        <v>0</v>
      </c>
      <c r="AK1405" s="122" t="str">
        <f>IF(ISNA(VLOOKUP(postponeList!D1405,[1]Sheet!$A$2:$B$12,2,FALSE))," ",(VLOOKUP(postponeList!D1405,[1]Sheet!$A$2:$B$12,2,FALSE)))</f>
        <v xml:space="preserve"> </v>
      </c>
      <c r="AL1405" s="122" t="str">
        <f>IF(ISNA(VLOOKUP(E1405,[1]Sheet!$G$2:$H$40,2,FALSE))," ",VLOOKUP(E1405,[1]Sheet!$G$2:$H$40,2,FALSE))</f>
        <v xml:space="preserve"> </v>
      </c>
      <c r="AM1405" s="122" t="str">
        <f>IF(ISNA(VLOOKUP(G1405,[1]Sheet!$K$2:$L$159,2,FALSE))," ",(VLOOKUP(G1405,[1]Sheet!$K$2:$L$159,2,FALSE)))</f>
        <v xml:space="preserve"> </v>
      </c>
      <c r="AN1405" s="122" t="str">
        <f>IF(ISNA(VLOOKUP(I1405&amp;C1405,[1]Sheet!$D$2:$E$228,2,FALSE))," ",VLOOKUP(I1405&amp;C1405,[1]Sheet!$D$2:$E$228,2,FALSE))</f>
        <v xml:space="preserve"> </v>
      </c>
      <c r="AO1405" s="122" t="str">
        <f>+I1405&amp;C1405</f>
        <v/>
      </c>
      <c r="AP1405" s="122" t="str">
        <f>C1405&amp;D1405&amp;E1405&amp;G1405&amp;I1405&amp;O1405</f>
        <v/>
      </c>
      <c r="AQ1405" s="122" t="str">
        <f>B1405&amp;D1405&amp;N1405</f>
        <v/>
      </c>
      <c r="AR1405" s="123" t="str">
        <f>+D1405&amp;J1405</f>
        <v/>
      </c>
      <c r="AS1405" s="124" t="str">
        <f t="shared" si="196"/>
        <v/>
      </c>
      <c r="AT1405" s="125" t="str">
        <f t="shared" si="197"/>
        <v/>
      </c>
      <c r="AU1405" s="125" t="str">
        <f>IF(NOT(AT1405=""),VLOOKUP(AT1405,[1]PSI_Category!A:B,2,0),"")</f>
        <v/>
      </c>
      <c r="AV1405" s="167"/>
      <c r="AW1405" s="167"/>
      <c r="AX1405" s="167"/>
    </row>
    <row r="1406" spans="1:50" s="103" customFormat="1" ht="11.4" customHeight="1" x14ac:dyDescent="0.3">
      <c r="B1406" s="104"/>
      <c r="C1406" s="105"/>
      <c r="D1406" s="106"/>
      <c r="E1406" s="107"/>
      <c r="F1406" s="105"/>
      <c r="G1406" s="107"/>
      <c r="H1406" s="105"/>
      <c r="I1406" s="105"/>
      <c r="J1406" s="107"/>
      <c r="K1406" s="105"/>
      <c r="L1406" s="105"/>
      <c r="M1406" s="105"/>
      <c r="N1406" s="105"/>
      <c r="O1406" s="108"/>
      <c r="P1406" s="109"/>
      <c r="Q1406" s="110"/>
      <c r="R1406" s="110"/>
      <c r="S1406" s="110"/>
      <c r="T1406" s="110"/>
      <c r="U1406" s="111"/>
      <c r="V1406" s="111"/>
      <c r="W1406" s="112"/>
      <c r="X1406" s="130"/>
      <c r="Y1406" s="114"/>
      <c r="Z1406" s="115"/>
      <c r="AA1406" s="116"/>
      <c r="AB1406" s="117" t="b">
        <f t="shared" si="189"/>
        <v>0</v>
      </c>
      <c r="AC1406" s="117">
        <f t="shared" si="190"/>
        <v>0</v>
      </c>
      <c r="AD1406" s="118"/>
      <c r="AE1406" s="117" t="b">
        <f t="shared" si="191"/>
        <v>0</v>
      </c>
      <c r="AF1406" s="117">
        <f t="shared" si="192"/>
        <v>0</v>
      </c>
      <c r="AG1406" s="119">
        <f t="shared" si="193"/>
        <v>0</v>
      </c>
      <c r="AH1406" s="120" t="b">
        <f t="shared" si="194"/>
        <v>0</v>
      </c>
      <c r="AI1406" s="121">
        <f t="shared" si="195"/>
        <v>0</v>
      </c>
      <c r="AJ1406" s="122">
        <f>+C1406</f>
        <v>0</v>
      </c>
      <c r="AK1406" s="122" t="str">
        <f>IF(ISNA(VLOOKUP(postponeList!D1406,[1]Sheet!$A$2:$B$12,2,FALSE))," ",(VLOOKUP(postponeList!D1406,[1]Sheet!$A$2:$B$12,2,FALSE)))</f>
        <v xml:space="preserve"> </v>
      </c>
      <c r="AL1406" s="122" t="str">
        <f>IF(ISNA(VLOOKUP(E1406,[1]Sheet!$G$2:$H$40,2,FALSE))," ",VLOOKUP(E1406,[1]Sheet!$G$2:$H$40,2,FALSE))</f>
        <v xml:space="preserve"> </v>
      </c>
      <c r="AM1406" s="122" t="str">
        <f>IF(ISNA(VLOOKUP(G1406,[1]Sheet!$K$2:$L$159,2,FALSE))," ",(VLOOKUP(G1406,[1]Sheet!$K$2:$L$159,2,FALSE)))</f>
        <v xml:space="preserve"> </v>
      </c>
      <c r="AN1406" s="122" t="str">
        <f>IF(ISNA(VLOOKUP(I1406&amp;C1406,[1]Sheet!$D$2:$E$228,2,FALSE))," ",VLOOKUP(I1406&amp;C1406,[1]Sheet!$D$2:$E$228,2,FALSE))</f>
        <v xml:space="preserve"> </v>
      </c>
      <c r="AO1406" s="122" t="str">
        <f>+I1406&amp;C1406</f>
        <v/>
      </c>
      <c r="AP1406" s="122" t="str">
        <f>C1406&amp;D1406&amp;E1406&amp;G1406&amp;I1406&amp;O1406</f>
        <v/>
      </c>
      <c r="AQ1406" s="122" t="str">
        <f>B1406&amp;D1406&amp;N1406</f>
        <v/>
      </c>
      <c r="AR1406" s="123" t="str">
        <f>+D1406&amp;J1406</f>
        <v/>
      </c>
      <c r="AS1406" s="124" t="str">
        <f t="shared" si="196"/>
        <v/>
      </c>
      <c r="AT1406" s="125" t="str">
        <f t="shared" si="197"/>
        <v/>
      </c>
      <c r="AU1406" s="125" t="str">
        <f>IF(NOT(AT1406=""),VLOOKUP(AT1406,[1]PSI_Category!A:B,2,0),"")</f>
        <v/>
      </c>
      <c r="AV1406" s="125"/>
      <c r="AW1406" s="125"/>
      <c r="AX1406" s="125"/>
    </row>
    <row r="1407" spans="1:50" s="103" customFormat="1" ht="11.4" customHeight="1" x14ac:dyDescent="0.3">
      <c r="B1407" s="104"/>
      <c r="C1407" s="105"/>
      <c r="D1407" s="106"/>
      <c r="E1407" s="107"/>
      <c r="F1407" s="105"/>
      <c r="G1407" s="107"/>
      <c r="H1407" s="105"/>
      <c r="I1407" s="105"/>
      <c r="J1407" s="107"/>
      <c r="K1407" s="105"/>
      <c r="L1407" s="105"/>
      <c r="M1407" s="105"/>
      <c r="N1407" s="105"/>
      <c r="O1407" s="108"/>
      <c r="P1407" s="109"/>
      <c r="Q1407" s="110"/>
      <c r="R1407" s="110"/>
      <c r="S1407" s="110"/>
      <c r="T1407" s="110"/>
      <c r="U1407" s="111"/>
      <c r="V1407" s="111"/>
      <c r="W1407" s="112"/>
      <c r="X1407" s="113"/>
      <c r="Y1407" s="114"/>
      <c r="Z1407" s="115"/>
      <c r="AA1407" s="116"/>
      <c r="AB1407" s="117" t="b">
        <f t="shared" si="189"/>
        <v>0</v>
      </c>
      <c r="AC1407" s="117">
        <f t="shared" si="190"/>
        <v>0</v>
      </c>
      <c r="AD1407" s="118"/>
      <c r="AE1407" s="117" t="b">
        <f t="shared" si="191"/>
        <v>0</v>
      </c>
      <c r="AF1407" s="117">
        <f t="shared" si="192"/>
        <v>0</v>
      </c>
      <c r="AG1407" s="119">
        <f t="shared" si="193"/>
        <v>0</v>
      </c>
      <c r="AH1407" s="120" t="b">
        <f t="shared" si="194"/>
        <v>0</v>
      </c>
      <c r="AI1407" s="121">
        <f t="shared" si="195"/>
        <v>0</v>
      </c>
      <c r="AJ1407" s="122">
        <f>+C1407</f>
        <v>0</v>
      </c>
      <c r="AK1407" s="122" t="str">
        <f>IF(ISNA(VLOOKUP(postponeList!D1407,[1]Sheet!$A$2:$B$12,2,FALSE))," ",(VLOOKUP(postponeList!D1407,[1]Sheet!$A$2:$B$12,2,FALSE)))</f>
        <v xml:space="preserve"> </v>
      </c>
      <c r="AL1407" s="122" t="str">
        <f>IF(ISNA(VLOOKUP(E1407,[1]Sheet!$G$2:$H$40,2,FALSE))," ",VLOOKUP(E1407,[1]Sheet!$G$2:$H$40,2,FALSE))</f>
        <v xml:space="preserve"> </v>
      </c>
      <c r="AM1407" s="122" t="str">
        <f>IF(ISNA(VLOOKUP(G1407,[1]Sheet!$K$2:$L$159,2,FALSE))," ",(VLOOKUP(G1407,[1]Sheet!$K$2:$L$159,2,FALSE)))</f>
        <v xml:space="preserve"> </v>
      </c>
      <c r="AN1407" s="122" t="str">
        <f>IF(ISNA(VLOOKUP(I1407&amp;C1407,[1]Sheet!$D$2:$E$228,2,FALSE))," ",VLOOKUP(I1407&amp;C1407,[1]Sheet!$D$2:$E$228,2,FALSE))</f>
        <v xml:space="preserve"> </v>
      </c>
      <c r="AO1407" s="122" t="str">
        <f>+I1407&amp;C1407</f>
        <v/>
      </c>
      <c r="AP1407" s="122" t="str">
        <f>C1407&amp;D1407&amp;E1407&amp;G1407&amp;I1407&amp;O1407</f>
        <v/>
      </c>
      <c r="AQ1407" s="122" t="str">
        <f>B1407&amp;D1407&amp;N1407</f>
        <v/>
      </c>
      <c r="AR1407" s="123" t="str">
        <f>+D1407&amp;J1407</f>
        <v/>
      </c>
      <c r="AS1407" s="124" t="str">
        <f t="shared" si="196"/>
        <v/>
      </c>
      <c r="AT1407" s="125" t="str">
        <f t="shared" si="197"/>
        <v/>
      </c>
      <c r="AU1407" s="125" t="str">
        <f>IF(NOT(AT1407=""),VLOOKUP(AT1407,[1]PSI_Category!A:B,2,0),"")</f>
        <v/>
      </c>
      <c r="AV1407" s="125"/>
      <c r="AW1407" s="125"/>
      <c r="AX1407" s="125"/>
    </row>
    <row r="1408" spans="1:50" s="103" customFormat="1" ht="11.4" customHeight="1" x14ac:dyDescent="0.3">
      <c r="B1408" s="104"/>
      <c r="C1408" s="105"/>
      <c r="D1408" s="106"/>
      <c r="E1408" s="107"/>
      <c r="F1408" s="105"/>
      <c r="G1408" s="107"/>
      <c r="H1408" s="105"/>
      <c r="I1408" s="105"/>
      <c r="J1408" s="107"/>
      <c r="K1408" s="105"/>
      <c r="L1408" s="105"/>
      <c r="M1408" s="105"/>
      <c r="N1408" s="105"/>
      <c r="O1408" s="108"/>
      <c r="P1408" s="109"/>
      <c r="Q1408" s="110"/>
      <c r="R1408" s="110"/>
      <c r="S1408" s="110"/>
      <c r="T1408" s="110"/>
      <c r="U1408" s="111"/>
      <c r="V1408" s="111"/>
      <c r="W1408" s="112"/>
      <c r="X1408" s="113"/>
      <c r="Y1408" s="114"/>
      <c r="Z1408" s="115"/>
      <c r="AA1408" s="116"/>
      <c r="AB1408" s="117" t="b">
        <f t="shared" si="189"/>
        <v>0</v>
      </c>
      <c r="AC1408" s="117">
        <f t="shared" si="190"/>
        <v>0</v>
      </c>
      <c r="AD1408" s="118"/>
      <c r="AE1408" s="117" t="b">
        <f t="shared" si="191"/>
        <v>0</v>
      </c>
      <c r="AF1408" s="117">
        <f t="shared" si="192"/>
        <v>0</v>
      </c>
      <c r="AG1408" s="119">
        <f t="shared" si="193"/>
        <v>0</v>
      </c>
      <c r="AH1408" s="120" t="b">
        <f t="shared" si="194"/>
        <v>0</v>
      </c>
      <c r="AI1408" s="121">
        <f t="shared" si="195"/>
        <v>0</v>
      </c>
      <c r="AJ1408" s="122">
        <f>+C1408</f>
        <v>0</v>
      </c>
      <c r="AK1408" s="122" t="str">
        <f>IF(ISNA(VLOOKUP(postponeList!D1408,[1]Sheet!$A$2:$B$12,2,FALSE))," ",(VLOOKUP(postponeList!D1408,[1]Sheet!$A$2:$B$12,2,FALSE)))</f>
        <v xml:space="preserve"> </v>
      </c>
      <c r="AL1408" s="122" t="str">
        <f>IF(ISNA(VLOOKUP(E1408,[1]Sheet!$G$2:$H$40,2,FALSE))," ",VLOOKUP(E1408,[1]Sheet!$G$2:$H$40,2,FALSE))</f>
        <v xml:space="preserve"> </v>
      </c>
      <c r="AM1408" s="122" t="str">
        <f>IF(ISNA(VLOOKUP(G1408,[1]Sheet!$K$2:$L$159,2,FALSE))," ",(VLOOKUP(G1408,[1]Sheet!$K$2:$L$159,2,FALSE)))</f>
        <v xml:space="preserve"> </v>
      </c>
      <c r="AN1408" s="122" t="str">
        <f>IF(ISNA(VLOOKUP(I1408&amp;C1408,[1]Sheet!$D$2:$E$228,2,FALSE))," ",VLOOKUP(I1408&amp;C1408,[1]Sheet!$D$2:$E$228,2,FALSE))</f>
        <v xml:space="preserve"> </v>
      </c>
      <c r="AO1408" s="122" t="str">
        <f>+I1408&amp;C1408</f>
        <v/>
      </c>
      <c r="AP1408" s="122" t="str">
        <f>C1408&amp;D1408&amp;E1408&amp;G1408&amp;I1408&amp;O1408</f>
        <v/>
      </c>
      <c r="AQ1408" s="122" t="str">
        <f>B1408&amp;D1408&amp;N1408</f>
        <v/>
      </c>
      <c r="AR1408" s="123" t="str">
        <f>+D1408&amp;J1408</f>
        <v/>
      </c>
      <c r="AS1408" s="124" t="str">
        <f t="shared" si="196"/>
        <v/>
      </c>
      <c r="AT1408" s="125" t="str">
        <f t="shared" si="197"/>
        <v/>
      </c>
      <c r="AU1408" s="125" t="str">
        <f>IF(NOT(AT1408=""),VLOOKUP(AT1408,[1]PSI_Category!A:B,2,0),"")</f>
        <v/>
      </c>
      <c r="AV1408" s="125"/>
      <c r="AW1408" s="125"/>
      <c r="AX1408" s="125"/>
    </row>
    <row r="1409" spans="1:50" s="103" customFormat="1" ht="11.4" customHeight="1" x14ac:dyDescent="0.3">
      <c r="B1409" s="104"/>
      <c r="C1409" s="105"/>
      <c r="D1409" s="106"/>
      <c r="E1409" s="107"/>
      <c r="F1409" s="105"/>
      <c r="G1409" s="107"/>
      <c r="H1409" s="105"/>
      <c r="I1409" s="105"/>
      <c r="J1409" s="107"/>
      <c r="K1409" s="105"/>
      <c r="L1409" s="105"/>
      <c r="M1409" s="105"/>
      <c r="N1409" s="105"/>
      <c r="O1409" s="108"/>
      <c r="P1409" s="109"/>
      <c r="Q1409" s="110"/>
      <c r="R1409" s="110"/>
      <c r="S1409" s="110"/>
      <c r="T1409" s="110"/>
      <c r="U1409" s="111"/>
      <c r="V1409" s="111"/>
      <c r="W1409" s="112"/>
      <c r="X1409" s="113"/>
      <c r="Y1409" s="114"/>
      <c r="Z1409" s="115"/>
      <c r="AA1409" s="116"/>
      <c r="AB1409" s="117" t="b">
        <f t="shared" si="189"/>
        <v>0</v>
      </c>
      <c r="AC1409" s="117">
        <f t="shared" si="190"/>
        <v>0</v>
      </c>
      <c r="AD1409" s="118"/>
      <c r="AE1409" s="117" t="b">
        <f t="shared" si="191"/>
        <v>0</v>
      </c>
      <c r="AF1409" s="117">
        <f t="shared" si="192"/>
        <v>0</v>
      </c>
      <c r="AG1409" s="119">
        <f t="shared" si="193"/>
        <v>0</v>
      </c>
      <c r="AH1409" s="120" t="b">
        <f t="shared" si="194"/>
        <v>0</v>
      </c>
      <c r="AI1409" s="121">
        <f t="shared" si="195"/>
        <v>0</v>
      </c>
      <c r="AJ1409" s="122">
        <f>+C1409</f>
        <v>0</v>
      </c>
      <c r="AK1409" s="122" t="str">
        <f>IF(ISNA(VLOOKUP(postponeList!D1409,[1]Sheet!$A$2:$B$12,2,FALSE))," ",(VLOOKUP(postponeList!D1409,[1]Sheet!$A$2:$B$12,2,FALSE)))</f>
        <v xml:space="preserve"> </v>
      </c>
      <c r="AL1409" s="122" t="str">
        <f>IF(ISNA(VLOOKUP(E1409,[1]Sheet!$G$2:$H$40,2,FALSE))," ",VLOOKUP(E1409,[1]Sheet!$G$2:$H$40,2,FALSE))</f>
        <v xml:space="preserve"> </v>
      </c>
      <c r="AM1409" s="122" t="str">
        <f>IF(ISNA(VLOOKUP(G1409,[1]Sheet!$K$2:$L$159,2,FALSE))," ",(VLOOKUP(G1409,[1]Sheet!$K$2:$L$159,2,FALSE)))</f>
        <v xml:space="preserve"> </v>
      </c>
      <c r="AN1409" s="122" t="str">
        <f>IF(ISNA(VLOOKUP(I1409&amp;C1409,[1]Sheet!$D$2:$E$228,2,FALSE))," ",VLOOKUP(I1409&amp;C1409,[1]Sheet!$D$2:$E$228,2,FALSE))</f>
        <v xml:space="preserve"> </v>
      </c>
      <c r="AO1409" s="122" t="str">
        <f>+I1409&amp;C1409</f>
        <v/>
      </c>
      <c r="AP1409" s="122" t="str">
        <f>C1409&amp;D1409&amp;E1409&amp;G1409&amp;I1409&amp;O1409</f>
        <v/>
      </c>
      <c r="AQ1409" s="122" t="str">
        <f>B1409&amp;D1409&amp;N1409</f>
        <v/>
      </c>
      <c r="AR1409" s="123" t="str">
        <f>+D1409&amp;J1409</f>
        <v/>
      </c>
      <c r="AS1409" s="124" t="str">
        <f t="shared" si="196"/>
        <v/>
      </c>
      <c r="AT1409" s="125" t="str">
        <f t="shared" si="197"/>
        <v/>
      </c>
      <c r="AU1409" s="125" t="str">
        <f>IF(NOT(AT1409=""),VLOOKUP(AT1409,[1]PSI_Category!A:B,2,0),"")</f>
        <v/>
      </c>
      <c r="AV1409" s="125"/>
      <c r="AW1409" s="125"/>
      <c r="AX1409" s="125"/>
    </row>
    <row r="1410" spans="1:50" s="103" customFormat="1" ht="11.4" customHeight="1" x14ac:dyDescent="0.3">
      <c r="B1410" s="104"/>
      <c r="C1410" s="105"/>
      <c r="D1410" s="106"/>
      <c r="E1410" s="107"/>
      <c r="F1410" s="105"/>
      <c r="G1410" s="107"/>
      <c r="H1410" s="105"/>
      <c r="I1410" s="105"/>
      <c r="J1410" s="107"/>
      <c r="K1410" s="105"/>
      <c r="L1410" s="105"/>
      <c r="M1410" s="105"/>
      <c r="N1410" s="105"/>
      <c r="O1410" s="108"/>
      <c r="P1410" s="109"/>
      <c r="Q1410" s="110"/>
      <c r="R1410" s="110"/>
      <c r="S1410" s="110"/>
      <c r="T1410" s="110"/>
      <c r="U1410" s="111"/>
      <c r="V1410" s="111"/>
      <c r="W1410" s="112"/>
      <c r="X1410" s="113"/>
      <c r="Y1410" s="114"/>
      <c r="Z1410" s="115"/>
      <c r="AA1410" s="116"/>
      <c r="AB1410" s="117" t="b">
        <f t="shared" si="189"/>
        <v>0</v>
      </c>
      <c r="AC1410" s="117">
        <f t="shared" si="190"/>
        <v>0</v>
      </c>
      <c r="AD1410" s="118"/>
      <c r="AE1410" s="117" t="b">
        <f t="shared" si="191"/>
        <v>0</v>
      </c>
      <c r="AF1410" s="117">
        <f t="shared" si="192"/>
        <v>0</v>
      </c>
      <c r="AG1410" s="119">
        <f t="shared" si="193"/>
        <v>0</v>
      </c>
      <c r="AH1410" s="120" t="b">
        <f t="shared" si="194"/>
        <v>0</v>
      </c>
      <c r="AI1410" s="121">
        <f t="shared" si="195"/>
        <v>0</v>
      </c>
      <c r="AJ1410" s="122">
        <f>+C1410</f>
        <v>0</v>
      </c>
      <c r="AK1410" s="122" t="str">
        <f>IF(ISNA(VLOOKUP(postponeList!D1410,[1]Sheet!$A$2:$B$12,2,FALSE))," ",(VLOOKUP(postponeList!D1410,[1]Sheet!$A$2:$B$12,2,FALSE)))</f>
        <v xml:space="preserve"> </v>
      </c>
      <c r="AL1410" s="122" t="str">
        <f>IF(ISNA(VLOOKUP(E1410,[1]Sheet!$G$2:$H$40,2,FALSE))," ",VLOOKUP(E1410,[1]Sheet!$G$2:$H$40,2,FALSE))</f>
        <v xml:space="preserve"> </v>
      </c>
      <c r="AM1410" s="122" t="str">
        <f>IF(ISNA(VLOOKUP(G1410,[1]Sheet!$K$2:$L$159,2,FALSE))," ",(VLOOKUP(G1410,[1]Sheet!$K$2:$L$159,2,FALSE)))</f>
        <v xml:space="preserve"> </v>
      </c>
      <c r="AN1410" s="122" t="str">
        <f>IF(ISNA(VLOOKUP(I1410&amp;C1410,[1]Sheet!$D$2:$E$228,2,FALSE))," ",VLOOKUP(I1410&amp;C1410,[1]Sheet!$D$2:$E$228,2,FALSE))</f>
        <v xml:space="preserve"> </v>
      </c>
      <c r="AO1410" s="122" t="str">
        <f>+I1410&amp;C1410</f>
        <v/>
      </c>
      <c r="AP1410" s="122" t="str">
        <f>C1410&amp;D1410&amp;E1410&amp;G1410&amp;I1410&amp;O1410</f>
        <v/>
      </c>
      <c r="AQ1410" s="122" t="str">
        <f>B1410&amp;D1410&amp;N1410</f>
        <v/>
      </c>
      <c r="AR1410" s="123" t="str">
        <f>+D1410&amp;J1410</f>
        <v/>
      </c>
      <c r="AS1410" s="124" t="str">
        <f t="shared" si="196"/>
        <v/>
      </c>
      <c r="AT1410" s="125" t="str">
        <f t="shared" si="197"/>
        <v/>
      </c>
      <c r="AU1410" s="125" t="str">
        <f>IF(NOT(AT1410=""),VLOOKUP(AT1410,[1]PSI_Category!A:B,2,0),"")</f>
        <v/>
      </c>
      <c r="AV1410" s="125"/>
      <c r="AW1410" s="125"/>
      <c r="AX1410" s="125"/>
    </row>
    <row r="1411" spans="1:50" s="103" customFormat="1" ht="11.4" customHeight="1" x14ac:dyDescent="0.3">
      <c r="B1411" s="104"/>
      <c r="C1411" s="105"/>
      <c r="D1411" s="106"/>
      <c r="E1411" s="107"/>
      <c r="F1411" s="105"/>
      <c r="G1411" s="107"/>
      <c r="H1411" s="105"/>
      <c r="I1411" s="105"/>
      <c r="J1411" s="107"/>
      <c r="K1411" s="105"/>
      <c r="L1411" s="105"/>
      <c r="M1411" s="105"/>
      <c r="N1411" s="105"/>
      <c r="O1411" s="108"/>
      <c r="P1411" s="109"/>
      <c r="Q1411" s="110"/>
      <c r="R1411" s="110"/>
      <c r="S1411" s="110"/>
      <c r="T1411" s="110"/>
      <c r="U1411" s="111"/>
      <c r="V1411" s="111"/>
      <c r="W1411" s="112"/>
      <c r="X1411" s="113"/>
      <c r="Y1411" s="114"/>
      <c r="Z1411" s="115"/>
      <c r="AA1411" s="116"/>
      <c r="AB1411" s="117" t="b">
        <f t="shared" si="189"/>
        <v>0</v>
      </c>
      <c r="AC1411" s="117">
        <f t="shared" si="190"/>
        <v>0</v>
      </c>
      <c r="AD1411" s="118"/>
      <c r="AE1411" s="117" t="b">
        <f t="shared" si="191"/>
        <v>0</v>
      </c>
      <c r="AF1411" s="117">
        <f t="shared" si="192"/>
        <v>0</v>
      </c>
      <c r="AG1411" s="119">
        <f t="shared" si="193"/>
        <v>0</v>
      </c>
      <c r="AH1411" s="120" t="b">
        <f t="shared" si="194"/>
        <v>0</v>
      </c>
      <c r="AI1411" s="121">
        <f t="shared" si="195"/>
        <v>0</v>
      </c>
      <c r="AJ1411" s="122">
        <f>+C1411</f>
        <v>0</v>
      </c>
      <c r="AK1411" s="122" t="str">
        <f>IF(ISNA(VLOOKUP(postponeList!D1411,[1]Sheet!$A$2:$B$12,2,FALSE))," ",(VLOOKUP(postponeList!D1411,[1]Sheet!$A$2:$B$12,2,FALSE)))</f>
        <v xml:space="preserve"> </v>
      </c>
      <c r="AL1411" s="122" t="str">
        <f>IF(ISNA(VLOOKUP(E1411,[1]Sheet!$G$2:$H$40,2,FALSE))," ",VLOOKUP(E1411,[1]Sheet!$G$2:$H$40,2,FALSE))</f>
        <v xml:space="preserve"> </v>
      </c>
      <c r="AM1411" s="122" t="str">
        <f>IF(ISNA(VLOOKUP(G1411,[1]Sheet!$K$2:$L$159,2,FALSE))," ",(VLOOKUP(G1411,[1]Sheet!$K$2:$L$159,2,FALSE)))</f>
        <v xml:space="preserve"> </v>
      </c>
      <c r="AN1411" s="122" t="str">
        <f>IF(ISNA(VLOOKUP(I1411&amp;C1411,[1]Sheet!$D$2:$E$228,2,FALSE))," ",VLOOKUP(I1411&amp;C1411,[1]Sheet!$D$2:$E$228,2,FALSE))</f>
        <v xml:space="preserve"> </v>
      </c>
      <c r="AO1411" s="122" t="str">
        <f>+I1411&amp;C1411</f>
        <v/>
      </c>
      <c r="AP1411" s="122" t="str">
        <f>C1411&amp;D1411&amp;E1411&amp;G1411&amp;I1411&amp;O1411</f>
        <v/>
      </c>
      <c r="AQ1411" s="122" t="str">
        <f>B1411&amp;D1411&amp;N1411</f>
        <v/>
      </c>
      <c r="AR1411" s="123" t="str">
        <f>+D1411&amp;J1411</f>
        <v/>
      </c>
      <c r="AS1411" s="124" t="str">
        <f t="shared" si="196"/>
        <v/>
      </c>
      <c r="AT1411" s="125" t="str">
        <f t="shared" si="197"/>
        <v/>
      </c>
      <c r="AU1411" s="125" t="str">
        <f>IF(NOT(AT1411=""),VLOOKUP(AT1411,[1]PSI_Category!A:B,2,0),"")</f>
        <v/>
      </c>
      <c r="AV1411" s="125"/>
      <c r="AW1411" s="125"/>
      <c r="AX1411" s="125"/>
    </row>
    <row r="1412" spans="1:50" s="103" customFormat="1" ht="11.4" customHeight="1" x14ac:dyDescent="0.3">
      <c r="B1412" s="104"/>
      <c r="C1412" s="105"/>
      <c r="D1412" s="106"/>
      <c r="E1412" s="107"/>
      <c r="F1412" s="105"/>
      <c r="G1412" s="107"/>
      <c r="H1412" s="105"/>
      <c r="I1412" s="105"/>
      <c r="J1412" s="107"/>
      <c r="K1412" s="105"/>
      <c r="L1412" s="105"/>
      <c r="M1412" s="105"/>
      <c r="N1412" s="105"/>
      <c r="O1412" s="108"/>
      <c r="P1412" s="109"/>
      <c r="Q1412" s="110"/>
      <c r="R1412" s="110"/>
      <c r="S1412" s="110"/>
      <c r="T1412" s="110"/>
      <c r="U1412" s="111"/>
      <c r="V1412" s="111"/>
      <c r="W1412" s="112"/>
      <c r="X1412" s="113"/>
      <c r="Y1412" s="114"/>
      <c r="Z1412" s="115"/>
      <c r="AA1412" s="116"/>
      <c r="AB1412" s="117" t="b">
        <f t="shared" si="189"/>
        <v>0</v>
      </c>
      <c r="AC1412" s="117">
        <f t="shared" si="190"/>
        <v>0</v>
      </c>
      <c r="AD1412" s="118"/>
      <c r="AE1412" s="117" t="b">
        <f t="shared" si="191"/>
        <v>0</v>
      </c>
      <c r="AF1412" s="117">
        <f t="shared" si="192"/>
        <v>0</v>
      </c>
      <c r="AG1412" s="119">
        <f t="shared" si="193"/>
        <v>0</v>
      </c>
      <c r="AH1412" s="120" t="b">
        <f t="shared" si="194"/>
        <v>0</v>
      </c>
      <c r="AI1412" s="121">
        <f t="shared" si="195"/>
        <v>0</v>
      </c>
      <c r="AJ1412" s="122">
        <f>+C1412</f>
        <v>0</v>
      </c>
      <c r="AK1412" s="122" t="str">
        <f>IF(ISNA(VLOOKUP(postponeList!D1412,[1]Sheet!$A$2:$B$12,2,FALSE))," ",(VLOOKUP(postponeList!D1412,[1]Sheet!$A$2:$B$12,2,FALSE)))</f>
        <v xml:space="preserve"> </v>
      </c>
      <c r="AL1412" s="122" t="str">
        <f>IF(ISNA(VLOOKUP(E1412,[1]Sheet!$G$2:$H$40,2,FALSE))," ",VLOOKUP(E1412,[1]Sheet!$G$2:$H$40,2,FALSE))</f>
        <v xml:space="preserve"> </v>
      </c>
      <c r="AM1412" s="122" t="str">
        <f>IF(ISNA(VLOOKUP(G1412,[1]Sheet!$K$2:$L$159,2,FALSE))," ",(VLOOKUP(G1412,[1]Sheet!$K$2:$L$159,2,FALSE)))</f>
        <v xml:space="preserve"> </v>
      </c>
      <c r="AN1412" s="122" t="str">
        <f>IF(ISNA(VLOOKUP(I1412&amp;C1412,[1]Sheet!$D$2:$E$228,2,FALSE))," ",VLOOKUP(I1412&amp;C1412,[1]Sheet!$D$2:$E$228,2,FALSE))</f>
        <v xml:space="preserve"> </v>
      </c>
      <c r="AO1412" s="122" t="str">
        <f>+I1412&amp;C1412</f>
        <v/>
      </c>
      <c r="AP1412" s="122" t="str">
        <f>C1412&amp;D1412&amp;E1412&amp;G1412&amp;I1412&amp;O1412</f>
        <v/>
      </c>
      <c r="AQ1412" s="122" t="str">
        <f>B1412&amp;D1412&amp;N1412</f>
        <v/>
      </c>
      <c r="AR1412" s="123" t="str">
        <f>+D1412&amp;J1412</f>
        <v/>
      </c>
      <c r="AS1412" s="124" t="str">
        <f t="shared" si="196"/>
        <v/>
      </c>
      <c r="AT1412" s="125" t="str">
        <f t="shared" si="197"/>
        <v/>
      </c>
      <c r="AU1412" s="125" t="str">
        <f>IF(NOT(AT1412=""),VLOOKUP(AT1412,[1]PSI_Category!A:B,2,0),"")</f>
        <v/>
      </c>
      <c r="AV1412" s="125"/>
      <c r="AW1412" s="125"/>
      <c r="AX1412" s="125"/>
    </row>
    <row r="1413" spans="1:50" s="103" customFormat="1" ht="11.4" customHeight="1" x14ac:dyDescent="0.3">
      <c r="B1413" s="104"/>
      <c r="C1413" s="105"/>
      <c r="D1413" s="106"/>
      <c r="E1413" s="107"/>
      <c r="F1413" s="105"/>
      <c r="G1413" s="107"/>
      <c r="H1413" s="105"/>
      <c r="I1413" s="105"/>
      <c r="J1413" s="107"/>
      <c r="K1413" s="105"/>
      <c r="L1413" s="105"/>
      <c r="M1413" s="105"/>
      <c r="N1413" s="105"/>
      <c r="O1413" s="108"/>
      <c r="P1413" s="109"/>
      <c r="Q1413" s="110"/>
      <c r="R1413" s="110"/>
      <c r="S1413" s="110"/>
      <c r="T1413" s="110"/>
      <c r="U1413" s="111"/>
      <c r="V1413" s="111"/>
      <c r="W1413" s="112"/>
      <c r="X1413" s="113"/>
      <c r="Y1413" s="114"/>
      <c r="Z1413" s="115"/>
      <c r="AA1413" s="116"/>
      <c r="AB1413" s="117" t="b">
        <f t="shared" si="189"/>
        <v>0</v>
      </c>
      <c r="AC1413" s="117">
        <f t="shared" si="190"/>
        <v>0</v>
      </c>
      <c r="AD1413" s="118"/>
      <c r="AE1413" s="117" t="b">
        <f t="shared" si="191"/>
        <v>0</v>
      </c>
      <c r="AF1413" s="117">
        <f t="shared" si="192"/>
        <v>0</v>
      </c>
      <c r="AG1413" s="119">
        <f t="shared" si="193"/>
        <v>0</v>
      </c>
      <c r="AH1413" s="120" t="b">
        <f t="shared" si="194"/>
        <v>0</v>
      </c>
      <c r="AI1413" s="121">
        <f t="shared" si="195"/>
        <v>0</v>
      </c>
      <c r="AJ1413" s="122">
        <f>+C1413</f>
        <v>0</v>
      </c>
      <c r="AK1413" s="122" t="str">
        <f>IF(ISNA(VLOOKUP(postponeList!D1413,[1]Sheet!$A$2:$B$12,2,FALSE))," ",(VLOOKUP(postponeList!D1413,[1]Sheet!$A$2:$B$12,2,FALSE)))</f>
        <v xml:space="preserve"> </v>
      </c>
      <c r="AL1413" s="122" t="str">
        <f>IF(ISNA(VLOOKUP(E1413,[1]Sheet!$G$2:$H$40,2,FALSE))," ",VLOOKUP(E1413,[1]Sheet!$G$2:$H$40,2,FALSE))</f>
        <v xml:space="preserve"> </v>
      </c>
      <c r="AM1413" s="122" t="str">
        <f>IF(ISNA(VLOOKUP(G1413,[1]Sheet!$K$2:$L$159,2,FALSE))," ",(VLOOKUP(G1413,[1]Sheet!$K$2:$L$159,2,FALSE)))</f>
        <v xml:space="preserve"> </v>
      </c>
      <c r="AN1413" s="122" t="str">
        <f>IF(ISNA(VLOOKUP(I1413&amp;C1413,[1]Sheet!$D$2:$E$228,2,FALSE))," ",VLOOKUP(I1413&amp;C1413,[1]Sheet!$D$2:$E$228,2,FALSE))</f>
        <v xml:space="preserve"> </v>
      </c>
      <c r="AO1413" s="122" t="str">
        <f>+I1413&amp;C1413</f>
        <v/>
      </c>
      <c r="AP1413" s="122" t="str">
        <f>C1413&amp;D1413&amp;E1413&amp;G1413&amp;I1413&amp;O1413</f>
        <v/>
      </c>
      <c r="AQ1413" s="122" t="str">
        <f>B1413&amp;D1413&amp;N1413</f>
        <v/>
      </c>
      <c r="AR1413" s="123" t="str">
        <f>+D1413&amp;J1413</f>
        <v/>
      </c>
      <c r="AS1413" s="124" t="str">
        <f t="shared" si="196"/>
        <v/>
      </c>
      <c r="AT1413" s="125" t="str">
        <f t="shared" si="197"/>
        <v/>
      </c>
      <c r="AU1413" s="125" t="str">
        <f>IF(NOT(AT1413=""),VLOOKUP(AT1413,[1]PSI_Category!A:B,2,0),"")</f>
        <v/>
      </c>
      <c r="AV1413" s="125"/>
      <c r="AW1413" s="125"/>
      <c r="AX1413" s="125"/>
    </row>
    <row r="1414" spans="1:50" s="103" customFormat="1" ht="11.4" customHeight="1" x14ac:dyDescent="0.3">
      <c r="B1414" s="104"/>
      <c r="C1414" s="105"/>
      <c r="D1414" s="106"/>
      <c r="E1414" s="107"/>
      <c r="F1414" s="105"/>
      <c r="G1414" s="107"/>
      <c r="H1414" s="105"/>
      <c r="I1414" s="105"/>
      <c r="J1414" s="107"/>
      <c r="K1414" s="105"/>
      <c r="L1414" s="105"/>
      <c r="M1414" s="105"/>
      <c r="N1414" s="105"/>
      <c r="O1414" s="108"/>
      <c r="P1414" s="109"/>
      <c r="Q1414" s="110"/>
      <c r="R1414" s="110"/>
      <c r="S1414" s="110"/>
      <c r="T1414" s="110"/>
      <c r="U1414" s="111"/>
      <c r="V1414" s="111"/>
      <c r="W1414" s="112"/>
      <c r="X1414" s="113"/>
      <c r="Y1414" s="114"/>
      <c r="Z1414" s="115"/>
      <c r="AA1414" s="116"/>
      <c r="AB1414" s="117" t="b">
        <f t="shared" ref="AB1414:AB1477" si="198">IF($Y1414=$AB$3,$Z1414*AA1414,IF($Y1414=$AC$3,$Z1414*AA1414/$AF$3,IF($Y1414=$AH$3,$Z1414*AA1414/$AI$3,IF($Y1414=$AJ$3,$Z1414*AA1414/$AK$3))))</f>
        <v>0</v>
      </c>
      <c r="AC1414" s="117">
        <f t="shared" ref="AC1414:AC1477" si="199">AB1414*$AF$3/1000</f>
        <v>0</v>
      </c>
      <c r="AD1414" s="118"/>
      <c r="AE1414" s="117" t="b">
        <f t="shared" ref="AE1414:AE1477" si="200">IF($Y1414=$AB$3,$Z1414*AD1414, IF($Y1414=$AC$3, $Z1414*AD1414/$AF$3, IF($Y1414=$AH$3, $Z1414*AD1414/$AI$3, IF($Y1414=$AJ$3, $Z1414*AD1414/$AK$3))))</f>
        <v>0</v>
      </c>
      <c r="AF1414" s="117">
        <f t="shared" ref="AF1414:AF1477" si="201">AE1414*$AF$3/1000</f>
        <v>0</v>
      </c>
      <c r="AG1414" s="119">
        <f t="shared" ref="AG1414:AG1477" si="202">+AA1414-AD1414</f>
        <v>0</v>
      </c>
      <c r="AH1414" s="120" t="b">
        <f t="shared" ref="AH1414:AH1477" si="203">IF($Y1414=$AB$3,$Z1414*AG1414, IF($Y1414=$AC$3, $Z1414*AG1414/$AF$3, IF($Y1414=$AH$3, $Z1414*AG1414/$AI$3, IF($Y1414=$AJ$3, $Z1414*AG1414/$AK$3))))</f>
        <v>0</v>
      </c>
      <c r="AI1414" s="121">
        <f t="shared" ref="AI1414:AI1477" si="204">AH1414*$AF$3/1000</f>
        <v>0</v>
      </c>
      <c r="AJ1414" s="122">
        <f>+C1414</f>
        <v>0</v>
      </c>
      <c r="AK1414" s="122" t="str">
        <f>IF(ISNA(VLOOKUP(postponeList!D1414,[1]Sheet!$A$2:$B$12,2,FALSE))," ",(VLOOKUP(postponeList!D1414,[1]Sheet!$A$2:$B$12,2,FALSE)))</f>
        <v xml:space="preserve"> </v>
      </c>
      <c r="AL1414" s="122" t="str">
        <f>IF(ISNA(VLOOKUP(E1414,[1]Sheet!$G$2:$H$40,2,FALSE))," ",VLOOKUP(E1414,[1]Sheet!$G$2:$H$40,2,FALSE))</f>
        <v xml:space="preserve"> </v>
      </c>
      <c r="AM1414" s="122" t="str">
        <f>IF(ISNA(VLOOKUP(G1414,[1]Sheet!$K$2:$L$159,2,FALSE))," ",(VLOOKUP(G1414,[1]Sheet!$K$2:$L$159,2,FALSE)))</f>
        <v xml:space="preserve"> </v>
      </c>
      <c r="AN1414" s="122" t="str">
        <f>IF(ISNA(VLOOKUP(I1414&amp;C1414,[1]Sheet!$D$2:$E$228,2,FALSE))," ",VLOOKUP(I1414&amp;C1414,[1]Sheet!$D$2:$E$228,2,FALSE))</f>
        <v xml:space="preserve"> </v>
      </c>
      <c r="AO1414" s="122" t="str">
        <f>+I1414&amp;C1414</f>
        <v/>
      </c>
      <c r="AP1414" s="122" t="str">
        <f>C1414&amp;D1414&amp;E1414&amp;G1414&amp;I1414&amp;O1414</f>
        <v/>
      </c>
      <c r="AQ1414" s="122" t="str">
        <f>B1414&amp;D1414&amp;N1414</f>
        <v/>
      </c>
      <c r="AR1414" s="123" t="str">
        <f>+D1414&amp;J1414</f>
        <v/>
      </c>
      <c r="AS1414" s="124" t="str">
        <f t="shared" ref="AS1414:AS1477" si="205">LEFT(V1414,3)</f>
        <v/>
      </c>
      <c r="AT1414" s="125" t="str">
        <f t="shared" ref="AT1414:AT1477" si="206">IFERROR(TRIM(M1414),"")</f>
        <v/>
      </c>
      <c r="AU1414" s="125" t="str">
        <f>IF(NOT(AT1414=""),VLOOKUP(AT1414,[1]PSI_Category!A:B,2,0),"")</f>
        <v/>
      </c>
      <c r="AV1414" s="125"/>
      <c r="AW1414" s="125"/>
      <c r="AX1414" s="125"/>
    </row>
    <row r="1415" spans="1:50" s="103" customFormat="1" ht="11.4" customHeight="1" x14ac:dyDescent="0.3">
      <c r="B1415" s="104"/>
      <c r="C1415" s="105"/>
      <c r="D1415" s="106"/>
      <c r="E1415" s="107"/>
      <c r="F1415" s="105"/>
      <c r="G1415" s="107"/>
      <c r="H1415" s="105"/>
      <c r="I1415" s="105"/>
      <c r="J1415" s="107"/>
      <c r="K1415" s="105"/>
      <c r="L1415" s="105"/>
      <c r="M1415" s="105"/>
      <c r="N1415" s="105"/>
      <c r="O1415" s="108"/>
      <c r="P1415" s="109"/>
      <c r="Q1415" s="110"/>
      <c r="R1415" s="110"/>
      <c r="S1415" s="110"/>
      <c r="T1415" s="110"/>
      <c r="U1415" s="111"/>
      <c r="V1415" s="111"/>
      <c r="W1415" s="112"/>
      <c r="X1415" s="113"/>
      <c r="Y1415" s="114"/>
      <c r="Z1415" s="115"/>
      <c r="AA1415" s="116"/>
      <c r="AB1415" s="117" t="b">
        <f t="shared" si="198"/>
        <v>0</v>
      </c>
      <c r="AC1415" s="117">
        <f t="shared" si="199"/>
        <v>0</v>
      </c>
      <c r="AD1415" s="118"/>
      <c r="AE1415" s="117" t="b">
        <f t="shared" si="200"/>
        <v>0</v>
      </c>
      <c r="AF1415" s="117">
        <f t="shared" si="201"/>
        <v>0</v>
      </c>
      <c r="AG1415" s="119">
        <f t="shared" si="202"/>
        <v>0</v>
      </c>
      <c r="AH1415" s="120" t="b">
        <f t="shared" si="203"/>
        <v>0</v>
      </c>
      <c r="AI1415" s="121">
        <f t="shared" si="204"/>
        <v>0</v>
      </c>
      <c r="AJ1415" s="122">
        <f>+C1415</f>
        <v>0</v>
      </c>
      <c r="AK1415" s="122" t="str">
        <f>IF(ISNA(VLOOKUP(postponeList!D1415,[1]Sheet!$A$2:$B$12,2,FALSE))," ",(VLOOKUP(postponeList!D1415,[1]Sheet!$A$2:$B$12,2,FALSE)))</f>
        <v xml:space="preserve"> </v>
      </c>
      <c r="AL1415" s="122" t="str">
        <f>IF(ISNA(VLOOKUP(E1415,[1]Sheet!$G$2:$H$40,2,FALSE))," ",VLOOKUP(E1415,[1]Sheet!$G$2:$H$40,2,FALSE))</f>
        <v xml:space="preserve"> </v>
      </c>
      <c r="AM1415" s="122" t="str">
        <f>IF(ISNA(VLOOKUP(G1415,[1]Sheet!$K$2:$L$159,2,FALSE))," ",(VLOOKUP(G1415,[1]Sheet!$K$2:$L$159,2,FALSE)))</f>
        <v xml:space="preserve"> </v>
      </c>
      <c r="AN1415" s="122" t="str">
        <f>IF(ISNA(VLOOKUP(I1415&amp;C1415,[1]Sheet!$D$2:$E$228,2,FALSE))," ",VLOOKUP(I1415&amp;C1415,[1]Sheet!$D$2:$E$228,2,FALSE))</f>
        <v xml:space="preserve"> </v>
      </c>
      <c r="AO1415" s="122" t="str">
        <f>+I1415&amp;C1415</f>
        <v/>
      </c>
      <c r="AP1415" s="122" t="str">
        <f>C1415&amp;D1415&amp;E1415&amp;G1415&amp;I1415&amp;O1415</f>
        <v/>
      </c>
      <c r="AQ1415" s="122" t="str">
        <f>B1415&amp;D1415&amp;N1415</f>
        <v/>
      </c>
      <c r="AR1415" s="123" t="str">
        <f>+D1415&amp;J1415</f>
        <v/>
      </c>
      <c r="AS1415" s="124" t="str">
        <f t="shared" si="205"/>
        <v/>
      </c>
      <c r="AT1415" s="125" t="str">
        <f t="shared" si="206"/>
        <v/>
      </c>
      <c r="AU1415" s="125" t="str">
        <f>IF(NOT(AT1415=""),VLOOKUP(AT1415,[1]PSI_Category!A:B,2,0),"")</f>
        <v/>
      </c>
      <c r="AV1415" s="125"/>
      <c r="AW1415" s="125"/>
      <c r="AX1415" s="125"/>
    </row>
    <row r="1416" spans="1:50" s="103" customFormat="1" ht="11.4" customHeight="1" x14ac:dyDescent="0.3">
      <c r="B1416" s="104"/>
      <c r="C1416" s="105"/>
      <c r="D1416" s="106"/>
      <c r="E1416" s="107"/>
      <c r="F1416" s="105"/>
      <c r="G1416" s="107"/>
      <c r="H1416" s="105"/>
      <c r="I1416" s="105"/>
      <c r="J1416" s="107"/>
      <c r="K1416" s="105"/>
      <c r="L1416" s="105"/>
      <c r="M1416" s="105"/>
      <c r="N1416" s="105"/>
      <c r="O1416" s="108"/>
      <c r="P1416" s="109"/>
      <c r="Q1416" s="110"/>
      <c r="R1416" s="110"/>
      <c r="S1416" s="110"/>
      <c r="T1416" s="110"/>
      <c r="U1416" s="111"/>
      <c r="V1416" s="111"/>
      <c r="W1416" s="112"/>
      <c r="X1416" s="113"/>
      <c r="Y1416" s="114"/>
      <c r="Z1416" s="115"/>
      <c r="AA1416" s="116"/>
      <c r="AB1416" s="117" t="b">
        <f t="shared" si="198"/>
        <v>0</v>
      </c>
      <c r="AC1416" s="117">
        <f t="shared" si="199"/>
        <v>0</v>
      </c>
      <c r="AD1416" s="118"/>
      <c r="AE1416" s="117" t="b">
        <f t="shared" si="200"/>
        <v>0</v>
      </c>
      <c r="AF1416" s="117">
        <f t="shared" si="201"/>
        <v>0</v>
      </c>
      <c r="AG1416" s="119">
        <f t="shared" si="202"/>
        <v>0</v>
      </c>
      <c r="AH1416" s="120" t="b">
        <f t="shared" si="203"/>
        <v>0</v>
      </c>
      <c r="AI1416" s="121">
        <f t="shared" si="204"/>
        <v>0</v>
      </c>
      <c r="AJ1416" s="122">
        <f>+C1416</f>
        <v>0</v>
      </c>
      <c r="AK1416" s="122" t="str">
        <f>IF(ISNA(VLOOKUP(postponeList!D1416,[1]Sheet!$A$2:$B$12,2,FALSE))," ",(VLOOKUP(postponeList!D1416,[1]Sheet!$A$2:$B$12,2,FALSE)))</f>
        <v xml:space="preserve"> </v>
      </c>
      <c r="AL1416" s="122" t="str">
        <f>IF(ISNA(VLOOKUP(E1416,[1]Sheet!$G$2:$H$40,2,FALSE))," ",VLOOKUP(E1416,[1]Sheet!$G$2:$H$40,2,FALSE))</f>
        <v xml:space="preserve"> </v>
      </c>
      <c r="AM1416" s="122" t="str">
        <f>IF(ISNA(VLOOKUP(G1416,[1]Sheet!$K$2:$L$159,2,FALSE))," ",(VLOOKUP(G1416,[1]Sheet!$K$2:$L$159,2,FALSE)))</f>
        <v xml:space="preserve"> </v>
      </c>
      <c r="AN1416" s="122" t="str">
        <f>IF(ISNA(VLOOKUP(I1416&amp;C1416,[1]Sheet!$D$2:$E$228,2,FALSE))," ",VLOOKUP(I1416&amp;C1416,[1]Sheet!$D$2:$E$228,2,FALSE))</f>
        <v xml:space="preserve"> </v>
      </c>
      <c r="AO1416" s="122" t="str">
        <f>+I1416&amp;C1416</f>
        <v/>
      </c>
      <c r="AP1416" s="122" t="str">
        <f>C1416&amp;D1416&amp;E1416&amp;G1416&amp;I1416&amp;O1416</f>
        <v/>
      </c>
      <c r="AQ1416" s="122" t="str">
        <f>B1416&amp;D1416&amp;N1416</f>
        <v/>
      </c>
      <c r="AR1416" s="123" t="str">
        <f>+D1416&amp;J1416</f>
        <v/>
      </c>
      <c r="AS1416" s="124" t="str">
        <f t="shared" si="205"/>
        <v/>
      </c>
      <c r="AT1416" s="125" t="str">
        <f t="shared" si="206"/>
        <v/>
      </c>
      <c r="AU1416" s="125" t="str">
        <f>IF(NOT(AT1416=""),VLOOKUP(AT1416,[1]PSI_Category!A:B,2,0),"")</f>
        <v/>
      </c>
      <c r="AV1416" s="125"/>
      <c r="AW1416" s="125"/>
      <c r="AX1416" s="125"/>
    </row>
    <row r="1417" spans="1:50" s="103" customFormat="1" ht="11.4" customHeight="1" x14ac:dyDescent="0.3">
      <c r="B1417" s="104"/>
      <c r="C1417" s="105"/>
      <c r="D1417" s="106"/>
      <c r="E1417" s="107"/>
      <c r="F1417" s="105"/>
      <c r="G1417" s="107"/>
      <c r="H1417" s="105"/>
      <c r="I1417" s="105"/>
      <c r="J1417" s="107"/>
      <c r="K1417" s="105"/>
      <c r="L1417" s="105"/>
      <c r="M1417" s="105"/>
      <c r="N1417" s="105"/>
      <c r="O1417" s="108"/>
      <c r="P1417" s="109"/>
      <c r="Q1417" s="110"/>
      <c r="R1417" s="110"/>
      <c r="S1417" s="110"/>
      <c r="T1417" s="110"/>
      <c r="U1417" s="111"/>
      <c r="V1417" s="111"/>
      <c r="W1417" s="112"/>
      <c r="X1417" s="113"/>
      <c r="Y1417" s="114"/>
      <c r="Z1417" s="115"/>
      <c r="AA1417" s="116"/>
      <c r="AB1417" s="117" t="b">
        <f t="shared" si="198"/>
        <v>0</v>
      </c>
      <c r="AC1417" s="117">
        <f t="shared" si="199"/>
        <v>0</v>
      </c>
      <c r="AD1417" s="118"/>
      <c r="AE1417" s="117" t="b">
        <f t="shared" si="200"/>
        <v>0</v>
      </c>
      <c r="AF1417" s="117">
        <f t="shared" si="201"/>
        <v>0</v>
      </c>
      <c r="AG1417" s="119">
        <f t="shared" si="202"/>
        <v>0</v>
      </c>
      <c r="AH1417" s="120" t="b">
        <f t="shared" si="203"/>
        <v>0</v>
      </c>
      <c r="AI1417" s="121">
        <f t="shared" si="204"/>
        <v>0</v>
      </c>
      <c r="AJ1417" s="122">
        <f>+C1417</f>
        <v>0</v>
      </c>
      <c r="AK1417" s="122" t="str">
        <f>IF(ISNA(VLOOKUP(postponeList!D1417,[1]Sheet!$A$2:$B$12,2,FALSE))," ",(VLOOKUP(postponeList!D1417,[1]Sheet!$A$2:$B$12,2,FALSE)))</f>
        <v xml:space="preserve"> </v>
      </c>
      <c r="AL1417" s="122" t="str">
        <f>IF(ISNA(VLOOKUP(E1417,[1]Sheet!$G$2:$H$40,2,FALSE))," ",VLOOKUP(E1417,[1]Sheet!$G$2:$H$40,2,FALSE))</f>
        <v xml:space="preserve"> </v>
      </c>
      <c r="AM1417" s="122" t="str">
        <f>IF(ISNA(VLOOKUP(G1417,[1]Sheet!$K$2:$L$159,2,FALSE))," ",(VLOOKUP(G1417,[1]Sheet!$K$2:$L$159,2,FALSE)))</f>
        <v xml:space="preserve"> </v>
      </c>
      <c r="AN1417" s="122" t="str">
        <f>IF(ISNA(VLOOKUP(I1417&amp;C1417,[1]Sheet!$D$2:$E$228,2,FALSE))," ",VLOOKUP(I1417&amp;C1417,[1]Sheet!$D$2:$E$228,2,FALSE))</f>
        <v xml:space="preserve"> </v>
      </c>
      <c r="AO1417" s="122" t="str">
        <f>+I1417&amp;C1417</f>
        <v/>
      </c>
      <c r="AP1417" s="122" t="str">
        <f>C1417&amp;D1417&amp;E1417&amp;G1417&amp;I1417&amp;O1417</f>
        <v/>
      </c>
      <c r="AQ1417" s="122" t="str">
        <f>B1417&amp;D1417&amp;N1417</f>
        <v/>
      </c>
      <c r="AR1417" s="123" t="str">
        <f>+D1417&amp;J1417</f>
        <v/>
      </c>
      <c r="AS1417" s="124" t="str">
        <f t="shared" si="205"/>
        <v/>
      </c>
      <c r="AT1417" s="125" t="str">
        <f t="shared" si="206"/>
        <v/>
      </c>
      <c r="AU1417" s="125" t="str">
        <f>IF(NOT(AT1417=""),VLOOKUP(AT1417,[1]PSI_Category!A:B,2,0),"")</f>
        <v/>
      </c>
      <c r="AV1417" s="125"/>
      <c r="AW1417" s="125"/>
      <c r="AX1417" s="125"/>
    </row>
    <row r="1418" spans="1:50" s="103" customFormat="1" ht="11.4" customHeight="1" x14ac:dyDescent="0.3">
      <c r="B1418" s="104"/>
      <c r="C1418" s="105"/>
      <c r="D1418" s="106"/>
      <c r="E1418" s="107"/>
      <c r="F1418" s="105"/>
      <c r="G1418" s="107"/>
      <c r="H1418" s="105"/>
      <c r="I1418" s="105"/>
      <c r="J1418" s="107"/>
      <c r="K1418" s="105"/>
      <c r="L1418" s="105"/>
      <c r="M1418" s="105"/>
      <c r="N1418" s="105"/>
      <c r="O1418" s="108"/>
      <c r="P1418" s="109"/>
      <c r="Q1418" s="110"/>
      <c r="R1418" s="110"/>
      <c r="S1418" s="110"/>
      <c r="T1418" s="110"/>
      <c r="U1418" s="111"/>
      <c r="V1418" s="111"/>
      <c r="W1418" s="112"/>
      <c r="X1418" s="113"/>
      <c r="Y1418" s="114"/>
      <c r="Z1418" s="115"/>
      <c r="AA1418" s="116"/>
      <c r="AB1418" s="117" t="b">
        <f t="shared" si="198"/>
        <v>0</v>
      </c>
      <c r="AC1418" s="117">
        <f t="shared" si="199"/>
        <v>0</v>
      </c>
      <c r="AD1418" s="118"/>
      <c r="AE1418" s="117" t="b">
        <f t="shared" si="200"/>
        <v>0</v>
      </c>
      <c r="AF1418" s="117">
        <f t="shared" si="201"/>
        <v>0</v>
      </c>
      <c r="AG1418" s="119">
        <f t="shared" si="202"/>
        <v>0</v>
      </c>
      <c r="AH1418" s="120" t="b">
        <f t="shared" si="203"/>
        <v>0</v>
      </c>
      <c r="AI1418" s="121">
        <f t="shared" si="204"/>
        <v>0</v>
      </c>
      <c r="AJ1418" s="122">
        <f>+C1418</f>
        <v>0</v>
      </c>
      <c r="AK1418" s="122" t="str">
        <f>IF(ISNA(VLOOKUP(postponeList!D1418,[1]Sheet!$A$2:$B$12,2,FALSE))," ",(VLOOKUP(postponeList!D1418,[1]Sheet!$A$2:$B$12,2,FALSE)))</f>
        <v xml:space="preserve"> </v>
      </c>
      <c r="AL1418" s="122" t="str">
        <f>IF(ISNA(VLOOKUP(E1418,[1]Sheet!$G$2:$H$40,2,FALSE))," ",VLOOKUP(E1418,[1]Sheet!$G$2:$H$40,2,FALSE))</f>
        <v xml:space="preserve"> </v>
      </c>
      <c r="AM1418" s="122" t="str">
        <f>IF(ISNA(VLOOKUP(G1418,[1]Sheet!$K$2:$L$159,2,FALSE))," ",(VLOOKUP(G1418,[1]Sheet!$K$2:$L$159,2,FALSE)))</f>
        <v xml:space="preserve"> </v>
      </c>
      <c r="AN1418" s="122" t="str">
        <f>IF(ISNA(VLOOKUP(I1418&amp;C1418,[1]Sheet!$D$2:$E$228,2,FALSE))," ",VLOOKUP(I1418&amp;C1418,[1]Sheet!$D$2:$E$228,2,FALSE))</f>
        <v xml:space="preserve"> </v>
      </c>
      <c r="AO1418" s="122" t="str">
        <f>+I1418&amp;C1418</f>
        <v/>
      </c>
      <c r="AP1418" s="122" t="str">
        <f>C1418&amp;D1418&amp;E1418&amp;G1418&amp;I1418&amp;O1418</f>
        <v/>
      </c>
      <c r="AQ1418" s="122" t="str">
        <f>B1418&amp;D1418&amp;N1418</f>
        <v/>
      </c>
      <c r="AR1418" s="123" t="str">
        <f>+D1418&amp;J1418</f>
        <v/>
      </c>
      <c r="AS1418" s="124" t="str">
        <f t="shared" si="205"/>
        <v/>
      </c>
      <c r="AT1418" s="125" t="str">
        <f t="shared" si="206"/>
        <v/>
      </c>
      <c r="AU1418" s="125" t="str">
        <f>IF(NOT(AT1418=""),VLOOKUP(AT1418,[1]PSI_Category!A:B,2,0),"")</f>
        <v/>
      </c>
      <c r="AV1418" s="125"/>
      <c r="AW1418" s="125"/>
      <c r="AX1418" s="125"/>
    </row>
    <row r="1419" spans="1:50" s="133" customFormat="1" ht="11.4" customHeight="1" x14ac:dyDescent="0.3">
      <c r="A1419" s="103"/>
      <c r="B1419" s="104"/>
      <c r="C1419" s="105"/>
      <c r="D1419" s="106"/>
      <c r="E1419" s="107"/>
      <c r="F1419" s="105"/>
      <c r="G1419" s="107"/>
      <c r="H1419" s="105"/>
      <c r="I1419" s="105"/>
      <c r="J1419" s="107"/>
      <c r="K1419" s="105"/>
      <c r="L1419" s="105"/>
      <c r="M1419" s="105"/>
      <c r="N1419" s="105"/>
      <c r="O1419" s="108"/>
      <c r="P1419" s="109"/>
      <c r="Q1419" s="110"/>
      <c r="R1419" s="110"/>
      <c r="S1419" s="110"/>
      <c r="T1419" s="110"/>
      <c r="U1419" s="111"/>
      <c r="V1419" s="111"/>
      <c r="W1419" s="112"/>
      <c r="X1419" s="113"/>
      <c r="Y1419" s="114"/>
      <c r="Z1419" s="115"/>
      <c r="AA1419" s="116"/>
      <c r="AB1419" s="117" t="b">
        <f t="shared" si="198"/>
        <v>0</v>
      </c>
      <c r="AC1419" s="117">
        <f t="shared" si="199"/>
        <v>0</v>
      </c>
      <c r="AD1419" s="118"/>
      <c r="AE1419" s="117" t="b">
        <f t="shared" si="200"/>
        <v>0</v>
      </c>
      <c r="AF1419" s="117">
        <f t="shared" si="201"/>
        <v>0</v>
      </c>
      <c r="AG1419" s="119">
        <f t="shared" si="202"/>
        <v>0</v>
      </c>
      <c r="AH1419" s="120" t="b">
        <f t="shared" si="203"/>
        <v>0</v>
      </c>
      <c r="AI1419" s="121">
        <f t="shared" si="204"/>
        <v>0</v>
      </c>
      <c r="AJ1419" s="122">
        <f>+C1419</f>
        <v>0</v>
      </c>
      <c r="AK1419" s="122" t="str">
        <f>IF(ISNA(VLOOKUP(postponeList!D1419,[1]Sheet!$A$2:$B$12,2,FALSE))," ",(VLOOKUP(postponeList!D1419,[1]Sheet!$A$2:$B$12,2,FALSE)))</f>
        <v xml:space="preserve"> </v>
      </c>
      <c r="AL1419" s="122" t="str">
        <f>IF(ISNA(VLOOKUP(E1419,[1]Sheet!$G$2:$H$40,2,FALSE))," ",VLOOKUP(E1419,[1]Sheet!$G$2:$H$40,2,FALSE))</f>
        <v xml:space="preserve"> </v>
      </c>
      <c r="AM1419" s="122" t="str">
        <f>IF(ISNA(VLOOKUP(G1419,[1]Sheet!$K$2:$L$159,2,FALSE))," ",(VLOOKUP(G1419,[1]Sheet!$K$2:$L$159,2,FALSE)))</f>
        <v xml:space="preserve"> </v>
      </c>
      <c r="AN1419" s="122" t="str">
        <f>IF(ISNA(VLOOKUP(I1419&amp;C1419,[1]Sheet!$D$2:$E$228,2,FALSE))," ",VLOOKUP(I1419&amp;C1419,[1]Sheet!$D$2:$E$228,2,FALSE))</f>
        <v xml:space="preserve"> </v>
      </c>
      <c r="AO1419" s="122" t="str">
        <f>+I1419&amp;C1419</f>
        <v/>
      </c>
      <c r="AP1419" s="122" t="str">
        <f>C1419&amp;D1419&amp;E1419&amp;G1419&amp;I1419&amp;O1419</f>
        <v/>
      </c>
      <c r="AQ1419" s="122" t="str">
        <f>B1419&amp;D1419&amp;N1419</f>
        <v/>
      </c>
      <c r="AR1419" s="123" t="str">
        <f>+D1419&amp;J1419</f>
        <v/>
      </c>
      <c r="AS1419" s="124" t="str">
        <f t="shared" si="205"/>
        <v/>
      </c>
      <c r="AT1419" s="125" t="str">
        <f t="shared" si="206"/>
        <v/>
      </c>
      <c r="AU1419" s="125" t="str">
        <f>IF(NOT(AT1419=""),VLOOKUP(AT1419,[1]PSI_Category!A:B,2,0),"")</f>
        <v/>
      </c>
      <c r="AV1419" s="167"/>
      <c r="AW1419" s="167"/>
      <c r="AX1419" s="167"/>
    </row>
    <row r="1420" spans="1:50" s="133" customFormat="1" ht="11.4" customHeight="1" x14ac:dyDescent="0.3">
      <c r="A1420" s="103"/>
      <c r="B1420" s="104"/>
      <c r="C1420" s="105"/>
      <c r="D1420" s="106"/>
      <c r="E1420" s="107"/>
      <c r="F1420" s="105"/>
      <c r="G1420" s="107"/>
      <c r="H1420" s="105"/>
      <c r="I1420" s="105"/>
      <c r="J1420" s="107"/>
      <c r="K1420" s="105"/>
      <c r="L1420" s="105"/>
      <c r="M1420" s="105"/>
      <c r="N1420" s="105"/>
      <c r="O1420" s="108"/>
      <c r="P1420" s="109"/>
      <c r="Q1420" s="110"/>
      <c r="R1420" s="110"/>
      <c r="S1420" s="110"/>
      <c r="T1420" s="110"/>
      <c r="U1420" s="111"/>
      <c r="V1420" s="111"/>
      <c r="W1420" s="112"/>
      <c r="X1420" s="113"/>
      <c r="Y1420" s="114"/>
      <c r="Z1420" s="115"/>
      <c r="AA1420" s="116"/>
      <c r="AB1420" s="117" t="b">
        <f t="shared" si="198"/>
        <v>0</v>
      </c>
      <c r="AC1420" s="117">
        <f t="shared" si="199"/>
        <v>0</v>
      </c>
      <c r="AD1420" s="118"/>
      <c r="AE1420" s="117" t="b">
        <f t="shared" si="200"/>
        <v>0</v>
      </c>
      <c r="AF1420" s="117">
        <f t="shared" si="201"/>
        <v>0</v>
      </c>
      <c r="AG1420" s="119">
        <f t="shared" si="202"/>
        <v>0</v>
      </c>
      <c r="AH1420" s="120" t="b">
        <f t="shared" si="203"/>
        <v>0</v>
      </c>
      <c r="AI1420" s="121">
        <f t="shared" si="204"/>
        <v>0</v>
      </c>
      <c r="AJ1420" s="122">
        <f>+C1420</f>
        <v>0</v>
      </c>
      <c r="AK1420" s="122" t="str">
        <f>IF(ISNA(VLOOKUP(postponeList!D1420,[1]Sheet!$A$2:$B$12,2,FALSE))," ",(VLOOKUP(postponeList!D1420,[1]Sheet!$A$2:$B$12,2,FALSE)))</f>
        <v xml:space="preserve"> </v>
      </c>
      <c r="AL1420" s="122" t="str">
        <f>IF(ISNA(VLOOKUP(E1420,[1]Sheet!$G$2:$H$40,2,FALSE))," ",VLOOKUP(E1420,[1]Sheet!$G$2:$H$40,2,FALSE))</f>
        <v xml:space="preserve"> </v>
      </c>
      <c r="AM1420" s="122" t="str">
        <f>IF(ISNA(VLOOKUP(G1420,[1]Sheet!$K$2:$L$159,2,FALSE))," ",(VLOOKUP(G1420,[1]Sheet!$K$2:$L$159,2,FALSE)))</f>
        <v xml:space="preserve"> </v>
      </c>
      <c r="AN1420" s="122" t="str">
        <f>IF(ISNA(VLOOKUP(I1420&amp;C1420,[1]Sheet!$D$2:$E$228,2,FALSE))," ",VLOOKUP(I1420&amp;C1420,[1]Sheet!$D$2:$E$228,2,FALSE))</f>
        <v xml:space="preserve"> </v>
      </c>
      <c r="AO1420" s="122" t="str">
        <f>+I1420&amp;C1420</f>
        <v/>
      </c>
      <c r="AP1420" s="122" t="str">
        <f>C1420&amp;D1420&amp;E1420&amp;G1420&amp;I1420&amp;O1420</f>
        <v/>
      </c>
      <c r="AQ1420" s="122" t="str">
        <f>B1420&amp;D1420&amp;N1420</f>
        <v/>
      </c>
      <c r="AR1420" s="123" t="str">
        <f>+D1420&amp;J1420</f>
        <v/>
      </c>
      <c r="AS1420" s="124" t="str">
        <f t="shared" si="205"/>
        <v/>
      </c>
      <c r="AT1420" s="125" t="str">
        <f t="shared" si="206"/>
        <v/>
      </c>
      <c r="AU1420" s="125" t="str">
        <f>IF(NOT(AT1420=""),VLOOKUP(AT1420,[1]PSI_Category!A:B,2,0),"")</f>
        <v/>
      </c>
      <c r="AV1420" s="167"/>
      <c r="AW1420" s="167"/>
      <c r="AX1420" s="167"/>
    </row>
    <row r="1421" spans="1:50" s="133" customFormat="1" ht="11.4" customHeight="1" x14ac:dyDescent="0.3">
      <c r="A1421" s="103"/>
      <c r="B1421" s="104"/>
      <c r="C1421" s="105"/>
      <c r="D1421" s="106"/>
      <c r="E1421" s="107"/>
      <c r="F1421" s="105"/>
      <c r="G1421" s="107"/>
      <c r="H1421" s="105"/>
      <c r="I1421" s="105"/>
      <c r="J1421" s="107"/>
      <c r="K1421" s="105"/>
      <c r="L1421" s="105"/>
      <c r="M1421" s="105"/>
      <c r="N1421" s="105"/>
      <c r="O1421" s="108"/>
      <c r="P1421" s="109"/>
      <c r="Q1421" s="110"/>
      <c r="R1421" s="110"/>
      <c r="S1421" s="110"/>
      <c r="T1421" s="110"/>
      <c r="U1421" s="111"/>
      <c r="V1421" s="111"/>
      <c r="W1421" s="112"/>
      <c r="X1421" s="113"/>
      <c r="Y1421" s="114"/>
      <c r="Z1421" s="115"/>
      <c r="AA1421" s="116"/>
      <c r="AB1421" s="117" t="b">
        <f t="shared" si="198"/>
        <v>0</v>
      </c>
      <c r="AC1421" s="117">
        <f t="shared" si="199"/>
        <v>0</v>
      </c>
      <c r="AD1421" s="118"/>
      <c r="AE1421" s="117" t="b">
        <f t="shared" si="200"/>
        <v>0</v>
      </c>
      <c r="AF1421" s="117">
        <f t="shared" si="201"/>
        <v>0</v>
      </c>
      <c r="AG1421" s="119">
        <f t="shared" si="202"/>
        <v>0</v>
      </c>
      <c r="AH1421" s="120" t="b">
        <f t="shared" si="203"/>
        <v>0</v>
      </c>
      <c r="AI1421" s="121">
        <f t="shared" si="204"/>
        <v>0</v>
      </c>
      <c r="AJ1421" s="122">
        <f>+C1421</f>
        <v>0</v>
      </c>
      <c r="AK1421" s="122" t="str">
        <f>IF(ISNA(VLOOKUP(postponeList!D1421,[1]Sheet!$A$2:$B$12,2,FALSE))," ",(VLOOKUP(postponeList!D1421,[1]Sheet!$A$2:$B$12,2,FALSE)))</f>
        <v xml:space="preserve"> </v>
      </c>
      <c r="AL1421" s="122" t="str">
        <f>IF(ISNA(VLOOKUP(E1421,[1]Sheet!$G$2:$H$40,2,FALSE))," ",VLOOKUP(E1421,[1]Sheet!$G$2:$H$40,2,FALSE))</f>
        <v xml:space="preserve"> </v>
      </c>
      <c r="AM1421" s="122" t="str">
        <f>IF(ISNA(VLOOKUP(G1421,[1]Sheet!$K$2:$L$159,2,FALSE))," ",(VLOOKUP(G1421,[1]Sheet!$K$2:$L$159,2,FALSE)))</f>
        <v xml:space="preserve"> </v>
      </c>
      <c r="AN1421" s="122" t="str">
        <f>IF(ISNA(VLOOKUP(I1421&amp;C1421,[1]Sheet!$D$2:$E$228,2,FALSE))," ",VLOOKUP(I1421&amp;C1421,[1]Sheet!$D$2:$E$228,2,FALSE))</f>
        <v xml:space="preserve"> </v>
      </c>
      <c r="AO1421" s="122" t="str">
        <f>+I1421&amp;C1421</f>
        <v/>
      </c>
      <c r="AP1421" s="122" t="str">
        <f>C1421&amp;D1421&amp;E1421&amp;G1421&amp;I1421&amp;O1421</f>
        <v/>
      </c>
      <c r="AQ1421" s="122" t="str">
        <f>B1421&amp;D1421&amp;N1421</f>
        <v/>
      </c>
      <c r="AR1421" s="123" t="str">
        <f>+D1421&amp;J1421</f>
        <v/>
      </c>
      <c r="AS1421" s="124" t="str">
        <f t="shared" si="205"/>
        <v/>
      </c>
      <c r="AT1421" s="125" t="str">
        <f t="shared" si="206"/>
        <v/>
      </c>
      <c r="AU1421" s="125" t="str">
        <f>IF(NOT(AT1421=""),VLOOKUP(AT1421,[1]PSI_Category!A:B,2,0),"")</f>
        <v/>
      </c>
      <c r="AV1421" s="167"/>
      <c r="AW1421" s="167"/>
      <c r="AX1421" s="167"/>
    </row>
    <row r="1422" spans="1:50" s="133" customFormat="1" ht="11.4" customHeight="1" x14ac:dyDescent="0.3">
      <c r="A1422" s="103"/>
      <c r="B1422" s="104"/>
      <c r="C1422" s="105"/>
      <c r="D1422" s="106"/>
      <c r="E1422" s="107"/>
      <c r="F1422" s="105"/>
      <c r="G1422" s="107"/>
      <c r="H1422" s="105"/>
      <c r="I1422" s="105"/>
      <c r="J1422" s="107"/>
      <c r="K1422" s="105"/>
      <c r="L1422" s="105"/>
      <c r="M1422" s="105"/>
      <c r="N1422" s="105"/>
      <c r="O1422" s="108"/>
      <c r="P1422" s="109"/>
      <c r="Q1422" s="110"/>
      <c r="R1422" s="110"/>
      <c r="S1422" s="110"/>
      <c r="T1422" s="110"/>
      <c r="U1422" s="111"/>
      <c r="V1422" s="111"/>
      <c r="W1422" s="112"/>
      <c r="X1422" s="113"/>
      <c r="Y1422" s="114"/>
      <c r="Z1422" s="115"/>
      <c r="AA1422" s="116"/>
      <c r="AB1422" s="117" t="b">
        <f t="shared" si="198"/>
        <v>0</v>
      </c>
      <c r="AC1422" s="117">
        <f t="shared" si="199"/>
        <v>0</v>
      </c>
      <c r="AD1422" s="118"/>
      <c r="AE1422" s="117" t="b">
        <f t="shared" si="200"/>
        <v>0</v>
      </c>
      <c r="AF1422" s="117">
        <f t="shared" si="201"/>
        <v>0</v>
      </c>
      <c r="AG1422" s="119">
        <f t="shared" si="202"/>
        <v>0</v>
      </c>
      <c r="AH1422" s="120" t="b">
        <f t="shared" si="203"/>
        <v>0</v>
      </c>
      <c r="AI1422" s="121">
        <f t="shared" si="204"/>
        <v>0</v>
      </c>
      <c r="AJ1422" s="122">
        <f>+C1422</f>
        <v>0</v>
      </c>
      <c r="AK1422" s="122" t="str">
        <f>IF(ISNA(VLOOKUP(postponeList!D1422,[1]Sheet!$A$2:$B$12,2,FALSE))," ",(VLOOKUP(postponeList!D1422,[1]Sheet!$A$2:$B$12,2,FALSE)))</f>
        <v xml:space="preserve"> </v>
      </c>
      <c r="AL1422" s="122" t="str">
        <f>IF(ISNA(VLOOKUP(E1422,[1]Sheet!$G$2:$H$40,2,FALSE))," ",VLOOKUP(E1422,[1]Sheet!$G$2:$H$40,2,FALSE))</f>
        <v xml:space="preserve"> </v>
      </c>
      <c r="AM1422" s="122" t="str">
        <f>IF(ISNA(VLOOKUP(G1422,[1]Sheet!$K$2:$L$159,2,FALSE))," ",(VLOOKUP(G1422,[1]Sheet!$K$2:$L$159,2,FALSE)))</f>
        <v xml:space="preserve"> </v>
      </c>
      <c r="AN1422" s="122" t="str">
        <f>IF(ISNA(VLOOKUP(I1422&amp;C1422,[1]Sheet!$D$2:$E$228,2,FALSE))," ",VLOOKUP(I1422&amp;C1422,[1]Sheet!$D$2:$E$228,2,FALSE))</f>
        <v xml:space="preserve"> </v>
      </c>
      <c r="AO1422" s="122" t="str">
        <f>+I1422&amp;C1422</f>
        <v/>
      </c>
      <c r="AP1422" s="122" t="str">
        <f>C1422&amp;D1422&amp;E1422&amp;G1422&amp;I1422&amp;O1422</f>
        <v/>
      </c>
      <c r="AQ1422" s="122" t="str">
        <f>B1422&amp;D1422&amp;N1422</f>
        <v/>
      </c>
      <c r="AR1422" s="123" t="str">
        <f>+D1422&amp;J1422</f>
        <v/>
      </c>
      <c r="AS1422" s="124" t="str">
        <f t="shared" si="205"/>
        <v/>
      </c>
      <c r="AT1422" s="125" t="str">
        <f t="shared" si="206"/>
        <v/>
      </c>
      <c r="AU1422" s="125" t="str">
        <f>IF(NOT(AT1422=""),VLOOKUP(AT1422,[1]PSI_Category!A:B,2,0),"")</f>
        <v/>
      </c>
      <c r="AV1422" s="167"/>
      <c r="AW1422" s="167"/>
      <c r="AX1422" s="167"/>
    </row>
    <row r="1423" spans="1:50" s="133" customFormat="1" ht="11.4" customHeight="1" x14ac:dyDescent="0.3">
      <c r="A1423" s="103"/>
      <c r="B1423" s="104"/>
      <c r="C1423" s="105"/>
      <c r="D1423" s="106"/>
      <c r="E1423" s="107"/>
      <c r="F1423" s="105"/>
      <c r="G1423" s="107"/>
      <c r="H1423" s="105"/>
      <c r="I1423" s="105"/>
      <c r="J1423" s="107"/>
      <c r="K1423" s="105"/>
      <c r="L1423" s="105"/>
      <c r="M1423" s="105"/>
      <c r="N1423" s="105"/>
      <c r="O1423" s="108"/>
      <c r="P1423" s="109"/>
      <c r="Q1423" s="110"/>
      <c r="R1423" s="110"/>
      <c r="S1423" s="110"/>
      <c r="T1423" s="110"/>
      <c r="U1423" s="111"/>
      <c r="V1423" s="111"/>
      <c r="W1423" s="112"/>
      <c r="X1423" s="113"/>
      <c r="Y1423" s="114"/>
      <c r="Z1423" s="115"/>
      <c r="AA1423" s="116"/>
      <c r="AB1423" s="117" t="b">
        <f t="shared" si="198"/>
        <v>0</v>
      </c>
      <c r="AC1423" s="117">
        <f t="shared" si="199"/>
        <v>0</v>
      </c>
      <c r="AD1423" s="118"/>
      <c r="AE1423" s="117" t="b">
        <f t="shared" si="200"/>
        <v>0</v>
      </c>
      <c r="AF1423" s="117">
        <f t="shared" si="201"/>
        <v>0</v>
      </c>
      <c r="AG1423" s="119">
        <f t="shared" si="202"/>
        <v>0</v>
      </c>
      <c r="AH1423" s="120" t="b">
        <f t="shared" si="203"/>
        <v>0</v>
      </c>
      <c r="AI1423" s="121">
        <f t="shared" si="204"/>
        <v>0</v>
      </c>
      <c r="AJ1423" s="122">
        <f>+C1423</f>
        <v>0</v>
      </c>
      <c r="AK1423" s="122" t="str">
        <f>IF(ISNA(VLOOKUP(postponeList!D1423,[1]Sheet!$A$2:$B$12,2,FALSE))," ",(VLOOKUP(postponeList!D1423,[1]Sheet!$A$2:$B$12,2,FALSE)))</f>
        <v xml:space="preserve"> </v>
      </c>
      <c r="AL1423" s="122" t="str">
        <f>IF(ISNA(VLOOKUP(E1423,[1]Sheet!$G$2:$H$40,2,FALSE))," ",VLOOKUP(E1423,[1]Sheet!$G$2:$H$40,2,FALSE))</f>
        <v xml:space="preserve"> </v>
      </c>
      <c r="AM1423" s="122" t="str">
        <f>IF(ISNA(VLOOKUP(G1423,[1]Sheet!$K$2:$L$159,2,FALSE))," ",(VLOOKUP(G1423,[1]Sheet!$K$2:$L$159,2,FALSE)))</f>
        <v xml:space="preserve"> </v>
      </c>
      <c r="AN1423" s="122" t="str">
        <f>IF(ISNA(VLOOKUP(I1423&amp;C1423,[1]Sheet!$D$2:$E$228,2,FALSE))," ",VLOOKUP(I1423&amp;C1423,[1]Sheet!$D$2:$E$228,2,FALSE))</f>
        <v xml:space="preserve"> </v>
      </c>
      <c r="AO1423" s="122" t="str">
        <f>+I1423&amp;C1423</f>
        <v/>
      </c>
      <c r="AP1423" s="122" t="str">
        <f>C1423&amp;D1423&amp;E1423&amp;G1423&amp;I1423&amp;O1423</f>
        <v/>
      </c>
      <c r="AQ1423" s="122" t="str">
        <f>B1423&amp;D1423&amp;N1423</f>
        <v/>
      </c>
      <c r="AR1423" s="123" t="str">
        <f>+D1423&amp;J1423</f>
        <v/>
      </c>
      <c r="AS1423" s="124" t="str">
        <f t="shared" si="205"/>
        <v/>
      </c>
      <c r="AT1423" s="125" t="str">
        <f t="shared" si="206"/>
        <v/>
      </c>
      <c r="AU1423" s="125" t="str">
        <f>IF(NOT(AT1423=""),VLOOKUP(AT1423,[1]PSI_Category!A:B,2,0),"")</f>
        <v/>
      </c>
      <c r="AV1423" s="167"/>
      <c r="AW1423" s="167"/>
      <c r="AX1423" s="167"/>
    </row>
    <row r="1424" spans="1:50" s="133" customFormat="1" ht="11.4" customHeight="1" x14ac:dyDescent="0.3">
      <c r="A1424" s="103"/>
      <c r="B1424" s="104"/>
      <c r="C1424" s="105"/>
      <c r="D1424" s="106"/>
      <c r="E1424" s="107"/>
      <c r="F1424" s="105"/>
      <c r="G1424" s="107"/>
      <c r="H1424" s="105"/>
      <c r="I1424" s="105"/>
      <c r="J1424" s="107"/>
      <c r="K1424" s="105"/>
      <c r="L1424" s="105"/>
      <c r="M1424" s="105"/>
      <c r="N1424" s="105"/>
      <c r="O1424" s="108"/>
      <c r="P1424" s="109"/>
      <c r="Q1424" s="110"/>
      <c r="R1424" s="110"/>
      <c r="S1424" s="110"/>
      <c r="T1424" s="110"/>
      <c r="U1424" s="111"/>
      <c r="V1424" s="111"/>
      <c r="W1424" s="112"/>
      <c r="X1424" s="113"/>
      <c r="Y1424" s="114"/>
      <c r="Z1424" s="115"/>
      <c r="AA1424" s="116"/>
      <c r="AB1424" s="117" t="b">
        <f t="shared" si="198"/>
        <v>0</v>
      </c>
      <c r="AC1424" s="117">
        <f t="shared" si="199"/>
        <v>0</v>
      </c>
      <c r="AD1424" s="118"/>
      <c r="AE1424" s="117" t="b">
        <f t="shared" si="200"/>
        <v>0</v>
      </c>
      <c r="AF1424" s="117">
        <f t="shared" si="201"/>
        <v>0</v>
      </c>
      <c r="AG1424" s="119">
        <f t="shared" si="202"/>
        <v>0</v>
      </c>
      <c r="AH1424" s="120" t="b">
        <f t="shared" si="203"/>
        <v>0</v>
      </c>
      <c r="AI1424" s="121">
        <f t="shared" si="204"/>
        <v>0</v>
      </c>
      <c r="AJ1424" s="122">
        <f>+C1424</f>
        <v>0</v>
      </c>
      <c r="AK1424" s="122" t="str">
        <f>IF(ISNA(VLOOKUP(postponeList!D1424,[1]Sheet!$A$2:$B$12,2,FALSE))," ",(VLOOKUP(postponeList!D1424,[1]Sheet!$A$2:$B$12,2,FALSE)))</f>
        <v xml:space="preserve"> </v>
      </c>
      <c r="AL1424" s="122" t="str">
        <f>IF(ISNA(VLOOKUP(E1424,[1]Sheet!$G$2:$H$40,2,FALSE))," ",VLOOKUP(E1424,[1]Sheet!$G$2:$H$40,2,FALSE))</f>
        <v xml:space="preserve"> </v>
      </c>
      <c r="AM1424" s="122" t="str">
        <f>IF(ISNA(VLOOKUP(G1424,[1]Sheet!$K$2:$L$159,2,FALSE))," ",(VLOOKUP(G1424,[1]Sheet!$K$2:$L$159,2,FALSE)))</f>
        <v xml:space="preserve"> </v>
      </c>
      <c r="AN1424" s="122" t="str">
        <f>IF(ISNA(VLOOKUP(I1424&amp;C1424,[1]Sheet!$D$2:$E$228,2,FALSE))," ",VLOOKUP(I1424&amp;C1424,[1]Sheet!$D$2:$E$228,2,FALSE))</f>
        <v xml:space="preserve"> </v>
      </c>
      <c r="AO1424" s="122" t="str">
        <f>+I1424&amp;C1424</f>
        <v/>
      </c>
      <c r="AP1424" s="122" t="str">
        <f>C1424&amp;D1424&amp;E1424&amp;G1424&amp;I1424&amp;O1424</f>
        <v/>
      </c>
      <c r="AQ1424" s="122" t="str">
        <f>B1424&amp;D1424&amp;N1424</f>
        <v/>
      </c>
      <c r="AR1424" s="123" t="str">
        <f>+D1424&amp;J1424</f>
        <v/>
      </c>
      <c r="AS1424" s="124" t="str">
        <f t="shared" si="205"/>
        <v/>
      </c>
      <c r="AT1424" s="125" t="str">
        <f t="shared" si="206"/>
        <v/>
      </c>
      <c r="AU1424" s="125" t="str">
        <f>IF(NOT(AT1424=""),VLOOKUP(AT1424,[1]PSI_Category!A:B,2,0),"")</f>
        <v/>
      </c>
      <c r="AV1424" s="167"/>
      <c r="AW1424" s="167"/>
      <c r="AX1424" s="167"/>
    </row>
    <row r="1425" spans="1:50" s="133" customFormat="1" ht="11.4" customHeight="1" x14ac:dyDescent="0.3">
      <c r="A1425" s="103"/>
      <c r="B1425" s="104"/>
      <c r="C1425" s="105"/>
      <c r="D1425" s="106"/>
      <c r="E1425" s="107"/>
      <c r="F1425" s="105"/>
      <c r="G1425" s="107"/>
      <c r="H1425" s="105"/>
      <c r="I1425" s="105"/>
      <c r="J1425" s="107"/>
      <c r="K1425" s="105"/>
      <c r="L1425" s="105"/>
      <c r="M1425" s="105"/>
      <c r="N1425" s="105"/>
      <c r="O1425" s="108"/>
      <c r="P1425" s="109"/>
      <c r="Q1425" s="110"/>
      <c r="R1425" s="110"/>
      <c r="S1425" s="110"/>
      <c r="T1425" s="110"/>
      <c r="U1425" s="111"/>
      <c r="V1425" s="111"/>
      <c r="W1425" s="112"/>
      <c r="X1425" s="113"/>
      <c r="Y1425" s="114"/>
      <c r="Z1425" s="115"/>
      <c r="AA1425" s="116"/>
      <c r="AB1425" s="117" t="b">
        <f t="shared" si="198"/>
        <v>0</v>
      </c>
      <c r="AC1425" s="117">
        <f t="shared" si="199"/>
        <v>0</v>
      </c>
      <c r="AD1425" s="118"/>
      <c r="AE1425" s="117" t="b">
        <f t="shared" si="200"/>
        <v>0</v>
      </c>
      <c r="AF1425" s="117">
        <f t="shared" si="201"/>
        <v>0</v>
      </c>
      <c r="AG1425" s="119">
        <f t="shared" si="202"/>
        <v>0</v>
      </c>
      <c r="AH1425" s="120" t="b">
        <f t="shared" si="203"/>
        <v>0</v>
      </c>
      <c r="AI1425" s="121">
        <f t="shared" si="204"/>
        <v>0</v>
      </c>
      <c r="AJ1425" s="122">
        <f>+C1425</f>
        <v>0</v>
      </c>
      <c r="AK1425" s="122" t="str">
        <f>IF(ISNA(VLOOKUP(postponeList!D1425,[1]Sheet!$A$2:$B$12,2,FALSE))," ",(VLOOKUP(postponeList!D1425,[1]Sheet!$A$2:$B$12,2,FALSE)))</f>
        <v xml:space="preserve"> </v>
      </c>
      <c r="AL1425" s="122" t="str">
        <f>IF(ISNA(VLOOKUP(E1425,[1]Sheet!$G$2:$H$40,2,FALSE))," ",VLOOKUP(E1425,[1]Sheet!$G$2:$H$40,2,FALSE))</f>
        <v xml:space="preserve"> </v>
      </c>
      <c r="AM1425" s="122" t="str">
        <f>IF(ISNA(VLOOKUP(G1425,[1]Sheet!$K$2:$L$159,2,FALSE))," ",(VLOOKUP(G1425,[1]Sheet!$K$2:$L$159,2,FALSE)))</f>
        <v xml:space="preserve"> </v>
      </c>
      <c r="AN1425" s="122" t="str">
        <f>IF(ISNA(VLOOKUP(I1425&amp;C1425,[1]Sheet!$D$2:$E$228,2,FALSE))," ",VLOOKUP(I1425&amp;C1425,[1]Sheet!$D$2:$E$228,2,FALSE))</f>
        <v xml:space="preserve"> </v>
      </c>
      <c r="AO1425" s="122" t="str">
        <f>+I1425&amp;C1425</f>
        <v/>
      </c>
      <c r="AP1425" s="122" t="str">
        <f>C1425&amp;D1425&amp;E1425&amp;G1425&amp;I1425&amp;O1425</f>
        <v/>
      </c>
      <c r="AQ1425" s="122" t="str">
        <f>B1425&amp;D1425&amp;N1425</f>
        <v/>
      </c>
      <c r="AR1425" s="123" t="str">
        <f>+D1425&amp;J1425</f>
        <v/>
      </c>
      <c r="AS1425" s="124" t="str">
        <f t="shared" si="205"/>
        <v/>
      </c>
      <c r="AT1425" s="125" t="str">
        <f t="shared" si="206"/>
        <v/>
      </c>
      <c r="AU1425" s="125" t="str">
        <f>IF(NOT(AT1425=""),VLOOKUP(AT1425,[1]PSI_Category!A:B,2,0),"")</f>
        <v/>
      </c>
      <c r="AV1425" s="167"/>
      <c r="AW1425" s="167"/>
      <c r="AX1425" s="167"/>
    </row>
    <row r="1426" spans="1:50" s="133" customFormat="1" ht="11.4" customHeight="1" x14ac:dyDescent="0.3">
      <c r="A1426" s="103"/>
      <c r="B1426" s="104"/>
      <c r="C1426" s="105"/>
      <c r="D1426" s="106"/>
      <c r="E1426" s="107"/>
      <c r="F1426" s="105"/>
      <c r="G1426" s="107"/>
      <c r="H1426" s="105"/>
      <c r="I1426" s="105"/>
      <c r="J1426" s="107"/>
      <c r="K1426" s="105"/>
      <c r="L1426" s="105"/>
      <c r="M1426" s="105"/>
      <c r="N1426" s="105"/>
      <c r="O1426" s="108"/>
      <c r="P1426" s="109"/>
      <c r="Q1426" s="110"/>
      <c r="R1426" s="110"/>
      <c r="S1426" s="110"/>
      <c r="T1426" s="110"/>
      <c r="U1426" s="111"/>
      <c r="V1426" s="111"/>
      <c r="W1426" s="112"/>
      <c r="X1426" s="113"/>
      <c r="Y1426" s="114"/>
      <c r="Z1426" s="115"/>
      <c r="AA1426" s="116"/>
      <c r="AB1426" s="117" t="b">
        <f t="shared" si="198"/>
        <v>0</v>
      </c>
      <c r="AC1426" s="117">
        <f t="shared" si="199"/>
        <v>0</v>
      </c>
      <c r="AD1426" s="118"/>
      <c r="AE1426" s="117" t="b">
        <f t="shared" si="200"/>
        <v>0</v>
      </c>
      <c r="AF1426" s="117">
        <f t="shared" si="201"/>
        <v>0</v>
      </c>
      <c r="AG1426" s="119">
        <f t="shared" si="202"/>
        <v>0</v>
      </c>
      <c r="AH1426" s="120" t="b">
        <f t="shared" si="203"/>
        <v>0</v>
      </c>
      <c r="AI1426" s="121">
        <f t="shared" si="204"/>
        <v>0</v>
      </c>
      <c r="AJ1426" s="122">
        <f>+C1426</f>
        <v>0</v>
      </c>
      <c r="AK1426" s="122" t="str">
        <f>IF(ISNA(VLOOKUP(postponeList!D1426,[1]Sheet!$A$2:$B$12,2,FALSE))," ",(VLOOKUP(postponeList!D1426,[1]Sheet!$A$2:$B$12,2,FALSE)))</f>
        <v xml:space="preserve"> </v>
      </c>
      <c r="AL1426" s="122" t="str">
        <f>IF(ISNA(VLOOKUP(E1426,[1]Sheet!$G$2:$H$40,2,FALSE))," ",VLOOKUP(E1426,[1]Sheet!$G$2:$H$40,2,FALSE))</f>
        <v xml:space="preserve"> </v>
      </c>
      <c r="AM1426" s="122" t="str">
        <f>IF(ISNA(VLOOKUP(G1426,[1]Sheet!$K$2:$L$159,2,FALSE))," ",(VLOOKUP(G1426,[1]Sheet!$K$2:$L$159,2,FALSE)))</f>
        <v xml:space="preserve"> </v>
      </c>
      <c r="AN1426" s="122" t="str">
        <f>IF(ISNA(VLOOKUP(I1426&amp;C1426,[1]Sheet!$D$2:$E$228,2,FALSE))," ",VLOOKUP(I1426&amp;C1426,[1]Sheet!$D$2:$E$228,2,FALSE))</f>
        <v xml:space="preserve"> </v>
      </c>
      <c r="AO1426" s="122" t="str">
        <f>+I1426&amp;C1426</f>
        <v/>
      </c>
      <c r="AP1426" s="122" t="str">
        <f>C1426&amp;D1426&amp;E1426&amp;G1426&amp;I1426&amp;O1426</f>
        <v/>
      </c>
      <c r="AQ1426" s="122" t="str">
        <f>B1426&amp;D1426&amp;N1426</f>
        <v/>
      </c>
      <c r="AR1426" s="123" t="str">
        <f>+D1426&amp;J1426</f>
        <v/>
      </c>
      <c r="AS1426" s="124" t="str">
        <f t="shared" si="205"/>
        <v/>
      </c>
      <c r="AT1426" s="125" t="str">
        <f t="shared" si="206"/>
        <v/>
      </c>
      <c r="AU1426" s="125" t="str">
        <f>IF(NOT(AT1426=""),VLOOKUP(AT1426,[1]PSI_Category!A:B,2,0),"")</f>
        <v/>
      </c>
      <c r="AV1426" s="167"/>
      <c r="AW1426" s="167"/>
      <c r="AX1426" s="167"/>
    </row>
    <row r="1427" spans="1:50" s="133" customFormat="1" ht="11.4" customHeight="1" x14ac:dyDescent="0.3">
      <c r="A1427" s="103"/>
      <c r="B1427" s="104"/>
      <c r="C1427" s="105"/>
      <c r="D1427" s="106"/>
      <c r="E1427" s="107"/>
      <c r="F1427" s="105"/>
      <c r="G1427" s="107"/>
      <c r="H1427" s="105"/>
      <c r="I1427" s="105"/>
      <c r="J1427" s="107"/>
      <c r="K1427" s="105"/>
      <c r="L1427" s="105"/>
      <c r="M1427" s="105"/>
      <c r="N1427" s="105"/>
      <c r="O1427" s="108"/>
      <c r="P1427" s="109"/>
      <c r="Q1427" s="110"/>
      <c r="R1427" s="110"/>
      <c r="S1427" s="110"/>
      <c r="T1427" s="110"/>
      <c r="U1427" s="111"/>
      <c r="V1427" s="111"/>
      <c r="W1427" s="112"/>
      <c r="X1427" s="113"/>
      <c r="Y1427" s="114"/>
      <c r="Z1427" s="115"/>
      <c r="AA1427" s="116"/>
      <c r="AB1427" s="117" t="b">
        <f t="shared" si="198"/>
        <v>0</v>
      </c>
      <c r="AC1427" s="117">
        <f t="shared" si="199"/>
        <v>0</v>
      </c>
      <c r="AD1427" s="118"/>
      <c r="AE1427" s="117" t="b">
        <f t="shared" si="200"/>
        <v>0</v>
      </c>
      <c r="AF1427" s="117">
        <f t="shared" si="201"/>
        <v>0</v>
      </c>
      <c r="AG1427" s="119">
        <f t="shared" si="202"/>
        <v>0</v>
      </c>
      <c r="AH1427" s="120" t="b">
        <f t="shared" si="203"/>
        <v>0</v>
      </c>
      <c r="AI1427" s="121">
        <f t="shared" si="204"/>
        <v>0</v>
      </c>
      <c r="AJ1427" s="122">
        <f>+C1427</f>
        <v>0</v>
      </c>
      <c r="AK1427" s="122" t="str">
        <f>IF(ISNA(VLOOKUP(postponeList!D1427,[1]Sheet!$A$2:$B$12,2,FALSE))," ",(VLOOKUP(postponeList!D1427,[1]Sheet!$A$2:$B$12,2,FALSE)))</f>
        <v xml:space="preserve"> </v>
      </c>
      <c r="AL1427" s="122" t="str">
        <f>IF(ISNA(VLOOKUP(E1427,[1]Sheet!$G$2:$H$40,2,FALSE))," ",VLOOKUP(E1427,[1]Sheet!$G$2:$H$40,2,FALSE))</f>
        <v xml:space="preserve"> </v>
      </c>
      <c r="AM1427" s="122" t="str">
        <f>IF(ISNA(VLOOKUP(G1427,[1]Sheet!$K$2:$L$159,2,FALSE))," ",(VLOOKUP(G1427,[1]Sheet!$K$2:$L$159,2,FALSE)))</f>
        <v xml:space="preserve"> </v>
      </c>
      <c r="AN1427" s="122" t="str">
        <f>IF(ISNA(VLOOKUP(I1427&amp;C1427,[1]Sheet!$D$2:$E$228,2,FALSE))," ",VLOOKUP(I1427&amp;C1427,[1]Sheet!$D$2:$E$228,2,FALSE))</f>
        <v xml:space="preserve"> </v>
      </c>
      <c r="AO1427" s="122" t="str">
        <f>+I1427&amp;C1427</f>
        <v/>
      </c>
      <c r="AP1427" s="122" t="str">
        <f>C1427&amp;D1427&amp;E1427&amp;G1427&amp;I1427&amp;O1427</f>
        <v/>
      </c>
      <c r="AQ1427" s="122" t="str">
        <f>B1427&amp;D1427&amp;N1427</f>
        <v/>
      </c>
      <c r="AR1427" s="123" t="str">
        <f>+D1427&amp;J1427</f>
        <v/>
      </c>
      <c r="AS1427" s="124" t="str">
        <f t="shared" si="205"/>
        <v/>
      </c>
      <c r="AT1427" s="125" t="str">
        <f t="shared" si="206"/>
        <v/>
      </c>
      <c r="AU1427" s="125" t="str">
        <f>IF(NOT(AT1427=""),VLOOKUP(AT1427,[1]PSI_Category!A:B,2,0),"")</f>
        <v/>
      </c>
      <c r="AV1427" s="167"/>
      <c r="AW1427" s="167"/>
      <c r="AX1427" s="167"/>
    </row>
    <row r="1428" spans="1:50" s="133" customFormat="1" ht="11.4" customHeight="1" x14ac:dyDescent="0.3">
      <c r="A1428" s="103"/>
      <c r="B1428" s="104"/>
      <c r="C1428" s="105"/>
      <c r="D1428" s="106"/>
      <c r="E1428" s="107"/>
      <c r="F1428" s="105"/>
      <c r="G1428" s="107"/>
      <c r="H1428" s="105"/>
      <c r="I1428" s="105"/>
      <c r="J1428" s="107"/>
      <c r="K1428" s="105"/>
      <c r="L1428" s="105"/>
      <c r="M1428" s="105"/>
      <c r="N1428" s="105"/>
      <c r="O1428" s="108"/>
      <c r="P1428" s="109"/>
      <c r="Q1428" s="110"/>
      <c r="R1428" s="110"/>
      <c r="S1428" s="110"/>
      <c r="T1428" s="110"/>
      <c r="U1428" s="111"/>
      <c r="V1428" s="111"/>
      <c r="W1428" s="112"/>
      <c r="X1428" s="113"/>
      <c r="Y1428" s="114"/>
      <c r="Z1428" s="115"/>
      <c r="AA1428" s="116"/>
      <c r="AB1428" s="117" t="b">
        <f t="shared" si="198"/>
        <v>0</v>
      </c>
      <c r="AC1428" s="117">
        <f t="shared" si="199"/>
        <v>0</v>
      </c>
      <c r="AD1428" s="118"/>
      <c r="AE1428" s="117" t="b">
        <f t="shared" si="200"/>
        <v>0</v>
      </c>
      <c r="AF1428" s="117">
        <f t="shared" si="201"/>
        <v>0</v>
      </c>
      <c r="AG1428" s="119">
        <f t="shared" si="202"/>
        <v>0</v>
      </c>
      <c r="AH1428" s="120" t="b">
        <f t="shared" si="203"/>
        <v>0</v>
      </c>
      <c r="AI1428" s="121">
        <f t="shared" si="204"/>
        <v>0</v>
      </c>
      <c r="AJ1428" s="122">
        <f>+C1428</f>
        <v>0</v>
      </c>
      <c r="AK1428" s="122" t="str">
        <f>IF(ISNA(VLOOKUP(postponeList!D1428,[1]Sheet!$A$2:$B$12,2,FALSE))," ",(VLOOKUP(postponeList!D1428,[1]Sheet!$A$2:$B$12,2,FALSE)))</f>
        <v xml:space="preserve"> </v>
      </c>
      <c r="AL1428" s="122" t="str">
        <f>IF(ISNA(VLOOKUP(E1428,[1]Sheet!$G$2:$H$40,2,FALSE))," ",VLOOKUP(E1428,[1]Sheet!$G$2:$H$40,2,FALSE))</f>
        <v xml:space="preserve"> </v>
      </c>
      <c r="AM1428" s="122" t="str">
        <f>IF(ISNA(VLOOKUP(G1428,[1]Sheet!$K$2:$L$159,2,FALSE))," ",(VLOOKUP(G1428,[1]Sheet!$K$2:$L$159,2,FALSE)))</f>
        <v xml:space="preserve"> </v>
      </c>
      <c r="AN1428" s="122" t="str">
        <f>IF(ISNA(VLOOKUP(I1428&amp;C1428,[1]Sheet!$D$2:$E$228,2,FALSE))," ",VLOOKUP(I1428&amp;C1428,[1]Sheet!$D$2:$E$228,2,FALSE))</f>
        <v xml:space="preserve"> </v>
      </c>
      <c r="AO1428" s="122" t="str">
        <f>+I1428&amp;C1428</f>
        <v/>
      </c>
      <c r="AP1428" s="122" t="str">
        <f>C1428&amp;D1428&amp;E1428&amp;G1428&amp;I1428&amp;O1428</f>
        <v/>
      </c>
      <c r="AQ1428" s="122" t="str">
        <f>B1428&amp;D1428&amp;N1428</f>
        <v/>
      </c>
      <c r="AR1428" s="123" t="str">
        <f>+D1428&amp;J1428</f>
        <v/>
      </c>
      <c r="AS1428" s="124" t="str">
        <f t="shared" si="205"/>
        <v/>
      </c>
      <c r="AT1428" s="125" t="str">
        <f t="shared" si="206"/>
        <v/>
      </c>
      <c r="AU1428" s="125" t="str">
        <f>IF(NOT(AT1428=""),VLOOKUP(AT1428,[1]PSI_Category!A:B,2,0),"")</f>
        <v/>
      </c>
      <c r="AV1428" s="167"/>
      <c r="AW1428" s="167"/>
      <c r="AX1428" s="167"/>
    </row>
    <row r="1429" spans="1:50" s="133" customFormat="1" ht="11.4" customHeight="1" x14ac:dyDescent="0.3">
      <c r="A1429" s="103"/>
      <c r="B1429" s="104"/>
      <c r="C1429" s="105"/>
      <c r="D1429" s="106"/>
      <c r="E1429" s="107"/>
      <c r="F1429" s="105"/>
      <c r="G1429" s="107"/>
      <c r="H1429" s="105"/>
      <c r="I1429" s="105"/>
      <c r="J1429" s="107"/>
      <c r="K1429" s="105"/>
      <c r="L1429" s="105"/>
      <c r="M1429" s="105"/>
      <c r="N1429" s="105"/>
      <c r="O1429" s="108"/>
      <c r="P1429" s="109"/>
      <c r="Q1429" s="110"/>
      <c r="R1429" s="110"/>
      <c r="S1429" s="110"/>
      <c r="T1429" s="110"/>
      <c r="U1429" s="111"/>
      <c r="V1429" s="111"/>
      <c r="W1429" s="112"/>
      <c r="X1429" s="113"/>
      <c r="Y1429" s="114"/>
      <c r="Z1429" s="115"/>
      <c r="AA1429" s="116"/>
      <c r="AB1429" s="117" t="b">
        <f t="shared" si="198"/>
        <v>0</v>
      </c>
      <c r="AC1429" s="117">
        <f t="shared" si="199"/>
        <v>0</v>
      </c>
      <c r="AD1429" s="118"/>
      <c r="AE1429" s="117" t="b">
        <f t="shared" si="200"/>
        <v>0</v>
      </c>
      <c r="AF1429" s="117">
        <f t="shared" si="201"/>
        <v>0</v>
      </c>
      <c r="AG1429" s="119">
        <f t="shared" si="202"/>
        <v>0</v>
      </c>
      <c r="AH1429" s="120" t="b">
        <f t="shared" si="203"/>
        <v>0</v>
      </c>
      <c r="AI1429" s="121">
        <f t="shared" si="204"/>
        <v>0</v>
      </c>
      <c r="AJ1429" s="122">
        <f>+C1429</f>
        <v>0</v>
      </c>
      <c r="AK1429" s="122" t="str">
        <f>IF(ISNA(VLOOKUP(postponeList!D1429,[1]Sheet!$A$2:$B$12,2,FALSE))," ",(VLOOKUP(postponeList!D1429,[1]Sheet!$A$2:$B$12,2,FALSE)))</f>
        <v xml:space="preserve"> </v>
      </c>
      <c r="AL1429" s="122" t="str">
        <f>IF(ISNA(VLOOKUP(E1429,[1]Sheet!$G$2:$H$40,2,FALSE))," ",VLOOKUP(E1429,[1]Sheet!$G$2:$H$40,2,FALSE))</f>
        <v xml:space="preserve"> </v>
      </c>
      <c r="AM1429" s="122" t="str">
        <f>IF(ISNA(VLOOKUP(G1429,[1]Sheet!$K$2:$L$159,2,FALSE))," ",(VLOOKUP(G1429,[1]Sheet!$K$2:$L$159,2,FALSE)))</f>
        <v xml:space="preserve"> </v>
      </c>
      <c r="AN1429" s="122" t="str">
        <f>IF(ISNA(VLOOKUP(I1429&amp;C1429,[1]Sheet!$D$2:$E$228,2,FALSE))," ",VLOOKUP(I1429&amp;C1429,[1]Sheet!$D$2:$E$228,2,FALSE))</f>
        <v xml:space="preserve"> </v>
      </c>
      <c r="AO1429" s="122" t="str">
        <f>+I1429&amp;C1429</f>
        <v/>
      </c>
      <c r="AP1429" s="122" t="str">
        <f>C1429&amp;D1429&amp;E1429&amp;G1429&amp;I1429&amp;O1429</f>
        <v/>
      </c>
      <c r="AQ1429" s="122" t="str">
        <f>B1429&amp;D1429&amp;N1429</f>
        <v/>
      </c>
      <c r="AR1429" s="123" t="str">
        <f>+D1429&amp;J1429</f>
        <v/>
      </c>
      <c r="AS1429" s="124" t="str">
        <f t="shared" si="205"/>
        <v/>
      </c>
      <c r="AT1429" s="125" t="str">
        <f t="shared" si="206"/>
        <v/>
      </c>
      <c r="AU1429" s="125" t="str">
        <f>IF(NOT(AT1429=""),VLOOKUP(AT1429,[1]PSI_Category!A:B,2,0),"")</f>
        <v/>
      </c>
      <c r="AV1429" s="167"/>
      <c r="AW1429" s="167"/>
      <c r="AX1429" s="167"/>
    </row>
    <row r="1430" spans="1:50" s="133" customFormat="1" ht="11.4" customHeight="1" x14ac:dyDescent="0.3">
      <c r="A1430" s="103"/>
      <c r="B1430" s="104"/>
      <c r="C1430" s="105"/>
      <c r="D1430" s="106"/>
      <c r="E1430" s="107"/>
      <c r="F1430" s="105"/>
      <c r="G1430" s="107"/>
      <c r="H1430" s="105"/>
      <c r="I1430" s="105"/>
      <c r="J1430" s="107"/>
      <c r="K1430" s="105"/>
      <c r="L1430" s="105"/>
      <c r="M1430" s="105"/>
      <c r="N1430" s="105"/>
      <c r="O1430" s="108"/>
      <c r="P1430" s="109"/>
      <c r="Q1430" s="110"/>
      <c r="R1430" s="110"/>
      <c r="S1430" s="110"/>
      <c r="T1430" s="110"/>
      <c r="U1430" s="111"/>
      <c r="V1430" s="111"/>
      <c r="W1430" s="112"/>
      <c r="X1430" s="113"/>
      <c r="Y1430" s="114"/>
      <c r="Z1430" s="115"/>
      <c r="AA1430" s="116"/>
      <c r="AB1430" s="117" t="b">
        <f t="shared" si="198"/>
        <v>0</v>
      </c>
      <c r="AC1430" s="117">
        <f t="shared" si="199"/>
        <v>0</v>
      </c>
      <c r="AD1430" s="118"/>
      <c r="AE1430" s="117" t="b">
        <f t="shared" si="200"/>
        <v>0</v>
      </c>
      <c r="AF1430" s="117">
        <f t="shared" si="201"/>
        <v>0</v>
      </c>
      <c r="AG1430" s="119">
        <f t="shared" si="202"/>
        <v>0</v>
      </c>
      <c r="AH1430" s="120" t="b">
        <f t="shared" si="203"/>
        <v>0</v>
      </c>
      <c r="AI1430" s="121">
        <f t="shared" si="204"/>
        <v>0</v>
      </c>
      <c r="AJ1430" s="122">
        <f>+C1430</f>
        <v>0</v>
      </c>
      <c r="AK1430" s="122" t="str">
        <f>IF(ISNA(VLOOKUP(postponeList!D1430,[1]Sheet!$A$2:$B$12,2,FALSE))," ",(VLOOKUP(postponeList!D1430,[1]Sheet!$A$2:$B$12,2,FALSE)))</f>
        <v xml:space="preserve"> </v>
      </c>
      <c r="AL1430" s="122" t="str">
        <f>IF(ISNA(VLOOKUP(E1430,[1]Sheet!$G$2:$H$40,2,FALSE))," ",VLOOKUP(E1430,[1]Sheet!$G$2:$H$40,2,FALSE))</f>
        <v xml:space="preserve"> </v>
      </c>
      <c r="AM1430" s="122" t="str">
        <f>IF(ISNA(VLOOKUP(G1430,[1]Sheet!$K$2:$L$159,2,FALSE))," ",(VLOOKUP(G1430,[1]Sheet!$K$2:$L$159,2,FALSE)))</f>
        <v xml:space="preserve"> </v>
      </c>
      <c r="AN1430" s="122" t="str">
        <f>IF(ISNA(VLOOKUP(I1430&amp;C1430,[1]Sheet!$D$2:$E$228,2,FALSE))," ",VLOOKUP(I1430&amp;C1430,[1]Sheet!$D$2:$E$228,2,FALSE))</f>
        <v xml:space="preserve"> </v>
      </c>
      <c r="AO1430" s="122" t="str">
        <f>+I1430&amp;C1430</f>
        <v/>
      </c>
      <c r="AP1430" s="122" t="str">
        <f>C1430&amp;D1430&amp;E1430&amp;G1430&amp;I1430&amp;O1430</f>
        <v/>
      </c>
      <c r="AQ1430" s="122" t="str">
        <f>B1430&amp;D1430&amp;N1430</f>
        <v/>
      </c>
      <c r="AR1430" s="123" t="str">
        <f>+D1430&amp;J1430</f>
        <v/>
      </c>
      <c r="AS1430" s="124" t="str">
        <f t="shared" si="205"/>
        <v/>
      </c>
      <c r="AT1430" s="125" t="str">
        <f t="shared" si="206"/>
        <v/>
      </c>
      <c r="AU1430" s="125" t="str">
        <f>IF(NOT(AT1430=""),VLOOKUP(AT1430,[1]PSI_Category!A:B,2,0),"")</f>
        <v/>
      </c>
      <c r="AV1430" s="167"/>
      <c r="AW1430" s="167"/>
      <c r="AX1430" s="167"/>
    </row>
    <row r="1431" spans="1:50" s="133" customFormat="1" ht="11.4" customHeight="1" x14ac:dyDescent="0.3">
      <c r="A1431" s="103"/>
      <c r="B1431" s="104"/>
      <c r="C1431" s="105"/>
      <c r="D1431" s="106"/>
      <c r="E1431" s="107"/>
      <c r="F1431" s="105"/>
      <c r="G1431" s="107"/>
      <c r="H1431" s="105"/>
      <c r="I1431" s="105"/>
      <c r="J1431" s="107"/>
      <c r="K1431" s="105"/>
      <c r="L1431" s="105"/>
      <c r="M1431" s="105"/>
      <c r="N1431" s="105"/>
      <c r="O1431" s="108"/>
      <c r="P1431" s="109"/>
      <c r="Q1431" s="110"/>
      <c r="R1431" s="110"/>
      <c r="S1431" s="110"/>
      <c r="T1431" s="110"/>
      <c r="U1431" s="111"/>
      <c r="V1431" s="111"/>
      <c r="W1431" s="112"/>
      <c r="X1431" s="113"/>
      <c r="Y1431" s="114"/>
      <c r="Z1431" s="115"/>
      <c r="AA1431" s="116"/>
      <c r="AB1431" s="117" t="b">
        <f t="shared" si="198"/>
        <v>0</v>
      </c>
      <c r="AC1431" s="117">
        <f t="shared" si="199"/>
        <v>0</v>
      </c>
      <c r="AD1431" s="118"/>
      <c r="AE1431" s="117" t="b">
        <f t="shared" si="200"/>
        <v>0</v>
      </c>
      <c r="AF1431" s="117">
        <f t="shared" si="201"/>
        <v>0</v>
      </c>
      <c r="AG1431" s="119">
        <f t="shared" si="202"/>
        <v>0</v>
      </c>
      <c r="AH1431" s="120" t="b">
        <f t="shared" si="203"/>
        <v>0</v>
      </c>
      <c r="AI1431" s="121">
        <f t="shared" si="204"/>
        <v>0</v>
      </c>
      <c r="AJ1431" s="122">
        <f>+C1431</f>
        <v>0</v>
      </c>
      <c r="AK1431" s="122" t="str">
        <f>IF(ISNA(VLOOKUP(postponeList!D1431,[1]Sheet!$A$2:$B$12,2,FALSE))," ",(VLOOKUP(postponeList!D1431,[1]Sheet!$A$2:$B$12,2,FALSE)))</f>
        <v xml:space="preserve"> </v>
      </c>
      <c r="AL1431" s="122" t="str">
        <f>IF(ISNA(VLOOKUP(E1431,[1]Sheet!$G$2:$H$40,2,FALSE))," ",VLOOKUP(E1431,[1]Sheet!$G$2:$H$40,2,FALSE))</f>
        <v xml:space="preserve"> </v>
      </c>
      <c r="AM1431" s="122" t="str">
        <f>IF(ISNA(VLOOKUP(G1431,[1]Sheet!$K$2:$L$159,2,FALSE))," ",(VLOOKUP(G1431,[1]Sheet!$K$2:$L$159,2,FALSE)))</f>
        <v xml:space="preserve"> </v>
      </c>
      <c r="AN1431" s="122" t="str">
        <f>IF(ISNA(VLOOKUP(I1431&amp;C1431,[1]Sheet!$D$2:$E$228,2,FALSE))," ",VLOOKUP(I1431&amp;C1431,[1]Sheet!$D$2:$E$228,2,FALSE))</f>
        <v xml:space="preserve"> </v>
      </c>
      <c r="AO1431" s="122" t="str">
        <f>+I1431&amp;C1431</f>
        <v/>
      </c>
      <c r="AP1431" s="122" t="str">
        <f>C1431&amp;D1431&amp;E1431&amp;G1431&amp;I1431&amp;O1431</f>
        <v/>
      </c>
      <c r="AQ1431" s="122" t="str">
        <f>B1431&amp;D1431&amp;N1431</f>
        <v/>
      </c>
      <c r="AR1431" s="123" t="str">
        <f>+D1431&amp;J1431</f>
        <v/>
      </c>
      <c r="AS1431" s="124" t="str">
        <f t="shared" si="205"/>
        <v/>
      </c>
      <c r="AT1431" s="125" t="str">
        <f t="shared" si="206"/>
        <v/>
      </c>
      <c r="AU1431" s="125" t="str">
        <f>IF(NOT(AT1431=""),VLOOKUP(AT1431,[1]PSI_Category!A:B,2,0),"")</f>
        <v/>
      </c>
      <c r="AV1431" s="167"/>
      <c r="AW1431" s="167"/>
      <c r="AX1431" s="167"/>
    </row>
    <row r="1432" spans="1:50" s="133" customFormat="1" ht="11.4" customHeight="1" x14ac:dyDescent="0.3">
      <c r="A1432" s="103"/>
      <c r="B1432" s="104"/>
      <c r="C1432" s="105"/>
      <c r="D1432" s="106"/>
      <c r="E1432" s="107"/>
      <c r="F1432" s="105"/>
      <c r="G1432" s="107"/>
      <c r="H1432" s="105"/>
      <c r="I1432" s="105"/>
      <c r="J1432" s="107"/>
      <c r="K1432" s="105"/>
      <c r="L1432" s="105"/>
      <c r="M1432" s="105"/>
      <c r="N1432" s="105"/>
      <c r="O1432" s="108"/>
      <c r="P1432" s="109"/>
      <c r="Q1432" s="110"/>
      <c r="R1432" s="110"/>
      <c r="S1432" s="110"/>
      <c r="T1432" s="110"/>
      <c r="U1432" s="111"/>
      <c r="V1432" s="111"/>
      <c r="W1432" s="112"/>
      <c r="X1432" s="113"/>
      <c r="Y1432" s="114"/>
      <c r="Z1432" s="115"/>
      <c r="AA1432" s="116"/>
      <c r="AB1432" s="117" t="b">
        <f t="shared" si="198"/>
        <v>0</v>
      </c>
      <c r="AC1432" s="117">
        <f t="shared" si="199"/>
        <v>0</v>
      </c>
      <c r="AD1432" s="118"/>
      <c r="AE1432" s="117" t="b">
        <f t="shared" si="200"/>
        <v>0</v>
      </c>
      <c r="AF1432" s="117">
        <f t="shared" si="201"/>
        <v>0</v>
      </c>
      <c r="AG1432" s="119">
        <f t="shared" si="202"/>
        <v>0</v>
      </c>
      <c r="AH1432" s="120" t="b">
        <f t="shared" si="203"/>
        <v>0</v>
      </c>
      <c r="AI1432" s="121">
        <f t="shared" si="204"/>
        <v>0</v>
      </c>
      <c r="AJ1432" s="122">
        <f>+C1432</f>
        <v>0</v>
      </c>
      <c r="AK1432" s="122" t="str">
        <f>IF(ISNA(VLOOKUP(postponeList!D1432,[1]Sheet!$A$2:$B$12,2,FALSE))," ",(VLOOKUP(postponeList!D1432,[1]Sheet!$A$2:$B$12,2,FALSE)))</f>
        <v xml:space="preserve"> </v>
      </c>
      <c r="AL1432" s="122" t="str">
        <f>IF(ISNA(VLOOKUP(E1432,[1]Sheet!$G$2:$H$40,2,FALSE))," ",VLOOKUP(E1432,[1]Sheet!$G$2:$H$40,2,FALSE))</f>
        <v xml:space="preserve"> </v>
      </c>
      <c r="AM1432" s="122" t="str">
        <f>IF(ISNA(VLOOKUP(G1432,[1]Sheet!$K$2:$L$159,2,FALSE))," ",(VLOOKUP(G1432,[1]Sheet!$K$2:$L$159,2,FALSE)))</f>
        <v xml:space="preserve"> </v>
      </c>
      <c r="AN1432" s="122" t="str">
        <f>IF(ISNA(VLOOKUP(I1432&amp;C1432,[1]Sheet!$D$2:$E$228,2,FALSE))," ",VLOOKUP(I1432&amp;C1432,[1]Sheet!$D$2:$E$228,2,FALSE))</f>
        <v xml:space="preserve"> </v>
      </c>
      <c r="AO1432" s="122" t="str">
        <f>+I1432&amp;C1432</f>
        <v/>
      </c>
      <c r="AP1432" s="122" t="str">
        <f>C1432&amp;D1432&amp;E1432&amp;G1432&amp;I1432&amp;O1432</f>
        <v/>
      </c>
      <c r="AQ1432" s="122" t="str">
        <f>B1432&amp;D1432&amp;N1432</f>
        <v/>
      </c>
      <c r="AR1432" s="123" t="str">
        <f>+D1432&amp;J1432</f>
        <v/>
      </c>
      <c r="AS1432" s="124" t="str">
        <f t="shared" si="205"/>
        <v/>
      </c>
      <c r="AT1432" s="125" t="str">
        <f t="shared" si="206"/>
        <v/>
      </c>
      <c r="AU1432" s="125" t="str">
        <f>IF(NOT(AT1432=""),VLOOKUP(AT1432,[1]PSI_Category!A:B,2,0),"")</f>
        <v/>
      </c>
      <c r="AV1432" s="167"/>
      <c r="AW1432" s="167"/>
      <c r="AX1432" s="167"/>
    </row>
    <row r="1433" spans="1:50" s="103" customFormat="1" ht="11.4" customHeight="1" x14ac:dyDescent="0.3">
      <c r="B1433" s="104"/>
      <c r="C1433" s="105"/>
      <c r="D1433" s="106"/>
      <c r="E1433" s="107"/>
      <c r="F1433" s="105"/>
      <c r="G1433" s="107"/>
      <c r="H1433" s="105"/>
      <c r="I1433" s="105"/>
      <c r="J1433" s="107"/>
      <c r="K1433" s="105"/>
      <c r="L1433" s="105"/>
      <c r="M1433" s="105"/>
      <c r="N1433" s="105"/>
      <c r="O1433" s="108"/>
      <c r="P1433" s="109"/>
      <c r="Q1433" s="110"/>
      <c r="R1433" s="110"/>
      <c r="S1433" s="110"/>
      <c r="T1433" s="110"/>
      <c r="U1433" s="111"/>
      <c r="V1433" s="111"/>
      <c r="W1433" s="112"/>
      <c r="X1433" s="113"/>
      <c r="Y1433" s="114"/>
      <c r="Z1433" s="115"/>
      <c r="AA1433" s="116"/>
      <c r="AB1433" s="117" t="b">
        <f t="shared" si="198"/>
        <v>0</v>
      </c>
      <c r="AC1433" s="117">
        <f t="shared" si="199"/>
        <v>0</v>
      </c>
      <c r="AD1433" s="118"/>
      <c r="AE1433" s="117" t="b">
        <f t="shared" si="200"/>
        <v>0</v>
      </c>
      <c r="AF1433" s="117">
        <f t="shared" si="201"/>
        <v>0</v>
      </c>
      <c r="AG1433" s="119">
        <f t="shared" si="202"/>
        <v>0</v>
      </c>
      <c r="AH1433" s="120" t="b">
        <f t="shared" si="203"/>
        <v>0</v>
      </c>
      <c r="AI1433" s="121">
        <f t="shared" si="204"/>
        <v>0</v>
      </c>
      <c r="AJ1433" s="122">
        <f>+C1433</f>
        <v>0</v>
      </c>
      <c r="AK1433" s="122" t="str">
        <f>IF(ISNA(VLOOKUP(postponeList!D1433,[1]Sheet!$A$2:$B$12,2,FALSE))," ",(VLOOKUP(postponeList!D1433,[1]Sheet!$A$2:$B$12,2,FALSE)))</f>
        <v xml:space="preserve"> </v>
      </c>
      <c r="AL1433" s="122" t="str">
        <f>IF(ISNA(VLOOKUP(E1433,[1]Sheet!$G$2:$H$40,2,FALSE))," ",VLOOKUP(E1433,[1]Sheet!$G$2:$H$40,2,FALSE))</f>
        <v xml:space="preserve"> </v>
      </c>
      <c r="AM1433" s="122" t="str">
        <f>IF(ISNA(VLOOKUP(G1433,[1]Sheet!$K$2:$L$159,2,FALSE))," ",(VLOOKUP(G1433,[1]Sheet!$K$2:$L$159,2,FALSE)))</f>
        <v xml:space="preserve"> </v>
      </c>
      <c r="AN1433" s="122" t="str">
        <f>IF(ISNA(VLOOKUP(I1433&amp;C1433,[1]Sheet!$D$2:$E$228,2,FALSE))," ",VLOOKUP(I1433&amp;C1433,[1]Sheet!$D$2:$E$228,2,FALSE))</f>
        <v xml:space="preserve"> </v>
      </c>
      <c r="AO1433" s="122" t="str">
        <f>+I1433&amp;C1433</f>
        <v/>
      </c>
      <c r="AP1433" s="122" t="str">
        <f>C1433&amp;D1433&amp;E1433&amp;G1433&amp;I1433&amp;O1433</f>
        <v/>
      </c>
      <c r="AQ1433" s="122" t="str">
        <f>B1433&amp;D1433&amp;N1433</f>
        <v/>
      </c>
      <c r="AR1433" s="123" t="str">
        <f>+D1433&amp;J1433</f>
        <v/>
      </c>
      <c r="AS1433" s="124" t="str">
        <f t="shared" si="205"/>
        <v/>
      </c>
      <c r="AT1433" s="125" t="str">
        <f t="shared" si="206"/>
        <v/>
      </c>
      <c r="AU1433" s="125" t="str">
        <f>IF(NOT(AT1433=""),VLOOKUP(AT1433,[1]PSI_Category!A:B,2,0),"")</f>
        <v/>
      </c>
      <c r="AV1433" s="125"/>
      <c r="AW1433" s="125"/>
      <c r="AX1433" s="125"/>
    </row>
    <row r="1434" spans="1:50" s="133" customFormat="1" ht="11.4" customHeight="1" x14ac:dyDescent="0.3">
      <c r="A1434" s="103"/>
      <c r="B1434" s="104"/>
      <c r="C1434" s="105"/>
      <c r="D1434" s="106"/>
      <c r="E1434" s="107"/>
      <c r="F1434" s="105"/>
      <c r="G1434" s="107"/>
      <c r="H1434" s="105"/>
      <c r="I1434" s="105"/>
      <c r="J1434" s="107"/>
      <c r="K1434" s="105"/>
      <c r="L1434" s="105"/>
      <c r="M1434" s="105"/>
      <c r="N1434" s="105"/>
      <c r="O1434" s="108"/>
      <c r="P1434" s="109"/>
      <c r="Q1434" s="110"/>
      <c r="R1434" s="110"/>
      <c r="S1434" s="110"/>
      <c r="T1434" s="110"/>
      <c r="U1434" s="111"/>
      <c r="V1434" s="111"/>
      <c r="W1434" s="112"/>
      <c r="X1434" s="113"/>
      <c r="Y1434" s="114"/>
      <c r="Z1434" s="115"/>
      <c r="AA1434" s="116"/>
      <c r="AB1434" s="117" t="b">
        <f t="shared" si="198"/>
        <v>0</v>
      </c>
      <c r="AC1434" s="117">
        <f t="shared" si="199"/>
        <v>0</v>
      </c>
      <c r="AD1434" s="118"/>
      <c r="AE1434" s="117" t="b">
        <f t="shared" si="200"/>
        <v>0</v>
      </c>
      <c r="AF1434" s="117">
        <f t="shared" si="201"/>
        <v>0</v>
      </c>
      <c r="AG1434" s="119">
        <f t="shared" si="202"/>
        <v>0</v>
      </c>
      <c r="AH1434" s="120" t="b">
        <f t="shared" si="203"/>
        <v>0</v>
      </c>
      <c r="AI1434" s="121">
        <f t="shared" si="204"/>
        <v>0</v>
      </c>
      <c r="AJ1434" s="122">
        <f>+C1434</f>
        <v>0</v>
      </c>
      <c r="AK1434" s="122" t="str">
        <f>IF(ISNA(VLOOKUP(postponeList!D1434,[1]Sheet!$A$2:$B$12,2,FALSE))," ",(VLOOKUP(postponeList!D1434,[1]Sheet!$A$2:$B$12,2,FALSE)))</f>
        <v xml:space="preserve"> </v>
      </c>
      <c r="AL1434" s="122" t="str">
        <f>IF(ISNA(VLOOKUP(E1434,[1]Sheet!$G$2:$H$40,2,FALSE))," ",VLOOKUP(E1434,[1]Sheet!$G$2:$H$40,2,FALSE))</f>
        <v xml:space="preserve"> </v>
      </c>
      <c r="AM1434" s="122" t="str">
        <f>IF(ISNA(VLOOKUP(G1434,[1]Sheet!$K$2:$L$159,2,FALSE))," ",(VLOOKUP(G1434,[1]Sheet!$K$2:$L$159,2,FALSE)))</f>
        <v xml:space="preserve"> </v>
      </c>
      <c r="AN1434" s="122" t="str">
        <f>IF(ISNA(VLOOKUP(I1434&amp;C1434,[1]Sheet!$D$2:$E$228,2,FALSE))," ",VLOOKUP(I1434&amp;C1434,[1]Sheet!$D$2:$E$228,2,FALSE))</f>
        <v xml:space="preserve"> </v>
      </c>
      <c r="AO1434" s="122" t="str">
        <f>+I1434&amp;C1434</f>
        <v/>
      </c>
      <c r="AP1434" s="122" t="str">
        <f>C1434&amp;D1434&amp;E1434&amp;G1434&amp;I1434&amp;O1434</f>
        <v/>
      </c>
      <c r="AQ1434" s="122" t="str">
        <f>B1434&amp;D1434&amp;N1434</f>
        <v/>
      </c>
      <c r="AR1434" s="123" t="str">
        <f>+D1434&amp;J1434</f>
        <v/>
      </c>
      <c r="AS1434" s="124" t="str">
        <f t="shared" si="205"/>
        <v/>
      </c>
      <c r="AT1434" s="125" t="str">
        <f t="shared" si="206"/>
        <v/>
      </c>
      <c r="AU1434" s="125" t="str">
        <f>IF(NOT(AT1434=""),VLOOKUP(AT1434,[1]PSI_Category!A:B,2,0),"")</f>
        <v/>
      </c>
      <c r="AV1434" s="167"/>
      <c r="AW1434" s="167"/>
      <c r="AX1434" s="167"/>
    </row>
    <row r="1435" spans="1:50" s="133" customFormat="1" ht="11.4" customHeight="1" x14ac:dyDescent="0.3">
      <c r="A1435" s="103"/>
      <c r="B1435" s="104"/>
      <c r="C1435" s="105"/>
      <c r="D1435" s="106"/>
      <c r="E1435" s="107"/>
      <c r="F1435" s="105"/>
      <c r="G1435" s="107"/>
      <c r="H1435" s="105"/>
      <c r="I1435" s="105"/>
      <c r="J1435" s="107"/>
      <c r="K1435" s="105"/>
      <c r="L1435" s="105"/>
      <c r="M1435" s="105"/>
      <c r="N1435" s="105"/>
      <c r="O1435" s="108"/>
      <c r="P1435" s="109"/>
      <c r="Q1435" s="110"/>
      <c r="R1435" s="110"/>
      <c r="S1435" s="110"/>
      <c r="T1435" s="110"/>
      <c r="U1435" s="111"/>
      <c r="V1435" s="111"/>
      <c r="W1435" s="112"/>
      <c r="X1435" s="113"/>
      <c r="Y1435" s="114"/>
      <c r="Z1435" s="115"/>
      <c r="AA1435" s="116"/>
      <c r="AB1435" s="117" t="b">
        <f t="shared" si="198"/>
        <v>0</v>
      </c>
      <c r="AC1435" s="117">
        <f t="shared" si="199"/>
        <v>0</v>
      </c>
      <c r="AD1435" s="118"/>
      <c r="AE1435" s="117" t="b">
        <f t="shared" si="200"/>
        <v>0</v>
      </c>
      <c r="AF1435" s="117">
        <f t="shared" si="201"/>
        <v>0</v>
      </c>
      <c r="AG1435" s="119">
        <f t="shared" si="202"/>
        <v>0</v>
      </c>
      <c r="AH1435" s="120" t="b">
        <f t="shared" si="203"/>
        <v>0</v>
      </c>
      <c r="AI1435" s="121">
        <f t="shared" si="204"/>
        <v>0</v>
      </c>
      <c r="AJ1435" s="122">
        <f>+C1435</f>
        <v>0</v>
      </c>
      <c r="AK1435" s="122" t="str">
        <f>IF(ISNA(VLOOKUP(postponeList!D1435,[1]Sheet!$A$2:$B$12,2,FALSE))," ",(VLOOKUP(postponeList!D1435,[1]Sheet!$A$2:$B$12,2,FALSE)))</f>
        <v xml:space="preserve"> </v>
      </c>
      <c r="AL1435" s="122" t="str">
        <f>IF(ISNA(VLOOKUP(E1435,[1]Sheet!$G$2:$H$40,2,FALSE))," ",VLOOKUP(E1435,[1]Sheet!$G$2:$H$40,2,FALSE))</f>
        <v xml:space="preserve"> </v>
      </c>
      <c r="AM1435" s="122" t="str">
        <f>IF(ISNA(VLOOKUP(G1435,[1]Sheet!$K$2:$L$159,2,FALSE))," ",(VLOOKUP(G1435,[1]Sheet!$K$2:$L$159,2,FALSE)))</f>
        <v xml:space="preserve"> </v>
      </c>
      <c r="AN1435" s="122" t="str">
        <f>IF(ISNA(VLOOKUP(I1435&amp;C1435,[1]Sheet!$D$2:$E$228,2,FALSE))," ",VLOOKUP(I1435&amp;C1435,[1]Sheet!$D$2:$E$228,2,FALSE))</f>
        <v xml:space="preserve"> </v>
      </c>
      <c r="AO1435" s="122" t="str">
        <f>+I1435&amp;C1435</f>
        <v/>
      </c>
      <c r="AP1435" s="122" t="str">
        <f>C1435&amp;D1435&amp;E1435&amp;G1435&amp;I1435&amp;O1435</f>
        <v/>
      </c>
      <c r="AQ1435" s="122" t="str">
        <f>B1435&amp;D1435&amp;N1435</f>
        <v/>
      </c>
      <c r="AR1435" s="123" t="str">
        <f>+D1435&amp;J1435</f>
        <v/>
      </c>
      <c r="AS1435" s="124" t="str">
        <f t="shared" si="205"/>
        <v/>
      </c>
      <c r="AT1435" s="125" t="str">
        <f t="shared" si="206"/>
        <v/>
      </c>
      <c r="AU1435" s="125" t="str">
        <f>IF(NOT(AT1435=""),VLOOKUP(AT1435,[1]PSI_Category!A:B,2,0),"")</f>
        <v/>
      </c>
      <c r="AV1435" s="167"/>
      <c r="AW1435" s="167"/>
      <c r="AX1435" s="167"/>
    </row>
    <row r="1436" spans="1:50" s="133" customFormat="1" ht="11.4" customHeight="1" x14ac:dyDescent="0.3">
      <c r="A1436" s="103"/>
      <c r="B1436" s="104"/>
      <c r="C1436" s="105"/>
      <c r="D1436" s="106"/>
      <c r="E1436" s="107"/>
      <c r="F1436" s="105"/>
      <c r="G1436" s="107"/>
      <c r="H1436" s="105"/>
      <c r="I1436" s="105"/>
      <c r="J1436" s="107"/>
      <c r="K1436" s="105"/>
      <c r="L1436" s="105"/>
      <c r="M1436" s="105"/>
      <c r="N1436" s="105"/>
      <c r="O1436" s="108"/>
      <c r="P1436" s="109"/>
      <c r="Q1436" s="110"/>
      <c r="R1436" s="110"/>
      <c r="S1436" s="110"/>
      <c r="T1436" s="110"/>
      <c r="U1436" s="111"/>
      <c r="V1436" s="111"/>
      <c r="W1436" s="112"/>
      <c r="X1436" s="113"/>
      <c r="Y1436" s="114"/>
      <c r="Z1436" s="115"/>
      <c r="AA1436" s="116"/>
      <c r="AB1436" s="117" t="b">
        <f t="shared" si="198"/>
        <v>0</v>
      </c>
      <c r="AC1436" s="117">
        <f t="shared" si="199"/>
        <v>0</v>
      </c>
      <c r="AD1436" s="118"/>
      <c r="AE1436" s="117" t="b">
        <f t="shared" si="200"/>
        <v>0</v>
      </c>
      <c r="AF1436" s="117">
        <f t="shared" si="201"/>
        <v>0</v>
      </c>
      <c r="AG1436" s="119">
        <f t="shared" si="202"/>
        <v>0</v>
      </c>
      <c r="AH1436" s="120" t="b">
        <f t="shared" si="203"/>
        <v>0</v>
      </c>
      <c r="AI1436" s="121">
        <f t="shared" si="204"/>
        <v>0</v>
      </c>
      <c r="AJ1436" s="122">
        <f>+C1436</f>
        <v>0</v>
      </c>
      <c r="AK1436" s="122" t="str">
        <f>IF(ISNA(VLOOKUP(postponeList!D1436,[1]Sheet!$A$2:$B$12,2,FALSE))," ",(VLOOKUP(postponeList!D1436,[1]Sheet!$A$2:$B$12,2,FALSE)))</f>
        <v xml:space="preserve"> </v>
      </c>
      <c r="AL1436" s="122" t="str">
        <f>IF(ISNA(VLOOKUP(E1436,[1]Sheet!$G$2:$H$40,2,FALSE))," ",VLOOKUP(E1436,[1]Sheet!$G$2:$H$40,2,FALSE))</f>
        <v xml:space="preserve"> </v>
      </c>
      <c r="AM1436" s="122" t="str">
        <f>IF(ISNA(VLOOKUP(G1436,[1]Sheet!$K$2:$L$159,2,FALSE))," ",(VLOOKUP(G1436,[1]Sheet!$K$2:$L$159,2,FALSE)))</f>
        <v xml:space="preserve"> </v>
      </c>
      <c r="AN1436" s="122" t="str">
        <f>IF(ISNA(VLOOKUP(I1436&amp;C1436,[1]Sheet!$D$2:$E$228,2,FALSE))," ",VLOOKUP(I1436&amp;C1436,[1]Sheet!$D$2:$E$228,2,FALSE))</f>
        <v xml:space="preserve"> </v>
      </c>
      <c r="AO1436" s="122" t="str">
        <f>+I1436&amp;C1436</f>
        <v/>
      </c>
      <c r="AP1436" s="122" t="str">
        <f>C1436&amp;D1436&amp;E1436&amp;G1436&amp;I1436&amp;O1436</f>
        <v/>
      </c>
      <c r="AQ1436" s="122" t="str">
        <f>B1436&amp;D1436&amp;N1436</f>
        <v/>
      </c>
      <c r="AR1436" s="123" t="str">
        <f>+D1436&amp;J1436</f>
        <v/>
      </c>
      <c r="AS1436" s="124" t="str">
        <f t="shared" si="205"/>
        <v/>
      </c>
      <c r="AT1436" s="125" t="str">
        <f t="shared" si="206"/>
        <v/>
      </c>
      <c r="AU1436" s="125" t="str">
        <f>IF(NOT(AT1436=""),VLOOKUP(AT1436,[1]PSI_Category!A:B,2,0),"")</f>
        <v/>
      </c>
      <c r="AV1436" s="167"/>
      <c r="AW1436" s="167"/>
      <c r="AX1436" s="167"/>
    </row>
    <row r="1437" spans="1:50" s="133" customFormat="1" ht="11.4" customHeight="1" x14ac:dyDescent="0.3">
      <c r="A1437" s="103"/>
      <c r="B1437" s="104"/>
      <c r="C1437" s="105"/>
      <c r="D1437" s="106"/>
      <c r="E1437" s="107"/>
      <c r="F1437" s="105"/>
      <c r="G1437" s="107"/>
      <c r="H1437" s="105"/>
      <c r="I1437" s="105"/>
      <c r="J1437" s="107"/>
      <c r="K1437" s="105"/>
      <c r="L1437" s="105"/>
      <c r="M1437" s="105"/>
      <c r="N1437" s="105"/>
      <c r="O1437" s="108"/>
      <c r="P1437" s="109"/>
      <c r="Q1437" s="110"/>
      <c r="R1437" s="110"/>
      <c r="S1437" s="110"/>
      <c r="T1437" s="110"/>
      <c r="U1437" s="111"/>
      <c r="V1437" s="111"/>
      <c r="W1437" s="112"/>
      <c r="X1437" s="113"/>
      <c r="Y1437" s="114"/>
      <c r="Z1437" s="115"/>
      <c r="AA1437" s="116"/>
      <c r="AB1437" s="117" t="b">
        <f t="shared" si="198"/>
        <v>0</v>
      </c>
      <c r="AC1437" s="117">
        <f t="shared" si="199"/>
        <v>0</v>
      </c>
      <c r="AD1437" s="118"/>
      <c r="AE1437" s="117" t="b">
        <f t="shared" si="200"/>
        <v>0</v>
      </c>
      <c r="AF1437" s="117">
        <f t="shared" si="201"/>
        <v>0</v>
      </c>
      <c r="AG1437" s="119">
        <f t="shared" si="202"/>
        <v>0</v>
      </c>
      <c r="AH1437" s="120" t="b">
        <f t="shared" si="203"/>
        <v>0</v>
      </c>
      <c r="AI1437" s="121">
        <f t="shared" si="204"/>
        <v>0</v>
      </c>
      <c r="AJ1437" s="122">
        <f>+C1437</f>
        <v>0</v>
      </c>
      <c r="AK1437" s="122" t="str">
        <f>IF(ISNA(VLOOKUP(postponeList!D1437,[1]Sheet!$A$2:$B$12,2,FALSE))," ",(VLOOKUP(postponeList!D1437,[1]Sheet!$A$2:$B$12,2,FALSE)))</f>
        <v xml:space="preserve"> </v>
      </c>
      <c r="AL1437" s="122" t="str">
        <f>IF(ISNA(VLOOKUP(E1437,[1]Sheet!$G$2:$H$40,2,FALSE))," ",VLOOKUP(E1437,[1]Sheet!$G$2:$H$40,2,FALSE))</f>
        <v xml:space="preserve"> </v>
      </c>
      <c r="AM1437" s="122" t="str">
        <f>IF(ISNA(VLOOKUP(G1437,[1]Sheet!$K$2:$L$159,2,FALSE))," ",(VLOOKUP(G1437,[1]Sheet!$K$2:$L$159,2,FALSE)))</f>
        <v xml:space="preserve"> </v>
      </c>
      <c r="AN1437" s="122" t="str">
        <f>IF(ISNA(VLOOKUP(I1437&amp;C1437,[1]Sheet!$D$2:$E$228,2,FALSE))," ",VLOOKUP(I1437&amp;C1437,[1]Sheet!$D$2:$E$228,2,FALSE))</f>
        <v xml:space="preserve"> </v>
      </c>
      <c r="AO1437" s="122" t="str">
        <f>+I1437&amp;C1437</f>
        <v/>
      </c>
      <c r="AP1437" s="122" t="str">
        <f>C1437&amp;D1437&amp;E1437&amp;G1437&amp;I1437&amp;O1437</f>
        <v/>
      </c>
      <c r="AQ1437" s="122" t="str">
        <f>B1437&amp;D1437&amp;N1437</f>
        <v/>
      </c>
      <c r="AR1437" s="123" t="str">
        <f>+D1437&amp;J1437</f>
        <v/>
      </c>
      <c r="AS1437" s="124" t="str">
        <f t="shared" si="205"/>
        <v/>
      </c>
      <c r="AT1437" s="125" t="str">
        <f t="shared" si="206"/>
        <v/>
      </c>
      <c r="AU1437" s="125" t="str">
        <f>IF(NOT(AT1437=""),VLOOKUP(AT1437,[1]PSI_Category!A:B,2,0),"")</f>
        <v/>
      </c>
      <c r="AV1437" s="167"/>
      <c r="AW1437" s="167"/>
      <c r="AX1437" s="167"/>
    </row>
    <row r="1438" spans="1:50" s="133" customFormat="1" ht="11.4" customHeight="1" x14ac:dyDescent="0.3">
      <c r="A1438" s="103"/>
      <c r="B1438" s="104"/>
      <c r="C1438" s="105"/>
      <c r="D1438" s="106"/>
      <c r="E1438" s="107"/>
      <c r="F1438" s="105"/>
      <c r="G1438" s="107"/>
      <c r="H1438" s="105"/>
      <c r="I1438" s="105"/>
      <c r="J1438" s="107"/>
      <c r="K1438" s="105"/>
      <c r="L1438" s="105"/>
      <c r="M1438" s="105"/>
      <c r="N1438" s="105"/>
      <c r="O1438" s="108"/>
      <c r="P1438" s="109"/>
      <c r="Q1438" s="110"/>
      <c r="R1438" s="110"/>
      <c r="S1438" s="110"/>
      <c r="T1438" s="110"/>
      <c r="U1438" s="111"/>
      <c r="V1438" s="111"/>
      <c r="W1438" s="112"/>
      <c r="X1438" s="113"/>
      <c r="Y1438" s="114"/>
      <c r="Z1438" s="115"/>
      <c r="AA1438" s="116"/>
      <c r="AB1438" s="117" t="b">
        <f t="shared" si="198"/>
        <v>0</v>
      </c>
      <c r="AC1438" s="117">
        <f t="shared" si="199"/>
        <v>0</v>
      </c>
      <c r="AD1438" s="118"/>
      <c r="AE1438" s="117" t="b">
        <f t="shared" si="200"/>
        <v>0</v>
      </c>
      <c r="AF1438" s="117">
        <f t="shared" si="201"/>
        <v>0</v>
      </c>
      <c r="AG1438" s="119">
        <f t="shared" si="202"/>
        <v>0</v>
      </c>
      <c r="AH1438" s="120" t="b">
        <f t="shared" si="203"/>
        <v>0</v>
      </c>
      <c r="AI1438" s="121">
        <f t="shared" si="204"/>
        <v>0</v>
      </c>
      <c r="AJ1438" s="122">
        <f>+C1438</f>
        <v>0</v>
      </c>
      <c r="AK1438" s="122" t="str">
        <f>IF(ISNA(VLOOKUP(postponeList!D1438,[1]Sheet!$A$2:$B$12,2,FALSE))," ",(VLOOKUP(postponeList!D1438,[1]Sheet!$A$2:$B$12,2,FALSE)))</f>
        <v xml:space="preserve"> </v>
      </c>
      <c r="AL1438" s="122" t="str">
        <f>IF(ISNA(VLOOKUP(E1438,[1]Sheet!$G$2:$H$40,2,FALSE))," ",VLOOKUP(E1438,[1]Sheet!$G$2:$H$40,2,FALSE))</f>
        <v xml:space="preserve"> </v>
      </c>
      <c r="AM1438" s="122" t="str">
        <f>IF(ISNA(VLOOKUP(G1438,[1]Sheet!$K$2:$L$159,2,FALSE))," ",(VLOOKUP(G1438,[1]Sheet!$K$2:$L$159,2,FALSE)))</f>
        <v xml:space="preserve"> </v>
      </c>
      <c r="AN1438" s="122" t="str">
        <f>IF(ISNA(VLOOKUP(I1438&amp;C1438,[1]Sheet!$D$2:$E$228,2,FALSE))," ",VLOOKUP(I1438&amp;C1438,[1]Sheet!$D$2:$E$228,2,FALSE))</f>
        <v xml:space="preserve"> </v>
      </c>
      <c r="AO1438" s="122" t="str">
        <f>+I1438&amp;C1438</f>
        <v/>
      </c>
      <c r="AP1438" s="122" t="str">
        <f>C1438&amp;D1438&amp;E1438&amp;G1438&amp;I1438&amp;O1438</f>
        <v/>
      </c>
      <c r="AQ1438" s="122" t="str">
        <f>B1438&amp;D1438&amp;N1438</f>
        <v/>
      </c>
      <c r="AR1438" s="123" t="str">
        <f>+D1438&amp;J1438</f>
        <v/>
      </c>
      <c r="AS1438" s="124" t="str">
        <f t="shared" si="205"/>
        <v/>
      </c>
      <c r="AT1438" s="125" t="str">
        <f t="shared" si="206"/>
        <v/>
      </c>
      <c r="AU1438" s="125" t="str">
        <f>IF(NOT(AT1438=""),VLOOKUP(AT1438,[1]PSI_Category!A:B,2,0),"")</f>
        <v/>
      </c>
      <c r="AV1438" s="167"/>
      <c r="AW1438" s="167"/>
      <c r="AX1438" s="167"/>
    </row>
    <row r="1439" spans="1:50" s="133" customFormat="1" ht="11.4" customHeight="1" x14ac:dyDescent="0.3">
      <c r="A1439" s="103"/>
      <c r="B1439" s="104"/>
      <c r="C1439" s="105"/>
      <c r="D1439" s="106"/>
      <c r="E1439" s="107"/>
      <c r="F1439" s="105"/>
      <c r="G1439" s="107"/>
      <c r="H1439" s="105"/>
      <c r="I1439" s="105"/>
      <c r="J1439" s="107"/>
      <c r="K1439" s="105"/>
      <c r="L1439" s="105"/>
      <c r="M1439" s="105"/>
      <c r="N1439" s="105"/>
      <c r="O1439" s="108"/>
      <c r="P1439" s="109"/>
      <c r="Q1439" s="110"/>
      <c r="R1439" s="110"/>
      <c r="S1439" s="110"/>
      <c r="T1439" s="110"/>
      <c r="U1439" s="111"/>
      <c r="V1439" s="111"/>
      <c r="W1439" s="112"/>
      <c r="X1439" s="113"/>
      <c r="Y1439" s="114"/>
      <c r="Z1439" s="115"/>
      <c r="AA1439" s="116"/>
      <c r="AB1439" s="117" t="b">
        <f t="shared" si="198"/>
        <v>0</v>
      </c>
      <c r="AC1439" s="117">
        <f t="shared" si="199"/>
        <v>0</v>
      </c>
      <c r="AD1439" s="118"/>
      <c r="AE1439" s="117" t="b">
        <f t="shared" si="200"/>
        <v>0</v>
      </c>
      <c r="AF1439" s="117">
        <f t="shared" si="201"/>
        <v>0</v>
      </c>
      <c r="AG1439" s="119">
        <f t="shared" si="202"/>
        <v>0</v>
      </c>
      <c r="AH1439" s="120" t="b">
        <f t="shared" si="203"/>
        <v>0</v>
      </c>
      <c r="AI1439" s="121">
        <f t="shared" si="204"/>
        <v>0</v>
      </c>
      <c r="AJ1439" s="122">
        <f>+C1439</f>
        <v>0</v>
      </c>
      <c r="AK1439" s="122" t="str">
        <f>IF(ISNA(VLOOKUP(postponeList!D1439,[1]Sheet!$A$2:$B$12,2,FALSE))," ",(VLOOKUP(postponeList!D1439,[1]Sheet!$A$2:$B$12,2,FALSE)))</f>
        <v xml:space="preserve"> </v>
      </c>
      <c r="AL1439" s="122" t="str">
        <f>IF(ISNA(VLOOKUP(E1439,[1]Sheet!$G$2:$H$40,2,FALSE))," ",VLOOKUP(E1439,[1]Sheet!$G$2:$H$40,2,FALSE))</f>
        <v xml:space="preserve"> </v>
      </c>
      <c r="AM1439" s="122" t="str">
        <f>IF(ISNA(VLOOKUP(G1439,[1]Sheet!$K$2:$L$159,2,FALSE))," ",(VLOOKUP(G1439,[1]Sheet!$K$2:$L$159,2,FALSE)))</f>
        <v xml:space="preserve"> </v>
      </c>
      <c r="AN1439" s="122" t="str">
        <f>IF(ISNA(VLOOKUP(I1439&amp;C1439,[1]Sheet!$D$2:$E$228,2,FALSE))," ",VLOOKUP(I1439&amp;C1439,[1]Sheet!$D$2:$E$228,2,FALSE))</f>
        <v xml:space="preserve"> </v>
      </c>
      <c r="AO1439" s="122" t="str">
        <f>+I1439&amp;C1439</f>
        <v/>
      </c>
      <c r="AP1439" s="122" t="str">
        <f>C1439&amp;D1439&amp;E1439&amp;G1439&amp;I1439&amp;O1439</f>
        <v/>
      </c>
      <c r="AQ1439" s="122" t="str">
        <f>B1439&amp;D1439&amp;N1439</f>
        <v/>
      </c>
      <c r="AR1439" s="123" t="str">
        <f>+D1439&amp;J1439</f>
        <v/>
      </c>
      <c r="AS1439" s="124" t="str">
        <f t="shared" si="205"/>
        <v/>
      </c>
      <c r="AT1439" s="125" t="str">
        <f t="shared" si="206"/>
        <v/>
      </c>
      <c r="AU1439" s="125" t="str">
        <f>IF(NOT(AT1439=""),VLOOKUP(AT1439,[1]PSI_Category!A:B,2,0),"")</f>
        <v/>
      </c>
      <c r="AV1439" s="167"/>
      <c r="AW1439" s="167"/>
      <c r="AX1439" s="167"/>
    </row>
    <row r="1440" spans="1:50" s="133" customFormat="1" ht="11.4" customHeight="1" x14ac:dyDescent="0.3">
      <c r="A1440" s="103"/>
      <c r="B1440" s="104"/>
      <c r="C1440" s="105"/>
      <c r="D1440" s="106"/>
      <c r="E1440" s="107"/>
      <c r="F1440" s="105"/>
      <c r="G1440" s="107"/>
      <c r="H1440" s="105"/>
      <c r="I1440" s="105"/>
      <c r="J1440" s="107"/>
      <c r="K1440" s="105"/>
      <c r="L1440" s="105"/>
      <c r="M1440" s="105"/>
      <c r="N1440" s="105"/>
      <c r="O1440" s="108"/>
      <c r="P1440" s="109"/>
      <c r="Q1440" s="110"/>
      <c r="R1440" s="110"/>
      <c r="S1440" s="110"/>
      <c r="T1440" s="110"/>
      <c r="U1440" s="111"/>
      <c r="V1440" s="111"/>
      <c r="W1440" s="112"/>
      <c r="X1440" s="113"/>
      <c r="Y1440" s="114"/>
      <c r="Z1440" s="115"/>
      <c r="AA1440" s="116"/>
      <c r="AB1440" s="117" t="b">
        <f t="shared" si="198"/>
        <v>0</v>
      </c>
      <c r="AC1440" s="117">
        <f t="shared" si="199"/>
        <v>0</v>
      </c>
      <c r="AD1440" s="118"/>
      <c r="AE1440" s="117" t="b">
        <f t="shared" si="200"/>
        <v>0</v>
      </c>
      <c r="AF1440" s="117">
        <f t="shared" si="201"/>
        <v>0</v>
      </c>
      <c r="AG1440" s="119">
        <f t="shared" si="202"/>
        <v>0</v>
      </c>
      <c r="AH1440" s="120" t="b">
        <f t="shared" si="203"/>
        <v>0</v>
      </c>
      <c r="AI1440" s="121">
        <f t="shared" si="204"/>
        <v>0</v>
      </c>
      <c r="AJ1440" s="122">
        <f>+C1440</f>
        <v>0</v>
      </c>
      <c r="AK1440" s="122" t="str">
        <f>IF(ISNA(VLOOKUP(postponeList!D1440,[1]Sheet!$A$2:$B$12,2,FALSE))," ",(VLOOKUP(postponeList!D1440,[1]Sheet!$A$2:$B$12,2,FALSE)))</f>
        <v xml:space="preserve"> </v>
      </c>
      <c r="AL1440" s="122" t="str">
        <f>IF(ISNA(VLOOKUP(E1440,[1]Sheet!$G$2:$H$40,2,FALSE))," ",VLOOKUP(E1440,[1]Sheet!$G$2:$H$40,2,FALSE))</f>
        <v xml:space="preserve"> </v>
      </c>
      <c r="AM1440" s="122" t="str">
        <f>IF(ISNA(VLOOKUP(G1440,[1]Sheet!$K$2:$L$159,2,FALSE))," ",(VLOOKUP(G1440,[1]Sheet!$K$2:$L$159,2,FALSE)))</f>
        <v xml:space="preserve"> </v>
      </c>
      <c r="AN1440" s="122" t="str">
        <f>IF(ISNA(VLOOKUP(I1440&amp;C1440,[1]Sheet!$D$2:$E$228,2,FALSE))," ",VLOOKUP(I1440&amp;C1440,[1]Sheet!$D$2:$E$228,2,FALSE))</f>
        <v xml:space="preserve"> </v>
      </c>
      <c r="AO1440" s="122" t="str">
        <f>+I1440&amp;C1440</f>
        <v/>
      </c>
      <c r="AP1440" s="122" t="str">
        <f>C1440&amp;D1440&amp;E1440&amp;G1440&amp;I1440&amp;O1440</f>
        <v/>
      </c>
      <c r="AQ1440" s="122" t="str">
        <f>B1440&amp;D1440&amp;N1440</f>
        <v/>
      </c>
      <c r="AR1440" s="123" t="str">
        <f>+D1440&amp;J1440</f>
        <v/>
      </c>
      <c r="AS1440" s="124" t="str">
        <f t="shared" si="205"/>
        <v/>
      </c>
      <c r="AT1440" s="125" t="str">
        <f t="shared" si="206"/>
        <v/>
      </c>
      <c r="AU1440" s="125" t="str">
        <f>IF(NOT(AT1440=""),VLOOKUP(AT1440,[1]PSI_Category!A:B,2,0),"")</f>
        <v/>
      </c>
      <c r="AV1440" s="167"/>
      <c r="AW1440" s="167"/>
      <c r="AX1440" s="167"/>
    </row>
    <row r="1441" spans="1:50" s="133" customFormat="1" ht="11.4" customHeight="1" x14ac:dyDescent="0.3">
      <c r="A1441" s="103"/>
      <c r="B1441" s="104"/>
      <c r="C1441" s="105"/>
      <c r="D1441" s="106"/>
      <c r="E1441" s="107"/>
      <c r="F1441" s="105"/>
      <c r="G1441" s="107"/>
      <c r="H1441" s="105"/>
      <c r="I1441" s="105"/>
      <c r="J1441" s="107"/>
      <c r="K1441" s="105"/>
      <c r="L1441" s="105"/>
      <c r="M1441" s="105"/>
      <c r="N1441" s="105"/>
      <c r="O1441" s="108"/>
      <c r="P1441" s="109"/>
      <c r="Q1441" s="110"/>
      <c r="R1441" s="110"/>
      <c r="S1441" s="110"/>
      <c r="T1441" s="110"/>
      <c r="U1441" s="111"/>
      <c r="V1441" s="111"/>
      <c r="W1441" s="112"/>
      <c r="X1441" s="113"/>
      <c r="Y1441" s="114"/>
      <c r="Z1441" s="115"/>
      <c r="AA1441" s="116"/>
      <c r="AB1441" s="117" t="b">
        <f t="shared" si="198"/>
        <v>0</v>
      </c>
      <c r="AC1441" s="117">
        <f t="shared" si="199"/>
        <v>0</v>
      </c>
      <c r="AD1441" s="118"/>
      <c r="AE1441" s="117" t="b">
        <f t="shared" si="200"/>
        <v>0</v>
      </c>
      <c r="AF1441" s="117">
        <f t="shared" si="201"/>
        <v>0</v>
      </c>
      <c r="AG1441" s="119">
        <f t="shared" si="202"/>
        <v>0</v>
      </c>
      <c r="AH1441" s="120" t="b">
        <f t="shared" si="203"/>
        <v>0</v>
      </c>
      <c r="AI1441" s="121">
        <f t="shared" si="204"/>
        <v>0</v>
      </c>
      <c r="AJ1441" s="122">
        <f>+C1441</f>
        <v>0</v>
      </c>
      <c r="AK1441" s="122" t="str">
        <f>IF(ISNA(VLOOKUP(postponeList!D1441,[1]Sheet!$A$2:$B$12,2,FALSE))," ",(VLOOKUP(postponeList!D1441,[1]Sheet!$A$2:$B$12,2,FALSE)))</f>
        <v xml:space="preserve"> </v>
      </c>
      <c r="AL1441" s="122" t="str">
        <f>IF(ISNA(VLOOKUP(E1441,[1]Sheet!$G$2:$H$40,2,FALSE))," ",VLOOKUP(E1441,[1]Sheet!$G$2:$H$40,2,FALSE))</f>
        <v xml:space="preserve"> </v>
      </c>
      <c r="AM1441" s="122" t="str">
        <f>IF(ISNA(VLOOKUP(G1441,[1]Sheet!$K$2:$L$159,2,FALSE))," ",(VLOOKUP(G1441,[1]Sheet!$K$2:$L$159,2,FALSE)))</f>
        <v xml:space="preserve"> </v>
      </c>
      <c r="AN1441" s="122" t="str">
        <f>IF(ISNA(VLOOKUP(I1441&amp;C1441,[1]Sheet!$D$2:$E$228,2,FALSE))," ",VLOOKUP(I1441&amp;C1441,[1]Sheet!$D$2:$E$228,2,FALSE))</f>
        <v xml:space="preserve"> </v>
      </c>
      <c r="AO1441" s="122" t="str">
        <f>+I1441&amp;C1441</f>
        <v/>
      </c>
      <c r="AP1441" s="122" t="str">
        <f>C1441&amp;D1441&amp;E1441&amp;G1441&amp;I1441&amp;O1441</f>
        <v/>
      </c>
      <c r="AQ1441" s="122" t="str">
        <f>B1441&amp;D1441&amp;N1441</f>
        <v/>
      </c>
      <c r="AR1441" s="123" t="str">
        <f>+D1441&amp;J1441</f>
        <v/>
      </c>
      <c r="AS1441" s="124" t="str">
        <f t="shared" si="205"/>
        <v/>
      </c>
      <c r="AT1441" s="125" t="str">
        <f t="shared" si="206"/>
        <v/>
      </c>
      <c r="AU1441" s="125" t="str">
        <f>IF(NOT(AT1441=""),VLOOKUP(AT1441,[1]PSI_Category!A:B,2,0),"")</f>
        <v/>
      </c>
      <c r="AV1441" s="167"/>
      <c r="AW1441" s="167"/>
      <c r="AX1441" s="167"/>
    </row>
    <row r="1442" spans="1:50" s="133" customFormat="1" ht="11.4" customHeight="1" x14ac:dyDescent="0.3">
      <c r="A1442" s="103"/>
      <c r="B1442" s="104"/>
      <c r="C1442" s="105"/>
      <c r="D1442" s="106"/>
      <c r="E1442" s="107"/>
      <c r="F1442" s="105"/>
      <c r="G1442" s="107"/>
      <c r="H1442" s="105"/>
      <c r="I1442" s="105"/>
      <c r="J1442" s="107"/>
      <c r="K1442" s="105"/>
      <c r="L1442" s="105"/>
      <c r="M1442" s="105"/>
      <c r="N1442" s="105"/>
      <c r="O1442" s="108"/>
      <c r="P1442" s="109"/>
      <c r="Q1442" s="110"/>
      <c r="R1442" s="110"/>
      <c r="S1442" s="110"/>
      <c r="T1442" s="110"/>
      <c r="U1442" s="111"/>
      <c r="V1442" s="111"/>
      <c r="W1442" s="112"/>
      <c r="X1442" s="113"/>
      <c r="Y1442" s="114"/>
      <c r="Z1442" s="115"/>
      <c r="AA1442" s="116"/>
      <c r="AB1442" s="117" t="b">
        <f t="shared" si="198"/>
        <v>0</v>
      </c>
      <c r="AC1442" s="117">
        <f t="shared" si="199"/>
        <v>0</v>
      </c>
      <c r="AD1442" s="118"/>
      <c r="AE1442" s="117" t="b">
        <f t="shared" si="200"/>
        <v>0</v>
      </c>
      <c r="AF1442" s="117">
        <f t="shared" si="201"/>
        <v>0</v>
      </c>
      <c r="AG1442" s="119">
        <f t="shared" si="202"/>
        <v>0</v>
      </c>
      <c r="AH1442" s="120" t="b">
        <f t="shared" si="203"/>
        <v>0</v>
      </c>
      <c r="AI1442" s="121">
        <f t="shared" si="204"/>
        <v>0</v>
      </c>
      <c r="AJ1442" s="122">
        <f>+C1442</f>
        <v>0</v>
      </c>
      <c r="AK1442" s="122" t="str">
        <f>IF(ISNA(VLOOKUP(postponeList!D1442,[1]Sheet!$A$2:$B$12,2,FALSE))," ",(VLOOKUP(postponeList!D1442,[1]Sheet!$A$2:$B$12,2,FALSE)))</f>
        <v xml:space="preserve"> </v>
      </c>
      <c r="AL1442" s="122" t="str">
        <f>IF(ISNA(VLOOKUP(E1442,[1]Sheet!$G$2:$H$40,2,FALSE))," ",VLOOKUP(E1442,[1]Sheet!$G$2:$H$40,2,FALSE))</f>
        <v xml:space="preserve"> </v>
      </c>
      <c r="AM1442" s="122" t="str">
        <f>IF(ISNA(VLOOKUP(G1442,[1]Sheet!$K$2:$L$159,2,FALSE))," ",(VLOOKUP(G1442,[1]Sheet!$K$2:$L$159,2,FALSE)))</f>
        <v xml:space="preserve"> </v>
      </c>
      <c r="AN1442" s="122" t="str">
        <f>IF(ISNA(VLOOKUP(I1442&amp;C1442,[1]Sheet!$D$2:$E$228,2,FALSE))," ",VLOOKUP(I1442&amp;C1442,[1]Sheet!$D$2:$E$228,2,FALSE))</f>
        <v xml:space="preserve"> </v>
      </c>
      <c r="AO1442" s="122" t="str">
        <f>+I1442&amp;C1442</f>
        <v/>
      </c>
      <c r="AP1442" s="122" t="str">
        <f>C1442&amp;D1442&amp;E1442&amp;G1442&amp;I1442&amp;O1442</f>
        <v/>
      </c>
      <c r="AQ1442" s="122" t="str">
        <f>B1442&amp;D1442&amp;N1442</f>
        <v/>
      </c>
      <c r="AR1442" s="123" t="str">
        <f>+D1442&amp;J1442</f>
        <v/>
      </c>
      <c r="AS1442" s="124" t="str">
        <f t="shared" si="205"/>
        <v/>
      </c>
      <c r="AT1442" s="125" t="str">
        <f t="shared" si="206"/>
        <v/>
      </c>
      <c r="AU1442" s="125" t="str">
        <f>IF(NOT(AT1442=""),VLOOKUP(AT1442,[1]PSI_Category!A:B,2,0),"")</f>
        <v/>
      </c>
      <c r="AV1442" s="167"/>
      <c r="AW1442" s="167"/>
      <c r="AX1442" s="167"/>
    </row>
    <row r="1443" spans="1:50" s="133" customFormat="1" ht="11.4" customHeight="1" x14ac:dyDescent="0.3">
      <c r="A1443" s="103"/>
      <c r="B1443" s="104"/>
      <c r="C1443" s="105"/>
      <c r="D1443" s="106"/>
      <c r="E1443" s="107"/>
      <c r="F1443" s="105"/>
      <c r="G1443" s="107"/>
      <c r="H1443" s="105"/>
      <c r="I1443" s="105"/>
      <c r="J1443" s="107"/>
      <c r="K1443" s="105"/>
      <c r="L1443" s="105"/>
      <c r="M1443" s="105"/>
      <c r="N1443" s="105"/>
      <c r="O1443" s="108"/>
      <c r="P1443" s="109"/>
      <c r="Q1443" s="110"/>
      <c r="R1443" s="110"/>
      <c r="S1443" s="110"/>
      <c r="T1443" s="110"/>
      <c r="U1443" s="111"/>
      <c r="V1443" s="111"/>
      <c r="W1443" s="112"/>
      <c r="X1443" s="113"/>
      <c r="Y1443" s="114"/>
      <c r="Z1443" s="115"/>
      <c r="AA1443" s="116"/>
      <c r="AB1443" s="117" t="b">
        <f t="shared" si="198"/>
        <v>0</v>
      </c>
      <c r="AC1443" s="117">
        <f t="shared" si="199"/>
        <v>0</v>
      </c>
      <c r="AD1443" s="118"/>
      <c r="AE1443" s="117" t="b">
        <f t="shared" si="200"/>
        <v>0</v>
      </c>
      <c r="AF1443" s="117">
        <f t="shared" si="201"/>
        <v>0</v>
      </c>
      <c r="AG1443" s="119">
        <f t="shared" si="202"/>
        <v>0</v>
      </c>
      <c r="AH1443" s="120" t="b">
        <f t="shared" si="203"/>
        <v>0</v>
      </c>
      <c r="AI1443" s="121">
        <f t="shared" si="204"/>
        <v>0</v>
      </c>
      <c r="AJ1443" s="122">
        <f>+C1443</f>
        <v>0</v>
      </c>
      <c r="AK1443" s="122" t="str">
        <f>IF(ISNA(VLOOKUP(postponeList!D1443,[1]Sheet!$A$2:$B$12,2,FALSE))," ",(VLOOKUP(postponeList!D1443,[1]Sheet!$A$2:$B$12,2,FALSE)))</f>
        <v xml:space="preserve"> </v>
      </c>
      <c r="AL1443" s="122" t="str">
        <f>IF(ISNA(VLOOKUP(E1443,[1]Sheet!$G$2:$H$40,2,FALSE))," ",VLOOKUP(E1443,[1]Sheet!$G$2:$H$40,2,FALSE))</f>
        <v xml:space="preserve"> </v>
      </c>
      <c r="AM1443" s="122" t="str">
        <f>IF(ISNA(VLOOKUP(G1443,[1]Sheet!$K$2:$L$159,2,FALSE))," ",(VLOOKUP(G1443,[1]Sheet!$K$2:$L$159,2,FALSE)))</f>
        <v xml:space="preserve"> </v>
      </c>
      <c r="AN1443" s="122" t="str">
        <f>IF(ISNA(VLOOKUP(I1443&amp;C1443,[1]Sheet!$D$2:$E$228,2,FALSE))," ",VLOOKUP(I1443&amp;C1443,[1]Sheet!$D$2:$E$228,2,FALSE))</f>
        <v xml:space="preserve"> </v>
      </c>
      <c r="AO1443" s="122" t="str">
        <f>+I1443&amp;C1443</f>
        <v/>
      </c>
      <c r="AP1443" s="122" t="str">
        <f>C1443&amp;D1443&amp;E1443&amp;G1443&amp;I1443&amp;O1443</f>
        <v/>
      </c>
      <c r="AQ1443" s="122" t="str">
        <f>B1443&amp;D1443&amp;N1443</f>
        <v/>
      </c>
      <c r="AR1443" s="123" t="str">
        <f>+D1443&amp;J1443</f>
        <v/>
      </c>
      <c r="AS1443" s="124" t="str">
        <f t="shared" si="205"/>
        <v/>
      </c>
      <c r="AT1443" s="125" t="str">
        <f t="shared" si="206"/>
        <v/>
      </c>
      <c r="AU1443" s="125" t="str">
        <f>IF(NOT(AT1443=""),VLOOKUP(AT1443,[1]PSI_Category!A:B,2,0),"")</f>
        <v/>
      </c>
      <c r="AV1443" s="167"/>
      <c r="AW1443" s="167"/>
      <c r="AX1443" s="167"/>
    </row>
    <row r="1444" spans="1:50" s="133" customFormat="1" ht="11.4" customHeight="1" x14ac:dyDescent="0.3">
      <c r="A1444" s="103"/>
      <c r="B1444" s="104"/>
      <c r="C1444" s="105"/>
      <c r="D1444" s="106"/>
      <c r="E1444" s="107"/>
      <c r="F1444" s="105"/>
      <c r="G1444" s="107"/>
      <c r="H1444" s="105"/>
      <c r="I1444" s="105"/>
      <c r="J1444" s="107"/>
      <c r="K1444" s="105"/>
      <c r="L1444" s="105"/>
      <c r="M1444" s="105"/>
      <c r="N1444" s="105"/>
      <c r="O1444" s="108"/>
      <c r="P1444" s="109"/>
      <c r="Q1444" s="110"/>
      <c r="R1444" s="110"/>
      <c r="S1444" s="110"/>
      <c r="T1444" s="110"/>
      <c r="U1444" s="111"/>
      <c r="V1444" s="111"/>
      <c r="W1444" s="112"/>
      <c r="X1444" s="113"/>
      <c r="Y1444" s="114"/>
      <c r="Z1444" s="115"/>
      <c r="AA1444" s="116"/>
      <c r="AB1444" s="117" t="b">
        <f t="shared" si="198"/>
        <v>0</v>
      </c>
      <c r="AC1444" s="117">
        <f t="shared" si="199"/>
        <v>0</v>
      </c>
      <c r="AD1444" s="118"/>
      <c r="AE1444" s="117" t="b">
        <f t="shared" si="200"/>
        <v>0</v>
      </c>
      <c r="AF1444" s="117">
        <f t="shared" si="201"/>
        <v>0</v>
      </c>
      <c r="AG1444" s="119">
        <f t="shared" si="202"/>
        <v>0</v>
      </c>
      <c r="AH1444" s="120" t="b">
        <f t="shared" si="203"/>
        <v>0</v>
      </c>
      <c r="AI1444" s="121">
        <f t="shared" si="204"/>
        <v>0</v>
      </c>
      <c r="AJ1444" s="122">
        <f>+C1444</f>
        <v>0</v>
      </c>
      <c r="AK1444" s="122" t="str">
        <f>IF(ISNA(VLOOKUP(postponeList!D1444,[1]Sheet!$A$2:$B$12,2,FALSE))," ",(VLOOKUP(postponeList!D1444,[1]Sheet!$A$2:$B$12,2,FALSE)))</f>
        <v xml:space="preserve"> </v>
      </c>
      <c r="AL1444" s="122" t="str">
        <f>IF(ISNA(VLOOKUP(E1444,[1]Sheet!$G$2:$H$40,2,FALSE))," ",VLOOKUP(E1444,[1]Sheet!$G$2:$H$40,2,FALSE))</f>
        <v xml:space="preserve"> </v>
      </c>
      <c r="AM1444" s="122" t="str">
        <f>IF(ISNA(VLOOKUP(G1444,[1]Sheet!$K$2:$L$159,2,FALSE))," ",(VLOOKUP(G1444,[1]Sheet!$K$2:$L$159,2,FALSE)))</f>
        <v xml:space="preserve"> </v>
      </c>
      <c r="AN1444" s="122" t="str">
        <f>IF(ISNA(VLOOKUP(I1444&amp;C1444,[1]Sheet!$D$2:$E$228,2,FALSE))," ",VLOOKUP(I1444&amp;C1444,[1]Sheet!$D$2:$E$228,2,FALSE))</f>
        <v xml:space="preserve"> </v>
      </c>
      <c r="AO1444" s="122" t="str">
        <f>+I1444&amp;C1444</f>
        <v/>
      </c>
      <c r="AP1444" s="122" t="str">
        <f>C1444&amp;D1444&amp;E1444&amp;G1444&amp;I1444&amp;O1444</f>
        <v/>
      </c>
      <c r="AQ1444" s="122" t="str">
        <f>B1444&amp;D1444&amp;N1444</f>
        <v/>
      </c>
      <c r="AR1444" s="123" t="str">
        <f>+D1444&amp;J1444</f>
        <v/>
      </c>
      <c r="AS1444" s="124" t="str">
        <f t="shared" si="205"/>
        <v/>
      </c>
      <c r="AT1444" s="125" t="str">
        <f t="shared" si="206"/>
        <v/>
      </c>
      <c r="AU1444" s="125" t="str">
        <f>IF(NOT(AT1444=""),VLOOKUP(AT1444,[1]PSI_Category!A:B,2,0),"")</f>
        <v/>
      </c>
      <c r="AV1444" s="167"/>
      <c r="AW1444" s="167"/>
      <c r="AX1444" s="167"/>
    </row>
    <row r="1445" spans="1:50" s="133" customFormat="1" ht="11.4" customHeight="1" x14ac:dyDescent="0.3">
      <c r="A1445" s="103"/>
      <c r="B1445" s="104"/>
      <c r="C1445" s="105"/>
      <c r="D1445" s="106"/>
      <c r="E1445" s="107"/>
      <c r="F1445" s="105"/>
      <c r="G1445" s="107"/>
      <c r="H1445" s="105"/>
      <c r="I1445" s="105"/>
      <c r="J1445" s="107"/>
      <c r="K1445" s="105"/>
      <c r="L1445" s="105"/>
      <c r="M1445" s="105"/>
      <c r="N1445" s="105"/>
      <c r="O1445" s="108"/>
      <c r="P1445" s="109"/>
      <c r="Q1445" s="110"/>
      <c r="R1445" s="110"/>
      <c r="S1445" s="110"/>
      <c r="T1445" s="110"/>
      <c r="U1445" s="111"/>
      <c r="V1445" s="111"/>
      <c r="W1445" s="112"/>
      <c r="X1445" s="113"/>
      <c r="Y1445" s="114"/>
      <c r="Z1445" s="115"/>
      <c r="AA1445" s="116"/>
      <c r="AB1445" s="117" t="b">
        <f t="shared" si="198"/>
        <v>0</v>
      </c>
      <c r="AC1445" s="117">
        <f t="shared" si="199"/>
        <v>0</v>
      </c>
      <c r="AD1445" s="118"/>
      <c r="AE1445" s="117" t="b">
        <f t="shared" si="200"/>
        <v>0</v>
      </c>
      <c r="AF1445" s="117">
        <f t="shared" si="201"/>
        <v>0</v>
      </c>
      <c r="AG1445" s="119">
        <f t="shared" si="202"/>
        <v>0</v>
      </c>
      <c r="AH1445" s="120" t="b">
        <f t="shared" si="203"/>
        <v>0</v>
      </c>
      <c r="AI1445" s="121">
        <f t="shared" si="204"/>
        <v>0</v>
      </c>
      <c r="AJ1445" s="122">
        <f>+C1445</f>
        <v>0</v>
      </c>
      <c r="AK1445" s="122" t="str">
        <f>IF(ISNA(VLOOKUP(postponeList!D1445,[1]Sheet!$A$2:$B$12,2,FALSE))," ",(VLOOKUP(postponeList!D1445,[1]Sheet!$A$2:$B$12,2,FALSE)))</f>
        <v xml:space="preserve"> </v>
      </c>
      <c r="AL1445" s="122" t="str">
        <f>IF(ISNA(VLOOKUP(E1445,[1]Sheet!$G$2:$H$40,2,FALSE))," ",VLOOKUP(E1445,[1]Sheet!$G$2:$H$40,2,FALSE))</f>
        <v xml:space="preserve"> </v>
      </c>
      <c r="AM1445" s="122" t="str">
        <f>IF(ISNA(VLOOKUP(G1445,[1]Sheet!$K$2:$L$159,2,FALSE))," ",(VLOOKUP(G1445,[1]Sheet!$K$2:$L$159,2,FALSE)))</f>
        <v xml:space="preserve"> </v>
      </c>
      <c r="AN1445" s="122" t="str">
        <f>IF(ISNA(VLOOKUP(I1445&amp;C1445,[1]Sheet!$D$2:$E$228,2,FALSE))," ",VLOOKUP(I1445&amp;C1445,[1]Sheet!$D$2:$E$228,2,FALSE))</f>
        <v xml:space="preserve"> </v>
      </c>
      <c r="AO1445" s="122" t="str">
        <f>+I1445&amp;C1445</f>
        <v/>
      </c>
      <c r="AP1445" s="122" t="str">
        <f>C1445&amp;D1445&amp;E1445&amp;G1445&amp;I1445&amp;O1445</f>
        <v/>
      </c>
      <c r="AQ1445" s="122" t="str">
        <f>B1445&amp;D1445&amp;N1445</f>
        <v/>
      </c>
      <c r="AR1445" s="123" t="str">
        <f>+D1445&amp;J1445</f>
        <v/>
      </c>
      <c r="AS1445" s="124" t="str">
        <f t="shared" si="205"/>
        <v/>
      </c>
      <c r="AT1445" s="125" t="str">
        <f t="shared" si="206"/>
        <v/>
      </c>
      <c r="AU1445" s="125" t="str">
        <f>IF(NOT(AT1445=""),VLOOKUP(AT1445,[1]PSI_Category!A:B,2,0),"")</f>
        <v/>
      </c>
      <c r="AV1445" s="167"/>
      <c r="AW1445" s="167"/>
      <c r="AX1445" s="167"/>
    </row>
    <row r="1446" spans="1:50" s="133" customFormat="1" ht="11.4" customHeight="1" x14ac:dyDescent="0.3">
      <c r="A1446" s="103"/>
      <c r="B1446" s="104"/>
      <c r="C1446" s="105"/>
      <c r="D1446" s="106"/>
      <c r="E1446" s="107"/>
      <c r="F1446" s="105"/>
      <c r="G1446" s="107"/>
      <c r="H1446" s="105"/>
      <c r="I1446" s="105"/>
      <c r="J1446" s="107"/>
      <c r="K1446" s="105"/>
      <c r="L1446" s="105"/>
      <c r="M1446" s="105"/>
      <c r="N1446" s="105"/>
      <c r="O1446" s="108"/>
      <c r="P1446" s="109"/>
      <c r="Q1446" s="110"/>
      <c r="R1446" s="110"/>
      <c r="S1446" s="110"/>
      <c r="T1446" s="110"/>
      <c r="U1446" s="111"/>
      <c r="V1446" s="111"/>
      <c r="W1446" s="112"/>
      <c r="X1446" s="113"/>
      <c r="Y1446" s="114"/>
      <c r="Z1446" s="115"/>
      <c r="AA1446" s="116"/>
      <c r="AB1446" s="117" t="b">
        <f t="shared" si="198"/>
        <v>0</v>
      </c>
      <c r="AC1446" s="117">
        <f t="shared" si="199"/>
        <v>0</v>
      </c>
      <c r="AD1446" s="118"/>
      <c r="AE1446" s="117" t="b">
        <f t="shared" si="200"/>
        <v>0</v>
      </c>
      <c r="AF1446" s="117">
        <f t="shared" si="201"/>
        <v>0</v>
      </c>
      <c r="AG1446" s="119">
        <f t="shared" si="202"/>
        <v>0</v>
      </c>
      <c r="AH1446" s="120" t="b">
        <f t="shared" si="203"/>
        <v>0</v>
      </c>
      <c r="AI1446" s="121">
        <f t="shared" si="204"/>
        <v>0</v>
      </c>
      <c r="AJ1446" s="122">
        <f>+C1446</f>
        <v>0</v>
      </c>
      <c r="AK1446" s="122" t="str">
        <f>IF(ISNA(VLOOKUP(postponeList!D1446,[1]Sheet!$A$2:$B$12,2,FALSE))," ",(VLOOKUP(postponeList!D1446,[1]Sheet!$A$2:$B$12,2,FALSE)))</f>
        <v xml:space="preserve"> </v>
      </c>
      <c r="AL1446" s="122" t="str">
        <f>IF(ISNA(VLOOKUP(E1446,[1]Sheet!$G$2:$H$40,2,FALSE))," ",VLOOKUP(E1446,[1]Sheet!$G$2:$H$40,2,FALSE))</f>
        <v xml:space="preserve"> </v>
      </c>
      <c r="AM1446" s="122" t="str">
        <f>IF(ISNA(VLOOKUP(G1446,[1]Sheet!$K$2:$L$159,2,FALSE))," ",(VLOOKUP(G1446,[1]Sheet!$K$2:$L$159,2,FALSE)))</f>
        <v xml:space="preserve"> </v>
      </c>
      <c r="AN1446" s="122" t="str">
        <f>IF(ISNA(VLOOKUP(I1446&amp;C1446,[1]Sheet!$D$2:$E$228,2,FALSE))," ",VLOOKUP(I1446&amp;C1446,[1]Sheet!$D$2:$E$228,2,FALSE))</f>
        <v xml:space="preserve"> </v>
      </c>
      <c r="AO1446" s="122" t="str">
        <f>+I1446&amp;C1446</f>
        <v/>
      </c>
      <c r="AP1446" s="122" t="str">
        <f>C1446&amp;D1446&amp;E1446&amp;G1446&amp;I1446&amp;O1446</f>
        <v/>
      </c>
      <c r="AQ1446" s="122" t="str">
        <f>B1446&amp;D1446&amp;N1446</f>
        <v/>
      </c>
      <c r="AR1446" s="123" t="str">
        <f>+D1446&amp;J1446</f>
        <v/>
      </c>
      <c r="AS1446" s="124" t="str">
        <f t="shared" si="205"/>
        <v/>
      </c>
      <c r="AT1446" s="125" t="str">
        <f t="shared" si="206"/>
        <v/>
      </c>
      <c r="AU1446" s="125" t="str">
        <f>IF(NOT(AT1446=""),VLOOKUP(AT1446,[1]PSI_Category!A:B,2,0),"")</f>
        <v/>
      </c>
      <c r="AV1446" s="167"/>
      <c r="AW1446" s="167"/>
      <c r="AX1446" s="167"/>
    </row>
    <row r="1447" spans="1:50" s="133" customFormat="1" ht="11.4" customHeight="1" x14ac:dyDescent="0.3">
      <c r="A1447" s="103"/>
      <c r="B1447" s="104"/>
      <c r="C1447" s="105"/>
      <c r="D1447" s="106"/>
      <c r="E1447" s="107"/>
      <c r="F1447" s="105"/>
      <c r="G1447" s="107"/>
      <c r="H1447" s="105"/>
      <c r="I1447" s="105"/>
      <c r="J1447" s="107"/>
      <c r="K1447" s="105"/>
      <c r="L1447" s="105"/>
      <c r="M1447" s="105"/>
      <c r="N1447" s="105"/>
      <c r="O1447" s="108"/>
      <c r="P1447" s="109"/>
      <c r="Q1447" s="110"/>
      <c r="R1447" s="110"/>
      <c r="S1447" s="110"/>
      <c r="T1447" s="110"/>
      <c r="U1447" s="111"/>
      <c r="V1447" s="111"/>
      <c r="W1447" s="112"/>
      <c r="X1447" s="113"/>
      <c r="Y1447" s="114"/>
      <c r="Z1447" s="115"/>
      <c r="AA1447" s="116"/>
      <c r="AB1447" s="117" t="b">
        <f t="shared" si="198"/>
        <v>0</v>
      </c>
      <c r="AC1447" s="117">
        <f t="shared" si="199"/>
        <v>0</v>
      </c>
      <c r="AD1447" s="118"/>
      <c r="AE1447" s="117" t="b">
        <f t="shared" si="200"/>
        <v>0</v>
      </c>
      <c r="AF1447" s="117">
        <f t="shared" si="201"/>
        <v>0</v>
      </c>
      <c r="AG1447" s="119">
        <f t="shared" si="202"/>
        <v>0</v>
      </c>
      <c r="AH1447" s="120" t="b">
        <f t="shared" si="203"/>
        <v>0</v>
      </c>
      <c r="AI1447" s="121">
        <f t="shared" si="204"/>
        <v>0</v>
      </c>
      <c r="AJ1447" s="122">
        <f>+C1447</f>
        <v>0</v>
      </c>
      <c r="AK1447" s="122" t="str">
        <f>IF(ISNA(VLOOKUP(postponeList!D1447,[1]Sheet!$A$2:$B$12,2,FALSE))," ",(VLOOKUP(postponeList!D1447,[1]Sheet!$A$2:$B$12,2,FALSE)))</f>
        <v xml:space="preserve"> </v>
      </c>
      <c r="AL1447" s="122" t="str">
        <f>IF(ISNA(VLOOKUP(E1447,[1]Sheet!$G$2:$H$40,2,FALSE))," ",VLOOKUP(E1447,[1]Sheet!$G$2:$H$40,2,FALSE))</f>
        <v xml:space="preserve"> </v>
      </c>
      <c r="AM1447" s="122" t="str">
        <f>IF(ISNA(VLOOKUP(G1447,[1]Sheet!$K$2:$L$159,2,FALSE))," ",(VLOOKUP(G1447,[1]Sheet!$K$2:$L$159,2,FALSE)))</f>
        <v xml:space="preserve"> </v>
      </c>
      <c r="AN1447" s="122" t="str">
        <f>IF(ISNA(VLOOKUP(I1447&amp;C1447,[1]Sheet!$D$2:$E$228,2,FALSE))," ",VLOOKUP(I1447&amp;C1447,[1]Sheet!$D$2:$E$228,2,FALSE))</f>
        <v xml:space="preserve"> </v>
      </c>
      <c r="AO1447" s="122" t="str">
        <f>+I1447&amp;C1447</f>
        <v/>
      </c>
      <c r="AP1447" s="122" t="str">
        <f>C1447&amp;D1447&amp;E1447&amp;G1447&amp;I1447&amp;O1447</f>
        <v/>
      </c>
      <c r="AQ1447" s="122" t="str">
        <f>B1447&amp;D1447&amp;N1447</f>
        <v/>
      </c>
      <c r="AR1447" s="123" t="str">
        <f>+D1447&amp;J1447</f>
        <v/>
      </c>
      <c r="AS1447" s="124" t="str">
        <f t="shared" si="205"/>
        <v/>
      </c>
      <c r="AT1447" s="125" t="str">
        <f t="shared" si="206"/>
        <v/>
      </c>
      <c r="AU1447" s="125" t="str">
        <f>IF(NOT(AT1447=""),VLOOKUP(AT1447,[1]PSI_Category!A:B,2,0),"")</f>
        <v/>
      </c>
      <c r="AV1447" s="167"/>
      <c r="AW1447" s="167"/>
      <c r="AX1447" s="167"/>
    </row>
    <row r="1448" spans="1:50" s="133" customFormat="1" ht="11.4" customHeight="1" x14ac:dyDescent="0.3">
      <c r="A1448" s="103"/>
      <c r="B1448" s="104"/>
      <c r="C1448" s="105"/>
      <c r="D1448" s="106"/>
      <c r="E1448" s="107"/>
      <c r="F1448" s="105"/>
      <c r="G1448" s="107"/>
      <c r="H1448" s="105"/>
      <c r="I1448" s="105"/>
      <c r="J1448" s="107"/>
      <c r="K1448" s="105"/>
      <c r="L1448" s="105"/>
      <c r="M1448" s="105"/>
      <c r="N1448" s="105"/>
      <c r="O1448" s="108"/>
      <c r="P1448" s="109"/>
      <c r="Q1448" s="110"/>
      <c r="R1448" s="110"/>
      <c r="S1448" s="110"/>
      <c r="T1448" s="110"/>
      <c r="U1448" s="111"/>
      <c r="V1448" s="111"/>
      <c r="W1448" s="112"/>
      <c r="X1448" s="113"/>
      <c r="Y1448" s="114"/>
      <c r="Z1448" s="115"/>
      <c r="AA1448" s="116"/>
      <c r="AB1448" s="117" t="b">
        <f t="shared" si="198"/>
        <v>0</v>
      </c>
      <c r="AC1448" s="117">
        <f t="shared" si="199"/>
        <v>0</v>
      </c>
      <c r="AD1448" s="118"/>
      <c r="AE1448" s="117" t="b">
        <f t="shared" si="200"/>
        <v>0</v>
      </c>
      <c r="AF1448" s="117">
        <f t="shared" si="201"/>
        <v>0</v>
      </c>
      <c r="AG1448" s="119">
        <f t="shared" si="202"/>
        <v>0</v>
      </c>
      <c r="AH1448" s="120" t="b">
        <f t="shared" si="203"/>
        <v>0</v>
      </c>
      <c r="AI1448" s="121">
        <f t="shared" si="204"/>
        <v>0</v>
      </c>
      <c r="AJ1448" s="122">
        <f>+C1448</f>
        <v>0</v>
      </c>
      <c r="AK1448" s="122" t="str">
        <f>IF(ISNA(VLOOKUP(postponeList!D1448,[1]Sheet!$A$2:$B$12,2,FALSE))," ",(VLOOKUP(postponeList!D1448,[1]Sheet!$A$2:$B$12,2,FALSE)))</f>
        <v xml:space="preserve"> </v>
      </c>
      <c r="AL1448" s="122" t="str">
        <f>IF(ISNA(VLOOKUP(E1448,[1]Sheet!$G$2:$H$40,2,FALSE))," ",VLOOKUP(E1448,[1]Sheet!$G$2:$H$40,2,FALSE))</f>
        <v xml:space="preserve"> </v>
      </c>
      <c r="AM1448" s="122" t="str">
        <f>IF(ISNA(VLOOKUP(G1448,[1]Sheet!$K$2:$L$159,2,FALSE))," ",(VLOOKUP(G1448,[1]Sheet!$K$2:$L$159,2,FALSE)))</f>
        <v xml:space="preserve"> </v>
      </c>
      <c r="AN1448" s="122" t="str">
        <f>IF(ISNA(VLOOKUP(I1448&amp;C1448,[1]Sheet!$D$2:$E$228,2,FALSE))," ",VLOOKUP(I1448&amp;C1448,[1]Sheet!$D$2:$E$228,2,FALSE))</f>
        <v xml:space="preserve"> </v>
      </c>
      <c r="AO1448" s="122" t="str">
        <f>+I1448&amp;C1448</f>
        <v/>
      </c>
      <c r="AP1448" s="122" t="str">
        <f>C1448&amp;D1448&amp;E1448&amp;G1448&amp;I1448&amp;O1448</f>
        <v/>
      </c>
      <c r="AQ1448" s="122" t="str">
        <f>B1448&amp;D1448&amp;N1448</f>
        <v/>
      </c>
      <c r="AR1448" s="123" t="str">
        <f>+D1448&amp;J1448</f>
        <v/>
      </c>
      <c r="AS1448" s="124" t="str">
        <f t="shared" si="205"/>
        <v/>
      </c>
      <c r="AT1448" s="125" t="str">
        <f t="shared" si="206"/>
        <v/>
      </c>
      <c r="AU1448" s="125" t="str">
        <f>IF(NOT(AT1448=""),VLOOKUP(AT1448,[1]PSI_Category!A:B,2,0),"")</f>
        <v/>
      </c>
      <c r="AV1448" s="167"/>
      <c r="AW1448" s="167"/>
      <c r="AX1448" s="167"/>
    </row>
    <row r="1449" spans="1:50" s="133" customFormat="1" ht="11.4" customHeight="1" x14ac:dyDescent="0.3">
      <c r="A1449" s="103"/>
      <c r="B1449" s="104"/>
      <c r="C1449" s="105"/>
      <c r="D1449" s="106"/>
      <c r="E1449" s="107"/>
      <c r="F1449" s="105"/>
      <c r="G1449" s="107"/>
      <c r="H1449" s="105"/>
      <c r="I1449" s="105"/>
      <c r="J1449" s="107"/>
      <c r="K1449" s="105"/>
      <c r="L1449" s="105"/>
      <c r="M1449" s="105"/>
      <c r="N1449" s="105"/>
      <c r="O1449" s="108"/>
      <c r="P1449" s="109"/>
      <c r="Q1449" s="110"/>
      <c r="R1449" s="110"/>
      <c r="S1449" s="110"/>
      <c r="T1449" s="110"/>
      <c r="U1449" s="111"/>
      <c r="V1449" s="111"/>
      <c r="W1449" s="112"/>
      <c r="X1449" s="113"/>
      <c r="Y1449" s="114"/>
      <c r="Z1449" s="115"/>
      <c r="AA1449" s="116"/>
      <c r="AB1449" s="117" t="b">
        <f t="shared" si="198"/>
        <v>0</v>
      </c>
      <c r="AC1449" s="117">
        <f t="shared" si="199"/>
        <v>0</v>
      </c>
      <c r="AD1449" s="118"/>
      <c r="AE1449" s="117" t="b">
        <f t="shared" si="200"/>
        <v>0</v>
      </c>
      <c r="AF1449" s="117">
        <f t="shared" si="201"/>
        <v>0</v>
      </c>
      <c r="AG1449" s="119">
        <f t="shared" si="202"/>
        <v>0</v>
      </c>
      <c r="AH1449" s="120" t="b">
        <f t="shared" si="203"/>
        <v>0</v>
      </c>
      <c r="AI1449" s="121">
        <f t="shared" si="204"/>
        <v>0</v>
      </c>
      <c r="AJ1449" s="122">
        <f>+C1449</f>
        <v>0</v>
      </c>
      <c r="AK1449" s="122" t="str">
        <f>IF(ISNA(VLOOKUP(postponeList!D1449,[1]Sheet!$A$2:$B$12,2,FALSE))," ",(VLOOKUP(postponeList!D1449,[1]Sheet!$A$2:$B$12,2,FALSE)))</f>
        <v xml:space="preserve"> </v>
      </c>
      <c r="AL1449" s="122" t="str">
        <f>IF(ISNA(VLOOKUP(E1449,[1]Sheet!$G$2:$H$40,2,FALSE))," ",VLOOKUP(E1449,[1]Sheet!$G$2:$H$40,2,FALSE))</f>
        <v xml:space="preserve"> </v>
      </c>
      <c r="AM1449" s="122" t="str">
        <f>IF(ISNA(VLOOKUP(G1449,[1]Sheet!$K$2:$L$159,2,FALSE))," ",(VLOOKUP(G1449,[1]Sheet!$K$2:$L$159,2,FALSE)))</f>
        <v xml:space="preserve"> </v>
      </c>
      <c r="AN1449" s="122" t="str">
        <f>IF(ISNA(VLOOKUP(I1449&amp;C1449,[1]Sheet!$D$2:$E$228,2,FALSE))," ",VLOOKUP(I1449&amp;C1449,[1]Sheet!$D$2:$E$228,2,FALSE))</f>
        <v xml:space="preserve"> </v>
      </c>
      <c r="AO1449" s="122" t="str">
        <f>+I1449&amp;C1449</f>
        <v/>
      </c>
      <c r="AP1449" s="122" t="str">
        <f>C1449&amp;D1449&amp;E1449&amp;G1449&amp;I1449&amp;O1449</f>
        <v/>
      </c>
      <c r="AQ1449" s="122" t="str">
        <f>B1449&amp;D1449&amp;N1449</f>
        <v/>
      </c>
      <c r="AR1449" s="123" t="str">
        <f>+D1449&amp;J1449</f>
        <v/>
      </c>
      <c r="AS1449" s="124" t="str">
        <f t="shared" si="205"/>
        <v/>
      </c>
      <c r="AT1449" s="125" t="str">
        <f t="shared" si="206"/>
        <v/>
      </c>
      <c r="AU1449" s="125" t="str">
        <f>IF(NOT(AT1449=""),VLOOKUP(AT1449,[1]PSI_Category!A:B,2,0),"")</f>
        <v/>
      </c>
      <c r="AV1449" s="167"/>
      <c r="AW1449" s="167"/>
      <c r="AX1449" s="167"/>
    </row>
    <row r="1450" spans="1:50" s="133" customFormat="1" ht="11.4" customHeight="1" x14ac:dyDescent="0.3">
      <c r="A1450" s="103"/>
      <c r="B1450" s="104"/>
      <c r="C1450" s="105"/>
      <c r="D1450" s="106"/>
      <c r="E1450" s="107"/>
      <c r="F1450" s="105"/>
      <c r="G1450" s="107"/>
      <c r="H1450" s="105"/>
      <c r="I1450" s="105"/>
      <c r="J1450" s="107"/>
      <c r="K1450" s="105"/>
      <c r="L1450" s="105"/>
      <c r="M1450" s="105"/>
      <c r="N1450" s="105"/>
      <c r="O1450" s="108"/>
      <c r="P1450" s="109"/>
      <c r="Q1450" s="110"/>
      <c r="R1450" s="110"/>
      <c r="S1450" s="110"/>
      <c r="T1450" s="110"/>
      <c r="U1450" s="111"/>
      <c r="V1450" s="111"/>
      <c r="W1450" s="112"/>
      <c r="X1450" s="113"/>
      <c r="Y1450" s="114"/>
      <c r="Z1450" s="115"/>
      <c r="AA1450" s="116"/>
      <c r="AB1450" s="117" t="b">
        <f t="shared" si="198"/>
        <v>0</v>
      </c>
      <c r="AC1450" s="117">
        <f t="shared" si="199"/>
        <v>0</v>
      </c>
      <c r="AD1450" s="118"/>
      <c r="AE1450" s="117" t="b">
        <f t="shared" si="200"/>
        <v>0</v>
      </c>
      <c r="AF1450" s="117">
        <f t="shared" si="201"/>
        <v>0</v>
      </c>
      <c r="AG1450" s="119">
        <f t="shared" si="202"/>
        <v>0</v>
      </c>
      <c r="AH1450" s="120" t="b">
        <f t="shared" si="203"/>
        <v>0</v>
      </c>
      <c r="AI1450" s="121">
        <f t="shared" si="204"/>
        <v>0</v>
      </c>
      <c r="AJ1450" s="122">
        <f>+C1450</f>
        <v>0</v>
      </c>
      <c r="AK1450" s="122" t="str">
        <f>IF(ISNA(VLOOKUP(postponeList!D1450,[1]Sheet!$A$2:$B$12,2,FALSE))," ",(VLOOKUP(postponeList!D1450,[1]Sheet!$A$2:$B$12,2,FALSE)))</f>
        <v xml:space="preserve"> </v>
      </c>
      <c r="AL1450" s="122" t="str">
        <f>IF(ISNA(VLOOKUP(E1450,[1]Sheet!$G$2:$H$40,2,FALSE))," ",VLOOKUP(E1450,[1]Sheet!$G$2:$H$40,2,FALSE))</f>
        <v xml:space="preserve"> </v>
      </c>
      <c r="AM1450" s="122" t="str">
        <f>IF(ISNA(VLOOKUP(G1450,[1]Sheet!$K$2:$L$159,2,FALSE))," ",(VLOOKUP(G1450,[1]Sheet!$K$2:$L$159,2,FALSE)))</f>
        <v xml:space="preserve"> </v>
      </c>
      <c r="AN1450" s="122" t="str">
        <f>IF(ISNA(VLOOKUP(I1450&amp;C1450,[1]Sheet!$D$2:$E$228,2,FALSE))," ",VLOOKUP(I1450&amp;C1450,[1]Sheet!$D$2:$E$228,2,FALSE))</f>
        <v xml:space="preserve"> </v>
      </c>
      <c r="AO1450" s="122" t="str">
        <f>+I1450&amp;C1450</f>
        <v/>
      </c>
      <c r="AP1450" s="122" t="str">
        <f>C1450&amp;D1450&amp;E1450&amp;G1450&amp;I1450&amp;O1450</f>
        <v/>
      </c>
      <c r="AQ1450" s="122" t="str">
        <f>B1450&amp;D1450&amp;N1450</f>
        <v/>
      </c>
      <c r="AR1450" s="123" t="str">
        <f>+D1450&amp;J1450</f>
        <v/>
      </c>
      <c r="AS1450" s="124" t="str">
        <f t="shared" si="205"/>
        <v/>
      </c>
      <c r="AT1450" s="125" t="str">
        <f t="shared" si="206"/>
        <v/>
      </c>
      <c r="AU1450" s="125" t="str">
        <f>IF(NOT(AT1450=""),VLOOKUP(AT1450,[1]PSI_Category!A:B,2,0),"")</f>
        <v/>
      </c>
      <c r="AV1450" s="167"/>
      <c r="AW1450" s="167"/>
      <c r="AX1450" s="167"/>
    </row>
    <row r="1451" spans="1:50" s="133" customFormat="1" ht="11.4" customHeight="1" x14ac:dyDescent="0.3">
      <c r="A1451" s="103"/>
      <c r="B1451" s="104"/>
      <c r="C1451" s="105"/>
      <c r="D1451" s="106"/>
      <c r="E1451" s="107"/>
      <c r="F1451" s="105"/>
      <c r="G1451" s="107"/>
      <c r="H1451" s="105"/>
      <c r="I1451" s="105"/>
      <c r="J1451" s="107"/>
      <c r="K1451" s="105"/>
      <c r="L1451" s="105"/>
      <c r="M1451" s="105"/>
      <c r="N1451" s="105"/>
      <c r="O1451" s="108"/>
      <c r="P1451" s="109"/>
      <c r="Q1451" s="110"/>
      <c r="R1451" s="110"/>
      <c r="S1451" s="110"/>
      <c r="T1451" s="110"/>
      <c r="U1451" s="111"/>
      <c r="V1451" s="111"/>
      <c r="W1451" s="112"/>
      <c r="X1451" s="113"/>
      <c r="Y1451" s="114"/>
      <c r="Z1451" s="115"/>
      <c r="AA1451" s="116"/>
      <c r="AB1451" s="117" t="b">
        <f t="shared" si="198"/>
        <v>0</v>
      </c>
      <c r="AC1451" s="117">
        <f t="shared" si="199"/>
        <v>0</v>
      </c>
      <c r="AD1451" s="118"/>
      <c r="AE1451" s="117" t="b">
        <f t="shared" si="200"/>
        <v>0</v>
      </c>
      <c r="AF1451" s="117">
        <f t="shared" si="201"/>
        <v>0</v>
      </c>
      <c r="AG1451" s="119">
        <f t="shared" si="202"/>
        <v>0</v>
      </c>
      <c r="AH1451" s="120" t="b">
        <f t="shared" si="203"/>
        <v>0</v>
      </c>
      <c r="AI1451" s="121">
        <f t="shared" si="204"/>
        <v>0</v>
      </c>
      <c r="AJ1451" s="122">
        <f>+C1451</f>
        <v>0</v>
      </c>
      <c r="AK1451" s="122" t="str">
        <f>IF(ISNA(VLOOKUP(postponeList!D1451,[1]Sheet!$A$2:$B$12,2,FALSE))," ",(VLOOKUP(postponeList!D1451,[1]Sheet!$A$2:$B$12,2,FALSE)))</f>
        <v xml:space="preserve"> </v>
      </c>
      <c r="AL1451" s="122" t="str">
        <f>IF(ISNA(VLOOKUP(E1451,[1]Sheet!$G$2:$H$40,2,FALSE))," ",VLOOKUP(E1451,[1]Sheet!$G$2:$H$40,2,FALSE))</f>
        <v xml:space="preserve"> </v>
      </c>
      <c r="AM1451" s="122" t="str">
        <f>IF(ISNA(VLOOKUP(G1451,[1]Sheet!$K$2:$L$159,2,FALSE))," ",(VLOOKUP(G1451,[1]Sheet!$K$2:$L$159,2,FALSE)))</f>
        <v xml:space="preserve"> </v>
      </c>
      <c r="AN1451" s="122" t="str">
        <f>IF(ISNA(VLOOKUP(I1451&amp;C1451,[1]Sheet!$D$2:$E$228,2,FALSE))," ",VLOOKUP(I1451&amp;C1451,[1]Sheet!$D$2:$E$228,2,FALSE))</f>
        <v xml:space="preserve"> </v>
      </c>
      <c r="AO1451" s="122" t="str">
        <f>+I1451&amp;C1451</f>
        <v/>
      </c>
      <c r="AP1451" s="122" t="str">
        <f>C1451&amp;D1451&amp;E1451&amp;G1451&amp;I1451&amp;O1451</f>
        <v/>
      </c>
      <c r="AQ1451" s="122" t="str">
        <f>B1451&amp;D1451&amp;N1451</f>
        <v/>
      </c>
      <c r="AR1451" s="123" t="str">
        <f>+D1451&amp;J1451</f>
        <v/>
      </c>
      <c r="AS1451" s="124" t="str">
        <f t="shared" si="205"/>
        <v/>
      </c>
      <c r="AT1451" s="125" t="str">
        <f t="shared" si="206"/>
        <v/>
      </c>
      <c r="AU1451" s="125" t="str">
        <f>IF(NOT(AT1451=""),VLOOKUP(AT1451,[1]PSI_Category!A:B,2,0),"")</f>
        <v/>
      </c>
      <c r="AV1451" s="167"/>
      <c r="AW1451" s="167"/>
      <c r="AX1451" s="167"/>
    </row>
    <row r="1452" spans="1:50" s="133" customFormat="1" ht="11.4" customHeight="1" x14ac:dyDescent="0.3">
      <c r="A1452" s="103"/>
      <c r="B1452" s="104"/>
      <c r="C1452" s="105"/>
      <c r="D1452" s="106"/>
      <c r="E1452" s="107"/>
      <c r="F1452" s="105"/>
      <c r="G1452" s="107"/>
      <c r="H1452" s="105"/>
      <c r="I1452" s="105"/>
      <c r="J1452" s="107"/>
      <c r="K1452" s="105"/>
      <c r="L1452" s="105"/>
      <c r="M1452" s="105"/>
      <c r="N1452" s="105"/>
      <c r="O1452" s="108"/>
      <c r="P1452" s="109"/>
      <c r="Q1452" s="110"/>
      <c r="R1452" s="110"/>
      <c r="S1452" s="110"/>
      <c r="T1452" s="110"/>
      <c r="U1452" s="111"/>
      <c r="V1452" s="111"/>
      <c r="W1452" s="112"/>
      <c r="X1452" s="113"/>
      <c r="Y1452" s="114"/>
      <c r="Z1452" s="115"/>
      <c r="AA1452" s="116"/>
      <c r="AB1452" s="117" t="b">
        <f t="shared" si="198"/>
        <v>0</v>
      </c>
      <c r="AC1452" s="117">
        <f t="shared" si="199"/>
        <v>0</v>
      </c>
      <c r="AD1452" s="118"/>
      <c r="AE1452" s="117" t="b">
        <f t="shared" si="200"/>
        <v>0</v>
      </c>
      <c r="AF1452" s="117">
        <f t="shared" si="201"/>
        <v>0</v>
      </c>
      <c r="AG1452" s="119">
        <f t="shared" si="202"/>
        <v>0</v>
      </c>
      <c r="AH1452" s="120" t="b">
        <f t="shared" si="203"/>
        <v>0</v>
      </c>
      <c r="AI1452" s="121">
        <f t="shared" si="204"/>
        <v>0</v>
      </c>
      <c r="AJ1452" s="122">
        <f>+C1452</f>
        <v>0</v>
      </c>
      <c r="AK1452" s="122" t="str">
        <f>IF(ISNA(VLOOKUP(postponeList!D1452,[1]Sheet!$A$2:$B$12,2,FALSE))," ",(VLOOKUP(postponeList!D1452,[1]Sheet!$A$2:$B$12,2,FALSE)))</f>
        <v xml:space="preserve"> </v>
      </c>
      <c r="AL1452" s="122" t="str">
        <f>IF(ISNA(VLOOKUP(E1452,[1]Sheet!$G$2:$H$40,2,FALSE))," ",VLOOKUP(E1452,[1]Sheet!$G$2:$H$40,2,FALSE))</f>
        <v xml:space="preserve"> </v>
      </c>
      <c r="AM1452" s="122" t="str">
        <f>IF(ISNA(VLOOKUP(G1452,[1]Sheet!$K$2:$L$159,2,FALSE))," ",(VLOOKUP(G1452,[1]Sheet!$K$2:$L$159,2,FALSE)))</f>
        <v xml:space="preserve"> </v>
      </c>
      <c r="AN1452" s="122" t="str">
        <f>IF(ISNA(VLOOKUP(I1452&amp;C1452,[1]Sheet!$D$2:$E$228,2,FALSE))," ",VLOOKUP(I1452&amp;C1452,[1]Sheet!$D$2:$E$228,2,FALSE))</f>
        <v xml:space="preserve"> </v>
      </c>
      <c r="AO1452" s="122" t="str">
        <f>+I1452&amp;C1452</f>
        <v/>
      </c>
      <c r="AP1452" s="122" t="str">
        <f>C1452&amp;D1452&amp;E1452&amp;G1452&amp;I1452&amp;O1452</f>
        <v/>
      </c>
      <c r="AQ1452" s="122" t="str">
        <f>B1452&amp;D1452&amp;N1452</f>
        <v/>
      </c>
      <c r="AR1452" s="123" t="str">
        <f>+D1452&amp;J1452</f>
        <v/>
      </c>
      <c r="AS1452" s="124" t="str">
        <f t="shared" si="205"/>
        <v/>
      </c>
      <c r="AT1452" s="125" t="str">
        <f t="shared" si="206"/>
        <v/>
      </c>
      <c r="AU1452" s="125" t="str">
        <f>IF(NOT(AT1452=""),VLOOKUP(AT1452,[1]PSI_Category!A:B,2,0),"")</f>
        <v/>
      </c>
      <c r="AV1452" s="167"/>
      <c r="AW1452" s="167"/>
      <c r="AX1452" s="167"/>
    </row>
    <row r="1453" spans="1:50" s="133" customFormat="1" ht="11.4" customHeight="1" x14ac:dyDescent="0.3">
      <c r="A1453" s="103"/>
      <c r="B1453" s="104"/>
      <c r="C1453" s="105"/>
      <c r="D1453" s="106"/>
      <c r="E1453" s="107"/>
      <c r="F1453" s="105"/>
      <c r="G1453" s="107"/>
      <c r="H1453" s="105"/>
      <c r="I1453" s="105"/>
      <c r="J1453" s="107"/>
      <c r="K1453" s="105"/>
      <c r="L1453" s="105"/>
      <c r="M1453" s="105"/>
      <c r="N1453" s="105"/>
      <c r="O1453" s="108"/>
      <c r="P1453" s="109"/>
      <c r="Q1453" s="110"/>
      <c r="R1453" s="110"/>
      <c r="S1453" s="110"/>
      <c r="T1453" s="110"/>
      <c r="U1453" s="111"/>
      <c r="V1453" s="111"/>
      <c r="W1453" s="112"/>
      <c r="X1453" s="113"/>
      <c r="Y1453" s="114"/>
      <c r="Z1453" s="115"/>
      <c r="AA1453" s="116"/>
      <c r="AB1453" s="117" t="b">
        <f t="shared" si="198"/>
        <v>0</v>
      </c>
      <c r="AC1453" s="117">
        <f t="shared" si="199"/>
        <v>0</v>
      </c>
      <c r="AD1453" s="118"/>
      <c r="AE1453" s="117" t="b">
        <f t="shared" si="200"/>
        <v>0</v>
      </c>
      <c r="AF1453" s="117">
        <f t="shared" si="201"/>
        <v>0</v>
      </c>
      <c r="AG1453" s="119">
        <f t="shared" si="202"/>
        <v>0</v>
      </c>
      <c r="AH1453" s="120" t="b">
        <f t="shared" si="203"/>
        <v>0</v>
      </c>
      <c r="AI1453" s="121">
        <f t="shared" si="204"/>
        <v>0</v>
      </c>
      <c r="AJ1453" s="122">
        <f>+C1453</f>
        <v>0</v>
      </c>
      <c r="AK1453" s="122" t="str">
        <f>IF(ISNA(VLOOKUP(postponeList!D1453,[1]Sheet!$A$2:$B$12,2,FALSE))," ",(VLOOKUP(postponeList!D1453,[1]Sheet!$A$2:$B$12,2,FALSE)))</f>
        <v xml:space="preserve"> </v>
      </c>
      <c r="AL1453" s="122" t="str">
        <f>IF(ISNA(VLOOKUP(E1453,[1]Sheet!$G$2:$H$40,2,FALSE))," ",VLOOKUP(E1453,[1]Sheet!$G$2:$H$40,2,FALSE))</f>
        <v xml:space="preserve"> </v>
      </c>
      <c r="AM1453" s="122" t="str">
        <f>IF(ISNA(VLOOKUP(G1453,[1]Sheet!$K$2:$L$159,2,FALSE))," ",(VLOOKUP(G1453,[1]Sheet!$K$2:$L$159,2,FALSE)))</f>
        <v xml:space="preserve"> </v>
      </c>
      <c r="AN1453" s="122" t="str">
        <f>IF(ISNA(VLOOKUP(I1453&amp;C1453,[1]Sheet!$D$2:$E$228,2,FALSE))," ",VLOOKUP(I1453&amp;C1453,[1]Sheet!$D$2:$E$228,2,FALSE))</f>
        <v xml:space="preserve"> </v>
      </c>
      <c r="AO1453" s="122" t="str">
        <f>+I1453&amp;C1453</f>
        <v/>
      </c>
      <c r="AP1453" s="122" t="str">
        <f>C1453&amp;D1453&amp;E1453&amp;G1453&amp;I1453&amp;O1453</f>
        <v/>
      </c>
      <c r="AQ1453" s="122" t="str">
        <f>B1453&amp;D1453&amp;N1453</f>
        <v/>
      </c>
      <c r="AR1453" s="123" t="str">
        <f>+D1453&amp;J1453</f>
        <v/>
      </c>
      <c r="AS1453" s="124" t="str">
        <f t="shared" si="205"/>
        <v/>
      </c>
      <c r="AT1453" s="125" t="str">
        <f t="shared" si="206"/>
        <v/>
      </c>
      <c r="AU1453" s="125" t="str">
        <f>IF(NOT(AT1453=""),VLOOKUP(AT1453,[1]PSI_Category!A:B,2,0),"")</f>
        <v/>
      </c>
      <c r="AV1453" s="167"/>
      <c r="AW1453" s="167"/>
      <c r="AX1453" s="167"/>
    </row>
    <row r="1454" spans="1:50" s="133" customFormat="1" ht="11.4" customHeight="1" x14ac:dyDescent="0.3">
      <c r="A1454" s="103"/>
      <c r="B1454" s="104"/>
      <c r="C1454" s="105"/>
      <c r="D1454" s="106"/>
      <c r="E1454" s="107"/>
      <c r="F1454" s="105"/>
      <c r="G1454" s="107"/>
      <c r="H1454" s="105"/>
      <c r="I1454" s="105"/>
      <c r="J1454" s="107"/>
      <c r="K1454" s="105"/>
      <c r="L1454" s="105"/>
      <c r="M1454" s="105"/>
      <c r="N1454" s="105"/>
      <c r="O1454" s="108"/>
      <c r="P1454" s="109"/>
      <c r="Q1454" s="110"/>
      <c r="R1454" s="110"/>
      <c r="S1454" s="110"/>
      <c r="T1454" s="110"/>
      <c r="U1454" s="111"/>
      <c r="V1454" s="111"/>
      <c r="W1454" s="112"/>
      <c r="X1454" s="113"/>
      <c r="Y1454" s="114"/>
      <c r="Z1454" s="115"/>
      <c r="AA1454" s="116"/>
      <c r="AB1454" s="117" t="b">
        <f t="shared" si="198"/>
        <v>0</v>
      </c>
      <c r="AC1454" s="117">
        <f t="shared" si="199"/>
        <v>0</v>
      </c>
      <c r="AD1454" s="118"/>
      <c r="AE1454" s="117" t="b">
        <f t="shared" si="200"/>
        <v>0</v>
      </c>
      <c r="AF1454" s="117">
        <f t="shared" si="201"/>
        <v>0</v>
      </c>
      <c r="AG1454" s="119">
        <f t="shared" si="202"/>
        <v>0</v>
      </c>
      <c r="AH1454" s="120" t="b">
        <f t="shared" si="203"/>
        <v>0</v>
      </c>
      <c r="AI1454" s="121">
        <f t="shared" si="204"/>
        <v>0</v>
      </c>
      <c r="AJ1454" s="122">
        <f>+C1454</f>
        <v>0</v>
      </c>
      <c r="AK1454" s="122" t="str">
        <f>IF(ISNA(VLOOKUP(postponeList!D1454,[1]Sheet!$A$2:$B$12,2,FALSE))," ",(VLOOKUP(postponeList!D1454,[1]Sheet!$A$2:$B$12,2,FALSE)))</f>
        <v xml:space="preserve"> </v>
      </c>
      <c r="AL1454" s="122" t="str">
        <f>IF(ISNA(VLOOKUP(E1454,[1]Sheet!$G$2:$H$40,2,FALSE))," ",VLOOKUP(E1454,[1]Sheet!$G$2:$H$40,2,FALSE))</f>
        <v xml:space="preserve"> </v>
      </c>
      <c r="AM1454" s="122" t="str">
        <f>IF(ISNA(VLOOKUP(G1454,[1]Sheet!$K$2:$L$159,2,FALSE))," ",(VLOOKUP(G1454,[1]Sheet!$K$2:$L$159,2,FALSE)))</f>
        <v xml:space="preserve"> </v>
      </c>
      <c r="AN1454" s="122" t="str">
        <f>IF(ISNA(VLOOKUP(I1454&amp;C1454,[1]Sheet!$D$2:$E$228,2,FALSE))," ",VLOOKUP(I1454&amp;C1454,[1]Sheet!$D$2:$E$228,2,FALSE))</f>
        <v xml:space="preserve"> </v>
      </c>
      <c r="AO1454" s="122" t="str">
        <f>+I1454&amp;C1454</f>
        <v/>
      </c>
      <c r="AP1454" s="122" t="str">
        <f>C1454&amp;D1454&amp;E1454&amp;G1454&amp;I1454&amp;O1454</f>
        <v/>
      </c>
      <c r="AQ1454" s="122" t="str">
        <f>B1454&amp;D1454&amp;N1454</f>
        <v/>
      </c>
      <c r="AR1454" s="123" t="str">
        <f>+D1454&amp;J1454</f>
        <v/>
      </c>
      <c r="AS1454" s="124" t="str">
        <f t="shared" si="205"/>
        <v/>
      </c>
      <c r="AT1454" s="125" t="str">
        <f t="shared" si="206"/>
        <v/>
      </c>
      <c r="AU1454" s="125" t="str">
        <f>IF(NOT(AT1454=""),VLOOKUP(AT1454,[1]PSI_Category!A:B,2,0),"")</f>
        <v/>
      </c>
      <c r="AV1454" s="167"/>
      <c r="AW1454" s="167"/>
      <c r="AX1454" s="167"/>
    </row>
    <row r="1455" spans="1:50" s="133" customFormat="1" ht="11.4" customHeight="1" x14ac:dyDescent="0.3">
      <c r="A1455" s="103"/>
      <c r="B1455" s="104"/>
      <c r="C1455" s="105"/>
      <c r="D1455" s="106"/>
      <c r="E1455" s="107"/>
      <c r="F1455" s="105"/>
      <c r="G1455" s="107"/>
      <c r="H1455" s="105"/>
      <c r="I1455" s="105"/>
      <c r="J1455" s="107"/>
      <c r="K1455" s="105"/>
      <c r="L1455" s="105"/>
      <c r="M1455" s="105"/>
      <c r="N1455" s="105"/>
      <c r="O1455" s="108"/>
      <c r="P1455" s="109"/>
      <c r="Q1455" s="110"/>
      <c r="R1455" s="110"/>
      <c r="S1455" s="110"/>
      <c r="T1455" s="110"/>
      <c r="U1455" s="111"/>
      <c r="V1455" s="111"/>
      <c r="W1455" s="112"/>
      <c r="X1455" s="113"/>
      <c r="Y1455" s="114"/>
      <c r="Z1455" s="115"/>
      <c r="AA1455" s="116"/>
      <c r="AB1455" s="117" t="b">
        <f t="shared" si="198"/>
        <v>0</v>
      </c>
      <c r="AC1455" s="117">
        <f t="shared" si="199"/>
        <v>0</v>
      </c>
      <c r="AD1455" s="118"/>
      <c r="AE1455" s="117" t="b">
        <f t="shared" si="200"/>
        <v>0</v>
      </c>
      <c r="AF1455" s="117">
        <f t="shared" si="201"/>
        <v>0</v>
      </c>
      <c r="AG1455" s="119">
        <f t="shared" si="202"/>
        <v>0</v>
      </c>
      <c r="AH1455" s="120" t="b">
        <f t="shared" si="203"/>
        <v>0</v>
      </c>
      <c r="AI1455" s="121">
        <f t="shared" si="204"/>
        <v>0</v>
      </c>
      <c r="AJ1455" s="122">
        <f>+C1455</f>
        <v>0</v>
      </c>
      <c r="AK1455" s="122" t="str">
        <f>IF(ISNA(VLOOKUP(postponeList!D1455,[1]Sheet!$A$2:$B$12,2,FALSE))," ",(VLOOKUP(postponeList!D1455,[1]Sheet!$A$2:$B$12,2,FALSE)))</f>
        <v xml:space="preserve"> </v>
      </c>
      <c r="AL1455" s="122" t="str">
        <f>IF(ISNA(VLOOKUP(E1455,[1]Sheet!$G$2:$H$40,2,FALSE))," ",VLOOKUP(E1455,[1]Sheet!$G$2:$H$40,2,FALSE))</f>
        <v xml:space="preserve"> </v>
      </c>
      <c r="AM1455" s="122" t="str">
        <f>IF(ISNA(VLOOKUP(G1455,[1]Sheet!$K$2:$L$159,2,FALSE))," ",(VLOOKUP(G1455,[1]Sheet!$K$2:$L$159,2,FALSE)))</f>
        <v xml:space="preserve"> </v>
      </c>
      <c r="AN1455" s="122" t="str">
        <f>IF(ISNA(VLOOKUP(I1455&amp;C1455,[1]Sheet!$D$2:$E$228,2,FALSE))," ",VLOOKUP(I1455&amp;C1455,[1]Sheet!$D$2:$E$228,2,FALSE))</f>
        <v xml:space="preserve"> </v>
      </c>
      <c r="AO1455" s="122" t="str">
        <f>+I1455&amp;C1455</f>
        <v/>
      </c>
      <c r="AP1455" s="122" t="str">
        <f>C1455&amp;D1455&amp;E1455&amp;G1455&amp;I1455&amp;O1455</f>
        <v/>
      </c>
      <c r="AQ1455" s="122" t="str">
        <f>B1455&amp;D1455&amp;N1455</f>
        <v/>
      </c>
      <c r="AR1455" s="123" t="str">
        <f>+D1455&amp;J1455</f>
        <v/>
      </c>
      <c r="AS1455" s="124" t="str">
        <f t="shared" si="205"/>
        <v/>
      </c>
      <c r="AT1455" s="125" t="str">
        <f t="shared" si="206"/>
        <v/>
      </c>
      <c r="AU1455" s="125" t="str">
        <f>IF(NOT(AT1455=""),VLOOKUP(AT1455,[1]PSI_Category!A:B,2,0),"")</f>
        <v/>
      </c>
      <c r="AV1455" s="167"/>
      <c r="AW1455" s="167"/>
      <c r="AX1455" s="167"/>
    </row>
    <row r="1456" spans="1:50" s="133" customFormat="1" ht="11.4" customHeight="1" x14ac:dyDescent="0.3">
      <c r="A1456" s="103"/>
      <c r="B1456" s="104"/>
      <c r="C1456" s="105"/>
      <c r="D1456" s="106"/>
      <c r="E1456" s="107"/>
      <c r="F1456" s="105"/>
      <c r="G1456" s="107"/>
      <c r="H1456" s="105"/>
      <c r="I1456" s="105"/>
      <c r="J1456" s="107"/>
      <c r="K1456" s="105"/>
      <c r="L1456" s="105"/>
      <c r="M1456" s="105"/>
      <c r="N1456" s="105"/>
      <c r="O1456" s="108"/>
      <c r="P1456" s="109"/>
      <c r="Q1456" s="110"/>
      <c r="R1456" s="110"/>
      <c r="S1456" s="110"/>
      <c r="T1456" s="110"/>
      <c r="U1456" s="111"/>
      <c r="V1456" s="111"/>
      <c r="W1456" s="112"/>
      <c r="X1456" s="113"/>
      <c r="Y1456" s="114"/>
      <c r="Z1456" s="115"/>
      <c r="AA1456" s="116"/>
      <c r="AB1456" s="117" t="b">
        <f t="shared" si="198"/>
        <v>0</v>
      </c>
      <c r="AC1456" s="117">
        <f t="shared" si="199"/>
        <v>0</v>
      </c>
      <c r="AD1456" s="118"/>
      <c r="AE1456" s="117" t="b">
        <f t="shared" si="200"/>
        <v>0</v>
      </c>
      <c r="AF1456" s="117">
        <f t="shared" si="201"/>
        <v>0</v>
      </c>
      <c r="AG1456" s="119">
        <f t="shared" si="202"/>
        <v>0</v>
      </c>
      <c r="AH1456" s="120" t="b">
        <f t="shared" si="203"/>
        <v>0</v>
      </c>
      <c r="AI1456" s="121">
        <f t="shared" si="204"/>
        <v>0</v>
      </c>
      <c r="AJ1456" s="122">
        <f>+C1456</f>
        <v>0</v>
      </c>
      <c r="AK1456" s="122" t="str">
        <f>IF(ISNA(VLOOKUP(postponeList!D1456,[1]Sheet!$A$2:$B$12,2,FALSE))," ",(VLOOKUP(postponeList!D1456,[1]Sheet!$A$2:$B$12,2,FALSE)))</f>
        <v xml:space="preserve"> </v>
      </c>
      <c r="AL1456" s="122" t="str">
        <f>IF(ISNA(VLOOKUP(E1456,[1]Sheet!$G$2:$H$40,2,FALSE))," ",VLOOKUP(E1456,[1]Sheet!$G$2:$H$40,2,FALSE))</f>
        <v xml:space="preserve"> </v>
      </c>
      <c r="AM1456" s="122" t="str">
        <f>IF(ISNA(VLOOKUP(G1456,[1]Sheet!$K$2:$L$159,2,FALSE))," ",(VLOOKUP(G1456,[1]Sheet!$K$2:$L$159,2,FALSE)))</f>
        <v xml:space="preserve"> </v>
      </c>
      <c r="AN1456" s="122" t="str">
        <f>IF(ISNA(VLOOKUP(I1456&amp;C1456,[1]Sheet!$D$2:$E$228,2,FALSE))," ",VLOOKUP(I1456&amp;C1456,[1]Sheet!$D$2:$E$228,2,FALSE))</f>
        <v xml:space="preserve"> </v>
      </c>
      <c r="AO1456" s="122" t="str">
        <f>+I1456&amp;C1456</f>
        <v/>
      </c>
      <c r="AP1456" s="122" t="str">
        <f>C1456&amp;D1456&amp;E1456&amp;G1456&amp;I1456&amp;O1456</f>
        <v/>
      </c>
      <c r="AQ1456" s="122" t="str">
        <f>B1456&amp;D1456&amp;N1456</f>
        <v/>
      </c>
      <c r="AR1456" s="123" t="str">
        <f>+D1456&amp;J1456</f>
        <v/>
      </c>
      <c r="AS1456" s="124" t="str">
        <f t="shared" si="205"/>
        <v/>
      </c>
      <c r="AT1456" s="125" t="str">
        <f t="shared" si="206"/>
        <v/>
      </c>
      <c r="AU1456" s="125" t="str">
        <f>IF(NOT(AT1456=""),VLOOKUP(AT1456,[1]PSI_Category!A:B,2,0),"")</f>
        <v/>
      </c>
      <c r="AV1456" s="167"/>
      <c r="AW1456" s="167"/>
      <c r="AX1456" s="167"/>
    </row>
    <row r="1457" spans="1:50" s="133" customFormat="1" ht="11.4" customHeight="1" x14ac:dyDescent="0.3">
      <c r="A1457" s="103"/>
      <c r="B1457" s="104"/>
      <c r="C1457" s="105"/>
      <c r="D1457" s="106"/>
      <c r="E1457" s="107"/>
      <c r="F1457" s="105"/>
      <c r="G1457" s="107"/>
      <c r="H1457" s="105"/>
      <c r="I1457" s="105"/>
      <c r="J1457" s="107"/>
      <c r="K1457" s="105"/>
      <c r="L1457" s="105"/>
      <c r="M1457" s="105"/>
      <c r="N1457" s="105"/>
      <c r="O1457" s="108"/>
      <c r="P1457" s="109"/>
      <c r="Q1457" s="110"/>
      <c r="R1457" s="110"/>
      <c r="S1457" s="110"/>
      <c r="T1457" s="110"/>
      <c r="U1457" s="111"/>
      <c r="V1457" s="111"/>
      <c r="W1457" s="112"/>
      <c r="X1457" s="113"/>
      <c r="Y1457" s="114"/>
      <c r="Z1457" s="115"/>
      <c r="AA1457" s="116"/>
      <c r="AB1457" s="117" t="b">
        <f t="shared" si="198"/>
        <v>0</v>
      </c>
      <c r="AC1457" s="117">
        <f t="shared" si="199"/>
        <v>0</v>
      </c>
      <c r="AD1457" s="118"/>
      <c r="AE1457" s="117" t="b">
        <f t="shared" si="200"/>
        <v>0</v>
      </c>
      <c r="AF1457" s="117">
        <f t="shared" si="201"/>
        <v>0</v>
      </c>
      <c r="AG1457" s="119">
        <f t="shared" si="202"/>
        <v>0</v>
      </c>
      <c r="AH1457" s="120" t="b">
        <f t="shared" si="203"/>
        <v>0</v>
      </c>
      <c r="AI1457" s="121">
        <f t="shared" si="204"/>
        <v>0</v>
      </c>
      <c r="AJ1457" s="122">
        <f>+C1457</f>
        <v>0</v>
      </c>
      <c r="AK1457" s="122" t="str">
        <f>IF(ISNA(VLOOKUP(postponeList!D1457,[1]Sheet!$A$2:$B$12,2,FALSE))," ",(VLOOKUP(postponeList!D1457,[1]Sheet!$A$2:$B$12,2,FALSE)))</f>
        <v xml:space="preserve"> </v>
      </c>
      <c r="AL1457" s="122" t="str">
        <f>IF(ISNA(VLOOKUP(E1457,[1]Sheet!$G$2:$H$40,2,FALSE))," ",VLOOKUP(E1457,[1]Sheet!$G$2:$H$40,2,FALSE))</f>
        <v xml:space="preserve"> </v>
      </c>
      <c r="AM1457" s="122" t="str">
        <f>IF(ISNA(VLOOKUP(G1457,[1]Sheet!$K$2:$L$159,2,FALSE))," ",(VLOOKUP(G1457,[1]Sheet!$K$2:$L$159,2,FALSE)))</f>
        <v xml:space="preserve"> </v>
      </c>
      <c r="AN1457" s="122" t="str">
        <f>IF(ISNA(VLOOKUP(I1457&amp;C1457,[1]Sheet!$D$2:$E$228,2,FALSE))," ",VLOOKUP(I1457&amp;C1457,[1]Sheet!$D$2:$E$228,2,FALSE))</f>
        <v xml:space="preserve"> </v>
      </c>
      <c r="AO1457" s="122" t="str">
        <f>+I1457&amp;C1457</f>
        <v/>
      </c>
      <c r="AP1457" s="122" t="str">
        <f>C1457&amp;D1457&amp;E1457&amp;G1457&amp;I1457&amp;O1457</f>
        <v/>
      </c>
      <c r="AQ1457" s="122" t="str">
        <f>B1457&amp;D1457&amp;N1457</f>
        <v/>
      </c>
      <c r="AR1457" s="123" t="str">
        <f>+D1457&amp;J1457</f>
        <v/>
      </c>
      <c r="AS1457" s="124" t="str">
        <f t="shared" si="205"/>
        <v/>
      </c>
      <c r="AT1457" s="125" t="str">
        <f t="shared" si="206"/>
        <v/>
      </c>
      <c r="AU1457" s="125" t="str">
        <f>IF(NOT(AT1457=""),VLOOKUP(AT1457,[1]PSI_Category!A:B,2,0),"")</f>
        <v/>
      </c>
      <c r="AV1457" s="167"/>
      <c r="AW1457" s="167"/>
      <c r="AX1457" s="167"/>
    </row>
    <row r="1458" spans="1:50" s="133" customFormat="1" ht="11.4" customHeight="1" x14ac:dyDescent="0.3">
      <c r="A1458" s="103"/>
      <c r="B1458" s="104"/>
      <c r="C1458" s="105"/>
      <c r="D1458" s="106"/>
      <c r="E1458" s="107"/>
      <c r="F1458" s="105"/>
      <c r="G1458" s="107"/>
      <c r="H1458" s="105"/>
      <c r="I1458" s="105"/>
      <c r="J1458" s="107"/>
      <c r="K1458" s="105"/>
      <c r="L1458" s="105"/>
      <c r="M1458" s="105"/>
      <c r="N1458" s="105"/>
      <c r="O1458" s="108"/>
      <c r="P1458" s="109"/>
      <c r="Q1458" s="110"/>
      <c r="R1458" s="110"/>
      <c r="S1458" s="110"/>
      <c r="T1458" s="110"/>
      <c r="U1458" s="111"/>
      <c r="V1458" s="111"/>
      <c r="W1458" s="112"/>
      <c r="X1458" s="113"/>
      <c r="Y1458" s="114"/>
      <c r="Z1458" s="115"/>
      <c r="AA1458" s="116"/>
      <c r="AB1458" s="117" t="b">
        <f t="shared" si="198"/>
        <v>0</v>
      </c>
      <c r="AC1458" s="117">
        <f t="shared" si="199"/>
        <v>0</v>
      </c>
      <c r="AD1458" s="118"/>
      <c r="AE1458" s="117" t="b">
        <f t="shared" si="200"/>
        <v>0</v>
      </c>
      <c r="AF1458" s="117">
        <f t="shared" si="201"/>
        <v>0</v>
      </c>
      <c r="AG1458" s="119">
        <f t="shared" si="202"/>
        <v>0</v>
      </c>
      <c r="AH1458" s="120" t="b">
        <f t="shared" si="203"/>
        <v>0</v>
      </c>
      <c r="AI1458" s="121">
        <f t="shared" si="204"/>
        <v>0</v>
      </c>
      <c r="AJ1458" s="122">
        <f>+C1458</f>
        <v>0</v>
      </c>
      <c r="AK1458" s="122" t="str">
        <f>IF(ISNA(VLOOKUP(postponeList!D1458,[1]Sheet!$A$2:$B$12,2,FALSE))," ",(VLOOKUP(postponeList!D1458,[1]Sheet!$A$2:$B$12,2,FALSE)))</f>
        <v xml:space="preserve"> </v>
      </c>
      <c r="AL1458" s="122" t="str">
        <f>IF(ISNA(VLOOKUP(E1458,[1]Sheet!$G$2:$H$40,2,FALSE))," ",VLOOKUP(E1458,[1]Sheet!$G$2:$H$40,2,FALSE))</f>
        <v xml:space="preserve"> </v>
      </c>
      <c r="AM1458" s="122" t="str">
        <f>IF(ISNA(VLOOKUP(G1458,[1]Sheet!$K$2:$L$159,2,FALSE))," ",(VLOOKUP(G1458,[1]Sheet!$K$2:$L$159,2,FALSE)))</f>
        <v xml:space="preserve"> </v>
      </c>
      <c r="AN1458" s="122" t="str">
        <f>IF(ISNA(VLOOKUP(I1458&amp;C1458,[1]Sheet!$D$2:$E$228,2,FALSE))," ",VLOOKUP(I1458&amp;C1458,[1]Sheet!$D$2:$E$228,2,FALSE))</f>
        <v xml:space="preserve"> </v>
      </c>
      <c r="AO1458" s="122" t="str">
        <f>+I1458&amp;C1458</f>
        <v/>
      </c>
      <c r="AP1458" s="122" t="str">
        <f>C1458&amp;D1458&amp;E1458&amp;G1458&amp;I1458&amp;O1458</f>
        <v/>
      </c>
      <c r="AQ1458" s="122" t="str">
        <f>B1458&amp;D1458&amp;N1458</f>
        <v/>
      </c>
      <c r="AR1458" s="123" t="str">
        <f>+D1458&amp;J1458</f>
        <v/>
      </c>
      <c r="AS1458" s="124" t="str">
        <f t="shared" si="205"/>
        <v/>
      </c>
      <c r="AT1458" s="125" t="str">
        <f t="shared" si="206"/>
        <v/>
      </c>
      <c r="AU1458" s="125" t="str">
        <f>IF(NOT(AT1458=""),VLOOKUP(AT1458,[1]PSI_Category!A:B,2,0),"")</f>
        <v/>
      </c>
      <c r="AV1458" s="167"/>
      <c r="AW1458" s="167"/>
      <c r="AX1458" s="167"/>
    </row>
    <row r="1459" spans="1:50" s="133" customFormat="1" ht="11.4" customHeight="1" x14ac:dyDescent="0.3">
      <c r="A1459" s="103"/>
      <c r="B1459" s="104"/>
      <c r="C1459" s="105"/>
      <c r="D1459" s="106"/>
      <c r="E1459" s="107"/>
      <c r="F1459" s="105"/>
      <c r="G1459" s="107"/>
      <c r="H1459" s="105"/>
      <c r="I1459" s="105"/>
      <c r="J1459" s="107"/>
      <c r="K1459" s="105"/>
      <c r="L1459" s="105"/>
      <c r="M1459" s="105"/>
      <c r="N1459" s="105"/>
      <c r="O1459" s="108"/>
      <c r="P1459" s="109"/>
      <c r="Q1459" s="110"/>
      <c r="R1459" s="110"/>
      <c r="S1459" s="110"/>
      <c r="T1459" s="110"/>
      <c r="U1459" s="111"/>
      <c r="V1459" s="111"/>
      <c r="W1459" s="112"/>
      <c r="X1459" s="113"/>
      <c r="Y1459" s="114"/>
      <c r="Z1459" s="115"/>
      <c r="AA1459" s="116"/>
      <c r="AB1459" s="117" t="b">
        <f t="shared" si="198"/>
        <v>0</v>
      </c>
      <c r="AC1459" s="117">
        <f t="shared" si="199"/>
        <v>0</v>
      </c>
      <c r="AD1459" s="118"/>
      <c r="AE1459" s="117" t="b">
        <f t="shared" si="200"/>
        <v>0</v>
      </c>
      <c r="AF1459" s="117">
        <f t="shared" si="201"/>
        <v>0</v>
      </c>
      <c r="AG1459" s="119">
        <f t="shared" si="202"/>
        <v>0</v>
      </c>
      <c r="AH1459" s="120" t="b">
        <f t="shared" si="203"/>
        <v>0</v>
      </c>
      <c r="AI1459" s="121">
        <f t="shared" si="204"/>
        <v>0</v>
      </c>
      <c r="AJ1459" s="122">
        <f>+C1459</f>
        <v>0</v>
      </c>
      <c r="AK1459" s="122" t="str">
        <f>IF(ISNA(VLOOKUP(postponeList!D1459,[1]Sheet!$A$2:$B$12,2,FALSE))," ",(VLOOKUP(postponeList!D1459,[1]Sheet!$A$2:$B$12,2,FALSE)))</f>
        <v xml:space="preserve"> </v>
      </c>
      <c r="AL1459" s="122" t="str">
        <f>IF(ISNA(VLOOKUP(E1459,[1]Sheet!$G$2:$H$40,2,FALSE))," ",VLOOKUP(E1459,[1]Sheet!$G$2:$H$40,2,FALSE))</f>
        <v xml:space="preserve"> </v>
      </c>
      <c r="AM1459" s="122" t="str">
        <f>IF(ISNA(VLOOKUP(G1459,[1]Sheet!$K$2:$L$159,2,FALSE))," ",(VLOOKUP(G1459,[1]Sheet!$K$2:$L$159,2,FALSE)))</f>
        <v xml:space="preserve"> </v>
      </c>
      <c r="AN1459" s="122" t="str">
        <f>IF(ISNA(VLOOKUP(I1459&amp;C1459,[1]Sheet!$D$2:$E$228,2,FALSE))," ",VLOOKUP(I1459&amp;C1459,[1]Sheet!$D$2:$E$228,2,FALSE))</f>
        <v xml:space="preserve"> </v>
      </c>
      <c r="AO1459" s="122" t="str">
        <f>+I1459&amp;C1459</f>
        <v/>
      </c>
      <c r="AP1459" s="122" t="str">
        <f>C1459&amp;D1459&amp;E1459&amp;G1459&amp;I1459&amp;O1459</f>
        <v/>
      </c>
      <c r="AQ1459" s="122" t="str">
        <f>B1459&amp;D1459&amp;N1459</f>
        <v/>
      </c>
      <c r="AR1459" s="123" t="str">
        <f>+D1459&amp;J1459</f>
        <v/>
      </c>
      <c r="AS1459" s="124" t="str">
        <f t="shared" si="205"/>
        <v/>
      </c>
      <c r="AT1459" s="125" t="str">
        <f t="shared" si="206"/>
        <v/>
      </c>
      <c r="AU1459" s="125" t="str">
        <f>IF(NOT(AT1459=""),VLOOKUP(AT1459,[1]PSI_Category!A:B,2,0),"")</f>
        <v/>
      </c>
      <c r="AV1459" s="167"/>
      <c r="AW1459" s="167"/>
      <c r="AX1459" s="167"/>
    </row>
    <row r="1460" spans="1:50" s="133" customFormat="1" ht="11.4" customHeight="1" x14ac:dyDescent="0.3">
      <c r="A1460" s="103"/>
      <c r="B1460" s="104"/>
      <c r="C1460" s="105"/>
      <c r="D1460" s="106"/>
      <c r="E1460" s="107"/>
      <c r="F1460" s="105"/>
      <c r="G1460" s="107"/>
      <c r="H1460" s="105"/>
      <c r="I1460" s="105"/>
      <c r="J1460" s="107"/>
      <c r="K1460" s="105"/>
      <c r="L1460" s="105"/>
      <c r="M1460" s="105"/>
      <c r="N1460" s="105"/>
      <c r="O1460" s="108"/>
      <c r="P1460" s="109"/>
      <c r="Q1460" s="110"/>
      <c r="R1460" s="110"/>
      <c r="S1460" s="110"/>
      <c r="T1460" s="110"/>
      <c r="U1460" s="111"/>
      <c r="V1460" s="111"/>
      <c r="W1460" s="112"/>
      <c r="X1460" s="113"/>
      <c r="Y1460" s="114"/>
      <c r="Z1460" s="115"/>
      <c r="AA1460" s="116"/>
      <c r="AB1460" s="117" t="b">
        <f t="shared" si="198"/>
        <v>0</v>
      </c>
      <c r="AC1460" s="117">
        <f t="shared" si="199"/>
        <v>0</v>
      </c>
      <c r="AD1460" s="118"/>
      <c r="AE1460" s="117" t="b">
        <f t="shared" si="200"/>
        <v>0</v>
      </c>
      <c r="AF1460" s="117">
        <f t="shared" si="201"/>
        <v>0</v>
      </c>
      <c r="AG1460" s="119">
        <f t="shared" si="202"/>
        <v>0</v>
      </c>
      <c r="AH1460" s="120" t="b">
        <f t="shared" si="203"/>
        <v>0</v>
      </c>
      <c r="AI1460" s="121">
        <f t="shared" si="204"/>
        <v>0</v>
      </c>
      <c r="AJ1460" s="122">
        <f>+C1460</f>
        <v>0</v>
      </c>
      <c r="AK1460" s="122" t="str">
        <f>IF(ISNA(VLOOKUP(postponeList!D1460,[1]Sheet!$A$2:$B$12,2,FALSE))," ",(VLOOKUP(postponeList!D1460,[1]Sheet!$A$2:$B$12,2,FALSE)))</f>
        <v xml:space="preserve"> </v>
      </c>
      <c r="AL1460" s="122" t="str">
        <f>IF(ISNA(VLOOKUP(E1460,[1]Sheet!$G$2:$H$40,2,FALSE))," ",VLOOKUP(E1460,[1]Sheet!$G$2:$H$40,2,FALSE))</f>
        <v xml:space="preserve"> </v>
      </c>
      <c r="AM1460" s="122" t="str">
        <f>IF(ISNA(VLOOKUP(G1460,[1]Sheet!$K$2:$L$159,2,FALSE))," ",(VLOOKUP(G1460,[1]Sheet!$K$2:$L$159,2,FALSE)))</f>
        <v xml:space="preserve"> </v>
      </c>
      <c r="AN1460" s="122" t="str">
        <f>IF(ISNA(VLOOKUP(I1460&amp;C1460,[1]Sheet!$D$2:$E$228,2,FALSE))," ",VLOOKUP(I1460&amp;C1460,[1]Sheet!$D$2:$E$228,2,FALSE))</f>
        <v xml:space="preserve"> </v>
      </c>
      <c r="AO1460" s="122" t="str">
        <f>+I1460&amp;C1460</f>
        <v/>
      </c>
      <c r="AP1460" s="122" t="str">
        <f>C1460&amp;D1460&amp;E1460&amp;G1460&amp;I1460&amp;O1460</f>
        <v/>
      </c>
      <c r="AQ1460" s="122" t="str">
        <f>B1460&amp;D1460&amp;N1460</f>
        <v/>
      </c>
      <c r="AR1460" s="123" t="str">
        <f>+D1460&amp;J1460</f>
        <v/>
      </c>
      <c r="AS1460" s="124" t="str">
        <f t="shared" si="205"/>
        <v/>
      </c>
      <c r="AT1460" s="125" t="str">
        <f t="shared" si="206"/>
        <v/>
      </c>
      <c r="AU1460" s="125" t="str">
        <f>IF(NOT(AT1460=""),VLOOKUP(AT1460,[1]PSI_Category!A:B,2,0),"")</f>
        <v/>
      </c>
      <c r="AV1460" s="167"/>
      <c r="AW1460" s="167"/>
      <c r="AX1460" s="167"/>
    </row>
    <row r="1461" spans="1:50" s="133" customFormat="1" ht="11.4" customHeight="1" x14ac:dyDescent="0.3">
      <c r="A1461" s="103"/>
      <c r="B1461" s="104"/>
      <c r="C1461" s="105"/>
      <c r="D1461" s="106"/>
      <c r="E1461" s="107"/>
      <c r="F1461" s="105"/>
      <c r="G1461" s="107"/>
      <c r="H1461" s="105"/>
      <c r="I1461" s="105"/>
      <c r="J1461" s="107"/>
      <c r="K1461" s="105"/>
      <c r="L1461" s="105"/>
      <c r="M1461" s="105"/>
      <c r="N1461" s="105"/>
      <c r="O1461" s="108"/>
      <c r="P1461" s="109"/>
      <c r="Q1461" s="110"/>
      <c r="R1461" s="110"/>
      <c r="S1461" s="110"/>
      <c r="T1461" s="110"/>
      <c r="U1461" s="111"/>
      <c r="V1461" s="111"/>
      <c r="W1461" s="112"/>
      <c r="X1461" s="113"/>
      <c r="Y1461" s="114"/>
      <c r="Z1461" s="115"/>
      <c r="AA1461" s="116"/>
      <c r="AB1461" s="117" t="b">
        <f t="shared" si="198"/>
        <v>0</v>
      </c>
      <c r="AC1461" s="117">
        <f t="shared" si="199"/>
        <v>0</v>
      </c>
      <c r="AD1461" s="118"/>
      <c r="AE1461" s="117" t="b">
        <f t="shared" si="200"/>
        <v>0</v>
      </c>
      <c r="AF1461" s="117">
        <f t="shared" si="201"/>
        <v>0</v>
      </c>
      <c r="AG1461" s="119">
        <f t="shared" si="202"/>
        <v>0</v>
      </c>
      <c r="AH1461" s="120" t="b">
        <f t="shared" si="203"/>
        <v>0</v>
      </c>
      <c r="AI1461" s="121">
        <f t="shared" si="204"/>
        <v>0</v>
      </c>
      <c r="AJ1461" s="122">
        <f>+C1461</f>
        <v>0</v>
      </c>
      <c r="AK1461" s="122" t="str">
        <f>IF(ISNA(VLOOKUP(postponeList!D1461,[1]Sheet!$A$2:$B$12,2,FALSE))," ",(VLOOKUP(postponeList!D1461,[1]Sheet!$A$2:$B$12,2,FALSE)))</f>
        <v xml:space="preserve"> </v>
      </c>
      <c r="AL1461" s="122" t="str">
        <f>IF(ISNA(VLOOKUP(E1461,[1]Sheet!$G$2:$H$40,2,FALSE))," ",VLOOKUP(E1461,[1]Sheet!$G$2:$H$40,2,FALSE))</f>
        <v xml:space="preserve"> </v>
      </c>
      <c r="AM1461" s="122" t="str">
        <f>IF(ISNA(VLOOKUP(G1461,[1]Sheet!$K$2:$L$159,2,FALSE))," ",(VLOOKUP(G1461,[1]Sheet!$K$2:$L$159,2,FALSE)))</f>
        <v xml:space="preserve"> </v>
      </c>
      <c r="AN1461" s="122" t="str">
        <f>IF(ISNA(VLOOKUP(I1461&amp;C1461,[1]Sheet!$D$2:$E$228,2,FALSE))," ",VLOOKUP(I1461&amp;C1461,[1]Sheet!$D$2:$E$228,2,FALSE))</f>
        <v xml:space="preserve"> </v>
      </c>
      <c r="AO1461" s="122" t="str">
        <f>+I1461&amp;C1461</f>
        <v/>
      </c>
      <c r="AP1461" s="122" t="str">
        <f>C1461&amp;D1461&amp;E1461&amp;G1461&amp;I1461&amp;O1461</f>
        <v/>
      </c>
      <c r="AQ1461" s="122" t="str">
        <f>B1461&amp;D1461&amp;N1461</f>
        <v/>
      </c>
      <c r="AR1461" s="123" t="str">
        <f>+D1461&amp;J1461</f>
        <v/>
      </c>
      <c r="AS1461" s="124" t="str">
        <f t="shared" si="205"/>
        <v/>
      </c>
      <c r="AT1461" s="125" t="str">
        <f t="shared" si="206"/>
        <v/>
      </c>
      <c r="AU1461" s="125" t="str">
        <f>IF(NOT(AT1461=""),VLOOKUP(AT1461,[1]PSI_Category!A:B,2,0),"")</f>
        <v/>
      </c>
      <c r="AV1461" s="167"/>
      <c r="AW1461" s="167"/>
      <c r="AX1461" s="167"/>
    </row>
    <row r="1462" spans="1:50" s="133" customFormat="1" ht="11.4" customHeight="1" x14ac:dyDescent="0.3">
      <c r="A1462" s="103"/>
      <c r="B1462" s="104"/>
      <c r="C1462" s="105"/>
      <c r="D1462" s="106"/>
      <c r="E1462" s="107"/>
      <c r="F1462" s="105"/>
      <c r="G1462" s="107"/>
      <c r="H1462" s="105"/>
      <c r="I1462" s="105"/>
      <c r="J1462" s="107"/>
      <c r="K1462" s="105"/>
      <c r="L1462" s="105"/>
      <c r="M1462" s="105"/>
      <c r="N1462" s="105"/>
      <c r="O1462" s="108"/>
      <c r="P1462" s="109"/>
      <c r="Q1462" s="110"/>
      <c r="R1462" s="110"/>
      <c r="S1462" s="110"/>
      <c r="T1462" s="110"/>
      <c r="U1462" s="111"/>
      <c r="V1462" s="111"/>
      <c r="W1462" s="112"/>
      <c r="X1462" s="113"/>
      <c r="Y1462" s="114"/>
      <c r="Z1462" s="115"/>
      <c r="AA1462" s="116"/>
      <c r="AB1462" s="117" t="b">
        <f t="shared" si="198"/>
        <v>0</v>
      </c>
      <c r="AC1462" s="117">
        <f t="shared" si="199"/>
        <v>0</v>
      </c>
      <c r="AD1462" s="118"/>
      <c r="AE1462" s="117" t="b">
        <f t="shared" si="200"/>
        <v>0</v>
      </c>
      <c r="AF1462" s="117">
        <f t="shared" si="201"/>
        <v>0</v>
      </c>
      <c r="AG1462" s="119">
        <f t="shared" si="202"/>
        <v>0</v>
      </c>
      <c r="AH1462" s="120" t="b">
        <f t="shared" si="203"/>
        <v>0</v>
      </c>
      <c r="AI1462" s="121">
        <f t="shared" si="204"/>
        <v>0</v>
      </c>
      <c r="AJ1462" s="122">
        <f>+C1462</f>
        <v>0</v>
      </c>
      <c r="AK1462" s="122" t="str">
        <f>IF(ISNA(VLOOKUP(postponeList!D1462,[1]Sheet!$A$2:$B$12,2,FALSE))," ",(VLOOKUP(postponeList!D1462,[1]Sheet!$A$2:$B$12,2,FALSE)))</f>
        <v xml:space="preserve"> </v>
      </c>
      <c r="AL1462" s="122" t="str">
        <f>IF(ISNA(VLOOKUP(E1462,[1]Sheet!$G$2:$H$40,2,FALSE))," ",VLOOKUP(E1462,[1]Sheet!$G$2:$H$40,2,FALSE))</f>
        <v xml:space="preserve"> </v>
      </c>
      <c r="AM1462" s="122" t="str">
        <f>IF(ISNA(VLOOKUP(G1462,[1]Sheet!$K$2:$L$159,2,FALSE))," ",(VLOOKUP(G1462,[1]Sheet!$K$2:$L$159,2,FALSE)))</f>
        <v xml:space="preserve"> </v>
      </c>
      <c r="AN1462" s="122" t="str">
        <f>IF(ISNA(VLOOKUP(I1462&amp;C1462,[1]Sheet!$D$2:$E$228,2,FALSE))," ",VLOOKUP(I1462&amp;C1462,[1]Sheet!$D$2:$E$228,2,FALSE))</f>
        <v xml:space="preserve"> </v>
      </c>
      <c r="AO1462" s="122" t="str">
        <f>+I1462&amp;C1462</f>
        <v/>
      </c>
      <c r="AP1462" s="122" t="str">
        <f>C1462&amp;D1462&amp;E1462&amp;G1462&amp;I1462&amp;O1462</f>
        <v/>
      </c>
      <c r="AQ1462" s="122" t="str">
        <f>B1462&amp;D1462&amp;N1462</f>
        <v/>
      </c>
      <c r="AR1462" s="123" t="str">
        <f>+D1462&amp;J1462</f>
        <v/>
      </c>
      <c r="AS1462" s="124" t="str">
        <f t="shared" si="205"/>
        <v/>
      </c>
      <c r="AT1462" s="125" t="str">
        <f t="shared" si="206"/>
        <v/>
      </c>
      <c r="AU1462" s="125" t="str">
        <f>IF(NOT(AT1462=""),VLOOKUP(AT1462,[1]PSI_Category!A:B,2,0),"")</f>
        <v/>
      </c>
      <c r="AV1462" s="167"/>
      <c r="AW1462" s="167"/>
      <c r="AX1462" s="167"/>
    </row>
    <row r="1463" spans="1:50" s="133" customFormat="1" ht="11.4" customHeight="1" x14ac:dyDescent="0.3">
      <c r="A1463" s="103"/>
      <c r="B1463" s="104"/>
      <c r="C1463" s="105"/>
      <c r="D1463" s="106"/>
      <c r="E1463" s="107"/>
      <c r="F1463" s="105"/>
      <c r="G1463" s="107"/>
      <c r="H1463" s="105"/>
      <c r="I1463" s="105"/>
      <c r="J1463" s="107"/>
      <c r="K1463" s="105"/>
      <c r="L1463" s="105"/>
      <c r="M1463" s="105"/>
      <c r="N1463" s="105"/>
      <c r="O1463" s="108"/>
      <c r="P1463" s="109"/>
      <c r="Q1463" s="110"/>
      <c r="R1463" s="110"/>
      <c r="S1463" s="110"/>
      <c r="T1463" s="110"/>
      <c r="U1463" s="111"/>
      <c r="V1463" s="111"/>
      <c r="W1463" s="112"/>
      <c r="X1463" s="113"/>
      <c r="Y1463" s="114"/>
      <c r="Z1463" s="115"/>
      <c r="AA1463" s="116"/>
      <c r="AB1463" s="117" t="b">
        <f t="shared" si="198"/>
        <v>0</v>
      </c>
      <c r="AC1463" s="117">
        <f t="shared" si="199"/>
        <v>0</v>
      </c>
      <c r="AD1463" s="118"/>
      <c r="AE1463" s="117" t="b">
        <f t="shared" si="200"/>
        <v>0</v>
      </c>
      <c r="AF1463" s="117">
        <f t="shared" si="201"/>
        <v>0</v>
      </c>
      <c r="AG1463" s="119">
        <f t="shared" si="202"/>
        <v>0</v>
      </c>
      <c r="AH1463" s="120" t="b">
        <f t="shared" si="203"/>
        <v>0</v>
      </c>
      <c r="AI1463" s="121">
        <f t="shared" si="204"/>
        <v>0</v>
      </c>
      <c r="AJ1463" s="122">
        <f>+C1463</f>
        <v>0</v>
      </c>
      <c r="AK1463" s="122" t="str">
        <f>IF(ISNA(VLOOKUP(postponeList!D1463,[1]Sheet!$A$2:$B$12,2,FALSE))," ",(VLOOKUP(postponeList!D1463,[1]Sheet!$A$2:$B$12,2,FALSE)))</f>
        <v xml:space="preserve"> </v>
      </c>
      <c r="AL1463" s="122" t="str">
        <f>IF(ISNA(VLOOKUP(E1463,[1]Sheet!$G$2:$H$40,2,FALSE))," ",VLOOKUP(E1463,[1]Sheet!$G$2:$H$40,2,FALSE))</f>
        <v xml:space="preserve"> </v>
      </c>
      <c r="AM1463" s="122" t="str">
        <f>IF(ISNA(VLOOKUP(G1463,[1]Sheet!$K$2:$L$159,2,FALSE))," ",(VLOOKUP(G1463,[1]Sheet!$K$2:$L$159,2,FALSE)))</f>
        <v xml:space="preserve"> </v>
      </c>
      <c r="AN1463" s="122" t="str">
        <f>IF(ISNA(VLOOKUP(I1463&amp;C1463,[1]Sheet!$D$2:$E$228,2,FALSE))," ",VLOOKUP(I1463&amp;C1463,[1]Sheet!$D$2:$E$228,2,FALSE))</f>
        <v xml:space="preserve"> </v>
      </c>
      <c r="AO1463" s="122" t="str">
        <f>+I1463&amp;C1463</f>
        <v/>
      </c>
      <c r="AP1463" s="122" t="str">
        <f>C1463&amp;D1463&amp;E1463&amp;G1463&amp;I1463&amp;O1463</f>
        <v/>
      </c>
      <c r="AQ1463" s="122" t="str">
        <f>B1463&amp;D1463&amp;N1463</f>
        <v/>
      </c>
      <c r="AR1463" s="123" t="str">
        <f>+D1463&amp;J1463</f>
        <v/>
      </c>
      <c r="AS1463" s="124" t="str">
        <f t="shared" si="205"/>
        <v/>
      </c>
      <c r="AT1463" s="125" t="str">
        <f t="shared" si="206"/>
        <v/>
      </c>
      <c r="AU1463" s="125" t="str">
        <f>IF(NOT(AT1463=""),VLOOKUP(AT1463,[1]PSI_Category!A:B,2,0),"")</f>
        <v/>
      </c>
      <c r="AV1463" s="167"/>
      <c r="AW1463" s="167"/>
      <c r="AX1463" s="167"/>
    </row>
    <row r="1464" spans="1:50" s="133" customFormat="1" ht="11.4" customHeight="1" x14ac:dyDescent="0.3">
      <c r="A1464" s="103"/>
      <c r="B1464" s="104"/>
      <c r="C1464" s="105"/>
      <c r="D1464" s="106"/>
      <c r="E1464" s="107"/>
      <c r="F1464" s="105"/>
      <c r="G1464" s="107"/>
      <c r="H1464" s="105"/>
      <c r="I1464" s="105"/>
      <c r="J1464" s="107"/>
      <c r="K1464" s="105"/>
      <c r="L1464" s="105"/>
      <c r="M1464" s="105"/>
      <c r="N1464" s="105"/>
      <c r="O1464" s="108"/>
      <c r="P1464" s="109"/>
      <c r="Q1464" s="110"/>
      <c r="R1464" s="110"/>
      <c r="S1464" s="110"/>
      <c r="T1464" s="110"/>
      <c r="U1464" s="111"/>
      <c r="V1464" s="111"/>
      <c r="W1464" s="112"/>
      <c r="X1464" s="113"/>
      <c r="Y1464" s="114"/>
      <c r="Z1464" s="115"/>
      <c r="AA1464" s="116"/>
      <c r="AB1464" s="117" t="b">
        <f t="shared" si="198"/>
        <v>0</v>
      </c>
      <c r="AC1464" s="117">
        <f t="shared" si="199"/>
        <v>0</v>
      </c>
      <c r="AD1464" s="118"/>
      <c r="AE1464" s="117" t="b">
        <f t="shared" si="200"/>
        <v>0</v>
      </c>
      <c r="AF1464" s="117">
        <f t="shared" si="201"/>
        <v>0</v>
      </c>
      <c r="AG1464" s="119">
        <f t="shared" si="202"/>
        <v>0</v>
      </c>
      <c r="AH1464" s="120" t="b">
        <f t="shared" si="203"/>
        <v>0</v>
      </c>
      <c r="AI1464" s="121">
        <f t="shared" si="204"/>
        <v>0</v>
      </c>
      <c r="AJ1464" s="122">
        <f>+C1464</f>
        <v>0</v>
      </c>
      <c r="AK1464" s="122" t="str">
        <f>IF(ISNA(VLOOKUP(postponeList!D1464,[1]Sheet!$A$2:$B$12,2,FALSE))," ",(VLOOKUP(postponeList!D1464,[1]Sheet!$A$2:$B$12,2,FALSE)))</f>
        <v xml:space="preserve"> </v>
      </c>
      <c r="AL1464" s="122" t="str">
        <f>IF(ISNA(VLOOKUP(E1464,[1]Sheet!$G$2:$H$40,2,FALSE))," ",VLOOKUP(E1464,[1]Sheet!$G$2:$H$40,2,FALSE))</f>
        <v xml:space="preserve"> </v>
      </c>
      <c r="AM1464" s="122" t="str">
        <f>IF(ISNA(VLOOKUP(G1464,[1]Sheet!$K$2:$L$159,2,FALSE))," ",(VLOOKUP(G1464,[1]Sheet!$K$2:$L$159,2,FALSE)))</f>
        <v xml:space="preserve"> </v>
      </c>
      <c r="AN1464" s="122" t="str">
        <f>IF(ISNA(VLOOKUP(I1464&amp;C1464,[1]Sheet!$D$2:$E$228,2,FALSE))," ",VLOOKUP(I1464&amp;C1464,[1]Sheet!$D$2:$E$228,2,FALSE))</f>
        <v xml:space="preserve"> </v>
      </c>
      <c r="AO1464" s="122" t="str">
        <f>+I1464&amp;C1464</f>
        <v/>
      </c>
      <c r="AP1464" s="122" t="str">
        <f>C1464&amp;D1464&amp;E1464&amp;G1464&amp;I1464&amp;O1464</f>
        <v/>
      </c>
      <c r="AQ1464" s="122" t="str">
        <f>B1464&amp;D1464&amp;N1464</f>
        <v/>
      </c>
      <c r="AR1464" s="123" t="str">
        <f>+D1464&amp;J1464</f>
        <v/>
      </c>
      <c r="AS1464" s="124" t="str">
        <f t="shared" si="205"/>
        <v/>
      </c>
      <c r="AT1464" s="125" t="str">
        <f t="shared" si="206"/>
        <v/>
      </c>
      <c r="AU1464" s="125" t="str">
        <f>IF(NOT(AT1464=""),VLOOKUP(AT1464,[1]PSI_Category!A:B,2,0),"")</f>
        <v/>
      </c>
      <c r="AV1464" s="167"/>
      <c r="AW1464" s="167"/>
      <c r="AX1464" s="167"/>
    </row>
    <row r="1465" spans="1:50" s="133" customFormat="1" ht="11.4" customHeight="1" x14ac:dyDescent="0.3">
      <c r="A1465" s="103"/>
      <c r="B1465" s="104"/>
      <c r="C1465" s="105"/>
      <c r="D1465" s="106"/>
      <c r="E1465" s="107"/>
      <c r="F1465" s="105"/>
      <c r="G1465" s="107"/>
      <c r="H1465" s="105"/>
      <c r="I1465" s="105"/>
      <c r="J1465" s="107"/>
      <c r="K1465" s="105"/>
      <c r="L1465" s="105"/>
      <c r="M1465" s="105"/>
      <c r="N1465" s="105"/>
      <c r="O1465" s="108"/>
      <c r="P1465" s="109"/>
      <c r="Q1465" s="110"/>
      <c r="R1465" s="110"/>
      <c r="S1465" s="110"/>
      <c r="T1465" s="110"/>
      <c r="U1465" s="111"/>
      <c r="V1465" s="111"/>
      <c r="W1465" s="112"/>
      <c r="X1465" s="113"/>
      <c r="Y1465" s="114"/>
      <c r="Z1465" s="115"/>
      <c r="AA1465" s="116"/>
      <c r="AB1465" s="117" t="b">
        <f t="shared" si="198"/>
        <v>0</v>
      </c>
      <c r="AC1465" s="117">
        <f t="shared" si="199"/>
        <v>0</v>
      </c>
      <c r="AD1465" s="118"/>
      <c r="AE1465" s="117" t="b">
        <f t="shared" si="200"/>
        <v>0</v>
      </c>
      <c r="AF1465" s="117">
        <f t="shared" si="201"/>
        <v>0</v>
      </c>
      <c r="AG1465" s="119">
        <f t="shared" si="202"/>
        <v>0</v>
      </c>
      <c r="AH1465" s="120" t="b">
        <f t="shared" si="203"/>
        <v>0</v>
      </c>
      <c r="AI1465" s="121">
        <f t="shared" si="204"/>
        <v>0</v>
      </c>
      <c r="AJ1465" s="122">
        <f>+C1465</f>
        <v>0</v>
      </c>
      <c r="AK1465" s="122" t="str">
        <f>IF(ISNA(VLOOKUP(postponeList!D1465,[1]Sheet!$A$2:$B$12,2,FALSE))," ",(VLOOKUP(postponeList!D1465,[1]Sheet!$A$2:$B$12,2,FALSE)))</f>
        <v xml:space="preserve"> </v>
      </c>
      <c r="AL1465" s="122" t="str">
        <f>IF(ISNA(VLOOKUP(E1465,[1]Sheet!$G$2:$H$40,2,FALSE))," ",VLOOKUP(E1465,[1]Sheet!$G$2:$H$40,2,FALSE))</f>
        <v xml:space="preserve"> </v>
      </c>
      <c r="AM1465" s="122" t="str">
        <f>IF(ISNA(VLOOKUP(G1465,[1]Sheet!$K$2:$L$159,2,FALSE))," ",(VLOOKUP(G1465,[1]Sheet!$K$2:$L$159,2,FALSE)))</f>
        <v xml:space="preserve"> </v>
      </c>
      <c r="AN1465" s="122" t="str">
        <f>IF(ISNA(VLOOKUP(I1465&amp;C1465,[1]Sheet!$D$2:$E$228,2,FALSE))," ",VLOOKUP(I1465&amp;C1465,[1]Sheet!$D$2:$E$228,2,FALSE))</f>
        <v xml:space="preserve"> </v>
      </c>
      <c r="AO1465" s="122" t="str">
        <f>+I1465&amp;C1465</f>
        <v/>
      </c>
      <c r="AP1465" s="122" t="str">
        <f>C1465&amp;D1465&amp;E1465&amp;G1465&amp;I1465&amp;O1465</f>
        <v/>
      </c>
      <c r="AQ1465" s="122" t="str">
        <f>B1465&amp;D1465&amp;N1465</f>
        <v/>
      </c>
      <c r="AR1465" s="123" t="str">
        <f>+D1465&amp;J1465</f>
        <v/>
      </c>
      <c r="AS1465" s="124" t="str">
        <f t="shared" si="205"/>
        <v/>
      </c>
      <c r="AT1465" s="125" t="str">
        <f t="shared" si="206"/>
        <v/>
      </c>
      <c r="AU1465" s="125" t="str">
        <f>IF(NOT(AT1465=""),VLOOKUP(AT1465,[1]PSI_Category!A:B,2,0),"")</f>
        <v/>
      </c>
      <c r="AV1465" s="167"/>
      <c r="AW1465" s="167"/>
      <c r="AX1465" s="167"/>
    </row>
    <row r="1466" spans="1:50" s="133" customFormat="1" ht="11.4" customHeight="1" x14ac:dyDescent="0.3">
      <c r="A1466" s="103"/>
      <c r="B1466" s="104"/>
      <c r="C1466" s="105"/>
      <c r="D1466" s="106"/>
      <c r="E1466" s="107"/>
      <c r="F1466" s="105"/>
      <c r="G1466" s="107"/>
      <c r="H1466" s="105"/>
      <c r="I1466" s="105"/>
      <c r="J1466" s="107"/>
      <c r="K1466" s="105"/>
      <c r="L1466" s="105"/>
      <c r="M1466" s="105"/>
      <c r="N1466" s="105"/>
      <c r="O1466" s="108"/>
      <c r="P1466" s="109"/>
      <c r="Q1466" s="110"/>
      <c r="R1466" s="110"/>
      <c r="S1466" s="110"/>
      <c r="T1466" s="110"/>
      <c r="U1466" s="111"/>
      <c r="V1466" s="111"/>
      <c r="W1466" s="112"/>
      <c r="X1466" s="113"/>
      <c r="Y1466" s="114"/>
      <c r="Z1466" s="115"/>
      <c r="AA1466" s="116"/>
      <c r="AB1466" s="117" t="b">
        <f t="shared" si="198"/>
        <v>0</v>
      </c>
      <c r="AC1466" s="117">
        <f t="shared" si="199"/>
        <v>0</v>
      </c>
      <c r="AD1466" s="118"/>
      <c r="AE1466" s="117" t="b">
        <f t="shared" si="200"/>
        <v>0</v>
      </c>
      <c r="AF1466" s="117">
        <f t="shared" si="201"/>
        <v>0</v>
      </c>
      <c r="AG1466" s="119">
        <f t="shared" si="202"/>
        <v>0</v>
      </c>
      <c r="AH1466" s="120" t="b">
        <f t="shared" si="203"/>
        <v>0</v>
      </c>
      <c r="AI1466" s="121">
        <f t="shared" si="204"/>
        <v>0</v>
      </c>
      <c r="AJ1466" s="122">
        <f>+C1466</f>
        <v>0</v>
      </c>
      <c r="AK1466" s="122" t="str">
        <f>IF(ISNA(VLOOKUP(postponeList!D1466,[1]Sheet!$A$2:$B$12,2,FALSE))," ",(VLOOKUP(postponeList!D1466,[1]Sheet!$A$2:$B$12,2,FALSE)))</f>
        <v xml:space="preserve"> </v>
      </c>
      <c r="AL1466" s="122" t="str">
        <f>IF(ISNA(VLOOKUP(E1466,[1]Sheet!$G$2:$H$40,2,FALSE))," ",VLOOKUP(E1466,[1]Sheet!$G$2:$H$40,2,FALSE))</f>
        <v xml:space="preserve"> </v>
      </c>
      <c r="AM1466" s="122" t="str">
        <f>IF(ISNA(VLOOKUP(G1466,[1]Sheet!$K$2:$L$159,2,FALSE))," ",(VLOOKUP(G1466,[1]Sheet!$K$2:$L$159,2,FALSE)))</f>
        <v xml:space="preserve"> </v>
      </c>
      <c r="AN1466" s="122" t="str">
        <f>IF(ISNA(VLOOKUP(I1466&amp;C1466,[1]Sheet!$D$2:$E$228,2,FALSE))," ",VLOOKUP(I1466&amp;C1466,[1]Sheet!$D$2:$E$228,2,FALSE))</f>
        <v xml:space="preserve"> </v>
      </c>
      <c r="AO1466" s="122" t="str">
        <f>+I1466&amp;C1466</f>
        <v/>
      </c>
      <c r="AP1466" s="122" t="str">
        <f>C1466&amp;D1466&amp;E1466&amp;G1466&amp;I1466&amp;O1466</f>
        <v/>
      </c>
      <c r="AQ1466" s="122" t="str">
        <f>B1466&amp;D1466&amp;N1466</f>
        <v/>
      </c>
      <c r="AR1466" s="123" t="str">
        <f>+D1466&amp;J1466</f>
        <v/>
      </c>
      <c r="AS1466" s="124" t="str">
        <f t="shared" si="205"/>
        <v/>
      </c>
      <c r="AT1466" s="125" t="str">
        <f t="shared" si="206"/>
        <v/>
      </c>
      <c r="AU1466" s="125" t="str">
        <f>IF(NOT(AT1466=""),VLOOKUP(AT1466,[1]PSI_Category!A:B,2,0),"")</f>
        <v/>
      </c>
      <c r="AV1466" s="167"/>
      <c r="AW1466" s="167"/>
      <c r="AX1466" s="167"/>
    </row>
    <row r="1467" spans="1:50" s="133" customFormat="1" ht="11.4" customHeight="1" x14ac:dyDescent="0.3">
      <c r="A1467" s="103"/>
      <c r="B1467" s="104"/>
      <c r="C1467" s="105"/>
      <c r="D1467" s="106"/>
      <c r="E1467" s="107"/>
      <c r="F1467" s="105"/>
      <c r="G1467" s="107"/>
      <c r="H1467" s="105"/>
      <c r="I1467" s="105"/>
      <c r="J1467" s="107"/>
      <c r="K1467" s="105"/>
      <c r="L1467" s="105"/>
      <c r="M1467" s="105"/>
      <c r="N1467" s="105"/>
      <c r="O1467" s="108"/>
      <c r="P1467" s="109"/>
      <c r="Q1467" s="110"/>
      <c r="R1467" s="110"/>
      <c r="S1467" s="110"/>
      <c r="T1467" s="110"/>
      <c r="U1467" s="111"/>
      <c r="V1467" s="111"/>
      <c r="W1467" s="112"/>
      <c r="X1467" s="113"/>
      <c r="Y1467" s="114"/>
      <c r="Z1467" s="115"/>
      <c r="AA1467" s="116"/>
      <c r="AB1467" s="117" t="b">
        <f t="shared" si="198"/>
        <v>0</v>
      </c>
      <c r="AC1467" s="117">
        <f t="shared" si="199"/>
        <v>0</v>
      </c>
      <c r="AD1467" s="118"/>
      <c r="AE1467" s="117" t="b">
        <f t="shared" si="200"/>
        <v>0</v>
      </c>
      <c r="AF1467" s="117">
        <f t="shared" si="201"/>
        <v>0</v>
      </c>
      <c r="AG1467" s="119">
        <f t="shared" si="202"/>
        <v>0</v>
      </c>
      <c r="AH1467" s="120" t="b">
        <f t="shared" si="203"/>
        <v>0</v>
      </c>
      <c r="AI1467" s="121">
        <f t="shared" si="204"/>
        <v>0</v>
      </c>
      <c r="AJ1467" s="122">
        <f>+C1467</f>
        <v>0</v>
      </c>
      <c r="AK1467" s="122" t="str">
        <f>IF(ISNA(VLOOKUP(postponeList!D1467,[1]Sheet!$A$2:$B$12,2,FALSE))," ",(VLOOKUP(postponeList!D1467,[1]Sheet!$A$2:$B$12,2,FALSE)))</f>
        <v xml:space="preserve"> </v>
      </c>
      <c r="AL1467" s="122" t="str">
        <f>IF(ISNA(VLOOKUP(E1467,[1]Sheet!$G$2:$H$40,2,FALSE))," ",VLOOKUP(E1467,[1]Sheet!$G$2:$H$40,2,FALSE))</f>
        <v xml:space="preserve"> </v>
      </c>
      <c r="AM1467" s="122" t="str">
        <f>IF(ISNA(VLOOKUP(G1467,[1]Sheet!$K$2:$L$159,2,FALSE))," ",(VLOOKUP(G1467,[1]Sheet!$K$2:$L$159,2,FALSE)))</f>
        <v xml:space="preserve"> </v>
      </c>
      <c r="AN1467" s="122" t="str">
        <f>IF(ISNA(VLOOKUP(I1467&amp;C1467,[1]Sheet!$D$2:$E$228,2,FALSE))," ",VLOOKUP(I1467&amp;C1467,[1]Sheet!$D$2:$E$228,2,FALSE))</f>
        <v xml:space="preserve"> </v>
      </c>
      <c r="AO1467" s="122" t="str">
        <f>+I1467&amp;C1467</f>
        <v/>
      </c>
      <c r="AP1467" s="122" t="str">
        <f>C1467&amp;D1467&amp;E1467&amp;G1467&amp;I1467&amp;O1467</f>
        <v/>
      </c>
      <c r="AQ1467" s="122" t="str">
        <f>B1467&amp;D1467&amp;N1467</f>
        <v/>
      </c>
      <c r="AR1467" s="123" t="str">
        <f>+D1467&amp;J1467</f>
        <v/>
      </c>
      <c r="AS1467" s="124" t="str">
        <f t="shared" si="205"/>
        <v/>
      </c>
      <c r="AT1467" s="125" t="str">
        <f t="shared" si="206"/>
        <v/>
      </c>
      <c r="AU1467" s="125" t="str">
        <f>IF(NOT(AT1467=""),VLOOKUP(AT1467,[1]PSI_Category!A:B,2,0),"")</f>
        <v/>
      </c>
      <c r="AV1467" s="167"/>
      <c r="AW1467" s="167"/>
      <c r="AX1467" s="167"/>
    </row>
    <row r="1468" spans="1:50" s="133" customFormat="1" ht="11.4" customHeight="1" x14ac:dyDescent="0.3">
      <c r="A1468" s="103"/>
      <c r="B1468" s="104"/>
      <c r="C1468" s="105"/>
      <c r="D1468" s="106"/>
      <c r="E1468" s="107"/>
      <c r="F1468" s="105"/>
      <c r="G1468" s="107"/>
      <c r="H1468" s="105"/>
      <c r="I1468" s="105"/>
      <c r="J1468" s="107"/>
      <c r="K1468" s="105"/>
      <c r="L1468" s="105"/>
      <c r="M1468" s="105"/>
      <c r="N1468" s="105"/>
      <c r="O1468" s="108"/>
      <c r="P1468" s="109"/>
      <c r="Q1468" s="110"/>
      <c r="R1468" s="110"/>
      <c r="S1468" s="110"/>
      <c r="T1468" s="110"/>
      <c r="U1468" s="111"/>
      <c r="V1468" s="111"/>
      <c r="W1468" s="112"/>
      <c r="X1468" s="113"/>
      <c r="Y1468" s="114"/>
      <c r="Z1468" s="115"/>
      <c r="AA1468" s="116"/>
      <c r="AB1468" s="117" t="b">
        <f t="shared" si="198"/>
        <v>0</v>
      </c>
      <c r="AC1468" s="117">
        <f t="shared" si="199"/>
        <v>0</v>
      </c>
      <c r="AD1468" s="118"/>
      <c r="AE1468" s="117" t="b">
        <f t="shared" si="200"/>
        <v>0</v>
      </c>
      <c r="AF1468" s="117">
        <f t="shared" si="201"/>
        <v>0</v>
      </c>
      <c r="AG1468" s="119">
        <f t="shared" si="202"/>
        <v>0</v>
      </c>
      <c r="AH1468" s="120" t="b">
        <f t="shared" si="203"/>
        <v>0</v>
      </c>
      <c r="AI1468" s="121">
        <f t="shared" si="204"/>
        <v>0</v>
      </c>
      <c r="AJ1468" s="122">
        <f>+C1468</f>
        <v>0</v>
      </c>
      <c r="AK1468" s="122" t="str">
        <f>IF(ISNA(VLOOKUP(postponeList!D1468,[1]Sheet!$A$2:$B$12,2,FALSE))," ",(VLOOKUP(postponeList!D1468,[1]Sheet!$A$2:$B$12,2,FALSE)))</f>
        <v xml:space="preserve"> </v>
      </c>
      <c r="AL1468" s="122" t="str">
        <f>IF(ISNA(VLOOKUP(E1468,[1]Sheet!$G$2:$H$40,2,FALSE))," ",VLOOKUP(E1468,[1]Sheet!$G$2:$H$40,2,FALSE))</f>
        <v xml:space="preserve"> </v>
      </c>
      <c r="AM1468" s="122" t="str">
        <f>IF(ISNA(VLOOKUP(G1468,[1]Sheet!$K$2:$L$159,2,FALSE))," ",(VLOOKUP(G1468,[1]Sheet!$K$2:$L$159,2,FALSE)))</f>
        <v xml:space="preserve"> </v>
      </c>
      <c r="AN1468" s="122" t="str">
        <f>IF(ISNA(VLOOKUP(I1468&amp;C1468,[1]Sheet!$D$2:$E$228,2,FALSE))," ",VLOOKUP(I1468&amp;C1468,[1]Sheet!$D$2:$E$228,2,FALSE))</f>
        <v xml:space="preserve"> </v>
      </c>
      <c r="AO1468" s="122" t="str">
        <f>+I1468&amp;C1468</f>
        <v/>
      </c>
      <c r="AP1468" s="122" t="str">
        <f>C1468&amp;D1468&amp;E1468&amp;G1468&amp;I1468&amp;O1468</f>
        <v/>
      </c>
      <c r="AQ1468" s="122" t="str">
        <f>B1468&amp;D1468&amp;N1468</f>
        <v/>
      </c>
      <c r="AR1468" s="123" t="str">
        <f>+D1468&amp;J1468</f>
        <v/>
      </c>
      <c r="AS1468" s="124" t="str">
        <f t="shared" si="205"/>
        <v/>
      </c>
      <c r="AT1468" s="125" t="str">
        <f t="shared" si="206"/>
        <v/>
      </c>
      <c r="AU1468" s="125" t="str">
        <f>IF(NOT(AT1468=""),VLOOKUP(AT1468,[1]PSI_Category!A:B,2,0),"")</f>
        <v/>
      </c>
      <c r="AV1468" s="167"/>
      <c r="AW1468" s="167"/>
      <c r="AX1468" s="167"/>
    </row>
    <row r="1469" spans="1:50" s="133" customFormat="1" ht="11.4" customHeight="1" x14ac:dyDescent="0.3">
      <c r="A1469" s="103"/>
      <c r="B1469" s="104"/>
      <c r="C1469" s="105"/>
      <c r="D1469" s="106"/>
      <c r="E1469" s="107"/>
      <c r="F1469" s="105"/>
      <c r="G1469" s="107"/>
      <c r="H1469" s="105"/>
      <c r="I1469" s="105"/>
      <c r="J1469" s="107"/>
      <c r="K1469" s="105"/>
      <c r="L1469" s="105"/>
      <c r="M1469" s="105"/>
      <c r="N1469" s="105"/>
      <c r="O1469" s="108"/>
      <c r="P1469" s="109"/>
      <c r="Q1469" s="110"/>
      <c r="R1469" s="110"/>
      <c r="S1469" s="110"/>
      <c r="T1469" s="110"/>
      <c r="U1469" s="111"/>
      <c r="V1469" s="111"/>
      <c r="W1469" s="112"/>
      <c r="X1469" s="113"/>
      <c r="Y1469" s="114"/>
      <c r="Z1469" s="115"/>
      <c r="AA1469" s="116"/>
      <c r="AB1469" s="117" t="b">
        <f t="shared" si="198"/>
        <v>0</v>
      </c>
      <c r="AC1469" s="117">
        <f t="shared" si="199"/>
        <v>0</v>
      </c>
      <c r="AD1469" s="118"/>
      <c r="AE1469" s="117" t="b">
        <f t="shared" si="200"/>
        <v>0</v>
      </c>
      <c r="AF1469" s="117">
        <f t="shared" si="201"/>
        <v>0</v>
      </c>
      <c r="AG1469" s="119">
        <f t="shared" si="202"/>
        <v>0</v>
      </c>
      <c r="AH1469" s="120" t="b">
        <f t="shared" si="203"/>
        <v>0</v>
      </c>
      <c r="AI1469" s="121">
        <f t="shared" si="204"/>
        <v>0</v>
      </c>
      <c r="AJ1469" s="122">
        <f>+C1469</f>
        <v>0</v>
      </c>
      <c r="AK1469" s="122" t="str">
        <f>IF(ISNA(VLOOKUP(postponeList!D1469,[1]Sheet!$A$2:$B$12,2,FALSE))," ",(VLOOKUP(postponeList!D1469,[1]Sheet!$A$2:$B$12,2,FALSE)))</f>
        <v xml:space="preserve"> </v>
      </c>
      <c r="AL1469" s="122" t="str">
        <f>IF(ISNA(VLOOKUP(E1469,[1]Sheet!$G$2:$H$40,2,FALSE))," ",VLOOKUP(E1469,[1]Sheet!$G$2:$H$40,2,FALSE))</f>
        <v xml:space="preserve"> </v>
      </c>
      <c r="AM1469" s="122" t="str">
        <f>IF(ISNA(VLOOKUP(G1469,[1]Sheet!$K$2:$L$159,2,FALSE))," ",(VLOOKUP(G1469,[1]Sheet!$K$2:$L$159,2,FALSE)))</f>
        <v xml:space="preserve"> </v>
      </c>
      <c r="AN1469" s="122" t="str">
        <f>IF(ISNA(VLOOKUP(I1469&amp;C1469,[1]Sheet!$D$2:$E$228,2,FALSE))," ",VLOOKUP(I1469&amp;C1469,[1]Sheet!$D$2:$E$228,2,FALSE))</f>
        <v xml:space="preserve"> </v>
      </c>
      <c r="AO1469" s="122" t="str">
        <f>+I1469&amp;C1469</f>
        <v/>
      </c>
      <c r="AP1469" s="122" t="str">
        <f>C1469&amp;D1469&amp;E1469&amp;G1469&amp;I1469&amp;O1469</f>
        <v/>
      </c>
      <c r="AQ1469" s="122" t="str">
        <f>B1469&amp;D1469&amp;N1469</f>
        <v/>
      </c>
      <c r="AR1469" s="123" t="str">
        <f>+D1469&amp;J1469</f>
        <v/>
      </c>
      <c r="AS1469" s="124" t="str">
        <f t="shared" si="205"/>
        <v/>
      </c>
      <c r="AT1469" s="125" t="str">
        <f t="shared" si="206"/>
        <v/>
      </c>
      <c r="AU1469" s="125" t="str">
        <f>IF(NOT(AT1469=""),VLOOKUP(AT1469,[1]PSI_Category!A:B,2,0),"")</f>
        <v/>
      </c>
      <c r="AV1469" s="167"/>
      <c r="AW1469" s="167"/>
      <c r="AX1469" s="167"/>
    </row>
    <row r="1470" spans="1:50" s="133" customFormat="1" ht="11.4" customHeight="1" x14ac:dyDescent="0.3">
      <c r="A1470" s="103"/>
      <c r="B1470" s="104"/>
      <c r="C1470" s="105"/>
      <c r="D1470" s="106"/>
      <c r="E1470" s="107"/>
      <c r="F1470" s="105"/>
      <c r="G1470" s="107"/>
      <c r="H1470" s="105"/>
      <c r="I1470" s="105"/>
      <c r="J1470" s="107"/>
      <c r="K1470" s="105"/>
      <c r="L1470" s="105"/>
      <c r="M1470" s="105"/>
      <c r="N1470" s="105"/>
      <c r="O1470" s="108"/>
      <c r="P1470" s="109"/>
      <c r="Q1470" s="110"/>
      <c r="R1470" s="110"/>
      <c r="S1470" s="110"/>
      <c r="T1470" s="110"/>
      <c r="U1470" s="111"/>
      <c r="V1470" s="111"/>
      <c r="W1470" s="112"/>
      <c r="X1470" s="113"/>
      <c r="Y1470" s="114"/>
      <c r="Z1470" s="115"/>
      <c r="AA1470" s="116"/>
      <c r="AB1470" s="117" t="b">
        <f t="shared" si="198"/>
        <v>0</v>
      </c>
      <c r="AC1470" s="117">
        <f t="shared" si="199"/>
        <v>0</v>
      </c>
      <c r="AD1470" s="118"/>
      <c r="AE1470" s="117" t="b">
        <f t="shared" si="200"/>
        <v>0</v>
      </c>
      <c r="AF1470" s="117">
        <f t="shared" si="201"/>
        <v>0</v>
      </c>
      <c r="AG1470" s="119">
        <f t="shared" si="202"/>
        <v>0</v>
      </c>
      <c r="AH1470" s="120" t="b">
        <f t="shared" si="203"/>
        <v>0</v>
      </c>
      <c r="AI1470" s="121">
        <f t="shared" si="204"/>
        <v>0</v>
      </c>
      <c r="AJ1470" s="122">
        <f>+C1470</f>
        <v>0</v>
      </c>
      <c r="AK1470" s="122" t="str">
        <f>IF(ISNA(VLOOKUP(postponeList!D1470,[1]Sheet!$A$2:$B$12,2,FALSE))," ",(VLOOKUP(postponeList!D1470,[1]Sheet!$A$2:$B$12,2,FALSE)))</f>
        <v xml:space="preserve"> </v>
      </c>
      <c r="AL1470" s="122" t="str">
        <f>IF(ISNA(VLOOKUP(E1470,[1]Sheet!$G$2:$H$40,2,FALSE))," ",VLOOKUP(E1470,[1]Sheet!$G$2:$H$40,2,FALSE))</f>
        <v xml:space="preserve"> </v>
      </c>
      <c r="AM1470" s="122" t="str">
        <f>IF(ISNA(VLOOKUP(G1470,[1]Sheet!$K$2:$L$159,2,FALSE))," ",(VLOOKUP(G1470,[1]Sheet!$K$2:$L$159,2,FALSE)))</f>
        <v xml:space="preserve"> </v>
      </c>
      <c r="AN1470" s="122" t="str">
        <f>IF(ISNA(VLOOKUP(I1470&amp;C1470,[1]Sheet!$D$2:$E$228,2,FALSE))," ",VLOOKUP(I1470&amp;C1470,[1]Sheet!$D$2:$E$228,2,FALSE))</f>
        <v xml:space="preserve"> </v>
      </c>
      <c r="AO1470" s="122" t="str">
        <f>+I1470&amp;C1470</f>
        <v/>
      </c>
      <c r="AP1470" s="122" t="str">
        <f>C1470&amp;D1470&amp;E1470&amp;G1470&amp;I1470&amp;O1470</f>
        <v/>
      </c>
      <c r="AQ1470" s="122" t="str">
        <f>B1470&amp;D1470&amp;N1470</f>
        <v/>
      </c>
      <c r="AR1470" s="123" t="str">
        <f>+D1470&amp;J1470</f>
        <v/>
      </c>
      <c r="AS1470" s="124" t="str">
        <f t="shared" si="205"/>
        <v/>
      </c>
      <c r="AT1470" s="125" t="str">
        <f t="shared" si="206"/>
        <v/>
      </c>
      <c r="AU1470" s="125" t="str">
        <f>IF(NOT(AT1470=""),VLOOKUP(AT1470,[1]PSI_Category!A:B,2,0),"")</f>
        <v/>
      </c>
      <c r="AV1470" s="167"/>
      <c r="AW1470" s="167"/>
      <c r="AX1470" s="167"/>
    </row>
    <row r="1471" spans="1:50" s="133" customFormat="1" ht="11.4" customHeight="1" x14ac:dyDescent="0.3">
      <c r="A1471" s="103"/>
      <c r="B1471" s="104"/>
      <c r="C1471" s="105"/>
      <c r="D1471" s="106"/>
      <c r="E1471" s="107"/>
      <c r="F1471" s="105"/>
      <c r="G1471" s="107"/>
      <c r="H1471" s="105"/>
      <c r="I1471" s="105"/>
      <c r="J1471" s="107"/>
      <c r="K1471" s="105"/>
      <c r="L1471" s="105"/>
      <c r="M1471" s="105"/>
      <c r="N1471" s="105"/>
      <c r="O1471" s="108"/>
      <c r="P1471" s="109"/>
      <c r="Q1471" s="110"/>
      <c r="R1471" s="110"/>
      <c r="S1471" s="110"/>
      <c r="T1471" s="110"/>
      <c r="U1471" s="111"/>
      <c r="V1471" s="111"/>
      <c r="W1471" s="112"/>
      <c r="X1471" s="113"/>
      <c r="Y1471" s="114"/>
      <c r="Z1471" s="115"/>
      <c r="AA1471" s="116"/>
      <c r="AB1471" s="117" t="b">
        <f t="shared" si="198"/>
        <v>0</v>
      </c>
      <c r="AC1471" s="117">
        <f t="shared" si="199"/>
        <v>0</v>
      </c>
      <c r="AD1471" s="118"/>
      <c r="AE1471" s="117" t="b">
        <f t="shared" si="200"/>
        <v>0</v>
      </c>
      <c r="AF1471" s="117">
        <f t="shared" si="201"/>
        <v>0</v>
      </c>
      <c r="AG1471" s="119">
        <f t="shared" si="202"/>
        <v>0</v>
      </c>
      <c r="AH1471" s="120" t="b">
        <f t="shared" si="203"/>
        <v>0</v>
      </c>
      <c r="AI1471" s="121">
        <f t="shared" si="204"/>
        <v>0</v>
      </c>
      <c r="AJ1471" s="122">
        <f>+C1471</f>
        <v>0</v>
      </c>
      <c r="AK1471" s="122" t="str">
        <f>IF(ISNA(VLOOKUP(postponeList!D1471,[1]Sheet!$A$2:$B$12,2,FALSE))," ",(VLOOKUP(postponeList!D1471,[1]Sheet!$A$2:$B$12,2,FALSE)))</f>
        <v xml:space="preserve"> </v>
      </c>
      <c r="AL1471" s="122" t="str">
        <f>IF(ISNA(VLOOKUP(E1471,[1]Sheet!$G$2:$H$40,2,FALSE))," ",VLOOKUP(E1471,[1]Sheet!$G$2:$H$40,2,FALSE))</f>
        <v xml:space="preserve"> </v>
      </c>
      <c r="AM1471" s="122" t="str">
        <f>IF(ISNA(VLOOKUP(G1471,[1]Sheet!$K$2:$L$159,2,FALSE))," ",(VLOOKUP(G1471,[1]Sheet!$K$2:$L$159,2,FALSE)))</f>
        <v xml:space="preserve"> </v>
      </c>
      <c r="AN1471" s="122" t="str">
        <f>IF(ISNA(VLOOKUP(I1471&amp;C1471,[1]Sheet!$D$2:$E$228,2,FALSE))," ",VLOOKUP(I1471&amp;C1471,[1]Sheet!$D$2:$E$228,2,FALSE))</f>
        <v xml:space="preserve"> </v>
      </c>
      <c r="AO1471" s="122" t="str">
        <f>+I1471&amp;C1471</f>
        <v/>
      </c>
      <c r="AP1471" s="122" t="str">
        <f>C1471&amp;D1471&amp;E1471&amp;G1471&amp;I1471&amp;O1471</f>
        <v/>
      </c>
      <c r="AQ1471" s="122" t="str">
        <f>B1471&amp;D1471&amp;N1471</f>
        <v/>
      </c>
      <c r="AR1471" s="123" t="str">
        <f>+D1471&amp;J1471</f>
        <v/>
      </c>
      <c r="AS1471" s="124" t="str">
        <f t="shared" si="205"/>
        <v/>
      </c>
      <c r="AT1471" s="125" t="str">
        <f t="shared" si="206"/>
        <v/>
      </c>
      <c r="AU1471" s="125" t="str">
        <f>IF(NOT(AT1471=""),VLOOKUP(AT1471,[1]PSI_Category!A:B,2,0),"")</f>
        <v/>
      </c>
      <c r="AV1471" s="167"/>
      <c r="AW1471" s="167"/>
      <c r="AX1471" s="167"/>
    </row>
    <row r="1472" spans="1:50" s="133" customFormat="1" ht="11.4" customHeight="1" x14ac:dyDescent="0.3">
      <c r="A1472" s="103"/>
      <c r="B1472" s="104"/>
      <c r="C1472" s="105"/>
      <c r="D1472" s="106"/>
      <c r="E1472" s="107"/>
      <c r="F1472" s="105"/>
      <c r="G1472" s="107"/>
      <c r="H1472" s="105"/>
      <c r="I1472" s="105"/>
      <c r="J1472" s="107"/>
      <c r="K1472" s="105"/>
      <c r="L1472" s="105"/>
      <c r="M1472" s="105"/>
      <c r="N1472" s="105"/>
      <c r="O1472" s="108"/>
      <c r="P1472" s="109"/>
      <c r="Q1472" s="110"/>
      <c r="R1472" s="110"/>
      <c r="S1472" s="110"/>
      <c r="T1472" s="110"/>
      <c r="U1472" s="111"/>
      <c r="V1472" s="111"/>
      <c r="W1472" s="112"/>
      <c r="X1472" s="113"/>
      <c r="Y1472" s="114"/>
      <c r="Z1472" s="115"/>
      <c r="AA1472" s="116"/>
      <c r="AB1472" s="117" t="b">
        <f t="shared" si="198"/>
        <v>0</v>
      </c>
      <c r="AC1472" s="117">
        <f t="shared" si="199"/>
        <v>0</v>
      </c>
      <c r="AD1472" s="118"/>
      <c r="AE1472" s="117" t="b">
        <f t="shared" si="200"/>
        <v>0</v>
      </c>
      <c r="AF1472" s="117">
        <f t="shared" si="201"/>
        <v>0</v>
      </c>
      <c r="AG1472" s="119">
        <f t="shared" si="202"/>
        <v>0</v>
      </c>
      <c r="AH1472" s="120" t="b">
        <f t="shared" si="203"/>
        <v>0</v>
      </c>
      <c r="AI1472" s="121">
        <f t="shared" si="204"/>
        <v>0</v>
      </c>
      <c r="AJ1472" s="122">
        <f>+C1472</f>
        <v>0</v>
      </c>
      <c r="AK1472" s="122" t="str">
        <f>IF(ISNA(VLOOKUP(postponeList!D1472,[1]Sheet!$A$2:$B$12,2,FALSE))," ",(VLOOKUP(postponeList!D1472,[1]Sheet!$A$2:$B$12,2,FALSE)))</f>
        <v xml:space="preserve"> </v>
      </c>
      <c r="AL1472" s="122" t="str">
        <f>IF(ISNA(VLOOKUP(E1472,[1]Sheet!$G$2:$H$40,2,FALSE))," ",VLOOKUP(E1472,[1]Sheet!$G$2:$H$40,2,FALSE))</f>
        <v xml:space="preserve"> </v>
      </c>
      <c r="AM1472" s="122" t="str">
        <f>IF(ISNA(VLOOKUP(G1472,[1]Sheet!$K$2:$L$159,2,FALSE))," ",(VLOOKUP(G1472,[1]Sheet!$K$2:$L$159,2,FALSE)))</f>
        <v xml:space="preserve"> </v>
      </c>
      <c r="AN1472" s="122" t="str">
        <f>IF(ISNA(VLOOKUP(I1472&amp;C1472,[1]Sheet!$D$2:$E$228,2,FALSE))," ",VLOOKUP(I1472&amp;C1472,[1]Sheet!$D$2:$E$228,2,FALSE))</f>
        <v xml:space="preserve"> </v>
      </c>
      <c r="AO1472" s="122" t="str">
        <f>+I1472&amp;C1472</f>
        <v/>
      </c>
      <c r="AP1472" s="122" t="str">
        <f>C1472&amp;D1472&amp;E1472&amp;G1472&amp;I1472&amp;O1472</f>
        <v/>
      </c>
      <c r="AQ1472" s="122" t="str">
        <f>B1472&amp;D1472&amp;N1472</f>
        <v/>
      </c>
      <c r="AR1472" s="123" t="str">
        <f>+D1472&amp;J1472</f>
        <v/>
      </c>
      <c r="AS1472" s="124" t="str">
        <f t="shared" si="205"/>
        <v/>
      </c>
      <c r="AT1472" s="125" t="str">
        <f t="shared" si="206"/>
        <v/>
      </c>
      <c r="AU1472" s="125" t="str">
        <f>IF(NOT(AT1472=""),VLOOKUP(AT1472,[1]PSI_Category!A:B,2,0),"")</f>
        <v/>
      </c>
      <c r="AV1472" s="167"/>
      <c r="AW1472" s="167"/>
      <c r="AX1472" s="167"/>
    </row>
    <row r="1473" spans="1:50" s="133" customFormat="1" ht="11.4" customHeight="1" x14ac:dyDescent="0.3">
      <c r="A1473" s="103"/>
      <c r="B1473" s="104"/>
      <c r="C1473" s="105"/>
      <c r="D1473" s="106"/>
      <c r="E1473" s="107"/>
      <c r="F1473" s="105"/>
      <c r="G1473" s="107"/>
      <c r="H1473" s="105"/>
      <c r="I1473" s="105"/>
      <c r="J1473" s="107"/>
      <c r="K1473" s="105"/>
      <c r="L1473" s="105"/>
      <c r="M1473" s="105"/>
      <c r="N1473" s="105"/>
      <c r="O1473" s="108"/>
      <c r="P1473" s="109"/>
      <c r="Q1473" s="110"/>
      <c r="R1473" s="110"/>
      <c r="S1473" s="110"/>
      <c r="T1473" s="110"/>
      <c r="U1473" s="111"/>
      <c r="V1473" s="111"/>
      <c r="W1473" s="112"/>
      <c r="X1473" s="113"/>
      <c r="Y1473" s="114"/>
      <c r="Z1473" s="115"/>
      <c r="AA1473" s="116"/>
      <c r="AB1473" s="117" t="b">
        <f t="shared" si="198"/>
        <v>0</v>
      </c>
      <c r="AC1473" s="117">
        <f t="shared" si="199"/>
        <v>0</v>
      </c>
      <c r="AD1473" s="118"/>
      <c r="AE1473" s="117" t="b">
        <f t="shared" si="200"/>
        <v>0</v>
      </c>
      <c r="AF1473" s="117">
        <f t="shared" si="201"/>
        <v>0</v>
      </c>
      <c r="AG1473" s="119">
        <f t="shared" si="202"/>
        <v>0</v>
      </c>
      <c r="AH1473" s="120" t="b">
        <f t="shared" si="203"/>
        <v>0</v>
      </c>
      <c r="AI1473" s="121">
        <f t="shared" si="204"/>
        <v>0</v>
      </c>
      <c r="AJ1473" s="122">
        <f>+C1473</f>
        <v>0</v>
      </c>
      <c r="AK1473" s="122" t="str">
        <f>IF(ISNA(VLOOKUP(postponeList!D1473,[1]Sheet!$A$2:$B$12,2,FALSE))," ",(VLOOKUP(postponeList!D1473,[1]Sheet!$A$2:$B$12,2,FALSE)))</f>
        <v xml:space="preserve"> </v>
      </c>
      <c r="AL1473" s="122" t="str">
        <f>IF(ISNA(VLOOKUP(E1473,[1]Sheet!$G$2:$H$40,2,FALSE))," ",VLOOKUP(E1473,[1]Sheet!$G$2:$H$40,2,FALSE))</f>
        <v xml:space="preserve"> </v>
      </c>
      <c r="AM1473" s="122" t="str">
        <f>IF(ISNA(VLOOKUP(G1473,[1]Sheet!$K$2:$L$159,2,FALSE))," ",(VLOOKUP(G1473,[1]Sheet!$K$2:$L$159,2,FALSE)))</f>
        <v xml:space="preserve"> </v>
      </c>
      <c r="AN1473" s="122" t="str">
        <f>IF(ISNA(VLOOKUP(I1473&amp;C1473,[1]Sheet!$D$2:$E$228,2,FALSE))," ",VLOOKUP(I1473&amp;C1473,[1]Sheet!$D$2:$E$228,2,FALSE))</f>
        <v xml:space="preserve"> </v>
      </c>
      <c r="AO1473" s="122" t="str">
        <f>+I1473&amp;C1473</f>
        <v/>
      </c>
      <c r="AP1473" s="122" t="str">
        <f>C1473&amp;D1473&amp;E1473&amp;G1473&amp;I1473&amp;O1473</f>
        <v/>
      </c>
      <c r="AQ1473" s="122" t="str">
        <f>B1473&amp;D1473&amp;N1473</f>
        <v/>
      </c>
      <c r="AR1473" s="123" t="str">
        <f>+D1473&amp;J1473</f>
        <v/>
      </c>
      <c r="AS1473" s="124" t="str">
        <f t="shared" si="205"/>
        <v/>
      </c>
      <c r="AT1473" s="125" t="str">
        <f t="shared" si="206"/>
        <v/>
      </c>
      <c r="AU1473" s="125" t="str">
        <f>IF(NOT(AT1473=""),VLOOKUP(AT1473,[1]PSI_Category!A:B,2,0),"")</f>
        <v/>
      </c>
      <c r="AV1473" s="167"/>
      <c r="AW1473" s="167"/>
      <c r="AX1473" s="167"/>
    </row>
    <row r="1474" spans="1:50" s="133" customFormat="1" ht="11.4" customHeight="1" x14ac:dyDescent="0.3">
      <c r="A1474" s="103"/>
      <c r="B1474" s="104"/>
      <c r="C1474" s="105"/>
      <c r="D1474" s="106"/>
      <c r="E1474" s="107"/>
      <c r="F1474" s="105"/>
      <c r="G1474" s="107"/>
      <c r="H1474" s="105"/>
      <c r="I1474" s="105"/>
      <c r="J1474" s="107"/>
      <c r="K1474" s="105"/>
      <c r="L1474" s="105"/>
      <c r="M1474" s="105"/>
      <c r="N1474" s="105"/>
      <c r="O1474" s="108"/>
      <c r="P1474" s="109"/>
      <c r="Q1474" s="110"/>
      <c r="R1474" s="110"/>
      <c r="S1474" s="110"/>
      <c r="T1474" s="110"/>
      <c r="U1474" s="111"/>
      <c r="V1474" s="111"/>
      <c r="W1474" s="112"/>
      <c r="X1474" s="113"/>
      <c r="Y1474" s="114"/>
      <c r="Z1474" s="115"/>
      <c r="AA1474" s="116"/>
      <c r="AB1474" s="117" t="b">
        <f t="shared" si="198"/>
        <v>0</v>
      </c>
      <c r="AC1474" s="117">
        <f t="shared" si="199"/>
        <v>0</v>
      </c>
      <c r="AD1474" s="118"/>
      <c r="AE1474" s="117" t="b">
        <f t="shared" si="200"/>
        <v>0</v>
      </c>
      <c r="AF1474" s="117">
        <f t="shared" si="201"/>
        <v>0</v>
      </c>
      <c r="AG1474" s="119">
        <f t="shared" si="202"/>
        <v>0</v>
      </c>
      <c r="AH1474" s="120" t="b">
        <f t="shared" si="203"/>
        <v>0</v>
      </c>
      <c r="AI1474" s="121">
        <f t="shared" si="204"/>
        <v>0</v>
      </c>
      <c r="AJ1474" s="122">
        <f>+C1474</f>
        <v>0</v>
      </c>
      <c r="AK1474" s="122" t="str">
        <f>IF(ISNA(VLOOKUP(postponeList!D1474,[1]Sheet!$A$2:$B$12,2,FALSE))," ",(VLOOKUP(postponeList!D1474,[1]Sheet!$A$2:$B$12,2,FALSE)))</f>
        <v xml:space="preserve"> </v>
      </c>
      <c r="AL1474" s="122" t="str">
        <f>IF(ISNA(VLOOKUP(E1474,[1]Sheet!$G$2:$H$40,2,FALSE))," ",VLOOKUP(E1474,[1]Sheet!$G$2:$H$40,2,FALSE))</f>
        <v xml:space="preserve"> </v>
      </c>
      <c r="AM1474" s="122" t="str">
        <f>IF(ISNA(VLOOKUP(G1474,[1]Sheet!$K$2:$L$159,2,FALSE))," ",(VLOOKUP(G1474,[1]Sheet!$K$2:$L$159,2,FALSE)))</f>
        <v xml:space="preserve"> </v>
      </c>
      <c r="AN1474" s="122" t="str">
        <f>IF(ISNA(VLOOKUP(I1474&amp;C1474,[1]Sheet!$D$2:$E$228,2,FALSE))," ",VLOOKUP(I1474&amp;C1474,[1]Sheet!$D$2:$E$228,2,FALSE))</f>
        <v xml:space="preserve"> </v>
      </c>
      <c r="AO1474" s="122" t="str">
        <f>+I1474&amp;C1474</f>
        <v/>
      </c>
      <c r="AP1474" s="122" t="str">
        <f>C1474&amp;D1474&amp;E1474&amp;G1474&amp;I1474&amp;O1474</f>
        <v/>
      </c>
      <c r="AQ1474" s="122" t="str">
        <f>B1474&amp;D1474&amp;N1474</f>
        <v/>
      </c>
      <c r="AR1474" s="123" t="str">
        <f>+D1474&amp;J1474</f>
        <v/>
      </c>
      <c r="AS1474" s="124" t="str">
        <f t="shared" si="205"/>
        <v/>
      </c>
      <c r="AT1474" s="125" t="str">
        <f t="shared" si="206"/>
        <v/>
      </c>
      <c r="AU1474" s="125" t="str">
        <f>IF(NOT(AT1474=""),VLOOKUP(AT1474,[1]PSI_Category!A:B,2,0),"")</f>
        <v/>
      </c>
      <c r="AV1474" s="167"/>
      <c r="AW1474" s="167"/>
      <c r="AX1474" s="167"/>
    </row>
    <row r="1475" spans="1:50" s="133" customFormat="1" ht="11.4" customHeight="1" x14ac:dyDescent="0.3">
      <c r="A1475" s="103"/>
      <c r="B1475" s="104"/>
      <c r="C1475" s="105"/>
      <c r="D1475" s="106"/>
      <c r="E1475" s="107"/>
      <c r="F1475" s="105"/>
      <c r="G1475" s="107"/>
      <c r="H1475" s="105"/>
      <c r="I1475" s="105"/>
      <c r="J1475" s="107"/>
      <c r="K1475" s="105"/>
      <c r="L1475" s="105"/>
      <c r="M1475" s="105"/>
      <c r="N1475" s="105"/>
      <c r="O1475" s="108"/>
      <c r="P1475" s="109"/>
      <c r="Q1475" s="110"/>
      <c r="R1475" s="110"/>
      <c r="S1475" s="110"/>
      <c r="T1475" s="110"/>
      <c r="U1475" s="111"/>
      <c r="V1475" s="111"/>
      <c r="W1475" s="112"/>
      <c r="X1475" s="113"/>
      <c r="Y1475" s="114"/>
      <c r="Z1475" s="115"/>
      <c r="AA1475" s="116"/>
      <c r="AB1475" s="117" t="b">
        <f t="shared" si="198"/>
        <v>0</v>
      </c>
      <c r="AC1475" s="117">
        <f t="shared" si="199"/>
        <v>0</v>
      </c>
      <c r="AD1475" s="118"/>
      <c r="AE1475" s="117" t="b">
        <f t="shared" si="200"/>
        <v>0</v>
      </c>
      <c r="AF1475" s="117">
        <f t="shared" si="201"/>
        <v>0</v>
      </c>
      <c r="AG1475" s="119">
        <f t="shared" si="202"/>
        <v>0</v>
      </c>
      <c r="AH1475" s="120" t="b">
        <f t="shared" si="203"/>
        <v>0</v>
      </c>
      <c r="AI1475" s="121">
        <f t="shared" si="204"/>
        <v>0</v>
      </c>
      <c r="AJ1475" s="122">
        <f>+C1475</f>
        <v>0</v>
      </c>
      <c r="AK1475" s="122" t="str">
        <f>IF(ISNA(VLOOKUP(postponeList!D1475,[1]Sheet!$A$2:$B$12,2,FALSE))," ",(VLOOKUP(postponeList!D1475,[1]Sheet!$A$2:$B$12,2,FALSE)))</f>
        <v xml:space="preserve"> </v>
      </c>
      <c r="AL1475" s="122" t="str">
        <f>IF(ISNA(VLOOKUP(E1475,[1]Sheet!$G$2:$H$40,2,FALSE))," ",VLOOKUP(E1475,[1]Sheet!$G$2:$H$40,2,FALSE))</f>
        <v xml:space="preserve"> </v>
      </c>
      <c r="AM1475" s="122" t="str">
        <f>IF(ISNA(VLOOKUP(G1475,[1]Sheet!$K$2:$L$159,2,FALSE))," ",(VLOOKUP(G1475,[1]Sheet!$K$2:$L$159,2,FALSE)))</f>
        <v xml:space="preserve"> </v>
      </c>
      <c r="AN1475" s="122" t="str">
        <f>IF(ISNA(VLOOKUP(I1475&amp;C1475,[1]Sheet!$D$2:$E$228,2,FALSE))," ",VLOOKUP(I1475&amp;C1475,[1]Sheet!$D$2:$E$228,2,FALSE))</f>
        <v xml:space="preserve"> </v>
      </c>
      <c r="AO1475" s="122" t="str">
        <f>+I1475&amp;C1475</f>
        <v/>
      </c>
      <c r="AP1475" s="122" t="str">
        <f>C1475&amp;D1475&amp;E1475&amp;G1475&amp;I1475&amp;O1475</f>
        <v/>
      </c>
      <c r="AQ1475" s="122" t="str">
        <f>B1475&amp;D1475&amp;N1475</f>
        <v/>
      </c>
      <c r="AR1475" s="123" t="str">
        <f>+D1475&amp;J1475</f>
        <v/>
      </c>
      <c r="AS1475" s="124" t="str">
        <f t="shared" si="205"/>
        <v/>
      </c>
      <c r="AT1475" s="125" t="str">
        <f t="shared" si="206"/>
        <v/>
      </c>
      <c r="AU1475" s="125" t="str">
        <f>IF(NOT(AT1475=""),VLOOKUP(AT1475,[1]PSI_Category!A:B,2,0),"")</f>
        <v/>
      </c>
      <c r="AV1475" s="167"/>
      <c r="AW1475" s="167"/>
      <c r="AX1475" s="167"/>
    </row>
    <row r="1476" spans="1:50" s="133" customFormat="1" ht="11.4" customHeight="1" x14ac:dyDescent="0.3">
      <c r="A1476" s="103"/>
      <c r="B1476" s="104"/>
      <c r="C1476" s="105"/>
      <c r="D1476" s="106"/>
      <c r="E1476" s="107"/>
      <c r="F1476" s="105"/>
      <c r="G1476" s="107"/>
      <c r="H1476" s="105"/>
      <c r="I1476" s="105"/>
      <c r="J1476" s="107"/>
      <c r="K1476" s="105"/>
      <c r="L1476" s="105"/>
      <c r="M1476" s="105"/>
      <c r="N1476" s="105"/>
      <c r="O1476" s="108"/>
      <c r="P1476" s="109"/>
      <c r="Q1476" s="110"/>
      <c r="R1476" s="110"/>
      <c r="S1476" s="110"/>
      <c r="T1476" s="110"/>
      <c r="U1476" s="111"/>
      <c r="V1476" s="111"/>
      <c r="W1476" s="112"/>
      <c r="X1476" s="113"/>
      <c r="Y1476" s="114"/>
      <c r="Z1476" s="115"/>
      <c r="AA1476" s="116"/>
      <c r="AB1476" s="117" t="b">
        <f t="shared" si="198"/>
        <v>0</v>
      </c>
      <c r="AC1476" s="117">
        <f t="shared" si="199"/>
        <v>0</v>
      </c>
      <c r="AD1476" s="118"/>
      <c r="AE1476" s="117" t="b">
        <f t="shared" si="200"/>
        <v>0</v>
      </c>
      <c r="AF1476" s="117">
        <f t="shared" si="201"/>
        <v>0</v>
      </c>
      <c r="AG1476" s="119">
        <f t="shared" si="202"/>
        <v>0</v>
      </c>
      <c r="AH1476" s="120" t="b">
        <f t="shared" si="203"/>
        <v>0</v>
      </c>
      <c r="AI1476" s="121">
        <f t="shared" si="204"/>
        <v>0</v>
      </c>
      <c r="AJ1476" s="122">
        <f>+C1476</f>
        <v>0</v>
      </c>
      <c r="AK1476" s="122" t="str">
        <f>IF(ISNA(VLOOKUP(postponeList!D1476,[1]Sheet!$A$2:$B$12,2,FALSE))," ",(VLOOKUP(postponeList!D1476,[1]Sheet!$A$2:$B$12,2,FALSE)))</f>
        <v xml:space="preserve"> </v>
      </c>
      <c r="AL1476" s="122" t="str">
        <f>IF(ISNA(VLOOKUP(E1476,[1]Sheet!$G$2:$H$40,2,FALSE))," ",VLOOKUP(E1476,[1]Sheet!$G$2:$H$40,2,FALSE))</f>
        <v xml:space="preserve"> </v>
      </c>
      <c r="AM1476" s="122" t="str">
        <f>IF(ISNA(VLOOKUP(G1476,[1]Sheet!$K$2:$L$159,2,FALSE))," ",(VLOOKUP(G1476,[1]Sheet!$K$2:$L$159,2,FALSE)))</f>
        <v xml:space="preserve"> </v>
      </c>
      <c r="AN1476" s="122" t="str">
        <f>IF(ISNA(VLOOKUP(I1476&amp;C1476,[1]Sheet!$D$2:$E$228,2,FALSE))," ",VLOOKUP(I1476&amp;C1476,[1]Sheet!$D$2:$E$228,2,FALSE))</f>
        <v xml:space="preserve"> </v>
      </c>
      <c r="AO1476" s="122" t="str">
        <f>+I1476&amp;C1476</f>
        <v/>
      </c>
      <c r="AP1476" s="122" t="str">
        <f>C1476&amp;D1476&amp;E1476&amp;G1476&amp;I1476&amp;O1476</f>
        <v/>
      </c>
      <c r="AQ1476" s="122" t="str">
        <f>B1476&amp;D1476&amp;N1476</f>
        <v/>
      </c>
      <c r="AR1476" s="123" t="str">
        <f>+D1476&amp;J1476</f>
        <v/>
      </c>
      <c r="AS1476" s="124" t="str">
        <f t="shared" si="205"/>
        <v/>
      </c>
      <c r="AT1476" s="125" t="str">
        <f t="shared" si="206"/>
        <v/>
      </c>
      <c r="AU1476" s="125" t="str">
        <f>IF(NOT(AT1476=""),VLOOKUP(AT1476,[1]PSI_Category!A:B,2,0),"")</f>
        <v/>
      </c>
      <c r="AV1476" s="167"/>
      <c r="AW1476" s="167"/>
      <c r="AX1476" s="167"/>
    </row>
    <row r="1477" spans="1:50" s="133" customFormat="1" ht="11.4" customHeight="1" x14ac:dyDescent="0.3">
      <c r="A1477" s="103"/>
      <c r="B1477" s="104"/>
      <c r="C1477" s="105"/>
      <c r="D1477" s="106"/>
      <c r="E1477" s="107"/>
      <c r="F1477" s="105"/>
      <c r="G1477" s="107"/>
      <c r="H1477" s="105"/>
      <c r="I1477" s="105"/>
      <c r="J1477" s="107"/>
      <c r="K1477" s="105"/>
      <c r="L1477" s="105"/>
      <c r="M1477" s="105"/>
      <c r="N1477" s="105"/>
      <c r="O1477" s="108"/>
      <c r="P1477" s="109"/>
      <c r="Q1477" s="110"/>
      <c r="R1477" s="110"/>
      <c r="S1477" s="110"/>
      <c r="T1477" s="110"/>
      <c r="U1477" s="111"/>
      <c r="V1477" s="111"/>
      <c r="W1477" s="112"/>
      <c r="X1477" s="113"/>
      <c r="Y1477" s="114"/>
      <c r="Z1477" s="115"/>
      <c r="AA1477" s="116"/>
      <c r="AB1477" s="117" t="b">
        <f t="shared" si="198"/>
        <v>0</v>
      </c>
      <c r="AC1477" s="117">
        <f t="shared" si="199"/>
        <v>0</v>
      </c>
      <c r="AD1477" s="118"/>
      <c r="AE1477" s="117" t="b">
        <f t="shared" si="200"/>
        <v>0</v>
      </c>
      <c r="AF1477" s="117">
        <f t="shared" si="201"/>
        <v>0</v>
      </c>
      <c r="AG1477" s="119">
        <f t="shared" si="202"/>
        <v>0</v>
      </c>
      <c r="AH1477" s="120" t="b">
        <f t="shared" si="203"/>
        <v>0</v>
      </c>
      <c r="AI1477" s="121">
        <f t="shared" si="204"/>
        <v>0</v>
      </c>
      <c r="AJ1477" s="122">
        <f>+C1477</f>
        <v>0</v>
      </c>
      <c r="AK1477" s="122" t="str">
        <f>IF(ISNA(VLOOKUP(postponeList!D1477,[1]Sheet!$A$2:$B$12,2,FALSE))," ",(VLOOKUP(postponeList!D1477,[1]Sheet!$A$2:$B$12,2,FALSE)))</f>
        <v xml:space="preserve"> </v>
      </c>
      <c r="AL1477" s="122" t="str">
        <f>IF(ISNA(VLOOKUP(E1477,[1]Sheet!$G$2:$H$40,2,FALSE))," ",VLOOKUP(E1477,[1]Sheet!$G$2:$H$40,2,FALSE))</f>
        <v xml:space="preserve"> </v>
      </c>
      <c r="AM1477" s="122" t="str">
        <f>IF(ISNA(VLOOKUP(G1477,[1]Sheet!$K$2:$L$159,2,FALSE))," ",(VLOOKUP(G1477,[1]Sheet!$K$2:$L$159,2,FALSE)))</f>
        <v xml:space="preserve"> </v>
      </c>
      <c r="AN1477" s="122" t="str">
        <f>IF(ISNA(VLOOKUP(I1477&amp;C1477,[1]Sheet!$D$2:$E$228,2,FALSE))," ",VLOOKUP(I1477&amp;C1477,[1]Sheet!$D$2:$E$228,2,FALSE))</f>
        <v xml:space="preserve"> </v>
      </c>
      <c r="AO1477" s="122" t="str">
        <f>+I1477&amp;C1477</f>
        <v/>
      </c>
      <c r="AP1477" s="122" t="str">
        <f>C1477&amp;D1477&amp;E1477&amp;G1477&amp;I1477&amp;O1477</f>
        <v/>
      </c>
      <c r="AQ1477" s="122" t="str">
        <f>B1477&amp;D1477&amp;N1477</f>
        <v/>
      </c>
      <c r="AR1477" s="123" t="str">
        <f>+D1477&amp;J1477</f>
        <v/>
      </c>
      <c r="AS1477" s="124" t="str">
        <f t="shared" si="205"/>
        <v/>
      </c>
      <c r="AT1477" s="125" t="str">
        <f t="shared" si="206"/>
        <v/>
      </c>
      <c r="AU1477" s="125" t="str">
        <f>IF(NOT(AT1477=""),VLOOKUP(AT1477,[1]PSI_Category!A:B,2,0),"")</f>
        <v/>
      </c>
      <c r="AV1477" s="167"/>
      <c r="AW1477" s="167"/>
      <c r="AX1477" s="167"/>
    </row>
    <row r="1478" spans="1:50" s="133" customFormat="1" ht="11.4" customHeight="1" x14ac:dyDescent="0.3">
      <c r="A1478" s="103"/>
      <c r="B1478" s="104"/>
      <c r="C1478" s="105"/>
      <c r="D1478" s="106"/>
      <c r="E1478" s="107"/>
      <c r="F1478" s="105"/>
      <c r="G1478" s="107"/>
      <c r="H1478" s="105"/>
      <c r="I1478" s="105"/>
      <c r="J1478" s="107"/>
      <c r="K1478" s="105"/>
      <c r="L1478" s="105"/>
      <c r="M1478" s="105"/>
      <c r="N1478" s="105"/>
      <c r="O1478" s="108"/>
      <c r="P1478" s="109"/>
      <c r="Q1478" s="110"/>
      <c r="R1478" s="110"/>
      <c r="S1478" s="110"/>
      <c r="T1478" s="110"/>
      <c r="U1478" s="111"/>
      <c r="V1478" s="111"/>
      <c r="W1478" s="112"/>
      <c r="X1478" s="113"/>
      <c r="Y1478" s="114"/>
      <c r="Z1478" s="115"/>
      <c r="AA1478" s="116"/>
      <c r="AB1478" s="117" t="b">
        <f t="shared" ref="AB1478:AB1541" si="207">IF($Y1478=$AB$3,$Z1478*AA1478,IF($Y1478=$AC$3,$Z1478*AA1478/$AF$3,IF($Y1478=$AH$3,$Z1478*AA1478/$AI$3,IF($Y1478=$AJ$3,$Z1478*AA1478/$AK$3))))</f>
        <v>0</v>
      </c>
      <c r="AC1478" s="117">
        <f t="shared" ref="AC1478:AC1541" si="208">AB1478*$AF$3/1000</f>
        <v>0</v>
      </c>
      <c r="AD1478" s="118"/>
      <c r="AE1478" s="117" t="b">
        <f t="shared" ref="AE1478:AE1541" si="209">IF($Y1478=$AB$3,$Z1478*AD1478, IF($Y1478=$AC$3, $Z1478*AD1478/$AF$3, IF($Y1478=$AH$3, $Z1478*AD1478/$AI$3, IF($Y1478=$AJ$3, $Z1478*AD1478/$AK$3))))</f>
        <v>0</v>
      </c>
      <c r="AF1478" s="117">
        <f t="shared" ref="AF1478:AF1541" si="210">AE1478*$AF$3/1000</f>
        <v>0</v>
      </c>
      <c r="AG1478" s="119">
        <f t="shared" ref="AG1478:AG1541" si="211">+AA1478-AD1478</f>
        <v>0</v>
      </c>
      <c r="AH1478" s="120" t="b">
        <f t="shared" ref="AH1478:AH1541" si="212">IF($Y1478=$AB$3,$Z1478*AG1478, IF($Y1478=$AC$3, $Z1478*AG1478/$AF$3, IF($Y1478=$AH$3, $Z1478*AG1478/$AI$3, IF($Y1478=$AJ$3, $Z1478*AG1478/$AK$3))))</f>
        <v>0</v>
      </c>
      <c r="AI1478" s="121">
        <f t="shared" ref="AI1478:AI1541" si="213">AH1478*$AF$3/1000</f>
        <v>0</v>
      </c>
      <c r="AJ1478" s="122">
        <f>+C1478</f>
        <v>0</v>
      </c>
      <c r="AK1478" s="122" t="str">
        <f>IF(ISNA(VLOOKUP(postponeList!D1478,[1]Sheet!$A$2:$B$12,2,FALSE))," ",(VLOOKUP(postponeList!D1478,[1]Sheet!$A$2:$B$12,2,FALSE)))</f>
        <v xml:space="preserve"> </v>
      </c>
      <c r="AL1478" s="122" t="str">
        <f>IF(ISNA(VLOOKUP(E1478,[1]Sheet!$G$2:$H$40,2,FALSE))," ",VLOOKUP(E1478,[1]Sheet!$G$2:$H$40,2,FALSE))</f>
        <v xml:space="preserve"> </v>
      </c>
      <c r="AM1478" s="122" t="str">
        <f>IF(ISNA(VLOOKUP(G1478,[1]Sheet!$K$2:$L$159,2,FALSE))," ",(VLOOKUP(G1478,[1]Sheet!$K$2:$L$159,2,FALSE)))</f>
        <v xml:space="preserve"> </v>
      </c>
      <c r="AN1478" s="122" t="str">
        <f>IF(ISNA(VLOOKUP(I1478&amp;C1478,[1]Sheet!$D$2:$E$228,2,FALSE))," ",VLOOKUP(I1478&amp;C1478,[1]Sheet!$D$2:$E$228,2,FALSE))</f>
        <v xml:space="preserve"> </v>
      </c>
      <c r="AO1478" s="122" t="str">
        <f>+I1478&amp;C1478</f>
        <v/>
      </c>
      <c r="AP1478" s="122" t="str">
        <f>C1478&amp;D1478&amp;E1478&amp;G1478&amp;I1478&amp;O1478</f>
        <v/>
      </c>
      <c r="AQ1478" s="122" t="str">
        <f>B1478&amp;D1478&amp;N1478</f>
        <v/>
      </c>
      <c r="AR1478" s="123" t="str">
        <f>+D1478&amp;J1478</f>
        <v/>
      </c>
      <c r="AS1478" s="124" t="str">
        <f t="shared" ref="AS1478:AS1541" si="214">LEFT(V1478,3)</f>
        <v/>
      </c>
      <c r="AT1478" s="125" t="str">
        <f t="shared" ref="AT1478:AT1541" si="215">IFERROR(TRIM(M1478),"")</f>
        <v/>
      </c>
      <c r="AU1478" s="125" t="str">
        <f>IF(NOT(AT1478=""),VLOOKUP(AT1478,[1]PSI_Category!A:B,2,0),"")</f>
        <v/>
      </c>
      <c r="AV1478" s="167"/>
      <c r="AW1478" s="167"/>
      <c r="AX1478" s="167"/>
    </row>
    <row r="1479" spans="1:50" s="133" customFormat="1" ht="11.4" customHeight="1" x14ac:dyDescent="0.3">
      <c r="A1479" s="103"/>
      <c r="B1479" s="104"/>
      <c r="C1479" s="105"/>
      <c r="D1479" s="106"/>
      <c r="E1479" s="107"/>
      <c r="F1479" s="105"/>
      <c r="G1479" s="107"/>
      <c r="H1479" s="105"/>
      <c r="I1479" s="105"/>
      <c r="J1479" s="107"/>
      <c r="K1479" s="105"/>
      <c r="L1479" s="105"/>
      <c r="M1479" s="105"/>
      <c r="N1479" s="105"/>
      <c r="O1479" s="108"/>
      <c r="P1479" s="109"/>
      <c r="Q1479" s="110"/>
      <c r="R1479" s="110"/>
      <c r="S1479" s="110"/>
      <c r="T1479" s="110"/>
      <c r="U1479" s="111"/>
      <c r="V1479" s="111"/>
      <c r="W1479" s="112"/>
      <c r="X1479" s="113"/>
      <c r="Y1479" s="114"/>
      <c r="Z1479" s="115"/>
      <c r="AA1479" s="116"/>
      <c r="AB1479" s="117" t="b">
        <f t="shared" si="207"/>
        <v>0</v>
      </c>
      <c r="AC1479" s="117">
        <f t="shared" si="208"/>
        <v>0</v>
      </c>
      <c r="AD1479" s="118"/>
      <c r="AE1479" s="117" t="b">
        <f t="shared" si="209"/>
        <v>0</v>
      </c>
      <c r="AF1479" s="117">
        <f t="shared" si="210"/>
        <v>0</v>
      </c>
      <c r="AG1479" s="119">
        <f t="shared" si="211"/>
        <v>0</v>
      </c>
      <c r="AH1479" s="120" t="b">
        <f t="shared" si="212"/>
        <v>0</v>
      </c>
      <c r="AI1479" s="121">
        <f t="shared" si="213"/>
        <v>0</v>
      </c>
      <c r="AJ1479" s="122">
        <f>+C1479</f>
        <v>0</v>
      </c>
      <c r="AK1479" s="122" t="str">
        <f>IF(ISNA(VLOOKUP(postponeList!D1479,[1]Sheet!$A$2:$B$12,2,FALSE))," ",(VLOOKUP(postponeList!D1479,[1]Sheet!$A$2:$B$12,2,FALSE)))</f>
        <v xml:space="preserve"> </v>
      </c>
      <c r="AL1479" s="122" t="str">
        <f>IF(ISNA(VLOOKUP(E1479,[1]Sheet!$G$2:$H$40,2,FALSE))," ",VLOOKUP(E1479,[1]Sheet!$G$2:$H$40,2,FALSE))</f>
        <v xml:space="preserve"> </v>
      </c>
      <c r="AM1479" s="122" t="str">
        <f>IF(ISNA(VLOOKUP(G1479,[1]Sheet!$K$2:$L$159,2,FALSE))," ",(VLOOKUP(G1479,[1]Sheet!$K$2:$L$159,2,FALSE)))</f>
        <v xml:space="preserve"> </v>
      </c>
      <c r="AN1479" s="122" t="str">
        <f>IF(ISNA(VLOOKUP(I1479&amp;C1479,[1]Sheet!$D$2:$E$228,2,FALSE))," ",VLOOKUP(I1479&amp;C1479,[1]Sheet!$D$2:$E$228,2,FALSE))</f>
        <v xml:space="preserve"> </v>
      </c>
      <c r="AO1479" s="122" t="str">
        <f>+I1479&amp;C1479</f>
        <v/>
      </c>
      <c r="AP1479" s="122" t="str">
        <f>C1479&amp;D1479&amp;E1479&amp;G1479&amp;I1479&amp;O1479</f>
        <v/>
      </c>
      <c r="AQ1479" s="122" t="str">
        <f>B1479&amp;D1479&amp;N1479</f>
        <v/>
      </c>
      <c r="AR1479" s="123" t="str">
        <f>+D1479&amp;J1479</f>
        <v/>
      </c>
      <c r="AS1479" s="124" t="str">
        <f t="shared" si="214"/>
        <v/>
      </c>
      <c r="AT1479" s="125" t="str">
        <f t="shared" si="215"/>
        <v/>
      </c>
      <c r="AU1479" s="125" t="str">
        <f>IF(NOT(AT1479=""),VLOOKUP(AT1479,[1]PSI_Category!A:B,2,0),"")</f>
        <v/>
      </c>
      <c r="AV1479" s="167"/>
      <c r="AW1479" s="167"/>
      <c r="AX1479" s="167"/>
    </row>
    <row r="1480" spans="1:50" s="133" customFormat="1" ht="11.4" customHeight="1" x14ac:dyDescent="0.3">
      <c r="A1480" s="103"/>
      <c r="B1480" s="104"/>
      <c r="C1480" s="105"/>
      <c r="D1480" s="106"/>
      <c r="E1480" s="107"/>
      <c r="F1480" s="105"/>
      <c r="G1480" s="107"/>
      <c r="H1480" s="105"/>
      <c r="I1480" s="105"/>
      <c r="J1480" s="107"/>
      <c r="K1480" s="105"/>
      <c r="L1480" s="105"/>
      <c r="M1480" s="105"/>
      <c r="N1480" s="105"/>
      <c r="O1480" s="108"/>
      <c r="P1480" s="109"/>
      <c r="Q1480" s="110"/>
      <c r="R1480" s="110"/>
      <c r="S1480" s="110"/>
      <c r="T1480" s="110"/>
      <c r="U1480" s="111"/>
      <c r="V1480" s="111"/>
      <c r="W1480" s="112"/>
      <c r="X1480" s="113"/>
      <c r="Y1480" s="114"/>
      <c r="Z1480" s="115"/>
      <c r="AA1480" s="116"/>
      <c r="AB1480" s="117" t="b">
        <f t="shared" si="207"/>
        <v>0</v>
      </c>
      <c r="AC1480" s="117">
        <f t="shared" si="208"/>
        <v>0</v>
      </c>
      <c r="AD1480" s="118"/>
      <c r="AE1480" s="117" t="b">
        <f t="shared" si="209"/>
        <v>0</v>
      </c>
      <c r="AF1480" s="117">
        <f t="shared" si="210"/>
        <v>0</v>
      </c>
      <c r="AG1480" s="119">
        <f t="shared" si="211"/>
        <v>0</v>
      </c>
      <c r="AH1480" s="120" t="b">
        <f t="shared" si="212"/>
        <v>0</v>
      </c>
      <c r="AI1480" s="121">
        <f t="shared" si="213"/>
        <v>0</v>
      </c>
      <c r="AJ1480" s="122">
        <f>+C1480</f>
        <v>0</v>
      </c>
      <c r="AK1480" s="122" t="str">
        <f>IF(ISNA(VLOOKUP(postponeList!D1480,[1]Sheet!$A$2:$B$12,2,FALSE))," ",(VLOOKUP(postponeList!D1480,[1]Sheet!$A$2:$B$12,2,FALSE)))</f>
        <v xml:space="preserve"> </v>
      </c>
      <c r="AL1480" s="122" t="str">
        <f>IF(ISNA(VLOOKUP(E1480,[1]Sheet!$G$2:$H$40,2,FALSE))," ",VLOOKUP(E1480,[1]Sheet!$G$2:$H$40,2,FALSE))</f>
        <v xml:space="preserve"> </v>
      </c>
      <c r="AM1480" s="122" t="str">
        <f>IF(ISNA(VLOOKUP(G1480,[1]Sheet!$K$2:$L$159,2,FALSE))," ",(VLOOKUP(G1480,[1]Sheet!$K$2:$L$159,2,FALSE)))</f>
        <v xml:space="preserve"> </v>
      </c>
      <c r="AN1480" s="122" t="str">
        <f>IF(ISNA(VLOOKUP(I1480&amp;C1480,[1]Sheet!$D$2:$E$228,2,FALSE))," ",VLOOKUP(I1480&amp;C1480,[1]Sheet!$D$2:$E$228,2,FALSE))</f>
        <v xml:space="preserve"> </v>
      </c>
      <c r="AO1480" s="122" t="str">
        <f>+I1480&amp;C1480</f>
        <v/>
      </c>
      <c r="AP1480" s="122" t="str">
        <f>C1480&amp;D1480&amp;E1480&amp;G1480&amp;I1480&amp;O1480</f>
        <v/>
      </c>
      <c r="AQ1480" s="122" t="str">
        <f>B1480&amp;D1480&amp;N1480</f>
        <v/>
      </c>
      <c r="AR1480" s="123" t="str">
        <f>+D1480&amp;J1480</f>
        <v/>
      </c>
      <c r="AS1480" s="124" t="str">
        <f t="shared" si="214"/>
        <v/>
      </c>
      <c r="AT1480" s="125" t="str">
        <f t="shared" si="215"/>
        <v/>
      </c>
      <c r="AU1480" s="125" t="str">
        <f>IF(NOT(AT1480=""),VLOOKUP(AT1480,[1]PSI_Category!A:B,2,0),"")</f>
        <v/>
      </c>
      <c r="AV1480" s="167"/>
      <c r="AW1480" s="167"/>
      <c r="AX1480" s="167"/>
    </row>
    <row r="1481" spans="1:50" s="133" customFormat="1" ht="11.4" customHeight="1" x14ac:dyDescent="0.3">
      <c r="A1481" s="103"/>
      <c r="B1481" s="104"/>
      <c r="C1481" s="105"/>
      <c r="D1481" s="106"/>
      <c r="E1481" s="107"/>
      <c r="F1481" s="105"/>
      <c r="G1481" s="107"/>
      <c r="H1481" s="105"/>
      <c r="I1481" s="105"/>
      <c r="J1481" s="107"/>
      <c r="K1481" s="105"/>
      <c r="L1481" s="105"/>
      <c r="M1481" s="105"/>
      <c r="N1481" s="105"/>
      <c r="O1481" s="108"/>
      <c r="P1481" s="109"/>
      <c r="Q1481" s="110"/>
      <c r="R1481" s="110"/>
      <c r="S1481" s="110"/>
      <c r="T1481" s="110"/>
      <c r="U1481" s="111"/>
      <c r="V1481" s="111"/>
      <c r="W1481" s="112"/>
      <c r="X1481" s="113"/>
      <c r="Y1481" s="114"/>
      <c r="Z1481" s="115"/>
      <c r="AA1481" s="116"/>
      <c r="AB1481" s="117" t="b">
        <f t="shared" si="207"/>
        <v>0</v>
      </c>
      <c r="AC1481" s="117">
        <f t="shared" si="208"/>
        <v>0</v>
      </c>
      <c r="AD1481" s="118"/>
      <c r="AE1481" s="117" t="b">
        <f t="shared" si="209"/>
        <v>0</v>
      </c>
      <c r="AF1481" s="117">
        <f t="shared" si="210"/>
        <v>0</v>
      </c>
      <c r="AG1481" s="119">
        <f t="shared" si="211"/>
        <v>0</v>
      </c>
      <c r="AH1481" s="120" t="b">
        <f t="shared" si="212"/>
        <v>0</v>
      </c>
      <c r="AI1481" s="121">
        <f t="shared" si="213"/>
        <v>0</v>
      </c>
      <c r="AJ1481" s="122">
        <f>+C1481</f>
        <v>0</v>
      </c>
      <c r="AK1481" s="122" t="str">
        <f>IF(ISNA(VLOOKUP(postponeList!D1481,[1]Sheet!$A$2:$B$12,2,FALSE))," ",(VLOOKUP(postponeList!D1481,[1]Sheet!$A$2:$B$12,2,FALSE)))</f>
        <v xml:space="preserve"> </v>
      </c>
      <c r="AL1481" s="122" t="str">
        <f>IF(ISNA(VLOOKUP(E1481,[1]Sheet!$G$2:$H$40,2,FALSE))," ",VLOOKUP(E1481,[1]Sheet!$G$2:$H$40,2,FALSE))</f>
        <v xml:space="preserve"> </v>
      </c>
      <c r="AM1481" s="122" t="str">
        <f>IF(ISNA(VLOOKUP(G1481,[1]Sheet!$K$2:$L$159,2,FALSE))," ",(VLOOKUP(G1481,[1]Sheet!$K$2:$L$159,2,FALSE)))</f>
        <v xml:space="preserve"> </v>
      </c>
      <c r="AN1481" s="122" t="str">
        <f>IF(ISNA(VLOOKUP(I1481&amp;C1481,[1]Sheet!$D$2:$E$228,2,FALSE))," ",VLOOKUP(I1481&amp;C1481,[1]Sheet!$D$2:$E$228,2,FALSE))</f>
        <v xml:space="preserve"> </v>
      </c>
      <c r="AO1481" s="122" t="str">
        <f>+I1481&amp;C1481</f>
        <v/>
      </c>
      <c r="AP1481" s="122" t="str">
        <f>C1481&amp;D1481&amp;E1481&amp;G1481&amp;I1481&amp;O1481</f>
        <v/>
      </c>
      <c r="AQ1481" s="122" t="str">
        <f>B1481&amp;D1481&amp;N1481</f>
        <v/>
      </c>
      <c r="AR1481" s="123" t="str">
        <f>+D1481&amp;J1481</f>
        <v/>
      </c>
      <c r="AS1481" s="124" t="str">
        <f t="shared" si="214"/>
        <v/>
      </c>
      <c r="AT1481" s="125" t="str">
        <f t="shared" si="215"/>
        <v/>
      </c>
      <c r="AU1481" s="125" t="str">
        <f>IF(NOT(AT1481=""),VLOOKUP(AT1481,[1]PSI_Category!A:B,2,0),"")</f>
        <v/>
      </c>
      <c r="AV1481" s="167"/>
      <c r="AW1481" s="167"/>
      <c r="AX1481" s="167"/>
    </row>
    <row r="1482" spans="1:50" s="133" customFormat="1" ht="11.4" customHeight="1" x14ac:dyDescent="0.3">
      <c r="A1482" s="103"/>
      <c r="B1482" s="104"/>
      <c r="C1482" s="105"/>
      <c r="D1482" s="106"/>
      <c r="E1482" s="107"/>
      <c r="F1482" s="105"/>
      <c r="G1482" s="107"/>
      <c r="H1482" s="105"/>
      <c r="I1482" s="105"/>
      <c r="J1482" s="107"/>
      <c r="K1482" s="105"/>
      <c r="L1482" s="105"/>
      <c r="M1482" s="105"/>
      <c r="N1482" s="105"/>
      <c r="O1482" s="108"/>
      <c r="P1482" s="109"/>
      <c r="Q1482" s="110"/>
      <c r="R1482" s="110"/>
      <c r="S1482" s="110"/>
      <c r="T1482" s="110"/>
      <c r="U1482" s="111"/>
      <c r="V1482" s="111"/>
      <c r="W1482" s="112"/>
      <c r="X1482" s="113"/>
      <c r="Y1482" s="114"/>
      <c r="Z1482" s="115"/>
      <c r="AA1482" s="116"/>
      <c r="AB1482" s="117" t="b">
        <f t="shared" si="207"/>
        <v>0</v>
      </c>
      <c r="AC1482" s="117">
        <f t="shared" si="208"/>
        <v>0</v>
      </c>
      <c r="AD1482" s="118"/>
      <c r="AE1482" s="117" t="b">
        <f t="shared" si="209"/>
        <v>0</v>
      </c>
      <c r="AF1482" s="117">
        <f t="shared" si="210"/>
        <v>0</v>
      </c>
      <c r="AG1482" s="119">
        <f t="shared" si="211"/>
        <v>0</v>
      </c>
      <c r="AH1482" s="120" t="b">
        <f t="shared" si="212"/>
        <v>0</v>
      </c>
      <c r="AI1482" s="121">
        <f t="shared" si="213"/>
        <v>0</v>
      </c>
      <c r="AJ1482" s="122">
        <f>+C1482</f>
        <v>0</v>
      </c>
      <c r="AK1482" s="122" t="str">
        <f>IF(ISNA(VLOOKUP(postponeList!D1482,[1]Sheet!$A$2:$B$12,2,FALSE))," ",(VLOOKUP(postponeList!D1482,[1]Sheet!$A$2:$B$12,2,FALSE)))</f>
        <v xml:space="preserve"> </v>
      </c>
      <c r="AL1482" s="122" t="str">
        <f>IF(ISNA(VLOOKUP(E1482,[1]Sheet!$G$2:$H$40,2,FALSE))," ",VLOOKUP(E1482,[1]Sheet!$G$2:$H$40,2,FALSE))</f>
        <v xml:space="preserve"> </v>
      </c>
      <c r="AM1482" s="122" t="str">
        <f>IF(ISNA(VLOOKUP(G1482,[1]Sheet!$K$2:$L$159,2,FALSE))," ",(VLOOKUP(G1482,[1]Sheet!$K$2:$L$159,2,FALSE)))</f>
        <v xml:space="preserve"> </v>
      </c>
      <c r="AN1482" s="122" t="str">
        <f>IF(ISNA(VLOOKUP(I1482&amp;C1482,[1]Sheet!$D$2:$E$228,2,FALSE))," ",VLOOKUP(I1482&amp;C1482,[1]Sheet!$D$2:$E$228,2,FALSE))</f>
        <v xml:space="preserve"> </v>
      </c>
      <c r="AO1482" s="122" t="str">
        <f>+I1482&amp;C1482</f>
        <v/>
      </c>
      <c r="AP1482" s="122" t="str">
        <f>C1482&amp;D1482&amp;E1482&amp;G1482&amp;I1482&amp;O1482</f>
        <v/>
      </c>
      <c r="AQ1482" s="122" t="str">
        <f>B1482&amp;D1482&amp;N1482</f>
        <v/>
      </c>
      <c r="AR1482" s="123" t="str">
        <f>+D1482&amp;J1482</f>
        <v/>
      </c>
      <c r="AS1482" s="124" t="str">
        <f t="shared" si="214"/>
        <v/>
      </c>
      <c r="AT1482" s="125" t="str">
        <f t="shared" si="215"/>
        <v/>
      </c>
      <c r="AU1482" s="125" t="str">
        <f>IF(NOT(AT1482=""),VLOOKUP(AT1482,[1]PSI_Category!A:B,2,0),"")</f>
        <v/>
      </c>
      <c r="AV1482" s="167"/>
      <c r="AW1482" s="167"/>
      <c r="AX1482" s="167"/>
    </row>
    <row r="1483" spans="1:50" s="133" customFormat="1" ht="11.4" customHeight="1" x14ac:dyDescent="0.3">
      <c r="A1483" s="103"/>
      <c r="B1483" s="104"/>
      <c r="C1483" s="105"/>
      <c r="D1483" s="106"/>
      <c r="E1483" s="107"/>
      <c r="F1483" s="105"/>
      <c r="G1483" s="107"/>
      <c r="H1483" s="105"/>
      <c r="I1483" s="105"/>
      <c r="J1483" s="107"/>
      <c r="K1483" s="105"/>
      <c r="L1483" s="105"/>
      <c r="M1483" s="105"/>
      <c r="N1483" s="105"/>
      <c r="O1483" s="108"/>
      <c r="P1483" s="109"/>
      <c r="Q1483" s="110"/>
      <c r="R1483" s="110"/>
      <c r="S1483" s="110"/>
      <c r="T1483" s="110"/>
      <c r="U1483" s="111"/>
      <c r="V1483" s="111"/>
      <c r="W1483" s="112"/>
      <c r="X1483" s="113"/>
      <c r="Y1483" s="114"/>
      <c r="Z1483" s="115"/>
      <c r="AA1483" s="116"/>
      <c r="AB1483" s="117" t="b">
        <f t="shared" si="207"/>
        <v>0</v>
      </c>
      <c r="AC1483" s="117">
        <f t="shared" si="208"/>
        <v>0</v>
      </c>
      <c r="AD1483" s="118"/>
      <c r="AE1483" s="117" t="b">
        <f t="shared" si="209"/>
        <v>0</v>
      </c>
      <c r="AF1483" s="117">
        <f t="shared" si="210"/>
        <v>0</v>
      </c>
      <c r="AG1483" s="119">
        <f t="shared" si="211"/>
        <v>0</v>
      </c>
      <c r="AH1483" s="120" t="b">
        <f t="shared" si="212"/>
        <v>0</v>
      </c>
      <c r="AI1483" s="121">
        <f t="shared" si="213"/>
        <v>0</v>
      </c>
      <c r="AJ1483" s="122">
        <f>+C1483</f>
        <v>0</v>
      </c>
      <c r="AK1483" s="122" t="str">
        <f>IF(ISNA(VLOOKUP(postponeList!D1483,[1]Sheet!$A$2:$B$12,2,FALSE))," ",(VLOOKUP(postponeList!D1483,[1]Sheet!$A$2:$B$12,2,FALSE)))</f>
        <v xml:space="preserve"> </v>
      </c>
      <c r="AL1483" s="122" t="str">
        <f>IF(ISNA(VLOOKUP(E1483,[1]Sheet!$G$2:$H$40,2,FALSE))," ",VLOOKUP(E1483,[1]Sheet!$G$2:$H$40,2,FALSE))</f>
        <v xml:space="preserve"> </v>
      </c>
      <c r="AM1483" s="122" t="str">
        <f>IF(ISNA(VLOOKUP(G1483,[1]Sheet!$K$2:$L$159,2,FALSE))," ",(VLOOKUP(G1483,[1]Sheet!$K$2:$L$159,2,FALSE)))</f>
        <v xml:space="preserve"> </v>
      </c>
      <c r="AN1483" s="122" t="str">
        <f>IF(ISNA(VLOOKUP(I1483&amp;C1483,[1]Sheet!$D$2:$E$228,2,FALSE))," ",VLOOKUP(I1483&amp;C1483,[1]Sheet!$D$2:$E$228,2,FALSE))</f>
        <v xml:space="preserve"> </v>
      </c>
      <c r="AO1483" s="122" t="str">
        <f>+I1483&amp;C1483</f>
        <v/>
      </c>
      <c r="AP1483" s="122" t="str">
        <f>C1483&amp;D1483&amp;E1483&amp;G1483&amp;I1483&amp;O1483</f>
        <v/>
      </c>
      <c r="AQ1483" s="122" t="str">
        <f>B1483&amp;D1483&amp;N1483</f>
        <v/>
      </c>
      <c r="AR1483" s="123" t="str">
        <f>+D1483&amp;J1483</f>
        <v/>
      </c>
      <c r="AS1483" s="124" t="str">
        <f t="shared" si="214"/>
        <v/>
      </c>
      <c r="AT1483" s="125" t="str">
        <f t="shared" si="215"/>
        <v/>
      </c>
      <c r="AU1483" s="125" t="str">
        <f>IF(NOT(AT1483=""),VLOOKUP(AT1483,[1]PSI_Category!A:B,2,0),"")</f>
        <v/>
      </c>
      <c r="AV1483" s="167"/>
      <c r="AW1483" s="167"/>
      <c r="AX1483" s="167"/>
    </row>
    <row r="1484" spans="1:50" s="133" customFormat="1" ht="11.4" customHeight="1" x14ac:dyDescent="0.3">
      <c r="A1484" s="103"/>
      <c r="B1484" s="104"/>
      <c r="C1484" s="105"/>
      <c r="D1484" s="106"/>
      <c r="E1484" s="107"/>
      <c r="F1484" s="105"/>
      <c r="G1484" s="107"/>
      <c r="H1484" s="105"/>
      <c r="I1484" s="105"/>
      <c r="J1484" s="107"/>
      <c r="K1484" s="105"/>
      <c r="L1484" s="105"/>
      <c r="M1484" s="105"/>
      <c r="N1484" s="105"/>
      <c r="O1484" s="108"/>
      <c r="P1484" s="109"/>
      <c r="Q1484" s="110"/>
      <c r="R1484" s="110"/>
      <c r="S1484" s="110"/>
      <c r="T1484" s="110"/>
      <c r="U1484" s="111"/>
      <c r="V1484" s="111"/>
      <c r="W1484" s="112"/>
      <c r="X1484" s="113"/>
      <c r="Y1484" s="114"/>
      <c r="Z1484" s="115"/>
      <c r="AA1484" s="116"/>
      <c r="AB1484" s="117" t="b">
        <f t="shared" si="207"/>
        <v>0</v>
      </c>
      <c r="AC1484" s="117">
        <f t="shared" si="208"/>
        <v>0</v>
      </c>
      <c r="AD1484" s="118"/>
      <c r="AE1484" s="117" t="b">
        <f t="shared" si="209"/>
        <v>0</v>
      </c>
      <c r="AF1484" s="117">
        <f t="shared" si="210"/>
        <v>0</v>
      </c>
      <c r="AG1484" s="119">
        <f t="shared" si="211"/>
        <v>0</v>
      </c>
      <c r="AH1484" s="120" t="b">
        <f t="shared" si="212"/>
        <v>0</v>
      </c>
      <c r="AI1484" s="121">
        <f t="shared" si="213"/>
        <v>0</v>
      </c>
      <c r="AJ1484" s="122">
        <f>+C1484</f>
        <v>0</v>
      </c>
      <c r="AK1484" s="122" t="str">
        <f>IF(ISNA(VLOOKUP(postponeList!D1484,[1]Sheet!$A$2:$B$12,2,FALSE))," ",(VLOOKUP(postponeList!D1484,[1]Sheet!$A$2:$B$12,2,FALSE)))</f>
        <v xml:space="preserve"> </v>
      </c>
      <c r="AL1484" s="122" t="str">
        <f>IF(ISNA(VLOOKUP(E1484,[1]Sheet!$G$2:$H$40,2,FALSE))," ",VLOOKUP(E1484,[1]Sheet!$G$2:$H$40,2,FALSE))</f>
        <v xml:space="preserve"> </v>
      </c>
      <c r="AM1484" s="122" t="str">
        <f>IF(ISNA(VLOOKUP(G1484,[1]Sheet!$K$2:$L$159,2,FALSE))," ",(VLOOKUP(G1484,[1]Sheet!$K$2:$L$159,2,FALSE)))</f>
        <v xml:space="preserve"> </v>
      </c>
      <c r="AN1484" s="122" t="str">
        <f>IF(ISNA(VLOOKUP(I1484&amp;C1484,[1]Sheet!$D$2:$E$228,2,FALSE))," ",VLOOKUP(I1484&amp;C1484,[1]Sheet!$D$2:$E$228,2,FALSE))</f>
        <v xml:space="preserve"> </v>
      </c>
      <c r="AO1484" s="122" t="str">
        <f>+I1484&amp;C1484</f>
        <v/>
      </c>
      <c r="AP1484" s="122" t="str">
        <f>C1484&amp;D1484&amp;E1484&amp;G1484&amp;I1484&amp;O1484</f>
        <v/>
      </c>
      <c r="AQ1484" s="122" t="str">
        <f>B1484&amp;D1484&amp;N1484</f>
        <v/>
      </c>
      <c r="AR1484" s="123" t="str">
        <f>+D1484&amp;J1484</f>
        <v/>
      </c>
      <c r="AS1484" s="124" t="str">
        <f t="shared" si="214"/>
        <v/>
      </c>
      <c r="AT1484" s="125" t="str">
        <f t="shared" si="215"/>
        <v/>
      </c>
      <c r="AU1484" s="125" t="str">
        <f>IF(NOT(AT1484=""),VLOOKUP(AT1484,[1]PSI_Category!A:B,2,0),"")</f>
        <v/>
      </c>
      <c r="AV1484" s="167"/>
      <c r="AW1484" s="167"/>
      <c r="AX1484" s="167"/>
    </row>
    <row r="1485" spans="1:50" s="133" customFormat="1" ht="11.4" customHeight="1" x14ac:dyDescent="0.3">
      <c r="A1485" s="103"/>
      <c r="B1485" s="104"/>
      <c r="C1485" s="105"/>
      <c r="D1485" s="106"/>
      <c r="E1485" s="107"/>
      <c r="F1485" s="105"/>
      <c r="G1485" s="107"/>
      <c r="H1485" s="105"/>
      <c r="I1485" s="105"/>
      <c r="J1485" s="107"/>
      <c r="K1485" s="105"/>
      <c r="L1485" s="105"/>
      <c r="M1485" s="105"/>
      <c r="N1485" s="105"/>
      <c r="O1485" s="108"/>
      <c r="P1485" s="109"/>
      <c r="Q1485" s="110"/>
      <c r="R1485" s="110"/>
      <c r="S1485" s="110"/>
      <c r="T1485" s="110"/>
      <c r="U1485" s="111"/>
      <c r="V1485" s="111"/>
      <c r="W1485" s="112"/>
      <c r="X1485" s="113"/>
      <c r="Y1485" s="114"/>
      <c r="Z1485" s="115"/>
      <c r="AA1485" s="116"/>
      <c r="AB1485" s="117" t="b">
        <f t="shared" si="207"/>
        <v>0</v>
      </c>
      <c r="AC1485" s="117">
        <f t="shared" si="208"/>
        <v>0</v>
      </c>
      <c r="AD1485" s="118"/>
      <c r="AE1485" s="117" t="b">
        <f t="shared" si="209"/>
        <v>0</v>
      </c>
      <c r="AF1485" s="117">
        <f t="shared" si="210"/>
        <v>0</v>
      </c>
      <c r="AG1485" s="119">
        <f t="shared" si="211"/>
        <v>0</v>
      </c>
      <c r="AH1485" s="120" t="b">
        <f t="shared" si="212"/>
        <v>0</v>
      </c>
      <c r="AI1485" s="121">
        <f t="shared" si="213"/>
        <v>0</v>
      </c>
      <c r="AJ1485" s="122">
        <f>+C1485</f>
        <v>0</v>
      </c>
      <c r="AK1485" s="122" t="str">
        <f>IF(ISNA(VLOOKUP(postponeList!D1485,[1]Sheet!$A$2:$B$12,2,FALSE))," ",(VLOOKUP(postponeList!D1485,[1]Sheet!$A$2:$B$12,2,FALSE)))</f>
        <v xml:space="preserve"> </v>
      </c>
      <c r="AL1485" s="122" t="str">
        <f>IF(ISNA(VLOOKUP(E1485,[1]Sheet!$G$2:$H$40,2,FALSE))," ",VLOOKUP(E1485,[1]Sheet!$G$2:$H$40,2,FALSE))</f>
        <v xml:space="preserve"> </v>
      </c>
      <c r="AM1485" s="122" t="str">
        <f>IF(ISNA(VLOOKUP(G1485,[1]Sheet!$K$2:$L$159,2,FALSE))," ",(VLOOKUP(G1485,[1]Sheet!$K$2:$L$159,2,FALSE)))</f>
        <v xml:space="preserve"> </v>
      </c>
      <c r="AN1485" s="122" t="str">
        <f>IF(ISNA(VLOOKUP(I1485&amp;C1485,[1]Sheet!$D$2:$E$228,2,FALSE))," ",VLOOKUP(I1485&amp;C1485,[1]Sheet!$D$2:$E$228,2,FALSE))</f>
        <v xml:space="preserve"> </v>
      </c>
      <c r="AO1485" s="122" t="str">
        <f>+I1485&amp;C1485</f>
        <v/>
      </c>
      <c r="AP1485" s="122" t="str">
        <f>C1485&amp;D1485&amp;E1485&amp;G1485&amp;I1485&amp;O1485</f>
        <v/>
      </c>
      <c r="AQ1485" s="122" t="str">
        <f>B1485&amp;D1485&amp;N1485</f>
        <v/>
      </c>
      <c r="AR1485" s="123" t="str">
        <f>+D1485&amp;J1485</f>
        <v/>
      </c>
      <c r="AS1485" s="124" t="str">
        <f t="shared" si="214"/>
        <v/>
      </c>
      <c r="AT1485" s="125" t="str">
        <f t="shared" si="215"/>
        <v/>
      </c>
      <c r="AU1485" s="125" t="str">
        <f>IF(NOT(AT1485=""),VLOOKUP(AT1485,[1]PSI_Category!A:B,2,0),"")</f>
        <v/>
      </c>
      <c r="AV1485" s="167"/>
      <c r="AW1485" s="167"/>
      <c r="AX1485" s="167"/>
    </row>
    <row r="1486" spans="1:50" s="133" customFormat="1" ht="11.4" customHeight="1" x14ac:dyDescent="0.3">
      <c r="A1486" s="103"/>
      <c r="B1486" s="104"/>
      <c r="C1486" s="105"/>
      <c r="D1486" s="106"/>
      <c r="E1486" s="107"/>
      <c r="F1486" s="105"/>
      <c r="G1486" s="107"/>
      <c r="H1486" s="105"/>
      <c r="I1486" s="105"/>
      <c r="J1486" s="107"/>
      <c r="K1486" s="105"/>
      <c r="L1486" s="105"/>
      <c r="M1486" s="105"/>
      <c r="N1486" s="105"/>
      <c r="O1486" s="108"/>
      <c r="P1486" s="109"/>
      <c r="Q1486" s="110"/>
      <c r="R1486" s="110"/>
      <c r="S1486" s="110"/>
      <c r="T1486" s="110"/>
      <c r="U1486" s="111"/>
      <c r="V1486" s="111"/>
      <c r="W1486" s="112"/>
      <c r="X1486" s="113"/>
      <c r="Y1486" s="114"/>
      <c r="Z1486" s="115"/>
      <c r="AA1486" s="116"/>
      <c r="AB1486" s="117" t="b">
        <f t="shared" si="207"/>
        <v>0</v>
      </c>
      <c r="AC1486" s="117">
        <f t="shared" si="208"/>
        <v>0</v>
      </c>
      <c r="AD1486" s="118"/>
      <c r="AE1486" s="117" t="b">
        <f t="shared" si="209"/>
        <v>0</v>
      </c>
      <c r="AF1486" s="117">
        <f t="shared" si="210"/>
        <v>0</v>
      </c>
      <c r="AG1486" s="119">
        <f t="shared" si="211"/>
        <v>0</v>
      </c>
      <c r="AH1486" s="120" t="b">
        <f t="shared" si="212"/>
        <v>0</v>
      </c>
      <c r="AI1486" s="121">
        <f t="shared" si="213"/>
        <v>0</v>
      </c>
      <c r="AJ1486" s="122">
        <f>+C1486</f>
        <v>0</v>
      </c>
      <c r="AK1486" s="122" t="str">
        <f>IF(ISNA(VLOOKUP(postponeList!D1486,[1]Sheet!$A$2:$B$12,2,FALSE))," ",(VLOOKUP(postponeList!D1486,[1]Sheet!$A$2:$B$12,2,FALSE)))</f>
        <v xml:space="preserve"> </v>
      </c>
      <c r="AL1486" s="122" t="str">
        <f>IF(ISNA(VLOOKUP(E1486,[1]Sheet!$G$2:$H$40,2,FALSE))," ",VLOOKUP(E1486,[1]Sheet!$G$2:$H$40,2,FALSE))</f>
        <v xml:space="preserve"> </v>
      </c>
      <c r="AM1486" s="122" t="str">
        <f>IF(ISNA(VLOOKUP(G1486,[1]Sheet!$K$2:$L$159,2,FALSE))," ",(VLOOKUP(G1486,[1]Sheet!$K$2:$L$159,2,FALSE)))</f>
        <v xml:space="preserve"> </v>
      </c>
      <c r="AN1486" s="122" t="str">
        <f>IF(ISNA(VLOOKUP(I1486&amp;C1486,[1]Sheet!$D$2:$E$228,2,FALSE))," ",VLOOKUP(I1486&amp;C1486,[1]Sheet!$D$2:$E$228,2,FALSE))</f>
        <v xml:space="preserve"> </v>
      </c>
      <c r="AO1486" s="122" t="str">
        <f>+I1486&amp;C1486</f>
        <v/>
      </c>
      <c r="AP1486" s="122" t="str">
        <f>C1486&amp;D1486&amp;E1486&amp;G1486&amp;I1486&amp;O1486</f>
        <v/>
      </c>
      <c r="AQ1486" s="122" t="str">
        <f>B1486&amp;D1486&amp;N1486</f>
        <v/>
      </c>
      <c r="AR1486" s="123" t="str">
        <f>+D1486&amp;J1486</f>
        <v/>
      </c>
      <c r="AS1486" s="124" t="str">
        <f t="shared" si="214"/>
        <v/>
      </c>
      <c r="AT1486" s="125" t="str">
        <f t="shared" si="215"/>
        <v/>
      </c>
      <c r="AU1486" s="125" t="str">
        <f>IF(NOT(AT1486=""),VLOOKUP(AT1486,[1]PSI_Category!A:B,2,0),"")</f>
        <v/>
      </c>
      <c r="AV1486" s="167"/>
      <c r="AW1486" s="167"/>
      <c r="AX1486" s="167"/>
    </row>
    <row r="1487" spans="1:50" s="133" customFormat="1" ht="11.4" customHeight="1" x14ac:dyDescent="0.3">
      <c r="A1487" s="103"/>
      <c r="B1487" s="104"/>
      <c r="C1487" s="105"/>
      <c r="D1487" s="106"/>
      <c r="E1487" s="107"/>
      <c r="F1487" s="105"/>
      <c r="G1487" s="107"/>
      <c r="H1487" s="105"/>
      <c r="I1487" s="105"/>
      <c r="J1487" s="107"/>
      <c r="K1487" s="105"/>
      <c r="L1487" s="105"/>
      <c r="M1487" s="105"/>
      <c r="N1487" s="105"/>
      <c r="O1487" s="108"/>
      <c r="P1487" s="109"/>
      <c r="Q1487" s="110"/>
      <c r="R1487" s="110"/>
      <c r="S1487" s="110"/>
      <c r="T1487" s="110"/>
      <c r="U1487" s="111"/>
      <c r="V1487" s="111"/>
      <c r="W1487" s="112"/>
      <c r="X1487" s="113"/>
      <c r="Y1487" s="114"/>
      <c r="Z1487" s="115"/>
      <c r="AA1487" s="116"/>
      <c r="AB1487" s="117" t="b">
        <f t="shared" si="207"/>
        <v>0</v>
      </c>
      <c r="AC1487" s="117">
        <f t="shared" si="208"/>
        <v>0</v>
      </c>
      <c r="AD1487" s="118"/>
      <c r="AE1487" s="117" t="b">
        <f t="shared" si="209"/>
        <v>0</v>
      </c>
      <c r="AF1487" s="117">
        <f t="shared" si="210"/>
        <v>0</v>
      </c>
      <c r="AG1487" s="119">
        <f t="shared" si="211"/>
        <v>0</v>
      </c>
      <c r="AH1487" s="120" t="b">
        <f t="shared" si="212"/>
        <v>0</v>
      </c>
      <c r="AI1487" s="121">
        <f t="shared" si="213"/>
        <v>0</v>
      </c>
      <c r="AJ1487" s="122">
        <f>+C1487</f>
        <v>0</v>
      </c>
      <c r="AK1487" s="122" t="str">
        <f>IF(ISNA(VLOOKUP(postponeList!D1487,[1]Sheet!$A$2:$B$12,2,FALSE))," ",(VLOOKUP(postponeList!D1487,[1]Sheet!$A$2:$B$12,2,FALSE)))</f>
        <v xml:space="preserve"> </v>
      </c>
      <c r="AL1487" s="122" t="str">
        <f>IF(ISNA(VLOOKUP(E1487,[1]Sheet!$G$2:$H$40,2,FALSE))," ",VLOOKUP(E1487,[1]Sheet!$G$2:$H$40,2,FALSE))</f>
        <v xml:space="preserve"> </v>
      </c>
      <c r="AM1487" s="122" t="str">
        <f>IF(ISNA(VLOOKUP(G1487,[1]Sheet!$K$2:$L$159,2,FALSE))," ",(VLOOKUP(G1487,[1]Sheet!$K$2:$L$159,2,FALSE)))</f>
        <v xml:space="preserve"> </v>
      </c>
      <c r="AN1487" s="122" t="str">
        <f>IF(ISNA(VLOOKUP(I1487&amp;C1487,[1]Sheet!$D$2:$E$228,2,FALSE))," ",VLOOKUP(I1487&amp;C1487,[1]Sheet!$D$2:$E$228,2,FALSE))</f>
        <v xml:space="preserve"> </v>
      </c>
      <c r="AO1487" s="122" t="str">
        <f>+I1487&amp;C1487</f>
        <v/>
      </c>
      <c r="AP1487" s="122" t="str">
        <f>C1487&amp;D1487&amp;E1487&amp;G1487&amp;I1487&amp;O1487</f>
        <v/>
      </c>
      <c r="AQ1487" s="122" t="str">
        <f>B1487&amp;D1487&amp;N1487</f>
        <v/>
      </c>
      <c r="AR1487" s="123" t="str">
        <f>+D1487&amp;J1487</f>
        <v/>
      </c>
      <c r="AS1487" s="124" t="str">
        <f t="shared" si="214"/>
        <v/>
      </c>
      <c r="AT1487" s="125" t="str">
        <f t="shared" si="215"/>
        <v/>
      </c>
      <c r="AU1487" s="125" t="str">
        <f>IF(NOT(AT1487=""),VLOOKUP(AT1487,[1]PSI_Category!A:B,2,0),"")</f>
        <v/>
      </c>
      <c r="AV1487" s="167"/>
      <c r="AW1487" s="167"/>
      <c r="AX1487" s="167"/>
    </row>
    <row r="1488" spans="1:50" s="133" customFormat="1" ht="11.4" customHeight="1" x14ac:dyDescent="0.3">
      <c r="A1488" s="103"/>
      <c r="B1488" s="104"/>
      <c r="C1488" s="105"/>
      <c r="D1488" s="106"/>
      <c r="E1488" s="107"/>
      <c r="F1488" s="105"/>
      <c r="G1488" s="107"/>
      <c r="H1488" s="105"/>
      <c r="I1488" s="105"/>
      <c r="J1488" s="107"/>
      <c r="K1488" s="105"/>
      <c r="L1488" s="105"/>
      <c r="M1488" s="105"/>
      <c r="N1488" s="105"/>
      <c r="O1488" s="108"/>
      <c r="P1488" s="109"/>
      <c r="Q1488" s="110"/>
      <c r="R1488" s="110"/>
      <c r="S1488" s="110"/>
      <c r="T1488" s="110"/>
      <c r="U1488" s="111"/>
      <c r="V1488" s="111"/>
      <c r="W1488" s="112"/>
      <c r="X1488" s="113"/>
      <c r="Y1488" s="114"/>
      <c r="Z1488" s="115"/>
      <c r="AA1488" s="116"/>
      <c r="AB1488" s="117" t="b">
        <f t="shared" si="207"/>
        <v>0</v>
      </c>
      <c r="AC1488" s="117">
        <f t="shared" si="208"/>
        <v>0</v>
      </c>
      <c r="AD1488" s="118"/>
      <c r="AE1488" s="117" t="b">
        <f t="shared" si="209"/>
        <v>0</v>
      </c>
      <c r="AF1488" s="117">
        <f t="shared" si="210"/>
        <v>0</v>
      </c>
      <c r="AG1488" s="119">
        <f t="shared" si="211"/>
        <v>0</v>
      </c>
      <c r="AH1488" s="120" t="b">
        <f t="shared" si="212"/>
        <v>0</v>
      </c>
      <c r="AI1488" s="121">
        <f t="shared" si="213"/>
        <v>0</v>
      </c>
      <c r="AJ1488" s="122">
        <f>+C1488</f>
        <v>0</v>
      </c>
      <c r="AK1488" s="122" t="str">
        <f>IF(ISNA(VLOOKUP(postponeList!D1488,[1]Sheet!$A$2:$B$12,2,FALSE))," ",(VLOOKUP(postponeList!D1488,[1]Sheet!$A$2:$B$12,2,FALSE)))</f>
        <v xml:space="preserve"> </v>
      </c>
      <c r="AL1488" s="122" t="str">
        <f>IF(ISNA(VLOOKUP(E1488,[1]Sheet!$G$2:$H$40,2,FALSE))," ",VLOOKUP(E1488,[1]Sheet!$G$2:$H$40,2,FALSE))</f>
        <v xml:space="preserve"> </v>
      </c>
      <c r="AM1488" s="122" t="str">
        <f>IF(ISNA(VLOOKUP(G1488,[1]Sheet!$K$2:$L$159,2,FALSE))," ",(VLOOKUP(G1488,[1]Sheet!$K$2:$L$159,2,FALSE)))</f>
        <v xml:space="preserve"> </v>
      </c>
      <c r="AN1488" s="122" t="str">
        <f>IF(ISNA(VLOOKUP(I1488&amp;C1488,[1]Sheet!$D$2:$E$228,2,FALSE))," ",VLOOKUP(I1488&amp;C1488,[1]Sheet!$D$2:$E$228,2,FALSE))</f>
        <v xml:space="preserve"> </v>
      </c>
      <c r="AO1488" s="122" t="str">
        <f>+I1488&amp;C1488</f>
        <v/>
      </c>
      <c r="AP1488" s="122" t="str">
        <f>C1488&amp;D1488&amp;E1488&amp;G1488&amp;I1488&amp;O1488</f>
        <v/>
      </c>
      <c r="AQ1488" s="122" t="str">
        <f>B1488&amp;D1488&amp;N1488</f>
        <v/>
      </c>
      <c r="AR1488" s="123" t="str">
        <f>+D1488&amp;J1488</f>
        <v/>
      </c>
      <c r="AS1488" s="124" t="str">
        <f t="shared" si="214"/>
        <v/>
      </c>
      <c r="AT1488" s="125" t="str">
        <f t="shared" si="215"/>
        <v/>
      </c>
      <c r="AU1488" s="125" t="str">
        <f>IF(NOT(AT1488=""),VLOOKUP(AT1488,[1]PSI_Category!A:B,2,0),"")</f>
        <v/>
      </c>
      <c r="AV1488" s="167"/>
      <c r="AW1488" s="167"/>
      <c r="AX1488" s="167"/>
    </row>
    <row r="1489" spans="1:50" s="133" customFormat="1" ht="11.4" customHeight="1" x14ac:dyDescent="0.3">
      <c r="A1489" s="103"/>
      <c r="B1489" s="104"/>
      <c r="C1489" s="105"/>
      <c r="D1489" s="106"/>
      <c r="E1489" s="107"/>
      <c r="F1489" s="105"/>
      <c r="G1489" s="107"/>
      <c r="H1489" s="105"/>
      <c r="I1489" s="105"/>
      <c r="J1489" s="107"/>
      <c r="K1489" s="105"/>
      <c r="L1489" s="105"/>
      <c r="M1489" s="105"/>
      <c r="N1489" s="105"/>
      <c r="O1489" s="108"/>
      <c r="P1489" s="109"/>
      <c r="Q1489" s="110"/>
      <c r="R1489" s="110"/>
      <c r="S1489" s="110"/>
      <c r="T1489" s="110"/>
      <c r="U1489" s="111"/>
      <c r="V1489" s="111"/>
      <c r="W1489" s="112"/>
      <c r="X1489" s="113"/>
      <c r="Y1489" s="114"/>
      <c r="Z1489" s="115"/>
      <c r="AA1489" s="116"/>
      <c r="AB1489" s="117" t="b">
        <f t="shared" si="207"/>
        <v>0</v>
      </c>
      <c r="AC1489" s="117">
        <f t="shared" si="208"/>
        <v>0</v>
      </c>
      <c r="AD1489" s="118"/>
      <c r="AE1489" s="117" t="b">
        <f t="shared" si="209"/>
        <v>0</v>
      </c>
      <c r="AF1489" s="117">
        <f t="shared" si="210"/>
        <v>0</v>
      </c>
      <c r="AG1489" s="119">
        <f t="shared" si="211"/>
        <v>0</v>
      </c>
      <c r="AH1489" s="120" t="b">
        <f t="shared" si="212"/>
        <v>0</v>
      </c>
      <c r="AI1489" s="121">
        <f t="shared" si="213"/>
        <v>0</v>
      </c>
      <c r="AJ1489" s="122">
        <f>+C1489</f>
        <v>0</v>
      </c>
      <c r="AK1489" s="122" t="str">
        <f>IF(ISNA(VLOOKUP(postponeList!D1489,[1]Sheet!$A$2:$B$12,2,FALSE))," ",(VLOOKUP(postponeList!D1489,[1]Sheet!$A$2:$B$12,2,FALSE)))</f>
        <v xml:space="preserve"> </v>
      </c>
      <c r="AL1489" s="122" t="str">
        <f>IF(ISNA(VLOOKUP(E1489,[1]Sheet!$G$2:$H$40,2,FALSE))," ",VLOOKUP(E1489,[1]Sheet!$G$2:$H$40,2,FALSE))</f>
        <v xml:space="preserve"> </v>
      </c>
      <c r="AM1489" s="122" t="str">
        <f>IF(ISNA(VLOOKUP(G1489,[1]Sheet!$K$2:$L$159,2,FALSE))," ",(VLOOKUP(G1489,[1]Sheet!$K$2:$L$159,2,FALSE)))</f>
        <v xml:space="preserve"> </v>
      </c>
      <c r="AN1489" s="122" t="str">
        <f>IF(ISNA(VLOOKUP(I1489&amp;C1489,[1]Sheet!$D$2:$E$228,2,FALSE))," ",VLOOKUP(I1489&amp;C1489,[1]Sheet!$D$2:$E$228,2,FALSE))</f>
        <v xml:space="preserve"> </v>
      </c>
      <c r="AO1489" s="122" t="str">
        <f>+I1489&amp;C1489</f>
        <v/>
      </c>
      <c r="AP1489" s="122" t="str">
        <f>C1489&amp;D1489&amp;E1489&amp;G1489&amp;I1489&amp;O1489</f>
        <v/>
      </c>
      <c r="AQ1489" s="122" t="str">
        <f>B1489&amp;D1489&amp;N1489</f>
        <v/>
      </c>
      <c r="AR1489" s="123" t="str">
        <f>+D1489&amp;J1489</f>
        <v/>
      </c>
      <c r="AS1489" s="124" t="str">
        <f t="shared" si="214"/>
        <v/>
      </c>
      <c r="AT1489" s="125" t="str">
        <f t="shared" si="215"/>
        <v/>
      </c>
      <c r="AU1489" s="125" t="str">
        <f>IF(NOT(AT1489=""),VLOOKUP(AT1489,[1]PSI_Category!A:B,2,0),"")</f>
        <v/>
      </c>
      <c r="AV1489" s="167"/>
      <c r="AW1489" s="167"/>
      <c r="AX1489" s="167"/>
    </row>
    <row r="1490" spans="1:50" s="133" customFormat="1" ht="11.4" customHeight="1" x14ac:dyDescent="0.3">
      <c r="A1490" s="103"/>
      <c r="B1490" s="104"/>
      <c r="C1490" s="105"/>
      <c r="D1490" s="106"/>
      <c r="E1490" s="107"/>
      <c r="F1490" s="105"/>
      <c r="G1490" s="107"/>
      <c r="H1490" s="105"/>
      <c r="I1490" s="105"/>
      <c r="J1490" s="107"/>
      <c r="K1490" s="105"/>
      <c r="L1490" s="105"/>
      <c r="M1490" s="105"/>
      <c r="N1490" s="105"/>
      <c r="O1490" s="108"/>
      <c r="P1490" s="109"/>
      <c r="Q1490" s="110"/>
      <c r="R1490" s="110"/>
      <c r="S1490" s="110"/>
      <c r="T1490" s="110"/>
      <c r="U1490" s="111"/>
      <c r="V1490" s="111"/>
      <c r="W1490" s="112"/>
      <c r="X1490" s="113"/>
      <c r="Y1490" s="114"/>
      <c r="Z1490" s="115"/>
      <c r="AA1490" s="116"/>
      <c r="AB1490" s="117" t="b">
        <f t="shared" si="207"/>
        <v>0</v>
      </c>
      <c r="AC1490" s="117">
        <f t="shared" si="208"/>
        <v>0</v>
      </c>
      <c r="AD1490" s="118"/>
      <c r="AE1490" s="117" t="b">
        <f t="shared" si="209"/>
        <v>0</v>
      </c>
      <c r="AF1490" s="117">
        <f t="shared" si="210"/>
        <v>0</v>
      </c>
      <c r="AG1490" s="119">
        <f t="shared" si="211"/>
        <v>0</v>
      </c>
      <c r="AH1490" s="120" t="b">
        <f t="shared" si="212"/>
        <v>0</v>
      </c>
      <c r="AI1490" s="121">
        <f t="shared" si="213"/>
        <v>0</v>
      </c>
      <c r="AJ1490" s="122">
        <f>+C1490</f>
        <v>0</v>
      </c>
      <c r="AK1490" s="122" t="str">
        <f>IF(ISNA(VLOOKUP(postponeList!D1490,[1]Sheet!$A$2:$B$12,2,FALSE))," ",(VLOOKUP(postponeList!D1490,[1]Sheet!$A$2:$B$12,2,FALSE)))</f>
        <v xml:space="preserve"> </v>
      </c>
      <c r="AL1490" s="122" t="str">
        <f>IF(ISNA(VLOOKUP(E1490,[1]Sheet!$G$2:$H$40,2,FALSE))," ",VLOOKUP(E1490,[1]Sheet!$G$2:$H$40,2,FALSE))</f>
        <v xml:space="preserve"> </v>
      </c>
      <c r="AM1490" s="122" t="str">
        <f>IF(ISNA(VLOOKUP(G1490,[1]Sheet!$K$2:$L$159,2,FALSE))," ",(VLOOKUP(G1490,[1]Sheet!$K$2:$L$159,2,FALSE)))</f>
        <v xml:space="preserve"> </v>
      </c>
      <c r="AN1490" s="122" t="str">
        <f>IF(ISNA(VLOOKUP(I1490&amp;C1490,[1]Sheet!$D$2:$E$228,2,FALSE))," ",VLOOKUP(I1490&amp;C1490,[1]Sheet!$D$2:$E$228,2,FALSE))</f>
        <v xml:space="preserve"> </v>
      </c>
      <c r="AO1490" s="122" t="str">
        <f>+I1490&amp;C1490</f>
        <v/>
      </c>
      <c r="AP1490" s="122" t="str">
        <f>C1490&amp;D1490&amp;E1490&amp;G1490&amp;I1490&amp;O1490</f>
        <v/>
      </c>
      <c r="AQ1490" s="122" t="str">
        <f>B1490&amp;D1490&amp;N1490</f>
        <v/>
      </c>
      <c r="AR1490" s="123" t="str">
        <f>+D1490&amp;J1490</f>
        <v/>
      </c>
      <c r="AS1490" s="124" t="str">
        <f t="shared" si="214"/>
        <v/>
      </c>
      <c r="AT1490" s="125" t="str">
        <f t="shared" si="215"/>
        <v/>
      </c>
      <c r="AU1490" s="125" t="str">
        <f>IF(NOT(AT1490=""),VLOOKUP(AT1490,[1]PSI_Category!A:B,2,0),"")</f>
        <v/>
      </c>
      <c r="AV1490" s="167"/>
      <c r="AW1490" s="167"/>
      <c r="AX1490" s="167"/>
    </row>
    <row r="1491" spans="1:50" s="133" customFormat="1" ht="11.4" customHeight="1" x14ac:dyDescent="0.3">
      <c r="A1491" s="103"/>
      <c r="B1491" s="104"/>
      <c r="C1491" s="105"/>
      <c r="D1491" s="106"/>
      <c r="E1491" s="107"/>
      <c r="F1491" s="105"/>
      <c r="G1491" s="107"/>
      <c r="H1491" s="105"/>
      <c r="I1491" s="105"/>
      <c r="J1491" s="107"/>
      <c r="K1491" s="105"/>
      <c r="L1491" s="105"/>
      <c r="M1491" s="105"/>
      <c r="N1491" s="105"/>
      <c r="O1491" s="108"/>
      <c r="P1491" s="109"/>
      <c r="Q1491" s="110"/>
      <c r="R1491" s="110"/>
      <c r="S1491" s="110"/>
      <c r="T1491" s="110"/>
      <c r="U1491" s="111"/>
      <c r="V1491" s="111"/>
      <c r="W1491" s="112"/>
      <c r="X1491" s="113"/>
      <c r="Y1491" s="114"/>
      <c r="Z1491" s="115"/>
      <c r="AA1491" s="116"/>
      <c r="AB1491" s="117" t="b">
        <f t="shared" si="207"/>
        <v>0</v>
      </c>
      <c r="AC1491" s="117">
        <f t="shared" si="208"/>
        <v>0</v>
      </c>
      <c r="AD1491" s="118"/>
      <c r="AE1491" s="117" t="b">
        <f t="shared" si="209"/>
        <v>0</v>
      </c>
      <c r="AF1491" s="117">
        <f t="shared" si="210"/>
        <v>0</v>
      </c>
      <c r="AG1491" s="119">
        <f t="shared" si="211"/>
        <v>0</v>
      </c>
      <c r="AH1491" s="120" t="b">
        <f t="shared" si="212"/>
        <v>0</v>
      </c>
      <c r="AI1491" s="121">
        <f t="shared" si="213"/>
        <v>0</v>
      </c>
      <c r="AJ1491" s="122">
        <f>+C1491</f>
        <v>0</v>
      </c>
      <c r="AK1491" s="122" t="str">
        <f>IF(ISNA(VLOOKUP(postponeList!D1491,[1]Sheet!$A$2:$B$12,2,FALSE))," ",(VLOOKUP(postponeList!D1491,[1]Sheet!$A$2:$B$12,2,FALSE)))</f>
        <v xml:space="preserve"> </v>
      </c>
      <c r="AL1491" s="122" t="str">
        <f>IF(ISNA(VLOOKUP(E1491,[1]Sheet!$G$2:$H$40,2,FALSE))," ",VLOOKUP(E1491,[1]Sheet!$G$2:$H$40,2,FALSE))</f>
        <v xml:space="preserve"> </v>
      </c>
      <c r="AM1491" s="122" t="str">
        <f>IF(ISNA(VLOOKUP(G1491,[1]Sheet!$K$2:$L$159,2,FALSE))," ",(VLOOKUP(G1491,[1]Sheet!$K$2:$L$159,2,FALSE)))</f>
        <v xml:space="preserve"> </v>
      </c>
      <c r="AN1491" s="122" t="str">
        <f>IF(ISNA(VLOOKUP(I1491&amp;C1491,[1]Sheet!$D$2:$E$228,2,FALSE))," ",VLOOKUP(I1491&amp;C1491,[1]Sheet!$D$2:$E$228,2,FALSE))</f>
        <v xml:space="preserve"> </v>
      </c>
      <c r="AO1491" s="122" t="str">
        <f>+I1491&amp;C1491</f>
        <v/>
      </c>
      <c r="AP1491" s="122" t="str">
        <f>C1491&amp;D1491&amp;E1491&amp;G1491&amp;I1491&amp;O1491</f>
        <v/>
      </c>
      <c r="AQ1491" s="122" t="str">
        <f>B1491&amp;D1491&amp;N1491</f>
        <v/>
      </c>
      <c r="AR1491" s="123" t="str">
        <f>+D1491&amp;J1491</f>
        <v/>
      </c>
      <c r="AS1491" s="124" t="str">
        <f t="shared" si="214"/>
        <v/>
      </c>
      <c r="AT1491" s="125" t="str">
        <f t="shared" si="215"/>
        <v/>
      </c>
      <c r="AU1491" s="125" t="str">
        <f>IF(NOT(AT1491=""),VLOOKUP(AT1491,[1]PSI_Category!A:B,2,0),"")</f>
        <v/>
      </c>
      <c r="AV1491" s="167"/>
      <c r="AW1491" s="167"/>
      <c r="AX1491" s="167"/>
    </row>
    <row r="1492" spans="1:50" s="133" customFormat="1" ht="11.4" customHeight="1" x14ac:dyDescent="0.3">
      <c r="A1492" s="103"/>
      <c r="B1492" s="104"/>
      <c r="C1492" s="105"/>
      <c r="D1492" s="106"/>
      <c r="E1492" s="107"/>
      <c r="F1492" s="105"/>
      <c r="G1492" s="107"/>
      <c r="H1492" s="105"/>
      <c r="I1492" s="105"/>
      <c r="J1492" s="107"/>
      <c r="K1492" s="105"/>
      <c r="L1492" s="105"/>
      <c r="M1492" s="105"/>
      <c r="N1492" s="105"/>
      <c r="O1492" s="108"/>
      <c r="P1492" s="109"/>
      <c r="Q1492" s="110"/>
      <c r="R1492" s="110"/>
      <c r="S1492" s="110"/>
      <c r="T1492" s="110"/>
      <c r="U1492" s="111"/>
      <c r="V1492" s="111"/>
      <c r="W1492" s="112"/>
      <c r="X1492" s="113"/>
      <c r="Y1492" s="114"/>
      <c r="Z1492" s="115"/>
      <c r="AA1492" s="116"/>
      <c r="AB1492" s="117" t="b">
        <f t="shared" si="207"/>
        <v>0</v>
      </c>
      <c r="AC1492" s="117">
        <f t="shared" si="208"/>
        <v>0</v>
      </c>
      <c r="AD1492" s="118"/>
      <c r="AE1492" s="117" t="b">
        <f t="shared" si="209"/>
        <v>0</v>
      </c>
      <c r="AF1492" s="117">
        <f t="shared" si="210"/>
        <v>0</v>
      </c>
      <c r="AG1492" s="119">
        <f t="shared" si="211"/>
        <v>0</v>
      </c>
      <c r="AH1492" s="120" t="b">
        <f t="shared" si="212"/>
        <v>0</v>
      </c>
      <c r="AI1492" s="121">
        <f t="shared" si="213"/>
        <v>0</v>
      </c>
      <c r="AJ1492" s="122">
        <f>+C1492</f>
        <v>0</v>
      </c>
      <c r="AK1492" s="122" t="str">
        <f>IF(ISNA(VLOOKUP(postponeList!D1492,[1]Sheet!$A$2:$B$12,2,FALSE))," ",(VLOOKUP(postponeList!D1492,[1]Sheet!$A$2:$B$12,2,FALSE)))</f>
        <v xml:space="preserve"> </v>
      </c>
      <c r="AL1492" s="122" t="str">
        <f>IF(ISNA(VLOOKUP(E1492,[1]Sheet!$G$2:$H$40,2,FALSE))," ",VLOOKUP(E1492,[1]Sheet!$G$2:$H$40,2,FALSE))</f>
        <v xml:space="preserve"> </v>
      </c>
      <c r="AM1492" s="122" t="str">
        <f>IF(ISNA(VLOOKUP(G1492,[1]Sheet!$K$2:$L$159,2,FALSE))," ",(VLOOKUP(G1492,[1]Sheet!$K$2:$L$159,2,FALSE)))</f>
        <v xml:space="preserve"> </v>
      </c>
      <c r="AN1492" s="122" t="str">
        <f>IF(ISNA(VLOOKUP(I1492&amp;C1492,[1]Sheet!$D$2:$E$228,2,FALSE))," ",VLOOKUP(I1492&amp;C1492,[1]Sheet!$D$2:$E$228,2,FALSE))</f>
        <v xml:space="preserve"> </v>
      </c>
      <c r="AO1492" s="122" t="str">
        <f>+I1492&amp;C1492</f>
        <v/>
      </c>
      <c r="AP1492" s="122" t="str">
        <f>C1492&amp;D1492&amp;E1492&amp;G1492&amp;I1492&amp;O1492</f>
        <v/>
      </c>
      <c r="AQ1492" s="122" t="str">
        <f>B1492&amp;D1492&amp;N1492</f>
        <v/>
      </c>
      <c r="AR1492" s="123" t="str">
        <f>+D1492&amp;J1492</f>
        <v/>
      </c>
      <c r="AS1492" s="124" t="str">
        <f t="shared" si="214"/>
        <v/>
      </c>
      <c r="AT1492" s="125" t="str">
        <f t="shared" si="215"/>
        <v/>
      </c>
      <c r="AU1492" s="125" t="str">
        <f>IF(NOT(AT1492=""),VLOOKUP(AT1492,[1]PSI_Category!A:B,2,0),"")</f>
        <v/>
      </c>
      <c r="AV1492" s="167"/>
      <c r="AW1492" s="167"/>
      <c r="AX1492" s="167"/>
    </row>
    <row r="1493" spans="1:50" s="133" customFormat="1" ht="11.4" customHeight="1" x14ac:dyDescent="0.3">
      <c r="A1493" s="103"/>
      <c r="B1493" s="104"/>
      <c r="C1493" s="105"/>
      <c r="D1493" s="106"/>
      <c r="E1493" s="107"/>
      <c r="F1493" s="105"/>
      <c r="G1493" s="107"/>
      <c r="H1493" s="105"/>
      <c r="I1493" s="105"/>
      <c r="J1493" s="107"/>
      <c r="K1493" s="105"/>
      <c r="L1493" s="105"/>
      <c r="M1493" s="105"/>
      <c r="N1493" s="105"/>
      <c r="O1493" s="108"/>
      <c r="P1493" s="109"/>
      <c r="Q1493" s="110"/>
      <c r="R1493" s="110"/>
      <c r="S1493" s="110"/>
      <c r="T1493" s="110"/>
      <c r="U1493" s="111"/>
      <c r="V1493" s="111"/>
      <c r="W1493" s="112"/>
      <c r="X1493" s="113"/>
      <c r="Y1493" s="114"/>
      <c r="Z1493" s="115"/>
      <c r="AA1493" s="116"/>
      <c r="AB1493" s="117" t="b">
        <f t="shared" si="207"/>
        <v>0</v>
      </c>
      <c r="AC1493" s="117">
        <f t="shared" si="208"/>
        <v>0</v>
      </c>
      <c r="AD1493" s="118"/>
      <c r="AE1493" s="117" t="b">
        <f t="shared" si="209"/>
        <v>0</v>
      </c>
      <c r="AF1493" s="117">
        <f t="shared" si="210"/>
        <v>0</v>
      </c>
      <c r="AG1493" s="119">
        <f t="shared" si="211"/>
        <v>0</v>
      </c>
      <c r="AH1493" s="120" t="b">
        <f t="shared" si="212"/>
        <v>0</v>
      </c>
      <c r="AI1493" s="121">
        <f t="shared" si="213"/>
        <v>0</v>
      </c>
      <c r="AJ1493" s="122">
        <f>+C1493</f>
        <v>0</v>
      </c>
      <c r="AK1493" s="122" t="str">
        <f>IF(ISNA(VLOOKUP(postponeList!D1493,[1]Sheet!$A$2:$B$12,2,FALSE))," ",(VLOOKUP(postponeList!D1493,[1]Sheet!$A$2:$B$12,2,FALSE)))</f>
        <v xml:space="preserve"> </v>
      </c>
      <c r="AL1493" s="122" t="str">
        <f>IF(ISNA(VLOOKUP(E1493,[1]Sheet!$G$2:$H$40,2,FALSE))," ",VLOOKUP(E1493,[1]Sheet!$G$2:$H$40,2,FALSE))</f>
        <v xml:space="preserve"> </v>
      </c>
      <c r="AM1493" s="122" t="str">
        <f>IF(ISNA(VLOOKUP(G1493,[1]Sheet!$K$2:$L$159,2,FALSE))," ",(VLOOKUP(G1493,[1]Sheet!$K$2:$L$159,2,FALSE)))</f>
        <v xml:space="preserve"> </v>
      </c>
      <c r="AN1493" s="122" t="str">
        <f>IF(ISNA(VLOOKUP(I1493&amp;C1493,[1]Sheet!$D$2:$E$228,2,FALSE))," ",VLOOKUP(I1493&amp;C1493,[1]Sheet!$D$2:$E$228,2,FALSE))</f>
        <v xml:space="preserve"> </v>
      </c>
      <c r="AO1493" s="122" t="str">
        <f>+I1493&amp;C1493</f>
        <v/>
      </c>
      <c r="AP1493" s="122" t="str">
        <f>C1493&amp;D1493&amp;E1493&amp;G1493&amp;I1493&amp;O1493</f>
        <v/>
      </c>
      <c r="AQ1493" s="122" t="str">
        <f>B1493&amp;D1493&amp;N1493</f>
        <v/>
      </c>
      <c r="AR1493" s="123" t="str">
        <f>+D1493&amp;J1493</f>
        <v/>
      </c>
      <c r="AS1493" s="124" t="str">
        <f t="shared" si="214"/>
        <v/>
      </c>
      <c r="AT1493" s="125" t="str">
        <f t="shared" si="215"/>
        <v/>
      </c>
      <c r="AU1493" s="125" t="str">
        <f>IF(NOT(AT1493=""),VLOOKUP(AT1493,[1]PSI_Category!A:B,2,0),"")</f>
        <v/>
      </c>
      <c r="AV1493" s="167"/>
      <c r="AW1493" s="167"/>
      <c r="AX1493" s="167"/>
    </row>
    <row r="1494" spans="1:50" s="133" customFormat="1" ht="11.4" customHeight="1" x14ac:dyDescent="0.3">
      <c r="A1494" s="103"/>
      <c r="B1494" s="104"/>
      <c r="C1494" s="105"/>
      <c r="D1494" s="106"/>
      <c r="E1494" s="107"/>
      <c r="F1494" s="105"/>
      <c r="G1494" s="107"/>
      <c r="H1494" s="105"/>
      <c r="I1494" s="105"/>
      <c r="J1494" s="107"/>
      <c r="K1494" s="105"/>
      <c r="L1494" s="105"/>
      <c r="M1494" s="105"/>
      <c r="N1494" s="105"/>
      <c r="O1494" s="108"/>
      <c r="P1494" s="109"/>
      <c r="Q1494" s="110"/>
      <c r="R1494" s="110"/>
      <c r="S1494" s="110"/>
      <c r="T1494" s="110"/>
      <c r="U1494" s="111"/>
      <c r="V1494" s="111"/>
      <c r="W1494" s="112"/>
      <c r="X1494" s="113"/>
      <c r="Y1494" s="114"/>
      <c r="Z1494" s="115"/>
      <c r="AA1494" s="116"/>
      <c r="AB1494" s="117" t="b">
        <f t="shared" si="207"/>
        <v>0</v>
      </c>
      <c r="AC1494" s="117">
        <f t="shared" si="208"/>
        <v>0</v>
      </c>
      <c r="AD1494" s="118"/>
      <c r="AE1494" s="117" t="b">
        <f t="shared" si="209"/>
        <v>0</v>
      </c>
      <c r="AF1494" s="117">
        <f t="shared" si="210"/>
        <v>0</v>
      </c>
      <c r="AG1494" s="119">
        <f t="shared" si="211"/>
        <v>0</v>
      </c>
      <c r="AH1494" s="120" t="b">
        <f t="shared" si="212"/>
        <v>0</v>
      </c>
      <c r="AI1494" s="121">
        <f t="shared" si="213"/>
        <v>0</v>
      </c>
      <c r="AJ1494" s="122">
        <f>+C1494</f>
        <v>0</v>
      </c>
      <c r="AK1494" s="122" t="str">
        <f>IF(ISNA(VLOOKUP(postponeList!D1494,[1]Sheet!$A$2:$B$12,2,FALSE))," ",(VLOOKUP(postponeList!D1494,[1]Sheet!$A$2:$B$12,2,FALSE)))</f>
        <v xml:space="preserve"> </v>
      </c>
      <c r="AL1494" s="122" t="str">
        <f>IF(ISNA(VLOOKUP(E1494,[1]Sheet!$G$2:$H$40,2,FALSE))," ",VLOOKUP(E1494,[1]Sheet!$G$2:$H$40,2,FALSE))</f>
        <v xml:space="preserve"> </v>
      </c>
      <c r="AM1494" s="122" t="str">
        <f>IF(ISNA(VLOOKUP(G1494,[1]Sheet!$K$2:$L$159,2,FALSE))," ",(VLOOKUP(G1494,[1]Sheet!$K$2:$L$159,2,FALSE)))</f>
        <v xml:space="preserve"> </v>
      </c>
      <c r="AN1494" s="122" t="str">
        <f>IF(ISNA(VLOOKUP(I1494&amp;C1494,[1]Sheet!$D$2:$E$228,2,FALSE))," ",VLOOKUP(I1494&amp;C1494,[1]Sheet!$D$2:$E$228,2,FALSE))</f>
        <v xml:space="preserve"> </v>
      </c>
      <c r="AO1494" s="122" t="str">
        <f>+I1494&amp;C1494</f>
        <v/>
      </c>
      <c r="AP1494" s="122" t="str">
        <f>C1494&amp;D1494&amp;E1494&amp;G1494&amp;I1494&amp;O1494</f>
        <v/>
      </c>
      <c r="AQ1494" s="122" t="str">
        <f>B1494&amp;D1494&amp;N1494</f>
        <v/>
      </c>
      <c r="AR1494" s="123" t="str">
        <f>+D1494&amp;J1494</f>
        <v/>
      </c>
      <c r="AS1494" s="124" t="str">
        <f t="shared" si="214"/>
        <v/>
      </c>
      <c r="AT1494" s="125" t="str">
        <f t="shared" si="215"/>
        <v/>
      </c>
      <c r="AU1494" s="125" t="str">
        <f>IF(NOT(AT1494=""),VLOOKUP(AT1494,[1]PSI_Category!A:B,2,0),"")</f>
        <v/>
      </c>
      <c r="AV1494" s="167"/>
      <c r="AW1494" s="167"/>
      <c r="AX1494" s="167"/>
    </row>
    <row r="1495" spans="1:50" s="133" customFormat="1" ht="11.4" customHeight="1" x14ac:dyDescent="0.3">
      <c r="A1495" s="103"/>
      <c r="B1495" s="104"/>
      <c r="C1495" s="105"/>
      <c r="D1495" s="106"/>
      <c r="E1495" s="107"/>
      <c r="F1495" s="105"/>
      <c r="G1495" s="107"/>
      <c r="H1495" s="105"/>
      <c r="I1495" s="105"/>
      <c r="J1495" s="107"/>
      <c r="K1495" s="105"/>
      <c r="L1495" s="105"/>
      <c r="M1495" s="105"/>
      <c r="N1495" s="105"/>
      <c r="O1495" s="108"/>
      <c r="P1495" s="109"/>
      <c r="Q1495" s="110"/>
      <c r="R1495" s="110"/>
      <c r="S1495" s="110"/>
      <c r="T1495" s="110"/>
      <c r="U1495" s="111"/>
      <c r="V1495" s="111"/>
      <c r="W1495" s="112"/>
      <c r="X1495" s="113"/>
      <c r="Y1495" s="114"/>
      <c r="Z1495" s="115"/>
      <c r="AA1495" s="116"/>
      <c r="AB1495" s="117" t="b">
        <f t="shared" si="207"/>
        <v>0</v>
      </c>
      <c r="AC1495" s="117">
        <f t="shared" si="208"/>
        <v>0</v>
      </c>
      <c r="AD1495" s="118"/>
      <c r="AE1495" s="117" t="b">
        <f t="shared" si="209"/>
        <v>0</v>
      </c>
      <c r="AF1495" s="117">
        <f t="shared" si="210"/>
        <v>0</v>
      </c>
      <c r="AG1495" s="119">
        <f t="shared" si="211"/>
        <v>0</v>
      </c>
      <c r="AH1495" s="120" t="b">
        <f t="shared" si="212"/>
        <v>0</v>
      </c>
      <c r="AI1495" s="121">
        <f t="shared" si="213"/>
        <v>0</v>
      </c>
      <c r="AJ1495" s="122">
        <f>+C1495</f>
        <v>0</v>
      </c>
      <c r="AK1495" s="122" t="str">
        <f>IF(ISNA(VLOOKUP(postponeList!D1495,[1]Sheet!$A$2:$B$12,2,FALSE))," ",(VLOOKUP(postponeList!D1495,[1]Sheet!$A$2:$B$12,2,FALSE)))</f>
        <v xml:space="preserve"> </v>
      </c>
      <c r="AL1495" s="122" t="str">
        <f>IF(ISNA(VLOOKUP(E1495,[1]Sheet!$G$2:$H$40,2,FALSE))," ",VLOOKUP(E1495,[1]Sheet!$G$2:$H$40,2,FALSE))</f>
        <v xml:space="preserve"> </v>
      </c>
      <c r="AM1495" s="122" t="str">
        <f>IF(ISNA(VLOOKUP(G1495,[1]Sheet!$K$2:$L$159,2,FALSE))," ",(VLOOKUP(G1495,[1]Sheet!$K$2:$L$159,2,FALSE)))</f>
        <v xml:space="preserve"> </v>
      </c>
      <c r="AN1495" s="122" t="str">
        <f>IF(ISNA(VLOOKUP(I1495&amp;C1495,[1]Sheet!$D$2:$E$228,2,FALSE))," ",VLOOKUP(I1495&amp;C1495,[1]Sheet!$D$2:$E$228,2,FALSE))</f>
        <v xml:space="preserve"> </v>
      </c>
      <c r="AO1495" s="122" t="str">
        <f>+I1495&amp;C1495</f>
        <v/>
      </c>
      <c r="AP1495" s="122" t="str">
        <f>C1495&amp;D1495&amp;E1495&amp;G1495&amp;I1495&amp;O1495</f>
        <v/>
      </c>
      <c r="AQ1495" s="122" t="str">
        <f>B1495&amp;D1495&amp;N1495</f>
        <v/>
      </c>
      <c r="AR1495" s="123" t="str">
        <f>+D1495&amp;J1495</f>
        <v/>
      </c>
      <c r="AS1495" s="124" t="str">
        <f t="shared" si="214"/>
        <v/>
      </c>
      <c r="AT1495" s="125" t="str">
        <f t="shared" si="215"/>
        <v/>
      </c>
      <c r="AU1495" s="125" t="str">
        <f>IF(NOT(AT1495=""),VLOOKUP(AT1495,[1]PSI_Category!A:B,2,0),"")</f>
        <v/>
      </c>
      <c r="AV1495" s="167"/>
      <c r="AW1495" s="167"/>
      <c r="AX1495" s="167"/>
    </row>
    <row r="1496" spans="1:50" s="133" customFormat="1" ht="11.4" customHeight="1" x14ac:dyDescent="0.3">
      <c r="A1496" s="103"/>
      <c r="B1496" s="104"/>
      <c r="C1496" s="105"/>
      <c r="D1496" s="106"/>
      <c r="E1496" s="107"/>
      <c r="F1496" s="105"/>
      <c r="G1496" s="107"/>
      <c r="H1496" s="105"/>
      <c r="I1496" s="105"/>
      <c r="J1496" s="107"/>
      <c r="K1496" s="105"/>
      <c r="L1496" s="105"/>
      <c r="M1496" s="105"/>
      <c r="N1496" s="105"/>
      <c r="O1496" s="108"/>
      <c r="P1496" s="109"/>
      <c r="Q1496" s="110"/>
      <c r="R1496" s="110"/>
      <c r="S1496" s="110"/>
      <c r="T1496" s="110"/>
      <c r="U1496" s="111"/>
      <c r="V1496" s="111"/>
      <c r="W1496" s="112"/>
      <c r="X1496" s="113"/>
      <c r="Y1496" s="114"/>
      <c r="Z1496" s="115"/>
      <c r="AA1496" s="116"/>
      <c r="AB1496" s="117" t="b">
        <f t="shared" si="207"/>
        <v>0</v>
      </c>
      <c r="AC1496" s="117">
        <f t="shared" si="208"/>
        <v>0</v>
      </c>
      <c r="AD1496" s="118"/>
      <c r="AE1496" s="117" t="b">
        <f t="shared" si="209"/>
        <v>0</v>
      </c>
      <c r="AF1496" s="117">
        <f t="shared" si="210"/>
        <v>0</v>
      </c>
      <c r="AG1496" s="119">
        <f t="shared" si="211"/>
        <v>0</v>
      </c>
      <c r="AH1496" s="120" t="b">
        <f t="shared" si="212"/>
        <v>0</v>
      </c>
      <c r="AI1496" s="121">
        <f t="shared" si="213"/>
        <v>0</v>
      </c>
      <c r="AJ1496" s="122">
        <f>+C1496</f>
        <v>0</v>
      </c>
      <c r="AK1496" s="122" t="str">
        <f>IF(ISNA(VLOOKUP(postponeList!D1496,[1]Sheet!$A$2:$B$12,2,FALSE))," ",(VLOOKUP(postponeList!D1496,[1]Sheet!$A$2:$B$12,2,FALSE)))</f>
        <v xml:space="preserve"> </v>
      </c>
      <c r="AL1496" s="122" t="str">
        <f>IF(ISNA(VLOOKUP(E1496,[1]Sheet!$G$2:$H$40,2,FALSE))," ",VLOOKUP(E1496,[1]Sheet!$G$2:$H$40,2,FALSE))</f>
        <v xml:space="preserve"> </v>
      </c>
      <c r="AM1496" s="122" t="str">
        <f>IF(ISNA(VLOOKUP(G1496,[1]Sheet!$K$2:$L$159,2,FALSE))," ",(VLOOKUP(G1496,[1]Sheet!$K$2:$L$159,2,FALSE)))</f>
        <v xml:space="preserve"> </v>
      </c>
      <c r="AN1496" s="122" t="str">
        <f>IF(ISNA(VLOOKUP(I1496&amp;C1496,[1]Sheet!$D$2:$E$228,2,FALSE))," ",VLOOKUP(I1496&amp;C1496,[1]Sheet!$D$2:$E$228,2,FALSE))</f>
        <v xml:space="preserve"> </v>
      </c>
      <c r="AO1496" s="122" t="str">
        <f>+I1496&amp;C1496</f>
        <v/>
      </c>
      <c r="AP1496" s="122" t="str">
        <f>C1496&amp;D1496&amp;E1496&amp;G1496&amp;I1496&amp;O1496</f>
        <v/>
      </c>
      <c r="AQ1496" s="122" t="str">
        <f>B1496&amp;D1496&amp;N1496</f>
        <v/>
      </c>
      <c r="AR1496" s="123" t="str">
        <f>+D1496&amp;J1496</f>
        <v/>
      </c>
      <c r="AS1496" s="124" t="str">
        <f t="shared" si="214"/>
        <v/>
      </c>
      <c r="AT1496" s="125" t="str">
        <f t="shared" si="215"/>
        <v/>
      </c>
      <c r="AU1496" s="125" t="str">
        <f>IF(NOT(AT1496=""),VLOOKUP(AT1496,[1]PSI_Category!A:B,2,0),"")</f>
        <v/>
      </c>
      <c r="AV1496" s="167"/>
      <c r="AW1496" s="167"/>
      <c r="AX1496" s="167"/>
    </row>
    <row r="1497" spans="1:50" s="133" customFormat="1" ht="11.4" customHeight="1" x14ac:dyDescent="0.3">
      <c r="A1497" s="103"/>
      <c r="B1497" s="104"/>
      <c r="C1497" s="105"/>
      <c r="D1497" s="106"/>
      <c r="E1497" s="107"/>
      <c r="F1497" s="105"/>
      <c r="G1497" s="107"/>
      <c r="H1497" s="105"/>
      <c r="I1497" s="105"/>
      <c r="J1497" s="107"/>
      <c r="K1497" s="105"/>
      <c r="L1497" s="105"/>
      <c r="M1497" s="105"/>
      <c r="N1497" s="105"/>
      <c r="O1497" s="108"/>
      <c r="P1497" s="109"/>
      <c r="Q1497" s="110"/>
      <c r="R1497" s="110"/>
      <c r="S1497" s="110"/>
      <c r="T1497" s="110"/>
      <c r="U1497" s="111"/>
      <c r="V1497" s="111"/>
      <c r="W1497" s="112"/>
      <c r="X1497" s="113"/>
      <c r="Y1497" s="114"/>
      <c r="Z1497" s="115"/>
      <c r="AA1497" s="116"/>
      <c r="AB1497" s="117" t="b">
        <f t="shared" si="207"/>
        <v>0</v>
      </c>
      <c r="AC1497" s="117">
        <f t="shared" si="208"/>
        <v>0</v>
      </c>
      <c r="AD1497" s="118"/>
      <c r="AE1497" s="117" t="b">
        <f t="shared" si="209"/>
        <v>0</v>
      </c>
      <c r="AF1497" s="117">
        <f t="shared" si="210"/>
        <v>0</v>
      </c>
      <c r="AG1497" s="119">
        <f t="shared" si="211"/>
        <v>0</v>
      </c>
      <c r="AH1497" s="120" t="b">
        <f t="shared" si="212"/>
        <v>0</v>
      </c>
      <c r="AI1497" s="121">
        <f t="shared" si="213"/>
        <v>0</v>
      </c>
      <c r="AJ1497" s="122">
        <f>+C1497</f>
        <v>0</v>
      </c>
      <c r="AK1497" s="122" t="str">
        <f>IF(ISNA(VLOOKUP(postponeList!D1497,[1]Sheet!$A$2:$B$12,2,FALSE))," ",(VLOOKUP(postponeList!D1497,[1]Sheet!$A$2:$B$12,2,FALSE)))</f>
        <v xml:space="preserve"> </v>
      </c>
      <c r="AL1497" s="122" t="str">
        <f>IF(ISNA(VLOOKUP(E1497,[1]Sheet!$G$2:$H$40,2,FALSE))," ",VLOOKUP(E1497,[1]Sheet!$G$2:$H$40,2,FALSE))</f>
        <v xml:space="preserve"> </v>
      </c>
      <c r="AM1497" s="122" t="str">
        <f>IF(ISNA(VLOOKUP(G1497,[1]Sheet!$K$2:$L$159,2,FALSE))," ",(VLOOKUP(G1497,[1]Sheet!$K$2:$L$159,2,FALSE)))</f>
        <v xml:space="preserve"> </v>
      </c>
      <c r="AN1497" s="122" t="str">
        <f>IF(ISNA(VLOOKUP(I1497&amp;C1497,[1]Sheet!$D$2:$E$228,2,FALSE))," ",VLOOKUP(I1497&amp;C1497,[1]Sheet!$D$2:$E$228,2,FALSE))</f>
        <v xml:space="preserve"> </v>
      </c>
      <c r="AO1497" s="122" t="str">
        <f>+I1497&amp;C1497</f>
        <v/>
      </c>
      <c r="AP1497" s="122" t="str">
        <f>C1497&amp;D1497&amp;E1497&amp;G1497&amp;I1497&amp;O1497</f>
        <v/>
      </c>
      <c r="AQ1497" s="122" t="str">
        <f>B1497&amp;D1497&amp;N1497</f>
        <v/>
      </c>
      <c r="AR1497" s="123" t="str">
        <f>+D1497&amp;J1497</f>
        <v/>
      </c>
      <c r="AS1497" s="124" t="str">
        <f t="shared" si="214"/>
        <v/>
      </c>
      <c r="AT1497" s="125" t="str">
        <f t="shared" si="215"/>
        <v/>
      </c>
      <c r="AU1497" s="125" t="str">
        <f>IF(NOT(AT1497=""),VLOOKUP(AT1497,[1]PSI_Category!A:B,2,0),"")</f>
        <v/>
      </c>
      <c r="AV1497" s="167"/>
      <c r="AW1497" s="167"/>
      <c r="AX1497" s="167"/>
    </row>
    <row r="1498" spans="1:50" s="133" customFormat="1" ht="11.4" customHeight="1" x14ac:dyDescent="0.3">
      <c r="A1498" s="103"/>
      <c r="B1498" s="104"/>
      <c r="C1498" s="105"/>
      <c r="D1498" s="106"/>
      <c r="E1498" s="107"/>
      <c r="F1498" s="105"/>
      <c r="G1498" s="107"/>
      <c r="H1498" s="105"/>
      <c r="I1498" s="105"/>
      <c r="J1498" s="107"/>
      <c r="K1498" s="105"/>
      <c r="L1498" s="105"/>
      <c r="M1498" s="105"/>
      <c r="N1498" s="105"/>
      <c r="O1498" s="108"/>
      <c r="P1498" s="109"/>
      <c r="Q1498" s="110"/>
      <c r="R1498" s="110"/>
      <c r="S1498" s="110"/>
      <c r="T1498" s="110"/>
      <c r="U1498" s="111"/>
      <c r="V1498" s="111"/>
      <c r="W1498" s="112"/>
      <c r="X1498" s="113"/>
      <c r="Y1498" s="114"/>
      <c r="Z1498" s="115"/>
      <c r="AA1498" s="116"/>
      <c r="AB1498" s="117" t="b">
        <f t="shared" si="207"/>
        <v>0</v>
      </c>
      <c r="AC1498" s="117">
        <f t="shared" si="208"/>
        <v>0</v>
      </c>
      <c r="AD1498" s="118"/>
      <c r="AE1498" s="117" t="b">
        <f t="shared" si="209"/>
        <v>0</v>
      </c>
      <c r="AF1498" s="117">
        <f t="shared" si="210"/>
        <v>0</v>
      </c>
      <c r="AG1498" s="119">
        <f t="shared" si="211"/>
        <v>0</v>
      </c>
      <c r="AH1498" s="120" t="b">
        <f t="shared" si="212"/>
        <v>0</v>
      </c>
      <c r="AI1498" s="121">
        <f t="shared" si="213"/>
        <v>0</v>
      </c>
      <c r="AJ1498" s="122">
        <f>+C1498</f>
        <v>0</v>
      </c>
      <c r="AK1498" s="122" t="str">
        <f>IF(ISNA(VLOOKUP(postponeList!D1498,[1]Sheet!$A$2:$B$12,2,FALSE))," ",(VLOOKUP(postponeList!D1498,[1]Sheet!$A$2:$B$12,2,FALSE)))</f>
        <v xml:space="preserve"> </v>
      </c>
      <c r="AL1498" s="122" t="str">
        <f>IF(ISNA(VLOOKUP(E1498,[1]Sheet!$G$2:$H$40,2,FALSE))," ",VLOOKUP(E1498,[1]Sheet!$G$2:$H$40,2,FALSE))</f>
        <v xml:space="preserve"> </v>
      </c>
      <c r="AM1498" s="122" t="str">
        <f>IF(ISNA(VLOOKUP(G1498,[1]Sheet!$K$2:$L$159,2,FALSE))," ",(VLOOKUP(G1498,[1]Sheet!$K$2:$L$159,2,FALSE)))</f>
        <v xml:space="preserve"> </v>
      </c>
      <c r="AN1498" s="122" t="str">
        <f>IF(ISNA(VLOOKUP(I1498&amp;C1498,[1]Sheet!$D$2:$E$228,2,FALSE))," ",VLOOKUP(I1498&amp;C1498,[1]Sheet!$D$2:$E$228,2,FALSE))</f>
        <v xml:space="preserve"> </v>
      </c>
      <c r="AO1498" s="122" t="str">
        <f>+I1498&amp;C1498</f>
        <v/>
      </c>
      <c r="AP1498" s="122" t="str">
        <f>C1498&amp;D1498&amp;E1498&amp;G1498&amp;I1498&amp;O1498</f>
        <v/>
      </c>
      <c r="AQ1498" s="122" t="str">
        <f>B1498&amp;D1498&amp;N1498</f>
        <v/>
      </c>
      <c r="AR1498" s="123" t="str">
        <f>+D1498&amp;J1498</f>
        <v/>
      </c>
      <c r="AS1498" s="124" t="str">
        <f t="shared" si="214"/>
        <v/>
      </c>
      <c r="AT1498" s="125" t="str">
        <f t="shared" si="215"/>
        <v/>
      </c>
      <c r="AU1498" s="125" t="str">
        <f>IF(NOT(AT1498=""),VLOOKUP(AT1498,[1]PSI_Category!A:B,2,0),"")</f>
        <v/>
      </c>
      <c r="AV1498" s="167"/>
      <c r="AW1498" s="167"/>
      <c r="AX1498" s="167"/>
    </row>
    <row r="1499" spans="1:50" s="133" customFormat="1" ht="11.4" customHeight="1" x14ac:dyDescent="0.3">
      <c r="A1499" s="103"/>
      <c r="B1499" s="104"/>
      <c r="C1499" s="105"/>
      <c r="D1499" s="106"/>
      <c r="E1499" s="107"/>
      <c r="F1499" s="105"/>
      <c r="G1499" s="107"/>
      <c r="H1499" s="105"/>
      <c r="I1499" s="105"/>
      <c r="J1499" s="107"/>
      <c r="K1499" s="105"/>
      <c r="L1499" s="105"/>
      <c r="M1499" s="105"/>
      <c r="N1499" s="105"/>
      <c r="O1499" s="108"/>
      <c r="P1499" s="109"/>
      <c r="Q1499" s="110"/>
      <c r="R1499" s="110"/>
      <c r="S1499" s="110"/>
      <c r="T1499" s="110"/>
      <c r="U1499" s="111"/>
      <c r="V1499" s="111"/>
      <c r="W1499" s="112"/>
      <c r="X1499" s="113"/>
      <c r="Y1499" s="114"/>
      <c r="Z1499" s="115"/>
      <c r="AA1499" s="116"/>
      <c r="AB1499" s="117" t="b">
        <f t="shared" si="207"/>
        <v>0</v>
      </c>
      <c r="AC1499" s="117">
        <f t="shared" si="208"/>
        <v>0</v>
      </c>
      <c r="AD1499" s="118"/>
      <c r="AE1499" s="117" t="b">
        <f t="shared" si="209"/>
        <v>0</v>
      </c>
      <c r="AF1499" s="117">
        <f t="shared" si="210"/>
        <v>0</v>
      </c>
      <c r="AG1499" s="119">
        <f t="shared" si="211"/>
        <v>0</v>
      </c>
      <c r="AH1499" s="120" t="b">
        <f t="shared" si="212"/>
        <v>0</v>
      </c>
      <c r="AI1499" s="121">
        <f t="shared" si="213"/>
        <v>0</v>
      </c>
      <c r="AJ1499" s="122">
        <f>+C1499</f>
        <v>0</v>
      </c>
      <c r="AK1499" s="122" t="str">
        <f>IF(ISNA(VLOOKUP(postponeList!D1499,[1]Sheet!$A$2:$B$12,2,FALSE))," ",(VLOOKUP(postponeList!D1499,[1]Sheet!$A$2:$B$12,2,FALSE)))</f>
        <v xml:space="preserve"> </v>
      </c>
      <c r="AL1499" s="122" t="str">
        <f>IF(ISNA(VLOOKUP(E1499,[1]Sheet!$G$2:$H$40,2,FALSE))," ",VLOOKUP(E1499,[1]Sheet!$G$2:$H$40,2,FALSE))</f>
        <v xml:space="preserve"> </v>
      </c>
      <c r="AM1499" s="122" t="str">
        <f>IF(ISNA(VLOOKUP(G1499,[1]Sheet!$K$2:$L$159,2,FALSE))," ",(VLOOKUP(G1499,[1]Sheet!$K$2:$L$159,2,FALSE)))</f>
        <v xml:space="preserve"> </v>
      </c>
      <c r="AN1499" s="122" t="str">
        <f>IF(ISNA(VLOOKUP(I1499&amp;C1499,[1]Sheet!$D$2:$E$228,2,FALSE))," ",VLOOKUP(I1499&amp;C1499,[1]Sheet!$D$2:$E$228,2,FALSE))</f>
        <v xml:space="preserve"> </v>
      </c>
      <c r="AO1499" s="122" t="str">
        <f>+I1499&amp;C1499</f>
        <v/>
      </c>
      <c r="AP1499" s="122" t="str">
        <f>C1499&amp;D1499&amp;E1499&amp;G1499&amp;I1499&amp;O1499</f>
        <v/>
      </c>
      <c r="AQ1499" s="122" t="str">
        <f>B1499&amp;D1499&amp;N1499</f>
        <v/>
      </c>
      <c r="AR1499" s="123" t="str">
        <f>+D1499&amp;J1499</f>
        <v/>
      </c>
      <c r="AS1499" s="124" t="str">
        <f t="shared" si="214"/>
        <v/>
      </c>
      <c r="AT1499" s="125" t="str">
        <f t="shared" si="215"/>
        <v/>
      </c>
      <c r="AU1499" s="125" t="str">
        <f>IF(NOT(AT1499=""),VLOOKUP(AT1499,[1]PSI_Category!A:B,2,0),"")</f>
        <v/>
      </c>
      <c r="AV1499" s="167"/>
      <c r="AW1499" s="167"/>
      <c r="AX1499" s="167"/>
    </row>
    <row r="1500" spans="1:50" s="133" customFormat="1" ht="11.4" customHeight="1" x14ac:dyDescent="0.3">
      <c r="A1500" s="103"/>
      <c r="B1500" s="104"/>
      <c r="C1500" s="105"/>
      <c r="D1500" s="106"/>
      <c r="E1500" s="107"/>
      <c r="F1500" s="105"/>
      <c r="G1500" s="107"/>
      <c r="H1500" s="105"/>
      <c r="I1500" s="105"/>
      <c r="J1500" s="107"/>
      <c r="K1500" s="105"/>
      <c r="L1500" s="105"/>
      <c r="M1500" s="105"/>
      <c r="N1500" s="105"/>
      <c r="O1500" s="108"/>
      <c r="P1500" s="109"/>
      <c r="Q1500" s="110"/>
      <c r="R1500" s="110"/>
      <c r="S1500" s="110"/>
      <c r="T1500" s="110"/>
      <c r="U1500" s="111"/>
      <c r="V1500" s="111"/>
      <c r="W1500" s="112"/>
      <c r="X1500" s="113"/>
      <c r="Y1500" s="114"/>
      <c r="Z1500" s="115"/>
      <c r="AA1500" s="116"/>
      <c r="AB1500" s="117" t="b">
        <f t="shared" si="207"/>
        <v>0</v>
      </c>
      <c r="AC1500" s="117">
        <f t="shared" si="208"/>
        <v>0</v>
      </c>
      <c r="AD1500" s="118"/>
      <c r="AE1500" s="117" t="b">
        <f t="shared" si="209"/>
        <v>0</v>
      </c>
      <c r="AF1500" s="117">
        <f t="shared" si="210"/>
        <v>0</v>
      </c>
      <c r="AG1500" s="119">
        <f t="shared" si="211"/>
        <v>0</v>
      </c>
      <c r="AH1500" s="120" t="b">
        <f t="shared" si="212"/>
        <v>0</v>
      </c>
      <c r="AI1500" s="121">
        <f t="shared" si="213"/>
        <v>0</v>
      </c>
      <c r="AJ1500" s="122">
        <f>+C1500</f>
        <v>0</v>
      </c>
      <c r="AK1500" s="122" t="str">
        <f>IF(ISNA(VLOOKUP(postponeList!D1500,[1]Sheet!$A$2:$B$12,2,FALSE))," ",(VLOOKUP(postponeList!D1500,[1]Sheet!$A$2:$B$12,2,FALSE)))</f>
        <v xml:space="preserve"> </v>
      </c>
      <c r="AL1500" s="122" t="str">
        <f>IF(ISNA(VLOOKUP(E1500,[1]Sheet!$G$2:$H$40,2,FALSE))," ",VLOOKUP(E1500,[1]Sheet!$G$2:$H$40,2,FALSE))</f>
        <v xml:space="preserve"> </v>
      </c>
      <c r="AM1500" s="122" t="str">
        <f>IF(ISNA(VLOOKUP(G1500,[1]Sheet!$K$2:$L$159,2,FALSE))," ",(VLOOKUP(G1500,[1]Sheet!$K$2:$L$159,2,FALSE)))</f>
        <v xml:space="preserve"> </v>
      </c>
      <c r="AN1500" s="122" t="str">
        <f>IF(ISNA(VLOOKUP(I1500&amp;C1500,[1]Sheet!$D$2:$E$228,2,FALSE))," ",VLOOKUP(I1500&amp;C1500,[1]Sheet!$D$2:$E$228,2,FALSE))</f>
        <v xml:space="preserve"> </v>
      </c>
      <c r="AO1500" s="122" t="str">
        <f>+I1500&amp;C1500</f>
        <v/>
      </c>
      <c r="AP1500" s="122" t="str">
        <f>C1500&amp;D1500&amp;E1500&amp;G1500&amp;I1500&amp;O1500</f>
        <v/>
      </c>
      <c r="AQ1500" s="122" t="str">
        <f>B1500&amp;D1500&amp;N1500</f>
        <v/>
      </c>
      <c r="AR1500" s="123" t="str">
        <f>+D1500&amp;J1500</f>
        <v/>
      </c>
      <c r="AS1500" s="124" t="str">
        <f t="shared" si="214"/>
        <v/>
      </c>
      <c r="AT1500" s="125" t="str">
        <f t="shared" si="215"/>
        <v/>
      </c>
      <c r="AU1500" s="125" t="str">
        <f>IF(NOT(AT1500=""),VLOOKUP(AT1500,[1]PSI_Category!A:B,2,0),"")</f>
        <v/>
      </c>
      <c r="AV1500" s="167"/>
      <c r="AW1500" s="167"/>
      <c r="AX1500" s="167"/>
    </row>
    <row r="1501" spans="1:50" s="133" customFormat="1" ht="11.4" customHeight="1" x14ac:dyDescent="0.3">
      <c r="A1501" s="103"/>
      <c r="B1501" s="104"/>
      <c r="C1501" s="105"/>
      <c r="D1501" s="106"/>
      <c r="E1501" s="107"/>
      <c r="F1501" s="105"/>
      <c r="G1501" s="107"/>
      <c r="H1501" s="105"/>
      <c r="I1501" s="105"/>
      <c r="J1501" s="107"/>
      <c r="K1501" s="105"/>
      <c r="L1501" s="105"/>
      <c r="M1501" s="105"/>
      <c r="N1501" s="105"/>
      <c r="O1501" s="108"/>
      <c r="P1501" s="109"/>
      <c r="Q1501" s="110"/>
      <c r="R1501" s="110"/>
      <c r="S1501" s="110"/>
      <c r="T1501" s="110"/>
      <c r="U1501" s="111"/>
      <c r="V1501" s="111"/>
      <c r="W1501" s="112"/>
      <c r="X1501" s="113"/>
      <c r="Y1501" s="114"/>
      <c r="Z1501" s="115"/>
      <c r="AA1501" s="116"/>
      <c r="AB1501" s="117" t="b">
        <f t="shared" si="207"/>
        <v>0</v>
      </c>
      <c r="AC1501" s="117">
        <f t="shared" si="208"/>
        <v>0</v>
      </c>
      <c r="AD1501" s="118"/>
      <c r="AE1501" s="117" t="b">
        <f t="shared" si="209"/>
        <v>0</v>
      </c>
      <c r="AF1501" s="117">
        <f t="shared" si="210"/>
        <v>0</v>
      </c>
      <c r="AG1501" s="119">
        <f t="shared" si="211"/>
        <v>0</v>
      </c>
      <c r="AH1501" s="120" t="b">
        <f t="shared" si="212"/>
        <v>0</v>
      </c>
      <c r="AI1501" s="121">
        <f t="shared" si="213"/>
        <v>0</v>
      </c>
      <c r="AJ1501" s="122">
        <f>+C1501</f>
        <v>0</v>
      </c>
      <c r="AK1501" s="122" t="str">
        <f>IF(ISNA(VLOOKUP(postponeList!D1501,[1]Sheet!$A$2:$B$12,2,FALSE))," ",(VLOOKUP(postponeList!D1501,[1]Sheet!$A$2:$B$12,2,FALSE)))</f>
        <v xml:space="preserve"> </v>
      </c>
      <c r="AL1501" s="122" t="str">
        <f>IF(ISNA(VLOOKUP(E1501,[1]Sheet!$G$2:$H$40,2,FALSE))," ",VLOOKUP(E1501,[1]Sheet!$G$2:$H$40,2,FALSE))</f>
        <v xml:space="preserve"> </v>
      </c>
      <c r="AM1501" s="122" t="str">
        <f>IF(ISNA(VLOOKUP(G1501,[1]Sheet!$K$2:$L$159,2,FALSE))," ",(VLOOKUP(G1501,[1]Sheet!$K$2:$L$159,2,FALSE)))</f>
        <v xml:space="preserve"> </v>
      </c>
      <c r="AN1501" s="122" t="str">
        <f>IF(ISNA(VLOOKUP(I1501&amp;C1501,[1]Sheet!$D$2:$E$228,2,FALSE))," ",VLOOKUP(I1501&amp;C1501,[1]Sheet!$D$2:$E$228,2,FALSE))</f>
        <v xml:space="preserve"> </v>
      </c>
      <c r="AO1501" s="122" t="str">
        <f>+I1501&amp;C1501</f>
        <v/>
      </c>
      <c r="AP1501" s="122" t="str">
        <f>C1501&amp;D1501&amp;E1501&amp;G1501&amp;I1501&amp;O1501</f>
        <v/>
      </c>
      <c r="AQ1501" s="122" t="str">
        <f>B1501&amp;D1501&amp;N1501</f>
        <v/>
      </c>
      <c r="AR1501" s="123" t="str">
        <f>+D1501&amp;J1501</f>
        <v/>
      </c>
      <c r="AS1501" s="124" t="str">
        <f t="shared" si="214"/>
        <v/>
      </c>
      <c r="AT1501" s="125" t="str">
        <f t="shared" si="215"/>
        <v/>
      </c>
      <c r="AU1501" s="125" t="str">
        <f>IF(NOT(AT1501=""),VLOOKUP(AT1501,[1]PSI_Category!A:B,2,0),"")</f>
        <v/>
      </c>
      <c r="AV1501" s="167"/>
      <c r="AW1501" s="167"/>
      <c r="AX1501" s="167"/>
    </row>
    <row r="1502" spans="1:50" s="133" customFormat="1" ht="11.4" customHeight="1" x14ac:dyDescent="0.3">
      <c r="A1502" s="103"/>
      <c r="B1502" s="104"/>
      <c r="C1502" s="105"/>
      <c r="D1502" s="106"/>
      <c r="E1502" s="107"/>
      <c r="F1502" s="105"/>
      <c r="G1502" s="107"/>
      <c r="H1502" s="105"/>
      <c r="I1502" s="105"/>
      <c r="J1502" s="107"/>
      <c r="K1502" s="105"/>
      <c r="L1502" s="105"/>
      <c r="M1502" s="105"/>
      <c r="N1502" s="105"/>
      <c r="O1502" s="108"/>
      <c r="P1502" s="109"/>
      <c r="Q1502" s="110"/>
      <c r="R1502" s="110"/>
      <c r="S1502" s="110"/>
      <c r="T1502" s="110"/>
      <c r="U1502" s="111"/>
      <c r="V1502" s="111"/>
      <c r="W1502" s="112"/>
      <c r="X1502" s="113"/>
      <c r="Y1502" s="114"/>
      <c r="Z1502" s="115"/>
      <c r="AA1502" s="116"/>
      <c r="AB1502" s="117" t="b">
        <f t="shared" si="207"/>
        <v>0</v>
      </c>
      <c r="AC1502" s="117">
        <f t="shared" si="208"/>
        <v>0</v>
      </c>
      <c r="AD1502" s="118"/>
      <c r="AE1502" s="117" t="b">
        <f t="shared" si="209"/>
        <v>0</v>
      </c>
      <c r="AF1502" s="117">
        <f t="shared" si="210"/>
        <v>0</v>
      </c>
      <c r="AG1502" s="119">
        <f t="shared" si="211"/>
        <v>0</v>
      </c>
      <c r="AH1502" s="120" t="b">
        <f t="shared" si="212"/>
        <v>0</v>
      </c>
      <c r="AI1502" s="121">
        <f t="shared" si="213"/>
        <v>0</v>
      </c>
      <c r="AJ1502" s="122">
        <f>+C1502</f>
        <v>0</v>
      </c>
      <c r="AK1502" s="122" t="str">
        <f>IF(ISNA(VLOOKUP(postponeList!D1502,[1]Sheet!$A$2:$B$12,2,FALSE))," ",(VLOOKUP(postponeList!D1502,[1]Sheet!$A$2:$B$12,2,FALSE)))</f>
        <v xml:space="preserve"> </v>
      </c>
      <c r="AL1502" s="122" t="str">
        <f>IF(ISNA(VLOOKUP(E1502,[1]Sheet!$G$2:$H$40,2,FALSE))," ",VLOOKUP(E1502,[1]Sheet!$G$2:$H$40,2,FALSE))</f>
        <v xml:space="preserve"> </v>
      </c>
      <c r="AM1502" s="122" t="str">
        <f>IF(ISNA(VLOOKUP(G1502,[1]Sheet!$K$2:$L$159,2,FALSE))," ",(VLOOKUP(G1502,[1]Sheet!$K$2:$L$159,2,FALSE)))</f>
        <v xml:space="preserve"> </v>
      </c>
      <c r="AN1502" s="122" t="str">
        <f>IF(ISNA(VLOOKUP(I1502&amp;C1502,[1]Sheet!$D$2:$E$228,2,FALSE))," ",VLOOKUP(I1502&amp;C1502,[1]Sheet!$D$2:$E$228,2,FALSE))</f>
        <v xml:space="preserve"> </v>
      </c>
      <c r="AO1502" s="122" t="str">
        <f>+I1502&amp;C1502</f>
        <v/>
      </c>
      <c r="AP1502" s="122" t="str">
        <f>C1502&amp;D1502&amp;E1502&amp;G1502&amp;I1502&amp;O1502</f>
        <v/>
      </c>
      <c r="AQ1502" s="122" t="str">
        <f>B1502&amp;D1502&amp;N1502</f>
        <v/>
      </c>
      <c r="AR1502" s="123" t="str">
        <f>+D1502&amp;J1502</f>
        <v/>
      </c>
      <c r="AS1502" s="124" t="str">
        <f t="shared" si="214"/>
        <v/>
      </c>
      <c r="AT1502" s="125" t="str">
        <f t="shared" si="215"/>
        <v/>
      </c>
      <c r="AU1502" s="125" t="str">
        <f>IF(NOT(AT1502=""),VLOOKUP(AT1502,[1]PSI_Category!A:B,2,0),"")</f>
        <v/>
      </c>
      <c r="AV1502" s="167"/>
      <c r="AW1502" s="167"/>
      <c r="AX1502" s="167"/>
    </row>
    <row r="1503" spans="1:50" s="133" customFormat="1" ht="11.4" customHeight="1" x14ac:dyDescent="0.3">
      <c r="A1503" s="103"/>
      <c r="B1503" s="104"/>
      <c r="C1503" s="105"/>
      <c r="D1503" s="106"/>
      <c r="E1503" s="107"/>
      <c r="F1503" s="105"/>
      <c r="G1503" s="107"/>
      <c r="H1503" s="105"/>
      <c r="I1503" s="105"/>
      <c r="J1503" s="107"/>
      <c r="K1503" s="105"/>
      <c r="L1503" s="105"/>
      <c r="M1503" s="105"/>
      <c r="N1503" s="105"/>
      <c r="O1503" s="108"/>
      <c r="P1503" s="109"/>
      <c r="Q1503" s="110"/>
      <c r="R1503" s="110"/>
      <c r="S1503" s="110"/>
      <c r="T1503" s="110"/>
      <c r="U1503" s="111"/>
      <c r="V1503" s="111"/>
      <c r="W1503" s="112"/>
      <c r="X1503" s="113"/>
      <c r="Y1503" s="114"/>
      <c r="Z1503" s="115"/>
      <c r="AA1503" s="116"/>
      <c r="AB1503" s="117" t="b">
        <f t="shared" si="207"/>
        <v>0</v>
      </c>
      <c r="AC1503" s="117">
        <f t="shared" si="208"/>
        <v>0</v>
      </c>
      <c r="AD1503" s="118"/>
      <c r="AE1503" s="117" t="b">
        <f t="shared" si="209"/>
        <v>0</v>
      </c>
      <c r="AF1503" s="117">
        <f t="shared" si="210"/>
        <v>0</v>
      </c>
      <c r="AG1503" s="119">
        <f t="shared" si="211"/>
        <v>0</v>
      </c>
      <c r="AH1503" s="120" t="b">
        <f t="shared" si="212"/>
        <v>0</v>
      </c>
      <c r="AI1503" s="121">
        <f t="shared" si="213"/>
        <v>0</v>
      </c>
      <c r="AJ1503" s="122">
        <f>+C1503</f>
        <v>0</v>
      </c>
      <c r="AK1503" s="122" t="str">
        <f>IF(ISNA(VLOOKUP(postponeList!D1503,[1]Sheet!$A$2:$B$12,2,FALSE))," ",(VLOOKUP(postponeList!D1503,[1]Sheet!$A$2:$B$12,2,FALSE)))</f>
        <v xml:space="preserve"> </v>
      </c>
      <c r="AL1503" s="122" t="str">
        <f>IF(ISNA(VLOOKUP(E1503,[1]Sheet!$G$2:$H$40,2,FALSE))," ",VLOOKUP(E1503,[1]Sheet!$G$2:$H$40,2,FALSE))</f>
        <v xml:space="preserve"> </v>
      </c>
      <c r="AM1503" s="122" t="str">
        <f>IF(ISNA(VLOOKUP(G1503,[1]Sheet!$K$2:$L$159,2,FALSE))," ",(VLOOKUP(G1503,[1]Sheet!$K$2:$L$159,2,FALSE)))</f>
        <v xml:space="preserve"> </v>
      </c>
      <c r="AN1503" s="122" t="str">
        <f>IF(ISNA(VLOOKUP(I1503&amp;C1503,[1]Sheet!$D$2:$E$228,2,FALSE))," ",VLOOKUP(I1503&amp;C1503,[1]Sheet!$D$2:$E$228,2,FALSE))</f>
        <v xml:space="preserve"> </v>
      </c>
      <c r="AO1503" s="122" t="str">
        <f>+I1503&amp;C1503</f>
        <v/>
      </c>
      <c r="AP1503" s="122" t="str">
        <f>C1503&amp;D1503&amp;E1503&amp;G1503&amp;I1503&amp;O1503</f>
        <v/>
      </c>
      <c r="AQ1503" s="122" t="str">
        <f>B1503&amp;D1503&amp;N1503</f>
        <v/>
      </c>
      <c r="AR1503" s="123" t="str">
        <f>+D1503&amp;J1503</f>
        <v/>
      </c>
      <c r="AS1503" s="124" t="str">
        <f t="shared" si="214"/>
        <v/>
      </c>
      <c r="AT1503" s="125" t="str">
        <f t="shared" si="215"/>
        <v/>
      </c>
      <c r="AU1503" s="125" t="str">
        <f>IF(NOT(AT1503=""),VLOOKUP(AT1503,[1]PSI_Category!A:B,2,0),"")</f>
        <v/>
      </c>
      <c r="AV1503" s="167"/>
      <c r="AW1503" s="167"/>
      <c r="AX1503" s="167"/>
    </row>
    <row r="1504" spans="1:50" s="133" customFormat="1" ht="11.4" customHeight="1" x14ac:dyDescent="0.3">
      <c r="A1504" s="103"/>
      <c r="B1504" s="104"/>
      <c r="C1504" s="105"/>
      <c r="D1504" s="106"/>
      <c r="E1504" s="107"/>
      <c r="F1504" s="105"/>
      <c r="G1504" s="107"/>
      <c r="H1504" s="105"/>
      <c r="I1504" s="105"/>
      <c r="J1504" s="107"/>
      <c r="K1504" s="105"/>
      <c r="L1504" s="105"/>
      <c r="M1504" s="105"/>
      <c r="N1504" s="105"/>
      <c r="O1504" s="108"/>
      <c r="P1504" s="109"/>
      <c r="Q1504" s="110"/>
      <c r="R1504" s="110"/>
      <c r="S1504" s="110"/>
      <c r="T1504" s="110"/>
      <c r="U1504" s="111"/>
      <c r="V1504" s="111"/>
      <c r="W1504" s="112"/>
      <c r="X1504" s="113"/>
      <c r="Y1504" s="114"/>
      <c r="Z1504" s="115"/>
      <c r="AA1504" s="116"/>
      <c r="AB1504" s="117" t="b">
        <f t="shared" si="207"/>
        <v>0</v>
      </c>
      <c r="AC1504" s="117">
        <f t="shared" si="208"/>
        <v>0</v>
      </c>
      <c r="AD1504" s="118"/>
      <c r="AE1504" s="117" t="b">
        <f t="shared" si="209"/>
        <v>0</v>
      </c>
      <c r="AF1504" s="117">
        <f t="shared" si="210"/>
        <v>0</v>
      </c>
      <c r="AG1504" s="119">
        <f t="shared" si="211"/>
        <v>0</v>
      </c>
      <c r="AH1504" s="120" t="b">
        <f t="shared" si="212"/>
        <v>0</v>
      </c>
      <c r="AI1504" s="121">
        <f t="shared" si="213"/>
        <v>0</v>
      </c>
      <c r="AJ1504" s="122">
        <f>+C1504</f>
        <v>0</v>
      </c>
      <c r="AK1504" s="122" t="str">
        <f>IF(ISNA(VLOOKUP(postponeList!D1504,[1]Sheet!$A$2:$B$12,2,FALSE))," ",(VLOOKUP(postponeList!D1504,[1]Sheet!$A$2:$B$12,2,FALSE)))</f>
        <v xml:space="preserve"> </v>
      </c>
      <c r="AL1504" s="122" t="str">
        <f>IF(ISNA(VLOOKUP(E1504,[1]Sheet!$G$2:$H$40,2,FALSE))," ",VLOOKUP(E1504,[1]Sheet!$G$2:$H$40,2,FALSE))</f>
        <v xml:space="preserve"> </v>
      </c>
      <c r="AM1504" s="122" t="str">
        <f>IF(ISNA(VLOOKUP(G1504,[1]Sheet!$K$2:$L$159,2,FALSE))," ",(VLOOKUP(G1504,[1]Sheet!$K$2:$L$159,2,FALSE)))</f>
        <v xml:space="preserve"> </v>
      </c>
      <c r="AN1504" s="122" t="str">
        <f>IF(ISNA(VLOOKUP(I1504&amp;C1504,[1]Sheet!$D$2:$E$228,2,FALSE))," ",VLOOKUP(I1504&amp;C1504,[1]Sheet!$D$2:$E$228,2,FALSE))</f>
        <v xml:space="preserve"> </v>
      </c>
      <c r="AO1504" s="122" t="str">
        <f>+I1504&amp;C1504</f>
        <v/>
      </c>
      <c r="AP1504" s="122" t="str">
        <f>C1504&amp;D1504&amp;E1504&amp;G1504&amp;I1504&amp;O1504</f>
        <v/>
      </c>
      <c r="AQ1504" s="122" t="str">
        <f>B1504&amp;D1504&amp;N1504</f>
        <v/>
      </c>
      <c r="AR1504" s="123" t="str">
        <f>+D1504&amp;J1504</f>
        <v/>
      </c>
      <c r="AS1504" s="124" t="str">
        <f t="shared" si="214"/>
        <v/>
      </c>
      <c r="AT1504" s="125" t="str">
        <f t="shared" si="215"/>
        <v/>
      </c>
      <c r="AU1504" s="125" t="str">
        <f>IF(NOT(AT1504=""),VLOOKUP(AT1504,[1]PSI_Category!A:B,2,0),"")</f>
        <v/>
      </c>
      <c r="AV1504" s="167"/>
      <c r="AW1504" s="167"/>
      <c r="AX1504" s="167"/>
    </row>
    <row r="1505" spans="1:50" s="133" customFormat="1" ht="11.4" customHeight="1" x14ac:dyDescent="0.3">
      <c r="A1505" s="103"/>
      <c r="B1505" s="104"/>
      <c r="C1505" s="105"/>
      <c r="D1505" s="106"/>
      <c r="E1505" s="107"/>
      <c r="F1505" s="105"/>
      <c r="G1505" s="107"/>
      <c r="H1505" s="105"/>
      <c r="I1505" s="105"/>
      <c r="J1505" s="107"/>
      <c r="K1505" s="105"/>
      <c r="L1505" s="105"/>
      <c r="M1505" s="105"/>
      <c r="N1505" s="105"/>
      <c r="O1505" s="108"/>
      <c r="P1505" s="109"/>
      <c r="Q1505" s="110"/>
      <c r="R1505" s="110"/>
      <c r="S1505" s="110"/>
      <c r="T1505" s="110"/>
      <c r="U1505" s="111"/>
      <c r="V1505" s="111"/>
      <c r="W1505" s="112"/>
      <c r="X1505" s="113"/>
      <c r="Y1505" s="114"/>
      <c r="Z1505" s="115"/>
      <c r="AA1505" s="116"/>
      <c r="AB1505" s="117" t="b">
        <f t="shared" si="207"/>
        <v>0</v>
      </c>
      <c r="AC1505" s="117">
        <f t="shared" si="208"/>
        <v>0</v>
      </c>
      <c r="AD1505" s="118"/>
      <c r="AE1505" s="117" t="b">
        <f t="shared" si="209"/>
        <v>0</v>
      </c>
      <c r="AF1505" s="117">
        <f t="shared" si="210"/>
        <v>0</v>
      </c>
      <c r="AG1505" s="119">
        <f t="shared" si="211"/>
        <v>0</v>
      </c>
      <c r="AH1505" s="120" t="b">
        <f t="shared" si="212"/>
        <v>0</v>
      </c>
      <c r="AI1505" s="121">
        <f t="shared" si="213"/>
        <v>0</v>
      </c>
      <c r="AJ1505" s="122">
        <f>+C1505</f>
        <v>0</v>
      </c>
      <c r="AK1505" s="122" t="str">
        <f>IF(ISNA(VLOOKUP(postponeList!D1505,[1]Sheet!$A$2:$B$12,2,FALSE))," ",(VLOOKUP(postponeList!D1505,[1]Sheet!$A$2:$B$12,2,FALSE)))</f>
        <v xml:space="preserve"> </v>
      </c>
      <c r="AL1505" s="122" t="str">
        <f>IF(ISNA(VLOOKUP(E1505,[1]Sheet!$G$2:$H$40,2,FALSE))," ",VLOOKUP(E1505,[1]Sheet!$G$2:$H$40,2,FALSE))</f>
        <v xml:space="preserve"> </v>
      </c>
      <c r="AM1505" s="122" t="str">
        <f>IF(ISNA(VLOOKUP(G1505,[1]Sheet!$K$2:$L$159,2,FALSE))," ",(VLOOKUP(G1505,[1]Sheet!$K$2:$L$159,2,FALSE)))</f>
        <v xml:space="preserve"> </v>
      </c>
      <c r="AN1505" s="122" t="str">
        <f>IF(ISNA(VLOOKUP(I1505&amp;C1505,[1]Sheet!$D$2:$E$228,2,FALSE))," ",VLOOKUP(I1505&amp;C1505,[1]Sheet!$D$2:$E$228,2,FALSE))</f>
        <v xml:space="preserve"> </v>
      </c>
      <c r="AO1505" s="122" t="str">
        <f>+I1505&amp;C1505</f>
        <v/>
      </c>
      <c r="AP1505" s="122" t="str">
        <f>C1505&amp;D1505&amp;E1505&amp;G1505&amp;I1505&amp;O1505</f>
        <v/>
      </c>
      <c r="AQ1505" s="122" t="str">
        <f>B1505&amp;D1505&amp;N1505</f>
        <v/>
      </c>
      <c r="AR1505" s="123" t="str">
        <f>+D1505&amp;J1505</f>
        <v/>
      </c>
      <c r="AS1505" s="124" t="str">
        <f t="shared" si="214"/>
        <v/>
      </c>
      <c r="AT1505" s="125" t="str">
        <f t="shared" si="215"/>
        <v/>
      </c>
      <c r="AU1505" s="125" t="str">
        <f>IF(NOT(AT1505=""),VLOOKUP(AT1505,[1]PSI_Category!A:B,2,0),"")</f>
        <v/>
      </c>
      <c r="AV1505" s="167"/>
      <c r="AW1505" s="167"/>
      <c r="AX1505" s="167"/>
    </row>
    <row r="1506" spans="1:50" s="133" customFormat="1" ht="11.4" customHeight="1" x14ac:dyDescent="0.3">
      <c r="A1506" s="103"/>
      <c r="B1506" s="104"/>
      <c r="C1506" s="105"/>
      <c r="D1506" s="106"/>
      <c r="E1506" s="107"/>
      <c r="F1506" s="105"/>
      <c r="G1506" s="107"/>
      <c r="H1506" s="105"/>
      <c r="I1506" s="105"/>
      <c r="J1506" s="107"/>
      <c r="K1506" s="105"/>
      <c r="L1506" s="105"/>
      <c r="M1506" s="105"/>
      <c r="N1506" s="105"/>
      <c r="O1506" s="108"/>
      <c r="P1506" s="109"/>
      <c r="Q1506" s="110"/>
      <c r="R1506" s="110"/>
      <c r="S1506" s="110"/>
      <c r="T1506" s="110"/>
      <c r="U1506" s="111"/>
      <c r="V1506" s="111"/>
      <c r="W1506" s="112"/>
      <c r="X1506" s="113"/>
      <c r="Y1506" s="114"/>
      <c r="Z1506" s="115"/>
      <c r="AA1506" s="116"/>
      <c r="AB1506" s="117" t="b">
        <f t="shared" si="207"/>
        <v>0</v>
      </c>
      <c r="AC1506" s="117">
        <f t="shared" si="208"/>
        <v>0</v>
      </c>
      <c r="AD1506" s="118"/>
      <c r="AE1506" s="117" t="b">
        <f t="shared" si="209"/>
        <v>0</v>
      </c>
      <c r="AF1506" s="117">
        <f t="shared" si="210"/>
        <v>0</v>
      </c>
      <c r="AG1506" s="119">
        <f t="shared" si="211"/>
        <v>0</v>
      </c>
      <c r="AH1506" s="120" t="b">
        <f t="shared" si="212"/>
        <v>0</v>
      </c>
      <c r="AI1506" s="121">
        <f t="shared" si="213"/>
        <v>0</v>
      </c>
      <c r="AJ1506" s="122">
        <f>+C1506</f>
        <v>0</v>
      </c>
      <c r="AK1506" s="122" t="str">
        <f>IF(ISNA(VLOOKUP(postponeList!D1506,[1]Sheet!$A$2:$B$12,2,FALSE))," ",(VLOOKUP(postponeList!D1506,[1]Sheet!$A$2:$B$12,2,FALSE)))</f>
        <v xml:space="preserve"> </v>
      </c>
      <c r="AL1506" s="122" t="str">
        <f>IF(ISNA(VLOOKUP(E1506,[1]Sheet!$G$2:$H$40,2,FALSE))," ",VLOOKUP(E1506,[1]Sheet!$G$2:$H$40,2,FALSE))</f>
        <v xml:space="preserve"> </v>
      </c>
      <c r="AM1506" s="122" t="str">
        <f>IF(ISNA(VLOOKUP(G1506,[1]Sheet!$K$2:$L$159,2,FALSE))," ",(VLOOKUP(G1506,[1]Sheet!$K$2:$L$159,2,FALSE)))</f>
        <v xml:space="preserve"> </v>
      </c>
      <c r="AN1506" s="122" t="str">
        <f>IF(ISNA(VLOOKUP(I1506&amp;C1506,[1]Sheet!$D$2:$E$228,2,FALSE))," ",VLOOKUP(I1506&amp;C1506,[1]Sheet!$D$2:$E$228,2,FALSE))</f>
        <v xml:space="preserve"> </v>
      </c>
      <c r="AO1506" s="122" t="str">
        <f>+I1506&amp;C1506</f>
        <v/>
      </c>
      <c r="AP1506" s="122" t="str">
        <f>C1506&amp;D1506&amp;E1506&amp;G1506&amp;I1506&amp;O1506</f>
        <v/>
      </c>
      <c r="AQ1506" s="122" t="str">
        <f>B1506&amp;D1506&amp;N1506</f>
        <v/>
      </c>
      <c r="AR1506" s="123" t="str">
        <f>+D1506&amp;J1506</f>
        <v/>
      </c>
      <c r="AS1506" s="124" t="str">
        <f t="shared" si="214"/>
        <v/>
      </c>
      <c r="AT1506" s="125" t="str">
        <f t="shared" si="215"/>
        <v/>
      </c>
      <c r="AU1506" s="125" t="str">
        <f>IF(NOT(AT1506=""),VLOOKUP(AT1506,[1]PSI_Category!A:B,2,0),"")</f>
        <v/>
      </c>
      <c r="AV1506" s="167"/>
      <c r="AW1506" s="167"/>
      <c r="AX1506" s="167"/>
    </row>
    <row r="1507" spans="1:50" s="133" customFormat="1" ht="11.4" customHeight="1" x14ac:dyDescent="0.3">
      <c r="A1507" s="103"/>
      <c r="B1507" s="104"/>
      <c r="C1507" s="105"/>
      <c r="D1507" s="106"/>
      <c r="E1507" s="107"/>
      <c r="F1507" s="105"/>
      <c r="G1507" s="107"/>
      <c r="H1507" s="105"/>
      <c r="I1507" s="105"/>
      <c r="J1507" s="107"/>
      <c r="K1507" s="105"/>
      <c r="L1507" s="105"/>
      <c r="M1507" s="105"/>
      <c r="N1507" s="105"/>
      <c r="O1507" s="108"/>
      <c r="P1507" s="109"/>
      <c r="Q1507" s="110"/>
      <c r="R1507" s="110"/>
      <c r="S1507" s="110"/>
      <c r="T1507" s="110"/>
      <c r="U1507" s="111"/>
      <c r="V1507" s="111"/>
      <c r="W1507" s="112"/>
      <c r="X1507" s="113"/>
      <c r="Y1507" s="114"/>
      <c r="Z1507" s="115"/>
      <c r="AA1507" s="116"/>
      <c r="AB1507" s="117" t="b">
        <f t="shared" si="207"/>
        <v>0</v>
      </c>
      <c r="AC1507" s="117">
        <f t="shared" si="208"/>
        <v>0</v>
      </c>
      <c r="AD1507" s="118"/>
      <c r="AE1507" s="117" t="b">
        <f t="shared" si="209"/>
        <v>0</v>
      </c>
      <c r="AF1507" s="117">
        <f t="shared" si="210"/>
        <v>0</v>
      </c>
      <c r="AG1507" s="119">
        <f t="shared" si="211"/>
        <v>0</v>
      </c>
      <c r="AH1507" s="120" t="b">
        <f t="shared" si="212"/>
        <v>0</v>
      </c>
      <c r="AI1507" s="121">
        <f t="shared" si="213"/>
        <v>0</v>
      </c>
      <c r="AJ1507" s="122">
        <f>+C1507</f>
        <v>0</v>
      </c>
      <c r="AK1507" s="122" t="str">
        <f>IF(ISNA(VLOOKUP(postponeList!D1507,[1]Sheet!$A$2:$B$12,2,FALSE))," ",(VLOOKUP(postponeList!D1507,[1]Sheet!$A$2:$B$12,2,FALSE)))</f>
        <v xml:space="preserve"> </v>
      </c>
      <c r="AL1507" s="122" t="str">
        <f>IF(ISNA(VLOOKUP(E1507,[1]Sheet!$G$2:$H$40,2,FALSE))," ",VLOOKUP(E1507,[1]Sheet!$G$2:$H$40,2,FALSE))</f>
        <v xml:space="preserve"> </v>
      </c>
      <c r="AM1507" s="122" t="str">
        <f>IF(ISNA(VLOOKUP(G1507,[1]Sheet!$K$2:$L$159,2,FALSE))," ",(VLOOKUP(G1507,[1]Sheet!$K$2:$L$159,2,FALSE)))</f>
        <v xml:space="preserve"> </v>
      </c>
      <c r="AN1507" s="122" t="str">
        <f>IF(ISNA(VLOOKUP(I1507&amp;C1507,[1]Sheet!$D$2:$E$228,2,FALSE))," ",VLOOKUP(I1507&amp;C1507,[1]Sheet!$D$2:$E$228,2,FALSE))</f>
        <v xml:space="preserve"> </v>
      </c>
      <c r="AO1507" s="122" t="str">
        <f>+I1507&amp;C1507</f>
        <v/>
      </c>
      <c r="AP1507" s="122" t="str">
        <f>C1507&amp;D1507&amp;E1507&amp;G1507&amp;I1507&amp;O1507</f>
        <v/>
      </c>
      <c r="AQ1507" s="122" t="str">
        <f>B1507&amp;D1507&amp;N1507</f>
        <v/>
      </c>
      <c r="AR1507" s="123" t="str">
        <f>+D1507&amp;J1507</f>
        <v/>
      </c>
      <c r="AS1507" s="124" t="str">
        <f t="shared" si="214"/>
        <v/>
      </c>
      <c r="AT1507" s="125" t="str">
        <f t="shared" si="215"/>
        <v/>
      </c>
      <c r="AU1507" s="125" t="str">
        <f>IF(NOT(AT1507=""),VLOOKUP(AT1507,[1]PSI_Category!A:B,2,0),"")</f>
        <v/>
      </c>
      <c r="AV1507" s="167"/>
      <c r="AW1507" s="167"/>
      <c r="AX1507" s="167"/>
    </row>
    <row r="1508" spans="1:50" s="133" customFormat="1" ht="11.4" customHeight="1" x14ac:dyDescent="0.3">
      <c r="A1508" s="103"/>
      <c r="B1508" s="104"/>
      <c r="C1508" s="105"/>
      <c r="D1508" s="106"/>
      <c r="E1508" s="107"/>
      <c r="F1508" s="105"/>
      <c r="G1508" s="107"/>
      <c r="H1508" s="105"/>
      <c r="I1508" s="105"/>
      <c r="J1508" s="107"/>
      <c r="K1508" s="105"/>
      <c r="L1508" s="105"/>
      <c r="M1508" s="105"/>
      <c r="N1508" s="105"/>
      <c r="O1508" s="108"/>
      <c r="P1508" s="109"/>
      <c r="Q1508" s="110"/>
      <c r="R1508" s="110"/>
      <c r="S1508" s="110"/>
      <c r="T1508" s="110"/>
      <c r="U1508" s="111"/>
      <c r="V1508" s="111"/>
      <c r="W1508" s="112"/>
      <c r="X1508" s="113"/>
      <c r="Y1508" s="114"/>
      <c r="Z1508" s="115"/>
      <c r="AA1508" s="116"/>
      <c r="AB1508" s="117" t="b">
        <f t="shared" si="207"/>
        <v>0</v>
      </c>
      <c r="AC1508" s="117">
        <f t="shared" si="208"/>
        <v>0</v>
      </c>
      <c r="AD1508" s="118"/>
      <c r="AE1508" s="117" t="b">
        <f t="shared" si="209"/>
        <v>0</v>
      </c>
      <c r="AF1508" s="117">
        <f t="shared" si="210"/>
        <v>0</v>
      </c>
      <c r="AG1508" s="119">
        <f t="shared" si="211"/>
        <v>0</v>
      </c>
      <c r="AH1508" s="120" t="b">
        <f t="shared" si="212"/>
        <v>0</v>
      </c>
      <c r="AI1508" s="121">
        <f t="shared" si="213"/>
        <v>0</v>
      </c>
      <c r="AJ1508" s="122">
        <f>+C1508</f>
        <v>0</v>
      </c>
      <c r="AK1508" s="122" t="str">
        <f>IF(ISNA(VLOOKUP(postponeList!D1508,[1]Sheet!$A$2:$B$12,2,FALSE))," ",(VLOOKUP(postponeList!D1508,[1]Sheet!$A$2:$B$12,2,FALSE)))</f>
        <v xml:space="preserve"> </v>
      </c>
      <c r="AL1508" s="122" t="str">
        <f>IF(ISNA(VLOOKUP(E1508,[1]Sheet!$G$2:$H$40,2,FALSE))," ",VLOOKUP(E1508,[1]Sheet!$G$2:$H$40,2,FALSE))</f>
        <v xml:space="preserve"> </v>
      </c>
      <c r="AM1508" s="122" t="str">
        <f>IF(ISNA(VLOOKUP(G1508,[1]Sheet!$K$2:$L$159,2,FALSE))," ",(VLOOKUP(G1508,[1]Sheet!$K$2:$L$159,2,FALSE)))</f>
        <v xml:space="preserve"> </v>
      </c>
      <c r="AN1508" s="122" t="str">
        <f>IF(ISNA(VLOOKUP(I1508&amp;C1508,[1]Sheet!$D$2:$E$228,2,FALSE))," ",VLOOKUP(I1508&amp;C1508,[1]Sheet!$D$2:$E$228,2,FALSE))</f>
        <v xml:space="preserve"> </v>
      </c>
      <c r="AO1508" s="122" t="str">
        <f>+I1508&amp;C1508</f>
        <v/>
      </c>
      <c r="AP1508" s="122" t="str">
        <f>C1508&amp;D1508&amp;E1508&amp;G1508&amp;I1508&amp;O1508</f>
        <v/>
      </c>
      <c r="AQ1508" s="122" t="str">
        <f>B1508&amp;D1508&amp;N1508</f>
        <v/>
      </c>
      <c r="AR1508" s="123" t="str">
        <f>+D1508&amp;J1508</f>
        <v/>
      </c>
      <c r="AS1508" s="124" t="str">
        <f t="shared" si="214"/>
        <v/>
      </c>
      <c r="AT1508" s="125" t="str">
        <f t="shared" si="215"/>
        <v/>
      </c>
      <c r="AU1508" s="125" t="str">
        <f>IF(NOT(AT1508=""),VLOOKUP(AT1508,[1]PSI_Category!A:B,2,0),"")</f>
        <v/>
      </c>
      <c r="AV1508" s="167"/>
      <c r="AW1508" s="167"/>
      <c r="AX1508" s="167"/>
    </row>
    <row r="1509" spans="1:50" s="133" customFormat="1" ht="11.4" customHeight="1" x14ac:dyDescent="0.3">
      <c r="A1509" s="103"/>
      <c r="B1509" s="104"/>
      <c r="C1509" s="105"/>
      <c r="D1509" s="106"/>
      <c r="E1509" s="107"/>
      <c r="F1509" s="105"/>
      <c r="G1509" s="107"/>
      <c r="H1509" s="105"/>
      <c r="I1509" s="105"/>
      <c r="J1509" s="107"/>
      <c r="K1509" s="105"/>
      <c r="L1509" s="105"/>
      <c r="M1509" s="105"/>
      <c r="N1509" s="105"/>
      <c r="O1509" s="108"/>
      <c r="P1509" s="109"/>
      <c r="Q1509" s="110"/>
      <c r="R1509" s="110"/>
      <c r="S1509" s="110"/>
      <c r="T1509" s="110"/>
      <c r="U1509" s="111"/>
      <c r="V1509" s="111"/>
      <c r="W1509" s="112"/>
      <c r="X1509" s="113"/>
      <c r="Y1509" s="114"/>
      <c r="Z1509" s="115"/>
      <c r="AA1509" s="116"/>
      <c r="AB1509" s="117" t="b">
        <f t="shared" si="207"/>
        <v>0</v>
      </c>
      <c r="AC1509" s="117">
        <f t="shared" si="208"/>
        <v>0</v>
      </c>
      <c r="AD1509" s="118"/>
      <c r="AE1509" s="117" t="b">
        <f t="shared" si="209"/>
        <v>0</v>
      </c>
      <c r="AF1509" s="117">
        <f t="shared" si="210"/>
        <v>0</v>
      </c>
      <c r="AG1509" s="119">
        <f t="shared" si="211"/>
        <v>0</v>
      </c>
      <c r="AH1509" s="120" t="b">
        <f t="shared" si="212"/>
        <v>0</v>
      </c>
      <c r="AI1509" s="121">
        <f t="shared" si="213"/>
        <v>0</v>
      </c>
      <c r="AJ1509" s="122">
        <f>+C1509</f>
        <v>0</v>
      </c>
      <c r="AK1509" s="122" t="str">
        <f>IF(ISNA(VLOOKUP(postponeList!D1509,[1]Sheet!$A$2:$B$12,2,FALSE))," ",(VLOOKUP(postponeList!D1509,[1]Sheet!$A$2:$B$12,2,FALSE)))</f>
        <v xml:space="preserve"> </v>
      </c>
      <c r="AL1509" s="122" t="str">
        <f>IF(ISNA(VLOOKUP(E1509,[1]Sheet!$G$2:$H$40,2,FALSE))," ",VLOOKUP(E1509,[1]Sheet!$G$2:$H$40,2,FALSE))</f>
        <v xml:space="preserve"> </v>
      </c>
      <c r="AM1509" s="122" t="str">
        <f>IF(ISNA(VLOOKUP(G1509,[1]Sheet!$K$2:$L$159,2,FALSE))," ",(VLOOKUP(G1509,[1]Sheet!$K$2:$L$159,2,FALSE)))</f>
        <v xml:space="preserve"> </v>
      </c>
      <c r="AN1509" s="122" t="str">
        <f>IF(ISNA(VLOOKUP(I1509&amp;C1509,[1]Sheet!$D$2:$E$228,2,FALSE))," ",VLOOKUP(I1509&amp;C1509,[1]Sheet!$D$2:$E$228,2,FALSE))</f>
        <v xml:space="preserve"> </v>
      </c>
      <c r="AO1509" s="122" t="str">
        <f>+I1509&amp;C1509</f>
        <v/>
      </c>
      <c r="AP1509" s="122" t="str">
        <f>C1509&amp;D1509&amp;E1509&amp;G1509&amp;I1509&amp;O1509</f>
        <v/>
      </c>
      <c r="AQ1509" s="122" t="str">
        <f>B1509&amp;D1509&amp;N1509</f>
        <v/>
      </c>
      <c r="AR1509" s="123" t="str">
        <f>+D1509&amp;J1509</f>
        <v/>
      </c>
      <c r="AS1509" s="124" t="str">
        <f t="shared" si="214"/>
        <v/>
      </c>
      <c r="AT1509" s="125" t="str">
        <f t="shared" si="215"/>
        <v/>
      </c>
      <c r="AU1509" s="125" t="str">
        <f>IF(NOT(AT1509=""),VLOOKUP(AT1509,[1]PSI_Category!A:B,2,0),"")</f>
        <v/>
      </c>
      <c r="AV1509" s="167"/>
      <c r="AW1509" s="167"/>
      <c r="AX1509" s="167"/>
    </row>
    <row r="1510" spans="1:50" s="133" customFormat="1" ht="11.4" customHeight="1" x14ac:dyDescent="0.3">
      <c r="A1510" s="103"/>
      <c r="B1510" s="104"/>
      <c r="C1510" s="105"/>
      <c r="D1510" s="106"/>
      <c r="E1510" s="107"/>
      <c r="F1510" s="105"/>
      <c r="G1510" s="107"/>
      <c r="H1510" s="105"/>
      <c r="I1510" s="105"/>
      <c r="J1510" s="107"/>
      <c r="K1510" s="105"/>
      <c r="L1510" s="105"/>
      <c r="M1510" s="105"/>
      <c r="N1510" s="105"/>
      <c r="O1510" s="108"/>
      <c r="P1510" s="109"/>
      <c r="Q1510" s="110"/>
      <c r="R1510" s="110"/>
      <c r="S1510" s="110"/>
      <c r="T1510" s="110"/>
      <c r="U1510" s="111"/>
      <c r="V1510" s="111"/>
      <c r="W1510" s="112"/>
      <c r="X1510" s="113"/>
      <c r="Y1510" s="114"/>
      <c r="Z1510" s="115"/>
      <c r="AA1510" s="116"/>
      <c r="AB1510" s="117" t="b">
        <f t="shared" si="207"/>
        <v>0</v>
      </c>
      <c r="AC1510" s="117">
        <f t="shared" si="208"/>
        <v>0</v>
      </c>
      <c r="AD1510" s="118"/>
      <c r="AE1510" s="117" t="b">
        <f t="shared" si="209"/>
        <v>0</v>
      </c>
      <c r="AF1510" s="117">
        <f t="shared" si="210"/>
        <v>0</v>
      </c>
      <c r="AG1510" s="119">
        <f t="shared" si="211"/>
        <v>0</v>
      </c>
      <c r="AH1510" s="120" t="b">
        <f t="shared" si="212"/>
        <v>0</v>
      </c>
      <c r="AI1510" s="121">
        <f t="shared" si="213"/>
        <v>0</v>
      </c>
      <c r="AJ1510" s="122">
        <f>+C1510</f>
        <v>0</v>
      </c>
      <c r="AK1510" s="122" t="str">
        <f>IF(ISNA(VLOOKUP(postponeList!D1510,[1]Sheet!$A$2:$B$12,2,FALSE))," ",(VLOOKUP(postponeList!D1510,[1]Sheet!$A$2:$B$12,2,FALSE)))</f>
        <v xml:space="preserve"> </v>
      </c>
      <c r="AL1510" s="122" t="str">
        <f>IF(ISNA(VLOOKUP(E1510,[1]Sheet!$G$2:$H$40,2,FALSE))," ",VLOOKUP(E1510,[1]Sheet!$G$2:$H$40,2,FALSE))</f>
        <v xml:space="preserve"> </v>
      </c>
      <c r="AM1510" s="122" t="str">
        <f>IF(ISNA(VLOOKUP(G1510,[1]Sheet!$K$2:$L$159,2,FALSE))," ",(VLOOKUP(G1510,[1]Sheet!$K$2:$L$159,2,FALSE)))</f>
        <v xml:space="preserve"> </v>
      </c>
      <c r="AN1510" s="122" t="str">
        <f>IF(ISNA(VLOOKUP(I1510&amp;C1510,[1]Sheet!$D$2:$E$228,2,FALSE))," ",VLOOKUP(I1510&amp;C1510,[1]Sheet!$D$2:$E$228,2,FALSE))</f>
        <v xml:space="preserve"> </v>
      </c>
      <c r="AO1510" s="122" t="str">
        <f>+I1510&amp;C1510</f>
        <v/>
      </c>
      <c r="AP1510" s="122" t="str">
        <f>C1510&amp;D1510&amp;E1510&amp;G1510&amp;I1510&amp;O1510</f>
        <v/>
      </c>
      <c r="AQ1510" s="122" t="str">
        <f>B1510&amp;D1510&amp;N1510</f>
        <v/>
      </c>
      <c r="AR1510" s="123" t="str">
        <f>+D1510&amp;J1510</f>
        <v/>
      </c>
      <c r="AS1510" s="124" t="str">
        <f t="shared" si="214"/>
        <v/>
      </c>
      <c r="AT1510" s="125" t="str">
        <f t="shared" si="215"/>
        <v/>
      </c>
      <c r="AU1510" s="125" t="str">
        <f>IF(NOT(AT1510=""),VLOOKUP(AT1510,[1]PSI_Category!A:B,2,0),"")</f>
        <v/>
      </c>
      <c r="AV1510" s="167"/>
      <c r="AW1510" s="167"/>
      <c r="AX1510" s="167"/>
    </row>
    <row r="1511" spans="1:50" s="133" customFormat="1" ht="11.4" customHeight="1" x14ac:dyDescent="0.3">
      <c r="A1511" s="103"/>
      <c r="B1511" s="104"/>
      <c r="C1511" s="105"/>
      <c r="D1511" s="106"/>
      <c r="E1511" s="107"/>
      <c r="F1511" s="105"/>
      <c r="G1511" s="107"/>
      <c r="H1511" s="105"/>
      <c r="I1511" s="105"/>
      <c r="J1511" s="107"/>
      <c r="K1511" s="105"/>
      <c r="L1511" s="105"/>
      <c r="M1511" s="105"/>
      <c r="N1511" s="105"/>
      <c r="O1511" s="108"/>
      <c r="P1511" s="109"/>
      <c r="Q1511" s="110"/>
      <c r="R1511" s="110"/>
      <c r="S1511" s="110"/>
      <c r="T1511" s="110"/>
      <c r="U1511" s="111"/>
      <c r="V1511" s="111"/>
      <c r="W1511" s="112"/>
      <c r="X1511" s="113"/>
      <c r="Y1511" s="114"/>
      <c r="Z1511" s="115"/>
      <c r="AA1511" s="116"/>
      <c r="AB1511" s="117" t="b">
        <f t="shared" si="207"/>
        <v>0</v>
      </c>
      <c r="AC1511" s="117">
        <f t="shared" si="208"/>
        <v>0</v>
      </c>
      <c r="AD1511" s="118"/>
      <c r="AE1511" s="117" t="b">
        <f t="shared" si="209"/>
        <v>0</v>
      </c>
      <c r="AF1511" s="117">
        <f t="shared" si="210"/>
        <v>0</v>
      </c>
      <c r="AG1511" s="119">
        <f t="shared" si="211"/>
        <v>0</v>
      </c>
      <c r="AH1511" s="120" t="b">
        <f t="shared" si="212"/>
        <v>0</v>
      </c>
      <c r="AI1511" s="121">
        <f t="shared" si="213"/>
        <v>0</v>
      </c>
      <c r="AJ1511" s="122">
        <f>+C1511</f>
        <v>0</v>
      </c>
      <c r="AK1511" s="122" t="str">
        <f>IF(ISNA(VLOOKUP(postponeList!D1511,[1]Sheet!$A$2:$B$12,2,FALSE))," ",(VLOOKUP(postponeList!D1511,[1]Sheet!$A$2:$B$12,2,FALSE)))</f>
        <v xml:space="preserve"> </v>
      </c>
      <c r="AL1511" s="122" t="str">
        <f>IF(ISNA(VLOOKUP(E1511,[1]Sheet!$G$2:$H$40,2,FALSE))," ",VLOOKUP(E1511,[1]Sheet!$G$2:$H$40,2,FALSE))</f>
        <v xml:space="preserve"> </v>
      </c>
      <c r="AM1511" s="122" t="str">
        <f>IF(ISNA(VLOOKUP(G1511,[1]Sheet!$K$2:$L$159,2,FALSE))," ",(VLOOKUP(G1511,[1]Sheet!$K$2:$L$159,2,FALSE)))</f>
        <v xml:space="preserve"> </v>
      </c>
      <c r="AN1511" s="122" t="str">
        <f>IF(ISNA(VLOOKUP(I1511&amp;C1511,[1]Sheet!$D$2:$E$228,2,FALSE))," ",VLOOKUP(I1511&amp;C1511,[1]Sheet!$D$2:$E$228,2,FALSE))</f>
        <v xml:space="preserve"> </v>
      </c>
      <c r="AO1511" s="122" t="str">
        <f>+I1511&amp;C1511</f>
        <v/>
      </c>
      <c r="AP1511" s="122" t="str">
        <f>C1511&amp;D1511&amp;E1511&amp;G1511&amp;I1511&amp;O1511</f>
        <v/>
      </c>
      <c r="AQ1511" s="122" t="str">
        <f>B1511&amp;D1511&amp;N1511</f>
        <v/>
      </c>
      <c r="AR1511" s="123" t="str">
        <f>+D1511&amp;J1511</f>
        <v/>
      </c>
      <c r="AS1511" s="124" t="str">
        <f t="shared" si="214"/>
        <v/>
      </c>
      <c r="AT1511" s="125" t="str">
        <f t="shared" si="215"/>
        <v/>
      </c>
      <c r="AU1511" s="125" t="str">
        <f>IF(NOT(AT1511=""),VLOOKUP(AT1511,[1]PSI_Category!A:B,2,0),"")</f>
        <v/>
      </c>
      <c r="AV1511" s="167"/>
      <c r="AW1511" s="167"/>
      <c r="AX1511" s="167"/>
    </row>
    <row r="1512" spans="1:50" s="133" customFormat="1" ht="11.4" customHeight="1" x14ac:dyDescent="0.3">
      <c r="A1512" s="103"/>
      <c r="B1512" s="104"/>
      <c r="C1512" s="105"/>
      <c r="D1512" s="106"/>
      <c r="E1512" s="107"/>
      <c r="F1512" s="105"/>
      <c r="G1512" s="107"/>
      <c r="H1512" s="105"/>
      <c r="I1512" s="105"/>
      <c r="J1512" s="107"/>
      <c r="K1512" s="105"/>
      <c r="L1512" s="105"/>
      <c r="M1512" s="105"/>
      <c r="N1512" s="105"/>
      <c r="O1512" s="108"/>
      <c r="P1512" s="109"/>
      <c r="Q1512" s="110"/>
      <c r="R1512" s="110"/>
      <c r="S1512" s="110"/>
      <c r="T1512" s="110"/>
      <c r="U1512" s="111"/>
      <c r="V1512" s="111"/>
      <c r="W1512" s="112"/>
      <c r="X1512" s="113"/>
      <c r="Y1512" s="114"/>
      <c r="Z1512" s="115"/>
      <c r="AA1512" s="116"/>
      <c r="AB1512" s="117" t="b">
        <f t="shared" si="207"/>
        <v>0</v>
      </c>
      <c r="AC1512" s="117">
        <f t="shared" si="208"/>
        <v>0</v>
      </c>
      <c r="AD1512" s="118"/>
      <c r="AE1512" s="117" t="b">
        <f t="shared" si="209"/>
        <v>0</v>
      </c>
      <c r="AF1512" s="117">
        <f t="shared" si="210"/>
        <v>0</v>
      </c>
      <c r="AG1512" s="119">
        <f t="shared" si="211"/>
        <v>0</v>
      </c>
      <c r="AH1512" s="120" t="b">
        <f t="shared" si="212"/>
        <v>0</v>
      </c>
      <c r="AI1512" s="121">
        <f t="shared" si="213"/>
        <v>0</v>
      </c>
      <c r="AJ1512" s="122">
        <f>+C1512</f>
        <v>0</v>
      </c>
      <c r="AK1512" s="122" t="str">
        <f>IF(ISNA(VLOOKUP(postponeList!D1512,[1]Sheet!$A$2:$B$12,2,FALSE))," ",(VLOOKUP(postponeList!D1512,[1]Sheet!$A$2:$B$12,2,FALSE)))</f>
        <v xml:space="preserve"> </v>
      </c>
      <c r="AL1512" s="122" t="str">
        <f>IF(ISNA(VLOOKUP(E1512,[1]Sheet!$G$2:$H$40,2,FALSE))," ",VLOOKUP(E1512,[1]Sheet!$G$2:$H$40,2,FALSE))</f>
        <v xml:space="preserve"> </v>
      </c>
      <c r="AM1512" s="122" t="str">
        <f>IF(ISNA(VLOOKUP(G1512,[1]Sheet!$K$2:$L$159,2,FALSE))," ",(VLOOKUP(G1512,[1]Sheet!$K$2:$L$159,2,FALSE)))</f>
        <v xml:space="preserve"> </v>
      </c>
      <c r="AN1512" s="122" t="str">
        <f>IF(ISNA(VLOOKUP(I1512&amp;C1512,[1]Sheet!$D$2:$E$228,2,FALSE))," ",VLOOKUP(I1512&amp;C1512,[1]Sheet!$D$2:$E$228,2,FALSE))</f>
        <v xml:space="preserve"> </v>
      </c>
      <c r="AO1512" s="122" t="str">
        <f>+I1512&amp;C1512</f>
        <v/>
      </c>
      <c r="AP1512" s="122" t="str">
        <f>C1512&amp;D1512&amp;E1512&amp;G1512&amp;I1512&amp;O1512</f>
        <v/>
      </c>
      <c r="AQ1512" s="122" t="str">
        <f>B1512&amp;D1512&amp;N1512</f>
        <v/>
      </c>
      <c r="AR1512" s="123" t="str">
        <f>+D1512&amp;J1512</f>
        <v/>
      </c>
      <c r="AS1512" s="124" t="str">
        <f t="shared" si="214"/>
        <v/>
      </c>
      <c r="AT1512" s="125" t="str">
        <f t="shared" si="215"/>
        <v/>
      </c>
      <c r="AU1512" s="125" t="str">
        <f>IF(NOT(AT1512=""),VLOOKUP(AT1512,[1]PSI_Category!A:B,2,0),"")</f>
        <v/>
      </c>
      <c r="AV1512" s="167"/>
      <c r="AW1512" s="167"/>
      <c r="AX1512" s="167"/>
    </row>
    <row r="1513" spans="1:50" s="133" customFormat="1" ht="11.4" customHeight="1" x14ac:dyDescent="0.3">
      <c r="A1513" s="103"/>
      <c r="B1513" s="104"/>
      <c r="C1513" s="105"/>
      <c r="D1513" s="106"/>
      <c r="E1513" s="107"/>
      <c r="F1513" s="105"/>
      <c r="G1513" s="107"/>
      <c r="H1513" s="105"/>
      <c r="I1513" s="105"/>
      <c r="J1513" s="107"/>
      <c r="K1513" s="105"/>
      <c r="L1513" s="105"/>
      <c r="M1513" s="105"/>
      <c r="N1513" s="105"/>
      <c r="O1513" s="108"/>
      <c r="P1513" s="109"/>
      <c r="Q1513" s="110"/>
      <c r="R1513" s="110"/>
      <c r="S1513" s="110"/>
      <c r="T1513" s="110"/>
      <c r="U1513" s="111"/>
      <c r="V1513" s="111"/>
      <c r="W1513" s="112"/>
      <c r="X1513" s="113"/>
      <c r="Y1513" s="114"/>
      <c r="Z1513" s="115"/>
      <c r="AA1513" s="116"/>
      <c r="AB1513" s="117" t="b">
        <f t="shared" si="207"/>
        <v>0</v>
      </c>
      <c r="AC1513" s="117">
        <f t="shared" si="208"/>
        <v>0</v>
      </c>
      <c r="AD1513" s="118"/>
      <c r="AE1513" s="117" t="b">
        <f t="shared" si="209"/>
        <v>0</v>
      </c>
      <c r="AF1513" s="117">
        <f t="shared" si="210"/>
        <v>0</v>
      </c>
      <c r="AG1513" s="119">
        <f t="shared" si="211"/>
        <v>0</v>
      </c>
      <c r="AH1513" s="120" t="b">
        <f t="shared" si="212"/>
        <v>0</v>
      </c>
      <c r="AI1513" s="121">
        <f t="shared" si="213"/>
        <v>0</v>
      </c>
      <c r="AJ1513" s="122">
        <f>+C1513</f>
        <v>0</v>
      </c>
      <c r="AK1513" s="122" t="str">
        <f>IF(ISNA(VLOOKUP(postponeList!D1513,[1]Sheet!$A$2:$B$12,2,FALSE))," ",(VLOOKUP(postponeList!D1513,[1]Sheet!$A$2:$B$12,2,FALSE)))</f>
        <v xml:space="preserve"> </v>
      </c>
      <c r="AL1513" s="122" t="str">
        <f>IF(ISNA(VLOOKUP(E1513,[1]Sheet!$G$2:$H$40,2,FALSE))," ",VLOOKUP(E1513,[1]Sheet!$G$2:$H$40,2,FALSE))</f>
        <v xml:space="preserve"> </v>
      </c>
      <c r="AM1513" s="122" t="str">
        <f>IF(ISNA(VLOOKUP(G1513,[1]Sheet!$K$2:$L$159,2,FALSE))," ",(VLOOKUP(G1513,[1]Sheet!$K$2:$L$159,2,FALSE)))</f>
        <v xml:space="preserve"> </v>
      </c>
      <c r="AN1513" s="122" t="str">
        <f>IF(ISNA(VLOOKUP(I1513&amp;C1513,[1]Sheet!$D$2:$E$228,2,FALSE))," ",VLOOKUP(I1513&amp;C1513,[1]Sheet!$D$2:$E$228,2,FALSE))</f>
        <v xml:space="preserve"> </v>
      </c>
      <c r="AO1513" s="122" t="str">
        <f>+I1513&amp;C1513</f>
        <v/>
      </c>
      <c r="AP1513" s="122" t="str">
        <f>C1513&amp;D1513&amp;E1513&amp;G1513&amp;I1513&amp;O1513</f>
        <v/>
      </c>
      <c r="AQ1513" s="122" t="str">
        <f>B1513&amp;D1513&amp;N1513</f>
        <v/>
      </c>
      <c r="AR1513" s="123" t="str">
        <f>+D1513&amp;J1513</f>
        <v/>
      </c>
      <c r="AS1513" s="124" t="str">
        <f t="shared" si="214"/>
        <v/>
      </c>
      <c r="AT1513" s="125" t="str">
        <f t="shared" si="215"/>
        <v/>
      </c>
      <c r="AU1513" s="125" t="str">
        <f>IF(NOT(AT1513=""),VLOOKUP(AT1513,[1]PSI_Category!A:B,2,0),"")</f>
        <v/>
      </c>
      <c r="AV1513" s="167"/>
      <c r="AW1513" s="167"/>
      <c r="AX1513" s="167"/>
    </row>
    <row r="1514" spans="1:50" s="133" customFormat="1" ht="11.4" customHeight="1" x14ac:dyDescent="0.3">
      <c r="A1514" s="103"/>
      <c r="B1514" s="104"/>
      <c r="C1514" s="105"/>
      <c r="D1514" s="106"/>
      <c r="E1514" s="107"/>
      <c r="F1514" s="105"/>
      <c r="G1514" s="107"/>
      <c r="H1514" s="105"/>
      <c r="I1514" s="105"/>
      <c r="J1514" s="107"/>
      <c r="K1514" s="105"/>
      <c r="L1514" s="105"/>
      <c r="M1514" s="105"/>
      <c r="N1514" s="105"/>
      <c r="O1514" s="108"/>
      <c r="P1514" s="109"/>
      <c r="Q1514" s="110"/>
      <c r="R1514" s="110"/>
      <c r="S1514" s="110"/>
      <c r="T1514" s="110"/>
      <c r="U1514" s="111"/>
      <c r="V1514" s="111"/>
      <c r="W1514" s="112"/>
      <c r="X1514" s="113"/>
      <c r="Y1514" s="114"/>
      <c r="Z1514" s="115"/>
      <c r="AA1514" s="116"/>
      <c r="AB1514" s="117" t="b">
        <f t="shared" si="207"/>
        <v>0</v>
      </c>
      <c r="AC1514" s="117">
        <f t="shared" si="208"/>
        <v>0</v>
      </c>
      <c r="AD1514" s="118"/>
      <c r="AE1514" s="117" t="b">
        <f t="shared" si="209"/>
        <v>0</v>
      </c>
      <c r="AF1514" s="117">
        <f t="shared" si="210"/>
        <v>0</v>
      </c>
      <c r="AG1514" s="119">
        <f t="shared" si="211"/>
        <v>0</v>
      </c>
      <c r="AH1514" s="120" t="b">
        <f t="shared" si="212"/>
        <v>0</v>
      </c>
      <c r="AI1514" s="121">
        <f t="shared" si="213"/>
        <v>0</v>
      </c>
      <c r="AJ1514" s="122">
        <f>+C1514</f>
        <v>0</v>
      </c>
      <c r="AK1514" s="122" t="str">
        <f>IF(ISNA(VLOOKUP(postponeList!D1514,[1]Sheet!$A$2:$B$12,2,FALSE))," ",(VLOOKUP(postponeList!D1514,[1]Sheet!$A$2:$B$12,2,FALSE)))</f>
        <v xml:space="preserve"> </v>
      </c>
      <c r="AL1514" s="122" t="str">
        <f>IF(ISNA(VLOOKUP(E1514,[1]Sheet!$G$2:$H$40,2,FALSE))," ",VLOOKUP(E1514,[1]Sheet!$G$2:$H$40,2,FALSE))</f>
        <v xml:space="preserve"> </v>
      </c>
      <c r="AM1514" s="122" t="str">
        <f>IF(ISNA(VLOOKUP(G1514,[1]Sheet!$K$2:$L$159,2,FALSE))," ",(VLOOKUP(G1514,[1]Sheet!$K$2:$L$159,2,FALSE)))</f>
        <v xml:space="preserve"> </v>
      </c>
      <c r="AN1514" s="122" t="str">
        <f>IF(ISNA(VLOOKUP(I1514&amp;C1514,[1]Sheet!$D$2:$E$228,2,FALSE))," ",VLOOKUP(I1514&amp;C1514,[1]Sheet!$D$2:$E$228,2,FALSE))</f>
        <v xml:space="preserve"> </v>
      </c>
      <c r="AO1514" s="122" t="str">
        <f>+I1514&amp;C1514</f>
        <v/>
      </c>
      <c r="AP1514" s="122" t="str">
        <f>C1514&amp;D1514&amp;E1514&amp;G1514&amp;I1514&amp;O1514</f>
        <v/>
      </c>
      <c r="AQ1514" s="122" t="str">
        <f>B1514&amp;D1514&amp;N1514</f>
        <v/>
      </c>
      <c r="AR1514" s="123" t="str">
        <f>+D1514&amp;J1514</f>
        <v/>
      </c>
      <c r="AS1514" s="124" t="str">
        <f t="shared" si="214"/>
        <v/>
      </c>
      <c r="AT1514" s="125" t="str">
        <f t="shared" si="215"/>
        <v/>
      </c>
      <c r="AU1514" s="125" t="str">
        <f>IF(NOT(AT1514=""),VLOOKUP(AT1514,[1]PSI_Category!A:B,2,0),"")</f>
        <v/>
      </c>
      <c r="AV1514" s="167"/>
      <c r="AW1514" s="167"/>
      <c r="AX1514" s="167"/>
    </row>
    <row r="1515" spans="1:50" s="133" customFormat="1" ht="11.4" customHeight="1" x14ac:dyDescent="0.3">
      <c r="A1515" s="103"/>
      <c r="B1515" s="104"/>
      <c r="C1515" s="105"/>
      <c r="D1515" s="106"/>
      <c r="E1515" s="107"/>
      <c r="F1515" s="105"/>
      <c r="G1515" s="107"/>
      <c r="H1515" s="105"/>
      <c r="I1515" s="105"/>
      <c r="J1515" s="107"/>
      <c r="K1515" s="105"/>
      <c r="L1515" s="105"/>
      <c r="M1515" s="105"/>
      <c r="N1515" s="105"/>
      <c r="O1515" s="108"/>
      <c r="P1515" s="109"/>
      <c r="Q1515" s="110"/>
      <c r="R1515" s="110"/>
      <c r="S1515" s="110"/>
      <c r="T1515" s="110"/>
      <c r="U1515" s="111"/>
      <c r="V1515" s="111"/>
      <c r="W1515" s="112"/>
      <c r="X1515" s="113"/>
      <c r="Y1515" s="114"/>
      <c r="Z1515" s="115"/>
      <c r="AA1515" s="116"/>
      <c r="AB1515" s="117" t="b">
        <f t="shared" si="207"/>
        <v>0</v>
      </c>
      <c r="AC1515" s="117">
        <f t="shared" si="208"/>
        <v>0</v>
      </c>
      <c r="AD1515" s="118"/>
      <c r="AE1515" s="117" t="b">
        <f t="shared" si="209"/>
        <v>0</v>
      </c>
      <c r="AF1515" s="117">
        <f t="shared" si="210"/>
        <v>0</v>
      </c>
      <c r="AG1515" s="119">
        <f t="shared" si="211"/>
        <v>0</v>
      </c>
      <c r="AH1515" s="120" t="b">
        <f t="shared" si="212"/>
        <v>0</v>
      </c>
      <c r="AI1515" s="121">
        <f t="shared" si="213"/>
        <v>0</v>
      </c>
      <c r="AJ1515" s="122">
        <f>+C1515</f>
        <v>0</v>
      </c>
      <c r="AK1515" s="122" t="str">
        <f>IF(ISNA(VLOOKUP(postponeList!D1515,[1]Sheet!$A$2:$B$12,2,FALSE))," ",(VLOOKUP(postponeList!D1515,[1]Sheet!$A$2:$B$12,2,FALSE)))</f>
        <v xml:space="preserve"> </v>
      </c>
      <c r="AL1515" s="122" t="str">
        <f>IF(ISNA(VLOOKUP(E1515,[1]Sheet!$G$2:$H$40,2,FALSE))," ",VLOOKUP(E1515,[1]Sheet!$G$2:$H$40,2,FALSE))</f>
        <v xml:space="preserve"> </v>
      </c>
      <c r="AM1515" s="122" t="str">
        <f>IF(ISNA(VLOOKUP(G1515,[1]Sheet!$K$2:$L$159,2,FALSE))," ",(VLOOKUP(G1515,[1]Sheet!$K$2:$L$159,2,FALSE)))</f>
        <v xml:space="preserve"> </v>
      </c>
      <c r="AN1515" s="122" t="str">
        <f>IF(ISNA(VLOOKUP(I1515&amp;C1515,[1]Sheet!$D$2:$E$228,2,FALSE))," ",VLOOKUP(I1515&amp;C1515,[1]Sheet!$D$2:$E$228,2,FALSE))</f>
        <v xml:space="preserve"> </v>
      </c>
      <c r="AO1515" s="122" t="str">
        <f>+I1515&amp;C1515</f>
        <v/>
      </c>
      <c r="AP1515" s="122" t="str">
        <f>C1515&amp;D1515&amp;E1515&amp;G1515&amp;I1515&amp;O1515</f>
        <v/>
      </c>
      <c r="AQ1515" s="122" t="str">
        <f>B1515&amp;D1515&amp;N1515</f>
        <v/>
      </c>
      <c r="AR1515" s="123" t="str">
        <f>+D1515&amp;J1515</f>
        <v/>
      </c>
      <c r="AS1515" s="124" t="str">
        <f t="shared" si="214"/>
        <v/>
      </c>
      <c r="AT1515" s="125" t="str">
        <f t="shared" si="215"/>
        <v/>
      </c>
      <c r="AU1515" s="125" t="str">
        <f>IF(NOT(AT1515=""),VLOOKUP(AT1515,[1]PSI_Category!A:B,2,0),"")</f>
        <v/>
      </c>
      <c r="AV1515" s="167"/>
      <c r="AW1515" s="167"/>
      <c r="AX1515" s="167"/>
    </row>
    <row r="1516" spans="1:50" s="133" customFormat="1" ht="11.4" customHeight="1" x14ac:dyDescent="0.3">
      <c r="A1516" s="103"/>
      <c r="B1516" s="104"/>
      <c r="C1516" s="105"/>
      <c r="D1516" s="106"/>
      <c r="E1516" s="107"/>
      <c r="F1516" s="105"/>
      <c r="G1516" s="107"/>
      <c r="H1516" s="105"/>
      <c r="I1516" s="105"/>
      <c r="J1516" s="107"/>
      <c r="K1516" s="105"/>
      <c r="L1516" s="105"/>
      <c r="M1516" s="105"/>
      <c r="N1516" s="105"/>
      <c r="O1516" s="108"/>
      <c r="P1516" s="109"/>
      <c r="Q1516" s="110"/>
      <c r="R1516" s="110"/>
      <c r="S1516" s="110"/>
      <c r="T1516" s="110"/>
      <c r="U1516" s="111"/>
      <c r="V1516" s="111"/>
      <c r="W1516" s="112"/>
      <c r="X1516" s="113"/>
      <c r="Y1516" s="114"/>
      <c r="Z1516" s="115"/>
      <c r="AA1516" s="116"/>
      <c r="AB1516" s="117" t="b">
        <f t="shared" si="207"/>
        <v>0</v>
      </c>
      <c r="AC1516" s="117">
        <f t="shared" si="208"/>
        <v>0</v>
      </c>
      <c r="AD1516" s="118"/>
      <c r="AE1516" s="117" t="b">
        <f t="shared" si="209"/>
        <v>0</v>
      </c>
      <c r="AF1516" s="117">
        <f t="shared" si="210"/>
        <v>0</v>
      </c>
      <c r="AG1516" s="119">
        <f t="shared" si="211"/>
        <v>0</v>
      </c>
      <c r="AH1516" s="120" t="b">
        <f t="shared" si="212"/>
        <v>0</v>
      </c>
      <c r="AI1516" s="121">
        <f t="shared" si="213"/>
        <v>0</v>
      </c>
      <c r="AJ1516" s="122">
        <f>+C1516</f>
        <v>0</v>
      </c>
      <c r="AK1516" s="122" t="str">
        <f>IF(ISNA(VLOOKUP(postponeList!D1516,[1]Sheet!$A$2:$B$12,2,FALSE))," ",(VLOOKUP(postponeList!D1516,[1]Sheet!$A$2:$B$12,2,FALSE)))</f>
        <v xml:space="preserve"> </v>
      </c>
      <c r="AL1516" s="122" t="str">
        <f>IF(ISNA(VLOOKUP(E1516,[1]Sheet!$G$2:$H$40,2,FALSE))," ",VLOOKUP(E1516,[1]Sheet!$G$2:$H$40,2,FALSE))</f>
        <v xml:space="preserve"> </v>
      </c>
      <c r="AM1516" s="122" t="str">
        <f>IF(ISNA(VLOOKUP(G1516,[1]Sheet!$K$2:$L$159,2,FALSE))," ",(VLOOKUP(G1516,[1]Sheet!$K$2:$L$159,2,FALSE)))</f>
        <v xml:space="preserve"> </v>
      </c>
      <c r="AN1516" s="122" t="str">
        <f>IF(ISNA(VLOOKUP(I1516&amp;C1516,[1]Sheet!$D$2:$E$228,2,FALSE))," ",VLOOKUP(I1516&amp;C1516,[1]Sheet!$D$2:$E$228,2,FALSE))</f>
        <v xml:space="preserve"> </v>
      </c>
      <c r="AO1516" s="122" t="str">
        <f>+I1516&amp;C1516</f>
        <v/>
      </c>
      <c r="AP1516" s="122" t="str">
        <f>C1516&amp;D1516&amp;E1516&amp;G1516&amp;I1516&amp;O1516</f>
        <v/>
      </c>
      <c r="AQ1516" s="122" t="str">
        <f>B1516&amp;D1516&amp;N1516</f>
        <v/>
      </c>
      <c r="AR1516" s="123" t="str">
        <f>+D1516&amp;J1516</f>
        <v/>
      </c>
      <c r="AS1516" s="124" t="str">
        <f t="shared" si="214"/>
        <v/>
      </c>
      <c r="AT1516" s="125" t="str">
        <f t="shared" si="215"/>
        <v/>
      </c>
      <c r="AU1516" s="125" t="str">
        <f>IF(NOT(AT1516=""),VLOOKUP(AT1516,[1]PSI_Category!A:B,2,0),"")</f>
        <v/>
      </c>
      <c r="AV1516" s="167"/>
      <c r="AW1516" s="167"/>
      <c r="AX1516" s="167"/>
    </row>
    <row r="1517" spans="1:50" s="133" customFormat="1" ht="11.4" customHeight="1" x14ac:dyDescent="0.3">
      <c r="A1517" s="103"/>
      <c r="B1517" s="104"/>
      <c r="C1517" s="105"/>
      <c r="D1517" s="106"/>
      <c r="E1517" s="107"/>
      <c r="F1517" s="105"/>
      <c r="G1517" s="107"/>
      <c r="H1517" s="105"/>
      <c r="I1517" s="105"/>
      <c r="J1517" s="107"/>
      <c r="K1517" s="105"/>
      <c r="L1517" s="105"/>
      <c r="M1517" s="105"/>
      <c r="N1517" s="105"/>
      <c r="O1517" s="108"/>
      <c r="P1517" s="109"/>
      <c r="Q1517" s="110"/>
      <c r="R1517" s="110"/>
      <c r="S1517" s="110"/>
      <c r="T1517" s="110"/>
      <c r="U1517" s="111"/>
      <c r="V1517" s="111"/>
      <c r="W1517" s="112"/>
      <c r="X1517" s="113"/>
      <c r="Y1517" s="114"/>
      <c r="Z1517" s="115"/>
      <c r="AA1517" s="116"/>
      <c r="AB1517" s="117" t="b">
        <f t="shared" si="207"/>
        <v>0</v>
      </c>
      <c r="AC1517" s="117">
        <f t="shared" si="208"/>
        <v>0</v>
      </c>
      <c r="AD1517" s="118"/>
      <c r="AE1517" s="117" t="b">
        <f t="shared" si="209"/>
        <v>0</v>
      </c>
      <c r="AF1517" s="117">
        <f t="shared" si="210"/>
        <v>0</v>
      </c>
      <c r="AG1517" s="119">
        <f t="shared" si="211"/>
        <v>0</v>
      </c>
      <c r="AH1517" s="120" t="b">
        <f t="shared" si="212"/>
        <v>0</v>
      </c>
      <c r="AI1517" s="121">
        <f t="shared" si="213"/>
        <v>0</v>
      </c>
      <c r="AJ1517" s="122">
        <f>+C1517</f>
        <v>0</v>
      </c>
      <c r="AK1517" s="122" t="str">
        <f>IF(ISNA(VLOOKUP(postponeList!D1517,[1]Sheet!$A$2:$B$12,2,FALSE))," ",(VLOOKUP(postponeList!D1517,[1]Sheet!$A$2:$B$12,2,FALSE)))</f>
        <v xml:space="preserve"> </v>
      </c>
      <c r="AL1517" s="122" t="str">
        <f>IF(ISNA(VLOOKUP(E1517,[1]Sheet!$G$2:$H$40,2,FALSE))," ",VLOOKUP(E1517,[1]Sheet!$G$2:$H$40,2,FALSE))</f>
        <v xml:space="preserve"> </v>
      </c>
      <c r="AM1517" s="122" t="str">
        <f>IF(ISNA(VLOOKUP(G1517,[1]Sheet!$K$2:$L$159,2,FALSE))," ",(VLOOKUP(G1517,[1]Sheet!$K$2:$L$159,2,FALSE)))</f>
        <v xml:space="preserve"> </v>
      </c>
      <c r="AN1517" s="122" t="str">
        <f>IF(ISNA(VLOOKUP(I1517&amp;C1517,[1]Sheet!$D$2:$E$228,2,FALSE))," ",VLOOKUP(I1517&amp;C1517,[1]Sheet!$D$2:$E$228,2,FALSE))</f>
        <v xml:space="preserve"> </v>
      </c>
      <c r="AO1517" s="122" t="str">
        <f>+I1517&amp;C1517</f>
        <v/>
      </c>
      <c r="AP1517" s="122" t="str">
        <f>C1517&amp;D1517&amp;E1517&amp;G1517&amp;I1517&amp;O1517</f>
        <v/>
      </c>
      <c r="AQ1517" s="122" t="str">
        <f>B1517&amp;D1517&amp;N1517</f>
        <v/>
      </c>
      <c r="AR1517" s="123" t="str">
        <f>+D1517&amp;J1517</f>
        <v/>
      </c>
      <c r="AS1517" s="124" t="str">
        <f t="shared" si="214"/>
        <v/>
      </c>
      <c r="AT1517" s="125" t="str">
        <f t="shared" si="215"/>
        <v/>
      </c>
      <c r="AU1517" s="125" t="str">
        <f>IF(NOT(AT1517=""),VLOOKUP(AT1517,[1]PSI_Category!A:B,2,0),"")</f>
        <v/>
      </c>
      <c r="AV1517" s="167"/>
      <c r="AW1517" s="167"/>
      <c r="AX1517" s="167"/>
    </row>
    <row r="1518" spans="1:50" s="133" customFormat="1" ht="11.4" customHeight="1" x14ac:dyDescent="0.3">
      <c r="A1518" s="103"/>
      <c r="B1518" s="104"/>
      <c r="C1518" s="105"/>
      <c r="D1518" s="106"/>
      <c r="E1518" s="107"/>
      <c r="F1518" s="105"/>
      <c r="G1518" s="107"/>
      <c r="H1518" s="105"/>
      <c r="I1518" s="105"/>
      <c r="J1518" s="107"/>
      <c r="K1518" s="105"/>
      <c r="L1518" s="105"/>
      <c r="M1518" s="105"/>
      <c r="N1518" s="105"/>
      <c r="O1518" s="108"/>
      <c r="P1518" s="109"/>
      <c r="Q1518" s="110"/>
      <c r="R1518" s="110"/>
      <c r="S1518" s="110"/>
      <c r="T1518" s="110"/>
      <c r="U1518" s="111"/>
      <c r="V1518" s="111"/>
      <c r="W1518" s="112"/>
      <c r="X1518" s="113"/>
      <c r="Y1518" s="114"/>
      <c r="Z1518" s="115"/>
      <c r="AA1518" s="116"/>
      <c r="AB1518" s="117" t="b">
        <f t="shared" si="207"/>
        <v>0</v>
      </c>
      <c r="AC1518" s="117">
        <f t="shared" si="208"/>
        <v>0</v>
      </c>
      <c r="AD1518" s="118"/>
      <c r="AE1518" s="117" t="b">
        <f t="shared" si="209"/>
        <v>0</v>
      </c>
      <c r="AF1518" s="117">
        <f t="shared" si="210"/>
        <v>0</v>
      </c>
      <c r="AG1518" s="119">
        <f t="shared" si="211"/>
        <v>0</v>
      </c>
      <c r="AH1518" s="120" t="b">
        <f t="shared" si="212"/>
        <v>0</v>
      </c>
      <c r="AI1518" s="121">
        <f t="shared" si="213"/>
        <v>0</v>
      </c>
      <c r="AJ1518" s="122">
        <f>+C1518</f>
        <v>0</v>
      </c>
      <c r="AK1518" s="122" t="str">
        <f>IF(ISNA(VLOOKUP(postponeList!D1518,[1]Sheet!$A$2:$B$12,2,FALSE))," ",(VLOOKUP(postponeList!D1518,[1]Sheet!$A$2:$B$12,2,FALSE)))</f>
        <v xml:space="preserve"> </v>
      </c>
      <c r="AL1518" s="122" t="str">
        <f>IF(ISNA(VLOOKUP(E1518,[1]Sheet!$G$2:$H$40,2,FALSE))," ",VLOOKUP(E1518,[1]Sheet!$G$2:$H$40,2,FALSE))</f>
        <v xml:space="preserve"> </v>
      </c>
      <c r="AM1518" s="122" t="str">
        <f>IF(ISNA(VLOOKUP(G1518,[1]Sheet!$K$2:$L$159,2,FALSE))," ",(VLOOKUP(G1518,[1]Sheet!$K$2:$L$159,2,FALSE)))</f>
        <v xml:space="preserve"> </v>
      </c>
      <c r="AN1518" s="122" t="str">
        <f>IF(ISNA(VLOOKUP(I1518&amp;C1518,[1]Sheet!$D$2:$E$228,2,FALSE))," ",VLOOKUP(I1518&amp;C1518,[1]Sheet!$D$2:$E$228,2,FALSE))</f>
        <v xml:space="preserve"> </v>
      </c>
      <c r="AO1518" s="122" t="str">
        <f>+I1518&amp;C1518</f>
        <v/>
      </c>
      <c r="AP1518" s="122" t="str">
        <f>C1518&amp;D1518&amp;E1518&amp;G1518&amp;I1518&amp;O1518</f>
        <v/>
      </c>
      <c r="AQ1518" s="122" t="str">
        <f>B1518&amp;D1518&amp;N1518</f>
        <v/>
      </c>
      <c r="AR1518" s="123" t="str">
        <f>+D1518&amp;J1518</f>
        <v/>
      </c>
      <c r="AS1518" s="124" t="str">
        <f t="shared" si="214"/>
        <v/>
      </c>
      <c r="AT1518" s="125" t="str">
        <f t="shared" si="215"/>
        <v/>
      </c>
      <c r="AU1518" s="125" t="str">
        <f>IF(NOT(AT1518=""),VLOOKUP(AT1518,[1]PSI_Category!A:B,2,0),"")</f>
        <v/>
      </c>
      <c r="AV1518" s="167"/>
      <c r="AW1518" s="167"/>
      <c r="AX1518" s="167"/>
    </row>
    <row r="1519" spans="1:50" s="133" customFormat="1" ht="11.4" customHeight="1" x14ac:dyDescent="0.3">
      <c r="A1519" s="103"/>
      <c r="B1519" s="104"/>
      <c r="C1519" s="105"/>
      <c r="D1519" s="106"/>
      <c r="E1519" s="107"/>
      <c r="F1519" s="105"/>
      <c r="G1519" s="107"/>
      <c r="H1519" s="105"/>
      <c r="I1519" s="105"/>
      <c r="J1519" s="107"/>
      <c r="K1519" s="105"/>
      <c r="L1519" s="105"/>
      <c r="M1519" s="105"/>
      <c r="N1519" s="105"/>
      <c r="O1519" s="108"/>
      <c r="P1519" s="109"/>
      <c r="Q1519" s="110"/>
      <c r="R1519" s="110"/>
      <c r="S1519" s="110"/>
      <c r="T1519" s="110"/>
      <c r="U1519" s="111"/>
      <c r="V1519" s="111"/>
      <c r="W1519" s="112"/>
      <c r="X1519" s="113"/>
      <c r="Y1519" s="114"/>
      <c r="Z1519" s="115"/>
      <c r="AA1519" s="116"/>
      <c r="AB1519" s="117" t="b">
        <f t="shared" si="207"/>
        <v>0</v>
      </c>
      <c r="AC1519" s="117">
        <f t="shared" si="208"/>
        <v>0</v>
      </c>
      <c r="AD1519" s="118"/>
      <c r="AE1519" s="117" t="b">
        <f t="shared" si="209"/>
        <v>0</v>
      </c>
      <c r="AF1519" s="117">
        <f t="shared" si="210"/>
        <v>0</v>
      </c>
      <c r="AG1519" s="119">
        <f t="shared" si="211"/>
        <v>0</v>
      </c>
      <c r="AH1519" s="120" t="b">
        <f t="shared" si="212"/>
        <v>0</v>
      </c>
      <c r="AI1519" s="121">
        <f t="shared" si="213"/>
        <v>0</v>
      </c>
      <c r="AJ1519" s="122">
        <f>+C1519</f>
        <v>0</v>
      </c>
      <c r="AK1519" s="122" t="str">
        <f>IF(ISNA(VLOOKUP(postponeList!D1519,[1]Sheet!$A$2:$B$12,2,FALSE))," ",(VLOOKUP(postponeList!D1519,[1]Sheet!$A$2:$B$12,2,FALSE)))</f>
        <v xml:space="preserve"> </v>
      </c>
      <c r="AL1519" s="122" t="str">
        <f>IF(ISNA(VLOOKUP(E1519,[1]Sheet!$G$2:$H$40,2,FALSE))," ",VLOOKUP(E1519,[1]Sheet!$G$2:$H$40,2,FALSE))</f>
        <v xml:space="preserve"> </v>
      </c>
      <c r="AM1519" s="122" t="str">
        <f>IF(ISNA(VLOOKUP(G1519,[1]Sheet!$K$2:$L$159,2,FALSE))," ",(VLOOKUP(G1519,[1]Sheet!$K$2:$L$159,2,FALSE)))</f>
        <v xml:space="preserve"> </v>
      </c>
      <c r="AN1519" s="122" t="str">
        <f>IF(ISNA(VLOOKUP(I1519&amp;C1519,[1]Sheet!$D$2:$E$228,2,FALSE))," ",VLOOKUP(I1519&amp;C1519,[1]Sheet!$D$2:$E$228,2,FALSE))</f>
        <v xml:space="preserve"> </v>
      </c>
      <c r="AO1519" s="122" t="str">
        <f>+I1519&amp;C1519</f>
        <v/>
      </c>
      <c r="AP1519" s="122" t="str">
        <f>C1519&amp;D1519&amp;E1519&amp;G1519&amp;I1519&amp;O1519</f>
        <v/>
      </c>
      <c r="AQ1519" s="122" t="str">
        <f>B1519&amp;D1519&amp;N1519</f>
        <v/>
      </c>
      <c r="AR1519" s="123" t="str">
        <f>+D1519&amp;J1519</f>
        <v/>
      </c>
      <c r="AS1519" s="124" t="str">
        <f t="shared" si="214"/>
        <v/>
      </c>
      <c r="AT1519" s="125" t="str">
        <f t="shared" si="215"/>
        <v/>
      </c>
      <c r="AU1519" s="125" t="str">
        <f>IF(NOT(AT1519=""),VLOOKUP(AT1519,[1]PSI_Category!A:B,2,0),"")</f>
        <v/>
      </c>
      <c r="AV1519" s="167"/>
      <c r="AW1519" s="167"/>
      <c r="AX1519" s="167"/>
    </row>
    <row r="1520" spans="1:50" s="133" customFormat="1" ht="11.4" customHeight="1" x14ac:dyDescent="0.3">
      <c r="A1520" s="103"/>
      <c r="B1520" s="104"/>
      <c r="C1520" s="105"/>
      <c r="D1520" s="106"/>
      <c r="E1520" s="107"/>
      <c r="F1520" s="105"/>
      <c r="G1520" s="107"/>
      <c r="H1520" s="105"/>
      <c r="I1520" s="105"/>
      <c r="J1520" s="107"/>
      <c r="K1520" s="105"/>
      <c r="L1520" s="105"/>
      <c r="M1520" s="105"/>
      <c r="N1520" s="105"/>
      <c r="O1520" s="108"/>
      <c r="P1520" s="109"/>
      <c r="Q1520" s="110"/>
      <c r="R1520" s="110"/>
      <c r="S1520" s="110"/>
      <c r="T1520" s="110"/>
      <c r="U1520" s="111"/>
      <c r="V1520" s="111"/>
      <c r="W1520" s="112"/>
      <c r="X1520" s="113"/>
      <c r="Y1520" s="114"/>
      <c r="Z1520" s="115"/>
      <c r="AA1520" s="116"/>
      <c r="AB1520" s="117" t="b">
        <f t="shared" si="207"/>
        <v>0</v>
      </c>
      <c r="AC1520" s="117">
        <f t="shared" si="208"/>
        <v>0</v>
      </c>
      <c r="AD1520" s="118"/>
      <c r="AE1520" s="117" t="b">
        <f t="shared" si="209"/>
        <v>0</v>
      </c>
      <c r="AF1520" s="117">
        <f t="shared" si="210"/>
        <v>0</v>
      </c>
      <c r="AG1520" s="119">
        <f t="shared" si="211"/>
        <v>0</v>
      </c>
      <c r="AH1520" s="120" t="b">
        <f t="shared" si="212"/>
        <v>0</v>
      </c>
      <c r="AI1520" s="121">
        <f t="shared" si="213"/>
        <v>0</v>
      </c>
      <c r="AJ1520" s="122">
        <f>+C1520</f>
        <v>0</v>
      </c>
      <c r="AK1520" s="122" t="str">
        <f>IF(ISNA(VLOOKUP(postponeList!D1520,[1]Sheet!$A$2:$B$12,2,FALSE))," ",(VLOOKUP(postponeList!D1520,[1]Sheet!$A$2:$B$12,2,FALSE)))</f>
        <v xml:space="preserve"> </v>
      </c>
      <c r="AL1520" s="122" t="str">
        <f>IF(ISNA(VLOOKUP(E1520,[1]Sheet!$G$2:$H$40,2,FALSE))," ",VLOOKUP(E1520,[1]Sheet!$G$2:$H$40,2,FALSE))</f>
        <v xml:space="preserve"> </v>
      </c>
      <c r="AM1520" s="122" t="str">
        <f>IF(ISNA(VLOOKUP(G1520,[1]Sheet!$K$2:$L$159,2,FALSE))," ",(VLOOKUP(G1520,[1]Sheet!$K$2:$L$159,2,FALSE)))</f>
        <v xml:space="preserve"> </v>
      </c>
      <c r="AN1520" s="122" t="str">
        <f>IF(ISNA(VLOOKUP(I1520&amp;C1520,[1]Sheet!$D$2:$E$228,2,FALSE))," ",VLOOKUP(I1520&amp;C1520,[1]Sheet!$D$2:$E$228,2,FALSE))</f>
        <v xml:space="preserve"> </v>
      </c>
      <c r="AO1520" s="122" t="str">
        <f>+I1520&amp;C1520</f>
        <v/>
      </c>
      <c r="AP1520" s="122" t="str">
        <f>C1520&amp;D1520&amp;E1520&amp;G1520&amp;I1520&amp;O1520</f>
        <v/>
      </c>
      <c r="AQ1520" s="122" t="str">
        <f>B1520&amp;D1520&amp;N1520</f>
        <v/>
      </c>
      <c r="AR1520" s="123" t="str">
        <f>+D1520&amp;J1520</f>
        <v/>
      </c>
      <c r="AS1520" s="124" t="str">
        <f t="shared" si="214"/>
        <v/>
      </c>
      <c r="AT1520" s="125" t="str">
        <f t="shared" si="215"/>
        <v/>
      </c>
      <c r="AU1520" s="125" t="str">
        <f>IF(NOT(AT1520=""),VLOOKUP(AT1520,[1]PSI_Category!A:B,2,0),"")</f>
        <v/>
      </c>
      <c r="AV1520" s="167"/>
      <c r="AW1520" s="167"/>
      <c r="AX1520" s="167"/>
    </row>
    <row r="1521" spans="1:50" s="133" customFormat="1" ht="11.4" customHeight="1" x14ac:dyDescent="0.3">
      <c r="A1521" s="103"/>
      <c r="B1521" s="104"/>
      <c r="C1521" s="105"/>
      <c r="D1521" s="106"/>
      <c r="E1521" s="107"/>
      <c r="F1521" s="105"/>
      <c r="G1521" s="107"/>
      <c r="H1521" s="105"/>
      <c r="I1521" s="105"/>
      <c r="J1521" s="107"/>
      <c r="K1521" s="105"/>
      <c r="L1521" s="105"/>
      <c r="M1521" s="105"/>
      <c r="N1521" s="105"/>
      <c r="O1521" s="108"/>
      <c r="P1521" s="109"/>
      <c r="Q1521" s="110"/>
      <c r="R1521" s="110"/>
      <c r="S1521" s="110"/>
      <c r="T1521" s="110"/>
      <c r="U1521" s="111"/>
      <c r="V1521" s="111"/>
      <c r="W1521" s="112"/>
      <c r="X1521" s="113"/>
      <c r="Y1521" s="114"/>
      <c r="Z1521" s="115"/>
      <c r="AA1521" s="116"/>
      <c r="AB1521" s="117" t="b">
        <f t="shared" si="207"/>
        <v>0</v>
      </c>
      <c r="AC1521" s="117">
        <f t="shared" si="208"/>
        <v>0</v>
      </c>
      <c r="AD1521" s="118"/>
      <c r="AE1521" s="117" t="b">
        <f t="shared" si="209"/>
        <v>0</v>
      </c>
      <c r="AF1521" s="117">
        <f t="shared" si="210"/>
        <v>0</v>
      </c>
      <c r="AG1521" s="119">
        <f t="shared" si="211"/>
        <v>0</v>
      </c>
      <c r="AH1521" s="120" t="b">
        <f t="shared" si="212"/>
        <v>0</v>
      </c>
      <c r="AI1521" s="121">
        <f t="shared" si="213"/>
        <v>0</v>
      </c>
      <c r="AJ1521" s="122">
        <f>+C1521</f>
        <v>0</v>
      </c>
      <c r="AK1521" s="122" t="str">
        <f>IF(ISNA(VLOOKUP(postponeList!D1521,[1]Sheet!$A$2:$B$12,2,FALSE))," ",(VLOOKUP(postponeList!D1521,[1]Sheet!$A$2:$B$12,2,FALSE)))</f>
        <v xml:space="preserve"> </v>
      </c>
      <c r="AL1521" s="122" t="str">
        <f>IF(ISNA(VLOOKUP(E1521,[1]Sheet!$G$2:$H$40,2,FALSE))," ",VLOOKUP(E1521,[1]Sheet!$G$2:$H$40,2,FALSE))</f>
        <v xml:space="preserve"> </v>
      </c>
      <c r="AM1521" s="122" t="str">
        <f>IF(ISNA(VLOOKUP(G1521,[1]Sheet!$K$2:$L$159,2,FALSE))," ",(VLOOKUP(G1521,[1]Sheet!$K$2:$L$159,2,FALSE)))</f>
        <v xml:space="preserve"> </v>
      </c>
      <c r="AN1521" s="122" t="str">
        <f>IF(ISNA(VLOOKUP(I1521&amp;C1521,[1]Sheet!$D$2:$E$228,2,FALSE))," ",VLOOKUP(I1521&amp;C1521,[1]Sheet!$D$2:$E$228,2,FALSE))</f>
        <v xml:space="preserve"> </v>
      </c>
      <c r="AO1521" s="122" t="str">
        <f>+I1521&amp;C1521</f>
        <v/>
      </c>
      <c r="AP1521" s="122" t="str">
        <f>C1521&amp;D1521&amp;E1521&amp;G1521&amp;I1521&amp;O1521</f>
        <v/>
      </c>
      <c r="AQ1521" s="122" t="str">
        <f>B1521&amp;D1521&amp;N1521</f>
        <v/>
      </c>
      <c r="AR1521" s="123" t="str">
        <f>+D1521&amp;J1521</f>
        <v/>
      </c>
      <c r="AS1521" s="124" t="str">
        <f t="shared" si="214"/>
        <v/>
      </c>
      <c r="AT1521" s="125" t="str">
        <f t="shared" si="215"/>
        <v/>
      </c>
      <c r="AU1521" s="125" t="str">
        <f>IF(NOT(AT1521=""),VLOOKUP(AT1521,[1]PSI_Category!A:B,2,0),"")</f>
        <v/>
      </c>
      <c r="AV1521" s="167"/>
      <c r="AW1521" s="167"/>
      <c r="AX1521" s="167"/>
    </row>
    <row r="1522" spans="1:50" s="133" customFormat="1" ht="11.4" customHeight="1" x14ac:dyDescent="0.3">
      <c r="A1522" s="103"/>
      <c r="B1522" s="104"/>
      <c r="C1522" s="105"/>
      <c r="D1522" s="106"/>
      <c r="E1522" s="107"/>
      <c r="F1522" s="105"/>
      <c r="G1522" s="107"/>
      <c r="H1522" s="105"/>
      <c r="I1522" s="105"/>
      <c r="J1522" s="107"/>
      <c r="K1522" s="105"/>
      <c r="L1522" s="105"/>
      <c r="M1522" s="105"/>
      <c r="N1522" s="105"/>
      <c r="O1522" s="108"/>
      <c r="P1522" s="109"/>
      <c r="Q1522" s="110"/>
      <c r="R1522" s="110"/>
      <c r="S1522" s="110"/>
      <c r="T1522" s="110"/>
      <c r="U1522" s="111"/>
      <c r="V1522" s="111"/>
      <c r="W1522" s="112"/>
      <c r="X1522" s="113"/>
      <c r="Y1522" s="114"/>
      <c r="Z1522" s="115"/>
      <c r="AA1522" s="116"/>
      <c r="AB1522" s="117" t="b">
        <f t="shared" si="207"/>
        <v>0</v>
      </c>
      <c r="AC1522" s="117">
        <f t="shared" si="208"/>
        <v>0</v>
      </c>
      <c r="AD1522" s="118"/>
      <c r="AE1522" s="117" t="b">
        <f t="shared" si="209"/>
        <v>0</v>
      </c>
      <c r="AF1522" s="117">
        <f t="shared" si="210"/>
        <v>0</v>
      </c>
      <c r="AG1522" s="119">
        <f t="shared" si="211"/>
        <v>0</v>
      </c>
      <c r="AH1522" s="120" t="b">
        <f t="shared" si="212"/>
        <v>0</v>
      </c>
      <c r="AI1522" s="121">
        <f t="shared" si="213"/>
        <v>0</v>
      </c>
      <c r="AJ1522" s="122">
        <f>+C1522</f>
        <v>0</v>
      </c>
      <c r="AK1522" s="122" t="str">
        <f>IF(ISNA(VLOOKUP(postponeList!D1522,[1]Sheet!$A$2:$B$12,2,FALSE))," ",(VLOOKUP(postponeList!D1522,[1]Sheet!$A$2:$B$12,2,FALSE)))</f>
        <v xml:space="preserve"> </v>
      </c>
      <c r="AL1522" s="122" t="str">
        <f>IF(ISNA(VLOOKUP(E1522,[1]Sheet!$G$2:$H$40,2,FALSE))," ",VLOOKUP(E1522,[1]Sheet!$G$2:$H$40,2,FALSE))</f>
        <v xml:space="preserve"> </v>
      </c>
      <c r="AM1522" s="122" t="str">
        <f>IF(ISNA(VLOOKUP(G1522,[1]Sheet!$K$2:$L$159,2,FALSE))," ",(VLOOKUP(G1522,[1]Sheet!$K$2:$L$159,2,FALSE)))</f>
        <v xml:space="preserve"> </v>
      </c>
      <c r="AN1522" s="122" t="str">
        <f>IF(ISNA(VLOOKUP(I1522&amp;C1522,[1]Sheet!$D$2:$E$228,2,FALSE))," ",VLOOKUP(I1522&amp;C1522,[1]Sheet!$D$2:$E$228,2,FALSE))</f>
        <v xml:space="preserve"> </v>
      </c>
      <c r="AO1522" s="122" t="str">
        <f>+I1522&amp;C1522</f>
        <v/>
      </c>
      <c r="AP1522" s="122" t="str">
        <f>C1522&amp;D1522&amp;E1522&amp;G1522&amp;I1522&amp;O1522</f>
        <v/>
      </c>
      <c r="AQ1522" s="122" t="str">
        <f>B1522&amp;D1522&amp;N1522</f>
        <v/>
      </c>
      <c r="AR1522" s="123" t="str">
        <f>+D1522&amp;J1522</f>
        <v/>
      </c>
      <c r="AS1522" s="124" t="str">
        <f t="shared" si="214"/>
        <v/>
      </c>
      <c r="AT1522" s="125" t="str">
        <f t="shared" si="215"/>
        <v/>
      </c>
      <c r="AU1522" s="125" t="str">
        <f>IF(NOT(AT1522=""),VLOOKUP(AT1522,[1]PSI_Category!A:B,2,0),"")</f>
        <v/>
      </c>
      <c r="AV1522" s="167"/>
      <c r="AW1522" s="167"/>
      <c r="AX1522" s="167"/>
    </row>
    <row r="1523" spans="1:50" s="133" customFormat="1" ht="11.4" customHeight="1" x14ac:dyDescent="0.3">
      <c r="A1523" s="103"/>
      <c r="B1523" s="104"/>
      <c r="C1523" s="105"/>
      <c r="D1523" s="106"/>
      <c r="E1523" s="107"/>
      <c r="F1523" s="105"/>
      <c r="G1523" s="107"/>
      <c r="H1523" s="105"/>
      <c r="I1523" s="105"/>
      <c r="J1523" s="107"/>
      <c r="K1523" s="105"/>
      <c r="L1523" s="105"/>
      <c r="M1523" s="105"/>
      <c r="N1523" s="105"/>
      <c r="O1523" s="108"/>
      <c r="P1523" s="109"/>
      <c r="Q1523" s="110"/>
      <c r="R1523" s="110"/>
      <c r="S1523" s="110"/>
      <c r="T1523" s="110"/>
      <c r="U1523" s="111"/>
      <c r="V1523" s="111"/>
      <c r="W1523" s="112"/>
      <c r="X1523" s="113"/>
      <c r="Y1523" s="114"/>
      <c r="Z1523" s="115"/>
      <c r="AA1523" s="116"/>
      <c r="AB1523" s="117" t="b">
        <f t="shared" si="207"/>
        <v>0</v>
      </c>
      <c r="AC1523" s="117">
        <f t="shared" si="208"/>
        <v>0</v>
      </c>
      <c r="AD1523" s="118"/>
      <c r="AE1523" s="117" t="b">
        <f t="shared" si="209"/>
        <v>0</v>
      </c>
      <c r="AF1523" s="117">
        <f t="shared" si="210"/>
        <v>0</v>
      </c>
      <c r="AG1523" s="119">
        <f t="shared" si="211"/>
        <v>0</v>
      </c>
      <c r="AH1523" s="120" t="b">
        <f t="shared" si="212"/>
        <v>0</v>
      </c>
      <c r="AI1523" s="121">
        <f t="shared" si="213"/>
        <v>0</v>
      </c>
      <c r="AJ1523" s="122">
        <f>+C1523</f>
        <v>0</v>
      </c>
      <c r="AK1523" s="122" t="str">
        <f>IF(ISNA(VLOOKUP(postponeList!D1523,[1]Sheet!$A$2:$B$12,2,FALSE))," ",(VLOOKUP(postponeList!D1523,[1]Sheet!$A$2:$B$12,2,FALSE)))</f>
        <v xml:space="preserve"> </v>
      </c>
      <c r="AL1523" s="122" t="str">
        <f>IF(ISNA(VLOOKUP(E1523,[1]Sheet!$G$2:$H$40,2,FALSE))," ",VLOOKUP(E1523,[1]Sheet!$G$2:$H$40,2,FALSE))</f>
        <v xml:space="preserve"> </v>
      </c>
      <c r="AM1523" s="122" t="str">
        <f>IF(ISNA(VLOOKUP(G1523,[1]Sheet!$K$2:$L$159,2,FALSE))," ",(VLOOKUP(G1523,[1]Sheet!$K$2:$L$159,2,FALSE)))</f>
        <v xml:space="preserve"> </v>
      </c>
      <c r="AN1523" s="122" t="str">
        <f>IF(ISNA(VLOOKUP(I1523&amp;C1523,[1]Sheet!$D$2:$E$228,2,FALSE))," ",VLOOKUP(I1523&amp;C1523,[1]Sheet!$D$2:$E$228,2,FALSE))</f>
        <v xml:space="preserve"> </v>
      </c>
      <c r="AO1523" s="122" t="str">
        <f>+I1523&amp;C1523</f>
        <v/>
      </c>
      <c r="AP1523" s="122" t="str">
        <f>C1523&amp;D1523&amp;E1523&amp;G1523&amp;I1523&amp;O1523</f>
        <v/>
      </c>
      <c r="AQ1523" s="122" t="str">
        <f>B1523&amp;D1523&amp;N1523</f>
        <v/>
      </c>
      <c r="AR1523" s="123" t="str">
        <f>+D1523&amp;J1523</f>
        <v/>
      </c>
      <c r="AS1523" s="124" t="str">
        <f t="shared" si="214"/>
        <v/>
      </c>
      <c r="AT1523" s="125" t="str">
        <f t="shared" si="215"/>
        <v/>
      </c>
      <c r="AU1523" s="125" t="str">
        <f>IF(NOT(AT1523=""),VLOOKUP(AT1523,[1]PSI_Category!A:B,2,0),"")</f>
        <v/>
      </c>
      <c r="AV1523" s="167"/>
      <c r="AW1523" s="167"/>
      <c r="AX1523" s="167"/>
    </row>
    <row r="1524" spans="1:50" s="133" customFormat="1" ht="11.4" customHeight="1" x14ac:dyDescent="0.3">
      <c r="A1524" s="103"/>
      <c r="B1524" s="104"/>
      <c r="C1524" s="105"/>
      <c r="D1524" s="106"/>
      <c r="E1524" s="107"/>
      <c r="F1524" s="105"/>
      <c r="G1524" s="107"/>
      <c r="H1524" s="105"/>
      <c r="I1524" s="105"/>
      <c r="J1524" s="107"/>
      <c r="K1524" s="105"/>
      <c r="L1524" s="105"/>
      <c r="M1524" s="105"/>
      <c r="N1524" s="105"/>
      <c r="O1524" s="108"/>
      <c r="P1524" s="109"/>
      <c r="Q1524" s="110"/>
      <c r="R1524" s="110"/>
      <c r="S1524" s="110"/>
      <c r="T1524" s="110"/>
      <c r="U1524" s="111"/>
      <c r="V1524" s="111"/>
      <c r="W1524" s="112"/>
      <c r="X1524" s="113"/>
      <c r="Y1524" s="114"/>
      <c r="Z1524" s="115"/>
      <c r="AA1524" s="116"/>
      <c r="AB1524" s="117" t="b">
        <f t="shared" si="207"/>
        <v>0</v>
      </c>
      <c r="AC1524" s="117">
        <f t="shared" si="208"/>
        <v>0</v>
      </c>
      <c r="AD1524" s="118"/>
      <c r="AE1524" s="117" t="b">
        <f t="shared" si="209"/>
        <v>0</v>
      </c>
      <c r="AF1524" s="117">
        <f t="shared" si="210"/>
        <v>0</v>
      </c>
      <c r="AG1524" s="119">
        <f t="shared" si="211"/>
        <v>0</v>
      </c>
      <c r="AH1524" s="120" t="b">
        <f t="shared" si="212"/>
        <v>0</v>
      </c>
      <c r="AI1524" s="121">
        <f t="shared" si="213"/>
        <v>0</v>
      </c>
      <c r="AJ1524" s="122">
        <f>+C1524</f>
        <v>0</v>
      </c>
      <c r="AK1524" s="122" t="str">
        <f>IF(ISNA(VLOOKUP(postponeList!D1524,[1]Sheet!$A$2:$B$12,2,FALSE))," ",(VLOOKUP(postponeList!D1524,[1]Sheet!$A$2:$B$12,2,FALSE)))</f>
        <v xml:space="preserve"> </v>
      </c>
      <c r="AL1524" s="122" t="str">
        <f>IF(ISNA(VLOOKUP(E1524,[1]Sheet!$G$2:$H$40,2,FALSE))," ",VLOOKUP(E1524,[1]Sheet!$G$2:$H$40,2,FALSE))</f>
        <v xml:space="preserve"> </v>
      </c>
      <c r="AM1524" s="122" t="str">
        <f>IF(ISNA(VLOOKUP(G1524,[1]Sheet!$K$2:$L$159,2,FALSE))," ",(VLOOKUP(G1524,[1]Sheet!$K$2:$L$159,2,FALSE)))</f>
        <v xml:space="preserve"> </v>
      </c>
      <c r="AN1524" s="122" t="str">
        <f>IF(ISNA(VLOOKUP(I1524&amp;C1524,[1]Sheet!$D$2:$E$228,2,FALSE))," ",VLOOKUP(I1524&amp;C1524,[1]Sheet!$D$2:$E$228,2,FALSE))</f>
        <v xml:space="preserve"> </v>
      </c>
      <c r="AO1524" s="122" t="str">
        <f>+I1524&amp;C1524</f>
        <v/>
      </c>
      <c r="AP1524" s="122" t="str">
        <f>C1524&amp;D1524&amp;E1524&amp;G1524&amp;I1524&amp;O1524</f>
        <v/>
      </c>
      <c r="AQ1524" s="122" t="str">
        <f>B1524&amp;D1524&amp;N1524</f>
        <v/>
      </c>
      <c r="AR1524" s="123" t="str">
        <f>+D1524&amp;J1524</f>
        <v/>
      </c>
      <c r="AS1524" s="124" t="str">
        <f t="shared" si="214"/>
        <v/>
      </c>
      <c r="AT1524" s="125" t="str">
        <f t="shared" si="215"/>
        <v/>
      </c>
      <c r="AU1524" s="125" t="str">
        <f>IF(NOT(AT1524=""),VLOOKUP(AT1524,[1]PSI_Category!A:B,2,0),"")</f>
        <v/>
      </c>
      <c r="AV1524" s="167"/>
      <c r="AW1524" s="167"/>
      <c r="AX1524" s="167"/>
    </row>
    <row r="1525" spans="1:50" s="133" customFormat="1" ht="11.4" customHeight="1" x14ac:dyDescent="0.3">
      <c r="A1525" s="103"/>
      <c r="B1525" s="104"/>
      <c r="C1525" s="105"/>
      <c r="D1525" s="106"/>
      <c r="E1525" s="107"/>
      <c r="F1525" s="105"/>
      <c r="G1525" s="107"/>
      <c r="H1525" s="105"/>
      <c r="I1525" s="105"/>
      <c r="J1525" s="107"/>
      <c r="K1525" s="105"/>
      <c r="L1525" s="105"/>
      <c r="M1525" s="105"/>
      <c r="N1525" s="105"/>
      <c r="O1525" s="108"/>
      <c r="P1525" s="109"/>
      <c r="Q1525" s="110"/>
      <c r="R1525" s="110"/>
      <c r="S1525" s="110"/>
      <c r="T1525" s="110"/>
      <c r="U1525" s="111"/>
      <c r="V1525" s="111"/>
      <c r="W1525" s="112"/>
      <c r="X1525" s="113"/>
      <c r="Y1525" s="114"/>
      <c r="Z1525" s="115"/>
      <c r="AA1525" s="116"/>
      <c r="AB1525" s="117" t="b">
        <f t="shared" si="207"/>
        <v>0</v>
      </c>
      <c r="AC1525" s="117">
        <f t="shared" si="208"/>
        <v>0</v>
      </c>
      <c r="AD1525" s="118"/>
      <c r="AE1525" s="117" t="b">
        <f t="shared" si="209"/>
        <v>0</v>
      </c>
      <c r="AF1525" s="117">
        <f t="shared" si="210"/>
        <v>0</v>
      </c>
      <c r="AG1525" s="119">
        <f t="shared" si="211"/>
        <v>0</v>
      </c>
      <c r="AH1525" s="120" t="b">
        <f t="shared" si="212"/>
        <v>0</v>
      </c>
      <c r="AI1525" s="121">
        <f t="shared" si="213"/>
        <v>0</v>
      </c>
      <c r="AJ1525" s="122">
        <f>+C1525</f>
        <v>0</v>
      </c>
      <c r="AK1525" s="122" t="str">
        <f>IF(ISNA(VLOOKUP(postponeList!D1525,[1]Sheet!$A$2:$B$12,2,FALSE))," ",(VLOOKUP(postponeList!D1525,[1]Sheet!$A$2:$B$12,2,FALSE)))</f>
        <v xml:space="preserve"> </v>
      </c>
      <c r="AL1525" s="122" t="str">
        <f>IF(ISNA(VLOOKUP(E1525,[1]Sheet!$G$2:$H$40,2,FALSE))," ",VLOOKUP(E1525,[1]Sheet!$G$2:$H$40,2,FALSE))</f>
        <v xml:space="preserve"> </v>
      </c>
      <c r="AM1525" s="122" t="str">
        <f>IF(ISNA(VLOOKUP(G1525,[1]Sheet!$K$2:$L$159,2,FALSE))," ",(VLOOKUP(G1525,[1]Sheet!$K$2:$L$159,2,FALSE)))</f>
        <v xml:space="preserve"> </v>
      </c>
      <c r="AN1525" s="122" t="str">
        <f>IF(ISNA(VLOOKUP(I1525&amp;C1525,[1]Sheet!$D$2:$E$228,2,FALSE))," ",VLOOKUP(I1525&amp;C1525,[1]Sheet!$D$2:$E$228,2,FALSE))</f>
        <v xml:space="preserve"> </v>
      </c>
      <c r="AO1525" s="122" t="str">
        <f>+I1525&amp;C1525</f>
        <v/>
      </c>
      <c r="AP1525" s="122" t="str">
        <f>C1525&amp;D1525&amp;E1525&amp;G1525&amp;I1525&amp;O1525</f>
        <v/>
      </c>
      <c r="AQ1525" s="122" t="str">
        <f>B1525&amp;D1525&amp;N1525</f>
        <v/>
      </c>
      <c r="AR1525" s="123" t="str">
        <f>+D1525&amp;J1525</f>
        <v/>
      </c>
      <c r="AS1525" s="124" t="str">
        <f t="shared" si="214"/>
        <v/>
      </c>
      <c r="AT1525" s="125" t="str">
        <f t="shared" si="215"/>
        <v/>
      </c>
      <c r="AU1525" s="125" t="str">
        <f>IF(NOT(AT1525=""),VLOOKUP(AT1525,[1]PSI_Category!A:B,2,0),"")</f>
        <v/>
      </c>
      <c r="AV1525" s="167"/>
      <c r="AW1525" s="167"/>
      <c r="AX1525" s="167"/>
    </row>
    <row r="1526" spans="1:50" s="133" customFormat="1" ht="11.4" customHeight="1" x14ac:dyDescent="0.3">
      <c r="A1526" s="103"/>
      <c r="B1526" s="104"/>
      <c r="C1526" s="105"/>
      <c r="D1526" s="106"/>
      <c r="E1526" s="107"/>
      <c r="F1526" s="105"/>
      <c r="G1526" s="107"/>
      <c r="H1526" s="105"/>
      <c r="I1526" s="105"/>
      <c r="J1526" s="107"/>
      <c r="K1526" s="105"/>
      <c r="L1526" s="105"/>
      <c r="M1526" s="105"/>
      <c r="N1526" s="105"/>
      <c r="O1526" s="108"/>
      <c r="P1526" s="109"/>
      <c r="Q1526" s="110"/>
      <c r="R1526" s="110"/>
      <c r="S1526" s="110"/>
      <c r="T1526" s="110"/>
      <c r="U1526" s="111"/>
      <c r="V1526" s="111"/>
      <c r="W1526" s="112"/>
      <c r="X1526" s="113"/>
      <c r="Y1526" s="114"/>
      <c r="Z1526" s="115"/>
      <c r="AA1526" s="116"/>
      <c r="AB1526" s="117" t="b">
        <f t="shared" si="207"/>
        <v>0</v>
      </c>
      <c r="AC1526" s="117">
        <f t="shared" si="208"/>
        <v>0</v>
      </c>
      <c r="AD1526" s="118"/>
      <c r="AE1526" s="117" t="b">
        <f t="shared" si="209"/>
        <v>0</v>
      </c>
      <c r="AF1526" s="117">
        <f t="shared" si="210"/>
        <v>0</v>
      </c>
      <c r="AG1526" s="119">
        <f t="shared" si="211"/>
        <v>0</v>
      </c>
      <c r="AH1526" s="120" t="b">
        <f t="shared" si="212"/>
        <v>0</v>
      </c>
      <c r="AI1526" s="121">
        <f t="shared" si="213"/>
        <v>0</v>
      </c>
      <c r="AJ1526" s="122">
        <f>+C1526</f>
        <v>0</v>
      </c>
      <c r="AK1526" s="122" t="str">
        <f>IF(ISNA(VLOOKUP(postponeList!D1526,[1]Sheet!$A$2:$B$12,2,FALSE))," ",(VLOOKUP(postponeList!D1526,[1]Sheet!$A$2:$B$12,2,FALSE)))</f>
        <v xml:space="preserve"> </v>
      </c>
      <c r="AL1526" s="122" t="str">
        <f>IF(ISNA(VLOOKUP(E1526,[1]Sheet!$G$2:$H$40,2,FALSE))," ",VLOOKUP(E1526,[1]Sheet!$G$2:$H$40,2,FALSE))</f>
        <v xml:space="preserve"> </v>
      </c>
      <c r="AM1526" s="122" t="str">
        <f>IF(ISNA(VLOOKUP(G1526,[1]Sheet!$K$2:$L$159,2,FALSE))," ",(VLOOKUP(G1526,[1]Sheet!$K$2:$L$159,2,FALSE)))</f>
        <v xml:space="preserve"> </v>
      </c>
      <c r="AN1526" s="122" t="str">
        <f>IF(ISNA(VLOOKUP(I1526&amp;C1526,[1]Sheet!$D$2:$E$228,2,FALSE))," ",VLOOKUP(I1526&amp;C1526,[1]Sheet!$D$2:$E$228,2,FALSE))</f>
        <v xml:space="preserve"> </v>
      </c>
      <c r="AO1526" s="122" t="str">
        <f>+I1526&amp;C1526</f>
        <v/>
      </c>
      <c r="AP1526" s="122" t="str">
        <f>C1526&amp;D1526&amp;E1526&amp;G1526&amp;I1526&amp;O1526</f>
        <v/>
      </c>
      <c r="AQ1526" s="122" t="str">
        <f>B1526&amp;D1526&amp;N1526</f>
        <v/>
      </c>
      <c r="AR1526" s="123" t="str">
        <f>+D1526&amp;J1526</f>
        <v/>
      </c>
      <c r="AS1526" s="124" t="str">
        <f t="shared" si="214"/>
        <v/>
      </c>
      <c r="AT1526" s="125" t="str">
        <f t="shared" si="215"/>
        <v/>
      </c>
      <c r="AU1526" s="125" t="str">
        <f>IF(NOT(AT1526=""),VLOOKUP(AT1526,[1]PSI_Category!A:B,2,0),"")</f>
        <v/>
      </c>
      <c r="AV1526" s="167"/>
      <c r="AW1526" s="167"/>
      <c r="AX1526" s="167"/>
    </row>
    <row r="1527" spans="1:50" s="133" customFormat="1" ht="11.4" customHeight="1" x14ac:dyDescent="0.3">
      <c r="A1527" s="103"/>
      <c r="B1527" s="104"/>
      <c r="C1527" s="105"/>
      <c r="D1527" s="106"/>
      <c r="E1527" s="107"/>
      <c r="F1527" s="105"/>
      <c r="G1527" s="107"/>
      <c r="H1527" s="105"/>
      <c r="I1527" s="105"/>
      <c r="J1527" s="107"/>
      <c r="K1527" s="105"/>
      <c r="L1527" s="105"/>
      <c r="M1527" s="105"/>
      <c r="N1527" s="105"/>
      <c r="O1527" s="108"/>
      <c r="P1527" s="109"/>
      <c r="Q1527" s="110"/>
      <c r="R1527" s="110"/>
      <c r="S1527" s="110"/>
      <c r="T1527" s="110"/>
      <c r="U1527" s="111"/>
      <c r="V1527" s="111"/>
      <c r="W1527" s="112"/>
      <c r="X1527" s="113"/>
      <c r="Y1527" s="114"/>
      <c r="Z1527" s="115"/>
      <c r="AA1527" s="116"/>
      <c r="AB1527" s="117" t="b">
        <f t="shared" si="207"/>
        <v>0</v>
      </c>
      <c r="AC1527" s="117">
        <f t="shared" si="208"/>
        <v>0</v>
      </c>
      <c r="AD1527" s="118"/>
      <c r="AE1527" s="117" t="b">
        <f t="shared" si="209"/>
        <v>0</v>
      </c>
      <c r="AF1527" s="117">
        <f t="shared" si="210"/>
        <v>0</v>
      </c>
      <c r="AG1527" s="119">
        <f t="shared" si="211"/>
        <v>0</v>
      </c>
      <c r="AH1527" s="120" t="b">
        <f t="shared" si="212"/>
        <v>0</v>
      </c>
      <c r="AI1527" s="121">
        <f t="shared" si="213"/>
        <v>0</v>
      </c>
      <c r="AJ1527" s="122">
        <f>+C1527</f>
        <v>0</v>
      </c>
      <c r="AK1527" s="122" t="str">
        <f>IF(ISNA(VLOOKUP(postponeList!D1527,[1]Sheet!$A$2:$B$12,2,FALSE))," ",(VLOOKUP(postponeList!D1527,[1]Sheet!$A$2:$B$12,2,FALSE)))</f>
        <v xml:space="preserve"> </v>
      </c>
      <c r="AL1527" s="122" t="str">
        <f>IF(ISNA(VLOOKUP(E1527,[1]Sheet!$G$2:$H$40,2,FALSE))," ",VLOOKUP(E1527,[1]Sheet!$G$2:$H$40,2,FALSE))</f>
        <v xml:space="preserve"> </v>
      </c>
      <c r="AM1527" s="122" t="str">
        <f>IF(ISNA(VLOOKUP(G1527,[1]Sheet!$K$2:$L$159,2,FALSE))," ",(VLOOKUP(G1527,[1]Sheet!$K$2:$L$159,2,FALSE)))</f>
        <v xml:space="preserve"> </v>
      </c>
      <c r="AN1527" s="122" t="str">
        <f>IF(ISNA(VLOOKUP(I1527&amp;C1527,[1]Sheet!$D$2:$E$228,2,FALSE))," ",VLOOKUP(I1527&amp;C1527,[1]Sheet!$D$2:$E$228,2,FALSE))</f>
        <v xml:space="preserve"> </v>
      </c>
      <c r="AO1527" s="122" t="str">
        <f>+I1527&amp;C1527</f>
        <v/>
      </c>
      <c r="AP1527" s="122" t="str">
        <f>C1527&amp;D1527&amp;E1527&amp;G1527&amp;I1527&amp;O1527</f>
        <v/>
      </c>
      <c r="AQ1527" s="122" t="str">
        <f>B1527&amp;D1527&amp;N1527</f>
        <v/>
      </c>
      <c r="AR1527" s="123" t="str">
        <f>+D1527&amp;J1527</f>
        <v/>
      </c>
      <c r="AS1527" s="124" t="str">
        <f t="shared" si="214"/>
        <v/>
      </c>
      <c r="AT1527" s="125" t="str">
        <f t="shared" si="215"/>
        <v/>
      </c>
      <c r="AU1527" s="125" t="str">
        <f>IF(NOT(AT1527=""),VLOOKUP(AT1527,[1]PSI_Category!A:B,2,0),"")</f>
        <v/>
      </c>
      <c r="AV1527" s="167"/>
      <c r="AW1527" s="167"/>
      <c r="AX1527" s="167"/>
    </row>
    <row r="1528" spans="1:50" s="133" customFormat="1" ht="11.4" customHeight="1" x14ac:dyDescent="0.3">
      <c r="A1528" s="103"/>
      <c r="B1528" s="104"/>
      <c r="C1528" s="105"/>
      <c r="D1528" s="106"/>
      <c r="E1528" s="107"/>
      <c r="F1528" s="105"/>
      <c r="G1528" s="107"/>
      <c r="H1528" s="105"/>
      <c r="I1528" s="105"/>
      <c r="J1528" s="107"/>
      <c r="K1528" s="105"/>
      <c r="L1528" s="105"/>
      <c r="M1528" s="105"/>
      <c r="N1528" s="105"/>
      <c r="O1528" s="108"/>
      <c r="P1528" s="109"/>
      <c r="Q1528" s="110"/>
      <c r="R1528" s="110"/>
      <c r="S1528" s="110"/>
      <c r="T1528" s="110"/>
      <c r="U1528" s="111"/>
      <c r="V1528" s="111"/>
      <c r="W1528" s="112"/>
      <c r="X1528" s="113"/>
      <c r="Y1528" s="114"/>
      <c r="Z1528" s="115"/>
      <c r="AA1528" s="116"/>
      <c r="AB1528" s="117" t="b">
        <f t="shared" si="207"/>
        <v>0</v>
      </c>
      <c r="AC1528" s="117">
        <f t="shared" si="208"/>
        <v>0</v>
      </c>
      <c r="AD1528" s="118"/>
      <c r="AE1528" s="117" t="b">
        <f t="shared" si="209"/>
        <v>0</v>
      </c>
      <c r="AF1528" s="117">
        <f t="shared" si="210"/>
        <v>0</v>
      </c>
      <c r="AG1528" s="119">
        <f t="shared" si="211"/>
        <v>0</v>
      </c>
      <c r="AH1528" s="120" t="b">
        <f t="shared" si="212"/>
        <v>0</v>
      </c>
      <c r="AI1528" s="121">
        <f t="shared" si="213"/>
        <v>0</v>
      </c>
      <c r="AJ1528" s="122">
        <f>+C1528</f>
        <v>0</v>
      </c>
      <c r="AK1528" s="122" t="str">
        <f>IF(ISNA(VLOOKUP(postponeList!D1528,[1]Sheet!$A$2:$B$12,2,FALSE))," ",(VLOOKUP(postponeList!D1528,[1]Sheet!$A$2:$B$12,2,FALSE)))</f>
        <v xml:space="preserve"> </v>
      </c>
      <c r="AL1528" s="122" t="str">
        <f>IF(ISNA(VLOOKUP(E1528,[1]Sheet!$G$2:$H$40,2,FALSE))," ",VLOOKUP(E1528,[1]Sheet!$G$2:$H$40,2,FALSE))</f>
        <v xml:space="preserve"> </v>
      </c>
      <c r="AM1528" s="122" t="str">
        <f>IF(ISNA(VLOOKUP(G1528,[1]Sheet!$K$2:$L$159,2,FALSE))," ",(VLOOKUP(G1528,[1]Sheet!$K$2:$L$159,2,FALSE)))</f>
        <v xml:space="preserve"> </v>
      </c>
      <c r="AN1528" s="122" t="str">
        <f>IF(ISNA(VLOOKUP(I1528&amp;C1528,[1]Sheet!$D$2:$E$228,2,FALSE))," ",VLOOKUP(I1528&amp;C1528,[1]Sheet!$D$2:$E$228,2,FALSE))</f>
        <v xml:space="preserve"> </v>
      </c>
      <c r="AO1528" s="122" t="str">
        <f>+I1528&amp;C1528</f>
        <v/>
      </c>
      <c r="AP1528" s="122" t="str">
        <f>C1528&amp;D1528&amp;E1528&amp;G1528&amp;I1528&amp;O1528</f>
        <v/>
      </c>
      <c r="AQ1528" s="122" t="str">
        <f>B1528&amp;D1528&amp;N1528</f>
        <v/>
      </c>
      <c r="AR1528" s="123" t="str">
        <f>+D1528&amp;J1528</f>
        <v/>
      </c>
      <c r="AS1528" s="124" t="str">
        <f t="shared" si="214"/>
        <v/>
      </c>
      <c r="AT1528" s="125" t="str">
        <f t="shared" si="215"/>
        <v/>
      </c>
      <c r="AU1528" s="125" t="str">
        <f>IF(NOT(AT1528=""),VLOOKUP(AT1528,[1]PSI_Category!A:B,2,0),"")</f>
        <v/>
      </c>
      <c r="AV1528" s="167"/>
      <c r="AW1528" s="167"/>
      <c r="AX1528" s="167"/>
    </row>
    <row r="1529" spans="1:50" s="133" customFormat="1" ht="11.4" customHeight="1" x14ac:dyDescent="0.3">
      <c r="A1529" s="103"/>
      <c r="B1529" s="104"/>
      <c r="C1529" s="105"/>
      <c r="D1529" s="106"/>
      <c r="E1529" s="107"/>
      <c r="F1529" s="105"/>
      <c r="G1529" s="107"/>
      <c r="H1529" s="105"/>
      <c r="I1529" s="105"/>
      <c r="J1529" s="107"/>
      <c r="K1529" s="105"/>
      <c r="L1529" s="105"/>
      <c r="M1529" s="105"/>
      <c r="N1529" s="105"/>
      <c r="O1529" s="108"/>
      <c r="P1529" s="109"/>
      <c r="Q1529" s="110"/>
      <c r="R1529" s="110"/>
      <c r="S1529" s="110"/>
      <c r="T1529" s="110"/>
      <c r="U1529" s="111"/>
      <c r="V1529" s="111"/>
      <c r="W1529" s="112"/>
      <c r="X1529" s="113"/>
      <c r="Y1529" s="114"/>
      <c r="Z1529" s="115"/>
      <c r="AA1529" s="116"/>
      <c r="AB1529" s="117" t="b">
        <f t="shared" si="207"/>
        <v>0</v>
      </c>
      <c r="AC1529" s="117">
        <f t="shared" si="208"/>
        <v>0</v>
      </c>
      <c r="AD1529" s="118"/>
      <c r="AE1529" s="117" t="b">
        <f t="shared" si="209"/>
        <v>0</v>
      </c>
      <c r="AF1529" s="117">
        <f t="shared" si="210"/>
        <v>0</v>
      </c>
      <c r="AG1529" s="119">
        <f t="shared" si="211"/>
        <v>0</v>
      </c>
      <c r="AH1529" s="120" t="b">
        <f t="shared" si="212"/>
        <v>0</v>
      </c>
      <c r="AI1529" s="121">
        <f t="shared" si="213"/>
        <v>0</v>
      </c>
      <c r="AJ1529" s="122">
        <f>+C1529</f>
        <v>0</v>
      </c>
      <c r="AK1529" s="122" t="str">
        <f>IF(ISNA(VLOOKUP(postponeList!D1529,[1]Sheet!$A$2:$B$12,2,FALSE))," ",(VLOOKUP(postponeList!D1529,[1]Sheet!$A$2:$B$12,2,FALSE)))</f>
        <v xml:space="preserve"> </v>
      </c>
      <c r="AL1529" s="122" t="str">
        <f>IF(ISNA(VLOOKUP(E1529,[1]Sheet!$G$2:$H$40,2,FALSE))," ",VLOOKUP(E1529,[1]Sheet!$G$2:$H$40,2,FALSE))</f>
        <v xml:space="preserve"> </v>
      </c>
      <c r="AM1529" s="122" t="str">
        <f>IF(ISNA(VLOOKUP(G1529,[1]Sheet!$K$2:$L$159,2,FALSE))," ",(VLOOKUP(G1529,[1]Sheet!$K$2:$L$159,2,FALSE)))</f>
        <v xml:space="preserve"> </v>
      </c>
      <c r="AN1529" s="122" t="str">
        <f>IF(ISNA(VLOOKUP(I1529&amp;C1529,[1]Sheet!$D$2:$E$228,2,FALSE))," ",VLOOKUP(I1529&amp;C1529,[1]Sheet!$D$2:$E$228,2,FALSE))</f>
        <v xml:space="preserve"> </v>
      </c>
      <c r="AO1529" s="122" t="str">
        <f>+I1529&amp;C1529</f>
        <v/>
      </c>
      <c r="AP1529" s="122" t="str">
        <f>C1529&amp;D1529&amp;E1529&amp;G1529&amp;I1529&amp;O1529</f>
        <v/>
      </c>
      <c r="AQ1529" s="122" t="str">
        <f>B1529&amp;D1529&amp;N1529</f>
        <v/>
      </c>
      <c r="AR1529" s="123" t="str">
        <f>+D1529&amp;J1529</f>
        <v/>
      </c>
      <c r="AS1529" s="124" t="str">
        <f t="shared" si="214"/>
        <v/>
      </c>
      <c r="AT1529" s="125" t="str">
        <f t="shared" si="215"/>
        <v/>
      </c>
      <c r="AU1529" s="125" t="str">
        <f>IF(NOT(AT1529=""),VLOOKUP(AT1529,[1]PSI_Category!A:B,2,0),"")</f>
        <v/>
      </c>
      <c r="AV1529" s="167"/>
      <c r="AW1529" s="167"/>
      <c r="AX1529" s="167"/>
    </row>
    <row r="1530" spans="1:50" s="133" customFormat="1" ht="11.4" customHeight="1" x14ac:dyDescent="0.3">
      <c r="A1530" s="103"/>
      <c r="B1530" s="104"/>
      <c r="C1530" s="105"/>
      <c r="D1530" s="106"/>
      <c r="E1530" s="107"/>
      <c r="F1530" s="105"/>
      <c r="G1530" s="107"/>
      <c r="H1530" s="105"/>
      <c r="I1530" s="105"/>
      <c r="J1530" s="107"/>
      <c r="K1530" s="105"/>
      <c r="L1530" s="105"/>
      <c r="M1530" s="105"/>
      <c r="N1530" s="105"/>
      <c r="O1530" s="108"/>
      <c r="P1530" s="109"/>
      <c r="Q1530" s="110"/>
      <c r="R1530" s="110"/>
      <c r="S1530" s="110"/>
      <c r="T1530" s="110"/>
      <c r="U1530" s="111"/>
      <c r="V1530" s="111"/>
      <c r="W1530" s="112"/>
      <c r="X1530" s="113"/>
      <c r="Y1530" s="114"/>
      <c r="Z1530" s="115"/>
      <c r="AA1530" s="116"/>
      <c r="AB1530" s="117" t="b">
        <f t="shared" si="207"/>
        <v>0</v>
      </c>
      <c r="AC1530" s="117">
        <f t="shared" si="208"/>
        <v>0</v>
      </c>
      <c r="AD1530" s="118"/>
      <c r="AE1530" s="117" t="b">
        <f t="shared" si="209"/>
        <v>0</v>
      </c>
      <c r="AF1530" s="117">
        <f t="shared" si="210"/>
        <v>0</v>
      </c>
      <c r="AG1530" s="119">
        <f t="shared" si="211"/>
        <v>0</v>
      </c>
      <c r="AH1530" s="120" t="b">
        <f t="shared" si="212"/>
        <v>0</v>
      </c>
      <c r="AI1530" s="121">
        <f t="shared" si="213"/>
        <v>0</v>
      </c>
      <c r="AJ1530" s="122">
        <f>+C1530</f>
        <v>0</v>
      </c>
      <c r="AK1530" s="122" t="str">
        <f>IF(ISNA(VLOOKUP(postponeList!D1530,[1]Sheet!$A$2:$B$12,2,FALSE))," ",(VLOOKUP(postponeList!D1530,[1]Sheet!$A$2:$B$12,2,FALSE)))</f>
        <v xml:space="preserve"> </v>
      </c>
      <c r="AL1530" s="122" t="str">
        <f>IF(ISNA(VLOOKUP(E1530,[1]Sheet!$G$2:$H$40,2,FALSE))," ",VLOOKUP(E1530,[1]Sheet!$G$2:$H$40,2,FALSE))</f>
        <v xml:space="preserve"> </v>
      </c>
      <c r="AM1530" s="122" t="str">
        <f>IF(ISNA(VLOOKUP(G1530,[1]Sheet!$K$2:$L$159,2,FALSE))," ",(VLOOKUP(G1530,[1]Sheet!$K$2:$L$159,2,FALSE)))</f>
        <v xml:space="preserve"> </v>
      </c>
      <c r="AN1530" s="122" t="str">
        <f>IF(ISNA(VLOOKUP(I1530&amp;C1530,[1]Sheet!$D$2:$E$228,2,FALSE))," ",VLOOKUP(I1530&amp;C1530,[1]Sheet!$D$2:$E$228,2,FALSE))</f>
        <v xml:space="preserve"> </v>
      </c>
      <c r="AO1530" s="122" t="str">
        <f>+I1530&amp;C1530</f>
        <v/>
      </c>
      <c r="AP1530" s="122" t="str">
        <f>C1530&amp;D1530&amp;E1530&amp;G1530&amp;I1530&amp;O1530</f>
        <v/>
      </c>
      <c r="AQ1530" s="122" t="str">
        <f>B1530&amp;D1530&amp;N1530</f>
        <v/>
      </c>
      <c r="AR1530" s="123" t="str">
        <f>+D1530&amp;J1530</f>
        <v/>
      </c>
      <c r="AS1530" s="124" t="str">
        <f t="shared" si="214"/>
        <v/>
      </c>
      <c r="AT1530" s="125" t="str">
        <f t="shared" si="215"/>
        <v/>
      </c>
      <c r="AU1530" s="125" t="str">
        <f>IF(NOT(AT1530=""),VLOOKUP(AT1530,[1]PSI_Category!A:B,2,0),"")</f>
        <v/>
      </c>
      <c r="AV1530" s="167"/>
      <c r="AW1530" s="167"/>
      <c r="AX1530" s="167"/>
    </row>
    <row r="1531" spans="1:50" s="133" customFormat="1" ht="11.4" customHeight="1" x14ac:dyDescent="0.3">
      <c r="A1531" s="103"/>
      <c r="B1531" s="104"/>
      <c r="C1531" s="105"/>
      <c r="D1531" s="106"/>
      <c r="E1531" s="107"/>
      <c r="F1531" s="105"/>
      <c r="G1531" s="107"/>
      <c r="H1531" s="105"/>
      <c r="I1531" s="105"/>
      <c r="J1531" s="107"/>
      <c r="K1531" s="105"/>
      <c r="L1531" s="105"/>
      <c r="M1531" s="105"/>
      <c r="N1531" s="105"/>
      <c r="O1531" s="108"/>
      <c r="P1531" s="109"/>
      <c r="Q1531" s="110"/>
      <c r="R1531" s="110"/>
      <c r="S1531" s="110"/>
      <c r="T1531" s="110"/>
      <c r="U1531" s="111"/>
      <c r="V1531" s="111"/>
      <c r="W1531" s="112"/>
      <c r="X1531" s="113"/>
      <c r="Y1531" s="114"/>
      <c r="Z1531" s="115"/>
      <c r="AA1531" s="116"/>
      <c r="AB1531" s="117" t="b">
        <f t="shared" si="207"/>
        <v>0</v>
      </c>
      <c r="AC1531" s="117">
        <f t="shared" si="208"/>
        <v>0</v>
      </c>
      <c r="AD1531" s="118"/>
      <c r="AE1531" s="117" t="b">
        <f t="shared" si="209"/>
        <v>0</v>
      </c>
      <c r="AF1531" s="117">
        <f t="shared" si="210"/>
        <v>0</v>
      </c>
      <c r="AG1531" s="119">
        <f t="shared" si="211"/>
        <v>0</v>
      </c>
      <c r="AH1531" s="120" t="b">
        <f t="shared" si="212"/>
        <v>0</v>
      </c>
      <c r="AI1531" s="121">
        <f t="shared" si="213"/>
        <v>0</v>
      </c>
      <c r="AJ1531" s="122">
        <f>+C1531</f>
        <v>0</v>
      </c>
      <c r="AK1531" s="122" t="str">
        <f>IF(ISNA(VLOOKUP(postponeList!D1531,[1]Sheet!$A$2:$B$12,2,FALSE))," ",(VLOOKUP(postponeList!D1531,[1]Sheet!$A$2:$B$12,2,FALSE)))</f>
        <v xml:space="preserve"> </v>
      </c>
      <c r="AL1531" s="122" t="str">
        <f>IF(ISNA(VLOOKUP(E1531,[1]Sheet!$G$2:$H$40,2,FALSE))," ",VLOOKUP(E1531,[1]Sheet!$G$2:$H$40,2,FALSE))</f>
        <v xml:space="preserve"> </v>
      </c>
      <c r="AM1531" s="122" t="str">
        <f>IF(ISNA(VLOOKUP(G1531,[1]Sheet!$K$2:$L$159,2,FALSE))," ",(VLOOKUP(G1531,[1]Sheet!$K$2:$L$159,2,FALSE)))</f>
        <v xml:space="preserve"> </v>
      </c>
      <c r="AN1531" s="122" t="str">
        <f>IF(ISNA(VLOOKUP(I1531&amp;C1531,[1]Sheet!$D$2:$E$228,2,FALSE))," ",VLOOKUP(I1531&amp;C1531,[1]Sheet!$D$2:$E$228,2,FALSE))</f>
        <v xml:space="preserve"> </v>
      </c>
      <c r="AO1531" s="122" t="str">
        <f>+I1531&amp;C1531</f>
        <v/>
      </c>
      <c r="AP1531" s="122" t="str">
        <f>C1531&amp;D1531&amp;E1531&amp;G1531&amp;I1531&amp;O1531</f>
        <v/>
      </c>
      <c r="AQ1531" s="122" t="str">
        <f>B1531&amp;D1531&amp;N1531</f>
        <v/>
      </c>
      <c r="AR1531" s="123" t="str">
        <f>+D1531&amp;J1531</f>
        <v/>
      </c>
      <c r="AS1531" s="124" t="str">
        <f t="shared" si="214"/>
        <v/>
      </c>
      <c r="AT1531" s="125" t="str">
        <f t="shared" si="215"/>
        <v/>
      </c>
      <c r="AU1531" s="125" t="str">
        <f>IF(NOT(AT1531=""),VLOOKUP(AT1531,[1]PSI_Category!A:B,2,0),"")</f>
        <v/>
      </c>
      <c r="AV1531" s="167"/>
      <c r="AW1531" s="167"/>
      <c r="AX1531" s="167"/>
    </row>
    <row r="1532" spans="1:50" s="133" customFormat="1" ht="11.4" customHeight="1" x14ac:dyDescent="0.3">
      <c r="A1532" s="103"/>
      <c r="B1532" s="104"/>
      <c r="C1532" s="105"/>
      <c r="D1532" s="106"/>
      <c r="E1532" s="107"/>
      <c r="F1532" s="105"/>
      <c r="G1532" s="107"/>
      <c r="H1532" s="105"/>
      <c r="I1532" s="105"/>
      <c r="J1532" s="107"/>
      <c r="K1532" s="105"/>
      <c r="L1532" s="105"/>
      <c r="M1532" s="105"/>
      <c r="N1532" s="105"/>
      <c r="O1532" s="108"/>
      <c r="P1532" s="109"/>
      <c r="Q1532" s="110"/>
      <c r="R1532" s="110"/>
      <c r="S1532" s="110"/>
      <c r="T1532" s="110"/>
      <c r="U1532" s="111"/>
      <c r="V1532" s="111"/>
      <c r="W1532" s="112"/>
      <c r="X1532" s="113"/>
      <c r="Y1532" s="114"/>
      <c r="Z1532" s="115"/>
      <c r="AA1532" s="116"/>
      <c r="AB1532" s="117" t="b">
        <f t="shared" si="207"/>
        <v>0</v>
      </c>
      <c r="AC1532" s="117">
        <f t="shared" si="208"/>
        <v>0</v>
      </c>
      <c r="AD1532" s="118"/>
      <c r="AE1532" s="117" t="b">
        <f t="shared" si="209"/>
        <v>0</v>
      </c>
      <c r="AF1532" s="117">
        <f t="shared" si="210"/>
        <v>0</v>
      </c>
      <c r="AG1532" s="119">
        <f t="shared" si="211"/>
        <v>0</v>
      </c>
      <c r="AH1532" s="120" t="b">
        <f t="shared" si="212"/>
        <v>0</v>
      </c>
      <c r="AI1532" s="121">
        <f t="shared" si="213"/>
        <v>0</v>
      </c>
      <c r="AJ1532" s="122">
        <f>+C1532</f>
        <v>0</v>
      </c>
      <c r="AK1532" s="122" t="str">
        <f>IF(ISNA(VLOOKUP(postponeList!D1532,[1]Sheet!$A$2:$B$12,2,FALSE))," ",(VLOOKUP(postponeList!D1532,[1]Sheet!$A$2:$B$12,2,FALSE)))</f>
        <v xml:space="preserve"> </v>
      </c>
      <c r="AL1532" s="122" t="str">
        <f>IF(ISNA(VLOOKUP(E1532,[1]Sheet!$G$2:$H$40,2,FALSE))," ",VLOOKUP(E1532,[1]Sheet!$G$2:$H$40,2,FALSE))</f>
        <v xml:space="preserve"> </v>
      </c>
      <c r="AM1532" s="122" t="str">
        <f>IF(ISNA(VLOOKUP(G1532,[1]Sheet!$K$2:$L$159,2,FALSE))," ",(VLOOKUP(G1532,[1]Sheet!$K$2:$L$159,2,FALSE)))</f>
        <v xml:space="preserve"> </v>
      </c>
      <c r="AN1532" s="122" t="str">
        <f>IF(ISNA(VLOOKUP(I1532&amp;C1532,[1]Sheet!$D$2:$E$228,2,FALSE))," ",VLOOKUP(I1532&amp;C1532,[1]Sheet!$D$2:$E$228,2,FALSE))</f>
        <v xml:space="preserve"> </v>
      </c>
      <c r="AO1532" s="122" t="str">
        <f>+I1532&amp;C1532</f>
        <v/>
      </c>
      <c r="AP1532" s="122" t="str">
        <f>C1532&amp;D1532&amp;E1532&amp;G1532&amp;I1532&amp;O1532</f>
        <v/>
      </c>
      <c r="AQ1532" s="122" t="str">
        <f>B1532&amp;D1532&amp;N1532</f>
        <v/>
      </c>
      <c r="AR1532" s="123" t="str">
        <f>+D1532&amp;J1532</f>
        <v/>
      </c>
      <c r="AS1532" s="124" t="str">
        <f t="shared" si="214"/>
        <v/>
      </c>
      <c r="AT1532" s="125" t="str">
        <f t="shared" si="215"/>
        <v/>
      </c>
      <c r="AU1532" s="125" t="str">
        <f>IF(NOT(AT1532=""),VLOOKUP(AT1532,[1]PSI_Category!A:B,2,0),"")</f>
        <v/>
      </c>
      <c r="AV1532" s="167"/>
      <c r="AW1532" s="167"/>
      <c r="AX1532" s="167"/>
    </row>
    <row r="1533" spans="1:50" s="133" customFormat="1" ht="11.4" customHeight="1" x14ac:dyDescent="0.3">
      <c r="A1533" s="103"/>
      <c r="B1533" s="104"/>
      <c r="C1533" s="105"/>
      <c r="D1533" s="106"/>
      <c r="E1533" s="107"/>
      <c r="F1533" s="105"/>
      <c r="G1533" s="107"/>
      <c r="H1533" s="105"/>
      <c r="I1533" s="105"/>
      <c r="J1533" s="107"/>
      <c r="K1533" s="105"/>
      <c r="L1533" s="105"/>
      <c r="M1533" s="105"/>
      <c r="N1533" s="105"/>
      <c r="O1533" s="108"/>
      <c r="P1533" s="109"/>
      <c r="Q1533" s="110"/>
      <c r="R1533" s="110"/>
      <c r="S1533" s="110"/>
      <c r="T1533" s="110"/>
      <c r="U1533" s="111"/>
      <c r="V1533" s="111"/>
      <c r="W1533" s="112"/>
      <c r="X1533" s="113"/>
      <c r="Y1533" s="114"/>
      <c r="Z1533" s="115"/>
      <c r="AA1533" s="116"/>
      <c r="AB1533" s="117" t="b">
        <f t="shared" si="207"/>
        <v>0</v>
      </c>
      <c r="AC1533" s="117">
        <f t="shared" si="208"/>
        <v>0</v>
      </c>
      <c r="AD1533" s="118"/>
      <c r="AE1533" s="117" t="b">
        <f t="shared" si="209"/>
        <v>0</v>
      </c>
      <c r="AF1533" s="117">
        <f t="shared" si="210"/>
        <v>0</v>
      </c>
      <c r="AG1533" s="119">
        <f t="shared" si="211"/>
        <v>0</v>
      </c>
      <c r="AH1533" s="120" t="b">
        <f t="shared" si="212"/>
        <v>0</v>
      </c>
      <c r="AI1533" s="121">
        <f t="shared" si="213"/>
        <v>0</v>
      </c>
      <c r="AJ1533" s="122">
        <f>+C1533</f>
        <v>0</v>
      </c>
      <c r="AK1533" s="122" t="str">
        <f>IF(ISNA(VLOOKUP(postponeList!D1533,[1]Sheet!$A$2:$B$12,2,FALSE))," ",(VLOOKUP(postponeList!D1533,[1]Sheet!$A$2:$B$12,2,FALSE)))</f>
        <v xml:space="preserve"> </v>
      </c>
      <c r="AL1533" s="122" t="str">
        <f>IF(ISNA(VLOOKUP(E1533,[1]Sheet!$G$2:$H$40,2,FALSE))," ",VLOOKUP(E1533,[1]Sheet!$G$2:$H$40,2,FALSE))</f>
        <v xml:space="preserve"> </v>
      </c>
      <c r="AM1533" s="122" t="str">
        <f>IF(ISNA(VLOOKUP(G1533,[1]Sheet!$K$2:$L$159,2,FALSE))," ",(VLOOKUP(G1533,[1]Sheet!$K$2:$L$159,2,FALSE)))</f>
        <v xml:space="preserve"> </v>
      </c>
      <c r="AN1533" s="122" t="str">
        <f>IF(ISNA(VLOOKUP(I1533&amp;C1533,[1]Sheet!$D$2:$E$228,2,FALSE))," ",VLOOKUP(I1533&amp;C1533,[1]Sheet!$D$2:$E$228,2,FALSE))</f>
        <v xml:space="preserve"> </v>
      </c>
      <c r="AO1533" s="122" t="str">
        <f>+I1533&amp;C1533</f>
        <v/>
      </c>
      <c r="AP1533" s="122" t="str">
        <f>C1533&amp;D1533&amp;E1533&amp;G1533&amp;I1533&amp;O1533</f>
        <v/>
      </c>
      <c r="AQ1533" s="122" t="str">
        <f>B1533&amp;D1533&amp;N1533</f>
        <v/>
      </c>
      <c r="AR1533" s="123" t="str">
        <f>+D1533&amp;J1533</f>
        <v/>
      </c>
      <c r="AS1533" s="124" t="str">
        <f t="shared" si="214"/>
        <v/>
      </c>
      <c r="AT1533" s="125" t="str">
        <f t="shared" si="215"/>
        <v/>
      </c>
      <c r="AU1533" s="125" t="str">
        <f>IF(NOT(AT1533=""),VLOOKUP(AT1533,[1]PSI_Category!A:B,2,0),"")</f>
        <v/>
      </c>
      <c r="AV1533" s="167"/>
      <c r="AW1533" s="167"/>
      <c r="AX1533" s="167"/>
    </row>
    <row r="1534" spans="1:50" s="133" customFormat="1" ht="11.4" customHeight="1" x14ac:dyDescent="0.3">
      <c r="A1534" s="103"/>
      <c r="B1534" s="104"/>
      <c r="C1534" s="105"/>
      <c r="D1534" s="106"/>
      <c r="E1534" s="107"/>
      <c r="F1534" s="105"/>
      <c r="G1534" s="107"/>
      <c r="H1534" s="105"/>
      <c r="I1534" s="105"/>
      <c r="J1534" s="107"/>
      <c r="K1534" s="105"/>
      <c r="L1534" s="105"/>
      <c r="M1534" s="105"/>
      <c r="N1534" s="105"/>
      <c r="O1534" s="108"/>
      <c r="P1534" s="109"/>
      <c r="Q1534" s="110"/>
      <c r="R1534" s="110"/>
      <c r="S1534" s="110"/>
      <c r="T1534" s="110"/>
      <c r="U1534" s="111"/>
      <c r="V1534" s="111"/>
      <c r="W1534" s="112"/>
      <c r="X1534" s="113"/>
      <c r="Y1534" s="114"/>
      <c r="Z1534" s="115"/>
      <c r="AA1534" s="116"/>
      <c r="AB1534" s="117" t="b">
        <f t="shared" si="207"/>
        <v>0</v>
      </c>
      <c r="AC1534" s="117">
        <f t="shared" si="208"/>
        <v>0</v>
      </c>
      <c r="AD1534" s="118"/>
      <c r="AE1534" s="117" t="b">
        <f t="shared" si="209"/>
        <v>0</v>
      </c>
      <c r="AF1534" s="117">
        <f t="shared" si="210"/>
        <v>0</v>
      </c>
      <c r="AG1534" s="119">
        <f t="shared" si="211"/>
        <v>0</v>
      </c>
      <c r="AH1534" s="120" t="b">
        <f t="shared" si="212"/>
        <v>0</v>
      </c>
      <c r="AI1534" s="121">
        <f t="shared" si="213"/>
        <v>0</v>
      </c>
      <c r="AJ1534" s="122">
        <f>+C1534</f>
        <v>0</v>
      </c>
      <c r="AK1534" s="122" t="str">
        <f>IF(ISNA(VLOOKUP(postponeList!D1534,[1]Sheet!$A$2:$B$12,2,FALSE))," ",(VLOOKUP(postponeList!D1534,[1]Sheet!$A$2:$B$12,2,FALSE)))</f>
        <v xml:space="preserve"> </v>
      </c>
      <c r="AL1534" s="122" t="str">
        <f>IF(ISNA(VLOOKUP(E1534,[1]Sheet!$G$2:$H$40,2,FALSE))," ",VLOOKUP(E1534,[1]Sheet!$G$2:$H$40,2,FALSE))</f>
        <v xml:space="preserve"> </v>
      </c>
      <c r="AM1534" s="122" t="str">
        <f>IF(ISNA(VLOOKUP(G1534,[1]Sheet!$K$2:$L$159,2,FALSE))," ",(VLOOKUP(G1534,[1]Sheet!$K$2:$L$159,2,FALSE)))</f>
        <v xml:space="preserve"> </v>
      </c>
      <c r="AN1534" s="122" t="str">
        <f>IF(ISNA(VLOOKUP(I1534&amp;C1534,[1]Sheet!$D$2:$E$228,2,FALSE))," ",VLOOKUP(I1534&amp;C1534,[1]Sheet!$D$2:$E$228,2,FALSE))</f>
        <v xml:space="preserve"> </v>
      </c>
      <c r="AO1534" s="122" t="str">
        <f>+I1534&amp;C1534</f>
        <v/>
      </c>
      <c r="AP1534" s="122" t="str">
        <f>C1534&amp;D1534&amp;E1534&amp;G1534&amp;I1534&amp;O1534</f>
        <v/>
      </c>
      <c r="AQ1534" s="122" t="str">
        <f>B1534&amp;D1534&amp;N1534</f>
        <v/>
      </c>
      <c r="AR1534" s="123" t="str">
        <f>+D1534&amp;J1534</f>
        <v/>
      </c>
      <c r="AS1534" s="124" t="str">
        <f t="shared" si="214"/>
        <v/>
      </c>
      <c r="AT1534" s="125" t="str">
        <f t="shared" si="215"/>
        <v/>
      </c>
      <c r="AU1534" s="125" t="str">
        <f>IF(NOT(AT1534=""),VLOOKUP(AT1534,[1]PSI_Category!A:B,2,0),"")</f>
        <v/>
      </c>
      <c r="AV1534" s="167"/>
      <c r="AW1534" s="167"/>
      <c r="AX1534" s="167"/>
    </row>
    <row r="1535" spans="1:50" s="133" customFormat="1" ht="11.4" customHeight="1" x14ac:dyDescent="0.3">
      <c r="A1535" s="103"/>
      <c r="B1535" s="104"/>
      <c r="C1535" s="105"/>
      <c r="D1535" s="106"/>
      <c r="E1535" s="107"/>
      <c r="F1535" s="105"/>
      <c r="G1535" s="107"/>
      <c r="H1535" s="105"/>
      <c r="I1535" s="105"/>
      <c r="J1535" s="107"/>
      <c r="K1535" s="105"/>
      <c r="L1535" s="105"/>
      <c r="M1535" s="105"/>
      <c r="N1535" s="105"/>
      <c r="O1535" s="108"/>
      <c r="P1535" s="109"/>
      <c r="Q1535" s="110"/>
      <c r="R1535" s="110"/>
      <c r="S1535" s="110"/>
      <c r="T1535" s="110"/>
      <c r="U1535" s="111"/>
      <c r="V1535" s="111"/>
      <c r="W1535" s="112"/>
      <c r="X1535" s="113"/>
      <c r="Y1535" s="114"/>
      <c r="Z1535" s="115"/>
      <c r="AA1535" s="116"/>
      <c r="AB1535" s="117" t="b">
        <f t="shared" si="207"/>
        <v>0</v>
      </c>
      <c r="AC1535" s="117">
        <f t="shared" si="208"/>
        <v>0</v>
      </c>
      <c r="AD1535" s="118"/>
      <c r="AE1535" s="117" t="b">
        <f t="shared" si="209"/>
        <v>0</v>
      </c>
      <c r="AF1535" s="117">
        <f t="shared" si="210"/>
        <v>0</v>
      </c>
      <c r="AG1535" s="119">
        <f t="shared" si="211"/>
        <v>0</v>
      </c>
      <c r="AH1535" s="120" t="b">
        <f t="shared" si="212"/>
        <v>0</v>
      </c>
      <c r="AI1535" s="121">
        <f t="shared" si="213"/>
        <v>0</v>
      </c>
      <c r="AJ1535" s="122">
        <f>+C1535</f>
        <v>0</v>
      </c>
      <c r="AK1535" s="122" t="str">
        <f>IF(ISNA(VLOOKUP(postponeList!D1535,[1]Sheet!$A$2:$B$12,2,FALSE))," ",(VLOOKUP(postponeList!D1535,[1]Sheet!$A$2:$B$12,2,FALSE)))</f>
        <v xml:space="preserve"> </v>
      </c>
      <c r="AL1535" s="122" t="str">
        <f>IF(ISNA(VLOOKUP(E1535,[1]Sheet!$G$2:$H$40,2,FALSE))," ",VLOOKUP(E1535,[1]Sheet!$G$2:$H$40,2,FALSE))</f>
        <v xml:space="preserve"> </v>
      </c>
      <c r="AM1535" s="122" t="str">
        <f>IF(ISNA(VLOOKUP(G1535,[1]Sheet!$K$2:$L$159,2,FALSE))," ",(VLOOKUP(G1535,[1]Sheet!$K$2:$L$159,2,FALSE)))</f>
        <v xml:space="preserve"> </v>
      </c>
      <c r="AN1535" s="122" t="str">
        <f>IF(ISNA(VLOOKUP(I1535&amp;C1535,[1]Sheet!$D$2:$E$228,2,FALSE))," ",VLOOKUP(I1535&amp;C1535,[1]Sheet!$D$2:$E$228,2,FALSE))</f>
        <v xml:space="preserve"> </v>
      </c>
      <c r="AO1535" s="122" t="str">
        <f>+I1535&amp;C1535</f>
        <v/>
      </c>
      <c r="AP1535" s="122" t="str">
        <f>C1535&amp;D1535&amp;E1535&amp;G1535&amp;I1535&amp;O1535</f>
        <v/>
      </c>
      <c r="AQ1535" s="122" t="str">
        <f>B1535&amp;D1535&amp;N1535</f>
        <v/>
      </c>
      <c r="AR1535" s="123" t="str">
        <f>+D1535&amp;J1535</f>
        <v/>
      </c>
      <c r="AS1535" s="124" t="str">
        <f t="shared" si="214"/>
        <v/>
      </c>
      <c r="AT1535" s="125" t="str">
        <f t="shared" si="215"/>
        <v/>
      </c>
      <c r="AU1535" s="125" t="str">
        <f>IF(NOT(AT1535=""),VLOOKUP(AT1535,[1]PSI_Category!A:B,2,0),"")</f>
        <v/>
      </c>
      <c r="AV1535" s="167"/>
      <c r="AW1535" s="167"/>
      <c r="AX1535" s="167"/>
    </row>
    <row r="1536" spans="1:50" s="133" customFormat="1" ht="11.4" customHeight="1" x14ac:dyDescent="0.3">
      <c r="A1536" s="103"/>
      <c r="B1536" s="104"/>
      <c r="C1536" s="105"/>
      <c r="D1536" s="106"/>
      <c r="E1536" s="107"/>
      <c r="F1536" s="105"/>
      <c r="G1536" s="107"/>
      <c r="H1536" s="105"/>
      <c r="I1536" s="105"/>
      <c r="J1536" s="107"/>
      <c r="K1536" s="105"/>
      <c r="L1536" s="105"/>
      <c r="M1536" s="105"/>
      <c r="N1536" s="105"/>
      <c r="O1536" s="108"/>
      <c r="P1536" s="109"/>
      <c r="Q1536" s="110"/>
      <c r="R1536" s="110"/>
      <c r="S1536" s="110"/>
      <c r="T1536" s="110"/>
      <c r="U1536" s="111"/>
      <c r="V1536" s="111"/>
      <c r="W1536" s="112"/>
      <c r="X1536" s="113"/>
      <c r="Y1536" s="114"/>
      <c r="Z1536" s="115"/>
      <c r="AA1536" s="116"/>
      <c r="AB1536" s="117" t="b">
        <f t="shared" si="207"/>
        <v>0</v>
      </c>
      <c r="AC1536" s="117">
        <f t="shared" si="208"/>
        <v>0</v>
      </c>
      <c r="AD1536" s="118"/>
      <c r="AE1536" s="117" t="b">
        <f t="shared" si="209"/>
        <v>0</v>
      </c>
      <c r="AF1536" s="117">
        <f t="shared" si="210"/>
        <v>0</v>
      </c>
      <c r="AG1536" s="119">
        <f t="shared" si="211"/>
        <v>0</v>
      </c>
      <c r="AH1536" s="120" t="b">
        <f t="shared" si="212"/>
        <v>0</v>
      </c>
      <c r="AI1536" s="121">
        <f t="shared" si="213"/>
        <v>0</v>
      </c>
      <c r="AJ1536" s="122">
        <f>+C1536</f>
        <v>0</v>
      </c>
      <c r="AK1536" s="122" t="str">
        <f>IF(ISNA(VLOOKUP(postponeList!D1536,[1]Sheet!$A$2:$B$12,2,FALSE))," ",(VLOOKUP(postponeList!D1536,[1]Sheet!$A$2:$B$12,2,FALSE)))</f>
        <v xml:space="preserve"> </v>
      </c>
      <c r="AL1536" s="122" t="str">
        <f>IF(ISNA(VLOOKUP(E1536,[1]Sheet!$G$2:$H$40,2,FALSE))," ",VLOOKUP(E1536,[1]Sheet!$G$2:$H$40,2,FALSE))</f>
        <v xml:space="preserve"> </v>
      </c>
      <c r="AM1536" s="122" t="str">
        <f>IF(ISNA(VLOOKUP(G1536,[1]Sheet!$K$2:$L$159,2,FALSE))," ",(VLOOKUP(G1536,[1]Sheet!$K$2:$L$159,2,FALSE)))</f>
        <v xml:space="preserve"> </v>
      </c>
      <c r="AN1536" s="122" t="str">
        <f>IF(ISNA(VLOOKUP(I1536&amp;C1536,[1]Sheet!$D$2:$E$228,2,FALSE))," ",VLOOKUP(I1536&amp;C1536,[1]Sheet!$D$2:$E$228,2,FALSE))</f>
        <v xml:space="preserve"> </v>
      </c>
      <c r="AO1536" s="122" t="str">
        <f>+I1536&amp;C1536</f>
        <v/>
      </c>
      <c r="AP1536" s="122" t="str">
        <f>C1536&amp;D1536&amp;E1536&amp;G1536&amp;I1536&amp;O1536</f>
        <v/>
      </c>
      <c r="AQ1536" s="122" t="str">
        <f>B1536&amp;D1536&amp;N1536</f>
        <v/>
      </c>
      <c r="AR1536" s="123" t="str">
        <f>+D1536&amp;J1536</f>
        <v/>
      </c>
      <c r="AS1536" s="124" t="str">
        <f t="shared" si="214"/>
        <v/>
      </c>
      <c r="AT1536" s="125" t="str">
        <f t="shared" si="215"/>
        <v/>
      </c>
      <c r="AU1536" s="125" t="str">
        <f>IF(NOT(AT1536=""),VLOOKUP(AT1536,[1]PSI_Category!A:B,2,0),"")</f>
        <v/>
      </c>
      <c r="AV1536" s="167"/>
      <c r="AW1536" s="167"/>
      <c r="AX1536" s="167"/>
    </row>
    <row r="1537" spans="1:50" s="133" customFormat="1" ht="11.4" customHeight="1" x14ac:dyDescent="0.3">
      <c r="A1537" s="103"/>
      <c r="B1537" s="104"/>
      <c r="C1537" s="105"/>
      <c r="D1537" s="106"/>
      <c r="E1537" s="107"/>
      <c r="F1537" s="105"/>
      <c r="G1537" s="107"/>
      <c r="H1537" s="105"/>
      <c r="I1537" s="105"/>
      <c r="J1537" s="107"/>
      <c r="K1537" s="105"/>
      <c r="L1537" s="105"/>
      <c r="M1537" s="105"/>
      <c r="N1537" s="105"/>
      <c r="O1537" s="108"/>
      <c r="P1537" s="109"/>
      <c r="Q1537" s="110"/>
      <c r="R1537" s="110"/>
      <c r="S1537" s="110"/>
      <c r="T1537" s="110"/>
      <c r="U1537" s="111"/>
      <c r="V1537" s="111"/>
      <c r="W1537" s="112"/>
      <c r="X1537" s="113"/>
      <c r="Y1537" s="114"/>
      <c r="Z1537" s="115"/>
      <c r="AA1537" s="116"/>
      <c r="AB1537" s="117" t="b">
        <f t="shared" si="207"/>
        <v>0</v>
      </c>
      <c r="AC1537" s="117">
        <f t="shared" si="208"/>
        <v>0</v>
      </c>
      <c r="AD1537" s="118"/>
      <c r="AE1537" s="117" t="b">
        <f t="shared" si="209"/>
        <v>0</v>
      </c>
      <c r="AF1537" s="117">
        <f t="shared" si="210"/>
        <v>0</v>
      </c>
      <c r="AG1537" s="119">
        <f t="shared" si="211"/>
        <v>0</v>
      </c>
      <c r="AH1537" s="120" t="b">
        <f t="shared" si="212"/>
        <v>0</v>
      </c>
      <c r="AI1537" s="121">
        <f t="shared" si="213"/>
        <v>0</v>
      </c>
      <c r="AJ1537" s="122">
        <f>+C1537</f>
        <v>0</v>
      </c>
      <c r="AK1537" s="122" t="str">
        <f>IF(ISNA(VLOOKUP(postponeList!D1537,[1]Sheet!$A$2:$B$12,2,FALSE))," ",(VLOOKUP(postponeList!D1537,[1]Sheet!$A$2:$B$12,2,FALSE)))</f>
        <v xml:space="preserve"> </v>
      </c>
      <c r="AL1537" s="122" t="str">
        <f>IF(ISNA(VLOOKUP(E1537,[1]Sheet!$G$2:$H$40,2,FALSE))," ",VLOOKUP(E1537,[1]Sheet!$G$2:$H$40,2,FALSE))</f>
        <v xml:space="preserve"> </v>
      </c>
      <c r="AM1537" s="122" t="str">
        <f>IF(ISNA(VLOOKUP(G1537,[1]Sheet!$K$2:$L$159,2,FALSE))," ",(VLOOKUP(G1537,[1]Sheet!$K$2:$L$159,2,FALSE)))</f>
        <v xml:space="preserve"> </v>
      </c>
      <c r="AN1537" s="122" t="str">
        <f>IF(ISNA(VLOOKUP(I1537&amp;C1537,[1]Sheet!$D$2:$E$228,2,FALSE))," ",VLOOKUP(I1537&amp;C1537,[1]Sheet!$D$2:$E$228,2,FALSE))</f>
        <v xml:space="preserve"> </v>
      </c>
      <c r="AO1537" s="122" t="str">
        <f>+I1537&amp;C1537</f>
        <v/>
      </c>
      <c r="AP1537" s="122" t="str">
        <f>C1537&amp;D1537&amp;E1537&amp;G1537&amp;I1537&amp;O1537</f>
        <v/>
      </c>
      <c r="AQ1537" s="122" t="str">
        <f>B1537&amp;D1537&amp;N1537</f>
        <v/>
      </c>
      <c r="AR1537" s="123" t="str">
        <f>+D1537&amp;J1537</f>
        <v/>
      </c>
      <c r="AS1537" s="124" t="str">
        <f t="shared" si="214"/>
        <v/>
      </c>
      <c r="AT1537" s="125" t="str">
        <f t="shared" si="215"/>
        <v/>
      </c>
      <c r="AU1537" s="125" t="str">
        <f>IF(NOT(AT1537=""),VLOOKUP(AT1537,[1]PSI_Category!A:B,2,0),"")</f>
        <v/>
      </c>
      <c r="AV1537" s="167"/>
      <c r="AW1537" s="167"/>
      <c r="AX1537" s="167"/>
    </row>
    <row r="1538" spans="1:50" s="133" customFormat="1" ht="11.4" customHeight="1" x14ac:dyDescent="0.3">
      <c r="A1538" s="103"/>
      <c r="B1538" s="104"/>
      <c r="C1538" s="105"/>
      <c r="D1538" s="106"/>
      <c r="E1538" s="107"/>
      <c r="F1538" s="105"/>
      <c r="G1538" s="107"/>
      <c r="H1538" s="105"/>
      <c r="I1538" s="105"/>
      <c r="J1538" s="107"/>
      <c r="K1538" s="105"/>
      <c r="L1538" s="105"/>
      <c r="M1538" s="105"/>
      <c r="N1538" s="105"/>
      <c r="O1538" s="108"/>
      <c r="P1538" s="109"/>
      <c r="Q1538" s="110"/>
      <c r="R1538" s="110"/>
      <c r="S1538" s="110"/>
      <c r="T1538" s="110"/>
      <c r="U1538" s="111"/>
      <c r="V1538" s="111"/>
      <c r="W1538" s="112"/>
      <c r="X1538" s="113"/>
      <c r="Y1538" s="114"/>
      <c r="Z1538" s="115"/>
      <c r="AA1538" s="116"/>
      <c r="AB1538" s="117" t="b">
        <f t="shared" si="207"/>
        <v>0</v>
      </c>
      <c r="AC1538" s="117">
        <f t="shared" si="208"/>
        <v>0</v>
      </c>
      <c r="AD1538" s="118"/>
      <c r="AE1538" s="117" t="b">
        <f t="shared" si="209"/>
        <v>0</v>
      </c>
      <c r="AF1538" s="117">
        <f t="shared" si="210"/>
        <v>0</v>
      </c>
      <c r="AG1538" s="119">
        <f t="shared" si="211"/>
        <v>0</v>
      </c>
      <c r="AH1538" s="120" t="b">
        <f t="shared" si="212"/>
        <v>0</v>
      </c>
      <c r="AI1538" s="121">
        <f t="shared" si="213"/>
        <v>0</v>
      </c>
      <c r="AJ1538" s="122">
        <f>+C1538</f>
        <v>0</v>
      </c>
      <c r="AK1538" s="122" t="str">
        <f>IF(ISNA(VLOOKUP(postponeList!D1538,[1]Sheet!$A$2:$B$12,2,FALSE))," ",(VLOOKUP(postponeList!D1538,[1]Sheet!$A$2:$B$12,2,FALSE)))</f>
        <v xml:space="preserve"> </v>
      </c>
      <c r="AL1538" s="122" t="str">
        <f>IF(ISNA(VLOOKUP(E1538,[1]Sheet!$G$2:$H$40,2,FALSE))," ",VLOOKUP(E1538,[1]Sheet!$G$2:$H$40,2,FALSE))</f>
        <v xml:space="preserve"> </v>
      </c>
      <c r="AM1538" s="122" t="str">
        <f>IF(ISNA(VLOOKUP(G1538,[1]Sheet!$K$2:$L$159,2,FALSE))," ",(VLOOKUP(G1538,[1]Sheet!$K$2:$L$159,2,FALSE)))</f>
        <v xml:space="preserve"> </v>
      </c>
      <c r="AN1538" s="122" t="str">
        <f>IF(ISNA(VLOOKUP(I1538&amp;C1538,[1]Sheet!$D$2:$E$228,2,FALSE))," ",VLOOKUP(I1538&amp;C1538,[1]Sheet!$D$2:$E$228,2,FALSE))</f>
        <v xml:space="preserve"> </v>
      </c>
      <c r="AO1538" s="122" t="str">
        <f>+I1538&amp;C1538</f>
        <v/>
      </c>
      <c r="AP1538" s="122" t="str">
        <f>C1538&amp;D1538&amp;E1538&amp;G1538&amp;I1538&amp;O1538</f>
        <v/>
      </c>
      <c r="AQ1538" s="122" t="str">
        <f>B1538&amp;D1538&amp;N1538</f>
        <v/>
      </c>
      <c r="AR1538" s="123" t="str">
        <f>+D1538&amp;J1538</f>
        <v/>
      </c>
      <c r="AS1538" s="124" t="str">
        <f t="shared" si="214"/>
        <v/>
      </c>
      <c r="AT1538" s="125" t="str">
        <f t="shared" si="215"/>
        <v/>
      </c>
      <c r="AU1538" s="125" t="str">
        <f>IF(NOT(AT1538=""),VLOOKUP(AT1538,[1]PSI_Category!A:B,2,0),"")</f>
        <v/>
      </c>
      <c r="AV1538" s="167"/>
      <c r="AW1538" s="167"/>
      <c r="AX1538" s="167"/>
    </row>
    <row r="1539" spans="1:50" s="133" customFormat="1" ht="11.4" customHeight="1" x14ac:dyDescent="0.3">
      <c r="A1539" s="103"/>
      <c r="B1539" s="104"/>
      <c r="C1539" s="105"/>
      <c r="D1539" s="106"/>
      <c r="E1539" s="107"/>
      <c r="F1539" s="105"/>
      <c r="G1539" s="107"/>
      <c r="H1539" s="105"/>
      <c r="I1539" s="105"/>
      <c r="J1539" s="107"/>
      <c r="K1539" s="105"/>
      <c r="L1539" s="105"/>
      <c r="M1539" s="105"/>
      <c r="N1539" s="105"/>
      <c r="O1539" s="108"/>
      <c r="P1539" s="109"/>
      <c r="Q1539" s="110"/>
      <c r="R1539" s="110"/>
      <c r="S1539" s="110"/>
      <c r="T1539" s="110"/>
      <c r="U1539" s="111"/>
      <c r="V1539" s="111"/>
      <c r="W1539" s="112"/>
      <c r="X1539" s="113"/>
      <c r="Y1539" s="114"/>
      <c r="Z1539" s="115"/>
      <c r="AA1539" s="116"/>
      <c r="AB1539" s="117" t="b">
        <f t="shared" si="207"/>
        <v>0</v>
      </c>
      <c r="AC1539" s="117">
        <f t="shared" si="208"/>
        <v>0</v>
      </c>
      <c r="AD1539" s="118"/>
      <c r="AE1539" s="117" t="b">
        <f t="shared" si="209"/>
        <v>0</v>
      </c>
      <c r="AF1539" s="117">
        <f t="shared" si="210"/>
        <v>0</v>
      </c>
      <c r="AG1539" s="119">
        <f t="shared" si="211"/>
        <v>0</v>
      </c>
      <c r="AH1539" s="120" t="b">
        <f t="shared" si="212"/>
        <v>0</v>
      </c>
      <c r="AI1539" s="121">
        <f t="shared" si="213"/>
        <v>0</v>
      </c>
      <c r="AJ1539" s="122">
        <f>+C1539</f>
        <v>0</v>
      </c>
      <c r="AK1539" s="122" t="str">
        <f>IF(ISNA(VLOOKUP(postponeList!D1539,[1]Sheet!$A$2:$B$12,2,FALSE))," ",(VLOOKUP(postponeList!D1539,[1]Sheet!$A$2:$B$12,2,FALSE)))</f>
        <v xml:space="preserve"> </v>
      </c>
      <c r="AL1539" s="122" t="str">
        <f>IF(ISNA(VLOOKUP(E1539,[1]Sheet!$G$2:$H$40,2,FALSE))," ",VLOOKUP(E1539,[1]Sheet!$G$2:$H$40,2,FALSE))</f>
        <v xml:space="preserve"> </v>
      </c>
      <c r="AM1539" s="122" t="str">
        <f>IF(ISNA(VLOOKUP(G1539,[1]Sheet!$K$2:$L$159,2,FALSE))," ",(VLOOKUP(G1539,[1]Sheet!$K$2:$L$159,2,FALSE)))</f>
        <v xml:space="preserve"> </v>
      </c>
      <c r="AN1539" s="122" t="str">
        <f>IF(ISNA(VLOOKUP(I1539&amp;C1539,[1]Sheet!$D$2:$E$228,2,FALSE))," ",VLOOKUP(I1539&amp;C1539,[1]Sheet!$D$2:$E$228,2,FALSE))</f>
        <v xml:space="preserve"> </v>
      </c>
      <c r="AO1539" s="122" t="str">
        <f>+I1539&amp;C1539</f>
        <v/>
      </c>
      <c r="AP1539" s="122" t="str">
        <f>C1539&amp;D1539&amp;E1539&amp;G1539&amp;I1539&amp;O1539</f>
        <v/>
      </c>
      <c r="AQ1539" s="122" t="str">
        <f>B1539&amp;D1539&amp;N1539</f>
        <v/>
      </c>
      <c r="AR1539" s="123" t="str">
        <f>+D1539&amp;J1539</f>
        <v/>
      </c>
      <c r="AS1539" s="124" t="str">
        <f t="shared" si="214"/>
        <v/>
      </c>
      <c r="AT1539" s="125" t="str">
        <f t="shared" si="215"/>
        <v/>
      </c>
      <c r="AU1539" s="125" t="str">
        <f>IF(NOT(AT1539=""),VLOOKUP(AT1539,[1]PSI_Category!A:B,2,0),"")</f>
        <v/>
      </c>
      <c r="AV1539" s="167"/>
      <c r="AW1539" s="167"/>
      <c r="AX1539" s="167"/>
    </row>
    <row r="1540" spans="1:50" s="133" customFormat="1" ht="11.4" customHeight="1" x14ac:dyDescent="0.3">
      <c r="A1540" s="103"/>
      <c r="B1540" s="104"/>
      <c r="C1540" s="105"/>
      <c r="D1540" s="106"/>
      <c r="E1540" s="107"/>
      <c r="F1540" s="105"/>
      <c r="G1540" s="107"/>
      <c r="H1540" s="105"/>
      <c r="I1540" s="105"/>
      <c r="J1540" s="107"/>
      <c r="K1540" s="105"/>
      <c r="L1540" s="105"/>
      <c r="M1540" s="105"/>
      <c r="N1540" s="105"/>
      <c r="O1540" s="108"/>
      <c r="P1540" s="109"/>
      <c r="Q1540" s="110"/>
      <c r="R1540" s="110"/>
      <c r="S1540" s="110"/>
      <c r="T1540" s="110"/>
      <c r="U1540" s="111"/>
      <c r="V1540" s="111"/>
      <c r="W1540" s="112"/>
      <c r="X1540" s="113"/>
      <c r="Y1540" s="114"/>
      <c r="Z1540" s="115"/>
      <c r="AA1540" s="116"/>
      <c r="AB1540" s="117" t="b">
        <f t="shared" si="207"/>
        <v>0</v>
      </c>
      <c r="AC1540" s="117">
        <f t="shared" si="208"/>
        <v>0</v>
      </c>
      <c r="AD1540" s="118"/>
      <c r="AE1540" s="117" t="b">
        <f t="shared" si="209"/>
        <v>0</v>
      </c>
      <c r="AF1540" s="117">
        <f t="shared" si="210"/>
        <v>0</v>
      </c>
      <c r="AG1540" s="119">
        <f t="shared" si="211"/>
        <v>0</v>
      </c>
      <c r="AH1540" s="120" t="b">
        <f t="shared" si="212"/>
        <v>0</v>
      </c>
      <c r="AI1540" s="121">
        <f t="shared" si="213"/>
        <v>0</v>
      </c>
      <c r="AJ1540" s="122">
        <f>+C1540</f>
        <v>0</v>
      </c>
      <c r="AK1540" s="122" t="str">
        <f>IF(ISNA(VLOOKUP(postponeList!D1540,[1]Sheet!$A$2:$B$12,2,FALSE))," ",(VLOOKUP(postponeList!D1540,[1]Sheet!$A$2:$B$12,2,FALSE)))</f>
        <v xml:space="preserve"> </v>
      </c>
      <c r="AL1540" s="122" t="str">
        <f>IF(ISNA(VLOOKUP(E1540,[1]Sheet!$G$2:$H$40,2,FALSE))," ",VLOOKUP(E1540,[1]Sheet!$G$2:$H$40,2,FALSE))</f>
        <v xml:space="preserve"> </v>
      </c>
      <c r="AM1540" s="122" t="str">
        <f>IF(ISNA(VLOOKUP(G1540,[1]Sheet!$K$2:$L$159,2,FALSE))," ",(VLOOKUP(G1540,[1]Sheet!$K$2:$L$159,2,FALSE)))</f>
        <v xml:space="preserve"> </v>
      </c>
      <c r="AN1540" s="122" t="str">
        <f>IF(ISNA(VLOOKUP(I1540&amp;C1540,[1]Sheet!$D$2:$E$228,2,FALSE))," ",VLOOKUP(I1540&amp;C1540,[1]Sheet!$D$2:$E$228,2,FALSE))</f>
        <v xml:space="preserve"> </v>
      </c>
      <c r="AO1540" s="122" t="str">
        <f>+I1540&amp;C1540</f>
        <v/>
      </c>
      <c r="AP1540" s="122" t="str">
        <f>C1540&amp;D1540&amp;E1540&amp;G1540&amp;I1540&amp;O1540</f>
        <v/>
      </c>
      <c r="AQ1540" s="122" t="str">
        <f>B1540&amp;D1540&amp;N1540</f>
        <v/>
      </c>
      <c r="AR1540" s="123" t="str">
        <f>+D1540&amp;J1540</f>
        <v/>
      </c>
      <c r="AS1540" s="124" t="str">
        <f t="shared" si="214"/>
        <v/>
      </c>
      <c r="AT1540" s="125" t="str">
        <f t="shared" si="215"/>
        <v/>
      </c>
      <c r="AU1540" s="125" t="str">
        <f>IF(NOT(AT1540=""),VLOOKUP(AT1540,[1]PSI_Category!A:B,2,0),"")</f>
        <v/>
      </c>
      <c r="AV1540" s="167"/>
      <c r="AW1540" s="167"/>
      <c r="AX1540" s="167"/>
    </row>
    <row r="1541" spans="1:50" s="133" customFormat="1" ht="11.4" customHeight="1" x14ac:dyDescent="0.3">
      <c r="A1541" s="103"/>
      <c r="B1541" s="104"/>
      <c r="C1541" s="105"/>
      <c r="D1541" s="106"/>
      <c r="E1541" s="107"/>
      <c r="F1541" s="105"/>
      <c r="G1541" s="107"/>
      <c r="H1541" s="105"/>
      <c r="I1541" s="105"/>
      <c r="J1541" s="107"/>
      <c r="K1541" s="105"/>
      <c r="L1541" s="105"/>
      <c r="M1541" s="105"/>
      <c r="N1541" s="105"/>
      <c r="O1541" s="108"/>
      <c r="P1541" s="109"/>
      <c r="Q1541" s="110"/>
      <c r="R1541" s="110"/>
      <c r="S1541" s="110"/>
      <c r="T1541" s="110"/>
      <c r="U1541" s="111"/>
      <c r="V1541" s="111"/>
      <c r="W1541" s="112"/>
      <c r="X1541" s="113"/>
      <c r="Y1541" s="114"/>
      <c r="Z1541" s="115"/>
      <c r="AA1541" s="116"/>
      <c r="AB1541" s="117" t="b">
        <f t="shared" si="207"/>
        <v>0</v>
      </c>
      <c r="AC1541" s="117">
        <f t="shared" si="208"/>
        <v>0</v>
      </c>
      <c r="AD1541" s="118"/>
      <c r="AE1541" s="117" t="b">
        <f t="shared" si="209"/>
        <v>0</v>
      </c>
      <c r="AF1541" s="117">
        <f t="shared" si="210"/>
        <v>0</v>
      </c>
      <c r="AG1541" s="119">
        <f t="shared" si="211"/>
        <v>0</v>
      </c>
      <c r="AH1541" s="120" t="b">
        <f t="shared" si="212"/>
        <v>0</v>
      </c>
      <c r="AI1541" s="121">
        <f t="shared" si="213"/>
        <v>0</v>
      </c>
      <c r="AJ1541" s="122">
        <f>+C1541</f>
        <v>0</v>
      </c>
      <c r="AK1541" s="122" t="str">
        <f>IF(ISNA(VLOOKUP(postponeList!D1541,[1]Sheet!$A$2:$B$12,2,FALSE))," ",(VLOOKUP(postponeList!D1541,[1]Sheet!$A$2:$B$12,2,FALSE)))</f>
        <v xml:space="preserve"> </v>
      </c>
      <c r="AL1541" s="122" t="str">
        <f>IF(ISNA(VLOOKUP(E1541,[1]Sheet!$G$2:$H$40,2,FALSE))," ",VLOOKUP(E1541,[1]Sheet!$G$2:$H$40,2,FALSE))</f>
        <v xml:space="preserve"> </v>
      </c>
      <c r="AM1541" s="122" t="str">
        <f>IF(ISNA(VLOOKUP(G1541,[1]Sheet!$K$2:$L$159,2,FALSE))," ",(VLOOKUP(G1541,[1]Sheet!$K$2:$L$159,2,FALSE)))</f>
        <v xml:space="preserve"> </v>
      </c>
      <c r="AN1541" s="122" t="str">
        <f>IF(ISNA(VLOOKUP(I1541&amp;C1541,[1]Sheet!$D$2:$E$228,2,FALSE))," ",VLOOKUP(I1541&amp;C1541,[1]Sheet!$D$2:$E$228,2,FALSE))</f>
        <v xml:space="preserve"> </v>
      </c>
      <c r="AO1541" s="122" t="str">
        <f>+I1541&amp;C1541</f>
        <v/>
      </c>
      <c r="AP1541" s="122" t="str">
        <f>C1541&amp;D1541&amp;E1541&amp;G1541&amp;I1541&amp;O1541</f>
        <v/>
      </c>
      <c r="AQ1541" s="122" t="str">
        <f>B1541&amp;D1541&amp;N1541</f>
        <v/>
      </c>
      <c r="AR1541" s="123" t="str">
        <f>+D1541&amp;J1541</f>
        <v/>
      </c>
      <c r="AS1541" s="124" t="str">
        <f t="shared" si="214"/>
        <v/>
      </c>
      <c r="AT1541" s="125" t="str">
        <f t="shared" si="215"/>
        <v/>
      </c>
      <c r="AU1541" s="125" t="str">
        <f>IF(NOT(AT1541=""),VLOOKUP(AT1541,[1]PSI_Category!A:B,2,0),"")</f>
        <v/>
      </c>
      <c r="AV1541" s="167"/>
      <c r="AW1541" s="167"/>
      <c r="AX1541" s="167"/>
    </row>
    <row r="1542" spans="1:50" s="133" customFormat="1" ht="11.4" customHeight="1" x14ac:dyDescent="0.3">
      <c r="A1542" s="103"/>
      <c r="B1542" s="104"/>
      <c r="C1542" s="105"/>
      <c r="D1542" s="106"/>
      <c r="E1542" s="107"/>
      <c r="F1542" s="105"/>
      <c r="G1542" s="107"/>
      <c r="H1542" s="105"/>
      <c r="I1542" s="105"/>
      <c r="J1542" s="107"/>
      <c r="K1542" s="105"/>
      <c r="L1542" s="105"/>
      <c r="M1542" s="105"/>
      <c r="N1542" s="105"/>
      <c r="O1542" s="108"/>
      <c r="P1542" s="109"/>
      <c r="Q1542" s="110"/>
      <c r="R1542" s="110"/>
      <c r="S1542" s="110"/>
      <c r="T1542" s="110"/>
      <c r="U1542" s="111"/>
      <c r="V1542" s="111"/>
      <c r="W1542" s="112"/>
      <c r="X1542" s="113"/>
      <c r="Y1542" s="114"/>
      <c r="Z1542" s="115"/>
      <c r="AA1542" s="116"/>
      <c r="AB1542" s="117" t="b">
        <f t="shared" ref="AB1542:AB1605" si="216">IF($Y1542=$AB$3,$Z1542*AA1542,IF($Y1542=$AC$3,$Z1542*AA1542/$AF$3,IF($Y1542=$AH$3,$Z1542*AA1542/$AI$3,IF($Y1542=$AJ$3,$Z1542*AA1542/$AK$3))))</f>
        <v>0</v>
      </c>
      <c r="AC1542" s="117">
        <f t="shared" ref="AC1542:AC1605" si="217">AB1542*$AF$3/1000</f>
        <v>0</v>
      </c>
      <c r="AD1542" s="118"/>
      <c r="AE1542" s="117" t="b">
        <f t="shared" ref="AE1542:AE1605" si="218">IF($Y1542=$AB$3,$Z1542*AD1542, IF($Y1542=$AC$3, $Z1542*AD1542/$AF$3, IF($Y1542=$AH$3, $Z1542*AD1542/$AI$3, IF($Y1542=$AJ$3, $Z1542*AD1542/$AK$3))))</f>
        <v>0</v>
      </c>
      <c r="AF1542" s="117">
        <f t="shared" ref="AF1542:AF1605" si="219">AE1542*$AF$3/1000</f>
        <v>0</v>
      </c>
      <c r="AG1542" s="119">
        <f t="shared" ref="AG1542:AG1605" si="220">+AA1542-AD1542</f>
        <v>0</v>
      </c>
      <c r="AH1542" s="120" t="b">
        <f t="shared" ref="AH1542:AH1605" si="221">IF($Y1542=$AB$3,$Z1542*AG1542, IF($Y1542=$AC$3, $Z1542*AG1542/$AF$3, IF($Y1542=$AH$3, $Z1542*AG1542/$AI$3, IF($Y1542=$AJ$3, $Z1542*AG1542/$AK$3))))</f>
        <v>0</v>
      </c>
      <c r="AI1542" s="121">
        <f t="shared" ref="AI1542:AI1605" si="222">AH1542*$AF$3/1000</f>
        <v>0</v>
      </c>
      <c r="AJ1542" s="122">
        <f>+C1542</f>
        <v>0</v>
      </c>
      <c r="AK1542" s="122" t="str">
        <f>IF(ISNA(VLOOKUP(postponeList!D1542,[1]Sheet!$A$2:$B$12,2,FALSE))," ",(VLOOKUP(postponeList!D1542,[1]Sheet!$A$2:$B$12,2,FALSE)))</f>
        <v xml:space="preserve"> </v>
      </c>
      <c r="AL1542" s="122" t="str">
        <f>IF(ISNA(VLOOKUP(E1542,[1]Sheet!$G$2:$H$40,2,FALSE))," ",VLOOKUP(E1542,[1]Sheet!$G$2:$H$40,2,FALSE))</f>
        <v xml:space="preserve"> </v>
      </c>
      <c r="AM1542" s="122" t="str">
        <f>IF(ISNA(VLOOKUP(G1542,[1]Sheet!$K$2:$L$159,2,FALSE))," ",(VLOOKUP(G1542,[1]Sheet!$K$2:$L$159,2,FALSE)))</f>
        <v xml:space="preserve"> </v>
      </c>
      <c r="AN1542" s="122" t="str">
        <f>IF(ISNA(VLOOKUP(I1542&amp;C1542,[1]Sheet!$D$2:$E$228,2,FALSE))," ",VLOOKUP(I1542&amp;C1542,[1]Sheet!$D$2:$E$228,2,FALSE))</f>
        <v xml:space="preserve"> </v>
      </c>
      <c r="AO1542" s="122" t="str">
        <f>+I1542&amp;C1542</f>
        <v/>
      </c>
      <c r="AP1542" s="122" t="str">
        <f>C1542&amp;D1542&amp;E1542&amp;G1542&amp;I1542&amp;O1542</f>
        <v/>
      </c>
      <c r="AQ1542" s="122" t="str">
        <f>B1542&amp;D1542&amp;N1542</f>
        <v/>
      </c>
      <c r="AR1542" s="123" t="str">
        <f>+D1542&amp;J1542</f>
        <v/>
      </c>
      <c r="AS1542" s="124" t="str">
        <f t="shared" ref="AS1542:AS1605" si="223">LEFT(V1542,3)</f>
        <v/>
      </c>
      <c r="AT1542" s="125" t="str">
        <f t="shared" ref="AT1542:AT1605" si="224">IFERROR(TRIM(M1542),"")</f>
        <v/>
      </c>
      <c r="AU1542" s="125" t="str">
        <f>IF(NOT(AT1542=""),VLOOKUP(AT1542,[1]PSI_Category!A:B,2,0),"")</f>
        <v/>
      </c>
      <c r="AV1542" s="167"/>
      <c r="AW1542" s="167"/>
      <c r="AX1542" s="167"/>
    </row>
    <row r="1543" spans="1:50" s="133" customFormat="1" ht="11.4" customHeight="1" x14ac:dyDescent="0.3">
      <c r="A1543" s="103"/>
      <c r="B1543" s="104"/>
      <c r="C1543" s="105"/>
      <c r="D1543" s="106"/>
      <c r="E1543" s="107"/>
      <c r="F1543" s="105"/>
      <c r="G1543" s="107"/>
      <c r="H1543" s="105"/>
      <c r="I1543" s="105"/>
      <c r="J1543" s="107"/>
      <c r="K1543" s="105"/>
      <c r="L1543" s="105"/>
      <c r="M1543" s="105"/>
      <c r="N1543" s="105"/>
      <c r="O1543" s="108"/>
      <c r="P1543" s="109"/>
      <c r="Q1543" s="110"/>
      <c r="R1543" s="110"/>
      <c r="S1543" s="110"/>
      <c r="T1543" s="110"/>
      <c r="U1543" s="111"/>
      <c r="V1543" s="111"/>
      <c r="W1543" s="112"/>
      <c r="X1543" s="113"/>
      <c r="Y1543" s="114"/>
      <c r="Z1543" s="115"/>
      <c r="AA1543" s="116"/>
      <c r="AB1543" s="117" t="b">
        <f t="shared" si="216"/>
        <v>0</v>
      </c>
      <c r="AC1543" s="117">
        <f t="shared" si="217"/>
        <v>0</v>
      </c>
      <c r="AD1543" s="118"/>
      <c r="AE1543" s="117" t="b">
        <f t="shared" si="218"/>
        <v>0</v>
      </c>
      <c r="AF1543" s="117">
        <f t="shared" si="219"/>
        <v>0</v>
      </c>
      <c r="AG1543" s="119">
        <f t="shared" si="220"/>
        <v>0</v>
      </c>
      <c r="AH1543" s="120" t="b">
        <f t="shared" si="221"/>
        <v>0</v>
      </c>
      <c r="AI1543" s="121">
        <f t="shared" si="222"/>
        <v>0</v>
      </c>
      <c r="AJ1543" s="122">
        <f>+C1543</f>
        <v>0</v>
      </c>
      <c r="AK1543" s="122" t="str">
        <f>IF(ISNA(VLOOKUP(postponeList!D1543,[1]Sheet!$A$2:$B$12,2,FALSE))," ",(VLOOKUP(postponeList!D1543,[1]Sheet!$A$2:$B$12,2,FALSE)))</f>
        <v xml:space="preserve"> </v>
      </c>
      <c r="AL1543" s="122" t="str">
        <f>IF(ISNA(VLOOKUP(E1543,[1]Sheet!$G$2:$H$40,2,FALSE))," ",VLOOKUP(E1543,[1]Sheet!$G$2:$H$40,2,FALSE))</f>
        <v xml:space="preserve"> </v>
      </c>
      <c r="AM1543" s="122" t="str">
        <f>IF(ISNA(VLOOKUP(G1543,[1]Sheet!$K$2:$L$159,2,FALSE))," ",(VLOOKUP(G1543,[1]Sheet!$K$2:$L$159,2,FALSE)))</f>
        <v xml:space="preserve"> </v>
      </c>
      <c r="AN1543" s="122" t="str">
        <f>IF(ISNA(VLOOKUP(I1543&amp;C1543,[1]Sheet!$D$2:$E$228,2,FALSE))," ",VLOOKUP(I1543&amp;C1543,[1]Sheet!$D$2:$E$228,2,FALSE))</f>
        <v xml:space="preserve"> </v>
      </c>
      <c r="AO1543" s="122" t="str">
        <f>+I1543&amp;C1543</f>
        <v/>
      </c>
      <c r="AP1543" s="122" t="str">
        <f>C1543&amp;D1543&amp;E1543&amp;G1543&amp;I1543&amp;O1543</f>
        <v/>
      </c>
      <c r="AQ1543" s="122" t="str">
        <f>B1543&amp;D1543&amp;N1543</f>
        <v/>
      </c>
      <c r="AR1543" s="123" t="str">
        <f>+D1543&amp;J1543</f>
        <v/>
      </c>
      <c r="AS1543" s="124" t="str">
        <f t="shared" si="223"/>
        <v/>
      </c>
      <c r="AT1543" s="125" t="str">
        <f t="shared" si="224"/>
        <v/>
      </c>
      <c r="AU1543" s="125" t="str">
        <f>IF(NOT(AT1543=""),VLOOKUP(AT1543,[1]PSI_Category!A:B,2,0),"")</f>
        <v/>
      </c>
      <c r="AV1543" s="167"/>
      <c r="AW1543" s="167"/>
      <c r="AX1543" s="167"/>
    </row>
    <row r="1544" spans="1:50" s="133" customFormat="1" ht="11.4" customHeight="1" x14ac:dyDescent="0.3">
      <c r="A1544" s="103"/>
      <c r="B1544" s="104"/>
      <c r="C1544" s="105"/>
      <c r="D1544" s="106"/>
      <c r="E1544" s="107"/>
      <c r="F1544" s="105"/>
      <c r="G1544" s="107"/>
      <c r="H1544" s="105"/>
      <c r="I1544" s="105"/>
      <c r="J1544" s="107"/>
      <c r="K1544" s="105"/>
      <c r="L1544" s="105"/>
      <c r="M1544" s="105"/>
      <c r="N1544" s="105"/>
      <c r="O1544" s="108"/>
      <c r="P1544" s="109"/>
      <c r="Q1544" s="110"/>
      <c r="R1544" s="110"/>
      <c r="S1544" s="110"/>
      <c r="T1544" s="110"/>
      <c r="U1544" s="111"/>
      <c r="V1544" s="111"/>
      <c r="W1544" s="112"/>
      <c r="X1544" s="113"/>
      <c r="Y1544" s="114"/>
      <c r="Z1544" s="115"/>
      <c r="AA1544" s="116"/>
      <c r="AB1544" s="117" t="b">
        <f t="shared" si="216"/>
        <v>0</v>
      </c>
      <c r="AC1544" s="117">
        <f t="shared" si="217"/>
        <v>0</v>
      </c>
      <c r="AD1544" s="118"/>
      <c r="AE1544" s="117" t="b">
        <f t="shared" si="218"/>
        <v>0</v>
      </c>
      <c r="AF1544" s="117">
        <f t="shared" si="219"/>
        <v>0</v>
      </c>
      <c r="AG1544" s="119">
        <f t="shared" si="220"/>
        <v>0</v>
      </c>
      <c r="AH1544" s="120" t="b">
        <f t="shared" si="221"/>
        <v>0</v>
      </c>
      <c r="AI1544" s="121">
        <f t="shared" si="222"/>
        <v>0</v>
      </c>
      <c r="AJ1544" s="122">
        <f>+C1544</f>
        <v>0</v>
      </c>
      <c r="AK1544" s="122" t="str">
        <f>IF(ISNA(VLOOKUP(postponeList!D1544,[1]Sheet!$A$2:$B$12,2,FALSE))," ",(VLOOKUP(postponeList!D1544,[1]Sheet!$A$2:$B$12,2,FALSE)))</f>
        <v xml:space="preserve"> </v>
      </c>
      <c r="AL1544" s="122" t="str">
        <f>IF(ISNA(VLOOKUP(E1544,[1]Sheet!$G$2:$H$40,2,FALSE))," ",VLOOKUP(E1544,[1]Sheet!$G$2:$H$40,2,FALSE))</f>
        <v xml:space="preserve"> </v>
      </c>
      <c r="AM1544" s="122" t="str">
        <f>IF(ISNA(VLOOKUP(G1544,[1]Sheet!$K$2:$L$159,2,FALSE))," ",(VLOOKUP(G1544,[1]Sheet!$K$2:$L$159,2,FALSE)))</f>
        <v xml:space="preserve"> </v>
      </c>
      <c r="AN1544" s="122" t="str">
        <f>IF(ISNA(VLOOKUP(I1544&amp;C1544,[1]Sheet!$D$2:$E$228,2,FALSE))," ",VLOOKUP(I1544&amp;C1544,[1]Sheet!$D$2:$E$228,2,FALSE))</f>
        <v xml:space="preserve"> </v>
      </c>
      <c r="AO1544" s="122" t="str">
        <f>+I1544&amp;C1544</f>
        <v/>
      </c>
      <c r="AP1544" s="122" t="str">
        <f>C1544&amp;D1544&amp;E1544&amp;G1544&amp;I1544&amp;O1544</f>
        <v/>
      </c>
      <c r="AQ1544" s="122" t="str">
        <f>B1544&amp;D1544&amp;N1544</f>
        <v/>
      </c>
      <c r="AR1544" s="123" t="str">
        <f>+D1544&amp;J1544</f>
        <v/>
      </c>
      <c r="AS1544" s="124" t="str">
        <f t="shared" si="223"/>
        <v/>
      </c>
      <c r="AT1544" s="125" t="str">
        <f t="shared" si="224"/>
        <v/>
      </c>
      <c r="AU1544" s="125" t="str">
        <f>IF(NOT(AT1544=""),VLOOKUP(AT1544,[1]PSI_Category!A:B,2,0),"")</f>
        <v/>
      </c>
      <c r="AV1544" s="167"/>
      <c r="AW1544" s="167"/>
      <c r="AX1544" s="167"/>
    </row>
    <row r="1545" spans="1:50" s="133" customFormat="1" ht="11.4" customHeight="1" x14ac:dyDescent="0.3">
      <c r="A1545" s="103"/>
      <c r="B1545" s="104"/>
      <c r="C1545" s="105"/>
      <c r="D1545" s="106"/>
      <c r="E1545" s="107"/>
      <c r="F1545" s="105"/>
      <c r="G1545" s="107"/>
      <c r="H1545" s="105"/>
      <c r="I1545" s="105"/>
      <c r="J1545" s="107"/>
      <c r="K1545" s="105"/>
      <c r="L1545" s="105"/>
      <c r="M1545" s="105"/>
      <c r="N1545" s="105"/>
      <c r="O1545" s="108"/>
      <c r="P1545" s="109"/>
      <c r="Q1545" s="110"/>
      <c r="R1545" s="110"/>
      <c r="S1545" s="110"/>
      <c r="T1545" s="110"/>
      <c r="U1545" s="111"/>
      <c r="V1545" s="111"/>
      <c r="W1545" s="112"/>
      <c r="X1545" s="113"/>
      <c r="Y1545" s="114"/>
      <c r="Z1545" s="115"/>
      <c r="AA1545" s="116"/>
      <c r="AB1545" s="117" t="b">
        <f t="shared" si="216"/>
        <v>0</v>
      </c>
      <c r="AC1545" s="117">
        <f t="shared" si="217"/>
        <v>0</v>
      </c>
      <c r="AD1545" s="118"/>
      <c r="AE1545" s="117" t="b">
        <f t="shared" si="218"/>
        <v>0</v>
      </c>
      <c r="AF1545" s="117">
        <f t="shared" si="219"/>
        <v>0</v>
      </c>
      <c r="AG1545" s="119">
        <f t="shared" si="220"/>
        <v>0</v>
      </c>
      <c r="AH1545" s="120" t="b">
        <f t="shared" si="221"/>
        <v>0</v>
      </c>
      <c r="AI1545" s="121">
        <f t="shared" si="222"/>
        <v>0</v>
      </c>
      <c r="AJ1545" s="122">
        <f>+C1545</f>
        <v>0</v>
      </c>
      <c r="AK1545" s="122" t="str">
        <f>IF(ISNA(VLOOKUP(postponeList!D1545,[1]Sheet!$A$2:$B$12,2,FALSE))," ",(VLOOKUP(postponeList!D1545,[1]Sheet!$A$2:$B$12,2,FALSE)))</f>
        <v xml:space="preserve"> </v>
      </c>
      <c r="AL1545" s="122" t="str">
        <f>IF(ISNA(VLOOKUP(E1545,[1]Sheet!$G$2:$H$40,2,FALSE))," ",VLOOKUP(E1545,[1]Sheet!$G$2:$H$40,2,FALSE))</f>
        <v xml:space="preserve"> </v>
      </c>
      <c r="AM1545" s="122" t="str">
        <f>IF(ISNA(VLOOKUP(G1545,[1]Sheet!$K$2:$L$159,2,FALSE))," ",(VLOOKUP(G1545,[1]Sheet!$K$2:$L$159,2,FALSE)))</f>
        <v xml:space="preserve"> </v>
      </c>
      <c r="AN1545" s="122" t="str">
        <f>IF(ISNA(VLOOKUP(I1545&amp;C1545,[1]Sheet!$D$2:$E$228,2,FALSE))," ",VLOOKUP(I1545&amp;C1545,[1]Sheet!$D$2:$E$228,2,FALSE))</f>
        <v xml:space="preserve"> </v>
      </c>
      <c r="AO1545" s="122" t="str">
        <f>+I1545&amp;C1545</f>
        <v/>
      </c>
      <c r="AP1545" s="122" t="str">
        <f>C1545&amp;D1545&amp;E1545&amp;G1545&amp;I1545&amp;O1545</f>
        <v/>
      </c>
      <c r="AQ1545" s="122" t="str">
        <f>B1545&amp;D1545&amp;N1545</f>
        <v/>
      </c>
      <c r="AR1545" s="123" t="str">
        <f>+D1545&amp;J1545</f>
        <v/>
      </c>
      <c r="AS1545" s="124" t="str">
        <f t="shared" si="223"/>
        <v/>
      </c>
      <c r="AT1545" s="125" t="str">
        <f t="shared" si="224"/>
        <v/>
      </c>
      <c r="AU1545" s="125" t="str">
        <f>IF(NOT(AT1545=""),VLOOKUP(AT1545,[1]PSI_Category!A:B,2,0),"")</f>
        <v/>
      </c>
      <c r="AV1545" s="167"/>
      <c r="AW1545" s="167"/>
      <c r="AX1545" s="167"/>
    </row>
    <row r="1546" spans="1:50" s="133" customFormat="1" ht="11.4" customHeight="1" x14ac:dyDescent="0.3">
      <c r="A1546" s="103"/>
      <c r="B1546" s="104"/>
      <c r="C1546" s="105"/>
      <c r="D1546" s="106"/>
      <c r="E1546" s="107"/>
      <c r="F1546" s="105"/>
      <c r="G1546" s="107"/>
      <c r="H1546" s="105"/>
      <c r="I1546" s="105"/>
      <c r="J1546" s="107"/>
      <c r="K1546" s="105"/>
      <c r="L1546" s="105"/>
      <c r="M1546" s="105"/>
      <c r="N1546" s="105"/>
      <c r="O1546" s="108"/>
      <c r="P1546" s="109"/>
      <c r="Q1546" s="110"/>
      <c r="R1546" s="110"/>
      <c r="S1546" s="110"/>
      <c r="T1546" s="110"/>
      <c r="U1546" s="111"/>
      <c r="V1546" s="111"/>
      <c r="W1546" s="112"/>
      <c r="X1546" s="113"/>
      <c r="Y1546" s="114"/>
      <c r="Z1546" s="115"/>
      <c r="AA1546" s="116"/>
      <c r="AB1546" s="117" t="b">
        <f t="shared" si="216"/>
        <v>0</v>
      </c>
      <c r="AC1546" s="117">
        <f t="shared" si="217"/>
        <v>0</v>
      </c>
      <c r="AD1546" s="118"/>
      <c r="AE1546" s="117" t="b">
        <f t="shared" si="218"/>
        <v>0</v>
      </c>
      <c r="AF1546" s="117">
        <f t="shared" si="219"/>
        <v>0</v>
      </c>
      <c r="AG1546" s="119">
        <f t="shared" si="220"/>
        <v>0</v>
      </c>
      <c r="AH1546" s="120" t="b">
        <f t="shared" si="221"/>
        <v>0</v>
      </c>
      <c r="AI1546" s="121">
        <f t="shared" si="222"/>
        <v>0</v>
      </c>
      <c r="AJ1546" s="122">
        <f>+C1546</f>
        <v>0</v>
      </c>
      <c r="AK1546" s="122" t="str">
        <f>IF(ISNA(VLOOKUP(postponeList!D1546,[1]Sheet!$A$2:$B$12,2,FALSE))," ",(VLOOKUP(postponeList!D1546,[1]Sheet!$A$2:$B$12,2,FALSE)))</f>
        <v xml:space="preserve"> </v>
      </c>
      <c r="AL1546" s="122" t="str">
        <f>IF(ISNA(VLOOKUP(E1546,[1]Sheet!$G$2:$H$40,2,FALSE))," ",VLOOKUP(E1546,[1]Sheet!$G$2:$H$40,2,FALSE))</f>
        <v xml:space="preserve"> </v>
      </c>
      <c r="AM1546" s="122" t="str">
        <f>IF(ISNA(VLOOKUP(G1546,[1]Sheet!$K$2:$L$159,2,FALSE))," ",(VLOOKUP(G1546,[1]Sheet!$K$2:$L$159,2,FALSE)))</f>
        <v xml:space="preserve"> </v>
      </c>
      <c r="AN1546" s="122" t="str">
        <f>IF(ISNA(VLOOKUP(I1546&amp;C1546,[1]Sheet!$D$2:$E$228,2,FALSE))," ",VLOOKUP(I1546&amp;C1546,[1]Sheet!$D$2:$E$228,2,FALSE))</f>
        <v xml:space="preserve"> </v>
      </c>
      <c r="AO1546" s="122" t="str">
        <f>+I1546&amp;C1546</f>
        <v/>
      </c>
      <c r="AP1546" s="122" t="str">
        <f>C1546&amp;D1546&amp;E1546&amp;G1546&amp;I1546&amp;O1546</f>
        <v/>
      </c>
      <c r="AQ1546" s="122" t="str">
        <f>B1546&amp;D1546&amp;N1546</f>
        <v/>
      </c>
      <c r="AR1546" s="123" t="str">
        <f>+D1546&amp;J1546</f>
        <v/>
      </c>
      <c r="AS1546" s="124" t="str">
        <f t="shared" si="223"/>
        <v/>
      </c>
      <c r="AT1546" s="125" t="str">
        <f t="shared" si="224"/>
        <v/>
      </c>
      <c r="AU1546" s="125" t="str">
        <f>IF(NOT(AT1546=""),VLOOKUP(AT1546,[1]PSI_Category!A:B,2,0),"")</f>
        <v/>
      </c>
      <c r="AV1546" s="167"/>
      <c r="AW1546" s="167"/>
      <c r="AX1546" s="167"/>
    </row>
    <row r="1547" spans="1:50" s="133" customFormat="1" ht="11.4" customHeight="1" x14ac:dyDescent="0.3">
      <c r="A1547" s="103"/>
      <c r="B1547" s="104"/>
      <c r="C1547" s="105"/>
      <c r="D1547" s="106"/>
      <c r="E1547" s="107"/>
      <c r="F1547" s="105"/>
      <c r="G1547" s="107"/>
      <c r="H1547" s="105"/>
      <c r="I1547" s="105"/>
      <c r="J1547" s="107"/>
      <c r="K1547" s="105"/>
      <c r="L1547" s="105"/>
      <c r="M1547" s="105"/>
      <c r="N1547" s="105"/>
      <c r="O1547" s="108"/>
      <c r="P1547" s="109"/>
      <c r="Q1547" s="110"/>
      <c r="R1547" s="110"/>
      <c r="S1547" s="110"/>
      <c r="T1547" s="110"/>
      <c r="U1547" s="111"/>
      <c r="V1547" s="111"/>
      <c r="W1547" s="112"/>
      <c r="X1547" s="113"/>
      <c r="Y1547" s="114"/>
      <c r="Z1547" s="115"/>
      <c r="AA1547" s="116"/>
      <c r="AB1547" s="117" t="b">
        <f t="shared" si="216"/>
        <v>0</v>
      </c>
      <c r="AC1547" s="117">
        <f t="shared" si="217"/>
        <v>0</v>
      </c>
      <c r="AD1547" s="118"/>
      <c r="AE1547" s="117" t="b">
        <f t="shared" si="218"/>
        <v>0</v>
      </c>
      <c r="AF1547" s="117">
        <f t="shared" si="219"/>
        <v>0</v>
      </c>
      <c r="AG1547" s="119">
        <f t="shared" si="220"/>
        <v>0</v>
      </c>
      <c r="AH1547" s="120" t="b">
        <f t="shared" si="221"/>
        <v>0</v>
      </c>
      <c r="AI1547" s="121">
        <f t="shared" si="222"/>
        <v>0</v>
      </c>
      <c r="AJ1547" s="122">
        <f>+C1547</f>
        <v>0</v>
      </c>
      <c r="AK1547" s="122" t="str">
        <f>IF(ISNA(VLOOKUP(postponeList!D1547,[1]Sheet!$A$2:$B$12,2,FALSE))," ",(VLOOKUP(postponeList!D1547,[1]Sheet!$A$2:$B$12,2,FALSE)))</f>
        <v xml:space="preserve"> </v>
      </c>
      <c r="AL1547" s="122" t="str">
        <f>IF(ISNA(VLOOKUP(E1547,[1]Sheet!$G$2:$H$40,2,FALSE))," ",VLOOKUP(E1547,[1]Sheet!$G$2:$H$40,2,FALSE))</f>
        <v xml:space="preserve"> </v>
      </c>
      <c r="AM1547" s="122" t="str">
        <f>IF(ISNA(VLOOKUP(G1547,[1]Sheet!$K$2:$L$159,2,FALSE))," ",(VLOOKUP(G1547,[1]Sheet!$K$2:$L$159,2,FALSE)))</f>
        <v xml:space="preserve"> </v>
      </c>
      <c r="AN1547" s="122" t="str">
        <f>IF(ISNA(VLOOKUP(I1547&amp;C1547,[1]Sheet!$D$2:$E$228,2,FALSE))," ",VLOOKUP(I1547&amp;C1547,[1]Sheet!$D$2:$E$228,2,FALSE))</f>
        <v xml:space="preserve"> </v>
      </c>
      <c r="AO1547" s="122" t="str">
        <f>+I1547&amp;C1547</f>
        <v/>
      </c>
      <c r="AP1547" s="122" t="str">
        <f>C1547&amp;D1547&amp;E1547&amp;G1547&amp;I1547&amp;O1547</f>
        <v/>
      </c>
      <c r="AQ1547" s="122" t="str">
        <f>B1547&amp;D1547&amp;N1547</f>
        <v/>
      </c>
      <c r="AR1547" s="123" t="str">
        <f>+D1547&amp;J1547</f>
        <v/>
      </c>
      <c r="AS1547" s="124" t="str">
        <f t="shared" si="223"/>
        <v/>
      </c>
      <c r="AT1547" s="125" t="str">
        <f t="shared" si="224"/>
        <v/>
      </c>
      <c r="AU1547" s="125" t="str">
        <f>IF(NOT(AT1547=""),VLOOKUP(AT1547,[1]PSI_Category!A:B,2,0),"")</f>
        <v/>
      </c>
      <c r="AV1547" s="167"/>
      <c r="AW1547" s="167"/>
      <c r="AX1547" s="167"/>
    </row>
    <row r="1548" spans="1:50" s="133" customFormat="1" ht="11.4" customHeight="1" x14ac:dyDescent="0.3">
      <c r="A1548" s="103"/>
      <c r="B1548" s="104"/>
      <c r="C1548" s="105"/>
      <c r="D1548" s="106"/>
      <c r="E1548" s="107"/>
      <c r="F1548" s="105"/>
      <c r="G1548" s="107"/>
      <c r="H1548" s="105"/>
      <c r="I1548" s="105"/>
      <c r="J1548" s="107"/>
      <c r="K1548" s="105"/>
      <c r="L1548" s="105"/>
      <c r="M1548" s="105"/>
      <c r="N1548" s="105"/>
      <c r="O1548" s="108"/>
      <c r="P1548" s="109"/>
      <c r="Q1548" s="110"/>
      <c r="R1548" s="110"/>
      <c r="S1548" s="110"/>
      <c r="T1548" s="110"/>
      <c r="U1548" s="111"/>
      <c r="V1548" s="111"/>
      <c r="W1548" s="112"/>
      <c r="X1548" s="113"/>
      <c r="Y1548" s="114"/>
      <c r="Z1548" s="115"/>
      <c r="AA1548" s="116"/>
      <c r="AB1548" s="117" t="b">
        <f t="shared" si="216"/>
        <v>0</v>
      </c>
      <c r="AC1548" s="117">
        <f t="shared" si="217"/>
        <v>0</v>
      </c>
      <c r="AD1548" s="118"/>
      <c r="AE1548" s="117" t="b">
        <f t="shared" si="218"/>
        <v>0</v>
      </c>
      <c r="AF1548" s="117">
        <f t="shared" si="219"/>
        <v>0</v>
      </c>
      <c r="AG1548" s="119">
        <f t="shared" si="220"/>
        <v>0</v>
      </c>
      <c r="AH1548" s="120" t="b">
        <f t="shared" si="221"/>
        <v>0</v>
      </c>
      <c r="AI1548" s="121">
        <f t="shared" si="222"/>
        <v>0</v>
      </c>
      <c r="AJ1548" s="122">
        <f>+C1548</f>
        <v>0</v>
      </c>
      <c r="AK1548" s="122" t="str">
        <f>IF(ISNA(VLOOKUP(postponeList!D1548,[1]Sheet!$A$2:$B$12,2,FALSE))," ",(VLOOKUP(postponeList!D1548,[1]Sheet!$A$2:$B$12,2,FALSE)))</f>
        <v xml:space="preserve"> </v>
      </c>
      <c r="AL1548" s="122" t="str">
        <f>IF(ISNA(VLOOKUP(E1548,[1]Sheet!$G$2:$H$40,2,FALSE))," ",VLOOKUP(E1548,[1]Sheet!$G$2:$H$40,2,FALSE))</f>
        <v xml:space="preserve"> </v>
      </c>
      <c r="AM1548" s="122" t="str">
        <f>IF(ISNA(VLOOKUP(G1548,[1]Sheet!$K$2:$L$159,2,FALSE))," ",(VLOOKUP(G1548,[1]Sheet!$K$2:$L$159,2,FALSE)))</f>
        <v xml:space="preserve"> </v>
      </c>
      <c r="AN1548" s="122" t="str">
        <f>IF(ISNA(VLOOKUP(I1548&amp;C1548,[1]Sheet!$D$2:$E$228,2,FALSE))," ",VLOOKUP(I1548&amp;C1548,[1]Sheet!$D$2:$E$228,2,FALSE))</f>
        <v xml:space="preserve"> </v>
      </c>
      <c r="AO1548" s="122" t="str">
        <f>+I1548&amp;C1548</f>
        <v/>
      </c>
      <c r="AP1548" s="122" t="str">
        <f>C1548&amp;D1548&amp;E1548&amp;G1548&amp;I1548&amp;O1548</f>
        <v/>
      </c>
      <c r="AQ1548" s="122" t="str">
        <f>B1548&amp;D1548&amp;N1548</f>
        <v/>
      </c>
      <c r="AR1548" s="123" t="str">
        <f>+D1548&amp;J1548</f>
        <v/>
      </c>
      <c r="AS1548" s="124" t="str">
        <f t="shared" si="223"/>
        <v/>
      </c>
      <c r="AT1548" s="125" t="str">
        <f t="shared" si="224"/>
        <v/>
      </c>
      <c r="AU1548" s="125" t="str">
        <f>IF(NOT(AT1548=""),VLOOKUP(AT1548,[1]PSI_Category!A:B,2,0),"")</f>
        <v/>
      </c>
      <c r="AV1548" s="167"/>
      <c r="AW1548" s="167"/>
      <c r="AX1548" s="167"/>
    </row>
    <row r="1549" spans="1:50" s="133" customFormat="1" ht="11.4" customHeight="1" x14ac:dyDescent="0.3">
      <c r="A1549" s="103"/>
      <c r="B1549" s="104"/>
      <c r="C1549" s="105"/>
      <c r="D1549" s="106"/>
      <c r="E1549" s="107"/>
      <c r="F1549" s="105"/>
      <c r="G1549" s="107"/>
      <c r="H1549" s="105"/>
      <c r="I1549" s="105"/>
      <c r="J1549" s="107"/>
      <c r="K1549" s="105"/>
      <c r="L1549" s="105"/>
      <c r="M1549" s="105"/>
      <c r="N1549" s="105"/>
      <c r="O1549" s="108"/>
      <c r="P1549" s="109"/>
      <c r="Q1549" s="110"/>
      <c r="R1549" s="110"/>
      <c r="S1549" s="110"/>
      <c r="T1549" s="110"/>
      <c r="U1549" s="111"/>
      <c r="V1549" s="111"/>
      <c r="W1549" s="112"/>
      <c r="X1549" s="113"/>
      <c r="Y1549" s="114"/>
      <c r="Z1549" s="115"/>
      <c r="AA1549" s="116"/>
      <c r="AB1549" s="117" t="b">
        <f t="shared" si="216"/>
        <v>0</v>
      </c>
      <c r="AC1549" s="117">
        <f t="shared" si="217"/>
        <v>0</v>
      </c>
      <c r="AD1549" s="118"/>
      <c r="AE1549" s="117" t="b">
        <f t="shared" si="218"/>
        <v>0</v>
      </c>
      <c r="AF1549" s="117">
        <f t="shared" si="219"/>
        <v>0</v>
      </c>
      <c r="AG1549" s="119">
        <f t="shared" si="220"/>
        <v>0</v>
      </c>
      <c r="AH1549" s="120" t="b">
        <f t="shared" si="221"/>
        <v>0</v>
      </c>
      <c r="AI1549" s="121">
        <f t="shared" si="222"/>
        <v>0</v>
      </c>
      <c r="AJ1549" s="122">
        <f>+C1549</f>
        <v>0</v>
      </c>
      <c r="AK1549" s="122" t="str">
        <f>IF(ISNA(VLOOKUP(postponeList!D1549,[1]Sheet!$A$2:$B$12,2,FALSE))," ",(VLOOKUP(postponeList!D1549,[1]Sheet!$A$2:$B$12,2,FALSE)))</f>
        <v xml:space="preserve"> </v>
      </c>
      <c r="AL1549" s="122" t="str">
        <f>IF(ISNA(VLOOKUP(E1549,[1]Sheet!$G$2:$H$40,2,FALSE))," ",VLOOKUP(E1549,[1]Sheet!$G$2:$H$40,2,FALSE))</f>
        <v xml:space="preserve"> </v>
      </c>
      <c r="AM1549" s="122" t="str">
        <f>IF(ISNA(VLOOKUP(G1549,[1]Sheet!$K$2:$L$159,2,FALSE))," ",(VLOOKUP(G1549,[1]Sheet!$K$2:$L$159,2,FALSE)))</f>
        <v xml:space="preserve"> </v>
      </c>
      <c r="AN1549" s="122" t="str">
        <f>IF(ISNA(VLOOKUP(I1549&amp;C1549,[1]Sheet!$D$2:$E$228,2,FALSE))," ",VLOOKUP(I1549&amp;C1549,[1]Sheet!$D$2:$E$228,2,FALSE))</f>
        <v xml:space="preserve"> </v>
      </c>
      <c r="AO1549" s="122" t="str">
        <f>+I1549&amp;C1549</f>
        <v/>
      </c>
      <c r="AP1549" s="122" t="str">
        <f>C1549&amp;D1549&amp;E1549&amp;G1549&amp;I1549&amp;O1549</f>
        <v/>
      </c>
      <c r="AQ1549" s="122" t="str">
        <f>B1549&amp;D1549&amp;N1549</f>
        <v/>
      </c>
      <c r="AR1549" s="123" t="str">
        <f>+D1549&amp;J1549</f>
        <v/>
      </c>
      <c r="AS1549" s="124" t="str">
        <f t="shared" si="223"/>
        <v/>
      </c>
      <c r="AT1549" s="125" t="str">
        <f t="shared" si="224"/>
        <v/>
      </c>
      <c r="AU1549" s="125" t="str">
        <f>IF(NOT(AT1549=""),VLOOKUP(AT1549,[1]PSI_Category!A:B,2,0),"")</f>
        <v/>
      </c>
      <c r="AV1549" s="167"/>
      <c r="AW1549" s="167"/>
      <c r="AX1549" s="167"/>
    </row>
    <row r="1550" spans="1:50" s="133" customFormat="1" ht="11.4" customHeight="1" x14ac:dyDescent="0.3">
      <c r="A1550" s="103"/>
      <c r="B1550" s="104"/>
      <c r="C1550" s="105"/>
      <c r="D1550" s="106"/>
      <c r="E1550" s="107"/>
      <c r="F1550" s="105"/>
      <c r="G1550" s="107"/>
      <c r="H1550" s="105"/>
      <c r="I1550" s="105"/>
      <c r="J1550" s="107"/>
      <c r="K1550" s="105"/>
      <c r="L1550" s="105"/>
      <c r="M1550" s="105"/>
      <c r="N1550" s="105"/>
      <c r="O1550" s="108"/>
      <c r="P1550" s="109"/>
      <c r="Q1550" s="110"/>
      <c r="R1550" s="110"/>
      <c r="S1550" s="110"/>
      <c r="T1550" s="110"/>
      <c r="U1550" s="111"/>
      <c r="V1550" s="111"/>
      <c r="W1550" s="112"/>
      <c r="X1550" s="113"/>
      <c r="Y1550" s="114"/>
      <c r="Z1550" s="115"/>
      <c r="AA1550" s="116"/>
      <c r="AB1550" s="117" t="b">
        <f t="shared" si="216"/>
        <v>0</v>
      </c>
      <c r="AC1550" s="117">
        <f t="shared" si="217"/>
        <v>0</v>
      </c>
      <c r="AD1550" s="118"/>
      <c r="AE1550" s="117" t="b">
        <f t="shared" si="218"/>
        <v>0</v>
      </c>
      <c r="AF1550" s="117">
        <f t="shared" si="219"/>
        <v>0</v>
      </c>
      <c r="AG1550" s="119">
        <f t="shared" si="220"/>
        <v>0</v>
      </c>
      <c r="AH1550" s="120" t="b">
        <f t="shared" si="221"/>
        <v>0</v>
      </c>
      <c r="AI1550" s="121">
        <f t="shared" si="222"/>
        <v>0</v>
      </c>
      <c r="AJ1550" s="122">
        <f>+C1550</f>
        <v>0</v>
      </c>
      <c r="AK1550" s="122" t="str">
        <f>IF(ISNA(VLOOKUP(postponeList!D1550,[1]Sheet!$A$2:$B$12,2,FALSE))," ",(VLOOKUP(postponeList!D1550,[1]Sheet!$A$2:$B$12,2,FALSE)))</f>
        <v xml:space="preserve"> </v>
      </c>
      <c r="AL1550" s="122" t="str">
        <f>IF(ISNA(VLOOKUP(E1550,[1]Sheet!$G$2:$H$40,2,FALSE))," ",VLOOKUP(E1550,[1]Sheet!$G$2:$H$40,2,FALSE))</f>
        <v xml:space="preserve"> </v>
      </c>
      <c r="AM1550" s="122" t="str">
        <f>IF(ISNA(VLOOKUP(G1550,[1]Sheet!$K$2:$L$159,2,FALSE))," ",(VLOOKUP(G1550,[1]Sheet!$K$2:$L$159,2,FALSE)))</f>
        <v xml:space="preserve"> </v>
      </c>
      <c r="AN1550" s="122" t="str">
        <f>IF(ISNA(VLOOKUP(I1550&amp;C1550,[1]Sheet!$D$2:$E$228,2,FALSE))," ",VLOOKUP(I1550&amp;C1550,[1]Sheet!$D$2:$E$228,2,FALSE))</f>
        <v xml:space="preserve"> </v>
      </c>
      <c r="AO1550" s="122" t="str">
        <f>+I1550&amp;C1550</f>
        <v/>
      </c>
      <c r="AP1550" s="122" t="str">
        <f>C1550&amp;D1550&amp;E1550&amp;G1550&amp;I1550&amp;O1550</f>
        <v/>
      </c>
      <c r="AQ1550" s="122" t="str">
        <f>B1550&amp;D1550&amp;N1550</f>
        <v/>
      </c>
      <c r="AR1550" s="123" t="str">
        <f>+D1550&amp;J1550</f>
        <v/>
      </c>
      <c r="AS1550" s="124" t="str">
        <f t="shared" si="223"/>
        <v/>
      </c>
      <c r="AT1550" s="125" t="str">
        <f t="shared" si="224"/>
        <v/>
      </c>
      <c r="AU1550" s="125" t="str">
        <f>IF(NOT(AT1550=""),VLOOKUP(AT1550,[1]PSI_Category!A:B,2,0),"")</f>
        <v/>
      </c>
      <c r="AV1550" s="167"/>
      <c r="AW1550" s="167"/>
      <c r="AX1550" s="167"/>
    </row>
    <row r="1551" spans="1:50" s="133" customFormat="1" ht="11.4" customHeight="1" x14ac:dyDescent="0.3">
      <c r="A1551" s="103"/>
      <c r="B1551" s="104"/>
      <c r="C1551" s="105"/>
      <c r="D1551" s="106"/>
      <c r="E1551" s="107"/>
      <c r="F1551" s="105"/>
      <c r="G1551" s="107"/>
      <c r="H1551" s="105"/>
      <c r="I1551" s="105"/>
      <c r="J1551" s="107"/>
      <c r="K1551" s="105"/>
      <c r="L1551" s="105"/>
      <c r="M1551" s="105"/>
      <c r="N1551" s="105"/>
      <c r="O1551" s="108"/>
      <c r="P1551" s="109"/>
      <c r="Q1551" s="110"/>
      <c r="R1551" s="110"/>
      <c r="S1551" s="110"/>
      <c r="T1551" s="110"/>
      <c r="U1551" s="111"/>
      <c r="V1551" s="111"/>
      <c r="W1551" s="112"/>
      <c r="X1551" s="113"/>
      <c r="Y1551" s="114"/>
      <c r="Z1551" s="115"/>
      <c r="AA1551" s="116"/>
      <c r="AB1551" s="117" t="b">
        <f t="shared" si="216"/>
        <v>0</v>
      </c>
      <c r="AC1551" s="117">
        <f t="shared" si="217"/>
        <v>0</v>
      </c>
      <c r="AD1551" s="118"/>
      <c r="AE1551" s="117" t="b">
        <f t="shared" si="218"/>
        <v>0</v>
      </c>
      <c r="AF1551" s="117">
        <f t="shared" si="219"/>
        <v>0</v>
      </c>
      <c r="AG1551" s="119">
        <f t="shared" si="220"/>
        <v>0</v>
      </c>
      <c r="AH1551" s="120" t="b">
        <f t="shared" si="221"/>
        <v>0</v>
      </c>
      <c r="AI1551" s="121">
        <f t="shared" si="222"/>
        <v>0</v>
      </c>
      <c r="AJ1551" s="122">
        <f>+C1551</f>
        <v>0</v>
      </c>
      <c r="AK1551" s="122" t="str">
        <f>IF(ISNA(VLOOKUP(postponeList!D1551,[1]Sheet!$A$2:$B$12,2,FALSE))," ",(VLOOKUP(postponeList!D1551,[1]Sheet!$A$2:$B$12,2,FALSE)))</f>
        <v xml:space="preserve"> </v>
      </c>
      <c r="AL1551" s="122" t="str">
        <f>IF(ISNA(VLOOKUP(E1551,[1]Sheet!$G$2:$H$40,2,FALSE))," ",VLOOKUP(E1551,[1]Sheet!$G$2:$H$40,2,FALSE))</f>
        <v xml:space="preserve"> </v>
      </c>
      <c r="AM1551" s="122" t="str">
        <f>IF(ISNA(VLOOKUP(G1551,[1]Sheet!$K$2:$L$159,2,FALSE))," ",(VLOOKUP(G1551,[1]Sheet!$K$2:$L$159,2,FALSE)))</f>
        <v xml:space="preserve"> </v>
      </c>
      <c r="AN1551" s="122" t="str">
        <f>IF(ISNA(VLOOKUP(I1551&amp;C1551,[1]Sheet!$D$2:$E$228,2,FALSE))," ",VLOOKUP(I1551&amp;C1551,[1]Sheet!$D$2:$E$228,2,FALSE))</f>
        <v xml:space="preserve"> </v>
      </c>
      <c r="AO1551" s="122" t="str">
        <f>+I1551&amp;C1551</f>
        <v/>
      </c>
      <c r="AP1551" s="122" t="str">
        <f>C1551&amp;D1551&amp;E1551&amp;G1551&amp;I1551&amp;O1551</f>
        <v/>
      </c>
      <c r="AQ1551" s="122" t="str">
        <f>B1551&amp;D1551&amp;N1551</f>
        <v/>
      </c>
      <c r="AR1551" s="123" t="str">
        <f>+D1551&amp;J1551</f>
        <v/>
      </c>
      <c r="AS1551" s="124" t="str">
        <f t="shared" si="223"/>
        <v/>
      </c>
      <c r="AT1551" s="125" t="str">
        <f t="shared" si="224"/>
        <v/>
      </c>
      <c r="AU1551" s="125" t="str">
        <f>IF(NOT(AT1551=""),VLOOKUP(AT1551,[1]PSI_Category!A:B,2,0),"")</f>
        <v/>
      </c>
      <c r="AV1551" s="167"/>
      <c r="AW1551" s="167"/>
      <c r="AX1551" s="167"/>
    </row>
    <row r="1552" spans="1:50" s="133" customFormat="1" ht="11.4" customHeight="1" x14ac:dyDescent="0.3">
      <c r="A1552" s="103"/>
      <c r="B1552" s="104"/>
      <c r="C1552" s="105"/>
      <c r="D1552" s="106"/>
      <c r="E1552" s="107"/>
      <c r="F1552" s="105"/>
      <c r="G1552" s="107"/>
      <c r="H1552" s="105"/>
      <c r="I1552" s="105"/>
      <c r="J1552" s="107"/>
      <c r="K1552" s="105"/>
      <c r="L1552" s="105"/>
      <c r="M1552" s="105"/>
      <c r="N1552" s="105"/>
      <c r="O1552" s="108"/>
      <c r="P1552" s="109"/>
      <c r="Q1552" s="110"/>
      <c r="R1552" s="110"/>
      <c r="S1552" s="110"/>
      <c r="T1552" s="110"/>
      <c r="U1552" s="111"/>
      <c r="V1552" s="111"/>
      <c r="W1552" s="112"/>
      <c r="X1552" s="113"/>
      <c r="Y1552" s="114"/>
      <c r="Z1552" s="115"/>
      <c r="AA1552" s="116"/>
      <c r="AB1552" s="117" t="b">
        <f t="shared" si="216"/>
        <v>0</v>
      </c>
      <c r="AC1552" s="117">
        <f t="shared" si="217"/>
        <v>0</v>
      </c>
      <c r="AD1552" s="118"/>
      <c r="AE1552" s="117" t="b">
        <f t="shared" si="218"/>
        <v>0</v>
      </c>
      <c r="AF1552" s="117">
        <f t="shared" si="219"/>
        <v>0</v>
      </c>
      <c r="AG1552" s="119">
        <f t="shared" si="220"/>
        <v>0</v>
      </c>
      <c r="AH1552" s="120" t="b">
        <f t="shared" si="221"/>
        <v>0</v>
      </c>
      <c r="AI1552" s="121">
        <f t="shared" si="222"/>
        <v>0</v>
      </c>
      <c r="AJ1552" s="122">
        <f>+C1552</f>
        <v>0</v>
      </c>
      <c r="AK1552" s="122" t="str">
        <f>IF(ISNA(VLOOKUP(postponeList!D1552,[1]Sheet!$A$2:$B$12,2,FALSE))," ",(VLOOKUP(postponeList!D1552,[1]Sheet!$A$2:$B$12,2,FALSE)))</f>
        <v xml:space="preserve"> </v>
      </c>
      <c r="AL1552" s="122" t="str">
        <f>IF(ISNA(VLOOKUP(E1552,[1]Sheet!$G$2:$H$40,2,FALSE))," ",VLOOKUP(E1552,[1]Sheet!$G$2:$H$40,2,FALSE))</f>
        <v xml:space="preserve"> </v>
      </c>
      <c r="AM1552" s="122" t="str">
        <f>IF(ISNA(VLOOKUP(G1552,[1]Sheet!$K$2:$L$159,2,FALSE))," ",(VLOOKUP(G1552,[1]Sheet!$K$2:$L$159,2,FALSE)))</f>
        <v xml:space="preserve"> </v>
      </c>
      <c r="AN1552" s="122" t="str">
        <f>IF(ISNA(VLOOKUP(I1552&amp;C1552,[1]Sheet!$D$2:$E$228,2,FALSE))," ",VLOOKUP(I1552&amp;C1552,[1]Sheet!$D$2:$E$228,2,FALSE))</f>
        <v xml:space="preserve"> </v>
      </c>
      <c r="AO1552" s="122" t="str">
        <f>+I1552&amp;C1552</f>
        <v/>
      </c>
      <c r="AP1552" s="122" t="str">
        <f>C1552&amp;D1552&amp;E1552&amp;G1552&amp;I1552&amp;O1552</f>
        <v/>
      </c>
      <c r="AQ1552" s="122" t="str">
        <f>B1552&amp;D1552&amp;N1552</f>
        <v/>
      </c>
      <c r="AR1552" s="123" t="str">
        <f>+D1552&amp;J1552</f>
        <v/>
      </c>
      <c r="AS1552" s="124" t="str">
        <f t="shared" si="223"/>
        <v/>
      </c>
      <c r="AT1552" s="125" t="str">
        <f t="shared" si="224"/>
        <v/>
      </c>
      <c r="AU1552" s="125" t="str">
        <f>IF(NOT(AT1552=""),VLOOKUP(AT1552,[1]PSI_Category!A:B,2,0),"")</f>
        <v/>
      </c>
      <c r="AV1552" s="167"/>
      <c r="AW1552" s="167"/>
      <c r="AX1552" s="167"/>
    </row>
    <row r="1553" spans="1:50" s="133" customFormat="1" ht="11.4" customHeight="1" x14ac:dyDescent="0.3">
      <c r="A1553" s="103"/>
      <c r="B1553" s="104"/>
      <c r="C1553" s="105"/>
      <c r="D1553" s="106"/>
      <c r="E1553" s="107"/>
      <c r="F1553" s="105"/>
      <c r="G1553" s="107"/>
      <c r="H1553" s="105"/>
      <c r="I1553" s="105"/>
      <c r="J1553" s="107"/>
      <c r="K1553" s="105"/>
      <c r="L1553" s="105"/>
      <c r="M1553" s="105"/>
      <c r="N1553" s="105"/>
      <c r="O1553" s="108"/>
      <c r="P1553" s="109"/>
      <c r="Q1553" s="110"/>
      <c r="R1553" s="110"/>
      <c r="S1553" s="110"/>
      <c r="T1553" s="110"/>
      <c r="U1553" s="111"/>
      <c r="V1553" s="111"/>
      <c r="W1553" s="112"/>
      <c r="X1553" s="113"/>
      <c r="Y1553" s="114"/>
      <c r="Z1553" s="115"/>
      <c r="AA1553" s="116"/>
      <c r="AB1553" s="117" t="b">
        <f t="shared" si="216"/>
        <v>0</v>
      </c>
      <c r="AC1553" s="117">
        <f t="shared" si="217"/>
        <v>0</v>
      </c>
      <c r="AD1553" s="118"/>
      <c r="AE1553" s="117" t="b">
        <f t="shared" si="218"/>
        <v>0</v>
      </c>
      <c r="AF1553" s="117">
        <f t="shared" si="219"/>
        <v>0</v>
      </c>
      <c r="AG1553" s="119">
        <f t="shared" si="220"/>
        <v>0</v>
      </c>
      <c r="AH1553" s="120" t="b">
        <f t="shared" si="221"/>
        <v>0</v>
      </c>
      <c r="AI1553" s="121">
        <f t="shared" si="222"/>
        <v>0</v>
      </c>
      <c r="AJ1553" s="122">
        <f>+C1553</f>
        <v>0</v>
      </c>
      <c r="AK1553" s="122" t="str">
        <f>IF(ISNA(VLOOKUP(postponeList!D1553,[1]Sheet!$A$2:$B$12,2,FALSE))," ",(VLOOKUP(postponeList!D1553,[1]Sheet!$A$2:$B$12,2,FALSE)))</f>
        <v xml:space="preserve"> </v>
      </c>
      <c r="AL1553" s="122" t="str">
        <f>IF(ISNA(VLOOKUP(E1553,[1]Sheet!$G$2:$H$40,2,FALSE))," ",VLOOKUP(E1553,[1]Sheet!$G$2:$H$40,2,FALSE))</f>
        <v xml:space="preserve"> </v>
      </c>
      <c r="AM1553" s="122" t="str">
        <f>IF(ISNA(VLOOKUP(G1553,[1]Sheet!$K$2:$L$159,2,FALSE))," ",(VLOOKUP(G1553,[1]Sheet!$K$2:$L$159,2,FALSE)))</f>
        <v xml:space="preserve"> </v>
      </c>
      <c r="AN1553" s="122" t="str">
        <f>IF(ISNA(VLOOKUP(I1553&amp;C1553,[1]Sheet!$D$2:$E$228,2,FALSE))," ",VLOOKUP(I1553&amp;C1553,[1]Sheet!$D$2:$E$228,2,FALSE))</f>
        <v xml:space="preserve"> </v>
      </c>
      <c r="AO1553" s="122" t="str">
        <f>+I1553&amp;C1553</f>
        <v/>
      </c>
      <c r="AP1553" s="122" t="str">
        <f>C1553&amp;D1553&amp;E1553&amp;G1553&amp;I1553&amp;O1553</f>
        <v/>
      </c>
      <c r="AQ1553" s="122" t="str">
        <f>B1553&amp;D1553&amp;N1553</f>
        <v/>
      </c>
      <c r="AR1553" s="123" t="str">
        <f>+D1553&amp;J1553</f>
        <v/>
      </c>
      <c r="AS1553" s="124" t="str">
        <f t="shared" si="223"/>
        <v/>
      </c>
      <c r="AT1553" s="125" t="str">
        <f t="shared" si="224"/>
        <v/>
      </c>
      <c r="AU1553" s="125" t="str">
        <f>IF(NOT(AT1553=""),VLOOKUP(AT1553,[1]PSI_Category!A:B,2,0),"")</f>
        <v/>
      </c>
      <c r="AV1553" s="167"/>
      <c r="AW1553" s="167"/>
      <c r="AX1553" s="167"/>
    </row>
    <row r="1554" spans="1:50" s="133" customFormat="1" ht="11.4" customHeight="1" x14ac:dyDescent="0.3">
      <c r="A1554" s="103"/>
      <c r="B1554" s="104"/>
      <c r="C1554" s="105"/>
      <c r="D1554" s="106"/>
      <c r="E1554" s="107"/>
      <c r="F1554" s="105"/>
      <c r="G1554" s="107"/>
      <c r="H1554" s="105"/>
      <c r="I1554" s="105"/>
      <c r="J1554" s="107"/>
      <c r="K1554" s="105"/>
      <c r="L1554" s="105"/>
      <c r="M1554" s="105"/>
      <c r="N1554" s="105"/>
      <c r="O1554" s="108"/>
      <c r="P1554" s="109"/>
      <c r="Q1554" s="110"/>
      <c r="R1554" s="110"/>
      <c r="S1554" s="110"/>
      <c r="T1554" s="110"/>
      <c r="U1554" s="111"/>
      <c r="V1554" s="111"/>
      <c r="W1554" s="112"/>
      <c r="X1554" s="113"/>
      <c r="Y1554" s="114"/>
      <c r="Z1554" s="115"/>
      <c r="AA1554" s="116"/>
      <c r="AB1554" s="117" t="b">
        <f t="shared" si="216"/>
        <v>0</v>
      </c>
      <c r="AC1554" s="117">
        <f t="shared" si="217"/>
        <v>0</v>
      </c>
      <c r="AD1554" s="118"/>
      <c r="AE1554" s="117" t="b">
        <f t="shared" si="218"/>
        <v>0</v>
      </c>
      <c r="AF1554" s="117">
        <f t="shared" si="219"/>
        <v>0</v>
      </c>
      <c r="AG1554" s="119">
        <f t="shared" si="220"/>
        <v>0</v>
      </c>
      <c r="AH1554" s="120" t="b">
        <f t="shared" si="221"/>
        <v>0</v>
      </c>
      <c r="AI1554" s="121">
        <f t="shared" si="222"/>
        <v>0</v>
      </c>
      <c r="AJ1554" s="122">
        <f>+C1554</f>
        <v>0</v>
      </c>
      <c r="AK1554" s="122" t="str">
        <f>IF(ISNA(VLOOKUP(postponeList!D1554,[1]Sheet!$A$2:$B$12,2,FALSE))," ",(VLOOKUP(postponeList!D1554,[1]Sheet!$A$2:$B$12,2,FALSE)))</f>
        <v xml:space="preserve"> </v>
      </c>
      <c r="AL1554" s="122" t="str">
        <f>IF(ISNA(VLOOKUP(E1554,[1]Sheet!$G$2:$H$40,2,FALSE))," ",VLOOKUP(E1554,[1]Sheet!$G$2:$H$40,2,FALSE))</f>
        <v xml:space="preserve"> </v>
      </c>
      <c r="AM1554" s="122" t="str">
        <f>IF(ISNA(VLOOKUP(G1554,[1]Sheet!$K$2:$L$159,2,FALSE))," ",(VLOOKUP(G1554,[1]Sheet!$K$2:$L$159,2,FALSE)))</f>
        <v xml:space="preserve"> </v>
      </c>
      <c r="AN1554" s="122" t="str">
        <f>IF(ISNA(VLOOKUP(I1554&amp;C1554,[1]Sheet!$D$2:$E$228,2,FALSE))," ",VLOOKUP(I1554&amp;C1554,[1]Sheet!$D$2:$E$228,2,FALSE))</f>
        <v xml:space="preserve"> </v>
      </c>
      <c r="AO1554" s="122" t="str">
        <f>+I1554&amp;C1554</f>
        <v/>
      </c>
      <c r="AP1554" s="122" t="str">
        <f>C1554&amp;D1554&amp;E1554&amp;G1554&amp;I1554&amp;O1554</f>
        <v/>
      </c>
      <c r="AQ1554" s="122" t="str">
        <f>B1554&amp;D1554&amp;N1554</f>
        <v/>
      </c>
      <c r="AR1554" s="123" t="str">
        <f>+D1554&amp;J1554</f>
        <v/>
      </c>
      <c r="AS1554" s="124" t="str">
        <f t="shared" si="223"/>
        <v/>
      </c>
      <c r="AT1554" s="125" t="str">
        <f t="shared" si="224"/>
        <v/>
      </c>
      <c r="AU1554" s="125" t="str">
        <f>IF(NOT(AT1554=""),VLOOKUP(AT1554,[1]PSI_Category!A:B,2,0),"")</f>
        <v/>
      </c>
      <c r="AV1554" s="167"/>
      <c r="AW1554" s="167"/>
      <c r="AX1554" s="167"/>
    </row>
    <row r="1555" spans="1:50" s="133" customFormat="1" ht="11.4" customHeight="1" x14ac:dyDescent="0.3">
      <c r="A1555" s="103"/>
      <c r="B1555" s="104"/>
      <c r="C1555" s="105"/>
      <c r="D1555" s="106"/>
      <c r="E1555" s="107"/>
      <c r="F1555" s="105"/>
      <c r="G1555" s="107"/>
      <c r="H1555" s="105"/>
      <c r="I1555" s="105"/>
      <c r="J1555" s="107"/>
      <c r="K1555" s="105"/>
      <c r="L1555" s="105"/>
      <c r="M1555" s="105"/>
      <c r="N1555" s="105"/>
      <c r="O1555" s="108"/>
      <c r="P1555" s="109"/>
      <c r="Q1555" s="110"/>
      <c r="R1555" s="110"/>
      <c r="S1555" s="110"/>
      <c r="T1555" s="110"/>
      <c r="U1555" s="111"/>
      <c r="V1555" s="111"/>
      <c r="W1555" s="112"/>
      <c r="X1555" s="113"/>
      <c r="Y1555" s="114"/>
      <c r="Z1555" s="115"/>
      <c r="AA1555" s="116"/>
      <c r="AB1555" s="117" t="b">
        <f t="shared" si="216"/>
        <v>0</v>
      </c>
      <c r="AC1555" s="117">
        <f t="shared" si="217"/>
        <v>0</v>
      </c>
      <c r="AD1555" s="118"/>
      <c r="AE1555" s="117" t="b">
        <f t="shared" si="218"/>
        <v>0</v>
      </c>
      <c r="AF1555" s="117">
        <f t="shared" si="219"/>
        <v>0</v>
      </c>
      <c r="AG1555" s="119">
        <f t="shared" si="220"/>
        <v>0</v>
      </c>
      <c r="AH1555" s="120" t="b">
        <f t="shared" si="221"/>
        <v>0</v>
      </c>
      <c r="AI1555" s="121">
        <f t="shared" si="222"/>
        <v>0</v>
      </c>
      <c r="AJ1555" s="122">
        <f>+C1555</f>
        <v>0</v>
      </c>
      <c r="AK1555" s="122" t="str">
        <f>IF(ISNA(VLOOKUP(postponeList!D1555,[1]Sheet!$A$2:$B$12,2,FALSE))," ",(VLOOKUP(postponeList!D1555,[1]Sheet!$A$2:$B$12,2,FALSE)))</f>
        <v xml:space="preserve"> </v>
      </c>
      <c r="AL1555" s="122" t="str">
        <f>IF(ISNA(VLOOKUP(E1555,[1]Sheet!$G$2:$H$40,2,FALSE))," ",VLOOKUP(E1555,[1]Sheet!$G$2:$H$40,2,FALSE))</f>
        <v xml:space="preserve"> </v>
      </c>
      <c r="AM1555" s="122" t="str">
        <f>IF(ISNA(VLOOKUP(G1555,[1]Sheet!$K$2:$L$159,2,FALSE))," ",(VLOOKUP(G1555,[1]Sheet!$K$2:$L$159,2,FALSE)))</f>
        <v xml:space="preserve"> </v>
      </c>
      <c r="AN1555" s="122" t="str">
        <f>IF(ISNA(VLOOKUP(I1555&amp;C1555,[1]Sheet!$D$2:$E$228,2,FALSE))," ",VLOOKUP(I1555&amp;C1555,[1]Sheet!$D$2:$E$228,2,FALSE))</f>
        <v xml:space="preserve"> </v>
      </c>
      <c r="AO1555" s="122" t="str">
        <f>+I1555&amp;C1555</f>
        <v/>
      </c>
      <c r="AP1555" s="122" t="str">
        <f>C1555&amp;D1555&amp;E1555&amp;G1555&amp;I1555&amp;O1555</f>
        <v/>
      </c>
      <c r="AQ1555" s="122" t="str">
        <f>B1555&amp;D1555&amp;N1555</f>
        <v/>
      </c>
      <c r="AR1555" s="123" t="str">
        <f>+D1555&amp;J1555</f>
        <v/>
      </c>
      <c r="AS1555" s="124" t="str">
        <f t="shared" si="223"/>
        <v/>
      </c>
      <c r="AT1555" s="125" t="str">
        <f t="shared" si="224"/>
        <v/>
      </c>
      <c r="AU1555" s="125" t="str">
        <f>IF(NOT(AT1555=""),VLOOKUP(AT1555,[1]PSI_Category!A:B,2,0),"")</f>
        <v/>
      </c>
      <c r="AV1555" s="167"/>
      <c r="AW1555" s="167"/>
      <c r="AX1555" s="167"/>
    </row>
    <row r="1556" spans="1:50" s="133" customFormat="1" ht="11.4" customHeight="1" x14ac:dyDescent="0.3">
      <c r="A1556" s="103"/>
      <c r="B1556" s="104"/>
      <c r="C1556" s="105"/>
      <c r="D1556" s="106"/>
      <c r="E1556" s="107"/>
      <c r="F1556" s="105"/>
      <c r="G1556" s="107"/>
      <c r="H1556" s="105"/>
      <c r="I1556" s="105"/>
      <c r="J1556" s="107"/>
      <c r="K1556" s="105"/>
      <c r="L1556" s="105"/>
      <c r="M1556" s="105"/>
      <c r="N1556" s="105"/>
      <c r="O1556" s="108"/>
      <c r="P1556" s="109"/>
      <c r="Q1556" s="110"/>
      <c r="R1556" s="110"/>
      <c r="S1556" s="110"/>
      <c r="T1556" s="110"/>
      <c r="U1556" s="111"/>
      <c r="V1556" s="111"/>
      <c r="W1556" s="112"/>
      <c r="X1556" s="113"/>
      <c r="Y1556" s="114"/>
      <c r="Z1556" s="115"/>
      <c r="AA1556" s="116"/>
      <c r="AB1556" s="117" t="b">
        <f t="shared" si="216"/>
        <v>0</v>
      </c>
      <c r="AC1556" s="117">
        <f t="shared" si="217"/>
        <v>0</v>
      </c>
      <c r="AD1556" s="118"/>
      <c r="AE1556" s="117" t="b">
        <f t="shared" si="218"/>
        <v>0</v>
      </c>
      <c r="AF1556" s="117">
        <f t="shared" si="219"/>
        <v>0</v>
      </c>
      <c r="AG1556" s="119">
        <f t="shared" si="220"/>
        <v>0</v>
      </c>
      <c r="AH1556" s="120" t="b">
        <f t="shared" si="221"/>
        <v>0</v>
      </c>
      <c r="AI1556" s="121">
        <f t="shared" si="222"/>
        <v>0</v>
      </c>
      <c r="AJ1556" s="122">
        <f>+C1556</f>
        <v>0</v>
      </c>
      <c r="AK1556" s="122" t="str">
        <f>IF(ISNA(VLOOKUP(postponeList!D1556,[1]Sheet!$A$2:$B$12,2,FALSE))," ",(VLOOKUP(postponeList!D1556,[1]Sheet!$A$2:$B$12,2,FALSE)))</f>
        <v xml:space="preserve"> </v>
      </c>
      <c r="AL1556" s="122" t="str">
        <f>IF(ISNA(VLOOKUP(E1556,[1]Sheet!$G$2:$H$40,2,FALSE))," ",VLOOKUP(E1556,[1]Sheet!$G$2:$H$40,2,FALSE))</f>
        <v xml:space="preserve"> </v>
      </c>
      <c r="AM1556" s="122" t="str">
        <f>IF(ISNA(VLOOKUP(G1556,[1]Sheet!$K$2:$L$159,2,FALSE))," ",(VLOOKUP(G1556,[1]Sheet!$K$2:$L$159,2,FALSE)))</f>
        <v xml:space="preserve"> </v>
      </c>
      <c r="AN1556" s="122" t="str">
        <f>IF(ISNA(VLOOKUP(I1556&amp;C1556,[1]Sheet!$D$2:$E$228,2,FALSE))," ",VLOOKUP(I1556&amp;C1556,[1]Sheet!$D$2:$E$228,2,FALSE))</f>
        <v xml:space="preserve"> </v>
      </c>
      <c r="AO1556" s="122" t="str">
        <f>+I1556&amp;C1556</f>
        <v/>
      </c>
      <c r="AP1556" s="122" t="str">
        <f>C1556&amp;D1556&amp;E1556&amp;G1556&amp;I1556&amp;O1556</f>
        <v/>
      </c>
      <c r="AQ1556" s="122" t="str">
        <f>B1556&amp;D1556&amp;N1556</f>
        <v/>
      </c>
      <c r="AR1556" s="123" t="str">
        <f>+D1556&amp;J1556</f>
        <v/>
      </c>
      <c r="AS1556" s="124" t="str">
        <f t="shared" si="223"/>
        <v/>
      </c>
      <c r="AT1556" s="125" t="str">
        <f t="shared" si="224"/>
        <v/>
      </c>
      <c r="AU1556" s="125" t="str">
        <f>IF(NOT(AT1556=""),VLOOKUP(AT1556,[1]PSI_Category!A:B,2,0),"")</f>
        <v/>
      </c>
      <c r="AV1556" s="167"/>
      <c r="AW1556" s="167"/>
      <c r="AX1556" s="167"/>
    </row>
    <row r="1557" spans="1:50" s="133" customFormat="1" ht="11.4" customHeight="1" x14ac:dyDescent="0.3">
      <c r="A1557" s="103"/>
      <c r="B1557" s="104"/>
      <c r="C1557" s="105"/>
      <c r="D1557" s="106"/>
      <c r="E1557" s="107"/>
      <c r="F1557" s="105"/>
      <c r="G1557" s="107"/>
      <c r="H1557" s="105"/>
      <c r="I1557" s="105"/>
      <c r="J1557" s="107"/>
      <c r="K1557" s="105"/>
      <c r="L1557" s="105"/>
      <c r="M1557" s="105"/>
      <c r="N1557" s="105"/>
      <c r="O1557" s="108"/>
      <c r="P1557" s="109"/>
      <c r="Q1557" s="110"/>
      <c r="R1557" s="110"/>
      <c r="S1557" s="110"/>
      <c r="T1557" s="110"/>
      <c r="U1557" s="111"/>
      <c r="V1557" s="111"/>
      <c r="W1557" s="112"/>
      <c r="X1557" s="113"/>
      <c r="Y1557" s="114"/>
      <c r="Z1557" s="115"/>
      <c r="AA1557" s="116"/>
      <c r="AB1557" s="117" t="b">
        <f t="shared" si="216"/>
        <v>0</v>
      </c>
      <c r="AC1557" s="117">
        <f t="shared" si="217"/>
        <v>0</v>
      </c>
      <c r="AD1557" s="118"/>
      <c r="AE1557" s="117" t="b">
        <f t="shared" si="218"/>
        <v>0</v>
      </c>
      <c r="AF1557" s="117">
        <f t="shared" si="219"/>
        <v>0</v>
      </c>
      <c r="AG1557" s="119">
        <f t="shared" si="220"/>
        <v>0</v>
      </c>
      <c r="AH1557" s="120" t="b">
        <f t="shared" si="221"/>
        <v>0</v>
      </c>
      <c r="AI1557" s="121">
        <f t="shared" si="222"/>
        <v>0</v>
      </c>
      <c r="AJ1557" s="122">
        <f>+C1557</f>
        <v>0</v>
      </c>
      <c r="AK1557" s="122" t="str">
        <f>IF(ISNA(VLOOKUP(postponeList!D1557,[1]Sheet!$A$2:$B$12,2,FALSE))," ",(VLOOKUP(postponeList!D1557,[1]Sheet!$A$2:$B$12,2,FALSE)))</f>
        <v xml:space="preserve"> </v>
      </c>
      <c r="AL1557" s="122" t="str">
        <f>IF(ISNA(VLOOKUP(E1557,[1]Sheet!$G$2:$H$40,2,FALSE))," ",VLOOKUP(E1557,[1]Sheet!$G$2:$H$40,2,FALSE))</f>
        <v xml:space="preserve"> </v>
      </c>
      <c r="AM1557" s="122" t="str">
        <f>IF(ISNA(VLOOKUP(G1557,[1]Sheet!$K$2:$L$159,2,FALSE))," ",(VLOOKUP(G1557,[1]Sheet!$K$2:$L$159,2,FALSE)))</f>
        <v xml:space="preserve"> </v>
      </c>
      <c r="AN1557" s="122" t="str">
        <f>IF(ISNA(VLOOKUP(I1557&amp;C1557,[1]Sheet!$D$2:$E$228,2,FALSE))," ",VLOOKUP(I1557&amp;C1557,[1]Sheet!$D$2:$E$228,2,FALSE))</f>
        <v xml:space="preserve"> </v>
      </c>
      <c r="AO1557" s="122" t="str">
        <f>+I1557&amp;C1557</f>
        <v/>
      </c>
      <c r="AP1557" s="122" t="str">
        <f>C1557&amp;D1557&amp;E1557&amp;G1557&amp;I1557&amp;O1557</f>
        <v/>
      </c>
      <c r="AQ1557" s="122" t="str">
        <f>B1557&amp;D1557&amp;N1557</f>
        <v/>
      </c>
      <c r="AR1557" s="123" t="str">
        <f>+D1557&amp;J1557</f>
        <v/>
      </c>
      <c r="AS1557" s="124" t="str">
        <f t="shared" si="223"/>
        <v/>
      </c>
      <c r="AT1557" s="125" t="str">
        <f t="shared" si="224"/>
        <v/>
      </c>
      <c r="AU1557" s="125" t="str">
        <f>IF(NOT(AT1557=""),VLOOKUP(AT1557,[1]PSI_Category!A:B,2,0),"")</f>
        <v/>
      </c>
      <c r="AV1557" s="167"/>
      <c r="AW1557" s="167"/>
      <c r="AX1557" s="167"/>
    </row>
    <row r="1558" spans="1:50" s="133" customFormat="1" ht="11.4" customHeight="1" x14ac:dyDescent="0.3">
      <c r="A1558" s="103"/>
      <c r="B1558" s="104"/>
      <c r="C1558" s="105"/>
      <c r="D1558" s="106"/>
      <c r="E1558" s="107"/>
      <c r="F1558" s="105"/>
      <c r="G1558" s="107"/>
      <c r="H1558" s="105"/>
      <c r="I1558" s="105"/>
      <c r="J1558" s="107"/>
      <c r="K1558" s="105"/>
      <c r="L1558" s="105"/>
      <c r="M1558" s="105"/>
      <c r="N1558" s="105"/>
      <c r="O1558" s="108"/>
      <c r="P1558" s="109"/>
      <c r="Q1558" s="110"/>
      <c r="R1558" s="110"/>
      <c r="S1558" s="110"/>
      <c r="T1558" s="110"/>
      <c r="U1558" s="111"/>
      <c r="V1558" s="111"/>
      <c r="W1558" s="112"/>
      <c r="X1558" s="113"/>
      <c r="Y1558" s="114"/>
      <c r="Z1558" s="115"/>
      <c r="AA1558" s="116"/>
      <c r="AB1558" s="117" t="b">
        <f t="shared" si="216"/>
        <v>0</v>
      </c>
      <c r="AC1558" s="117">
        <f t="shared" si="217"/>
        <v>0</v>
      </c>
      <c r="AD1558" s="118"/>
      <c r="AE1558" s="117" t="b">
        <f t="shared" si="218"/>
        <v>0</v>
      </c>
      <c r="AF1558" s="117">
        <f t="shared" si="219"/>
        <v>0</v>
      </c>
      <c r="AG1558" s="119">
        <f t="shared" si="220"/>
        <v>0</v>
      </c>
      <c r="AH1558" s="120" t="b">
        <f t="shared" si="221"/>
        <v>0</v>
      </c>
      <c r="AI1558" s="121">
        <f t="shared" si="222"/>
        <v>0</v>
      </c>
      <c r="AJ1558" s="122">
        <f>+C1558</f>
        <v>0</v>
      </c>
      <c r="AK1558" s="122" t="str">
        <f>IF(ISNA(VLOOKUP(postponeList!D1558,[1]Sheet!$A$2:$B$12,2,FALSE))," ",(VLOOKUP(postponeList!D1558,[1]Sheet!$A$2:$B$12,2,FALSE)))</f>
        <v xml:space="preserve"> </v>
      </c>
      <c r="AL1558" s="122" t="str">
        <f>IF(ISNA(VLOOKUP(E1558,[1]Sheet!$G$2:$H$40,2,FALSE))," ",VLOOKUP(E1558,[1]Sheet!$G$2:$H$40,2,FALSE))</f>
        <v xml:space="preserve"> </v>
      </c>
      <c r="AM1558" s="122" t="str">
        <f>IF(ISNA(VLOOKUP(G1558,[1]Sheet!$K$2:$L$159,2,FALSE))," ",(VLOOKUP(G1558,[1]Sheet!$K$2:$L$159,2,FALSE)))</f>
        <v xml:space="preserve"> </v>
      </c>
      <c r="AN1558" s="122" t="str">
        <f>IF(ISNA(VLOOKUP(I1558&amp;C1558,[1]Sheet!$D$2:$E$228,2,FALSE))," ",VLOOKUP(I1558&amp;C1558,[1]Sheet!$D$2:$E$228,2,FALSE))</f>
        <v xml:space="preserve"> </v>
      </c>
      <c r="AO1558" s="122" t="str">
        <f>+I1558&amp;C1558</f>
        <v/>
      </c>
      <c r="AP1558" s="122" t="str">
        <f>C1558&amp;D1558&amp;E1558&amp;G1558&amp;I1558&amp;O1558</f>
        <v/>
      </c>
      <c r="AQ1558" s="122" t="str">
        <f>B1558&amp;D1558&amp;N1558</f>
        <v/>
      </c>
      <c r="AR1558" s="123" t="str">
        <f>+D1558&amp;J1558</f>
        <v/>
      </c>
      <c r="AS1558" s="124" t="str">
        <f t="shared" si="223"/>
        <v/>
      </c>
      <c r="AT1558" s="125" t="str">
        <f t="shared" si="224"/>
        <v/>
      </c>
      <c r="AU1558" s="125" t="str">
        <f>IF(NOT(AT1558=""),VLOOKUP(AT1558,[1]PSI_Category!A:B,2,0),"")</f>
        <v/>
      </c>
      <c r="AV1558" s="167"/>
      <c r="AW1558" s="167"/>
      <c r="AX1558" s="167"/>
    </row>
    <row r="1559" spans="1:50" s="133" customFormat="1" ht="11.4" customHeight="1" x14ac:dyDescent="0.3">
      <c r="A1559" s="103"/>
      <c r="B1559" s="104"/>
      <c r="C1559" s="105"/>
      <c r="D1559" s="106"/>
      <c r="E1559" s="107"/>
      <c r="F1559" s="105"/>
      <c r="G1559" s="107"/>
      <c r="H1559" s="105"/>
      <c r="I1559" s="105"/>
      <c r="J1559" s="107"/>
      <c r="K1559" s="105"/>
      <c r="L1559" s="105"/>
      <c r="M1559" s="105"/>
      <c r="N1559" s="105"/>
      <c r="O1559" s="108"/>
      <c r="P1559" s="109"/>
      <c r="Q1559" s="110"/>
      <c r="R1559" s="110"/>
      <c r="S1559" s="110"/>
      <c r="T1559" s="110"/>
      <c r="U1559" s="111"/>
      <c r="V1559" s="111"/>
      <c r="W1559" s="112"/>
      <c r="X1559" s="113"/>
      <c r="Y1559" s="114"/>
      <c r="Z1559" s="115"/>
      <c r="AA1559" s="116"/>
      <c r="AB1559" s="117" t="b">
        <f t="shared" si="216"/>
        <v>0</v>
      </c>
      <c r="AC1559" s="117">
        <f t="shared" si="217"/>
        <v>0</v>
      </c>
      <c r="AD1559" s="118"/>
      <c r="AE1559" s="117" t="b">
        <f t="shared" si="218"/>
        <v>0</v>
      </c>
      <c r="AF1559" s="117">
        <f t="shared" si="219"/>
        <v>0</v>
      </c>
      <c r="AG1559" s="119">
        <f t="shared" si="220"/>
        <v>0</v>
      </c>
      <c r="AH1559" s="120" t="b">
        <f t="shared" si="221"/>
        <v>0</v>
      </c>
      <c r="AI1559" s="121">
        <f t="shared" si="222"/>
        <v>0</v>
      </c>
      <c r="AJ1559" s="122">
        <f>+C1559</f>
        <v>0</v>
      </c>
      <c r="AK1559" s="122" t="str">
        <f>IF(ISNA(VLOOKUP(postponeList!D1559,[1]Sheet!$A$2:$B$12,2,FALSE))," ",(VLOOKUP(postponeList!D1559,[1]Sheet!$A$2:$B$12,2,FALSE)))</f>
        <v xml:space="preserve"> </v>
      </c>
      <c r="AL1559" s="122" t="str">
        <f>IF(ISNA(VLOOKUP(E1559,[1]Sheet!$G$2:$H$40,2,FALSE))," ",VLOOKUP(E1559,[1]Sheet!$G$2:$H$40,2,FALSE))</f>
        <v xml:space="preserve"> </v>
      </c>
      <c r="AM1559" s="122" t="str">
        <f>IF(ISNA(VLOOKUP(G1559,[1]Sheet!$K$2:$L$159,2,FALSE))," ",(VLOOKUP(G1559,[1]Sheet!$K$2:$L$159,2,FALSE)))</f>
        <v xml:space="preserve"> </v>
      </c>
      <c r="AN1559" s="122" t="str">
        <f>IF(ISNA(VLOOKUP(I1559&amp;C1559,[1]Sheet!$D$2:$E$228,2,FALSE))," ",VLOOKUP(I1559&amp;C1559,[1]Sheet!$D$2:$E$228,2,FALSE))</f>
        <v xml:space="preserve"> </v>
      </c>
      <c r="AO1559" s="122" t="str">
        <f>+I1559&amp;C1559</f>
        <v/>
      </c>
      <c r="AP1559" s="122" t="str">
        <f>C1559&amp;D1559&amp;E1559&amp;G1559&amp;I1559&amp;O1559</f>
        <v/>
      </c>
      <c r="AQ1559" s="122" t="str">
        <f>B1559&amp;D1559&amp;N1559</f>
        <v/>
      </c>
      <c r="AR1559" s="123" t="str">
        <f>+D1559&amp;J1559</f>
        <v/>
      </c>
      <c r="AS1559" s="124" t="str">
        <f t="shared" si="223"/>
        <v/>
      </c>
      <c r="AT1559" s="125" t="str">
        <f t="shared" si="224"/>
        <v/>
      </c>
      <c r="AU1559" s="125" t="str">
        <f>IF(NOT(AT1559=""),VLOOKUP(AT1559,[1]PSI_Category!A:B,2,0),"")</f>
        <v/>
      </c>
      <c r="AV1559" s="167"/>
      <c r="AW1559" s="167"/>
      <c r="AX1559" s="167"/>
    </row>
    <row r="1560" spans="1:50" s="133" customFormat="1" ht="11.4" customHeight="1" x14ac:dyDescent="0.3">
      <c r="A1560" s="103"/>
      <c r="B1560" s="104"/>
      <c r="C1560" s="105"/>
      <c r="D1560" s="106"/>
      <c r="E1560" s="107"/>
      <c r="F1560" s="105"/>
      <c r="G1560" s="107"/>
      <c r="H1560" s="105"/>
      <c r="I1560" s="105"/>
      <c r="J1560" s="107"/>
      <c r="K1560" s="105"/>
      <c r="L1560" s="105"/>
      <c r="M1560" s="105"/>
      <c r="N1560" s="105"/>
      <c r="O1560" s="108"/>
      <c r="P1560" s="109"/>
      <c r="Q1560" s="110"/>
      <c r="R1560" s="110"/>
      <c r="S1560" s="110"/>
      <c r="T1560" s="110"/>
      <c r="U1560" s="111"/>
      <c r="V1560" s="111"/>
      <c r="W1560" s="112"/>
      <c r="X1560" s="113"/>
      <c r="Y1560" s="114"/>
      <c r="Z1560" s="115"/>
      <c r="AA1560" s="116"/>
      <c r="AB1560" s="117" t="b">
        <f t="shared" si="216"/>
        <v>0</v>
      </c>
      <c r="AC1560" s="117">
        <f t="shared" si="217"/>
        <v>0</v>
      </c>
      <c r="AD1560" s="118"/>
      <c r="AE1560" s="117" t="b">
        <f t="shared" si="218"/>
        <v>0</v>
      </c>
      <c r="AF1560" s="117">
        <f t="shared" si="219"/>
        <v>0</v>
      </c>
      <c r="AG1560" s="119">
        <f t="shared" si="220"/>
        <v>0</v>
      </c>
      <c r="AH1560" s="120" t="b">
        <f t="shared" si="221"/>
        <v>0</v>
      </c>
      <c r="AI1560" s="121">
        <f t="shared" si="222"/>
        <v>0</v>
      </c>
      <c r="AJ1560" s="122">
        <f>+C1560</f>
        <v>0</v>
      </c>
      <c r="AK1560" s="122" t="str">
        <f>IF(ISNA(VLOOKUP(postponeList!D1560,[1]Sheet!$A$2:$B$12,2,FALSE))," ",(VLOOKUP(postponeList!D1560,[1]Sheet!$A$2:$B$12,2,FALSE)))</f>
        <v xml:space="preserve"> </v>
      </c>
      <c r="AL1560" s="122" t="str">
        <f>IF(ISNA(VLOOKUP(E1560,[1]Sheet!$G$2:$H$40,2,FALSE))," ",VLOOKUP(E1560,[1]Sheet!$G$2:$H$40,2,FALSE))</f>
        <v xml:space="preserve"> </v>
      </c>
      <c r="AM1560" s="122" t="str">
        <f>IF(ISNA(VLOOKUP(G1560,[1]Sheet!$K$2:$L$159,2,FALSE))," ",(VLOOKUP(G1560,[1]Sheet!$K$2:$L$159,2,FALSE)))</f>
        <v xml:space="preserve"> </v>
      </c>
      <c r="AN1560" s="122" t="str">
        <f>IF(ISNA(VLOOKUP(I1560&amp;C1560,[1]Sheet!$D$2:$E$228,2,FALSE))," ",VLOOKUP(I1560&amp;C1560,[1]Sheet!$D$2:$E$228,2,FALSE))</f>
        <v xml:space="preserve"> </v>
      </c>
      <c r="AO1560" s="122" t="str">
        <f>+I1560&amp;C1560</f>
        <v/>
      </c>
      <c r="AP1560" s="122" t="str">
        <f>C1560&amp;D1560&amp;E1560&amp;G1560&amp;I1560&amp;O1560</f>
        <v/>
      </c>
      <c r="AQ1560" s="122" t="str">
        <f>B1560&amp;D1560&amp;N1560</f>
        <v/>
      </c>
      <c r="AR1560" s="123" t="str">
        <f>+D1560&amp;J1560</f>
        <v/>
      </c>
      <c r="AS1560" s="124" t="str">
        <f t="shared" si="223"/>
        <v/>
      </c>
      <c r="AT1560" s="125" t="str">
        <f t="shared" si="224"/>
        <v/>
      </c>
      <c r="AU1560" s="125" t="str">
        <f>IF(NOT(AT1560=""),VLOOKUP(AT1560,[1]PSI_Category!A:B,2,0),"")</f>
        <v/>
      </c>
      <c r="AV1560" s="167"/>
      <c r="AW1560" s="167"/>
      <c r="AX1560" s="167"/>
    </row>
    <row r="1561" spans="1:50" s="133" customFormat="1" ht="11.4" customHeight="1" x14ac:dyDescent="0.3">
      <c r="A1561" s="103"/>
      <c r="B1561" s="104"/>
      <c r="C1561" s="105"/>
      <c r="D1561" s="106"/>
      <c r="E1561" s="107"/>
      <c r="F1561" s="105"/>
      <c r="G1561" s="107"/>
      <c r="H1561" s="105"/>
      <c r="I1561" s="105"/>
      <c r="J1561" s="107"/>
      <c r="K1561" s="105"/>
      <c r="L1561" s="105"/>
      <c r="M1561" s="105"/>
      <c r="N1561" s="105"/>
      <c r="O1561" s="108"/>
      <c r="P1561" s="109"/>
      <c r="Q1561" s="110"/>
      <c r="R1561" s="110"/>
      <c r="S1561" s="110"/>
      <c r="T1561" s="110"/>
      <c r="U1561" s="111"/>
      <c r="V1561" s="111"/>
      <c r="W1561" s="112"/>
      <c r="X1561" s="113"/>
      <c r="Y1561" s="114"/>
      <c r="Z1561" s="115"/>
      <c r="AA1561" s="116"/>
      <c r="AB1561" s="117" t="b">
        <f t="shared" si="216"/>
        <v>0</v>
      </c>
      <c r="AC1561" s="117">
        <f t="shared" si="217"/>
        <v>0</v>
      </c>
      <c r="AD1561" s="118"/>
      <c r="AE1561" s="117" t="b">
        <f t="shared" si="218"/>
        <v>0</v>
      </c>
      <c r="AF1561" s="117">
        <f t="shared" si="219"/>
        <v>0</v>
      </c>
      <c r="AG1561" s="119">
        <f t="shared" si="220"/>
        <v>0</v>
      </c>
      <c r="AH1561" s="120" t="b">
        <f t="shared" si="221"/>
        <v>0</v>
      </c>
      <c r="AI1561" s="121">
        <f t="shared" si="222"/>
        <v>0</v>
      </c>
      <c r="AJ1561" s="122">
        <f>+C1561</f>
        <v>0</v>
      </c>
      <c r="AK1561" s="122" t="str">
        <f>IF(ISNA(VLOOKUP(postponeList!D1561,[1]Sheet!$A$2:$B$12,2,FALSE))," ",(VLOOKUP(postponeList!D1561,[1]Sheet!$A$2:$B$12,2,FALSE)))</f>
        <v xml:space="preserve"> </v>
      </c>
      <c r="AL1561" s="122" t="str">
        <f>IF(ISNA(VLOOKUP(E1561,[1]Sheet!$G$2:$H$40,2,FALSE))," ",VLOOKUP(E1561,[1]Sheet!$G$2:$H$40,2,FALSE))</f>
        <v xml:space="preserve"> </v>
      </c>
      <c r="AM1561" s="122" t="str">
        <f>IF(ISNA(VLOOKUP(G1561,[1]Sheet!$K$2:$L$159,2,FALSE))," ",(VLOOKUP(G1561,[1]Sheet!$K$2:$L$159,2,FALSE)))</f>
        <v xml:space="preserve"> </v>
      </c>
      <c r="AN1561" s="122" t="str">
        <f>IF(ISNA(VLOOKUP(I1561&amp;C1561,[1]Sheet!$D$2:$E$228,2,FALSE))," ",VLOOKUP(I1561&amp;C1561,[1]Sheet!$D$2:$E$228,2,FALSE))</f>
        <v xml:space="preserve"> </v>
      </c>
      <c r="AO1561" s="122" t="str">
        <f>+I1561&amp;C1561</f>
        <v/>
      </c>
      <c r="AP1561" s="122" t="str">
        <f>C1561&amp;D1561&amp;E1561&amp;G1561&amp;I1561&amp;O1561</f>
        <v/>
      </c>
      <c r="AQ1561" s="122" t="str">
        <f>B1561&amp;D1561&amp;N1561</f>
        <v/>
      </c>
      <c r="AR1561" s="123" t="str">
        <f>+D1561&amp;J1561</f>
        <v/>
      </c>
      <c r="AS1561" s="124" t="str">
        <f t="shared" si="223"/>
        <v/>
      </c>
      <c r="AT1561" s="125" t="str">
        <f t="shared" si="224"/>
        <v/>
      </c>
      <c r="AU1561" s="125" t="str">
        <f>IF(NOT(AT1561=""),VLOOKUP(AT1561,[1]PSI_Category!A:B,2,0),"")</f>
        <v/>
      </c>
      <c r="AV1561" s="167"/>
      <c r="AW1561" s="167"/>
      <c r="AX1561" s="167"/>
    </row>
    <row r="1562" spans="1:50" s="133" customFormat="1" ht="11.4" customHeight="1" x14ac:dyDescent="0.3">
      <c r="A1562" s="103"/>
      <c r="B1562" s="104"/>
      <c r="C1562" s="105"/>
      <c r="D1562" s="106"/>
      <c r="E1562" s="107"/>
      <c r="F1562" s="105"/>
      <c r="G1562" s="107"/>
      <c r="H1562" s="105"/>
      <c r="I1562" s="105"/>
      <c r="J1562" s="107"/>
      <c r="K1562" s="105"/>
      <c r="L1562" s="105"/>
      <c r="M1562" s="105"/>
      <c r="N1562" s="105"/>
      <c r="O1562" s="108"/>
      <c r="P1562" s="109"/>
      <c r="Q1562" s="110"/>
      <c r="R1562" s="110"/>
      <c r="S1562" s="110"/>
      <c r="T1562" s="110"/>
      <c r="U1562" s="111"/>
      <c r="V1562" s="111"/>
      <c r="W1562" s="112"/>
      <c r="X1562" s="113"/>
      <c r="Y1562" s="114"/>
      <c r="Z1562" s="115"/>
      <c r="AA1562" s="116"/>
      <c r="AB1562" s="117" t="b">
        <f t="shared" si="216"/>
        <v>0</v>
      </c>
      <c r="AC1562" s="117">
        <f t="shared" si="217"/>
        <v>0</v>
      </c>
      <c r="AD1562" s="118"/>
      <c r="AE1562" s="117" t="b">
        <f t="shared" si="218"/>
        <v>0</v>
      </c>
      <c r="AF1562" s="117">
        <f t="shared" si="219"/>
        <v>0</v>
      </c>
      <c r="AG1562" s="119">
        <f t="shared" si="220"/>
        <v>0</v>
      </c>
      <c r="AH1562" s="120" t="b">
        <f t="shared" si="221"/>
        <v>0</v>
      </c>
      <c r="AI1562" s="121">
        <f t="shared" si="222"/>
        <v>0</v>
      </c>
      <c r="AJ1562" s="122">
        <f>+C1562</f>
        <v>0</v>
      </c>
      <c r="AK1562" s="122" t="str">
        <f>IF(ISNA(VLOOKUP(postponeList!D1562,[1]Sheet!$A$2:$B$12,2,FALSE))," ",(VLOOKUP(postponeList!D1562,[1]Sheet!$A$2:$B$12,2,FALSE)))</f>
        <v xml:space="preserve"> </v>
      </c>
      <c r="AL1562" s="122" t="str">
        <f>IF(ISNA(VLOOKUP(E1562,[1]Sheet!$G$2:$H$40,2,FALSE))," ",VLOOKUP(E1562,[1]Sheet!$G$2:$H$40,2,FALSE))</f>
        <v xml:space="preserve"> </v>
      </c>
      <c r="AM1562" s="122" t="str">
        <f>IF(ISNA(VLOOKUP(G1562,[1]Sheet!$K$2:$L$159,2,FALSE))," ",(VLOOKUP(G1562,[1]Sheet!$K$2:$L$159,2,FALSE)))</f>
        <v xml:space="preserve"> </v>
      </c>
      <c r="AN1562" s="122" t="str">
        <f>IF(ISNA(VLOOKUP(I1562&amp;C1562,[1]Sheet!$D$2:$E$228,2,FALSE))," ",VLOOKUP(I1562&amp;C1562,[1]Sheet!$D$2:$E$228,2,FALSE))</f>
        <v xml:space="preserve"> </v>
      </c>
      <c r="AO1562" s="122" t="str">
        <f>+I1562&amp;C1562</f>
        <v/>
      </c>
      <c r="AP1562" s="122" t="str">
        <f>C1562&amp;D1562&amp;E1562&amp;G1562&amp;I1562&amp;O1562</f>
        <v/>
      </c>
      <c r="AQ1562" s="122" t="str">
        <f>B1562&amp;D1562&amp;N1562</f>
        <v/>
      </c>
      <c r="AR1562" s="123" t="str">
        <f>+D1562&amp;J1562</f>
        <v/>
      </c>
      <c r="AS1562" s="124" t="str">
        <f t="shared" si="223"/>
        <v/>
      </c>
      <c r="AT1562" s="125" t="str">
        <f t="shared" si="224"/>
        <v/>
      </c>
      <c r="AU1562" s="125" t="str">
        <f>IF(NOT(AT1562=""),VLOOKUP(AT1562,[1]PSI_Category!A:B,2,0),"")</f>
        <v/>
      </c>
      <c r="AV1562" s="167"/>
      <c r="AW1562" s="167"/>
      <c r="AX1562" s="167"/>
    </row>
    <row r="1563" spans="1:50" s="133" customFormat="1" ht="11.4" customHeight="1" x14ac:dyDescent="0.3">
      <c r="A1563" s="103"/>
      <c r="B1563" s="104"/>
      <c r="C1563" s="105"/>
      <c r="D1563" s="106"/>
      <c r="E1563" s="107"/>
      <c r="F1563" s="105"/>
      <c r="G1563" s="107"/>
      <c r="H1563" s="105"/>
      <c r="I1563" s="105"/>
      <c r="J1563" s="107"/>
      <c r="K1563" s="105"/>
      <c r="L1563" s="105"/>
      <c r="M1563" s="105"/>
      <c r="N1563" s="105"/>
      <c r="O1563" s="108"/>
      <c r="P1563" s="109"/>
      <c r="Q1563" s="110"/>
      <c r="R1563" s="110"/>
      <c r="S1563" s="110"/>
      <c r="T1563" s="110"/>
      <c r="U1563" s="111"/>
      <c r="V1563" s="111"/>
      <c r="W1563" s="112"/>
      <c r="X1563" s="113"/>
      <c r="Y1563" s="114"/>
      <c r="Z1563" s="115"/>
      <c r="AA1563" s="116"/>
      <c r="AB1563" s="117" t="b">
        <f t="shared" si="216"/>
        <v>0</v>
      </c>
      <c r="AC1563" s="117">
        <f t="shared" si="217"/>
        <v>0</v>
      </c>
      <c r="AD1563" s="118"/>
      <c r="AE1563" s="117" t="b">
        <f t="shared" si="218"/>
        <v>0</v>
      </c>
      <c r="AF1563" s="117">
        <f t="shared" si="219"/>
        <v>0</v>
      </c>
      <c r="AG1563" s="119">
        <f t="shared" si="220"/>
        <v>0</v>
      </c>
      <c r="AH1563" s="120" t="b">
        <f t="shared" si="221"/>
        <v>0</v>
      </c>
      <c r="AI1563" s="121">
        <f t="shared" si="222"/>
        <v>0</v>
      </c>
      <c r="AJ1563" s="122">
        <f>+C1563</f>
        <v>0</v>
      </c>
      <c r="AK1563" s="122" t="str">
        <f>IF(ISNA(VLOOKUP(postponeList!D1563,[1]Sheet!$A$2:$B$12,2,FALSE))," ",(VLOOKUP(postponeList!D1563,[1]Sheet!$A$2:$B$12,2,FALSE)))</f>
        <v xml:space="preserve"> </v>
      </c>
      <c r="AL1563" s="122" t="str">
        <f>IF(ISNA(VLOOKUP(E1563,[1]Sheet!$G$2:$H$40,2,FALSE))," ",VLOOKUP(E1563,[1]Sheet!$G$2:$H$40,2,FALSE))</f>
        <v xml:space="preserve"> </v>
      </c>
      <c r="AM1563" s="122" t="str">
        <f>IF(ISNA(VLOOKUP(G1563,[1]Sheet!$K$2:$L$159,2,FALSE))," ",(VLOOKUP(G1563,[1]Sheet!$K$2:$L$159,2,FALSE)))</f>
        <v xml:space="preserve"> </v>
      </c>
      <c r="AN1563" s="122" t="str">
        <f>IF(ISNA(VLOOKUP(I1563&amp;C1563,[1]Sheet!$D$2:$E$228,2,FALSE))," ",VLOOKUP(I1563&amp;C1563,[1]Sheet!$D$2:$E$228,2,FALSE))</f>
        <v xml:space="preserve"> </v>
      </c>
      <c r="AO1563" s="122" t="str">
        <f>+I1563&amp;C1563</f>
        <v/>
      </c>
      <c r="AP1563" s="122" t="str">
        <f>C1563&amp;D1563&amp;E1563&amp;G1563&amp;I1563&amp;O1563</f>
        <v/>
      </c>
      <c r="AQ1563" s="122" t="str">
        <f>B1563&amp;D1563&amp;N1563</f>
        <v/>
      </c>
      <c r="AR1563" s="123" t="str">
        <f>+D1563&amp;J1563</f>
        <v/>
      </c>
      <c r="AS1563" s="124" t="str">
        <f t="shared" si="223"/>
        <v/>
      </c>
      <c r="AT1563" s="125" t="str">
        <f t="shared" si="224"/>
        <v/>
      </c>
      <c r="AU1563" s="125" t="str">
        <f>IF(NOT(AT1563=""),VLOOKUP(AT1563,[1]PSI_Category!A:B,2,0),"")</f>
        <v/>
      </c>
      <c r="AV1563" s="167"/>
      <c r="AW1563" s="167"/>
      <c r="AX1563" s="167"/>
    </row>
    <row r="1564" spans="1:50" s="133" customFormat="1" ht="11.4" customHeight="1" x14ac:dyDescent="0.3">
      <c r="A1564" s="103"/>
      <c r="B1564" s="104"/>
      <c r="C1564" s="105"/>
      <c r="D1564" s="106"/>
      <c r="E1564" s="107"/>
      <c r="F1564" s="105"/>
      <c r="G1564" s="107"/>
      <c r="H1564" s="105"/>
      <c r="I1564" s="105"/>
      <c r="J1564" s="107"/>
      <c r="K1564" s="105"/>
      <c r="L1564" s="105"/>
      <c r="M1564" s="105"/>
      <c r="N1564" s="105"/>
      <c r="O1564" s="108"/>
      <c r="P1564" s="109"/>
      <c r="Q1564" s="110"/>
      <c r="R1564" s="110"/>
      <c r="S1564" s="110"/>
      <c r="T1564" s="110"/>
      <c r="U1564" s="111"/>
      <c r="V1564" s="111"/>
      <c r="W1564" s="112"/>
      <c r="X1564" s="113"/>
      <c r="Y1564" s="114"/>
      <c r="Z1564" s="115"/>
      <c r="AA1564" s="116"/>
      <c r="AB1564" s="117" t="b">
        <f t="shared" si="216"/>
        <v>0</v>
      </c>
      <c r="AC1564" s="117">
        <f t="shared" si="217"/>
        <v>0</v>
      </c>
      <c r="AD1564" s="118"/>
      <c r="AE1564" s="117" t="b">
        <f t="shared" si="218"/>
        <v>0</v>
      </c>
      <c r="AF1564" s="117">
        <f t="shared" si="219"/>
        <v>0</v>
      </c>
      <c r="AG1564" s="119">
        <f t="shared" si="220"/>
        <v>0</v>
      </c>
      <c r="AH1564" s="120" t="b">
        <f t="shared" si="221"/>
        <v>0</v>
      </c>
      <c r="AI1564" s="121">
        <f t="shared" si="222"/>
        <v>0</v>
      </c>
      <c r="AJ1564" s="122">
        <f>+C1564</f>
        <v>0</v>
      </c>
      <c r="AK1564" s="122" t="str">
        <f>IF(ISNA(VLOOKUP(postponeList!D1564,[1]Sheet!$A$2:$B$12,2,FALSE))," ",(VLOOKUP(postponeList!D1564,[1]Sheet!$A$2:$B$12,2,FALSE)))</f>
        <v xml:space="preserve"> </v>
      </c>
      <c r="AL1564" s="122" t="str">
        <f>IF(ISNA(VLOOKUP(E1564,[1]Sheet!$G$2:$H$40,2,FALSE))," ",VLOOKUP(E1564,[1]Sheet!$G$2:$H$40,2,FALSE))</f>
        <v xml:space="preserve"> </v>
      </c>
      <c r="AM1564" s="122" t="str">
        <f>IF(ISNA(VLOOKUP(G1564,[1]Sheet!$K$2:$L$159,2,FALSE))," ",(VLOOKUP(G1564,[1]Sheet!$K$2:$L$159,2,FALSE)))</f>
        <v xml:space="preserve"> </v>
      </c>
      <c r="AN1564" s="122" t="str">
        <f>IF(ISNA(VLOOKUP(I1564&amp;C1564,[1]Sheet!$D$2:$E$228,2,FALSE))," ",VLOOKUP(I1564&amp;C1564,[1]Sheet!$D$2:$E$228,2,FALSE))</f>
        <v xml:space="preserve"> </v>
      </c>
      <c r="AO1564" s="122" t="str">
        <f>+I1564&amp;C1564</f>
        <v/>
      </c>
      <c r="AP1564" s="122" t="str">
        <f>C1564&amp;D1564&amp;E1564&amp;G1564&amp;I1564&amp;O1564</f>
        <v/>
      </c>
      <c r="AQ1564" s="122" t="str">
        <f>B1564&amp;D1564&amp;N1564</f>
        <v/>
      </c>
      <c r="AR1564" s="123" t="str">
        <f>+D1564&amp;J1564</f>
        <v/>
      </c>
      <c r="AS1564" s="124" t="str">
        <f t="shared" si="223"/>
        <v/>
      </c>
      <c r="AT1564" s="125" t="str">
        <f t="shared" si="224"/>
        <v/>
      </c>
      <c r="AU1564" s="125" t="str">
        <f>IF(NOT(AT1564=""),VLOOKUP(AT1564,[1]PSI_Category!A:B,2,0),"")</f>
        <v/>
      </c>
      <c r="AV1564" s="167"/>
      <c r="AW1564" s="167"/>
      <c r="AX1564" s="167"/>
    </row>
    <row r="1565" spans="1:50" s="133" customFormat="1" ht="11.4" customHeight="1" x14ac:dyDescent="0.3">
      <c r="A1565" s="103"/>
      <c r="B1565" s="104"/>
      <c r="C1565" s="105"/>
      <c r="D1565" s="106"/>
      <c r="E1565" s="107"/>
      <c r="F1565" s="105"/>
      <c r="G1565" s="107"/>
      <c r="H1565" s="105"/>
      <c r="I1565" s="105"/>
      <c r="J1565" s="107"/>
      <c r="K1565" s="105"/>
      <c r="L1565" s="105"/>
      <c r="M1565" s="105"/>
      <c r="N1565" s="105"/>
      <c r="O1565" s="108"/>
      <c r="P1565" s="109"/>
      <c r="Q1565" s="110"/>
      <c r="R1565" s="110"/>
      <c r="S1565" s="110"/>
      <c r="T1565" s="110"/>
      <c r="U1565" s="111"/>
      <c r="V1565" s="111"/>
      <c r="W1565" s="112"/>
      <c r="X1565" s="113"/>
      <c r="Y1565" s="114"/>
      <c r="Z1565" s="115"/>
      <c r="AA1565" s="116"/>
      <c r="AB1565" s="117" t="b">
        <f t="shared" si="216"/>
        <v>0</v>
      </c>
      <c r="AC1565" s="117">
        <f t="shared" si="217"/>
        <v>0</v>
      </c>
      <c r="AD1565" s="118"/>
      <c r="AE1565" s="117" t="b">
        <f t="shared" si="218"/>
        <v>0</v>
      </c>
      <c r="AF1565" s="117">
        <f t="shared" si="219"/>
        <v>0</v>
      </c>
      <c r="AG1565" s="119">
        <f t="shared" si="220"/>
        <v>0</v>
      </c>
      <c r="AH1565" s="120" t="b">
        <f t="shared" si="221"/>
        <v>0</v>
      </c>
      <c r="AI1565" s="121">
        <f t="shared" si="222"/>
        <v>0</v>
      </c>
      <c r="AJ1565" s="122">
        <f>+C1565</f>
        <v>0</v>
      </c>
      <c r="AK1565" s="122" t="str">
        <f>IF(ISNA(VLOOKUP(postponeList!D1565,[1]Sheet!$A$2:$B$12,2,FALSE))," ",(VLOOKUP(postponeList!D1565,[1]Sheet!$A$2:$B$12,2,FALSE)))</f>
        <v xml:space="preserve"> </v>
      </c>
      <c r="AL1565" s="122" t="str">
        <f>IF(ISNA(VLOOKUP(E1565,[1]Sheet!$G$2:$H$40,2,FALSE))," ",VLOOKUP(E1565,[1]Sheet!$G$2:$H$40,2,FALSE))</f>
        <v xml:space="preserve"> </v>
      </c>
      <c r="AM1565" s="122" t="str">
        <f>IF(ISNA(VLOOKUP(G1565,[1]Sheet!$K$2:$L$159,2,FALSE))," ",(VLOOKUP(G1565,[1]Sheet!$K$2:$L$159,2,FALSE)))</f>
        <v xml:space="preserve"> </v>
      </c>
      <c r="AN1565" s="122" t="str">
        <f>IF(ISNA(VLOOKUP(I1565&amp;C1565,[1]Sheet!$D$2:$E$228,2,FALSE))," ",VLOOKUP(I1565&amp;C1565,[1]Sheet!$D$2:$E$228,2,FALSE))</f>
        <v xml:space="preserve"> </v>
      </c>
      <c r="AO1565" s="122" t="str">
        <f>+I1565&amp;C1565</f>
        <v/>
      </c>
      <c r="AP1565" s="122" t="str">
        <f>C1565&amp;D1565&amp;E1565&amp;G1565&amp;I1565&amp;O1565</f>
        <v/>
      </c>
      <c r="AQ1565" s="122" t="str">
        <f>B1565&amp;D1565&amp;N1565</f>
        <v/>
      </c>
      <c r="AR1565" s="123" t="str">
        <f>+D1565&amp;J1565</f>
        <v/>
      </c>
      <c r="AS1565" s="124" t="str">
        <f t="shared" si="223"/>
        <v/>
      </c>
      <c r="AT1565" s="125" t="str">
        <f t="shared" si="224"/>
        <v/>
      </c>
      <c r="AU1565" s="125" t="str">
        <f>IF(NOT(AT1565=""),VLOOKUP(AT1565,[1]PSI_Category!A:B,2,0),"")</f>
        <v/>
      </c>
      <c r="AV1565" s="167"/>
      <c r="AW1565" s="167"/>
      <c r="AX1565" s="167"/>
    </row>
    <row r="1566" spans="1:50" s="133" customFormat="1" ht="11.4" customHeight="1" x14ac:dyDescent="0.3">
      <c r="A1566" s="103"/>
      <c r="B1566" s="104"/>
      <c r="C1566" s="105"/>
      <c r="D1566" s="106"/>
      <c r="E1566" s="107"/>
      <c r="F1566" s="105"/>
      <c r="G1566" s="107"/>
      <c r="H1566" s="105"/>
      <c r="I1566" s="105"/>
      <c r="J1566" s="107"/>
      <c r="K1566" s="105"/>
      <c r="L1566" s="105"/>
      <c r="M1566" s="105"/>
      <c r="N1566" s="105"/>
      <c r="O1566" s="108"/>
      <c r="P1566" s="109"/>
      <c r="Q1566" s="110"/>
      <c r="R1566" s="110"/>
      <c r="S1566" s="110"/>
      <c r="T1566" s="110"/>
      <c r="U1566" s="111"/>
      <c r="V1566" s="111"/>
      <c r="W1566" s="112"/>
      <c r="X1566" s="113"/>
      <c r="Y1566" s="114"/>
      <c r="Z1566" s="115"/>
      <c r="AA1566" s="116"/>
      <c r="AB1566" s="117" t="b">
        <f t="shared" si="216"/>
        <v>0</v>
      </c>
      <c r="AC1566" s="117">
        <f t="shared" si="217"/>
        <v>0</v>
      </c>
      <c r="AD1566" s="118"/>
      <c r="AE1566" s="117" t="b">
        <f t="shared" si="218"/>
        <v>0</v>
      </c>
      <c r="AF1566" s="117">
        <f t="shared" si="219"/>
        <v>0</v>
      </c>
      <c r="AG1566" s="119">
        <f t="shared" si="220"/>
        <v>0</v>
      </c>
      <c r="AH1566" s="120" t="b">
        <f t="shared" si="221"/>
        <v>0</v>
      </c>
      <c r="AI1566" s="121">
        <f t="shared" si="222"/>
        <v>0</v>
      </c>
      <c r="AJ1566" s="122">
        <f>+C1566</f>
        <v>0</v>
      </c>
      <c r="AK1566" s="122" t="str">
        <f>IF(ISNA(VLOOKUP(postponeList!D1566,[1]Sheet!$A$2:$B$12,2,FALSE))," ",(VLOOKUP(postponeList!D1566,[1]Sheet!$A$2:$B$12,2,FALSE)))</f>
        <v xml:space="preserve"> </v>
      </c>
      <c r="AL1566" s="122" t="str">
        <f>IF(ISNA(VLOOKUP(E1566,[1]Sheet!$G$2:$H$40,2,FALSE))," ",VLOOKUP(E1566,[1]Sheet!$G$2:$H$40,2,FALSE))</f>
        <v xml:space="preserve"> </v>
      </c>
      <c r="AM1566" s="122" t="str">
        <f>IF(ISNA(VLOOKUP(G1566,[1]Sheet!$K$2:$L$159,2,FALSE))," ",(VLOOKUP(G1566,[1]Sheet!$K$2:$L$159,2,FALSE)))</f>
        <v xml:space="preserve"> </v>
      </c>
      <c r="AN1566" s="122" t="str">
        <f>IF(ISNA(VLOOKUP(I1566&amp;C1566,[1]Sheet!$D$2:$E$228,2,FALSE))," ",VLOOKUP(I1566&amp;C1566,[1]Sheet!$D$2:$E$228,2,FALSE))</f>
        <v xml:space="preserve"> </v>
      </c>
      <c r="AO1566" s="122" t="str">
        <f>+I1566&amp;C1566</f>
        <v/>
      </c>
      <c r="AP1566" s="122" t="str">
        <f>C1566&amp;D1566&amp;E1566&amp;G1566&amp;I1566&amp;O1566</f>
        <v/>
      </c>
      <c r="AQ1566" s="122" t="str">
        <f>B1566&amp;D1566&amp;N1566</f>
        <v/>
      </c>
      <c r="AR1566" s="123" t="str">
        <f>+D1566&amp;J1566</f>
        <v/>
      </c>
      <c r="AS1566" s="124" t="str">
        <f t="shared" si="223"/>
        <v/>
      </c>
      <c r="AT1566" s="125" t="str">
        <f t="shared" si="224"/>
        <v/>
      </c>
      <c r="AU1566" s="125" t="str">
        <f>IF(NOT(AT1566=""),VLOOKUP(AT1566,[1]PSI_Category!A:B,2,0),"")</f>
        <v/>
      </c>
      <c r="AV1566" s="167"/>
      <c r="AW1566" s="167"/>
      <c r="AX1566" s="167"/>
    </row>
    <row r="1567" spans="1:50" s="133" customFormat="1" ht="11.4" customHeight="1" x14ac:dyDescent="0.3">
      <c r="A1567" s="103"/>
      <c r="B1567" s="104"/>
      <c r="C1567" s="105"/>
      <c r="D1567" s="106"/>
      <c r="E1567" s="107"/>
      <c r="F1567" s="105"/>
      <c r="G1567" s="107"/>
      <c r="H1567" s="105"/>
      <c r="I1567" s="105"/>
      <c r="J1567" s="107"/>
      <c r="K1567" s="105"/>
      <c r="L1567" s="105"/>
      <c r="M1567" s="105"/>
      <c r="N1567" s="105"/>
      <c r="O1567" s="108"/>
      <c r="P1567" s="109"/>
      <c r="Q1567" s="110"/>
      <c r="R1567" s="110"/>
      <c r="S1567" s="110"/>
      <c r="T1567" s="110"/>
      <c r="U1567" s="111"/>
      <c r="V1567" s="111"/>
      <c r="W1567" s="112"/>
      <c r="X1567" s="113"/>
      <c r="Y1567" s="114"/>
      <c r="Z1567" s="115"/>
      <c r="AA1567" s="116"/>
      <c r="AB1567" s="117" t="b">
        <f t="shared" si="216"/>
        <v>0</v>
      </c>
      <c r="AC1567" s="117">
        <f t="shared" si="217"/>
        <v>0</v>
      </c>
      <c r="AD1567" s="118"/>
      <c r="AE1567" s="117" t="b">
        <f t="shared" si="218"/>
        <v>0</v>
      </c>
      <c r="AF1567" s="117">
        <f t="shared" si="219"/>
        <v>0</v>
      </c>
      <c r="AG1567" s="119">
        <f t="shared" si="220"/>
        <v>0</v>
      </c>
      <c r="AH1567" s="120" t="b">
        <f t="shared" si="221"/>
        <v>0</v>
      </c>
      <c r="AI1567" s="121">
        <f t="shared" si="222"/>
        <v>0</v>
      </c>
      <c r="AJ1567" s="122">
        <f>+C1567</f>
        <v>0</v>
      </c>
      <c r="AK1567" s="122" t="str">
        <f>IF(ISNA(VLOOKUP(postponeList!D1567,[1]Sheet!$A$2:$B$12,2,FALSE))," ",(VLOOKUP(postponeList!D1567,[1]Sheet!$A$2:$B$12,2,FALSE)))</f>
        <v xml:space="preserve"> </v>
      </c>
      <c r="AL1567" s="122" t="str">
        <f>IF(ISNA(VLOOKUP(E1567,[1]Sheet!$G$2:$H$40,2,FALSE))," ",VLOOKUP(E1567,[1]Sheet!$G$2:$H$40,2,FALSE))</f>
        <v xml:space="preserve"> </v>
      </c>
      <c r="AM1567" s="122" t="str">
        <f>IF(ISNA(VLOOKUP(G1567,[1]Sheet!$K$2:$L$159,2,FALSE))," ",(VLOOKUP(G1567,[1]Sheet!$K$2:$L$159,2,FALSE)))</f>
        <v xml:space="preserve"> </v>
      </c>
      <c r="AN1567" s="122" t="str">
        <f>IF(ISNA(VLOOKUP(I1567&amp;C1567,[1]Sheet!$D$2:$E$228,2,FALSE))," ",VLOOKUP(I1567&amp;C1567,[1]Sheet!$D$2:$E$228,2,FALSE))</f>
        <v xml:space="preserve"> </v>
      </c>
      <c r="AO1567" s="122" t="str">
        <f>+I1567&amp;C1567</f>
        <v/>
      </c>
      <c r="AP1567" s="122" t="str">
        <f>C1567&amp;D1567&amp;E1567&amp;G1567&amp;I1567&amp;O1567</f>
        <v/>
      </c>
      <c r="AQ1567" s="122" t="str">
        <f>B1567&amp;D1567&amp;N1567</f>
        <v/>
      </c>
      <c r="AR1567" s="123" t="str">
        <f>+D1567&amp;J1567</f>
        <v/>
      </c>
      <c r="AS1567" s="124" t="str">
        <f t="shared" si="223"/>
        <v/>
      </c>
      <c r="AT1567" s="125" t="str">
        <f t="shared" si="224"/>
        <v/>
      </c>
      <c r="AU1567" s="125" t="str">
        <f>IF(NOT(AT1567=""),VLOOKUP(AT1567,[1]PSI_Category!A:B,2,0),"")</f>
        <v/>
      </c>
      <c r="AV1567" s="167"/>
      <c r="AW1567" s="167"/>
      <c r="AX1567" s="167"/>
    </row>
    <row r="1568" spans="1:50" s="133" customFormat="1" ht="11.4" customHeight="1" x14ac:dyDescent="0.3">
      <c r="A1568" s="103"/>
      <c r="B1568" s="104"/>
      <c r="C1568" s="105"/>
      <c r="D1568" s="106"/>
      <c r="E1568" s="107"/>
      <c r="F1568" s="105"/>
      <c r="G1568" s="107"/>
      <c r="H1568" s="105"/>
      <c r="I1568" s="105"/>
      <c r="J1568" s="107"/>
      <c r="K1568" s="105"/>
      <c r="L1568" s="105"/>
      <c r="M1568" s="105"/>
      <c r="N1568" s="105"/>
      <c r="O1568" s="108"/>
      <c r="P1568" s="109"/>
      <c r="Q1568" s="110"/>
      <c r="R1568" s="110"/>
      <c r="S1568" s="110"/>
      <c r="T1568" s="110"/>
      <c r="U1568" s="111"/>
      <c r="V1568" s="111"/>
      <c r="W1568" s="112"/>
      <c r="X1568" s="113"/>
      <c r="Y1568" s="114"/>
      <c r="Z1568" s="115"/>
      <c r="AA1568" s="116"/>
      <c r="AB1568" s="117" t="b">
        <f t="shared" si="216"/>
        <v>0</v>
      </c>
      <c r="AC1568" s="117">
        <f t="shared" si="217"/>
        <v>0</v>
      </c>
      <c r="AD1568" s="118"/>
      <c r="AE1568" s="117" t="b">
        <f t="shared" si="218"/>
        <v>0</v>
      </c>
      <c r="AF1568" s="117">
        <f t="shared" si="219"/>
        <v>0</v>
      </c>
      <c r="AG1568" s="119">
        <f t="shared" si="220"/>
        <v>0</v>
      </c>
      <c r="AH1568" s="120" t="b">
        <f t="shared" si="221"/>
        <v>0</v>
      </c>
      <c r="AI1568" s="121">
        <f t="shared" si="222"/>
        <v>0</v>
      </c>
      <c r="AJ1568" s="122">
        <f>+C1568</f>
        <v>0</v>
      </c>
      <c r="AK1568" s="122" t="str">
        <f>IF(ISNA(VLOOKUP(postponeList!D1568,[1]Sheet!$A$2:$B$12,2,FALSE))," ",(VLOOKUP(postponeList!D1568,[1]Sheet!$A$2:$B$12,2,FALSE)))</f>
        <v xml:space="preserve"> </v>
      </c>
      <c r="AL1568" s="122" t="str">
        <f>IF(ISNA(VLOOKUP(E1568,[1]Sheet!$G$2:$H$40,2,FALSE))," ",VLOOKUP(E1568,[1]Sheet!$G$2:$H$40,2,FALSE))</f>
        <v xml:space="preserve"> </v>
      </c>
      <c r="AM1568" s="122" t="str">
        <f>IF(ISNA(VLOOKUP(G1568,[1]Sheet!$K$2:$L$159,2,FALSE))," ",(VLOOKUP(G1568,[1]Sheet!$K$2:$L$159,2,FALSE)))</f>
        <v xml:space="preserve"> </v>
      </c>
      <c r="AN1568" s="122" t="str">
        <f>IF(ISNA(VLOOKUP(I1568&amp;C1568,[1]Sheet!$D$2:$E$228,2,FALSE))," ",VLOOKUP(I1568&amp;C1568,[1]Sheet!$D$2:$E$228,2,FALSE))</f>
        <v xml:space="preserve"> </v>
      </c>
      <c r="AO1568" s="122" t="str">
        <f>+I1568&amp;C1568</f>
        <v/>
      </c>
      <c r="AP1568" s="122" t="str">
        <f>C1568&amp;D1568&amp;E1568&amp;G1568&amp;I1568&amp;O1568</f>
        <v/>
      </c>
      <c r="AQ1568" s="122" t="str">
        <f>B1568&amp;D1568&amp;N1568</f>
        <v/>
      </c>
      <c r="AR1568" s="123" t="str">
        <f>+D1568&amp;J1568</f>
        <v/>
      </c>
      <c r="AS1568" s="124" t="str">
        <f t="shared" si="223"/>
        <v/>
      </c>
      <c r="AT1568" s="125" t="str">
        <f t="shared" si="224"/>
        <v/>
      </c>
      <c r="AU1568" s="125" t="str">
        <f>IF(NOT(AT1568=""),VLOOKUP(AT1568,[1]PSI_Category!A:B,2,0),"")</f>
        <v/>
      </c>
      <c r="AV1568" s="167"/>
      <c r="AW1568" s="167"/>
      <c r="AX1568" s="167"/>
    </row>
    <row r="1569" spans="1:50" s="133" customFormat="1" ht="11.4" customHeight="1" x14ac:dyDescent="0.3">
      <c r="A1569" s="103"/>
      <c r="B1569" s="104"/>
      <c r="C1569" s="105"/>
      <c r="D1569" s="106"/>
      <c r="E1569" s="107"/>
      <c r="F1569" s="105"/>
      <c r="G1569" s="107"/>
      <c r="H1569" s="105"/>
      <c r="I1569" s="105"/>
      <c r="J1569" s="107"/>
      <c r="K1569" s="105"/>
      <c r="L1569" s="105"/>
      <c r="M1569" s="105"/>
      <c r="N1569" s="105"/>
      <c r="O1569" s="108"/>
      <c r="P1569" s="109"/>
      <c r="Q1569" s="110"/>
      <c r="R1569" s="110"/>
      <c r="S1569" s="110"/>
      <c r="T1569" s="110"/>
      <c r="U1569" s="111"/>
      <c r="V1569" s="111"/>
      <c r="W1569" s="112"/>
      <c r="X1569" s="113"/>
      <c r="Y1569" s="114"/>
      <c r="Z1569" s="115"/>
      <c r="AA1569" s="116"/>
      <c r="AB1569" s="117" t="b">
        <f t="shared" si="216"/>
        <v>0</v>
      </c>
      <c r="AC1569" s="117">
        <f t="shared" si="217"/>
        <v>0</v>
      </c>
      <c r="AD1569" s="118"/>
      <c r="AE1569" s="117" t="b">
        <f t="shared" si="218"/>
        <v>0</v>
      </c>
      <c r="AF1569" s="117">
        <f t="shared" si="219"/>
        <v>0</v>
      </c>
      <c r="AG1569" s="119">
        <f t="shared" si="220"/>
        <v>0</v>
      </c>
      <c r="AH1569" s="120" t="b">
        <f t="shared" si="221"/>
        <v>0</v>
      </c>
      <c r="AI1569" s="121">
        <f t="shared" si="222"/>
        <v>0</v>
      </c>
      <c r="AJ1569" s="122">
        <f>+C1569</f>
        <v>0</v>
      </c>
      <c r="AK1569" s="122" t="str">
        <f>IF(ISNA(VLOOKUP(postponeList!D1569,[1]Sheet!$A$2:$B$12,2,FALSE))," ",(VLOOKUP(postponeList!D1569,[1]Sheet!$A$2:$B$12,2,FALSE)))</f>
        <v xml:space="preserve"> </v>
      </c>
      <c r="AL1569" s="122" t="str">
        <f>IF(ISNA(VLOOKUP(E1569,[1]Sheet!$G$2:$H$40,2,FALSE))," ",VLOOKUP(E1569,[1]Sheet!$G$2:$H$40,2,FALSE))</f>
        <v xml:space="preserve"> </v>
      </c>
      <c r="AM1569" s="122" t="str">
        <f>IF(ISNA(VLOOKUP(G1569,[1]Sheet!$K$2:$L$159,2,FALSE))," ",(VLOOKUP(G1569,[1]Sheet!$K$2:$L$159,2,FALSE)))</f>
        <v xml:space="preserve"> </v>
      </c>
      <c r="AN1569" s="122" t="str">
        <f>IF(ISNA(VLOOKUP(I1569&amp;C1569,[1]Sheet!$D$2:$E$228,2,FALSE))," ",VLOOKUP(I1569&amp;C1569,[1]Sheet!$D$2:$E$228,2,FALSE))</f>
        <v xml:space="preserve"> </v>
      </c>
      <c r="AO1569" s="122" t="str">
        <f>+I1569&amp;C1569</f>
        <v/>
      </c>
      <c r="AP1569" s="122" t="str">
        <f>C1569&amp;D1569&amp;E1569&amp;G1569&amp;I1569&amp;O1569</f>
        <v/>
      </c>
      <c r="AQ1569" s="122" t="str">
        <f>B1569&amp;D1569&amp;N1569</f>
        <v/>
      </c>
      <c r="AR1569" s="123" t="str">
        <f>+D1569&amp;J1569</f>
        <v/>
      </c>
      <c r="AS1569" s="124" t="str">
        <f t="shared" si="223"/>
        <v/>
      </c>
      <c r="AT1569" s="125" t="str">
        <f t="shared" si="224"/>
        <v/>
      </c>
      <c r="AU1569" s="125" t="str">
        <f>IF(NOT(AT1569=""),VLOOKUP(AT1569,[1]PSI_Category!A:B,2,0),"")</f>
        <v/>
      </c>
      <c r="AV1569" s="167"/>
      <c r="AW1569" s="167"/>
      <c r="AX1569" s="167"/>
    </row>
    <row r="1570" spans="1:50" s="133" customFormat="1" ht="11.4" customHeight="1" x14ac:dyDescent="0.3">
      <c r="A1570" s="103"/>
      <c r="B1570" s="104"/>
      <c r="C1570" s="105"/>
      <c r="D1570" s="106"/>
      <c r="E1570" s="107"/>
      <c r="F1570" s="105"/>
      <c r="G1570" s="107"/>
      <c r="H1570" s="105"/>
      <c r="I1570" s="105"/>
      <c r="J1570" s="107"/>
      <c r="K1570" s="105"/>
      <c r="L1570" s="105"/>
      <c r="M1570" s="105"/>
      <c r="N1570" s="105"/>
      <c r="O1570" s="108"/>
      <c r="P1570" s="109"/>
      <c r="Q1570" s="110"/>
      <c r="R1570" s="110"/>
      <c r="S1570" s="110"/>
      <c r="T1570" s="110"/>
      <c r="U1570" s="111"/>
      <c r="V1570" s="111"/>
      <c r="W1570" s="112"/>
      <c r="X1570" s="113"/>
      <c r="Y1570" s="114"/>
      <c r="Z1570" s="115"/>
      <c r="AA1570" s="116"/>
      <c r="AB1570" s="117" t="b">
        <f t="shared" si="216"/>
        <v>0</v>
      </c>
      <c r="AC1570" s="117">
        <f t="shared" si="217"/>
        <v>0</v>
      </c>
      <c r="AD1570" s="118"/>
      <c r="AE1570" s="117" t="b">
        <f t="shared" si="218"/>
        <v>0</v>
      </c>
      <c r="AF1570" s="117">
        <f t="shared" si="219"/>
        <v>0</v>
      </c>
      <c r="AG1570" s="119">
        <f t="shared" si="220"/>
        <v>0</v>
      </c>
      <c r="AH1570" s="120" t="b">
        <f t="shared" si="221"/>
        <v>0</v>
      </c>
      <c r="AI1570" s="121">
        <f t="shared" si="222"/>
        <v>0</v>
      </c>
      <c r="AJ1570" s="122">
        <f>+C1570</f>
        <v>0</v>
      </c>
      <c r="AK1570" s="122" t="str">
        <f>IF(ISNA(VLOOKUP(postponeList!D1570,[1]Sheet!$A$2:$B$12,2,FALSE))," ",(VLOOKUP(postponeList!D1570,[1]Sheet!$A$2:$B$12,2,FALSE)))</f>
        <v xml:space="preserve"> </v>
      </c>
      <c r="AL1570" s="122" t="str">
        <f>IF(ISNA(VLOOKUP(E1570,[1]Sheet!$G$2:$H$40,2,FALSE))," ",VLOOKUP(E1570,[1]Sheet!$G$2:$H$40,2,FALSE))</f>
        <v xml:space="preserve"> </v>
      </c>
      <c r="AM1570" s="122" t="str">
        <f>IF(ISNA(VLOOKUP(G1570,[1]Sheet!$K$2:$L$159,2,FALSE))," ",(VLOOKUP(G1570,[1]Sheet!$K$2:$L$159,2,FALSE)))</f>
        <v xml:space="preserve"> </v>
      </c>
      <c r="AN1570" s="122" t="str">
        <f>IF(ISNA(VLOOKUP(I1570&amp;C1570,[1]Sheet!$D$2:$E$228,2,FALSE))," ",VLOOKUP(I1570&amp;C1570,[1]Sheet!$D$2:$E$228,2,FALSE))</f>
        <v xml:space="preserve"> </v>
      </c>
      <c r="AO1570" s="122" t="str">
        <f>+I1570&amp;C1570</f>
        <v/>
      </c>
      <c r="AP1570" s="122" t="str">
        <f>C1570&amp;D1570&amp;E1570&amp;G1570&amp;I1570&amp;O1570</f>
        <v/>
      </c>
      <c r="AQ1570" s="122" t="str">
        <f>B1570&amp;D1570&amp;N1570</f>
        <v/>
      </c>
      <c r="AR1570" s="123" t="str">
        <f>+D1570&amp;J1570</f>
        <v/>
      </c>
      <c r="AS1570" s="124" t="str">
        <f t="shared" si="223"/>
        <v/>
      </c>
      <c r="AT1570" s="125" t="str">
        <f t="shared" si="224"/>
        <v/>
      </c>
      <c r="AU1570" s="125" t="str">
        <f>IF(NOT(AT1570=""),VLOOKUP(AT1570,[1]PSI_Category!A:B,2,0),"")</f>
        <v/>
      </c>
      <c r="AV1570" s="167"/>
      <c r="AW1570" s="167"/>
      <c r="AX1570" s="167"/>
    </row>
    <row r="1571" spans="1:50" s="133" customFormat="1" ht="11.4" customHeight="1" x14ac:dyDescent="0.3">
      <c r="A1571" s="103"/>
      <c r="B1571" s="104"/>
      <c r="C1571" s="105"/>
      <c r="D1571" s="106"/>
      <c r="E1571" s="107"/>
      <c r="F1571" s="105"/>
      <c r="G1571" s="107"/>
      <c r="H1571" s="105"/>
      <c r="I1571" s="105"/>
      <c r="J1571" s="107"/>
      <c r="K1571" s="105"/>
      <c r="L1571" s="105"/>
      <c r="M1571" s="105"/>
      <c r="N1571" s="105"/>
      <c r="O1571" s="108"/>
      <c r="P1571" s="109"/>
      <c r="Q1571" s="110"/>
      <c r="R1571" s="110"/>
      <c r="S1571" s="110"/>
      <c r="T1571" s="110"/>
      <c r="U1571" s="111"/>
      <c r="V1571" s="111"/>
      <c r="W1571" s="112"/>
      <c r="X1571" s="113"/>
      <c r="Y1571" s="114"/>
      <c r="Z1571" s="115"/>
      <c r="AA1571" s="116"/>
      <c r="AB1571" s="117" t="b">
        <f t="shared" si="216"/>
        <v>0</v>
      </c>
      <c r="AC1571" s="117">
        <f t="shared" si="217"/>
        <v>0</v>
      </c>
      <c r="AD1571" s="118"/>
      <c r="AE1571" s="117" t="b">
        <f t="shared" si="218"/>
        <v>0</v>
      </c>
      <c r="AF1571" s="117">
        <f t="shared" si="219"/>
        <v>0</v>
      </c>
      <c r="AG1571" s="119">
        <f t="shared" si="220"/>
        <v>0</v>
      </c>
      <c r="AH1571" s="120" t="b">
        <f t="shared" si="221"/>
        <v>0</v>
      </c>
      <c r="AI1571" s="121">
        <f t="shared" si="222"/>
        <v>0</v>
      </c>
      <c r="AJ1571" s="122">
        <f>+C1571</f>
        <v>0</v>
      </c>
      <c r="AK1571" s="122" t="str">
        <f>IF(ISNA(VLOOKUP(postponeList!D1571,[1]Sheet!$A$2:$B$12,2,FALSE))," ",(VLOOKUP(postponeList!D1571,[1]Sheet!$A$2:$B$12,2,FALSE)))</f>
        <v xml:space="preserve"> </v>
      </c>
      <c r="AL1571" s="122" t="str">
        <f>IF(ISNA(VLOOKUP(E1571,[1]Sheet!$G$2:$H$40,2,FALSE))," ",VLOOKUP(E1571,[1]Sheet!$G$2:$H$40,2,FALSE))</f>
        <v xml:space="preserve"> </v>
      </c>
      <c r="AM1571" s="122" t="str">
        <f>IF(ISNA(VLOOKUP(G1571,[1]Sheet!$K$2:$L$159,2,FALSE))," ",(VLOOKUP(G1571,[1]Sheet!$K$2:$L$159,2,FALSE)))</f>
        <v xml:space="preserve"> </v>
      </c>
      <c r="AN1571" s="122" t="str">
        <f>IF(ISNA(VLOOKUP(I1571&amp;C1571,[1]Sheet!$D$2:$E$228,2,FALSE))," ",VLOOKUP(I1571&amp;C1571,[1]Sheet!$D$2:$E$228,2,FALSE))</f>
        <v xml:space="preserve"> </v>
      </c>
      <c r="AO1571" s="122" t="str">
        <f>+I1571&amp;C1571</f>
        <v/>
      </c>
      <c r="AP1571" s="122" t="str">
        <f>C1571&amp;D1571&amp;E1571&amp;G1571&amp;I1571&amp;O1571</f>
        <v/>
      </c>
      <c r="AQ1571" s="122" t="str">
        <f>B1571&amp;D1571&amp;N1571</f>
        <v/>
      </c>
      <c r="AR1571" s="123" t="str">
        <f>+D1571&amp;J1571</f>
        <v/>
      </c>
      <c r="AS1571" s="124" t="str">
        <f t="shared" si="223"/>
        <v/>
      </c>
      <c r="AT1571" s="125" t="str">
        <f t="shared" si="224"/>
        <v/>
      </c>
      <c r="AU1571" s="125" t="str">
        <f>IF(NOT(AT1571=""),VLOOKUP(AT1571,[1]PSI_Category!A:B,2,0),"")</f>
        <v/>
      </c>
      <c r="AV1571" s="167"/>
      <c r="AW1571" s="167"/>
      <c r="AX1571" s="167"/>
    </row>
    <row r="1572" spans="1:50" s="133" customFormat="1" ht="11.4" customHeight="1" x14ac:dyDescent="0.3">
      <c r="A1572" s="103"/>
      <c r="B1572" s="104"/>
      <c r="C1572" s="105"/>
      <c r="D1572" s="106"/>
      <c r="E1572" s="107"/>
      <c r="F1572" s="105"/>
      <c r="G1572" s="107"/>
      <c r="H1572" s="105"/>
      <c r="I1572" s="105"/>
      <c r="J1572" s="107"/>
      <c r="K1572" s="105"/>
      <c r="L1572" s="105"/>
      <c r="M1572" s="105"/>
      <c r="N1572" s="105"/>
      <c r="O1572" s="108"/>
      <c r="P1572" s="109"/>
      <c r="Q1572" s="110"/>
      <c r="R1572" s="110"/>
      <c r="S1572" s="110"/>
      <c r="T1572" s="110"/>
      <c r="U1572" s="111"/>
      <c r="V1572" s="111"/>
      <c r="W1572" s="112"/>
      <c r="X1572" s="113"/>
      <c r="Y1572" s="114"/>
      <c r="Z1572" s="115"/>
      <c r="AA1572" s="116"/>
      <c r="AB1572" s="117" t="b">
        <f t="shared" si="216"/>
        <v>0</v>
      </c>
      <c r="AC1572" s="117">
        <f t="shared" si="217"/>
        <v>0</v>
      </c>
      <c r="AD1572" s="118"/>
      <c r="AE1572" s="117" t="b">
        <f t="shared" si="218"/>
        <v>0</v>
      </c>
      <c r="AF1572" s="117">
        <f t="shared" si="219"/>
        <v>0</v>
      </c>
      <c r="AG1572" s="119">
        <f t="shared" si="220"/>
        <v>0</v>
      </c>
      <c r="AH1572" s="120" t="b">
        <f t="shared" si="221"/>
        <v>0</v>
      </c>
      <c r="AI1572" s="121">
        <f t="shared" si="222"/>
        <v>0</v>
      </c>
      <c r="AJ1572" s="122">
        <f>+C1572</f>
        <v>0</v>
      </c>
      <c r="AK1572" s="122" t="str">
        <f>IF(ISNA(VLOOKUP(postponeList!D1572,[1]Sheet!$A$2:$B$12,2,FALSE))," ",(VLOOKUP(postponeList!D1572,[1]Sheet!$A$2:$B$12,2,FALSE)))</f>
        <v xml:space="preserve"> </v>
      </c>
      <c r="AL1572" s="122" t="str">
        <f>IF(ISNA(VLOOKUP(E1572,[1]Sheet!$G$2:$H$40,2,FALSE))," ",VLOOKUP(E1572,[1]Sheet!$G$2:$H$40,2,FALSE))</f>
        <v xml:space="preserve"> </v>
      </c>
      <c r="AM1572" s="122" t="str">
        <f>IF(ISNA(VLOOKUP(G1572,[1]Sheet!$K$2:$L$159,2,FALSE))," ",(VLOOKUP(G1572,[1]Sheet!$K$2:$L$159,2,FALSE)))</f>
        <v xml:space="preserve"> </v>
      </c>
      <c r="AN1572" s="122" t="str">
        <f>IF(ISNA(VLOOKUP(I1572&amp;C1572,[1]Sheet!$D$2:$E$228,2,FALSE))," ",VLOOKUP(I1572&amp;C1572,[1]Sheet!$D$2:$E$228,2,FALSE))</f>
        <v xml:space="preserve"> </v>
      </c>
      <c r="AO1572" s="122" t="str">
        <f>+I1572&amp;C1572</f>
        <v/>
      </c>
      <c r="AP1572" s="122" t="str">
        <f>C1572&amp;D1572&amp;E1572&amp;G1572&amp;I1572&amp;O1572</f>
        <v/>
      </c>
      <c r="AQ1572" s="122" t="str">
        <f>B1572&amp;D1572&amp;N1572</f>
        <v/>
      </c>
      <c r="AR1572" s="123" t="str">
        <f>+D1572&amp;J1572</f>
        <v/>
      </c>
      <c r="AS1572" s="124" t="str">
        <f t="shared" si="223"/>
        <v/>
      </c>
      <c r="AT1572" s="125" t="str">
        <f t="shared" si="224"/>
        <v/>
      </c>
      <c r="AU1572" s="125" t="str">
        <f>IF(NOT(AT1572=""),VLOOKUP(AT1572,[1]PSI_Category!A:B,2,0),"")</f>
        <v/>
      </c>
      <c r="AV1572" s="167"/>
      <c r="AW1572" s="167"/>
      <c r="AX1572" s="167"/>
    </row>
    <row r="1573" spans="1:50" s="133" customFormat="1" ht="11.4" customHeight="1" x14ac:dyDescent="0.3">
      <c r="A1573" s="103"/>
      <c r="B1573" s="104"/>
      <c r="C1573" s="105"/>
      <c r="D1573" s="106"/>
      <c r="E1573" s="107"/>
      <c r="F1573" s="105"/>
      <c r="G1573" s="107"/>
      <c r="H1573" s="105"/>
      <c r="I1573" s="105"/>
      <c r="J1573" s="107"/>
      <c r="K1573" s="105"/>
      <c r="L1573" s="105"/>
      <c r="M1573" s="105"/>
      <c r="N1573" s="105"/>
      <c r="O1573" s="108"/>
      <c r="P1573" s="109"/>
      <c r="Q1573" s="110"/>
      <c r="R1573" s="110"/>
      <c r="S1573" s="110"/>
      <c r="T1573" s="110"/>
      <c r="U1573" s="111"/>
      <c r="V1573" s="111"/>
      <c r="W1573" s="112"/>
      <c r="X1573" s="113"/>
      <c r="Y1573" s="114"/>
      <c r="Z1573" s="115"/>
      <c r="AA1573" s="116"/>
      <c r="AB1573" s="117" t="b">
        <f t="shared" si="216"/>
        <v>0</v>
      </c>
      <c r="AC1573" s="117">
        <f t="shared" si="217"/>
        <v>0</v>
      </c>
      <c r="AD1573" s="118"/>
      <c r="AE1573" s="117" t="b">
        <f t="shared" si="218"/>
        <v>0</v>
      </c>
      <c r="AF1573" s="117">
        <f t="shared" si="219"/>
        <v>0</v>
      </c>
      <c r="AG1573" s="119">
        <f t="shared" si="220"/>
        <v>0</v>
      </c>
      <c r="AH1573" s="120" t="b">
        <f t="shared" si="221"/>
        <v>0</v>
      </c>
      <c r="AI1573" s="121">
        <f t="shared" si="222"/>
        <v>0</v>
      </c>
      <c r="AJ1573" s="122">
        <f>+C1573</f>
        <v>0</v>
      </c>
      <c r="AK1573" s="122" t="str">
        <f>IF(ISNA(VLOOKUP(postponeList!D1573,[1]Sheet!$A$2:$B$12,2,FALSE))," ",(VLOOKUP(postponeList!D1573,[1]Sheet!$A$2:$B$12,2,FALSE)))</f>
        <v xml:space="preserve"> </v>
      </c>
      <c r="AL1573" s="122" t="str">
        <f>IF(ISNA(VLOOKUP(E1573,[1]Sheet!$G$2:$H$40,2,FALSE))," ",VLOOKUP(E1573,[1]Sheet!$G$2:$H$40,2,FALSE))</f>
        <v xml:space="preserve"> </v>
      </c>
      <c r="AM1573" s="122" t="str">
        <f>IF(ISNA(VLOOKUP(G1573,[1]Sheet!$K$2:$L$159,2,FALSE))," ",(VLOOKUP(G1573,[1]Sheet!$K$2:$L$159,2,FALSE)))</f>
        <v xml:space="preserve"> </v>
      </c>
      <c r="AN1573" s="122" t="str">
        <f>IF(ISNA(VLOOKUP(I1573&amp;C1573,[1]Sheet!$D$2:$E$228,2,FALSE))," ",VLOOKUP(I1573&amp;C1573,[1]Sheet!$D$2:$E$228,2,FALSE))</f>
        <v xml:space="preserve"> </v>
      </c>
      <c r="AO1573" s="122" t="str">
        <f>+I1573&amp;C1573</f>
        <v/>
      </c>
      <c r="AP1573" s="122" t="str">
        <f>C1573&amp;D1573&amp;E1573&amp;G1573&amp;I1573&amp;O1573</f>
        <v/>
      </c>
      <c r="AQ1573" s="122" t="str">
        <f>B1573&amp;D1573&amp;N1573</f>
        <v/>
      </c>
      <c r="AR1573" s="123" t="str">
        <f>+D1573&amp;J1573</f>
        <v/>
      </c>
      <c r="AS1573" s="124" t="str">
        <f t="shared" si="223"/>
        <v/>
      </c>
      <c r="AT1573" s="125" t="str">
        <f t="shared" si="224"/>
        <v/>
      </c>
      <c r="AU1573" s="125" t="str">
        <f>IF(NOT(AT1573=""),VLOOKUP(AT1573,[1]PSI_Category!A:B,2,0),"")</f>
        <v/>
      </c>
      <c r="AV1573" s="167"/>
      <c r="AW1573" s="167"/>
      <c r="AX1573" s="167"/>
    </row>
    <row r="1574" spans="1:50" s="133" customFormat="1" ht="11.4" customHeight="1" x14ac:dyDescent="0.3">
      <c r="A1574" s="103"/>
      <c r="B1574" s="104"/>
      <c r="C1574" s="105"/>
      <c r="D1574" s="106"/>
      <c r="E1574" s="107"/>
      <c r="F1574" s="105"/>
      <c r="G1574" s="107"/>
      <c r="H1574" s="105"/>
      <c r="I1574" s="105"/>
      <c r="J1574" s="107"/>
      <c r="K1574" s="105"/>
      <c r="L1574" s="105"/>
      <c r="M1574" s="105"/>
      <c r="N1574" s="105"/>
      <c r="O1574" s="108"/>
      <c r="P1574" s="109"/>
      <c r="Q1574" s="110"/>
      <c r="R1574" s="110"/>
      <c r="S1574" s="110"/>
      <c r="T1574" s="110"/>
      <c r="U1574" s="111"/>
      <c r="V1574" s="111"/>
      <c r="W1574" s="112"/>
      <c r="X1574" s="113"/>
      <c r="Y1574" s="114"/>
      <c r="Z1574" s="115"/>
      <c r="AA1574" s="116"/>
      <c r="AB1574" s="117" t="b">
        <f t="shared" si="216"/>
        <v>0</v>
      </c>
      <c r="AC1574" s="117">
        <f t="shared" si="217"/>
        <v>0</v>
      </c>
      <c r="AD1574" s="118"/>
      <c r="AE1574" s="117" t="b">
        <f t="shared" si="218"/>
        <v>0</v>
      </c>
      <c r="AF1574" s="117">
        <f t="shared" si="219"/>
        <v>0</v>
      </c>
      <c r="AG1574" s="119">
        <f t="shared" si="220"/>
        <v>0</v>
      </c>
      <c r="AH1574" s="120" t="b">
        <f t="shared" si="221"/>
        <v>0</v>
      </c>
      <c r="AI1574" s="121">
        <f t="shared" si="222"/>
        <v>0</v>
      </c>
      <c r="AJ1574" s="122">
        <f>+C1574</f>
        <v>0</v>
      </c>
      <c r="AK1574" s="122" t="str">
        <f>IF(ISNA(VLOOKUP(postponeList!D1574,[1]Sheet!$A$2:$B$12,2,FALSE))," ",(VLOOKUP(postponeList!D1574,[1]Sheet!$A$2:$B$12,2,FALSE)))</f>
        <v xml:space="preserve"> </v>
      </c>
      <c r="AL1574" s="122" t="str">
        <f>IF(ISNA(VLOOKUP(E1574,[1]Sheet!$G$2:$H$40,2,FALSE))," ",VLOOKUP(E1574,[1]Sheet!$G$2:$H$40,2,FALSE))</f>
        <v xml:space="preserve"> </v>
      </c>
      <c r="AM1574" s="122" t="str">
        <f>IF(ISNA(VLOOKUP(G1574,[1]Sheet!$K$2:$L$159,2,FALSE))," ",(VLOOKUP(G1574,[1]Sheet!$K$2:$L$159,2,FALSE)))</f>
        <v xml:space="preserve"> </v>
      </c>
      <c r="AN1574" s="122" t="str">
        <f>IF(ISNA(VLOOKUP(I1574&amp;C1574,[1]Sheet!$D$2:$E$228,2,FALSE))," ",VLOOKUP(I1574&amp;C1574,[1]Sheet!$D$2:$E$228,2,FALSE))</f>
        <v xml:space="preserve"> </v>
      </c>
      <c r="AO1574" s="122" t="str">
        <f>+I1574&amp;C1574</f>
        <v/>
      </c>
      <c r="AP1574" s="122" t="str">
        <f>C1574&amp;D1574&amp;E1574&amp;G1574&amp;I1574&amp;O1574</f>
        <v/>
      </c>
      <c r="AQ1574" s="122" t="str">
        <f>B1574&amp;D1574&amp;N1574</f>
        <v/>
      </c>
      <c r="AR1574" s="123" t="str">
        <f>+D1574&amp;J1574</f>
        <v/>
      </c>
      <c r="AS1574" s="124" t="str">
        <f t="shared" si="223"/>
        <v/>
      </c>
      <c r="AT1574" s="125" t="str">
        <f t="shared" si="224"/>
        <v/>
      </c>
      <c r="AU1574" s="125" t="str">
        <f>IF(NOT(AT1574=""),VLOOKUP(AT1574,[1]PSI_Category!A:B,2,0),"")</f>
        <v/>
      </c>
      <c r="AV1574" s="167"/>
      <c r="AW1574" s="167"/>
      <c r="AX1574" s="167"/>
    </row>
    <row r="1575" spans="1:50" s="133" customFormat="1" ht="11.4" customHeight="1" x14ac:dyDescent="0.3">
      <c r="A1575" s="103"/>
      <c r="B1575" s="104"/>
      <c r="C1575" s="105"/>
      <c r="D1575" s="106"/>
      <c r="E1575" s="107"/>
      <c r="F1575" s="105"/>
      <c r="G1575" s="107"/>
      <c r="H1575" s="105"/>
      <c r="I1575" s="105"/>
      <c r="J1575" s="107"/>
      <c r="K1575" s="105"/>
      <c r="L1575" s="105"/>
      <c r="M1575" s="105"/>
      <c r="N1575" s="105"/>
      <c r="O1575" s="108"/>
      <c r="P1575" s="109"/>
      <c r="Q1575" s="110"/>
      <c r="R1575" s="110"/>
      <c r="S1575" s="110"/>
      <c r="T1575" s="110"/>
      <c r="U1575" s="111"/>
      <c r="V1575" s="111"/>
      <c r="W1575" s="113"/>
      <c r="X1575" s="113"/>
      <c r="Y1575" s="114"/>
      <c r="Z1575" s="115"/>
      <c r="AA1575" s="116"/>
      <c r="AB1575" s="117" t="b">
        <f t="shared" si="216"/>
        <v>0</v>
      </c>
      <c r="AC1575" s="117">
        <f t="shared" si="217"/>
        <v>0</v>
      </c>
      <c r="AD1575" s="118"/>
      <c r="AE1575" s="117" t="b">
        <f t="shared" si="218"/>
        <v>0</v>
      </c>
      <c r="AF1575" s="117">
        <f t="shared" si="219"/>
        <v>0</v>
      </c>
      <c r="AG1575" s="119">
        <f t="shared" si="220"/>
        <v>0</v>
      </c>
      <c r="AH1575" s="120" t="b">
        <f t="shared" si="221"/>
        <v>0</v>
      </c>
      <c r="AI1575" s="121">
        <f t="shared" si="222"/>
        <v>0</v>
      </c>
      <c r="AJ1575" s="122">
        <f>+C1575</f>
        <v>0</v>
      </c>
      <c r="AK1575" s="122" t="str">
        <f>IF(ISNA(VLOOKUP(postponeList!D1575,[1]Sheet!$A$2:$B$12,2,FALSE))," ",(VLOOKUP(postponeList!D1575,[1]Sheet!$A$2:$B$12,2,FALSE)))</f>
        <v xml:space="preserve"> </v>
      </c>
      <c r="AL1575" s="122" t="str">
        <f>IF(ISNA(VLOOKUP(E1575,[1]Sheet!$G$2:$H$40,2,FALSE))," ",VLOOKUP(E1575,[1]Sheet!$G$2:$H$40,2,FALSE))</f>
        <v xml:space="preserve"> </v>
      </c>
      <c r="AM1575" s="122" t="str">
        <f>IF(ISNA(VLOOKUP(G1575,[1]Sheet!$K$2:$L$159,2,FALSE))," ",(VLOOKUP(G1575,[1]Sheet!$K$2:$L$159,2,FALSE)))</f>
        <v xml:space="preserve"> </v>
      </c>
      <c r="AN1575" s="122" t="str">
        <f>IF(ISNA(VLOOKUP(I1575&amp;C1575,[1]Sheet!$D$2:$E$228,2,FALSE))," ",VLOOKUP(I1575&amp;C1575,[1]Sheet!$D$2:$E$228,2,FALSE))</f>
        <v xml:space="preserve"> </v>
      </c>
      <c r="AO1575" s="122" t="str">
        <f>+I1575&amp;C1575</f>
        <v/>
      </c>
      <c r="AP1575" s="122" t="str">
        <f>C1575&amp;D1575&amp;E1575&amp;G1575&amp;I1575&amp;O1575</f>
        <v/>
      </c>
      <c r="AQ1575" s="122" t="str">
        <f>B1575&amp;D1575&amp;N1575</f>
        <v/>
      </c>
      <c r="AR1575" s="123" t="str">
        <f>+D1575&amp;J1575</f>
        <v/>
      </c>
      <c r="AS1575" s="124" t="str">
        <f t="shared" si="223"/>
        <v/>
      </c>
      <c r="AT1575" s="125" t="str">
        <f t="shared" si="224"/>
        <v/>
      </c>
      <c r="AU1575" s="125" t="str">
        <f>IF(NOT(AT1575=""),VLOOKUP(AT1575,[1]PSI_Category!A:B,2,0),"")</f>
        <v/>
      </c>
      <c r="AV1575" s="167"/>
      <c r="AW1575" s="167"/>
      <c r="AX1575" s="167"/>
    </row>
    <row r="1576" spans="1:50" s="133" customFormat="1" ht="11.4" customHeight="1" x14ac:dyDescent="0.3">
      <c r="A1576" s="103"/>
      <c r="B1576" s="104"/>
      <c r="C1576" s="105"/>
      <c r="D1576" s="106"/>
      <c r="E1576" s="107"/>
      <c r="F1576" s="105"/>
      <c r="G1576" s="107"/>
      <c r="H1576" s="105"/>
      <c r="I1576" s="105"/>
      <c r="J1576" s="107"/>
      <c r="K1576" s="105"/>
      <c r="L1576" s="105"/>
      <c r="M1576" s="105"/>
      <c r="N1576" s="105"/>
      <c r="O1576" s="108"/>
      <c r="P1576" s="109"/>
      <c r="Q1576" s="110"/>
      <c r="R1576" s="110"/>
      <c r="S1576" s="110"/>
      <c r="T1576" s="110"/>
      <c r="U1576" s="111"/>
      <c r="V1576" s="111"/>
      <c r="W1576" s="113"/>
      <c r="X1576" s="113"/>
      <c r="Y1576" s="114"/>
      <c r="Z1576" s="115"/>
      <c r="AA1576" s="116"/>
      <c r="AB1576" s="117" t="b">
        <f t="shared" si="216"/>
        <v>0</v>
      </c>
      <c r="AC1576" s="117">
        <f t="shared" si="217"/>
        <v>0</v>
      </c>
      <c r="AD1576" s="118"/>
      <c r="AE1576" s="117" t="b">
        <f t="shared" si="218"/>
        <v>0</v>
      </c>
      <c r="AF1576" s="117">
        <f t="shared" si="219"/>
        <v>0</v>
      </c>
      <c r="AG1576" s="119">
        <f t="shared" si="220"/>
        <v>0</v>
      </c>
      <c r="AH1576" s="120" t="b">
        <f t="shared" si="221"/>
        <v>0</v>
      </c>
      <c r="AI1576" s="121">
        <f t="shared" si="222"/>
        <v>0</v>
      </c>
      <c r="AJ1576" s="122">
        <f>+C1576</f>
        <v>0</v>
      </c>
      <c r="AK1576" s="122" t="str">
        <f>IF(ISNA(VLOOKUP(postponeList!D1576,[1]Sheet!$A$2:$B$12,2,FALSE))," ",(VLOOKUP(postponeList!D1576,[1]Sheet!$A$2:$B$12,2,FALSE)))</f>
        <v xml:space="preserve"> </v>
      </c>
      <c r="AL1576" s="122" t="str">
        <f>IF(ISNA(VLOOKUP(E1576,[1]Sheet!$G$2:$H$40,2,FALSE))," ",VLOOKUP(E1576,[1]Sheet!$G$2:$H$40,2,FALSE))</f>
        <v xml:space="preserve"> </v>
      </c>
      <c r="AM1576" s="122" t="str">
        <f>IF(ISNA(VLOOKUP(G1576,[1]Sheet!$K$2:$L$159,2,FALSE))," ",(VLOOKUP(G1576,[1]Sheet!$K$2:$L$159,2,FALSE)))</f>
        <v xml:space="preserve"> </v>
      </c>
      <c r="AN1576" s="122" t="str">
        <f>IF(ISNA(VLOOKUP(I1576&amp;C1576,[1]Sheet!$D$2:$E$228,2,FALSE))," ",VLOOKUP(I1576&amp;C1576,[1]Sheet!$D$2:$E$228,2,FALSE))</f>
        <v xml:space="preserve"> </v>
      </c>
      <c r="AO1576" s="122" t="str">
        <f>+I1576&amp;C1576</f>
        <v/>
      </c>
      <c r="AP1576" s="122" t="str">
        <f>C1576&amp;D1576&amp;E1576&amp;G1576&amp;I1576&amp;O1576</f>
        <v/>
      </c>
      <c r="AQ1576" s="122" t="str">
        <f>B1576&amp;D1576&amp;N1576</f>
        <v/>
      </c>
      <c r="AR1576" s="123" t="str">
        <f>+D1576&amp;J1576</f>
        <v/>
      </c>
      <c r="AS1576" s="124" t="str">
        <f t="shared" si="223"/>
        <v/>
      </c>
      <c r="AT1576" s="125" t="str">
        <f t="shared" si="224"/>
        <v/>
      </c>
      <c r="AU1576" s="125" t="str">
        <f>IF(NOT(AT1576=""),VLOOKUP(AT1576,[1]PSI_Category!A:B,2,0),"")</f>
        <v/>
      </c>
      <c r="AV1576" s="167"/>
      <c r="AW1576" s="167"/>
      <c r="AX1576" s="167"/>
    </row>
    <row r="1577" spans="1:50" s="133" customFormat="1" ht="11.4" customHeight="1" x14ac:dyDescent="0.3">
      <c r="A1577" s="103"/>
      <c r="B1577" s="104"/>
      <c r="C1577" s="105"/>
      <c r="D1577" s="106"/>
      <c r="E1577" s="107"/>
      <c r="F1577" s="105"/>
      <c r="G1577" s="107"/>
      <c r="H1577" s="105"/>
      <c r="I1577" s="105"/>
      <c r="J1577" s="107"/>
      <c r="K1577" s="105"/>
      <c r="L1577" s="105"/>
      <c r="M1577" s="105"/>
      <c r="N1577" s="105"/>
      <c r="O1577" s="108"/>
      <c r="P1577" s="109"/>
      <c r="Q1577" s="110"/>
      <c r="R1577" s="110"/>
      <c r="S1577" s="110"/>
      <c r="T1577" s="110"/>
      <c r="U1577" s="111"/>
      <c r="V1577" s="111"/>
      <c r="W1577" s="113"/>
      <c r="X1577" s="113"/>
      <c r="Y1577" s="114"/>
      <c r="Z1577" s="115"/>
      <c r="AA1577" s="116"/>
      <c r="AB1577" s="117" t="b">
        <f t="shared" si="216"/>
        <v>0</v>
      </c>
      <c r="AC1577" s="117">
        <f t="shared" si="217"/>
        <v>0</v>
      </c>
      <c r="AD1577" s="118"/>
      <c r="AE1577" s="117" t="b">
        <f t="shared" si="218"/>
        <v>0</v>
      </c>
      <c r="AF1577" s="117">
        <f t="shared" si="219"/>
        <v>0</v>
      </c>
      <c r="AG1577" s="119">
        <f t="shared" si="220"/>
        <v>0</v>
      </c>
      <c r="AH1577" s="120" t="b">
        <f t="shared" si="221"/>
        <v>0</v>
      </c>
      <c r="AI1577" s="121">
        <f t="shared" si="222"/>
        <v>0</v>
      </c>
      <c r="AJ1577" s="122">
        <f>+C1577</f>
        <v>0</v>
      </c>
      <c r="AK1577" s="122" t="str">
        <f>IF(ISNA(VLOOKUP(postponeList!D1577,[1]Sheet!$A$2:$B$12,2,FALSE))," ",(VLOOKUP(postponeList!D1577,[1]Sheet!$A$2:$B$12,2,FALSE)))</f>
        <v xml:space="preserve"> </v>
      </c>
      <c r="AL1577" s="122" t="str">
        <f>IF(ISNA(VLOOKUP(E1577,[1]Sheet!$G$2:$H$40,2,FALSE))," ",VLOOKUP(E1577,[1]Sheet!$G$2:$H$40,2,FALSE))</f>
        <v xml:space="preserve"> </v>
      </c>
      <c r="AM1577" s="122" t="str">
        <f>IF(ISNA(VLOOKUP(G1577,[1]Sheet!$K$2:$L$159,2,FALSE))," ",(VLOOKUP(G1577,[1]Sheet!$K$2:$L$159,2,FALSE)))</f>
        <v xml:space="preserve"> </v>
      </c>
      <c r="AN1577" s="122" t="str">
        <f>IF(ISNA(VLOOKUP(I1577&amp;C1577,[1]Sheet!$D$2:$E$228,2,FALSE))," ",VLOOKUP(I1577&amp;C1577,[1]Sheet!$D$2:$E$228,2,FALSE))</f>
        <v xml:space="preserve"> </v>
      </c>
      <c r="AO1577" s="122" t="str">
        <f>+I1577&amp;C1577</f>
        <v/>
      </c>
      <c r="AP1577" s="122" t="str">
        <f>C1577&amp;D1577&amp;E1577&amp;G1577&amp;I1577&amp;O1577</f>
        <v/>
      </c>
      <c r="AQ1577" s="122" t="str">
        <f>B1577&amp;D1577&amp;N1577</f>
        <v/>
      </c>
      <c r="AR1577" s="123" t="str">
        <f>+D1577&amp;J1577</f>
        <v/>
      </c>
      <c r="AS1577" s="124" t="str">
        <f t="shared" si="223"/>
        <v/>
      </c>
      <c r="AT1577" s="125" t="str">
        <f t="shared" si="224"/>
        <v/>
      </c>
      <c r="AU1577" s="125" t="str">
        <f>IF(NOT(AT1577=""),VLOOKUP(AT1577,[1]PSI_Category!A:B,2,0),"")</f>
        <v/>
      </c>
      <c r="AV1577" s="167"/>
      <c r="AW1577" s="167"/>
      <c r="AX1577" s="167"/>
    </row>
    <row r="1578" spans="1:50" s="133" customFormat="1" ht="11.4" customHeight="1" x14ac:dyDescent="0.3">
      <c r="A1578" s="103"/>
      <c r="B1578" s="104"/>
      <c r="C1578" s="105"/>
      <c r="D1578" s="106"/>
      <c r="E1578" s="107"/>
      <c r="F1578" s="105"/>
      <c r="G1578" s="107"/>
      <c r="H1578" s="105"/>
      <c r="I1578" s="105"/>
      <c r="J1578" s="107"/>
      <c r="K1578" s="105"/>
      <c r="L1578" s="105"/>
      <c r="M1578" s="105"/>
      <c r="N1578" s="105"/>
      <c r="O1578" s="108"/>
      <c r="P1578" s="109"/>
      <c r="Q1578" s="110"/>
      <c r="R1578" s="110"/>
      <c r="S1578" s="110"/>
      <c r="T1578" s="110"/>
      <c r="U1578" s="111"/>
      <c r="V1578" s="111"/>
      <c r="W1578" s="113"/>
      <c r="X1578" s="113"/>
      <c r="Y1578" s="114"/>
      <c r="Z1578" s="115"/>
      <c r="AA1578" s="116"/>
      <c r="AB1578" s="117" t="b">
        <f t="shared" si="216"/>
        <v>0</v>
      </c>
      <c r="AC1578" s="117">
        <f t="shared" si="217"/>
        <v>0</v>
      </c>
      <c r="AD1578" s="118"/>
      <c r="AE1578" s="117" t="b">
        <f t="shared" si="218"/>
        <v>0</v>
      </c>
      <c r="AF1578" s="117">
        <f t="shared" si="219"/>
        <v>0</v>
      </c>
      <c r="AG1578" s="119">
        <f t="shared" si="220"/>
        <v>0</v>
      </c>
      <c r="AH1578" s="120" t="b">
        <f t="shared" si="221"/>
        <v>0</v>
      </c>
      <c r="AI1578" s="121">
        <f t="shared" si="222"/>
        <v>0</v>
      </c>
      <c r="AJ1578" s="122">
        <f>+C1578</f>
        <v>0</v>
      </c>
      <c r="AK1578" s="122" t="str">
        <f>IF(ISNA(VLOOKUP(postponeList!D1578,[1]Sheet!$A$2:$B$12,2,FALSE))," ",(VLOOKUP(postponeList!D1578,[1]Sheet!$A$2:$B$12,2,FALSE)))</f>
        <v xml:space="preserve"> </v>
      </c>
      <c r="AL1578" s="122" t="str">
        <f>IF(ISNA(VLOOKUP(E1578,[1]Sheet!$G$2:$H$40,2,FALSE))," ",VLOOKUP(E1578,[1]Sheet!$G$2:$H$40,2,FALSE))</f>
        <v xml:space="preserve"> </v>
      </c>
      <c r="AM1578" s="122" t="str">
        <f>IF(ISNA(VLOOKUP(G1578,[1]Sheet!$K$2:$L$159,2,FALSE))," ",(VLOOKUP(G1578,[1]Sheet!$K$2:$L$159,2,FALSE)))</f>
        <v xml:space="preserve"> </v>
      </c>
      <c r="AN1578" s="122" t="str">
        <f>IF(ISNA(VLOOKUP(I1578&amp;C1578,[1]Sheet!$D$2:$E$228,2,FALSE))," ",VLOOKUP(I1578&amp;C1578,[1]Sheet!$D$2:$E$228,2,FALSE))</f>
        <v xml:space="preserve"> </v>
      </c>
      <c r="AO1578" s="122" t="str">
        <f>+I1578&amp;C1578</f>
        <v/>
      </c>
      <c r="AP1578" s="122" t="str">
        <f>C1578&amp;D1578&amp;E1578&amp;G1578&amp;I1578&amp;O1578</f>
        <v/>
      </c>
      <c r="AQ1578" s="122" t="str">
        <f>B1578&amp;D1578&amp;N1578</f>
        <v/>
      </c>
      <c r="AR1578" s="123" t="str">
        <f>+D1578&amp;J1578</f>
        <v/>
      </c>
      <c r="AS1578" s="124" t="str">
        <f t="shared" si="223"/>
        <v/>
      </c>
      <c r="AT1578" s="125" t="str">
        <f t="shared" si="224"/>
        <v/>
      </c>
      <c r="AU1578" s="125" t="str">
        <f>IF(NOT(AT1578=""),VLOOKUP(AT1578,[1]PSI_Category!A:B,2,0),"")</f>
        <v/>
      </c>
      <c r="AV1578" s="167"/>
      <c r="AW1578" s="167"/>
      <c r="AX1578" s="167"/>
    </row>
    <row r="1579" spans="1:50" s="133" customFormat="1" ht="11.4" customHeight="1" x14ac:dyDescent="0.3">
      <c r="A1579" s="103"/>
      <c r="B1579" s="104"/>
      <c r="C1579" s="105"/>
      <c r="D1579" s="106"/>
      <c r="E1579" s="107"/>
      <c r="F1579" s="105"/>
      <c r="G1579" s="107"/>
      <c r="H1579" s="105"/>
      <c r="I1579" s="105"/>
      <c r="J1579" s="107"/>
      <c r="K1579" s="105"/>
      <c r="L1579" s="105"/>
      <c r="M1579" s="105"/>
      <c r="N1579" s="105"/>
      <c r="O1579" s="108"/>
      <c r="P1579" s="109"/>
      <c r="Q1579" s="110"/>
      <c r="R1579" s="110"/>
      <c r="S1579" s="110"/>
      <c r="T1579" s="110"/>
      <c r="U1579" s="111"/>
      <c r="V1579" s="111"/>
      <c r="W1579" s="112"/>
      <c r="X1579" s="113"/>
      <c r="Y1579" s="114"/>
      <c r="Z1579" s="115"/>
      <c r="AA1579" s="116"/>
      <c r="AB1579" s="117" t="b">
        <f t="shared" si="216"/>
        <v>0</v>
      </c>
      <c r="AC1579" s="117">
        <f t="shared" si="217"/>
        <v>0</v>
      </c>
      <c r="AD1579" s="118"/>
      <c r="AE1579" s="117" t="b">
        <f t="shared" si="218"/>
        <v>0</v>
      </c>
      <c r="AF1579" s="117">
        <f t="shared" si="219"/>
        <v>0</v>
      </c>
      <c r="AG1579" s="119">
        <f t="shared" si="220"/>
        <v>0</v>
      </c>
      <c r="AH1579" s="120" t="b">
        <f t="shared" si="221"/>
        <v>0</v>
      </c>
      <c r="AI1579" s="121">
        <f t="shared" si="222"/>
        <v>0</v>
      </c>
      <c r="AJ1579" s="122">
        <f>+C1579</f>
        <v>0</v>
      </c>
      <c r="AK1579" s="122" t="str">
        <f>IF(ISNA(VLOOKUP(postponeList!D1579,[1]Sheet!$A$2:$B$12,2,FALSE))," ",(VLOOKUP(postponeList!D1579,[1]Sheet!$A$2:$B$12,2,FALSE)))</f>
        <v xml:space="preserve"> </v>
      </c>
      <c r="AL1579" s="122" t="str">
        <f>IF(ISNA(VLOOKUP(E1579,[1]Sheet!$G$2:$H$40,2,FALSE))," ",VLOOKUP(E1579,[1]Sheet!$G$2:$H$40,2,FALSE))</f>
        <v xml:space="preserve"> </v>
      </c>
      <c r="AM1579" s="122" t="str">
        <f>IF(ISNA(VLOOKUP(G1579,[1]Sheet!$K$2:$L$159,2,FALSE))," ",(VLOOKUP(G1579,[1]Sheet!$K$2:$L$159,2,FALSE)))</f>
        <v xml:space="preserve"> </v>
      </c>
      <c r="AN1579" s="122" t="str">
        <f>IF(ISNA(VLOOKUP(I1579&amp;C1579,[1]Sheet!$D$2:$E$228,2,FALSE))," ",VLOOKUP(I1579&amp;C1579,[1]Sheet!$D$2:$E$228,2,FALSE))</f>
        <v xml:space="preserve"> </v>
      </c>
      <c r="AO1579" s="122" t="str">
        <f>+I1579&amp;C1579</f>
        <v/>
      </c>
      <c r="AP1579" s="122" t="str">
        <f>C1579&amp;D1579&amp;E1579&amp;G1579&amp;I1579&amp;O1579</f>
        <v/>
      </c>
      <c r="AQ1579" s="122" t="str">
        <f>B1579&amp;D1579&amp;N1579</f>
        <v/>
      </c>
      <c r="AR1579" s="123" t="str">
        <f>+D1579&amp;J1579</f>
        <v/>
      </c>
      <c r="AS1579" s="124" t="str">
        <f t="shared" si="223"/>
        <v/>
      </c>
      <c r="AT1579" s="125" t="str">
        <f t="shared" si="224"/>
        <v/>
      </c>
      <c r="AU1579" s="125" t="str">
        <f>IF(NOT(AT1579=""),VLOOKUP(AT1579,[1]PSI_Category!A:B,2,0),"")</f>
        <v/>
      </c>
      <c r="AV1579" s="167"/>
      <c r="AW1579" s="167"/>
      <c r="AX1579" s="167"/>
    </row>
    <row r="1580" spans="1:50" s="133" customFormat="1" ht="11.4" customHeight="1" x14ac:dyDescent="0.3">
      <c r="A1580" s="103"/>
      <c r="B1580" s="104"/>
      <c r="C1580" s="105"/>
      <c r="D1580" s="106"/>
      <c r="E1580" s="107"/>
      <c r="F1580" s="105"/>
      <c r="G1580" s="107"/>
      <c r="H1580" s="105"/>
      <c r="I1580" s="105"/>
      <c r="J1580" s="107"/>
      <c r="K1580" s="105"/>
      <c r="L1580" s="105"/>
      <c r="M1580" s="105"/>
      <c r="N1580" s="105"/>
      <c r="O1580" s="108"/>
      <c r="P1580" s="109"/>
      <c r="Q1580" s="110"/>
      <c r="R1580" s="110"/>
      <c r="S1580" s="110"/>
      <c r="T1580" s="110"/>
      <c r="U1580" s="111"/>
      <c r="V1580" s="111"/>
      <c r="W1580" s="112"/>
      <c r="X1580" s="113"/>
      <c r="Y1580" s="114"/>
      <c r="Z1580" s="115"/>
      <c r="AA1580" s="116"/>
      <c r="AB1580" s="117" t="b">
        <f t="shared" si="216"/>
        <v>0</v>
      </c>
      <c r="AC1580" s="117">
        <f t="shared" si="217"/>
        <v>0</v>
      </c>
      <c r="AD1580" s="118"/>
      <c r="AE1580" s="117" t="b">
        <f t="shared" si="218"/>
        <v>0</v>
      </c>
      <c r="AF1580" s="117">
        <f t="shared" si="219"/>
        <v>0</v>
      </c>
      <c r="AG1580" s="119">
        <f t="shared" si="220"/>
        <v>0</v>
      </c>
      <c r="AH1580" s="120" t="b">
        <f t="shared" si="221"/>
        <v>0</v>
      </c>
      <c r="AI1580" s="121">
        <f t="shared" si="222"/>
        <v>0</v>
      </c>
      <c r="AJ1580" s="122">
        <f>+C1580</f>
        <v>0</v>
      </c>
      <c r="AK1580" s="122" t="str">
        <f>IF(ISNA(VLOOKUP(postponeList!D1580,[1]Sheet!$A$2:$B$12,2,FALSE))," ",(VLOOKUP(postponeList!D1580,[1]Sheet!$A$2:$B$12,2,FALSE)))</f>
        <v xml:space="preserve"> </v>
      </c>
      <c r="AL1580" s="122" t="str">
        <f>IF(ISNA(VLOOKUP(E1580,[1]Sheet!$G$2:$H$40,2,FALSE))," ",VLOOKUP(E1580,[1]Sheet!$G$2:$H$40,2,FALSE))</f>
        <v xml:space="preserve"> </v>
      </c>
      <c r="AM1580" s="122" t="str">
        <f>IF(ISNA(VLOOKUP(G1580,[1]Sheet!$K$2:$L$159,2,FALSE))," ",(VLOOKUP(G1580,[1]Sheet!$K$2:$L$159,2,FALSE)))</f>
        <v xml:space="preserve"> </v>
      </c>
      <c r="AN1580" s="122" t="str">
        <f>IF(ISNA(VLOOKUP(I1580&amp;C1580,[1]Sheet!$D$2:$E$228,2,FALSE))," ",VLOOKUP(I1580&amp;C1580,[1]Sheet!$D$2:$E$228,2,FALSE))</f>
        <v xml:space="preserve"> </v>
      </c>
      <c r="AO1580" s="122" t="str">
        <f>+I1580&amp;C1580</f>
        <v/>
      </c>
      <c r="AP1580" s="122" t="str">
        <f>C1580&amp;D1580&amp;E1580&amp;G1580&amp;I1580&amp;O1580</f>
        <v/>
      </c>
      <c r="AQ1580" s="122" t="str">
        <f>B1580&amp;D1580&amp;N1580</f>
        <v/>
      </c>
      <c r="AR1580" s="123" t="str">
        <f>+D1580&amp;J1580</f>
        <v/>
      </c>
      <c r="AS1580" s="124" t="str">
        <f t="shared" si="223"/>
        <v/>
      </c>
      <c r="AT1580" s="125" t="str">
        <f t="shared" si="224"/>
        <v/>
      </c>
      <c r="AU1580" s="125" t="str">
        <f>IF(NOT(AT1580=""),VLOOKUP(AT1580,[1]PSI_Category!A:B,2,0),"")</f>
        <v/>
      </c>
      <c r="AV1580" s="167"/>
      <c r="AW1580" s="167"/>
      <c r="AX1580" s="167"/>
    </row>
    <row r="1581" spans="1:50" s="133" customFormat="1" ht="11.4" customHeight="1" x14ac:dyDescent="0.3">
      <c r="A1581" s="103"/>
      <c r="B1581" s="104"/>
      <c r="C1581" s="105"/>
      <c r="D1581" s="106"/>
      <c r="E1581" s="107"/>
      <c r="F1581" s="105"/>
      <c r="G1581" s="107"/>
      <c r="H1581" s="105"/>
      <c r="I1581" s="105"/>
      <c r="J1581" s="107"/>
      <c r="K1581" s="105"/>
      <c r="L1581" s="105"/>
      <c r="M1581" s="105"/>
      <c r="N1581" s="105"/>
      <c r="O1581" s="108"/>
      <c r="P1581" s="109"/>
      <c r="Q1581" s="110"/>
      <c r="R1581" s="110"/>
      <c r="S1581" s="110"/>
      <c r="T1581" s="110"/>
      <c r="U1581" s="111"/>
      <c r="V1581" s="111"/>
      <c r="W1581" s="112"/>
      <c r="X1581" s="113"/>
      <c r="Y1581" s="114"/>
      <c r="Z1581" s="115"/>
      <c r="AA1581" s="116"/>
      <c r="AB1581" s="117" t="b">
        <f t="shared" si="216"/>
        <v>0</v>
      </c>
      <c r="AC1581" s="117">
        <f t="shared" si="217"/>
        <v>0</v>
      </c>
      <c r="AD1581" s="118"/>
      <c r="AE1581" s="117" t="b">
        <f t="shared" si="218"/>
        <v>0</v>
      </c>
      <c r="AF1581" s="117">
        <f t="shared" si="219"/>
        <v>0</v>
      </c>
      <c r="AG1581" s="119">
        <f t="shared" si="220"/>
        <v>0</v>
      </c>
      <c r="AH1581" s="120" t="b">
        <f t="shared" si="221"/>
        <v>0</v>
      </c>
      <c r="AI1581" s="121">
        <f t="shared" si="222"/>
        <v>0</v>
      </c>
      <c r="AJ1581" s="122">
        <f>+C1581</f>
        <v>0</v>
      </c>
      <c r="AK1581" s="122" t="str">
        <f>IF(ISNA(VLOOKUP(postponeList!D1581,[1]Sheet!$A$2:$B$12,2,FALSE))," ",(VLOOKUP(postponeList!D1581,[1]Sheet!$A$2:$B$12,2,FALSE)))</f>
        <v xml:space="preserve"> </v>
      </c>
      <c r="AL1581" s="122" t="str">
        <f>IF(ISNA(VLOOKUP(E1581,[1]Sheet!$G$2:$H$40,2,FALSE))," ",VLOOKUP(E1581,[1]Sheet!$G$2:$H$40,2,FALSE))</f>
        <v xml:space="preserve"> </v>
      </c>
      <c r="AM1581" s="122" t="str">
        <f>IF(ISNA(VLOOKUP(G1581,[1]Sheet!$K$2:$L$159,2,FALSE))," ",(VLOOKUP(G1581,[1]Sheet!$K$2:$L$159,2,FALSE)))</f>
        <v xml:space="preserve"> </v>
      </c>
      <c r="AN1581" s="122" t="str">
        <f>IF(ISNA(VLOOKUP(I1581&amp;C1581,[1]Sheet!$D$2:$E$228,2,FALSE))," ",VLOOKUP(I1581&amp;C1581,[1]Sheet!$D$2:$E$228,2,FALSE))</f>
        <v xml:space="preserve"> </v>
      </c>
      <c r="AO1581" s="122" t="str">
        <f>+I1581&amp;C1581</f>
        <v/>
      </c>
      <c r="AP1581" s="122" t="str">
        <f>C1581&amp;D1581&amp;E1581&amp;G1581&amp;I1581&amp;O1581</f>
        <v/>
      </c>
      <c r="AQ1581" s="122" t="str">
        <f>B1581&amp;D1581&amp;N1581</f>
        <v/>
      </c>
      <c r="AR1581" s="123" t="str">
        <f>+D1581&amp;J1581</f>
        <v/>
      </c>
      <c r="AS1581" s="124" t="str">
        <f t="shared" si="223"/>
        <v/>
      </c>
      <c r="AT1581" s="125" t="str">
        <f t="shared" si="224"/>
        <v/>
      </c>
      <c r="AU1581" s="125" t="str">
        <f>IF(NOT(AT1581=""),VLOOKUP(AT1581,[1]PSI_Category!A:B,2,0),"")</f>
        <v/>
      </c>
      <c r="AV1581" s="167"/>
      <c r="AW1581" s="167"/>
      <c r="AX1581" s="167"/>
    </row>
    <row r="1582" spans="1:50" s="133" customFormat="1" ht="11.4" customHeight="1" x14ac:dyDescent="0.3">
      <c r="A1582" s="103"/>
      <c r="B1582" s="104"/>
      <c r="C1582" s="105"/>
      <c r="D1582" s="106"/>
      <c r="E1582" s="107"/>
      <c r="F1582" s="105"/>
      <c r="G1582" s="107"/>
      <c r="H1582" s="105"/>
      <c r="I1582" s="105"/>
      <c r="J1582" s="107"/>
      <c r="K1582" s="105"/>
      <c r="L1582" s="105"/>
      <c r="M1582" s="105"/>
      <c r="N1582" s="105"/>
      <c r="O1582" s="108"/>
      <c r="P1582" s="109"/>
      <c r="Q1582" s="110"/>
      <c r="R1582" s="110"/>
      <c r="S1582" s="110"/>
      <c r="T1582" s="110"/>
      <c r="U1582" s="111"/>
      <c r="V1582" s="111"/>
      <c r="W1582" s="112"/>
      <c r="X1582" s="113"/>
      <c r="Y1582" s="114"/>
      <c r="Z1582" s="115"/>
      <c r="AA1582" s="116"/>
      <c r="AB1582" s="117" t="b">
        <f t="shared" si="216"/>
        <v>0</v>
      </c>
      <c r="AC1582" s="117">
        <f t="shared" si="217"/>
        <v>0</v>
      </c>
      <c r="AD1582" s="118"/>
      <c r="AE1582" s="117" t="b">
        <f t="shared" si="218"/>
        <v>0</v>
      </c>
      <c r="AF1582" s="117">
        <f t="shared" si="219"/>
        <v>0</v>
      </c>
      <c r="AG1582" s="119">
        <f t="shared" si="220"/>
        <v>0</v>
      </c>
      <c r="AH1582" s="120" t="b">
        <f t="shared" si="221"/>
        <v>0</v>
      </c>
      <c r="AI1582" s="121">
        <f t="shared" si="222"/>
        <v>0</v>
      </c>
      <c r="AJ1582" s="122">
        <f>+C1582</f>
        <v>0</v>
      </c>
      <c r="AK1582" s="122" t="str">
        <f>IF(ISNA(VLOOKUP(postponeList!D1582,[1]Sheet!$A$2:$B$12,2,FALSE))," ",(VLOOKUP(postponeList!D1582,[1]Sheet!$A$2:$B$12,2,FALSE)))</f>
        <v xml:space="preserve"> </v>
      </c>
      <c r="AL1582" s="122" t="str">
        <f>IF(ISNA(VLOOKUP(E1582,[1]Sheet!$G$2:$H$40,2,FALSE))," ",VLOOKUP(E1582,[1]Sheet!$G$2:$H$40,2,FALSE))</f>
        <v xml:space="preserve"> </v>
      </c>
      <c r="AM1582" s="122" t="str">
        <f>IF(ISNA(VLOOKUP(G1582,[1]Sheet!$K$2:$L$159,2,FALSE))," ",(VLOOKUP(G1582,[1]Sheet!$K$2:$L$159,2,FALSE)))</f>
        <v xml:space="preserve"> </v>
      </c>
      <c r="AN1582" s="122" t="str">
        <f>IF(ISNA(VLOOKUP(I1582&amp;C1582,[1]Sheet!$D$2:$E$228,2,FALSE))," ",VLOOKUP(I1582&amp;C1582,[1]Sheet!$D$2:$E$228,2,FALSE))</f>
        <v xml:space="preserve"> </v>
      </c>
      <c r="AO1582" s="122" t="str">
        <f>+I1582&amp;C1582</f>
        <v/>
      </c>
      <c r="AP1582" s="122" t="str">
        <f>C1582&amp;D1582&amp;E1582&amp;G1582&amp;I1582&amp;O1582</f>
        <v/>
      </c>
      <c r="AQ1582" s="122" t="str">
        <f>B1582&amp;D1582&amp;N1582</f>
        <v/>
      </c>
      <c r="AR1582" s="123" t="str">
        <f>+D1582&amp;J1582</f>
        <v/>
      </c>
      <c r="AS1582" s="124" t="str">
        <f t="shared" si="223"/>
        <v/>
      </c>
      <c r="AT1582" s="125" t="str">
        <f t="shared" si="224"/>
        <v/>
      </c>
      <c r="AU1582" s="125" t="str">
        <f>IF(NOT(AT1582=""),VLOOKUP(AT1582,[1]PSI_Category!A:B,2,0),"")</f>
        <v/>
      </c>
      <c r="AV1582" s="167"/>
      <c r="AW1582" s="167"/>
      <c r="AX1582" s="167"/>
    </row>
    <row r="1583" spans="1:50" s="133" customFormat="1" ht="11.4" customHeight="1" x14ac:dyDescent="0.3">
      <c r="A1583" s="103"/>
      <c r="B1583" s="104"/>
      <c r="C1583" s="105"/>
      <c r="D1583" s="106"/>
      <c r="E1583" s="107"/>
      <c r="F1583" s="105"/>
      <c r="G1583" s="107"/>
      <c r="H1583" s="105"/>
      <c r="I1583" s="105"/>
      <c r="J1583" s="107"/>
      <c r="K1583" s="105"/>
      <c r="L1583" s="105"/>
      <c r="M1583" s="105"/>
      <c r="N1583" s="105"/>
      <c r="O1583" s="108"/>
      <c r="P1583" s="109"/>
      <c r="Q1583" s="110"/>
      <c r="R1583" s="110"/>
      <c r="S1583" s="110"/>
      <c r="T1583" s="110"/>
      <c r="U1583" s="111"/>
      <c r="V1583" s="111"/>
      <c r="W1583" s="112"/>
      <c r="X1583" s="113"/>
      <c r="Y1583" s="114"/>
      <c r="Z1583" s="115"/>
      <c r="AA1583" s="116"/>
      <c r="AB1583" s="117" t="b">
        <f t="shared" si="216"/>
        <v>0</v>
      </c>
      <c r="AC1583" s="117">
        <f t="shared" si="217"/>
        <v>0</v>
      </c>
      <c r="AD1583" s="118"/>
      <c r="AE1583" s="117" t="b">
        <f t="shared" si="218"/>
        <v>0</v>
      </c>
      <c r="AF1583" s="117">
        <f t="shared" si="219"/>
        <v>0</v>
      </c>
      <c r="AG1583" s="119">
        <f t="shared" si="220"/>
        <v>0</v>
      </c>
      <c r="AH1583" s="120" t="b">
        <f t="shared" si="221"/>
        <v>0</v>
      </c>
      <c r="AI1583" s="121">
        <f t="shared" si="222"/>
        <v>0</v>
      </c>
      <c r="AJ1583" s="122">
        <f>+C1583</f>
        <v>0</v>
      </c>
      <c r="AK1583" s="122" t="str">
        <f>IF(ISNA(VLOOKUP(postponeList!D1583,[1]Sheet!$A$2:$B$12,2,FALSE))," ",(VLOOKUP(postponeList!D1583,[1]Sheet!$A$2:$B$12,2,FALSE)))</f>
        <v xml:space="preserve"> </v>
      </c>
      <c r="AL1583" s="122" t="str">
        <f>IF(ISNA(VLOOKUP(E1583,[1]Sheet!$G$2:$H$40,2,FALSE))," ",VLOOKUP(E1583,[1]Sheet!$G$2:$H$40,2,FALSE))</f>
        <v xml:space="preserve"> </v>
      </c>
      <c r="AM1583" s="122" t="str">
        <f>IF(ISNA(VLOOKUP(G1583,[1]Sheet!$K$2:$L$159,2,FALSE))," ",(VLOOKUP(G1583,[1]Sheet!$K$2:$L$159,2,FALSE)))</f>
        <v xml:space="preserve"> </v>
      </c>
      <c r="AN1583" s="122" t="str">
        <f>IF(ISNA(VLOOKUP(I1583&amp;C1583,[1]Sheet!$D$2:$E$228,2,FALSE))," ",VLOOKUP(I1583&amp;C1583,[1]Sheet!$D$2:$E$228,2,FALSE))</f>
        <v xml:space="preserve"> </v>
      </c>
      <c r="AO1583" s="122" t="str">
        <f>+I1583&amp;C1583</f>
        <v/>
      </c>
      <c r="AP1583" s="122" t="str">
        <f>C1583&amp;D1583&amp;E1583&amp;G1583&amp;I1583&amp;O1583</f>
        <v/>
      </c>
      <c r="AQ1583" s="122" t="str">
        <f>B1583&amp;D1583&amp;N1583</f>
        <v/>
      </c>
      <c r="AR1583" s="123" t="str">
        <f>+D1583&amp;J1583</f>
        <v/>
      </c>
      <c r="AS1583" s="124" t="str">
        <f t="shared" si="223"/>
        <v/>
      </c>
      <c r="AT1583" s="125" t="str">
        <f t="shared" si="224"/>
        <v/>
      </c>
      <c r="AU1583" s="125" t="str">
        <f>IF(NOT(AT1583=""),VLOOKUP(AT1583,[1]PSI_Category!A:B,2,0),"")</f>
        <v/>
      </c>
      <c r="AV1583" s="167"/>
      <c r="AW1583" s="167"/>
      <c r="AX1583" s="167"/>
    </row>
    <row r="1584" spans="1:50" s="133" customFormat="1" ht="11.4" customHeight="1" x14ac:dyDescent="0.3">
      <c r="A1584" s="103"/>
      <c r="B1584" s="104"/>
      <c r="C1584" s="105"/>
      <c r="D1584" s="106"/>
      <c r="E1584" s="107"/>
      <c r="F1584" s="105"/>
      <c r="G1584" s="107"/>
      <c r="H1584" s="105"/>
      <c r="I1584" s="105"/>
      <c r="J1584" s="107"/>
      <c r="K1584" s="105"/>
      <c r="L1584" s="105"/>
      <c r="M1584" s="105"/>
      <c r="N1584" s="105"/>
      <c r="O1584" s="108"/>
      <c r="P1584" s="109"/>
      <c r="Q1584" s="110"/>
      <c r="R1584" s="110"/>
      <c r="S1584" s="110"/>
      <c r="T1584" s="110"/>
      <c r="U1584" s="111"/>
      <c r="V1584" s="111"/>
      <c r="W1584" s="112"/>
      <c r="X1584" s="113"/>
      <c r="Y1584" s="114"/>
      <c r="Z1584" s="115"/>
      <c r="AA1584" s="116"/>
      <c r="AB1584" s="117" t="b">
        <f t="shared" si="216"/>
        <v>0</v>
      </c>
      <c r="AC1584" s="117">
        <f t="shared" si="217"/>
        <v>0</v>
      </c>
      <c r="AD1584" s="118"/>
      <c r="AE1584" s="117" t="b">
        <f t="shared" si="218"/>
        <v>0</v>
      </c>
      <c r="AF1584" s="117">
        <f t="shared" si="219"/>
        <v>0</v>
      </c>
      <c r="AG1584" s="119">
        <f t="shared" si="220"/>
        <v>0</v>
      </c>
      <c r="AH1584" s="120" t="b">
        <f t="shared" si="221"/>
        <v>0</v>
      </c>
      <c r="AI1584" s="121">
        <f t="shared" si="222"/>
        <v>0</v>
      </c>
      <c r="AJ1584" s="122">
        <f>+C1584</f>
        <v>0</v>
      </c>
      <c r="AK1584" s="122" t="str">
        <f>IF(ISNA(VLOOKUP(postponeList!D1584,[1]Sheet!$A$2:$B$12,2,FALSE))," ",(VLOOKUP(postponeList!D1584,[1]Sheet!$A$2:$B$12,2,FALSE)))</f>
        <v xml:space="preserve"> </v>
      </c>
      <c r="AL1584" s="122" t="str">
        <f>IF(ISNA(VLOOKUP(E1584,[1]Sheet!$G$2:$H$40,2,FALSE))," ",VLOOKUP(E1584,[1]Sheet!$G$2:$H$40,2,FALSE))</f>
        <v xml:space="preserve"> </v>
      </c>
      <c r="AM1584" s="122" t="str">
        <f>IF(ISNA(VLOOKUP(G1584,[1]Sheet!$K$2:$L$159,2,FALSE))," ",(VLOOKUP(G1584,[1]Sheet!$K$2:$L$159,2,FALSE)))</f>
        <v xml:space="preserve"> </v>
      </c>
      <c r="AN1584" s="122" t="str">
        <f>IF(ISNA(VLOOKUP(I1584&amp;C1584,[1]Sheet!$D$2:$E$228,2,FALSE))," ",VLOOKUP(I1584&amp;C1584,[1]Sheet!$D$2:$E$228,2,FALSE))</f>
        <v xml:space="preserve"> </v>
      </c>
      <c r="AO1584" s="122" t="str">
        <f>+I1584&amp;C1584</f>
        <v/>
      </c>
      <c r="AP1584" s="122" t="str">
        <f>C1584&amp;D1584&amp;E1584&amp;G1584&amp;I1584&amp;O1584</f>
        <v/>
      </c>
      <c r="AQ1584" s="122" t="str">
        <f>B1584&amp;D1584&amp;N1584</f>
        <v/>
      </c>
      <c r="AR1584" s="123" t="str">
        <f>+D1584&amp;J1584</f>
        <v/>
      </c>
      <c r="AS1584" s="124" t="str">
        <f t="shared" si="223"/>
        <v/>
      </c>
      <c r="AT1584" s="125" t="str">
        <f t="shared" si="224"/>
        <v/>
      </c>
      <c r="AU1584" s="125" t="str">
        <f>IF(NOT(AT1584=""),VLOOKUP(AT1584,[1]PSI_Category!A:B,2,0),"")</f>
        <v/>
      </c>
      <c r="AV1584" s="167"/>
      <c r="AW1584" s="167"/>
      <c r="AX1584" s="167"/>
    </row>
    <row r="1585" spans="1:50" s="133" customFormat="1" ht="11.4" customHeight="1" x14ac:dyDescent="0.3">
      <c r="A1585" s="103"/>
      <c r="B1585" s="104"/>
      <c r="C1585" s="105"/>
      <c r="D1585" s="106"/>
      <c r="E1585" s="107"/>
      <c r="F1585" s="105"/>
      <c r="G1585" s="107"/>
      <c r="H1585" s="105"/>
      <c r="I1585" s="105"/>
      <c r="J1585" s="107"/>
      <c r="K1585" s="105"/>
      <c r="L1585" s="105"/>
      <c r="M1585" s="105"/>
      <c r="N1585" s="105"/>
      <c r="O1585" s="108"/>
      <c r="P1585" s="109"/>
      <c r="Q1585" s="110"/>
      <c r="R1585" s="110"/>
      <c r="S1585" s="110"/>
      <c r="T1585" s="110"/>
      <c r="U1585" s="111"/>
      <c r="V1585" s="111"/>
      <c r="W1585" s="112"/>
      <c r="X1585" s="113"/>
      <c r="Y1585" s="114"/>
      <c r="Z1585" s="115"/>
      <c r="AA1585" s="116"/>
      <c r="AB1585" s="117" t="b">
        <f t="shared" si="216"/>
        <v>0</v>
      </c>
      <c r="AC1585" s="117">
        <f t="shared" si="217"/>
        <v>0</v>
      </c>
      <c r="AD1585" s="118"/>
      <c r="AE1585" s="117" t="b">
        <f t="shared" si="218"/>
        <v>0</v>
      </c>
      <c r="AF1585" s="117">
        <f t="shared" si="219"/>
        <v>0</v>
      </c>
      <c r="AG1585" s="119">
        <f t="shared" si="220"/>
        <v>0</v>
      </c>
      <c r="AH1585" s="120" t="b">
        <f t="shared" si="221"/>
        <v>0</v>
      </c>
      <c r="AI1585" s="121">
        <f t="shared" si="222"/>
        <v>0</v>
      </c>
      <c r="AJ1585" s="122">
        <f>+C1585</f>
        <v>0</v>
      </c>
      <c r="AK1585" s="122" t="str">
        <f>IF(ISNA(VLOOKUP(postponeList!D1585,[1]Sheet!$A$2:$B$12,2,FALSE))," ",(VLOOKUP(postponeList!D1585,[1]Sheet!$A$2:$B$12,2,FALSE)))</f>
        <v xml:space="preserve"> </v>
      </c>
      <c r="AL1585" s="122" t="str">
        <f>IF(ISNA(VLOOKUP(E1585,[1]Sheet!$G$2:$H$40,2,FALSE))," ",VLOOKUP(E1585,[1]Sheet!$G$2:$H$40,2,FALSE))</f>
        <v xml:space="preserve"> </v>
      </c>
      <c r="AM1585" s="122" t="str">
        <f>IF(ISNA(VLOOKUP(G1585,[1]Sheet!$K$2:$L$159,2,FALSE))," ",(VLOOKUP(G1585,[1]Sheet!$K$2:$L$159,2,FALSE)))</f>
        <v xml:space="preserve"> </v>
      </c>
      <c r="AN1585" s="122" t="str">
        <f>IF(ISNA(VLOOKUP(I1585&amp;C1585,[1]Sheet!$D$2:$E$228,2,FALSE))," ",VLOOKUP(I1585&amp;C1585,[1]Sheet!$D$2:$E$228,2,FALSE))</f>
        <v xml:space="preserve"> </v>
      </c>
      <c r="AO1585" s="122" t="str">
        <f>+I1585&amp;C1585</f>
        <v/>
      </c>
      <c r="AP1585" s="122" t="str">
        <f>C1585&amp;D1585&amp;E1585&amp;G1585&amp;I1585&amp;O1585</f>
        <v/>
      </c>
      <c r="AQ1585" s="122" t="str">
        <f>B1585&amp;D1585&amp;N1585</f>
        <v/>
      </c>
      <c r="AR1585" s="123" t="str">
        <f>+D1585&amp;J1585</f>
        <v/>
      </c>
      <c r="AS1585" s="124" t="str">
        <f t="shared" si="223"/>
        <v/>
      </c>
      <c r="AT1585" s="125" t="str">
        <f t="shared" si="224"/>
        <v/>
      </c>
      <c r="AU1585" s="125" t="str">
        <f>IF(NOT(AT1585=""),VLOOKUP(AT1585,[1]PSI_Category!A:B,2,0),"")</f>
        <v/>
      </c>
      <c r="AV1585" s="167"/>
      <c r="AW1585" s="167"/>
      <c r="AX1585" s="167"/>
    </row>
    <row r="1586" spans="1:50" s="133" customFormat="1" ht="11.4" customHeight="1" x14ac:dyDescent="0.3">
      <c r="A1586" s="103"/>
      <c r="B1586" s="104"/>
      <c r="C1586" s="105"/>
      <c r="D1586" s="106"/>
      <c r="E1586" s="107"/>
      <c r="F1586" s="105"/>
      <c r="G1586" s="107"/>
      <c r="H1586" s="105"/>
      <c r="I1586" s="105"/>
      <c r="J1586" s="107"/>
      <c r="K1586" s="105"/>
      <c r="L1586" s="105"/>
      <c r="M1586" s="105"/>
      <c r="N1586" s="105"/>
      <c r="O1586" s="108"/>
      <c r="P1586" s="109"/>
      <c r="Q1586" s="110"/>
      <c r="R1586" s="110"/>
      <c r="S1586" s="110"/>
      <c r="T1586" s="110"/>
      <c r="U1586" s="111"/>
      <c r="V1586" s="111"/>
      <c r="W1586" s="112"/>
      <c r="X1586" s="113"/>
      <c r="Y1586" s="114"/>
      <c r="Z1586" s="115"/>
      <c r="AA1586" s="116"/>
      <c r="AB1586" s="117" t="b">
        <f t="shared" si="216"/>
        <v>0</v>
      </c>
      <c r="AC1586" s="117">
        <f t="shared" si="217"/>
        <v>0</v>
      </c>
      <c r="AD1586" s="118"/>
      <c r="AE1586" s="117" t="b">
        <f t="shared" si="218"/>
        <v>0</v>
      </c>
      <c r="AF1586" s="117">
        <f t="shared" si="219"/>
        <v>0</v>
      </c>
      <c r="AG1586" s="119">
        <f t="shared" si="220"/>
        <v>0</v>
      </c>
      <c r="AH1586" s="120" t="b">
        <f t="shared" si="221"/>
        <v>0</v>
      </c>
      <c r="AI1586" s="121">
        <f t="shared" si="222"/>
        <v>0</v>
      </c>
      <c r="AJ1586" s="122">
        <f>+C1586</f>
        <v>0</v>
      </c>
      <c r="AK1586" s="122" t="str">
        <f>IF(ISNA(VLOOKUP(postponeList!D1586,[1]Sheet!$A$2:$B$12,2,FALSE))," ",(VLOOKUP(postponeList!D1586,[1]Sheet!$A$2:$B$12,2,FALSE)))</f>
        <v xml:space="preserve"> </v>
      </c>
      <c r="AL1586" s="122" t="str">
        <f>IF(ISNA(VLOOKUP(E1586,[1]Sheet!$G$2:$H$40,2,FALSE))," ",VLOOKUP(E1586,[1]Sheet!$G$2:$H$40,2,FALSE))</f>
        <v xml:space="preserve"> </v>
      </c>
      <c r="AM1586" s="122" t="str">
        <f>IF(ISNA(VLOOKUP(G1586,[1]Sheet!$K$2:$L$159,2,FALSE))," ",(VLOOKUP(G1586,[1]Sheet!$K$2:$L$159,2,FALSE)))</f>
        <v xml:space="preserve"> </v>
      </c>
      <c r="AN1586" s="122" t="str">
        <f>IF(ISNA(VLOOKUP(I1586&amp;C1586,[1]Sheet!$D$2:$E$228,2,FALSE))," ",VLOOKUP(I1586&amp;C1586,[1]Sheet!$D$2:$E$228,2,FALSE))</f>
        <v xml:space="preserve"> </v>
      </c>
      <c r="AO1586" s="122" t="str">
        <f>+I1586&amp;C1586</f>
        <v/>
      </c>
      <c r="AP1586" s="122" t="str">
        <f>C1586&amp;D1586&amp;E1586&amp;G1586&amp;I1586&amp;O1586</f>
        <v/>
      </c>
      <c r="AQ1586" s="122" t="str">
        <f>B1586&amp;D1586&amp;N1586</f>
        <v/>
      </c>
      <c r="AR1586" s="123" t="str">
        <f>+D1586&amp;J1586</f>
        <v/>
      </c>
      <c r="AS1586" s="124" t="str">
        <f t="shared" si="223"/>
        <v/>
      </c>
      <c r="AT1586" s="125" t="str">
        <f t="shared" si="224"/>
        <v/>
      </c>
      <c r="AU1586" s="125" t="str">
        <f>IF(NOT(AT1586=""),VLOOKUP(AT1586,[1]PSI_Category!A:B,2,0),"")</f>
        <v/>
      </c>
      <c r="AV1586" s="167"/>
      <c r="AW1586" s="167"/>
      <c r="AX1586" s="167"/>
    </row>
    <row r="1587" spans="1:50" s="133" customFormat="1" ht="11.4" customHeight="1" x14ac:dyDescent="0.3">
      <c r="A1587" s="103"/>
      <c r="B1587" s="104"/>
      <c r="C1587" s="105"/>
      <c r="D1587" s="106"/>
      <c r="E1587" s="107"/>
      <c r="F1587" s="105"/>
      <c r="G1587" s="107"/>
      <c r="H1587" s="105"/>
      <c r="I1587" s="105"/>
      <c r="J1587" s="107"/>
      <c r="K1587" s="105"/>
      <c r="L1587" s="105"/>
      <c r="M1587" s="105"/>
      <c r="N1587" s="105"/>
      <c r="O1587" s="108"/>
      <c r="P1587" s="109"/>
      <c r="Q1587" s="110"/>
      <c r="R1587" s="110"/>
      <c r="S1587" s="110"/>
      <c r="T1587" s="110"/>
      <c r="U1587" s="111"/>
      <c r="V1587" s="111"/>
      <c r="W1587" s="112"/>
      <c r="X1587" s="113"/>
      <c r="Y1587" s="114"/>
      <c r="Z1587" s="115"/>
      <c r="AA1587" s="116"/>
      <c r="AB1587" s="117" t="b">
        <f t="shared" si="216"/>
        <v>0</v>
      </c>
      <c r="AC1587" s="117">
        <f t="shared" si="217"/>
        <v>0</v>
      </c>
      <c r="AD1587" s="118"/>
      <c r="AE1587" s="117" t="b">
        <f t="shared" si="218"/>
        <v>0</v>
      </c>
      <c r="AF1587" s="117">
        <f t="shared" si="219"/>
        <v>0</v>
      </c>
      <c r="AG1587" s="119">
        <f t="shared" si="220"/>
        <v>0</v>
      </c>
      <c r="AH1587" s="120" t="b">
        <f t="shared" si="221"/>
        <v>0</v>
      </c>
      <c r="AI1587" s="121">
        <f t="shared" si="222"/>
        <v>0</v>
      </c>
      <c r="AJ1587" s="122">
        <f>+C1587</f>
        <v>0</v>
      </c>
      <c r="AK1587" s="122" t="str">
        <f>IF(ISNA(VLOOKUP(postponeList!D1587,[1]Sheet!$A$2:$B$12,2,FALSE))," ",(VLOOKUP(postponeList!D1587,[1]Sheet!$A$2:$B$12,2,FALSE)))</f>
        <v xml:space="preserve"> </v>
      </c>
      <c r="AL1587" s="122" t="str">
        <f>IF(ISNA(VLOOKUP(E1587,[1]Sheet!$G$2:$H$40,2,FALSE))," ",VLOOKUP(E1587,[1]Sheet!$G$2:$H$40,2,FALSE))</f>
        <v xml:space="preserve"> </v>
      </c>
      <c r="AM1587" s="122" t="str">
        <f>IF(ISNA(VLOOKUP(G1587,[1]Sheet!$K$2:$L$159,2,FALSE))," ",(VLOOKUP(G1587,[1]Sheet!$K$2:$L$159,2,FALSE)))</f>
        <v xml:space="preserve"> </v>
      </c>
      <c r="AN1587" s="122" t="str">
        <f>IF(ISNA(VLOOKUP(I1587&amp;C1587,[1]Sheet!$D$2:$E$228,2,FALSE))," ",VLOOKUP(I1587&amp;C1587,[1]Sheet!$D$2:$E$228,2,FALSE))</f>
        <v xml:space="preserve"> </v>
      </c>
      <c r="AO1587" s="122" t="str">
        <f>+I1587&amp;C1587</f>
        <v/>
      </c>
      <c r="AP1587" s="122" t="str">
        <f>C1587&amp;D1587&amp;E1587&amp;G1587&amp;I1587&amp;O1587</f>
        <v/>
      </c>
      <c r="AQ1587" s="122" t="str">
        <f>B1587&amp;D1587&amp;N1587</f>
        <v/>
      </c>
      <c r="AR1587" s="123" t="str">
        <f>+D1587&amp;J1587</f>
        <v/>
      </c>
      <c r="AS1587" s="124" t="str">
        <f t="shared" si="223"/>
        <v/>
      </c>
      <c r="AT1587" s="125" t="str">
        <f t="shared" si="224"/>
        <v/>
      </c>
      <c r="AU1587" s="125" t="str">
        <f>IF(NOT(AT1587=""),VLOOKUP(AT1587,[1]PSI_Category!A:B,2,0),"")</f>
        <v/>
      </c>
      <c r="AV1587" s="167"/>
      <c r="AW1587" s="167"/>
      <c r="AX1587" s="167"/>
    </row>
    <row r="1588" spans="1:50" s="133" customFormat="1" ht="11.4" customHeight="1" x14ac:dyDescent="0.3">
      <c r="A1588" s="103"/>
      <c r="B1588" s="104"/>
      <c r="C1588" s="105"/>
      <c r="D1588" s="106"/>
      <c r="E1588" s="107"/>
      <c r="F1588" s="105"/>
      <c r="G1588" s="107"/>
      <c r="H1588" s="105"/>
      <c r="I1588" s="105"/>
      <c r="J1588" s="107"/>
      <c r="K1588" s="105"/>
      <c r="L1588" s="105"/>
      <c r="M1588" s="105"/>
      <c r="N1588" s="105"/>
      <c r="O1588" s="108"/>
      <c r="P1588" s="109"/>
      <c r="Q1588" s="110"/>
      <c r="R1588" s="110"/>
      <c r="S1588" s="110"/>
      <c r="T1588" s="110"/>
      <c r="U1588" s="111"/>
      <c r="V1588" s="111"/>
      <c r="W1588" s="112"/>
      <c r="X1588" s="113"/>
      <c r="Y1588" s="114"/>
      <c r="Z1588" s="115"/>
      <c r="AA1588" s="116"/>
      <c r="AB1588" s="117" t="b">
        <f t="shared" si="216"/>
        <v>0</v>
      </c>
      <c r="AC1588" s="117">
        <f t="shared" si="217"/>
        <v>0</v>
      </c>
      <c r="AD1588" s="118"/>
      <c r="AE1588" s="117" t="b">
        <f t="shared" si="218"/>
        <v>0</v>
      </c>
      <c r="AF1588" s="117">
        <f t="shared" si="219"/>
        <v>0</v>
      </c>
      <c r="AG1588" s="119">
        <f t="shared" si="220"/>
        <v>0</v>
      </c>
      <c r="AH1588" s="120" t="b">
        <f t="shared" si="221"/>
        <v>0</v>
      </c>
      <c r="AI1588" s="121">
        <f t="shared" si="222"/>
        <v>0</v>
      </c>
      <c r="AJ1588" s="122">
        <f>+C1588</f>
        <v>0</v>
      </c>
      <c r="AK1588" s="122" t="str">
        <f>IF(ISNA(VLOOKUP(postponeList!D1588,[1]Sheet!$A$2:$B$12,2,FALSE))," ",(VLOOKUP(postponeList!D1588,[1]Sheet!$A$2:$B$12,2,FALSE)))</f>
        <v xml:space="preserve"> </v>
      </c>
      <c r="AL1588" s="122" t="str">
        <f>IF(ISNA(VLOOKUP(E1588,[1]Sheet!$G$2:$H$40,2,FALSE))," ",VLOOKUP(E1588,[1]Sheet!$G$2:$H$40,2,FALSE))</f>
        <v xml:space="preserve"> </v>
      </c>
      <c r="AM1588" s="122" t="str">
        <f>IF(ISNA(VLOOKUP(G1588,[1]Sheet!$K$2:$L$159,2,FALSE))," ",(VLOOKUP(G1588,[1]Sheet!$K$2:$L$159,2,FALSE)))</f>
        <v xml:space="preserve"> </v>
      </c>
      <c r="AN1588" s="122" t="str">
        <f>IF(ISNA(VLOOKUP(I1588&amp;C1588,[1]Sheet!$D$2:$E$228,2,FALSE))," ",VLOOKUP(I1588&amp;C1588,[1]Sheet!$D$2:$E$228,2,FALSE))</f>
        <v xml:space="preserve"> </v>
      </c>
      <c r="AO1588" s="122" t="str">
        <f>+I1588&amp;C1588</f>
        <v/>
      </c>
      <c r="AP1588" s="122" t="str">
        <f>C1588&amp;D1588&amp;E1588&amp;G1588&amp;I1588&amp;O1588</f>
        <v/>
      </c>
      <c r="AQ1588" s="122" t="str">
        <f>B1588&amp;D1588&amp;N1588</f>
        <v/>
      </c>
      <c r="AR1588" s="123" t="str">
        <f>+D1588&amp;J1588</f>
        <v/>
      </c>
      <c r="AS1588" s="124" t="str">
        <f t="shared" si="223"/>
        <v/>
      </c>
      <c r="AT1588" s="125" t="str">
        <f t="shared" si="224"/>
        <v/>
      </c>
      <c r="AU1588" s="125" t="str">
        <f>IF(NOT(AT1588=""),VLOOKUP(AT1588,[1]PSI_Category!A:B,2,0),"")</f>
        <v/>
      </c>
      <c r="AV1588" s="167"/>
      <c r="AW1588" s="167"/>
      <c r="AX1588" s="167"/>
    </row>
    <row r="1589" spans="1:50" s="133" customFormat="1" ht="11.4" customHeight="1" x14ac:dyDescent="0.3">
      <c r="A1589" s="103"/>
      <c r="B1589" s="104"/>
      <c r="C1589" s="105"/>
      <c r="D1589" s="106"/>
      <c r="E1589" s="107"/>
      <c r="F1589" s="105"/>
      <c r="G1589" s="107"/>
      <c r="H1589" s="105"/>
      <c r="I1589" s="105"/>
      <c r="J1589" s="107"/>
      <c r="K1589" s="105"/>
      <c r="L1589" s="105"/>
      <c r="M1589" s="105"/>
      <c r="N1589" s="105"/>
      <c r="O1589" s="108"/>
      <c r="P1589" s="109"/>
      <c r="Q1589" s="110"/>
      <c r="R1589" s="110"/>
      <c r="S1589" s="110"/>
      <c r="T1589" s="110"/>
      <c r="U1589" s="111"/>
      <c r="V1589" s="111"/>
      <c r="W1589" s="112"/>
      <c r="X1589" s="113"/>
      <c r="Y1589" s="114"/>
      <c r="Z1589" s="115"/>
      <c r="AA1589" s="116"/>
      <c r="AB1589" s="117" t="b">
        <f t="shared" si="216"/>
        <v>0</v>
      </c>
      <c r="AC1589" s="117">
        <f t="shared" si="217"/>
        <v>0</v>
      </c>
      <c r="AD1589" s="118"/>
      <c r="AE1589" s="117" t="b">
        <f t="shared" si="218"/>
        <v>0</v>
      </c>
      <c r="AF1589" s="117">
        <f t="shared" si="219"/>
        <v>0</v>
      </c>
      <c r="AG1589" s="119">
        <f t="shared" si="220"/>
        <v>0</v>
      </c>
      <c r="AH1589" s="120" t="b">
        <f t="shared" si="221"/>
        <v>0</v>
      </c>
      <c r="AI1589" s="121">
        <f t="shared" si="222"/>
        <v>0</v>
      </c>
      <c r="AJ1589" s="122">
        <f>+C1589</f>
        <v>0</v>
      </c>
      <c r="AK1589" s="122" t="str">
        <f>IF(ISNA(VLOOKUP(postponeList!D1589,[1]Sheet!$A$2:$B$12,2,FALSE))," ",(VLOOKUP(postponeList!D1589,[1]Sheet!$A$2:$B$12,2,FALSE)))</f>
        <v xml:space="preserve"> </v>
      </c>
      <c r="AL1589" s="122" t="str">
        <f>IF(ISNA(VLOOKUP(E1589,[1]Sheet!$G$2:$H$40,2,FALSE))," ",VLOOKUP(E1589,[1]Sheet!$G$2:$H$40,2,FALSE))</f>
        <v xml:space="preserve"> </v>
      </c>
      <c r="AM1589" s="122" t="str">
        <f>IF(ISNA(VLOOKUP(G1589,[1]Sheet!$K$2:$L$159,2,FALSE))," ",(VLOOKUP(G1589,[1]Sheet!$K$2:$L$159,2,FALSE)))</f>
        <v xml:space="preserve"> </v>
      </c>
      <c r="AN1589" s="122" t="str">
        <f>IF(ISNA(VLOOKUP(I1589&amp;C1589,[1]Sheet!$D$2:$E$228,2,FALSE))," ",VLOOKUP(I1589&amp;C1589,[1]Sheet!$D$2:$E$228,2,FALSE))</f>
        <v xml:space="preserve"> </v>
      </c>
      <c r="AO1589" s="122" t="str">
        <f>+I1589&amp;C1589</f>
        <v/>
      </c>
      <c r="AP1589" s="122" t="str">
        <f>C1589&amp;D1589&amp;E1589&amp;G1589&amp;I1589&amp;O1589</f>
        <v/>
      </c>
      <c r="AQ1589" s="122" t="str">
        <f>B1589&amp;D1589&amp;N1589</f>
        <v/>
      </c>
      <c r="AR1589" s="123" t="str">
        <f>+D1589&amp;J1589</f>
        <v/>
      </c>
      <c r="AS1589" s="124" t="str">
        <f t="shared" si="223"/>
        <v/>
      </c>
      <c r="AT1589" s="125" t="str">
        <f t="shared" si="224"/>
        <v/>
      </c>
      <c r="AU1589" s="125" t="str">
        <f>IF(NOT(AT1589=""),VLOOKUP(AT1589,[1]PSI_Category!A:B,2,0),"")</f>
        <v/>
      </c>
      <c r="AV1589" s="167"/>
      <c r="AW1589" s="167"/>
      <c r="AX1589" s="167"/>
    </row>
    <row r="1590" spans="1:50" s="133" customFormat="1" ht="11.4" customHeight="1" x14ac:dyDescent="0.3">
      <c r="A1590" s="103"/>
      <c r="B1590" s="104"/>
      <c r="C1590" s="105"/>
      <c r="D1590" s="106"/>
      <c r="E1590" s="107"/>
      <c r="F1590" s="105"/>
      <c r="G1590" s="107"/>
      <c r="H1590" s="105"/>
      <c r="I1590" s="105"/>
      <c r="J1590" s="107"/>
      <c r="K1590" s="105"/>
      <c r="L1590" s="105"/>
      <c r="M1590" s="105"/>
      <c r="N1590" s="105"/>
      <c r="O1590" s="108"/>
      <c r="P1590" s="109"/>
      <c r="Q1590" s="110"/>
      <c r="R1590" s="110"/>
      <c r="S1590" s="110"/>
      <c r="T1590" s="110"/>
      <c r="U1590" s="111"/>
      <c r="V1590" s="111"/>
      <c r="W1590" s="112"/>
      <c r="X1590" s="113"/>
      <c r="Y1590" s="114"/>
      <c r="Z1590" s="115"/>
      <c r="AA1590" s="116"/>
      <c r="AB1590" s="117" t="b">
        <f t="shared" si="216"/>
        <v>0</v>
      </c>
      <c r="AC1590" s="117">
        <f t="shared" si="217"/>
        <v>0</v>
      </c>
      <c r="AD1590" s="118"/>
      <c r="AE1590" s="117" t="b">
        <f t="shared" si="218"/>
        <v>0</v>
      </c>
      <c r="AF1590" s="117">
        <f t="shared" si="219"/>
        <v>0</v>
      </c>
      <c r="AG1590" s="119">
        <f t="shared" si="220"/>
        <v>0</v>
      </c>
      <c r="AH1590" s="120" t="b">
        <f t="shared" si="221"/>
        <v>0</v>
      </c>
      <c r="AI1590" s="121">
        <f t="shared" si="222"/>
        <v>0</v>
      </c>
      <c r="AJ1590" s="122">
        <f>+C1590</f>
        <v>0</v>
      </c>
      <c r="AK1590" s="122" t="str">
        <f>IF(ISNA(VLOOKUP(postponeList!D1590,[1]Sheet!$A$2:$B$12,2,FALSE))," ",(VLOOKUP(postponeList!D1590,[1]Sheet!$A$2:$B$12,2,FALSE)))</f>
        <v xml:space="preserve"> </v>
      </c>
      <c r="AL1590" s="122" t="str">
        <f>IF(ISNA(VLOOKUP(E1590,[1]Sheet!$G$2:$H$40,2,FALSE))," ",VLOOKUP(E1590,[1]Sheet!$G$2:$H$40,2,FALSE))</f>
        <v xml:space="preserve"> </v>
      </c>
      <c r="AM1590" s="122" t="str">
        <f>IF(ISNA(VLOOKUP(G1590,[1]Sheet!$K$2:$L$159,2,FALSE))," ",(VLOOKUP(G1590,[1]Sheet!$K$2:$L$159,2,FALSE)))</f>
        <v xml:space="preserve"> </v>
      </c>
      <c r="AN1590" s="122" t="str">
        <f>IF(ISNA(VLOOKUP(I1590&amp;C1590,[1]Sheet!$D$2:$E$228,2,FALSE))," ",VLOOKUP(I1590&amp;C1590,[1]Sheet!$D$2:$E$228,2,FALSE))</f>
        <v xml:space="preserve"> </v>
      </c>
      <c r="AO1590" s="122" t="str">
        <f>+I1590&amp;C1590</f>
        <v/>
      </c>
      <c r="AP1590" s="122" t="str">
        <f>C1590&amp;D1590&amp;E1590&amp;G1590&amp;I1590&amp;O1590</f>
        <v/>
      </c>
      <c r="AQ1590" s="122" t="str">
        <f>B1590&amp;D1590&amp;N1590</f>
        <v/>
      </c>
      <c r="AR1590" s="123" t="str">
        <f>+D1590&amp;J1590</f>
        <v/>
      </c>
      <c r="AS1590" s="124" t="str">
        <f t="shared" si="223"/>
        <v/>
      </c>
      <c r="AT1590" s="125" t="str">
        <f t="shared" si="224"/>
        <v/>
      </c>
      <c r="AU1590" s="125" t="str">
        <f>IF(NOT(AT1590=""),VLOOKUP(AT1590,[1]PSI_Category!A:B,2,0),"")</f>
        <v/>
      </c>
      <c r="AV1590" s="167"/>
      <c r="AW1590" s="167"/>
      <c r="AX1590" s="167"/>
    </row>
    <row r="1591" spans="1:50" s="133" customFormat="1" ht="11.4" customHeight="1" x14ac:dyDescent="0.3">
      <c r="A1591" s="103"/>
      <c r="B1591" s="104"/>
      <c r="C1591" s="105"/>
      <c r="D1591" s="106"/>
      <c r="E1591" s="107"/>
      <c r="F1591" s="105"/>
      <c r="G1591" s="107"/>
      <c r="H1591" s="105"/>
      <c r="I1591" s="105"/>
      <c r="J1591" s="107"/>
      <c r="K1591" s="105"/>
      <c r="L1591" s="105"/>
      <c r="M1591" s="105"/>
      <c r="N1591" s="105"/>
      <c r="O1591" s="108"/>
      <c r="P1591" s="109"/>
      <c r="Q1591" s="110"/>
      <c r="R1591" s="110"/>
      <c r="S1591" s="110"/>
      <c r="T1591" s="110"/>
      <c r="U1591" s="111"/>
      <c r="V1591" s="111"/>
      <c r="W1591" s="112"/>
      <c r="X1591" s="113"/>
      <c r="Y1591" s="114"/>
      <c r="Z1591" s="115"/>
      <c r="AA1591" s="116"/>
      <c r="AB1591" s="117" t="b">
        <f t="shared" si="216"/>
        <v>0</v>
      </c>
      <c r="AC1591" s="117">
        <f t="shared" si="217"/>
        <v>0</v>
      </c>
      <c r="AD1591" s="118"/>
      <c r="AE1591" s="117" t="b">
        <f t="shared" si="218"/>
        <v>0</v>
      </c>
      <c r="AF1591" s="117">
        <f t="shared" si="219"/>
        <v>0</v>
      </c>
      <c r="AG1591" s="119">
        <f t="shared" si="220"/>
        <v>0</v>
      </c>
      <c r="AH1591" s="120" t="b">
        <f t="shared" si="221"/>
        <v>0</v>
      </c>
      <c r="AI1591" s="121">
        <f t="shared" si="222"/>
        <v>0</v>
      </c>
      <c r="AJ1591" s="122">
        <f>+C1591</f>
        <v>0</v>
      </c>
      <c r="AK1591" s="122" t="str">
        <f>IF(ISNA(VLOOKUP(postponeList!D1591,[1]Sheet!$A$2:$B$12,2,FALSE))," ",(VLOOKUP(postponeList!D1591,[1]Sheet!$A$2:$B$12,2,FALSE)))</f>
        <v xml:space="preserve"> </v>
      </c>
      <c r="AL1591" s="122" t="str">
        <f>IF(ISNA(VLOOKUP(E1591,[1]Sheet!$G$2:$H$40,2,FALSE))," ",VLOOKUP(E1591,[1]Sheet!$G$2:$H$40,2,FALSE))</f>
        <v xml:space="preserve"> </v>
      </c>
      <c r="AM1591" s="122" t="str">
        <f>IF(ISNA(VLOOKUP(G1591,[1]Sheet!$K$2:$L$159,2,FALSE))," ",(VLOOKUP(G1591,[1]Sheet!$K$2:$L$159,2,FALSE)))</f>
        <v xml:space="preserve"> </v>
      </c>
      <c r="AN1591" s="122" t="str">
        <f>IF(ISNA(VLOOKUP(I1591&amp;C1591,[1]Sheet!$D$2:$E$228,2,FALSE))," ",VLOOKUP(I1591&amp;C1591,[1]Sheet!$D$2:$E$228,2,FALSE))</f>
        <v xml:space="preserve"> </v>
      </c>
      <c r="AO1591" s="122" t="str">
        <f>+I1591&amp;C1591</f>
        <v/>
      </c>
      <c r="AP1591" s="122" t="str">
        <f>C1591&amp;D1591&amp;E1591&amp;G1591&amp;I1591&amp;O1591</f>
        <v/>
      </c>
      <c r="AQ1591" s="122" t="str">
        <f>B1591&amp;D1591&amp;N1591</f>
        <v/>
      </c>
      <c r="AR1591" s="123" t="str">
        <f>+D1591&amp;J1591</f>
        <v/>
      </c>
      <c r="AS1591" s="124" t="str">
        <f t="shared" si="223"/>
        <v/>
      </c>
      <c r="AT1591" s="125" t="str">
        <f t="shared" si="224"/>
        <v/>
      </c>
      <c r="AU1591" s="125" t="str">
        <f>IF(NOT(AT1591=""),VLOOKUP(AT1591,[1]PSI_Category!A:B,2,0),"")</f>
        <v/>
      </c>
      <c r="AV1591" s="167"/>
      <c r="AW1591" s="167"/>
      <c r="AX1591" s="167"/>
    </row>
    <row r="1592" spans="1:50" s="133" customFormat="1" ht="11.4" customHeight="1" x14ac:dyDescent="0.3">
      <c r="A1592" s="103"/>
      <c r="B1592" s="104"/>
      <c r="C1592" s="105"/>
      <c r="D1592" s="106"/>
      <c r="E1592" s="107"/>
      <c r="F1592" s="105"/>
      <c r="G1592" s="107"/>
      <c r="H1592" s="105"/>
      <c r="I1592" s="105"/>
      <c r="J1592" s="107"/>
      <c r="K1592" s="105"/>
      <c r="L1592" s="105"/>
      <c r="M1592" s="105"/>
      <c r="N1592" s="105"/>
      <c r="O1592" s="108"/>
      <c r="P1592" s="109"/>
      <c r="Q1592" s="110"/>
      <c r="R1592" s="110"/>
      <c r="S1592" s="110"/>
      <c r="T1592" s="110"/>
      <c r="U1592" s="111"/>
      <c r="V1592" s="111"/>
      <c r="W1592" s="112"/>
      <c r="X1592" s="113"/>
      <c r="Y1592" s="114"/>
      <c r="Z1592" s="115"/>
      <c r="AA1592" s="116"/>
      <c r="AB1592" s="117" t="b">
        <f t="shared" si="216"/>
        <v>0</v>
      </c>
      <c r="AC1592" s="117">
        <f t="shared" si="217"/>
        <v>0</v>
      </c>
      <c r="AD1592" s="118"/>
      <c r="AE1592" s="117" t="b">
        <f t="shared" si="218"/>
        <v>0</v>
      </c>
      <c r="AF1592" s="117">
        <f t="shared" si="219"/>
        <v>0</v>
      </c>
      <c r="AG1592" s="119">
        <f t="shared" si="220"/>
        <v>0</v>
      </c>
      <c r="AH1592" s="120" t="b">
        <f t="shared" si="221"/>
        <v>0</v>
      </c>
      <c r="AI1592" s="121">
        <f t="shared" si="222"/>
        <v>0</v>
      </c>
      <c r="AJ1592" s="122">
        <f>+C1592</f>
        <v>0</v>
      </c>
      <c r="AK1592" s="122" t="str">
        <f>IF(ISNA(VLOOKUP(postponeList!D1592,[1]Sheet!$A$2:$B$12,2,FALSE))," ",(VLOOKUP(postponeList!D1592,[1]Sheet!$A$2:$B$12,2,FALSE)))</f>
        <v xml:space="preserve"> </v>
      </c>
      <c r="AL1592" s="122" t="str">
        <f>IF(ISNA(VLOOKUP(E1592,[1]Sheet!$G$2:$H$40,2,FALSE))," ",VLOOKUP(E1592,[1]Sheet!$G$2:$H$40,2,FALSE))</f>
        <v xml:space="preserve"> </v>
      </c>
      <c r="AM1592" s="122" t="str">
        <f>IF(ISNA(VLOOKUP(G1592,[1]Sheet!$K$2:$L$159,2,FALSE))," ",(VLOOKUP(G1592,[1]Sheet!$K$2:$L$159,2,FALSE)))</f>
        <v xml:space="preserve"> </v>
      </c>
      <c r="AN1592" s="122" t="str">
        <f>IF(ISNA(VLOOKUP(I1592&amp;C1592,[1]Sheet!$D$2:$E$228,2,FALSE))," ",VLOOKUP(I1592&amp;C1592,[1]Sheet!$D$2:$E$228,2,FALSE))</f>
        <v xml:space="preserve"> </v>
      </c>
      <c r="AO1592" s="122" t="str">
        <f>+I1592&amp;C1592</f>
        <v/>
      </c>
      <c r="AP1592" s="122" t="str">
        <f>C1592&amp;D1592&amp;E1592&amp;G1592&amp;I1592&amp;O1592</f>
        <v/>
      </c>
      <c r="AQ1592" s="122" t="str">
        <f>B1592&amp;D1592&amp;N1592</f>
        <v/>
      </c>
      <c r="AR1592" s="123" t="str">
        <f>+D1592&amp;J1592</f>
        <v/>
      </c>
      <c r="AS1592" s="124" t="str">
        <f t="shared" si="223"/>
        <v/>
      </c>
      <c r="AT1592" s="125" t="str">
        <f t="shared" si="224"/>
        <v/>
      </c>
      <c r="AU1592" s="125" t="str">
        <f>IF(NOT(AT1592=""),VLOOKUP(AT1592,[1]PSI_Category!A:B,2,0),"")</f>
        <v/>
      </c>
      <c r="AV1592" s="167"/>
      <c r="AW1592" s="167"/>
      <c r="AX1592" s="167"/>
    </row>
    <row r="1593" spans="1:50" s="133" customFormat="1" ht="11.4" customHeight="1" x14ac:dyDescent="0.3">
      <c r="A1593" s="103"/>
      <c r="B1593" s="104"/>
      <c r="C1593" s="105"/>
      <c r="D1593" s="106"/>
      <c r="E1593" s="107"/>
      <c r="F1593" s="105"/>
      <c r="G1593" s="107"/>
      <c r="H1593" s="105"/>
      <c r="I1593" s="105"/>
      <c r="J1593" s="107"/>
      <c r="K1593" s="105"/>
      <c r="L1593" s="105"/>
      <c r="M1593" s="105"/>
      <c r="N1593" s="105"/>
      <c r="O1593" s="108"/>
      <c r="P1593" s="109"/>
      <c r="Q1593" s="110"/>
      <c r="R1593" s="110"/>
      <c r="S1593" s="110"/>
      <c r="T1593" s="110"/>
      <c r="U1593" s="111"/>
      <c r="V1593" s="111"/>
      <c r="W1593" s="112"/>
      <c r="X1593" s="113"/>
      <c r="Y1593" s="114"/>
      <c r="Z1593" s="115"/>
      <c r="AA1593" s="116"/>
      <c r="AB1593" s="117" t="b">
        <f t="shared" si="216"/>
        <v>0</v>
      </c>
      <c r="AC1593" s="117">
        <f t="shared" si="217"/>
        <v>0</v>
      </c>
      <c r="AD1593" s="118"/>
      <c r="AE1593" s="117" t="b">
        <f t="shared" si="218"/>
        <v>0</v>
      </c>
      <c r="AF1593" s="117">
        <f t="shared" si="219"/>
        <v>0</v>
      </c>
      <c r="AG1593" s="119">
        <f t="shared" si="220"/>
        <v>0</v>
      </c>
      <c r="AH1593" s="120" t="b">
        <f t="shared" si="221"/>
        <v>0</v>
      </c>
      <c r="AI1593" s="121">
        <f t="shared" si="222"/>
        <v>0</v>
      </c>
      <c r="AJ1593" s="122">
        <f>+C1593</f>
        <v>0</v>
      </c>
      <c r="AK1593" s="122" t="str">
        <f>IF(ISNA(VLOOKUP(postponeList!D1593,[1]Sheet!$A$2:$B$12,2,FALSE))," ",(VLOOKUP(postponeList!D1593,[1]Sheet!$A$2:$B$12,2,FALSE)))</f>
        <v xml:space="preserve"> </v>
      </c>
      <c r="AL1593" s="122" t="str">
        <f>IF(ISNA(VLOOKUP(E1593,[1]Sheet!$G$2:$H$40,2,FALSE))," ",VLOOKUP(E1593,[1]Sheet!$G$2:$H$40,2,FALSE))</f>
        <v xml:space="preserve"> </v>
      </c>
      <c r="AM1593" s="122" t="str">
        <f>IF(ISNA(VLOOKUP(G1593,[1]Sheet!$K$2:$L$159,2,FALSE))," ",(VLOOKUP(G1593,[1]Sheet!$K$2:$L$159,2,FALSE)))</f>
        <v xml:space="preserve"> </v>
      </c>
      <c r="AN1593" s="122" t="str">
        <f>IF(ISNA(VLOOKUP(I1593&amp;C1593,[1]Sheet!$D$2:$E$228,2,FALSE))," ",VLOOKUP(I1593&amp;C1593,[1]Sheet!$D$2:$E$228,2,FALSE))</f>
        <v xml:space="preserve"> </v>
      </c>
      <c r="AO1593" s="122" t="str">
        <f>+I1593&amp;C1593</f>
        <v/>
      </c>
      <c r="AP1593" s="122" t="str">
        <f>C1593&amp;D1593&amp;E1593&amp;G1593&amp;I1593&amp;O1593</f>
        <v/>
      </c>
      <c r="AQ1593" s="122" t="str">
        <f>B1593&amp;D1593&amp;N1593</f>
        <v/>
      </c>
      <c r="AR1593" s="123" t="str">
        <f>+D1593&amp;J1593</f>
        <v/>
      </c>
      <c r="AS1593" s="124" t="str">
        <f t="shared" si="223"/>
        <v/>
      </c>
      <c r="AT1593" s="125" t="str">
        <f t="shared" si="224"/>
        <v/>
      </c>
      <c r="AU1593" s="125" t="str">
        <f>IF(NOT(AT1593=""),VLOOKUP(AT1593,[1]PSI_Category!A:B,2,0),"")</f>
        <v/>
      </c>
      <c r="AV1593" s="167"/>
      <c r="AW1593" s="167"/>
      <c r="AX1593" s="167"/>
    </row>
    <row r="1594" spans="1:50" s="133" customFormat="1" ht="11.4" customHeight="1" x14ac:dyDescent="0.3">
      <c r="A1594" s="103"/>
      <c r="B1594" s="104"/>
      <c r="C1594" s="105"/>
      <c r="D1594" s="106"/>
      <c r="E1594" s="107"/>
      <c r="F1594" s="105"/>
      <c r="G1594" s="107"/>
      <c r="H1594" s="105"/>
      <c r="I1594" s="105"/>
      <c r="J1594" s="107"/>
      <c r="K1594" s="105"/>
      <c r="L1594" s="105"/>
      <c r="M1594" s="105"/>
      <c r="N1594" s="105"/>
      <c r="O1594" s="108"/>
      <c r="P1594" s="109"/>
      <c r="Q1594" s="110"/>
      <c r="R1594" s="110"/>
      <c r="S1594" s="110"/>
      <c r="T1594" s="110"/>
      <c r="U1594" s="111"/>
      <c r="V1594" s="111"/>
      <c r="W1594" s="112"/>
      <c r="X1594" s="113"/>
      <c r="Y1594" s="114"/>
      <c r="Z1594" s="115"/>
      <c r="AA1594" s="116"/>
      <c r="AB1594" s="117" t="b">
        <f t="shared" si="216"/>
        <v>0</v>
      </c>
      <c r="AC1594" s="117">
        <f t="shared" si="217"/>
        <v>0</v>
      </c>
      <c r="AD1594" s="118"/>
      <c r="AE1594" s="117" t="b">
        <f t="shared" si="218"/>
        <v>0</v>
      </c>
      <c r="AF1594" s="117">
        <f t="shared" si="219"/>
        <v>0</v>
      </c>
      <c r="AG1594" s="119">
        <f t="shared" si="220"/>
        <v>0</v>
      </c>
      <c r="AH1594" s="120" t="b">
        <f t="shared" si="221"/>
        <v>0</v>
      </c>
      <c r="AI1594" s="121">
        <f t="shared" si="222"/>
        <v>0</v>
      </c>
      <c r="AJ1594" s="122">
        <f>+C1594</f>
        <v>0</v>
      </c>
      <c r="AK1594" s="122" t="str">
        <f>IF(ISNA(VLOOKUP(postponeList!D1594,[1]Sheet!$A$2:$B$12,2,FALSE))," ",(VLOOKUP(postponeList!D1594,[1]Sheet!$A$2:$B$12,2,FALSE)))</f>
        <v xml:space="preserve"> </v>
      </c>
      <c r="AL1594" s="122" t="str">
        <f>IF(ISNA(VLOOKUP(E1594,[1]Sheet!$G$2:$H$40,2,FALSE))," ",VLOOKUP(E1594,[1]Sheet!$G$2:$H$40,2,FALSE))</f>
        <v xml:space="preserve"> </v>
      </c>
      <c r="AM1594" s="122" t="str">
        <f>IF(ISNA(VLOOKUP(G1594,[1]Sheet!$K$2:$L$159,2,FALSE))," ",(VLOOKUP(G1594,[1]Sheet!$K$2:$L$159,2,FALSE)))</f>
        <v xml:space="preserve"> </v>
      </c>
      <c r="AN1594" s="122" t="str">
        <f>IF(ISNA(VLOOKUP(I1594&amp;C1594,[1]Sheet!$D$2:$E$228,2,FALSE))," ",VLOOKUP(I1594&amp;C1594,[1]Sheet!$D$2:$E$228,2,FALSE))</f>
        <v xml:space="preserve"> </v>
      </c>
      <c r="AO1594" s="122" t="str">
        <f>+I1594&amp;C1594</f>
        <v/>
      </c>
      <c r="AP1594" s="122" t="str">
        <f>C1594&amp;D1594&amp;E1594&amp;G1594&amp;I1594&amp;O1594</f>
        <v/>
      </c>
      <c r="AQ1594" s="122" t="str">
        <f>B1594&amp;D1594&amp;N1594</f>
        <v/>
      </c>
      <c r="AR1594" s="123" t="str">
        <f>+D1594&amp;J1594</f>
        <v/>
      </c>
      <c r="AS1594" s="124" t="str">
        <f t="shared" si="223"/>
        <v/>
      </c>
      <c r="AT1594" s="125" t="str">
        <f t="shared" si="224"/>
        <v/>
      </c>
      <c r="AU1594" s="125" t="str">
        <f>IF(NOT(AT1594=""),VLOOKUP(AT1594,[1]PSI_Category!A:B,2,0),"")</f>
        <v/>
      </c>
      <c r="AV1594" s="167"/>
      <c r="AW1594" s="167"/>
      <c r="AX1594" s="167"/>
    </row>
    <row r="1595" spans="1:50" s="133" customFormat="1" ht="11.4" customHeight="1" x14ac:dyDescent="0.3">
      <c r="A1595" s="103"/>
      <c r="B1595" s="104"/>
      <c r="C1595" s="105"/>
      <c r="D1595" s="106"/>
      <c r="E1595" s="107"/>
      <c r="F1595" s="105"/>
      <c r="G1595" s="107"/>
      <c r="H1595" s="105"/>
      <c r="I1595" s="105"/>
      <c r="J1595" s="107"/>
      <c r="K1595" s="105"/>
      <c r="L1595" s="105"/>
      <c r="M1595" s="105"/>
      <c r="N1595" s="105"/>
      <c r="O1595" s="108"/>
      <c r="P1595" s="109"/>
      <c r="Q1595" s="110"/>
      <c r="R1595" s="110"/>
      <c r="S1595" s="110"/>
      <c r="T1595" s="110"/>
      <c r="U1595" s="111"/>
      <c r="V1595" s="111"/>
      <c r="W1595" s="112"/>
      <c r="X1595" s="113"/>
      <c r="Y1595" s="114"/>
      <c r="Z1595" s="115"/>
      <c r="AA1595" s="116"/>
      <c r="AB1595" s="117" t="b">
        <f t="shared" si="216"/>
        <v>0</v>
      </c>
      <c r="AC1595" s="117">
        <f t="shared" si="217"/>
        <v>0</v>
      </c>
      <c r="AD1595" s="118"/>
      <c r="AE1595" s="117" t="b">
        <f t="shared" si="218"/>
        <v>0</v>
      </c>
      <c r="AF1595" s="117">
        <f t="shared" si="219"/>
        <v>0</v>
      </c>
      <c r="AG1595" s="119">
        <f t="shared" si="220"/>
        <v>0</v>
      </c>
      <c r="AH1595" s="120" t="b">
        <f t="shared" si="221"/>
        <v>0</v>
      </c>
      <c r="AI1595" s="121">
        <f t="shared" si="222"/>
        <v>0</v>
      </c>
      <c r="AJ1595" s="122">
        <f>+C1595</f>
        <v>0</v>
      </c>
      <c r="AK1595" s="122" t="str">
        <f>IF(ISNA(VLOOKUP(postponeList!D1595,[1]Sheet!$A$2:$B$12,2,FALSE))," ",(VLOOKUP(postponeList!D1595,[1]Sheet!$A$2:$B$12,2,FALSE)))</f>
        <v xml:space="preserve"> </v>
      </c>
      <c r="AL1595" s="122" t="str">
        <f>IF(ISNA(VLOOKUP(E1595,[1]Sheet!$G$2:$H$40,2,FALSE))," ",VLOOKUP(E1595,[1]Sheet!$G$2:$H$40,2,FALSE))</f>
        <v xml:space="preserve"> </v>
      </c>
      <c r="AM1595" s="122" t="str">
        <f>IF(ISNA(VLOOKUP(G1595,[1]Sheet!$K$2:$L$159,2,FALSE))," ",(VLOOKUP(G1595,[1]Sheet!$K$2:$L$159,2,FALSE)))</f>
        <v xml:space="preserve"> </v>
      </c>
      <c r="AN1595" s="122" t="str">
        <f>IF(ISNA(VLOOKUP(I1595&amp;C1595,[1]Sheet!$D$2:$E$228,2,FALSE))," ",VLOOKUP(I1595&amp;C1595,[1]Sheet!$D$2:$E$228,2,FALSE))</f>
        <v xml:space="preserve"> </v>
      </c>
      <c r="AO1595" s="122" t="str">
        <f>+I1595&amp;C1595</f>
        <v/>
      </c>
      <c r="AP1595" s="122" t="str">
        <f>C1595&amp;D1595&amp;E1595&amp;G1595&amp;I1595&amp;O1595</f>
        <v/>
      </c>
      <c r="AQ1595" s="122" t="str">
        <f>B1595&amp;D1595&amp;N1595</f>
        <v/>
      </c>
      <c r="AR1595" s="123" t="str">
        <f>+D1595&amp;J1595</f>
        <v/>
      </c>
      <c r="AS1595" s="124" t="str">
        <f t="shared" si="223"/>
        <v/>
      </c>
      <c r="AT1595" s="125" t="str">
        <f t="shared" si="224"/>
        <v/>
      </c>
      <c r="AU1595" s="125" t="str">
        <f>IF(NOT(AT1595=""),VLOOKUP(AT1595,[1]PSI_Category!A:B,2,0),"")</f>
        <v/>
      </c>
      <c r="AV1595" s="167"/>
      <c r="AW1595" s="167"/>
      <c r="AX1595" s="167"/>
    </row>
    <row r="1596" spans="1:50" s="133" customFormat="1" ht="11.4" customHeight="1" x14ac:dyDescent="0.3">
      <c r="A1596" s="103"/>
      <c r="B1596" s="104"/>
      <c r="C1596" s="105"/>
      <c r="D1596" s="106"/>
      <c r="E1596" s="107"/>
      <c r="F1596" s="105"/>
      <c r="G1596" s="107"/>
      <c r="H1596" s="105"/>
      <c r="I1596" s="105"/>
      <c r="J1596" s="107"/>
      <c r="K1596" s="105"/>
      <c r="L1596" s="105"/>
      <c r="M1596" s="105"/>
      <c r="N1596" s="105"/>
      <c r="O1596" s="108"/>
      <c r="P1596" s="109"/>
      <c r="Q1596" s="110"/>
      <c r="R1596" s="110"/>
      <c r="S1596" s="110"/>
      <c r="T1596" s="110"/>
      <c r="U1596" s="111"/>
      <c r="V1596" s="111"/>
      <c r="W1596" s="112"/>
      <c r="X1596" s="113"/>
      <c r="Y1596" s="114"/>
      <c r="Z1596" s="115"/>
      <c r="AA1596" s="116"/>
      <c r="AB1596" s="117" t="b">
        <f t="shared" si="216"/>
        <v>0</v>
      </c>
      <c r="AC1596" s="117">
        <f t="shared" si="217"/>
        <v>0</v>
      </c>
      <c r="AD1596" s="118"/>
      <c r="AE1596" s="117" t="b">
        <f t="shared" si="218"/>
        <v>0</v>
      </c>
      <c r="AF1596" s="117">
        <f t="shared" si="219"/>
        <v>0</v>
      </c>
      <c r="AG1596" s="119">
        <f t="shared" si="220"/>
        <v>0</v>
      </c>
      <c r="AH1596" s="120" t="b">
        <f t="shared" si="221"/>
        <v>0</v>
      </c>
      <c r="AI1596" s="121">
        <f t="shared" si="222"/>
        <v>0</v>
      </c>
      <c r="AJ1596" s="122">
        <f>+C1596</f>
        <v>0</v>
      </c>
      <c r="AK1596" s="122" t="str">
        <f>IF(ISNA(VLOOKUP(postponeList!D1596,[1]Sheet!$A$2:$B$12,2,FALSE))," ",(VLOOKUP(postponeList!D1596,[1]Sheet!$A$2:$B$12,2,FALSE)))</f>
        <v xml:space="preserve"> </v>
      </c>
      <c r="AL1596" s="122" t="str">
        <f>IF(ISNA(VLOOKUP(E1596,[1]Sheet!$G$2:$H$40,2,FALSE))," ",VLOOKUP(E1596,[1]Sheet!$G$2:$H$40,2,FALSE))</f>
        <v xml:space="preserve"> </v>
      </c>
      <c r="AM1596" s="122" t="str">
        <f>IF(ISNA(VLOOKUP(G1596,[1]Sheet!$K$2:$L$159,2,FALSE))," ",(VLOOKUP(G1596,[1]Sheet!$K$2:$L$159,2,FALSE)))</f>
        <v xml:space="preserve"> </v>
      </c>
      <c r="AN1596" s="122" t="str">
        <f>IF(ISNA(VLOOKUP(I1596&amp;C1596,[1]Sheet!$D$2:$E$228,2,FALSE))," ",VLOOKUP(I1596&amp;C1596,[1]Sheet!$D$2:$E$228,2,FALSE))</f>
        <v xml:space="preserve"> </v>
      </c>
      <c r="AO1596" s="122" t="str">
        <f>+I1596&amp;C1596</f>
        <v/>
      </c>
      <c r="AP1596" s="122" t="str">
        <f>C1596&amp;D1596&amp;E1596&amp;G1596&amp;I1596&amp;O1596</f>
        <v/>
      </c>
      <c r="AQ1596" s="122" t="str">
        <f>B1596&amp;D1596&amp;N1596</f>
        <v/>
      </c>
      <c r="AR1596" s="123" t="str">
        <f>+D1596&amp;J1596</f>
        <v/>
      </c>
      <c r="AS1596" s="124" t="str">
        <f t="shared" si="223"/>
        <v/>
      </c>
      <c r="AT1596" s="125" t="str">
        <f t="shared" si="224"/>
        <v/>
      </c>
      <c r="AU1596" s="125" t="str">
        <f>IF(NOT(AT1596=""),VLOOKUP(AT1596,[1]PSI_Category!A:B,2,0),"")</f>
        <v/>
      </c>
      <c r="AV1596" s="167"/>
      <c r="AW1596" s="167"/>
      <c r="AX1596" s="167"/>
    </row>
    <row r="1597" spans="1:50" s="133" customFormat="1" ht="11.4" customHeight="1" x14ac:dyDescent="0.3">
      <c r="A1597" s="103"/>
      <c r="B1597" s="104"/>
      <c r="C1597" s="105"/>
      <c r="D1597" s="106"/>
      <c r="E1597" s="107"/>
      <c r="F1597" s="105"/>
      <c r="G1597" s="107"/>
      <c r="H1597" s="105"/>
      <c r="I1597" s="105"/>
      <c r="J1597" s="107"/>
      <c r="K1597" s="105"/>
      <c r="L1597" s="105"/>
      <c r="M1597" s="105"/>
      <c r="N1597" s="105"/>
      <c r="O1597" s="108"/>
      <c r="P1597" s="109"/>
      <c r="Q1597" s="110"/>
      <c r="R1597" s="110"/>
      <c r="S1597" s="110"/>
      <c r="T1597" s="110"/>
      <c r="U1597" s="111"/>
      <c r="V1597" s="111"/>
      <c r="W1597" s="112"/>
      <c r="X1597" s="113"/>
      <c r="Y1597" s="114"/>
      <c r="Z1597" s="115"/>
      <c r="AA1597" s="116"/>
      <c r="AB1597" s="117" t="b">
        <f t="shared" si="216"/>
        <v>0</v>
      </c>
      <c r="AC1597" s="117">
        <f t="shared" si="217"/>
        <v>0</v>
      </c>
      <c r="AD1597" s="118"/>
      <c r="AE1597" s="117" t="b">
        <f t="shared" si="218"/>
        <v>0</v>
      </c>
      <c r="AF1597" s="117">
        <f t="shared" si="219"/>
        <v>0</v>
      </c>
      <c r="AG1597" s="119">
        <f t="shared" si="220"/>
        <v>0</v>
      </c>
      <c r="AH1597" s="120" t="b">
        <f t="shared" si="221"/>
        <v>0</v>
      </c>
      <c r="AI1597" s="121">
        <f t="shared" si="222"/>
        <v>0</v>
      </c>
      <c r="AJ1597" s="122">
        <f>+C1597</f>
        <v>0</v>
      </c>
      <c r="AK1597" s="122" t="str">
        <f>IF(ISNA(VLOOKUP(postponeList!D1597,[1]Sheet!$A$2:$B$12,2,FALSE))," ",(VLOOKUP(postponeList!D1597,[1]Sheet!$A$2:$B$12,2,FALSE)))</f>
        <v xml:space="preserve"> </v>
      </c>
      <c r="AL1597" s="122" t="str">
        <f>IF(ISNA(VLOOKUP(E1597,[1]Sheet!$G$2:$H$40,2,FALSE))," ",VLOOKUP(E1597,[1]Sheet!$G$2:$H$40,2,FALSE))</f>
        <v xml:space="preserve"> </v>
      </c>
      <c r="AM1597" s="122" t="str">
        <f>IF(ISNA(VLOOKUP(G1597,[1]Sheet!$K$2:$L$159,2,FALSE))," ",(VLOOKUP(G1597,[1]Sheet!$K$2:$L$159,2,FALSE)))</f>
        <v xml:space="preserve"> </v>
      </c>
      <c r="AN1597" s="122" t="str">
        <f>IF(ISNA(VLOOKUP(I1597&amp;C1597,[1]Sheet!$D$2:$E$228,2,FALSE))," ",VLOOKUP(I1597&amp;C1597,[1]Sheet!$D$2:$E$228,2,FALSE))</f>
        <v xml:space="preserve"> </v>
      </c>
      <c r="AO1597" s="122" t="str">
        <f>+I1597&amp;C1597</f>
        <v/>
      </c>
      <c r="AP1597" s="122" t="str">
        <f>C1597&amp;D1597&amp;E1597&amp;G1597&amp;I1597&amp;O1597</f>
        <v/>
      </c>
      <c r="AQ1597" s="122" t="str">
        <f>B1597&amp;D1597&amp;N1597</f>
        <v/>
      </c>
      <c r="AR1597" s="123" t="str">
        <f>+D1597&amp;J1597</f>
        <v/>
      </c>
      <c r="AS1597" s="124" t="str">
        <f t="shared" si="223"/>
        <v/>
      </c>
      <c r="AT1597" s="125" t="str">
        <f t="shared" si="224"/>
        <v/>
      </c>
      <c r="AU1597" s="125" t="str">
        <f>IF(NOT(AT1597=""),VLOOKUP(AT1597,[1]PSI_Category!A:B,2,0),"")</f>
        <v/>
      </c>
      <c r="AV1597" s="167"/>
      <c r="AW1597" s="167"/>
      <c r="AX1597" s="167"/>
    </row>
    <row r="1598" spans="1:50" s="133" customFormat="1" ht="11.4" customHeight="1" x14ac:dyDescent="0.3">
      <c r="A1598" s="103"/>
      <c r="B1598" s="104"/>
      <c r="C1598" s="105"/>
      <c r="D1598" s="106"/>
      <c r="E1598" s="107"/>
      <c r="F1598" s="105"/>
      <c r="G1598" s="107"/>
      <c r="H1598" s="105"/>
      <c r="I1598" s="105"/>
      <c r="J1598" s="107"/>
      <c r="K1598" s="105"/>
      <c r="L1598" s="105"/>
      <c r="M1598" s="105"/>
      <c r="N1598" s="105"/>
      <c r="O1598" s="108"/>
      <c r="P1598" s="109"/>
      <c r="Q1598" s="110"/>
      <c r="R1598" s="110"/>
      <c r="S1598" s="110"/>
      <c r="T1598" s="110"/>
      <c r="U1598" s="111"/>
      <c r="V1598" s="111"/>
      <c r="W1598" s="112"/>
      <c r="X1598" s="113"/>
      <c r="Y1598" s="114"/>
      <c r="Z1598" s="115"/>
      <c r="AA1598" s="116"/>
      <c r="AB1598" s="117" t="b">
        <f t="shared" si="216"/>
        <v>0</v>
      </c>
      <c r="AC1598" s="117">
        <f t="shared" si="217"/>
        <v>0</v>
      </c>
      <c r="AD1598" s="118"/>
      <c r="AE1598" s="117" t="b">
        <f t="shared" si="218"/>
        <v>0</v>
      </c>
      <c r="AF1598" s="117">
        <f t="shared" si="219"/>
        <v>0</v>
      </c>
      <c r="AG1598" s="119">
        <f t="shared" si="220"/>
        <v>0</v>
      </c>
      <c r="AH1598" s="120" t="b">
        <f t="shared" si="221"/>
        <v>0</v>
      </c>
      <c r="AI1598" s="121">
        <f t="shared" si="222"/>
        <v>0</v>
      </c>
      <c r="AJ1598" s="122">
        <f>+C1598</f>
        <v>0</v>
      </c>
      <c r="AK1598" s="122" t="str">
        <f>IF(ISNA(VLOOKUP(postponeList!D1598,[1]Sheet!$A$2:$B$12,2,FALSE))," ",(VLOOKUP(postponeList!D1598,[1]Sheet!$A$2:$B$12,2,FALSE)))</f>
        <v xml:space="preserve"> </v>
      </c>
      <c r="AL1598" s="122" t="str">
        <f>IF(ISNA(VLOOKUP(E1598,[1]Sheet!$G$2:$H$40,2,FALSE))," ",VLOOKUP(E1598,[1]Sheet!$G$2:$H$40,2,FALSE))</f>
        <v xml:space="preserve"> </v>
      </c>
      <c r="AM1598" s="122" t="str">
        <f>IF(ISNA(VLOOKUP(G1598,[1]Sheet!$K$2:$L$159,2,FALSE))," ",(VLOOKUP(G1598,[1]Sheet!$K$2:$L$159,2,FALSE)))</f>
        <v xml:space="preserve"> </v>
      </c>
      <c r="AN1598" s="122" t="str">
        <f>IF(ISNA(VLOOKUP(I1598&amp;C1598,[1]Sheet!$D$2:$E$228,2,FALSE))," ",VLOOKUP(I1598&amp;C1598,[1]Sheet!$D$2:$E$228,2,FALSE))</f>
        <v xml:space="preserve"> </v>
      </c>
      <c r="AO1598" s="122" t="str">
        <f>+I1598&amp;C1598</f>
        <v/>
      </c>
      <c r="AP1598" s="122" t="str">
        <f>C1598&amp;D1598&amp;E1598&amp;G1598&amp;I1598&amp;O1598</f>
        <v/>
      </c>
      <c r="AQ1598" s="122" t="str">
        <f>B1598&amp;D1598&amp;N1598</f>
        <v/>
      </c>
      <c r="AR1598" s="123" t="str">
        <f>+D1598&amp;J1598</f>
        <v/>
      </c>
      <c r="AS1598" s="124" t="str">
        <f t="shared" si="223"/>
        <v/>
      </c>
      <c r="AT1598" s="125" t="str">
        <f t="shared" si="224"/>
        <v/>
      </c>
      <c r="AU1598" s="125" t="str">
        <f>IF(NOT(AT1598=""),VLOOKUP(AT1598,[1]PSI_Category!A:B,2,0),"")</f>
        <v/>
      </c>
      <c r="AV1598" s="167"/>
      <c r="AW1598" s="167"/>
      <c r="AX1598" s="167"/>
    </row>
    <row r="1599" spans="1:50" s="133" customFormat="1" ht="11.4" customHeight="1" x14ac:dyDescent="0.3">
      <c r="A1599" s="103"/>
      <c r="B1599" s="104"/>
      <c r="C1599" s="105"/>
      <c r="D1599" s="106"/>
      <c r="E1599" s="107"/>
      <c r="F1599" s="105"/>
      <c r="G1599" s="107"/>
      <c r="H1599" s="105"/>
      <c r="I1599" s="105"/>
      <c r="J1599" s="107"/>
      <c r="K1599" s="105"/>
      <c r="L1599" s="105"/>
      <c r="M1599" s="105"/>
      <c r="N1599" s="105"/>
      <c r="O1599" s="108"/>
      <c r="P1599" s="109"/>
      <c r="Q1599" s="110"/>
      <c r="R1599" s="110"/>
      <c r="S1599" s="110"/>
      <c r="T1599" s="110"/>
      <c r="U1599" s="111"/>
      <c r="V1599" s="111"/>
      <c r="W1599" s="112"/>
      <c r="X1599" s="113"/>
      <c r="Y1599" s="114"/>
      <c r="Z1599" s="115"/>
      <c r="AA1599" s="116"/>
      <c r="AB1599" s="117" t="b">
        <f t="shared" si="216"/>
        <v>0</v>
      </c>
      <c r="AC1599" s="117">
        <f t="shared" si="217"/>
        <v>0</v>
      </c>
      <c r="AD1599" s="118"/>
      <c r="AE1599" s="117" t="b">
        <f t="shared" si="218"/>
        <v>0</v>
      </c>
      <c r="AF1599" s="117">
        <f t="shared" si="219"/>
        <v>0</v>
      </c>
      <c r="AG1599" s="119">
        <f t="shared" si="220"/>
        <v>0</v>
      </c>
      <c r="AH1599" s="120" t="b">
        <f t="shared" si="221"/>
        <v>0</v>
      </c>
      <c r="AI1599" s="121">
        <f t="shared" si="222"/>
        <v>0</v>
      </c>
      <c r="AJ1599" s="122">
        <f>+C1599</f>
        <v>0</v>
      </c>
      <c r="AK1599" s="122" t="str">
        <f>IF(ISNA(VLOOKUP(postponeList!D1599,[1]Sheet!$A$2:$B$12,2,FALSE))," ",(VLOOKUP(postponeList!D1599,[1]Sheet!$A$2:$B$12,2,FALSE)))</f>
        <v xml:space="preserve"> </v>
      </c>
      <c r="AL1599" s="122" t="str">
        <f>IF(ISNA(VLOOKUP(E1599,[1]Sheet!$G$2:$H$40,2,FALSE))," ",VLOOKUP(E1599,[1]Sheet!$G$2:$H$40,2,FALSE))</f>
        <v xml:space="preserve"> </v>
      </c>
      <c r="AM1599" s="122" t="str">
        <f>IF(ISNA(VLOOKUP(G1599,[1]Sheet!$K$2:$L$159,2,FALSE))," ",(VLOOKUP(G1599,[1]Sheet!$K$2:$L$159,2,FALSE)))</f>
        <v xml:space="preserve"> </v>
      </c>
      <c r="AN1599" s="122" t="str">
        <f>IF(ISNA(VLOOKUP(I1599&amp;C1599,[1]Sheet!$D$2:$E$228,2,FALSE))," ",VLOOKUP(I1599&amp;C1599,[1]Sheet!$D$2:$E$228,2,FALSE))</f>
        <v xml:space="preserve"> </v>
      </c>
      <c r="AO1599" s="122" t="str">
        <f>+I1599&amp;C1599</f>
        <v/>
      </c>
      <c r="AP1599" s="122" t="str">
        <f>C1599&amp;D1599&amp;E1599&amp;G1599&amp;I1599&amp;O1599</f>
        <v/>
      </c>
      <c r="AQ1599" s="122" t="str">
        <f>B1599&amp;D1599&amp;N1599</f>
        <v/>
      </c>
      <c r="AR1599" s="123" t="str">
        <f>+D1599&amp;J1599</f>
        <v/>
      </c>
      <c r="AS1599" s="124" t="str">
        <f t="shared" si="223"/>
        <v/>
      </c>
      <c r="AT1599" s="125" t="str">
        <f t="shared" si="224"/>
        <v/>
      </c>
      <c r="AU1599" s="125" t="str">
        <f>IF(NOT(AT1599=""),VLOOKUP(AT1599,[1]PSI_Category!A:B,2,0),"")</f>
        <v/>
      </c>
      <c r="AV1599" s="167"/>
      <c r="AW1599" s="167"/>
      <c r="AX1599" s="167"/>
    </row>
    <row r="1600" spans="1:50" s="133" customFormat="1" ht="11.4" customHeight="1" x14ac:dyDescent="0.3">
      <c r="A1600" s="103"/>
      <c r="B1600" s="104"/>
      <c r="C1600" s="105"/>
      <c r="D1600" s="106"/>
      <c r="E1600" s="107"/>
      <c r="F1600" s="105"/>
      <c r="G1600" s="107"/>
      <c r="H1600" s="105"/>
      <c r="I1600" s="105"/>
      <c r="J1600" s="107"/>
      <c r="K1600" s="105"/>
      <c r="L1600" s="105"/>
      <c r="M1600" s="105"/>
      <c r="N1600" s="105"/>
      <c r="O1600" s="108"/>
      <c r="P1600" s="109"/>
      <c r="Q1600" s="110"/>
      <c r="R1600" s="110"/>
      <c r="S1600" s="110"/>
      <c r="T1600" s="110"/>
      <c r="U1600" s="111"/>
      <c r="V1600" s="111"/>
      <c r="W1600" s="112"/>
      <c r="X1600" s="113"/>
      <c r="Y1600" s="114"/>
      <c r="Z1600" s="115"/>
      <c r="AA1600" s="116"/>
      <c r="AB1600" s="117" t="b">
        <f t="shared" si="216"/>
        <v>0</v>
      </c>
      <c r="AC1600" s="117">
        <f t="shared" si="217"/>
        <v>0</v>
      </c>
      <c r="AD1600" s="118"/>
      <c r="AE1600" s="117" t="b">
        <f t="shared" si="218"/>
        <v>0</v>
      </c>
      <c r="AF1600" s="117">
        <f t="shared" si="219"/>
        <v>0</v>
      </c>
      <c r="AG1600" s="119">
        <f t="shared" si="220"/>
        <v>0</v>
      </c>
      <c r="AH1600" s="120" t="b">
        <f t="shared" si="221"/>
        <v>0</v>
      </c>
      <c r="AI1600" s="121">
        <f t="shared" si="222"/>
        <v>0</v>
      </c>
      <c r="AJ1600" s="122">
        <f>+C1600</f>
        <v>0</v>
      </c>
      <c r="AK1600" s="122" t="str">
        <f>IF(ISNA(VLOOKUP(postponeList!D1600,[1]Sheet!$A$2:$B$12,2,FALSE))," ",(VLOOKUP(postponeList!D1600,[1]Sheet!$A$2:$B$12,2,FALSE)))</f>
        <v xml:space="preserve"> </v>
      </c>
      <c r="AL1600" s="122" t="str">
        <f>IF(ISNA(VLOOKUP(E1600,[1]Sheet!$G$2:$H$40,2,FALSE))," ",VLOOKUP(E1600,[1]Sheet!$G$2:$H$40,2,FALSE))</f>
        <v xml:space="preserve"> </v>
      </c>
      <c r="AM1600" s="122" t="str">
        <f>IF(ISNA(VLOOKUP(G1600,[1]Sheet!$K$2:$L$159,2,FALSE))," ",(VLOOKUP(G1600,[1]Sheet!$K$2:$L$159,2,FALSE)))</f>
        <v xml:space="preserve"> </v>
      </c>
      <c r="AN1600" s="122" t="str">
        <f>IF(ISNA(VLOOKUP(I1600&amp;C1600,[1]Sheet!$D$2:$E$228,2,FALSE))," ",VLOOKUP(I1600&amp;C1600,[1]Sheet!$D$2:$E$228,2,FALSE))</f>
        <v xml:space="preserve"> </v>
      </c>
      <c r="AO1600" s="122" t="str">
        <f>+I1600&amp;C1600</f>
        <v/>
      </c>
      <c r="AP1600" s="122" t="str">
        <f>C1600&amp;D1600&amp;E1600&amp;G1600&amp;I1600&amp;O1600</f>
        <v/>
      </c>
      <c r="AQ1600" s="122" t="str">
        <f>B1600&amp;D1600&amp;N1600</f>
        <v/>
      </c>
      <c r="AR1600" s="123" t="str">
        <f>+D1600&amp;J1600</f>
        <v/>
      </c>
      <c r="AS1600" s="124" t="str">
        <f t="shared" si="223"/>
        <v/>
      </c>
      <c r="AT1600" s="125" t="str">
        <f t="shared" si="224"/>
        <v/>
      </c>
      <c r="AU1600" s="125" t="str">
        <f>IF(NOT(AT1600=""),VLOOKUP(AT1600,[1]PSI_Category!A:B,2,0),"")</f>
        <v/>
      </c>
      <c r="AV1600" s="167"/>
      <c r="AW1600" s="167"/>
      <c r="AX1600" s="167"/>
    </row>
    <row r="1601" spans="1:50" s="133" customFormat="1" ht="11.4" customHeight="1" x14ac:dyDescent="0.3">
      <c r="A1601" s="103"/>
      <c r="B1601" s="104"/>
      <c r="C1601" s="105"/>
      <c r="D1601" s="106"/>
      <c r="E1601" s="107"/>
      <c r="F1601" s="105"/>
      <c r="G1601" s="107"/>
      <c r="H1601" s="105"/>
      <c r="I1601" s="105"/>
      <c r="J1601" s="107"/>
      <c r="K1601" s="105"/>
      <c r="L1601" s="105"/>
      <c r="M1601" s="105"/>
      <c r="N1601" s="105"/>
      <c r="O1601" s="108"/>
      <c r="P1601" s="109"/>
      <c r="Q1601" s="110"/>
      <c r="R1601" s="110"/>
      <c r="S1601" s="110"/>
      <c r="T1601" s="110"/>
      <c r="U1601" s="111"/>
      <c r="V1601" s="111"/>
      <c r="W1601" s="112"/>
      <c r="X1601" s="113"/>
      <c r="Y1601" s="114"/>
      <c r="Z1601" s="115"/>
      <c r="AA1601" s="116"/>
      <c r="AB1601" s="117" t="b">
        <f t="shared" si="216"/>
        <v>0</v>
      </c>
      <c r="AC1601" s="117">
        <f t="shared" si="217"/>
        <v>0</v>
      </c>
      <c r="AD1601" s="118"/>
      <c r="AE1601" s="117" t="b">
        <f t="shared" si="218"/>
        <v>0</v>
      </c>
      <c r="AF1601" s="117">
        <f t="shared" si="219"/>
        <v>0</v>
      </c>
      <c r="AG1601" s="119">
        <f t="shared" si="220"/>
        <v>0</v>
      </c>
      <c r="AH1601" s="120" t="b">
        <f t="shared" si="221"/>
        <v>0</v>
      </c>
      <c r="AI1601" s="121">
        <f t="shared" si="222"/>
        <v>0</v>
      </c>
      <c r="AJ1601" s="122">
        <f>+C1601</f>
        <v>0</v>
      </c>
      <c r="AK1601" s="122" t="str">
        <f>IF(ISNA(VLOOKUP(postponeList!D1601,[1]Sheet!$A$2:$B$12,2,FALSE))," ",(VLOOKUP(postponeList!D1601,[1]Sheet!$A$2:$B$12,2,FALSE)))</f>
        <v xml:space="preserve"> </v>
      </c>
      <c r="AL1601" s="122" t="str">
        <f>IF(ISNA(VLOOKUP(E1601,[1]Sheet!$G$2:$H$40,2,FALSE))," ",VLOOKUP(E1601,[1]Sheet!$G$2:$H$40,2,FALSE))</f>
        <v xml:space="preserve"> </v>
      </c>
      <c r="AM1601" s="122" t="str">
        <f>IF(ISNA(VLOOKUP(G1601,[1]Sheet!$K$2:$L$159,2,FALSE))," ",(VLOOKUP(G1601,[1]Sheet!$K$2:$L$159,2,FALSE)))</f>
        <v xml:space="preserve"> </v>
      </c>
      <c r="AN1601" s="122" t="str">
        <f>IF(ISNA(VLOOKUP(I1601&amp;C1601,[1]Sheet!$D$2:$E$228,2,FALSE))," ",VLOOKUP(I1601&amp;C1601,[1]Sheet!$D$2:$E$228,2,FALSE))</f>
        <v xml:space="preserve"> </v>
      </c>
      <c r="AO1601" s="122" t="str">
        <f>+I1601&amp;C1601</f>
        <v/>
      </c>
      <c r="AP1601" s="122" t="str">
        <f>C1601&amp;D1601&amp;E1601&amp;G1601&amp;I1601&amp;O1601</f>
        <v/>
      </c>
      <c r="AQ1601" s="122" t="str">
        <f>B1601&amp;D1601&amp;N1601</f>
        <v/>
      </c>
      <c r="AR1601" s="123" t="str">
        <f>+D1601&amp;J1601</f>
        <v/>
      </c>
      <c r="AS1601" s="124" t="str">
        <f t="shared" si="223"/>
        <v/>
      </c>
      <c r="AT1601" s="125" t="str">
        <f t="shared" si="224"/>
        <v/>
      </c>
      <c r="AU1601" s="125" t="str">
        <f>IF(NOT(AT1601=""),VLOOKUP(AT1601,[1]PSI_Category!A:B,2,0),"")</f>
        <v/>
      </c>
      <c r="AV1601" s="167"/>
      <c r="AW1601" s="167"/>
      <c r="AX1601" s="167"/>
    </row>
    <row r="1602" spans="1:50" s="133" customFormat="1" ht="11.4" customHeight="1" x14ac:dyDescent="0.3">
      <c r="A1602" s="103"/>
      <c r="B1602" s="104"/>
      <c r="C1602" s="105"/>
      <c r="D1602" s="106"/>
      <c r="E1602" s="107"/>
      <c r="F1602" s="105"/>
      <c r="G1602" s="107"/>
      <c r="H1602" s="105"/>
      <c r="I1602" s="105"/>
      <c r="J1602" s="107"/>
      <c r="K1602" s="105"/>
      <c r="L1602" s="105"/>
      <c r="M1602" s="105"/>
      <c r="N1602" s="105"/>
      <c r="O1602" s="108"/>
      <c r="P1602" s="109"/>
      <c r="Q1602" s="110"/>
      <c r="R1602" s="110"/>
      <c r="S1602" s="110"/>
      <c r="T1602" s="110"/>
      <c r="U1602" s="111"/>
      <c r="V1602" s="111"/>
      <c r="W1602" s="113"/>
      <c r="X1602" s="113"/>
      <c r="Y1602" s="114"/>
      <c r="Z1602" s="115"/>
      <c r="AA1602" s="116"/>
      <c r="AB1602" s="117" t="b">
        <f t="shared" si="216"/>
        <v>0</v>
      </c>
      <c r="AC1602" s="117">
        <f t="shared" si="217"/>
        <v>0</v>
      </c>
      <c r="AD1602" s="118"/>
      <c r="AE1602" s="117" t="b">
        <f t="shared" si="218"/>
        <v>0</v>
      </c>
      <c r="AF1602" s="117">
        <f t="shared" si="219"/>
        <v>0</v>
      </c>
      <c r="AG1602" s="119">
        <f t="shared" si="220"/>
        <v>0</v>
      </c>
      <c r="AH1602" s="120" t="b">
        <f t="shared" si="221"/>
        <v>0</v>
      </c>
      <c r="AI1602" s="121">
        <f t="shared" si="222"/>
        <v>0</v>
      </c>
      <c r="AJ1602" s="122">
        <f>+C1602</f>
        <v>0</v>
      </c>
      <c r="AK1602" s="122" t="str">
        <f>IF(ISNA(VLOOKUP(postponeList!D1602,[1]Sheet!$A$2:$B$12,2,FALSE))," ",(VLOOKUP(postponeList!D1602,[1]Sheet!$A$2:$B$12,2,FALSE)))</f>
        <v xml:space="preserve"> </v>
      </c>
      <c r="AL1602" s="122" t="str">
        <f>IF(ISNA(VLOOKUP(E1602,[1]Sheet!$G$2:$H$40,2,FALSE))," ",VLOOKUP(E1602,[1]Sheet!$G$2:$H$40,2,FALSE))</f>
        <v xml:space="preserve"> </v>
      </c>
      <c r="AM1602" s="122" t="str">
        <f>IF(ISNA(VLOOKUP(G1602,[1]Sheet!$K$2:$L$159,2,FALSE))," ",(VLOOKUP(G1602,[1]Sheet!$K$2:$L$159,2,FALSE)))</f>
        <v xml:space="preserve"> </v>
      </c>
      <c r="AN1602" s="122" t="str">
        <f>IF(ISNA(VLOOKUP(I1602&amp;C1602,[1]Sheet!$D$2:$E$228,2,FALSE))," ",VLOOKUP(I1602&amp;C1602,[1]Sheet!$D$2:$E$228,2,FALSE))</f>
        <v xml:space="preserve"> </v>
      </c>
      <c r="AO1602" s="122" t="str">
        <f>+I1602&amp;C1602</f>
        <v/>
      </c>
      <c r="AP1602" s="122" t="str">
        <f>C1602&amp;D1602&amp;E1602&amp;G1602&amp;I1602&amp;O1602</f>
        <v/>
      </c>
      <c r="AQ1602" s="122" t="str">
        <f>B1602&amp;D1602&amp;N1602</f>
        <v/>
      </c>
      <c r="AR1602" s="123" t="str">
        <f>+D1602&amp;J1602</f>
        <v/>
      </c>
      <c r="AS1602" s="124" t="str">
        <f t="shared" si="223"/>
        <v/>
      </c>
      <c r="AT1602" s="125" t="str">
        <f t="shared" si="224"/>
        <v/>
      </c>
      <c r="AU1602" s="125" t="str">
        <f>IF(NOT(AT1602=""),VLOOKUP(AT1602,[1]PSI_Category!A:B,2,0),"")</f>
        <v/>
      </c>
      <c r="AV1602" s="167"/>
      <c r="AW1602" s="167"/>
      <c r="AX1602" s="167"/>
    </row>
    <row r="1603" spans="1:50" s="133" customFormat="1" ht="11.4" customHeight="1" x14ac:dyDescent="0.3">
      <c r="A1603" s="103"/>
      <c r="B1603" s="104"/>
      <c r="C1603" s="105"/>
      <c r="D1603" s="106"/>
      <c r="E1603" s="107"/>
      <c r="F1603" s="105"/>
      <c r="G1603" s="107"/>
      <c r="H1603" s="105"/>
      <c r="I1603" s="105"/>
      <c r="J1603" s="107"/>
      <c r="K1603" s="105"/>
      <c r="L1603" s="105"/>
      <c r="M1603" s="105"/>
      <c r="N1603" s="105"/>
      <c r="O1603" s="108"/>
      <c r="P1603" s="109"/>
      <c r="Q1603" s="110"/>
      <c r="R1603" s="110"/>
      <c r="S1603" s="110"/>
      <c r="T1603" s="110"/>
      <c r="U1603" s="111"/>
      <c r="V1603" s="111"/>
      <c r="W1603" s="113"/>
      <c r="X1603" s="113"/>
      <c r="Y1603" s="114"/>
      <c r="Z1603" s="115"/>
      <c r="AA1603" s="116"/>
      <c r="AB1603" s="117" t="b">
        <f t="shared" si="216"/>
        <v>0</v>
      </c>
      <c r="AC1603" s="117">
        <f t="shared" si="217"/>
        <v>0</v>
      </c>
      <c r="AD1603" s="118"/>
      <c r="AE1603" s="117" t="b">
        <f t="shared" si="218"/>
        <v>0</v>
      </c>
      <c r="AF1603" s="117">
        <f t="shared" si="219"/>
        <v>0</v>
      </c>
      <c r="AG1603" s="119">
        <f t="shared" si="220"/>
        <v>0</v>
      </c>
      <c r="AH1603" s="120" t="b">
        <f t="shared" si="221"/>
        <v>0</v>
      </c>
      <c r="AI1603" s="121">
        <f t="shared" si="222"/>
        <v>0</v>
      </c>
      <c r="AJ1603" s="122">
        <f>+C1603</f>
        <v>0</v>
      </c>
      <c r="AK1603" s="122" t="str">
        <f>IF(ISNA(VLOOKUP(postponeList!D1603,[1]Sheet!$A$2:$B$12,2,FALSE))," ",(VLOOKUP(postponeList!D1603,[1]Sheet!$A$2:$B$12,2,FALSE)))</f>
        <v xml:space="preserve"> </v>
      </c>
      <c r="AL1603" s="122" t="str">
        <f>IF(ISNA(VLOOKUP(E1603,[1]Sheet!$G$2:$H$40,2,FALSE))," ",VLOOKUP(E1603,[1]Sheet!$G$2:$H$40,2,FALSE))</f>
        <v xml:space="preserve"> </v>
      </c>
      <c r="AM1603" s="122" t="str">
        <f>IF(ISNA(VLOOKUP(G1603,[1]Sheet!$K$2:$L$159,2,FALSE))," ",(VLOOKUP(G1603,[1]Sheet!$K$2:$L$159,2,FALSE)))</f>
        <v xml:space="preserve"> </v>
      </c>
      <c r="AN1603" s="122" t="str">
        <f>IF(ISNA(VLOOKUP(I1603&amp;C1603,[1]Sheet!$D$2:$E$228,2,FALSE))," ",VLOOKUP(I1603&amp;C1603,[1]Sheet!$D$2:$E$228,2,FALSE))</f>
        <v xml:space="preserve"> </v>
      </c>
      <c r="AO1603" s="122" t="str">
        <f>+I1603&amp;C1603</f>
        <v/>
      </c>
      <c r="AP1603" s="122" t="str">
        <f>C1603&amp;D1603&amp;E1603&amp;G1603&amp;I1603&amp;O1603</f>
        <v/>
      </c>
      <c r="AQ1603" s="122" t="str">
        <f>B1603&amp;D1603&amp;N1603</f>
        <v/>
      </c>
      <c r="AR1603" s="123" t="str">
        <f>+D1603&amp;J1603</f>
        <v/>
      </c>
      <c r="AS1603" s="124" t="str">
        <f t="shared" si="223"/>
        <v/>
      </c>
      <c r="AT1603" s="125" t="str">
        <f t="shared" si="224"/>
        <v/>
      </c>
      <c r="AU1603" s="125" t="str">
        <f>IF(NOT(AT1603=""),VLOOKUP(AT1603,[1]PSI_Category!A:B,2,0),"")</f>
        <v/>
      </c>
      <c r="AV1603" s="167"/>
      <c r="AW1603" s="167"/>
      <c r="AX1603" s="167"/>
    </row>
    <row r="1604" spans="1:50" s="133" customFormat="1" ht="11.4" customHeight="1" x14ac:dyDescent="0.3">
      <c r="A1604" s="103"/>
      <c r="B1604" s="104"/>
      <c r="C1604" s="105"/>
      <c r="D1604" s="106"/>
      <c r="E1604" s="107"/>
      <c r="F1604" s="105"/>
      <c r="G1604" s="107"/>
      <c r="H1604" s="105"/>
      <c r="I1604" s="105"/>
      <c r="J1604" s="107"/>
      <c r="K1604" s="105"/>
      <c r="L1604" s="105"/>
      <c r="M1604" s="105"/>
      <c r="N1604" s="105"/>
      <c r="O1604" s="108"/>
      <c r="P1604" s="109"/>
      <c r="Q1604" s="110"/>
      <c r="R1604" s="110"/>
      <c r="S1604" s="110"/>
      <c r="T1604" s="110"/>
      <c r="U1604" s="111"/>
      <c r="V1604" s="111"/>
      <c r="W1604" s="113"/>
      <c r="X1604" s="113"/>
      <c r="Y1604" s="114"/>
      <c r="Z1604" s="115"/>
      <c r="AA1604" s="116"/>
      <c r="AB1604" s="117" t="b">
        <f t="shared" si="216"/>
        <v>0</v>
      </c>
      <c r="AC1604" s="117">
        <f t="shared" si="217"/>
        <v>0</v>
      </c>
      <c r="AD1604" s="118"/>
      <c r="AE1604" s="117" t="b">
        <f t="shared" si="218"/>
        <v>0</v>
      </c>
      <c r="AF1604" s="117">
        <f t="shared" si="219"/>
        <v>0</v>
      </c>
      <c r="AG1604" s="119">
        <f t="shared" si="220"/>
        <v>0</v>
      </c>
      <c r="AH1604" s="120" t="b">
        <f t="shared" si="221"/>
        <v>0</v>
      </c>
      <c r="AI1604" s="121">
        <f t="shared" si="222"/>
        <v>0</v>
      </c>
      <c r="AJ1604" s="122">
        <f>+C1604</f>
        <v>0</v>
      </c>
      <c r="AK1604" s="122" t="str">
        <f>IF(ISNA(VLOOKUP(postponeList!D1604,[1]Sheet!$A$2:$B$12,2,FALSE))," ",(VLOOKUP(postponeList!D1604,[1]Sheet!$A$2:$B$12,2,FALSE)))</f>
        <v xml:space="preserve"> </v>
      </c>
      <c r="AL1604" s="122" t="str">
        <f>IF(ISNA(VLOOKUP(E1604,[1]Sheet!$G$2:$H$40,2,FALSE))," ",VLOOKUP(E1604,[1]Sheet!$G$2:$H$40,2,FALSE))</f>
        <v xml:space="preserve"> </v>
      </c>
      <c r="AM1604" s="122" t="str">
        <f>IF(ISNA(VLOOKUP(G1604,[1]Sheet!$K$2:$L$159,2,FALSE))," ",(VLOOKUP(G1604,[1]Sheet!$K$2:$L$159,2,FALSE)))</f>
        <v xml:space="preserve"> </v>
      </c>
      <c r="AN1604" s="122" t="str">
        <f>IF(ISNA(VLOOKUP(I1604&amp;C1604,[1]Sheet!$D$2:$E$228,2,FALSE))," ",VLOOKUP(I1604&amp;C1604,[1]Sheet!$D$2:$E$228,2,FALSE))</f>
        <v xml:space="preserve"> </v>
      </c>
      <c r="AO1604" s="122" t="str">
        <f>+I1604&amp;C1604</f>
        <v/>
      </c>
      <c r="AP1604" s="122" t="str">
        <f>C1604&amp;D1604&amp;E1604&amp;G1604&amp;I1604&amp;O1604</f>
        <v/>
      </c>
      <c r="AQ1604" s="122" t="str">
        <f>B1604&amp;D1604&amp;N1604</f>
        <v/>
      </c>
      <c r="AR1604" s="123" t="str">
        <f>+D1604&amp;J1604</f>
        <v/>
      </c>
      <c r="AS1604" s="124" t="str">
        <f t="shared" si="223"/>
        <v/>
      </c>
      <c r="AT1604" s="125" t="str">
        <f t="shared" si="224"/>
        <v/>
      </c>
      <c r="AU1604" s="125" t="str">
        <f>IF(NOT(AT1604=""),VLOOKUP(AT1604,[1]PSI_Category!A:B,2,0),"")</f>
        <v/>
      </c>
      <c r="AV1604" s="167"/>
      <c r="AW1604" s="167"/>
      <c r="AX1604" s="167"/>
    </row>
    <row r="1605" spans="1:50" s="133" customFormat="1" ht="11.4" customHeight="1" x14ac:dyDescent="0.3">
      <c r="A1605" s="103"/>
      <c r="B1605" s="104"/>
      <c r="C1605" s="105"/>
      <c r="D1605" s="106"/>
      <c r="E1605" s="107"/>
      <c r="F1605" s="105"/>
      <c r="G1605" s="107"/>
      <c r="H1605" s="105"/>
      <c r="I1605" s="105"/>
      <c r="J1605" s="107"/>
      <c r="K1605" s="105"/>
      <c r="L1605" s="105"/>
      <c r="M1605" s="105"/>
      <c r="N1605" s="105"/>
      <c r="O1605" s="108"/>
      <c r="P1605" s="109"/>
      <c r="Q1605" s="109"/>
      <c r="R1605" s="110"/>
      <c r="S1605" s="110"/>
      <c r="T1605" s="110"/>
      <c r="U1605" s="111"/>
      <c r="V1605" s="111"/>
      <c r="W1605" s="113"/>
      <c r="X1605" s="113"/>
      <c r="Y1605" s="114"/>
      <c r="Z1605" s="115"/>
      <c r="AA1605" s="116"/>
      <c r="AB1605" s="117" t="b">
        <f t="shared" si="216"/>
        <v>0</v>
      </c>
      <c r="AC1605" s="117">
        <f t="shared" si="217"/>
        <v>0</v>
      </c>
      <c r="AD1605" s="118"/>
      <c r="AE1605" s="117" t="b">
        <f t="shared" si="218"/>
        <v>0</v>
      </c>
      <c r="AF1605" s="117">
        <f t="shared" si="219"/>
        <v>0</v>
      </c>
      <c r="AG1605" s="119">
        <f t="shared" si="220"/>
        <v>0</v>
      </c>
      <c r="AH1605" s="120" t="b">
        <f t="shared" si="221"/>
        <v>0</v>
      </c>
      <c r="AI1605" s="121">
        <f t="shared" si="222"/>
        <v>0</v>
      </c>
      <c r="AJ1605" s="122">
        <f>+C1605</f>
        <v>0</v>
      </c>
      <c r="AK1605" s="122" t="str">
        <f>IF(ISNA(VLOOKUP(postponeList!D1605,[1]Sheet!$A$2:$B$12,2,FALSE))," ",(VLOOKUP(postponeList!D1605,[1]Sheet!$A$2:$B$12,2,FALSE)))</f>
        <v xml:space="preserve"> </v>
      </c>
      <c r="AL1605" s="122" t="str">
        <f>IF(ISNA(VLOOKUP(E1605,[1]Sheet!$G$2:$H$40,2,FALSE))," ",VLOOKUP(E1605,[1]Sheet!$G$2:$H$40,2,FALSE))</f>
        <v xml:space="preserve"> </v>
      </c>
      <c r="AM1605" s="122" t="str">
        <f>IF(ISNA(VLOOKUP(G1605,[1]Sheet!$K$2:$L$159,2,FALSE))," ",(VLOOKUP(G1605,[1]Sheet!$K$2:$L$159,2,FALSE)))</f>
        <v xml:space="preserve"> </v>
      </c>
      <c r="AN1605" s="122" t="str">
        <f>IF(ISNA(VLOOKUP(I1605&amp;C1605,[1]Sheet!$D$2:$E$228,2,FALSE))," ",VLOOKUP(I1605&amp;C1605,[1]Sheet!$D$2:$E$228,2,FALSE))</f>
        <v xml:space="preserve"> </v>
      </c>
      <c r="AO1605" s="122" t="str">
        <f>+I1605&amp;C1605</f>
        <v/>
      </c>
      <c r="AP1605" s="122" t="str">
        <f>C1605&amp;D1605&amp;E1605&amp;G1605&amp;I1605&amp;O1605</f>
        <v/>
      </c>
      <c r="AQ1605" s="122" t="str">
        <f>B1605&amp;D1605&amp;N1605</f>
        <v/>
      </c>
      <c r="AR1605" s="123" t="str">
        <f>+D1605&amp;J1605</f>
        <v/>
      </c>
      <c r="AS1605" s="124" t="str">
        <f t="shared" si="223"/>
        <v/>
      </c>
      <c r="AT1605" s="125" t="str">
        <f t="shared" si="224"/>
        <v/>
      </c>
      <c r="AU1605" s="125" t="str">
        <f>IF(NOT(AT1605=""),VLOOKUP(AT1605,[1]PSI_Category!A:B,2,0),"")</f>
        <v/>
      </c>
      <c r="AV1605" s="167"/>
      <c r="AW1605" s="167"/>
      <c r="AX1605" s="167"/>
    </row>
    <row r="1606" spans="1:50" s="133" customFormat="1" ht="11.4" customHeight="1" x14ac:dyDescent="0.3">
      <c r="A1606" s="103"/>
      <c r="B1606" s="104"/>
      <c r="C1606" s="105"/>
      <c r="D1606" s="106"/>
      <c r="E1606" s="107"/>
      <c r="F1606" s="105"/>
      <c r="G1606" s="107"/>
      <c r="H1606" s="105"/>
      <c r="I1606" s="105"/>
      <c r="J1606" s="107"/>
      <c r="K1606" s="105"/>
      <c r="L1606" s="105"/>
      <c r="M1606" s="105"/>
      <c r="N1606" s="105"/>
      <c r="O1606" s="108"/>
      <c r="P1606" s="109"/>
      <c r="Q1606" s="110"/>
      <c r="R1606" s="110"/>
      <c r="S1606" s="110"/>
      <c r="T1606" s="110"/>
      <c r="U1606" s="111"/>
      <c r="V1606" s="111"/>
      <c r="W1606" s="113"/>
      <c r="X1606" s="113"/>
      <c r="Y1606" s="114"/>
      <c r="Z1606" s="115"/>
      <c r="AA1606" s="116"/>
      <c r="AB1606" s="117" t="b">
        <f t="shared" ref="AB1606:AB1669" si="225">IF($Y1606=$AB$3,$Z1606*AA1606,IF($Y1606=$AC$3,$Z1606*AA1606/$AF$3,IF($Y1606=$AH$3,$Z1606*AA1606/$AI$3,IF($Y1606=$AJ$3,$Z1606*AA1606/$AK$3))))</f>
        <v>0</v>
      </c>
      <c r="AC1606" s="117">
        <f t="shared" ref="AC1606:AC1669" si="226">AB1606*$AF$3/1000</f>
        <v>0</v>
      </c>
      <c r="AD1606" s="118"/>
      <c r="AE1606" s="117" t="b">
        <f t="shared" ref="AE1606:AE1669" si="227">IF($Y1606=$AB$3,$Z1606*AD1606, IF($Y1606=$AC$3, $Z1606*AD1606/$AF$3, IF($Y1606=$AH$3, $Z1606*AD1606/$AI$3, IF($Y1606=$AJ$3, $Z1606*AD1606/$AK$3))))</f>
        <v>0</v>
      </c>
      <c r="AF1606" s="117">
        <f t="shared" ref="AF1606:AF1669" si="228">AE1606*$AF$3/1000</f>
        <v>0</v>
      </c>
      <c r="AG1606" s="119">
        <f t="shared" ref="AG1606:AG1669" si="229">+AA1606-AD1606</f>
        <v>0</v>
      </c>
      <c r="AH1606" s="120" t="b">
        <f t="shared" ref="AH1606:AH1669" si="230">IF($Y1606=$AB$3,$Z1606*AG1606, IF($Y1606=$AC$3, $Z1606*AG1606/$AF$3, IF($Y1606=$AH$3, $Z1606*AG1606/$AI$3, IF($Y1606=$AJ$3, $Z1606*AG1606/$AK$3))))</f>
        <v>0</v>
      </c>
      <c r="AI1606" s="121">
        <f t="shared" ref="AI1606:AI1669" si="231">AH1606*$AF$3/1000</f>
        <v>0</v>
      </c>
      <c r="AJ1606" s="122">
        <f>+C1606</f>
        <v>0</v>
      </c>
      <c r="AK1606" s="122" t="str">
        <f>IF(ISNA(VLOOKUP(postponeList!D1606,[1]Sheet!$A$2:$B$12,2,FALSE))," ",(VLOOKUP(postponeList!D1606,[1]Sheet!$A$2:$B$12,2,FALSE)))</f>
        <v xml:space="preserve"> </v>
      </c>
      <c r="AL1606" s="122" t="str">
        <f>IF(ISNA(VLOOKUP(E1606,[1]Sheet!$G$2:$H$40,2,FALSE))," ",VLOOKUP(E1606,[1]Sheet!$G$2:$H$40,2,FALSE))</f>
        <v xml:space="preserve"> </v>
      </c>
      <c r="AM1606" s="122" t="str">
        <f>IF(ISNA(VLOOKUP(G1606,[1]Sheet!$K$2:$L$159,2,FALSE))," ",(VLOOKUP(G1606,[1]Sheet!$K$2:$L$159,2,FALSE)))</f>
        <v xml:space="preserve"> </v>
      </c>
      <c r="AN1606" s="122" t="str">
        <f>IF(ISNA(VLOOKUP(I1606&amp;C1606,[1]Sheet!$D$2:$E$228,2,FALSE))," ",VLOOKUP(I1606&amp;C1606,[1]Sheet!$D$2:$E$228,2,FALSE))</f>
        <v xml:space="preserve"> </v>
      </c>
      <c r="AO1606" s="122" t="str">
        <f>+I1606&amp;C1606</f>
        <v/>
      </c>
      <c r="AP1606" s="122" t="str">
        <f>C1606&amp;D1606&amp;E1606&amp;G1606&amp;I1606&amp;O1606</f>
        <v/>
      </c>
      <c r="AQ1606" s="122" t="str">
        <f>B1606&amp;D1606&amp;N1606</f>
        <v/>
      </c>
      <c r="AR1606" s="123" t="str">
        <f>+D1606&amp;J1606</f>
        <v/>
      </c>
      <c r="AS1606" s="124" t="str">
        <f t="shared" ref="AS1606:AS1669" si="232">LEFT(V1606,3)</f>
        <v/>
      </c>
      <c r="AT1606" s="125" t="str">
        <f t="shared" ref="AT1606:AT1669" si="233">IFERROR(TRIM(M1606),"")</f>
        <v/>
      </c>
      <c r="AU1606" s="125" t="str">
        <f>IF(NOT(AT1606=""),VLOOKUP(AT1606,[1]PSI_Category!A:B,2,0),"")</f>
        <v/>
      </c>
      <c r="AV1606" s="167"/>
      <c r="AW1606" s="167"/>
      <c r="AX1606" s="167"/>
    </row>
    <row r="1607" spans="1:50" s="133" customFormat="1" ht="11.4" customHeight="1" x14ac:dyDescent="0.3">
      <c r="A1607" s="103"/>
      <c r="B1607" s="104"/>
      <c r="C1607" s="105"/>
      <c r="D1607" s="106"/>
      <c r="E1607" s="107"/>
      <c r="F1607" s="105"/>
      <c r="G1607" s="107"/>
      <c r="H1607" s="105"/>
      <c r="I1607" s="105"/>
      <c r="J1607" s="107"/>
      <c r="K1607" s="105"/>
      <c r="L1607" s="105"/>
      <c r="M1607" s="105"/>
      <c r="N1607" s="105"/>
      <c r="O1607" s="108"/>
      <c r="P1607" s="109"/>
      <c r="Q1607" s="110"/>
      <c r="R1607" s="110"/>
      <c r="S1607" s="110"/>
      <c r="T1607" s="110"/>
      <c r="U1607" s="111"/>
      <c r="V1607" s="111"/>
      <c r="W1607" s="113"/>
      <c r="X1607" s="113"/>
      <c r="Y1607" s="114"/>
      <c r="Z1607" s="115"/>
      <c r="AA1607" s="116"/>
      <c r="AB1607" s="117" t="b">
        <f t="shared" si="225"/>
        <v>0</v>
      </c>
      <c r="AC1607" s="117">
        <f t="shared" si="226"/>
        <v>0</v>
      </c>
      <c r="AD1607" s="118"/>
      <c r="AE1607" s="117" t="b">
        <f t="shared" si="227"/>
        <v>0</v>
      </c>
      <c r="AF1607" s="117">
        <f t="shared" si="228"/>
        <v>0</v>
      </c>
      <c r="AG1607" s="119">
        <f t="shared" si="229"/>
        <v>0</v>
      </c>
      <c r="AH1607" s="120" t="b">
        <f t="shared" si="230"/>
        <v>0</v>
      </c>
      <c r="AI1607" s="121">
        <f t="shared" si="231"/>
        <v>0</v>
      </c>
      <c r="AJ1607" s="122">
        <f>+C1607</f>
        <v>0</v>
      </c>
      <c r="AK1607" s="122" t="str">
        <f>IF(ISNA(VLOOKUP(postponeList!D1607,[1]Sheet!$A$2:$B$12,2,FALSE))," ",(VLOOKUP(postponeList!D1607,[1]Sheet!$A$2:$B$12,2,FALSE)))</f>
        <v xml:space="preserve"> </v>
      </c>
      <c r="AL1607" s="122" t="str">
        <f>IF(ISNA(VLOOKUP(E1607,[1]Sheet!$G$2:$H$40,2,FALSE))," ",VLOOKUP(E1607,[1]Sheet!$G$2:$H$40,2,FALSE))</f>
        <v xml:space="preserve"> </v>
      </c>
      <c r="AM1607" s="122" t="str">
        <f>IF(ISNA(VLOOKUP(G1607,[1]Sheet!$K$2:$L$159,2,FALSE))," ",(VLOOKUP(G1607,[1]Sheet!$K$2:$L$159,2,FALSE)))</f>
        <v xml:space="preserve"> </v>
      </c>
      <c r="AN1607" s="122" t="str">
        <f>IF(ISNA(VLOOKUP(I1607&amp;C1607,[1]Sheet!$D$2:$E$228,2,FALSE))," ",VLOOKUP(I1607&amp;C1607,[1]Sheet!$D$2:$E$228,2,FALSE))</f>
        <v xml:space="preserve"> </v>
      </c>
      <c r="AO1607" s="122" t="str">
        <f>+I1607&amp;C1607</f>
        <v/>
      </c>
      <c r="AP1607" s="122" t="str">
        <f>C1607&amp;D1607&amp;E1607&amp;G1607&amp;I1607&amp;O1607</f>
        <v/>
      </c>
      <c r="AQ1607" s="122" t="str">
        <f>B1607&amp;D1607&amp;N1607</f>
        <v/>
      </c>
      <c r="AR1607" s="123" t="str">
        <f>+D1607&amp;J1607</f>
        <v/>
      </c>
      <c r="AS1607" s="124" t="str">
        <f t="shared" si="232"/>
        <v/>
      </c>
      <c r="AT1607" s="125" t="str">
        <f t="shared" si="233"/>
        <v/>
      </c>
      <c r="AU1607" s="125" t="str">
        <f>IF(NOT(AT1607=""),VLOOKUP(AT1607,[1]PSI_Category!A:B,2,0),"")</f>
        <v/>
      </c>
      <c r="AV1607" s="167"/>
      <c r="AW1607" s="167"/>
      <c r="AX1607" s="167"/>
    </row>
    <row r="1608" spans="1:50" s="133" customFormat="1" ht="11.4" customHeight="1" x14ac:dyDescent="0.3">
      <c r="A1608" s="103"/>
      <c r="B1608" s="104"/>
      <c r="C1608" s="105"/>
      <c r="D1608" s="106"/>
      <c r="E1608" s="107"/>
      <c r="F1608" s="105"/>
      <c r="G1608" s="107"/>
      <c r="H1608" s="105"/>
      <c r="I1608" s="105"/>
      <c r="J1608" s="107"/>
      <c r="K1608" s="105"/>
      <c r="L1608" s="105"/>
      <c r="M1608" s="105"/>
      <c r="N1608" s="105"/>
      <c r="O1608" s="108"/>
      <c r="P1608" s="109"/>
      <c r="Q1608" s="110"/>
      <c r="R1608" s="110"/>
      <c r="S1608" s="110"/>
      <c r="T1608" s="110"/>
      <c r="U1608" s="111"/>
      <c r="V1608" s="111"/>
      <c r="W1608" s="113"/>
      <c r="X1608" s="113"/>
      <c r="Y1608" s="114"/>
      <c r="Z1608" s="115"/>
      <c r="AA1608" s="116"/>
      <c r="AB1608" s="117" t="b">
        <f t="shared" si="225"/>
        <v>0</v>
      </c>
      <c r="AC1608" s="117">
        <f t="shared" si="226"/>
        <v>0</v>
      </c>
      <c r="AD1608" s="118"/>
      <c r="AE1608" s="117" t="b">
        <f t="shared" si="227"/>
        <v>0</v>
      </c>
      <c r="AF1608" s="117">
        <f t="shared" si="228"/>
        <v>0</v>
      </c>
      <c r="AG1608" s="119">
        <f t="shared" si="229"/>
        <v>0</v>
      </c>
      <c r="AH1608" s="120" t="b">
        <f t="shared" si="230"/>
        <v>0</v>
      </c>
      <c r="AI1608" s="121">
        <f t="shared" si="231"/>
        <v>0</v>
      </c>
      <c r="AJ1608" s="122">
        <f>+C1608</f>
        <v>0</v>
      </c>
      <c r="AK1608" s="122" t="str">
        <f>IF(ISNA(VLOOKUP(postponeList!D1608,[1]Sheet!$A$2:$B$12,2,FALSE))," ",(VLOOKUP(postponeList!D1608,[1]Sheet!$A$2:$B$12,2,FALSE)))</f>
        <v xml:space="preserve"> </v>
      </c>
      <c r="AL1608" s="122" t="str">
        <f>IF(ISNA(VLOOKUP(E1608,[1]Sheet!$G$2:$H$40,2,FALSE))," ",VLOOKUP(E1608,[1]Sheet!$G$2:$H$40,2,FALSE))</f>
        <v xml:space="preserve"> </v>
      </c>
      <c r="AM1608" s="122" t="str">
        <f>IF(ISNA(VLOOKUP(G1608,[1]Sheet!$K$2:$L$159,2,FALSE))," ",(VLOOKUP(G1608,[1]Sheet!$K$2:$L$159,2,FALSE)))</f>
        <v xml:space="preserve"> </v>
      </c>
      <c r="AN1608" s="122" t="str">
        <f>IF(ISNA(VLOOKUP(I1608&amp;C1608,[1]Sheet!$D$2:$E$228,2,FALSE))," ",VLOOKUP(I1608&amp;C1608,[1]Sheet!$D$2:$E$228,2,FALSE))</f>
        <v xml:space="preserve"> </v>
      </c>
      <c r="AO1608" s="122" t="str">
        <f>+I1608&amp;C1608</f>
        <v/>
      </c>
      <c r="AP1608" s="122" t="str">
        <f>C1608&amp;D1608&amp;E1608&amp;G1608&amp;I1608&amp;O1608</f>
        <v/>
      </c>
      <c r="AQ1608" s="122" t="str">
        <f>B1608&amp;D1608&amp;N1608</f>
        <v/>
      </c>
      <c r="AR1608" s="123" t="str">
        <f>+D1608&amp;J1608</f>
        <v/>
      </c>
      <c r="AS1608" s="124" t="str">
        <f t="shared" si="232"/>
        <v/>
      </c>
      <c r="AT1608" s="125" t="str">
        <f t="shared" si="233"/>
        <v/>
      </c>
      <c r="AU1608" s="125" t="str">
        <f>IF(NOT(AT1608=""),VLOOKUP(AT1608,[1]PSI_Category!A:B,2,0),"")</f>
        <v/>
      </c>
      <c r="AV1608" s="167"/>
      <c r="AW1608" s="167"/>
      <c r="AX1608" s="167"/>
    </row>
    <row r="1609" spans="1:50" s="133" customFormat="1" ht="11.4" customHeight="1" x14ac:dyDescent="0.3">
      <c r="A1609" s="103"/>
      <c r="B1609" s="104"/>
      <c r="C1609" s="105"/>
      <c r="D1609" s="106"/>
      <c r="E1609" s="107"/>
      <c r="F1609" s="105"/>
      <c r="G1609" s="107"/>
      <c r="H1609" s="105"/>
      <c r="I1609" s="105"/>
      <c r="J1609" s="107"/>
      <c r="K1609" s="105"/>
      <c r="L1609" s="105"/>
      <c r="M1609" s="105"/>
      <c r="N1609" s="105"/>
      <c r="O1609" s="108"/>
      <c r="P1609" s="109"/>
      <c r="Q1609" s="110"/>
      <c r="R1609" s="110"/>
      <c r="S1609" s="110"/>
      <c r="T1609" s="110"/>
      <c r="U1609" s="111"/>
      <c r="V1609" s="111"/>
      <c r="W1609" s="113"/>
      <c r="X1609" s="113"/>
      <c r="Y1609" s="114"/>
      <c r="Z1609" s="115"/>
      <c r="AA1609" s="116"/>
      <c r="AB1609" s="117" t="b">
        <f t="shared" si="225"/>
        <v>0</v>
      </c>
      <c r="AC1609" s="117">
        <f t="shared" si="226"/>
        <v>0</v>
      </c>
      <c r="AD1609" s="118"/>
      <c r="AE1609" s="117" t="b">
        <f t="shared" si="227"/>
        <v>0</v>
      </c>
      <c r="AF1609" s="117">
        <f t="shared" si="228"/>
        <v>0</v>
      </c>
      <c r="AG1609" s="119">
        <f t="shared" si="229"/>
        <v>0</v>
      </c>
      <c r="AH1609" s="120" t="b">
        <f t="shared" si="230"/>
        <v>0</v>
      </c>
      <c r="AI1609" s="121">
        <f t="shared" si="231"/>
        <v>0</v>
      </c>
      <c r="AJ1609" s="122">
        <f>+C1609</f>
        <v>0</v>
      </c>
      <c r="AK1609" s="122" t="str">
        <f>IF(ISNA(VLOOKUP(postponeList!D1609,[1]Sheet!$A$2:$B$12,2,FALSE))," ",(VLOOKUP(postponeList!D1609,[1]Sheet!$A$2:$B$12,2,FALSE)))</f>
        <v xml:space="preserve"> </v>
      </c>
      <c r="AL1609" s="122" t="str">
        <f>IF(ISNA(VLOOKUP(E1609,[1]Sheet!$G$2:$H$40,2,FALSE))," ",VLOOKUP(E1609,[1]Sheet!$G$2:$H$40,2,FALSE))</f>
        <v xml:space="preserve"> </v>
      </c>
      <c r="AM1609" s="122" t="str">
        <f>IF(ISNA(VLOOKUP(G1609,[1]Sheet!$K$2:$L$159,2,FALSE))," ",(VLOOKUP(G1609,[1]Sheet!$K$2:$L$159,2,FALSE)))</f>
        <v xml:space="preserve"> </v>
      </c>
      <c r="AN1609" s="122" t="str">
        <f>IF(ISNA(VLOOKUP(I1609&amp;C1609,[1]Sheet!$D$2:$E$228,2,FALSE))," ",VLOOKUP(I1609&amp;C1609,[1]Sheet!$D$2:$E$228,2,FALSE))</f>
        <v xml:space="preserve"> </v>
      </c>
      <c r="AO1609" s="122" t="str">
        <f>+I1609&amp;C1609</f>
        <v/>
      </c>
      <c r="AP1609" s="122" t="str">
        <f>C1609&amp;D1609&amp;E1609&amp;G1609&amp;I1609&amp;O1609</f>
        <v/>
      </c>
      <c r="AQ1609" s="122" t="str">
        <f>B1609&amp;D1609&amp;N1609</f>
        <v/>
      </c>
      <c r="AR1609" s="123" t="str">
        <f>+D1609&amp;J1609</f>
        <v/>
      </c>
      <c r="AS1609" s="124" t="str">
        <f t="shared" si="232"/>
        <v/>
      </c>
      <c r="AT1609" s="125" t="str">
        <f t="shared" si="233"/>
        <v/>
      </c>
      <c r="AU1609" s="125" t="str">
        <f>IF(NOT(AT1609=""),VLOOKUP(AT1609,[1]PSI_Category!A:B,2,0),"")</f>
        <v/>
      </c>
      <c r="AV1609" s="167"/>
      <c r="AW1609" s="167"/>
      <c r="AX1609" s="167"/>
    </row>
    <row r="1610" spans="1:50" s="133" customFormat="1" ht="11.4" customHeight="1" x14ac:dyDescent="0.3">
      <c r="A1610" s="103"/>
      <c r="B1610" s="104"/>
      <c r="C1610" s="105"/>
      <c r="D1610" s="106"/>
      <c r="E1610" s="107"/>
      <c r="F1610" s="105"/>
      <c r="G1610" s="107"/>
      <c r="H1610" s="105"/>
      <c r="I1610" s="105"/>
      <c r="J1610" s="107"/>
      <c r="K1610" s="105"/>
      <c r="L1610" s="105"/>
      <c r="M1610" s="105"/>
      <c r="N1610" s="105"/>
      <c r="O1610" s="108"/>
      <c r="P1610" s="109"/>
      <c r="Q1610" s="110"/>
      <c r="R1610" s="110"/>
      <c r="S1610" s="110"/>
      <c r="T1610" s="110"/>
      <c r="U1610" s="111"/>
      <c r="V1610" s="111"/>
      <c r="W1610" s="113"/>
      <c r="X1610" s="113"/>
      <c r="Y1610" s="114"/>
      <c r="Z1610" s="115"/>
      <c r="AA1610" s="116"/>
      <c r="AB1610" s="117" t="b">
        <f t="shared" si="225"/>
        <v>0</v>
      </c>
      <c r="AC1610" s="117">
        <f t="shared" si="226"/>
        <v>0</v>
      </c>
      <c r="AD1610" s="118"/>
      <c r="AE1610" s="117" t="b">
        <f t="shared" si="227"/>
        <v>0</v>
      </c>
      <c r="AF1610" s="117">
        <f t="shared" si="228"/>
        <v>0</v>
      </c>
      <c r="AG1610" s="119">
        <f t="shared" si="229"/>
        <v>0</v>
      </c>
      <c r="AH1610" s="120" t="b">
        <f t="shared" si="230"/>
        <v>0</v>
      </c>
      <c r="AI1610" s="121">
        <f t="shared" si="231"/>
        <v>0</v>
      </c>
      <c r="AJ1610" s="122">
        <f>+C1610</f>
        <v>0</v>
      </c>
      <c r="AK1610" s="122" t="str">
        <f>IF(ISNA(VLOOKUP(postponeList!D1610,[1]Sheet!$A$2:$B$12,2,FALSE))," ",(VLOOKUP(postponeList!D1610,[1]Sheet!$A$2:$B$12,2,FALSE)))</f>
        <v xml:space="preserve"> </v>
      </c>
      <c r="AL1610" s="122" t="str">
        <f>IF(ISNA(VLOOKUP(E1610,[1]Sheet!$G$2:$H$40,2,FALSE))," ",VLOOKUP(E1610,[1]Sheet!$G$2:$H$40,2,FALSE))</f>
        <v xml:space="preserve"> </v>
      </c>
      <c r="AM1610" s="122" t="str">
        <f>IF(ISNA(VLOOKUP(G1610,[1]Sheet!$K$2:$L$159,2,FALSE))," ",(VLOOKUP(G1610,[1]Sheet!$K$2:$L$159,2,FALSE)))</f>
        <v xml:space="preserve"> </v>
      </c>
      <c r="AN1610" s="122" t="str">
        <f>IF(ISNA(VLOOKUP(I1610&amp;C1610,[1]Sheet!$D$2:$E$228,2,FALSE))," ",VLOOKUP(I1610&amp;C1610,[1]Sheet!$D$2:$E$228,2,FALSE))</f>
        <v xml:space="preserve"> </v>
      </c>
      <c r="AO1610" s="122" t="str">
        <f>+I1610&amp;C1610</f>
        <v/>
      </c>
      <c r="AP1610" s="122" t="str">
        <f>C1610&amp;D1610&amp;E1610&amp;G1610&amp;I1610&amp;O1610</f>
        <v/>
      </c>
      <c r="AQ1610" s="122" t="str">
        <f>B1610&amp;D1610&amp;N1610</f>
        <v/>
      </c>
      <c r="AR1610" s="123" t="str">
        <f>+D1610&amp;J1610</f>
        <v/>
      </c>
      <c r="AS1610" s="124" t="str">
        <f t="shared" si="232"/>
        <v/>
      </c>
      <c r="AT1610" s="125" t="str">
        <f t="shared" si="233"/>
        <v/>
      </c>
      <c r="AU1610" s="125" t="str">
        <f>IF(NOT(AT1610=""),VLOOKUP(AT1610,[1]PSI_Category!A:B,2,0),"")</f>
        <v/>
      </c>
      <c r="AV1610" s="167"/>
      <c r="AW1610" s="167"/>
      <c r="AX1610" s="167"/>
    </row>
    <row r="1611" spans="1:50" s="133" customFormat="1" ht="11.4" customHeight="1" x14ac:dyDescent="0.3">
      <c r="A1611" s="103"/>
      <c r="B1611" s="104"/>
      <c r="C1611" s="105"/>
      <c r="D1611" s="106"/>
      <c r="E1611" s="107"/>
      <c r="F1611" s="105"/>
      <c r="G1611" s="107"/>
      <c r="H1611" s="105"/>
      <c r="I1611" s="105"/>
      <c r="J1611" s="107"/>
      <c r="K1611" s="105"/>
      <c r="L1611" s="105"/>
      <c r="M1611" s="105"/>
      <c r="N1611" s="105"/>
      <c r="O1611" s="108"/>
      <c r="P1611" s="109"/>
      <c r="Q1611" s="110"/>
      <c r="R1611" s="110"/>
      <c r="S1611" s="110"/>
      <c r="T1611" s="110"/>
      <c r="U1611" s="111"/>
      <c r="V1611" s="111"/>
      <c r="W1611" s="113"/>
      <c r="X1611" s="113"/>
      <c r="Y1611" s="114"/>
      <c r="Z1611" s="115"/>
      <c r="AA1611" s="116"/>
      <c r="AB1611" s="117" t="b">
        <f t="shared" si="225"/>
        <v>0</v>
      </c>
      <c r="AC1611" s="117">
        <f t="shared" si="226"/>
        <v>0</v>
      </c>
      <c r="AD1611" s="118"/>
      <c r="AE1611" s="117" t="b">
        <f t="shared" si="227"/>
        <v>0</v>
      </c>
      <c r="AF1611" s="117">
        <f t="shared" si="228"/>
        <v>0</v>
      </c>
      <c r="AG1611" s="119">
        <f t="shared" si="229"/>
        <v>0</v>
      </c>
      <c r="AH1611" s="120" t="b">
        <f t="shared" si="230"/>
        <v>0</v>
      </c>
      <c r="AI1611" s="121">
        <f t="shared" si="231"/>
        <v>0</v>
      </c>
      <c r="AJ1611" s="122">
        <f>+C1611</f>
        <v>0</v>
      </c>
      <c r="AK1611" s="122" t="str">
        <f>IF(ISNA(VLOOKUP(postponeList!D1611,[1]Sheet!$A$2:$B$12,2,FALSE))," ",(VLOOKUP(postponeList!D1611,[1]Sheet!$A$2:$B$12,2,FALSE)))</f>
        <v xml:space="preserve"> </v>
      </c>
      <c r="AL1611" s="122" t="str">
        <f>IF(ISNA(VLOOKUP(E1611,[1]Sheet!$G$2:$H$40,2,FALSE))," ",VLOOKUP(E1611,[1]Sheet!$G$2:$H$40,2,FALSE))</f>
        <v xml:space="preserve"> </v>
      </c>
      <c r="AM1611" s="122" t="str">
        <f>IF(ISNA(VLOOKUP(G1611,[1]Sheet!$K$2:$L$159,2,FALSE))," ",(VLOOKUP(G1611,[1]Sheet!$K$2:$L$159,2,FALSE)))</f>
        <v xml:space="preserve"> </v>
      </c>
      <c r="AN1611" s="122" t="str">
        <f>IF(ISNA(VLOOKUP(I1611&amp;C1611,[1]Sheet!$D$2:$E$228,2,FALSE))," ",VLOOKUP(I1611&amp;C1611,[1]Sheet!$D$2:$E$228,2,FALSE))</f>
        <v xml:space="preserve"> </v>
      </c>
      <c r="AO1611" s="122" t="str">
        <f>+I1611&amp;C1611</f>
        <v/>
      </c>
      <c r="AP1611" s="122" t="str">
        <f>C1611&amp;D1611&amp;E1611&amp;G1611&amp;I1611&amp;O1611</f>
        <v/>
      </c>
      <c r="AQ1611" s="122" t="str">
        <f>B1611&amp;D1611&amp;N1611</f>
        <v/>
      </c>
      <c r="AR1611" s="123" t="str">
        <f>+D1611&amp;J1611</f>
        <v/>
      </c>
      <c r="AS1611" s="124" t="str">
        <f t="shared" si="232"/>
        <v/>
      </c>
      <c r="AT1611" s="125" t="str">
        <f t="shared" si="233"/>
        <v/>
      </c>
      <c r="AU1611" s="125" t="str">
        <f>IF(NOT(AT1611=""),VLOOKUP(AT1611,[1]PSI_Category!A:B,2,0),"")</f>
        <v/>
      </c>
      <c r="AV1611" s="167"/>
      <c r="AW1611" s="167"/>
      <c r="AX1611" s="167"/>
    </row>
    <row r="1612" spans="1:50" s="133" customFormat="1" ht="11.4" customHeight="1" x14ac:dyDescent="0.3">
      <c r="A1612" s="103"/>
      <c r="B1612" s="104"/>
      <c r="C1612" s="105"/>
      <c r="D1612" s="106"/>
      <c r="E1612" s="107"/>
      <c r="F1612" s="105"/>
      <c r="G1612" s="107"/>
      <c r="H1612" s="105"/>
      <c r="I1612" s="105"/>
      <c r="J1612" s="107"/>
      <c r="K1612" s="105"/>
      <c r="L1612" s="105"/>
      <c r="M1612" s="105"/>
      <c r="N1612" s="105"/>
      <c r="O1612" s="108"/>
      <c r="P1612" s="109"/>
      <c r="Q1612" s="110"/>
      <c r="R1612" s="110"/>
      <c r="S1612" s="110"/>
      <c r="T1612" s="110"/>
      <c r="U1612" s="111"/>
      <c r="V1612" s="111"/>
      <c r="W1612" s="113"/>
      <c r="X1612" s="113"/>
      <c r="Y1612" s="114"/>
      <c r="Z1612" s="115"/>
      <c r="AA1612" s="116"/>
      <c r="AB1612" s="117" t="b">
        <f t="shared" si="225"/>
        <v>0</v>
      </c>
      <c r="AC1612" s="117">
        <f t="shared" si="226"/>
        <v>0</v>
      </c>
      <c r="AD1612" s="118"/>
      <c r="AE1612" s="117" t="b">
        <f t="shared" si="227"/>
        <v>0</v>
      </c>
      <c r="AF1612" s="117">
        <f t="shared" si="228"/>
        <v>0</v>
      </c>
      <c r="AG1612" s="119">
        <f t="shared" si="229"/>
        <v>0</v>
      </c>
      <c r="AH1612" s="120" t="b">
        <f t="shared" si="230"/>
        <v>0</v>
      </c>
      <c r="AI1612" s="121">
        <f t="shared" si="231"/>
        <v>0</v>
      </c>
      <c r="AJ1612" s="122">
        <f>+C1612</f>
        <v>0</v>
      </c>
      <c r="AK1612" s="122" t="str">
        <f>IF(ISNA(VLOOKUP(postponeList!D1612,[1]Sheet!$A$2:$B$12,2,FALSE))," ",(VLOOKUP(postponeList!D1612,[1]Sheet!$A$2:$B$12,2,FALSE)))</f>
        <v xml:space="preserve"> </v>
      </c>
      <c r="AL1612" s="122" t="str">
        <f>IF(ISNA(VLOOKUP(E1612,[1]Sheet!$G$2:$H$40,2,FALSE))," ",VLOOKUP(E1612,[1]Sheet!$G$2:$H$40,2,FALSE))</f>
        <v xml:space="preserve"> </v>
      </c>
      <c r="AM1612" s="122" t="str">
        <f>IF(ISNA(VLOOKUP(G1612,[1]Sheet!$K$2:$L$159,2,FALSE))," ",(VLOOKUP(G1612,[1]Sheet!$K$2:$L$159,2,FALSE)))</f>
        <v xml:space="preserve"> </v>
      </c>
      <c r="AN1612" s="122" t="str">
        <f>IF(ISNA(VLOOKUP(I1612&amp;C1612,[1]Sheet!$D$2:$E$228,2,FALSE))," ",VLOOKUP(I1612&amp;C1612,[1]Sheet!$D$2:$E$228,2,FALSE))</f>
        <v xml:space="preserve"> </v>
      </c>
      <c r="AO1612" s="122" t="str">
        <f>+I1612&amp;C1612</f>
        <v/>
      </c>
      <c r="AP1612" s="122" t="str">
        <f>C1612&amp;D1612&amp;E1612&amp;G1612&amp;I1612&amp;O1612</f>
        <v/>
      </c>
      <c r="AQ1612" s="122" t="str">
        <f>B1612&amp;D1612&amp;N1612</f>
        <v/>
      </c>
      <c r="AR1612" s="123" t="str">
        <f>+D1612&amp;J1612</f>
        <v/>
      </c>
      <c r="AS1612" s="124" t="str">
        <f t="shared" si="232"/>
        <v/>
      </c>
      <c r="AT1612" s="125" t="str">
        <f t="shared" si="233"/>
        <v/>
      </c>
      <c r="AU1612" s="125" t="str">
        <f>IF(NOT(AT1612=""),VLOOKUP(AT1612,[1]PSI_Category!A:B,2,0),"")</f>
        <v/>
      </c>
      <c r="AV1612" s="167"/>
      <c r="AW1612" s="167"/>
      <c r="AX1612" s="167"/>
    </row>
    <row r="1613" spans="1:50" s="133" customFormat="1" ht="11.4" customHeight="1" x14ac:dyDescent="0.3">
      <c r="A1613" s="103"/>
      <c r="B1613" s="104"/>
      <c r="C1613" s="105"/>
      <c r="D1613" s="106"/>
      <c r="E1613" s="107"/>
      <c r="F1613" s="105"/>
      <c r="G1613" s="107"/>
      <c r="H1613" s="105"/>
      <c r="I1613" s="105"/>
      <c r="J1613" s="107"/>
      <c r="K1613" s="105"/>
      <c r="L1613" s="105"/>
      <c r="M1613" s="105"/>
      <c r="N1613" s="105"/>
      <c r="O1613" s="108"/>
      <c r="P1613" s="109"/>
      <c r="Q1613" s="110"/>
      <c r="R1613" s="110"/>
      <c r="S1613" s="110"/>
      <c r="T1613" s="110"/>
      <c r="U1613" s="111"/>
      <c r="V1613" s="111"/>
      <c r="W1613" s="113"/>
      <c r="X1613" s="113"/>
      <c r="Y1613" s="114"/>
      <c r="Z1613" s="115"/>
      <c r="AA1613" s="116"/>
      <c r="AB1613" s="117" t="b">
        <f t="shared" si="225"/>
        <v>0</v>
      </c>
      <c r="AC1613" s="117">
        <f t="shared" si="226"/>
        <v>0</v>
      </c>
      <c r="AD1613" s="118"/>
      <c r="AE1613" s="117" t="b">
        <f t="shared" si="227"/>
        <v>0</v>
      </c>
      <c r="AF1613" s="117">
        <f t="shared" si="228"/>
        <v>0</v>
      </c>
      <c r="AG1613" s="119">
        <f t="shared" si="229"/>
        <v>0</v>
      </c>
      <c r="AH1613" s="120" t="b">
        <f t="shared" si="230"/>
        <v>0</v>
      </c>
      <c r="AI1613" s="121">
        <f t="shared" si="231"/>
        <v>0</v>
      </c>
      <c r="AJ1613" s="122">
        <f>+C1613</f>
        <v>0</v>
      </c>
      <c r="AK1613" s="122" t="str">
        <f>IF(ISNA(VLOOKUP(postponeList!D1613,[1]Sheet!$A$2:$B$12,2,FALSE))," ",(VLOOKUP(postponeList!D1613,[1]Sheet!$A$2:$B$12,2,FALSE)))</f>
        <v xml:space="preserve"> </v>
      </c>
      <c r="AL1613" s="122" t="str">
        <f>IF(ISNA(VLOOKUP(E1613,[1]Sheet!$G$2:$H$40,2,FALSE))," ",VLOOKUP(E1613,[1]Sheet!$G$2:$H$40,2,FALSE))</f>
        <v xml:space="preserve"> </v>
      </c>
      <c r="AM1613" s="122" t="str">
        <f>IF(ISNA(VLOOKUP(G1613,[1]Sheet!$K$2:$L$159,2,FALSE))," ",(VLOOKUP(G1613,[1]Sheet!$K$2:$L$159,2,FALSE)))</f>
        <v xml:space="preserve"> </v>
      </c>
      <c r="AN1613" s="122" t="str">
        <f>IF(ISNA(VLOOKUP(I1613&amp;C1613,[1]Sheet!$D$2:$E$228,2,FALSE))," ",VLOOKUP(I1613&amp;C1613,[1]Sheet!$D$2:$E$228,2,FALSE))</f>
        <v xml:space="preserve"> </v>
      </c>
      <c r="AO1613" s="122" t="str">
        <f>+I1613&amp;C1613</f>
        <v/>
      </c>
      <c r="AP1613" s="122" t="str">
        <f>C1613&amp;D1613&amp;E1613&amp;G1613&amp;I1613&amp;O1613</f>
        <v/>
      </c>
      <c r="AQ1613" s="122" t="str">
        <f>B1613&amp;D1613&amp;N1613</f>
        <v/>
      </c>
      <c r="AR1613" s="123" t="str">
        <f>+D1613&amp;J1613</f>
        <v/>
      </c>
      <c r="AS1613" s="124" t="str">
        <f t="shared" si="232"/>
        <v/>
      </c>
      <c r="AT1613" s="125" t="str">
        <f t="shared" si="233"/>
        <v/>
      </c>
      <c r="AU1613" s="125" t="str">
        <f>IF(NOT(AT1613=""),VLOOKUP(AT1613,[1]PSI_Category!A:B,2,0),"")</f>
        <v/>
      </c>
      <c r="AV1613" s="167"/>
      <c r="AW1613" s="167"/>
      <c r="AX1613" s="167"/>
    </row>
    <row r="1614" spans="1:50" s="133" customFormat="1" ht="11.4" customHeight="1" x14ac:dyDescent="0.3">
      <c r="A1614" s="103"/>
      <c r="B1614" s="104"/>
      <c r="C1614" s="105"/>
      <c r="D1614" s="106"/>
      <c r="E1614" s="107"/>
      <c r="F1614" s="105"/>
      <c r="G1614" s="107"/>
      <c r="H1614" s="105"/>
      <c r="I1614" s="105"/>
      <c r="J1614" s="107"/>
      <c r="K1614" s="105"/>
      <c r="L1614" s="105"/>
      <c r="M1614" s="105"/>
      <c r="N1614" s="105"/>
      <c r="O1614" s="108"/>
      <c r="P1614" s="109"/>
      <c r="Q1614" s="110"/>
      <c r="R1614" s="110"/>
      <c r="S1614" s="110"/>
      <c r="T1614" s="110"/>
      <c r="U1614" s="111"/>
      <c r="V1614" s="111"/>
      <c r="W1614" s="112"/>
      <c r="X1614" s="113"/>
      <c r="Y1614" s="114"/>
      <c r="Z1614" s="115"/>
      <c r="AA1614" s="116"/>
      <c r="AB1614" s="117" t="b">
        <f t="shared" si="225"/>
        <v>0</v>
      </c>
      <c r="AC1614" s="117">
        <f t="shared" si="226"/>
        <v>0</v>
      </c>
      <c r="AD1614" s="118"/>
      <c r="AE1614" s="117" t="b">
        <f t="shared" si="227"/>
        <v>0</v>
      </c>
      <c r="AF1614" s="117">
        <f t="shared" si="228"/>
        <v>0</v>
      </c>
      <c r="AG1614" s="119">
        <f t="shared" si="229"/>
        <v>0</v>
      </c>
      <c r="AH1614" s="120" t="b">
        <f t="shared" si="230"/>
        <v>0</v>
      </c>
      <c r="AI1614" s="121">
        <f t="shared" si="231"/>
        <v>0</v>
      </c>
      <c r="AJ1614" s="122">
        <f>+C1614</f>
        <v>0</v>
      </c>
      <c r="AK1614" s="122" t="str">
        <f>IF(ISNA(VLOOKUP(postponeList!D1614,[1]Sheet!$A$2:$B$12,2,FALSE))," ",(VLOOKUP(postponeList!D1614,[1]Sheet!$A$2:$B$12,2,FALSE)))</f>
        <v xml:space="preserve"> </v>
      </c>
      <c r="AL1614" s="122" t="str">
        <f>IF(ISNA(VLOOKUP(E1614,[1]Sheet!$G$2:$H$40,2,FALSE))," ",VLOOKUP(E1614,[1]Sheet!$G$2:$H$40,2,FALSE))</f>
        <v xml:space="preserve"> </v>
      </c>
      <c r="AM1614" s="122" t="str">
        <f>IF(ISNA(VLOOKUP(G1614,[1]Sheet!$K$2:$L$159,2,FALSE))," ",(VLOOKUP(G1614,[1]Sheet!$K$2:$L$159,2,FALSE)))</f>
        <v xml:space="preserve"> </v>
      </c>
      <c r="AN1614" s="122" t="str">
        <f>IF(ISNA(VLOOKUP(I1614&amp;C1614,[1]Sheet!$D$2:$E$228,2,FALSE))," ",VLOOKUP(I1614&amp;C1614,[1]Sheet!$D$2:$E$228,2,FALSE))</f>
        <v xml:space="preserve"> </v>
      </c>
      <c r="AO1614" s="122" t="str">
        <f>+I1614&amp;C1614</f>
        <v/>
      </c>
      <c r="AP1614" s="122" t="str">
        <f>C1614&amp;D1614&amp;E1614&amp;G1614&amp;I1614&amp;O1614</f>
        <v/>
      </c>
      <c r="AQ1614" s="122" t="str">
        <f>B1614&amp;D1614&amp;N1614</f>
        <v/>
      </c>
      <c r="AR1614" s="123" t="str">
        <f>+D1614&amp;J1614</f>
        <v/>
      </c>
      <c r="AS1614" s="124" t="str">
        <f t="shared" si="232"/>
        <v/>
      </c>
      <c r="AT1614" s="125" t="str">
        <f t="shared" si="233"/>
        <v/>
      </c>
      <c r="AU1614" s="125" t="str">
        <f>IF(NOT(AT1614=""),VLOOKUP(AT1614,[1]PSI_Category!A:B,2,0),"")</f>
        <v/>
      </c>
      <c r="AV1614" s="167"/>
      <c r="AW1614" s="167"/>
      <c r="AX1614" s="167"/>
    </row>
    <row r="1615" spans="1:50" s="133" customFormat="1" ht="11.4" customHeight="1" x14ac:dyDescent="0.3">
      <c r="A1615" s="103"/>
      <c r="B1615" s="104"/>
      <c r="C1615" s="105"/>
      <c r="D1615" s="106"/>
      <c r="E1615" s="107"/>
      <c r="F1615" s="105"/>
      <c r="G1615" s="107"/>
      <c r="H1615" s="105"/>
      <c r="I1615" s="105"/>
      <c r="J1615" s="107"/>
      <c r="K1615" s="105"/>
      <c r="L1615" s="105"/>
      <c r="M1615" s="105"/>
      <c r="N1615" s="105"/>
      <c r="O1615" s="108"/>
      <c r="P1615" s="109"/>
      <c r="Q1615" s="110"/>
      <c r="R1615" s="110"/>
      <c r="S1615" s="110"/>
      <c r="T1615" s="110"/>
      <c r="U1615" s="111"/>
      <c r="V1615" s="111"/>
      <c r="W1615" s="112"/>
      <c r="X1615" s="113"/>
      <c r="Y1615" s="114"/>
      <c r="Z1615" s="115"/>
      <c r="AA1615" s="116"/>
      <c r="AB1615" s="117" t="b">
        <f t="shared" si="225"/>
        <v>0</v>
      </c>
      <c r="AC1615" s="117">
        <f t="shared" si="226"/>
        <v>0</v>
      </c>
      <c r="AD1615" s="118"/>
      <c r="AE1615" s="117" t="b">
        <f t="shared" si="227"/>
        <v>0</v>
      </c>
      <c r="AF1615" s="117">
        <f t="shared" si="228"/>
        <v>0</v>
      </c>
      <c r="AG1615" s="119">
        <f t="shared" si="229"/>
        <v>0</v>
      </c>
      <c r="AH1615" s="120" t="b">
        <f t="shared" si="230"/>
        <v>0</v>
      </c>
      <c r="AI1615" s="121">
        <f t="shared" si="231"/>
        <v>0</v>
      </c>
      <c r="AJ1615" s="122">
        <f>+C1615</f>
        <v>0</v>
      </c>
      <c r="AK1615" s="122" t="str">
        <f>IF(ISNA(VLOOKUP(postponeList!D1615,[1]Sheet!$A$2:$B$12,2,FALSE))," ",(VLOOKUP(postponeList!D1615,[1]Sheet!$A$2:$B$12,2,FALSE)))</f>
        <v xml:space="preserve"> </v>
      </c>
      <c r="AL1615" s="122" t="str">
        <f>IF(ISNA(VLOOKUP(E1615,[1]Sheet!$G$2:$H$40,2,FALSE))," ",VLOOKUP(E1615,[1]Sheet!$G$2:$H$40,2,FALSE))</f>
        <v xml:space="preserve"> </v>
      </c>
      <c r="AM1615" s="122" t="str">
        <f>IF(ISNA(VLOOKUP(G1615,[1]Sheet!$K$2:$L$159,2,FALSE))," ",(VLOOKUP(G1615,[1]Sheet!$K$2:$L$159,2,FALSE)))</f>
        <v xml:space="preserve"> </v>
      </c>
      <c r="AN1615" s="122" t="str">
        <f>IF(ISNA(VLOOKUP(I1615&amp;C1615,[1]Sheet!$D$2:$E$228,2,FALSE))," ",VLOOKUP(I1615&amp;C1615,[1]Sheet!$D$2:$E$228,2,FALSE))</f>
        <v xml:space="preserve"> </v>
      </c>
      <c r="AO1615" s="122" t="str">
        <f>+I1615&amp;C1615</f>
        <v/>
      </c>
      <c r="AP1615" s="122" t="str">
        <f>C1615&amp;D1615&amp;E1615&amp;G1615&amp;I1615&amp;O1615</f>
        <v/>
      </c>
      <c r="AQ1615" s="122" t="str">
        <f>B1615&amp;D1615&amp;N1615</f>
        <v/>
      </c>
      <c r="AR1615" s="123" t="str">
        <f>+D1615&amp;J1615</f>
        <v/>
      </c>
      <c r="AS1615" s="124" t="str">
        <f t="shared" si="232"/>
        <v/>
      </c>
      <c r="AT1615" s="125" t="str">
        <f t="shared" si="233"/>
        <v/>
      </c>
      <c r="AU1615" s="125" t="str">
        <f>IF(NOT(AT1615=""),VLOOKUP(AT1615,[1]PSI_Category!A:B,2,0),"")</f>
        <v/>
      </c>
      <c r="AV1615" s="167"/>
      <c r="AW1615" s="167"/>
      <c r="AX1615" s="167"/>
    </row>
    <row r="1616" spans="1:50" s="133" customFormat="1" ht="11.4" customHeight="1" x14ac:dyDescent="0.3">
      <c r="A1616" s="103"/>
      <c r="B1616" s="104"/>
      <c r="C1616" s="105"/>
      <c r="D1616" s="106"/>
      <c r="E1616" s="107"/>
      <c r="F1616" s="105"/>
      <c r="G1616" s="107"/>
      <c r="H1616" s="105"/>
      <c r="I1616" s="105"/>
      <c r="J1616" s="107"/>
      <c r="K1616" s="105"/>
      <c r="L1616" s="105"/>
      <c r="M1616" s="105"/>
      <c r="N1616" s="105"/>
      <c r="O1616" s="108"/>
      <c r="P1616" s="109"/>
      <c r="Q1616" s="110"/>
      <c r="R1616" s="110"/>
      <c r="S1616" s="110"/>
      <c r="T1616" s="110"/>
      <c r="U1616" s="111"/>
      <c r="V1616" s="111"/>
      <c r="W1616" s="112"/>
      <c r="X1616" s="113"/>
      <c r="Y1616" s="114"/>
      <c r="Z1616" s="115"/>
      <c r="AA1616" s="116"/>
      <c r="AB1616" s="117" t="b">
        <f t="shared" si="225"/>
        <v>0</v>
      </c>
      <c r="AC1616" s="117">
        <f t="shared" si="226"/>
        <v>0</v>
      </c>
      <c r="AD1616" s="118"/>
      <c r="AE1616" s="117" t="b">
        <f t="shared" si="227"/>
        <v>0</v>
      </c>
      <c r="AF1616" s="117">
        <f t="shared" si="228"/>
        <v>0</v>
      </c>
      <c r="AG1616" s="119">
        <f t="shared" si="229"/>
        <v>0</v>
      </c>
      <c r="AH1616" s="120" t="b">
        <f t="shared" si="230"/>
        <v>0</v>
      </c>
      <c r="AI1616" s="121">
        <f t="shared" si="231"/>
        <v>0</v>
      </c>
      <c r="AJ1616" s="122">
        <f>+C1616</f>
        <v>0</v>
      </c>
      <c r="AK1616" s="122" t="str">
        <f>IF(ISNA(VLOOKUP(postponeList!D1616,[1]Sheet!$A$2:$B$12,2,FALSE))," ",(VLOOKUP(postponeList!D1616,[1]Sheet!$A$2:$B$12,2,FALSE)))</f>
        <v xml:space="preserve"> </v>
      </c>
      <c r="AL1616" s="122" t="str">
        <f>IF(ISNA(VLOOKUP(E1616,[1]Sheet!$G$2:$H$40,2,FALSE))," ",VLOOKUP(E1616,[1]Sheet!$G$2:$H$40,2,FALSE))</f>
        <v xml:space="preserve"> </v>
      </c>
      <c r="AM1616" s="122" t="str">
        <f>IF(ISNA(VLOOKUP(G1616,[1]Sheet!$K$2:$L$159,2,FALSE))," ",(VLOOKUP(G1616,[1]Sheet!$K$2:$L$159,2,FALSE)))</f>
        <v xml:space="preserve"> </v>
      </c>
      <c r="AN1616" s="122" t="str">
        <f>IF(ISNA(VLOOKUP(I1616&amp;C1616,[1]Sheet!$D$2:$E$228,2,FALSE))," ",VLOOKUP(I1616&amp;C1616,[1]Sheet!$D$2:$E$228,2,FALSE))</f>
        <v xml:space="preserve"> </v>
      </c>
      <c r="AO1616" s="122" t="str">
        <f>+I1616&amp;C1616</f>
        <v/>
      </c>
      <c r="AP1616" s="122" t="str">
        <f>C1616&amp;D1616&amp;E1616&amp;G1616&amp;I1616&amp;O1616</f>
        <v/>
      </c>
      <c r="AQ1616" s="122" t="str">
        <f>B1616&amp;D1616&amp;N1616</f>
        <v/>
      </c>
      <c r="AR1616" s="123" t="str">
        <f>+D1616&amp;J1616</f>
        <v/>
      </c>
      <c r="AS1616" s="124" t="str">
        <f t="shared" si="232"/>
        <v/>
      </c>
      <c r="AT1616" s="125" t="str">
        <f t="shared" si="233"/>
        <v/>
      </c>
      <c r="AU1616" s="125" t="str">
        <f>IF(NOT(AT1616=""),VLOOKUP(AT1616,[1]PSI_Category!A:B,2,0),"")</f>
        <v/>
      </c>
      <c r="AV1616" s="167"/>
      <c r="AW1616" s="167"/>
      <c r="AX1616" s="167"/>
    </row>
    <row r="1617" spans="1:50" s="133" customFormat="1" ht="11.4" customHeight="1" x14ac:dyDescent="0.3">
      <c r="A1617" s="103"/>
      <c r="B1617" s="104"/>
      <c r="C1617" s="105"/>
      <c r="D1617" s="106"/>
      <c r="E1617" s="107"/>
      <c r="F1617" s="105"/>
      <c r="G1617" s="107"/>
      <c r="H1617" s="105"/>
      <c r="I1617" s="105"/>
      <c r="J1617" s="107"/>
      <c r="K1617" s="105"/>
      <c r="L1617" s="105"/>
      <c r="M1617" s="105"/>
      <c r="N1617" s="105"/>
      <c r="O1617" s="108"/>
      <c r="P1617" s="109"/>
      <c r="Q1617" s="110"/>
      <c r="R1617" s="110"/>
      <c r="S1617" s="110"/>
      <c r="T1617" s="110"/>
      <c r="U1617" s="111"/>
      <c r="V1617" s="111"/>
      <c r="W1617" s="112"/>
      <c r="X1617" s="113"/>
      <c r="Y1617" s="114"/>
      <c r="Z1617" s="115"/>
      <c r="AA1617" s="116"/>
      <c r="AB1617" s="117" t="b">
        <f t="shared" si="225"/>
        <v>0</v>
      </c>
      <c r="AC1617" s="117">
        <f t="shared" si="226"/>
        <v>0</v>
      </c>
      <c r="AD1617" s="118"/>
      <c r="AE1617" s="117" t="b">
        <f t="shared" si="227"/>
        <v>0</v>
      </c>
      <c r="AF1617" s="117">
        <f t="shared" si="228"/>
        <v>0</v>
      </c>
      <c r="AG1617" s="119">
        <f t="shared" si="229"/>
        <v>0</v>
      </c>
      <c r="AH1617" s="120" t="b">
        <f t="shared" si="230"/>
        <v>0</v>
      </c>
      <c r="AI1617" s="121">
        <f t="shared" si="231"/>
        <v>0</v>
      </c>
      <c r="AJ1617" s="122">
        <f>+C1617</f>
        <v>0</v>
      </c>
      <c r="AK1617" s="122" t="str">
        <f>IF(ISNA(VLOOKUP(postponeList!D1617,[1]Sheet!$A$2:$B$12,2,FALSE))," ",(VLOOKUP(postponeList!D1617,[1]Sheet!$A$2:$B$12,2,FALSE)))</f>
        <v xml:space="preserve"> </v>
      </c>
      <c r="AL1617" s="122" t="str">
        <f>IF(ISNA(VLOOKUP(E1617,[1]Sheet!$G$2:$H$40,2,FALSE))," ",VLOOKUP(E1617,[1]Sheet!$G$2:$H$40,2,FALSE))</f>
        <v xml:space="preserve"> </v>
      </c>
      <c r="AM1617" s="122" t="str">
        <f>IF(ISNA(VLOOKUP(G1617,[1]Sheet!$K$2:$L$159,2,FALSE))," ",(VLOOKUP(G1617,[1]Sheet!$K$2:$L$159,2,FALSE)))</f>
        <v xml:space="preserve"> </v>
      </c>
      <c r="AN1617" s="122" t="str">
        <f>IF(ISNA(VLOOKUP(I1617&amp;C1617,[1]Sheet!$D$2:$E$228,2,FALSE))," ",VLOOKUP(I1617&amp;C1617,[1]Sheet!$D$2:$E$228,2,FALSE))</f>
        <v xml:space="preserve"> </v>
      </c>
      <c r="AO1617" s="122" t="str">
        <f>+I1617&amp;C1617</f>
        <v/>
      </c>
      <c r="AP1617" s="122" t="str">
        <f>C1617&amp;D1617&amp;E1617&amp;G1617&amp;I1617&amp;O1617</f>
        <v/>
      </c>
      <c r="AQ1617" s="122" t="str">
        <f>B1617&amp;D1617&amp;N1617</f>
        <v/>
      </c>
      <c r="AR1617" s="123" t="str">
        <f>+D1617&amp;J1617</f>
        <v/>
      </c>
      <c r="AS1617" s="124" t="str">
        <f t="shared" si="232"/>
        <v/>
      </c>
      <c r="AT1617" s="125" t="str">
        <f t="shared" si="233"/>
        <v/>
      </c>
      <c r="AU1617" s="125" t="str">
        <f>IF(NOT(AT1617=""),VLOOKUP(AT1617,[1]PSI_Category!A:B,2,0),"")</f>
        <v/>
      </c>
      <c r="AV1617" s="167"/>
      <c r="AW1617" s="167"/>
      <c r="AX1617" s="167"/>
    </row>
    <row r="1618" spans="1:50" s="133" customFormat="1" ht="11.4" customHeight="1" x14ac:dyDescent="0.3">
      <c r="A1618" s="103"/>
      <c r="B1618" s="104"/>
      <c r="C1618" s="105"/>
      <c r="D1618" s="106"/>
      <c r="E1618" s="107"/>
      <c r="F1618" s="105"/>
      <c r="G1618" s="107"/>
      <c r="H1618" s="105"/>
      <c r="I1618" s="105"/>
      <c r="J1618" s="107"/>
      <c r="K1618" s="105"/>
      <c r="L1618" s="105"/>
      <c r="M1618" s="105"/>
      <c r="N1618" s="105"/>
      <c r="O1618" s="108"/>
      <c r="P1618" s="109"/>
      <c r="Q1618" s="110"/>
      <c r="R1618" s="110"/>
      <c r="S1618" s="110"/>
      <c r="T1618" s="110"/>
      <c r="U1618" s="111"/>
      <c r="V1618" s="111"/>
      <c r="W1618" s="112"/>
      <c r="X1618" s="113"/>
      <c r="Y1618" s="114"/>
      <c r="Z1618" s="115"/>
      <c r="AA1618" s="116"/>
      <c r="AB1618" s="117" t="b">
        <f t="shared" si="225"/>
        <v>0</v>
      </c>
      <c r="AC1618" s="117">
        <f t="shared" si="226"/>
        <v>0</v>
      </c>
      <c r="AD1618" s="118"/>
      <c r="AE1618" s="117" t="b">
        <f t="shared" si="227"/>
        <v>0</v>
      </c>
      <c r="AF1618" s="117">
        <f t="shared" si="228"/>
        <v>0</v>
      </c>
      <c r="AG1618" s="119">
        <f t="shared" si="229"/>
        <v>0</v>
      </c>
      <c r="AH1618" s="120" t="b">
        <f t="shared" si="230"/>
        <v>0</v>
      </c>
      <c r="AI1618" s="121">
        <f t="shared" si="231"/>
        <v>0</v>
      </c>
      <c r="AJ1618" s="122">
        <f>+C1618</f>
        <v>0</v>
      </c>
      <c r="AK1618" s="122" t="str">
        <f>IF(ISNA(VLOOKUP(postponeList!D1618,[1]Sheet!$A$2:$B$12,2,FALSE))," ",(VLOOKUP(postponeList!D1618,[1]Sheet!$A$2:$B$12,2,FALSE)))</f>
        <v xml:space="preserve"> </v>
      </c>
      <c r="AL1618" s="122" t="str">
        <f>IF(ISNA(VLOOKUP(E1618,[1]Sheet!$G$2:$H$40,2,FALSE))," ",VLOOKUP(E1618,[1]Sheet!$G$2:$H$40,2,FALSE))</f>
        <v xml:space="preserve"> </v>
      </c>
      <c r="AM1618" s="122" t="str">
        <f>IF(ISNA(VLOOKUP(G1618,[1]Sheet!$K$2:$L$159,2,FALSE))," ",(VLOOKUP(G1618,[1]Sheet!$K$2:$L$159,2,FALSE)))</f>
        <v xml:space="preserve"> </v>
      </c>
      <c r="AN1618" s="122" t="str">
        <f>IF(ISNA(VLOOKUP(I1618&amp;C1618,[1]Sheet!$D$2:$E$228,2,FALSE))," ",VLOOKUP(I1618&amp;C1618,[1]Sheet!$D$2:$E$228,2,FALSE))</f>
        <v xml:space="preserve"> </v>
      </c>
      <c r="AO1618" s="122" t="str">
        <f>+I1618&amp;C1618</f>
        <v/>
      </c>
      <c r="AP1618" s="122" t="str">
        <f>C1618&amp;D1618&amp;E1618&amp;G1618&amp;I1618&amp;O1618</f>
        <v/>
      </c>
      <c r="AQ1618" s="122" t="str">
        <f>B1618&amp;D1618&amp;N1618</f>
        <v/>
      </c>
      <c r="AR1618" s="123" t="str">
        <f>+D1618&amp;J1618</f>
        <v/>
      </c>
      <c r="AS1618" s="124" t="str">
        <f t="shared" si="232"/>
        <v/>
      </c>
      <c r="AT1618" s="125" t="str">
        <f t="shared" si="233"/>
        <v/>
      </c>
      <c r="AU1618" s="125" t="str">
        <f>IF(NOT(AT1618=""),VLOOKUP(AT1618,[1]PSI_Category!A:B,2,0),"")</f>
        <v/>
      </c>
      <c r="AV1618" s="167"/>
      <c r="AW1618" s="167"/>
      <c r="AX1618" s="167"/>
    </row>
    <row r="1619" spans="1:50" s="133" customFormat="1" ht="11.4" customHeight="1" x14ac:dyDescent="0.3">
      <c r="A1619" s="103"/>
      <c r="B1619" s="104"/>
      <c r="C1619" s="105"/>
      <c r="D1619" s="106"/>
      <c r="E1619" s="107"/>
      <c r="F1619" s="105"/>
      <c r="G1619" s="107"/>
      <c r="H1619" s="105"/>
      <c r="I1619" s="105"/>
      <c r="J1619" s="107"/>
      <c r="K1619" s="105"/>
      <c r="L1619" s="105"/>
      <c r="M1619" s="105"/>
      <c r="N1619" s="105"/>
      <c r="O1619" s="108"/>
      <c r="P1619" s="109"/>
      <c r="Q1619" s="110"/>
      <c r="R1619" s="110"/>
      <c r="S1619" s="110"/>
      <c r="T1619" s="110"/>
      <c r="U1619" s="111"/>
      <c r="V1619" s="111"/>
      <c r="W1619" s="112"/>
      <c r="X1619" s="113"/>
      <c r="Y1619" s="114"/>
      <c r="Z1619" s="115"/>
      <c r="AA1619" s="116"/>
      <c r="AB1619" s="117" t="b">
        <f t="shared" si="225"/>
        <v>0</v>
      </c>
      <c r="AC1619" s="117">
        <f t="shared" si="226"/>
        <v>0</v>
      </c>
      <c r="AD1619" s="118"/>
      <c r="AE1619" s="117" t="b">
        <f t="shared" si="227"/>
        <v>0</v>
      </c>
      <c r="AF1619" s="117">
        <f t="shared" si="228"/>
        <v>0</v>
      </c>
      <c r="AG1619" s="119">
        <f t="shared" si="229"/>
        <v>0</v>
      </c>
      <c r="AH1619" s="120" t="b">
        <f t="shared" si="230"/>
        <v>0</v>
      </c>
      <c r="AI1619" s="121">
        <f t="shared" si="231"/>
        <v>0</v>
      </c>
      <c r="AJ1619" s="122">
        <f>+C1619</f>
        <v>0</v>
      </c>
      <c r="AK1619" s="122" t="str">
        <f>IF(ISNA(VLOOKUP(postponeList!D1619,[1]Sheet!$A$2:$B$12,2,FALSE))," ",(VLOOKUP(postponeList!D1619,[1]Sheet!$A$2:$B$12,2,FALSE)))</f>
        <v xml:space="preserve"> </v>
      </c>
      <c r="AL1619" s="122" t="str">
        <f>IF(ISNA(VLOOKUP(E1619,[1]Sheet!$G$2:$H$40,2,FALSE))," ",VLOOKUP(E1619,[1]Sheet!$G$2:$H$40,2,FALSE))</f>
        <v xml:space="preserve"> </v>
      </c>
      <c r="AM1619" s="122" t="str">
        <f>IF(ISNA(VLOOKUP(G1619,[1]Sheet!$K$2:$L$159,2,FALSE))," ",(VLOOKUP(G1619,[1]Sheet!$K$2:$L$159,2,FALSE)))</f>
        <v xml:space="preserve"> </v>
      </c>
      <c r="AN1619" s="122" t="str">
        <f>IF(ISNA(VLOOKUP(I1619&amp;C1619,[1]Sheet!$D$2:$E$228,2,FALSE))," ",VLOOKUP(I1619&amp;C1619,[1]Sheet!$D$2:$E$228,2,FALSE))</f>
        <v xml:space="preserve"> </v>
      </c>
      <c r="AO1619" s="122" t="str">
        <f>+I1619&amp;C1619</f>
        <v/>
      </c>
      <c r="AP1619" s="122" t="str">
        <f>C1619&amp;D1619&amp;E1619&amp;G1619&amp;I1619&amp;O1619</f>
        <v/>
      </c>
      <c r="AQ1619" s="122" t="str">
        <f>B1619&amp;D1619&amp;N1619</f>
        <v/>
      </c>
      <c r="AR1619" s="123" t="str">
        <f>+D1619&amp;J1619</f>
        <v/>
      </c>
      <c r="AS1619" s="124" t="str">
        <f t="shared" si="232"/>
        <v/>
      </c>
      <c r="AT1619" s="125" t="str">
        <f t="shared" si="233"/>
        <v/>
      </c>
      <c r="AU1619" s="125" t="str">
        <f>IF(NOT(AT1619=""),VLOOKUP(AT1619,[1]PSI_Category!A:B,2,0),"")</f>
        <v/>
      </c>
      <c r="AV1619" s="167"/>
      <c r="AW1619" s="167"/>
      <c r="AX1619" s="167"/>
    </row>
    <row r="1620" spans="1:50" s="133" customFormat="1" ht="11.4" customHeight="1" x14ac:dyDescent="0.3">
      <c r="A1620" s="103"/>
      <c r="B1620" s="104"/>
      <c r="C1620" s="105"/>
      <c r="D1620" s="106"/>
      <c r="E1620" s="107"/>
      <c r="F1620" s="105"/>
      <c r="G1620" s="107"/>
      <c r="H1620" s="105"/>
      <c r="I1620" s="105"/>
      <c r="J1620" s="107"/>
      <c r="K1620" s="105"/>
      <c r="L1620" s="105"/>
      <c r="M1620" s="105"/>
      <c r="N1620" s="105"/>
      <c r="O1620" s="108"/>
      <c r="P1620" s="109"/>
      <c r="Q1620" s="110"/>
      <c r="R1620" s="110"/>
      <c r="S1620" s="110"/>
      <c r="T1620" s="110"/>
      <c r="U1620" s="111"/>
      <c r="V1620" s="111"/>
      <c r="W1620" s="112"/>
      <c r="X1620" s="113"/>
      <c r="Y1620" s="114"/>
      <c r="Z1620" s="115"/>
      <c r="AA1620" s="116"/>
      <c r="AB1620" s="117" t="b">
        <f t="shared" si="225"/>
        <v>0</v>
      </c>
      <c r="AC1620" s="117">
        <f t="shared" si="226"/>
        <v>0</v>
      </c>
      <c r="AD1620" s="118"/>
      <c r="AE1620" s="117" t="b">
        <f t="shared" si="227"/>
        <v>0</v>
      </c>
      <c r="AF1620" s="117">
        <f t="shared" si="228"/>
        <v>0</v>
      </c>
      <c r="AG1620" s="119">
        <f t="shared" si="229"/>
        <v>0</v>
      </c>
      <c r="AH1620" s="120" t="b">
        <f t="shared" si="230"/>
        <v>0</v>
      </c>
      <c r="AI1620" s="121">
        <f t="shared" si="231"/>
        <v>0</v>
      </c>
      <c r="AJ1620" s="122">
        <f>+C1620</f>
        <v>0</v>
      </c>
      <c r="AK1620" s="122" t="str">
        <f>IF(ISNA(VLOOKUP(postponeList!D1620,[1]Sheet!$A$2:$B$12,2,FALSE))," ",(VLOOKUP(postponeList!D1620,[1]Sheet!$A$2:$B$12,2,FALSE)))</f>
        <v xml:space="preserve"> </v>
      </c>
      <c r="AL1620" s="122" t="str">
        <f>IF(ISNA(VLOOKUP(E1620,[1]Sheet!$G$2:$H$40,2,FALSE))," ",VLOOKUP(E1620,[1]Sheet!$G$2:$H$40,2,FALSE))</f>
        <v xml:space="preserve"> </v>
      </c>
      <c r="AM1620" s="122" t="str">
        <f>IF(ISNA(VLOOKUP(G1620,[1]Sheet!$K$2:$L$159,2,FALSE))," ",(VLOOKUP(G1620,[1]Sheet!$K$2:$L$159,2,FALSE)))</f>
        <v xml:space="preserve"> </v>
      </c>
      <c r="AN1620" s="122" t="str">
        <f>IF(ISNA(VLOOKUP(I1620&amp;C1620,[1]Sheet!$D$2:$E$228,2,FALSE))," ",VLOOKUP(I1620&amp;C1620,[1]Sheet!$D$2:$E$228,2,FALSE))</f>
        <v xml:space="preserve"> </v>
      </c>
      <c r="AO1620" s="122" t="str">
        <f>+I1620&amp;C1620</f>
        <v/>
      </c>
      <c r="AP1620" s="122" t="str">
        <f>C1620&amp;D1620&amp;E1620&amp;G1620&amp;I1620&amp;O1620</f>
        <v/>
      </c>
      <c r="AQ1620" s="122" t="str">
        <f>B1620&amp;D1620&amp;N1620</f>
        <v/>
      </c>
      <c r="AR1620" s="123" t="str">
        <f>+D1620&amp;J1620</f>
        <v/>
      </c>
      <c r="AS1620" s="124" t="str">
        <f t="shared" si="232"/>
        <v/>
      </c>
      <c r="AT1620" s="125" t="str">
        <f t="shared" si="233"/>
        <v/>
      </c>
      <c r="AU1620" s="125" t="str">
        <f>IF(NOT(AT1620=""),VLOOKUP(AT1620,[1]PSI_Category!A:B,2,0),"")</f>
        <v/>
      </c>
      <c r="AV1620" s="167"/>
      <c r="AW1620" s="167"/>
      <c r="AX1620" s="167"/>
    </row>
    <row r="1621" spans="1:50" s="133" customFormat="1" ht="11.4" customHeight="1" x14ac:dyDescent="0.3">
      <c r="A1621" s="103"/>
      <c r="B1621" s="104"/>
      <c r="C1621" s="105"/>
      <c r="D1621" s="106"/>
      <c r="E1621" s="107"/>
      <c r="F1621" s="105"/>
      <c r="G1621" s="107"/>
      <c r="H1621" s="105"/>
      <c r="I1621" s="105"/>
      <c r="J1621" s="107"/>
      <c r="K1621" s="105"/>
      <c r="L1621" s="105"/>
      <c r="M1621" s="105"/>
      <c r="N1621" s="105"/>
      <c r="O1621" s="108"/>
      <c r="P1621" s="109"/>
      <c r="Q1621" s="110"/>
      <c r="R1621" s="110"/>
      <c r="S1621" s="110"/>
      <c r="T1621" s="110"/>
      <c r="U1621" s="111"/>
      <c r="V1621" s="111"/>
      <c r="W1621" s="112"/>
      <c r="X1621" s="113"/>
      <c r="Y1621" s="114"/>
      <c r="Z1621" s="115"/>
      <c r="AA1621" s="116"/>
      <c r="AB1621" s="117" t="b">
        <f t="shared" si="225"/>
        <v>0</v>
      </c>
      <c r="AC1621" s="117">
        <f t="shared" si="226"/>
        <v>0</v>
      </c>
      <c r="AD1621" s="118"/>
      <c r="AE1621" s="117" t="b">
        <f t="shared" si="227"/>
        <v>0</v>
      </c>
      <c r="AF1621" s="117">
        <f t="shared" si="228"/>
        <v>0</v>
      </c>
      <c r="AG1621" s="119">
        <f t="shared" si="229"/>
        <v>0</v>
      </c>
      <c r="AH1621" s="120" t="b">
        <f t="shared" si="230"/>
        <v>0</v>
      </c>
      <c r="AI1621" s="121">
        <f t="shared" si="231"/>
        <v>0</v>
      </c>
      <c r="AJ1621" s="122">
        <f>+C1621</f>
        <v>0</v>
      </c>
      <c r="AK1621" s="122" t="str">
        <f>IF(ISNA(VLOOKUP(postponeList!D1621,[1]Sheet!$A$2:$B$12,2,FALSE))," ",(VLOOKUP(postponeList!D1621,[1]Sheet!$A$2:$B$12,2,FALSE)))</f>
        <v xml:space="preserve"> </v>
      </c>
      <c r="AL1621" s="122" t="str">
        <f>IF(ISNA(VLOOKUP(E1621,[1]Sheet!$G$2:$H$40,2,FALSE))," ",VLOOKUP(E1621,[1]Sheet!$G$2:$H$40,2,FALSE))</f>
        <v xml:space="preserve"> </v>
      </c>
      <c r="AM1621" s="122" t="str">
        <f>IF(ISNA(VLOOKUP(G1621,[1]Sheet!$K$2:$L$159,2,FALSE))," ",(VLOOKUP(G1621,[1]Sheet!$K$2:$L$159,2,FALSE)))</f>
        <v xml:space="preserve"> </v>
      </c>
      <c r="AN1621" s="122" t="str">
        <f>IF(ISNA(VLOOKUP(I1621&amp;C1621,[1]Sheet!$D$2:$E$228,2,FALSE))," ",VLOOKUP(I1621&amp;C1621,[1]Sheet!$D$2:$E$228,2,FALSE))</f>
        <v xml:space="preserve"> </v>
      </c>
      <c r="AO1621" s="122" t="str">
        <f>+I1621&amp;C1621</f>
        <v/>
      </c>
      <c r="AP1621" s="122" t="str">
        <f>C1621&amp;D1621&amp;E1621&amp;G1621&amp;I1621&amp;O1621</f>
        <v/>
      </c>
      <c r="AQ1621" s="122" t="str">
        <f>B1621&amp;D1621&amp;N1621</f>
        <v/>
      </c>
      <c r="AR1621" s="123" t="str">
        <f>+D1621&amp;J1621</f>
        <v/>
      </c>
      <c r="AS1621" s="124" t="str">
        <f t="shared" si="232"/>
        <v/>
      </c>
      <c r="AT1621" s="125" t="str">
        <f t="shared" si="233"/>
        <v/>
      </c>
      <c r="AU1621" s="125" t="str">
        <f>IF(NOT(AT1621=""),VLOOKUP(AT1621,[1]PSI_Category!A:B,2,0),"")</f>
        <v/>
      </c>
      <c r="AV1621" s="167"/>
      <c r="AW1621" s="167"/>
      <c r="AX1621" s="167"/>
    </row>
    <row r="1622" spans="1:50" s="133" customFormat="1" ht="11.4" customHeight="1" x14ac:dyDescent="0.3">
      <c r="A1622" s="103"/>
      <c r="B1622" s="104"/>
      <c r="C1622" s="105"/>
      <c r="D1622" s="106"/>
      <c r="E1622" s="107"/>
      <c r="F1622" s="105"/>
      <c r="G1622" s="107"/>
      <c r="H1622" s="105"/>
      <c r="I1622" s="105"/>
      <c r="J1622" s="107"/>
      <c r="K1622" s="105"/>
      <c r="L1622" s="105"/>
      <c r="M1622" s="105"/>
      <c r="N1622" s="105"/>
      <c r="O1622" s="108"/>
      <c r="P1622" s="109"/>
      <c r="Q1622" s="110"/>
      <c r="R1622" s="110"/>
      <c r="S1622" s="110"/>
      <c r="T1622" s="110"/>
      <c r="U1622" s="111"/>
      <c r="V1622" s="111"/>
      <c r="W1622" s="112"/>
      <c r="X1622" s="113"/>
      <c r="Y1622" s="114"/>
      <c r="Z1622" s="115"/>
      <c r="AA1622" s="116"/>
      <c r="AB1622" s="117" t="b">
        <f t="shared" si="225"/>
        <v>0</v>
      </c>
      <c r="AC1622" s="117">
        <f t="shared" si="226"/>
        <v>0</v>
      </c>
      <c r="AD1622" s="118"/>
      <c r="AE1622" s="117" t="b">
        <f t="shared" si="227"/>
        <v>0</v>
      </c>
      <c r="AF1622" s="117">
        <f t="shared" si="228"/>
        <v>0</v>
      </c>
      <c r="AG1622" s="119">
        <f t="shared" si="229"/>
        <v>0</v>
      </c>
      <c r="AH1622" s="120" t="b">
        <f t="shared" si="230"/>
        <v>0</v>
      </c>
      <c r="AI1622" s="121">
        <f t="shared" si="231"/>
        <v>0</v>
      </c>
      <c r="AJ1622" s="122">
        <f>+C1622</f>
        <v>0</v>
      </c>
      <c r="AK1622" s="122" t="str">
        <f>IF(ISNA(VLOOKUP(postponeList!D1622,[1]Sheet!$A$2:$B$12,2,FALSE))," ",(VLOOKUP(postponeList!D1622,[1]Sheet!$A$2:$B$12,2,FALSE)))</f>
        <v xml:space="preserve"> </v>
      </c>
      <c r="AL1622" s="122" t="str">
        <f>IF(ISNA(VLOOKUP(E1622,[1]Sheet!$G$2:$H$40,2,FALSE))," ",VLOOKUP(E1622,[1]Sheet!$G$2:$H$40,2,FALSE))</f>
        <v xml:space="preserve"> </v>
      </c>
      <c r="AM1622" s="122" t="str">
        <f>IF(ISNA(VLOOKUP(G1622,[1]Sheet!$K$2:$L$159,2,FALSE))," ",(VLOOKUP(G1622,[1]Sheet!$K$2:$L$159,2,FALSE)))</f>
        <v xml:space="preserve"> </v>
      </c>
      <c r="AN1622" s="122" t="str">
        <f>IF(ISNA(VLOOKUP(I1622&amp;C1622,[1]Sheet!$D$2:$E$228,2,FALSE))," ",VLOOKUP(I1622&amp;C1622,[1]Sheet!$D$2:$E$228,2,FALSE))</f>
        <v xml:space="preserve"> </v>
      </c>
      <c r="AO1622" s="122" t="str">
        <f>+I1622&amp;C1622</f>
        <v/>
      </c>
      <c r="AP1622" s="122" t="str">
        <f>C1622&amp;D1622&amp;E1622&amp;G1622&amp;I1622&amp;O1622</f>
        <v/>
      </c>
      <c r="AQ1622" s="122" t="str">
        <f>B1622&amp;D1622&amp;N1622</f>
        <v/>
      </c>
      <c r="AR1622" s="123" t="str">
        <f>+D1622&amp;J1622</f>
        <v/>
      </c>
      <c r="AS1622" s="124" t="str">
        <f t="shared" si="232"/>
        <v/>
      </c>
      <c r="AT1622" s="125" t="str">
        <f t="shared" si="233"/>
        <v/>
      </c>
      <c r="AU1622" s="125" t="str">
        <f>IF(NOT(AT1622=""),VLOOKUP(AT1622,[1]PSI_Category!A:B,2,0),"")</f>
        <v/>
      </c>
      <c r="AV1622" s="167"/>
      <c r="AW1622" s="167"/>
      <c r="AX1622" s="167"/>
    </row>
    <row r="1623" spans="1:50" s="133" customFormat="1" ht="11.4" customHeight="1" x14ac:dyDescent="0.3">
      <c r="A1623" s="103"/>
      <c r="B1623" s="104"/>
      <c r="C1623" s="105"/>
      <c r="D1623" s="106"/>
      <c r="E1623" s="107"/>
      <c r="F1623" s="105"/>
      <c r="G1623" s="107"/>
      <c r="H1623" s="105"/>
      <c r="I1623" s="105"/>
      <c r="J1623" s="107"/>
      <c r="K1623" s="105"/>
      <c r="L1623" s="105"/>
      <c r="M1623" s="105"/>
      <c r="N1623" s="105"/>
      <c r="O1623" s="108"/>
      <c r="P1623" s="109"/>
      <c r="Q1623" s="110"/>
      <c r="R1623" s="110"/>
      <c r="S1623" s="110"/>
      <c r="T1623" s="110"/>
      <c r="U1623" s="111"/>
      <c r="V1623" s="111"/>
      <c r="W1623" s="112"/>
      <c r="X1623" s="113"/>
      <c r="Y1623" s="114"/>
      <c r="Z1623" s="115"/>
      <c r="AA1623" s="116"/>
      <c r="AB1623" s="117" t="b">
        <f t="shared" si="225"/>
        <v>0</v>
      </c>
      <c r="AC1623" s="117">
        <f t="shared" si="226"/>
        <v>0</v>
      </c>
      <c r="AD1623" s="118"/>
      <c r="AE1623" s="117" t="b">
        <f t="shared" si="227"/>
        <v>0</v>
      </c>
      <c r="AF1623" s="117">
        <f t="shared" si="228"/>
        <v>0</v>
      </c>
      <c r="AG1623" s="119">
        <f t="shared" si="229"/>
        <v>0</v>
      </c>
      <c r="AH1623" s="120" t="b">
        <f t="shared" si="230"/>
        <v>0</v>
      </c>
      <c r="AI1623" s="121">
        <f t="shared" si="231"/>
        <v>0</v>
      </c>
      <c r="AJ1623" s="122">
        <f>+C1623</f>
        <v>0</v>
      </c>
      <c r="AK1623" s="122" t="str">
        <f>IF(ISNA(VLOOKUP(postponeList!D1623,[1]Sheet!$A$2:$B$12,2,FALSE))," ",(VLOOKUP(postponeList!D1623,[1]Sheet!$A$2:$B$12,2,FALSE)))</f>
        <v xml:space="preserve"> </v>
      </c>
      <c r="AL1623" s="122" t="str">
        <f>IF(ISNA(VLOOKUP(E1623,[1]Sheet!$G$2:$H$40,2,FALSE))," ",VLOOKUP(E1623,[1]Sheet!$G$2:$H$40,2,FALSE))</f>
        <v xml:space="preserve"> </v>
      </c>
      <c r="AM1623" s="122" t="str">
        <f>IF(ISNA(VLOOKUP(G1623,[1]Sheet!$K$2:$L$159,2,FALSE))," ",(VLOOKUP(G1623,[1]Sheet!$K$2:$L$159,2,FALSE)))</f>
        <v xml:space="preserve"> </v>
      </c>
      <c r="AN1623" s="122" t="str">
        <f>IF(ISNA(VLOOKUP(I1623&amp;C1623,[1]Sheet!$D$2:$E$228,2,FALSE))," ",VLOOKUP(I1623&amp;C1623,[1]Sheet!$D$2:$E$228,2,FALSE))</f>
        <v xml:space="preserve"> </v>
      </c>
      <c r="AO1623" s="122" t="str">
        <f>+I1623&amp;C1623</f>
        <v/>
      </c>
      <c r="AP1623" s="122" t="str">
        <f>C1623&amp;D1623&amp;E1623&amp;G1623&amp;I1623&amp;O1623</f>
        <v/>
      </c>
      <c r="AQ1623" s="122" t="str">
        <f>B1623&amp;D1623&amp;N1623</f>
        <v/>
      </c>
      <c r="AR1623" s="123" t="str">
        <f>+D1623&amp;J1623</f>
        <v/>
      </c>
      <c r="AS1623" s="124" t="str">
        <f t="shared" si="232"/>
        <v/>
      </c>
      <c r="AT1623" s="125" t="str">
        <f t="shared" si="233"/>
        <v/>
      </c>
      <c r="AU1623" s="125" t="str">
        <f>IF(NOT(AT1623=""),VLOOKUP(AT1623,[1]PSI_Category!A:B,2,0),"")</f>
        <v/>
      </c>
      <c r="AV1623" s="167"/>
      <c r="AW1623" s="167"/>
      <c r="AX1623" s="167"/>
    </row>
    <row r="1624" spans="1:50" s="133" customFormat="1" ht="11.4" customHeight="1" x14ac:dyDescent="0.3">
      <c r="A1624" s="103"/>
      <c r="B1624" s="104"/>
      <c r="C1624" s="105"/>
      <c r="D1624" s="106"/>
      <c r="E1624" s="107"/>
      <c r="F1624" s="105"/>
      <c r="G1624" s="107"/>
      <c r="H1624" s="105"/>
      <c r="I1624" s="105"/>
      <c r="J1624" s="107"/>
      <c r="K1624" s="105"/>
      <c r="L1624" s="105"/>
      <c r="M1624" s="105"/>
      <c r="N1624" s="105"/>
      <c r="O1624" s="108"/>
      <c r="P1624" s="109"/>
      <c r="Q1624" s="110"/>
      <c r="R1624" s="110"/>
      <c r="S1624" s="110"/>
      <c r="T1624" s="110"/>
      <c r="U1624" s="111"/>
      <c r="V1624" s="111"/>
      <c r="W1624" s="112"/>
      <c r="X1624" s="113"/>
      <c r="Y1624" s="114"/>
      <c r="Z1624" s="115"/>
      <c r="AA1624" s="116"/>
      <c r="AB1624" s="117" t="b">
        <f t="shared" si="225"/>
        <v>0</v>
      </c>
      <c r="AC1624" s="117">
        <f t="shared" si="226"/>
        <v>0</v>
      </c>
      <c r="AD1624" s="118"/>
      <c r="AE1624" s="117" t="b">
        <f t="shared" si="227"/>
        <v>0</v>
      </c>
      <c r="AF1624" s="117">
        <f t="shared" si="228"/>
        <v>0</v>
      </c>
      <c r="AG1624" s="119">
        <f t="shared" si="229"/>
        <v>0</v>
      </c>
      <c r="AH1624" s="120" t="b">
        <f t="shared" si="230"/>
        <v>0</v>
      </c>
      <c r="AI1624" s="121">
        <f t="shared" si="231"/>
        <v>0</v>
      </c>
      <c r="AJ1624" s="122">
        <f>+C1624</f>
        <v>0</v>
      </c>
      <c r="AK1624" s="122" t="str">
        <f>IF(ISNA(VLOOKUP(postponeList!D1624,[1]Sheet!$A$2:$B$12,2,FALSE))," ",(VLOOKUP(postponeList!D1624,[1]Sheet!$A$2:$B$12,2,FALSE)))</f>
        <v xml:space="preserve"> </v>
      </c>
      <c r="AL1624" s="122" t="str">
        <f>IF(ISNA(VLOOKUP(E1624,[1]Sheet!$G$2:$H$40,2,FALSE))," ",VLOOKUP(E1624,[1]Sheet!$G$2:$H$40,2,FALSE))</f>
        <v xml:space="preserve"> </v>
      </c>
      <c r="AM1624" s="122" t="str">
        <f>IF(ISNA(VLOOKUP(G1624,[1]Sheet!$K$2:$L$159,2,FALSE))," ",(VLOOKUP(G1624,[1]Sheet!$K$2:$L$159,2,FALSE)))</f>
        <v xml:space="preserve"> </v>
      </c>
      <c r="AN1624" s="122" t="str">
        <f>IF(ISNA(VLOOKUP(I1624&amp;C1624,[1]Sheet!$D$2:$E$228,2,FALSE))," ",VLOOKUP(I1624&amp;C1624,[1]Sheet!$D$2:$E$228,2,FALSE))</f>
        <v xml:space="preserve"> </v>
      </c>
      <c r="AO1624" s="122" t="str">
        <f>+I1624&amp;C1624</f>
        <v/>
      </c>
      <c r="AP1624" s="122" t="str">
        <f>C1624&amp;D1624&amp;E1624&amp;G1624&amp;I1624&amp;O1624</f>
        <v/>
      </c>
      <c r="AQ1624" s="122" t="str">
        <f>B1624&amp;D1624&amp;N1624</f>
        <v/>
      </c>
      <c r="AR1624" s="123" t="str">
        <f>+D1624&amp;J1624</f>
        <v/>
      </c>
      <c r="AS1624" s="124" t="str">
        <f t="shared" si="232"/>
        <v/>
      </c>
      <c r="AT1624" s="125" t="str">
        <f t="shared" si="233"/>
        <v/>
      </c>
      <c r="AU1624" s="125" t="str">
        <f>IF(NOT(AT1624=""),VLOOKUP(AT1624,[1]PSI_Category!A:B,2,0),"")</f>
        <v/>
      </c>
      <c r="AV1624" s="167"/>
      <c r="AW1624" s="167"/>
      <c r="AX1624" s="167"/>
    </row>
    <row r="1625" spans="1:50" s="133" customFormat="1" ht="11.4" customHeight="1" x14ac:dyDescent="0.3">
      <c r="A1625" s="103"/>
      <c r="B1625" s="104"/>
      <c r="C1625" s="105"/>
      <c r="D1625" s="106"/>
      <c r="E1625" s="107"/>
      <c r="F1625" s="105"/>
      <c r="G1625" s="107"/>
      <c r="H1625" s="105"/>
      <c r="I1625" s="105"/>
      <c r="J1625" s="107"/>
      <c r="K1625" s="105"/>
      <c r="L1625" s="105"/>
      <c r="M1625" s="105"/>
      <c r="N1625" s="105"/>
      <c r="O1625" s="108"/>
      <c r="P1625" s="109"/>
      <c r="Q1625" s="110"/>
      <c r="R1625" s="110"/>
      <c r="S1625" s="110"/>
      <c r="T1625" s="110"/>
      <c r="U1625" s="111"/>
      <c r="V1625" s="111"/>
      <c r="W1625" s="112"/>
      <c r="X1625" s="113"/>
      <c r="Y1625" s="114"/>
      <c r="Z1625" s="115"/>
      <c r="AA1625" s="116"/>
      <c r="AB1625" s="117" t="b">
        <f t="shared" si="225"/>
        <v>0</v>
      </c>
      <c r="AC1625" s="117">
        <f t="shared" si="226"/>
        <v>0</v>
      </c>
      <c r="AD1625" s="118"/>
      <c r="AE1625" s="117" t="b">
        <f t="shared" si="227"/>
        <v>0</v>
      </c>
      <c r="AF1625" s="117">
        <f t="shared" si="228"/>
        <v>0</v>
      </c>
      <c r="AG1625" s="119">
        <f t="shared" si="229"/>
        <v>0</v>
      </c>
      <c r="AH1625" s="120" t="b">
        <f t="shared" si="230"/>
        <v>0</v>
      </c>
      <c r="AI1625" s="121">
        <f t="shared" si="231"/>
        <v>0</v>
      </c>
      <c r="AJ1625" s="122">
        <f>+C1625</f>
        <v>0</v>
      </c>
      <c r="AK1625" s="122" t="str">
        <f>IF(ISNA(VLOOKUP(postponeList!D1625,[1]Sheet!$A$2:$B$12,2,FALSE))," ",(VLOOKUP(postponeList!D1625,[1]Sheet!$A$2:$B$12,2,FALSE)))</f>
        <v xml:space="preserve"> </v>
      </c>
      <c r="AL1625" s="122" t="str">
        <f>IF(ISNA(VLOOKUP(E1625,[1]Sheet!$G$2:$H$40,2,FALSE))," ",VLOOKUP(E1625,[1]Sheet!$G$2:$H$40,2,FALSE))</f>
        <v xml:space="preserve"> </v>
      </c>
      <c r="AM1625" s="122" t="str">
        <f>IF(ISNA(VLOOKUP(G1625,[1]Sheet!$K$2:$L$159,2,FALSE))," ",(VLOOKUP(G1625,[1]Sheet!$K$2:$L$159,2,FALSE)))</f>
        <v xml:space="preserve"> </v>
      </c>
      <c r="AN1625" s="122" t="str">
        <f>IF(ISNA(VLOOKUP(I1625&amp;C1625,[1]Sheet!$D$2:$E$228,2,FALSE))," ",VLOOKUP(I1625&amp;C1625,[1]Sheet!$D$2:$E$228,2,FALSE))</f>
        <v xml:space="preserve"> </v>
      </c>
      <c r="AO1625" s="122" t="str">
        <f>+I1625&amp;C1625</f>
        <v/>
      </c>
      <c r="AP1625" s="122" t="str">
        <f>C1625&amp;D1625&amp;E1625&amp;G1625&amp;I1625&amp;O1625</f>
        <v/>
      </c>
      <c r="AQ1625" s="122" t="str">
        <f>B1625&amp;D1625&amp;N1625</f>
        <v/>
      </c>
      <c r="AR1625" s="123" t="str">
        <f>+D1625&amp;J1625</f>
        <v/>
      </c>
      <c r="AS1625" s="124" t="str">
        <f t="shared" si="232"/>
        <v/>
      </c>
      <c r="AT1625" s="125" t="str">
        <f t="shared" si="233"/>
        <v/>
      </c>
      <c r="AU1625" s="125" t="str">
        <f>IF(NOT(AT1625=""),VLOOKUP(AT1625,[1]PSI_Category!A:B,2,0),"")</f>
        <v/>
      </c>
      <c r="AV1625" s="167"/>
      <c r="AW1625" s="167"/>
      <c r="AX1625" s="167"/>
    </row>
    <row r="1626" spans="1:50" s="133" customFormat="1" ht="11.4" customHeight="1" x14ac:dyDescent="0.3">
      <c r="A1626" s="103"/>
      <c r="B1626" s="104"/>
      <c r="C1626" s="105"/>
      <c r="D1626" s="106"/>
      <c r="E1626" s="107"/>
      <c r="F1626" s="105"/>
      <c r="G1626" s="107"/>
      <c r="H1626" s="105"/>
      <c r="I1626" s="105"/>
      <c r="J1626" s="107"/>
      <c r="K1626" s="105"/>
      <c r="L1626" s="105"/>
      <c r="M1626" s="105"/>
      <c r="N1626" s="105"/>
      <c r="O1626" s="108"/>
      <c r="P1626" s="109"/>
      <c r="Q1626" s="110"/>
      <c r="R1626" s="110"/>
      <c r="S1626" s="110"/>
      <c r="T1626" s="110"/>
      <c r="U1626" s="111"/>
      <c r="V1626" s="111"/>
      <c r="W1626" s="112"/>
      <c r="X1626" s="113"/>
      <c r="Y1626" s="114"/>
      <c r="Z1626" s="115"/>
      <c r="AA1626" s="116"/>
      <c r="AB1626" s="117" t="b">
        <f t="shared" si="225"/>
        <v>0</v>
      </c>
      <c r="AC1626" s="117">
        <f t="shared" si="226"/>
        <v>0</v>
      </c>
      <c r="AD1626" s="118"/>
      <c r="AE1626" s="117" t="b">
        <f t="shared" si="227"/>
        <v>0</v>
      </c>
      <c r="AF1626" s="117">
        <f t="shared" si="228"/>
        <v>0</v>
      </c>
      <c r="AG1626" s="119">
        <f t="shared" si="229"/>
        <v>0</v>
      </c>
      <c r="AH1626" s="120" t="b">
        <f t="shared" si="230"/>
        <v>0</v>
      </c>
      <c r="AI1626" s="121">
        <f t="shared" si="231"/>
        <v>0</v>
      </c>
      <c r="AJ1626" s="122">
        <f>+C1626</f>
        <v>0</v>
      </c>
      <c r="AK1626" s="122" t="str">
        <f>IF(ISNA(VLOOKUP(postponeList!D1626,[1]Sheet!$A$2:$B$12,2,FALSE))," ",(VLOOKUP(postponeList!D1626,[1]Sheet!$A$2:$B$12,2,FALSE)))</f>
        <v xml:space="preserve"> </v>
      </c>
      <c r="AL1626" s="122" t="str">
        <f>IF(ISNA(VLOOKUP(E1626,[1]Sheet!$G$2:$H$40,2,FALSE))," ",VLOOKUP(E1626,[1]Sheet!$G$2:$H$40,2,FALSE))</f>
        <v xml:space="preserve"> </v>
      </c>
      <c r="AM1626" s="122" t="str">
        <f>IF(ISNA(VLOOKUP(G1626,[1]Sheet!$K$2:$L$159,2,FALSE))," ",(VLOOKUP(G1626,[1]Sheet!$K$2:$L$159,2,FALSE)))</f>
        <v xml:space="preserve"> </v>
      </c>
      <c r="AN1626" s="122" t="str">
        <f>IF(ISNA(VLOOKUP(I1626&amp;C1626,[1]Sheet!$D$2:$E$228,2,FALSE))," ",VLOOKUP(I1626&amp;C1626,[1]Sheet!$D$2:$E$228,2,FALSE))</f>
        <v xml:space="preserve"> </v>
      </c>
      <c r="AO1626" s="122" t="str">
        <f>+I1626&amp;C1626</f>
        <v/>
      </c>
      <c r="AP1626" s="122" t="str">
        <f>C1626&amp;D1626&amp;E1626&amp;G1626&amp;I1626&amp;O1626</f>
        <v/>
      </c>
      <c r="AQ1626" s="122" t="str">
        <f>B1626&amp;D1626&amp;N1626</f>
        <v/>
      </c>
      <c r="AR1626" s="123" t="str">
        <f>+D1626&amp;J1626</f>
        <v/>
      </c>
      <c r="AS1626" s="124" t="str">
        <f t="shared" si="232"/>
        <v/>
      </c>
      <c r="AT1626" s="125" t="str">
        <f t="shared" si="233"/>
        <v/>
      </c>
      <c r="AU1626" s="125" t="str">
        <f>IF(NOT(AT1626=""),VLOOKUP(AT1626,[1]PSI_Category!A:B,2,0),"")</f>
        <v/>
      </c>
      <c r="AV1626" s="167"/>
      <c r="AW1626" s="167"/>
      <c r="AX1626" s="167"/>
    </row>
    <row r="1627" spans="1:50" s="133" customFormat="1" ht="11.4" customHeight="1" x14ac:dyDescent="0.3">
      <c r="A1627" s="103"/>
      <c r="B1627" s="104"/>
      <c r="C1627" s="105"/>
      <c r="D1627" s="106"/>
      <c r="E1627" s="107"/>
      <c r="F1627" s="105"/>
      <c r="G1627" s="107"/>
      <c r="H1627" s="105"/>
      <c r="I1627" s="105"/>
      <c r="J1627" s="107"/>
      <c r="K1627" s="105"/>
      <c r="L1627" s="105"/>
      <c r="M1627" s="105"/>
      <c r="N1627" s="105"/>
      <c r="O1627" s="108"/>
      <c r="P1627" s="109"/>
      <c r="Q1627" s="110"/>
      <c r="R1627" s="110"/>
      <c r="S1627" s="110"/>
      <c r="T1627" s="110"/>
      <c r="U1627" s="111"/>
      <c r="V1627" s="111"/>
      <c r="W1627" s="112"/>
      <c r="X1627" s="113"/>
      <c r="Y1627" s="114"/>
      <c r="Z1627" s="115"/>
      <c r="AA1627" s="116"/>
      <c r="AB1627" s="117" t="b">
        <f t="shared" si="225"/>
        <v>0</v>
      </c>
      <c r="AC1627" s="117">
        <f t="shared" si="226"/>
        <v>0</v>
      </c>
      <c r="AD1627" s="118"/>
      <c r="AE1627" s="117" t="b">
        <f t="shared" si="227"/>
        <v>0</v>
      </c>
      <c r="AF1627" s="117">
        <f t="shared" si="228"/>
        <v>0</v>
      </c>
      <c r="AG1627" s="119">
        <f t="shared" si="229"/>
        <v>0</v>
      </c>
      <c r="AH1627" s="120" t="b">
        <f t="shared" si="230"/>
        <v>0</v>
      </c>
      <c r="AI1627" s="121">
        <f t="shared" si="231"/>
        <v>0</v>
      </c>
      <c r="AJ1627" s="122">
        <f>+C1627</f>
        <v>0</v>
      </c>
      <c r="AK1627" s="122" t="str">
        <f>IF(ISNA(VLOOKUP(postponeList!D1627,[1]Sheet!$A$2:$B$12,2,FALSE))," ",(VLOOKUP(postponeList!D1627,[1]Sheet!$A$2:$B$12,2,FALSE)))</f>
        <v xml:space="preserve"> </v>
      </c>
      <c r="AL1627" s="122" t="str">
        <f>IF(ISNA(VLOOKUP(E1627,[1]Sheet!$G$2:$H$40,2,FALSE))," ",VLOOKUP(E1627,[1]Sheet!$G$2:$H$40,2,FALSE))</f>
        <v xml:space="preserve"> </v>
      </c>
      <c r="AM1627" s="122" t="str">
        <f>IF(ISNA(VLOOKUP(G1627,[1]Sheet!$K$2:$L$159,2,FALSE))," ",(VLOOKUP(G1627,[1]Sheet!$K$2:$L$159,2,FALSE)))</f>
        <v xml:space="preserve"> </v>
      </c>
      <c r="AN1627" s="122" t="str">
        <f>IF(ISNA(VLOOKUP(I1627&amp;C1627,[1]Sheet!$D$2:$E$228,2,FALSE))," ",VLOOKUP(I1627&amp;C1627,[1]Sheet!$D$2:$E$228,2,FALSE))</f>
        <v xml:space="preserve"> </v>
      </c>
      <c r="AO1627" s="122" t="str">
        <f>+I1627&amp;C1627</f>
        <v/>
      </c>
      <c r="AP1627" s="122" t="str">
        <f>C1627&amp;D1627&amp;E1627&amp;G1627&amp;I1627&amp;O1627</f>
        <v/>
      </c>
      <c r="AQ1627" s="122" t="str">
        <f>B1627&amp;D1627&amp;N1627</f>
        <v/>
      </c>
      <c r="AR1627" s="123" t="str">
        <f>+D1627&amp;J1627</f>
        <v/>
      </c>
      <c r="AS1627" s="124" t="str">
        <f t="shared" si="232"/>
        <v/>
      </c>
      <c r="AT1627" s="125" t="str">
        <f t="shared" si="233"/>
        <v/>
      </c>
      <c r="AU1627" s="125" t="str">
        <f>IF(NOT(AT1627=""),VLOOKUP(AT1627,[1]PSI_Category!A:B,2,0),"")</f>
        <v/>
      </c>
      <c r="AV1627" s="167"/>
      <c r="AW1627" s="167"/>
      <c r="AX1627" s="167"/>
    </row>
    <row r="1628" spans="1:50" s="133" customFormat="1" ht="11.4" customHeight="1" x14ac:dyDescent="0.3">
      <c r="A1628" s="103"/>
      <c r="B1628" s="104"/>
      <c r="C1628" s="105"/>
      <c r="D1628" s="106"/>
      <c r="E1628" s="107"/>
      <c r="F1628" s="105"/>
      <c r="G1628" s="107"/>
      <c r="H1628" s="105"/>
      <c r="I1628" s="105"/>
      <c r="J1628" s="107"/>
      <c r="K1628" s="105"/>
      <c r="L1628" s="105"/>
      <c r="M1628" s="105"/>
      <c r="N1628" s="105"/>
      <c r="O1628" s="108"/>
      <c r="P1628" s="109"/>
      <c r="Q1628" s="110"/>
      <c r="R1628" s="110"/>
      <c r="S1628" s="110"/>
      <c r="T1628" s="110"/>
      <c r="U1628" s="111"/>
      <c r="V1628" s="111"/>
      <c r="W1628" s="112"/>
      <c r="X1628" s="113"/>
      <c r="Y1628" s="114"/>
      <c r="Z1628" s="115"/>
      <c r="AA1628" s="116"/>
      <c r="AB1628" s="117" t="b">
        <f t="shared" si="225"/>
        <v>0</v>
      </c>
      <c r="AC1628" s="117">
        <f t="shared" si="226"/>
        <v>0</v>
      </c>
      <c r="AD1628" s="118"/>
      <c r="AE1628" s="117" t="b">
        <f t="shared" si="227"/>
        <v>0</v>
      </c>
      <c r="AF1628" s="117">
        <f t="shared" si="228"/>
        <v>0</v>
      </c>
      <c r="AG1628" s="119">
        <f t="shared" si="229"/>
        <v>0</v>
      </c>
      <c r="AH1628" s="120" t="b">
        <f t="shared" si="230"/>
        <v>0</v>
      </c>
      <c r="AI1628" s="121">
        <f t="shared" si="231"/>
        <v>0</v>
      </c>
      <c r="AJ1628" s="122">
        <f>+C1628</f>
        <v>0</v>
      </c>
      <c r="AK1628" s="122" t="str">
        <f>IF(ISNA(VLOOKUP(postponeList!D1628,[1]Sheet!$A$2:$B$12,2,FALSE))," ",(VLOOKUP(postponeList!D1628,[1]Sheet!$A$2:$B$12,2,FALSE)))</f>
        <v xml:space="preserve"> </v>
      </c>
      <c r="AL1628" s="122" t="str">
        <f>IF(ISNA(VLOOKUP(E1628,[1]Sheet!$G$2:$H$40,2,FALSE))," ",VLOOKUP(E1628,[1]Sheet!$G$2:$H$40,2,FALSE))</f>
        <v xml:space="preserve"> </v>
      </c>
      <c r="AM1628" s="122" t="str">
        <f>IF(ISNA(VLOOKUP(G1628,[1]Sheet!$K$2:$L$159,2,FALSE))," ",(VLOOKUP(G1628,[1]Sheet!$K$2:$L$159,2,FALSE)))</f>
        <v xml:space="preserve"> </v>
      </c>
      <c r="AN1628" s="122" t="str">
        <f>IF(ISNA(VLOOKUP(I1628&amp;C1628,[1]Sheet!$D$2:$E$228,2,FALSE))," ",VLOOKUP(I1628&amp;C1628,[1]Sheet!$D$2:$E$228,2,FALSE))</f>
        <v xml:space="preserve"> </v>
      </c>
      <c r="AO1628" s="122" t="str">
        <f>+I1628&amp;C1628</f>
        <v/>
      </c>
      <c r="AP1628" s="122" t="str">
        <f>C1628&amp;D1628&amp;E1628&amp;G1628&amp;I1628&amp;O1628</f>
        <v/>
      </c>
      <c r="AQ1628" s="122" t="str">
        <f>B1628&amp;D1628&amp;N1628</f>
        <v/>
      </c>
      <c r="AR1628" s="123" t="str">
        <f>+D1628&amp;J1628</f>
        <v/>
      </c>
      <c r="AS1628" s="124" t="str">
        <f t="shared" si="232"/>
        <v/>
      </c>
      <c r="AT1628" s="125" t="str">
        <f t="shared" si="233"/>
        <v/>
      </c>
      <c r="AU1628" s="125" t="str">
        <f>IF(NOT(AT1628=""),VLOOKUP(AT1628,[1]PSI_Category!A:B,2,0),"")</f>
        <v/>
      </c>
      <c r="AV1628" s="167"/>
      <c r="AW1628" s="167"/>
      <c r="AX1628" s="167"/>
    </row>
    <row r="1629" spans="1:50" s="133" customFormat="1" ht="11.4" customHeight="1" x14ac:dyDescent="0.3">
      <c r="A1629" s="103"/>
      <c r="B1629" s="104"/>
      <c r="C1629" s="105"/>
      <c r="D1629" s="106"/>
      <c r="E1629" s="107"/>
      <c r="F1629" s="105"/>
      <c r="G1629" s="107"/>
      <c r="H1629" s="105"/>
      <c r="I1629" s="105"/>
      <c r="J1629" s="107"/>
      <c r="K1629" s="105"/>
      <c r="L1629" s="105"/>
      <c r="M1629" s="105"/>
      <c r="N1629" s="105"/>
      <c r="O1629" s="108"/>
      <c r="P1629" s="109"/>
      <c r="Q1629" s="110"/>
      <c r="R1629" s="110"/>
      <c r="S1629" s="110"/>
      <c r="T1629" s="110"/>
      <c r="U1629" s="111"/>
      <c r="V1629" s="111"/>
      <c r="W1629" s="112"/>
      <c r="X1629" s="113"/>
      <c r="Y1629" s="114"/>
      <c r="Z1629" s="115"/>
      <c r="AA1629" s="116"/>
      <c r="AB1629" s="117" t="b">
        <f t="shared" si="225"/>
        <v>0</v>
      </c>
      <c r="AC1629" s="117">
        <f t="shared" si="226"/>
        <v>0</v>
      </c>
      <c r="AD1629" s="118"/>
      <c r="AE1629" s="117" t="b">
        <f t="shared" si="227"/>
        <v>0</v>
      </c>
      <c r="AF1629" s="117">
        <f t="shared" si="228"/>
        <v>0</v>
      </c>
      <c r="AG1629" s="119">
        <f t="shared" si="229"/>
        <v>0</v>
      </c>
      <c r="AH1629" s="120" t="b">
        <f t="shared" si="230"/>
        <v>0</v>
      </c>
      <c r="AI1629" s="121">
        <f t="shared" si="231"/>
        <v>0</v>
      </c>
      <c r="AJ1629" s="122">
        <f>+C1629</f>
        <v>0</v>
      </c>
      <c r="AK1629" s="122" t="str">
        <f>IF(ISNA(VLOOKUP(postponeList!D1629,[1]Sheet!$A$2:$B$12,2,FALSE))," ",(VLOOKUP(postponeList!D1629,[1]Sheet!$A$2:$B$12,2,FALSE)))</f>
        <v xml:space="preserve"> </v>
      </c>
      <c r="AL1629" s="122" t="str">
        <f>IF(ISNA(VLOOKUP(E1629,[1]Sheet!$G$2:$H$40,2,FALSE))," ",VLOOKUP(E1629,[1]Sheet!$G$2:$H$40,2,FALSE))</f>
        <v xml:space="preserve"> </v>
      </c>
      <c r="AM1629" s="122" t="str">
        <f>IF(ISNA(VLOOKUP(G1629,[1]Sheet!$K$2:$L$159,2,FALSE))," ",(VLOOKUP(G1629,[1]Sheet!$K$2:$L$159,2,FALSE)))</f>
        <v xml:space="preserve"> </v>
      </c>
      <c r="AN1629" s="122" t="str">
        <f>IF(ISNA(VLOOKUP(I1629&amp;C1629,[1]Sheet!$D$2:$E$228,2,FALSE))," ",VLOOKUP(I1629&amp;C1629,[1]Sheet!$D$2:$E$228,2,FALSE))</f>
        <v xml:space="preserve"> </v>
      </c>
      <c r="AO1629" s="122" t="str">
        <f>+I1629&amp;C1629</f>
        <v/>
      </c>
      <c r="AP1629" s="122" t="str">
        <f>C1629&amp;D1629&amp;E1629&amp;G1629&amp;I1629&amp;O1629</f>
        <v/>
      </c>
      <c r="AQ1629" s="122" t="str">
        <f>B1629&amp;D1629&amp;N1629</f>
        <v/>
      </c>
      <c r="AR1629" s="123" t="str">
        <f>+D1629&amp;J1629</f>
        <v/>
      </c>
      <c r="AS1629" s="124" t="str">
        <f t="shared" si="232"/>
        <v/>
      </c>
      <c r="AT1629" s="125" t="str">
        <f t="shared" si="233"/>
        <v/>
      </c>
      <c r="AU1629" s="125" t="str">
        <f>IF(NOT(AT1629=""),VLOOKUP(AT1629,[1]PSI_Category!A:B,2,0),"")</f>
        <v/>
      </c>
      <c r="AV1629" s="167"/>
      <c r="AW1629" s="167"/>
      <c r="AX1629" s="167"/>
    </row>
    <row r="1630" spans="1:50" s="133" customFormat="1" ht="11.4" customHeight="1" x14ac:dyDescent="0.3">
      <c r="A1630" s="103"/>
      <c r="B1630" s="104"/>
      <c r="C1630" s="105"/>
      <c r="D1630" s="106"/>
      <c r="E1630" s="107"/>
      <c r="F1630" s="105"/>
      <c r="G1630" s="107"/>
      <c r="H1630" s="105"/>
      <c r="I1630" s="105"/>
      <c r="J1630" s="107"/>
      <c r="K1630" s="105"/>
      <c r="L1630" s="105"/>
      <c r="M1630" s="105"/>
      <c r="N1630" s="105"/>
      <c r="O1630" s="108"/>
      <c r="P1630" s="109"/>
      <c r="Q1630" s="110"/>
      <c r="R1630" s="110"/>
      <c r="S1630" s="110"/>
      <c r="T1630" s="110"/>
      <c r="U1630" s="111"/>
      <c r="V1630" s="111"/>
      <c r="W1630" s="112"/>
      <c r="X1630" s="113"/>
      <c r="Y1630" s="114"/>
      <c r="Z1630" s="115"/>
      <c r="AA1630" s="116"/>
      <c r="AB1630" s="117" t="b">
        <f t="shared" si="225"/>
        <v>0</v>
      </c>
      <c r="AC1630" s="117">
        <f t="shared" si="226"/>
        <v>0</v>
      </c>
      <c r="AD1630" s="118"/>
      <c r="AE1630" s="117" t="b">
        <f t="shared" si="227"/>
        <v>0</v>
      </c>
      <c r="AF1630" s="117">
        <f t="shared" si="228"/>
        <v>0</v>
      </c>
      <c r="AG1630" s="119">
        <f t="shared" si="229"/>
        <v>0</v>
      </c>
      <c r="AH1630" s="120" t="b">
        <f t="shared" si="230"/>
        <v>0</v>
      </c>
      <c r="AI1630" s="121">
        <f t="shared" si="231"/>
        <v>0</v>
      </c>
      <c r="AJ1630" s="122">
        <f>+C1630</f>
        <v>0</v>
      </c>
      <c r="AK1630" s="122" t="str">
        <f>IF(ISNA(VLOOKUP(postponeList!D1630,[1]Sheet!$A$2:$B$12,2,FALSE))," ",(VLOOKUP(postponeList!D1630,[1]Sheet!$A$2:$B$12,2,FALSE)))</f>
        <v xml:space="preserve"> </v>
      </c>
      <c r="AL1630" s="122" t="str">
        <f>IF(ISNA(VLOOKUP(E1630,[1]Sheet!$G$2:$H$40,2,FALSE))," ",VLOOKUP(E1630,[1]Sheet!$G$2:$H$40,2,FALSE))</f>
        <v xml:space="preserve"> </v>
      </c>
      <c r="AM1630" s="122" t="str">
        <f>IF(ISNA(VLOOKUP(G1630,[1]Sheet!$K$2:$L$159,2,FALSE))," ",(VLOOKUP(G1630,[1]Sheet!$K$2:$L$159,2,FALSE)))</f>
        <v xml:space="preserve"> </v>
      </c>
      <c r="AN1630" s="122" t="str">
        <f>IF(ISNA(VLOOKUP(I1630&amp;C1630,[1]Sheet!$D$2:$E$228,2,FALSE))," ",VLOOKUP(I1630&amp;C1630,[1]Sheet!$D$2:$E$228,2,FALSE))</f>
        <v xml:space="preserve"> </v>
      </c>
      <c r="AO1630" s="122" t="str">
        <f>+I1630&amp;C1630</f>
        <v/>
      </c>
      <c r="AP1630" s="122" t="str">
        <f>C1630&amp;D1630&amp;E1630&amp;G1630&amp;I1630&amp;O1630</f>
        <v/>
      </c>
      <c r="AQ1630" s="122" t="str">
        <f>B1630&amp;D1630&amp;N1630</f>
        <v/>
      </c>
      <c r="AR1630" s="123" t="str">
        <f>+D1630&amp;J1630</f>
        <v/>
      </c>
      <c r="AS1630" s="124" t="str">
        <f t="shared" si="232"/>
        <v/>
      </c>
      <c r="AT1630" s="125" t="str">
        <f t="shared" si="233"/>
        <v/>
      </c>
      <c r="AU1630" s="125" t="str">
        <f>IF(NOT(AT1630=""),VLOOKUP(AT1630,[1]PSI_Category!A:B,2,0),"")</f>
        <v/>
      </c>
      <c r="AV1630" s="167"/>
      <c r="AW1630" s="167"/>
      <c r="AX1630" s="167"/>
    </row>
    <row r="1631" spans="1:50" s="133" customFormat="1" ht="11.4" customHeight="1" x14ac:dyDescent="0.3">
      <c r="A1631" s="103"/>
      <c r="B1631" s="104"/>
      <c r="C1631" s="105"/>
      <c r="D1631" s="106"/>
      <c r="E1631" s="107"/>
      <c r="F1631" s="105"/>
      <c r="G1631" s="107"/>
      <c r="H1631" s="105"/>
      <c r="I1631" s="105"/>
      <c r="J1631" s="107"/>
      <c r="K1631" s="105"/>
      <c r="L1631" s="105"/>
      <c r="M1631" s="105"/>
      <c r="N1631" s="105"/>
      <c r="O1631" s="108"/>
      <c r="P1631" s="109"/>
      <c r="Q1631" s="110"/>
      <c r="R1631" s="110"/>
      <c r="S1631" s="110"/>
      <c r="T1631" s="110"/>
      <c r="U1631" s="111"/>
      <c r="V1631" s="111"/>
      <c r="W1631" s="112"/>
      <c r="X1631" s="113"/>
      <c r="Y1631" s="114"/>
      <c r="Z1631" s="115"/>
      <c r="AA1631" s="116"/>
      <c r="AB1631" s="117" t="b">
        <f t="shared" si="225"/>
        <v>0</v>
      </c>
      <c r="AC1631" s="117">
        <f t="shared" si="226"/>
        <v>0</v>
      </c>
      <c r="AD1631" s="118"/>
      <c r="AE1631" s="117" t="b">
        <f t="shared" si="227"/>
        <v>0</v>
      </c>
      <c r="AF1631" s="117">
        <f t="shared" si="228"/>
        <v>0</v>
      </c>
      <c r="AG1631" s="119">
        <f t="shared" si="229"/>
        <v>0</v>
      </c>
      <c r="AH1631" s="120" t="b">
        <f t="shared" si="230"/>
        <v>0</v>
      </c>
      <c r="AI1631" s="121">
        <f t="shared" si="231"/>
        <v>0</v>
      </c>
      <c r="AJ1631" s="122">
        <f>+C1631</f>
        <v>0</v>
      </c>
      <c r="AK1631" s="122" t="str">
        <f>IF(ISNA(VLOOKUP(postponeList!D1631,[1]Sheet!$A$2:$B$12,2,FALSE))," ",(VLOOKUP(postponeList!D1631,[1]Sheet!$A$2:$B$12,2,FALSE)))</f>
        <v xml:space="preserve"> </v>
      </c>
      <c r="AL1631" s="122" t="str">
        <f>IF(ISNA(VLOOKUP(E1631,[1]Sheet!$G$2:$H$40,2,FALSE))," ",VLOOKUP(E1631,[1]Sheet!$G$2:$H$40,2,FALSE))</f>
        <v xml:space="preserve"> </v>
      </c>
      <c r="AM1631" s="122" t="str">
        <f>IF(ISNA(VLOOKUP(G1631,[1]Sheet!$K$2:$L$159,2,FALSE))," ",(VLOOKUP(G1631,[1]Sheet!$K$2:$L$159,2,FALSE)))</f>
        <v xml:space="preserve"> </v>
      </c>
      <c r="AN1631" s="122" t="str">
        <f>IF(ISNA(VLOOKUP(I1631&amp;C1631,[1]Sheet!$D$2:$E$228,2,FALSE))," ",VLOOKUP(I1631&amp;C1631,[1]Sheet!$D$2:$E$228,2,FALSE))</f>
        <v xml:space="preserve"> </v>
      </c>
      <c r="AO1631" s="122" t="str">
        <f>+I1631&amp;C1631</f>
        <v/>
      </c>
      <c r="AP1631" s="122" t="str">
        <f>C1631&amp;D1631&amp;E1631&amp;G1631&amp;I1631&amp;O1631</f>
        <v/>
      </c>
      <c r="AQ1631" s="122" t="str">
        <f>B1631&amp;D1631&amp;N1631</f>
        <v/>
      </c>
      <c r="AR1631" s="123" t="str">
        <f>+D1631&amp;J1631</f>
        <v/>
      </c>
      <c r="AS1631" s="124" t="str">
        <f t="shared" si="232"/>
        <v/>
      </c>
      <c r="AT1631" s="125" t="str">
        <f t="shared" si="233"/>
        <v/>
      </c>
      <c r="AU1631" s="125" t="str">
        <f>IF(NOT(AT1631=""),VLOOKUP(AT1631,[1]PSI_Category!A:B,2,0),"")</f>
        <v/>
      </c>
      <c r="AV1631" s="167"/>
      <c r="AW1631" s="167"/>
      <c r="AX1631" s="167"/>
    </row>
    <row r="1632" spans="1:50" s="133" customFormat="1" ht="11.4" customHeight="1" x14ac:dyDescent="0.3">
      <c r="A1632" s="103"/>
      <c r="B1632" s="104"/>
      <c r="C1632" s="105"/>
      <c r="D1632" s="106"/>
      <c r="E1632" s="107"/>
      <c r="F1632" s="105"/>
      <c r="G1632" s="107"/>
      <c r="H1632" s="105"/>
      <c r="I1632" s="105"/>
      <c r="J1632" s="107"/>
      <c r="K1632" s="105"/>
      <c r="L1632" s="105"/>
      <c r="M1632" s="105"/>
      <c r="N1632" s="105"/>
      <c r="O1632" s="108"/>
      <c r="P1632" s="109"/>
      <c r="Q1632" s="110"/>
      <c r="R1632" s="110"/>
      <c r="S1632" s="110"/>
      <c r="T1632" s="110"/>
      <c r="U1632" s="111"/>
      <c r="V1632" s="111"/>
      <c r="W1632" s="112"/>
      <c r="X1632" s="113"/>
      <c r="Y1632" s="114"/>
      <c r="Z1632" s="115"/>
      <c r="AA1632" s="116"/>
      <c r="AB1632" s="117" t="b">
        <f t="shared" si="225"/>
        <v>0</v>
      </c>
      <c r="AC1632" s="117">
        <f t="shared" si="226"/>
        <v>0</v>
      </c>
      <c r="AD1632" s="118"/>
      <c r="AE1632" s="117" t="b">
        <f t="shared" si="227"/>
        <v>0</v>
      </c>
      <c r="AF1632" s="117">
        <f t="shared" si="228"/>
        <v>0</v>
      </c>
      <c r="AG1632" s="119">
        <f t="shared" si="229"/>
        <v>0</v>
      </c>
      <c r="AH1632" s="120" t="b">
        <f t="shared" si="230"/>
        <v>0</v>
      </c>
      <c r="AI1632" s="121">
        <f t="shared" si="231"/>
        <v>0</v>
      </c>
      <c r="AJ1632" s="122">
        <f>+C1632</f>
        <v>0</v>
      </c>
      <c r="AK1632" s="122" t="str">
        <f>IF(ISNA(VLOOKUP(postponeList!D1632,[1]Sheet!$A$2:$B$12,2,FALSE))," ",(VLOOKUP(postponeList!D1632,[1]Sheet!$A$2:$B$12,2,FALSE)))</f>
        <v xml:space="preserve"> </v>
      </c>
      <c r="AL1632" s="122" t="str">
        <f>IF(ISNA(VLOOKUP(E1632,[1]Sheet!$G$2:$H$40,2,FALSE))," ",VLOOKUP(E1632,[1]Sheet!$G$2:$H$40,2,FALSE))</f>
        <v xml:space="preserve"> </v>
      </c>
      <c r="AM1632" s="122" t="str">
        <f>IF(ISNA(VLOOKUP(G1632,[1]Sheet!$K$2:$L$159,2,FALSE))," ",(VLOOKUP(G1632,[1]Sheet!$K$2:$L$159,2,FALSE)))</f>
        <v xml:space="preserve"> </v>
      </c>
      <c r="AN1632" s="122" t="str">
        <f>IF(ISNA(VLOOKUP(I1632&amp;C1632,[1]Sheet!$D$2:$E$228,2,FALSE))," ",VLOOKUP(I1632&amp;C1632,[1]Sheet!$D$2:$E$228,2,FALSE))</f>
        <v xml:space="preserve"> </v>
      </c>
      <c r="AO1632" s="122" t="str">
        <f>+I1632&amp;C1632</f>
        <v/>
      </c>
      <c r="AP1632" s="122" t="str">
        <f>C1632&amp;D1632&amp;E1632&amp;G1632&amp;I1632&amp;O1632</f>
        <v/>
      </c>
      <c r="AQ1632" s="122" t="str">
        <f>B1632&amp;D1632&amp;N1632</f>
        <v/>
      </c>
      <c r="AR1632" s="123" t="str">
        <f>+D1632&amp;J1632</f>
        <v/>
      </c>
      <c r="AS1632" s="124" t="str">
        <f t="shared" si="232"/>
        <v/>
      </c>
      <c r="AT1632" s="125" t="str">
        <f t="shared" si="233"/>
        <v/>
      </c>
      <c r="AU1632" s="125" t="str">
        <f>IF(NOT(AT1632=""),VLOOKUP(AT1632,[1]PSI_Category!A:B,2,0),"")</f>
        <v/>
      </c>
      <c r="AV1632" s="167"/>
      <c r="AW1632" s="167"/>
      <c r="AX1632" s="167"/>
    </row>
    <row r="1633" spans="1:50" s="133" customFormat="1" ht="11.4" customHeight="1" x14ac:dyDescent="0.3">
      <c r="A1633" s="103"/>
      <c r="B1633" s="104"/>
      <c r="C1633" s="105"/>
      <c r="D1633" s="106"/>
      <c r="E1633" s="107"/>
      <c r="F1633" s="105"/>
      <c r="G1633" s="107"/>
      <c r="H1633" s="105"/>
      <c r="I1633" s="105"/>
      <c r="J1633" s="107"/>
      <c r="K1633" s="105"/>
      <c r="L1633" s="105"/>
      <c r="M1633" s="105"/>
      <c r="N1633" s="105"/>
      <c r="O1633" s="108"/>
      <c r="P1633" s="109"/>
      <c r="Q1633" s="110"/>
      <c r="R1633" s="110"/>
      <c r="S1633" s="110"/>
      <c r="T1633" s="110"/>
      <c r="U1633" s="111"/>
      <c r="V1633" s="111"/>
      <c r="W1633" s="112"/>
      <c r="X1633" s="113"/>
      <c r="Y1633" s="114"/>
      <c r="Z1633" s="115"/>
      <c r="AA1633" s="116"/>
      <c r="AB1633" s="117" t="b">
        <f t="shared" si="225"/>
        <v>0</v>
      </c>
      <c r="AC1633" s="117">
        <f t="shared" si="226"/>
        <v>0</v>
      </c>
      <c r="AD1633" s="118"/>
      <c r="AE1633" s="117" t="b">
        <f t="shared" si="227"/>
        <v>0</v>
      </c>
      <c r="AF1633" s="117">
        <f t="shared" si="228"/>
        <v>0</v>
      </c>
      <c r="AG1633" s="119">
        <f t="shared" si="229"/>
        <v>0</v>
      </c>
      <c r="AH1633" s="120" t="b">
        <f t="shared" si="230"/>
        <v>0</v>
      </c>
      <c r="AI1633" s="121">
        <f t="shared" si="231"/>
        <v>0</v>
      </c>
      <c r="AJ1633" s="122">
        <f>+C1633</f>
        <v>0</v>
      </c>
      <c r="AK1633" s="122" t="str">
        <f>IF(ISNA(VLOOKUP(postponeList!D1633,[1]Sheet!$A$2:$B$12,2,FALSE))," ",(VLOOKUP(postponeList!D1633,[1]Sheet!$A$2:$B$12,2,FALSE)))</f>
        <v xml:space="preserve"> </v>
      </c>
      <c r="AL1633" s="122" t="str">
        <f>IF(ISNA(VLOOKUP(E1633,[1]Sheet!$G$2:$H$40,2,FALSE))," ",VLOOKUP(E1633,[1]Sheet!$G$2:$H$40,2,FALSE))</f>
        <v xml:space="preserve"> </v>
      </c>
      <c r="AM1633" s="122" t="str">
        <f>IF(ISNA(VLOOKUP(G1633,[1]Sheet!$K$2:$L$159,2,FALSE))," ",(VLOOKUP(G1633,[1]Sheet!$K$2:$L$159,2,FALSE)))</f>
        <v xml:space="preserve"> </v>
      </c>
      <c r="AN1633" s="122" t="str">
        <f>IF(ISNA(VLOOKUP(I1633&amp;C1633,[1]Sheet!$D$2:$E$228,2,FALSE))," ",VLOOKUP(I1633&amp;C1633,[1]Sheet!$D$2:$E$228,2,FALSE))</f>
        <v xml:space="preserve"> </v>
      </c>
      <c r="AO1633" s="122" t="str">
        <f>+I1633&amp;C1633</f>
        <v/>
      </c>
      <c r="AP1633" s="122" t="str">
        <f>C1633&amp;D1633&amp;E1633&amp;G1633&amp;I1633&amp;O1633</f>
        <v/>
      </c>
      <c r="AQ1633" s="122" t="str">
        <f>B1633&amp;D1633&amp;N1633</f>
        <v/>
      </c>
      <c r="AR1633" s="123" t="str">
        <f>+D1633&amp;J1633</f>
        <v/>
      </c>
      <c r="AS1633" s="124" t="str">
        <f t="shared" si="232"/>
        <v/>
      </c>
      <c r="AT1633" s="125" t="str">
        <f t="shared" si="233"/>
        <v/>
      </c>
      <c r="AU1633" s="125" t="str">
        <f>IF(NOT(AT1633=""),VLOOKUP(AT1633,[1]PSI_Category!A:B,2,0),"")</f>
        <v/>
      </c>
      <c r="AV1633" s="167"/>
      <c r="AW1633" s="167"/>
      <c r="AX1633" s="167"/>
    </row>
    <row r="1634" spans="1:50" s="133" customFormat="1" ht="11.4" customHeight="1" x14ac:dyDescent="0.3">
      <c r="A1634" s="103"/>
      <c r="B1634" s="104"/>
      <c r="C1634" s="105"/>
      <c r="D1634" s="106"/>
      <c r="E1634" s="107"/>
      <c r="F1634" s="105"/>
      <c r="G1634" s="107"/>
      <c r="H1634" s="105"/>
      <c r="I1634" s="105"/>
      <c r="J1634" s="107"/>
      <c r="K1634" s="105"/>
      <c r="L1634" s="105"/>
      <c r="M1634" s="105"/>
      <c r="N1634" s="105"/>
      <c r="O1634" s="108"/>
      <c r="P1634" s="109"/>
      <c r="Q1634" s="110"/>
      <c r="R1634" s="110"/>
      <c r="S1634" s="110"/>
      <c r="T1634" s="110"/>
      <c r="U1634" s="111"/>
      <c r="V1634" s="111"/>
      <c r="W1634" s="112"/>
      <c r="X1634" s="113"/>
      <c r="Y1634" s="114"/>
      <c r="Z1634" s="115"/>
      <c r="AA1634" s="116"/>
      <c r="AB1634" s="117" t="b">
        <f t="shared" si="225"/>
        <v>0</v>
      </c>
      <c r="AC1634" s="117">
        <f t="shared" si="226"/>
        <v>0</v>
      </c>
      <c r="AD1634" s="118"/>
      <c r="AE1634" s="117" t="b">
        <f t="shared" si="227"/>
        <v>0</v>
      </c>
      <c r="AF1634" s="117">
        <f t="shared" si="228"/>
        <v>0</v>
      </c>
      <c r="AG1634" s="119">
        <f t="shared" si="229"/>
        <v>0</v>
      </c>
      <c r="AH1634" s="120" t="b">
        <f t="shared" si="230"/>
        <v>0</v>
      </c>
      <c r="AI1634" s="121">
        <f t="shared" si="231"/>
        <v>0</v>
      </c>
      <c r="AJ1634" s="122">
        <f>+C1634</f>
        <v>0</v>
      </c>
      <c r="AK1634" s="122" t="str">
        <f>IF(ISNA(VLOOKUP(postponeList!D1634,[1]Sheet!$A$2:$B$12,2,FALSE))," ",(VLOOKUP(postponeList!D1634,[1]Sheet!$A$2:$B$12,2,FALSE)))</f>
        <v xml:space="preserve"> </v>
      </c>
      <c r="AL1634" s="122" t="str">
        <f>IF(ISNA(VLOOKUP(E1634,[1]Sheet!$G$2:$H$40,2,FALSE))," ",VLOOKUP(E1634,[1]Sheet!$G$2:$H$40,2,FALSE))</f>
        <v xml:space="preserve"> </v>
      </c>
      <c r="AM1634" s="122" t="str">
        <f>IF(ISNA(VLOOKUP(G1634,[1]Sheet!$K$2:$L$159,2,FALSE))," ",(VLOOKUP(G1634,[1]Sheet!$K$2:$L$159,2,FALSE)))</f>
        <v xml:space="preserve"> </v>
      </c>
      <c r="AN1634" s="122" t="str">
        <f>IF(ISNA(VLOOKUP(I1634&amp;C1634,[1]Sheet!$D$2:$E$228,2,FALSE))," ",VLOOKUP(I1634&amp;C1634,[1]Sheet!$D$2:$E$228,2,FALSE))</f>
        <v xml:space="preserve"> </v>
      </c>
      <c r="AO1634" s="122" t="str">
        <f>+I1634&amp;C1634</f>
        <v/>
      </c>
      <c r="AP1634" s="122" t="str">
        <f>C1634&amp;D1634&amp;E1634&amp;G1634&amp;I1634&amp;O1634</f>
        <v/>
      </c>
      <c r="AQ1634" s="122" t="str">
        <f>B1634&amp;D1634&amp;N1634</f>
        <v/>
      </c>
      <c r="AR1634" s="123" t="str">
        <f>+D1634&amp;J1634</f>
        <v/>
      </c>
      <c r="AS1634" s="124" t="str">
        <f t="shared" si="232"/>
        <v/>
      </c>
      <c r="AT1634" s="125" t="str">
        <f t="shared" si="233"/>
        <v/>
      </c>
      <c r="AU1634" s="125" t="str">
        <f>IF(NOT(AT1634=""),VLOOKUP(AT1634,[1]PSI_Category!A:B,2,0),"")</f>
        <v/>
      </c>
      <c r="AV1634" s="167"/>
      <c r="AW1634" s="167"/>
      <c r="AX1634" s="167"/>
    </row>
    <row r="1635" spans="1:50" s="133" customFormat="1" ht="11.4" customHeight="1" x14ac:dyDescent="0.3">
      <c r="A1635" s="103"/>
      <c r="B1635" s="104"/>
      <c r="C1635" s="105"/>
      <c r="D1635" s="106"/>
      <c r="E1635" s="107"/>
      <c r="F1635" s="105"/>
      <c r="G1635" s="107"/>
      <c r="H1635" s="105"/>
      <c r="I1635" s="105"/>
      <c r="J1635" s="107"/>
      <c r="K1635" s="105"/>
      <c r="L1635" s="105"/>
      <c r="M1635" s="105"/>
      <c r="N1635" s="105"/>
      <c r="O1635" s="108"/>
      <c r="P1635" s="109"/>
      <c r="Q1635" s="110"/>
      <c r="R1635" s="110"/>
      <c r="S1635" s="110"/>
      <c r="T1635" s="110"/>
      <c r="U1635" s="111"/>
      <c r="V1635" s="111"/>
      <c r="W1635" s="112"/>
      <c r="X1635" s="113"/>
      <c r="Y1635" s="114"/>
      <c r="Z1635" s="115"/>
      <c r="AA1635" s="116"/>
      <c r="AB1635" s="117" t="b">
        <f t="shared" si="225"/>
        <v>0</v>
      </c>
      <c r="AC1635" s="117">
        <f t="shared" si="226"/>
        <v>0</v>
      </c>
      <c r="AD1635" s="118"/>
      <c r="AE1635" s="117" t="b">
        <f t="shared" si="227"/>
        <v>0</v>
      </c>
      <c r="AF1635" s="117">
        <f t="shared" si="228"/>
        <v>0</v>
      </c>
      <c r="AG1635" s="119">
        <f t="shared" si="229"/>
        <v>0</v>
      </c>
      <c r="AH1635" s="120" t="b">
        <f t="shared" si="230"/>
        <v>0</v>
      </c>
      <c r="AI1635" s="121">
        <f t="shared" si="231"/>
        <v>0</v>
      </c>
      <c r="AJ1635" s="122">
        <f>+C1635</f>
        <v>0</v>
      </c>
      <c r="AK1635" s="122" t="str">
        <f>IF(ISNA(VLOOKUP(postponeList!D1635,[1]Sheet!$A$2:$B$12,2,FALSE))," ",(VLOOKUP(postponeList!D1635,[1]Sheet!$A$2:$B$12,2,FALSE)))</f>
        <v xml:space="preserve"> </v>
      </c>
      <c r="AL1635" s="122" t="str">
        <f>IF(ISNA(VLOOKUP(E1635,[1]Sheet!$G$2:$H$40,2,FALSE))," ",VLOOKUP(E1635,[1]Sheet!$G$2:$H$40,2,FALSE))</f>
        <v xml:space="preserve"> </v>
      </c>
      <c r="AM1635" s="122" t="str">
        <f>IF(ISNA(VLOOKUP(G1635,[1]Sheet!$K$2:$L$159,2,FALSE))," ",(VLOOKUP(G1635,[1]Sheet!$K$2:$L$159,2,FALSE)))</f>
        <v xml:space="preserve"> </v>
      </c>
      <c r="AN1635" s="122" t="str">
        <f>IF(ISNA(VLOOKUP(I1635&amp;C1635,[1]Sheet!$D$2:$E$228,2,FALSE))," ",VLOOKUP(I1635&amp;C1635,[1]Sheet!$D$2:$E$228,2,FALSE))</f>
        <v xml:space="preserve"> </v>
      </c>
      <c r="AO1635" s="122" t="str">
        <f>+I1635&amp;C1635</f>
        <v/>
      </c>
      <c r="AP1635" s="122" t="str">
        <f>C1635&amp;D1635&amp;E1635&amp;G1635&amp;I1635&amp;O1635</f>
        <v/>
      </c>
      <c r="AQ1635" s="122" t="str">
        <f>B1635&amp;D1635&amp;N1635</f>
        <v/>
      </c>
      <c r="AR1635" s="123" t="str">
        <f>+D1635&amp;J1635</f>
        <v/>
      </c>
      <c r="AS1635" s="124" t="str">
        <f t="shared" si="232"/>
        <v/>
      </c>
      <c r="AT1635" s="125" t="str">
        <f t="shared" si="233"/>
        <v/>
      </c>
      <c r="AU1635" s="125" t="str">
        <f>IF(NOT(AT1635=""),VLOOKUP(AT1635,[1]PSI_Category!A:B,2,0),"")</f>
        <v/>
      </c>
      <c r="AV1635" s="167"/>
      <c r="AW1635" s="167"/>
      <c r="AX1635" s="167"/>
    </row>
    <row r="1636" spans="1:50" s="133" customFormat="1" ht="11.4" customHeight="1" x14ac:dyDescent="0.3">
      <c r="A1636" s="103"/>
      <c r="B1636" s="104"/>
      <c r="C1636" s="105"/>
      <c r="D1636" s="106"/>
      <c r="E1636" s="107"/>
      <c r="F1636" s="105"/>
      <c r="G1636" s="107"/>
      <c r="H1636" s="105"/>
      <c r="I1636" s="105"/>
      <c r="J1636" s="107"/>
      <c r="K1636" s="105"/>
      <c r="L1636" s="105"/>
      <c r="M1636" s="105"/>
      <c r="N1636" s="105"/>
      <c r="O1636" s="108"/>
      <c r="P1636" s="109"/>
      <c r="Q1636" s="110"/>
      <c r="R1636" s="110"/>
      <c r="S1636" s="110"/>
      <c r="T1636" s="110"/>
      <c r="U1636" s="111"/>
      <c r="V1636" s="111"/>
      <c r="W1636" s="112"/>
      <c r="X1636" s="113"/>
      <c r="Y1636" s="114"/>
      <c r="Z1636" s="115"/>
      <c r="AA1636" s="116"/>
      <c r="AB1636" s="117" t="b">
        <f t="shared" si="225"/>
        <v>0</v>
      </c>
      <c r="AC1636" s="117">
        <f t="shared" si="226"/>
        <v>0</v>
      </c>
      <c r="AD1636" s="118"/>
      <c r="AE1636" s="117" t="b">
        <f t="shared" si="227"/>
        <v>0</v>
      </c>
      <c r="AF1636" s="117">
        <f t="shared" si="228"/>
        <v>0</v>
      </c>
      <c r="AG1636" s="119">
        <f t="shared" si="229"/>
        <v>0</v>
      </c>
      <c r="AH1636" s="120" t="b">
        <f t="shared" si="230"/>
        <v>0</v>
      </c>
      <c r="AI1636" s="121">
        <f t="shared" si="231"/>
        <v>0</v>
      </c>
      <c r="AJ1636" s="122">
        <f>+C1636</f>
        <v>0</v>
      </c>
      <c r="AK1636" s="122" t="str">
        <f>IF(ISNA(VLOOKUP(postponeList!D1636,[1]Sheet!$A$2:$B$12,2,FALSE))," ",(VLOOKUP(postponeList!D1636,[1]Sheet!$A$2:$B$12,2,FALSE)))</f>
        <v xml:space="preserve"> </v>
      </c>
      <c r="AL1636" s="122" t="str">
        <f>IF(ISNA(VLOOKUP(E1636,[1]Sheet!$G$2:$H$40,2,FALSE))," ",VLOOKUP(E1636,[1]Sheet!$G$2:$H$40,2,FALSE))</f>
        <v xml:space="preserve"> </v>
      </c>
      <c r="AM1636" s="122" t="str">
        <f>IF(ISNA(VLOOKUP(G1636,[1]Sheet!$K$2:$L$159,2,FALSE))," ",(VLOOKUP(G1636,[1]Sheet!$K$2:$L$159,2,FALSE)))</f>
        <v xml:space="preserve"> </v>
      </c>
      <c r="AN1636" s="122" t="str">
        <f>IF(ISNA(VLOOKUP(I1636&amp;C1636,[1]Sheet!$D$2:$E$228,2,FALSE))," ",VLOOKUP(I1636&amp;C1636,[1]Sheet!$D$2:$E$228,2,FALSE))</f>
        <v xml:space="preserve"> </v>
      </c>
      <c r="AO1636" s="122" t="str">
        <f>+I1636&amp;C1636</f>
        <v/>
      </c>
      <c r="AP1636" s="122" t="str">
        <f>C1636&amp;D1636&amp;E1636&amp;G1636&amp;I1636&amp;O1636</f>
        <v/>
      </c>
      <c r="AQ1636" s="122" t="str">
        <f>B1636&amp;D1636&amp;N1636</f>
        <v/>
      </c>
      <c r="AR1636" s="123" t="str">
        <f>+D1636&amp;J1636</f>
        <v/>
      </c>
      <c r="AS1636" s="124" t="str">
        <f t="shared" si="232"/>
        <v/>
      </c>
      <c r="AT1636" s="125" t="str">
        <f t="shared" si="233"/>
        <v/>
      </c>
      <c r="AU1636" s="125" t="str">
        <f>IF(NOT(AT1636=""),VLOOKUP(AT1636,[1]PSI_Category!A:B,2,0),"")</f>
        <v/>
      </c>
      <c r="AV1636" s="167"/>
      <c r="AW1636" s="167"/>
      <c r="AX1636" s="167"/>
    </row>
    <row r="1637" spans="1:50" s="133" customFormat="1" ht="11.4" customHeight="1" x14ac:dyDescent="0.3">
      <c r="A1637" s="103"/>
      <c r="B1637" s="104"/>
      <c r="C1637" s="105"/>
      <c r="D1637" s="106"/>
      <c r="E1637" s="107"/>
      <c r="F1637" s="105"/>
      <c r="G1637" s="107"/>
      <c r="H1637" s="105"/>
      <c r="I1637" s="105"/>
      <c r="J1637" s="107"/>
      <c r="K1637" s="105"/>
      <c r="L1637" s="105"/>
      <c r="M1637" s="105"/>
      <c r="N1637" s="105"/>
      <c r="O1637" s="108"/>
      <c r="P1637" s="109"/>
      <c r="Q1637" s="110"/>
      <c r="R1637" s="110"/>
      <c r="S1637" s="110"/>
      <c r="T1637" s="110"/>
      <c r="U1637" s="111"/>
      <c r="V1637" s="111"/>
      <c r="W1637" s="112"/>
      <c r="X1637" s="113"/>
      <c r="Y1637" s="114"/>
      <c r="Z1637" s="115"/>
      <c r="AA1637" s="116"/>
      <c r="AB1637" s="117" t="b">
        <f t="shared" si="225"/>
        <v>0</v>
      </c>
      <c r="AC1637" s="117">
        <f t="shared" si="226"/>
        <v>0</v>
      </c>
      <c r="AD1637" s="118"/>
      <c r="AE1637" s="117" t="b">
        <f t="shared" si="227"/>
        <v>0</v>
      </c>
      <c r="AF1637" s="117">
        <f t="shared" si="228"/>
        <v>0</v>
      </c>
      <c r="AG1637" s="119">
        <f t="shared" si="229"/>
        <v>0</v>
      </c>
      <c r="AH1637" s="120" t="b">
        <f t="shared" si="230"/>
        <v>0</v>
      </c>
      <c r="AI1637" s="121">
        <f t="shared" si="231"/>
        <v>0</v>
      </c>
      <c r="AJ1637" s="122">
        <f>+C1637</f>
        <v>0</v>
      </c>
      <c r="AK1637" s="122" t="str">
        <f>IF(ISNA(VLOOKUP(postponeList!D1637,[1]Sheet!$A$2:$B$12,2,FALSE))," ",(VLOOKUP(postponeList!D1637,[1]Sheet!$A$2:$B$12,2,FALSE)))</f>
        <v xml:space="preserve"> </v>
      </c>
      <c r="AL1637" s="122" t="str">
        <f>IF(ISNA(VLOOKUP(E1637,[1]Sheet!$G$2:$H$40,2,FALSE))," ",VLOOKUP(E1637,[1]Sheet!$G$2:$H$40,2,FALSE))</f>
        <v xml:space="preserve"> </v>
      </c>
      <c r="AM1637" s="122" t="str">
        <f>IF(ISNA(VLOOKUP(G1637,[1]Sheet!$K$2:$L$159,2,FALSE))," ",(VLOOKUP(G1637,[1]Sheet!$K$2:$L$159,2,FALSE)))</f>
        <v xml:space="preserve"> </v>
      </c>
      <c r="AN1637" s="122" t="str">
        <f>IF(ISNA(VLOOKUP(I1637&amp;C1637,[1]Sheet!$D$2:$E$228,2,FALSE))," ",VLOOKUP(I1637&amp;C1637,[1]Sheet!$D$2:$E$228,2,FALSE))</f>
        <v xml:space="preserve"> </v>
      </c>
      <c r="AO1637" s="122" t="str">
        <f>+I1637&amp;C1637</f>
        <v/>
      </c>
      <c r="AP1637" s="122" t="str">
        <f>C1637&amp;D1637&amp;E1637&amp;G1637&amp;I1637&amp;O1637</f>
        <v/>
      </c>
      <c r="AQ1637" s="122" t="str">
        <f>B1637&amp;D1637&amp;N1637</f>
        <v/>
      </c>
      <c r="AR1637" s="123" t="str">
        <f>+D1637&amp;J1637</f>
        <v/>
      </c>
      <c r="AS1637" s="124" t="str">
        <f t="shared" si="232"/>
        <v/>
      </c>
      <c r="AT1637" s="125" t="str">
        <f t="shared" si="233"/>
        <v/>
      </c>
      <c r="AU1637" s="125" t="str">
        <f>IF(NOT(AT1637=""),VLOOKUP(AT1637,[1]PSI_Category!A:B,2,0),"")</f>
        <v/>
      </c>
      <c r="AV1637" s="167"/>
      <c r="AW1637" s="167"/>
      <c r="AX1637" s="167"/>
    </row>
    <row r="1638" spans="1:50" s="133" customFormat="1" ht="11.4" customHeight="1" x14ac:dyDescent="0.3">
      <c r="A1638" s="103"/>
      <c r="B1638" s="104"/>
      <c r="C1638" s="105"/>
      <c r="D1638" s="106"/>
      <c r="E1638" s="107"/>
      <c r="F1638" s="105"/>
      <c r="G1638" s="107"/>
      <c r="H1638" s="105"/>
      <c r="I1638" s="105"/>
      <c r="J1638" s="107"/>
      <c r="K1638" s="105"/>
      <c r="L1638" s="105"/>
      <c r="M1638" s="105"/>
      <c r="N1638" s="105"/>
      <c r="O1638" s="108"/>
      <c r="P1638" s="109"/>
      <c r="Q1638" s="110"/>
      <c r="R1638" s="110"/>
      <c r="S1638" s="110"/>
      <c r="T1638" s="110"/>
      <c r="U1638" s="111"/>
      <c r="V1638" s="111"/>
      <c r="W1638" s="112"/>
      <c r="X1638" s="113"/>
      <c r="Y1638" s="114"/>
      <c r="Z1638" s="115"/>
      <c r="AA1638" s="116"/>
      <c r="AB1638" s="117" t="b">
        <f t="shared" si="225"/>
        <v>0</v>
      </c>
      <c r="AC1638" s="117">
        <f t="shared" si="226"/>
        <v>0</v>
      </c>
      <c r="AD1638" s="118"/>
      <c r="AE1638" s="117" t="b">
        <f t="shared" si="227"/>
        <v>0</v>
      </c>
      <c r="AF1638" s="117">
        <f t="shared" si="228"/>
        <v>0</v>
      </c>
      <c r="AG1638" s="119">
        <f t="shared" si="229"/>
        <v>0</v>
      </c>
      <c r="AH1638" s="120" t="b">
        <f t="shared" si="230"/>
        <v>0</v>
      </c>
      <c r="AI1638" s="121">
        <f t="shared" si="231"/>
        <v>0</v>
      </c>
      <c r="AJ1638" s="122">
        <f>+C1638</f>
        <v>0</v>
      </c>
      <c r="AK1638" s="122" t="str">
        <f>IF(ISNA(VLOOKUP(postponeList!D1638,[1]Sheet!$A$2:$B$12,2,FALSE))," ",(VLOOKUP(postponeList!D1638,[1]Sheet!$A$2:$B$12,2,FALSE)))</f>
        <v xml:space="preserve"> </v>
      </c>
      <c r="AL1638" s="122" t="str">
        <f>IF(ISNA(VLOOKUP(E1638,[1]Sheet!$G$2:$H$40,2,FALSE))," ",VLOOKUP(E1638,[1]Sheet!$G$2:$H$40,2,FALSE))</f>
        <v xml:space="preserve"> </v>
      </c>
      <c r="AM1638" s="122" t="str">
        <f>IF(ISNA(VLOOKUP(G1638,[1]Sheet!$K$2:$L$159,2,FALSE))," ",(VLOOKUP(G1638,[1]Sheet!$K$2:$L$159,2,FALSE)))</f>
        <v xml:space="preserve"> </v>
      </c>
      <c r="AN1638" s="122" t="str">
        <f>IF(ISNA(VLOOKUP(I1638&amp;C1638,[1]Sheet!$D$2:$E$228,2,FALSE))," ",VLOOKUP(I1638&amp;C1638,[1]Sheet!$D$2:$E$228,2,FALSE))</f>
        <v xml:space="preserve"> </v>
      </c>
      <c r="AO1638" s="122" t="str">
        <f>+I1638&amp;C1638</f>
        <v/>
      </c>
      <c r="AP1638" s="122" t="str">
        <f>C1638&amp;D1638&amp;E1638&amp;G1638&amp;I1638&amp;O1638</f>
        <v/>
      </c>
      <c r="AQ1638" s="122" t="str">
        <f>B1638&amp;D1638&amp;N1638</f>
        <v/>
      </c>
      <c r="AR1638" s="123" t="str">
        <f>+D1638&amp;J1638</f>
        <v/>
      </c>
      <c r="AS1638" s="124" t="str">
        <f t="shared" si="232"/>
        <v/>
      </c>
      <c r="AT1638" s="125" t="str">
        <f t="shared" si="233"/>
        <v/>
      </c>
      <c r="AU1638" s="125" t="str">
        <f>IF(NOT(AT1638=""),VLOOKUP(AT1638,[1]PSI_Category!A:B,2,0),"")</f>
        <v/>
      </c>
      <c r="AV1638" s="167"/>
      <c r="AW1638" s="167"/>
      <c r="AX1638" s="167"/>
    </row>
    <row r="1639" spans="1:50" s="133" customFormat="1" ht="11.4" customHeight="1" x14ac:dyDescent="0.3">
      <c r="A1639" s="103"/>
      <c r="B1639" s="104"/>
      <c r="C1639" s="105"/>
      <c r="D1639" s="106"/>
      <c r="E1639" s="107"/>
      <c r="F1639" s="105"/>
      <c r="G1639" s="107"/>
      <c r="H1639" s="105"/>
      <c r="I1639" s="105"/>
      <c r="J1639" s="107"/>
      <c r="K1639" s="105"/>
      <c r="L1639" s="105"/>
      <c r="M1639" s="105"/>
      <c r="N1639" s="105"/>
      <c r="O1639" s="108"/>
      <c r="P1639" s="109"/>
      <c r="Q1639" s="110"/>
      <c r="R1639" s="110"/>
      <c r="S1639" s="110"/>
      <c r="T1639" s="110"/>
      <c r="U1639" s="111"/>
      <c r="V1639" s="111"/>
      <c r="W1639" s="112"/>
      <c r="X1639" s="113"/>
      <c r="Y1639" s="114"/>
      <c r="Z1639" s="115"/>
      <c r="AA1639" s="116"/>
      <c r="AB1639" s="117" t="b">
        <f t="shared" si="225"/>
        <v>0</v>
      </c>
      <c r="AC1639" s="117">
        <f t="shared" si="226"/>
        <v>0</v>
      </c>
      <c r="AD1639" s="118"/>
      <c r="AE1639" s="117" t="b">
        <f t="shared" si="227"/>
        <v>0</v>
      </c>
      <c r="AF1639" s="117">
        <f t="shared" si="228"/>
        <v>0</v>
      </c>
      <c r="AG1639" s="119">
        <f t="shared" si="229"/>
        <v>0</v>
      </c>
      <c r="AH1639" s="120" t="b">
        <f t="shared" si="230"/>
        <v>0</v>
      </c>
      <c r="AI1639" s="121">
        <f t="shared" si="231"/>
        <v>0</v>
      </c>
      <c r="AJ1639" s="122">
        <f>+C1639</f>
        <v>0</v>
      </c>
      <c r="AK1639" s="122" t="str">
        <f>IF(ISNA(VLOOKUP(postponeList!D1639,[1]Sheet!$A$2:$B$12,2,FALSE))," ",(VLOOKUP(postponeList!D1639,[1]Sheet!$A$2:$B$12,2,FALSE)))</f>
        <v xml:space="preserve"> </v>
      </c>
      <c r="AL1639" s="122" t="str">
        <f>IF(ISNA(VLOOKUP(E1639,[1]Sheet!$G$2:$H$40,2,FALSE))," ",VLOOKUP(E1639,[1]Sheet!$G$2:$H$40,2,FALSE))</f>
        <v xml:space="preserve"> </v>
      </c>
      <c r="AM1639" s="122" t="str">
        <f>IF(ISNA(VLOOKUP(G1639,[1]Sheet!$K$2:$L$159,2,FALSE))," ",(VLOOKUP(G1639,[1]Sheet!$K$2:$L$159,2,FALSE)))</f>
        <v xml:space="preserve"> </v>
      </c>
      <c r="AN1639" s="122" t="str">
        <f>IF(ISNA(VLOOKUP(I1639&amp;C1639,[1]Sheet!$D$2:$E$228,2,FALSE))," ",VLOOKUP(I1639&amp;C1639,[1]Sheet!$D$2:$E$228,2,FALSE))</f>
        <v xml:space="preserve"> </v>
      </c>
      <c r="AO1639" s="122" t="str">
        <f>+I1639&amp;C1639</f>
        <v/>
      </c>
      <c r="AP1639" s="122" t="str">
        <f>C1639&amp;D1639&amp;E1639&amp;G1639&amp;I1639&amp;O1639</f>
        <v/>
      </c>
      <c r="AQ1639" s="122" t="str">
        <f>B1639&amp;D1639&amp;N1639</f>
        <v/>
      </c>
      <c r="AR1639" s="123" t="str">
        <f>+D1639&amp;J1639</f>
        <v/>
      </c>
      <c r="AS1639" s="124" t="str">
        <f t="shared" si="232"/>
        <v/>
      </c>
      <c r="AT1639" s="125" t="str">
        <f t="shared" si="233"/>
        <v/>
      </c>
      <c r="AU1639" s="125" t="str">
        <f>IF(NOT(AT1639=""),VLOOKUP(AT1639,[1]PSI_Category!A:B,2,0),"")</f>
        <v/>
      </c>
      <c r="AV1639" s="167"/>
      <c r="AW1639" s="167"/>
      <c r="AX1639" s="167"/>
    </row>
    <row r="1640" spans="1:50" s="133" customFormat="1" ht="11.4" customHeight="1" x14ac:dyDescent="0.3">
      <c r="A1640" s="103"/>
      <c r="B1640" s="104"/>
      <c r="C1640" s="105"/>
      <c r="D1640" s="106"/>
      <c r="E1640" s="107"/>
      <c r="F1640" s="105"/>
      <c r="G1640" s="107"/>
      <c r="H1640" s="105"/>
      <c r="I1640" s="105"/>
      <c r="J1640" s="107"/>
      <c r="K1640" s="105"/>
      <c r="L1640" s="105"/>
      <c r="M1640" s="105"/>
      <c r="N1640" s="105"/>
      <c r="O1640" s="108"/>
      <c r="P1640" s="109"/>
      <c r="Q1640" s="110"/>
      <c r="R1640" s="110"/>
      <c r="S1640" s="110"/>
      <c r="T1640" s="110"/>
      <c r="U1640" s="111"/>
      <c r="V1640" s="111"/>
      <c r="W1640" s="112"/>
      <c r="X1640" s="113"/>
      <c r="Y1640" s="114"/>
      <c r="Z1640" s="115"/>
      <c r="AA1640" s="116"/>
      <c r="AB1640" s="117" t="b">
        <f t="shared" si="225"/>
        <v>0</v>
      </c>
      <c r="AC1640" s="117">
        <f t="shared" si="226"/>
        <v>0</v>
      </c>
      <c r="AD1640" s="118"/>
      <c r="AE1640" s="117" t="b">
        <f t="shared" si="227"/>
        <v>0</v>
      </c>
      <c r="AF1640" s="117">
        <f t="shared" si="228"/>
        <v>0</v>
      </c>
      <c r="AG1640" s="119">
        <f t="shared" si="229"/>
        <v>0</v>
      </c>
      <c r="AH1640" s="120" t="b">
        <f t="shared" si="230"/>
        <v>0</v>
      </c>
      <c r="AI1640" s="121">
        <f t="shared" si="231"/>
        <v>0</v>
      </c>
      <c r="AJ1640" s="122">
        <f>+C1640</f>
        <v>0</v>
      </c>
      <c r="AK1640" s="122" t="str">
        <f>IF(ISNA(VLOOKUP(postponeList!D1640,[1]Sheet!$A$2:$B$12,2,FALSE))," ",(VLOOKUP(postponeList!D1640,[1]Sheet!$A$2:$B$12,2,FALSE)))</f>
        <v xml:space="preserve"> </v>
      </c>
      <c r="AL1640" s="122" t="str">
        <f>IF(ISNA(VLOOKUP(E1640,[1]Sheet!$G$2:$H$40,2,FALSE))," ",VLOOKUP(E1640,[1]Sheet!$G$2:$H$40,2,FALSE))</f>
        <v xml:space="preserve"> </v>
      </c>
      <c r="AM1640" s="122" t="str">
        <f>IF(ISNA(VLOOKUP(G1640,[1]Sheet!$K$2:$L$159,2,FALSE))," ",(VLOOKUP(G1640,[1]Sheet!$K$2:$L$159,2,FALSE)))</f>
        <v xml:space="preserve"> </v>
      </c>
      <c r="AN1640" s="122" t="str">
        <f>IF(ISNA(VLOOKUP(I1640&amp;C1640,[1]Sheet!$D$2:$E$228,2,FALSE))," ",VLOOKUP(I1640&amp;C1640,[1]Sheet!$D$2:$E$228,2,FALSE))</f>
        <v xml:space="preserve"> </v>
      </c>
      <c r="AO1640" s="122" t="str">
        <f>+I1640&amp;C1640</f>
        <v/>
      </c>
      <c r="AP1640" s="122" t="str">
        <f>C1640&amp;D1640&amp;E1640&amp;G1640&amp;I1640&amp;O1640</f>
        <v/>
      </c>
      <c r="AQ1640" s="122" t="str">
        <f>B1640&amp;D1640&amp;N1640</f>
        <v/>
      </c>
      <c r="AR1640" s="123" t="str">
        <f>+D1640&amp;J1640</f>
        <v/>
      </c>
      <c r="AS1640" s="124" t="str">
        <f t="shared" si="232"/>
        <v/>
      </c>
      <c r="AT1640" s="125" t="str">
        <f t="shared" si="233"/>
        <v/>
      </c>
      <c r="AU1640" s="125" t="str">
        <f>IF(NOT(AT1640=""),VLOOKUP(AT1640,[1]PSI_Category!A:B,2,0),"")</f>
        <v/>
      </c>
      <c r="AV1640" s="167"/>
      <c r="AW1640" s="167"/>
      <c r="AX1640" s="167"/>
    </row>
    <row r="1641" spans="1:50" s="133" customFormat="1" ht="11.4" customHeight="1" x14ac:dyDescent="0.3">
      <c r="A1641" s="103"/>
      <c r="B1641" s="104"/>
      <c r="C1641" s="105"/>
      <c r="D1641" s="106"/>
      <c r="E1641" s="107"/>
      <c r="F1641" s="105"/>
      <c r="G1641" s="107"/>
      <c r="H1641" s="105"/>
      <c r="I1641" s="105"/>
      <c r="J1641" s="107"/>
      <c r="K1641" s="105"/>
      <c r="L1641" s="105"/>
      <c r="M1641" s="105"/>
      <c r="N1641" s="105"/>
      <c r="O1641" s="108"/>
      <c r="P1641" s="109"/>
      <c r="Q1641" s="110"/>
      <c r="R1641" s="110"/>
      <c r="S1641" s="110"/>
      <c r="T1641" s="110"/>
      <c r="U1641" s="111"/>
      <c r="V1641" s="111"/>
      <c r="W1641" s="112"/>
      <c r="X1641" s="113"/>
      <c r="Y1641" s="114"/>
      <c r="Z1641" s="115"/>
      <c r="AA1641" s="116"/>
      <c r="AB1641" s="117" t="b">
        <f t="shared" si="225"/>
        <v>0</v>
      </c>
      <c r="AC1641" s="117">
        <f t="shared" si="226"/>
        <v>0</v>
      </c>
      <c r="AD1641" s="118"/>
      <c r="AE1641" s="117" t="b">
        <f t="shared" si="227"/>
        <v>0</v>
      </c>
      <c r="AF1641" s="117">
        <f t="shared" si="228"/>
        <v>0</v>
      </c>
      <c r="AG1641" s="119">
        <f t="shared" si="229"/>
        <v>0</v>
      </c>
      <c r="AH1641" s="120" t="b">
        <f t="shared" si="230"/>
        <v>0</v>
      </c>
      <c r="AI1641" s="121">
        <f t="shared" si="231"/>
        <v>0</v>
      </c>
      <c r="AJ1641" s="122">
        <f>+C1641</f>
        <v>0</v>
      </c>
      <c r="AK1641" s="122" t="str">
        <f>IF(ISNA(VLOOKUP(postponeList!D1641,[1]Sheet!$A$2:$B$12,2,FALSE))," ",(VLOOKUP(postponeList!D1641,[1]Sheet!$A$2:$B$12,2,FALSE)))</f>
        <v xml:space="preserve"> </v>
      </c>
      <c r="AL1641" s="122" t="str">
        <f>IF(ISNA(VLOOKUP(E1641,[1]Sheet!$G$2:$H$40,2,FALSE))," ",VLOOKUP(E1641,[1]Sheet!$G$2:$H$40,2,FALSE))</f>
        <v xml:space="preserve"> </v>
      </c>
      <c r="AM1641" s="122" t="str">
        <f>IF(ISNA(VLOOKUP(G1641,[1]Sheet!$K$2:$L$159,2,FALSE))," ",(VLOOKUP(G1641,[1]Sheet!$K$2:$L$159,2,FALSE)))</f>
        <v xml:space="preserve"> </v>
      </c>
      <c r="AN1641" s="122" t="str">
        <f>IF(ISNA(VLOOKUP(I1641&amp;C1641,[1]Sheet!$D$2:$E$228,2,FALSE))," ",VLOOKUP(I1641&amp;C1641,[1]Sheet!$D$2:$E$228,2,FALSE))</f>
        <v xml:space="preserve"> </v>
      </c>
      <c r="AO1641" s="122" t="str">
        <f>+I1641&amp;C1641</f>
        <v/>
      </c>
      <c r="AP1641" s="122" t="str">
        <f>C1641&amp;D1641&amp;E1641&amp;G1641&amp;I1641&amp;O1641</f>
        <v/>
      </c>
      <c r="AQ1641" s="122" t="str">
        <f>B1641&amp;D1641&amp;N1641</f>
        <v/>
      </c>
      <c r="AR1641" s="123" t="str">
        <f>+D1641&amp;J1641</f>
        <v/>
      </c>
      <c r="AS1641" s="124" t="str">
        <f t="shared" si="232"/>
        <v/>
      </c>
      <c r="AT1641" s="125" t="str">
        <f t="shared" si="233"/>
        <v/>
      </c>
      <c r="AU1641" s="125" t="str">
        <f>IF(NOT(AT1641=""),VLOOKUP(AT1641,[1]PSI_Category!A:B,2,0),"")</f>
        <v/>
      </c>
      <c r="AV1641" s="167"/>
      <c r="AW1641" s="167"/>
      <c r="AX1641" s="167"/>
    </row>
    <row r="1642" spans="1:50" s="133" customFormat="1" ht="11.4" customHeight="1" x14ac:dyDescent="0.3">
      <c r="A1642" s="103"/>
      <c r="B1642" s="104"/>
      <c r="C1642" s="105"/>
      <c r="D1642" s="106"/>
      <c r="E1642" s="107"/>
      <c r="F1642" s="105"/>
      <c r="G1642" s="107"/>
      <c r="H1642" s="105"/>
      <c r="I1642" s="105"/>
      <c r="J1642" s="107"/>
      <c r="K1642" s="105"/>
      <c r="L1642" s="105"/>
      <c r="M1642" s="105"/>
      <c r="N1642" s="105"/>
      <c r="O1642" s="108"/>
      <c r="P1642" s="109"/>
      <c r="Q1642" s="110"/>
      <c r="R1642" s="110"/>
      <c r="S1642" s="110"/>
      <c r="T1642" s="110"/>
      <c r="U1642" s="111"/>
      <c r="V1642" s="111"/>
      <c r="W1642" s="112"/>
      <c r="X1642" s="113"/>
      <c r="Y1642" s="114"/>
      <c r="Z1642" s="115"/>
      <c r="AA1642" s="116"/>
      <c r="AB1642" s="117" t="b">
        <f t="shared" si="225"/>
        <v>0</v>
      </c>
      <c r="AC1642" s="117">
        <f t="shared" si="226"/>
        <v>0</v>
      </c>
      <c r="AD1642" s="118"/>
      <c r="AE1642" s="117" t="b">
        <f t="shared" si="227"/>
        <v>0</v>
      </c>
      <c r="AF1642" s="117">
        <f t="shared" si="228"/>
        <v>0</v>
      </c>
      <c r="AG1642" s="119">
        <f t="shared" si="229"/>
        <v>0</v>
      </c>
      <c r="AH1642" s="120" t="b">
        <f t="shared" si="230"/>
        <v>0</v>
      </c>
      <c r="AI1642" s="121">
        <f t="shared" si="231"/>
        <v>0</v>
      </c>
      <c r="AJ1642" s="122">
        <f>+C1642</f>
        <v>0</v>
      </c>
      <c r="AK1642" s="122" t="str">
        <f>IF(ISNA(VLOOKUP(postponeList!D1642,[1]Sheet!$A$2:$B$12,2,FALSE))," ",(VLOOKUP(postponeList!D1642,[1]Sheet!$A$2:$B$12,2,FALSE)))</f>
        <v xml:space="preserve"> </v>
      </c>
      <c r="AL1642" s="122" t="str">
        <f>IF(ISNA(VLOOKUP(E1642,[1]Sheet!$G$2:$H$40,2,FALSE))," ",VLOOKUP(E1642,[1]Sheet!$G$2:$H$40,2,FALSE))</f>
        <v xml:space="preserve"> </v>
      </c>
      <c r="AM1642" s="122" t="str">
        <f>IF(ISNA(VLOOKUP(G1642,[1]Sheet!$K$2:$L$159,2,FALSE))," ",(VLOOKUP(G1642,[1]Sheet!$K$2:$L$159,2,FALSE)))</f>
        <v xml:space="preserve"> </v>
      </c>
      <c r="AN1642" s="122" t="str">
        <f>IF(ISNA(VLOOKUP(I1642&amp;C1642,[1]Sheet!$D$2:$E$228,2,FALSE))," ",VLOOKUP(I1642&amp;C1642,[1]Sheet!$D$2:$E$228,2,FALSE))</f>
        <v xml:space="preserve"> </v>
      </c>
      <c r="AO1642" s="122" t="str">
        <f>+I1642&amp;C1642</f>
        <v/>
      </c>
      <c r="AP1642" s="122" t="str">
        <f>C1642&amp;D1642&amp;E1642&amp;G1642&amp;I1642&amp;O1642</f>
        <v/>
      </c>
      <c r="AQ1642" s="122" t="str">
        <f>B1642&amp;D1642&amp;N1642</f>
        <v/>
      </c>
      <c r="AR1642" s="123" t="str">
        <f>+D1642&amp;J1642</f>
        <v/>
      </c>
      <c r="AS1642" s="124" t="str">
        <f t="shared" si="232"/>
        <v/>
      </c>
      <c r="AT1642" s="125" t="str">
        <f t="shared" si="233"/>
        <v/>
      </c>
      <c r="AU1642" s="125" t="str">
        <f>IF(NOT(AT1642=""),VLOOKUP(AT1642,[1]PSI_Category!A:B,2,0),"")</f>
        <v/>
      </c>
      <c r="AV1642" s="167"/>
      <c r="AW1642" s="167"/>
      <c r="AX1642" s="167"/>
    </row>
    <row r="1643" spans="1:50" s="133" customFormat="1" ht="11.4" customHeight="1" x14ac:dyDescent="0.3">
      <c r="A1643" s="103"/>
      <c r="B1643" s="104"/>
      <c r="C1643" s="105"/>
      <c r="D1643" s="106"/>
      <c r="E1643" s="107"/>
      <c r="F1643" s="105"/>
      <c r="G1643" s="107"/>
      <c r="H1643" s="105"/>
      <c r="I1643" s="105"/>
      <c r="J1643" s="107"/>
      <c r="K1643" s="105"/>
      <c r="L1643" s="105"/>
      <c r="M1643" s="105"/>
      <c r="N1643" s="105"/>
      <c r="O1643" s="108"/>
      <c r="P1643" s="109"/>
      <c r="Q1643" s="110"/>
      <c r="R1643" s="110"/>
      <c r="S1643" s="110"/>
      <c r="T1643" s="110"/>
      <c r="U1643" s="111"/>
      <c r="V1643" s="111"/>
      <c r="W1643" s="112"/>
      <c r="X1643" s="113"/>
      <c r="Y1643" s="114"/>
      <c r="Z1643" s="115"/>
      <c r="AA1643" s="116"/>
      <c r="AB1643" s="117" t="b">
        <f t="shared" si="225"/>
        <v>0</v>
      </c>
      <c r="AC1643" s="117">
        <f t="shared" si="226"/>
        <v>0</v>
      </c>
      <c r="AD1643" s="118"/>
      <c r="AE1643" s="117" t="b">
        <f t="shared" si="227"/>
        <v>0</v>
      </c>
      <c r="AF1643" s="117">
        <f t="shared" si="228"/>
        <v>0</v>
      </c>
      <c r="AG1643" s="119">
        <f t="shared" si="229"/>
        <v>0</v>
      </c>
      <c r="AH1643" s="120" t="b">
        <f t="shared" si="230"/>
        <v>0</v>
      </c>
      <c r="AI1643" s="121">
        <f t="shared" si="231"/>
        <v>0</v>
      </c>
      <c r="AJ1643" s="122">
        <f>+C1643</f>
        <v>0</v>
      </c>
      <c r="AK1643" s="122" t="str">
        <f>IF(ISNA(VLOOKUP(postponeList!D1643,[1]Sheet!$A$2:$B$12,2,FALSE))," ",(VLOOKUP(postponeList!D1643,[1]Sheet!$A$2:$B$12,2,FALSE)))</f>
        <v xml:space="preserve"> </v>
      </c>
      <c r="AL1643" s="122" t="str">
        <f>IF(ISNA(VLOOKUP(E1643,[1]Sheet!$G$2:$H$40,2,FALSE))," ",VLOOKUP(E1643,[1]Sheet!$G$2:$H$40,2,FALSE))</f>
        <v xml:space="preserve"> </v>
      </c>
      <c r="AM1643" s="122" t="str">
        <f>IF(ISNA(VLOOKUP(G1643,[1]Sheet!$K$2:$L$159,2,FALSE))," ",(VLOOKUP(G1643,[1]Sheet!$K$2:$L$159,2,FALSE)))</f>
        <v xml:space="preserve"> </v>
      </c>
      <c r="AN1643" s="122" t="str">
        <f>IF(ISNA(VLOOKUP(I1643&amp;C1643,[1]Sheet!$D$2:$E$228,2,FALSE))," ",VLOOKUP(I1643&amp;C1643,[1]Sheet!$D$2:$E$228,2,FALSE))</f>
        <v xml:space="preserve"> </v>
      </c>
      <c r="AO1643" s="122" t="str">
        <f>+I1643&amp;C1643</f>
        <v/>
      </c>
      <c r="AP1643" s="122" t="str">
        <f>C1643&amp;D1643&amp;E1643&amp;G1643&amp;I1643&amp;O1643</f>
        <v/>
      </c>
      <c r="AQ1643" s="122" t="str">
        <f>B1643&amp;D1643&amp;N1643</f>
        <v/>
      </c>
      <c r="AR1643" s="123" t="str">
        <f>+D1643&amp;J1643</f>
        <v/>
      </c>
      <c r="AS1643" s="124" t="str">
        <f t="shared" si="232"/>
        <v/>
      </c>
      <c r="AT1643" s="125" t="str">
        <f t="shared" si="233"/>
        <v/>
      </c>
      <c r="AU1643" s="125" t="str">
        <f>IF(NOT(AT1643=""),VLOOKUP(AT1643,[1]PSI_Category!A:B,2,0),"")</f>
        <v/>
      </c>
      <c r="AV1643" s="167"/>
      <c r="AW1643" s="167"/>
      <c r="AX1643" s="167"/>
    </row>
    <row r="1644" spans="1:50" s="133" customFormat="1" ht="11.4" customHeight="1" x14ac:dyDescent="0.3">
      <c r="A1644" s="103"/>
      <c r="B1644" s="104"/>
      <c r="C1644" s="105"/>
      <c r="D1644" s="106"/>
      <c r="E1644" s="107"/>
      <c r="F1644" s="105"/>
      <c r="G1644" s="107"/>
      <c r="H1644" s="105"/>
      <c r="I1644" s="105"/>
      <c r="J1644" s="107"/>
      <c r="K1644" s="105"/>
      <c r="L1644" s="105"/>
      <c r="M1644" s="105"/>
      <c r="N1644" s="105"/>
      <c r="O1644" s="108"/>
      <c r="P1644" s="109"/>
      <c r="Q1644" s="110"/>
      <c r="R1644" s="110"/>
      <c r="S1644" s="110"/>
      <c r="T1644" s="110"/>
      <c r="U1644" s="111"/>
      <c r="V1644" s="111"/>
      <c r="W1644" s="112"/>
      <c r="X1644" s="113"/>
      <c r="Y1644" s="114"/>
      <c r="Z1644" s="115"/>
      <c r="AA1644" s="116"/>
      <c r="AB1644" s="117" t="b">
        <f t="shared" si="225"/>
        <v>0</v>
      </c>
      <c r="AC1644" s="117">
        <f t="shared" si="226"/>
        <v>0</v>
      </c>
      <c r="AD1644" s="118"/>
      <c r="AE1644" s="117" t="b">
        <f t="shared" si="227"/>
        <v>0</v>
      </c>
      <c r="AF1644" s="117">
        <f t="shared" si="228"/>
        <v>0</v>
      </c>
      <c r="AG1644" s="119">
        <f t="shared" si="229"/>
        <v>0</v>
      </c>
      <c r="AH1644" s="120" t="b">
        <f t="shared" si="230"/>
        <v>0</v>
      </c>
      <c r="AI1644" s="121">
        <f t="shared" si="231"/>
        <v>0</v>
      </c>
      <c r="AJ1644" s="122">
        <f>+C1644</f>
        <v>0</v>
      </c>
      <c r="AK1644" s="122" t="str">
        <f>IF(ISNA(VLOOKUP(postponeList!D1644,[1]Sheet!$A$2:$B$12,2,FALSE))," ",(VLOOKUP(postponeList!D1644,[1]Sheet!$A$2:$B$12,2,FALSE)))</f>
        <v xml:space="preserve"> </v>
      </c>
      <c r="AL1644" s="122" t="str">
        <f>IF(ISNA(VLOOKUP(E1644,[1]Sheet!$G$2:$H$40,2,FALSE))," ",VLOOKUP(E1644,[1]Sheet!$G$2:$H$40,2,FALSE))</f>
        <v xml:space="preserve"> </v>
      </c>
      <c r="AM1644" s="122" t="str">
        <f>IF(ISNA(VLOOKUP(G1644,[1]Sheet!$K$2:$L$159,2,FALSE))," ",(VLOOKUP(G1644,[1]Sheet!$K$2:$L$159,2,FALSE)))</f>
        <v xml:space="preserve"> </v>
      </c>
      <c r="AN1644" s="122" t="str">
        <f>IF(ISNA(VLOOKUP(I1644&amp;C1644,[1]Sheet!$D$2:$E$228,2,FALSE))," ",VLOOKUP(I1644&amp;C1644,[1]Sheet!$D$2:$E$228,2,FALSE))</f>
        <v xml:space="preserve"> </v>
      </c>
      <c r="AO1644" s="122" t="str">
        <f>+I1644&amp;C1644</f>
        <v/>
      </c>
      <c r="AP1644" s="122" t="str">
        <f>C1644&amp;D1644&amp;E1644&amp;G1644&amp;I1644&amp;O1644</f>
        <v/>
      </c>
      <c r="AQ1644" s="122" t="str">
        <f>B1644&amp;D1644&amp;N1644</f>
        <v/>
      </c>
      <c r="AR1644" s="123" t="str">
        <f>+D1644&amp;J1644</f>
        <v/>
      </c>
      <c r="AS1644" s="124" t="str">
        <f t="shared" si="232"/>
        <v/>
      </c>
      <c r="AT1644" s="125" t="str">
        <f t="shared" si="233"/>
        <v/>
      </c>
      <c r="AU1644" s="125" t="str">
        <f>IF(NOT(AT1644=""),VLOOKUP(AT1644,[1]PSI_Category!A:B,2,0),"")</f>
        <v/>
      </c>
      <c r="AV1644" s="167"/>
      <c r="AW1644" s="167"/>
      <c r="AX1644" s="167"/>
    </row>
    <row r="1645" spans="1:50" s="133" customFormat="1" ht="11.4" customHeight="1" x14ac:dyDescent="0.3">
      <c r="A1645" s="103"/>
      <c r="B1645" s="104"/>
      <c r="C1645" s="105"/>
      <c r="D1645" s="106"/>
      <c r="E1645" s="107"/>
      <c r="F1645" s="105"/>
      <c r="G1645" s="107"/>
      <c r="H1645" s="105"/>
      <c r="I1645" s="105"/>
      <c r="J1645" s="107"/>
      <c r="K1645" s="105"/>
      <c r="L1645" s="105"/>
      <c r="M1645" s="105"/>
      <c r="N1645" s="105"/>
      <c r="O1645" s="108"/>
      <c r="P1645" s="109"/>
      <c r="Q1645" s="110"/>
      <c r="R1645" s="110"/>
      <c r="S1645" s="110"/>
      <c r="T1645" s="110"/>
      <c r="U1645" s="111"/>
      <c r="V1645" s="111"/>
      <c r="W1645" s="112"/>
      <c r="X1645" s="113"/>
      <c r="Y1645" s="114"/>
      <c r="Z1645" s="115"/>
      <c r="AA1645" s="116"/>
      <c r="AB1645" s="117" t="b">
        <f t="shared" si="225"/>
        <v>0</v>
      </c>
      <c r="AC1645" s="117">
        <f t="shared" si="226"/>
        <v>0</v>
      </c>
      <c r="AD1645" s="118"/>
      <c r="AE1645" s="117" t="b">
        <f t="shared" si="227"/>
        <v>0</v>
      </c>
      <c r="AF1645" s="117">
        <f t="shared" si="228"/>
        <v>0</v>
      </c>
      <c r="AG1645" s="119">
        <f t="shared" si="229"/>
        <v>0</v>
      </c>
      <c r="AH1645" s="120" t="b">
        <f t="shared" si="230"/>
        <v>0</v>
      </c>
      <c r="AI1645" s="121">
        <f t="shared" si="231"/>
        <v>0</v>
      </c>
      <c r="AJ1645" s="122">
        <f>+C1645</f>
        <v>0</v>
      </c>
      <c r="AK1645" s="122" t="str">
        <f>IF(ISNA(VLOOKUP(postponeList!D1645,[1]Sheet!$A$2:$B$12,2,FALSE))," ",(VLOOKUP(postponeList!D1645,[1]Sheet!$A$2:$B$12,2,FALSE)))</f>
        <v xml:space="preserve"> </v>
      </c>
      <c r="AL1645" s="122" t="str">
        <f>IF(ISNA(VLOOKUP(E1645,[1]Sheet!$G$2:$H$40,2,FALSE))," ",VLOOKUP(E1645,[1]Sheet!$G$2:$H$40,2,FALSE))</f>
        <v xml:space="preserve"> </v>
      </c>
      <c r="AM1645" s="122" t="str">
        <f>IF(ISNA(VLOOKUP(G1645,[1]Sheet!$K$2:$L$159,2,FALSE))," ",(VLOOKUP(G1645,[1]Sheet!$K$2:$L$159,2,FALSE)))</f>
        <v xml:space="preserve"> </v>
      </c>
      <c r="AN1645" s="122" t="str">
        <f>IF(ISNA(VLOOKUP(I1645&amp;C1645,[1]Sheet!$D$2:$E$228,2,FALSE))," ",VLOOKUP(I1645&amp;C1645,[1]Sheet!$D$2:$E$228,2,FALSE))</f>
        <v xml:space="preserve"> </v>
      </c>
      <c r="AO1645" s="122" t="str">
        <f>+I1645&amp;C1645</f>
        <v/>
      </c>
      <c r="AP1645" s="122" t="str">
        <f>C1645&amp;D1645&amp;E1645&amp;G1645&amp;I1645&amp;O1645</f>
        <v/>
      </c>
      <c r="AQ1645" s="122" t="str">
        <f>B1645&amp;D1645&amp;N1645</f>
        <v/>
      </c>
      <c r="AR1645" s="123" t="str">
        <f>+D1645&amp;J1645</f>
        <v/>
      </c>
      <c r="AS1645" s="124" t="str">
        <f t="shared" si="232"/>
        <v/>
      </c>
      <c r="AT1645" s="125" t="str">
        <f t="shared" si="233"/>
        <v/>
      </c>
      <c r="AU1645" s="125" t="str">
        <f>IF(NOT(AT1645=""),VLOOKUP(AT1645,[1]PSI_Category!A:B,2,0),"")</f>
        <v/>
      </c>
      <c r="AV1645" s="167"/>
      <c r="AW1645" s="167"/>
      <c r="AX1645" s="167"/>
    </row>
    <row r="1646" spans="1:50" s="133" customFormat="1" ht="11.4" customHeight="1" x14ac:dyDescent="0.3">
      <c r="A1646" s="103"/>
      <c r="B1646" s="104"/>
      <c r="C1646" s="105"/>
      <c r="D1646" s="106"/>
      <c r="E1646" s="107"/>
      <c r="F1646" s="105"/>
      <c r="G1646" s="107"/>
      <c r="H1646" s="105"/>
      <c r="I1646" s="105"/>
      <c r="J1646" s="107"/>
      <c r="K1646" s="105"/>
      <c r="L1646" s="105"/>
      <c r="M1646" s="105"/>
      <c r="N1646" s="105"/>
      <c r="O1646" s="108"/>
      <c r="P1646" s="109"/>
      <c r="Q1646" s="110"/>
      <c r="R1646" s="110"/>
      <c r="S1646" s="110"/>
      <c r="T1646" s="110"/>
      <c r="U1646" s="111"/>
      <c r="V1646" s="111"/>
      <c r="W1646" s="112"/>
      <c r="X1646" s="113"/>
      <c r="Y1646" s="114"/>
      <c r="Z1646" s="115"/>
      <c r="AA1646" s="116"/>
      <c r="AB1646" s="117" t="b">
        <f t="shared" si="225"/>
        <v>0</v>
      </c>
      <c r="AC1646" s="117">
        <f t="shared" si="226"/>
        <v>0</v>
      </c>
      <c r="AD1646" s="118"/>
      <c r="AE1646" s="117" t="b">
        <f t="shared" si="227"/>
        <v>0</v>
      </c>
      <c r="AF1646" s="117">
        <f t="shared" si="228"/>
        <v>0</v>
      </c>
      <c r="AG1646" s="119">
        <f t="shared" si="229"/>
        <v>0</v>
      </c>
      <c r="AH1646" s="120" t="b">
        <f t="shared" si="230"/>
        <v>0</v>
      </c>
      <c r="AI1646" s="121">
        <f t="shared" si="231"/>
        <v>0</v>
      </c>
      <c r="AJ1646" s="122">
        <f>+C1646</f>
        <v>0</v>
      </c>
      <c r="AK1646" s="122" t="str">
        <f>IF(ISNA(VLOOKUP(postponeList!D1646,[1]Sheet!$A$2:$B$12,2,FALSE))," ",(VLOOKUP(postponeList!D1646,[1]Sheet!$A$2:$B$12,2,FALSE)))</f>
        <v xml:space="preserve"> </v>
      </c>
      <c r="AL1646" s="122" t="str">
        <f>IF(ISNA(VLOOKUP(E1646,[1]Sheet!$G$2:$H$40,2,FALSE))," ",VLOOKUP(E1646,[1]Sheet!$G$2:$H$40,2,FALSE))</f>
        <v xml:space="preserve"> </v>
      </c>
      <c r="AM1646" s="122" t="str">
        <f>IF(ISNA(VLOOKUP(G1646,[1]Sheet!$K$2:$L$159,2,FALSE))," ",(VLOOKUP(G1646,[1]Sheet!$K$2:$L$159,2,FALSE)))</f>
        <v xml:space="preserve"> </v>
      </c>
      <c r="AN1646" s="122" t="str">
        <f>IF(ISNA(VLOOKUP(I1646&amp;C1646,[1]Sheet!$D$2:$E$228,2,FALSE))," ",VLOOKUP(I1646&amp;C1646,[1]Sheet!$D$2:$E$228,2,FALSE))</f>
        <v xml:space="preserve"> </v>
      </c>
      <c r="AO1646" s="122" t="str">
        <f>+I1646&amp;C1646</f>
        <v/>
      </c>
      <c r="AP1646" s="122" t="str">
        <f>C1646&amp;D1646&amp;E1646&amp;G1646&amp;I1646&amp;O1646</f>
        <v/>
      </c>
      <c r="AQ1646" s="122" t="str">
        <f>B1646&amp;D1646&amp;N1646</f>
        <v/>
      </c>
      <c r="AR1646" s="123" t="str">
        <f>+D1646&amp;J1646</f>
        <v/>
      </c>
      <c r="AS1646" s="124" t="str">
        <f t="shared" si="232"/>
        <v/>
      </c>
      <c r="AT1646" s="125" t="str">
        <f t="shared" si="233"/>
        <v/>
      </c>
      <c r="AU1646" s="125" t="str">
        <f>IF(NOT(AT1646=""),VLOOKUP(AT1646,[1]PSI_Category!A:B,2,0),"")</f>
        <v/>
      </c>
      <c r="AV1646" s="167"/>
      <c r="AW1646" s="167"/>
      <c r="AX1646" s="167"/>
    </row>
    <row r="1647" spans="1:50" s="133" customFormat="1" ht="11.4" customHeight="1" x14ac:dyDescent="0.3">
      <c r="A1647" s="103"/>
      <c r="B1647" s="104"/>
      <c r="C1647" s="105"/>
      <c r="D1647" s="106"/>
      <c r="E1647" s="107"/>
      <c r="F1647" s="105"/>
      <c r="G1647" s="107"/>
      <c r="H1647" s="105"/>
      <c r="I1647" s="105"/>
      <c r="J1647" s="107"/>
      <c r="K1647" s="105"/>
      <c r="L1647" s="105"/>
      <c r="M1647" s="105"/>
      <c r="N1647" s="105"/>
      <c r="O1647" s="108"/>
      <c r="P1647" s="109"/>
      <c r="Q1647" s="110"/>
      <c r="R1647" s="110"/>
      <c r="S1647" s="110"/>
      <c r="T1647" s="110"/>
      <c r="U1647" s="111"/>
      <c r="V1647" s="111"/>
      <c r="W1647" s="112"/>
      <c r="X1647" s="113"/>
      <c r="Y1647" s="114"/>
      <c r="Z1647" s="115"/>
      <c r="AA1647" s="116"/>
      <c r="AB1647" s="117" t="b">
        <f t="shared" si="225"/>
        <v>0</v>
      </c>
      <c r="AC1647" s="117">
        <f t="shared" si="226"/>
        <v>0</v>
      </c>
      <c r="AD1647" s="118"/>
      <c r="AE1647" s="117" t="b">
        <f t="shared" si="227"/>
        <v>0</v>
      </c>
      <c r="AF1647" s="117">
        <f t="shared" si="228"/>
        <v>0</v>
      </c>
      <c r="AG1647" s="119">
        <f t="shared" si="229"/>
        <v>0</v>
      </c>
      <c r="AH1647" s="120" t="b">
        <f t="shared" si="230"/>
        <v>0</v>
      </c>
      <c r="AI1647" s="121">
        <f t="shared" si="231"/>
        <v>0</v>
      </c>
      <c r="AJ1647" s="122">
        <f>+C1647</f>
        <v>0</v>
      </c>
      <c r="AK1647" s="122" t="str">
        <f>IF(ISNA(VLOOKUP(postponeList!D1647,[1]Sheet!$A$2:$B$12,2,FALSE))," ",(VLOOKUP(postponeList!D1647,[1]Sheet!$A$2:$B$12,2,FALSE)))</f>
        <v xml:space="preserve"> </v>
      </c>
      <c r="AL1647" s="122" t="str">
        <f>IF(ISNA(VLOOKUP(E1647,[1]Sheet!$G$2:$H$40,2,FALSE))," ",VLOOKUP(E1647,[1]Sheet!$G$2:$H$40,2,FALSE))</f>
        <v xml:space="preserve"> </v>
      </c>
      <c r="AM1647" s="122" t="str">
        <f>IF(ISNA(VLOOKUP(G1647,[1]Sheet!$K$2:$L$159,2,FALSE))," ",(VLOOKUP(G1647,[1]Sheet!$K$2:$L$159,2,FALSE)))</f>
        <v xml:space="preserve"> </v>
      </c>
      <c r="AN1647" s="122" t="str">
        <f>IF(ISNA(VLOOKUP(I1647&amp;C1647,[1]Sheet!$D$2:$E$228,2,FALSE))," ",VLOOKUP(I1647&amp;C1647,[1]Sheet!$D$2:$E$228,2,FALSE))</f>
        <v xml:space="preserve"> </v>
      </c>
      <c r="AO1647" s="122" t="str">
        <f>+I1647&amp;C1647</f>
        <v/>
      </c>
      <c r="AP1647" s="122" t="str">
        <f>C1647&amp;D1647&amp;E1647&amp;G1647&amp;I1647&amp;O1647</f>
        <v/>
      </c>
      <c r="AQ1647" s="122" t="str">
        <f>B1647&amp;D1647&amp;N1647</f>
        <v/>
      </c>
      <c r="AR1647" s="123" t="str">
        <f>+D1647&amp;J1647</f>
        <v/>
      </c>
      <c r="AS1647" s="124" t="str">
        <f t="shared" si="232"/>
        <v/>
      </c>
      <c r="AT1647" s="125" t="str">
        <f t="shared" si="233"/>
        <v/>
      </c>
      <c r="AU1647" s="125" t="str">
        <f>IF(NOT(AT1647=""),VLOOKUP(AT1647,[1]PSI_Category!A:B,2,0),"")</f>
        <v/>
      </c>
      <c r="AV1647" s="167"/>
      <c r="AW1647" s="167"/>
      <c r="AX1647" s="167"/>
    </row>
    <row r="1648" spans="1:50" s="133" customFormat="1" ht="11.4" customHeight="1" x14ac:dyDescent="0.3">
      <c r="A1648" s="103"/>
      <c r="B1648" s="104"/>
      <c r="C1648" s="105"/>
      <c r="D1648" s="106"/>
      <c r="E1648" s="107"/>
      <c r="F1648" s="105"/>
      <c r="G1648" s="107"/>
      <c r="H1648" s="105"/>
      <c r="I1648" s="105"/>
      <c r="J1648" s="107"/>
      <c r="K1648" s="105"/>
      <c r="L1648" s="105"/>
      <c r="M1648" s="105"/>
      <c r="N1648" s="105"/>
      <c r="O1648" s="108"/>
      <c r="P1648" s="109"/>
      <c r="Q1648" s="110"/>
      <c r="R1648" s="110"/>
      <c r="S1648" s="110"/>
      <c r="T1648" s="110"/>
      <c r="U1648" s="111"/>
      <c r="V1648" s="111"/>
      <c r="W1648" s="112"/>
      <c r="X1648" s="113"/>
      <c r="Y1648" s="114"/>
      <c r="Z1648" s="115"/>
      <c r="AA1648" s="116"/>
      <c r="AB1648" s="117" t="b">
        <f t="shared" si="225"/>
        <v>0</v>
      </c>
      <c r="AC1648" s="117">
        <f t="shared" si="226"/>
        <v>0</v>
      </c>
      <c r="AD1648" s="118"/>
      <c r="AE1648" s="117" t="b">
        <f t="shared" si="227"/>
        <v>0</v>
      </c>
      <c r="AF1648" s="117">
        <f t="shared" si="228"/>
        <v>0</v>
      </c>
      <c r="AG1648" s="119">
        <f t="shared" si="229"/>
        <v>0</v>
      </c>
      <c r="AH1648" s="120" t="b">
        <f t="shared" si="230"/>
        <v>0</v>
      </c>
      <c r="AI1648" s="121">
        <f t="shared" si="231"/>
        <v>0</v>
      </c>
      <c r="AJ1648" s="122">
        <f>+C1648</f>
        <v>0</v>
      </c>
      <c r="AK1648" s="122" t="str">
        <f>IF(ISNA(VLOOKUP(postponeList!D1648,[1]Sheet!$A$2:$B$12,2,FALSE))," ",(VLOOKUP(postponeList!D1648,[1]Sheet!$A$2:$B$12,2,FALSE)))</f>
        <v xml:space="preserve"> </v>
      </c>
      <c r="AL1648" s="122" t="str">
        <f>IF(ISNA(VLOOKUP(E1648,[1]Sheet!$G$2:$H$40,2,FALSE))," ",VLOOKUP(E1648,[1]Sheet!$G$2:$H$40,2,FALSE))</f>
        <v xml:space="preserve"> </v>
      </c>
      <c r="AM1648" s="122" t="str">
        <f>IF(ISNA(VLOOKUP(G1648,[1]Sheet!$K$2:$L$159,2,FALSE))," ",(VLOOKUP(G1648,[1]Sheet!$K$2:$L$159,2,FALSE)))</f>
        <v xml:space="preserve"> </v>
      </c>
      <c r="AN1648" s="122" t="str">
        <f>IF(ISNA(VLOOKUP(I1648&amp;C1648,[1]Sheet!$D$2:$E$228,2,FALSE))," ",VLOOKUP(I1648&amp;C1648,[1]Sheet!$D$2:$E$228,2,FALSE))</f>
        <v xml:space="preserve"> </v>
      </c>
      <c r="AO1648" s="122" t="str">
        <f>+I1648&amp;C1648</f>
        <v/>
      </c>
      <c r="AP1648" s="122" t="str">
        <f>C1648&amp;D1648&amp;E1648&amp;G1648&amp;I1648&amp;O1648</f>
        <v/>
      </c>
      <c r="AQ1648" s="122" t="str">
        <f>B1648&amp;D1648&amp;N1648</f>
        <v/>
      </c>
      <c r="AR1648" s="123" t="str">
        <f>+D1648&amp;J1648</f>
        <v/>
      </c>
      <c r="AS1648" s="124" t="str">
        <f t="shared" si="232"/>
        <v/>
      </c>
      <c r="AT1648" s="125" t="str">
        <f t="shared" si="233"/>
        <v/>
      </c>
      <c r="AU1648" s="125" t="str">
        <f>IF(NOT(AT1648=""),VLOOKUP(AT1648,[1]PSI_Category!A:B,2,0),"")</f>
        <v/>
      </c>
      <c r="AV1648" s="167"/>
      <c r="AW1648" s="167"/>
      <c r="AX1648" s="167"/>
    </row>
    <row r="1649" spans="1:50" s="133" customFormat="1" ht="11.4" customHeight="1" x14ac:dyDescent="0.3">
      <c r="A1649" s="103"/>
      <c r="B1649" s="104"/>
      <c r="C1649" s="105"/>
      <c r="D1649" s="106"/>
      <c r="E1649" s="107"/>
      <c r="F1649" s="105"/>
      <c r="G1649" s="107"/>
      <c r="H1649" s="105"/>
      <c r="I1649" s="105"/>
      <c r="J1649" s="107"/>
      <c r="K1649" s="105"/>
      <c r="L1649" s="105"/>
      <c r="M1649" s="105"/>
      <c r="N1649" s="105"/>
      <c r="O1649" s="108"/>
      <c r="P1649" s="109"/>
      <c r="Q1649" s="110"/>
      <c r="R1649" s="110"/>
      <c r="S1649" s="110"/>
      <c r="T1649" s="110"/>
      <c r="U1649" s="111"/>
      <c r="V1649" s="111"/>
      <c r="W1649" s="112"/>
      <c r="X1649" s="113"/>
      <c r="Y1649" s="114"/>
      <c r="Z1649" s="115"/>
      <c r="AA1649" s="116"/>
      <c r="AB1649" s="117" t="b">
        <f t="shared" si="225"/>
        <v>0</v>
      </c>
      <c r="AC1649" s="117">
        <f t="shared" si="226"/>
        <v>0</v>
      </c>
      <c r="AD1649" s="118"/>
      <c r="AE1649" s="117" t="b">
        <f t="shared" si="227"/>
        <v>0</v>
      </c>
      <c r="AF1649" s="117">
        <f t="shared" si="228"/>
        <v>0</v>
      </c>
      <c r="AG1649" s="119">
        <f t="shared" si="229"/>
        <v>0</v>
      </c>
      <c r="AH1649" s="120" t="b">
        <f t="shared" si="230"/>
        <v>0</v>
      </c>
      <c r="AI1649" s="121">
        <f t="shared" si="231"/>
        <v>0</v>
      </c>
      <c r="AJ1649" s="122">
        <f>+C1649</f>
        <v>0</v>
      </c>
      <c r="AK1649" s="122" t="str">
        <f>IF(ISNA(VLOOKUP(postponeList!D1649,[1]Sheet!$A$2:$B$12,2,FALSE))," ",(VLOOKUP(postponeList!D1649,[1]Sheet!$A$2:$B$12,2,FALSE)))</f>
        <v xml:space="preserve"> </v>
      </c>
      <c r="AL1649" s="122" t="str">
        <f>IF(ISNA(VLOOKUP(E1649,[1]Sheet!$G$2:$H$40,2,FALSE))," ",VLOOKUP(E1649,[1]Sheet!$G$2:$H$40,2,FALSE))</f>
        <v xml:space="preserve"> </v>
      </c>
      <c r="AM1649" s="122" t="str">
        <f>IF(ISNA(VLOOKUP(G1649,[1]Sheet!$K$2:$L$159,2,FALSE))," ",(VLOOKUP(G1649,[1]Sheet!$K$2:$L$159,2,FALSE)))</f>
        <v xml:space="preserve"> </v>
      </c>
      <c r="AN1649" s="122" t="str">
        <f>IF(ISNA(VLOOKUP(I1649&amp;C1649,[1]Sheet!$D$2:$E$228,2,FALSE))," ",VLOOKUP(I1649&amp;C1649,[1]Sheet!$D$2:$E$228,2,FALSE))</f>
        <v xml:space="preserve"> </v>
      </c>
      <c r="AO1649" s="122" t="str">
        <f>+I1649&amp;C1649</f>
        <v/>
      </c>
      <c r="AP1649" s="122" t="str">
        <f>C1649&amp;D1649&amp;E1649&amp;G1649&amp;I1649&amp;O1649</f>
        <v/>
      </c>
      <c r="AQ1649" s="122" t="str">
        <f>B1649&amp;D1649&amp;N1649</f>
        <v/>
      </c>
      <c r="AR1649" s="123" t="str">
        <f>+D1649&amp;J1649</f>
        <v/>
      </c>
      <c r="AS1649" s="124" t="str">
        <f t="shared" si="232"/>
        <v/>
      </c>
      <c r="AT1649" s="125" t="str">
        <f t="shared" si="233"/>
        <v/>
      </c>
      <c r="AU1649" s="125" t="str">
        <f>IF(NOT(AT1649=""),VLOOKUP(AT1649,[1]PSI_Category!A:B,2,0),"")</f>
        <v/>
      </c>
      <c r="AV1649" s="167"/>
      <c r="AW1649" s="167"/>
      <c r="AX1649" s="167"/>
    </row>
    <row r="1650" spans="1:50" s="133" customFormat="1" ht="11.4" customHeight="1" x14ac:dyDescent="0.3">
      <c r="A1650" s="103"/>
      <c r="B1650" s="104"/>
      <c r="C1650" s="105"/>
      <c r="D1650" s="106"/>
      <c r="E1650" s="107"/>
      <c r="F1650" s="105"/>
      <c r="G1650" s="107"/>
      <c r="H1650" s="105"/>
      <c r="I1650" s="105"/>
      <c r="J1650" s="107"/>
      <c r="K1650" s="105"/>
      <c r="L1650" s="105"/>
      <c r="M1650" s="105"/>
      <c r="N1650" s="105"/>
      <c r="O1650" s="108"/>
      <c r="P1650" s="109"/>
      <c r="Q1650" s="110"/>
      <c r="R1650" s="110"/>
      <c r="S1650" s="110"/>
      <c r="T1650" s="110"/>
      <c r="U1650" s="111"/>
      <c r="V1650" s="111"/>
      <c r="W1650" s="112"/>
      <c r="X1650" s="113"/>
      <c r="Y1650" s="114"/>
      <c r="Z1650" s="115"/>
      <c r="AA1650" s="116"/>
      <c r="AB1650" s="117" t="b">
        <f t="shared" si="225"/>
        <v>0</v>
      </c>
      <c r="AC1650" s="117">
        <f t="shared" si="226"/>
        <v>0</v>
      </c>
      <c r="AD1650" s="118"/>
      <c r="AE1650" s="117" t="b">
        <f t="shared" si="227"/>
        <v>0</v>
      </c>
      <c r="AF1650" s="117">
        <f t="shared" si="228"/>
        <v>0</v>
      </c>
      <c r="AG1650" s="119">
        <f t="shared" si="229"/>
        <v>0</v>
      </c>
      <c r="AH1650" s="120" t="b">
        <f t="shared" si="230"/>
        <v>0</v>
      </c>
      <c r="AI1650" s="121">
        <f t="shared" si="231"/>
        <v>0</v>
      </c>
      <c r="AJ1650" s="122">
        <f>+C1650</f>
        <v>0</v>
      </c>
      <c r="AK1650" s="122" t="str">
        <f>IF(ISNA(VLOOKUP(postponeList!D1650,[1]Sheet!$A$2:$B$12,2,FALSE))," ",(VLOOKUP(postponeList!D1650,[1]Sheet!$A$2:$B$12,2,FALSE)))</f>
        <v xml:space="preserve"> </v>
      </c>
      <c r="AL1650" s="122" t="str">
        <f>IF(ISNA(VLOOKUP(E1650,[1]Sheet!$G$2:$H$40,2,FALSE))," ",VLOOKUP(E1650,[1]Sheet!$G$2:$H$40,2,FALSE))</f>
        <v xml:space="preserve"> </v>
      </c>
      <c r="AM1650" s="122" t="str">
        <f>IF(ISNA(VLOOKUP(G1650,[1]Sheet!$K$2:$L$159,2,FALSE))," ",(VLOOKUP(G1650,[1]Sheet!$K$2:$L$159,2,FALSE)))</f>
        <v xml:space="preserve"> </v>
      </c>
      <c r="AN1650" s="122" t="str">
        <f>IF(ISNA(VLOOKUP(I1650&amp;C1650,[1]Sheet!$D$2:$E$228,2,FALSE))," ",VLOOKUP(I1650&amp;C1650,[1]Sheet!$D$2:$E$228,2,FALSE))</f>
        <v xml:space="preserve"> </v>
      </c>
      <c r="AO1650" s="122" t="str">
        <f>+I1650&amp;C1650</f>
        <v/>
      </c>
      <c r="AP1650" s="122" t="str">
        <f>C1650&amp;D1650&amp;E1650&amp;G1650&amp;I1650&amp;O1650</f>
        <v/>
      </c>
      <c r="AQ1650" s="122" t="str">
        <f>B1650&amp;D1650&amp;N1650</f>
        <v/>
      </c>
      <c r="AR1650" s="123" t="str">
        <f>+D1650&amp;J1650</f>
        <v/>
      </c>
      <c r="AS1650" s="124" t="str">
        <f t="shared" si="232"/>
        <v/>
      </c>
      <c r="AT1650" s="125" t="str">
        <f t="shared" si="233"/>
        <v/>
      </c>
      <c r="AU1650" s="125" t="str">
        <f>IF(NOT(AT1650=""),VLOOKUP(AT1650,[1]PSI_Category!A:B,2,0),"")</f>
        <v/>
      </c>
      <c r="AV1650" s="167"/>
      <c r="AW1650" s="167"/>
      <c r="AX1650" s="167"/>
    </row>
    <row r="1651" spans="1:50" s="133" customFormat="1" ht="11.4" customHeight="1" x14ac:dyDescent="0.3">
      <c r="A1651" s="103"/>
      <c r="B1651" s="104"/>
      <c r="C1651" s="105"/>
      <c r="D1651" s="106"/>
      <c r="E1651" s="107"/>
      <c r="F1651" s="105"/>
      <c r="G1651" s="107"/>
      <c r="H1651" s="105"/>
      <c r="I1651" s="105"/>
      <c r="J1651" s="107"/>
      <c r="K1651" s="105"/>
      <c r="L1651" s="105"/>
      <c r="M1651" s="105"/>
      <c r="N1651" s="105"/>
      <c r="O1651" s="108"/>
      <c r="P1651" s="109"/>
      <c r="Q1651" s="110"/>
      <c r="R1651" s="110"/>
      <c r="S1651" s="110"/>
      <c r="T1651" s="110"/>
      <c r="U1651" s="111"/>
      <c r="V1651" s="111"/>
      <c r="W1651" s="112"/>
      <c r="X1651" s="113"/>
      <c r="Y1651" s="114"/>
      <c r="Z1651" s="115"/>
      <c r="AA1651" s="116"/>
      <c r="AB1651" s="117" t="b">
        <f t="shared" si="225"/>
        <v>0</v>
      </c>
      <c r="AC1651" s="117">
        <f t="shared" si="226"/>
        <v>0</v>
      </c>
      <c r="AD1651" s="118"/>
      <c r="AE1651" s="117" t="b">
        <f t="shared" si="227"/>
        <v>0</v>
      </c>
      <c r="AF1651" s="117">
        <f t="shared" si="228"/>
        <v>0</v>
      </c>
      <c r="AG1651" s="119">
        <f t="shared" si="229"/>
        <v>0</v>
      </c>
      <c r="AH1651" s="120" t="b">
        <f t="shared" si="230"/>
        <v>0</v>
      </c>
      <c r="AI1651" s="121">
        <f t="shared" si="231"/>
        <v>0</v>
      </c>
      <c r="AJ1651" s="122">
        <f>+C1651</f>
        <v>0</v>
      </c>
      <c r="AK1651" s="122" t="str">
        <f>IF(ISNA(VLOOKUP(postponeList!D1651,[1]Sheet!$A$2:$B$12,2,FALSE))," ",(VLOOKUP(postponeList!D1651,[1]Sheet!$A$2:$B$12,2,FALSE)))</f>
        <v xml:space="preserve"> </v>
      </c>
      <c r="AL1651" s="122" t="str">
        <f>IF(ISNA(VLOOKUP(E1651,[1]Sheet!$G$2:$H$40,2,FALSE))," ",VLOOKUP(E1651,[1]Sheet!$G$2:$H$40,2,FALSE))</f>
        <v xml:space="preserve"> </v>
      </c>
      <c r="AM1651" s="122" t="str">
        <f>IF(ISNA(VLOOKUP(G1651,[1]Sheet!$K$2:$L$159,2,FALSE))," ",(VLOOKUP(G1651,[1]Sheet!$K$2:$L$159,2,FALSE)))</f>
        <v xml:space="preserve"> </v>
      </c>
      <c r="AN1651" s="122" t="str">
        <f>IF(ISNA(VLOOKUP(I1651&amp;C1651,[1]Sheet!$D$2:$E$228,2,FALSE))," ",VLOOKUP(I1651&amp;C1651,[1]Sheet!$D$2:$E$228,2,FALSE))</f>
        <v xml:space="preserve"> </v>
      </c>
      <c r="AO1651" s="122" t="str">
        <f>+I1651&amp;C1651</f>
        <v/>
      </c>
      <c r="AP1651" s="122" t="str">
        <f>C1651&amp;D1651&amp;E1651&amp;G1651&amp;I1651&amp;O1651</f>
        <v/>
      </c>
      <c r="AQ1651" s="122" t="str">
        <f>B1651&amp;D1651&amp;N1651</f>
        <v/>
      </c>
      <c r="AR1651" s="123" t="str">
        <f>+D1651&amp;J1651</f>
        <v/>
      </c>
      <c r="AS1651" s="124" t="str">
        <f t="shared" si="232"/>
        <v/>
      </c>
      <c r="AT1651" s="125" t="str">
        <f t="shared" si="233"/>
        <v/>
      </c>
      <c r="AU1651" s="125" t="str">
        <f>IF(NOT(AT1651=""),VLOOKUP(AT1651,[1]PSI_Category!A:B,2,0),"")</f>
        <v/>
      </c>
      <c r="AV1651" s="167"/>
      <c r="AW1651" s="167"/>
      <c r="AX1651" s="167"/>
    </row>
    <row r="1652" spans="1:50" s="133" customFormat="1" ht="11.4" customHeight="1" x14ac:dyDescent="0.3">
      <c r="A1652" s="103"/>
      <c r="B1652" s="104"/>
      <c r="C1652" s="105"/>
      <c r="D1652" s="106"/>
      <c r="E1652" s="107"/>
      <c r="F1652" s="105"/>
      <c r="G1652" s="107"/>
      <c r="H1652" s="105"/>
      <c r="I1652" s="105"/>
      <c r="J1652" s="107"/>
      <c r="K1652" s="105"/>
      <c r="L1652" s="105"/>
      <c r="M1652" s="105"/>
      <c r="N1652" s="105"/>
      <c r="O1652" s="108"/>
      <c r="P1652" s="109"/>
      <c r="Q1652" s="110"/>
      <c r="R1652" s="110"/>
      <c r="S1652" s="110"/>
      <c r="T1652" s="110"/>
      <c r="U1652" s="111"/>
      <c r="V1652" s="111"/>
      <c r="W1652" s="112"/>
      <c r="X1652" s="113"/>
      <c r="Y1652" s="114"/>
      <c r="Z1652" s="115"/>
      <c r="AA1652" s="116"/>
      <c r="AB1652" s="117" t="b">
        <f t="shared" si="225"/>
        <v>0</v>
      </c>
      <c r="AC1652" s="117">
        <f t="shared" si="226"/>
        <v>0</v>
      </c>
      <c r="AD1652" s="118"/>
      <c r="AE1652" s="117" t="b">
        <f t="shared" si="227"/>
        <v>0</v>
      </c>
      <c r="AF1652" s="117">
        <f t="shared" si="228"/>
        <v>0</v>
      </c>
      <c r="AG1652" s="119">
        <f t="shared" si="229"/>
        <v>0</v>
      </c>
      <c r="AH1652" s="120" t="b">
        <f t="shared" si="230"/>
        <v>0</v>
      </c>
      <c r="AI1652" s="121">
        <f t="shared" si="231"/>
        <v>0</v>
      </c>
      <c r="AJ1652" s="122">
        <f>+C1652</f>
        <v>0</v>
      </c>
      <c r="AK1652" s="122" t="str">
        <f>IF(ISNA(VLOOKUP(postponeList!D1652,[1]Sheet!$A$2:$B$12,2,FALSE))," ",(VLOOKUP(postponeList!D1652,[1]Sheet!$A$2:$B$12,2,FALSE)))</f>
        <v xml:space="preserve"> </v>
      </c>
      <c r="AL1652" s="122" t="str">
        <f>IF(ISNA(VLOOKUP(E1652,[1]Sheet!$G$2:$H$40,2,FALSE))," ",VLOOKUP(E1652,[1]Sheet!$G$2:$H$40,2,FALSE))</f>
        <v xml:space="preserve"> </v>
      </c>
      <c r="AM1652" s="122" t="str">
        <f>IF(ISNA(VLOOKUP(G1652,[1]Sheet!$K$2:$L$159,2,FALSE))," ",(VLOOKUP(G1652,[1]Sheet!$K$2:$L$159,2,FALSE)))</f>
        <v xml:space="preserve"> </v>
      </c>
      <c r="AN1652" s="122" t="str">
        <f>IF(ISNA(VLOOKUP(I1652&amp;C1652,[1]Sheet!$D$2:$E$228,2,FALSE))," ",VLOOKUP(I1652&amp;C1652,[1]Sheet!$D$2:$E$228,2,FALSE))</f>
        <v xml:space="preserve"> </v>
      </c>
      <c r="AO1652" s="122" t="str">
        <f>+I1652&amp;C1652</f>
        <v/>
      </c>
      <c r="AP1652" s="122" t="str">
        <f>C1652&amp;D1652&amp;E1652&amp;G1652&amp;I1652&amp;O1652</f>
        <v/>
      </c>
      <c r="AQ1652" s="122" t="str">
        <f>B1652&amp;D1652&amp;N1652</f>
        <v/>
      </c>
      <c r="AR1652" s="123" t="str">
        <f>+D1652&amp;J1652</f>
        <v/>
      </c>
      <c r="AS1652" s="124" t="str">
        <f t="shared" si="232"/>
        <v/>
      </c>
      <c r="AT1652" s="125" t="str">
        <f t="shared" si="233"/>
        <v/>
      </c>
      <c r="AU1652" s="125" t="str">
        <f>IF(NOT(AT1652=""),VLOOKUP(AT1652,[1]PSI_Category!A:B,2,0),"")</f>
        <v/>
      </c>
      <c r="AV1652" s="167"/>
      <c r="AW1652" s="167"/>
      <c r="AX1652" s="167"/>
    </row>
    <row r="1653" spans="1:50" s="133" customFormat="1" ht="11.4" customHeight="1" x14ac:dyDescent="0.3">
      <c r="A1653" s="103"/>
      <c r="B1653" s="104"/>
      <c r="C1653" s="105"/>
      <c r="D1653" s="106"/>
      <c r="E1653" s="107"/>
      <c r="F1653" s="105"/>
      <c r="G1653" s="107"/>
      <c r="H1653" s="105"/>
      <c r="I1653" s="105"/>
      <c r="J1653" s="107"/>
      <c r="K1653" s="105"/>
      <c r="L1653" s="105"/>
      <c r="M1653" s="105"/>
      <c r="N1653" s="105"/>
      <c r="O1653" s="108"/>
      <c r="P1653" s="109"/>
      <c r="Q1653" s="110"/>
      <c r="R1653" s="110"/>
      <c r="S1653" s="110"/>
      <c r="T1653" s="110"/>
      <c r="U1653" s="111"/>
      <c r="V1653" s="111"/>
      <c r="W1653" s="112"/>
      <c r="X1653" s="113"/>
      <c r="Y1653" s="114"/>
      <c r="Z1653" s="115"/>
      <c r="AA1653" s="116"/>
      <c r="AB1653" s="117" t="b">
        <f t="shared" si="225"/>
        <v>0</v>
      </c>
      <c r="AC1653" s="117">
        <f t="shared" si="226"/>
        <v>0</v>
      </c>
      <c r="AD1653" s="118"/>
      <c r="AE1653" s="117" t="b">
        <f t="shared" si="227"/>
        <v>0</v>
      </c>
      <c r="AF1653" s="117">
        <f t="shared" si="228"/>
        <v>0</v>
      </c>
      <c r="AG1653" s="119">
        <f t="shared" si="229"/>
        <v>0</v>
      </c>
      <c r="AH1653" s="120" t="b">
        <f t="shared" si="230"/>
        <v>0</v>
      </c>
      <c r="AI1653" s="121">
        <f t="shared" si="231"/>
        <v>0</v>
      </c>
      <c r="AJ1653" s="122">
        <f>+C1653</f>
        <v>0</v>
      </c>
      <c r="AK1653" s="122" t="str">
        <f>IF(ISNA(VLOOKUP(postponeList!D1653,[1]Sheet!$A$2:$B$12,2,FALSE))," ",(VLOOKUP(postponeList!D1653,[1]Sheet!$A$2:$B$12,2,FALSE)))</f>
        <v xml:space="preserve"> </v>
      </c>
      <c r="AL1653" s="122" t="str">
        <f>IF(ISNA(VLOOKUP(E1653,[1]Sheet!$G$2:$H$40,2,FALSE))," ",VLOOKUP(E1653,[1]Sheet!$G$2:$H$40,2,FALSE))</f>
        <v xml:space="preserve"> </v>
      </c>
      <c r="AM1653" s="122" t="str">
        <f>IF(ISNA(VLOOKUP(G1653,[1]Sheet!$K$2:$L$159,2,FALSE))," ",(VLOOKUP(G1653,[1]Sheet!$K$2:$L$159,2,FALSE)))</f>
        <v xml:space="preserve"> </v>
      </c>
      <c r="AN1653" s="122" t="str">
        <f>IF(ISNA(VLOOKUP(I1653&amp;C1653,[1]Sheet!$D$2:$E$228,2,FALSE))," ",VLOOKUP(I1653&amp;C1653,[1]Sheet!$D$2:$E$228,2,FALSE))</f>
        <v xml:space="preserve"> </v>
      </c>
      <c r="AO1653" s="122" t="str">
        <f>+I1653&amp;C1653</f>
        <v/>
      </c>
      <c r="AP1653" s="122" t="str">
        <f>C1653&amp;D1653&amp;E1653&amp;G1653&amp;I1653&amp;O1653</f>
        <v/>
      </c>
      <c r="AQ1653" s="122" t="str">
        <f>B1653&amp;D1653&amp;N1653</f>
        <v/>
      </c>
      <c r="AR1653" s="123" t="str">
        <f>+D1653&amp;J1653</f>
        <v/>
      </c>
      <c r="AS1653" s="124" t="str">
        <f t="shared" si="232"/>
        <v/>
      </c>
      <c r="AT1653" s="125" t="str">
        <f t="shared" si="233"/>
        <v/>
      </c>
      <c r="AU1653" s="125" t="str">
        <f>IF(NOT(AT1653=""),VLOOKUP(AT1653,[1]PSI_Category!A:B,2,0),"")</f>
        <v/>
      </c>
      <c r="AV1653" s="167"/>
      <c r="AW1653" s="167"/>
      <c r="AX1653" s="167"/>
    </row>
    <row r="1654" spans="1:50" s="133" customFormat="1" ht="11.4" customHeight="1" x14ac:dyDescent="0.3">
      <c r="A1654" s="103"/>
      <c r="B1654" s="104"/>
      <c r="C1654" s="105"/>
      <c r="D1654" s="106"/>
      <c r="E1654" s="107"/>
      <c r="F1654" s="105"/>
      <c r="G1654" s="107"/>
      <c r="H1654" s="105"/>
      <c r="I1654" s="105"/>
      <c r="J1654" s="107"/>
      <c r="K1654" s="105"/>
      <c r="L1654" s="105"/>
      <c r="M1654" s="105"/>
      <c r="N1654" s="105"/>
      <c r="O1654" s="108"/>
      <c r="P1654" s="109"/>
      <c r="Q1654" s="110"/>
      <c r="R1654" s="110"/>
      <c r="S1654" s="110"/>
      <c r="T1654" s="110"/>
      <c r="U1654" s="111"/>
      <c r="V1654" s="111"/>
      <c r="W1654" s="112"/>
      <c r="X1654" s="113"/>
      <c r="Y1654" s="114"/>
      <c r="Z1654" s="115"/>
      <c r="AA1654" s="116"/>
      <c r="AB1654" s="117" t="b">
        <f t="shared" si="225"/>
        <v>0</v>
      </c>
      <c r="AC1654" s="117">
        <f t="shared" si="226"/>
        <v>0</v>
      </c>
      <c r="AD1654" s="118"/>
      <c r="AE1654" s="117" t="b">
        <f t="shared" si="227"/>
        <v>0</v>
      </c>
      <c r="AF1654" s="117">
        <f t="shared" si="228"/>
        <v>0</v>
      </c>
      <c r="AG1654" s="119">
        <f t="shared" si="229"/>
        <v>0</v>
      </c>
      <c r="AH1654" s="120" t="b">
        <f t="shared" si="230"/>
        <v>0</v>
      </c>
      <c r="AI1654" s="121">
        <f t="shared" si="231"/>
        <v>0</v>
      </c>
      <c r="AJ1654" s="122">
        <f>+C1654</f>
        <v>0</v>
      </c>
      <c r="AK1654" s="122" t="str">
        <f>IF(ISNA(VLOOKUP(postponeList!D1654,[1]Sheet!$A$2:$B$12,2,FALSE))," ",(VLOOKUP(postponeList!D1654,[1]Sheet!$A$2:$B$12,2,FALSE)))</f>
        <v xml:space="preserve"> </v>
      </c>
      <c r="AL1654" s="122" t="str">
        <f>IF(ISNA(VLOOKUP(E1654,[1]Sheet!$G$2:$H$40,2,FALSE))," ",VLOOKUP(E1654,[1]Sheet!$G$2:$H$40,2,FALSE))</f>
        <v xml:space="preserve"> </v>
      </c>
      <c r="AM1654" s="122" t="str">
        <f>IF(ISNA(VLOOKUP(G1654,[1]Sheet!$K$2:$L$159,2,FALSE))," ",(VLOOKUP(G1654,[1]Sheet!$K$2:$L$159,2,FALSE)))</f>
        <v xml:space="preserve"> </v>
      </c>
      <c r="AN1654" s="122" t="str">
        <f>IF(ISNA(VLOOKUP(I1654&amp;C1654,[1]Sheet!$D$2:$E$228,2,FALSE))," ",VLOOKUP(I1654&amp;C1654,[1]Sheet!$D$2:$E$228,2,FALSE))</f>
        <v xml:space="preserve"> </v>
      </c>
      <c r="AO1654" s="122" t="str">
        <f>+I1654&amp;C1654</f>
        <v/>
      </c>
      <c r="AP1654" s="122" t="str">
        <f>C1654&amp;D1654&amp;E1654&amp;G1654&amp;I1654&amp;O1654</f>
        <v/>
      </c>
      <c r="AQ1654" s="122" t="str">
        <f>B1654&amp;D1654&amp;N1654</f>
        <v/>
      </c>
      <c r="AR1654" s="123" t="str">
        <f>+D1654&amp;J1654</f>
        <v/>
      </c>
      <c r="AS1654" s="124" t="str">
        <f t="shared" si="232"/>
        <v/>
      </c>
      <c r="AT1654" s="125" t="str">
        <f t="shared" si="233"/>
        <v/>
      </c>
      <c r="AU1654" s="125" t="str">
        <f>IF(NOT(AT1654=""),VLOOKUP(AT1654,[1]PSI_Category!A:B,2,0),"")</f>
        <v/>
      </c>
      <c r="AV1654" s="167"/>
      <c r="AW1654" s="167"/>
      <c r="AX1654" s="167"/>
    </row>
    <row r="1655" spans="1:50" s="133" customFormat="1" ht="11.4" customHeight="1" x14ac:dyDescent="0.3">
      <c r="A1655" s="103"/>
      <c r="B1655" s="104"/>
      <c r="C1655" s="105"/>
      <c r="D1655" s="106"/>
      <c r="E1655" s="107"/>
      <c r="F1655" s="105"/>
      <c r="G1655" s="107"/>
      <c r="H1655" s="105"/>
      <c r="I1655" s="105"/>
      <c r="J1655" s="107"/>
      <c r="K1655" s="105"/>
      <c r="L1655" s="105"/>
      <c r="M1655" s="105"/>
      <c r="N1655" s="105"/>
      <c r="O1655" s="108"/>
      <c r="P1655" s="109"/>
      <c r="Q1655" s="110"/>
      <c r="R1655" s="110"/>
      <c r="S1655" s="110"/>
      <c r="T1655" s="110"/>
      <c r="U1655" s="111"/>
      <c r="V1655" s="111"/>
      <c r="W1655" s="112"/>
      <c r="X1655" s="113"/>
      <c r="Y1655" s="114"/>
      <c r="Z1655" s="115"/>
      <c r="AA1655" s="116"/>
      <c r="AB1655" s="117" t="b">
        <f t="shared" si="225"/>
        <v>0</v>
      </c>
      <c r="AC1655" s="117">
        <f t="shared" si="226"/>
        <v>0</v>
      </c>
      <c r="AD1655" s="118"/>
      <c r="AE1655" s="117" t="b">
        <f t="shared" si="227"/>
        <v>0</v>
      </c>
      <c r="AF1655" s="117">
        <f t="shared" si="228"/>
        <v>0</v>
      </c>
      <c r="AG1655" s="119">
        <f t="shared" si="229"/>
        <v>0</v>
      </c>
      <c r="AH1655" s="120" t="b">
        <f t="shared" si="230"/>
        <v>0</v>
      </c>
      <c r="AI1655" s="121">
        <f t="shared" si="231"/>
        <v>0</v>
      </c>
      <c r="AJ1655" s="122">
        <f>+C1655</f>
        <v>0</v>
      </c>
      <c r="AK1655" s="122" t="str">
        <f>IF(ISNA(VLOOKUP(postponeList!D1655,[1]Sheet!$A$2:$B$12,2,FALSE))," ",(VLOOKUP(postponeList!D1655,[1]Sheet!$A$2:$B$12,2,FALSE)))</f>
        <v xml:space="preserve"> </v>
      </c>
      <c r="AL1655" s="122" t="str">
        <f>IF(ISNA(VLOOKUP(E1655,[1]Sheet!$G$2:$H$40,2,FALSE))," ",VLOOKUP(E1655,[1]Sheet!$G$2:$H$40,2,FALSE))</f>
        <v xml:space="preserve"> </v>
      </c>
      <c r="AM1655" s="122" t="str">
        <f>IF(ISNA(VLOOKUP(G1655,[1]Sheet!$K$2:$L$159,2,FALSE))," ",(VLOOKUP(G1655,[1]Sheet!$K$2:$L$159,2,FALSE)))</f>
        <v xml:space="preserve"> </v>
      </c>
      <c r="AN1655" s="122" t="str">
        <f>IF(ISNA(VLOOKUP(I1655&amp;C1655,[1]Sheet!$D$2:$E$228,2,FALSE))," ",VLOOKUP(I1655&amp;C1655,[1]Sheet!$D$2:$E$228,2,FALSE))</f>
        <v xml:space="preserve"> </v>
      </c>
      <c r="AO1655" s="122" t="str">
        <f>+I1655&amp;C1655</f>
        <v/>
      </c>
      <c r="AP1655" s="122" t="str">
        <f>C1655&amp;D1655&amp;E1655&amp;G1655&amp;I1655&amp;O1655</f>
        <v/>
      </c>
      <c r="AQ1655" s="122" t="str">
        <f>B1655&amp;D1655&amp;N1655</f>
        <v/>
      </c>
      <c r="AR1655" s="123" t="str">
        <f>+D1655&amp;J1655</f>
        <v/>
      </c>
      <c r="AS1655" s="124" t="str">
        <f t="shared" si="232"/>
        <v/>
      </c>
      <c r="AT1655" s="125" t="str">
        <f t="shared" si="233"/>
        <v/>
      </c>
      <c r="AU1655" s="125" t="str">
        <f>IF(NOT(AT1655=""),VLOOKUP(AT1655,[1]PSI_Category!A:B,2,0),"")</f>
        <v/>
      </c>
      <c r="AV1655" s="167"/>
      <c r="AW1655" s="167"/>
      <c r="AX1655" s="167"/>
    </row>
    <row r="1656" spans="1:50" s="133" customFormat="1" ht="11.4" customHeight="1" x14ac:dyDescent="0.3">
      <c r="A1656" s="103"/>
      <c r="B1656" s="104"/>
      <c r="C1656" s="105"/>
      <c r="D1656" s="106"/>
      <c r="E1656" s="107"/>
      <c r="F1656" s="105"/>
      <c r="G1656" s="107"/>
      <c r="H1656" s="105"/>
      <c r="I1656" s="105"/>
      <c r="J1656" s="107"/>
      <c r="K1656" s="105"/>
      <c r="L1656" s="105"/>
      <c r="M1656" s="105"/>
      <c r="N1656" s="105"/>
      <c r="O1656" s="108"/>
      <c r="P1656" s="109"/>
      <c r="Q1656" s="110"/>
      <c r="R1656" s="110"/>
      <c r="S1656" s="110"/>
      <c r="T1656" s="110"/>
      <c r="U1656" s="111"/>
      <c r="V1656" s="111"/>
      <c r="W1656" s="112"/>
      <c r="X1656" s="113"/>
      <c r="Y1656" s="114"/>
      <c r="Z1656" s="115"/>
      <c r="AA1656" s="116"/>
      <c r="AB1656" s="117" t="b">
        <f t="shared" si="225"/>
        <v>0</v>
      </c>
      <c r="AC1656" s="117">
        <f t="shared" si="226"/>
        <v>0</v>
      </c>
      <c r="AD1656" s="118"/>
      <c r="AE1656" s="117" t="b">
        <f t="shared" si="227"/>
        <v>0</v>
      </c>
      <c r="AF1656" s="117">
        <f t="shared" si="228"/>
        <v>0</v>
      </c>
      <c r="AG1656" s="119">
        <f t="shared" si="229"/>
        <v>0</v>
      </c>
      <c r="AH1656" s="120" t="b">
        <f t="shared" si="230"/>
        <v>0</v>
      </c>
      <c r="AI1656" s="121">
        <f t="shared" si="231"/>
        <v>0</v>
      </c>
      <c r="AJ1656" s="122">
        <f>+C1656</f>
        <v>0</v>
      </c>
      <c r="AK1656" s="122" t="str">
        <f>IF(ISNA(VLOOKUP(postponeList!D1656,[1]Sheet!$A$2:$B$12,2,FALSE))," ",(VLOOKUP(postponeList!D1656,[1]Sheet!$A$2:$B$12,2,FALSE)))</f>
        <v xml:space="preserve"> </v>
      </c>
      <c r="AL1656" s="122" t="str">
        <f>IF(ISNA(VLOOKUP(E1656,[1]Sheet!$G$2:$H$40,2,FALSE))," ",VLOOKUP(E1656,[1]Sheet!$G$2:$H$40,2,FALSE))</f>
        <v xml:space="preserve"> </v>
      </c>
      <c r="AM1656" s="122" t="str">
        <f>IF(ISNA(VLOOKUP(G1656,[1]Sheet!$K$2:$L$159,2,FALSE))," ",(VLOOKUP(G1656,[1]Sheet!$K$2:$L$159,2,FALSE)))</f>
        <v xml:space="preserve"> </v>
      </c>
      <c r="AN1656" s="122" t="str">
        <f>IF(ISNA(VLOOKUP(I1656&amp;C1656,[1]Sheet!$D$2:$E$228,2,FALSE))," ",VLOOKUP(I1656&amp;C1656,[1]Sheet!$D$2:$E$228,2,FALSE))</f>
        <v xml:space="preserve"> </v>
      </c>
      <c r="AO1656" s="122" t="str">
        <f>+I1656&amp;C1656</f>
        <v/>
      </c>
      <c r="AP1656" s="122" t="str">
        <f>C1656&amp;D1656&amp;E1656&amp;G1656&amp;I1656&amp;O1656</f>
        <v/>
      </c>
      <c r="AQ1656" s="122" t="str">
        <f>B1656&amp;D1656&amp;N1656</f>
        <v/>
      </c>
      <c r="AR1656" s="123" t="str">
        <f>+D1656&amp;J1656</f>
        <v/>
      </c>
      <c r="AS1656" s="124" t="str">
        <f t="shared" si="232"/>
        <v/>
      </c>
      <c r="AT1656" s="125" t="str">
        <f t="shared" si="233"/>
        <v/>
      </c>
      <c r="AU1656" s="125" t="str">
        <f>IF(NOT(AT1656=""),VLOOKUP(AT1656,[1]PSI_Category!A:B,2,0),"")</f>
        <v/>
      </c>
      <c r="AV1656" s="167"/>
      <c r="AW1656" s="167"/>
      <c r="AX1656" s="167"/>
    </row>
    <row r="1657" spans="1:50" s="133" customFormat="1" ht="11.4" customHeight="1" x14ac:dyDescent="0.3">
      <c r="A1657" s="103"/>
      <c r="B1657" s="104"/>
      <c r="C1657" s="105"/>
      <c r="D1657" s="106"/>
      <c r="E1657" s="107"/>
      <c r="F1657" s="105"/>
      <c r="G1657" s="107"/>
      <c r="H1657" s="105"/>
      <c r="I1657" s="105"/>
      <c r="J1657" s="107"/>
      <c r="K1657" s="105"/>
      <c r="L1657" s="105"/>
      <c r="M1657" s="105"/>
      <c r="N1657" s="105"/>
      <c r="O1657" s="108"/>
      <c r="P1657" s="109"/>
      <c r="Q1657" s="110"/>
      <c r="R1657" s="110"/>
      <c r="S1657" s="110"/>
      <c r="T1657" s="110"/>
      <c r="U1657" s="111"/>
      <c r="V1657" s="111"/>
      <c r="W1657" s="112"/>
      <c r="X1657" s="113"/>
      <c r="Y1657" s="114"/>
      <c r="Z1657" s="115"/>
      <c r="AA1657" s="116"/>
      <c r="AB1657" s="117" t="b">
        <f t="shared" si="225"/>
        <v>0</v>
      </c>
      <c r="AC1657" s="117">
        <f t="shared" si="226"/>
        <v>0</v>
      </c>
      <c r="AD1657" s="118"/>
      <c r="AE1657" s="117" t="b">
        <f t="shared" si="227"/>
        <v>0</v>
      </c>
      <c r="AF1657" s="117">
        <f t="shared" si="228"/>
        <v>0</v>
      </c>
      <c r="AG1657" s="119">
        <f t="shared" si="229"/>
        <v>0</v>
      </c>
      <c r="AH1657" s="120" t="b">
        <f t="shared" si="230"/>
        <v>0</v>
      </c>
      <c r="AI1657" s="121">
        <f t="shared" si="231"/>
        <v>0</v>
      </c>
      <c r="AJ1657" s="122">
        <f>+C1657</f>
        <v>0</v>
      </c>
      <c r="AK1657" s="122" t="str">
        <f>IF(ISNA(VLOOKUP(postponeList!D1657,[1]Sheet!$A$2:$B$12,2,FALSE))," ",(VLOOKUP(postponeList!D1657,[1]Sheet!$A$2:$B$12,2,FALSE)))</f>
        <v xml:space="preserve"> </v>
      </c>
      <c r="AL1657" s="122" t="str">
        <f>IF(ISNA(VLOOKUP(E1657,[1]Sheet!$G$2:$H$40,2,FALSE))," ",VLOOKUP(E1657,[1]Sheet!$G$2:$H$40,2,FALSE))</f>
        <v xml:space="preserve"> </v>
      </c>
      <c r="AM1657" s="122" t="str">
        <f>IF(ISNA(VLOOKUP(G1657,[1]Sheet!$K$2:$L$159,2,FALSE))," ",(VLOOKUP(G1657,[1]Sheet!$K$2:$L$159,2,FALSE)))</f>
        <v xml:space="preserve"> </v>
      </c>
      <c r="AN1657" s="122" t="str">
        <f>IF(ISNA(VLOOKUP(I1657&amp;C1657,[1]Sheet!$D$2:$E$228,2,FALSE))," ",VLOOKUP(I1657&amp;C1657,[1]Sheet!$D$2:$E$228,2,FALSE))</f>
        <v xml:space="preserve"> </v>
      </c>
      <c r="AO1657" s="122" t="str">
        <f>+I1657&amp;C1657</f>
        <v/>
      </c>
      <c r="AP1657" s="122" t="str">
        <f>C1657&amp;D1657&amp;E1657&amp;G1657&amp;I1657&amp;O1657</f>
        <v/>
      </c>
      <c r="AQ1657" s="122" t="str">
        <f>B1657&amp;D1657&amp;N1657</f>
        <v/>
      </c>
      <c r="AR1657" s="123" t="str">
        <f>+D1657&amp;J1657</f>
        <v/>
      </c>
      <c r="AS1657" s="124" t="str">
        <f t="shared" si="232"/>
        <v/>
      </c>
      <c r="AT1657" s="125" t="str">
        <f t="shared" si="233"/>
        <v/>
      </c>
      <c r="AU1657" s="125" t="str">
        <f>IF(NOT(AT1657=""),VLOOKUP(AT1657,[1]PSI_Category!A:B,2,0),"")</f>
        <v/>
      </c>
      <c r="AV1657" s="167"/>
      <c r="AW1657" s="167"/>
      <c r="AX1657" s="167"/>
    </row>
    <row r="1658" spans="1:50" s="133" customFormat="1" ht="11.4" customHeight="1" x14ac:dyDescent="0.3">
      <c r="A1658" s="103"/>
      <c r="B1658" s="104"/>
      <c r="C1658" s="105"/>
      <c r="D1658" s="106"/>
      <c r="E1658" s="107"/>
      <c r="F1658" s="105"/>
      <c r="G1658" s="107"/>
      <c r="H1658" s="105"/>
      <c r="I1658" s="105"/>
      <c r="J1658" s="107"/>
      <c r="K1658" s="105"/>
      <c r="L1658" s="105"/>
      <c r="M1658" s="105"/>
      <c r="N1658" s="105"/>
      <c r="O1658" s="108"/>
      <c r="P1658" s="109"/>
      <c r="Q1658" s="110"/>
      <c r="R1658" s="110"/>
      <c r="S1658" s="110"/>
      <c r="T1658" s="110"/>
      <c r="U1658" s="111"/>
      <c r="V1658" s="111"/>
      <c r="W1658" s="112"/>
      <c r="X1658" s="113"/>
      <c r="Y1658" s="114"/>
      <c r="Z1658" s="115"/>
      <c r="AA1658" s="116"/>
      <c r="AB1658" s="117" t="b">
        <f t="shared" si="225"/>
        <v>0</v>
      </c>
      <c r="AC1658" s="117">
        <f t="shared" si="226"/>
        <v>0</v>
      </c>
      <c r="AD1658" s="118"/>
      <c r="AE1658" s="117" t="b">
        <f t="shared" si="227"/>
        <v>0</v>
      </c>
      <c r="AF1658" s="117">
        <f t="shared" si="228"/>
        <v>0</v>
      </c>
      <c r="AG1658" s="119">
        <f t="shared" si="229"/>
        <v>0</v>
      </c>
      <c r="AH1658" s="120" t="b">
        <f t="shared" si="230"/>
        <v>0</v>
      </c>
      <c r="AI1658" s="121">
        <f t="shared" si="231"/>
        <v>0</v>
      </c>
      <c r="AJ1658" s="122">
        <f>+C1658</f>
        <v>0</v>
      </c>
      <c r="AK1658" s="122" t="str">
        <f>IF(ISNA(VLOOKUP(postponeList!D1658,[1]Sheet!$A$2:$B$12,2,FALSE))," ",(VLOOKUP(postponeList!D1658,[1]Sheet!$A$2:$B$12,2,FALSE)))</f>
        <v xml:space="preserve"> </v>
      </c>
      <c r="AL1658" s="122" t="str">
        <f>IF(ISNA(VLOOKUP(E1658,[1]Sheet!$G$2:$H$40,2,FALSE))," ",VLOOKUP(E1658,[1]Sheet!$G$2:$H$40,2,FALSE))</f>
        <v xml:space="preserve"> </v>
      </c>
      <c r="AM1658" s="122" t="str">
        <f>IF(ISNA(VLOOKUP(G1658,[1]Sheet!$K$2:$L$159,2,FALSE))," ",(VLOOKUP(G1658,[1]Sheet!$K$2:$L$159,2,FALSE)))</f>
        <v xml:space="preserve"> </v>
      </c>
      <c r="AN1658" s="122" t="str">
        <f>IF(ISNA(VLOOKUP(I1658&amp;C1658,[1]Sheet!$D$2:$E$228,2,FALSE))," ",VLOOKUP(I1658&amp;C1658,[1]Sheet!$D$2:$E$228,2,FALSE))</f>
        <v xml:space="preserve"> </v>
      </c>
      <c r="AO1658" s="122" t="str">
        <f>+I1658&amp;C1658</f>
        <v/>
      </c>
      <c r="AP1658" s="122" t="str">
        <f>C1658&amp;D1658&amp;E1658&amp;G1658&amp;I1658&amp;O1658</f>
        <v/>
      </c>
      <c r="AQ1658" s="122" t="str">
        <f>B1658&amp;D1658&amp;N1658</f>
        <v/>
      </c>
      <c r="AR1658" s="123" t="str">
        <f>+D1658&amp;J1658</f>
        <v/>
      </c>
      <c r="AS1658" s="124" t="str">
        <f t="shared" si="232"/>
        <v/>
      </c>
      <c r="AT1658" s="125" t="str">
        <f t="shared" si="233"/>
        <v/>
      </c>
      <c r="AU1658" s="125" t="str">
        <f>IF(NOT(AT1658=""),VLOOKUP(AT1658,[1]PSI_Category!A:B,2,0),"")</f>
        <v/>
      </c>
      <c r="AV1658" s="167"/>
      <c r="AW1658" s="167"/>
      <c r="AX1658" s="167"/>
    </row>
    <row r="1659" spans="1:50" s="133" customFormat="1" ht="11.4" customHeight="1" x14ac:dyDescent="0.3">
      <c r="A1659" s="103"/>
      <c r="B1659" s="104"/>
      <c r="C1659" s="105"/>
      <c r="D1659" s="106"/>
      <c r="E1659" s="107"/>
      <c r="F1659" s="105"/>
      <c r="G1659" s="107"/>
      <c r="H1659" s="105"/>
      <c r="I1659" s="105"/>
      <c r="J1659" s="107"/>
      <c r="K1659" s="105"/>
      <c r="L1659" s="105"/>
      <c r="M1659" s="105"/>
      <c r="N1659" s="105"/>
      <c r="O1659" s="108"/>
      <c r="P1659" s="109"/>
      <c r="Q1659" s="110"/>
      <c r="R1659" s="110"/>
      <c r="S1659" s="110"/>
      <c r="T1659" s="110"/>
      <c r="U1659" s="111"/>
      <c r="V1659" s="111"/>
      <c r="W1659" s="112"/>
      <c r="X1659" s="113"/>
      <c r="Y1659" s="114"/>
      <c r="Z1659" s="115"/>
      <c r="AA1659" s="116"/>
      <c r="AB1659" s="117" t="b">
        <f t="shared" si="225"/>
        <v>0</v>
      </c>
      <c r="AC1659" s="117">
        <f t="shared" si="226"/>
        <v>0</v>
      </c>
      <c r="AD1659" s="118"/>
      <c r="AE1659" s="117" t="b">
        <f t="shared" si="227"/>
        <v>0</v>
      </c>
      <c r="AF1659" s="117">
        <f t="shared" si="228"/>
        <v>0</v>
      </c>
      <c r="AG1659" s="119">
        <f t="shared" si="229"/>
        <v>0</v>
      </c>
      <c r="AH1659" s="120" t="b">
        <f t="shared" si="230"/>
        <v>0</v>
      </c>
      <c r="AI1659" s="121">
        <f t="shared" si="231"/>
        <v>0</v>
      </c>
      <c r="AJ1659" s="122">
        <f>+C1659</f>
        <v>0</v>
      </c>
      <c r="AK1659" s="122" t="str">
        <f>IF(ISNA(VLOOKUP(postponeList!D1659,[1]Sheet!$A$2:$B$12,2,FALSE))," ",(VLOOKUP(postponeList!D1659,[1]Sheet!$A$2:$B$12,2,FALSE)))</f>
        <v xml:space="preserve"> </v>
      </c>
      <c r="AL1659" s="122" t="str">
        <f>IF(ISNA(VLOOKUP(E1659,[1]Sheet!$G$2:$H$40,2,FALSE))," ",VLOOKUP(E1659,[1]Sheet!$G$2:$H$40,2,FALSE))</f>
        <v xml:space="preserve"> </v>
      </c>
      <c r="AM1659" s="122" t="str">
        <f>IF(ISNA(VLOOKUP(G1659,[1]Sheet!$K$2:$L$159,2,FALSE))," ",(VLOOKUP(G1659,[1]Sheet!$K$2:$L$159,2,FALSE)))</f>
        <v xml:space="preserve"> </v>
      </c>
      <c r="AN1659" s="122" t="str">
        <f>IF(ISNA(VLOOKUP(I1659&amp;C1659,[1]Sheet!$D$2:$E$228,2,FALSE))," ",VLOOKUP(I1659&amp;C1659,[1]Sheet!$D$2:$E$228,2,FALSE))</f>
        <v xml:space="preserve"> </v>
      </c>
      <c r="AO1659" s="122" t="str">
        <f>+I1659&amp;C1659</f>
        <v/>
      </c>
      <c r="AP1659" s="122" t="str">
        <f>C1659&amp;D1659&amp;E1659&amp;G1659&amp;I1659&amp;O1659</f>
        <v/>
      </c>
      <c r="AQ1659" s="122" t="str">
        <f>B1659&amp;D1659&amp;N1659</f>
        <v/>
      </c>
      <c r="AR1659" s="123" t="str">
        <f>+D1659&amp;J1659</f>
        <v/>
      </c>
      <c r="AS1659" s="124" t="str">
        <f t="shared" si="232"/>
        <v/>
      </c>
      <c r="AT1659" s="125" t="str">
        <f t="shared" si="233"/>
        <v/>
      </c>
      <c r="AU1659" s="125" t="str">
        <f>IF(NOT(AT1659=""),VLOOKUP(AT1659,[1]PSI_Category!A:B,2,0),"")</f>
        <v/>
      </c>
      <c r="AV1659" s="167"/>
      <c r="AW1659" s="167"/>
      <c r="AX1659" s="167"/>
    </row>
    <row r="1660" spans="1:50" s="133" customFormat="1" ht="11.4" customHeight="1" x14ac:dyDescent="0.3">
      <c r="A1660" s="103"/>
      <c r="B1660" s="104"/>
      <c r="C1660" s="105"/>
      <c r="D1660" s="106"/>
      <c r="E1660" s="107"/>
      <c r="F1660" s="105"/>
      <c r="G1660" s="107"/>
      <c r="H1660" s="105"/>
      <c r="I1660" s="105"/>
      <c r="J1660" s="107"/>
      <c r="K1660" s="105"/>
      <c r="L1660" s="105"/>
      <c r="M1660" s="105"/>
      <c r="N1660" s="105"/>
      <c r="O1660" s="108"/>
      <c r="P1660" s="109"/>
      <c r="Q1660" s="110"/>
      <c r="R1660" s="110"/>
      <c r="S1660" s="110"/>
      <c r="T1660" s="110"/>
      <c r="U1660" s="111"/>
      <c r="V1660" s="111"/>
      <c r="W1660" s="112"/>
      <c r="X1660" s="113"/>
      <c r="Y1660" s="114"/>
      <c r="Z1660" s="115"/>
      <c r="AA1660" s="116"/>
      <c r="AB1660" s="117" t="b">
        <f t="shared" si="225"/>
        <v>0</v>
      </c>
      <c r="AC1660" s="117">
        <f t="shared" si="226"/>
        <v>0</v>
      </c>
      <c r="AD1660" s="118"/>
      <c r="AE1660" s="117" t="b">
        <f t="shared" si="227"/>
        <v>0</v>
      </c>
      <c r="AF1660" s="117">
        <f t="shared" si="228"/>
        <v>0</v>
      </c>
      <c r="AG1660" s="119">
        <f t="shared" si="229"/>
        <v>0</v>
      </c>
      <c r="AH1660" s="120" t="b">
        <f t="shared" si="230"/>
        <v>0</v>
      </c>
      <c r="AI1660" s="121">
        <f t="shared" si="231"/>
        <v>0</v>
      </c>
      <c r="AJ1660" s="122">
        <f>+C1660</f>
        <v>0</v>
      </c>
      <c r="AK1660" s="122" t="str">
        <f>IF(ISNA(VLOOKUP(postponeList!D1660,[1]Sheet!$A$2:$B$12,2,FALSE))," ",(VLOOKUP(postponeList!D1660,[1]Sheet!$A$2:$B$12,2,FALSE)))</f>
        <v xml:space="preserve"> </v>
      </c>
      <c r="AL1660" s="122" t="str">
        <f>IF(ISNA(VLOOKUP(E1660,[1]Sheet!$G$2:$H$40,2,FALSE))," ",VLOOKUP(E1660,[1]Sheet!$G$2:$H$40,2,FALSE))</f>
        <v xml:space="preserve"> </v>
      </c>
      <c r="AM1660" s="122" t="str">
        <f>IF(ISNA(VLOOKUP(G1660,[1]Sheet!$K$2:$L$159,2,FALSE))," ",(VLOOKUP(G1660,[1]Sheet!$K$2:$L$159,2,FALSE)))</f>
        <v xml:space="preserve"> </v>
      </c>
      <c r="AN1660" s="122" t="str">
        <f>IF(ISNA(VLOOKUP(I1660&amp;C1660,[1]Sheet!$D$2:$E$228,2,FALSE))," ",VLOOKUP(I1660&amp;C1660,[1]Sheet!$D$2:$E$228,2,FALSE))</f>
        <v xml:space="preserve"> </v>
      </c>
      <c r="AO1660" s="122" t="str">
        <f>+I1660&amp;C1660</f>
        <v/>
      </c>
      <c r="AP1660" s="122" t="str">
        <f>C1660&amp;D1660&amp;E1660&amp;G1660&amp;I1660&amp;O1660</f>
        <v/>
      </c>
      <c r="AQ1660" s="122" t="str">
        <f>B1660&amp;D1660&amp;N1660</f>
        <v/>
      </c>
      <c r="AR1660" s="123" t="str">
        <f>+D1660&amp;J1660</f>
        <v/>
      </c>
      <c r="AS1660" s="124" t="str">
        <f t="shared" si="232"/>
        <v/>
      </c>
      <c r="AT1660" s="125" t="str">
        <f t="shared" si="233"/>
        <v/>
      </c>
      <c r="AU1660" s="125" t="str">
        <f>IF(NOT(AT1660=""),VLOOKUP(AT1660,[1]PSI_Category!A:B,2,0),"")</f>
        <v/>
      </c>
      <c r="AV1660" s="167"/>
      <c r="AW1660" s="167"/>
      <c r="AX1660" s="167"/>
    </row>
    <row r="1661" spans="1:50" s="133" customFormat="1" ht="11.4" customHeight="1" x14ac:dyDescent="0.3">
      <c r="A1661" s="103"/>
      <c r="B1661" s="104"/>
      <c r="C1661" s="105"/>
      <c r="D1661" s="106"/>
      <c r="E1661" s="107"/>
      <c r="F1661" s="105"/>
      <c r="G1661" s="107"/>
      <c r="H1661" s="105"/>
      <c r="I1661" s="105"/>
      <c r="J1661" s="107"/>
      <c r="K1661" s="105"/>
      <c r="L1661" s="105"/>
      <c r="M1661" s="105"/>
      <c r="N1661" s="105"/>
      <c r="O1661" s="108"/>
      <c r="P1661" s="109"/>
      <c r="Q1661" s="110"/>
      <c r="R1661" s="110"/>
      <c r="S1661" s="110"/>
      <c r="T1661" s="110"/>
      <c r="U1661" s="111"/>
      <c r="V1661" s="111"/>
      <c r="W1661" s="112"/>
      <c r="X1661" s="113"/>
      <c r="Y1661" s="114"/>
      <c r="Z1661" s="115"/>
      <c r="AA1661" s="116"/>
      <c r="AB1661" s="117" t="b">
        <f t="shared" si="225"/>
        <v>0</v>
      </c>
      <c r="AC1661" s="117">
        <f t="shared" si="226"/>
        <v>0</v>
      </c>
      <c r="AD1661" s="118"/>
      <c r="AE1661" s="117" t="b">
        <f t="shared" si="227"/>
        <v>0</v>
      </c>
      <c r="AF1661" s="117">
        <f t="shared" si="228"/>
        <v>0</v>
      </c>
      <c r="AG1661" s="119">
        <f t="shared" si="229"/>
        <v>0</v>
      </c>
      <c r="AH1661" s="120" t="b">
        <f t="shared" si="230"/>
        <v>0</v>
      </c>
      <c r="AI1661" s="121">
        <f t="shared" si="231"/>
        <v>0</v>
      </c>
      <c r="AJ1661" s="122">
        <f>+C1661</f>
        <v>0</v>
      </c>
      <c r="AK1661" s="122" t="str">
        <f>IF(ISNA(VLOOKUP(postponeList!D1661,[1]Sheet!$A$2:$B$12,2,FALSE))," ",(VLOOKUP(postponeList!D1661,[1]Sheet!$A$2:$B$12,2,FALSE)))</f>
        <v xml:space="preserve"> </v>
      </c>
      <c r="AL1661" s="122" t="str">
        <f>IF(ISNA(VLOOKUP(E1661,[1]Sheet!$G$2:$H$40,2,FALSE))," ",VLOOKUP(E1661,[1]Sheet!$G$2:$H$40,2,FALSE))</f>
        <v xml:space="preserve"> </v>
      </c>
      <c r="AM1661" s="122" t="str">
        <f>IF(ISNA(VLOOKUP(G1661,[1]Sheet!$K$2:$L$159,2,FALSE))," ",(VLOOKUP(G1661,[1]Sheet!$K$2:$L$159,2,FALSE)))</f>
        <v xml:space="preserve"> </v>
      </c>
      <c r="AN1661" s="122" t="str">
        <f>IF(ISNA(VLOOKUP(I1661&amp;C1661,[1]Sheet!$D$2:$E$228,2,FALSE))," ",VLOOKUP(I1661&amp;C1661,[1]Sheet!$D$2:$E$228,2,FALSE))</f>
        <v xml:space="preserve"> </v>
      </c>
      <c r="AO1661" s="122" t="str">
        <f>+I1661&amp;C1661</f>
        <v/>
      </c>
      <c r="AP1661" s="122" t="str">
        <f>C1661&amp;D1661&amp;E1661&amp;G1661&amp;I1661&amp;O1661</f>
        <v/>
      </c>
      <c r="AQ1661" s="122" t="str">
        <f>B1661&amp;D1661&amp;N1661</f>
        <v/>
      </c>
      <c r="AR1661" s="123" t="str">
        <f>+D1661&amp;J1661</f>
        <v/>
      </c>
      <c r="AS1661" s="124" t="str">
        <f t="shared" si="232"/>
        <v/>
      </c>
      <c r="AT1661" s="125" t="str">
        <f t="shared" si="233"/>
        <v/>
      </c>
      <c r="AU1661" s="125" t="str">
        <f>IF(NOT(AT1661=""),VLOOKUP(AT1661,[1]PSI_Category!A:B,2,0),"")</f>
        <v/>
      </c>
      <c r="AV1661" s="167"/>
      <c r="AW1661" s="167"/>
      <c r="AX1661" s="167"/>
    </row>
    <row r="1662" spans="1:50" s="133" customFormat="1" ht="11.4" customHeight="1" x14ac:dyDescent="0.3">
      <c r="A1662" s="103"/>
      <c r="B1662" s="104"/>
      <c r="C1662" s="105"/>
      <c r="D1662" s="106"/>
      <c r="E1662" s="107"/>
      <c r="F1662" s="105"/>
      <c r="G1662" s="107"/>
      <c r="H1662" s="105"/>
      <c r="I1662" s="105"/>
      <c r="J1662" s="107"/>
      <c r="K1662" s="105"/>
      <c r="L1662" s="105"/>
      <c r="M1662" s="105"/>
      <c r="N1662" s="105"/>
      <c r="O1662" s="108"/>
      <c r="P1662" s="109"/>
      <c r="Q1662" s="110"/>
      <c r="R1662" s="110"/>
      <c r="S1662" s="110"/>
      <c r="T1662" s="110"/>
      <c r="U1662" s="111"/>
      <c r="V1662" s="111"/>
      <c r="W1662" s="112"/>
      <c r="X1662" s="113"/>
      <c r="Y1662" s="114"/>
      <c r="Z1662" s="115"/>
      <c r="AA1662" s="116"/>
      <c r="AB1662" s="117" t="b">
        <f t="shared" si="225"/>
        <v>0</v>
      </c>
      <c r="AC1662" s="117">
        <f t="shared" si="226"/>
        <v>0</v>
      </c>
      <c r="AD1662" s="118"/>
      <c r="AE1662" s="117" t="b">
        <f t="shared" si="227"/>
        <v>0</v>
      </c>
      <c r="AF1662" s="117">
        <f t="shared" si="228"/>
        <v>0</v>
      </c>
      <c r="AG1662" s="119">
        <f t="shared" si="229"/>
        <v>0</v>
      </c>
      <c r="AH1662" s="120" t="b">
        <f t="shared" si="230"/>
        <v>0</v>
      </c>
      <c r="AI1662" s="121">
        <f t="shared" si="231"/>
        <v>0</v>
      </c>
      <c r="AJ1662" s="122">
        <f>+C1662</f>
        <v>0</v>
      </c>
      <c r="AK1662" s="122" t="str">
        <f>IF(ISNA(VLOOKUP(postponeList!D1662,[1]Sheet!$A$2:$B$12,2,FALSE))," ",(VLOOKUP(postponeList!D1662,[1]Sheet!$A$2:$B$12,2,FALSE)))</f>
        <v xml:space="preserve"> </v>
      </c>
      <c r="AL1662" s="122" t="str">
        <f>IF(ISNA(VLOOKUP(E1662,[1]Sheet!$G$2:$H$40,2,FALSE))," ",VLOOKUP(E1662,[1]Sheet!$G$2:$H$40,2,FALSE))</f>
        <v xml:space="preserve"> </v>
      </c>
      <c r="AM1662" s="122" t="str">
        <f>IF(ISNA(VLOOKUP(G1662,[1]Sheet!$K$2:$L$159,2,FALSE))," ",(VLOOKUP(G1662,[1]Sheet!$K$2:$L$159,2,FALSE)))</f>
        <v xml:space="preserve"> </v>
      </c>
      <c r="AN1662" s="122" t="str">
        <f>IF(ISNA(VLOOKUP(I1662&amp;C1662,[1]Sheet!$D$2:$E$228,2,FALSE))," ",VLOOKUP(I1662&amp;C1662,[1]Sheet!$D$2:$E$228,2,FALSE))</f>
        <v xml:space="preserve"> </v>
      </c>
      <c r="AO1662" s="122" t="str">
        <f>+I1662&amp;C1662</f>
        <v/>
      </c>
      <c r="AP1662" s="122" t="str">
        <f>C1662&amp;D1662&amp;E1662&amp;G1662&amp;I1662&amp;O1662</f>
        <v/>
      </c>
      <c r="AQ1662" s="122" t="str">
        <f>B1662&amp;D1662&amp;N1662</f>
        <v/>
      </c>
      <c r="AR1662" s="123" t="str">
        <f>+D1662&amp;J1662</f>
        <v/>
      </c>
      <c r="AS1662" s="124" t="str">
        <f t="shared" si="232"/>
        <v/>
      </c>
      <c r="AT1662" s="125" t="str">
        <f t="shared" si="233"/>
        <v/>
      </c>
      <c r="AU1662" s="125" t="str">
        <f>IF(NOT(AT1662=""),VLOOKUP(AT1662,[1]PSI_Category!A:B,2,0),"")</f>
        <v/>
      </c>
      <c r="AV1662" s="167"/>
      <c r="AW1662" s="167"/>
      <c r="AX1662" s="167"/>
    </row>
    <row r="1663" spans="1:50" s="133" customFormat="1" ht="11.4" customHeight="1" x14ac:dyDescent="0.3">
      <c r="A1663" s="103"/>
      <c r="B1663" s="104"/>
      <c r="C1663" s="105"/>
      <c r="D1663" s="106"/>
      <c r="E1663" s="107"/>
      <c r="F1663" s="105"/>
      <c r="G1663" s="107"/>
      <c r="H1663" s="105"/>
      <c r="I1663" s="105"/>
      <c r="J1663" s="107"/>
      <c r="K1663" s="105"/>
      <c r="L1663" s="105"/>
      <c r="M1663" s="105"/>
      <c r="N1663" s="105"/>
      <c r="O1663" s="108"/>
      <c r="P1663" s="109"/>
      <c r="Q1663" s="110"/>
      <c r="R1663" s="110"/>
      <c r="S1663" s="110"/>
      <c r="T1663" s="110"/>
      <c r="U1663" s="111"/>
      <c r="V1663" s="111"/>
      <c r="W1663" s="112"/>
      <c r="X1663" s="113"/>
      <c r="Y1663" s="114"/>
      <c r="Z1663" s="115"/>
      <c r="AA1663" s="116"/>
      <c r="AB1663" s="117" t="b">
        <f t="shared" si="225"/>
        <v>0</v>
      </c>
      <c r="AC1663" s="117">
        <f t="shared" si="226"/>
        <v>0</v>
      </c>
      <c r="AD1663" s="118"/>
      <c r="AE1663" s="117" t="b">
        <f t="shared" si="227"/>
        <v>0</v>
      </c>
      <c r="AF1663" s="117">
        <f t="shared" si="228"/>
        <v>0</v>
      </c>
      <c r="AG1663" s="119">
        <f t="shared" si="229"/>
        <v>0</v>
      </c>
      <c r="AH1663" s="120" t="b">
        <f t="shared" si="230"/>
        <v>0</v>
      </c>
      <c r="AI1663" s="121">
        <f t="shared" si="231"/>
        <v>0</v>
      </c>
      <c r="AJ1663" s="122">
        <f>+C1663</f>
        <v>0</v>
      </c>
      <c r="AK1663" s="122" t="str">
        <f>IF(ISNA(VLOOKUP(postponeList!D1663,[1]Sheet!$A$2:$B$12,2,FALSE))," ",(VLOOKUP(postponeList!D1663,[1]Sheet!$A$2:$B$12,2,FALSE)))</f>
        <v xml:space="preserve"> </v>
      </c>
      <c r="AL1663" s="122" t="str">
        <f>IF(ISNA(VLOOKUP(E1663,[1]Sheet!$G$2:$H$40,2,FALSE))," ",VLOOKUP(E1663,[1]Sheet!$G$2:$H$40,2,FALSE))</f>
        <v xml:space="preserve"> </v>
      </c>
      <c r="AM1663" s="122" t="str">
        <f>IF(ISNA(VLOOKUP(G1663,[1]Sheet!$K$2:$L$159,2,FALSE))," ",(VLOOKUP(G1663,[1]Sheet!$K$2:$L$159,2,FALSE)))</f>
        <v xml:space="preserve"> </v>
      </c>
      <c r="AN1663" s="122" t="str">
        <f>IF(ISNA(VLOOKUP(I1663&amp;C1663,[1]Sheet!$D$2:$E$228,2,FALSE))," ",VLOOKUP(I1663&amp;C1663,[1]Sheet!$D$2:$E$228,2,FALSE))</f>
        <v xml:space="preserve"> </v>
      </c>
      <c r="AO1663" s="122" t="str">
        <f>+I1663&amp;C1663</f>
        <v/>
      </c>
      <c r="AP1663" s="122" t="str">
        <f>C1663&amp;D1663&amp;E1663&amp;G1663&amp;I1663&amp;O1663</f>
        <v/>
      </c>
      <c r="AQ1663" s="122" t="str">
        <f>B1663&amp;D1663&amp;N1663</f>
        <v/>
      </c>
      <c r="AR1663" s="123" t="str">
        <f>+D1663&amp;J1663</f>
        <v/>
      </c>
      <c r="AS1663" s="124" t="str">
        <f t="shared" si="232"/>
        <v/>
      </c>
      <c r="AT1663" s="125" t="str">
        <f t="shared" si="233"/>
        <v/>
      </c>
      <c r="AU1663" s="125" t="str">
        <f>IF(NOT(AT1663=""),VLOOKUP(AT1663,[1]PSI_Category!A:B,2,0),"")</f>
        <v/>
      </c>
      <c r="AV1663" s="167"/>
      <c r="AW1663" s="167"/>
      <c r="AX1663" s="167"/>
    </row>
    <row r="1664" spans="1:50" s="133" customFormat="1" ht="11.4" customHeight="1" x14ac:dyDescent="0.3">
      <c r="A1664" s="103"/>
      <c r="B1664" s="104"/>
      <c r="C1664" s="105"/>
      <c r="D1664" s="106"/>
      <c r="E1664" s="107"/>
      <c r="F1664" s="105"/>
      <c r="G1664" s="107"/>
      <c r="H1664" s="105"/>
      <c r="I1664" s="105"/>
      <c r="J1664" s="107"/>
      <c r="K1664" s="105"/>
      <c r="L1664" s="105"/>
      <c r="M1664" s="105"/>
      <c r="N1664" s="105"/>
      <c r="O1664" s="108"/>
      <c r="P1664" s="109"/>
      <c r="Q1664" s="110"/>
      <c r="R1664" s="110"/>
      <c r="S1664" s="110"/>
      <c r="T1664" s="110"/>
      <c r="U1664" s="111"/>
      <c r="V1664" s="111"/>
      <c r="W1664" s="112"/>
      <c r="X1664" s="113"/>
      <c r="Y1664" s="114"/>
      <c r="Z1664" s="115"/>
      <c r="AA1664" s="116"/>
      <c r="AB1664" s="117" t="b">
        <f t="shared" si="225"/>
        <v>0</v>
      </c>
      <c r="AC1664" s="117">
        <f t="shared" si="226"/>
        <v>0</v>
      </c>
      <c r="AD1664" s="118"/>
      <c r="AE1664" s="117" t="b">
        <f t="shared" si="227"/>
        <v>0</v>
      </c>
      <c r="AF1664" s="117">
        <f t="shared" si="228"/>
        <v>0</v>
      </c>
      <c r="AG1664" s="119">
        <f t="shared" si="229"/>
        <v>0</v>
      </c>
      <c r="AH1664" s="120" t="b">
        <f t="shared" si="230"/>
        <v>0</v>
      </c>
      <c r="AI1664" s="121">
        <f t="shared" si="231"/>
        <v>0</v>
      </c>
      <c r="AJ1664" s="122">
        <f>+C1664</f>
        <v>0</v>
      </c>
      <c r="AK1664" s="122" t="str">
        <f>IF(ISNA(VLOOKUP(postponeList!D1664,[1]Sheet!$A$2:$B$12,2,FALSE))," ",(VLOOKUP(postponeList!D1664,[1]Sheet!$A$2:$B$12,2,FALSE)))</f>
        <v xml:space="preserve"> </v>
      </c>
      <c r="AL1664" s="122" t="str">
        <f>IF(ISNA(VLOOKUP(E1664,[1]Sheet!$G$2:$H$40,2,FALSE))," ",VLOOKUP(E1664,[1]Sheet!$G$2:$H$40,2,FALSE))</f>
        <v xml:space="preserve"> </v>
      </c>
      <c r="AM1664" s="122" t="str">
        <f>IF(ISNA(VLOOKUP(G1664,[1]Sheet!$K$2:$L$159,2,FALSE))," ",(VLOOKUP(G1664,[1]Sheet!$K$2:$L$159,2,FALSE)))</f>
        <v xml:space="preserve"> </v>
      </c>
      <c r="AN1664" s="122" t="str">
        <f>IF(ISNA(VLOOKUP(I1664&amp;C1664,[1]Sheet!$D$2:$E$228,2,FALSE))," ",VLOOKUP(I1664&amp;C1664,[1]Sheet!$D$2:$E$228,2,FALSE))</f>
        <v xml:space="preserve"> </v>
      </c>
      <c r="AO1664" s="122" t="str">
        <f>+I1664&amp;C1664</f>
        <v/>
      </c>
      <c r="AP1664" s="122" t="str">
        <f>C1664&amp;D1664&amp;E1664&amp;G1664&amp;I1664&amp;O1664</f>
        <v/>
      </c>
      <c r="AQ1664" s="122" t="str">
        <f>B1664&amp;D1664&amp;N1664</f>
        <v/>
      </c>
      <c r="AR1664" s="123" t="str">
        <f>+D1664&amp;J1664</f>
        <v/>
      </c>
      <c r="AS1664" s="124" t="str">
        <f t="shared" si="232"/>
        <v/>
      </c>
      <c r="AT1664" s="125" t="str">
        <f t="shared" si="233"/>
        <v/>
      </c>
      <c r="AU1664" s="125" t="str">
        <f>IF(NOT(AT1664=""),VLOOKUP(AT1664,[1]PSI_Category!A:B,2,0),"")</f>
        <v/>
      </c>
      <c r="AV1664" s="167"/>
      <c r="AW1664" s="167"/>
      <c r="AX1664" s="167"/>
    </row>
    <row r="1665" spans="1:50" s="133" customFormat="1" ht="11.4" customHeight="1" x14ac:dyDescent="0.3">
      <c r="A1665" s="103"/>
      <c r="B1665" s="104"/>
      <c r="C1665" s="105"/>
      <c r="D1665" s="106"/>
      <c r="E1665" s="107"/>
      <c r="F1665" s="105"/>
      <c r="G1665" s="107"/>
      <c r="H1665" s="105"/>
      <c r="I1665" s="105"/>
      <c r="J1665" s="107"/>
      <c r="K1665" s="105"/>
      <c r="L1665" s="105"/>
      <c r="M1665" s="105"/>
      <c r="N1665" s="105"/>
      <c r="O1665" s="108"/>
      <c r="P1665" s="109"/>
      <c r="Q1665" s="110"/>
      <c r="R1665" s="110"/>
      <c r="S1665" s="110"/>
      <c r="T1665" s="110"/>
      <c r="U1665" s="111"/>
      <c r="V1665" s="111"/>
      <c r="W1665" s="112"/>
      <c r="X1665" s="113"/>
      <c r="Y1665" s="114"/>
      <c r="Z1665" s="115"/>
      <c r="AA1665" s="116"/>
      <c r="AB1665" s="117" t="b">
        <f t="shared" si="225"/>
        <v>0</v>
      </c>
      <c r="AC1665" s="117">
        <f t="shared" si="226"/>
        <v>0</v>
      </c>
      <c r="AD1665" s="118"/>
      <c r="AE1665" s="117" t="b">
        <f t="shared" si="227"/>
        <v>0</v>
      </c>
      <c r="AF1665" s="117">
        <f t="shared" si="228"/>
        <v>0</v>
      </c>
      <c r="AG1665" s="119">
        <f t="shared" si="229"/>
        <v>0</v>
      </c>
      <c r="AH1665" s="120" t="b">
        <f t="shared" si="230"/>
        <v>0</v>
      </c>
      <c r="AI1665" s="121">
        <f t="shared" si="231"/>
        <v>0</v>
      </c>
      <c r="AJ1665" s="122">
        <f>+C1665</f>
        <v>0</v>
      </c>
      <c r="AK1665" s="122" t="str">
        <f>IF(ISNA(VLOOKUP(postponeList!D1665,[1]Sheet!$A$2:$B$12,2,FALSE))," ",(VLOOKUP(postponeList!D1665,[1]Sheet!$A$2:$B$12,2,FALSE)))</f>
        <v xml:space="preserve"> </v>
      </c>
      <c r="AL1665" s="122" t="str">
        <f>IF(ISNA(VLOOKUP(E1665,[1]Sheet!$G$2:$H$40,2,FALSE))," ",VLOOKUP(E1665,[1]Sheet!$G$2:$H$40,2,FALSE))</f>
        <v xml:space="preserve"> </v>
      </c>
      <c r="AM1665" s="122" t="str">
        <f>IF(ISNA(VLOOKUP(G1665,[1]Sheet!$K$2:$L$159,2,FALSE))," ",(VLOOKUP(G1665,[1]Sheet!$K$2:$L$159,2,FALSE)))</f>
        <v xml:space="preserve"> </v>
      </c>
      <c r="AN1665" s="122" t="str">
        <f>IF(ISNA(VLOOKUP(I1665&amp;C1665,[1]Sheet!$D$2:$E$228,2,FALSE))," ",VLOOKUP(I1665&amp;C1665,[1]Sheet!$D$2:$E$228,2,FALSE))</f>
        <v xml:space="preserve"> </v>
      </c>
      <c r="AO1665" s="122" t="str">
        <f>+I1665&amp;C1665</f>
        <v/>
      </c>
      <c r="AP1665" s="122" t="str">
        <f>C1665&amp;D1665&amp;E1665&amp;G1665&amp;I1665&amp;O1665</f>
        <v/>
      </c>
      <c r="AQ1665" s="122" t="str">
        <f>B1665&amp;D1665&amp;N1665</f>
        <v/>
      </c>
      <c r="AR1665" s="123" t="str">
        <f>+D1665&amp;J1665</f>
        <v/>
      </c>
      <c r="AS1665" s="124" t="str">
        <f t="shared" si="232"/>
        <v/>
      </c>
      <c r="AT1665" s="125" t="str">
        <f t="shared" si="233"/>
        <v/>
      </c>
      <c r="AU1665" s="125" t="str">
        <f>IF(NOT(AT1665=""),VLOOKUP(AT1665,[1]PSI_Category!A:B,2,0),"")</f>
        <v/>
      </c>
      <c r="AV1665" s="167"/>
      <c r="AW1665" s="167"/>
      <c r="AX1665" s="167"/>
    </row>
    <row r="1666" spans="1:50" s="133" customFormat="1" ht="11.4" customHeight="1" x14ac:dyDescent="0.3">
      <c r="A1666" s="103"/>
      <c r="B1666" s="104"/>
      <c r="C1666" s="105"/>
      <c r="D1666" s="106"/>
      <c r="E1666" s="107"/>
      <c r="F1666" s="105"/>
      <c r="G1666" s="107"/>
      <c r="H1666" s="105"/>
      <c r="I1666" s="105"/>
      <c r="J1666" s="107"/>
      <c r="K1666" s="105"/>
      <c r="L1666" s="105"/>
      <c r="M1666" s="105"/>
      <c r="N1666" s="105"/>
      <c r="O1666" s="108"/>
      <c r="P1666" s="109"/>
      <c r="Q1666" s="110"/>
      <c r="R1666" s="110"/>
      <c r="S1666" s="110"/>
      <c r="T1666" s="110"/>
      <c r="U1666" s="111"/>
      <c r="V1666" s="111"/>
      <c r="W1666" s="112"/>
      <c r="X1666" s="113"/>
      <c r="Y1666" s="114"/>
      <c r="Z1666" s="115"/>
      <c r="AA1666" s="116"/>
      <c r="AB1666" s="117" t="b">
        <f t="shared" si="225"/>
        <v>0</v>
      </c>
      <c r="AC1666" s="117">
        <f t="shared" si="226"/>
        <v>0</v>
      </c>
      <c r="AD1666" s="118"/>
      <c r="AE1666" s="117" t="b">
        <f t="shared" si="227"/>
        <v>0</v>
      </c>
      <c r="AF1666" s="117">
        <f t="shared" si="228"/>
        <v>0</v>
      </c>
      <c r="AG1666" s="119">
        <f t="shared" si="229"/>
        <v>0</v>
      </c>
      <c r="AH1666" s="120" t="b">
        <f t="shared" si="230"/>
        <v>0</v>
      </c>
      <c r="AI1666" s="121">
        <f t="shared" si="231"/>
        <v>0</v>
      </c>
      <c r="AJ1666" s="122">
        <f>+C1666</f>
        <v>0</v>
      </c>
      <c r="AK1666" s="122" t="str">
        <f>IF(ISNA(VLOOKUP(postponeList!D1666,[1]Sheet!$A$2:$B$12,2,FALSE))," ",(VLOOKUP(postponeList!D1666,[1]Sheet!$A$2:$B$12,2,FALSE)))</f>
        <v xml:space="preserve"> </v>
      </c>
      <c r="AL1666" s="122" t="str">
        <f>IF(ISNA(VLOOKUP(E1666,[1]Sheet!$G$2:$H$40,2,FALSE))," ",VLOOKUP(E1666,[1]Sheet!$G$2:$H$40,2,FALSE))</f>
        <v xml:space="preserve"> </v>
      </c>
      <c r="AM1666" s="122" t="str">
        <f>IF(ISNA(VLOOKUP(G1666,[1]Sheet!$K$2:$L$159,2,FALSE))," ",(VLOOKUP(G1666,[1]Sheet!$K$2:$L$159,2,FALSE)))</f>
        <v xml:space="preserve"> </v>
      </c>
      <c r="AN1666" s="122" t="str">
        <f>IF(ISNA(VLOOKUP(I1666&amp;C1666,[1]Sheet!$D$2:$E$228,2,FALSE))," ",VLOOKUP(I1666&amp;C1666,[1]Sheet!$D$2:$E$228,2,FALSE))</f>
        <v xml:space="preserve"> </v>
      </c>
      <c r="AO1666" s="122" t="str">
        <f>+I1666&amp;C1666</f>
        <v/>
      </c>
      <c r="AP1666" s="122" t="str">
        <f>C1666&amp;D1666&amp;E1666&amp;G1666&amp;I1666&amp;O1666</f>
        <v/>
      </c>
      <c r="AQ1666" s="122" t="str">
        <f>B1666&amp;D1666&amp;N1666</f>
        <v/>
      </c>
      <c r="AR1666" s="123" t="str">
        <f>+D1666&amp;J1666</f>
        <v/>
      </c>
      <c r="AS1666" s="124" t="str">
        <f t="shared" si="232"/>
        <v/>
      </c>
      <c r="AT1666" s="125" t="str">
        <f t="shared" si="233"/>
        <v/>
      </c>
      <c r="AU1666" s="125" t="str">
        <f>IF(NOT(AT1666=""),VLOOKUP(AT1666,[1]PSI_Category!A:B,2,0),"")</f>
        <v/>
      </c>
      <c r="AV1666" s="167"/>
      <c r="AW1666" s="167"/>
      <c r="AX1666" s="167"/>
    </row>
    <row r="1667" spans="1:50" s="133" customFormat="1" ht="11.4" customHeight="1" x14ac:dyDescent="0.3">
      <c r="A1667" s="103"/>
      <c r="B1667" s="104"/>
      <c r="C1667" s="105"/>
      <c r="D1667" s="106"/>
      <c r="E1667" s="107"/>
      <c r="F1667" s="105"/>
      <c r="G1667" s="107"/>
      <c r="H1667" s="105"/>
      <c r="I1667" s="105"/>
      <c r="J1667" s="107"/>
      <c r="K1667" s="105"/>
      <c r="L1667" s="105"/>
      <c r="M1667" s="105"/>
      <c r="N1667" s="105"/>
      <c r="O1667" s="108"/>
      <c r="P1667" s="109"/>
      <c r="Q1667" s="110"/>
      <c r="R1667" s="110"/>
      <c r="S1667" s="110"/>
      <c r="T1667" s="110"/>
      <c r="U1667" s="111"/>
      <c r="V1667" s="111"/>
      <c r="W1667" s="112"/>
      <c r="X1667" s="113"/>
      <c r="Y1667" s="114"/>
      <c r="Z1667" s="115"/>
      <c r="AA1667" s="116"/>
      <c r="AB1667" s="117" t="b">
        <f t="shared" si="225"/>
        <v>0</v>
      </c>
      <c r="AC1667" s="117">
        <f t="shared" si="226"/>
        <v>0</v>
      </c>
      <c r="AD1667" s="118"/>
      <c r="AE1667" s="117" t="b">
        <f t="shared" si="227"/>
        <v>0</v>
      </c>
      <c r="AF1667" s="117">
        <f t="shared" si="228"/>
        <v>0</v>
      </c>
      <c r="AG1667" s="119">
        <f t="shared" si="229"/>
        <v>0</v>
      </c>
      <c r="AH1667" s="120" t="b">
        <f t="shared" si="230"/>
        <v>0</v>
      </c>
      <c r="AI1667" s="121">
        <f t="shared" si="231"/>
        <v>0</v>
      </c>
      <c r="AJ1667" s="122">
        <f>+C1667</f>
        <v>0</v>
      </c>
      <c r="AK1667" s="122" t="str">
        <f>IF(ISNA(VLOOKUP(postponeList!D1667,[1]Sheet!$A$2:$B$12,2,FALSE))," ",(VLOOKUP(postponeList!D1667,[1]Sheet!$A$2:$B$12,2,FALSE)))</f>
        <v xml:space="preserve"> </v>
      </c>
      <c r="AL1667" s="122" t="str">
        <f>IF(ISNA(VLOOKUP(E1667,[1]Sheet!$G$2:$H$40,2,FALSE))," ",VLOOKUP(E1667,[1]Sheet!$G$2:$H$40,2,FALSE))</f>
        <v xml:space="preserve"> </v>
      </c>
      <c r="AM1667" s="122" t="str">
        <f>IF(ISNA(VLOOKUP(G1667,[1]Sheet!$K$2:$L$159,2,FALSE))," ",(VLOOKUP(G1667,[1]Sheet!$K$2:$L$159,2,FALSE)))</f>
        <v xml:space="preserve"> </v>
      </c>
      <c r="AN1667" s="122" t="str">
        <f>IF(ISNA(VLOOKUP(I1667&amp;C1667,[1]Sheet!$D$2:$E$228,2,FALSE))," ",VLOOKUP(I1667&amp;C1667,[1]Sheet!$D$2:$E$228,2,FALSE))</f>
        <v xml:space="preserve"> </v>
      </c>
      <c r="AO1667" s="122" t="str">
        <f>+I1667&amp;C1667</f>
        <v/>
      </c>
      <c r="AP1667" s="122" t="str">
        <f>C1667&amp;D1667&amp;E1667&amp;G1667&amp;I1667&amp;O1667</f>
        <v/>
      </c>
      <c r="AQ1667" s="122" t="str">
        <f>B1667&amp;D1667&amp;N1667</f>
        <v/>
      </c>
      <c r="AR1667" s="123" t="str">
        <f>+D1667&amp;J1667</f>
        <v/>
      </c>
      <c r="AS1667" s="124" t="str">
        <f t="shared" si="232"/>
        <v/>
      </c>
      <c r="AT1667" s="125" t="str">
        <f t="shared" si="233"/>
        <v/>
      </c>
      <c r="AU1667" s="125" t="str">
        <f>IF(NOT(AT1667=""),VLOOKUP(AT1667,[1]PSI_Category!A:B,2,0),"")</f>
        <v/>
      </c>
      <c r="AV1667" s="167"/>
      <c r="AW1667" s="167"/>
      <c r="AX1667" s="167"/>
    </row>
    <row r="1668" spans="1:50" s="133" customFormat="1" ht="11.4" customHeight="1" x14ac:dyDescent="0.3">
      <c r="A1668" s="103"/>
      <c r="B1668" s="104"/>
      <c r="C1668" s="105"/>
      <c r="D1668" s="106"/>
      <c r="E1668" s="107"/>
      <c r="F1668" s="105"/>
      <c r="G1668" s="107"/>
      <c r="H1668" s="105"/>
      <c r="I1668" s="105"/>
      <c r="J1668" s="107"/>
      <c r="K1668" s="105"/>
      <c r="L1668" s="105"/>
      <c r="M1668" s="105"/>
      <c r="N1668" s="105"/>
      <c r="O1668" s="108"/>
      <c r="P1668" s="109"/>
      <c r="Q1668" s="110"/>
      <c r="R1668" s="110"/>
      <c r="S1668" s="110"/>
      <c r="T1668" s="110"/>
      <c r="U1668" s="111"/>
      <c r="V1668" s="111"/>
      <c r="W1668" s="112"/>
      <c r="X1668" s="113"/>
      <c r="Y1668" s="114"/>
      <c r="Z1668" s="115"/>
      <c r="AA1668" s="116"/>
      <c r="AB1668" s="117" t="b">
        <f t="shared" si="225"/>
        <v>0</v>
      </c>
      <c r="AC1668" s="117">
        <f t="shared" si="226"/>
        <v>0</v>
      </c>
      <c r="AD1668" s="118"/>
      <c r="AE1668" s="117" t="b">
        <f t="shared" si="227"/>
        <v>0</v>
      </c>
      <c r="AF1668" s="117">
        <f t="shared" si="228"/>
        <v>0</v>
      </c>
      <c r="AG1668" s="119">
        <f t="shared" si="229"/>
        <v>0</v>
      </c>
      <c r="AH1668" s="120" t="b">
        <f t="shared" si="230"/>
        <v>0</v>
      </c>
      <c r="AI1668" s="121">
        <f t="shared" si="231"/>
        <v>0</v>
      </c>
      <c r="AJ1668" s="122">
        <f>+C1668</f>
        <v>0</v>
      </c>
      <c r="AK1668" s="122" t="str">
        <f>IF(ISNA(VLOOKUP(postponeList!D1668,[1]Sheet!$A$2:$B$12,2,FALSE))," ",(VLOOKUP(postponeList!D1668,[1]Sheet!$A$2:$B$12,2,FALSE)))</f>
        <v xml:space="preserve"> </v>
      </c>
      <c r="AL1668" s="122" t="str">
        <f>IF(ISNA(VLOOKUP(E1668,[1]Sheet!$G$2:$H$40,2,FALSE))," ",VLOOKUP(E1668,[1]Sheet!$G$2:$H$40,2,FALSE))</f>
        <v xml:space="preserve"> </v>
      </c>
      <c r="AM1668" s="122" t="str">
        <f>IF(ISNA(VLOOKUP(G1668,[1]Sheet!$K$2:$L$159,2,FALSE))," ",(VLOOKUP(G1668,[1]Sheet!$K$2:$L$159,2,FALSE)))</f>
        <v xml:space="preserve"> </v>
      </c>
      <c r="AN1668" s="122" t="str">
        <f>IF(ISNA(VLOOKUP(I1668&amp;C1668,[1]Sheet!$D$2:$E$228,2,FALSE))," ",VLOOKUP(I1668&amp;C1668,[1]Sheet!$D$2:$E$228,2,FALSE))</f>
        <v xml:space="preserve"> </v>
      </c>
      <c r="AO1668" s="122" t="str">
        <f>+I1668&amp;C1668</f>
        <v/>
      </c>
      <c r="AP1668" s="122" t="str">
        <f>C1668&amp;D1668&amp;E1668&amp;G1668&amp;I1668&amp;O1668</f>
        <v/>
      </c>
      <c r="AQ1668" s="122" t="str">
        <f>B1668&amp;D1668&amp;N1668</f>
        <v/>
      </c>
      <c r="AR1668" s="123" t="str">
        <f>+D1668&amp;J1668</f>
        <v/>
      </c>
      <c r="AS1668" s="124" t="str">
        <f t="shared" si="232"/>
        <v/>
      </c>
      <c r="AT1668" s="125" t="str">
        <f t="shared" si="233"/>
        <v/>
      </c>
      <c r="AU1668" s="125" t="str">
        <f>IF(NOT(AT1668=""),VLOOKUP(AT1668,[1]PSI_Category!A:B,2,0),"")</f>
        <v/>
      </c>
      <c r="AV1668" s="167"/>
      <c r="AW1668" s="167"/>
      <c r="AX1668" s="167"/>
    </row>
    <row r="1669" spans="1:50" s="133" customFormat="1" ht="11.4" customHeight="1" x14ac:dyDescent="0.3">
      <c r="A1669" s="103"/>
      <c r="B1669" s="104"/>
      <c r="C1669" s="105"/>
      <c r="D1669" s="106"/>
      <c r="E1669" s="107"/>
      <c r="F1669" s="105"/>
      <c r="G1669" s="107"/>
      <c r="H1669" s="105"/>
      <c r="I1669" s="105"/>
      <c r="J1669" s="107"/>
      <c r="K1669" s="105"/>
      <c r="L1669" s="105"/>
      <c r="M1669" s="105"/>
      <c r="N1669" s="105"/>
      <c r="O1669" s="108"/>
      <c r="P1669" s="109"/>
      <c r="Q1669" s="110"/>
      <c r="R1669" s="110"/>
      <c r="S1669" s="110"/>
      <c r="T1669" s="110"/>
      <c r="U1669" s="111"/>
      <c r="V1669" s="111"/>
      <c r="W1669" s="112"/>
      <c r="X1669" s="113"/>
      <c r="Y1669" s="114"/>
      <c r="Z1669" s="115"/>
      <c r="AA1669" s="116"/>
      <c r="AB1669" s="117" t="b">
        <f t="shared" si="225"/>
        <v>0</v>
      </c>
      <c r="AC1669" s="117">
        <f t="shared" si="226"/>
        <v>0</v>
      </c>
      <c r="AD1669" s="118"/>
      <c r="AE1669" s="117" t="b">
        <f t="shared" si="227"/>
        <v>0</v>
      </c>
      <c r="AF1669" s="117">
        <f t="shared" si="228"/>
        <v>0</v>
      </c>
      <c r="AG1669" s="119">
        <f t="shared" si="229"/>
        <v>0</v>
      </c>
      <c r="AH1669" s="120" t="b">
        <f t="shared" si="230"/>
        <v>0</v>
      </c>
      <c r="AI1669" s="121">
        <f t="shared" si="231"/>
        <v>0</v>
      </c>
      <c r="AJ1669" s="122">
        <f>+C1669</f>
        <v>0</v>
      </c>
      <c r="AK1669" s="122" t="str">
        <f>IF(ISNA(VLOOKUP(postponeList!D1669,[1]Sheet!$A$2:$B$12,2,FALSE))," ",(VLOOKUP(postponeList!D1669,[1]Sheet!$A$2:$B$12,2,FALSE)))</f>
        <v xml:space="preserve"> </v>
      </c>
      <c r="AL1669" s="122" t="str">
        <f>IF(ISNA(VLOOKUP(E1669,[1]Sheet!$G$2:$H$40,2,FALSE))," ",VLOOKUP(E1669,[1]Sheet!$G$2:$H$40,2,FALSE))</f>
        <v xml:space="preserve"> </v>
      </c>
      <c r="AM1669" s="122" t="str">
        <f>IF(ISNA(VLOOKUP(G1669,[1]Sheet!$K$2:$L$159,2,FALSE))," ",(VLOOKUP(G1669,[1]Sheet!$K$2:$L$159,2,FALSE)))</f>
        <v xml:space="preserve"> </v>
      </c>
      <c r="AN1669" s="122" t="str">
        <f>IF(ISNA(VLOOKUP(I1669&amp;C1669,[1]Sheet!$D$2:$E$228,2,FALSE))," ",VLOOKUP(I1669&amp;C1669,[1]Sheet!$D$2:$E$228,2,FALSE))</f>
        <v xml:space="preserve"> </v>
      </c>
      <c r="AO1669" s="122" t="str">
        <f>+I1669&amp;C1669</f>
        <v/>
      </c>
      <c r="AP1669" s="122" t="str">
        <f>C1669&amp;D1669&amp;E1669&amp;G1669&amp;I1669&amp;O1669</f>
        <v/>
      </c>
      <c r="AQ1669" s="122" t="str">
        <f>B1669&amp;D1669&amp;N1669</f>
        <v/>
      </c>
      <c r="AR1669" s="123" t="str">
        <f>+D1669&amp;J1669</f>
        <v/>
      </c>
      <c r="AS1669" s="124" t="str">
        <f t="shared" si="232"/>
        <v/>
      </c>
      <c r="AT1669" s="125" t="str">
        <f t="shared" si="233"/>
        <v/>
      </c>
      <c r="AU1669" s="125" t="str">
        <f>IF(NOT(AT1669=""),VLOOKUP(AT1669,[1]PSI_Category!A:B,2,0),"")</f>
        <v/>
      </c>
      <c r="AV1669" s="167"/>
      <c r="AW1669" s="167"/>
      <c r="AX1669" s="167"/>
    </row>
    <row r="1670" spans="1:50" s="133" customFormat="1" ht="11.4" customHeight="1" x14ac:dyDescent="0.3">
      <c r="A1670" s="103"/>
      <c r="B1670" s="104"/>
      <c r="C1670" s="105"/>
      <c r="D1670" s="106"/>
      <c r="E1670" s="107"/>
      <c r="F1670" s="105"/>
      <c r="G1670" s="107"/>
      <c r="H1670" s="105"/>
      <c r="I1670" s="105"/>
      <c r="J1670" s="107"/>
      <c r="K1670" s="105"/>
      <c r="L1670" s="105"/>
      <c r="M1670" s="105"/>
      <c r="N1670" s="105"/>
      <c r="O1670" s="108"/>
      <c r="P1670" s="109"/>
      <c r="Q1670" s="110"/>
      <c r="R1670" s="110"/>
      <c r="S1670" s="110"/>
      <c r="T1670" s="110"/>
      <c r="U1670" s="111"/>
      <c r="V1670" s="111"/>
      <c r="W1670" s="112"/>
      <c r="X1670" s="113"/>
      <c r="Y1670" s="114"/>
      <c r="Z1670" s="115"/>
      <c r="AA1670" s="116"/>
      <c r="AB1670" s="117" t="b">
        <f t="shared" ref="AB1670:AB1733" si="234">IF($Y1670=$AB$3,$Z1670*AA1670,IF($Y1670=$AC$3,$Z1670*AA1670/$AF$3,IF($Y1670=$AH$3,$Z1670*AA1670/$AI$3,IF($Y1670=$AJ$3,$Z1670*AA1670/$AK$3))))</f>
        <v>0</v>
      </c>
      <c r="AC1670" s="117">
        <f t="shared" ref="AC1670:AC1733" si="235">AB1670*$AF$3/1000</f>
        <v>0</v>
      </c>
      <c r="AD1670" s="118"/>
      <c r="AE1670" s="117" t="b">
        <f t="shared" ref="AE1670:AE1733" si="236">IF($Y1670=$AB$3,$Z1670*AD1670, IF($Y1670=$AC$3, $Z1670*AD1670/$AF$3, IF($Y1670=$AH$3, $Z1670*AD1670/$AI$3, IF($Y1670=$AJ$3, $Z1670*AD1670/$AK$3))))</f>
        <v>0</v>
      </c>
      <c r="AF1670" s="117">
        <f t="shared" ref="AF1670:AF1733" si="237">AE1670*$AF$3/1000</f>
        <v>0</v>
      </c>
      <c r="AG1670" s="119">
        <f t="shared" ref="AG1670:AG1733" si="238">+AA1670-AD1670</f>
        <v>0</v>
      </c>
      <c r="AH1670" s="120" t="b">
        <f t="shared" ref="AH1670:AH1733" si="239">IF($Y1670=$AB$3,$Z1670*AG1670, IF($Y1670=$AC$3, $Z1670*AG1670/$AF$3, IF($Y1670=$AH$3, $Z1670*AG1670/$AI$3, IF($Y1670=$AJ$3, $Z1670*AG1670/$AK$3))))</f>
        <v>0</v>
      </c>
      <c r="AI1670" s="121">
        <f t="shared" ref="AI1670:AI1733" si="240">AH1670*$AF$3/1000</f>
        <v>0</v>
      </c>
      <c r="AJ1670" s="122">
        <f>+C1670</f>
        <v>0</v>
      </c>
      <c r="AK1670" s="122" t="str">
        <f>IF(ISNA(VLOOKUP(postponeList!D1670,[1]Sheet!$A$2:$B$12,2,FALSE))," ",(VLOOKUP(postponeList!D1670,[1]Sheet!$A$2:$B$12,2,FALSE)))</f>
        <v xml:space="preserve"> </v>
      </c>
      <c r="AL1670" s="122" t="str">
        <f>IF(ISNA(VLOOKUP(E1670,[1]Sheet!$G$2:$H$40,2,FALSE))," ",VLOOKUP(E1670,[1]Sheet!$G$2:$H$40,2,FALSE))</f>
        <v xml:space="preserve"> </v>
      </c>
      <c r="AM1670" s="122" t="str">
        <f>IF(ISNA(VLOOKUP(G1670,[1]Sheet!$K$2:$L$159,2,FALSE))," ",(VLOOKUP(G1670,[1]Sheet!$K$2:$L$159,2,FALSE)))</f>
        <v xml:space="preserve"> </v>
      </c>
      <c r="AN1670" s="122" t="str">
        <f>IF(ISNA(VLOOKUP(I1670&amp;C1670,[1]Sheet!$D$2:$E$228,2,FALSE))," ",VLOOKUP(I1670&amp;C1670,[1]Sheet!$D$2:$E$228,2,FALSE))</f>
        <v xml:space="preserve"> </v>
      </c>
      <c r="AO1670" s="122" t="str">
        <f>+I1670&amp;C1670</f>
        <v/>
      </c>
      <c r="AP1670" s="122" t="str">
        <f>C1670&amp;D1670&amp;E1670&amp;G1670&amp;I1670&amp;O1670</f>
        <v/>
      </c>
      <c r="AQ1670" s="122" t="str">
        <f>B1670&amp;D1670&amp;N1670</f>
        <v/>
      </c>
      <c r="AR1670" s="123" t="str">
        <f>+D1670&amp;J1670</f>
        <v/>
      </c>
      <c r="AS1670" s="124" t="str">
        <f t="shared" ref="AS1670:AS1733" si="241">LEFT(V1670,3)</f>
        <v/>
      </c>
      <c r="AT1670" s="125" t="str">
        <f t="shared" ref="AT1670:AT1733" si="242">IFERROR(TRIM(M1670),"")</f>
        <v/>
      </c>
      <c r="AU1670" s="125" t="str">
        <f>IF(NOT(AT1670=""),VLOOKUP(AT1670,[1]PSI_Category!A:B,2,0),"")</f>
        <v/>
      </c>
      <c r="AV1670" s="167"/>
      <c r="AW1670" s="167"/>
      <c r="AX1670" s="167"/>
    </row>
    <row r="1671" spans="1:50" s="133" customFormat="1" ht="11.4" customHeight="1" x14ac:dyDescent="0.3">
      <c r="A1671" s="103"/>
      <c r="B1671" s="104"/>
      <c r="C1671" s="105"/>
      <c r="D1671" s="106"/>
      <c r="E1671" s="107"/>
      <c r="F1671" s="105"/>
      <c r="G1671" s="107"/>
      <c r="H1671" s="105"/>
      <c r="I1671" s="105"/>
      <c r="J1671" s="107"/>
      <c r="K1671" s="105"/>
      <c r="L1671" s="105"/>
      <c r="M1671" s="105"/>
      <c r="N1671" s="105"/>
      <c r="O1671" s="108"/>
      <c r="P1671" s="109"/>
      <c r="Q1671" s="110"/>
      <c r="R1671" s="110"/>
      <c r="S1671" s="110"/>
      <c r="T1671" s="110"/>
      <c r="U1671" s="111"/>
      <c r="V1671" s="111"/>
      <c r="W1671" s="112"/>
      <c r="X1671" s="113"/>
      <c r="Y1671" s="114"/>
      <c r="Z1671" s="115"/>
      <c r="AA1671" s="116"/>
      <c r="AB1671" s="117" t="b">
        <f t="shared" si="234"/>
        <v>0</v>
      </c>
      <c r="AC1671" s="117">
        <f t="shared" si="235"/>
        <v>0</v>
      </c>
      <c r="AD1671" s="118"/>
      <c r="AE1671" s="117" t="b">
        <f t="shared" si="236"/>
        <v>0</v>
      </c>
      <c r="AF1671" s="117">
        <f t="shared" si="237"/>
        <v>0</v>
      </c>
      <c r="AG1671" s="119">
        <f t="shared" si="238"/>
        <v>0</v>
      </c>
      <c r="AH1671" s="120" t="b">
        <f t="shared" si="239"/>
        <v>0</v>
      </c>
      <c r="AI1671" s="121">
        <f t="shared" si="240"/>
        <v>0</v>
      </c>
      <c r="AJ1671" s="122">
        <f>+C1671</f>
        <v>0</v>
      </c>
      <c r="AK1671" s="122" t="str">
        <f>IF(ISNA(VLOOKUP(postponeList!D1671,[1]Sheet!$A$2:$B$12,2,FALSE))," ",(VLOOKUP(postponeList!D1671,[1]Sheet!$A$2:$B$12,2,FALSE)))</f>
        <v xml:space="preserve"> </v>
      </c>
      <c r="AL1671" s="122" t="str">
        <f>IF(ISNA(VLOOKUP(E1671,[1]Sheet!$G$2:$H$40,2,FALSE))," ",VLOOKUP(E1671,[1]Sheet!$G$2:$H$40,2,FALSE))</f>
        <v xml:space="preserve"> </v>
      </c>
      <c r="AM1671" s="122" t="str">
        <f>IF(ISNA(VLOOKUP(G1671,[1]Sheet!$K$2:$L$159,2,FALSE))," ",(VLOOKUP(G1671,[1]Sheet!$K$2:$L$159,2,FALSE)))</f>
        <v xml:space="preserve"> </v>
      </c>
      <c r="AN1671" s="122" t="str">
        <f>IF(ISNA(VLOOKUP(I1671&amp;C1671,[1]Sheet!$D$2:$E$228,2,FALSE))," ",VLOOKUP(I1671&amp;C1671,[1]Sheet!$D$2:$E$228,2,FALSE))</f>
        <v xml:space="preserve"> </v>
      </c>
      <c r="AO1671" s="122" t="str">
        <f>+I1671&amp;C1671</f>
        <v/>
      </c>
      <c r="AP1671" s="122" t="str">
        <f>C1671&amp;D1671&amp;E1671&amp;G1671&amp;I1671&amp;O1671</f>
        <v/>
      </c>
      <c r="AQ1671" s="122" t="str">
        <f>B1671&amp;D1671&amp;N1671</f>
        <v/>
      </c>
      <c r="AR1671" s="123" t="str">
        <f>+D1671&amp;J1671</f>
        <v/>
      </c>
      <c r="AS1671" s="124" t="str">
        <f t="shared" si="241"/>
        <v/>
      </c>
      <c r="AT1671" s="125" t="str">
        <f t="shared" si="242"/>
        <v/>
      </c>
      <c r="AU1671" s="125" t="str">
        <f>IF(NOT(AT1671=""),VLOOKUP(AT1671,[1]PSI_Category!A:B,2,0),"")</f>
        <v/>
      </c>
      <c r="AV1671" s="167"/>
      <c r="AW1671" s="167"/>
      <c r="AX1671" s="167"/>
    </row>
    <row r="1672" spans="1:50" s="133" customFormat="1" ht="11.4" customHeight="1" x14ac:dyDescent="0.3">
      <c r="A1672" s="103"/>
      <c r="B1672" s="104"/>
      <c r="C1672" s="105"/>
      <c r="D1672" s="106"/>
      <c r="E1672" s="107"/>
      <c r="F1672" s="105"/>
      <c r="G1672" s="107"/>
      <c r="H1672" s="105"/>
      <c r="I1672" s="105"/>
      <c r="J1672" s="107"/>
      <c r="K1672" s="105"/>
      <c r="L1672" s="105"/>
      <c r="M1672" s="105"/>
      <c r="N1672" s="105"/>
      <c r="O1672" s="108"/>
      <c r="P1672" s="109"/>
      <c r="Q1672" s="110"/>
      <c r="R1672" s="110"/>
      <c r="S1672" s="110"/>
      <c r="T1672" s="110"/>
      <c r="U1672" s="111"/>
      <c r="V1672" s="111"/>
      <c r="W1672" s="112"/>
      <c r="X1672" s="113"/>
      <c r="Y1672" s="114"/>
      <c r="Z1672" s="115"/>
      <c r="AA1672" s="116"/>
      <c r="AB1672" s="117" t="b">
        <f t="shared" si="234"/>
        <v>0</v>
      </c>
      <c r="AC1672" s="117">
        <f t="shared" si="235"/>
        <v>0</v>
      </c>
      <c r="AD1672" s="118"/>
      <c r="AE1672" s="117" t="b">
        <f t="shared" si="236"/>
        <v>0</v>
      </c>
      <c r="AF1672" s="117">
        <f t="shared" si="237"/>
        <v>0</v>
      </c>
      <c r="AG1672" s="119">
        <f t="shared" si="238"/>
        <v>0</v>
      </c>
      <c r="AH1672" s="120" t="b">
        <f t="shared" si="239"/>
        <v>0</v>
      </c>
      <c r="AI1672" s="121">
        <f t="shared" si="240"/>
        <v>0</v>
      </c>
      <c r="AJ1672" s="122">
        <f>+C1672</f>
        <v>0</v>
      </c>
      <c r="AK1672" s="122" t="str">
        <f>IF(ISNA(VLOOKUP(postponeList!D1672,[1]Sheet!$A$2:$B$12,2,FALSE))," ",(VLOOKUP(postponeList!D1672,[1]Sheet!$A$2:$B$12,2,FALSE)))</f>
        <v xml:space="preserve"> </v>
      </c>
      <c r="AL1672" s="122" t="str">
        <f>IF(ISNA(VLOOKUP(E1672,[1]Sheet!$G$2:$H$40,2,FALSE))," ",VLOOKUP(E1672,[1]Sheet!$G$2:$H$40,2,FALSE))</f>
        <v xml:space="preserve"> </v>
      </c>
      <c r="AM1672" s="122" t="str">
        <f>IF(ISNA(VLOOKUP(G1672,[1]Sheet!$K$2:$L$159,2,FALSE))," ",(VLOOKUP(G1672,[1]Sheet!$K$2:$L$159,2,FALSE)))</f>
        <v xml:space="preserve"> </v>
      </c>
      <c r="AN1672" s="122" t="str">
        <f>IF(ISNA(VLOOKUP(I1672&amp;C1672,[1]Sheet!$D$2:$E$228,2,FALSE))," ",VLOOKUP(I1672&amp;C1672,[1]Sheet!$D$2:$E$228,2,FALSE))</f>
        <v xml:space="preserve"> </v>
      </c>
      <c r="AO1672" s="122" t="str">
        <f>+I1672&amp;C1672</f>
        <v/>
      </c>
      <c r="AP1672" s="122" t="str">
        <f>C1672&amp;D1672&amp;E1672&amp;G1672&amp;I1672&amp;O1672</f>
        <v/>
      </c>
      <c r="AQ1672" s="122" t="str">
        <f>B1672&amp;D1672&amp;N1672</f>
        <v/>
      </c>
      <c r="AR1672" s="123" t="str">
        <f>+D1672&amp;J1672</f>
        <v/>
      </c>
      <c r="AS1672" s="124" t="str">
        <f t="shared" si="241"/>
        <v/>
      </c>
      <c r="AT1672" s="125" t="str">
        <f t="shared" si="242"/>
        <v/>
      </c>
      <c r="AU1672" s="125" t="str">
        <f>IF(NOT(AT1672=""),VLOOKUP(AT1672,[1]PSI_Category!A:B,2,0),"")</f>
        <v/>
      </c>
      <c r="AV1672" s="167"/>
      <c r="AW1672" s="167"/>
      <c r="AX1672" s="167"/>
    </row>
    <row r="1673" spans="1:50" s="133" customFormat="1" ht="11.4" customHeight="1" x14ac:dyDescent="0.3">
      <c r="A1673" s="103"/>
      <c r="B1673" s="104"/>
      <c r="C1673" s="105"/>
      <c r="D1673" s="106"/>
      <c r="E1673" s="107"/>
      <c r="F1673" s="105"/>
      <c r="G1673" s="107"/>
      <c r="H1673" s="105"/>
      <c r="I1673" s="105"/>
      <c r="J1673" s="107"/>
      <c r="K1673" s="105"/>
      <c r="L1673" s="105"/>
      <c r="M1673" s="105"/>
      <c r="N1673" s="105"/>
      <c r="O1673" s="108"/>
      <c r="P1673" s="109"/>
      <c r="Q1673" s="110"/>
      <c r="R1673" s="110"/>
      <c r="S1673" s="110"/>
      <c r="T1673" s="110"/>
      <c r="U1673" s="111"/>
      <c r="V1673" s="111"/>
      <c r="W1673" s="112"/>
      <c r="X1673" s="113"/>
      <c r="Y1673" s="114"/>
      <c r="Z1673" s="115"/>
      <c r="AA1673" s="116"/>
      <c r="AB1673" s="117" t="b">
        <f t="shared" si="234"/>
        <v>0</v>
      </c>
      <c r="AC1673" s="117">
        <f t="shared" si="235"/>
        <v>0</v>
      </c>
      <c r="AD1673" s="118"/>
      <c r="AE1673" s="117" t="b">
        <f t="shared" si="236"/>
        <v>0</v>
      </c>
      <c r="AF1673" s="117">
        <f t="shared" si="237"/>
        <v>0</v>
      </c>
      <c r="AG1673" s="119">
        <f t="shared" si="238"/>
        <v>0</v>
      </c>
      <c r="AH1673" s="120" t="b">
        <f t="shared" si="239"/>
        <v>0</v>
      </c>
      <c r="AI1673" s="121">
        <f t="shared" si="240"/>
        <v>0</v>
      </c>
      <c r="AJ1673" s="122">
        <f>+C1673</f>
        <v>0</v>
      </c>
      <c r="AK1673" s="122" t="str">
        <f>IF(ISNA(VLOOKUP(postponeList!D1673,[1]Sheet!$A$2:$B$12,2,FALSE))," ",(VLOOKUP(postponeList!D1673,[1]Sheet!$A$2:$B$12,2,FALSE)))</f>
        <v xml:space="preserve"> </v>
      </c>
      <c r="AL1673" s="122" t="str">
        <f>IF(ISNA(VLOOKUP(E1673,[1]Sheet!$G$2:$H$40,2,FALSE))," ",VLOOKUP(E1673,[1]Sheet!$G$2:$H$40,2,FALSE))</f>
        <v xml:space="preserve"> </v>
      </c>
      <c r="AM1673" s="122" t="str">
        <f>IF(ISNA(VLOOKUP(G1673,[1]Sheet!$K$2:$L$159,2,FALSE))," ",(VLOOKUP(G1673,[1]Sheet!$K$2:$L$159,2,FALSE)))</f>
        <v xml:space="preserve"> </v>
      </c>
      <c r="AN1673" s="122" t="str">
        <f>IF(ISNA(VLOOKUP(I1673&amp;C1673,[1]Sheet!$D$2:$E$228,2,FALSE))," ",VLOOKUP(I1673&amp;C1673,[1]Sheet!$D$2:$E$228,2,FALSE))</f>
        <v xml:space="preserve"> </v>
      </c>
      <c r="AO1673" s="122" t="str">
        <f>+I1673&amp;C1673</f>
        <v/>
      </c>
      <c r="AP1673" s="122" t="str">
        <f>C1673&amp;D1673&amp;E1673&amp;G1673&amp;I1673&amp;O1673</f>
        <v/>
      </c>
      <c r="AQ1673" s="122" t="str">
        <f>B1673&amp;D1673&amp;N1673</f>
        <v/>
      </c>
      <c r="AR1673" s="123" t="str">
        <f>+D1673&amp;J1673</f>
        <v/>
      </c>
      <c r="AS1673" s="124" t="str">
        <f t="shared" si="241"/>
        <v/>
      </c>
      <c r="AT1673" s="125" t="str">
        <f t="shared" si="242"/>
        <v/>
      </c>
      <c r="AU1673" s="125" t="str">
        <f>IF(NOT(AT1673=""),VLOOKUP(AT1673,[1]PSI_Category!A:B,2,0),"")</f>
        <v/>
      </c>
      <c r="AV1673" s="167"/>
      <c r="AW1673" s="167"/>
      <c r="AX1673" s="167"/>
    </row>
    <row r="1674" spans="1:50" s="133" customFormat="1" ht="11.4" customHeight="1" x14ac:dyDescent="0.3">
      <c r="A1674" s="103"/>
      <c r="B1674" s="104"/>
      <c r="C1674" s="105"/>
      <c r="D1674" s="106"/>
      <c r="E1674" s="107"/>
      <c r="F1674" s="105"/>
      <c r="G1674" s="107"/>
      <c r="H1674" s="105"/>
      <c r="I1674" s="105"/>
      <c r="J1674" s="107"/>
      <c r="K1674" s="105"/>
      <c r="L1674" s="105"/>
      <c r="M1674" s="105"/>
      <c r="N1674" s="105"/>
      <c r="O1674" s="108"/>
      <c r="P1674" s="109"/>
      <c r="Q1674" s="110"/>
      <c r="R1674" s="110"/>
      <c r="S1674" s="110"/>
      <c r="T1674" s="110"/>
      <c r="U1674" s="111"/>
      <c r="V1674" s="111"/>
      <c r="W1674" s="112"/>
      <c r="X1674" s="113"/>
      <c r="Y1674" s="114"/>
      <c r="Z1674" s="115"/>
      <c r="AA1674" s="116"/>
      <c r="AB1674" s="117" t="b">
        <f t="shared" si="234"/>
        <v>0</v>
      </c>
      <c r="AC1674" s="117">
        <f t="shared" si="235"/>
        <v>0</v>
      </c>
      <c r="AD1674" s="118"/>
      <c r="AE1674" s="117" t="b">
        <f t="shared" si="236"/>
        <v>0</v>
      </c>
      <c r="AF1674" s="117">
        <f t="shared" si="237"/>
        <v>0</v>
      </c>
      <c r="AG1674" s="119">
        <f t="shared" si="238"/>
        <v>0</v>
      </c>
      <c r="AH1674" s="120" t="b">
        <f t="shared" si="239"/>
        <v>0</v>
      </c>
      <c r="AI1674" s="121">
        <f t="shared" si="240"/>
        <v>0</v>
      </c>
      <c r="AJ1674" s="122">
        <f>+C1674</f>
        <v>0</v>
      </c>
      <c r="AK1674" s="122" t="str">
        <f>IF(ISNA(VLOOKUP(postponeList!D1674,[1]Sheet!$A$2:$B$12,2,FALSE))," ",(VLOOKUP(postponeList!D1674,[1]Sheet!$A$2:$B$12,2,FALSE)))</f>
        <v xml:space="preserve"> </v>
      </c>
      <c r="AL1674" s="122" t="str">
        <f>IF(ISNA(VLOOKUP(E1674,[1]Sheet!$G$2:$H$40,2,FALSE))," ",VLOOKUP(E1674,[1]Sheet!$G$2:$H$40,2,FALSE))</f>
        <v xml:space="preserve"> </v>
      </c>
      <c r="AM1674" s="122" t="str">
        <f>IF(ISNA(VLOOKUP(G1674,[1]Sheet!$K$2:$L$159,2,FALSE))," ",(VLOOKUP(G1674,[1]Sheet!$K$2:$L$159,2,FALSE)))</f>
        <v xml:space="preserve"> </v>
      </c>
      <c r="AN1674" s="122" t="str">
        <f>IF(ISNA(VLOOKUP(I1674&amp;C1674,[1]Sheet!$D$2:$E$228,2,FALSE))," ",VLOOKUP(I1674&amp;C1674,[1]Sheet!$D$2:$E$228,2,FALSE))</f>
        <v xml:space="preserve"> </v>
      </c>
      <c r="AO1674" s="122" t="str">
        <f>+I1674&amp;C1674</f>
        <v/>
      </c>
      <c r="AP1674" s="122" t="str">
        <f>C1674&amp;D1674&amp;E1674&amp;G1674&amp;I1674&amp;O1674</f>
        <v/>
      </c>
      <c r="AQ1674" s="122" t="str">
        <f>B1674&amp;D1674&amp;N1674</f>
        <v/>
      </c>
      <c r="AR1674" s="123" t="str">
        <f>+D1674&amp;J1674</f>
        <v/>
      </c>
      <c r="AS1674" s="124" t="str">
        <f t="shared" si="241"/>
        <v/>
      </c>
      <c r="AT1674" s="125" t="str">
        <f t="shared" si="242"/>
        <v/>
      </c>
      <c r="AU1674" s="125" t="str">
        <f>IF(NOT(AT1674=""),VLOOKUP(AT1674,[1]PSI_Category!A:B,2,0),"")</f>
        <v/>
      </c>
      <c r="AV1674" s="167"/>
      <c r="AW1674" s="167"/>
      <c r="AX1674" s="167"/>
    </row>
    <row r="1675" spans="1:50" s="133" customFormat="1" ht="11.4" customHeight="1" x14ac:dyDescent="0.3">
      <c r="A1675" s="103"/>
      <c r="B1675" s="104"/>
      <c r="C1675" s="105"/>
      <c r="D1675" s="106"/>
      <c r="E1675" s="107"/>
      <c r="F1675" s="105"/>
      <c r="G1675" s="107"/>
      <c r="H1675" s="105"/>
      <c r="I1675" s="105"/>
      <c r="J1675" s="107"/>
      <c r="K1675" s="105"/>
      <c r="L1675" s="105"/>
      <c r="M1675" s="105"/>
      <c r="N1675" s="105"/>
      <c r="O1675" s="108"/>
      <c r="P1675" s="109"/>
      <c r="Q1675" s="110"/>
      <c r="R1675" s="110"/>
      <c r="S1675" s="110"/>
      <c r="T1675" s="110"/>
      <c r="U1675" s="111"/>
      <c r="V1675" s="111"/>
      <c r="W1675" s="112"/>
      <c r="X1675" s="113"/>
      <c r="Y1675" s="114"/>
      <c r="Z1675" s="115"/>
      <c r="AA1675" s="116"/>
      <c r="AB1675" s="117" t="b">
        <f t="shared" si="234"/>
        <v>0</v>
      </c>
      <c r="AC1675" s="117">
        <f t="shared" si="235"/>
        <v>0</v>
      </c>
      <c r="AD1675" s="118"/>
      <c r="AE1675" s="117" t="b">
        <f t="shared" si="236"/>
        <v>0</v>
      </c>
      <c r="AF1675" s="117">
        <f t="shared" si="237"/>
        <v>0</v>
      </c>
      <c r="AG1675" s="119">
        <f t="shared" si="238"/>
        <v>0</v>
      </c>
      <c r="AH1675" s="120" t="b">
        <f t="shared" si="239"/>
        <v>0</v>
      </c>
      <c r="AI1675" s="121">
        <f t="shared" si="240"/>
        <v>0</v>
      </c>
      <c r="AJ1675" s="122">
        <f>+C1675</f>
        <v>0</v>
      </c>
      <c r="AK1675" s="122" t="str">
        <f>IF(ISNA(VLOOKUP(postponeList!D1675,[1]Sheet!$A$2:$B$12,2,FALSE))," ",(VLOOKUP(postponeList!D1675,[1]Sheet!$A$2:$B$12,2,FALSE)))</f>
        <v xml:space="preserve"> </v>
      </c>
      <c r="AL1675" s="122" t="str">
        <f>IF(ISNA(VLOOKUP(E1675,[1]Sheet!$G$2:$H$40,2,FALSE))," ",VLOOKUP(E1675,[1]Sheet!$G$2:$H$40,2,FALSE))</f>
        <v xml:space="preserve"> </v>
      </c>
      <c r="AM1675" s="122" t="str">
        <f>IF(ISNA(VLOOKUP(G1675,[1]Sheet!$K$2:$L$159,2,FALSE))," ",(VLOOKUP(G1675,[1]Sheet!$K$2:$L$159,2,FALSE)))</f>
        <v xml:space="preserve"> </v>
      </c>
      <c r="AN1675" s="122" t="str">
        <f>IF(ISNA(VLOOKUP(I1675&amp;C1675,[1]Sheet!$D$2:$E$228,2,FALSE))," ",VLOOKUP(I1675&amp;C1675,[1]Sheet!$D$2:$E$228,2,FALSE))</f>
        <v xml:space="preserve"> </v>
      </c>
      <c r="AO1675" s="122" t="str">
        <f>+I1675&amp;C1675</f>
        <v/>
      </c>
      <c r="AP1675" s="122" t="str">
        <f>C1675&amp;D1675&amp;E1675&amp;G1675&amp;I1675&amp;O1675</f>
        <v/>
      </c>
      <c r="AQ1675" s="122" t="str">
        <f>B1675&amp;D1675&amp;N1675</f>
        <v/>
      </c>
      <c r="AR1675" s="123" t="str">
        <f>+D1675&amp;J1675</f>
        <v/>
      </c>
      <c r="AS1675" s="124" t="str">
        <f t="shared" si="241"/>
        <v/>
      </c>
      <c r="AT1675" s="125" t="str">
        <f t="shared" si="242"/>
        <v/>
      </c>
      <c r="AU1675" s="125" t="str">
        <f>IF(NOT(AT1675=""),VLOOKUP(AT1675,[1]PSI_Category!A:B,2,0),"")</f>
        <v/>
      </c>
      <c r="AV1675" s="167"/>
      <c r="AW1675" s="167"/>
      <c r="AX1675" s="167"/>
    </row>
    <row r="1676" spans="1:50" s="133" customFormat="1" ht="11.4" customHeight="1" x14ac:dyDescent="0.3">
      <c r="A1676" s="103"/>
      <c r="B1676" s="104"/>
      <c r="C1676" s="105"/>
      <c r="D1676" s="106"/>
      <c r="E1676" s="107"/>
      <c r="F1676" s="105"/>
      <c r="G1676" s="107"/>
      <c r="H1676" s="105"/>
      <c r="I1676" s="105"/>
      <c r="J1676" s="107"/>
      <c r="K1676" s="105"/>
      <c r="L1676" s="105"/>
      <c r="M1676" s="105"/>
      <c r="N1676" s="105"/>
      <c r="O1676" s="108"/>
      <c r="P1676" s="109"/>
      <c r="Q1676" s="110"/>
      <c r="R1676" s="110"/>
      <c r="S1676" s="110"/>
      <c r="T1676" s="110"/>
      <c r="U1676" s="111"/>
      <c r="V1676" s="111"/>
      <c r="W1676" s="112"/>
      <c r="X1676" s="113"/>
      <c r="Y1676" s="114"/>
      <c r="Z1676" s="115"/>
      <c r="AA1676" s="116"/>
      <c r="AB1676" s="117" t="b">
        <f t="shared" si="234"/>
        <v>0</v>
      </c>
      <c r="AC1676" s="117">
        <f t="shared" si="235"/>
        <v>0</v>
      </c>
      <c r="AD1676" s="118"/>
      <c r="AE1676" s="117" t="b">
        <f t="shared" si="236"/>
        <v>0</v>
      </c>
      <c r="AF1676" s="117">
        <f t="shared" si="237"/>
        <v>0</v>
      </c>
      <c r="AG1676" s="119">
        <f t="shared" si="238"/>
        <v>0</v>
      </c>
      <c r="AH1676" s="120" t="b">
        <f t="shared" si="239"/>
        <v>0</v>
      </c>
      <c r="AI1676" s="121">
        <f t="shared" si="240"/>
        <v>0</v>
      </c>
      <c r="AJ1676" s="122">
        <f>+C1676</f>
        <v>0</v>
      </c>
      <c r="AK1676" s="122" t="str">
        <f>IF(ISNA(VLOOKUP(postponeList!D1676,[1]Sheet!$A$2:$B$12,2,FALSE))," ",(VLOOKUP(postponeList!D1676,[1]Sheet!$A$2:$B$12,2,FALSE)))</f>
        <v xml:space="preserve"> </v>
      </c>
      <c r="AL1676" s="122" t="str">
        <f>IF(ISNA(VLOOKUP(E1676,[1]Sheet!$G$2:$H$40,2,FALSE))," ",VLOOKUP(E1676,[1]Sheet!$G$2:$H$40,2,FALSE))</f>
        <v xml:space="preserve"> </v>
      </c>
      <c r="AM1676" s="122" t="str">
        <f>IF(ISNA(VLOOKUP(G1676,[1]Sheet!$K$2:$L$159,2,FALSE))," ",(VLOOKUP(G1676,[1]Sheet!$K$2:$L$159,2,FALSE)))</f>
        <v xml:space="preserve"> </v>
      </c>
      <c r="AN1676" s="122" t="str">
        <f>IF(ISNA(VLOOKUP(I1676&amp;C1676,[1]Sheet!$D$2:$E$228,2,FALSE))," ",VLOOKUP(I1676&amp;C1676,[1]Sheet!$D$2:$E$228,2,FALSE))</f>
        <v xml:space="preserve"> </v>
      </c>
      <c r="AO1676" s="122" t="str">
        <f>+I1676&amp;C1676</f>
        <v/>
      </c>
      <c r="AP1676" s="122" t="str">
        <f>C1676&amp;D1676&amp;E1676&amp;G1676&amp;I1676&amp;O1676</f>
        <v/>
      </c>
      <c r="AQ1676" s="122" t="str">
        <f>B1676&amp;D1676&amp;N1676</f>
        <v/>
      </c>
      <c r="AR1676" s="123" t="str">
        <f>+D1676&amp;J1676</f>
        <v/>
      </c>
      <c r="AS1676" s="124" t="str">
        <f t="shared" si="241"/>
        <v/>
      </c>
      <c r="AT1676" s="125" t="str">
        <f t="shared" si="242"/>
        <v/>
      </c>
      <c r="AU1676" s="125" t="str">
        <f>IF(NOT(AT1676=""),VLOOKUP(AT1676,[1]PSI_Category!A:B,2,0),"")</f>
        <v/>
      </c>
      <c r="AV1676" s="167"/>
      <c r="AW1676" s="167"/>
      <c r="AX1676" s="167"/>
    </row>
    <row r="1677" spans="1:50" s="133" customFormat="1" ht="11.4" customHeight="1" x14ac:dyDescent="0.3">
      <c r="A1677" s="103"/>
      <c r="B1677" s="104"/>
      <c r="C1677" s="105"/>
      <c r="D1677" s="106"/>
      <c r="E1677" s="107"/>
      <c r="F1677" s="105"/>
      <c r="G1677" s="107"/>
      <c r="H1677" s="105"/>
      <c r="I1677" s="105"/>
      <c r="J1677" s="107"/>
      <c r="K1677" s="105"/>
      <c r="L1677" s="105"/>
      <c r="M1677" s="105"/>
      <c r="N1677" s="105"/>
      <c r="O1677" s="108"/>
      <c r="P1677" s="109"/>
      <c r="Q1677" s="110"/>
      <c r="R1677" s="110"/>
      <c r="S1677" s="110"/>
      <c r="T1677" s="110"/>
      <c r="U1677" s="111"/>
      <c r="V1677" s="111"/>
      <c r="W1677" s="112"/>
      <c r="X1677" s="113"/>
      <c r="Y1677" s="114"/>
      <c r="Z1677" s="115"/>
      <c r="AA1677" s="116"/>
      <c r="AB1677" s="117" t="b">
        <f t="shared" si="234"/>
        <v>0</v>
      </c>
      <c r="AC1677" s="117">
        <f t="shared" si="235"/>
        <v>0</v>
      </c>
      <c r="AD1677" s="118"/>
      <c r="AE1677" s="117" t="b">
        <f t="shared" si="236"/>
        <v>0</v>
      </c>
      <c r="AF1677" s="117">
        <f t="shared" si="237"/>
        <v>0</v>
      </c>
      <c r="AG1677" s="119">
        <f t="shared" si="238"/>
        <v>0</v>
      </c>
      <c r="AH1677" s="120" t="b">
        <f t="shared" si="239"/>
        <v>0</v>
      </c>
      <c r="AI1677" s="121">
        <f t="shared" si="240"/>
        <v>0</v>
      </c>
      <c r="AJ1677" s="122">
        <f>+C1677</f>
        <v>0</v>
      </c>
      <c r="AK1677" s="122" t="str">
        <f>IF(ISNA(VLOOKUP(postponeList!D1677,[1]Sheet!$A$2:$B$12,2,FALSE))," ",(VLOOKUP(postponeList!D1677,[1]Sheet!$A$2:$B$12,2,FALSE)))</f>
        <v xml:space="preserve"> </v>
      </c>
      <c r="AL1677" s="122" t="str">
        <f>IF(ISNA(VLOOKUP(E1677,[1]Sheet!$G$2:$H$40,2,FALSE))," ",VLOOKUP(E1677,[1]Sheet!$G$2:$H$40,2,FALSE))</f>
        <v xml:space="preserve"> </v>
      </c>
      <c r="AM1677" s="122" t="str">
        <f>IF(ISNA(VLOOKUP(G1677,[1]Sheet!$K$2:$L$159,2,FALSE))," ",(VLOOKUP(G1677,[1]Sheet!$K$2:$L$159,2,FALSE)))</f>
        <v xml:space="preserve"> </v>
      </c>
      <c r="AN1677" s="122" t="str">
        <f>IF(ISNA(VLOOKUP(I1677&amp;C1677,[1]Sheet!$D$2:$E$228,2,FALSE))," ",VLOOKUP(I1677&amp;C1677,[1]Sheet!$D$2:$E$228,2,FALSE))</f>
        <v xml:space="preserve"> </v>
      </c>
      <c r="AO1677" s="122" t="str">
        <f>+I1677&amp;C1677</f>
        <v/>
      </c>
      <c r="AP1677" s="122" t="str">
        <f>C1677&amp;D1677&amp;E1677&amp;G1677&amp;I1677&amp;O1677</f>
        <v/>
      </c>
      <c r="AQ1677" s="122" t="str">
        <f>B1677&amp;D1677&amp;N1677</f>
        <v/>
      </c>
      <c r="AR1677" s="123" t="str">
        <f>+D1677&amp;J1677</f>
        <v/>
      </c>
      <c r="AS1677" s="124" t="str">
        <f t="shared" si="241"/>
        <v/>
      </c>
      <c r="AT1677" s="125" t="str">
        <f t="shared" si="242"/>
        <v/>
      </c>
      <c r="AU1677" s="125" t="str">
        <f>IF(NOT(AT1677=""),VLOOKUP(AT1677,[1]PSI_Category!A:B,2,0),"")</f>
        <v/>
      </c>
      <c r="AV1677" s="167"/>
      <c r="AW1677" s="167"/>
      <c r="AX1677" s="167"/>
    </row>
    <row r="1678" spans="1:50" s="133" customFormat="1" ht="11.4" customHeight="1" x14ac:dyDescent="0.3">
      <c r="A1678" s="103"/>
      <c r="B1678" s="104"/>
      <c r="C1678" s="105"/>
      <c r="D1678" s="106"/>
      <c r="E1678" s="107"/>
      <c r="F1678" s="105"/>
      <c r="G1678" s="107"/>
      <c r="H1678" s="105"/>
      <c r="I1678" s="105"/>
      <c r="J1678" s="107"/>
      <c r="K1678" s="105"/>
      <c r="L1678" s="105"/>
      <c r="M1678" s="105"/>
      <c r="N1678" s="105"/>
      <c r="O1678" s="108"/>
      <c r="P1678" s="109"/>
      <c r="Q1678" s="110"/>
      <c r="R1678" s="110"/>
      <c r="S1678" s="110"/>
      <c r="T1678" s="110"/>
      <c r="U1678" s="111"/>
      <c r="V1678" s="111"/>
      <c r="W1678" s="112"/>
      <c r="X1678" s="113"/>
      <c r="Y1678" s="114"/>
      <c r="Z1678" s="115"/>
      <c r="AA1678" s="116"/>
      <c r="AB1678" s="117" t="b">
        <f t="shared" si="234"/>
        <v>0</v>
      </c>
      <c r="AC1678" s="117">
        <f t="shared" si="235"/>
        <v>0</v>
      </c>
      <c r="AD1678" s="118"/>
      <c r="AE1678" s="117" t="b">
        <f t="shared" si="236"/>
        <v>0</v>
      </c>
      <c r="AF1678" s="117">
        <f t="shared" si="237"/>
        <v>0</v>
      </c>
      <c r="AG1678" s="119">
        <f t="shared" si="238"/>
        <v>0</v>
      </c>
      <c r="AH1678" s="120" t="b">
        <f t="shared" si="239"/>
        <v>0</v>
      </c>
      <c r="AI1678" s="121">
        <f t="shared" si="240"/>
        <v>0</v>
      </c>
      <c r="AJ1678" s="122">
        <f>+C1678</f>
        <v>0</v>
      </c>
      <c r="AK1678" s="122" t="str">
        <f>IF(ISNA(VLOOKUP(postponeList!D1678,[1]Sheet!$A$2:$B$12,2,FALSE))," ",(VLOOKUP(postponeList!D1678,[1]Sheet!$A$2:$B$12,2,FALSE)))</f>
        <v xml:space="preserve"> </v>
      </c>
      <c r="AL1678" s="122" t="str">
        <f>IF(ISNA(VLOOKUP(E1678,[1]Sheet!$G$2:$H$40,2,FALSE))," ",VLOOKUP(E1678,[1]Sheet!$G$2:$H$40,2,FALSE))</f>
        <v xml:space="preserve"> </v>
      </c>
      <c r="AM1678" s="122" t="str">
        <f>IF(ISNA(VLOOKUP(G1678,[1]Sheet!$K$2:$L$159,2,FALSE))," ",(VLOOKUP(G1678,[1]Sheet!$K$2:$L$159,2,FALSE)))</f>
        <v xml:space="preserve"> </v>
      </c>
      <c r="AN1678" s="122" t="str">
        <f>IF(ISNA(VLOOKUP(I1678&amp;C1678,[1]Sheet!$D$2:$E$228,2,FALSE))," ",VLOOKUP(I1678&amp;C1678,[1]Sheet!$D$2:$E$228,2,FALSE))</f>
        <v xml:space="preserve"> </v>
      </c>
      <c r="AO1678" s="122" t="str">
        <f>+I1678&amp;C1678</f>
        <v/>
      </c>
      <c r="AP1678" s="122" t="str">
        <f>C1678&amp;D1678&amp;E1678&amp;G1678&amp;I1678&amp;O1678</f>
        <v/>
      </c>
      <c r="AQ1678" s="122" t="str">
        <f>B1678&amp;D1678&amp;N1678</f>
        <v/>
      </c>
      <c r="AR1678" s="123" t="str">
        <f>+D1678&amp;J1678</f>
        <v/>
      </c>
      <c r="AS1678" s="124" t="str">
        <f t="shared" si="241"/>
        <v/>
      </c>
      <c r="AT1678" s="125" t="str">
        <f t="shared" si="242"/>
        <v/>
      </c>
      <c r="AU1678" s="125" t="str">
        <f>IF(NOT(AT1678=""),VLOOKUP(AT1678,[1]PSI_Category!A:B,2,0),"")</f>
        <v/>
      </c>
      <c r="AV1678" s="167"/>
      <c r="AW1678" s="167"/>
      <c r="AX1678" s="167"/>
    </row>
    <row r="1679" spans="1:50" s="133" customFormat="1" ht="11.4" customHeight="1" x14ac:dyDescent="0.3">
      <c r="A1679" s="103"/>
      <c r="B1679" s="104"/>
      <c r="C1679" s="105"/>
      <c r="D1679" s="106"/>
      <c r="E1679" s="107"/>
      <c r="F1679" s="105"/>
      <c r="G1679" s="107"/>
      <c r="H1679" s="105"/>
      <c r="I1679" s="105"/>
      <c r="J1679" s="107"/>
      <c r="K1679" s="105"/>
      <c r="L1679" s="105"/>
      <c r="M1679" s="105"/>
      <c r="N1679" s="105"/>
      <c r="O1679" s="108"/>
      <c r="P1679" s="109"/>
      <c r="Q1679" s="110"/>
      <c r="R1679" s="110"/>
      <c r="S1679" s="110"/>
      <c r="T1679" s="110"/>
      <c r="U1679" s="111"/>
      <c r="V1679" s="111"/>
      <c r="W1679" s="112"/>
      <c r="X1679" s="113"/>
      <c r="Y1679" s="114"/>
      <c r="Z1679" s="115"/>
      <c r="AA1679" s="116"/>
      <c r="AB1679" s="117" t="b">
        <f t="shared" si="234"/>
        <v>0</v>
      </c>
      <c r="AC1679" s="117">
        <f t="shared" si="235"/>
        <v>0</v>
      </c>
      <c r="AD1679" s="118"/>
      <c r="AE1679" s="117" t="b">
        <f t="shared" si="236"/>
        <v>0</v>
      </c>
      <c r="AF1679" s="117">
        <f t="shared" si="237"/>
        <v>0</v>
      </c>
      <c r="AG1679" s="119">
        <f t="shared" si="238"/>
        <v>0</v>
      </c>
      <c r="AH1679" s="120" t="b">
        <f t="shared" si="239"/>
        <v>0</v>
      </c>
      <c r="AI1679" s="121">
        <f t="shared" si="240"/>
        <v>0</v>
      </c>
      <c r="AJ1679" s="122">
        <f>+C1679</f>
        <v>0</v>
      </c>
      <c r="AK1679" s="122" t="str">
        <f>IF(ISNA(VLOOKUP(postponeList!D1679,[1]Sheet!$A$2:$B$12,2,FALSE))," ",(VLOOKUP(postponeList!D1679,[1]Sheet!$A$2:$B$12,2,FALSE)))</f>
        <v xml:space="preserve"> </v>
      </c>
      <c r="AL1679" s="122" t="str">
        <f>IF(ISNA(VLOOKUP(E1679,[1]Sheet!$G$2:$H$40,2,FALSE))," ",VLOOKUP(E1679,[1]Sheet!$G$2:$H$40,2,FALSE))</f>
        <v xml:space="preserve"> </v>
      </c>
      <c r="AM1679" s="122" t="str">
        <f>IF(ISNA(VLOOKUP(G1679,[1]Sheet!$K$2:$L$159,2,FALSE))," ",(VLOOKUP(G1679,[1]Sheet!$K$2:$L$159,2,FALSE)))</f>
        <v xml:space="preserve"> </v>
      </c>
      <c r="AN1679" s="122" t="str">
        <f>IF(ISNA(VLOOKUP(I1679&amp;C1679,[1]Sheet!$D$2:$E$228,2,FALSE))," ",VLOOKUP(I1679&amp;C1679,[1]Sheet!$D$2:$E$228,2,FALSE))</f>
        <v xml:space="preserve"> </v>
      </c>
      <c r="AO1679" s="122" t="str">
        <f>+I1679&amp;C1679</f>
        <v/>
      </c>
      <c r="AP1679" s="122" t="str">
        <f>C1679&amp;D1679&amp;E1679&amp;G1679&amp;I1679&amp;O1679</f>
        <v/>
      </c>
      <c r="AQ1679" s="122" t="str">
        <f>B1679&amp;D1679&amp;N1679</f>
        <v/>
      </c>
      <c r="AR1679" s="123" t="str">
        <f>+D1679&amp;J1679</f>
        <v/>
      </c>
      <c r="AS1679" s="124" t="str">
        <f t="shared" si="241"/>
        <v/>
      </c>
      <c r="AT1679" s="125" t="str">
        <f t="shared" si="242"/>
        <v/>
      </c>
      <c r="AU1679" s="125" t="str">
        <f>IF(NOT(AT1679=""),VLOOKUP(AT1679,[1]PSI_Category!A:B,2,0),"")</f>
        <v/>
      </c>
      <c r="AV1679" s="167"/>
      <c r="AW1679" s="167"/>
      <c r="AX1679" s="167"/>
    </row>
    <row r="1680" spans="1:50" s="133" customFormat="1" ht="11.4" customHeight="1" x14ac:dyDescent="0.3">
      <c r="A1680" s="103"/>
      <c r="B1680" s="104"/>
      <c r="C1680" s="105"/>
      <c r="D1680" s="106"/>
      <c r="E1680" s="107"/>
      <c r="F1680" s="105"/>
      <c r="G1680" s="107"/>
      <c r="H1680" s="105"/>
      <c r="I1680" s="105"/>
      <c r="J1680" s="107"/>
      <c r="K1680" s="105"/>
      <c r="L1680" s="105"/>
      <c r="M1680" s="105"/>
      <c r="N1680" s="105"/>
      <c r="O1680" s="108"/>
      <c r="P1680" s="109"/>
      <c r="Q1680" s="110"/>
      <c r="R1680" s="110"/>
      <c r="S1680" s="110"/>
      <c r="T1680" s="110"/>
      <c r="U1680" s="111"/>
      <c r="V1680" s="111"/>
      <c r="W1680" s="112"/>
      <c r="X1680" s="113"/>
      <c r="Y1680" s="114"/>
      <c r="Z1680" s="115"/>
      <c r="AA1680" s="116"/>
      <c r="AB1680" s="117" t="b">
        <f t="shared" si="234"/>
        <v>0</v>
      </c>
      <c r="AC1680" s="117">
        <f t="shared" si="235"/>
        <v>0</v>
      </c>
      <c r="AD1680" s="118"/>
      <c r="AE1680" s="117" t="b">
        <f t="shared" si="236"/>
        <v>0</v>
      </c>
      <c r="AF1680" s="117">
        <f t="shared" si="237"/>
        <v>0</v>
      </c>
      <c r="AG1680" s="119">
        <f t="shared" si="238"/>
        <v>0</v>
      </c>
      <c r="AH1680" s="120" t="b">
        <f t="shared" si="239"/>
        <v>0</v>
      </c>
      <c r="AI1680" s="121">
        <f t="shared" si="240"/>
        <v>0</v>
      </c>
      <c r="AJ1680" s="122">
        <f>+C1680</f>
        <v>0</v>
      </c>
      <c r="AK1680" s="122" t="str">
        <f>IF(ISNA(VLOOKUP(postponeList!D1695,[1]Sheet!$A$2:$B$12,2,FALSE))," ",(VLOOKUP(postponeList!D1695,[1]Sheet!$A$2:$B$12,2,FALSE)))</f>
        <v xml:space="preserve"> </v>
      </c>
      <c r="AL1680" s="122" t="str">
        <f>IF(ISNA(VLOOKUP(E1680,[1]Sheet!$G$2:$H$40,2,FALSE))," ",VLOOKUP(E1680,[1]Sheet!$G$2:$H$40,2,FALSE))</f>
        <v xml:space="preserve"> </v>
      </c>
      <c r="AM1680" s="122" t="str">
        <f>IF(ISNA(VLOOKUP(G1680,[1]Sheet!$K$2:$L$159,2,FALSE))," ",(VLOOKUP(G1680,[1]Sheet!$K$2:$L$159,2,FALSE)))</f>
        <v xml:space="preserve"> </v>
      </c>
      <c r="AN1680" s="122" t="str">
        <f>IF(ISNA(VLOOKUP(I1680&amp;C1680,[1]Sheet!$D$2:$E$228,2,FALSE))," ",VLOOKUP(I1680&amp;C1680,[1]Sheet!$D$2:$E$228,2,FALSE))</f>
        <v xml:space="preserve"> </v>
      </c>
      <c r="AO1680" s="122" t="str">
        <f>+I1680&amp;C1680</f>
        <v/>
      </c>
      <c r="AP1680" s="122" t="str">
        <f>C1680&amp;D1680&amp;E1680&amp;G1680&amp;I1680&amp;O1680</f>
        <v/>
      </c>
      <c r="AQ1680" s="122" t="str">
        <f>B1680&amp;D1680&amp;N1680</f>
        <v/>
      </c>
      <c r="AR1680" s="123" t="str">
        <f>+D1680&amp;J1680</f>
        <v/>
      </c>
      <c r="AS1680" s="124" t="str">
        <f t="shared" si="241"/>
        <v/>
      </c>
      <c r="AT1680" s="125" t="str">
        <f t="shared" si="242"/>
        <v/>
      </c>
      <c r="AU1680" s="125" t="str">
        <f>IF(NOT(AT1680=""),VLOOKUP(AT1680,[1]PSI_Category!A:B,2,0),"")</f>
        <v/>
      </c>
      <c r="AV1680" s="167"/>
      <c r="AW1680" s="167"/>
      <c r="AX1680" s="167"/>
    </row>
    <row r="1681" spans="1:50" s="133" customFormat="1" ht="11.4" customHeight="1" x14ac:dyDescent="0.3">
      <c r="A1681" s="103"/>
      <c r="B1681" s="104"/>
      <c r="C1681" s="105"/>
      <c r="D1681" s="106"/>
      <c r="E1681" s="107"/>
      <c r="F1681" s="105"/>
      <c r="G1681" s="107"/>
      <c r="H1681" s="105"/>
      <c r="I1681" s="105"/>
      <c r="J1681" s="107"/>
      <c r="K1681" s="105"/>
      <c r="L1681" s="105"/>
      <c r="M1681" s="105"/>
      <c r="N1681" s="105"/>
      <c r="O1681" s="108"/>
      <c r="P1681" s="109"/>
      <c r="Q1681" s="110"/>
      <c r="R1681" s="110"/>
      <c r="S1681" s="110"/>
      <c r="T1681" s="110"/>
      <c r="U1681" s="111"/>
      <c r="V1681" s="111"/>
      <c r="W1681" s="112"/>
      <c r="X1681" s="113"/>
      <c r="Y1681" s="114"/>
      <c r="Z1681" s="115"/>
      <c r="AA1681" s="116"/>
      <c r="AB1681" s="117" t="b">
        <f t="shared" si="234"/>
        <v>0</v>
      </c>
      <c r="AC1681" s="117">
        <f t="shared" si="235"/>
        <v>0</v>
      </c>
      <c r="AD1681" s="118"/>
      <c r="AE1681" s="117" t="b">
        <f t="shared" si="236"/>
        <v>0</v>
      </c>
      <c r="AF1681" s="117">
        <f t="shared" si="237"/>
        <v>0</v>
      </c>
      <c r="AG1681" s="119">
        <f t="shared" si="238"/>
        <v>0</v>
      </c>
      <c r="AH1681" s="120" t="b">
        <f t="shared" si="239"/>
        <v>0</v>
      </c>
      <c r="AI1681" s="121">
        <f t="shared" si="240"/>
        <v>0</v>
      </c>
      <c r="AJ1681" s="122">
        <f>+C1681</f>
        <v>0</v>
      </c>
      <c r="AK1681" s="122" t="str">
        <f>IF(ISNA(VLOOKUP(postponeList!D1698,[1]Sheet!$A$2:$B$12,2,FALSE))," ",(VLOOKUP(postponeList!D1698,[1]Sheet!$A$2:$B$12,2,FALSE)))</f>
        <v xml:space="preserve"> </v>
      </c>
      <c r="AL1681" s="122" t="str">
        <f>IF(ISNA(VLOOKUP(E1681,[1]Sheet!$G$2:$H$40,2,FALSE))," ",VLOOKUP(E1681,[1]Sheet!$G$2:$H$40,2,FALSE))</f>
        <v xml:space="preserve"> </v>
      </c>
      <c r="AM1681" s="122" t="str">
        <f>IF(ISNA(VLOOKUP(G1681,[1]Sheet!$K$2:$L$159,2,FALSE))," ",(VLOOKUP(G1681,[1]Sheet!$K$2:$L$159,2,FALSE)))</f>
        <v xml:space="preserve"> </v>
      </c>
      <c r="AN1681" s="122" t="str">
        <f>IF(ISNA(VLOOKUP(I1681&amp;C1681,[1]Sheet!$D$2:$E$228,2,FALSE))," ",VLOOKUP(I1681&amp;C1681,[1]Sheet!$D$2:$E$228,2,FALSE))</f>
        <v xml:space="preserve"> </v>
      </c>
      <c r="AO1681" s="122" t="str">
        <f>+I1681&amp;C1681</f>
        <v/>
      </c>
      <c r="AP1681" s="122" t="str">
        <f>C1681&amp;D1681&amp;E1681&amp;G1681&amp;I1681&amp;O1681</f>
        <v/>
      </c>
      <c r="AQ1681" s="122" t="str">
        <f>B1681&amp;D1681&amp;N1681</f>
        <v/>
      </c>
      <c r="AR1681" s="123" t="str">
        <f>+D1681&amp;J1681</f>
        <v/>
      </c>
      <c r="AS1681" s="124" t="str">
        <f t="shared" si="241"/>
        <v/>
      </c>
      <c r="AT1681" s="125" t="str">
        <f t="shared" si="242"/>
        <v/>
      </c>
      <c r="AU1681" s="125" t="str">
        <f>IF(NOT(AT1681=""),VLOOKUP(AT1681,[1]PSI_Category!A:B,2,0),"")</f>
        <v/>
      </c>
      <c r="AV1681" s="167"/>
      <c r="AW1681" s="167"/>
      <c r="AX1681" s="167"/>
    </row>
    <row r="1682" spans="1:50" s="133" customFormat="1" ht="11.4" customHeight="1" x14ac:dyDescent="0.3">
      <c r="A1682" s="103"/>
      <c r="B1682" s="104"/>
      <c r="C1682" s="105"/>
      <c r="D1682" s="106"/>
      <c r="E1682" s="107"/>
      <c r="F1682" s="105"/>
      <c r="G1682" s="107"/>
      <c r="H1682" s="105"/>
      <c r="I1682" s="105"/>
      <c r="J1682" s="107"/>
      <c r="K1682" s="105"/>
      <c r="L1682" s="105"/>
      <c r="M1682" s="108"/>
      <c r="N1682" s="105"/>
      <c r="O1682" s="108"/>
      <c r="P1682" s="109"/>
      <c r="Q1682" s="110"/>
      <c r="R1682" s="110"/>
      <c r="S1682" s="110"/>
      <c r="T1682" s="110"/>
      <c r="U1682" s="111"/>
      <c r="V1682" s="111"/>
      <c r="W1682" s="112"/>
      <c r="X1682" s="113"/>
      <c r="Y1682" s="114"/>
      <c r="Z1682" s="115"/>
      <c r="AA1682" s="116"/>
      <c r="AB1682" s="117" t="b">
        <f t="shared" si="234"/>
        <v>0</v>
      </c>
      <c r="AC1682" s="117">
        <f t="shared" si="235"/>
        <v>0</v>
      </c>
      <c r="AD1682" s="118"/>
      <c r="AE1682" s="117" t="b">
        <f t="shared" si="236"/>
        <v>0</v>
      </c>
      <c r="AF1682" s="117">
        <f t="shared" si="237"/>
        <v>0</v>
      </c>
      <c r="AG1682" s="119">
        <f t="shared" si="238"/>
        <v>0</v>
      </c>
      <c r="AH1682" s="120" t="b">
        <f t="shared" si="239"/>
        <v>0</v>
      </c>
      <c r="AI1682" s="121">
        <f t="shared" si="240"/>
        <v>0</v>
      </c>
      <c r="AJ1682" s="122">
        <f>+C1682</f>
        <v>0</v>
      </c>
      <c r="AK1682" s="122" t="str">
        <f>IF(ISNA(VLOOKUP(postponeList!D1698,[1]Sheet!$A$2:$B$12,2,FALSE))," ",(VLOOKUP(postponeList!D1698,[1]Sheet!$A$2:$B$12,2,FALSE)))</f>
        <v xml:space="preserve"> </v>
      </c>
      <c r="AL1682" s="122" t="str">
        <f>IF(ISNA(VLOOKUP(E1682,[1]Sheet!$G$2:$H$40,2,FALSE))," ",VLOOKUP(E1682,[1]Sheet!$G$2:$H$40,2,FALSE))</f>
        <v xml:space="preserve"> </v>
      </c>
      <c r="AM1682" s="122" t="str">
        <f>IF(ISNA(VLOOKUP(G1682,[1]Sheet!$K$2:$L$159,2,FALSE))," ",(VLOOKUP(G1682,[1]Sheet!$K$2:$L$159,2,FALSE)))</f>
        <v xml:space="preserve"> </v>
      </c>
      <c r="AN1682" s="122" t="str">
        <f>IF(ISNA(VLOOKUP(I1682&amp;C1682,[1]Sheet!$D$2:$E$228,2,FALSE))," ",VLOOKUP(I1682&amp;C1682,[1]Sheet!$D$2:$E$228,2,FALSE))</f>
        <v xml:space="preserve"> </v>
      </c>
      <c r="AO1682" s="122" t="str">
        <f>+I1682&amp;C1682</f>
        <v/>
      </c>
      <c r="AP1682" s="122" t="str">
        <f>C1682&amp;D1682&amp;E1682&amp;G1682&amp;I1682&amp;O1682</f>
        <v/>
      </c>
      <c r="AQ1682" s="122" t="str">
        <f>B1682&amp;D1682&amp;N1682</f>
        <v/>
      </c>
      <c r="AR1682" s="123" t="str">
        <f>+D1682&amp;J1682</f>
        <v/>
      </c>
      <c r="AS1682" s="124" t="str">
        <f t="shared" si="241"/>
        <v/>
      </c>
      <c r="AT1682" s="125" t="str">
        <f t="shared" si="242"/>
        <v/>
      </c>
      <c r="AU1682" s="125" t="str">
        <f>IF(NOT(AT1682=""),VLOOKUP(AT1682,[1]PSI_Category!A:B,2,0),"")</f>
        <v/>
      </c>
      <c r="AV1682" s="167"/>
      <c r="AW1682" s="167"/>
      <c r="AX1682" s="167"/>
    </row>
    <row r="1683" spans="1:50" s="133" customFormat="1" ht="11.4" customHeight="1" x14ac:dyDescent="0.3">
      <c r="A1683" s="103"/>
      <c r="B1683" s="104"/>
      <c r="C1683" s="105"/>
      <c r="D1683" s="106"/>
      <c r="E1683" s="107"/>
      <c r="F1683" s="105"/>
      <c r="G1683" s="107"/>
      <c r="H1683" s="105"/>
      <c r="I1683" s="105"/>
      <c r="J1683" s="107"/>
      <c r="K1683" s="105"/>
      <c r="L1683" s="105"/>
      <c r="M1683" s="108"/>
      <c r="N1683" s="105"/>
      <c r="O1683" s="108"/>
      <c r="P1683" s="109"/>
      <c r="Q1683" s="110"/>
      <c r="R1683" s="110"/>
      <c r="S1683" s="110"/>
      <c r="T1683" s="110"/>
      <c r="U1683" s="111"/>
      <c r="V1683" s="111"/>
      <c r="W1683" s="112"/>
      <c r="X1683" s="113"/>
      <c r="Y1683" s="114"/>
      <c r="Z1683" s="115"/>
      <c r="AA1683" s="116"/>
      <c r="AB1683" s="117" t="b">
        <f t="shared" si="234"/>
        <v>0</v>
      </c>
      <c r="AC1683" s="117">
        <f t="shared" si="235"/>
        <v>0</v>
      </c>
      <c r="AD1683" s="118"/>
      <c r="AE1683" s="117" t="b">
        <f t="shared" si="236"/>
        <v>0</v>
      </c>
      <c r="AF1683" s="117">
        <f t="shared" si="237"/>
        <v>0</v>
      </c>
      <c r="AG1683" s="119">
        <f t="shared" si="238"/>
        <v>0</v>
      </c>
      <c r="AH1683" s="120" t="b">
        <f t="shared" si="239"/>
        <v>0</v>
      </c>
      <c r="AI1683" s="121">
        <f t="shared" si="240"/>
        <v>0</v>
      </c>
      <c r="AJ1683" s="122">
        <f>+C1683</f>
        <v>0</v>
      </c>
      <c r="AK1683" s="122" t="str">
        <f>IF(ISNA(VLOOKUP(postponeList!D1701,[1]Sheet!$A$2:$B$12,2,FALSE))," ",(VLOOKUP(postponeList!D1701,[1]Sheet!$A$2:$B$12,2,FALSE)))</f>
        <v xml:space="preserve"> </v>
      </c>
      <c r="AL1683" s="122" t="str">
        <f>IF(ISNA(VLOOKUP(E1683,[1]Sheet!$G$2:$H$40,2,FALSE))," ",VLOOKUP(E1683,[1]Sheet!$G$2:$H$40,2,FALSE))</f>
        <v xml:space="preserve"> </v>
      </c>
      <c r="AM1683" s="122" t="str">
        <f>IF(ISNA(VLOOKUP(G1683,[1]Sheet!$K$2:$L$159,2,FALSE))," ",(VLOOKUP(G1683,[1]Sheet!$K$2:$L$159,2,FALSE)))</f>
        <v xml:space="preserve"> </v>
      </c>
      <c r="AN1683" s="122" t="str">
        <f>IF(ISNA(VLOOKUP(I1683&amp;C1683,[1]Sheet!$D$2:$E$228,2,FALSE))," ",VLOOKUP(I1683&amp;C1683,[1]Sheet!$D$2:$E$228,2,FALSE))</f>
        <v xml:space="preserve"> </v>
      </c>
      <c r="AO1683" s="122" t="str">
        <f>+I1683&amp;C1683</f>
        <v/>
      </c>
      <c r="AP1683" s="122" t="str">
        <f>C1683&amp;D1683&amp;E1683&amp;G1683&amp;I1683&amp;O1683</f>
        <v/>
      </c>
      <c r="AQ1683" s="122" t="str">
        <f>B1683&amp;D1683&amp;N1683</f>
        <v/>
      </c>
      <c r="AR1683" s="123" t="str">
        <f>+D1683&amp;J1683</f>
        <v/>
      </c>
      <c r="AS1683" s="124" t="str">
        <f t="shared" si="241"/>
        <v/>
      </c>
      <c r="AT1683" s="125" t="str">
        <f t="shared" si="242"/>
        <v/>
      </c>
      <c r="AU1683" s="125" t="str">
        <f>IF(NOT(AT1683=""),VLOOKUP(AT1683,[1]PSI_Category!A:B,2,0),"")</f>
        <v/>
      </c>
      <c r="AV1683" s="167"/>
      <c r="AW1683" s="167"/>
      <c r="AX1683" s="167"/>
    </row>
    <row r="1684" spans="1:50" s="133" customFormat="1" ht="11.4" customHeight="1" x14ac:dyDescent="0.3">
      <c r="A1684" s="103"/>
      <c r="B1684" s="104"/>
      <c r="C1684" s="105"/>
      <c r="D1684" s="106"/>
      <c r="E1684" s="107"/>
      <c r="F1684" s="105"/>
      <c r="G1684" s="107"/>
      <c r="H1684" s="105"/>
      <c r="I1684" s="105"/>
      <c r="J1684" s="107"/>
      <c r="K1684" s="105"/>
      <c r="L1684" s="105"/>
      <c r="M1684" s="105"/>
      <c r="N1684" s="105"/>
      <c r="O1684" s="108"/>
      <c r="P1684" s="109"/>
      <c r="Q1684" s="110"/>
      <c r="R1684" s="110"/>
      <c r="S1684" s="110"/>
      <c r="T1684" s="110"/>
      <c r="U1684" s="111"/>
      <c r="V1684" s="111"/>
      <c r="W1684" s="112"/>
      <c r="X1684" s="113"/>
      <c r="Y1684" s="114"/>
      <c r="Z1684" s="115"/>
      <c r="AA1684" s="116"/>
      <c r="AB1684" s="117" t="b">
        <f t="shared" si="234"/>
        <v>0</v>
      </c>
      <c r="AC1684" s="117">
        <f t="shared" si="235"/>
        <v>0</v>
      </c>
      <c r="AD1684" s="118"/>
      <c r="AE1684" s="117" t="b">
        <f t="shared" si="236"/>
        <v>0</v>
      </c>
      <c r="AF1684" s="117">
        <f t="shared" si="237"/>
        <v>0</v>
      </c>
      <c r="AG1684" s="119">
        <f t="shared" si="238"/>
        <v>0</v>
      </c>
      <c r="AH1684" s="120" t="b">
        <f t="shared" si="239"/>
        <v>0</v>
      </c>
      <c r="AI1684" s="121">
        <f t="shared" si="240"/>
        <v>0</v>
      </c>
      <c r="AJ1684" s="122">
        <f>+C1684</f>
        <v>0</v>
      </c>
      <c r="AK1684" s="122" t="str">
        <f>IF(ISNA(VLOOKUP(postponeList!D1689,[1]Sheet!$A$2:$B$12,2,FALSE))," ",(VLOOKUP(postponeList!D1689,[1]Sheet!$A$2:$B$12,2,FALSE)))</f>
        <v xml:space="preserve"> </v>
      </c>
      <c r="AL1684" s="122" t="str">
        <f>IF(ISNA(VLOOKUP(E1684,[1]Sheet!$G$2:$H$40,2,FALSE))," ",VLOOKUP(E1684,[1]Sheet!$G$2:$H$40,2,FALSE))</f>
        <v xml:space="preserve"> </v>
      </c>
      <c r="AM1684" s="122" t="str">
        <f>IF(ISNA(VLOOKUP(G1684,[1]Sheet!$K$2:$L$159,2,FALSE))," ",(VLOOKUP(G1684,[1]Sheet!$K$2:$L$159,2,FALSE)))</f>
        <v xml:space="preserve"> </v>
      </c>
      <c r="AN1684" s="122" t="str">
        <f>IF(ISNA(VLOOKUP(I1684&amp;C1684,[1]Sheet!$D$2:$E$228,2,FALSE))," ",VLOOKUP(I1684&amp;C1684,[1]Sheet!$D$2:$E$228,2,FALSE))</f>
        <v xml:space="preserve"> </v>
      </c>
      <c r="AO1684" s="122" t="str">
        <f>+I1684&amp;C1684</f>
        <v/>
      </c>
      <c r="AP1684" s="122" t="str">
        <f>C1684&amp;D1684&amp;E1684&amp;G1684&amp;I1684&amp;O1684</f>
        <v/>
      </c>
      <c r="AQ1684" s="122" t="str">
        <f>B1684&amp;D1684&amp;N1684</f>
        <v/>
      </c>
      <c r="AR1684" s="123" t="str">
        <f>+D1684&amp;J1684</f>
        <v/>
      </c>
      <c r="AS1684" s="124" t="str">
        <f t="shared" si="241"/>
        <v/>
      </c>
      <c r="AT1684" s="125" t="str">
        <f t="shared" si="242"/>
        <v/>
      </c>
      <c r="AU1684" s="125" t="str">
        <f>IF(NOT(AT1684=""),VLOOKUP(AT1684,[1]PSI_Category!A:B,2,0),"")</f>
        <v/>
      </c>
      <c r="AV1684" s="167"/>
      <c r="AW1684" s="167"/>
      <c r="AX1684" s="167"/>
    </row>
    <row r="1685" spans="1:50" s="133" customFormat="1" ht="11.4" customHeight="1" x14ac:dyDescent="0.3">
      <c r="A1685" s="103"/>
      <c r="B1685" s="104"/>
      <c r="C1685" s="105"/>
      <c r="D1685" s="106"/>
      <c r="E1685" s="107"/>
      <c r="F1685" s="105"/>
      <c r="G1685" s="107"/>
      <c r="H1685" s="105"/>
      <c r="I1685" s="105"/>
      <c r="J1685" s="107"/>
      <c r="K1685" s="105"/>
      <c r="L1685" s="105"/>
      <c r="M1685" s="105"/>
      <c r="N1685" s="105"/>
      <c r="O1685" s="108"/>
      <c r="P1685" s="109"/>
      <c r="Q1685" s="110"/>
      <c r="R1685" s="110"/>
      <c r="S1685" s="110"/>
      <c r="T1685" s="110"/>
      <c r="U1685" s="111"/>
      <c r="V1685" s="111"/>
      <c r="W1685" s="112"/>
      <c r="X1685" s="113"/>
      <c r="Y1685" s="114"/>
      <c r="Z1685" s="115"/>
      <c r="AA1685" s="116"/>
      <c r="AB1685" s="117" t="b">
        <f t="shared" si="234"/>
        <v>0</v>
      </c>
      <c r="AC1685" s="117">
        <f t="shared" si="235"/>
        <v>0</v>
      </c>
      <c r="AD1685" s="118"/>
      <c r="AE1685" s="117" t="b">
        <f t="shared" si="236"/>
        <v>0</v>
      </c>
      <c r="AF1685" s="117">
        <f t="shared" si="237"/>
        <v>0</v>
      </c>
      <c r="AG1685" s="119">
        <f t="shared" si="238"/>
        <v>0</v>
      </c>
      <c r="AH1685" s="120" t="b">
        <f t="shared" si="239"/>
        <v>0</v>
      </c>
      <c r="AI1685" s="121">
        <f t="shared" si="240"/>
        <v>0</v>
      </c>
      <c r="AJ1685" s="122">
        <f>+C1685</f>
        <v>0</v>
      </c>
      <c r="AK1685" s="122" t="str">
        <f>IF(ISNA(VLOOKUP(postponeList!D1692,[1]Sheet!$A$2:$B$12,2,FALSE))," ",(VLOOKUP(postponeList!D1692,[1]Sheet!$A$2:$B$12,2,FALSE)))</f>
        <v xml:space="preserve"> </v>
      </c>
      <c r="AL1685" s="122" t="str">
        <f>IF(ISNA(VLOOKUP(E1685,[1]Sheet!$G$2:$H$40,2,FALSE))," ",VLOOKUP(E1685,[1]Sheet!$G$2:$H$40,2,FALSE))</f>
        <v xml:space="preserve"> </v>
      </c>
      <c r="AM1685" s="122" t="str">
        <f>IF(ISNA(VLOOKUP(G1685,[1]Sheet!$K$2:$L$159,2,FALSE))," ",(VLOOKUP(G1685,[1]Sheet!$K$2:$L$159,2,FALSE)))</f>
        <v xml:space="preserve"> </v>
      </c>
      <c r="AN1685" s="122" t="str">
        <f>IF(ISNA(VLOOKUP(I1685&amp;C1685,[1]Sheet!$D$2:$E$228,2,FALSE))," ",VLOOKUP(I1685&amp;C1685,[1]Sheet!$D$2:$E$228,2,FALSE))</f>
        <v xml:space="preserve"> </v>
      </c>
      <c r="AO1685" s="122" t="str">
        <f>+I1685&amp;C1685</f>
        <v/>
      </c>
      <c r="AP1685" s="122" t="str">
        <f>C1685&amp;D1685&amp;E1685&amp;G1685&amp;I1685&amp;O1685</f>
        <v/>
      </c>
      <c r="AQ1685" s="122" t="str">
        <f>B1685&amp;D1685&amp;N1685</f>
        <v/>
      </c>
      <c r="AR1685" s="123" t="str">
        <f>+D1685&amp;J1685</f>
        <v/>
      </c>
      <c r="AS1685" s="124" t="str">
        <f t="shared" si="241"/>
        <v/>
      </c>
      <c r="AT1685" s="125" t="str">
        <f t="shared" si="242"/>
        <v/>
      </c>
      <c r="AU1685" s="125" t="str">
        <f>IF(NOT(AT1685=""),VLOOKUP(AT1685,[1]PSI_Category!A:B,2,0),"")</f>
        <v/>
      </c>
      <c r="AV1685" s="167"/>
      <c r="AW1685" s="167"/>
      <c r="AX1685" s="167"/>
    </row>
    <row r="1686" spans="1:50" s="133" customFormat="1" ht="11.4" customHeight="1" x14ac:dyDescent="0.3">
      <c r="A1686" s="103"/>
      <c r="B1686" s="104"/>
      <c r="C1686" s="105"/>
      <c r="D1686" s="106"/>
      <c r="E1686" s="107"/>
      <c r="F1686" s="105"/>
      <c r="G1686" s="107"/>
      <c r="H1686" s="105"/>
      <c r="I1686" s="105"/>
      <c r="J1686" s="107"/>
      <c r="K1686" s="105"/>
      <c r="L1686" s="105"/>
      <c r="M1686" s="105"/>
      <c r="N1686" s="105"/>
      <c r="O1686" s="108"/>
      <c r="P1686" s="109"/>
      <c r="Q1686" s="110"/>
      <c r="R1686" s="110"/>
      <c r="S1686" s="110"/>
      <c r="T1686" s="110"/>
      <c r="U1686" s="111"/>
      <c r="V1686" s="111"/>
      <c r="W1686" s="112"/>
      <c r="X1686" s="113"/>
      <c r="Y1686" s="114"/>
      <c r="Z1686" s="115"/>
      <c r="AA1686" s="116"/>
      <c r="AB1686" s="117" t="b">
        <f t="shared" si="234"/>
        <v>0</v>
      </c>
      <c r="AC1686" s="117">
        <f t="shared" si="235"/>
        <v>0</v>
      </c>
      <c r="AD1686" s="118"/>
      <c r="AE1686" s="117" t="b">
        <f t="shared" si="236"/>
        <v>0</v>
      </c>
      <c r="AF1686" s="117">
        <f t="shared" si="237"/>
        <v>0</v>
      </c>
      <c r="AG1686" s="119">
        <f t="shared" si="238"/>
        <v>0</v>
      </c>
      <c r="AH1686" s="120" t="b">
        <f t="shared" si="239"/>
        <v>0</v>
      </c>
      <c r="AI1686" s="121">
        <f t="shared" si="240"/>
        <v>0</v>
      </c>
      <c r="AJ1686" s="122">
        <f>+C1686</f>
        <v>0</v>
      </c>
      <c r="AK1686" s="122" t="str">
        <f>IF(ISNA(VLOOKUP(postponeList!D1692,[1]Sheet!$A$2:$B$12,2,FALSE))," ",(VLOOKUP(postponeList!D1692,[1]Sheet!$A$2:$B$12,2,FALSE)))</f>
        <v xml:space="preserve"> </v>
      </c>
      <c r="AL1686" s="122" t="str">
        <f>IF(ISNA(VLOOKUP(E1686,[1]Sheet!$G$2:$H$40,2,FALSE))," ",VLOOKUP(E1686,[1]Sheet!$G$2:$H$40,2,FALSE))</f>
        <v xml:space="preserve"> </v>
      </c>
      <c r="AM1686" s="122" t="str">
        <f>IF(ISNA(VLOOKUP(G1686,[1]Sheet!$K$2:$L$159,2,FALSE))," ",(VLOOKUP(G1686,[1]Sheet!$K$2:$L$159,2,FALSE)))</f>
        <v xml:space="preserve"> </v>
      </c>
      <c r="AN1686" s="122" t="str">
        <f>IF(ISNA(VLOOKUP(I1686&amp;C1686,[1]Sheet!$D$2:$E$228,2,FALSE))," ",VLOOKUP(I1686&amp;C1686,[1]Sheet!$D$2:$E$228,2,FALSE))</f>
        <v xml:space="preserve"> </v>
      </c>
      <c r="AO1686" s="122" t="str">
        <f>+I1686&amp;C1686</f>
        <v/>
      </c>
      <c r="AP1686" s="122" t="str">
        <f>C1686&amp;D1686&amp;E1686&amp;G1686&amp;I1686&amp;O1686</f>
        <v/>
      </c>
      <c r="AQ1686" s="122" t="str">
        <f>B1686&amp;D1686&amp;N1686</f>
        <v/>
      </c>
      <c r="AR1686" s="123" t="str">
        <f>+D1686&amp;J1686</f>
        <v/>
      </c>
      <c r="AS1686" s="124" t="str">
        <f t="shared" si="241"/>
        <v/>
      </c>
      <c r="AT1686" s="125" t="str">
        <f t="shared" si="242"/>
        <v/>
      </c>
      <c r="AU1686" s="125" t="str">
        <f>IF(NOT(AT1686=""),VLOOKUP(AT1686,[1]PSI_Category!A:B,2,0),"")</f>
        <v/>
      </c>
      <c r="AV1686" s="167"/>
      <c r="AW1686" s="167"/>
      <c r="AX1686" s="167"/>
    </row>
    <row r="1687" spans="1:50" s="133" customFormat="1" ht="11.4" customHeight="1" x14ac:dyDescent="0.3">
      <c r="A1687" s="103"/>
      <c r="B1687" s="104"/>
      <c r="C1687" s="105"/>
      <c r="D1687" s="106"/>
      <c r="E1687" s="107"/>
      <c r="F1687" s="105"/>
      <c r="G1687" s="107"/>
      <c r="H1687" s="105"/>
      <c r="I1687" s="105"/>
      <c r="J1687" s="107"/>
      <c r="K1687" s="105"/>
      <c r="L1687" s="105"/>
      <c r="M1687" s="105"/>
      <c r="N1687" s="105"/>
      <c r="O1687" s="108"/>
      <c r="P1687" s="109"/>
      <c r="Q1687" s="110"/>
      <c r="R1687" s="110"/>
      <c r="S1687" s="110"/>
      <c r="T1687" s="110"/>
      <c r="U1687" s="111"/>
      <c r="V1687" s="111"/>
      <c r="W1687" s="112"/>
      <c r="X1687" s="113"/>
      <c r="Y1687" s="114"/>
      <c r="Z1687" s="115"/>
      <c r="AA1687" s="116"/>
      <c r="AB1687" s="117" t="b">
        <f t="shared" si="234"/>
        <v>0</v>
      </c>
      <c r="AC1687" s="117">
        <f t="shared" si="235"/>
        <v>0</v>
      </c>
      <c r="AD1687" s="118"/>
      <c r="AE1687" s="117" t="b">
        <f t="shared" si="236"/>
        <v>0</v>
      </c>
      <c r="AF1687" s="117">
        <f t="shared" si="237"/>
        <v>0</v>
      </c>
      <c r="AG1687" s="119">
        <f t="shared" si="238"/>
        <v>0</v>
      </c>
      <c r="AH1687" s="120" t="b">
        <f t="shared" si="239"/>
        <v>0</v>
      </c>
      <c r="AI1687" s="121">
        <f t="shared" si="240"/>
        <v>0</v>
      </c>
      <c r="AJ1687" s="122">
        <f>+C1687</f>
        <v>0</v>
      </c>
      <c r="AK1687" s="122" t="str">
        <f>IF(ISNA(VLOOKUP(postponeList!D1695,[1]Sheet!$A$2:$B$12,2,FALSE))," ",(VLOOKUP(postponeList!D1695,[1]Sheet!$A$2:$B$12,2,FALSE)))</f>
        <v xml:space="preserve"> </v>
      </c>
      <c r="AL1687" s="122" t="str">
        <f>IF(ISNA(VLOOKUP(E1687,[1]Sheet!$G$2:$H$40,2,FALSE))," ",VLOOKUP(E1687,[1]Sheet!$G$2:$H$40,2,FALSE))</f>
        <v xml:space="preserve"> </v>
      </c>
      <c r="AM1687" s="122" t="str">
        <f>IF(ISNA(VLOOKUP(G1687,[1]Sheet!$K$2:$L$159,2,FALSE))," ",(VLOOKUP(G1687,[1]Sheet!$K$2:$L$159,2,FALSE)))</f>
        <v xml:space="preserve"> </v>
      </c>
      <c r="AN1687" s="122" t="str">
        <f>IF(ISNA(VLOOKUP(I1687&amp;C1687,[1]Sheet!$D$2:$E$228,2,FALSE))," ",VLOOKUP(I1687&amp;C1687,[1]Sheet!$D$2:$E$228,2,FALSE))</f>
        <v xml:space="preserve"> </v>
      </c>
      <c r="AO1687" s="122" t="str">
        <f>+I1687&amp;C1687</f>
        <v/>
      </c>
      <c r="AP1687" s="122" t="str">
        <f>C1687&amp;D1687&amp;E1687&amp;G1687&amp;I1687&amp;O1687</f>
        <v/>
      </c>
      <c r="AQ1687" s="122" t="str">
        <f>B1687&amp;D1687&amp;N1687</f>
        <v/>
      </c>
      <c r="AR1687" s="123" t="str">
        <f>+D1687&amp;J1687</f>
        <v/>
      </c>
      <c r="AS1687" s="124" t="str">
        <f t="shared" si="241"/>
        <v/>
      </c>
      <c r="AT1687" s="125" t="str">
        <f t="shared" si="242"/>
        <v/>
      </c>
      <c r="AU1687" s="125" t="str">
        <f>IF(NOT(AT1687=""),VLOOKUP(AT1687,[1]PSI_Category!A:B,2,0),"")</f>
        <v/>
      </c>
      <c r="AV1687" s="167"/>
      <c r="AW1687" s="167"/>
      <c r="AX1687" s="167"/>
    </row>
    <row r="1688" spans="1:50" s="133" customFormat="1" ht="11.4" customHeight="1" x14ac:dyDescent="0.3">
      <c r="A1688" s="103"/>
      <c r="B1688" s="104"/>
      <c r="C1688" s="105"/>
      <c r="D1688" s="106"/>
      <c r="E1688" s="107"/>
      <c r="F1688" s="105"/>
      <c r="G1688" s="107"/>
      <c r="H1688" s="105"/>
      <c r="I1688" s="105"/>
      <c r="J1688" s="107"/>
      <c r="K1688" s="105"/>
      <c r="L1688" s="105"/>
      <c r="M1688" s="105"/>
      <c r="N1688" s="105"/>
      <c r="O1688" s="108"/>
      <c r="P1688" s="109"/>
      <c r="Q1688" s="110"/>
      <c r="R1688" s="110"/>
      <c r="S1688" s="110"/>
      <c r="T1688" s="110"/>
      <c r="U1688" s="111"/>
      <c r="V1688" s="111"/>
      <c r="W1688" s="112"/>
      <c r="X1688" s="113"/>
      <c r="Y1688" s="114"/>
      <c r="Z1688" s="115"/>
      <c r="AA1688" s="116"/>
      <c r="AB1688" s="117" t="b">
        <f t="shared" si="234"/>
        <v>0</v>
      </c>
      <c r="AC1688" s="117">
        <f t="shared" si="235"/>
        <v>0</v>
      </c>
      <c r="AD1688" s="118"/>
      <c r="AE1688" s="117" t="b">
        <f t="shared" si="236"/>
        <v>0</v>
      </c>
      <c r="AF1688" s="117">
        <f t="shared" si="237"/>
        <v>0</v>
      </c>
      <c r="AG1688" s="119">
        <f t="shared" si="238"/>
        <v>0</v>
      </c>
      <c r="AH1688" s="120" t="b">
        <f t="shared" si="239"/>
        <v>0</v>
      </c>
      <c r="AI1688" s="121">
        <f t="shared" si="240"/>
        <v>0</v>
      </c>
      <c r="AJ1688" s="122">
        <f>+C1688</f>
        <v>0</v>
      </c>
      <c r="AK1688" s="122" t="str">
        <f>IF(ISNA(VLOOKUP(postponeList!D1708,[1]Sheet!$A$2:$B$12,2,FALSE))," ",(VLOOKUP(postponeList!D1708,[1]Sheet!$A$2:$B$12,2,FALSE)))</f>
        <v xml:space="preserve"> </v>
      </c>
      <c r="AL1688" s="122" t="str">
        <f>IF(ISNA(VLOOKUP(E1688,[1]Sheet!$G$2:$H$40,2,FALSE))," ",VLOOKUP(E1688,[1]Sheet!$G$2:$H$40,2,FALSE))</f>
        <v xml:space="preserve"> </v>
      </c>
      <c r="AM1688" s="122" t="str">
        <f>IF(ISNA(VLOOKUP(G1688,[1]Sheet!$K$2:$L$159,2,FALSE))," ",(VLOOKUP(G1688,[1]Sheet!$K$2:$L$159,2,FALSE)))</f>
        <v xml:space="preserve"> </v>
      </c>
      <c r="AN1688" s="122" t="str">
        <f>IF(ISNA(VLOOKUP(I1688&amp;C1688,[1]Sheet!$D$2:$E$228,2,FALSE))," ",VLOOKUP(I1688&amp;C1688,[1]Sheet!$D$2:$E$228,2,FALSE))</f>
        <v xml:space="preserve"> </v>
      </c>
      <c r="AO1688" s="122" t="str">
        <f>+I1688&amp;C1688</f>
        <v/>
      </c>
      <c r="AP1688" s="122" t="str">
        <f>C1688&amp;D1688&amp;E1688&amp;G1688&amp;I1688&amp;O1688</f>
        <v/>
      </c>
      <c r="AQ1688" s="122" t="str">
        <f>B1688&amp;D1688&amp;N1688</f>
        <v/>
      </c>
      <c r="AR1688" s="123" t="str">
        <f>+D1688&amp;J1688</f>
        <v/>
      </c>
      <c r="AS1688" s="124" t="str">
        <f t="shared" si="241"/>
        <v/>
      </c>
      <c r="AT1688" s="125" t="str">
        <f t="shared" si="242"/>
        <v/>
      </c>
      <c r="AU1688" s="125" t="str">
        <f>IF(NOT(AT1688=""),VLOOKUP(AT1688,[1]PSI_Category!A:B,2,0),"")</f>
        <v/>
      </c>
      <c r="AV1688" s="167"/>
      <c r="AW1688" s="167"/>
      <c r="AX1688" s="167"/>
    </row>
    <row r="1689" spans="1:50" s="133" customFormat="1" ht="11.4" customHeight="1" x14ac:dyDescent="0.3">
      <c r="A1689" s="103"/>
      <c r="B1689" s="104"/>
      <c r="C1689" s="105"/>
      <c r="D1689" s="106"/>
      <c r="E1689" s="107"/>
      <c r="F1689" s="105"/>
      <c r="G1689" s="107"/>
      <c r="H1689" s="105"/>
      <c r="I1689" s="105"/>
      <c r="J1689" s="107"/>
      <c r="K1689" s="105"/>
      <c r="L1689" s="105"/>
      <c r="M1689" s="108"/>
      <c r="N1689" s="105"/>
      <c r="O1689" s="108"/>
      <c r="P1689" s="109"/>
      <c r="Q1689" s="110"/>
      <c r="R1689" s="110"/>
      <c r="S1689" s="110"/>
      <c r="T1689" s="110"/>
      <c r="U1689" s="111"/>
      <c r="V1689" s="111"/>
      <c r="W1689" s="112"/>
      <c r="X1689" s="113"/>
      <c r="Y1689" s="114"/>
      <c r="Z1689" s="115"/>
      <c r="AA1689" s="116"/>
      <c r="AB1689" s="117" t="b">
        <f t="shared" si="234"/>
        <v>0</v>
      </c>
      <c r="AC1689" s="117">
        <f t="shared" si="235"/>
        <v>0</v>
      </c>
      <c r="AD1689" s="118"/>
      <c r="AE1689" s="117" t="b">
        <f t="shared" si="236"/>
        <v>0</v>
      </c>
      <c r="AF1689" s="117">
        <f t="shared" si="237"/>
        <v>0</v>
      </c>
      <c r="AG1689" s="119">
        <f t="shared" si="238"/>
        <v>0</v>
      </c>
      <c r="AH1689" s="120" t="b">
        <f t="shared" si="239"/>
        <v>0</v>
      </c>
      <c r="AI1689" s="121">
        <f t="shared" si="240"/>
        <v>0</v>
      </c>
      <c r="AJ1689" s="122">
        <f>+C1689</f>
        <v>0</v>
      </c>
      <c r="AK1689" s="122" t="str">
        <f>IF(ISNA(VLOOKUP(postponeList!D1701,[1]Sheet!$A$2:$B$12,2,FALSE))," ",(VLOOKUP(postponeList!D1701,[1]Sheet!$A$2:$B$12,2,FALSE)))</f>
        <v xml:space="preserve"> </v>
      </c>
      <c r="AL1689" s="122" t="str">
        <f>IF(ISNA(VLOOKUP(E1689,[1]Sheet!$G$2:$H$40,2,FALSE))," ",VLOOKUP(E1689,[1]Sheet!$G$2:$H$40,2,FALSE))</f>
        <v xml:space="preserve"> </v>
      </c>
      <c r="AM1689" s="122" t="str">
        <f>IF(ISNA(VLOOKUP(G1689,[1]Sheet!$K$2:$L$159,2,FALSE))," ",(VLOOKUP(G1689,[1]Sheet!$K$2:$L$159,2,FALSE)))</f>
        <v xml:space="preserve"> </v>
      </c>
      <c r="AN1689" s="122" t="str">
        <f>IF(ISNA(VLOOKUP(I1689&amp;C1689,[1]Sheet!$D$2:$E$228,2,FALSE))," ",VLOOKUP(I1689&amp;C1689,[1]Sheet!$D$2:$E$228,2,FALSE))</f>
        <v xml:space="preserve"> </v>
      </c>
      <c r="AO1689" s="122" t="str">
        <f>+I1689&amp;C1689</f>
        <v/>
      </c>
      <c r="AP1689" s="122" t="str">
        <f>C1689&amp;D1689&amp;E1689&amp;G1689&amp;I1689&amp;O1689</f>
        <v/>
      </c>
      <c r="AQ1689" s="122" t="str">
        <f>B1689&amp;D1689&amp;N1689</f>
        <v/>
      </c>
      <c r="AR1689" s="123" t="str">
        <f>+D1689&amp;J1689</f>
        <v/>
      </c>
      <c r="AS1689" s="124" t="str">
        <f t="shared" si="241"/>
        <v/>
      </c>
      <c r="AT1689" s="125" t="str">
        <f t="shared" si="242"/>
        <v/>
      </c>
      <c r="AU1689" s="125" t="str">
        <f>IF(NOT(AT1689=""),VLOOKUP(AT1689,[1]PSI_Category!A:B,2,0),"")</f>
        <v/>
      </c>
      <c r="AV1689" s="167"/>
      <c r="AW1689" s="167"/>
      <c r="AX1689" s="167"/>
    </row>
    <row r="1690" spans="1:50" s="133" customFormat="1" ht="11.4" customHeight="1" x14ac:dyDescent="0.3">
      <c r="A1690" s="103"/>
      <c r="B1690" s="104"/>
      <c r="C1690" s="105"/>
      <c r="D1690" s="106"/>
      <c r="E1690" s="107"/>
      <c r="F1690" s="105"/>
      <c r="G1690" s="107"/>
      <c r="H1690" s="105"/>
      <c r="I1690" s="105"/>
      <c r="J1690" s="107"/>
      <c r="K1690" s="105"/>
      <c r="L1690" s="105"/>
      <c r="M1690" s="108"/>
      <c r="N1690" s="105"/>
      <c r="O1690" s="108"/>
      <c r="P1690" s="109"/>
      <c r="Q1690" s="110"/>
      <c r="R1690" s="110"/>
      <c r="S1690" s="110"/>
      <c r="T1690" s="110"/>
      <c r="U1690" s="111"/>
      <c r="V1690" s="111"/>
      <c r="W1690" s="112"/>
      <c r="X1690" s="113"/>
      <c r="Y1690" s="114"/>
      <c r="Z1690" s="115"/>
      <c r="AA1690" s="116"/>
      <c r="AB1690" s="117" t="b">
        <f t="shared" si="234"/>
        <v>0</v>
      </c>
      <c r="AC1690" s="117">
        <f t="shared" si="235"/>
        <v>0</v>
      </c>
      <c r="AD1690" s="118"/>
      <c r="AE1690" s="117" t="b">
        <f t="shared" si="236"/>
        <v>0</v>
      </c>
      <c r="AF1690" s="117">
        <f t="shared" si="237"/>
        <v>0</v>
      </c>
      <c r="AG1690" s="119">
        <f t="shared" si="238"/>
        <v>0</v>
      </c>
      <c r="AH1690" s="120" t="b">
        <f t="shared" si="239"/>
        <v>0</v>
      </c>
      <c r="AI1690" s="121">
        <f t="shared" si="240"/>
        <v>0</v>
      </c>
      <c r="AJ1690" s="122">
        <f>+C1690</f>
        <v>0</v>
      </c>
      <c r="AK1690" s="122" t="str">
        <f>IF(ISNA(VLOOKUP(postponeList!D1702,[1]Sheet!$A$2:$B$12,2,FALSE))," ",(VLOOKUP(postponeList!D1702,[1]Sheet!$A$2:$B$12,2,FALSE)))</f>
        <v xml:space="preserve"> </v>
      </c>
      <c r="AL1690" s="122" t="str">
        <f>IF(ISNA(VLOOKUP(E1690,[1]Sheet!$G$2:$H$40,2,FALSE))," ",VLOOKUP(E1690,[1]Sheet!$G$2:$H$40,2,FALSE))</f>
        <v xml:space="preserve"> </v>
      </c>
      <c r="AM1690" s="122" t="str">
        <f>IF(ISNA(VLOOKUP(G1690,[1]Sheet!$K$2:$L$159,2,FALSE))," ",(VLOOKUP(G1690,[1]Sheet!$K$2:$L$159,2,FALSE)))</f>
        <v xml:space="preserve"> </v>
      </c>
      <c r="AN1690" s="122" t="str">
        <f>IF(ISNA(VLOOKUP(I1690&amp;C1690,[1]Sheet!$D$2:$E$228,2,FALSE))," ",VLOOKUP(I1690&amp;C1690,[1]Sheet!$D$2:$E$228,2,FALSE))</f>
        <v xml:space="preserve"> </v>
      </c>
      <c r="AO1690" s="122" t="str">
        <f>+I1690&amp;C1690</f>
        <v/>
      </c>
      <c r="AP1690" s="122" t="str">
        <f>C1690&amp;D1690&amp;E1690&amp;G1690&amp;I1690&amp;O1690</f>
        <v/>
      </c>
      <c r="AQ1690" s="122" t="str">
        <f>B1690&amp;D1690&amp;N1690</f>
        <v/>
      </c>
      <c r="AR1690" s="123" t="str">
        <f>+D1690&amp;J1690</f>
        <v/>
      </c>
      <c r="AS1690" s="124" t="str">
        <f t="shared" si="241"/>
        <v/>
      </c>
      <c r="AT1690" s="125" t="str">
        <f t="shared" si="242"/>
        <v/>
      </c>
      <c r="AU1690" s="125" t="str">
        <f>IF(NOT(AT1690=""),VLOOKUP(AT1690,[1]PSI_Category!A:B,2,0),"")</f>
        <v/>
      </c>
      <c r="AV1690" s="167"/>
      <c r="AW1690" s="167"/>
      <c r="AX1690" s="167"/>
    </row>
    <row r="1691" spans="1:50" s="133" customFormat="1" ht="11.4" customHeight="1" x14ac:dyDescent="0.3">
      <c r="A1691" s="103"/>
      <c r="B1691" s="104"/>
      <c r="C1691" s="105"/>
      <c r="D1691" s="106"/>
      <c r="E1691" s="107"/>
      <c r="F1691" s="105"/>
      <c r="G1691" s="107"/>
      <c r="H1691" s="105"/>
      <c r="I1691" s="105"/>
      <c r="J1691" s="107"/>
      <c r="K1691" s="105"/>
      <c r="L1691" s="105"/>
      <c r="M1691" s="108"/>
      <c r="N1691" s="105"/>
      <c r="O1691" s="108"/>
      <c r="P1691" s="109"/>
      <c r="Q1691" s="110"/>
      <c r="R1691" s="110"/>
      <c r="S1691" s="110"/>
      <c r="T1691" s="110"/>
      <c r="U1691" s="111"/>
      <c r="V1691" s="111"/>
      <c r="W1691" s="112"/>
      <c r="X1691" s="113"/>
      <c r="Y1691" s="114"/>
      <c r="Z1691" s="115"/>
      <c r="AA1691" s="116"/>
      <c r="AB1691" s="117" t="b">
        <f t="shared" si="234"/>
        <v>0</v>
      </c>
      <c r="AC1691" s="117">
        <f t="shared" si="235"/>
        <v>0</v>
      </c>
      <c r="AD1691" s="118"/>
      <c r="AE1691" s="117" t="b">
        <f t="shared" si="236"/>
        <v>0</v>
      </c>
      <c r="AF1691" s="117">
        <f t="shared" si="237"/>
        <v>0</v>
      </c>
      <c r="AG1691" s="119">
        <f t="shared" si="238"/>
        <v>0</v>
      </c>
      <c r="AH1691" s="120" t="b">
        <f t="shared" si="239"/>
        <v>0</v>
      </c>
      <c r="AI1691" s="121">
        <f t="shared" si="240"/>
        <v>0</v>
      </c>
      <c r="AJ1691" s="122">
        <f>+C1691</f>
        <v>0</v>
      </c>
      <c r="AK1691" s="122" t="str">
        <f>IF(ISNA(VLOOKUP(postponeList!D1704,[1]Sheet!$A$2:$B$12,2,FALSE))," ",(VLOOKUP(postponeList!D1704,[1]Sheet!$A$2:$B$12,2,FALSE)))</f>
        <v xml:space="preserve"> </v>
      </c>
      <c r="AL1691" s="122" t="str">
        <f>IF(ISNA(VLOOKUP(E1691,[1]Sheet!$G$2:$H$40,2,FALSE))," ",VLOOKUP(E1691,[1]Sheet!$G$2:$H$40,2,FALSE))</f>
        <v xml:space="preserve"> </v>
      </c>
      <c r="AM1691" s="122" t="str">
        <f>IF(ISNA(VLOOKUP(G1691,[1]Sheet!$K$2:$L$159,2,FALSE))," ",(VLOOKUP(G1691,[1]Sheet!$K$2:$L$159,2,FALSE)))</f>
        <v xml:space="preserve"> </v>
      </c>
      <c r="AN1691" s="122" t="str">
        <f>IF(ISNA(VLOOKUP(I1691&amp;C1691,[1]Sheet!$D$2:$E$228,2,FALSE))," ",VLOOKUP(I1691&amp;C1691,[1]Sheet!$D$2:$E$228,2,FALSE))</f>
        <v xml:space="preserve"> </v>
      </c>
      <c r="AO1691" s="122" t="str">
        <f>+I1691&amp;C1691</f>
        <v/>
      </c>
      <c r="AP1691" s="122" t="str">
        <f>C1691&amp;D1691&amp;E1691&amp;G1691&amp;I1691&amp;O1691</f>
        <v/>
      </c>
      <c r="AQ1691" s="122" t="str">
        <f>B1691&amp;D1691&amp;N1691</f>
        <v/>
      </c>
      <c r="AR1691" s="123" t="str">
        <f>+D1691&amp;J1691</f>
        <v/>
      </c>
      <c r="AS1691" s="124" t="str">
        <f t="shared" si="241"/>
        <v/>
      </c>
      <c r="AT1691" s="125" t="str">
        <f t="shared" si="242"/>
        <v/>
      </c>
      <c r="AU1691" s="125" t="str">
        <f>IF(NOT(AT1691=""),VLOOKUP(AT1691,[1]PSI_Category!A:B,2,0),"")</f>
        <v/>
      </c>
      <c r="AV1691" s="167"/>
      <c r="AW1691" s="167"/>
      <c r="AX1691" s="167"/>
    </row>
    <row r="1692" spans="1:50" s="133" customFormat="1" ht="11.4" customHeight="1" x14ac:dyDescent="0.3">
      <c r="A1692" s="103"/>
      <c r="B1692" s="104"/>
      <c r="C1692" s="105"/>
      <c r="D1692" s="106"/>
      <c r="E1692" s="107"/>
      <c r="F1692" s="105"/>
      <c r="G1692" s="107"/>
      <c r="H1692" s="105"/>
      <c r="I1692" s="105"/>
      <c r="J1692" s="107"/>
      <c r="K1692" s="105"/>
      <c r="L1692" s="105"/>
      <c r="M1692" s="108"/>
      <c r="N1692" s="105"/>
      <c r="O1692" s="108"/>
      <c r="P1692" s="109"/>
      <c r="Q1692" s="110"/>
      <c r="R1692" s="110"/>
      <c r="S1692" s="110"/>
      <c r="T1692" s="110"/>
      <c r="U1692" s="111"/>
      <c r="V1692" s="111"/>
      <c r="W1692" s="112"/>
      <c r="X1692" s="113"/>
      <c r="Y1692" s="114"/>
      <c r="Z1692" s="115"/>
      <c r="AA1692" s="116"/>
      <c r="AB1692" s="117" t="b">
        <f t="shared" si="234"/>
        <v>0</v>
      </c>
      <c r="AC1692" s="117">
        <f t="shared" si="235"/>
        <v>0</v>
      </c>
      <c r="AD1692" s="118"/>
      <c r="AE1692" s="117" t="b">
        <f t="shared" si="236"/>
        <v>0</v>
      </c>
      <c r="AF1692" s="117">
        <f t="shared" si="237"/>
        <v>0</v>
      </c>
      <c r="AG1692" s="119">
        <f t="shared" si="238"/>
        <v>0</v>
      </c>
      <c r="AH1692" s="120" t="b">
        <f t="shared" si="239"/>
        <v>0</v>
      </c>
      <c r="AI1692" s="121">
        <f t="shared" si="240"/>
        <v>0</v>
      </c>
      <c r="AJ1692" s="122">
        <f>+C1692</f>
        <v>0</v>
      </c>
      <c r="AK1692" s="122" t="str">
        <f>IF(ISNA(VLOOKUP(postponeList!D1702,[1]Sheet!$A$2:$B$12,2,FALSE))," ",(VLOOKUP(postponeList!D1702,[1]Sheet!$A$2:$B$12,2,FALSE)))</f>
        <v xml:space="preserve"> </v>
      </c>
      <c r="AL1692" s="122" t="str">
        <f>IF(ISNA(VLOOKUP(E1692,[1]Sheet!$G$2:$H$40,2,FALSE))," ",VLOOKUP(E1692,[1]Sheet!$G$2:$H$40,2,FALSE))</f>
        <v xml:space="preserve"> </v>
      </c>
      <c r="AM1692" s="122" t="str">
        <f>IF(ISNA(VLOOKUP(G1692,[1]Sheet!$K$2:$L$159,2,FALSE))," ",(VLOOKUP(G1692,[1]Sheet!$K$2:$L$159,2,FALSE)))</f>
        <v xml:space="preserve"> </v>
      </c>
      <c r="AN1692" s="122" t="str">
        <f>IF(ISNA(VLOOKUP(I1692&amp;C1692,[1]Sheet!$D$2:$E$228,2,FALSE))," ",VLOOKUP(I1692&amp;C1692,[1]Sheet!$D$2:$E$228,2,FALSE))</f>
        <v xml:space="preserve"> </v>
      </c>
      <c r="AO1692" s="122" t="str">
        <f>+I1692&amp;C1692</f>
        <v/>
      </c>
      <c r="AP1692" s="122" t="str">
        <f>C1692&amp;D1692&amp;E1692&amp;G1692&amp;I1692&amp;O1692</f>
        <v/>
      </c>
      <c r="AQ1692" s="122" t="str">
        <f>B1692&amp;D1692&amp;N1692</f>
        <v/>
      </c>
      <c r="AR1692" s="123" t="str">
        <f>+D1692&amp;J1692</f>
        <v/>
      </c>
      <c r="AS1692" s="124" t="str">
        <f t="shared" si="241"/>
        <v/>
      </c>
      <c r="AT1692" s="125" t="str">
        <f t="shared" si="242"/>
        <v/>
      </c>
      <c r="AU1692" s="125" t="str">
        <f>IF(NOT(AT1692=""),VLOOKUP(AT1692,[1]PSI_Category!A:B,2,0),"")</f>
        <v/>
      </c>
      <c r="AV1692" s="167"/>
      <c r="AW1692" s="167"/>
      <c r="AX1692" s="167"/>
    </row>
    <row r="1693" spans="1:50" s="133" customFormat="1" ht="11.4" customHeight="1" x14ac:dyDescent="0.3">
      <c r="A1693" s="103"/>
      <c r="B1693" s="104"/>
      <c r="C1693" s="105"/>
      <c r="D1693" s="106"/>
      <c r="E1693" s="107"/>
      <c r="F1693" s="105"/>
      <c r="G1693" s="107"/>
      <c r="H1693" s="105"/>
      <c r="I1693" s="105"/>
      <c r="J1693" s="107"/>
      <c r="K1693" s="105"/>
      <c r="L1693" s="105"/>
      <c r="M1693" s="108"/>
      <c r="N1693" s="105"/>
      <c r="O1693" s="108"/>
      <c r="P1693" s="109"/>
      <c r="Q1693" s="110"/>
      <c r="R1693" s="110"/>
      <c r="S1693" s="110"/>
      <c r="T1693" s="110"/>
      <c r="U1693" s="111"/>
      <c r="V1693" s="111"/>
      <c r="W1693" s="112"/>
      <c r="X1693" s="113"/>
      <c r="Y1693" s="114"/>
      <c r="Z1693" s="115"/>
      <c r="AA1693" s="116"/>
      <c r="AB1693" s="117" t="b">
        <f t="shared" si="234"/>
        <v>0</v>
      </c>
      <c r="AC1693" s="117">
        <f t="shared" si="235"/>
        <v>0</v>
      </c>
      <c r="AD1693" s="118"/>
      <c r="AE1693" s="117" t="b">
        <f t="shared" si="236"/>
        <v>0</v>
      </c>
      <c r="AF1693" s="117">
        <f t="shared" si="237"/>
        <v>0</v>
      </c>
      <c r="AG1693" s="119">
        <f t="shared" si="238"/>
        <v>0</v>
      </c>
      <c r="AH1693" s="120" t="b">
        <f t="shared" si="239"/>
        <v>0</v>
      </c>
      <c r="AI1693" s="121">
        <f t="shared" si="240"/>
        <v>0</v>
      </c>
      <c r="AJ1693" s="122">
        <f>+C1693</f>
        <v>0</v>
      </c>
      <c r="AK1693" s="122" t="str">
        <f>IF(ISNA(VLOOKUP(postponeList!D1702,[1]Sheet!$A$2:$B$12,2,FALSE))," ",(VLOOKUP(postponeList!D1702,[1]Sheet!$A$2:$B$12,2,FALSE)))</f>
        <v xml:space="preserve"> </v>
      </c>
      <c r="AL1693" s="122" t="str">
        <f>IF(ISNA(VLOOKUP(E1693,[1]Sheet!$G$2:$H$40,2,FALSE))," ",VLOOKUP(E1693,[1]Sheet!$G$2:$H$40,2,FALSE))</f>
        <v xml:space="preserve"> </v>
      </c>
      <c r="AM1693" s="122" t="str">
        <f>IF(ISNA(VLOOKUP(G1693,[1]Sheet!$K$2:$L$159,2,FALSE))," ",(VLOOKUP(G1693,[1]Sheet!$K$2:$L$159,2,FALSE)))</f>
        <v xml:space="preserve"> </v>
      </c>
      <c r="AN1693" s="122" t="str">
        <f>IF(ISNA(VLOOKUP(I1693&amp;C1693,[1]Sheet!$D$2:$E$228,2,FALSE))," ",VLOOKUP(I1693&amp;C1693,[1]Sheet!$D$2:$E$228,2,FALSE))</f>
        <v xml:space="preserve"> </v>
      </c>
      <c r="AO1693" s="122" t="str">
        <f>+I1693&amp;C1693</f>
        <v/>
      </c>
      <c r="AP1693" s="122" t="str">
        <f>C1693&amp;D1693&amp;E1693&amp;G1693&amp;I1693&amp;O1693</f>
        <v/>
      </c>
      <c r="AQ1693" s="122" t="str">
        <f>B1693&amp;D1693&amp;N1693</f>
        <v/>
      </c>
      <c r="AR1693" s="123" t="str">
        <f>+D1693&amp;J1693</f>
        <v/>
      </c>
      <c r="AS1693" s="124" t="str">
        <f t="shared" si="241"/>
        <v/>
      </c>
      <c r="AT1693" s="125" t="str">
        <f t="shared" si="242"/>
        <v/>
      </c>
      <c r="AU1693" s="125" t="str">
        <f>IF(NOT(AT1693=""),VLOOKUP(AT1693,[1]PSI_Category!A:B,2,0),"")</f>
        <v/>
      </c>
      <c r="AV1693" s="167"/>
      <c r="AW1693" s="167"/>
      <c r="AX1693" s="167"/>
    </row>
    <row r="1694" spans="1:50" s="133" customFormat="1" ht="11.4" customHeight="1" x14ac:dyDescent="0.3">
      <c r="A1694" s="103"/>
      <c r="B1694" s="104"/>
      <c r="C1694" s="105"/>
      <c r="D1694" s="106"/>
      <c r="E1694" s="107"/>
      <c r="F1694" s="105"/>
      <c r="G1694" s="107"/>
      <c r="H1694" s="105"/>
      <c r="I1694" s="105"/>
      <c r="J1694" s="107"/>
      <c r="K1694" s="105"/>
      <c r="L1694" s="105"/>
      <c r="M1694" s="108"/>
      <c r="N1694" s="105"/>
      <c r="O1694" s="108"/>
      <c r="P1694" s="109"/>
      <c r="Q1694" s="110"/>
      <c r="R1694" s="110"/>
      <c r="S1694" s="110"/>
      <c r="T1694" s="110"/>
      <c r="U1694" s="111"/>
      <c r="V1694" s="111"/>
      <c r="W1694" s="112"/>
      <c r="X1694" s="113"/>
      <c r="Y1694" s="114"/>
      <c r="Z1694" s="115"/>
      <c r="AA1694" s="116"/>
      <c r="AB1694" s="117" t="b">
        <f t="shared" si="234"/>
        <v>0</v>
      </c>
      <c r="AC1694" s="117">
        <f t="shared" si="235"/>
        <v>0</v>
      </c>
      <c r="AD1694" s="118"/>
      <c r="AE1694" s="117" t="b">
        <f t="shared" si="236"/>
        <v>0</v>
      </c>
      <c r="AF1694" s="117">
        <f t="shared" si="237"/>
        <v>0</v>
      </c>
      <c r="AG1694" s="119">
        <f t="shared" si="238"/>
        <v>0</v>
      </c>
      <c r="AH1694" s="120" t="b">
        <f t="shared" si="239"/>
        <v>0</v>
      </c>
      <c r="AI1694" s="121">
        <f t="shared" si="240"/>
        <v>0</v>
      </c>
      <c r="AJ1694" s="122">
        <f>+C1694</f>
        <v>0</v>
      </c>
      <c r="AK1694" s="122" t="str">
        <f>IF(ISNA(VLOOKUP(postponeList!D1704,[1]Sheet!$A$2:$B$12,2,FALSE))," ",(VLOOKUP(postponeList!D1704,[1]Sheet!$A$2:$B$12,2,FALSE)))</f>
        <v xml:space="preserve"> </v>
      </c>
      <c r="AL1694" s="122" t="str">
        <f>IF(ISNA(VLOOKUP(E1694,[1]Sheet!$G$2:$H$40,2,FALSE))," ",VLOOKUP(E1694,[1]Sheet!$G$2:$H$40,2,FALSE))</f>
        <v xml:space="preserve"> </v>
      </c>
      <c r="AM1694" s="122" t="str">
        <f>IF(ISNA(VLOOKUP(G1694,[1]Sheet!$K$2:$L$159,2,FALSE))," ",(VLOOKUP(G1694,[1]Sheet!$K$2:$L$159,2,FALSE)))</f>
        <v xml:space="preserve"> </v>
      </c>
      <c r="AN1694" s="122" t="str">
        <f>IF(ISNA(VLOOKUP(I1694&amp;C1694,[1]Sheet!$D$2:$E$228,2,FALSE))," ",VLOOKUP(I1694&amp;C1694,[1]Sheet!$D$2:$E$228,2,FALSE))</f>
        <v xml:space="preserve"> </v>
      </c>
      <c r="AO1694" s="122" t="str">
        <f>+I1694&amp;C1694</f>
        <v/>
      </c>
      <c r="AP1694" s="122" t="str">
        <f>C1694&amp;D1694&amp;E1694&amp;G1694&amp;I1694&amp;O1694</f>
        <v/>
      </c>
      <c r="AQ1694" s="122" t="str">
        <f>B1694&amp;D1694&amp;N1694</f>
        <v/>
      </c>
      <c r="AR1694" s="123" t="str">
        <f>+D1694&amp;J1694</f>
        <v/>
      </c>
      <c r="AS1694" s="124" t="str">
        <f t="shared" si="241"/>
        <v/>
      </c>
      <c r="AT1694" s="125" t="str">
        <f t="shared" si="242"/>
        <v/>
      </c>
      <c r="AU1694" s="125" t="str">
        <f>IF(NOT(AT1694=""),VLOOKUP(AT1694,[1]PSI_Category!A:B,2,0),"")</f>
        <v/>
      </c>
      <c r="AV1694" s="167"/>
      <c r="AW1694" s="167"/>
      <c r="AX1694" s="167"/>
    </row>
    <row r="1695" spans="1:50" s="133" customFormat="1" ht="11.4" customHeight="1" x14ac:dyDescent="0.3">
      <c r="A1695" s="103"/>
      <c r="B1695" s="104"/>
      <c r="C1695" s="105"/>
      <c r="D1695" s="106"/>
      <c r="E1695" s="107"/>
      <c r="F1695" s="105"/>
      <c r="G1695" s="107"/>
      <c r="H1695" s="105"/>
      <c r="I1695" s="105"/>
      <c r="J1695" s="107"/>
      <c r="K1695" s="105"/>
      <c r="L1695" s="105"/>
      <c r="M1695" s="108"/>
      <c r="N1695" s="105"/>
      <c r="O1695" s="108"/>
      <c r="P1695" s="109"/>
      <c r="Q1695" s="110"/>
      <c r="R1695" s="110"/>
      <c r="S1695" s="110"/>
      <c r="T1695" s="110"/>
      <c r="U1695" s="111"/>
      <c r="V1695" s="111"/>
      <c r="W1695" s="112"/>
      <c r="X1695" s="113"/>
      <c r="Y1695" s="114"/>
      <c r="Z1695" s="115"/>
      <c r="AA1695" s="116"/>
      <c r="AB1695" s="117" t="b">
        <f t="shared" si="234"/>
        <v>0</v>
      </c>
      <c r="AC1695" s="117">
        <f t="shared" si="235"/>
        <v>0</v>
      </c>
      <c r="AD1695" s="118"/>
      <c r="AE1695" s="117" t="b">
        <f t="shared" si="236"/>
        <v>0</v>
      </c>
      <c r="AF1695" s="117">
        <f t="shared" si="237"/>
        <v>0</v>
      </c>
      <c r="AG1695" s="119">
        <f t="shared" si="238"/>
        <v>0</v>
      </c>
      <c r="AH1695" s="120" t="b">
        <f t="shared" si="239"/>
        <v>0</v>
      </c>
      <c r="AI1695" s="121">
        <f t="shared" si="240"/>
        <v>0</v>
      </c>
      <c r="AJ1695" s="122">
        <f>+C1695</f>
        <v>0</v>
      </c>
      <c r="AK1695" s="122" t="str">
        <f>IF(ISNA(VLOOKUP(postponeList!D1704,[1]Sheet!$A$2:$B$12,2,FALSE))," ",(VLOOKUP(postponeList!D1704,[1]Sheet!$A$2:$B$12,2,FALSE)))</f>
        <v xml:space="preserve"> </v>
      </c>
      <c r="AL1695" s="122" t="str">
        <f>IF(ISNA(VLOOKUP(E1695,[1]Sheet!$G$2:$H$40,2,FALSE))," ",VLOOKUP(E1695,[1]Sheet!$G$2:$H$40,2,FALSE))</f>
        <v xml:space="preserve"> </v>
      </c>
      <c r="AM1695" s="122" t="str">
        <f>IF(ISNA(VLOOKUP(G1695,[1]Sheet!$K$2:$L$159,2,FALSE))," ",(VLOOKUP(G1695,[1]Sheet!$K$2:$L$159,2,FALSE)))</f>
        <v xml:space="preserve"> </v>
      </c>
      <c r="AN1695" s="122" t="str">
        <f>IF(ISNA(VLOOKUP(I1695&amp;C1695,[1]Sheet!$D$2:$E$228,2,FALSE))," ",VLOOKUP(I1695&amp;C1695,[1]Sheet!$D$2:$E$228,2,FALSE))</f>
        <v xml:space="preserve"> </v>
      </c>
      <c r="AO1695" s="122" t="str">
        <f>+I1695&amp;C1695</f>
        <v/>
      </c>
      <c r="AP1695" s="122" t="str">
        <f>C1695&amp;D1695&amp;E1695&amp;G1695&amp;I1695&amp;O1695</f>
        <v/>
      </c>
      <c r="AQ1695" s="122" t="str">
        <f>B1695&amp;D1695&amp;N1695</f>
        <v/>
      </c>
      <c r="AR1695" s="123" t="str">
        <f>+D1695&amp;J1695</f>
        <v/>
      </c>
      <c r="AS1695" s="124" t="str">
        <f t="shared" si="241"/>
        <v/>
      </c>
      <c r="AT1695" s="125" t="str">
        <f t="shared" si="242"/>
        <v/>
      </c>
      <c r="AU1695" s="125" t="str">
        <f>IF(NOT(AT1695=""),VLOOKUP(AT1695,[1]PSI_Category!A:B,2,0),"")</f>
        <v/>
      </c>
      <c r="AV1695" s="167"/>
      <c r="AW1695" s="167"/>
      <c r="AX1695" s="167"/>
    </row>
    <row r="1696" spans="1:50" s="133" customFormat="1" ht="11.4" customHeight="1" x14ac:dyDescent="0.3">
      <c r="A1696" s="103"/>
      <c r="B1696" s="104"/>
      <c r="C1696" s="105"/>
      <c r="D1696" s="106"/>
      <c r="E1696" s="107"/>
      <c r="F1696" s="105"/>
      <c r="G1696" s="107"/>
      <c r="H1696" s="105"/>
      <c r="I1696" s="105"/>
      <c r="J1696" s="107"/>
      <c r="K1696" s="105"/>
      <c r="L1696" s="105"/>
      <c r="M1696" s="108"/>
      <c r="N1696" s="105"/>
      <c r="O1696" s="108"/>
      <c r="P1696" s="109"/>
      <c r="Q1696" s="110"/>
      <c r="R1696" s="110"/>
      <c r="S1696" s="110"/>
      <c r="T1696" s="110"/>
      <c r="U1696" s="111"/>
      <c r="V1696" s="111"/>
      <c r="W1696" s="112"/>
      <c r="X1696" s="113"/>
      <c r="Y1696" s="114"/>
      <c r="Z1696" s="115"/>
      <c r="AA1696" s="116"/>
      <c r="AB1696" s="117" t="b">
        <f t="shared" si="234"/>
        <v>0</v>
      </c>
      <c r="AC1696" s="117">
        <f t="shared" si="235"/>
        <v>0</v>
      </c>
      <c r="AD1696" s="118"/>
      <c r="AE1696" s="117" t="b">
        <f t="shared" si="236"/>
        <v>0</v>
      </c>
      <c r="AF1696" s="117">
        <f t="shared" si="237"/>
        <v>0</v>
      </c>
      <c r="AG1696" s="119">
        <f t="shared" si="238"/>
        <v>0</v>
      </c>
      <c r="AH1696" s="120" t="b">
        <f t="shared" si="239"/>
        <v>0</v>
      </c>
      <c r="AI1696" s="121">
        <f t="shared" si="240"/>
        <v>0</v>
      </c>
      <c r="AJ1696" s="122">
        <f>+C1696</f>
        <v>0</v>
      </c>
      <c r="AK1696" s="122" t="str">
        <f>IF(ISNA(VLOOKUP(postponeList!D1704,[1]Sheet!$A$2:$B$12,2,FALSE))," ",(VLOOKUP(postponeList!D1704,[1]Sheet!$A$2:$B$12,2,FALSE)))</f>
        <v xml:space="preserve"> </v>
      </c>
      <c r="AL1696" s="122" t="str">
        <f>IF(ISNA(VLOOKUP(E1696,[1]Sheet!$G$2:$H$40,2,FALSE))," ",VLOOKUP(E1696,[1]Sheet!$G$2:$H$40,2,FALSE))</f>
        <v xml:space="preserve"> </v>
      </c>
      <c r="AM1696" s="122" t="str">
        <f>IF(ISNA(VLOOKUP(G1696,[1]Sheet!$K$2:$L$159,2,FALSE))," ",(VLOOKUP(G1696,[1]Sheet!$K$2:$L$159,2,FALSE)))</f>
        <v xml:space="preserve"> </v>
      </c>
      <c r="AN1696" s="122" t="str">
        <f>IF(ISNA(VLOOKUP(I1696&amp;C1696,[1]Sheet!$D$2:$E$228,2,FALSE))," ",VLOOKUP(I1696&amp;C1696,[1]Sheet!$D$2:$E$228,2,FALSE))</f>
        <v xml:space="preserve"> </v>
      </c>
      <c r="AO1696" s="122" t="str">
        <f>+I1696&amp;C1696</f>
        <v/>
      </c>
      <c r="AP1696" s="122" t="str">
        <f>C1696&amp;D1696&amp;E1696&amp;G1696&amp;I1696&amp;O1696</f>
        <v/>
      </c>
      <c r="AQ1696" s="122" t="str">
        <f>B1696&amp;D1696&amp;N1696</f>
        <v/>
      </c>
      <c r="AR1696" s="123" t="str">
        <f>+D1696&amp;J1696</f>
        <v/>
      </c>
      <c r="AS1696" s="124" t="str">
        <f t="shared" si="241"/>
        <v/>
      </c>
      <c r="AT1696" s="125" t="str">
        <f t="shared" si="242"/>
        <v/>
      </c>
      <c r="AU1696" s="125" t="str">
        <f>IF(NOT(AT1696=""),VLOOKUP(AT1696,[1]PSI_Category!A:B,2,0),"")</f>
        <v/>
      </c>
      <c r="AV1696" s="167"/>
      <c r="AW1696" s="167"/>
      <c r="AX1696" s="167"/>
    </row>
    <row r="1697" spans="1:50" s="133" customFormat="1" ht="11.4" customHeight="1" x14ac:dyDescent="0.3">
      <c r="A1697" s="103"/>
      <c r="B1697" s="104"/>
      <c r="C1697" s="105"/>
      <c r="D1697" s="106"/>
      <c r="E1697" s="107"/>
      <c r="F1697" s="105"/>
      <c r="G1697" s="107"/>
      <c r="H1697" s="105"/>
      <c r="I1697" s="105"/>
      <c r="J1697" s="107"/>
      <c r="K1697" s="105"/>
      <c r="L1697" s="105"/>
      <c r="M1697" s="108"/>
      <c r="N1697" s="105"/>
      <c r="O1697" s="108"/>
      <c r="P1697" s="109"/>
      <c r="Q1697" s="110"/>
      <c r="R1697" s="110"/>
      <c r="S1697" s="110"/>
      <c r="T1697" s="110"/>
      <c r="U1697" s="111"/>
      <c r="V1697" s="111"/>
      <c r="W1697" s="112"/>
      <c r="X1697" s="113"/>
      <c r="Y1697" s="114"/>
      <c r="Z1697" s="115"/>
      <c r="AA1697" s="116"/>
      <c r="AB1697" s="117" t="b">
        <f t="shared" si="234"/>
        <v>0</v>
      </c>
      <c r="AC1697" s="117">
        <f t="shared" si="235"/>
        <v>0</v>
      </c>
      <c r="AD1697" s="118"/>
      <c r="AE1697" s="117" t="b">
        <f t="shared" si="236"/>
        <v>0</v>
      </c>
      <c r="AF1697" s="117">
        <f t="shared" si="237"/>
        <v>0</v>
      </c>
      <c r="AG1697" s="119">
        <f t="shared" si="238"/>
        <v>0</v>
      </c>
      <c r="AH1697" s="120" t="b">
        <f t="shared" si="239"/>
        <v>0</v>
      </c>
      <c r="AI1697" s="121">
        <f t="shared" si="240"/>
        <v>0</v>
      </c>
      <c r="AJ1697" s="122">
        <f>+C1697</f>
        <v>0</v>
      </c>
      <c r="AK1697" s="122" t="str">
        <f>IF(ISNA(VLOOKUP(postponeList!D1707,[1]Sheet!$A$2:$B$12,2,FALSE))," ",(VLOOKUP(postponeList!D1707,[1]Sheet!$A$2:$B$12,2,FALSE)))</f>
        <v xml:space="preserve"> </v>
      </c>
      <c r="AL1697" s="122" t="str">
        <f>IF(ISNA(VLOOKUP(E1697,[1]Sheet!$G$2:$H$40,2,FALSE))," ",VLOOKUP(E1697,[1]Sheet!$G$2:$H$40,2,FALSE))</f>
        <v xml:space="preserve"> </v>
      </c>
      <c r="AM1697" s="122" t="str">
        <f>IF(ISNA(VLOOKUP(G1697,[1]Sheet!$K$2:$L$159,2,FALSE))," ",(VLOOKUP(G1697,[1]Sheet!$K$2:$L$159,2,FALSE)))</f>
        <v xml:space="preserve"> </v>
      </c>
      <c r="AN1697" s="122" t="str">
        <f>IF(ISNA(VLOOKUP(I1697&amp;C1697,[1]Sheet!$D$2:$E$228,2,FALSE))," ",VLOOKUP(I1697&amp;C1697,[1]Sheet!$D$2:$E$228,2,FALSE))</f>
        <v xml:space="preserve"> </v>
      </c>
      <c r="AO1697" s="122" t="str">
        <f>+I1697&amp;C1697</f>
        <v/>
      </c>
      <c r="AP1697" s="122" t="str">
        <f>C1697&amp;D1697&amp;E1697&amp;G1697&amp;I1697&amp;O1697</f>
        <v/>
      </c>
      <c r="AQ1697" s="122" t="str">
        <f>B1697&amp;D1697&amp;N1697</f>
        <v/>
      </c>
      <c r="AR1697" s="123" t="str">
        <f>+D1697&amp;J1697</f>
        <v/>
      </c>
      <c r="AS1697" s="124" t="str">
        <f t="shared" si="241"/>
        <v/>
      </c>
      <c r="AT1697" s="125" t="str">
        <f t="shared" si="242"/>
        <v/>
      </c>
      <c r="AU1697" s="125" t="str">
        <f>IF(NOT(AT1697=""),VLOOKUP(AT1697,[1]PSI_Category!A:B,2,0),"")</f>
        <v/>
      </c>
      <c r="AV1697" s="167"/>
      <c r="AW1697" s="167"/>
      <c r="AX1697" s="167"/>
    </row>
    <row r="1698" spans="1:50" s="133" customFormat="1" ht="11.4" customHeight="1" x14ac:dyDescent="0.3">
      <c r="A1698" s="103"/>
      <c r="B1698" s="104"/>
      <c r="C1698" s="105"/>
      <c r="D1698" s="106"/>
      <c r="E1698" s="107"/>
      <c r="F1698" s="105"/>
      <c r="G1698" s="107"/>
      <c r="H1698" s="105"/>
      <c r="I1698" s="105"/>
      <c r="J1698" s="107"/>
      <c r="K1698" s="105"/>
      <c r="L1698" s="105"/>
      <c r="M1698" s="108"/>
      <c r="N1698" s="105"/>
      <c r="O1698" s="108"/>
      <c r="P1698" s="109"/>
      <c r="Q1698" s="110"/>
      <c r="R1698" s="110"/>
      <c r="S1698" s="110"/>
      <c r="T1698" s="110"/>
      <c r="U1698" s="111"/>
      <c r="V1698" s="111"/>
      <c r="W1698" s="112"/>
      <c r="X1698" s="113"/>
      <c r="Y1698" s="114"/>
      <c r="Z1698" s="115"/>
      <c r="AA1698" s="116"/>
      <c r="AB1698" s="117" t="b">
        <f t="shared" si="234"/>
        <v>0</v>
      </c>
      <c r="AC1698" s="117">
        <f t="shared" si="235"/>
        <v>0</v>
      </c>
      <c r="AD1698" s="118"/>
      <c r="AE1698" s="117" t="b">
        <f t="shared" si="236"/>
        <v>0</v>
      </c>
      <c r="AF1698" s="117">
        <f t="shared" si="237"/>
        <v>0</v>
      </c>
      <c r="AG1698" s="119">
        <f t="shared" si="238"/>
        <v>0</v>
      </c>
      <c r="AH1698" s="120" t="b">
        <f t="shared" si="239"/>
        <v>0</v>
      </c>
      <c r="AI1698" s="121">
        <f t="shared" si="240"/>
        <v>0</v>
      </c>
      <c r="AJ1698" s="122">
        <f>+C1698</f>
        <v>0</v>
      </c>
      <c r="AK1698" s="122" t="str">
        <f>IF(ISNA(VLOOKUP(postponeList!D1707,[1]Sheet!$A$2:$B$12,2,FALSE))," ",(VLOOKUP(postponeList!D1707,[1]Sheet!$A$2:$B$12,2,FALSE)))</f>
        <v xml:space="preserve"> </v>
      </c>
      <c r="AL1698" s="122" t="str">
        <f>IF(ISNA(VLOOKUP(E1698,[1]Sheet!$G$2:$H$40,2,FALSE))," ",VLOOKUP(E1698,[1]Sheet!$G$2:$H$40,2,FALSE))</f>
        <v xml:space="preserve"> </v>
      </c>
      <c r="AM1698" s="122" t="str">
        <f>IF(ISNA(VLOOKUP(G1698,[1]Sheet!$K$2:$L$159,2,FALSE))," ",(VLOOKUP(G1698,[1]Sheet!$K$2:$L$159,2,FALSE)))</f>
        <v xml:space="preserve"> </v>
      </c>
      <c r="AN1698" s="122" t="str">
        <f>IF(ISNA(VLOOKUP(I1698&amp;C1698,[1]Sheet!$D$2:$E$228,2,FALSE))," ",VLOOKUP(I1698&amp;C1698,[1]Sheet!$D$2:$E$228,2,FALSE))</f>
        <v xml:space="preserve"> </v>
      </c>
      <c r="AO1698" s="122" t="str">
        <f>+I1698&amp;C1698</f>
        <v/>
      </c>
      <c r="AP1698" s="122" t="str">
        <f>C1698&amp;D1698&amp;E1698&amp;G1698&amp;I1698&amp;O1698</f>
        <v/>
      </c>
      <c r="AQ1698" s="122" t="str">
        <f>B1698&amp;D1698&amp;N1698</f>
        <v/>
      </c>
      <c r="AR1698" s="123" t="str">
        <f>+D1698&amp;J1698</f>
        <v/>
      </c>
      <c r="AS1698" s="124" t="str">
        <f t="shared" si="241"/>
        <v/>
      </c>
      <c r="AT1698" s="125" t="str">
        <f t="shared" si="242"/>
        <v/>
      </c>
      <c r="AU1698" s="125" t="str">
        <f>IF(NOT(AT1698=""),VLOOKUP(AT1698,[1]PSI_Category!A:B,2,0),"")</f>
        <v/>
      </c>
      <c r="AV1698" s="167"/>
      <c r="AW1698" s="167"/>
      <c r="AX1698" s="167"/>
    </row>
    <row r="1699" spans="1:50" s="133" customFormat="1" ht="11.4" customHeight="1" x14ac:dyDescent="0.3">
      <c r="A1699" s="103"/>
      <c r="B1699" s="104"/>
      <c r="C1699" s="105"/>
      <c r="D1699" s="106"/>
      <c r="E1699" s="107"/>
      <c r="F1699" s="105"/>
      <c r="G1699" s="107"/>
      <c r="H1699" s="105"/>
      <c r="I1699" s="105"/>
      <c r="J1699" s="107"/>
      <c r="K1699" s="105"/>
      <c r="L1699" s="105"/>
      <c r="M1699" s="108"/>
      <c r="N1699" s="105"/>
      <c r="O1699" s="108"/>
      <c r="P1699" s="109"/>
      <c r="Q1699" s="110"/>
      <c r="R1699" s="110"/>
      <c r="S1699" s="110"/>
      <c r="T1699" s="110"/>
      <c r="U1699" s="111"/>
      <c r="V1699" s="111"/>
      <c r="W1699" s="112"/>
      <c r="X1699" s="113"/>
      <c r="Y1699" s="114"/>
      <c r="Z1699" s="115"/>
      <c r="AA1699" s="116"/>
      <c r="AB1699" s="117" t="b">
        <f t="shared" si="234"/>
        <v>0</v>
      </c>
      <c r="AC1699" s="117">
        <f t="shared" si="235"/>
        <v>0</v>
      </c>
      <c r="AD1699" s="118"/>
      <c r="AE1699" s="117" t="b">
        <f t="shared" si="236"/>
        <v>0</v>
      </c>
      <c r="AF1699" s="117">
        <f t="shared" si="237"/>
        <v>0</v>
      </c>
      <c r="AG1699" s="119">
        <f t="shared" si="238"/>
        <v>0</v>
      </c>
      <c r="AH1699" s="120" t="b">
        <f t="shared" si="239"/>
        <v>0</v>
      </c>
      <c r="AI1699" s="121">
        <f t="shared" si="240"/>
        <v>0</v>
      </c>
      <c r="AJ1699" s="122">
        <f>+C1699</f>
        <v>0</v>
      </c>
      <c r="AK1699" s="122" t="str">
        <f>IF(ISNA(VLOOKUP(postponeList!D1708,[1]Sheet!$A$2:$B$12,2,FALSE))," ",(VLOOKUP(postponeList!D1708,[1]Sheet!$A$2:$B$12,2,FALSE)))</f>
        <v xml:space="preserve"> </v>
      </c>
      <c r="AL1699" s="122" t="str">
        <f>IF(ISNA(VLOOKUP(E1699,[1]Sheet!$G$2:$H$40,2,FALSE))," ",VLOOKUP(E1699,[1]Sheet!$G$2:$H$40,2,FALSE))</f>
        <v xml:space="preserve"> </v>
      </c>
      <c r="AM1699" s="122" t="str">
        <f>IF(ISNA(VLOOKUP(G1699,[1]Sheet!$K$2:$L$159,2,FALSE))," ",(VLOOKUP(G1699,[1]Sheet!$K$2:$L$159,2,FALSE)))</f>
        <v xml:space="preserve"> </v>
      </c>
      <c r="AN1699" s="122" t="str">
        <f>IF(ISNA(VLOOKUP(I1699&amp;C1699,[1]Sheet!$D$2:$E$228,2,FALSE))," ",VLOOKUP(I1699&amp;C1699,[1]Sheet!$D$2:$E$228,2,FALSE))</f>
        <v xml:space="preserve"> </v>
      </c>
      <c r="AO1699" s="122" t="str">
        <f>+I1699&amp;C1699</f>
        <v/>
      </c>
      <c r="AP1699" s="122" t="str">
        <f>C1699&amp;D1699&amp;E1699&amp;G1699&amp;I1699&amp;O1699</f>
        <v/>
      </c>
      <c r="AQ1699" s="122" t="str">
        <f>B1699&amp;D1699&amp;N1699</f>
        <v/>
      </c>
      <c r="AR1699" s="123" t="str">
        <f>+D1699&amp;J1699</f>
        <v/>
      </c>
      <c r="AS1699" s="124" t="str">
        <f t="shared" si="241"/>
        <v/>
      </c>
      <c r="AT1699" s="125" t="str">
        <f t="shared" si="242"/>
        <v/>
      </c>
      <c r="AU1699" s="125" t="str">
        <f>IF(NOT(AT1699=""),VLOOKUP(AT1699,[1]PSI_Category!A:B,2,0),"")</f>
        <v/>
      </c>
      <c r="AV1699" s="167"/>
      <c r="AW1699" s="167"/>
      <c r="AX1699" s="167"/>
    </row>
    <row r="1700" spans="1:50" s="133" customFormat="1" ht="11.4" customHeight="1" x14ac:dyDescent="0.3">
      <c r="A1700" s="103"/>
      <c r="B1700" s="104"/>
      <c r="C1700" s="105"/>
      <c r="D1700" s="106"/>
      <c r="E1700" s="107"/>
      <c r="F1700" s="105"/>
      <c r="G1700" s="107"/>
      <c r="H1700" s="105"/>
      <c r="I1700" s="105"/>
      <c r="J1700" s="107"/>
      <c r="K1700" s="105"/>
      <c r="L1700" s="105"/>
      <c r="M1700" s="108"/>
      <c r="N1700" s="105"/>
      <c r="O1700" s="108"/>
      <c r="P1700" s="109"/>
      <c r="Q1700" s="110"/>
      <c r="R1700" s="110"/>
      <c r="S1700" s="110"/>
      <c r="T1700" s="110"/>
      <c r="U1700" s="111"/>
      <c r="V1700" s="111"/>
      <c r="W1700" s="112"/>
      <c r="X1700" s="113"/>
      <c r="Y1700" s="114"/>
      <c r="Z1700" s="115"/>
      <c r="AA1700" s="116"/>
      <c r="AB1700" s="117" t="b">
        <f t="shared" si="234"/>
        <v>0</v>
      </c>
      <c r="AC1700" s="117">
        <f t="shared" si="235"/>
        <v>0</v>
      </c>
      <c r="AD1700" s="118"/>
      <c r="AE1700" s="117" t="b">
        <f t="shared" si="236"/>
        <v>0</v>
      </c>
      <c r="AF1700" s="117">
        <f t="shared" si="237"/>
        <v>0</v>
      </c>
      <c r="AG1700" s="119">
        <f t="shared" si="238"/>
        <v>0</v>
      </c>
      <c r="AH1700" s="120" t="b">
        <f t="shared" si="239"/>
        <v>0</v>
      </c>
      <c r="AI1700" s="121">
        <f t="shared" si="240"/>
        <v>0</v>
      </c>
      <c r="AJ1700" s="122">
        <f>+C1700</f>
        <v>0</v>
      </c>
      <c r="AK1700" s="122" t="str">
        <f>IF(ISNA(VLOOKUP(postponeList!D1708,[1]Sheet!$A$2:$B$12,2,FALSE))," ",(VLOOKUP(postponeList!D1708,[1]Sheet!$A$2:$B$12,2,FALSE)))</f>
        <v xml:space="preserve"> </v>
      </c>
      <c r="AL1700" s="122" t="str">
        <f>IF(ISNA(VLOOKUP(E1700,[1]Sheet!$G$2:$H$40,2,FALSE))," ",VLOOKUP(E1700,[1]Sheet!$G$2:$H$40,2,FALSE))</f>
        <v xml:space="preserve"> </v>
      </c>
      <c r="AM1700" s="122" t="str">
        <f>IF(ISNA(VLOOKUP(G1700,[1]Sheet!$K$2:$L$159,2,FALSE))," ",(VLOOKUP(G1700,[1]Sheet!$K$2:$L$159,2,FALSE)))</f>
        <v xml:space="preserve"> </v>
      </c>
      <c r="AN1700" s="122" t="str">
        <f>IF(ISNA(VLOOKUP(I1700&amp;C1700,[1]Sheet!$D$2:$E$228,2,FALSE))," ",VLOOKUP(I1700&amp;C1700,[1]Sheet!$D$2:$E$228,2,FALSE))</f>
        <v xml:space="preserve"> </v>
      </c>
      <c r="AO1700" s="122" t="str">
        <f>+I1700&amp;C1700</f>
        <v/>
      </c>
      <c r="AP1700" s="122" t="str">
        <f>C1700&amp;D1700&amp;E1700&amp;G1700&amp;I1700&amp;O1700</f>
        <v/>
      </c>
      <c r="AQ1700" s="122" t="str">
        <f>B1700&amp;D1700&amp;N1700</f>
        <v/>
      </c>
      <c r="AR1700" s="123" t="str">
        <f>+D1700&amp;J1700</f>
        <v/>
      </c>
      <c r="AS1700" s="124" t="str">
        <f t="shared" si="241"/>
        <v/>
      </c>
      <c r="AT1700" s="125" t="str">
        <f t="shared" si="242"/>
        <v/>
      </c>
      <c r="AU1700" s="125" t="str">
        <f>IF(NOT(AT1700=""),VLOOKUP(AT1700,[1]PSI_Category!A:B,2,0),"")</f>
        <v/>
      </c>
      <c r="AV1700" s="167"/>
      <c r="AW1700" s="167"/>
      <c r="AX1700" s="167"/>
    </row>
    <row r="1701" spans="1:50" s="133" customFormat="1" ht="11.4" customHeight="1" x14ac:dyDescent="0.3">
      <c r="A1701" s="103"/>
      <c r="B1701" s="104"/>
      <c r="C1701" s="105"/>
      <c r="D1701" s="106"/>
      <c r="E1701" s="107"/>
      <c r="F1701" s="105"/>
      <c r="G1701" s="107"/>
      <c r="H1701" s="105"/>
      <c r="I1701" s="105"/>
      <c r="J1701" s="107"/>
      <c r="K1701" s="105"/>
      <c r="L1701" s="105"/>
      <c r="M1701" s="105"/>
      <c r="N1701" s="105"/>
      <c r="O1701" s="108"/>
      <c r="P1701" s="109"/>
      <c r="Q1701" s="110"/>
      <c r="R1701" s="110"/>
      <c r="S1701" s="110"/>
      <c r="T1701" s="110"/>
      <c r="U1701" s="111"/>
      <c r="V1701" s="111"/>
      <c r="W1701" s="112"/>
      <c r="X1701" s="113"/>
      <c r="Y1701" s="114"/>
      <c r="Z1701" s="115"/>
      <c r="AA1701" s="116"/>
      <c r="AB1701" s="117" t="b">
        <f t="shared" si="234"/>
        <v>0</v>
      </c>
      <c r="AC1701" s="117">
        <f t="shared" si="235"/>
        <v>0</v>
      </c>
      <c r="AD1701" s="118"/>
      <c r="AE1701" s="117" t="b">
        <f t="shared" si="236"/>
        <v>0</v>
      </c>
      <c r="AF1701" s="117">
        <f t="shared" si="237"/>
        <v>0</v>
      </c>
      <c r="AG1701" s="119">
        <f t="shared" si="238"/>
        <v>0</v>
      </c>
      <c r="AH1701" s="120" t="b">
        <f t="shared" si="239"/>
        <v>0</v>
      </c>
      <c r="AI1701" s="121">
        <f t="shared" si="240"/>
        <v>0</v>
      </c>
      <c r="AJ1701" s="122">
        <f>+C1701</f>
        <v>0</v>
      </c>
      <c r="AK1701" s="122" t="str">
        <f>IF(ISNA(VLOOKUP(postponeList!D1680,[1]Sheet!$A$2:$B$12,2,FALSE))," ",(VLOOKUP(postponeList!D1680,[1]Sheet!$A$2:$B$12,2,FALSE)))</f>
        <v xml:space="preserve"> </v>
      </c>
      <c r="AL1701" s="122" t="str">
        <f>IF(ISNA(VLOOKUP(E1701,[1]Sheet!$G$2:$H$40,2,FALSE))," ",VLOOKUP(E1701,[1]Sheet!$G$2:$H$40,2,FALSE))</f>
        <v xml:space="preserve"> </v>
      </c>
      <c r="AM1701" s="122" t="str">
        <f>IF(ISNA(VLOOKUP(G1701,[1]Sheet!$K$2:$L$159,2,FALSE))," ",(VLOOKUP(G1701,[1]Sheet!$K$2:$L$159,2,FALSE)))</f>
        <v xml:space="preserve"> </v>
      </c>
      <c r="AN1701" s="122" t="str">
        <f>IF(ISNA(VLOOKUP(I1701&amp;C1701,[1]Sheet!$D$2:$E$228,2,FALSE))," ",VLOOKUP(I1701&amp;C1701,[1]Sheet!$D$2:$E$228,2,FALSE))</f>
        <v xml:space="preserve"> </v>
      </c>
      <c r="AO1701" s="122" t="str">
        <f>+I1701&amp;C1701</f>
        <v/>
      </c>
      <c r="AP1701" s="122" t="str">
        <f>C1701&amp;D1701&amp;E1701&amp;G1701&amp;I1701&amp;O1701</f>
        <v/>
      </c>
      <c r="AQ1701" s="122" t="str">
        <f>B1701&amp;D1701&amp;N1701</f>
        <v/>
      </c>
      <c r="AR1701" s="123" t="str">
        <f>+D1701&amp;J1701</f>
        <v/>
      </c>
      <c r="AS1701" s="124" t="str">
        <f t="shared" si="241"/>
        <v/>
      </c>
      <c r="AT1701" s="125" t="str">
        <f t="shared" si="242"/>
        <v/>
      </c>
      <c r="AU1701" s="125" t="str">
        <f>IF(NOT(AT1701=""),VLOOKUP(AT1701,[1]PSI_Category!A:B,2,0),"")</f>
        <v/>
      </c>
      <c r="AV1701" s="167"/>
      <c r="AW1701" s="167"/>
      <c r="AX1701" s="167"/>
    </row>
    <row r="1702" spans="1:50" s="133" customFormat="1" ht="11.4" customHeight="1" x14ac:dyDescent="0.3">
      <c r="A1702" s="103"/>
      <c r="B1702" s="104"/>
      <c r="C1702" s="105"/>
      <c r="D1702" s="106"/>
      <c r="E1702" s="107"/>
      <c r="F1702" s="105"/>
      <c r="G1702" s="107"/>
      <c r="H1702" s="105"/>
      <c r="I1702" s="105"/>
      <c r="J1702" s="107"/>
      <c r="K1702" s="105"/>
      <c r="L1702" s="105"/>
      <c r="M1702" s="105"/>
      <c r="N1702" s="105"/>
      <c r="O1702" s="108"/>
      <c r="P1702" s="109"/>
      <c r="Q1702" s="110"/>
      <c r="R1702" s="110"/>
      <c r="S1702" s="110"/>
      <c r="T1702" s="110"/>
      <c r="U1702" s="111"/>
      <c r="V1702" s="111"/>
      <c r="W1702" s="112"/>
      <c r="X1702" s="113"/>
      <c r="Y1702" s="114"/>
      <c r="Z1702" s="115"/>
      <c r="AA1702" s="116"/>
      <c r="AB1702" s="117" t="b">
        <f t="shared" si="234"/>
        <v>0</v>
      </c>
      <c r="AC1702" s="117">
        <f t="shared" si="235"/>
        <v>0</v>
      </c>
      <c r="AD1702" s="118"/>
      <c r="AE1702" s="117" t="b">
        <f t="shared" si="236"/>
        <v>0</v>
      </c>
      <c r="AF1702" s="117">
        <f t="shared" si="237"/>
        <v>0</v>
      </c>
      <c r="AG1702" s="119">
        <f t="shared" si="238"/>
        <v>0</v>
      </c>
      <c r="AH1702" s="120" t="b">
        <f t="shared" si="239"/>
        <v>0</v>
      </c>
      <c r="AI1702" s="121">
        <f t="shared" si="240"/>
        <v>0</v>
      </c>
      <c r="AJ1702" s="122">
        <f>+C1702</f>
        <v>0</v>
      </c>
      <c r="AK1702" s="122" t="str">
        <f>IF(ISNA(VLOOKUP(postponeList!D1682,[1]Sheet!$A$2:$B$12,2,FALSE))," ",(VLOOKUP(postponeList!D1682,[1]Sheet!$A$2:$B$12,2,FALSE)))</f>
        <v xml:space="preserve"> </v>
      </c>
      <c r="AL1702" s="122" t="str">
        <f>IF(ISNA(VLOOKUP(E1702,[1]Sheet!$G$2:$H$40,2,FALSE))," ",VLOOKUP(E1702,[1]Sheet!$G$2:$H$40,2,FALSE))</f>
        <v xml:space="preserve"> </v>
      </c>
      <c r="AM1702" s="122" t="str">
        <f>IF(ISNA(VLOOKUP(G1702,[1]Sheet!$K$2:$L$159,2,FALSE))," ",(VLOOKUP(G1702,[1]Sheet!$K$2:$L$159,2,FALSE)))</f>
        <v xml:space="preserve"> </v>
      </c>
      <c r="AN1702" s="122" t="str">
        <f>IF(ISNA(VLOOKUP(I1702&amp;C1702,[1]Sheet!$D$2:$E$228,2,FALSE))," ",VLOOKUP(I1702&amp;C1702,[1]Sheet!$D$2:$E$228,2,FALSE))</f>
        <v xml:space="preserve"> </v>
      </c>
      <c r="AO1702" s="122" t="str">
        <f>+I1702&amp;C1702</f>
        <v/>
      </c>
      <c r="AP1702" s="122" t="str">
        <f>C1702&amp;D1702&amp;E1702&amp;G1702&amp;I1702&amp;O1702</f>
        <v/>
      </c>
      <c r="AQ1702" s="122" t="str">
        <f>B1702&amp;D1702&amp;N1702</f>
        <v/>
      </c>
      <c r="AR1702" s="123" t="str">
        <f>+D1702&amp;J1702</f>
        <v/>
      </c>
      <c r="AS1702" s="124" t="str">
        <f t="shared" si="241"/>
        <v/>
      </c>
      <c r="AT1702" s="125" t="str">
        <f t="shared" si="242"/>
        <v/>
      </c>
      <c r="AU1702" s="125" t="str">
        <f>IF(NOT(AT1702=""),VLOOKUP(AT1702,[1]PSI_Category!A:B,2,0),"")</f>
        <v/>
      </c>
      <c r="AV1702" s="167"/>
      <c r="AW1702" s="167"/>
      <c r="AX1702" s="167"/>
    </row>
    <row r="1703" spans="1:50" s="133" customFormat="1" ht="11.4" customHeight="1" x14ac:dyDescent="0.3">
      <c r="A1703" s="103"/>
      <c r="B1703" s="104"/>
      <c r="C1703" s="105"/>
      <c r="D1703" s="106"/>
      <c r="E1703" s="107"/>
      <c r="F1703" s="105"/>
      <c r="G1703" s="107"/>
      <c r="H1703" s="105"/>
      <c r="I1703" s="105"/>
      <c r="J1703" s="107"/>
      <c r="K1703" s="105"/>
      <c r="L1703" s="105"/>
      <c r="M1703" s="105"/>
      <c r="N1703" s="105"/>
      <c r="O1703" s="108"/>
      <c r="P1703" s="109"/>
      <c r="Q1703" s="110"/>
      <c r="R1703" s="110"/>
      <c r="S1703" s="110"/>
      <c r="T1703" s="110"/>
      <c r="U1703" s="111"/>
      <c r="V1703" s="111"/>
      <c r="W1703" s="112"/>
      <c r="X1703" s="113"/>
      <c r="Y1703" s="114"/>
      <c r="Z1703" s="115"/>
      <c r="AA1703" s="116"/>
      <c r="AB1703" s="117" t="b">
        <f t="shared" si="234"/>
        <v>0</v>
      </c>
      <c r="AC1703" s="117">
        <f t="shared" si="235"/>
        <v>0</v>
      </c>
      <c r="AD1703" s="118"/>
      <c r="AE1703" s="117" t="b">
        <f t="shared" si="236"/>
        <v>0</v>
      </c>
      <c r="AF1703" s="117">
        <f t="shared" si="237"/>
        <v>0</v>
      </c>
      <c r="AG1703" s="119">
        <f t="shared" si="238"/>
        <v>0</v>
      </c>
      <c r="AH1703" s="120" t="b">
        <f t="shared" si="239"/>
        <v>0</v>
      </c>
      <c r="AI1703" s="121">
        <f t="shared" si="240"/>
        <v>0</v>
      </c>
      <c r="AJ1703" s="122">
        <f>+C1703</f>
        <v>0</v>
      </c>
      <c r="AK1703" s="122" t="str">
        <f>IF(ISNA(VLOOKUP(postponeList!D1683,[1]Sheet!$A$2:$B$12,2,FALSE))," ",(VLOOKUP(postponeList!D1683,[1]Sheet!$A$2:$B$12,2,FALSE)))</f>
        <v xml:space="preserve"> </v>
      </c>
      <c r="AL1703" s="122" t="str">
        <f>IF(ISNA(VLOOKUP(E1703,[1]Sheet!$G$2:$H$40,2,FALSE))," ",VLOOKUP(E1703,[1]Sheet!$G$2:$H$40,2,FALSE))</f>
        <v xml:space="preserve"> </v>
      </c>
      <c r="AM1703" s="122" t="str">
        <f>IF(ISNA(VLOOKUP(G1703,[1]Sheet!$K$2:$L$159,2,FALSE))," ",(VLOOKUP(G1703,[1]Sheet!$K$2:$L$159,2,FALSE)))</f>
        <v xml:space="preserve"> </v>
      </c>
      <c r="AN1703" s="122" t="str">
        <f>IF(ISNA(VLOOKUP(I1703&amp;C1703,[1]Sheet!$D$2:$E$228,2,FALSE))," ",VLOOKUP(I1703&amp;C1703,[1]Sheet!$D$2:$E$228,2,FALSE))</f>
        <v xml:space="preserve"> </v>
      </c>
      <c r="AO1703" s="122" t="str">
        <f>+I1703&amp;C1703</f>
        <v/>
      </c>
      <c r="AP1703" s="122" t="str">
        <f>C1703&amp;D1703&amp;E1703&amp;G1703&amp;I1703&amp;O1703</f>
        <v/>
      </c>
      <c r="AQ1703" s="122" t="str">
        <f>B1703&amp;D1703&amp;N1703</f>
        <v/>
      </c>
      <c r="AR1703" s="123" t="str">
        <f>+D1703&amp;J1703</f>
        <v/>
      </c>
      <c r="AS1703" s="124" t="str">
        <f t="shared" si="241"/>
        <v/>
      </c>
      <c r="AT1703" s="125" t="str">
        <f t="shared" si="242"/>
        <v/>
      </c>
      <c r="AU1703" s="125" t="str">
        <f>IF(NOT(AT1703=""),VLOOKUP(AT1703,[1]PSI_Category!A:B,2,0),"")</f>
        <v/>
      </c>
      <c r="AV1703" s="167"/>
      <c r="AW1703" s="167"/>
      <c r="AX1703" s="167"/>
    </row>
    <row r="1704" spans="1:50" s="133" customFormat="1" ht="11.4" customHeight="1" x14ac:dyDescent="0.3">
      <c r="A1704" s="103"/>
      <c r="B1704" s="104"/>
      <c r="C1704" s="105"/>
      <c r="D1704" s="106"/>
      <c r="E1704" s="107"/>
      <c r="F1704" s="105"/>
      <c r="G1704" s="107"/>
      <c r="H1704" s="105"/>
      <c r="I1704" s="105"/>
      <c r="J1704" s="107"/>
      <c r="K1704" s="105"/>
      <c r="L1704" s="105"/>
      <c r="M1704" s="105"/>
      <c r="N1704" s="105"/>
      <c r="O1704" s="108"/>
      <c r="P1704" s="109"/>
      <c r="Q1704" s="110"/>
      <c r="R1704" s="110"/>
      <c r="S1704" s="110"/>
      <c r="T1704" s="110"/>
      <c r="U1704" s="111"/>
      <c r="V1704" s="111"/>
      <c r="W1704" s="112"/>
      <c r="X1704" s="113"/>
      <c r="Y1704" s="114"/>
      <c r="Z1704" s="115"/>
      <c r="AA1704" s="116"/>
      <c r="AB1704" s="117" t="b">
        <f t="shared" si="234"/>
        <v>0</v>
      </c>
      <c r="AC1704" s="117">
        <f t="shared" si="235"/>
        <v>0</v>
      </c>
      <c r="AD1704" s="118"/>
      <c r="AE1704" s="117" t="b">
        <f t="shared" si="236"/>
        <v>0</v>
      </c>
      <c r="AF1704" s="117">
        <f t="shared" si="237"/>
        <v>0</v>
      </c>
      <c r="AG1704" s="119">
        <f t="shared" si="238"/>
        <v>0</v>
      </c>
      <c r="AH1704" s="120" t="b">
        <f t="shared" si="239"/>
        <v>0</v>
      </c>
      <c r="AI1704" s="121">
        <f t="shared" si="240"/>
        <v>0</v>
      </c>
      <c r="AJ1704" s="122">
        <f>+C1704</f>
        <v>0</v>
      </c>
      <c r="AK1704" s="122" t="str">
        <f>IF(ISNA(VLOOKUP(postponeList!D1684,[1]Sheet!$A$2:$B$12,2,FALSE))," ",(VLOOKUP(postponeList!D1684,[1]Sheet!$A$2:$B$12,2,FALSE)))</f>
        <v xml:space="preserve"> </v>
      </c>
      <c r="AL1704" s="122" t="str">
        <f>IF(ISNA(VLOOKUP(E1704,[1]Sheet!$G$2:$H$40,2,FALSE))," ",VLOOKUP(E1704,[1]Sheet!$G$2:$H$40,2,FALSE))</f>
        <v xml:space="preserve"> </v>
      </c>
      <c r="AM1704" s="122" t="str">
        <f>IF(ISNA(VLOOKUP(G1704,[1]Sheet!$K$2:$L$159,2,FALSE))," ",(VLOOKUP(G1704,[1]Sheet!$K$2:$L$159,2,FALSE)))</f>
        <v xml:space="preserve"> </v>
      </c>
      <c r="AN1704" s="122" t="str">
        <f>IF(ISNA(VLOOKUP(I1704&amp;C1704,[1]Sheet!$D$2:$E$228,2,FALSE))," ",VLOOKUP(I1704&amp;C1704,[1]Sheet!$D$2:$E$228,2,FALSE))</f>
        <v xml:space="preserve"> </v>
      </c>
      <c r="AO1704" s="122" t="str">
        <f>+I1704&amp;C1704</f>
        <v/>
      </c>
      <c r="AP1704" s="122" t="str">
        <f>C1704&amp;D1704&amp;E1704&amp;G1704&amp;I1704&amp;O1704</f>
        <v/>
      </c>
      <c r="AQ1704" s="122" t="str">
        <f>B1704&amp;D1704&amp;N1704</f>
        <v/>
      </c>
      <c r="AR1704" s="123" t="str">
        <f>+D1704&amp;J1704</f>
        <v/>
      </c>
      <c r="AS1704" s="124" t="str">
        <f t="shared" si="241"/>
        <v/>
      </c>
      <c r="AT1704" s="125" t="str">
        <f t="shared" si="242"/>
        <v/>
      </c>
      <c r="AU1704" s="125" t="str">
        <f>IF(NOT(AT1704=""),VLOOKUP(AT1704,[1]PSI_Category!A:B,2,0),"")</f>
        <v/>
      </c>
      <c r="AV1704" s="167"/>
      <c r="AW1704" s="167"/>
      <c r="AX1704" s="167"/>
    </row>
    <row r="1705" spans="1:50" s="133" customFormat="1" ht="11.4" customHeight="1" x14ac:dyDescent="0.3">
      <c r="A1705" s="103"/>
      <c r="B1705" s="104"/>
      <c r="C1705" s="105"/>
      <c r="D1705" s="106"/>
      <c r="E1705" s="107"/>
      <c r="F1705" s="105"/>
      <c r="G1705" s="107"/>
      <c r="H1705" s="105"/>
      <c r="I1705" s="105"/>
      <c r="J1705" s="107"/>
      <c r="K1705" s="105"/>
      <c r="L1705" s="105"/>
      <c r="M1705" s="105"/>
      <c r="N1705" s="105"/>
      <c r="O1705" s="108"/>
      <c r="P1705" s="109"/>
      <c r="Q1705" s="110"/>
      <c r="R1705" s="110"/>
      <c r="S1705" s="110"/>
      <c r="T1705" s="110"/>
      <c r="U1705" s="111"/>
      <c r="V1705" s="111"/>
      <c r="W1705" s="112"/>
      <c r="X1705" s="113"/>
      <c r="Y1705" s="114"/>
      <c r="Z1705" s="115"/>
      <c r="AA1705" s="116"/>
      <c r="AB1705" s="117" t="b">
        <f t="shared" si="234"/>
        <v>0</v>
      </c>
      <c r="AC1705" s="117">
        <f t="shared" si="235"/>
        <v>0</v>
      </c>
      <c r="AD1705" s="118"/>
      <c r="AE1705" s="117" t="b">
        <f t="shared" si="236"/>
        <v>0</v>
      </c>
      <c r="AF1705" s="117">
        <f t="shared" si="237"/>
        <v>0</v>
      </c>
      <c r="AG1705" s="119">
        <f t="shared" si="238"/>
        <v>0</v>
      </c>
      <c r="AH1705" s="120" t="b">
        <f t="shared" si="239"/>
        <v>0</v>
      </c>
      <c r="AI1705" s="121">
        <f t="shared" si="240"/>
        <v>0</v>
      </c>
      <c r="AJ1705" s="122">
        <f>+C1705</f>
        <v>0</v>
      </c>
      <c r="AK1705" s="122" t="str">
        <f>IF(ISNA(VLOOKUP(postponeList!D1685,[1]Sheet!$A$2:$B$12,2,FALSE))," ",(VLOOKUP(postponeList!D1685,[1]Sheet!$A$2:$B$12,2,FALSE)))</f>
        <v xml:space="preserve"> </v>
      </c>
      <c r="AL1705" s="122" t="str">
        <f>IF(ISNA(VLOOKUP(E1705,[1]Sheet!$G$2:$H$40,2,FALSE))," ",VLOOKUP(E1705,[1]Sheet!$G$2:$H$40,2,FALSE))</f>
        <v xml:space="preserve"> </v>
      </c>
      <c r="AM1705" s="122" t="str">
        <f>IF(ISNA(VLOOKUP(G1705,[1]Sheet!$K$2:$L$159,2,FALSE))," ",(VLOOKUP(G1705,[1]Sheet!$K$2:$L$159,2,FALSE)))</f>
        <v xml:space="preserve"> </v>
      </c>
      <c r="AN1705" s="122" t="str">
        <f>IF(ISNA(VLOOKUP(I1705&amp;C1705,[1]Sheet!$D$2:$E$228,2,FALSE))," ",VLOOKUP(I1705&amp;C1705,[1]Sheet!$D$2:$E$228,2,FALSE))</f>
        <v xml:space="preserve"> </v>
      </c>
      <c r="AO1705" s="122" t="str">
        <f>+I1705&amp;C1705</f>
        <v/>
      </c>
      <c r="AP1705" s="122" t="str">
        <f>C1705&amp;D1705&amp;E1705&amp;G1705&amp;I1705&amp;O1705</f>
        <v/>
      </c>
      <c r="AQ1705" s="122" t="str">
        <f>B1705&amp;D1705&amp;N1705</f>
        <v/>
      </c>
      <c r="AR1705" s="123" t="str">
        <f>+D1705&amp;J1705</f>
        <v/>
      </c>
      <c r="AS1705" s="124" t="str">
        <f t="shared" si="241"/>
        <v/>
      </c>
      <c r="AT1705" s="125" t="str">
        <f t="shared" si="242"/>
        <v/>
      </c>
      <c r="AU1705" s="125" t="str">
        <f>IF(NOT(AT1705=""),VLOOKUP(AT1705,[1]PSI_Category!A:B,2,0),"")</f>
        <v/>
      </c>
      <c r="AV1705" s="167"/>
      <c r="AW1705" s="167"/>
      <c r="AX1705" s="167"/>
    </row>
    <row r="1706" spans="1:50" s="133" customFormat="1" ht="11.4" customHeight="1" x14ac:dyDescent="0.3">
      <c r="A1706" s="103"/>
      <c r="B1706" s="104"/>
      <c r="C1706" s="105"/>
      <c r="D1706" s="106"/>
      <c r="E1706" s="107"/>
      <c r="F1706" s="105"/>
      <c r="G1706" s="107"/>
      <c r="H1706" s="105"/>
      <c r="I1706" s="105"/>
      <c r="J1706" s="107"/>
      <c r="K1706" s="105"/>
      <c r="L1706" s="105"/>
      <c r="M1706" s="105"/>
      <c r="N1706" s="105"/>
      <c r="O1706" s="108"/>
      <c r="P1706" s="109"/>
      <c r="Q1706" s="110"/>
      <c r="R1706" s="110"/>
      <c r="S1706" s="110"/>
      <c r="T1706" s="110"/>
      <c r="U1706" s="111"/>
      <c r="V1706" s="111"/>
      <c r="W1706" s="112"/>
      <c r="X1706" s="113"/>
      <c r="Y1706" s="114"/>
      <c r="Z1706" s="115"/>
      <c r="AA1706" s="116"/>
      <c r="AB1706" s="117" t="b">
        <f t="shared" si="234"/>
        <v>0</v>
      </c>
      <c r="AC1706" s="117">
        <f t="shared" si="235"/>
        <v>0</v>
      </c>
      <c r="AD1706" s="118"/>
      <c r="AE1706" s="117" t="b">
        <f t="shared" si="236"/>
        <v>0</v>
      </c>
      <c r="AF1706" s="117">
        <f t="shared" si="237"/>
        <v>0</v>
      </c>
      <c r="AG1706" s="119">
        <f t="shared" si="238"/>
        <v>0</v>
      </c>
      <c r="AH1706" s="120" t="b">
        <f t="shared" si="239"/>
        <v>0</v>
      </c>
      <c r="AI1706" s="121">
        <f t="shared" si="240"/>
        <v>0</v>
      </c>
      <c r="AJ1706" s="122">
        <f>+C1706</f>
        <v>0</v>
      </c>
      <c r="AK1706" s="122" t="str">
        <f>IF(ISNA(VLOOKUP(postponeList!D1685,[1]Sheet!$A$2:$B$12,2,FALSE))," ",(VLOOKUP(postponeList!D1685,[1]Sheet!$A$2:$B$12,2,FALSE)))</f>
        <v xml:space="preserve"> </v>
      </c>
      <c r="AL1706" s="122" t="str">
        <f>IF(ISNA(VLOOKUP(E1706,[1]Sheet!$G$2:$H$40,2,FALSE))," ",VLOOKUP(E1706,[1]Sheet!$G$2:$H$40,2,FALSE))</f>
        <v xml:space="preserve"> </v>
      </c>
      <c r="AM1706" s="122" t="str">
        <f>IF(ISNA(VLOOKUP(G1706,[1]Sheet!$K$2:$L$159,2,FALSE))," ",(VLOOKUP(G1706,[1]Sheet!$K$2:$L$159,2,FALSE)))</f>
        <v xml:space="preserve"> </v>
      </c>
      <c r="AN1706" s="122" t="str">
        <f>IF(ISNA(VLOOKUP(I1706&amp;C1706,[1]Sheet!$D$2:$E$228,2,FALSE))," ",VLOOKUP(I1706&amp;C1706,[1]Sheet!$D$2:$E$228,2,FALSE))</f>
        <v xml:space="preserve"> </v>
      </c>
      <c r="AO1706" s="122" t="str">
        <f>+I1706&amp;C1706</f>
        <v/>
      </c>
      <c r="AP1706" s="122" t="str">
        <f>C1706&amp;D1706&amp;E1706&amp;G1706&amp;I1706&amp;O1706</f>
        <v/>
      </c>
      <c r="AQ1706" s="122" t="str">
        <f>B1706&amp;D1706&amp;N1706</f>
        <v/>
      </c>
      <c r="AR1706" s="123" t="str">
        <f>+D1706&amp;J1706</f>
        <v/>
      </c>
      <c r="AS1706" s="124" t="str">
        <f t="shared" si="241"/>
        <v/>
      </c>
      <c r="AT1706" s="125" t="str">
        <f t="shared" si="242"/>
        <v/>
      </c>
      <c r="AU1706" s="125" t="str">
        <f>IF(NOT(AT1706=""),VLOOKUP(AT1706,[1]PSI_Category!A:B,2,0),"")</f>
        <v/>
      </c>
      <c r="AV1706" s="167"/>
      <c r="AW1706" s="167"/>
      <c r="AX1706" s="167"/>
    </row>
    <row r="1707" spans="1:50" s="133" customFormat="1" ht="11.4" customHeight="1" x14ac:dyDescent="0.3">
      <c r="A1707" s="103"/>
      <c r="B1707" s="104"/>
      <c r="C1707" s="105"/>
      <c r="D1707" s="106"/>
      <c r="E1707" s="107"/>
      <c r="F1707" s="105"/>
      <c r="G1707" s="107"/>
      <c r="H1707" s="105"/>
      <c r="I1707" s="105"/>
      <c r="J1707" s="107"/>
      <c r="K1707" s="105"/>
      <c r="L1707" s="105"/>
      <c r="M1707" s="105"/>
      <c r="N1707" s="105"/>
      <c r="O1707" s="108"/>
      <c r="P1707" s="109"/>
      <c r="Q1707" s="110"/>
      <c r="R1707" s="110"/>
      <c r="S1707" s="110"/>
      <c r="T1707" s="110"/>
      <c r="U1707" s="111"/>
      <c r="V1707" s="111"/>
      <c r="W1707" s="112"/>
      <c r="X1707" s="113"/>
      <c r="Y1707" s="114"/>
      <c r="Z1707" s="115"/>
      <c r="AA1707" s="116"/>
      <c r="AB1707" s="117" t="b">
        <f t="shared" si="234"/>
        <v>0</v>
      </c>
      <c r="AC1707" s="117">
        <f t="shared" si="235"/>
        <v>0</v>
      </c>
      <c r="AD1707" s="118"/>
      <c r="AE1707" s="117" t="b">
        <f t="shared" si="236"/>
        <v>0</v>
      </c>
      <c r="AF1707" s="117">
        <f t="shared" si="237"/>
        <v>0</v>
      </c>
      <c r="AG1707" s="119">
        <f t="shared" si="238"/>
        <v>0</v>
      </c>
      <c r="AH1707" s="120" t="b">
        <f t="shared" si="239"/>
        <v>0</v>
      </c>
      <c r="AI1707" s="121">
        <f t="shared" si="240"/>
        <v>0</v>
      </c>
      <c r="AJ1707" s="122">
        <f>+C1707</f>
        <v>0</v>
      </c>
      <c r="AK1707" s="122" t="str">
        <f>IF(ISNA(VLOOKUP(postponeList!D1686,[1]Sheet!$A$2:$B$12,2,FALSE))," ",(VLOOKUP(postponeList!D1686,[1]Sheet!$A$2:$B$12,2,FALSE)))</f>
        <v xml:space="preserve"> </v>
      </c>
      <c r="AL1707" s="122" t="str">
        <f>IF(ISNA(VLOOKUP(E1707,[1]Sheet!$G$2:$H$40,2,FALSE))," ",VLOOKUP(E1707,[1]Sheet!$G$2:$H$40,2,FALSE))</f>
        <v xml:space="preserve"> </v>
      </c>
      <c r="AM1707" s="122" t="str">
        <f>IF(ISNA(VLOOKUP(G1707,[1]Sheet!$K$2:$L$159,2,FALSE))," ",(VLOOKUP(G1707,[1]Sheet!$K$2:$L$159,2,FALSE)))</f>
        <v xml:space="preserve"> </v>
      </c>
      <c r="AN1707" s="122" t="str">
        <f>IF(ISNA(VLOOKUP(I1707&amp;C1707,[1]Sheet!$D$2:$E$228,2,FALSE))," ",VLOOKUP(I1707&amp;C1707,[1]Sheet!$D$2:$E$228,2,FALSE))</f>
        <v xml:space="preserve"> </v>
      </c>
      <c r="AO1707" s="122" t="str">
        <f>+I1707&amp;C1707</f>
        <v/>
      </c>
      <c r="AP1707" s="122" t="str">
        <f>C1707&amp;D1707&amp;E1707&amp;G1707&amp;I1707&amp;O1707</f>
        <v/>
      </c>
      <c r="AQ1707" s="122" t="str">
        <f>B1707&amp;D1707&amp;N1707</f>
        <v/>
      </c>
      <c r="AR1707" s="123" t="str">
        <f>+D1707&amp;J1707</f>
        <v/>
      </c>
      <c r="AS1707" s="124" t="str">
        <f t="shared" si="241"/>
        <v/>
      </c>
      <c r="AT1707" s="125" t="str">
        <f t="shared" si="242"/>
        <v/>
      </c>
      <c r="AU1707" s="125" t="str">
        <f>IF(NOT(AT1707=""),VLOOKUP(AT1707,[1]PSI_Category!A:B,2,0),"")</f>
        <v/>
      </c>
      <c r="AV1707" s="167"/>
      <c r="AW1707" s="167"/>
      <c r="AX1707" s="167"/>
    </row>
    <row r="1708" spans="1:50" s="133" customFormat="1" ht="11.4" customHeight="1" x14ac:dyDescent="0.3">
      <c r="A1708" s="103"/>
      <c r="B1708" s="104"/>
      <c r="C1708" s="105"/>
      <c r="D1708" s="106"/>
      <c r="E1708" s="107"/>
      <c r="F1708" s="105"/>
      <c r="G1708" s="107"/>
      <c r="H1708" s="105"/>
      <c r="I1708" s="105"/>
      <c r="J1708" s="107"/>
      <c r="K1708" s="105"/>
      <c r="L1708" s="105"/>
      <c r="M1708" s="105"/>
      <c r="N1708" s="105"/>
      <c r="O1708" s="108"/>
      <c r="P1708" s="109"/>
      <c r="Q1708" s="110"/>
      <c r="R1708" s="110"/>
      <c r="S1708" s="110"/>
      <c r="T1708" s="110"/>
      <c r="U1708" s="111"/>
      <c r="V1708" s="111"/>
      <c r="W1708" s="112"/>
      <c r="X1708" s="113"/>
      <c r="Y1708" s="114"/>
      <c r="Z1708" s="115"/>
      <c r="AA1708" s="116"/>
      <c r="AB1708" s="117" t="b">
        <f t="shared" si="234"/>
        <v>0</v>
      </c>
      <c r="AC1708" s="117">
        <f t="shared" si="235"/>
        <v>0</v>
      </c>
      <c r="AD1708" s="118"/>
      <c r="AE1708" s="117" t="b">
        <f t="shared" si="236"/>
        <v>0</v>
      </c>
      <c r="AF1708" s="117">
        <f t="shared" si="237"/>
        <v>0</v>
      </c>
      <c r="AG1708" s="119">
        <f t="shared" si="238"/>
        <v>0</v>
      </c>
      <c r="AH1708" s="120" t="b">
        <f t="shared" si="239"/>
        <v>0</v>
      </c>
      <c r="AI1708" s="121">
        <f t="shared" si="240"/>
        <v>0</v>
      </c>
      <c r="AJ1708" s="122">
        <f>+C1708</f>
        <v>0</v>
      </c>
      <c r="AK1708" s="122" t="str">
        <f>IF(ISNA(VLOOKUP(postponeList!D1688,[1]Sheet!$A$2:$B$12,2,FALSE))," ",(VLOOKUP(postponeList!D1688,[1]Sheet!$A$2:$B$12,2,FALSE)))</f>
        <v xml:space="preserve"> </v>
      </c>
      <c r="AL1708" s="122" t="str">
        <f>IF(ISNA(VLOOKUP(E1708,[1]Sheet!$G$2:$H$40,2,FALSE))," ",VLOOKUP(E1708,[1]Sheet!$G$2:$H$40,2,FALSE))</f>
        <v xml:space="preserve"> </v>
      </c>
      <c r="AM1708" s="122" t="str">
        <f>IF(ISNA(VLOOKUP(G1708,[1]Sheet!$K$2:$L$159,2,FALSE))," ",(VLOOKUP(G1708,[1]Sheet!$K$2:$L$159,2,FALSE)))</f>
        <v xml:space="preserve"> </v>
      </c>
      <c r="AN1708" s="122" t="str">
        <f>IF(ISNA(VLOOKUP(I1708&amp;C1708,[1]Sheet!$D$2:$E$228,2,FALSE))," ",VLOOKUP(I1708&amp;C1708,[1]Sheet!$D$2:$E$228,2,FALSE))</f>
        <v xml:space="preserve"> </v>
      </c>
      <c r="AO1708" s="122" t="str">
        <f>+I1708&amp;C1708</f>
        <v/>
      </c>
      <c r="AP1708" s="122" t="str">
        <f>C1708&amp;D1708&amp;E1708&amp;G1708&amp;I1708&amp;O1708</f>
        <v/>
      </c>
      <c r="AQ1708" s="122" t="str">
        <f>B1708&amp;D1708&amp;N1708</f>
        <v/>
      </c>
      <c r="AR1708" s="123" t="str">
        <f>+D1708&amp;J1708</f>
        <v/>
      </c>
      <c r="AS1708" s="124" t="str">
        <f t="shared" si="241"/>
        <v/>
      </c>
      <c r="AT1708" s="125" t="str">
        <f t="shared" si="242"/>
        <v/>
      </c>
      <c r="AU1708" s="125" t="str">
        <f>IF(NOT(AT1708=""),VLOOKUP(AT1708,[1]PSI_Category!A:B,2,0),"")</f>
        <v/>
      </c>
      <c r="AV1708" s="167"/>
      <c r="AW1708" s="167"/>
      <c r="AX1708" s="167"/>
    </row>
    <row r="1709" spans="1:50" s="103" customFormat="1" ht="11.4" customHeight="1" x14ac:dyDescent="0.3">
      <c r="B1709" s="104"/>
      <c r="C1709" s="105"/>
      <c r="D1709" s="105"/>
      <c r="E1709" s="107"/>
      <c r="F1709" s="105"/>
      <c r="G1709" s="107"/>
      <c r="H1709" s="105"/>
      <c r="I1709" s="105"/>
      <c r="J1709" s="107"/>
      <c r="K1709" s="105"/>
      <c r="L1709" s="105"/>
      <c r="M1709" s="105"/>
      <c r="N1709" s="105"/>
      <c r="O1709" s="108"/>
      <c r="P1709" s="109"/>
      <c r="Q1709" s="110"/>
      <c r="R1709" s="110"/>
      <c r="S1709" s="110"/>
      <c r="T1709" s="110"/>
      <c r="U1709" s="111"/>
      <c r="V1709" s="111"/>
      <c r="W1709" s="112"/>
      <c r="X1709" s="113"/>
      <c r="Y1709" s="114"/>
      <c r="Z1709" s="115"/>
      <c r="AA1709" s="116"/>
      <c r="AB1709" s="117" t="b">
        <f t="shared" si="234"/>
        <v>0</v>
      </c>
      <c r="AC1709" s="117">
        <f t="shared" si="235"/>
        <v>0</v>
      </c>
      <c r="AD1709" s="118"/>
      <c r="AE1709" s="117" t="b">
        <f t="shared" si="236"/>
        <v>0</v>
      </c>
      <c r="AF1709" s="117">
        <f t="shared" si="237"/>
        <v>0</v>
      </c>
      <c r="AG1709" s="119">
        <f t="shared" si="238"/>
        <v>0</v>
      </c>
      <c r="AH1709" s="120" t="b">
        <f t="shared" si="239"/>
        <v>0</v>
      </c>
      <c r="AI1709" s="121">
        <f t="shared" si="240"/>
        <v>0</v>
      </c>
      <c r="AJ1709" s="122">
        <f>+C1709</f>
        <v>0</v>
      </c>
      <c r="AK1709" s="122" t="str">
        <f>IF(ISNA(VLOOKUP(postponeList!D1709,[1]Sheet!$A$2:$B$12,2,FALSE))," ",(VLOOKUP(postponeList!D1709,[1]Sheet!$A$2:$B$12,2,FALSE)))</f>
        <v xml:space="preserve"> </v>
      </c>
      <c r="AL1709" s="122" t="str">
        <f>IF(ISNA(VLOOKUP(E1709,[1]Sheet!$G$2:$H$40,2,FALSE))," ",VLOOKUP(E1709,[1]Sheet!$G$2:$H$40,2,FALSE))</f>
        <v xml:space="preserve"> </v>
      </c>
      <c r="AM1709" s="122" t="str">
        <f>IF(ISNA(VLOOKUP(G1709,[1]Sheet!$K$2:$L$159,2,FALSE))," ",(VLOOKUP(G1709,[1]Sheet!$K$2:$L$159,2,FALSE)))</f>
        <v xml:space="preserve"> </v>
      </c>
      <c r="AN1709" s="122" t="str">
        <f>IF(ISNA(VLOOKUP(I1709&amp;C1709,[1]Sheet!$D$2:$E$228,2,FALSE))," ",VLOOKUP(I1709&amp;C1709,[1]Sheet!$D$2:$E$228,2,FALSE))</f>
        <v xml:space="preserve"> </v>
      </c>
      <c r="AO1709" s="122" t="str">
        <f>+I1709&amp;C1709</f>
        <v/>
      </c>
      <c r="AP1709" s="122" t="str">
        <f>C1709&amp;D1709&amp;E1709&amp;G1709&amp;I1709&amp;O1709</f>
        <v/>
      </c>
      <c r="AQ1709" s="122" t="str">
        <f>B1709&amp;D1709&amp;N1709</f>
        <v/>
      </c>
      <c r="AR1709" s="123" t="str">
        <f>+D1709&amp;J1709</f>
        <v/>
      </c>
      <c r="AS1709" s="124" t="str">
        <f t="shared" si="241"/>
        <v/>
      </c>
      <c r="AT1709" s="125" t="str">
        <f t="shared" si="242"/>
        <v/>
      </c>
      <c r="AU1709" s="125" t="str">
        <f>IF(NOT(AT1709=""),VLOOKUP(AT1709,[1]PSI_Category!A:B,2,0),"")</f>
        <v/>
      </c>
      <c r="AV1709" s="125"/>
      <c r="AW1709" s="125"/>
      <c r="AX1709" s="125"/>
    </row>
    <row r="1710" spans="1:50" s="133" customFormat="1" ht="11.4" customHeight="1" x14ac:dyDescent="0.3">
      <c r="A1710" s="103"/>
      <c r="B1710" s="104"/>
      <c r="C1710" s="105"/>
      <c r="D1710" s="105"/>
      <c r="E1710" s="107"/>
      <c r="F1710" s="105"/>
      <c r="G1710" s="107"/>
      <c r="H1710" s="105"/>
      <c r="I1710" s="105"/>
      <c r="J1710" s="107"/>
      <c r="K1710" s="105"/>
      <c r="L1710" s="105"/>
      <c r="M1710" s="105"/>
      <c r="N1710" s="105"/>
      <c r="O1710" s="108"/>
      <c r="P1710" s="109"/>
      <c r="Q1710" s="110"/>
      <c r="R1710" s="110"/>
      <c r="S1710" s="110"/>
      <c r="T1710" s="110"/>
      <c r="U1710" s="111"/>
      <c r="V1710" s="111"/>
      <c r="W1710" s="112"/>
      <c r="X1710" s="113"/>
      <c r="Y1710" s="114"/>
      <c r="Z1710" s="115"/>
      <c r="AA1710" s="116"/>
      <c r="AB1710" s="117" t="b">
        <f t="shared" si="234"/>
        <v>0</v>
      </c>
      <c r="AC1710" s="117">
        <f t="shared" si="235"/>
        <v>0</v>
      </c>
      <c r="AD1710" s="118"/>
      <c r="AE1710" s="117" t="b">
        <f t="shared" si="236"/>
        <v>0</v>
      </c>
      <c r="AF1710" s="117">
        <f t="shared" si="237"/>
        <v>0</v>
      </c>
      <c r="AG1710" s="119">
        <f t="shared" si="238"/>
        <v>0</v>
      </c>
      <c r="AH1710" s="120" t="b">
        <f t="shared" si="239"/>
        <v>0</v>
      </c>
      <c r="AI1710" s="121">
        <f t="shared" si="240"/>
        <v>0</v>
      </c>
      <c r="AJ1710" s="122">
        <f>+C1710</f>
        <v>0</v>
      </c>
      <c r="AK1710" s="122" t="str">
        <f>IF(ISNA(VLOOKUP(postponeList!D1710,[1]Sheet!$A$2:$B$12,2,FALSE))," ",(VLOOKUP(postponeList!D1710,[1]Sheet!$A$2:$B$12,2,FALSE)))</f>
        <v xml:space="preserve"> </v>
      </c>
      <c r="AL1710" s="122" t="str">
        <f>IF(ISNA(VLOOKUP(E1710,[1]Sheet!$G$2:$H$40,2,FALSE))," ",VLOOKUP(E1710,[1]Sheet!$G$2:$H$40,2,FALSE))</f>
        <v xml:space="preserve"> </v>
      </c>
      <c r="AM1710" s="122" t="str">
        <f>IF(ISNA(VLOOKUP(G1710,[1]Sheet!$K$2:$L$159,2,FALSE))," ",(VLOOKUP(G1710,[1]Sheet!$K$2:$L$159,2,FALSE)))</f>
        <v xml:space="preserve"> </v>
      </c>
      <c r="AN1710" s="122" t="str">
        <f>IF(ISNA(VLOOKUP(I1710&amp;C1710,[1]Sheet!$D$2:$E$228,2,FALSE))," ",VLOOKUP(I1710&amp;C1710,[1]Sheet!$D$2:$E$228,2,FALSE))</f>
        <v xml:space="preserve"> </v>
      </c>
      <c r="AO1710" s="122" t="str">
        <f>+I1710&amp;C1710</f>
        <v/>
      </c>
      <c r="AP1710" s="122" t="str">
        <f>C1710&amp;D1710&amp;E1710&amp;G1710&amp;I1710&amp;O1710</f>
        <v/>
      </c>
      <c r="AQ1710" s="122" t="str">
        <f>B1710&amp;D1710&amp;N1710</f>
        <v/>
      </c>
      <c r="AR1710" s="123" t="str">
        <f>+D1710&amp;J1710</f>
        <v/>
      </c>
      <c r="AS1710" s="124" t="str">
        <f t="shared" si="241"/>
        <v/>
      </c>
      <c r="AT1710" s="125" t="str">
        <f t="shared" si="242"/>
        <v/>
      </c>
      <c r="AU1710" s="125" t="str">
        <f>IF(NOT(AT1710=""),VLOOKUP(AT1710,[1]PSI_Category!A:B,2,0),"")</f>
        <v/>
      </c>
      <c r="AV1710" s="167"/>
      <c r="AW1710" s="167"/>
      <c r="AX1710" s="167"/>
    </row>
    <row r="1711" spans="1:50" s="133" customFormat="1" ht="11.4" customHeight="1" x14ac:dyDescent="0.3">
      <c r="A1711" s="103"/>
      <c r="B1711" s="104"/>
      <c r="C1711" s="105"/>
      <c r="D1711" s="105"/>
      <c r="E1711" s="107"/>
      <c r="F1711" s="105"/>
      <c r="G1711" s="107"/>
      <c r="H1711" s="105"/>
      <c r="I1711" s="105"/>
      <c r="J1711" s="107"/>
      <c r="K1711" s="105"/>
      <c r="L1711" s="105"/>
      <c r="M1711" s="105"/>
      <c r="N1711" s="105"/>
      <c r="O1711" s="108"/>
      <c r="P1711" s="109"/>
      <c r="Q1711" s="110"/>
      <c r="R1711" s="110"/>
      <c r="S1711" s="110"/>
      <c r="T1711" s="110"/>
      <c r="U1711" s="111"/>
      <c r="V1711" s="111"/>
      <c r="W1711" s="112"/>
      <c r="X1711" s="113"/>
      <c r="Y1711" s="114"/>
      <c r="Z1711" s="115"/>
      <c r="AA1711" s="116"/>
      <c r="AB1711" s="117" t="b">
        <f t="shared" si="234"/>
        <v>0</v>
      </c>
      <c r="AC1711" s="117">
        <f t="shared" si="235"/>
        <v>0</v>
      </c>
      <c r="AD1711" s="118"/>
      <c r="AE1711" s="117" t="b">
        <f t="shared" si="236"/>
        <v>0</v>
      </c>
      <c r="AF1711" s="117">
        <f t="shared" si="237"/>
        <v>0</v>
      </c>
      <c r="AG1711" s="119">
        <f t="shared" si="238"/>
        <v>0</v>
      </c>
      <c r="AH1711" s="120" t="b">
        <f t="shared" si="239"/>
        <v>0</v>
      </c>
      <c r="AI1711" s="121">
        <f t="shared" si="240"/>
        <v>0</v>
      </c>
      <c r="AJ1711" s="122">
        <f>+C1711</f>
        <v>0</v>
      </c>
      <c r="AK1711" s="122" t="str">
        <f>IF(ISNA(VLOOKUP(postponeList!D1711,[1]Sheet!$A$2:$B$12,2,FALSE))," ",(VLOOKUP(postponeList!D1711,[1]Sheet!$A$2:$B$12,2,FALSE)))</f>
        <v xml:space="preserve"> </v>
      </c>
      <c r="AL1711" s="122" t="str">
        <f>IF(ISNA(VLOOKUP(E1711,[1]Sheet!$G$2:$H$40,2,FALSE))," ",VLOOKUP(E1711,[1]Sheet!$G$2:$H$40,2,FALSE))</f>
        <v xml:space="preserve"> </v>
      </c>
      <c r="AM1711" s="122" t="str">
        <f>IF(ISNA(VLOOKUP(G1711,[1]Sheet!$K$2:$L$159,2,FALSE))," ",(VLOOKUP(G1711,[1]Sheet!$K$2:$L$159,2,FALSE)))</f>
        <v xml:space="preserve"> </v>
      </c>
      <c r="AN1711" s="122" t="str">
        <f>IF(ISNA(VLOOKUP(I1711&amp;C1711,[1]Sheet!$D$2:$E$228,2,FALSE))," ",VLOOKUP(I1711&amp;C1711,[1]Sheet!$D$2:$E$228,2,FALSE))</f>
        <v xml:space="preserve"> </v>
      </c>
      <c r="AO1711" s="122" t="str">
        <f>+I1711&amp;C1711</f>
        <v/>
      </c>
      <c r="AP1711" s="122" t="str">
        <f>C1711&amp;D1711&amp;E1711&amp;G1711&amp;I1711&amp;O1711</f>
        <v/>
      </c>
      <c r="AQ1711" s="122" t="str">
        <f>B1711&amp;D1711&amp;N1711</f>
        <v/>
      </c>
      <c r="AR1711" s="123" t="str">
        <f>+D1711&amp;J1711</f>
        <v/>
      </c>
      <c r="AS1711" s="124" t="str">
        <f t="shared" si="241"/>
        <v/>
      </c>
      <c r="AT1711" s="125" t="str">
        <f t="shared" si="242"/>
        <v/>
      </c>
      <c r="AU1711" s="125" t="str">
        <f>IF(NOT(AT1711=""),VLOOKUP(AT1711,[1]PSI_Category!A:B,2,0),"")</f>
        <v/>
      </c>
      <c r="AV1711" s="167"/>
      <c r="AW1711" s="167"/>
      <c r="AX1711" s="167"/>
    </row>
    <row r="1712" spans="1:50" s="133" customFormat="1" ht="11.4" customHeight="1" x14ac:dyDescent="0.3">
      <c r="A1712" s="103"/>
      <c r="B1712" s="104"/>
      <c r="C1712" s="105"/>
      <c r="D1712" s="105"/>
      <c r="E1712" s="107"/>
      <c r="F1712" s="105"/>
      <c r="G1712" s="107"/>
      <c r="H1712" s="105"/>
      <c r="I1712" s="105"/>
      <c r="J1712" s="107"/>
      <c r="K1712" s="105"/>
      <c r="L1712" s="105"/>
      <c r="M1712" s="105"/>
      <c r="N1712" s="105"/>
      <c r="O1712" s="108"/>
      <c r="P1712" s="109"/>
      <c r="Q1712" s="110"/>
      <c r="R1712" s="110"/>
      <c r="S1712" s="110"/>
      <c r="T1712" s="110"/>
      <c r="U1712" s="111"/>
      <c r="V1712" s="111"/>
      <c r="W1712" s="112"/>
      <c r="X1712" s="113"/>
      <c r="Y1712" s="114"/>
      <c r="Z1712" s="115"/>
      <c r="AA1712" s="116"/>
      <c r="AB1712" s="117" t="b">
        <f t="shared" si="234"/>
        <v>0</v>
      </c>
      <c r="AC1712" s="117">
        <f t="shared" si="235"/>
        <v>0</v>
      </c>
      <c r="AD1712" s="118"/>
      <c r="AE1712" s="117" t="b">
        <f t="shared" si="236"/>
        <v>0</v>
      </c>
      <c r="AF1712" s="117">
        <f t="shared" si="237"/>
        <v>0</v>
      </c>
      <c r="AG1712" s="119">
        <f t="shared" si="238"/>
        <v>0</v>
      </c>
      <c r="AH1712" s="120" t="b">
        <f t="shared" si="239"/>
        <v>0</v>
      </c>
      <c r="AI1712" s="121">
        <f t="shared" si="240"/>
        <v>0</v>
      </c>
      <c r="AJ1712" s="122">
        <f>+C1712</f>
        <v>0</v>
      </c>
      <c r="AK1712" s="122" t="str">
        <f>IF(ISNA(VLOOKUP(postponeList!D1712,[1]Sheet!$A$2:$B$12,2,FALSE))," ",(VLOOKUP(postponeList!D1712,[1]Sheet!$A$2:$B$12,2,FALSE)))</f>
        <v xml:space="preserve"> </v>
      </c>
      <c r="AL1712" s="122" t="str">
        <f>IF(ISNA(VLOOKUP(E1712,[1]Sheet!$G$2:$H$40,2,FALSE))," ",VLOOKUP(E1712,[1]Sheet!$G$2:$H$40,2,FALSE))</f>
        <v xml:space="preserve"> </v>
      </c>
      <c r="AM1712" s="122" t="str">
        <f>IF(ISNA(VLOOKUP(G1712,[1]Sheet!$K$2:$L$159,2,FALSE))," ",(VLOOKUP(G1712,[1]Sheet!$K$2:$L$159,2,FALSE)))</f>
        <v xml:space="preserve"> </v>
      </c>
      <c r="AN1712" s="122" t="str">
        <f>IF(ISNA(VLOOKUP(I1712&amp;C1712,[1]Sheet!$D$2:$E$228,2,FALSE))," ",VLOOKUP(I1712&amp;C1712,[1]Sheet!$D$2:$E$228,2,FALSE))</f>
        <v xml:space="preserve"> </v>
      </c>
      <c r="AO1712" s="122" t="str">
        <f>+I1712&amp;C1712</f>
        <v/>
      </c>
      <c r="AP1712" s="122" t="str">
        <f>C1712&amp;D1712&amp;E1712&amp;G1712&amp;I1712&amp;O1712</f>
        <v/>
      </c>
      <c r="AQ1712" s="122" t="str">
        <f>B1712&amp;D1712&amp;N1712</f>
        <v/>
      </c>
      <c r="AR1712" s="123" t="str">
        <f>+D1712&amp;J1712</f>
        <v/>
      </c>
      <c r="AS1712" s="124" t="str">
        <f t="shared" si="241"/>
        <v/>
      </c>
      <c r="AT1712" s="125" t="str">
        <f t="shared" si="242"/>
        <v/>
      </c>
      <c r="AU1712" s="125" t="str">
        <f>IF(NOT(AT1712=""),VLOOKUP(AT1712,[1]PSI_Category!A:B,2,0),"")</f>
        <v/>
      </c>
      <c r="AV1712" s="167"/>
      <c r="AW1712" s="167"/>
      <c r="AX1712" s="167"/>
    </row>
    <row r="1713" spans="1:50" s="133" customFormat="1" ht="11.4" customHeight="1" x14ac:dyDescent="0.3">
      <c r="A1713" s="103"/>
      <c r="B1713" s="104"/>
      <c r="C1713" s="105"/>
      <c r="D1713" s="105"/>
      <c r="E1713" s="107"/>
      <c r="F1713" s="105"/>
      <c r="G1713" s="107"/>
      <c r="H1713" s="105"/>
      <c r="I1713" s="105"/>
      <c r="J1713" s="107"/>
      <c r="K1713" s="105"/>
      <c r="L1713" s="105"/>
      <c r="M1713" s="105"/>
      <c r="N1713" s="105"/>
      <c r="O1713" s="108"/>
      <c r="P1713" s="109"/>
      <c r="Q1713" s="110"/>
      <c r="R1713" s="110"/>
      <c r="S1713" s="110"/>
      <c r="T1713" s="110"/>
      <c r="U1713" s="111"/>
      <c r="V1713" s="111"/>
      <c r="W1713" s="112"/>
      <c r="X1713" s="113"/>
      <c r="Y1713" s="114"/>
      <c r="Z1713" s="115"/>
      <c r="AA1713" s="116"/>
      <c r="AB1713" s="117" t="b">
        <f t="shared" si="234"/>
        <v>0</v>
      </c>
      <c r="AC1713" s="117">
        <f t="shared" si="235"/>
        <v>0</v>
      </c>
      <c r="AD1713" s="118"/>
      <c r="AE1713" s="117" t="b">
        <f t="shared" si="236"/>
        <v>0</v>
      </c>
      <c r="AF1713" s="117">
        <f t="shared" si="237"/>
        <v>0</v>
      </c>
      <c r="AG1713" s="119">
        <f t="shared" si="238"/>
        <v>0</v>
      </c>
      <c r="AH1713" s="120" t="b">
        <f t="shared" si="239"/>
        <v>0</v>
      </c>
      <c r="AI1713" s="121">
        <f t="shared" si="240"/>
        <v>0</v>
      </c>
      <c r="AJ1713" s="122">
        <f>+C1713</f>
        <v>0</v>
      </c>
      <c r="AK1713" s="122" t="str">
        <f>IF(ISNA(VLOOKUP(postponeList!D1713,[1]Sheet!$A$2:$B$12,2,FALSE))," ",(VLOOKUP(postponeList!D1713,[1]Sheet!$A$2:$B$12,2,FALSE)))</f>
        <v xml:space="preserve"> </v>
      </c>
      <c r="AL1713" s="122" t="str">
        <f>IF(ISNA(VLOOKUP(E1713,[1]Sheet!$G$2:$H$40,2,FALSE))," ",VLOOKUP(E1713,[1]Sheet!$G$2:$H$40,2,FALSE))</f>
        <v xml:space="preserve"> </v>
      </c>
      <c r="AM1713" s="122" t="str">
        <f>IF(ISNA(VLOOKUP(G1713,[1]Sheet!$K$2:$L$159,2,FALSE))," ",(VLOOKUP(G1713,[1]Sheet!$K$2:$L$159,2,FALSE)))</f>
        <v xml:space="preserve"> </v>
      </c>
      <c r="AN1713" s="122" t="str">
        <f>IF(ISNA(VLOOKUP(I1713&amp;C1713,[1]Sheet!$D$2:$E$228,2,FALSE))," ",VLOOKUP(I1713&amp;C1713,[1]Sheet!$D$2:$E$228,2,FALSE))</f>
        <v xml:space="preserve"> </v>
      </c>
      <c r="AO1713" s="122" t="str">
        <f>+I1713&amp;C1713</f>
        <v/>
      </c>
      <c r="AP1713" s="122" t="str">
        <f>C1713&amp;D1713&amp;E1713&amp;G1713&amp;I1713&amp;O1713</f>
        <v/>
      </c>
      <c r="AQ1713" s="122" t="str">
        <f>B1713&amp;D1713&amp;N1713</f>
        <v/>
      </c>
      <c r="AR1713" s="123" t="str">
        <f>+D1713&amp;J1713</f>
        <v/>
      </c>
      <c r="AS1713" s="124" t="str">
        <f t="shared" si="241"/>
        <v/>
      </c>
      <c r="AT1713" s="125" t="str">
        <f t="shared" si="242"/>
        <v/>
      </c>
      <c r="AU1713" s="125" t="str">
        <f>IF(NOT(AT1713=""),VLOOKUP(AT1713,[1]PSI_Category!A:B,2,0),"")</f>
        <v/>
      </c>
      <c r="AV1713" s="167"/>
      <c r="AW1713" s="167"/>
      <c r="AX1713" s="167"/>
    </row>
    <row r="1714" spans="1:50" s="133" customFormat="1" ht="11.4" customHeight="1" x14ac:dyDescent="0.3">
      <c r="A1714" s="103"/>
      <c r="B1714" s="104"/>
      <c r="C1714" s="105"/>
      <c r="D1714" s="106"/>
      <c r="E1714" s="107"/>
      <c r="F1714" s="105"/>
      <c r="G1714" s="107"/>
      <c r="H1714" s="105"/>
      <c r="I1714" s="105"/>
      <c r="J1714" s="107"/>
      <c r="K1714" s="105"/>
      <c r="L1714" s="105"/>
      <c r="M1714" s="108"/>
      <c r="N1714" s="105"/>
      <c r="O1714" s="108"/>
      <c r="P1714" s="109"/>
      <c r="Q1714" s="110"/>
      <c r="R1714" s="110"/>
      <c r="S1714" s="110"/>
      <c r="T1714" s="110"/>
      <c r="U1714" s="111"/>
      <c r="V1714" s="111"/>
      <c r="W1714" s="112"/>
      <c r="X1714" s="113"/>
      <c r="Y1714" s="114"/>
      <c r="Z1714" s="115"/>
      <c r="AA1714" s="116"/>
      <c r="AB1714" s="117" t="b">
        <f t="shared" si="234"/>
        <v>0</v>
      </c>
      <c r="AC1714" s="117">
        <f t="shared" si="235"/>
        <v>0</v>
      </c>
      <c r="AD1714" s="118"/>
      <c r="AE1714" s="117" t="b">
        <f t="shared" si="236"/>
        <v>0</v>
      </c>
      <c r="AF1714" s="117">
        <f t="shared" si="237"/>
        <v>0</v>
      </c>
      <c r="AG1714" s="119">
        <f t="shared" si="238"/>
        <v>0</v>
      </c>
      <c r="AH1714" s="120" t="b">
        <f t="shared" si="239"/>
        <v>0</v>
      </c>
      <c r="AI1714" s="121">
        <f t="shared" si="240"/>
        <v>0</v>
      </c>
      <c r="AJ1714" s="122">
        <f>+C1714</f>
        <v>0</v>
      </c>
      <c r="AK1714" s="122" t="str">
        <f>IF(ISNA(VLOOKUP(postponeList!D1714,[1]Sheet!$A$2:$B$12,2,FALSE))," ",(VLOOKUP(postponeList!D1714,[1]Sheet!$A$2:$B$12,2,FALSE)))</f>
        <v xml:space="preserve"> </v>
      </c>
      <c r="AL1714" s="122" t="str">
        <f>IF(ISNA(VLOOKUP(E1714,[1]Sheet!$G$2:$H$40,2,FALSE))," ",VLOOKUP(E1714,[1]Sheet!$G$2:$H$40,2,FALSE))</f>
        <v xml:space="preserve"> </v>
      </c>
      <c r="AM1714" s="122" t="str">
        <f>IF(ISNA(VLOOKUP(G1714,[1]Sheet!$K$2:$L$159,2,FALSE))," ",(VLOOKUP(G1714,[1]Sheet!$K$2:$L$159,2,FALSE)))</f>
        <v xml:space="preserve"> </v>
      </c>
      <c r="AN1714" s="122" t="str">
        <f>IF(ISNA(VLOOKUP(I1714&amp;C1714,[1]Sheet!$D$2:$E$228,2,FALSE))," ",VLOOKUP(I1714&amp;C1714,[1]Sheet!$D$2:$E$228,2,FALSE))</f>
        <v xml:space="preserve"> </v>
      </c>
      <c r="AO1714" s="122" t="str">
        <f>+I1714&amp;C1714</f>
        <v/>
      </c>
      <c r="AP1714" s="122" t="str">
        <f>C1714&amp;D1714&amp;E1714&amp;G1714&amp;I1714&amp;O1714</f>
        <v/>
      </c>
      <c r="AQ1714" s="122" t="str">
        <f>B1714&amp;D1714&amp;N1714</f>
        <v/>
      </c>
      <c r="AR1714" s="123" t="str">
        <f>+D1714&amp;J1714</f>
        <v/>
      </c>
      <c r="AS1714" s="124" t="str">
        <f t="shared" si="241"/>
        <v/>
      </c>
      <c r="AT1714" s="125" t="str">
        <f t="shared" si="242"/>
        <v/>
      </c>
      <c r="AU1714" s="125" t="str">
        <f>IF(NOT(AT1714=""),VLOOKUP(AT1714,[1]PSI_Category!A:B,2,0),"")</f>
        <v/>
      </c>
      <c r="AV1714" s="167"/>
      <c r="AW1714" s="167"/>
      <c r="AX1714" s="167"/>
    </row>
    <row r="1715" spans="1:50" s="133" customFormat="1" ht="11.4" customHeight="1" x14ac:dyDescent="0.3">
      <c r="A1715" s="103"/>
      <c r="B1715" s="104"/>
      <c r="C1715" s="105"/>
      <c r="D1715" s="106"/>
      <c r="E1715" s="107"/>
      <c r="F1715" s="105"/>
      <c r="G1715" s="107"/>
      <c r="H1715" s="105"/>
      <c r="I1715" s="105"/>
      <c r="J1715" s="107"/>
      <c r="K1715" s="105"/>
      <c r="L1715" s="105"/>
      <c r="M1715" s="105"/>
      <c r="N1715" s="105"/>
      <c r="O1715" s="108"/>
      <c r="P1715" s="109"/>
      <c r="Q1715" s="110"/>
      <c r="R1715" s="110"/>
      <c r="S1715" s="110"/>
      <c r="T1715" s="110"/>
      <c r="U1715" s="111"/>
      <c r="V1715" s="111"/>
      <c r="W1715" s="112"/>
      <c r="X1715" s="113"/>
      <c r="Y1715" s="114"/>
      <c r="Z1715" s="115"/>
      <c r="AA1715" s="116"/>
      <c r="AB1715" s="117" t="b">
        <f t="shared" si="234"/>
        <v>0</v>
      </c>
      <c r="AC1715" s="117">
        <f t="shared" si="235"/>
        <v>0</v>
      </c>
      <c r="AD1715" s="118"/>
      <c r="AE1715" s="117" t="b">
        <f t="shared" si="236"/>
        <v>0</v>
      </c>
      <c r="AF1715" s="117">
        <f t="shared" si="237"/>
        <v>0</v>
      </c>
      <c r="AG1715" s="119">
        <f t="shared" si="238"/>
        <v>0</v>
      </c>
      <c r="AH1715" s="120" t="b">
        <f t="shared" si="239"/>
        <v>0</v>
      </c>
      <c r="AI1715" s="121">
        <f t="shared" si="240"/>
        <v>0</v>
      </c>
      <c r="AJ1715" s="122">
        <f>+C1715</f>
        <v>0</v>
      </c>
      <c r="AK1715" s="122" t="str">
        <f>IF(ISNA(VLOOKUP(postponeList!D1715,[1]Sheet!$A$2:$B$12,2,FALSE))," ",(VLOOKUP(postponeList!D1715,[1]Sheet!$A$2:$B$12,2,FALSE)))</f>
        <v xml:space="preserve"> </v>
      </c>
      <c r="AL1715" s="122" t="str">
        <f>IF(ISNA(VLOOKUP(E1715,[1]Sheet!$G$2:$H$40,2,FALSE))," ",VLOOKUP(E1715,[1]Sheet!$G$2:$H$40,2,FALSE))</f>
        <v xml:space="preserve"> </v>
      </c>
      <c r="AM1715" s="122" t="str">
        <f>IF(ISNA(VLOOKUP(G1715,[1]Sheet!$K$2:$L$159,2,FALSE))," ",(VLOOKUP(G1715,[1]Sheet!$K$2:$L$159,2,FALSE)))</f>
        <v xml:space="preserve"> </v>
      </c>
      <c r="AN1715" s="122" t="str">
        <f>IF(ISNA(VLOOKUP(I1715&amp;C1715,[1]Sheet!$D$2:$E$228,2,FALSE))," ",VLOOKUP(I1715&amp;C1715,[1]Sheet!$D$2:$E$228,2,FALSE))</f>
        <v xml:space="preserve"> </v>
      </c>
      <c r="AO1715" s="122" t="str">
        <f>+I1715&amp;C1715</f>
        <v/>
      </c>
      <c r="AP1715" s="122" t="str">
        <f>C1715&amp;D1715&amp;E1715&amp;G1715&amp;I1715&amp;O1715</f>
        <v/>
      </c>
      <c r="AQ1715" s="122" t="str">
        <f>B1715&amp;D1715&amp;N1715</f>
        <v/>
      </c>
      <c r="AR1715" s="123" t="str">
        <f>+D1715&amp;J1715</f>
        <v/>
      </c>
      <c r="AS1715" s="124" t="str">
        <f t="shared" si="241"/>
        <v/>
      </c>
      <c r="AT1715" s="125" t="str">
        <f t="shared" si="242"/>
        <v/>
      </c>
      <c r="AU1715" s="125" t="str">
        <f>IF(NOT(AT1715=""),VLOOKUP(AT1715,[1]PSI_Category!A:B,2,0),"")</f>
        <v/>
      </c>
      <c r="AV1715" s="167"/>
      <c r="AW1715" s="167"/>
      <c r="AX1715" s="167"/>
    </row>
    <row r="1716" spans="1:50" s="133" customFormat="1" ht="11.4" customHeight="1" x14ac:dyDescent="0.3">
      <c r="A1716" s="103"/>
      <c r="B1716" s="104"/>
      <c r="C1716" s="105"/>
      <c r="D1716" s="106"/>
      <c r="E1716" s="107"/>
      <c r="F1716" s="105"/>
      <c r="G1716" s="107"/>
      <c r="H1716" s="105"/>
      <c r="I1716" s="105"/>
      <c r="J1716" s="107"/>
      <c r="K1716" s="105"/>
      <c r="L1716" s="105"/>
      <c r="M1716" s="105"/>
      <c r="N1716" s="105"/>
      <c r="O1716" s="108"/>
      <c r="P1716" s="109"/>
      <c r="Q1716" s="110"/>
      <c r="R1716" s="110"/>
      <c r="S1716" s="110"/>
      <c r="T1716" s="110"/>
      <c r="U1716" s="111"/>
      <c r="V1716" s="111"/>
      <c r="W1716" s="112"/>
      <c r="X1716" s="113"/>
      <c r="Y1716" s="114"/>
      <c r="Z1716" s="115"/>
      <c r="AA1716" s="116"/>
      <c r="AB1716" s="117" t="b">
        <f t="shared" si="234"/>
        <v>0</v>
      </c>
      <c r="AC1716" s="117">
        <f t="shared" si="235"/>
        <v>0</v>
      </c>
      <c r="AD1716" s="118"/>
      <c r="AE1716" s="117" t="b">
        <f t="shared" si="236"/>
        <v>0</v>
      </c>
      <c r="AF1716" s="117">
        <f t="shared" si="237"/>
        <v>0</v>
      </c>
      <c r="AG1716" s="119">
        <f t="shared" si="238"/>
        <v>0</v>
      </c>
      <c r="AH1716" s="120" t="b">
        <f t="shared" si="239"/>
        <v>0</v>
      </c>
      <c r="AI1716" s="121">
        <f t="shared" si="240"/>
        <v>0</v>
      </c>
      <c r="AJ1716" s="122">
        <f>+C1716</f>
        <v>0</v>
      </c>
      <c r="AK1716" s="122" t="str">
        <f>IF(ISNA(VLOOKUP(postponeList!D1716,[1]Sheet!$A$2:$B$12,2,FALSE))," ",(VLOOKUP(postponeList!D1716,[1]Sheet!$A$2:$B$12,2,FALSE)))</f>
        <v xml:space="preserve"> </v>
      </c>
      <c r="AL1716" s="122" t="str">
        <f>IF(ISNA(VLOOKUP(E1716,[1]Sheet!$G$2:$H$40,2,FALSE))," ",VLOOKUP(E1716,[1]Sheet!$G$2:$H$40,2,FALSE))</f>
        <v xml:space="preserve"> </v>
      </c>
      <c r="AM1716" s="122" t="str">
        <f>IF(ISNA(VLOOKUP(G1716,[1]Sheet!$K$2:$L$159,2,FALSE))," ",(VLOOKUP(G1716,[1]Sheet!$K$2:$L$159,2,FALSE)))</f>
        <v xml:space="preserve"> </v>
      </c>
      <c r="AN1716" s="122" t="str">
        <f>IF(ISNA(VLOOKUP(I1716&amp;C1716,[1]Sheet!$D$2:$E$228,2,FALSE))," ",VLOOKUP(I1716&amp;C1716,[1]Sheet!$D$2:$E$228,2,FALSE))</f>
        <v xml:space="preserve"> </v>
      </c>
      <c r="AO1716" s="122" t="str">
        <f>+I1716&amp;C1716</f>
        <v/>
      </c>
      <c r="AP1716" s="122" t="str">
        <f>C1716&amp;D1716&amp;E1716&amp;G1716&amp;I1716&amp;O1716</f>
        <v/>
      </c>
      <c r="AQ1716" s="122" t="str">
        <f>B1716&amp;D1716&amp;N1716</f>
        <v/>
      </c>
      <c r="AR1716" s="123" t="str">
        <f>+D1716&amp;J1716</f>
        <v/>
      </c>
      <c r="AS1716" s="124" t="str">
        <f t="shared" si="241"/>
        <v/>
      </c>
      <c r="AT1716" s="125" t="str">
        <f t="shared" si="242"/>
        <v/>
      </c>
      <c r="AU1716" s="125" t="str">
        <f>IF(NOT(AT1716=""),VLOOKUP(AT1716,[1]PSI_Category!A:B,2,0),"")</f>
        <v/>
      </c>
      <c r="AV1716" s="167"/>
      <c r="AW1716" s="167"/>
      <c r="AX1716" s="167"/>
    </row>
    <row r="1717" spans="1:50" s="133" customFormat="1" ht="11.4" customHeight="1" x14ac:dyDescent="0.3">
      <c r="A1717" s="103"/>
      <c r="B1717" s="104"/>
      <c r="C1717" s="105"/>
      <c r="D1717" s="106"/>
      <c r="E1717" s="107"/>
      <c r="F1717" s="105"/>
      <c r="G1717" s="107"/>
      <c r="H1717" s="105"/>
      <c r="I1717" s="105"/>
      <c r="J1717" s="107"/>
      <c r="K1717" s="105"/>
      <c r="L1717" s="105"/>
      <c r="M1717" s="105"/>
      <c r="N1717" s="105"/>
      <c r="O1717" s="108"/>
      <c r="P1717" s="109"/>
      <c r="Q1717" s="110"/>
      <c r="R1717" s="110"/>
      <c r="S1717" s="110"/>
      <c r="T1717" s="110"/>
      <c r="U1717" s="111"/>
      <c r="V1717" s="111"/>
      <c r="W1717" s="112"/>
      <c r="X1717" s="113"/>
      <c r="Y1717" s="114"/>
      <c r="Z1717" s="115"/>
      <c r="AA1717" s="116"/>
      <c r="AB1717" s="117" t="b">
        <f t="shared" si="234"/>
        <v>0</v>
      </c>
      <c r="AC1717" s="117">
        <f t="shared" si="235"/>
        <v>0</v>
      </c>
      <c r="AD1717" s="118"/>
      <c r="AE1717" s="117" t="b">
        <f t="shared" si="236"/>
        <v>0</v>
      </c>
      <c r="AF1717" s="117">
        <f t="shared" si="237"/>
        <v>0</v>
      </c>
      <c r="AG1717" s="119">
        <f t="shared" si="238"/>
        <v>0</v>
      </c>
      <c r="AH1717" s="120" t="b">
        <f t="shared" si="239"/>
        <v>0</v>
      </c>
      <c r="AI1717" s="121">
        <f t="shared" si="240"/>
        <v>0</v>
      </c>
      <c r="AJ1717" s="122">
        <f>+C1717</f>
        <v>0</v>
      </c>
      <c r="AK1717" s="122" t="str">
        <f>IF(ISNA(VLOOKUP(postponeList!D1717,[1]Sheet!$A$2:$B$12,2,FALSE))," ",(VLOOKUP(postponeList!D1717,[1]Sheet!$A$2:$B$12,2,FALSE)))</f>
        <v xml:space="preserve"> </v>
      </c>
      <c r="AL1717" s="122" t="str">
        <f>IF(ISNA(VLOOKUP(E1717,[1]Sheet!$G$2:$H$40,2,FALSE))," ",VLOOKUP(E1717,[1]Sheet!$G$2:$H$40,2,FALSE))</f>
        <v xml:space="preserve"> </v>
      </c>
      <c r="AM1717" s="122" t="str">
        <f>IF(ISNA(VLOOKUP(G1717,[1]Sheet!$K$2:$L$159,2,FALSE))," ",(VLOOKUP(G1717,[1]Sheet!$K$2:$L$159,2,FALSE)))</f>
        <v xml:space="preserve"> </v>
      </c>
      <c r="AN1717" s="122" t="str">
        <f>IF(ISNA(VLOOKUP(I1717&amp;C1717,[1]Sheet!$D$2:$E$228,2,FALSE))," ",VLOOKUP(I1717&amp;C1717,[1]Sheet!$D$2:$E$228,2,FALSE))</f>
        <v xml:space="preserve"> </v>
      </c>
      <c r="AO1717" s="122" t="str">
        <f>+I1717&amp;C1717</f>
        <v/>
      </c>
      <c r="AP1717" s="122" t="str">
        <f>C1717&amp;D1717&amp;E1717&amp;G1717&amp;I1717&amp;O1717</f>
        <v/>
      </c>
      <c r="AQ1717" s="122" t="str">
        <f>B1717&amp;D1717&amp;N1717</f>
        <v/>
      </c>
      <c r="AR1717" s="123" t="str">
        <f>+D1717&amp;J1717</f>
        <v/>
      </c>
      <c r="AS1717" s="124" t="str">
        <f t="shared" si="241"/>
        <v/>
      </c>
      <c r="AT1717" s="125" t="str">
        <f t="shared" si="242"/>
        <v/>
      </c>
      <c r="AU1717" s="125" t="str">
        <f>IF(NOT(AT1717=""),VLOOKUP(AT1717,[1]PSI_Category!A:B,2,0),"")</f>
        <v/>
      </c>
      <c r="AV1717" s="167"/>
      <c r="AW1717" s="167"/>
      <c r="AX1717" s="167"/>
    </row>
    <row r="1718" spans="1:50" s="133" customFormat="1" ht="11.4" customHeight="1" x14ac:dyDescent="0.3">
      <c r="A1718" s="103"/>
      <c r="B1718" s="104"/>
      <c r="C1718" s="105"/>
      <c r="D1718" s="106"/>
      <c r="E1718" s="107"/>
      <c r="F1718" s="105"/>
      <c r="G1718" s="107"/>
      <c r="H1718" s="105"/>
      <c r="I1718" s="105"/>
      <c r="J1718" s="107"/>
      <c r="K1718" s="105"/>
      <c r="L1718" s="105"/>
      <c r="M1718" s="105"/>
      <c r="N1718" s="105"/>
      <c r="O1718" s="108"/>
      <c r="P1718" s="109"/>
      <c r="Q1718" s="110"/>
      <c r="R1718" s="110"/>
      <c r="S1718" s="110"/>
      <c r="T1718" s="110"/>
      <c r="U1718" s="111"/>
      <c r="V1718" s="111"/>
      <c r="W1718" s="112"/>
      <c r="X1718" s="113"/>
      <c r="Y1718" s="114"/>
      <c r="Z1718" s="115"/>
      <c r="AA1718" s="116"/>
      <c r="AB1718" s="117" t="b">
        <f t="shared" si="234"/>
        <v>0</v>
      </c>
      <c r="AC1718" s="117">
        <f t="shared" si="235"/>
        <v>0</v>
      </c>
      <c r="AD1718" s="118"/>
      <c r="AE1718" s="117" t="b">
        <f t="shared" si="236"/>
        <v>0</v>
      </c>
      <c r="AF1718" s="117">
        <f t="shared" si="237"/>
        <v>0</v>
      </c>
      <c r="AG1718" s="119">
        <f t="shared" si="238"/>
        <v>0</v>
      </c>
      <c r="AH1718" s="120" t="b">
        <f t="shared" si="239"/>
        <v>0</v>
      </c>
      <c r="AI1718" s="121">
        <f t="shared" si="240"/>
        <v>0</v>
      </c>
      <c r="AJ1718" s="122">
        <f>+C1718</f>
        <v>0</v>
      </c>
      <c r="AK1718" s="122" t="str">
        <f>IF(ISNA(VLOOKUP(postponeList!D1718,[1]Sheet!$A$2:$B$12,2,FALSE))," ",(VLOOKUP(postponeList!D1718,[1]Sheet!$A$2:$B$12,2,FALSE)))</f>
        <v xml:space="preserve"> </v>
      </c>
      <c r="AL1718" s="122" t="str">
        <f>IF(ISNA(VLOOKUP(E1718,[1]Sheet!$G$2:$H$40,2,FALSE))," ",VLOOKUP(E1718,[1]Sheet!$G$2:$H$40,2,FALSE))</f>
        <v xml:space="preserve"> </v>
      </c>
      <c r="AM1718" s="122" t="str">
        <f>IF(ISNA(VLOOKUP(G1718,[1]Sheet!$K$2:$L$159,2,FALSE))," ",(VLOOKUP(G1718,[1]Sheet!$K$2:$L$159,2,FALSE)))</f>
        <v xml:space="preserve"> </v>
      </c>
      <c r="AN1718" s="122" t="str">
        <f>IF(ISNA(VLOOKUP(I1718&amp;C1718,[1]Sheet!$D$2:$E$228,2,FALSE))," ",VLOOKUP(I1718&amp;C1718,[1]Sheet!$D$2:$E$228,2,FALSE))</f>
        <v xml:space="preserve"> </v>
      </c>
      <c r="AO1718" s="122" t="str">
        <f>+I1718&amp;C1718</f>
        <v/>
      </c>
      <c r="AP1718" s="122" t="str">
        <f>C1718&amp;D1718&amp;E1718&amp;G1718&amp;I1718&amp;O1718</f>
        <v/>
      </c>
      <c r="AQ1718" s="122" t="str">
        <f>B1718&amp;D1718&amp;N1718</f>
        <v/>
      </c>
      <c r="AR1718" s="123" t="str">
        <f>+D1718&amp;J1718</f>
        <v/>
      </c>
      <c r="AS1718" s="124" t="str">
        <f t="shared" si="241"/>
        <v/>
      </c>
      <c r="AT1718" s="125" t="str">
        <f t="shared" si="242"/>
        <v/>
      </c>
      <c r="AU1718" s="125" t="str">
        <f>IF(NOT(AT1718=""),VLOOKUP(AT1718,[1]PSI_Category!A:B,2,0),"")</f>
        <v/>
      </c>
      <c r="AV1718" s="167"/>
      <c r="AW1718" s="167"/>
      <c r="AX1718" s="167"/>
    </row>
    <row r="1719" spans="1:50" s="133" customFormat="1" ht="11.4" customHeight="1" x14ac:dyDescent="0.3">
      <c r="A1719" s="103"/>
      <c r="B1719" s="104"/>
      <c r="C1719" s="105"/>
      <c r="D1719" s="106"/>
      <c r="E1719" s="107"/>
      <c r="F1719" s="105"/>
      <c r="G1719" s="107"/>
      <c r="H1719" s="105"/>
      <c r="I1719" s="105"/>
      <c r="J1719" s="107"/>
      <c r="K1719" s="105"/>
      <c r="L1719" s="105"/>
      <c r="M1719" s="105"/>
      <c r="N1719" s="105"/>
      <c r="O1719" s="108"/>
      <c r="P1719" s="109"/>
      <c r="Q1719" s="110"/>
      <c r="R1719" s="110"/>
      <c r="S1719" s="110"/>
      <c r="T1719" s="110"/>
      <c r="U1719" s="111"/>
      <c r="V1719" s="111"/>
      <c r="W1719" s="112"/>
      <c r="X1719" s="113"/>
      <c r="Y1719" s="114"/>
      <c r="Z1719" s="115"/>
      <c r="AA1719" s="116"/>
      <c r="AB1719" s="117" t="b">
        <f t="shared" si="234"/>
        <v>0</v>
      </c>
      <c r="AC1719" s="117">
        <f t="shared" si="235"/>
        <v>0</v>
      </c>
      <c r="AD1719" s="118"/>
      <c r="AE1719" s="117" t="b">
        <f t="shared" si="236"/>
        <v>0</v>
      </c>
      <c r="AF1719" s="117">
        <f t="shared" si="237"/>
        <v>0</v>
      </c>
      <c r="AG1719" s="119">
        <f t="shared" si="238"/>
        <v>0</v>
      </c>
      <c r="AH1719" s="120" t="b">
        <f t="shared" si="239"/>
        <v>0</v>
      </c>
      <c r="AI1719" s="121">
        <f t="shared" si="240"/>
        <v>0</v>
      </c>
      <c r="AJ1719" s="122">
        <f>+C1719</f>
        <v>0</v>
      </c>
      <c r="AK1719" s="122" t="str">
        <f>IF(ISNA(VLOOKUP(postponeList!D1719,[1]Sheet!$A$2:$B$12,2,FALSE))," ",(VLOOKUP(postponeList!D1719,[1]Sheet!$A$2:$B$12,2,FALSE)))</f>
        <v xml:space="preserve"> </v>
      </c>
      <c r="AL1719" s="122" t="str">
        <f>IF(ISNA(VLOOKUP(E1719,[1]Sheet!$G$2:$H$40,2,FALSE))," ",VLOOKUP(E1719,[1]Sheet!$G$2:$H$40,2,FALSE))</f>
        <v xml:space="preserve"> </v>
      </c>
      <c r="AM1719" s="122" t="str">
        <f>IF(ISNA(VLOOKUP(G1719,[1]Sheet!$K$2:$L$159,2,FALSE))," ",(VLOOKUP(G1719,[1]Sheet!$K$2:$L$159,2,FALSE)))</f>
        <v xml:space="preserve"> </v>
      </c>
      <c r="AN1719" s="122" t="str">
        <f>IF(ISNA(VLOOKUP(I1719&amp;C1719,[1]Sheet!$D$2:$E$228,2,FALSE))," ",VLOOKUP(I1719&amp;C1719,[1]Sheet!$D$2:$E$228,2,FALSE))</f>
        <v xml:space="preserve"> </v>
      </c>
      <c r="AO1719" s="122" t="str">
        <f>+I1719&amp;C1719</f>
        <v/>
      </c>
      <c r="AP1719" s="122" t="str">
        <f>C1719&amp;D1719&amp;E1719&amp;G1719&amp;I1719&amp;O1719</f>
        <v/>
      </c>
      <c r="AQ1719" s="122" t="str">
        <f>B1719&amp;D1719&amp;N1719</f>
        <v/>
      </c>
      <c r="AR1719" s="123" t="str">
        <f>+D1719&amp;J1719</f>
        <v/>
      </c>
      <c r="AS1719" s="124" t="str">
        <f t="shared" si="241"/>
        <v/>
      </c>
      <c r="AT1719" s="125" t="str">
        <f t="shared" si="242"/>
        <v/>
      </c>
      <c r="AU1719" s="125" t="str">
        <f>IF(NOT(AT1719=""),VLOOKUP(AT1719,[1]PSI_Category!A:B,2,0),"")</f>
        <v/>
      </c>
      <c r="AV1719" s="167"/>
      <c r="AW1719" s="167"/>
      <c r="AX1719" s="167"/>
    </row>
    <row r="1720" spans="1:50" s="133" customFormat="1" ht="11.4" customHeight="1" x14ac:dyDescent="0.3">
      <c r="A1720" s="103"/>
      <c r="B1720" s="104"/>
      <c r="C1720" s="105"/>
      <c r="D1720" s="106"/>
      <c r="E1720" s="107"/>
      <c r="F1720" s="105"/>
      <c r="G1720" s="107"/>
      <c r="H1720" s="105"/>
      <c r="I1720" s="105"/>
      <c r="J1720" s="107"/>
      <c r="K1720" s="105"/>
      <c r="L1720" s="105"/>
      <c r="M1720" s="105"/>
      <c r="N1720" s="105"/>
      <c r="O1720" s="127"/>
      <c r="P1720" s="109"/>
      <c r="Q1720" s="110"/>
      <c r="R1720" s="110"/>
      <c r="S1720" s="110"/>
      <c r="T1720" s="110"/>
      <c r="U1720" s="111"/>
      <c r="V1720" s="111"/>
      <c r="W1720" s="112"/>
      <c r="X1720" s="113"/>
      <c r="Y1720" s="114"/>
      <c r="Z1720" s="115"/>
      <c r="AA1720" s="116"/>
      <c r="AB1720" s="117" t="b">
        <f t="shared" si="234"/>
        <v>0</v>
      </c>
      <c r="AC1720" s="117">
        <f t="shared" si="235"/>
        <v>0</v>
      </c>
      <c r="AD1720" s="118"/>
      <c r="AE1720" s="117" t="b">
        <f t="shared" si="236"/>
        <v>0</v>
      </c>
      <c r="AF1720" s="117">
        <f t="shared" si="237"/>
        <v>0</v>
      </c>
      <c r="AG1720" s="119">
        <f t="shared" si="238"/>
        <v>0</v>
      </c>
      <c r="AH1720" s="120" t="b">
        <f t="shared" si="239"/>
        <v>0</v>
      </c>
      <c r="AI1720" s="121">
        <f t="shared" si="240"/>
        <v>0</v>
      </c>
      <c r="AJ1720" s="122">
        <f>+C1720</f>
        <v>0</v>
      </c>
      <c r="AK1720" s="122" t="str">
        <f>IF(ISNA(VLOOKUP(postponeList!D1720,[1]Sheet!$A$2:$B$12,2,FALSE))," ",(VLOOKUP(postponeList!D1720,[1]Sheet!$A$2:$B$12,2,FALSE)))</f>
        <v xml:space="preserve"> </v>
      </c>
      <c r="AL1720" s="122" t="str">
        <f>IF(ISNA(VLOOKUP(E1720,[1]Sheet!$G$2:$H$40,2,FALSE))," ",VLOOKUP(E1720,[1]Sheet!$G$2:$H$40,2,FALSE))</f>
        <v xml:space="preserve"> </v>
      </c>
      <c r="AM1720" s="122" t="str">
        <f>IF(ISNA(VLOOKUP(G1720,[1]Sheet!$K$2:$L$159,2,FALSE))," ",(VLOOKUP(G1720,[1]Sheet!$K$2:$L$159,2,FALSE)))</f>
        <v xml:space="preserve"> </v>
      </c>
      <c r="AN1720" s="122" t="str">
        <f>IF(ISNA(VLOOKUP(I1720&amp;C1720,[1]Sheet!$D$2:$E$228,2,FALSE))," ",VLOOKUP(I1720&amp;C1720,[1]Sheet!$D$2:$E$228,2,FALSE))</f>
        <v xml:space="preserve"> </v>
      </c>
      <c r="AO1720" s="122" t="str">
        <f>+I1720&amp;C1720</f>
        <v/>
      </c>
      <c r="AP1720" s="122" t="str">
        <f>C1720&amp;D1720&amp;E1720&amp;G1720&amp;I1720&amp;O1720</f>
        <v/>
      </c>
      <c r="AQ1720" s="122" t="str">
        <f>B1720&amp;D1720&amp;N1720</f>
        <v/>
      </c>
      <c r="AR1720" s="123" t="str">
        <f>+D1720&amp;J1720</f>
        <v/>
      </c>
      <c r="AS1720" s="124" t="str">
        <f t="shared" si="241"/>
        <v/>
      </c>
      <c r="AT1720" s="125" t="str">
        <f t="shared" si="242"/>
        <v/>
      </c>
      <c r="AU1720" s="125" t="str">
        <f>IF(NOT(AT1720=""),VLOOKUP(AT1720,[1]PSI_Category!A:B,2,0),"")</f>
        <v/>
      </c>
      <c r="AV1720" s="167"/>
      <c r="AW1720" s="167"/>
      <c r="AX1720" s="167"/>
    </row>
    <row r="1721" spans="1:50" s="133" customFormat="1" ht="11.4" customHeight="1" x14ac:dyDescent="0.3">
      <c r="A1721" s="103"/>
      <c r="B1721" s="104"/>
      <c r="C1721" s="105"/>
      <c r="D1721" s="106"/>
      <c r="E1721" s="107"/>
      <c r="F1721" s="105"/>
      <c r="G1721" s="107"/>
      <c r="H1721" s="105"/>
      <c r="I1721" s="105"/>
      <c r="J1721" s="107"/>
      <c r="K1721" s="105"/>
      <c r="L1721" s="105"/>
      <c r="M1721" s="105"/>
      <c r="N1721" s="105"/>
      <c r="O1721" s="108"/>
      <c r="P1721" s="109"/>
      <c r="Q1721" s="110"/>
      <c r="R1721" s="110"/>
      <c r="S1721" s="110"/>
      <c r="T1721" s="110"/>
      <c r="U1721" s="111"/>
      <c r="V1721" s="111"/>
      <c r="W1721" s="112"/>
      <c r="X1721" s="113"/>
      <c r="Y1721" s="114"/>
      <c r="Z1721" s="115"/>
      <c r="AA1721" s="116"/>
      <c r="AB1721" s="117" t="b">
        <f t="shared" si="234"/>
        <v>0</v>
      </c>
      <c r="AC1721" s="117">
        <f t="shared" si="235"/>
        <v>0</v>
      </c>
      <c r="AD1721" s="118"/>
      <c r="AE1721" s="117" t="b">
        <f t="shared" si="236"/>
        <v>0</v>
      </c>
      <c r="AF1721" s="117">
        <f t="shared" si="237"/>
        <v>0</v>
      </c>
      <c r="AG1721" s="119">
        <f t="shared" si="238"/>
        <v>0</v>
      </c>
      <c r="AH1721" s="120" t="b">
        <f t="shared" si="239"/>
        <v>0</v>
      </c>
      <c r="AI1721" s="121">
        <f t="shared" si="240"/>
        <v>0</v>
      </c>
      <c r="AJ1721" s="122">
        <f>+C1721</f>
        <v>0</v>
      </c>
      <c r="AK1721" s="122" t="str">
        <f>IF(ISNA(VLOOKUP(postponeList!D1721,[1]Sheet!$A$2:$B$12,2,FALSE))," ",(VLOOKUP(postponeList!D1721,[1]Sheet!$A$2:$B$12,2,FALSE)))</f>
        <v xml:space="preserve"> </v>
      </c>
      <c r="AL1721" s="122" t="str">
        <f>IF(ISNA(VLOOKUP(E1721,[1]Sheet!$G$2:$H$40,2,FALSE))," ",VLOOKUP(E1721,[1]Sheet!$G$2:$H$40,2,FALSE))</f>
        <v xml:space="preserve"> </v>
      </c>
      <c r="AM1721" s="122" t="str">
        <f>IF(ISNA(VLOOKUP(G1721,[1]Sheet!$K$2:$L$159,2,FALSE))," ",(VLOOKUP(G1721,[1]Sheet!$K$2:$L$159,2,FALSE)))</f>
        <v xml:space="preserve"> </v>
      </c>
      <c r="AN1721" s="122" t="str">
        <f>IF(ISNA(VLOOKUP(I1721&amp;C1721,[1]Sheet!$D$2:$E$228,2,FALSE))," ",VLOOKUP(I1721&amp;C1721,[1]Sheet!$D$2:$E$228,2,FALSE))</f>
        <v xml:space="preserve"> </v>
      </c>
      <c r="AO1721" s="122" t="str">
        <f>+I1721&amp;C1721</f>
        <v/>
      </c>
      <c r="AP1721" s="122" t="str">
        <f>C1721&amp;D1721&amp;E1721&amp;G1721&amp;I1721&amp;O1721</f>
        <v/>
      </c>
      <c r="AQ1721" s="122" t="str">
        <f>B1721&amp;D1721&amp;N1721</f>
        <v/>
      </c>
      <c r="AR1721" s="123" t="str">
        <f>+D1721&amp;J1721</f>
        <v/>
      </c>
      <c r="AS1721" s="124" t="str">
        <f t="shared" si="241"/>
        <v/>
      </c>
      <c r="AT1721" s="125" t="str">
        <f t="shared" si="242"/>
        <v/>
      </c>
      <c r="AU1721" s="125" t="str">
        <f>IF(NOT(AT1721=""),VLOOKUP(AT1721,[1]PSI_Category!A:B,2,0),"")</f>
        <v/>
      </c>
      <c r="AV1721" s="167"/>
      <c r="AW1721" s="167"/>
      <c r="AX1721" s="167"/>
    </row>
    <row r="1722" spans="1:50" s="133" customFormat="1" ht="11.4" customHeight="1" x14ac:dyDescent="0.3">
      <c r="A1722" s="103"/>
      <c r="B1722" s="104"/>
      <c r="C1722" s="105"/>
      <c r="D1722" s="106"/>
      <c r="E1722" s="107"/>
      <c r="F1722" s="105"/>
      <c r="G1722" s="107"/>
      <c r="H1722" s="105"/>
      <c r="I1722" s="105"/>
      <c r="J1722" s="107"/>
      <c r="K1722" s="105"/>
      <c r="L1722" s="105"/>
      <c r="M1722" s="105"/>
      <c r="N1722" s="105"/>
      <c r="O1722" s="108"/>
      <c r="P1722" s="109"/>
      <c r="Q1722" s="110"/>
      <c r="R1722" s="110"/>
      <c r="S1722" s="110"/>
      <c r="T1722" s="110"/>
      <c r="U1722" s="111"/>
      <c r="V1722" s="111"/>
      <c r="W1722" s="112"/>
      <c r="X1722" s="113"/>
      <c r="Y1722" s="114"/>
      <c r="Z1722" s="115"/>
      <c r="AA1722" s="116"/>
      <c r="AB1722" s="117" t="b">
        <f t="shared" si="234"/>
        <v>0</v>
      </c>
      <c r="AC1722" s="117">
        <f t="shared" si="235"/>
        <v>0</v>
      </c>
      <c r="AD1722" s="118"/>
      <c r="AE1722" s="117" t="b">
        <f t="shared" si="236"/>
        <v>0</v>
      </c>
      <c r="AF1722" s="117">
        <f t="shared" si="237"/>
        <v>0</v>
      </c>
      <c r="AG1722" s="119">
        <f t="shared" si="238"/>
        <v>0</v>
      </c>
      <c r="AH1722" s="120" t="b">
        <f t="shared" si="239"/>
        <v>0</v>
      </c>
      <c r="AI1722" s="121">
        <f t="shared" si="240"/>
        <v>0</v>
      </c>
      <c r="AJ1722" s="122">
        <f>+C1722</f>
        <v>0</v>
      </c>
      <c r="AK1722" s="122" t="str">
        <f>IF(ISNA(VLOOKUP(postponeList!D1722,[1]Sheet!$A$2:$B$12,2,FALSE))," ",(VLOOKUP(postponeList!D1722,[1]Sheet!$A$2:$B$12,2,FALSE)))</f>
        <v xml:space="preserve"> </v>
      </c>
      <c r="AL1722" s="122" t="str">
        <f>IF(ISNA(VLOOKUP(E1722,[1]Sheet!$G$2:$H$40,2,FALSE))," ",VLOOKUP(E1722,[1]Sheet!$G$2:$H$40,2,FALSE))</f>
        <v xml:space="preserve"> </v>
      </c>
      <c r="AM1722" s="122" t="str">
        <f>IF(ISNA(VLOOKUP(G1722,[1]Sheet!$K$2:$L$159,2,FALSE))," ",(VLOOKUP(G1722,[1]Sheet!$K$2:$L$159,2,FALSE)))</f>
        <v xml:space="preserve"> </v>
      </c>
      <c r="AN1722" s="122" t="str">
        <f>IF(ISNA(VLOOKUP(I1722&amp;C1722,[1]Sheet!$D$2:$E$228,2,FALSE))," ",VLOOKUP(I1722&amp;C1722,[1]Sheet!$D$2:$E$228,2,FALSE))</f>
        <v xml:space="preserve"> </v>
      </c>
      <c r="AO1722" s="122" t="str">
        <f>+I1722&amp;C1722</f>
        <v/>
      </c>
      <c r="AP1722" s="122" t="str">
        <f>C1722&amp;D1722&amp;E1722&amp;G1722&amp;I1722&amp;O1722</f>
        <v/>
      </c>
      <c r="AQ1722" s="122" t="str">
        <f>B1722&amp;D1722&amp;N1722</f>
        <v/>
      </c>
      <c r="AR1722" s="123" t="str">
        <f>+D1722&amp;J1722</f>
        <v/>
      </c>
      <c r="AS1722" s="124" t="str">
        <f t="shared" si="241"/>
        <v/>
      </c>
      <c r="AT1722" s="125" t="str">
        <f t="shared" si="242"/>
        <v/>
      </c>
      <c r="AU1722" s="125" t="str">
        <f>IF(NOT(AT1722=""),VLOOKUP(AT1722,[1]PSI_Category!A:B,2,0),"")</f>
        <v/>
      </c>
      <c r="AV1722" s="167"/>
      <c r="AW1722" s="167"/>
      <c r="AX1722" s="167"/>
    </row>
    <row r="1723" spans="1:50" s="133" customFormat="1" ht="11.4" customHeight="1" x14ac:dyDescent="0.3">
      <c r="A1723" s="103"/>
      <c r="B1723" s="104"/>
      <c r="C1723" s="105"/>
      <c r="D1723" s="106"/>
      <c r="E1723" s="107"/>
      <c r="F1723" s="105"/>
      <c r="G1723" s="107"/>
      <c r="H1723" s="105"/>
      <c r="I1723" s="105"/>
      <c r="J1723" s="107"/>
      <c r="K1723" s="105"/>
      <c r="L1723" s="105"/>
      <c r="M1723" s="105"/>
      <c r="N1723" s="105"/>
      <c r="O1723" s="108"/>
      <c r="P1723" s="109"/>
      <c r="Q1723" s="110"/>
      <c r="R1723" s="110"/>
      <c r="S1723" s="110"/>
      <c r="T1723" s="110"/>
      <c r="U1723" s="111"/>
      <c r="V1723" s="111"/>
      <c r="W1723" s="112"/>
      <c r="X1723" s="113"/>
      <c r="Y1723" s="114"/>
      <c r="Z1723" s="115"/>
      <c r="AA1723" s="116"/>
      <c r="AB1723" s="117" t="b">
        <f t="shared" si="234"/>
        <v>0</v>
      </c>
      <c r="AC1723" s="117">
        <f t="shared" si="235"/>
        <v>0</v>
      </c>
      <c r="AD1723" s="118"/>
      <c r="AE1723" s="117" t="b">
        <f t="shared" si="236"/>
        <v>0</v>
      </c>
      <c r="AF1723" s="117">
        <f t="shared" si="237"/>
        <v>0</v>
      </c>
      <c r="AG1723" s="119">
        <f t="shared" si="238"/>
        <v>0</v>
      </c>
      <c r="AH1723" s="120" t="b">
        <f t="shared" si="239"/>
        <v>0</v>
      </c>
      <c r="AI1723" s="121">
        <f t="shared" si="240"/>
        <v>0</v>
      </c>
      <c r="AJ1723" s="122">
        <f>+C1723</f>
        <v>0</v>
      </c>
      <c r="AK1723" s="122" t="str">
        <f>IF(ISNA(VLOOKUP(postponeList!D1723,[1]Sheet!$A$2:$B$12,2,FALSE))," ",(VLOOKUP(postponeList!D1723,[1]Sheet!$A$2:$B$12,2,FALSE)))</f>
        <v xml:space="preserve"> </v>
      </c>
      <c r="AL1723" s="122" t="str">
        <f>IF(ISNA(VLOOKUP(E1723,[1]Sheet!$G$2:$H$40,2,FALSE))," ",VLOOKUP(E1723,[1]Sheet!$G$2:$H$40,2,FALSE))</f>
        <v xml:space="preserve"> </v>
      </c>
      <c r="AM1723" s="122" t="str">
        <f>IF(ISNA(VLOOKUP(G1723,[1]Sheet!$K$2:$L$159,2,FALSE))," ",(VLOOKUP(G1723,[1]Sheet!$K$2:$L$159,2,FALSE)))</f>
        <v xml:space="preserve"> </v>
      </c>
      <c r="AN1723" s="122" t="str">
        <f>IF(ISNA(VLOOKUP(I1723&amp;C1723,[1]Sheet!$D$2:$E$228,2,FALSE))," ",VLOOKUP(I1723&amp;C1723,[1]Sheet!$D$2:$E$228,2,FALSE))</f>
        <v xml:space="preserve"> </v>
      </c>
      <c r="AO1723" s="122" t="str">
        <f>+I1723&amp;C1723</f>
        <v/>
      </c>
      <c r="AP1723" s="122" t="str">
        <f>C1723&amp;D1723&amp;E1723&amp;G1723&amp;I1723&amp;O1723</f>
        <v/>
      </c>
      <c r="AQ1723" s="122" t="str">
        <f>B1723&amp;D1723&amp;N1723</f>
        <v/>
      </c>
      <c r="AR1723" s="123" t="str">
        <f>+D1723&amp;J1723</f>
        <v/>
      </c>
      <c r="AS1723" s="124" t="str">
        <f t="shared" si="241"/>
        <v/>
      </c>
      <c r="AT1723" s="125" t="str">
        <f t="shared" si="242"/>
        <v/>
      </c>
      <c r="AU1723" s="125" t="str">
        <f>IF(NOT(AT1723=""),VLOOKUP(AT1723,[1]PSI_Category!A:B,2,0),"")</f>
        <v/>
      </c>
      <c r="AV1723" s="167"/>
      <c r="AW1723" s="167"/>
      <c r="AX1723" s="167"/>
    </row>
    <row r="1724" spans="1:50" s="133" customFormat="1" ht="11.4" customHeight="1" x14ac:dyDescent="0.3">
      <c r="A1724" s="103"/>
      <c r="B1724" s="104"/>
      <c r="C1724" s="105"/>
      <c r="D1724" s="106"/>
      <c r="E1724" s="107"/>
      <c r="F1724" s="105"/>
      <c r="G1724" s="107"/>
      <c r="H1724" s="105"/>
      <c r="I1724" s="105"/>
      <c r="J1724" s="107"/>
      <c r="K1724" s="105"/>
      <c r="L1724" s="105"/>
      <c r="M1724" s="105"/>
      <c r="N1724" s="105"/>
      <c r="O1724" s="108"/>
      <c r="P1724" s="109"/>
      <c r="Q1724" s="110"/>
      <c r="R1724" s="110"/>
      <c r="S1724" s="110"/>
      <c r="T1724" s="110"/>
      <c r="U1724" s="111"/>
      <c r="V1724" s="111"/>
      <c r="W1724" s="112"/>
      <c r="X1724" s="113"/>
      <c r="Y1724" s="114"/>
      <c r="Z1724" s="115"/>
      <c r="AA1724" s="116"/>
      <c r="AB1724" s="117" t="b">
        <f t="shared" si="234"/>
        <v>0</v>
      </c>
      <c r="AC1724" s="117">
        <f t="shared" si="235"/>
        <v>0</v>
      </c>
      <c r="AD1724" s="118"/>
      <c r="AE1724" s="117" t="b">
        <f t="shared" si="236"/>
        <v>0</v>
      </c>
      <c r="AF1724" s="117">
        <f t="shared" si="237"/>
        <v>0</v>
      </c>
      <c r="AG1724" s="119">
        <f t="shared" si="238"/>
        <v>0</v>
      </c>
      <c r="AH1724" s="120" t="b">
        <f t="shared" si="239"/>
        <v>0</v>
      </c>
      <c r="AI1724" s="121">
        <f t="shared" si="240"/>
        <v>0</v>
      </c>
      <c r="AJ1724" s="122">
        <f>+C1724</f>
        <v>0</v>
      </c>
      <c r="AK1724" s="122" t="str">
        <f>IF(ISNA(VLOOKUP(postponeList!D1724,[1]Sheet!$A$2:$B$12,2,FALSE))," ",(VLOOKUP(postponeList!D1724,[1]Sheet!$A$2:$B$12,2,FALSE)))</f>
        <v xml:space="preserve"> </v>
      </c>
      <c r="AL1724" s="122" t="str">
        <f>IF(ISNA(VLOOKUP(E1724,[1]Sheet!$G$2:$H$40,2,FALSE))," ",VLOOKUP(E1724,[1]Sheet!$G$2:$H$40,2,FALSE))</f>
        <v xml:space="preserve"> </v>
      </c>
      <c r="AM1724" s="122" t="str">
        <f>IF(ISNA(VLOOKUP(G1724,[1]Sheet!$K$2:$L$159,2,FALSE))," ",(VLOOKUP(G1724,[1]Sheet!$K$2:$L$159,2,FALSE)))</f>
        <v xml:space="preserve"> </v>
      </c>
      <c r="AN1724" s="122" t="str">
        <f>IF(ISNA(VLOOKUP(I1724&amp;C1724,[1]Sheet!$D$2:$E$228,2,FALSE))," ",VLOOKUP(I1724&amp;C1724,[1]Sheet!$D$2:$E$228,2,FALSE))</f>
        <v xml:space="preserve"> </v>
      </c>
      <c r="AO1724" s="122" t="str">
        <f>+I1724&amp;C1724</f>
        <v/>
      </c>
      <c r="AP1724" s="122" t="str">
        <f>C1724&amp;D1724&amp;E1724&amp;G1724&amp;I1724&amp;O1724</f>
        <v/>
      </c>
      <c r="AQ1724" s="122" t="str">
        <f>B1724&amp;D1724&amp;N1724</f>
        <v/>
      </c>
      <c r="AR1724" s="123" t="str">
        <f>+D1724&amp;J1724</f>
        <v/>
      </c>
      <c r="AS1724" s="124" t="str">
        <f t="shared" si="241"/>
        <v/>
      </c>
      <c r="AT1724" s="125" t="str">
        <f t="shared" si="242"/>
        <v/>
      </c>
      <c r="AU1724" s="125" t="str">
        <f>IF(NOT(AT1724=""),VLOOKUP(AT1724,[1]PSI_Category!A:B,2,0),"")</f>
        <v/>
      </c>
      <c r="AV1724" s="167"/>
      <c r="AW1724" s="167"/>
      <c r="AX1724" s="167"/>
    </row>
    <row r="1725" spans="1:50" s="133" customFormat="1" ht="11.4" customHeight="1" x14ac:dyDescent="0.3">
      <c r="A1725" s="103"/>
      <c r="B1725" s="104"/>
      <c r="C1725" s="105"/>
      <c r="D1725" s="106"/>
      <c r="E1725" s="107"/>
      <c r="F1725" s="105"/>
      <c r="G1725" s="107"/>
      <c r="H1725" s="105"/>
      <c r="I1725" s="105"/>
      <c r="J1725" s="107"/>
      <c r="K1725" s="105"/>
      <c r="L1725" s="105"/>
      <c r="M1725" s="105"/>
      <c r="N1725" s="105"/>
      <c r="O1725" s="108"/>
      <c r="P1725" s="109"/>
      <c r="Q1725" s="110"/>
      <c r="R1725" s="110"/>
      <c r="S1725" s="110"/>
      <c r="T1725" s="110"/>
      <c r="U1725" s="111"/>
      <c r="V1725" s="111"/>
      <c r="W1725" s="112"/>
      <c r="X1725" s="113"/>
      <c r="Y1725" s="114"/>
      <c r="Z1725" s="115"/>
      <c r="AA1725" s="116"/>
      <c r="AB1725" s="117" t="b">
        <f t="shared" si="234"/>
        <v>0</v>
      </c>
      <c r="AC1725" s="117">
        <f t="shared" si="235"/>
        <v>0</v>
      </c>
      <c r="AD1725" s="118"/>
      <c r="AE1725" s="117" t="b">
        <f t="shared" si="236"/>
        <v>0</v>
      </c>
      <c r="AF1725" s="117">
        <f t="shared" si="237"/>
        <v>0</v>
      </c>
      <c r="AG1725" s="119">
        <f t="shared" si="238"/>
        <v>0</v>
      </c>
      <c r="AH1725" s="120" t="b">
        <f t="shared" si="239"/>
        <v>0</v>
      </c>
      <c r="AI1725" s="121">
        <f t="shared" si="240"/>
        <v>0</v>
      </c>
      <c r="AJ1725" s="122">
        <f>+C1725</f>
        <v>0</v>
      </c>
      <c r="AK1725" s="122" t="str">
        <f>IF(ISNA(VLOOKUP(postponeList!D1725,[1]Sheet!$A$2:$B$12,2,FALSE))," ",(VLOOKUP(postponeList!D1725,[1]Sheet!$A$2:$B$12,2,FALSE)))</f>
        <v xml:space="preserve"> </v>
      </c>
      <c r="AL1725" s="122" t="str">
        <f>IF(ISNA(VLOOKUP(E1725,[1]Sheet!$G$2:$H$40,2,FALSE))," ",VLOOKUP(E1725,[1]Sheet!$G$2:$H$40,2,FALSE))</f>
        <v xml:space="preserve"> </v>
      </c>
      <c r="AM1725" s="122" t="str">
        <f>IF(ISNA(VLOOKUP(G1725,[1]Sheet!$K$2:$L$159,2,FALSE))," ",(VLOOKUP(G1725,[1]Sheet!$K$2:$L$159,2,FALSE)))</f>
        <v xml:space="preserve"> </v>
      </c>
      <c r="AN1725" s="122" t="str">
        <f>IF(ISNA(VLOOKUP(I1725&amp;C1725,[1]Sheet!$D$2:$E$228,2,FALSE))," ",VLOOKUP(I1725&amp;C1725,[1]Sheet!$D$2:$E$228,2,FALSE))</f>
        <v xml:space="preserve"> </v>
      </c>
      <c r="AO1725" s="122" t="str">
        <f>+I1725&amp;C1725</f>
        <v/>
      </c>
      <c r="AP1725" s="122" t="str">
        <f>C1725&amp;D1725&amp;E1725&amp;G1725&amp;I1725&amp;O1725</f>
        <v/>
      </c>
      <c r="AQ1725" s="122" t="str">
        <f>B1725&amp;D1725&amp;N1725</f>
        <v/>
      </c>
      <c r="AR1725" s="123" t="str">
        <f>+D1725&amp;J1725</f>
        <v/>
      </c>
      <c r="AS1725" s="124" t="str">
        <f t="shared" si="241"/>
        <v/>
      </c>
      <c r="AT1725" s="125" t="str">
        <f t="shared" si="242"/>
        <v/>
      </c>
      <c r="AU1725" s="125" t="str">
        <f>IF(NOT(AT1725=""),VLOOKUP(AT1725,[1]PSI_Category!A:B,2,0),"")</f>
        <v/>
      </c>
      <c r="AV1725" s="167"/>
      <c r="AW1725" s="167"/>
      <c r="AX1725" s="167"/>
    </row>
    <row r="1726" spans="1:50" s="133" customFormat="1" ht="11.4" customHeight="1" x14ac:dyDescent="0.3">
      <c r="A1726" s="103"/>
      <c r="B1726" s="104"/>
      <c r="C1726" s="105"/>
      <c r="D1726" s="106"/>
      <c r="E1726" s="107"/>
      <c r="F1726" s="105"/>
      <c r="G1726" s="107"/>
      <c r="H1726" s="105"/>
      <c r="I1726" s="105"/>
      <c r="J1726" s="107"/>
      <c r="K1726" s="105"/>
      <c r="L1726" s="105"/>
      <c r="M1726" s="105"/>
      <c r="N1726" s="105"/>
      <c r="O1726" s="127"/>
      <c r="P1726" s="109"/>
      <c r="Q1726" s="110"/>
      <c r="R1726" s="110"/>
      <c r="S1726" s="110"/>
      <c r="T1726" s="110"/>
      <c r="U1726" s="111"/>
      <c r="V1726" s="111"/>
      <c r="W1726" s="112"/>
      <c r="X1726" s="113"/>
      <c r="Y1726" s="114"/>
      <c r="Z1726" s="115"/>
      <c r="AA1726" s="116"/>
      <c r="AB1726" s="117" t="b">
        <f t="shared" si="234"/>
        <v>0</v>
      </c>
      <c r="AC1726" s="117">
        <f t="shared" si="235"/>
        <v>0</v>
      </c>
      <c r="AD1726" s="118"/>
      <c r="AE1726" s="117" t="b">
        <f t="shared" si="236"/>
        <v>0</v>
      </c>
      <c r="AF1726" s="117">
        <f t="shared" si="237"/>
        <v>0</v>
      </c>
      <c r="AG1726" s="119">
        <f t="shared" si="238"/>
        <v>0</v>
      </c>
      <c r="AH1726" s="120" t="b">
        <f t="shared" si="239"/>
        <v>0</v>
      </c>
      <c r="AI1726" s="121">
        <f t="shared" si="240"/>
        <v>0</v>
      </c>
      <c r="AJ1726" s="122">
        <f>+C1726</f>
        <v>0</v>
      </c>
      <c r="AK1726" s="122" t="str">
        <f>IF(ISNA(VLOOKUP(postponeList!D1726,[1]Sheet!$A$2:$B$12,2,FALSE))," ",(VLOOKUP(postponeList!D1726,[1]Sheet!$A$2:$B$12,2,FALSE)))</f>
        <v xml:space="preserve"> </v>
      </c>
      <c r="AL1726" s="122" t="str">
        <f>IF(ISNA(VLOOKUP(E1726,[1]Sheet!$G$2:$H$40,2,FALSE))," ",VLOOKUP(E1726,[1]Sheet!$G$2:$H$40,2,FALSE))</f>
        <v xml:space="preserve"> </v>
      </c>
      <c r="AM1726" s="122" t="str">
        <f>IF(ISNA(VLOOKUP(G1726,[1]Sheet!$K$2:$L$159,2,FALSE))," ",(VLOOKUP(G1726,[1]Sheet!$K$2:$L$159,2,FALSE)))</f>
        <v xml:space="preserve"> </v>
      </c>
      <c r="AN1726" s="122" t="str">
        <f>IF(ISNA(VLOOKUP(I1726&amp;C1726,[1]Sheet!$D$2:$E$228,2,FALSE))," ",VLOOKUP(I1726&amp;C1726,[1]Sheet!$D$2:$E$228,2,FALSE))</f>
        <v xml:space="preserve"> </v>
      </c>
      <c r="AO1726" s="122" t="str">
        <f>+I1726&amp;C1726</f>
        <v/>
      </c>
      <c r="AP1726" s="122" t="str">
        <f>C1726&amp;D1726&amp;E1726&amp;G1726&amp;I1726&amp;O1726</f>
        <v/>
      </c>
      <c r="AQ1726" s="122" t="str">
        <f>B1726&amp;D1726&amp;N1726</f>
        <v/>
      </c>
      <c r="AR1726" s="123" t="str">
        <f>+D1726&amp;J1726</f>
        <v/>
      </c>
      <c r="AS1726" s="124" t="str">
        <f t="shared" si="241"/>
        <v/>
      </c>
      <c r="AT1726" s="125" t="str">
        <f t="shared" si="242"/>
        <v/>
      </c>
      <c r="AU1726" s="125" t="str">
        <f>IF(NOT(AT1726=""),VLOOKUP(AT1726,[1]PSI_Category!A:B,2,0),"")</f>
        <v/>
      </c>
      <c r="AV1726" s="167"/>
      <c r="AW1726" s="167"/>
      <c r="AX1726" s="167"/>
    </row>
    <row r="1727" spans="1:50" s="133" customFormat="1" ht="11.4" customHeight="1" x14ac:dyDescent="0.3">
      <c r="A1727" s="103"/>
      <c r="B1727" s="104"/>
      <c r="C1727" s="105"/>
      <c r="D1727" s="106"/>
      <c r="E1727" s="107"/>
      <c r="F1727" s="105"/>
      <c r="G1727" s="107"/>
      <c r="H1727" s="105"/>
      <c r="I1727" s="105"/>
      <c r="J1727" s="107"/>
      <c r="K1727" s="105"/>
      <c r="L1727" s="105"/>
      <c r="M1727" s="105"/>
      <c r="N1727" s="105"/>
      <c r="O1727" s="127"/>
      <c r="P1727" s="109"/>
      <c r="Q1727" s="110"/>
      <c r="R1727" s="110"/>
      <c r="S1727" s="110"/>
      <c r="T1727" s="110"/>
      <c r="U1727" s="111"/>
      <c r="V1727" s="111"/>
      <c r="W1727" s="112"/>
      <c r="X1727" s="113"/>
      <c r="Y1727" s="114"/>
      <c r="Z1727" s="115"/>
      <c r="AA1727" s="116"/>
      <c r="AB1727" s="117" t="b">
        <f t="shared" si="234"/>
        <v>0</v>
      </c>
      <c r="AC1727" s="117">
        <f t="shared" si="235"/>
        <v>0</v>
      </c>
      <c r="AD1727" s="118"/>
      <c r="AE1727" s="117" t="b">
        <f t="shared" si="236"/>
        <v>0</v>
      </c>
      <c r="AF1727" s="117">
        <f t="shared" si="237"/>
        <v>0</v>
      </c>
      <c r="AG1727" s="119">
        <f t="shared" si="238"/>
        <v>0</v>
      </c>
      <c r="AH1727" s="120" t="b">
        <f t="shared" si="239"/>
        <v>0</v>
      </c>
      <c r="AI1727" s="121">
        <f t="shared" si="240"/>
        <v>0</v>
      </c>
      <c r="AJ1727" s="122">
        <f>+C1727</f>
        <v>0</v>
      </c>
      <c r="AK1727" s="122" t="str">
        <f>IF(ISNA(VLOOKUP(postponeList!D1727,[1]Sheet!$A$2:$B$12,2,FALSE))," ",(VLOOKUP(postponeList!D1727,[1]Sheet!$A$2:$B$12,2,FALSE)))</f>
        <v xml:space="preserve"> </v>
      </c>
      <c r="AL1727" s="122" t="str">
        <f>IF(ISNA(VLOOKUP(E1727,[1]Sheet!$G$2:$H$40,2,FALSE))," ",VLOOKUP(E1727,[1]Sheet!$G$2:$H$40,2,FALSE))</f>
        <v xml:space="preserve"> </v>
      </c>
      <c r="AM1727" s="122" t="str">
        <f>IF(ISNA(VLOOKUP(G1727,[1]Sheet!$K$2:$L$159,2,FALSE))," ",(VLOOKUP(G1727,[1]Sheet!$K$2:$L$159,2,FALSE)))</f>
        <v xml:space="preserve"> </v>
      </c>
      <c r="AN1727" s="122" t="str">
        <f>IF(ISNA(VLOOKUP(I1727&amp;C1727,[1]Sheet!$D$2:$E$228,2,FALSE))," ",VLOOKUP(I1727&amp;C1727,[1]Sheet!$D$2:$E$228,2,FALSE))</f>
        <v xml:space="preserve"> </v>
      </c>
      <c r="AO1727" s="122" t="str">
        <f>+I1727&amp;C1727</f>
        <v/>
      </c>
      <c r="AP1727" s="122" t="str">
        <f>C1727&amp;D1727&amp;E1727&amp;G1727&amp;I1727&amp;O1727</f>
        <v/>
      </c>
      <c r="AQ1727" s="122" t="str">
        <f>B1727&amp;D1727&amp;N1727</f>
        <v/>
      </c>
      <c r="AR1727" s="123" t="str">
        <f>+D1727&amp;J1727</f>
        <v/>
      </c>
      <c r="AS1727" s="124" t="str">
        <f t="shared" si="241"/>
        <v/>
      </c>
      <c r="AT1727" s="125" t="str">
        <f t="shared" si="242"/>
        <v/>
      </c>
      <c r="AU1727" s="125" t="str">
        <f>IF(NOT(AT1727=""),VLOOKUP(AT1727,[1]PSI_Category!A:B,2,0),"")</f>
        <v/>
      </c>
      <c r="AV1727" s="167"/>
      <c r="AW1727" s="167"/>
      <c r="AX1727" s="167"/>
    </row>
    <row r="1728" spans="1:50" s="133" customFormat="1" ht="11.4" customHeight="1" x14ac:dyDescent="0.3">
      <c r="A1728" s="103"/>
      <c r="B1728" s="104"/>
      <c r="C1728" s="105"/>
      <c r="D1728" s="106"/>
      <c r="E1728" s="107"/>
      <c r="F1728" s="105"/>
      <c r="G1728" s="107"/>
      <c r="H1728" s="105"/>
      <c r="I1728" s="105"/>
      <c r="J1728" s="107"/>
      <c r="K1728" s="105"/>
      <c r="L1728" s="105"/>
      <c r="M1728" s="105"/>
      <c r="N1728" s="105"/>
      <c r="O1728" s="127"/>
      <c r="P1728" s="109"/>
      <c r="Q1728" s="110"/>
      <c r="R1728" s="110"/>
      <c r="S1728" s="110"/>
      <c r="T1728" s="110"/>
      <c r="U1728" s="111"/>
      <c r="V1728" s="111"/>
      <c r="W1728" s="112"/>
      <c r="X1728" s="113"/>
      <c r="Y1728" s="114"/>
      <c r="Z1728" s="115"/>
      <c r="AA1728" s="116"/>
      <c r="AB1728" s="117" t="b">
        <f t="shared" si="234"/>
        <v>0</v>
      </c>
      <c r="AC1728" s="117">
        <f t="shared" si="235"/>
        <v>0</v>
      </c>
      <c r="AD1728" s="118"/>
      <c r="AE1728" s="117" t="b">
        <f t="shared" si="236"/>
        <v>0</v>
      </c>
      <c r="AF1728" s="117">
        <f t="shared" si="237"/>
        <v>0</v>
      </c>
      <c r="AG1728" s="119">
        <f t="shared" si="238"/>
        <v>0</v>
      </c>
      <c r="AH1728" s="120" t="b">
        <f t="shared" si="239"/>
        <v>0</v>
      </c>
      <c r="AI1728" s="121">
        <f t="shared" si="240"/>
        <v>0</v>
      </c>
      <c r="AJ1728" s="122">
        <f>+C1728</f>
        <v>0</v>
      </c>
      <c r="AK1728" s="122" t="str">
        <f>IF(ISNA(VLOOKUP(postponeList!D1728,[1]Sheet!$A$2:$B$12,2,FALSE))," ",(VLOOKUP(postponeList!D1728,[1]Sheet!$A$2:$B$12,2,FALSE)))</f>
        <v xml:space="preserve"> </v>
      </c>
      <c r="AL1728" s="122" t="str">
        <f>IF(ISNA(VLOOKUP(E1728,[1]Sheet!$G$2:$H$40,2,FALSE))," ",VLOOKUP(E1728,[1]Sheet!$G$2:$H$40,2,FALSE))</f>
        <v xml:space="preserve"> </v>
      </c>
      <c r="AM1728" s="122" t="str">
        <f>IF(ISNA(VLOOKUP(G1728,[1]Sheet!$K$2:$L$159,2,FALSE))," ",(VLOOKUP(G1728,[1]Sheet!$K$2:$L$159,2,FALSE)))</f>
        <v xml:space="preserve"> </v>
      </c>
      <c r="AN1728" s="122" t="str">
        <f>IF(ISNA(VLOOKUP(I1728&amp;C1728,[1]Sheet!$D$2:$E$228,2,FALSE))," ",VLOOKUP(I1728&amp;C1728,[1]Sheet!$D$2:$E$228,2,FALSE))</f>
        <v xml:space="preserve"> </v>
      </c>
      <c r="AO1728" s="122" t="str">
        <f>+I1728&amp;C1728</f>
        <v/>
      </c>
      <c r="AP1728" s="122" t="str">
        <f>C1728&amp;D1728&amp;E1728&amp;G1728&amp;I1728&amp;O1728</f>
        <v/>
      </c>
      <c r="AQ1728" s="122" t="str">
        <f>B1728&amp;D1728&amp;N1728</f>
        <v/>
      </c>
      <c r="AR1728" s="123" t="str">
        <f>+D1728&amp;J1728</f>
        <v/>
      </c>
      <c r="AS1728" s="124" t="str">
        <f t="shared" si="241"/>
        <v/>
      </c>
      <c r="AT1728" s="125" t="str">
        <f t="shared" si="242"/>
        <v/>
      </c>
      <c r="AU1728" s="125" t="str">
        <f>IF(NOT(AT1728=""),VLOOKUP(AT1728,[1]PSI_Category!A:B,2,0),"")</f>
        <v/>
      </c>
      <c r="AV1728" s="167"/>
      <c r="AW1728" s="167"/>
      <c r="AX1728" s="167"/>
    </row>
    <row r="1729" spans="1:50" s="133" customFormat="1" ht="11.4" customHeight="1" x14ac:dyDescent="0.3">
      <c r="A1729" s="103"/>
      <c r="B1729" s="104"/>
      <c r="C1729" s="105"/>
      <c r="D1729" s="106"/>
      <c r="E1729" s="107"/>
      <c r="F1729" s="105"/>
      <c r="G1729" s="107"/>
      <c r="H1729" s="105"/>
      <c r="I1729" s="105"/>
      <c r="J1729" s="107"/>
      <c r="K1729" s="105"/>
      <c r="L1729" s="105"/>
      <c r="M1729" s="105"/>
      <c r="N1729" s="105"/>
      <c r="O1729" s="127"/>
      <c r="P1729" s="109"/>
      <c r="Q1729" s="110"/>
      <c r="R1729" s="110"/>
      <c r="S1729" s="110"/>
      <c r="T1729" s="110"/>
      <c r="U1729" s="111"/>
      <c r="V1729" s="111"/>
      <c r="W1729" s="112"/>
      <c r="X1729" s="113"/>
      <c r="Y1729" s="114"/>
      <c r="Z1729" s="115"/>
      <c r="AA1729" s="116"/>
      <c r="AB1729" s="117" t="b">
        <f t="shared" si="234"/>
        <v>0</v>
      </c>
      <c r="AC1729" s="117">
        <f t="shared" si="235"/>
        <v>0</v>
      </c>
      <c r="AD1729" s="118"/>
      <c r="AE1729" s="117" t="b">
        <f t="shared" si="236"/>
        <v>0</v>
      </c>
      <c r="AF1729" s="117">
        <f t="shared" si="237"/>
        <v>0</v>
      </c>
      <c r="AG1729" s="119">
        <f t="shared" si="238"/>
        <v>0</v>
      </c>
      <c r="AH1729" s="120" t="b">
        <f t="shared" si="239"/>
        <v>0</v>
      </c>
      <c r="AI1729" s="121">
        <f t="shared" si="240"/>
        <v>0</v>
      </c>
      <c r="AJ1729" s="122">
        <f>+C1729</f>
        <v>0</v>
      </c>
      <c r="AK1729" s="122" t="str">
        <f>IF(ISNA(VLOOKUP(postponeList!D1729,[1]Sheet!$A$2:$B$12,2,FALSE))," ",(VLOOKUP(postponeList!D1729,[1]Sheet!$A$2:$B$12,2,FALSE)))</f>
        <v xml:space="preserve"> </v>
      </c>
      <c r="AL1729" s="122" t="str">
        <f>IF(ISNA(VLOOKUP(E1729,[1]Sheet!$G$2:$H$40,2,FALSE))," ",VLOOKUP(E1729,[1]Sheet!$G$2:$H$40,2,FALSE))</f>
        <v xml:space="preserve"> </v>
      </c>
      <c r="AM1729" s="122" t="str">
        <f>IF(ISNA(VLOOKUP(G1729,[1]Sheet!$K$2:$L$159,2,FALSE))," ",(VLOOKUP(G1729,[1]Sheet!$K$2:$L$159,2,FALSE)))</f>
        <v xml:space="preserve"> </v>
      </c>
      <c r="AN1729" s="122" t="str">
        <f>IF(ISNA(VLOOKUP(I1729&amp;C1729,[1]Sheet!$D$2:$E$228,2,FALSE))," ",VLOOKUP(I1729&amp;C1729,[1]Sheet!$D$2:$E$228,2,FALSE))</f>
        <v xml:space="preserve"> </v>
      </c>
      <c r="AO1729" s="122" t="str">
        <f>+I1729&amp;C1729</f>
        <v/>
      </c>
      <c r="AP1729" s="122" t="str">
        <f>C1729&amp;D1729&amp;E1729&amp;G1729&amp;I1729&amp;O1729</f>
        <v/>
      </c>
      <c r="AQ1729" s="122" t="str">
        <f>B1729&amp;D1729&amp;N1729</f>
        <v/>
      </c>
      <c r="AR1729" s="123" t="str">
        <f>+D1729&amp;J1729</f>
        <v/>
      </c>
      <c r="AS1729" s="124" t="str">
        <f t="shared" si="241"/>
        <v/>
      </c>
      <c r="AT1729" s="125" t="str">
        <f t="shared" si="242"/>
        <v/>
      </c>
      <c r="AU1729" s="125" t="str">
        <f>IF(NOT(AT1729=""),VLOOKUP(AT1729,[1]PSI_Category!A:B,2,0),"")</f>
        <v/>
      </c>
      <c r="AV1729" s="167"/>
      <c r="AW1729" s="167"/>
      <c r="AX1729" s="167"/>
    </row>
    <row r="1730" spans="1:50" s="133" customFormat="1" ht="11.4" customHeight="1" x14ac:dyDescent="0.3">
      <c r="A1730" s="103"/>
      <c r="B1730" s="104"/>
      <c r="C1730" s="105"/>
      <c r="D1730" s="106"/>
      <c r="E1730" s="107"/>
      <c r="F1730" s="105"/>
      <c r="G1730" s="107"/>
      <c r="H1730" s="105"/>
      <c r="I1730" s="105"/>
      <c r="J1730" s="107"/>
      <c r="K1730" s="105"/>
      <c r="L1730" s="105"/>
      <c r="M1730" s="105"/>
      <c r="N1730" s="105"/>
      <c r="O1730" s="108"/>
      <c r="P1730" s="109"/>
      <c r="Q1730" s="110"/>
      <c r="R1730" s="110"/>
      <c r="S1730" s="110"/>
      <c r="T1730" s="110"/>
      <c r="U1730" s="111"/>
      <c r="V1730" s="111"/>
      <c r="W1730" s="112"/>
      <c r="X1730" s="113"/>
      <c r="Y1730" s="114"/>
      <c r="Z1730" s="115"/>
      <c r="AA1730" s="116"/>
      <c r="AB1730" s="117" t="b">
        <f t="shared" si="234"/>
        <v>0</v>
      </c>
      <c r="AC1730" s="117">
        <f t="shared" si="235"/>
        <v>0</v>
      </c>
      <c r="AD1730" s="118"/>
      <c r="AE1730" s="117" t="b">
        <f t="shared" si="236"/>
        <v>0</v>
      </c>
      <c r="AF1730" s="117">
        <f t="shared" si="237"/>
        <v>0</v>
      </c>
      <c r="AG1730" s="119">
        <f t="shared" si="238"/>
        <v>0</v>
      </c>
      <c r="AH1730" s="120" t="b">
        <f t="shared" si="239"/>
        <v>0</v>
      </c>
      <c r="AI1730" s="121">
        <f t="shared" si="240"/>
        <v>0</v>
      </c>
      <c r="AJ1730" s="122">
        <f>+C1730</f>
        <v>0</v>
      </c>
      <c r="AK1730" s="122" t="str">
        <f>IF(ISNA(VLOOKUP(postponeList!D1730,[1]Sheet!$A$2:$B$12,2,FALSE))," ",(VLOOKUP(postponeList!D1730,[1]Sheet!$A$2:$B$12,2,FALSE)))</f>
        <v xml:space="preserve"> </v>
      </c>
      <c r="AL1730" s="122" t="str">
        <f>IF(ISNA(VLOOKUP(E1730,[1]Sheet!$G$2:$H$40,2,FALSE))," ",VLOOKUP(E1730,[1]Sheet!$G$2:$H$40,2,FALSE))</f>
        <v xml:space="preserve"> </v>
      </c>
      <c r="AM1730" s="122" t="str">
        <f>IF(ISNA(VLOOKUP(G1730,[1]Sheet!$K$2:$L$159,2,FALSE))," ",(VLOOKUP(G1730,[1]Sheet!$K$2:$L$159,2,FALSE)))</f>
        <v xml:space="preserve"> </v>
      </c>
      <c r="AN1730" s="122" t="str">
        <f>IF(ISNA(VLOOKUP(I1730&amp;C1730,[1]Sheet!$D$2:$E$228,2,FALSE))," ",VLOOKUP(I1730&amp;C1730,[1]Sheet!$D$2:$E$228,2,FALSE))</f>
        <v xml:space="preserve"> </v>
      </c>
      <c r="AO1730" s="122" t="str">
        <f>+I1730&amp;C1730</f>
        <v/>
      </c>
      <c r="AP1730" s="122" t="str">
        <f>C1730&amp;D1730&amp;E1730&amp;G1730&amp;I1730&amp;O1730</f>
        <v/>
      </c>
      <c r="AQ1730" s="122" t="str">
        <f>B1730&amp;D1730&amp;N1730</f>
        <v/>
      </c>
      <c r="AR1730" s="123" t="str">
        <f>+D1730&amp;J1730</f>
        <v/>
      </c>
      <c r="AS1730" s="124" t="str">
        <f t="shared" si="241"/>
        <v/>
      </c>
      <c r="AT1730" s="125" t="str">
        <f t="shared" si="242"/>
        <v/>
      </c>
      <c r="AU1730" s="125" t="str">
        <f>IF(NOT(AT1730=""),VLOOKUP(AT1730,[1]PSI_Category!A:B,2,0),"")</f>
        <v/>
      </c>
      <c r="AV1730" s="167"/>
      <c r="AW1730" s="167"/>
      <c r="AX1730" s="167"/>
    </row>
    <row r="1731" spans="1:50" s="133" customFormat="1" ht="11.4" customHeight="1" x14ac:dyDescent="0.3">
      <c r="A1731" s="103"/>
      <c r="B1731" s="104"/>
      <c r="C1731" s="105"/>
      <c r="D1731" s="106"/>
      <c r="E1731" s="107"/>
      <c r="F1731" s="105"/>
      <c r="G1731" s="107"/>
      <c r="H1731" s="105"/>
      <c r="I1731" s="105"/>
      <c r="J1731" s="107"/>
      <c r="K1731" s="105"/>
      <c r="L1731" s="105"/>
      <c r="M1731" s="105"/>
      <c r="N1731" s="105"/>
      <c r="O1731" s="108"/>
      <c r="P1731" s="109"/>
      <c r="Q1731" s="110"/>
      <c r="R1731" s="110"/>
      <c r="S1731" s="110"/>
      <c r="T1731" s="110"/>
      <c r="U1731" s="111"/>
      <c r="V1731" s="111"/>
      <c r="W1731" s="112"/>
      <c r="X1731" s="113"/>
      <c r="Y1731" s="114"/>
      <c r="Z1731" s="115"/>
      <c r="AA1731" s="116"/>
      <c r="AB1731" s="117" t="b">
        <f t="shared" si="234"/>
        <v>0</v>
      </c>
      <c r="AC1731" s="117">
        <f t="shared" si="235"/>
        <v>0</v>
      </c>
      <c r="AD1731" s="118"/>
      <c r="AE1731" s="117" t="b">
        <f t="shared" si="236"/>
        <v>0</v>
      </c>
      <c r="AF1731" s="117">
        <f t="shared" si="237"/>
        <v>0</v>
      </c>
      <c r="AG1731" s="119">
        <f t="shared" si="238"/>
        <v>0</v>
      </c>
      <c r="AH1731" s="120" t="b">
        <f t="shared" si="239"/>
        <v>0</v>
      </c>
      <c r="AI1731" s="121">
        <f t="shared" si="240"/>
        <v>0</v>
      </c>
      <c r="AJ1731" s="122">
        <f>+C1731</f>
        <v>0</v>
      </c>
      <c r="AK1731" s="122" t="str">
        <f>IF(ISNA(VLOOKUP(postponeList!D1731,[1]Sheet!$A$2:$B$12,2,FALSE))," ",(VLOOKUP(postponeList!D1731,[1]Sheet!$A$2:$B$12,2,FALSE)))</f>
        <v xml:space="preserve"> </v>
      </c>
      <c r="AL1731" s="122" t="str">
        <f>IF(ISNA(VLOOKUP(E1731,[1]Sheet!$G$2:$H$40,2,FALSE))," ",VLOOKUP(E1731,[1]Sheet!$G$2:$H$40,2,FALSE))</f>
        <v xml:space="preserve"> </v>
      </c>
      <c r="AM1731" s="122" t="str">
        <f>IF(ISNA(VLOOKUP(G1731,[1]Sheet!$K$2:$L$159,2,FALSE))," ",(VLOOKUP(G1731,[1]Sheet!$K$2:$L$159,2,FALSE)))</f>
        <v xml:space="preserve"> </v>
      </c>
      <c r="AN1731" s="122" t="str">
        <f>IF(ISNA(VLOOKUP(I1731&amp;C1731,[1]Sheet!$D$2:$E$228,2,FALSE))," ",VLOOKUP(I1731&amp;C1731,[1]Sheet!$D$2:$E$228,2,FALSE))</f>
        <v xml:space="preserve"> </v>
      </c>
      <c r="AO1731" s="122" t="str">
        <f>+I1731&amp;C1731</f>
        <v/>
      </c>
      <c r="AP1731" s="122" t="str">
        <f>C1731&amp;D1731&amp;E1731&amp;G1731&amp;I1731&amp;O1731</f>
        <v/>
      </c>
      <c r="AQ1731" s="122" t="str">
        <f>B1731&amp;D1731&amp;N1731</f>
        <v/>
      </c>
      <c r="AR1731" s="123" t="str">
        <f>+D1731&amp;J1731</f>
        <v/>
      </c>
      <c r="AS1731" s="124" t="str">
        <f t="shared" si="241"/>
        <v/>
      </c>
      <c r="AT1731" s="125" t="str">
        <f t="shared" si="242"/>
        <v/>
      </c>
      <c r="AU1731" s="125" t="str">
        <f>IF(NOT(AT1731=""),VLOOKUP(AT1731,[1]PSI_Category!A:B,2,0),"")</f>
        <v/>
      </c>
      <c r="AV1731" s="167"/>
      <c r="AW1731" s="167"/>
      <c r="AX1731" s="167"/>
    </row>
    <row r="1732" spans="1:50" s="133" customFormat="1" ht="11.4" customHeight="1" x14ac:dyDescent="0.3">
      <c r="A1732" s="103"/>
      <c r="B1732" s="104"/>
      <c r="C1732" s="105"/>
      <c r="D1732" s="106"/>
      <c r="E1732" s="107"/>
      <c r="F1732" s="105"/>
      <c r="G1732" s="107"/>
      <c r="H1732" s="105"/>
      <c r="I1732" s="105"/>
      <c r="J1732" s="107"/>
      <c r="K1732" s="105"/>
      <c r="L1732" s="105"/>
      <c r="M1732" s="105"/>
      <c r="N1732" s="105"/>
      <c r="O1732" s="108"/>
      <c r="P1732" s="109"/>
      <c r="Q1732" s="110"/>
      <c r="R1732" s="110"/>
      <c r="S1732" s="110"/>
      <c r="T1732" s="110"/>
      <c r="U1732" s="111"/>
      <c r="V1732" s="111"/>
      <c r="W1732" s="112"/>
      <c r="X1732" s="113"/>
      <c r="Y1732" s="114"/>
      <c r="Z1732" s="115"/>
      <c r="AA1732" s="116"/>
      <c r="AB1732" s="117" t="b">
        <f t="shared" si="234"/>
        <v>0</v>
      </c>
      <c r="AC1732" s="117">
        <f t="shared" si="235"/>
        <v>0</v>
      </c>
      <c r="AD1732" s="118"/>
      <c r="AE1732" s="117" t="b">
        <f t="shared" si="236"/>
        <v>0</v>
      </c>
      <c r="AF1732" s="117">
        <f t="shared" si="237"/>
        <v>0</v>
      </c>
      <c r="AG1732" s="119">
        <f t="shared" si="238"/>
        <v>0</v>
      </c>
      <c r="AH1732" s="120" t="b">
        <f t="shared" si="239"/>
        <v>0</v>
      </c>
      <c r="AI1732" s="121">
        <f t="shared" si="240"/>
        <v>0</v>
      </c>
      <c r="AJ1732" s="122">
        <f>+C1732</f>
        <v>0</v>
      </c>
      <c r="AK1732" s="122" t="str">
        <f>IF(ISNA(VLOOKUP(postponeList!D1732,[1]Sheet!$A$2:$B$12,2,FALSE))," ",(VLOOKUP(postponeList!D1732,[1]Sheet!$A$2:$B$12,2,FALSE)))</f>
        <v xml:space="preserve"> </v>
      </c>
      <c r="AL1732" s="122" t="str">
        <f>IF(ISNA(VLOOKUP(E1732,[1]Sheet!$G$2:$H$40,2,FALSE))," ",VLOOKUP(E1732,[1]Sheet!$G$2:$H$40,2,FALSE))</f>
        <v xml:space="preserve"> </v>
      </c>
      <c r="AM1732" s="122" t="str">
        <f>IF(ISNA(VLOOKUP(G1732,[1]Sheet!$K$2:$L$159,2,FALSE))," ",(VLOOKUP(G1732,[1]Sheet!$K$2:$L$159,2,FALSE)))</f>
        <v xml:space="preserve"> </v>
      </c>
      <c r="AN1732" s="122" t="str">
        <f>IF(ISNA(VLOOKUP(I1732&amp;C1732,[1]Sheet!$D$2:$E$228,2,FALSE))," ",VLOOKUP(I1732&amp;C1732,[1]Sheet!$D$2:$E$228,2,FALSE))</f>
        <v xml:space="preserve"> </v>
      </c>
      <c r="AO1732" s="122" t="str">
        <f>+I1732&amp;C1732</f>
        <v/>
      </c>
      <c r="AP1732" s="122" t="str">
        <f>C1732&amp;D1732&amp;E1732&amp;G1732&amp;I1732&amp;O1732</f>
        <v/>
      </c>
      <c r="AQ1732" s="122" t="str">
        <f>B1732&amp;D1732&amp;N1732</f>
        <v/>
      </c>
      <c r="AR1732" s="123" t="str">
        <f>+D1732&amp;J1732</f>
        <v/>
      </c>
      <c r="AS1732" s="124" t="str">
        <f t="shared" si="241"/>
        <v/>
      </c>
      <c r="AT1732" s="125" t="str">
        <f t="shared" si="242"/>
        <v/>
      </c>
      <c r="AU1732" s="125" t="str">
        <f>IF(NOT(AT1732=""),VLOOKUP(AT1732,[1]PSI_Category!A:B,2,0),"")</f>
        <v/>
      </c>
      <c r="AV1732" s="167"/>
      <c r="AW1732" s="167"/>
      <c r="AX1732" s="167"/>
    </row>
    <row r="1733" spans="1:50" s="133" customFormat="1" ht="11.4" customHeight="1" x14ac:dyDescent="0.3">
      <c r="A1733" s="103"/>
      <c r="B1733" s="104"/>
      <c r="C1733" s="105"/>
      <c r="D1733" s="106"/>
      <c r="E1733" s="107"/>
      <c r="F1733" s="105"/>
      <c r="G1733" s="107"/>
      <c r="H1733" s="105"/>
      <c r="I1733" s="105"/>
      <c r="J1733" s="107"/>
      <c r="K1733" s="105"/>
      <c r="L1733" s="105"/>
      <c r="M1733" s="105"/>
      <c r="N1733" s="105"/>
      <c r="O1733" s="108"/>
      <c r="P1733" s="109"/>
      <c r="Q1733" s="110"/>
      <c r="R1733" s="110"/>
      <c r="S1733" s="110"/>
      <c r="T1733" s="110"/>
      <c r="U1733" s="111"/>
      <c r="V1733" s="111"/>
      <c r="W1733" s="112"/>
      <c r="X1733" s="113"/>
      <c r="Y1733" s="114"/>
      <c r="Z1733" s="115"/>
      <c r="AA1733" s="116"/>
      <c r="AB1733" s="117" t="b">
        <f t="shared" si="234"/>
        <v>0</v>
      </c>
      <c r="AC1733" s="117">
        <f t="shared" si="235"/>
        <v>0</v>
      </c>
      <c r="AD1733" s="118"/>
      <c r="AE1733" s="117" t="b">
        <f t="shared" si="236"/>
        <v>0</v>
      </c>
      <c r="AF1733" s="117">
        <f t="shared" si="237"/>
        <v>0</v>
      </c>
      <c r="AG1733" s="119">
        <f t="shared" si="238"/>
        <v>0</v>
      </c>
      <c r="AH1733" s="120" t="b">
        <f t="shared" si="239"/>
        <v>0</v>
      </c>
      <c r="AI1733" s="121">
        <f t="shared" si="240"/>
        <v>0</v>
      </c>
      <c r="AJ1733" s="122">
        <f>+C1733</f>
        <v>0</v>
      </c>
      <c r="AK1733" s="122" t="str">
        <f>IF(ISNA(VLOOKUP(postponeList!D1733,[1]Sheet!$A$2:$B$12,2,FALSE))," ",(VLOOKUP(postponeList!D1733,[1]Sheet!$A$2:$B$12,2,FALSE)))</f>
        <v xml:space="preserve"> </v>
      </c>
      <c r="AL1733" s="122" t="str">
        <f>IF(ISNA(VLOOKUP(E1733,[1]Sheet!$G$2:$H$40,2,FALSE))," ",VLOOKUP(E1733,[1]Sheet!$G$2:$H$40,2,FALSE))</f>
        <v xml:space="preserve"> </v>
      </c>
      <c r="AM1733" s="122" t="str">
        <f>IF(ISNA(VLOOKUP(G1733,[1]Sheet!$K$2:$L$159,2,FALSE))," ",(VLOOKUP(G1733,[1]Sheet!$K$2:$L$159,2,FALSE)))</f>
        <v xml:space="preserve"> </v>
      </c>
      <c r="AN1733" s="122" t="str">
        <f>IF(ISNA(VLOOKUP(I1733&amp;C1733,[1]Sheet!$D$2:$E$228,2,FALSE))," ",VLOOKUP(I1733&amp;C1733,[1]Sheet!$D$2:$E$228,2,FALSE))</f>
        <v xml:space="preserve"> </v>
      </c>
      <c r="AO1733" s="122" t="str">
        <f>+I1733&amp;C1733</f>
        <v/>
      </c>
      <c r="AP1733" s="122" t="str">
        <f>C1733&amp;D1733&amp;E1733&amp;G1733&amp;I1733&amp;O1733</f>
        <v/>
      </c>
      <c r="AQ1733" s="122" t="str">
        <f>B1733&amp;D1733&amp;N1733</f>
        <v/>
      </c>
      <c r="AR1733" s="123" t="str">
        <f>+D1733&amp;J1733</f>
        <v/>
      </c>
      <c r="AS1733" s="124" t="str">
        <f t="shared" si="241"/>
        <v/>
      </c>
      <c r="AT1733" s="125" t="str">
        <f t="shared" si="242"/>
        <v/>
      </c>
      <c r="AU1733" s="125" t="str">
        <f>IF(NOT(AT1733=""),VLOOKUP(AT1733,[1]PSI_Category!A:B,2,0),"")</f>
        <v/>
      </c>
      <c r="AV1733" s="167"/>
      <c r="AW1733" s="167"/>
      <c r="AX1733" s="167"/>
    </row>
    <row r="1734" spans="1:50" s="133" customFormat="1" ht="11.4" customHeight="1" x14ac:dyDescent="0.3">
      <c r="A1734" s="103"/>
      <c r="B1734" s="104"/>
      <c r="C1734" s="105"/>
      <c r="D1734" s="106"/>
      <c r="E1734" s="107"/>
      <c r="F1734" s="105"/>
      <c r="G1734" s="107"/>
      <c r="H1734" s="105"/>
      <c r="I1734" s="105"/>
      <c r="J1734" s="107"/>
      <c r="K1734" s="105"/>
      <c r="L1734" s="105"/>
      <c r="M1734" s="105"/>
      <c r="N1734" s="105"/>
      <c r="O1734" s="108"/>
      <c r="P1734" s="109"/>
      <c r="Q1734" s="110"/>
      <c r="R1734" s="110"/>
      <c r="S1734" s="110"/>
      <c r="T1734" s="110"/>
      <c r="U1734" s="111"/>
      <c r="V1734" s="111"/>
      <c r="W1734" s="112"/>
      <c r="X1734" s="113"/>
      <c r="Y1734" s="114"/>
      <c r="Z1734" s="115"/>
      <c r="AA1734" s="116"/>
      <c r="AB1734" s="117" t="b">
        <f t="shared" ref="AB1734:AB1797" si="243">IF($Y1734=$AB$3,$Z1734*AA1734,IF($Y1734=$AC$3,$Z1734*AA1734/$AF$3,IF($Y1734=$AH$3,$Z1734*AA1734/$AI$3,IF($Y1734=$AJ$3,$Z1734*AA1734/$AK$3))))</f>
        <v>0</v>
      </c>
      <c r="AC1734" s="117">
        <f t="shared" ref="AC1734:AC1797" si="244">AB1734*$AF$3/1000</f>
        <v>0</v>
      </c>
      <c r="AD1734" s="118"/>
      <c r="AE1734" s="117" t="b">
        <f t="shared" ref="AE1734:AE1797" si="245">IF($Y1734=$AB$3,$Z1734*AD1734, IF($Y1734=$AC$3, $Z1734*AD1734/$AF$3, IF($Y1734=$AH$3, $Z1734*AD1734/$AI$3, IF($Y1734=$AJ$3, $Z1734*AD1734/$AK$3))))</f>
        <v>0</v>
      </c>
      <c r="AF1734" s="117">
        <f t="shared" ref="AF1734:AF1797" si="246">AE1734*$AF$3/1000</f>
        <v>0</v>
      </c>
      <c r="AG1734" s="119">
        <f t="shared" ref="AG1734:AG1797" si="247">+AA1734-AD1734</f>
        <v>0</v>
      </c>
      <c r="AH1734" s="120" t="b">
        <f t="shared" ref="AH1734:AH1797" si="248">IF($Y1734=$AB$3,$Z1734*AG1734, IF($Y1734=$AC$3, $Z1734*AG1734/$AF$3, IF($Y1734=$AH$3, $Z1734*AG1734/$AI$3, IF($Y1734=$AJ$3, $Z1734*AG1734/$AK$3))))</f>
        <v>0</v>
      </c>
      <c r="AI1734" s="121">
        <f t="shared" ref="AI1734:AI1797" si="249">AH1734*$AF$3/1000</f>
        <v>0</v>
      </c>
      <c r="AJ1734" s="122">
        <f>+C1734</f>
        <v>0</v>
      </c>
      <c r="AK1734" s="122" t="str">
        <f>IF(ISNA(VLOOKUP(postponeList!D1734,[1]Sheet!$A$2:$B$12,2,FALSE))," ",(VLOOKUP(postponeList!D1734,[1]Sheet!$A$2:$B$12,2,FALSE)))</f>
        <v xml:space="preserve"> </v>
      </c>
      <c r="AL1734" s="122" t="str">
        <f>IF(ISNA(VLOOKUP(E1734,[1]Sheet!$G$2:$H$40,2,FALSE))," ",VLOOKUP(E1734,[1]Sheet!$G$2:$H$40,2,FALSE))</f>
        <v xml:space="preserve"> </v>
      </c>
      <c r="AM1734" s="122" t="str">
        <f>IF(ISNA(VLOOKUP(G1734,[1]Sheet!$K$2:$L$159,2,FALSE))," ",(VLOOKUP(G1734,[1]Sheet!$K$2:$L$159,2,FALSE)))</f>
        <v xml:space="preserve"> </v>
      </c>
      <c r="AN1734" s="122" t="str">
        <f>IF(ISNA(VLOOKUP(I1734&amp;C1734,[1]Sheet!$D$2:$E$228,2,FALSE))," ",VLOOKUP(I1734&amp;C1734,[1]Sheet!$D$2:$E$228,2,FALSE))</f>
        <v xml:space="preserve"> </v>
      </c>
      <c r="AO1734" s="122" t="str">
        <f>+I1734&amp;C1734</f>
        <v/>
      </c>
      <c r="AP1734" s="122" t="str">
        <f>C1734&amp;D1734&amp;E1734&amp;G1734&amp;I1734&amp;O1734</f>
        <v/>
      </c>
      <c r="AQ1734" s="122" t="str">
        <f>B1734&amp;D1734&amp;N1734</f>
        <v/>
      </c>
      <c r="AR1734" s="123" t="str">
        <f>+D1734&amp;J1734</f>
        <v/>
      </c>
      <c r="AS1734" s="124" t="str">
        <f t="shared" ref="AS1734:AS1797" si="250">LEFT(V1734,3)</f>
        <v/>
      </c>
      <c r="AT1734" s="125" t="str">
        <f t="shared" ref="AT1734:AT1797" si="251">IFERROR(TRIM(M1734),"")</f>
        <v/>
      </c>
      <c r="AU1734" s="125" t="str">
        <f>IF(NOT(AT1734=""),VLOOKUP(AT1734,[1]PSI_Category!A:B,2,0),"")</f>
        <v/>
      </c>
      <c r="AV1734" s="167"/>
      <c r="AW1734" s="167"/>
      <c r="AX1734" s="167"/>
    </row>
    <row r="1735" spans="1:50" s="133" customFormat="1" ht="11.4" customHeight="1" x14ac:dyDescent="0.3">
      <c r="A1735" s="103"/>
      <c r="B1735" s="104"/>
      <c r="C1735" s="105"/>
      <c r="D1735" s="106"/>
      <c r="E1735" s="107"/>
      <c r="F1735" s="105"/>
      <c r="G1735" s="107"/>
      <c r="H1735" s="105"/>
      <c r="I1735" s="105"/>
      <c r="J1735" s="107"/>
      <c r="K1735" s="105"/>
      <c r="L1735" s="105"/>
      <c r="M1735" s="105"/>
      <c r="N1735" s="105"/>
      <c r="O1735" s="108"/>
      <c r="P1735" s="109"/>
      <c r="Q1735" s="110"/>
      <c r="R1735" s="110"/>
      <c r="S1735" s="110"/>
      <c r="T1735" s="110"/>
      <c r="U1735" s="111"/>
      <c r="V1735" s="111"/>
      <c r="W1735" s="112"/>
      <c r="X1735" s="113"/>
      <c r="Y1735" s="114"/>
      <c r="Z1735" s="115"/>
      <c r="AA1735" s="116"/>
      <c r="AB1735" s="117" t="b">
        <f t="shared" si="243"/>
        <v>0</v>
      </c>
      <c r="AC1735" s="117">
        <f t="shared" si="244"/>
        <v>0</v>
      </c>
      <c r="AD1735" s="118"/>
      <c r="AE1735" s="117" t="b">
        <f t="shared" si="245"/>
        <v>0</v>
      </c>
      <c r="AF1735" s="117">
        <f t="shared" si="246"/>
        <v>0</v>
      </c>
      <c r="AG1735" s="119">
        <f t="shared" si="247"/>
        <v>0</v>
      </c>
      <c r="AH1735" s="120" t="b">
        <f t="shared" si="248"/>
        <v>0</v>
      </c>
      <c r="AI1735" s="121">
        <f t="shared" si="249"/>
        <v>0</v>
      </c>
      <c r="AJ1735" s="122">
        <f>+C1735</f>
        <v>0</v>
      </c>
      <c r="AK1735" s="122" t="str">
        <f>IF(ISNA(VLOOKUP(postponeList!D1735,[1]Sheet!$A$2:$B$12,2,FALSE))," ",(VLOOKUP(postponeList!D1735,[1]Sheet!$A$2:$B$12,2,FALSE)))</f>
        <v xml:space="preserve"> </v>
      </c>
      <c r="AL1735" s="122" t="str">
        <f>IF(ISNA(VLOOKUP(E1735,[1]Sheet!$G$2:$H$40,2,FALSE))," ",VLOOKUP(E1735,[1]Sheet!$G$2:$H$40,2,FALSE))</f>
        <v xml:space="preserve"> </v>
      </c>
      <c r="AM1735" s="122" t="str">
        <f>IF(ISNA(VLOOKUP(G1735,[1]Sheet!$K$2:$L$159,2,FALSE))," ",(VLOOKUP(G1735,[1]Sheet!$K$2:$L$159,2,FALSE)))</f>
        <v xml:space="preserve"> </v>
      </c>
      <c r="AN1735" s="122" t="str">
        <f>IF(ISNA(VLOOKUP(I1735&amp;C1735,[1]Sheet!$D$2:$E$228,2,FALSE))," ",VLOOKUP(I1735&amp;C1735,[1]Sheet!$D$2:$E$228,2,FALSE))</f>
        <v xml:space="preserve"> </v>
      </c>
      <c r="AO1735" s="122" t="str">
        <f>+I1735&amp;C1735</f>
        <v/>
      </c>
      <c r="AP1735" s="122" t="str">
        <f>C1735&amp;D1735&amp;E1735&amp;G1735&amp;I1735&amp;O1735</f>
        <v/>
      </c>
      <c r="AQ1735" s="122" t="str">
        <f>B1735&amp;D1735&amp;N1735</f>
        <v/>
      </c>
      <c r="AR1735" s="123" t="str">
        <f>+D1735&amp;J1735</f>
        <v/>
      </c>
      <c r="AS1735" s="124" t="str">
        <f t="shared" si="250"/>
        <v/>
      </c>
      <c r="AT1735" s="125" t="str">
        <f t="shared" si="251"/>
        <v/>
      </c>
      <c r="AU1735" s="125" t="str">
        <f>IF(NOT(AT1735=""),VLOOKUP(AT1735,[1]PSI_Category!A:B,2,0),"")</f>
        <v/>
      </c>
      <c r="AV1735" s="167"/>
      <c r="AW1735" s="167"/>
      <c r="AX1735" s="167"/>
    </row>
    <row r="1736" spans="1:50" s="133" customFormat="1" ht="11.4" customHeight="1" x14ac:dyDescent="0.3">
      <c r="A1736" s="103"/>
      <c r="B1736" s="104"/>
      <c r="C1736" s="105"/>
      <c r="D1736" s="106"/>
      <c r="E1736" s="107"/>
      <c r="F1736" s="105"/>
      <c r="G1736" s="107"/>
      <c r="H1736" s="105"/>
      <c r="I1736" s="105"/>
      <c r="J1736" s="107"/>
      <c r="K1736" s="105"/>
      <c r="L1736" s="105"/>
      <c r="M1736" s="105"/>
      <c r="N1736" s="105"/>
      <c r="O1736" s="108"/>
      <c r="P1736" s="109"/>
      <c r="Q1736" s="110"/>
      <c r="R1736" s="110"/>
      <c r="S1736" s="110"/>
      <c r="T1736" s="110"/>
      <c r="U1736" s="111"/>
      <c r="V1736" s="111"/>
      <c r="W1736" s="112"/>
      <c r="X1736" s="113"/>
      <c r="Y1736" s="114"/>
      <c r="Z1736" s="115"/>
      <c r="AA1736" s="116"/>
      <c r="AB1736" s="117" t="b">
        <f t="shared" si="243"/>
        <v>0</v>
      </c>
      <c r="AC1736" s="117">
        <f t="shared" si="244"/>
        <v>0</v>
      </c>
      <c r="AD1736" s="118"/>
      <c r="AE1736" s="117" t="b">
        <f t="shared" si="245"/>
        <v>0</v>
      </c>
      <c r="AF1736" s="117">
        <f t="shared" si="246"/>
        <v>0</v>
      </c>
      <c r="AG1736" s="119">
        <f t="shared" si="247"/>
        <v>0</v>
      </c>
      <c r="AH1736" s="120" t="b">
        <f t="shared" si="248"/>
        <v>0</v>
      </c>
      <c r="AI1736" s="121">
        <f t="shared" si="249"/>
        <v>0</v>
      </c>
      <c r="AJ1736" s="122">
        <f>+C1736</f>
        <v>0</v>
      </c>
      <c r="AK1736" s="122" t="str">
        <f>IF(ISNA(VLOOKUP(postponeList!D1736,[1]Sheet!$A$2:$B$12,2,FALSE))," ",(VLOOKUP(postponeList!D1736,[1]Sheet!$A$2:$B$12,2,FALSE)))</f>
        <v xml:space="preserve"> </v>
      </c>
      <c r="AL1736" s="122" t="str">
        <f>IF(ISNA(VLOOKUP(E1736,[1]Sheet!$G$2:$H$40,2,FALSE))," ",VLOOKUP(E1736,[1]Sheet!$G$2:$H$40,2,FALSE))</f>
        <v xml:space="preserve"> </v>
      </c>
      <c r="AM1736" s="122" t="str">
        <f>IF(ISNA(VLOOKUP(G1736,[1]Sheet!$K$2:$L$159,2,FALSE))," ",(VLOOKUP(G1736,[1]Sheet!$K$2:$L$159,2,FALSE)))</f>
        <v xml:space="preserve"> </v>
      </c>
      <c r="AN1736" s="122" t="str">
        <f>IF(ISNA(VLOOKUP(I1736&amp;C1736,[1]Sheet!$D$2:$E$228,2,FALSE))," ",VLOOKUP(I1736&amp;C1736,[1]Sheet!$D$2:$E$228,2,FALSE))</f>
        <v xml:space="preserve"> </v>
      </c>
      <c r="AO1736" s="122" t="str">
        <f>+I1736&amp;C1736</f>
        <v/>
      </c>
      <c r="AP1736" s="122" t="str">
        <f>C1736&amp;D1736&amp;E1736&amp;G1736&amp;I1736&amp;O1736</f>
        <v/>
      </c>
      <c r="AQ1736" s="122" t="str">
        <f>B1736&amp;D1736&amp;N1736</f>
        <v/>
      </c>
      <c r="AR1736" s="123" t="str">
        <f>+D1736&amp;J1736</f>
        <v/>
      </c>
      <c r="AS1736" s="124" t="str">
        <f t="shared" si="250"/>
        <v/>
      </c>
      <c r="AT1736" s="125" t="str">
        <f t="shared" si="251"/>
        <v/>
      </c>
      <c r="AU1736" s="125" t="str">
        <f>IF(NOT(AT1736=""),VLOOKUP(AT1736,[1]PSI_Category!A:B,2,0),"")</f>
        <v/>
      </c>
      <c r="AV1736" s="167"/>
      <c r="AW1736" s="167"/>
      <c r="AX1736" s="167"/>
    </row>
    <row r="1737" spans="1:50" s="133" customFormat="1" ht="11.4" customHeight="1" x14ac:dyDescent="0.3">
      <c r="A1737" s="103"/>
      <c r="B1737" s="104"/>
      <c r="C1737" s="105"/>
      <c r="D1737" s="106"/>
      <c r="E1737" s="107"/>
      <c r="F1737" s="105"/>
      <c r="G1737" s="107"/>
      <c r="H1737" s="105"/>
      <c r="I1737" s="105"/>
      <c r="J1737" s="107"/>
      <c r="K1737" s="105"/>
      <c r="L1737" s="105"/>
      <c r="M1737" s="105"/>
      <c r="N1737" s="105"/>
      <c r="O1737" s="108"/>
      <c r="P1737" s="109"/>
      <c r="Q1737" s="110"/>
      <c r="R1737" s="110"/>
      <c r="S1737" s="110"/>
      <c r="T1737" s="110"/>
      <c r="U1737" s="111"/>
      <c r="V1737" s="111"/>
      <c r="W1737" s="112"/>
      <c r="X1737" s="113"/>
      <c r="Y1737" s="114"/>
      <c r="Z1737" s="115"/>
      <c r="AA1737" s="116"/>
      <c r="AB1737" s="117" t="b">
        <f t="shared" si="243"/>
        <v>0</v>
      </c>
      <c r="AC1737" s="117">
        <f t="shared" si="244"/>
        <v>0</v>
      </c>
      <c r="AD1737" s="118"/>
      <c r="AE1737" s="117" t="b">
        <f t="shared" si="245"/>
        <v>0</v>
      </c>
      <c r="AF1737" s="117">
        <f t="shared" si="246"/>
        <v>0</v>
      </c>
      <c r="AG1737" s="119">
        <f t="shared" si="247"/>
        <v>0</v>
      </c>
      <c r="AH1737" s="120" t="b">
        <f t="shared" si="248"/>
        <v>0</v>
      </c>
      <c r="AI1737" s="121">
        <f t="shared" si="249"/>
        <v>0</v>
      </c>
      <c r="AJ1737" s="122">
        <f>+C1737</f>
        <v>0</v>
      </c>
      <c r="AK1737" s="122" t="str">
        <f>IF(ISNA(VLOOKUP(postponeList!D1737,[1]Sheet!$A$2:$B$12,2,FALSE))," ",(VLOOKUP(postponeList!D1737,[1]Sheet!$A$2:$B$12,2,FALSE)))</f>
        <v xml:space="preserve"> </v>
      </c>
      <c r="AL1737" s="122" t="str">
        <f>IF(ISNA(VLOOKUP(E1737,[1]Sheet!$G$2:$H$40,2,FALSE))," ",VLOOKUP(E1737,[1]Sheet!$G$2:$H$40,2,FALSE))</f>
        <v xml:space="preserve"> </v>
      </c>
      <c r="AM1737" s="122" t="str">
        <f>IF(ISNA(VLOOKUP(G1737,[1]Sheet!$K$2:$L$159,2,FALSE))," ",(VLOOKUP(G1737,[1]Sheet!$K$2:$L$159,2,FALSE)))</f>
        <v xml:space="preserve"> </v>
      </c>
      <c r="AN1737" s="122" t="str">
        <f>IF(ISNA(VLOOKUP(I1737&amp;C1737,[1]Sheet!$D$2:$E$228,2,FALSE))," ",VLOOKUP(I1737&amp;C1737,[1]Sheet!$D$2:$E$228,2,FALSE))</f>
        <v xml:space="preserve"> </v>
      </c>
      <c r="AO1737" s="122" t="str">
        <f>+I1737&amp;C1737</f>
        <v/>
      </c>
      <c r="AP1737" s="122" t="str">
        <f>C1737&amp;D1737&amp;E1737&amp;G1737&amp;I1737&amp;O1737</f>
        <v/>
      </c>
      <c r="AQ1737" s="122" t="str">
        <f>B1737&amp;D1737&amp;N1737</f>
        <v/>
      </c>
      <c r="AR1737" s="123" t="str">
        <f>+D1737&amp;J1737</f>
        <v/>
      </c>
      <c r="AS1737" s="124" t="str">
        <f t="shared" si="250"/>
        <v/>
      </c>
      <c r="AT1737" s="125" t="str">
        <f t="shared" si="251"/>
        <v/>
      </c>
      <c r="AU1737" s="125" t="str">
        <f>IF(NOT(AT1737=""),VLOOKUP(AT1737,[1]PSI_Category!A:B,2,0),"")</f>
        <v/>
      </c>
      <c r="AV1737" s="167"/>
      <c r="AW1737" s="167"/>
      <c r="AX1737" s="167"/>
    </row>
    <row r="1738" spans="1:50" s="133" customFormat="1" ht="11.4" customHeight="1" x14ac:dyDescent="0.3">
      <c r="A1738" s="103"/>
      <c r="B1738" s="104"/>
      <c r="C1738" s="105"/>
      <c r="D1738" s="106"/>
      <c r="E1738" s="107"/>
      <c r="F1738" s="105"/>
      <c r="G1738" s="107"/>
      <c r="H1738" s="105"/>
      <c r="I1738" s="105"/>
      <c r="J1738" s="107"/>
      <c r="K1738" s="105"/>
      <c r="L1738" s="105"/>
      <c r="M1738" s="105"/>
      <c r="N1738" s="105"/>
      <c r="O1738" s="108"/>
      <c r="P1738" s="109"/>
      <c r="Q1738" s="110"/>
      <c r="R1738" s="110"/>
      <c r="S1738" s="110"/>
      <c r="T1738" s="110"/>
      <c r="U1738" s="111"/>
      <c r="V1738" s="111"/>
      <c r="W1738" s="112"/>
      <c r="X1738" s="113"/>
      <c r="Y1738" s="114"/>
      <c r="Z1738" s="115"/>
      <c r="AA1738" s="116"/>
      <c r="AB1738" s="117" t="b">
        <f t="shared" si="243"/>
        <v>0</v>
      </c>
      <c r="AC1738" s="117">
        <f t="shared" si="244"/>
        <v>0</v>
      </c>
      <c r="AD1738" s="118"/>
      <c r="AE1738" s="117" t="b">
        <f t="shared" si="245"/>
        <v>0</v>
      </c>
      <c r="AF1738" s="117">
        <f t="shared" si="246"/>
        <v>0</v>
      </c>
      <c r="AG1738" s="119">
        <f t="shared" si="247"/>
        <v>0</v>
      </c>
      <c r="AH1738" s="120" t="b">
        <f t="shared" si="248"/>
        <v>0</v>
      </c>
      <c r="AI1738" s="121">
        <f t="shared" si="249"/>
        <v>0</v>
      </c>
      <c r="AJ1738" s="122">
        <f>+C1738</f>
        <v>0</v>
      </c>
      <c r="AK1738" s="122" t="str">
        <f>IF(ISNA(VLOOKUP(postponeList!D1738,[1]Sheet!$A$2:$B$12,2,FALSE))," ",(VLOOKUP(postponeList!D1738,[1]Sheet!$A$2:$B$12,2,FALSE)))</f>
        <v xml:space="preserve"> </v>
      </c>
      <c r="AL1738" s="122" t="str">
        <f>IF(ISNA(VLOOKUP(E1738,[1]Sheet!$G$2:$H$40,2,FALSE))," ",VLOOKUP(E1738,[1]Sheet!$G$2:$H$40,2,FALSE))</f>
        <v xml:space="preserve"> </v>
      </c>
      <c r="AM1738" s="122" t="str">
        <f>IF(ISNA(VLOOKUP(G1738,[1]Sheet!$K$2:$L$159,2,FALSE))," ",(VLOOKUP(G1738,[1]Sheet!$K$2:$L$159,2,FALSE)))</f>
        <v xml:space="preserve"> </v>
      </c>
      <c r="AN1738" s="122" t="str">
        <f>IF(ISNA(VLOOKUP(I1738&amp;C1738,[1]Sheet!$D$2:$E$228,2,FALSE))," ",VLOOKUP(I1738&amp;C1738,[1]Sheet!$D$2:$E$228,2,FALSE))</f>
        <v xml:space="preserve"> </v>
      </c>
      <c r="AO1738" s="122" t="str">
        <f>+I1738&amp;C1738</f>
        <v/>
      </c>
      <c r="AP1738" s="122" t="str">
        <f>C1738&amp;D1738&amp;E1738&amp;G1738&amp;I1738&amp;O1738</f>
        <v/>
      </c>
      <c r="AQ1738" s="122" t="str">
        <f>B1738&amp;D1738&amp;N1738</f>
        <v/>
      </c>
      <c r="AR1738" s="123" t="str">
        <f>+D1738&amp;J1738</f>
        <v/>
      </c>
      <c r="AS1738" s="124" t="str">
        <f t="shared" si="250"/>
        <v/>
      </c>
      <c r="AT1738" s="125" t="str">
        <f t="shared" si="251"/>
        <v/>
      </c>
      <c r="AU1738" s="125" t="str">
        <f>IF(NOT(AT1738=""),VLOOKUP(AT1738,[1]PSI_Category!A:B,2,0),"")</f>
        <v/>
      </c>
      <c r="AV1738" s="167"/>
      <c r="AW1738" s="167"/>
      <c r="AX1738" s="167"/>
    </row>
    <row r="1739" spans="1:50" s="133" customFormat="1" ht="11.4" customHeight="1" x14ac:dyDescent="0.3">
      <c r="A1739" s="103"/>
      <c r="B1739" s="104"/>
      <c r="C1739" s="105"/>
      <c r="D1739" s="106"/>
      <c r="E1739" s="107"/>
      <c r="F1739" s="105"/>
      <c r="G1739" s="107"/>
      <c r="H1739" s="105"/>
      <c r="I1739" s="105"/>
      <c r="J1739" s="107"/>
      <c r="K1739" s="105"/>
      <c r="L1739" s="105"/>
      <c r="M1739" s="105"/>
      <c r="N1739" s="105"/>
      <c r="O1739" s="108"/>
      <c r="P1739" s="109"/>
      <c r="Q1739" s="110"/>
      <c r="R1739" s="110"/>
      <c r="S1739" s="110"/>
      <c r="T1739" s="110"/>
      <c r="U1739" s="111"/>
      <c r="V1739" s="111"/>
      <c r="W1739" s="112"/>
      <c r="X1739" s="113"/>
      <c r="Y1739" s="114"/>
      <c r="Z1739" s="115"/>
      <c r="AA1739" s="116"/>
      <c r="AB1739" s="117" t="b">
        <f t="shared" si="243"/>
        <v>0</v>
      </c>
      <c r="AC1739" s="117">
        <f t="shared" si="244"/>
        <v>0</v>
      </c>
      <c r="AD1739" s="118"/>
      <c r="AE1739" s="117" t="b">
        <f t="shared" si="245"/>
        <v>0</v>
      </c>
      <c r="AF1739" s="117">
        <f t="shared" si="246"/>
        <v>0</v>
      </c>
      <c r="AG1739" s="119">
        <f t="shared" si="247"/>
        <v>0</v>
      </c>
      <c r="AH1739" s="120" t="b">
        <f t="shared" si="248"/>
        <v>0</v>
      </c>
      <c r="AI1739" s="121">
        <f t="shared" si="249"/>
        <v>0</v>
      </c>
      <c r="AJ1739" s="122">
        <f>+C1739</f>
        <v>0</v>
      </c>
      <c r="AK1739" s="122" t="str">
        <f>IF(ISNA(VLOOKUP(postponeList!D1739,[1]Sheet!$A$2:$B$12,2,FALSE))," ",(VLOOKUP(postponeList!D1739,[1]Sheet!$A$2:$B$12,2,FALSE)))</f>
        <v xml:space="preserve"> </v>
      </c>
      <c r="AL1739" s="122" t="str">
        <f>IF(ISNA(VLOOKUP(E1739,[1]Sheet!$G$2:$H$40,2,FALSE))," ",VLOOKUP(E1739,[1]Sheet!$G$2:$H$40,2,FALSE))</f>
        <v xml:space="preserve"> </v>
      </c>
      <c r="AM1739" s="122" t="str">
        <f>IF(ISNA(VLOOKUP(G1739,[1]Sheet!$K$2:$L$159,2,FALSE))," ",(VLOOKUP(G1739,[1]Sheet!$K$2:$L$159,2,FALSE)))</f>
        <v xml:space="preserve"> </v>
      </c>
      <c r="AN1739" s="122" t="str">
        <f>IF(ISNA(VLOOKUP(I1739&amp;C1739,[1]Sheet!$D$2:$E$228,2,FALSE))," ",VLOOKUP(I1739&amp;C1739,[1]Sheet!$D$2:$E$228,2,FALSE))</f>
        <v xml:space="preserve"> </v>
      </c>
      <c r="AO1739" s="122" t="str">
        <f>+I1739&amp;C1739</f>
        <v/>
      </c>
      <c r="AP1739" s="122" t="str">
        <f>C1739&amp;D1739&amp;E1739&amp;G1739&amp;I1739&amp;O1739</f>
        <v/>
      </c>
      <c r="AQ1739" s="122" t="str">
        <f>B1739&amp;D1739&amp;N1739</f>
        <v/>
      </c>
      <c r="AR1739" s="123" t="str">
        <f>+D1739&amp;J1739</f>
        <v/>
      </c>
      <c r="AS1739" s="124" t="str">
        <f t="shared" si="250"/>
        <v/>
      </c>
      <c r="AT1739" s="125" t="str">
        <f t="shared" si="251"/>
        <v/>
      </c>
      <c r="AU1739" s="125" t="str">
        <f>IF(NOT(AT1739=""),VLOOKUP(AT1739,[1]PSI_Category!A:B,2,0),"")</f>
        <v/>
      </c>
      <c r="AV1739" s="167"/>
      <c r="AW1739" s="167"/>
      <c r="AX1739" s="167"/>
    </row>
    <row r="1740" spans="1:50" s="133" customFormat="1" ht="11.4" customHeight="1" x14ac:dyDescent="0.3">
      <c r="A1740" s="103"/>
      <c r="B1740" s="104"/>
      <c r="C1740" s="105"/>
      <c r="D1740" s="106"/>
      <c r="E1740" s="107"/>
      <c r="F1740" s="105"/>
      <c r="G1740" s="107"/>
      <c r="H1740" s="105"/>
      <c r="I1740" s="105"/>
      <c r="J1740" s="107"/>
      <c r="K1740" s="105"/>
      <c r="L1740" s="105"/>
      <c r="M1740" s="105"/>
      <c r="N1740" s="105"/>
      <c r="O1740" s="108"/>
      <c r="P1740" s="109"/>
      <c r="Q1740" s="110"/>
      <c r="R1740" s="110"/>
      <c r="S1740" s="110"/>
      <c r="T1740" s="110"/>
      <c r="U1740" s="111"/>
      <c r="V1740" s="111"/>
      <c r="W1740" s="112"/>
      <c r="X1740" s="113"/>
      <c r="Y1740" s="114"/>
      <c r="Z1740" s="115"/>
      <c r="AA1740" s="116"/>
      <c r="AB1740" s="117" t="b">
        <f t="shared" si="243"/>
        <v>0</v>
      </c>
      <c r="AC1740" s="117">
        <f t="shared" si="244"/>
        <v>0</v>
      </c>
      <c r="AD1740" s="118"/>
      <c r="AE1740" s="117" t="b">
        <f t="shared" si="245"/>
        <v>0</v>
      </c>
      <c r="AF1740" s="117">
        <f t="shared" si="246"/>
        <v>0</v>
      </c>
      <c r="AG1740" s="119">
        <f t="shared" si="247"/>
        <v>0</v>
      </c>
      <c r="AH1740" s="120" t="b">
        <f t="shared" si="248"/>
        <v>0</v>
      </c>
      <c r="AI1740" s="121">
        <f t="shared" si="249"/>
        <v>0</v>
      </c>
      <c r="AJ1740" s="122">
        <f>+C1740</f>
        <v>0</v>
      </c>
      <c r="AK1740" s="122" t="str">
        <f>IF(ISNA(VLOOKUP(postponeList!D1740,[1]Sheet!$A$2:$B$12,2,FALSE))," ",(VLOOKUP(postponeList!D1740,[1]Sheet!$A$2:$B$12,2,FALSE)))</f>
        <v xml:space="preserve"> </v>
      </c>
      <c r="AL1740" s="122" t="str">
        <f>IF(ISNA(VLOOKUP(E1740,[1]Sheet!$G$2:$H$40,2,FALSE))," ",VLOOKUP(E1740,[1]Sheet!$G$2:$H$40,2,FALSE))</f>
        <v xml:space="preserve"> </v>
      </c>
      <c r="AM1740" s="122" t="str">
        <f>IF(ISNA(VLOOKUP(G1740,[1]Sheet!$K$2:$L$159,2,FALSE))," ",(VLOOKUP(G1740,[1]Sheet!$K$2:$L$159,2,FALSE)))</f>
        <v xml:space="preserve"> </v>
      </c>
      <c r="AN1740" s="122" t="str">
        <f>IF(ISNA(VLOOKUP(I1740&amp;C1740,[1]Sheet!$D$2:$E$228,2,FALSE))," ",VLOOKUP(I1740&amp;C1740,[1]Sheet!$D$2:$E$228,2,FALSE))</f>
        <v xml:space="preserve"> </v>
      </c>
      <c r="AO1740" s="122" t="str">
        <f>+I1740&amp;C1740</f>
        <v/>
      </c>
      <c r="AP1740" s="122" t="str">
        <f>C1740&amp;D1740&amp;E1740&amp;G1740&amp;I1740&amp;O1740</f>
        <v/>
      </c>
      <c r="AQ1740" s="122" t="str">
        <f>B1740&amp;D1740&amp;N1740</f>
        <v/>
      </c>
      <c r="AR1740" s="123" t="str">
        <f>+D1740&amp;J1740</f>
        <v/>
      </c>
      <c r="AS1740" s="124" t="str">
        <f t="shared" si="250"/>
        <v/>
      </c>
      <c r="AT1740" s="125" t="str">
        <f t="shared" si="251"/>
        <v/>
      </c>
      <c r="AU1740" s="125" t="str">
        <f>IF(NOT(AT1740=""),VLOOKUP(AT1740,[1]PSI_Category!A:B,2,0),"")</f>
        <v/>
      </c>
      <c r="AV1740" s="167"/>
      <c r="AW1740" s="167"/>
      <c r="AX1740" s="167"/>
    </row>
    <row r="1741" spans="1:50" s="133" customFormat="1" ht="11.4" customHeight="1" x14ac:dyDescent="0.3">
      <c r="A1741" s="103"/>
      <c r="B1741" s="104"/>
      <c r="C1741" s="105"/>
      <c r="D1741" s="106"/>
      <c r="E1741" s="107"/>
      <c r="F1741" s="105"/>
      <c r="G1741" s="107"/>
      <c r="H1741" s="105"/>
      <c r="I1741" s="105"/>
      <c r="J1741" s="107"/>
      <c r="K1741" s="105"/>
      <c r="L1741" s="105"/>
      <c r="M1741" s="105"/>
      <c r="N1741" s="105"/>
      <c r="O1741" s="108"/>
      <c r="P1741" s="109"/>
      <c r="Q1741" s="110"/>
      <c r="R1741" s="110"/>
      <c r="S1741" s="110"/>
      <c r="T1741" s="110"/>
      <c r="U1741" s="111"/>
      <c r="V1741" s="111"/>
      <c r="W1741" s="112"/>
      <c r="X1741" s="113"/>
      <c r="Y1741" s="114"/>
      <c r="Z1741" s="115"/>
      <c r="AA1741" s="116"/>
      <c r="AB1741" s="117" t="b">
        <f t="shared" si="243"/>
        <v>0</v>
      </c>
      <c r="AC1741" s="117">
        <f t="shared" si="244"/>
        <v>0</v>
      </c>
      <c r="AD1741" s="118"/>
      <c r="AE1741" s="117" t="b">
        <f t="shared" si="245"/>
        <v>0</v>
      </c>
      <c r="AF1741" s="117">
        <f t="shared" si="246"/>
        <v>0</v>
      </c>
      <c r="AG1741" s="119">
        <f t="shared" si="247"/>
        <v>0</v>
      </c>
      <c r="AH1741" s="120" t="b">
        <f t="shared" si="248"/>
        <v>0</v>
      </c>
      <c r="AI1741" s="121">
        <f t="shared" si="249"/>
        <v>0</v>
      </c>
      <c r="AJ1741" s="122">
        <f>+C1741</f>
        <v>0</v>
      </c>
      <c r="AK1741" s="122" t="str">
        <f>IF(ISNA(VLOOKUP(postponeList!D1741,[1]Sheet!$A$2:$B$12,2,FALSE))," ",(VLOOKUP(postponeList!D1741,[1]Sheet!$A$2:$B$12,2,FALSE)))</f>
        <v xml:space="preserve"> </v>
      </c>
      <c r="AL1741" s="122" t="str">
        <f>IF(ISNA(VLOOKUP(E1741,[1]Sheet!$G$2:$H$40,2,FALSE))," ",VLOOKUP(E1741,[1]Sheet!$G$2:$H$40,2,FALSE))</f>
        <v xml:space="preserve"> </v>
      </c>
      <c r="AM1741" s="122" t="str">
        <f>IF(ISNA(VLOOKUP(G1741,[1]Sheet!$K$2:$L$159,2,FALSE))," ",(VLOOKUP(G1741,[1]Sheet!$K$2:$L$159,2,FALSE)))</f>
        <v xml:space="preserve"> </v>
      </c>
      <c r="AN1741" s="122" t="str">
        <f>IF(ISNA(VLOOKUP(I1741&amp;C1741,[1]Sheet!$D$2:$E$228,2,FALSE))," ",VLOOKUP(I1741&amp;C1741,[1]Sheet!$D$2:$E$228,2,FALSE))</f>
        <v xml:space="preserve"> </v>
      </c>
      <c r="AO1741" s="122" t="str">
        <f>+I1741&amp;C1741</f>
        <v/>
      </c>
      <c r="AP1741" s="122" t="str">
        <f>C1741&amp;D1741&amp;E1741&amp;G1741&amp;I1741&amp;O1741</f>
        <v/>
      </c>
      <c r="AQ1741" s="122" t="str">
        <f>B1741&amp;D1741&amp;N1741</f>
        <v/>
      </c>
      <c r="AR1741" s="123" t="str">
        <f>+D1741&amp;J1741</f>
        <v/>
      </c>
      <c r="AS1741" s="124" t="str">
        <f t="shared" si="250"/>
        <v/>
      </c>
      <c r="AT1741" s="125" t="str">
        <f t="shared" si="251"/>
        <v/>
      </c>
      <c r="AU1741" s="125" t="str">
        <f>IF(NOT(AT1741=""),VLOOKUP(AT1741,[1]PSI_Category!A:B,2,0),"")</f>
        <v/>
      </c>
      <c r="AV1741" s="167"/>
      <c r="AW1741" s="167"/>
      <c r="AX1741" s="167"/>
    </row>
    <row r="1742" spans="1:50" s="133" customFormat="1" ht="11.4" customHeight="1" x14ac:dyDescent="0.3">
      <c r="A1742" s="103"/>
      <c r="B1742" s="104"/>
      <c r="C1742" s="105"/>
      <c r="D1742" s="106"/>
      <c r="E1742" s="107"/>
      <c r="F1742" s="105"/>
      <c r="G1742" s="107"/>
      <c r="H1742" s="105"/>
      <c r="I1742" s="105"/>
      <c r="J1742" s="107"/>
      <c r="K1742" s="105"/>
      <c r="L1742" s="105"/>
      <c r="M1742" s="105"/>
      <c r="N1742" s="105"/>
      <c r="O1742" s="108"/>
      <c r="P1742" s="109"/>
      <c r="Q1742" s="110"/>
      <c r="R1742" s="110"/>
      <c r="S1742" s="110"/>
      <c r="T1742" s="110"/>
      <c r="U1742" s="111"/>
      <c r="V1742" s="111"/>
      <c r="W1742" s="112"/>
      <c r="X1742" s="113"/>
      <c r="Y1742" s="114"/>
      <c r="Z1742" s="115"/>
      <c r="AA1742" s="116"/>
      <c r="AB1742" s="117" t="b">
        <f t="shared" si="243"/>
        <v>0</v>
      </c>
      <c r="AC1742" s="117">
        <f t="shared" si="244"/>
        <v>0</v>
      </c>
      <c r="AD1742" s="118"/>
      <c r="AE1742" s="117" t="b">
        <f t="shared" si="245"/>
        <v>0</v>
      </c>
      <c r="AF1742" s="117">
        <f t="shared" si="246"/>
        <v>0</v>
      </c>
      <c r="AG1742" s="119">
        <f t="shared" si="247"/>
        <v>0</v>
      </c>
      <c r="AH1742" s="120" t="b">
        <f t="shared" si="248"/>
        <v>0</v>
      </c>
      <c r="AI1742" s="121">
        <f t="shared" si="249"/>
        <v>0</v>
      </c>
      <c r="AJ1742" s="122">
        <f>+C1742</f>
        <v>0</v>
      </c>
      <c r="AK1742" s="122" t="str">
        <f>IF(ISNA(VLOOKUP(postponeList!D1742,[1]Sheet!$A$2:$B$12,2,FALSE))," ",(VLOOKUP(postponeList!D1742,[1]Sheet!$A$2:$B$12,2,FALSE)))</f>
        <v xml:space="preserve"> </v>
      </c>
      <c r="AL1742" s="122" t="str">
        <f>IF(ISNA(VLOOKUP(E1742,[1]Sheet!$G$2:$H$40,2,FALSE))," ",VLOOKUP(E1742,[1]Sheet!$G$2:$H$40,2,FALSE))</f>
        <v xml:space="preserve"> </v>
      </c>
      <c r="AM1742" s="122" t="str">
        <f>IF(ISNA(VLOOKUP(G1742,[1]Sheet!$K$2:$L$159,2,FALSE))," ",(VLOOKUP(G1742,[1]Sheet!$K$2:$L$159,2,FALSE)))</f>
        <v xml:space="preserve"> </v>
      </c>
      <c r="AN1742" s="122" t="str">
        <f>IF(ISNA(VLOOKUP(I1742&amp;C1742,[1]Sheet!$D$2:$E$228,2,FALSE))," ",VLOOKUP(I1742&amp;C1742,[1]Sheet!$D$2:$E$228,2,FALSE))</f>
        <v xml:space="preserve"> </v>
      </c>
      <c r="AO1742" s="122" t="str">
        <f>+I1742&amp;C1742</f>
        <v/>
      </c>
      <c r="AP1742" s="122" t="str">
        <f>C1742&amp;D1742&amp;E1742&amp;G1742&amp;I1742&amp;O1742</f>
        <v/>
      </c>
      <c r="AQ1742" s="122" t="str">
        <f>B1742&amp;D1742&amp;N1742</f>
        <v/>
      </c>
      <c r="AR1742" s="123" t="str">
        <f>+D1742&amp;J1742</f>
        <v/>
      </c>
      <c r="AS1742" s="124" t="str">
        <f t="shared" si="250"/>
        <v/>
      </c>
      <c r="AT1742" s="125" t="str">
        <f t="shared" si="251"/>
        <v/>
      </c>
      <c r="AU1742" s="125" t="str">
        <f>IF(NOT(AT1742=""),VLOOKUP(AT1742,[1]PSI_Category!A:B,2,0),"")</f>
        <v/>
      </c>
      <c r="AV1742" s="167"/>
      <c r="AW1742" s="167"/>
      <c r="AX1742" s="167"/>
    </row>
    <row r="1743" spans="1:50" s="133" customFormat="1" ht="11.4" customHeight="1" x14ac:dyDescent="0.3">
      <c r="A1743" s="103"/>
      <c r="B1743" s="104"/>
      <c r="C1743" s="105"/>
      <c r="D1743" s="106"/>
      <c r="E1743" s="107"/>
      <c r="F1743" s="105"/>
      <c r="G1743" s="107"/>
      <c r="H1743" s="105"/>
      <c r="I1743" s="105"/>
      <c r="J1743" s="107"/>
      <c r="K1743" s="105"/>
      <c r="L1743" s="105"/>
      <c r="M1743" s="105"/>
      <c r="N1743" s="105"/>
      <c r="O1743" s="108"/>
      <c r="P1743" s="109"/>
      <c r="Q1743" s="110"/>
      <c r="R1743" s="110"/>
      <c r="S1743" s="110"/>
      <c r="T1743" s="110"/>
      <c r="U1743" s="111"/>
      <c r="V1743" s="111"/>
      <c r="W1743" s="112"/>
      <c r="X1743" s="113"/>
      <c r="Y1743" s="114"/>
      <c r="Z1743" s="115"/>
      <c r="AA1743" s="116"/>
      <c r="AB1743" s="117" t="b">
        <f t="shared" si="243"/>
        <v>0</v>
      </c>
      <c r="AC1743" s="117">
        <f t="shared" si="244"/>
        <v>0</v>
      </c>
      <c r="AD1743" s="118"/>
      <c r="AE1743" s="117" t="b">
        <f t="shared" si="245"/>
        <v>0</v>
      </c>
      <c r="AF1743" s="117">
        <f t="shared" si="246"/>
        <v>0</v>
      </c>
      <c r="AG1743" s="119">
        <f t="shared" si="247"/>
        <v>0</v>
      </c>
      <c r="AH1743" s="120" t="b">
        <f t="shared" si="248"/>
        <v>0</v>
      </c>
      <c r="AI1743" s="121">
        <f t="shared" si="249"/>
        <v>0</v>
      </c>
      <c r="AJ1743" s="122">
        <f>+C1743</f>
        <v>0</v>
      </c>
      <c r="AK1743" s="122" t="str">
        <f>IF(ISNA(VLOOKUP(postponeList!D1743,[1]Sheet!$A$2:$B$12,2,FALSE))," ",(VLOOKUP(postponeList!D1743,[1]Sheet!$A$2:$B$12,2,FALSE)))</f>
        <v xml:space="preserve"> </v>
      </c>
      <c r="AL1743" s="122" t="str">
        <f>IF(ISNA(VLOOKUP(E1743,[1]Sheet!$G$2:$H$40,2,FALSE))," ",VLOOKUP(E1743,[1]Sheet!$G$2:$H$40,2,FALSE))</f>
        <v xml:space="preserve"> </v>
      </c>
      <c r="AM1743" s="122" t="str">
        <f>IF(ISNA(VLOOKUP(G1743,[1]Sheet!$K$2:$L$159,2,FALSE))," ",(VLOOKUP(G1743,[1]Sheet!$K$2:$L$159,2,FALSE)))</f>
        <v xml:space="preserve"> </v>
      </c>
      <c r="AN1743" s="122" t="str">
        <f>IF(ISNA(VLOOKUP(I1743&amp;C1743,[1]Sheet!$D$2:$E$228,2,FALSE))," ",VLOOKUP(I1743&amp;C1743,[1]Sheet!$D$2:$E$228,2,FALSE))</f>
        <v xml:space="preserve"> </v>
      </c>
      <c r="AO1743" s="122" t="str">
        <f>+I1743&amp;C1743</f>
        <v/>
      </c>
      <c r="AP1743" s="122" t="str">
        <f>C1743&amp;D1743&amp;E1743&amp;G1743&amp;I1743&amp;O1743</f>
        <v/>
      </c>
      <c r="AQ1743" s="122" t="str">
        <f>B1743&amp;D1743&amp;N1743</f>
        <v/>
      </c>
      <c r="AR1743" s="123" t="str">
        <f>+D1743&amp;J1743</f>
        <v/>
      </c>
      <c r="AS1743" s="124" t="str">
        <f t="shared" si="250"/>
        <v/>
      </c>
      <c r="AT1743" s="125" t="str">
        <f t="shared" si="251"/>
        <v/>
      </c>
      <c r="AU1743" s="125" t="str">
        <f>IF(NOT(AT1743=""),VLOOKUP(AT1743,[1]PSI_Category!A:B,2,0),"")</f>
        <v/>
      </c>
      <c r="AV1743" s="167"/>
      <c r="AW1743" s="167"/>
      <c r="AX1743" s="167"/>
    </row>
    <row r="1744" spans="1:50" s="133" customFormat="1" ht="11.4" customHeight="1" x14ac:dyDescent="0.3">
      <c r="A1744" s="103"/>
      <c r="B1744" s="104"/>
      <c r="C1744" s="105"/>
      <c r="D1744" s="106"/>
      <c r="E1744" s="107"/>
      <c r="F1744" s="105"/>
      <c r="G1744" s="107"/>
      <c r="H1744" s="105"/>
      <c r="I1744" s="105"/>
      <c r="J1744" s="107"/>
      <c r="K1744" s="105"/>
      <c r="L1744" s="105"/>
      <c r="M1744" s="105"/>
      <c r="N1744" s="105"/>
      <c r="O1744" s="108"/>
      <c r="P1744" s="109"/>
      <c r="Q1744" s="110"/>
      <c r="R1744" s="110"/>
      <c r="S1744" s="110"/>
      <c r="T1744" s="110"/>
      <c r="U1744" s="111"/>
      <c r="V1744" s="111"/>
      <c r="W1744" s="112"/>
      <c r="X1744" s="113"/>
      <c r="Y1744" s="114"/>
      <c r="Z1744" s="115"/>
      <c r="AA1744" s="116"/>
      <c r="AB1744" s="117" t="b">
        <f t="shared" si="243"/>
        <v>0</v>
      </c>
      <c r="AC1744" s="117">
        <f t="shared" si="244"/>
        <v>0</v>
      </c>
      <c r="AD1744" s="118"/>
      <c r="AE1744" s="117" t="b">
        <f t="shared" si="245"/>
        <v>0</v>
      </c>
      <c r="AF1744" s="117">
        <f t="shared" si="246"/>
        <v>0</v>
      </c>
      <c r="AG1744" s="119">
        <f t="shared" si="247"/>
        <v>0</v>
      </c>
      <c r="AH1744" s="120" t="b">
        <f t="shared" si="248"/>
        <v>0</v>
      </c>
      <c r="AI1744" s="121">
        <f t="shared" si="249"/>
        <v>0</v>
      </c>
      <c r="AJ1744" s="122">
        <f>+C1744</f>
        <v>0</v>
      </c>
      <c r="AK1744" s="122" t="str">
        <f>IF(ISNA(VLOOKUP(postponeList!D1744,[1]Sheet!$A$2:$B$12,2,FALSE))," ",(VLOOKUP(postponeList!D1744,[1]Sheet!$A$2:$B$12,2,FALSE)))</f>
        <v xml:space="preserve"> </v>
      </c>
      <c r="AL1744" s="122" t="str">
        <f>IF(ISNA(VLOOKUP(E1744,[1]Sheet!$G$2:$H$40,2,FALSE))," ",VLOOKUP(E1744,[1]Sheet!$G$2:$H$40,2,FALSE))</f>
        <v xml:space="preserve"> </v>
      </c>
      <c r="AM1744" s="122" t="str">
        <f>IF(ISNA(VLOOKUP(G1744,[1]Sheet!$K$2:$L$159,2,FALSE))," ",(VLOOKUP(G1744,[1]Sheet!$K$2:$L$159,2,FALSE)))</f>
        <v xml:space="preserve"> </v>
      </c>
      <c r="AN1744" s="122" t="str">
        <f>IF(ISNA(VLOOKUP(I1744&amp;C1744,[1]Sheet!$D$2:$E$228,2,FALSE))," ",VLOOKUP(I1744&amp;C1744,[1]Sheet!$D$2:$E$228,2,FALSE))</f>
        <v xml:space="preserve"> </v>
      </c>
      <c r="AO1744" s="122" t="str">
        <f>+I1744&amp;C1744</f>
        <v/>
      </c>
      <c r="AP1744" s="122" t="str">
        <f>C1744&amp;D1744&amp;E1744&amp;G1744&amp;I1744&amp;O1744</f>
        <v/>
      </c>
      <c r="AQ1744" s="122" t="str">
        <f>B1744&amp;D1744&amp;N1744</f>
        <v/>
      </c>
      <c r="AR1744" s="123" t="str">
        <f>+D1744&amp;J1744</f>
        <v/>
      </c>
      <c r="AS1744" s="124" t="str">
        <f t="shared" si="250"/>
        <v/>
      </c>
      <c r="AT1744" s="125" t="str">
        <f t="shared" si="251"/>
        <v/>
      </c>
      <c r="AU1744" s="125" t="str">
        <f>IF(NOT(AT1744=""),VLOOKUP(AT1744,[1]PSI_Category!A:B,2,0),"")</f>
        <v/>
      </c>
      <c r="AV1744" s="167"/>
      <c r="AW1744" s="167"/>
      <c r="AX1744" s="167"/>
    </row>
    <row r="1745" spans="1:50" s="133" customFormat="1" ht="11.4" customHeight="1" x14ac:dyDescent="0.3">
      <c r="A1745" s="103"/>
      <c r="B1745" s="104"/>
      <c r="C1745" s="105"/>
      <c r="D1745" s="106"/>
      <c r="E1745" s="107"/>
      <c r="F1745" s="105"/>
      <c r="G1745" s="107"/>
      <c r="H1745" s="105"/>
      <c r="I1745" s="105"/>
      <c r="J1745" s="107"/>
      <c r="K1745" s="105"/>
      <c r="L1745" s="105"/>
      <c r="M1745" s="105"/>
      <c r="N1745" s="105"/>
      <c r="O1745" s="108"/>
      <c r="P1745" s="109"/>
      <c r="Q1745" s="110"/>
      <c r="R1745" s="110"/>
      <c r="S1745" s="110"/>
      <c r="T1745" s="110"/>
      <c r="U1745" s="111"/>
      <c r="V1745" s="111"/>
      <c r="W1745" s="112"/>
      <c r="X1745" s="113"/>
      <c r="Y1745" s="114"/>
      <c r="Z1745" s="115"/>
      <c r="AA1745" s="116"/>
      <c r="AB1745" s="117" t="b">
        <f t="shared" si="243"/>
        <v>0</v>
      </c>
      <c r="AC1745" s="117">
        <f t="shared" si="244"/>
        <v>0</v>
      </c>
      <c r="AD1745" s="118"/>
      <c r="AE1745" s="117" t="b">
        <f t="shared" si="245"/>
        <v>0</v>
      </c>
      <c r="AF1745" s="117">
        <f t="shared" si="246"/>
        <v>0</v>
      </c>
      <c r="AG1745" s="119">
        <f t="shared" si="247"/>
        <v>0</v>
      </c>
      <c r="AH1745" s="120" t="b">
        <f t="shared" si="248"/>
        <v>0</v>
      </c>
      <c r="AI1745" s="121">
        <f t="shared" si="249"/>
        <v>0</v>
      </c>
      <c r="AJ1745" s="122">
        <f>+C1745</f>
        <v>0</v>
      </c>
      <c r="AK1745" s="122" t="str">
        <f>IF(ISNA(VLOOKUP(postponeList!D1745,[1]Sheet!$A$2:$B$12,2,FALSE))," ",(VLOOKUP(postponeList!D1745,[1]Sheet!$A$2:$B$12,2,FALSE)))</f>
        <v xml:space="preserve"> </v>
      </c>
      <c r="AL1745" s="122" t="str">
        <f>IF(ISNA(VLOOKUP(E1745,[1]Sheet!$G$2:$H$40,2,FALSE))," ",VLOOKUP(E1745,[1]Sheet!$G$2:$H$40,2,FALSE))</f>
        <v xml:space="preserve"> </v>
      </c>
      <c r="AM1745" s="122" t="str">
        <f>IF(ISNA(VLOOKUP(G1745,[1]Sheet!$K$2:$L$159,2,FALSE))," ",(VLOOKUP(G1745,[1]Sheet!$K$2:$L$159,2,FALSE)))</f>
        <v xml:space="preserve"> </v>
      </c>
      <c r="AN1745" s="122" t="str">
        <f>IF(ISNA(VLOOKUP(I1745&amp;C1745,[1]Sheet!$D$2:$E$228,2,FALSE))," ",VLOOKUP(I1745&amp;C1745,[1]Sheet!$D$2:$E$228,2,FALSE))</f>
        <v xml:space="preserve"> </v>
      </c>
      <c r="AO1745" s="122" t="str">
        <f>+I1745&amp;C1745</f>
        <v/>
      </c>
      <c r="AP1745" s="122" t="str">
        <f>C1745&amp;D1745&amp;E1745&amp;G1745&amp;I1745&amp;O1745</f>
        <v/>
      </c>
      <c r="AQ1745" s="122" t="str">
        <f>B1745&amp;D1745&amp;N1745</f>
        <v/>
      </c>
      <c r="AR1745" s="123" t="str">
        <f>+D1745&amp;J1745</f>
        <v/>
      </c>
      <c r="AS1745" s="124" t="str">
        <f t="shared" si="250"/>
        <v/>
      </c>
      <c r="AT1745" s="125" t="str">
        <f t="shared" si="251"/>
        <v/>
      </c>
      <c r="AU1745" s="125" t="str">
        <f>IF(NOT(AT1745=""),VLOOKUP(AT1745,[1]PSI_Category!A:B,2,0),"")</f>
        <v/>
      </c>
      <c r="AV1745" s="167"/>
      <c r="AW1745" s="167"/>
      <c r="AX1745" s="167"/>
    </row>
    <row r="1746" spans="1:50" s="133" customFormat="1" ht="11.4" customHeight="1" x14ac:dyDescent="0.3">
      <c r="A1746" s="103"/>
      <c r="B1746" s="104"/>
      <c r="C1746" s="105"/>
      <c r="D1746" s="106"/>
      <c r="E1746" s="107"/>
      <c r="F1746" s="105"/>
      <c r="G1746" s="107"/>
      <c r="H1746" s="105"/>
      <c r="I1746" s="105"/>
      <c r="J1746" s="107"/>
      <c r="K1746" s="105"/>
      <c r="L1746" s="105"/>
      <c r="M1746" s="105"/>
      <c r="N1746" s="105"/>
      <c r="O1746" s="108"/>
      <c r="P1746" s="109"/>
      <c r="Q1746" s="110"/>
      <c r="R1746" s="110"/>
      <c r="S1746" s="110"/>
      <c r="T1746" s="110"/>
      <c r="U1746" s="111"/>
      <c r="V1746" s="111"/>
      <c r="W1746" s="112"/>
      <c r="X1746" s="113"/>
      <c r="Y1746" s="114"/>
      <c r="Z1746" s="115"/>
      <c r="AA1746" s="116"/>
      <c r="AB1746" s="117" t="b">
        <f t="shared" si="243"/>
        <v>0</v>
      </c>
      <c r="AC1746" s="117">
        <f t="shared" si="244"/>
        <v>0</v>
      </c>
      <c r="AD1746" s="118"/>
      <c r="AE1746" s="117" t="b">
        <f t="shared" si="245"/>
        <v>0</v>
      </c>
      <c r="AF1746" s="117">
        <f t="shared" si="246"/>
        <v>0</v>
      </c>
      <c r="AG1746" s="119">
        <f t="shared" si="247"/>
        <v>0</v>
      </c>
      <c r="AH1746" s="120" t="b">
        <f t="shared" si="248"/>
        <v>0</v>
      </c>
      <c r="AI1746" s="121">
        <f t="shared" si="249"/>
        <v>0</v>
      </c>
      <c r="AJ1746" s="122">
        <f>+C1746</f>
        <v>0</v>
      </c>
      <c r="AK1746" s="122" t="str">
        <f>IF(ISNA(VLOOKUP(postponeList!D1746,[1]Sheet!$A$2:$B$12,2,FALSE))," ",(VLOOKUP(postponeList!D1746,[1]Sheet!$A$2:$B$12,2,FALSE)))</f>
        <v xml:space="preserve"> </v>
      </c>
      <c r="AL1746" s="122" t="str">
        <f>IF(ISNA(VLOOKUP(E1746,[1]Sheet!$G$2:$H$40,2,FALSE))," ",VLOOKUP(E1746,[1]Sheet!$G$2:$H$40,2,FALSE))</f>
        <v xml:space="preserve"> </v>
      </c>
      <c r="AM1746" s="122" t="str">
        <f>IF(ISNA(VLOOKUP(G1746,[1]Sheet!$K$2:$L$159,2,FALSE))," ",(VLOOKUP(G1746,[1]Sheet!$K$2:$L$159,2,FALSE)))</f>
        <v xml:space="preserve"> </v>
      </c>
      <c r="AN1746" s="122" t="str">
        <f>IF(ISNA(VLOOKUP(I1746&amp;C1746,[1]Sheet!$D$2:$E$228,2,FALSE))," ",VLOOKUP(I1746&amp;C1746,[1]Sheet!$D$2:$E$228,2,FALSE))</f>
        <v xml:space="preserve"> </v>
      </c>
      <c r="AO1746" s="122" t="str">
        <f>+I1746&amp;C1746</f>
        <v/>
      </c>
      <c r="AP1746" s="122" t="str">
        <f>C1746&amp;D1746&amp;E1746&amp;G1746&amp;I1746&amp;O1746</f>
        <v/>
      </c>
      <c r="AQ1746" s="122" t="str">
        <f>B1746&amp;D1746&amp;N1746</f>
        <v/>
      </c>
      <c r="AR1746" s="123" t="str">
        <f>+D1746&amp;J1746</f>
        <v/>
      </c>
      <c r="AS1746" s="124" t="str">
        <f t="shared" si="250"/>
        <v/>
      </c>
      <c r="AT1746" s="125" t="str">
        <f t="shared" si="251"/>
        <v/>
      </c>
      <c r="AU1746" s="125" t="str">
        <f>IF(NOT(AT1746=""),VLOOKUP(AT1746,[1]PSI_Category!A:B,2,0),"")</f>
        <v/>
      </c>
      <c r="AV1746" s="167"/>
      <c r="AW1746" s="167"/>
      <c r="AX1746" s="167"/>
    </row>
    <row r="1747" spans="1:50" s="133" customFormat="1" ht="11.4" customHeight="1" x14ac:dyDescent="0.3">
      <c r="A1747" s="103"/>
      <c r="B1747" s="104"/>
      <c r="C1747" s="105"/>
      <c r="D1747" s="106"/>
      <c r="E1747" s="107"/>
      <c r="F1747" s="105"/>
      <c r="G1747" s="107"/>
      <c r="H1747" s="105"/>
      <c r="I1747" s="105"/>
      <c r="J1747" s="107"/>
      <c r="K1747" s="105"/>
      <c r="L1747" s="105"/>
      <c r="M1747" s="105"/>
      <c r="N1747" s="105"/>
      <c r="O1747" s="108"/>
      <c r="P1747" s="109"/>
      <c r="Q1747" s="110"/>
      <c r="R1747" s="110"/>
      <c r="S1747" s="110"/>
      <c r="T1747" s="110"/>
      <c r="U1747" s="111"/>
      <c r="V1747" s="111"/>
      <c r="W1747" s="112"/>
      <c r="X1747" s="113"/>
      <c r="Y1747" s="114"/>
      <c r="Z1747" s="115"/>
      <c r="AA1747" s="116"/>
      <c r="AB1747" s="117" t="b">
        <f t="shared" si="243"/>
        <v>0</v>
      </c>
      <c r="AC1747" s="117">
        <f t="shared" si="244"/>
        <v>0</v>
      </c>
      <c r="AD1747" s="118"/>
      <c r="AE1747" s="117" t="b">
        <f t="shared" si="245"/>
        <v>0</v>
      </c>
      <c r="AF1747" s="117">
        <f t="shared" si="246"/>
        <v>0</v>
      </c>
      <c r="AG1747" s="119">
        <f t="shared" si="247"/>
        <v>0</v>
      </c>
      <c r="AH1747" s="120" t="b">
        <f t="shared" si="248"/>
        <v>0</v>
      </c>
      <c r="AI1747" s="121">
        <f t="shared" si="249"/>
        <v>0</v>
      </c>
      <c r="AJ1747" s="122">
        <f>+C1747</f>
        <v>0</v>
      </c>
      <c r="AK1747" s="122" t="str">
        <f>IF(ISNA(VLOOKUP(postponeList!D1747,[1]Sheet!$A$2:$B$12,2,FALSE))," ",(VLOOKUP(postponeList!D1747,[1]Sheet!$A$2:$B$12,2,FALSE)))</f>
        <v xml:space="preserve"> </v>
      </c>
      <c r="AL1747" s="122" t="str">
        <f>IF(ISNA(VLOOKUP(E1747,[1]Sheet!$G$2:$H$40,2,FALSE))," ",VLOOKUP(E1747,[1]Sheet!$G$2:$H$40,2,FALSE))</f>
        <v xml:space="preserve"> </v>
      </c>
      <c r="AM1747" s="122" t="str">
        <f>IF(ISNA(VLOOKUP(G1747,[1]Sheet!$K$2:$L$159,2,FALSE))," ",(VLOOKUP(G1747,[1]Sheet!$K$2:$L$159,2,FALSE)))</f>
        <v xml:space="preserve"> </v>
      </c>
      <c r="AN1747" s="122" t="str">
        <f>IF(ISNA(VLOOKUP(I1747&amp;C1747,[1]Sheet!$D$2:$E$228,2,FALSE))," ",VLOOKUP(I1747&amp;C1747,[1]Sheet!$D$2:$E$228,2,FALSE))</f>
        <v xml:space="preserve"> </v>
      </c>
      <c r="AO1747" s="122" t="str">
        <f>+I1747&amp;C1747</f>
        <v/>
      </c>
      <c r="AP1747" s="122" t="str">
        <f>C1747&amp;D1747&amp;E1747&amp;G1747&amp;I1747&amp;O1747</f>
        <v/>
      </c>
      <c r="AQ1747" s="122" t="str">
        <f>B1747&amp;D1747&amp;N1747</f>
        <v/>
      </c>
      <c r="AR1747" s="123" t="str">
        <f>+D1747&amp;J1747</f>
        <v/>
      </c>
      <c r="AS1747" s="124" t="str">
        <f t="shared" si="250"/>
        <v/>
      </c>
      <c r="AT1747" s="125" t="str">
        <f t="shared" si="251"/>
        <v/>
      </c>
      <c r="AU1747" s="125" t="str">
        <f>IF(NOT(AT1747=""),VLOOKUP(AT1747,[1]PSI_Category!A:B,2,0),"")</f>
        <v/>
      </c>
      <c r="AV1747" s="167"/>
      <c r="AW1747" s="167"/>
      <c r="AX1747" s="167"/>
    </row>
    <row r="1748" spans="1:50" s="133" customFormat="1" ht="11.4" customHeight="1" x14ac:dyDescent="0.3">
      <c r="A1748" s="103"/>
      <c r="B1748" s="104"/>
      <c r="C1748" s="105"/>
      <c r="D1748" s="106"/>
      <c r="E1748" s="107"/>
      <c r="F1748" s="105"/>
      <c r="G1748" s="107"/>
      <c r="H1748" s="105"/>
      <c r="I1748" s="105"/>
      <c r="J1748" s="107"/>
      <c r="K1748" s="105"/>
      <c r="L1748" s="105"/>
      <c r="M1748" s="105"/>
      <c r="N1748" s="105"/>
      <c r="O1748" s="108"/>
      <c r="P1748" s="109"/>
      <c r="Q1748" s="110"/>
      <c r="R1748" s="110"/>
      <c r="S1748" s="110"/>
      <c r="T1748" s="110"/>
      <c r="U1748" s="111"/>
      <c r="V1748" s="111"/>
      <c r="W1748" s="112"/>
      <c r="X1748" s="113"/>
      <c r="Y1748" s="114"/>
      <c r="Z1748" s="115"/>
      <c r="AA1748" s="116"/>
      <c r="AB1748" s="117" t="b">
        <f t="shared" si="243"/>
        <v>0</v>
      </c>
      <c r="AC1748" s="117">
        <f t="shared" si="244"/>
        <v>0</v>
      </c>
      <c r="AD1748" s="118"/>
      <c r="AE1748" s="117" t="b">
        <f t="shared" si="245"/>
        <v>0</v>
      </c>
      <c r="AF1748" s="117">
        <f t="shared" si="246"/>
        <v>0</v>
      </c>
      <c r="AG1748" s="119">
        <f t="shared" si="247"/>
        <v>0</v>
      </c>
      <c r="AH1748" s="120" t="b">
        <f t="shared" si="248"/>
        <v>0</v>
      </c>
      <c r="AI1748" s="121">
        <f t="shared" si="249"/>
        <v>0</v>
      </c>
      <c r="AJ1748" s="122">
        <f>+C1748</f>
        <v>0</v>
      </c>
      <c r="AK1748" s="122" t="str">
        <f>IF(ISNA(VLOOKUP(postponeList!D1748,[1]Sheet!$A$2:$B$12,2,FALSE))," ",(VLOOKUP(postponeList!D1748,[1]Sheet!$A$2:$B$12,2,FALSE)))</f>
        <v xml:space="preserve"> </v>
      </c>
      <c r="AL1748" s="122" t="str">
        <f>IF(ISNA(VLOOKUP(E1748,[1]Sheet!$G$2:$H$40,2,FALSE))," ",VLOOKUP(E1748,[1]Sheet!$G$2:$H$40,2,FALSE))</f>
        <v xml:space="preserve"> </v>
      </c>
      <c r="AM1748" s="122" t="str">
        <f>IF(ISNA(VLOOKUP(G1748,[1]Sheet!$K$2:$L$159,2,FALSE))," ",(VLOOKUP(G1748,[1]Sheet!$K$2:$L$159,2,FALSE)))</f>
        <v xml:space="preserve"> </v>
      </c>
      <c r="AN1748" s="122" t="str">
        <f>IF(ISNA(VLOOKUP(I1748&amp;C1748,[1]Sheet!$D$2:$E$228,2,FALSE))," ",VLOOKUP(I1748&amp;C1748,[1]Sheet!$D$2:$E$228,2,FALSE))</f>
        <v xml:space="preserve"> </v>
      </c>
      <c r="AO1748" s="122" t="str">
        <f>+I1748&amp;C1748</f>
        <v/>
      </c>
      <c r="AP1748" s="122" t="str">
        <f>C1748&amp;D1748&amp;E1748&amp;G1748&amp;I1748&amp;O1748</f>
        <v/>
      </c>
      <c r="AQ1748" s="122" t="str">
        <f>B1748&amp;D1748&amp;N1748</f>
        <v/>
      </c>
      <c r="AR1748" s="123" t="str">
        <f>+D1748&amp;J1748</f>
        <v/>
      </c>
      <c r="AS1748" s="124" t="str">
        <f t="shared" si="250"/>
        <v/>
      </c>
      <c r="AT1748" s="125" t="str">
        <f t="shared" si="251"/>
        <v/>
      </c>
      <c r="AU1748" s="125" t="str">
        <f>IF(NOT(AT1748=""),VLOOKUP(AT1748,[1]PSI_Category!A:B,2,0),"")</f>
        <v/>
      </c>
      <c r="AV1748" s="167"/>
      <c r="AW1748" s="167"/>
      <c r="AX1748" s="167"/>
    </row>
    <row r="1749" spans="1:50" s="133" customFormat="1" ht="11.4" customHeight="1" x14ac:dyDescent="0.3">
      <c r="A1749" s="103"/>
      <c r="B1749" s="104"/>
      <c r="C1749" s="105"/>
      <c r="D1749" s="106"/>
      <c r="E1749" s="107"/>
      <c r="F1749" s="105"/>
      <c r="G1749" s="107"/>
      <c r="H1749" s="105"/>
      <c r="I1749" s="105"/>
      <c r="J1749" s="107"/>
      <c r="K1749" s="105"/>
      <c r="L1749" s="105"/>
      <c r="M1749" s="105"/>
      <c r="N1749" s="105"/>
      <c r="O1749" s="108"/>
      <c r="P1749" s="109"/>
      <c r="Q1749" s="110"/>
      <c r="R1749" s="110"/>
      <c r="S1749" s="110"/>
      <c r="T1749" s="110"/>
      <c r="U1749" s="111"/>
      <c r="V1749" s="111"/>
      <c r="W1749" s="112"/>
      <c r="X1749" s="113"/>
      <c r="Y1749" s="114"/>
      <c r="Z1749" s="115"/>
      <c r="AA1749" s="116"/>
      <c r="AB1749" s="117" t="b">
        <f t="shared" si="243"/>
        <v>0</v>
      </c>
      <c r="AC1749" s="117">
        <f t="shared" si="244"/>
        <v>0</v>
      </c>
      <c r="AD1749" s="118"/>
      <c r="AE1749" s="117" t="b">
        <f t="shared" si="245"/>
        <v>0</v>
      </c>
      <c r="AF1749" s="117">
        <f t="shared" si="246"/>
        <v>0</v>
      </c>
      <c r="AG1749" s="119">
        <f t="shared" si="247"/>
        <v>0</v>
      </c>
      <c r="AH1749" s="120" t="b">
        <f t="shared" si="248"/>
        <v>0</v>
      </c>
      <c r="AI1749" s="121">
        <f t="shared" si="249"/>
        <v>0</v>
      </c>
      <c r="AJ1749" s="122">
        <f>+C1749</f>
        <v>0</v>
      </c>
      <c r="AK1749" s="122" t="str">
        <f>IF(ISNA(VLOOKUP(postponeList!D1749,[1]Sheet!$A$2:$B$12,2,FALSE))," ",(VLOOKUP(postponeList!D1749,[1]Sheet!$A$2:$B$12,2,FALSE)))</f>
        <v xml:space="preserve"> </v>
      </c>
      <c r="AL1749" s="122" t="str">
        <f>IF(ISNA(VLOOKUP(E1749,[1]Sheet!$G$2:$H$40,2,FALSE))," ",VLOOKUP(E1749,[1]Sheet!$G$2:$H$40,2,FALSE))</f>
        <v xml:space="preserve"> </v>
      </c>
      <c r="AM1749" s="122" t="str">
        <f>IF(ISNA(VLOOKUP(G1749,[1]Sheet!$K$2:$L$159,2,FALSE))," ",(VLOOKUP(G1749,[1]Sheet!$K$2:$L$159,2,FALSE)))</f>
        <v xml:space="preserve"> </v>
      </c>
      <c r="AN1749" s="122" t="str">
        <f>IF(ISNA(VLOOKUP(I1749&amp;C1749,[1]Sheet!$D$2:$E$228,2,FALSE))," ",VLOOKUP(I1749&amp;C1749,[1]Sheet!$D$2:$E$228,2,FALSE))</f>
        <v xml:space="preserve"> </v>
      </c>
      <c r="AO1749" s="122" t="str">
        <f>+I1749&amp;C1749</f>
        <v/>
      </c>
      <c r="AP1749" s="122" t="str">
        <f>C1749&amp;D1749&amp;E1749&amp;G1749&amp;I1749&amp;O1749</f>
        <v/>
      </c>
      <c r="AQ1749" s="122" t="str">
        <f>B1749&amp;D1749&amp;N1749</f>
        <v/>
      </c>
      <c r="AR1749" s="123" t="str">
        <f>+D1749&amp;J1749</f>
        <v/>
      </c>
      <c r="AS1749" s="124" t="str">
        <f t="shared" si="250"/>
        <v/>
      </c>
      <c r="AT1749" s="125" t="str">
        <f t="shared" si="251"/>
        <v/>
      </c>
      <c r="AU1749" s="125" t="str">
        <f>IF(NOT(AT1749=""),VLOOKUP(AT1749,[1]PSI_Category!A:B,2,0),"")</f>
        <v/>
      </c>
      <c r="AV1749" s="167"/>
      <c r="AW1749" s="167"/>
      <c r="AX1749" s="167"/>
    </row>
    <row r="1750" spans="1:50" s="133" customFormat="1" ht="11.4" customHeight="1" x14ac:dyDescent="0.3">
      <c r="A1750" s="103"/>
      <c r="B1750" s="104"/>
      <c r="C1750" s="105"/>
      <c r="D1750" s="106"/>
      <c r="E1750" s="107"/>
      <c r="F1750" s="105"/>
      <c r="G1750" s="107"/>
      <c r="H1750" s="105"/>
      <c r="I1750" s="105"/>
      <c r="J1750" s="107"/>
      <c r="K1750" s="105"/>
      <c r="L1750" s="105"/>
      <c r="M1750" s="105"/>
      <c r="N1750" s="105"/>
      <c r="O1750" s="108"/>
      <c r="P1750" s="109"/>
      <c r="Q1750" s="110"/>
      <c r="R1750" s="110"/>
      <c r="S1750" s="110"/>
      <c r="T1750" s="110"/>
      <c r="U1750" s="111"/>
      <c r="V1750" s="111"/>
      <c r="W1750" s="112"/>
      <c r="X1750" s="113"/>
      <c r="Y1750" s="114"/>
      <c r="Z1750" s="115"/>
      <c r="AA1750" s="116"/>
      <c r="AB1750" s="117" t="b">
        <f t="shared" si="243"/>
        <v>0</v>
      </c>
      <c r="AC1750" s="117">
        <f t="shared" si="244"/>
        <v>0</v>
      </c>
      <c r="AD1750" s="118"/>
      <c r="AE1750" s="117" t="b">
        <f t="shared" si="245"/>
        <v>0</v>
      </c>
      <c r="AF1750" s="117">
        <f t="shared" si="246"/>
        <v>0</v>
      </c>
      <c r="AG1750" s="119">
        <f t="shared" si="247"/>
        <v>0</v>
      </c>
      <c r="AH1750" s="120" t="b">
        <f t="shared" si="248"/>
        <v>0</v>
      </c>
      <c r="AI1750" s="121">
        <f t="shared" si="249"/>
        <v>0</v>
      </c>
      <c r="AJ1750" s="122">
        <f>+C1750</f>
        <v>0</v>
      </c>
      <c r="AK1750" s="122" t="str">
        <f>IF(ISNA(VLOOKUP(postponeList!D1750,[1]Sheet!$A$2:$B$12,2,FALSE))," ",(VLOOKUP(postponeList!D1750,[1]Sheet!$A$2:$B$12,2,FALSE)))</f>
        <v xml:space="preserve"> </v>
      </c>
      <c r="AL1750" s="122" t="str">
        <f>IF(ISNA(VLOOKUP(E1750,[1]Sheet!$G$2:$H$40,2,FALSE))," ",VLOOKUP(E1750,[1]Sheet!$G$2:$H$40,2,FALSE))</f>
        <v xml:space="preserve"> </v>
      </c>
      <c r="AM1750" s="122" t="str">
        <f>IF(ISNA(VLOOKUP(G1750,[1]Sheet!$K$2:$L$159,2,FALSE))," ",(VLOOKUP(G1750,[1]Sheet!$K$2:$L$159,2,FALSE)))</f>
        <v xml:space="preserve"> </v>
      </c>
      <c r="AN1750" s="122" t="str">
        <f>IF(ISNA(VLOOKUP(I1750&amp;C1750,[1]Sheet!$D$2:$E$228,2,FALSE))," ",VLOOKUP(I1750&amp;C1750,[1]Sheet!$D$2:$E$228,2,FALSE))</f>
        <v xml:space="preserve"> </v>
      </c>
      <c r="AO1750" s="122" t="str">
        <f>+I1750&amp;C1750</f>
        <v/>
      </c>
      <c r="AP1750" s="122" t="str">
        <f>C1750&amp;D1750&amp;E1750&amp;G1750&amp;I1750&amp;O1750</f>
        <v/>
      </c>
      <c r="AQ1750" s="122" t="str">
        <f>B1750&amp;D1750&amp;N1750</f>
        <v/>
      </c>
      <c r="AR1750" s="123" t="str">
        <f>+D1750&amp;J1750</f>
        <v/>
      </c>
      <c r="AS1750" s="124" t="str">
        <f t="shared" si="250"/>
        <v/>
      </c>
      <c r="AT1750" s="125" t="str">
        <f t="shared" si="251"/>
        <v/>
      </c>
      <c r="AU1750" s="125" t="str">
        <f>IF(NOT(AT1750=""),VLOOKUP(AT1750,[1]PSI_Category!A:B,2,0),"")</f>
        <v/>
      </c>
      <c r="AV1750" s="167"/>
      <c r="AW1750" s="167"/>
      <c r="AX1750" s="167"/>
    </row>
    <row r="1751" spans="1:50" s="133" customFormat="1" ht="11.4" customHeight="1" x14ac:dyDescent="0.3">
      <c r="A1751" s="103"/>
      <c r="B1751" s="104"/>
      <c r="C1751" s="105"/>
      <c r="D1751" s="106"/>
      <c r="E1751" s="107"/>
      <c r="F1751" s="105"/>
      <c r="G1751" s="107"/>
      <c r="H1751" s="105"/>
      <c r="I1751" s="105"/>
      <c r="J1751" s="107"/>
      <c r="K1751" s="105"/>
      <c r="L1751" s="105"/>
      <c r="M1751" s="105"/>
      <c r="N1751" s="105"/>
      <c r="O1751" s="108"/>
      <c r="P1751" s="109"/>
      <c r="Q1751" s="110"/>
      <c r="R1751" s="110"/>
      <c r="S1751" s="110"/>
      <c r="T1751" s="110"/>
      <c r="U1751" s="111"/>
      <c r="V1751" s="111"/>
      <c r="W1751" s="112"/>
      <c r="X1751" s="113"/>
      <c r="Y1751" s="114"/>
      <c r="Z1751" s="115"/>
      <c r="AA1751" s="116"/>
      <c r="AB1751" s="117" t="b">
        <f t="shared" si="243"/>
        <v>0</v>
      </c>
      <c r="AC1751" s="117">
        <f t="shared" si="244"/>
        <v>0</v>
      </c>
      <c r="AD1751" s="118"/>
      <c r="AE1751" s="117" t="b">
        <f t="shared" si="245"/>
        <v>0</v>
      </c>
      <c r="AF1751" s="117">
        <f t="shared" si="246"/>
        <v>0</v>
      </c>
      <c r="AG1751" s="119">
        <f t="shared" si="247"/>
        <v>0</v>
      </c>
      <c r="AH1751" s="120" t="b">
        <f t="shared" si="248"/>
        <v>0</v>
      </c>
      <c r="AI1751" s="121">
        <f t="shared" si="249"/>
        <v>0</v>
      </c>
      <c r="AJ1751" s="122">
        <f>+C1751</f>
        <v>0</v>
      </c>
      <c r="AK1751" s="122" t="str">
        <f>IF(ISNA(VLOOKUP(postponeList!D1751,[1]Sheet!$A$2:$B$12,2,FALSE))," ",(VLOOKUP(postponeList!D1751,[1]Sheet!$A$2:$B$12,2,FALSE)))</f>
        <v xml:space="preserve"> </v>
      </c>
      <c r="AL1751" s="122" t="str">
        <f>IF(ISNA(VLOOKUP(E1751,[1]Sheet!$G$2:$H$40,2,FALSE))," ",VLOOKUP(E1751,[1]Sheet!$G$2:$H$40,2,FALSE))</f>
        <v xml:space="preserve"> </v>
      </c>
      <c r="AM1751" s="122" t="str">
        <f>IF(ISNA(VLOOKUP(G1751,[1]Sheet!$K$2:$L$159,2,FALSE))," ",(VLOOKUP(G1751,[1]Sheet!$K$2:$L$159,2,FALSE)))</f>
        <v xml:space="preserve"> </v>
      </c>
      <c r="AN1751" s="122" t="str">
        <f>IF(ISNA(VLOOKUP(I1751&amp;C1751,[1]Sheet!$D$2:$E$228,2,FALSE))," ",VLOOKUP(I1751&amp;C1751,[1]Sheet!$D$2:$E$228,2,FALSE))</f>
        <v xml:space="preserve"> </v>
      </c>
      <c r="AO1751" s="122" t="str">
        <f>+I1751&amp;C1751</f>
        <v/>
      </c>
      <c r="AP1751" s="122" t="str">
        <f>C1751&amp;D1751&amp;E1751&amp;G1751&amp;I1751&amp;O1751</f>
        <v/>
      </c>
      <c r="AQ1751" s="122" t="str">
        <f>B1751&amp;D1751&amp;N1751</f>
        <v/>
      </c>
      <c r="AR1751" s="123" t="str">
        <f>+D1751&amp;J1751</f>
        <v/>
      </c>
      <c r="AS1751" s="124" t="str">
        <f t="shared" si="250"/>
        <v/>
      </c>
      <c r="AT1751" s="125" t="str">
        <f t="shared" si="251"/>
        <v/>
      </c>
      <c r="AU1751" s="125" t="str">
        <f>IF(NOT(AT1751=""),VLOOKUP(AT1751,[1]PSI_Category!A:B,2,0),"")</f>
        <v/>
      </c>
      <c r="AV1751" s="167"/>
      <c r="AW1751" s="167"/>
      <c r="AX1751" s="167"/>
    </row>
    <row r="1752" spans="1:50" s="133" customFormat="1" ht="11.4" customHeight="1" x14ac:dyDescent="0.3">
      <c r="A1752" s="103"/>
      <c r="B1752" s="104"/>
      <c r="C1752" s="105"/>
      <c r="D1752" s="106"/>
      <c r="E1752" s="107"/>
      <c r="F1752" s="105"/>
      <c r="G1752" s="107"/>
      <c r="H1752" s="105"/>
      <c r="I1752" s="105"/>
      <c r="J1752" s="107"/>
      <c r="K1752" s="105"/>
      <c r="L1752" s="105"/>
      <c r="M1752" s="105"/>
      <c r="N1752" s="105"/>
      <c r="O1752" s="108"/>
      <c r="P1752" s="109"/>
      <c r="Q1752" s="110"/>
      <c r="R1752" s="110"/>
      <c r="S1752" s="110"/>
      <c r="T1752" s="110"/>
      <c r="U1752" s="111"/>
      <c r="V1752" s="111"/>
      <c r="W1752" s="112"/>
      <c r="X1752" s="113"/>
      <c r="Y1752" s="114"/>
      <c r="Z1752" s="115"/>
      <c r="AA1752" s="116"/>
      <c r="AB1752" s="117" t="b">
        <f t="shared" si="243"/>
        <v>0</v>
      </c>
      <c r="AC1752" s="117">
        <f t="shared" si="244"/>
        <v>0</v>
      </c>
      <c r="AD1752" s="118"/>
      <c r="AE1752" s="117" t="b">
        <f t="shared" si="245"/>
        <v>0</v>
      </c>
      <c r="AF1752" s="117">
        <f t="shared" si="246"/>
        <v>0</v>
      </c>
      <c r="AG1752" s="119">
        <f t="shared" si="247"/>
        <v>0</v>
      </c>
      <c r="AH1752" s="120" t="b">
        <f t="shared" si="248"/>
        <v>0</v>
      </c>
      <c r="AI1752" s="121">
        <f t="shared" si="249"/>
        <v>0</v>
      </c>
      <c r="AJ1752" s="122">
        <f>+C1752</f>
        <v>0</v>
      </c>
      <c r="AK1752" s="122" t="str">
        <f>IF(ISNA(VLOOKUP(postponeList!D1752,[1]Sheet!$A$2:$B$12,2,FALSE))," ",(VLOOKUP(postponeList!D1752,[1]Sheet!$A$2:$B$12,2,FALSE)))</f>
        <v xml:space="preserve"> </v>
      </c>
      <c r="AL1752" s="122" t="str">
        <f>IF(ISNA(VLOOKUP(E1752,[1]Sheet!$G$2:$H$40,2,FALSE))," ",VLOOKUP(E1752,[1]Sheet!$G$2:$H$40,2,FALSE))</f>
        <v xml:space="preserve"> </v>
      </c>
      <c r="AM1752" s="122" t="str">
        <f>IF(ISNA(VLOOKUP(G1752,[1]Sheet!$K$2:$L$159,2,FALSE))," ",(VLOOKUP(G1752,[1]Sheet!$K$2:$L$159,2,FALSE)))</f>
        <v xml:space="preserve"> </v>
      </c>
      <c r="AN1752" s="122" t="str">
        <f>IF(ISNA(VLOOKUP(I1752&amp;C1752,[1]Sheet!$D$2:$E$228,2,FALSE))," ",VLOOKUP(I1752&amp;C1752,[1]Sheet!$D$2:$E$228,2,FALSE))</f>
        <v xml:space="preserve"> </v>
      </c>
      <c r="AO1752" s="122" t="str">
        <f>+I1752&amp;C1752</f>
        <v/>
      </c>
      <c r="AP1752" s="122" t="str">
        <f>C1752&amp;D1752&amp;E1752&amp;G1752&amp;I1752&amp;O1752</f>
        <v/>
      </c>
      <c r="AQ1752" s="122" t="str">
        <f>B1752&amp;D1752&amp;N1752</f>
        <v/>
      </c>
      <c r="AR1752" s="123" t="str">
        <f>+D1752&amp;J1752</f>
        <v/>
      </c>
      <c r="AS1752" s="124" t="str">
        <f t="shared" si="250"/>
        <v/>
      </c>
      <c r="AT1752" s="125" t="str">
        <f t="shared" si="251"/>
        <v/>
      </c>
      <c r="AU1752" s="125" t="str">
        <f>IF(NOT(AT1752=""),VLOOKUP(AT1752,[1]PSI_Category!A:B,2,0),"")</f>
        <v/>
      </c>
      <c r="AV1752" s="167"/>
      <c r="AW1752" s="167"/>
      <c r="AX1752" s="167"/>
    </row>
    <row r="1753" spans="1:50" s="133" customFormat="1" ht="11.4" customHeight="1" x14ac:dyDescent="0.3">
      <c r="A1753" s="103"/>
      <c r="B1753" s="104"/>
      <c r="C1753" s="105"/>
      <c r="D1753" s="106"/>
      <c r="E1753" s="107"/>
      <c r="F1753" s="105"/>
      <c r="G1753" s="107"/>
      <c r="H1753" s="105"/>
      <c r="I1753" s="105"/>
      <c r="J1753" s="107"/>
      <c r="K1753" s="105"/>
      <c r="L1753" s="105"/>
      <c r="M1753" s="105"/>
      <c r="N1753" s="105"/>
      <c r="O1753" s="108"/>
      <c r="P1753" s="109"/>
      <c r="Q1753" s="110"/>
      <c r="R1753" s="110"/>
      <c r="S1753" s="110"/>
      <c r="T1753" s="110"/>
      <c r="U1753" s="111"/>
      <c r="V1753" s="111"/>
      <c r="W1753" s="112"/>
      <c r="X1753" s="113"/>
      <c r="Y1753" s="114"/>
      <c r="Z1753" s="115"/>
      <c r="AA1753" s="116"/>
      <c r="AB1753" s="117" t="b">
        <f t="shared" si="243"/>
        <v>0</v>
      </c>
      <c r="AC1753" s="117">
        <f t="shared" si="244"/>
        <v>0</v>
      </c>
      <c r="AD1753" s="118"/>
      <c r="AE1753" s="117" t="b">
        <f t="shared" si="245"/>
        <v>0</v>
      </c>
      <c r="AF1753" s="117">
        <f t="shared" si="246"/>
        <v>0</v>
      </c>
      <c r="AG1753" s="119">
        <f t="shared" si="247"/>
        <v>0</v>
      </c>
      <c r="AH1753" s="120" t="b">
        <f t="shared" si="248"/>
        <v>0</v>
      </c>
      <c r="AI1753" s="121">
        <f t="shared" si="249"/>
        <v>0</v>
      </c>
      <c r="AJ1753" s="122">
        <f>+C1753</f>
        <v>0</v>
      </c>
      <c r="AK1753" s="122" t="str">
        <f>IF(ISNA(VLOOKUP(postponeList!D1753,[1]Sheet!$A$2:$B$12,2,FALSE))," ",(VLOOKUP(postponeList!D1753,[1]Sheet!$A$2:$B$12,2,FALSE)))</f>
        <v xml:space="preserve"> </v>
      </c>
      <c r="AL1753" s="122" t="str">
        <f>IF(ISNA(VLOOKUP(E1753,[1]Sheet!$G$2:$H$40,2,FALSE))," ",VLOOKUP(E1753,[1]Sheet!$G$2:$H$40,2,FALSE))</f>
        <v xml:space="preserve"> </v>
      </c>
      <c r="AM1753" s="122" t="str">
        <f>IF(ISNA(VLOOKUP(G1753,[1]Sheet!$K$2:$L$159,2,FALSE))," ",(VLOOKUP(G1753,[1]Sheet!$K$2:$L$159,2,FALSE)))</f>
        <v xml:space="preserve"> </v>
      </c>
      <c r="AN1753" s="122" t="str">
        <f>IF(ISNA(VLOOKUP(I1753&amp;C1753,[1]Sheet!$D$2:$E$228,2,FALSE))," ",VLOOKUP(I1753&amp;C1753,[1]Sheet!$D$2:$E$228,2,FALSE))</f>
        <v xml:space="preserve"> </v>
      </c>
      <c r="AO1753" s="122" t="str">
        <f>+I1753&amp;C1753</f>
        <v/>
      </c>
      <c r="AP1753" s="122" t="str">
        <f>C1753&amp;D1753&amp;E1753&amp;G1753&amp;I1753&amp;O1753</f>
        <v/>
      </c>
      <c r="AQ1753" s="122" t="str">
        <f>B1753&amp;D1753&amp;N1753</f>
        <v/>
      </c>
      <c r="AR1753" s="123" t="str">
        <f>+D1753&amp;J1753</f>
        <v/>
      </c>
      <c r="AS1753" s="124" t="str">
        <f t="shared" si="250"/>
        <v/>
      </c>
      <c r="AT1753" s="125" t="str">
        <f t="shared" si="251"/>
        <v/>
      </c>
      <c r="AU1753" s="125" t="str">
        <f>IF(NOT(AT1753=""),VLOOKUP(AT1753,[1]PSI_Category!A:B,2,0),"")</f>
        <v/>
      </c>
      <c r="AV1753" s="167"/>
      <c r="AW1753" s="167"/>
      <c r="AX1753" s="167"/>
    </row>
    <row r="1754" spans="1:50" s="133" customFormat="1" ht="11.4" customHeight="1" x14ac:dyDescent="0.3">
      <c r="A1754" s="103"/>
      <c r="B1754" s="104"/>
      <c r="C1754" s="105"/>
      <c r="D1754" s="106"/>
      <c r="E1754" s="107"/>
      <c r="F1754" s="105"/>
      <c r="G1754" s="107"/>
      <c r="H1754" s="105"/>
      <c r="I1754" s="105"/>
      <c r="J1754" s="107"/>
      <c r="K1754" s="105"/>
      <c r="L1754" s="105"/>
      <c r="M1754" s="105"/>
      <c r="N1754" s="105"/>
      <c r="O1754" s="108"/>
      <c r="P1754" s="109"/>
      <c r="Q1754" s="110"/>
      <c r="R1754" s="110"/>
      <c r="S1754" s="110"/>
      <c r="T1754" s="110"/>
      <c r="U1754" s="111"/>
      <c r="V1754" s="111"/>
      <c r="W1754" s="112"/>
      <c r="X1754" s="113"/>
      <c r="Y1754" s="114"/>
      <c r="Z1754" s="115"/>
      <c r="AA1754" s="116"/>
      <c r="AB1754" s="117" t="b">
        <f t="shared" si="243"/>
        <v>0</v>
      </c>
      <c r="AC1754" s="117">
        <f t="shared" si="244"/>
        <v>0</v>
      </c>
      <c r="AD1754" s="118"/>
      <c r="AE1754" s="117" t="b">
        <f t="shared" si="245"/>
        <v>0</v>
      </c>
      <c r="AF1754" s="117">
        <f t="shared" si="246"/>
        <v>0</v>
      </c>
      <c r="AG1754" s="119">
        <f t="shared" si="247"/>
        <v>0</v>
      </c>
      <c r="AH1754" s="120" t="b">
        <f t="shared" si="248"/>
        <v>0</v>
      </c>
      <c r="AI1754" s="121">
        <f t="shared" si="249"/>
        <v>0</v>
      </c>
      <c r="AJ1754" s="122">
        <f>+C1754</f>
        <v>0</v>
      </c>
      <c r="AK1754" s="122" t="str">
        <f>IF(ISNA(VLOOKUP(postponeList!D1754,[1]Sheet!$A$2:$B$12,2,FALSE))," ",(VLOOKUP(postponeList!D1754,[1]Sheet!$A$2:$B$12,2,FALSE)))</f>
        <v xml:space="preserve"> </v>
      </c>
      <c r="AL1754" s="122" t="str">
        <f>IF(ISNA(VLOOKUP(E1754,[1]Sheet!$G$2:$H$40,2,FALSE))," ",VLOOKUP(E1754,[1]Sheet!$G$2:$H$40,2,FALSE))</f>
        <v xml:space="preserve"> </v>
      </c>
      <c r="AM1754" s="122" t="str">
        <f>IF(ISNA(VLOOKUP(G1754,[1]Sheet!$K$2:$L$159,2,FALSE))," ",(VLOOKUP(G1754,[1]Sheet!$K$2:$L$159,2,FALSE)))</f>
        <v xml:space="preserve"> </v>
      </c>
      <c r="AN1754" s="122" t="str">
        <f>IF(ISNA(VLOOKUP(I1754&amp;C1754,[1]Sheet!$D$2:$E$228,2,FALSE))," ",VLOOKUP(I1754&amp;C1754,[1]Sheet!$D$2:$E$228,2,FALSE))</f>
        <v xml:space="preserve"> </v>
      </c>
      <c r="AO1754" s="122" t="str">
        <f>+I1754&amp;C1754</f>
        <v/>
      </c>
      <c r="AP1754" s="122" t="str">
        <f>C1754&amp;D1754&amp;E1754&amp;G1754&amp;I1754&amp;O1754</f>
        <v/>
      </c>
      <c r="AQ1754" s="122" t="str">
        <f>B1754&amp;D1754&amp;N1754</f>
        <v/>
      </c>
      <c r="AR1754" s="123" t="str">
        <f>+D1754&amp;J1754</f>
        <v/>
      </c>
      <c r="AS1754" s="124" t="str">
        <f t="shared" si="250"/>
        <v/>
      </c>
      <c r="AT1754" s="125" t="str">
        <f t="shared" si="251"/>
        <v/>
      </c>
      <c r="AU1754" s="125" t="str">
        <f>IF(NOT(AT1754=""),VLOOKUP(AT1754,[1]PSI_Category!A:B,2,0),"")</f>
        <v/>
      </c>
      <c r="AV1754" s="167"/>
      <c r="AW1754" s="167"/>
      <c r="AX1754" s="167"/>
    </row>
    <row r="1755" spans="1:50" s="133" customFormat="1" ht="11.4" customHeight="1" x14ac:dyDescent="0.3">
      <c r="A1755" s="103"/>
      <c r="B1755" s="104"/>
      <c r="C1755" s="105"/>
      <c r="D1755" s="106"/>
      <c r="E1755" s="107"/>
      <c r="F1755" s="105"/>
      <c r="G1755" s="107"/>
      <c r="H1755" s="105"/>
      <c r="I1755" s="105"/>
      <c r="J1755" s="107"/>
      <c r="K1755" s="105"/>
      <c r="L1755" s="105"/>
      <c r="M1755" s="105"/>
      <c r="N1755" s="105"/>
      <c r="O1755" s="108"/>
      <c r="P1755" s="109"/>
      <c r="Q1755" s="110"/>
      <c r="R1755" s="110"/>
      <c r="S1755" s="110"/>
      <c r="T1755" s="110"/>
      <c r="U1755" s="111"/>
      <c r="V1755" s="111"/>
      <c r="W1755" s="112"/>
      <c r="X1755" s="113"/>
      <c r="Y1755" s="114"/>
      <c r="Z1755" s="115"/>
      <c r="AA1755" s="116"/>
      <c r="AB1755" s="117" t="b">
        <f t="shared" si="243"/>
        <v>0</v>
      </c>
      <c r="AC1755" s="117">
        <f t="shared" si="244"/>
        <v>0</v>
      </c>
      <c r="AD1755" s="118"/>
      <c r="AE1755" s="117" t="b">
        <f t="shared" si="245"/>
        <v>0</v>
      </c>
      <c r="AF1755" s="117">
        <f t="shared" si="246"/>
        <v>0</v>
      </c>
      <c r="AG1755" s="119">
        <f t="shared" si="247"/>
        <v>0</v>
      </c>
      <c r="AH1755" s="120" t="b">
        <f t="shared" si="248"/>
        <v>0</v>
      </c>
      <c r="AI1755" s="121">
        <f t="shared" si="249"/>
        <v>0</v>
      </c>
      <c r="AJ1755" s="122">
        <f>+C1755</f>
        <v>0</v>
      </c>
      <c r="AK1755" s="122" t="str">
        <f>IF(ISNA(VLOOKUP(postponeList!D1755,[1]Sheet!$A$2:$B$12,2,FALSE))," ",(VLOOKUP(postponeList!D1755,[1]Sheet!$A$2:$B$12,2,FALSE)))</f>
        <v xml:space="preserve"> </v>
      </c>
      <c r="AL1755" s="122" t="str">
        <f>IF(ISNA(VLOOKUP(E1755,[1]Sheet!$G$2:$H$40,2,FALSE))," ",VLOOKUP(E1755,[1]Sheet!$G$2:$H$40,2,FALSE))</f>
        <v xml:space="preserve"> </v>
      </c>
      <c r="AM1755" s="122" t="str">
        <f>IF(ISNA(VLOOKUP(G1755,[1]Sheet!$K$2:$L$159,2,FALSE))," ",(VLOOKUP(G1755,[1]Sheet!$K$2:$L$159,2,FALSE)))</f>
        <v xml:space="preserve"> </v>
      </c>
      <c r="AN1755" s="122" t="str">
        <f>IF(ISNA(VLOOKUP(I1755&amp;C1755,[1]Sheet!$D$2:$E$228,2,FALSE))," ",VLOOKUP(I1755&amp;C1755,[1]Sheet!$D$2:$E$228,2,FALSE))</f>
        <v xml:space="preserve"> </v>
      </c>
      <c r="AO1755" s="122" t="str">
        <f>+I1755&amp;C1755</f>
        <v/>
      </c>
      <c r="AP1755" s="122" t="str">
        <f>C1755&amp;D1755&amp;E1755&amp;G1755&amp;I1755&amp;O1755</f>
        <v/>
      </c>
      <c r="AQ1755" s="122" t="str">
        <f>B1755&amp;D1755&amp;N1755</f>
        <v/>
      </c>
      <c r="AR1755" s="123" t="str">
        <f>+D1755&amp;J1755</f>
        <v/>
      </c>
      <c r="AS1755" s="124" t="str">
        <f t="shared" si="250"/>
        <v/>
      </c>
      <c r="AT1755" s="125" t="str">
        <f t="shared" si="251"/>
        <v/>
      </c>
      <c r="AU1755" s="125" t="str">
        <f>IF(NOT(AT1755=""),VLOOKUP(AT1755,[1]PSI_Category!A:B,2,0),"")</f>
        <v/>
      </c>
      <c r="AV1755" s="167"/>
      <c r="AW1755" s="167"/>
      <c r="AX1755" s="167"/>
    </row>
    <row r="1756" spans="1:50" s="133" customFormat="1" ht="11.4" customHeight="1" x14ac:dyDescent="0.3">
      <c r="A1756" s="103"/>
      <c r="B1756" s="104"/>
      <c r="C1756" s="105"/>
      <c r="D1756" s="106"/>
      <c r="E1756" s="107"/>
      <c r="F1756" s="105"/>
      <c r="G1756" s="107"/>
      <c r="H1756" s="105"/>
      <c r="I1756" s="105"/>
      <c r="J1756" s="107"/>
      <c r="K1756" s="105"/>
      <c r="L1756" s="105"/>
      <c r="M1756" s="105"/>
      <c r="N1756" s="105"/>
      <c r="O1756" s="108"/>
      <c r="P1756" s="109"/>
      <c r="Q1756" s="110"/>
      <c r="R1756" s="110"/>
      <c r="S1756" s="110"/>
      <c r="T1756" s="110"/>
      <c r="U1756" s="111"/>
      <c r="V1756" s="111"/>
      <c r="W1756" s="112"/>
      <c r="X1756" s="113"/>
      <c r="Y1756" s="114"/>
      <c r="Z1756" s="115"/>
      <c r="AA1756" s="116"/>
      <c r="AB1756" s="117" t="b">
        <f t="shared" si="243"/>
        <v>0</v>
      </c>
      <c r="AC1756" s="117">
        <f t="shared" si="244"/>
        <v>0</v>
      </c>
      <c r="AD1756" s="118"/>
      <c r="AE1756" s="117" t="b">
        <f t="shared" si="245"/>
        <v>0</v>
      </c>
      <c r="AF1756" s="117">
        <f t="shared" si="246"/>
        <v>0</v>
      </c>
      <c r="AG1756" s="119">
        <f t="shared" si="247"/>
        <v>0</v>
      </c>
      <c r="AH1756" s="120" t="b">
        <f t="shared" si="248"/>
        <v>0</v>
      </c>
      <c r="AI1756" s="121">
        <f t="shared" si="249"/>
        <v>0</v>
      </c>
      <c r="AJ1756" s="122">
        <f>+C1756</f>
        <v>0</v>
      </c>
      <c r="AK1756" s="122" t="str">
        <f>IF(ISNA(VLOOKUP(postponeList!D1756,[1]Sheet!$A$2:$B$12,2,FALSE))," ",(VLOOKUP(postponeList!D1756,[1]Sheet!$A$2:$B$12,2,FALSE)))</f>
        <v xml:space="preserve"> </v>
      </c>
      <c r="AL1756" s="122" t="str">
        <f>IF(ISNA(VLOOKUP(E1756,[1]Sheet!$G$2:$H$40,2,FALSE))," ",VLOOKUP(E1756,[1]Sheet!$G$2:$H$40,2,FALSE))</f>
        <v xml:space="preserve"> </v>
      </c>
      <c r="AM1756" s="122" t="str">
        <f>IF(ISNA(VLOOKUP(G1756,[1]Sheet!$K$2:$L$159,2,FALSE))," ",(VLOOKUP(G1756,[1]Sheet!$K$2:$L$159,2,FALSE)))</f>
        <v xml:space="preserve"> </v>
      </c>
      <c r="AN1756" s="122" t="str">
        <f>IF(ISNA(VLOOKUP(I1756&amp;C1756,[1]Sheet!$D$2:$E$228,2,FALSE))," ",VLOOKUP(I1756&amp;C1756,[1]Sheet!$D$2:$E$228,2,FALSE))</f>
        <v xml:space="preserve"> </v>
      </c>
      <c r="AO1756" s="122" t="str">
        <f>+I1756&amp;C1756</f>
        <v/>
      </c>
      <c r="AP1756" s="122" t="str">
        <f>C1756&amp;D1756&amp;E1756&amp;G1756&amp;I1756&amp;O1756</f>
        <v/>
      </c>
      <c r="AQ1756" s="122" t="str">
        <f>B1756&amp;D1756&amp;N1756</f>
        <v/>
      </c>
      <c r="AR1756" s="123" t="str">
        <f>+D1756&amp;J1756</f>
        <v/>
      </c>
      <c r="AS1756" s="124" t="str">
        <f t="shared" si="250"/>
        <v/>
      </c>
      <c r="AT1756" s="125" t="str">
        <f t="shared" si="251"/>
        <v/>
      </c>
      <c r="AU1756" s="125" t="str">
        <f>IF(NOT(AT1756=""),VLOOKUP(AT1756,[1]PSI_Category!A:B,2,0),"")</f>
        <v/>
      </c>
      <c r="AV1756" s="167"/>
      <c r="AW1756" s="167"/>
      <c r="AX1756" s="167"/>
    </row>
    <row r="1757" spans="1:50" s="133" customFormat="1" ht="11.4" customHeight="1" x14ac:dyDescent="0.3">
      <c r="A1757" s="103"/>
      <c r="B1757" s="104"/>
      <c r="C1757" s="105"/>
      <c r="D1757" s="106"/>
      <c r="E1757" s="107"/>
      <c r="F1757" s="105"/>
      <c r="G1757" s="107"/>
      <c r="H1757" s="105"/>
      <c r="I1757" s="105"/>
      <c r="J1757" s="107"/>
      <c r="K1757" s="105"/>
      <c r="L1757" s="105"/>
      <c r="M1757" s="105"/>
      <c r="N1757" s="105"/>
      <c r="O1757" s="108"/>
      <c r="P1757" s="109"/>
      <c r="Q1757" s="110"/>
      <c r="R1757" s="110"/>
      <c r="S1757" s="110"/>
      <c r="T1757" s="110"/>
      <c r="U1757" s="111"/>
      <c r="V1757" s="111"/>
      <c r="W1757" s="112"/>
      <c r="X1757" s="113"/>
      <c r="Y1757" s="114"/>
      <c r="Z1757" s="115"/>
      <c r="AA1757" s="116"/>
      <c r="AB1757" s="117" t="b">
        <f t="shared" si="243"/>
        <v>0</v>
      </c>
      <c r="AC1757" s="117">
        <f t="shared" si="244"/>
        <v>0</v>
      </c>
      <c r="AD1757" s="118"/>
      <c r="AE1757" s="117" t="b">
        <f t="shared" si="245"/>
        <v>0</v>
      </c>
      <c r="AF1757" s="117">
        <f t="shared" si="246"/>
        <v>0</v>
      </c>
      <c r="AG1757" s="119">
        <f t="shared" si="247"/>
        <v>0</v>
      </c>
      <c r="AH1757" s="120" t="b">
        <f t="shared" si="248"/>
        <v>0</v>
      </c>
      <c r="AI1757" s="121">
        <f t="shared" si="249"/>
        <v>0</v>
      </c>
      <c r="AJ1757" s="122">
        <f>+C1757</f>
        <v>0</v>
      </c>
      <c r="AK1757" s="122" t="str">
        <f>IF(ISNA(VLOOKUP(postponeList!D1757,[1]Sheet!$A$2:$B$12,2,FALSE))," ",(VLOOKUP(postponeList!D1757,[1]Sheet!$A$2:$B$12,2,FALSE)))</f>
        <v xml:space="preserve"> </v>
      </c>
      <c r="AL1757" s="122" t="str">
        <f>IF(ISNA(VLOOKUP(E1757,[1]Sheet!$G$2:$H$40,2,FALSE))," ",VLOOKUP(E1757,[1]Sheet!$G$2:$H$40,2,FALSE))</f>
        <v xml:space="preserve"> </v>
      </c>
      <c r="AM1757" s="122" t="str">
        <f>IF(ISNA(VLOOKUP(G1757,[1]Sheet!$K$2:$L$159,2,FALSE))," ",(VLOOKUP(G1757,[1]Sheet!$K$2:$L$159,2,FALSE)))</f>
        <v xml:space="preserve"> </v>
      </c>
      <c r="AN1757" s="122" t="str">
        <f>IF(ISNA(VLOOKUP(I1757&amp;C1757,[1]Sheet!$D$2:$E$228,2,FALSE))," ",VLOOKUP(I1757&amp;C1757,[1]Sheet!$D$2:$E$228,2,FALSE))</f>
        <v xml:space="preserve"> </v>
      </c>
      <c r="AO1757" s="122" t="str">
        <f>+I1757&amp;C1757</f>
        <v/>
      </c>
      <c r="AP1757" s="122" t="str">
        <f>C1757&amp;D1757&amp;E1757&amp;G1757&amp;I1757&amp;O1757</f>
        <v/>
      </c>
      <c r="AQ1757" s="122" t="str">
        <f>B1757&amp;D1757&amp;N1757</f>
        <v/>
      </c>
      <c r="AR1757" s="123" t="str">
        <f>+D1757&amp;J1757</f>
        <v/>
      </c>
      <c r="AS1757" s="124" t="str">
        <f t="shared" si="250"/>
        <v/>
      </c>
      <c r="AT1757" s="125" t="str">
        <f t="shared" si="251"/>
        <v/>
      </c>
      <c r="AU1757" s="125" t="str">
        <f>IF(NOT(AT1757=""),VLOOKUP(AT1757,[1]PSI_Category!A:B,2,0),"")</f>
        <v/>
      </c>
      <c r="AV1757" s="167"/>
      <c r="AW1757" s="167"/>
      <c r="AX1757" s="167"/>
    </row>
    <row r="1758" spans="1:50" s="133" customFormat="1" ht="11.4" customHeight="1" x14ac:dyDescent="0.3">
      <c r="A1758" s="103"/>
      <c r="B1758" s="104"/>
      <c r="C1758" s="105"/>
      <c r="D1758" s="106"/>
      <c r="E1758" s="107"/>
      <c r="F1758" s="105"/>
      <c r="G1758" s="107"/>
      <c r="H1758" s="105"/>
      <c r="I1758" s="105"/>
      <c r="J1758" s="107"/>
      <c r="K1758" s="105"/>
      <c r="L1758" s="105"/>
      <c r="M1758" s="105"/>
      <c r="N1758" s="105"/>
      <c r="O1758" s="108"/>
      <c r="P1758" s="109"/>
      <c r="Q1758" s="110"/>
      <c r="R1758" s="110"/>
      <c r="S1758" s="110"/>
      <c r="T1758" s="110"/>
      <c r="U1758" s="111"/>
      <c r="V1758" s="111"/>
      <c r="W1758" s="112"/>
      <c r="X1758" s="113"/>
      <c r="Y1758" s="114"/>
      <c r="Z1758" s="115"/>
      <c r="AA1758" s="116"/>
      <c r="AB1758" s="117" t="b">
        <f t="shared" si="243"/>
        <v>0</v>
      </c>
      <c r="AC1758" s="117">
        <f t="shared" si="244"/>
        <v>0</v>
      </c>
      <c r="AD1758" s="118"/>
      <c r="AE1758" s="117" t="b">
        <f t="shared" si="245"/>
        <v>0</v>
      </c>
      <c r="AF1758" s="117">
        <f t="shared" si="246"/>
        <v>0</v>
      </c>
      <c r="AG1758" s="119">
        <f t="shared" si="247"/>
        <v>0</v>
      </c>
      <c r="AH1758" s="120" t="b">
        <f t="shared" si="248"/>
        <v>0</v>
      </c>
      <c r="AI1758" s="121">
        <f t="shared" si="249"/>
        <v>0</v>
      </c>
      <c r="AJ1758" s="122">
        <f>+C1758</f>
        <v>0</v>
      </c>
      <c r="AK1758" s="122" t="str">
        <f>IF(ISNA(VLOOKUP(postponeList!D1758,[1]Sheet!$A$2:$B$12,2,FALSE))," ",(VLOOKUP(postponeList!D1758,[1]Sheet!$A$2:$B$12,2,FALSE)))</f>
        <v xml:space="preserve"> </v>
      </c>
      <c r="AL1758" s="122" t="str">
        <f>IF(ISNA(VLOOKUP(E1758,[1]Sheet!$G$2:$H$40,2,FALSE))," ",VLOOKUP(E1758,[1]Sheet!$G$2:$H$40,2,FALSE))</f>
        <v xml:space="preserve"> </v>
      </c>
      <c r="AM1758" s="122" t="str">
        <f>IF(ISNA(VLOOKUP(G1758,[1]Sheet!$K$2:$L$159,2,FALSE))," ",(VLOOKUP(G1758,[1]Sheet!$K$2:$L$159,2,FALSE)))</f>
        <v xml:space="preserve"> </v>
      </c>
      <c r="AN1758" s="122" t="str">
        <f>IF(ISNA(VLOOKUP(I1758&amp;C1758,[1]Sheet!$D$2:$E$228,2,FALSE))," ",VLOOKUP(I1758&amp;C1758,[1]Sheet!$D$2:$E$228,2,FALSE))</f>
        <v xml:space="preserve"> </v>
      </c>
      <c r="AO1758" s="122" t="str">
        <f>+I1758&amp;C1758</f>
        <v/>
      </c>
      <c r="AP1758" s="122" t="str">
        <f>C1758&amp;D1758&amp;E1758&amp;G1758&amp;I1758&amp;O1758</f>
        <v/>
      </c>
      <c r="AQ1758" s="122" t="str">
        <f>B1758&amp;D1758&amp;N1758</f>
        <v/>
      </c>
      <c r="AR1758" s="123" t="str">
        <f>+D1758&amp;J1758</f>
        <v/>
      </c>
      <c r="AS1758" s="124" t="str">
        <f t="shared" si="250"/>
        <v/>
      </c>
      <c r="AT1758" s="125" t="str">
        <f t="shared" si="251"/>
        <v/>
      </c>
      <c r="AU1758" s="125" t="str">
        <f>IF(NOT(AT1758=""),VLOOKUP(AT1758,[1]PSI_Category!A:B,2,0),"")</f>
        <v/>
      </c>
      <c r="AV1758" s="167"/>
      <c r="AW1758" s="167"/>
      <c r="AX1758" s="167"/>
    </row>
    <row r="1759" spans="1:50" s="133" customFormat="1" ht="11.4" customHeight="1" x14ac:dyDescent="0.3">
      <c r="A1759" s="103"/>
      <c r="B1759" s="104"/>
      <c r="C1759" s="105"/>
      <c r="D1759" s="106"/>
      <c r="E1759" s="107"/>
      <c r="F1759" s="105"/>
      <c r="G1759" s="107"/>
      <c r="H1759" s="105"/>
      <c r="I1759" s="105"/>
      <c r="J1759" s="107"/>
      <c r="K1759" s="105"/>
      <c r="L1759" s="105"/>
      <c r="M1759" s="105"/>
      <c r="N1759" s="105"/>
      <c r="O1759" s="108"/>
      <c r="P1759" s="109"/>
      <c r="Q1759" s="110"/>
      <c r="R1759" s="110"/>
      <c r="S1759" s="110"/>
      <c r="T1759" s="110"/>
      <c r="U1759" s="111"/>
      <c r="V1759" s="111"/>
      <c r="W1759" s="112"/>
      <c r="X1759" s="113"/>
      <c r="Y1759" s="114"/>
      <c r="Z1759" s="115"/>
      <c r="AA1759" s="116"/>
      <c r="AB1759" s="117" t="b">
        <f t="shared" si="243"/>
        <v>0</v>
      </c>
      <c r="AC1759" s="117">
        <f t="shared" si="244"/>
        <v>0</v>
      </c>
      <c r="AD1759" s="118"/>
      <c r="AE1759" s="117" t="b">
        <f t="shared" si="245"/>
        <v>0</v>
      </c>
      <c r="AF1759" s="117">
        <f t="shared" si="246"/>
        <v>0</v>
      </c>
      <c r="AG1759" s="119">
        <f t="shared" si="247"/>
        <v>0</v>
      </c>
      <c r="AH1759" s="120" t="b">
        <f t="shared" si="248"/>
        <v>0</v>
      </c>
      <c r="AI1759" s="121">
        <f t="shared" si="249"/>
        <v>0</v>
      </c>
      <c r="AJ1759" s="122">
        <f>+C1759</f>
        <v>0</v>
      </c>
      <c r="AK1759" s="122" t="str">
        <f>IF(ISNA(VLOOKUP(postponeList!D1759,[1]Sheet!$A$2:$B$12,2,FALSE))," ",(VLOOKUP(postponeList!D1759,[1]Sheet!$A$2:$B$12,2,FALSE)))</f>
        <v xml:space="preserve"> </v>
      </c>
      <c r="AL1759" s="122" t="str">
        <f>IF(ISNA(VLOOKUP(E1759,[1]Sheet!$G$2:$H$40,2,FALSE))," ",VLOOKUP(E1759,[1]Sheet!$G$2:$H$40,2,FALSE))</f>
        <v xml:space="preserve"> </v>
      </c>
      <c r="AM1759" s="122" t="str">
        <f>IF(ISNA(VLOOKUP(G1759,[1]Sheet!$K$2:$L$159,2,FALSE))," ",(VLOOKUP(G1759,[1]Sheet!$K$2:$L$159,2,FALSE)))</f>
        <v xml:space="preserve"> </v>
      </c>
      <c r="AN1759" s="122" t="str">
        <f>IF(ISNA(VLOOKUP(I1759&amp;C1759,[1]Sheet!$D$2:$E$228,2,FALSE))," ",VLOOKUP(I1759&amp;C1759,[1]Sheet!$D$2:$E$228,2,FALSE))</f>
        <v xml:space="preserve"> </v>
      </c>
      <c r="AO1759" s="122" t="str">
        <f>+I1759&amp;C1759</f>
        <v/>
      </c>
      <c r="AP1759" s="122" t="str">
        <f>C1759&amp;D1759&amp;E1759&amp;G1759&amp;I1759&amp;O1759</f>
        <v/>
      </c>
      <c r="AQ1759" s="122" t="str">
        <f>B1759&amp;D1759&amp;N1759</f>
        <v/>
      </c>
      <c r="AR1759" s="123" t="str">
        <f>+D1759&amp;J1759</f>
        <v/>
      </c>
      <c r="AS1759" s="124" t="str">
        <f t="shared" si="250"/>
        <v/>
      </c>
      <c r="AT1759" s="125" t="str">
        <f t="shared" si="251"/>
        <v/>
      </c>
      <c r="AU1759" s="125" t="str">
        <f>IF(NOT(AT1759=""),VLOOKUP(AT1759,[1]PSI_Category!A:B,2,0),"")</f>
        <v/>
      </c>
      <c r="AV1759" s="167"/>
      <c r="AW1759" s="167"/>
      <c r="AX1759" s="167"/>
    </row>
    <row r="1760" spans="1:50" s="133" customFormat="1" ht="11.4" customHeight="1" x14ac:dyDescent="0.3">
      <c r="A1760" s="103"/>
      <c r="B1760" s="104"/>
      <c r="C1760" s="105"/>
      <c r="D1760" s="106"/>
      <c r="E1760" s="107"/>
      <c r="F1760" s="105"/>
      <c r="G1760" s="107"/>
      <c r="H1760" s="105"/>
      <c r="I1760" s="105"/>
      <c r="J1760" s="107"/>
      <c r="K1760" s="105"/>
      <c r="L1760" s="105"/>
      <c r="M1760" s="105"/>
      <c r="N1760" s="105"/>
      <c r="O1760" s="108"/>
      <c r="P1760" s="109"/>
      <c r="Q1760" s="110"/>
      <c r="R1760" s="110"/>
      <c r="S1760" s="168"/>
      <c r="T1760" s="110"/>
      <c r="U1760" s="111"/>
      <c r="V1760" s="111"/>
      <c r="W1760" s="112"/>
      <c r="X1760" s="113"/>
      <c r="Y1760" s="114"/>
      <c r="Z1760" s="115"/>
      <c r="AA1760" s="116"/>
      <c r="AB1760" s="117" t="b">
        <f t="shared" si="243"/>
        <v>0</v>
      </c>
      <c r="AC1760" s="117">
        <f t="shared" si="244"/>
        <v>0</v>
      </c>
      <c r="AD1760" s="118"/>
      <c r="AE1760" s="117" t="b">
        <f t="shared" si="245"/>
        <v>0</v>
      </c>
      <c r="AF1760" s="117">
        <f t="shared" si="246"/>
        <v>0</v>
      </c>
      <c r="AG1760" s="119">
        <f t="shared" si="247"/>
        <v>0</v>
      </c>
      <c r="AH1760" s="120" t="b">
        <f t="shared" si="248"/>
        <v>0</v>
      </c>
      <c r="AI1760" s="121">
        <f t="shared" si="249"/>
        <v>0</v>
      </c>
      <c r="AJ1760" s="122">
        <f>+C1760</f>
        <v>0</v>
      </c>
      <c r="AK1760" s="122" t="str">
        <f>IF(ISNA(VLOOKUP(postponeList!D1760,[1]Sheet!$A$2:$B$12,2,FALSE))," ",(VLOOKUP(postponeList!D1760,[1]Sheet!$A$2:$B$12,2,FALSE)))</f>
        <v xml:space="preserve"> </v>
      </c>
      <c r="AL1760" s="122" t="str">
        <f>IF(ISNA(VLOOKUP(E1760,[1]Sheet!$G$2:$H$40,2,FALSE))," ",VLOOKUP(E1760,[1]Sheet!$G$2:$H$40,2,FALSE))</f>
        <v xml:space="preserve"> </v>
      </c>
      <c r="AM1760" s="122" t="str">
        <f>IF(ISNA(VLOOKUP(G1760,[1]Sheet!$K$2:$L$159,2,FALSE))," ",(VLOOKUP(G1760,[1]Sheet!$K$2:$L$159,2,FALSE)))</f>
        <v xml:space="preserve"> </v>
      </c>
      <c r="AN1760" s="122" t="str">
        <f>IF(ISNA(VLOOKUP(I1760&amp;C1760,[1]Sheet!$D$2:$E$228,2,FALSE))," ",VLOOKUP(I1760&amp;C1760,[1]Sheet!$D$2:$E$228,2,FALSE))</f>
        <v xml:space="preserve"> </v>
      </c>
      <c r="AO1760" s="122" t="str">
        <f>+I1760&amp;C1760</f>
        <v/>
      </c>
      <c r="AP1760" s="122" t="str">
        <f>C1760&amp;D1760&amp;E1760&amp;G1760&amp;I1760&amp;O1760</f>
        <v/>
      </c>
      <c r="AQ1760" s="122" t="str">
        <f>B1760&amp;D1760&amp;N1760</f>
        <v/>
      </c>
      <c r="AR1760" s="123" t="str">
        <f>+D1760&amp;J1760</f>
        <v/>
      </c>
      <c r="AS1760" s="124" t="str">
        <f t="shared" si="250"/>
        <v/>
      </c>
      <c r="AT1760" s="125" t="str">
        <f t="shared" si="251"/>
        <v/>
      </c>
      <c r="AU1760" s="125" t="str">
        <f>IF(NOT(AT1760=""),VLOOKUP(AT1760,[1]PSI_Category!A:B,2,0),"")</f>
        <v/>
      </c>
      <c r="AV1760" s="167"/>
      <c r="AW1760" s="167"/>
      <c r="AX1760" s="167"/>
    </row>
    <row r="1761" spans="1:50" s="133" customFormat="1" ht="11.4" customHeight="1" x14ac:dyDescent="0.3">
      <c r="A1761" s="103"/>
      <c r="B1761" s="104"/>
      <c r="C1761" s="105"/>
      <c r="D1761" s="106"/>
      <c r="E1761" s="107"/>
      <c r="F1761" s="105"/>
      <c r="G1761" s="107"/>
      <c r="H1761" s="105"/>
      <c r="I1761" s="105"/>
      <c r="J1761" s="107"/>
      <c r="K1761" s="105"/>
      <c r="L1761" s="105"/>
      <c r="M1761" s="105"/>
      <c r="N1761" s="105"/>
      <c r="O1761" s="108"/>
      <c r="P1761" s="109"/>
      <c r="Q1761" s="110"/>
      <c r="R1761" s="110"/>
      <c r="S1761" s="110"/>
      <c r="T1761" s="110"/>
      <c r="U1761" s="111"/>
      <c r="V1761" s="111"/>
      <c r="W1761" s="112"/>
      <c r="X1761" s="113"/>
      <c r="Y1761" s="114"/>
      <c r="Z1761" s="115"/>
      <c r="AA1761" s="116"/>
      <c r="AB1761" s="117" t="b">
        <f t="shared" si="243"/>
        <v>0</v>
      </c>
      <c r="AC1761" s="117">
        <f t="shared" si="244"/>
        <v>0</v>
      </c>
      <c r="AD1761" s="118"/>
      <c r="AE1761" s="117" t="b">
        <f t="shared" si="245"/>
        <v>0</v>
      </c>
      <c r="AF1761" s="117">
        <f t="shared" si="246"/>
        <v>0</v>
      </c>
      <c r="AG1761" s="119">
        <f t="shared" si="247"/>
        <v>0</v>
      </c>
      <c r="AH1761" s="120" t="b">
        <f t="shared" si="248"/>
        <v>0</v>
      </c>
      <c r="AI1761" s="121">
        <f t="shared" si="249"/>
        <v>0</v>
      </c>
      <c r="AJ1761" s="122">
        <f>+C1761</f>
        <v>0</v>
      </c>
      <c r="AK1761" s="122" t="str">
        <f>IF(ISNA(VLOOKUP(postponeList!D1761,[1]Sheet!$A$2:$B$12,2,FALSE))," ",(VLOOKUP(postponeList!D1761,[1]Sheet!$A$2:$B$12,2,FALSE)))</f>
        <v xml:space="preserve"> </v>
      </c>
      <c r="AL1761" s="122" t="str">
        <f>IF(ISNA(VLOOKUP(E1761,[1]Sheet!$G$2:$H$40,2,FALSE))," ",VLOOKUP(E1761,[1]Sheet!$G$2:$H$40,2,FALSE))</f>
        <v xml:space="preserve"> </v>
      </c>
      <c r="AM1761" s="122" t="str">
        <f>IF(ISNA(VLOOKUP(G1761,[1]Sheet!$K$2:$L$159,2,FALSE))," ",(VLOOKUP(G1761,[1]Sheet!$K$2:$L$159,2,FALSE)))</f>
        <v xml:space="preserve"> </v>
      </c>
      <c r="AN1761" s="122" t="str">
        <f>IF(ISNA(VLOOKUP(I1761&amp;C1761,[1]Sheet!$D$2:$E$228,2,FALSE))," ",VLOOKUP(I1761&amp;C1761,[1]Sheet!$D$2:$E$228,2,FALSE))</f>
        <v xml:space="preserve"> </v>
      </c>
      <c r="AO1761" s="122" t="str">
        <f>+I1761&amp;C1761</f>
        <v/>
      </c>
      <c r="AP1761" s="122" t="str">
        <f>C1761&amp;D1761&amp;E1761&amp;G1761&amp;I1761&amp;O1761</f>
        <v/>
      </c>
      <c r="AQ1761" s="122" t="str">
        <f>B1761&amp;D1761&amp;N1761</f>
        <v/>
      </c>
      <c r="AR1761" s="123" t="str">
        <f>+D1761&amp;J1761</f>
        <v/>
      </c>
      <c r="AS1761" s="124" t="str">
        <f t="shared" si="250"/>
        <v/>
      </c>
      <c r="AT1761" s="125" t="str">
        <f t="shared" si="251"/>
        <v/>
      </c>
      <c r="AU1761" s="125" t="str">
        <f>IF(NOT(AT1761=""),VLOOKUP(AT1761,[1]PSI_Category!A:B,2,0),"")</f>
        <v/>
      </c>
      <c r="AV1761" s="167"/>
      <c r="AW1761" s="167"/>
      <c r="AX1761" s="167"/>
    </row>
    <row r="1762" spans="1:50" s="133" customFormat="1" ht="11.4" customHeight="1" x14ac:dyDescent="0.3">
      <c r="A1762" s="103"/>
      <c r="B1762" s="104"/>
      <c r="C1762" s="105"/>
      <c r="D1762" s="106"/>
      <c r="E1762" s="107"/>
      <c r="F1762" s="105"/>
      <c r="G1762" s="107"/>
      <c r="H1762" s="105"/>
      <c r="I1762" s="105"/>
      <c r="J1762" s="107"/>
      <c r="K1762" s="105"/>
      <c r="L1762" s="105"/>
      <c r="M1762" s="105"/>
      <c r="N1762" s="105"/>
      <c r="O1762" s="108"/>
      <c r="P1762" s="109"/>
      <c r="Q1762" s="110"/>
      <c r="R1762" s="110"/>
      <c r="S1762" s="110"/>
      <c r="T1762" s="110"/>
      <c r="U1762" s="111"/>
      <c r="V1762" s="111"/>
      <c r="W1762" s="112"/>
      <c r="X1762" s="113"/>
      <c r="Y1762" s="114"/>
      <c r="Z1762" s="115"/>
      <c r="AA1762" s="116"/>
      <c r="AB1762" s="117" t="b">
        <f t="shared" si="243"/>
        <v>0</v>
      </c>
      <c r="AC1762" s="117">
        <f t="shared" si="244"/>
        <v>0</v>
      </c>
      <c r="AD1762" s="118"/>
      <c r="AE1762" s="117" t="b">
        <f t="shared" si="245"/>
        <v>0</v>
      </c>
      <c r="AF1762" s="117">
        <f t="shared" si="246"/>
        <v>0</v>
      </c>
      <c r="AG1762" s="119">
        <f t="shared" si="247"/>
        <v>0</v>
      </c>
      <c r="AH1762" s="120" t="b">
        <f t="shared" si="248"/>
        <v>0</v>
      </c>
      <c r="AI1762" s="121">
        <f t="shared" si="249"/>
        <v>0</v>
      </c>
      <c r="AJ1762" s="122">
        <f>+C1762</f>
        <v>0</v>
      </c>
      <c r="AK1762" s="122" t="str">
        <f>IF(ISNA(VLOOKUP(postponeList!D1762,[1]Sheet!$A$2:$B$12,2,FALSE))," ",(VLOOKUP(postponeList!D1762,[1]Sheet!$A$2:$B$12,2,FALSE)))</f>
        <v xml:space="preserve"> </v>
      </c>
      <c r="AL1762" s="122" t="str">
        <f>IF(ISNA(VLOOKUP(E1762,[1]Sheet!$G$2:$H$40,2,FALSE))," ",VLOOKUP(E1762,[1]Sheet!$G$2:$H$40,2,FALSE))</f>
        <v xml:space="preserve"> </v>
      </c>
      <c r="AM1762" s="122" t="str">
        <f>IF(ISNA(VLOOKUP(G1762,[1]Sheet!$K$2:$L$159,2,FALSE))," ",(VLOOKUP(G1762,[1]Sheet!$K$2:$L$159,2,FALSE)))</f>
        <v xml:space="preserve"> </v>
      </c>
      <c r="AN1762" s="122" t="str">
        <f>IF(ISNA(VLOOKUP(I1762&amp;C1762,[1]Sheet!$D$2:$E$228,2,FALSE))," ",VLOOKUP(I1762&amp;C1762,[1]Sheet!$D$2:$E$228,2,FALSE))</f>
        <v xml:space="preserve"> </v>
      </c>
      <c r="AO1762" s="122" t="str">
        <f>+I1762&amp;C1762</f>
        <v/>
      </c>
      <c r="AP1762" s="122" t="str">
        <f>C1762&amp;D1762&amp;E1762&amp;G1762&amp;I1762&amp;O1762</f>
        <v/>
      </c>
      <c r="AQ1762" s="122" t="str">
        <f>B1762&amp;D1762&amp;N1762</f>
        <v/>
      </c>
      <c r="AR1762" s="123" t="str">
        <f>+D1762&amp;J1762</f>
        <v/>
      </c>
      <c r="AS1762" s="124" t="str">
        <f t="shared" si="250"/>
        <v/>
      </c>
      <c r="AT1762" s="125" t="str">
        <f t="shared" si="251"/>
        <v/>
      </c>
      <c r="AU1762" s="125" t="str">
        <f>IF(NOT(AT1762=""),VLOOKUP(AT1762,[1]PSI_Category!A:B,2,0),"")</f>
        <v/>
      </c>
      <c r="AV1762" s="167"/>
      <c r="AW1762" s="167"/>
      <c r="AX1762" s="167"/>
    </row>
    <row r="1763" spans="1:50" s="133" customFormat="1" ht="11.4" customHeight="1" x14ac:dyDescent="0.3">
      <c r="A1763" s="103"/>
      <c r="B1763" s="104"/>
      <c r="C1763" s="105"/>
      <c r="D1763" s="106"/>
      <c r="E1763" s="107"/>
      <c r="F1763" s="105"/>
      <c r="G1763" s="107"/>
      <c r="H1763" s="105"/>
      <c r="I1763" s="105"/>
      <c r="J1763" s="107"/>
      <c r="K1763" s="105"/>
      <c r="L1763" s="105"/>
      <c r="M1763" s="105"/>
      <c r="N1763" s="105"/>
      <c r="O1763" s="108"/>
      <c r="P1763" s="109"/>
      <c r="Q1763" s="110"/>
      <c r="R1763" s="110"/>
      <c r="S1763" s="110"/>
      <c r="T1763" s="110"/>
      <c r="U1763" s="111"/>
      <c r="V1763" s="111"/>
      <c r="W1763" s="112"/>
      <c r="X1763" s="113"/>
      <c r="Y1763" s="114"/>
      <c r="Z1763" s="115"/>
      <c r="AA1763" s="116"/>
      <c r="AB1763" s="117" t="b">
        <f t="shared" si="243"/>
        <v>0</v>
      </c>
      <c r="AC1763" s="117">
        <f t="shared" si="244"/>
        <v>0</v>
      </c>
      <c r="AD1763" s="118"/>
      <c r="AE1763" s="117" t="b">
        <f t="shared" si="245"/>
        <v>0</v>
      </c>
      <c r="AF1763" s="117">
        <f t="shared" si="246"/>
        <v>0</v>
      </c>
      <c r="AG1763" s="119">
        <f t="shared" si="247"/>
        <v>0</v>
      </c>
      <c r="AH1763" s="120" t="b">
        <f t="shared" si="248"/>
        <v>0</v>
      </c>
      <c r="AI1763" s="121">
        <f t="shared" si="249"/>
        <v>0</v>
      </c>
      <c r="AJ1763" s="122">
        <f>+C1763</f>
        <v>0</v>
      </c>
      <c r="AK1763" s="122" t="str">
        <f>IF(ISNA(VLOOKUP(postponeList!D1763,[1]Sheet!$A$2:$B$12,2,FALSE))," ",(VLOOKUP(postponeList!D1763,[1]Sheet!$A$2:$B$12,2,FALSE)))</f>
        <v xml:space="preserve"> </v>
      </c>
      <c r="AL1763" s="122" t="str">
        <f>IF(ISNA(VLOOKUP(E1763,[1]Sheet!$G$2:$H$40,2,FALSE))," ",VLOOKUP(E1763,[1]Sheet!$G$2:$H$40,2,FALSE))</f>
        <v xml:space="preserve"> </v>
      </c>
      <c r="AM1763" s="122" t="str">
        <f>IF(ISNA(VLOOKUP(G1763,[1]Sheet!$K$2:$L$159,2,FALSE))," ",(VLOOKUP(G1763,[1]Sheet!$K$2:$L$159,2,FALSE)))</f>
        <v xml:space="preserve"> </v>
      </c>
      <c r="AN1763" s="122" t="str">
        <f>IF(ISNA(VLOOKUP(I1763&amp;C1763,[1]Sheet!$D$2:$E$228,2,FALSE))," ",VLOOKUP(I1763&amp;C1763,[1]Sheet!$D$2:$E$228,2,FALSE))</f>
        <v xml:space="preserve"> </v>
      </c>
      <c r="AO1763" s="122" t="str">
        <f>+I1763&amp;C1763</f>
        <v/>
      </c>
      <c r="AP1763" s="122" t="str">
        <f>C1763&amp;D1763&amp;E1763&amp;G1763&amp;I1763&amp;O1763</f>
        <v/>
      </c>
      <c r="AQ1763" s="122" t="str">
        <f>B1763&amp;D1763&amp;N1763</f>
        <v/>
      </c>
      <c r="AR1763" s="123" t="str">
        <f>+D1763&amp;J1763</f>
        <v/>
      </c>
      <c r="AS1763" s="124" t="str">
        <f t="shared" si="250"/>
        <v/>
      </c>
      <c r="AT1763" s="125" t="str">
        <f t="shared" si="251"/>
        <v/>
      </c>
      <c r="AU1763" s="125" t="str">
        <f>IF(NOT(AT1763=""),VLOOKUP(AT1763,[1]PSI_Category!A:B,2,0),"")</f>
        <v/>
      </c>
      <c r="AV1763" s="167"/>
      <c r="AW1763" s="167"/>
      <c r="AX1763" s="167"/>
    </row>
    <row r="1764" spans="1:50" s="133" customFormat="1" ht="11.4" customHeight="1" x14ac:dyDescent="0.3">
      <c r="A1764" s="103"/>
      <c r="B1764" s="104"/>
      <c r="C1764" s="105"/>
      <c r="D1764" s="106"/>
      <c r="E1764" s="107"/>
      <c r="F1764" s="105"/>
      <c r="G1764" s="107"/>
      <c r="H1764" s="105"/>
      <c r="I1764" s="105"/>
      <c r="J1764" s="107"/>
      <c r="K1764" s="105"/>
      <c r="L1764" s="105"/>
      <c r="M1764" s="105"/>
      <c r="N1764" s="105"/>
      <c r="O1764" s="108"/>
      <c r="P1764" s="109"/>
      <c r="Q1764" s="110"/>
      <c r="R1764" s="110"/>
      <c r="S1764" s="168"/>
      <c r="T1764" s="110"/>
      <c r="U1764" s="111"/>
      <c r="V1764" s="111"/>
      <c r="W1764" s="112"/>
      <c r="X1764" s="113"/>
      <c r="Y1764" s="114"/>
      <c r="Z1764" s="115"/>
      <c r="AA1764" s="116"/>
      <c r="AB1764" s="117" t="b">
        <f t="shared" si="243"/>
        <v>0</v>
      </c>
      <c r="AC1764" s="117">
        <f t="shared" si="244"/>
        <v>0</v>
      </c>
      <c r="AD1764" s="118"/>
      <c r="AE1764" s="117" t="b">
        <f t="shared" si="245"/>
        <v>0</v>
      </c>
      <c r="AF1764" s="117">
        <f t="shared" si="246"/>
        <v>0</v>
      </c>
      <c r="AG1764" s="119">
        <f t="shared" si="247"/>
        <v>0</v>
      </c>
      <c r="AH1764" s="120" t="b">
        <f t="shared" si="248"/>
        <v>0</v>
      </c>
      <c r="AI1764" s="121">
        <f t="shared" si="249"/>
        <v>0</v>
      </c>
      <c r="AJ1764" s="122">
        <f>+C1764</f>
        <v>0</v>
      </c>
      <c r="AK1764" s="122" t="str">
        <f>IF(ISNA(VLOOKUP(postponeList!D1764,[1]Sheet!$A$2:$B$12,2,FALSE))," ",(VLOOKUP(postponeList!D1764,[1]Sheet!$A$2:$B$12,2,FALSE)))</f>
        <v xml:space="preserve"> </v>
      </c>
      <c r="AL1764" s="122" t="str">
        <f>IF(ISNA(VLOOKUP(E1764,[1]Sheet!$G$2:$H$40,2,FALSE))," ",VLOOKUP(E1764,[1]Sheet!$G$2:$H$40,2,FALSE))</f>
        <v xml:space="preserve"> </v>
      </c>
      <c r="AM1764" s="122" t="str">
        <f>IF(ISNA(VLOOKUP(G1764,[1]Sheet!$K$2:$L$159,2,FALSE))," ",(VLOOKUP(G1764,[1]Sheet!$K$2:$L$159,2,FALSE)))</f>
        <v xml:space="preserve"> </v>
      </c>
      <c r="AN1764" s="122" t="str">
        <f>IF(ISNA(VLOOKUP(I1764&amp;C1764,[1]Sheet!$D$2:$E$228,2,FALSE))," ",VLOOKUP(I1764&amp;C1764,[1]Sheet!$D$2:$E$228,2,FALSE))</f>
        <v xml:space="preserve"> </v>
      </c>
      <c r="AO1764" s="122" t="str">
        <f>+I1764&amp;C1764</f>
        <v/>
      </c>
      <c r="AP1764" s="122" t="str">
        <f>C1764&amp;D1764&amp;E1764&amp;G1764&amp;I1764&amp;O1764</f>
        <v/>
      </c>
      <c r="AQ1764" s="122" t="str">
        <f>B1764&amp;D1764&amp;N1764</f>
        <v/>
      </c>
      <c r="AR1764" s="123" t="str">
        <f>+D1764&amp;J1764</f>
        <v/>
      </c>
      <c r="AS1764" s="124" t="str">
        <f t="shared" si="250"/>
        <v/>
      </c>
      <c r="AT1764" s="125" t="str">
        <f t="shared" si="251"/>
        <v/>
      </c>
      <c r="AU1764" s="125" t="str">
        <f>IF(NOT(AT1764=""),VLOOKUP(AT1764,[1]PSI_Category!A:B,2,0),"")</f>
        <v/>
      </c>
      <c r="AV1764" s="167"/>
      <c r="AW1764" s="167"/>
      <c r="AX1764" s="167"/>
    </row>
    <row r="1765" spans="1:50" s="133" customFormat="1" ht="11.4" customHeight="1" x14ac:dyDescent="0.3">
      <c r="A1765" s="103"/>
      <c r="B1765" s="104"/>
      <c r="C1765" s="105"/>
      <c r="D1765" s="106"/>
      <c r="E1765" s="107"/>
      <c r="F1765" s="105"/>
      <c r="G1765" s="107"/>
      <c r="H1765" s="105"/>
      <c r="I1765" s="105"/>
      <c r="J1765" s="107"/>
      <c r="K1765" s="105"/>
      <c r="L1765" s="105"/>
      <c r="M1765" s="105"/>
      <c r="N1765" s="105"/>
      <c r="O1765" s="108"/>
      <c r="P1765" s="109"/>
      <c r="Q1765" s="110"/>
      <c r="R1765" s="110"/>
      <c r="S1765" s="110"/>
      <c r="T1765" s="110"/>
      <c r="U1765" s="111"/>
      <c r="V1765" s="111"/>
      <c r="W1765" s="112"/>
      <c r="X1765" s="113"/>
      <c r="Y1765" s="114"/>
      <c r="Z1765" s="115"/>
      <c r="AA1765" s="116"/>
      <c r="AB1765" s="117" t="b">
        <f t="shared" si="243"/>
        <v>0</v>
      </c>
      <c r="AC1765" s="117">
        <f t="shared" si="244"/>
        <v>0</v>
      </c>
      <c r="AD1765" s="118"/>
      <c r="AE1765" s="117" t="b">
        <f t="shared" si="245"/>
        <v>0</v>
      </c>
      <c r="AF1765" s="117">
        <f t="shared" si="246"/>
        <v>0</v>
      </c>
      <c r="AG1765" s="119">
        <f t="shared" si="247"/>
        <v>0</v>
      </c>
      <c r="AH1765" s="120" t="b">
        <f t="shared" si="248"/>
        <v>0</v>
      </c>
      <c r="AI1765" s="121">
        <f t="shared" si="249"/>
        <v>0</v>
      </c>
      <c r="AJ1765" s="122">
        <f>+C1765</f>
        <v>0</v>
      </c>
      <c r="AK1765" s="122" t="str">
        <f>IF(ISNA(VLOOKUP(postponeList!D1765,[1]Sheet!$A$2:$B$12,2,FALSE))," ",(VLOOKUP(postponeList!D1765,[1]Sheet!$A$2:$B$12,2,FALSE)))</f>
        <v xml:space="preserve"> </v>
      </c>
      <c r="AL1765" s="122" t="str">
        <f>IF(ISNA(VLOOKUP(E1765,[1]Sheet!$G$2:$H$40,2,FALSE))," ",VLOOKUP(E1765,[1]Sheet!$G$2:$H$40,2,FALSE))</f>
        <v xml:space="preserve"> </v>
      </c>
      <c r="AM1765" s="122" t="str">
        <f>IF(ISNA(VLOOKUP(G1765,[1]Sheet!$K$2:$L$159,2,FALSE))," ",(VLOOKUP(G1765,[1]Sheet!$K$2:$L$159,2,FALSE)))</f>
        <v xml:space="preserve"> </v>
      </c>
      <c r="AN1765" s="122" t="str">
        <f>IF(ISNA(VLOOKUP(I1765&amp;C1765,[1]Sheet!$D$2:$E$228,2,FALSE))," ",VLOOKUP(I1765&amp;C1765,[1]Sheet!$D$2:$E$228,2,FALSE))</f>
        <v xml:space="preserve"> </v>
      </c>
      <c r="AO1765" s="122" t="str">
        <f>+I1765&amp;C1765</f>
        <v/>
      </c>
      <c r="AP1765" s="122" t="str">
        <f>C1765&amp;D1765&amp;E1765&amp;G1765&amp;I1765&amp;O1765</f>
        <v/>
      </c>
      <c r="AQ1765" s="122" t="str">
        <f>B1765&amp;D1765&amp;N1765</f>
        <v/>
      </c>
      <c r="AR1765" s="123" t="str">
        <f>+D1765&amp;J1765</f>
        <v/>
      </c>
      <c r="AS1765" s="124" t="str">
        <f t="shared" si="250"/>
        <v/>
      </c>
      <c r="AT1765" s="125" t="str">
        <f t="shared" si="251"/>
        <v/>
      </c>
      <c r="AU1765" s="125" t="str">
        <f>IF(NOT(AT1765=""),VLOOKUP(AT1765,[1]PSI_Category!A:B,2,0),"")</f>
        <v/>
      </c>
      <c r="AV1765" s="167"/>
      <c r="AW1765" s="167"/>
      <c r="AX1765" s="167"/>
    </row>
    <row r="1766" spans="1:50" s="133" customFormat="1" ht="11.4" customHeight="1" x14ac:dyDescent="0.3">
      <c r="A1766" s="103"/>
      <c r="B1766" s="104"/>
      <c r="C1766" s="105"/>
      <c r="D1766" s="106"/>
      <c r="E1766" s="107"/>
      <c r="F1766" s="105"/>
      <c r="G1766" s="107"/>
      <c r="H1766" s="105"/>
      <c r="I1766" s="105"/>
      <c r="J1766" s="107"/>
      <c r="K1766" s="105"/>
      <c r="L1766" s="105"/>
      <c r="M1766" s="105"/>
      <c r="N1766" s="105"/>
      <c r="O1766" s="108"/>
      <c r="P1766" s="109"/>
      <c r="Q1766" s="110"/>
      <c r="R1766" s="110"/>
      <c r="S1766" s="110"/>
      <c r="T1766" s="110"/>
      <c r="U1766" s="111"/>
      <c r="V1766" s="111"/>
      <c r="W1766" s="112"/>
      <c r="X1766" s="113"/>
      <c r="Y1766" s="114"/>
      <c r="Z1766" s="115"/>
      <c r="AA1766" s="116"/>
      <c r="AB1766" s="117" t="b">
        <f t="shared" si="243"/>
        <v>0</v>
      </c>
      <c r="AC1766" s="117">
        <f t="shared" si="244"/>
        <v>0</v>
      </c>
      <c r="AD1766" s="118"/>
      <c r="AE1766" s="117" t="b">
        <f t="shared" si="245"/>
        <v>0</v>
      </c>
      <c r="AF1766" s="117">
        <f t="shared" si="246"/>
        <v>0</v>
      </c>
      <c r="AG1766" s="119">
        <f t="shared" si="247"/>
        <v>0</v>
      </c>
      <c r="AH1766" s="120" t="b">
        <f t="shared" si="248"/>
        <v>0</v>
      </c>
      <c r="AI1766" s="121">
        <f t="shared" si="249"/>
        <v>0</v>
      </c>
      <c r="AJ1766" s="122">
        <f>+C1766</f>
        <v>0</v>
      </c>
      <c r="AK1766" s="122" t="str">
        <f>IF(ISNA(VLOOKUP(postponeList!D1766,[1]Sheet!$A$2:$B$12,2,FALSE))," ",(VLOOKUP(postponeList!D1766,[1]Sheet!$A$2:$B$12,2,FALSE)))</f>
        <v xml:space="preserve"> </v>
      </c>
      <c r="AL1766" s="122" t="str">
        <f>IF(ISNA(VLOOKUP(E1766,[1]Sheet!$G$2:$H$40,2,FALSE))," ",VLOOKUP(E1766,[1]Sheet!$G$2:$H$40,2,FALSE))</f>
        <v xml:space="preserve"> </v>
      </c>
      <c r="AM1766" s="122" t="str">
        <f>IF(ISNA(VLOOKUP(G1766,[1]Sheet!$K$2:$L$159,2,FALSE))," ",(VLOOKUP(G1766,[1]Sheet!$K$2:$L$159,2,FALSE)))</f>
        <v xml:space="preserve"> </v>
      </c>
      <c r="AN1766" s="122" t="str">
        <f>IF(ISNA(VLOOKUP(I1766&amp;C1766,[1]Sheet!$D$2:$E$228,2,FALSE))," ",VLOOKUP(I1766&amp;C1766,[1]Sheet!$D$2:$E$228,2,FALSE))</f>
        <v xml:space="preserve"> </v>
      </c>
      <c r="AO1766" s="122" t="str">
        <f>+I1766&amp;C1766</f>
        <v/>
      </c>
      <c r="AP1766" s="122" t="str">
        <f>C1766&amp;D1766&amp;E1766&amp;G1766&amp;I1766&amp;O1766</f>
        <v/>
      </c>
      <c r="AQ1766" s="122" t="str">
        <f>B1766&amp;D1766&amp;N1766</f>
        <v/>
      </c>
      <c r="AR1766" s="123" t="str">
        <f>+D1766&amp;J1766</f>
        <v/>
      </c>
      <c r="AS1766" s="124" t="str">
        <f t="shared" si="250"/>
        <v/>
      </c>
      <c r="AT1766" s="125" t="str">
        <f t="shared" si="251"/>
        <v/>
      </c>
      <c r="AU1766" s="125" t="str">
        <f>IF(NOT(AT1766=""),VLOOKUP(AT1766,[1]PSI_Category!A:B,2,0),"")</f>
        <v/>
      </c>
      <c r="AV1766" s="167"/>
      <c r="AW1766" s="167"/>
      <c r="AX1766" s="167"/>
    </row>
    <row r="1767" spans="1:50" s="133" customFormat="1" ht="11.4" customHeight="1" x14ac:dyDescent="0.3">
      <c r="A1767" s="103"/>
      <c r="B1767" s="104"/>
      <c r="C1767" s="105"/>
      <c r="D1767" s="106"/>
      <c r="E1767" s="107"/>
      <c r="F1767" s="105"/>
      <c r="G1767" s="107"/>
      <c r="H1767" s="105"/>
      <c r="I1767" s="105"/>
      <c r="J1767" s="107"/>
      <c r="K1767" s="105"/>
      <c r="L1767" s="105"/>
      <c r="M1767" s="105"/>
      <c r="N1767" s="105"/>
      <c r="O1767" s="108"/>
      <c r="P1767" s="109"/>
      <c r="Q1767" s="110"/>
      <c r="R1767" s="110"/>
      <c r="S1767" s="110"/>
      <c r="T1767" s="110"/>
      <c r="U1767" s="111"/>
      <c r="V1767" s="111"/>
      <c r="W1767" s="112"/>
      <c r="X1767" s="113"/>
      <c r="Y1767" s="114"/>
      <c r="Z1767" s="115"/>
      <c r="AA1767" s="116"/>
      <c r="AB1767" s="117" t="b">
        <f t="shared" si="243"/>
        <v>0</v>
      </c>
      <c r="AC1767" s="117">
        <f t="shared" si="244"/>
        <v>0</v>
      </c>
      <c r="AD1767" s="118"/>
      <c r="AE1767" s="117" t="b">
        <f t="shared" si="245"/>
        <v>0</v>
      </c>
      <c r="AF1767" s="117">
        <f t="shared" si="246"/>
        <v>0</v>
      </c>
      <c r="AG1767" s="119">
        <f t="shared" si="247"/>
        <v>0</v>
      </c>
      <c r="AH1767" s="120" t="b">
        <f t="shared" si="248"/>
        <v>0</v>
      </c>
      <c r="AI1767" s="121">
        <f t="shared" si="249"/>
        <v>0</v>
      </c>
      <c r="AJ1767" s="122">
        <f>+C1767</f>
        <v>0</v>
      </c>
      <c r="AK1767" s="122" t="str">
        <f>IF(ISNA(VLOOKUP(postponeList!D1767,[1]Sheet!$A$2:$B$12,2,FALSE))," ",(VLOOKUP(postponeList!D1767,[1]Sheet!$A$2:$B$12,2,FALSE)))</f>
        <v xml:space="preserve"> </v>
      </c>
      <c r="AL1767" s="122" t="str">
        <f>IF(ISNA(VLOOKUP(E1767,[1]Sheet!$G$2:$H$40,2,FALSE))," ",VLOOKUP(E1767,[1]Sheet!$G$2:$H$40,2,FALSE))</f>
        <v xml:space="preserve"> </v>
      </c>
      <c r="AM1767" s="122" t="str">
        <f>IF(ISNA(VLOOKUP(G1767,[1]Sheet!$K$2:$L$159,2,FALSE))," ",(VLOOKUP(G1767,[1]Sheet!$K$2:$L$159,2,FALSE)))</f>
        <v xml:space="preserve"> </v>
      </c>
      <c r="AN1767" s="122" t="str">
        <f>IF(ISNA(VLOOKUP(I1767&amp;C1767,[1]Sheet!$D$2:$E$228,2,FALSE))," ",VLOOKUP(I1767&amp;C1767,[1]Sheet!$D$2:$E$228,2,FALSE))</f>
        <v xml:space="preserve"> </v>
      </c>
      <c r="AO1767" s="122" t="str">
        <f>+I1767&amp;C1767</f>
        <v/>
      </c>
      <c r="AP1767" s="122" t="str">
        <f>C1767&amp;D1767&amp;E1767&amp;G1767&amp;I1767&amp;O1767</f>
        <v/>
      </c>
      <c r="AQ1767" s="122" t="str">
        <f>B1767&amp;D1767&amp;N1767</f>
        <v/>
      </c>
      <c r="AR1767" s="123" t="str">
        <f>+D1767&amp;J1767</f>
        <v/>
      </c>
      <c r="AS1767" s="124" t="str">
        <f t="shared" si="250"/>
        <v/>
      </c>
      <c r="AT1767" s="125" t="str">
        <f t="shared" si="251"/>
        <v/>
      </c>
      <c r="AU1767" s="125" t="str">
        <f>IF(NOT(AT1767=""),VLOOKUP(AT1767,[1]PSI_Category!A:B,2,0),"")</f>
        <v/>
      </c>
      <c r="AV1767" s="167"/>
      <c r="AW1767" s="167"/>
      <c r="AX1767" s="167"/>
    </row>
    <row r="1768" spans="1:50" s="133" customFormat="1" ht="11.4" customHeight="1" x14ac:dyDescent="0.3">
      <c r="A1768" s="103"/>
      <c r="B1768" s="104"/>
      <c r="C1768" s="105"/>
      <c r="D1768" s="106"/>
      <c r="E1768" s="107"/>
      <c r="F1768" s="105"/>
      <c r="G1768" s="107"/>
      <c r="H1768" s="105"/>
      <c r="I1768" s="105"/>
      <c r="J1768" s="107"/>
      <c r="K1768" s="105"/>
      <c r="L1768" s="105"/>
      <c r="M1768" s="105"/>
      <c r="N1768" s="105"/>
      <c r="O1768" s="108"/>
      <c r="P1768" s="109"/>
      <c r="Q1768" s="110"/>
      <c r="R1768" s="110"/>
      <c r="S1768" s="110"/>
      <c r="T1768" s="110"/>
      <c r="U1768" s="111"/>
      <c r="V1768" s="111"/>
      <c r="W1768" s="112"/>
      <c r="X1768" s="113"/>
      <c r="Y1768" s="114"/>
      <c r="Z1768" s="115"/>
      <c r="AA1768" s="116"/>
      <c r="AB1768" s="117" t="b">
        <f t="shared" si="243"/>
        <v>0</v>
      </c>
      <c r="AC1768" s="117">
        <f t="shared" si="244"/>
        <v>0</v>
      </c>
      <c r="AD1768" s="118"/>
      <c r="AE1768" s="117" t="b">
        <f t="shared" si="245"/>
        <v>0</v>
      </c>
      <c r="AF1768" s="117">
        <f t="shared" si="246"/>
        <v>0</v>
      </c>
      <c r="AG1768" s="119">
        <f t="shared" si="247"/>
        <v>0</v>
      </c>
      <c r="AH1768" s="120" t="b">
        <f t="shared" si="248"/>
        <v>0</v>
      </c>
      <c r="AI1768" s="121">
        <f t="shared" si="249"/>
        <v>0</v>
      </c>
      <c r="AJ1768" s="122">
        <f>+C1768</f>
        <v>0</v>
      </c>
      <c r="AK1768" s="122" t="str">
        <f>IF(ISNA(VLOOKUP(postponeList!D1768,[1]Sheet!$A$2:$B$12,2,FALSE))," ",(VLOOKUP(postponeList!D1768,[1]Sheet!$A$2:$B$12,2,FALSE)))</f>
        <v xml:space="preserve"> </v>
      </c>
      <c r="AL1768" s="122" t="str">
        <f>IF(ISNA(VLOOKUP(E1768,[1]Sheet!$G$2:$H$40,2,FALSE))," ",VLOOKUP(E1768,[1]Sheet!$G$2:$H$40,2,FALSE))</f>
        <v xml:space="preserve"> </v>
      </c>
      <c r="AM1768" s="122" t="str">
        <f>IF(ISNA(VLOOKUP(G1768,[1]Sheet!$K$2:$L$159,2,FALSE))," ",(VLOOKUP(G1768,[1]Sheet!$K$2:$L$159,2,FALSE)))</f>
        <v xml:space="preserve"> </v>
      </c>
      <c r="AN1768" s="122" t="str">
        <f>IF(ISNA(VLOOKUP(I1768&amp;C1768,[1]Sheet!$D$2:$E$228,2,FALSE))," ",VLOOKUP(I1768&amp;C1768,[1]Sheet!$D$2:$E$228,2,FALSE))</f>
        <v xml:space="preserve"> </v>
      </c>
      <c r="AO1768" s="122" t="str">
        <f>+I1768&amp;C1768</f>
        <v/>
      </c>
      <c r="AP1768" s="122" t="str">
        <f>C1768&amp;D1768&amp;E1768&amp;G1768&amp;I1768&amp;O1768</f>
        <v/>
      </c>
      <c r="AQ1768" s="122" t="str">
        <f>B1768&amp;D1768&amp;N1768</f>
        <v/>
      </c>
      <c r="AR1768" s="123" t="str">
        <f>+D1768&amp;J1768</f>
        <v/>
      </c>
      <c r="AS1768" s="124" t="str">
        <f t="shared" si="250"/>
        <v/>
      </c>
      <c r="AT1768" s="125" t="str">
        <f t="shared" si="251"/>
        <v/>
      </c>
      <c r="AU1768" s="125" t="str">
        <f>IF(NOT(AT1768=""),VLOOKUP(AT1768,[1]PSI_Category!A:B,2,0),"")</f>
        <v/>
      </c>
      <c r="AV1768" s="167"/>
      <c r="AW1768" s="167"/>
      <c r="AX1768" s="167"/>
    </row>
    <row r="1769" spans="1:50" s="133" customFormat="1" ht="11.4" customHeight="1" x14ac:dyDescent="0.3">
      <c r="A1769" s="103"/>
      <c r="B1769" s="104"/>
      <c r="C1769" s="105"/>
      <c r="D1769" s="106"/>
      <c r="E1769" s="107"/>
      <c r="F1769" s="105"/>
      <c r="G1769" s="107"/>
      <c r="H1769" s="105"/>
      <c r="I1769" s="105"/>
      <c r="J1769" s="107"/>
      <c r="K1769" s="105"/>
      <c r="L1769" s="105"/>
      <c r="M1769" s="105"/>
      <c r="N1769" s="105"/>
      <c r="O1769" s="108"/>
      <c r="P1769" s="109"/>
      <c r="Q1769" s="110"/>
      <c r="R1769" s="110"/>
      <c r="S1769" s="110"/>
      <c r="T1769" s="110"/>
      <c r="U1769" s="111"/>
      <c r="V1769" s="111"/>
      <c r="W1769" s="112"/>
      <c r="X1769" s="113"/>
      <c r="Y1769" s="114"/>
      <c r="Z1769" s="115"/>
      <c r="AA1769" s="116"/>
      <c r="AB1769" s="117" t="b">
        <f t="shared" si="243"/>
        <v>0</v>
      </c>
      <c r="AC1769" s="117">
        <f t="shared" si="244"/>
        <v>0</v>
      </c>
      <c r="AD1769" s="118"/>
      <c r="AE1769" s="117" t="b">
        <f t="shared" si="245"/>
        <v>0</v>
      </c>
      <c r="AF1769" s="117">
        <f t="shared" si="246"/>
        <v>0</v>
      </c>
      <c r="AG1769" s="119">
        <f t="shared" si="247"/>
        <v>0</v>
      </c>
      <c r="AH1769" s="120" t="b">
        <f t="shared" si="248"/>
        <v>0</v>
      </c>
      <c r="AI1769" s="121">
        <f t="shared" si="249"/>
        <v>0</v>
      </c>
      <c r="AJ1769" s="122">
        <f>+C1769</f>
        <v>0</v>
      </c>
      <c r="AK1769" s="122" t="str">
        <f>IF(ISNA(VLOOKUP(postponeList!D1769,[1]Sheet!$A$2:$B$12,2,FALSE))," ",(VLOOKUP(postponeList!D1769,[1]Sheet!$A$2:$B$12,2,FALSE)))</f>
        <v xml:space="preserve"> </v>
      </c>
      <c r="AL1769" s="122" t="str">
        <f>IF(ISNA(VLOOKUP(E1769,[1]Sheet!$G$2:$H$40,2,FALSE))," ",VLOOKUP(E1769,[1]Sheet!$G$2:$H$40,2,FALSE))</f>
        <v xml:space="preserve"> </v>
      </c>
      <c r="AM1769" s="122" t="str">
        <f>IF(ISNA(VLOOKUP(G1769,[1]Sheet!$K$2:$L$159,2,FALSE))," ",(VLOOKUP(G1769,[1]Sheet!$K$2:$L$159,2,FALSE)))</f>
        <v xml:space="preserve"> </v>
      </c>
      <c r="AN1769" s="122" t="str">
        <f>IF(ISNA(VLOOKUP(I1769&amp;C1769,[1]Sheet!$D$2:$E$228,2,FALSE))," ",VLOOKUP(I1769&amp;C1769,[1]Sheet!$D$2:$E$228,2,FALSE))</f>
        <v xml:space="preserve"> </v>
      </c>
      <c r="AO1769" s="122" t="str">
        <f>+I1769&amp;C1769</f>
        <v/>
      </c>
      <c r="AP1769" s="122" t="str">
        <f>C1769&amp;D1769&amp;E1769&amp;G1769&amp;I1769&amp;O1769</f>
        <v/>
      </c>
      <c r="AQ1769" s="122" t="str">
        <f>B1769&amp;D1769&amp;N1769</f>
        <v/>
      </c>
      <c r="AR1769" s="123" t="str">
        <f>+D1769&amp;J1769</f>
        <v/>
      </c>
      <c r="AS1769" s="124" t="str">
        <f t="shared" si="250"/>
        <v/>
      </c>
      <c r="AT1769" s="125" t="str">
        <f t="shared" si="251"/>
        <v/>
      </c>
      <c r="AU1769" s="125" t="str">
        <f>IF(NOT(AT1769=""),VLOOKUP(AT1769,[1]PSI_Category!A:B,2,0),"")</f>
        <v/>
      </c>
      <c r="AV1769" s="167"/>
      <c r="AW1769" s="167"/>
      <c r="AX1769" s="167"/>
    </row>
    <row r="1770" spans="1:50" s="133" customFormat="1" ht="11.4" customHeight="1" x14ac:dyDescent="0.3">
      <c r="A1770" s="103"/>
      <c r="B1770" s="104"/>
      <c r="C1770" s="105"/>
      <c r="D1770" s="106"/>
      <c r="E1770" s="107"/>
      <c r="F1770" s="105"/>
      <c r="G1770" s="107"/>
      <c r="H1770" s="105"/>
      <c r="I1770" s="105"/>
      <c r="J1770" s="107"/>
      <c r="K1770" s="105"/>
      <c r="L1770" s="105"/>
      <c r="M1770" s="105"/>
      <c r="N1770" s="105"/>
      <c r="O1770" s="108"/>
      <c r="P1770" s="109"/>
      <c r="Q1770" s="110"/>
      <c r="R1770" s="110"/>
      <c r="S1770" s="110"/>
      <c r="T1770" s="110"/>
      <c r="U1770" s="111"/>
      <c r="V1770" s="111"/>
      <c r="W1770" s="112"/>
      <c r="X1770" s="113"/>
      <c r="Y1770" s="114"/>
      <c r="Z1770" s="115"/>
      <c r="AA1770" s="116"/>
      <c r="AB1770" s="117" t="b">
        <f t="shared" si="243"/>
        <v>0</v>
      </c>
      <c r="AC1770" s="117">
        <f t="shared" si="244"/>
        <v>0</v>
      </c>
      <c r="AD1770" s="118"/>
      <c r="AE1770" s="117" t="b">
        <f t="shared" si="245"/>
        <v>0</v>
      </c>
      <c r="AF1770" s="117">
        <f t="shared" si="246"/>
        <v>0</v>
      </c>
      <c r="AG1770" s="119">
        <f t="shared" si="247"/>
        <v>0</v>
      </c>
      <c r="AH1770" s="120" t="b">
        <f t="shared" si="248"/>
        <v>0</v>
      </c>
      <c r="AI1770" s="121">
        <f t="shared" si="249"/>
        <v>0</v>
      </c>
      <c r="AJ1770" s="122">
        <f>+C1770</f>
        <v>0</v>
      </c>
      <c r="AK1770" s="122" t="str">
        <f>IF(ISNA(VLOOKUP(postponeList!D1770,[1]Sheet!$A$2:$B$12,2,FALSE))," ",(VLOOKUP(postponeList!D1770,[1]Sheet!$A$2:$B$12,2,FALSE)))</f>
        <v xml:space="preserve"> </v>
      </c>
      <c r="AL1770" s="122" t="str">
        <f>IF(ISNA(VLOOKUP(E1770,[1]Sheet!$G$2:$H$40,2,FALSE))," ",VLOOKUP(E1770,[1]Sheet!$G$2:$H$40,2,FALSE))</f>
        <v xml:space="preserve"> </v>
      </c>
      <c r="AM1770" s="122" t="str">
        <f>IF(ISNA(VLOOKUP(G1770,[1]Sheet!$K$2:$L$159,2,FALSE))," ",(VLOOKUP(G1770,[1]Sheet!$K$2:$L$159,2,FALSE)))</f>
        <v xml:space="preserve"> </v>
      </c>
      <c r="AN1770" s="122" t="str">
        <f>IF(ISNA(VLOOKUP(I1770&amp;C1770,[1]Sheet!$D$2:$E$228,2,FALSE))," ",VLOOKUP(I1770&amp;C1770,[1]Sheet!$D$2:$E$228,2,FALSE))</f>
        <v xml:space="preserve"> </v>
      </c>
      <c r="AO1770" s="122" t="str">
        <f>+I1770&amp;C1770</f>
        <v/>
      </c>
      <c r="AP1770" s="122" t="str">
        <f>C1770&amp;D1770&amp;E1770&amp;G1770&amp;I1770&amp;O1770</f>
        <v/>
      </c>
      <c r="AQ1770" s="122" t="str">
        <f>B1770&amp;D1770&amp;N1770</f>
        <v/>
      </c>
      <c r="AR1770" s="123" t="str">
        <f>+D1770&amp;J1770</f>
        <v/>
      </c>
      <c r="AS1770" s="124" t="str">
        <f t="shared" si="250"/>
        <v/>
      </c>
      <c r="AT1770" s="125" t="str">
        <f t="shared" si="251"/>
        <v/>
      </c>
      <c r="AU1770" s="125" t="str">
        <f>IF(NOT(AT1770=""),VLOOKUP(AT1770,[1]PSI_Category!A:B,2,0),"")</f>
        <v/>
      </c>
      <c r="AV1770" s="167"/>
      <c r="AW1770" s="167"/>
      <c r="AX1770" s="167"/>
    </row>
    <row r="1771" spans="1:50" s="133" customFormat="1" ht="11.4" customHeight="1" x14ac:dyDescent="0.3">
      <c r="A1771" s="103"/>
      <c r="B1771" s="104"/>
      <c r="C1771" s="105"/>
      <c r="D1771" s="106"/>
      <c r="E1771" s="107"/>
      <c r="F1771" s="105"/>
      <c r="G1771" s="107"/>
      <c r="H1771" s="105"/>
      <c r="I1771" s="105"/>
      <c r="J1771" s="107"/>
      <c r="K1771" s="105"/>
      <c r="L1771" s="105"/>
      <c r="M1771" s="105"/>
      <c r="N1771" s="105"/>
      <c r="O1771" s="108"/>
      <c r="P1771" s="109"/>
      <c r="Q1771" s="110"/>
      <c r="R1771" s="110"/>
      <c r="S1771" s="168"/>
      <c r="T1771" s="110"/>
      <c r="U1771" s="111"/>
      <c r="V1771" s="111"/>
      <c r="W1771" s="112"/>
      <c r="X1771" s="113"/>
      <c r="Y1771" s="114"/>
      <c r="Z1771" s="115"/>
      <c r="AA1771" s="116"/>
      <c r="AB1771" s="117" t="b">
        <f t="shared" si="243"/>
        <v>0</v>
      </c>
      <c r="AC1771" s="117">
        <f t="shared" si="244"/>
        <v>0</v>
      </c>
      <c r="AD1771" s="118"/>
      <c r="AE1771" s="117" t="b">
        <f t="shared" si="245"/>
        <v>0</v>
      </c>
      <c r="AF1771" s="117">
        <f t="shared" si="246"/>
        <v>0</v>
      </c>
      <c r="AG1771" s="119">
        <f t="shared" si="247"/>
        <v>0</v>
      </c>
      <c r="AH1771" s="120" t="b">
        <f t="shared" si="248"/>
        <v>0</v>
      </c>
      <c r="AI1771" s="121">
        <f t="shared" si="249"/>
        <v>0</v>
      </c>
      <c r="AJ1771" s="122">
        <f>+C1771</f>
        <v>0</v>
      </c>
      <c r="AK1771" s="122" t="str">
        <f>IF(ISNA(VLOOKUP(postponeList!D1771,[1]Sheet!$A$2:$B$12,2,FALSE))," ",(VLOOKUP(postponeList!D1771,[1]Sheet!$A$2:$B$12,2,FALSE)))</f>
        <v xml:space="preserve"> </v>
      </c>
      <c r="AL1771" s="122" t="str">
        <f>IF(ISNA(VLOOKUP(E1771,[1]Sheet!$G$2:$H$40,2,FALSE))," ",VLOOKUP(E1771,[1]Sheet!$G$2:$H$40,2,FALSE))</f>
        <v xml:space="preserve"> </v>
      </c>
      <c r="AM1771" s="122" t="str">
        <f>IF(ISNA(VLOOKUP(G1771,[1]Sheet!$K$2:$L$159,2,FALSE))," ",(VLOOKUP(G1771,[1]Sheet!$K$2:$L$159,2,FALSE)))</f>
        <v xml:space="preserve"> </v>
      </c>
      <c r="AN1771" s="122" t="str">
        <f>IF(ISNA(VLOOKUP(I1771&amp;C1771,[1]Sheet!$D$2:$E$228,2,FALSE))," ",VLOOKUP(I1771&amp;C1771,[1]Sheet!$D$2:$E$228,2,FALSE))</f>
        <v xml:space="preserve"> </v>
      </c>
      <c r="AO1771" s="122" t="str">
        <f>+I1771&amp;C1771</f>
        <v/>
      </c>
      <c r="AP1771" s="122" t="str">
        <f>C1771&amp;D1771&amp;E1771&amp;G1771&amp;I1771&amp;O1771</f>
        <v/>
      </c>
      <c r="AQ1771" s="122" t="str">
        <f>B1771&amp;D1771&amp;N1771</f>
        <v/>
      </c>
      <c r="AR1771" s="123" t="str">
        <f>+D1771&amp;J1771</f>
        <v/>
      </c>
      <c r="AS1771" s="124" t="str">
        <f t="shared" si="250"/>
        <v/>
      </c>
      <c r="AT1771" s="125" t="str">
        <f t="shared" si="251"/>
        <v/>
      </c>
      <c r="AU1771" s="125" t="str">
        <f>IF(NOT(AT1771=""),VLOOKUP(AT1771,[1]PSI_Category!A:B,2,0),"")</f>
        <v/>
      </c>
      <c r="AV1771" s="167"/>
      <c r="AW1771" s="167"/>
      <c r="AX1771" s="167"/>
    </row>
    <row r="1772" spans="1:50" s="133" customFormat="1" ht="11.4" customHeight="1" x14ac:dyDescent="0.3">
      <c r="A1772" s="103"/>
      <c r="B1772" s="104"/>
      <c r="C1772" s="105"/>
      <c r="D1772" s="106"/>
      <c r="E1772" s="107"/>
      <c r="F1772" s="105"/>
      <c r="G1772" s="107"/>
      <c r="H1772" s="105"/>
      <c r="I1772" s="105"/>
      <c r="J1772" s="107"/>
      <c r="K1772" s="105"/>
      <c r="L1772" s="105"/>
      <c r="M1772" s="105"/>
      <c r="N1772" s="105"/>
      <c r="O1772" s="108"/>
      <c r="P1772" s="109"/>
      <c r="Q1772" s="110"/>
      <c r="R1772" s="110"/>
      <c r="S1772" s="110"/>
      <c r="T1772" s="110"/>
      <c r="U1772" s="111"/>
      <c r="V1772" s="111"/>
      <c r="W1772" s="112"/>
      <c r="X1772" s="113"/>
      <c r="Y1772" s="114"/>
      <c r="Z1772" s="115"/>
      <c r="AA1772" s="116"/>
      <c r="AB1772" s="117" t="b">
        <f t="shared" si="243"/>
        <v>0</v>
      </c>
      <c r="AC1772" s="117">
        <f t="shared" si="244"/>
        <v>0</v>
      </c>
      <c r="AD1772" s="118"/>
      <c r="AE1772" s="117" t="b">
        <f t="shared" si="245"/>
        <v>0</v>
      </c>
      <c r="AF1772" s="117">
        <f t="shared" si="246"/>
        <v>0</v>
      </c>
      <c r="AG1772" s="119">
        <f t="shared" si="247"/>
        <v>0</v>
      </c>
      <c r="AH1772" s="120" t="b">
        <f t="shared" si="248"/>
        <v>0</v>
      </c>
      <c r="AI1772" s="121">
        <f t="shared" si="249"/>
        <v>0</v>
      </c>
      <c r="AJ1772" s="122">
        <f>+C1772</f>
        <v>0</v>
      </c>
      <c r="AK1772" s="122" t="str">
        <f>IF(ISNA(VLOOKUP(postponeList!D1772,[1]Sheet!$A$2:$B$12,2,FALSE))," ",(VLOOKUP(postponeList!D1772,[1]Sheet!$A$2:$B$12,2,FALSE)))</f>
        <v xml:space="preserve"> </v>
      </c>
      <c r="AL1772" s="122" t="str">
        <f>IF(ISNA(VLOOKUP(E1772,[1]Sheet!$G$2:$H$40,2,FALSE))," ",VLOOKUP(E1772,[1]Sheet!$G$2:$H$40,2,FALSE))</f>
        <v xml:space="preserve"> </v>
      </c>
      <c r="AM1772" s="122" t="str">
        <f>IF(ISNA(VLOOKUP(G1772,[1]Sheet!$K$2:$L$159,2,FALSE))," ",(VLOOKUP(G1772,[1]Sheet!$K$2:$L$159,2,FALSE)))</f>
        <v xml:space="preserve"> </v>
      </c>
      <c r="AN1772" s="122" t="str">
        <f>IF(ISNA(VLOOKUP(I1772&amp;C1772,[1]Sheet!$D$2:$E$228,2,FALSE))," ",VLOOKUP(I1772&amp;C1772,[1]Sheet!$D$2:$E$228,2,FALSE))</f>
        <v xml:space="preserve"> </v>
      </c>
      <c r="AO1772" s="122" t="str">
        <f>+I1772&amp;C1772</f>
        <v/>
      </c>
      <c r="AP1772" s="122" t="str">
        <f>C1772&amp;D1772&amp;E1772&amp;G1772&amp;I1772&amp;O1772</f>
        <v/>
      </c>
      <c r="AQ1772" s="122" t="str">
        <f>B1772&amp;D1772&amp;N1772</f>
        <v/>
      </c>
      <c r="AR1772" s="123" t="str">
        <f>+D1772&amp;J1772</f>
        <v/>
      </c>
      <c r="AS1772" s="124" t="str">
        <f t="shared" si="250"/>
        <v/>
      </c>
      <c r="AT1772" s="125" t="str">
        <f t="shared" si="251"/>
        <v/>
      </c>
      <c r="AU1772" s="125" t="str">
        <f>IF(NOT(AT1772=""),VLOOKUP(AT1772,[1]PSI_Category!A:B,2,0),"")</f>
        <v/>
      </c>
      <c r="AV1772" s="167"/>
      <c r="AW1772" s="167"/>
      <c r="AX1772" s="167"/>
    </row>
    <row r="1773" spans="1:50" s="133" customFormat="1" ht="11.4" customHeight="1" x14ac:dyDescent="0.3">
      <c r="A1773" s="103"/>
      <c r="B1773" s="104"/>
      <c r="C1773" s="105"/>
      <c r="D1773" s="106"/>
      <c r="E1773" s="107"/>
      <c r="F1773" s="105"/>
      <c r="G1773" s="107"/>
      <c r="H1773" s="105"/>
      <c r="I1773" s="105"/>
      <c r="J1773" s="107"/>
      <c r="K1773" s="105"/>
      <c r="L1773" s="105"/>
      <c r="M1773" s="105"/>
      <c r="N1773" s="105"/>
      <c r="O1773" s="108"/>
      <c r="P1773" s="109"/>
      <c r="Q1773" s="110"/>
      <c r="R1773" s="110"/>
      <c r="S1773" s="110"/>
      <c r="T1773" s="110"/>
      <c r="U1773" s="111"/>
      <c r="V1773" s="111"/>
      <c r="W1773" s="112"/>
      <c r="X1773" s="113"/>
      <c r="Y1773" s="114"/>
      <c r="Z1773" s="115"/>
      <c r="AA1773" s="116"/>
      <c r="AB1773" s="117" t="b">
        <f t="shared" si="243"/>
        <v>0</v>
      </c>
      <c r="AC1773" s="117">
        <f t="shared" si="244"/>
        <v>0</v>
      </c>
      <c r="AD1773" s="118"/>
      <c r="AE1773" s="117" t="b">
        <f t="shared" si="245"/>
        <v>0</v>
      </c>
      <c r="AF1773" s="117">
        <f t="shared" si="246"/>
        <v>0</v>
      </c>
      <c r="AG1773" s="119">
        <f t="shared" si="247"/>
        <v>0</v>
      </c>
      <c r="AH1773" s="120" t="b">
        <f t="shared" si="248"/>
        <v>0</v>
      </c>
      <c r="AI1773" s="121">
        <f t="shared" si="249"/>
        <v>0</v>
      </c>
      <c r="AJ1773" s="122">
        <f>+C1773</f>
        <v>0</v>
      </c>
      <c r="AK1773" s="122" t="str">
        <f>IF(ISNA(VLOOKUP(postponeList!D1773,[1]Sheet!$A$2:$B$12,2,FALSE))," ",(VLOOKUP(postponeList!D1773,[1]Sheet!$A$2:$B$12,2,FALSE)))</f>
        <v xml:space="preserve"> </v>
      </c>
      <c r="AL1773" s="122" t="str">
        <f>IF(ISNA(VLOOKUP(E1773,[1]Sheet!$G$2:$H$40,2,FALSE))," ",VLOOKUP(E1773,[1]Sheet!$G$2:$H$40,2,FALSE))</f>
        <v xml:space="preserve"> </v>
      </c>
      <c r="AM1773" s="122" t="str">
        <f>IF(ISNA(VLOOKUP(G1773,[1]Sheet!$K$2:$L$159,2,FALSE))," ",(VLOOKUP(G1773,[1]Sheet!$K$2:$L$159,2,FALSE)))</f>
        <v xml:space="preserve"> </v>
      </c>
      <c r="AN1773" s="122" t="str">
        <f>IF(ISNA(VLOOKUP(I1773&amp;C1773,[1]Sheet!$D$2:$E$228,2,FALSE))," ",VLOOKUP(I1773&amp;C1773,[1]Sheet!$D$2:$E$228,2,FALSE))</f>
        <v xml:space="preserve"> </v>
      </c>
      <c r="AO1773" s="122" t="str">
        <f>+I1773&amp;C1773</f>
        <v/>
      </c>
      <c r="AP1773" s="122" t="str">
        <f>C1773&amp;D1773&amp;E1773&amp;G1773&amp;I1773&amp;O1773</f>
        <v/>
      </c>
      <c r="AQ1773" s="122" t="str">
        <f>B1773&amp;D1773&amp;N1773</f>
        <v/>
      </c>
      <c r="AR1773" s="123" t="str">
        <f>+D1773&amp;J1773</f>
        <v/>
      </c>
      <c r="AS1773" s="124" t="str">
        <f t="shared" si="250"/>
        <v/>
      </c>
      <c r="AT1773" s="125" t="str">
        <f t="shared" si="251"/>
        <v/>
      </c>
      <c r="AU1773" s="125" t="str">
        <f>IF(NOT(AT1773=""),VLOOKUP(AT1773,[1]PSI_Category!A:B,2,0),"")</f>
        <v/>
      </c>
      <c r="AV1773" s="167"/>
      <c r="AW1773" s="167"/>
      <c r="AX1773" s="167"/>
    </row>
    <row r="1774" spans="1:50" s="133" customFormat="1" ht="11.4" customHeight="1" x14ac:dyDescent="0.3">
      <c r="A1774" s="103"/>
      <c r="B1774" s="104"/>
      <c r="C1774" s="105"/>
      <c r="D1774" s="106"/>
      <c r="E1774" s="107"/>
      <c r="F1774" s="105"/>
      <c r="G1774" s="107"/>
      <c r="H1774" s="105"/>
      <c r="I1774" s="105"/>
      <c r="J1774" s="107"/>
      <c r="K1774" s="105"/>
      <c r="L1774" s="105"/>
      <c r="M1774" s="105"/>
      <c r="N1774" s="105"/>
      <c r="O1774" s="127"/>
      <c r="P1774" s="109"/>
      <c r="Q1774" s="110"/>
      <c r="R1774" s="110"/>
      <c r="S1774" s="110"/>
      <c r="T1774" s="110"/>
      <c r="U1774" s="111"/>
      <c r="V1774" s="111"/>
      <c r="W1774" s="112"/>
      <c r="X1774" s="113"/>
      <c r="Y1774" s="114"/>
      <c r="Z1774" s="115"/>
      <c r="AA1774" s="116"/>
      <c r="AB1774" s="117" t="b">
        <f t="shared" si="243"/>
        <v>0</v>
      </c>
      <c r="AC1774" s="117">
        <f t="shared" si="244"/>
        <v>0</v>
      </c>
      <c r="AD1774" s="118"/>
      <c r="AE1774" s="117" t="b">
        <f t="shared" si="245"/>
        <v>0</v>
      </c>
      <c r="AF1774" s="117">
        <f t="shared" si="246"/>
        <v>0</v>
      </c>
      <c r="AG1774" s="119">
        <f t="shared" si="247"/>
        <v>0</v>
      </c>
      <c r="AH1774" s="120" t="b">
        <f t="shared" si="248"/>
        <v>0</v>
      </c>
      <c r="AI1774" s="121">
        <f t="shared" si="249"/>
        <v>0</v>
      </c>
      <c r="AJ1774" s="122">
        <f>+C1774</f>
        <v>0</v>
      </c>
      <c r="AK1774" s="122" t="str">
        <f>IF(ISNA(VLOOKUP(postponeList!D1774,[1]Sheet!$A$2:$B$12,2,FALSE))," ",(VLOOKUP(postponeList!D1774,[1]Sheet!$A$2:$B$12,2,FALSE)))</f>
        <v xml:space="preserve"> </v>
      </c>
      <c r="AL1774" s="122" t="str">
        <f>IF(ISNA(VLOOKUP(E1774,[1]Sheet!$G$2:$H$40,2,FALSE))," ",VLOOKUP(E1774,[1]Sheet!$G$2:$H$40,2,FALSE))</f>
        <v xml:space="preserve"> </v>
      </c>
      <c r="AM1774" s="122" t="str">
        <f>IF(ISNA(VLOOKUP(G1774,[1]Sheet!$K$2:$L$159,2,FALSE))," ",(VLOOKUP(G1774,[1]Sheet!$K$2:$L$159,2,FALSE)))</f>
        <v xml:space="preserve"> </v>
      </c>
      <c r="AN1774" s="122" t="str">
        <f>IF(ISNA(VLOOKUP(I1774&amp;C1774,[1]Sheet!$D$2:$E$228,2,FALSE))," ",VLOOKUP(I1774&amp;C1774,[1]Sheet!$D$2:$E$228,2,FALSE))</f>
        <v xml:space="preserve"> </v>
      </c>
      <c r="AO1774" s="122" t="str">
        <f>+I1774&amp;C1774</f>
        <v/>
      </c>
      <c r="AP1774" s="122" t="str">
        <f>C1774&amp;D1774&amp;E1774&amp;G1774&amp;I1774&amp;O1774</f>
        <v/>
      </c>
      <c r="AQ1774" s="122" t="str">
        <f>B1774&amp;D1774&amp;N1774</f>
        <v/>
      </c>
      <c r="AR1774" s="123" t="str">
        <f>+D1774&amp;J1774</f>
        <v/>
      </c>
      <c r="AS1774" s="124" t="str">
        <f t="shared" si="250"/>
        <v/>
      </c>
      <c r="AT1774" s="125" t="str">
        <f t="shared" si="251"/>
        <v/>
      </c>
      <c r="AU1774" s="125" t="str">
        <f>IF(NOT(AT1774=""),VLOOKUP(AT1774,[1]PSI_Category!A:B,2,0),"")</f>
        <v/>
      </c>
      <c r="AV1774" s="167"/>
      <c r="AW1774" s="167"/>
      <c r="AX1774" s="167"/>
    </row>
    <row r="1775" spans="1:50" s="133" customFormat="1" ht="11.4" customHeight="1" x14ac:dyDescent="0.3">
      <c r="A1775" s="103"/>
      <c r="B1775" s="104"/>
      <c r="C1775" s="105"/>
      <c r="D1775" s="106"/>
      <c r="E1775" s="107"/>
      <c r="F1775" s="105"/>
      <c r="G1775" s="107"/>
      <c r="H1775" s="105"/>
      <c r="I1775" s="105"/>
      <c r="J1775" s="107"/>
      <c r="K1775" s="105"/>
      <c r="L1775" s="105"/>
      <c r="M1775" s="105"/>
      <c r="N1775" s="105"/>
      <c r="O1775" s="127"/>
      <c r="P1775" s="109"/>
      <c r="Q1775" s="110"/>
      <c r="R1775" s="110"/>
      <c r="S1775" s="110"/>
      <c r="T1775" s="110"/>
      <c r="U1775" s="111"/>
      <c r="V1775" s="111"/>
      <c r="W1775" s="112"/>
      <c r="X1775" s="113"/>
      <c r="Y1775" s="114"/>
      <c r="Z1775" s="115"/>
      <c r="AA1775" s="116"/>
      <c r="AB1775" s="117" t="b">
        <f t="shared" si="243"/>
        <v>0</v>
      </c>
      <c r="AC1775" s="117">
        <f t="shared" si="244"/>
        <v>0</v>
      </c>
      <c r="AD1775" s="118"/>
      <c r="AE1775" s="117" t="b">
        <f t="shared" si="245"/>
        <v>0</v>
      </c>
      <c r="AF1775" s="117">
        <f t="shared" si="246"/>
        <v>0</v>
      </c>
      <c r="AG1775" s="119">
        <f t="shared" si="247"/>
        <v>0</v>
      </c>
      <c r="AH1775" s="120" t="b">
        <f t="shared" si="248"/>
        <v>0</v>
      </c>
      <c r="AI1775" s="121">
        <f t="shared" si="249"/>
        <v>0</v>
      </c>
      <c r="AJ1775" s="122">
        <f>+C1775</f>
        <v>0</v>
      </c>
      <c r="AK1775" s="122" t="str">
        <f>IF(ISNA(VLOOKUP(postponeList!D1775,[1]Sheet!$A$2:$B$12,2,FALSE))," ",(VLOOKUP(postponeList!D1775,[1]Sheet!$A$2:$B$12,2,FALSE)))</f>
        <v xml:space="preserve"> </v>
      </c>
      <c r="AL1775" s="122" t="str">
        <f>IF(ISNA(VLOOKUP(E1775,[1]Sheet!$G$2:$H$40,2,FALSE))," ",VLOOKUP(E1775,[1]Sheet!$G$2:$H$40,2,FALSE))</f>
        <v xml:space="preserve"> </v>
      </c>
      <c r="AM1775" s="122" t="str">
        <f>IF(ISNA(VLOOKUP(G1775,[1]Sheet!$K$2:$L$159,2,FALSE))," ",(VLOOKUP(G1775,[1]Sheet!$K$2:$L$159,2,FALSE)))</f>
        <v xml:space="preserve"> </v>
      </c>
      <c r="AN1775" s="122" t="str">
        <f>IF(ISNA(VLOOKUP(I1775&amp;C1775,[1]Sheet!$D$2:$E$228,2,FALSE))," ",VLOOKUP(I1775&amp;C1775,[1]Sheet!$D$2:$E$228,2,FALSE))</f>
        <v xml:space="preserve"> </v>
      </c>
      <c r="AO1775" s="122" t="str">
        <f>+I1775&amp;C1775</f>
        <v/>
      </c>
      <c r="AP1775" s="122" t="str">
        <f>C1775&amp;D1775&amp;E1775&amp;G1775&amp;I1775&amp;O1775</f>
        <v/>
      </c>
      <c r="AQ1775" s="122" t="str">
        <f>B1775&amp;D1775&amp;N1775</f>
        <v/>
      </c>
      <c r="AR1775" s="123" t="str">
        <f>+D1775&amp;J1775</f>
        <v/>
      </c>
      <c r="AS1775" s="124" t="str">
        <f t="shared" si="250"/>
        <v/>
      </c>
      <c r="AT1775" s="125" t="str">
        <f t="shared" si="251"/>
        <v/>
      </c>
      <c r="AU1775" s="125" t="str">
        <f>IF(NOT(AT1775=""),VLOOKUP(AT1775,[1]PSI_Category!A:B,2,0),"")</f>
        <v/>
      </c>
      <c r="AV1775" s="167"/>
      <c r="AW1775" s="167"/>
      <c r="AX1775" s="167"/>
    </row>
    <row r="1776" spans="1:50" s="133" customFormat="1" ht="11.4" customHeight="1" x14ac:dyDescent="0.3">
      <c r="A1776" s="103"/>
      <c r="B1776" s="104"/>
      <c r="C1776" s="105"/>
      <c r="D1776" s="106"/>
      <c r="E1776" s="107"/>
      <c r="F1776" s="105"/>
      <c r="G1776" s="107"/>
      <c r="H1776" s="105"/>
      <c r="I1776" s="105"/>
      <c r="J1776" s="107"/>
      <c r="K1776" s="105"/>
      <c r="L1776" s="105"/>
      <c r="M1776" s="105"/>
      <c r="N1776" s="105"/>
      <c r="O1776" s="127"/>
      <c r="P1776" s="109"/>
      <c r="Q1776" s="110"/>
      <c r="R1776" s="110"/>
      <c r="S1776" s="110"/>
      <c r="T1776" s="110"/>
      <c r="U1776" s="111"/>
      <c r="V1776" s="111"/>
      <c r="W1776" s="112"/>
      <c r="X1776" s="113"/>
      <c r="Y1776" s="114"/>
      <c r="Z1776" s="115"/>
      <c r="AA1776" s="116"/>
      <c r="AB1776" s="117" t="b">
        <f t="shared" si="243"/>
        <v>0</v>
      </c>
      <c r="AC1776" s="117">
        <f t="shared" si="244"/>
        <v>0</v>
      </c>
      <c r="AD1776" s="118"/>
      <c r="AE1776" s="117" t="b">
        <f t="shared" si="245"/>
        <v>0</v>
      </c>
      <c r="AF1776" s="117">
        <f t="shared" si="246"/>
        <v>0</v>
      </c>
      <c r="AG1776" s="119">
        <f t="shared" si="247"/>
        <v>0</v>
      </c>
      <c r="AH1776" s="120" t="b">
        <f t="shared" si="248"/>
        <v>0</v>
      </c>
      <c r="AI1776" s="121">
        <f t="shared" si="249"/>
        <v>0</v>
      </c>
      <c r="AJ1776" s="122">
        <f>+C1776</f>
        <v>0</v>
      </c>
      <c r="AK1776" s="122" t="str">
        <f>IF(ISNA(VLOOKUP(postponeList!D1776,[1]Sheet!$A$2:$B$12,2,FALSE))," ",(VLOOKUP(postponeList!D1776,[1]Sheet!$A$2:$B$12,2,FALSE)))</f>
        <v xml:space="preserve"> </v>
      </c>
      <c r="AL1776" s="122" t="str">
        <f>IF(ISNA(VLOOKUP(E1776,[1]Sheet!$G$2:$H$40,2,FALSE))," ",VLOOKUP(E1776,[1]Sheet!$G$2:$H$40,2,FALSE))</f>
        <v xml:space="preserve"> </v>
      </c>
      <c r="AM1776" s="122" t="str">
        <f>IF(ISNA(VLOOKUP(G1776,[1]Sheet!$K$2:$L$159,2,FALSE))," ",(VLOOKUP(G1776,[1]Sheet!$K$2:$L$159,2,FALSE)))</f>
        <v xml:space="preserve"> </v>
      </c>
      <c r="AN1776" s="122" t="str">
        <f>IF(ISNA(VLOOKUP(I1776&amp;C1776,[1]Sheet!$D$2:$E$228,2,FALSE))," ",VLOOKUP(I1776&amp;C1776,[1]Sheet!$D$2:$E$228,2,FALSE))</f>
        <v xml:space="preserve"> </v>
      </c>
      <c r="AO1776" s="122" t="str">
        <f>+I1776&amp;C1776</f>
        <v/>
      </c>
      <c r="AP1776" s="122" t="str">
        <f>C1776&amp;D1776&amp;E1776&amp;G1776&amp;I1776&amp;O1776</f>
        <v/>
      </c>
      <c r="AQ1776" s="122" t="str">
        <f>B1776&amp;D1776&amp;N1776</f>
        <v/>
      </c>
      <c r="AR1776" s="123" t="str">
        <f>+D1776&amp;J1776</f>
        <v/>
      </c>
      <c r="AS1776" s="124" t="str">
        <f t="shared" si="250"/>
        <v/>
      </c>
      <c r="AT1776" s="125" t="str">
        <f t="shared" si="251"/>
        <v/>
      </c>
      <c r="AU1776" s="125" t="str">
        <f>IF(NOT(AT1776=""),VLOOKUP(AT1776,[1]PSI_Category!A:B,2,0),"")</f>
        <v/>
      </c>
      <c r="AV1776" s="167"/>
      <c r="AW1776" s="167"/>
      <c r="AX1776" s="167"/>
    </row>
    <row r="1777" spans="1:50" s="133" customFormat="1" ht="11.4" customHeight="1" x14ac:dyDescent="0.3">
      <c r="A1777" s="103"/>
      <c r="B1777" s="104"/>
      <c r="C1777" s="105"/>
      <c r="D1777" s="106"/>
      <c r="E1777" s="107"/>
      <c r="F1777" s="105"/>
      <c r="G1777" s="107"/>
      <c r="H1777" s="105"/>
      <c r="I1777" s="105"/>
      <c r="J1777" s="107"/>
      <c r="K1777" s="105"/>
      <c r="L1777" s="105"/>
      <c r="M1777" s="105"/>
      <c r="N1777" s="105"/>
      <c r="O1777" s="127"/>
      <c r="P1777" s="109"/>
      <c r="Q1777" s="110"/>
      <c r="R1777" s="110"/>
      <c r="S1777" s="110"/>
      <c r="T1777" s="110"/>
      <c r="U1777" s="111"/>
      <c r="V1777" s="111"/>
      <c r="W1777" s="112"/>
      <c r="X1777" s="113"/>
      <c r="Y1777" s="114"/>
      <c r="Z1777" s="115"/>
      <c r="AA1777" s="116"/>
      <c r="AB1777" s="117" t="b">
        <f t="shared" si="243"/>
        <v>0</v>
      </c>
      <c r="AC1777" s="117">
        <f t="shared" si="244"/>
        <v>0</v>
      </c>
      <c r="AD1777" s="118"/>
      <c r="AE1777" s="117" t="b">
        <f t="shared" si="245"/>
        <v>0</v>
      </c>
      <c r="AF1777" s="117">
        <f t="shared" si="246"/>
        <v>0</v>
      </c>
      <c r="AG1777" s="119">
        <f t="shared" si="247"/>
        <v>0</v>
      </c>
      <c r="AH1777" s="120" t="b">
        <f t="shared" si="248"/>
        <v>0</v>
      </c>
      <c r="AI1777" s="121">
        <f t="shared" si="249"/>
        <v>0</v>
      </c>
      <c r="AJ1777" s="122">
        <f>+C1777</f>
        <v>0</v>
      </c>
      <c r="AK1777" s="122" t="str">
        <f>IF(ISNA(VLOOKUP(postponeList!D1777,[1]Sheet!$A$2:$B$12,2,FALSE))," ",(VLOOKUP(postponeList!D1777,[1]Sheet!$A$2:$B$12,2,FALSE)))</f>
        <v xml:space="preserve"> </v>
      </c>
      <c r="AL1777" s="122" t="str">
        <f>IF(ISNA(VLOOKUP(E1777,[1]Sheet!$G$2:$H$40,2,FALSE))," ",VLOOKUP(E1777,[1]Sheet!$G$2:$H$40,2,FALSE))</f>
        <v xml:space="preserve"> </v>
      </c>
      <c r="AM1777" s="122" t="str">
        <f>IF(ISNA(VLOOKUP(G1777,[1]Sheet!$K$2:$L$159,2,FALSE))," ",(VLOOKUP(G1777,[1]Sheet!$K$2:$L$159,2,FALSE)))</f>
        <v xml:space="preserve"> </v>
      </c>
      <c r="AN1777" s="122" t="str">
        <f>IF(ISNA(VLOOKUP(I1777&amp;C1777,[1]Sheet!$D$2:$E$228,2,FALSE))," ",VLOOKUP(I1777&amp;C1777,[1]Sheet!$D$2:$E$228,2,FALSE))</f>
        <v xml:space="preserve"> </v>
      </c>
      <c r="AO1777" s="122" t="str">
        <f>+I1777&amp;C1777</f>
        <v/>
      </c>
      <c r="AP1777" s="122" t="str">
        <f>C1777&amp;D1777&amp;E1777&amp;G1777&amp;I1777&amp;O1777</f>
        <v/>
      </c>
      <c r="AQ1777" s="122" t="str">
        <f>B1777&amp;D1777&amp;N1777</f>
        <v/>
      </c>
      <c r="AR1777" s="123" t="str">
        <f>+D1777&amp;J1777</f>
        <v/>
      </c>
      <c r="AS1777" s="124" t="str">
        <f t="shared" si="250"/>
        <v/>
      </c>
      <c r="AT1777" s="125" t="str">
        <f t="shared" si="251"/>
        <v/>
      </c>
      <c r="AU1777" s="125" t="str">
        <f>IF(NOT(AT1777=""),VLOOKUP(AT1777,[1]PSI_Category!A:B,2,0),"")</f>
        <v/>
      </c>
      <c r="AV1777" s="167"/>
      <c r="AW1777" s="167"/>
      <c r="AX1777" s="167"/>
    </row>
    <row r="1778" spans="1:50" s="133" customFormat="1" ht="11.4" customHeight="1" x14ac:dyDescent="0.3">
      <c r="A1778" s="103"/>
      <c r="B1778" s="104"/>
      <c r="C1778" s="105"/>
      <c r="D1778" s="106"/>
      <c r="E1778" s="107"/>
      <c r="F1778" s="105"/>
      <c r="G1778" s="107"/>
      <c r="H1778" s="105"/>
      <c r="I1778" s="105"/>
      <c r="J1778" s="107"/>
      <c r="K1778" s="105"/>
      <c r="L1778" s="105"/>
      <c r="M1778" s="105"/>
      <c r="N1778" s="105"/>
      <c r="O1778" s="127"/>
      <c r="P1778" s="109"/>
      <c r="Q1778" s="110"/>
      <c r="R1778" s="110"/>
      <c r="S1778" s="110"/>
      <c r="T1778" s="110"/>
      <c r="U1778" s="111"/>
      <c r="V1778" s="111"/>
      <c r="W1778" s="112"/>
      <c r="X1778" s="113"/>
      <c r="Y1778" s="114"/>
      <c r="Z1778" s="115"/>
      <c r="AA1778" s="116"/>
      <c r="AB1778" s="117" t="b">
        <f t="shared" si="243"/>
        <v>0</v>
      </c>
      <c r="AC1778" s="117">
        <f t="shared" si="244"/>
        <v>0</v>
      </c>
      <c r="AD1778" s="118"/>
      <c r="AE1778" s="117" t="b">
        <f t="shared" si="245"/>
        <v>0</v>
      </c>
      <c r="AF1778" s="117">
        <f t="shared" si="246"/>
        <v>0</v>
      </c>
      <c r="AG1778" s="119">
        <f t="shared" si="247"/>
        <v>0</v>
      </c>
      <c r="AH1778" s="120" t="b">
        <f t="shared" si="248"/>
        <v>0</v>
      </c>
      <c r="AI1778" s="121">
        <f t="shared" si="249"/>
        <v>0</v>
      </c>
      <c r="AJ1778" s="122">
        <f>+C1778</f>
        <v>0</v>
      </c>
      <c r="AK1778" s="122" t="str">
        <f>IF(ISNA(VLOOKUP(postponeList!D1778,[1]Sheet!$A$2:$B$12,2,FALSE))," ",(VLOOKUP(postponeList!D1778,[1]Sheet!$A$2:$B$12,2,FALSE)))</f>
        <v xml:space="preserve"> </v>
      </c>
      <c r="AL1778" s="122" t="str">
        <f>IF(ISNA(VLOOKUP(E1778,[1]Sheet!$G$2:$H$40,2,FALSE))," ",VLOOKUP(E1778,[1]Sheet!$G$2:$H$40,2,FALSE))</f>
        <v xml:space="preserve"> </v>
      </c>
      <c r="AM1778" s="122" t="str">
        <f>IF(ISNA(VLOOKUP(G1778,[1]Sheet!$K$2:$L$159,2,FALSE))," ",(VLOOKUP(G1778,[1]Sheet!$K$2:$L$159,2,FALSE)))</f>
        <v xml:space="preserve"> </v>
      </c>
      <c r="AN1778" s="122" t="str">
        <f>IF(ISNA(VLOOKUP(I1778&amp;C1778,[1]Sheet!$D$2:$E$228,2,FALSE))," ",VLOOKUP(I1778&amp;C1778,[1]Sheet!$D$2:$E$228,2,FALSE))</f>
        <v xml:space="preserve"> </v>
      </c>
      <c r="AO1778" s="122" t="str">
        <f>+I1778&amp;C1778</f>
        <v/>
      </c>
      <c r="AP1778" s="122" t="str">
        <f>C1778&amp;D1778&amp;E1778&amp;G1778&amp;I1778&amp;O1778</f>
        <v/>
      </c>
      <c r="AQ1778" s="122" t="str">
        <f>B1778&amp;D1778&amp;N1778</f>
        <v/>
      </c>
      <c r="AR1778" s="123" t="str">
        <f>+D1778&amp;J1778</f>
        <v/>
      </c>
      <c r="AS1778" s="124" t="str">
        <f t="shared" si="250"/>
        <v/>
      </c>
      <c r="AT1778" s="125" t="str">
        <f t="shared" si="251"/>
        <v/>
      </c>
      <c r="AU1778" s="125" t="str">
        <f>IF(NOT(AT1778=""),VLOOKUP(AT1778,[1]PSI_Category!A:B,2,0),"")</f>
        <v/>
      </c>
      <c r="AV1778" s="167"/>
      <c r="AW1778" s="167"/>
      <c r="AX1778" s="167"/>
    </row>
    <row r="1779" spans="1:50" s="133" customFormat="1" ht="11.4" customHeight="1" x14ac:dyDescent="0.3">
      <c r="A1779" s="103"/>
      <c r="B1779" s="104"/>
      <c r="C1779" s="105"/>
      <c r="D1779" s="106"/>
      <c r="E1779" s="107"/>
      <c r="F1779" s="105"/>
      <c r="G1779" s="107"/>
      <c r="H1779" s="105"/>
      <c r="I1779" s="105"/>
      <c r="J1779" s="107"/>
      <c r="K1779" s="105"/>
      <c r="L1779" s="105"/>
      <c r="M1779" s="105"/>
      <c r="N1779" s="105"/>
      <c r="O1779" s="127"/>
      <c r="P1779" s="109"/>
      <c r="Q1779" s="110"/>
      <c r="R1779" s="110"/>
      <c r="S1779" s="110"/>
      <c r="T1779" s="110"/>
      <c r="U1779" s="111"/>
      <c r="V1779" s="111"/>
      <c r="W1779" s="112"/>
      <c r="X1779" s="113"/>
      <c r="Y1779" s="114"/>
      <c r="Z1779" s="115"/>
      <c r="AA1779" s="116"/>
      <c r="AB1779" s="117" t="b">
        <f t="shared" si="243"/>
        <v>0</v>
      </c>
      <c r="AC1779" s="117">
        <f t="shared" si="244"/>
        <v>0</v>
      </c>
      <c r="AD1779" s="118"/>
      <c r="AE1779" s="117" t="b">
        <f t="shared" si="245"/>
        <v>0</v>
      </c>
      <c r="AF1779" s="117">
        <f t="shared" si="246"/>
        <v>0</v>
      </c>
      <c r="AG1779" s="119">
        <f t="shared" si="247"/>
        <v>0</v>
      </c>
      <c r="AH1779" s="120" t="b">
        <f t="shared" si="248"/>
        <v>0</v>
      </c>
      <c r="AI1779" s="121">
        <f t="shared" si="249"/>
        <v>0</v>
      </c>
      <c r="AJ1779" s="122">
        <f>+C1779</f>
        <v>0</v>
      </c>
      <c r="AK1779" s="122" t="str">
        <f>IF(ISNA(VLOOKUP(postponeList!D1779,[1]Sheet!$A$2:$B$12,2,FALSE))," ",(VLOOKUP(postponeList!D1779,[1]Sheet!$A$2:$B$12,2,FALSE)))</f>
        <v xml:space="preserve"> </v>
      </c>
      <c r="AL1779" s="122" t="str">
        <f>IF(ISNA(VLOOKUP(E1779,[1]Sheet!$G$2:$H$40,2,FALSE))," ",VLOOKUP(E1779,[1]Sheet!$G$2:$H$40,2,FALSE))</f>
        <v xml:space="preserve"> </v>
      </c>
      <c r="AM1779" s="122" t="str">
        <f>IF(ISNA(VLOOKUP(G1779,[1]Sheet!$K$2:$L$159,2,FALSE))," ",(VLOOKUP(G1779,[1]Sheet!$K$2:$L$159,2,FALSE)))</f>
        <v xml:space="preserve"> </v>
      </c>
      <c r="AN1779" s="122" t="str">
        <f>IF(ISNA(VLOOKUP(I1779&amp;C1779,[1]Sheet!$D$2:$E$228,2,FALSE))," ",VLOOKUP(I1779&amp;C1779,[1]Sheet!$D$2:$E$228,2,FALSE))</f>
        <v xml:space="preserve"> </v>
      </c>
      <c r="AO1779" s="122" t="str">
        <f>+I1779&amp;C1779</f>
        <v/>
      </c>
      <c r="AP1779" s="122" t="str">
        <f>C1779&amp;D1779&amp;E1779&amp;G1779&amp;I1779&amp;O1779</f>
        <v/>
      </c>
      <c r="AQ1779" s="122" t="str">
        <f>B1779&amp;D1779&amp;N1779</f>
        <v/>
      </c>
      <c r="AR1779" s="123" t="str">
        <f>+D1779&amp;J1779</f>
        <v/>
      </c>
      <c r="AS1779" s="124" t="str">
        <f t="shared" si="250"/>
        <v/>
      </c>
      <c r="AT1779" s="125" t="str">
        <f t="shared" si="251"/>
        <v/>
      </c>
      <c r="AU1779" s="125" t="str">
        <f>IF(NOT(AT1779=""),VLOOKUP(AT1779,[1]PSI_Category!A:B,2,0),"")</f>
        <v/>
      </c>
      <c r="AV1779" s="167"/>
      <c r="AW1779" s="167"/>
      <c r="AX1779" s="167"/>
    </row>
    <row r="1780" spans="1:50" s="133" customFormat="1" ht="11.4" customHeight="1" x14ac:dyDescent="0.3">
      <c r="A1780" s="103"/>
      <c r="B1780" s="104"/>
      <c r="C1780" s="105"/>
      <c r="D1780" s="106"/>
      <c r="E1780" s="107"/>
      <c r="F1780" s="105"/>
      <c r="G1780" s="107"/>
      <c r="H1780" s="105"/>
      <c r="I1780" s="105"/>
      <c r="J1780" s="107"/>
      <c r="K1780" s="105"/>
      <c r="L1780" s="105"/>
      <c r="M1780" s="105"/>
      <c r="N1780" s="105"/>
      <c r="O1780" s="127"/>
      <c r="P1780" s="109"/>
      <c r="Q1780" s="110"/>
      <c r="R1780" s="110"/>
      <c r="S1780" s="110"/>
      <c r="T1780" s="110"/>
      <c r="U1780" s="111"/>
      <c r="V1780" s="111"/>
      <c r="W1780" s="112"/>
      <c r="X1780" s="113"/>
      <c r="Y1780" s="114"/>
      <c r="Z1780" s="115"/>
      <c r="AA1780" s="116"/>
      <c r="AB1780" s="117" t="b">
        <f t="shared" si="243"/>
        <v>0</v>
      </c>
      <c r="AC1780" s="117">
        <f t="shared" si="244"/>
        <v>0</v>
      </c>
      <c r="AD1780" s="118"/>
      <c r="AE1780" s="117" t="b">
        <f t="shared" si="245"/>
        <v>0</v>
      </c>
      <c r="AF1780" s="117">
        <f t="shared" si="246"/>
        <v>0</v>
      </c>
      <c r="AG1780" s="119">
        <f t="shared" si="247"/>
        <v>0</v>
      </c>
      <c r="AH1780" s="120" t="b">
        <f t="shared" si="248"/>
        <v>0</v>
      </c>
      <c r="AI1780" s="121">
        <f t="shared" si="249"/>
        <v>0</v>
      </c>
      <c r="AJ1780" s="122">
        <f>+C1780</f>
        <v>0</v>
      </c>
      <c r="AK1780" s="122" t="str">
        <f>IF(ISNA(VLOOKUP(postponeList!D1780,[1]Sheet!$A$2:$B$12,2,FALSE))," ",(VLOOKUP(postponeList!D1780,[1]Sheet!$A$2:$B$12,2,FALSE)))</f>
        <v xml:space="preserve"> </v>
      </c>
      <c r="AL1780" s="122" t="str">
        <f>IF(ISNA(VLOOKUP(E1780,[1]Sheet!$G$2:$H$40,2,FALSE))," ",VLOOKUP(E1780,[1]Sheet!$G$2:$H$40,2,FALSE))</f>
        <v xml:space="preserve"> </v>
      </c>
      <c r="AM1780" s="122" t="str">
        <f>IF(ISNA(VLOOKUP(G1780,[1]Sheet!$K$2:$L$159,2,FALSE))," ",(VLOOKUP(G1780,[1]Sheet!$K$2:$L$159,2,FALSE)))</f>
        <v xml:space="preserve"> </v>
      </c>
      <c r="AN1780" s="122" t="str">
        <f>IF(ISNA(VLOOKUP(I1780&amp;C1780,[1]Sheet!$D$2:$E$228,2,FALSE))," ",VLOOKUP(I1780&amp;C1780,[1]Sheet!$D$2:$E$228,2,FALSE))</f>
        <v xml:space="preserve"> </v>
      </c>
      <c r="AO1780" s="122" t="str">
        <f>+I1780&amp;C1780</f>
        <v/>
      </c>
      <c r="AP1780" s="122" t="str">
        <f>C1780&amp;D1780&amp;E1780&amp;G1780&amp;I1780&amp;O1780</f>
        <v/>
      </c>
      <c r="AQ1780" s="122" t="str">
        <f>B1780&amp;D1780&amp;N1780</f>
        <v/>
      </c>
      <c r="AR1780" s="123" t="str">
        <f>+D1780&amp;J1780</f>
        <v/>
      </c>
      <c r="AS1780" s="124" t="str">
        <f t="shared" si="250"/>
        <v/>
      </c>
      <c r="AT1780" s="125" t="str">
        <f t="shared" si="251"/>
        <v/>
      </c>
      <c r="AU1780" s="125" t="str">
        <f>IF(NOT(AT1780=""),VLOOKUP(AT1780,[1]PSI_Category!A:B,2,0),"")</f>
        <v/>
      </c>
      <c r="AV1780" s="167"/>
      <c r="AW1780" s="167"/>
      <c r="AX1780" s="167"/>
    </row>
    <row r="1781" spans="1:50" s="133" customFormat="1" ht="11.4" customHeight="1" x14ac:dyDescent="0.3">
      <c r="A1781" s="103"/>
      <c r="B1781" s="104"/>
      <c r="C1781" s="105"/>
      <c r="D1781" s="106"/>
      <c r="E1781" s="107"/>
      <c r="F1781" s="105"/>
      <c r="G1781" s="107"/>
      <c r="H1781" s="105"/>
      <c r="I1781" s="105"/>
      <c r="J1781" s="107"/>
      <c r="K1781" s="105"/>
      <c r="L1781" s="105"/>
      <c r="M1781" s="105"/>
      <c r="N1781" s="105"/>
      <c r="O1781" s="127"/>
      <c r="P1781" s="109"/>
      <c r="Q1781" s="110"/>
      <c r="R1781" s="110"/>
      <c r="S1781" s="110"/>
      <c r="T1781" s="110"/>
      <c r="U1781" s="111"/>
      <c r="V1781" s="111"/>
      <c r="W1781" s="112"/>
      <c r="X1781" s="113"/>
      <c r="Y1781" s="114"/>
      <c r="Z1781" s="115"/>
      <c r="AA1781" s="116"/>
      <c r="AB1781" s="117" t="b">
        <f t="shared" si="243"/>
        <v>0</v>
      </c>
      <c r="AC1781" s="117">
        <f t="shared" si="244"/>
        <v>0</v>
      </c>
      <c r="AD1781" s="118"/>
      <c r="AE1781" s="117" t="b">
        <f t="shared" si="245"/>
        <v>0</v>
      </c>
      <c r="AF1781" s="117">
        <f t="shared" si="246"/>
        <v>0</v>
      </c>
      <c r="AG1781" s="119">
        <f t="shared" si="247"/>
        <v>0</v>
      </c>
      <c r="AH1781" s="120" t="b">
        <f t="shared" si="248"/>
        <v>0</v>
      </c>
      <c r="AI1781" s="121">
        <f t="shared" si="249"/>
        <v>0</v>
      </c>
      <c r="AJ1781" s="122">
        <f>+C1781</f>
        <v>0</v>
      </c>
      <c r="AK1781" s="122" t="str">
        <f>IF(ISNA(VLOOKUP(postponeList!D1781,[1]Sheet!$A$2:$B$12,2,FALSE))," ",(VLOOKUP(postponeList!D1781,[1]Sheet!$A$2:$B$12,2,FALSE)))</f>
        <v xml:space="preserve"> </v>
      </c>
      <c r="AL1781" s="122" t="str">
        <f>IF(ISNA(VLOOKUP(E1781,[1]Sheet!$G$2:$H$40,2,FALSE))," ",VLOOKUP(E1781,[1]Sheet!$G$2:$H$40,2,FALSE))</f>
        <v xml:space="preserve"> </v>
      </c>
      <c r="AM1781" s="122" t="str">
        <f>IF(ISNA(VLOOKUP(G1781,[1]Sheet!$K$2:$L$159,2,FALSE))," ",(VLOOKUP(G1781,[1]Sheet!$K$2:$L$159,2,FALSE)))</f>
        <v xml:space="preserve"> </v>
      </c>
      <c r="AN1781" s="122" t="str">
        <f>IF(ISNA(VLOOKUP(I1781&amp;C1781,[1]Sheet!$D$2:$E$228,2,FALSE))," ",VLOOKUP(I1781&amp;C1781,[1]Sheet!$D$2:$E$228,2,FALSE))</f>
        <v xml:space="preserve"> </v>
      </c>
      <c r="AO1781" s="122" t="str">
        <f>+I1781&amp;C1781</f>
        <v/>
      </c>
      <c r="AP1781" s="122" t="str">
        <f>C1781&amp;D1781&amp;E1781&amp;G1781&amp;I1781&amp;O1781</f>
        <v/>
      </c>
      <c r="AQ1781" s="122" t="str">
        <f>B1781&amp;D1781&amp;N1781</f>
        <v/>
      </c>
      <c r="AR1781" s="123" t="str">
        <f>+D1781&amp;J1781</f>
        <v/>
      </c>
      <c r="AS1781" s="124" t="str">
        <f t="shared" si="250"/>
        <v/>
      </c>
      <c r="AT1781" s="125" t="str">
        <f t="shared" si="251"/>
        <v/>
      </c>
      <c r="AU1781" s="125" t="str">
        <f>IF(NOT(AT1781=""),VLOOKUP(AT1781,[1]PSI_Category!A:B,2,0),"")</f>
        <v/>
      </c>
      <c r="AV1781" s="167"/>
      <c r="AW1781" s="167"/>
      <c r="AX1781" s="167"/>
    </row>
    <row r="1782" spans="1:50" s="133" customFormat="1" ht="11.4" customHeight="1" x14ac:dyDescent="0.3">
      <c r="A1782" s="103"/>
      <c r="B1782" s="104"/>
      <c r="C1782" s="105"/>
      <c r="D1782" s="106"/>
      <c r="E1782" s="107"/>
      <c r="F1782" s="105"/>
      <c r="G1782" s="107"/>
      <c r="H1782" s="105"/>
      <c r="I1782" s="105"/>
      <c r="J1782" s="107"/>
      <c r="K1782" s="105"/>
      <c r="L1782" s="105"/>
      <c r="M1782" s="105"/>
      <c r="N1782" s="105"/>
      <c r="O1782" s="127"/>
      <c r="P1782" s="109"/>
      <c r="Q1782" s="110"/>
      <c r="R1782" s="110"/>
      <c r="S1782" s="110"/>
      <c r="T1782" s="110"/>
      <c r="U1782" s="111"/>
      <c r="V1782" s="111"/>
      <c r="W1782" s="112"/>
      <c r="X1782" s="113"/>
      <c r="Y1782" s="114"/>
      <c r="Z1782" s="115"/>
      <c r="AA1782" s="116"/>
      <c r="AB1782" s="117" t="b">
        <f t="shared" si="243"/>
        <v>0</v>
      </c>
      <c r="AC1782" s="117">
        <f t="shared" si="244"/>
        <v>0</v>
      </c>
      <c r="AD1782" s="118"/>
      <c r="AE1782" s="117" t="b">
        <f t="shared" si="245"/>
        <v>0</v>
      </c>
      <c r="AF1782" s="117">
        <f t="shared" si="246"/>
        <v>0</v>
      </c>
      <c r="AG1782" s="119">
        <f t="shared" si="247"/>
        <v>0</v>
      </c>
      <c r="AH1782" s="120" t="b">
        <f t="shared" si="248"/>
        <v>0</v>
      </c>
      <c r="AI1782" s="121">
        <f t="shared" si="249"/>
        <v>0</v>
      </c>
      <c r="AJ1782" s="122">
        <f>+C1782</f>
        <v>0</v>
      </c>
      <c r="AK1782" s="122" t="str">
        <f>IF(ISNA(VLOOKUP(postponeList!D1782,[1]Sheet!$A$2:$B$12,2,FALSE))," ",(VLOOKUP(postponeList!D1782,[1]Sheet!$A$2:$B$12,2,FALSE)))</f>
        <v xml:space="preserve"> </v>
      </c>
      <c r="AL1782" s="122" t="str">
        <f>IF(ISNA(VLOOKUP(E1782,[1]Sheet!$G$2:$H$40,2,FALSE))," ",VLOOKUP(E1782,[1]Sheet!$G$2:$H$40,2,FALSE))</f>
        <v xml:space="preserve"> </v>
      </c>
      <c r="AM1782" s="122" t="str">
        <f>IF(ISNA(VLOOKUP(G1782,[1]Sheet!$K$2:$L$159,2,FALSE))," ",(VLOOKUP(G1782,[1]Sheet!$K$2:$L$159,2,FALSE)))</f>
        <v xml:space="preserve"> </v>
      </c>
      <c r="AN1782" s="122" t="str">
        <f>IF(ISNA(VLOOKUP(I1782&amp;C1782,[1]Sheet!$D$2:$E$228,2,FALSE))," ",VLOOKUP(I1782&amp;C1782,[1]Sheet!$D$2:$E$228,2,FALSE))</f>
        <v xml:space="preserve"> </v>
      </c>
      <c r="AO1782" s="122" t="str">
        <f>+I1782&amp;C1782</f>
        <v/>
      </c>
      <c r="AP1782" s="122" t="str">
        <f>C1782&amp;D1782&amp;E1782&amp;G1782&amp;I1782&amp;O1782</f>
        <v/>
      </c>
      <c r="AQ1782" s="122" t="str">
        <f>B1782&amp;D1782&amp;N1782</f>
        <v/>
      </c>
      <c r="AR1782" s="123" t="str">
        <f>+D1782&amp;J1782</f>
        <v/>
      </c>
      <c r="AS1782" s="124" t="str">
        <f t="shared" si="250"/>
        <v/>
      </c>
      <c r="AT1782" s="125" t="str">
        <f t="shared" si="251"/>
        <v/>
      </c>
      <c r="AU1782" s="125" t="str">
        <f>IF(NOT(AT1782=""),VLOOKUP(AT1782,[1]PSI_Category!A:B,2,0),"")</f>
        <v/>
      </c>
      <c r="AV1782" s="167"/>
      <c r="AW1782" s="167"/>
      <c r="AX1782" s="167"/>
    </row>
    <row r="1783" spans="1:50" s="133" customFormat="1" ht="11.4" customHeight="1" x14ac:dyDescent="0.3">
      <c r="A1783" s="103"/>
      <c r="B1783" s="104"/>
      <c r="C1783" s="105"/>
      <c r="D1783" s="106"/>
      <c r="E1783" s="107"/>
      <c r="F1783" s="105"/>
      <c r="G1783" s="107"/>
      <c r="H1783" s="105"/>
      <c r="I1783" s="105"/>
      <c r="J1783" s="107"/>
      <c r="K1783" s="105"/>
      <c r="L1783" s="105"/>
      <c r="M1783" s="105"/>
      <c r="N1783" s="105"/>
      <c r="O1783" s="127"/>
      <c r="P1783" s="109"/>
      <c r="Q1783" s="110"/>
      <c r="R1783" s="110"/>
      <c r="S1783" s="110"/>
      <c r="T1783" s="110"/>
      <c r="U1783" s="111"/>
      <c r="V1783" s="111"/>
      <c r="W1783" s="112"/>
      <c r="X1783" s="113"/>
      <c r="Y1783" s="114"/>
      <c r="Z1783" s="115"/>
      <c r="AA1783" s="116"/>
      <c r="AB1783" s="117" t="b">
        <f t="shared" si="243"/>
        <v>0</v>
      </c>
      <c r="AC1783" s="117">
        <f t="shared" si="244"/>
        <v>0</v>
      </c>
      <c r="AD1783" s="118"/>
      <c r="AE1783" s="117" t="b">
        <f t="shared" si="245"/>
        <v>0</v>
      </c>
      <c r="AF1783" s="117">
        <f t="shared" si="246"/>
        <v>0</v>
      </c>
      <c r="AG1783" s="119">
        <f t="shared" si="247"/>
        <v>0</v>
      </c>
      <c r="AH1783" s="120" t="b">
        <f t="shared" si="248"/>
        <v>0</v>
      </c>
      <c r="AI1783" s="121">
        <f t="shared" si="249"/>
        <v>0</v>
      </c>
      <c r="AJ1783" s="122">
        <f>+C1783</f>
        <v>0</v>
      </c>
      <c r="AK1783" s="122" t="str">
        <f>IF(ISNA(VLOOKUP(postponeList!D1783,[1]Sheet!$A$2:$B$12,2,FALSE))," ",(VLOOKUP(postponeList!D1783,[1]Sheet!$A$2:$B$12,2,FALSE)))</f>
        <v xml:space="preserve"> </v>
      </c>
      <c r="AL1783" s="122" t="str">
        <f>IF(ISNA(VLOOKUP(E1783,[1]Sheet!$G$2:$H$40,2,FALSE))," ",VLOOKUP(E1783,[1]Sheet!$G$2:$H$40,2,FALSE))</f>
        <v xml:space="preserve"> </v>
      </c>
      <c r="AM1783" s="122" t="str">
        <f>IF(ISNA(VLOOKUP(G1783,[1]Sheet!$K$2:$L$159,2,FALSE))," ",(VLOOKUP(G1783,[1]Sheet!$K$2:$L$159,2,FALSE)))</f>
        <v xml:space="preserve"> </v>
      </c>
      <c r="AN1783" s="122" t="str">
        <f>IF(ISNA(VLOOKUP(I1783&amp;C1783,[1]Sheet!$D$2:$E$228,2,FALSE))," ",VLOOKUP(I1783&amp;C1783,[1]Sheet!$D$2:$E$228,2,FALSE))</f>
        <v xml:space="preserve"> </v>
      </c>
      <c r="AO1783" s="122" t="str">
        <f>+I1783&amp;C1783</f>
        <v/>
      </c>
      <c r="AP1783" s="122" t="str">
        <f>C1783&amp;D1783&amp;E1783&amp;G1783&amp;I1783&amp;O1783</f>
        <v/>
      </c>
      <c r="AQ1783" s="122" t="str">
        <f>B1783&amp;D1783&amp;N1783</f>
        <v/>
      </c>
      <c r="AR1783" s="123" t="str">
        <f>+D1783&amp;J1783</f>
        <v/>
      </c>
      <c r="AS1783" s="124" t="str">
        <f t="shared" si="250"/>
        <v/>
      </c>
      <c r="AT1783" s="125" t="str">
        <f t="shared" si="251"/>
        <v/>
      </c>
      <c r="AU1783" s="125" t="str">
        <f>IF(NOT(AT1783=""),VLOOKUP(AT1783,[1]PSI_Category!A:B,2,0),"")</f>
        <v/>
      </c>
      <c r="AV1783" s="167"/>
      <c r="AW1783" s="167"/>
      <c r="AX1783" s="167"/>
    </row>
    <row r="1784" spans="1:50" s="133" customFormat="1" ht="11.4" customHeight="1" x14ac:dyDescent="0.3">
      <c r="A1784" s="103"/>
      <c r="B1784" s="104"/>
      <c r="C1784" s="105"/>
      <c r="D1784" s="106"/>
      <c r="E1784" s="107"/>
      <c r="F1784" s="105"/>
      <c r="G1784" s="107"/>
      <c r="H1784" s="105"/>
      <c r="I1784" s="105"/>
      <c r="J1784" s="107"/>
      <c r="K1784" s="105"/>
      <c r="L1784" s="105"/>
      <c r="M1784" s="105"/>
      <c r="N1784" s="105"/>
      <c r="O1784" s="127"/>
      <c r="P1784" s="109"/>
      <c r="Q1784" s="110"/>
      <c r="R1784" s="110"/>
      <c r="S1784" s="110"/>
      <c r="T1784" s="110"/>
      <c r="U1784" s="111"/>
      <c r="V1784" s="111"/>
      <c r="W1784" s="112"/>
      <c r="X1784" s="113"/>
      <c r="Y1784" s="114"/>
      <c r="Z1784" s="115"/>
      <c r="AA1784" s="116"/>
      <c r="AB1784" s="117" t="b">
        <f t="shared" si="243"/>
        <v>0</v>
      </c>
      <c r="AC1784" s="117">
        <f t="shared" si="244"/>
        <v>0</v>
      </c>
      <c r="AD1784" s="118"/>
      <c r="AE1784" s="117" t="b">
        <f t="shared" si="245"/>
        <v>0</v>
      </c>
      <c r="AF1784" s="117">
        <f t="shared" si="246"/>
        <v>0</v>
      </c>
      <c r="AG1784" s="119">
        <f t="shared" si="247"/>
        <v>0</v>
      </c>
      <c r="AH1784" s="120" t="b">
        <f t="shared" si="248"/>
        <v>0</v>
      </c>
      <c r="AI1784" s="121">
        <f t="shared" si="249"/>
        <v>0</v>
      </c>
      <c r="AJ1784" s="122">
        <f>+C1784</f>
        <v>0</v>
      </c>
      <c r="AK1784" s="122" t="str">
        <f>IF(ISNA(VLOOKUP(postponeList!D1784,[1]Sheet!$A$2:$B$12,2,FALSE))," ",(VLOOKUP(postponeList!D1784,[1]Sheet!$A$2:$B$12,2,FALSE)))</f>
        <v xml:space="preserve"> </v>
      </c>
      <c r="AL1784" s="122" t="str">
        <f>IF(ISNA(VLOOKUP(E1784,[1]Sheet!$G$2:$H$40,2,FALSE))," ",VLOOKUP(E1784,[1]Sheet!$G$2:$H$40,2,FALSE))</f>
        <v xml:space="preserve"> </v>
      </c>
      <c r="AM1784" s="122" t="str">
        <f>IF(ISNA(VLOOKUP(G1784,[1]Sheet!$K$2:$L$159,2,FALSE))," ",(VLOOKUP(G1784,[1]Sheet!$K$2:$L$159,2,FALSE)))</f>
        <v xml:space="preserve"> </v>
      </c>
      <c r="AN1784" s="122" t="str">
        <f>IF(ISNA(VLOOKUP(I1784&amp;C1784,[1]Sheet!$D$2:$E$228,2,FALSE))," ",VLOOKUP(I1784&amp;C1784,[1]Sheet!$D$2:$E$228,2,FALSE))</f>
        <v xml:space="preserve"> </v>
      </c>
      <c r="AO1784" s="122" t="str">
        <f>+I1784&amp;C1784</f>
        <v/>
      </c>
      <c r="AP1784" s="122" t="str">
        <f>C1784&amp;D1784&amp;E1784&amp;G1784&amp;I1784&amp;O1784</f>
        <v/>
      </c>
      <c r="AQ1784" s="122" t="str">
        <f>B1784&amp;D1784&amp;N1784</f>
        <v/>
      </c>
      <c r="AR1784" s="123" t="str">
        <f>+D1784&amp;J1784</f>
        <v/>
      </c>
      <c r="AS1784" s="124" t="str">
        <f t="shared" si="250"/>
        <v/>
      </c>
      <c r="AT1784" s="125" t="str">
        <f t="shared" si="251"/>
        <v/>
      </c>
      <c r="AU1784" s="125" t="str">
        <f>IF(NOT(AT1784=""),VLOOKUP(AT1784,[1]PSI_Category!A:B,2,0),"")</f>
        <v/>
      </c>
      <c r="AV1784" s="167"/>
      <c r="AW1784" s="167"/>
      <c r="AX1784" s="167"/>
    </row>
    <row r="1785" spans="1:50" s="133" customFormat="1" ht="11.4" customHeight="1" x14ac:dyDescent="0.3">
      <c r="A1785" s="103"/>
      <c r="B1785" s="104"/>
      <c r="C1785" s="105"/>
      <c r="D1785" s="106"/>
      <c r="E1785" s="107"/>
      <c r="F1785" s="105"/>
      <c r="G1785" s="107"/>
      <c r="H1785" s="105"/>
      <c r="I1785" s="105"/>
      <c r="J1785" s="107"/>
      <c r="K1785" s="105"/>
      <c r="L1785" s="105"/>
      <c r="M1785" s="105"/>
      <c r="N1785" s="105"/>
      <c r="O1785" s="127"/>
      <c r="P1785" s="109"/>
      <c r="Q1785" s="110"/>
      <c r="R1785" s="110"/>
      <c r="S1785" s="110"/>
      <c r="T1785" s="110"/>
      <c r="U1785" s="111"/>
      <c r="V1785" s="111"/>
      <c r="W1785" s="112"/>
      <c r="X1785" s="113"/>
      <c r="Y1785" s="114"/>
      <c r="Z1785" s="115"/>
      <c r="AA1785" s="116"/>
      <c r="AB1785" s="117" t="b">
        <f t="shared" si="243"/>
        <v>0</v>
      </c>
      <c r="AC1785" s="117">
        <f t="shared" si="244"/>
        <v>0</v>
      </c>
      <c r="AD1785" s="118"/>
      <c r="AE1785" s="117" t="b">
        <f t="shared" si="245"/>
        <v>0</v>
      </c>
      <c r="AF1785" s="117">
        <f t="shared" si="246"/>
        <v>0</v>
      </c>
      <c r="AG1785" s="119">
        <f t="shared" si="247"/>
        <v>0</v>
      </c>
      <c r="AH1785" s="120" t="b">
        <f t="shared" si="248"/>
        <v>0</v>
      </c>
      <c r="AI1785" s="121">
        <f t="shared" si="249"/>
        <v>0</v>
      </c>
      <c r="AJ1785" s="122">
        <f>+C1785</f>
        <v>0</v>
      </c>
      <c r="AK1785" s="122" t="str">
        <f>IF(ISNA(VLOOKUP(postponeList!D1785,[1]Sheet!$A$2:$B$12,2,FALSE))," ",(VLOOKUP(postponeList!D1785,[1]Sheet!$A$2:$B$12,2,FALSE)))</f>
        <v xml:space="preserve"> </v>
      </c>
      <c r="AL1785" s="122" t="str">
        <f>IF(ISNA(VLOOKUP(E1785,[1]Sheet!$G$2:$H$40,2,FALSE))," ",VLOOKUP(E1785,[1]Sheet!$G$2:$H$40,2,FALSE))</f>
        <v xml:space="preserve"> </v>
      </c>
      <c r="AM1785" s="122" t="str">
        <f>IF(ISNA(VLOOKUP(G1785,[1]Sheet!$K$2:$L$159,2,FALSE))," ",(VLOOKUP(G1785,[1]Sheet!$K$2:$L$159,2,FALSE)))</f>
        <v xml:space="preserve"> </v>
      </c>
      <c r="AN1785" s="122" t="str">
        <f>IF(ISNA(VLOOKUP(I1785&amp;C1785,[1]Sheet!$D$2:$E$228,2,FALSE))," ",VLOOKUP(I1785&amp;C1785,[1]Sheet!$D$2:$E$228,2,FALSE))</f>
        <v xml:space="preserve"> </v>
      </c>
      <c r="AO1785" s="122" t="str">
        <f>+I1785&amp;C1785</f>
        <v/>
      </c>
      <c r="AP1785" s="122" t="str">
        <f>C1785&amp;D1785&amp;E1785&amp;G1785&amp;I1785&amp;O1785</f>
        <v/>
      </c>
      <c r="AQ1785" s="122" t="str">
        <f>B1785&amp;D1785&amp;N1785</f>
        <v/>
      </c>
      <c r="AR1785" s="123" t="str">
        <f>+D1785&amp;J1785</f>
        <v/>
      </c>
      <c r="AS1785" s="124" t="str">
        <f t="shared" si="250"/>
        <v/>
      </c>
      <c r="AT1785" s="125" t="str">
        <f t="shared" si="251"/>
        <v/>
      </c>
      <c r="AU1785" s="125" t="str">
        <f>IF(NOT(AT1785=""),VLOOKUP(AT1785,[1]PSI_Category!A:B,2,0),"")</f>
        <v/>
      </c>
      <c r="AV1785" s="167"/>
      <c r="AW1785" s="167"/>
      <c r="AX1785" s="167"/>
    </row>
    <row r="1786" spans="1:50" s="133" customFormat="1" ht="11.4" customHeight="1" x14ac:dyDescent="0.3">
      <c r="A1786" s="103"/>
      <c r="B1786" s="104"/>
      <c r="C1786" s="105"/>
      <c r="D1786" s="106"/>
      <c r="E1786" s="107"/>
      <c r="F1786" s="105"/>
      <c r="G1786" s="107"/>
      <c r="H1786" s="105"/>
      <c r="I1786" s="105"/>
      <c r="J1786" s="107"/>
      <c r="K1786" s="105"/>
      <c r="L1786" s="105"/>
      <c r="M1786" s="105"/>
      <c r="N1786" s="105"/>
      <c r="O1786" s="127"/>
      <c r="P1786" s="109"/>
      <c r="Q1786" s="110"/>
      <c r="R1786" s="110"/>
      <c r="S1786" s="110"/>
      <c r="T1786" s="110"/>
      <c r="U1786" s="111"/>
      <c r="V1786" s="111"/>
      <c r="W1786" s="112"/>
      <c r="X1786" s="113"/>
      <c r="Y1786" s="114"/>
      <c r="Z1786" s="115"/>
      <c r="AA1786" s="116"/>
      <c r="AB1786" s="117" t="b">
        <f t="shared" si="243"/>
        <v>0</v>
      </c>
      <c r="AC1786" s="117">
        <f t="shared" si="244"/>
        <v>0</v>
      </c>
      <c r="AD1786" s="118"/>
      <c r="AE1786" s="117" t="b">
        <f t="shared" si="245"/>
        <v>0</v>
      </c>
      <c r="AF1786" s="117">
        <f t="shared" si="246"/>
        <v>0</v>
      </c>
      <c r="AG1786" s="119">
        <f t="shared" si="247"/>
        <v>0</v>
      </c>
      <c r="AH1786" s="120" t="b">
        <f t="shared" si="248"/>
        <v>0</v>
      </c>
      <c r="AI1786" s="121">
        <f t="shared" si="249"/>
        <v>0</v>
      </c>
      <c r="AJ1786" s="122">
        <f>+C1786</f>
        <v>0</v>
      </c>
      <c r="AK1786" s="122" t="str">
        <f>IF(ISNA(VLOOKUP(postponeList!D1786,[1]Sheet!$A$2:$B$12,2,FALSE))," ",(VLOOKUP(postponeList!D1786,[1]Sheet!$A$2:$B$12,2,FALSE)))</f>
        <v xml:space="preserve"> </v>
      </c>
      <c r="AL1786" s="122" t="str">
        <f>IF(ISNA(VLOOKUP(E1786,[1]Sheet!$G$2:$H$40,2,FALSE))," ",VLOOKUP(E1786,[1]Sheet!$G$2:$H$40,2,FALSE))</f>
        <v xml:space="preserve"> </v>
      </c>
      <c r="AM1786" s="122" t="str">
        <f>IF(ISNA(VLOOKUP(G1786,[1]Sheet!$K$2:$L$159,2,FALSE))," ",(VLOOKUP(G1786,[1]Sheet!$K$2:$L$159,2,FALSE)))</f>
        <v xml:space="preserve"> </v>
      </c>
      <c r="AN1786" s="122" t="str">
        <f>IF(ISNA(VLOOKUP(I1786&amp;C1786,[1]Sheet!$D$2:$E$228,2,FALSE))," ",VLOOKUP(I1786&amp;C1786,[1]Sheet!$D$2:$E$228,2,FALSE))</f>
        <v xml:space="preserve"> </v>
      </c>
      <c r="AO1786" s="122" t="str">
        <f>+I1786&amp;C1786</f>
        <v/>
      </c>
      <c r="AP1786" s="122" t="str">
        <f>C1786&amp;D1786&amp;E1786&amp;G1786&amp;I1786&amp;O1786</f>
        <v/>
      </c>
      <c r="AQ1786" s="122" t="str">
        <f>B1786&amp;D1786&amp;N1786</f>
        <v/>
      </c>
      <c r="AR1786" s="123" t="str">
        <f>+D1786&amp;J1786</f>
        <v/>
      </c>
      <c r="AS1786" s="124" t="str">
        <f t="shared" si="250"/>
        <v/>
      </c>
      <c r="AT1786" s="125" t="str">
        <f t="shared" si="251"/>
        <v/>
      </c>
      <c r="AU1786" s="125" t="str">
        <f>IF(NOT(AT1786=""),VLOOKUP(AT1786,[1]PSI_Category!A:B,2,0),"")</f>
        <v/>
      </c>
      <c r="AV1786" s="167"/>
      <c r="AW1786" s="167"/>
      <c r="AX1786" s="167"/>
    </row>
    <row r="1787" spans="1:50" s="133" customFormat="1" ht="11.4" customHeight="1" x14ac:dyDescent="0.3">
      <c r="A1787" s="103"/>
      <c r="B1787" s="104"/>
      <c r="C1787" s="105"/>
      <c r="D1787" s="106"/>
      <c r="E1787" s="107"/>
      <c r="F1787" s="105"/>
      <c r="G1787" s="107"/>
      <c r="H1787" s="105"/>
      <c r="I1787" s="105"/>
      <c r="J1787" s="107"/>
      <c r="K1787" s="105"/>
      <c r="L1787" s="105"/>
      <c r="M1787" s="105"/>
      <c r="N1787" s="105"/>
      <c r="O1787" s="127"/>
      <c r="P1787" s="109"/>
      <c r="Q1787" s="110"/>
      <c r="R1787" s="110"/>
      <c r="S1787" s="110"/>
      <c r="T1787" s="110"/>
      <c r="U1787" s="111"/>
      <c r="V1787" s="111"/>
      <c r="W1787" s="112"/>
      <c r="X1787" s="113"/>
      <c r="Y1787" s="114"/>
      <c r="Z1787" s="115"/>
      <c r="AA1787" s="116"/>
      <c r="AB1787" s="117" t="b">
        <f t="shared" si="243"/>
        <v>0</v>
      </c>
      <c r="AC1787" s="117">
        <f t="shared" si="244"/>
        <v>0</v>
      </c>
      <c r="AD1787" s="118"/>
      <c r="AE1787" s="117" t="b">
        <f t="shared" si="245"/>
        <v>0</v>
      </c>
      <c r="AF1787" s="117">
        <f t="shared" si="246"/>
        <v>0</v>
      </c>
      <c r="AG1787" s="119">
        <f t="shared" si="247"/>
        <v>0</v>
      </c>
      <c r="AH1787" s="120" t="b">
        <f t="shared" si="248"/>
        <v>0</v>
      </c>
      <c r="AI1787" s="121">
        <f t="shared" si="249"/>
        <v>0</v>
      </c>
      <c r="AJ1787" s="122">
        <f>+C1787</f>
        <v>0</v>
      </c>
      <c r="AK1787" s="122" t="str">
        <f>IF(ISNA(VLOOKUP(postponeList!D1787,[1]Sheet!$A$2:$B$12,2,FALSE))," ",(VLOOKUP(postponeList!D1787,[1]Sheet!$A$2:$B$12,2,FALSE)))</f>
        <v xml:space="preserve"> </v>
      </c>
      <c r="AL1787" s="122" t="str">
        <f>IF(ISNA(VLOOKUP(E1787,[1]Sheet!$G$2:$H$40,2,FALSE))," ",VLOOKUP(E1787,[1]Sheet!$G$2:$H$40,2,FALSE))</f>
        <v xml:space="preserve"> </v>
      </c>
      <c r="AM1787" s="122" t="str">
        <f>IF(ISNA(VLOOKUP(G1787,[1]Sheet!$K$2:$L$159,2,FALSE))," ",(VLOOKUP(G1787,[1]Sheet!$K$2:$L$159,2,FALSE)))</f>
        <v xml:space="preserve"> </v>
      </c>
      <c r="AN1787" s="122" t="str">
        <f>IF(ISNA(VLOOKUP(I1787&amp;C1787,[1]Sheet!$D$2:$E$228,2,FALSE))," ",VLOOKUP(I1787&amp;C1787,[1]Sheet!$D$2:$E$228,2,FALSE))</f>
        <v xml:space="preserve"> </v>
      </c>
      <c r="AO1787" s="122" t="str">
        <f>+I1787&amp;C1787</f>
        <v/>
      </c>
      <c r="AP1787" s="122" t="str">
        <f>C1787&amp;D1787&amp;E1787&amp;G1787&amp;I1787&amp;O1787</f>
        <v/>
      </c>
      <c r="AQ1787" s="122" t="str">
        <f>B1787&amp;D1787&amp;N1787</f>
        <v/>
      </c>
      <c r="AR1787" s="123" t="str">
        <f>+D1787&amp;J1787</f>
        <v/>
      </c>
      <c r="AS1787" s="124" t="str">
        <f t="shared" si="250"/>
        <v/>
      </c>
      <c r="AT1787" s="125" t="str">
        <f t="shared" si="251"/>
        <v/>
      </c>
      <c r="AU1787" s="125" t="str">
        <f>IF(NOT(AT1787=""),VLOOKUP(AT1787,[1]PSI_Category!A:B,2,0),"")</f>
        <v/>
      </c>
      <c r="AV1787" s="167"/>
      <c r="AW1787" s="167"/>
      <c r="AX1787" s="167"/>
    </row>
    <row r="1788" spans="1:50" s="133" customFormat="1" ht="11.4" customHeight="1" x14ac:dyDescent="0.3">
      <c r="A1788" s="103"/>
      <c r="B1788" s="104"/>
      <c r="C1788" s="105"/>
      <c r="D1788" s="106"/>
      <c r="E1788" s="107"/>
      <c r="F1788" s="105"/>
      <c r="G1788" s="107"/>
      <c r="H1788" s="105"/>
      <c r="I1788" s="105"/>
      <c r="J1788" s="107"/>
      <c r="K1788" s="105"/>
      <c r="L1788" s="105"/>
      <c r="M1788" s="105"/>
      <c r="N1788" s="105"/>
      <c r="O1788" s="127"/>
      <c r="P1788" s="109"/>
      <c r="Q1788" s="110"/>
      <c r="R1788" s="110"/>
      <c r="S1788" s="110"/>
      <c r="T1788" s="110"/>
      <c r="U1788" s="111"/>
      <c r="V1788" s="111"/>
      <c r="W1788" s="112"/>
      <c r="X1788" s="113"/>
      <c r="Y1788" s="114"/>
      <c r="Z1788" s="115"/>
      <c r="AA1788" s="116"/>
      <c r="AB1788" s="117" t="b">
        <f t="shared" si="243"/>
        <v>0</v>
      </c>
      <c r="AC1788" s="117">
        <f t="shared" si="244"/>
        <v>0</v>
      </c>
      <c r="AD1788" s="118"/>
      <c r="AE1788" s="117" t="b">
        <f t="shared" si="245"/>
        <v>0</v>
      </c>
      <c r="AF1788" s="117">
        <f t="shared" si="246"/>
        <v>0</v>
      </c>
      <c r="AG1788" s="119">
        <f t="shared" si="247"/>
        <v>0</v>
      </c>
      <c r="AH1788" s="120" t="b">
        <f t="shared" si="248"/>
        <v>0</v>
      </c>
      <c r="AI1788" s="121">
        <f t="shared" si="249"/>
        <v>0</v>
      </c>
      <c r="AJ1788" s="122">
        <f>+C1788</f>
        <v>0</v>
      </c>
      <c r="AK1788" s="122" t="str">
        <f>IF(ISNA(VLOOKUP(postponeList!D1788,[1]Sheet!$A$2:$B$12,2,FALSE))," ",(VLOOKUP(postponeList!D1788,[1]Sheet!$A$2:$B$12,2,FALSE)))</f>
        <v xml:space="preserve"> </v>
      </c>
      <c r="AL1788" s="122" t="str">
        <f>IF(ISNA(VLOOKUP(E1788,[1]Sheet!$G$2:$H$40,2,FALSE))," ",VLOOKUP(E1788,[1]Sheet!$G$2:$H$40,2,FALSE))</f>
        <v xml:space="preserve"> </v>
      </c>
      <c r="AM1788" s="122" t="str">
        <f>IF(ISNA(VLOOKUP(G1788,[1]Sheet!$K$2:$L$159,2,FALSE))," ",(VLOOKUP(G1788,[1]Sheet!$K$2:$L$159,2,FALSE)))</f>
        <v xml:space="preserve"> </v>
      </c>
      <c r="AN1788" s="122" t="str">
        <f>IF(ISNA(VLOOKUP(I1788&amp;C1788,[1]Sheet!$D$2:$E$228,2,FALSE))," ",VLOOKUP(I1788&amp;C1788,[1]Sheet!$D$2:$E$228,2,FALSE))</f>
        <v xml:space="preserve"> </v>
      </c>
      <c r="AO1788" s="122" t="str">
        <f>+I1788&amp;C1788</f>
        <v/>
      </c>
      <c r="AP1788" s="122" t="str">
        <f>C1788&amp;D1788&amp;E1788&amp;G1788&amp;I1788&amp;O1788</f>
        <v/>
      </c>
      <c r="AQ1788" s="122" t="str">
        <f>B1788&amp;D1788&amp;N1788</f>
        <v/>
      </c>
      <c r="AR1788" s="123" t="str">
        <f>+D1788&amp;J1788</f>
        <v/>
      </c>
      <c r="AS1788" s="124" t="str">
        <f t="shared" si="250"/>
        <v/>
      </c>
      <c r="AT1788" s="125" t="str">
        <f t="shared" si="251"/>
        <v/>
      </c>
      <c r="AU1788" s="125" t="str">
        <f>IF(NOT(AT1788=""),VLOOKUP(AT1788,[1]PSI_Category!A:B,2,0),"")</f>
        <v/>
      </c>
      <c r="AV1788" s="167"/>
      <c r="AW1788" s="167"/>
      <c r="AX1788" s="167"/>
    </row>
    <row r="1789" spans="1:50" s="133" customFormat="1" ht="11.4" customHeight="1" x14ac:dyDescent="0.3">
      <c r="A1789" s="103"/>
      <c r="B1789" s="104"/>
      <c r="C1789" s="105"/>
      <c r="D1789" s="106"/>
      <c r="E1789" s="107"/>
      <c r="F1789" s="105"/>
      <c r="G1789" s="107"/>
      <c r="H1789" s="105"/>
      <c r="I1789" s="105"/>
      <c r="J1789" s="107"/>
      <c r="K1789" s="105"/>
      <c r="L1789" s="105"/>
      <c r="M1789" s="105"/>
      <c r="N1789" s="105"/>
      <c r="O1789" s="127"/>
      <c r="P1789" s="109"/>
      <c r="Q1789" s="110"/>
      <c r="R1789" s="110"/>
      <c r="S1789" s="110"/>
      <c r="T1789" s="110"/>
      <c r="U1789" s="111"/>
      <c r="V1789" s="111"/>
      <c r="W1789" s="112"/>
      <c r="X1789" s="113"/>
      <c r="Y1789" s="114"/>
      <c r="Z1789" s="115"/>
      <c r="AA1789" s="116"/>
      <c r="AB1789" s="117" t="b">
        <f t="shared" si="243"/>
        <v>0</v>
      </c>
      <c r="AC1789" s="117">
        <f t="shared" si="244"/>
        <v>0</v>
      </c>
      <c r="AD1789" s="118"/>
      <c r="AE1789" s="117" t="b">
        <f t="shared" si="245"/>
        <v>0</v>
      </c>
      <c r="AF1789" s="117">
        <f t="shared" si="246"/>
        <v>0</v>
      </c>
      <c r="AG1789" s="119">
        <f t="shared" si="247"/>
        <v>0</v>
      </c>
      <c r="AH1789" s="120" t="b">
        <f t="shared" si="248"/>
        <v>0</v>
      </c>
      <c r="AI1789" s="121">
        <f t="shared" si="249"/>
        <v>0</v>
      </c>
      <c r="AJ1789" s="122">
        <f>+C1789</f>
        <v>0</v>
      </c>
      <c r="AK1789" s="122" t="str">
        <f>IF(ISNA(VLOOKUP(postponeList!D1789,[1]Sheet!$A$2:$B$12,2,FALSE))," ",(VLOOKUP(postponeList!D1789,[1]Sheet!$A$2:$B$12,2,FALSE)))</f>
        <v xml:space="preserve"> </v>
      </c>
      <c r="AL1789" s="122" t="str">
        <f>IF(ISNA(VLOOKUP(E1789,[1]Sheet!$G$2:$H$40,2,FALSE))," ",VLOOKUP(E1789,[1]Sheet!$G$2:$H$40,2,FALSE))</f>
        <v xml:space="preserve"> </v>
      </c>
      <c r="AM1789" s="122" t="str">
        <f>IF(ISNA(VLOOKUP(G1789,[1]Sheet!$K$2:$L$159,2,FALSE))," ",(VLOOKUP(G1789,[1]Sheet!$K$2:$L$159,2,FALSE)))</f>
        <v xml:space="preserve"> </v>
      </c>
      <c r="AN1789" s="122" t="str">
        <f>IF(ISNA(VLOOKUP(I1789&amp;C1789,[1]Sheet!$D$2:$E$228,2,FALSE))," ",VLOOKUP(I1789&amp;C1789,[1]Sheet!$D$2:$E$228,2,FALSE))</f>
        <v xml:space="preserve"> </v>
      </c>
      <c r="AO1789" s="122" t="str">
        <f>+I1789&amp;C1789</f>
        <v/>
      </c>
      <c r="AP1789" s="122" t="str">
        <f>C1789&amp;D1789&amp;E1789&amp;G1789&amp;I1789&amp;O1789</f>
        <v/>
      </c>
      <c r="AQ1789" s="122" t="str">
        <f>B1789&amp;D1789&amp;N1789</f>
        <v/>
      </c>
      <c r="AR1789" s="123" t="str">
        <f>+D1789&amp;J1789</f>
        <v/>
      </c>
      <c r="AS1789" s="124" t="str">
        <f t="shared" si="250"/>
        <v/>
      </c>
      <c r="AT1789" s="125" t="str">
        <f t="shared" si="251"/>
        <v/>
      </c>
      <c r="AU1789" s="125" t="str">
        <f>IF(NOT(AT1789=""),VLOOKUP(AT1789,[1]PSI_Category!A:B,2,0),"")</f>
        <v/>
      </c>
      <c r="AV1789" s="167"/>
      <c r="AW1789" s="167"/>
      <c r="AX1789" s="167"/>
    </row>
    <row r="1790" spans="1:50" s="133" customFormat="1" ht="11.4" customHeight="1" x14ac:dyDescent="0.3">
      <c r="A1790" s="103"/>
      <c r="B1790" s="104"/>
      <c r="C1790" s="105"/>
      <c r="D1790" s="106"/>
      <c r="E1790" s="107"/>
      <c r="F1790" s="105"/>
      <c r="G1790" s="107"/>
      <c r="H1790" s="105"/>
      <c r="I1790" s="105"/>
      <c r="J1790" s="107"/>
      <c r="K1790" s="105"/>
      <c r="L1790" s="105"/>
      <c r="M1790" s="105"/>
      <c r="N1790" s="105"/>
      <c r="O1790" s="127"/>
      <c r="P1790" s="109"/>
      <c r="Q1790" s="110"/>
      <c r="R1790" s="110"/>
      <c r="S1790" s="110"/>
      <c r="T1790" s="110"/>
      <c r="U1790" s="111"/>
      <c r="V1790" s="111"/>
      <c r="W1790" s="112"/>
      <c r="X1790" s="113"/>
      <c r="Y1790" s="114"/>
      <c r="Z1790" s="115"/>
      <c r="AA1790" s="116"/>
      <c r="AB1790" s="117" t="b">
        <f t="shared" si="243"/>
        <v>0</v>
      </c>
      <c r="AC1790" s="117">
        <f t="shared" si="244"/>
        <v>0</v>
      </c>
      <c r="AD1790" s="118"/>
      <c r="AE1790" s="117" t="b">
        <f t="shared" si="245"/>
        <v>0</v>
      </c>
      <c r="AF1790" s="117">
        <f t="shared" si="246"/>
        <v>0</v>
      </c>
      <c r="AG1790" s="119">
        <f t="shared" si="247"/>
        <v>0</v>
      </c>
      <c r="AH1790" s="120" t="b">
        <f t="shared" si="248"/>
        <v>0</v>
      </c>
      <c r="AI1790" s="121">
        <f t="shared" si="249"/>
        <v>0</v>
      </c>
      <c r="AJ1790" s="122">
        <f>+C1790</f>
        <v>0</v>
      </c>
      <c r="AK1790" s="122" t="str">
        <f>IF(ISNA(VLOOKUP(postponeList!D1790,[1]Sheet!$A$2:$B$12,2,FALSE))," ",(VLOOKUP(postponeList!D1790,[1]Sheet!$A$2:$B$12,2,FALSE)))</f>
        <v xml:space="preserve"> </v>
      </c>
      <c r="AL1790" s="122" t="str">
        <f>IF(ISNA(VLOOKUP(E1790,[1]Sheet!$G$2:$H$40,2,FALSE))," ",VLOOKUP(E1790,[1]Sheet!$G$2:$H$40,2,FALSE))</f>
        <v xml:space="preserve"> </v>
      </c>
      <c r="AM1790" s="122" t="str">
        <f>IF(ISNA(VLOOKUP(G1790,[1]Sheet!$K$2:$L$159,2,FALSE))," ",(VLOOKUP(G1790,[1]Sheet!$K$2:$L$159,2,FALSE)))</f>
        <v xml:space="preserve"> </v>
      </c>
      <c r="AN1790" s="122" t="str">
        <f>IF(ISNA(VLOOKUP(I1790&amp;C1790,[1]Sheet!$D$2:$E$228,2,FALSE))," ",VLOOKUP(I1790&amp;C1790,[1]Sheet!$D$2:$E$228,2,FALSE))</f>
        <v xml:space="preserve"> </v>
      </c>
      <c r="AO1790" s="122" t="str">
        <f>+I1790&amp;C1790</f>
        <v/>
      </c>
      <c r="AP1790" s="122" t="str">
        <f>C1790&amp;D1790&amp;E1790&amp;G1790&amp;I1790&amp;O1790</f>
        <v/>
      </c>
      <c r="AQ1790" s="122" t="str">
        <f>B1790&amp;D1790&amp;N1790</f>
        <v/>
      </c>
      <c r="AR1790" s="123" t="str">
        <f>+D1790&amp;J1790</f>
        <v/>
      </c>
      <c r="AS1790" s="124" t="str">
        <f t="shared" si="250"/>
        <v/>
      </c>
      <c r="AT1790" s="125" t="str">
        <f t="shared" si="251"/>
        <v/>
      </c>
      <c r="AU1790" s="125" t="str">
        <f>IF(NOT(AT1790=""),VLOOKUP(AT1790,[1]PSI_Category!A:B,2,0),"")</f>
        <v/>
      </c>
      <c r="AV1790" s="167"/>
      <c r="AW1790" s="167"/>
      <c r="AX1790" s="167"/>
    </row>
    <row r="1791" spans="1:50" s="133" customFormat="1" ht="11.4" customHeight="1" x14ac:dyDescent="0.3">
      <c r="A1791" s="103"/>
      <c r="B1791" s="104"/>
      <c r="C1791" s="105"/>
      <c r="D1791" s="106"/>
      <c r="E1791" s="107"/>
      <c r="F1791" s="105"/>
      <c r="G1791" s="107"/>
      <c r="H1791" s="105"/>
      <c r="I1791" s="105"/>
      <c r="J1791" s="107"/>
      <c r="K1791" s="105"/>
      <c r="L1791" s="105"/>
      <c r="M1791" s="105"/>
      <c r="N1791" s="105"/>
      <c r="O1791" s="127"/>
      <c r="P1791" s="109"/>
      <c r="Q1791" s="110"/>
      <c r="R1791" s="110"/>
      <c r="S1791" s="110"/>
      <c r="T1791" s="110"/>
      <c r="U1791" s="111"/>
      <c r="V1791" s="111"/>
      <c r="W1791" s="112"/>
      <c r="X1791" s="113"/>
      <c r="Y1791" s="114"/>
      <c r="Z1791" s="115"/>
      <c r="AA1791" s="116"/>
      <c r="AB1791" s="117" t="b">
        <f t="shared" si="243"/>
        <v>0</v>
      </c>
      <c r="AC1791" s="117">
        <f t="shared" si="244"/>
        <v>0</v>
      </c>
      <c r="AD1791" s="118"/>
      <c r="AE1791" s="117" t="b">
        <f t="shared" si="245"/>
        <v>0</v>
      </c>
      <c r="AF1791" s="117">
        <f t="shared" si="246"/>
        <v>0</v>
      </c>
      <c r="AG1791" s="119">
        <f t="shared" si="247"/>
        <v>0</v>
      </c>
      <c r="AH1791" s="120" t="b">
        <f t="shared" si="248"/>
        <v>0</v>
      </c>
      <c r="AI1791" s="121">
        <f t="shared" si="249"/>
        <v>0</v>
      </c>
      <c r="AJ1791" s="122">
        <f>+C1791</f>
        <v>0</v>
      </c>
      <c r="AK1791" s="122" t="str">
        <f>IF(ISNA(VLOOKUP(postponeList!D1791,[1]Sheet!$A$2:$B$12,2,FALSE))," ",(VLOOKUP(postponeList!D1791,[1]Sheet!$A$2:$B$12,2,FALSE)))</f>
        <v xml:space="preserve"> </v>
      </c>
      <c r="AL1791" s="122" t="str">
        <f>IF(ISNA(VLOOKUP(E1791,[1]Sheet!$G$2:$H$40,2,FALSE))," ",VLOOKUP(E1791,[1]Sheet!$G$2:$H$40,2,FALSE))</f>
        <v xml:space="preserve"> </v>
      </c>
      <c r="AM1791" s="122" t="str">
        <f>IF(ISNA(VLOOKUP(G1791,[1]Sheet!$K$2:$L$159,2,FALSE))," ",(VLOOKUP(G1791,[1]Sheet!$K$2:$L$159,2,FALSE)))</f>
        <v xml:space="preserve"> </v>
      </c>
      <c r="AN1791" s="122" t="str">
        <f>IF(ISNA(VLOOKUP(I1791&amp;C1791,[1]Sheet!$D$2:$E$228,2,FALSE))," ",VLOOKUP(I1791&amp;C1791,[1]Sheet!$D$2:$E$228,2,FALSE))</f>
        <v xml:space="preserve"> </v>
      </c>
      <c r="AO1791" s="122" t="str">
        <f>+I1791&amp;C1791</f>
        <v/>
      </c>
      <c r="AP1791" s="122" t="str">
        <f>C1791&amp;D1791&amp;E1791&amp;G1791&amp;I1791&amp;O1791</f>
        <v/>
      </c>
      <c r="AQ1791" s="122" t="str">
        <f>B1791&amp;D1791&amp;N1791</f>
        <v/>
      </c>
      <c r="AR1791" s="123" t="str">
        <f>+D1791&amp;J1791</f>
        <v/>
      </c>
      <c r="AS1791" s="124" t="str">
        <f t="shared" si="250"/>
        <v/>
      </c>
      <c r="AT1791" s="125" t="str">
        <f t="shared" si="251"/>
        <v/>
      </c>
      <c r="AU1791" s="125" t="str">
        <f>IF(NOT(AT1791=""),VLOOKUP(AT1791,[1]PSI_Category!A:B,2,0),"")</f>
        <v/>
      </c>
      <c r="AV1791" s="167"/>
      <c r="AW1791" s="167"/>
      <c r="AX1791" s="167"/>
    </row>
    <row r="1792" spans="1:50" s="133" customFormat="1" ht="11.4" customHeight="1" x14ac:dyDescent="0.3">
      <c r="A1792" s="103"/>
      <c r="B1792" s="104"/>
      <c r="C1792" s="105"/>
      <c r="D1792" s="106"/>
      <c r="E1792" s="107"/>
      <c r="F1792" s="105"/>
      <c r="G1792" s="107"/>
      <c r="H1792" s="105"/>
      <c r="I1792" s="105"/>
      <c r="J1792" s="107"/>
      <c r="K1792" s="105"/>
      <c r="L1792" s="105"/>
      <c r="M1792" s="105"/>
      <c r="N1792" s="105"/>
      <c r="O1792" s="127"/>
      <c r="P1792" s="109"/>
      <c r="Q1792" s="110"/>
      <c r="R1792" s="110"/>
      <c r="S1792" s="110"/>
      <c r="T1792" s="110"/>
      <c r="U1792" s="111"/>
      <c r="V1792" s="111"/>
      <c r="W1792" s="112"/>
      <c r="X1792" s="113"/>
      <c r="Y1792" s="114"/>
      <c r="Z1792" s="115"/>
      <c r="AA1792" s="116"/>
      <c r="AB1792" s="117" t="b">
        <f t="shared" si="243"/>
        <v>0</v>
      </c>
      <c r="AC1792" s="117">
        <f t="shared" si="244"/>
        <v>0</v>
      </c>
      <c r="AD1792" s="118"/>
      <c r="AE1792" s="117" t="b">
        <f t="shared" si="245"/>
        <v>0</v>
      </c>
      <c r="AF1792" s="117">
        <f t="shared" si="246"/>
        <v>0</v>
      </c>
      <c r="AG1792" s="119">
        <f t="shared" si="247"/>
        <v>0</v>
      </c>
      <c r="AH1792" s="120" t="b">
        <f t="shared" si="248"/>
        <v>0</v>
      </c>
      <c r="AI1792" s="121">
        <f t="shared" si="249"/>
        <v>0</v>
      </c>
      <c r="AJ1792" s="122">
        <f>+C1792</f>
        <v>0</v>
      </c>
      <c r="AK1792" s="122" t="str">
        <f>IF(ISNA(VLOOKUP(postponeList!D1792,[1]Sheet!$A$2:$B$12,2,FALSE))," ",(VLOOKUP(postponeList!D1792,[1]Sheet!$A$2:$B$12,2,FALSE)))</f>
        <v xml:space="preserve"> </v>
      </c>
      <c r="AL1792" s="122" t="str">
        <f>IF(ISNA(VLOOKUP(E1792,[1]Sheet!$G$2:$H$40,2,FALSE))," ",VLOOKUP(E1792,[1]Sheet!$G$2:$H$40,2,FALSE))</f>
        <v xml:space="preserve"> </v>
      </c>
      <c r="AM1792" s="122" t="str">
        <f>IF(ISNA(VLOOKUP(G1792,[1]Sheet!$K$2:$L$159,2,FALSE))," ",(VLOOKUP(G1792,[1]Sheet!$K$2:$L$159,2,FALSE)))</f>
        <v xml:space="preserve"> </v>
      </c>
      <c r="AN1792" s="122" t="str">
        <f>IF(ISNA(VLOOKUP(I1792&amp;C1792,[1]Sheet!$D$2:$E$228,2,FALSE))," ",VLOOKUP(I1792&amp;C1792,[1]Sheet!$D$2:$E$228,2,FALSE))</f>
        <v xml:space="preserve"> </v>
      </c>
      <c r="AO1792" s="122" t="str">
        <f>+I1792&amp;C1792</f>
        <v/>
      </c>
      <c r="AP1792" s="122" t="str">
        <f>C1792&amp;D1792&amp;E1792&amp;G1792&amp;I1792&amp;O1792</f>
        <v/>
      </c>
      <c r="AQ1792" s="122" t="str">
        <f>B1792&amp;D1792&amp;N1792</f>
        <v/>
      </c>
      <c r="AR1792" s="123" t="str">
        <f>+D1792&amp;J1792</f>
        <v/>
      </c>
      <c r="AS1792" s="124" t="str">
        <f t="shared" si="250"/>
        <v/>
      </c>
      <c r="AT1792" s="125" t="str">
        <f t="shared" si="251"/>
        <v/>
      </c>
      <c r="AU1792" s="125" t="str">
        <f>IF(NOT(AT1792=""),VLOOKUP(AT1792,[1]PSI_Category!A:B,2,0),"")</f>
        <v/>
      </c>
      <c r="AV1792" s="167"/>
      <c r="AW1792" s="167"/>
      <c r="AX1792" s="167"/>
    </row>
    <row r="1793" spans="1:50" s="133" customFormat="1" ht="11.4" customHeight="1" x14ac:dyDescent="0.3">
      <c r="A1793" s="103"/>
      <c r="B1793" s="104"/>
      <c r="C1793" s="105"/>
      <c r="D1793" s="106"/>
      <c r="E1793" s="107"/>
      <c r="F1793" s="105"/>
      <c r="G1793" s="107"/>
      <c r="H1793" s="105"/>
      <c r="I1793" s="105"/>
      <c r="J1793" s="107"/>
      <c r="K1793" s="105"/>
      <c r="L1793" s="105"/>
      <c r="M1793" s="105"/>
      <c r="N1793" s="105"/>
      <c r="O1793" s="127"/>
      <c r="P1793" s="109"/>
      <c r="Q1793" s="110"/>
      <c r="R1793" s="110"/>
      <c r="S1793" s="110"/>
      <c r="T1793" s="110"/>
      <c r="U1793" s="111"/>
      <c r="V1793" s="111"/>
      <c r="W1793" s="112"/>
      <c r="X1793" s="113"/>
      <c r="Y1793" s="114"/>
      <c r="Z1793" s="115"/>
      <c r="AA1793" s="116"/>
      <c r="AB1793" s="117" t="b">
        <f t="shared" si="243"/>
        <v>0</v>
      </c>
      <c r="AC1793" s="117">
        <f t="shared" si="244"/>
        <v>0</v>
      </c>
      <c r="AD1793" s="118"/>
      <c r="AE1793" s="117" t="b">
        <f t="shared" si="245"/>
        <v>0</v>
      </c>
      <c r="AF1793" s="117">
        <f t="shared" si="246"/>
        <v>0</v>
      </c>
      <c r="AG1793" s="119">
        <f t="shared" si="247"/>
        <v>0</v>
      </c>
      <c r="AH1793" s="120" t="b">
        <f t="shared" si="248"/>
        <v>0</v>
      </c>
      <c r="AI1793" s="121">
        <f t="shared" si="249"/>
        <v>0</v>
      </c>
      <c r="AJ1793" s="122">
        <f>+C1793</f>
        <v>0</v>
      </c>
      <c r="AK1793" s="122" t="str">
        <f>IF(ISNA(VLOOKUP(postponeList!D1793,[1]Sheet!$A$2:$B$12,2,FALSE))," ",(VLOOKUP(postponeList!D1793,[1]Sheet!$A$2:$B$12,2,FALSE)))</f>
        <v xml:space="preserve"> </v>
      </c>
      <c r="AL1793" s="122" t="str">
        <f>IF(ISNA(VLOOKUP(E1793,[1]Sheet!$G$2:$H$40,2,FALSE))," ",VLOOKUP(E1793,[1]Sheet!$G$2:$H$40,2,FALSE))</f>
        <v xml:space="preserve"> </v>
      </c>
      <c r="AM1793" s="122" t="str">
        <f>IF(ISNA(VLOOKUP(G1793,[1]Sheet!$K$2:$L$159,2,FALSE))," ",(VLOOKUP(G1793,[1]Sheet!$K$2:$L$159,2,FALSE)))</f>
        <v xml:space="preserve"> </v>
      </c>
      <c r="AN1793" s="122" t="str">
        <f>IF(ISNA(VLOOKUP(I1793&amp;C1793,[1]Sheet!$D$2:$E$228,2,FALSE))," ",VLOOKUP(I1793&amp;C1793,[1]Sheet!$D$2:$E$228,2,FALSE))</f>
        <v xml:space="preserve"> </v>
      </c>
      <c r="AO1793" s="122" t="str">
        <f>+I1793&amp;C1793</f>
        <v/>
      </c>
      <c r="AP1793" s="122" t="str">
        <f>C1793&amp;D1793&amp;E1793&amp;G1793&amp;I1793&amp;O1793</f>
        <v/>
      </c>
      <c r="AQ1793" s="122" t="str">
        <f>B1793&amp;D1793&amp;N1793</f>
        <v/>
      </c>
      <c r="AR1793" s="123" t="str">
        <f>+D1793&amp;J1793</f>
        <v/>
      </c>
      <c r="AS1793" s="124" t="str">
        <f t="shared" si="250"/>
        <v/>
      </c>
      <c r="AT1793" s="125" t="str">
        <f t="shared" si="251"/>
        <v/>
      </c>
      <c r="AU1793" s="125" t="str">
        <f>IF(NOT(AT1793=""),VLOOKUP(AT1793,[1]PSI_Category!A:B,2,0),"")</f>
        <v/>
      </c>
      <c r="AV1793" s="167"/>
      <c r="AW1793" s="167"/>
      <c r="AX1793" s="167"/>
    </row>
    <row r="1794" spans="1:50" s="133" customFormat="1" ht="11.4" customHeight="1" x14ac:dyDescent="0.3">
      <c r="A1794" s="103"/>
      <c r="B1794" s="104"/>
      <c r="C1794" s="105"/>
      <c r="D1794" s="106"/>
      <c r="E1794" s="107"/>
      <c r="F1794" s="105"/>
      <c r="G1794" s="107"/>
      <c r="H1794" s="105"/>
      <c r="I1794" s="105"/>
      <c r="J1794" s="107"/>
      <c r="K1794" s="105"/>
      <c r="L1794" s="105"/>
      <c r="M1794" s="105"/>
      <c r="N1794" s="105"/>
      <c r="O1794" s="127"/>
      <c r="P1794" s="109"/>
      <c r="Q1794" s="110"/>
      <c r="R1794" s="110"/>
      <c r="S1794" s="110"/>
      <c r="T1794" s="110"/>
      <c r="U1794" s="111"/>
      <c r="V1794" s="111"/>
      <c r="W1794" s="112"/>
      <c r="X1794" s="113"/>
      <c r="Y1794" s="114"/>
      <c r="Z1794" s="115"/>
      <c r="AA1794" s="116"/>
      <c r="AB1794" s="117" t="b">
        <f t="shared" si="243"/>
        <v>0</v>
      </c>
      <c r="AC1794" s="117">
        <f t="shared" si="244"/>
        <v>0</v>
      </c>
      <c r="AD1794" s="118"/>
      <c r="AE1794" s="117" t="b">
        <f t="shared" si="245"/>
        <v>0</v>
      </c>
      <c r="AF1794" s="117">
        <f t="shared" si="246"/>
        <v>0</v>
      </c>
      <c r="AG1794" s="119">
        <f t="shared" si="247"/>
        <v>0</v>
      </c>
      <c r="AH1794" s="120" t="b">
        <f t="shared" si="248"/>
        <v>0</v>
      </c>
      <c r="AI1794" s="121">
        <f t="shared" si="249"/>
        <v>0</v>
      </c>
      <c r="AJ1794" s="122">
        <f>+C1794</f>
        <v>0</v>
      </c>
      <c r="AK1794" s="122" t="str">
        <f>IF(ISNA(VLOOKUP(postponeList!D1794,[1]Sheet!$A$2:$B$12,2,FALSE))," ",(VLOOKUP(postponeList!D1794,[1]Sheet!$A$2:$B$12,2,FALSE)))</f>
        <v xml:space="preserve"> </v>
      </c>
      <c r="AL1794" s="122" t="str">
        <f>IF(ISNA(VLOOKUP(E1794,[1]Sheet!$G$2:$H$40,2,FALSE))," ",VLOOKUP(E1794,[1]Sheet!$G$2:$H$40,2,FALSE))</f>
        <v xml:space="preserve"> </v>
      </c>
      <c r="AM1794" s="122" t="str">
        <f>IF(ISNA(VLOOKUP(G1794,[1]Sheet!$K$2:$L$159,2,FALSE))," ",(VLOOKUP(G1794,[1]Sheet!$K$2:$L$159,2,FALSE)))</f>
        <v xml:space="preserve"> </v>
      </c>
      <c r="AN1794" s="122" t="str">
        <f>IF(ISNA(VLOOKUP(I1794&amp;C1794,[1]Sheet!$D$2:$E$228,2,FALSE))," ",VLOOKUP(I1794&amp;C1794,[1]Sheet!$D$2:$E$228,2,FALSE))</f>
        <v xml:space="preserve"> </v>
      </c>
      <c r="AO1794" s="122" t="str">
        <f>+I1794&amp;C1794</f>
        <v/>
      </c>
      <c r="AP1794" s="122" t="str">
        <f>C1794&amp;D1794&amp;E1794&amp;G1794&amp;I1794&amp;O1794</f>
        <v/>
      </c>
      <c r="AQ1794" s="122" t="str">
        <f>B1794&amp;D1794&amp;N1794</f>
        <v/>
      </c>
      <c r="AR1794" s="123" t="str">
        <f>+D1794&amp;J1794</f>
        <v/>
      </c>
      <c r="AS1794" s="124" t="str">
        <f t="shared" si="250"/>
        <v/>
      </c>
      <c r="AT1794" s="125" t="str">
        <f t="shared" si="251"/>
        <v/>
      </c>
      <c r="AU1794" s="125" t="str">
        <f>IF(NOT(AT1794=""),VLOOKUP(AT1794,[1]PSI_Category!A:B,2,0),"")</f>
        <v/>
      </c>
      <c r="AV1794" s="167"/>
      <c r="AW1794" s="167"/>
      <c r="AX1794" s="167"/>
    </row>
    <row r="1795" spans="1:50" s="133" customFormat="1" ht="11.4" customHeight="1" x14ac:dyDescent="0.3">
      <c r="A1795" s="103"/>
      <c r="B1795" s="104"/>
      <c r="C1795" s="105"/>
      <c r="D1795" s="106"/>
      <c r="E1795" s="107"/>
      <c r="F1795" s="105"/>
      <c r="G1795" s="107"/>
      <c r="H1795" s="105"/>
      <c r="I1795" s="105"/>
      <c r="J1795" s="107"/>
      <c r="K1795" s="105"/>
      <c r="L1795" s="105"/>
      <c r="M1795" s="105"/>
      <c r="N1795" s="105"/>
      <c r="O1795" s="127"/>
      <c r="P1795" s="109"/>
      <c r="Q1795" s="110"/>
      <c r="R1795" s="110"/>
      <c r="S1795" s="110"/>
      <c r="T1795" s="110"/>
      <c r="U1795" s="111"/>
      <c r="V1795" s="111"/>
      <c r="W1795" s="112"/>
      <c r="X1795" s="113"/>
      <c r="Y1795" s="114"/>
      <c r="Z1795" s="115"/>
      <c r="AA1795" s="116"/>
      <c r="AB1795" s="117" t="b">
        <f t="shared" si="243"/>
        <v>0</v>
      </c>
      <c r="AC1795" s="117">
        <f t="shared" si="244"/>
        <v>0</v>
      </c>
      <c r="AD1795" s="118"/>
      <c r="AE1795" s="117" t="b">
        <f t="shared" si="245"/>
        <v>0</v>
      </c>
      <c r="AF1795" s="117">
        <f t="shared" si="246"/>
        <v>0</v>
      </c>
      <c r="AG1795" s="119">
        <f t="shared" si="247"/>
        <v>0</v>
      </c>
      <c r="AH1795" s="120" t="b">
        <f t="shared" si="248"/>
        <v>0</v>
      </c>
      <c r="AI1795" s="121">
        <f t="shared" si="249"/>
        <v>0</v>
      </c>
      <c r="AJ1795" s="122">
        <f>+C1795</f>
        <v>0</v>
      </c>
      <c r="AK1795" s="122" t="str">
        <f>IF(ISNA(VLOOKUP(postponeList!D1795,[1]Sheet!$A$2:$B$12,2,FALSE))," ",(VLOOKUP(postponeList!D1795,[1]Sheet!$A$2:$B$12,2,FALSE)))</f>
        <v xml:space="preserve"> </v>
      </c>
      <c r="AL1795" s="122" t="str">
        <f>IF(ISNA(VLOOKUP(E1795,[1]Sheet!$G$2:$H$40,2,FALSE))," ",VLOOKUP(E1795,[1]Sheet!$G$2:$H$40,2,FALSE))</f>
        <v xml:space="preserve"> </v>
      </c>
      <c r="AM1795" s="122" t="str">
        <f>IF(ISNA(VLOOKUP(G1795,[1]Sheet!$K$2:$L$159,2,FALSE))," ",(VLOOKUP(G1795,[1]Sheet!$K$2:$L$159,2,FALSE)))</f>
        <v xml:space="preserve"> </v>
      </c>
      <c r="AN1795" s="122" t="str">
        <f>IF(ISNA(VLOOKUP(I1795&amp;C1795,[1]Sheet!$D$2:$E$228,2,FALSE))," ",VLOOKUP(I1795&amp;C1795,[1]Sheet!$D$2:$E$228,2,FALSE))</f>
        <v xml:space="preserve"> </v>
      </c>
      <c r="AO1795" s="122" t="str">
        <f>+I1795&amp;C1795</f>
        <v/>
      </c>
      <c r="AP1795" s="122" t="str">
        <f>C1795&amp;D1795&amp;E1795&amp;G1795&amp;I1795&amp;O1795</f>
        <v/>
      </c>
      <c r="AQ1795" s="122" t="str">
        <f>B1795&amp;D1795&amp;N1795</f>
        <v/>
      </c>
      <c r="AR1795" s="123" t="str">
        <f>+D1795&amp;J1795</f>
        <v/>
      </c>
      <c r="AS1795" s="124" t="str">
        <f t="shared" si="250"/>
        <v/>
      </c>
      <c r="AT1795" s="125" t="str">
        <f t="shared" si="251"/>
        <v/>
      </c>
      <c r="AU1795" s="125" t="str">
        <f>IF(NOT(AT1795=""),VLOOKUP(AT1795,[1]PSI_Category!A:B,2,0),"")</f>
        <v/>
      </c>
      <c r="AV1795" s="167"/>
      <c r="AW1795" s="167"/>
      <c r="AX1795" s="167"/>
    </row>
    <row r="1796" spans="1:50" s="133" customFormat="1" ht="11.4" customHeight="1" x14ac:dyDescent="0.3">
      <c r="A1796" s="103"/>
      <c r="B1796" s="104"/>
      <c r="C1796" s="105"/>
      <c r="D1796" s="106"/>
      <c r="E1796" s="107"/>
      <c r="F1796" s="105"/>
      <c r="G1796" s="107"/>
      <c r="H1796" s="105"/>
      <c r="I1796" s="105"/>
      <c r="J1796" s="107"/>
      <c r="K1796" s="105"/>
      <c r="L1796" s="105"/>
      <c r="M1796" s="105"/>
      <c r="N1796" s="105"/>
      <c r="O1796" s="127"/>
      <c r="P1796" s="109"/>
      <c r="Q1796" s="110"/>
      <c r="R1796" s="110"/>
      <c r="S1796" s="110"/>
      <c r="T1796" s="110"/>
      <c r="U1796" s="111"/>
      <c r="V1796" s="111"/>
      <c r="W1796" s="112"/>
      <c r="X1796" s="113"/>
      <c r="Y1796" s="114"/>
      <c r="Z1796" s="115"/>
      <c r="AA1796" s="116"/>
      <c r="AB1796" s="117" t="b">
        <f t="shared" si="243"/>
        <v>0</v>
      </c>
      <c r="AC1796" s="117">
        <f t="shared" si="244"/>
        <v>0</v>
      </c>
      <c r="AD1796" s="118"/>
      <c r="AE1796" s="117" t="b">
        <f t="shared" si="245"/>
        <v>0</v>
      </c>
      <c r="AF1796" s="117">
        <f t="shared" si="246"/>
        <v>0</v>
      </c>
      <c r="AG1796" s="119">
        <f t="shared" si="247"/>
        <v>0</v>
      </c>
      <c r="AH1796" s="120" t="b">
        <f t="shared" si="248"/>
        <v>0</v>
      </c>
      <c r="AI1796" s="121">
        <f t="shared" si="249"/>
        <v>0</v>
      </c>
      <c r="AJ1796" s="122">
        <f>+C1796</f>
        <v>0</v>
      </c>
      <c r="AK1796" s="122" t="str">
        <f>IF(ISNA(VLOOKUP(postponeList!D1796,[1]Sheet!$A$2:$B$12,2,FALSE))," ",(VLOOKUP(postponeList!D1796,[1]Sheet!$A$2:$B$12,2,FALSE)))</f>
        <v xml:space="preserve"> </v>
      </c>
      <c r="AL1796" s="122" t="str">
        <f>IF(ISNA(VLOOKUP(E1796,[1]Sheet!$G$2:$H$40,2,FALSE))," ",VLOOKUP(E1796,[1]Sheet!$G$2:$H$40,2,FALSE))</f>
        <v xml:space="preserve"> </v>
      </c>
      <c r="AM1796" s="122" t="str">
        <f>IF(ISNA(VLOOKUP(G1796,[1]Sheet!$K$2:$L$159,2,FALSE))," ",(VLOOKUP(G1796,[1]Sheet!$K$2:$L$159,2,FALSE)))</f>
        <v xml:space="preserve"> </v>
      </c>
      <c r="AN1796" s="122" t="str">
        <f>IF(ISNA(VLOOKUP(I1796&amp;C1796,[1]Sheet!$D$2:$E$228,2,FALSE))," ",VLOOKUP(I1796&amp;C1796,[1]Sheet!$D$2:$E$228,2,FALSE))</f>
        <v xml:space="preserve"> </v>
      </c>
      <c r="AO1796" s="122" t="str">
        <f>+I1796&amp;C1796</f>
        <v/>
      </c>
      <c r="AP1796" s="122" t="str">
        <f>C1796&amp;D1796&amp;E1796&amp;G1796&amp;I1796&amp;O1796</f>
        <v/>
      </c>
      <c r="AQ1796" s="122" t="str">
        <f>B1796&amp;D1796&amp;N1796</f>
        <v/>
      </c>
      <c r="AR1796" s="123" t="str">
        <f>+D1796&amp;J1796</f>
        <v/>
      </c>
      <c r="AS1796" s="124" t="str">
        <f t="shared" si="250"/>
        <v/>
      </c>
      <c r="AT1796" s="125" t="str">
        <f t="shared" si="251"/>
        <v/>
      </c>
      <c r="AU1796" s="125" t="str">
        <f>IF(NOT(AT1796=""),VLOOKUP(AT1796,[1]PSI_Category!A:B,2,0),"")</f>
        <v/>
      </c>
      <c r="AV1796" s="167"/>
      <c r="AW1796" s="167"/>
      <c r="AX1796" s="167"/>
    </row>
    <row r="1797" spans="1:50" s="133" customFormat="1" ht="11.4" customHeight="1" x14ac:dyDescent="0.3">
      <c r="A1797" s="103"/>
      <c r="B1797" s="104"/>
      <c r="C1797" s="105"/>
      <c r="D1797" s="106"/>
      <c r="E1797" s="107"/>
      <c r="F1797" s="105"/>
      <c r="G1797" s="107"/>
      <c r="H1797" s="105"/>
      <c r="I1797" s="105"/>
      <c r="J1797" s="107"/>
      <c r="K1797" s="105"/>
      <c r="L1797" s="105"/>
      <c r="M1797" s="105"/>
      <c r="N1797" s="105"/>
      <c r="O1797" s="127"/>
      <c r="P1797" s="109"/>
      <c r="Q1797" s="110"/>
      <c r="R1797" s="110"/>
      <c r="S1797" s="110"/>
      <c r="T1797" s="110"/>
      <c r="U1797" s="111"/>
      <c r="V1797" s="111"/>
      <c r="W1797" s="112"/>
      <c r="X1797" s="113"/>
      <c r="Y1797" s="114"/>
      <c r="Z1797" s="115"/>
      <c r="AA1797" s="116"/>
      <c r="AB1797" s="117" t="b">
        <f t="shared" si="243"/>
        <v>0</v>
      </c>
      <c r="AC1797" s="117">
        <f t="shared" si="244"/>
        <v>0</v>
      </c>
      <c r="AD1797" s="118"/>
      <c r="AE1797" s="117" t="b">
        <f t="shared" si="245"/>
        <v>0</v>
      </c>
      <c r="AF1797" s="117">
        <f t="shared" si="246"/>
        <v>0</v>
      </c>
      <c r="AG1797" s="119">
        <f t="shared" si="247"/>
        <v>0</v>
      </c>
      <c r="AH1797" s="120" t="b">
        <f t="shared" si="248"/>
        <v>0</v>
      </c>
      <c r="AI1797" s="121">
        <f t="shared" si="249"/>
        <v>0</v>
      </c>
      <c r="AJ1797" s="122">
        <f>+C1797</f>
        <v>0</v>
      </c>
      <c r="AK1797" s="122" t="str">
        <f>IF(ISNA(VLOOKUP(postponeList!D1797,[1]Sheet!$A$2:$B$12,2,FALSE))," ",(VLOOKUP(postponeList!D1797,[1]Sheet!$A$2:$B$12,2,FALSE)))</f>
        <v xml:space="preserve"> </v>
      </c>
      <c r="AL1797" s="122" t="str">
        <f>IF(ISNA(VLOOKUP(E1797,[1]Sheet!$G$2:$H$40,2,FALSE))," ",VLOOKUP(E1797,[1]Sheet!$G$2:$H$40,2,FALSE))</f>
        <v xml:space="preserve"> </v>
      </c>
      <c r="AM1797" s="122" t="str">
        <f>IF(ISNA(VLOOKUP(G1797,[1]Sheet!$K$2:$L$159,2,FALSE))," ",(VLOOKUP(G1797,[1]Sheet!$K$2:$L$159,2,FALSE)))</f>
        <v xml:space="preserve"> </v>
      </c>
      <c r="AN1797" s="122" t="str">
        <f>IF(ISNA(VLOOKUP(I1797&amp;C1797,[1]Sheet!$D$2:$E$228,2,FALSE))," ",VLOOKUP(I1797&amp;C1797,[1]Sheet!$D$2:$E$228,2,FALSE))</f>
        <v xml:space="preserve"> </v>
      </c>
      <c r="AO1797" s="122" t="str">
        <f>+I1797&amp;C1797</f>
        <v/>
      </c>
      <c r="AP1797" s="122" t="str">
        <f>C1797&amp;D1797&amp;E1797&amp;G1797&amp;I1797&amp;O1797</f>
        <v/>
      </c>
      <c r="AQ1797" s="122" t="str">
        <f>B1797&amp;D1797&amp;N1797</f>
        <v/>
      </c>
      <c r="AR1797" s="123" t="str">
        <f>+D1797&amp;J1797</f>
        <v/>
      </c>
      <c r="AS1797" s="124" t="str">
        <f t="shared" si="250"/>
        <v/>
      </c>
      <c r="AT1797" s="125" t="str">
        <f t="shared" si="251"/>
        <v/>
      </c>
      <c r="AU1797" s="125" t="str">
        <f>IF(NOT(AT1797=""),VLOOKUP(AT1797,[1]PSI_Category!A:B,2,0),"")</f>
        <v/>
      </c>
      <c r="AV1797" s="167"/>
      <c r="AW1797" s="167"/>
      <c r="AX1797" s="167"/>
    </row>
    <row r="1798" spans="1:50" s="133" customFormat="1" ht="11.4" customHeight="1" x14ac:dyDescent="0.3">
      <c r="A1798" s="103"/>
      <c r="B1798" s="104"/>
      <c r="C1798" s="105"/>
      <c r="D1798" s="106"/>
      <c r="E1798" s="107"/>
      <c r="F1798" s="105"/>
      <c r="G1798" s="107"/>
      <c r="H1798" s="105"/>
      <c r="I1798" s="105"/>
      <c r="J1798" s="107"/>
      <c r="K1798" s="105"/>
      <c r="L1798" s="105"/>
      <c r="M1798" s="105"/>
      <c r="N1798" s="105"/>
      <c r="O1798" s="127"/>
      <c r="P1798" s="109"/>
      <c r="Q1798" s="110"/>
      <c r="R1798" s="110"/>
      <c r="S1798" s="110"/>
      <c r="T1798" s="110"/>
      <c r="U1798" s="111"/>
      <c r="V1798" s="111"/>
      <c r="W1798" s="112"/>
      <c r="X1798" s="113"/>
      <c r="Y1798" s="114"/>
      <c r="Z1798" s="115"/>
      <c r="AA1798" s="116"/>
      <c r="AB1798" s="117" t="b">
        <f t="shared" ref="AB1798:AB1861" si="252">IF($Y1798=$AB$3,$Z1798*AA1798,IF($Y1798=$AC$3,$Z1798*AA1798/$AF$3,IF($Y1798=$AH$3,$Z1798*AA1798/$AI$3,IF($Y1798=$AJ$3,$Z1798*AA1798/$AK$3))))</f>
        <v>0</v>
      </c>
      <c r="AC1798" s="117">
        <f t="shared" ref="AC1798:AC1861" si="253">AB1798*$AF$3/1000</f>
        <v>0</v>
      </c>
      <c r="AD1798" s="118"/>
      <c r="AE1798" s="117" t="b">
        <f t="shared" ref="AE1798:AE1861" si="254">IF($Y1798=$AB$3,$Z1798*AD1798, IF($Y1798=$AC$3, $Z1798*AD1798/$AF$3, IF($Y1798=$AH$3, $Z1798*AD1798/$AI$3, IF($Y1798=$AJ$3, $Z1798*AD1798/$AK$3))))</f>
        <v>0</v>
      </c>
      <c r="AF1798" s="117">
        <f t="shared" ref="AF1798:AF1861" si="255">AE1798*$AF$3/1000</f>
        <v>0</v>
      </c>
      <c r="AG1798" s="119">
        <f t="shared" ref="AG1798:AG1861" si="256">+AA1798-AD1798</f>
        <v>0</v>
      </c>
      <c r="AH1798" s="120" t="b">
        <f t="shared" ref="AH1798:AH1861" si="257">IF($Y1798=$AB$3,$Z1798*AG1798, IF($Y1798=$AC$3, $Z1798*AG1798/$AF$3, IF($Y1798=$AH$3, $Z1798*AG1798/$AI$3, IF($Y1798=$AJ$3, $Z1798*AG1798/$AK$3))))</f>
        <v>0</v>
      </c>
      <c r="AI1798" s="121">
        <f t="shared" ref="AI1798:AI1861" si="258">AH1798*$AF$3/1000</f>
        <v>0</v>
      </c>
      <c r="AJ1798" s="122">
        <f>+C1798</f>
        <v>0</v>
      </c>
      <c r="AK1798" s="122" t="str">
        <f>IF(ISNA(VLOOKUP(postponeList!D1798,[1]Sheet!$A$2:$B$12,2,FALSE))," ",(VLOOKUP(postponeList!D1798,[1]Sheet!$A$2:$B$12,2,FALSE)))</f>
        <v xml:space="preserve"> </v>
      </c>
      <c r="AL1798" s="122" t="str">
        <f>IF(ISNA(VLOOKUP(E1798,[1]Sheet!$G$2:$H$40,2,FALSE))," ",VLOOKUP(E1798,[1]Sheet!$G$2:$H$40,2,FALSE))</f>
        <v xml:space="preserve"> </v>
      </c>
      <c r="AM1798" s="122" t="str">
        <f>IF(ISNA(VLOOKUP(G1798,[1]Sheet!$K$2:$L$159,2,FALSE))," ",(VLOOKUP(G1798,[1]Sheet!$K$2:$L$159,2,FALSE)))</f>
        <v xml:space="preserve"> </v>
      </c>
      <c r="AN1798" s="122" t="str">
        <f>IF(ISNA(VLOOKUP(I1798&amp;C1798,[1]Sheet!$D$2:$E$228,2,FALSE))," ",VLOOKUP(I1798&amp;C1798,[1]Sheet!$D$2:$E$228,2,FALSE))</f>
        <v xml:space="preserve"> </v>
      </c>
      <c r="AO1798" s="122" t="str">
        <f>+I1798&amp;C1798</f>
        <v/>
      </c>
      <c r="AP1798" s="122" t="str">
        <f>C1798&amp;D1798&amp;E1798&amp;G1798&amp;I1798&amp;O1798</f>
        <v/>
      </c>
      <c r="AQ1798" s="122" t="str">
        <f>B1798&amp;D1798&amp;N1798</f>
        <v/>
      </c>
      <c r="AR1798" s="123" t="str">
        <f>+D1798&amp;J1798</f>
        <v/>
      </c>
      <c r="AS1798" s="124" t="str">
        <f t="shared" ref="AS1798:AS1861" si="259">LEFT(V1798,3)</f>
        <v/>
      </c>
      <c r="AT1798" s="125" t="str">
        <f t="shared" ref="AT1798:AT1861" si="260">IFERROR(TRIM(M1798),"")</f>
        <v/>
      </c>
      <c r="AU1798" s="125" t="str">
        <f>IF(NOT(AT1798=""),VLOOKUP(AT1798,[1]PSI_Category!A:B,2,0),"")</f>
        <v/>
      </c>
      <c r="AV1798" s="167"/>
      <c r="AW1798" s="167"/>
      <c r="AX1798" s="167"/>
    </row>
    <row r="1799" spans="1:50" s="133" customFormat="1" ht="11.4" customHeight="1" x14ac:dyDescent="0.3">
      <c r="A1799" s="103"/>
      <c r="B1799" s="104"/>
      <c r="C1799" s="105"/>
      <c r="D1799" s="106"/>
      <c r="E1799" s="107"/>
      <c r="F1799" s="105"/>
      <c r="G1799" s="107"/>
      <c r="H1799" s="105"/>
      <c r="I1799" s="105"/>
      <c r="J1799" s="107"/>
      <c r="K1799" s="105"/>
      <c r="L1799" s="105"/>
      <c r="M1799" s="105"/>
      <c r="N1799" s="105"/>
      <c r="O1799" s="127"/>
      <c r="P1799" s="109"/>
      <c r="Q1799" s="110"/>
      <c r="R1799" s="110"/>
      <c r="S1799" s="110"/>
      <c r="T1799" s="110"/>
      <c r="U1799" s="111"/>
      <c r="V1799" s="111"/>
      <c r="W1799" s="112"/>
      <c r="X1799" s="113"/>
      <c r="Y1799" s="114"/>
      <c r="Z1799" s="115"/>
      <c r="AA1799" s="116"/>
      <c r="AB1799" s="117" t="b">
        <f t="shared" si="252"/>
        <v>0</v>
      </c>
      <c r="AC1799" s="117">
        <f t="shared" si="253"/>
        <v>0</v>
      </c>
      <c r="AD1799" s="118"/>
      <c r="AE1799" s="117" t="b">
        <f t="shared" si="254"/>
        <v>0</v>
      </c>
      <c r="AF1799" s="117">
        <f t="shared" si="255"/>
        <v>0</v>
      </c>
      <c r="AG1799" s="119">
        <f t="shared" si="256"/>
        <v>0</v>
      </c>
      <c r="AH1799" s="120" t="b">
        <f t="shared" si="257"/>
        <v>0</v>
      </c>
      <c r="AI1799" s="121">
        <f t="shared" si="258"/>
        <v>0</v>
      </c>
      <c r="AJ1799" s="122">
        <f>+C1799</f>
        <v>0</v>
      </c>
      <c r="AK1799" s="122" t="str">
        <f>IF(ISNA(VLOOKUP(postponeList!D1799,[1]Sheet!$A$2:$B$12,2,FALSE))," ",(VLOOKUP(postponeList!D1799,[1]Sheet!$A$2:$B$12,2,FALSE)))</f>
        <v xml:space="preserve"> </v>
      </c>
      <c r="AL1799" s="122" t="str">
        <f>IF(ISNA(VLOOKUP(E1799,[1]Sheet!$G$2:$H$40,2,FALSE))," ",VLOOKUP(E1799,[1]Sheet!$G$2:$H$40,2,FALSE))</f>
        <v xml:space="preserve"> </v>
      </c>
      <c r="AM1799" s="122" t="str">
        <f>IF(ISNA(VLOOKUP(G1799,[1]Sheet!$K$2:$L$159,2,FALSE))," ",(VLOOKUP(G1799,[1]Sheet!$K$2:$L$159,2,FALSE)))</f>
        <v xml:space="preserve"> </v>
      </c>
      <c r="AN1799" s="122" t="str">
        <f>IF(ISNA(VLOOKUP(I1799&amp;C1799,[1]Sheet!$D$2:$E$228,2,FALSE))," ",VLOOKUP(I1799&amp;C1799,[1]Sheet!$D$2:$E$228,2,FALSE))</f>
        <v xml:space="preserve"> </v>
      </c>
      <c r="AO1799" s="122" t="str">
        <f>+I1799&amp;C1799</f>
        <v/>
      </c>
      <c r="AP1799" s="122" t="str">
        <f>C1799&amp;D1799&amp;E1799&amp;G1799&amp;I1799&amp;O1799</f>
        <v/>
      </c>
      <c r="AQ1799" s="122" t="str">
        <f>B1799&amp;D1799&amp;N1799</f>
        <v/>
      </c>
      <c r="AR1799" s="123" t="str">
        <f>+D1799&amp;J1799</f>
        <v/>
      </c>
      <c r="AS1799" s="124" t="str">
        <f t="shared" si="259"/>
        <v/>
      </c>
      <c r="AT1799" s="125" t="str">
        <f t="shared" si="260"/>
        <v/>
      </c>
      <c r="AU1799" s="125" t="str">
        <f>IF(NOT(AT1799=""),VLOOKUP(AT1799,[1]PSI_Category!A:B,2,0),"")</f>
        <v/>
      </c>
      <c r="AV1799" s="167"/>
      <c r="AW1799" s="167"/>
      <c r="AX1799" s="167"/>
    </row>
    <row r="1800" spans="1:50" s="133" customFormat="1" ht="11.4" customHeight="1" x14ac:dyDescent="0.3">
      <c r="A1800" s="103"/>
      <c r="B1800" s="104"/>
      <c r="C1800" s="105"/>
      <c r="D1800" s="106"/>
      <c r="E1800" s="107"/>
      <c r="F1800" s="105"/>
      <c r="G1800" s="107"/>
      <c r="H1800" s="105"/>
      <c r="I1800" s="105"/>
      <c r="J1800" s="107"/>
      <c r="K1800" s="105"/>
      <c r="L1800" s="105"/>
      <c r="M1800" s="105"/>
      <c r="N1800" s="105"/>
      <c r="O1800" s="127"/>
      <c r="P1800" s="109"/>
      <c r="Q1800" s="110"/>
      <c r="R1800" s="110"/>
      <c r="S1800" s="110"/>
      <c r="T1800" s="110"/>
      <c r="U1800" s="111"/>
      <c r="V1800" s="111"/>
      <c r="W1800" s="112"/>
      <c r="X1800" s="113"/>
      <c r="Y1800" s="114"/>
      <c r="Z1800" s="115"/>
      <c r="AA1800" s="116"/>
      <c r="AB1800" s="117" t="b">
        <f t="shared" si="252"/>
        <v>0</v>
      </c>
      <c r="AC1800" s="117">
        <f t="shared" si="253"/>
        <v>0</v>
      </c>
      <c r="AD1800" s="118"/>
      <c r="AE1800" s="117" t="b">
        <f t="shared" si="254"/>
        <v>0</v>
      </c>
      <c r="AF1800" s="117">
        <f t="shared" si="255"/>
        <v>0</v>
      </c>
      <c r="AG1800" s="119">
        <f t="shared" si="256"/>
        <v>0</v>
      </c>
      <c r="AH1800" s="120" t="b">
        <f t="shared" si="257"/>
        <v>0</v>
      </c>
      <c r="AI1800" s="121">
        <f t="shared" si="258"/>
        <v>0</v>
      </c>
      <c r="AJ1800" s="122">
        <f>+C1800</f>
        <v>0</v>
      </c>
      <c r="AK1800" s="122" t="str">
        <f>IF(ISNA(VLOOKUP(postponeList!D1800,[1]Sheet!$A$2:$B$12,2,FALSE))," ",(VLOOKUP(postponeList!D1800,[1]Sheet!$A$2:$B$12,2,FALSE)))</f>
        <v xml:space="preserve"> </v>
      </c>
      <c r="AL1800" s="122" t="str">
        <f>IF(ISNA(VLOOKUP(E1800,[1]Sheet!$G$2:$H$40,2,FALSE))," ",VLOOKUP(E1800,[1]Sheet!$G$2:$H$40,2,FALSE))</f>
        <v xml:space="preserve"> </v>
      </c>
      <c r="AM1800" s="122" t="str">
        <f>IF(ISNA(VLOOKUP(G1800,[1]Sheet!$K$2:$L$159,2,FALSE))," ",(VLOOKUP(G1800,[1]Sheet!$K$2:$L$159,2,FALSE)))</f>
        <v xml:space="preserve"> </v>
      </c>
      <c r="AN1800" s="122" t="str">
        <f>IF(ISNA(VLOOKUP(I1800&amp;C1800,[1]Sheet!$D$2:$E$228,2,FALSE))," ",VLOOKUP(I1800&amp;C1800,[1]Sheet!$D$2:$E$228,2,FALSE))</f>
        <v xml:space="preserve"> </v>
      </c>
      <c r="AO1800" s="122" t="str">
        <f>+I1800&amp;C1800</f>
        <v/>
      </c>
      <c r="AP1800" s="122" t="str">
        <f>C1800&amp;D1800&amp;E1800&amp;G1800&amp;I1800&amp;O1800</f>
        <v/>
      </c>
      <c r="AQ1800" s="122" t="str">
        <f>B1800&amp;D1800&amp;N1800</f>
        <v/>
      </c>
      <c r="AR1800" s="123" t="str">
        <f>+D1800&amp;J1800</f>
        <v/>
      </c>
      <c r="AS1800" s="124" t="str">
        <f t="shared" si="259"/>
        <v/>
      </c>
      <c r="AT1800" s="125" t="str">
        <f t="shared" si="260"/>
        <v/>
      </c>
      <c r="AU1800" s="125" t="str">
        <f>IF(NOT(AT1800=""),VLOOKUP(AT1800,[1]PSI_Category!A:B,2,0),"")</f>
        <v/>
      </c>
      <c r="AV1800" s="167"/>
      <c r="AW1800" s="167"/>
      <c r="AX1800" s="167"/>
    </row>
    <row r="1801" spans="1:50" s="133" customFormat="1" ht="11.4" customHeight="1" x14ac:dyDescent="0.3">
      <c r="A1801" s="103"/>
      <c r="B1801" s="104"/>
      <c r="C1801" s="105"/>
      <c r="D1801" s="106"/>
      <c r="E1801" s="107"/>
      <c r="F1801" s="105"/>
      <c r="G1801" s="107"/>
      <c r="H1801" s="105"/>
      <c r="I1801" s="105"/>
      <c r="J1801" s="107"/>
      <c r="K1801" s="105"/>
      <c r="L1801" s="105"/>
      <c r="M1801" s="105"/>
      <c r="N1801" s="105"/>
      <c r="O1801" s="127"/>
      <c r="P1801" s="109"/>
      <c r="Q1801" s="110"/>
      <c r="R1801" s="110"/>
      <c r="S1801" s="110"/>
      <c r="T1801" s="110"/>
      <c r="U1801" s="111"/>
      <c r="V1801" s="111"/>
      <c r="W1801" s="112"/>
      <c r="X1801" s="113"/>
      <c r="Y1801" s="114"/>
      <c r="Z1801" s="115"/>
      <c r="AA1801" s="116"/>
      <c r="AB1801" s="117" t="b">
        <f t="shared" si="252"/>
        <v>0</v>
      </c>
      <c r="AC1801" s="117">
        <f t="shared" si="253"/>
        <v>0</v>
      </c>
      <c r="AD1801" s="118"/>
      <c r="AE1801" s="117" t="b">
        <f t="shared" si="254"/>
        <v>0</v>
      </c>
      <c r="AF1801" s="117">
        <f t="shared" si="255"/>
        <v>0</v>
      </c>
      <c r="AG1801" s="119">
        <f t="shared" si="256"/>
        <v>0</v>
      </c>
      <c r="AH1801" s="120" t="b">
        <f t="shared" si="257"/>
        <v>0</v>
      </c>
      <c r="AI1801" s="121">
        <f t="shared" si="258"/>
        <v>0</v>
      </c>
      <c r="AJ1801" s="122">
        <f>+C1801</f>
        <v>0</v>
      </c>
      <c r="AK1801" s="122" t="str">
        <f>IF(ISNA(VLOOKUP(postponeList!D1801,[1]Sheet!$A$2:$B$12,2,FALSE))," ",(VLOOKUP(postponeList!D1801,[1]Sheet!$A$2:$B$12,2,FALSE)))</f>
        <v xml:space="preserve"> </v>
      </c>
      <c r="AL1801" s="122" t="str">
        <f>IF(ISNA(VLOOKUP(E1801,[1]Sheet!$G$2:$H$40,2,FALSE))," ",VLOOKUP(E1801,[1]Sheet!$G$2:$H$40,2,FALSE))</f>
        <v xml:space="preserve"> </v>
      </c>
      <c r="AM1801" s="122" t="str">
        <f>IF(ISNA(VLOOKUP(G1801,[1]Sheet!$K$2:$L$159,2,FALSE))," ",(VLOOKUP(G1801,[1]Sheet!$K$2:$L$159,2,FALSE)))</f>
        <v xml:space="preserve"> </v>
      </c>
      <c r="AN1801" s="122" t="str">
        <f>IF(ISNA(VLOOKUP(I1801&amp;C1801,[1]Sheet!$D$2:$E$228,2,FALSE))," ",VLOOKUP(I1801&amp;C1801,[1]Sheet!$D$2:$E$228,2,FALSE))</f>
        <v xml:space="preserve"> </v>
      </c>
      <c r="AO1801" s="122" t="str">
        <f>+I1801&amp;C1801</f>
        <v/>
      </c>
      <c r="AP1801" s="122" t="str">
        <f>C1801&amp;D1801&amp;E1801&amp;G1801&amp;I1801&amp;O1801</f>
        <v/>
      </c>
      <c r="AQ1801" s="122" t="str">
        <f>B1801&amp;D1801&amp;N1801</f>
        <v/>
      </c>
      <c r="AR1801" s="123" t="str">
        <f>+D1801&amp;J1801</f>
        <v/>
      </c>
      <c r="AS1801" s="124" t="str">
        <f t="shared" si="259"/>
        <v/>
      </c>
      <c r="AT1801" s="125" t="str">
        <f t="shared" si="260"/>
        <v/>
      </c>
      <c r="AU1801" s="125" t="str">
        <f>IF(NOT(AT1801=""),VLOOKUP(AT1801,[1]PSI_Category!A:B,2,0),"")</f>
        <v/>
      </c>
      <c r="AV1801" s="167"/>
      <c r="AW1801" s="167"/>
      <c r="AX1801" s="167"/>
    </row>
    <row r="1802" spans="1:50" s="133" customFormat="1" ht="11.4" customHeight="1" x14ac:dyDescent="0.3">
      <c r="A1802" s="103"/>
      <c r="B1802" s="104"/>
      <c r="C1802" s="105"/>
      <c r="D1802" s="106"/>
      <c r="E1802" s="107"/>
      <c r="F1802" s="105"/>
      <c r="G1802" s="107"/>
      <c r="H1802" s="105"/>
      <c r="I1802" s="105"/>
      <c r="J1802" s="107"/>
      <c r="K1802" s="105"/>
      <c r="L1802" s="105"/>
      <c r="M1802" s="105"/>
      <c r="N1802" s="105"/>
      <c r="O1802" s="127"/>
      <c r="P1802" s="109"/>
      <c r="Q1802" s="110"/>
      <c r="R1802" s="110"/>
      <c r="S1802" s="110"/>
      <c r="T1802" s="110"/>
      <c r="U1802" s="111"/>
      <c r="V1802" s="111"/>
      <c r="W1802" s="112"/>
      <c r="X1802" s="113"/>
      <c r="Y1802" s="114"/>
      <c r="Z1802" s="115"/>
      <c r="AA1802" s="116"/>
      <c r="AB1802" s="117" t="b">
        <f t="shared" si="252"/>
        <v>0</v>
      </c>
      <c r="AC1802" s="117">
        <f t="shared" si="253"/>
        <v>0</v>
      </c>
      <c r="AD1802" s="118"/>
      <c r="AE1802" s="117" t="b">
        <f t="shared" si="254"/>
        <v>0</v>
      </c>
      <c r="AF1802" s="117">
        <f t="shared" si="255"/>
        <v>0</v>
      </c>
      <c r="AG1802" s="119">
        <f t="shared" si="256"/>
        <v>0</v>
      </c>
      <c r="AH1802" s="120" t="b">
        <f t="shared" si="257"/>
        <v>0</v>
      </c>
      <c r="AI1802" s="121">
        <f t="shared" si="258"/>
        <v>0</v>
      </c>
      <c r="AJ1802" s="122">
        <f>+C1802</f>
        <v>0</v>
      </c>
      <c r="AK1802" s="122" t="str">
        <f>IF(ISNA(VLOOKUP(postponeList!D1802,[1]Sheet!$A$2:$B$12,2,FALSE))," ",(VLOOKUP(postponeList!D1802,[1]Sheet!$A$2:$B$12,2,FALSE)))</f>
        <v xml:space="preserve"> </v>
      </c>
      <c r="AL1802" s="122" t="str">
        <f>IF(ISNA(VLOOKUP(E1802,[1]Sheet!$G$2:$H$40,2,FALSE))," ",VLOOKUP(E1802,[1]Sheet!$G$2:$H$40,2,FALSE))</f>
        <v xml:space="preserve"> </v>
      </c>
      <c r="AM1802" s="122" t="str">
        <f>IF(ISNA(VLOOKUP(G1802,[1]Sheet!$K$2:$L$159,2,FALSE))," ",(VLOOKUP(G1802,[1]Sheet!$K$2:$L$159,2,FALSE)))</f>
        <v xml:space="preserve"> </v>
      </c>
      <c r="AN1802" s="122" t="str">
        <f>IF(ISNA(VLOOKUP(I1802&amp;C1802,[1]Sheet!$D$2:$E$228,2,FALSE))," ",VLOOKUP(I1802&amp;C1802,[1]Sheet!$D$2:$E$228,2,FALSE))</f>
        <v xml:space="preserve"> </v>
      </c>
      <c r="AO1802" s="122" t="str">
        <f>+I1802&amp;C1802</f>
        <v/>
      </c>
      <c r="AP1802" s="122" t="str">
        <f>C1802&amp;D1802&amp;E1802&amp;G1802&amp;I1802&amp;O1802</f>
        <v/>
      </c>
      <c r="AQ1802" s="122" t="str">
        <f>B1802&amp;D1802&amp;N1802</f>
        <v/>
      </c>
      <c r="AR1802" s="123" t="str">
        <f>+D1802&amp;J1802</f>
        <v/>
      </c>
      <c r="AS1802" s="124" t="str">
        <f t="shared" si="259"/>
        <v/>
      </c>
      <c r="AT1802" s="125" t="str">
        <f t="shared" si="260"/>
        <v/>
      </c>
      <c r="AU1802" s="125" t="str">
        <f>IF(NOT(AT1802=""),VLOOKUP(AT1802,[1]PSI_Category!A:B,2,0),"")</f>
        <v/>
      </c>
      <c r="AV1802" s="167"/>
      <c r="AW1802" s="167"/>
      <c r="AX1802" s="167"/>
    </row>
    <row r="1803" spans="1:50" s="133" customFormat="1" ht="11.4" customHeight="1" x14ac:dyDescent="0.3">
      <c r="A1803" s="103"/>
      <c r="B1803" s="104"/>
      <c r="C1803" s="105"/>
      <c r="D1803" s="106"/>
      <c r="E1803" s="107"/>
      <c r="F1803" s="105"/>
      <c r="G1803" s="107"/>
      <c r="H1803" s="105"/>
      <c r="I1803" s="105"/>
      <c r="J1803" s="107"/>
      <c r="K1803" s="105"/>
      <c r="L1803" s="105"/>
      <c r="M1803" s="105"/>
      <c r="N1803" s="105"/>
      <c r="O1803" s="127"/>
      <c r="P1803" s="109"/>
      <c r="Q1803" s="110"/>
      <c r="R1803" s="110"/>
      <c r="S1803" s="110"/>
      <c r="T1803" s="110"/>
      <c r="U1803" s="111"/>
      <c r="V1803" s="111"/>
      <c r="W1803" s="112"/>
      <c r="X1803" s="113"/>
      <c r="Y1803" s="114"/>
      <c r="Z1803" s="115"/>
      <c r="AA1803" s="116"/>
      <c r="AB1803" s="117" t="b">
        <f t="shared" si="252"/>
        <v>0</v>
      </c>
      <c r="AC1803" s="117">
        <f t="shared" si="253"/>
        <v>0</v>
      </c>
      <c r="AD1803" s="118"/>
      <c r="AE1803" s="117" t="b">
        <f t="shared" si="254"/>
        <v>0</v>
      </c>
      <c r="AF1803" s="117">
        <f t="shared" si="255"/>
        <v>0</v>
      </c>
      <c r="AG1803" s="119">
        <f t="shared" si="256"/>
        <v>0</v>
      </c>
      <c r="AH1803" s="120" t="b">
        <f t="shared" si="257"/>
        <v>0</v>
      </c>
      <c r="AI1803" s="121">
        <f t="shared" si="258"/>
        <v>0</v>
      </c>
      <c r="AJ1803" s="122">
        <f>+C1803</f>
        <v>0</v>
      </c>
      <c r="AK1803" s="122" t="str">
        <f>IF(ISNA(VLOOKUP(postponeList!D1803,[1]Sheet!$A$2:$B$12,2,FALSE))," ",(VLOOKUP(postponeList!D1803,[1]Sheet!$A$2:$B$12,2,FALSE)))</f>
        <v xml:space="preserve"> </v>
      </c>
      <c r="AL1803" s="122" t="str">
        <f>IF(ISNA(VLOOKUP(E1803,[1]Sheet!$G$2:$H$40,2,FALSE))," ",VLOOKUP(E1803,[1]Sheet!$G$2:$H$40,2,FALSE))</f>
        <v xml:space="preserve"> </v>
      </c>
      <c r="AM1803" s="122" t="str">
        <f>IF(ISNA(VLOOKUP(G1803,[1]Sheet!$K$2:$L$159,2,FALSE))," ",(VLOOKUP(G1803,[1]Sheet!$K$2:$L$159,2,FALSE)))</f>
        <v xml:space="preserve"> </v>
      </c>
      <c r="AN1803" s="122" t="str">
        <f>IF(ISNA(VLOOKUP(I1803&amp;C1803,[1]Sheet!$D$2:$E$228,2,FALSE))," ",VLOOKUP(I1803&amp;C1803,[1]Sheet!$D$2:$E$228,2,FALSE))</f>
        <v xml:space="preserve"> </v>
      </c>
      <c r="AO1803" s="122" t="str">
        <f>+I1803&amp;C1803</f>
        <v/>
      </c>
      <c r="AP1803" s="122" t="str">
        <f>C1803&amp;D1803&amp;E1803&amp;G1803&amp;I1803&amp;O1803</f>
        <v/>
      </c>
      <c r="AQ1803" s="122" t="str">
        <f>B1803&amp;D1803&amp;N1803</f>
        <v/>
      </c>
      <c r="AR1803" s="123" t="str">
        <f>+D1803&amp;J1803</f>
        <v/>
      </c>
      <c r="AS1803" s="124" t="str">
        <f t="shared" si="259"/>
        <v/>
      </c>
      <c r="AT1803" s="125" t="str">
        <f t="shared" si="260"/>
        <v/>
      </c>
      <c r="AU1803" s="125" t="str">
        <f>IF(NOT(AT1803=""),VLOOKUP(AT1803,[1]PSI_Category!A:B,2,0),"")</f>
        <v/>
      </c>
      <c r="AV1803" s="167"/>
      <c r="AW1803" s="167"/>
      <c r="AX1803" s="167"/>
    </row>
    <row r="1804" spans="1:50" s="133" customFormat="1" ht="11.4" customHeight="1" x14ac:dyDescent="0.3">
      <c r="A1804" s="103"/>
      <c r="B1804" s="104"/>
      <c r="C1804" s="105"/>
      <c r="D1804" s="106"/>
      <c r="E1804" s="107"/>
      <c r="F1804" s="105"/>
      <c r="G1804" s="107"/>
      <c r="H1804" s="105"/>
      <c r="I1804" s="105"/>
      <c r="J1804" s="107"/>
      <c r="K1804" s="105"/>
      <c r="L1804" s="105"/>
      <c r="M1804" s="105"/>
      <c r="N1804" s="105"/>
      <c r="O1804" s="127"/>
      <c r="P1804" s="109"/>
      <c r="Q1804" s="110"/>
      <c r="R1804" s="110"/>
      <c r="S1804" s="110"/>
      <c r="T1804" s="110"/>
      <c r="U1804" s="111"/>
      <c r="V1804" s="111"/>
      <c r="W1804" s="112"/>
      <c r="X1804" s="113"/>
      <c r="Y1804" s="114"/>
      <c r="Z1804" s="115"/>
      <c r="AA1804" s="116"/>
      <c r="AB1804" s="117" t="b">
        <f t="shared" si="252"/>
        <v>0</v>
      </c>
      <c r="AC1804" s="117">
        <f t="shared" si="253"/>
        <v>0</v>
      </c>
      <c r="AD1804" s="118"/>
      <c r="AE1804" s="117" t="b">
        <f t="shared" si="254"/>
        <v>0</v>
      </c>
      <c r="AF1804" s="117">
        <f t="shared" si="255"/>
        <v>0</v>
      </c>
      <c r="AG1804" s="119">
        <f t="shared" si="256"/>
        <v>0</v>
      </c>
      <c r="AH1804" s="120" t="b">
        <f t="shared" si="257"/>
        <v>0</v>
      </c>
      <c r="AI1804" s="121">
        <f t="shared" si="258"/>
        <v>0</v>
      </c>
      <c r="AJ1804" s="122">
        <f>+C1804</f>
        <v>0</v>
      </c>
      <c r="AK1804" s="122" t="str">
        <f>IF(ISNA(VLOOKUP(postponeList!D1804,[1]Sheet!$A$2:$B$12,2,FALSE))," ",(VLOOKUP(postponeList!D1804,[1]Sheet!$A$2:$B$12,2,FALSE)))</f>
        <v xml:space="preserve"> </v>
      </c>
      <c r="AL1804" s="122" t="str">
        <f>IF(ISNA(VLOOKUP(E1804,[1]Sheet!$G$2:$H$40,2,FALSE))," ",VLOOKUP(E1804,[1]Sheet!$G$2:$H$40,2,FALSE))</f>
        <v xml:space="preserve"> </v>
      </c>
      <c r="AM1804" s="122" t="str">
        <f>IF(ISNA(VLOOKUP(G1804,[1]Sheet!$K$2:$L$159,2,FALSE))," ",(VLOOKUP(G1804,[1]Sheet!$K$2:$L$159,2,FALSE)))</f>
        <v xml:space="preserve"> </v>
      </c>
      <c r="AN1804" s="122" t="str">
        <f>IF(ISNA(VLOOKUP(I1804&amp;C1804,[1]Sheet!$D$2:$E$228,2,FALSE))," ",VLOOKUP(I1804&amp;C1804,[1]Sheet!$D$2:$E$228,2,FALSE))</f>
        <v xml:space="preserve"> </v>
      </c>
      <c r="AO1804" s="122" t="str">
        <f>+I1804&amp;C1804</f>
        <v/>
      </c>
      <c r="AP1804" s="122" t="str">
        <f>C1804&amp;D1804&amp;E1804&amp;G1804&amp;I1804&amp;O1804</f>
        <v/>
      </c>
      <c r="AQ1804" s="122" t="str">
        <f>B1804&amp;D1804&amp;N1804</f>
        <v/>
      </c>
      <c r="AR1804" s="123" t="str">
        <f>+D1804&amp;J1804</f>
        <v/>
      </c>
      <c r="AS1804" s="124" t="str">
        <f t="shared" si="259"/>
        <v/>
      </c>
      <c r="AT1804" s="125" t="str">
        <f t="shared" si="260"/>
        <v/>
      </c>
      <c r="AU1804" s="125" t="str">
        <f>IF(NOT(AT1804=""),VLOOKUP(AT1804,[1]PSI_Category!A:B,2,0),"")</f>
        <v/>
      </c>
      <c r="AV1804" s="167"/>
      <c r="AW1804" s="167"/>
      <c r="AX1804" s="167"/>
    </row>
    <row r="1805" spans="1:50" s="133" customFormat="1" ht="11.4" customHeight="1" x14ac:dyDescent="0.3">
      <c r="A1805" s="103"/>
      <c r="B1805" s="104"/>
      <c r="C1805" s="105"/>
      <c r="D1805" s="106"/>
      <c r="E1805" s="107"/>
      <c r="F1805" s="105"/>
      <c r="G1805" s="107"/>
      <c r="H1805" s="105"/>
      <c r="I1805" s="105"/>
      <c r="J1805" s="107"/>
      <c r="K1805" s="105"/>
      <c r="L1805" s="105"/>
      <c r="M1805" s="105"/>
      <c r="N1805" s="105"/>
      <c r="O1805" s="127"/>
      <c r="P1805" s="109"/>
      <c r="Q1805" s="110"/>
      <c r="R1805" s="110"/>
      <c r="S1805" s="110"/>
      <c r="T1805" s="110"/>
      <c r="U1805" s="111"/>
      <c r="V1805" s="111"/>
      <c r="W1805" s="112"/>
      <c r="X1805" s="113"/>
      <c r="Y1805" s="114"/>
      <c r="Z1805" s="115"/>
      <c r="AA1805" s="116"/>
      <c r="AB1805" s="117" t="b">
        <f t="shared" si="252"/>
        <v>0</v>
      </c>
      <c r="AC1805" s="117">
        <f t="shared" si="253"/>
        <v>0</v>
      </c>
      <c r="AD1805" s="118"/>
      <c r="AE1805" s="117" t="b">
        <f t="shared" si="254"/>
        <v>0</v>
      </c>
      <c r="AF1805" s="117">
        <f t="shared" si="255"/>
        <v>0</v>
      </c>
      <c r="AG1805" s="119">
        <f t="shared" si="256"/>
        <v>0</v>
      </c>
      <c r="AH1805" s="120" t="b">
        <f t="shared" si="257"/>
        <v>0</v>
      </c>
      <c r="AI1805" s="121">
        <f t="shared" si="258"/>
        <v>0</v>
      </c>
      <c r="AJ1805" s="122">
        <f>+C1805</f>
        <v>0</v>
      </c>
      <c r="AK1805" s="122" t="str">
        <f>IF(ISNA(VLOOKUP(postponeList!D1805,[1]Sheet!$A$2:$B$12,2,FALSE))," ",(VLOOKUP(postponeList!D1805,[1]Sheet!$A$2:$B$12,2,FALSE)))</f>
        <v xml:space="preserve"> </v>
      </c>
      <c r="AL1805" s="122" t="str">
        <f>IF(ISNA(VLOOKUP(E1805,[1]Sheet!$G$2:$H$40,2,FALSE))," ",VLOOKUP(E1805,[1]Sheet!$G$2:$H$40,2,FALSE))</f>
        <v xml:space="preserve"> </v>
      </c>
      <c r="AM1805" s="122" t="str">
        <f>IF(ISNA(VLOOKUP(G1805,[1]Sheet!$K$2:$L$159,2,FALSE))," ",(VLOOKUP(G1805,[1]Sheet!$K$2:$L$159,2,FALSE)))</f>
        <v xml:space="preserve"> </v>
      </c>
      <c r="AN1805" s="122" t="str">
        <f>IF(ISNA(VLOOKUP(I1805&amp;C1805,[1]Sheet!$D$2:$E$228,2,FALSE))," ",VLOOKUP(I1805&amp;C1805,[1]Sheet!$D$2:$E$228,2,FALSE))</f>
        <v xml:space="preserve"> </v>
      </c>
      <c r="AO1805" s="122" t="str">
        <f>+I1805&amp;C1805</f>
        <v/>
      </c>
      <c r="AP1805" s="122" t="str">
        <f>C1805&amp;D1805&amp;E1805&amp;G1805&amp;I1805&amp;O1805</f>
        <v/>
      </c>
      <c r="AQ1805" s="122" t="str">
        <f>B1805&amp;D1805&amp;N1805</f>
        <v/>
      </c>
      <c r="AR1805" s="123" t="str">
        <f>+D1805&amp;J1805</f>
        <v/>
      </c>
      <c r="AS1805" s="124" t="str">
        <f t="shared" si="259"/>
        <v/>
      </c>
      <c r="AT1805" s="125" t="str">
        <f t="shared" si="260"/>
        <v/>
      </c>
      <c r="AU1805" s="125" t="str">
        <f>IF(NOT(AT1805=""),VLOOKUP(AT1805,[1]PSI_Category!A:B,2,0),"")</f>
        <v/>
      </c>
      <c r="AV1805" s="167"/>
      <c r="AW1805" s="167"/>
      <c r="AX1805" s="167"/>
    </row>
    <row r="1806" spans="1:50" s="133" customFormat="1" ht="11.4" customHeight="1" x14ac:dyDescent="0.3">
      <c r="A1806" s="103"/>
      <c r="B1806" s="104"/>
      <c r="C1806" s="105"/>
      <c r="D1806" s="106"/>
      <c r="E1806" s="107"/>
      <c r="F1806" s="105"/>
      <c r="G1806" s="107"/>
      <c r="H1806" s="105"/>
      <c r="I1806" s="105"/>
      <c r="J1806" s="107"/>
      <c r="K1806" s="105"/>
      <c r="L1806" s="105"/>
      <c r="M1806" s="105"/>
      <c r="N1806" s="105"/>
      <c r="O1806" s="127"/>
      <c r="P1806" s="109"/>
      <c r="Q1806" s="110"/>
      <c r="R1806" s="110"/>
      <c r="S1806" s="110"/>
      <c r="T1806" s="110"/>
      <c r="U1806" s="111"/>
      <c r="V1806" s="111"/>
      <c r="W1806" s="112"/>
      <c r="X1806" s="113"/>
      <c r="Y1806" s="114"/>
      <c r="Z1806" s="115"/>
      <c r="AA1806" s="116"/>
      <c r="AB1806" s="117" t="b">
        <f t="shared" si="252"/>
        <v>0</v>
      </c>
      <c r="AC1806" s="117">
        <f t="shared" si="253"/>
        <v>0</v>
      </c>
      <c r="AD1806" s="118"/>
      <c r="AE1806" s="117" t="b">
        <f t="shared" si="254"/>
        <v>0</v>
      </c>
      <c r="AF1806" s="117">
        <f t="shared" si="255"/>
        <v>0</v>
      </c>
      <c r="AG1806" s="119">
        <f t="shared" si="256"/>
        <v>0</v>
      </c>
      <c r="AH1806" s="120" t="b">
        <f t="shared" si="257"/>
        <v>0</v>
      </c>
      <c r="AI1806" s="121">
        <f t="shared" si="258"/>
        <v>0</v>
      </c>
      <c r="AJ1806" s="122">
        <f>+C1806</f>
        <v>0</v>
      </c>
      <c r="AK1806" s="122" t="str">
        <f>IF(ISNA(VLOOKUP(postponeList!D1806,[1]Sheet!$A$2:$B$12,2,FALSE))," ",(VLOOKUP(postponeList!D1806,[1]Sheet!$A$2:$B$12,2,FALSE)))</f>
        <v xml:space="preserve"> </v>
      </c>
      <c r="AL1806" s="122" t="str">
        <f>IF(ISNA(VLOOKUP(E1806,[1]Sheet!$G$2:$H$40,2,FALSE))," ",VLOOKUP(E1806,[1]Sheet!$G$2:$H$40,2,FALSE))</f>
        <v xml:space="preserve"> </v>
      </c>
      <c r="AM1806" s="122" t="str">
        <f>IF(ISNA(VLOOKUP(G1806,[1]Sheet!$K$2:$L$159,2,FALSE))," ",(VLOOKUP(G1806,[1]Sheet!$K$2:$L$159,2,FALSE)))</f>
        <v xml:space="preserve"> </v>
      </c>
      <c r="AN1806" s="122" t="str">
        <f>IF(ISNA(VLOOKUP(I1806&amp;C1806,[1]Sheet!$D$2:$E$228,2,FALSE))," ",VLOOKUP(I1806&amp;C1806,[1]Sheet!$D$2:$E$228,2,FALSE))</f>
        <v xml:space="preserve"> </v>
      </c>
      <c r="AO1806" s="122" t="str">
        <f>+I1806&amp;C1806</f>
        <v/>
      </c>
      <c r="AP1806" s="122" t="str">
        <f>C1806&amp;D1806&amp;E1806&amp;G1806&amp;I1806&amp;O1806</f>
        <v/>
      </c>
      <c r="AQ1806" s="122" t="str">
        <f>B1806&amp;D1806&amp;N1806</f>
        <v/>
      </c>
      <c r="AR1806" s="123" t="str">
        <f>+D1806&amp;J1806</f>
        <v/>
      </c>
      <c r="AS1806" s="124" t="str">
        <f t="shared" si="259"/>
        <v/>
      </c>
      <c r="AT1806" s="125" t="str">
        <f t="shared" si="260"/>
        <v/>
      </c>
      <c r="AU1806" s="125" t="str">
        <f>IF(NOT(AT1806=""),VLOOKUP(AT1806,[1]PSI_Category!A:B,2,0),"")</f>
        <v/>
      </c>
      <c r="AV1806" s="167"/>
      <c r="AW1806" s="167"/>
      <c r="AX1806" s="167"/>
    </row>
    <row r="1807" spans="1:50" s="133" customFormat="1" ht="11.4" customHeight="1" x14ac:dyDescent="0.3">
      <c r="A1807" s="103"/>
      <c r="B1807" s="104"/>
      <c r="C1807" s="105"/>
      <c r="D1807" s="106"/>
      <c r="E1807" s="107"/>
      <c r="F1807" s="105"/>
      <c r="G1807" s="107"/>
      <c r="H1807" s="105"/>
      <c r="I1807" s="105"/>
      <c r="J1807" s="107"/>
      <c r="K1807" s="105"/>
      <c r="L1807" s="105"/>
      <c r="M1807" s="105"/>
      <c r="N1807" s="105"/>
      <c r="O1807" s="127"/>
      <c r="P1807" s="109"/>
      <c r="Q1807" s="110"/>
      <c r="R1807" s="110"/>
      <c r="S1807" s="110"/>
      <c r="T1807" s="110"/>
      <c r="U1807" s="111"/>
      <c r="V1807" s="111"/>
      <c r="W1807" s="112"/>
      <c r="X1807" s="113"/>
      <c r="Y1807" s="114"/>
      <c r="Z1807" s="115"/>
      <c r="AA1807" s="116"/>
      <c r="AB1807" s="117" t="b">
        <f t="shared" si="252"/>
        <v>0</v>
      </c>
      <c r="AC1807" s="117">
        <f t="shared" si="253"/>
        <v>0</v>
      </c>
      <c r="AD1807" s="118"/>
      <c r="AE1807" s="117" t="b">
        <f t="shared" si="254"/>
        <v>0</v>
      </c>
      <c r="AF1807" s="117">
        <f t="shared" si="255"/>
        <v>0</v>
      </c>
      <c r="AG1807" s="119">
        <f t="shared" si="256"/>
        <v>0</v>
      </c>
      <c r="AH1807" s="120" t="b">
        <f t="shared" si="257"/>
        <v>0</v>
      </c>
      <c r="AI1807" s="121">
        <f t="shared" si="258"/>
        <v>0</v>
      </c>
      <c r="AJ1807" s="122">
        <f>+C1807</f>
        <v>0</v>
      </c>
      <c r="AK1807" s="122" t="str">
        <f>IF(ISNA(VLOOKUP(postponeList!D1807,[1]Sheet!$A$2:$B$12,2,FALSE))," ",(VLOOKUP(postponeList!D1807,[1]Sheet!$A$2:$B$12,2,FALSE)))</f>
        <v xml:space="preserve"> </v>
      </c>
      <c r="AL1807" s="122" t="str">
        <f>IF(ISNA(VLOOKUP(E1807,[1]Sheet!$G$2:$H$40,2,FALSE))," ",VLOOKUP(E1807,[1]Sheet!$G$2:$H$40,2,FALSE))</f>
        <v xml:space="preserve"> </v>
      </c>
      <c r="AM1807" s="122" t="str">
        <f>IF(ISNA(VLOOKUP(G1807,[1]Sheet!$K$2:$L$159,2,FALSE))," ",(VLOOKUP(G1807,[1]Sheet!$K$2:$L$159,2,FALSE)))</f>
        <v xml:space="preserve"> </v>
      </c>
      <c r="AN1807" s="122" t="str">
        <f>IF(ISNA(VLOOKUP(I1807&amp;C1807,[1]Sheet!$D$2:$E$228,2,FALSE))," ",VLOOKUP(I1807&amp;C1807,[1]Sheet!$D$2:$E$228,2,FALSE))</f>
        <v xml:space="preserve"> </v>
      </c>
      <c r="AO1807" s="122" t="str">
        <f>+I1807&amp;C1807</f>
        <v/>
      </c>
      <c r="AP1807" s="122" t="str">
        <f>C1807&amp;D1807&amp;E1807&amp;G1807&amp;I1807&amp;O1807</f>
        <v/>
      </c>
      <c r="AQ1807" s="122" t="str">
        <f>B1807&amp;D1807&amp;N1807</f>
        <v/>
      </c>
      <c r="AR1807" s="123" t="str">
        <f>+D1807&amp;J1807</f>
        <v/>
      </c>
      <c r="AS1807" s="124" t="str">
        <f t="shared" si="259"/>
        <v/>
      </c>
      <c r="AT1807" s="125" t="str">
        <f t="shared" si="260"/>
        <v/>
      </c>
      <c r="AU1807" s="125" t="str">
        <f>IF(NOT(AT1807=""),VLOOKUP(AT1807,[1]PSI_Category!A:B,2,0),"")</f>
        <v/>
      </c>
      <c r="AV1807" s="167"/>
      <c r="AW1807" s="167"/>
      <c r="AX1807" s="167"/>
    </row>
    <row r="1808" spans="1:50" s="133" customFormat="1" ht="11.4" customHeight="1" x14ac:dyDescent="0.3">
      <c r="A1808" s="103"/>
      <c r="B1808" s="104"/>
      <c r="C1808" s="105"/>
      <c r="D1808" s="106"/>
      <c r="E1808" s="107"/>
      <c r="F1808" s="105"/>
      <c r="G1808" s="107"/>
      <c r="H1808" s="105"/>
      <c r="I1808" s="105"/>
      <c r="J1808" s="107"/>
      <c r="K1808" s="105"/>
      <c r="L1808" s="105"/>
      <c r="M1808" s="105"/>
      <c r="N1808" s="105"/>
      <c r="O1808" s="127"/>
      <c r="P1808" s="109"/>
      <c r="Q1808" s="110"/>
      <c r="R1808" s="110"/>
      <c r="S1808" s="110"/>
      <c r="T1808" s="110"/>
      <c r="U1808" s="111"/>
      <c r="V1808" s="111"/>
      <c r="W1808" s="112"/>
      <c r="X1808" s="113"/>
      <c r="Y1808" s="114"/>
      <c r="Z1808" s="115"/>
      <c r="AA1808" s="116"/>
      <c r="AB1808" s="117" t="b">
        <f t="shared" si="252"/>
        <v>0</v>
      </c>
      <c r="AC1808" s="117">
        <f t="shared" si="253"/>
        <v>0</v>
      </c>
      <c r="AD1808" s="118"/>
      <c r="AE1808" s="117" t="b">
        <f t="shared" si="254"/>
        <v>0</v>
      </c>
      <c r="AF1808" s="117">
        <f t="shared" si="255"/>
        <v>0</v>
      </c>
      <c r="AG1808" s="119">
        <f t="shared" si="256"/>
        <v>0</v>
      </c>
      <c r="AH1808" s="120" t="b">
        <f t="shared" si="257"/>
        <v>0</v>
      </c>
      <c r="AI1808" s="121">
        <f t="shared" si="258"/>
        <v>0</v>
      </c>
      <c r="AJ1808" s="122">
        <f>+C1808</f>
        <v>0</v>
      </c>
      <c r="AK1808" s="122" t="str">
        <f>IF(ISNA(VLOOKUP(postponeList!D1808,[1]Sheet!$A$2:$B$12,2,FALSE))," ",(VLOOKUP(postponeList!D1808,[1]Sheet!$A$2:$B$12,2,FALSE)))</f>
        <v xml:space="preserve"> </v>
      </c>
      <c r="AL1808" s="122" t="str">
        <f>IF(ISNA(VLOOKUP(E1808,[1]Sheet!$G$2:$H$40,2,FALSE))," ",VLOOKUP(E1808,[1]Sheet!$G$2:$H$40,2,FALSE))</f>
        <v xml:space="preserve"> </v>
      </c>
      <c r="AM1808" s="122" t="str">
        <f>IF(ISNA(VLOOKUP(G1808,[1]Sheet!$K$2:$L$159,2,FALSE))," ",(VLOOKUP(G1808,[1]Sheet!$K$2:$L$159,2,FALSE)))</f>
        <v xml:space="preserve"> </v>
      </c>
      <c r="AN1808" s="122" t="str">
        <f>IF(ISNA(VLOOKUP(I1808&amp;C1808,[1]Sheet!$D$2:$E$228,2,FALSE))," ",VLOOKUP(I1808&amp;C1808,[1]Sheet!$D$2:$E$228,2,FALSE))</f>
        <v xml:space="preserve"> </v>
      </c>
      <c r="AO1808" s="122" t="str">
        <f>+I1808&amp;C1808</f>
        <v/>
      </c>
      <c r="AP1808" s="122" t="str">
        <f>C1808&amp;D1808&amp;E1808&amp;G1808&amp;I1808&amp;O1808</f>
        <v/>
      </c>
      <c r="AQ1808" s="122" t="str">
        <f>B1808&amp;D1808&amp;N1808</f>
        <v/>
      </c>
      <c r="AR1808" s="123" t="str">
        <f>+D1808&amp;J1808</f>
        <v/>
      </c>
      <c r="AS1808" s="124" t="str">
        <f t="shared" si="259"/>
        <v/>
      </c>
      <c r="AT1808" s="125" t="str">
        <f t="shared" si="260"/>
        <v/>
      </c>
      <c r="AU1808" s="125" t="str">
        <f>IF(NOT(AT1808=""),VLOOKUP(AT1808,[1]PSI_Category!A:B,2,0),"")</f>
        <v/>
      </c>
      <c r="AV1808" s="167"/>
      <c r="AW1808" s="167"/>
      <c r="AX1808" s="167"/>
    </row>
    <row r="1809" spans="1:50" s="133" customFormat="1" ht="11.4" customHeight="1" x14ac:dyDescent="0.3">
      <c r="A1809" s="103"/>
      <c r="B1809" s="104"/>
      <c r="C1809" s="105"/>
      <c r="D1809" s="106"/>
      <c r="E1809" s="107"/>
      <c r="F1809" s="105"/>
      <c r="G1809" s="107"/>
      <c r="H1809" s="105"/>
      <c r="I1809" s="105"/>
      <c r="J1809" s="107"/>
      <c r="K1809" s="105"/>
      <c r="L1809" s="105"/>
      <c r="M1809" s="105"/>
      <c r="N1809" s="105"/>
      <c r="O1809" s="127"/>
      <c r="P1809" s="109"/>
      <c r="Q1809" s="110"/>
      <c r="R1809" s="110"/>
      <c r="S1809" s="110"/>
      <c r="T1809" s="110"/>
      <c r="U1809" s="111"/>
      <c r="V1809" s="111"/>
      <c r="W1809" s="112"/>
      <c r="X1809" s="113"/>
      <c r="Y1809" s="114"/>
      <c r="Z1809" s="115"/>
      <c r="AA1809" s="116"/>
      <c r="AB1809" s="117" t="b">
        <f t="shared" si="252"/>
        <v>0</v>
      </c>
      <c r="AC1809" s="117">
        <f t="shared" si="253"/>
        <v>0</v>
      </c>
      <c r="AD1809" s="118"/>
      <c r="AE1809" s="117" t="b">
        <f t="shared" si="254"/>
        <v>0</v>
      </c>
      <c r="AF1809" s="117">
        <f t="shared" si="255"/>
        <v>0</v>
      </c>
      <c r="AG1809" s="119">
        <f t="shared" si="256"/>
        <v>0</v>
      </c>
      <c r="AH1809" s="120" t="b">
        <f t="shared" si="257"/>
        <v>0</v>
      </c>
      <c r="AI1809" s="121">
        <f t="shared" si="258"/>
        <v>0</v>
      </c>
      <c r="AJ1809" s="122">
        <f>+C1809</f>
        <v>0</v>
      </c>
      <c r="AK1809" s="122" t="str">
        <f>IF(ISNA(VLOOKUP(postponeList!D1809,[1]Sheet!$A$2:$B$12,2,FALSE))," ",(VLOOKUP(postponeList!D1809,[1]Sheet!$A$2:$B$12,2,FALSE)))</f>
        <v xml:space="preserve"> </v>
      </c>
      <c r="AL1809" s="122" t="str">
        <f>IF(ISNA(VLOOKUP(E1809,[1]Sheet!$G$2:$H$40,2,FALSE))," ",VLOOKUP(E1809,[1]Sheet!$G$2:$H$40,2,FALSE))</f>
        <v xml:space="preserve"> </v>
      </c>
      <c r="AM1809" s="122" t="str">
        <f>IF(ISNA(VLOOKUP(G1809,[1]Sheet!$K$2:$L$159,2,FALSE))," ",(VLOOKUP(G1809,[1]Sheet!$K$2:$L$159,2,FALSE)))</f>
        <v xml:space="preserve"> </v>
      </c>
      <c r="AN1809" s="122" t="str">
        <f>IF(ISNA(VLOOKUP(I1809&amp;C1809,[1]Sheet!$D$2:$E$228,2,FALSE))," ",VLOOKUP(I1809&amp;C1809,[1]Sheet!$D$2:$E$228,2,FALSE))</f>
        <v xml:space="preserve"> </v>
      </c>
      <c r="AO1809" s="122" t="str">
        <f>+I1809&amp;C1809</f>
        <v/>
      </c>
      <c r="AP1809" s="122" t="str">
        <f>C1809&amp;D1809&amp;E1809&amp;G1809&amp;I1809&amp;O1809</f>
        <v/>
      </c>
      <c r="AQ1809" s="122" t="str">
        <f>B1809&amp;D1809&amp;N1809</f>
        <v/>
      </c>
      <c r="AR1809" s="123" t="str">
        <f>+D1809&amp;J1809</f>
        <v/>
      </c>
      <c r="AS1809" s="124" t="str">
        <f t="shared" si="259"/>
        <v/>
      </c>
      <c r="AT1809" s="125" t="str">
        <f t="shared" si="260"/>
        <v/>
      </c>
      <c r="AU1809" s="125" t="str">
        <f>IF(NOT(AT1809=""),VLOOKUP(AT1809,[1]PSI_Category!A:B,2,0),"")</f>
        <v/>
      </c>
      <c r="AV1809" s="167"/>
      <c r="AW1809" s="167"/>
      <c r="AX1809" s="167"/>
    </row>
    <row r="1810" spans="1:50" s="133" customFormat="1" ht="11.4" customHeight="1" x14ac:dyDescent="0.3">
      <c r="A1810" s="103"/>
      <c r="B1810" s="104"/>
      <c r="C1810" s="105"/>
      <c r="D1810" s="106"/>
      <c r="E1810" s="107"/>
      <c r="F1810" s="105"/>
      <c r="G1810" s="107"/>
      <c r="H1810" s="105"/>
      <c r="I1810" s="105"/>
      <c r="J1810" s="107"/>
      <c r="K1810" s="105"/>
      <c r="L1810" s="105"/>
      <c r="M1810" s="105"/>
      <c r="N1810" s="105"/>
      <c r="O1810" s="127"/>
      <c r="P1810" s="109"/>
      <c r="Q1810" s="110"/>
      <c r="R1810" s="110"/>
      <c r="S1810" s="110"/>
      <c r="T1810" s="110"/>
      <c r="U1810" s="111"/>
      <c r="V1810" s="111"/>
      <c r="W1810" s="112"/>
      <c r="X1810" s="113"/>
      <c r="Y1810" s="114"/>
      <c r="Z1810" s="115"/>
      <c r="AA1810" s="116"/>
      <c r="AB1810" s="117" t="b">
        <f t="shared" si="252"/>
        <v>0</v>
      </c>
      <c r="AC1810" s="117">
        <f t="shared" si="253"/>
        <v>0</v>
      </c>
      <c r="AD1810" s="118"/>
      <c r="AE1810" s="117" t="b">
        <f t="shared" si="254"/>
        <v>0</v>
      </c>
      <c r="AF1810" s="117">
        <f t="shared" si="255"/>
        <v>0</v>
      </c>
      <c r="AG1810" s="119">
        <f t="shared" si="256"/>
        <v>0</v>
      </c>
      <c r="AH1810" s="120" t="b">
        <f t="shared" si="257"/>
        <v>0</v>
      </c>
      <c r="AI1810" s="121">
        <f t="shared" si="258"/>
        <v>0</v>
      </c>
      <c r="AJ1810" s="122">
        <f>+C1810</f>
        <v>0</v>
      </c>
      <c r="AK1810" s="122" t="str">
        <f>IF(ISNA(VLOOKUP(postponeList!D1810,[1]Sheet!$A$2:$B$12,2,FALSE))," ",(VLOOKUP(postponeList!D1810,[1]Sheet!$A$2:$B$12,2,FALSE)))</f>
        <v xml:space="preserve"> </v>
      </c>
      <c r="AL1810" s="122" t="str">
        <f>IF(ISNA(VLOOKUP(E1810,[1]Sheet!$G$2:$H$40,2,FALSE))," ",VLOOKUP(E1810,[1]Sheet!$G$2:$H$40,2,FALSE))</f>
        <v xml:space="preserve"> </v>
      </c>
      <c r="AM1810" s="122" t="str">
        <f>IF(ISNA(VLOOKUP(G1810,[1]Sheet!$K$2:$L$159,2,FALSE))," ",(VLOOKUP(G1810,[1]Sheet!$K$2:$L$159,2,FALSE)))</f>
        <v xml:space="preserve"> </v>
      </c>
      <c r="AN1810" s="122" t="str">
        <f>IF(ISNA(VLOOKUP(I1810&amp;C1810,[1]Sheet!$D$2:$E$228,2,FALSE))," ",VLOOKUP(I1810&amp;C1810,[1]Sheet!$D$2:$E$228,2,FALSE))</f>
        <v xml:space="preserve"> </v>
      </c>
      <c r="AO1810" s="122" t="str">
        <f>+I1810&amp;C1810</f>
        <v/>
      </c>
      <c r="AP1810" s="122" t="str">
        <f>C1810&amp;D1810&amp;E1810&amp;G1810&amp;I1810&amp;O1810</f>
        <v/>
      </c>
      <c r="AQ1810" s="122" t="str">
        <f>B1810&amp;D1810&amp;N1810</f>
        <v/>
      </c>
      <c r="AR1810" s="123" t="str">
        <f>+D1810&amp;J1810</f>
        <v/>
      </c>
      <c r="AS1810" s="124" t="str">
        <f t="shared" si="259"/>
        <v/>
      </c>
      <c r="AT1810" s="125" t="str">
        <f t="shared" si="260"/>
        <v/>
      </c>
      <c r="AU1810" s="125" t="str">
        <f>IF(NOT(AT1810=""),VLOOKUP(AT1810,[1]PSI_Category!A:B,2,0),"")</f>
        <v/>
      </c>
      <c r="AV1810" s="167"/>
      <c r="AW1810" s="167"/>
      <c r="AX1810" s="167"/>
    </row>
    <row r="1811" spans="1:50" s="133" customFormat="1" ht="11.4" customHeight="1" x14ac:dyDescent="0.3">
      <c r="A1811" s="103"/>
      <c r="B1811" s="104"/>
      <c r="C1811" s="105"/>
      <c r="D1811" s="106"/>
      <c r="E1811" s="107"/>
      <c r="F1811" s="105"/>
      <c r="G1811" s="107"/>
      <c r="H1811" s="105"/>
      <c r="I1811" s="105"/>
      <c r="J1811" s="107"/>
      <c r="K1811" s="105"/>
      <c r="L1811" s="105"/>
      <c r="M1811" s="105"/>
      <c r="N1811" s="105"/>
      <c r="O1811" s="127"/>
      <c r="P1811" s="109"/>
      <c r="Q1811" s="110"/>
      <c r="R1811" s="110"/>
      <c r="S1811" s="110"/>
      <c r="T1811" s="110"/>
      <c r="U1811" s="111"/>
      <c r="V1811" s="111"/>
      <c r="W1811" s="112"/>
      <c r="X1811" s="113"/>
      <c r="Y1811" s="114"/>
      <c r="Z1811" s="115"/>
      <c r="AA1811" s="116"/>
      <c r="AB1811" s="117" t="b">
        <f t="shared" si="252"/>
        <v>0</v>
      </c>
      <c r="AC1811" s="117">
        <f t="shared" si="253"/>
        <v>0</v>
      </c>
      <c r="AD1811" s="118"/>
      <c r="AE1811" s="117" t="b">
        <f t="shared" si="254"/>
        <v>0</v>
      </c>
      <c r="AF1811" s="117">
        <f t="shared" si="255"/>
        <v>0</v>
      </c>
      <c r="AG1811" s="119">
        <f t="shared" si="256"/>
        <v>0</v>
      </c>
      <c r="AH1811" s="120" t="b">
        <f t="shared" si="257"/>
        <v>0</v>
      </c>
      <c r="AI1811" s="121">
        <f t="shared" si="258"/>
        <v>0</v>
      </c>
      <c r="AJ1811" s="122">
        <f>+C1811</f>
        <v>0</v>
      </c>
      <c r="AK1811" s="122" t="str">
        <f>IF(ISNA(VLOOKUP(postponeList!D1811,[1]Sheet!$A$2:$B$12,2,FALSE))," ",(VLOOKUP(postponeList!D1811,[1]Sheet!$A$2:$B$12,2,FALSE)))</f>
        <v xml:space="preserve"> </v>
      </c>
      <c r="AL1811" s="122" t="str">
        <f>IF(ISNA(VLOOKUP(E1811,[1]Sheet!$G$2:$H$40,2,FALSE))," ",VLOOKUP(E1811,[1]Sheet!$G$2:$H$40,2,FALSE))</f>
        <v xml:space="preserve"> </v>
      </c>
      <c r="AM1811" s="122" t="str">
        <f>IF(ISNA(VLOOKUP(G1811,[1]Sheet!$K$2:$L$159,2,FALSE))," ",(VLOOKUP(G1811,[1]Sheet!$K$2:$L$159,2,FALSE)))</f>
        <v xml:space="preserve"> </v>
      </c>
      <c r="AN1811" s="122" t="str">
        <f>IF(ISNA(VLOOKUP(I1811&amp;C1811,[1]Sheet!$D$2:$E$228,2,FALSE))," ",VLOOKUP(I1811&amp;C1811,[1]Sheet!$D$2:$E$228,2,FALSE))</f>
        <v xml:space="preserve"> </v>
      </c>
      <c r="AO1811" s="122" t="str">
        <f>+I1811&amp;C1811</f>
        <v/>
      </c>
      <c r="AP1811" s="122" t="str">
        <f>C1811&amp;D1811&amp;E1811&amp;G1811&amp;I1811&amp;O1811</f>
        <v/>
      </c>
      <c r="AQ1811" s="122" t="str">
        <f>B1811&amp;D1811&amp;N1811</f>
        <v/>
      </c>
      <c r="AR1811" s="123" t="str">
        <f>+D1811&amp;J1811</f>
        <v/>
      </c>
      <c r="AS1811" s="124" t="str">
        <f t="shared" si="259"/>
        <v/>
      </c>
      <c r="AT1811" s="125" t="str">
        <f t="shared" si="260"/>
        <v/>
      </c>
      <c r="AU1811" s="125" t="str">
        <f>IF(NOT(AT1811=""),VLOOKUP(AT1811,[1]PSI_Category!A:B,2,0),"")</f>
        <v/>
      </c>
      <c r="AV1811" s="167"/>
      <c r="AW1811" s="167"/>
      <c r="AX1811" s="167"/>
    </row>
    <row r="1812" spans="1:50" s="133" customFormat="1" ht="11.4" customHeight="1" x14ac:dyDescent="0.3">
      <c r="A1812" s="103"/>
      <c r="B1812" s="104"/>
      <c r="C1812" s="105"/>
      <c r="D1812" s="106"/>
      <c r="E1812" s="107"/>
      <c r="F1812" s="105"/>
      <c r="G1812" s="107"/>
      <c r="H1812" s="105"/>
      <c r="I1812" s="105"/>
      <c r="J1812" s="107"/>
      <c r="K1812" s="105"/>
      <c r="L1812" s="105"/>
      <c r="M1812" s="105"/>
      <c r="N1812" s="105"/>
      <c r="O1812" s="127"/>
      <c r="P1812" s="109"/>
      <c r="Q1812" s="110"/>
      <c r="R1812" s="110"/>
      <c r="S1812" s="110"/>
      <c r="T1812" s="110"/>
      <c r="U1812" s="111"/>
      <c r="V1812" s="111"/>
      <c r="W1812" s="112"/>
      <c r="X1812" s="113"/>
      <c r="Y1812" s="114"/>
      <c r="Z1812" s="115"/>
      <c r="AA1812" s="116"/>
      <c r="AB1812" s="117" t="b">
        <f t="shared" si="252"/>
        <v>0</v>
      </c>
      <c r="AC1812" s="117">
        <f t="shared" si="253"/>
        <v>0</v>
      </c>
      <c r="AD1812" s="118"/>
      <c r="AE1812" s="117" t="b">
        <f t="shared" si="254"/>
        <v>0</v>
      </c>
      <c r="AF1812" s="117">
        <f t="shared" si="255"/>
        <v>0</v>
      </c>
      <c r="AG1812" s="119">
        <f t="shared" si="256"/>
        <v>0</v>
      </c>
      <c r="AH1812" s="120" t="b">
        <f t="shared" si="257"/>
        <v>0</v>
      </c>
      <c r="AI1812" s="121">
        <f t="shared" si="258"/>
        <v>0</v>
      </c>
      <c r="AJ1812" s="122">
        <f>+C1812</f>
        <v>0</v>
      </c>
      <c r="AK1812" s="122" t="str">
        <f>IF(ISNA(VLOOKUP(postponeList!D1812,[1]Sheet!$A$2:$B$12,2,FALSE))," ",(VLOOKUP(postponeList!D1812,[1]Sheet!$A$2:$B$12,2,FALSE)))</f>
        <v xml:space="preserve"> </v>
      </c>
      <c r="AL1812" s="122" t="str">
        <f>IF(ISNA(VLOOKUP(E1812,[1]Sheet!$G$2:$H$40,2,FALSE))," ",VLOOKUP(E1812,[1]Sheet!$G$2:$H$40,2,FALSE))</f>
        <v xml:space="preserve"> </v>
      </c>
      <c r="AM1812" s="122" t="str">
        <f>IF(ISNA(VLOOKUP(G1812,[1]Sheet!$K$2:$L$159,2,FALSE))," ",(VLOOKUP(G1812,[1]Sheet!$K$2:$L$159,2,FALSE)))</f>
        <v xml:space="preserve"> </v>
      </c>
      <c r="AN1812" s="122" t="str">
        <f>IF(ISNA(VLOOKUP(I1812&amp;C1812,[1]Sheet!$D$2:$E$228,2,FALSE))," ",VLOOKUP(I1812&amp;C1812,[1]Sheet!$D$2:$E$228,2,FALSE))</f>
        <v xml:space="preserve"> </v>
      </c>
      <c r="AO1812" s="122" t="str">
        <f>+I1812&amp;C1812</f>
        <v/>
      </c>
      <c r="AP1812" s="122" t="str">
        <f>C1812&amp;D1812&amp;E1812&amp;G1812&amp;I1812&amp;O1812</f>
        <v/>
      </c>
      <c r="AQ1812" s="122" t="str">
        <f>B1812&amp;D1812&amp;N1812</f>
        <v/>
      </c>
      <c r="AR1812" s="123" t="str">
        <f>+D1812&amp;J1812</f>
        <v/>
      </c>
      <c r="AS1812" s="124" t="str">
        <f t="shared" si="259"/>
        <v/>
      </c>
      <c r="AT1812" s="125" t="str">
        <f t="shared" si="260"/>
        <v/>
      </c>
      <c r="AU1812" s="125" t="str">
        <f>IF(NOT(AT1812=""),VLOOKUP(AT1812,[1]PSI_Category!A:B,2,0),"")</f>
        <v/>
      </c>
      <c r="AV1812" s="167"/>
      <c r="AW1812" s="167"/>
      <c r="AX1812" s="167"/>
    </row>
    <row r="1813" spans="1:50" s="133" customFormat="1" ht="11.4" customHeight="1" x14ac:dyDescent="0.3">
      <c r="A1813" s="103"/>
      <c r="B1813" s="104"/>
      <c r="C1813" s="105"/>
      <c r="D1813" s="106"/>
      <c r="E1813" s="107"/>
      <c r="F1813" s="105"/>
      <c r="G1813" s="107"/>
      <c r="H1813" s="105"/>
      <c r="I1813" s="105"/>
      <c r="J1813" s="107"/>
      <c r="K1813" s="105"/>
      <c r="L1813" s="105"/>
      <c r="M1813" s="105"/>
      <c r="N1813" s="105"/>
      <c r="O1813" s="127"/>
      <c r="P1813" s="109"/>
      <c r="Q1813" s="110"/>
      <c r="R1813" s="110"/>
      <c r="S1813" s="110"/>
      <c r="T1813" s="110"/>
      <c r="U1813" s="111"/>
      <c r="V1813" s="111"/>
      <c r="W1813" s="112"/>
      <c r="X1813" s="113"/>
      <c r="Y1813" s="114"/>
      <c r="Z1813" s="115"/>
      <c r="AA1813" s="116"/>
      <c r="AB1813" s="117" t="b">
        <f t="shared" si="252"/>
        <v>0</v>
      </c>
      <c r="AC1813" s="117">
        <f t="shared" si="253"/>
        <v>0</v>
      </c>
      <c r="AD1813" s="118"/>
      <c r="AE1813" s="117" t="b">
        <f t="shared" si="254"/>
        <v>0</v>
      </c>
      <c r="AF1813" s="117">
        <f t="shared" si="255"/>
        <v>0</v>
      </c>
      <c r="AG1813" s="119">
        <f t="shared" si="256"/>
        <v>0</v>
      </c>
      <c r="AH1813" s="120" t="b">
        <f t="shared" si="257"/>
        <v>0</v>
      </c>
      <c r="AI1813" s="121">
        <f t="shared" si="258"/>
        <v>0</v>
      </c>
      <c r="AJ1813" s="122">
        <f>+C1813</f>
        <v>0</v>
      </c>
      <c r="AK1813" s="122" t="str">
        <f>IF(ISNA(VLOOKUP(postponeList!D1813,[1]Sheet!$A$2:$B$12,2,FALSE))," ",(VLOOKUP(postponeList!D1813,[1]Sheet!$A$2:$B$12,2,FALSE)))</f>
        <v xml:space="preserve"> </v>
      </c>
      <c r="AL1813" s="122" t="str">
        <f>IF(ISNA(VLOOKUP(E1813,[1]Sheet!$G$2:$H$40,2,FALSE))," ",VLOOKUP(E1813,[1]Sheet!$G$2:$H$40,2,FALSE))</f>
        <v xml:space="preserve"> </v>
      </c>
      <c r="AM1813" s="122" t="str">
        <f>IF(ISNA(VLOOKUP(G1813,[1]Sheet!$K$2:$L$159,2,FALSE))," ",(VLOOKUP(G1813,[1]Sheet!$K$2:$L$159,2,FALSE)))</f>
        <v xml:space="preserve"> </v>
      </c>
      <c r="AN1813" s="122" t="str">
        <f>IF(ISNA(VLOOKUP(I1813&amp;C1813,[1]Sheet!$D$2:$E$228,2,FALSE))," ",VLOOKUP(I1813&amp;C1813,[1]Sheet!$D$2:$E$228,2,FALSE))</f>
        <v xml:space="preserve"> </v>
      </c>
      <c r="AO1813" s="122" t="str">
        <f>+I1813&amp;C1813</f>
        <v/>
      </c>
      <c r="AP1813" s="122" t="str">
        <f>C1813&amp;D1813&amp;E1813&amp;G1813&amp;I1813&amp;O1813</f>
        <v/>
      </c>
      <c r="AQ1813" s="122" t="str">
        <f>B1813&amp;D1813&amp;N1813</f>
        <v/>
      </c>
      <c r="AR1813" s="123" t="str">
        <f>+D1813&amp;J1813</f>
        <v/>
      </c>
      <c r="AS1813" s="124" t="str">
        <f t="shared" si="259"/>
        <v/>
      </c>
      <c r="AT1813" s="125" t="str">
        <f t="shared" si="260"/>
        <v/>
      </c>
      <c r="AU1813" s="125" t="str">
        <f>IF(NOT(AT1813=""),VLOOKUP(AT1813,[1]PSI_Category!A:B,2,0),"")</f>
        <v/>
      </c>
      <c r="AV1813" s="167"/>
      <c r="AW1813" s="167"/>
      <c r="AX1813" s="167"/>
    </row>
    <row r="1814" spans="1:50" s="133" customFormat="1" ht="11.4" customHeight="1" x14ac:dyDescent="0.3">
      <c r="A1814" s="103"/>
      <c r="B1814" s="104"/>
      <c r="C1814" s="105"/>
      <c r="D1814" s="106"/>
      <c r="E1814" s="107"/>
      <c r="F1814" s="105"/>
      <c r="G1814" s="107"/>
      <c r="H1814" s="105"/>
      <c r="I1814" s="105"/>
      <c r="J1814" s="107"/>
      <c r="K1814" s="105"/>
      <c r="L1814" s="105"/>
      <c r="M1814" s="105"/>
      <c r="N1814" s="105"/>
      <c r="O1814" s="127"/>
      <c r="P1814" s="109"/>
      <c r="Q1814" s="110"/>
      <c r="R1814" s="110"/>
      <c r="S1814" s="110"/>
      <c r="T1814" s="110"/>
      <c r="U1814" s="111"/>
      <c r="V1814" s="111"/>
      <c r="W1814" s="112"/>
      <c r="X1814" s="113"/>
      <c r="Y1814" s="114"/>
      <c r="Z1814" s="115"/>
      <c r="AA1814" s="116"/>
      <c r="AB1814" s="117" t="b">
        <f t="shared" si="252"/>
        <v>0</v>
      </c>
      <c r="AC1814" s="117">
        <f t="shared" si="253"/>
        <v>0</v>
      </c>
      <c r="AD1814" s="118"/>
      <c r="AE1814" s="117" t="b">
        <f t="shared" si="254"/>
        <v>0</v>
      </c>
      <c r="AF1814" s="117">
        <f t="shared" si="255"/>
        <v>0</v>
      </c>
      <c r="AG1814" s="119">
        <f t="shared" si="256"/>
        <v>0</v>
      </c>
      <c r="AH1814" s="120" t="b">
        <f t="shared" si="257"/>
        <v>0</v>
      </c>
      <c r="AI1814" s="121">
        <f t="shared" si="258"/>
        <v>0</v>
      </c>
      <c r="AJ1814" s="122">
        <f>+C1814</f>
        <v>0</v>
      </c>
      <c r="AK1814" s="122" t="str">
        <f>IF(ISNA(VLOOKUP(postponeList!D1814,[1]Sheet!$A$2:$B$12,2,FALSE))," ",(VLOOKUP(postponeList!D1814,[1]Sheet!$A$2:$B$12,2,FALSE)))</f>
        <v xml:space="preserve"> </v>
      </c>
      <c r="AL1814" s="122" t="str">
        <f>IF(ISNA(VLOOKUP(E1814,[1]Sheet!$G$2:$H$40,2,FALSE))," ",VLOOKUP(E1814,[1]Sheet!$G$2:$H$40,2,FALSE))</f>
        <v xml:space="preserve"> </v>
      </c>
      <c r="AM1814" s="122" t="str">
        <f>IF(ISNA(VLOOKUP(G1814,[1]Sheet!$K$2:$L$159,2,FALSE))," ",(VLOOKUP(G1814,[1]Sheet!$K$2:$L$159,2,FALSE)))</f>
        <v xml:space="preserve"> </v>
      </c>
      <c r="AN1814" s="122" t="str">
        <f>IF(ISNA(VLOOKUP(I1814&amp;C1814,[1]Sheet!$D$2:$E$228,2,FALSE))," ",VLOOKUP(I1814&amp;C1814,[1]Sheet!$D$2:$E$228,2,FALSE))</f>
        <v xml:space="preserve"> </v>
      </c>
      <c r="AO1814" s="122" t="str">
        <f>+I1814&amp;C1814</f>
        <v/>
      </c>
      <c r="AP1814" s="122" t="str">
        <f>C1814&amp;D1814&amp;E1814&amp;G1814&amp;I1814&amp;O1814</f>
        <v/>
      </c>
      <c r="AQ1814" s="122" t="str">
        <f>B1814&amp;D1814&amp;N1814</f>
        <v/>
      </c>
      <c r="AR1814" s="123" t="str">
        <f>+D1814&amp;J1814</f>
        <v/>
      </c>
      <c r="AS1814" s="124" t="str">
        <f t="shared" si="259"/>
        <v/>
      </c>
      <c r="AT1814" s="125" t="str">
        <f t="shared" si="260"/>
        <v/>
      </c>
      <c r="AU1814" s="125" t="str">
        <f>IF(NOT(AT1814=""),VLOOKUP(AT1814,[1]PSI_Category!A:B,2,0),"")</f>
        <v/>
      </c>
      <c r="AV1814" s="167"/>
      <c r="AW1814" s="167"/>
      <c r="AX1814" s="167"/>
    </row>
    <row r="1815" spans="1:50" s="133" customFormat="1" ht="11.4" customHeight="1" x14ac:dyDescent="0.3">
      <c r="A1815" s="103"/>
      <c r="B1815" s="104"/>
      <c r="C1815" s="105"/>
      <c r="D1815" s="106"/>
      <c r="E1815" s="107"/>
      <c r="F1815" s="105"/>
      <c r="G1815" s="107"/>
      <c r="H1815" s="105"/>
      <c r="I1815" s="105"/>
      <c r="J1815" s="107"/>
      <c r="K1815" s="105"/>
      <c r="L1815" s="105"/>
      <c r="M1815" s="105"/>
      <c r="N1815" s="105"/>
      <c r="O1815" s="127"/>
      <c r="P1815" s="109"/>
      <c r="Q1815" s="110"/>
      <c r="R1815" s="110"/>
      <c r="S1815" s="110"/>
      <c r="T1815" s="110"/>
      <c r="U1815" s="111"/>
      <c r="V1815" s="111"/>
      <c r="W1815" s="112"/>
      <c r="X1815" s="113"/>
      <c r="Y1815" s="114"/>
      <c r="Z1815" s="115"/>
      <c r="AA1815" s="116"/>
      <c r="AB1815" s="117" t="b">
        <f t="shared" si="252"/>
        <v>0</v>
      </c>
      <c r="AC1815" s="117">
        <f t="shared" si="253"/>
        <v>0</v>
      </c>
      <c r="AD1815" s="118"/>
      <c r="AE1815" s="117" t="b">
        <f t="shared" si="254"/>
        <v>0</v>
      </c>
      <c r="AF1815" s="117">
        <f t="shared" si="255"/>
        <v>0</v>
      </c>
      <c r="AG1815" s="119">
        <f t="shared" si="256"/>
        <v>0</v>
      </c>
      <c r="AH1815" s="120" t="b">
        <f t="shared" si="257"/>
        <v>0</v>
      </c>
      <c r="AI1815" s="121">
        <f t="shared" si="258"/>
        <v>0</v>
      </c>
      <c r="AJ1815" s="122">
        <f>+C1815</f>
        <v>0</v>
      </c>
      <c r="AK1815" s="122" t="str">
        <f>IF(ISNA(VLOOKUP(postponeList!D1815,[1]Sheet!$A$2:$B$12,2,FALSE))," ",(VLOOKUP(postponeList!D1815,[1]Sheet!$A$2:$B$12,2,FALSE)))</f>
        <v xml:space="preserve"> </v>
      </c>
      <c r="AL1815" s="122" t="str">
        <f>IF(ISNA(VLOOKUP(E1815,[1]Sheet!$G$2:$H$40,2,FALSE))," ",VLOOKUP(E1815,[1]Sheet!$G$2:$H$40,2,FALSE))</f>
        <v xml:space="preserve"> </v>
      </c>
      <c r="AM1815" s="122" t="str">
        <f>IF(ISNA(VLOOKUP(G1815,[1]Sheet!$K$2:$L$159,2,FALSE))," ",(VLOOKUP(G1815,[1]Sheet!$K$2:$L$159,2,FALSE)))</f>
        <v xml:space="preserve"> </v>
      </c>
      <c r="AN1815" s="122" t="str">
        <f>IF(ISNA(VLOOKUP(I1815&amp;C1815,[1]Sheet!$D$2:$E$228,2,FALSE))," ",VLOOKUP(I1815&amp;C1815,[1]Sheet!$D$2:$E$228,2,FALSE))</f>
        <v xml:space="preserve"> </v>
      </c>
      <c r="AO1815" s="122" t="str">
        <f>+I1815&amp;C1815</f>
        <v/>
      </c>
      <c r="AP1815" s="122" t="str">
        <f>C1815&amp;D1815&amp;E1815&amp;G1815&amp;I1815&amp;O1815</f>
        <v/>
      </c>
      <c r="AQ1815" s="122" t="str">
        <f>B1815&amp;D1815&amp;N1815</f>
        <v/>
      </c>
      <c r="AR1815" s="123" t="str">
        <f>+D1815&amp;J1815</f>
        <v/>
      </c>
      <c r="AS1815" s="124" t="str">
        <f t="shared" si="259"/>
        <v/>
      </c>
      <c r="AT1815" s="125" t="str">
        <f t="shared" si="260"/>
        <v/>
      </c>
      <c r="AU1815" s="125" t="str">
        <f>IF(NOT(AT1815=""),VLOOKUP(AT1815,[1]PSI_Category!A:B,2,0),"")</f>
        <v/>
      </c>
      <c r="AV1815" s="167"/>
      <c r="AW1815" s="167"/>
      <c r="AX1815" s="167"/>
    </row>
    <row r="1816" spans="1:50" s="133" customFormat="1" ht="11.4" customHeight="1" x14ac:dyDescent="0.3">
      <c r="A1816" s="103"/>
      <c r="B1816" s="104"/>
      <c r="C1816" s="105"/>
      <c r="D1816" s="106"/>
      <c r="E1816" s="107"/>
      <c r="F1816" s="105"/>
      <c r="G1816" s="107"/>
      <c r="H1816" s="105"/>
      <c r="I1816" s="105"/>
      <c r="J1816" s="107"/>
      <c r="K1816" s="105"/>
      <c r="L1816" s="105"/>
      <c r="M1816" s="105"/>
      <c r="N1816" s="105"/>
      <c r="O1816" s="127"/>
      <c r="P1816" s="109"/>
      <c r="Q1816" s="110"/>
      <c r="R1816" s="110"/>
      <c r="S1816" s="110"/>
      <c r="T1816" s="110"/>
      <c r="U1816" s="111"/>
      <c r="V1816" s="111"/>
      <c r="W1816" s="112"/>
      <c r="X1816" s="113"/>
      <c r="Y1816" s="114"/>
      <c r="Z1816" s="115"/>
      <c r="AA1816" s="116"/>
      <c r="AB1816" s="117" t="b">
        <f t="shared" si="252"/>
        <v>0</v>
      </c>
      <c r="AC1816" s="117">
        <f t="shared" si="253"/>
        <v>0</v>
      </c>
      <c r="AD1816" s="118"/>
      <c r="AE1816" s="117" t="b">
        <f t="shared" si="254"/>
        <v>0</v>
      </c>
      <c r="AF1816" s="117">
        <f t="shared" si="255"/>
        <v>0</v>
      </c>
      <c r="AG1816" s="119">
        <f t="shared" si="256"/>
        <v>0</v>
      </c>
      <c r="AH1816" s="120" t="b">
        <f t="shared" si="257"/>
        <v>0</v>
      </c>
      <c r="AI1816" s="121">
        <f t="shared" si="258"/>
        <v>0</v>
      </c>
      <c r="AJ1816" s="122">
        <f>+C1816</f>
        <v>0</v>
      </c>
      <c r="AK1816" s="122" t="str">
        <f>IF(ISNA(VLOOKUP(postponeList!D1816,[1]Sheet!$A$2:$B$12,2,FALSE))," ",(VLOOKUP(postponeList!D1816,[1]Sheet!$A$2:$B$12,2,FALSE)))</f>
        <v xml:space="preserve"> </v>
      </c>
      <c r="AL1816" s="122" t="str">
        <f>IF(ISNA(VLOOKUP(E1816,[1]Sheet!$G$2:$H$40,2,FALSE))," ",VLOOKUP(E1816,[1]Sheet!$G$2:$H$40,2,FALSE))</f>
        <v xml:space="preserve"> </v>
      </c>
      <c r="AM1816" s="122" t="str">
        <f>IF(ISNA(VLOOKUP(G1816,[1]Sheet!$K$2:$L$159,2,FALSE))," ",(VLOOKUP(G1816,[1]Sheet!$K$2:$L$159,2,FALSE)))</f>
        <v xml:space="preserve"> </v>
      </c>
      <c r="AN1816" s="122" t="str">
        <f>IF(ISNA(VLOOKUP(I1816&amp;C1816,[1]Sheet!$D$2:$E$228,2,FALSE))," ",VLOOKUP(I1816&amp;C1816,[1]Sheet!$D$2:$E$228,2,FALSE))</f>
        <v xml:space="preserve"> </v>
      </c>
      <c r="AO1816" s="122" t="str">
        <f>+I1816&amp;C1816</f>
        <v/>
      </c>
      <c r="AP1816" s="122" t="str">
        <f>C1816&amp;D1816&amp;E1816&amp;G1816&amp;I1816&amp;O1816</f>
        <v/>
      </c>
      <c r="AQ1816" s="122" t="str">
        <f>B1816&amp;D1816&amp;N1816</f>
        <v/>
      </c>
      <c r="AR1816" s="123" t="str">
        <f>+D1816&amp;J1816</f>
        <v/>
      </c>
      <c r="AS1816" s="124" t="str">
        <f t="shared" si="259"/>
        <v/>
      </c>
      <c r="AT1816" s="125" t="str">
        <f t="shared" si="260"/>
        <v/>
      </c>
      <c r="AU1816" s="125" t="str">
        <f>IF(NOT(AT1816=""),VLOOKUP(AT1816,[1]PSI_Category!A:B,2,0),"")</f>
        <v/>
      </c>
      <c r="AV1816" s="167"/>
      <c r="AW1816" s="167"/>
      <c r="AX1816" s="167"/>
    </row>
    <row r="1817" spans="1:50" s="133" customFormat="1" ht="11.4" customHeight="1" x14ac:dyDescent="0.3">
      <c r="A1817" s="103"/>
      <c r="B1817" s="104"/>
      <c r="C1817" s="105"/>
      <c r="D1817" s="106"/>
      <c r="E1817" s="107"/>
      <c r="F1817" s="105"/>
      <c r="G1817" s="107"/>
      <c r="H1817" s="105"/>
      <c r="I1817" s="105"/>
      <c r="J1817" s="107"/>
      <c r="K1817" s="105"/>
      <c r="L1817" s="105"/>
      <c r="M1817" s="105"/>
      <c r="N1817" s="105"/>
      <c r="O1817" s="127"/>
      <c r="P1817" s="109"/>
      <c r="Q1817" s="110"/>
      <c r="R1817" s="110"/>
      <c r="S1817" s="110"/>
      <c r="T1817" s="110"/>
      <c r="U1817" s="111"/>
      <c r="V1817" s="111"/>
      <c r="W1817" s="112"/>
      <c r="X1817" s="113"/>
      <c r="Y1817" s="114"/>
      <c r="Z1817" s="115"/>
      <c r="AA1817" s="116"/>
      <c r="AB1817" s="117" t="b">
        <f t="shared" si="252"/>
        <v>0</v>
      </c>
      <c r="AC1817" s="117">
        <f t="shared" si="253"/>
        <v>0</v>
      </c>
      <c r="AD1817" s="118"/>
      <c r="AE1817" s="117" t="b">
        <f t="shared" si="254"/>
        <v>0</v>
      </c>
      <c r="AF1817" s="117">
        <f t="shared" si="255"/>
        <v>0</v>
      </c>
      <c r="AG1817" s="119">
        <f t="shared" si="256"/>
        <v>0</v>
      </c>
      <c r="AH1817" s="120" t="b">
        <f t="shared" si="257"/>
        <v>0</v>
      </c>
      <c r="AI1817" s="121">
        <f t="shared" si="258"/>
        <v>0</v>
      </c>
      <c r="AJ1817" s="122">
        <f>+C1817</f>
        <v>0</v>
      </c>
      <c r="AK1817" s="122" t="str">
        <f>IF(ISNA(VLOOKUP(postponeList!D1817,[1]Sheet!$A$2:$B$12,2,FALSE))," ",(VLOOKUP(postponeList!D1817,[1]Sheet!$A$2:$B$12,2,FALSE)))</f>
        <v xml:space="preserve"> </v>
      </c>
      <c r="AL1817" s="122" t="str">
        <f>IF(ISNA(VLOOKUP(E1817,[1]Sheet!$G$2:$H$40,2,FALSE))," ",VLOOKUP(E1817,[1]Sheet!$G$2:$H$40,2,FALSE))</f>
        <v xml:space="preserve"> </v>
      </c>
      <c r="AM1817" s="122" t="str">
        <f>IF(ISNA(VLOOKUP(G1817,[1]Sheet!$K$2:$L$159,2,FALSE))," ",(VLOOKUP(G1817,[1]Sheet!$K$2:$L$159,2,FALSE)))</f>
        <v xml:space="preserve"> </v>
      </c>
      <c r="AN1817" s="122" t="str">
        <f>IF(ISNA(VLOOKUP(I1817&amp;C1817,[1]Sheet!$D$2:$E$228,2,FALSE))," ",VLOOKUP(I1817&amp;C1817,[1]Sheet!$D$2:$E$228,2,FALSE))</f>
        <v xml:space="preserve"> </v>
      </c>
      <c r="AO1817" s="122" t="str">
        <f>+I1817&amp;C1817</f>
        <v/>
      </c>
      <c r="AP1817" s="122" t="str">
        <f>C1817&amp;D1817&amp;E1817&amp;G1817&amp;I1817&amp;O1817</f>
        <v/>
      </c>
      <c r="AQ1817" s="122" t="str">
        <f>B1817&amp;D1817&amp;N1817</f>
        <v/>
      </c>
      <c r="AR1817" s="123" t="str">
        <f>+D1817&amp;J1817</f>
        <v/>
      </c>
      <c r="AS1817" s="124" t="str">
        <f t="shared" si="259"/>
        <v/>
      </c>
      <c r="AT1817" s="125" t="str">
        <f t="shared" si="260"/>
        <v/>
      </c>
      <c r="AU1817" s="125" t="str">
        <f>IF(NOT(AT1817=""),VLOOKUP(AT1817,[1]PSI_Category!A:B,2,0),"")</f>
        <v/>
      </c>
      <c r="AV1817" s="167"/>
      <c r="AW1817" s="167"/>
      <c r="AX1817" s="167"/>
    </row>
    <row r="1818" spans="1:50" s="133" customFormat="1" ht="11.4" customHeight="1" x14ac:dyDescent="0.3">
      <c r="A1818" s="103"/>
      <c r="B1818" s="104"/>
      <c r="C1818" s="105"/>
      <c r="D1818" s="106"/>
      <c r="E1818" s="107"/>
      <c r="F1818" s="105"/>
      <c r="G1818" s="107"/>
      <c r="H1818" s="105"/>
      <c r="I1818" s="105"/>
      <c r="J1818" s="107"/>
      <c r="K1818" s="105"/>
      <c r="L1818" s="105"/>
      <c r="M1818" s="105"/>
      <c r="N1818" s="105"/>
      <c r="O1818" s="108"/>
      <c r="P1818" s="109"/>
      <c r="Q1818" s="110"/>
      <c r="R1818" s="110"/>
      <c r="S1818" s="110"/>
      <c r="T1818" s="110"/>
      <c r="U1818" s="111"/>
      <c r="V1818" s="111"/>
      <c r="W1818" s="112"/>
      <c r="X1818" s="113"/>
      <c r="Y1818" s="114"/>
      <c r="Z1818" s="115"/>
      <c r="AA1818" s="116"/>
      <c r="AB1818" s="117" t="b">
        <f t="shared" si="252"/>
        <v>0</v>
      </c>
      <c r="AC1818" s="117">
        <f t="shared" si="253"/>
        <v>0</v>
      </c>
      <c r="AD1818" s="118"/>
      <c r="AE1818" s="117" t="b">
        <f t="shared" si="254"/>
        <v>0</v>
      </c>
      <c r="AF1818" s="117">
        <f t="shared" si="255"/>
        <v>0</v>
      </c>
      <c r="AG1818" s="119">
        <f t="shared" si="256"/>
        <v>0</v>
      </c>
      <c r="AH1818" s="120" t="b">
        <f t="shared" si="257"/>
        <v>0</v>
      </c>
      <c r="AI1818" s="121">
        <f t="shared" si="258"/>
        <v>0</v>
      </c>
      <c r="AJ1818" s="122">
        <f>+C1818</f>
        <v>0</v>
      </c>
      <c r="AK1818" s="122" t="str">
        <f>IF(ISNA(VLOOKUP(postponeList!D1818,[1]Sheet!$A$2:$B$12,2,FALSE))," ",(VLOOKUP(postponeList!D1818,[1]Sheet!$A$2:$B$12,2,FALSE)))</f>
        <v xml:space="preserve"> </v>
      </c>
      <c r="AL1818" s="122" t="str">
        <f>IF(ISNA(VLOOKUP(E1818,[1]Sheet!$G$2:$H$40,2,FALSE))," ",VLOOKUP(E1818,[1]Sheet!$G$2:$H$40,2,FALSE))</f>
        <v xml:space="preserve"> </v>
      </c>
      <c r="AM1818" s="122" t="str">
        <f>IF(ISNA(VLOOKUP(G1818,[1]Sheet!$K$2:$L$159,2,FALSE))," ",(VLOOKUP(G1818,[1]Sheet!$K$2:$L$159,2,FALSE)))</f>
        <v xml:space="preserve"> </v>
      </c>
      <c r="AN1818" s="122" t="str">
        <f>IF(ISNA(VLOOKUP(I1818&amp;C1818,[1]Sheet!$D$2:$E$228,2,FALSE))," ",VLOOKUP(I1818&amp;C1818,[1]Sheet!$D$2:$E$228,2,FALSE))</f>
        <v xml:space="preserve"> </v>
      </c>
      <c r="AO1818" s="122" t="str">
        <f>+I1818&amp;C1818</f>
        <v/>
      </c>
      <c r="AP1818" s="122" t="str">
        <f>C1818&amp;D1818&amp;E1818&amp;G1818&amp;I1818&amp;O1818</f>
        <v/>
      </c>
      <c r="AQ1818" s="122" t="str">
        <f>B1818&amp;D1818&amp;N1818</f>
        <v/>
      </c>
      <c r="AR1818" s="123" t="str">
        <f>+D1818&amp;J1818</f>
        <v/>
      </c>
      <c r="AS1818" s="124" t="str">
        <f t="shared" si="259"/>
        <v/>
      </c>
      <c r="AT1818" s="125" t="str">
        <f t="shared" si="260"/>
        <v/>
      </c>
      <c r="AU1818" s="125" t="str">
        <f>IF(NOT(AT1818=""),VLOOKUP(AT1818,[1]PSI_Category!A:B,2,0),"")</f>
        <v/>
      </c>
      <c r="AV1818" s="167"/>
      <c r="AW1818" s="167"/>
      <c r="AX1818" s="167"/>
    </row>
    <row r="1819" spans="1:50" s="133" customFormat="1" ht="11.4" customHeight="1" x14ac:dyDescent="0.3">
      <c r="A1819" s="103"/>
      <c r="B1819" s="104"/>
      <c r="C1819" s="105"/>
      <c r="D1819" s="106"/>
      <c r="E1819" s="107"/>
      <c r="F1819" s="105"/>
      <c r="G1819" s="107"/>
      <c r="H1819" s="105"/>
      <c r="I1819" s="105"/>
      <c r="J1819" s="107"/>
      <c r="K1819" s="105"/>
      <c r="L1819" s="105"/>
      <c r="M1819" s="105"/>
      <c r="N1819" s="105"/>
      <c r="O1819" s="108"/>
      <c r="P1819" s="109"/>
      <c r="Q1819" s="110"/>
      <c r="R1819" s="110"/>
      <c r="S1819" s="110"/>
      <c r="T1819" s="110"/>
      <c r="U1819" s="111"/>
      <c r="V1819" s="111"/>
      <c r="W1819" s="112"/>
      <c r="X1819" s="113"/>
      <c r="Y1819" s="114"/>
      <c r="Z1819" s="115"/>
      <c r="AA1819" s="116"/>
      <c r="AB1819" s="117" t="b">
        <f t="shared" si="252"/>
        <v>0</v>
      </c>
      <c r="AC1819" s="117">
        <f t="shared" si="253"/>
        <v>0</v>
      </c>
      <c r="AD1819" s="118"/>
      <c r="AE1819" s="117" t="b">
        <f t="shared" si="254"/>
        <v>0</v>
      </c>
      <c r="AF1819" s="117">
        <f t="shared" si="255"/>
        <v>0</v>
      </c>
      <c r="AG1819" s="119">
        <f t="shared" si="256"/>
        <v>0</v>
      </c>
      <c r="AH1819" s="120" t="b">
        <f t="shared" si="257"/>
        <v>0</v>
      </c>
      <c r="AI1819" s="121">
        <f t="shared" si="258"/>
        <v>0</v>
      </c>
      <c r="AJ1819" s="122">
        <f>+C1819</f>
        <v>0</v>
      </c>
      <c r="AK1819" s="122" t="str">
        <f>IF(ISNA(VLOOKUP(postponeList!D1819,[1]Sheet!$A$2:$B$12,2,FALSE))," ",(VLOOKUP(postponeList!D1819,[1]Sheet!$A$2:$B$12,2,FALSE)))</f>
        <v xml:space="preserve"> </v>
      </c>
      <c r="AL1819" s="122" t="str">
        <f>IF(ISNA(VLOOKUP(E1819,[1]Sheet!$G$2:$H$40,2,FALSE))," ",VLOOKUP(E1819,[1]Sheet!$G$2:$H$40,2,FALSE))</f>
        <v xml:space="preserve"> </v>
      </c>
      <c r="AM1819" s="122" t="str">
        <f>IF(ISNA(VLOOKUP(G1819,[1]Sheet!$K$2:$L$159,2,FALSE))," ",(VLOOKUP(G1819,[1]Sheet!$K$2:$L$159,2,FALSE)))</f>
        <v xml:space="preserve"> </v>
      </c>
      <c r="AN1819" s="122" t="str">
        <f>IF(ISNA(VLOOKUP(I1819&amp;C1819,[1]Sheet!$D$2:$E$228,2,FALSE))," ",VLOOKUP(I1819&amp;C1819,[1]Sheet!$D$2:$E$228,2,FALSE))</f>
        <v xml:space="preserve"> </v>
      </c>
      <c r="AO1819" s="122" t="str">
        <f>+I1819&amp;C1819</f>
        <v/>
      </c>
      <c r="AP1819" s="122" t="str">
        <f>C1819&amp;D1819&amp;E1819&amp;G1819&amp;I1819&amp;O1819</f>
        <v/>
      </c>
      <c r="AQ1819" s="122" t="str">
        <f>B1819&amp;D1819&amp;N1819</f>
        <v/>
      </c>
      <c r="AR1819" s="123" t="str">
        <f>+D1819&amp;J1819</f>
        <v/>
      </c>
      <c r="AS1819" s="124" t="str">
        <f t="shared" si="259"/>
        <v/>
      </c>
      <c r="AT1819" s="125" t="str">
        <f t="shared" si="260"/>
        <v/>
      </c>
      <c r="AU1819" s="125" t="str">
        <f>IF(NOT(AT1819=""),VLOOKUP(AT1819,[1]PSI_Category!A:B,2,0),"")</f>
        <v/>
      </c>
      <c r="AV1819" s="167"/>
      <c r="AW1819" s="167"/>
      <c r="AX1819" s="167"/>
    </row>
    <row r="1820" spans="1:50" s="133" customFormat="1" ht="11.4" customHeight="1" x14ac:dyDescent="0.3">
      <c r="A1820" s="103"/>
      <c r="B1820" s="104"/>
      <c r="C1820" s="105"/>
      <c r="D1820" s="106"/>
      <c r="E1820" s="107"/>
      <c r="F1820" s="105"/>
      <c r="G1820" s="107"/>
      <c r="H1820" s="105"/>
      <c r="I1820" s="105"/>
      <c r="J1820" s="107"/>
      <c r="K1820" s="105"/>
      <c r="L1820" s="105"/>
      <c r="M1820" s="105"/>
      <c r="N1820" s="105"/>
      <c r="O1820" s="108"/>
      <c r="P1820" s="109"/>
      <c r="Q1820" s="110"/>
      <c r="R1820" s="110"/>
      <c r="S1820" s="110"/>
      <c r="T1820" s="110"/>
      <c r="U1820" s="111"/>
      <c r="V1820" s="111"/>
      <c r="W1820" s="112"/>
      <c r="X1820" s="113"/>
      <c r="Y1820" s="114"/>
      <c r="Z1820" s="115"/>
      <c r="AA1820" s="116"/>
      <c r="AB1820" s="117" t="b">
        <f t="shared" si="252"/>
        <v>0</v>
      </c>
      <c r="AC1820" s="117">
        <f t="shared" si="253"/>
        <v>0</v>
      </c>
      <c r="AD1820" s="118"/>
      <c r="AE1820" s="117" t="b">
        <f t="shared" si="254"/>
        <v>0</v>
      </c>
      <c r="AF1820" s="117">
        <f t="shared" si="255"/>
        <v>0</v>
      </c>
      <c r="AG1820" s="119">
        <f t="shared" si="256"/>
        <v>0</v>
      </c>
      <c r="AH1820" s="120" t="b">
        <f t="shared" si="257"/>
        <v>0</v>
      </c>
      <c r="AI1820" s="121">
        <f t="shared" si="258"/>
        <v>0</v>
      </c>
      <c r="AJ1820" s="122">
        <f>+C1820</f>
        <v>0</v>
      </c>
      <c r="AK1820" s="122" t="str">
        <f>IF(ISNA(VLOOKUP(postponeList!D1820,[1]Sheet!$A$2:$B$12,2,FALSE))," ",(VLOOKUP(postponeList!D1820,[1]Sheet!$A$2:$B$12,2,FALSE)))</f>
        <v xml:space="preserve"> </v>
      </c>
      <c r="AL1820" s="122" t="str">
        <f>IF(ISNA(VLOOKUP(E1820,[1]Sheet!$G$2:$H$40,2,FALSE))," ",VLOOKUP(E1820,[1]Sheet!$G$2:$H$40,2,FALSE))</f>
        <v xml:space="preserve"> </v>
      </c>
      <c r="AM1820" s="122" t="str">
        <f>IF(ISNA(VLOOKUP(G1820,[1]Sheet!$K$2:$L$159,2,FALSE))," ",(VLOOKUP(G1820,[1]Sheet!$K$2:$L$159,2,FALSE)))</f>
        <v xml:space="preserve"> </v>
      </c>
      <c r="AN1820" s="122" t="str">
        <f>IF(ISNA(VLOOKUP(I1820&amp;C1820,[1]Sheet!$D$2:$E$228,2,FALSE))," ",VLOOKUP(I1820&amp;C1820,[1]Sheet!$D$2:$E$228,2,FALSE))</f>
        <v xml:space="preserve"> </v>
      </c>
      <c r="AO1820" s="122" t="str">
        <f>+I1820&amp;C1820</f>
        <v/>
      </c>
      <c r="AP1820" s="122" t="str">
        <f>C1820&amp;D1820&amp;E1820&amp;G1820&amp;I1820&amp;O1820</f>
        <v/>
      </c>
      <c r="AQ1820" s="122" t="str">
        <f>B1820&amp;D1820&amp;N1820</f>
        <v/>
      </c>
      <c r="AR1820" s="123" t="str">
        <f>+D1820&amp;J1820</f>
        <v/>
      </c>
      <c r="AS1820" s="124" t="str">
        <f t="shared" si="259"/>
        <v/>
      </c>
      <c r="AT1820" s="125" t="str">
        <f t="shared" si="260"/>
        <v/>
      </c>
      <c r="AU1820" s="125" t="str">
        <f>IF(NOT(AT1820=""),VLOOKUP(AT1820,[1]PSI_Category!A:B,2,0),"")</f>
        <v/>
      </c>
      <c r="AV1820" s="167"/>
      <c r="AW1820" s="167"/>
      <c r="AX1820" s="167"/>
    </row>
    <row r="1821" spans="1:50" s="133" customFormat="1" ht="11.4" customHeight="1" x14ac:dyDescent="0.3">
      <c r="A1821" s="103"/>
      <c r="B1821" s="104"/>
      <c r="C1821" s="105"/>
      <c r="D1821" s="106"/>
      <c r="E1821" s="107"/>
      <c r="F1821" s="105"/>
      <c r="G1821" s="107"/>
      <c r="H1821" s="105"/>
      <c r="I1821" s="105"/>
      <c r="J1821" s="107"/>
      <c r="K1821" s="105"/>
      <c r="L1821" s="105"/>
      <c r="M1821" s="105"/>
      <c r="N1821" s="105"/>
      <c r="O1821" s="108"/>
      <c r="P1821" s="109"/>
      <c r="Q1821" s="110"/>
      <c r="R1821" s="110"/>
      <c r="S1821" s="110"/>
      <c r="T1821" s="110"/>
      <c r="U1821" s="111"/>
      <c r="V1821" s="111"/>
      <c r="W1821" s="112"/>
      <c r="X1821" s="113"/>
      <c r="Y1821" s="114"/>
      <c r="Z1821" s="115"/>
      <c r="AA1821" s="116"/>
      <c r="AB1821" s="117" t="b">
        <f t="shared" si="252"/>
        <v>0</v>
      </c>
      <c r="AC1821" s="117">
        <f t="shared" si="253"/>
        <v>0</v>
      </c>
      <c r="AD1821" s="118"/>
      <c r="AE1821" s="117" t="b">
        <f t="shared" si="254"/>
        <v>0</v>
      </c>
      <c r="AF1821" s="117">
        <f t="shared" si="255"/>
        <v>0</v>
      </c>
      <c r="AG1821" s="119">
        <f t="shared" si="256"/>
        <v>0</v>
      </c>
      <c r="AH1821" s="120" t="b">
        <f t="shared" si="257"/>
        <v>0</v>
      </c>
      <c r="AI1821" s="121">
        <f t="shared" si="258"/>
        <v>0</v>
      </c>
      <c r="AJ1821" s="122">
        <f>+C1821</f>
        <v>0</v>
      </c>
      <c r="AK1821" s="122" t="str">
        <f>IF(ISNA(VLOOKUP(postponeList!D1821,[1]Sheet!$A$2:$B$12,2,FALSE))," ",(VLOOKUP(postponeList!D1821,[1]Sheet!$A$2:$B$12,2,FALSE)))</f>
        <v xml:space="preserve"> </v>
      </c>
      <c r="AL1821" s="122" t="str">
        <f>IF(ISNA(VLOOKUP(E1821,[1]Sheet!$G$2:$H$40,2,FALSE))," ",VLOOKUP(E1821,[1]Sheet!$G$2:$H$40,2,FALSE))</f>
        <v xml:space="preserve"> </v>
      </c>
      <c r="AM1821" s="122" t="str">
        <f>IF(ISNA(VLOOKUP(G1821,[1]Sheet!$K$2:$L$159,2,FALSE))," ",(VLOOKUP(G1821,[1]Sheet!$K$2:$L$159,2,FALSE)))</f>
        <v xml:space="preserve"> </v>
      </c>
      <c r="AN1821" s="122" t="str">
        <f>IF(ISNA(VLOOKUP(I1821&amp;C1821,[1]Sheet!$D$2:$E$228,2,FALSE))," ",VLOOKUP(I1821&amp;C1821,[1]Sheet!$D$2:$E$228,2,FALSE))</f>
        <v xml:space="preserve"> </v>
      </c>
      <c r="AO1821" s="122" t="str">
        <f>+I1821&amp;C1821</f>
        <v/>
      </c>
      <c r="AP1821" s="122" t="str">
        <f>C1821&amp;D1821&amp;E1821&amp;G1821&amp;I1821&amp;O1821</f>
        <v/>
      </c>
      <c r="AQ1821" s="122" t="str">
        <f>B1821&amp;D1821&amp;N1821</f>
        <v/>
      </c>
      <c r="AR1821" s="123" t="str">
        <f>+D1821&amp;J1821</f>
        <v/>
      </c>
      <c r="AS1821" s="124" t="str">
        <f t="shared" si="259"/>
        <v/>
      </c>
      <c r="AT1821" s="125" t="str">
        <f t="shared" si="260"/>
        <v/>
      </c>
      <c r="AU1821" s="125" t="str">
        <f>IF(NOT(AT1821=""),VLOOKUP(AT1821,[1]PSI_Category!A:B,2,0),"")</f>
        <v/>
      </c>
      <c r="AV1821" s="167"/>
      <c r="AW1821" s="167"/>
      <c r="AX1821" s="167"/>
    </row>
    <row r="1822" spans="1:50" s="133" customFormat="1" ht="11.4" customHeight="1" x14ac:dyDescent="0.3">
      <c r="A1822" s="103"/>
      <c r="B1822" s="104"/>
      <c r="C1822" s="105"/>
      <c r="D1822" s="106"/>
      <c r="E1822" s="107"/>
      <c r="F1822" s="105"/>
      <c r="G1822" s="107"/>
      <c r="H1822" s="105"/>
      <c r="I1822" s="105"/>
      <c r="J1822" s="107"/>
      <c r="K1822" s="105"/>
      <c r="L1822" s="105"/>
      <c r="M1822" s="105"/>
      <c r="N1822" s="105"/>
      <c r="O1822" s="108"/>
      <c r="P1822" s="109"/>
      <c r="Q1822" s="110"/>
      <c r="R1822" s="110"/>
      <c r="S1822" s="110"/>
      <c r="T1822" s="110"/>
      <c r="U1822" s="111"/>
      <c r="V1822" s="111"/>
      <c r="W1822" s="112"/>
      <c r="X1822" s="113"/>
      <c r="Y1822" s="114"/>
      <c r="Z1822" s="115"/>
      <c r="AA1822" s="116"/>
      <c r="AB1822" s="117" t="b">
        <f t="shared" si="252"/>
        <v>0</v>
      </c>
      <c r="AC1822" s="117">
        <f t="shared" si="253"/>
        <v>0</v>
      </c>
      <c r="AD1822" s="118"/>
      <c r="AE1822" s="117" t="b">
        <f t="shared" si="254"/>
        <v>0</v>
      </c>
      <c r="AF1822" s="117">
        <f t="shared" si="255"/>
        <v>0</v>
      </c>
      <c r="AG1822" s="119">
        <f t="shared" si="256"/>
        <v>0</v>
      </c>
      <c r="AH1822" s="120" t="b">
        <f t="shared" si="257"/>
        <v>0</v>
      </c>
      <c r="AI1822" s="121">
        <f t="shared" si="258"/>
        <v>0</v>
      </c>
      <c r="AJ1822" s="122">
        <f>+C1822</f>
        <v>0</v>
      </c>
      <c r="AK1822" s="122" t="str">
        <f>IF(ISNA(VLOOKUP(postponeList!D1822,[1]Sheet!$A$2:$B$12,2,FALSE))," ",(VLOOKUP(postponeList!D1822,[1]Sheet!$A$2:$B$12,2,FALSE)))</f>
        <v xml:space="preserve"> </v>
      </c>
      <c r="AL1822" s="122" t="str">
        <f>IF(ISNA(VLOOKUP(E1822,[1]Sheet!$G$2:$H$40,2,FALSE))," ",VLOOKUP(E1822,[1]Sheet!$G$2:$H$40,2,FALSE))</f>
        <v xml:space="preserve"> </v>
      </c>
      <c r="AM1822" s="122" t="str">
        <f>IF(ISNA(VLOOKUP(G1822,[1]Sheet!$K$2:$L$159,2,FALSE))," ",(VLOOKUP(G1822,[1]Sheet!$K$2:$L$159,2,FALSE)))</f>
        <v xml:space="preserve"> </v>
      </c>
      <c r="AN1822" s="122" t="str">
        <f>IF(ISNA(VLOOKUP(I1822&amp;C1822,[1]Sheet!$D$2:$E$228,2,FALSE))," ",VLOOKUP(I1822&amp;C1822,[1]Sheet!$D$2:$E$228,2,FALSE))</f>
        <v xml:space="preserve"> </v>
      </c>
      <c r="AO1822" s="122" t="str">
        <f>+I1822&amp;C1822</f>
        <v/>
      </c>
      <c r="AP1822" s="122" t="str">
        <f>C1822&amp;D1822&amp;E1822&amp;G1822&amp;I1822&amp;O1822</f>
        <v/>
      </c>
      <c r="AQ1822" s="122" t="str">
        <f>B1822&amp;D1822&amp;N1822</f>
        <v/>
      </c>
      <c r="AR1822" s="123" t="str">
        <f>+D1822&amp;J1822</f>
        <v/>
      </c>
      <c r="AS1822" s="124" t="str">
        <f t="shared" si="259"/>
        <v/>
      </c>
      <c r="AT1822" s="125" t="str">
        <f t="shared" si="260"/>
        <v/>
      </c>
      <c r="AU1822" s="125" t="str">
        <f>IF(NOT(AT1822=""),VLOOKUP(AT1822,[1]PSI_Category!A:B,2,0),"")</f>
        <v/>
      </c>
      <c r="AV1822" s="167"/>
      <c r="AW1822" s="167"/>
      <c r="AX1822" s="167"/>
    </row>
    <row r="1823" spans="1:50" s="133" customFormat="1" ht="11.4" customHeight="1" x14ac:dyDescent="0.3">
      <c r="A1823" s="103"/>
      <c r="B1823" s="104"/>
      <c r="C1823" s="105"/>
      <c r="D1823" s="106"/>
      <c r="E1823" s="107"/>
      <c r="F1823" s="105"/>
      <c r="G1823" s="107"/>
      <c r="H1823" s="105"/>
      <c r="I1823" s="105"/>
      <c r="J1823" s="107"/>
      <c r="K1823" s="105"/>
      <c r="L1823" s="105"/>
      <c r="M1823" s="105"/>
      <c r="N1823" s="105"/>
      <c r="O1823" s="108"/>
      <c r="P1823" s="109"/>
      <c r="Q1823" s="110"/>
      <c r="R1823" s="110"/>
      <c r="S1823" s="110"/>
      <c r="T1823" s="110"/>
      <c r="U1823" s="111"/>
      <c r="V1823" s="111"/>
      <c r="W1823" s="112"/>
      <c r="X1823" s="113"/>
      <c r="Y1823" s="114"/>
      <c r="Z1823" s="115"/>
      <c r="AA1823" s="116"/>
      <c r="AB1823" s="117" t="b">
        <f t="shared" si="252"/>
        <v>0</v>
      </c>
      <c r="AC1823" s="117">
        <f t="shared" si="253"/>
        <v>0</v>
      </c>
      <c r="AD1823" s="118"/>
      <c r="AE1823" s="117" t="b">
        <f t="shared" si="254"/>
        <v>0</v>
      </c>
      <c r="AF1823" s="117">
        <f t="shared" si="255"/>
        <v>0</v>
      </c>
      <c r="AG1823" s="119">
        <f t="shared" si="256"/>
        <v>0</v>
      </c>
      <c r="AH1823" s="120" t="b">
        <f t="shared" si="257"/>
        <v>0</v>
      </c>
      <c r="AI1823" s="121">
        <f t="shared" si="258"/>
        <v>0</v>
      </c>
      <c r="AJ1823" s="122">
        <f>+C1823</f>
        <v>0</v>
      </c>
      <c r="AK1823" s="122" t="str">
        <f>IF(ISNA(VLOOKUP(postponeList!D1823,[1]Sheet!$A$2:$B$12,2,FALSE))," ",(VLOOKUP(postponeList!D1823,[1]Sheet!$A$2:$B$12,2,FALSE)))</f>
        <v xml:space="preserve"> </v>
      </c>
      <c r="AL1823" s="122" t="str">
        <f>IF(ISNA(VLOOKUP(E1823,[1]Sheet!$G$2:$H$40,2,FALSE))," ",VLOOKUP(E1823,[1]Sheet!$G$2:$H$40,2,FALSE))</f>
        <v xml:space="preserve"> </v>
      </c>
      <c r="AM1823" s="122" t="str">
        <f>IF(ISNA(VLOOKUP(G1823,[1]Sheet!$K$2:$L$159,2,FALSE))," ",(VLOOKUP(G1823,[1]Sheet!$K$2:$L$159,2,FALSE)))</f>
        <v xml:space="preserve"> </v>
      </c>
      <c r="AN1823" s="122" t="str">
        <f>IF(ISNA(VLOOKUP(I1823&amp;C1823,[1]Sheet!$D$2:$E$228,2,FALSE))," ",VLOOKUP(I1823&amp;C1823,[1]Sheet!$D$2:$E$228,2,FALSE))</f>
        <v xml:space="preserve"> </v>
      </c>
      <c r="AO1823" s="122" t="str">
        <f>+I1823&amp;C1823</f>
        <v/>
      </c>
      <c r="AP1823" s="122" t="str">
        <f>C1823&amp;D1823&amp;E1823&amp;G1823&amp;I1823&amp;O1823</f>
        <v/>
      </c>
      <c r="AQ1823" s="122" t="str">
        <f>B1823&amp;D1823&amp;N1823</f>
        <v/>
      </c>
      <c r="AR1823" s="123" t="str">
        <f>+D1823&amp;J1823</f>
        <v/>
      </c>
      <c r="AS1823" s="124" t="str">
        <f t="shared" si="259"/>
        <v/>
      </c>
      <c r="AT1823" s="125" t="str">
        <f t="shared" si="260"/>
        <v/>
      </c>
      <c r="AU1823" s="125" t="str">
        <f>IF(NOT(AT1823=""),VLOOKUP(AT1823,[1]PSI_Category!A:B,2,0),"")</f>
        <v/>
      </c>
      <c r="AV1823" s="167"/>
      <c r="AW1823" s="167"/>
      <c r="AX1823" s="167"/>
    </row>
    <row r="1824" spans="1:50" s="133" customFormat="1" ht="11.4" customHeight="1" x14ac:dyDescent="0.3">
      <c r="A1824" s="103"/>
      <c r="B1824" s="104"/>
      <c r="C1824" s="105"/>
      <c r="D1824" s="106"/>
      <c r="E1824" s="107"/>
      <c r="F1824" s="105"/>
      <c r="G1824" s="107"/>
      <c r="H1824" s="105"/>
      <c r="I1824" s="105"/>
      <c r="J1824" s="107"/>
      <c r="K1824" s="105"/>
      <c r="L1824" s="105"/>
      <c r="M1824" s="105"/>
      <c r="N1824" s="105"/>
      <c r="O1824" s="108"/>
      <c r="P1824" s="109"/>
      <c r="Q1824" s="110"/>
      <c r="R1824" s="110"/>
      <c r="S1824" s="110"/>
      <c r="T1824" s="110"/>
      <c r="U1824" s="111"/>
      <c r="V1824" s="111"/>
      <c r="W1824" s="112"/>
      <c r="X1824" s="113"/>
      <c r="Y1824" s="114"/>
      <c r="Z1824" s="115"/>
      <c r="AA1824" s="116"/>
      <c r="AB1824" s="117" t="b">
        <f t="shared" si="252"/>
        <v>0</v>
      </c>
      <c r="AC1824" s="117">
        <f t="shared" si="253"/>
        <v>0</v>
      </c>
      <c r="AD1824" s="118"/>
      <c r="AE1824" s="117" t="b">
        <f t="shared" si="254"/>
        <v>0</v>
      </c>
      <c r="AF1824" s="117">
        <f t="shared" si="255"/>
        <v>0</v>
      </c>
      <c r="AG1824" s="119">
        <f t="shared" si="256"/>
        <v>0</v>
      </c>
      <c r="AH1824" s="120" t="b">
        <f t="shared" si="257"/>
        <v>0</v>
      </c>
      <c r="AI1824" s="121">
        <f t="shared" si="258"/>
        <v>0</v>
      </c>
      <c r="AJ1824" s="122">
        <f>+C1824</f>
        <v>0</v>
      </c>
      <c r="AK1824" s="122" t="str">
        <f>IF(ISNA(VLOOKUP(postponeList!D1824,[1]Sheet!$A$2:$B$12,2,FALSE))," ",(VLOOKUP(postponeList!D1824,[1]Sheet!$A$2:$B$12,2,FALSE)))</f>
        <v xml:space="preserve"> </v>
      </c>
      <c r="AL1824" s="122" t="str">
        <f>IF(ISNA(VLOOKUP(E1824,[1]Sheet!$G$2:$H$40,2,FALSE))," ",VLOOKUP(E1824,[1]Sheet!$G$2:$H$40,2,FALSE))</f>
        <v xml:space="preserve"> </v>
      </c>
      <c r="AM1824" s="122" t="str">
        <f>IF(ISNA(VLOOKUP(G1824,[1]Sheet!$K$2:$L$159,2,FALSE))," ",(VLOOKUP(G1824,[1]Sheet!$K$2:$L$159,2,FALSE)))</f>
        <v xml:space="preserve"> </v>
      </c>
      <c r="AN1824" s="122" t="str">
        <f>IF(ISNA(VLOOKUP(I1824&amp;C1824,[1]Sheet!$D$2:$E$228,2,FALSE))," ",VLOOKUP(I1824&amp;C1824,[1]Sheet!$D$2:$E$228,2,FALSE))</f>
        <v xml:space="preserve"> </v>
      </c>
      <c r="AO1824" s="122" t="str">
        <f>+I1824&amp;C1824</f>
        <v/>
      </c>
      <c r="AP1824" s="122" t="str">
        <f>C1824&amp;D1824&amp;E1824&amp;G1824&amp;I1824&amp;O1824</f>
        <v/>
      </c>
      <c r="AQ1824" s="122" t="str">
        <f>B1824&amp;D1824&amp;N1824</f>
        <v/>
      </c>
      <c r="AR1824" s="123" t="str">
        <f>+D1824&amp;J1824</f>
        <v/>
      </c>
      <c r="AS1824" s="124" t="str">
        <f t="shared" si="259"/>
        <v/>
      </c>
      <c r="AT1824" s="125" t="str">
        <f t="shared" si="260"/>
        <v/>
      </c>
      <c r="AU1824" s="125" t="str">
        <f>IF(NOT(AT1824=""),VLOOKUP(AT1824,[1]PSI_Category!A:B,2,0),"")</f>
        <v/>
      </c>
      <c r="AV1824" s="167"/>
      <c r="AW1824" s="167"/>
      <c r="AX1824" s="167"/>
    </row>
    <row r="1825" spans="1:50" s="133" customFormat="1" ht="11.4" customHeight="1" x14ac:dyDescent="0.3">
      <c r="A1825" s="103"/>
      <c r="B1825" s="104"/>
      <c r="C1825" s="105"/>
      <c r="D1825" s="106"/>
      <c r="E1825" s="107"/>
      <c r="F1825" s="105"/>
      <c r="G1825" s="107"/>
      <c r="H1825" s="105"/>
      <c r="I1825" s="105"/>
      <c r="J1825" s="105"/>
      <c r="K1825" s="105"/>
      <c r="L1825" s="105"/>
      <c r="M1825" s="105"/>
      <c r="N1825" s="105"/>
      <c r="O1825" s="127"/>
      <c r="P1825" s="109"/>
      <c r="Q1825" s="110"/>
      <c r="R1825" s="110"/>
      <c r="S1825" s="110"/>
      <c r="T1825" s="110"/>
      <c r="U1825" s="111"/>
      <c r="V1825" s="111"/>
      <c r="W1825" s="112"/>
      <c r="X1825" s="113"/>
      <c r="Y1825" s="114"/>
      <c r="Z1825" s="115"/>
      <c r="AA1825" s="116"/>
      <c r="AB1825" s="117" t="b">
        <f t="shared" si="252"/>
        <v>0</v>
      </c>
      <c r="AC1825" s="117">
        <f t="shared" si="253"/>
        <v>0</v>
      </c>
      <c r="AD1825" s="118"/>
      <c r="AE1825" s="117" t="b">
        <f t="shared" si="254"/>
        <v>0</v>
      </c>
      <c r="AF1825" s="117">
        <f t="shared" si="255"/>
        <v>0</v>
      </c>
      <c r="AG1825" s="119">
        <f t="shared" si="256"/>
        <v>0</v>
      </c>
      <c r="AH1825" s="120" t="b">
        <f t="shared" si="257"/>
        <v>0</v>
      </c>
      <c r="AI1825" s="121">
        <f t="shared" si="258"/>
        <v>0</v>
      </c>
      <c r="AJ1825" s="122">
        <f>+C1825</f>
        <v>0</v>
      </c>
      <c r="AK1825" s="122" t="str">
        <f>IF(ISNA(VLOOKUP(postponeList!D1825,[1]Sheet!$A$2:$B$12,2,FALSE))," ",(VLOOKUP(postponeList!D1825,[1]Sheet!$A$2:$B$12,2,FALSE)))</f>
        <v xml:space="preserve"> </v>
      </c>
      <c r="AL1825" s="122" t="str">
        <f>IF(ISNA(VLOOKUP(E1825,[1]Sheet!$G$2:$H$40,2,FALSE))," ",VLOOKUP(E1825,[1]Sheet!$G$2:$H$40,2,FALSE))</f>
        <v xml:space="preserve"> </v>
      </c>
      <c r="AM1825" s="122" t="str">
        <f>IF(ISNA(VLOOKUP(G1825,[1]Sheet!$K$2:$L$159,2,FALSE))," ",(VLOOKUP(G1825,[1]Sheet!$K$2:$L$159,2,FALSE)))</f>
        <v xml:space="preserve"> </v>
      </c>
      <c r="AN1825" s="122" t="str">
        <f>IF(ISNA(VLOOKUP(I1825&amp;C1825,[1]Sheet!$D$2:$E$228,2,FALSE))," ",VLOOKUP(I1825&amp;C1825,[1]Sheet!$D$2:$E$228,2,FALSE))</f>
        <v xml:space="preserve"> </v>
      </c>
      <c r="AO1825" s="122" t="str">
        <f>+I1825&amp;C1825</f>
        <v/>
      </c>
      <c r="AP1825" s="122" t="str">
        <f>C1825&amp;D1825&amp;E1825&amp;G1825&amp;I1825&amp;O1825</f>
        <v/>
      </c>
      <c r="AQ1825" s="122" t="str">
        <f>B1825&amp;D1825&amp;N1825</f>
        <v/>
      </c>
      <c r="AR1825" s="123" t="str">
        <f>+D1825&amp;J1825</f>
        <v/>
      </c>
      <c r="AS1825" s="124" t="str">
        <f t="shared" si="259"/>
        <v/>
      </c>
      <c r="AT1825" s="125" t="str">
        <f t="shared" si="260"/>
        <v/>
      </c>
      <c r="AU1825" s="125" t="str">
        <f>IF(NOT(AT1825=""),VLOOKUP(AT1825,[1]PSI_Category!A:B,2,0),"")</f>
        <v/>
      </c>
      <c r="AV1825" s="167"/>
      <c r="AW1825" s="167"/>
      <c r="AX1825" s="167"/>
    </row>
    <row r="1826" spans="1:50" s="133" customFormat="1" ht="11.4" customHeight="1" x14ac:dyDescent="0.3">
      <c r="A1826" s="103"/>
      <c r="B1826" s="104"/>
      <c r="C1826" s="105"/>
      <c r="D1826" s="106"/>
      <c r="E1826" s="107"/>
      <c r="F1826" s="105"/>
      <c r="G1826" s="107"/>
      <c r="H1826" s="105"/>
      <c r="I1826" s="105"/>
      <c r="J1826" s="107"/>
      <c r="K1826" s="105"/>
      <c r="L1826" s="105"/>
      <c r="M1826" s="105"/>
      <c r="N1826" s="105"/>
      <c r="O1826" s="127"/>
      <c r="P1826" s="109"/>
      <c r="Q1826" s="110"/>
      <c r="R1826" s="110"/>
      <c r="S1826" s="110"/>
      <c r="T1826" s="110"/>
      <c r="U1826" s="111"/>
      <c r="V1826" s="111"/>
      <c r="W1826" s="112"/>
      <c r="X1826" s="113"/>
      <c r="Y1826" s="114"/>
      <c r="Z1826" s="115"/>
      <c r="AA1826" s="116"/>
      <c r="AB1826" s="117" t="b">
        <f t="shared" si="252"/>
        <v>0</v>
      </c>
      <c r="AC1826" s="117">
        <f t="shared" si="253"/>
        <v>0</v>
      </c>
      <c r="AD1826" s="118"/>
      <c r="AE1826" s="117" t="b">
        <f t="shared" si="254"/>
        <v>0</v>
      </c>
      <c r="AF1826" s="117">
        <f t="shared" si="255"/>
        <v>0</v>
      </c>
      <c r="AG1826" s="119">
        <f t="shared" si="256"/>
        <v>0</v>
      </c>
      <c r="AH1826" s="120" t="b">
        <f t="shared" si="257"/>
        <v>0</v>
      </c>
      <c r="AI1826" s="121">
        <f t="shared" si="258"/>
        <v>0</v>
      </c>
      <c r="AJ1826" s="122">
        <f>+C1826</f>
        <v>0</v>
      </c>
      <c r="AK1826" s="122" t="str">
        <f>IF(ISNA(VLOOKUP(postponeList!D1826,[1]Sheet!$A$2:$B$12,2,FALSE))," ",(VLOOKUP(postponeList!D1826,[1]Sheet!$A$2:$B$12,2,FALSE)))</f>
        <v xml:space="preserve"> </v>
      </c>
      <c r="AL1826" s="122" t="str">
        <f>IF(ISNA(VLOOKUP(E1826,[1]Sheet!$G$2:$H$40,2,FALSE))," ",VLOOKUP(E1826,[1]Sheet!$G$2:$H$40,2,FALSE))</f>
        <v xml:space="preserve"> </v>
      </c>
      <c r="AM1826" s="122" t="str">
        <f>IF(ISNA(VLOOKUP(G1826,[1]Sheet!$K$2:$L$159,2,FALSE))," ",(VLOOKUP(G1826,[1]Sheet!$K$2:$L$159,2,FALSE)))</f>
        <v xml:space="preserve"> </v>
      </c>
      <c r="AN1826" s="122" t="str">
        <f>IF(ISNA(VLOOKUP(I1826&amp;C1826,[1]Sheet!$D$2:$E$228,2,FALSE))," ",VLOOKUP(I1826&amp;C1826,[1]Sheet!$D$2:$E$228,2,FALSE))</f>
        <v xml:space="preserve"> </v>
      </c>
      <c r="AO1826" s="122" t="str">
        <f>+I1826&amp;C1826</f>
        <v/>
      </c>
      <c r="AP1826" s="122" t="str">
        <f>C1826&amp;D1826&amp;E1826&amp;G1826&amp;I1826&amp;O1826</f>
        <v/>
      </c>
      <c r="AQ1826" s="122" t="str">
        <f>B1826&amp;D1826&amp;N1826</f>
        <v/>
      </c>
      <c r="AR1826" s="123" t="str">
        <f>+D1826&amp;J1826</f>
        <v/>
      </c>
      <c r="AS1826" s="124" t="str">
        <f t="shared" si="259"/>
        <v/>
      </c>
      <c r="AT1826" s="125" t="str">
        <f t="shared" si="260"/>
        <v/>
      </c>
      <c r="AU1826" s="125" t="str">
        <f>IF(NOT(AT1826=""),VLOOKUP(AT1826,[1]PSI_Category!A:B,2,0),"")</f>
        <v/>
      </c>
      <c r="AV1826" s="167"/>
      <c r="AW1826" s="167"/>
      <c r="AX1826" s="167"/>
    </row>
    <row r="1827" spans="1:50" s="133" customFormat="1" ht="11.4" customHeight="1" x14ac:dyDescent="0.3">
      <c r="A1827" s="103"/>
      <c r="B1827" s="104"/>
      <c r="C1827" s="105"/>
      <c r="D1827" s="106"/>
      <c r="E1827" s="107"/>
      <c r="F1827" s="105"/>
      <c r="G1827" s="107"/>
      <c r="H1827" s="105"/>
      <c r="I1827" s="105"/>
      <c r="J1827" s="107"/>
      <c r="K1827" s="105"/>
      <c r="L1827" s="105"/>
      <c r="M1827" s="105"/>
      <c r="N1827" s="105"/>
      <c r="O1827" s="127"/>
      <c r="P1827" s="109"/>
      <c r="Q1827" s="110"/>
      <c r="R1827" s="110"/>
      <c r="S1827" s="110"/>
      <c r="T1827" s="110"/>
      <c r="U1827" s="111"/>
      <c r="V1827" s="111"/>
      <c r="W1827" s="112"/>
      <c r="X1827" s="113"/>
      <c r="Y1827" s="114"/>
      <c r="Z1827" s="115"/>
      <c r="AA1827" s="116"/>
      <c r="AB1827" s="117" t="b">
        <f t="shared" si="252"/>
        <v>0</v>
      </c>
      <c r="AC1827" s="117">
        <f t="shared" si="253"/>
        <v>0</v>
      </c>
      <c r="AD1827" s="118"/>
      <c r="AE1827" s="117" t="b">
        <f t="shared" si="254"/>
        <v>0</v>
      </c>
      <c r="AF1827" s="117">
        <f t="shared" si="255"/>
        <v>0</v>
      </c>
      <c r="AG1827" s="119">
        <f t="shared" si="256"/>
        <v>0</v>
      </c>
      <c r="AH1827" s="120" t="b">
        <f t="shared" si="257"/>
        <v>0</v>
      </c>
      <c r="AI1827" s="121">
        <f t="shared" si="258"/>
        <v>0</v>
      </c>
      <c r="AJ1827" s="122">
        <f>+C1827</f>
        <v>0</v>
      </c>
      <c r="AK1827" s="122" t="str">
        <f>IF(ISNA(VLOOKUP(postponeList!D1827,[1]Sheet!$A$2:$B$12,2,FALSE))," ",(VLOOKUP(postponeList!D1827,[1]Sheet!$A$2:$B$12,2,FALSE)))</f>
        <v xml:space="preserve"> </v>
      </c>
      <c r="AL1827" s="122" t="str">
        <f>IF(ISNA(VLOOKUP(E1827,[1]Sheet!$G$2:$H$40,2,FALSE))," ",VLOOKUP(E1827,[1]Sheet!$G$2:$H$40,2,FALSE))</f>
        <v xml:space="preserve"> </v>
      </c>
      <c r="AM1827" s="122" t="str">
        <f>IF(ISNA(VLOOKUP(G1827,[1]Sheet!$K$2:$L$159,2,FALSE))," ",(VLOOKUP(G1827,[1]Sheet!$K$2:$L$159,2,FALSE)))</f>
        <v xml:space="preserve"> </v>
      </c>
      <c r="AN1827" s="122" t="str">
        <f>IF(ISNA(VLOOKUP(I1827&amp;C1827,[1]Sheet!$D$2:$E$228,2,FALSE))," ",VLOOKUP(I1827&amp;C1827,[1]Sheet!$D$2:$E$228,2,FALSE))</f>
        <v xml:space="preserve"> </v>
      </c>
      <c r="AO1827" s="122" t="str">
        <f>+I1827&amp;C1827</f>
        <v/>
      </c>
      <c r="AP1827" s="122" t="str">
        <f>C1827&amp;D1827&amp;E1827&amp;G1827&amp;I1827&amp;O1827</f>
        <v/>
      </c>
      <c r="AQ1827" s="122" t="str">
        <f>B1827&amp;D1827&amp;N1827</f>
        <v/>
      </c>
      <c r="AR1827" s="123" t="str">
        <f>+D1827&amp;J1827</f>
        <v/>
      </c>
      <c r="AS1827" s="124" t="str">
        <f t="shared" si="259"/>
        <v/>
      </c>
      <c r="AT1827" s="125" t="str">
        <f t="shared" si="260"/>
        <v/>
      </c>
      <c r="AU1827" s="125" t="str">
        <f>IF(NOT(AT1827=""),VLOOKUP(AT1827,[1]PSI_Category!A:B,2,0),"")</f>
        <v/>
      </c>
      <c r="AV1827" s="167"/>
      <c r="AW1827" s="167"/>
      <c r="AX1827" s="167"/>
    </row>
    <row r="1828" spans="1:50" s="133" customFormat="1" ht="11.4" customHeight="1" x14ac:dyDescent="0.3">
      <c r="A1828" s="103"/>
      <c r="B1828" s="104"/>
      <c r="C1828" s="105"/>
      <c r="D1828" s="106"/>
      <c r="E1828" s="107"/>
      <c r="F1828" s="105"/>
      <c r="G1828" s="107"/>
      <c r="H1828" s="105"/>
      <c r="I1828" s="105"/>
      <c r="J1828" s="107"/>
      <c r="K1828" s="105"/>
      <c r="L1828" s="105"/>
      <c r="M1828" s="105"/>
      <c r="N1828" s="105"/>
      <c r="O1828" s="127"/>
      <c r="P1828" s="109"/>
      <c r="Q1828" s="110"/>
      <c r="R1828" s="110"/>
      <c r="S1828" s="110"/>
      <c r="T1828" s="110"/>
      <c r="U1828" s="111"/>
      <c r="V1828" s="111"/>
      <c r="W1828" s="112"/>
      <c r="X1828" s="113"/>
      <c r="Y1828" s="114"/>
      <c r="Z1828" s="115"/>
      <c r="AA1828" s="116"/>
      <c r="AB1828" s="117" t="b">
        <f t="shared" si="252"/>
        <v>0</v>
      </c>
      <c r="AC1828" s="117">
        <f t="shared" si="253"/>
        <v>0</v>
      </c>
      <c r="AD1828" s="118"/>
      <c r="AE1828" s="117" t="b">
        <f t="shared" si="254"/>
        <v>0</v>
      </c>
      <c r="AF1828" s="117">
        <f t="shared" si="255"/>
        <v>0</v>
      </c>
      <c r="AG1828" s="119">
        <f t="shared" si="256"/>
        <v>0</v>
      </c>
      <c r="AH1828" s="120" t="b">
        <f t="shared" si="257"/>
        <v>0</v>
      </c>
      <c r="AI1828" s="121">
        <f t="shared" si="258"/>
        <v>0</v>
      </c>
      <c r="AJ1828" s="122">
        <f>+C1828</f>
        <v>0</v>
      </c>
      <c r="AK1828" s="122" t="str">
        <f>IF(ISNA(VLOOKUP(postponeList!D1828,[1]Sheet!$A$2:$B$12,2,FALSE))," ",(VLOOKUP(postponeList!D1828,[1]Sheet!$A$2:$B$12,2,FALSE)))</f>
        <v xml:space="preserve"> </v>
      </c>
      <c r="AL1828" s="122" t="str">
        <f>IF(ISNA(VLOOKUP(E1828,[1]Sheet!$G$2:$H$40,2,FALSE))," ",VLOOKUP(E1828,[1]Sheet!$G$2:$H$40,2,FALSE))</f>
        <v xml:space="preserve"> </v>
      </c>
      <c r="AM1828" s="122" t="str">
        <f>IF(ISNA(VLOOKUP(G1828,[1]Sheet!$K$2:$L$159,2,FALSE))," ",(VLOOKUP(G1828,[1]Sheet!$K$2:$L$159,2,FALSE)))</f>
        <v xml:space="preserve"> </v>
      </c>
      <c r="AN1828" s="122" t="str">
        <f>IF(ISNA(VLOOKUP(I1828&amp;C1828,[1]Sheet!$D$2:$E$228,2,FALSE))," ",VLOOKUP(I1828&amp;C1828,[1]Sheet!$D$2:$E$228,2,FALSE))</f>
        <v xml:space="preserve"> </v>
      </c>
      <c r="AO1828" s="122" t="str">
        <f>+I1828&amp;C1828</f>
        <v/>
      </c>
      <c r="AP1828" s="122" t="str">
        <f>C1828&amp;D1828&amp;E1828&amp;G1828&amp;I1828&amp;O1828</f>
        <v/>
      </c>
      <c r="AQ1828" s="122" t="str">
        <f>B1828&amp;D1828&amp;N1828</f>
        <v/>
      </c>
      <c r="AR1828" s="123" t="str">
        <f>+D1828&amp;J1828</f>
        <v/>
      </c>
      <c r="AS1828" s="124" t="str">
        <f t="shared" si="259"/>
        <v/>
      </c>
      <c r="AT1828" s="125" t="str">
        <f t="shared" si="260"/>
        <v/>
      </c>
      <c r="AU1828" s="125" t="str">
        <f>IF(NOT(AT1828=""),VLOOKUP(AT1828,[1]PSI_Category!A:B,2,0),"")</f>
        <v/>
      </c>
      <c r="AV1828" s="167"/>
      <c r="AW1828" s="167"/>
      <c r="AX1828" s="167"/>
    </row>
    <row r="1829" spans="1:50" s="133" customFormat="1" ht="11.4" customHeight="1" x14ac:dyDescent="0.3">
      <c r="A1829" s="103"/>
      <c r="B1829" s="104"/>
      <c r="C1829" s="105"/>
      <c r="D1829" s="106"/>
      <c r="E1829" s="107"/>
      <c r="F1829" s="105"/>
      <c r="G1829" s="107"/>
      <c r="H1829" s="105"/>
      <c r="I1829" s="105"/>
      <c r="J1829" s="107"/>
      <c r="K1829" s="105"/>
      <c r="L1829" s="105"/>
      <c r="M1829" s="105"/>
      <c r="N1829" s="105"/>
      <c r="O1829" s="127"/>
      <c r="P1829" s="109"/>
      <c r="Q1829" s="110"/>
      <c r="R1829" s="110"/>
      <c r="S1829" s="110"/>
      <c r="T1829" s="110"/>
      <c r="U1829" s="111"/>
      <c r="V1829" s="111"/>
      <c r="W1829" s="112"/>
      <c r="X1829" s="113"/>
      <c r="Y1829" s="114"/>
      <c r="Z1829" s="115"/>
      <c r="AA1829" s="116"/>
      <c r="AB1829" s="117" t="b">
        <f t="shared" si="252"/>
        <v>0</v>
      </c>
      <c r="AC1829" s="117">
        <f t="shared" si="253"/>
        <v>0</v>
      </c>
      <c r="AD1829" s="118"/>
      <c r="AE1829" s="117" t="b">
        <f t="shared" si="254"/>
        <v>0</v>
      </c>
      <c r="AF1829" s="117">
        <f t="shared" si="255"/>
        <v>0</v>
      </c>
      <c r="AG1829" s="119">
        <f t="shared" si="256"/>
        <v>0</v>
      </c>
      <c r="AH1829" s="120" t="b">
        <f t="shared" si="257"/>
        <v>0</v>
      </c>
      <c r="AI1829" s="121">
        <f t="shared" si="258"/>
        <v>0</v>
      </c>
      <c r="AJ1829" s="122">
        <f>+C1829</f>
        <v>0</v>
      </c>
      <c r="AK1829" s="122" t="str">
        <f>IF(ISNA(VLOOKUP(postponeList!D1829,[1]Sheet!$A$2:$B$12,2,FALSE))," ",(VLOOKUP(postponeList!D1829,[1]Sheet!$A$2:$B$12,2,FALSE)))</f>
        <v xml:space="preserve"> </v>
      </c>
      <c r="AL1829" s="122" t="str">
        <f>IF(ISNA(VLOOKUP(E1829,[1]Sheet!$G$2:$H$40,2,FALSE))," ",VLOOKUP(E1829,[1]Sheet!$G$2:$H$40,2,FALSE))</f>
        <v xml:space="preserve"> </v>
      </c>
      <c r="AM1829" s="122" t="str">
        <f>IF(ISNA(VLOOKUP(G1829,[1]Sheet!$K$2:$L$159,2,FALSE))," ",(VLOOKUP(G1829,[1]Sheet!$K$2:$L$159,2,FALSE)))</f>
        <v xml:space="preserve"> </v>
      </c>
      <c r="AN1829" s="122" t="str">
        <f>IF(ISNA(VLOOKUP(I1829&amp;C1829,[1]Sheet!$D$2:$E$228,2,FALSE))," ",VLOOKUP(I1829&amp;C1829,[1]Sheet!$D$2:$E$228,2,FALSE))</f>
        <v xml:space="preserve"> </v>
      </c>
      <c r="AO1829" s="122" t="str">
        <f>+I1829&amp;C1829</f>
        <v/>
      </c>
      <c r="AP1829" s="122" t="str">
        <f>C1829&amp;D1829&amp;E1829&amp;G1829&amp;I1829&amp;O1829</f>
        <v/>
      </c>
      <c r="AQ1829" s="122" t="str">
        <f>B1829&amp;D1829&amp;N1829</f>
        <v/>
      </c>
      <c r="AR1829" s="123" t="str">
        <f>+D1829&amp;J1829</f>
        <v/>
      </c>
      <c r="AS1829" s="124" t="str">
        <f t="shared" si="259"/>
        <v/>
      </c>
      <c r="AT1829" s="125" t="str">
        <f t="shared" si="260"/>
        <v/>
      </c>
      <c r="AU1829" s="125" t="str">
        <f>IF(NOT(AT1829=""),VLOOKUP(AT1829,[1]PSI_Category!A:B,2,0),"")</f>
        <v/>
      </c>
      <c r="AV1829" s="167"/>
      <c r="AW1829" s="167"/>
      <c r="AX1829" s="167"/>
    </row>
    <row r="1830" spans="1:50" s="133" customFormat="1" ht="11.4" customHeight="1" x14ac:dyDescent="0.3">
      <c r="A1830" s="103"/>
      <c r="B1830" s="104"/>
      <c r="C1830" s="105"/>
      <c r="D1830" s="106"/>
      <c r="E1830" s="107"/>
      <c r="F1830" s="105"/>
      <c r="G1830" s="107"/>
      <c r="H1830" s="105"/>
      <c r="I1830" s="105"/>
      <c r="J1830" s="107"/>
      <c r="K1830" s="105"/>
      <c r="L1830" s="105"/>
      <c r="M1830" s="105"/>
      <c r="N1830" s="105"/>
      <c r="O1830" s="127"/>
      <c r="P1830" s="109"/>
      <c r="Q1830" s="110"/>
      <c r="R1830" s="110"/>
      <c r="S1830" s="110"/>
      <c r="T1830" s="110"/>
      <c r="U1830" s="111"/>
      <c r="V1830" s="111"/>
      <c r="W1830" s="112"/>
      <c r="X1830" s="113"/>
      <c r="Y1830" s="114"/>
      <c r="Z1830" s="115"/>
      <c r="AA1830" s="116"/>
      <c r="AB1830" s="117" t="b">
        <f t="shared" si="252"/>
        <v>0</v>
      </c>
      <c r="AC1830" s="117">
        <f t="shared" si="253"/>
        <v>0</v>
      </c>
      <c r="AD1830" s="118"/>
      <c r="AE1830" s="117" t="b">
        <f t="shared" si="254"/>
        <v>0</v>
      </c>
      <c r="AF1830" s="117">
        <f t="shared" si="255"/>
        <v>0</v>
      </c>
      <c r="AG1830" s="119">
        <f t="shared" si="256"/>
        <v>0</v>
      </c>
      <c r="AH1830" s="120" t="b">
        <f t="shared" si="257"/>
        <v>0</v>
      </c>
      <c r="AI1830" s="121">
        <f t="shared" si="258"/>
        <v>0</v>
      </c>
      <c r="AJ1830" s="122">
        <f>+C1830</f>
        <v>0</v>
      </c>
      <c r="AK1830" s="122" t="str">
        <f>IF(ISNA(VLOOKUP(postponeList!D1830,[1]Sheet!$A$2:$B$12,2,FALSE))," ",(VLOOKUP(postponeList!D1830,[1]Sheet!$A$2:$B$12,2,FALSE)))</f>
        <v xml:space="preserve"> </v>
      </c>
      <c r="AL1830" s="122" t="str">
        <f>IF(ISNA(VLOOKUP(E1830,[1]Sheet!$G$2:$H$40,2,FALSE))," ",VLOOKUP(E1830,[1]Sheet!$G$2:$H$40,2,FALSE))</f>
        <v xml:space="preserve"> </v>
      </c>
      <c r="AM1830" s="122" t="str">
        <f>IF(ISNA(VLOOKUP(G1830,[1]Sheet!$K$2:$L$159,2,FALSE))," ",(VLOOKUP(G1830,[1]Sheet!$K$2:$L$159,2,FALSE)))</f>
        <v xml:space="preserve"> </v>
      </c>
      <c r="AN1830" s="122" t="str">
        <f>IF(ISNA(VLOOKUP(I1830&amp;C1830,[1]Sheet!$D$2:$E$228,2,FALSE))," ",VLOOKUP(I1830&amp;C1830,[1]Sheet!$D$2:$E$228,2,FALSE))</f>
        <v xml:space="preserve"> </v>
      </c>
      <c r="AO1830" s="122" t="str">
        <f>+I1830&amp;C1830</f>
        <v/>
      </c>
      <c r="AP1830" s="122" t="str">
        <f>C1830&amp;D1830&amp;E1830&amp;G1830&amp;I1830&amp;O1830</f>
        <v/>
      </c>
      <c r="AQ1830" s="122" t="str">
        <f>B1830&amp;D1830&amp;N1830</f>
        <v/>
      </c>
      <c r="AR1830" s="123" t="str">
        <f>+D1830&amp;J1830</f>
        <v/>
      </c>
      <c r="AS1830" s="124" t="str">
        <f t="shared" si="259"/>
        <v/>
      </c>
      <c r="AT1830" s="125" t="str">
        <f t="shared" si="260"/>
        <v/>
      </c>
      <c r="AU1830" s="125" t="str">
        <f>IF(NOT(AT1830=""),VLOOKUP(AT1830,[1]PSI_Category!A:B,2,0),"")</f>
        <v/>
      </c>
      <c r="AV1830" s="167"/>
      <c r="AW1830" s="167"/>
      <c r="AX1830" s="167"/>
    </row>
    <row r="1831" spans="1:50" s="133" customFormat="1" ht="11.4" customHeight="1" x14ac:dyDescent="0.3">
      <c r="A1831" s="103"/>
      <c r="B1831" s="104"/>
      <c r="C1831" s="105"/>
      <c r="D1831" s="106"/>
      <c r="E1831" s="107"/>
      <c r="F1831" s="105"/>
      <c r="G1831" s="107"/>
      <c r="H1831" s="105"/>
      <c r="I1831" s="105"/>
      <c r="J1831" s="107"/>
      <c r="K1831" s="105"/>
      <c r="L1831" s="105"/>
      <c r="M1831" s="105"/>
      <c r="N1831" s="105"/>
      <c r="O1831" s="127"/>
      <c r="P1831" s="109"/>
      <c r="Q1831" s="110"/>
      <c r="R1831" s="110"/>
      <c r="S1831" s="110"/>
      <c r="T1831" s="110"/>
      <c r="U1831" s="111"/>
      <c r="V1831" s="111"/>
      <c r="W1831" s="112"/>
      <c r="X1831" s="113"/>
      <c r="Y1831" s="114"/>
      <c r="Z1831" s="115"/>
      <c r="AA1831" s="116"/>
      <c r="AB1831" s="117" t="b">
        <f t="shared" si="252"/>
        <v>0</v>
      </c>
      <c r="AC1831" s="117">
        <f t="shared" si="253"/>
        <v>0</v>
      </c>
      <c r="AD1831" s="118"/>
      <c r="AE1831" s="117" t="b">
        <f t="shared" si="254"/>
        <v>0</v>
      </c>
      <c r="AF1831" s="117">
        <f t="shared" si="255"/>
        <v>0</v>
      </c>
      <c r="AG1831" s="119">
        <f t="shared" si="256"/>
        <v>0</v>
      </c>
      <c r="AH1831" s="120" t="b">
        <f t="shared" si="257"/>
        <v>0</v>
      </c>
      <c r="AI1831" s="121">
        <f t="shared" si="258"/>
        <v>0</v>
      </c>
      <c r="AJ1831" s="122">
        <f>+C1831</f>
        <v>0</v>
      </c>
      <c r="AK1831" s="122" t="str">
        <f>IF(ISNA(VLOOKUP(postponeList!D1831,[1]Sheet!$A$2:$B$12,2,FALSE))," ",(VLOOKUP(postponeList!D1831,[1]Sheet!$A$2:$B$12,2,FALSE)))</f>
        <v xml:space="preserve"> </v>
      </c>
      <c r="AL1831" s="122" t="str">
        <f>IF(ISNA(VLOOKUP(E1831,[1]Sheet!$G$2:$H$40,2,FALSE))," ",VLOOKUP(E1831,[1]Sheet!$G$2:$H$40,2,FALSE))</f>
        <v xml:space="preserve"> </v>
      </c>
      <c r="AM1831" s="122" t="str">
        <f>IF(ISNA(VLOOKUP(G1831,[1]Sheet!$K$2:$L$159,2,FALSE))," ",(VLOOKUP(G1831,[1]Sheet!$K$2:$L$159,2,FALSE)))</f>
        <v xml:space="preserve"> </v>
      </c>
      <c r="AN1831" s="122" t="str">
        <f>IF(ISNA(VLOOKUP(I1831&amp;C1831,[1]Sheet!$D$2:$E$228,2,FALSE))," ",VLOOKUP(I1831&amp;C1831,[1]Sheet!$D$2:$E$228,2,FALSE))</f>
        <v xml:space="preserve"> </v>
      </c>
      <c r="AO1831" s="122" t="str">
        <f>+I1831&amp;C1831</f>
        <v/>
      </c>
      <c r="AP1831" s="122" t="str">
        <f>C1831&amp;D1831&amp;E1831&amp;G1831&amp;I1831&amp;O1831</f>
        <v/>
      </c>
      <c r="AQ1831" s="122" t="str">
        <f>B1831&amp;D1831&amp;N1831</f>
        <v/>
      </c>
      <c r="AR1831" s="123" t="str">
        <f>+D1831&amp;J1831</f>
        <v/>
      </c>
      <c r="AS1831" s="124" t="str">
        <f t="shared" si="259"/>
        <v/>
      </c>
      <c r="AT1831" s="125" t="str">
        <f t="shared" si="260"/>
        <v/>
      </c>
      <c r="AU1831" s="125" t="str">
        <f>IF(NOT(AT1831=""),VLOOKUP(AT1831,[1]PSI_Category!A:B,2,0),"")</f>
        <v/>
      </c>
      <c r="AV1831" s="167"/>
      <c r="AW1831" s="167"/>
      <c r="AX1831" s="167"/>
    </row>
    <row r="1832" spans="1:50" s="133" customFormat="1" ht="11.4" customHeight="1" x14ac:dyDescent="0.3">
      <c r="A1832" s="103"/>
      <c r="B1832" s="104"/>
      <c r="C1832" s="105"/>
      <c r="D1832" s="106"/>
      <c r="E1832" s="107"/>
      <c r="F1832" s="105"/>
      <c r="G1832" s="107"/>
      <c r="H1832" s="105"/>
      <c r="I1832" s="105"/>
      <c r="J1832" s="107"/>
      <c r="K1832" s="105"/>
      <c r="L1832" s="105"/>
      <c r="M1832" s="105"/>
      <c r="N1832" s="105"/>
      <c r="O1832" s="127"/>
      <c r="P1832" s="109"/>
      <c r="Q1832" s="110"/>
      <c r="R1832" s="110"/>
      <c r="S1832" s="110"/>
      <c r="T1832" s="110"/>
      <c r="U1832" s="111"/>
      <c r="V1832" s="111"/>
      <c r="W1832" s="112"/>
      <c r="X1832" s="113"/>
      <c r="Y1832" s="114"/>
      <c r="Z1832" s="115"/>
      <c r="AA1832" s="116"/>
      <c r="AB1832" s="117" t="b">
        <f t="shared" si="252"/>
        <v>0</v>
      </c>
      <c r="AC1832" s="117">
        <f t="shared" si="253"/>
        <v>0</v>
      </c>
      <c r="AD1832" s="118"/>
      <c r="AE1832" s="117" t="b">
        <f t="shared" si="254"/>
        <v>0</v>
      </c>
      <c r="AF1832" s="117">
        <f t="shared" si="255"/>
        <v>0</v>
      </c>
      <c r="AG1832" s="119">
        <f t="shared" si="256"/>
        <v>0</v>
      </c>
      <c r="AH1832" s="120" t="b">
        <f t="shared" si="257"/>
        <v>0</v>
      </c>
      <c r="AI1832" s="121">
        <f t="shared" si="258"/>
        <v>0</v>
      </c>
      <c r="AJ1832" s="122">
        <f>+C1832</f>
        <v>0</v>
      </c>
      <c r="AK1832" s="122" t="str">
        <f>IF(ISNA(VLOOKUP(postponeList!D1832,[1]Sheet!$A$2:$B$12,2,FALSE))," ",(VLOOKUP(postponeList!D1832,[1]Sheet!$A$2:$B$12,2,FALSE)))</f>
        <v xml:space="preserve"> </v>
      </c>
      <c r="AL1832" s="122" t="str">
        <f>IF(ISNA(VLOOKUP(E1832,[1]Sheet!$G$2:$H$40,2,FALSE))," ",VLOOKUP(E1832,[1]Sheet!$G$2:$H$40,2,FALSE))</f>
        <v xml:space="preserve"> </v>
      </c>
      <c r="AM1832" s="122" t="str">
        <f>IF(ISNA(VLOOKUP(G1832,[1]Sheet!$K$2:$L$159,2,FALSE))," ",(VLOOKUP(G1832,[1]Sheet!$K$2:$L$159,2,FALSE)))</f>
        <v xml:space="preserve"> </v>
      </c>
      <c r="AN1832" s="122" t="str">
        <f>IF(ISNA(VLOOKUP(I1832&amp;C1832,[1]Sheet!$D$2:$E$228,2,FALSE))," ",VLOOKUP(I1832&amp;C1832,[1]Sheet!$D$2:$E$228,2,FALSE))</f>
        <v xml:space="preserve"> </v>
      </c>
      <c r="AO1832" s="122" t="str">
        <f>+I1832&amp;C1832</f>
        <v/>
      </c>
      <c r="AP1832" s="122" t="str">
        <f>C1832&amp;D1832&amp;E1832&amp;G1832&amp;I1832&amp;O1832</f>
        <v/>
      </c>
      <c r="AQ1832" s="122" t="str">
        <f>B1832&amp;D1832&amp;N1832</f>
        <v/>
      </c>
      <c r="AR1832" s="123" t="str">
        <f>+D1832&amp;J1832</f>
        <v/>
      </c>
      <c r="AS1832" s="124" t="str">
        <f t="shared" si="259"/>
        <v/>
      </c>
      <c r="AT1832" s="125" t="str">
        <f t="shared" si="260"/>
        <v/>
      </c>
      <c r="AU1832" s="125" t="str">
        <f>IF(NOT(AT1832=""),VLOOKUP(AT1832,[1]PSI_Category!A:B,2,0),"")</f>
        <v/>
      </c>
      <c r="AV1832" s="167"/>
      <c r="AW1832" s="167"/>
      <c r="AX1832" s="167"/>
    </row>
    <row r="1833" spans="1:50" s="133" customFormat="1" ht="11.4" customHeight="1" x14ac:dyDescent="0.3">
      <c r="A1833" s="103"/>
      <c r="B1833" s="104"/>
      <c r="C1833" s="105"/>
      <c r="D1833" s="106"/>
      <c r="E1833" s="107"/>
      <c r="F1833" s="105"/>
      <c r="G1833" s="107"/>
      <c r="H1833" s="105"/>
      <c r="I1833" s="105"/>
      <c r="J1833" s="107"/>
      <c r="K1833" s="105"/>
      <c r="L1833" s="105"/>
      <c r="M1833" s="105"/>
      <c r="N1833" s="105"/>
      <c r="O1833" s="127"/>
      <c r="P1833" s="109"/>
      <c r="Q1833" s="110"/>
      <c r="R1833" s="110"/>
      <c r="S1833" s="110"/>
      <c r="T1833" s="110"/>
      <c r="U1833" s="111"/>
      <c r="V1833" s="111"/>
      <c r="W1833" s="112"/>
      <c r="X1833" s="113"/>
      <c r="Y1833" s="114"/>
      <c r="Z1833" s="115"/>
      <c r="AA1833" s="116"/>
      <c r="AB1833" s="117" t="b">
        <f t="shared" si="252"/>
        <v>0</v>
      </c>
      <c r="AC1833" s="117">
        <f t="shared" si="253"/>
        <v>0</v>
      </c>
      <c r="AD1833" s="118"/>
      <c r="AE1833" s="117" t="b">
        <f t="shared" si="254"/>
        <v>0</v>
      </c>
      <c r="AF1833" s="117">
        <f t="shared" si="255"/>
        <v>0</v>
      </c>
      <c r="AG1833" s="119">
        <f t="shared" si="256"/>
        <v>0</v>
      </c>
      <c r="AH1833" s="120" t="b">
        <f t="shared" si="257"/>
        <v>0</v>
      </c>
      <c r="AI1833" s="121">
        <f t="shared" si="258"/>
        <v>0</v>
      </c>
      <c r="AJ1833" s="122">
        <f>+C1833</f>
        <v>0</v>
      </c>
      <c r="AK1833" s="122" t="str">
        <f>IF(ISNA(VLOOKUP(postponeList!D1833,[1]Sheet!$A$2:$B$12,2,FALSE))," ",(VLOOKUP(postponeList!D1833,[1]Sheet!$A$2:$B$12,2,FALSE)))</f>
        <v xml:space="preserve"> </v>
      </c>
      <c r="AL1833" s="122" t="str">
        <f>IF(ISNA(VLOOKUP(E1833,[1]Sheet!$G$2:$H$40,2,FALSE))," ",VLOOKUP(E1833,[1]Sheet!$G$2:$H$40,2,FALSE))</f>
        <v xml:space="preserve"> </v>
      </c>
      <c r="AM1833" s="122" t="str">
        <f>IF(ISNA(VLOOKUP(G1833,[1]Sheet!$K$2:$L$159,2,FALSE))," ",(VLOOKUP(G1833,[1]Sheet!$K$2:$L$159,2,FALSE)))</f>
        <v xml:space="preserve"> </v>
      </c>
      <c r="AN1833" s="122" t="str">
        <f>IF(ISNA(VLOOKUP(I1833&amp;C1833,[1]Sheet!$D$2:$E$228,2,FALSE))," ",VLOOKUP(I1833&amp;C1833,[1]Sheet!$D$2:$E$228,2,FALSE))</f>
        <v xml:space="preserve"> </v>
      </c>
      <c r="AO1833" s="122" t="str">
        <f>+I1833&amp;C1833</f>
        <v/>
      </c>
      <c r="AP1833" s="122" t="str">
        <f>C1833&amp;D1833&amp;E1833&amp;G1833&amp;I1833&amp;O1833</f>
        <v/>
      </c>
      <c r="AQ1833" s="122" t="str">
        <f>B1833&amp;D1833&amp;N1833</f>
        <v/>
      </c>
      <c r="AR1833" s="123" t="str">
        <f>+D1833&amp;J1833</f>
        <v/>
      </c>
      <c r="AS1833" s="124" t="str">
        <f t="shared" si="259"/>
        <v/>
      </c>
      <c r="AT1833" s="125" t="str">
        <f t="shared" si="260"/>
        <v/>
      </c>
      <c r="AU1833" s="125" t="str">
        <f>IF(NOT(AT1833=""),VLOOKUP(AT1833,[1]PSI_Category!A:B,2,0),"")</f>
        <v/>
      </c>
      <c r="AV1833" s="167"/>
      <c r="AW1833" s="167"/>
      <c r="AX1833" s="167"/>
    </row>
    <row r="1834" spans="1:50" s="133" customFormat="1" ht="11.4" customHeight="1" x14ac:dyDescent="0.3">
      <c r="A1834" s="103"/>
      <c r="B1834" s="104"/>
      <c r="C1834" s="105"/>
      <c r="D1834" s="106"/>
      <c r="E1834" s="107"/>
      <c r="F1834" s="105"/>
      <c r="G1834" s="107"/>
      <c r="H1834" s="105"/>
      <c r="I1834" s="105"/>
      <c r="J1834" s="107"/>
      <c r="K1834" s="105"/>
      <c r="L1834" s="105"/>
      <c r="M1834" s="105"/>
      <c r="N1834" s="105"/>
      <c r="O1834" s="127"/>
      <c r="P1834" s="109"/>
      <c r="Q1834" s="110"/>
      <c r="R1834" s="110"/>
      <c r="S1834" s="110"/>
      <c r="T1834" s="110"/>
      <c r="U1834" s="111"/>
      <c r="V1834" s="111"/>
      <c r="W1834" s="112"/>
      <c r="X1834" s="113"/>
      <c r="Y1834" s="114"/>
      <c r="Z1834" s="115"/>
      <c r="AA1834" s="116"/>
      <c r="AB1834" s="117" t="b">
        <f t="shared" si="252"/>
        <v>0</v>
      </c>
      <c r="AC1834" s="117">
        <f t="shared" si="253"/>
        <v>0</v>
      </c>
      <c r="AD1834" s="118"/>
      <c r="AE1834" s="117" t="b">
        <f t="shared" si="254"/>
        <v>0</v>
      </c>
      <c r="AF1834" s="117">
        <f t="shared" si="255"/>
        <v>0</v>
      </c>
      <c r="AG1834" s="119">
        <f t="shared" si="256"/>
        <v>0</v>
      </c>
      <c r="AH1834" s="120" t="b">
        <f t="shared" si="257"/>
        <v>0</v>
      </c>
      <c r="AI1834" s="121">
        <f t="shared" si="258"/>
        <v>0</v>
      </c>
      <c r="AJ1834" s="122">
        <f>+C1834</f>
        <v>0</v>
      </c>
      <c r="AK1834" s="122" t="str">
        <f>IF(ISNA(VLOOKUP(postponeList!D1834,[1]Sheet!$A$2:$B$12,2,FALSE))," ",(VLOOKUP(postponeList!D1834,[1]Sheet!$A$2:$B$12,2,FALSE)))</f>
        <v xml:space="preserve"> </v>
      </c>
      <c r="AL1834" s="122" t="str">
        <f>IF(ISNA(VLOOKUP(E1834,[1]Sheet!$G$2:$H$40,2,FALSE))," ",VLOOKUP(E1834,[1]Sheet!$G$2:$H$40,2,FALSE))</f>
        <v xml:space="preserve"> </v>
      </c>
      <c r="AM1834" s="122" t="str">
        <f>IF(ISNA(VLOOKUP(G1834,[1]Sheet!$K$2:$L$159,2,FALSE))," ",(VLOOKUP(G1834,[1]Sheet!$K$2:$L$159,2,FALSE)))</f>
        <v xml:space="preserve"> </v>
      </c>
      <c r="AN1834" s="122" t="str">
        <f>IF(ISNA(VLOOKUP(I1834&amp;C1834,[1]Sheet!$D$2:$E$228,2,FALSE))," ",VLOOKUP(I1834&amp;C1834,[1]Sheet!$D$2:$E$228,2,FALSE))</f>
        <v xml:space="preserve"> </v>
      </c>
      <c r="AO1834" s="122" t="str">
        <f>+I1834&amp;C1834</f>
        <v/>
      </c>
      <c r="AP1834" s="122" t="str">
        <f>C1834&amp;D1834&amp;E1834&amp;G1834&amp;I1834&amp;O1834</f>
        <v/>
      </c>
      <c r="AQ1834" s="122" t="str">
        <f>B1834&amp;D1834&amp;N1834</f>
        <v/>
      </c>
      <c r="AR1834" s="123" t="str">
        <f>+D1834&amp;J1834</f>
        <v/>
      </c>
      <c r="AS1834" s="124" t="str">
        <f t="shared" si="259"/>
        <v/>
      </c>
      <c r="AT1834" s="125" t="str">
        <f t="shared" si="260"/>
        <v/>
      </c>
      <c r="AU1834" s="125" t="str">
        <f>IF(NOT(AT1834=""),VLOOKUP(AT1834,[1]PSI_Category!A:B,2,0),"")</f>
        <v/>
      </c>
      <c r="AV1834" s="167"/>
      <c r="AW1834" s="167"/>
      <c r="AX1834" s="167"/>
    </row>
    <row r="1835" spans="1:50" s="133" customFormat="1" ht="11.4" customHeight="1" x14ac:dyDescent="0.3">
      <c r="A1835" s="103"/>
      <c r="B1835" s="104"/>
      <c r="C1835" s="105"/>
      <c r="D1835" s="106"/>
      <c r="E1835" s="107"/>
      <c r="F1835" s="105"/>
      <c r="G1835" s="107"/>
      <c r="H1835" s="105"/>
      <c r="I1835" s="105"/>
      <c r="J1835" s="107"/>
      <c r="K1835" s="105"/>
      <c r="L1835" s="105"/>
      <c r="M1835" s="105"/>
      <c r="N1835" s="105"/>
      <c r="O1835" s="127"/>
      <c r="P1835" s="109"/>
      <c r="Q1835" s="110"/>
      <c r="R1835" s="110"/>
      <c r="S1835" s="110"/>
      <c r="T1835" s="110"/>
      <c r="U1835" s="111"/>
      <c r="V1835" s="111"/>
      <c r="W1835" s="112"/>
      <c r="X1835" s="113"/>
      <c r="Y1835" s="114"/>
      <c r="Z1835" s="115"/>
      <c r="AA1835" s="116"/>
      <c r="AB1835" s="117" t="b">
        <f t="shared" si="252"/>
        <v>0</v>
      </c>
      <c r="AC1835" s="117">
        <f t="shared" si="253"/>
        <v>0</v>
      </c>
      <c r="AD1835" s="118"/>
      <c r="AE1835" s="117" t="b">
        <f t="shared" si="254"/>
        <v>0</v>
      </c>
      <c r="AF1835" s="117">
        <f t="shared" si="255"/>
        <v>0</v>
      </c>
      <c r="AG1835" s="119">
        <f t="shared" si="256"/>
        <v>0</v>
      </c>
      <c r="AH1835" s="120" t="b">
        <f t="shared" si="257"/>
        <v>0</v>
      </c>
      <c r="AI1835" s="121">
        <f t="shared" si="258"/>
        <v>0</v>
      </c>
      <c r="AJ1835" s="122">
        <f>+C1835</f>
        <v>0</v>
      </c>
      <c r="AK1835" s="122" t="str">
        <f>IF(ISNA(VLOOKUP(postponeList!D1835,[1]Sheet!$A$2:$B$12,2,FALSE))," ",(VLOOKUP(postponeList!D1835,[1]Sheet!$A$2:$B$12,2,FALSE)))</f>
        <v xml:space="preserve"> </v>
      </c>
      <c r="AL1835" s="122" t="str">
        <f>IF(ISNA(VLOOKUP(E1835,[1]Sheet!$G$2:$H$40,2,FALSE))," ",VLOOKUP(E1835,[1]Sheet!$G$2:$H$40,2,FALSE))</f>
        <v xml:space="preserve"> </v>
      </c>
      <c r="AM1835" s="122" t="str">
        <f>IF(ISNA(VLOOKUP(G1835,[1]Sheet!$K$2:$L$159,2,FALSE))," ",(VLOOKUP(G1835,[1]Sheet!$K$2:$L$159,2,FALSE)))</f>
        <v xml:space="preserve"> </v>
      </c>
      <c r="AN1835" s="122" t="str">
        <f>IF(ISNA(VLOOKUP(I1835&amp;C1835,[1]Sheet!$D$2:$E$228,2,FALSE))," ",VLOOKUP(I1835&amp;C1835,[1]Sheet!$D$2:$E$228,2,FALSE))</f>
        <v xml:space="preserve"> </v>
      </c>
      <c r="AO1835" s="122" t="str">
        <f>+I1835&amp;C1835</f>
        <v/>
      </c>
      <c r="AP1835" s="122" t="str">
        <f>C1835&amp;D1835&amp;E1835&amp;G1835&amp;I1835&amp;O1835</f>
        <v/>
      </c>
      <c r="AQ1835" s="122" t="str">
        <f>B1835&amp;D1835&amp;N1835</f>
        <v/>
      </c>
      <c r="AR1835" s="123" t="str">
        <f>+D1835&amp;J1835</f>
        <v/>
      </c>
      <c r="AS1835" s="124" t="str">
        <f t="shared" si="259"/>
        <v/>
      </c>
      <c r="AT1835" s="125" t="str">
        <f t="shared" si="260"/>
        <v/>
      </c>
      <c r="AU1835" s="125" t="str">
        <f>IF(NOT(AT1835=""),VLOOKUP(AT1835,[1]PSI_Category!A:B,2,0),"")</f>
        <v/>
      </c>
      <c r="AV1835" s="167"/>
      <c r="AW1835" s="167"/>
      <c r="AX1835" s="167"/>
    </row>
    <row r="1836" spans="1:50" s="133" customFormat="1" ht="11.4" customHeight="1" x14ac:dyDescent="0.3">
      <c r="A1836" s="103"/>
      <c r="B1836" s="104"/>
      <c r="C1836" s="105"/>
      <c r="D1836" s="106"/>
      <c r="E1836" s="107"/>
      <c r="F1836" s="105"/>
      <c r="G1836" s="107"/>
      <c r="H1836" s="105"/>
      <c r="I1836" s="105"/>
      <c r="J1836" s="107"/>
      <c r="K1836" s="105"/>
      <c r="L1836" s="105"/>
      <c r="M1836" s="105"/>
      <c r="N1836" s="105"/>
      <c r="O1836" s="127"/>
      <c r="P1836" s="109"/>
      <c r="Q1836" s="110"/>
      <c r="R1836" s="110"/>
      <c r="S1836" s="110"/>
      <c r="T1836" s="110"/>
      <c r="U1836" s="111"/>
      <c r="V1836" s="111"/>
      <c r="W1836" s="112"/>
      <c r="X1836" s="113"/>
      <c r="Y1836" s="114"/>
      <c r="Z1836" s="115"/>
      <c r="AA1836" s="116"/>
      <c r="AB1836" s="117" t="b">
        <f t="shared" si="252"/>
        <v>0</v>
      </c>
      <c r="AC1836" s="117">
        <f t="shared" si="253"/>
        <v>0</v>
      </c>
      <c r="AD1836" s="118"/>
      <c r="AE1836" s="117" t="b">
        <f t="shared" si="254"/>
        <v>0</v>
      </c>
      <c r="AF1836" s="117">
        <f t="shared" si="255"/>
        <v>0</v>
      </c>
      <c r="AG1836" s="119">
        <f t="shared" si="256"/>
        <v>0</v>
      </c>
      <c r="AH1836" s="120" t="b">
        <f t="shared" si="257"/>
        <v>0</v>
      </c>
      <c r="AI1836" s="121">
        <f t="shared" si="258"/>
        <v>0</v>
      </c>
      <c r="AJ1836" s="122">
        <f>+C1836</f>
        <v>0</v>
      </c>
      <c r="AK1836" s="122" t="str">
        <f>IF(ISNA(VLOOKUP(postponeList!D1836,[1]Sheet!$A$2:$B$12,2,FALSE))," ",(VLOOKUP(postponeList!D1836,[1]Sheet!$A$2:$B$12,2,FALSE)))</f>
        <v xml:space="preserve"> </v>
      </c>
      <c r="AL1836" s="122" t="str">
        <f>IF(ISNA(VLOOKUP(E1836,[1]Sheet!$G$2:$H$40,2,FALSE))," ",VLOOKUP(E1836,[1]Sheet!$G$2:$H$40,2,FALSE))</f>
        <v xml:space="preserve"> </v>
      </c>
      <c r="AM1836" s="122" t="str">
        <f>IF(ISNA(VLOOKUP(G1836,[1]Sheet!$K$2:$L$159,2,FALSE))," ",(VLOOKUP(G1836,[1]Sheet!$K$2:$L$159,2,FALSE)))</f>
        <v xml:space="preserve"> </v>
      </c>
      <c r="AN1836" s="122" t="str">
        <f>IF(ISNA(VLOOKUP(I1836&amp;C1836,[1]Sheet!$D$2:$E$228,2,FALSE))," ",VLOOKUP(I1836&amp;C1836,[1]Sheet!$D$2:$E$228,2,FALSE))</f>
        <v xml:space="preserve"> </v>
      </c>
      <c r="AO1836" s="122" t="str">
        <f>+I1836&amp;C1836</f>
        <v/>
      </c>
      <c r="AP1836" s="122" t="str">
        <f>C1836&amp;D1836&amp;E1836&amp;G1836&amp;I1836&amp;O1836</f>
        <v/>
      </c>
      <c r="AQ1836" s="122" t="str">
        <f>B1836&amp;D1836&amp;N1836</f>
        <v/>
      </c>
      <c r="AR1836" s="123" t="str">
        <f>+D1836&amp;J1836</f>
        <v/>
      </c>
      <c r="AS1836" s="124" t="str">
        <f t="shared" si="259"/>
        <v/>
      </c>
      <c r="AT1836" s="125" t="str">
        <f t="shared" si="260"/>
        <v/>
      </c>
      <c r="AU1836" s="125" t="str">
        <f>IF(NOT(AT1836=""),VLOOKUP(AT1836,[1]PSI_Category!A:B,2,0),"")</f>
        <v/>
      </c>
      <c r="AV1836" s="167"/>
      <c r="AW1836" s="167"/>
      <c r="AX1836" s="167"/>
    </row>
    <row r="1837" spans="1:50" s="133" customFormat="1" ht="11.4" customHeight="1" x14ac:dyDescent="0.3">
      <c r="A1837" s="103"/>
      <c r="B1837" s="104"/>
      <c r="C1837" s="105"/>
      <c r="D1837" s="106"/>
      <c r="E1837" s="107"/>
      <c r="F1837" s="105"/>
      <c r="G1837" s="107"/>
      <c r="H1837" s="105"/>
      <c r="I1837" s="105"/>
      <c r="J1837" s="107"/>
      <c r="K1837" s="105"/>
      <c r="L1837" s="105"/>
      <c r="M1837" s="105"/>
      <c r="N1837" s="105"/>
      <c r="O1837" s="127"/>
      <c r="P1837" s="109"/>
      <c r="Q1837" s="110"/>
      <c r="R1837" s="110"/>
      <c r="S1837" s="110"/>
      <c r="T1837" s="110"/>
      <c r="U1837" s="111"/>
      <c r="V1837" s="111"/>
      <c r="W1837" s="112"/>
      <c r="X1837" s="113"/>
      <c r="Y1837" s="114"/>
      <c r="Z1837" s="115"/>
      <c r="AA1837" s="116"/>
      <c r="AB1837" s="117" t="b">
        <f t="shared" si="252"/>
        <v>0</v>
      </c>
      <c r="AC1837" s="117">
        <f t="shared" si="253"/>
        <v>0</v>
      </c>
      <c r="AD1837" s="118"/>
      <c r="AE1837" s="117" t="b">
        <f t="shared" si="254"/>
        <v>0</v>
      </c>
      <c r="AF1837" s="117">
        <f t="shared" si="255"/>
        <v>0</v>
      </c>
      <c r="AG1837" s="119">
        <f t="shared" si="256"/>
        <v>0</v>
      </c>
      <c r="AH1837" s="120" t="b">
        <f t="shared" si="257"/>
        <v>0</v>
      </c>
      <c r="AI1837" s="121">
        <f t="shared" si="258"/>
        <v>0</v>
      </c>
      <c r="AJ1837" s="122">
        <f>+C1837</f>
        <v>0</v>
      </c>
      <c r="AK1837" s="122" t="str">
        <f>IF(ISNA(VLOOKUP(postponeList!D1837,[1]Sheet!$A$2:$B$12,2,FALSE))," ",(VLOOKUP(postponeList!D1837,[1]Sheet!$A$2:$B$12,2,FALSE)))</f>
        <v xml:space="preserve"> </v>
      </c>
      <c r="AL1837" s="122" t="str">
        <f>IF(ISNA(VLOOKUP(E1837,[1]Sheet!$G$2:$H$40,2,FALSE))," ",VLOOKUP(E1837,[1]Sheet!$G$2:$H$40,2,FALSE))</f>
        <v xml:space="preserve"> </v>
      </c>
      <c r="AM1837" s="122" t="str">
        <f>IF(ISNA(VLOOKUP(G1837,[1]Sheet!$K$2:$L$159,2,FALSE))," ",(VLOOKUP(G1837,[1]Sheet!$K$2:$L$159,2,FALSE)))</f>
        <v xml:space="preserve"> </v>
      </c>
      <c r="AN1837" s="122" t="str">
        <f>IF(ISNA(VLOOKUP(I1837&amp;C1837,[1]Sheet!$D$2:$E$228,2,FALSE))," ",VLOOKUP(I1837&amp;C1837,[1]Sheet!$D$2:$E$228,2,FALSE))</f>
        <v xml:space="preserve"> </v>
      </c>
      <c r="AO1837" s="122" t="str">
        <f>+I1837&amp;C1837</f>
        <v/>
      </c>
      <c r="AP1837" s="122" t="str">
        <f>C1837&amp;D1837&amp;E1837&amp;G1837&amp;I1837&amp;O1837</f>
        <v/>
      </c>
      <c r="AQ1837" s="122" t="str">
        <f>B1837&amp;D1837&amp;N1837</f>
        <v/>
      </c>
      <c r="AR1837" s="123" t="str">
        <f>+D1837&amp;J1837</f>
        <v/>
      </c>
      <c r="AS1837" s="124" t="str">
        <f t="shared" si="259"/>
        <v/>
      </c>
      <c r="AT1837" s="125" t="str">
        <f t="shared" si="260"/>
        <v/>
      </c>
      <c r="AU1837" s="125" t="str">
        <f>IF(NOT(AT1837=""),VLOOKUP(AT1837,[1]PSI_Category!A:B,2,0),"")</f>
        <v/>
      </c>
      <c r="AV1837" s="167"/>
      <c r="AW1837" s="167"/>
      <c r="AX1837" s="167"/>
    </row>
    <row r="1838" spans="1:50" s="133" customFormat="1" ht="11.4" customHeight="1" x14ac:dyDescent="0.3">
      <c r="A1838" s="103"/>
      <c r="B1838" s="104"/>
      <c r="C1838" s="105"/>
      <c r="D1838" s="106"/>
      <c r="E1838" s="107"/>
      <c r="F1838" s="105"/>
      <c r="G1838" s="107"/>
      <c r="H1838" s="105"/>
      <c r="I1838" s="105"/>
      <c r="J1838" s="107"/>
      <c r="K1838" s="105"/>
      <c r="L1838" s="105"/>
      <c r="M1838" s="105"/>
      <c r="N1838" s="105"/>
      <c r="O1838" s="127"/>
      <c r="P1838" s="109"/>
      <c r="Q1838" s="110"/>
      <c r="R1838" s="110"/>
      <c r="S1838" s="110"/>
      <c r="T1838" s="110"/>
      <c r="U1838" s="111"/>
      <c r="V1838" s="111"/>
      <c r="W1838" s="112"/>
      <c r="X1838" s="113"/>
      <c r="Y1838" s="114"/>
      <c r="Z1838" s="115"/>
      <c r="AA1838" s="116"/>
      <c r="AB1838" s="117" t="b">
        <f t="shared" si="252"/>
        <v>0</v>
      </c>
      <c r="AC1838" s="117">
        <f t="shared" si="253"/>
        <v>0</v>
      </c>
      <c r="AD1838" s="118"/>
      <c r="AE1838" s="117" t="b">
        <f t="shared" si="254"/>
        <v>0</v>
      </c>
      <c r="AF1838" s="117">
        <f t="shared" si="255"/>
        <v>0</v>
      </c>
      <c r="AG1838" s="119">
        <f t="shared" si="256"/>
        <v>0</v>
      </c>
      <c r="AH1838" s="120" t="b">
        <f t="shared" si="257"/>
        <v>0</v>
      </c>
      <c r="AI1838" s="121">
        <f t="shared" si="258"/>
        <v>0</v>
      </c>
      <c r="AJ1838" s="122">
        <f>+C1838</f>
        <v>0</v>
      </c>
      <c r="AK1838" s="122" t="str">
        <f>IF(ISNA(VLOOKUP(postponeList!D1838,[1]Sheet!$A$2:$B$12,2,FALSE))," ",(VLOOKUP(postponeList!D1838,[1]Sheet!$A$2:$B$12,2,FALSE)))</f>
        <v xml:space="preserve"> </v>
      </c>
      <c r="AL1838" s="122" t="str">
        <f>IF(ISNA(VLOOKUP(E1838,[1]Sheet!$G$2:$H$40,2,FALSE))," ",VLOOKUP(E1838,[1]Sheet!$G$2:$H$40,2,FALSE))</f>
        <v xml:space="preserve"> </v>
      </c>
      <c r="AM1838" s="122" t="str">
        <f>IF(ISNA(VLOOKUP(G1838,[1]Sheet!$K$2:$L$159,2,FALSE))," ",(VLOOKUP(G1838,[1]Sheet!$K$2:$L$159,2,FALSE)))</f>
        <v xml:space="preserve"> </v>
      </c>
      <c r="AN1838" s="122" t="str">
        <f>IF(ISNA(VLOOKUP(I1838&amp;C1838,[1]Sheet!$D$2:$E$228,2,FALSE))," ",VLOOKUP(I1838&amp;C1838,[1]Sheet!$D$2:$E$228,2,FALSE))</f>
        <v xml:space="preserve"> </v>
      </c>
      <c r="AO1838" s="122" t="str">
        <f>+I1838&amp;C1838</f>
        <v/>
      </c>
      <c r="AP1838" s="122" t="str">
        <f>C1838&amp;D1838&amp;E1838&amp;G1838&amp;I1838&amp;O1838</f>
        <v/>
      </c>
      <c r="AQ1838" s="122" t="str">
        <f>B1838&amp;D1838&amp;N1838</f>
        <v/>
      </c>
      <c r="AR1838" s="123" t="str">
        <f>+D1838&amp;J1838</f>
        <v/>
      </c>
      <c r="AS1838" s="124" t="str">
        <f t="shared" si="259"/>
        <v/>
      </c>
      <c r="AT1838" s="125" t="str">
        <f t="shared" si="260"/>
        <v/>
      </c>
      <c r="AU1838" s="125" t="str">
        <f>IF(NOT(AT1838=""),VLOOKUP(AT1838,[1]PSI_Category!A:B,2,0),"")</f>
        <v/>
      </c>
      <c r="AV1838" s="167"/>
      <c r="AW1838" s="167"/>
      <c r="AX1838" s="167"/>
    </row>
    <row r="1839" spans="1:50" s="133" customFormat="1" ht="11.4" customHeight="1" x14ac:dyDescent="0.3">
      <c r="A1839" s="103"/>
      <c r="B1839" s="104"/>
      <c r="C1839" s="105"/>
      <c r="D1839" s="106"/>
      <c r="E1839" s="107"/>
      <c r="F1839" s="105"/>
      <c r="G1839" s="107"/>
      <c r="H1839" s="105"/>
      <c r="I1839" s="105"/>
      <c r="J1839" s="107"/>
      <c r="K1839" s="105"/>
      <c r="L1839" s="105"/>
      <c r="M1839" s="105"/>
      <c r="N1839" s="105"/>
      <c r="O1839" s="127"/>
      <c r="P1839" s="109"/>
      <c r="Q1839" s="110"/>
      <c r="R1839" s="110"/>
      <c r="S1839" s="110"/>
      <c r="T1839" s="110"/>
      <c r="U1839" s="111"/>
      <c r="V1839" s="111"/>
      <c r="W1839" s="112"/>
      <c r="X1839" s="113"/>
      <c r="Y1839" s="114"/>
      <c r="Z1839" s="115"/>
      <c r="AA1839" s="116"/>
      <c r="AB1839" s="117" t="b">
        <f t="shared" si="252"/>
        <v>0</v>
      </c>
      <c r="AC1839" s="117">
        <f t="shared" si="253"/>
        <v>0</v>
      </c>
      <c r="AD1839" s="118"/>
      <c r="AE1839" s="117" t="b">
        <f t="shared" si="254"/>
        <v>0</v>
      </c>
      <c r="AF1839" s="117">
        <f t="shared" si="255"/>
        <v>0</v>
      </c>
      <c r="AG1839" s="119">
        <f t="shared" si="256"/>
        <v>0</v>
      </c>
      <c r="AH1839" s="120" t="b">
        <f t="shared" si="257"/>
        <v>0</v>
      </c>
      <c r="AI1839" s="121">
        <f t="shared" si="258"/>
        <v>0</v>
      </c>
      <c r="AJ1839" s="122">
        <f>+C1839</f>
        <v>0</v>
      </c>
      <c r="AK1839" s="122" t="str">
        <f>IF(ISNA(VLOOKUP(postponeList!D1839,[1]Sheet!$A$2:$B$12,2,FALSE))," ",(VLOOKUP(postponeList!D1839,[1]Sheet!$A$2:$B$12,2,FALSE)))</f>
        <v xml:space="preserve"> </v>
      </c>
      <c r="AL1839" s="122" t="str">
        <f>IF(ISNA(VLOOKUP(E1839,[1]Sheet!$G$2:$H$40,2,FALSE))," ",VLOOKUP(E1839,[1]Sheet!$G$2:$H$40,2,FALSE))</f>
        <v xml:space="preserve"> </v>
      </c>
      <c r="AM1839" s="122" t="str">
        <f>IF(ISNA(VLOOKUP(G1839,[1]Sheet!$K$2:$L$159,2,FALSE))," ",(VLOOKUP(G1839,[1]Sheet!$K$2:$L$159,2,FALSE)))</f>
        <v xml:space="preserve"> </v>
      </c>
      <c r="AN1839" s="122" t="str">
        <f>IF(ISNA(VLOOKUP(I1839&amp;C1839,[1]Sheet!$D$2:$E$228,2,FALSE))," ",VLOOKUP(I1839&amp;C1839,[1]Sheet!$D$2:$E$228,2,FALSE))</f>
        <v xml:space="preserve"> </v>
      </c>
      <c r="AO1839" s="122" t="str">
        <f>+I1839&amp;C1839</f>
        <v/>
      </c>
      <c r="AP1839" s="122" t="str">
        <f>C1839&amp;D1839&amp;E1839&amp;G1839&amp;I1839&amp;O1839</f>
        <v/>
      </c>
      <c r="AQ1839" s="122" t="str">
        <f>B1839&amp;D1839&amp;N1839</f>
        <v/>
      </c>
      <c r="AR1839" s="123" t="str">
        <f>+D1839&amp;J1839</f>
        <v/>
      </c>
      <c r="AS1839" s="124" t="str">
        <f t="shared" si="259"/>
        <v/>
      </c>
      <c r="AT1839" s="125" t="str">
        <f t="shared" si="260"/>
        <v/>
      </c>
      <c r="AU1839" s="125" t="str">
        <f>IF(NOT(AT1839=""),VLOOKUP(AT1839,[1]PSI_Category!A:B,2,0),"")</f>
        <v/>
      </c>
      <c r="AV1839" s="167"/>
      <c r="AW1839" s="167"/>
      <c r="AX1839" s="167"/>
    </row>
    <row r="1840" spans="1:50" s="133" customFormat="1" ht="11.4" customHeight="1" x14ac:dyDescent="0.3">
      <c r="A1840" s="103"/>
      <c r="B1840" s="104"/>
      <c r="C1840" s="105"/>
      <c r="D1840" s="106"/>
      <c r="E1840" s="107"/>
      <c r="F1840" s="105"/>
      <c r="G1840" s="107"/>
      <c r="H1840" s="105"/>
      <c r="I1840" s="105"/>
      <c r="J1840" s="107"/>
      <c r="K1840" s="105"/>
      <c r="L1840" s="105"/>
      <c r="M1840" s="105"/>
      <c r="N1840" s="105"/>
      <c r="O1840" s="127"/>
      <c r="P1840" s="109"/>
      <c r="Q1840" s="110"/>
      <c r="R1840" s="110"/>
      <c r="S1840" s="110"/>
      <c r="T1840" s="110"/>
      <c r="U1840" s="111"/>
      <c r="V1840" s="111"/>
      <c r="W1840" s="112"/>
      <c r="X1840" s="113"/>
      <c r="Y1840" s="114"/>
      <c r="Z1840" s="115"/>
      <c r="AA1840" s="116"/>
      <c r="AB1840" s="117" t="b">
        <f t="shared" si="252"/>
        <v>0</v>
      </c>
      <c r="AC1840" s="117">
        <f t="shared" si="253"/>
        <v>0</v>
      </c>
      <c r="AD1840" s="118"/>
      <c r="AE1840" s="117" t="b">
        <f t="shared" si="254"/>
        <v>0</v>
      </c>
      <c r="AF1840" s="117">
        <f t="shared" si="255"/>
        <v>0</v>
      </c>
      <c r="AG1840" s="119">
        <f t="shared" si="256"/>
        <v>0</v>
      </c>
      <c r="AH1840" s="120" t="b">
        <f t="shared" si="257"/>
        <v>0</v>
      </c>
      <c r="AI1840" s="121">
        <f t="shared" si="258"/>
        <v>0</v>
      </c>
      <c r="AJ1840" s="122">
        <f>+C1840</f>
        <v>0</v>
      </c>
      <c r="AK1840" s="122" t="str">
        <f>IF(ISNA(VLOOKUP(postponeList!D1840,[1]Sheet!$A$2:$B$12,2,FALSE))," ",(VLOOKUP(postponeList!D1840,[1]Sheet!$A$2:$B$12,2,FALSE)))</f>
        <v xml:space="preserve"> </v>
      </c>
      <c r="AL1840" s="122" t="str">
        <f>IF(ISNA(VLOOKUP(E1840,[1]Sheet!$G$2:$H$40,2,FALSE))," ",VLOOKUP(E1840,[1]Sheet!$G$2:$H$40,2,FALSE))</f>
        <v xml:space="preserve"> </v>
      </c>
      <c r="AM1840" s="122" t="str">
        <f>IF(ISNA(VLOOKUP(G1840,[1]Sheet!$K$2:$L$159,2,FALSE))," ",(VLOOKUP(G1840,[1]Sheet!$K$2:$L$159,2,FALSE)))</f>
        <v xml:space="preserve"> </v>
      </c>
      <c r="AN1840" s="122" t="str">
        <f>IF(ISNA(VLOOKUP(I1840&amp;C1840,[1]Sheet!$D$2:$E$228,2,FALSE))," ",VLOOKUP(I1840&amp;C1840,[1]Sheet!$D$2:$E$228,2,FALSE))</f>
        <v xml:space="preserve"> </v>
      </c>
      <c r="AO1840" s="122" t="str">
        <f>+I1840&amp;C1840</f>
        <v/>
      </c>
      <c r="AP1840" s="122" t="str">
        <f>C1840&amp;D1840&amp;E1840&amp;G1840&amp;I1840&amp;O1840</f>
        <v/>
      </c>
      <c r="AQ1840" s="122" t="str">
        <f>B1840&amp;D1840&amp;N1840</f>
        <v/>
      </c>
      <c r="AR1840" s="123" t="str">
        <f>+D1840&amp;J1840</f>
        <v/>
      </c>
      <c r="AS1840" s="124" t="str">
        <f t="shared" si="259"/>
        <v/>
      </c>
      <c r="AT1840" s="125" t="str">
        <f t="shared" si="260"/>
        <v/>
      </c>
      <c r="AU1840" s="125" t="str">
        <f>IF(NOT(AT1840=""),VLOOKUP(AT1840,[1]PSI_Category!A:B,2,0),"")</f>
        <v/>
      </c>
      <c r="AV1840" s="167"/>
      <c r="AW1840" s="167"/>
      <c r="AX1840" s="167"/>
    </row>
    <row r="1841" spans="1:50" s="133" customFormat="1" ht="11.4" customHeight="1" x14ac:dyDescent="0.3">
      <c r="A1841" s="103"/>
      <c r="B1841" s="104"/>
      <c r="C1841" s="105"/>
      <c r="D1841" s="106"/>
      <c r="E1841" s="107"/>
      <c r="F1841" s="105"/>
      <c r="G1841" s="107"/>
      <c r="H1841" s="105"/>
      <c r="I1841" s="105"/>
      <c r="J1841" s="107"/>
      <c r="K1841" s="105"/>
      <c r="L1841" s="105"/>
      <c r="M1841" s="105"/>
      <c r="N1841" s="105"/>
      <c r="O1841" s="127"/>
      <c r="P1841" s="109"/>
      <c r="Q1841" s="110"/>
      <c r="R1841" s="110"/>
      <c r="S1841" s="110"/>
      <c r="T1841" s="110"/>
      <c r="U1841" s="111"/>
      <c r="V1841" s="111"/>
      <c r="W1841" s="112"/>
      <c r="X1841" s="113"/>
      <c r="Y1841" s="114"/>
      <c r="Z1841" s="115"/>
      <c r="AA1841" s="116"/>
      <c r="AB1841" s="117" t="b">
        <f t="shared" si="252"/>
        <v>0</v>
      </c>
      <c r="AC1841" s="117">
        <f t="shared" si="253"/>
        <v>0</v>
      </c>
      <c r="AD1841" s="118"/>
      <c r="AE1841" s="117" t="b">
        <f t="shared" si="254"/>
        <v>0</v>
      </c>
      <c r="AF1841" s="117">
        <f t="shared" si="255"/>
        <v>0</v>
      </c>
      <c r="AG1841" s="119">
        <f t="shared" si="256"/>
        <v>0</v>
      </c>
      <c r="AH1841" s="120" t="b">
        <f t="shared" si="257"/>
        <v>0</v>
      </c>
      <c r="AI1841" s="121">
        <f t="shared" si="258"/>
        <v>0</v>
      </c>
      <c r="AJ1841" s="122">
        <f>+C1841</f>
        <v>0</v>
      </c>
      <c r="AK1841" s="122" t="str">
        <f>IF(ISNA(VLOOKUP(postponeList!D1841,[1]Sheet!$A$2:$B$12,2,FALSE))," ",(VLOOKUP(postponeList!D1841,[1]Sheet!$A$2:$B$12,2,FALSE)))</f>
        <v xml:space="preserve"> </v>
      </c>
      <c r="AL1841" s="122" t="str">
        <f>IF(ISNA(VLOOKUP(E1841,[1]Sheet!$G$2:$H$40,2,FALSE))," ",VLOOKUP(E1841,[1]Sheet!$G$2:$H$40,2,FALSE))</f>
        <v xml:space="preserve"> </v>
      </c>
      <c r="AM1841" s="122" t="str">
        <f>IF(ISNA(VLOOKUP(G1841,[1]Sheet!$K$2:$L$159,2,FALSE))," ",(VLOOKUP(G1841,[1]Sheet!$K$2:$L$159,2,FALSE)))</f>
        <v xml:space="preserve"> </v>
      </c>
      <c r="AN1841" s="122" t="str">
        <f>IF(ISNA(VLOOKUP(I1841&amp;C1841,[1]Sheet!$D$2:$E$228,2,FALSE))," ",VLOOKUP(I1841&amp;C1841,[1]Sheet!$D$2:$E$228,2,FALSE))</f>
        <v xml:space="preserve"> </v>
      </c>
      <c r="AO1841" s="122" t="str">
        <f>+I1841&amp;C1841</f>
        <v/>
      </c>
      <c r="AP1841" s="122" t="str">
        <f>C1841&amp;D1841&amp;E1841&amp;G1841&amp;I1841&amp;O1841</f>
        <v/>
      </c>
      <c r="AQ1841" s="122" t="str">
        <f>B1841&amp;D1841&amp;N1841</f>
        <v/>
      </c>
      <c r="AR1841" s="123" t="str">
        <f>+D1841&amp;J1841</f>
        <v/>
      </c>
      <c r="AS1841" s="124" t="str">
        <f t="shared" si="259"/>
        <v/>
      </c>
      <c r="AT1841" s="125" t="str">
        <f t="shared" si="260"/>
        <v/>
      </c>
      <c r="AU1841" s="125" t="str">
        <f>IF(NOT(AT1841=""),VLOOKUP(AT1841,[1]PSI_Category!A:B,2,0),"")</f>
        <v/>
      </c>
      <c r="AV1841" s="167"/>
      <c r="AW1841" s="167"/>
      <c r="AX1841" s="167"/>
    </row>
    <row r="1842" spans="1:50" s="133" customFormat="1" ht="11.4" customHeight="1" x14ac:dyDescent="0.3">
      <c r="A1842" s="103"/>
      <c r="B1842" s="104"/>
      <c r="C1842" s="105"/>
      <c r="D1842" s="106"/>
      <c r="E1842" s="107"/>
      <c r="F1842" s="105"/>
      <c r="G1842" s="107"/>
      <c r="H1842" s="105"/>
      <c r="I1842" s="105"/>
      <c r="J1842" s="107"/>
      <c r="K1842" s="105"/>
      <c r="L1842" s="105"/>
      <c r="M1842" s="105"/>
      <c r="N1842" s="105"/>
      <c r="O1842" s="127"/>
      <c r="P1842" s="109"/>
      <c r="Q1842" s="110"/>
      <c r="R1842" s="110"/>
      <c r="S1842" s="110"/>
      <c r="T1842" s="110"/>
      <c r="U1842" s="111"/>
      <c r="V1842" s="111"/>
      <c r="W1842" s="112"/>
      <c r="X1842" s="113"/>
      <c r="Y1842" s="114"/>
      <c r="Z1842" s="115"/>
      <c r="AA1842" s="116"/>
      <c r="AB1842" s="117" t="b">
        <f t="shared" si="252"/>
        <v>0</v>
      </c>
      <c r="AC1842" s="117">
        <f t="shared" si="253"/>
        <v>0</v>
      </c>
      <c r="AD1842" s="118"/>
      <c r="AE1842" s="117" t="b">
        <f t="shared" si="254"/>
        <v>0</v>
      </c>
      <c r="AF1842" s="117">
        <f t="shared" si="255"/>
        <v>0</v>
      </c>
      <c r="AG1842" s="119">
        <f t="shared" si="256"/>
        <v>0</v>
      </c>
      <c r="AH1842" s="120" t="b">
        <f t="shared" si="257"/>
        <v>0</v>
      </c>
      <c r="AI1842" s="121">
        <f t="shared" si="258"/>
        <v>0</v>
      </c>
      <c r="AJ1842" s="122">
        <f>+C1842</f>
        <v>0</v>
      </c>
      <c r="AK1842" s="122" t="str">
        <f>IF(ISNA(VLOOKUP(postponeList!D1842,[1]Sheet!$A$2:$B$12,2,FALSE))," ",(VLOOKUP(postponeList!D1842,[1]Sheet!$A$2:$B$12,2,FALSE)))</f>
        <v xml:space="preserve"> </v>
      </c>
      <c r="AL1842" s="122" t="str">
        <f>IF(ISNA(VLOOKUP(E1842,[1]Sheet!$G$2:$H$40,2,FALSE))," ",VLOOKUP(E1842,[1]Sheet!$G$2:$H$40,2,FALSE))</f>
        <v xml:space="preserve"> </v>
      </c>
      <c r="AM1842" s="122" t="str">
        <f>IF(ISNA(VLOOKUP(G1842,[1]Sheet!$K$2:$L$159,2,FALSE))," ",(VLOOKUP(G1842,[1]Sheet!$K$2:$L$159,2,FALSE)))</f>
        <v xml:space="preserve"> </v>
      </c>
      <c r="AN1842" s="122" t="str">
        <f>IF(ISNA(VLOOKUP(I1842&amp;C1842,[1]Sheet!$D$2:$E$228,2,FALSE))," ",VLOOKUP(I1842&amp;C1842,[1]Sheet!$D$2:$E$228,2,FALSE))</f>
        <v xml:space="preserve"> </v>
      </c>
      <c r="AO1842" s="122" t="str">
        <f>+I1842&amp;C1842</f>
        <v/>
      </c>
      <c r="AP1842" s="122" t="str">
        <f>C1842&amp;D1842&amp;E1842&amp;G1842&amp;I1842&amp;O1842</f>
        <v/>
      </c>
      <c r="AQ1842" s="122" t="str">
        <f>B1842&amp;D1842&amp;N1842</f>
        <v/>
      </c>
      <c r="AR1842" s="123" t="str">
        <f>+D1842&amp;J1842</f>
        <v/>
      </c>
      <c r="AS1842" s="124" t="str">
        <f t="shared" si="259"/>
        <v/>
      </c>
      <c r="AT1842" s="125" t="str">
        <f t="shared" si="260"/>
        <v/>
      </c>
      <c r="AU1842" s="125" t="str">
        <f>IF(NOT(AT1842=""),VLOOKUP(AT1842,[1]PSI_Category!A:B,2,0),"")</f>
        <v/>
      </c>
      <c r="AV1842" s="167"/>
      <c r="AW1842" s="167"/>
      <c r="AX1842" s="167"/>
    </row>
    <row r="1843" spans="1:50" s="133" customFormat="1" ht="11.4" customHeight="1" x14ac:dyDescent="0.3">
      <c r="A1843" s="103"/>
      <c r="B1843" s="104"/>
      <c r="C1843" s="105"/>
      <c r="D1843" s="106"/>
      <c r="E1843" s="107"/>
      <c r="F1843" s="105"/>
      <c r="G1843" s="107"/>
      <c r="H1843" s="105"/>
      <c r="I1843" s="105"/>
      <c r="J1843" s="107"/>
      <c r="K1843" s="105"/>
      <c r="L1843" s="105"/>
      <c r="M1843" s="105"/>
      <c r="N1843" s="105"/>
      <c r="O1843" s="127"/>
      <c r="P1843" s="109"/>
      <c r="Q1843" s="110"/>
      <c r="R1843" s="110"/>
      <c r="S1843" s="110"/>
      <c r="T1843" s="110"/>
      <c r="U1843" s="111"/>
      <c r="V1843" s="111"/>
      <c r="W1843" s="112"/>
      <c r="X1843" s="113"/>
      <c r="Y1843" s="114"/>
      <c r="Z1843" s="115"/>
      <c r="AA1843" s="116"/>
      <c r="AB1843" s="117" t="b">
        <f t="shared" si="252"/>
        <v>0</v>
      </c>
      <c r="AC1843" s="117">
        <f t="shared" si="253"/>
        <v>0</v>
      </c>
      <c r="AD1843" s="118"/>
      <c r="AE1843" s="117" t="b">
        <f t="shared" si="254"/>
        <v>0</v>
      </c>
      <c r="AF1843" s="117">
        <f t="shared" si="255"/>
        <v>0</v>
      </c>
      <c r="AG1843" s="119">
        <f t="shared" si="256"/>
        <v>0</v>
      </c>
      <c r="AH1843" s="120" t="b">
        <f t="shared" si="257"/>
        <v>0</v>
      </c>
      <c r="AI1843" s="121">
        <f t="shared" si="258"/>
        <v>0</v>
      </c>
      <c r="AJ1843" s="122">
        <f>+C1843</f>
        <v>0</v>
      </c>
      <c r="AK1843" s="122" t="str">
        <f>IF(ISNA(VLOOKUP(postponeList!D1843,[1]Sheet!$A$2:$B$12,2,FALSE))," ",(VLOOKUP(postponeList!D1843,[1]Sheet!$A$2:$B$12,2,FALSE)))</f>
        <v xml:space="preserve"> </v>
      </c>
      <c r="AL1843" s="122" t="str">
        <f>IF(ISNA(VLOOKUP(E1843,[1]Sheet!$G$2:$H$40,2,FALSE))," ",VLOOKUP(E1843,[1]Sheet!$G$2:$H$40,2,FALSE))</f>
        <v xml:space="preserve"> </v>
      </c>
      <c r="AM1843" s="122" t="str">
        <f>IF(ISNA(VLOOKUP(G1843,[1]Sheet!$K$2:$L$159,2,FALSE))," ",(VLOOKUP(G1843,[1]Sheet!$K$2:$L$159,2,FALSE)))</f>
        <v xml:space="preserve"> </v>
      </c>
      <c r="AN1843" s="122" t="str">
        <f>IF(ISNA(VLOOKUP(I1843&amp;C1843,[1]Sheet!$D$2:$E$228,2,FALSE))," ",VLOOKUP(I1843&amp;C1843,[1]Sheet!$D$2:$E$228,2,FALSE))</f>
        <v xml:space="preserve"> </v>
      </c>
      <c r="AO1843" s="122" t="str">
        <f>+I1843&amp;C1843</f>
        <v/>
      </c>
      <c r="AP1843" s="122" t="str">
        <f>C1843&amp;D1843&amp;E1843&amp;G1843&amp;I1843&amp;O1843</f>
        <v/>
      </c>
      <c r="AQ1843" s="122" t="str">
        <f>B1843&amp;D1843&amp;N1843</f>
        <v/>
      </c>
      <c r="AR1843" s="123" t="str">
        <f>+D1843&amp;J1843</f>
        <v/>
      </c>
      <c r="AS1843" s="124" t="str">
        <f t="shared" si="259"/>
        <v/>
      </c>
      <c r="AT1843" s="125" t="str">
        <f t="shared" si="260"/>
        <v/>
      </c>
      <c r="AU1843" s="125" t="str">
        <f>IF(NOT(AT1843=""),VLOOKUP(AT1843,[1]PSI_Category!A:B,2,0),"")</f>
        <v/>
      </c>
      <c r="AV1843" s="167"/>
      <c r="AW1843" s="167"/>
      <c r="AX1843" s="167"/>
    </row>
    <row r="1844" spans="1:50" s="133" customFormat="1" ht="11.4" customHeight="1" x14ac:dyDescent="0.3">
      <c r="A1844" s="103"/>
      <c r="B1844" s="104"/>
      <c r="C1844" s="105"/>
      <c r="D1844" s="106"/>
      <c r="E1844" s="107"/>
      <c r="F1844" s="105"/>
      <c r="G1844" s="107"/>
      <c r="H1844" s="105"/>
      <c r="I1844" s="105"/>
      <c r="J1844" s="107"/>
      <c r="K1844" s="105"/>
      <c r="L1844" s="105"/>
      <c r="M1844" s="105"/>
      <c r="N1844" s="105"/>
      <c r="O1844" s="127"/>
      <c r="P1844" s="109"/>
      <c r="Q1844" s="110"/>
      <c r="R1844" s="110"/>
      <c r="S1844" s="110"/>
      <c r="T1844" s="110"/>
      <c r="U1844" s="111"/>
      <c r="V1844" s="111"/>
      <c r="W1844" s="112"/>
      <c r="X1844" s="113"/>
      <c r="Y1844" s="114"/>
      <c r="Z1844" s="115"/>
      <c r="AA1844" s="116"/>
      <c r="AB1844" s="117" t="b">
        <f t="shared" si="252"/>
        <v>0</v>
      </c>
      <c r="AC1844" s="117">
        <f t="shared" si="253"/>
        <v>0</v>
      </c>
      <c r="AD1844" s="118"/>
      <c r="AE1844" s="117" t="b">
        <f t="shared" si="254"/>
        <v>0</v>
      </c>
      <c r="AF1844" s="117">
        <f t="shared" si="255"/>
        <v>0</v>
      </c>
      <c r="AG1844" s="119">
        <f t="shared" si="256"/>
        <v>0</v>
      </c>
      <c r="AH1844" s="120" t="b">
        <f t="shared" si="257"/>
        <v>0</v>
      </c>
      <c r="AI1844" s="121">
        <f t="shared" si="258"/>
        <v>0</v>
      </c>
      <c r="AJ1844" s="122">
        <f>+C1844</f>
        <v>0</v>
      </c>
      <c r="AK1844" s="122" t="str">
        <f>IF(ISNA(VLOOKUP(postponeList!D1844,[1]Sheet!$A$2:$B$12,2,FALSE))," ",(VLOOKUP(postponeList!D1844,[1]Sheet!$A$2:$B$12,2,FALSE)))</f>
        <v xml:space="preserve"> </v>
      </c>
      <c r="AL1844" s="122" t="str">
        <f>IF(ISNA(VLOOKUP(E1844,[1]Sheet!$G$2:$H$40,2,FALSE))," ",VLOOKUP(E1844,[1]Sheet!$G$2:$H$40,2,FALSE))</f>
        <v xml:space="preserve"> </v>
      </c>
      <c r="AM1844" s="122" t="str">
        <f>IF(ISNA(VLOOKUP(G1844,[1]Sheet!$K$2:$L$159,2,FALSE))," ",(VLOOKUP(G1844,[1]Sheet!$K$2:$L$159,2,FALSE)))</f>
        <v xml:space="preserve"> </v>
      </c>
      <c r="AN1844" s="122" t="str">
        <f>IF(ISNA(VLOOKUP(I1844&amp;C1844,[1]Sheet!$D$2:$E$228,2,FALSE))," ",VLOOKUP(I1844&amp;C1844,[1]Sheet!$D$2:$E$228,2,FALSE))</f>
        <v xml:space="preserve"> </v>
      </c>
      <c r="AO1844" s="122" t="str">
        <f>+I1844&amp;C1844</f>
        <v/>
      </c>
      <c r="AP1844" s="122" t="str">
        <f>C1844&amp;D1844&amp;E1844&amp;G1844&amp;I1844&amp;O1844</f>
        <v/>
      </c>
      <c r="AQ1844" s="122" t="str">
        <f>B1844&amp;D1844&amp;N1844</f>
        <v/>
      </c>
      <c r="AR1844" s="123" t="str">
        <f>+D1844&amp;J1844</f>
        <v/>
      </c>
      <c r="AS1844" s="124" t="str">
        <f t="shared" si="259"/>
        <v/>
      </c>
      <c r="AT1844" s="125" t="str">
        <f t="shared" si="260"/>
        <v/>
      </c>
      <c r="AU1844" s="125" t="str">
        <f>IF(NOT(AT1844=""),VLOOKUP(AT1844,[1]PSI_Category!A:B,2,0),"")</f>
        <v/>
      </c>
      <c r="AV1844" s="167"/>
      <c r="AW1844" s="167"/>
      <c r="AX1844" s="167"/>
    </row>
    <row r="1845" spans="1:50" s="133" customFormat="1" ht="11.4" customHeight="1" x14ac:dyDescent="0.3">
      <c r="A1845" s="103"/>
      <c r="B1845" s="104"/>
      <c r="C1845" s="105"/>
      <c r="D1845" s="106"/>
      <c r="E1845" s="107"/>
      <c r="F1845" s="105"/>
      <c r="G1845" s="107"/>
      <c r="H1845" s="105"/>
      <c r="I1845" s="105"/>
      <c r="J1845" s="107"/>
      <c r="K1845" s="105"/>
      <c r="L1845" s="105"/>
      <c r="M1845" s="105"/>
      <c r="N1845" s="105"/>
      <c r="O1845" s="127"/>
      <c r="P1845" s="109"/>
      <c r="Q1845" s="110"/>
      <c r="R1845" s="110"/>
      <c r="S1845" s="110"/>
      <c r="T1845" s="110"/>
      <c r="U1845" s="111"/>
      <c r="V1845" s="111"/>
      <c r="W1845" s="112"/>
      <c r="X1845" s="113"/>
      <c r="Y1845" s="114"/>
      <c r="Z1845" s="115"/>
      <c r="AA1845" s="116"/>
      <c r="AB1845" s="117" t="b">
        <f t="shared" si="252"/>
        <v>0</v>
      </c>
      <c r="AC1845" s="117">
        <f t="shared" si="253"/>
        <v>0</v>
      </c>
      <c r="AD1845" s="118"/>
      <c r="AE1845" s="117" t="b">
        <f t="shared" si="254"/>
        <v>0</v>
      </c>
      <c r="AF1845" s="117">
        <f t="shared" si="255"/>
        <v>0</v>
      </c>
      <c r="AG1845" s="119">
        <f t="shared" si="256"/>
        <v>0</v>
      </c>
      <c r="AH1845" s="120" t="b">
        <f t="shared" si="257"/>
        <v>0</v>
      </c>
      <c r="AI1845" s="121">
        <f t="shared" si="258"/>
        <v>0</v>
      </c>
      <c r="AJ1845" s="122">
        <f>+C1845</f>
        <v>0</v>
      </c>
      <c r="AK1845" s="122" t="str">
        <f>IF(ISNA(VLOOKUP(postponeList!D1845,[1]Sheet!$A$2:$B$12,2,FALSE))," ",(VLOOKUP(postponeList!D1845,[1]Sheet!$A$2:$B$12,2,FALSE)))</f>
        <v xml:space="preserve"> </v>
      </c>
      <c r="AL1845" s="122" t="str">
        <f>IF(ISNA(VLOOKUP(E1845,[1]Sheet!$G$2:$H$40,2,FALSE))," ",VLOOKUP(E1845,[1]Sheet!$G$2:$H$40,2,FALSE))</f>
        <v xml:space="preserve"> </v>
      </c>
      <c r="AM1845" s="122" t="str">
        <f>IF(ISNA(VLOOKUP(G1845,[1]Sheet!$K$2:$L$159,2,FALSE))," ",(VLOOKUP(G1845,[1]Sheet!$K$2:$L$159,2,FALSE)))</f>
        <v xml:space="preserve"> </v>
      </c>
      <c r="AN1845" s="122" t="str">
        <f>IF(ISNA(VLOOKUP(I1845&amp;C1845,[1]Sheet!$D$2:$E$228,2,FALSE))," ",VLOOKUP(I1845&amp;C1845,[1]Sheet!$D$2:$E$228,2,FALSE))</f>
        <v xml:space="preserve"> </v>
      </c>
      <c r="AO1845" s="122" t="str">
        <f>+I1845&amp;C1845</f>
        <v/>
      </c>
      <c r="AP1845" s="122" t="str">
        <f>C1845&amp;D1845&amp;E1845&amp;G1845&amp;I1845&amp;O1845</f>
        <v/>
      </c>
      <c r="AQ1845" s="122" t="str">
        <f>B1845&amp;D1845&amp;N1845</f>
        <v/>
      </c>
      <c r="AR1845" s="123" t="str">
        <f>+D1845&amp;J1845</f>
        <v/>
      </c>
      <c r="AS1845" s="124" t="str">
        <f t="shared" si="259"/>
        <v/>
      </c>
      <c r="AT1845" s="125" t="str">
        <f t="shared" si="260"/>
        <v/>
      </c>
      <c r="AU1845" s="125" t="str">
        <f>IF(NOT(AT1845=""),VLOOKUP(AT1845,[1]PSI_Category!A:B,2,0),"")</f>
        <v/>
      </c>
      <c r="AV1845" s="167"/>
      <c r="AW1845" s="167"/>
      <c r="AX1845" s="167"/>
    </row>
    <row r="1846" spans="1:50" s="133" customFormat="1" ht="11.4" customHeight="1" x14ac:dyDescent="0.3">
      <c r="A1846" s="103"/>
      <c r="B1846" s="104"/>
      <c r="C1846" s="105"/>
      <c r="D1846" s="106"/>
      <c r="E1846" s="107"/>
      <c r="F1846" s="105"/>
      <c r="G1846" s="107"/>
      <c r="H1846" s="105"/>
      <c r="I1846" s="105"/>
      <c r="J1846" s="107"/>
      <c r="K1846" s="105"/>
      <c r="L1846" s="105"/>
      <c r="M1846" s="105"/>
      <c r="N1846" s="105"/>
      <c r="O1846" s="127"/>
      <c r="P1846" s="109"/>
      <c r="Q1846" s="110"/>
      <c r="R1846" s="110"/>
      <c r="S1846" s="110"/>
      <c r="T1846" s="110"/>
      <c r="U1846" s="111"/>
      <c r="V1846" s="111"/>
      <c r="W1846" s="112"/>
      <c r="X1846" s="113"/>
      <c r="Y1846" s="114"/>
      <c r="Z1846" s="115"/>
      <c r="AA1846" s="116"/>
      <c r="AB1846" s="117" t="b">
        <f t="shared" si="252"/>
        <v>0</v>
      </c>
      <c r="AC1846" s="117">
        <f t="shared" si="253"/>
        <v>0</v>
      </c>
      <c r="AD1846" s="118"/>
      <c r="AE1846" s="117" t="b">
        <f t="shared" si="254"/>
        <v>0</v>
      </c>
      <c r="AF1846" s="117">
        <f t="shared" si="255"/>
        <v>0</v>
      </c>
      <c r="AG1846" s="119">
        <f t="shared" si="256"/>
        <v>0</v>
      </c>
      <c r="AH1846" s="120" t="b">
        <f t="shared" si="257"/>
        <v>0</v>
      </c>
      <c r="AI1846" s="121">
        <f t="shared" si="258"/>
        <v>0</v>
      </c>
      <c r="AJ1846" s="122">
        <f>+C1846</f>
        <v>0</v>
      </c>
      <c r="AK1846" s="122" t="str">
        <f>IF(ISNA(VLOOKUP(postponeList!D1846,[1]Sheet!$A$2:$B$12,2,FALSE))," ",(VLOOKUP(postponeList!D1846,[1]Sheet!$A$2:$B$12,2,FALSE)))</f>
        <v xml:space="preserve"> </v>
      </c>
      <c r="AL1846" s="122" t="str">
        <f>IF(ISNA(VLOOKUP(E1846,[1]Sheet!$G$2:$H$40,2,FALSE))," ",VLOOKUP(E1846,[1]Sheet!$G$2:$H$40,2,FALSE))</f>
        <v xml:space="preserve"> </v>
      </c>
      <c r="AM1846" s="122" t="str">
        <f>IF(ISNA(VLOOKUP(G1846,[1]Sheet!$K$2:$L$159,2,FALSE))," ",(VLOOKUP(G1846,[1]Sheet!$K$2:$L$159,2,FALSE)))</f>
        <v xml:space="preserve"> </v>
      </c>
      <c r="AN1846" s="122" t="str">
        <f>IF(ISNA(VLOOKUP(I1846&amp;C1846,[1]Sheet!$D$2:$E$228,2,FALSE))," ",VLOOKUP(I1846&amp;C1846,[1]Sheet!$D$2:$E$228,2,FALSE))</f>
        <v xml:space="preserve"> </v>
      </c>
      <c r="AO1846" s="122" t="str">
        <f>+I1846&amp;C1846</f>
        <v/>
      </c>
      <c r="AP1846" s="122" t="str">
        <f>C1846&amp;D1846&amp;E1846&amp;G1846&amp;I1846&amp;O1846</f>
        <v/>
      </c>
      <c r="AQ1846" s="122" t="str">
        <f>B1846&amp;D1846&amp;N1846</f>
        <v/>
      </c>
      <c r="AR1846" s="123" t="str">
        <f>+D1846&amp;J1846</f>
        <v/>
      </c>
      <c r="AS1846" s="124" t="str">
        <f t="shared" si="259"/>
        <v/>
      </c>
      <c r="AT1846" s="125" t="str">
        <f t="shared" si="260"/>
        <v/>
      </c>
      <c r="AU1846" s="125" t="str">
        <f>IF(NOT(AT1846=""),VLOOKUP(AT1846,[1]PSI_Category!A:B,2,0),"")</f>
        <v/>
      </c>
      <c r="AV1846" s="167"/>
      <c r="AW1846" s="167"/>
      <c r="AX1846" s="167"/>
    </row>
    <row r="1847" spans="1:50" s="133" customFormat="1" ht="11.4" customHeight="1" x14ac:dyDescent="0.3">
      <c r="A1847" s="103"/>
      <c r="B1847" s="104"/>
      <c r="C1847" s="105"/>
      <c r="D1847" s="106"/>
      <c r="E1847" s="107"/>
      <c r="F1847" s="105"/>
      <c r="G1847" s="107"/>
      <c r="H1847" s="105"/>
      <c r="I1847" s="105"/>
      <c r="J1847" s="107"/>
      <c r="K1847" s="105"/>
      <c r="L1847" s="105"/>
      <c r="M1847" s="105"/>
      <c r="N1847" s="105"/>
      <c r="O1847" s="127"/>
      <c r="P1847" s="109"/>
      <c r="Q1847" s="110"/>
      <c r="R1847" s="110"/>
      <c r="S1847" s="110"/>
      <c r="T1847" s="110"/>
      <c r="U1847" s="111"/>
      <c r="V1847" s="111"/>
      <c r="W1847" s="112"/>
      <c r="X1847" s="113"/>
      <c r="Y1847" s="114"/>
      <c r="Z1847" s="115"/>
      <c r="AA1847" s="116"/>
      <c r="AB1847" s="117" t="b">
        <f t="shared" si="252"/>
        <v>0</v>
      </c>
      <c r="AC1847" s="117">
        <f t="shared" si="253"/>
        <v>0</v>
      </c>
      <c r="AD1847" s="118"/>
      <c r="AE1847" s="117" t="b">
        <f t="shared" si="254"/>
        <v>0</v>
      </c>
      <c r="AF1847" s="117">
        <f t="shared" si="255"/>
        <v>0</v>
      </c>
      <c r="AG1847" s="119">
        <f t="shared" si="256"/>
        <v>0</v>
      </c>
      <c r="AH1847" s="120" t="b">
        <f t="shared" si="257"/>
        <v>0</v>
      </c>
      <c r="AI1847" s="121">
        <f t="shared" si="258"/>
        <v>0</v>
      </c>
      <c r="AJ1847" s="122">
        <f>+C1847</f>
        <v>0</v>
      </c>
      <c r="AK1847" s="122" t="str">
        <f>IF(ISNA(VLOOKUP(postponeList!D1847,[1]Sheet!$A$2:$B$12,2,FALSE))," ",(VLOOKUP(postponeList!D1847,[1]Sheet!$A$2:$B$12,2,FALSE)))</f>
        <v xml:space="preserve"> </v>
      </c>
      <c r="AL1847" s="122" t="str">
        <f>IF(ISNA(VLOOKUP(E1847,[1]Sheet!$G$2:$H$40,2,FALSE))," ",VLOOKUP(E1847,[1]Sheet!$G$2:$H$40,2,FALSE))</f>
        <v xml:space="preserve"> </v>
      </c>
      <c r="AM1847" s="122" t="str">
        <f>IF(ISNA(VLOOKUP(G1847,[1]Sheet!$K$2:$L$159,2,FALSE))," ",(VLOOKUP(G1847,[1]Sheet!$K$2:$L$159,2,FALSE)))</f>
        <v xml:space="preserve"> </v>
      </c>
      <c r="AN1847" s="122" t="str">
        <f>IF(ISNA(VLOOKUP(I1847&amp;C1847,[1]Sheet!$D$2:$E$228,2,FALSE))," ",VLOOKUP(I1847&amp;C1847,[1]Sheet!$D$2:$E$228,2,FALSE))</f>
        <v xml:space="preserve"> </v>
      </c>
      <c r="AO1847" s="122" t="str">
        <f>+I1847&amp;C1847</f>
        <v/>
      </c>
      <c r="AP1847" s="122" t="str">
        <f>C1847&amp;D1847&amp;E1847&amp;G1847&amp;I1847&amp;O1847</f>
        <v/>
      </c>
      <c r="AQ1847" s="122" t="str">
        <f>B1847&amp;D1847&amp;N1847</f>
        <v/>
      </c>
      <c r="AR1847" s="123" t="str">
        <f>+D1847&amp;J1847</f>
        <v/>
      </c>
      <c r="AS1847" s="124" t="str">
        <f t="shared" si="259"/>
        <v/>
      </c>
      <c r="AT1847" s="125" t="str">
        <f t="shared" si="260"/>
        <v/>
      </c>
      <c r="AU1847" s="125" t="str">
        <f>IF(NOT(AT1847=""),VLOOKUP(AT1847,[1]PSI_Category!A:B,2,0),"")</f>
        <v/>
      </c>
      <c r="AV1847" s="167"/>
      <c r="AW1847" s="167"/>
      <c r="AX1847" s="167"/>
    </row>
    <row r="1848" spans="1:50" s="133" customFormat="1" ht="11.4" customHeight="1" x14ac:dyDescent="0.3">
      <c r="A1848" s="103"/>
      <c r="B1848" s="104"/>
      <c r="C1848" s="105"/>
      <c r="D1848" s="106"/>
      <c r="E1848" s="107"/>
      <c r="F1848" s="105"/>
      <c r="G1848" s="107"/>
      <c r="H1848" s="105"/>
      <c r="I1848" s="105"/>
      <c r="J1848" s="107"/>
      <c r="K1848" s="105"/>
      <c r="L1848" s="105"/>
      <c r="M1848" s="105"/>
      <c r="N1848" s="105"/>
      <c r="O1848" s="127"/>
      <c r="P1848" s="109"/>
      <c r="Q1848" s="110"/>
      <c r="R1848" s="110"/>
      <c r="S1848" s="110"/>
      <c r="T1848" s="110"/>
      <c r="U1848" s="111"/>
      <c r="V1848" s="111"/>
      <c r="W1848" s="112"/>
      <c r="X1848" s="113"/>
      <c r="Y1848" s="114"/>
      <c r="Z1848" s="115"/>
      <c r="AA1848" s="116"/>
      <c r="AB1848" s="117" t="b">
        <f t="shared" si="252"/>
        <v>0</v>
      </c>
      <c r="AC1848" s="117">
        <f t="shared" si="253"/>
        <v>0</v>
      </c>
      <c r="AD1848" s="118"/>
      <c r="AE1848" s="117" t="b">
        <f t="shared" si="254"/>
        <v>0</v>
      </c>
      <c r="AF1848" s="117">
        <f t="shared" si="255"/>
        <v>0</v>
      </c>
      <c r="AG1848" s="119">
        <f t="shared" si="256"/>
        <v>0</v>
      </c>
      <c r="AH1848" s="120" t="b">
        <f t="shared" si="257"/>
        <v>0</v>
      </c>
      <c r="AI1848" s="121">
        <f t="shared" si="258"/>
        <v>0</v>
      </c>
      <c r="AJ1848" s="122">
        <f>+C1848</f>
        <v>0</v>
      </c>
      <c r="AK1848" s="122" t="str">
        <f>IF(ISNA(VLOOKUP(postponeList!D1848,[1]Sheet!$A$2:$B$12,2,FALSE))," ",(VLOOKUP(postponeList!D1848,[1]Sheet!$A$2:$B$12,2,FALSE)))</f>
        <v xml:space="preserve"> </v>
      </c>
      <c r="AL1848" s="122" t="str">
        <f>IF(ISNA(VLOOKUP(E1848,[1]Sheet!$G$2:$H$40,2,FALSE))," ",VLOOKUP(E1848,[1]Sheet!$G$2:$H$40,2,FALSE))</f>
        <v xml:space="preserve"> </v>
      </c>
      <c r="AM1848" s="122" t="str">
        <f>IF(ISNA(VLOOKUP(G1848,[1]Sheet!$K$2:$L$159,2,FALSE))," ",(VLOOKUP(G1848,[1]Sheet!$K$2:$L$159,2,FALSE)))</f>
        <v xml:space="preserve"> </v>
      </c>
      <c r="AN1848" s="122" t="str">
        <f>IF(ISNA(VLOOKUP(I1848&amp;C1848,[1]Sheet!$D$2:$E$228,2,FALSE))," ",VLOOKUP(I1848&amp;C1848,[1]Sheet!$D$2:$E$228,2,FALSE))</f>
        <v xml:space="preserve"> </v>
      </c>
      <c r="AO1848" s="122" t="str">
        <f>+I1848&amp;C1848</f>
        <v/>
      </c>
      <c r="AP1848" s="122" t="str">
        <f>C1848&amp;D1848&amp;E1848&amp;G1848&amp;I1848&amp;O1848</f>
        <v/>
      </c>
      <c r="AQ1848" s="122" t="str">
        <f>B1848&amp;D1848&amp;N1848</f>
        <v/>
      </c>
      <c r="AR1848" s="123" t="str">
        <f>+D1848&amp;J1848</f>
        <v/>
      </c>
      <c r="AS1848" s="124" t="str">
        <f t="shared" si="259"/>
        <v/>
      </c>
      <c r="AT1848" s="125" t="str">
        <f t="shared" si="260"/>
        <v/>
      </c>
      <c r="AU1848" s="125" t="str">
        <f>IF(NOT(AT1848=""),VLOOKUP(AT1848,[1]PSI_Category!A:B,2,0),"")</f>
        <v/>
      </c>
      <c r="AV1848" s="167"/>
      <c r="AW1848" s="167"/>
      <c r="AX1848" s="167"/>
    </row>
    <row r="1849" spans="1:50" s="133" customFormat="1" ht="11.4" customHeight="1" x14ac:dyDescent="0.3">
      <c r="A1849" s="103"/>
      <c r="B1849" s="104"/>
      <c r="C1849" s="105"/>
      <c r="D1849" s="106"/>
      <c r="E1849" s="107"/>
      <c r="F1849" s="105"/>
      <c r="G1849" s="107"/>
      <c r="H1849" s="105"/>
      <c r="I1849" s="105"/>
      <c r="J1849" s="107"/>
      <c r="K1849" s="105"/>
      <c r="L1849" s="105"/>
      <c r="M1849" s="105"/>
      <c r="N1849" s="105"/>
      <c r="O1849" s="127"/>
      <c r="P1849" s="109"/>
      <c r="Q1849" s="110"/>
      <c r="R1849" s="110"/>
      <c r="S1849" s="110"/>
      <c r="T1849" s="110"/>
      <c r="U1849" s="111"/>
      <c r="V1849" s="111"/>
      <c r="W1849" s="112"/>
      <c r="X1849" s="113"/>
      <c r="Y1849" s="114"/>
      <c r="Z1849" s="115"/>
      <c r="AA1849" s="116"/>
      <c r="AB1849" s="117" t="b">
        <f t="shared" si="252"/>
        <v>0</v>
      </c>
      <c r="AC1849" s="117">
        <f t="shared" si="253"/>
        <v>0</v>
      </c>
      <c r="AD1849" s="118"/>
      <c r="AE1849" s="117" t="b">
        <f t="shared" si="254"/>
        <v>0</v>
      </c>
      <c r="AF1849" s="117">
        <f t="shared" si="255"/>
        <v>0</v>
      </c>
      <c r="AG1849" s="119">
        <f t="shared" si="256"/>
        <v>0</v>
      </c>
      <c r="AH1849" s="120" t="b">
        <f t="shared" si="257"/>
        <v>0</v>
      </c>
      <c r="AI1849" s="121">
        <f t="shared" si="258"/>
        <v>0</v>
      </c>
      <c r="AJ1849" s="122">
        <f>+C1849</f>
        <v>0</v>
      </c>
      <c r="AK1849" s="122" t="str">
        <f>IF(ISNA(VLOOKUP(postponeList!D1849,[1]Sheet!$A$2:$B$12,2,FALSE))," ",(VLOOKUP(postponeList!D1849,[1]Sheet!$A$2:$B$12,2,FALSE)))</f>
        <v xml:space="preserve"> </v>
      </c>
      <c r="AL1849" s="122" t="str">
        <f>IF(ISNA(VLOOKUP(E1849,[1]Sheet!$G$2:$H$40,2,FALSE))," ",VLOOKUP(E1849,[1]Sheet!$G$2:$H$40,2,FALSE))</f>
        <v xml:space="preserve"> </v>
      </c>
      <c r="AM1849" s="122" t="str">
        <f>IF(ISNA(VLOOKUP(G1849,[1]Sheet!$K$2:$L$159,2,FALSE))," ",(VLOOKUP(G1849,[1]Sheet!$K$2:$L$159,2,FALSE)))</f>
        <v xml:space="preserve"> </v>
      </c>
      <c r="AN1849" s="122" t="str">
        <f>IF(ISNA(VLOOKUP(I1849&amp;C1849,[1]Sheet!$D$2:$E$228,2,FALSE))," ",VLOOKUP(I1849&amp;C1849,[1]Sheet!$D$2:$E$228,2,FALSE))</f>
        <v xml:space="preserve"> </v>
      </c>
      <c r="AO1849" s="122" t="str">
        <f>+I1849&amp;C1849</f>
        <v/>
      </c>
      <c r="AP1849" s="122" t="str">
        <f>C1849&amp;D1849&amp;E1849&amp;G1849&amp;I1849&amp;O1849</f>
        <v/>
      </c>
      <c r="AQ1849" s="122" t="str">
        <f>B1849&amp;D1849&amp;N1849</f>
        <v/>
      </c>
      <c r="AR1849" s="123" t="str">
        <f>+D1849&amp;J1849</f>
        <v/>
      </c>
      <c r="AS1849" s="124" t="str">
        <f t="shared" si="259"/>
        <v/>
      </c>
      <c r="AT1849" s="125" t="str">
        <f t="shared" si="260"/>
        <v/>
      </c>
      <c r="AU1849" s="125" t="str">
        <f>IF(NOT(AT1849=""),VLOOKUP(AT1849,[1]PSI_Category!A:B,2,0),"")</f>
        <v/>
      </c>
      <c r="AV1849" s="167"/>
      <c r="AW1849" s="167"/>
      <c r="AX1849" s="167"/>
    </row>
    <row r="1850" spans="1:50" s="133" customFormat="1" ht="11.4" customHeight="1" x14ac:dyDescent="0.3">
      <c r="A1850" s="103"/>
      <c r="B1850" s="104"/>
      <c r="C1850" s="105"/>
      <c r="D1850" s="106"/>
      <c r="E1850" s="107"/>
      <c r="F1850" s="105"/>
      <c r="G1850" s="107"/>
      <c r="H1850" s="105"/>
      <c r="I1850" s="105"/>
      <c r="J1850" s="107"/>
      <c r="K1850" s="105"/>
      <c r="L1850" s="105"/>
      <c r="M1850" s="105"/>
      <c r="N1850" s="105"/>
      <c r="O1850" s="127"/>
      <c r="P1850" s="109"/>
      <c r="Q1850" s="110"/>
      <c r="R1850" s="110"/>
      <c r="S1850" s="110"/>
      <c r="T1850" s="110"/>
      <c r="U1850" s="111"/>
      <c r="V1850" s="111"/>
      <c r="W1850" s="112"/>
      <c r="X1850" s="113"/>
      <c r="Y1850" s="114"/>
      <c r="Z1850" s="115"/>
      <c r="AA1850" s="116"/>
      <c r="AB1850" s="117" t="b">
        <f t="shared" si="252"/>
        <v>0</v>
      </c>
      <c r="AC1850" s="117">
        <f t="shared" si="253"/>
        <v>0</v>
      </c>
      <c r="AD1850" s="118"/>
      <c r="AE1850" s="117" t="b">
        <f t="shared" si="254"/>
        <v>0</v>
      </c>
      <c r="AF1850" s="117">
        <f t="shared" si="255"/>
        <v>0</v>
      </c>
      <c r="AG1850" s="119">
        <f t="shared" si="256"/>
        <v>0</v>
      </c>
      <c r="AH1850" s="120" t="b">
        <f t="shared" si="257"/>
        <v>0</v>
      </c>
      <c r="AI1850" s="121">
        <f t="shared" si="258"/>
        <v>0</v>
      </c>
      <c r="AJ1850" s="122">
        <f>+C1850</f>
        <v>0</v>
      </c>
      <c r="AK1850" s="122" t="str">
        <f>IF(ISNA(VLOOKUP(postponeList!D1850,[1]Sheet!$A$2:$B$12,2,FALSE))," ",(VLOOKUP(postponeList!D1850,[1]Sheet!$A$2:$B$12,2,FALSE)))</f>
        <v xml:space="preserve"> </v>
      </c>
      <c r="AL1850" s="122" t="str">
        <f>IF(ISNA(VLOOKUP(E1850,[1]Sheet!$G$2:$H$40,2,FALSE))," ",VLOOKUP(E1850,[1]Sheet!$G$2:$H$40,2,FALSE))</f>
        <v xml:space="preserve"> </v>
      </c>
      <c r="AM1850" s="122" t="str">
        <f>IF(ISNA(VLOOKUP(G1850,[1]Sheet!$K$2:$L$159,2,FALSE))," ",(VLOOKUP(G1850,[1]Sheet!$K$2:$L$159,2,FALSE)))</f>
        <v xml:space="preserve"> </v>
      </c>
      <c r="AN1850" s="122" t="str">
        <f>IF(ISNA(VLOOKUP(I1850&amp;C1850,[1]Sheet!$D$2:$E$228,2,FALSE))," ",VLOOKUP(I1850&amp;C1850,[1]Sheet!$D$2:$E$228,2,FALSE))</f>
        <v xml:space="preserve"> </v>
      </c>
      <c r="AO1850" s="122" t="str">
        <f>+I1850&amp;C1850</f>
        <v/>
      </c>
      <c r="AP1850" s="122" t="str">
        <f>C1850&amp;D1850&amp;E1850&amp;G1850&amp;I1850&amp;O1850</f>
        <v/>
      </c>
      <c r="AQ1850" s="122" t="str">
        <f>B1850&amp;D1850&amp;N1850</f>
        <v/>
      </c>
      <c r="AR1850" s="123" t="str">
        <f>+D1850&amp;J1850</f>
        <v/>
      </c>
      <c r="AS1850" s="124" t="str">
        <f t="shared" si="259"/>
        <v/>
      </c>
      <c r="AT1850" s="125" t="str">
        <f t="shared" si="260"/>
        <v/>
      </c>
      <c r="AU1850" s="125" t="str">
        <f>IF(NOT(AT1850=""),VLOOKUP(AT1850,[1]PSI_Category!A:B,2,0),"")</f>
        <v/>
      </c>
      <c r="AV1850" s="167"/>
      <c r="AW1850" s="167"/>
      <c r="AX1850" s="167"/>
    </row>
    <row r="1851" spans="1:50" s="133" customFormat="1" ht="11.4" customHeight="1" x14ac:dyDescent="0.3">
      <c r="A1851" s="103"/>
      <c r="B1851" s="104"/>
      <c r="C1851" s="105"/>
      <c r="D1851" s="106"/>
      <c r="E1851" s="107"/>
      <c r="F1851" s="105"/>
      <c r="G1851" s="107"/>
      <c r="H1851" s="105"/>
      <c r="I1851" s="105"/>
      <c r="J1851" s="107"/>
      <c r="K1851" s="105"/>
      <c r="L1851" s="105"/>
      <c r="M1851" s="105"/>
      <c r="N1851" s="105"/>
      <c r="O1851" s="127"/>
      <c r="P1851" s="109"/>
      <c r="Q1851" s="110"/>
      <c r="R1851" s="110"/>
      <c r="S1851" s="110"/>
      <c r="T1851" s="110"/>
      <c r="U1851" s="111"/>
      <c r="V1851" s="111"/>
      <c r="W1851" s="112"/>
      <c r="X1851" s="113"/>
      <c r="Y1851" s="114"/>
      <c r="Z1851" s="115"/>
      <c r="AA1851" s="116"/>
      <c r="AB1851" s="117" t="b">
        <f t="shared" si="252"/>
        <v>0</v>
      </c>
      <c r="AC1851" s="117">
        <f t="shared" si="253"/>
        <v>0</v>
      </c>
      <c r="AD1851" s="118"/>
      <c r="AE1851" s="117" t="b">
        <f t="shared" si="254"/>
        <v>0</v>
      </c>
      <c r="AF1851" s="117">
        <f t="shared" si="255"/>
        <v>0</v>
      </c>
      <c r="AG1851" s="119">
        <f t="shared" si="256"/>
        <v>0</v>
      </c>
      <c r="AH1851" s="120" t="b">
        <f t="shared" si="257"/>
        <v>0</v>
      </c>
      <c r="AI1851" s="121">
        <f t="shared" si="258"/>
        <v>0</v>
      </c>
      <c r="AJ1851" s="122">
        <f>+C1851</f>
        <v>0</v>
      </c>
      <c r="AK1851" s="122" t="str">
        <f>IF(ISNA(VLOOKUP(postponeList!D1851,[1]Sheet!$A$2:$B$12,2,FALSE))," ",(VLOOKUP(postponeList!D1851,[1]Sheet!$A$2:$B$12,2,FALSE)))</f>
        <v xml:space="preserve"> </v>
      </c>
      <c r="AL1851" s="122" t="str">
        <f>IF(ISNA(VLOOKUP(E1851,[1]Sheet!$G$2:$H$40,2,FALSE))," ",VLOOKUP(E1851,[1]Sheet!$G$2:$H$40,2,FALSE))</f>
        <v xml:space="preserve"> </v>
      </c>
      <c r="AM1851" s="122" t="str">
        <f>IF(ISNA(VLOOKUP(G1851,[1]Sheet!$K$2:$L$159,2,FALSE))," ",(VLOOKUP(G1851,[1]Sheet!$K$2:$L$159,2,FALSE)))</f>
        <v xml:space="preserve"> </v>
      </c>
      <c r="AN1851" s="122" t="str">
        <f>IF(ISNA(VLOOKUP(I1851&amp;C1851,[1]Sheet!$D$2:$E$228,2,FALSE))," ",VLOOKUP(I1851&amp;C1851,[1]Sheet!$D$2:$E$228,2,FALSE))</f>
        <v xml:space="preserve"> </v>
      </c>
      <c r="AO1851" s="122" t="str">
        <f>+I1851&amp;C1851</f>
        <v/>
      </c>
      <c r="AP1851" s="122" t="str">
        <f>C1851&amp;D1851&amp;E1851&amp;G1851&amp;I1851&amp;O1851</f>
        <v/>
      </c>
      <c r="AQ1851" s="122" t="str">
        <f>B1851&amp;D1851&amp;N1851</f>
        <v/>
      </c>
      <c r="AR1851" s="123" t="str">
        <f>+D1851&amp;J1851</f>
        <v/>
      </c>
      <c r="AS1851" s="124" t="str">
        <f t="shared" si="259"/>
        <v/>
      </c>
      <c r="AT1851" s="125" t="str">
        <f t="shared" si="260"/>
        <v/>
      </c>
      <c r="AU1851" s="125" t="str">
        <f>IF(NOT(AT1851=""),VLOOKUP(AT1851,[1]PSI_Category!A:B,2,0),"")</f>
        <v/>
      </c>
      <c r="AV1851" s="167"/>
      <c r="AW1851" s="167"/>
      <c r="AX1851" s="167"/>
    </row>
    <row r="1852" spans="1:50" s="133" customFormat="1" ht="11.4" customHeight="1" x14ac:dyDescent="0.3">
      <c r="A1852" s="103"/>
      <c r="B1852" s="104"/>
      <c r="C1852" s="105"/>
      <c r="D1852" s="106"/>
      <c r="E1852" s="107"/>
      <c r="F1852" s="105"/>
      <c r="G1852" s="107"/>
      <c r="H1852" s="105"/>
      <c r="I1852" s="105"/>
      <c r="J1852" s="107"/>
      <c r="K1852" s="105"/>
      <c r="L1852" s="105"/>
      <c r="M1852" s="105"/>
      <c r="N1852" s="105"/>
      <c r="O1852" s="127"/>
      <c r="P1852" s="109"/>
      <c r="Q1852" s="110"/>
      <c r="R1852" s="110"/>
      <c r="S1852" s="110"/>
      <c r="T1852" s="110"/>
      <c r="U1852" s="111"/>
      <c r="V1852" s="111"/>
      <c r="W1852" s="112"/>
      <c r="X1852" s="113"/>
      <c r="Y1852" s="114"/>
      <c r="Z1852" s="115"/>
      <c r="AA1852" s="116"/>
      <c r="AB1852" s="117" t="b">
        <f t="shared" si="252"/>
        <v>0</v>
      </c>
      <c r="AC1852" s="117">
        <f t="shared" si="253"/>
        <v>0</v>
      </c>
      <c r="AD1852" s="118"/>
      <c r="AE1852" s="117" t="b">
        <f t="shared" si="254"/>
        <v>0</v>
      </c>
      <c r="AF1852" s="117">
        <f t="shared" si="255"/>
        <v>0</v>
      </c>
      <c r="AG1852" s="119">
        <f t="shared" si="256"/>
        <v>0</v>
      </c>
      <c r="AH1852" s="120" t="b">
        <f t="shared" si="257"/>
        <v>0</v>
      </c>
      <c r="AI1852" s="121">
        <f t="shared" si="258"/>
        <v>0</v>
      </c>
      <c r="AJ1852" s="122">
        <f>+C1852</f>
        <v>0</v>
      </c>
      <c r="AK1852" s="122" t="str">
        <f>IF(ISNA(VLOOKUP(postponeList!D1852,[1]Sheet!$A$2:$B$12,2,FALSE))," ",(VLOOKUP(postponeList!D1852,[1]Sheet!$A$2:$B$12,2,FALSE)))</f>
        <v xml:space="preserve"> </v>
      </c>
      <c r="AL1852" s="122" t="str">
        <f>IF(ISNA(VLOOKUP(E1852,[1]Sheet!$G$2:$H$40,2,FALSE))," ",VLOOKUP(E1852,[1]Sheet!$G$2:$H$40,2,FALSE))</f>
        <v xml:space="preserve"> </v>
      </c>
      <c r="AM1852" s="122" t="str">
        <f>IF(ISNA(VLOOKUP(G1852,[1]Sheet!$K$2:$L$159,2,FALSE))," ",(VLOOKUP(G1852,[1]Sheet!$K$2:$L$159,2,FALSE)))</f>
        <v xml:space="preserve"> </v>
      </c>
      <c r="AN1852" s="122" t="str">
        <f>IF(ISNA(VLOOKUP(I1852&amp;C1852,[1]Sheet!$D$2:$E$228,2,FALSE))," ",VLOOKUP(I1852&amp;C1852,[1]Sheet!$D$2:$E$228,2,FALSE))</f>
        <v xml:space="preserve"> </v>
      </c>
      <c r="AO1852" s="122" t="str">
        <f>+I1852&amp;C1852</f>
        <v/>
      </c>
      <c r="AP1852" s="122" t="str">
        <f>C1852&amp;D1852&amp;E1852&amp;G1852&amp;I1852&amp;O1852</f>
        <v/>
      </c>
      <c r="AQ1852" s="122" t="str">
        <f>B1852&amp;D1852&amp;N1852</f>
        <v/>
      </c>
      <c r="AR1852" s="123" t="str">
        <f>+D1852&amp;J1852</f>
        <v/>
      </c>
      <c r="AS1852" s="124" t="str">
        <f t="shared" si="259"/>
        <v/>
      </c>
      <c r="AT1852" s="125" t="str">
        <f t="shared" si="260"/>
        <v/>
      </c>
      <c r="AU1852" s="125" t="str">
        <f>IF(NOT(AT1852=""),VLOOKUP(AT1852,[1]PSI_Category!A:B,2,0),"")</f>
        <v/>
      </c>
      <c r="AV1852" s="167"/>
      <c r="AW1852" s="167"/>
      <c r="AX1852" s="167"/>
    </row>
    <row r="1853" spans="1:50" s="133" customFormat="1" ht="11.4" customHeight="1" x14ac:dyDescent="0.3">
      <c r="A1853" s="103"/>
      <c r="B1853" s="104"/>
      <c r="C1853" s="105"/>
      <c r="D1853" s="106"/>
      <c r="E1853" s="107"/>
      <c r="F1853" s="105"/>
      <c r="G1853" s="107"/>
      <c r="H1853" s="105"/>
      <c r="I1853" s="105"/>
      <c r="J1853" s="107"/>
      <c r="K1853" s="105"/>
      <c r="L1853" s="105"/>
      <c r="M1853" s="105"/>
      <c r="N1853" s="105"/>
      <c r="O1853" s="127"/>
      <c r="P1853" s="109"/>
      <c r="Q1853" s="110"/>
      <c r="R1853" s="110"/>
      <c r="S1853" s="110"/>
      <c r="T1853" s="110"/>
      <c r="U1853" s="111"/>
      <c r="V1853" s="111"/>
      <c r="W1853" s="112"/>
      <c r="X1853" s="113"/>
      <c r="Y1853" s="114"/>
      <c r="Z1853" s="115"/>
      <c r="AA1853" s="116"/>
      <c r="AB1853" s="117" t="b">
        <f t="shared" si="252"/>
        <v>0</v>
      </c>
      <c r="AC1853" s="117">
        <f t="shared" si="253"/>
        <v>0</v>
      </c>
      <c r="AD1853" s="118"/>
      <c r="AE1853" s="117" t="b">
        <f t="shared" si="254"/>
        <v>0</v>
      </c>
      <c r="AF1853" s="117">
        <f t="shared" si="255"/>
        <v>0</v>
      </c>
      <c r="AG1853" s="119">
        <f t="shared" si="256"/>
        <v>0</v>
      </c>
      <c r="AH1853" s="120" t="b">
        <f t="shared" si="257"/>
        <v>0</v>
      </c>
      <c r="AI1853" s="121">
        <f t="shared" si="258"/>
        <v>0</v>
      </c>
      <c r="AJ1853" s="122">
        <f>+C1853</f>
        <v>0</v>
      </c>
      <c r="AK1853" s="122" t="str">
        <f>IF(ISNA(VLOOKUP(postponeList!D1853,[1]Sheet!$A$2:$B$12,2,FALSE))," ",(VLOOKUP(postponeList!D1853,[1]Sheet!$A$2:$B$12,2,FALSE)))</f>
        <v xml:space="preserve"> </v>
      </c>
      <c r="AL1853" s="122" t="str">
        <f>IF(ISNA(VLOOKUP(E1853,[1]Sheet!$G$2:$H$40,2,FALSE))," ",VLOOKUP(E1853,[1]Sheet!$G$2:$H$40,2,FALSE))</f>
        <v xml:space="preserve"> </v>
      </c>
      <c r="AM1853" s="122" t="str">
        <f>IF(ISNA(VLOOKUP(G1853,[1]Sheet!$K$2:$L$159,2,FALSE))," ",(VLOOKUP(G1853,[1]Sheet!$K$2:$L$159,2,FALSE)))</f>
        <v xml:space="preserve"> </v>
      </c>
      <c r="AN1853" s="122" t="str">
        <f>IF(ISNA(VLOOKUP(I1853&amp;C1853,[1]Sheet!$D$2:$E$228,2,FALSE))," ",VLOOKUP(I1853&amp;C1853,[1]Sheet!$D$2:$E$228,2,FALSE))</f>
        <v xml:space="preserve"> </v>
      </c>
      <c r="AO1853" s="122" t="str">
        <f>+I1853&amp;C1853</f>
        <v/>
      </c>
      <c r="AP1853" s="122" t="str">
        <f>C1853&amp;D1853&amp;E1853&amp;G1853&amp;I1853&amp;O1853</f>
        <v/>
      </c>
      <c r="AQ1853" s="122" t="str">
        <f>B1853&amp;D1853&amp;N1853</f>
        <v/>
      </c>
      <c r="AR1853" s="123" t="str">
        <f>+D1853&amp;J1853</f>
        <v/>
      </c>
      <c r="AS1853" s="124" t="str">
        <f t="shared" si="259"/>
        <v/>
      </c>
      <c r="AT1853" s="125" t="str">
        <f t="shared" si="260"/>
        <v/>
      </c>
      <c r="AU1853" s="125" t="str">
        <f>IF(NOT(AT1853=""),VLOOKUP(AT1853,[1]PSI_Category!A:B,2,0),"")</f>
        <v/>
      </c>
      <c r="AV1853" s="167"/>
      <c r="AW1853" s="167"/>
      <c r="AX1853" s="167"/>
    </row>
    <row r="1854" spans="1:50" s="133" customFormat="1" ht="11.4" customHeight="1" x14ac:dyDescent="0.3">
      <c r="A1854" s="103"/>
      <c r="B1854" s="104"/>
      <c r="C1854" s="105"/>
      <c r="D1854" s="106"/>
      <c r="E1854" s="107"/>
      <c r="F1854" s="105"/>
      <c r="G1854" s="107"/>
      <c r="H1854" s="105"/>
      <c r="I1854" s="105"/>
      <c r="J1854" s="107"/>
      <c r="K1854" s="105"/>
      <c r="L1854" s="105"/>
      <c r="M1854" s="105"/>
      <c r="N1854" s="105"/>
      <c r="O1854" s="127"/>
      <c r="P1854" s="109"/>
      <c r="Q1854" s="110"/>
      <c r="R1854" s="110"/>
      <c r="S1854" s="110"/>
      <c r="T1854" s="110"/>
      <c r="U1854" s="111"/>
      <c r="V1854" s="111"/>
      <c r="W1854" s="112"/>
      <c r="X1854" s="113"/>
      <c r="Y1854" s="114"/>
      <c r="Z1854" s="115"/>
      <c r="AA1854" s="116"/>
      <c r="AB1854" s="117" t="b">
        <f t="shared" si="252"/>
        <v>0</v>
      </c>
      <c r="AC1854" s="117">
        <f t="shared" si="253"/>
        <v>0</v>
      </c>
      <c r="AD1854" s="118"/>
      <c r="AE1854" s="117" t="b">
        <f t="shared" si="254"/>
        <v>0</v>
      </c>
      <c r="AF1854" s="117">
        <f t="shared" si="255"/>
        <v>0</v>
      </c>
      <c r="AG1854" s="119">
        <f t="shared" si="256"/>
        <v>0</v>
      </c>
      <c r="AH1854" s="120" t="b">
        <f t="shared" si="257"/>
        <v>0</v>
      </c>
      <c r="AI1854" s="121">
        <f t="shared" si="258"/>
        <v>0</v>
      </c>
      <c r="AJ1854" s="122">
        <f>+C1854</f>
        <v>0</v>
      </c>
      <c r="AK1854" s="122" t="str">
        <f>IF(ISNA(VLOOKUP(postponeList!D1854,[1]Sheet!$A$2:$B$12,2,FALSE))," ",(VLOOKUP(postponeList!D1854,[1]Sheet!$A$2:$B$12,2,FALSE)))</f>
        <v xml:space="preserve"> </v>
      </c>
      <c r="AL1854" s="122" t="str">
        <f>IF(ISNA(VLOOKUP(E1854,[1]Sheet!$G$2:$H$40,2,FALSE))," ",VLOOKUP(E1854,[1]Sheet!$G$2:$H$40,2,FALSE))</f>
        <v xml:space="preserve"> </v>
      </c>
      <c r="AM1854" s="122" t="str">
        <f>IF(ISNA(VLOOKUP(G1854,[1]Sheet!$K$2:$L$159,2,FALSE))," ",(VLOOKUP(G1854,[1]Sheet!$K$2:$L$159,2,FALSE)))</f>
        <v xml:space="preserve"> </v>
      </c>
      <c r="AN1854" s="122" t="str">
        <f>IF(ISNA(VLOOKUP(I1854&amp;C1854,[1]Sheet!$D$2:$E$228,2,FALSE))," ",VLOOKUP(I1854&amp;C1854,[1]Sheet!$D$2:$E$228,2,FALSE))</f>
        <v xml:space="preserve"> </v>
      </c>
      <c r="AO1854" s="122" t="str">
        <f>+I1854&amp;C1854</f>
        <v/>
      </c>
      <c r="AP1854" s="122" t="str">
        <f>C1854&amp;D1854&amp;E1854&amp;G1854&amp;I1854&amp;O1854</f>
        <v/>
      </c>
      <c r="AQ1854" s="122" t="str">
        <f>B1854&amp;D1854&amp;N1854</f>
        <v/>
      </c>
      <c r="AR1854" s="123" t="str">
        <f>+D1854&amp;J1854</f>
        <v/>
      </c>
      <c r="AS1854" s="124" t="str">
        <f t="shared" si="259"/>
        <v/>
      </c>
      <c r="AT1854" s="125" t="str">
        <f t="shared" si="260"/>
        <v/>
      </c>
      <c r="AU1854" s="125" t="str">
        <f>IF(NOT(AT1854=""),VLOOKUP(AT1854,[1]PSI_Category!A:B,2,0),"")</f>
        <v/>
      </c>
      <c r="AV1854" s="167"/>
      <c r="AW1854" s="167"/>
      <c r="AX1854" s="167"/>
    </row>
    <row r="1855" spans="1:50" s="133" customFormat="1" ht="11.4" customHeight="1" x14ac:dyDescent="0.3">
      <c r="A1855" s="103"/>
      <c r="B1855" s="104"/>
      <c r="C1855" s="105"/>
      <c r="D1855" s="106"/>
      <c r="E1855" s="107"/>
      <c r="F1855" s="105"/>
      <c r="G1855" s="107"/>
      <c r="H1855" s="105"/>
      <c r="I1855" s="105"/>
      <c r="J1855" s="107"/>
      <c r="K1855" s="105"/>
      <c r="L1855" s="105"/>
      <c r="M1855" s="105"/>
      <c r="N1855" s="105"/>
      <c r="O1855" s="127"/>
      <c r="P1855" s="109"/>
      <c r="Q1855" s="110"/>
      <c r="R1855" s="110"/>
      <c r="S1855" s="110"/>
      <c r="T1855" s="110"/>
      <c r="U1855" s="111"/>
      <c r="V1855" s="111"/>
      <c r="W1855" s="112"/>
      <c r="X1855" s="113"/>
      <c r="Y1855" s="114"/>
      <c r="Z1855" s="115"/>
      <c r="AA1855" s="116"/>
      <c r="AB1855" s="117" t="b">
        <f t="shared" si="252"/>
        <v>0</v>
      </c>
      <c r="AC1855" s="117">
        <f t="shared" si="253"/>
        <v>0</v>
      </c>
      <c r="AD1855" s="118"/>
      <c r="AE1855" s="117" t="b">
        <f t="shared" si="254"/>
        <v>0</v>
      </c>
      <c r="AF1855" s="117">
        <f t="shared" si="255"/>
        <v>0</v>
      </c>
      <c r="AG1855" s="119">
        <f t="shared" si="256"/>
        <v>0</v>
      </c>
      <c r="AH1855" s="120" t="b">
        <f t="shared" si="257"/>
        <v>0</v>
      </c>
      <c r="AI1855" s="121">
        <f t="shared" si="258"/>
        <v>0</v>
      </c>
      <c r="AJ1855" s="122">
        <f>+C1855</f>
        <v>0</v>
      </c>
      <c r="AK1855" s="122" t="str">
        <f>IF(ISNA(VLOOKUP(postponeList!D1855,[1]Sheet!$A$2:$B$12,2,FALSE))," ",(VLOOKUP(postponeList!D1855,[1]Sheet!$A$2:$B$12,2,FALSE)))</f>
        <v xml:space="preserve"> </v>
      </c>
      <c r="AL1855" s="122" t="str">
        <f>IF(ISNA(VLOOKUP(E1855,[1]Sheet!$G$2:$H$40,2,FALSE))," ",VLOOKUP(E1855,[1]Sheet!$G$2:$H$40,2,FALSE))</f>
        <v xml:space="preserve"> </v>
      </c>
      <c r="AM1855" s="122" t="str">
        <f>IF(ISNA(VLOOKUP(G1855,[1]Sheet!$K$2:$L$159,2,FALSE))," ",(VLOOKUP(G1855,[1]Sheet!$K$2:$L$159,2,FALSE)))</f>
        <v xml:space="preserve"> </v>
      </c>
      <c r="AN1855" s="122" t="str">
        <f>IF(ISNA(VLOOKUP(I1855&amp;C1855,[1]Sheet!$D$2:$E$228,2,FALSE))," ",VLOOKUP(I1855&amp;C1855,[1]Sheet!$D$2:$E$228,2,FALSE))</f>
        <v xml:space="preserve"> </v>
      </c>
      <c r="AO1855" s="122" t="str">
        <f>+I1855&amp;C1855</f>
        <v/>
      </c>
      <c r="AP1855" s="122" t="str">
        <f>C1855&amp;D1855&amp;E1855&amp;G1855&amp;I1855&amp;O1855</f>
        <v/>
      </c>
      <c r="AQ1855" s="122" t="str">
        <f>B1855&amp;D1855&amp;N1855</f>
        <v/>
      </c>
      <c r="AR1855" s="123" t="str">
        <f>+D1855&amp;J1855</f>
        <v/>
      </c>
      <c r="AS1855" s="124" t="str">
        <f t="shared" si="259"/>
        <v/>
      </c>
      <c r="AT1855" s="125" t="str">
        <f t="shared" si="260"/>
        <v/>
      </c>
      <c r="AU1855" s="125" t="str">
        <f>IF(NOT(AT1855=""),VLOOKUP(AT1855,[1]PSI_Category!A:B,2,0),"")</f>
        <v/>
      </c>
      <c r="AV1855" s="167"/>
      <c r="AW1855" s="167"/>
      <c r="AX1855" s="167"/>
    </row>
    <row r="1856" spans="1:50" s="133" customFormat="1" ht="11.4" customHeight="1" x14ac:dyDescent="0.3">
      <c r="A1856" s="103"/>
      <c r="B1856" s="104"/>
      <c r="C1856" s="105"/>
      <c r="D1856" s="106"/>
      <c r="E1856" s="107"/>
      <c r="F1856" s="105"/>
      <c r="G1856" s="107"/>
      <c r="H1856" s="105"/>
      <c r="I1856" s="105"/>
      <c r="J1856" s="107"/>
      <c r="K1856" s="105"/>
      <c r="L1856" s="105"/>
      <c r="M1856" s="105"/>
      <c r="N1856" s="105"/>
      <c r="O1856" s="127"/>
      <c r="P1856" s="109"/>
      <c r="Q1856" s="110"/>
      <c r="R1856" s="110"/>
      <c r="S1856" s="110"/>
      <c r="T1856" s="110"/>
      <c r="U1856" s="111"/>
      <c r="V1856" s="111"/>
      <c r="W1856" s="112"/>
      <c r="X1856" s="113"/>
      <c r="Y1856" s="114"/>
      <c r="Z1856" s="115"/>
      <c r="AA1856" s="116"/>
      <c r="AB1856" s="117" t="b">
        <f t="shared" si="252"/>
        <v>0</v>
      </c>
      <c r="AC1856" s="117">
        <f t="shared" si="253"/>
        <v>0</v>
      </c>
      <c r="AD1856" s="118"/>
      <c r="AE1856" s="117" t="b">
        <f t="shared" si="254"/>
        <v>0</v>
      </c>
      <c r="AF1856" s="117">
        <f t="shared" si="255"/>
        <v>0</v>
      </c>
      <c r="AG1856" s="119">
        <f t="shared" si="256"/>
        <v>0</v>
      </c>
      <c r="AH1856" s="120" t="b">
        <f t="shared" si="257"/>
        <v>0</v>
      </c>
      <c r="AI1856" s="121">
        <f t="shared" si="258"/>
        <v>0</v>
      </c>
      <c r="AJ1856" s="122">
        <f>+C1856</f>
        <v>0</v>
      </c>
      <c r="AK1856" s="122" t="str">
        <f>IF(ISNA(VLOOKUP(postponeList!D1856,[1]Sheet!$A$2:$B$12,2,FALSE))," ",(VLOOKUP(postponeList!D1856,[1]Sheet!$A$2:$B$12,2,FALSE)))</f>
        <v xml:space="preserve"> </v>
      </c>
      <c r="AL1856" s="122" t="str">
        <f>IF(ISNA(VLOOKUP(E1856,[1]Sheet!$G$2:$H$40,2,FALSE))," ",VLOOKUP(E1856,[1]Sheet!$G$2:$H$40,2,FALSE))</f>
        <v xml:space="preserve"> </v>
      </c>
      <c r="AM1856" s="122" t="str">
        <f>IF(ISNA(VLOOKUP(G1856,[1]Sheet!$K$2:$L$159,2,FALSE))," ",(VLOOKUP(G1856,[1]Sheet!$K$2:$L$159,2,FALSE)))</f>
        <v xml:space="preserve"> </v>
      </c>
      <c r="AN1856" s="122" t="str">
        <f>IF(ISNA(VLOOKUP(I1856&amp;C1856,[1]Sheet!$D$2:$E$228,2,FALSE))," ",VLOOKUP(I1856&amp;C1856,[1]Sheet!$D$2:$E$228,2,FALSE))</f>
        <v xml:space="preserve"> </v>
      </c>
      <c r="AO1856" s="122" t="str">
        <f>+I1856&amp;C1856</f>
        <v/>
      </c>
      <c r="AP1856" s="122" t="str">
        <f>C1856&amp;D1856&amp;E1856&amp;G1856&amp;I1856&amp;O1856</f>
        <v/>
      </c>
      <c r="AQ1856" s="122" t="str">
        <f>B1856&amp;D1856&amp;N1856</f>
        <v/>
      </c>
      <c r="AR1856" s="123" t="str">
        <f>+D1856&amp;J1856</f>
        <v/>
      </c>
      <c r="AS1856" s="124" t="str">
        <f t="shared" si="259"/>
        <v/>
      </c>
      <c r="AT1856" s="125" t="str">
        <f t="shared" si="260"/>
        <v/>
      </c>
      <c r="AU1856" s="125" t="str">
        <f>IF(NOT(AT1856=""),VLOOKUP(AT1856,[1]PSI_Category!A:B,2,0),"")</f>
        <v/>
      </c>
      <c r="AV1856" s="167"/>
      <c r="AW1856" s="167"/>
      <c r="AX1856" s="167"/>
    </row>
    <row r="1857" spans="1:50" s="133" customFormat="1" ht="11.4" customHeight="1" x14ac:dyDescent="0.3">
      <c r="A1857" s="103"/>
      <c r="B1857" s="104"/>
      <c r="C1857" s="105"/>
      <c r="D1857" s="106"/>
      <c r="E1857" s="107"/>
      <c r="F1857" s="105"/>
      <c r="G1857" s="107"/>
      <c r="H1857" s="105"/>
      <c r="I1857" s="105"/>
      <c r="J1857" s="107"/>
      <c r="K1857" s="105"/>
      <c r="L1857" s="105"/>
      <c r="M1857" s="105"/>
      <c r="N1857" s="105"/>
      <c r="O1857" s="127"/>
      <c r="P1857" s="109"/>
      <c r="Q1857" s="110"/>
      <c r="R1857" s="110"/>
      <c r="S1857" s="110"/>
      <c r="T1857" s="110"/>
      <c r="U1857" s="111"/>
      <c r="V1857" s="111"/>
      <c r="W1857" s="112"/>
      <c r="X1857" s="113"/>
      <c r="Y1857" s="114"/>
      <c r="Z1857" s="115"/>
      <c r="AA1857" s="116"/>
      <c r="AB1857" s="117" t="b">
        <f t="shared" si="252"/>
        <v>0</v>
      </c>
      <c r="AC1857" s="117">
        <f t="shared" si="253"/>
        <v>0</v>
      </c>
      <c r="AD1857" s="118"/>
      <c r="AE1857" s="117" t="b">
        <f t="shared" si="254"/>
        <v>0</v>
      </c>
      <c r="AF1857" s="117">
        <f t="shared" si="255"/>
        <v>0</v>
      </c>
      <c r="AG1857" s="119">
        <f t="shared" si="256"/>
        <v>0</v>
      </c>
      <c r="AH1857" s="120" t="b">
        <f t="shared" si="257"/>
        <v>0</v>
      </c>
      <c r="AI1857" s="121">
        <f t="shared" si="258"/>
        <v>0</v>
      </c>
      <c r="AJ1857" s="122">
        <f>+C1857</f>
        <v>0</v>
      </c>
      <c r="AK1857" s="122" t="str">
        <f>IF(ISNA(VLOOKUP(postponeList!D1857,[1]Sheet!$A$2:$B$12,2,FALSE))," ",(VLOOKUP(postponeList!D1857,[1]Sheet!$A$2:$B$12,2,FALSE)))</f>
        <v xml:space="preserve"> </v>
      </c>
      <c r="AL1857" s="122" t="str">
        <f>IF(ISNA(VLOOKUP(E1857,[1]Sheet!$G$2:$H$40,2,FALSE))," ",VLOOKUP(E1857,[1]Sheet!$G$2:$H$40,2,FALSE))</f>
        <v xml:space="preserve"> </v>
      </c>
      <c r="AM1857" s="122" t="str">
        <f>IF(ISNA(VLOOKUP(G1857,[1]Sheet!$K$2:$L$159,2,FALSE))," ",(VLOOKUP(G1857,[1]Sheet!$K$2:$L$159,2,FALSE)))</f>
        <v xml:space="preserve"> </v>
      </c>
      <c r="AN1857" s="122" t="str">
        <f>IF(ISNA(VLOOKUP(I1857&amp;C1857,[1]Sheet!$D$2:$E$228,2,FALSE))," ",VLOOKUP(I1857&amp;C1857,[1]Sheet!$D$2:$E$228,2,FALSE))</f>
        <v xml:space="preserve"> </v>
      </c>
      <c r="AO1857" s="122" t="str">
        <f>+I1857&amp;C1857</f>
        <v/>
      </c>
      <c r="AP1857" s="122" t="str">
        <f>C1857&amp;D1857&amp;E1857&amp;G1857&amp;I1857&amp;O1857</f>
        <v/>
      </c>
      <c r="AQ1857" s="122" t="str">
        <f>B1857&amp;D1857&amp;N1857</f>
        <v/>
      </c>
      <c r="AR1857" s="123" t="str">
        <f>+D1857&amp;J1857</f>
        <v/>
      </c>
      <c r="AS1857" s="124" t="str">
        <f t="shared" si="259"/>
        <v/>
      </c>
      <c r="AT1857" s="125" t="str">
        <f t="shared" si="260"/>
        <v/>
      </c>
      <c r="AU1857" s="125" t="str">
        <f>IF(NOT(AT1857=""),VLOOKUP(AT1857,[1]PSI_Category!A:B,2,0),"")</f>
        <v/>
      </c>
      <c r="AV1857" s="167"/>
      <c r="AW1857" s="167"/>
      <c r="AX1857" s="167"/>
    </row>
    <row r="1858" spans="1:50" s="133" customFormat="1" ht="11.4" customHeight="1" x14ac:dyDescent="0.3">
      <c r="A1858" s="103"/>
      <c r="B1858" s="104"/>
      <c r="C1858" s="105"/>
      <c r="D1858" s="106"/>
      <c r="E1858" s="107"/>
      <c r="F1858" s="105"/>
      <c r="G1858" s="107"/>
      <c r="H1858" s="105"/>
      <c r="I1858" s="105"/>
      <c r="J1858" s="107"/>
      <c r="K1858" s="105"/>
      <c r="L1858" s="105"/>
      <c r="M1858" s="105"/>
      <c r="N1858" s="105"/>
      <c r="O1858" s="127"/>
      <c r="P1858" s="109"/>
      <c r="Q1858" s="110"/>
      <c r="R1858" s="110"/>
      <c r="S1858" s="110"/>
      <c r="T1858" s="110"/>
      <c r="U1858" s="111"/>
      <c r="V1858" s="111"/>
      <c r="W1858" s="112"/>
      <c r="X1858" s="113"/>
      <c r="Y1858" s="114"/>
      <c r="Z1858" s="115"/>
      <c r="AA1858" s="116"/>
      <c r="AB1858" s="117" t="b">
        <f t="shared" si="252"/>
        <v>0</v>
      </c>
      <c r="AC1858" s="117">
        <f t="shared" si="253"/>
        <v>0</v>
      </c>
      <c r="AD1858" s="118"/>
      <c r="AE1858" s="117" t="b">
        <f t="shared" si="254"/>
        <v>0</v>
      </c>
      <c r="AF1858" s="117">
        <f t="shared" si="255"/>
        <v>0</v>
      </c>
      <c r="AG1858" s="119">
        <f t="shared" si="256"/>
        <v>0</v>
      </c>
      <c r="AH1858" s="120" t="b">
        <f t="shared" si="257"/>
        <v>0</v>
      </c>
      <c r="AI1858" s="121">
        <f t="shared" si="258"/>
        <v>0</v>
      </c>
      <c r="AJ1858" s="122">
        <f>+C1858</f>
        <v>0</v>
      </c>
      <c r="AK1858" s="122" t="str">
        <f>IF(ISNA(VLOOKUP(postponeList!D1858,[1]Sheet!$A$2:$B$12,2,FALSE))," ",(VLOOKUP(postponeList!D1858,[1]Sheet!$A$2:$B$12,2,FALSE)))</f>
        <v xml:space="preserve"> </v>
      </c>
      <c r="AL1858" s="122" t="str">
        <f>IF(ISNA(VLOOKUP(E1858,[1]Sheet!$G$2:$H$40,2,FALSE))," ",VLOOKUP(E1858,[1]Sheet!$G$2:$H$40,2,FALSE))</f>
        <v xml:space="preserve"> </v>
      </c>
      <c r="AM1858" s="122" t="str">
        <f>IF(ISNA(VLOOKUP(G1858,[1]Sheet!$K$2:$L$159,2,FALSE))," ",(VLOOKUP(G1858,[1]Sheet!$K$2:$L$159,2,FALSE)))</f>
        <v xml:space="preserve"> </v>
      </c>
      <c r="AN1858" s="122" t="str">
        <f>IF(ISNA(VLOOKUP(I1858&amp;C1858,[1]Sheet!$D$2:$E$228,2,FALSE))," ",VLOOKUP(I1858&amp;C1858,[1]Sheet!$D$2:$E$228,2,FALSE))</f>
        <v xml:space="preserve"> </v>
      </c>
      <c r="AO1858" s="122" t="str">
        <f>+I1858&amp;C1858</f>
        <v/>
      </c>
      <c r="AP1858" s="122" t="str">
        <f>C1858&amp;D1858&amp;E1858&amp;G1858&amp;I1858&amp;O1858</f>
        <v/>
      </c>
      <c r="AQ1858" s="122" t="str">
        <f>B1858&amp;D1858&amp;N1858</f>
        <v/>
      </c>
      <c r="AR1858" s="123" t="str">
        <f>+D1858&amp;J1858</f>
        <v/>
      </c>
      <c r="AS1858" s="124" t="str">
        <f t="shared" si="259"/>
        <v/>
      </c>
      <c r="AT1858" s="125" t="str">
        <f t="shared" si="260"/>
        <v/>
      </c>
      <c r="AU1858" s="125" t="str">
        <f>IF(NOT(AT1858=""),VLOOKUP(AT1858,[1]PSI_Category!A:B,2,0),"")</f>
        <v/>
      </c>
      <c r="AV1858" s="167"/>
      <c r="AW1858" s="167"/>
      <c r="AX1858" s="167"/>
    </row>
    <row r="1859" spans="1:50" s="133" customFormat="1" ht="11.4" customHeight="1" x14ac:dyDescent="0.3">
      <c r="A1859" s="103"/>
      <c r="B1859" s="104"/>
      <c r="C1859" s="105"/>
      <c r="D1859" s="106"/>
      <c r="E1859" s="107"/>
      <c r="F1859" s="105"/>
      <c r="G1859" s="107"/>
      <c r="H1859" s="105"/>
      <c r="I1859" s="105"/>
      <c r="J1859" s="107"/>
      <c r="K1859" s="105"/>
      <c r="L1859" s="105"/>
      <c r="M1859" s="105"/>
      <c r="N1859" s="105"/>
      <c r="O1859" s="127"/>
      <c r="P1859" s="109"/>
      <c r="Q1859" s="110"/>
      <c r="R1859" s="110"/>
      <c r="S1859" s="110"/>
      <c r="T1859" s="110"/>
      <c r="U1859" s="111"/>
      <c r="V1859" s="111"/>
      <c r="W1859" s="112"/>
      <c r="X1859" s="113"/>
      <c r="Y1859" s="114"/>
      <c r="Z1859" s="115"/>
      <c r="AA1859" s="116"/>
      <c r="AB1859" s="117" t="b">
        <f t="shared" si="252"/>
        <v>0</v>
      </c>
      <c r="AC1859" s="117">
        <f t="shared" si="253"/>
        <v>0</v>
      </c>
      <c r="AD1859" s="118"/>
      <c r="AE1859" s="117" t="b">
        <f t="shared" si="254"/>
        <v>0</v>
      </c>
      <c r="AF1859" s="117">
        <f t="shared" si="255"/>
        <v>0</v>
      </c>
      <c r="AG1859" s="119">
        <f t="shared" si="256"/>
        <v>0</v>
      </c>
      <c r="AH1859" s="120" t="b">
        <f t="shared" si="257"/>
        <v>0</v>
      </c>
      <c r="AI1859" s="121">
        <f t="shared" si="258"/>
        <v>0</v>
      </c>
      <c r="AJ1859" s="122">
        <f>+C1859</f>
        <v>0</v>
      </c>
      <c r="AK1859" s="122" t="str">
        <f>IF(ISNA(VLOOKUP(postponeList!D1859,[1]Sheet!$A$2:$B$12,2,FALSE))," ",(VLOOKUP(postponeList!D1859,[1]Sheet!$A$2:$B$12,2,FALSE)))</f>
        <v xml:space="preserve"> </v>
      </c>
      <c r="AL1859" s="122" t="str">
        <f>IF(ISNA(VLOOKUP(E1859,[1]Sheet!$G$2:$H$40,2,FALSE))," ",VLOOKUP(E1859,[1]Sheet!$G$2:$H$40,2,FALSE))</f>
        <v xml:space="preserve"> </v>
      </c>
      <c r="AM1859" s="122" t="str">
        <f>IF(ISNA(VLOOKUP(G1859,[1]Sheet!$K$2:$L$159,2,FALSE))," ",(VLOOKUP(G1859,[1]Sheet!$K$2:$L$159,2,FALSE)))</f>
        <v xml:space="preserve"> </v>
      </c>
      <c r="AN1859" s="122" t="str">
        <f>IF(ISNA(VLOOKUP(I1859&amp;C1859,[1]Sheet!$D$2:$E$228,2,FALSE))," ",VLOOKUP(I1859&amp;C1859,[1]Sheet!$D$2:$E$228,2,FALSE))</f>
        <v xml:space="preserve"> </v>
      </c>
      <c r="AO1859" s="122" t="str">
        <f>+I1859&amp;C1859</f>
        <v/>
      </c>
      <c r="AP1859" s="122" t="str">
        <f>C1859&amp;D1859&amp;E1859&amp;G1859&amp;I1859&amp;O1859</f>
        <v/>
      </c>
      <c r="AQ1859" s="122" t="str">
        <f>B1859&amp;D1859&amp;N1859</f>
        <v/>
      </c>
      <c r="AR1859" s="123" t="str">
        <f>+D1859&amp;J1859</f>
        <v/>
      </c>
      <c r="AS1859" s="124" t="str">
        <f t="shared" si="259"/>
        <v/>
      </c>
      <c r="AT1859" s="125" t="str">
        <f t="shared" si="260"/>
        <v/>
      </c>
      <c r="AU1859" s="125" t="str">
        <f>IF(NOT(AT1859=""),VLOOKUP(AT1859,[1]PSI_Category!A:B,2,0),"")</f>
        <v/>
      </c>
      <c r="AV1859" s="167"/>
      <c r="AW1859" s="167"/>
      <c r="AX1859" s="167"/>
    </row>
    <row r="1860" spans="1:50" s="133" customFormat="1" ht="11.4" customHeight="1" x14ac:dyDescent="0.3">
      <c r="A1860" s="103"/>
      <c r="B1860" s="104"/>
      <c r="C1860" s="105"/>
      <c r="D1860" s="106"/>
      <c r="E1860" s="107"/>
      <c r="F1860" s="105"/>
      <c r="G1860" s="107"/>
      <c r="H1860" s="105"/>
      <c r="I1860" s="105"/>
      <c r="J1860" s="107"/>
      <c r="K1860" s="105"/>
      <c r="L1860" s="105"/>
      <c r="M1860" s="105"/>
      <c r="N1860" s="105"/>
      <c r="O1860" s="127"/>
      <c r="P1860" s="109"/>
      <c r="Q1860" s="110"/>
      <c r="R1860" s="110"/>
      <c r="S1860" s="110"/>
      <c r="T1860" s="110"/>
      <c r="U1860" s="111"/>
      <c r="V1860" s="111"/>
      <c r="W1860" s="112"/>
      <c r="X1860" s="113"/>
      <c r="Y1860" s="114"/>
      <c r="Z1860" s="115"/>
      <c r="AA1860" s="116"/>
      <c r="AB1860" s="117" t="b">
        <f t="shared" si="252"/>
        <v>0</v>
      </c>
      <c r="AC1860" s="117">
        <f t="shared" si="253"/>
        <v>0</v>
      </c>
      <c r="AD1860" s="118"/>
      <c r="AE1860" s="117" t="b">
        <f t="shared" si="254"/>
        <v>0</v>
      </c>
      <c r="AF1860" s="117">
        <f t="shared" si="255"/>
        <v>0</v>
      </c>
      <c r="AG1860" s="119">
        <f t="shared" si="256"/>
        <v>0</v>
      </c>
      <c r="AH1860" s="120" t="b">
        <f t="shared" si="257"/>
        <v>0</v>
      </c>
      <c r="AI1860" s="121">
        <f t="shared" si="258"/>
        <v>0</v>
      </c>
      <c r="AJ1860" s="122">
        <f>+C1860</f>
        <v>0</v>
      </c>
      <c r="AK1860" s="122" t="str">
        <f>IF(ISNA(VLOOKUP(postponeList!D1860,[1]Sheet!$A$2:$B$12,2,FALSE))," ",(VLOOKUP(postponeList!D1860,[1]Sheet!$A$2:$B$12,2,FALSE)))</f>
        <v xml:space="preserve"> </v>
      </c>
      <c r="AL1860" s="122" t="str">
        <f>IF(ISNA(VLOOKUP(E1860,[1]Sheet!$G$2:$H$40,2,FALSE))," ",VLOOKUP(E1860,[1]Sheet!$G$2:$H$40,2,FALSE))</f>
        <v xml:space="preserve"> </v>
      </c>
      <c r="AM1860" s="122" t="str">
        <f>IF(ISNA(VLOOKUP(G1860,[1]Sheet!$K$2:$L$159,2,FALSE))," ",(VLOOKUP(G1860,[1]Sheet!$K$2:$L$159,2,FALSE)))</f>
        <v xml:space="preserve"> </v>
      </c>
      <c r="AN1860" s="122" t="str">
        <f>IF(ISNA(VLOOKUP(I1860&amp;C1860,[1]Sheet!$D$2:$E$228,2,FALSE))," ",VLOOKUP(I1860&amp;C1860,[1]Sheet!$D$2:$E$228,2,FALSE))</f>
        <v xml:space="preserve"> </v>
      </c>
      <c r="AO1860" s="122" t="str">
        <f>+I1860&amp;C1860</f>
        <v/>
      </c>
      <c r="AP1860" s="122" t="str">
        <f>C1860&amp;D1860&amp;E1860&amp;G1860&amp;I1860&amp;O1860</f>
        <v/>
      </c>
      <c r="AQ1860" s="122" t="str">
        <f>B1860&amp;D1860&amp;N1860</f>
        <v/>
      </c>
      <c r="AR1860" s="123" t="str">
        <f>+D1860&amp;J1860</f>
        <v/>
      </c>
      <c r="AS1860" s="124" t="str">
        <f t="shared" si="259"/>
        <v/>
      </c>
      <c r="AT1860" s="125" t="str">
        <f t="shared" si="260"/>
        <v/>
      </c>
      <c r="AU1860" s="125" t="str">
        <f>IF(NOT(AT1860=""),VLOOKUP(AT1860,[1]PSI_Category!A:B,2,0),"")</f>
        <v/>
      </c>
      <c r="AV1860" s="167"/>
      <c r="AW1860" s="167"/>
      <c r="AX1860" s="167"/>
    </row>
    <row r="1861" spans="1:50" s="133" customFormat="1" ht="11.4" customHeight="1" x14ac:dyDescent="0.3">
      <c r="A1861" s="103"/>
      <c r="B1861" s="104"/>
      <c r="C1861" s="105"/>
      <c r="D1861" s="106"/>
      <c r="E1861" s="107"/>
      <c r="F1861" s="105"/>
      <c r="G1861" s="107"/>
      <c r="H1861" s="105"/>
      <c r="I1861" s="105"/>
      <c r="J1861" s="107"/>
      <c r="K1861" s="105"/>
      <c r="L1861" s="105"/>
      <c r="M1861" s="105"/>
      <c r="N1861" s="105"/>
      <c r="O1861" s="127"/>
      <c r="P1861" s="109"/>
      <c r="Q1861" s="110"/>
      <c r="R1861" s="110"/>
      <c r="S1861" s="110"/>
      <c r="T1861" s="110"/>
      <c r="U1861" s="111"/>
      <c r="V1861" s="111"/>
      <c r="W1861" s="112"/>
      <c r="X1861" s="113"/>
      <c r="Y1861" s="114"/>
      <c r="Z1861" s="115"/>
      <c r="AA1861" s="116"/>
      <c r="AB1861" s="117" t="b">
        <f t="shared" si="252"/>
        <v>0</v>
      </c>
      <c r="AC1861" s="117">
        <f t="shared" si="253"/>
        <v>0</v>
      </c>
      <c r="AD1861" s="118"/>
      <c r="AE1861" s="117" t="b">
        <f t="shared" si="254"/>
        <v>0</v>
      </c>
      <c r="AF1861" s="117">
        <f t="shared" si="255"/>
        <v>0</v>
      </c>
      <c r="AG1861" s="119">
        <f t="shared" si="256"/>
        <v>0</v>
      </c>
      <c r="AH1861" s="120" t="b">
        <f t="shared" si="257"/>
        <v>0</v>
      </c>
      <c r="AI1861" s="121">
        <f t="shared" si="258"/>
        <v>0</v>
      </c>
      <c r="AJ1861" s="122">
        <f>+C1861</f>
        <v>0</v>
      </c>
      <c r="AK1861" s="122" t="str">
        <f>IF(ISNA(VLOOKUP(postponeList!D1861,[1]Sheet!$A$2:$B$12,2,FALSE))," ",(VLOOKUP(postponeList!D1861,[1]Sheet!$A$2:$B$12,2,FALSE)))</f>
        <v xml:space="preserve"> </v>
      </c>
      <c r="AL1861" s="122" t="str">
        <f>IF(ISNA(VLOOKUP(E1861,[1]Sheet!$G$2:$H$40,2,FALSE))," ",VLOOKUP(E1861,[1]Sheet!$G$2:$H$40,2,FALSE))</f>
        <v xml:space="preserve"> </v>
      </c>
      <c r="AM1861" s="122" t="str">
        <f>IF(ISNA(VLOOKUP(G1861,[1]Sheet!$K$2:$L$159,2,FALSE))," ",(VLOOKUP(G1861,[1]Sheet!$K$2:$L$159,2,FALSE)))</f>
        <v xml:space="preserve"> </v>
      </c>
      <c r="AN1861" s="122" t="str">
        <f>IF(ISNA(VLOOKUP(I1861&amp;C1861,[1]Sheet!$D$2:$E$228,2,FALSE))," ",VLOOKUP(I1861&amp;C1861,[1]Sheet!$D$2:$E$228,2,FALSE))</f>
        <v xml:space="preserve"> </v>
      </c>
      <c r="AO1861" s="122" t="str">
        <f>+I1861&amp;C1861</f>
        <v/>
      </c>
      <c r="AP1861" s="122" t="str">
        <f>C1861&amp;D1861&amp;E1861&amp;G1861&amp;I1861&amp;O1861</f>
        <v/>
      </c>
      <c r="AQ1861" s="122" t="str">
        <f>B1861&amp;D1861&amp;N1861</f>
        <v/>
      </c>
      <c r="AR1861" s="123" t="str">
        <f>+D1861&amp;J1861</f>
        <v/>
      </c>
      <c r="AS1861" s="124" t="str">
        <f t="shared" si="259"/>
        <v/>
      </c>
      <c r="AT1861" s="125" t="str">
        <f t="shared" si="260"/>
        <v/>
      </c>
      <c r="AU1861" s="125" t="str">
        <f>IF(NOT(AT1861=""),VLOOKUP(AT1861,[1]PSI_Category!A:B,2,0),"")</f>
        <v/>
      </c>
      <c r="AV1861" s="167"/>
      <c r="AW1861" s="167"/>
      <c r="AX1861" s="167"/>
    </row>
    <row r="1862" spans="1:50" s="133" customFormat="1" ht="11.4" customHeight="1" x14ac:dyDescent="0.3">
      <c r="A1862" s="103"/>
      <c r="B1862" s="104"/>
      <c r="C1862" s="105"/>
      <c r="D1862" s="106"/>
      <c r="E1862" s="107"/>
      <c r="F1862" s="105"/>
      <c r="G1862" s="107"/>
      <c r="H1862" s="105"/>
      <c r="I1862" s="105"/>
      <c r="J1862" s="107"/>
      <c r="K1862" s="105"/>
      <c r="L1862" s="105"/>
      <c r="M1862" s="105"/>
      <c r="N1862" s="105"/>
      <c r="O1862" s="127"/>
      <c r="P1862" s="109"/>
      <c r="Q1862" s="110"/>
      <c r="R1862" s="110"/>
      <c r="S1862" s="110"/>
      <c r="T1862" s="110"/>
      <c r="U1862" s="111"/>
      <c r="V1862" s="111"/>
      <c r="W1862" s="112"/>
      <c r="X1862" s="113"/>
      <c r="Y1862" s="114"/>
      <c r="Z1862" s="115"/>
      <c r="AA1862" s="116"/>
      <c r="AB1862" s="117" t="b">
        <f t="shared" ref="AB1862:AB1925" si="261">IF($Y1862=$AB$3,$Z1862*AA1862,IF($Y1862=$AC$3,$Z1862*AA1862/$AF$3,IF($Y1862=$AH$3,$Z1862*AA1862/$AI$3,IF($Y1862=$AJ$3,$Z1862*AA1862/$AK$3))))</f>
        <v>0</v>
      </c>
      <c r="AC1862" s="117">
        <f t="shared" ref="AC1862:AC1925" si="262">AB1862*$AF$3/1000</f>
        <v>0</v>
      </c>
      <c r="AD1862" s="118"/>
      <c r="AE1862" s="117" t="b">
        <f t="shared" ref="AE1862:AE1925" si="263">IF($Y1862=$AB$3,$Z1862*AD1862, IF($Y1862=$AC$3, $Z1862*AD1862/$AF$3, IF($Y1862=$AH$3, $Z1862*AD1862/$AI$3, IF($Y1862=$AJ$3, $Z1862*AD1862/$AK$3))))</f>
        <v>0</v>
      </c>
      <c r="AF1862" s="117">
        <f t="shared" ref="AF1862:AF1925" si="264">AE1862*$AF$3/1000</f>
        <v>0</v>
      </c>
      <c r="AG1862" s="119">
        <f t="shared" ref="AG1862:AG1925" si="265">+AA1862-AD1862</f>
        <v>0</v>
      </c>
      <c r="AH1862" s="120" t="b">
        <f t="shared" ref="AH1862:AH1925" si="266">IF($Y1862=$AB$3,$Z1862*AG1862, IF($Y1862=$AC$3, $Z1862*AG1862/$AF$3, IF($Y1862=$AH$3, $Z1862*AG1862/$AI$3, IF($Y1862=$AJ$3, $Z1862*AG1862/$AK$3))))</f>
        <v>0</v>
      </c>
      <c r="AI1862" s="121">
        <f t="shared" ref="AI1862:AI1925" si="267">AH1862*$AF$3/1000</f>
        <v>0</v>
      </c>
      <c r="AJ1862" s="122">
        <f>+C1862</f>
        <v>0</v>
      </c>
      <c r="AK1862" s="122" t="str">
        <f>IF(ISNA(VLOOKUP(postponeList!D1862,[1]Sheet!$A$2:$B$12,2,FALSE))," ",(VLOOKUP(postponeList!D1862,[1]Sheet!$A$2:$B$12,2,FALSE)))</f>
        <v xml:space="preserve"> </v>
      </c>
      <c r="AL1862" s="122" t="str">
        <f>IF(ISNA(VLOOKUP(E1862,[1]Sheet!$G$2:$H$40,2,FALSE))," ",VLOOKUP(E1862,[1]Sheet!$G$2:$H$40,2,FALSE))</f>
        <v xml:space="preserve"> </v>
      </c>
      <c r="AM1862" s="122" t="str">
        <f>IF(ISNA(VLOOKUP(G1862,[1]Sheet!$K$2:$L$159,2,FALSE))," ",(VLOOKUP(G1862,[1]Sheet!$K$2:$L$159,2,FALSE)))</f>
        <v xml:space="preserve"> </v>
      </c>
      <c r="AN1862" s="122" t="str">
        <f>IF(ISNA(VLOOKUP(I1862&amp;C1862,[1]Sheet!$D$2:$E$228,2,FALSE))," ",VLOOKUP(I1862&amp;C1862,[1]Sheet!$D$2:$E$228,2,FALSE))</f>
        <v xml:space="preserve"> </v>
      </c>
      <c r="AO1862" s="122" t="str">
        <f>+I1862&amp;C1862</f>
        <v/>
      </c>
      <c r="AP1862" s="122" t="str">
        <f>C1862&amp;D1862&amp;E1862&amp;G1862&amp;I1862&amp;O1862</f>
        <v/>
      </c>
      <c r="AQ1862" s="122" t="str">
        <f>B1862&amp;D1862&amp;N1862</f>
        <v/>
      </c>
      <c r="AR1862" s="123" t="str">
        <f>+D1862&amp;J1862</f>
        <v/>
      </c>
      <c r="AS1862" s="124" t="str">
        <f t="shared" ref="AS1862:AS1925" si="268">LEFT(V1862,3)</f>
        <v/>
      </c>
      <c r="AT1862" s="125" t="str">
        <f t="shared" ref="AT1862:AT1925" si="269">IFERROR(TRIM(M1862),"")</f>
        <v/>
      </c>
      <c r="AU1862" s="125" t="str">
        <f>IF(NOT(AT1862=""),VLOOKUP(AT1862,[1]PSI_Category!A:B,2,0),"")</f>
        <v/>
      </c>
      <c r="AV1862" s="167"/>
      <c r="AW1862" s="167"/>
      <c r="AX1862" s="167"/>
    </row>
    <row r="1863" spans="1:50" s="133" customFormat="1" ht="11.4" customHeight="1" x14ac:dyDescent="0.3">
      <c r="A1863" s="103"/>
      <c r="B1863" s="104"/>
      <c r="C1863" s="105"/>
      <c r="D1863" s="106"/>
      <c r="E1863" s="107"/>
      <c r="F1863" s="105"/>
      <c r="G1863" s="107"/>
      <c r="H1863" s="105"/>
      <c r="I1863" s="105"/>
      <c r="J1863" s="107"/>
      <c r="K1863" s="105"/>
      <c r="L1863" s="105"/>
      <c r="M1863" s="105"/>
      <c r="N1863" s="105"/>
      <c r="O1863" s="127"/>
      <c r="P1863" s="109"/>
      <c r="Q1863" s="110"/>
      <c r="R1863" s="110"/>
      <c r="S1863" s="110"/>
      <c r="T1863" s="110"/>
      <c r="U1863" s="111"/>
      <c r="V1863" s="111"/>
      <c r="W1863" s="112"/>
      <c r="X1863" s="113"/>
      <c r="Y1863" s="114"/>
      <c r="Z1863" s="115"/>
      <c r="AA1863" s="116"/>
      <c r="AB1863" s="117" t="b">
        <f t="shared" si="261"/>
        <v>0</v>
      </c>
      <c r="AC1863" s="117">
        <f t="shared" si="262"/>
        <v>0</v>
      </c>
      <c r="AD1863" s="118"/>
      <c r="AE1863" s="117" t="b">
        <f t="shared" si="263"/>
        <v>0</v>
      </c>
      <c r="AF1863" s="117">
        <f t="shared" si="264"/>
        <v>0</v>
      </c>
      <c r="AG1863" s="119">
        <f t="shared" si="265"/>
        <v>0</v>
      </c>
      <c r="AH1863" s="120" t="b">
        <f t="shared" si="266"/>
        <v>0</v>
      </c>
      <c r="AI1863" s="121">
        <f t="shared" si="267"/>
        <v>0</v>
      </c>
      <c r="AJ1863" s="122">
        <f>+C1863</f>
        <v>0</v>
      </c>
      <c r="AK1863" s="122" t="str">
        <f>IF(ISNA(VLOOKUP(postponeList!D1863,[1]Sheet!$A$2:$B$12,2,FALSE))," ",(VLOOKUP(postponeList!D1863,[1]Sheet!$A$2:$B$12,2,FALSE)))</f>
        <v xml:space="preserve"> </v>
      </c>
      <c r="AL1863" s="122" t="str">
        <f>IF(ISNA(VLOOKUP(E1863,[1]Sheet!$G$2:$H$40,2,FALSE))," ",VLOOKUP(E1863,[1]Sheet!$G$2:$H$40,2,FALSE))</f>
        <v xml:space="preserve"> </v>
      </c>
      <c r="AM1863" s="122" t="str">
        <f>IF(ISNA(VLOOKUP(G1863,[1]Sheet!$K$2:$L$159,2,FALSE))," ",(VLOOKUP(G1863,[1]Sheet!$K$2:$L$159,2,FALSE)))</f>
        <v xml:space="preserve"> </v>
      </c>
      <c r="AN1863" s="122" t="str">
        <f>IF(ISNA(VLOOKUP(I1863&amp;C1863,[1]Sheet!$D$2:$E$228,2,FALSE))," ",VLOOKUP(I1863&amp;C1863,[1]Sheet!$D$2:$E$228,2,FALSE))</f>
        <v xml:space="preserve"> </v>
      </c>
      <c r="AO1863" s="122" t="str">
        <f>+I1863&amp;C1863</f>
        <v/>
      </c>
      <c r="AP1863" s="122" t="str">
        <f>C1863&amp;D1863&amp;E1863&amp;G1863&amp;I1863&amp;O1863</f>
        <v/>
      </c>
      <c r="AQ1863" s="122" t="str">
        <f>B1863&amp;D1863&amp;N1863</f>
        <v/>
      </c>
      <c r="AR1863" s="123" t="str">
        <f>+D1863&amp;J1863</f>
        <v/>
      </c>
      <c r="AS1863" s="124" t="str">
        <f t="shared" si="268"/>
        <v/>
      </c>
      <c r="AT1863" s="125" t="str">
        <f t="shared" si="269"/>
        <v/>
      </c>
      <c r="AU1863" s="125" t="str">
        <f>IF(NOT(AT1863=""),VLOOKUP(AT1863,[1]PSI_Category!A:B,2,0),"")</f>
        <v/>
      </c>
      <c r="AV1863" s="167"/>
      <c r="AW1863" s="167"/>
      <c r="AX1863" s="167"/>
    </row>
    <row r="1864" spans="1:50" s="133" customFormat="1" ht="11.4" customHeight="1" x14ac:dyDescent="0.3">
      <c r="A1864" s="103"/>
      <c r="B1864" s="104"/>
      <c r="C1864" s="105"/>
      <c r="D1864" s="106"/>
      <c r="E1864" s="107"/>
      <c r="F1864" s="105"/>
      <c r="G1864" s="107"/>
      <c r="H1864" s="105"/>
      <c r="I1864" s="105"/>
      <c r="J1864" s="107"/>
      <c r="K1864" s="105"/>
      <c r="L1864" s="105"/>
      <c r="M1864" s="105"/>
      <c r="N1864" s="105"/>
      <c r="O1864" s="127"/>
      <c r="P1864" s="109"/>
      <c r="Q1864" s="110"/>
      <c r="R1864" s="110"/>
      <c r="S1864" s="110"/>
      <c r="T1864" s="110"/>
      <c r="U1864" s="111"/>
      <c r="V1864" s="111"/>
      <c r="W1864" s="112"/>
      <c r="X1864" s="113"/>
      <c r="Y1864" s="114"/>
      <c r="Z1864" s="115"/>
      <c r="AA1864" s="116"/>
      <c r="AB1864" s="117" t="b">
        <f t="shared" si="261"/>
        <v>0</v>
      </c>
      <c r="AC1864" s="117">
        <f t="shared" si="262"/>
        <v>0</v>
      </c>
      <c r="AD1864" s="118"/>
      <c r="AE1864" s="117" t="b">
        <f t="shared" si="263"/>
        <v>0</v>
      </c>
      <c r="AF1864" s="117">
        <f t="shared" si="264"/>
        <v>0</v>
      </c>
      <c r="AG1864" s="119">
        <f t="shared" si="265"/>
        <v>0</v>
      </c>
      <c r="AH1864" s="120" t="b">
        <f t="shared" si="266"/>
        <v>0</v>
      </c>
      <c r="AI1864" s="121">
        <f t="shared" si="267"/>
        <v>0</v>
      </c>
      <c r="AJ1864" s="122">
        <f>+C1864</f>
        <v>0</v>
      </c>
      <c r="AK1864" s="122" t="str">
        <f>IF(ISNA(VLOOKUP(postponeList!D1864,[1]Sheet!$A$2:$B$12,2,FALSE))," ",(VLOOKUP(postponeList!D1864,[1]Sheet!$A$2:$B$12,2,FALSE)))</f>
        <v xml:space="preserve"> </v>
      </c>
      <c r="AL1864" s="122" t="str">
        <f>IF(ISNA(VLOOKUP(E1864,[1]Sheet!$G$2:$H$40,2,FALSE))," ",VLOOKUP(E1864,[1]Sheet!$G$2:$H$40,2,FALSE))</f>
        <v xml:space="preserve"> </v>
      </c>
      <c r="AM1864" s="122" t="str">
        <f>IF(ISNA(VLOOKUP(G1864,[1]Sheet!$K$2:$L$159,2,FALSE))," ",(VLOOKUP(G1864,[1]Sheet!$K$2:$L$159,2,FALSE)))</f>
        <v xml:space="preserve"> </v>
      </c>
      <c r="AN1864" s="122" t="str">
        <f>IF(ISNA(VLOOKUP(I1864&amp;C1864,[1]Sheet!$D$2:$E$228,2,FALSE))," ",VLOOKUP(I1864&amp;C1864,[1]Sheet!$D$2:$E$228,2,FALSE))</f>
        <v xml:space="preserve"> </v>
      </c>
      <c r="AO1864" s="122" t="str">
        <f>+I1864&amp;C1864</f>
        <v/>
      </c>
      <c r="AP1864" s="122" t="str">
        <f>C1864&amp;D1864&amp;E1864&amp;G1864&amp;I1864&amp;O1864</f>
        <v/>
      </c>
      <c r="AQ1864" s="122" t="str">
        <f>B1864&amp;D1864&amp;N1864</f>
        <v/>
      </c>
      <c r="AR1864" s="123" t="str">
        <f>+D1864&amp;J1864</f>
        <v/>
      </c>
      <c r="AS1864" s="124" t="str">
        <f t="shared" si="268"/>
        <v/>
      </c>
      <c r="AT1864" s="125" t="str">
        <f t="shared" si="269"/>
        <v/>
      </c>
      <c r="AU1864" s="125" t="str">
        <f>IF(NOT(AT1864=""),VLOOKUP(AT1864,[1]PSI_Category!A:B,2,0),"")</f>
        <v/>
      </c>
      <c r="AV1864" s="167"/>
      <c r="AW1864" s="167"/>
      <c r="AX1864" s="167"/>
    </row>
    <row r="1865" spans="1:50" s="133" customFormat="1" ht="11.4" customHeight="1" x14ac:dyDescent="0.3">
      <c r="A1865" s="103"/>
      <c r="B1865" s="104"/>
      <c r="C1865" s="105"/>
      <c r="D1865" s="106"/>
      <c r="E1865" s="107"/>
      <c r="F1865" s="105"/>
      <c r="G1865" s="107"/>
      <c r="H1865" s="105"/>
      <c r="I1865" s="105"/>
      <c r="J1865" s="107"/>
      <c r="K1865" s="105"/>
      <c r="L1865" s="105"/>
      <c r="M1865" s="105"/>
      <c r="N1865" s="105"/>
      <c r="O1865" s="127"/>
      <c r="P1865" s="109"/>
      <c r="Q1865" s="110"/>
      <c r="R1865" s="110"/>
      <c r="S1865" s="110"/>
      <c r="T1865" s="110"/>
      <c r="U1865" s="111"/>
      <c r="V1865" s="111"/>
      <c r="W1865" s="112"/>
      <c r="X1865" s="113"/>
      <c r="Y1865" s="114"/>
      <c r="Z1865" s="115"/>
      <c r="AA1865" s="116"/>
      <c r="AB1865" s="117" t="b">
        <f t="shared" si="261"/>
        <v>0</v>
      </c>
      <c r="AC1865" s="117">
        <f t="shared" si="262"/>
        <v>0</v>
      </c>
      <c r="AD1865" s="118"/>
      <c r="AE1865" s="117" t="b">
        <f t="shared" si="263"/>
        <v>0</v>
      </c>
      <c r="AF1865" s="117">
        <f t="shared" si="264"/>
        <v>0</v>
      </c>
      <c r="AG1865" s="119">
        <f t="shared" si="265"/>
        <v>0</v>
      </c>
      <c r="AH1865" s="120" t="b">
        <f t="shared" si="266"/>
        <v>0</v>
      </c>
      <c r="AI1865" s="121">
        <f t="shared" si="267"/>
        <v>0</v>
      </c>
      <c r="AJ1865" s="122">
        <f>+C1865</f>
        <v>0</v>
      </c>
      <c r="AK1865" s="122" t="str">
        <f>IF(ISNA(VLOOKUP(postponeList!D1865,[1]Sheet!$A$2:$B$12,2,FALSE))," ",(VLOOKUP(postponeList!D1865,[1]Sheet!$A$2:$B$12,2,FALSE)))</f>
        <v xml:space="preserve"> </v>
      </c>
      <c r="AL1865" s="122" t="str">
        <f>IF(ISNA(VLOOKUP(E1865,[1]Sheet!$G$2:$H$40,2,FALSE))," ",VLOOKUP(E1865,[1]Sheet!$G$2:$H$40,2,FALSE))</f>
        <v xml:space="preserve"> </v>
      </c>
      <c r="AM1865" s="122" t="str">
        <f>IF(ISNA(VLOOKUP(G1865,[1]Sheet!$K$2:$L$159,2,FALSE))," ",(VLOOKUP(G1865,[1]Sheet!$K$2:$L$159,2,FALSE)))</f>
        <v xml:space="preserve"> </v>
      </c>
      <c r="AN1865" s="122" t="str">
        <f>IF(ISNA(VLOOKUP(I1865&amp;C1865,[1]Sheet!$D$2:$E$228,2,FALSE))," ",VLOOKUP(I1865&amp;C1865,[1]Sheet!$D$2:$E$228,2,FALSE))</f>
        <v xml:space="preserve"> </v>
      </c>
      <c r="AO1865" s="122" t="str">
        <f>+I1865&amp;C1865</f>
        <v/>
      </c>
      <c r="AP1865" s="122" t="str">
        <f>C1865&amp;D1865&amp;E1865&amp;G1865&amp;I1865&amp;O1865</f>
        <v/>
      </c>
      <c r="AQ1865" s="122" t="str">
        <f>B1865&amp;D1865&amp;N1865</f>
        <v/>
      </c>
      <c r="AR1865" s="123" t="str">
        <f>+D1865&amp;J1865</f>
        <v/>
      </c>
      <c r="AS1865" s="124" t="str">
        <f t="shared" si="268"/>
        <v/>
      </c>
      <c r="AT1865" s="125" t="str">
        <f t="shared" si="269"/>
        <v/>
      </c>
      <c r="AU1865" s="125" t="str">
        <f>IF(NOT(AT1865=""),VLOOKUP(AT1865,[1]PSI_Category!A:B,2,0),"")</f>
        <v/>
      </c>
      <c r="AV1865" s="167"/>
      <c r="AW1865" s="167"/>
      <c r="AX1865" s="167"/>
    </row>
    <row r="1866" spans="1:50" s="133" customFormat="1" ht="11.4" customHeight="1" x14ac:dyDescent="0.3">
      <c r="A1866" s="103"/>
      <c r="B1866" s="104"/>
      <c r="C1866" s="105"/>
      <c r="D1866" s="106"/>
      <c r="E1866" s="107"/>
      <c r="F1866" s="105"/>
      <c r="G1866" s="107"/>
      <c r="H1866" s="105"/>
      <c r="I1866" s="105"/>
      <c r="J1866" s="107"/>
      <c r="K1866" s="105"/>
      <c r="L1866" s="105"/>
      <c r="M1866" s="105"/>
      <c r="N1866" s="105"/>
      <c r="O1866" s="127"/>
      <c r="P1866" s="109"/>
      <c r="Q1866" s="110"/>
      <c r="R1866" s="110"/>
      <c r="S1866" s="110"/>
      <c r="T1866" s="110"/>
      <c r="U1866" s="111"/>
      <c r="V1866" s="111"/>
      <c r="W1866" s="112"/>
      <c r="X1866" s="113"/>
      <c r="Y1866" s="114"/>
      <c r="Z1866" s="115"/>
      <c r="AA1866" s="116"/>
      <c r="AB1866" s="117" t="b">
        <f t="shared" si="261"/>
        <v>0</v>
      </c>
      <c r="AC1866" s="117">
        <f t="shared" si="262"/>
        <v>0</v>
      </c>
      <c r="AD1866" s="118"/>
      <c r="AE1866" s="117" t="b">
        <f t="shared" si="263"/>
        <v>0</v>
      </c>
      <c r="AF1866" s="117">
        <f t="shared" si="264"/>
        <v>0</v>
      </c>
      <c r="AG1866" s="119">
        <f t="shared" si="265"/>
        <v>0</v>
      </c>
      <c r="AH1866" s="120" t="b">
        <f t="shared" si="266"/>
        <v>0</v>
      </c>
      <c r="AI1866" s="121">
        <f t="shared" si="267"/>
        <v>0</v>
      </c>
      <c r="AJ1866" s="122">
        <f>+C1866</f>
        <v>0</v>
      </c>
      <c r="AK1866" s="122" t="str">
        <f>IF(ISNA(VLOOKUP(postponeList!D1866,[1]Sheet!$A$2:$B$12,2,FALSE))," ",(VLOOKUP(postponeList!D1866,[1]Sheet!$A$2:$B$12,2,FALSE)))</f>
        <v xml:space="preserve"> </v>
      </c>
      <c r="AL1866" s="122" t="str">
        <f>IF(ISNA(VLOOKUP(E1866,[1]Sheet!$G$2:$H$40,2,FALSE))," ",VLOOKUP(E1866,[1]Sheet!$G$2:$H$40,2,FALSE))</f>
        <v xml:space="preserve"> </v>
      </c>
      <c r="AM1866" s="122" t="str">
        <f>IF(ISNA(VLOOKUP(G1866,[1]Sheet!$K$2:$L$159,2,FALSE))," ",(VLOOKUP(G1866,[1]Sheet!$K$2:$L$159,2,FALSE)))</f>
        <v xml:space="preserve"> </v>
      </c>
      <c r="AN1866" s="122" t="str">
        <f>IF(ISNA(VLOOKUP(I1866&amp;C1866,[1]Sheet!$D$2:$E$228,2,FALSE))," ",VLOOKUP(I1866&amp;C1866,[1]Sheet!$D$2:$E$228,2,FALSE))</f>
        <v xml:space="preserve"> </v>
      </c>
      <c r="AO1866" s="122" t="str">
        <f>+I1866&amp;C1866</f>
        <v/>
      </c>
      <c r="AP1866" s="122" t="str">
        <f>C1866&amp;D1866&amp;E1866&amp;G1866&amp;I1866&amp;O1866</f>
        <v/>
      </c>
      <c r="AQ1866" s="122" t="str">
        <f>B1866&amp;D1866&amp;N1866</f>
        <v/>
      </c>
      <c r="AR1866" s="123" t="str">
        <f>+D1866&amp;J1866</f>
        <v/>
      </c>
      <c r="AS1866" s="124" t="str">
        <f t="shared" si="268"/>
        <v/>
      </c>
      <c r="AT1866" s="125" t="str">
        <f t="shared" si="269"/>
        <v/>
      </c>
      <c r="AU1866" s="125" t="str">
        <f>IF(NOT(AT1866=""),VLOOKUP(AT1866,[1]PSI_Category!A:B,2,0),"")</f>
        <v/>
      </c>
      <c r="AV1866" s="167"/>
      <c r="AW1866" s="167"/>
      <c r="AX1866" s="167"/>
    </row>
    <row r="1867" spans="1:50" s="133" customFormat="1" ht="11.4" customHeight="1" x14ac:dyDescent="0.3">
      <c r="A1867" s="103"/>
      <c r="B1867" s="104"/>
      <c r="C1867" s="105"/>
      <c r="D1867" s="106"/>
      <c r="E1867" s="107"/>
      <c r="F1867" s="105"/>
      <c r="G1867" s="107"/>
      <c r="H1867" s="105"/>
      <c r="I1867" s="105"/>
      <c r="J1867" s="107"/>
      <c r="K1867" s="105"/>
      <c r="L1867" s="105"/>
      <c r="M1867" s="105"/>
      <c r="N1867" s="105"/>
      <c r="O1867" s="127"/>
      <c r="P1867" s="109"/>
      <c r="Q1867" s="110"/>
      <c r="R1867" s="110"/>
      <c r="S1867" s="110"/>
      <c r="T1867" s="110"/>
      <c r="U1867" s="111"/>
      <c r="V1867" s="111"/>
      <c r="W1867" s="112"/>
      <c r="X1867" s="113"/>
      <c r="Y1867" s="114"/>
      <c r="Z1867" s="115"/>
      <c r="AA1867" s="116"/>
      <c r="AB1867" s="117" t="b">
        <f t="shared" si="261"/>
        <v>0</v>
      </c>
      <c r="AC1867" s="117">
        <f t="shared" si="262"/>
        <v>0</v>
      </c>
      <c r="AD1867" s="118"/>
      <c r="AE1867" s="117" t="b">
        <f t="shared" si="263"/>
        <v>0</v>
      </c>
      <c r="AF1867" s="117">
        <f t="shared" si="264"/>
        <v>0</v>
      </c>
      <c r="AG1867" s="119">
        <f t="shared" si="265"/>
        <v>0</v>
      </c>
      <c r="AH1867" s="120" t="b">
        <f t="shared" si="266"/>
        <v>0</v>
      </c>
      <c r="AI1867" s="121">
        <f t="shared" si="267"/>
        <v>0</v>
      </c>
      <c r="AJ1867" s="122">
        <f>+C1867</f>
        <v>0</v>
      </c>
      <c r="AK1867" s="122" t="str">
        <f>IF(ISNA(VLOOKUP(postponeList!D1867,[1]Sheet!$A$2:$B$12,2,FALSE))," ",(VLOOKUP(postponeList!D1867,[1]Sheet!$A$2:$B$12,2,FALSE)))</f>
        <v xml:space="preserve"> </v>
      </c>
      <c r="AL1867" s="122" t="str">
        <f>IF(ISNA(VLOOKUP(E1867,[1]Sheet!$G$2:$H$40,2,FALSE))," ",VLOOKUP(E1867,[1]Sheet!$G$2:$H$40,2,FALSE))</f>
        <v xml:space="preserve"> </v>
      </c>
      <c r="AM1867" s="122" t="str">
        <f>IF(ISNA(VLOOKUP(G1867,[1]Sheet!$K$2:$L$159,2,FALSE))," ",(VLOOKUP(G1867,[1]Sheet!$K$2:$L$159,2,FALSE)))</f>
        <v xml:space="preserve"> </v>
      </c>
      <c r="AN1867" s="122" t="str">
        <f>IF(ISNA(VLOOKUP(I1867&amp;C1867,[1]Sheet!$D$2:$E$228,2,FALSE))," ",VLOOKUP(I1867&amp;C1867,[1]Sheet!$D$2:$E$228,2,FALSE))</f>
        <v xml:space="preserve"> </v>
      </c>
      <c r="AO1867" s="122" t="str">
        <f>+I1867&amp;C1867</f>
        <v/>
      </c>
      <c r="AP1867" s="122" t="str">
        <f>C1867&amp;D1867&amp;E1867&amp;G1867&amp;I1867&amp;O1867</f>
        <v/>
      </c>
      <c r="AQ1867" s="122" t="str">
        <f>B1867&amp;D1867&amp;N1867</f>
        <v/>
      </c>
      <c r="AR1867" s="123" t="str">
        <f>+D1867&amp;J1867</f>
        <v/>
      </c>
      <c r="AS1867" s="124" t="str">
        <f t="shared" si="268"/>
        <v/>
      </c>
      <c r="AT1867" s="125" t="str">
        <f t="shared" si="269"/>
        <v/>
      </c>
      <c r="AU1867" s="125" t="str">
        <f>IF(NOT(AT1867=""),VLOOKUP(AT1867,[1]PSI_Category!A:B,2,0),"")</f>
        <v/>
      </c>
      <c r="AV1867" s="167"/>
      <c r="AW1867" s="167"/>
      <c r="AX1867" s="167"/>
    </row>
    <row r="1868" spans="1:50" s="133" customFormat="1" ht="11.4" customHeight="1" x14ac:dyDescent="0.3">
      <c r="A1868" s="103"/>
      <c r="B1868" s="104"/>
      <c r="C1868" s="105"/>
      <c r="D1868" s="106"/>
      <c r="E1868" s="107"/>
      <c r="F1868" s="105"/>
      <c r="G1868" s="107"/>
      <c r="H1868" s="105"/>
      <c r="I1868" s="105"/>
      <c r="J1868" s="107"/>
      <c r="K1868" s="105"/>
      <c r="L1868" s="105"/>
      <c r="M1868" s="105"/>
      <c r="N1868" s="105"/>
      <c r="O1868" s="127"/>
      <c r="P1868" s="109"/>
      <c r="Q1868" s="110"/>
      <c r="R1868" s="110"/>
      <c r="S1868" s="110"/>
      <c r="T1868" s="110"/>
      <c r="U1868" s="111"/>
      <c r="V1868" s="111"/>
      <c r="W1868" s="112"/>
      <c r="X1868" s="113"/>
      <c r="Y1868" s="114"/>
      <c r="Z1868" s="115"/>
      <c r="AA1868" s="116"/>
      <c r="AB1868" s="117" t="b">
        <f t="shared" si="261"/>
        <v>0</v>
      </c>
      <c r="AC1868" s="117">
        <f t="shared" si="262"/>
        <v>0</v>
      </c>
      <c r="AD1868" s="118"/>
      <c r="AE1868" s="117" t="b">
        <f t="shared" si="263"/>
        <v>0</v>
      </c>
      <c r="AF1868" s="117">
        <f t="shared" si="264"/>
        <v>0</v>
      </c>
      <c r="AG1868" s="119">
        <f t="shared" si="265"/>
        <v>0</v>
      </c>
      <c r="AH1868" s="120" t="b">
        <f t="shared" si="266"/>
        <v>0</v>
      </c>
      <c r="AI1868" s="121">
        <f t="shared" si="267"/>
        <v>0</v>
      </c>
      <c r="AJ1868" s="122">
        <f>+C1868</f>
        <v>0</v>
      </c>
      <c r="AK1868" s="122" t="str">
        <f>IF(ISNA(VLOOKUP(postponeList!D1868,[1]Sheet!$A$2:$B$12,2,FALSE))," ",(VLOOKUP(postponeList!D1868,[1]Sheet!$A$2:$B$12,2,FALSE)))</f>
        <v xml:space="preserve"> </v>
      </c>
      <c r="AL1868" s="122" t="str">
        <f>IF(ISNA(VLOOKUP(E1868,[1]Sheet!$G$2:$H$40,2,FALSE))," ",VLOOKUP(E1868,[1]Sheet!$G$2:$H$40,2,FALSE))</f>
        <v xml:space="preserve"> </v>
      </c>
      <c r="AM1868" s="122" t="str">
        <f>IF(ISNA(VLOOKUP(G1868,[1]Sheet!$K$2:$L$159,2,FALSE))," ",(VLOOKUP(G1868,[1]Sheet!$K$2:$L$159,2,FALSE)))</f>
        <v xml:space="preserve"> </v>
      </c>
      <c r="AN1868" s="122" t="str">
        <f>IF(ISNA(VLOOKUP(I1868&amp;C1868,[1]Sheet!$D$2:$E$228,2,FALSE))," ",VLOOKUP(I1868&amp;C1868,[1]Sheet!$D$2:$E$228,2,FALSE))</f>
        <v xml:space="preserve"> </v>
      </c>
      <c r="AO1868" s="122" t="str">
        <f>+I1868&amp;C1868</f>
        <v/>
      </c>
      <c r="AP1868" s="122" t="str">
        <f>C1868&amp;D1868&amp;E1868&amp;G1868&amp;I1868&amp;O1868</f>
        <v/>
      </c>
      <c r="AQ1868" s="122" t="str">
        <f>B1868&amp;D1868&amp;N1868</f>
        <v/>
      </c>
      <c r="AR1868" s="123" t="str">
        <f>+D1868&amp;J1868</f>
        <v/>
      </c>
      <c r="AS1868" s="124" t="str">
        <f t="shared" si="268"/>
        <v/>
      </c>
      <c r="AT1868" s="125" t="str">
        <f t="shared" si="269"/>
        <v/>
      </c>
      <c r="AU1868" s="125" t="str">
        <f>IF(NOT(AT1868=""),VLOOKUP(AT1868,[1]PSI_Category!A:B,2,0),"")</f>
        <v/>
      </c>
      <c r="AV1868" s="167"/>
      <c r="AW1868" s="167"/>
      <c r="AX1868" s="167"/>
    </row>
    <row r="1869" spans="1:50" s="133" customFormat="1" ht="11.4" customHeight="1" x14ac:dyDescent="0.3">
      <c r="A1869" s="103"/>
      <c r="B1869" s="104"/>
      <c r="C1869" s="105"/>
      <c r="D1869" s="106"/>
      <c r="E1869" s="107"/>
      <c r="F1869" s="105"/>
      <c r="G1869" s="107"/>
      <c r="H1869" s="105"/>
      <c r="I1869" s="105"/>
      <c r="J1869" s="107"/>
      <c r="K1869" s="105"/>
      <c r="L1869" s="105"/>
      <c r="M1869" s="105"/>
      <c r="N1869" s="105"/>
      <c r="O1869" s="127"/>
      <c r="P1869" s="109"/>
      <c r="Q1869" s="110"/>
      <c r="R1869" s="110"/>
      <c r="S1869" s="110"/>
      <c r="T1869" s="110"/>
      <c r="U1869" s="111"/>
      <c r="V1869" s="111"/>
      <c r="W1869" s="112"/>
      <c r="X1869" s="113"/>
      <c r="Y1869" s="114"/>
      <c r="Z1869" s="115"/>
      <c r="AA1869" s="116"/>
      <c r="AB1869" s="117" t="b">
        <f t="shared" si="261"/>
        <v>0</v>
      </c>
      <c r="AC1869" s="117">
        <f t="shared" si="262"/>
        <v>0</v>
      </c>
      <c r="AD1869" s="118"/>
      <c r="AE1869" s="117" t="b">
        <f t="shared" si="263"/>
        <v>0</v>
      </c>
      <c r="AF1869" s="117">
        <f t="shared" si="264"/>
        <v>0</v>
      </c>
      <c r="AG1869" s="119">
        <f t="shared" si="265"/>
        <v>0</v>
      </c>
      <c r="AH1869" s="120" t="b">
        <f t="shared" si="266"/>
        <v>0</v>
      </c>
      <c r="AI1869" s="121">
        <f t="shared" si="267"/>
        <v>0</v>
      </c>
      <c r="AJ1869" s="122">
        <f>+C1869</f>
        <v>0</v>
      </c>
      <c r="AK1869" s="122" t="str">
        <f>IF(ISNA(VLOOKUP(postponeList!D1869,[1]Sheet!$A$2:$B$12,2,FALSE))," ",(VLOOKUP(postponeList!D1869,[1]Sheet!$A$2:$B$12,2,FALSE)))</f>
        <v xml:space="preserve"> </v>
      </c>
      <c r="AL1869" s="122" t="str">
        <f>IF(ISNA(VLOOKUP(E1869,[1]Sheet!$G$2:$H$40,2,FALSE))," ",VLOOKUP(E1869,[1]Sheet!$G$2:$H$40,2,FALSE))</f>
        <v xml:space="preserve"> </v>
      </c>
      <c r="AM1869" s="122" t="str">
        <f>IF(ISNA(VLOOKUP(G1869,[1]Sheet!$K$2:$L$159,2,FALSE))," ",(VLOOKUP(G1869,[1]Sheet!$K$2:$L$159,2,FALSE)))</f>
        <v xml:space="preserve"> </v>
      </c>
      <c r="AN1869" s="122" t="str">
        <f>IF(ISNA(VLOOKUP(I1869&amp;C1869,[1]Sheet!$D$2:$E$228,2,FALSE))," ",VLOOKUP(I1869&amp;C1869,[1]Sheet!$D$2:$E$228,2,FALSE))</f>
        <v xml:space="preserve"> </v>
      </c>
      <c r="AO1869" s="122" t="str">
        <f>+I1869&amp;C1869</f>
        <v/>
      </c>
      <c r="AP1869" s="122" t="str">
        <f>C1869&amp;D1869&amp;E1869&amp;G1869&amp;I1869&amp;O1869</f>
        <v/>
      </c>
      <c r="AQ1869" s="122" t="str">
        <f>B1869&amp;D1869&amp;N1869</f>
        <v/>
      </c>
      <c r="AR1869" s="123" t="str">
        <f>+D1869&amp;J1869</f>
        <v/>
      </c>
      <c r="AS1869" s="124" t="str">
        <f t="shared" si="268"/>
        <v/>
      </c>
      <c r="AT1869" s="125" t="str">
        <f t="shared" si="269"/>
        <v/>
      </c>
      <c r="AU1869" s="125" t="str">
        <f>IF(NOT(AT1869=""),VLOOKUP(AT1869,[1]PSI_Category!A:B,2,0),"")</f>
        <v/>
      </c>
      <c r="AV1869" s="167"/>
      <c r="AW1869" s="167"/>
      <c r="AX1869" s="167"/>
    </row>
    <row r="1870" spans="1:50" s="133" customFormat="1" ht="11.4" customHeight="1" x14ac:dyDescent="0.3">
      <c r="A1870" s="103"/>
      <c r="B1870" s="104"/>
      <c r="C1870" s="105"/>
      <c r="D1870" s="106"/>
      <c r="E1870" s="107"/>
      <c r="F1870" s="105"/>
      <c r="G1870" s="107"/>
      <c r="H1870" s="105"/>
      <c r="I1870" s="105"/>
      <c r="J1870" s="107"/>
      <c r="K1870" s="105"/>
      <c r="L1870" s="105"/>
      <c r="M1870" s="105"/>
      <c r="N1870" s="105"/>
      <c r="O1870" s="127"/>
      <c r="P1870" s="109"/>
      <c r="Q1870" s="110"/>
      <c r="R1870" s="110"/>
      <c r="S1870" s="110"/>
      <c r="T1870" s="110"/>
      <c r="U1870" s="111"/>
      <c r="V1870" s="111"/>
      <c r="W1870" s="112"/>
      <c r="X1870" s="113"/>
      <c r="Y1870" s="114"/>
      <c r="Z1870" s="115"/>
      <c r="AA1870" s="116"/>
      <c r="AB1870" s="117" t="b">
        <f t="shared" si="261"/>
        <v>0</v>
      </c>
      <c r="AC1870" s="117">
        <f t="shared" si="262"/>
        <v>0</v>
      </c>
      <c r="AD1870" s="118"/>
      <c r="AE1870" s="117" t="b">
        <f t="shared" si="263"/>
        <v>0</v>
      </c>
      <c r="AF1870" s="117">
        <f t="shared" si="264"/>
        <v>0</v>
      </c>
      <c r="AG1870" s="119">
        <f t="shared" si="265"/>
        <v>0</v>
      </c>
      <c r="AH1870" s="120" t="b">
        <f t="shared" si="266"/>
        <v>0</v>
      </c>
      <c r="AI1870" s="121">
        <f t="shared" si="267"/>
        <v>0</v>
      </c>
      <c r="AJ1870" s="122">
        <f>+C1870</f>
        <v>0</v>
      </c>
      <c r="AK1870" s="122" t="str">
        <f>IF(ISNA(VLOOKUP(postponeList!D1870,[1]Sheet!$A$2:$B$12,2,FALSE))," ",(VLOOKUP(postponeList!D1870,[1]Sheet!$A$2:$B$12,2,FALSE)))</f>
        <v xml:space="preserve"> </v>
      </c>
      <c r="AL1870" s="122" t="str">
        <f>IF(ISNA(VLOOKUP(E1870,[1]Sheet!$G$2:$H$40,2,FALSE))," ",VLOOKUP(E1870,[1]Sheet!$G$2:$H$40,2,FALSE))</f>
        <v xml:space="preserve"> </v>
      </c>
      <c r="AM1870" s="122" t="str">
        <f>IF(ISNA(VLOOKUP(G1870,[1]Sheet!$K$2:$L$159,2,FALSE))," ",(VLOOKUP(G1870,[1]Sheet!$K$2:$L$159,2,FALSE)))</f>
        <v xml:space="preserve"> </v>
      </c>
      <c r="AN1870" s="122" t="str">
        <f>IF(ISNA(VLOOKUP(I1870&amp;C1870,[1]Sheet!$D$2:$E$228,2,FALSE))," ",VLOOKUP(I1870&amp;C1870,[1]Sheet!$D$2:$E$228,2,FALSE))</f>
        <v xml:space="preserve"> </v>
      </c>
      <c r="AO1870" s="122" t="str">
        <f>+I1870&amp;C1870</f>
        <v/>
      </c>
      <c r="AP1870" s="122" t="str">
        <f>C1870&amp;D1870&amp;E1870&amp;G1870&amp;I1870&amp;O1870</f>
        <v/>
      </c>
      <c r="AQ1870" s="122" t="str">
        <f>B1870&amp;D1870&amp;N1870</f>
        <v/>
      </c>
      <c r="AR1870" s="123" t="str">
        <f>+D1870&amp;J1870</f>
        <v/>
      </c>
      <c r="AS1870" s="124" t="str">
        <f t="shared" si="268"/>
        <v/>
      </c>
      <c r="AT1870" s="125" t="str">
        <f t="shared" si="269"/>
        <v/>
      </c>
      <c r="AU1870" s="125" t="str">
        <f>IF(NOT(AT1870=""),VLOOKUP(AT1870,[1]PSI_Category!A:B,2,0),"")</f>
        <v/>
      </c>
      <c r="AV1870" s="167"/>
      <c r="AW1870" s="167"/>
      <c r="AX1870" s="167"/>
    </row>
    <row r="1871" spans="1:50" s="133" customFormat="1" ht="11.4" customHeight="1" x14ac:dyDescent="0.3">
      <c r="A1871" s="103"/>
      <c r="B1871" s="104"/>
      <c r="C1871" s="105"/>
      <c r="D1871" s="106"/>
      <c r="E1871" s="107"/>
      <c r="F1871" s="105"/>
      <c r="G1871" s="107"/>
      <c r="H1871" s="105"/>
      <c r="I1871" s="105"/>
      <c r="J1871" s="107"/>
      <c r="K1871" s="105"/>
      <c r="L1871" s="105"/>
      <c r="M1871" s="105"/>
      <c r="N1871" s="105"/>
      <c r="O1871" s="127"/>
      <c r="P1871" s="109"/>
      <c r="Q1871" s="110"/>
      <c r="R1871" s="110"/>
      <c r="S1871" s="110"/>
      <c r="T1871" s="110"/>
      <c r="U1871" s="111"/>
      <c r="V1871" s="111"/>
      <c r="W1871" s="112"/>
      <c r="X1871" s="113"/>
      <c r="Y1871" s="114"/>
      <c r="Z1871" s="115"/>
      <c r="AA1871" s="116"/>
      <c r="AB1871" s="117" t="b">
        <f t="shared" si="261"/>
        <v>0</v>
      </c>
      <c r="AC1871" s="117">
        <f t="shared" si="262"/>
        <v>0</v>
      </c>
      <c r="AD1871" s="118"/>
      <c r="AE1871" s="117" t="b">
        <f t="shared" si="263"/>
        <v>0</v>
      </c>
      <c r="AF1871" s="117">
        <f t="shared" si="264"/>
        <v>0</v>
      </c>
      <c r="AG1871" s="119">
        <f t="shared" si="265"/>
        <v>0</v>
      </c>
      <c r="AH1871" s="120" t="b">
        <f t="shared" si="266"/>
        <v>0</v>
      </c>
      <c r="AI1871" s="121">
        <f t="shared" si="267"/>
        <v>0</v>
      </c>
      <c r="AJ1871" s="122">
        <f>+C1871</f>
        <v>0</v>
      </c>
      <c r="AK1871" s="122" t="str">
        <f>IF(ISNA(VLOOKUP(postponeList!D1871,[1]Sheet!$A$2:$B$12,2,FALSE))," ",(VLOOKUP(postponeList!D1871,[1]Sheet!$A$2:$B$12,2,FALSE)))</f>
        <v xml:space="preserve"> </v>
      </c>
      <c r="AL1871" s="122" t="str">
        <f>IF(ISNA(VLOOKUP(E1871,[1]Sheet!$G$2:$H$40,2,FALSE))," ",VLOOKUP(E1871,[1]Sheet!$G$2:$H$40,2,FALSE))</f>
        <v xml:space="preserve"> </v>
      </c>
      <c r="AM1871" s="122" t="str">
        <f>IF(ISNA(VLOOKUP(G1871,[1]Sheet!$K$2:$L$159,2,FALSE))," ",(VLOOKUP(G1871,[1]Sheet!$K$2:$L$159,2,FALSE)))</f>
        <v xml:space="preserve"> </v>
      </c>
      <c r="AN1871" s="122" t="str">
        <f>IF(ISNA(VLOOKUP(I1871&amp;C1871,[1]Sheet!$D$2:$E$228,2,FALSE))," ",VLOOKUP(I1871&amp;C1871,[1]Sheet!$D$2:$E$228,2,FALSE))</f>
        <v xml:space="preserve"> </v>
      </c>
      <c r="AO1871" s="122" t="str">
        <f>+I1871&amp;C1871</f>
        <v/>
      </c>
      <c r="AP1871" s="122" t="str">
        <f>C1871&amp;D1871&amp;E1871&amp;G1871&amp;I1871&amp;O1871</f>
        <v/>
      </c>
      <c r="AQ1871" s="122" t="str">
        <f>B1871&amp;D1871&amp;N1871</f>
        <v/>
      </c>
      <c r="AR1871" s="123" t="str">
        <f>+D1871&amp;J1871</f>
        <v/>
      </c>
      <c r="AS1871" s="124" t="str">
        <f t="shared" si="268"/>
        <v/>
      </c>
      <c r="AT1871" s="125" t="str">
        <f t="shared" si="269"/>
        <v/>
      </c>
      <c r="AU1871" s="125" t="str">
        <f>IF(NOT(AT1871=""),VLOOKUP(AT1871,[1]PSI_Category!A:B,2,0),"")</f>
        <v/>
      </c>
      <c r="AV1871" s="167"/>
      <c r="AW1871" s="167"/>
      <c r="AX1871" s="167"/>
    </row>
    <row r="1872" spans="1:50" s="133" customFormat="1" ht="11.4" customHeight="1" x14ac:dyDescent="0.3">
      <c r="A1872" s="103"/>
      <c r="B1872" s="104"/>
      <c r="C1872" s="105"/>
      <c r="D1872" s="106"/>
      <c r="E1872" s="107"/>
      <c r="F1872" s="105"/>
      <c r="G1872" s="107"/>
      <c r="H1872" s="105"/>
      <c r="I1872" s="105"/>
      <c r="J1872" s="107"/>
      <c r="K1872" s="105"/>
      <c r="L1872" s="105"/>
      <c r="M1872" s="105"/>
      <c r="N1872" s="105"/>
      <c r="O1872" s="127"/>
      <c r="P1872" s="109"/>
      <c r="Q1872" s="110"/>
      <c r="R1872" s="110"/>
      <c r="S1872" s="110"/>
      <c r="T1872" s="110"/>
      <c r="U1872" s="111"/>
      <c r="V1872" s="111"/>
      <c r="W1872" s="112"/>
      <c r="X1872" s="113"/>
      <c r="Y1872" s="114"/>
      <c r="Z1872" s="115"/>
      <c r="AA1872" s="116"/>
      <c r="AB1872" s="117" t="b">
        <f t="shared" si="261"/>
        <v>0</v>
      </c>
      <c r="AC1872" s="117">
        <f t="shared" si="262"/>
        <v>0</v>
      </c>
      <c r="AD1872" s="118"/>
      <c r="AE1872" s="117" t="b">
        <f t="shared" si="263"/>
        <v>0</v>
      </c>
      <c r="AF1872" s="117">
        <f t="shared" si="264"/>
        <v>0</v>
      </c>
      <c r="AG1872" s="119">
        <f t="shared" si="265"/>
        <v>0</v>
      </c>
      <c r="AH1872" s="120" t="b">
        <f t="shared" si="266"/>
        <v>0</v>
      </c>
      <c r="AI1872" s="121">
        <f t="shared" si="267"/>
        <v>0</v>
      </c>
      <c r="AJ1872" s="122">
        <f>+C1872</f>
        <v>0</v>
      </c>
      <c r="AK1872" s="122" t="str">
        <f>IF(ISNA(VLOOKUP(postponeList!D1872,[1]Sheet!$A$2:$B$12,2,FALSE))," ",(VLOOKUP(postponeList!D1872,[1]Sheet!$A$2:$B$12,2,FALSE)))</f>
        <v xml:space="preserve"> </v>
      </c>
      <c r="AL1872" s="122" t="str">
        <f>IF(ISNA(VLOOKUP(E1872,[1]Sheet!$G$2:$H$40,2,FALSE))," ",VLOOKUP(E1872,[1]Sheet!$G$2:$H$40,2,FALSE))</f>
        <v xml:space="preserve"> </v>
      </c>
      <c r="AM1872" s="122" t="str">
        <f>IF(ISNA(VLOOKUP(G1872,[1]Sheet!$K$2:$L$159,2,FALSE))," ",(VLOOKUP(G1872,[1]Sheet!$K$2:$L$159,2,FALSE)))</f>
        <v xml:space="preserve"> </v>
      </c>
      <c r="AN1872" s="122" t="str">
        <f>IF(ISNA(VLOOKUP(I1872&amp;C1872,[1]Sheet!$D$2:$E$228,2,FALSE))," ",VLOOKUP(I1872&amp;C1872,[1]Sheet!$D$2:$E$228,2,FALSE))</f>
        <v xml:space="preserve"> </v>
      </c>
      <c r="AO1872" s="122" t="str">
        <f>+I1872&amp;C1872</f>
        <v/>
      </c>
      <c r="AP1872" s="122" t="str">
        <f>C1872&amp;D1872&amp;E1872&amp;G1872&amp;I1872&amp;O1872</f>
        <v/>
      </c>
      <c r="AQ1872" s="122" t="str">
        <f>B1872&amp;D1872&amp;N1872</f>
        <v/>
      </c>
      <c r="AR1872" s="123" t="str">
        <f>+D1872&amp;J1872</f>
        <v/>
      </c>
      <c r="AS1872" s="124" t="str">
        <f t="shared" si="268"/>
        <v/>
      </c>
      <c r="AT1872" s="125" t="str">
        <f t="shared" si="269"/>
        <v/>
      </c>
      <c r="AU1872" s="125" t="str">
        <f>IF(NOT(AT1872=""),VLOOKUP(AT1872,[1]PSI_Category!A:B,2,0),"")</f>
        <v/>
      </c>
      <c r="AV1872" s="167"/>
      <c r="AW1872" s="167"/>
      <c r="AX1872" s="167"/>
    </row>
    <row r="1873" spans="1:50" s="133" customFormat="1" ht="11.4" customHeight="1" x14ac:dyDescent="0.3">
      <c r="A1873" s="103"/>
      <c r="B1873" s="104"/>
      <c r="C1873" s="105"/>
      <c r="D1873" s="106"/>
      <c r="E1873" s="107"/>
      <c r="F1873" s="105"/>
      <c r="G1873" s="107"/>
      <c r="H1873" s="105"/>
      <c r="I1873" s="105"/>
      <c r="J1873" s="107"/>
      <c r="K1873" s="105"/>
      <c r="L1873" s="105"/>
      <c r="M1873" s="105"/>
      <c r="N1873" s="105"/>
      <c r="O1873" s="127"/>
      <c r="P1873" s="109"/>
      <c r="Q1873" s="110"/>
      <c r="R1873" s="110"/>
      <c r="S1873" s="110"/>
      <c r="T1873" s="110"/>
      <c r="U1873" s="111"/>
      <c r="V1873" s="111"/>
      <c r="W1873" s="112"/>
      <c r="X1873" s="113"/>
      <c r="Y1873" s="114"/>
      <c r="Z1873" s="115"/>
      <c r="AA1873" s="116"/>
      <c r="AB1873" s="117" t="b">
        <f t="shared" si="261"/>
        <v>0</v>
      </c>
      <c r="AC1873" s="117">
        <f t="shared" si="262"/>
        <v>0</v>
      </c>
      <c r="AD1873" s="118"/>
      <c r="AE1873" s="117" t="b">
        <f t="shared" si="263"/>
        <v>0</v>
      </c>
      <c r="AF1873" s="117">
        <f t="shared" si="264"/>
        <v>0</v>
      </c>
      <c r="AG1873" s="119">
        <f t="shared" si="265"/>
        <v>0</v>
      </c>
      <c r="AH1873" s="120" t="b">
        <f t="shared" si="266"/>
        <v>0</v>
      </c>
      <c r="AI1873" s="121">
        <f t="shared" si="267"/>
        <v>0</v>
      </c>
      <c r="AJ1873" s="122">
        <f>+C1873</f>
        <v>0</v>
      </c>
      <c r="AK1873" s="122" t="str">
        <f>IF(ISNA(VLOOKUP(postponeList!D1873,[1]Sheet!$A$2:$B$12,2,FALSE))," ",(VLOOKUP(postponeList!D1873,[1]Sheet!$A$2:$B$12,2,FALSE)))</f>
        <v xml:space="preserve"> </v>
      </c>
      <c r="AL1873" s="122" t="str">
        <f>IF(ISNA(VLOOKUP(E1873,[1]Sheet!$G$2:$H$40,2,FALSE))," ",VLOOKUP(E1873,[1]Sheet!$G$2:$H$40,2,FALSE))</f>
        <v xml:space="preserve"> </v>
      </c>
      <c r="AM1873" s="122" t="str">
        <f>IF(ISNA(VLOOKUP(G1873,[1]Sheet!$K$2:$L$159,2,FALSE))," ",(VLOOKUP(G1873,[1]Sheet!$K$2:$L$159,2,FALSE)))</f>
        <v xml:space="preserve"> </v>
      </c>
      <c r="AN1873" s="122" t="str">
        <f>IF(ISNA(VLOOKUP(I1873&amp;C1873,[1]Sheet!$D$2:$E$228,2,FALSE))," ",VLOOKUP(I1873&amp;C1873,[1]Sheet!$D$2:$E$228,2,FALSE))</f>
        <v xml:space="preserve"> </v>
      </c>
      <c r="AO1873" s="122" t="str">
        <f>+I1873&amp;C1873</f>
        <v/>
      </c>
      <c r="AP1873" s="122" t="str">
        <f>C1873&amp;D1873&amp;E1873&amp;G1873&amp;I1873&amp;O1873</f>
        <v/>
      </c>
      <c r="AQ1873" s="122" t="str">
        <f>B1873&amp;D1873&amp;N1873</f>
        <v/>
      </c>
      <c r="AR1873" s="123" t="str">
        <f>+D1873&amp;J1873</f>
        <v/>
      </c>
      <c r="AS1873" s="124" t="str">
        <f t="shared" si="268"/>
        <v/>
      </c>
      <c r="AT1873" s="125" t="str">
        <f t="shared" si="269"/>
        <v/>
      </c>
      <c r="AU1873" s="125" t="str">
        <f>IF(NOT(AT1873=""),VLOOKUP(AT1873,[1]PSI_Category!A:B,2,0),"")</f>
        <v/>
      </c>
      <c r="AV1873" s="167"/>
      <c r="AW1873" s="167"/>
      <c r="AX1873" s="167"/>
    </row>
    <row r="1874" spans="1:50" s="133" customFormat="1" ht="11.4" customHeight="1" x14ac:dyDescent="0.3">
      <c r="A1874" s="103"/>
      <c r="B1874" s="104"/>
      <c r="C1874" s="105"/>
      <c r="D1874" s="106"/>
      <c r="E1874" s="107"/>
      <c r="F1874" s="105"/>
      <c r="G1874" s="107"/>
      <c r="H1874" s="105"/>
      <c r="I1874" s="105"/>
      <c r="J1874" s="107"/>
      <c r="K1874" s="105"/>
      <c r="L1874" s="105"/>
      <c r="M1874" s="105"/>
      <c r="N1874" s="105"/>
      <c r="O1874" s="127"/>
      <c r="P1874" s="109"/>
      <c r="Q1874" s="110"/>
      <c r="R1874" s="110"/>
      <c r="S1874" s="110"/>
      <c r="T1874" s="110"/>
      <c r="U1874" s="111"/>
      <c r="V1874" s="111"/>
      <c r="W1874" s="112"/>
      <c r="X1874" s="113"/>
      <c r="Y1874" s="114"/>
      <c r="Z1874" s="115"/>
      <c r="AA1874" s="116"/>
      <c r="AB1874" s="117" t="b">
        <f t="shared" si="261"/>
        <v>0</v>
      </c>
      <c r="AC1874" s="117">
        <f t="shared" si="262"/>
        <v>0</v>
      </c>
      <c r="AD1874" s="118"/>
      <c r="AE1874" s="117" t="b">
        <f t="shared" si="263"/>
        <v>0</v>
      </c>
      <c r="AF1874" s="117">
        <f t="shared" si="264"/>
        <v>0</v>
      </c>
      <c r="AG1874" s="119">
        <f t="shared" si="265"/>
        <v>0</v>
      </c>
      <c r="AH1874" s="120" t="b">
        <f t="shared" si="266"/>
        <v>0</v>
      </c>
      <c r="AI1874" s="121">
        <f t="shared" si="267"/>
        <v>0</v>
      </c>
      <c r="AJ1874" s="122">
        <f>+C1874</f>
        <v>0</v>
      </c>
      <c r="AK1874" s="122" t="str">
        <f>IF(ISNA(VLOOKUP(postponeList!D1874,[1]Sheet!$A$2:$B$12,2,FALSE))," ",(VLOOKUP(postponeList!D1874,[1]Sheet!$A$2:$B$12,2,FALSE)))</f>
        <v xml:space="preserve"> </v>
      </c>
      <c r="AL1874" s="122" t="str">
        <f>IF(ISNA(VLOOKUP(E1874,[1]Sheet!$G$2:$H$40,2,FALSE))," ",VLOOKUP(E1874,[1]Sheet!$G$2:$H$40,2,FALSE))</f>
        <v xml:space="preserve"> </v>
      </c>
      <c r="AM1874" s="122" t="str">
        <f>IF(ISNA(VLOOKUP(G1874,[1]Sheet!$K$2:$L$159,2,FALSE))," ",(VLOOKUP(G1874,[1]Sheet!$K$2:$L$159,2,FALSE)))</f>
        <v xml:space="preserve"> </v>
      </c>
      <c r="AN1874" s="122" t="str">
        <f>IF(ISNA(VLOOKUP(I1874&amp;C1874,[1]Sheet!$D$2:$E$228,2,FALSE))," ",VLOOKUP(I1874&amp;C1874,[1]Sheet!$D$2:$E$228,2,FALSE))</f>
        <v xml:space="preserve"> </v>
      </c>
      <c r="AO1874" s="122" t="str">
        <f>+I1874&amp;C1874</f>
        <v/>
      </c>
      <c r="AP1874" s="122" t="str">
        <f>C1874&amp;D1874&amp;E1874&amp;G1874&amp;I1874&amp;O1874</f>
        <v/>
      </c>
      <c r="AQ1874" s="122" t="str">
        <f>B1874&amp;D1874&amp;N1874</f>
        <v/>
      </c>
      <c r="AR1874" s="123" t="str">
        <f>+D1874&amp;J1874</f>
        <v/>
      </c>
      <c r="AS1874" s="124" t="str">
        <f t="shared" si="268"/>
        <v/>
      </c>
      <c r="AT1874" s="125" t="str">
        <f t="shared" si="269"/>
        <v/>
      </c>
      <c r="AU1874" s="125" t="str">
        <f>IF(NOT(AT1874=""),VLOOKUP(AT1874,[1]PSI_Category!A:B,2,0),"")</f>
        <v/>
      </c>
      <c r="AV1874" s="167"/>
      <c r="AW1874" s="167"/>
      <c r="AX1874" s="167"/>
    </row>
    <row r="1875" spans="1:50" s="133" customFormat="1" ht="11.4" customHeight="1" x14ac:dyDescent="0.3">
      <c r="A1875" s="103"/>
      <c r="B1875" s="104"/>
      <c r="C1875" s="105"/>
      <c r="D1875" s="106"/>
      <c r="E1875" s="107"/>
      <c r="F1875" s="105"/>
      <c r="G1875" s="107"/>
      <c r="H1875" s="105"/>
      <c r="I1875" s="105"/>
      <c r="J1875" s="107"/>
      <c r="K1875" s="105"/>
      <c r="L1875" s="105"/>
      <c r="M1875" s="105"/>
      <c r="N1875" s="105"/>
      <c r="O1875" s="127"/>
      <c r="P1875" s="109"/>
      <c r="Q1875" s="110"/>
      <c r="R1875" s="110"/>
      <c r="S1875" s="110"/>
      <c r="T1875" s="110"/>
      <c r="U1875" s="111"/>
      <c r="V1875" s="111"/>
      <c r="W1875" s="112"/>
      <c r="X1875" s="113"/>
      <c r="Y1875" s="114"/>
      <c r="Z1875" s="115"/>
      <c r="AA1875" s="116"/>
      <c r="AB1875" s="117" t="b">
        <f t="shared" si="261"/>
        <v>0</v>
      </c>
      <c r="AC1875" s="117">
        <f t="shared" si="262"/>
        <v>0</v>
      </c>
      <c r="AD1875" s="118"/>
      <c r="AE1875" s="117" t="b">
        <f t="shared" si="263"/>
        <v>0</v>
      </c>
      <c r="AF1875" s="117">
        <f t="shared" si="264"/>
        <v>0</v>
      </c>
      <c r="AG1875" s="119">
        <f t="shared" si="265"/>
        <v>0</v>
      </c>
      <c r="AH1875" s="120" t="b">
        <f t="shared" si="266"/>
        <v>0</v>
      </c>
      <c r="AI1875" s="121">
        <f t="shared" si="267"/>
        <v>0</v>
      </c>
      <c r="AJ1875" s="122">
        <f>+C1875</f>
        <v>0</v>
      </c>
      <c r="AK1875" s="122" t="str">
        <f>IF(ISNA(VLOOKUP(postponeList!D1875,[1]Sheet!$A$2:$B$12,2,FALSE))," ",(VLOOKUP(postponeList!D1875,[1]Sheet!$A$2:$B$12,2,FALSE)))</f>
        <v xml:space="preserve"> </v>
      </c>
      <c r="AL1875" s="122" t="str">
        <f>IF(ISNA(VLOOKUP(E1875,[1]Sheet!$G$2:$H$40,2,FALSE))," ",VLOOKUP(E1875,[1]Sheet!$G$2:$H$40,2,FALSE))</f>
        <v xml:space="preserve"> </v>
      </c>
      <c r="AM1875" s="122" t="str">
        <f>IF(ISNA(VLOOKUP(G1875,[1]Sheet!$K$2:$L$159,2,FALSE))," ",(VLOOKUP(G1875,[1]Sheet!$K$2:$L$159,2,FALSE)))</f>
        <v xml:space="preserve"> </v>
      </c>
      <c r="AN1875" s="122" t="str">
        <f>IF(ISNA(VLOOKUP(I1875&amp;C1875,[1]Sheet!$D$2:$E$228,2,FALSE))," ",VLOOKUP(I1875&amp;C1875,[1]Sheet!$D$2:$E$228,2,FALSE))</f>
        <v xml:space="preserve"> </v>
      </c>
      <c r="AO1875" s="122" t="str">
        <f>+I1875&amp;C1875</f>
        <v/>
      </c>
      <c r="AP1875" s="122" t="str">
        <f>C1875&amp;D1875&amp;E1875&amp;G1875&amp;I1875&amp;O1875</f>
        <v/>
      </c>
      <c r="AQ1875" s="122" t="str">
        <f>B1875&amp;D1875&amp;N1875</f>
        <v/>
      </c>
      <c r="AR1875" s="123" t="str">
        <f>+D1875&amp;J1875</f>
        <v/>
      </c>
      <c r="AS1875" s="124" t="str">
        <f t="shared" si="268"/>
        <v/>
      </c>
      <c r="AT1875" s="125" t="str">
        <f t="shared" si="269"/>
        <v/>
      </c>
      <c r="AU1875" s="125" t="str">
        <f>IF(NOT(AT1875=""),VLOOKUP(AT1875,[1]PSI_Category!A:B,2,0),"")</f>
        <v/>
      </c>
      <c r="AV1875" s="167"/>
      <c r="AW1875" s="167"/>
      <c r="AX1875" s="167"/>
    </row>
    <row r="1876" spans="1:50" s="133" customFormat="1" ht="11.4" customHeight="1" x14ac:dyDescent="0.3">
      <c r="A1876" s="103"/>
      <c r="B1876" s="104"/>
      <c r="C1876" s="105"/>
      <c r="D1876" s="106"/>
      <c r="E1876" s="107"/>
      <c r="F1876" s="105"/>
      <c r="G1876" s="107"/>
      <c r="H1876" s="105"/>
      <c r="I1876" s="105"/>
      <c r="J1876" s="107"/>
      <c r="K1876" s="105"/>
      <c r="L1876" s="105"/>
      <c r="M1876" s="105"/>
      <c r="N1876" s="105"/>
      <c r="O1876" s="127"/>
      <c r="P1876" s="109"/>
      <c r="Q1876" s="110"/>
      <c r="R1876" s="110"/>
      <c r="S1876" s="110"/>
      <c r="T1876" s="110"/>
      <c r="U1876" s="111"/>
      <c r="V1876" s="111"/>
      <c r="W1876" s="112"/>
      <c r="X1876" s="113"/>
      <c r="Y1876" s="114"/>
      <c r="Z1876" s="115"/>
      <c r="AA1876" s="116"/>
      <c r="AB1876" s="117" t="b">
        <f t="shared" si="261"/>
        <v>0</v>
      </c>
      <c r="AC1876" s="117">
        <f t="shared" si="262"/>
        <v>0</v>
      </c>
      <c r="AD1876" s="118"/>
      <c r="AE1876" s="117" t="b">
        <f t="shared" si="263"/>
        <v>0</v>
      </c>
      <c r="AF1876" s="117">
        <f t="shared" si="264"/>
        <v>0</v>
      </c>
      <c r="AG1876" s="119">
        <f t="shared" si="265"/>
        <v>0</v>
      </c>
      <c r="AH1876" s="120" t="b">
        <f t="shared" si="266"/>
        <v>0</v>
      </c>
      <c r="AI1876" s="121">
        <f t="shared" si="267"/>
        <v>0</v>
      </c>
      <c r="AJ1876" s="122">
        <f>+C1876</f>
        <v>0</v>
      </c>
      <c r="AK1876" s="122" t="str">
        <f>IF(ISNA(VLOOKUP(postponeList!D1876,[1]Sheet!$A$2:$B$12,2,FALSE))," ",(VLOOKUP(postponeList!D1876,[1]Sheet!$A$2:$B$12,2,FALSE)))</f>
        <v xml:space="preserve"> </v>
      </c>
      <c r="AL1876" s="122" t="str">
        <f>IF(ISNA(VLOOKUP(E1876,[1]Sheet!$G$2:$H$40,2,FALSE))," ",VLOOKUP(E1876,[1]Sheet!$G$2:$H$40,2,FALSE))</f>
        <v xml:space="preserve"> </v>
      </c>
      <c r="AM1876" s="122" t="str">
        <f>IF(ISNA(VLOOKUP(G1876,[1]Sheet!$K$2:$L$159,2,FALSE))," ",(VLOOKUP(G1876,[1]Sheet!$K$2:$L$159,2,FALSE)))</f>
        <v xml:space="preserve"> </v>
      </c>
      <c r="AN1876" s="122" t="str">
        <f>IF(ISNA(VLOOKUP(I1876&amp;C1876,[1]Sheet!$D$2:$E$228,2,FALSE))," ",VLOOKUP(I1876&amp;C1876,[1]Sheet!$D$2:$E$228,2,FALSE))</f>
        <v xml:space="preserve"> </v>
      </c>
      <c r="AO1876" s="122" t="str">
        <f>+I1876&amp;C1876</f>
        <v/>
      </c>
      <c r="AP1876" s="122" t="str">
        <f>C1876&amp;D1876&amp;E1876&amp;G1876&amp;I1876&amp;O1876</f>
        <v/>
      </c>
      <c r="AQ1876" s="122" t="str">
        <f>B1876&amp;D1876&amp;N1876</f>
        <v/>
      </c>
      <c r="AR1876" s="123" t="str">
        <f>+D1876&amp;J1876</f>
        <v/>
      </c>
      <c r="AS1876" s="124" t="str">
        <f t="shared" si="268"/>
        <v/>
      </c>
      <c r="AT1876" s="125" t="str">
        <f t="shared" si="269"/>
        <v/>
      </c>
      <c r="AU1876" s="125" t="str">
        <f>IF(NOT(AT1876=""),VLOOKUP(AT1876,[1]PSI_Category!A:B,2,0),"")</f>
        <v/>
      </c>
      <c r="AV1876" s="167"/>
      <c r="AW1876" s="167"/>
      <c r="AX1876" s="167"/>
    </row>
    <row r="1877" spans="1:50" s="133" customFormat="1" ht="11.4" customHeight="1" x14ac:dyDescent="0.3">
      <c r="A1877" s="103"/>
      <c r="B1877" s="104"/>
      <c r="C1877" s="105"/>
      <c r="D1877" s="106"/>
      <c r="E1877" s="107"/>
      <c r="F1877" s="105"/>
      <c r="G1877" s="107"/>
      <c r="H1877" s="105"/>
      <c r="I1877" s="105"/>
      <c r="J1877" s="107"/>
      <c r="K1877" s="105"/>
      <c r="L1877" s="105"/>
      <c r="M1877" s="105"/>
      <c r="N1877" s="105"/>
      <c r="O1877" s="127"/>
      <c r="P1877" s="109"/>
      <c r="Q1877" s="110"/>
      <c r="R1877" s="110"/>
      <c r="S1877" s="110"/>
      <c r="T1877" s="110"/>
      <c r="U1877" s="111"/>
      <c r="V1877" s="111"/>
      <c r="W1877" s="112"/>
      <c r="X1877" s="113"/>
      <c r="Y1877" s="114"/>
      <c r="Z1877" s="115"/>
      <c r="AA1877" s="116"/>
      <c r="AB1877" s="117" t="b">
        <f t="shared" si="261"/>
        <v>0</v>
      </c>
      <c r="AC1877" s="117">
        <f t="shared" si="262"/>
        <v>0</v>
      </c>
      <c r="AD1877" s="118"/>
      <c r="AE1877" s="117" t="b">
        <f t="shared" si="263"/>
        <v>0</v>
      </c>
      <c r="AF1877" s="117">
        <f t="shared" si="264"/>
        <v>0</v>
      </c>
      <c r="AG1877" s="119">
        <f t="shared" si="265"/>
        <v>0</v>
      </c>
      <c r="AH1877" s="120" t="b">
        <f t="shared" si="266"/>
        <v>0</v>
      </c>
      <c r="AI1877" s="121">
        <f t="shared" si="267"/>
        <v>0</v>
      </c>
      <c r="AJ1877" s="122">
        <f>+C1877</f>
        <v>0</v>
      </c>
      <c r="AK1877" s="122" t="str">
        <f>IF(ISNA(VLOOKUP(postponeList!D1877,[1]Sheet!$A$2:$B$12,2,FALSE))," ",(VLOOKUP(postponeList!D1877,[1]Sheet!$A$2:$B$12,2,FALSE)))</f>
        <v xml:space="preserve"> </v>
      </c>
      <c r="AL1877" s="122" t="str">
        <f>IF(ISNA(VLOOKUP(E1877,[1]Sheet!$G$2:$H$40,2,FALSE))," ",VLOOKUP(E1877,[1]Sheet!$G$2:$H$40,2,FALSE))</f>
        <v xml:space="preserve"> </v>
      </c>
      <c r="AM1877" s="122" t="str">
        <f>IF(ISNA(VLOOKUP(G1877,[1]Sheet!$K$2:$L$159,2,FALSE))," ",(VLOOKUP(G1877,[1]Sheet!$K$2:$L$159,2,FALSE)))</f>
        <v xml:space="preserve"> </v>
      </c>
      <c r="AN1877" s="122" t="str">
        <f>IF(ISNA(VLOOKUP(I1877&amp;C1877,[1]Sheet!$D$2:$E$228,2,FALSE))," ",VLOOKUP(I1877&amp;C1877,[1]Sheet!$D$2:$E$228,2,FALSE))</f>
        <v xml:space="preserve"> </v>
      </c>
      <c r="AO1877" s="122" t="str">
        <f>+I1877&amp;C1877</f>
        <v/>
      </c>
      <c r="AP1877" s="122" t="str">
        <f>C1877&amp;D1877&amp;E1877&amp;G1877&amp;I1877&amp;O1877</f>
        <v/>
      </c>
      <c r="AQ1877" s="122" t="str">
        <f>B1877&amp;D1877&amp;N1877</f>
        <v/>
      </c>
      <c r="AR1877" s="123" t="str">
        <f>+D1877&amp;J1877</f>
        <v/>
      </c>
      <c r="AS1877" s="124" t="str">
        <f t="shared" si="268"/>
        <v/>
      </c>
      <c r="AT1877" s="125" t="str">
        <f t="shared" si="269"/>
        <v/>
      </c>
      <c r="AU1877" s="125" t="str">
        <f>IF(NOT(AT1877=""),VLOOKUP(AT1877,[1]PSI_Category!A:B,2,0),"")</f>
        <v/>
      </c>
      <c r="AV1877" s="167"/>
      <c r="AW1877" s="167"/>
      <c r="AX1877" s="167"/>
    </row>
    <row r="1878" spans="1:50" s="133" customFormat="1" ht="11.4" customHeight="1" x14ac:dyDescent="0.3">
      <c r="A1878" s="103"/>
      <c r="B1878" s="104"/>
      <c r="C1878" s="105"/>
      <c r="D1878" s="106"/>
      <c r="E1878" s="107"/>
      <c r="F1878" s="105"/>
      <c r="G1878" s="107"/>
      <c r="H1878" s="105"/>
      <c r="I1878" s="105"/>
      <c r="J1878" s="107"/>
      <c r="K1878" s="105"/>
      <c r="L1878" s="105"/>
      <c r="M1878" s="105"/>
      <c r="N1878" s="105"/>
      <c r="O1878" s="127"/>
      <c r="P1878" s="109"/>
      <c r="Q1878" s="110"/>
      <c r="R1878" s="110"/>
      <c r="S1878" s="110"/>
      <c r="T1878" s="110"/>
      <c r="U1878" s="111"/>
      <c r="V1878" s="111"/>
      <c r="W1878" s="112"/>
      <c r="X1878" s="113"/>
      <c r="Y1878" s="114"/>
      <c r="Z1878" s="115"/>
      <c r="AA1878" s="116"/>
      <c r="AB1878" s="117" t="b">
        <f t="shared" si="261"/>
        <v>0</v>
      </c>
      <c r="AC1878" s="117">
        <f t="shared" si="262"/>
        <v>0</v>
      </c>
      <c r="AD1878" s="118"/>
      <c r="AE1878" s="117" t="b">
        <f t="shared" si="263"/>
        <v>0</v>
      </c>
      <c r="AF1878" s="117">
        <f t="shared" si="264"/>
        <v>0</v>
      </c>
      <c r="AG1878" s="119">
        <f t="shared" si="265"/>
        <v>0</v>
      </c>
      <c r="AH1878" s="120" t="b">
        <f t="shared" si="266"/>
        <v>0</v>
      </c>
      <c r="AI1878" s="121">
        <f t="shared" si="267"/>
        <v>0</v>
      </c>
      <c r="AJ1878" s="122">
        <f>+C1878</f>
        <v>0</v>
      </c>
      <c r="AK1878" s="122" t="str">
        <f>IF(ISNA(VLOOKUP(postponeList!D1878,[1]Sheet!$A$2:$B$12,2,FALSE))," ",(VLOOKUP(postponeList!D1878,[1]Sheet!$A$2:$B$12,2,FALSE)))</f>
        <v xml:space="preserve"> </v>
      </c>
      <c r="AL1878" s="122" t="str">
        <f>IF(ISNA(VLOOKUP(E1878,[1]Sheet!$G$2:$H$40,2,FALSE))," ",VLOOKUP(E1878,[1]Sheet!$G$2:$H$40,2,FALSE))</f>
        <v xml:space="preserve"> </v>
      </c>
      <c r="AM1878" s="122" t="str">
        <f>IF(ISNA(VLOOKUP(G1878,[1]Sheet!$K$2:$L$159,2,FALSE))," ",(VLOOKUP(G1878,[1]Sheet!$K$2:$L$159,2,FALSE)))</f>
        <v xml:space="preserve"> </v>
      </c>
      <c r="AN1878" s="122" t="str">
        <f>IF(ISNA(VLOOKUP(I1878&amp;C1878,[1]Sheet!$D$2:$E$228,2,FALSE))," ",VLOOKUP(I1878&amp;C1878,[1]Sheet!$D$2:$E$228,2,FALSE))</f>
        <v xml:space="preserve"> </v>
      </c>
      <c r="AO1878" s="122" t="str">
        <f>+I1878&amp;C1878</f>
        <v/>
      </c>
      <c r="AP1878" s="122" t="str">
        <f>C1878&amp;D1878&amp;E1878&amp;G1878&amp;I1878&amp;O1878</f>
        <v/>
      </c>
      <c r="AQ1878" s="122" t="str">
        <f>B1878&amp;D1878&amp;N1878</f>
        <v/>
      </c>
      <c r="AR1878" s="123" t="str">
        <f>+D1878&amp;J1878</f>
        <v/>
      </c>
      <c r="AS1878" s="124" t="str">
        <f t="shared" si="268"/>
        <v/>
      </c>
      <c r="AT1878" s="125" t="str">
        <f t="shared" si="269"/>
        <v/>
      </c>
      <c r="AU1878" s="125" t="str">
        <f>IF(NOT(AT1878=""),VLOOKUP(AT1878,[1]PSI_Category!A:B,2,0),"")</f>
        <v/>
      </c>
      <c r="AV1878" s="167"/>
      <c r="AW1878" s="167"/>
      <c r="AX1878" s="167"/>
    </row>
    <row r="1879" spans="1:50" s="133" customFormat="1" ht="11.4" customHeight="1" x14ac:dyDescent="0.3">
      <c r="A1879" s="103"/>
      <c r="B1879" s="104"/>
      <c r="C1879" s="105"/>
      <c r="D1879" s="106"/>
      <c r="E1879" s="107"/>
      <c r="F1879" s="105"/>
      <c r="G1879" s="107"/>
      <c r="H1879" s="105"/>
      <c r="I1879" s="105"/>
      <c r="J1879" s="107"/>
      <c r="K1879" s="105"/>
      <c r="L1879" s="105"/>
      <c r="M1879" s="105"/>
      <c r="N1879" s="105"/>
      <c r="O1879" s="127"/>
      <c r="P1879" s="109"/>
      <c r="Q1879" s="110"/>
      <c r="R1879" s="110"/>
      <c r="S1879" s="110"/>
      <c r="T1879" s="110"/>
      <c r="U1879" s="111"/>
      <c r="V1879" s="111"/>
      <c r="W1879" s="112"/>
      <c r="X1879" s="113"/>
      <c r="Y1879" s="114"/>
      <c r="Z1879" s="115"/>
      <c r="AA1879" s="116"/>
      <c r="AB1879" s="117" t="b">
        <f t="shared" si="261"/>
        <v>0</v>
      </c>
      <c r="AC1879" s="117">
        <f t="shared" si="262"/>
        <v>0</v>
      </c>
      <c r="AD1879" s="118"/>
      <c r="AE1879" s="117" t="b">
        <f t="shared" si="263"/>
        <v>0</v>
      </c>
      <c r="AF1879" s="117">
        <f t="shared" si="264"/>
        <v>0</v>
      </c>
      <c r="AG1879" s="119">
        <f t="shared" si="265"/>
        <v>0</v>
      </c>
      <c r="AH1879" s="120" t="b">
        <f t="shared" si="266"/>
        <v>0</v>
      </c>
      <c r="AI1879" s="121">
        <f t="shared" si="267"/>
        <v>0</v>
      </c>
      <c r="AJ1879" s="122">
        <f>+C1879</f>
        <v>0</v>
      </c>
      <c r="AK1879" s="122" t="str">
        <f>IF(ISNA(VLOOKUP(postponeList!D1879,[1]Sheet!$A$2:$B$12,2,FALSE))," ",(VLOOKUP(postponeList!D1879,[1]Sheet!$A$2:$B$12,2,FALSE)))</f>
        <v xml:space="preserve"> </v>
      </c>
      <c r="AL1879" s="122" t="str">
        <f>IF(ISNA(VLOOKUP(E1879,[1]Sheet!$G$2:$H$40,2,FALSE))," ",VLOOKUP(E1879,[1]Sheet!$G$2:$H$40,2,FALSE))</f>
        <v xml:space="preserve"> </v>
      </c>
      <c r="AM1879" s="122" t="str">
        <f>IF(ISNA(VLOOKUP(G1879,[1]Sheet!$K$2:$L$159,2,FALSE))," ",(VLOOKUP(G1879,[1]Sheet!$K$2:$L$159,2,FALSE)))</f>
        <v xml:space="preserve"> </v>
      </c>
      <c r="AN1879" s="122" t="str">
        <f>IF(ISNA(VLOOKUP(I1879&amp;C1879,[1]Sheet!$D$2:$E$228,2,FALSE))," ",VLOOKUP(I1879&amp;C1879,[1]Sheet!$D$2:$E$228,2,FALSE))</f>
        <v xml:space="preserve"> </v>
      </c>
      <c r="AO1879" s="122" t="str">
        <f>+I1879&amp;C1879</f>
        <v/>
      </c>
      <c r="AP1879" s="122" t="str">
        <f>C1879&amp;D1879&amp;E1879&amp;G1879&amp;I1879&amp;O1879</f>
        <v/>
      </c>
      <c r="AQ1879" s="122" t="str">
        <f>B1879&amp;D1879&amp;N1879</f>
        <v/>
      </c>
      <c r="AR1879" s="123" t="str">
        <f>+D1879&amp;J1879</f>
        <v/>
      </c>
      <c r="AS1879" s="124" t="str">
        <f t="shared" si="268"/>
        <v/>
      </c>
      <c r="AT1879" s="125" t="str">
        <f t="shared" si="269"/>
        <v/>
      </c>
      <c r="AU1879" s="125" t="str">
        <f>IF(NOT(AT1879=""),VLOOKUP(AT1879,[1]PSI_Category!A:B,2,0),"")</f>
        <v/>
      </c>
      <c r="AV1879" s="167"/>
      <c r="AW1879" s="167"/>
      <c r="AX1879" s="167"/>
    </row>
    <row r="1880" spans="1:50" s="133" customFormat="1" ht="11.4" customHeight="1" x14ac:dyDescent="0.3">
      <c r="A1880" s="103"/>
      <c r="B1880" s="104"/>
      <c r="C1880" s="105"/>
      <c r="D1880" s="106"/>
      <c r="E1880" s="107"/>
      <c r="F1880" s="105"/>
      <c r="G1880" s="107"/>
      <c r="H1880" s="105"/>
      <c r="I1880" s="105"/>
      <c r="J1880" s="107"/>
      <c r="K1880" s="105"/>
      <c r="L1880" s="105"/>
      <c r="M1880" s="105"/>
      <c r="N1880" s="105"/>
      <c r="O1880" s="127"/>
      <c r="P1880" s="109"/>
      <c r="Q1880" s="110"/>
      <c r="R1880" s="110"/>
      <c r="S1880" s="110"/>
      <c r="T1880" s="110"/>
      <c r="U1880" s="111"/>
      <c r="V1880" s="111"/>
      <c r="W1880" s="112"/>
      <c r="X1880" s="113"/>
      <c r="Y1880" s="114"/>
      <c r="Z1880" s="115"/>
      <c r="AA1880" s="116"/>
      <c r="AB1880" s="117" t="b">
        <f t="shared" si="261"/>
        <v>0</v>
      </c>
      <c r="AC1880" s="117">
        <f t="shared" si="262"/>
        <v>0</v>
      </c>
      <c r="AD1880" s="118"/>
      <c r="AE1880" s="117" t="b">
        <f t="shared" si="263"/>
        <v>0</v>
      </c>
      <c r="AF1880" s="117">
        <f t="shared" si="264"/>
        <v>0</v>
      </c>
      <c r="AG1880" s="119">
        <f t="shared" si="265"/>
        <v>0</v>
      </c>
      <c r="AH1880" s="120" t="b">
        <f t="shared" si="266"/>
        <v>0</v>
      </c>
      <c r="AI1880" s="121">
        <f t="shared" si="267"/>
        <v>0</v>
      </c>
      <c r="AJ1880" s="122">
        <f>+C1880</f>
        <v>0</v>
      </c>
      <c r="AK1880" s="122" t="str">
        <f>IF(ISNA(VLOOKUP(postponeList!D1880,[1]Sheet!$A$2:$B$12,2,FALSE))," ",(VLOOKUP(postponeList!D1880,[1]Sheet!$A$2:$B$12,2,FALSE)))</f>
        <v xml:space="preserve"> </v>
      </c>
      <c r="AL1880" s="122" t="str">
        <f>IF(ISNA(VLOOKUP(E1880,[1]Sheet!$G$2:$H$40,2,FALSE))," ",VLOOKUP(E1880,[1]Sheet!$G$2:$H$40,2,FALSE))</f>
        <v xml:space="preserve"> </v>
      </c>
      <c r="AM1880" s="122" t="str">
        <f>IF(ISNA(VLOOKUP(G1880,[1]Sheet!$K$2:$L$159,2,FALSE))," ",(VLOOKUP(G1880,[1]Sheet!$K$2:$L$159,2,FALSE)))</f>
        <v xml:space="preserve"> </v>
      </c>
      <c r="AN1880" s="122" t="str">
        <f>IF(ISNA(VLOOKUP(I1880&amp;C1880,[1]Sheet!$D$2:$E$228,2,FALSE))," ",VLOOKUP(I1880&amp;C1880,[1]Sheet!$D$2:$E$228,2,FALSE))</f>
        <v xml:space="preserve"> </v>
      </c>
      <c r="AO1880" s="122" t="str">
        <f>+I1880&amp;C1880</f>
        <v/>
      </c>
      <c r="AP1880" s="122" t="str">
        <f>C1880&amp;D1880&amp;E1880&amp;G1880&amp;I1880&amp;O1880</f>
        <v/>
      </c>
      <c r="AQ1880" s="122" t="str">
        <f>B1880&amp;D1880&amp;N1880</f>
        <v/>
      </c>
      <c r="AR1880" s="123" t="str">
        <f>+D1880&amp;J1880</f>
        <v/>
      </c>
      <c r="AS1880" s="124" t="str">
        <f t="shared" si="268"/>
        <v/>
      </c>
      <c r="AT1880" s="125" t="str">
        <f t="shared" si="269"/>
        <v/>
      </c>
      <c r="AU1880" s="125" t="str">
        <f>IF(NOT(AT1880=""),VLOOKUP(AT1880,[1]PSI_Category!A:B,2,0),"")</f>
        <v/>
      </c>
      <c r="AV1880" s="167"/>
      <c r="AW1880" s="167"/>
      <c r="AX1880" s="167"/>
    </row>
    <row r="1881" spans="1:50" s="133" customFormat="1" ht="11.4" customHeight="1" x14ac:dyDescent="0.3">
      <c r="A1881" s="103"/>
      <c r="B1881" s="104"/>
      <c r="C1881" s="105"/>
      <c r="D1881" s="106"/>
      <c r="E1881" s="107"/>
      <c r="F1881" s="105"/>
      <c r="G1881" s="107"/>
      <c r="H1881" s="105"/>
      <c r="I1881" s="105"/>
      <c r="J1881" s="107"/>
      <c r="K1881" s="105"/>
      <c r="L1881" s="105"/>
      <c r="M1881" s="105"/>
      <c r="N1881" s="105"/>
      <c r="O1881" s="127"/>
      <c r="P1881" s="109"/>
      <c r="Q1881" s="110"/>
      <c r="R1881" s="110"/>
      <c r="S1881" s="110"/>
      <c r="T1881" s="110"/>
      <c r="U1881" s="111"/>
      <c r="V1881" s="111"/>
      <c r="W1881" s="112"/>
      <c r="X1881" s="113"/>
      <c r="Y1881" s="114"/>
      <c r="Z1881" s="115"/>
      <c r="AA1881" s="116"/>
      <c r="AB1881" s="117" t="b">
        <f t="shared" si="261"/>
        <v>0</v>
      </c>
      <c r="AC1881" s="117">
        <f t="shared" si="262"/>
        <v>0</v>
      </c>
      <c r="AD1881" s="118"/>
      <c r="AE1881" s="117" t="b">
        <f t="shared" si="263"/>
        <v>0</v>
      </c>
      <c r="AF1881" s="117">
        <f t="shared" si="264"/>
        <v>0</v>
      </c>
      <c r="AG1881" s="119">
        <f t="shared" si="265"/>
        <v>0</v>
      </c>
      <c r="AH1881" s="120" t="b">
        <f t="shared" si="266"/>
        <v>0</v>
      </c>
      <c r="AI1881" s="121">
        <f t="shared" si="267"/>
        <v>0</v>
      </c>
      <c r="AJ1881" s="122">
        <f>+C1881</f>
        <v>0</v>
      </c>
      <c r="AK1881" s="122" t="str">
        <f>IF(ISNA(VLOOKUP(postponeList!D1881,[1]Sheet!$A$2:$B$12,2,FALSE))," ",(VLOOKUP(postponeList!D1881,[1]Sheet!$A$2:$B$12,2,FALSE)))</f>
        <v xml:space="preserve"> </v>
      </c>
      <c r="AL1881" s="122" t="str">
        <f>IF(ISNA(VLOOKUP(E1881,[1]Sheet!$G$2:$H$40,2,FALSE))," ",VLOOKUP(E1881,[1]Sheet!$G$2:$H$40,2,FALSE))</f>
        <v xml:space="preserve"> </v>
      </c>
      <c r="AM1881" s="122" t="str">
        <f>IF(ISNA(VLOOKUP(G1881,[1]Sheet!$K$2:$L$159,2,FALSE))," ",(VLOOKUP(G1881,[1]Sheet!$K$2:$L$159,2,FALSE)))</f>
        <v xml:space="preserve"> </v>
      </c>
      <c r="AN1881" s="122" t="str">
        <f>IF(ISNA(VLOOKUP(I1881&amp;C1881,[1]Sheet!$D$2:$E$228,2,FALSE))," ",VLOOKUP(I1881&amp;C1881,[1]Sheet!$D$2:$E$228,2,FALSE))</f>
        <v xml:space="preserve"> </v>
      </c>
      <c r="AO1881" s="122" t="str">
        <f>+I1881&amp;C1881</f>
        <v/>
      </c>
      <c r="AP1881" s="122" t="str">
        <f>C1881&amp;D1881&amp;E1881&amp;G1881&amp;I1881&amp;O1881</f>
        <v/>
      </c>
      <c r="AQ1881" s="122" t="str">
        <f>B1881&amp;D1881&amp;N1881</f>
        <v/>
      </c>
      <c r="AR1881" s="123" t="str">
        <f>+D1881&amp;J1881</f>
        <v/>
      </c>
      <c r="AS1881" s="124" t="str">
        <f t="shared" si="268"/>
        <v/>
      </c>
      <c r="AT1881" s="125" t="str">
        <f t="shared" si="269"/>
        <v/>
      </c>
      <c r="AU1881" s="125" t="str">
        <f>IF(NOT(AT1881=""),VLOOKUP(AT1881,[1]PSI_Category!A:B,2,0),"")</f>
        <v/>
      </c>
      <c r="AV1881" s="167"/>
      <c r="AW1881" s="167"/>
      <c r="AX1881" s="167"/>
    </row>
    <row r="1882" spans="1:50" s="133" customFormat="1" ht="11.4" customHeight="1" x14ac:dyDescent="0.3">
      <c r="A1882" s="103"/>
      <c r="B1882" s="104"/>
      <c r="C1882" s="105"/>
      <c r="D1882" s="106"/>
      <c r="E1882" s="107"/>
      <c r="F1882" s="105"/>
      <c r="G1882" s="107"/>
      <c r="H1882" s="105"/>
      <c r="I1882" s="105"/>
      <c r="J1882" s="107"/>
      <c r="K1882" s="105"/>
      <c r="L1882" s="105"/>
      <c r="M1882" s="105"/>
      <c r="N1882" s="105"/>
      <c r="O1882" s="127"/>
      <c r="P1882" s="109"/>
      <c r="Q1882" s="110"/>
      <c r="R1882" s="110"/>
      <c r="S1882" s="110"/>
      <c r="T1882" s="110"/>
      <c r="U1882" s="111"/>
      <c r="V1882" s="111"/>
      <c r="W1882" s="112"/>
      <c r="X1882" s="113"/>
      <c r="Y1882" s="114"/>
      <c r="Z1882" s="115"/>
      <c r="AA1882" s="116"/>
      <c r="AB1882" s="117" t="b">
        <f t="shared" si="261"/>
        <v>0</v>
      </c>
      <c r="AC1882" s="117">
        <f t="shared" si="262"/>
        <v>0</v>
      </c>
      <c r="AD1882" s="118"/>
      <c r="AE1882" s="117" t="b">
        <f t="shared" si="263"/>
        <v>0</v>
      </c>
      <c r="AF1882" s="117">
        <f t="shared" si="264"/>
        <v>0</v>
      </c>
      <c r="AG1882" s="119">
        <f t="shared" si="265"/>
        <v>0</v>
      </c>
      <c r="AH1882" s="120" t="b">
        <f t="shared" si="266"/>
        <v>0</v>
      </c>
      <c r="AI1882" s="121">
        <f t="shared" si="267"/>
        <v>0</v>
      </c>
      <c r="AJ1882" s="122">
        <f>+C1882</f>
        <v>0</v>
      </c>
      <c r="AK1882" s="122" t="str">
        <f>IF(ISNA(VLOOKUP(postponeList!D1882,[1]Sheet!$A$2:$B$12,2,FALSE))," ",(VLOOKUP(postponeList!D1882,[1]Sheet!$A$2:$B$12,2,FALSE)))</f>
        <v xml:space="preserve"> </v>
      </c>
      <c r="AL1882" s="122" t="str">
        <f>IF(ISNA(VLOOKUP(E1882,[1]Sheet!$G$2:$H$40,2,FALSE))," ",VLOOKUP(E1882,[1]Sheet!$G$2:$H$40,2,FALSE))</f>
        <v xml:space="preserve"> </v>
      </c>
      <c r="AM1882" s="122" t="str">
        <f>IF(ISNA(VLOOKUP(G1882,[1]Sheet!$K$2:$L$159,2,FALSE))," ",(VLOOKUP(G1882,[1]Sheet!$K$2:$L$159,2,FALSE)))</f>
        <v xml:space="preserve"> </v>
      </c>
      <c r="AN1882" s="122" t="str">
        <f>IF(ISNA(VLOOKUP(I1882&amp;C1882,[1]Sheet!$D$2:$E$228,2,FALSE))," ",VLOOKUP(I1882&amp;C1882,[1]Sheet!$D$2:$E$228,2,FALSE))</f>
        <v xml:space="preserve"> </v>
      </c>
      <c r="AO1882" s="122" t="str">
        <f>+I1882&amp;C1882</f>
        <v/>
      </c>
      <c r="AP1882" s="122" t="str">
        <f>C1882&amp;D1882&amp;E1882&amp;G1882&amp;I1882&amp;O1882</f>
        <v/>
      </c>
      <c r="AQ1882" s="122" t="str">
        <f>B1882&amp;D1882&amp;N1882</f>
        <v/>
      </c>
      <c r="AR1882" s="123" t="str">
        <f>+D1882&amp;J1882</f>
        <v/>
      </c>
      <c r="AS1882" s="124" t="str">
        <f t="shared" si="268"/>
        <v/>
      </c>
      <c r="AT1882" s="125" t="str">
        <f t="shared" si="269"/>
        <v/>
      </c>
      <c r="AU1882" s="125" t="str">
        <f>IF(NOT(AT1882=""),VLOOKUP(AT1882,[1]PSI_Category!A:B,2,0),"")</f>
        <v/>
      </c>
      <c r="AV1882" s="167"/>
      <c r="AW1882" s="167"/>
      <c r="AX1882" s="167"/>
    </row>
    <row r="1883" spans="1:50" s="133" customFormat="1" ht="11.4" customHeight="1" x14ac:dyDescent="0.3">
      <c r="A1883" s="103"/>
      <c r="B1883" s="104"/>
      <c r="C1883" s="105"/>
      <c r="D1883" s="106"/>
      <c r="E1883" s="107"/>
      <c r="F1883" s="105"/>
      <c r="G1883" s="107"/>
      <c r="H1883" s="105"/>
      <c r="I1883" s="105"/>
      <c r="J1883" s="107"/>
      <c r="K1883" s="105"/>
      <c r="L1883" s="105"/>
      <c r="M1883" s="105"/>
      <c r="N1883" s="105"/>
      <c r="O1883" s="127"/>
      <c r="P1883" s="109"/>
      <c r="Q1883" s="110"/>
      <c r="R1883" s="110"/>
      <c r="S1883" s="110"/>
      <c r="T1883" s="110"/>
      <c r="U1883" s="111"/>
      <c r="V1883" s="111"/>
      <c r="W1883" s="112"/>
      <c r="X1883" s="113"/>
      <c r="Y1883" s="114"/>
      <c r="Z1883" s="115"/>
      <c r="AA1883" s="116"/>
      <c r="AB1883" s="117" t="b">
        <f t="shared" si="261"/>
        <v>0</v>
      </c>
      <c r="AC1883" s="117">
        <f t="shared" si="262"/>
        <v>0</v>
      </c>
      <c r="AD1883" s="118"/>
      <c r="AE1883" s="117" t="b">
        <f t="shared" si="263"/>
        <v>0</v>
      </c>
      <c r="AF1883" s="117">
        <f t="shared" si="264"/>
        <v>0</v>
      </c>
      <c r="AG1883" s="119">
        <f t="shared" si="265"/>
        <v>0</v>
      </c>
      <c r="AH1883" s="120" t="b">
        <f t="shared" si="266"/>
        <v>0</v>
      </c>
      <c r="AI1883" s="121">
        <f t="shared" si="267"/>
        <v>0</v>
      </c>
      <c r="AJ1883" s="122">
        <f>+C1883</f>
        <v>0</v>
      </c>
      <c r="AK1883" s="122" t="str">
        <f>IF(ISNA(VLOOKUP(postponeList!D1883,[1]Sheet!$A$2:$B$12,2,FALSE))," ",(VLOOKUP(postponeList!D1883,[1]Sheet!$A$2:$B$12,2,FALSE)))</f>
        <v xml:space="preserve"> </v>
      </c>
      <c r="AL1883" s="122" t="str">
        <f>IF(ISNA(VLOOKUP(E1883,[1]Sheet!$G$2:$H$40,2,FALSE))," ",VLOOKUP(E1883,[1]Sheet!$G$2:$H$40,2,FALSE))</f>
        <v xml:space="preserve"> </v>
      </c>
      <c r="AM1883" s="122" t="str">
        <f>IF(ISNA(VLOOKUP(G1883,[1]Sheet!$K$2:$L$159,2,FALSE))," ",(VLOOKUP(G1883,[1]Sheet!$K$2:$L$159,2,FALSE)))</f>
        <v xml:space="preserve"> </v>
      </c>
      <c r="AN1883" s="122" t="str">
        <f>IF(ISNA(VLOOKUP(I1883&amp;C1883,[1]Sheet!$D$2:$E$228,2,FALSE))," ",VLOOKUP(I1883&amp;C1883,[1]Sheet!$D$2:$E$228,2,FALSE))</f>
        <v xml:space="preserve"> </v>
      </c>
      <c r="AO1883" s="122" t="str">
        <f>+I1883&amp;C1883</f>
        <v/>
      </c>
      <c r="AP1883" s="122" t="str">
        <f>C1883&amp;D1883&amp;E1883&amp;G1883&amp;I1883&amp;O1883</f>
        <v/>
      </c>
      <c r="AQ1883" s="122" t="str">
        <f>B1883&amp;D1883&amp;N1883</f>
        <v/>
      </c>
      <c r="AR1883" s="123" t="str">
        <f>+D1883&amp;J1883</f>
        <v/>
      </c>
      <c r="AS1883" s="124" t="str">
        <f t="shared" si="268"/>
        <v/>
      </c>
      <c r="AT1883" s="125" t="str">
        <f t="shared" si="269"/>
        <v/>
      </c>
      <c r="AU1883" s="125" t="str">
        <f>IF(NOT(AT1883=""),VLOOKUP(AT1883,[1]PSI_Category!A:B,2,0),"")</f>
        <v/>
      </c>
      <c r="AV1883" s="167"/>
      <c r="AW1883" s="167"/>
      <c r="AX1883" s="167"/>
    </row>
    <row r="1884" spans="1:50" s="133" customFormat="1" ht="11.4" customHeight="1" x14ac:dyDescent="0.3">
      <c r="A1884" s="103"/>
      <c r="B1884" s="104"/>
      <c r="C1884" s="105"/>
      <c r="D1884" s="106"/>
      <c r="E1884" s="107"/>
      <c r="F1884" s="105"/>
      <c r="G1884" s="107"/>
      <c r="H1884" s="105"/>
      <c r="I1884" s="105"/>
      <c r="J1884" s="107"/>
      <c r="K1884" s="105"/>
      <c r="L1884" s="105"/>
      <c r="M1884" s="105"/>
      <c r="N1884" s="105"/>
      <c r="O1884" s="127"/>
      <c r="P1884" s="109"/>
      <c r="Q1884" s="110"/>
      <c r="R1884" s="110"/>
      <c r="S1884" s="110"/>
      <c r="T1884" s="110"/>
      <c r="U1884" s="111"/>
      <c r="V1884" s="111"/>
      <c r="W1884" s="112"/>
      <c r="X1884" s="113"/>
      <c r="Y1884" s="114"/>
      <c r="Z1884" s="115"/>
      <c r="AA1884" s="116"/>
      <c r="AB1884" s="117" t="b">
        <f t="shared" si="261"/>
        <v>0</v>
      </c>
      <c r="AC1884" s="117">
        <f t="shared" si="262"/>
        <v>0</v>
      </c>
      <c r="AD1884" s="118"/>
      <c r="AE1884" s="117" t="b">
        <f t="shared" si="263"/>
        <v>0</v>
      </c>
      <c r="AF1884" s="117">
        <f t="shared" si="264"/>
        <v>0</v>
      </c>
      <c r="AG1884" s="119">
        <f t="shared" si="265"/>
        <v>0</v>
      </c>
      <c r="AH1884" s="120" t="b">
        <f t="shared" si="266"/>
        <v>0</v>
      </c>
      <c r="AI1884" s="121">
        <f t="shared" si="267"/>
        <v>0</v>
      </c>
      <c r="AJ1884" s="122">
        <f>+C1884</f>
        <v>0</v>
      </c>
      <c r="AK1884" s="122" t="str">
        <f>IF(ISNA(VLOOKUP(postponeList!D1884,[1]Sheet!$A$2:$B$12,2,FALSE))," ",(VLOOKUP(postponeList!D1884,[1]Sheet!$A$2:$B$12,2,FALSE)))</f>
        <v xml:space="preserve"> </v>
      </c>
      <c r="AL1884" s="122" t="str">
        <f>IF(ISNA(VLOOKUP(E1884,[1]Sheet!$G$2:$H$40,2,FALSE))," ",VLOOKUP(E1884,[1]Sheet!$G$2:$H$40,2,FALSE))</f>
        <v xml:space="preserve"> </v>
      </c>
      <c r="AM1884" s="122" t="str">
        <f>IF(ISNA(VLOOKUP(G1884,[1]Sheet!$K$2:$L$159,2,FALSE))," ",(VLOOKUP(G1884,[1]Sheet!$K$2:$L$159,2,FALSE)))</f>
        <v xml:space="preserve"> </v>
      </c>
      <c r="AN1884" s="122" t="str">
        <f>IF(ISNA(VLOOKUP(I1884&amp;C1884,[1]Sheet!$D$2:$E$228,2,FALSE))," ",VLOOKUP(I1884&amp;C1884,[1]Sheet!$D$2:$E$228,2,FALSE))</f>
        <v xml:space="preserve"> </v>
      </c>
      <c r="AO1884" s="122" t="str">
        <f>+I1884&amp;C1884</f>
        <v/>
      </c>
      <c r="AP1884" s="122" t="str">
        <f>C1884&amp;D1884&amp;E1884&amp;G1884&amp;I1884&amp;O1884</f>
        <v/>
      </c>
      <c r="AQ1884" s="122" t="str">
        <f>B1884&amp;D1884&amp;N1884</f>
        <v/>
      </c>
      <c r="AR1884" s="123" t="str">
        <f>+D1884&amp;J1884</f>
        <v/>
      </c>
      <c r="AS1884" s="124" t="str">
        <f t="shared" si="268"/>
        <v/>
      </c>
      <c r="AT1884" s="125" t="str">
        <f t="shared" si="269"/>
        <v/>
      </c>
      <c r="AU1884" s="125" t="str">
        <f>IF(NOT(AT1884=""),VLOOKUP(AT1884,[1]PSI_Category!A:B,2,0),"")</f>
        <v/>
      </c>
      <c r="AV1884" s="167"/>
      <c r="AW1884" s="167"/>
      <c r="AX1884" s="167"/>
    </row>
    <row r="1885" spans="1:50" s="133" customFormat="1" ht="11.4" customHeight="1" x14ac:dyDescent="0.3">
      <c r="A1885" s="103"/>
      <c r="B1885" s="104"/>
      <c r="C1885" s="105"/>
      <c r="D1885" s="106"/>
      <c r="E1885" s="107"/>
      <c r="F1885" s="105"/>
      <c r="G1885" s="107"/>
      <c r="H1885" s="105"/>
      <c r="I1885" s="105"/>
      <c r="J1885" s="107"/>
      <c r="K1885" s="105"/>
      <c r="L1885" s="105"/>
      <c r="M1885" s="105"/>
      <c r="N1885" s="105"/>
      <c r="O1885" s="127"/>
      <c r="P1885" s="109"/>
      <c r="Q1885" s="110"/>
      <c r="R1885" s="110"/>
      <c r="S1885" s="110"/>
      <c r="T1885" s="110"/>
      <c r="U1885" s="111"/>
      <c r="V1885" s="111"/>
      <c r="W1885" s="112"/>
      <c r="X1885" s="113"/>
      <c r="Y1885" s="114"/>
      <c r="Z1885" s="115"/>
      <c r="AA1885" s="116"/>
      <c r="AB1885" s="117" t="b">
        <f t="shared" si="261"/>
        <v>0</v>
      </c>
      <c r="AC1885" s="117">
        <f t="shared" si="262"/>
        <v>0</v>
      </c>
      <c r="AD1885" s="118"/>
      <c r="AE1885" s="117" t="b">
        <f t="shared" si="263"/>
        <v>0</v>
      </c>
      <c r="AF1885" s="117">
        <f t="shared" si="264"/>
        <v>0</v>
      </c>
      <c r="AG1885" s="119">
        <f t="shared" si="265"/>
        <v>0</v>
      </c>
      <c r="AH1885" s="120" t="b">
        <f t="shared" si="266"/>
        <v>0</v>
      </c>
      <c r="AI1885" s="121">
        <f t="shared" si="267"/>
        <v>0</v>
      </c>
      <c r="AJ1885" s="122">
        <f>+C1885</f>
        <v>0</v>
      </c>
      <c r="AK1885" s="122" t="str">
        <f>IF(ISNA(VLOOKUP(postponeList!D1885,[1]Sheet!$A$2:$B$12,2,FALSE))," ",(VLOOKUP(postponeList!D1885,[1]Sheet!$A$2:$B$12,2,FALSE)))</f>
        <v xml:space="preserve"> </v>
      </c>
      <c r="AL1885" s="122" t="str">
        <f>IF(ISNA(VLOOKUP(E1885,[1]Sheet!$G$2:$H$40,2,FALSE))," ",VLOOKUP(E1885,[1]Sheet!$G$2:$H$40,2,FALSE))</f>
        <v xml:space="preserve"> </v>
      </c>
      <c r="AM1885" s="122" t="str">
        <f>IF(ISNA(VLOOKUP(G1885,[1]Sheet!$K$2:$L$159,2,FALSE))," ",(VLOOKUP(G1885,[1]Sheet!$K$2:$L$159,2,FALSE)))</f>
        <v xml:space="preserve"> </v>
      </c>
      <c r="AN1885" s="122" t="str">
        <f>IF(ISNA(VLOOKUP(I1885&amp;C1885,[1]Sheet!$D$2:$E$228,2,FALSE))," ",VLOOKUP(I1885&amp;C1885,[1]Sheet!$D$2:$E$228,2,FALSE))</f>
        <v xml:space="preserve"> </v>
      </c>
      <c r="AO1885" s="122" t="str">
        <f>+I1885&amp;C1885</f>
        <v/>
      </c>
      <c r="AP1885" s="122" t="str">
        <f>C1885&amp;D1885&amp;E1885&amp;G1885&amp;I1885&amp;O1885</f>
        <v/>
      </c>
      <c r="AQ1885" s="122" t="str">
        <f>B1885&amp;D1885&amp;N1885</f>
        <v/>
      </c>
      <c r="AR1885" s="123" t="str">
        <f>+D1885&amp;J1885</f>
        <v/>
      </c>
      <c r="AS1885" s="124" t="str">
        <f t="shared" si="268"/>
        <v/>
      </c>
      <c r="AT1885" s="125" t="str">
        <f t="shared" si="269"/>
        <v/>
      </c>
      <c r="AU1885" s="125" t="str">
        <f>IF(NOT(AT1885=""),VLOOKUP(AT1885,[1]PSI_Category!A:B,2,0),"")</f>
        <v/>
      </c>
      <c r="AV1885" s="167"/>
      <c r="AW1885" s="167"/>
      <c r="AX1885" s="167"/>
    </row>
    <row r="1886" spans="1:50" s="133" customFormat="1" ht="11.4" customHeight="1" x14ac:dyDescent="0.3">
      <c r="A1886" s="103"/>
      <c r="B1886" s="104"/>
      <c r="C1886" s="105"/>
      <c r="D1886" s="106"/>
      <c r="E1886" s="107"/>
      <c r="F1886" s="105"/>
      <c r="G1886" s="107"/>
      <c r="H1886" s="105"/>
      <c r="I1886" s="105"/>
      <c r="J1886" s="107"/>
      <c r="K1886" s="105"/>
      <c r="L1886" s="105"/>
      <c r="M1886" s="105"/>
      <c r="N1886" s="105"/>
      <c r="O1886" s="127"/>
      <c r="P1886" s="109"/>
      <c r="Q1886" s="110"/>
      <c r="R1886" s="110"/>
      <c r="S1886" s="110"/>
      <c r="T1886" s="110"/>
      <c r="U1886" s="111"/>
      <c r="V1886" s="111"/>
      <c r="W1886" s="112"/>
      <c r="X1886" s="113"/>
      <c r="Y1886" s="114"/>
      <c r="Z1886" s="115"/>
      <c r="AA1886" s="116"/>
      <c r="AB1886" s="117" t="b">
        <f t="shared" si="261"/>
        <v>0</v>
      </c>
      <c r="AC1886" s="117">
        <f t="shared" si="262"/>
        <v>0</v>
      </c>
      <c r="AD1886" s="118"/>
      <c r="AE1886" s="117" t="b">
        <f t="shared" si="263"/>
        <v>0</v>
      </c>
      <c r="AF1886" s="117">
        <f t="shared" si="264"/>
        <v>0</v>
      </c>
      <c r="AG1886" s="119">
        <f t="shared" si="265"/>
        <v>0</v>
      </c>
      <c r="AH1886" s="120" t="b">
        <f t="shared" si="266"/>
        <v>0</v>
      </c>
      <c r="AI1886" s="121">
        <f t="shared" si="267"/>
        <v>0</v>
      </c>
      <c r="AJ1886" s="122">
        <f>+C1886</f>
        <v>0</v>
      </c>
      <c r="AK1886" s="122" t="str">
        <f>IF(ISNA(VLOOKUP(postponeList!D1886,[1]Sheet!$A$2:$B$12,2,FALSE))," ",(VLOOKUP(postponeList!D1886,[1]Sheet!$A$2:$B$12,2,FALSE)))</f>
        <v xml:space="preserve"> </v>
      </c>
      <c r="AL1886" s="122" t="str">
        <f>IF(ISNA(VLOOKUP(E1886,[1]Sheet!$G$2:$H$40,2,FALSE))," ",VLOOKUP(E1886,[1]Sheet!$G$2:$H$40,2,FALSE))</f>
        <v xml:space="preserve"> </v>
      </c>
      <c r="AM1886" s="122" t="str">
        <f>IF(ISNA(VLOOKUP(G1886,[1]Sheet!$K$2:$L$159,2,FALSE))," ",(VLOOKUP(G1886,[1]Sheet!$K$2:$L$159,2,FALSE)))</f>
        <v xml:space="preserve"> </v>
      </c>
      <c r="AN1886" s="122" t="str">
        <f>IF(ISNA(VLOOKUP(I1886&amp;C1886,[1]Sheet!$D$2:$E$228,2,FALSE))," ",VLOOKUP(I1886&amp;C1886,[1]Sheet!$D$2:$E$228,2,FALSE))</f>
        <v xml:space="preserve"> </v>
      </c>
      <c r="AO1886" s="122" t="str">
        <f>+I1886&amp;C1886</f>
        <v/>
      </c>
      <c r="AP1886" s="122" t="str">
        <f>C1886&amp;D1886&amp;E1886&amp;G1886&amp;I1886&amp;O1886</f>
        <v/>
      </c>
      <c r="AQ1886" s="122" t="str">
        <f>B1886&amp;D1886&amp;N1886</f>
        <v/>
      </c>
      <c r="AR1886" s="123" t="str">
        <f>+D1886&amp;J1886</f>
        <v/>
      </c>
      <c r="AS1886" s="124" t="str">
        <f t="shared" si="268"/>
        <v/>
      </c>
      <c r="AT1886" s="125" t="str">
        <f t="shared" si="269"/>
        <v/>
      </c>
      <c r="AU1886" s="125" t="str">
        <f>IF(NOT(AT1886=""),VLOOKUP(AT1886,[1]PSI_Category!A:B,2,0),"")</f>
        <v/>
      </c>
      <c r="AV1886" s="167"/>
      <c r="AW1886" s="167"/>
      <c r="AX1886" s="167"/>
    </row>
    <row r="1887" spans="1:50" s="133" customFormat="1" ht="11.4" customHeight="1" x14ac:dyDescent="0.3">
      <c r="A1887" s="103"/>
      <c r="B1887" s="104"/>
      <c r="C1887" s="105"/>
      <c r="D1887" s="106"/>
      <c r="E1887" s="107"/>
      <c r="F1887" s="105"/>
      <c r="G1887" s="107"/>
      <c r="H1887" s="105"/>
      <c r="I1887" s="105"/>
      <c r="J1887" s="107"/>
      <c r="K1887" s="105"/>
      <c r="L1887" s="105"/>
      <c r="M1887" s="105"/>
      <c r="N1887" s="105"/>
      <c r="O1887" s="127"/>
      <c r="P1887" s="109"/>
      <c r="Q1887" s="110"/>
      <c r="R1887" s="110"/>
      <c r="S1887" s="110"/>
      <c r="T1887" s="110"/>
      <c r="U1887" s="111"/>
      <c r="V1887" s="111"/>
      <c r="W1887" s="112"/>
      <c r="X1887" s="113"/>
      <c r="Y1887" s="114"/>
      <c r="Z1887" s="115"/>
      <c r="AA1887" s="116"/>
      <c r="AB1887" s="117" t="b">
        <f t="shared" si="261"/>
        <v>0</v>
      </c>
      <c r="AC1887" s="117">
        <f t="shared" si="262"/>
        <v>0</v>
      </c>
      <c r="AD1887" s="118"/>
      <c r="AE1887" s="117" t="b">
        <f t="shared" si="263"/>
        <v>0</v>
      </c>
      <c r="AF1887" s="117">
        <f t="shared" si="264"/>
        <v>0</v>
      </c>
      <c r="AG1887" s="119">
        <f t="shared" si="265"/>
        <v>0</v>
      </c>
      <c r="AH1887" s="120" t="b">
        <f t="shared" si="266"/>
        <v>0</v>
      </c>
      <c r="AI1887" s="121">
        <f t="shared" si="267"/>
        <v>0</v>
      </c>
      <c r="AJ1887" s="122">
        <f>+C1887</f>
        <v>0</v>
      </c>
      <c r="AK1887" s="122" t="str">
        <f>IF(ISNA(VLOOKUP(postponeList!D1887,[1]Sheet!$A$2:$B$12,2,FALSE))," ",(VLOOKUP(postponeList!D1887,[1]Sheet!$A$2:$B$12,2,FALSE)))</f>
        <v xml:space="preserve"> </v>
      </c>
      <c r="AL1887" s="122" t="str">
        <f>IF(ISNA(VLOOKUP(E1887,[1]Sheet!$G$2:$H$40,2,FALSE))," ",VLOOKUP(E1887,[1]Sheet!$G$2:$H$40,2,FALSE))</f>
        <v xml:space="preserve"> </v>
      </c>
      <c r="AM1887" s="122" t="str">
        <f>IF(ISNA(VLOOKUP(G1887,[1]Sheet!$K$2:$L$159,2,FALSE))," ",(VLOOKUP(G1887,[1]Sheet!$K$2:$L$159,2,FALSE)))</f>
        <v xml:space="preserve"> </v>
      </c>
      <c r="AN1887" s="122" t="str">
        <f>IF(ISNA(VLOOKUP(I1887&amp;C1887,[1]Sheet!$D$2:$E$228,2,FALSE))," ",VLOOKUP(I1887&amp;C1887,[1]Sheet!$D$2:$E$228,2,FALSE))</f>
        <v xml:space="preserve"> </v>
      </c>
      <c r="AO1887" s="122" t="str">
        <f>+I1887&amp;C1887</f>
        <v/>
      </c>
      <c r="AP1887" s="122" t="str">
        <f>C1887&amp;D1887&amp;E1887&amp;G1887&amp;I1887&amp;O1887</f>
        <v/>
      </c>
      <c r="AQ1887" s="122" t="str">
        <f>B1887&amp;D1887&amp;N1887</f>
        <v/>
      </c>
      <c r="AR1887" s="123" t="str">
        <f>+D1887&amp;J1887</f>
        <v/>
      </c>
      <c r="AS1887" s="124" t="str">
        <f t="shared" si="268"/>
        <v/>
      </c>
      <c r="AT1887" s="125" t="str">
        <f t="shared" si="269"/>
        <v/>
      </c>
      <c r="AU1887" s="125" t="str">
        <f>IF(NOT(AT1887=""),VLOOKUP(AT1887,[1]PSI_Category!A:B,2,0),"")</f>
        <v/>
      </c>
      <c r="AV1887" s="167"/>
      <c r="AW1887" s="167"/>
      <c r="AX1887" s="167"/>
    </row>
    <row r="1888" spans="1:50" s="133" customFormat="1" ht="11.4" customHeight="1" x14ac:dyDescent="0.3">
      <c r="A1888" s="103"/>
      <c r="B1888" s="104"/>
      <c r="C1888" s="105"/>
      <c r="D1888" s="106"/>
      <c r="E1888" s="107"/>
      <c r="F1888" s="105"/>
      <c r="G1888" s="107"/>
      <c r="H1888" s="105"/>
      <c r="I1888" s="105"/>
      <c r="J1888" s="107"/>
      <c r="K1888" s="105"/>
      <c r="L1888" s="105"/>
      <c r="M1888" s="105"/>
      <c r="N1888" s="105"/>
      <c r="O1888" s="127"/>
      <c r="P1888" s="109"/>
      <c r="Q1888" s="110"/>
      <c r="R1888" s="110"/>
      <c r="S1888" s="110"/>
      <c r="T1888" s="110"/>
      <c r="U1888" s="111"/>
      <c r="V1888" s="111"/>
      <c r="W1888" s="112"/>
      <c r="X1888" s="113"/>
      <c r="Y1888" s="114"/>
      <c r="Z1888" s="115"/>
      <c r="AA1888" s="116"/>
      <c r="AB1888" s="117" t="b">
        <f t="shared" si="261"/>
        <v>0</v>
      </c>
      <c r="AC1888" s="117">
        <f t="shared" si="262"/>
        <v>0</v>
      </c>
      <c r="AD1888" s="118"/>
      <c r="AE1888" s="117" t="b">
        <f t="shared" si="263"/>
        <v>0</v>
      </c>
      <c r="AF1888" s="117">
        <f t="shared" si="264"/>
        <v>0</v>
      </c>
      <c r="AG1888" s="119">
        <f t="shared" si="265"/>
        <v>0</v>
      </c>
      <c r="AH1888" s="120" t="b">
        <f t="shared" si="266"/>
        <v>0</v>
      </c>
      <c r="AI1888" s="121">
        <f t="shared" si="267"/>
        <v>0</v>
      </c>
      <c r="AJ1888" s="122">
        <f>+C1888</f>
        <v>0</v>
      </c>
      <c r="AK1888" s="122" t="str">
        <f>IF(ISNA(VLOOKUP(postponeList!D1888,[1]Sheet!$A$2:$B$12,2,FALSE))," ",(VLOOKUP(postponeList!D1888,[1]Sheet!$A$2:$B$12,2,FALSE)))</f>
        <v xml:space="preserve"> </v>
      </c>
      <c r="AL1888" s="122" t="str">
        <f>IF(ISNA(VLOOKUP(E1888,[1]Sheet!$G$2:$H$40,2,FALSE))," ",VLOOKUP(E1888,[1]Sheet!$G$2:$H$40,2,FALSE))</f>
        <v xml:space="preserve"> </v>
      </c>
      <c r="AM1888" s="122" t="str">
        <f>IF(ISNA(VLOOKUP(G1888,[1]Sheet!$K$2:$L$159,2,FALSE))," ",(VLOOKUP(G1888,[1]Sheet!$K$2:$L$159,2,FALSE)))</f>
        <v xml:space="preserve"> </v>
      </c>
      <c r="AN1888" s="122" t="str">
        <f>IF(ISNA(VLOOKUP(I1888&amp;C1888,[1]Sheet!$D$2:$E$228,2,FALSE))," ",VLOOKUP(I1888&amp;C1888,[1]Sheet!$D$2:$E$228,2,FALSE))</f>
        <v xml:space="preserve"> </v>
      </c>
      <c r="AO1888" s="122" t="str">
        <f>+I1888&amp;C1888</f>
        <v/>
      </c>
      <c r="AP1888" s="122" t="str">
        <f>C1888&amp;D1888&amp;E1888&amp;G1888&amp;I1888&amp;O1888</f>
        <v/>
      </c>
      <c r="AQ1888" s="122" t="str">
        <f>B1888&amp;D1888&amp;N1888</f>
        <v/>
      </c>
      <c r="AR1888" s="123" t="str">
        <f>+D1888&amp;J1888</f>
        <v/>
      </c>
      <c r="AS1888" s="124" t="str">
        <f t="shared" si="268"/>
        <v/>
      </c>
      <c r="AT1888" s="125" t="str">
        <f t="shared" si="269"/>
        <v/>
      </c>
      <c r="AU1888" s="125" t="str">
        <f>IF(NOT(AT1888=""),VLOOKUP(AT1888,[1]PSI_Category!A:B,2,0),"")</f>
        <v/>
      </c>
      <c r="AV1888" s="167"/>
      <c r="AW1888" s="167"/>
      <c r="AX1888" s="167"/>
    </row>
    <row r="1889" spans="1:50" s="133" customFormat="1" ht="11.4" customHeight="1" x14ac:dyDescent="0.3">
      <c r="A1889" s="103"/>
      <c r="B1889" s="104"/>
      <c r="C1889" s="105"/>
      <c r="D1889" s="106"/>
      <c r="E1889" s="107"/>
      <c r="F1889" s="105"/>
      <c r="G1889" s="107"/>
      <c r="H1889" s="105"/>
      <c r="I1889" s="105"/>
      <c r="J1889" s="107"/>
      <c r="K1889" s="105"/>
      <c r="L1889" s="105"/>
      <c r="M1889" s="105"/>
      <c r="N1889" s="105"/>
      <c r="O1889" s="127"/>
      <c r="P1889" s="109"/>
      <c r="Q1889" s="110"/>
      <c r="R1889" s="110"/>
      <c r="S1889" s="110"/>
      <c r="T1889" s="110"/>
      <c r="U1889" s="111"/>
      <c r="V1889" s="111"/>
      <c r="W1889" s="112"/>
      <c r="X1889" s="113"/>
      <c r="Y1889" s="114"/>
      <c r="Z1889" s="115"/>
      <c r="AA1889" s="116"/>
      <c r="AB1889" s="117" t="b">
        <f t="shared" si="261"/>
        <v>0</v>
      </c>
      <c r="AC1889" s="117">
        <f t="shared" si="262"/>
        <v>0</v>
      </c>
      <c r="AD1889" s="118"/>
      <c r="AE1889" s="117" t="b">
        <f t="shared" si="263"/>
        <v>0</v>
      </c>
      <c r="AF1889" s="117">
        <f t="shared" si="264"/>
        <v>0</v>
      </c>
      <c r="AG1889" s="119">
        <f t="shared" si="265"/>
        <v>0</v>
      </c>
      <c r="AH1889" s="120" t="b">
        <f t="shared" si="266"/>
        <v>0</v>
      </c>
      <c r="AI1889" s="121">
        <f t="shared" si="267"/>
        <v>0</v>
      </c>
      <c r="AJ1889" s="122">
        <f>+C1889</f>
        <v>0</v>
      </c>
      <c r="AK1889" s="122" t="str">
        <f>IF(ISNA(VLOOKUP(postponeList!D1889,[1]Sheet!$A$2:$B$12,2,FALSE))," ",(VLOOKUP(postponeList!D1889,[1]Sheet!$A$2:$B$12,2,FALSE)))</f>
        <v xml:space="preserve"> </v>
      </c>
      <c r="AL1889" s="122" t="str">
        <f>IF(ISNA(VLOOKUP(E1889,[1]Sheet!$G$2:$H$40,2,FALSE))," ",VLOOKUP(E1889,[1]Sheet!$G$2:$H$40,2,FALSE))</f>
        <v xml:space="preserve"> </v>
      </c>
      <c r="AM1889" s="122" t="str">
        <f>IF(ISNA(VLOOKUP(G1889,[1]Sheet!$K$2:$L$159,2,FALSE))," ",(VLOOKUP(G1889,[1]Sheet!$K$2:$L$159,2,FALSE)))</f>
        <v xml:space="preserve"> </v>
      </c>
      <c r="AN1889" s="122" t="str">
        <f>IF(ISNA(VLOOKUP(I1889&amp;C1889,[1]Sheet!$D$2:$E$228,2,FALSE))," ",VLOOKUP(I1889&amp;C1889,[1]Sheet!$D$2:$E$228,2,FALSE))</f>
        <v xml:space="preserve"> </v>
      </c>
      <c r="AO1889" s="122" t="str">
        <f>+I1889&amp;C1889</f>
        <v/>
      </c>
      <c r="AP1889" s="122" t="str">
        <f>C1889&amp;D1889&amp;E1889&amp;G1889&amp;I1889&amp;O1889</f>
        <v/>
      </c>
      <c r="AQ1889" s="122" t="str">
        <f>B1889&amp;D1889&amp;N1889</f>
        <v/>
      </c>
      <c r="AR1889" s="123" t="str">
        <f>+D1889&amp;J1889</f>
        <v/>
      </c>
      <c r="AS1889" s="124" t="str">
        <f t="shared" si="268"/>
        <v/>
      </c>
      <c r="AT1889" s="125" t="str">
        <f t="shared" si="269"/>
        <v/>
      </c>
      <c r="AU1889" s="125" t="str">
        <f>IF(NOT(AT1889=""),VLOOKUP(AT1889,[1]PSI_Category!A:B,2,0),"")</f>
        <v/>
      </c>
      <c r="AV1889" s="167"/>
      <c r="AW1889" s="167"/>
      <c r="AX1889" s="167"/>
    </row>
    <row r="1890" spans="1:50" s="133" customFormat="1" ht="11.4" customHeight="1" x14ac:dyDescent="0.3">
      <c r="A1890" s="103"/>
      <c r="B1890" s="104"/>
      <c r="C1890" s="105"/>
      <c r="D1890" s="106"/>
      <c r="E1890" s="107"/>
      <c r="F1890" s="105"/>
      <c r="G1890" s="107"/>
      <c r="H1890" s="105"/>
      <c r="I1890" s="105"/>
      <c r="J1890" s="107"/>
      <c r="K1890" s="105"/>
      <c r="L1890" s="105"/>
      <c r="M1890" s="105"/>
      <c r="N1890" s="105"/>
      <c r="O1890" s="127"/>
      <c r="P1890" s="109"/>
      <c r="Q1890" s="110"/>
      <c r="R1890" s="110"/>
      <c r="S1890" s="110"/>
      <c r="T1890" s="110"/>
      <c r="U1890" s="111"/>
      <c r="V1890" s="111"/>
      <c r="W1890" s="112"/>
      <c r="X1890" s="113"/>
      <c r="Y1890" s="114"/>
      <c r="Z1890" s="115"/>
      <c r="AA1890" s="116"/>
      <c r="AB1890" s="117" t="b">
        <f t="shared" si="261"/>
        <v>0</v>
      </c>
      <c r="AC1890" s="117">
        <f t="shared" si="262"/>
        <v>0</v>
      </c>
      <c r="AD1890" s="118"/>
      <c r="AE1890" s="117" t="b">
        <f t="shared" si="263"/>
        <v>0</v>
      </c>
      <c r="AF1890" s="117">
        <f t="shared" si="264"/>
        <v>0</v>
      </c>
      <c r="AG1890" s="119">
        <f t="shared" si="265"/>
        <v>0</v>
      </c>
      <c r="AH1890" s="120" t="b">
        <f t="shared" si="266"/>
        <v>0</v>
      </c>
      <c r="AI1890" s="121">
        <f t="shared" si="267"/>
        <v>0</v>
      </c>
      <c r="AJ1890" s="122">
        <f>+C1890</f>
        <v>0</v>
      </c>
      <c r="AK1890" s="122" t="str">
        <f>IF(ISNA(VLOOKUP(postponeList!D1890,[1]Sheet!$A$2:$B$12,2,FALSE))," ",(VLOOKUP(postponeList!D1890,[1]Sheet!$A$2:$B$12,2,FALSE)))</f>
        <v xml:space="preserve"> </v>
      </c>
      <c r="AL1890" s="122" t="str">
        <f>IF(ISNA(VLOOKUP(E1890,[1]Sheet!$G$2:$H$40,2,FALSE))," ",VLOOKUP(E1890,[1]Sheet!$G$2:$H$40,2,FALSE))</f>
        <v xml:space="preserve"> </v>
      </c>
      <c r="AM1890" s="122" t="str">
        <f>IF(ISNA(VLOOKUP(G1890,[1]Sheet!$K$2:$L$159,2,FALSE))," ",(VLOOKUP(G1890,[1]Sheet!$K$2:$L$159,2,FALSE)))</f>
        <v xml:space="preserve"> </v>
      </c>
      <c r="AN1890" s="122" t="str">
        <f>IF(ISNA(VLOOKUP(I1890&amp;C1890,[1]Sheet!$D$2:$E$228,2,FALSE))," ",VLOOKUP(I1890&amp;C1890,[1]Sheet!$D$2:$E$228,2,FALSE))</f>
        <v xml:space="preserve"> </v>
      </c>
      <c r="AO1890" s="122" t="str">
        <f>+I1890&amp;C1890</f>
        <v/>
      </c>
      <c r="AP1890" s="122" t="str">
        <f>C1890&amp;D1890&amp;E1890&amp;G1890&amp;I1890&amp;O1890</f>
        <v/>
      </c>
      <c r="AQ1890" s="122" t="str">
        <f>B1890&amp;D1890&amp;N1890</f>
        <v/>
      </c>
      <c r="AR1890" s="123" t="str">
        <f>+D1890&amp;J1890</f>
        <v/>
      </c>
      <c r="AS1890" s="124" t="str">
        <f t="shared" si="268"/>
        <v/>
      </c>
      <c r="AT1890" s="125" t="str">
        <f t="shared" si="269"/>
        <v/>
      </c>
      <c r="AU1890" s="125" t="str">
        <f>IF(NOT(AT1890=""),VLOOKUP(AT1890,[1]PSI_Category!A:B,2,0),"")</f>
        <v/>
      </c>
      <c r="AV1890" s="167"/>
      <c r="AW1890" s="167"/>
      <c r="AX1890" s="167"/>
    </row>
    <row r="1891" spans="1:50" s="133" customFormat="1" ht="11.4" customHeight="1" x14ac:dyDescent="0.3">
      <c r="A1891" s="103"/>
      <c r="B1891" s="104"/>
      <c r="C1891" s="105"/>
      <c r="D1891" s="106"/>
      <c r="E1891" s="107"/>
      <c r="F1891" s="105"/>
      <c r="G1891" s="107"/>
      <c r="H1891" s="105"/>
      <c r="I1891" s="105"/>
      <c r="J1891" s="107"/>
      <c r="K1891" s="105"/>
      <c r="L1891" s="105"/>
      <c r="M1891" s="105"/>
      <c r="N1891" s="105"/>
      <c r="O1891" s="127"/>
      <c r="P1891" s="109"/>
      <c r="Q1891" s="110"/>
      <c r="R1891" s="110"/>
      <c r="S1891" s="110"/>
      <c r="T1891" s="110"/>
      <c r="U1891" s="111"/>
      <c r="V1891" s="111"/>
      <c r="W1891" s="112"/>
      <c r="X1891" s="113"/>
      <c r="Y1891" s="114"/>
      <c r="Z1891" s="115"/>
      <c r="AA1891" s="116"/>
      <c r="AB1891" s="117" t="b">
        <f t="shared" si="261"/>
        <v>0</v>
      </c>
      <c r="AC1891" s="117">
        <f t="shared" si="262"/>
        <v>0</v>
      </c>
      <c r="AD1891" s="118"/>
      <c r="AE1891" s="117" t="b">
        <f t="shared" si="263"/>
        <v>0</v>
      </c>
      <c r="AF1891" s="117">
        <f t="shared" si="264"/>
        <v>0</v>
      </c>
      <c r="AG1891" s="119">
        <f t="shared" si="265"/>
        <v>0</v>
      </c>
      <c r="AH1891" s="120" t="b">
        <f t="shared" si="266"/>
        <v>0</v>
      </c>
      <c r="AI1891" s="121">
        <f t="shared" si="267"/>
        <v>0</v>
      </c>
      <c r="AJ1891" s="122">
        <f>+C1891</f>
        <v>0</v>
      </c>
      <c r="AK1891" s="122" t="str">
        <f>IF(ISNA(VLOOKUP(postponeList!D1891,[1]Sheet!$A$2:$B$12,2,FALSE))," ",(VLOOKUP(postponeList!D1891,[1]Sheet!$A$2:$B$12,2,FALSE)))</f>
        <v xml:space="preserve"> </v>
      </c>
      <c r="AL1891" s="122" t="str">
        <f>IF(ISNA(VLOOKUP(E1891,[1]Sheet!$G$2:$H$40,2,FALSE))," ",VLOOKUP(E1891,[1]Sheet!$G$2:$H$40,2,FALSE))</f>
        <v xml:space="preserve"> </v>
      </c>
      <c r="AM1891" s="122" t="str">
        <f>IF(ISNA(VLOOKUP(G1891,[1]Sheet!$K$2:$L$159,2,FALSE))," ",(VLOOKUP(G1891,[1]Sheet!$K$2:$L$159,2,FALSE)))</f>
        <v xml:space="preserve"> </v>
      </c>
      <c r="AN1891" s="122" t="str">
        <f>IF(ISNA(VLOOKUP(I1891&amp;C1891,[1]Sheet!$D$2:$E$228,2,FALSE))," ",VLOOKUP(I1891&amp;C1891,[1]Sheet!$D$2:$E$228,2,FALSE))</f>
        <v xml:space="preserve"> </v>
      </c>
      <c r="AO1891" s="122" t="str">
        <f>+I1891&amp;C1891</f>
        <v/>
      </c>
      <c r="AP1891" s="122" t="str">
        <f>C1891&amp;D1891&amp;E1891&amp;G1891&amp;I1891&amp;O1891</f>
        <v/>
      </c>
      <c r="AQ1891" s="122" t="str">
        <f>B1891&amp;D1891&amp;N1891</f>
        <v/>
      </c>
      <c r="AR1891" s="123" t="str">
        <f>+D1891&amp;J1891</f>
        <v/>
      </c>
      <c r="AS1891" s="124" t="str">
        <f t="shared" si="268"/>
        <v/>
      </c>
      <c r="AT1891" s="125" t="str">
        <f t="shared" si="269"/>
        <v/>
      </c>
      <c r="AU1891" s="125" t="str">
        <f>IF(NOT(AT1891=""),VLOOKUP(AT1891,[1]PSI_Category!A:B,2,0),"")</f>
        <v/>
      </c>
      <c r="AV1891" s="167"/>
      <c r="AW1891" s="167"/>
      <c r="AX1891" s="167"/>
    </row>
    <row r="1892" spans="1:50" s="133" customFormat="1" ht="11.4" customHeight="1" x14ac:dyDescent="0.3">
      <c r="A1892" s="103"/>
      <c r="B1892" s="104"/>
      <c r="C1892" s="105"/>
      <c r="D1892" s="106"/>
      <c r="E1892" s="107"/>
      <c r="F1892" s="105"/>
      <c r="G1892" s="107"/>
      <c r="H1892" s="105"/>
      <c r="I1892" s="105"/>
      <c r="J1892" s="107"/>
      <c r="K1892" s="105"/>
      <c r="L1892" s="105"/>
      <c r="M1892" s="105"/>
      <c r="N1892" s="105"/>
      <c r="O1892" s="127"/>
      <c r="P1892" s="109"/>
      <c r="Q1892" s="110"/>
      <c r="R1892" s="110"/>
      <c r="S1892" s="110"/>
      <c r="T1892" s="110"/>
      <c r="U1892" s="111"/>
      <c r="V1892" s="111"/>
      <c r="W1892" s="112"/>
      <c r="X1892" s="113"/>
      <c r="Y1892" s="114"/>
      <c r="Z1892" s="115"/>
      <c r="AA1892" s="116"/>
      <c r="AB1892" s="117" t="b">
        <f t="shared" si="261"/>
        <v>0</v>
      </c>
      <c r="AC1892" s="117">
        <f t="shared" si="262"/>
        <v>0</v>
      </c>
      <c r="AD1892" s="118"/>
      <c r="AE1892" s="117" t="b">
        <f t="shared" si="263"/>
        <v>0</v>
      </c>
      <c r="AF1892" s="117">
        <f t="shared" si="264"/>
        <v>0</v>
      </c>
      <c r="AG1892" s="119">
        <f t="shared" si="265"/>
        <v>0</v>
      </c>
      <c r="AH1892" s="120" t="b">
        <f t="shared" si="266"/>
        <v>0</v>
      </c>
      <c r="AI1892" s="121">
        <f t="shared" si="267"/>
        <v>0</v>
      </c>
      <c r="AJ1892" s="122">
        <f>+C1892</f>
        <v>0</v>
      </c>
      <c r="AK1892" s="122" t="str">
        <f>IF(ISNA(VLOOKUP(postponeList!D1892,[1]Sheet!$A$2:$B$12,2,FALSE))," ",(VLOOKUP(postponeList!D1892,[1]Sheet!$A$2:$B$12,2,FALSE)))</f>
        <v xml:space="preserve"> </v>
      </c>
      <c r="AL1892" s="122" t="str">
        <f>IF(ISNA(VLOOKUP(E1892,[1]Sheet!$G$2:$H$40,2,FALSE))," ",VLOOKUP(E1892,[1]Sheet!$G$2:$H$40,2,FALSE))</f>
        <v xml:space="preserve"> </v>
      </c>
      <c r="AM1892" s="122" t="str">
        <f>IF(ISNA(VLOOKUP(G1892,[1]Sheet!$K$2:$L$159,2,FALSE))," ",(VLOOKUP(G1892,[1]Sheet!$K$2:$L$159,2,FALSE)))</f>
        <v xml:space="preserve"> </v>
      </c>
      <c r="AN1892" s="122" t="str">
        <f>IF(ISNA(VLOOKUP(I1892&amp;C1892,[1]Sheet!$D$2:$E$228,2,FALSE))," ",VLOOKUP(I1892&amp;C1892,[1]Sheet!$D$2:$E$228,2,FALSE))</f>
        <v xml:space="preserve"> </v>
      </c>
      <c r="AO1892" s="122" t="str">
        <f>+I1892&amp;C1892</f>
        <v/>
      </c>
      <c r="AP1892" s="122" t="str">
        <f>C1892&amp;D1892&amp;E1892&amp;G1892&amp;I1892&amp;O1892</f>
        <v/>
      </c>
      <c r="AQ1892" s="122" t="str">
        <f>B1892&amp;D1892&amp;N1892</f>
        <v/>
      </c>
      <c r="AR1892" s="123" t="str">
        <f>+D1892&amp;J1892</f>
        <v/>
      </c>
      <c r="AS1892" s="124" t="str">
        <f t="shared" si="268"/>
        <v/>
      </c>
      <c r="AT1892" s="125" t="str">
        <f t="shared" si="269"/>
        <v/>
      </c>
      <c r="AU1892" s="125" t="str">
        <f>IF(NOT(AT1892=""),VLOOKUP(AT1892,[1]PSI_Category!A:B,2,0),"")</f>
        <v/>
      </c>
      <c r="AV1892" s="167"/>
      <c r="AW1892" s="167"/>
      <c r="AX1892" s="167"/>
    </row>
    <row r="1893" spans="1:50" s="133" customFormat="1" ht="11.4" customHeight="1" x14ac:dyDescent="0.3">
      <c r="A1893" s="103"/>
      <c r="B1893" s="104"/>
      <c r="C1893" s="105"/>
      <c r="D1893" s="106"/>
      <c r="E1893" s="107"/>
      <c r="F1893" s="105"/>
      <c r="G1893" s="107"/>
      <c r="H1893" s="105"/>
      <c r="I1893" s="105"/>
      <c r="J1893" s="107"/>
      <c r="K1893" s="105"/>
      <c r="L1893" s="105"/>
      <c r="M1893" s="105"/>
      <c r="N1893" s="105"/>
      <c r="O1893" s="127"/>
      <c r="P1893" s="109"/>
      <c r="Q1893" s="110"/>
      <c r="R1893" s="110"/>
      <c r="S1893" s="110"/>
      <c r="T1893" s="110"/>
      <c r="U1893" s="111"/>
      <c r="V1893" s="111"/>
      <c r="W1893" s="112"/>
      <c r="X1893" s="113"/>
      <c r="Y1893" s="114"/>
      <c r="Z1893" s="115"/>
      <c r="AA1893" s="116"/>
      <c r="AB1893" s="117" t="b">
        <f t="shared" si="261"/>
        <v>0</v>
      </c>
      <c r="AC1893" s="117">
        <f t="shared" si="262"/>
        <v>0</v>
      </c>
      <c r="AD1893" s="118"/>
      <c r="AE1893" s="117" t="b">
        <f t="shared" si="263"/>
        <v>0</v>
      </c>
      <c r="AF1893" s="117">
        <f t="shared" si="264"/>
        <v>0</v>
      </c>
      <c r="AG1893" s="119">
        <f t="shared" si="265"/>
        <v>0</v>
      </c>
      <c r="AH1893" s="120" t="b">
        <f t="shared" si="266"/>
        <v>0</v>
      </c>
      <c r="AI1893" s="121">
        <f t="shared" si="267"/>
        <v>0</v>
      </c>
      <c r="AJ1893" s="122">
        <f>+C1893</f>
        <v>0</v>
      </c>
      <c r="AK1893" s="122" t="str">
        <f>IF(ISNA(VLOOKUP(postponeList!D1893,[1]Sheet!$A$2:$B$12,2,FALSE))," ",(VLOOKUP(postponeList!D1893,[1]Sheet!$A$2:$B$12,2,FALSE)))</f>
        <v xml:space="preserve"> </v>
      </c>
      <c r="AL1893" s="122" t="str">
        <f>IF(ISNA(VLOOKUP(E1893,[1]Sheet!$G$2:$H$40,2,FALSE))," ",VLOOKUP(E1893,[1]Sheet!$G$2:$H$40,2,FALSE))</f>
        <v xml:space="preserve"> </v>
      </c>
      <c r="AM1893" s="122" t="str">
        <f>IF(ISNA(VLOOKUP(G1893,[1]Sheet!$K$2:$L$159,2,FALSE))," ",(VLOOKUP(G1893,[1]Sheet!$K$2:$L$159,2,FALSE)))</f>
        <v xml:space="preserve"> </v>
      </c>
      <c r="AN1893" s="122" t="str">
        <f>IF(ISNA(VLOOKUP(I1893&amp;C1893,[1]Sheet!$D$2:$E$228,2,FALSE))," ",VLOOKUP(I1893&amp;C1893,[1]Sheet!$D$2:$E$228,2,FALSE))</f>
        <v xml:space="preserve"> </v>
      </c>
      <c r="AO1893" s="122" t="str">
        <f>+I1893&amp;C1893</f>
        <v/>
      </c>
      <c r="AP1893" s="122" t="str">
        <f>C1893&amp;D1893&amp;E1893&amp;G1893&amp;I1893&amp;O1893</f>
        <v/>
      </c>
      <c r="AQ1893" s="122" t="str">
        <f>B1893&amp;D1893&amp;N1893</f>
        <v/>
      </c>
      <c r="AR1893" s="123" t="str">
        <f>+D1893&amp;J1893</f>
        <v/>
      </c>
      <c r="AS1893" s="124" t="str">
        <f t="shared" si="268"/>
        <v/>
      </c>
      <c r="AT1893" s="125" t="str">
        <f t="shared" si="269"/>
        <v/>
      </c>
      <c r="AU1893" s="125" t="str">
        <f>IF(NOT(AT1893=""),VLOOKUP(AT1893,[1]PSI_Category!A:B,2,0),"")</f>
        <v/>
      </c>
      <c r="AV1893" s="167"/>
      <c r="AW1893" s="167"/>
      <c r="AX1893" s="167"/>
    </row>
    <row r="1894" spans="1:50" s="133" customFormat="1" ht="11.4" customHeight="1" x14ac:dyDescent="0.3">
      <c r="A1894" s="103"/>
      <c r="B1894" s="104"/>
      <c r="C1894" s="105"/>
      <c r="D1894" s="106"/>
      <c r="E1894" s="107"/>
      <c r="F1894" s="105"/>
      <c r="G1894" s="107"/>
      <c r="H1894" s="105"/>
      <c r="I1894" s="105"/>
      <c r="J1894" s="107"/>
      <c r="K1894" s="105"/>
      <c r="L1894" s="105"/>
      <c r="M1894" s="105"/>
      <c r="N1894" s="105"/>
      <c r="O1894" s="127"/>
      <c r="P1894" s="109"/>
      <c r="Q1894" s="110"/>
      <c r="R1894" s="110"/>
      <c r="S1894" s="110"/>
      <c r="T1894" s="110"/>
      <c r="U1894" s="111"/>
      <c r="V1894" s="111"/>
      <c r="W1894" s="112"/>
      <c r="X1894" s="113"/>
      <c r="Y1894" s="114"/>
      <c r="Z1894" s="115"/>
      <c r="AA1894" s="116"/>
      <c r="AB1894" s="117" t="b">
        <f t="shared" si="261"/>
        <v>0</v>
      </c>
      <c r="AC1894" s="117">
        <f t="shared" si="262"/>
        <v>0</v>
      </c>
      <c r="AD1894" s="118"/>
      <c r="AE1894" s="117" t="b">
        <f t="shared" si="263"/>
        <v>0</v>
      </c>
      <c r="AF1894" s="117">
        <f t="shared" si="264"/>
        <v>0</v>
      </c>
      <c r="AG1894" s="119">
        <f t="shared" si="265"/>
        <v>0</v>
      </c>
      <c r="AH1894" s="120" t="b">
        <f t="shared" si="266"/>
        <v>0</v>
      </c>
      <c r="AI1894" s="121">
        <f t="shared" si="267"/>
        <v>0</v>
      </c>
      <c r="AJ1894" s="122">
        <f>+C1894</f>
        <v>0</v>
      </c>
      <c r="AK1894" s="122" t="str">
        <f>IF(ISNA(VLOOKUP(postponeList!D1894,[1]Sheet!$A$2:$B$12,2,FALSE))," ",(VLOOKUP(postponeList!D1894,[1]Sheet!$A$2:$B$12,2,FALSE)))</f>
        <v xml:space="preserve"> </v>
      </c>
      <c r="AL1894" s="122" t="str">
        <f>IF(ISNA(VLOOKUP(E1894,[1]Sheet!$G$2:$H$40,2,FALSE))," ",VLOOKUP(E1894,[1]Sheet!$G$2:$H$40,2,FALSE))</f>
        <v xml:space="preserve"> </v>
      </c>
      <c r="AM1894" s="122" t="str">
        <f>IF(ISNA(VLOOKUP(G1894,[1]Sheet!$K$2:$L$159,2,FALSE))," ",(VLOOKUP(G1894,[1]Sheet!$K$2:$L$159,2,FALSE)))</f>
        <v xml:space="preserve"> </v>
      </c>
      <c r="AN1894" s="122" t="str">
        <f>IF(ISNA(VLOOKUP(I1894&amp;C1894,[1]Sheet!$D$2:$E$228,2,FALSE))," ",VLOOKUP(I1894&amp;C1894,[1]Sheet!$D$2:$E$228,2,FALSE))</f>
        <v xml:space="preserve"> </v>
      </c>
      <c r="AO1894" s="122" t="str">
        <f>+I1894&amp;C1894</f>
        <v/>
      </c>
      <c r="AP1894" s="122" t="str">
        <f>C1894&amp;D1894&amp;E1894&amp;G1894&amp;I1894&amp;O1894</f>
        <v/>
      </c>
      <c r="AQ1894" s="122" t="str">
        <f>B1894&amp;D1894&amp;N1894</f>
        <v/>
      </c>
      <c r="AR1894" s="123" t="str">
        <f>+D1894&amp;J1894</f>
        <v/>
      </c>
      <c r="AS1894" s="124" t="str">
        <f t="shared" si="268"/>
        <v/>
      </c>
      <c r="AT1894" s="125" t="str">
        <f t="shared" si="269"/>
        <v/>
      </c>
      <c r="AU1894" s="125" t="str">
        <f>IF(NOT(AT1894=""),VLOOKUP(AT1894,[1]PSI_Category!A:B,2,0),"")</f>
        <v/>
      </c>
      <c r="AV1894" s="167"/>
      <c r="AW1894" s="167"/>
      <c r="AX1894" s="167"/>
    </row>
    <row r="1895" spans="1:50" s="133" customFormat="1" ht="11.4" customHeight="1" x14ac:dyDescent="0.3">
      <c r="A1895" s="103"/>
      <c r="B1895" s="104"/>
      <c r="C1895" s="105"/>
      <c r="D1895" s="106"/>
      <c r="E1895" s="107"/>
      <c r="F1895" s="105"/>
      <c r="G1895" s="107"/>
      <c r="H1895" s="105"/>
      <c r="I1895" s="105"/>
      <c r="J1895" s="107"/>
      <c r="K1895" s="105"/>
      <c r="L1895" s="105"/>
      <c r="M1895" s="105"/>
      <c r="N1895" s="105"/>
      <c r="O1895" s="108"/>
      <c r="P1895" s="109"/>
      <c r="Q1895" s="110"/>
      <c r="R1895" s="110"/>
      <c r="S1895" s="110"/>
      <c r="T1895" s="110"/>
      <c r="U1895" s="111"/>
      <c r="V1895" s="111"/>
      <c r="W1895" s="112"/>
      <c r="X1895" s="113"/>
      <c r="Y1895" s="114"/>
      <c r="Z1895" s="115"/>
      <c r="AA1895" s="116"/>
      <c r="AB1895" s="117" t="b">
        <f t="shared" si="261"/>
        <v>0</v>
      </c>
      <c r="AC1895" s="117">
        <f t="shared" si="262"/>
        <v>0</v>
      </c>
      <c r="AD1895" s="118"/>
      <c r="AE1895" s="117" t="b">
        <f t="shared" si="263"/>
        <v>0</v>
      </c>
      <c r="AF1895" s="117">
        <f t="shared" si="264"/>
        <v>0</v>
      </c>
      <c r="AG1895" s="119">
        <f t="shared" si="265"/>
        <v>0</v>
      </c>
      <c r="AH1895" s="120" t="b">
        <f t="shared" si="266"/>
        <v>0</v>
      </c>
      <c r="AI1895" s="121">
        <f t="shared" si="267"/>
        <v>0</v>
      </c>
      <c r="AJ1895" s="122">
        <f>+C1895</f>
        <v>0</v>
      </c>
      <c r="AK1895" s="122" t="str">
        <f>IF(ISNA(VLOOKUP(postponeList!D1895,[1]Sheet!$A$2:$B$12,2,FALSE))," ",(VLOOKUP(postponeList!D1895,[1]Sheet!$A$2:$B$12,2,FALSE)))</f>
        <v xml:space="preserve"> </v>
      </c>
      <c r="AL1895" s="122" t="str">
        <f>IF(ISNA(VLOOKUP(E1895,[1]Sheet!$G$2:$H$40,2,FALSE))," ",VLOOKUP(E1895,[1]Sheet!$G$2:$H$40,2,FALSE))</f>
        <v xml:space="preserve"> </v>
      </c>
      <c r="AM1895" s="122" t="str">
        <f>IF(ISNA(VLOOKUP(G1895,[1]Sheet!$K$2:$L$159,2,FALSE))," ",(VLOOKUP(G1895,[1]Sheet!$K$2:$L$159,2,FALSE)))</f>
        <v xml:space="preserve"> </v>
      </c>
      <c r="AN1895" s="122" t="str">
        <f>IF(ISNA(VLOOKUP(I1895&amp;C1895,[1]Sheet!$D$2:$E$228,2,FALSE))," ",VLOOKUP(I1895&amp;C1895,[1]Sheet!$D$2:$E$228,2,FALSE))</f>
        <v xml:space="preserve"> </v>
      </c>
      <c r="AO1895" s="122" t="str">
        <f>+I1895&amp;C1895</f>
        <v/>
      </c>
      <c r="AP1895" s="122" t="str">
        <f>C1895&amp;D1895&amp;E1895&amp;G1895&amp;I1895&amp;O1895</f>
        <v/>
      </c>
      <c r="AQ1895" s="122" t="str">
        <f>B1895&amp;D1895&amp;N1895</f>
        <v/>
      </c>
      <c r="AR1895" s="123" t="str">
        <f>+D1895&amp;J1895</f>
        <v/>
      </c>
      <c r="AS1895" s="124" t="str">
        <f t="shared" si="268"/>
        <v/>
      </c>
      <c r="AT1895" s="125" t="str">
        <f t="shared" si="269"/>
        <v/>
      </c>
      <c r="AU1895" s="125" t="str">
        <f>IF(NOT(AT1895=""),VLOOKUP(AT1895,[1]PSI_Category!A:B,2,0),"")</f>
        <v/>
      </c>
      <c r="AV1895" s="167"/>
      <c r="AW1895" s="167"/>
      <c r="AX1895" s="167"/>
    </row>
    <row r="1896" spans="1:50" s="133" customFormat="1" ht="11.4" customHeight="1" x14ac:dyDescent="0.3">
      <c r="A1896" s="103"/>
      <c r="B1896" s="104"/>
      <c r="C1896" s="105"/>
      <c r="D1896" s="106"/>
      <c r="E1896" s="107"/>
      <c r="F1896" s="105"/>
      <c r="G1896" s="107"/>
      <c r="H1896" s="105"/>
      <c r="I1896" s="105"/>
      <c r="J1896" s="107"/>
      <c r="K1896" s="105"/>
      <c r="L1896" s="105"/>
      <c r="M1896" s="105"/>
      <c r="N1896" s="105"/>
      <c r="O1896" s="108"/>
      <c r="P1896" s="109"/>
      <c r="Q1896" s="110"/>
      <c r="R1896" s="110"/>
      <c r="S1896" s="110"/>
      <c r="T1896" s="110"/>
      <c r="U1896" s="111"/>
      <c r="V1896" s="111"/>
      <c r="W1896" s="112"/>
      <c r="X1896" s="113"/>
      <c r="Y1896" s="114"/>
      <c r="Z1896" s="115"/>
      <c r="AA1896" s="116"/>
      <c r="AB1896" s="117" t="b">
        <f t="shared" si="261"/>
        <v>0</v>
      </c>
      <c r="AC1896" s="117">
        <f t="shared" si="262"/>
        <v>0</v>
      </c>
      <c r="AD1896" s="118"/>
      <c r="AE1896" s="117" t="b">
        <f t="shared" si="263"/>
        <v>0</v>
      </c>
      <c r="AF1896" s="117">
        <f t="shared" si="264"/>
        <v>0</v>
      </c>
      <c r="AG1896" s="119">
        <f t="shared" si="265"/>
        <v>0</v>
      </c>
      <c r="AH1896" s="120" t="b">
        <f t="shared" si="266"/>
        <v>0</v>
      </c>
      <c r="AI1896" s="121">
        <f t="shared" si="267"/>
        <v>0</v>
      </c>
      <c r="AJ1896" s="122">
        <f>+C1896</f>
        <v>0</v>
      </c>
      <c r="AK1896" s="122" t="str">
        <f>IF(ISNA(VLOOKUP(postponeList!D1896,[1]Sheet!$A$2:$B$12,2,FALSE))," ",(VLOOKUP(postponeList!D1896,[1]Sheet!$A$2:$B$12,2,FALSE)))</f>
        <v xml:space="preserve"> </v>
      </c>
      <c r="AL1896" s="122" t="str">
        <f>IF(ISNA(VLOOKUP(E1896,[1]Sheet!$G$2:$H$40,2,FALSE))," ",VLOOKUP(E1896,[1]Sheet!$G$2:$H$40,2,FALSE))</f>
        <v xml:space="preserve"> </v>
      </c>
      <c r="AM1896" s="122" t="str">
        <f>IF(ISNA(VLOOKUP(G1896,[1]Sheet!$K$2:$L$159,2,FALSE))," ",(VLOOKUP(G1896,[1]Sheet!$K$2:$L$159,2,FALSE)))</f>
        <v xml:space="preserve"> </v>
      </c>
      <c r="AN1896" s="122" t="str">
        <f>IF(ISNA(VLOOKUP(I1896&amp;C1896,[1]Sheet!$D$2:$E$228,2,FALSE))," ",VLOOKUP(I1896&amp;C1896,[1]Sheet!$D$2:$E$228,2,FALSE))</f>
        <v xml:space="preserve"> </v>
      </c>
      <c r="AO1896" s="122" t="str">
        <f>+I1896&amp;C1896</f>
        <v/>
      </c>
      <c r="AP1896" s="122" t="str">
        <f>C1896&amp;D1896&amp;E1896&amp;G1896&amp;I1896&amp;O1896</f>
        <v/>
      </c>
      <c r="AQ1896" s="122" t="str">
        <f>B1896&amp;D1896&amp;N1896</f>
        <v/>
      </c>
      <c r="AR1896" s="123" t="str">
        <f>+D1896&amp;J1896</f>
        <v/>
      </c>
      <c r="AS1896" s="124" t="str">
        <f t="shared" si="268"/>
        <v/>
      </c>
      <c r="AT1896" s="125" t="str">
        <f t="shared" si="269"/>
        <v/>
      </c>
      <c r="AU1896" s="125" t="str">
        <f>IF(NOT(AT1896=""),VLOOKUP(AT1896,[1]PSI_Category!A:B,2,0),"")</f>
        <v/>
      </c>
      <c r="AV1896" s="167"/>
      <c r="AW1896" s="167"/>
      <c r="AX1896" s="167"/>
    </row>
    <row r="1897" spans="1:50" s="133" customFormat="1" ht="11.4" customHeight="1" x14ac:dyDescent="0.3">
      <c r="A1897" s="103"/>
      <c r="B1897" s="104"/>
      <c r="C1897" s="105"/>
      <c r="D1897" s="106"/>
      <c r="E1897" s="107"/>
      <c r="F1897" s="105"/>
      <c r="G1897" s="107"/>
      <c r="H1897" s="105"/>
      <c r="I1897" s="105"/>
      <c r="J1897" s="107"/>
      <c r="K1897" s="105"/>
      <c r="L1897" s="105"/>
      <c r="M1897" s="105"/>
      <c r="N1897" s="105"/>
      <c r="O1897" s="108"/>
      <c r="P1897" s="109"/>
      <c r="Q1897" s="110"/>
      <c r="R1897" s="110"/>
      <c r="S1897" s="110"/>
      <c r="T1897" s="110"/>
      <c r="U1897" s="111"/>
      <c r="V1897" s="111"/>
      <c r="W1897" s="112"/>
      <c r="X1897" s="113"/>
      <c r="Y1897" s="114"/>
      <c r="Z1897" s="115"/>
      <c r="AA1897" s="116"/>
      <c r="AB1897" s="117" t="b">
        <f t="shared" si="261"/>
        <v>0</v>
      </c>
      <c r="AC1897" s="117">
        <f t="shared" si="262"/>
        <v>0</v>
      </c>
      <c r="AD1897" s="118"/>
      <c r="AE1897" s="117" t="b">
        <f t="shared" si="263"/>
        <v>0</v>
      </c>
      <c r="AF1897" s="117">
        <f t="shared" si="264"/>
        <v>0</v>
      </c>
      <c r="AG1897" s="119">
        <f t="shared" si="265"/>
        <v>0</v>
      </c>
      <c r="AH1897" s="120" t="b">
        <f t="shared" si="266"/>
        <v>0</v>
      </c>
      <c r="AI1897" s="121">
        <f t="shared" si="267"/>
        <v>0</v>
      </c>
      <c r="AJ1897" s="122">
        <f>+C1897</f>
        <v>0</v>
      </c>
      <c r="AK1897" s="122" t="str">
        <f>IF(ISNA(VLOOKUP(postponeList!D1897,[1]Sheet!$A$2:$B$12,2,FALSE))," ",(VLOOKUP(postponeList!D1897,[1]Sheet!$A$2:$B$12,2,FALSE)))</f>
        <v xml:space="preserve"> </v>
      </c>
      <c r="AL1897" s="122" t="str">
        <f>IF(ISNA(VLOOKUP(E1897,[1]Sheet!$G$2:$H$40,2,FALSE))," ",VLOOKUP(E1897,[1]Sheet!$G$2:$H$40,2,FALSE))</f>
        <v xml:space="preserve"> </v>
      </c>
      <c r="AM1897" s="122" t="str">
        <f>IF(ISNA(VLOOKUP(G1897,[1]Sheet!$K$2:$L$159,2,FALSE))," ",(VLOOKUP(G1897,[1]Sheet!$K$2:$L$159,2,FALSE)))</f>
        <v xml:space="preserve"> </v>
      </c>
      <c r="AN1897" s="122" t="str">
        <f>IF(ISNA(VLOOKUP(I1897&amp;C1897,[1]Sheet!$D$2:$E$228,2,FALSE))," ",VLOOKUP(I1897&amp;C1897,[1]Sheet!$D$2:$E$228,2,FALSE))</f>
        <v xml:space="preserve"> </v>
      </c>
      <c r="AO1897" s="122" t="str">
        <f>+I1897&amp;C1897</f>
        <v/>
      </c>
      <c r="AP1897" s="122" t="str">
        <f>C1897&amp;D1897&amp;E1897&amp;G1897&amp;I1897&amp;O1897</f>
        <v/>
      </c>
      <c r="AQ1897" s="122" t="str">
        <f>B1897&amp;D1897&amp;N1897</f>
        <v/>
      </c>
      <c r="AR1897" s="123" t="str">
        <f>+D1897&amp;J1897</f>
        <v/>
      </c>
      <c r="AS1897" s="124" t="str">
        <f t="shared" si="268"/>
        <v/>
      </c>
      <c r="AT1897" s="125" t="str">
        <f t="shared" si="269"/>
        <v/>
      </c>
      <c r="AU1897" s="125" t="str">
        <f>IF(NOT(AT1897=""),VLOOKUP(AT1897,[1]PSI_Category!A:B,2,0),"")</f>
        <v/>
      </c>
      <c r="AV1897" s="167"/>
      <c r="AW1897" s="167"/>
      <c r="AX1897" s="167"/>
    </row>
    <row r="1898" spans="1:50" s="133" customFormat="1" ht="11.4" customHeight="1" x14ac:dyDescent="0.3">
      <c r="A1898" s="103"/>
      <c r="B1898" s="104"/>
      <c r="C1898" s="105"/>
      <c r="D1898" s="106"/>
      <c r="E1898" s="107"/>
      <c r="F1898" s="105"/>
      <c r="G1898" s="107"/>
      <c r="H1898" s="105"/>
      <c r="I1898" s="105"/>
      <c r="J1898" s="107"/>
      <c r="K1898" s="105"/>
      <c r="L1898" s="105"/>
      <c r="M1898" s="105"/>
      <c r="N1898" s="105"/>
      <c r="O1898" s="108"/>
      <c r="P1898" s="109"/>
      <c r="Q1898" s="110"/>
      <c r="R1898" s="110"/>
      <c r="S1898" s="110"/>
      <c r="T1898" s="110"/>
      <c r="U1898" s="111"/>
      <c r="V1898" s="111"/>
      <c r="W1898" s="112"/>
      <c r="X1898" s="113"/>
      <c r="Y1898" s="114"/>
      <c r="Z1898" s="115"/>
      <c r="AA1898" s="116"/>
      <c r="AB1898" s="117" t="b">
        <f t="shared" si="261"/>
        <v>0</v>
      </c>
      <c r="AC1898" s="117">
        <f t="shared" si="262"/>
        <v>0</v>
      </c>
      <c r="AD1898" s="118"/>
      <c r="AE1898" s="117" t="b">
        <f t="shared" si="263"/>
        <v>0</v>
      </c>
      <c r="AF1898" s="117">
        <f t="shared" si="264"/>
        <v>0</v>
      </c>
      <c r="AG1898" s="119">
        <f t="shared" si="265"/>
        <v>0</v>
      </c>
      <c r="AH1898" s="120" t="b">
        <f t="shared" si="266"/>
        <v>0</v>
      </c>
      <c r="AI1898" s="121">
        <f t="shared" si="267"/>
        <v>0</v>
      </c>
      <c r="AJ1898" s="122">
        <f>+C1898</f>
        <v>0</v>
      </c>
      <c r="AK1898" s="122" t="str">
        <f>IF(ISNA(VLOOKUP(postponeList!D1898,[1]Sheet!$A$2:$B$12,2,FALSE))," ",(VLOOKUP(postponeList!D1898,[1]Sheet!$A$2:$B$12,2,FALSE)))</f>
        <v xml:space="preserve"> </v>
      </c>
      <c r="AL1898" s="122" t="str">
        <f>IF(ISNA(VLOOKUP(E1898,[1]Sheet!$G$2:$H$40,2,FALSE))," ",VLOOKUP(E1898,[1]Sheet!$G$2:$H$40,2,FALSE))</f>
        <v xml:space="preserve"> </v>
      </c>
      <c r="AM1898" s="122" t="str">
        <f>IF(ISNA(VLOOKUP(G1898,[1]Sheet!$K$2:$L$159,2,FALSE))," ",(VLOOKUP(G1898,[1]Sheet!$K$2:$L$159,2,FALSE)))</f>
        <v xml:space="preserve"> </v>
      </c>
      <c r="AN1898" s="122" t="str">
        <f>IF(ISNA(VLOOKUP(I1898&amp;C1898,[1]Sheet!$D$2:$E$228,2,FALSE))," ",VLOOKUP(I1898&amp;C1898,[1]Sheet!$D$2:$E$228,2,FALSE))</f>
        <v xml:space="preserve"> </v>
      </c>
      <c r="AO1898" s="122" t="str">
        <f>+I1898&amp;C1898</f>
        <v/>
      </c>
      <c r="AP1898" s="122" t="str">
        <f>C1898&amp;D1898&amp;E1898&amp;G1898&amp;I1898&amp;O1898</f>
        <v/>
      </c>
      <c r="AQ1898" s="122" t="str">
        <f>B1898&amp;D1898&amp;N1898</f>
        <v/>
      </c>
      <c r="AR1898" s="123" t="str">
        <f>+D1898&amp;J1898</f>
        <v/>
      </c>
      <c r="AS1898" s="124" t="str">
        <f t="shared" si="268"/>
        <v/>
      </c>
      <c r="AT1898" s="125" t="str">
        <f t="shared" si="269"/>
        <v/>
      </c>
      <c r="AU1898" s="125" t="str">
        <f>IF(NOT(AT1898=""),VLOOKUP(AT1898,[1]PSI_Category!A:B,2,0),"")</f>
        <v/>
      </c>
      <c r="AV1898" s="167"/>
      <c r="AW1898" s="167"/>
      <c r="AX1898" s="167"/>
    </row>
    <row r="1899" spans="1:50" s="133" customFormat="1" ht="11.4" customHeight="1" x14ac:dyDescent="0.3">
      <c r="A1899" s="103"/>
      <c r="B1899" s="104"/>
      <c r="C1899" s="105"/>
      <c r="D1899" s="106"/>
      <c r="E1899" s="107"/>
      <c r="F1899" s="105"/>
      <c r="G1899" s="107"/>
      <c r="H1899" s="105"/>
      <c r="I1899" s="105"/>
      <c r="J1899" s="107"/>
      <c r="K1899" s="105"/>
      <c r="L1899" s="105"/>
      <c r="M1899" s="105"/>
      <c r="N1899" s="105"/>
      <c r="O1899" s="108"/>
      <c r="P1899" s="109"/>
      <c r="Q1899" s="110"/>
      <c r="R1899" s="110"/>
      <c r="S1899" s="110"/>
      <c r="T1899" s="110"/>
      <c r="U1899" s="111"/>
      <c r="V1899" s="111"/>
      <c r="W1899" s="112"/>
      <c r="X1899" s="113"/>
      <c r="Y1899" s="114"/>
      <c r="Z1899" s="115"/>
      <c r="AA1899" s="116"/>
      <c r="AB1899" s="117" t="b">
        <f t="shared" si="261"/>
        <v>0</v>
      </c>
      <c r="AC1899" s="117">
        <f t="shared" si="262"/>
        <v>0</v>
      </c>
      <c r="AD1899" s="118"/>
      <c r="AE1899" s="117" t="b">
        <f t="shared" si="263"/>
        <v>0</v>
      </c>
      <c r="AF1899" s="117">
        <f t="shared" si="264"/>
        <v>0</v>
      </c>
      <c r="AG1899" s="119">
        <f t="shared" si="265"/>
        <v>0</v>
      </c>
      <c r="AH1899" s="120" t="b">
        <f t="shared" si="266"/>
        <v>0</v>
      </c>
      <c r="AI1899" s="121">
        <f t="shared" si="267"/>
        <v>0</v>
      </c>
      <c r="AJ1899" s="122">
        <f>+C1899</f>
        <v>0</v>
      </c>
      <c r="AK1899" s="122" t="str">
        <f>IF(ISNA(VLOOKUP(postponeList!D1899,[1]Sheet!$A$2:$B$12,2,FALSE))," ",(VLOOKUP(postponeList!D1899,[1]Sheet!$A$2:$B$12,2,FALSE)))</f>
        <v xml:space="preserve"> </v>
      </c>
      <c r="AL1899" s="122" t="str">
        <f>IF(ISNA(VLOOKUP(E1899,[1]Sheet!$G$2:$H$40,2,FALSE))," ",VLOOKUP(E1899,[1]Sheet!$G$2:$H$40,2,FALSE))</f>
        <v xml:space="preserve"> </v>
      </c>
      <c r="AM1899" s="122" t="str">
        <f>IF(ISNA(VLOOKUP(G1899,[1]Sheet!$K$2:$L$159,2,FALSE))," ",(VLOOKUP(G1899,[1]Sheet!$K$2:$L$159,2,FALSE)))</f>
        <v xml:space="preserve"> </v>
      </c>
      <c r="AN1899" s="122" t="str">
        <f>IF(ISNA(VLOOKUP(I1899&amp;C1899,[1]Sheet!$D$2:$E$228,2,FALSE))," ",VLOOKUP(I1899&amp;C1899,[1]Sheet!$D$2:$E$228,2,FALSE))</f>
        <v xml:space="preserve"> </v>
      </c>
      <c r="AO1899" s="122" t="str">
        <f>+I1899&amp;C1899</f>
        <v/>
      </c>
      <c r="AP1899" s="122" t="str">
        <f>C1899&amp;D1899&amp;E1899&amp;G1899&amp;I1899&amp;O1899</f>
        <v/>
      </c>
      <c r="AQ1899" s="122" t="str">
        <f>B1899&amp;D1899&amp;N1899</f>
        <v/>
      </c>
      <c r="AR1899" s="123" t="str">
        <f>+D1899&amp;J1899</f>
        <v/>
      </c>
      <c r="AS1899" s="124" t="str">
        <f t="shared" si="268"/>
        <v/>
      </c>
      <c r="AT1899" s="125" t="str">
        <f t="shared" si="269"/>
        <v/>
      </c>
      <c r="AU1899" s="125" t="str">
        <f>IF(NOT(AT1899=""),VLOOKUP(AT1899,[1]PSI_Category!A:B,2,0),"")</f>
        <v/>
      </c>
      <c r="AV1899" s="167"/>
      <c r="AW1899" s="167"/>
      <c r="AX1899" s="167"/>
    </row>
    <row r="1900" spans="1:50" s="133" customFormat="1" ht="11.4" customHeight="1" x14ac:dyDescent="0.3">
      <c r="A1900" s="103"/>
      <c r="B1900" s="104"/>
      <c r="C1900" s="105"/>
      <c r="D1900" s="106"/>
      <c r="E1900" s="107"/>
      <c r="F1900" s="105"/>
      <c r="G1900" s="107"/>
      <c r="H1900" s="105"/>
      <c r="I1900" s="105"/>
      <c r="J1900" s="107"/>
      <c r="K1900" s="105"/>
      <c r="L1900" s="105"/>
      <c r="M1900" s="105"/>
      <c r="N1900" s="105"/>
      <c r="O1900" s="108"/>
      <c r="P1900" s="109"/>
      <c r="Q1900" s="110"/>
      <c r="R1900" s="110"/>
      <c r="S1900" s="110"/>
      <c r="T1900" s="110"/>
      <c r="U1900" s="111"/>
      <c r="V1900" s="111"/>
      <c r="W1900" s="112"/>
      <c r="X1900" s="113"/>
      <c r="Y1900" s="114"/>
      <c r="Z1900" s="115"/>
      <c r="AA1900" s="116"/>
      <c r="AB1900" s="117" t="b">
        <f t="shared" si="261"/>
        <v>0</v>
      </c>
      <c r="AC1900" s="117">
        <f t="shared" si="262"/>
        <v>0</v>
      </c>
      <c r="AD1900" s="118"/>
      <c r="AE1900" s="117" t="b">
        <f t="shared" si="263"/>
        <v>0</v>
      </c>
      <c r="AF1900" s="117">
        <f t="shared" si="264"/>
        <v>0</v>
      </c>
      <c r="AG1900" s="119">
        <f t="shared" si="265"/>
        <v>0</v>
      </c>
      <c r="AH1900" s="120" t="b">
        <f t="shared" si="266"/>
        <v>0</v>
      </c>
      <c r="AI1900" s="121">
        <f t="shared" si="267"/>
        <v>0</v>
      </c>
      <c r="AJ1900" s="122">
        <f>+C1900</f>
        <v>0</v>
      </c>
      <c r="AK1900" s="122" t="str">
        <f>IF(ISNA(VLOOKUP(postponeList!D1900,[1]Sheet!$A$2:$B$12,2,FALSE))," ",(VLOOKUP(postponeList!D1900,[1]Sheet!$A$2:$B$12,2,FALSE)))</f>
        <v xml:space="preserve"> </v>
      </c>
      <c r="AL1900" s="122" t="str">
        <f>IF(ISNA(VLOOKUP(E1900,[1]Sheet!$G$2:$H$40,2,FALSE))," ",VLOOKUP(E1900,[1]Sheet!$G$2:$H$40,2,FALSE))</f>
        <v xml:space="preserve"> </v>
      </c>
      <c r="AM1900" s="122" t="str">
        <f>IF(ISNA(VLOOKUP(G1900,[1]Sheet!$K$2:$L$159,2,FALSE))," ",(VLOOKUP(G1900,[1]Sheet!$K$2:$L$159,2,FALSE)))</f>
        <v xml:space="preserve"> </v>
      </c>
      <c r="AN1900" s="122" t="str">
        <f>IF(ISNA(VLOOKUP(I1900&amp;C1900,[1]Sheet!$D$2:$E$228,2,FALSE))," ",VLOOKUP(I1900&amp;C1900,[1]Sheet!$D$2:$E$228,2,FALSE))</f>
        <v xml:space="preserve"> </v>
      </c>
      <c r="AO1900" s="122" t="str">
        <f>+I1900&amp;C1900</f>
        <v/>
      </c>
      <c r="AP1900" s="122" t="str">
        <f>C1900&amp;D1900&amp;E1900&amp;G1900&amp;I1900&amp;O1900</f>
        <v/>
      </c>
      <c r="AQ1900" s="122" t="str">
        <f>B1900&amp;D1900&amp;N1900</f>
        <v/>
      </c>
      <c r="AR1900" s="123" t="str">
        <f>+D1900&amp;J1900</f>
        <v/>
      </c>
      <c r="AS1900" s="124" t="str">
        <f t="shared" si="268"/>
        <v/>
      </c>
      <c r="AT1900" s="125" t="str">
        <f t="shared" si="269"/>
        <v/>
      </c>
      <c r="AU1900" s="125" t="str">
        <f>IF(NOT(AT1900=""),VLOOKUP(AT1900,[1]PSI_Category!A:B,2,0),"")</f>
        <v/>
      </c>
      <c r="AV1900" s="167"/>
      <c r="AW1900" s="167"/>
      <c r="AX1900" s="167"/>
    </row>
    <row r="1901" spans="1:50" s="133" customFormat="1" ht="11.4" customHeight="1" x14ac:dyDescent="0.3">
      <c r="A1901" s="103"/>
      <c r="B1901" s="104"/>
      <c r="C1901" s="105"/>
      <c r="D1901" s="106"/>
      <c r="E1901" s="107"/>
      <c r="F1901" s="105"/>
      <c r="G1901" s="107"/>
      <c r="H1901" s="105"/>
      <c r="I1901" s="105"/>
      <c r="J1901" s="107"/>
      <c r="K1901" s="105"/>
      <c r="L1901" s="105"/>
      <c r="M1901" s="105"/>
      <c r="N1901" s="105"/>
      <c r="O1901" s="108"/>
      <c r="P1901" s="109"/>
      <c r="Q1901" s="110"/>
      <c r="R1901" s="110"/>
      <c r="S1901" s="110"/>
      <c r="T1901" s="110"/>
      <c r="U1901" s="111"/>
      <c r="V1901" s="111"/>
      <c r="W1901" s="112"/>
      <c r="X1901" s="113"/>
      <c r="Y1901" s="114"/>
      <c r="Z1901" s="115"/>
      <c r="AA1901" s="116"/>
      <c r="AB1901" s="117" t="b">
        <f t="shared" si="261"/>
        <v>0</v>
      </c>
      <c r="AC1901" s="117">
        <f t="shared" si="262"/>
        <v>0</v>
      </c>
      <c r="AD1901" s="118"/>
      <c r="AE1901" s="117" t="b">
        <f t="shared" si="263"/>
        <v>0</v>
      </c>
      <c r="AF1901" s="117">
        <f t="shared" si="264"/>
        <v>0</v>
      </c>
      <c r="AG1901" s="119">
        <f t="shared" si="265"/>
        <v>0</v>
      </c>
      <c r="AH1901" s="120" t="b">
        <f t="shared" si="266"/>
        <v>0</v>
      </c>
      <c r="AI1901" s="121">
        <f t="shared" si="267"/>
        <v>0</v>
      </c>
      <c r="AJ1901" s="122">
        <f>+C1901</f>
        <v>0</v>
      </c>
      <c r="AK1901" s="122" t="str">
        <f>IF(ISNA(VLOOKUP(postponeList!D1901,[1]Sheet!$A$2:$B$12,2,FALSE))," ",(VLOOKUP(postponeList!D1901,[1]Sheet!$A$2:$B$12,2,FALSE)))</f>
        <v xml:space="preserve"> </v>
      </c>
      <c r="AL1901" s="122" t="str">
        <f>IF(ISNA(VLOOKUP(E1901,[1]Sheet!$G$2:$H$40,2,FALSE))," ",VLOOKUP(E1901,[1]Sheet!$G$2:$H$40,2,FALSE))</f>
        <v xml:space="preserve"> </v>
      </c>
      <c r="AM1901" s="122" t="str">
        <f>IF(ISNA(VLOOKUP(G1901,[1]Sheet!$K$2:$L$159,2,FALSE))," ",(VLOOKUP(G1901,[1]Sheet!$K$2:$L$159,2,FALSE)))</f>
        <v xml:space="preserve"> </v>
      </c>
      <c r="AN1901" s="122" t="str">
        <f>IF(ISNA(VLOOKUP(I1901&amp;C1901,[1]Sheet!$D$2:$E$228,2,FALSE))," ",VLOOKUP(I1901&amp;C1901,[1]Sheet!$D$2:$E$228,2,FALSE))</f>
        <v xml:space="preserve"> </v>
      </c>
      <c r="AO1901" s="122" t="str">
        <f>+I1901&amp;C1901</f>
        <v/>
      </c>
      <c r="AP1901" s="122" t="str">
        <f>C1901&amp;D1901&amp;E1901&amp;G1901&amp;I1901&amp;O1901</f>
        <v/>
      </c>
      <c r="AQ1901" s="122" t="str">
        <f>B1901&amp;D1901&amp;N1901</f>
        <v/>
      </c>
      <c r="AR1901" s="123" t="str">
        <f>+D1901&amp;J1901</f>
        <v/>
      </c>
      <c r="AS1901" s="124" t="str">
        <f t="shared" si="268"/>
        <v/>
      </c>
      <c r="AT1901" s="125" t="str">
        <f t="shared" si="269"/>
        <v/>
      </c>
      <c r="AU1901" s="125" t="str">
        <f>IF(NOT(AT1901=""),VLOOKUP(AT1901,[1]PSI_Category!A:B,2,0),"")</f>
        <v/>
      </c>
      <c r="AV1901" s="167"/>
      <c r="AW1901" s="167"/>
      <c r="AX1901" s="167"/>
    </row>
    <row r="1902" spans="1:50" s="133" customFormat="1" ht="11.4" customHeight="1" x14ac:dyDescent="0.3">
      <c r="A1902" s="103"/>
      <c r="B1902" s="104"/>
      <c r="C1902" s="105"/>
      <c r="D1902" s="106"/>
      <c r="E1902" s="107"/>
      <c r="F1902" s="105"/>
      <c r="G1902" s="107"/>
      <c r="H1902" s="105"/>
      <c r="I1902" s="105"/>
      <c r="J1902" s="107"/>
      <c r="K1902" s="105"/>
      <c r="L1902" s="105"/>
      <c r="M1902" s="105"/>
      <c r="N1902" s="105"/>
      <c r="O1902" s="108"/>
      <c r="P1902" s="109"/>
      <c r="Q1902" s="110"/>
      <c r="R1902" s="110"/>
      <c r="S1902" s="110"/>
      <c r="T1902" s="110"/>
      <c r="U1902" s="111"/>
      <c r="V1902" s="111"/>
      <c r="W1902" s="112"/>
      <c r="X1902" s="113"/>
      <c r="Y1902" s="114"/>
      <c r="Z1902" s="115"/>
      <c r="AA1902" s="116"/>
      <c r="AB1902" s="117" t="b">
        <f t="shared" si="261"/>
        <v>0</v>
      </c>
      <c r="AC1902" s="117">
        <f t="shared" si="262"/>
        <v>0</v>
      </c>
      <c r="AD1902" s="118"/>
      <c r="AE1902" s="117" t="b">
        <f t="shared" si="263"/>
        <v>0</v>
      </c>
      <c r="AF1902" s="117">
        <f t="shared" si="264"/>
        <v>0</v>
      </c>
      <c r="AG1902" s="119">
        <f t="shared" si="265"/>
        <v>0</v>
      </c>
      <c r="AH1902" s="120" t="b">
        <f t="shared" si="266"/>
        <v>0</v>
      </c>
      <c r="AI1902" s="121">
        <f t="shared" si="267"/>
        <v>0</v>
      </c>
      <c r="AJ1902" s="122">
        <f>+C1902</f>
        <v>0</v>
      </c>
      <c r="AK1902" s="122" t="str">
        <f>IF(ISNA(VLOOKUP(postponeList!D1902,[1]Sheet!$A$2:$B$12,2,FALSE))," ",(VLOOKUP(postponeList!D1902,[1]Sheet!$A$2:$B$12,2,FALSE)))</f>
        <v xml:space="preserve"> </v>
      </c>
      <c r="AL1902" s="122" t="str">
        <f>IF(ISNA(VLOOKUP(E1902,[1]Sheet!$G$2:$H$40,2,FALSE))," ",VLOOKUP(E1902,[1]Sheet!$G$2:$H$40,2,FALSE))</f>
        <v xml:space="preserve"> </v>
      </c>
      <c r="AM1902" s="122" t="str">
        <f>IF(ISNA(VLOOKUP(G1902,[1]Sheet!$K$2:$L$159,2,FALSE))," ",(VLOOKUP(G1902,[1]Sheet!$K$2:$L$159,2,FALSE)))</f>
        <v xml:space="preserve"> </v>
      </c>
      <c r="AN1902" s="122" t="str">
        <f>IF(ISNA(VLOOKUP(I1902&amp;C1902,[1]Sheet!$D$2:$E$228,2,FALSE))," ",VLOOKUP(I1902&amp;C1902,[1]Sheet!$D$2:$E$228,2,FALSE))</f>
        <v xml:space="preserve"> </v>
      </c>
      <c r="AO1902" s="122" t="str">
        <f>+I1902&amp;C1902</f>
        <v/>
      </c>
      <c r="AP1902" s="122" t="str">
        <f>C1902&amp;D1902&amp;E1902&amp;G1902&amp;I1902&amp;O1902</f>
        <v/>
      </c>
      <c r="AQ1902" s="122" t="str">
        <f>B1902&amp;D1902&amp;N1902</f>
        <v/>
      </c>
      <c r="AR1902" s="123" t="str">
        <f>+D1902&amp;J1902</f>
        <v/>
      </c>
      <c r="AS1902" s="124" t="str">
        <f t="shared" si="268"/>
        <v/>
      </c>
      <c r="AT1902" s="125" t="str">
        <f t="shared" si="269"/>
        <v/>
      </c>
      <c r="AU1902" s="125" t="str">
        <f>IF(NOT(AT1902=""),VLOOKUP(AT1902,[1]PSI_Category!A:B,2,0),"")</f>
        <v/>
      </c>
      <c r="AV1902" s="167"/>
      <c r="AW1902" s="167"/>
      <c r="AX1902" s="167"/>
    </row>
    <row r="1903" spans="1:50" s="133" customFormat="1" ht="11.4" customHeight="1" x14ac:dyDescent="0.3">
      <c r="A1903" s="103"/>
      <c r="B1903" s="104"/>
      <c r="C1903" s="105"/>
      <c r="D1903" s="106"/>
      <c r="E1903" s="107"/>
      <c r="F1903" s="105"/>
      <c r="G1903" s="107"/>
      <c r="H1903" s="105"/>
      <c r="I1903" s="105"/>
      <c r="J1903" s="107"/>
      <c r="K1903" s="105"/>
      <c r="L1903" s="105"/>
      <c r="M1903" s="105"/>
      <c r="N1903" s="105"/>
      <c r="O1903" s="108"/>
      <c r="P1903" s="109"/>
      <c r="Q1903" s="110"/>
      <c r="R1903" s="110"/>
      <c r="S1903" s="110"/>
      <c r="T1903" s="110"/>
      <c r="U1903" s="111"/>
      <c r="V1903" s="111"/>
      <c r="W1903" s="112"/>
      <c r="X1903" s="113"/>
      <c r="Y1903" s="114"/>
      <c r="Z1903" s="115"/>
      <c r="AA1903" s="116"/>
      <c r="AB1903" s="117" t="b">
        <f t="shared" si="261"/>
        <v>0</v>
      </c>
      <c r="AC1903" s="117">
        <f t="shared" si="262"/>
        <v>0</v>
      </c>
      <c r="AD1903" s="118"/>
      <c r="AE1903" s="117" t="b">
        <f t="shared" si="263"/>
        <v>0</v>
      </c>
      <c r="AF1903" s="117">
        <f t="shared" si="264"/>
        <v>0</v>
      </c>
      <c r="AG1903" s="119">
        <f t="shared" si="265"/>
        <v>0</v>
      </c>
      <c r="AH1903" s="120" t="b">
        <f t="shared" si="266"/>
        <v>0</v>
      </c>
      <c r="AI1903" s="121">
        <f t="shared" si="267"/>
        <v>0</v>
      </c>
      <c r="AJ1903" s="122">
        <f>+C1903</f>
        <v>0</v>
      </c>
      <c r="AK1903" s="122" t="str">
        <f>IF(ISNA(VLOOKUP(postponeList!D1903,[1]Sheet!$A$2:$B$12,2,FALSE))," ",(VLOOKUP(postponeList!D1903,[1]Sheet!$A$2:$B$12,2,FALSE)))</f>
        <v xml:space="preserve"> </v>
      </c>
      <c r="AL1903" s="122" t="str">
        <f>IF(ISNA(VLOOKUP(E1903,[1]Sheet!$G$2:$H$40,2,FALSE))," ",VLOOKUP(E1903,[1]Sheet!$G$2:$H$40,2,FALSE))</f>
        <v xml:space="preserve"> </v>
      </c>
      <c r="AM1903" s="122" t="str">
        <f>IF(ISNA(VLOOKUP(G1903,[1]Sheet!$K$2:$L$159,2,FALSE))," ",(VLOOKUP(G1903,[1]Sheet!$K$2:$L$159,2,FALSE)))</f>
        <v xml:space="preserve"> </v>
      </c>
      <c r="AN1903" s="122" t="str">
        <f>IF(ISNA(VLOOKUP(I1903&amp;C1903,[1]Sheet!$D$2:$E$228,2,FALSE))," ",VLOOKUP(I1903&amp;C1903,[1]Sheet!$D$2:$E$228,2,FALSE))</f>
        <v xml:space="preserve"> </v>
      </c>
      <c r="AO1903" s="122" t="str">
        <f>+I1903&amp;C1903</f>
        <v/>
      </c>
      <c r="AP1903" s="122" t="str">
        <f>C1903&amp;D1903&amp;E1903&amp;G1903&amp;I1903&amp;O1903</f>
        <v/>
      </c>
      <c r="AQ1903" s="122" t="str">
        <f>B1903&amp;D1903&amp;N1903</f>
        <v/>
      </c>
      <c r="AR1903" s="123" t="str">
        <f>+D1903&amp;J1903</f>
        <v/>
      </c>
      <c r="AS1903" s="124" t="str">
        <f t="shared" si="268"/>
        <v/>
      </c>
      <c r="AT1903" s="125" t="str">
        <f t="shared" si="269"/>
        <v/>
      </c>
      <c r="AU1903" s="125" t="str">
        <f>IF(NOT(AT1903=""),VLOOKUP(AT1903,[1]PSI_Category!A:B,2,0),"")</f>
        <v/>
      </c>
      <c r="AV1903" s="167"/>
      <c r="AW1903" s="167"/>
      <c r="AX1903" s="167"/>
    </row>
    <row r="1904" spans="1:50" s="133" customFormat="1" ht="11.4" customHeight="1" x14ac:dyDescent="0.3">
      <c r="A1904" s="103"/>
      <c r="B1904" s="104"/>
      <c r="C1904" s="105"/>
      <c r="D1904" s="106"/>
      <c r="E1904" s="107"/>
      <c r="F1904" s="105"/>
      <c r="G1904" s="107"/>
      <c r="H1904" s="105"/>
      <c r="I1904" s="105"/>
      <c r="J1904" s="107"/>
      <c r="K1904" s="105"/>
      <c r="L1904" s="105"/>
      <c r="M1904" s="105"/>
      <c r="N1904" s="105"/>
      <c r="O1904" s="108"/>
      <c r="P1904" s="109"/>
      <c r="Q1904" s="110"/>
      <c r="R1904" s="110"/>
      <c r="S1904" s="110"/>
      <c r="T1904" s="110"/>
      <c r="U1904" s="111"/>
      <c r="V1904" s="111"/>
      <c r="W1904" s="112"/>
      <c r="X1904" s="113"/>
      <c r="Y1904" s="114"/>
      <c r="Z1904" s="115"/>
      <c r="AA1904" s="116"/>
      <c r="AB1904" s="117" t="b">
        <f t="shared" si="261"/>
        <v>0</v>
      </c>
      <c r="AC1904" s="117">
        <f t="shared" si="262"/>
        <v>0</v>
      </c>
      <c r="AD1904" s="118"/>
      <c r="AE1904" s="117" t="b">
        <f t="shared" si="263"/>
        <v>0</v>
      </c>
      <c r="AF1904" s="117">
        <f t="shared" si="264"/>
        <v>0</v>
      </c>
      <c r="AG1904" s="119">
        <f t="shared" si="265"/>
        <v>0</v>
      </c>
      <c r="AH1904" s="120" t="b">
        <f t="shared" si="266"/>
        <v>0</v>
      </c>
      <c r="AI1904" s="121">
        <f t="shared" si="267"/>
        <v>0</v>
      </c>
      <c r="AJ1904" s="122">
        <f>+C1904</f>
        <v>0</v>
      </c>
      <c r="AK1904" s="122" t="str">
        <f>IF(ISNA(VLOOKUP(postponeList!D1904,[1]Sheet!$A$2:$B$12,2,FALSE))," ",(VLOOKUP(postponeList!D1904,[1]Sheet!$A$2:$B$12,2,FALSE)))</f>
        <v xml:space="preserve"> </v>
      </c>
      <c r="AL1904" s="122" t="str">
        <f>IF(ISNA(VLOOKUP(E1904,[1]Sheet!$G$2:$H$40,2,FALSE))," ",VLOOKUP(E1904,[1]Sheet!$G$2:$H$40,2,FALSE))</f>
        <v xml:space="preserve"> </v>
      </c>
      <c r="AM1904" s="122" t="str">
        <f>IF(ISNA(VLOOKUP(G1904,[1]Sheet!$K$2:$L$159,2,FALSE))," ",(VLOOKUP(G1904,[1]Sheet!$K$2:$L$159,2,FALSE)))</f>
        <v xml:space="preserve"> </v>
      </c>
      <c r="AN1904" s="122" t="str">
        <f>IF(ISNA(VLOOKUP(I1904&amp;C1904,[1]Sheet!$D$2:$E$228,2,FALSE))," ",VLOOKUP(I1904&amp;C1904,[1]Sheet!$D$2:$E$228,2,FALSE))</f>
        <v xml:space="preserve"> </v>
      </c>
      <c r="AO1904" s="122" t="str">
        <f>+I1904&amp;C1904</f>
        <v/>
      </c>
      <c r="AP1904" s="122" t="str">
        <f>C1904&amp;D1904&amp;E1904&amp;G1904&amp;I1904&amp;O1904</f>
        <v/>
      </c>
      <c r="AQ1904" s="122" t="str">
        <f>B1904&amp;D1904&amp;N1904</f>
        <v/>
      </c>
      <c r="AR1904" s="123" t="str">
        <f>+D1904&amp;J1904</f>
        <v/>
      </c>
      <c r="AS1904" s="124" t="str">
        <f t="shared" si="268"/>
        <v/>
      </c>
      <c r="AT1904" s="125" t="str">
        <f t="shared" si="269"/>
        <v/>
      </c>
      <c r="AU1904" s="125" t="str">
        <f>IF(NOT(AT1904=""),VLOOKUP(AT1904,[1]PSI_Category!A:B,2,0),"")</f>
        <v/>
      </c>
      <c r="AV1904" s="167"/>
      <c r="AW1904" s="167"/>
      <c r="AX1904" s="167"/>
    </row>
    <row r="1905" spans="1:50" s="133" customFormat="1" ht="11.4" customHeight="1" x14ac:dyDescent="0.3">
      <c r="A1905" s="103"/>
      <c r="B1905" s="104"/>
      <c r="C1905" s="105"/>
      <c r="D1905" s="106"/>
      <c r="E1905" s="107"/>
      <c r="F1905" s="105"/>
      <c r="G1905" s="107"/>
      <c r="H1905" s="105"/>
      <c r="I1905" s="105"/>
      <c r="J1905" s="107"/>
      <c r="K1905" s="105"/>
      <c r="L1905" s="105"/>
      <c r="M1905" s="105"/>
      <c r="N1905" s="105"/>
      <c r="O1905" s="108"/>
      <c r="P1905" s="109"/>
      <c r="Q1905" s="110"/>
      <c r="R1905" s="110"/>
      <c r="S1905" s="110"/>
      <c r="T1905" s="110"/>
      <c r="U1905" s="111"/>
      <c r="V1905" s="111"/>
      <c r="W1905" s="112"/>
      <c r="X1905" s="113"/>
      <c r="Y1905" s="114"/>
      <c r="Z1905" s="115"/>
      <c r="AA1905" s="116"/>
      <c r="AB1905" s="117" t="b">
        <f t="shared" si="261"/>
        <v>0</v>
      </c>
      <c r="AC1905" s="117">
        <f t="shared" si="262"/>
        <v>0</v>
      </c>
      <c r="AD1905" s="118"/>
      <c r="AE1905" s="117" t="b">
        <f t="shared" si="263"/>
        <v>0</v>
      </c>
      <c r="AF1905" s="117">
        <f t="shared" si="264"/>
        <v>0</v>
      </c>
      <c r="AG1905" s="119">
        <f t="shared" si="265"/>
        <v>0</v>
      </c>
      <c r="AH1905" s="120" t="b">
        <f t="shared" si="266"/>
        <v>0</v>
      </c>
      <c r="AI1905" s="121">
        <f t="shared" si="267"/>
        <v>0</v>
      </c>
      <c r="AJ1905" s="122">
        <f>+C1905</f>
        <v>0</v>
      </c>
      <c r="AK1905" s="122" t="str">
        <f>IF(ISNA(VLOOKUP(postponeList!D1905,[1]Sheet!$A$2:$B$12,2,FALSE))," ",(VLOOKUP(postponeList!D1905,[1]Sheet!$A$2:$B$12,2,FALSE)))</f>
        <v xml:space="preserve"> </v>
      </c>
      <c r="AL1905" s="122" t="str">
        <f>IF(ISNA(VLOOKUP(E1905,[1]Sheet!$G$2:$H$40,2,FALSE))," ",VLOOKUP(E1905,[1]Sheet!$G$2:$H$40,2,FALSE))</f>
        <v xml:space="preserve"> </v>
      </c>
      <c r="AM1905" s="122" t="str">
        <f>IF(ISNA(VLOOKUP(G1905,[1]Sheet!$K$2:$L$159,2,FALSE))," ",(VLOOKUP(G1905,[1]Sheet!$K$2:$L$159,2,FALSE)))</f>
        <v xml:space="preserve"> </v>
      </c>
      <c r="AN1905" s="122" t="str">
        <f>IF(ISNA(VLOOKUP(I1905&amp;C1905,[1]Sheet!$D$2:$E$228,2,FALSE))," ",VLOOKUP(I1905&amp;C1905,[1]Sheet!$D$2:$E$228,2,FALSE))</f>
        <v xml:space="preserve"> </v>
      </c>
      <c r="AO1905" s="122" t="str">
        <f>+I1905&amp;C1905</f>
        <v/>
      </c>
      <c r="AP1905" s="122" t="str">
        <f>C1905&amp;D1905&amp;E1905&amp;G1905&amp;I1905&amp;O1905</f>
        <v/>
      </c>
      <c r="AQ1905" s="122" t="str">
        <f>B1905&amp;D1905&amp;N1905</f>
        <v/>
      </c>
      <c r="AR1905" s="123" t="str">
        <f>+D1905&amp;J1905</f>
        <v/>
      </c>
      <c r="AS1905" s="124" t="str">
        <f t="shared" si="268"/>
        <v/>
      </c>
      <c r="AT1905" s="125" t="str">
        <f t="shared" si="269"/>
        <v/>
      </c>
      <c r="AU1905" s="125" t="str">
        <f>IF(NOT(AT1905=""),VLOOKUP(AT1905,[1]PSI_Category!A:B,2,0),"")</f>
        <v/>
      </c>
      <c r="AV1905" s="167"/>
      <c r="AW1905" s="167"/>
      <c r="AX1905" s="167"/>
    </row>
    <row r="1906" spans="1:50" s="133" customFormat="1" ht="11.4" customHeight="1" x14ac:dyDescent="0.3">
      <c r="A1906" s="103"/>
      <c r="B1906" s="104"/>
      <c r="C1906" s="105"/>
      <c r="D1906" s="106"/>
      <c r="E1906" s="107"/>
      <c r="F1906" s="105"/>
      <c r="G1906" s="107"/>
      <c r="H1906" s="105"/>
      <c r="I1906" s="105"/>
      <c r="J1906" s="107"/>
      <c r="K1906" s="105"/>
      <c r="L1906" s="105"/>
      <c r="M1906" s="105"/>
      <c r="N1906" s="105"/>
      <c r="O1906" s="108"/>
      <c r="P1906" s="109"/>
      <c r="Q1906" s="110"/>
      <c r="R1906" s="110"/>
      <c r="S1906" s="110"/>
      <c r="T1906" s="110"/>
      <c r="U1906" s="111"/>
      <c r="V1906" s="111"/>
      <c r="W1906" s="112"/>
      <c r="X1906" s="113"/>
      <c r="Y1906" s="114"/>
      <c r="Z1906" s="115"/>
      <c r="AA1906" s="116"/>
      <c r="AB1906" s="117" t="b">
        <f t="shared" si="261"/>
        <v>0</v>
      </c>
      <c r="AC1906" s="117">
        <f t="shared" si="262"/>
        <v>0</v>
      </c>
      <c r="AD1906" s="118"/>
      <c r="AE1906" s="117" t="b">
        <f t="shared" si="263"/>
        <v>0</v>
      </c>
      <c r="AF1906" s="117">
        <f t="shared" si="264"/>
        <v>0</v>
      </c>
      <c r="AG1906" s="119">
        <f t="shared" si="265"/>
        <v>0</v>
      </c>
      <c r="AH1906" s="120" t="b">
        <f t="shared" si="266"/>
        <v>0</v>
      </c>
      <c r="AI1906" s="121">
        <f t="shared" si="267"/>
        <v>0</v>
      </c>
      <c r="AJ1906" s="122">
        <f>+C1906</f>
        <v>0</v>
      </c>
      <c r="AK1906" s="122" t="str">
        <f>IF(ISNA(VLOOKUP(postponeList!D1906,[1]Sheet!$A$2:$B$12,2,FALSE))," ",(VLOOKUP(postponeList!D1906,[1]Sheet!$A$2:$B$12,2,FALSE)))</f>
        <v xml:space="preserve"> </v>
      </c>
      <c r="AL1906" s="122" t="str">
        <f>IF(ISNA(VLOOKUP(E1906,[1]Sheet!$G$2:$H$40,2,FALSE))," ",VLOOKUP(E1906,[1]Sheet!$G$2:$H$40,2,FALSE))</f>
        <v xml:space="preserve"> </v>
      </c>
      <c r="AM1906" s="122" t="str">
        <f>IF(ISNA(VLOOKUP(G1906,[1]Sheet!$K$2:$L$159,2,FALSE))," ",(VLOOKUP(G1906,[1]Sheet!$K$2:$L$159,2,FALSE)))</f>
        <v xml:space="preserve"> </v>
      </c>
      <c r="AN1906" s="122" t="str">
        <f>IF(ISNA(VLOOKUP(I1906&amp;C1906,[1]Sheet!$D$2:$E$228,2,FALSE))," ",VLOOKUP(I1906&amp;C1906,[1]Sheet!$D$2:$E$228,2,FALSE))</f>
        <v xml:space="preserve"> </v>
      </c>
      <c r="AO1906" s="122" t="str">
        <f>+I1906&amp;C1906</f>
        <v/>
      </c>
      <c r="AP1906" s="122" t="str">
        <f>C1906&amp;D1906&amp;E1906&amp;G1906&amp;I1906&amp;O1906</f>
        <v/>
      </c>
      <c r="AQ1906" s="122" t="str">
        <f>B1906&amp;D1906&amp;N1906</f>
        <v/>
      </c>
      <c r="AR1906" s="123" t="str">
        <f>+D1906&amp;J1906</f>
        <v/>
      </c>
      <c r="AS1906" s="124" t="str">
        <f t="shared" si="268"/>
        <v/>
      </c>
      <c r="AT1906" s="125" t="str">
        <f t="shared" si="269"/>
        <v/>
      </c>
      <c r="AU1906" s="125" t="str">
        <f>IF(NOT(AT1906=""),VLOOKUP(AT1906,[1]PSI_Category!A:B,2,0),"")</f>
        <v/>
      </c>
      <c r="AV1906" s="167"/>
      <c r="AW1906" s="167"/>
      <c r="AX1906" s="167"/>
    </row>
    <row r="1907" spans="1:50" s="133" customFormat="1" ht="11.4" customHeight="1" x14ac:dyDescent="0.3">
      <c r="A1907" s="103"/>
      <c r="B1907" s="104"/>
      <c r="C1907" s="105"/>
      <c r="D1907" s="106"/>
      <c r="E1907" s="107"/>
      <c r="F1907" s="105"/>
      <c r="G1907" s="107"/>
      <c r="H1907" s="105"/>
      <c r="I1907" s="105"/>
      <c r="J1907" s="107"/>
      <c r="K1907" s="105"/>
      <c r="L1907" s="105"/>
      <c r="M1907" s="105"/>
      <c r="N1907" s="105"/>
      <c r="O1907" s="108"/>
      <c r="P1907" s="109"/>
      <c r="Q1907" s="110"/>
      <c r="R1907" s="110"/>
      <c r="S1907" s="110"/>
      <c r="T1907" s="110"/>
      <c r="U1907" s="111"/>
      <c r="V1907" s="111"/>
      <c r="W1907" s="112"/>
      <c r="X1907" s="113"/>
      <c r="Y1907" s="114"/>
      <c r="Z1907" s="115"/>
      <c r="AA1907" s="116"/>
      <c r="AB1907" s="117" t="b">
        <f t="shared" si="261"/>
        <v>0</v>
      </c>
      <c r="AC1907" s="117">
        <f t="shared" si="262"/>
        <v>0</v>
      </c>
      <c r="AD1907" s="118"/>
      <c r="AE1907" s="117" t="b">
        <f t="shared" si="263"/>
        <v>0</v>
      </c>
      <c r="AF1907" s="117">
        <f t="shared" si="264"/>
        <v>0</v>
      </c>
      <c r="AG1907" s="119">
        <f t="shared" si="265"/>
        <v>0</v>
      </c>
      <c r="AH1907" s="120" t="b">
        <f t="shared" si="266"/>
        <v>0</v>
      </c>
      <c r="AI1907" s="121">
        <f t="shared" si="267"/>
        <v>0</v>
      </c>
      <c r="AJ1907" s="122">
        <f>+C1907</f>
        <v>0</v>
      </c>
      <c r="AK1907" s="122" t="str">
        <f>IF(ISNA(VLOOKUP(postponeList!D1907,[1]Sheet!$A$2:$B$12,2,FALSE))," ",(VLOOKUP(postponeList!D1907,[1]Sheet!$A$2:$B$12,2,FALSE)))</f>
        <v xml:space="preserve"> </v>
      </c>
      <c r="AL1907" s="122" t="str">
        <f>IF(ISNA(VLOOKUP(E1907,[1]Sheet!$G$2:$H$40,2,FALSE))," ",VLOOKUP(E1907,[1]Sheet!$G$2:$H$40,2,FALSE))</f>
        <v xml:space="preserve"> </v>
      </c>
      <c r="AM1907" s="122" t="str">
        <f>IF(ISNA(VLOOKUP(G1907,[1]Sheet!$K$2:$L$159,2,FALSE))," ",(VLOOKUP(G1907,[1]Sheet!$K$2:$L$159,2,FALSE)))</f>
        <v xml:space="preserve"> </v>
      </c>
      <c r="AN1907" s="122" t="str">
        <f>IF(ISNA(VLOOKUP(I1907&amp;C1907,[1]Sheet!$D$2:$E$228,2,FALSE))," ",VLOOKUP(I1907&amp;C1907,[1]Sheet!$D$2:$E$228,2,FALSE))</f>
        <v xml:space="preserve"> </v>
      </c>
      <c r="AO1907" s="122" t="str">
        <f>+I1907&amp;C1907</f>
        <v/>
      </c>
      <c r="AP1907" s="122" t="str">
        <f>C1907&amp;D1907&amp;E1907&amp;G1907&amp;I1907&amp;O1907</f>
        <v/>
      </c>
      <c r="AQ1907" s="122" t="str">
        <f>B1907&amp;D1907&amp;N1907</f>
        <v/>
      </c>
      <c r="AR1907" s="123" t="str">
        <f>+D1907&amp;J1907</f>
        <v/>
      </c>
      <c r="AS1907" s="124" t="str">
        <f t="shared" si="268"/>
        <v/>
      </c>
      <c r="AT1907" s="125" t="str">
        <f t="shared" si="269"/>
        <v/>
      </c>
      <c r="AU1907" s="125" t="str">
        <f>IF(NOT(AT1907=""),VLOOKUP(AT1907,[1]PSI_Category!A:B,2,0),"")</f>
        <v/>
      </c>
      <c r="AV1907" s="167"/>
      <c r="AW1907" s="167"/>
      <c r="AX1907" s="167"/>
    </row>
    <row r="1908" spans="1:50" s="133" customFormat="1" ht="11.4" customHeight="1" x14ac:dyDescent="0.3">
      <c r="A1908" s="103"/>
      <c r="B1908" s="104"/>
      <c r="C1908" s="105"/>
      <c r="D1908" s="106"/>
      <c r="E1908" s="107"/>
      <c r="F1908" s="105"/>
      <c r="G1908" s="107"/>
      <c r="H1908" s="105"/>
      <c r="I1908" s="105"/>
      <c r="J1908" s="107"/>
      <c r="K1908" s="105"/>
      <c r="L1908" s="105"/>
      <c r="M1908" s="105"/>
      <c r="N1908" s="105"/>
      <c r="O1908" s="108"/>
      <c r="P1908" s="109"/>
      <c r="Q1908" s="110"/>
      <c r="R1908" s="110"/>
      <c r="S1908" s="110"/>
      <c r="T1908" s="110"/>
      <c r="U1908" s="111"/>
      <c r="V1908" s="111"/>
      <c r="W1908" s="112"/>
      <c r="X1908" s="113"/>
      <c r="Y1908" s="114"/>
      <c r="Z1908" s="115"/>
      <c r="AA1908" s="116"/>
      <c r="AB1908" s="117" t="b">
        <f t="shared" si="261"/>
        <v>0</v>
      </c>
      <c r="AC1908" s="117">
        <f t="shared" si="262"/>
        <v>0</v>
      </c>
      <c r="AD1908" s="118"/>
      <c r="AE1908" s="117" t="b">
        <f t="shared" si="263"/>
        <v>0</v>
      </c>
      <c r="AF1908" s="117">
        <f t="shared" si="264"/>
        <v>0</v>
      </c>
      <c r="AG1908" s="119">
        <f t="shared" si="265"/>
        <v>0</v>
      </c>
      <c r="AH1908" s="120" t="b">
        <f t="shared" si="266"/>
        <v>0</v>
      </c>
      <c r="AI1908" s="121">
        <f t="shared" si="267"/>
        <v>0</v>
      </c>
      <c r="AJ1908" s="122">
        <f>+C1908</f>
        <v>0</v>
      </c>
      <c r="AK1908" s="122" t="str">
        <f>IF(ISNA(VLOOKUP(postponeList!D1908,[1]Sheet!$A$2:$B$12,2,FALSE))," ",(VLOOKUP(postponeList!D1908,[1]Sheet!$A$2:$B$12,2,FALSE)))</f>
        <v xml:space="preserve"> </v>
      </c>
      <c r="AL1908" s="122" t="str">
        <f>IF(ISNA(VLOOKUP(E1908,[1]Sheet!$G$2:$H$40,2,FALSE))," ",VLOOKUP(E1908,[1]Sheet!$G$2:$H$40,2,FALSE))</f>
        <v xml:space="preserve"> </v>
      </c>
      <c r="AM1908" s="122" t="str">
        <f>IF(ISNA(VLOOKUP(G1908,[1]Sheet!$K$2:$L$159,2,FALSE))," ",(VLOOKUP(G1908,[1]Sheet!$K$2:$L$159,2,FALSE)))</f>
        <v xml:space="preserve"> </v>
      </c>
      <c r="AN1908" s="122" t="str">
        <f>IF(ISNA(VLOOKUP(I1908&amp;C1908,[1]Sheet!$D$2:$E$228,2,FALSE))," ",VLOOKUP(I1908&amp;C1908,[1]Sheet!$D$2:$E$228,2,FALSE))</f>
        <v xml:space="preserve"> </v>
      </c>
      <c r="AO1908" s="122" t="str">
        <f>+I1908&amp;C1908</f>
        <v/>
      </c>
      <c r="AP1908" s="122" t="str">
        <f>C1908&amp;D1908&amp;E1908&amp;G1908&amp;I1908&amp;O1908</f>
        <v/>
      </c>
      <c r="AQ1908" s="122" t="str">
        <f>B1908&amp;D1908&amp;N1908</f>
        <v/>
      </c>
      <c r="AR1908" s="123" t="str">
        <f>+D1908&amp;J1908</f>
        <v/>
      </c>
      <c r="AS1908" s="124" t="str">
        <f t="shared" si="268"/>
        <v/>
      </c>
      <c r="AT1908" s="125" t="str">
        <f t="shared" si="269"/>
        <v/>
      </c>
      <c r="AU1908" s="125" t="str">
        <f>IF(NOT(AT1908=""),VLOOKUP(AT1908,[1]PSI_Category!A:B,2,0),"")</f>
        <v/>
      </c>
      <c r="AV1908" s="167"/>
      <c r="AW1908" s="167"/>
      <c r="AX1908" s="167"/>
    </row>
    <row r="1909" spans="1:50" s="133" customFormat="1" ht="11.4" customHeight="1" x14ac:dyDescent="0.3">
      <c r="A1909" s="103"/>
      <c r="B1909" s="104"/>
      <c r="C1909" s="105"/>
      <c r="D1909" s="106"/>
      <c r="E1909" s="107"/>
      <c r="F1909" s="105"/>
      <c r="G1909" s="107"/>
      <c r="H1909" s="105"/>
      <c r="I1909" s="105"/>
      <c r="J1909" s="107"/>
      <c r="K1909" s="105"/>
      <c r="L1909" s="105"/>
      <c r="M1909" s="105"/>
      <c r="N1909" s="105"/>
      <c r="O1909" s="108"/>
      <c r="P1909" s="109"/>
      <c r="Q1909" s="110"/>
      <c r="R1909" s="110"/>
      <c r="S1909" s="110"/>
      <c r="T1909" s="110"/>
      <c r="U1909" s="111"/>
      <c r="V1909" s="111"/>
      <c r="W1909" s="112"/>
      <c r="X1909" s="113"/>
      <c r="Y1909" s="114"/>
      <c r="Z1909" s="115"/>
      <c r="AA1909" s="116"/>
      <c r="AB1909" s="117" t="b">
        <f t="shared" si="261"/>
        <v>0</v>
      </c>
      <c r="AC1909" s="117">
        <f t="shared" si="262"/>
        <v>0</v>
      </c>
      <c r="AD1909" s="118"/>
      <c r="AE1909" s="117" t="b">
        <f t="shared" si="263"/>
        <v>0</v>
      </c>
      <c r="AF1909" s="117">
        <f t="shared" si="264"/>
        <v>0</v>
      </c>
      <c r="AG1909" s="119">
        <f t="shared" si="265"/>
        <v>0</v>
      </c>
      <c r="AH1909" s="120" t="b">
        <f t="shared" si="266"/>
        <v>0</v>
      </c>
      <c r="AI1909" s="121">
        <f t="shared" si="267"/>
        <v>0</v>
      </c>
      <c r="AJ1909" s="122">
        <f>+C1909</f>
        <v>0</v>
      </c>
      <c r="AK1909" s="122" t="str">
        <f>IF(ISNA(VLOOKUP(postponeList!D1909,[1]Sheet!$A$2:$B$12,2,FALSE))," ",(VLOOKUP(postponeList!D1909,[1]Sheet!$A$2:$B$12,2,FALSE)))</f>
        <v xml:space="preserve"> </v>
      </c>
      <c r="AL1909" s="122" t="str">
        <f>IF(ISNA(VLOOKUP(E1909,[1]Sheet!$G$2:$H$40,2,FALSE))," ",VLOOKUP(E1909,[1]Sheet!$G$2:$H$40,2,FALSE))</f>
        <v xml:space="preserve"> </v>
      </c>
      <c r="AM1909" s="122" t="str">
        <f>IF(ISNA(VLOOKUP(G1909,[1]Sheet!$K$2:$L$159,2,FALSE))," ",(VLOOKUP(G1909,[1]Sheet!$K$2:$L$159,2,FALSE)))</f>
        <v xml:space="preserve"> </v>
      </c>
      <c r="AN1909" s="122" t="str">
        <f>IF(ISNA(VLOOKUP(I1909&amp;C1909,[1]Sheet!$D$2:$E$228,2,FALSE))," ",VLOOKUP(I1909&amp;C1909,[1]Sheet!$D$2:$E$228,2,FALSE))</f>
        <v xml:space="preserve"> </v>
      </c>
      <c r="AO1909" s="122" t="str">
        <f>+I1909&amp;C1909</f>
        <v/>
      </c>
      <c r="AP1909" s="122" t="str">
        <f>C1909&amp;D1909&amp;E1909&amp;G1909&amp;I1909&amp;O1909</f>
        <v/>
      </c>
      <c r="AQ1909" s="122" t="str">
        <f>B1909&amp;D1909&amp;N1909</f>
        <v/>
      </c>
      <c r="AR1909" s="123" t="str">
        <f>+D1909&amp;J1909</f>
        <v/>
      </c>
      <c r="AS1909" s="124" t="str">
        <f t="shared" si="268"/>
        <v/>
      </c>
      <c r="AT1909" s="125" t="str">
        <f t="shared" si="269"/>
        <v/>
      </c>
      <c r="AU1909" s="125" t="str">
        <f>IF(NOT(AT1909=""),VLOOKUP(AT1909,[1]PSI_Category!A:B,2,0),"")</f>
        <v/>
      </c>
      <c r="AV1909" s="167"/>
      <c r="AW1909" s="167"/>
      <c r="AX1909" s="167"/>
    </row>
    <row r="1910" spans="1:50" s="133" customFormat="1" ht="11.4" customHeight="1" x14ac:dyDescent="0.3">
      <c r="A1910" s="103"/>
      <c r="B1910" s="104"/>
      <c r="C1910" s="105"/>
      <c r="D1910" s="106"/>
      <c r="E1910" s="107"/>
      <c r="F1910" s="105"/>
      <c r="G1910" s="107"/>
      <c r="H1910" s="105"/>
      <c r="I1910" s="105"/>
      <c r="J1910" s="107"/>
      <c r="K1910" s="105"/>
      <c r="L1910" s="105"/>
      <c r="M1910" s="105"/>
      <c r="N1910" s="105"/>
      <c r="O1910" s="108"/>
      <c r="P1910" s="109"/>
      <c r="Q1910" s="110"/>
      <c r="R1910" s="110"/>
      <c r="S1910" s="110"/>
      <c r="T1910" s="110"/>
      <c r="U1910" s="111"/>
      <c r="V1910" s="111"/>
      <c r="W1910" s="112"/>
      <c r="X1910" s="113"/>
      <c r="Y1910" s="114"/>
      <c r="Z1910" s="115"/>
      <c r="AA1910" s="116"/>
      <c r="AB1910" s="117" t="b">
        <f t="shared" si="261"/>
        <v>0</v>
      </c>
      <c r="AC1910" s="117">
        <f t="shared" si="262"/>
        <v>0</v>
      </c>
      <c r="AD1910" s="118"/>
      <c r="AE1910" s="117" t="b">
        <f t="shared" si="263"/>
        <v>0</v>
      </c>
      <c r="AF1910" s="117">
        <f t="shared" si="264"/>
        <v>0</v>
      </c>
      <c r="AG1910" s="119">
        <f t="shared" si="265"/>
        <v>0</v>
      </c>
      <c r="AH1910" s="120" t="b">
        <f t="shared" si="266"/>
        <v>0</v>
      </c>
      <c r="AI1910" s="121">
        <f t="shared" si="267"/>
        <v>0</v>
      </c>
      <c r="AJ1910" s="122">
        <f>+C1910</f>
        <v>0</v>
      </c>
      <c r="AK1910" s="122" t="str">
        <f>IF(ISNA(VLOOKUP(postponeList!D1910,[1]Sheet!$A$2:$B$12,2,FALSE))," ",(VLOOKUP(postponeList!D1910,[1]Sheet!$A$2:$B$12,2,FALSE)))</f>
        <v xml:space="preserve"> </v>
      </c>
      <c r="AL1910" s="122" t="str">
        <f>IF(ISNA(VLOOKUP(E1910,[1]Sheet!$G$2:$H$40,2,FALSE))," ",VLOOKUP(E1910,[1]Sheet!$G$2:$H$40,2,FALSE))</f>
        <v xml:space="preserve"> </v>
      </c>
      <c r="AM1910" s="122" t="str">
        <f>IF(ISNA(VLOOKUP(G1910,[1]Sheet!$K$2:$L$159,2,FALSE))," ",(VLOOKUP(G1910,[1]Sheet!$K$2:$L$159,2,FALSE)))</f>
        <v xml:space="preserve"> </v>
      </c>
      <c r="AN1910" s="122" t="str">
        <f>IF(ISNA(VLOOKUP(I1910&amp;C1910,[1]Sheet!$D$2:$E$228,2,FALSE))," ",VLOOKUP(I1910&amp;C1910,[1]Sheet!$D$2:$E$228,2,FALSE))</f>
        <v xml:space="preserve"> </v>
      </c>
      <c r="AO1910" s="122" t="str">
        <f>+I1910&amp;C1910</f>
        <v/>
      </c>
      <c r="AP1910" s="122" t="str">
        <f>C1910&amp;D1910&amp;E1910&amp;G1910&amp;I1910&amp;O1910</f>
        <v/>
      </c>
      <c r="AQ1910" s="122" t="str">
        <f>B1910&amp;D1910&amp;N1910</f>
        <v/>
      </c>
      <c r="AR1910" s="123" t="str">
        <f>+D1910&amp;J1910</f>
        <v/>
      </c>
      <c r="AS1910" s="124" t="str">
        <f t="shared" si="268"/>
        <v/>
      </c>
      <c r="AT1910" s="125" t="str">
        <f t="shared" si="269"/>
        <v/>
      </c>
      <c r="AU1910" s="125" t="str">
        <f>IF(NOT(AT1910=""),VLOOKUP(AT1910,[1]PSI_Category!A:B,2,0),"")</f>
        <v/>
      </c>
      <c r="AV1910" s="167"/>
      <c r="AW1910" s="167"/>
      <c r="AX1910" s="167"/>
    </row>
    <row r="1911" spans="1:50" s="133" customFormat="1" ht="11.4" customHeight="1" x14ac:dyDescent="0.3">
      <c r="A1911" s="103"/>
      <c r="B1911" s="104"/>
      <c r="C1911" s="105"/>
      <c r="D1911" s="106"/>
      <c r="E1911" s="107"/>
      <c r="F1911" s="105"/>
      <c r="G1911" s="107"/>
      <c r="H1911" s="105"/>
      <c r="I1911" s="105"/>
      <c r="J1911" s="107"/>
      <c r="K1911" s="105"/>
      <c r="L1911" s="105"/>
      <c r="M1911" s="105"/>
      <c r="N1911" s="105"/>
      <c r="O1911" s="108"/>
      <c r="P1911" s="109"/>
      <c r="Q1911" s="110"/>
      <c r="R1911" s="110"/>
      <c r="S1911" s="110"/>
      <c r="T1911" s="110"/>
      <c r="U1911" s="111"/>
      <c r="V1911" s="111"/>
      <c r="W1911" s="112"/>
      <c r="X1911" s="113"/>
      <c r="Y1911" s="114"/>
      <c r="Z1911" s="115"/>
      <c r="AA1911" s="116"/>
      <c r="AB1911" s="117" t="b">
        <f t="shared" si="261"/>
        <v>0</v>
      </c>
      <c r="AC1911" s="117">
        <f t="shared" si="262"/>
        <v>0</v>
      </c>
      <c r="AD1911" s="118"/>
      <c r="AE1911" s="117" t="b">
        <f t="shared" si="263"/>
        <v>0</v>
      </c>
      <c r="AF1911" s="117">
        <f t="shared" si="264"/>
        <v>0</v>
      </c>
      <c r="AG1911" s="119">
        <f t="shared" si="265"/>
        <v>0</v>
      </c>
      <c r="AH1911" s="120" t="b">
        <f t="shared" si="266"/>
        <v>0</v>
      </c>
      <c r="AI1911" s="121">
        <f t="shared" si="267"/>
        <v>0</v>
      </c>
      <c r="AJ1911" s="122">
        <f>+C1911</f>
        <v>0</v>
      </c>
      <c r="AK1911" s="122" t="str">
        <f>IF(ISNA(VLOOKUP(postponeList!D1911,[1]Sheet!$A$2:$B$12,2,FALSE))," ",(VLOOKUP(postponeList!D1911,[1]Sheet!$A$2:$B$12,2,FALSE)))</f>
        <v xml:space="preserve"> </v>
      </c>
      <c r="AL1911" s="122" t="str">
        <f>IF(ISNA(VLOOKUP(E1911,[1]Sheet!$G$2:$H$40,2,FALSE))," ",VLOOKUP(E1911,[1]Sheet!$G$2:$H$40,2,FALSE))</f>
        <v xml:space="preserve"> </v>
      </c>
      <c r="AM1911" s="122" t="str">
        <f>IF(ISNA(VLOOKUP(G1911,[1]Sheet!$K$2:$L$159,2,FALSE))," ",(VLOOKUP(G1911,[1]Sheet!$K$2:$L$159,2,FALSE)))</f>
        <v xml:space="preserve"> </v>
      </c>
      <c r="AN1911" s="122" t="str">
        <f>IF(ISNA(VLOOKUP(I1911&amp;C1911,[1]Sheet!$D$2:$E$228,2,FALSE))," ",VLOOKUP(I1911&amp;C1911,[1]Sheet!$D$2:$E$228,2,FALSE))</f>
        <v xml:space="preserve"> </v>
      </c>
      <c r="AO1911" s="122" t="str">
        <f>+I1911&amp;C1911</f>
        <v/>
      </c>
      <c r="AP1911" s="122" t="str">
        <f>C1911&amp;D1911&amp;E1911&amp;G1911&amp;I1911&amp;O1911</f>
        <v/>
      </c>
      <c r="AQ1911" s="122" t="str">
        <f>B1911&amp;D1911&amp;N1911</f>
        <v/>
      </c>
      <c r="AR1911" s="123" t="str">
        <f>+D1911&amp;J1911</f>
        <v/>
      </c>
      <c r="AS1911" s="124" t="str">
        <f t="shared" si="268"/>
        <v/>
      </c>
      <c r="AT1911" s="125" t="str">
        <f t="shared" si="269"/>
        <v/>
      </c>
      <c r="AU1911" s="125" t="str">
        <f>IF(NOT(AT1911=""),VLOOKUP(AT1911,[1]PSI_Category!A:B,2,0),"")</f>
        <v/>
      </c>
      <c r="AV1911" s="167"/>
      <c r="AW1911" s="167"/>
      <c r="AX1911" s="167"/>
    </row>
    <row r="1912" spans="1:50" s="133" customFormat="1" ht="11.4" customHeight="1" x14ac:dyDescent="0.3">
      <c r="A1912" s="103"/>
      <c r="B1912" s="104"/>
      <c r="C1912" s="105"/>
      <c r="D1912" s="106"/>
      <c r="E1912" s="107"/>
      <c r="F1912" s="105"/>
      <c r="G1912" s="107"/>
      <c r="H1912" s="105"/>
      <c r="I1912" s="105"/>
      <c r="J1912" s="107"/>
      <c r="K1912" s="105"/>
      <c r="L1912" s="105"/>
      <c r="M1912" s="105"/>
      <c r="N1912" s="105"/>
      <c r="O1912" s="108"/>
      <c r="P1912" s="109"/>
      <c r="Q1912" s="110"/>
      <c r="R1912" s="110"/>
      <c r="S1912" s="110"/>
      <c r="T1912" s="110"/>
      <c r="U1912" s="111"/>
      <c r="V1912" s="111"/>
      <c r="W1912" s="112"/>
      <c r="X1912" s="113"/>
      <c r="Y1912" s="114"/>
      <c r="Z1912" s="115"/>
      <c r="AA1912" s="116"/>
      <c r="AB1912" s="117" t="b">
        <f t="shared" si="261"/>
        <v>0</v>
      </c>
      <c r="AC1912" s="117">
        <f t="shared" si="262"/>
        <v>0</v>
      </c>
      <c r="AD1912" s="118"/>
      <c r="AE1912" s="117" t="b">
        <f t="shared" si="263"/>
        <v>0</v>
      </c>
      <c r="AF1912" s="117">
        <f t="shared" si="264"/>
        <v>0</v>
      </c>
      <c r="AG1912" s="119">
        <f t="shared" si="265"/>
        <v>0</v>
      </c>
      <c r="AH1912" s="120" t="b">
        <f t="shared" si="266"/>
        <v>0</v>
      </c>
      <c r="AI1912" s="121">
        <f t="shared" si="267"/>
        <v>0</v>
      </c>
      <c r="AJ1912" s="122">
        <f>+C1912</f>
        <v>0</v>
      </c>
      <c r="AK1912" s="122" t="str">
        <f>IF(ISNA(VLOOKUP(postponeList!D1912,[1]Sheet!$A$2:$B$12,2,FALSE))," ",(VLOOKUP(postponeList!D1912,[1]Sheet!$A$2:$B$12,2,FALSE)))</f>
        <v xml:space="preserve"> </v>
      </c>
      <c r="AL1912" s="122" t="str">
        <f>IF(ISNA(VLOOKUP(E1912,[1]Sheet!$G$2:$H$40,2,FALSE))," ",VLOOKUP(E1912,[1]Sheet!$G$2:$H$40,2,FALSE))</f>
        <v xml:space="preserve"> </v>
      </c>
      <c r="AM1912" s="122" t="str">
        <f>IF(ISNA(VLOOKUP(G1912,[1]Sheet!$K$2:$L$159,2,FALSE))," ",(VLOOKUP(G1912,[1]Sheet!$K$2:$L$159,2,FALSE)))</f>
        <v xml:space="preserve"> </v>
      </c>
      <c r="AN1912" s="122" t="str">
        <f>IF(ISNA(VLOOKUP(I1912&amp;C1912,[1]Sheet!$D$2:$E$228,2,FALSE))," ",VLOOKUP(I1912&amp;C1912,[1]Sheet!$D$2:$E$228,2,FALSE))</f>
        <v xml:space="preserve"> </v>
      </c>
      <c r="AO1912" s="122" t="str">
        <f>+I1912&amp;C1912</f>
        <v/>
      </c>
      <c r="AP1912" s="122" t="str">
        <f>C1912&amp;D1912&amp;E1912&amp;G1912&amp;I1912&amp;O1912</f>
        <v/>
      </c>
      <c r="AQ1912" s="122" t="str">
        <f>B1912&amp;D1912&amp;N1912</f>
        <v/>
      </c>
      <c r="AR1912" s="123" t="str">
        <f>+D1912&amp;J1912</f>
        <v/>
      </c>
      <c r="AS1912" s="124" t="str">
        <f t="shared" si="268"/>
        <v/>
      </c>
      <c r="AT1912" s="125" t="str">
        <f t="shared" si="269"/>
        <v/>
      </c>
      <c r="AU1912" s="125" t="str">
        <f>IF(NOT(AT1912=""),VLOOKUP(AT1912,[1]PSI_Category!A:B,2,0),"")</f>
        <v/>
      </c>
      <c r="AV1912" s="167"/>
      <c r="AW1912" s="167"/>
      <c r="AX1912" s="167"/>
    </row>
    <row r="1913" spans="1:50" s="133" customFormat="1" ht="11.4" customHeight="1" x14ac:dyDescent="0.3">
      <c r="A1913" s="103"/>
      <c r="B1913" s="104"/>
      <c r="C1913" s="105"/>
      <c r="D1913" s="106"/>
      <c r="E1913" s="107"/>
      <c r="F1913" s="105"/>
      <c r="G1913" s="107"/>
      <c r="H1913" s="105"/>
      <c r="I1913" s="105"/>
      <c r="J1913" s="107"/>
      <c r="K1913" s="105"/>
      <c r="L1913" s="105"/>
      <c r="M1913" s="105"/>
      <c r="N1913" s="105"/>
      <c r="O1913" s="108"/>
      <c r="P1913" s="109"/>
      <c r="Q1913" s="110"/>
      <c r="R1913" s="110"/>
      <c r="S1913" s="110"/>
      <c r="T1913" s="110"/>
      <c r="U1913" s="111"/>
      <c r="V1913" s="111"/>
      <c r="W1913" s="112"/>
      <c r="X1913" s="113"/>
      <c r="Y1913" s="114"/>
      <c r="Z1913" s="115"/>
      <c r="AA1913" s="116"/>
      <c r="AB1913" s="117" t="b">
        <f t="shared" si="261"/>
        <v>0</v>
      </c>
      <c r="AC1913" s="117">
        <f t="shared" si="262"/>
        <v>0</v>
      </c>
      <c r="AD1913" s="118"/>
      <c r="AE1913" s="117" t="b">
        <f t="shared" si="263"/>
        <v>0</v>
      </c>
      <c r="AF1913" s="117">
        <f t="shared" si="264"/>
        <v>0</v>
      </c>
      <c r="AG1913" s="119">
        <f t="shared" si="265"/>
        <v>0</v>
      </c>
      <c r="AH1913" s="120" t="b">
        <f t="shared" si="266"/>
        <v>0</v>
      </c>
      <c r="AI1913" s="121">
        <f t="shared" si="267"/>
        <v>0</v>
      </c>
      <c r="AJ1913" s="122">
        <f>+C1913</f>
        <v>0</v>
      </c>
      <c r="AK1913" s="122" t="str">
        <f>IF(ISNA(VLOOKUP(postponeList!D1913,[1]Sheet!$A$2:$B$12,2,FALSE))," ",(VLOOKUP(postponeList!D1913,[1]Sheet!$A$2:$B$12,2,FALSE)))</f>
        <v xml:space="preserve"> </v>
      </c>
      <c r="AL1913" s="122" t="str">
        <f>IF(ISNA(VLOOKUP(E1913,[1]Sheet!$G$2:$H$40,2,FALSE))," ",VLOOKUP(E1913,[1]Sheet!$G$2:$H$40,2,FALSE))</f>
        <v xml:space="preserve"> </v>
      </c>
      <c r="AM1913" s="122" t="str">
        <f>IF(ISNA(VLOOKUP(G1913,[1]Sheet!$K$2:$L$159,2,FALSE))," ",(VLOOKUP(G1913,[1]Sheet!$K$2:$L$159,2,FALSE)))</f>
        <v xml:space="preserve"> </v>
      </c>
      <c r="AN1913" s="122" t="str">
        <f>IF(ISNA(VLOOKUP(I1913&amp;C1913,[1]Sheet!$D$2:$E$228,2,FALSE))," ",VLOOKUP(I1913&amp;C1913,[1]Sheet!$D$2:$E$228,2,FALSE))</f>
        <v xml:space="preserve"> </v>
      </c>
      <c r="AO1913" s="122" t="str">
        <f>+I1913&amp;C1913</f>
        <v/>
      </c>
      <c r="AP1913" s="122" t="str">
        <f>C1913&amp;D1913&amp;E1913&amp;G1913&amp;I1913&amp;O1913</f>
        <v/>
      </c>
      <c r="AQ1913" s="122" t="str">
        <f>B1913&amp;D1913&amp;N1913</f>
        <v/>
      </c>
      <c r="AR1913" s="123" t="str">
        <f>+D1913&amp;J1913</f>
        <v/>
      </c>
      <c r="AS1913" s="124" t="str">
        <f t="shared" si="268"/>
        <v/>
      </c>
      <c r="AT1913" s="125" t="str">
        <f t="shared" si="269"/>
        <v/>
      </c>
      <c r="AU1913" s="125" t="str">
        <f>IF(NOT(AT1913=""),VLOOKUP(AT1913,[1]PSI_Category!A:B,2,0),"")</f>
        <v/>
      </c>
      <c r="AV1913" s="167"/>
      <c r="AW1913" s="167"/>
      <c r="AX1913" s="167"/>
    </row>
    <row r="1914" spans="1:50" s="133" customFormat="1" ht="11.4" customHeight="1" x14ac:dyDescent="0.3">
      <c r="A1914" s="103"/>
      <c r="B1914" s="104"/>
      <c r="C1914" s="105"/>
      <c r="D1914" s="106"/>
      <c r="E1914" s="107"/>
      <c r="F1914" s="105"/>
      <c r="G1914" s="107"/>
      <c r="H1914" s="105"/>
      <c r="I1914" s="105"/>
      <c r="J1914" s="107"/>
      <c r="K1914" s="105"/>
      <c r="L1914" s="105"/>
      <c r="M1914" s="105"/>
      <c r="N1914" s="105"/>
      <c r="O1914" s="108"/>
      <c r="P1914" s="109"/>
      <c r="Q1914" s="110"/>
      <c r="R1914" s="110"/>
      <c r="S1914" s="110"/>
      <c r="T1914" s="110"/>
      <c r="U1914" s="111"/>
      <c r="V1914" s="111"/>
      <c r="W1914" s="112"/>
      <c r="X1914" s="113"/>
      <c r="Y1914" s="114"/>
      <c r="Z1914" s="115"/>
      <c r="AA1914" s="116"/>
      <c r="AB1914" s="117" t="b">
        <f t="shared" si="261"/>
        <v>0</v>
      </c>
      <c r="AC1914" s="117">
        <f t="shared" si="262"/>
        <v>0</v>
      </c>
      <c r="AD1914" s="118"/>
      <c r="AE1914" s="117" t="b">
        <f t="shared" si="263"/>
        <v>0</v>
      </c>
      <c r="AF1914" s="117">
        <f t="shared" si="264"/>
        <v>0</v>
      </c>
      <c r="AG1914" s="119">
        <f t="shared" si="265"/>
        <v>0</v>
      </c>
      <c r="AH1914" s="120" t="b">
        <f t="shared" si="266"/>
        <v>0</v>
      </c>
      <c r="AI1914" s="121">
        <f t="shared" si="267"/>
        <v>0</v>
      </c>
      <c r="AJ1914" s="122">
        <f>+C1914</f>
        <v>0</v>
      </c>
      <c r="AK1914" s="122" t="str">
        <f>IF(ISNA(VLOOKUP(postponeList!D1914,[1]Sheet!$A$2:$B$12,2,FALSE))," ",(VLOOKUP(postponeList!D1914,[1]Sheet!$A$2:$B$12,2,FALSE)))</f>
        <v xml:space="preserve"> </v>
      </c>
      <c r="AL1914" s="122" t="str">
        <f>IF(ISNA(VLOOKUP(E1914,[1]Sheet!$G$2:$H$40,2,FALSE))," ",VLOOKUP(E1914,[1]Sheet!$G$2:$H$40,2,FALSE))</f>
        <v xml:space="preserve"> </v>
      </c>
      <c r="AM1914" s="122" t="str">
        <f>IF(ISNA(VLOOKUP(G1914,[1]Sheet!$K$2:$L$159,2,FALSE))," ",(VLOOKUP(G1914,[1]Sheet!$K$2:$L$159,2,FALSE)))</f>
        <v xml:space="preserve"> </v>
      </c>
      <c r="AN1914" s="122" t="str">
        <f>IF(ISNA(VLOOKUP(I1914&amp;C1914,[1]Sheet!$D$2:$E$228,2,FALSE))," ",VLOOKUP(I1914&amp;C1914,[1]Sheet!$D$2:$E$228,2,FALSE))</f>
        <v xml:space="preserve"> </v>
      </c>
      <c r="AO1914" s="122" t="str">
        <f>+I1914&amp;C1914</f>
        <v/>
      </c>
      <c r="AP1914" s="122" t="str">
        <f>C1914&amp;D1914&amp;E1914&amp;G1914&amp;I1914&amp;O1914</f>
        <v/>
      </c>
      <c r="AQ1914" s="122" t="str">
        <f>B1914&amp;D1914&amp;N1914</f>
        <v/>
      </c>
      <c r="AR1914" s="123" t="str">
        <f>+D1914&amp;J1914</f>
        <v/>
      </c>
      <c r="AS1914" s="124" t="str">
        <f t="shared" si="268"/>
        <v/>
      </c>
      <c r="AT1914" s="125" t="str">
        <f t="shared" si="269"/>
        <v/>
      </c>
      <c r="AU1914" s="125" t="str">
        <f>IF(NOT(AT1914=""),VLOOKUP(AT1914,[1]PSI_Category!A:B,2,0),"")</f>
        <v/>
      </c>
      <c r="AV1914" s="167"/>
      <c r="AW1914" s="167"/>
      <c r="AX1914" s="167"/>
    </row>
    <row r="1915" spans="1:50" s="133" customFormat="1" ht="11.4" customHeight="1" x14ac:dyDescent="0.3">
      <c r="A1915" s="103"/>
      <c r="B1915" s="104"/>
      <c r="C1915" s="105"/>
      <c r="D1915" s="106"/>
      <c r="E1915" s="107"/>
      <c r="F1915" s="105"/>
      <c r="G1915" s="107"/>
      <c r="H1915" s="105"/>
      <c r="I1915" s="105"/>
      <c r="J1915" s="107"/>
      <c r="K1915" s="105"/>
      <c r="L1915" s="105"/>
      <c r="M1915" s="105"/>
      <c r="N1915" s="105"/>
      <c r="O1915" s="108"/>
      <c r="P1915" s="109"/>
      <c r="Q1915" s="110"/>
      <c r="R1915" s="110"/>
      <c r="S1915" s="110"/>
      <c r="T1915" s="110"/>
      <c r="U1915" s="111"/>
      <c r="V1915" s="111"/>
      <c r="W1915" s="112"/>
      <c r="X1915" s="113"/>
      <c r="Y1915" s="114"/>
      <c r="Z1915" s="115"/>
      <c r="AA1915" s="116"/>
      <c r="AB1915" s="117" t="b">
        <f t="shared" si="261"/>
        <v>0</v>
      </c>
      <c r="AC1915" s="117">
        <f t="shared" si="262"/>
        <v>0</v>
      </c>
      <c r="AD1915" s="118"/>
      <c r="AE1915" s="117" t="b">
        <f t="shared" si="263"/>
        <v>0</v>
      </c>
      <c r="AF1915" s="117">
        <f t="shared" si="264"/>
        <v>0</v>
      </c>
      <c r="AG1915" s="119">
        <f t="shared" si="265"/>
        <v>0</v>
      </c>
      <c r="AH1915" s="120" t="b">
        <f t="shared" si="266"/>
        <v>0</v>
      </c>
      <c r="AI1915" s="121">
        <f t="shared" si="267"/>
        <v>0</v>
      </c>
      <c r="AJ1915" s="122">
        <f>+C1915</f>
        <v>0</v>
      </c>
      <c r="AK1915" s="122" t="str">
        <f>IF(ISNA(VLOOKUP(postponeList!D1915,[1]Sheet!$A$2:$B$12,2,FALSE))," ",(VLOOKUP(postponeList!D1915,[1]Sheet!$A$2:$B$12,2,FALSE)))</f>
        <v xml:space="preserve"> </v>
      </c>
      <c r="AL1915" s="122" t="str">
        <f>IF(ISNA(VLOOKUP(E1915,[1]Sheet!$G$2:$H$40,2,FALSE))," ",VLOOKUP(E1915,[1]Sheet!$G$2:$H$40,2,FALSE))</f>
        <v xml:space="preserve"> </v>
      </c>
      <c r="AM1915" s="122" t="str">
        <f>IF(ISNA(VLOOKUP(G1915,[1]Sheet!$K$2:$L$159,2,FALSE))," ",(VLOOKUP(G1915,[1]Sheet!$K$2:$L$159,2,FALSE)))</f>
        <v xml:space="preserve"> </v>
      </c>
      <c r="AN1915" s="122" t="str">
        <f>IF(ISNA(VLOOKUP(I1915&amp;C1915,[1]Sheet!$D$2:$E$228,2,FALSE))," ",VLOOKUP(I1915&amp;C1915,[1]Sheet!$D$2:$E$228,2,FALSE))</f>
        <v xml:space="preserve"> </v>
      </c>
      <c r="AO1915" s="122" t="str">
        <f>+I1915&amp;C1915</f>
        <v/>
      </c>
      <c r="AP1915" s="122" t="str">
        <f>C1915&amp;D1915&amp;E1915&amp;G1915&amp;I1915&amp;O1915</f>
        <v/>
      </c>
      <c r="AQ1915" s="122" t="str">
        <f>B1915&amp;D1915&amp;N1915</f>
        <v/>
      </c>
      <c r="AR1915" s="123" t="str">
        <f>+D1915&amp;J1915</f>
        <v/>
      </c>
      <c r="AS1915" s="124" t="str">
        <f t="shared" si="268"/>
        <v/>
      </c>
      <c r="AT1915" s="125" t="str">
        <f t="shared" si="269"/>
        <v/>
      </c>
      <c r="AU1915" s="125" t="str">
        <f>IF(NOT(AT1915=""),VLOOKUP(AT1915,[1]PSI_Category!A:B,2,0),"")</f>
        <v/>
      </c>
      <c r="AV1915" s="167"/>
      <c r="AW1915" s="167"/>
      <c r="AX1915" s="167"/>
    </row>
    <row r="1916" spans="1:50" s="133" customFormat="1" ht="11.4" customHeight="1" x14ac:dyDescent="0.3">
      <c r="A1916" s="103"/>
      <c r="B1916" s="104"/>
      <c r="C1916" s="105"/>
      <c r="D1916" s="106"/>
      <c r="E1916" s="107"/>
      <c r="F1916" s="105"/>
      <c r="G1916" s="107"/>
      <c r="H1916" s="105"/>
      <c r="I1916" s="105"/>
      <c r="J1916" s="107"/>
      <c r="K1916" s="105"/>
      <c r="L1916" s="105"/>
      <c r="M1916" s="105"/>
      <c r="N1916" s="105"/>
      <c r="O1916" s="108"/>
      <c r="P1916" s="109"/>
      <c r="Q1916" s="110"/>
      <c r="R1916" s="110"/>
      <c r="S1916" s="110"/>
      <c r="T1916" s="110"/>
      <c r="U1916" s="111"/>
      <c r="V1916" s="111"/>
      <c r="W1916" s="112"/>
      <c r="X1916" s="113"/>
      <c r="Y1916" s="114"/>
      <c r="Z1916" s="115"/>
      <c r="AA1916" s="116"/>
      <c r="AB1916" s="117" t="b">
        <f t="shared" si="261"/>
        <v>0</v>
      </c>
      <c r="AC1916" s="117">
        <f t="shared" si="262"/>
        <v>0</v>
      </c>
      <c r="AD1916" s="118"/>
      <c r="AE1916" s="117" t="b">
        <f t="shared" si="263"/>
        <v>0</v>
      </c>
      <c r="AF1916" s="117">
        <f t="shared" si="264"/>
        <v>0</v>
      </c>
      <c r="AG1916" s="119">
        <f t="shared" si="265"/>
        <v>0</v>
      </c>
      <c r="AH1916" s="120" t="b">
        <f t="shared" si="266"/>
        <v>0</v>
      </c>
      <c r="AI1916" s="121">
        <f t="shared" si="267"/>
        <v>0</v>
      </c>
      <c r="AJ1916" s="122">
        <f>+C1916</f>
        <v>0</v>
      </c>
      <c r="AK1916" s="122" t="str">
        <f>IF(ISNA(VLOOKUP(postponeList!D1916,[1]Sheet!$A$2:$B$12,2,FALSE))," ",(VLOOKUP(postponeList!D1916,[1]Sheet!$A$2:$B$12,2,FALSE)))</f>
        <v xml:space="preserve"> </v>
      </c>
      <c r="AL1916" s="122" t="str">
        <f>IF(ISNA(VLOOKUP(E1916,[1]Sheet!$G$2:$H$40,2,FALSE))," ",VLOOKUP(E1916,[1]Sheet!$G$2:$H$40,2,FALSE))</f>
        <v xml:space="preserve"> </v>
      </c>
      <c r="AM1916" s="122" t="str">
        <f>IF(ISNA(VLOOKUP(G1916,[1]Sheet!$K$2:$L$159,2,FALSE))," ",(VLOOKUP(G1916,[1]Sheet!$K$2:$L$159,2,FALSE)))</f>
        <v xml:space="preserve"> </v>
      </c>
      <c r="AN1916" s="122" t="str">
        <f>IF(ISNA(VLOOKUP(I1916&amp;C1916,[1]Sheet!$D$2:$E$228,2,FALSE))," ",VLOOKUP(I1916&amp;C1916,[1]Sheet!$D$2:$E$228,2,FALSE))</f>
        <v xml:space="preserve"> </v>
      </c>
      <c r="AO1916" s="122" t="str">
        <f>+I1916&amp;C1916</f>
        <v/>
      </c>
      <c r="AP1916" s="122" t="str">
        <f>C1916&amp;D1916&amp;E1916&amp;G1916&amp;I1916&amp;O1916</f>
        <v/>
      </c>
      <c r="AQ1916" s="122" t="str">
        <f>B1916&amp;D1916&amp;N1916</f>
        <v/>
      </c>
      <c r="AR1916" s="123" t="str">
        <f>+D1916&amp;J1916</f>
        <v/>
      </c>
      <c r="AS1916" s="124" t="str">
        <f t="shared" si="268"/>
        <v/>
      </c>
      <c r="AT1916" s="125" t="str">
        <f t="shared" si="269"/>
        <v/>
      </c>
      <c r="AU1916" s="125" t="str">
        <f>IF(NOT(AT1916=""),VLOOKUP(AT1916,[1]PSI_Category!A:B,2,0),"")</f>
        <v/>
      </c>
      <c r="AV1916" s="167"/>
      <c r="AW1916" s="167"/>
      <c r="AX1916" s="167"/>
    </row>
    <row r="1917" spans="1:50" s="133" customFormat="1" ht="11.4" customHeight="1" x14ac:dyDescent="0.3">
      <c r="A1917" s="103"/>
      <c r="B1917" s="104"/>
      <c r="C1917" s="105"/>
      <c r="D1917" s="106"/>
      <c r="E1917" s="107"/>
      <c r="F1917" s="105"/>
      <c r="G1917" s="107"/>
      <c r="H1917" s="105"/>
      <c r="I1917" s="105"/>
      <c r="J1917" s="107"/>
      <c r="K1917" s="105"/>
      <c r="L1917" s="105"/>
      <c r="M1917" s="105"/>
      <c r="N1917" s="105"/>
      <c r="O1917" s="108"/>
      <c r="P1917" s="109"/>
      <c r="Q1917" s="110"/>
      <c r="R1917" s="110"/>
      <c r="S1917" s="110"/>
      <c r="T1917" s="110"/>
      <c r="U1917" s="111"/>
      <c r="V1917" s="111"/>
      <c r="W1917" s="112"/>
      <c r="X1917" s="113"/>
      <c r="Y1917" s="114"/>
      <c r="Z1917" s="115"/>
      <c r="AA1917" s="116"/>
      <c r="AB1917" s="117" t="b">
        <f t="shared" si="261"/>
        <v>0</v>
      </c>
      <c r="AC1917" s="117">
        <f t="shared" si="262"/>
        <v>0</v>
      </c>
      <c r="AD1917" s="118"/>
      <c r="AE1917" s="117" t="b">
        <f t="shared" si="263"/>
        <v>0</v>
      </c>
      <c r="AF1917" s="117">
        <f t="shared" si="264"/>
        <v>0</v>
      </c>
      <c r="AG1917" s="119">
        <f t="shared" si="265"/>
        <v>0</v>
      </c>
      <c r="AH1917" s="120" t="b">
        <f t="shared" si="266"/>
        <v>0</v>
      </c>
      <c r="AI1917" s="121">
        <f t="shared" si="267"/>
        <v>0</v>
      </c>
      <c r="AJ1917" s="122">
        <f>+C1917</f>
        <v>0</v>
      </c>
      <c r="AK1917" s="122" t="str">
        <f>IF(ISNA(VLOOKUP(postponeList!D1917,[1]Sheet!$A$2:$B$12,2,FALSE))," ",(VLOOKUP(postponeList!D1917,[1]Sheet!$A$2:$B$12,2,FALSE)))</f>
        <v xml:space="preserve"> </v>
      </c>
      <c r="AL1917" s="122" t="str">
        <f>IF(ISNA(VLOOKUP(E1917,[1]Sheet!$G$2:$H$40,2,FALSE))," ",VLOOKUP(E1917,[1]Sheet!$G$2:$H$40,2,FALSE))</f>
        <v xml:space="preserve"> </v>
      </c>
      <c r="AM1917" s="122" t="str">
        <f>IF(ISNA(VLOOKUP(G1917,[1]Sheet!$K$2:$L$159,2,FALSE))," ",(VLOOKUP(G1917,[1]Sheet!$K$2:$L$159,2,FALSE)))</f>
        <v xml:space="preserve"> </v>
      </c>
      <c r="AN1917" s="122" t="str">
        <f>IF(ISNA(VLOOKUP(I1917&amp;C1917,[1]Sheet!$D$2:$E$228,2,FALSE))," ",VLOOKUP(I1917&amp;C1917,[1]Sheet!$D$2:$E$228,2,FALSE))</f>
        <v xml:space="preserve"> </v>
      </c>
      <c r="AO1917" s="122" t="str">
        <f>+I1917&amp;C1917</f>
        <v/>
      </c>
      <c r="AP1917" s="122" t="str">
        <f>C1917&amp;D1917&amp;E1917&amp;G1917&amp;I1917&amp;O1917</f>
        <v/>
      </c>
      <c r="AQ1917" s="122" t="str">
        <f>B1917&amp;D1917&amp;N1917</f>
        <v/>
      </c>
      <c r="AR1917" s="123" t="str">
        <f>+D1917&amp;J1917</f>
        <v/>
      </c>
      <c r="AS1917" s="124" t="str">
        <f t="shared" si="268"/>
        <v/>
      </c>
      <c r="AT1917" s="125" t="str">
        <f t="shared" si="269"/>
        <v/>
      </c>
      <c r="AU1917" s="125" t="str">
        <f>IF(NOT(AT1917=""),VLOOKUP(AT1917,[1]PSI_Category!A:B,2,0),"")</f>
        <v/>
      </c>
      <c r="AV1917" s="167"/>
      <c r="AW1917" s="167"/>
      <c r="AX1917" s="167"/>
    </row>
    <row r="1918" spans="1:50" s="133" customFormat="1" ht="11.4" customHeight="1" x14ac:dyDescent="0.3">
      <c r="A1918" s="103"/>
      <c r="B1918" s="104"/>
      <c r="C1918" s="105"/>
      <c r="D1918" s="106"/>
      <c r="E1918" s="107"/>
      <c r="F1918" s="105"/>
      <c r="G1918" s="107"/>
      <c r="H1918" s="105"/>
      <c r="I1918" s="105"/>
      <c r="J1918" s="107"/>
      <c r="K1918" s="105"/>
      <c r="L1918" s="105"/>
      <c r="M1918" s="105"/>
      <c r="N1918" s="105"/>
      <c r="O1918" s="108"/>
      <c r="P1918" s="109"/>
      <c r="Q1918" s="110"/>
      <c r="R1918" s="110"/>
      <c r="S1918" s="110"/>
      <c r="T1918" s="110"/>
      <c r="U1918" s="111"/>
      <c r="V1918" s="111"/>
      <c r="W1918" s="112"/>
      <c r="X1918" s="113"/>
      <c r="Y1918" s="114"/>
      <c r="Z1918" s="115"/>
      <c r="AA1918" s="116"/>
      <c r="AB1918" s="117" t="b">
        <f t="shared" si="261"/>
        <v>0</v>
      </c>
      <c r="AC1918" s="117">
        <f t="shared" si="262"/>
        <v>0</v>
      </c>
      <c r="AD1918" s="118"/>
      <c r="AE1918" s="117" t="b">
        <f t="shared" si="263"/>
        <v>0</v>
      </c>
      <c r="AF1918" s="117">
        <f t="shared" si="264"/>
        <v>0</v>
      </c>
      <c r="AG1918" s="119">
        <f t="shared" si="265"/>
        <v>0</v>
      </c>
      <c r="AH1918" s="120" t="b">
        <f t="shared" si="266"/>
        <v>0</v>
      </c>
      <c r="AI1918" s="121">
        <f t="shared" si="267"/>
        <v>0</v>
      </c>
      <c r="AJ1918" s="122">
        <f>+C1918</f>
        <v>0</v>
      </c>
      <c r="AK1918" s="122" t="str">
        <f>IF(ISNA(VLOOKUP(postponeList!D1918,[1]Sheet!$A$2:$B$12,2,FALSE))," ",(VLOOKUP(postponeList!D1918,[1]Sheet!$A$2:$B$12,2,FALSE)))</f>
        <v xml:space="preserve"> </v>
      </c>
      <c r="AL1918" s="122" t="str">
        <f>IF(ISNA(VLOOKUP(E1918,[1]Sheet!$G$2:$H$40,2,FALSE))," ",VLOOKUP(E1918,[1]Sheet!$G$2:$H$40,2,FALSE))</f>
        <v xml:space="preserve"> </v>
      </c>
      <c r="AM1918" s="122" t="str">
        <f>IF(ISNA(VLOOKUP(G1918,[1]Sheet!$K$2:$L$159,2,FALSE))," ",(VLOOKUP(G1918,[1]Sheet!$K$2:$L$159,2,FALSE)))</f>
        <v xml:space="preserve"> </v>
      </c>
      <c r="AN1918" s="122" t="str">
        <f>IF(ISNA(VLOOKUP(I1918&amp;C1918,[1]Sheet!$D$2:$E$228,2,FALSE))," ",VLOOKUP(I1918&amp;C1918,[1]Sheet!$D$2:$E$228,2,FALSE))</f>
        <v xml:space="preserve"> </v>
      </c>
      <c r="AO1918" s="122" t="str">
        <f>+I1918&amp;C1918</f>
        <v/>
      </c>
      <c r="AP1918" s="122" t="str">
        <f>C1918&amp;D1918&amp;E1918&amp;G1918&amp;I1918&amp;O1918</f>
        <v/>
      </c>
      <c r="AQ1918" s="122" t="str">
        <f>B1918&amp;D1918&amp;N1918</f>
        <v/>
      </c>
      <c r="AR1918" s="123" t="str">
        <f>+D1918&amp;J1918</f>
        <v/>
      </c>
      <c r="AS1918" s="124" t="str">
        <f t="shared" si="268"/>
        <v/>
      </c>
      <c r="AT1918" s="125" t="str">
        <f t="shared" si="269"/>
        <v/>
      </c>
      <c r="AU1918" s="125" t="str">
        <f>IF(NOT(AT1918=""),VLOOKUP(AT1918,[1]PSI_Category!A:B,2,0),"")</f>
        <v/>
      </c>
      <c r="AV1918" s="167"/>
      <c r="AW1918" s="167"/>
      <c r="AX1918" s="167"/>
    </row>
    <row r="1919" spans="1:50" s="133" customFormat="1" ht="11.4" customHeight="1" x14ac:dyDescent="0.3">
      <c r="A1919" s="103"/>
      <c r="B1919" s="104"/>
      <c r="C1919" s="105"/>
      <c r="D1919" s="106"/>
      <c r="E1919" s="107"/>
      <c r="F1919" s="105"/>
      <c r="G1919" s="107"/>
      <c r="H1919" s="105"/>
      <c r="I1919" s="105"/>
      <c r="J1919" s="107"/>
      <c r="K1919" s="105"/>
      <c r="L1919" s="105"/>
      <c r="M1919" s="105"/>
      <c r="N1919" s="105"/>
      <c r="O1919" s="108"/>
      <c r="P1919" s="109"/>
      <c r="Q1919" s="110"/>
      <c r="R1919" s="110"/>
      <c r="S1919" s="110"/>
      <c r="T1919" s="110"/>
      <c r="U1919" s="111"/>
      <c r="V1919" s="111"/>
      <c r="W1919" s="112"/>
      <c r="X1919" s="113"/>
      <c r="Y1919" s="114"/>
      <c r="Z1919" s="115"/>
      <c r="AA1919" s="116"/>
      <c r="AB1919" s="117" t="b">
        <f t="shared" si="261"/>
        <v>0</v>
      </c>
      <c r="AC1919" s="117">
        <f t="shared" si="262"/>
        <v>0</v>
      </c>
      <c r="AD1919" s="118"/>
      <c r="AE1919" s="117" t="b">
        <f t="shared" si="263"/>
        <v>0</v>
      </c>
      <c r="AF1919" s="117">
        <f t="shared" si="264"/>
        <v>0</v>
      </c>
      <c r="AG1919" s="119">
        <f t="shared" si="265"/>
        <v>0</v>
      </c>
      <c r="AH1919" s="120" t="b">
        <f t="shared" si="266"/>
        <v>0</v>
      </c>
      <c r="AI1919" s="121">
        <f t="shared" si="267"/>
        <v>0</v>
      </c>
      <c r="AJ1919" s="122">
        <f>+C1919</f>
        <v>0</v>
      </c>
      <c r="AK1919" s="122" t="str">
        <f>IF(ISNA(VLOOKUP(postponeList!D1919,[1]Sheet!$A$2:$B$12,2,FALSE))," ",(VLOOKUP(postponeList!D1919,[1]Sheet!$A$2:$B$12,2,FALSE)))</f>
        <v xml:space="preserve"> </v>
      </c>
      <c r="AL1919" s="122" t="str">
        <f>IF(ISNA(VLOOKUP(E1919,[1]Sheet!$G$2:$H$40,2,FALSE))," ",VLOOKUP(E1919,[1]Sheet!$G$2:$H$40,2,FALSE))</f>
        <v xml:space="preserve"> </v>
      </c>
      <c r="AM1919" s="122" t="str">
        <f>IF(ISNA(VLOOKUP(G1919,[1]Sheet!$K$2:$L$159,2,FALSE))," ",(VLOOKUP(G1919,[1]Sheet!$K$2:$L$159,2,FALSE)))</f>
        <v xml:space="preserve"> </v>
      </c>
      <c r="AN1919" s="122" t="str">
        <f>IF(ISNA(VLOOKUP(I1919&amp;C1919,[1]Sheet!$D$2:$E$228,2,FALSE))," ",VLOOKUP(I1919&amp;C1919,[1]Sheet!$D$2:$E$228,2,FALSE))</f>
        <v xml:space="preserve"> </v>
      </c>
      <c r="AO1919" s="122" t="str">
        <f>+I1919&amp;C1919</f>
        <v/>
      </c>
      <c r="AP1919" s="122" t="str">
        <f>C1919&amp;D1919&amp;E1919&amp;G1919&amp;I1919&amp;O1919</f>
        <v/>
      </c>
      <c r="AQ1919" s="122" t="str">
        <f>B1919&amp;D1919&amp;N1919</f>
        <v/>
      </c>
      <c r="AR1919" s="123" t="str">
        <f>+D1919&amp;J1919</f>
        <v/>
      </c>
      <c r="AS1919" s="124" t="str">
        <f t="shared" si="268"/>
        <v/>
      </c>
      <c r="AT1919" s="125" t="str">
        <f t="shared" si="269"/>
        <v/>
      </c>
      <c r="AU1919" s="125" t="str">
        <f>IF(NOT(AT1919=""),VLOOKUP(AT1919,[1]PSI_Category!A:B,2,0),"")</f>
        <v/>
      </c>
      <c r="AV1919" s="167"/>
      <c r="AW1919" s="167"/>
      <c r="AX1919" s="167"/>
    </row>
    <row r="1920" spans="1:50" s="133" customFormat="1" ht="11.4" customHeight="1" x14ac:dyDescent="0.3">
      <c r="A1920" s="103"/>
      <c r="B1920" s="104"/>
      <c r="C1920" s="105"/>
      <c r="D1920" s="106"/>
      <c r="E1920" s="107"/>
      <c r="F1920" s="105"/>
      <c r="G1920" s="107"/>
      <c r="H1920" s="105"/>
      <c r="I1920" s="105"/>
      <c r="J1920" s="107"/>
      <c r="K1920" s="105"/>
      <c r="L1920" s="105"/>
      <c r="M1920" s="105"/>
      <c r="N1920" s="105"/>
      <c r="O1920" s="108"/>
      <c r="P1920" s="109"/>
      <c r="Q1920" s="110"/>
      <c r="R1920" s="110"/>
      <c r="S1920" s="110"/>
      <c r="T1920" s="110"/>
      <c r="U1920" s="111"/>
      <c r="V1920" s="111"/>
      <c r="W1920" s="112"/>
      <c r="X1920" s="113"/>
      <c r="Y1920" s="114"/>
      <c r="Z1920" s="115"/>
      <c r="AA1920" s="116"/>
      <c r="AB1920" s="117" t="b">
        <f t="shared" si="261"/>
        <v>0</v>
      </c>
      <c r="AC1920" s="117">
        <f t="shared" si="262"/>
        <v>0</v>
      </c>
      <c r="AD1920" s="118"/>
      <c r="AE1920" s="117" t="b">
        <f t="shared" si="263"/>
        <v>0</v>
      </c>
      <c r="AF1920" s="117">
        <f t="shared" si="264"/>
        <v>0</v>
      </c>
      <c r="AG1920" s="119">
        <f t="shared" si="265"/>
        <v>0</v>
      </c>
      <c r="AH1920" s="120" t="b">
        <f t="shared" si="266"/>
        <v>0</v>
      </c>
      <c r="AI1920" s="121">
        <f t="shared" si="267"/>
        <v>0</v>
      </c>
      <c r="AJ1920" s="122">
        <f>+C1920</f>
        <v>0</v>
      </c>
      <c r="AK1920" s="122" t="str">
        <f>IF(ISNA(VLOOKUP(postponeList!D1920,[1]Sheet!$A$2:$B$12,2,FALSE))," ",(VLOOKUP(postponeList!D1920,[1]Sheet!$A$2:$B$12,2,FALSE)))</f>
        <v xml:space="preserve"> </v>
      </c>
      <c r="AL1920" s="122" t="str">
        <f>IF(ISNA(VLOOKUP(E1920,[1]Sheet!$G$2:$H$40,2,FALSE))," ",VLOOKUP(E1920,[1]Sheet!$G$2:$H$40,2,FALSE))</f>
        <v xml:space="preserve"> </v>
      </c>
      <c r="AM1920" s="122" t="str">
        <f>IF(ISNA(VLOOKUP(G1920,[1]Sheet!$K$2:$L$159,2,FALSE))," ",(VLOOKUP(G1920,[1]Sheet!$K$2:$L$159,2,FALSE)))</f>
        <v xml:space="preserve"> </v>
      </c>
      <c r="AN1920" s="122" t="str">
        <f>IF(ISNA(VLOOKUP(I1920&amp;C1920,[1]Sheet!$D$2:$E$228,2,FALSE))," ",VLOOKUP(I1920&amp;C1920,[1]Sheet!$D$2:$E$228,2,FALSE))</f>
        <v xml:space="preserve"> </v>
      </c>
      <c r="AO1920" s="122" t="str">
        <f>+I1920&amp;C1920</f>
        <v/>
      </c>
      <c r="AP1920" s="122" t="str">
        <f>C1920&amp;D1920&amp;E1920&amp;G1920&amp;I1920&amp;O1920</f>
        <v/>
      </c>
      <c r="AQ1920" s="122" t="str">
        <f>B1920&amp;D1920&amp;N1920</f>
        <v/>
      </c>
      <c r="AR1920" s="123" t="str">
        <f>+D1920&amp;J1920</f>
        <v/>
      </c>
      <c r="AS1920" s="124" t="str">
        <f t="shared" si="268"/>
        <v/>
      </c>
      <c r="AT1920" s="125" t="str">
        <f t="shared" si="269"/>
        <v/>
      </c>
      <c r="AU1920" s="125" t="str">
        <f>IF(NOT(AT1920=""),VLOOKUP(AT1920,[1]PSI_Category!A:B,2,0),"")</f>
        <v/>
      </c>
      <c r="AV1920" s="167"/>
      <c r="AW1920" s="167"/>
      <c r="AX1920" s="167"/>
    </row>
    <row r="1921" spans="1:50" s="133" customFormat="1" ht="11.4" customHeight="1" x14ac:dyDescent="0.3">
      <c r="A1921" s="103"/>
      <c r="B1921" s="104"/>
      <c r="C1921" s="105"/>
      <c r="D1921" s="106"/>
      <c r="E1921" s="107"/>
      <c r="F1921" s="105"/>
      <c r="G1921" s="107"/>
      <c r="H1921" s="105"/>
      <c r="I1921" s="105"/>
      <c r="J1921" s="107"/>
      <c r="K1921" s="105"/>
      <c r="L1921" s="105"/>
      <c r="M1921" s="105"/>
      <c r="N1921" s="105"/>
      <c r="O1921" s="108"/>
      <c r="P1921" s="109"/>
      <c r="Q1921" s="110"/>
      <c r="R1921" s="110"/>
      <c r="S1921" s="110"/>
      <c r="T1921" s="110"/>
      <c r="U1921" s="111"/>
      <c r="V1921" s="111"/>
      <c r="W1921" s="112"/>
      <c r="X1921" s="113"/>
      <c r="Y1921" s="114"/>
      <c r="Z1921" s="115"/>
      <c r="AA1921" s="116"/>
      <c r="AB1921" s="117" t="b">
        <f t="shared" si="261"/>
        <v>0</v>
      </c>
      <c r="AC1921" s="117">
        <f t="shared" si="262"/>
        <v>0</v>
      </c>
      <c r="AD1921" s="118"/>
      <c r="AE1921" s="117" t="b">
        <f t="shared" si="263"/>
        <v>0</v>
      </c>
      <c r="AF1921" s="117">
        <f t="shared" si="264"/>
        <v>0</v>
      </c>
      <c r="AG1921" s="119">
        <f t="shared" si="265"/>
        <v>0</v>
      </c>
      <c r="AH1921" s="120" t="b">
        <f t="shared" si="266"/>
        <v>0</v>
      </c>
      <c r="AI1921" s="121">
        <f t="shared" si="267"/>
        <v>0</v>
      </c>
      <c r="AJ1921" s="122">
        <f>+C1921</f>
        <v>0</v>
      </c>
      <c r="AK1921" s="122" t="str">
        <f>IF(ISNA(VLOOKUP(postponeList!D1921,[1]Sheet!$A$2:$B$12,2,FALSE))," ",(VLOOKUP(postponeList!D1921,[1]Sheet!$A$2:$B$12,2,FALSE)))</f>
        <v xml:space="preserve"> </v>
      </c>
      <c r="AL1921" s="122" t="str">
        <f>IF(ISNA(VLOOKUP(E1921,[1]Sheet!$G$2:$H$40,2,FALSE))," ",VLOOKUP(E1921,[1]Sheet!$G$2:$H$40,2,FALSE))</f>
        <v xml:space="preserve"> </v>
      </c>
      <c r="AM1921" s="122" t="str">
        <f>IF(ISNA(VLOOKUP(G1921,[1]Sheet!$K$2:$L$159,2,FALSE))," ",(VLOOKUP(G1921,[1]Sheet!$K$2:$L$159,2,FALSE)))</f>
        <v xml:space="preserve"> </v>
      </c>
      <c r="AN1921" s="122" t="str">
        <f>IF(ISNA(VLOOKUP(I1921&amp;C1921,[1]Sheet!$D$2:$E$228,2,FALSE))," ",VLOOKUP(I1921&amp;C1921,[1]Sheet!$D$2:$E$228,2,FALSE))</f>
        <v xml:space="preserve"> </v>
      </c>
      <c r="AO1921" s="122" t="str">
        <f>+I1921&amp;C1921</f>
        <v/>
      </c>
      <c r="AP1921" s="122" t="str">
        <f>C1921&amp;D1921&amp;E1921&amp;G1921&amp;I1921&amp;O1921</f>
        <v/>
      </c>
      <c r="AQ1921" s="122" t="str">
        <f>B1921&amp;D1921&amp;N1921</f>
        <v/>
      </c>
      <c r="AR1921" s="123" t="str">
        <f>+D1921&amp;J1921</f>
        <v/>
      </c>
      <c r="AS1921" s="124" t="str">
        <f t="shared" si="268"/>
        <v/>
      </c>
      <c r="AT1921" s="125" t="str">
        <f t="shared" si="269"/>
        <v/>
      </c>
      <c r="AU1921" s="125" t="str">
        <f>IF(NOT(AT1921=""),VLOOKUP(AT1921,[1]PSI_Category!A:B,2,0),"")</f>
        <v/>
      </c>
      <c r="AV1921" s="167"/>
      <c r="AW1921" s="167"/>
      <c r="AX1921" s="167"/>
    </row>
    <row r="1922" spans="1:50" s="133" customFormat="1" ht="11.4" customHeight="1" x14ac:dyDescent="0.3">
      <c r="A1922" s="103"/>
      <c r="B1922" s="104"/>
      <c r="C1922" s="105"/>
      <c r="D1922" s="106"/>
      <c r="E1922" s="107"/>
      <c r="F1922" s="105"/>
      <c r="G1922" s="107"/>
      <c r="H1922" s="105"/>
      <c r="I1922" s="105"/>
      <c r="J1922" s="107"/>
      <c r="K1922" s="105"/>
      <c r="L1922" s="105"/>
      <c r="M1922" s="105"/>
      <c r="N1922" s="105"/>
      <c r="O1922" s="108"/>
      <c r="P1922" s="109"/>
      <c r="Q1922" s="110"/>
      <c r="R1922" s="110"/>
      <c r="S1922" s="110"/>
      <c r="T1922" s="110"/>
      <c r="U1922" s="111"/>
      <c r="V1922" s="111"/>
      <c r="W1922" s="112"/>
      <c r="X1922" s="113"/>
      <c r="Y1922" s="114"/>
      <c r="Z1922" s="115"/>
      <c r="AA1922" s="116"/>
      <c r="AB1922" s="117" t="b">
        <f t="shared" si="261"/>
        <v>0</v>
      </c>
      <c r="AC1922" s="117">
        <f t="shared" si="262"/>
        <v>0</v>
      </c>
      <c r="AD1922" s="118"/>
      <c r="AE1922" s="117" t="b">
        <f t="shared" si="263"/>
        <v>0</v>
      </c>
      <c r="AF1922" s="117">
        <f t="shared" si="264"/>
        <v>0</v>
      </c>
      <c r="AG1922" s="119">
        <f t="shared" si="265"/>
        <v>0</v>
      </c>
      <c r="AH1922" s="120" t="b">
        <f t="shared" si="266"/>
        <v>0</v>
      </c>
      <c r="AI1922" s="121">
        <f t="shared" si="267"/>
        <v>0</v>
      </c>
      <c r="AJ1922" s="122">
        <f>+C1922</f>
        <v>0</v>
      </c>
      <c r="AK1922" s="122" t="str">
        <f>IF(ISNA(VLOOKUP(postponeList!D1922,[1]Sheet!$A$2:$B$12,2,FALSE))," ",(VLOOKUP(postponeList!D1922,[1]Sheet!$A$2:$B$12,2,FALSE)))</f>
        <v xml:space="preserve"> </v>
      </c>
      <c r="AL1922" s="122" t="str">
        <f>IF(ISNA(VLOOKUP(E1922,[1]Sheet!$G$2:$H$40,2,FALSE))," ",VLOOKUP(E1922,[1]Sheet!$G$2:$H$40,2,FALSE))</f>
        <v xml:space="preserve"> </v>
      </c>
      <c r="AM1922" s="122" t="str">
        <f>IF(ISNA(VLOOKUP(G1922,[1]Sheet!$K$2:$L$159,2,FALSE))," ",(VLOOKUP(G1922,[1]Sheet!$K$2:$L$159,2,FALSE)))</f>
        <v xml:space="preserve"> </v>
      </c>
      <c r="AN1922" s="122" t="str">
        <f>IF(ISNA(VLOOKUP(I1922&amp;C1922,[1]Sheet!$D$2:$E$228,2,FALSE))," ",VLOOKUP(I1922&amp;C1922,[1]Sheet!$D$2:$E$228,2,FALSE))</f>
        <v xml:space="preserve"> </v>
      </c>
      <c r="AO1922" s="122" t="str">
        <f>+I1922&amp;C1922</f>
        <v/>
      </c>
      <c r="AP1922" s="122" t="str">
        <f>C1922&amp;D1922&amp;E1922&amp;G1922&amp;I1922&amp;O1922</f>
        <v/>
      </c>
      <c r="AQ1922" s="122" t="str">
        <f>B1922&amp;D1922&amp;N1922</f>
        <v/>
      </c>
      <c r="AR1922" s="123" t="str">
        <f>+D1922&amp;J1922</f>
        <v/>
      </c>
      <c r="AS1922" s="124" t="str">
        <f t="shared" si="268"/>
        <v/>
      </c>
      <c r="AT1922" s="125" t="str">
        <f t="shared" si="269"/>
        <v/>
      </c>
      <c r="AU1922" s="125" t="str">
        <f>IF(NOT(AT1922=""),VLOOKUP(AT1922,[1]PSI_Category!A:B,2,0),"")</f>
        <v/>
      </c>
      <c r="AV1922" s="167"/>
      <c r="AW1922" s="167"/>
      <c r="AX1922" s="167"/>
    </row>
    <row r="1923" spans="1:50" s="133" customFormat="1" ht="11.4" customHeight="1" x14ac:dyDescent="0.3">
      <c r="A1923" s="103"/>
      <c r="B1923" s="104"/>
      <c r="C1923" s="105"/>
      <c r="D1923" s="106"/>
      <c r="E1923" s="107"/>
      <c r="F1923" s="105"/>
      <c r="G1923" s="107"/>
      <c r="H1923" s="105"/>
      <c r="I1923" s="105"/>
      <c r="J1923" s="107"/>
      <c r="K1923" s="105"/>
      <c r="L1923" s="105"/>
      <c r="M1923" s="105"/>
      <c r="N1923" s="105"/>
      <c r="O1923" s="108"/>
      <c r="P1923" s="109"/>
      <c r="Q1923" s="110"/>
      <c r="R1923" s="110"/>
      <c r="S1923" s="110"/>
      <c r="T1923" s="110"/>
      <c r="U1923" s="111"/>
      <c r="V1923" s="111"/>
      <c r="W1923" s="112"/>
      <c r="X1923" s="113"/>
      <c r="Y1923" s="114"/>
      <c r="Z1923" s="115"/>
      <c r="AA1923" s="116"/>
      <c r="AB1923" s="117" t="b">
        <f t="shared" si="261"/>
        <v>0</v>
      </c>
      <c r="AC1923" s="117">
        <f t="shared" si="262"/>
        <v>0</v>
      </c>
      <c r="AD1923" s="118"/>
      <c r="AE1923" s="117" t="b">
        <f t="shared" si="263"/>
        <v>0</v>
      </c>
      <c r="AF1923" s="117">
        <f t="shared" si="264"/>
        <v>0</v>
      </c>
      <c r="AG1923" s="119">
        <f t="shared" si="265"/>
        <v>0</v>
      </c>
      <c r="AH1923" s="120" t="b">
        <f t="shared" si="266"/>
        <v>0</v>
      </c>
      <c r="AI1923" s="121">
        <f t="shared" si="267"/>
        <v>0</v>
      </c>
      <c r="AJ1923" s="122">
        <f>+C1923</f>
        <v>0</v>
      </c>
      <c r="AK1923" s="122" t="str">
        <f>IF(ISNA(VLOOKUP(postponeList!D1923,[1]Sheet!$A$2:$B$12,2,FALSE))," ",(VLOOKUP(postponeList!D1923,[1]Sheet!$A$2:$B$12,2,FALSE)))</f>
        <v xml:space="preserve"> </v>
      </c>
      <c r="AL1923" s="122" t="str">
        <f>IF(ISNA(VLOOKUP(E1923,[1]Sheet!$G$2:$H$40,2,FALSE))," ",VLOOKUP(E1923,[1]Sheet!$G$2:$H$40,2,FALSE))</f>
        <v xml:space="preserve"> </v>
      </c>
      <c r="AM1923" s="122" t="str">
        <f>IF(ISNA(VLOOKUP(G1923,[1]Sheet!$K$2:$L$159,2,FALSE))," ",(VLOOKUP(G1923,[1]Sheet!$K$2:$L$159,2,FALSE)))</f>
        <v xml:space="preserve"> </v>
      </c>
      <c r="AN1923" s="122" t="str">
        <f>IF(ISNA(VLOOKUP(I1923&amp;C1923,[1]Sheet!$D$2:$E$228,2,FALSE))," ",VLOOKUP(I1923&amp;C1923,[1]Sheet!$D$2:$E$228,2,FALSE))</f>
        <v xml:space="preserve"> </v>
      </c>
      <c r="AO1923" s="122" t="str">
        <f>+I1923&amp;C1923</f>
        <v/>
      </c>
      <c r="AP1923" s="122" t="str">
        <f>C1923&amp;D1923&amp;E1923&amp;G1923&amp;I1923&amp;O1923</f>
        <v/>
      </c>
      <c r="AQ1923" s="122" t="str">
        <f>B1923&amp;D1923&amp;N1923</f>
        <v/>
      </c>
      <c r="AR1923" s="123" t="str">
        <f>+D1923&amp;J1923</f>
        <v/>
      </c>
      <c r="AS1923" s="124" t="str">
        <f t="shared" si="268"/>
        <v/>
      </c>
      <c r="AT1923" s="125" t="str">
        <f t="shared" si="269"/>
        <v/>
      </c>
      <c r="AU1923" s="125" t="str">
        <f>IF(NOT(AT1923=""),VLOOKUP(AT1923,[1]PSI_Category!A:B,2,0),"")</f>
        <v/>
      </c>
      <c r="AV1923" s="167"/>
      <c r="AW1923" s="167"/>
      <c r="AX1923" s="167"/>
    </row>
    <row r="1924" spans="1:50" s="133" customFormat="1" ht="11.4" customHeight="1" x14ac:dyDescent="0.3">
      <c r="A1924" s="103"/>
      <c r="B1924" s="104"/>
      <c r="C1924" s="105"/>
      <c r="D1924" s="106"/>
      <c r="E1924" s="107"/>
      <c r="F1924" s="105"/>
      <c r="G1924" s="107"/>
      <c r="H1924" s="105"/>
      <c r="I1924" s="105"/>
      <c r="J1924" s="107"/>
      <c r="K1924" s="105"/>
      <c r="L1924" s="105"/>
      <c r="M1924" s="105"/>
      <c r="N1924" s="105"/>
      <c r="O1924" s="108"/>
      <c r="P1924" s="109"/>
      <c r="Q1924" s="110"/>
      <c r="R1924" s="110"/>
      <c r="S1924" s="110"/>
      <c r="T1924" s="110"/>
      <c r="U1924" s="111"/>
      <c r="V1924" s="111"/>
      <c r="W1924" s="112"/>
      <c r="X1924" s="113"/>
      <c r="Y1924" s="114"/>
      <c r="Z1924" s="115"/>
      <c r="AA1924" s="116"/>
      <c r="AB1924" s="117" t="b">
        <f t="shared" si="261"/>
        <v>0</v>
      </c>
      <c r="AC1924" s="117">
        <f t="shared" si="262"/>
        <v>0</v>
      </c>
      <c r="AD1924" s="118"/>
      <c r="AE1924" s="117" t="b">
        <f t="shared" si="263"/>
        <v>0</v>
      </c>
      <c r="AF1924" s="117">
        <f t="shared" si="264"/>
        <v>0</v>
      </c>
      <c r="AG1924" s="119">
        <f t="shared" si="265"/>
        <v>0</v>
      </c>
      <c r="AH1924" s="120" t="b">
        <f t="shared" si="266"/>
        <v>0</v>
      </c>
      <c r="AI1924" s="121">
        <f t="shared" si="267"/>
        <v>0</v>
      </c>
      <c r="AJ1924" s="122">
        <f>+C1924</f>
        <v>0</v>
      </c>
      <c r="AK1924" s="122" t="str">
        <f>IF(ISNA(VLOOKUP(postponeList!D1924,[1]Sheet!$A$2:$B$12,2,FALSE))," ",(VLOOKUP(postponeList!D1924,[1]Sheet!$A$2:$B$12,2,FALSE)))</f>
        <v xml:space="preserve"> </v>
      </c>
      <c r="AL1924" s="122" t="str">
        <f>IF(ISNA(VLOOKUP(E1924,[1]Sheet!$G$2:$H$40,2,FALSE))," ",VLOOKUP(E1924,[1]Sheet!$G$2:$H$40,2,FALSE))</f>
        <v xml:space="preserve"> </v>
      </c>
      <c r="AM1924" s="122" t="str">
        <f>IF(ISNA(VLOOKUP(G1924,[1]Sheet!$K$2:$L$159,2,FALSE))," ",(VLOOKUP(G1924,[1]Sheet!$K$2:$L$159,2,FALSE)))</f>
        <v xml:space="preserve"> </v>
      </c>
      <c r="AN1924" s="122" t="str">
        <f>IF(ISNA(VLOOKUP(I1924&amp;C1924,[1]Sheet!$D$2:$E$228,2,FALSE))," ",VLOOKUP(I1924&amp;C1924,[1]Sheet!$D$2:$E$228,2,FALSE))</f>
        <v xml:space="preserve"> </v>
      </c>
      <c r="AO1924" s="122" t="str">
        <f>+I1924&amp;C1924</f>
        <v/>
      </c>
      <c r="AP1924" s="122" t="str">
        <f>C1924&amp;D1924&amp;E1924&amp;G1924&amp;I1924&amp;O1924</f>
        <v/>
      </c>
      <c r="AQ1924" s="122" t="str">
        <f>B1924&amp;D1924&amp;N1924</f>
        <v/>
      </c>
      <c r="AR1924" s="123" t="str">
        <f>+D1924&amp;J1924</f>
        <v/>
      </c>
      <c r="AS1924" s="124" t="str">
        <f t="shared" si="268"/>
        <v/>
      </c>
      <c r="AT1924" s="125" t="str">
        <f t="shared" si="269"/>
        <v/>
      </c>
      <c r="AU1924" s="125" t="str">
        <f>IF(NOT(AT1924=""),VLOOKUP(AT1924,[1]PSI_Category!A:B,2,0),"")</f>
        <v/>
      </c>
      <c r="AV1924" s="167"/>
      <c r="AW1924" s="167"/>
      <c r="AX1924" s="167"/>
    </row>
    <row r="1925" spans="1:50" s="133" customFormat="1" ht="11.4" customHeight="1" x14ac:dyDescent="0.3">
      <c r="A1925" s="103"/>
      <c r="B1925" s="104"/>
      <c r="C1925" s="105"/>
      <c r="D1925" s="106"/>
      <c r="E1925" s="107"/>
      <c r="F1925" s="105"/>
      <c r="G1925" s="107"/>
      <c r="H1925" s="105"/>
      <c r="I1925" s="105"/>
      <c r="J1925" s="107"/>
      <c r="K1925" s="105"/>
      <c r="L1925" s="105"/>
      <c r="M1925" s="105"/>
      <c r="N1925" s="105"/>
      <c r="O1925" s="108"/>
      <c r="P1925" s="109"/>
      <c r="Q1925" s="110"/>
      <c r="R1925" s="110"/>
      <c r="S1925" s="110"/>
      <c r="T1925" s="110"/>
      <c r="U1925" s="111"/>
      <c r="V1925" s="111"/>
      <c r="W1925" s="112"/>
      <c r="X1925" s="113"/>
      <c r="Y1925" s="114"/>
      <c r="Z1925" s="115"/>
      <c r="AA1925" s="116"/>
      <c r="AB1925" s="117" t="b">
        <f t="shared" si="261"/>
        <v>0</v>
      </c>
      <c r="AC1925" s="117">
        <f t="shared" si="262"/>
        <v>0</v>
      </c>
      <c r="AD1925" s="118"/>
      <c r="AE1925" s="117" t="b">
        <f t="shared" si="263"/>
        <v>0</v>
      </c>
      <c r="AF1925" s="117">
        <f t="shared" si="264"/>
        <v>0</v>
      </c>
      <c r="AG1925" s="119">
        <f t="shared" si="265"/>
        <v>0</v>
      </c>
      <c r="AH1925" s="120" t="b">
        <f t="shared" si="266"/>
        <v>0</v>
      </c>
      <c r="AI1925" s="121">
        <f t="shared" si="267"/>
        <v>0</v>
      </c>
      <c r="AJ1925" s="122">
        <f>+C1925</f>
        <v>0</v>
      </c>
      <c r="AK1925" s="122" t="str">
        <f>IF(ISNA(VLOOKUP(postponeList!D1925,[1]Sheet!$A$2:$B$12,2,FALSE))," ",(VLOOKUP(postponeList!D1925,[1]Sheet!$A$2:$B$12,2,FALSE)))</f>
        <v xml:space="preserve"> </v>
      </c>
      <c r="AL1925" s="122" t="str">
        <f>IF(ISNA(VLOOKUP(E1925,[1]Sheet!$G$2:$H$40,2,FALSE))," ",VLOOKUP(E1925,[1]Sheet!$G$2:$H$40,2,FALSE))</f>
        <v xml:space="preserve"> </v>
      </c>
      <c r="AM1925" s="122" t="str">
        <f>IF(ISNA(VLOOKUP(G1925,[1]Sheet!$K$2:$L$159,2,FALSE))," ",(VLOOKUP(G1925,[1]Sheet!$K$2:$L$159,2,FALSE)))</f>
        <v xml:space="preserve"> </v>
      </c>
      <c r="AN1925" s="122" t="str">
        <f>IF(ISNA(VLOOKUP(I1925&amp;C1925,[1]Sheet!$D$2:$E$228,2,FALSE))," ",VLOOKUP(I1925&amp;C1925,[1]Sheet!$D$2:$E$228,2,FALSE))</f>
        <v xml:space="preserve"> </v>
      </c>
      <c r="AO1925" s="122" t="str">
        <f>+I1925&amp;C1925</f>
        <v/>
      </c>
      <c r="AP1925" s="122" t="str">
        <f>C1925&amp;D1925&amp;E1925&amp;G1925&amp;I1925&amp;O1925</f>
        <v/>
      </c>
      <c r="AQ1925" s="122" t="str">
        <f>B1925&amp;D1925&amp;N1925</f>
        <v/>
      </c>
      <c r="AR1925" s="123" t="str">
        <f>+D1925&amp;J1925</f>
        <v/>
      </c>
      <c r="AS1925" s="124" t="str">
        <f t="shared" si="268"/>
        <v/>
      </c>
      <c r="AT1925" s="125" t="str">
        <f t="shared" si="269"/>
        <v/>
      </c>
      <c r="AU1925" s="125" t="str">
        <f>IF(NOT(AT1925=""),VLOOKUP(AT1925,[1]PSI_Category!A:B,2,0),"")</f>
        <v/>
      </c>
      <c r="AV1925" s="167"/>
      <c r="AW1925" s="167"/>
      <c r="AX1925" s="167"/>
    </row>
    <row r="1926" spans="1:50" s="133" customFormat="1" ht="11.4" customHeight="1" x14ac:dyDescent="0.3">
      <c r="A1926" s="103"/>
      <c r="B1926" s="104"/>
      <c r="C1926" s="105"/>
      <c r="D1926" s="106"/>
      <c r="E1926" s="107"/>
      <c r="F1926" s="105"/>
      <c r="G1926" s="107"/>
      <c r="H1926" s="105"/>
      <c r="I1926" s="105"/>
      <c r="J1926" s="107"/>
      <c r="K1926" s="105"/>
      <c r="L1926" s="105"/>
      <c r="M1926" s="105"/>
      <c r="N1926" s="105"/>
      <c r="O1926" s="108"/>
      <c r="P1926" s="109"/>
      <c r="Q1926" s="110"/>
      <c r="R1926" s="110"/>
      <c r="S1926" s="110"/>
      <c r="T1926" s="110"/>
      <c r="U1926" s="111"/>
      <c r="V1926" s="111"/>
      <c r="W1926" s="112"/>
      <c r="X1926" s="113"/>
      <c r="Y1926" s="114"/>
      <c r="Z1926" s="115"/>
      <c r="AA1926" s="116"/>
      <c r="AB1926" s="117" t="b">
        <f t="shared" ref="AB1926:AB1989" si="270">IF($Y1926=$AB$3,$Z1926*AA1926,IF($Y1926=$AC$3,$Z1926*AA1926/$AF$3,IF($Y1926=$AH$3,$Z1926*AA1926/$AI$3,IF($Y1926=$AJ$3,$Z1926*AA1926/$AK$3))))</f>
        <v>0</v>
      </c>
      <c r="AC1926" s="117">
        <f t="shared" ref="AC1926:AC1989" si="271">AB1926*$AF$3/1000</f>
        <v>0</v>
      </c>
      <c r="AD1926" s="118"/>
      <c r="AE1926" s="117" t="b">
        <f t="shared" ref="AE1926:AE1989" si="272">IF($Y1926=$AB$3,$Z1926*AD1926, IF($Y1926=$AC$3, $Z1926*AD1926/$AF$3, IF($Y1926=$AH$3, $Z1926*AD1926/$AI$3, IF($Y1926=$AJ$3, $Z1926*AD1926/$AK$3))))</f>
        <v>0</v>
      </c>
      <c r="AF1926" s="117">
        <f t="shared" ref="AF1926:AF1989" si="273">AE1926*$AF$3/1000</f>
        <v>0</v>
      </c>
      <c r="AG1926" s="119">
        <f t="shared" ref="AG1926:AG1989" si="274">+AA1926-AD1926</f>
        <v>0</v>
      </c>
      <c r="AH1926" s="120" t="b">
        <f t="shared" ref="AH1926:AH1989" si="275">IF($Y1926=$AB$3,$Z1926*AG1926, IF($Y1926=$AC$3, $Z1926*AG1926/$AF$3, IF($Y1926=$AH$3, $Z1926*AG1926/$AI$3, IF($Y1926=$AJ$3, $Z1926*AG1926/$AK$3))))</f>
        <v>0</v>
      </c>
      <c r="AI1926" s="121">
        <f t="shared" ref="AI1926:AI1989" si="276">AH1926*$AF$3/1000</f>
        <v>0</v>
      </c>
      <c r="AJ1926" s="122">
        <f>+C1926</f>
        <v>0</v>
      </c>
      <c r="AK1926" s="122" t="str">
        <f>IF(ISNA(VLOOKUP(postponeList!D1926,[1]Sheet!$A$2:$B$12,2,FALSE))," ",(VLOOKUP(postponeList!D1926,[1]Sheet!$A$2:$B$12,2,FALSE)))</f>
        <v xml:space="preserve"> </v>
      </c>
      <c r="AL1926" s="122" t="str">
        <f>IF(ISNA(VLOOKUP(E1926,[1]Sheet!$G$2:$H$40,2,FALSE))," ",VLOOKUP(E1926,[1]Sheet!$G$2:$H$40,2,FALSE))</f>
        <v xml:space="preserve"> </v>
      </c>
      <c r="AM1926" s="122" t="str">
        <f>IF(ISNA(VLOOKUP(G1926,[1]Sheet!$K$2:$L$159,2,FALSE))," ",(VLOOKUP(G1926,[1]Sheet!$K$2:$L$159,2,FALSE)))</f>
        <v xml:space="preserve"> </v>
      </c>
      <c r="AN1926" s="122" t="str">
        <f>IF(ISNA(VLOOKUP(I1926&amp;C1926,[1]Sheet!$D$2:$E$228,2,FALSE))," ",VLOOKUP(I1926&amp;C1926,[1]Sheet!$D$2:$E$228,2,FALSE))</f>
        <v xml:space="preserve"> </v>
      </c>
      <c r="AO1926" s="122" t="str">
        <f>+I1926&amp;C1926</f>
        <v/>
      </c>
      <c r="AP1926" s="122" t="str">
        <f>C1926&amp;D1926&amp;E1926&amp;G1926&amp;I1926&amp;O1926</f>
        <v/>
      </c>
      <c r="AQ1926" s="122" t="str">
        <f>B1926&amp;D1926&amp;N1926</f>
        <v/>
      </c>
      <c r="AR1926" s="123" t="str">
        <f>+D1926&amp;J1926</f>
        <v/>
      </c>
      <c r="AS1926" s="124" t="str">
        <f t="shared" ref="AS1926:AS1989" si="277">LEFT(V1926,3)</f>
        <v/>
      </c>
      <c r="AT1926" s="125" t="str">
        <f t="shared" ref="AT1926:AT1989" si="278">IFERROR(TRIM(M1926),"")</f>
        <v/>
      </c>
      <c r="AU1926" s="125" t="str">
        <f>IF(NOT(AT1926=""),VLOOKUP(AT1926,[1]PSI_Category!A:B,2,0),"")</f>
        <v/>
      </c>
      <c r="AV1926" s="167"/>
      <c r="AW1926" s="167"/>
      <c r="AX1926" s="167"/>
    </row>
    <row r="1927" spans="1:50" s="133" customFormat="1" ht="11.4" customHeight="1" x14ac:dyDescent="0.3">
      <c r="A1927" s="103"/>
      <c r="B1927" s="104"/>
      <c r="C1927" s="105"/>
      <c r="D1927" s="106"/>
      <c r="E1927" s="107"/>
      <c r="F1927" s="105"/>
      <c r="G1927" s="107"/>
      <c r="H1927" s="105"/>
      <c r="I1927" s="105"/>
      <c r="J1927" s="107"/>
      <c r="K1927" s="105"/>
      <c r="L1927" s="105"/>
      <c r="M1927" s="105"/>
      <c r="N1927" s="105"/>
      <c r="O1927" s="108"/>
      <c r="P1927" s="109"/>
      <c r="Q1927" s="110"/>
      <c r="R1927" s="110"/>
      <c r="S1927" s="110"/>
      <c r="T1927" s="110"/>
      <c r="U1927" s="111"/>
      <c r="V1927" s="111"/>
      <c r="W1927" s="112"/>
      <c r="X1927" s="113"/>
      <c r="Y1927" s="114"/>
      <c r="Z1927" s="115"/>
      <c r="AA1927" s="116"/>
      <c r="AB1927" s="117" t="b">
        <f t="shared" si="270"/>
        <v>0</v>
      </c>
      <c r="AC1927" s="117">
        <f t="shared" si="271"/>
        <v>0</v>
      </c>
      <c r="AD1927" s="118"/>
      <c r="AE1927" s="117" t="b">
        <f t="shared" si="272"/>
        <v>0</v>
      </c>
      <c r="AF1927" s="117">
        <f t="shared" si="273"/>
        <v>0</v>
      </c>
      <c r="AG1927" s="119">
        <f t="shared" si="274"/>
        <v>0</v>
      </c>
      <c r="AH1927" s="120" t="b">
        <f t="shared" si="275"/>
        <v>0</v>
      </c>
      <c r="AI1927" s="121">
        <f t="shared" si="276"/>
        <v>0</v>
      </c>
      <c r="AJ1927" s="122">
        <f>+C1927</f>
        <v>0</v>
      </c>
      <c r="AK1927" s="122" t="str">
        <f>IF(ISNA(VLOOKUP(postponeList!D1927,[1]Sheet!$A$2:$B$12,2,FALSE))," ",(VLOOKUP(postponeList!D1927,[1]Sheet!$A$2:$B$12,2,FALSE)))</f>
        <v xml:space="preserve"> </v>
      </c>
      <c r="AL1927" s="122" t="str">
        <f>IF(ISNA(VLOOKUP(E1927,[1]Sheet!$G$2:$H$40,2,FALSE))," ",VLOOKUP(E1927,[1]Sheet!$G$2:$H$40,2,FALSE))</f>
        <v xml:space="preserve"> </v>
      </c>
      <c r="AM1927" s="122" t="str">
        <f>IF(ISNA(VLOOKUP(G1927,[1]Sheet!$K$2:$L$159,2,FALSE))," ",(VLOOKUP(G1927,[1]Sheet!$K$2:$L$159,2,FALSE)))</f>
        <v xml:space="preserve"> </v>
      </c>
      <c r="AN1927" s="122" t="str">
        <f>IF(ISNA(VLOOKUP(I1927&amp;C1927,[1]Sheet!$D$2:$E$228,2,FALSE))," ",VLOOKUP(I1927&amp;C1927,[1]Sheet!$D$2:$E$228,2,FALSE))</f>
        <v xml:space="preserve"> </v>
      </c>
      <c r="AO1927" s="122" t="str">
        <f>+I1927&amp;C1927</f>
        <v/>
      </c>
      <c r="AP1927" s="122" t="str">
        <f>C1927&amp;D1927&amp;E1927&amp;G1927&amp;I1927&amp;O1927</f>
        <v/>
      </c>
      <c r="AQ1927" s="122" t="str">
        <f>B1927&amp;D1927&amp;N1927</f>
        <v/>
      </c>
      <c r="AR1927" s="123" t="str">
        <f>+D1927&amp;J1927</f>
        <v/>
      </c>
      <c r="AS1927" s="124" t="str">
        <f t="shared" si="277"/>
        <v/>
      </c>
      <c r="AT1927" s="125" t="str">
        <f t="shared" si="278"/>
        <v/>
      </c>
      <c r="AU1927" s="125" t="str">
        <f>IF(NOT(AT1927=""),VLOOKUP(AT1927,[1]PSI_Category!A:B,2,0),"")</f>
        <v/>
      </c>
      <c r="AV1927" s="167"/>
      <c r="AW1927" s="167"/>
      <c r="AX1927" s="167"/>
    </row>
    <row r="1928" spans="1:50" s="133" customFormat="1" ht="11.4" customHeight="1" x14ac:dyDescent="0.3">
      <c r="A1928" s="103"/>
      <c r="B1928" s="104"/>
      <c r="C1928" s="105"/>
      <c r="D1928" s="106"/>
      <c r="E1928" s="107"/>
      <c r="F1928" s="105"/>
      <c r="G1928" s="107"/>
      <c r="H1928" s="105"/>
      <c r="I1928" s="105"/>
      <c r="J1928" s="107"/>
      <c r="K1928" s="105"/>
      <c r="L1928" s="105"/>
      <c r="M1928" s="105"/>
      <c r="N1928" s="105"/>
      <c r="O1928" s="108"/>
      <c r="P1928" s="109"/>
      <c r="Q1928" s="110"/>
      <c r="R1928" s="110"/>
      <c r="S1928" s="110"/>
      <c r="T1928" s="110"/>
      <c r="U1928" s="111"/>
      <c r="V1928" s="111"/>
      <c r="W1928" s="112"/>
      <c r="X1928" s="113"/>
      <c r="Y1928" s="114"/>
      <c r="Z1928" s="115"/>
      <c r="AA1928" s="116"/>
      <c r="AB1928" s="117" t="b">
        <f t="shared" si="270"/>
        <v>0</v>
      </c>
      <c r="AC1928" s="117">
        <f t="shared" si="271"/>
        <v>0</v>
      </c>
      <c r="AD1928" s="118"/>
      <c r="AE1928" s="117" t="b">
        <f t="shared" si="272"/>
        <v>0</v>
      </c>
      <c r="AF1928" s="117">
        <f t="shared" si="273"/>
        <v>0</v>
      </c>
      <c r="AG1928" s="119">
        <f t="shared" si="274"/>
        <v>0</v>
      </c>
      <c r="AH1928" s="120" t="b">
        <f t="shared" si="275"/>
        <v>0</v>
      </c>
      <c r="AI1928" s="121">
        <f t="shared" si="276"/>
        <v>0</v>
      </c>
      <c r="AJ1928" s="122">
        <f>+C1928</f>
        <v>0</v>
      </c>
      <c r="AK1928" s="122" t="str">
        <f>IF(ISNA(VLOOKUP(postponeList!D1928,[1]Sheet!$A$2:$B$12,2,FALSE))," ",(VLOOKUP(postponeList!D1928,[1]Sheet!$A$2:$B$12,2,FALSE)))</f>
        <v xml:space="preserve"> </v>
      </c>
      <c r="AL1928" s="122" t="str">
        <f>IF(ISNA(VLOOKUP(E1928,[1]Sheet!$G$2:$H$40,2,FALSE))," ",VLOOKUP(E1928,[1]Sheet!$G$2:$H$40,2,FALSE))</f>
        <v xml:space="preserve"> </v>
      </c>
      <c r="AM1928" s="122" t="str">
        <f>IF(ISNA(VLOOKUP(G1928,[1]Sheet!$K$2:$L$159,2,FALSE))," ",(VLOOKUP(G1928,[1]Sheet!$K$2:$L$159,2,FALSE)))</f>
        <v xml:space="preserve"> </v>
      </c>
      <c r="AN1928" s="122" t="str">
        <f>IF(ISNA(VLOOKUP(I1928&amp;C1928,[1]Sheet!$D$2:$E$228,2,FALSE))," ",VLOOKUP(I1928&amp;C1928,[1]Sheet!$D$2:$E$228,2,FALSE))</f>
        <v xml:space="preserve"> </v>
      </c>
      <c r="AO1928" s="122" t="str">
        <f>+I1928&amp;C1928</f>
        <v/>
      </c>
      <c r="AP1928" s="122" t="str">
        <f>C1928&amp;D1928&amp;E1928&amp;G1928&amp;I1928&amp;O1928</f>
        <v/>
      </c>
      <c r="AQ1928" s="122" t="str">
        <f>B1928&amp;D1928&amp;N1928</f>
        <v/>
      </c>
      <c r="AR1928" s="123" t="str">
        <f>+D1928&amp;J1928</f>
        <v/>
      </c>
      <c r="AS1928" s="124" t="str">
        <f t="shared" si="277"/>
        <v/>
      </c>
      <c r="AT1928" s="125" t="str">
        <f t="shared" si="278"/>
        <v/>
      </c>
      <c r="AU1928" s="125" t="str">
        <f>IF(NOT(AT1928=""),VLOOKUP(AT1928,[1]PSI_Category!A:B,2,0),"")</f>
        <v/>
      </c>
      <c r="AV1928" s="167"/>
      <c r="AW1928" s="167"/>
      <c r="AX1928" s="167"/>
    </row>
    <row r="1929" spans="1:50" s="133" customFormat="1" ht="11.4" customHeight="1" x14ac:dyDescent="0.3">
      <c r="A1929" s="103"/>
      <c r="B1929" s="104"/>
      <c r="C1929" s="105"/>
      <c r="D1929" s="106"/>
      <c r="E1929" s="107"/>
      <c r="F1929" s="105"/>
      <c r="G1929" s="107"/>
      <c r="H1929" s="105"/>
      <c r="I1929" s="105"/>
      <c r="J1929" s="107"/>
      <c r="K1929" s="105"/>
      <c r="L1929" s="105"/>
      <c r="M1929" s="105"/>
      <c r="N1929" s="105"/>
      <c r="O1929" s="108"/>
      <c r="P1929" s="109"/>
      <c r="Q1929" s="110"/>
      <c r="R1929" s="110"/>
      <c r="S1929" s="110"/>
      <c r="T1929" s="110"/>
      <c r="U1929" s="111"/>
      <c r="V1929" s="111"/>
      <c r="W1929" s="112"/>
      <c r="X1929" s="113"/>
      <c r="Y1929" s="114"/>
      <c r="Z1929" s="115"/>
      <c r="AA1929" s="116"/>
      <c r="AB1929" s="117" t="b">
        <f t="shared" si="270"/>
        <v>0</v>
      </c>
      <c r="AC1929" s="117">
        <f t="shared" si="271"/>
        <v>0</v>
      </c>
      <c r="AD1929" s="118"/>
      <c r="AE1929" s="117" t="b">
        <f t="shared" si="272"/>
        <v>0</v>
      </c>
      <c r="AF1929" s="117">
        <f t="shared" si="273"/>
        <v>0</v>
      </c>
      <c r="AG1929" s="119">
        <f t="shared" si="274"/>
        <v>0</v>
      </c>
      <c r="AH1929" s="120" t="b">
        <f t="shared" si="275"/>
        <v>0</v>
      </c>
      <c r="AI1929" s="121">
        <f t="shared" si="276"/>
        <v>0</v>
      </c>
      <c r="AJ1929" s="122">
        <f>+C1929</f>
        <v>0</v>
      </c>
      <c r="AK1929" s="122" t="str">
        <f>IF(ISNA(VLOOKUP(postponeList!D1929,[1]Sheet!$A$2:$B$12,2,FALSE))," ",(VLOOKUP(postponeList!D1929,[1]Sheet!$A$2:$B$12,2,FALSE)))</f>
        <v xml:space="preserve"> </v>
      </c>
      <c r="AL1929" s="122" t="str">
        <f>IF(ISNA(VLOOKUP(E1929,[1]Sheet!$G$2:$H$40,2,FALSE))," ",VLOOKUP(E1929,[1]Sheet!$G$2:$H$40,2,FALSE))</f>
        <v xml:space="preserve"> </v>
      </c>
      <c r="AM1929" s="122" t="str">
        <f>IF(ISNA(VLOOKUP(G1929,[1]Sheet!$K$2:$L$159,2,FALSE))," ",(VLOOKUP(G1929,[1]Sheet!$K$2:$L$159,2,FALSE)))</f>
        <v xml:space="preserve"> </v>
      </c>
      <c r="AN1929" s="122" t="str">
        <f>IF(ISNA(VLOOKUP(I1929&amp;C1929,[1]Sheet!$D$2:$E$228,2,FALSE))," ",VLOOKUP(I1929&amp;C1929,[1]Sheet!$D$2:$E$228,2,FALSE))</f>
        <v xml:space="preserve"> </v>
      </c>
      <c r="AO1929" s="122" t="str">
        <f>+I1929&amp;C1929</f>
        <v/>
      </c>
      <c r="AP1929" s="122" t="str">
        <f>C1929&amp;D1929&amp;E1929&amp;G1929&amp;I1929&amp;O1929</f>
        <v/>
      </c>
      <c r="AQ1929" s="122" t="str">
        <f>B1929&amp;D1929&amp;N1929</f>
        <v/>
      </c>
      <c r="AR1929" s="123" t="str">
        <f>+D1929&amp;J1929</f>
        <v/>
      </c>
      <c r="AS1929" s="124" t="str">
        <f t="shared" si="277"/>
        <v/>
      </c>
      <c r="AT1929" s="125" t="str">
        <f t="shared" si="278"/>
        <v/>
      </c>
      <c r="AU1929" s="125" t="str">
        <f>IF(NOT(AT1929=""),VLOOKUP(AT1929,[1]PSI_Category!A:B,2,0),"")</f>
        <v/>
      </c>
      <c r="AV1929" s="167"/>
      <c r="AW1929" s="167"/>
      <c r="AX1929" s="167"/>
    </row>
    <row r="1930" spans="1:50" s="133" customFormat="1" ht="11.4" customHeight="1" x14ac:dyDescent="0.3">
      <c r="A1930" s="103"/>
      <c r="B1930" s="104"/>
      <c r="C1930" s="105"/>
      <c r="D1930" s="106"/>
      <c r="E1930" s="107"/>
      <c r="F1930" s="105"/>
      <c r="G1930" s="107"/>
      <c r="H1930" s="105"/>
      <c r="I1930" s="105"/>
      <c r="J1930" s="107"/>
      <c r="K1930" s="105"/>
      <c r="L1930" s="105"/>
      <c r="M1930" s="105"/>
      <c r="N1930" s="105"/>
      <c r="O1930" s="108"/>
      <c r="P1930" s="109"/>
      <c r="Q1930" s="110"/>
      <c r="R1930" s="110"/>
      <c r="S1930" s="110"/>
      <c r="T1930" s="110"/>
      <c r="U1930" s="111"/>
      <c r="V1930" s="111"/>
      <c r="W1930" s="112"/>
      <c r="X1930" s="113"/>
      <c r="Y1930" s="114"/>
      <c r="Z1930" s="115"/>
      <c r="AA1930" s="116"/>
      <c r="AB1930" s="117" t="b">
        <f t="shared" si="270"/>
        <v>0</v>
      </c>
      <c r="AC1930" s="117">
        <f t="shared" si="271"/>
        <v>0</v>
      </c>
      <c r="AD1930" s="118"/>
      <c r="AE1930" s="117" t="b">
        <f t="shared" si="272"/>
        <v>0</v>
      </c>
      <c r="AF1930" s="117">
        <f t="shared" si="273"/>
        <v>0</v>
      </c>
      <c r="AG1930" s="119">
        <f t="shared" si="274"/>
        <v>0</v>
      </c>
      <c r="AH1930" s="120" t="b">
        <f t="shared" si="275"/>
        <v>0</v>
      </c>
      <c r="AI1930" s="121">
        <f t="shared" si="276"/>
        <v>0</v>
      </c>
      <c r="AJ1930" s="122">
        <f>+C1930</f>
        <v>0</v>
      </c>
      <c r="AK1930" s="122" t="str">
        <f>IF(ISNA(VLOOKUP(postponeList!D1930,[1]Sheet!$A$2:$B$12,2,FALSE))," ",(VLOOKUP(postponeList!D1930,[1]Sheet!$A$2:$B$12,2,FALSE)))</f>
        <v xml:space="preserve"> </v>
      </c>
      <c r="AL1930" s="122" t="str">
        <f>IF(ISNA(VLOOKUP(E1930,[1]Sheet!$G$2:$H$40,2,FALSE))," ",VLOOKUP(E1930,[1]Sheet!$G$2:$H$40,2,FALSE))</f>
        <v xml:space="preserve"> </v>
      </c>
      <c r="AM1930" s="122" t="str">
        <f>IF(ISNA(VLOOKUP(G1930,[1]Sheet!$K$2:$L$159,2,FALSE))," ",(VLOOKUP(G1930,[1]Sheet!$K$2:$L$159,2,FALSE)))</f>
        <v xml:space="preserve"> </v>
      </c>
      <c r="AN1930" s="122" t="str">
        <f>IF(ISNA(VLOOKUP(I1930&amp;C1930,[1]Sheet!$D$2:$E$228,2,FALSE))," ",VLOOKUP(I1930&amp;C1930,[1]Sheet!$D$2:$E$228,2,FALSE))</f>
        <v xml:space="preserve"> </v>
      </c>
      <c r="AO1930" s="122" t="str">
        <f>+I1930&amp;C1930</f>
        <v/>
      </c>
      <c r="AP1930" s="122" t="str">
        <f>C1930&amp;D1930&amp;E1930&amp;G1930&amp;I1930&amp;O1930</f>
        <v/>
      </c>
      <c r="AQ1930" s="122" t="str">
        <f>B1930&amp;D1930&amp;N1930</f>
        <v/>
      </c>
      <c r="AR1930" s="123" t="str">
        <f>+D1930&amp;J1930</f>
        <v/>
      </c>
      <c r="AS1930" s="124" t="str">
        <f t="shared" si="277"/>
        <v/>
      </c>
      <c r="AT1930" s="125" t="str">
        <f t="shared" si="278"/>
        <v/>
      </c>
      <c r="AU1930" s="125" t="str">
        <f>IF(NOT(AT1930=""),VLOOKUP(AT1930,[1]PSI_Category!A:B,2,0),"")</f>
        <v/>
      </c>
      <c r="AV1930" s="167"/>
      <c r="AW1930" s="167"/>
      <c r="AX1930" s="167"/>
    </row>
    <row r="1931" spans="1:50" s="133" customFormat="1" ht="11.4" customHeight="1" x14ac:dyDescent="0.3">
      <c r="A1931" s="103"/>
      <c r="B1931" s="104"/>
      <c r="C1931" s="105"/>
      <c r="D1931" s="106"/>
      <c r="E1931" s="107"/>
      <c r="F1931" s="105"/>
      <c r="G1931" s="107"/>
      <c r="H1931" s="105"/>
      <c r="I1931" s="105"/>
      <c r="J1931" s="107"/>
      <c r="K1931" s="105"/>
      <c r="L1931" s="105"/>
      <c r="M1931" s="105"/>
      <c r="N1931" s="105"/>
      <c r="O1931" s="108"/>
      <c r="P1931" s="109"/>
      <c r="Q1931" s="110"/>
      <c r="R1931" s="110"/>
      <c r="S1931" s="110"/>
      <c r="T1931" s="110"/>
      <c r="U1931" s="111"/>
      <c r="V1931" s="111"/>
      <c r="W1931" s="112"/>
      <c r="X1931" s="113"/>
      <c r="Y1931" s="114"/>
      <c r="Z1931" s="115"/>
      <c r="AA1931" s="116"/>
      <c r="AB1931" s="117" t="b">
        <f t="shared" si="270"/>
        <v>0</v>
      </c>
      <c r="AC1931" s="117">
        <f t="shared" si="271"/>
        <v>0</v>
      </c>
      <c r="AD1931" s="118"/>
      <c r="AE1931" s="117" t="b">
        <f t="shared" si="272"/>
        <v>0</v>
      </c>
      <c r="AF1931" s="117">
        <f t="shared" si="273"/>
        <v>0</v>
      </c>
      <c r="AG1931" s="119">
        <f t="shared" si="274"/>
        <v>0</v>
      </c>
      <c r="AH1931" s="120" t="b">
        <f t="shared" si="275"/>
        <v>0</v>
      </c>
      <c r="AI1931" s="121">
        <f t="shared" si="276"/>
        <v>0</v>
      </c>
      <c r="AJ1931" s="122">
        <f>+C1931</f>
        <v>0</v>
      </c>
      <c r="AK1931" s="122" t="str">
        <f>IF(ISNA(VLOOKUP(postponeList!D1931,[1]Sheet!$A$2:$B$12,2,FALSE))," ",(VLOOKUP(postponeList!D1931,[1]Sheet!$A$2:$B$12,2,FALSE)))</f>
        <v xml:space="preserve"> </v>
      </c>
      <c r="AL1931" s="122" t="str">
        <f>IF(ISNA(VLOOKUP(E1931,[1]Sheet!$G$2:$H$40,2,FALSE))," ",VLOOKUP(E1931,[1]Sheet!$G$2:$H$40,2,FALSE))</f>
        <v xml:space="preserve"> </v>
      </c>
      <c r="AM1931" s="122" t="str">
        <f>IF(ISNA(VLOOKUP(G1931,[1]Sheet!$K$2:$L$159,2,FALSE))," ",(VLOOKUP(G1931,[1]Sheet!$K$2:$L$159,2,FALSE)))</f>
        <v xml:space="preserve"> </v>
      </c>
      <c r="AN1931" s="122" t="str">
        <f>IF(ISNA(VLOOKUP(I1931&amp;C1931,[1]Sheet!$D$2:$E$228,2,FALSE))," ",VLOOKUP(I1931&amp;C1931,[1]Sheet!$D$2:$E$228,2,FALSE))</f>
        <v xml:space="preserve"> </v>
      </c>
      <c r="AO1931" s="122" t="str">
        <f>+I1931&amp;C1931</f>
        <v/>
      </c>
      <c r="AP1931" s="122" t="str">
        <f>C1931&amp;D1931&amp;E1931&amp;G1931&amp;I1931&amp;O1931</f>
        <v/>
      </c>
      <c r="AQ1931" s="122" t="str">
        <f>B1931&amp;D1931&amp;N1931</f>
        <v/>
      </c>
      <c r="AR1931" s="123" t="str">
        <f>+D1931&amp;J1931</f>
        <v/>
      </c>
      <c r="AS1931" s="124" t="str">
        <f t="shared" si="277"/>
        <v/>
      </c>
      <c r="AT1931" s="125" t="str">
        <f t="shared" si="278"/>
        <v/>
      </c>
      <c r="AU1931" s="125" t="str">
        <f>IF(NOT(AT1931=""),VLOOKUP(AT1931,[1]PSI_Category!A:B,2,0),"")</f>
        <v/>
      </c>
      <c r="AV1931" s="167"/>
      <c r="AW1931" s="167"/>
      <c r="AX1931" s="167"/>
    </row>
    <row r="1932" spans="1:50" s="133" customFormat="1" ht="11.4" customHeight="1" x14ac:dyDescent="0.3">
      <c r="A1932" s="103"/>
      <c r="B1932" s="104"/>
      <c r="C1932" s="105"/>
      <c r="D1932" s="106"/>
      <c r="E1932" s="107"/>
      <c r="F1932" s="105"/>
      <c r="G1932" s="107"/>
      <c r="H1932" s="105"/>
      <c r="I1932" s="105"/>
      <c r="J1932" s="107"/>
      <c r="K1932" s="105"/>
      <c r="L1932" s="105"/>
      <c r="M1932" s="105"/>
      <c r="N1932" s="105"/>
      <c r="O1932" s="108"/>
      <c r="P1932" s="109"/>
      <c r="Q1932" s="110"/>
      <c r="R1932" s="110"/>
      <c r="S1932" s="110"/>
      <c r="T1932" s="110"/>
      <c r="U1932" s="111"/>
      <c r="V1932" s="111"/>
      <c r="W1932" s="112"/>
      <c r="X1932" s="113"/>
      <c r="Y1932" s="114"/>
      <c r="Z1932" s="115"/>
      <c r="AA1932" s="116"/>
      <c r="AB1932" s="117" t="b">
        <f t="shared" si="270"/>
        <v>0</v>
      </c>
      <c r="AC1932" s="117">
        <f t="shared" si="271"/>
        <v>0</v>
      </c>
      <c r="AD1932" s="118"/>
      <c r="AE1932" s="117" t="b">
        <f t="shared" si="272"/>
        <v>0</v>
      </c>
      <c r="AF1932" s="117">
        <f t="shared" si="273"/>
        <v>0</v>
      </c>
      <c r="AG1932" s="119">
        <f t="shared" si="274"/>
        <v>0</v>
      </c>
      <c r="AH1932" s="120" t="b">
        <f t="shared" si="275"/>
        <v>0</v>
      </c>
      <c r="AI1932" s="121">
        <f t="shared" si="276"/>
        <v>0</v>
      </c>
      <c r="AJ1932" s="122">
        <f>+C1932</f>
        <v>0</v>
      </c>
      <c r="AK1932" s="122" t="str">
        <f>IF(ISNA(VLOOKUP(postponeList!D1932,[1]Sheet!$A$2:$B$12,2,FALSE))," ",(VLOOKUP(postponeList!D1932,[1]Sheet!$A$2:$B$12,2,FALSE)))</f>
        <v xml:space="preserve"> </v>
      </c>
      <c r="AL1932" s="122" t="str">
        <f>IF(ISNA(VLOOKUP(E1932,[1]Sheet!$G$2:$H$40,2,FALSE))," ",VLOOKUP(E1932,[1]Sheet!$G$2:$H$40,2,FALSE))</f>
        <v xml:space="preserve"> </v>
      </c>
      <c r="AM1932" s="122" t="str">
        <f>IF(ISNA(VLOOKUP(G1932,[1]Sheet!$K$2:$L$159,2,FALSE))," ",(VLOOKUP(G1932,[1]Sheet!$K$2:$L$159,2,FALSE)))</f>
        <v xml:space="preserve"> </v>
      </c>
      <c r="AN1932" s="122" t="str">
        <f>IF(ISNA(VLOOKUP(I1932&amp;C1932,[1]Sheet!$D$2:$E$228,2,FALSE))," ",VLOOKUP(I1932&amp;C1932,[1]Sheet!$D$2:$E$228,2,FALSE))</f>
        <v xml:space="preserve"> </v>
      </c>
      <c r="AO1932" s="122" t="str">
        <f>+I1932&amp;C1932</f>
        <v/>
      </c>
      <c r="AP1932" s="122" t="str">
        <f>C1932&amp;D1932&amp;E1932&amp;G1932&amp;I1932&amp;O1932</f>
        <v/>
      </c>
      <c r="AQ1932" s="122" t="str">
        <f>B1932&amp;D1932&amp;N1932</f>
        <v/>
      </c>
      <c r="AR1932" s="123" t="str">
        <f>+D1932&amp;J1932</f>
        <v/>
      </c>
      <c r="AS1932" s="124" t="str">
        <f t="shared" si="277"/>
        <v/>
      </c>
      <c r="AT1932" s="125" t="str">
        <f t="shared" si="278"/>
        <v/>
      </c>
      <c r="AU1932" s="125" t="str">
        <f>IF(NOT(AT1932=""),VLOOKUP(AT1932,[1]PSI_Category!A:B,2,0),"")</f>
        <v/>
      </c>
      <c r="AV1932" s="167"/>
      <c r="AW1932" s="167"/>
      <c r="AX1932" s="167"/>
    </row>
    <row r="1933" spans="1:50" s="133" customFormat="1" ht="11.4" customHeight="1" x14ac:dyDescent="0.3">
      <c r="A1933" s="103"/>
      <c r="B1933" s="104"/>
      <c r="C1933" s="105"/>
      <c r="D1933" s="106"/>
      <c r="E1933" s="107"/>
      <c r="F1933" s="105"/>
      <c r="G1933" s="107"/>
      <c r="H1933" s="105"/>
      <c r="I1933" s="105"/>
      <c r="J1933" s="107"/>
      <c r="K1933" s="105"/>
      <c r="L1933" s="105"/>
      <c r="M1933" s="105"/>
      <c r="N1933" s="105"/>
      <c r="O1933" s="108"/>
      <c r="P1933" s="109"/>
      <c r="Q1933" s="110"/>
      <c r="R1933" s="110"/>
      <c r="S1933" s="110"/>
      <c r="T1933" s="110"/>
      <c r="U1933" s="111"/>
      <c r="V1933" s="111"/>
      <c r="W1933" s="112"/>
      <c r="X1933" s="113"/>
      <c r="Y1933" s="114"/>
      <c r="Z1933" s="115"/>
      <c r="AA1933" s="116"/>
      <c r="AB1933" s="117" t="b">
        <f t="shared" si="270"/>
        <v>0</v>
      </c>
      <c r="AC1933" s="117">
        <f t="shared" si="271"/>
        <v>0</v>
      </c>
      <c r="AD1933" s="118"/>
      <c r="AE1933" s="117" t="b">
        <f t="shared" si="272"/>
        <v>0</v>
      </c>
      <c r="AF1933" s="117">
        <f t="shared" si="273"/>
        <v>0</v>
      </c>
      <c r="AG1933" s="119">
        <f t="shared" si="274"/>
        <v>0</v>
      </c>
      <c r="AH1933" s="120" t="b">
        <f t="shared" si="275"/>
        <v>0</v>
      </c>
      <c r="AI1933" s="121">
        <f t="shared" si="276"/>
        <v>0</v>
      </c>
      <c r="AJ1933" s="122">
        <f>+C1933</f>
        <v>0</v>
      </c>
      <c r="AK1933" s="122" t="str">
        <f>IF(ISNA(VLOOKUP(postponeList!D1933,[1]Sheet!$A$2:$B$12,2,FALSE))," ",(VLOOKUP(postponeList!D1933,[1]Sheet!$A$2:$B$12,2,FALSE)))</f>
        <v xml:space="preserve"> </v>
      </c>
      <c r="AL1933" s="122" t="str">
        <f>IF(ISNA(VLOOKUP(E1933,[1]Sheet!$G$2:$H$40,2,FALSE))," ",VLOOKUP(E1933,[1]Sheet!$G$2:$H$40,2,FALSE))</f>
        <v xml:space="preserve"> </v>
      </c>
      <c r="AM1933" s="122" t="str">
        <f>IF(ISNA(VLOOKUP(G1933,[1]Sheet!$K$2:$L$159,2,FALSE))," ",(VLOOKUP(G1933,[1]Sheet!$K$2:$L$159,2,FALSE)))</f>
        <v xml:space="preserve"> </v>
      </c>
      <c r="AN1933" s="122" t="str">
        <f>IF(ISNA(VLOOKUP(I1933&amp;C1933,[1]Sheet!$D$2:$E$228,2,FALSE))," ",VLOOKUP(I1933&amp;C1933,[1]Sheet!$D$2:$E$228,2,FALSE))</f>
        <v xml:space="preserve"> </v>
      </c>
      <c r="AO1933" s="122" t="str">
        <f>+I1933&amp;C1933</f>
        <v/>
      </c>
      <c r="AP1933" s="122" t="str">
        <f>C1933&amp;D1933&amp;E1933&amp;G1933&amp;I1933&amp;O1933</f>
        <v/>
      </c>
      <c r="AQ1933" s="122" t="str">
        <f>B1933&amp;D1933&amp;N1933</f>
        <v/>
      </c>
      <c r="AR1933" s="123" t="str">
        <f>+D1933&amp;J1933</f>
        <v/>
      </c>
      <c r="AS1933" s="124" t="str">
        <f t="shared" si="277"/>
        <v/>
      </c>
      <c r="AT1933" s="125" t="str">
        <f t="shared" si="278"/>
        <v/>
      </c>
      <c r="AU1933" s="125" t="str">
        <f>IF(NOT(AT1933=""),VLOOKUP(AT1933,[1]PSI_Category!A:B,2,0),"")</f>
        <v/>
      </c>
      <c r="AV1933" s="167"/>
      <c r="AW1933" s="167"/>
      <c r="AX1933" s="167"/>
    </row>
    <row r="1934" spans="1:50" s="133" customFormat="1" ht="11.4" customHeight="1" x14ac:dyDescent="0.3">
      <c r="A1934" s="103"/>
      <c r="B1934" s="104"/>
      <c r="C1934" s="105"/>
      <c r="D1934" s="106"/>
      <c r="E1934" s="107"/>
      <c r="F1934" s="105"/>
      <c r="G1934" s="107"/>
      <c r="H1934" s="105"/>
      <c r="I1934" s="105"/>
      <c r="J1934" s="107"/>
      <c r="K1934" s="105"/>
      <c r="L1934" s="105"/>
      <c r="M1934" s="105"/>
      <c r="N1934" s="105"/>
      <c r="O1934" s="127"/>
      <c r="P1934" s="109"/>
      <c r="Q1934" s="110"/>
      <c r="R1934" s="110"/>
      <c r="S1934" s="110"/>
      <c r="T1934" s="110"/>
      <c r="U1934" s="111"/>
      <c r="V1934" s="111"/>
      <c r="W1934" s="112"/>
      <c r="X1934" s="113"/>
      <c r="Y1934" s="114"/>
      <c r="Z1934" s="115"/>
      <c r="AA1934" s="116"/>
      <c r="AB1934" s="117" t="b">
        <f t="shared" si="270"/>
        <v>0</v>
      </c>
      <c r="AC1934" s="117">
        <f t="shared" si="271"/>
        <v>0</v>
      </c>
      <c r="AD1934" s="118"/>
      <c r="AE1934" s="117" t="b">
        <f t="shared" si="272"/>
        <v>0</v>
      </c>
      <c r="AF1934" s="117">
        <f t="shared" si="273"/>
        <v>0</v>
      </c>
      <c r="AG1934" s="119">
        <f t="shared" si="274"/>
        <v>0</v>
      </c>
      <c r="AH1934" s="120" t="b">
        <f t="shared" si="275"/>
        <v>0</v>
      </c>
      <c r="AI1934" s="121">
        <f t="shared" si="276"/>
        <v>0</v>
      </c>
      <c r="AJ1934" s="122">
        <f>+C1934</f>
        <v>0</v>
      </c>
      <c r="AK1934" s="122" t="str">
        <f>IF(ISNA(VLOOKUP(postponeList!D1934,[1]Sheet!$A$2:$B$12,2,FALSE))," ",(VLOOKUP(postponeList!D1934,[1]Sheet!$A$2:$B$12,2,FALSE)))</f>
        <v xml:space="preserve"> </v>
      </c>
      <c r="AL1934" s="122" t="str">
        <f>IF(ISNA(VLOOKUP(E1934,[1]Sheet!$G$2:$H$40,2,FALSE))," ",VLOOKUP(E1934,[1]Sheet!$G$2:$H$40,2,FALSE))</f>
        <v xml:space="preserve"> </v>
      </c>
      <c r="AM1934" s="122" t="str">
        <f>IF(ISNA(VLOOKUP(G1934,[1]Sheet!$K$2:$L$159,2,FALSE))," ",(VLOOKUP(G1934,[1]Sheet!$K$2:$L$159,2,FALSE)))</f>
        <v xml:space="preserve"> </v>
      </c>
      <c r="AN1934" s="122" t="str">
        <f>IF(ISNA(VLOOKUP(I1934&amp;C1934,[1]Sheet!$D$2:$E$228,2,FALSE))," ",VLOOKUP(I1934&amp;C1934,[1]Sheet!$D$2:$E$228,2,FALSE))</f>
        <v xml:space="preserve"> </v>
      </c>
      <c r="AO1934" s="122" t="str">
        <f>+I1934&amp;C1934</f>
        <v/>
      </c>
      <c r="AP1934" s="122" t="str">
        <f>C1934&amp;D1934&amp;E1934&amp;G1934&amp;I1934&amp;O1934</f>
        <v/>
      </c>
      <c r="AQ1934" s="122" t="str">
        <f>B1934&amp;D1934&amp;N1934</f>
        <v/>
      </c>
      <c r="AR1934" s="123" t="str">
        <f>+D1934&amp;J1934</f>
        <v/>
      </c>
      <c r="AS1934" s="124" t="str">
        <f t="shared" si="277"/>
        <v/>
      </c>
      <c r="AT1934" s="125" t="str">
        <f t="shared" si="278"/>
        <v/>
      </c>
      <c r="AU1934" s="125" t="str">
        <f>IF(NOT(AT1934=""),VLOOKUP(AT1934,[1]PSI_Category!A:B,2,0),"")</f>
        <v/>
      </c>
      <c r="AV1934" s="167"/>
      <c r="AW1934" s="167"/>
      <c r="AX1934" s="167"/>
    </row>
    <row r="1935" spans="1:50" s="133" customFormat="1" ht="11.4" customHeight="1" x14ac:dyDescent="0.3">
      <c r="A1935" s="103"/>
      <c r="B1935" s="104"/>
      <c r="C1935" s="105"/>
      <c r="D1935" s="106"/>
      <c r="E1935" s="107"/>
      <c r="F1935" s="105"/>
      <c r="G1935" s="107"/>
      <c r="H1935" s="105"/>
      <c r="I1935" s="105"/>
      <c r="J1935" s="107"/>
      <c r="K1935" s="105"/>
      <c r="L1935" s="105"/>
      <c r="M1935" s="105"/>
      <c r="N1935" s="105"/>
      <c r="O1935" s="127"/>
      <c r="P1935" s="109"/>
      <c r="Q1935" s="110"/>
      <c r="R1935" s="110"/>
      <c r="S1935" s="110"/>
      <c r="T1935" s="110"/>
      <c r="U1935" s="111"/>
      <c r="V1935" s="111"/>
      <c r="W1935" s="112"/>
      <c r="X1935" s="113"/>
      <c r="Y1935" s="114"/>
      <c r="Z1935" s="115"/>
      <c r="AA1935" s="116"/>
      <c r="AB1935" s="117" t="b">
        <f t="shared" si="270"/>
        <v>0</v>
      </c>
      <c r="AC1935" s="117">
        <f t="shared" si="271"/>
        <v>0</v>
      </c>
      <c r="AD1935" s="118"/>
      <c r="AE1935" s="117" t="b">
        <f t="shared" si="272"/>
        <v>0</v>
      </c>
      <c r="AF1935" s="117">
        <f t="shared" si="273"/>
        <v>0</v>
      </c>
      <c r="AG1935" s="119">
        <f t="shared" si="274"/>
        <v>0</v>
      </c>
      <c r="AH1935" s="120" t="b">
        <f t="shared" si="275"/>
        <v>0</v>
      </c>
      <c r="AI1935" s="121">
        <f t="shared" si="276"/>
        <v>0</v>
      </c>
      <c r="AJ1935" s="122">
        <f>+C1935</f>
        <v>0</v>
      </c>
      <c r="AK1935" s="122" t="str">
        <f>IF(ISNA(VLOOKUP(postponeList!D1935,[1]Sheet!$A$2:$B$12,2,FALSE))," ",(VLOOKUP(postponeList!D1935,[1]Sheet!$A$2:$B$12,2,FALSE)))</f>
        <v xml:space="preserve"> </v>
      </c>
      <c r="AL1935" s="122" t="str">
        <f>IF(ISNA(VLOOKUP(E1935,[1]Sheet!$G$2:$H$40,2,FALSE))," ",VLOOKUP(E1935,[1]Sheet!$G$2:$H$40,2,FALSE))</f>
        <v xml:space="preserve"> </v>
      </c>
      <c r="AM1935" s="122" t="str">
        <f>IF(ISNA(VLOOKUP(G1935,[1]Sheet!$K$2:$L$159,2,FALSE))," ",(VLOOKUP(G1935,[1]Sheet!$K$2:$L$159,2,FALSE)))</f>
        <v xml:space="preserve"> </v>
      </c>
      <c r="AN1935" s="122" t="str">
        <f>IF(ISNA(VLOOKUP(I1935&amp;C1935,[1]Sheet!$D$2:$E$228,2,FALSE))," ",VLOOKUP(I1935&amp;C1935,[1]Sheet!$D$2:$E$228,2,FALSE))</f>
        <v xml:space="preserve"> </v>
      </c>
      <c r="AO1935" s="122" t="str">
        <f>+I1935&amp;C1935</f>
        <v/>
      </c>
      <c r="AP1935" s="122" t="str">
        <f>C1935&amp;D1935&amp;E1935&amp;G1935&amp;I1935&amp;O1935</f>
        <v/>
      </c>
      <c r="AQ1935" s="122" t="str">
        <f>B1935&amp;D1935&amp;N1935</f>
        <v/>
      </c>
      <c r="AR1935" s="123" t="str">
        <f>+D1935&amp;J1935</f>
        <v/>
      </c>
      <c r="AS1935" s="124" t="str">
        <f t="shared" si="277"/>
        <v/>
      </c>
      <c r="AT1935" s="125" t="str">
        <f t="shared" si="278"/>
        <v/>
      </c>
      <c r="AU1935" s="125" t="str">
        <f>IF(NOT(AT1935=""),VLOOKUP(AT1935,[1]PSI_Category!A:B,2,0),"")</f>
        <v/>
      </c>
      <c r="AV1935" s="167"/>
      <c r="AW1935" s="167"/>
      <c r="AX1935" s="167"/>
    </row>
    <row r="1936" spans="1:50" s="133" customFormat="1" ht="11.4" customHeight="1" x14ac:dyDescent="0.3">
      <c r="A1936" s="103"/>
      <c r="B1936" s="104"/>
      <c r="C1936" s="105"/>
      <c r="D1936" s="106"/>
      <c r="E1936" s="107"/>
      <c r="F1936" s="105"/>
      <c r="G1936" s="107"/>
      <c r="H1936" s="105"/>
      <c r="I1936" s="105"/>
      <c r="J1936" s="107"/>
      <c r="K1936" s="105"/>
      <c r="L1936" s="105"/>
      <c r="M1936" s="105"/>
      <c r="N1936" s="105"/>
      <c r="O1936" s="127"/>
      <c r="P1936" s="109"/>
      <c r="Q1936" s="110"/>
      <c r="R1936" s="110"/>
      <c r="S1936" s="110"/>
      <c r="T1936" s="110"/>
      <c r="U1936" s="111"/>
      <c r="V1936" s="111"/>
      <c r="W1936" s="112"/>
      <c r="X1936" s="113"/>
      <c r="Y1936" s="114"/>
      <c r="Z1936" s="115"/>
      <c r="AA1936" s="116"/>
      <c r="AB1936" s="117" t="b">
        <f t="shared" si="270"/>
        <v>0</v>
      </c>
      <c r="AC1936" s="117">
        <f t="shared" si="271"/>
        <v>0</v>
      </c>
      <c r="AD1936" s="118"/>
      <c r="AE1936" s="117" t="b">
        <f t="shared" si="272"/>
        <v>0</v>
      </c>
      <c r="AF1936" s="117">
        <f t="shared" si="273"/>
        <v>0</v>
      </c>
      <c r="AG1936" s="119">
        <f t="shared" si="274"/>
        <v>0</v>
      </c>
      <c r="AH1936" s="120" t="b">
        <f t="shared" si="275"/>
        <v>0</v>
      </c>
      <c r="AI1936" s="121">
        <f t="shared" si="276"/>
        <v>0</v>
      </c>
      <c r="AJ1936" s="122">
        <f>+C1936</f>
        <v>0</v>
      </c>
      <c r="AK1936" s="122" t="str">
        <f>IF(ISNA(VLOOKUP(postponeList!D1936,[1]Sheet!$A$2:$B$12,2,FALSE))," ",(VLOOKUP(postponeList!D1936,[1]Sheet!$A$2:$B$12,2,FALSE)))</f>
        <v xml:space="preserve"> </v>
      </c>
      <c r="AL1936" s="122" t="str">
        <f>IF(ISNA(VLOOKUP(E1936,[1]Sheet!$G$2:$H$40,2,FALSE))," ",VLOOKUP(E1936,[1]Sheet!$G$2:$H$40,2,FALSE))</f>
        <v xml:space="preserve"> </v>
      </c>
      <c r="AM1936" s="122" t="str">
        <f>IF(ISNA(VLOOKUP(G1936,[1]Sheet!$K$2:$L$159,2,FALSE))," ",(VLOOKUP(G1936,[1]Sheet!$K$2:$L$159,2,FALSE)))</f>
        <v xml:space="preserve"> </v>
      </c>
      <c r="AN1936" s="122" t="str">
        <f>IF(ISNA(VLOOKUP(I1936&amp;C1936,[1]Sheet!$D$2:$E$228,2,FALSE))," ",VLOOKUP(I1936&amp;C1936,[1]Sheet!$D$2:$E$228,2,FALSE))</f>
        <v xml:space="preserve"> </v>
      </c>
      <c r="AO1936" s="122" t="str">
        <f>+I1936&amp;C1936</f>
        <v/>
      </c>
      <c r="AP1936" s="122" t="str">
        <f>C1936&amp;D1936&amp;E1936&amp;G1936&amp;I1936&amp;O1936</f>
        <v/>
      </c>
      <c r="AQ1936" s="122" t="str">
        <f>B1936&amp;D1936&amp;N1936</f>
        <v/>
      </c>
      <c r="AR1936" s="123" t="str">
        <f>+D1936&amp;J1936</f>
        <v/>
      </c>
      <c r="AS1936" s="124" t="str">
        <f t="shared" si="277"/>
        <v/>
      </c>
      <c r="AT1936" s="125" t="str">
        <f t="shared" si="278"/>
        <v/>
      </c>
      <c r="AU1936" s="125" t="str">
        <f>IF(NOT(AT1936=""),VLOOKUP(AT1936,[1]PSI_Category!A:B,2,0),"")</f>
        <v/>
      </c>
      <c r="AV1936" s="167"/>
      <c r="AW1936" s="167"/>
      <c r="AX1936" s="167"/>
    </row>
    <row r="1937" spans="1:50" s="133" customFormat="1" ht="11.4" customHeight="1" x14ac:dyDescent="0.3">
      <c r="A1937" s="103"/>
      <c r="B1937" s="104"/>
      <c r="C1937" s="105"/>
      <c r="D1937" s="106"/>
      <c r="E1937" s="107"/>
      <c r="F1937" s="105"/>
      <c r="G1937" s="107"/>
      <c r="H1937" s="105"/>
      <c r="I1937" s="105"/>
      <c r="J1937" s="107"/>
      <c r="K1937" s="105"/>
      <c r="L1937" s="105"/>
      <c r="M1937" s="105"/>
      <c r="N1937" s="105"/>
      <c r="O1937" s="127"/>
      <c r="P1937" s="109"/>
      <c r="Q1937" s="110"/>
      <c r="R1937" s="110"/>
      <c r="S1937" s="110"/>
      <c r="T1937" s="110"/>
      <c r="U1937" s="111"/>
      <c r="V1937" s="111"/>
      <c r="W1937" s="112"/>
      <c r="X1937" s="113"/>
      <c r="Y1937" s="114"/>
      <c r="Z1937" s="115"/>
      <c r="AA1937" s="116"/>
      <c r="AB1937" s="117" t="b">
        <f t="shared" si="270"/>
        <v>0</v>
      </c>
      <c r="AC1937" s="117">
        <f t="shared" si="271"/>
        <v>0</v>
      </c>
      <c r="AD1937" s="118"/>
      <c r="AE1937" s="117" t="b">
        <f t="shared" si="272"/>
        <v>0</v>
      </c>
      <c r="AF1937" s="117">
        <f t="shared" si="273"/>
        <v>0</v>
      </c>
      <c r="AG1937" s="119">
        <f t="shared" si="274"/>
        <v>0</v>
      </c>
      <c r="AH1937" s="120" t="b">
        <f t="shared" si="275"/>
        <v>0</v>
      </c>
      <c r="AI1937" s="121">
        <f t="shared" si="276"/>
        <v>0</v>
      </c>
      <c r="AJ1937" s="122">
        <f>+C1937</f>
        <v>0</v>
      </c>
      <c r="AK1937" s="122" t="str">
        <f>IF(ISNA(VLOOKUP(postponeList!D1937,[1]Sheet!$A$2:$B$12,2,FALSE))," ",(VLOOKUP(postponeList!D1937,[1]Sheet!$A$2:$B$12,2,FALSE)))</f>
        <v xml:space="preserve"> </v>
      </c>
      <c r="AL1937" s="122" t="str">
        <f>IF(ISNA(VLOOKUP(E1937,[1]Sheet!$G$2:$H$40,2,FALSE))," ",VLOOKUP(E1937,[1]Sheet!$G$2:$H$40,2,FALSE))</f>
        <v xml:space="preserve"> </v>
      </c>
      <c r="AM1937" s="122" t="str">
        <f>IF(ISNA(VLOOKUP(G1937,[1]Sheet!$K$2:$L$159,2,FALSE))," ",(VLOOKUP(G1937,[1]Sheet!$K$2:$L$159,2,FALSE)))</f>
        <v xml:space="preserve"> </v>
      </c>
      <c r="AN1937" s="122" t="str">
        <f>IF(ISNA(VLOOKUP(I1937&amp;C1937,[1]Sheet!$D$2:$E$228,2,FALSE))," ",VLOOKUP(I1937&amp;C1937,[1]Sheet!$D$2:$E$228,2,FALSE))</f>
        <v xml:space="preserve"> </v>
      </c>
      <c r="AO1937" s="122" t="str">
        <f>+I1937&amp;C1937</f>
        <v/>
      </c>
      <c r="AP1937" s="122" t="str">
        <f>C1937&amp;D1937&amp;E1937&amp;G1937&amp;I1937&amp;O1937</f>
        <v/>
      </c>
      <c r="AQ1937" s="122" t="str">
        <f>B1937&amp;D1937&amp;N1937</f>
        <v/>
      </c>
      <c r="AR1937" s="123" t="str">
        <f>+D1937&amp;J1937</f>
        <v/>
      </c>
      <c r="AS1937" s="124" t="str">
        <f t="shared" si="277"/>
        <v/>
      </c>
      <c r="AT1937" s="125" t="str">
        <f t="shared" si="278"/>
        <v/>
      </c>
      <c r="AU1937" s="125" t="str">
        <f>IF(NOT(AT1937=""),VLOOKUP(AT1937,[1]PSI_Category!A:B,2,0),"")</f>
        <v/>
      </c>
      <c r="AV1937" s="167"/>
      <c r="AW1937" s="167"/>
      <c r="AX1937" s="167"/>
    </row>
    <row r="1938" spans="1:50" s="133" customFormat="1" ht="11.4" customHeight="1" x14ac:dyDescent="0.3">
      <c r="A1938" s="103"/>
      <c r="B1938" s="104"/>
      <c r="C1938" s="105"/>
      <c r="D1938" s="106"/>
      <c r="E1938" s="107"/>
      <c r="F1938" s="105"/>
      <c r="G1938" s="107"/>
      <c r="H1938" s="105"/>
      <c r="I1938" s="105"/>
      <c r="J1938" s="107"/>
      <c r="K1938" s="105"/>
      <c r="L1938" s="105"/>
      <c r="M1938" s="105"/>
      <c r="N1938" s="105"/>
      <c r="O1938" s="127"/>
      <c r="P1938" s="109"/>
      <c r="Q1938" s="110"/>
      <c r="R1938" s="110"/>
      <c r="S1938" s="110"/>
      <c r="T1938" s="110"/>
      <c r="U1938" s="111"/>
      <c r="V1938" s="111"/>
      <c r="W1938" s="112"/>
      <c r="X1938" s="113"/>
      <c r="Y1938" s="114"/>
      <c r="Z1938" s="115"/>
      <c r="AA1938" s="116"/>
      <c r="AB1938" s="117" t="b">
        <f t="shared" si="270"/>
        <v>0</v>
      </c>
      <c r="AC1938" s="117">
        <f t="shared" si="271"/>
        <v>0</v>
      </c>
      <c r="AD1938" s="118"/>
      <c r="AE1938" s="117" t="b">
        <f t="shared" si="272"/>
        <v>0</v>
      </c>
      <c r="AF1938" s="117">
        <f t="shared" si="273"/>
        <v>0</v>
      </c>
      <c r="AG1938" s="119">
        <f t="shared" si="274"/>
        <v>0</v>
      </c>
      <c r="AH1938" s="120" t="b">
        <f t="shared" si="275"/>
        <v>0</v>
      </c>
      <c r="AI1938" s="121">
        <f t="shared" si="276"/>
        <v>0</v>
      </c>
      <c r="AJ1938" s="122">
        <f>+C1938</f>
        <v>0</v>
      </c>
      <c r="AK1938" s="122" t="str">
        <f>IF(ISNA(VLOOKUP(postponeList!D1938,[1]Sheet!$A$2:$B$12,2,FALSE))," ",(VLOOKUP(postponeList!D1938,[1]Sheet!$A$2:$B$12,2,FALSE)))</f>
        <v xml:space="preserve"> </v>
      </c>
      <c r="AL1938" s="122" t="str">
        <f>IF(ISNA(VLOOKUP(E1938,[1]Sheet!$G$2:$H$40,2,FALSE))," ",VLOOKUP(E1938,[1]Sheet!$G$2:$H$40,2,FALSE))</f>
        <v xml:space="preserve"> </v>
      </c>
      <c r="AM1938" s="122" t="str">
        <f>IF(ISNA(VLOOKUP(G1938,[1]Sheet!$K$2:$L$159,2,FALSE))," ",(VLOOKUP(G1938,[1]Sheet!$K$2:$L$159,2,FALSE)))</f>
        <v xml:space="preserve"> </v>
      </c>
      <c r="AN1938" s="122" t="str">
        <f>IF(ISNA(VLOOKUP(I1938&amp;C1938,[1]Sheet!$D$2:$E$228,2,FALSE))," ",VLOOKUP(I1938&amp;C1938,[1]Sheet!$D$2:$E$228,2,FALSE))</f>
        <v xml:space="preserve"> </v>
      </c>
      <c r="AO1938" s="122" t="str">
        <f>+I1938&amp;C1938</f>
        <v/>
      </c>
      <c r="AP1938" s="122" t="str">
        <f>C1938&amp;D1938&amp;E1938&amp;G1938&amp;I1938&amp;O1938</f>
        <v/>
      </c>
      <c r="AQ1938" s="122" t="str">
        <f>B1938&amp;D1938&amp;N1938</f>
        <v/>
      </c>
      <c r="AR1938" s="123" t="str">
        <f>+D1938&amp;J1938</f>
        <v/>
      </c>
      <c r="AS1938" s="124" t="str">
        <f t="shared" si="277"/>
        <v/>
      </c>
      <c r="AT1938" s="125" t="str">
        <f t="shared" si="278"/>
        <v/>
      </c>
      <c r="AU1938" s="125" t="str">
        <f>IF(NOT(AT1938=""),VLOOKUP(AT1938,[1]PSI_Category!A:B,2,0),"")</f>
        <v/>
      </c>
      <c r="AV1938" s="167"/>
      <c r="AW1938" s="167"/>
      <c r="AX1938" s="167"/>
    </row>
    <row r="1939" spans="1:50" s="133" customFormat="1" ht="11.4" customHeight="1" x14ac:dyDescent="0.3">
      <c r="A1939" s="103"/>
      <c r="B1939" s="104"/>
      <c r="C1939" s="105"/>
      <c r="D1939" s="106"/>
      <c r="E1939" s="107"/>
      <c r="F1939" s="105"/>
      <c r="G1939" s="107"/>
      <c r="H1939" s="105"/>
      <c r="I1939" s="105"/>
      <c r="J1939" s="107"/>
      <c r="K1939" s="105"/>
      <c r="L1939" s="105"/>
      <c r="M1939" s="105"/>
      <c r="N1939" s="105"/>
      <c r="O1939" s="127"/>
      <c r="P1939" s="109"/>
      <c r="Q1939" s="110"/>
      <c r="R1939" s="110"/>
      <c r="S1939" s="110"/>
      <c r="T1939" s="110"/>
      <c r="U1939" s="111"/>
      <c r="V1939" s="111"/>
      <c r="W1939" s="112"/>
      <c r="X1939" s="113"/>
      <c r="Y1939" s="114"/>
      <c r="Z1939" s="115"/>
      <c r="AA1939" s="116"/>
      <c r="AB1939" s="117" t="b">
        <f t="shared" si="270"/>
        <v>0</v>
      </c>
      <c r="AC1939" s="117">
        <f t="shared" si="271"/>
        <v>0</v>
      </c>
      <c r="AD1939" s="118"/>
      <c r="AE1939" s="117" t="b">
        <f t="shared" si="272"/>
        <v>0</v>
      </c>
      <c r="AF1939" s="117">
        <f t="shared" si="273"/>
        <v>0</v>
      </c>
      <c r="AG1939" s="119">
        <f t="shared" si="274"/>
        <v>0</v>
      </c>
      <c r="AH1939" s="120" t="b">
        <f t="shared" si="275"/>
        <v>0</v>
      </c>
      <c r="AI1939" s="121">
        <f t="shared" si="276"/>
        <v>0</v>
      </c>
      <c r="AJ1939" s="122">
        <f>+C1939</f>
        <v>0</v>
      </c>
      <c r="AK1939" s="122" t="str">
        <f>IF(ISNA(VLOOKUP(postponeList!D1939,[1]Sheet!$A$2:$B$12,2,FALSE))," ",(VLOOKUP(postponeList!D1939,[1]Sheet!$A$2:$B$12,2,FALSE)))</f>
        <v xml:space="preserve"> </v>
      </c>
      <c r="AL1939" s="122" t="str">
        <f>IF(ISNA(VLOOKUP(E1939,[1]Sheet!$G$2:$H$40,2,FALSE))," ",VLOOKUP(E1939,[1]Sheet!$G$2:$H$40,2,FALSE))</f>
        <v xml:space="preserve"> </v>
      </c>
      <c r="AM1939" s="122" t="str">
        <f>IF(ISNA(VLOOKUP(G1939,[1]Sheet!$K$2:$L$159,2,FALSE))," ",(VLOOKUP(G1939,[1]Sheet!$K$2:$L$159,2,FALSE)))</f>
        <v xml:space="preserve"> </v>
      </c>
      <c r="AN1939" s="122" t="str">
        <f>IF(ISNA(VLOOKUP(I1939&amp;C1939,[1]Sheet!$D$2:$E$228,2,FALSE))," ",VLOOKUP(I1939&amp;C1939,[1]Sheet!$D$2:$E$228,2,FALSE))</f>
        <v xml:space="preserve"> </v>
      </c>
      <c r="AO1939" s="122" t="str">
        <f>+I1939&amp;C1939</f>
        <v/>
      </c>
      <c r="AP1939" s="122" t="str">
        <f>C1939&amp;D1939&amp;E1939&amp;G1939&amp;I1939&amp;O1939</f>
        <v/>
      </c>
      <c r="AQ1939" s="122" t="str">
        <f>B1939&amp;D1939&amp;N1939</f>
        <v/>
      </c>
      <c r="AR1939" s="123" t="str">
        <f>+D1939&amp;J1939</f>
        <v/>
      </c>
      <c r="AS1939" s="124" t="str">
        <f t="shared" si="277"/>
        <v/>
      </c>
      <c r="AT1939" s="125" t="str">
        <f t="shared" si="278"/>
        <v/>
      </c>
      <c r="AU1939" s="125" t="str">
        <f>IF(NOT(AT1939=""),VLOOKUP(AT1939,[1]PSI_Category!A:B,2,0),"")</f>
        <v/>
      </c>
      <c r="AV1939" s="167"/>
      <c r="AW1939" s="167"/>
      <c r="AX1939" s="167"/>
    </row>
    <row r="1940" spans="1:50" s="133" customFormat="1" ht="11.4" customHeight="1" x14ac:dyDescent="0.3">
      <c r="A1940" s="103"/>
      <c r="B1940" s="104"/>
      <c r="C1940" s="105"/>
      <c r="D1940" s="106"/>
      <c r="E1940" s="107"/>
      <c r="F1940" s="105"/>
      <c r="G1940" s="107"/>
      <c r="H1940" s="105"/>
      <c r="I1940" s="105"/>
      <c r="J1940" s="107"/>
      <c r="K1940" s="105"/>
      <c r="L1940" s="105"/>
      <c r="M1940" s="105"/>
      <c r="N1940" s="105"/>
      <c r="O1940" s="127"/>
      <c r="P1940" s="109"/>
      <c r="Q1940" s="110"/>
      <c r="R1940" s="110"/>
      <c r="S1940" s="110"/>
      <c r="T1940" s="110"/>
      <c r="U1940" s="111"/>
      <c r="V1940" s="111"/>
      <c r="W1940" s="112"/>
      <c r="X1940" s="113"/>
      <c r="Y1940" s="114"/>
      <c r="Z1940" s="115"/>
      <c r="AA1940" s="116"/>
      <c r="AB1940" s="117" t="b">
        <f t="shared" si="270"/>
        <v>0</v>
      </c>
      <c r="AC1940" s="117">
        <f t="shared" si="271"/>
        <v>0</v>
      </c>
      <c r="AD1940" s="118"/>
      <c r="AE1940" s="117" t="b">
        <f t="shared" si="272"/>
        <v>0</v>
      </c>
      <c r="AF1940" s="117">
        <f t="shared" si="273"/>
        <v>0</v>
      </c>
      <c r="AG1940" s="119">
        <f t="shared" si="274"/>
        <v>0</v>
      </c>
      <c r="AH1940" s="120" t="b">
        <f t="shared" si="275"/>
        <v>0</v>
      </c>
      <c r="AI1940" s="121">
        <f t="shared" si="276"/>
        <v>0</v>
      </c>
      <c r="AJ1940" s="122">
        <f>+C1940</f>
        <v>0</v>
      </c>
      <c r="AK1940" s="122" t="str">
        <f>IF(ISNA(VLOOKUP(postponeList!D1940,[1]Sheet!$A$2:$B$12,2,FALSE))," ",(VLOOKUP(postponeList!D1940,[1]Sheet!$A$2:$B$12,2,FALSE)))</f>
        <v xml:space="preserve"> </v>
      </c>
      <c r="AL1940" s="122" t="str">
        <f>IF(ISNA(VLOOKUP(E1940,[1]Sheet!$G$2:$H$40,2,FALSE))," ",VLOOKUP(E1940,[1]Sheet!$G$2:$H$40,2,FALSE))</f>
        <v xml:space="preserve"> </v>
      </c>
      <c r="AM1940" s="122" t="str">
        <f>IF(ISNA(VLOOKUP(G1940,[1]Sheet!$K$2:$L$159,2,FALSE))," ",(VLOOKUP(G1940,[1]Sheet!$K$2:$L$159,2,FALSE)))</f>
        <v xml:space="preserve"> </v>
      </c>
      <c r="AN1940" s="122" t="str">
        <f>IF(ISNA(VLOOKUP(I1940&amp;C1940,[1]Sheet!$D$2:$E$228,2,FALSE))," ",VLOOKUP(I1940&amp;C1940,[1]Sheet!$D$2:$E$228,2,FALSE))</f>
        <v xml:space="preserve"> </v>
      </c>
      <c r="AO1940" s="122" t="str">
        <f>+I1940&amp;C1940</f>
        <v/>
      </c>
      <c r="AP1940" s="122" t="str">
        <f>C1940&amp;D1940&amp;E1940&amp;G1940&amp;I1940&amp;O1940</f>
        <v/>
      </c>
      <c r="AQ1940" s="122" t="str">
        <f>B1940&amp;D1940&amp;N1940</f>
        <v/>
      </c>
      <c r="AR1940" s="123" t="str">
        <f>+D1940&amp;J1940</f>
        <v/>
      </c>
      <c r="AS1940" s="124" t="str">
        <f t="shared" si="277"/>
        <v/>
      </c>
      <c r="AT1940" s="125" t="str">
        <f t="shared" si="278"/>
        <v/>
      </c>
      <c r="AU1940" s="125" t="str">
        <f>IF(NOT(AT1940=""),VLOOKUP(AT1940,[1]PSI_Category!A:B,2,0),"")</f>
        <v/>
      </c>
      <c r="AV1940" s="167"/>
      <c r="AW1940" s="167"/>
      <c r="AX1940" s="167"/>
    </row>
    <row r="1941" spans="1:50" s="133" customFormat="1" ht="11.4" customHeight="1" x14ac:dyDescent="0.3">
      <c r="A1941" s="103"/>
      <c r="B1941" s="104"/>
      <c r="C1941" s="105"/>
      <c r="D1941" s="106"/>
      <c r="E1941" s="107"/>
      <c r="F1941" s="105"/>
      <c r="G1941" s="107"/>
      <c r="H1941" s="105"/>
      <c r="I1941" s="105"/>
      <c r="J1941" s="107"/>
      <c r="K1941" s="105"/>
      <c r="L1941" s="105"/>
      <c r="M1941" s="105"/>
      <c r="N1941" s="105"/>
      <c r="O1941" s="127"/>
      <c r="P1941" s="109"/>
      <c r="Q1941" s="110"/>
      <c r="R1941" s="110"/>
      <c r="S1941" s="110"/>
      <c r="T1941" s="110"/>
      <c r="U1941" s="111"/>
      <c r="V1941" s="111"/>
      <c r="W1941" s="112"/>
      <c r="X1941" s="113"/>
      <c r="Y1941" s="114"/>
      <c r="Z1941" s="115"/>
      <c r="AA1941" s="116"/>
      <c r="AB1941" s="117" t="b">
        <f t="shared" si="270"/>
        <v>0</v>
      </c>
      <c r="AC1941" s="117">
        <f t="shared" si="271"/>
        <v>0</v>
      </c>
      <c r="AD1941" s="118"/>
      <c r="AE1941" s="117" t="b">
        <f t="shared" si="272"/>
        <v>0</v>
      </c>
      <c r="AF1941" s="117">
        <f t="shared" si="273"/>
        <v>0</v>
      </c>
      <c r="AG1941" s="119">
        <f t="shared" si="274"/>
        <v>0</v>
      </c>
      <c r="AH1941" s="120" t="b">
        <f t="shared" si="275"/>
        <v>0</v>
      </c>
      <c r="AI1941" s="121">
        <f t="shared" si="276"/>
        <v>0</v>
      </c>
      <c r="AJ1941" s="122">
        <f>+C1941</f>
        <v>0</v>
      </c>
      <c r="AK1941" s="122" t="str">
        <f>IF(ISNA(VLOOKUP(postponeList!D1941,[1]Sheet!$A$2:$B$12,2,FALSE))," ",(VLOOKUP(postponeList!D1941,[1]Sheet!$A$2:$B$12,2,FALSE)))</f>
        <v xml:space="preserve"> </v>
      </c>
      <c r="AL1941" s="122" t="str">
        <f>IF(ISNA(VLOOKUP(E1941,[1]Sheet!$G$2:$H$40,2,FALSE))," ",VLOOKUP(E1941,[1]Sheet!$G$2:$H$40,2,FALSE))</f>
        <v xml:space="preserve"> </v>
      </c>
      <c r="AM1941" s="122" t="str">
        <f>IF(ISNA(VLOOKUP(G1941,[1]Sheet!$K$2:$L$159,2,FALSE))," ",(VLOOKUP(G1941,[1]Sheet!$K$2:$L$159,2,FALSE)))</f>
        <v xml:space="preserve"> </v>
      </c>
      <c r="AN1941" s="122" t="str">
        <f>IF(ISNA(VLOOKUP(I1941&amp;C1941,[1]Sheet!$D$2:$E$228,2,FALSE))," ",VLOOKUP(I1941&amp;C1941,[1]Sheet!$D$2:$E$228,2,FALSE))</f>
        <v xml:space="preserve"> </v>
      </c>
      <c r="AO1941" s="122" t="str">
        <f>+I1941&amp;C1941</f>
        <v/>
      </c>
      <c r="AP1941" s="122" t="str">
        <f>C1941&amp;D1941&amp;E1941&amp;G1941&amp;I1941&amp;O1941</f>
        <v/>
      </c>
      <c r="AQ1941" s="122" t="str">
        <f>B1941&amp;D1941&amp;N1941</f>
        <v/>
      </c>
      <c r="AR1941" s="123" t="str">
        <f>+D1941&amp;J1941</f>
        <v/>
      </c>
      <c r="AS1941" s="124" t="str">
        <f t="shared" si="277"/>
        <v/>
      </c>
      <c r="AT1941" s="125" t="str">
        <f t="shared" si="278"/>
        <v/>
      </c>
      <c r="AU1941" s="125" t="str">
        <f>IF(NOT(AT1941=""),VLOOKUP(AT1941,[1]PSI_Category!A:B,2,0),"")</f>
        <v/>
      </c>
      <c r="AV1941" s="167"/>
      <c r="AW1941" s="167"/>
      <c r="AX1941" s="167"/>
    </row>
    <row r="1942" spans="1:50" s="133" customFormat="1" ht="11.4" customHeight="1" x14ac:dyDescent="0.3">
      <c r="A1942" s="103"/>
      <c r="B1942" s="104"/>
      <c r="C1942" s="105"/>
      <c r="D1942" s="106"/>
      <c r="E1942" s="107"/>
      <c r="F1942" s="105"/>
      <c r="G1942" s="107"/>
      <c r="H1942" s="105"/>
      <c r="I1942" s="105"/>
      <c r="J1942" s="107"/>
      <c r="K1942" s="105"/>
      <c r="L1942" s="105"/>
      <c r="M1942" s="105"/>
      <c r="N1942" s="105"/>
      <c r="O1942" s="127"/>
      <c r="P1942" s="109"/>
      <c r="Q1942" s="110"/>
      <c r="R1942" s="110"/>
      <c r="S1942" s="110"/>
      <c r="T1942" s="110"/>
      <c r="U1942" s="111"/>
      <c r="V1942" s="111"/>
      <c r="W1942" s="112"/>
      <c r="X1942" s="113"/>
      <c r="Y1942" s="114"/>
      <c r="Z1942" s="115"/>
      <c r="AA1942" s="116"/>
      <c r="AB1942" s="117" t="b">
        <f t="shared" si="270"/>
        <v>0</v>
      </c>
      <c r="AC1942" s="117">
        <f t="shared" si="271"/>
        <v>0</v>
      </c>
      <c r="AD1942" s="118"/>
      <c r="AE1942" s="117" t="b">
        <f t="shared" si="272"/>
        <v>0</v>
      </c>
      <c r="AF1942" s="117">
        <f t="shared" si="273"/>
        <v>0</v>
      </c>
      <c r="AG1942" s="119">
        <f t="shared" si="274"/>
        <v>0</v>
      </c>
      <c r="AH1942" s="120" t="b">
        <f t="shared" si="275"/>
        <v>0</v>
      </c>
      <c r="AI1942" s="121">
        <f t="shared" si="276"/>
        <v>0</v>
      </c>
      <c r="AJ1942" s="122">
        <f>+C1942</f>
        <v>0</v>
      </c>
      <c r="AK1942" s="122" t="str">
        <f>IF(ISNA(VLOOKUP(postponeList!D1942,[1]Sheet!$A$2:$B$12,2,FALSE))," ",(VLOOKUP(postponeList!D1942,[1]Sheet!$A$2:$B$12,2,FALSE)))</f>
        <v xml:space="preserve"> </v>
      </c>
      <c r="AL1942" s="122" t="str">
        <f>IF(ISNA(VLOOKUP(E1942,[1]Sheet!$G$2:$H$40,2,FALSE))," ",VLOOKUP(E1942,[1]Sheet!$G$2:$H$40,2,FALSE))</f>
        <v xml:space="preserve"> </v>
      </c>
      <c r="AM1942" s="122" t="str">
        <f>IF(ISNA(VLOOKUP(G1942,[1]Sheet!$K$2:$L$159,2,FALSE))," ",(VLOOKUP(G1942,[1]Sheet!$K$2:$L$159,2,FALSE)))</f>
        <v xml:space="preserve"> </v>
      </c>
      <c r="AN1942" s="122" t="str">
        <f>IF(ISNA(VLOOKUP(I1942&amp;C1942,[1]Sheet!$D$2:$E$228,2,FALSE))," ",VLOOKUP(I1942&amp;C1942,[1]Sheet!$D$2:$E$228,2,FALSE))</f>
        <v xml:space="preserve"> </v>
      </c>
      <c r="AO1942" s="122" t="str">
        <f>+I1942&amp;C1942</f>
        <v/>
      </c>
      <c r="AP1942" s="122" t="str">
        <f>C1942&amp;D1942&amp;E1942&amp;G1942&amp;I1942&amp;O1942</f>
        <v/>
      </c>
      <c r="AQ1942" s="122" t="str">
        <f>B1942&amp;D1942&amp;N1942</f>
        <v/>
      </c>
      <c r="AR1942" s="123" t="str">
        <f>+D1942&amp;J1942</f>
        <v/>
      </c>
      <c r="AS1942" s="124" t="str">
        <f t="shared" si="277"/>
        <v/>
      </c>
      <c r="AT1942" s="125" t="str">
        <f t="shared" si="278"/>
        <v/>
      </c>
      <c r="AU1942" s="125" t="str">
        <f>IF(NOT(AT1942=""),VLOOKUP(AT1942,[1]PSI_Category!A:B,2,0),"")</f>
        <v/>
      </c>
      <c r="AV1942" s="167"/>
      <c r="AW1942" s="167"/>
      <c r="AX1942" s="167"/>
    </row>
    <row r="1943" spans="1:50" s="133" customFormat="1" ht="11.4" customHeight="1" x14ac:dyDescent="0.3">
      <c r="A1943" s="103"/>
      <c r="B1943" s="104"/>
      <c r="C1943" s="105"/>
      <c r="D1943" s="106"/>
      <c r="E1943" s="107"/>
      <c r="F1943" s="105"/>
      <c r="G1943" s="107"/>
      <c r="H1943" s="105"/>
      <c r="I1943" s="105"/>
      <c r="J1943" s="107"/>
      <c r="K1943" s="105"/>
      <c r="L1943" s="105"/>
      <c r="M1943" s="105"/>
      <c r="N1943" s="105"/>
      <c r="O1943" s="127"/>
      <c r="P1943" s="109"/>
      <c r="Q1943" s="110"/>
      <c r="R1943" s="110"/>
      <c r="S1943" s="110"/>
      <c r="T1943" s="110"/>
      <c r="U1943" s="111"/>
      <c r="V1943" s="111"/>
      <c r="W1943" s="112"/>
      <c r="X1943" s="113"/>
      <c r="Y1943" s="114"/>
      <c r="Z1943" s="115"/>
      <c r="AA1943" s="116"/>
      <c r="AB1943" s="117" t="b">
        <f t="shared" si="270"/>
        <v>0</v>
      </c>
      <c r="AC1943" s="117">
        <f t="shared" si="271"/>
        <v>0</v>
      </c>
      <c r="AD1943" s="118"/>
      <c r="AE1943" s="117" t="b">
        <f t="shared" si="272"/>
        <v>0</v>
      </c>
      <c r="AF1943" s="117">
        <f t="shared" si="273"/>
        <v>0</v>
      </c>
      <c r="AG1943" s="119">
        <f t="shared" si="274"/>
        <v>0</v>
      </c>
      <c r="AH1943" s="120" t="b">
        <f t="shared" si="275"/>
        <v>0</v>
      </c>
      <c r="AI1943" s="121">
        <f t="shared" si="276"/>
        <v>0</v>
      </c>
      <c r="AJ1943" s="122">
        <f>+C1943</f>
        <v>0</v>
      </c>
      <c r="AK1943" s="122" t="str">
        <f>IF(ISNA(VLOOKUP(postponeList!D1943,[1]Sheet!$A$2:$B$12,2,FALSE))," ",(VLOOKUP(postponeList!D1943,[1]Sheet!$A$2:$B$12,2,FALSE)))</f>
        <v xml:space="preserve"> </v>
      </c>
      <c r="AL1943" s="122" t="str">
        <f>IF(ISNA(VLOOKUP(E1943,[1]Sheet!$G$2:$H$40,2,FALSE))," ",VLOOKUP(E1943,[1]Sheet!$G$2:$H$40,2,FALSE))</f>
        <v xml:space="preserve"> </v>
      </c>
      <c r="AM1943" s="122" t="str">
        <f>IF(ISNA(VLOOKUP(G1943,[1]Sheet!$K$2:$L$159,2,FALSE))," ",(VLOOKUP(G1943,[1]Sheet!$K$2:$L$159,2,FALSE)))</f>
        <v xml:space="preserve"> </v>
      </c>
      <c r="AN1943" s="122" t="str">
        <f>IF(ISNA(VLOOKUP(I1943&amp;C1943,[1]Sheet!$D$2:$E$228,2,FALSE))," ",VLOOKUP(I1943&amp;C1943,[1]Sheet!$D$2:$E$228,2,FALSE))</f>
        <v xml:space="preserve"> </v>
      </c>
      <c r="AO1943" s="122" t="str">
        <f>+I1943&amp;C1943</f>
        <v/>
      </c>
      <c r="AP1943" s="122" t="str">
        <f>C1943&amp;D1943&amp;E1943&amp;G1943&amp;I1943&amp;O1943</f>
        <v/>
      </c>
      <c r="AQ1943" s="122" t="str">
        <f>B1943&amp;D1943&amp;N1943</f>
        <v/>
      </c>
      <c r="AR1943" s="123" t="str">
        <f>+D1943&amp;J1943</f>
        <v/>
      </c>
      <c r="AS1943" s="124" t="str">
        <f t="shared" si="277"/>
        <v/>
      </c>
      <c r="AT1943" s="125" t="str">
        <f t="shared" si="278"/>
        <v/>
      </c>
      <c r="AU1943" s="125" t="str">
        <f>IF(NOT(AT1943=""),VLOOKUP(AT1943,[1]PSI_Category!A:B,2,0),"")</f>
        <v/>
      </c>
      <c r="AV1943" s="167"/>
      <c r="AW1943" s="167"/>
      <c r="AX1943" s="167"/>
    </row>
    <row r="1944" spans="1:50" s="133" customFormat="1" ht="11.4" customHeight="1" x14ac:dyDescent="0.3">
      <c r="A1944" s="103"/>
      <c r="B1944" s="104"/>
      <c r="C1944" s="105"/>
      <c r="D1944" s="106"/>
      <c r="E1944" s="107"/>
      <c r="F1944" s="105"/>
      <c r="G1944" s="107"/>
      <c r="H1944" s="105"/>
      <c r="I1944" s="105"/>
      <c r="J1944" s="107"/>
      <c r="K1944" s="105"/>
      <c r="L1944" s="105"/>
      <c r="M1944" s="105"/>
      <c r="N1944" s="105"/>
      <c r="O1944" s="127"/>
      <c r="P1944" s="109"/>
      <c r="Q1944" s="110"/>
      <c r="R1944" s="110"/>
      <c r="S1944" s="110"/>
      <c r="T1944" s="110"/>
      <c r="U1944" s="111"/>
      <c r="V1944" s="111"/>
      <c r="W1944" s="112"/>
      <c r="X1944" s="113"/>
      <c r="Y1944" s="114"/>
      <c r="Z1944" s="115"/>
      <c r="AA1944" s="116"/>
      <c r="AB1944" s="117" t="b">
        <f t="shared" si="270"/>
        <v>0</v>
      </c>
      <c r="AC1944" s="117">
        <f t="shared" si="271"/>
        <v>0</v>
      </c>
      <c r="AD1944" s="118"/>
      <c r="AE1944" s="117" t="b">
        <f t="shared" si="272"/>
        <v>0</v>
      </c>
      <c r="AF1944" s="117">
        <f t="shared" si="273"/>
        <v>0</v>
      </c>
      <c r="AG1944" s="119">
        <f t="shared" si="274"/>
        <v>0</v>
      </c>
      <c r="AH1944" s="120" t="b">
        <f t="shared" si="275"/>
        <v>0</v>
      </c>
      <c r="AI1944" s="121">
        <f t="shared" si="276"/>
        <v>0</v>
      </c>
      <c r="AJ1944" s="122">
        <f>+C1944</f>
        <v>0</v>
      </c>
      <c r="AK1944" s="122" t="str">
        <f>IF(ISNA(VLOOKUP(postponeList!D1944,[1]Sheet!$A$2:$B$12,2,FALSE))," ",(VLOOKUP(postponeList!D1944,[1]Sheet!$A$2:$B$12,2,FALSE)))</f>
        <v xml:space="preserve"> </v>
      </c>
      <c r="AL1944" s="122" t="str">
        <f>IF(ISNA(VLOOKUP(E1944,[1]Sheet!$G$2:$H$40,2,FALSE))," ",VLOOKUP(E1944,[1]Sheet!$G$2:$H$40,2,FALSE))</f>
        <v xml:space="preserve"> </v>
      </c>
      <c r="AM1944" s="122" t="str">
        <f>IF(ISNA(VLOOKUP(G1944,[1]Sheet!$K$2:$L$159,2,FALSE))," ",(VLOOKUP(G1944,[1]Sheet!$K$2:$L$159,2,FALSE)))</f>
        <v xml:space="preserve"> </v>
      </c>
      <c r="AN1944" s="122" t="str">
        <f>IF(ISNA(VLOOKUP(I1944&amp;C1944,[1]Sheet!$D$2:$E$228,2,FALSE))," ",VLOOKUP(I1944&amp;C1944,[1]Sheet!$D$2:$E$228,2,FALSE))</f>
        <v xml:space="preserve"> </v>
      </c>
      <c r="AO1944" s="122" t="str">
        <f>+I1944&amp;C1944</f>
        <v/>
      </c>
      <c r="AP1944" s="122" t="str">
        <f>C1944&amp;D1944&amp;E1944&amp;G1944&amp;I1944&amp;O1944</f>
        <v/>
      </c>
      <c r="AQ1944" s="122" t="str">
        <f>B1944&amp;D1944&amp;N1944</f>
        <v/>
      </c>
      <c r="AR1944" s="123" t="str">
        <f>+D1944&amp;J1944</f>
        <v/>
      </c>
      <c r="AS1944" s="124" t="str">
        <f t="shared" si="277"/>
        <v/>
      </c>
      <c r="AT1944" s="125" t="str">
        <f t="shared" si="278"/>
        <v/>
      </c>
      <c r="AU1944" s="125" t="str">
        <f>IF(NOT(AT1944=""),VLOOKUP(AT1944,[1]PSI_Category!A:B,2,0),"")</f>
        <v/>
      </c>
      <c r="AV1944" s="167"/>
      <c r="AW1944" s="167"/>
      <c r="AX1944" s="167"/>
    </row>
    <row r="1945" spans="1:50" s="133" customFormat="1" ht="11.4" customHeight="1" x14ac:dyDescent="0.3">
      <c r="A1945" s="103"/>
      <c r="B1945" s="104"/>
      <c r="C1945" s="105"/>
      <c r="D1945" s="106"/>
      <c r="E1945" s="107"/>
      <c r="F1945" s="105"/>
      <c r="G1945" s="107"/>
      <c r="H1945" s="105"/>
      <c r="I1945" s="105"/>
      <c r="J1945" s="107"/>
      <c r="K1945" s="105"/>
      <c r="L1945" s="105"/>
      <c r="M1945" s="105"/>
      <c r="N1945" s="105"/>
      <c r="O1945" s="127"/>
      <c r="P1945" s="109"/>
      <c r="Q1945" s="110"/>
      <c r="R1945" s="110"/>
      <c r="S1945" s="110"/>
      <c r="T1945" s="110"/>
      <c r="U1945" s="111"/>
      <c r="V1945" s="111"/>
      <c r="W1945" s="112"/>
      <c r="X1945" s="113"/>
      <c r="Y1945" s="114"/>
      <c r="Z1945" s="115"/>
      <c r="AA1945" s="116"/>
      <c r="AB1945" s="117" t="b">
        <f t="shared" si="270"/>
        <v>0</v>
      </c>
      <c r="AC1945" s="117">
        <f t="shared" si="271"/>
        <v>0</v>
      </c>
      <c r="AD1945" s="118"/>
      <c r="AE1945" s="117" t="b">
        <f t="shared" si="272"/>
        <v>0</v>
      </c>
      <c r="AF1945" s="117">
        <f t="shared" si="273"/>
        <v>0</v>
      </c>
      <c r="AG1945" s="119">
        <f t="shared" si="274"/>
        <v>0</v>
      </c>
      <c r="AH1945" s="120" t="b">
        <f t="shared" si="275"/>
        <v>0</v>
      </c>
      <c r="AI1945" s="121">
        <f t="shared" si="276"/>
        <v>0</v>
      </c>
      <c r="AJ1945" s="122">
        <f>+C1945</f>
        <v>0</v>
      </c>
      <c r="AK1945" s="122" t="str">
        <f>IF(ISNA(VLOOKUP(postponeList!D1945,[1]Sheet!$A$2:$B$12,2,FALSE))," ",(VLOOKUP(postponeList!D1945,[1]Sheet!$A$2:$B$12,2,FALSE)))</f>
        <v xml:space="preserve"> </v>
      </c>
      <c r="AL1945" s="122" t="str">
        <f>IF(ISNA(VLOOKUP(E1945,[1]Sheet!$G$2:$H$40,2,FALSE))," ",VLOOKUP(E1945,[1]Sheet!$G$2:$H$40,2,FALSE))</f>
        <v xml:space="preserve"> </v>
      </c>
      <c r="AM1945" s="122" t="str">
        <f>IF(ISNA(VLOOKUP(G1945,[1]Sheet!$K$2:$L$159,2,FALSE))," ",(VLOOKUP(G1945,[1]Sheet!$K$2:$L$159,2,FALSE)))</f>
        <v xml:space="preserve"> </v>
      </c>
      <c r="AN1945" s="122" t="str">
        <f>IF(ISNA(VLOOKUP(I1945&amp;C1945,[1]Sheet!$D$2:$E$228,2,FALSE))," ",VLOOKUP(I1945&amp;C1945,[1]Sheet!$D$2:$E$228,2,FALSE))</f>
        <v xml:space="preserve"> </v>
      </c>
      <c r="AO1945" s="122" t="str">
        <f>+I1945&amp;C1945</f>
        <v/>
      </c>
      <c r="AP1945" s="122" t="str">
        <f>C1945&amp;D1945&amp;E1945&amp;G1945&amp;I1945&amp;O1945</f>
        <v/>
      </c>
      <c r="AQ1945" s="122" t="str">
        <f>B1945&amp;D1945&amp;N1945</f>
        <v/>
      </c>
      <c r="AR1945" s="123" t="str">
        <f>+D1945&amp;J1945</f>
        <v/>
      </c>
      <c r="AS1945" s="124" t="str">
        <f t="shared" si="277"/>
        <v/>
      </c>
      <c r="AT1945" s="125" t="str">
        <f t="shared" si="278"/>
        <v/>
      </c>
      <c r="AU1945" s="125" t="str">
        <f>IF(NOT(AT1945=""),VLOOKUP(AT1945,[1]PSI_Category!A:B,2,0),"")</f>
        <v/>
      </c>
      <c r="AV1945" s="167"/>
      <c r="AW1945" s="167"/>
      <c r="AX1945" s="167"/>
    </row>
    <row r="1946" spans="1:50" s="133" customFormat="1" ht="11.4" customHeight="1" x14ac:dyDescent="0.3">
      <c r="A1946" s="103"/>
      <c r="B1946" s="104"/>
      <c r="C1946" s="105"/>
      <c r="D1946" s="106"/>
      <c r="E1946" s="107"/>
      <c r="F1946" s="105"/>
      <c r="G1946" s="107"/>
      <c r="H1946" s="105"/>
      <c r="I1946" s="105"/>
      <c r="J1946" s="107"/>
      <c r="K1946" s="105"/>
      <c r="L1946" s="105"/>
      <c r="M1946" s="105"/>
      <c r="N1946" s="105"/>
      <c r="O1946" s="127"/>
      <c r="P1946" s="109"/>
      <c r="Q1946" s="110"/>
      <c r="R1946" s="110"/>
      <c r="S1946" s="110"/>
      <c r="T1946" s="110"/>
      <c r="U1946" s="111"/>
      <c r="V1946" s="111"/>
      <c r="W1946" s="112"/>
      <c r="X1946" s="113"/>
      <c r="Y1946" s="114"/>
      <c r="Z1946" s="115"/>
      <c r="AA1946" s="116"/>
      <c r="AB1946" s="117" t="b">
        <f t="shared" si="270"/>
        <v>0</v>
      </c>
      <c r="AC1946" s="117">
        <f t="shared" si="271"/>
        <v>0</v>
      </c>
      <c r="AD1946" s="118"/>
      <c r="AE1946" s="117" t="b">
        <f t="shared" si="272"/>
        <v>0</v>
      </c>
      <c r="AF1946" s="117">
        <f t="shared" si="273"/>
        <v>0</v>
      </c>
      <c r="AG1946" s="119">
        <f t="shared" si="274"/>
        <v>0</v>
      </c>
      <c r="AH1946" s="120" t="b">
        <f t="shared" si="275"/>
        <v>0</v>
      </c>
      <c r="AI1946" s="121">
        <f t="shared" si="276"/>
        <v>0</v>
      </c>
      <c r="AJ1946" s="122">
        <f>+C1946</f>
        <v>0</v>
      </c>
      <c r="AK1946" s="122" t="str">
        <f>IF(ISNA(VLOOKUP(postponeList!D1946,[1]Sheet!$A$2:$B$12,2,FALSE))," ",(VLOOKUP(postponeList!D1946,[1]Sheet!$A$2:$B$12,2,FALSE)))</f>
        <v xml:space="preserve"> </v>
      </c>
      <c r="AL1946" s="122" t="str">
        <f>IF(ISNA(VLOOKUP(E1946,[1]Sheet!$G$2:$H$40,2,FALSE))," ",VLOOKUP(E1946,[1]Sheet!$G$2:$H$40,2,FALSE))</f>
        <v xml:space="preserve"> </v>
      </c>
      <c r="AM1946" s="122" t="str">
        <f>IF(ISNA(VLOOKUP(G1946,[1]Sheet!$K$2:$L$159,2,FALSE))," ",(VLOOKUP(G1946,[1]Sheet!$K$2:$L$159,2,FALSE)))</f>
        <v xml:space="preserve"> </v>
      </c>
      <c r="AN1946" s="122" t="str">
        <f>IF(ISNA(VLOOKUP(I1946&amp;C1946,[1]Sheet!$D$2:$E$228,2,FALSE))," ",VLOOKUP(I1946&amp;C1946,[1]Sheet!$D$2:$E$228,2,FALSE))</f>
        <v xml:space="preserve"> </v>
      </c>
      <c r="AO1946" s="122" t="str">
        <f>+I1946&amp;C1946</f>
        <v/>
      </c>
      <c r="AP1946" s="122" t="str">
        <f>C1946&amp;D1946&amp;E1946&amp;G1946&amp;I1946&amp;O1946</f>
        <v/>
      </c>
      <c r="AQ1946" s="122" t="str">
        <f>B1946&amp;D1946&amp;N1946</f>
        <v/>
      </c>
      <c r="AR1946" s="123" t="str">
        <f>+D1946&amp;J1946</f>
        <v/>
      </c>
      <c r="AS1946" s="124" t="str">
        <f t="shared" si="277"/>
        <v/>
      </c>
      <c r="AT1946" s="125" t="str">
        <f t="shared" si="278"/>
        <v/>
      </c>
      <c r="AU1946" s="125" t="str">
        <f>IF(NOT(AT1946=""),VLOOKUP(AT1946,[1]PSI_Category!A:B,2,0),"")</f>
        <v/>
      </c>
      <c r="AV1946" s="167"/>
      <c r="AW1946" s="167"/>
      <c r="AX1946" s="167"/>
    </row>
    <row r="1947" spans="1:50" s="133" customFormat="1" ht="11.4" customHeight="1" x14ac:dyDescent="0.3">
      <c r="A1947" s="103"/>
      <c r="B1947" s="104"/>
      <c r="C1947" s="105"/>
      <c r="D1947" s="106"/>
      <c r="E1947" s="107"/>
      <c r="F1947" s="105"/>
      <c r="G1947" s="107"/>
      <c r="H1947" s="105"/>
      <c r="I1947" s="105"/>
      <c r="J1947" s="107"/>
      <c r="K1947" s="105"/>
      <c r="L1947" s="105"/>
      <c r="M1947" s="105"/>
      <c r="N1947" s="105"/>
      <c r="O1947" s="127"/>
      <c r="P1947" s="109"/>
      <c r="Q1947" s="110"/>
      <c r="R1947" s="110"/>
      <c r="S1947" s="110"/>
      <c r="T1947" s="110"/>
      <c r="U1947" s="111"/>
      <c r="V1947" s="111"/>
      <c r="W1947" s="112"/>
      <c r="X1947" s="113"/>
      <c r="Y1947" s="114"/>
      <c r="Z1947" s="115"/>
      <c r="AA1947" s="116"/>
      <c r="AB1947" s="117" t="b">
        <f t="shared" si="270"/>
        <v>0</v>
      </c>
      <c r="AC1947" s="117">
        <f t="shared" si="271"/>
        <v>0</v>
      </c>
      <c r="AD1947" s="118"/>
      <c r="AE1947" s="117" t="b">
        <f t="shared" si="272"/>
        <v>0</v>
      </c>
      <c r="AF1947" s="117">
        <f t="shared" si="273"/>
        <v>0</v>
      </c>
      <c r="AG1947" s="119">
        <f t="shared" si="274"/>
        <v>0</v>
      </c>
      <c r="AH1947" s="120" t="b">
        <f t="shared" si="275"/>
        <v>0</v>
      </c>
      <c r="AI1947" s="121">
        <f t="shared" si="276"/>
        <v>0</v>
      </c>
      <c r="AJ1947" s="122">
        <f>+C1947</f>
        <v>0</v>
      </c>
      <c r="AK1947" s="122" t="str">
        <f>IF(ISNA(VLOOKUP(postponeList!D1947,[1]Sheet!$A$2:$B$12,2,FALSE))," ",(VLOOKUP(postponeList!D1947,[1]Sheet!$A$2:$B$12,2,FALSE)))</f>
        <v xml:space="preserve"> </v>
      </c>
      <c r="AL1947" s="122" t="str">
        <f>IF(ISNA(VLOOKUP(E1947,[1]Sheet!$G$2:$H$40,2,FALSE))," ",VLOOKUP(E1947,[1]Sheet!$G$2:$H$40,2,FALSE))</f>
        <v xml:space="preserve"> </v>
      </c>
      <c r="AM1947" s="122" t="str">
        <f>IF(ISNA(VLOOKUP(G1947,[1]Sheet!$K$2:$L$159,2,FALSE))," ",(VLOOKUP(G1947,[1]Sheet!$K$2:$L$159,2,FALSE)))</f>
        <v xml:space="preserve"> </v>
      </c>
      <c r="AN1947" s="122" t="str">
        <f>IF(ISNA(VLOOKUP(I1947&amp;C1947,[1]Sheet!$D$2:$E$228,2,FALSE))," ",VLOOKUP(I1947&amp;C1947,[1]Sheet!$D$2:$E$228,2,FALSE))</f>
        <v xml:space="preserve"> </v>
      </c>
      <c r="AO1947" s="122" t="str">
        <f>+I1947&amp;C1947</f>
        <v/>
      </c>
      <c r="AP1947" s="122" t="str">
        <f>C1947&amp;D1947&amp;E1947&amp;G1947&amp;I1947&amp;O1947</f>
        <v/>
      </c>
      <c r="AQ1947" s="122" t="str">
        <f>B1947&amp;D1947&amp;N1947</f>
        <v/>
      </c>
      <c r="AR1947" s="123" t="str">
        <f>+D1947&amp;J1947</f>
        <v/>
      </c>
      <c r="AS1947" s="124" t="str">
        <f t="shared" si="277"/>
        <v/>
      </c>
      <c r="AT1947" s="125" t="str">
        <f t="shared" si="278"/>
        <v/>
      </c>
      <c r="AU1947" s="125" t="str">
        <f>IF(NOT(AT1947=""),VLOOKUP(AT1947,[1]PSI_Category!A:B,2,0),"")</f>
        <v/>
      </c>
      <c r="AV1947" s="167"/>
      <c r="AW1947" s="167"/>
      <c r="AX1947" s="167"/>
    </row>
    <row r="1948" spans="1:50" s="133" customFormat="1" ht="11.4" customHeight="1" x14ac:dyDescent="0.3">
      <c r="A1948" s="103"/>
      <c r="B1948" s="104"/>
      <c r="C1948" s="105"/>
      <c r="D1948" s="106"/>
      <c r="E1948" s="107"/>
      <c r="F1948" s="105"/>
      <c r="G1948" s="107"/>
      <c r="H1948" s="105"/>
      <c r="I1948" s="105"/>
      <c r="J1948" s="107"/>
      <c r="K1948" s="105"/>
      <c r="L1948" s="105"/>
      <c r="M1948" s="105"/>
      <c r="N1948" s="105"/>
      <c r="O1948" s="127"/>
      <c r="P1948" s="109"/>
      <c r="Q1948" s="110"/>
      <c r="R1948" s="110"/>
      <c r="S1948" s="110"/>
      <c r="T1948" s="110"/>
      <c r="U1948" s="111"/>
      <c r="V1948" s="111"/>
      <c r="W1948" s="112"/>
      <c r="X1948" s="113"/>
      <c r="Y1948" s="114"/>
      <c r="Z1948" s="115"/>
      <c r="AA1948" s="116"/>
      <c r="AB1948" s="117" t="b">
        <f t="shared" si="270"/>
        <v>0</v>
      </c>
      <c r="AC1948" s="117">
        <f t="shared" si="271"/>
        <v>0</v>
      </c>
      <c r="AD1948" s="118"/>
      <c r="AE1948" s="117" t="b">
        <f t="shared" si="272"/>
        <v>0</v>
      </c>
      <c r="AF1948" s="117">
        <f t="shared" si="273"/>
        <v>0</v>
      </c>
      <c r="AG1948" s="119">
        <f t="shared" si="274"/>
        <v>0</v>
      </c>
      <c r="AH1948" s="120" t="b">
        <f t="shared" si="275"/>
        <v>0</v>
      </c>
      <c r="AI1948" s="121">
        <f t="shared" si="276"/>
        <v>0</v>
      </c>
      <c r="AJ1948" s="122">
        <f>+C1948</f>
        <v>0</v>
      </c>
      <c r="AK1948" s="122" t="str">
        <f>IF(ISNA(VLOOKUP(postponeList!D1948,[1]Sheet!$A$2:$B$12,2,FALSE))," ",(VLOOKUP(postponeList!D1948,[1]Sheet!$A$2:$B$12,2,FALSE)))</f>
        <v xml:space="preserve"> </v>
      </c>
      <c r="AL1948" s="122" t="str">
        <f>IF(ISNA(VLOOKUP(E1948,[1]Sheet!$G$2:$H$40,2,FALSE))," ",VLOOKUP(E1948,[1]Sheet!$G$2:$H$40,2,FALSE))</f>
        <v xml:space="preserve"> </v>
      </c>
      <c r="AM1948" s="122" t="str">
        <f>IF(ISNA(VLOOKUP(G1948,[1]Sheet!$K$2:$L$159,2,FALSE))," ",(VLOOKUP(G1948,[1]Sheet!$K$2:$L$159,2,FALSE)))</f>
        <v xml:space="preserve"> </v>
      </c>
      <c r="AN1948" s="122" t="str">
        <f>IF(ISNA(VLOOKUP(I1948&amp;C1948,[1]Sheet!$D$2:$E$228,2,FALSE))," ",VLOOKUP(I1948&amp;C1948,[1]Sheet!$D$2:$E$228,2,FALSE))</f>
        <v xml:space="preserve"> </v>
      </c>
      <c r="AO1948" s="122" t="str">
        <f>+I1948&amp;C1948</f>
        <v/>
      </c>
      <c r="AP1948" s="122" t="str">
        <f>C1948&amp;D1948&amp;E1948&amp;G1948&amp;I1948&amp;O1948</f>
        <v/>
      </c>
      <c r="AQ1948" s="122" t="str">
        <f>B1948&amp;D1948&amp;N1948</f>
        <v/>
      </c>
      <c r="AR1948" s="123" t="str">
        <f>+D1948&amp;J1948</f>
        <v/>
      </c>
      <c r="AS1948" s="124" t="str">
        <f t="shared" si="277"/>
        <v/>
      </c>
      <c r="AT1948" s="125" t="str">
        <f t="shared" si="278"/>
        <v/>
      </c>
      <c r="AU1948" s="125" t="str">
        <f>IF(NOT(AT1948=""),VLOOKUP(AT1948,[1]PSI_Category!A:B,2,0),"")</f>
        <v/>
      </c>
      <c r="AV1948" s="167"/>
      <c r="AW1948" s="167"/>
      <c r="AX1948" s="167"/>
    </row>
    <row r="1949" spans="1:50" s="133" customFormat="1" ht="11.4" customHeight="1" x14ac:dyDescent="0.3">
      <c r="A1949" s="103"/>
      <c r="B1949" s="104"/>
      <c r="C1949" s="105"/>
      <c r="D1949" s="106"/>
      <c r="E1949" s="107"/>
      <c r="F1949" s="105"/>
      <c r="G1949" s="107"/>
      <c r="H1949" s="105"/>
      <c r="I1949" s="105"/>
      <c r="J1949" s="107"/>
      <c r="K1949" s="105"/>
      <c r="L1949" s="105"/>
      <c r="M1949" s="105"/>
      <c r="N1949" s="105"/>
      <c r="O1949" s="127"/>
      <c r="P1949" s="109"/>
      <c r="Q1949" s="110"/>
      <c r="R1949" s="110"/>
      <c r="S1949" s="110"/>
      <c r="T1949" s="110"/>
      <c r="U1949" s="111"/>
      <c r="V1949" s="111"/>
      <c r="W1949" s="112"/>
      <c r="X1949" s="113"/>
      <c r="Y1949" s="114"/>
      <c r="Z1949" s="115"/>
      <c r="AA1949" s="116"/>
      <c r="AB1949" s="117" t="b">
        <f t="shared" si="270"/>
        <v>0</v>
      </c>
      <c r="AC1949" s="117">
        <f t="shared" si="271"/>
        <v>0</v>
      </c>
      <c r="AD1949" s="118"/>
      <c r="AE1949" s="117" t="b">
        <f t="shared" si="272"/>
        <v>0</v>
      </c>
      <c r="AF1949" s="117">
        <f t="shared" si="273"/>
        <v>0</v>
      </c>
      <c r="AG1949" s="119">
        <f t="shared" si="274"/>
        <v>0</v>
      </c>
      <c r="AH1949" s="120" t="b">
        <f t="shared" si="275"/>
        <v>0</v>
      </c>
      <c r="AI1949" s="121">
        <f t="shared" si="276"/>
        <v>0</v>
      </c>
      <c r="AJ1949" s="122">
        <f>+C1949</f>
        <v>0</v>
      </c>
      <c r="AK1949" s="122" t="str">
        <f>IF(ISNA(VLOOKUP(postponeList!D1949,[1]Sheet!$A$2:$B$12,2,FALSE))," ",(VLOOKUP(postponeList!D1949,[1]Sheet!$A$2:$B$12,2,FALSE)))</f>
        <v xml:space="preserve"> </v>
      </c>
      <c r="AL1949" s="122" t="str">
        <f>IF(ISNA(VLOOKUP(E1949,[1]Sheet!$G$2:$H$40,2,FALSE))," ",VLOOKUP(E1949,[1]Sheet!$G$2:$H$40,2,FALSE))</f>
        <v xml:space="preserve"> </v>
      </c>
      <c r="AM1949" s="122" t="str">
        <f>IF(ISNA(VLOOKUP(G1949,[1]Sheet!$K$2:$L$159,2,FALSE))," ",(VLOOKUP(G1949,[1]Sheet!$K$2:$L$159,2,FALSE)))</f>
        <v xml:space="preserve"> </v>
      </c>
      <c r="AN1949" s="122" t="str">
        <f>IF(ISNA(VLOOKUP(I1949&amp;C1949,[1]Sheet!$D$2:$E$228,2,FALSE))," ",VLOOKUP(I1949&amp;C1949,[1]Sheet!$D$2:$E$228,2,FALSE))</f>
        <v xml:space="preserve"> </v>
      </c>
      <c r="AO1949" s="122" t="str">
        <f>+I1949&amp;C1949</f>
        <v/>
      </c>
      <c r="AP1949" s="122" t="str">
        <f>C1949&amp;D1949&amp;E1949&amp;G1949&amp;I1949&amp;O1949</f>
        <v/>
      </c>
      <c r="AQ1949" s="122" t="str">
        <f>B1949&amp;D1949&amp;N1949</f>
        <v/>
      </c>
      <c r="AR1949" s="123" t="str">
        <f>+D1949&amp;J1949</f>
        <v/>
      </c>
      <c r="AS1949" s="124" t="str">
        <f t="shared" si="277"/>
        <v/>
      </c>
      <c r="AT1949" s="125" t="str">
        <f t="shared" si="278"/>
        <v/>
      </c>
      <c r="AU1949" s="125" t="str">
        <f>IF(NOT(AT1949=""),VLOOKUP(AT1949,[1]PSI_Category!A:B,2,0),"")</f>
        <v/>
      </c>
      <c r="AV1949" s="167"/>
      <c r="AW1949" s="167"/>
      <c r="AX1949" s="167"/>
    </row>
    <row r="1950" spans="1:50" s="133" customFormat="1" ht="11.4" customHeight="1" x14ac:dyDescent="0.3">
      <c r="A1950" s="103"/>
      <c r="B1950" s="104"/>
      <c r="C1950" s="105"/>
      <c r="D1950" s="106"/>
      <c r="E1950" s="107"/>
      <c r="F1950" s="105"/>
      <c r="G1950" s="107"/>
      <c r="H1950" s="105"/>
      <c r="I1950" s="105"/>
      <c r="J1950" s="107"/>
      <c r="K1950" s="105"/>
      <c r="L1950" s="105"/>
      <c r="M1950" s="105"/>
      <c r="N1950" s="105"/>
      <c r="O1950" s="127"/>
      <c r="P1950" s="109"/>
      <c r="Q1950" s="110"/>
      <c r="R1950" s="110"/>
      <c r="S1950" s="110"/>
      <c r="T1950" s="110"/>
      <c r="U1950" s="111"/>
      <c r="V1950" s="111"/>
      <c r="W1950" s="112"/>
      <c r="X1950" s="113"/>
      <c r="Y1950" s="114"/>
      <c r="Z1950" s="115"/>
      <c r="AA1950" s="116"/>
      <c r="AB1950" s="117" t="b">
        <f t="shared" si="270"/>
        <v>0</v>
      </c>
      <c r="AC1950" s="117">
        <f t="shared" si="271"/>
        <v>0</v>
      </c>
      <c r="AD1950" s="118"/>
      <c r="AE1950" s="117" t="b">
        <f t="shared" si="272"/>
        <v>0</v>
      </c>
      <c r="AF1950" s="117">
        <f t="shared" si="273"/>
        <v>0</v>
      </c>
      <c r="AG1950" s="119">
        <f t="shared" si="274"/>
        <v>0</v>
      </c>
      <c r="AH1950" s="120" t="b">
        <f t="shared" si="275"/>
        <v>0</v>
      </c>
      <c r="AI1950" s="121">
        <f t="shared" si="276"/>
        <v>0</v>
      </c>
      <c r="AJ1950" s="122">
        <f>+C1950</f>
        <v>0</v>
      </c>
      <c r="AK1950" s="122" t="str">
        <f>IF(ISNA(VLOOKUP(postponeList!D1950,[1]Sheet!$A$2:$B$12,2,FALSE))," ",(VLOOKUP(postponeList!D1950,[1]Sheet!$A$2:$B$12,2,FALSE)))</f>
        <v xml:space="preserve"> </v>
      </c>
      <c r="AL1950" s="122" t="str">
        <f>IF(ISNA(VLOOKUP(E1950,[1]Sheet!$G$2:$H$40,2,FALSE))," ",VLOOKUP(E1950,[1]Sheet!$G$2:$H$40,2,FALSE))</f>
        <v xml:space="preserve"> </v>
      </c>
      <c r="AM1950" s="122" t="str">
        <f>IF(ISNA(VLOOKUP(G1950,[1]Sheet!$K$2:$L$159,2,FALSE))," ",(VLOOKUP(G1950,[1]Sheet!$K$2:$L$159,2,FALSE)))</f>
        <v xml:space="preserve"> </v>
      </c>
      <c r="AN1950" s="122" t="str">
        <f>IF(ISNA(VLOOKUP(I1950&amp;C1950,[1]Sheet!$D$2:$E$228,2,FALSE))," ",VLOOKUP(I1950&amp;C1950,[1]Sheet!$D$2:$E$228,2,FALSE))</f>
        <v xml:space="preserve"> </v>
      </c>
      <c r="AO1950" s="122" t="str">
        <f>+I1950&amp;C1950</f>
        <v/>
      </c>
      <c r="AP1950" s="122" t="str">
        <f>C1950&amp;D1950&amp;E1950&amp;G1950&amp;I1950&amp;O1950</f>
        <v/>
      </c>
      <c r="AQ1950" s="122" t="str">
        <f>B1950&amp;D1950&amp;N1950</f>
        <v/>
      </c>
      <c r="AR1950" s="123" t="str">
        <f>+D1950&amp;J1950</f>
        <v/>
      </c>
      <c r="AS1950" s="124" t="str">
        <f t="shared" si="277"/>
        <v/>
      </c>
      <c r="AT1950" s="125" t="str">
        <f t="shared" si="278"/>
        <v/>
      </c>
      <c r="AU1950" s="125" t="str">
        <f>IF(NOT(AT1950=""),VLOOKUP(AT1950,[1]PSI_Category!A:B,2,0),"")</f>
        <v/>
      </c>
      <c r="AV1950" s="167"/>
      <c r="AW1950" s="167"/>
      <c r="AX1950" s="167"/>
    </row>
    <row r="1951" spans="1:50" s="133" customFormat="1" ht="11.4" customHeight="1" x14ac:dyDescent="0.3">
      <c r="A1951" s="103"/>
      <c r="B1951" s="104"/>
      <c r="C1951" s="105"/>
      <c r="D1951" s="106"/>
      <c r="E1951" s="107"/>
      <c r="F1951" s="105"/>
      <c r="G1951" s="107"/>
      <c r="H1951" s="105"/>
      <c r="I1951" s="105"/>
      <c r="J1951" s="107"/>
      <c r="K1951" s="105"/>
      <c r="L1951" s="105"/>
      <c r="M1951" s="105"/>
      <c r="N1951" s="105"/>
      <c r="O1951" s="127"/>
      <c r="P1951" s="109"/>
      <c r="Q1951" s="110"/>
      <c r="R1951" s="110"/>
      <c r="S1951" s="110"/>
      <c r="T1951" s="110"/>
      <c r="U1951" s="111"/>
      <c r="V1951" s="111"/>
      <c r="W1951" s="112"/>
      <c r="X1951" s="113"/>
      <c r="Y1951" s="114"/>
      <c r="Z1951" s="115"/>
      <c r="AA1951" s="116"/>
      <c r="AB1951" s="117" t="b">
        <f t="shared" si="270"/>
        <v>0</v>
      </c>
      <c r="AC1951" s="117">
        <f t="shared" si="271"/>
        <v>0</v>
      </c>
      <c r="AD1951" s="118"/>
      <c r="AE1951" s="117" t="b">
        <f t="shared" si="272"/>
        <v>0</v>
      </c>
      <c r="AF1951" s="117">
        <f t="shared" si="273"/>
        <v>0</v>
      </c>
      <c r="AG1951" s="119">
        <f t="shared" si="274"/>
        <v>0</v>
      </c>
      <c r="AH1951" s="120" t="b">
        <f t="shared" si="275"/>
        <v>0</v>
      </c>
      <c r="AI1951" s="121">
        <f t="shared" si="276"/>
        <v>0</v>
      </c>
      <c r="AJ1951" s="122">
        <f>+C1951</f>
        <v>0</v>
      </c>
      <c r="AK1951" s="122" t="str">
        <f>IF(ISNA(VLOOKUP(postponeList!D1951,[1]Sheet!$A$2:$B$12,2,FALSE))," ",(VLOOKUP(postponeList!D1951,[1]Sheet!$A$2:$B$12,2,FALSE)))</f>
        <v xml:space="preserve"> </v>
      </c>
      <c r="AL1951" s="122" t="str">
        <f>IF(ISNA(VLOOKUP(E1951,[1]Sheet!$G$2:$H$40,2,FALSE))," ",VLOOKUP(E1951,[1]Sheet!$G$2:$H$40,2,FALSE))</f>
        <v xml:space="preserve"> </v>
      </c>
      <c r="AM1951" s="122" t="str">
        <f>IF(ISNA(VLOOKUP(G1951,[1]Sheet!$K$2:$L$159,2,FALSE))," ",(VLOOKUP(G1951,[1]Sheet!$K$2:$L$159,2,FALSE)))</f>
        <v xml:space="preserve"> </v>
      </c>
      <c r="AN1951" s="122" t="str">
        <f>IF(ISNA(VLOOKUP(I1951&amp;C1951,[1]Sheet!$D$2:$E$228,2,FALSE))," ",VLOOKUP(I1951&amp;C1951,[1]Sheet!$D$2:$E$228,2,FALSE))</f>
        <v xml:space="preserve"> </v>
      </c>
      <c r="AO1951" s="122" t="str">
        <f>+I1951&amp;C1951</f>
        <v/>
      </c>
      <c r="AP1951" s="122" t="str">
        <f>C1951&amp;D1951&amp;E1951&amp;G1951&amp;I1951&amp;O1951</f>
        <v/>
      </c>
      <c r="AQ1951" s="122" t="str">
        <f>B1951&amp;D1951&amp;N1951</f>
        <v/>
      </c>
      <c r="AR1951" s="123" t="str">
        <f>+D1951&amp;J1951</f>
        <v/>
      </c>
      <c r="AS1951" s="124" t="str">
        <f t="shared" si="277"/>
        <v/>
      </c>
      <c r="AT1951" s="125" t="str">
        <f t="shared" si="278"/>
        <v/>
      </c>
      <c r="AU1951" s="125" t="str">
        <f>IF(NOT(AT1951=""),VLOOKUP(AT1951,[1]PSI_Category!A:B,2,0),"")</f>
        <v/>
      </c>
      <c r="AV1951" s="167"/>
      <c r="AW1951" s="167"/>
      <c r="AX1951" s="167"/>
    </row>
    <row r="1952" spans="1:50" s="133" customFormat="1" ht="11.4" customHeight="1" x14ac:dyDescent="0.3">
      <c r="A1952" s="103"/>
      <c r="B1952" s="104"/>
      <c r="C1952" s="105"/>
      <c r="D1952" s="106"/>
      <c r="E1952" s="107"/>
      <c r="F1952" s="105"/>
      <c r="G1952" s="107"/>
      <c r="H1952" s="105"/>
      <c r="I1952" s="105"/>
      <c r="J1952" s="107"/>
      <c r="K1952" s="105"/>
      <c r="L1952" s="105"/>
      <c r="M1952" s="105"/>
      <c r="N1952" s="105"/>
      <c r="O1952" s="127"/>
      <c r="P1952" s="109"/>
      <c r="Q1952" s="110"/>
      <c r="R1952" s="110"/>
      <c r="S1952" s="110"/>
      <c r="T1952" s="110"/>
      <c r="U1952" s="111"/>
      <c r="V1952" s="111"/>
      <c r="W1952" s="112"/>
      <c r="X1952" s="113"/>
      <c r="Y1952" s="114"/>
      <c r="Z1952" s="115"/>
      <c r="AA1952" s="116"/>
      <c r="AB1952" s="117" t="b">
        <f t="shared" si="270"/>
        <v>0</v>
      </c>
      <c r="AC1952" s="117">
        <f t="shared" si="271"/>
        <v>0</v>
      </c>
      <c r="AD1952" s="118"/>
      <c r="AE1952" s="117" t="b">
        <f t="shared" si="272"/>
        <v>0</v>
      </c>
      <c r="AF1952" s="117">
        <f t="shared" si="273"/>
        <v>0</v>
      </c>
      <c r="AG1952" s="119">
        <f t="shared" si="274"/>
        <v>0</v>
      </c>
      <c r="AH1952" s="120" t="b">
        <f t="shared" si="275"/>
        <v>0</v>
      </c>
      <c r="AI1952" s="121">
        <f t="shared" si="276"/>
        <v>0</v>
      </c>
      <c r="AJ1952" s="122">
        <f>+C1952</f>
        <v>0</v>
      </c>
      <c r="AK1952" s="122" t="str">
        <f>IF(ISNA(VLOOKUP(postponeList!D1952,[1]Sheet!$A$2:$B$12,2,FALSE))," ",(VLOOKUP(postponeList!D1952,[1]Sheet!$A$2:$B$12,2,FALSE)))</f>
        <v xml:space="preserve"> </v>
      </c>
      <c r="AL1952" s="122" t="str">
        <f>IF(ISNA(VLOOKUP(E1952,[1]Sheet!$G$2:$H$40,2,FALSE))," ",VLOOKUP(E1952,[1]Sheet!$G$2:$H$40,2,FALSE))</f>
        <v xml:space="preserve"> </v>
      </c>
      <c r="AM1952" s="122" t="str">
        <f>IF(ISNA(VLOOKUP(G1952,[1]Sheet!$K$2:$L$159,2,FALSE))," ",(VLOOKUP(G1952,[1]Sheet!$K$2:$L$159,2,FALSE)))</f>
        <v xml:space="preserve"> </v>
      </c>
      <c r="AN1952" s="122" t="str">
        <f>IF(ISNA(VLOOKUP(I1952&amp;C1952,[1]Sheet!$D$2:$E$228,2,FALSE))," ",VLOOKUP(I1952&amp;C1952,[1]Sheet!$D$2:$E$228,2,FALSE))</f>
        <v xml:space="preserve"> </v>
      </c>
      <c r="AO1952" s="122" t="str">
        <f>+I1952&amp;C1952</f>
        <v/>
      </c>
      <c r="AP1952" s="122" t="str">
        <f>C1952&amp;D1952&amp;E1952&amp;G1952&amp;I1952&amp;O1952</f>
        <v/>
      </c>
      <c r="AQ1952" s="122" t="str">
        <f>B1952&amp;D1952&amp;N1952</f>
        <v/>
      </c>
      <c r="AR1952" s="123" t="str">
        <f>+D1952&amp;J1952</f>
        <v/>
      </c>
      <c r="AS1952" s="124" t="str">
        <f t="shared" si="277"/>
        <v/>
      </c>
      <c r="AT1952" s="125" t="str">
        <f t="shared" si="278"/>
        <v/>
      </c>
      <c r="AU1952" s="125" t="str">
        <f>IF(NOT(AT1952=""),VLOOKUP(AT1952,[1]PSI_Category!A:B,2,0),"")</f>
        <v/>
      </c>
      <c r="AV1952" s="167"/>
      <c r="AW1952" s="167"/>
      <c r="AX1952" s="167"/>
    </row>
    <row r="1953" spans="1:50" s="133" customFormat="1" ht="11.4" customHeight="1" x14ac:dyDescent="0.3">
      <c r="A1953" s="103"/>
      <c r="B1953" s="104"/>
      <c r="C1953" s="105"/>
      <c r="D1953" s="106"/>
      <c r="E1953" s="107"/>
      <c r="F1953" s="105"/>
      <c r="G1953" s="107"/>
      <c r="H1953" s="105"/>
      <c r="I1953" s="105"/>
      <c r="J1953" s="107"/>
      <c r="K1953" s="105"/>
      <c r="L1953" s="105"/>
      <c r="M1953" s="105"/>
      <c r="N1953" s="105"/>
      <c r="O1953" s="127"/>
      <c r="P1953" s="109"/>
      <c r="Q1953" s="110"/>
      <c r="R1953" s="110"/>
      <c r="S1953" s="110"/>
      <c r="T1953" s="110"/>
      <c r="U1953" s="111"/>
      <c r="V1953" s="111"/>
      <c r="W1953" s="112"/>
      <c r="X1953" s="113"/>
      <c r="Y1953" s="114"/>
      <c r="Z1953" s="115"/>
      <c r="AA1953" s="116"/>
      <c r="AB1953" s="117" t="b">
        <f t="shared" si="270"/>
        <v>0</v>
      </c>
      <c r="AC1953" s="117">
        <f t="shared" si="271"/>
        <v>0</v>
      </c>
      <c r="AD1953" s="118"/>
      <c r="AE1953" s="117" t="b">
        <f t="shared" si="272"/>
        <v>0</v>
      </c>
      <c r="AF1953" s="117">
        <f t="shared" si="273"/>
        <v>0</v>
      </c>
      <c r="AG1953" s="119">
        <f t="shared" si="274"/>
        <v>0</v>
      </c>
      <c r="AH1953" s="120" t="b">
        <f t="shared" si="275"/>
        <v>0</v>
      </c>
      <c r="AI1953" s="121">
        <f t="shared" si="276"/>
        <v>0</v>
      </c>
      <c r="AJ1953" s="122">
        <f>+C1953</f>
        <v>0</v>
      </c>
      <c r="AK1953" s="122" t="str">
        <f>IF(ISNA(VLOOKUP(postponeList!D1953,[1]Sheet!$A$2:$B$12,2,FALSE))," ",(VLOOKUP(postponeList!D1953,[1]Sheet!$A$2:$B$12,2,FALSE)))</f>
        <v xml:space="preserve"> </v>
      </c>
      <c r="AL1953" s="122" t="str">
        <f>IF(ISNA(VLOOKUP(E1953,[1]Sheet!$G$2:$H$40,2,FALSE))," ",VLOOKUP(E1953,[1]Sheet!$G$2:$H$40,2,FALSE))</f>
        <v xml:space="preserve"> </v>
      </c>
      <c r="AM1953" s="122" t="str">
        <f>IF(ISNA(VLOOKUP(G1953,[1]Sheet!$K$2:$L$159,2,FALSE))," ",(VLOOKUP(G1953,[1]Sheet!$K$2:$L$159,2,FALSE)))</f>
        <v xml:space="preserve"> </v>
      </c>
      <c r="AN1953" s="122" t="str">
        <f>IF(ISNA(VLOOKUP(I1953&amp;C1953,[1]Sheet!$D$2:$E$228,2,FALSE))," ",VLOOKUP(I1953&amp;C1953,[1]Sheet!$D$2:$E$228,2,FALSE))</f>
        <v xml:space="preserve"> </v>
      </c>
      <c r="AO1953" s="122" t="str">
        <f>+I1953&amp;C1953</f>
        <v/>
      </c>
      <c r="AP1953" s="122" t="str">
        <f>C1953&amp;D1953&amp;E1953&amp;G1953&amp;I1953&amp;O1953</f>
        <v/>
      </c>
      <c r="AQ1953" s="122" t="str">
        <f>B1953&amp;D1953&amp;N1953</f>
        <v/>
      </c>
      <c r="AR1953" s="123" t="str">
        <f>+D1953&amp;J1953</f>
        <v/>
      </c>
      <c r="AS1953" s="124" t="str">
        <f t="shared" si="277"/>
        <v/>
      </c>
      <c r="AT1953" s="125" t="str">
        <f t="shared" si="278"/>
        <v/>
      </c>
      <c r="AU1953" s="125" t="str">
        <f>IF(NOT(AT1953=""),VLOOKUP(AT1953,[1]PSI_Category!A:B,2,0),"")</f>
        <v/>
      </c>
      <c r="AV1953" s="167"/>
      <c r="AW1953" s="167"/>
      <c r="AX1953" s="167"/>
    </row>
    <row r="1954" spans="1:50" s="133" customFormat="1" ht="11.4" customHeight="1" x14ac:dyDescent="0.3">
      <c r="A1954" s="103"/>
      <c r="B1954" s="104"/>
      <c r="C1954" s="105"/>
      <c r="D1954" s="106"/>
      <c r="E1954" s="107"/>
      <c r="F1954" s="105"/>
      <c r="G1954" s="107"/>
      <c r="H1954" s="105"/>
      <c r="I1954" s="105"/>
      <c r="J1954" s="107"/>
      <c r="K1954" s="105"/>
      <c r="L1954" s="105"/>
      <c r="M1954" s="105"/>
      <c r="N1954" s="105"/>
      <c r="O1954" s="127"/>
      <c r="P1954" s="109"/>
      <c r="Q1954" s="110"/>
      <c r="R1954" s="110"/>
      <c r="S1954" s="110"/>
      <c r="T1954" s="110"/>
      <c r="U1954" s="111"/>
      <c r="V1954" s="111"/>
      <c r="W1954" s="112"/>
      <c r="X1954" s="113"/>
      <c r="Y1954" s="114"/>
      <c r="Z1954" s="115"/>
      <c r="AA1954" s="116"/>
      <c r="AB1954" s="117" t="b">
        <f t="shared" si="270"/>
        <v>0</v>
      </c>
      <c r="AC1954" s="117">
        <f t="shared" si="271"/>
        <v>0</v>
      </c>
      <c r="AD1954" s="118"/>
      <c r="AE1954" s="117" t="b">
        <f t="shared" si="272"/>
        <v>0</v>
      </c>
      <c r="AF1954" s="117">
        <f t="shared" si="273"/>
        <v>0</v>
      </c>
      <c r="AG1954" s="119">
        <f t="shared" si="274"/>
        <v>0</v>
      </c>
      <c r="AH1954" s="120" t="b">
        <f t="shared" si="275"/>
        <v>0</v>
      </c>
      <c r="AI1954" s="121">
        <f t="shared" si="276"/>
        <v>0</v>
      </c>
      <c r="AJ1954" s="122">
        <f>+C1954</f>
        <v>0</v>
      </c>
      <c r="AK1954" s="122" t="str">
        <f>IF(ISNA(VLOOKUP(postponeList!D1954,[1]Sheet!$A$2:$B$12,2,FALSE))," ",(VLOOKUP(postponeList!D1954,[1]Sheet!$A$2:$B$12,2,FALSE)))</f>
        <v xml:space="preserve"> </v>
      </c>
      <c r="AL1954" s="122" t="str">
        <f>IF(ISNA(VLOOKUP(E1954,[1]Sheet!$G$2:$H$40,2,FALSE))," ",VLOOKUP(E1954,[1]Sheet!$G$2:$H$40,2,FALSE))</f>
        <v xml:space="preserve"> </v>
      </c>
      <c r="AM1954" s="122" t="str">
        <f>IF(ISNA(VLOOKUP(G1954,[1]Sheet!$K$2:$L$159,2,FALSE))," ",(VLOOKUP(G1954,[1]Sheet!$K$2:$L$159,2,FALSE)))</f>
        <v xml:space="preserve"> </v>
      </c>
      <c r="AN1954" s="122" t="str">
        <f>IF(ISNA(VLOOKUP(I1954&amp;C1954,[1]Sheet!$D$2:$E$228,2,FALSE))," ",VLOOKUP(I1954&amp;C1954,[1]Sheet!$D$2:$E$228,2,FALSE))</f>
        <v xml:space="preserve"> </v>
      </c>
      <c r="AO1954" s="122" t="str">
        <f>+I1954&amp;C1954</f>
        <v/>
      </c>
      <c r="AP1954" s="122" t="str">
        <f>C1954&amp;D1954&amp;E1954&amp;G1954&amp;I1954&amp;O1954</f>
        <v/>
      </c>
      <c r="AQ1954" s="122" t="str">
        <f>B1954&amp;D1954&amp;N1954</f>
        <v/>
      </c>
      <c r="AR1954" s="123" t="str">
        <f>+D1954&amp;J1954</f>
        <v/>
      </c>
      <c r="AS1954" s="124" t="str">
        <f t="shared" si="277"/>
        <v/>
      </c>
      <c r="AT1954" s="125" t="str">
        <f t="shared" si="278"/>
        <v/>
      </c>
      <c r="AU1954" s="125" t="str">
        <f>IF(NOT(AT1954=""),VLOOKUP(AT1954,[1]PSI_Category!A:B,2,0),"")</f>
        <v/>
      </c>
      <c r="AV1954" s="167"/>
      <c r="AW1954" s="167"/>
      <c r="AX1954" s="167"/>
    </row>
    <row r="1955" spans="1:50" s="133" customFormat="1" ht="11.4" customHeight="1" x14ac:dyDescent="0.3">
      <c r="A1955" s="103"/>
      <c r="B1955" s="104"/>
      <c r="C1955" s="105"/>
      <c r="D1955" s="106"/>
      <c r="E1955" s="107"/>
      <c r="F1955" s="105"/>
      <c r="G1955" s="107"/>
      <c r="H1955" s="105"/>
      <c r="I1955" s="105"/>
      <c r="J1955" s="107"/>
      <c r="K1955" s="105"/>
      <c r="L1955" s="105"/>
      <c r="M1955" s="105"/>
      <c r="N1955" s="105"/>
      <c r="O1955" s="127"/>
      <c r="P1955" s="109"/>
      <c r="Q1955" s="110"/>
      <c r="R1955" s="110"/>
      <c r="S1955" s="110"/>
      <c r="T1955" s="110"/>
      <c r="U1955" s="111"/>
      <c r="V1955" s="111"/>
      <c r="W1955" s="112"/>
      <c r="X1955" s="113"/>
      <c r="Y1955" s="114"/>
      <c r="Z1955" s="115"/>
      <c r="AA1955" s="116"/>
      <c r="AB1955" s="117" t="b">
        <f t="shared" si="270"/>
        <v>0</v>
      </c>
      <c r="AC1955" s="117">
        <f t="shared" si="271"/>
        <v>0</v>
      </c>
      <c r="AD1955" s="118"/>
      <c r="AE1955" s="117" t="b">
        <f t="shared" si="272"/>
        <v>0</v>
      </c>
      <c r="AF1955" s="117">
        <f t="shared" si="273"/>
        <v>0</v>
      </c>
      <c r="AG1955" s="119">
        <f t="shared" si="274"/>
        <v>0</v>
      </c>
      <c r="AH1955" s="120" t="b">
        <f t="shared" si="275"/>
        <v>0</v>
      </c>
      <c r="AI1955" s="121">
        <f t="shared" si="276"/>
        <v>0</v>
      </c>
      <c r="AJ1955" s="122">
        <f>+C1955</f>
        <v>0</v>
      </c>
      <c r="AK1955" s="122" t="str">
        <f>IF(ISNA(VLOOKUP(postponeList!D1955,[1]Sheet!$A$2:$B$12,2,FALSE))," ",(VLOOKUP(postponeList!D1955,[1]Sheet!$A$2:$B$12,2,FALSE)))</f>
        <v xml:space="preserve"> </v>
      </c>
      <c r="AL1955" s="122" t="str">
        <f>IF(ISNA(VLOOKUP(E1955,[1]Sheet!$G$2:$H$40,2,FALSE))," ",VLOOKUP(E1955,[1]Sheet!$G$2:$H$40,2,FALSE))</f>
        <v xml:space="preserve"> </v>
      </c>
      <c r="AM1955" s="122" t="str">
        <f>IF(ISNA(VLOOKUP(G1955,[1]Sheet!$K$2:$L$159,2,FALSE))," ",(VLOOKUP(G1955,[1]Sheet!$K$2:$L$159,2,FALSE)))</f>
        <v xml:space="preserve"> </v>
      </c>
      <c r="AN1955" s="122" t="str">
        <f>IF(ISNA(VLOOKUP(I1955&amp;C1955,[1]Sheet!$D$2:$E$228,2,FALSE))," ",VLOOKUP(I1955&amp;C1955,[1]Sheet!$D$2:$E$228,2,FALSE))</f>
        <v xml:space="preserve"> </v>
      </c>
      <c r="AO1955" s="122" t="str">
        <f>+I1955&amp;C1955</f>
        <v/>
      </c>
      <c r="AP1955" s="122" t="str">
        <f>C1955&amp;D1955&amp;E1955&amp;G1955&amp;I1955&amp;O1955</f>
        <v/>
      </c>
      <c r="AQ1955" s="122" t="str">
        <f>B1955&amp;D1955&amp;N1955</f>
        <v/>
      </c>
      <c r="AR1955" s="123" t="str">
        <f>+D1955&amp;J1955</f>
        <v/>
      </c>
      <c r="AS1955" s="124" t="str">
        <f t="shared" si="277"/>
        <v/>
      </c>
      <c r="AT1955" s="125" t="str">
        <f t="shared" si="278"/>
        <v/>
      </c>
      <c r="AU1955" s="125" t="str">
        <f>IF(NOT(AT1955=""),VLOOKUP(AT1955,[1]PSI_Category!A:B,2,0),"")</f>
        <v/>
      </c>
      <c r="AV1955" s="167"/>
      <c r="AW1955" s="167"/>
      <c r="AX1955" s="167"/>
    </row>
    <row r="1956" spans="1:50" s="133" customFormat="1" ht="11.4" customHeight="1" x14ac:dyDescent="0.3">
      <c r="A1956" s="103"/>
      <c r="B1956" s="104"/>
      <c r="C1956" s="105"/>
      <c r="D1956" s="106"/>
      <c r="E1956" s="107"/>
      <c r="F1956" s="105"/>
      <c r="G1956" s="107"/>
      <c r="H1956" s="105"/>
      <c r="I1956" s="105"/>
      <c r="J1956" s="107"/>
      <c r="K1956" s="105"/>
      <c r="L1956" s="105"/>
      <c r="M1956" s="105"/>
      <c r="N1956" s="105"/>
      <c r="O1956" s="127"/>
      <c r="P1956" s="109"/>
      <c r="Q1956" s="110"/>
      <c r="R1956" s="110"/>
      <c r="S1956" s="110"/>
      <c r="T1956" s="110"/>
      <c r="U1956" s="111"/>
      <c r="V1956" s="111"/>
      <c r="W1956" s="112"/>
      <c r="X1956" s="113"/>
      <c r="Y1956" s="114"/>
      <c r="Z1956" s="115"/>
      <c r="AA1956" s="116"/>
      <c r="AB1956" s="117" t="b">
        <f t="shared" si="270"/>
        <v>0</v>
      </c>
      <c r="AC1956" s="117">
        <f t="shared" si="271"/>
        <v>0</v>
      </c>
      <c r="AD1956" s="118"/>
      <c r="AE1956" s="117" t="b">
        <f t="shared" si="272"/>
        <v>0</v>
      </c>
      <c r="AF1956" s="117">
        <f t="shared" si="273"/>
        <v>0</v>
      </c>
      <c r="AG1956" s="119">
        <f t="shared" si="274"/>
        <v>0</v>
      </c>
      <c r="AH1956" s="120" t="b">
        <f t="shared" si="275"/>
        <v>0</v>
      </c>
      <c r="AI1956" s="121">
        <f t="shared" si="276"/>
        <v>0</v>
      </c>
      <c r="AJ1956" s="122">
        <f>+C1956</f>
        <v>0</v>
      </c>
      <c r="AK1956" s="122" t="str">
        <f>IF(ISNA(VLOOKUP(postponeList!D1956,[1]Sheet!$A$2:$B$12,2,FALSE))," ",(VLOOKUP(postponeList!D1956,[1]Sheet!$A$2:$B$12,2,FALSE)))</f>
        <v xml:space="preserve"> </v>
      </c>
      <c r="AL1956" s="122" t="str">
        <f>IF(ISNA(VLOOKUP(E1956,[1]Sheet!$G$2:$H$40,2,FALSE))," ",VLOOKUP(E1956,[1]Sheet!$G$2:$H$40,2,FALSE))</f>
        <v xml:space="preserve"> </v>
      </c>
      <c r="AM1956" s="122" t="str">
        <f>IF(ISNA(VLOOKUP(G1956,[1]Sheet!$K$2:$L$159,2,FALSE))," ",(VLOOKUP(G1956,[1]Sheet!$K$2:$L$159,2,FALSE)))</f>
        <v xml:space="preserve"> </v>
      </c>
      <c r="AN1956" s="122" t="str">
        <f>IF(ISNA(VLOOKUP(I1956&amp;C1956,[1]Sheet!$D$2:$E$228,2,FALSE))," ",VLOOKUP(I1956&amp;C1956,[1]Sheet!$D$2:$E$228,2,FALSE))</f>
        <v xml:space="preserve"> </v>
      </c>
      <c r="AO1956" s="122" t="str">
        <f>+I1956&amp;C1956</f>
        <v/>
      </c>
      <c r="AP1956" s="122" t="str">
        <f>C1956&amp;D1956&amp;E1956&amp;G1956&amp;I1956&amp;O1956</f>
        <v/>
      </c>
      <c r="AQ1956" s="122" t="str">
        <f>B1956&amp;D1956&amp;N1956</f>
        <v/>
      </c>
      <c r="AR1956" s="123" t="str">
        <f>+D1956&amp;J1956</f>
        <v/>
      </c>
      <c r="AS1956" s="124" t="str">
        <f t="shared" si="277"/>
        <v/>
      </c>
      <c r="AT1956" s="125" t="str">
        <f t="shared" si="278"/>
        <v/>
      </c>
      <c r="AU1956" s="125" t="str">
        <f>IF(NOT(AT1956=""),VLOOKUP(AT1956,[1]PSI_Category!A:B,2,0),"")</f>
        <v/>
      </c>
      <c r="AV1956" s="167"/>
      <c r="AW1956" s="167"/>
      <c r="AX1956" s="167"/>
    </row>
    <row r="1957" spans="1:50" s="133" customFormat="1" ht="11.4" customHeight="1" x14ac:dyDescent="0.3">
      <c r="A1957" s="103"/>
      <c r="B1957" s="104"/>
      <c r="C1957" s="105"/>
      <c r="D1957" s="106"/>
      <c r="E1957" s="107"/>
      <c r="F1957" s="105"/>
      <c r="G1957" s="107"/>
      <c r="H1957" s="105"/>
      <c r="I1957" s="105"/>
      <c r="J1957" s="107"/>
      <c r="K1957" s="105"/>
      <c r="L1957" s="105"/>
      <c r="M1957" s="105"/>
      <c r="N1957" s="105"/>
      <c r="O1957" s="127"/>
      <c r="P1957" s="109"/>
      <c r="Q1957" s="110"/>
      <c r="R1957" s="110"/>
      <c r="S1957" s="110"/>
      <c r="T1957" s="110"/>
      <c r="U1957" s="111"/>
      <c r="V1957" s="111"/>
      <c r="W1957" s="112"/>
      <c r="X1957" s="113"/>
      <c r="Y1957" s="114"/>
      <c r="Z1957" s="115"/>
      <c r="AA1957" s="116"/>
      <c r="AB1957" s="117" t="b">
        <f t="shared" si="270"/>
        <v>0</v>
      </c>
      <c r="AC1957" s="117">
        <f t="shared" si="271"/>
        <v>0</v>
      </c>
      <c r="AD1957" s="118"/>
      <c r="AE1957" s="117" t="b">
        <f t="shared" si="272"/>
        <v>0</v>
      </c>
      <c r="AF1957" s="117">
        <f t="shared" si="273"/>
        <v>0</v>
      </c>
      <c r="AG1957" s="119">
        <f t="shared" si="274"/>
        <v>0</v>
      </c>
      <c r="AH1957" s="120" t="b">
        <f t="shared" si="275"/>
        <v>0</v>
      </c>
      <c r="AI1957" s="121">
        <f t="shared" si="276"/>
        <v>0</v>
      </c>
      <c r="AJ1957" s="122">
        <f>+C1957</f>
        <v>0</v>
      </c>
      <c r="AK1957" s="122" t="str">
        <f>IF(ISNA(VLOOKUP(postponeList!D1957,[1]Sheet!$A$2:$B$12,2,FALSE))," ",(VLOOKUP(postponeList!D1957,[1]Sheet!$A$2:$B$12,2,FALSE)))</f>
        <v xml:space="preserve"> </v>
      </c>
      <c r="AL1957" s="122" t="str">
        <f>IF(ISNA(VLOOKUP(E1957,[1]Sheet!$G$2:$H$40,2,FALSE))," ",VLOOKUP(E1957,[1]Sheet!$G$2:$H$40,2,FALSE))</f>
        <v xml:space="preserve"> </v>
      </c>
      <c r="AM1957" s="122" t="str">
        <f>IF(ISNA(VLOOKUP(G1957,[1]Sheet!$K$2:$L$159,2,FALSE))," ",(VLOOKUP(G1957,[1]Sheet!$K$2:$L$159,2,FALSE)))</f>
        <v xml:space="preserve"> </v>
      </c>
      <c r="AN1957" s="122" t="str">
        <f>IF(ISNA(VLOOKUP(I1957&amp;C1957,[1]Sheet!$D$2:$E$228,2,FALSE))," ",VLOOKUP(I1957&amp;C1957,[1]Sheet!$D$2:$E$228,2,FALSE))</f>
        <v xml:space="preserve"> </v>
      </c>
      <c r="AO1957" s="122" t="str">
        <f>+I1957&amp;C1957</f>
        <v/>
      </c>
      <c r="AP1957" s="122" t="str">
        <f>C1957&amp;D1957&amp;E1957&amp;G1957&amp;I1957&amp;O1957</f>
        <v/>
      </c>
      <c r="AQ1957" s="122" t="str">
        <f>B1957&amp;D1957&amp;N1957</f>
        <v/>
      </c>
      <c r="AR1957" s="123" t="str">
        <f>+D1957&amp;J1957</f>
        <v/>
      </c>
      <c r="AS1957" s="124" t="str">
        <f t="shared" si="277"/>
        <v/>
      </c>
      <c r="AT1957" s="125" t="str">
        <f t="shared" si="278"/>
        <v/>
      </c>
      <c r="AU1957" s="125" t="str">
        <f>IF(NOT(AT1957=""),VLOOKUP(AT1957,[1]PSI_Category!A:B,2,0),"")</f>
        <v/>
      </c>
      <c r="AV1957" s="167"/>
      <c r="AW1957" s="167"/>
      <c r="AX1957" s="167"/>
    </row>
    <row r="1958" spans="1:50" s="133" customFormat="1" ht="11.4" customHeight="1" x14ac:dyDescent="0.3">
      <c r="A1958" s="103"/>
      <c r="B1958" s="104"/>
      <c r="C1958" s="105"/>
      <c r="D1958" s="106"/>
      <c r="E1958" s="107"/>
      <c r="F1958" s="105"/>
      <c r="G1958" s="107"/>
      <c r="H1958" s="105"/>
      <c r="I1958" s="105"/>
      <c r="J1958" s="107"/>
      <c r="K1958" s="105"/>
      <c r="L1958" s="105"/>
      <c r="M1958" s="105"/>
      <c r="N1958" s="105"/>
      <c r="O1958" s="127"/>
      <c r="P1958" s="109"/>
      <c r="Q1958" s="110"/>
      <c r="R1958" s="110"/>
      <c r="S1958" s="110"/>
      <c r="T1958" s="110"/>
      <c r="U1958" s="111"/>
      <c r="V1958" s="111"/>
      <c r="W1958" s="112"/>
      <c r="X1958" s="113"/>
      <c r="Y1958" s="114"/>
      <c r="Z1958" s="115"/>
      <c r="AA1958" s="116"/>
      <c r="AB1958" s="117" t="b">
        <f t="shared" si="270"/>
        <v>0</v>
      </c>
      <c r="AC1958" s="117">
        <f t="shared" si="271"/>
        <v>0</v>
      </c>
      <c r="AD1958" s="118"/>
      <c r="AE1958" s="117" t="b">
        <f t="shared" si="272"/>
        <v>0</v>
      </c>
      <c r="AF1958" s="117">
        <f t="shared" si="273"/>
        <v>0</v>
      </c>
      <c r="AG1958" s="119">
        <f t="shared" si="274"/>
        <v>0</v>
      </c>
      <c r="AH1958" s="120" t="b">
        <f t="shared" si="275"/>
        <v>0</v>
      </c>
      <c r="AI1958" s="121">
        <f t="shared" si="276"/>
        <v>0</v>
      </c>
      <c r="AJ1958" s="122">
        <f>+C1958</f>
        <v>0</v>
      </c>
      <c r="AK1958" s="122" t="str">
        <f>IF(ISNA(VLOOKUP(postponeList!D1958,[1]Sheet!$A$2:$B$12,2,FALSE))," ",(VLOOKUP(postponeList!D1958,[1]Sheet!$A$2:$B$12,2,FALSE)))</f>
        <v xml:space="preserve"> </v>
      </c>
      <c r="AL1958" s="122" t="str">
        <f>IF(ISNA(VLOOKUP(E1958,[1]Sheet!$G$2:$H$40,2,FALSE))," ",VLOOKUP(E1958,[1]Sheet!$G$2:$H$40,2,FALSE))</f>
        <v xml:space="preserve"> </v>
      </c>
      <c r="AM1958" s="122" t="str">
        <f>IF(ISNA(VLOOKUP(G1958,[1]Sheet!$K$2:$L$159,2,FALSE))," ",(VLOOKUP(G1958,[1]Sheet!$K$2:$L$159,2,FALSE)))</f>
        <v xml:space="preserve"> </v>
      </c>
      <c r="AN1958" s="122" t="str">
        <f>IF(ISNA(VLOOKUP(I1958&amp;C1958,[1]Sheet!$D$2:$E$228,2,FALSE))," ",VLOOKUP(I1958&amp;C1958,[1]Sheet!$D$2:$E$228,2,FALSE))</f>
        <v xml:space="preserve"> </v>
      </c>
      <c r="AO1958" s="122" t="str">
        <f>+I1958&amp;C1958</f>
        <v/>
      </c>
      <c r="AP1958" s="122" t="str">
        <f>C1958&amp;D1958&amp;E1958&amp;G1958&amp;I1958&amp;O1958</f>
        <v/>
      </c>
      <c r="AQ1958" s="122" t="str">
        <f>B1958&amp;D1958&amp;N1958</f>
        <v/>
      </c>
      <c r="AR1958" s="123" t="str">
        <f>+D1958&amp;J1958</f>
        <v/>
      </c>
      <c r="AS1958" s="124" t="str">
        <f t="shared" si="277"/>
        <v/>
      </c>
      <c r="AT1958" s="125" t="str">
        <f t="shared" si="278"/>
        <v/>
      </c>
      <c r="AU1958" s="125" t="str">
        <f>IF(NOT(AT1958=""),VLOOKUP(AT1958,[1]PSI_Category!A:B,2,0),"")</f>
        <v/>
      </c>
      <c r="AV1958" s="167"/>
      <c r="AW1958" s="167"/>
      <c r="AX1958" s="167"/>
    </row>
    <row r="1959" spans="1:50" s="133" customFormat="1" ht="11.4" customHeight="1" x14ac:dyDescent="0.3">
      <c r="A1959" s="103"/>
      <c r="B1959" s="104"/>
      <c r="C1959" s="105"/>
      <c r="D1959" s="106"/>
      <c r="E1959" s="107"/>
      <c r="F1959" s="105"/>
      <c r="G1959" s="107"/>
      <c r="H1959" s="105"/>
      <c r="I1959" s="105"/>
      <c r="J1959" s="107"/>
      <c r="K1959" s="105"/>
      <c r="L1959" s="105"/>
      <c r="M1959" s="105"/>
      <c r="N1959" s="105"/>
      <c r="O1959" s="127"/>
      <c r="P1959" s="109"/>
      <c r="Q1959" s="110"/>
      <c r="R1959" s="110"/>
      <c r="S1959" s="110"/>
      <c r="T1959" s="110"/>
      <c r="U1959" s="111"/>
      <c r="V1959" s="111"/>
      <c r="W1959" s="112"/>
      <c r="X1959" s="113"/>
      <c r="Y1959" s="114"/>
      <c r="Z1959" s="115"/>
      <c r="AA1959" s="116"/>
      <c r="AB1959" s="117" t="b">
        <f t="shared" si="270"/>
        <v>0</v>
      </c>
      <c r="AC1959" s="117">
        <f t="shared" si="271"/>
        <v>0</v>
      </c>
      <c r="AD1959" s="118"/>
      <c r="AE1959" s="117" t="b">
        <f t="shared" si="272"/>
        <v>0</v>
      </c>
      <c r="AF1959" s="117">
        <f t="shared" si="273"/>
        <v>0</v>
      </c>
      <c r="AG1959" s="119">
        <f t="shared" si="274"/>
        <v>0</v>
      </c>
      <c r="AH1959" s="120" t="b">
        <f t="shared" si="275"/>
        <v>0</v>
      </c>
      <c r="AI1959" s="121">
        <f t="shared" si="276"/>
        <v>0</v>
      </c>
      <c r="AJ1959" s="122">
        <f>+C1959</f>
        <v>0</v>
      </c>
      <c r="AK1959" s="122" t="str">
        <f>IF(ISNA(VLOOKUP(postponeList!D1959,[1]Sheet!$A$2:$B$12,2,FALSE))," ",(VLOOKUP(postponeList!D1959,[1]Sheet!$A$2:$B$12,2,FALSE)))</f>
        <v xml:space="preserve"> </v>
      </c>
      <c r="AL1959" s="122" t="str">
        <f>IF(ISNA(VLOOKUP(E1959,[1]Sheet!$G$2:$H$40,2,FALSE))," ",VLOOKUP(E1959,[1]Sheet!$G$2:$H$40,2,FALSE))</f>
        <v xml:space="preserve"> </v>
      </c>
      <c r="AM1959" s="122" t="str">
        <f>IF(ISNA(VLOOKUP(G1959,[1]Sheet!$K$2:$L$159,2,FALSE))," ",(VLOOKUP(G1959,[1]Sheet!$K$2:$L$159,2,FALSE)))</f>
        <v xml:space="preserve"> </v>
      </c>
      <c r="AN1959" s="122" t="str">
        <f>IF(ISNA(VLOOKUP(I1959&amp;C1959,[1]Sheet!$D$2:$E$228,2,FALSE))," ",VLOOKUP(I1959&amp;C1959,[1]Sheet!$D$2:$E$228,2,FALSE))</f>
        <v xml:space="preserve"> </v>
      </c>
      <c r="AO1959" s="122" t="str">
        <f>+I1959&amp;C1959</f>
        <v/>
      </c>
      <c r="AP1959" s="122" t="str">
        <f>C1959&amp;D1959&amp;E1959&amp;G1959&amp;I1959&amp;O1959</f>
        <v/>
      </c>
      <c r="AQ1959" s="122" t="str">
        <f>B1959&amp;D1959&amp;N1959</f>
        <v/>
      </c>
      <c r="AR1959" s="123" t="str">
        <f>+D1959&amp;J1959</f>
        <v/>
      </c>
      <c r="AS1959" s="124" t="str">
        <f t="shared" si="277"/>
        <v/>
      </c>
      <c r="AT1959" s="125" t="str">
        <f t="shared" si="278"/>
        <v/>
      </c>
      <c r="AU1959" s="125" t="str">
        <f>IF(NOT(AT1959=""),VLOOKUP(AT1959,[1]PSI_Category!A:B,2,0),"")</f>
        <v/>
      </c>
      <c r="AV1959" s="167"/>
      <c r="AW1959" s="167"/>
      <c r="AX1959" s="167"/>
    </row>
    <row r="1960" spans="1:50" s="133" customFormat="1" ht="11.4" customHeight="1" x14ac:dyDescent="0.3">
      <c r="A1960" s="103"/>
      <c r="B1960" s="104"/>
      <c r="C1960" s="105"/>
      <c r="D1960" s="106"/>
      <c r="E1960" s="107"/>
      <c r="F1960" s="105"/>
      <c r="G1960" s="107"/>
      <c r="H1960" s="105"/>
      <c r="I1960" s="105"/>
      <c r="J1960" s="107"/>
      <c r="K1960" s="105"/>
      <c r="L1960" s="105"/>
      <c r="M1960" s="105"/>
      <c r="N1960" s="105"/>
      <c r="O1960" s="127"/>
      <c r="P1960" s="109"/>
      <c r="Q1960" s="110"/>
      <c r="R1960" s="110"/>
      <c r="S1960" s="110"/>
      <c r="T1960" s="110"/>
      <c r="U1960" s="111"/>
      <c r="V1960" s="111"/>
      <c r="W1960" s="112"/>
      <c r="X1960" s="113"/>
      <c r="Y1960" s="114"/>
      <c r="Z1960" s="115"/>
      <c r="AA1960" s="116"/>
      <c r="AB1960" s="117" t="b">
        <f t="shared" si="270"/>
        <v>0</v>
      </c>
      <c r="AC1960" s="117">
        <f t="shared" si="271"/>
        <v>0</v>
      </c>
      <c r="AD1960" s="118"/>
      <c r="AE1960" s="117" t="b">
        <f t="shared" si="272"/>
        <v>0</v>
      </c>
      <c r="AF1960" s="117">
        <f t="shared" si="273"/>
        <v>0</v>
      </c>
      <c r="AG1960" s="119">
        <f t="shared" si="274"/>
        <v>0</v>
      </c>
      <c r="AH1960" s="120" t="b">
        <f t="shared" si="275"/>
        <v>0</v>
      </c>
      <c r="AI1960" s="121">
        <f t="shared" si="276"/>
        <v>0</v>
      </c>
      <c r="AJ1960" s="122">
        <f>+C1960</f>
        <v>0</v>
      </c>
      <c r="AK1960" s="122" t="str">
        <f>IF(ISNA(VLOOKUP(postponeList!D1960,[1]Sheet!$A$2:$B$12,2,FALSE))," ",(VLOOKUP(postponeList!D1960,[1]Sheet!$A$2:$B$12,2,FALSE)))</f>
        <v xml:space="preserve"> </v>
      </c>
      <c r="AL1960" s="122" t="str">
        <f>IF(ISNA(VLOOKUP(E1960,[1]Sheet!$G$2:$H$40,2,FALSE))," ",VLOOKUP(E1960,[1]Sheet!$G$2:$H$40,2,FALSE))</f>
        <v xml:space="preserve"> </v>
      </c>
      <c r="AM1960" s="122" t="str">
        <f>IF(ISNA(VLOOKUP(G1960,[1]Sheet!$K$2:$L$159,2,FALSE))," ",(VLOOKUP(G1960,[1]Sheet!$K$2:$L$159,2,FALSE)))</f>
        <v xml:space="preserve"> </v>
      </c>
      <c r="AN1960" s="122" t="str">
        <f>IF(ISNA(VLOOKUP(I1960&amp;C1960,[1]Sheet!$D$2:$E$228,2,FALSE))," ",VLOOKUP(I1960&amp;C1960,[1]Sheet!$D$2:$E$228,2,FALSE))</f>
        <v xml:space="preserve"> </v>
      </c>
      <c r="AO1960" s="122" t="str">
        <f>+I1960&amp;C1960</f>
        <v/>
      </c>
      <c r="AP1960" s="122" t="str">
        <f>C1960&amp;D1960&amp;E1960&amp;G1960&amp;I1960&amp;O1960</f>
        <v/>
      </c>
      <c r="AQ1960" s="122" t="str">
        <f>B1960&amp;D1960&amp;N1960</f>
        <v/>
      </c>
      <c r="AR1960" s="123" t="str">
        <f>+D1960&amp;J1960</f>
        <v/>
      </c>
      <c r="AS1960" s="124" t="str">
        <f t="shared" si="277"/>
        <v/>
      </c>
      <c r="AT1960" s="125" t="str">
        <f t="shared" si="278"/>
        <v/>
      </c>
      <c r="AU1960" s="125" t="str">
        <f>IF(NOT(AT1960=""),VLOOKUP(AT1960,[1]PSI_Category!A:B,2,0),"")</f>
        <v/>
      </c>
      <c r="AV1960" s="167"/>
      <c r="AW1960" s="167"/>
      <c r="AX1960" s="167"/>
    </row>
    <row r="1961" spans="1:50" s="133" customFormat="1" ht="11.4" customHeight="1" x14ac:dyDescent="0.3">
      <c r="A1961" s="103"/>
      <c r="B1961" s="104"/>
      <c r="C1961" s="105"/>
      <c r="D1961" s="106"/>
      <c r="E1961" s="107"/>
      <c r="F1961" s="105"/>
      <c r="G1961" s="107"/>
      <c r="H1961" s="105"/>
      <c r="I1961" s="105"/>
      <c r="J1961" s="107"/>
      <c r="K1961" s="105"/>
      <c r="L1961" s="105"/>
      <c r="M1961" s="105"/>
      <c r="N1961" s="105"/>
      <c r="O1961" s="127"/>
      <c r="P1961" s="109"/>
      <c r="Q1961" s="110"/>
      <c r="R1961" s="110"/>
      <c r="S1961" s="110"/>
      <c r="T1961" s="110"/>
      <c r="U1961" s="111"/>
      <c r="V1961" s="111"/>
      <c r="W1961" s="112"/>
      <c r="X1961" s="113"/>
      <c r="Y1961" s="114"/>
      <c r="Z1961" s="115"/>
      <c r="AA1961" s="116"/>
      <c r="AB1961" s="117" t="b">
        <f t="shared" si="270"/>
        <v>0</v>
      </c>
      <c r="AC1961" s="117">
        <f t="shared" si="271"/>
        <v>0</v>
      </c>
      <c r="AD1961" s="118"/>
      <c r="AE1961" s="117" t="b">
        <f t="shared" si="272"/>
        <v>0</v>
      </c>
      <c r="AF1961" s="117">
        <f t="shared" si="273"/>
        <v>0</v>
      </c>
      <c r="AG1961" s="119">
        <f t="shared" si="274"/>
        <v>0</v>
      </c>
      <c r="AH1961" s="120" t="b">
        <f t="shared" si="275"/>
        <v>0</v>
      </c>
      <c r="AI1961" s="121">
        <f t="shared" si="276"/>
        <v>0</v>
      </c>
      <c r="AJ1961" s="122">
        <f>+C1961</f>
        <v>0</v>
      </c>
      <c r="AK1961" s="122" t="str">
        <f>IF(ISNA(VLOOKUP(postponeList!D1961,[1]Sheet!$A$2:$B$12,2,FALSE))," ",(VLOOKUP(postponeList!D1961,[1]Sheet!$A$2:$B$12,2,FALSE)))</f>
        <v xml:space="preserve"> </v>
      </c>
      <c r="AL1961" s="122" t="str">
        <f>IF(ISNA(VLOOKUP(E1961,[1]Sheet!$G$2:$H$40,2,FALSE))," ",VLOOKUP(E1961,[1]Sheet!$G$2:$H$40,2,FALSE))</f>
        <v xml:space="preserve"> </v>
      </c>
      <c r="AM1961" s="122" t="str">
        <f>IF(ISNA(VLOOKUP(G1961,[1]Sheet!$K$2:$L$159,2,FALSE))," ",(VLOOKUP(G1961,[1]Sheet!$K$2:$L$159,2,FALSE)))</f>
        <v xml:space="preserve"> </v>
      </c>
      <c r="AN1961" s="122" t="str">
        <f>IF(ISNA(VLOOKUP(I1961&amp;C1961,[1]Sheet!$D$2:$E$228,2,FALSE))," ",VLOOKUP(I1961&amp;C1961,[1]Sheet!$D$2:$E$228,2,FALSE))</f>
        <v xml:space="preserve"> </v>
      </c>
      <c r="AO1961" s="122" t="str">
        <f>+I1961&amp;C1961</f>
        <v/>
      </c>
      <c r="AP1961" s="122" t="str">
        <f>C1961&amp;D1961&amp;E1961&amp;G1961&amp;I1961&amp;O1961</f>
        <v/>
      </c>
      <c r="AQ1961" s="122" t="str">
        <f>B1961&amp;D1961&amp;N1961</f>
        <v/>
      </c>
      <c r="AR1961" s="123" t="str">
        <f>+D1961&amp;J1961</f>
        <v/>
      </c>
      <c r="AS1961" s="124" t="str">
        <f t="shared" si="277"/>
        <v/>
      </c>
      <c r="AT1961" s="125" t="str">
        <f t="shared" si="278"/>
        <v/>
      </c>
      <c r="AU1961" s="125" t="str">
        <f>IF(NOT(AT1961=""),VLOOKUP(AT1961,[1]PSI_Category!A:B,2,0),"")</f>
        <v/>
      </c>
      <c r="AV1961" s="167"/>
      <c r="AW1961" s="167"/>
      <c r="AX1961" s="167"/>
    </row>
    <row r="1962" spans="1:50" s="133" customFormat="1" ht="11.4" customHeight="1" x14ac:dyDescent="0.3">
      <c r="A1962" s="103"/>
      <c r="B1962" s="104"/>
      <c r="C1962" s="105"/>
      <c r="D1962" s="106"/>
      <c r="E1962" s="107"/>
      <c r="F1962" s="105"/>
      <c r="G1962" s="107"/>
      <c r="H1962" s="105"/>
      <c r="I1962" s="105"/>
      <c r="J1962" s="107"/>
      <c r="K1962" s="105"/>
      <c r="L1962" s="105"/>
      <c r="M1962" s="105"/>
      <c r="N1962" s="105"/>
      <c r="O1962" s="127"/>
      <c r="P1962" s="109"/>
      <c r="Q1962" s="110"/>
      <c r="R1962" s="110"/>
      <c r="S1962" s="110"/>
      <c r="T1962" s="110"/>
      <c r="U1962" s="111"/>
      <c r="V1962" s="111"/>
      <c r="W1962" s="112"/>
      <c r="X1962" s="113"/>
      <c r="Y1962" s="114"/>
      <c r="Z1962" s="115"/>
      <c r="AA1962" s="116"/>
      <c r="AB1962" s="117" t="b">
        <f t="shared" si="270"/>
        <v>0</v>
      </c>
      <c r="AC1962" s="117">
        <f t="shared" si="271"/>
        <v>0</v>
      </c>
      <c r="AD1962" s="118"/>
      <c r="AE1962" s="117" t="b">
        <f t="shared" si="272"/>
        <v>0</v>
      </c>
      <c r="AF1962" s="117">
        <f t="shared" si="273"/>
        <v>0</v>
      </c>
      <c r="AG1962" s="119">
        <f t="shared" si="274"/>
        <v>0</v>
      </c>
      <c r="AH1962" s="120" t="b">
        <f t="shared" si="275"/>
        <v>0</v>
      </c>
      <c r="AI1962" s="121">
        <f t="shared" si="276"/>
        <v>0</v>
      </c>
      <c r="AJ1962" s="122">
        <f>+C1962</f>
        <v>0</v>
      </c>
      <c r="AK1962" s="122" t="str">
        <f>IF(ISNA(VLOOKUP(postponeList!D1962,[1]Sheet!$A$2:$B$12,2,FALSE))," ",(VLOOKUP(postponeList!D1962,[1]Sheet!$A$2:$B$12,2,FALSE)))</f>
        <v xml:space="preserve"> </v>
      </c>
      <c r="AL1962" s="122" t="str">
        <f>IF(ISNA(VLOOKUP(E1962,[1]Sheet!$G$2:$H$40,2,FALSE))," ",VLOOKUP(E1962,[1]Sheet!$G$2:$H$40,2,FALSE))</f>
        <v xml:space="preserve"> </v>
      </c>
      <c r="AM1962" s="122" t="str">
        <f>IF(ISNA(VLOOKUP(G1962,[1]Sheet!$K$2:$L$159,2,FALSE))," ",(VLOOKUP(G1962,[1]Sheet!$K$2:$L$159,2,FALSE)))</f>
        <v xml:space="preserve"> </v>
      </c>
      <c r="AN1962" s="122" t="str">
        <f>IF(ISNA(VLOOKUP(I1962&amp;C1962,[1]Sheet!$D$2:$E$228,2,FALSE))," ",VLOOKUP(I1962&amp;C1962,[1]Sheet!$D$2:$E$228,2,FALSE))</f>
        <v xml:space="preserve"> </v>
      </c>
      <c r="AO1962" s="122" t="str">
        <f>+I1962&amp;C1962</f>
        <v/>
      </c>
      <c r="AP1962" s="122" t="str">
        <f>C1962&amp;D1962&amp;E1962&amp;G1962&amp;I1962&amp;O1962</f>
        <v/>
      </c>
      <c r="AQ1962" s="122" t="str">
        <f>B1962&amp;D1962&amp;N1962</f>
        <v/>
      </c>
      <c r="AR1962" s="123" t="str">
        <f>+D1962&amp;J1962</f>
        <v/>
      </c>
      <c r="AS1962" s="124" t="str">
        <f t="shared" si="277"/>
        <v/>
      </c>
      <c r="AT1962" s="125" t="str">
        <f t="shared" si="278"/>
        <v/>
      </c>
      <c r="AU1962" s="125" t="str">
        <f>IF(NOT(AT1962=""),VLOOKUP(AT1962,[1]PSI_Category!A:B,2,0),"")</f>
        <v/>
      </c>
      <c r="AV1962" s="167"/>
      <c r="AW1962" s="167"/>
      <c r="AX1962" s="167"/>
    </row>
    <row r="1963" spans="1:50" s="133" customFormat="1" ht="11.4" customHeight="1" x14ac:dyDescent="0.3">
      <c r="A1963" s="103"/>
      <c r="B1963" s="104"/>
      <c r="C1963" s="105"/>
      <c r="D1963" s="106"/>
      <c r="E1963" s="107"/>
      <c r="F1963" s="105"/>
      <c r="G1963" s="107"/>
      <c r="H1963" s="105"/>
      <c r="I1963" s="105"/>
      <c r="J1963" s="107"/>
      <c r="K1963" s="105"/>
      <c r="L1963" s="105"/>
      <c r="M1963" s="105"/>
      <c r="N1963" s="105"/>
      <c r="O1963" s="127"/>
      <c r="P1963" s="109"/>
      <c r="Q1963" s="110"/>
      <c r="R1963" s="110"/>
      <c r="S1963" s="110"/>
      <c r="T1963" s="110"/>
      <c r="U1963" s="111"/>
      <c r="V1963" s="111"/>
      <c r="W1963" s="112"/>
      <c r="X1963" s="113"/>
      <c r="Y1963" s="114"/>
      <c r="Z1963" s="115"/>
      <c r="AA1963" s="116"/>
      <c r="AB1963" s="117" t="b">
        <f t="shared" si="270"/>
        <v>0</v>
      </c>
      <c r="AC1963" s="117">
        <f t="shared" si="271"/>
        <v>0</v>
      </c>
      <c r="AD1963" s="118"/>
      <c r="AE1963" s="117" t="b">
        <f t="shared" si="272"/>
        <v>0</v>
      </c>
      <c r="AF1963" s="117">
        <f t="shared" si="273"/>
        <v>0</v>
      </c>
      <c r="AG1963" s="119">
        <f t="shared" si="274"/>
        <v>0</v>
      </c>
      <c r="AH1963" s="120" t="b">
        <f t="shared" si="275"/>
        <v>0</v>
      </c>
      <c r="AI1963" s="121">
        <f t="shared" si="276"/>
        <v>0</v>
      </c>
      <c r="AJ1963" s="122">
        <f>+C1963</f>
        <v>0</v>
      </c>
      <c r="AK1963" s="122" t="str">
        <f>IF(ISNA(VLOOKUP(postponeList!D1963,[1]Sheet!$A$2:$B$12,2,FALSE))," ",(VLOOKUP(postponeList!D1963,[1]Sheet!$A$2:$B$12,2,FALSE)))</f>
        <v xml:space="preserve"> </v>
      </c>
      <c r="AL1963" s="122" t="str">
        <f>IF(ISNA(VLOOKUP(E1963,[1]Sheet!$G$2:$H$40,2,FALSE))," ",VLOOKUP(E1963,[1]Sheet!$G$2:$H$40,2,FALSE))</f>
        <v xml:space="preserve"> </v>
      </c>
      <c r="AM1963" s="122" t="str">
        <f>IF(ISNA(VLOOKUP(G1963,[1]Sheet!$K$2:$L$159,2,FALSE))," ",(VLOOKUP(G1963,[1]Sheet!$K$2:$L$159,2,FALSE)))</f>
        <v xml:space="preserve"> </v>
      </c>
      <c r="AN1963" s="122" t="str">
        <f>IF(ISNA(VLOOKUP(I1963&amp;C1963,[1]Sheet!$D$2:$E$228,2,FALSE))," ",VLOOKUP(I1963&amp;C1963,[1]Sheet!$D$2:$E$228,2,FALSE))</f>
        <v xml:space="preserve"> </v>
      </c>
      <c r="AO1963" s="122" t="str">
        <f>+I1963&amp;C1963</f>
        <v/>
      </c>
      <c r="AP1963" s="122" t="str">
        <f>C1963&amp;D1963&amp;E1963&amp;G1963&amp;I1963&amp;O1963</f>
        <v/>
      </c>
      <c r="AQ1963" s="122" t="str">
        <f>B1963&amp;D1963&amp;N1963</f>
        <v/>
      </c>
      <c r="AR1963" s="123" t="str">
        <f>+D1963&amp;J1963</f>
        <v/>
      </c>
      <c r="AS1963" s="124" t="str">
        <f t="shared" si="277"/>
        <v/>
      </c>
      <c r="AT1963" s="125" t="str">
        <f t="shared" si="278"/>
        <v/>
      </c>
      <c r="AU1963" s="125" t="str">
        <f>IF(NOT(AT1963=""),VLOOKUP(AT1963,[1]PSI_Category!A:B,2,0),"")</f>
        <v/>
      </c>
      <c r="AV1963" s="167"/>
      <c r="AW1963" s="167"/>
      <c r="AX1963" s="167"/>
    </row>
    <row r="1964" spans="1:50" s="133" customFormat="1" ht="11.4" customHeight="1" x14ac:dyDescent="0.3">
      <c r="A1964" s="103"/>
      <c r="B1964" s="104"/>
      <c r="C1964" s="105"/>
      <c r="D1964" s="106"/>
      <c r="E1964" s="107"/>
      <c r="F1964" s="105"/>
      <c r="G1964" s="107"/>
      <c r="H1964" s="105"/>
      <c r="I1964" s="105"/>
      <c r="J1964" s="107"/>
      <c r="K1964" s="105"/>
      <c r="L1964" s="105"/>
      <c r="M1964" s="105"/>
      <c r="N1964" s="105"/>
      <c r="O1964" s="127"/>
      <c r="P1964" s="109"/>
      <c r="Q1964" s="110"/>
      <c r="R1964" s="110"/>
      <c r="S1964" s="110"/>
      <c r="T1964" s="110"/>
      <c r="U1964" s="111"/>
      <c r="V1964" s="111"/>
      <c r="W1964" s="112"/>
      <c r="X1964" s="113"/>
      <c r="Y1964" s="114"/>
      <c r="Z1964" s="115"/>
      <c r="AA1964" s="116"/>
      <c r="AB1964" s="117" t="b">
        <f t="shared" si="270"/>
        <v>0</v>
      </c>
      <c r="AC1964" s="117">
        <f t="shared" si="271"/>
        <v>0</v>
      </c>
      <c r="AD1964" s="118"/>
      <c r="AE1964" s="117" t="b">
        <f t="shared" si="272"/>
        <v>0</v>
      </c>
      <c r="AF1964" s="117">
        <f t="shared" si="273"/>
        <v>0</v>
      </c>
      <c r="AG1964" s="119">
        <f t="shared" si="274"/>
        <v>0</v>
      </c>
      <c r="AH1964" s="120" t="b">
        <f t="shared" si="275"/>
        <v>0</v>
      </c>
      <c r="AI1964" s="121">
        <f t="shared" si="276"/>
        <v>0</v>
      </c>
      <c r="AJ1964" s="122">
        <f>+C1964</f>
        <v>0</v>
      </c>
      <c r="AK1964" s="122" t="str">
        <f>IF(ISNA(VLOOKUP(postponeList!D1964,[1]Sheet!$A$2:$B$12,2,FALSE))," ",(VLOOKUP(postponeList!D1964,[1]Sheet!$A$2:$B$12,2,FALSE)))</f>
        <v xml:space="preserve"> </v>
      </c>
      <c r="AL1964" s="122" t="str">
        <f>IF(ISNA(VLOOKUP(E1964,[1]Sheet!$G$2:$H$40,2,FALSE))," ",VLOOKUP(E1964,[1]Sheet!$G$2:$H$40,2,FALSE))</f>
        <v xml:space="preserve"> </v>
      </c>
      <c r="AM1964" s="122" t="str">
        <f>IF(ISNA(VLOOKUP(G1964,[1]Sheet!$K$2:$L$159,2,FALSE))," ",(VLOOKUP(G1964,[1]Sheet!$K$2:$L$159,2,FALSE)))</f>
        <v xml:space="preserve"> </v>
      </c>
      <c r="AN1964" s="122" t="str">
        <f>IF(ISNA(VLOOKUP(I1964&amp;C1964,[1]Sheet!$D$2:$E$228,2,FALSE))," ",VLOOKUP(I1964&amp;C1964,[1]Sheet!$D$2:$E$228,2,FALSE))</f>
        <v xml:space="preserve"> </v>
      </c>
      <c r="AO1964" s="122" t="str">
        <f>+I1964&amp;C1964</f>
        <v/>
      </c>
      <c r="AP1964" s="122" t="str">
        <f>C1964&amp;D1964&amp;E1964&amp;G1964&amp;I1964&amp;O1964</f>
        <v/>
      </c>
      <c r="AQ1964" s="122" t="str">
        <f>B1964&amp;D1964&amp;N1964</f>
        <v/>
      </c>
      <c r="AR1964" s="123" t="str">
        <f>+D1964&amp;J1964</f>
        <v/>
      </c>
      <c r="AS1964" s="124" t="str">
        <f t="shared" si="277"/>
        <v/>
      </c>
      <c r="AT1964" s="125" t="str">
        <f t="shared" si="278"/>
        <v/>
      </c>
      <c r="AU1964" s="125" t="str">
        <f>IF(NOT(AT1964=""),VLOOKUP(AT1964,[1]PSI_Category!A:B,2,0),"")</f>
        <v/>
      </c>
      <c r="AV1964" s="167"/>
      <c r="AW1964" s="167"/>
      <c r="AX1964" s="167"/>
    </row>
    <row r="1965" spans="1:50" s="133" customFormat="1" ht="11.4" customHeight="1" x14ac:dyDescent="0.3">
      <c r="A1965" s="103"/>
      <c r="B1965" s="104"/>
      <c r="C1965" s="105"/>
      <c r="D1965" s="106"/>
      <c r="E1965" s="107"/>
      <c r="F1965" s="105"/>
      <c r="G1965" s="107"/>
      <c r="H1965" s="105"/>
      <c r="I1965" s="105"/>
      <c r="J1965" s="107"/>
      <c r="K1965" s="105"/>
      <c r="L1965" s="105"/>
      <c r="M1965" s="105"/>
      <c r="N1965" s="105"/>
      <c r="O1965" s="127"/>
      <c r="P1965" s="109"/>
      <c r="Q1965" s="110"/>
      <c r="R1965" s="110"/>
      <c r="S1965" s="110"/>
      <c r="T1965" s="110"/>
      <c r="U1965" s="111"/>
      <c r="V1965" s="111"/>
      <c r="W1965" s="112"/>
      <c r="X1965" s="113"/>
      <c r="Y1965" s="114"/>
      <c r="Z1965" s="115"/>
      <c r="AA1965" s="116"/>
      <c r="AB1965" s="117" t="b">
        <f t="shared" si="270"/>
        <v>0</v>
      </c>
      <c r="AC1965" s="117">
        <f t="shared" si="271"/>
        <v>0</v>
      </c>
      <c r="AD1965" s="118"/>
      <c r="AE1965" s="117" t="b">
        <f t="shared" si="272"/>
        <v>0</v>
      </c>
      <c r="AF1965" s="117">
        <f t="shared" si="273"/>
        <v>0</v>
      </c>
      <c r="AG1965" s="119">
        <f t="shared" si="274"/>
        <v>0</v>
      </c>
      <c r="AH1965" s="120" t="b">
        <f t="shared" si="275"/>
        <v>0</v>
      </c>
      <c r="AI1965" s="121">
        <f t="shared" si="276"/>
        <v>0</v>
      </c>
      <c r="AJ1965" s="122">
        <f>+C1965</f>
        <v>0</v>
      </c>
      <c r="AK1965" s="122" t="str">
        <f>IF(ISNA(VLOOKUP(postponeList!D1965,[1]Sheet!$A$2:$B$12,2,FALSE))," ",(VLOOKUP(postponeList!D1965,[1]Sheet!$A$2:$B$12,2,FALSE)))</f>
        <v xml:space="preserve"> </v>
      </c>
      <c r="AL1965" s="122" t="str">
        <f>IF(ISNA(VLOOKUP(E1965,[1]Sheet!$G$2:$H$40,2,FALSE))," ",VLOOKUP(E1965,[1]Sheet!$G$2:$H$40,2,FALSE))</f>
        <v xml:space="preserve"> </v>
      </c>
      <c r="AM1965" s="122" t="str">
        <f>IF(ISNA(VLOOKUP(G1965,[1]Sheet!$K$2:$L$159,2,FALSE))," ",(VLOOKUP(G1965,[1]Sheet!$K$2:$L$159,2,FALSE)))</f>
        <v xml:space="preserve"> </v>
      </c>
      <c r="AN1965" s="122" t="str">
        <f>IF(ISNA(VLOOKUP(I1965&amp;C1965,[1]Sheet!$D$2:$E$228,2,FALSE))," ",VLOOKUP(I1965&amp;C1965,[1]Sheet!$D$2:$E$228,2,FALSE))</f>
        <v xml:space="preserve"> </v>
      </c>
      <c r="AO1965" s="122" t="str">
        <f>+I1965&amp;C1965</f>
        <v/>
      </c>
      <c r="AP1965" s="122" t="str">
        <f>C1965&amp;D1965&amp;E1965&amp;G1965&amp;I1965&amp;O1965</f>
        <v/>
      </c>
      <c r="AQ1965" s="122" t="str">
        <f>B1965&amp;D1965&amp;N1965</f>
        <v/>
      </c>
      <c r="AR1965" s="123" t="str">
        <f>+D1965&amp;J1965</f>
        <v/>
      </c>
      <c r="AS1965" s="124" t="str">
        <f t="shared" si="277"/>
        <v/>
      </c>
      <c r="AT1965" s="125" t="str">
        <f t="shared" si="278"/>
        <v/>
      </c>
      <c r="AU1965" s="125" t="str">
        <f>IF(NOT(AT1965=""),VLOOKUP(AT1965,[1]PSI_Category!A:B,2,0),"")</f>
        <v/>
      </c>
      <c r="AV1965" s="167"/>
      <c r="AW1965" s="167"/>
      <c r="AX1965" s="167"/>
    </row>
    <row r="1966" spans="1:50" s="133" customFormat="1" ht="11.4" customHeight="1" x14ac:dyDescent="0.3">
      <c r="A1966" s="103"/>
      <c r="B1966" s="104"/>
      <c r="C1966" s="105"/>
      <c r="D1966" s="106"/>
      <c r="E1966" s="107"/>
      <c r="F1966" s="105"/>
      <c r="G1966" s="107"/>
      <c r="H1966" s="105"/>
      <c r="I1966" s="105"/>
      <c r="J1966" s="107"/>
      <c r="K1966" s="105"/>
      <c r="L1966" s="105"/>
      <c r="M1966" s="105"/>
      <c r="N1966" s="105"/>
      <c r="O1966" s="127"/>
      <c r="P1966" s="109"/>
      <c r="Q1966" s="110"/>
      <c r="R1966" s="110"/>
      <c r="S1966" s="110"/>
      <c r="T1966" s="110"/>
      <c r="U1966" s="111"/>
      <c r="V1966" s="111"/>
      <c r="W1966" s="112"/>
      <c r="X1966" s="113"/>
      <c r="Y1966" s="114"/>
      <c r="Z1966" s="115"/>
      <c r="AA1966" s="116"/>
      <c r="AB1966" s="117" t="b">
        <f t="shared" si="270"/>
        <v>0</v>
      </c>
      <c r="AC1966" s="117">
        <f t="shared" si="271"/>
        <v>0</v>
      </c>
      <c r="AD1966" s="118"/>
      <c r="AE1966" s="117" t="b">
        <f t="shared" si="272"/>
        <v>0</v>
      </c>
      <c r="AF1966" s="117">
        <f t="shared" si="273"/>
        <v>0</v>
      </c>
      <c r="AG1966" s="119">
        <f t="shared" si="274"/>
        <v>0</v>
      </c>
      <c r="AH1966" s="120" t="b">
        <f t="shared" si="275"/>
        <v>0</v>
      </c>
      <c r="AI1966" s="121">
        <f t="shared" si="276"/>
        <v>0</v>
      </c>
      <c r="AJ1966" s="122">
        <f>+C1966</f>
        <v>0</v>
      </c>
      <c r="AK1966" s="122" t="str">
        <f>IF(ISNA(VLOOKUP(postponeList!D1966,[1]Sheet!$A$2:$B$12,2,FALSE))," ",(VLOOKUP(postponeList!D1966,[1]Sheet!$A$2:$B$12,2,FALSE)))</f>
        <v xml:space="preserve"> </v>
      </c>
      <c r="AL1966" s="122" t="str">
        <f>IF(ISNA(VLOOKUP(E1966,[1]Sheet!$G$2:$H$40,2,FALSE))," ",VLOOKUP(E1966,[1]Sheet!$G$2:$H$40,2,FALSE))</f>
        <v xml:space="preserve"> </v>
      </c>
      <c r="AM1966" s="122" t="str">
        <f>IF(ISNA(VLOOKUP(G1966,[1]Sheet!$K$2:$L$159,2,FALSE))," ",(VLOOKUP(G1966,[1]Sheet!$K$2:$L$159,2,FALSE)))</f>
        <v xml:space="preserve"> </v>
      </c>
      <c r="AN1966" s="122" t="str">
        <f>IF(ISNA(VLOOKUP(I1966&amp;C1966,[1]Sheet!$D$2:$E$228,2,FALSE))," ",VLOOKUP(I1966&amp;C1966,[1]Sheet!$D$2:$E$228,2,FALSE))</f>
        <v xml:space="preserve"> </v>
      </c>
      <c r="AO1966" s="122" t="str">
        <f>+I1966&amp;C1966</f>
        <v/>
      </c>
      <c r="AP1966" s="122" t="str">
        <f>C1966&amp;D1966&amp;E1966&amp;G1966&amp;I1966&amp;O1966</f>
        <v/>
      </c>
      <c r="AQ1966" s="122" t="str">
        <f>B1966&amp;D1966&amp;N1966</f>
        <v/>
      </c>
      <c r="AR1966" s="123" t="str">
        <f>+D1966&amp;J1966</f>
        <v/>
      </c>
      <c r="AS1966" s="124" t="str">
        <f t="shared" si="277"/>
        <v/>
      </c>
      <c r="AT1966" s="125" t="str">
        <f t="shared" si="278"/>
        <v/>
      </c>
      <c r="AU1966" s="125" t="str">
        <f>IF(NOT(AT1966=""),VLOOKUP(AT1966,[1]PSI_Category!A:B,2,0),"")</f>
        <v/>
      </c>
      <c r="AV1966" s="167"/>
      <c r="AW1966" s="167"/>
      <c r="AX1966" s="167"/>
    </row>
    <row r="1967" spans="1:50" s="133" customFormat="1" ht="11.4" customHeight="1" x14ac:dyDescent="0.3">
      <c r="A1967" s="103"/>
      <c r="B1967" s="104"/>
      <c r="C1967" s="105"/>
      <c r="D1967" s="106"/>
      <c r="E1967" s="107"/>
      <c r="F1967" s="105"/>
      <c r="G1967" s="107"/>
      <c r="H1967" s="105"/>
      <c r="I1967" s="105"/>
      <c r="J1967" s="107"/>
      <c r="K1967" s="105"/>
      <c r="L1967" s="105"/>
      <c r="M1967" s="105"/>
      <c r="N1967" s="105"/>
      <c r="O1967" s="127"/>
      <c r="P1967" s="109"/>
      <c r="Q1967" s="110"/>
      <c r="R1967" s="110"/>
      <c r="S1967" s="110"/>
      <c r="T1967" s="110"/>
      <c r="U1967" s="111"/>
      <c r="V1967" s="111"/>
      <c r="W1967" s="112"/>
      <c r="X1967" s="113"/>
      <c r="Y1967" s="114"/>
      <c r="Z1967" s="115"/>
      <c r="AA1967" s="116"/>
      <c r="AB1967" s="117" t="b">
        <f t="shared" si="270"/>
        <v>0</v>
      </c>
      <c r="AC1967" s="117">
        <f t="shared" si="271"/>
        <v>0</v>
      </c>
      <c r="AD1967" s="118"/>
      <c r="AE1967" s="117" t="b">
        <f t="shared" si="272"/>
        <v>0</v>
      </c>
      <c r="AF1967" s="117">
        <f t="shared" si="273"/>
        <v>0</v>
      </c>
      <c r="AG1967" s="119">
        <f t="shared" si="274"/>
        <v>0</v>
      </c>
      <c r="AH1967" s="120" t="b">
        <f t="shared" si="275"/>
        <v>0</v>
      </c>
      <c r="AI1967" s="121">
        <f t="shared" si="276"/>
        <v>0</v>
      </c>
      <c r="AJ1967" s="122">
        <f>+C1967</f>
        <v>0</v>
      </c>
      <c r="AK1967" s="122" t="str">
        <f>IF(ISNA(VLOOKUP(postponeList!D1967,[1]Sheet!$A$2:$B$12,2,FALSE))," ",(VLOOKUP(postponeList!D1967,[1]Sheet!$A$2:$B$12,2,FALSE)))</f>
        <v xml:space="preserve"> </v>
      </c>
      <c r="AL1967" s="122" t="str">
        <f>IF(ISNA(VLOOKUP(E1967,[1]Sheet!$G$2:$H$40,2,FALSE))," ",VLOOKUP(E1967,[1]Sheet!$G$2:$H$40,2,FALSE))</f>
        <v xml:space="preserve"> </v>
      </c>
      <c r="AM1967" s="122" t="str">
        <f>IF(ISNA(VLOOKUP(G1967,[1]Sheet!$K$2:$L$159,2,FALSE))," ",(VLOOKUP(G1967,[1]Sheet!$K$2:$L$159,2,FALSE)))</f>
        <v xml:space="preserve"> </v>
      </c>
      <c r="AN1967" s="122" t="str">
        <f>IF(ISNA(VLOOKUP(I1967&amp;C1967,[1]Sheet!$D$2:$E$228,2,FALSE))," ",VLOOKUP(I1967&amp;C1967,[1]Sheet!$D$2:$E$228,2,FALSE))</f>
        <v xml:space="preserve"> </v>
      </c>
      <c r="AO1967" s="122" t="str">
        <f>+I1967&amp;C1967</f>
        <v/>
      </c>
      <c r="AP1967" s="122" t="str">
        <f>C1967&amp;D1967&amp;E1967&amp;G1967&amp;I1967&amp;O1967</f>
        <v/>
      </c>
      <c r="AQ1967" s="122" t="str">
        <f>B1967&amp;D1967&amp;N1967</f>
        <v/>
      </c>
      <c r="AR1967" s="123" t="str">
        <f>+D1967&amp;J1967</f>
        <v/>
      </c>
      <c r="AS1967" s="124" t="str">
        <f t="shared" si="277"/>
        <v/>
      </c>
      <c r="AT1967" s="125" t="str">
        <f t="shared" si="278"/>
        <v/>
      </c>
      <c r="AU1967" s="125" t="str">
        <f>IF(NOT(AT1967=""),VLOOKUP(AT1967,[1]PSI_Category!A:B,2,0),"")</f>
        <v/>
      </c>
      <c r="AV1967" s="167"/>
      <c r="AW1967" s="167"/>
      <c r="AX1967" s="167"/>
    </row>
    <row r="1968" spans="1:50" s="133" customFormat="1" ht="11.4" customHeight="1" x14ac:dyDescent="0.3">
      <c r="A1968" s="103"/>
      <c r="B1968" s="104"/>
      <c r="C1968" s="105"/>
      <c r="D1968" s="106"/>
      <c r="E1968" s="107"/>
      <c r="F1968" s="105"/>
      <c r="G1968" s="107"/>
      <c r="H1968" s="105"/>
      <c r="I1968" s="105"/>
      <c r="J1968" s="107"/>
      <c r="K1968" s="105"/>
      <c r="L1968" s="105"/>
      <c r="M1968" s="105"/>
      <c r="N1968" s="105"/>
      <c r="O1968" s="127"/>
      <c r="P1968" s="109"/>
      <c r="Q1968" s="110"/>
      <c r="R1968" s="110"/>
      <c r="S1968" s="110"/>
      <c r="T1968" s="110"/>
      <c r="U1968" s="111"/>
      <c r="V1968" s="111"/>
      <c r="W1968" s="112"/>
      <c r="X1968" s="113"/>
      <c r="Y1968" s="114"/>
      <c r="Z1968" s="115"/>
      <c r="AA1968" s="116"/>
      <c r="AB1968" s="117" t="b">
        <f t="shared" si="270"/>
        <v>0</v>
      </c>
      <c r="AC1968" s="117">
        <f t="shared" si="271"/>
        <v>0</v>
      </c>
      <c r="AD1968" s="118"/>
      <c r="AE1968" s="117" t="b">
        <f t="shared" si="272"/>
        <v>0</v>
      </c>
      <c r="AF1968" s="117">
        <f t="shared" si="273"/>
        <v>0</v>
      </c>
      <c r="AG1968" s="119">
        <f t="shared" si="274"/>
        <v>0</v>
      </c>
      <c r="AH1968" s="120" t="b">
        <f t="shared" si="275"/>
        <v>0</v>
      </c>
      <c r="AI1968" s="121">
        <f t="shared" si="276"/>
        <v>0</v>
      </c>
      <c r="AJ1968" s="122">
        <f>+C1968</f>
        <v>0</v>
      </c>
      <c r="AK1968" s="122" t="str">
        <f>IF(ISNA(VLOOKUP(postponeList!D1968,[1]Sheet!$A$2:$B$12,2,FALSE))," ",(VLOOKUP(postponeList!D1968,[1]Sheet!$A$2:$B$12,2,FALSE)))</f>
        <v xml:space="preserve"> </v>
      </c>
      <c r="AL1968" s="122" t="str">
        <f>IF(ISNA(VLOOKUP(E1968,[1]Sheet!$G$2:$H$40,2,FALSE))," ",VLOOKUP(E1968,[1]Sheet!$G$2:$H$40,2,FALSE))</f>
        <v xml:space="preserve"> </v>
      </c>
      <c r="AM1968" s="122" t="str">
        <f>IF(ISNA(VLOOKUP(G1968,[1]Sheet!$K$2:$L$159,2,FALSE))," ",(VLOOKUP(G1968,[1]Sheet!$K$2:$L$159,2,FALSE)))</f>
        <v xml:space="preserve"> </v>
      </c>
      <c r="AN1968" s="122" t="str">
        <f>IF(ISNA(VLOOKUP(I1968&amp;C1968,[1]Sheet!$D$2:$E$228,2,FALSE))," ",VLOOKUP(I1968&amp;C1968,[1]Sheet!$D$2:$E$228,2,FALSE))</f>
        <v xml:space="preserve"> </v>
      </c>
      <c r="AO1968" s="122" t="str">
        <f>+I1968&amp;C1968</f>
        <v/>
      </c>
      <c r="AP1968" s="122" t="str">
        <f>C1968&amp;D1968&amp;E1968&amp;G1968&amp;I1968&amp;O1968</f>
        <v/>
      </c>
      <c r="AQ1968" s="122" t="str">
        <f>B1968&amp;D1968&amp;N1968</f>
        <v/>
      </c>
      <c r="AR1968" s="123" t="str">
        <f>+D1968&amp;J1968</f>
        <v/>
      </c>
      <c r="AS1968" s="124" t="str">
        <f t="shared" si="277"/>
        <v/>
      </c>
      <c r="AT1968" s="125" t="str">
        <f t="shared" si="278"/>
        <v/>
      </c>
      <c r="AU1968" s="125" t="str">
        <f>IF(NOT(AT1968=""),VLOOKUP(AT1968,[1]PSI_Category!A:B,2,0),"")</f>
        <v/>
      </c>
      <c r="AV1968" s="167"/>
      <c r="AW1968" s="167"/>
      <c r="AX1968" s="167"/>
    </row>
    <row r="1969" spans="1:50" s="133" customFormat="1" ht="11.4" customHeight="1" x14ac:dyDescent="0.3">
      <c r="A1969" s="103"/>
      <c r="B1969" s="104"/>
      <c r="C1969" s="105"/>
      <c r="D1969" s="106"/>
      <c r="E1969" s="107"/>
      <c r="F1969" s="105"/>
      <c r="G1969" s="107"/>
      <c r="H1969" s="105"/>
      <c r="I1969" s="105"/>
      <c r="J1969" s="107"/>
      <c r="K1969" s="105"/>
      <c r="L1969" s="105"/>
      <c r="M1969" s="105"/>
      <c r="N1969" s="105"/>
      <c r="O1969" s="127"/>
      <c r="P1969" s="109"/>
      <c r="Q1969" s="110"/>
      <c r="R1969" s="110"/>
      <c r="S1969" s="110"/>
      <c r="T1969" s="110"/>
      <c r="U1969" s="111"/>
      <c r="V1969" s="111"/>
      <c r="W1969" s="112"/>
      <c r="X1969" s="113"/>
      <c r="Y1969" s="114"/>
      <c r="Z1969" s="115"/>
      <c r="AA1969" s="116"/>
      <c r="AB1969" s="117" t="b">
        <f t="shared" si="270"/>
        <v>0</v>
      </c>
      <c r="AC1969" s="117">
        <f t="shared" si="271"/>
        <v>0</v>
      </c>
      <c r="AD1969" s="118"/>
      <c r="AE1969" s="117" t="b">
        <f t="shared" si="272"/>
        <v>0</v>
      </c>
      <c r="AF1969" s="117">
        <f t="shared" si="273"/>
        <v>0</v>
      </c>
      <c r="AG1969" s="119">
        <f t="shared" si="274"/>
        <v>0</v>
      </c>
      <c r="AH1969" s="120" t="b">
        <f t="shared" si="275"/>
        <v>0</v>
      </c>
      <c r="AI1969" s="121">
        <f t="shared" si="276"/>
        <v>0</v>
      </c>
      <c r="AJ1969" s="122">
        <f>+C1969</f>
        <v>0</v>
      </c>
      <c r="AK1969" s="122" t="str">
        <f>IF(ISNA(VLOOKUP(postponeList!D1969,[1]Sheet!$A$2:$B$12,2,FALSE))," ",(VLOOKUP(postponeList!D1969,[1]Sheet!$A$2:$B$12,2,FALSE)))</f>
        <v xml:space="preserve"> </v>
      </c>
      <c r="AL1969" s="122" t="str">
        <f>IF(ISNA(VLOOKUP(E1969,[1]Sheet!$G$2:$H$40,2,FALSE))," ",VLOOKUP(E1969,[1]Sheet!$G$2:$H$40,2,FALSE))</f>
        <v xml:space="preserve"> </v>
      </c>
      <c r="AM1969" s="122" t="str">
        <f>IF(ISNA(VLOOKUP(G1969,[1]Sheet!$K$2:$L$159,2,FALSE))," ",(VLOOKUP(G1969,[1]Sheet!$K$2:$L$159,2,FALSE)))</f>
        <v xml:space="preserve"> </v>
      </c>
      <c r="AN1969" s="122" t="str">
        <f>IF(ISNA(VLOOKUP(I1969&amp;C1969,[1]Sheet!$D$2:$E$228,2,FALSE))," ",VLOOKUP(I1969&amp;C1969,[1]Sheet!$D$2:$E$228,2,FALSE))</f>
        <v xml:space="preserve"> </v>
      </c>
      <c r="AO1969" s="122" t="str">
        <f>+I1969&amp;C1969</f>
        <v/>
      </c>
      <c r="AP1969" s="122" t="str">
        <f>C1969&amp;D1969&amp;E1969&amp;G1969&amp;I1969&amp;O1969</f>
        <v/>
      </c>
      <c r="AQ1969" s="122" t="str">
        <f>B1969&amp;D1969&amp;N1969</f>
        <v/>
      </c>
      <c r="AR1969" s="123" t="str">
        <f>+D1969&amp;J1969</f>
        <v/>
      </c>
      <c r="AS1969" s="124" t="str">
        <f t="shared" si="277"/>
        <v/>
      </c>
      <c r="AT1969" s="125" t="str">
        <f t="shared" si="278"/>
        <v/>
      </c>
      <c r="AU1969" s="125" t="str">
        <f>IF(NOT(AT1969=""),VLOOKUP(AT1969,[1]PSI_Category!A:B,2,0),"")</f>
        <v/>
      </c>
      <c r="AV1969" s="167"/>
      <c r="AW1969" s="167"/>
      <c r="AX1969" s="167"/>
    </row>
    <row r="1970" spans="1:50" s="133" customFormat="1" ht="11.4" customHeight="1" x14ac:dyDescent="0.3">
      <c r="A1970" s="103"/>
      <c r="B1970" s="104"/>
      <c r="C1970" s="105"/>
      <c r="D1970" s="106"/>
      <c r="E1970" s="107"/>
      <c r="F1970" s="105"/>
      <c r="G1970" s="107"/>
      <c r="H1970" s="105"/>
      <c r="I1970" s="105"/>
      <c r="J1970" s="107"/>
      <c r="K1970" s="105"/>
      <c r="L1970" s="105"/>
      <c r="M1970" s="105"/>
      <c r="N1970" s="105"/>
      <c r="O1970" s="127"/>
      <c r="P1970" s="109"/>
      <c r="Q1970" s="110"/>
      <c r="R1970" s="110"/>
      <c r="S1970" s="110"/>
      <c r="T1970" s="110"/>
      <c r="U1970" s="111"/>
      <c r="V1970" s="111"/>
      <c r="W1970" s="112"/>
      <c r="X1970" s="113"/>
      <c r="Y1970" s="114"/>
      <c r="Z1970" s="115"/>
      <c r="AA1970" s="116"/>
      <c r="AB1970" s="117" t="b">
        <f t="shared" si="270"/>
        <v>0</v>
      </c>
      <c r="AC1970" s="117">
        <f t="shared" si="271"/>
        <v>0</v>
      </c>
      <c r="AD1970" s="118"/>
      <c r="AE1970" s="117" t="b">
        <f t="shared" si="272"/>
        <v>0</v>
      </c>
      <c r="AF1970" s="117">
        <f t="shared" si="273"/>
        <v>0</v>
      </c>
      <c r="AG1970" s="119">
        <f t="shared" si="274"/>
        <v>0</v>
      </c>
      <c r="AH1970" s="120" t="b">
        <f t="shared" si="275"/>
        <v>0</v>
      </c>
      <c r="AI1970" s="121">
        <f t="shared" si="276"/>
        <v>0</v>
      </c>
      <c r="AJ1970" s="122">
        <f>+C1970</f>
        <v>0</v>
      </c>
      <c r="AK1970" s="122" t="str">
        <f>IF(ISNA(VLOOKUP(postponeList!D1970,[1]Sheet!$A$2:$B$12,2,FALSE))," ",(VLOOKUP(postponeList!D1970,[1]Sheet!$A$2:$B$12,2,FALSE)))</f>
        <v xml:space="preserve"> </v>
      </c>
      <c r="AL1970" s="122" t="str">
        <f>IF(ISNA(VLOOKUP(E1970,[1]Sheet!$G$2:$H$40,2,FALSE))," ",VLOOKUP(E1970,[1]Sheet!$G$2:$H$40,2,FALSE))</f>
        <v xml:space="preserve"> </v>
      </c>
      <c r="AM1970" s="122" t="str">
        <f>IF(ISNA(VLOOKUP(G1970,[1]Sheet!$K$2:$L$159,2,FALSE))," ",(VLOOKUP(G1970,[1]Sheet!$K$2:$L$159,2,FALSE)))</f>
        <v xml:space="preserve"> </v>
      </c>
      <c r="AN1970" s="122" t="str">
        <f>IF(ISNA(VLOOKUP(I1970&amp;C1970,[1]Sheet!$D$2:$E$228,2,FALSE))," ",VLOOKUP(I1970&amp;C1970,[1]Sheet!$D$2:$E$228,2,FALSE))</f>
        <v xml:space="preserve"> </v>
      </c>
      <c r="AO1970" s="122" t="str">
        <f>+I1970&amp;C1970</f>
        <v/>
      </c>
      <c r="AP1970" s="122" t="str">
        <f>C1970&amp;D1970&amp;E1970&amp;G1970&amp;I1970&amp;O1970</f>
        <v/>
      </c>
      <c r="AQ1970" s="122" t="str">
        <f>B1970&amp;D1970&amp;N1970</f>
        <v/>
      </c>
      <c r="AR1970" s="123" t="str">
        <f>+D1970&amp;J1970</f>
        <v/>
      </c>
      <c r="AS1970" s="124" t="str">
        <f t="shared" si="277"/>
        <v/>
      </c>
      <c r="AT1970" s="125" t="str">
        <f t="shared" si="278"/>
        <v/>
      </c>
      <c r="AU1970" s="125" t="str">
        <f>IF(NOT(AT1970=""),VLOOKUP(AT1970,[1]PSI_Category!A:B,2,0),"")</f>
        <v/>
      </c>
      <c r="AV1970" s="167"/>
      <c r="AW1970" s="167"/>
      <c r="AX1970" s="167"/>
    </row>
    <row r="1971" spans="1:50" s="133" customFormat="1" ht="11.4" customHeight="1" x14ac:dyDescent="0.3">
      <c r="A1971" s="103"/>
      <c r="B1971" s="104"/>
      <c r="C1971" s="105"/>
      <c r="D1971" s="106"/>
      <c r="E1971" s="107"/>
      <c r="F1971" s="105"/>
      <c r="G1971" s="107"/>
      <c r="H1971" s="105"/>
      <c r="I1971" s="105"/>
      <c r="J1971" s="107"/>
      <c r="K1971" s="105"/>
      <c r="L1971" s="105"/>
      <c r="M1971" s="105"/>
      <c r="N1971" s="105"/>
      <c r="O1971" s="127"/>
      <c r="P1971" s="109"/>
      <c r="Q1971" s="110"/>
      <c r="R1971" s="110"/>
      <c r="S1971" s="110"/>
      <c r="T1971" s="110"/>
      <c r="U1971" s="111"/>
      <c r="V1971" s="111"/>
      <c r="W1971" s="112"/>
      <c r="X1971" s="113"/>
      <c r="Y1971" s="114"/>
      <c r="Z1971" s="115"/>
      <c r="AA1971" s="116"/>
      <c r="AB1971" s="117" t="b">
        <f t="shared" si="270"/>
        <v>0</v>
      </c>
      <c r="AC1971" s="117">
        <f t="shared" si="271"/>
        <v>0</v>
      </c>
      <c r="AD1971" s="118"/>
      <c r="AE1971" s="117" t="b">
        <f t="shared" si="272"/>
        <v>0</v>
      </c>
      <c r="AF1971" s="117">
        <f t="shared" si="273"/>
        <v>0</v>
      </c>
      <c r="AG1971" s="119">
        <f t="shared" si="274"/>
        <v>0</v>
      </c>
      <c r="AH1971" s="120" t="b">
        <f t="shared" si="275"/>
        <v>0</v>
      </c>
      <c r="AI1971" s="121">
        <f t="shared" si="276"/>
        <v>0</v>
      </c>
      <c r="AJ1971" s="122">
        <f>+C1971</f>
        <v>0</v>
      </c>
      <c r="AK1971" s="122" t="str">
        <f>IF(ISNA(VLOOKUP(postponeList!D1971,[1]Sheet!$A$2:$B$12,2,FALSE))," ",(VLOOKUP(postponeList!D1971,[1]Sheet!$A$2:$B$12,2,FALSE)))</f>
        <v xml:space="preserve"> </v>
      </c>
      <c r="AL1971" s="122" t="str">
        <f>IF(ISNA(VLOOKUP(E1971,[1]Sheet!$G$2:$H$40,2,FALSE))," ",VLOOKUP(E1971,[1]Sheet!$G$2:$H$40,2,FALSE))</f>
        <v xml:space="preserve"> </v>
      </c>
      <c r="AM1971" s="122" t="str">
        <f>IF(ISNA(VLOOKUP(G1971,[1]Sheet!$K$2:$L$159,2,FALSE))," ",(VLOOKUP(G1971,[1]Sheet!$K$2:$L$159,2,FALSE)))</f>
        <v xml:space="preserve"> </v>
      </c>
      <c r="AN1971" s="122" t="str">
        <f>IF(ISNA(VLOOKUP(I1971&amp;C1971,[1]Sheet!$D$2:$E$228,2,FALSE))," ",VLOOKUP(I1971&amp;C1971,[1]Sheet!$D$2:$E$228,2,FALSE))</f>
        <v xml:space="preserve"> </v>
      </c>
      <c r="AO1971" s="122" t="str">
        <f>+I1971&amp;C1971</f>
        <v/>
      </c>
      <c r="AP1971" s="122" t="str">
        <f>C1971&amp;D1971&amp;E1971&amp;G1971&amp;I1971&amp;O1971</f>
        <v/>
      </c>
      <c r="AQ1971" s="122" t="str">
        <f>B1971&amp;D1971&amp;N1971</f>
        <v/>
      </c>
      <c r="AR1971" s="123" t="str">
        <f>+D1971&amp;J1971</f>
        <v/>
      </c>
      <c r="AS1971" s="124" t="str">
        <f t="shared" si="277"/>
        <v/>
      </c>
      <c r="AT1971" s="125" t="str">
        <f t="shared" si="278"/>
        <v/>
      </c>
      <c r="AU1971" s="125" t="str">
        <f>IF(NOT(AT1971=""),VLOOKUP(AT1971,[1]PSI_Category!A:B,2,0),"")</f>
        <v/>
      </c>
      <c r="AV1971" s="167"/>
      <c r="AW1971" s="167"/>
      <c r="AX1971" s="167"/>
    </row>
    <row r="1972" spans="1:50" s="133" customFormat="1" ht="11.4" customHeight="1" x14ac:dyDescent="0.3">
      <c r="A1972" s="103"/>
      <c r="B1972" s="104"/>
      <c r="C1972" s="105"/>
      <c r="D1972" s="106"/>
      <c r="E1972" s="107"/>
      <c r="F1972" s="105"/>
      <c r="G1972" s="107"/>
      <c r="H1972" s="105"/>
      <c r="I1972" s="105"/>
      <c r="J1972" s="107"/>
      <c r="K1972" s="105"/>
      <c r="L1972" s="105"/>
      <c r="M1972" s="105"/>
      <c r="N1972" s="105"/>
      <c r="O1972" s="127"/>
      <c r="P1972" s="109"/>
      <c r="Q1972" s="110"/>
      <c r="R1972" s="110"/>
      <c r="S1972" s="110"/>
      <c r="T1972" s="110"/>
      <c r="U1972" s="111"/>
      <c r="V1972" s="111"/>
      <c r="W1972" s="112"/>
      <c r="X1972" s="113"/>
      <c r="Y1972" s="114"/>
      <c r="Z1972" s="115"/>
      <c r="AA1972" s="116"/>
      <c r="AB1972" s="117" t="b">
        <f t="shared" si="270"/>
        <v>0</v>
      </c>
      <c r="AC1972" s="117">
        <f t="shared" si="271"/>
        <v>0</v>
      </c>
      <c r="AD1972" s="118"/>
      <c r="AE1972" s="117" t="b">
        <f t="shared" si="272"/>
        <v>0</v>
      </c>
      <c r="AF1972" s="117">
        <f t="shared" si="273"/>
        <v>0</v>
      </c>
      <c r="AG1972" s="119">
        <f t="shared" si="274"/>
        <v>0</v>
      </c>
      <c r="AH1972" s="120" t="b">
        <f t="shared" si="275"/>
        <v>0</v>
      </c>
      <c r="AI1972" s="121">
        <f t="shared" si="276"/>
        <v>0</v>
      </c>
      <c r="AJ1972" s="122">
        <f>+C1972</f>
        <v>0</v>
      </c>
      <c r="AK1972" s="122" t="str">
        <f>IF(ISNA(VLOOKUP(postponeList!D1972,[1]Sheet!$A$2:$B$12,2,FALSE))," ",(VLOOKUP(postponeList!D1972,[1]Sheet!$A$2:$B$12,2,FALSE)))</f>
        <v xml:space="preserve"> </v>
      </c>
      <c r="AL1972" s="122" t="str">
        <f>IF(ISNA(VLOOKUP(E1972,[1]Sheet!$G$2:$H$40,2,FALSE))," ",VLOOKUP(E1972,[1]Sheet!$G$2:$H$40,2,FALSE))</f>
        <v xml:space="preserve"> </v>
      </c>
      <c r="AM1972" s="122" t="str">
        <f>IF(ISNA(VLOOKUP(G1972,[1]Sheet!$K$2:$L$159,2,FALSE))," ",(VLOOKUP(G1972,[1]Sheet!$K$2:$L$159,2,FALSE)))</f>
        <v xml:space="preserve"> </v>
      </c>
      <c r="AN1972" s="122" t="str">
        <f>IF(ISNA(VLOOKUP(I1972&amp;C1972,[1]Sheet!$D$2:$E$228,2,FALSE))," ",VLOOKUP(I1972&amp;C1972,[1]Sheet!$D$2:$E$228,2,FALSE))</f>
        <v xml:space="preserve"> </v>
      </c>
      <c r="AO1972" s="122" t="str">
        <f>+I1972&amp;C1972</f>
        <v/>
      </c>
      <c r="AP1972" s="122" t="str">
        <f>C1972&amp;D1972&amp;E1972&amp;G1972&amp;I1972&amp;O1972</f>
        <v/>
      </c>
      <c r="AQ1972" s="122" t="str">
        <f>B1972&amp;D1972&amp;N1972</f>
        <v/>
      </c>
      <c r="AR1972" s="123" t="str">
        <f>+D1972&amp;J1972</f>
        <v/>
      </c>
      <c r="AS1972" s="124" t="str">
        <f t="shared" si="277"/>
        <v/>
      </c>
      <c r="AT1972" s="125" t="str">
        <f t="shared" si="278"/>
        <v/>
      </c>
      <c r="AU1972" s="125" t="str">
        <f>IF(NOT(AT1972=""),VLOOKUP(AT1972,[1]PSI_Category!A:B,2,0),"")</f>
        <v/>
      </c>
      <c r="AV1972" s="167"/>
      <c r="AW1972" s="167"/>
      <c r="AX1972" s="167"/>
    </row>
    <row r="1973" spans="1:50" s="133" customFormat="1" ht="11.4" customHeight="1" x14ac:dyDescent="0.3">
      <c r="A1973" s="103"/>
      <c r="B1973" s="104"/>
      <c r="C1973" s="105"/>
      <c r="D1973" s="106"/>
      <c r="E1973" s="107"/>
      <c r="F1973" s="105"/>
      <c r="G1973" s="107"/>
      <c r="H1973" s="105"/>
      <c r="I1973" s="105"/>
      <c r="J1973" s="107"/>
      <c r="K1973" s="105"/>
      <c r="L1973" s="105"/>
      <c r="M1973" s="105"/>
      <c r="N1973" s="105"/>
      <c r="O1973" s="127"/>
      <c r="P1973" s="109"/>
      <c r="Q1973" s="110"/>
      <c r="R1973" s="110"/>
      <c r="S1973" s="110"/>
      <c r="T1973" s="110"/>
      <c r="U1973" s="111"/>
      <c r="V1973" s="111"/>
      <c r="W1973" s="112"/>
      <c r="X1973" s="113"/>
      <c r="Y1973" s="114"/>
      <c r="Z1973" s="115"/>
      <c r="AA1973" s="116"/>
      <c r="AB1973" s="117" t="b">
        <f t="shared" si="270"/>
        <v>0</v>
      </c>
      <c r="AC1973" s="117">
        <f t="shared" si="271"/>
        <v>0</v>
      </c>
      <c r="AD1973" s="118"/>
      <c r="AE1973" s="117" t="b">
        <f t="shared" si="272"/>
        <v>0</v>
      </c>
      <c r="AF1973" s="117">
        <f t="shared" si="273"/>
        <v>0</v>
      </c>
      <c r="AG1973" s="119">
        <f t="shared" si="274"/>
        <v>0</v>
      </c>
      <c r="AH1973" s="120" t="b">
        <f t="shared" si="275"/>
        <v>0</v>
      </c>
      <c r="AI1973" s="121">
        <f t="shared" si="276"/>
        <v>0</v>
      </c>
      <c r="AJ1973" s="122">
        <f>+C1973</f>
        <v>0</v>
      </c>
      <c r="AK1973" s="122" t="str">
        <f>IF(ISNA(VLOOKUP(postponeList!D1973,[1]Sheet!$A$2:$B$12,2,FALSE))," ",(VLOOKUP(postponeList!D1973,[1]Sheet!$A$2:$B$12,2,FALSE)))</f>
        <v xml:space="preserve"> </v>
      </c>
      <c r="AL1973" s="122" t="str">
        <f>IF(ISNA(VLOOKUP(E1973,[1]Sheet!$G$2:$H$40,2,FALSE))," ",VLOOKUP(E1973,[1]Sheet!$G$2:$H$40,2,FALSE))</f>
        <v xml:space="preserve"> </v>
      </c>
      <c r="AM1973" s="122" t="str">
        <f>IF(ISNA(VLOOKUP(G1973,[1]Sheet!$K$2:$L$159,2,FALSE))," ",(VLOOKUP(G1973,[1]Sheet!$K$2:$L$159,2,FALSE)))</f>
        <v xml:space="preserve"> </v>
      </c>
      <c r="AN1973" s="122" t="str">
        <f>IF(ISNA(VLOOKUP(I1973&amp;C1973,[1]Sheet!$D$2:$E$228,2,FALSE))," ",VLOOKUP(I1973&amp;C1973,[1]Sheet!$D$2:$E$228,2,FALSE))</f>
        <v xml:space="preserve"> </v>
      </c>
      <c r="AO1973" s="122" t="str">
        <f>+I1973&amp;C1973</f>
        <v/>
      </c>
      <c r="AP1973" s="122" t="str">
        <f>C1973&amp;D1973&amp;E1973&amp;G1973&amp;I1973&amp;O1973</f>
        <v/>
      </c>
      <c r="AQ1973" s="122" t="str">
        <f>B1973&amp;D1973&amp;N1973</f>
        <v/>
      </c>
      <c r="AR1973" s="123" t="str">
        <f>+D1973&amp;J1973</f>
        <v/>
      </c>
      <c r="AS1973" s="124" t="str">
        <f t="shared" si="277"/>
        <v/>
      </c>
      <c r="AT1973" s="125" t="str">
        <f t="shared" si="278"/>
        <v/>
      </c>
      <c r="AU1973" s="125" t="str">
        <f>IF(NOT(AT1973=""),VLOOKUP(AT1973,[1]PSI_Category!A:B,2,0),"")</f>
        <v/>
      </c>
      <c r="AV1973" s="167"/>
      <c r="AW1973" s="167"/>
      <c r="AX1973" s="167"/>
    </row>
    <row r="1974" spans="1:50" s="133" customFormat="1" ht="11.4" customHeight="1" x14ac:dyDescent="0.3">
      <c r="A1974" s="103"/>
      <c r="B1974" s="104"/>
      <c r="C1974" s="105"/>
      <c r="D1974" s="106"/>
      <c r="E1974" s="107"/>
      <c r="F1974" s="105"/>
      <c r="G1974" s="107"/>
      <c r="H1974" s="105"/>
      <c r="I1974" s="105"/>
      <c r="J1974" s="107"/>
      <c r="K1974" s="105"/>
      <c r="L1974" s="105"/>
      <c r="M1974" s="105"/>
      <c r="N1974" s="105"/>
      <c r="O1974" s="127"/>
      <c r="P1974" s="109"/>
      <c r="Q1974" s="110"/>
      <c r="R1974" s="110"/>
      <c r="S1974" s="110"/>
      <c r="T1974" s="110"/>
      <c r="U1974" s="111"/>
      <c r="V1974" s="111"/>
      <c r="W1974" s="112"/>
      <c r="X1974" s="113"/>
      <c r="Y1974" s="114"/>
      <c r="Z1974" s="115"/>
      <c r="AA1974" s="116"/>
      <c r="AB1974" s="117" t="b">
        <f t="shared" si="270"/>
        <v>0</v>
      </c>
      <c r="AC1974" s="117">
        <f t="shared" si="271"/>
        <v>0</v>
      </c>
      <c r="AD1974" s="118"/>
      <c r="AE1974" s="117" t="b">
        <f t="shared" si="272"/>
        <v>0</v>
      </c>
      <c r="AF1974" s="117">
        <f t="shared" si="273"/>
        <v>0</v>
      </c>
      <c r="AG1974" s="119">
        <f t="shared" si="274"/>
        <v>0</v>
      </c>
      <c r="AH1974" s="120" t="b">
        <f t="shared" si="275"/>
        <v>0</v>
      </c>
      <c r="AI1974" s="121">
        <f t="shared" si="276"/>
        <v>0</v>
      </c>
      <c r="AJ1974" s="122">
        <f>+C1974</f>
        <v>0</v>
      </c>
      <c r="AK1974" s="122" t="str">
        <f>IF(ISNA(VLOOKUP(postponeList!D1974,[1]Sheet!$A$2:$B$12,2,FALSE))," ",(VLOOKUP(postponeList!D1974,[1]Sheet!$A$2:$B$12,2,FALSE)))</f>
        <v xml:space="preserve"> </v>
      </c>
      <c r="AL1974" s="122" t="str">
        <f>IF(ISNA(VLOOKUP(E1974,[1]Sheet!$G$2:$H$40,2,FALSE))," ",VLOOKUP(E1974,[1]Sheet!$G$2:$H$40,2,FALSE))</f>
        <v xml:space="preserve"> </v>
      </c>
      <c r="AM1974" s="122" t="str">
        <f>IF(ISNA(VLOOKUP(G1974,[1]Sheet!$K$2:$L$159,2,FALSE))," ",(VLOOKUP(G1974,[1]Sheet!$K$2:$L$159,2,FALSE)))</f>
        <v xml:space="preserve"> </v>
      </c>
      <c r="AN1974" s="122" t="str">
        <f>IF(ISNA(VLOOKUP(I1974&amp;C1974,[1]Sheet!$D$2:$E$228,2,FALSE))," ",VLOOKUP(I1974&amp;C1974,[1]Sheet!$D$2:$E$228,2,FALSE))</f>
        <v xml:space="preserve"> </v>
      </c>
      <c r="AO1974" s="122" t="str">
        <f>+I1974&amp;C1974</f>
        <v/>
      </c>
      <c r="AP1974" s="122" t="str">
        <f>C1974&amp;D1974&amp;E1974&amp;G1974&amp;I1974&amp;O1974</f>
        <v/>
      </c>
      <c r="AQ1974" s="122" t="str">
        <f>B1974&amp;D1974&amp;N1974</f>
        <v/>
      </c>
      <c r="AR1974" s="123" t="str">
        <f>+D1974&amp;J1974</f>
        <v/>
      </c>
      <c r="AS1974" s="124" t="str">
        <f t="shared" si="277"/>
        <v/>
      </c>
      <c r="AT1974" s="125" t="str">
        <f t="shared" si="278"/>
        <v/>
      </c>
      <c r="AU1974" s="125" t="str">
        <f>IF(NOT(AT1974=""),VLOOKUP(AT1974,[1]PSI_Category!A:B,2,0),"")</f>
        <v/>
      </c>
      <c r="AV1974" s="167"/>
      <c r="AW1974" s="167"/>
      <c r="AX1974" s="167"/>
    </row>
    <row r="1975" spans="1:50" s="133" customFormat="1" ht="11.4" customHeight="1" x14ac:dyDescent="0.3">
      <c r="A1975" s="103"/>
      <c r="B1975" s="104"/>
      <c r="C1975" s="105"/>
      <c r="D1975" s="106"/>
      <c r="E1975" s="107"/>
      <c r="F1975" s="105"/>
      <c r="G1975" s="107"/>
      <c r="H1975" s="105"/>
      <c r="I1975" s="105"/>
      <c r="J1975" s="107"/>
      <c r="K1975" s="105"/>
      <c r="L1975" s="105"/>
      <c r="M1975" s="105"/>
      <c r="N1975" s="105"/>
      <c r="O1975" s="127"/>
      <c r="P1975" s="109"/>
      <c r="Q1975" s="110"/>
      <c r="R1975" s="110"/>
      <c r="S1975" s="110"/>
      <c r="T1975" s="110"/>
      <c r="U1975" s="111"/>
      <c r="V1975" s="111"/>
      <c r="W1975" s="112"/>
      <c r="X1975" s="113"/>
      <c r="Y1975" s="114"/>
      <c r="Z1975" s="115"/>
      <c r="AA1975" s="116"/>
      <c r="AB1975" s="117" t="b">
        <f t="shared" si="270"/>
        <v>0</v>
      </c>
      <c r="AC1975" s="117">
        <f t="shared" si="271"/>
        <v>0</v>
      </c>
      <c r="AD1975" s="118"/>
      <c r="AE1975" s="117" t="b">
        <f t="shared" si="272"/>
        <v>0</v>
      </c>
      <c r="AF1975" s="117">
        <f t="shared" si="273"/>
        <v>0</v>
      </c>
      <c r="AG1975" s="119">
        <f t="shared" si="274"/>
        <v>0</v>
      </c>
      <c r="AH1975" s="120" t="b">
        <f t="shared" si="275"/>
        <v>0</v>
      </c>
      <c r="AI1975" s="121">
        <f t="shared" si="276"/>
        <v>0</v>
      </c>
      <c r="AJ1975" s="122">
        <f>+C1975</f>
        <v>0</v>
      </c>
      <c r="AK1975" s="122" t="str">
        <f>IF(ISNA(VLOOKUP(postponeList!D1975,[1]Sheet!$A$2:$B$12,2,FALSE))," ",(VLOOKUP(postponeList!D1975,[1]Sheet!$A$2:$B$12,2,FALSE)))</f>
        <v xml:space="preserve"> </v>
      </c>
      <c r="AL1975" s="122" t="str">
        <f>IF(ISNA(VLOOKUP(E1975,[1]Sheet!$G$2:$H$40,2,FALSE))," ",VLOOKUP(E1975,[1]Sheet!$G$2:$H$40,2,FALSE))</f>
        <v xml:space="preserve"> </v>
      </c>
      <c r="AM1975" s="122" t="str">
        <f>IF(ISNA(VLOOKUP(G1975,[1]Sheet!$K$2:$L$159,2,FALSE))," ",(VLOOKUP(G1975,[1]Sheet!$K$2:$L$159,2,FALSE)))</f>
        <v xml:space="preserve"> </v>
      </c>
      <c r="AN1975" s="122" t="str">
        <f>IF(ISNA(VLOOKUP(I1975&amp;C1975,[1]Sheet!$D$2:$E$228,2,FALSE))," ",VLOOKUP(I1975&amp;C1975,[1]Sheet!$D$2:$E$228,2,FALSE))</f>
        <v xml:space="preserve"> </v>
      </c>
      <c r="AO1975" s="122" t="str">
        <f>+I1975&amp;C1975</f>
        <v/>
      </c>
      <c r="AP1975" s="122" t="str">
        <f>C1975&amp;D1975&amp;E1975&amp;G1975&amp;I1975&amp;O1975</f>
        <v/>
      </c>
      <c r="AQ1975" s="122" t="str">
        <f>B1975&amp;D1975&amp;N1975</f>
        <v/>
      </c>
      <c r="AR1975" s="123" t="str">
        <f>+D1975&amp;J1975</f>
        <v/>
      </c>
      <c r="AS1975" s="124" t="str">
        <f t="shared" si="277"/>
        <v/>
      </c>
      <c r="AT1975" s="125" t="str">
        <f t="shared" si="278"/>
        <v/>
      </c>
      <c r="AU1975" s="125" t="str">
        <f>IF(NOT(AT1975=""),VLOOKUP(AT1975,[1]PSI_Category!A:B,2,0),"")</f>
        <v/>
      </c>
      <c r="AV1975" s="167"/>
      <c r="AW1975" s="167"/>
      <c r="AX1975" s="167"/>
    </row>
    <row r="1976" spans="1:50" s="133" customFormat="1" ht="11.4" customHeight="1" x14ac:dyDescent="0.3">
      <c r="A1976" s="103"/>
      <c r="B1976" s="104"/>
      <c r="C1976" s="105"/>
      <c r="D1976" s="106"/>
      <c r="E1976" s="107"/>
      <c r="F1976" s="105"/>
      <c r="G1976" s="107"/>
      <c r="H1976" s="105"/>
      <c r="I1976" s="105"/>
      <c r="J1976" s="107"/>
      <c r="K1976" s="105"/>
      <c r="L1976" s="105"/>
      <c r="M1976" s="105"/>
      <c r="N1976" s="105"/>
      <c r="O1976" s="127"/>
      <c r="P1976" s="109"/>
      <c r="Q1976" s="110"/>
      <c r="R1976" s="110"/>
      <c r="S1976" s="110"/>
      <c r="T1976" s="110"/>
      <c r="U1976" s="111"/>
      <c r="V1976" s="111"/>
      <c r="W1976" s="112"/>
      <c r="X1976" s="113"/>
      <c r="Y1976" s="114"/>
      <c r="Z1976" s="115"/>
      <c r="AA1976" s="116"/>
      <c r="AB1976" s="117" t="b">
        <f t="shared" si="270"/>
        <v>0</v>
      </c>
      <c r="AC1976" s="117">
        <f t="shared" si="271"/>
        <v>0</v>
      </c>
      <c r="AD1976" s="118"/>
      <c r="AE1976" s="117" t="b">
        <f t="shared" si="272"/>
        <v>0</v>
      </c>
      <c r="AF1976" s="117">
        <f t="shared" si="273"/>
        <v>0</v>
      </c>
      <c r="AG1976" s="119">
        <f t="shared" si="274"/>
        <v>0</v>
      </c>
      <c r="AH1976" s="120" t="b">
        <f t="shared" si="275"/>
        <v>0</v>
      </c>
      <c r="AI1976" s="121">
        <f t="shared" si="276"/>
        <v>0</v>
      </c>
      <c r="AJ1976" s="122">
        <f>+C1976</f>
        <v>0</v>
      </c>
      <c r="AK1976" s="122" t="str">
        <f>IF(ISNA(VLOOKUP(postponeList!D1976,[1]Sheet!$A$2:$B$12,2,FALSE))," ",(VLOOKUP(postponeList!D1976,[1]Sheet!$A$2:$B$12,2,FALSE)))</f>
        <v xml:space="preserve"> </v>
      </c>
      <c r="AL1976" s="122" t="str">
        <f>IF(ISNA(VLOOKUP(E1976,[1]Sheet!$G$2:$H$40,2,FALSE))," ",VLOOKUP(E1976,[1]Sheet!$G$2:$H$40,2,FALSE))</f>
        <v xml:space="preserve"> </v>
      </c>
      <c r="AM1976" s="122" t="str">
        <f>IF(ISNA(VLOOKUP(G1976,[1]Sheet!$K$2:$L$159,2,FALSE))," ",(VLOOKUP(G1976,[1]Sheet!$K$2:$L$159,2,FALSE)))</f>
        <v xml:space="preserve"> </v>
      </c>
      <c r="AN1976" s="122" t="str">
        <f>IF(ISNA(VLOOKUP(I1976&amp;C1976,[1]Sheet!$D$2:$E$228,2,FALSE))," ",VLOOKUP(I1976&amp;C1976,[1]Sheet!$D$2:$E$228,2,FALSE))</f>
        <v xml:space="preserve"> </v>
      </c>
      <c r="AO1976" s="122" t="str">
        <f>+I1976&amp;C1976</f>
        <v/>
      </c>
      <c r="AP1976" s="122" t="str">
        <f>C1976&amp;D1976&amp;E1976&amp;G1976&amp;I1976&amp;O1976</f>
        <v/>
      </c>
      <c r="AQ1976" s="122" t="str">
        <f>B1976&amp;D1976&amp;N1976</f>
        <v/>
      </c>
      <c r="AR1976" s="123" t="str">
        <f>+D1976&amp;J1976</f>
        <v/>
      </c>
      <c r="AS1976" s="124" t="str">
        <f t="shared" si="277"/>
        <v/>
      </c>
      <c r="AT1976" s="125" t="str">
        <f t="shared" si="278"/>
        <v/>
      </c>
      <c r="AU1976" s="125" t="str">
        <f>IF(NOT(AT1976=""),VLOOKUP(AT1976,[1]PSI_Category!A:B,2,0),"")</f>
        <v/>
      </c>
      <c r="AV1976" s="167"/>
      <c r="AW1976" s="167"/>
      <c r="AX1976" s="167"/>
    </row>
    <row r="1977" spans="1:50" s="133" customFormat="1" ht="11.4" customHeight="1" x14ac:dyDescent="0.3">
      <c r="A1977" s="103"/>
      <c r="B1977" s="104"/>
      <c r="C1977" s="105"/>
      <c r="D1977" s="106"/>
      <c r="E1977" s="107"/>
      <c r="F1977" s="105"/>
      <c r="G1977" s="107"/>
      <c r="H1977" s="105"/>
      <c r="I1977" s="105"/>
      <c r="J1977" s="107"/>
      <c r="K1977" s="105"/>
      <c r="L1977" s="105"/>
      <c r="M1977" s="105"/>
      <c r="N1977" s="105"/>
      <c r="O1977" s="127"/>
      <c r="P1977" s="109"/>
      <c r="Q1977" s="110"/>
      <c r="R1977" s="110"/>
      <c r="S1977" s="110"/>
      <c r="T1977" s="110"/>
      <c r="U1977" s="111"/>
      <c r="V1977" s="111"/>
      <c r="W1977" s="112"/>
      <c r="X1977" s="113"/>
      <c r="Y1977" s="114"/>
      <c r="Z1977" s="115"/>
      <c r="AA1977" s="116"/>
      <c r="AB1977" s="117" t="b">
        <f t="shared" si="270"/>
        <v>0</v>
      </c>
      <c r="AC1977" s="117">
        <f t="shared" si="271"/>
        <v>0</v>
      </c>
      <c r="AD1977" s="118"/>
      <c r="AE1977" s="117" t="b">
        <f t="shared" si="272"/>
        <v>0</v>
      </c>
      <c r="AF1977" s="117">
        <f t="shared" si="273"/>
        <v>0</v>
      </c>
      <c r="AG1977" s="119">
        <f t="shared" si="274"/>
        <v>0</v>
      </c>
      <c r="AH1977" s="120" t="b">
        <f t="shared" si="275"/>
        <v>0</v>
      </c>
      <c r="AI1977" s="121">
        <f t="shared" si="276"/>
        <v>0</v>
      </c>
      <c r="AJ1977" s="122">
        <f>+C1977</f>
        <v>0</v>
      </c>
      <c r="AK1977" s="122" t="str">
        <f>IF(ISNA(VLOOKUP(postponeList!D1977,[1]Sheet!$A$2:$B$12,2,FALSE))," ",(VLOOKUP(postponeList!D1977,[1]Sheet!$A$2:$B$12,2,FALSE)))</f>
        <v xml:space="preserve"> </v>
      </c>
      <c r="AL1977" s="122" t="str">
        <f>IF(ISNA(VLOOKUP(E1977,[1]Sheet!$G$2:$H$40,2,FALSE))," ",VLOOKUP(E1977,[1]Sheet!$G$2:$H$40,2,FALSE))</f>
        <v xml:space="preserve"> </v>
      </c>
      <c r="AM1977" s="122" t="str">
        <f>IF(ISNA(VLOOKUP(G1977,[1]Sheet!$K$2:$L$159,2,FALSE))," ",(VLOOKUP(G1977,[1]Sheet!$K$2:$L$159,2,FALSE)))</f>
        <v xml:space="preserve"> </v>
      </c>
      <c r="AN1977" s="122" t="str">
        <f>IF(ISNA(VLOOKUP(I1977&amp;C1977,[1]Sheet!$D$2:$E$228,2,FALSE))," ",VLOOKUP(I1977&amp;C1977,[1]Sheet!$D$2:$E$228,2,FALSE))</f>
        <v xml:space="preserve"> </v>
      </c>
      <c r="AO1977" s="122" t="str">
        <f>+I1977&amp;C1977</f>
        <v/>
      </c>
      <c r="AP1977" s="122" t="str">
        <f>C1977&amp;D1977&amp;E1977&amp;G1977&amp;I1977&amp;O1977</f>
        <v/>
      </c>
      <c r="AQ1977" s="122" t="str">
        <f>B1977&amp;D1977&amp;N1977</f>
        <v/>
      </c>
      <c r="AR1977" s="123" t="str">
        <f>+D1977&amp;J1977</f>
        <v/>
      </c>
      <c r="AS1977" s="124" t="str">
        <f t="shared" si="277"/>
        <v/>
      </c>
      <c r="AT1977" s="125" t="str">
        <f t="shared" si="278"/>
        <v/>
      </c>
      <c r="AU1977" s="125" t="str">
        <f>IF(NOT(AT1977=""),VLOOKUP(AT1977,[1]PSI_Category!A:B,2,0),"")</f>
        <v/>
      </c>
      <c r="AV1977" s="167"/>
      <c r="AW1977" s="167"/>
      <c r="AX1977" s="167"/>
    </row>
    <row r="1978" spans="1:50" s="133" customFormat="1" ht="11.4" customHeight="1" x14ac:dyDescent="0.3">
      <c r="A1978" s="103"/>
      <c r="B1978" s="104"/>
      <c r="C1978" s="105"/>
      <c r="D1978" s="106"/>
      <c r="E1978" s="107"/>
      <c r="F1978" s="105"/>
      <c r="G1978" s="107"/>
      <c r="H1978" s="105"/>
      <c r="I1978" s="105"/>
      <c r="J1978" s="107"/>
      <c r="K1978" s="105"/>
      <c r="L1978" s="105"/>
      <c r="M1978" s="105"/>
      <c r="N1978" s="105"/>
      <c r="O1978" s="127"/>
      <c r="P1978" s="109"/>
      <c r="Q1978" s="110"/>
      <c r="R1978" s="110"/>
      <c r="S1978" s="110"/>
      <c r="T1978" s="110"/>
      <c r="U1978" s="111"/>
      <c r="V1978" s="111"/>
      <c r="W1978" s="112"/>
      <c r="X1978" s="113"/>
      <c r="Y1978" s="114"/>
      <c r="Z1978" s="115"/>
      <c r="AA1978" s="116"/>
      <c r="AB1978" s="117" t="b">
        <f t="shared" si="270"/>
        <v>0</v>
      </c>
      <c r="AC1978" s="117">
        <f t="shared" si="271"/>
        <v>0</v>
      </c>
      <c r="AD1978" s="118"/>
      <c r="AE1978" s="117" t="b">
        <f t="shared" si="272"/>
        <v>0</v>
      </c>
      <c r="AF1978" s="117">
        <f t="shared" si="273"/>
        <v>0</v>
      </c>
      <c r="AG1978" s="119">
        <f t="shared" si="274"/>
        <v>0</v>
      </c>
      <c r="AH1978" s="120" t="b">
        <f t="shared" si="275"/>
        <v>0</v>
      </c>
      <c r="AI1978" s="121">
        <f t="shared" si="276"/>
        <v>0</v>
      </c>
      <c r="AJ1978" s="122">
        <f>+C1978</f>
        <v>0</v>
      </c>
      <c r="AK1978" s="122" t="str">
        <f>IF(ISNA(VLOOKUP(postponeList!D1978,[1]Sheet!$A$2:$B$12,2,FALSE))," ",(VLOOKUP(postponeList!D1978,[1]Sheet!$A$2:$B$12,2,FALSE)))</f>
        <v xml:space="preserve"> </v>
      </c>
      <c r="AL1978" s="122" t="str">
        <f>IF(ISNA(VLOOKUP(E1978,[1]Sheet!$G$2:$H$40,2,FALSE))," ",VLOOKUP(E1978,[1]Sheet!$G$2:$H$40,2,FALSE))</f>
        <v xml:space="preserve"> </v>
      </c>
      <c r="AM1978" s="122" t="str">
        <f>IF(ISNA(VLOOKUP(G1978,[1]Sheet!$K$2:$L$159,2,FALSE))," ",(VLOOKUP(G1978,[1]Sheet!$K$2:$L$159,2,FALSE)))</f>
        <v xml:space="preserve"> </v>
      </c>
      <c r="AN1978" s="122" t="str">
        <f>IF(ISNA(VLOOKUP(I1978&amp;C1978,[1]Sheet!$D$2:$E$228,2,FALSE))," ",VLOOKUP(I1978&amp;C1978,[1]Sheet!$D$2:$E$228,2,FALSE))</f>
        <v xml:space="preserve"> </v>
      </c>
      <c r="AO1978" s="122" t="str">
        <f>+I1978&amp;C1978</f>
        <v/>
      </c>
      <c r="AP1978" s="122" t="str">
        <f>C1978&amp;D1978&amp;E1978&amp;G1978&amp;I1978&amp;O1978</f>
        <v/>
      </c>
      <c r="AQ1978" s="122" t="str">
        <f>B1978&amp;D1978&amp;N1978</f>
        <v/>
      </c>
      <c r="AR1978" s="123" t="str">
        <f>+D1978&amp;J1978</f>
        <v/>
      </c>
      <c r="AS1978" s="124" t="str">
        <f t="shared" si="277"/>
        <v/>
      </c>
      <c r="AT1978" s="125" t="str">
        <f t="shared" si="278"/>
        <v/>
      </c>
      <c r="AU1978" s="125" t="str">
        <f>IF(NOT(AT1978=""),VLOOKUP(AT1978,[1]PSI_Category!A:B,2,0),"")</f>
        <v/>
      </c>
      <c r="AV1978" s="167"/>
      <c r="AW1978" s="167"/>
      <c r="AX1978" s="167"/>
    </row>
    <row r="1979" spans="1:50" s="133" customFormat="1" ht="11.4" customHeight="1" x14ac:dyDescent="0.3">
      <c r="A1979" s="103"/>
      <c r="B1979" s="104"/>
      <c r="C1979" s="105"/>
      <c r="D1979" s="106"/>
      <c r="E1979" s="107"/>
      <c r="F1979" s="105"/>
      <c r="G1979" s="107"/>
      <c r="H1979" s="105"/>
      <c r="I1979" s="105"/>
      <c r="J1979" s="107"/>
      <c r="K1979" s="105"/>
      <c r="L1979" s="105"/>
      <c r="M1979" s="105"/>
      <c r="N1979" s="105"/>
      <c r="O1979" s="127"/>
      <c r="P1979" s="109"/>
      <c r="Q1979" s="110"/>
      <c r="R1979" s="110"/>
      <c r="S1979" s="110"/>
      <c r="T1979" s="110"/>
      <c r="U1979" s="111"/>
      <c r="V1979" s="111"/>
      <c r="W1979" s="112"/>
      <c r="X1979" s="113"/>
      <c r="Y1979" s="114"/>
      <c r="Z1979" s="115"/>
      <c r="AA1979" s="116"/>
      <c r="AB1979" s="117" t="b">
        <f t="shared" si="270"/>
        <v>0</v>
      </c>
      <c r="AC1979" s="117">
        <f t="shared" si="271"/>
        <v>0</v>
      </c>
      <c r="AD1979" s="118"/>
      <c r="AE1979" s="117" t="b">
        <f t="shared" si="272"/>
        <v>0</v>
      </c>
      <c r="AF1979" s="117">
        <f t="shared" si="273"/>
        <v>0</v>
      </c>
      <c r="AG1979" s="119">
        <f t="shared" si="274"/>
        <v>0</v>
      </c>
      <c r="AH1979" s="120" t="b">
        <f t="shared" si="275"/>
        <v>0</v>
      </c>
      <c r="AI1979" s="121">
        <f t="shared" si="276"/>
        <v>0</v>
      </c>
      <c r="AJ1979" s="122">
        <f>+C1979</f>
        <v>0</v>
      </c>
      <c r="AK1979" s="122" t="str">
        <f>IF(ISNA(VLOOKUP(postponeList!D1979,[1]Sheet!$A$2:$B$12,2,FALSE))," ",(VLOOKUP(postponeList!D1979,[1]Sheet!$A$2:$B$12,2,FALSE)))</f>
        <v xml:space="preserve"> </v>
      </c>
      <c r="AL1979" s="122" t="str">
        <f>IF(ISNA(VLOOKUP(E1979,[1]Sheet!$G$2:$H$40,2,FALSE))," ",VLOOKUP(E1979,[1]Sheet!$G$2:$H$40,2,FALSE))</f>
        <v xml:space="preserve"> </v>
      </c>
      <c r="AM1979" s="122" t="str">
        <f>IF(ISNA(VLOOKUP(G1979,[1]Sheet!$K$2:$L$159,2,FALSE))," ",(VLOOKUP(G1979,[1]Sheet!$K$2:$L$159,2,FALSE)))</f>
        <v xml:space="preserve"> </v>
      </c>
      <c r="AN1979" s="122" t="str">
        <f>IF(ISNA(VLOOKUP(I1979&amp;C1979,[1]Sheet!$D$2:$E$228,2,FALSE))," ",VLOOKUP(I1979&amp;C1979,[1]Sheet!$D$2:$E$228,2,FALSE))</f>
        <v xml:space="preserve"> </v>
      </c>
      <c r="AO1979" s="122" t="str">
        <f>+I1979&amp;C1979</f>
        <v/>
      </c>
      <c r="AP1979" s="122" t="str">
        <f>C1979&amp;D1979&amp;E1979&amp;G1979&amp;I1979&amp;O1979</f>
        <v/>
      </c>
      <c r="AQ1979" s="122" t="str">
        <f>B1979&amp;D1979&amp;N1979</f>
        <v/>
      </c>
      <c r="AR1979" s="123" t="str">
        <f>+D1979&amp;J1979</f>
        <v/>
      </c>
      <c r="AS1979" s="124" t="str">
        <f t="shared" si="277"/>
        <v/>
      </c>
      <c r="AT1979" s="125" t="str">
        <f t="shared" si="278"/>
        <v/>
      </c>
      <c r="AU1979" s="125" t="str">
        <f>IF(NOT(AT1979=""),VLOOKUP(AT1979,[1]PSI_Category!A:B,2,0),"")</f>
        <v/>
      </c>
      <c r="AV1979" s="167"/>
      <c r="AW1979" s="167"/>
      <c r="AX1979" s="167"/>
    </row>
    <row r="1980" spans="1:50" s="133" customFormat="1" ht="11.4" customHeight="1" x14ac:dyDescent="0.3">
      <c r="A1980" s="103"/>
      <c r="B1980" s="104"/>
      <c r="C1980" s="105"/>
      <c r="D1980" s="106"/>
      <c r="E1980" s="107"/>
      <c r="F1980" s="105"/>
      <c r="G1980" s="107"/>
      <c r="H1980" s="105"/>
      <c r="I1980" s="105"/>
      <c r="J1980" s="107"/>
      <c r="K1980" s="105"/>
      <c r="L1980" s="105"/>
      <c r="M1980" s="105"/>
      <c r="N1980" s="105"/>
      <c r="O1980" s="127"/>
      <c r="P1980" s="109"/>
      <c r="Q1980" s="110"/>
      <c r="R1980" s="110"/>
      <c r="S1980" s="110"/>
      <c r="T1980" s="110"/>
      <c r="U1980" s="111"/>
      <c r="V1980" s="111"/>
      <c r="W1980" s="112"/>
      <c r="X1980" s="113"/>
      <c r="Y1980" s="114"/>
      <c r="Z1980" s="115"/>
      <c r="AA1980" s="116"/>
      <c r="AB1980" s="117" t="b">
        <f t="shared" si="270"/>
        <v>0</v>
      </c>
      <c r="AC1980" s="117">
        <f t="shared" si="271"/>
        <v>0</v>
      </c>
      <c r="AD1980" s="118"/>
      <c r="AE1980" s="117" t="b">
        <f t="shared" si="272"/>
        <v>0</v>
      </c>
      <c r="AF1980" s="117">
        <f t="shared" si="273"/>
        <v>0</v>
      </c>
      <c r="AG1980" s="119">
        <f t="shared" si="274"/>
        <v>0</v>
      </c>
      <c r="AH1980" s="120" t="b">
        <f t="shared" si="275"/>
        <v>0</v>
      </c>
      <c r="AI1980" s="121">
        <f t="shared" si="276"/>
        <v>0</v>
      </c>
      <c r="AJ1980" s="122">
        <f>+C1980</f>
        <v>0</v>
      </c>
      <c r="AK1980" s="122" t="str">
        <f>IF(ISNA(VLOOKUP(postponeList!D1980,[1]Sheet!$A$2:$B$12,2,FALSE))," ",(VLOOKUP(postponeList!D1980,[1]Sheet!$A$2:$B$12,2,FALSE)))</f>
        <v xml:space="preserve"> </v>
      </c>
      <c r="AL1980" s="122" t="str">
        <f>IF(ISNA(VLOOKUP(E1980,[1]Sheet!$G$2:$H$40,2,FALSE))," ",VLOOKUP(E1980,[1]Sheet!$G$2:$H$40,2,FALSE))</f>
        <v xml:space="preserve"> </v>
      </c>
      <c r="AM1980" s="122" t="str">
        <f>IF(ISNA(VLOOKUP(G1980,[1]Sheet!$K$2:$L$159,2,FALSE))," ",(VLOOKUP(G1980,[1]Sheet!$K$2:$L$159,2,FALSE)))</f>
        <v xml:space="preserve"> </v>
      </c>
      <c r="AN1980" s="122" t="str">
        <f>IF(ISNA(VLOOKUP(I1980&amp;C1980,[1]Sheet!$D$2:$E$228,2,FALSE))," ",VLOOKUP(I1980&amp;C1980,[1]Sheet!$D$2:$E$228,2,FALSE))</f>
        <v xml:space="preserve"> </v>
      </c>
      <c r="AO1980" s="122" t="str">
        <f>+I1980&amp;C1980</f>
        <v/>
      </c>
      <c r="AP1980" s="122" t="str">
        <f>C1980&amp;D1980&amp;E1980&amp;G1980&amp;I1980&amp;O1980</f>
        <v/>
      </c>
      <c r="AQ1980" s="122" t="str">
        <f>B1980&amp;D1980&amp;N1980</f>
        <v/>
      </c>
      <c r="AR1980" s="123" t="str">
        <f>+D1980&amp;J1980</f>
        <v/>
      </c>
      <c r="AS1980" s="124" t="str">
        <f t="shared" si="277"/>
        <v/>
      </c>
      <c r="AT1980" s="125" t="str">
        <f t="shared" si="278"/>
        <v/>
      </c>
      <c r="AU1980" s="125" t="str">
        <f>IF(NOT(AT1980=""),VLOOKUP(AT1980,[1]PSI_Category!A:B,2,0),"")</f>
        <v/>
      </c>
      <c r="AV1980" s="167"/>
      <c r="AW1980" s="167"/>
      <c r="AX1980" s="167"/>
    </row>
    <row r="1981" spans="1:50" s="133" customFormat="1" ht="11.4" customHeight="1" x14ac:dyDescent="0.3">
      <c r="A1981" s="103"/>
      <c r="B1981" s="104"/>
      <c r="C1981" s="105"/>
      <c r="D1981" s="106"/>
      <c r="E1981" s="107"/>
      <c r="F1981" s="105"/>
      <c r="G1981" s="107"/>
      <c r="H1981" s="105"/>
      <c r="I1981" s="105"/>
      <c r="J1981" s="107"/>
      <c r="K1981" s="105"/>
      <c r="L1981" s="105"/>
      <c r="M1981" s="105"/>
      <c r="N1981" s="105"/>
      <c r="O1981" s="127"/>
      <c r="P1981" s="109"/>
      <c r="Q1981" s="110"/>
      <c r="R1981" s="110"/>
      <c r="S1981" s="110"/>
      <c r="T1981" s="110"/>
      <c r="U1981" s="111"/>
      <c r="V1981" s="111"/>
      <c r="W1981" s="112"/>
      <c r="X1981" s="113"/>
      <c r="Y1981" s="114"/>
      <c r="Z1981" s="115"/>
      <c r="AA1981" s="116"/>
      <c r="AB1981" s="117" t="b">
        <f t="shared" si="270"/>
        <v>0</v>
      </c>
      <c r="AC1981" s="117">
        <f t="shared" si="271"/>
        <v>0</v>
      </c>
      <c r="AD1981" s="118"/>
      <c r="AE1981" s="117" t="b">
        <f t="shared" si="272"/>
        <v>0</v>
      </c>
      <c r="AF1981" s="117">
        <f t="shared" si="273"/>
        <v>0</v>
      </c>
      <c r="AG1981" s="119">
        <f t="shared" si="274"/>
        <v>0</v>
      </c>
      <c r="AH1981" s="120" t="b">
        <f t="shared" si="275"/>
        <v>0</v>
      </c>
      <c r="AI1981" s="121">
        <f t="shared" si="276"/>
        <v>0</v>
      </c>
      <c r="AJ1981" s="122">
        <f>+C1981</f>
        <v>0</v>
      </c>
      <c r="AK1981" s="122" t="str">
        <f>IF(ISNA(VLOOKUP(postponeList!D1981,[1]Sheet!$A$2:$B$12,2,FALSE))," ",(VLOOKUP(postponeList!D1981,[1]Sheet!$A$2:$B$12,2,FALSE)))</f>
        <v xml:space="preserve"> </v>
      </c>
      <c r="AL1981" s="122" t="str">
        <f>IF(ISNA(VLOOKUP(E1981,[1]Sheet!$G$2:$H$40,2,FALSE))," ",VLOOKUP(E1981,[1]Sheet!$G$2:$H$40,2,FALSE))</f>
        <v xml:space="preserve"> </v>
      </c>
      <c r="AM1981" s="122" t="str">
        <f>IF(ISNA(VLOOKUP(G1981,[1]Sheet!$K$2:$L$159,2,FALSE))," ",(VLOOKUP(G1981,[1]Sheet!$K$2:$L$159,2,FALSE)))</f>
        <v xml:space="preserve"> </v>
      </c>
      <c r="AN1981" s="122" t="str">
        <f>IF(ISNA(VLOOKUP(I1981&amp;C1981,[1]Sheet!$D$2:$E$228,2,FALSE))," ",VLOOKUP(I1981&amp;C1981,[1]Sheet!$D$2:$E$228,2,FALSE))</f>
        <v xml:space="preserve"> </v>
      </c>
      <c r="AO1981" s="122" t="str">
        <f>+I1981&amp;C1981</f>
        <v/>
      </c>
      <c r="AP1981" s="122" t="str">
        <f>C1981&amp;D1981&amp;E1981&amp;G1981&amp;I1981&amp;O1981</f>
        <v/>
      </c>
      <c r="AQ1981" s="122" t="str">
        <f>B1981&amp;D1981&amp;N1981</f>
        <v/>
      </c>
      <c r="AR1981" s="123" t="str">
        <f>+D1981&amp;J1981</f>
        <v/>
      </c>
      <c r="AS1981" s="124" t="str">
        <f t="shared" si="277"/>
        <v/>
      </c>
      <c r="AT1981" s="125" t="str">
        <f t="shared" si="278"/>
        <v/>
      </c>
      <c r="AU1981" s="125" t="str">
        <f>IF(NOT(AT1981=""),VLOOKUP(AT1981,[1]PSI_Category!A:B,2,0),"")</f>
        <v/>
      </c>
      <c r="AV1981" s="167"/>
      <c r="AW1981" s="167"/>
      <c r="AX1981" s="167"/>
    </row>
    <row r="1982" spans="1:50" s="133" customFormat="1" ht="11.4" customHeight="1" x14ac:dyDescent="0.3">
      <c r="A1982" s="103"/>
      <c r="B1982" s="104"/>
      <c r="C1982" s="105"/>
      <c r="D1982" s="106"/>
      <c r="E1982" s="107"/>
      <c r="F1982" s="105"/>
      <c r="G1982" s="107"/>
      <c r="H1982" s="105"/>
      <c r="I1982" s="105"/>
      <c r="J1982" s="107"/>
      <c r="K1982" s="105"/>
      <c r="L1982" s="105"/>
      <c r="M1982" s="105"/>
      <c r="N1982" s="105"/>
      <c r="O1982" s="127"/>
      <c r="P1982" s="109"/>
      <c r="Q1982" s="110"/>
      <c r="R1982" s="110"/>
      <c r="S1982" s="110"/>
      <c r="T1982" s="110"/>
      <c r="U1982" s="111"/>
      <c r="V1982" s="111"/>
      <c r="W1982" s="112"/>
      <c r="X1982" s="113"/>
      <c r="Y1982" s="114"/>
      <c r="Z1982" s="115"/>
      <c r="AA1982" s="116"/>
      <c r="AB1982" s="117" t="b">
        <f t="shared" si="270"/>
        <v>0</v>
      </c>
      <c r="AC1982" s="117">
        <f t="shared" si="271"/>
        <v>0</v>
      </c>
      <c r="AD1982" s="118"/>
      <c r="AE1982" s="117" t="b">
        <f t="shared" si="272"/>
        <v>0</v>
      </c>
      <c r="AF1982" s="117">
        <f t="shared" si="273"/>
        <v>0</v>
      </c>
      <c r="AG1982" s="119">
        <f t="shared" si="274"/>
        <v>0</v>
      </c>
      <c r="AH1982" s="120" t="b">
        <f t="shared" si="275"/>
        <v>0</v>
      </c>
      <c r="AI1982" s="121">
        <f t="shared" si="276"/>
        <v>0</v>
      </c>
      <c r="AJ1982" s="122">
        <f>+C1982</f>
        <v>0</v>
      </c>
      <c r="AK1982" s="122" t="str">
        <f>IF(ISNA(VLOOKUP(postponeList!D1982,[1]Sheet!$A$2:$B$12,2,FALSE))," ",(VLOOKUP(postponeList!D1982,[1]Sheet!$A$2:$B$12,2,FALSE)))</f>
        <v xml:space="preserve"> </v>
      </c>
      <c r="AL1982" s="122" t="str">
        <f>IF(ISNA(VLOOKUP(E1982,[1]Sheet!$G$2:$H$40,2,FALSE))," ",VLOOKUP(E1982,[1]Sheet!$G$2:$H$40,2,FALSE))</f>
        <v xml:space="preserve"> </v>
      </c>
      <c r="AM1982" s="122" t="str">
        <f>IF(ISNA(VLOOKUP(G1982,[1]Sheet!$K$2:$L$159,2,FALSE))," ",(VLOOKUP(G1982,[1]Sheet!$K$2:$L$159,2,FALSE)))</f>
        <v xml:space="preserve"> </v>
      </c>
      <c r="AN1982" s="122" t="str">
        <f>IF(ISNA(VLOOKUP(I1982&amp;C1982,[1]Sheet!$D$2:$E$228,2,FALSE))," ",VLOOKUP(I1982&amp;C1982,[1]Sheet!$D$2:$E$228,2,FALSE))</f>
        <v xml:space="preserve"> </v>
      </c>
      <c r="AO1982" s="122" t="str">
        <f>+I1982&amp;C1982</f>
        <v/>
      </c>
      <c r="AP1982" s="122" t="str">
        <f>C1982&amp;D1982&amp;E1982&amp;G1982&amp;I1982&amp;O1982</f>
        <v/>
      </c>
      <c r="AQ1982" s="122" t="str">
        <f>B1982&amp;D1982&amp;N1982</f>
        <v/>
      </c>
      <c r="AR1982" s="123" t="str">
        <f>+D1982&amp;J1982</f>
        <v/>
      </c>
      <c r="AS1982" s="124" t="str">
        <f t="shared" si="277"/>
        <v/>
      </c>
      <c r="AT1982" s="125" t="str">
        <f t="shared" si="278"/>
        <v/>
      </c>
      <c r="AU1982" s="125" t="str">
        <f>IF(NOT(AT1982=""),VLOOKUP(AT1982,[1]PSI_Category!A:B,2,0),"")</f>
        <v/>
      </c>
      <c r="AV1982" s="167"/>
      <c r="AW1982" s="167"/>
      <c r="AX1982" s="167"/>
    </row>
    <row r="1983" spans="1:50" s="133" customFormat="1" ht="11.4" customHeight="1" x14ac:dyDescent="0.3">
      <c r="A1983" s="103"/>
      <c r="B1983" s="104"/>
      <c r="C1983" s="105"/>
      <c r="D1983" s="106"/>
      <c r="E1983" s="107"/>
      <c r="F1983" s="105"/>
      <c r="G1983" s="107"/>
      <c r="H1983" s="105"/>
      <c r="I1983" s="105"/>
      <c r="J1983" s="107"/>
      <c r="K1983" s="105"/>
      <c r="L1983" s="105"/>
      <c r="M1983" s="105"/>
      <c r="N1983" s="105"/>
      <c r="O1983" s="127"/>
      <c r="P1983" s="109"/>
      <c r="Q1983" s="110"/>
      <c r="R1983" s="110"/>
      <c r="S1983" s="110"/>
      <c r="T1983" s="110"/>
      <c r="U1983" s="111"/>
      <c r="V1983" s="111"/>
      <c r="W1983" s="112"/>
      <c r="X1983" s="113"/>
      <c r="Y1983" s="114"/>
      <c r="Z1983" s="115"/>
      <c r="AA1983" s="116"/>
      <c r="AB1983" s="117" t="b">
        <f t="shared" si="270"/>
        <v>0</v>
      </c>
      <c r="AC1983" s="117">
        <f t="shared" si="271"/>
        <v>0</v>
      </c>
      <c r="AD1983" s="118"/>
      <c r="AE1983" s="117" t="b">
        <f t="shared" si="272"/>
        <v>0</v>
      </c>
      <c r="AF1983" s="117">
        <f t="shared" si="273"/>
        <v>0</v>
      </c>
      <c r="AG1983" s="119">
        <f t="shared" si="274"/>
        <v>0</v>
      </c>
      <c r="AH1983" s="120" t="b">
        <f t="shared" si="275"/>
        <v>0</v>
      </c>
      <c r="AI1983" s="121">
        <f t="shared" si="276"/>
        <v>0</v>
      </c>
      <c r="AJ1983" s="122">
        <f>+C1983</f>
        <v>0</v>
      </c>
      <c r="AK1983" s="122" t="str">
        <f>IF(ISNA(VLOOKUP(postponeList!D1983,[1]Sheet!$A$2:$B$12,2,FALSE))," ",(VLOOKUP(postponeList!D1983,[1]Sheet!$A$2:$B$12,2,FALSE)))</f>
        <v xml:space="preserve"> </v>
      </c>
      <c r="AL1983" s="122" t="str">
        <f>IF(ISNA(VLOOKUP(E1983,[1]Sheet!$G$2:$H$40,2,FALSE))," ",VLOOKUP(E1983,[1]Sheet!$G$2:$H$40,2,FALSE))</f>
        <v xml:space="preserve"> </v>
      </c>
      <c r="AM1983" s="122" t="str">
        <f>IF(ISNA(VLOOKUP(G1983,[1]Sheet!$K$2:$L$159,2,FALSE))," ",(VLOOKUP(G1983,[1]Sheet!$K$2:$L$159,2,FALSE)))</f>
        <v xml:space="preserve"> </v>
      </c>
      <c r="AN1983" s="122" t="str">
        <f>IF(ISNA(VLOOKUP(I1983&amp;C1983,[1]Sheet!$D$2:$E$228,2,FALSE))," ",VLOOKUP(I1983&amp;C1983,[1]Sheet!$D$2:$E$228,2,FALSE))</f>
        <v xml:space="preserve"> </v>
      </c>
      <c r="AO1983" s="122" t="str">
        <f>+I1983&amp;C1983</f>
        <v/>
      </c>
      <c r="AP1983" s="122" t="str">
        <f>C1983&amp;D1983&amp;E1983&amp;G1983&amp;I1983&amp;O1983</f>
        <v/>
      </c>
      <c r="AQ1983" s="122" t="str">
        <f>B1983&amp;D1983&amp;N1983</f>
        <v/>
      </c>
      <c r="AR1983" s="123" t="str">
        <f>+D1983&amp;J1983</f>
        <v/>
      </c>
      <c r="AS1983" s="124" t="str">
        <f t="shared" si="277"/>
        <v/>
      </c>
      <c r="AT1983" s="125" t="str">
        <f t="shared" si="278"/>
        <v/>
      </c>
      <c r="AU1983" s="125" t="str">
        <f>IF(NOT(AT1983=""),VLOOKUP(AT1983,[1]PSI_Category!A:B,2,0),"")</f>
        <v/>
      </c>
      <c r="AV1983" s="167"/>
      <c r="AW1983" s="167"/>
      <c r="AX1983" s="167"/>
    </row>
    <row r="1984" spans="1:50" s="133" customFormat="1" ht="11.4" customHeight="1" x14ac:dyDescent="0.3">
      <c r="A1984" s="103"/>
      <c r="B1984" s="104"/>
      <c r="C1984" s="105"/>
      <c r="D1984" s="106"/>
      <c r="E1984" s="107"/>
      <c r="F1984" s="105"/>
      <c r="G1984" s="107"/>
      <c r="H1984" s="105"/>
      <c r="I1984" s="105"/>
      <c r="J1984" s="107"/>
      <c r="K1984" s="105"/>
      <c r="L1984" s="105"/>
      <c r="M1984" s="105"/>
      <c r="N1984" s="105"/>
      <c r="O1984" s="127"/>
      <c r="P1984" s="109"/>
      <c r="Q1984" s="110"/>
      <c r="R1984" s="110"/>
      <c r="S1984" s="110"/>
      <c r="T1984" s="110"/>
      <c r="U1984" s="111"/>
      <c r="V1984" s="111"/>
      <c r="W1984" s="112"/>
      <c r="X1984" s="113"/>
      <c r="Y1984" s="114"/>
      <c r="Z1984" s="115"/>
      <c r="AA1984" s="116"/>
      <c r="AB1984" s="117" t="b">
        <f t="shared" si="270"/>
        <v>0</v>
      </c>
      <c r="AC1984" s="117">
        <f t="shared" si="271"/>
        <v>0</v>
      </c>
      <c r="AD1984" s="118"/>
      <c r="AE1984" s="117" t="b">
        <f t="shared" si="272"/>
        <v>0</v>
      </c>
      <c r="AF1984" s="117">
        <f t="shared" si="273"/>
        <v>0</v>
      </c>
      <c r="AG1984" s="119">
        <f t="shared" si="274"/>
        <v>0</v>
      </c>
      <c r="AH1984" s="120" t="b">
        <f t="shared" si="275"/>
        <v>0</v>
      </c>
      <c r="AI1984" s="121">
        <f t="shared" si="276"/>
        <v>0</v>
      </c>
      <c r="AJ1984" s="122">
        <f>+C1984</f>
        <v>0</v>
      </c>
      <c r="AK1984" s="122" t="str">
        <f>IF(ISNA(VLOOKUP(postponeList!D1984,[1]Sheet!$A$2:$B$12,2,FALSE))," ",(VLOOKUP(postponeList!D1984,[1]Sheet!$A$2:$B$12,2,FALSE)))</f>
        <v xml:space="preserve"> </v>
      </c>
      <c r="AL1984" s="122" t="str">
        <f>IF(ISNA(VLOOKUP(E1984,[1]Sheet!$G$2:$H$40,2,FALSE))," ",VLOOKUP(E1984,[1]Sheet!$G$2:$H$40,2,FALSE))</f>
        <v xml:space="preserve"> </v>
      </c>
      <c r="AM1984" s="122" t="str">
        <f>IF(ISNA(VLOOKUP(G1984,[1]Sheet!$K$2:$L$159,2,FALSE))," ",(VLOOKUP(G1984,[1]Sheet!$K$2:$L$159,2,FALSE)))</f>
        <v xml:space="preserve"> </v>
      </c>
      <c r="AN1984" s="122" t="str">
        <f>IF(ISNA(VLOOKUP(I1984&amp;C1984,[1]Sheet!$D$2:$E$228,2,FALSE))," ",VLOOKUP(I1984&amp;C1984,[1]Sheet!$D$2:$E$228,2,FALSE))</f>
        <v xml:space="preserve"> </v>
      </c>
      <c r="AO1984" s="122" t="str">
        <f>+I1984&amp;C1984</f>
        <v/>
      </c>
      <c r="AP1984" s="122" t="str">
        <f>C1984&amp;D1984&amp;E1984&amp;G1984&amp;I1984&amp;O1984</f>
        <v/>
      </c>
      <c r="AQ1984" s="122" t="str">
        <f>B1984&amp;D1984&amp;N1984</f>
        <v/>
      </c>
      <c r="AR1984" s="123" t="str">
        <f>+D1984&amp;J1984</f>
        <v/>
      </c>
      <c r="AS1984" s="124" t="str">
        <f t="shared" si="277"/>
        <v/>
      </c>
      <c r="AT1984" s="125" t="str">
        <f t="shared" si="278"/>
        <v/>
      </c>
      <c r="AU1984" s="125" t="str">
        <f>IF(NOT(AT1984=""),VLOOKUP(AT1984,[1]PSI_Category!A:B,2,0),"")</f>
        <v/>
      </c>
      <c r="AV1984" s="167"/>
      <c r="AW1984" s="167"/>
      <c r="AX1984" s="167"/>
    </row>
    <row r="1985" spans="1:50" s="133" customFormat="1" ht="11.4" customHeight="1" x14ac:dyDescent="0.3">
      <c r="A1985" s="103"/>
      <c r="B1985" s="104"/>
      <c r="C1985" s="105"/>
      <c r="D1985" s="106"/>
      <c r="E1985" s="107"/>
      <c r="F1985" s="105"/>
      <c r="G1985" s="107"/>
      <c r="H1985" s="105"/>
      <c r="I1985" s="105"/>
      <c r="J1985" s="107"/>
      <c r="K1985" s="105"/>
      <c r="L1985" s="105"/>
      <c r="M1985" s="105"/>
      <c r="N1985" s="105"/>
      <c r="O1985" s="127"/>
      <c r="P1985" s="109"/>
      <c r="Q1985" s="110"/>
      <c r="R1985" s="110"/>
      <c r="S1985" s="110"/>
      <c r="T1985" s="110"/>
      <c r="U1985" s="111"/>
      <c r="V1985" s="111"/>
      <c r="W1985" s="112"/>
      <c r="X1985" s="113"/>
      <c r="Y1985" s="114"/>
      <c r="Z1985" s="115"/>
      <c r="AA1985" s="116"/>
      <c r="AB1985" s="117" t="b">
        <f t="shared" si="270"/>
        <v>0</v>
      </c>
      <c r="AC1985" s="117">
        <f t="shared" si="271"/>
        <v>0</v>
      </c>
      <c r="AD1985" s="118"/>
      <c r="AE1985" s="117" t="b">
        <f t="shared" si="272"/>
        <v>0</v>
      </c>
      <c r="AF1985" s="117">
        <f t="shared" si="273"/>
        <v>0</v>
      </c>
      <c r="AG1985" s="119">
        <f t="shared" si="274"/>
        <v>0</v>
      </c>
      <c r="AH1985" s="120" t="b">
        <f t="shared" si="275"/>
        <v>0</v>
      </c>
      <c r="AI1985" s="121">
        <f t="shared" si="276"/>
        <v>0</v>
      </c>
      <c r="AJ1985" s="122">
        <f>+C1985</f>
        <v>0</v>
      </c>
      <c r="AK1985" s="122" t="str">
        <f>IF(ISNA(VLOOKUP(postponeList!D1985,[1]Sheet!$A$2:$B$12,2,FALSE))," ",(VLOOKUP(postponeList!D1985,[1]Sheet!$A$2:$B$12,2,FALSE)))</f>
        <v xml:space="preserve"> </v>
      </c>
      <c r="AL1985" s="122" t="str">
        <f>IF(ISNA(VLOOKUP(E1985,[1]Sheet!$G$2:$H$40,2,FALSE))," ",VLOOKUP(E1985,[1]Sheet!$G$2:$H$40,2,FALSE))</f>
        <v xml:space="preserve"> </v>
      </c>
      <c r="AM1985" s="122" t="str">
        <f>IF(ISNA(VLOOKUP(G1985,[1]Sheet!$K$2:$L$159,2,FALSE))," ",(VLOOKUP(G1985,[1]Sheet!$K$2:$L$159,2,FALSE)))</f>
        <v xml:space="preserve"> </v>
      </c>
      <c r="AN1985" s="122" t="str">
        <f>IF(ISNA(VLOOKUP(I1985&amp;C1985,[1]Sheet!$D$2:$E$228,2,FALSE))," ",VLOOKUP(I1985&amp;C1985,[1]Sheet!$D$2:$E$228,2,FALSE))</f>
        <v xml:space="preserve"> </v>
      </c>
      <c r="AO1985" s="122" t="str">
        <f>+I1985&amp;C1985</f>
        <v/>
      </c>
      <c r="AP1985" s="122" t="str">
        <f>C1985&amp;D1985&amp;E1985&amp;G1985&amp;I1985&amp;O1985</f>
        <v/>
      </c>
      <c r="AQ1985" s="122" t="str">
        <f>B1985&amp;D1985&amp;N1985</f>
        <v/>
      </c>
      <c r="AR1985" s="123" t="str">
        <f>+D1985&amp;J1985</f>
        <v/>
      </c>
      <c r="AS1985" s="124" t="str">
        <f t="shared" si="277"/>
        <v/>
      </c>
      <c r="AT1985" s="125" t="str">
        <f t="shared" si="278"/>
        <v/>
      </c>
      <c r="AU1985" s="125" t="str">
        <f>IF(NOT(AT1985=""),VLOOKUP(AT1985,[1]PSI_Category!A:B,2,0),"")</f>
        <v/>
      </c>
      <c r="AV1985" s="167"/>
      <c r="AW1985" s="167"/>
      <c r="AX1985" s="167"/>
    </row>
    <row r="1986" spans="1:50" s="133" customFormat="1" ht="11.4" customHeight="1" x14ac:dyDescent="0.3">
      <c r="A1986" s="103"/>
      <c r="B1986" s="104"/>
      <c r="C1986" s="105"/>
      <c r="D1986" s="106"/>
      <c r="E1986" s="107"/>
      <c r="F1986" s="105"/>
      <c r="G1986" s="107"/>
      <c r="H1986" s="105"/>
      <c r="I1986" s="105"/>
      <c r="J1986" s="107"/>
      <c r="K1986" s="105"/>
      <c r="L1986" s="105"/>
      <c r="M1986" s="105"/>
      <c r="N1986" s="105"/>
      <c r="O1986" s="127"/>
      <c r="P1986" s="109"/>
      <c r="Q1986" s="110"/>
      <c r="R1986" s="110"/>
      <c r="S1986" s="110"/>
      <c r="T1986" s="110"/>
      <c r="U1986" s="111"/>
      <c r="V1986" s="111"/>
      <c r="W1986" s="112"/>
      <c r="X1986" s="113"/>
      <c r="Y1986" s="114"/>
      <c r="Z1986" s="115"/>
      <c r="AA1986" s="116"/>
      <c r="AB1986" s="117" t="b">
        <f t="shared" si="270"/>
        <v>0</v>
      </c>
      <c r="AC1986" s="117">
        <f t="shared" si="271"/>
        <v>0</v>
      </c>
      <c r="AD1986" s="118"/>
      <c r="AE1986" s="117" t="b">
        <f t="shared" si="272"/>
        <v>0</v>
      </c>
      <c r="AF1986" s="117">
        <f t="shared" si="273"/>
        <v>0</v>
      </c>
      <c r="AG1986" s="119">
        <f t="shared" si="274"/>
        <v>0</v>
      </c>
      <c r="AH1986" s="120" t="b">
        <f t="shared" si="275"/>
        <v>0</v>
      </c>
      <c r="AI1986" s="121">
        <f t="shared" si="276"/>
        <v>0</v>
      </c>
      <c r="AJ1986" s="122">
        <f>+C1986</f>
        <v>0</v>
      </c>
      <c r="AK1986" s="122" t="str">
        <f>IF(ISNA(VLOOKUP(postponeList!D1986,[1]Sheet!$A$2:$B$12,2,FALSE))," ",(VLOOKUP(postponeList!D1986,[1]Sheet!$A$2:$B$12,2,FALSE)))</f>
        <v xml:space="preserve"> </v>
      </c>
      <c r="AL1986" s="122" t="str">
        <f>IF(ISNA(VLOOKUP(E1986,[1]Sheet!$G$2:$H$40,2,FALSE))," ",VLOOKUP(E1986,[1]Sheet!$G$2:$H$40,2,FALSE))</f>
        <v xml:space="preserve"> </v>
      </c>
      <c r="AM1986" s="122" t="str">
        <f>IF(ISNA(VLOOKUP(G1986,[1]Sheet!$K$2:$L$159,2,FALSE))," ",(VLOOKUP(G1986,[1]Sheet!$K$2:$L$159,2,FALSE)))</f>
        <v xml:space="preserve"> </v>
      </c>
      <c r="AN1986" s="122" t="str">
        <f>IF(ISNA(VLOOKUP(I1986&amp;C1986,[1]Sheet!$D$2:$E$228,2,FALSE))," ",VLOOKUP(I1986&amp;C1986,[1]Sheet!$D$2:$E$228,2,FALSE))</f>
        <v xml:space="preserve"> </v>
      </c>
      <c r="AO1986" s="122" t="str">
        <f>+I1986&amp;C1986</f>
        <v/>
      </c>
      <c r="AP1986" s="122" t="str">
        <f>C1986&amp;D1986&amp;E1986&amp;G1986&amp;I1986&amp;O1986</f>
        <v/>
      </c>
      <c r="AQ1986" s="122" t="str">
        <f>B1986&amp;D1986&amp;N1986</f>
        <v/>
      </c>
      <c r="AR1986" s="123" t="str">
        <f>+D1986&amp;J1986</f>
        <v/>
      </c>
      <c r="AS1986" s="124" t="str">
        <f t="shared" si="277"/>
        <v/>
      </c>
      <c r="AT1986" s="125" t="str">
        <f t="shared" si="278"/>
        <v/>
      </c>
      <c r="AU1986" s="125" t="str">
        <f>IF(NOT(AT1986=""),VLOOKUP(AT1986,[1]PSI_Category!A:B,2,0),"")</f>
        <v/>
      </c>
      <c r="AV1986" s="167"/>
      <c r="AW1986" s="167"/>
      <c r="AX1986" s="167"/>
    </row>
    <row r="1987" spans="1:50" s="133" customFormat="1" ht="11.4" customHeight="1" x14ac:dyDescent="0.3">
      <c r="A1987" s="103"/>
      <c r="B1987" s="104"/>
      <c r="C1987" s="105"/>
      <c r="D1987" s="106"/>
      <c r="E1987" s="107"/>
      <c r="F1987" s="105"/>
      <c r="G1987" s="107"/>
      <c r="H1987" s="105"/>
      <c r="I1987" s="105"/>
      <c r="J1987" s="107"/>
      <c r="K1987" s="105"/>
      <c r="L1987" s="105"/>
      <c r="M1987" s="105"/>
      <c r="N1987" s="105"/>
      <c r="O1987" s="127"/>
      <c r="P1987" s="109"/>
      <c r="Q1987" s="110"/>
      <c r="R1987" s="110"/>
      <c r="S1987" s="110"/>
      <c r="T1987" s="110"/>
      <c r="U1987" s="111"/>
      <c r="V1987" s="111"/>
      <c r="W1987" s="112"/>
      <c r="X1987" s="113"/>
      <c r="Y1987" s="114"/>
      <c r="Z1987" s="115"/>
      <c r="AA1987" s="116"/>
      <c r="AB1987" s="117" t="b">
        <f t="shared" si="270"/>
        <v>0</v>
      </c>
      <c r="AC1987" s="117">
        <f t="shared" si="271"/>
        <v>0</v>
      </c>
      <c r="AD1987" s="118"/>
      <c r="AE1987" s="117" t="b">
        <f t="shared" si="272"/>
        <v>0</v>
      </c>
      <c r="AF1987" s="117">
        <f t="shared" si="273"/>
        <v>0</v>
      </c>
      <c r="AG1987" s="119">
        <f t="shared" si="274"/>
        <v>0</v>
      </c>
      <c r="AH1987" s="120" t="b">
        <f t="shared" si="275"/>
        <v>0</v>
      </c>
      <c r="AI1987" s="121">
        <f t="shared" si="276"/>
        <v>0</v>
      </c>
      <c r="AJ1987" s="122">
        <f>+C1987</f>
        <v>0</v>
      </c>
      <c r="AK1987" s="122" t="str">
        <f>IF(ISNA(VLOOKUP(postponeList!D1987,[1]Sheet!$A$2:$B$12,2,FALSE))," ",(VLOOKUP(postponeList!D1987,[1]Sheet!$A$2:$B$12,2,FALSE)))</f>
        <v xml:space="preserve"> </v>
      </c>
      <c r="AL1987" s="122" t="str">
        <f>IF(ISNA(VLOOKUP(E1987,[1]Sheet!$G$2:$H$40,2,FALSE))," ",VLOOKUP(E1987,[1]Sheet!$G$2:$H$40,2,FALSE))</f>
        <v xml:space="preserve"> </v>
      </c>
      <c r="AM1987" s="122" t="str">
        <f>IF(ISNA(VLOOKUP(G1987,[1]Sheet!$K$2:$L$159,2,FALSE))," ",(VLOOKUP(G1987,[1]Sheet!$K$2:$L$159,2,FALSE)))</f>
        <v xml:space="preserve"> </v>
      </c>
      <c r="AN1987" s="122" t="str">
        <f>IF(ISNA(VLOOKUP(I1987&amp;C1987,[1]Sheet!$D$2:$E$228,2,FALSE))," ",VLOOKUP(I1987&amp;C1987,[1]Sheet!$D$2:$E$228,2,FALSE))</f>
        <v xml:space="preserve"> </v>
      </c>
      <c r="AO1987" s="122" t="str">
        <f>+I1987&amp;C1987</f>
        <v/>
      </c>
      <c r="AP1987" s="122" t="str">
        <f>C1987&amp;D1987&amp;E1987&amp;G1987&amp;I1987&amp;O1987</f>
        <v/>
      </c>
      <c r="AQ1987" s="122" t="str">
        <f>B1987&amp;D1987&amp;N1987</f>
        <v/>
      </c>
      <c r="AR1987" s="123" t="str">
        <f>+D1987&amp;J1987</f>
        <v/>
      </c>
      <c r="AS1987" s="124" t="str">
        <f t="shared" si="277"/>
        <v/>
      </c>
      <c r="AT1987" s="125" t="str">
        <f t="shared" si="278"/>
        <v/>
      </c>
      <c r="AU1987" s="125" t="str">
        <f>IF(NOT(AT1987=""),VLOOKUP(AT1987,[1]PSI_Category!A:B,2,0),"")</f>
        <v/>
      </c>
      <c r="AV1987" s="167"/>
      <c r="AW1987" s="167"/>
      <c r="AX1987" s="167"/>
    </row>
    <row r="1988" spans="1:50" s="133" customFormat="1" ht="11.4" customHeight="1" x14ac:dyDescent="0.3">
      <c r="A1988" s="103"/>
      <c r="B1988" s="104"/>
      <c r="C1988" s="105"/>
      <c r="D1988" s="106"/>
      <c r="E1988" s="107"/>
      <c r="F1988" s="105"/>
      <c r="G1988" s="107"/>
      <c r="H1988" s="105"/>
      <c r="I1988" s="105"/>
      <c r="J1988" s="107"/>
      <c r="K1988" s="105"/>
      <c r="L1988" s="105"/>
      <c r="M1988" s="105"/>
      <c r="N1988" s="105"/>
      <c r="O1988" s="127"/>
      <c r="P1988" s="109"/>
      <c r="Q1988" s="110"/>
      <c r="R1988" s="110"/>
      <c r="S1988" s="110"/>
      <c r="T1988" s="110"/>
      <c r="U1988" s="111"/>
      <c r="V1988" s="111"/>
      <c r="W1988" s="112"/>
      <c r="X1988" s="113"/>
      <c r="Y1988" s="114"/>
      <c r="Z1988" s="115"/>
      <c r="AA1988" s="116"/>
      <c r="AB1988" s="117" t="b">
        <f t="shared" si="270"/>
        <v>0</v>
      </c>
      <c r="AC1988" s="117">
        <f t="shared" si="271"/>
        <v>0</v>
      </c>
      <c r="AD1988" s="118"/>
      <c r="AE1988" s="117" t="b">
        <f t="shared" si="272"/>
        <v>0</v>
      </c>
      <c r="AF1988" s="117">
        <f t="shared" si="273"/>
        <v>0</v>
      </c>
      <c r="AG1988" s="119">
        <f t="shared" si="274"/>
        <v>0</v>
      </c>
      <c r="AH1988" s="120" t="b">
        <f t="shared" si="275"/>
        <v>0</v>
      </c>
      <c r="AI1988" s="121">
        <f t="shared" si="276"/>
        <v>0</v>
      </c>
      <c r="AJ1988" s="122">
        <f>+C1988</f>
        <v>0</v>
      </c>
      <c r="AK1988" s="122" t="str">
        <f>IF(ISNA(VLOOKUP(postponeList!D1988,[1]Sheet!$A$2:$B$12,2,FALSE))," ",(VLOOKUP(postponeList!D1988,[1]Sheet!$A$2:$B$12,2,FALSE)))</f>
        <v xml:space="preserve"> </v>
      </c>
      <c r="AL1988" s="122" t="str">
        <f>IF(ISNA(VLOOKUP(E1988,[1]Sheet!$G$2:$H$40,2,FALSE))," ",VLOOKUP(E1988,[1]Sheet!$G$2:$H$40,2,FALSE))</f>
        <v xml:space="preserve"> </v>
      </c>
      <c r="AM1988" s="122" t="str">
        <f>IF(ISNA(VLOOKUP(G1988,[1]Sheet!$K$2:$L$159,2,FALSE))," ",(VLOOKUP(G1988,[1]Sheet!$K$2:$L$159,2,FALSE)))</f>
        <v xml:space="preserve"> </v>
      </c>
      <c r="AN1988" s="122" t="str">
        <f>IF(ISNA(VLOOKUP(I1988&amp;C1988,[1]Sheet!$D$2:$E$228,2,FALSE))," ",VLOOKUP(I1988&amp;C1988,[1]Sheet!$D$2:$E$228,2,FALSE))</f>
        <v xml:space="preserve"> </v>
      </c>
      <c r="AO1988" s="122" t="str">
        <f>+I1988&amp;C1988</f>
        <v/>
      </c>
      <c r="AP1988" s="122" t="str">
        <f>C1988&amp;D1988&amp;E1988&amp;G1988&amp;I1988&amp;O1988</f>
        <v/>
      </c>
      <c r="AQ1988" s="122" t="str">
        <f>B1988&amp;D1988&amp;N1988</f>
        <v/>
      </c>
      <c r="AR1988" s="123" t="str">
        <f>+D1988&amp;J1988</f>
        <v/>
      </c>
      <c r="AS1988" s="124" t="str">
        <f t="shared" si="277"/>
        <v/>
      </c>
      <c r="AT1988" s="125" t="str">
        <f t="shared" si="278"/>
        <v/>
      </c>
      <c r="AU1988" s="125" t="str">
        <f>IF(NOT(AT1988=""),VLOOKUP(AT1988,[1]PSI_Category!A:B,2,0),"")</f>
        <v/>
      </c>
      <c r="AV1988" s="167"/>
      <c r="AW1988" s="167"/>
      <c r="AX1988" s="167"/>
    </row>
    <row r="1989" spans="1:50" s="133" customFormat="1" ht="11.4" customHeight="1" x14ac:dyDescent="0.3">
      <c r="A1989" s="103"/>
      <c r="B1989" s="104"/>
      <c r="C1989" s="105"/>
      <c r="D1989" s="106"/>
      <c r="E1989" s="107"/>
      <c r="F1989" s="105"/>
      <c r="G1989" s="107"/>
      <c r="H1989" s="105"/>
      <c r="I1989" s="105"/>
      <c r="J1989" s="107"/>
      <c r="K1989" s="105"/>
      <c r="L1989" s="105"/>
      <c r="M1989" s="105"/>
      <c r="N1989" s="105"/>
      <c r="O1989" s="127"/>
      <c r="P1989" s="109"/>
      <c r="Q1989" s="110"/>
      <c r="R1989" s="110"/>
      <c r="S1989" s="110"/>
      <c r="T1989" s="110"/>
      <c r="U1989" s="111"/>
      <c r="V1989" s="111"/>
      <c r="W1989" s="112"/>
      <c r="X1989" s="113"/>
      <c r="Y1989" s="114"/>
      <c r="Z1989" s="115"/>
      <c r="AA1989" s="116"/>
      <c r="AB1989" s="117" t="b">
        <f t="shared" si="270"/>
        <v>0</v>
      </c>
      <c r="AC1989" s="117">
        <f t="shared" si="271"/>
        <v>0</v>
      </c>
      <c r="AD1989" s="118"/>
      <c r="AE1989" s="117" t="b">
        <f t="shared" si="272"/>
        <v>0</v>
      </c>
      <c r="AF1989" s="117">
        <f t="shared" si="273"/>
        <v>0</v>
      </c>
      <c r="AG1989" s="119">
        <f t="shared" si="274"/>
        <v>0</v>
      </c>
      <c r="AH1989" s="120" t="b">
        <f t="shared" si="275"/>
        <v>0</v>
      </c>
      <c r="AI1989" s="121">
        <f t="shared" si="276"/>
        <v>0</v>
      </c>
      <c r="AJ1989" s="122">
        <f>+C1989</f>
        <v>0</v>
      </c>
      <c r="AK1989" s="122" t="str">
        <f>IF(ISNA(VLOOKUP(postponeList!D1989,[1]Sheet!$A$2:$B$12,2,FALSE))," ",(VLOOKUP(postponeList!D1989,[1]Sheet!$A$2:$B$12,2,FALSE)))</f>
        <v xml:space="preserve"> </v>
      </c>
      <c r="AL1989" s="122" t="str">
        <f>IF(ISNA(VLOOKUP(E1989,[1]Sheet!$G$2:$H$40,2,FALSE))," ",VLOOKUP(E1989,[1]Sheet!$G$2:$H$40,2,FALSE))</f>
        <v xml:space="preserve"> </v>
      </c>
      <c r="AM1989" s="122" t="str">
        <f>IF(ISNA(VLOOKUP(G1989,[1]Sheet!$K$2:$L$159,2,FALSE))," ",(VLOOKUP(G1989,[1]Sheet!$K$2:$L$159,2,FALSE)))</f>
        <v xml:space="preserve"> </v>
      </c>
      <c r="AN1989" s="122" t="str">
        <f>IF(ISNA(VLOOKUP(I1989&amp;C1989,[1]Sheet!$D$2:$E$228,2,FALSE))," ",VLOOKUP(I1989&amp;C1989,[1]Sheet!$D$2:$E$228,2,FALSE))</f>
        <v xml:space="preserve"> </v>
      </c>
      <c r="AO1989" s="122" t="str">
        <f>+I1989&amp;C1989</f>
        <v/>
      </c>
      <c r="AP1989" s="122" t="str">
        <f>C1989&amp;D1989&amp;E1989&amp;G1989&amp;I1989&amp;O1989</f>
        <v/>
      </c>
      <c r="AQ1989" s="122" t="str">
        <f>B1989&amp;D1989&amp;N1989</f>
        <v/>
      </c>
      <c r="AR1989" s="123" t="str">
        <f>+D1989&amp;J1989</f>
        <v/>
      </c>
      <c r="AS1989" s="124" t="str">
        <f t="shared" si="277"/>
        <v/>
      </c>
      <c r="AT1989" s="125" t="str">
        <f t="shared" si="278"/>
        <v/>
      </c>
      <c r="AU1989" s="125" t="str">
        <f>IF(NOT(AT1989=""),VLOOKUP(AT1989,[1]PSI_Category!A:B,2,0),"")</f>
        <v/>
      </c>
      <c r="AV1989" s="167"/>
      <c r="AW1989" s="167"/>
      <c r="AX1989" s="167"/>
    </row>
    <row r="1990" spans="1:50" s="133" customFormat="1" ht="11.4" customHeight="1" x14ac:dyDescent="0.3">
      <c r="A1990" s="103"/>
      <c r="B1990" s="104"/>
      <c r="C1990" s="105"/>
      <c r="D1990" s="106"/>
      <c r="E1990" s="107"/>
      <c r="F1990" s="105"/>
      <c r="G1990" s="107"/>
      <c r="H1990" s="105"/>
      <c r="I1990" s="105"/>
      <c r="J1990" s="107"/>
      <c r="K1990" s="105"/>
      <c r="L1990" s="105"/>
      <c r="M1990" s="105"/>
      <c r="N1990" s="105"/>
      <c r="O1990" s="127"/>
      <c r="P1990" s="109"/>
      <c r="Q1990" s="110"/>
      <c r="R1990" s="110"/>
      <c r="S1990" s="110"/>
      <c r="T1990" s="110"/>
      <c r="U1990" s="111"/>
      <c r="V1990" s="111"/>
      <c r="W1990" s="112"/>
      <c r="X1990" s="113"/>
      <c r="Y1990" s="114"/>
      <c r="Z1990" s="115"/>
      <c r="AA1990" s="116"/>
      <c r="AB1990" s="117" t="b">
        <f t="shared" ref="AB1990:AB2053" si="279">IF($Y1990=$AB$3,$Z1990*AA1990,IF($Y1990=$AC$3,$Z1990*AA1990/$AF$3,IF($Y1990=$AH$3,$Z1990*AA1990/$AI$3,IF($Y1990=$AJ$3,$Z1990*AA1990/$AK$3))))</f>
        <v>0</v>
      </c>
      <c r="AC1990" s="117">
        <f t="shared" ref="AC1990:AC2053" si="280">AB1990*$AF$3/1000</f>
        <v>0</v>
      </c>
      <c r="AD1990" s="118"/>
      <c r="AE1990" s="117" t="b">
        <f t="shared" ref="AE1990:AE2053" si="281">IF($Y1990=$AB$3,$Z1990*AD1990, IF($Y1990=$AC$3, $Z1990*AD1990/$AF$3, IF($Y1990=$AH$3, $Z1990*AD1990/$AI$3, IF($Y1990=$AJ$3, $Z1990*AD1990/$AK$3))))</f>
        <v>0</v>
      </c>
      <c r="AF1990" s="117">
        <f t="shared" ref="AF1990:AF2053" si="282">AE1990*$AF$3/1000</f>
        <v>0</v>
      </c>
      <c r="AG1990" s="119">
        <f t="shared" ref="AG1990:AG2053" si="283">+AA1990-AD1990</f>
        <v>0</v>
      </c>
      <c r="AH1990" s="120" t="b">
        <f t="shared" ref="AH1990:AH2053" si="284">IF($Y1990=$AB$3,$Z1990*AG1990, IF($Y1990=$AC$3, $Z1990*AG1990/$AF$3, IF($Y1990=$AH$3, $Z1990*AG1990/$AI$3, IF($Y1990=$AJ$3, $Z1990*AG1990/$AK$3))))</f>
        <v>0</v>
      </c>
      <c r="AI1990" s="121">
        <f t="shared" ref="AI1990:AI2053" si="285">AH1990*$AF$3/1000</f>
        <v>0</v>
      </c>
      <c r="AJ1990" s="122">
        <f>+C1990</f>
        <v>0</v>
      </c>
      <c r="AK1990" s="122" t="str">
        <f>IF(ISNA(VLOOKUP(postponeList!D1990,[1]Sheet!$A$2:$B$12,2,FALSE))," ",(VLOOKUP(postponeList!D1990,[1]Sheet!$A$2:$B$12,2,FALSE)))</f>
        <v xml:space="preserve"> </v>
      </c>
      <c r="AL1990" s="122" t="str">
        <f>IF(ISNA(VLOOKUP(E1990,[1]Sheet!$G$2:$H$40,2,FALSE))," ",VLOOKUP(E1990,[1]Sheet!$G$2:$H$40,2,FALSE))</f>
        <v xml:space="preserve"> </v>
      </c>
      <c r="AM1990" s="122" t="str">
        <f>IF(ISNA(VLOOKUP(G1990,[1]Sheet!$K$2:$L$159,2,FALSE))," ",(VLOOKUP(G1990,[1]Sheet!$K$2:$L$159,2,FALSE)))</f>
        <v xml:space="preserve"> </v>
      </c>
      <c r="AN1990" s="122" t="str">
        <f>IF(ISNA(VLOOKUP(I1990&amp;C1990,[1]Sheet!$D$2:$E$228,2,FALSE))," ",VLOOKUP(I1990&amp;C1990,[1]Sheet!$D$2:$E$228,2,FALSE))</f>
        <v xml:space="preserve"> </v>
      </c>
      <c r="AO1990" s="122" t="str">
        <f>+I1990&amp;C1990</f>
        <v/>
      </c>
      <c r="AP1990" s="122" t="str">
        <f>C1990&amp;D1990&amp;E1990&amp;G1990&amp;I1990&amp;O1990</f>
        <v/>
      </c>
      <c r="AQ1990" s="122" t="str">
        <f>B1990&amp;D1990&amp;N1990</f>
        <v/>
      </c>
      <c r="AR1990" s="123" t="str">
        <f>+D1990&amp;J1990</f>
        <v/>
      </c>
      <c r="AS1990" s="124" t="str">
        <f t="shared" ref="AS1990:AS2053" si="286">LEFT(V1990,3)</f>
        <v/>
      </c>
      <c r="AT1990" s="125" t="str">
        <f t="shared" ref="AT1990:AT2053" si="287">IFERROR(TRIM(M1990),"")</f>
        <v/>
      </c>
      <c r="AU1990" s="125" t="str">
        <f>IF(NOT(AT1990=""),VLOOKUP(AT1990,[1]PSI_Category!A:B,2,0),"")</f>
        <v/>
      </c>
      <c r="AV1990" s="167"/>
      <c r="AW1990" s="167"/>
      <c r="AX1990" s="167"/>
    </row>
    <row r="1991" spans="1:50" s="133" customFormat="1" ht="11.4" customHeight="1" x14ac:dyDescent="0.3">
      <c r="A1991" s="103"/>
      <c r="B1991" s="104"/>
      <c r="C1991" s="105"/>
      <c r="D1991" s="106"/>
      <c r="E1991" s="107"/>
      <c r="F1991" s="105"/>
      <c r="G1991" s="107"/>
      <c r="H1991" s="105"/>
      <c r="I1991" s="105"/>
      <c r="J1991" s="107"/>
      <c r="K1991" s="105"/>
      <c r="L1991" s="105"/>
      <c r="M1991" s="105"/>
      <c r="N1991" s="105"/>
      <c r="O1991" s="127"/>
      <c r="P1991" s="109"/>
      <c r="Q1991" s="110"/>
      <c r="R1991" s="110"/>
      <c r="S1991" s="110"/>
      <c r="T1991" s="110"/>
      <c r="U1991" s="111"/>
      <c r="V1991" s="111"/>
      <c r="W1991" s="112"/>
      <c r="X1991" s="113"/>
      <c r="Y1991" s="114"/>
      <c r="Z1991" s="115"/>
      <c r="AA1991" s="116"/>
      <c r="AB1991" s="117" t="b">
        <f t="shared" si="279"/>
        <v>0</v>
      </c>
      <c r="AC1991" s="117">
        <f t="shared" si="280"/>
        <v>0</v>
      </c>
      <c r="AD1991" s="118"/>
      <c r="AE1991" s="117" t="b">
        <f t="shared" si="281"/>
        <v>0</v>
      </c>
      <c r="AF1991" s="117">
        <f t="shared" si="282"/>
        <v>0</v>
      </c>
      <c r="AG1991" s="119">
        <f t="shared" si="283"/>
        <v>0</v>
      </c>
      <c r="AH1991" s="120" t="b">
        <f t="shared" si="284"/>
        <v>0</v>
      </c>
      <c r="AI1991" s="121">
        <f t="shared" si="285"/>
        <v>0</v>
      </c>
      <c r="AJ1991" s="122">
        <f>+C1991</f>
        <v>0</v>
      </c>
      <c r="AK1991" s="122" t="str">
        <f>IF(ISNA(VLOOKUP(postponeList!D1991,[1]Sheet!$A$2:$B$12,2,FALSE))," ",(VLOOKUP(postponeList!D1991,[1]Sheet!$A$2:$B$12,2,FALSE)))</f>
        <v xml:space="preserve"> </v>
      </c>
      <c r="AL1991" s="122" t="str">
        <f>IF(ISNA(VLOOKUP(E1991,[1]Sheet!$G$2:$H$40,2,FALSE))," ",VLOOKUP(E1991,[1]Sheet!$G$2:$H$40,2,FALSE))</f>
        <v xml:space="preserve"> </v>
      </c>
      <c r="AM1991" s="122" t="str">
        <f>IF(ISNA(VLOOKUP(G1991,[1]Sheet!$K$2:$L$159,2,FALSE))," ",(VLOOKUP(G1991,[1]Sheet!$K$2:$L$159,2,FALSE)))</f>
        <v xml:space="preserve"> </v>
      </c>
      <c r="AN1991" s="122" t="str">
        <f>IF(ISNA(VLOOKUP(I1991&amp;C1991,[1]Sheet!$D$2:$E$228,2,FALSE))," ",VLOOKUP(I1991&amp;C1991,[1]Sheet!$D$2:$E$228,2,FALSE))</f>
        <v xml:space="preserve"> </v>
      </c>
      <c r="AO1991" s="122" t="str">
        <f>+I1991&amp;C1991</f>
        <v/>
      </c>
      <c r="AP1991" s="122" t="str">
        <f>C1991&amp;D1991&amp;E1991&amp;G1991&amp;I1991&amp;O1991</f>
        <v/>
      </c>
      <c r="AQ1991" s="122" t="str">
        <f>B1991&amp;D1991&amp;N1991</f>
        <v/>
      </c>
      <c r="AR1991" s="123" t="str">
        <f>+D1991&amp;J1991</f>
        <v/>
      </c>
      <c r="AS1991" s="124" t="str">
        <f t="shared" si="286"/>
        <v/>
      </c>
      <c r="AT1991" s="125" t="str">
        <f t="shared" si="287"/>
        <v/>
      </c>
      <c r="AU1991" s="125" t="str">
        <f>IF(NOT(AT1991=""),VLOOKUP(AT1991,[1]PSI_Category!A:B,2,0),"")</f>
        <v/>
      </c>
      <c r="AV1991" s="167"/>
      <c r="AW1991" s="167"/>
      <c r="AX1991" s="167"/>
    </row>
    <row r="1992" spans="1:50" s="133" customFormat="1" ht="11.4" customHeight="1" x14ac:dyDescent="0.3">
      <c r="A1992" s="103"/>
      <c r="B1992" s="104"/>
      <c r="C1992" s="105"/>
      <c r="D1992" s="106"/>
      <c r="E1992" s="107"/>
      <c r="F1992" s="105"/>
      <c r="G1992" s="107"/>
      <c r="H1992" s="105"/>
      <c r="I1992" s="105"/>
      <c r="J1992" s="107"/>
      <c r="K1992" s="105"/>
      <c r="L1992" s="105"/>
      <c r="M1992" s="105"/>
      <c r="N1992" s="105"/>
      <c r="O1992" s="127"/>
      <c r="P1992" s="109"/>
      <c r="Q1992" s="110"/>
      <c r="R1992" s="110"/>
      <c r="S1992" s="110"/>
      <c r="T1992" s="110"/>
      <c r="U1992" s="111"/>
      <c r="V1992" s="111"/>
      <c r="W1992" s="112"/>
      <c r="X1992" s="113"/>
      <c r="Y1992" s="114"/>
      <c r="Z1992" s="115"/>
      <c r="AA1992" s="116"/>
      <c r="AB1992" s="117" t="b">
        <f t="shared" si="279"/>
        <v>0</v>
      </c>
      <c r="AC1992" s="117">
        <f t="shared" si="280"/>
        <v>0</v>
      </c>
      <c r="AD1992" s="118"/>
      <c r="AE1992" s="117" t="b">
        <f t="shared" si="281"/>
        <v>0</v>
      </c>
      <c r="AF1992" s="117">
        <f t="shared" si="282"/>
        <v>0</v>
      </c>
      <c r="AG1992" s="119">
        <f t="shared" si="283"/>
        <v>0</v>
      </c>
      <c r="AH1992" s="120" t="b">
        <f t="shared" si="284"/>
        <v>0</v>
      </c>
      <c r="AI1992" s="121">
        <f t="shared" si="285"/>
        <v>0</v>
      </c>
      <c r="AJ1992" s="122">
        <f>+C1992</f>
        <v>0</v>
      </c>
      <c r="AK1992" s="122" t="str">
        <f>IF(ISNA(VLOOKUP(postponeList!D1992,[1]Sheet!$A$2:$B$12,2,FALSE))," ",(VLOOKUP(postponeList!D1992,[1]Sheet!$A$2:$B$12,2,FALSE)))</f>
        <v xml:space="preserve"> </v>
      </c>
      <c r="AL1992" s="122" t="str">
        <f>IF(ISNA(VLOOKUP(E1992,[1]Sheet!$G$2:$H$40,2,FALSE))," ",VLOOKUP(E1992,[1]Sheet!$G$2:$H$40,2,FALSE))</f>
        <v xml:space="preserve"> </v>
      </c>
      <c r="AM1992" s="122" t="str">
        <f>IF(ISNA(VLOOKUP(G1992,[1]Sheet!$K$2:$L$159,2,FALSE))," ",(VLOOKUP(G1992,[1]Sheet!$K$2:$L$159,2,FALSE)))</f>
        <v xml:space="preserve"> </v>
      </c>
      <c r="AN1992" s="122" t="str">
        <f>IF(ISNA(VLOOKUP(I1992&amp;C1992,[1]Sheet!$D$2:$E$228,2,FALSE))," ",VLOOKUP(I1992&amp;C1992,[1]Sheet!$D$2:$E$228,2,FALSE))</f>
        <v xml:space="preserve"> </v>
      </c>
      <c r="AO1992" s="122" t="str">
        <f>+I1992&amp;C1992</f>
        <v/>
      </c>
      <c r="AP1992" s="122" t="str">
        <f>C1992&amp;D1992&amp;E1992&amp;G1992&amp;I1992&amp;O1992</f>
        <v/>
      </c>
      <c r="AQ1992" s="122" t="str">
        <f>B1992&amp;D1992&amp;N1992</f>
        <v/>
      </c>
      <c r="AR1992" s="123" t="str">
        <f>+D1992&amp;J1992</f>
        <v/>
      </c>
      <c r="AS1992" s="124" t="str">
        <f t="shared" si="286"/>
        <v/>
      </c>
      <c r="AT1992" s="125" t="str">
        <f t="shared" si="287"/>
        <v/>
      </c>
      <c r="AU1992" s="125" t="str">
        <f>IF(NOT(AT1992=""),VLOOKUP(AT1992,[1]PSI_Category!A:B,2,0),"")</f>
        <v/>
      </c>
      <c r="AV1992" s="167"/>
      <c r="AW1992" s="167"/>
      <c r="AX1992" s="167"/>
    </row>
    <row r="1993" spans="1:50" s="133" customFormat="1" ht="11.4" customHeight="1" x14ac:dyDescent="0.3">
      <c r="A1993" s="103"/>
      <c r="B1993" s="104"/>
      <c r="C1993" s="105"/>
      <c r="D1993" s="106"/>
      <c r="E1993" s="107"/>
      <c r="F1993" s="105"/>
      <c r="G1993" s="107"/>
      <c r="H1993" s="105"/>
      <c r="I1993" s="105"/>
      <c r="J1993" s="107"/>
      <c r="K1993" s="105"/>
      <c r="L1993" s="105"/>
      <c r="M1993" s="105"/>
      <c r="N1993" s="105"/>
      <c r="O1993" s="127"/>
      <c r="P1993" s="109"/>
      <c r="Q1993" s="110"/>
      <c r="R1993" s="110"/>
      <c r="S1993" s="110"/>
      <c r="T1993" s="110"/>
      <c r="U1993" s="111"/>
      <c r="V1993" s="111"/>
      <c r="W1993" s="112"/>
      <c r="X1993" s="113"/>
      <c r="Y1993" s="114"/>
      <c r="Z1993" s="115"/>
      <c r="AA1993" s="116"/>
      <c r="AB1993" s="117" t="b">
        <f t="shared" si="279"/>
        <v>0</v>
      </c>
      <c r="AC1993" s="117">
        <f t="shared" si="280"/>
        <v>0</v>
      </c>
      <c r="AD1993" s="118"/>
      <c r="AE1993" s="117" t="b">
        <f t="shared" si="281"/>
        <v>0</v>
      </c>
      <c r="AF1993" s="117">
        <f t="shared" si="282"/>
        <v>0</v>
      </c>
      <c r="AG1993" s="119">
        <f t="shared" si="283"/>
        <v>0</v>
      </c>
      <c r="AH1993" s="120" t="b">
        <f t="shared" si="284"/>
        <v>0</v>
      </c>
      <c r="AI1993" s="121">
        <f t="shared" si="285"/>
        <v>0</v>
      </c>
      <c r="AJ1993" s="122">
        <f>+C1993</f>
        <v>0</v>
      </c>
      <c r="AK1993" s="122" t="str">
        <f>IF(ISNA(VLOOKUP(postponeList!D1993,[1]Sheet!$A$2:$B$12,2,FALSE))," ",(VLOOKUP(postponeList!D1993,[1]Sheet!$A$2:$B$12,2,FALSE)))</f>
        <v xml:space="preserve"> </v>
      </c>
      <c r="AL1993" s="122" t="str">
        <f>IF(ISNA(VLOOKUP(E1993,[1]Sheet!$G$2:$H$40,2,FALSE))," ",VLOOKUP(E1993,[1]Sheet!$G$2:$H$40,2,FALSE))</f>
        <v xml:space="preserve"> </v>
      </c>
      <c r="AM1993" s="122" t="str">
        <f>IF(ISNA(VLOOKUP(G1993,[1]Sheet!$K$2:$L$159,2,FALSE))," ",(VLOOKUP(G1993,[1]Sheet!$K$2:$L$159,2,FALSE)))</f>
        <v xml:space="preserve"> </v>
      </c>
      <c r="AN1993" s="122" t="str">
        <f>IF(ISNA(VLOOKUP(I1993&amp;C1993,[1]Sheet!$D$2:$E$228,2,FALSE))," ",VLOOKUP(I1993&amp;C1993,[1]Sheet!$D$2:$E$228,2,FALSE))</f>
        <v xml:space="preserve"> </v>
      </c>
      <c r="AO1993" s="122" t="str">
        <f>+I1993&amp;C1993</f>
        <v/>
      </c>
      <c r="AP1993" s="122" t="str">
        <f>C1993&amp;D1993&amp;E1993&amp;G1993&amp;I1993&amp;O1993</f>
        <v/>
      </c>
      <c r="AQ1993" s="122" t="str">
        <f>B1993&amp;D1993&amp;N1993</f>
        <v/>
      </c>
      <c r="AR1993" s="123" t="str">
        <f>+D1993&amp;J1993</f>
        <v/>
      </c>
      <c r="AS1993" s="124" t="str">
        <f t="shared" si="286"/>
        <v/>
      </c>
      <c r="AT1993" s="125" t="str">
        <f t="shared" si="287"/>
        <v/>
      </c>
      <c r="AU1993" s="125" t="str">
        <f>IF(NOT(AT1993=""),VLOOKUP(AT1993,[1]PSI_Category!A:B,2,0),"")</f>
        <v/>
      </c>
      <c r="AV1993" s="167"/>
      <c r="AW1993" s="167"/>
      <c r="AX1993" s="167"/>
    </row>
    <row r="1994" spans="1:50" s="133" customFormat="1" ht="11.4" customHeight="1" x14ac:dyDescent="0.3">
      <c r="A1994" s="103"/>
      <c r="B1994" s="104"/>
      <c r="C1994" s="105"/>
      <c r="D1994" s="106"/>
      <c r="E1994" s="107"/>
      <c r="F1994" s="105"/>
      <c r="G1994" s="107"/>
      <c r="H1994" s="105"/>
      <c r="I1994" s="105"/>
      <c r="J1994" s="107"/>
      <c r="K1994" s="105"/>
      <c r="L1994" s="105"/>
      <c r="M1994" s="105"/>
      <c r="N1994" s="105"/>
      <c r="O1994" s="127"/>
      <c r="P1994" s="109"/>
      <c r="Q1994" s="110"/>
      <c r="R1994" s="110"/>
      <c r="S1994" s="110"/>
      <c r="T1994" s="110"/>
      <c r="U1994" s="111"/>
      <c r="V1994" s="111"/>
      <c r="W1994" s="112"/>
      <c r="X1994" s="113"/>
      <c r="Y1994" s="114"/>
      <c r="Z1994" s="115"/>
      <c r="AA1994" s="116"/>
      <c r="AB1994" s="117" t="b">
        <f t="shared" si="279"/>
        <v>0</v>
      </c>
      <c r="AC1994" s="117">
        <f t="shared" si="280"/>
        <v>0</v>
      </c>
      <c r="AD1994" s="118"/>
      <c r="AE1994" s="117" t="b">
        <f t="shared" si="281"/>
        <v>0</v>
      </c>
      <c r="AF1994" s="117">
        <f t="shared" si="282"/>
        <v>0</v>
      </c>
      <c r="AG1994" s="119">
        <f t="shared" si="283"/>
        <v>0</v>
      </c>
      <c r="AH1994" s="120" t="b">
        <f t="shared" si="284"/>
        <v>0</v>
      </c>
      <c r="AI1994" s="121">
        <f t="shared" si="285"/>
        <v>0</v>
      </c>
      <c r="AJ1994" s="122">
        <f>+C1994</f>
        <v>0</v>
      </c>
      <c r="AK1994" s="122" t="str">
        <f>IF(ISNA(VLOOKUP(postponeList!D1994,[1]Sheet!$A$2:$B$12,2,FALSE))," ",(VLOOKUP(postponeList!D1994,[1]Sheet!$A$2:$B$12,2,FALSE)))</f>
        <v xml:space="preserve"> </v>
      </c>
      <c r="AL1994" s="122" t="str">
        <f>IF(ISNA(VLOOKUP(E1994,[1]Sheet!$G$2:$H$40,2,FALSE))," ",VLOOKUP(E1994,[1]Sheet!$G$2:$H$40,2,FALSE))</f>
        <v xml:space="preserve"> </v>
      </c>
      <c r="AM1994" s="122" t="str">
        <f>IF(ISNA(VLOOKUP(G1994,[1]Sheet!$K$2:$L$159,2,FALSE))," ",(VLOOKUP(G1994,[1]Sheet!$K$2:$L$159,2,FALSE)))</f>
        <v xml:space="preserve"> </v>
      </c>
      <c r="AN1994" s="122" t="str">
        <f>IF(ISNA(VLOOKUP(I1994&amp;C1994,[1]Sheet!$D$2:$E$228,2,FALSE))," ",VLOOKUP(I1994&amp;C1994,[1]Sheet!$D$2:$E$228,2,FALSE))</f>
        <v xml:space="preserve"> </v>
      </c>
      <c r="AO1994" s="122" t="str">
        <f>+I1994&amp;C1994</f>
        <v/>
      </c>
      <c r="AP1994" s="122" t="str">
        <f>C1994&amp;D1994&amp;E1994&amp;G1994&amp;I1994&amp;O1994</f>
        <v/>
      </c>
      <c r="AQ1994" s="122" t="str">
        <f>B1994&amp;D1994&amp;N1994</f>
        <v/>
      </c>
      <c r="AR1994" s="123" t="str">
        <f>+D1994&amp;J1994</f>
        <v/>
      </c>
      <c r="AS1994" s="124" t="str">
        <f t="shared" si="286"/>
        <v/>
      </c>
      <c r="AT1994" s="125" t="str">
        <f t="shared" si="287"/>
        <v/>
      </c>
      <c r="AU1994" s="125" t="str">
        <f>IF(NOT(AT1994=""),VLOOKUP(AT1994,[1]PSI_Category!A:B,2,0),"")</f>
        <v/>
      </c>
      <c r="AV1994" s="167"/>
      <c r="AW1994" s="167"/>
      <c r="AX1994" s="167"/>
    </row>
    <row r="1995" spans="1:50" s="133" customFormat="1" ht="11.4" customHeight="1" x14ac:dyDescent="0.3">
      <c r="A1995" s="103"/>
      <c r="B1995" s="104"/>
      <c r="C1995" s="105"/>
      <c r="D1995" s="106"/>
      <c r="E1995" s="107"/>
      <c r="F1995" s="105"/>
      <c r="G1995" s="107"/>
      <c r="H1995" s="105"/>
      <c r="I1995" s="105"/>
      <c r="J1995" s="107"/>
      <c r="K1995" s="105"/>
      <c r="L1995" s="105"/>
      <c r="M1995" s="105"/>
      <c r="N1995" s="105"/>
      <c r="O1995" s="127"/>
      <c r="P1995" s="109"/>
      <c r="Q1995" s="110"/>
      <c r="R1995" s="110"/>
      <c r="S1995" s="110"/>
      <c r="T1995" s="110"/>
      <c r="U1995" s="111"/>
      <c r="V1995" s="111"/>
      <c r="W1995" s="112"/>
      <c r="X1995" s="113"/>
      <c r="Y1995" s="114"/>
      <c r="Z1995" s="115"/>
      <c r="AA1995" s="116"/>
      <c r="AB1995" s="117" t="b">
        <f t="shared" si="279"/>
        <v>0</v>
      </c>
      <c r="AC1995" s="117">
        <f t="shared" si="280"/>
        <v>0</v>
      </c>
      <c r="AD1995" s="118"/>
      <c r="AE1995" s="117" t="b">
        <f t="shared" si="281"/>
        <v>0</v>
      </c>
      <c r="AF1995" s="117">
        <f t="shared" si="282"/>
        <v>0</v>
      </c>
      <c r="AG1995" s="119">
        <f t="shared" si="283"/>
        <v>0</v>
      </c>
      <c r="AH1995" s="120" t="b">
        <f t="shared" si="284"/>
        <v>0</v>
      </c>
      <c r="AI1995" s="121">
        <f t="shared" si="285"/>
        <v>0</v>
      </c>
      <c r="AJ1995" s="122">
        <f>+C1995</f>
        <v>0</v>
      </c>
      <c r="AK1995" s="122" t="str">
        <f>IF(ISNA(VLOOKUP(postponeList!D1995,[1]Sheet!$A$2:$B$12,2,FALSE))," ",(VLOOKUP(postponeList!D1995,[1]Sheet!$A$2:$B$12,2,FALSE)))</f>
        <v xml:space="preserve"> </v>
      </c>
      <c r="AL1995" s="122" t="str">
        <f>IF(ISNA(VLOOKUP(E1995,[1]Sheet!$G$2:$H$40,2,FALSE))," ",VLOOKUP(E1995,[1]Sheet!$G$2:$H$40,2,FALSE))</f>
        <v xml:space="preserve"> </v>
      </c>
      <c r="AM1995" s="122" t="str">
        <f>IF(ISNA(VLOOKUP(G1995,[1]Sheet!$K$2:$L$159,2,FALSE))," ",(VLOOKUP(G1995,[1]Sheet!$K$2:$L$159,2,FALSE)))</f>
        <v xml:space="preserve"> </v>
      </c>
      <c r="AN1995" s="122" t="str">
        <f>IF(ISNA(VLOOKUP(I1995&amp;C1995,[1]Sheet!$D$2:$E$228,2,FALSE))," ",VLOOKUP(I1995&amp;C1995,[1]Sheet!$D$2:$E$228,2,FALSE))</f>
        <v xml:space="preserve"> </v>
      </c>
      <c r="AO1995" s="122" t="str">
        <f>+I1995&amp;C1995</f>
        <v/>
      </c>
      <c r="AP1995" s="122" t="str">
        <f>C1995&amp;D1995&amp;E1995&amp;G1995&amp;I1995&amp;O1995</f>
        <v/>
      </c>
      <c r="AQ1995" s="122" t="str">
        <f>B1995&amp;D1995&amp;N1995</f>
        <v/>
      </c>
      <c r="AR1995" s="123" t="str">
        <f>+D1995&amp;J1995</f>
        <v/>
      </c>
      <c r="AS1995" s="124" t="str">
        <f t="shared" si="286"/>
        <v/>
      </c>
      <c r="AT1995" s="125" t="str">
        <f t="shared" si="287"/>
        <v/>
      </c>
      <c r="AU1995" s="125" t="str">
        <f>IF(NOT(AT1995=""),VLOOKUP(AT1995,[1]PSI_Category!A:B,2,0),"")</f>
        <v/>
      </c>
      <c r="AV1995" s="167"/>
      <c r="AW1995" s="167"/>
      <c r="AX1995" s="167"/>
    </row>
    <row r="1996" spans="1:50" s="133" customFormat="1" ht="11.4" customHeight="1" x14ac:dyDescent="0.3">
      <c r="A1996" s="103"/>
      <c r="B1996" s="104"/>
      <c r="C1996" s="105"/>
      <c r="D1996" s="106"/>
      <c r="E1996" s="107"/>
      <c r="F1996" s="105"/>
      <c r="G1996" s="107"/>
      <c r="H1996" s="105"/>
      <c r="I1996" s="105"/>
      <c r="J1996" s="107"/>
      <c r="K1996" s="105"/>
      <c r="L1996" s="105"/>
      <c r="M1996" s="105"/>
      <c r="N1996" s="105"/>
      <c r="O1996" s="127"/>
      <c r="P1996" s="109"/>
      <c r="Q1996" s="110"/>
      <c r="R1996" s="110"/>
      <c r="S1996" s="110"/>
      <c r="T1996" s="110"/>
      <c r="U1996" s="111"/>
      <c r="V1996" s="111"/>
      <c r="W1996" s="112"/>
      <c r="X1996" s="113"/>
      <c r="Y1996" s="114"/>
      <c r="Z1996" s="115"/>
      <c r="AA1996" s="116"/>
      <c r="AB1996" s="117" t="b">
        <f t="shared" si="279"/>
        <v>0</v>
      </c>
      <c r="AC1996" s="117">
        <f t="shared" si="280"/>
        <v>0</v>
      </c>
      <c r="AD1996" s="118"/>
      <c r="AE1996" s="117" t="b">
        <f t="shared" si="281"/>
        <v>0</v>
      </c>
      <c r="AF1996" s="117">
        <f t="shared" si="282"/>
        <v>0</v>
      </c>
      <c r="AG1996" s="119">
        <f t="shared" si="283"/>
        <v>0</v>
      </c>
      <c r="AH1996" s="120" t="b">
        <f t="shared" si="284"/>
        <v>0</v>
      </c>
      <c r="AI1996" s="121">
        <f t="shared" si="285"/>
        <v>0</v>
      </c>
      <c r="AJ1996" s="122">
        <f>+C1996</f>
        <v>0</v>
      </c>
      <c r="AK1996" s="122" t="str">
        <f>IF(ISNA(VLOOKUP(postponeList!D1996,[1]Sheet!$A$2:$B$12,2,FALSE))," ",(VLOOKUP(postponeList!D1996,[1]Sheet!$A$2:$B$12,2,FALSE)))</f>
        <v xml:space="preserve"> </v>
      </c>
      <c r="AL1996" s="122" t="str">
        <f>IF(ISNA(VLOOKUP(E1996,[1]Sheet!$G$2:$H$40,2,FALSE))," ",VLOOKUP(E1996,[1]Sheet!$G$2:$H$40,2,FALSE))</f>
        <v xml:space="preserve"> </v>
      </c>
      <c r="AM1996" s="122" t="str">
        <f>IF(ISNA(VLOOKUP(G1996,[1]Sheet!$K$2:$L$159,2,FALSE))," ",(VLOOKUP(G1996,[1]Sheet!$K$2:$L$159,2,FALSE)))</f>
        <v xml:space="preserve"> </v>
      </c>
      <c r="AN1996" s="122" t="str">
        <f>IF(ISNA(VLOOKUP(I1996&amp;C1996,[1]Sheet!$D$2:$E$228,2,FALSE))," ",VLOOKUP(I1996&amp;C1996,[1]Sheet!$D$2:$E$228,2,FALSE))</f>
        <v xml:space="preserve"> </v>
      </c>
      <c r="AO1996" s="122" t="str">
        <f>+I1996&amp;C1996</f>
        <v/>
      </c>
      <c r="AP1996" s="122" t="str">
        <f>C1996&amp;D1996&amp;E1996&amp;G1996&amp;I1996&amp;O1996</f>
        <v/>
      </c>
      <c r="AQ1996" s="122" t="str">
        <f>B1996&amp;D1996&amp;N1996</f>
        <v/>
      </c>
      <c r="AR1996" s="123" t="str">
        <f>+D1996&amp;J1996</f>
        <v/>
      </c>
      <c r="AS1996" s="124" t="str">
        <f t="shared" si="286"/>
        <v/>
      </c>
      <c r="AT1996" s="125" t="str">
        <f t="shared" si="287"/>
        <v/>
      </c>
      <c r="AU1996" s="125" t="str">
        <f>IF(NOT(AT1996=""),VLOOKUP(AT1996,[1]PSI_Category!A:B,2,0),"")</f>
        <v/>
      </c>
      <c r="AV1996" s="167"/>
      <c r="AW1996" s="167"/>
      <c r="AX1996" s="167"/>
    </row>
    <row r="1997" spans="1:50" s="133" customFormat="1" ht="11.4" customHeight="1" x14ac:dyDescent="0.3">
      <c r="A1997" s="103"/>
      <c r="B1997" s="104"/>
      <c r="C1997" s="105"/>
      <c r="D1997" s="106"/>
      <c r="E1997" s="107"/>
      <c r="F1997" s="105"/>
      <c r="G1997" s="107"/>
      <c r="H1997" s="105"/>
      <c r="I1997" s="105"/>
      <c r="J1997" s="107"/>
      <c r="K1997" s="105"/>
      <c r="L1997" s="105"/>
      <c r="M1997" s="105"/>
      <c r="N1997" s="105"/>
      <c r="O1997" s="127"/>
      <c r="P1997" s="109"/>
      <c r="Q1997" s="110"/>
      <c r="R1997" s="110"/>
      <c r="S1997" s="110"/>
      <c r="T1997" s="110"/>
      <c r="U1997" s="111"/>
      <c r="V1997" s="111"/>
      <c r="W1997" s="112"/>
      <c r="X1997" s="113"/>
      <c r="Y1997" s="114"/>
      <c r="Z1997" s="115"/>
      <c r="AA1997" s="116"/>
      <c r="AB1997" s="117" t="b">
        <f t="shared" si="279"/>
        <v>0</v>
      </c>
      <c r="AC1997" s="117">
        <f t="shared" si="280"/>
        <v>0</v>
      </c>
      <c r="AD1997" s="118"/>
      <c r="AE1997" s="117" t="b">
        <f t="shared" si="281"/>
        <v>0</v>
      </c>
      <c r="AF1997" s="117">
        <f t="shared" si="282"/>
        <v>0</v>
      </c>
      <c r="AG1997" s="119">
        <f t="shared" si="283"/>
        <v>0</v>
      </c>
      <c r="AH1997" s="120" t="b">
        <f t="shared" si="284"/>
        <v>0</v>
      </c>
      <c r="AI1997" s="121">
        <f t="shared" si="285"/>
        <v>0</v>
      </c>
      <c r="AJ1997" s="122">
        <f>+C1997</f>
        <v>0</v>
      </c>
      <c r="AK1997" s="122" t="str">
        <f>IF(ISNA(VLOOKUP(postponeList!D1997,[1]Sheet!$A$2:$B$12,2,FALSE))," ",(VLOOKUP(postponeList!D1997,[1]Sheet!$A$2:$B$12,2,FALSE)))</f>
        <v xml:space="preserve"> </v>
      </c>
      <c r="AL1997" s="122" t="str">
        <f>IF(ISNA(VLOOKUP(E1997,[1]Sheet!$G$2:$H$40,2,FALSE))," ",VLOOKUP(E1997,[1]Sheet!$G$2:$H$40,2,FALSE))</f>
        <v xml:space="preserve"> </v>
      </c>
      <c r="AM1997" s="122" t="str">
        <f>IF(ISNA(VLOOKUP(G1997,[1]Sheet!$K$2:$L$159,2,FALSE))," ",(VLOOKUP(G1997,[1]Sheet!$K$2:$L$159,2,FALSE)))</f>
        <v xml:space="preserve"> </v>
      </c>
      <c r="AN1997" s="122" t="str">
        <f>IF(ISNA(VLOOKUP(I1997&amp;C1997,[1]Sheet!$D$2:$E$228,2,FALSE))," ",VLOOKUP(I1997&amp;C1997,[1]Sheet!$D$2:$E$228,2,FALSE))</f>
        <v xml:space="preserve"> </v>
      </c>
      <c r="AO1997" s="122" t="str">
        <f>+I1997&amp;C1997</f>
        <v/>
      </c>
      <c r="AP1997" s="122" t="str">
        <f>C1997&amp;D1997&amp;E1997&amp;G1997&amp;I1997&amp;O1997</f>
        <v/>
      </c>
      <c r="AQ1997" s="122" t="str">
        <f>B1997&amp;D1997&amp;N1997</f>
        <v/>
      </c>
      <c r="AR1997" s="123" t="str">
        <f>+D1997&amp;J1997</f>
        <v/>
      </c>
      <c r="AS1997" s="124" t="str">
        <f t="shared" si="286"/>
        <v/>
      </c>
      <c r="AT1997" s="125" t="str">
        <f t="shared" si="287"/>
        <v/>
      </c>
      <c r="AU1997" s="125" t="str">
        <f>IF(NOT(AT1997=""),VLOOKUP(AT1997,[1]PSI_Category!A:B,2,0),"")</f>
        <v/>
      </c>
      <c r="AV1997" s="167"/>
      <c r="AW1997" s="167"/>
      <c r="AX1997" s="167"/>
    </row>
    <row r="1998" spans="1:50" s="133" customFormat="1" ht="11.4" customHeight="1" x14ac:dyDescent="0.3">
      <c r="A1998" s="103"/>
      <c r="B1998" s="104"/>
      <c r="C1998" s="105"/>
      <c r="D1998" s="106"/>
      <c r="E1998" s="107"/>
      <c r="F1998" s="105"/>
      <c r="G1998" s="107"/>
      <c r="H1998" s="105"/>
      <c r="I1998" s="105"/>
      <c r="J1998" s="107"/>
      <c r="K1998" s="105"/>
      <c r="L1998" s="105"/>
      <c r="M1998" s="105"/>
      <c r="N1998" s="105"/>
      <c r="O1998" s="127"/>
      <c r="P1998" s="109"/>
      <c r="Q1998" s="110"/>
      <c r="R1998" s="110"/>
      <c r="S1998" s="110"/>
      <c r="T1998" s="110"/>
      <c r="U1998" s="111"/>
      <c r="V1998" s="111"/>
      <c r="W1998" s="112"/>
      <c r="X1998" s="113"/>
      <c r="Y1998" s="114"/>
      <c r="Z1998" s="115"/>
      <c r="AA1998" s="116"/>
      <c r="AB1998" s="117" t="b">
        <f t="shared" si="279"/>
        <v>0</v>
      </c>
      <c r="AC1998" s="117">
        <f t="shared" si="280"/>
        <v>0</v>
      </c>
      <c r="AD1998" s="118"/>
      <c r="AE1998" s="117" t="b">
        <f t="shared" si="281"/>
        <v>0</v>
      </c>
      <c r="AF1998" s="117">
        <f t="shared" si="282"/>
        <v>0</v>
      </c>
      <c r="AG1998" s="119">
        <f t="shared" si="283"/>
        <v>0</v>
      </c>
      <c r="AH1998" s="120" t="b">
        <f t="shared" si="284"/>
        <v>0</v>
      </c>
      <c r="AI1998" s="121">
        <f t="shared" si="285"/>
        <v>0</v>
      </c>
      <c r="AJ1998" s="122">
        <f>+C1998</f>
        <v>0</v>
      </c>
      <c r="AK1998" s="122" t="str">
        <f>IF(ISNA(VLOOKUP(postponeList!D1998,[1]Sheet!$A$2:$B$12,2,FALSE))," ",(VLOOKUP(postponeList!D1998,[1]Sheet!$A$2:$B$12,2,FALSE)))</f>
        <v xml:space="preserve"> </v>
      </c>
      <c r="AL1998" s="122" t="str">
        <f>IF(ISNA(VLOOKUP(E1998,[1]Sheet!$G$2:$H$40,2,FALSE))," ",VLOOKUP(E1998,[1]Sheet!$G$2:$H$40,2,FALSE))</f>
        <v xml:space="preserve"> </v>
      </c>
      <c r="AM1998" s="122" t="str">
        <f>IF(ISNA(VLOOKUP(G1998,[1]Sheet!$K$2:$L$159,2,FALSE))," ",(VLOOKUP(G1998,[1]Sheet!$K$2:$L$159,2,FALSE)))</f>
        <v xml:space="preserve"> </v>
      </c>
      <c r="AN1998" s="122" t="str">
        <f>IF(ISNA(VLOOKUP(I1998&amp;C1998,[1]Sheet!$D$2:$E$228,2,FALSE))," ",VLOOKUP(I1998&amp;C1998,[1]Sheet!$D$2:$E$228,2,FALSE))</f>
        <v xml:space="preserve"> </v>
      </c>
      <c r="AO1998" s="122" t="str">
        <f>+I1998&amp;C1998</f>
        <v/>
      </c>
      <c r="AP1998" s="122" t="str">
        <f>C1998&amp;D1998&amp;E1998&amp;G1998&amp;I1998&amp;O1998</f>
        <v/>
      </c>
      <c r="AQ1998" s="122" t="str">
        <f>B1998&amp;D1998&amp;N1998</f>
        <v/>
      </c>
      <c r="AR1998" s="123" t="str">
        <f>+D1998&amp;J1998</f>
        <v/>
      </c>
      <c r="AS1998" s="124" t="str">
        <f t="shared" si="286"/>
        <v/>
      </c>
      <c r="AT1998" s="125" t="str">
        <f t="shared" si="287"/>
        <v/>
      </c>
      <c r="AU1998" s="125" t="str">
        <f>IF(NOT(AT1998=""),VLOOKUP(AT1998,[1]PSI_Category!A:B,2,0),"")</f>
        <v/>
      </c>
      <c r="AV1998" s="167"/>
      <c r="AW1998" s="167"/>
      <c r="AX1998" s="167"/>
    </row>
    <row r="1999" spans="1:50" s="133" customFormat="1" ht="11.4" customHeight="1" x14ac:dyDescent="0.3">
      <c r="A1999" s="103"/>
      <c r="B1999" s="104"/>
      <c r="C1999" s="105"/>
      <c r="D1999" s="106"/>
      <c r="E1999" s="107"/>
      <c r="F1999" s="105"/>
      <c r="G1999" s="107"/>
      <c r="H1999" s="105"/>
      <c r="I1999" s="105"/>
      <c r="J1999" s="107"/>
      <c r="K1999" s="105"/>
      <c r="L1999" s="105"/>
      <c r="M1999" s="105"/>
      <c r="N1999" s="105"/>
      <c r="O1999" s="127"/>
      <c r="P1999" s="109"/>
      <c r="Q1999" s="110"/>
      <c r="R1999" s="110"/>
      <c r="S1999" s="110"/>
      <c r="T1999" s="110"/>
      <c r="U1999" s="111"/>
      <c r="V1999" s="111"/>
      <c r="W1999" s="112"/>
      <c r="X1999" s="113"/>
      <c r="Y1999" s="114"/>
      <c r="Z1999" s="115"/>
      <c r="AA1999" s="116"/>
      <c r="AB1999" s="117" t="b">
        <f t="shared" si="279"/>
        <v>0</v>
      </c>
      <c r="AC1999" s="117">
        <f t="shared" si="280"/>
        <v>0</v>
      </c>
      <c r="AD1999" s="118"/>
      <c r="AE1999" s="117" t="b">
        <f t="shared" si="281"/>
        <v>0</v>
      </c>
      <c r="AF1999" s="117">
        <f t="shared" si="282"/>
        <v>0</v>
      </c>
      <c r="AG1999" s="119">
        <f t="shared" si="283"/>
        <v>0</v>
      </c>
      <c r="AH1999" s="120" t="b">
        <f t="shared" si="284"/>
        <v>0</v>
      </c>
      <c r="AI1999" s="121">
        <f t="shared" si="285"/>
        <v>0</v>
      </c>
      <c r="AJ1999" s="122">
        <f>+C1999</f>
        <v>0</v>
      </c>
      <c r="AK1999" s="122" t="str">
        <f>IF(ISNA(VLOOKUP(postponeList!D1999,[1]Sheet!$A$2:$B$12,2,FALSE))," ",(VLOOKUP(postponeList!D1999,[1]Sheet!$A$2:$B$12,2,FALSE)))</f>
        <v xml:space="preserve"> </v>
      </c>
      <c r="AL1999" s="122" t="str">
        <f>IF(ISNA(VLOOKUP(E1999,[1]Sheet!$G$2:$H$40,2,FALSE))," ",VLOOKUP(E1999,[1]Sheet!$G$2:$H$40,2,FALSE))</f>
        <v xml:space="preserve"> </v>
      </c>
      <c r="AM1999" s="122" t="str">
        <f>IF(ISNA(VLOOKUP(G1999,[1]Sheet!$K$2:$L$159,2,FALSE))," ",(VLOOKUP(G1999,[1]Sheet!$K$2:$L$159,2,FALSE)))</f>
        <v xml:space="preserve"> </v>
      </c>
      <c r="AN1999" s="122" t="str">
        <f>IF(ISNA(VLOOKUP(I1999&amp;C1999,[1]Sheet!$D$2:$E$228,2,FALSE))," ",VLOOKUP(I1999&amp;C1999,[1]Sheet!$D$2:$E$228,2,FALSE))</f>
        <v xml:space="preserve"> </v>
      </c>
      <c r="AO1999" s="122" t="str">
        <f>+I1999&amp;C1999</f>
        <v/>
      </c>
      <c r="AP1999" s="122" t="str">
        <f>C1999&amp;D1999&amp;E1999&amp;G1999&amp;I1999&amp;O1999</f>
        <v/>
      </c>
      <c r="AQ1999" s="122" t="str">
        <f>B1999&amp;D1999&amp;N1999</f>
        <v/>
      </c>
      <c r="AR1999" s="123" t="str">
        <f>+D1999&amp;J1999</f>
        <v/>
      </c>
      <c r="AS1999" s="124" t="str">
        <f t="shared" si="286"/>
        <v/>
      </c>
      <c r="AT1999" s="125" t="str">
        <f t="shared" si="287"/>
        <v/>
      </c>
      <c r="AU1999" s="125" t="str">
        <f>IF(NOT(AT1999=""),VLOOKUP(AT1999,[1]PSI_Category!A:B,2,0),"")</f>
        <v/>
      </c>
      <c r="AV1999" s="167"/>
      <c r="AW1999" s="167"/>
      <c r="AX1999" s="167"/>
    </row>
    <row r="2000" spans="1:50" s="133" customFormat="1" ht="11.4" customHeight="1" x14ac:dyDescent="0.3">
      <c r="A2000" s="103"/>
      <c r="B2000" s="104"/>
      <c r="C2000" s="105"/>
      <c r="D2000" s="106"/>
      <c r="E2000" s="107"/>
      <c r="F2000" s="105"/>
      <c r="G2000" s="107"/>
      <c r="H2000" s="105"/>
      <c r="I2000" s="105"/>
      <c r="J2000" s="107"/>
      <c r="K2000" s="105"/>
      <c r="L2000" s="105"/>
      <c r="M2000" s="105"/>
      <c r="N2000" s="105"/>
      <c r="O2000" s="127"/>
      <c r="P2000" s="109"/>
      <c r="Q2000" s="110"/>
      <c r="R2000" s="110"/>
      <c r="S2000" s="110"/>
      <c r="T2000" s="110"/>
      <c r="U2000" s="111"/>
      <c r="V2000" s="111"/>
      <c r="W2000" s="112"/>
      <c r="X2000" s="113"/>
      <c r="Y2000" s="114"/>
      <c r="Z2000" s="115"/>
      <c r="AA2000" s="116"/>
      <c r="AB2000" s="117" t="b">
        <f t="shared" si="279"/>
        <v>0</v>
      </c>
      <c r="AC2000" s="117">
        <f t="shared" si="280"/>
        <v>0</v>
      </c>
      <c r="AD2000" s="118"/>
      <c r="AE2000" s="117" t="b">
        <f t="shared" si="281"/>
        <v>0</v>
      </c>
      <c r="AF2000" s="117">
        <f t="shared" si="282"/>
        <v>0</v>
      </c>
      <c r="AG2000" s="119">
        <f t="shared" si="283"/>
        <v>0</v>
      </c>
      <c r="AH2000" s="120" t="b">
        <f t="shared" si="284"/>
        <v>0</v>
      </c>
      <c r="AI2000" s="121">
        <f t="shared" si="285"/>
        <v>0</v>
      </c>
      <c r="AJ2000" s="122">
        <f>+C2000</f>
        <v>0</v>
      </c>
      <c r="AK2000" s="122" t="str">
        <f>IF(ISNA(VLOOKUP(postponeList!D2000,[1]Sheet!$A$2:$B$12,2,FALSE))," ",(VLOOKUP(postponeList!D2000,[1]Sheet!$A$2:$B$12,2,FALSE)))</f>
        <v xml:space="preserve"> </v>
      </c>
      <c r="AL2000" s="122" t="str">
        <f>IF(ISNA(VLOOKUP(E2000,[1]Sheet!$G$2:$H$40,2,FALSE))," ",VLOOKUP(E2000,[1]Sheet!$G$2:$H$40,2,FALSE))</f>
        <v xml:space="preserve"> </v>
      </c>
      <c r="AM2000" s="122" t="str">
        <f>IF(ISNA(VLOOKUP(G2000,[1]Sheet!$K$2:$L$159,2,FALSE))," ",(VLOOKUP(G2000,[1]Sheet!$K$2:$L$159,2,FALSE)))</f>
        <v xml:space="preserve"> </v>
      </c>
      <c r="AN2000" s="122" t="str">
        <f>IF(ISNA(VLOOKUP(I2000&amp;C2000,[1]Sheet!$D$2:$E$228,2,FALSE))," ",VLOOKUP(I2000&amp;C2000,[1]Sheet!$D$2:$E$228,2,FALSE))</f>
        <v xml:space="preserve"> </v>
      </c>
      <c r="AO2000" s="122" t="str">
        <f>+I2000&amp;C2000</f>
        <v/>
      </c>
      <c r="AP2000" s="122" t="str">
        <f>C2000&amp;D2000&amp;E2000&amp;G2000&amp;I2000&amp;O2000</f>
        <v/>
      </c>
      <c r="AQ2000" s="122" t="str">
        <f>B2000&amp;D2000&amp;N2000</f>
        <v/>
      </c>
      <c r="AR2000" s="123" t="str">
        <f>+D2000&amp;J2000</f>
        <v/>
      </c>
      <c r="AS2000" s="124" t="str">
        <f t="shared" si="286"/>
        <v/>
      </c>
      <c r="AT2000" s="125" t="str">
        <f t="shared" si="287"/>
        <v/>
      </c>
      <c r="AU2000" s="125" t="str">
        <f>IF(NOT(AT2000=""),VLOOKUP(AT2000,[1]PSI_Category!A:B,2,0),"")</f>
        <v/>
      </c>
      <c r="AV2000" s="167"/>
      <c r="AW2000" s="167"/>
      <c r="AX2000" s="167"/>
    </row>
    <row r="2001" spans="1:50" s="133" customFormat="1" ht="11.4" customHeight="1" x14ac:dyDescent="0.3">
      <c r="A2001" s="103"/>
      <c r="B2001" s="104"/>
      <c r="C2001" s="105"/>
      <c r="D2001" s="106"/>
      <c r="E2001" s="107"/>
      <c r="F2001" s="105"/>
      <c r="G2001" s="107"/>
      <c r="H2001" s="105"/>
      <c r="I2001" s="105"/>
      <c r="J2001" s="107"/>
      <c r="K2001" s="105"/>
      <c r="L2001" s="105"/>
      <c r="M2001" s="105"/>
      <c r="N2001" s="105"/>
      <c r="O2001" s="127"/>
      <c r="P2001" s="109"/>
      <c r="Q2001" s="110"/>
      <c r="R2001" s="110"/>
      <c r="S2001" s="110"/>
      <c r="T2001" s="110"/>
      <c r="U2001" s="111"/>
      <c r="V2001" s="111"/>
      <c r="W2001" s="112"/>
      <c r="X2001" s="113"/>
      <c r="Y2001" s="114"/>
      <c r="Z2001" s="115"/>
      <c r="AA2001" s="116"/>
      <c r="AB2001" s="117" t="b">
        <f t="shared" si="279"/>
        <v>0</v>
      </c>
      <c r="AC2001" s="117">
        <f t="shared" si="280"/>
        <v>0</v>
      </c>
      <c r="AD2001" s="118"/>
      <c r="AE2001" s="117" t="b">
        <f t="shared" si="281"/>
        <v>0</v>
      </c>
      <c r="AF2001" s="117">
        <f t="shared" si="282"/>
        <v>0</v>
      </c>
      <c r="AG2001" s="119">
        <f t="shared" si="283"/>
        <v>0</v>
      </c>
      <c r="AH2001" s="120" t="b">
        <f t="shared" si="284"/>
        <v>0</v>
      </c>
      <c r="AI2001" s="121">
        <f t="shared" si="285"/>
        <v>0</v>
      </c>
      <c r="AJ2001" s="122">
        <f>+C2001</f>
        <v>0</v>
      </c>
      <c r="AK2001" s="122" t="str">
        <f>IF(ISNA(VLOOKUP(postponeList!D2001,[1]Sheet!$A$2:$B$12,2,FALSE))," ",(VLOOKUP(postponeList!D2001,[1]Sheet!$A$2:$B$12,2,FALSE)))</f>
        <v xml:space="preserve"> </v>
      </c>
      <c r="AL2001" s="122" t="str">
        <f>IF(ISNA(VLOOKUP(E2001,[1]Sheet!$G$2:$H$40,2,FALSE))," ",VLOOKUP(E2001,[1]Sheet!$G$2:$H$40,2,FALSE))</f>
        <v xml:space="preserve"> </v>
      </c>
      <c r="AM2001" s="122" t="str">
        <f>IF(ISNA(VLOOKUP(G2001,[1]Sheet!$K$2:$L$159,2,FALSE))," ",(VLOOKUP(G2001,[1]Sheet!$K$2:$L$159,2,FALSE)))</f>
        <v xml:space="preserve"> </v>
      </c>
      <c r="AN2001" s="122" t="str">
        <f>IF(ISNA(VLOOKUP(I2001&amp;C2001,[1]Sheet!$D$2:$E$228,2,FALSE))," ",VLOOKUP(I2001&amp;C2001,[1]Sheet!$D$2:$E$228,2,FALSE))</f>
        <v xml:space="preserve"> </v>
      </c>
      <c r="AO2001" s="122" t="str">
        <f>+I2001&amp;C2001</f>
        <v/>
      </c>
      <c r="AP2001" s="122" t="str">
        <f>C2001&amp;D2001&amp;E2001&amp;G2001&amp;I2001&amp;O2001</f>
        <v/>
      </c>
      <c r="AQ2001" s="122" t="str">
        <f>B2001&amp;D2001&amp;N2001</f>
        <v/>
      </c>
      <c r="AR2001" s="123" t="str">
        <f>+D2001&amp;J2001</f>
        <v/>
      </c>
      <c r="AS2001" s="124" t="str">
        <f t="shared" si="286"/>
        <v/>
      </c>
      <c r="AT2001" s="125" t="str">
        <f t="shared" si="287"/>
        <v/>
      </c>
      <c r="AU2001" s="125" t="str">
        <f>IF(NOT(AT2001=""),VLOOKUP(AT2001,[1]PSI_Category!A:B,2,0),"")</f>
        <v/>
      </c>
      <c r="AV2001" s="167"/>
      <c r="AW2001" s="167"/>
      <c r="AX2001" s="167"/>
    </row>
    <row r="2002" spans="1:50" s="133" customFormat="1" ht="11.4" customHeight="1" x14ac:dyDescent="0.3">
      <c r="A2002" s="103"/>
      <c r="B2002" s="104"/>
      <c r="C2002" s="105"/>
      <c r="D2002" s="106"/>
      <c r="E2002" s="107"/>
      <c r="F2002" s="105"/>
      <c r="G2002" s="107"/>
      <c r="H2002" s="105"/>
      <c r="I2002" s="105"/>
      <c r="J2002" s="107"/>
      <c r="K2002" s="105"/>
      <c r="L2002" s="105"/>
      <c r="M2002" s="105"/>
      <c r="N2002" s="105"/>
      <c r="O2002" s="127"/>
      <c r="P2002" s="109"/>
      <c r="Q2002" s="110"/>
      <c r="R2002" s="110"/>
      <c r="S2002" s="110"/>
      <c r="T2002" s="110"/>
      <c r="U2002" s="111"/>
      <c r="V2002" s="111"/>
      <c r="W2002" s="112"/>
      <c r="X2002" s="113"/>
      <c r="Y2002" s="114"/>
      <c r="Z2002" s="115"/>
      <c r="AA2002" s="116"/>
      <c r="AB2002" s="117" t="b">
        <f t="shared" si="279"/>
        <v>0</v>
      </c>
      <c r="AC2002" s="117">
        <f t="shared" si="280"/>
        <v>0</v>
      </c>
      <c r="AD2002" s="118"/>
      <c r="AE2002" s="117" t="b">
        <f t="shared" si="281"/>
        <v>0</v>
      </c>
      <c r="AF2002" s="117">
        <f t="shared" si="282"/>
        <v>0</v>
      </c>
      <c r="AG2002" s="119">
        <f t="shared" si="283"/>
        <v>0</v>
      </c>
      <c r="AH2002" s="120" t="b">
        <f t="shared" si="284"/>
        <v>0</v>
      </c>
      <c r="AI2002" s="121">
        <f t="shared" si="285"/>
        <v>0</v>
      </c>
      <c r="AJ2002" s="122">
        <f>+C2002</f>
        <v>0</v>
      </c>
      <c r="AK2002" s="122" t="str">
        <f>IF(ISNA(VLOOKUP(postponeList!D2002,[1]Sheet!$A$2:$B$12,2,FALSE))," ",(VLOOKUP(postponeList!D2002,[1]Sheet!$A$2:$B$12,2,FALSE)))</f>
        <v xml:space="preserve"> </v>
      </c>
      <c r="AL2002" s="122" t="str">
        <f>IF(ISNA(VLOOKUP(E2002,[1]Sheet!$G$2:$H$40,2,FALSE))," ",VLOOKUP(E2002,[1]Sheet!$G$2:$H$40,2,FALSE))</f>
        <v xml:space="preserve"> </v>
      </c>
      <c r="AM2002" s="122" t="str">
        <f>IF(ISNA(VLOOKUP(G2002,[1]Sheet!$K$2:$L$159,2,FALSE))," ",(VLOOKUP(G2002,[1]Sheet!$K$2:$L$159,2,FALSE)))</f>
        <v xml:space="preserve"> </v>
      </c>
      <c r="AN2002" s="122" t="str">
        <f>IF(ISNA(VLOOKUP(I2002&amp;C2002,[1]Sheet!$D$2:$E$228,2,FALSE))," ",VLOOKUP(I2002&amp;C2002,[1]Sheet!$D$2:$E$228,2,FALSE))</f>
        <v xml:space="preserve"> </v>
      </c>
      <c r="AO2002" s="122" t="str">
        <f>+I2002&amp;C2002</f>
        <v/>
      </c>
      <c r="AP2002" s="122" t="str">
        <f>C2002&amp;D2002&amp;E2002&amp;G2002&amp;I2002&amp;O2002</f>
        <v/>
      </c>
      <c r="AQ2002" s="122" t="str">
        <f>B2002&amp;D2002&amp;N2002</f>
        <v/>
      </c>
      <c r="AR2002" s="123" t="str">
        <f>+D2002&amp;J2002</f>
        <v/>
      </c>
      <c r="AS2002" s="124" t="str">
        <f t="shared" si="286"/>
        <v/>
      </c>
      <c r="AT2002" s="125" t="str">
        <f t="shared" si="287"/>
        <v/>
      </c>
      <c r="AU2002" s="125" t="str">
        <f>IF(NOT(AT2002=""),VLOOKUP(AT2002,[1]PSI_Category!A:B,2,0),"")</f>
        <v/>
      </c>
      <c r="AV2002" s="167"/>
      <c r="AW2002" s="167"/>
      <c r="AX2002" s="167"/>
    </row>
    <row r="2003" spans="1:50" s="133" customFormat="1" ht="11.4" customHeight="1" x14ac:dyDescent="0.3">
      <c r="A2003" s="103"/>
      <c r="B2003" s="104"/>
      <c r="C2003" s="105"/>
      <c r="D2003" s="106"/>
      <c r="E2003" s="107"/>
      <c r="F2003" s="105"/>
      <c r="G2003" s="107"/>
      <c r="H2003" s="105"/>
      <c r="I2003" s="105"/>
      <c r="J2003" s="107"/>
      <c r="K2003" s="105"/>
      <c r="L2003" s="105"/>
      <c r="M2003" s="105"/>
      <c r="N2003" s="105"/>
      <c r="O2003" s="127"/>
      <c r="P2003" s="109"/>
      <c r="Q2003" s="110"/>
      <c r="R2003" s="110"/>
      <c r="S2003" s="110"/>
      <c r="T2003" s="110"/>
      <c r="U2003" s="111"/>
      <c r="V2003" s="111"/>
      <c r="W2003" s="112"/>
      <c r="X2003" s="113"/>
      <c r="Y2003" s="114"/>
      <c r="Z2003" s="115"/>
      <c r="AA2003" s="116"/>
      <c r="AB2003" s="117" t="b">
        <f t="shared" si="279"/>
        <v>0</v>
      </c>
      <c r="AC2003" s="117">
        <f t="shared" si="280"/>
        <v>0</v>
      </c>
      <c r="AD2003" s="118"/>
      <c r="AE2003" s="117" t="b">
        <f t="shared" si="281"/>
        <v>0</v>
      </c>
      <c r="AF2003" s="117">
        <f t="shared" si="282"/>
        <v>0</v>
      </c>
      <c r="AG2003" s="119">
        <f t="shared" si="283"/>
        <v>0</v>
      </c>
      <c r="AH2003" s="120" t="b">
        <f t="shared" si="284"/>
        <v>0</v>
      </c>
      <c r="AI2003" s="121">
        <f t="shared" si="285"/>
        <v>0</v>
      </c>
      <c r="AJ2003" s="122">
        <f>+C2003</f>
        <v>0</v>
      </c>
      <c r="AK2003" s="122" t="str">
        <f>IF(ISNA(VLOOKUP(postponeList!D2003,[1]Sheet!$A$2:$B$12,2,FALSE))," ",(VLOOKUP(postponeList!D2003,[1]Sheet!$A$2:$B$12,2,FALSE)))</f>
        <v xml:space="preserve"> </v>
      </c>
      <c r="AL2003" s="122" t="str">
        <f>IF(ISNA(VLOOKUP(E2003,[1]Sheet!$G$2:$H$40,2,FALSE))," ",VLOOKUP(E2003,[1]Sheet!$G$2:$H$40,2,FALSE))</f>
        <v xml:space="preserve"> </v>
      </c>
      <c r="AM2003" s="122" t="str">
        <f>IF(ISNA(VLOOKUP(G2003,[1]Sheet!$K$2:$L$159,2,FALSE))," ",(VLOOKUP(G2003,[1]Sheet!$K$2:$L$159,2,FALSE)))</f>
        <v xml:space="preserve"> </v>
      </c>
      <c r="AN2003" s="122" t="str">
        <f>IF(ISNA(VLOOKUP(I2003&amp;C2003,[1]Sheet!$D$2:$E$228,2,FALSE))," ",VLOOKUP(I2003&amp;C2003,[1]Sheet!$D$2:$E$228,2,FALSE))</f>
        <v xml:space="preserve"> </v>
      </c>
      <c r="AO2003" s="122" t="str">
        <f>+I2003&amp;C2003</f>
        <v/>
      </c>
      <c r="AP2003" s="122" t="str">
        <f>C2003&amp;D2003&amp;E2003&amp;G2003&amp;I2003&amp;O2003</f>
        <v/>
      </c>
      <c r="AQ2003" s="122" t="str">
        <f>B2003&amp;D2003&amp;N2003</f>
        <v/>
      </c>
      <c r="AR2003" s="123" t="str">
        <f>+D2003&amp;J2003</f>
        <v/>
      </c>
      <c r="AS2003" s="124" t="str">
        <f t="shared" si="286"/>
        <v/>
      </c>
      <c r="AT2003" s="125" t="str">
        <f t="shared" si="287"/>
        <v/>
      </c>
      <c r="AU2003" s="125" t="str">
        <f>IF(NOT(AT2003=""),VLOOKUP(AT2003,[1]PSI_Category!A:B,2,0),"")</f>
        <v/>
      </c>
      <c r="AV2003" s="167"/>
      <c r="AW2003" s="167"/>
      <c r="AX2003" s="167"/>
    </row>
    <row r="2004" spans="1:50" s="133" customFormat="1" ht="11.4" customHeight="1" x14ac:dyDescent="0.3">
      <c r="A2004" s="103"/>
      <c r="B2004" s="104"/>
      <c r="C2004" s="105"/>
      <c r="D2004" s="106"/>
      <c r="E2004" s="107"/>
      <c r="F2004" s="105"/>
      <c r="G2004" s="107"/>
      <c r="H2004" s="105"/>
      <c r="I2004" s="105"/>
      <c r="J2004" s="107"/>
      <c r="K2004" s="105"/>
      <c r="L2004" s="105"/>
      <c r="M2004" s="105"/>
      <c r="N2004" s="105"/>
      <c r="O2004" s="127"/>
      <c r="P2004" s="109"/>
      <c r="Q2004" s="110"/>
      <c r="R2004" s="110"/>
      <c r="S2004" s="110"/>
      <c r="T2004" s="110"/>
      <c r="U2004" s="111"/>
      <c r="V2004" s="111"/>
      <c r="W2004" s="112"/>
      <c r="X2004" s="113"/>
      <c r="Y2004" s="114"/>
      <c r="Z2004" s="115"/>
      <c r="AA2004" s="116"/>
      <c r="AB2004" s="117" t="b">
        <f t="shared" si="279"/>
        <v>0</v>
      </c>
      <c r="AC2004" s="117">
        <f t="shared" si="280"/>
        <v>0</v>
      </c>
      <c r="AD2004" s="118"/>
      <c r="AE2004" s="117" t="b">
        <f t="shared" si="281"/>
        <v>0</v>
      </c>
      <c r="AF2004" s="117">
        <f t="shared" si="282"/>
        <v>0</v>
      </c>
      <c r="AG2004" s="119">
        <f t="shared" si="283"/>
        <v>0</v>
      </c>
      <c r="AH2004" s="120" t="b">
        <f t="shared" si="284"/>
        <v>0</v>
      </c>
      <c r="AI2004" s="121">
        <f t="shared" si="285"/>
        <v>0</v>
      </c>
      <c r="AJ2004" s="122">
        <f>+C2004</f>
        <v>0</v>
      </c>
      <c r="AK2004" s="122" t="str">
        <f>IF(ISNA(VLOOKUP(postponeList!D2004,[1]Sheet!$A$2:$B$12,2,FALSE))," ",(VLOOKUP(postponeList!D2004,[1]Sheet!$A$2:$B$12,2,FALSE)))</f>
        <v xml:space="preserve"> </v>
      </c>
      <c r="AL2004" s="122" t="str">
        <f>IF(ISNA(VLOOKUP(E2004,[1]Sheet!$G$2:$H$40,2,FALSE))," ",VLOOKUP(E2004,[1]Sheet!$G$2:$H$40,2,FALSE))</f>
        <v xml:space="preserve"> </v>
      </c>
      <c r="AM2004" s="122" t="str">
        <f>IF(ISNA(VLOOKUP(G2004,[1]Sheet!$K$2:$L$159,2,FALSE))," ",(VLOOKUP(G2004,[1]Sheet!$K$2:$L$159,2,FALSE)))</f>
        <v xml:space="preserve"> </v>
      </c>
      <c r="AN2004" s="122" t="str">
        <f>IF(ISNA(VLOOKUP(I2004&amp;C2004,[1]Sheet!$D$2:$E$228,2,FALSE))," ",VLOOKUP(I2004&amp;C2004,[1]Sheet!$D$2:$E$228,2,FALSE))</f>
        <v xml:space="preserve"> </v>
      </c>
      <c r="AO2004" s="122" t="str">
        <f>+I2004&amp;C2004</f>
        <v/>
      </c>
      <c r="AP2004" s="122" t="str">
        <f>C2004&amp;D2004&amp;E2004&amp;G2004&amp;I2004&amp;O2004</f>
        <v/>
      </c>
      <c r="AQ2004" s="122" t="str">
        <f>B2004&amp;D2004&amp;N2004</f>
        <v/>
      </c>
      <c r="AR2004" s="123" t="str">
        <f>+D2004&amp;J2004</f>
        <v/>
      </c>
      <c r="AS2004" s="124" t="str">
        <f t="shared" si="286"/>
        <v/>
      </c>
      <c r="AT2004" s="125" t="str">
        <f t="shared" si="287"/>
        <v/>
      </c>
      <c r="AU2004" s="125" t="str">
        <f>IF(NOT(AT2004=""),VLOOKUP(AT2004,[1]PSI_Category!A:B,2,0),"")</f>
        <v/>
      </c>
      <c r="AV2004" s="167"/>
      <c r="AW2004" s="167"/>
      <c r="AX2004" s="167"/>
    </row>
    <row r="2005" spans="1:50" s="133" customFormat="1" ht="11.4" customHeight="1" x14ac:dyDescent="0.3">
      <c r="A2005" s="103"/>
      <c r="B2005" s="104"/>
      <c r="C2005" s="105"/>
      <c r="D2005" s="106"/>
      <c r="E2005" s="107"/>
      <c r="F2005" s="105"/>
      <c r="G2005" s="107"/>
      <c r="H2005" s="105"/>
      <c r="I2005" s="105"/>
      <c r="J2005" s="107"/>
      <c r="K2005" s="105"/>
      <c r="L2005" s="105"/>
      <c r="M2005" s="105"/>
      <c r="N2005" s="105"/>
      <c r="O2005" s="127"/>
      <c r="P2005" s="109"/>
      <c r="Q2005" s="110"/>
      <c r="R2005" s="110"/>
      <c r="S2005" s="110"/>
      <c r="T2005" s="110"/>
      <c r="U2005" s="111"/>
      <c r="V2005" s="111"/>
      <c r="W2005" s="112"/>
      <c r="X2005" s="113"/>
      <c r="Y2005" s="114"/>
      <c r="Z2005" s="115"/>
      <c r="AA2005" s="116"/>
      <c r="AB2005" s="117" t="b">
        <f t="shared" si="279"/>
        <v>0</v>
      </c>
      <c r="AC2005" s="117">
        <f t="shared" si="280"/>
        <v>0</v>
      </c>
      <c r="AD2005" s="118"/>
      <c r="AE2005" s="117" t="b">
        <f t="shared" si="281"/>
        <v>0</v>
      </c>
      <c r="AF2005" s="117">
        <f t="shared" si="282"/>
        <v>0</v>
      </c>
      <c r="AG2005" s="119">
        <f t="shared" si="283"/>
        <v>0</v>
      </c>
      <c r="AH2005" s="120" t="b">
        <f t="shared" si="284"/>
        <v>0</v>
      </c>
      <c r="AI2005" s="121">
        <f t="shared" si="285"/>
        <v>0</v>
      </c>
      <c r="AJ2005" s="122">
        <f>+C2005</f>
        <v>0</v>
      </c>
      <c r="AK2005" s="122" t="str">
        <f>IF(ISNA(VLOOKUP(postponeList!D2005,[1]Sheet!$A$2:$B$12,2,FALSE))," ",(VLOOKUP(postponeList!D2005,[1]Sheet!$A$2:$B$12,2,FALSE)))</f>
        <v xml:space="preserve"> </v>
      </c>
      <c r="AL2005" s="122" t="str">
        <f>IF(ISNA(VLOOKUP(E2005,[1]Sheet!$G$2:$H$40,2,FALSE))," ",VLOOKUP(E2005,[1]Sheet!$G$2:$H$40,2,FALSE))</f>
        <v xml:space="preserve"> </v>
      </c>
      <c r="AM2005" s="122" t="str">
        <f>IF(ISNA(VLOOKUP(G2005,[1]Sheet!$K$2:$L$159,2,FALSE))," ",(VLOOKUP(G2005,[1]Sheet!$K$2:$L$159,2,FALSE)))</f>
        <v xml:space="preserve"> </v>
      </c>
      <c r="AN2005" s="122" t="str">
        <f>IF(ISNA(VLOOKUP(I2005&amp;C2005,[1]Sheet!$D$2:$E$228,2,FALSE))," ",VLOOKUP(I2005&amp;C2005,[1]Sheet!$D$2:$E$228,2,FALSE))</f>
        <v xml:space="preserve"> </v>
      </c>
      <c r="AO2005" s="122" t="str">
        <f>+I2005&amp;C2005</f>
        <v/>
      </c>
      <c r="AP2005" s="122" t="str">
        <f>C2005&amp;D2005&amp;E2005&amp;G2005&amp;I2005&amp;O2005</f>
        <v/>
      </c>
      <c r="AQ2005" s="122" t="str">
        <f>B2005&amp;D2005&amp;N2005</f>
        <v/>
      </c>
      <c r="AR2005" s="123" t="str">
        <f>+D2005&amp;J2005</f>
        <v/>
      </c>
      <c r="AS2005" s="124" t="str">
        <f t="shared" si="286"/>
        <v/>
      </c>
      <c r="AT2005" s="125" t="str">
        <f t="shared" si="287"/>
        <v/>
      </c>
      <c r="AU2005" s="125" t="str">
        <f>IF(NOT(AT2005=""),VLOOKUP(AT2005,[1]PSI_Category!A:B,2,0),"")</f>
        <v/>
      </c>
      <c r="AV2005" s="167"/>
      <c r="AW2005" s="167"/>
      <c r="AX2005" s="167"/>
    </row>
    <row r="2006" spans="1:50" s="133" customFormat="1" ht="11.4" customHeight="1" x14ac:dyDescent="0.3">
      <c r="A2006" s="103"/>
      <c r="B2006" s="104"/>
      <c r="C2006" s="105"/>
      <c r="D2006" s="106"/>
      <c r="E2006" s="107"/>
      <c r="F2006" s="105"/>
      <c r="G2006" s="107"/>
      <c r="H2006" s="105"/>
      <c r="I2006" s="105"/>
      <c r="J2006" s="107"/>
      <c r="K2006" s="105"/>
      <c r="L2006" s="105"/>
      <c r="M2006" s="105"/>
      <c r="N2006" s="105"/>
      <c r="O2006" s="127"/>
      <c r="P2006" s="109"/>
      <c r="Q2006" s="110"/>
      <c r="R2006" s="110"/>
      <c r="S2006" s="110"/>
      <c r="T2006" s="110"/>
      <c r="U2006" s="111"/>
      <c r="V2006" s="111"/>
      <c r="W2006" s="112"/>
      <c r="X2006" s="113"/>
      <c r="Y2006" s="114"/>
      <c r="Z2006" s="115"/>
      <c r="AA2006" s="116"/>
      <c r="AB2006" s="117" t="b">
        <f t="shared" si="279"/>
        <v>0</v>
      </c>
      <c r="AC2006" s="117">
        <f t="shared" si="280"/>
        <v>0</v>
      </c>
      <c r="AD2006" s="118"/>
      <c r="AE2006" s="117" t="b">
        <f t="shared" si="281"/>
        <v>0</v>
      </c>
      <c r="AF2006" s="117">
        <f t="shared" si="282"/>
        <v>0</v>
      </c>
      <c r="AG2006" s="119">
        <f t="shared" si="283"/>
        <v>0</v>
      </c>
      <c r="AH2006" s="120" t="b">
        <f t="shared" si="284"/>
        <v>0</v>
      </c>
      <c r="AI2006" s="121">
        <f t="shared" si="285"/>
        <v>0</v>
      </c>
      <c r="AJ2006" s="122">
        <f>+C2006</f>
        <v>0</v>
      </c>
      <c r="AK2006" s="122" t="str">
        <f>IF(ISNA(VLOOKUP(postponeList!D2006,[1]Sheet!$A$2:$B$12,2,FALSE))," ",(VLOOKUP(postponeList!D2006,[1]Sheet!$A$2:$B$12,2,FALSE)))</f>
        <v xml:space="preserve"> </v>
      </c>
      <c r="AL2006" s="122" t="str">
        <f>IF(ISNA(VLOOKUP(E2006,[1]Sheet!$G$2:$H$40,2,FALSE))," ",VLOOKUP(E2006,[1]Sheet!$G$2:$H$40,2,FALSE))</f>
        <v xml:space="preserve"> </v>
      </c>
      <c r="AM2006" s="122" t="str">
        <f>IF(ISNA(VLOOKUP(G2006,[1]Sheet!$K$2:$L$159,2,FALSE))," ",(VLOOKUP(G2006,[1]Sheet!$K$2:$L$159,2,FALSE)))</f>
        <v xml:space="preserve"> </v>
      </c>
      <c r="AN2006" s="122" t="str">
        <f>IF(ISNA(VLOOKUP(I2006&amp;C2006,[1]Sheet!$D$2:$E$228,2,FALSE))," ",VLOOKUP(I2006&amp;C2006,[1]Sheet!$D$2:$E$228,2,FALSE))</f>
        <v xml:space="preserve"> </v>
      </c>
      <c r="AO2006" s="122" t="str">
        <f>+I2006&amp;C2006</f>
        <v/>
      </c>
      <c r="AP2006" s="122" t="str">
        <f>C2006&amp;D2006&amp;E2006&amp;G2006&amp;I2006&amp;O2006</f>
        <v/>
      </c>
      <c r="AQ2006" s="122" t="str">
        <f>B2006&amp;D2006&amp;N2006</f>
        <v/>
      </c>
      <c r="AR2006" s="123" t="str">
        <f>+D2006&amp;J2006</f>
        <v/>
      </c>
      <c r="AS2006" s="124" t="str">
        <f t="shared" si="286"/>
        <v/>
      </c>
      <c r="AT2006" s="125" t="str">
        <f t="shared" si="287"/>
        <v/>
      </c>
      <c r="AU2006" s="125" t="str">
        <f>IF(NOT(AT2006=""),VLOOKUP(AT2006,[1]PSI_Category!A:B,2,0),"")</f>
        <v/>
      </c>
      <c r="AV2006" s="167"/>
      <c r="AW2006" s="167"/>
      <c r="AX2006" s="167"/>
    </row>
    <row r="2007" spans="1:50" s="133" customFormat="1" ht="11.4" customHeight="1" x14ac:dyDescent="0.3">
      <c r="A2007" s="103"/>
      <c r="B2007" s="104"/>
      <c r="C2007" s="105"/>
      <c r="D2007" s="106"/>
      <c r="E2007" s="107"/>
      <c r="F2007" s="105"/>
      <c r="G2007" s="107"/>
      <c r="H2007" s="105"/>
      <c r="I2007" s="105"/>
      <c r="J2007" s="107"/>
      <c r="K2007" s="105"/>
      <c r="L2007" s="105"/>
      <c r="M2007" s="105"/>
      <c r="N2007" s="105"/>
      <c r="O2007" s="127"/>
      <c r="P2007" s="109"/>
      <c r="Q2007" s="110"/>
      <c r="R2007" s="110"/>
      <c r="S2007" s="110"/>
      <c r="T2007" s="110"/>
      <c r="U2007" s="111"/>
      <c r="V2007" s="111"/>
      <c r="W2007" s="112"/>
      <c r="X2007" s="113"/>
      <c r="Y2007" s="114"/>
      <c r="Z2007" s="115"/>
      <c r="AA2007" s="116"/>
      <c r="AB2007" s="117" t="b">
        <f t="shared" si="279"/>
        <v>0</v>
      </c>
      <c r="AC2007" s="117">
        <f t="shared" si="280"/>
        <v>0</v>
      </c>
      <c r="AD2007" s="118"/>
      <c r="AE2007" s="117" t="b">
        <f t="shared" si="281"/>
        <v>0</v>
      </c>
      <c r="AF2007" s="117">
        <f t="shared" si="282"/>
        <v>0</v>
      </c>
      <c r="AG2007" s="119">
        <f t="shared" si="283"/>
        <v>0</v>
      </c>
      <c r="AH2007" s="120" t="b">
        <f t="shared" si="284"/>
        <v>0</v>
      </c>
      <c r="AI2007" s="121">
        <f t="shared" si="285"/>
        <v>0</v>
      </c>
      <c r="AJ2007" s="122">
        <f>+C2007</f>
        <v>0</v>
      </c>
      <c r="AK2007" s="122" t="str">
        <f>IF(ISNA(VLOOKUP(postponeList!D2007,[1]Sheet!$A$2:$B$12,2,FALSE))," ",(VLOOKUP(postponeList!D2007,[1]Sheet!$A$2:$B$12,2,FALSE)))</f>
        <v xml:space="preserve"> </v>
      </c>
      <c r="AL2007" s="122" t="str">
        <f>IF(ISNA(VLOOKUP(E2007,[1]Sheet!$G$2:$H$40,2,FALSE))," ",VLOOKUP(E2007,[1]Sheet!$G$2:$H$40,2,FALSE))</f>
        <v xml:space="preserve"> </v>
      </c>
      <c r="AM2007" s="122" t="str">
        <f>IF(ISNA(VLOOKUP(G2007,[1]Sheet!$K$2:$L$159,2,FALSE))," ",(VLOOKUP(G2007,[1]Sheet!$K$2:$L$159,2,FALSE)))</f>
        <v xml:space="preserve"> </v>
      </c>
      <c r="AN2007" s="122" t="str">
        <f>IF(ISNA(VLOOKUP(I2007&amp;C2007,[1]Sheet!$D$2:$E$228,2,FALSE))," ",VLOOKUP(I2007&amp;C2007,[1]Sheet!$D$2:$E$228,2,FALSE))</f>
        <v xml:space="preserve"> </v>
      </c>
      <c r="AO2007" s="122" t="str">
        <f>+I2007&amp;C2007</f>
        <v/>
      </c>
      <c r="AP2007" s="122" t="str">
        <f>C2007&amp;D2007&amp;E2007&amp;G2007&amp;I2007&amp;O2007</f>
        <v/>
      </c>
      <c r="AQ2007" s="122" t="str">
        <f>B2007&amp;D2007&amp;N2007</f>
        <v/>
      </c>
      <c r="AR2007" s="123" t="str">
        <f>+D2007&amp;J2007</f>
        <v/>
      </c>
      <c r="AS2007" s="124" t="str">
        <f t="shared" si="286"/>
        <v/>
      </c>
      <c r="AT2007" s="125" t="str">
        <f t="shared" si="287"/>
        <v/>
      </c>
      <c r="AU2007" s="125" t="str">
        <f>IF(NOT(AT2007=""),VLOOKUP(AT2007,[1]PSI_Category!A:B,2,0),"")</f>
        <v/>
      </c>
      <c r="AV2007" s="167"/>
      <c r="AW2007" s="167"/>
      <c r="AX2007" s="167"/>
    </row>
    <row r="2008" spans="1:50" s="133" customFormat="1" ht="11.4" customHeight="1" x14ac:dyDescent="0.3">
      <c r="A2008" s="103"/>
      <c r="B2008" s="104"/>
      <c r="C2008" s="105"/>
      <c r="D2008" s="106"/>
      <c r="E2008" s="107"/>
      <c r="F2008" s="105"/>
      <c r="G2008" s="107"/>
      <c r="H2008" s="105"/>
      <c r="I2008" s="105"/>
      <c r="J2008" s="107"/>
      <c r="K2008" s="105"/>
      <c r="L2008" s="105"/>
      <c r="M2008" s="105"/>
      <c r="N2008" s="105"/>
      <c r="O2008" s="127"/>
      <c r="P2008" s="109"/>
      <c r="Q2008" s="110"/>
      <c r="R2008" s="110"/>
      <c r="S2008" s="110"/>
      <c r="T2008" s="110"/>
      <c r="U2008" s="111"/>
      <c r="V2008" s="111"/>
      <c r="W2008" s="112"/>
      <c r="X2008" s="113"/>
      <c r="Y2008" s="114"/>
      <c r="Z2008" s="115"/>
      <c r="AA2008" s="116"/>
      <c r="AB2008" s="117" t="b">
        <f t="shared" si="279"/>
        <v>0</v>
      </c>
      <c r="AC2008" s="117">
        <f t="shared" si="280"/>
        <v>0</v>
      </c>
      <c r="AD2008" s="118"/>
      <c r="AE2008" s="117" t="b">
        <f t="shared" si="281"/>
        <v>0</v>
      </c>
      <c r="AF2008" s="117">
        <f t="shared" si="282"/>
        <v>0</v>
      </c>
      <c r="AG2008" s="119">
        <f t="shared" si="283"/>
        <v>0</v>
      </c>
      <c r="AH2008" s="120" t="b">
        <f t="shared" si="284"/>
        <v>0</v>
      </c>
      <c r="AI2008" s="121">
        <f t="shared" si="285"/>
        <v>0</v>
      </c>
      <c r="AJ2008" s="122">
        <f>+C2008</f>
        <v>0</v>
      </c>
      <c r="AK2008" s="122" t="str">
        <f>IF(ISNA(VLOOKUP(postponeList!D2008,[1]Sheet!$A$2:$B$12,2,FALSE))," ",(VLOOKUP(postponeList!D2008,[1]Sheet!$A$2:$B$12,2,FALSE)))</f>
        <v xml:space="preserve"> </v>
      </c>
      <c r="AL2008" s="122" t="str">
        <f>IF(ISNA(VLOOKUP(E2008,[1]Sheet!$G$2:$H$40,2,FALSE))," ",VLOOKUP(E2008,[1]Sheet!$G$2:$H$40,2,FALSE))</f>
        <v xml:space="preserve"> </v>
      </c>
      <c r="AM2008" s="122" t="str">
        <f>IF(ISNA(VLOOKUP(G2008,[1]Sheet!$K$2:$L$159,2,FALSE))," ",(VLOOKUP(G2008,[1]Sheet!$K$2:$L$159,2,FALSE)))</f>
        <v xml:space="preserve"> </v>
      </c>
      <c r="AN2008" s="122" t="str">
        <f>IF(ISNA(VLOOKUP(I2008&amp;C2008,[1]Sheet!$D$2:$E$228,2,FALSE))," ",VLOOKUP(I2008&amp;C2008,[1]Sheet!$D$2:$E$228,2,FALSE))</f>
        <v xml:space="preserve"> </v>
      </c>
      <c r="AO2008" s="122" t="str">
        <f>+I2008&amp;C2008</f>
        <v/>
      </c>
      <c r="AP2008" s="122" t="str">
        <f>C2008&amp;D2008&amp;E2008&amp;G2008&amp;I2008&amp;O2008</f>
        <v/>
      </c>
      <c r="AQ2008" s="122" t="str">
        <f>B2008&amp;D2008&amp;N2008</f>
        <v/>
      </c>
      <c r="AR2008" s="123" t="str">
        <f>+D2008&amp;J2008</f>
        <v/>
      </c>
      <c r="AS2008" s="124" t="str">
        <f t="shared" si="286"/>
        <v/>
      </c>
      <c r="AT2008" s="125" t="str">
        <f t="shared" si="287"/>
        <v/>
      </c>
      <c r="AU2008" s="125" t="str">
        <f>IF(NOT(AT2008=""),VLOOKUP(AT2008,[1]PSI_Category!A:B,2,0),"")</f>
        <v/>
      </c>
      <c r="AV2008" s="167"/>
      <c r="AW2008" s="167"/>
      <c r="AX2008" s="167"/>
    </row>
    <row r="2009" spans="1:50" s="133" customFormat="1" ht="11.4" customHeight="1" x14ac:dyDescent="0.3">
      <c r="A2009" s="103"/>
      <c r="B2009" s="104"/>
      <c r="C2009" s="105"/>
      <c r="D2009" s="106"/>
      <c r="E2009" s="107"/>
      <c r="F2009" s="105"/>
      <c r="G2009" s="107"/>
      <c r="H2009" s="105"/>
      <c r="I2009" s="105"/>
      <c r="J2009" s="107"/>
      <c r="K2009" s="105"/>
      <c r="L2009" s="105"/>
      <c r="M2009" s="105"/>
      <c r="N2009" s="105"/>
      <c r="O2009" s="127"/>
      <c r="P2009" s="109"/>
      <c r="Q2009" s="110"/>
      <c r="R2009" s="110"/>
      <c r="S2009" s="110"/>
      <c r="T2009" s="110"/>
      <c r="U2009" s="111"/>
      <c r="V2009" s="111"/>
      <c r="W2009" s="112"/>
      <c r="X2009" s="113"/>
      <c r="Y2009" s="114"/>
      <c r="Z2009" s="115"/>
      <c r="AA2009" s="116"/>
      <c r="AB2009" s="117" t="b">
        <f t="shared" si="279"/>
        <v>0</v>
      </c>
      <c r="AC2009" s="117">
        <f t="shared" si="280"/>
        <v>0</v>
      </c>
      <c r="AD2009" s="118"/>
      <c r="AE2009" s="117" t="b">
        <f t="shared" si="281"/>
        <v>0</v>
      </c>
      <c r="AF2009" s="117">
        <f t="shared" si="282"/>
        <v>0</v>
      </c>
      <c r="AG2009" s="119">
        <f t="shared" si="283"/>
        <v>0</v>
      </c>
      <c r="AH2009" s="120" t="b">
        <f t="shared" si="284"/>
        <v>0</v>
      </c>
      <c r="AI2009" s="121">
        <f t="shared" si="285"/>
        <v>0</v>
      </c>
      <c r="AJ2009" s="122">
        <f>+C2009</f>
        <v>0</v>
      </c>
      <c r="AK2009" s="122" t="str">
        <f>IF(ISNA(VLOOKUP(postponeList!D2009,[1]Sheet!$A$2:$B$12,2,FALSE))," ",(VLOOKUP(postponeList!D2009,[1]Sheet!$A$2:$B$12,2,FALSE)))</f>
        <v xml:space="preserve"> </v>
      </c>
      <c r="AL2009" s="122" t="str">
        <f>IF(ISNA(VLOOKUP(E2009,[1]Sheet!$G$2:$H$40,2,FALSE))," ",VLOOKUP(E2009,[1]Sheet!$G$2:$H$40,2,FALSE))</f>
        <v xml:space="preserve"> </v>
      </c>
      <c r="AM2009" s="122" t="str">
        <f>IF(ISNA(VLOOKUP(G2009,[1]Sheet!$K$2:$L$159,2,FALSE))," ",(VLOOKUP(G2009,[1]Sheet!$K$2:$L$159,2,FALSE)))</f>
        <v xml:space="preserve"> </v>
      </c>
      <c r="AN2009" s="122" t="str">
        <f>IF(ISNA(VLOOKUP(I2009&amp;C2009,[1]Sheet!$D$2:$E$228,2,FALSE))," ",VLOOKUP(I2009&amp;C2009,[1]Sheet!$D$2:$E$228,2,FALSE))</f>
        <v xml:space="preserve"> </v>
      </c>
      <c r="AO2009" s="122" t="str">
        <f>+I2009&amp;C2009</f>
        <v/>
      </c>
      <c r="AP2009" s="122" t="str">
        <f>C2009&amp;D2009&amp;E2009&amp;G2009&amp;I2009&amp;O2009</f>
        <v/>
      </c>
      <c r="AQ2009" s="122" t="str">
        <f>B2009&amp;D2009&amp;N2009</f>
        <v/>
      </c>
      <c r="AR2009" s="123" t="str">
        <f>+D2009&amp;J2009</f>
        <v/>
      </c>
      <c r="AS2009" s="124" t="str">
        <f t="shared" si="286"/>
        <v/>
      </c>
      <c r="AT2009" s="125" t="str">
        <f t="shared" si="287"/>
        <v/>
      </c>
      <c r="AU2009" s="125" t="str">
        <f>IF(NOT(AT2009=""),VLOOKUP(AT2009,[1]PSI_Category!A:B,2,0),"")</f>
        <v/>
      </c>
      <c r="AV2009" s="167"/>
      <c r="AW2009" s="167"/>
      <c r="AX2009" s="167"/>
    </row>
    <row r="2010" spans="1:50" s="133" customFormat="1" ht="11.4" customHeight="1" x14ac:dyDescent="0.3">
      <c r="A2010" s="103"/>
      <c r="B2010" s="104"/>
      <c r="C2010" s="105"/>
      <c r="D2010" s="106"/>
      <c r="E2010" s="107"/>
      <c r="F2010" s="105"/>
      <c r="G2010" s="107"/>
      <c r="H2010" s="105"/>
      <c r="I2010" s="105"/>
      <c r="J2010" s="107"/>
      <c r="K2010" s="105"/>
      <c r="L2010" s="105"/>
      <c r="M2010" s="105"/>
      <c r="N2010" s="105"/>
      <c r="O2010" s="127"/>
      <c r="P2010" s="109"/>
      <c r="Q2010" s="110"/>
      <c r="R2010" s="110"/>
      <c r="S2010" s="110"/>
      <c r="T2010" s="110"/>
      <c r="U2010" s="111"/>
      <c r="V2010" s="111"/>
      <c r="W2010" s="112"/>
      <c r="X2010" s="113"/>
      <c r="Y2010" s="114"/>
      <c r="Z2010" s="115"/>
      <c r="AA2010" s="116"/>
      <c r="AB2010" s="117" t="b">
        <f t="shared" si="279"/>
        <v>0</v>
      </c>
      <c r="AC2010" s="117">
        <f t="shared" si="280"/>
        <v>0</v>
      </c>
      <c r="AD2010" s="118"/>
      <c r="AE2010" s="117" t="b">
        <f t="shared" si="281"/>
        <v>0</v>
      </c>
      <c r="AF2010" s="117">
        <f t="shared" si="282"/>
        <v>0</v>
      </c>
      <c r="AG2010" s="119">
        <f t="shared" si="283"/>
        <v>0</v>
      </c>
      <c r="AH2010" s="120" t="b">
        <f t="shared" si="284"/>
        <v>0</v>
      </c>
      <c r="AI2010" s="121">
        <f t="shared" si="285"/>
        <v>0</v>
      </c>
      <c r="AJ2010" s="122">
        <f>+C2010</f>
        <v>0</v>
      </c>
      <c r="AK2010" s="122" t="str">
        <f>IF(ISNA(VLOOKUP(postponeList!D2010,[1]Sheet!$A$2:$B$12,2,FALSE))," ",(VLOOKUP(postponeList!D2010,[1]Sheet!$A$2:$B$12,2,FALSE)))</f>
        <v xml:space="preserve"> </v>
      </c>
      <c r="AL2010" s="122" t="str">
        <f>IF(ISNA(VLOOKUP(E2010,[1]Sheet!$G$2:$H$40,2,FALSE))," ",VLOOKUP(E2010,[1]Sheet!$G$2:$H$40,2,FALSE))</f>
        <v xml:space="preserve"> </v>
      </c>
      <c r="AM2010" s="122" t="str">
        <f>IF(ISNA(VLOOKUP(G2010,[1]Sheet!$K$2:$L$159,2,FALSE))," ",(VLOOKUP(G2010,[1]Sheet!$K$2:$L$159,2,FALSE)))</f>
        <v xml:space="preserve"> </v>
      </c>
      <c r="AN2010" s="122" t="str">
        <f>IF(ISNA(VLOOKUP(I2010&amp;C2010,[1]Sheet!$D$2:$E$228,2,FALSE))," ",VLOOKUP(I2010&amp;C2010,[1]Sheet!$D$2:$E$228,2,FALSE))</f>
        <v xml:space="preserve"> </v>
      </c>
      <c r="AO2010" s="122" t="str">
        <f>+I2010&amp;C2010</f>
        <v/>
      </c>
      <c r="AP2010" s="122" t="str">
        <f>C2010&amp;D2010&amp;E2010&amp;G2010&amp;I2010&amp;O2010</f>
        <v/>
      </c>
      <c r="AQ2010" s="122" t="str">
        <f>B2010&amp;D2010&amp;N2010</f>
        <v/>
      </c>
      <c r="AR2010" s="123" t="str">
        <f>+D2010&amp;J2010</f>
        <v/>
      </c>
      <c r="AS2010" s="124" t="str">
        <f t="shared" si="286"/>
        <v/>
      </c>
      <c r="AT2010" s="125" t="str">
        <f t="shared" si="287"/>
        <v/>
      </c>
      <c r="AU2010" s="125" t="str">
        <f>IF(NOT(AT2010=""),VLOOKUP(AT2010,[1]PSI_Category!A:B,2,0),"")</f>
        <v/>
      </c>
      <c r="AV2010" s="167"/>
      <c r="AW2010" s="167"/>
      <c r="AX2010" s="167"/>
    </row>
    <row r="2011" spans="1:50" s="133" customFormat="1" ht="11.4" customHeight="1" x14ac:dyDescent="0.3">
      <c r="A2011" s="103"/>
      <c r="B2011" s="104"/>
      <c r="C2011" s="105"/>
      <c r="D2011" s="106"/>
      <c r="E2011" s="107"/>
      <c r="F2011" s="105"/>
      <c r="G2011" s="107"/>
      <c r="H2011" s="105"/>
      <c r="I2011" s="105"/>
      <c r="J2011" s="107"/>
      <c r="K2011" s="105"/>
      <c r="L2011" s="105"/>
      <c r="M2011" s="105"/>
      <c r="N2011" s="105"/>
      <c r="O2011" s="127"/>
      <c r="P2011" s="109"/>
      <c r="Q2011" s="110"/>
      <c r="R2011" s="110"/>
      <c r="S2011" s="110"/>
      <c r="T2011" s="110"/>
      <c r="U2011" s="111"/>
      <c r="V2011" s="111"/>
      <c r="W2011" s="112"/>
      <c r="X2011" s="113"/>
      <c r="Y2011" s="114"/>
      <c r="Z2011" s="115"/>
      <c r="AA2011" s="116"/>
      <c r="AB2011" s="117" t="b">
        <f t="shared" si="279"/>
        <v>0</v>
      </c>
      <c r="AC2011" s="117">
        <f t="shared" si="280"/>
        <v>0</v>
      </c>
      <c r="AD2011" s="118"/>
      <c r="AE2011" s="117" t="b">
        <f t="shared" si="281"/>
        <v>0</v>
      </c>
      <c r="AF2011" s="117">
        <f t="shared" si="282"/>
        <v>0</v>
      </c>
      <c r="AG2011" s="119">
        <f t="shared" si="283"/>
        <v>0</v>
      </c>
      <c r="AH2011" s="120" t="b">
        <f t="shared" si="284"/>
        <v>0</v>
      </c>
      <c r="AI2011" s="121">
        <f t="shared" si="285"/>
        <v>0</v>
      </c>
      <c r="AJ2011" s="122">
        <f>+C2011</f>
        <v>0</v>
      </c>
      <c r="AK2011" s="122" t="str">
        <f>IF(ISNA(VLOOKUP(postponeList!D2011,[1]Sheet!$A$2:$B$12,2,FALSE))," ",(VLOOKUP(postponeList!D2011,[1]Sheet!$A$2:$B$12,2,FALSE)))</f>
        <v xml:space="preserve"> </v>
      </c>
      <c r="AL2011" s="122" t="str">
        <f>IF(ISNA(VLOOKUP(E2011,[1]Sheet!$G$2:$H$40,2,FALSE))," ",VLOOKUP(E2011,[1]Sheet!$G$2:$H$40,2,FALSE))</f>
        <v xml:space="preserve"> </v>
      </c>
      <c r="AM2011" s="122" t="str">
        <f>IF(ISNA(VLOOKUP(G2011,[1]Sheet!$K$2:$L$159,2,FALSE))," ",(VLOOKUP(G2011,[1]Sheet!$K$2:$L$159,2,FALSE)))</f>
        <v xml:space="preserve"> </v>
      </c>
      <c r="AN2011" s="122" t="str">
        <f>IF(ISNA(VLOOKUP(I2011&amp;C2011,[1]Sheet!$D$2:$E$228,2,FALSE))," ",VLOOKUP(I2011&amp;C2011,[1]Sheet!$D$2:$E$228,2,FALSE))</f>
        <v xml:space="preserve"> </v>
      </c>
      <c r="AO2011" s="122" t="str">
        <f>+I2011&amp;C2011</f>
        <v/>
      </c>
      <c r="AP2011" s="122" t="str">
        <f>C2011&amp;D2011&amp;E2011&amp;G2011&amp;I2011&amp;O2011</f>
        <v/>
      </c>
      <c r="AQ2011" s="122" t="str">
        <f>B2011&amp;D2011&amp;N2011</f>
        <v/>
      </c>
      <c r="AR2011" s="123" t="str">
        <f>+D2011&amp;J2011</f>
        <v/>
      </c>
      <c r="AS2011" s="124" t="str">
        <f t="shared" si="286"/>
        <v/>
      </c>
      <c r="AT2011" s="125" t="str">
        <f t="shared" si="287"/>
        <v/>
      </c>
      <c r="AU2011" s="125" t="str">
        <f>IF(NOT(AT2011=""),VLOOKUP(AT2011,[1]PSI_Category!A:B,2,0),"")</f>
        <v/>
      </c>
      <c r="AV2011" s="167"/>
      <c r="AW2011" s="167"/>
      <c r="AX2011" s="167"/>
    </row>
    <row r="2012" spans="1:50" s="133" customFormat="1" ht="11.4" customHeight="1" x14ac:dyDescent="0.3">
      <c r="A2012" s="103"/>
      <c r="B2012" s="104"/>
      <c r="C2012" s="105"/>
      <c r="D2012" s="106"/>
      <c r="E2012" s="107"/>
      <c r="F2012" s="105"/>
      <c r="G2012" s="107"/>
      <c r="H2012" s="105"/>
      <c r="I2012" s="105"/>
      <c r="J2012" s="107"/>
      <c r="K2012" s="105"/>
      <c r="L2012" s="105"/>
      <c r="M2012" s="105"/>
      <c r="N2012" s="105"/>
      <c r="O2012" s="127"/>
      <c r="P2012" s="109"/>
      <c r="Q2012" s="110"/>
      <c r="R2012" s="110"/>
      <c r="S2012" s="110"/>
      <c r="T2012" s="110"/>
      <c r="U2012" s="111"/>
      <c r="V2012" s="111"/>
      <c r="W2012" s="112"/>
      <c r="X2012" s="113"/>
      <c r="Y2012" s="114"/>
      <c r="Z2012" s="115"/>
      <c r="AA2012" s="116"/>
      <c r="AB2012" s="117" t="b">
        <f t="shared" si="279"/>
        <v>0</v>
      </c>
      <c r="AC2012" s="117">
        <f t="shared" si="280"/>
        <v>0</v>
      </c>
      <c r="AD2012" s="118"/>
      <c r="AE2012" s="117" t="b">
        <f t="shared" si="281"/>
        <v>0</v>
      </c>
      <c r="AF2012" s="117">
        <f t="shared" si="282"/>
        <v>0</v>
      </c>
      <c r="AG2012" s="119">
        <f t="shared" si="283"/>
        <v>0</v>
      </c>
      <c r="AH2012" s="120" t="b">
        <f t="shared" si="284"/>
        <v>0</v>
      </c>
      <c r="AI2012" s="121">
        <f t="shared" si="285"/>
        <v>0</v>
      </c>
      <c r="AJ2012" s="122">
        <f>+C2012</f>
        <v>0</v>
      </c>
      <c r="AK2012" s="122" t="str">
        <f>IF(ISNA(VLOOKUP(postponeList!D2012,[1]Sheet!$A$2:$B$12,2,FALSE))," ",(VLOOKUP(postponeList!D2012,[1]Sheet!$A$2:$B$12,2,FALSE)))</f>
        <v xml:space="preserve"> </v>
      </c>
      <c r="AL2012" s="122" t="str">
        <f>IF(ISNA(VLOOKUP(E2012,[1]Sheet!$G$2:$H$40,2,FALSE))," ",VLOOKUP(E2012,[1]Sheet!$G$2:$H$40,2,FALSE))</f>
        <v xml:space="preserve"> </v>
      </c>
      <c r="AM2012" s="122" t="str">
        <f>IF(ISNA(VLOOKUP(G2012,[1]Sheet!$K$2:$L$159,2,FALSE))," ",(VLOOKUP(G2012,[1]Sheet!$K$2:$L$159,2,FALSE)))</f>
        <v xml:space="preserve"> </v>
      </c>
      <c r="AN2012" s="122" t="str">
        <f>IF(ISNA(VLOOKUP(I2012&amp;C2012,[1]Sheet!$D$2:$E$228,2,FALSE))," ",VLOOKUP(I2012&amp;C2012,[1]Sheet!$D$2:$E$228,2,FALSE))</f>
        <v xml:space="preserve"> </v>
      </c>
      <c r="AO2012" s="122" t="str">
        <f>+I2012&amp;C2012</f>
        <v/>
      </c>
      <c r="AP2012" s="122" t="str">
        <f>C2012&amp;D2012&amp;E2012&amp;G2012&amp;I2012&amp;O2012</f>
        <v/>
      </c>
      <c r="AQ2012" s="122" t="str">
        <f>B2012&amp;D2012&amp;N2012</f>
        <v/>
      </c>
      <c r="AR2012" s="123" t="str">
        <f>+D2012&amp;J2012</f>
        <v/>
      </c>
      <c r="AS2012" s="124" t="str">
        <f t="shared" si="286"/>
        <v/>
      </c>
      <c r="AT2012" s="125" t="str">
        <f t="shared" si="287"/>
        <v/>
      </c>
      <c r="AU2012" s="125" t="str">
        <f>IF(NOT(AT2012=""),VLOOKUP(AT2012,[1]PSI_Category!A:B,2,0),"")</f>
        <v/>
      </c>
      <c r="AV2012" s="167"/>
      <c r="AW2012" s="167"/>
      <c r="AX2012" s="167"/>
    </row>
    <row r="2013" spans="1:50" s="133" customFormat="1" ht="11.4" customHeight="1" x14ac:dyDescent="0.3">
      <c r="A2013" s="103"/>
      <c r="B2013" s="104"/>
      <c r="C2013" s="105"/>
      <c r="D2013" s="106"/>
      <c r="E2013" s="107"/>
      <c r="F2013" s="105"/>
      <c r="G2013" s="107"/>
      <c r="H2013" s="105"/>
      <c r="I2013" s="105"/>
      <c r="J2013" s="107"/>
      <c r="K2013" s="105"/>
      <c r="L2013" s="105"/>
      <c r="M2013" s="105"/>
      <c r="N2013" s="105"/>
      <c r="O2013" s="127"/>
      <c r="P2013" s="109"/>
      <c r="Q2013" s="110"/>
      <c r="R2013" s="110"/>
      <c r="S2013" s="110"/>
      <c r="T2013" s="110"/>
      <c r="U2013" s="111"/>
      <c r="V2013" s="111"/>
      <c r="W2013" s="112"/>
      <c r="X2013" s="113"/>
      <c r="Y2013" s="114"/>
      <c r="Z2013" s="115"/>
      <c r="AA2013" s="116"/>
      <c r="AB2013" s="117" t="b">
        <f t="shared" si="279"/>
        <v>0</v>
      </c>
      <c r="AC2013" s="117">
        <f t="shared" si="280"/>
        <v>0</v>
      </c>
      <c r="AD2013" s="118"/>
      <c r="AE2013" s="117" t="b">
        <f t="shared" si="281"/>
        <v>0</v>
      </c>
      <c r="AF2013" s="117">
        <f t="shared" si="282"/>
        <v>0</v>
      </c>
      <c r="AG2013" s="119">
        <f t="shared" si="283"/>
        <v>0</v>
      </c>
      <c r="AH2013" s="120" t="b">
        <f t="shared" si="284"/>
        <v>0</v>
      </c>
      <c r="AI2013" s="121">
        <f t="shared" si="285"/>
        <v>0</v>
      </c>
      <c r="AJ2013" s="122">
        <f>+C2013</f>
        <v>0</v>
      </c>
      <c r="AK2013" s="122" t="str">
        <f>IF(ISNA(VLOOKUP(postponeList!D2013,[1]Sheet!$A$2:$B$12,2,FALSE))," ",(VLOOKUP(postponeList!D2013,[1]Sheet!$A$2:$B$12,2,FALSE)))</f>
        <v xml:space="preserve"> </v>
      </c>
      <c r="AL2013" s="122" t="str">
        <f>IF(ISNA(VLOOKUP(E2013,[1]Sheet!$G$2:$H$40,2,FALSE))," ",VLOOKUP(E2013,[1]Sheet!$G$2:$H$40,2,FALSE))</f>
        <v xml:space="preserve"> </v>
      </c>
      <c r="AM2013" s="122" t="str">
        <f>IF(ISNA(VLOOKUP(G2013,[1]Sheet!$K$2:$L$159,2,FALSE))," ",(VLOOKUP(G2013,[1]Sheet!$K$2:$L$159,2,FALSE)))</f>
        <v xml:space="preserve"> </v>
      </c>
      <c r="AN2013" s="122" t="str">
        <f>IF(ISNA(VLOOKUP(I2013&amp;C2013,[1]Sheet!$D$2:$E$228,2,FALSE))," ",VLOOKUP(I2013&amp;C2013,[1]Sheet!$D$2:$E$228,2,FALSE))</f>
        <v xml:space="preserve"> </v>
      </c>
      <c r="AO2013" s="122" t="str">
        <f>+I2013&amp;C2013</f>
        <v/>
      </c>
      <c r="AP2013" s="122" t="str">
        <f>C2013&amp;D2013&amp;E2013&amp;G2013&amp;I2013&amp;O2013</f>
        <v/>
      </c>
      <c r="AQ2013" s="122" t="str">
        <f>B2013&amp;D2013&amp;N2013</f>
        <v/>
      </c>
      <c r="AR2013" s="123" t="str">
        <f>+D2013&amp;J2013</f>
        <v/>
      </c>
      <c r="AS2013" s="124" t="str">
        <f t="shared" si="286"/>
        <v/>
      </c>
      <c r="AT2013" s="125" t="str">
        <f t="shared" si="287"/>
        <v/>
      </c>
      <c r="AU2013" s="125" t="str">
        <f>IF(NOT(AT2013=""),VLOOKUP(AT2013,[1]PSI_Category!A:B,2,0),"")</f>
        <v/>
      </c>
      <c r="AV2013" s="167"/>
      <c r="AW2013" s="167"/>
      <c r="AX2013" s="167"/>
    </row>
    <row r="2014" spans="1:50" s="133" customFormat="1" ht="11.4" customHeight="1" x14ac:dyDescent="0.3">
      <c r="A2014" s="103"/>
      <c r="B2014" s="104"/>
      <c r="C2014" s="105"/>
      <c r="D2014" s="106"/>
      <c r="E2014" s="107"/>
      <c r="F2014" s="105"/>
      <c r="G2014" s="107"/>
      <c r="H2014" s="105"/>
      <c r="I2014" s="105"/>
      <c r="J2014" s="107"/>
      <c r="K2014" s="105"/>
      <c r="L2014" s="105"/>
      <c r="M2014" s="105"/>
      <c r="N2014" s="105"/>
      <c r="O2014" s="127"/>
      <c r="P2014" s="109"/>
      <c r="Q2014" s="110"/>
      <c r="R2014" s="110"/>
      <c r="S2014" s="110"/>
      <c r="T2014" s="110"/>
      <c r="U2014" s="111"/>
      <c r="V2014" s="111"/>
      <c r="W2014" s="112"/>
      <c r="X2014" s="113"/>
      <c r="Y2014" s="114"/>
      <c r="Z2014" s="115"/>
      <c r="AA2014" s="116"/>
      <c r="AB2014" s="117" t="b">
        <f t="shared" si="279"/>
        <v>0</v>
      </c>
      <c r="AC2014" s="117">
        <f t="shared" si="280"/>
        <v>0</v>
      </c>
      <c r="AD2014" s="118"/>
      <c r="AE2014" s="117" t="b">
        <f t="shared" si="281"/>
        <v>0</v>
      </c>
      <c r="AF2014" s="117">
        <f t="shared" si="282"/>
        <v>0</v>
      </c>
      <c r="AG2014" s="119">
        <f t="shared" si="283"/>
        <v>0</v>
      </c>
      <c r="AH2014" s="120" t="b">
        <f t="shared" si="284"/>
        <v>0</v>
      </c>
      <c r="AI2014" s="121">
        <f t="shared" si="285"/>
        <v>0</v>
      </c>
      <c r="AJ2014" s="122">
        <f>+C2014</f>
        <v>0</v>
      </c>
      <c r="AK2014" s="122" t="str">
        <f>IF(ISNA(VLOOKUP(postponeList!D2014,[1]Sheet!$A$2:$B$12,2,FALSE))," ",(VLOOKUP(postponeList!D2014,[1]Sheet!$A$2:$B$12,2,FALSE)))</f>
        <v xml:space="preserve"> </v>
      </c>
      <c r="AL2014" s="122" t="str">
        <f>IF(ISNA(VLOOKUP(E2014,[1]Sheet!$G$2:$H$40,2,FALSE))," ",VLOOKUP(E2014,[1]Sheet!$G$2:$H$40,2,FALSE))</f>
        <v xml:space="preserve"> </v>
      </c>
      <c r="AM2014" s="122" t="str">
        <f>IF(ISNA(VLOOKUP(G2014,[1]Sheet!$K$2:$L$159,2,FALSE))," ",(VLOOKUP(G2014,[1]Sheet!$K$2:$L$159,2,FALSE)))</f>
        <v xml:space="preserve"> </v>
      </c>
      <c r="AN2014" s="122" t="str">
        <f>IF(ISNA(VLOOKUP(I2014&amp;C2014,[1]Sheet!$D$2:$E$228,2,FALSE))," ",VLOOKUP(I2014&amp;C2014,[1]Sheet!$D$2:$E$228,2,FALSE))</f>
        <v xml:space="preserve"> </v>
      </c>
      <c r="AO2014" s="122" t="str">
        <f>+I2014&amp;C2014</f>
        <v/>
      </c>
      <c r="AP2014" s="122" t="str">
        <f>C2014&amp;D2014&amp;E2014&amp;G2014&amp;I2014&amp;O2014</f>
        <v/>
      </c>
      <c r="AQ2014" s="122" t="str">
        <f>B2014&amp;D2014&amp;N2014</f>
        <v/>
      </c>
      <c r="AR2014" s="123" t="str">
        <f>+D2014&amp;J2014</f>
        <v/>
      </c>
      <c r="AS2014" s="124" t="str">
        <f t="shared" si="286"/>
        <v/>
      </c>
      <c r="AT2014" s="125" t="str">
        <f t="shared" si="287"/>
        <v/>
      </c>
      <c r="AU2014" s="125" t="str">
        <f>IF(NOT(AT2014=""),VLOOKUP(AT2014,[1]PSI_Category!A:B,2,0),"")</f>
        <v/>
      </c>
      <c r="AV2014" s="167"/>
      <c r="AW2014" s="167"/>
      <c r="AX2014" s="167"/>
    </row>
    <row r="2015" spans="1:50" s="133" customFormat="1" ht="11.4" customHeight="1" x14ac:dyDescent="0.3">
      <c r="A2015" s="103"/>
      <c r="B2015" s="104"/>
      <c r="C2015" s="105"/>
      <c r="D2015" s="106"/>
      <c r="E2015" s="107"/>
      <c r="F2015" s="105"/>
      <c r="G2015" s="107"/>
      <c r="H2015" s="105"/>
      <c r="I2015" s="105"/>
      <c r="J2015" s="107"/>
      <c r="K2015" s="105"/>
      <c r="L2015" s="105"/>
      <c r="M2015" s="105"/>
      <c r="N2015" s="105"/>
      <c r="O2015" s="127"/>
      <c r="P2015" s="109"/>
      <c r="Q2015" s="110"/>
      <c r="R2015" s="110"/>
      <c r="S2015" s="110"/>
      <c r="T2015" s="110"/>
      <c r="U2015" s="111"/>
      <c r="V2015" s="111"/>
      <c r="W2015" s="112"/>
      <c r="X2015" s="113"/>
      <c r="Y2015" s="114"/>
      <c r="Z2015" s="115"/>
      <c r="AA2015" s="116"/>
      <c r="AB2015" s="117" t="b">
        <f t="shared" si="279"/>
        <v>0</v>
      </c>
      <c r="AC2015" s="117">
        <f t="shared" si="280"/>
        <v>0</v>
      </c>
      <c r="AD2015" s="118"/>
      <c r="AE2015" s="117" t="b">
        <f t="shared" si="281"/>
        <v>0</v>
      </c>
      <c r="AF2015" s="117">
        <f t="shared" si="282"/>
        <v>0</v>
      </c>
      <c r="AG2015" s="119">
        <f t="shared" si="283"/>
        <v>0</v>
      </c>
      <c r="AH2015" s="120" t="b">
        <f t="shared" si="284"/>
        <v>0</v>
      </c>
      <c r="AI2015" s="121">
        <f t="shared" si="285"/>
        <v>0</v>
      </c>
      <c r="AJ2015" s="122">
        <f>+C2015</f>
        <v>0</v>
      </c>
      <c r="AK2015" s="122" t="str">
        <f>IF(ISNA(VLOOKUP(postponeList!D2015,[1]Sheet!$A$2:$B$12,2,FALSE))," ",(VLOOKUP(postponeList!D2015,[1]Sheet!$A$2:$B$12,2,FALSE)))</f>
        <v xml:space="preserve"> </v>
      </c>
      <c r="AL2015" s="122" t="str">
        <f>IF(ISNA(VLOOKUP(E2015,[1]Sheet!$G$2:$H$40,2,FALSE))," ",VLOOKUP(E2015,[1]Sheet!$G$2:$H$40,2,FALSE))</f>
        <v xml:space="preserve"> </v>
      </c>
      <c r="AM2015" s="122" t="str">
        <f>IF(ISNA(VLOOKUP(G2015,[1]Sheet!$K$2:$L$159,2,FALSE))," ",(VLOOKUP(G2015,[1]Sheet!$K$2:$L$159,2,FALSE)))</f>
        <v xml:space="preserve"> </v>
      </c>
      <c r="AN2015" s="122" t="str">
        <f>IF(ISNA(VLOOKUP(I2015&amp;C2015,[1]Sheet!$D$2:$E$228,2,FALSE))," ",VLOOKUP(I2015&amp;C2015,[1]Sheet!$D$2:$E$228,2,FALSE))</f>
        <v xml:space="preserve"> </v>
      </c>
      <c r="AO2015" s="122" t="str">
        <f>+I2015&amp;C2015</f>
        <v/>
      </c>
      <c r="AP2015" s="122" t="str">
        <f>C2015&amp;D2015&amp;E2015&amp;G2015&amp;I2015&amp;O2015</f>
        <v/>
      </c>
      <c r="AQ2015" s="122" t="str">
        <f>B2015&amp;D2015&amp;N2015</f>
        <v/>
      </c>
      <c r="AR2015" s="123" t="str">
        <f>+D2015&amp;J2015</f>
        <v/>
      </c>
      <c r="AS2015" s="124" t="str">
        <f t="shared" si="286"/>
        <v/>
      </c>
      <c r="AT2015" s="125" t="str">
        <f t="shared" si="287"/>
        <v/>
      </c>
      <c r="AU2015" s="125" t="str">
        <f>IF(NOT(AT2015=""),VLOOKUP(AT2015,[1]PSI_Category!A:B,2,0),"")</f>
        <v/>
      </c>
      <c r="AV2015" s="167"/>
      <c r="AW2015" s="167"/>
      <c r="AX2015" s="167"/>
    </row>
    <row r="2016" spans="1:50" s="133" customFormat="1" ht="11.4" customHeight="1" x14ac:dyDescent="0.3">
      <c r="A2016" s="103"/>
      <c r="B2016" s="104"/>
      <c r="C2016" s="105"/>
      <c r="D2016" s="106"/>
      <c r="E2016" s="107"/>
      <c r="F2016" s="105"/>
      <c r="G2016" s="107"/>
      <c r="H2016" s="105"/>
      <c r="I2016" s="105"/>
      <c r="J2016" s="107"/>
      <c r="K2016" s="105"/>
      <c r="L2016" s="105"/>
      <c r="M2016" s="105"/>
      <c r="N2016" s="105"/>
      <c r="O2016" s="127"/>
      <c r="P2016" s="109"/>
      <c r="Q2016" s="110"/>
      <c r="R2016" s="110"/>
      <c r="S2016" s="110"/>
      <c r="T2016" s="110"/>
      <c r="U2016" s="111"/>
      <c r="V2016" s="111"/>
      <c r="W2016" s="112"/>
      <c r="X2016" s="113"/>
      <c r="Y2016" s="114"/>
      <c r="Z2016" s="115"/>
      <c r="AA2016" s="116"/>
      <c r="AB2016" s="117" t="b">
        <f t="shared" si="279"/>
        <v>0</v>
      </c>
      <c r="AC2016" s="117">
        <f t="shared" si="280"/>
        <v>0</v>
      </c>
      <c r="AD2016" s="118"/>
      <c r="AE2016" s="117" t="b">
        <f t="shared" si="281"/>
        <v>0</v>
      </c>
      <c r="AF2016" s="117">
        <f t="shared" si="282"/>
        <v>0</v>
      </c>
      <c r="AG2016" s="119">
        <f t="shared" si="283"/>
        <v>0</v>
      </c>
      <c r="AH2016" s="120" t="b">
        <f t="shared" si="284"/>
        <v>0</v>
      </c>
      <c r="AI2016" s="121">
        <f t="shared" si="285"/>
        <v>0</v>
      </c>
      <c r="AJ2016" s="122">
        <f>+C2016</f>
        <v>0</v>
      </c>
      <c r="AK2016" s="122" t="str">
        <f>IF(ISNA(VLOOKUP(postponeList!D2016,[1]Sheet!$A$2:$B$12,2,FALSE))," ",(VLOOKUP(postponeList!D2016,[1]Sheet!$A$2:$B$12,2,FALSE)))</f>
        <v xml:space="preserve"> </v>
      </c>
      <c r="AL2016" s="122" t="str">
        <f>IF(ISNA(VLOOKUP(E2016,[1]Sheet!$G$2:$H$40,2,FALSE))," ",VLOOKUP(E2016,[1]Sheet!$G$2:$H$40,2,FALSE))</f>
        <v xml:space="preserve"> </v>
      </c>
      <c r="AM2016" s="122" t="str">
        <f>IF(ISNA(VLOOKUP(G2016,[1]Sheet!$K$2:$L$159,2,FALSE))," ",(VLOOKUP(G2016,[1]Sheet!$K$2:$L$159,2,FALSE)))</f>
        <v xml:space="preserve"> </v>
      </c>
      <c r="AN2016" s="122" t="str">
        <f>IF(ISNA(VLOOKUP(I2016&amp;C2016,[1]Sheet!$D$2:$E$228,2,FALSE))," ",VLOOKUP(I2016&amp;C2016,[1]Sheet!$D$2:$E$228,2,FALSE))</f>
        <v xml:space="preserve"> </v>
      </c>
      <c r="AO2016" s="122" t="str">
        <f>+I2016&amp;C2016</f>
        <v/>
      </c>
      <c r="AP2016" s="122" t="str">
        <f>C2016&amp;D2016&amp;E2016&amp;G2016&amp;I2016&amp;O2016</f>
        <v/>
      </c>
      <c r="AQ2016" s="122" t="str">
        <f>B2016&amp;D2016&amp;N2016</f>
        <v/>
      </c>
      <c r="AR2016" s="123" t="str">
        <f>+D2016&amp;J2016</f>
        <v/>
      </c>
      <c r="AS2016" s="124" t="str">
        <f t="shared" si="286"/>
        <v/>
      </c>
      <c r="AT2016" s="125" t="str">
        <f t="shared" si="287"/>
        <v/>
      </c>
      <c r="AU2016" s="125" t="str">
        <f>IF(NOT(AT2016=""),VLOOKUP(AT2016,[1]PSI_Category!A:B,2,0),"")</f>
        <v/>
      </c>
      <c r="AV2016" s="167"/>
      <c r="AW2016" s="167"/>
      <c r="AX2016" s="167"/>
    </row>
    <row r="2017" spans="1:50" s="133" customFormat="1" ht="11.4" customHeight="1" x14ac:dyDescent="0.3">
      <c r="A2017" s="103"/>
      <c r="B2017" s="104"/>
      <c r="C2017" s="105"/>
      <c r="D2017" s="106"/>
      <c r="E2017" s="107"/>
      <c r="F2017" s="105"/>
      <c r="G2017" s="107"/>
      <c r="H2017" s="105"/>
      <c r="I2017" s="105"/>
      <c r="J2017" s="107"/>
      <c r="K2017" s="105"/>
      <c r="L2017" s="105"/>
      <c r="M2017" s="105"/>
      <c r="N2017" s="105"/>
      <c r="O2017" s="127"/>
      <c r="P2017" s="109"/>
      <c r="Q2017" s="110"/>
      <c r="R2017" s="110"/>
      <c r="S2017" s="110"/>
      <c r="T2017" s="110"/>
      <c r="U2017" s="111"/>
      <c r="V2017" s="111"/>
      <c r="W2017" s="112"/>
      <c r="X2017" s="113"/>
      <c r="Y2017" s="114"/>
      <c r="Z2017" s="115"/>
      <c r="AA2017" s="116"/>
      <c r="AB2017" s="117" t="b">
        <f t="shared" si="279"/>
        <v>0</v>
      </c>
      <c r="AC2017" s="117">
        <f t="shared" si="280"/>
        <v>0</v>
      </c>
      <c r="AD2017" s="118"/>
      <c r="AE2017" s="117" t="b">
        <f t="shared" si="281"/>
        <v>0</v>
      </c>
      <c r="AF2017" s="117">
        <f t="shared" si="282"/>
        <v>0</v>
      </c>
      <c r="AG2017" s="119">
        <f t="shared" si="283"/>
        <v>0</v>
      </c>
      <c r="AH2017" s="120" t="b">
        <f t="shared" si="284"/>
        <v>0</v>
      </c>
      <c r="AI2017" s="121">
        <f t="shared" si="285"/>
        <v>0</v>
      </c>
      <c r="AJ2017" s="122">
        <f>+C2017</f>
        <v>0</v>
      </c>
      <c r="AK2017" s="122" t="str">
        <f>IF(ISNA(VLOOKUP(postponeList!D2017,[1]Sheet!$A$2:$B$12,2,FALSE))," ",(VLOOKUP(postponeList!D2017,[1]Sheet!$A$2:$B$12,2,FALSE)))</f>
        <v xml:space="preserve"> </v>
      </c>
      <c r="AL2017" s="122" t="str">
        <f>IF(ISNA(VLOOKUP(E2017,[1]Sheet!$G$2:$H$40,2,FALSE))," ",VLOOKUP(E2017,[1]Sheet!$G$2:$H$40,2,FALSE))</f>
        <v xml:space="preserve"> </v>
      </c>
      <c r="AM2017" s="122" t="str">
        <f>IF(ISNA(VLOOKUP(G2017,[1]Sheet!$K$2:$L$159,2,FALSE))," ",(VLOOKUP(G2017,[1]Sheet!$K$2:$L$159,2,FALSE)))</f>
        <v xml:space="preserve"> </v>
      </c>
      <c r="AN2017" s="122" t="str">
        <f>IF(ISNA(VLOOKUP(I2017&amp;C2017,[1]Sheet!$D$2:$E$228,2,FALSE))," ",VLOOKUP(I2017&amp;C2017,[1]Sheet!$D$2:$E$228,2,FALSE))</f>
        <v xml:space="preserve"> </v>
      </c>
      <c r="AO2017" s="122" t="str">
        <f>+I2017&amp;C2017</f>
        <v/>
      </c>
      <c r="AP2017" s="122" t="str">
        <f>C2017&amp;D2017&amp;E2017&amp;G2017&amp;I2017&amp;O2017</f>
        <v/>
      </c>
      <c r="AQ2017" s="122" t="str">
        <f>B2017&amp;D2017&amp;N2017</f>
        <v/>
      </c>
      <c r="AR2017" s="123" t="str">
        <f>+D2017&amp;J2017</f>
        <v/>
      </c>
      <c r="AS2017" s="124" t="str">
        <f t="shared" si="286"/>
        <v/>
      </c>
      <c r="AT2017" s="125" t="str">
        <f t="shared" si="287"/>
        <v/>
      </c>
      <c r="AU2017" s="125" t="str">
        <f>IF(NOT(AT2017=""),VLOOKUP(AT2017,[1]PSI_Category!A:B,2,0),"")</f>
        <v/>
      </c>
      <c r="AV2017" s="167"/>
      <c r="AW2017" s="167"/>
      <c r="AX2017" s="167"/>
    </row>
    <row r="2018" spans="1:50" s="133" customFormat="1" ht="11.4" customHeight="1" x14ac:dyDescent="0.3">
      <c r="A2018" s="103"/>
      <c r="B2018" s="104"/>
      <c r="C2018" s="105"/>
      <c r="D2018" s="106"/>
      <c r="E2018" s="107"/>
      <c r="F2018" s="105"/>
      <c r="G2018" s="107"/>
      <c r="H2018" s="105"/>
      <c r="I2018" s="105"/>
      <c r="J2018" s="107"/>
      <c r="K2018" s="105"/>
      <c r="L2018" s="105"/>
      <c r="M2018" s="105"/>
      <c r="N2018" s="105"/>
      <c r="O2018" s="127"/>
      <c r="P2018" s="109"/>
      <c r="Q2018" s="110"/>
      <c r="R2018" s="110"/>
      <c r="S2018" s="110"/>
      <c r="T2018" s="110"/>
      <c r="U2018" s="111"/>
      <c r="V2018" s="111"/>
      <c r="W2018" s="112"/>
      <c r="X2018" s="113"/>
      <c r="Y2018" s="114"/>
      <c r="Z2018" s="115"/>
      <c r="AA2018" s="116"/>
      <c r="AB2018" s="117" t="b">
        <f t="shared" si="279"/>
        <v>0</v>
      </c>
      <c r="AC2018" s="117">
        <f t="shared" si="280"/>
        <v>0</v>
      </c>
      <c r="AD2018" s="118"/>
      <c r="AE2018" s="117" t="b">
        <f t="shared" si="281"/>
        <v>0</v>
      </c>
      <c r="AF2018" s="117">
        <f t="shared" si="282"/>
        <v>0</v>
      </c>
      <c r="AG2018" s="119">
        <f t="shared" si="283"/>
        <v>0</v>
      </c>
      <c r="AH2018" s="120" t="b">
        <f t="shared" si="284"/>
        <v>0</v>
      </c>
      <c r="AI2018" s="121">
        <f t="shared" si="285"/>
        <v>0</v>
      </c>
      <c r="AJ2018" s="122">
        <f>+C2018</f>
        <v>0</v>
      </c>
      <c r="AK2018" s="122" t="str">
        <f>IF(ISNA(VLOOKUP(postponeList!D2018,[1]Sheet!$A$2:$B$12,2,FALSE))," ",(VLOOKUP(postponeList!D2018,[1]Sheet!$A$2:$B$12,2,FALSE)))</f>
        <v xml:space="preserve"> </v>
      </c>
      <c r="AL2018" s="122" t="str">
        <f>IF(ISNA(VLOOKUP(E2018,[1]Sheet!$G$2:$H$40,2,FALSE))," ",VLOOKUP(E2018,[1]Sheet!$G$2:$H$40,2,FALSE))</f>
        <v xml:space="preserve"> </v>
      </c>
      <c r="AM2018" s="122" t="str">
        <f>IF(ISNA(VLOOKUP(G2018,[1]Sheet!$K$2:$L$159,2,FALSE))," ",(VLOOKUP(G2018,[1]Sheet!$K$2:$L$159,2,FALSE)))</f>
        <v xml:space="preserve"> </v>
      </c>
      <c r="AN2018" s="122" t="str">
        <f>IF(ISNA(VLOOKUP(I2018&amp;C2018,[1]Sheet!$D$2:$E$228,2,FALSE))," ",VLOOKUP(I2018&amp;C2018,[1]Sheet!$D$2:$E$228,2,FALSE))</f>
        <v xml:space="preserve"> </v>
      </c>
      <c r="AO2018" s="122" t="str">
        <f>+I2018&amp;C2018</f>
        <v/>
      </c>
      <c r="AP2018" s="122" t="str">
        <f>C2018&amp;D2018&amp;E2018&amp;G2018&amp;I2018&amp;O2018</f>
        <v/>
      </c>
      <c r="AQ2018" s="122" t="str">
        <f>B2018&amp;D2018&amp;N2018</f>
        <v/>
      </c>
      <c r="AR2018" s="123" t="str">
        <f>+D2018&amp;J2018</f>
        <v/>
      </c>
      <c r="AS2018" s="124" t="str">
        <f t="shared" si="286"/>
        <v/>
      </c>
      <c r="AT2018" s="125" t="str">
        <f t="shared" si="287"/>
        <v/>
      </c>
      <c r="AU2018" s="125" t="str">
        <f>IF(NOT(AT2018=""),VLOOKUP(AT2018,[1]PSI_Category!A:B,2,0),"")</f>
        <v/>
      </c>
      <c r="AV2018" s="167"/>
      <c r="AW2018" s="167"/>
      <c r="AX2018" s="167"/>
    </row>
    <row r="2019" spans="1:50" s="133" customFormat="1" ht="11.4" customHeight="1" x14ac:dyDescent="0.3">
      <c r="A2019" s="103"/>
      <c r="B2019" s="104"/>
      <c r="C2019" s="105"/>
      <c r="D2019" s="106"/>
      <c r="E2019" s="107"/>
      <c r="F2019" s="105"/>
      <c r="G2019" s="107"/>
      <c r="H2019" s="105"/>
      <c r="I2019" s="105"/>
      <c r="J2019" s="107"/>
      <c r="K2019" s="105"/>
      <c r="L2019" s="105"/>
      <c r="M2019" s="105"/>
      <c r="N2019" s="105"/>
      <c r="O2019" s="127"/>
      <c r="P2019" s="109"/>
      <c r="Q2019" s="110"/>
      <c r="R2019" s="110"/>
      <c r="S2019" s="110"/>
      <c r="T2019" s="110"/>
      <c r="U2019" s="111"/>
      <c r="V2019" s="111"/>
      <c r="W2019" s="112"/>
      <c r="X2019" s="113"/>
      <c r="Y2019" s="114"/>
      <c r="Z2019" s="115"/>
      <c r="AA2019" s="116"/>
      <c r="AB2019" s="117" t="b">
        <f t="shared" si="279"/>
        <v>0</v>
      </c>
      <c r="AC2019" s="117">
        <f t="shared" si="280"/>
        <v>0</v>
      </c>
      <c r="AD2019" s="118"/>
      <c r="AE2019" s="117" t="b">
        <f t="shared" si="281"/>
        <v>0</v>
      </c>
      <c r="AF2019" s="117">
        <f t="shared" si="282"/>
        <v>0</v>
      </c>
      <c r="AG2019" s="119">
        <f t="shared" si="283"/>
        <v>0</v>
      </c>
      <c r="AH2019" s="120" t="b">
        <f t="shared" si="284"/>
        <v>0</v>
      </c>
      <c r="AI2019" s="121">
        <f t="shared" si="285"/>
        <v>0</v>
      </c>
      <c r="AJ2019" s="122">
        <f>+C2019</f>
        <v>0</v>
      </c>
      <c r="AK2019" s="122" t="str">
        <f>IF(ISNA(VLOOKUP(postponeList!D2019,[1]Sheet!$A$2:$B$12,2,FALSE))," ",(VLOOKUP(postponeList!D2019,[1]Sheet!$A$2:$B$12,2,FALSE)))</f>
        <v xml:space="preserve"> </v>
      </c>
      <c r="AL2019" s="122" t="str">
        <f>IF(ISNA(VLOOKUP(E2019,[1]Sheet!$G$2:$H$40,2,FALSE))," ",VLOOKUP(E2019,[1]Sheet!$G$2:$H$40,2,FALSE))</f>
        <v xml:space="preserve"> </v>
      </c>
      <c r="AM2019" s="122" t="str">
        <f>IF(ISNA(VLOOKUP(G2019,[1]Sheet!$K$2:$L$159,2,FALSE))," ",(VLOOKUP(G2019,[1]Sheet!$K$2:$L$159,2,FALSE)))</f>
        <v xml:space="preserve"> </v>
      </c>
      <c r="AN2019" s="122" t="str">
        <f>IF(ISNA(VLOOKUP(I2019&amp;C2019,[1]Sheet!$D$2:$E$228,2,FALSE))," ",VLOOKUP(I2019&amp;C2019,[1]Sheet!$D$2:$E$228,2,FALSE))</f>
        <v xml:space="preserve"> </v>
      </c>
      <c r="AO2019" s="122" t="str">
        <f>+I2019&amp;C2019</f>
        <v/>
      </c>
      <c r="AP2019" s="122" t="str">
        <f>C2019&amp;D2019&amp;E2019&amp;G2019&amp;I2019&amp;O2019</f>
        <v/>
      </c>
      <c r="AQ2019" s="122" t="str">
        <f>B2019&amp;D2019&amp;N2019</f>
        <v/>
      </c>
      <c r="AR2019" s="123" t="str">
        <f>+D2019&amp;J2019</f>
        <v/>
      </c>
      <c r="AS2019" s="124" t="str">
        <f t="shared" si="286"/>
        <v/>
      </c>
      <c r="AT2019" s="125" t="str">
        <f t="shared" si="287"/>
        <v/>
      </c>
      <c r="AU2019" s="125" t="str">
        <f>IF(NOT(AT2019=""),VLOOKUP(AT2019,[1]PSI_Category!A:B,2,0),"")</f>
        <v/>
      </c>
      <c r="AV2019" s="167"/>
      <c r="AW2019" s="167"/>
      <c r="AX2019" s="167"/>
    </row>
    <row r="2020" spans="1:50" s="133" customFormat="1" ht="11.4" customHeight="1" x14ac:dyDescent="0.3">
      <c r="A2020" s="103"/>
      <c r="B2020" s="104"/>
      <c r="C2020" s="105"/>
      <c r="D2020" s="106"/>
      <c r="E2020" s="107"/>
      <c r="F2020" s="105"/>
      <c r="G2020" s="107"/>
      <c r="H2020" s="105"/>
      <c r="I2020" s="105"/>
      <c r="J2020" s="107"/>
      <c r="K2020" s="105"/>
      <c r="L2020" s="105"/>
      <c r="M2020" s="105"/>
      <c r="N2020" s="105"/>
      <c r="O2020" s="127"/>
      <c r="P2020" s="109"/>
      <c r="Q2020" s="110"/>
      <c r="R2020" s="110"/>
      <c r="S2020" s="110"/>
      <c r="T2020" s="110"/>
      <c r="U2020" s="111"/>
      <c r="V2020" s="111"/>
      <c r="W2020" s="112"/>
      <c r="X2020" s="113"/>
      <c r="Y2020" s="114"/>
      <c r="Z2020" s="115"/>
      <c r="AA2020" s="116"/>
      <c r="AB2020" s="117" t="b">
        <f t="shared" si="279"/>
        <v>0</v>
      </c>
      <c r="AC2020" s="117">
        <f t="shared" si="280"/>
        <v>0</v>
      </c>
      <c r="AD2020" s="118"/>
      <c r="AE2020" s="117" t="b">
        <f t="shared" si="281"/>
        <v>0</v>
      </c>
      <c r="AF2020" s="117">
        <f t="shared" si="282"/>
        <v>0</v>
      </c>
      <c r="AG2020" s="119">
        <f t="shared" si="283"/>
        <v>0</v>
      </c>
      <c r="AH2020" s="120" t="b">
        <f t="shared" si="284"/>
        <v>0</v>
      </c>
      <c r="AI2020" s="121">
        <f t="shared" si="285"/>
        <v>0</v>
      </c>
      <c r="AJ2020" s="122">
        <f>+C2020</f>
        <v>0</v>
      </c>
      <c r="AK2020" s="122" t="str">
        <f>IF(ISNA(VLOOKUP(postponeList!D2020,[1]Sheet!$A$2:$B$12,2,FALSE))," ",(VLOOKUP(postponeList!D2020,[1]Sheet!$A$2:$B$12,2,FALSE)))</f>
        <v xml:space="preserve"> </v>
      </c>
      <c r="AL2020" s="122" t="str">
        <f>IF(ISNA(VLOOKUP(E2020,[1]Sheet!$G$2:$H$40,2,FALSE))," ",VLOOKUP(E2020,[1]Sheet!$G$2:$H$40,2,FALSE))</f>
        <v xml:space="preserve"> </v>
      </c>
      <c r="AM2020" s="122" t="str">
        <f>IF(ISNA(VLOOKUP(G2020,[1]Sheet!$K$2:$L$159,2,FALSE))," ",(VLOOKUP(G2020,[1]Sheet!$K$2:$L$159,2,FALSE)))</f>
        <v xml:space="preserve"> </v>
      </c>
      <c r="AN2020" s="122" t="str">
        <f>IF(ISNA(VLOOKUP(I2020&amp;C2020,[1]Sheet!$D$2:$E$228,2,FALSE))," ",VLOOKUP(I2020&amp;C2020,[1]Sheet!$D$2:$E$228,2,FALSE))</f>
        <v xml:space="preserve"> </v>
      </c>
      <c r="AO2020" s="122" t="str">
        <f>+I2020&amp;C2020</f>
        <v/>
      </c>
      <c r="AP2020" s="122" t="str">
        <f>C2020&amp;D2020&amp;E2020&amp;G2020&amp;I2020&amp;O2020</f>
        <v/>
      </c>
      <c r="AQ2020" s="122" t="str">
        <f>B2020&amp;D2020&amp;N2020</f>
        <v/>
      </c>
      <c r="AR2020" s="123" t="str">
        <f>+D2020&amp;J2020</f>
        <v/>
      </c>
      <c r="AS2020" s="124" t="str">
        <f t="shared" si="286"/>
        <v/>
      </c>
      <c r="AT2020" s="125" t="str">
        <f t="shared" si="287"/>
        <v/>
      </c>
      <c r="AU2020" s="125" t="str">
        <f>IF(NOT(AT2020=""),VLOOKUP(AT2020,[1]PSI_Category!A:B,2,0),"")</f>
        <v/>
      </c>
      <c r="AV2020" s="167"/>
      <c r="AW2020" s="167"/>
      <c r="AX2020" s="167"/>
    </row>
    <row r="2021" spans="1:50" s="133" customFormat="1" ht="11.4" customHeight="1" x14ac:dyDescent="0.3">
      <c r="A2021" s="103"/>
      <c r="B2021" s="104"/>
      <c r="C2021" s="105"/>
      <c r="D2021" s="106"/>
      <c r="E2021" s="107"/>
      <c r="F2021" s="105"/>
      <c r="G2021" s="107"/>
      <c r="H2021" s="105"/>
      <c r="I2021" s="105"/>
      <c r="J2021" s="107"/>
      <c r="K2021" s="105"/>
      <c r="L2021" s="105"/>
      <c r="M2021" s="105"/>
      <c r="N2021" s="105"/>
      <c r="O2021" s="127"/>
      <c r="P2021" s="109"/>
      <c r="Q2021" s="110"/>
      <c r="R2021" s="110"/>
      <c r="S2021" s="110"/>
      <c r="T2021" s="110"/>
      <c r="U2021" s="111"/>
      <c r="V2021" s="111"/>
      <c r="W2021" s="112"/>
      <c r="X2021" s="113"/>
      <c r="Y2021" s="114"/>
      <c r="Z2021" s="115"/>
      <c r="AA2021" s="116"/>
      <c r="AB2021" s="117" t="b">
        <f t="shared" si="279"/>
        <v>0</v>
      </c>
      <c r="AC2021" s="117">
        <f t="shared" si="280"/>
        <v>0</v>
      </c>
      <c r="AD2021" s="118"/>
      <c r="AE2021" s="117" t="b">
        <f t="shared" si="281"/>
        <v>0</v>
      </c>
      <c r="AF2021" s="117">
        <f t="shared" si="282"/>
        <v>0</v>
      </c>
      <c r="AG2021" s="119">
        <f t="shared" si="283"/>
        <v>0</v>
      </c>
      <c r="AH2021" s="120" t="b">
        <f t="shared" si="284"/>
        <v>0</v>
      </c>
      <c r="AI2021" s="121">
        <f t="shared" si="285"/>
        <v>0</v>
      </c>
      <c r="AJ2021" s="122">
        <f>+C2021</f>
        <v>0</v>
      </c>
      <c r="AK2021" s="122" t="str">
        <f>IF(ISNA(VLOOKUP(postponeList!D2021,[1]Sheet!$A$2:$B$12,2,FALSE))," ",(VLOOKUP(postponeList!D2021,[1]Sheet!$A$2:$B$12,2,FALSE)))</f>
        <v xml:space="preserve"> </v>
      </c>
      <c r="AL2021" s="122" t="str">
        <f>IF(ISNA(VLOOKUP(E2021,[1]Sheet!$G$2:$H$40,2,FALSE))," ",VLOOKUP(E2021,[1]Sheet!$G$2:$H$40,2,FALSE))</f>
        <v xml:space="preserve"> </v>
      </c>
      <c r="AM2021" s="122" t="str">
        <f>IF(ISNA(VLOOKUP(G2021,[1]Sheet!$K$2:$L$159,2,FALSE))," ",(VLOOKUP(G2021,[1]Sheet!$K$2:$L$159,2,FALSE)))</f>
        <v xml:space="preserve"> </v>
      </c>
      <c r="AN2021" s="122" t="str">
        <f>IF(ISNA(VLOOKUP(I2021&amp;C2021,[1]Sheet!$D$2:$E$228,2,FALSE))," ",VLOOKUP(I2021&amp;C2021,[1]Sheet!$D$2:$E$228,2,FALSE))</f>
        <v xml:space="preserve"> </v>
      </c>
      <c r="AO2021" s="122" t="str">
        <f>+I2021&amp;C2021</f>
        <v/>
      </c>
      <c r="AP2021" s="122" t="str">
        <f>C2021&amp;D2021&amp;E2021&amp;G2021&amp;I2021&amp;O2021</f>
        <v/>
      </c>
      <c r="AQ2021" s="122" t="str">
        <f>B2021&amp;D2021&amp;N2021</f>
        <v/>
      </c>
      <c r="AR2021" s="123" t="str">
        <f>+D2021&amp;J2021</f>
        <v/>
      </c>
      <c r="AS2021" s="124" t="str">
        <f t="shared" si="286"/>
        <v/>
      </c>
      <c r="AT2021" s="125" t="str">
        <f t="shared" si="287"/>
        <v/>
      </c>
      <c r="AU2021" s="125" t="str">
        <f>IF(NOT(AT2021=""),VLOOKUP(AT2021,[1]PSI_Category!A:B,2,0),"")</f>
        <v/>
      </c>
      <c r="AV2021" s="167"/>
      <c r="AW2021" s="167"/>
      <c r="AX2021" s="167"/>
    </row>
    <row r="2022" spans="1:50" s="133" customFormat="1" ht="11.4" customHeight="1" x14ac:dyDescent="0.3">
      <c r="A2022" s="103"/>
      <c r="B2022" s="104"/>
      <c r="C2022" s="105"/>
      <c r="D2022" s="106"/>
      <c r="E2022" s="107"/>
      <c r="F2022" s="105"/>
      <c r="G2022" s="107"/>
      <c r="H2022" s="105"/>
      <c r="I2022" s="105"/>
      <c r="J2022" s="107"/>
      <c r="K2022" s="105"/>
      <c r="L2022" s="105"/>
      <c r="M2022" s="105"/>
      <c r="N2022" s="105"/>
      <c r="O2022" s="127"/>
      <c r="P2022" s="109"/>
      <c r="Q2022" s="110"/>
      <c r="R2022" s="110"/>
      <c r="S2022" s="110"/>
      <c r="T2022" s="110"/>
      <c r="U2022" s="111"/>
      <c r="V2022" s="111"/>
      <c r="W2022" s="112"/>
      <c r="X2022" s="113"/>
      <c r="Y2022" s="114"/>
      <c r="Z2022" s="115"/>
      <c r="AA2022" s="116"/>
      <c r="AB2022" s="117" t="b">
        <f t="shared" si="279"/>
        <v>0</v>
      </c>
      <c r="AC2022" s="117">
        <f t="shared" si="280"/>
        <v>0</v>
      </c>
      <c r="AD2022" s="118"/>
      <c r="AE2022" s="117" t="b">
        <f t="shared" si="281"/>
        <v>0</v>
      </c>
      <c r="AF2022" s="117">
        <f t="shared" si="282"/>
        <v>0</v>
      </c>
      <c r="AG2022" s="119">
        <f t="shared" si="283"/>
        <v>0</v>
      </c>
      <c r="AH2022" s="120" t="b">
        <f t="shared" si="284"/>
        <v>0</v>
      </c>
      <c r="AI2022" s="121">
        <f t="shared" si="285"/>
        <v>0</v>
      </c>
      <c r="AJ2022" s="122">
        <f>+C2022</f>
        <v>0</v>
      </c>
      <c r="AK2022" s="122" t="str">
        <f>IF(ISNA(VLOOKUP(postponeList!D2022,[1]Sheet!$A$2:$B$12,2,FALSE))," ",(VLOOKUP(postponeList!D2022,[1]Sheet!$A$2:$B$12,2,FALSE)))</f>
        <v xml:space="preserve"> </v>
      </c>
      <c r="AL2022" s="122" t="str">
        <f>IF(ISNA(VLOOKUP(E2022,[1]Sheet!$G$2:$H$40,2,FALSE))," ",VLOOKUP(E2022,[1]Sheet!$G$2:$H$40,2,FALSE))</f>
        <v xml:space="preserve"> </v>
      </c>
      <c r="AM2022" s="122" t="str">
        <f>IF(ISNA(VLOOKUP(G2022,[1]Sheet!$K$2:$L$159,2,FALSE))," ",(VLOOKUP(G2022,[1]Sheet!$K$2:$L$159,2,FALSE)))</f>
        <v xml:space="preserve"> </v>
      </c>
      <c r="AN2022" s="122" t="str">
        <f>IF(ISNA(VLOOKUP(I2022&amp;C2022,[1]Sheet!$D$2:$E$228,2,FALSE))," ",VLOOKUP(I2022&amp;C2022,[1]Sheet!$D$2:$E$228,2,FALSE))</f>
        <v xml:space="preserve"> </v>
      </c>
      <c r="AO2022" s="122" t="str">
        <f>+I2022&amp;C2022</f>
        <v/>
      </c>
      <c r="AP2022" s="122" t="str">
        <f>C2022&amp;D2022&amp;E2022&amp;G2022&amp;I2022&amp;O2022</f>
        <v/>
      </c>
      <c r="AQ2022" s="122" t="str">
        <f>B2022&amp;D2022&amp;N2022</f>
        <v/>
      </c>
      <c r="AR2022" s="123" t="str">
        <f>+D2022&amp;J2022</f>
        <v/>
      </c>
      <c r="AS2022" s="124" t="str">
        <f t="shared" si="286"/>
        <v/>
      </c>
      <c r="AT2022" s="125" t="str">
        <f t="shared" si="287"/>
        <v/>
      </c>
      <c r="AU2022" s="125" t="str">
        <f>IF(NOT(AT2022=""),VLOOKUP(AT2022,[1]PSI_Category!A:B,2,0),"")</f>
        <v/>
      </c>
      <c r="AV2022" s="167"/>
      <c r="AW2022" s="167"/>
      <c r="AX2022" s="167"/>
    </row>
    <row r="2023" spans="1:50" s="133" customFormat="1" ht="11.4" customHeight="1" x14ac:dyDescent="0.3">
      <c r="A2023" s="103"/>
      <c r="B2023" s="104"/>
      <c r="C2023" s="105"/>
      <c r="D2023" s="106"/>
      <c r="E2023" s="107"/>
      <c r="F2023" s="105"/>
      <c r="G2023" s="107"/>
      <c r="H2023" s="105"/>
      <c r="I2023" s="105"/>
      <c r="J2023" s="107"/>
      <c r="K2023" s="105"/>
      <c r="L2023" s="105"/>
      <c r="M2023" s="105"/>
      <c r="N2023" s="105"/>
      <c r="O2023" s="127"/>
      <c r="P2023" s="109"/>
      <c r="Q2023" s="110"/>
      <c r="R2023" s="110"/>
      <c r="S2023" s="110"/>
      <c r="T2023" s="110"/>
      <c r="U2023" s="111"/>
      <c r="V2023" s="111"/>
      <c r="W2023" s="112"/>
      <c r="X2023" s="113"/>
      <c r="Y2023" s="114"/>
      <c r="Z2023" s="115"/>
      <c r="AA2023" s="116"/>
      <c r="AB2023" s="117" t="b">
        <f t="shared" si="279"/>
        <v>0</v>
      </c>
      <c r="AC2023" s="117">
        <f t="shared" si="280"/>
        <v>0</v>
      </c>
      <c r="AD2023" s="118"/>
      <c r="AE2023" s="117" t="b">
        <f t="shared" si="281"/>
        <v>0</v>
      </c>
      <c r="AF2023" s="117">
        <f t="shared" si="282"/>
        <v>0</v>
      </c>
      <c r="AG2023" s="119">
        <f t="shared" si="283"/>
        <v>0</v>
      </c>
      <c r="AH2023" s="120" t="b">
        <f t="shared" si="284"/>
        <v>0</v>
      </c>
      <c r="AI2023" s="121">
        <f t="shared" si="285"/>
        <v>0</v>
      </c>
      <c r="AJ2023" s="122">
        <f>+C2023</f>
        <v>0</v>
      </c>
      <c r="AK2023" s="122" t="str">
        <f>IF(ISNA(VLOOKUP(postponeList!D2023,[1]Sheet!$A$2:$B$12,2,FALSE))," ",(VLOOKUP(postponeList!D2023,[1]Sheet!$A$2:$B$12,2,FALSE)))</f>
        <v xml:space="preserve"> </v>
      </c>
      <c r="AL2023" s="122" t="str">
        <f>IF(ISNA(VLOOKUP(E2023,[1]Sheet!$G$2:$H$40,2,FALSE))," ",VLOOKUP(E2023,[1]Sheet!$G$2:$H$40,2,FALSE))</f>
        <v xml:space="preserve"> </v>
      </c>
      <c r="AM2023" s="122" t="str">
        <f>IF(ISNA(VLOOKUP(G2023,[1]Sheet!$K$2:$L$159,2,FALSE))," ",(VLOOKUP(G2023,[1]Sheet!$K$2:$L$159,2,FALSE)))</f>
        <v xml:space="preserve"> </v>
      </c>
      <c r="AN2023" s="122" t="str">
        <f>IF(ISNA(VLOOKUP(I2023&amp;C2023,[1]Sheet!$D$2:$E$228,2,FALSE))," ",VLOOKUP(I2023&amp;C2023,[1]Sheet!$D$2:$E$228,2,FALSE))</f>
        <v xml:space="preserve"> </v>
      </c>
      <c r="AO2023" s="122" t="str">
        <f>+I2023&amp;C2023</f>
        <v/>
      </c>
      <c r="AP2023" s="122" t="str">
        <f>C2023&amp;D2023&amp;E2023&amp;G2023&amp;I2023&amp;O2023</f>
        <v/>
      </c>
      <c r="AQ2023" s="122" t="str">
        <f>B2023&amp;D2023&amp;N2023</f>
        <v/>
      </c>
      <c r="AR2023" s="123" t="str">
        <f>+D2023&amp;J2023</f>
        <v/>
      </c>
      <c r="AS2023" s="124" t="str">
        <f t="shared" si="286"/>
        <v/>
      </c>
      <c r="AT2023" s="125" t="str">
        <f t="shared" si="287"/>
        <v/>
      </c>
      <c r="AU2023" s="125" t="str">
        <f>IF(NOT(AT2023=""),VLOOKUP(AT2023,[1]PSI_Category!A:B,2,0),"")</f>
        <v/>
      </c>
      <c r="AV2023" s="167"/>
      <c r="AW2023" s="167"/>
      <c r="AX2023" s="167"/>
    </row>
    <row r="2024" spans="1:50" s="133" customFormat="1" ht="11.4" customHeight="1" x14ac:dyDescent="0.3">
      <c r="A2024" s="103"/>
      <c r="B2024" s="104"/>
      <c r="C2024" s="105"/>
      <c r="D2024" s="106"/>
      <c r="E2024" s="107"/>
      <c r="F2024" s="105"/>
      <c r="G2024" s="107"/>
      <c r="H2024" s="105"/>
      <c r="I2024" s="105"/>
      <c r="J2024" s="107"/>
      <c r="K2024" s="105"/>
      <c r="L2024" s="105"/>
      <c r="M2024" s="105"/>
      <c r="N2024" s="105"/>
      <c r="O2024" s="127"/>
      <c r="P2024" s="109"/>
      <c r="Q2024" s="110"/>
      <c r="R2024" s="110"/>
      <c r="S2024" s="110"/>
      <c r="T2024" s="110"/>
      <c r="U2024" s="111"/>
      <c r="V2024" s="111"/>
      <c r="W2024" s="112"/>
      <c r="X2024" s="113"/>
      <c r="Y2024" s="114"/>
      <c r="Z2024" s="115"/>
      <c r="AA2024" s="116"/>
      <c r="AB2024" s="117" t="b">
        <f t="shared" si="279"/>
        <v>0</v>
      </c>
      <c r="AC2024" s="117">
        <f t="shared" si="280"/>
        <v>0</v>
      </c>
      <c r="AD2024" s="118"/>
      <c r="AE2024" s="117" t="b">
        <f t="shared" si="281"/>
        <v>0</v>
      </c>
      <c r="AF2024" s="117">
        <f t="shared" si="282"/>
        <v>0</v>
      </c>
      <c r="AG2024" s="119">
        <f t="shared" si="283"/>
        <v>0</v>
      </c>
      <c r="AH2024" s="120" t="b">
        <f t="shared" si="284"/>
        <v>0</v>
      </c>
      <c r="AI2024" s="121">
        <f t="shared" si="285"/>
        <v>0</v>
      </c>
      <c r="AJ2024" s="122">
        <f>+C2024</f>
        <v>0</v>
      </c>
      <c r="AK2024" s="122" t="str">
        <f>IF(ISNA(VLOOKUP(postponeList!D2024,[1]Sheet!$A$2:$B$12,2,FALSE))," ",(VLOOKUP(postponeList!D2024,[1]Sheet!$A$2:$B$12,2,FALSE)))</f>
        <v xml:space="preserve"> </v>
      </c>
      <c r="AL2024" s="122" t="str">
        <f>IF(ISNA(VLOOKUP(E2024,[1]Sheet!$G$2:$H$40,2,FALSE))," ",VLOOKUP(E2024,[1]Sheet!$G$2:$H$40,2,FALSE))</f>
        <v xml:space="preserve"> </v>
      </c>
      <c r="AM2024" s="122" t="str">
        <f>IF(ISNA(VLOOKUP(G2024,[1]Sheet!$K$2:$L$159,2,FALSE))," ",(VLOOKUP(G2024,[1]Sheet!$K$2:$L$159,2,FALSE)))</f>
        <v xml:space="preserve"> </v>
      </c>
      <c r="AN2024" s="122" t="str">
        <f>IF(ISNA(VLOOKUP(I2024&amp;C2024,[1]Sheet!$D$2:$E$228,2,FALSE))," ",VLOOKUP(I2024&amp;C2024,[1]Sheet!$D$2:$E$228,2,FALSE))</f>
        <v xml:space="preserve"> </v>
      </c>
      <c r="AO2024" s="122" t="str">
        <f>+I2024&amp;C2024</f>
        <v/>
      </c>
      <c r="AP2024" s="122" t="str">
        <f>C2024&amp;D2024&amp;E2024&amp;G2024&amp;I2024&amp;O2024</f>
        <v/>
      </c>
      <c r="AQ2024" s="122" t="str">
        <f>B2024&amp;D2024&amp;N2024</f>
        <v/>
      </c>
      <c r="AR2024" s="123" t="str">
        <f>+D2024&amp;J2024</f>
        <v/>
      </c>
      <c r="AS2024" s="124" t="str">
        <f t="shared" si="286"/>
        <v/>
      </c>
      <c r="AT2024" s="125" t="str">
        <f t="shared" si="287"/>
        <v/>
      </c>
      <c r="AU2024" s="125" t="str">
        <f>IF(NOT(AT2024=""),VLOOKUP(AT2024,[1]PSI_Category!A:B,2,0),"")</f>
        <v/>
      </c>
      <c r="AV2024" s="167"/>
      <c r="AW2024" s="167"/>
      <c r="AX2024" s="167"/>
    </row>
    <row r="2025" spans="1:50" s="133" customFormat="1" ht="11.4" customHeight="1" x14ac:dyDescent="0.3">
      <c r="A2025" s="103"/>
      <c r="B2025" s="104"/>
      <c r="C2025" s="105"/>
      <c r="D2025" s="106"/>
      <c r="E2025" s="107"/>
      <c r="F2025" s="105"/>
      <c r="G2025" s="107"/>
      <c r="H2025" s="105"/>
      <c r="I2025" s="105"/>
      <c r="J2025" s="107"/>
      <c r="K2025" s="105"/>
      <c r="L2025" s="105"/>
      <c r="M2025" s="105"/>
      <c r="N2025" s="105"/>
      <c r="O2025" s="127"/>
      <c r="P2025" s="109"/>
      <c r="Q2025" s="110"/>
      <c r="R2025" s="110"/>
      <c r="S2025" s="110"/>
      <c r="T2025" s="110"/>
      <c r="U2025" s="111"/>
      <c r="V2025" s="111"/>
      <c r="W2025" s="112"/>
      <c r="X2025" s="113"/>
      <c r="Y2025" s="114"/>
      <c r="Z2025" s="115"/>
      <c r="AA2025" s="116"/>
      <c r="AB2025" s="117" t="b">
        <f t="shared" si="279"/>
        <v>0</v>
      </c>
      <c r="AC2025" s="117">
        <f t="shared" si="280"/>
        <v>0</v>
      </c>
      <c r="AD2025" s="118"/>
      <c r="AE2025" s="117" t="b">
        <f t="shared" si="281"/>
        <v>0</v>
      </c>
      <c r="AF2025" s="117">
        <f t="shared" si="282"/>
        <v>0</v>
      </c>
      <c r="AG2025" s="119">
        <f t="shared" si="283"/>
        <v>0</v>
      </c>
      <c r="AH2025" s="120" t="b">
        <f t="shared" si="284"/>
        <v>0</v>
      </c>
      <c r="AI2025" s="121">
        <f t="shared" si="285"/>
        <v>0</v>
      </c>
      <c r="AJ2025" s="122">
        <f>+C2025</f>
        <v>0</v>
      </c>
      <c r="AK2025" s="122" t="str">
        <f>IF(ISNA(VLOOKUP(postponeList!D2025,[1]Sheet!$A$2:$B$12,2,FALSE))," ",(VLOOKUP(postponeList!D2025,[1]Sheet!$A$2:$B$12,2,FALSE)))</f>
        <v xml:space="preserve"> </v>
      </c>
      <c r="AL2025" s="122" t="str">
        <f>IF(ISNA(VLOOKUP(E2025,[1]Sheet!$G$2:$H$40,2,FALSE))," ",VLOOKUP(E2025,[1]Sheet!$G$2:$H$40,2,FALSE))</f>
        <v xml:space="preserve"> </v>
      </c>
      <c r="AM2025" s="122" t="str">
        <f>IF(ISNA(VLOOKUP(G2025,[1]Sheet!$K$2:$L$159,2,FALSE))," ",(VLOOKUP(G2025,[1]Sheet!$K$2:$L$159,2,FALSE)))</f>
        <v xml:space="preserve"> </v>
      </c>
      <c r="AN2025" s="122" t="str">
        <f>IF(ISNA(VLOOKUP(I2025&amp;C2025,[1]Sheet!$D$2:$E$228,2,FALSE))," ",VLOOKUP(I2025&amp;C2025,[1]Sheet!$D$2:$E$228,2,FALSE))</f>
        <v xml:space="preserve"> </v>
      </c>
      <c r="AO2025" s="122" t="str">
        <f>+I2025&amp;C2025</f>
        <v/>
      </c>
      <c r="AP2025" s="122" t="str">
        <f>C2025&amp;D2025&amp;E2025&amp;G2025&amp;I2025&amp;O2025</f>
        <v/>
      </c>
      <c r="AQ2025" s="122" t="str">
        <f>B2025&amp;D2025&amp;N2025</f>
        <v/>
      </c>
      <c r="AR2025" s="123" t="str">
        <f>+D2025&amp;J2025</f>
        <v/>
      </c>
      <c r="AS2025" s="124" t="str">
        <f t="shared" si="286"/>
        <v/>
      </c>
      <c r="AT2025" s="125" t="str">
        <f t="shared" si="287"/>
        <v/>
      </c>
      <c r="AU2025" s="125" t="str">
        <f>IF(NOT(AT2025=""),VLOOKUP(AT2025,[1]PSI_Category!A:B,2,0),"")</f>
        <v/>
      </c>
      <c r="AV2025" s="167"/>
      <c r="AW2025" s="167"/>
      <c r="AX2025" s="167"/>
    </row>
    <row r="2026" spans="1:50" s="133" customFormat="1" ht="11.4" customHeight="1" x14ac:dyDescent="0.3">
      <c r="A2026" s="103"/>
      <c r="B2026" s="104"/>
      <c r="C2026" s="105"/>
      <c r="D2026" s="106"/>
      <c r="E2026" s="107"/>
      <c r="F2026" s="105"/>
      <c r="G2026" s="107"/>
      <c r="H2026" s="105"/>
      <c r="I2026" s="105"/>
      <c r="J2026" s="107"/>
      <c r="K2026" s="105"/>
      <c r="L2026" s="105"/>
      <c r="M2026" s="105"/>
      <c r="N2026" s="105"/>
      <c r="O2026" s="127"/>
      <c r="P2026" s="109"/>
      <c r="Q2026" s="110"/>
      <c r="R2026" s="110"/>
      <c r="S2026" s="110"/>
      <c r="T2026" s="110"/>
      <c r="U2026" s="111"/>
      <c r="V2026" s="111"/>
      <c r="W2026" s="112"/>
      <c r="X2026" s="113"/>
      <c r="Y2026" s="114"/>
      <c r="Z2026" s="115"/>
      <c r="AA2026" s="116"/>
      <c r="AB2026" s="117" t="b">
        <f t="shared" si="279"/>
        <v>0</v>
      </c>
      <c r="AC2026" s="117">
        <f t="shared" si="280"/>
        <v>0</v>
      </c>
      <c r="AD2026" s="118"/>
      <c r="AE2026" s="117" t="b">
        <f t="shared" si="281"/>
        <v>0</v>
      </c>
      <c r="AF2026" s="117">
        <f t="shared" si="282"/>
        <v>0</v>
      </c>
      <c r="AG2026" s="119">
        <f t="shared" si="283"/>
        <v>0</v>
      </c>
      <c r="AH2026" s="120" t="b">
        <f t="shared" si="284"/>
        <v>0</v>
      </c>
      <c r="AI2026" s="121">
        <f t="shared" si="285"/>
        <v>0</v>
      </c>
      <c r="AJ2026" s="122">
        <f>+C2026</f>
        <v>0</v>
      </c>
      <c r="AK2026" s="122" t="str">
        <f>IF(ISNA(VLOOKUP(postponeList!D2026,[1]Sheet!$A$2:$B$12,2,FALSE))," ",(VLOOKUP(postponeList!D2026,[1]Sheet!$A$2:$B$12,2,FALSE)))</f>
        <v xml:space="preserve"> </v>
      </c>
      <c r="AL2026" s="122" t="str">
        <f>IF(ISNA(VLOOKUP(E2026,[1]Sheet!$G$2:$H$40,2,FALSE))," ",VLOOKUP(E2026,[1]Sheet!$G$2:$H$40,2,FALSE))</f>
        <v xml:space="preserve"> </v>
      </c>
      <c r="AM2026" s="122" t="str">
        <f>IF(ISNA(VLOOKUP(G2026,[1]Sheet!$K$2:$L$159,2,FALSE))," ",(VLOOKUP(G2026,[1]Sheet!$K$2:$L$159,2,FALSE)))</f>
        <v xml:space="preserve"> </v>
      </c>
      <c r="AN2026" s="122" t="str">
        <f>IF(ISNA(VLOOKUP(I2026&amp;C2026,[1]Sheet!$D$2:$E$228,2,FALSE))," ",VLOOKUP(I2026&amp;C2026,[1]Sheet!$D$2:$E$228,2,FALSE))</f>
        <v xml:space="preserve"> </v>
      </c>
      <c r="AO2026" s="122" t="str">
        <f>+I2026&amp;C2026</f>
        <v/>
      </c>
      <c r="AP2026" s="122" t="str">
        <f>C2026&amp;D2026&amp;E2026&amp;G2026&amp;I2026&amp;O2026</f>
        <v/>
      </c>
      <c r="AQ2026" s="122" t="str">
        <f>B2026&amp;D2026&amp;N2026</f>
        <v/>
      </c>
      <c r="AR2026" s="123" t="str">
        <f>+D2026&amp;J2026</f>
        <v/>
      </c>
      <c r="AS2026" s="124" t="str">
        <f t="shared" si="286"/>
        <v/>
      </c>
      <c r="AT2026" s="125" t="str">
        <f t="shared" si="287"/>
        <v/>
      </c>
      <c r="AU2026" s="125" t="str">
        <f>IF(NOT(AT2026=""),VLOOKUP(AT2026,[1]PSI_Category!A:B,2,0),"")</f>
        <v/>
      </c>
      <c r="AV2026" s="167"/>
      <c r="AW2026" s="167"/>
      <c r="AX2026" s="167"/>
    </row>
    <row r="2027" spans="1:50" s="133" customFormat="1" ht="11.4" customHeight="1" x14ac:dyDescent="0.3">
      <c r="A2027" s="103"/>
      <c r="B2027" s="104"/>
      <c r="C2027" s="105"/>
      <c r="D2027" s="106"/>
      <c r="E2027" s="107"/>
      <c r="F2027" s="105"/>
      <c r="G2027" s="107"/>
      <c r="H2027" s="105"/>
      <c r="I2027" s="105"/>
      <c r="J2027" s="107"/>
      <c r="K2027" s="105"/>
      <c r="L2027" s="105"/>
      <c r="M2027" s="105"/>
      <c r="N2027" s="105"/>
      <c r="O2027" s="127"/>
      <c r="P2027" s="109"/>
      <c r="Q2027" s="110"/>
      <c r="R2027" s="110"/>
      <c r="S2027" s="110"/>
      <c r="T2027" s="110"/>
      <c r="U2027" s="111"/>
      <c r="V2027" s="111"/>
      <c r="W2027" s="112"/>
      <c r="X2027" s="113"/>
      <c r="Y2027" s="114"/>
      <c r="Z2027" s="115"/>
      <c r="AA2027" s="116"/>
      <c r="AB2027" s="117" t="b">
        <f t="shared" si="279"/>
        <v>0</v>
      </c>
      <c r="AC2027" s="117">
        <f t="shared" si="280"/>
        <v>0</v>
      </c>
      <c r="AD2027" s="118"/>
      <c r="AE2027" s="117" t="b">
        <f t="shared" si="281"/>
        <v>0</v>
      </c>
      <c r="AF2027" s="117">
        <f t="shared" si="282"/>
        <v>0</v>
      </c>
      <c r="AG2027" s="119">
        <f t="shared" si="283"/>
        <v>0</v>
      </c>
      <c r="AH2027" s="120" t="b">
        <f t="shared" si="284"/>
        <v>0</v>
      </c>
      <c r="AI2027" s="121">
        <f t="shared" si="285"/>
        <v>0</v>
      </c>
      <c r="AJ2027" s="122">
        <f>+C2027</f>
        <v>0</v>
      </c>
      <c r="AK2027" s="122" t="str">
        <f>IF(ISNA(VLOOKUP(postponeList!D2027,[1]Sheet!$A$2:$B$12,2,FALSE))," ",(VLOOKUP(postponeList!D2027,[1]Sheet!$A$2:$B$12,2,FALSE)))</f>
        <v xml:space="preserve"> </v>
      </c>
      <c r="AL2027" s="122" t="str">
        <f>IF(ISNA(VLOOKUP(E2027,[1]Sheet!$G$2:$H$40,2,FALSE))," ",VLOOKUP(E2027,[1]Sheet!$G$2:$H$40,2,FALSE))</f>
        <v xml:space="preserve"> </v>
      </c>
      <c r="AM2027" s="122" t="str">
        <f>IF(ISNA(VLOOKUP(G2027,[1]Sheet!$K$2:$L$159,2,FALSE))," ",(VLOOKUP(G2027,[1]Sheet!$K$2:$L$159,2,FALSE)))</f>
        <v xml:space="preserve"> </v>
      </c>
      <c r="AN2027" s="122" t="str">
        <f>IF(ISNA(VLOOKUP(I2027&amp;C2027,[1]Sheet!$D$2:$E$228,2,FALSE))," ",VLOOKUP(I2027&amp;C2027,[1]Sheet!$D$2:$E$228,2,FALSE))</f>
        <v xml:space="preserve"> </v>
      </c>
      <c r="AO2027" s="122" t="str">
        <f>+I2027&amp;C2027</f>
        <v/>
      </c>
      <c r="AP2027" s="122" t="str">
        <f>C2027&amp;D2027&amp;E2027&amp;G2027&amp;I2027&amp;O2027</f>
        <v/>
      </c>
      <c r="AQ2027" s="122" t="str">
        <f>B2027&amp;D2027&amp;N2027</f>
        <v/>
      </c>
      <c r="AR2027" s="123" t="str">
        <f>+D2027&amp;J2027</f>
        <v/>
      </c>
      <c r="AS2027" s="124" t="str">
        <f t="shared" si="286"/>
        <v/>
      </c>
      <c r="AT2027" s="125" t="str">
        <f t="shared" si="287"/>
        <v/>
      </c>
      <c r="AU2027" s="125" t="str">
        <f>IF(NOT(AT2027=""),VLOOKUP(AT2027,[1]PSI_Category!A:B,2,0),"")</f>
        <v/>
      </c>
      <c r="AV2027" s="167"/>
      <c r="AW2027" s="167"/>
      <c r="AX2027" s="167"/>
    </row>
    <row r="2028" spans="1:50" s="133" customFormat="1" ht="11.4" customHeight="1" x14ac:dyDescent="0.3">
      <c r="A2028" s="103"/>
      <c r="B2028" s="104"/>
      <c r="C2028" s="105"/>
      <c r="D2028" s="106"/>
      <c r="E2028" s="107"/>
      <c r="F2028" s="105"/>
      <c r="G2028" s="107"/>
      <c r="H2028" s="105"/>
      <c r="I2028" s="105"/>
      <c r="J2028" s="107"/>
      <c r="K2028" s="105"/>
      <c r="L2028" s="105"/>
      <c r="M2028" s="105"/>
      <c r="N2028" s="105"/>
      <c r="O2028" s="127"/>
      <c r="P2028" s="109"/>
      <c r="Q2028" s="110"/>
      <c r="R2028" s="110"/>
      <c r="S2028" s="110"/>
      <c r="T2028" s="110"/>
      <c r="U2028" s="111"/>
      <c r="V2028" s="111"/>
      <c r="W2028" s="112"/>
      <c r="X2028" s="113"/>
      <c r="Y2028" s="114"/>
      <c r="Z2028" s="115"/>
      <c r="AA2028" s="116"/>
      <c r="AB2028" s="117" t="b">
        <f t="shared" si="279"/>
        <v>0</v>
      </c>
      <c r="AC2028" s="117">
        <f t="shared" si="280"/>
        <v>0</v>
      </c>
      <c r="AD2028" s="118"/>
      <c r="AE2028" s="117" t="b">
        <f t="shared" si="281"/>
        <v>0</v>
      </c>
      <c r="AF2028" s="117">
        <f t="shared" si="282"/>
        <v>0</v>
      </c>
      <c r="AG2028" s="119">
        <f t="shared" si="283"/>
        <v>0</v>
      </c>
      <c r="AH2028" s="120" t="b">
        <f t="shared" si="284"/>
        <v>0</v>
      </c>
      <c r="AI2028" s="121">
        <f t="shared" si="285"/>
        <v>0</v>
      </c>
      <c r="AJ2028" s="122">
        <f>+C2028</f>
        <v>0</v>
      </c>
      <c r="AK2028" s="122" t="str">
        <f>IF(ISNA(VLOOKUP(postponeList!D2028,[1]Sheet!$A$2:$B$12,2,FALSE))," ",(VLOOKUP(postponeList!D2028,[1]Sheet!$A$2:$B$12,2,FALSE)))</f>
        <v xml:space="preserve"> </v>
      </c>
      <c r="AL2028" s="122" t="str">
        <f>IF(ISNA(VLOOKUP(E2028,[1]Sheet!$G$2:$H$40,2,FALSE))," ",VLOOKUP(E2028,[1]Sheet!$G$2:$H$40,2,FALSE))</f>
        <v xml:space="preserve"> </v>
      </c>
      <c r="AM2028" s="122" t="str">
        <f>IF(ISNA(VLOOKUP(G2028,[1]Sheet!$K$2:$L$159,2,FALSE))," ",(VLOOKUP(G2028,[1]Sheet!$K$2:$L$159,2,FALSE)))</f>
        <v xml:space="preserve"> </v>
      </c>
      <c r="AN2028" s="122" t="str">
        <f>IF(ISNA(VLOOKUP(I2028&amp;C2028,[1]Sheet!$D$2:$E$228,2,FALSE))," ",VLOOKUP(I2028&amp;C2028,[1]Sheet!$D$2:$E$228,2,FALSE))</f>
        <v xml:space="preserve"> </v>
      </c>
      <c r="AO2028" s="122" t="str">
        <f>+I2028&amp;C2028</f>
        <v/>
      </c>
      <c r="AP2028" s="122" t="str">
        <f>C2028&amp;D2028&amp;E2028&amp;G2028&amp;I2028&amp;O2028</f>
        <v/>
      </c>
      <c r="AQ2028" s="122" t="str">
        <f>B2028&amp;D2028&amp;N2028</f>
        <v/>
      </c>
      <c r="AR2028" s="123" t="str">
        <f>+D2028&amp;J2028</f>
        <v/>
      </c>
      <c r="AS2028" s="124" t="str">
        <f t="shared" si="286"/>
        <v/>
      </c>
      <c r="AT2028" s="125" t="str">
        <f t="shared" si="287"/>
        <v/>
      </c>
      <c r="AU2028" s="125" t="str">
        <f>IF(NOT(AT2028=""),VLOOKUP(AT2028,[1]PSI_Category!A:B,2,0),"")</f>
        <v/>
      </c>
      <c r="AV2028" s="167"/>
      <c r="AW2028" s="167"/>
      <c r="AX2028" s="167"/>
    </row>
    <row r="2029" spans="1:50" s="133" customFormat="1" ht="11.4" customHeight="1" x14ac:dyDescent="0.3">
      <c r="A2029" s="103"/>
      <c r="B2029" s="104"/>
      <c r="C2029" s="105"/>
      <c r="D2029" s="106"/>
      <c r="E2029" s="107"/>
      <c r="F2029" s="105"/>
      <c r="G2029" s="107"/>
      <c r="H2029" s="105"/>
      <c r="I2029" s="105"/>
      <c r="J2029" s="107"/>
      <c r="K2029" s="105"/>
      <c r="L2029" s="105"/>
      <c r="M2029" s="105"/>
      <c r="N2029" s="105"/>
      <c r="O2029" s="127"/>
      <c r="P2029" s="109"/>
      <c r="Q2029" s="110"/>
      <c r="R2029" s="110"/>
      <c r="S2029" s="110"/>
      <c r="T2029" s="110"/>
      <c r="U2029" s="111"/>
      <c r="V2029" s="111"/>
      <c r="W2029" s="112"/>
      <c r="X2029" s="113"/>
      <c r="Y2029" s="114"/>
      <c r="Z2029" s="115"/>
      <c r="AA2029" s="116"/>
      <c r="AB2029" s="117" t="b">
        <f t="shared" si="279"/>
        <v>0</v>
      </c>
      <c r="AC2029" s="117">
        <f t="shared" si="280"/>
        <v>0</v>
      </c>
      <c r="AD2029" s="118"/>
      <c r="AE2029" s="117" t="b">
        <f t="shared" si="281"/>
        <v>0</v>
      </c>
      <c r="AF2029" s="117">
        <f t="shared" si="282"/>
        <v>0</v>
      </c>
      <c r="AG2029" s="119">
        <f t="shared" si="283"/>
        <v>0</v>
      </c>
      <c r="AH2029" s="120" t="b">
        <f t="shared" si="284"/>
        <v>0</v>
      </c>
      <c r="AI2029" s="121">
        <f t="shared" si="285"/>
        <v>0</v>
      </c>
      <c r="AJ2029" s="122">
        <f>+C2029</f>
        <v>0</v>
      </c>
      <c r="AK2029" s="122" t="str">
        <f>IF(ISNA(VLOOKUP(postponeList!D2029,[1]Sheet!$A$2:$B$12,2,FALSE))," ",(VLOOKUP(postponeList!D2029,[1]Sheet!$A$2:$B$12,2,FALSE)))</f>
        <v xml:space="preserve"> </v>
      </c>
      <c r="AL2029" s="122" t="str">
        <f>IF(ISNA(VLOOKUP(E2029,[1]Sheet!$G$2:$H$40,2,FALSE))," ",VLOOKUP(E2029,[1]Sheet!$G$2:$H$40,2,FALSE))</f>
        <v xml:space="preserve"> </v>
      </c>
      <c r="AM2029" s="122" t="str">
        <f>IF(ISNA(VLOOKUP(G2029,[1]Sheet!$K$2:$L$159,2,FALSE))," ",(VLOOKUP(G2029,[1]Sheet!$K$2:$L$159,2,FALSE)))</f>
        <v xml:space="preserve"> </v>
      </c>
      <c r="AN2029" s="122" t="str">
        <f>IF(ISNA(VLOOKUP(I2029&amp;C2029,[1]Sheet!$D$2:$E$228,2,FALSE))," ",VLOOKUP(I2029&amp;C2029,[1]Sheet!$D$2:$E$228,2,FALSE))</f>
        <v xml:space="preserve"> </v>
      </c>
      <c r="AO2029" s="122" t="str">
        <f>+I2029&amp;C2029</f>
        <v/>
      </c>
      <c r="AP2029" s="122" t="str">
        <f>C2029&amp;D2029&amp;E2029&amp;G2029&amp;I2029&amp;O2029</f>
        <v/>
      </c>
      <c r="AQ2029" s="122" t="str">
        <f>B2029&amp;D2029&amp;N2029</f>
        <v/>
      </c>
      <c r="AR2029" s="123" t="str">
        <f>+D2029&amp;J2029</f>
        <v/>
      </c>
      <c r="AS2029" s="124" t="str">
        <f t="shared" si="286"/>
        <v/>
      </c>
      <c r="AT2029" s="125" t="str">
        <f t="shared" si="287"/>
        <v/>
      </c>
      <c r="AU2029" s="125" t="str">
        <f>IF(NOT(AT2029=""),VLOOKUP(AT2029,[1]PSI_Category!A:B,2,0),"")</f>
        <v/>
      </c>
      <c r="AV2029" s="167"/>
      <c r="AW2029" s="167"/>
      <c r="AX2029" s="167"/>
    </row>
    <row r="2030" spans="1:50" s="133" customFormat="1" ht="11.4" customHeight="1" x14ac:dyDescent="0.3">
      <c r="A2030" s="103"/>
      <c r="B2030" s="104"/>
      <c r="C2030" s="105"/>
      <c r="D2030" s="106"/>
      <c r="E2030" s="107"/>
      <c r="F2030" s="105"/>
      <c r="G2030" s="107"/>
      <c r="H2030" s="105"/>
      <c r="I2030" s="105"/>
      <c r="J2030" s="107"/>
      <c r="K2030" s="105"/>
      <c r="L2030" s="105"/>
      <c r="M2030" s="105"/>
      <c r="N2030" s="105"/>
      <c r="O2030" s="127"/>
      <c r="P2030" s="109"/>
      <c r="Q2030" s="110"/>
      <c r="R2030" s="110"/>
      <c r="S2030" s="110"/>
      <c r="T2030" s="110"/>
      <c r="U2030" s="111"/>
      <c r="V2030" s="111"/>
      <c r="W2030" s="112"/>
      <c r="X2030" s="113"/>
      <c r="Y2030" s="114"/>
      <c r="Z2030" s="115"/>
      <c r="AA2030" s="116"/>
      <c r="AB2030" s="117" t="b">
        <f t="shared" si="279"/>
        <v>0</v>
      </c>
      <c r="AC2030" s="117">
        <f t="shared" si="280"/>
        <v>0</v>
      </c>
      <c r="AD2030" s="118"/>
      <c r="AE2030" s="117" t="b">
        <f t="shared" si="281"/>
        <v>0</v>
      </c>
      <c r="AF2030" s="117">
        <f t="shared" si="282"/>
        <v>0</v>
      </c>
      <c r="AG2030" s="119">
        <f t="shared" si="283"/>
        <v>0</v>
      </c>
      <c r="AH2030" s="120" t="b">
        <f t="shared" si="284"/>
        <v>0</v>
      </c>
      <c r="AI2030" s="121">
        <f t="shared" si="285"/>
        <v>0</v>
      </c>
      <c r="AJ2030" s="122">
        <f>+C2030</f>
        <v>0</v>
      </c>
      <c r="AK2030" s="122" t="str">
        <f>IF(ISNA(VLOOKUP(postponeList!D2030,[1]Sheet!$A$2:$B$12,2,FALSE))," ",(VLOOKUP(postponeList!D2030,[1]Sheet!$A$2:$B$12,2,FALSE)))</f>
        <v xml:space="preserve"> </v>
      </c>
      <c r="AL2030" s="122" t="str">
        <f>IF(ISNA(VLOOKUP(E2030,[1]Sheet!$G$2:$H$40,2,FALSE))," ",VLOOKUP(E2030,[1]Sheet!$G$2:$H$40,2,FALSE))</f>
        <v xml:space="preserve"> </v>
      </c>
      <c r="AM2030" s="122" t="str">
        <f>IF(ISNA(VLOOKUP(G2030,[1]Sheet!$K$2:$L$159,2,FALSE))," ",(VLOOKUP(G2030,[1]Sheet!$K$2:$L$159,2,FALSE)))</f>
        <v xml:space="preserve"> </v>
      </c>
      <c r="AN2030" s="122" t="str">
        <f>IF(ISNA(VLOOKUP(I2030&amp;C2030,[1]Sheet!$D$2:$E$228,2,FALSE))," ",VLOOKUP(I2030&amp;C2030,[1]Sheet!$D$2:$E$228,2,FALSE))</f>
        <v xml:space="preserve"> </v>
      </c>
      <c r="AO2030" s="122" t="str">
        <f>+I2030&amp;C2030</f>
        <v/>
      </c>
      <c r="AP2030" s="122" t="str">
        <f>C2030&amp;D2030&amp;E2030&amp;G2030&amp;I2030&amp;O2030</f>
        <v/>
      </c>
      <c r="AQ2030" s="122" t="str">
        <f>B2030&amp;D2030&amp;N2030</f>
        <v/>
      </c>
      <c r="AR2030" s="123" t="str">
        <f>+D2030&amp;J2030</f>
        <v/>
      </c>
      <c r="AS2030" s="124" t="str">
        <f t="shared" si="286"/>
        <v/>
      </c>
      <c r="AT2030" s="125" t="str">
        <f t="shared" si="287"/>
        <v/>
      </c>
      <c r="AU2030" s="125" t="str">
        <f>IF(NOT(AT2030=""),VLOOKUP(AT2030,[1]PSI_Category!A:B,2,0),"")</f>
        <v/>
      </c>
      <c r="AV2030" s="167"/>
      <c r="AW2030" s="167"/>
      <c r="AX2030" s="167"/>
    </row>
    <row r="2031" spans="1:50" s="133" customFormat="1" ht="11.4" customHeight="1" x14ac:dyDescent="0.3">
      <c r="A2031" s="103"/>
      <c r="B2031" s="104"/>
      <c r="C2031" s="105"/>
      <c r="D2031" s="106"/>
      <c r="E2031" s="107"/>
      <c r="F2031" s="105"/>
      <c r="G2031" s="107"/>
      <c r="H2031" s="105"/>
      <c r="I2031" s="105"/>
      <c r="J2031" s="107"/>
      <c r="K2031" s="105"/>
      <c r="L2031" s="105"/>
      <c r="M2031" s="105"/>
      <c r="N2031" s="105"/>
      <c r="O2031" s="127"/>
      <c r="P2031" s="109"/>
      <c r="Q2031" s="110"/>
      <c r="R2031" s="110"/>
      <c r="S2031" s="110"/>
      <c r="T2031" s="110"/>
      <c r="U2031" s="111"/>
      <c r="V2031" s="111"/>
      <c r="W2031" s="112"/>
      <c r="X2031" s="113"/>
      <c r="Y2031" s="114"/>
      <c r="Z2031" s="115"/>
      <c r="AA2031" s="116"/>
      <c r="AB2031" s="117" t="b">
        <f t="shared" si="279"/>
        <v>0</v>
      </c>
      <c r="AC2031" s="117">
        <f t="shared" si="280"/>
        <v>0</v>
      </c>
      <c r="AD2031" s="118"/>
      <c r="AE2031" s="117" t="b">
        <f t="shared" si="281"/>
        <v>0</v>
      </c>
      <c r="AF2031" s="117">
        <f t="shared" si="282"/>
        <v>0</v>
      </c>
      <c r="AG2031" s="119">
        <f t="shared" si="283"/>
        <v>0</v>
      </c>
      <c r="AH2031" s="120" t="b">
        <f t="shared" si="284"/>
        <v>0</v>
      </c>
      <c r="AI2031" s="121">
        <f t="shared" si="285"/>
        <v>0</v>
      </c>
      <c r="AJ2031" s="122">
        <f>+C2031</f>
        <v>0</v>
      </c>
      <c r="AK2031" s="122" t="str">
        <f>IF(ISNA(VLOOKUP(postponeList!D2031,[1]Sheet!$A$2:$B$12,2,FALSE))," ",(VLOOKUP(postponeList!D2031,[1]Sheet!$A$2:$B$12,2,FALSE)))</f>
        <v xml:space="preserve"> </v>
      </c>
      <c r="AL2031" s="122" t="str">
        <f>IF(ISNA(VLOOKUP(E2031,[1]Sheet!$G$2:$H$40,2,FALSE))," ",VLOOKUP(E2031,[1]Sheet!$G$2:$H$40,2,FALSE))</f>
        <v xml:space="preserve"> </v>
      </c>
      <c r="AM2031" s="122" t="str">
        <f>IF(ISNA(VLOOKUP(G2031,[1]Sheet!$K$2:$L$159,2,FALSE))," ",(VLOOKUP(G2031,[1]Sheet!$K$2:$L$159,2,FALSE)))</f>
        <v xml:space="preserve"> </v>
      </c>
      <c r="AN2031" s="122" t="str">
        <f>IF(ISNA(VLOOKUP(I2031&amp;C2031,[1]Sheet!$D$2:$E$228,2,FALSE))," ",VLOOKUP(I2031&amp;C2031,[1]Sheet!$D$2:$E$228,2,FALSE))</f>
        <v xml:space="preserve"> </v>
      </c>
      <c r="AO2031" s="122" t="str">
        <f>+I2031&amp;C2031</f>
        <v/>
      </c>
      <c r="AP2031" s="122" t="str">
        <f>C2031&amp;D2031&amp;E2031&amp;G2031&amp;I2031&amp;O2031</f>
        <v/>
      </c>
      <c r="AQ2031" s="122" t="str">
        <f>B2031&amp;D2031&amp;N2031</f>
        <v/>
      </c>
      <c r="AR2031" s="123" t="str">
        <f>+D2031&amp;J2031</f>
        <v/>
      </c>
      <c r="AS2031" s="124" t="str">
        <f t="shared" si="286"/>
        <v/>
      </c>
      <c r="AT2031" s="125" t="str">
        <f t="shared" si="287"/>
        <v/>
      </c>
      <c r="AU2031" s="125" t="str">
        <f>IF(NOT(AT2031=""),VLOOKUP(AT2031,[1]PSI_Category!A:B,2,0),"")</f>
        <v/>
      </c>
      <c r="AV2031" s="167"/>
      <c r="AW2031" s="167"/>
      <c r="AX2031" s="167"/>
    </row>
    <row r="2032" spans="1:50" s="133" customFormat="1" ht="11.4" customHeight="1" x14ac:dyDescent="0.3">
      <c r="A2032" s="103"/>
      <c r="B2032" s="104"/>
      <c r="C2032" s="105"/>
      <c r="D2032" s="106"/>
      <c r="E2032" s="107"/>
      <c r="F2032" s="105"/>
      <c r="G2032" s="107"/>
      <c r="H2032" s="105"/>
      <c r="I2032" s="105"/>
      <c r="J2032" s="107"/>
      <c r="K2032" s="105"/>
      <c r="L2032" s="105"/>
      <c r="M2032" s="105"/>
      <c r="N2032" s="105"/>
      <c r="O2032" s="127"/>
      <c r="P2032" s="109"/>
      <c r="Q2032" s="110"/>
      <c r="R2032" s="110"/>
      <c r="S2032" s="110"/>
      <c r="T2032" s="110"/>
      <c r="U2032" s="111"/>
      <c r="V2032" s="111"/>
      <c r="W2032" s="112"/>
      <c r="X2032" s="113"/>
      <c r="Y2032" s="114"/>
      <c r="Z2032" s="115"/>
      <c r="AA2032" s="116"/>
      <c r="AB2032" s="117" t="b">
        <f t="shared" si="279"/>
        <v>0</v>
      </c>
      <c r="AC2032" s="117">
        <f t="shared" si="280"/>
        <v>0</v>
      </c>
      <c r="AD2032" s="118"/>
      <c r="AE2032" s="117" t="b">
        <f t="shared" si="281"/>
        <v>0</v>
      </c>
      <c r="AF2032" s="117">
        <f t="shared" si="282"/>
        <v>0</v>
      </c>
      <c r="AG2032" s="119">
        <f t="shared" si="283"/>
        <v>0</v>
      </c>
      <c r="AH2032" s="120" t="b">
        <f t="shared" si="284"/>
        <v>0</v>
      </c>
      <c r="AI2032" s="121">
        <f t="shared" si="285"/>
        <v>0</v>
      </c>
      <c r="AJ2032" s="122">
        <f>+C2032</f>
        <v>0</v>
      </c>
      <c r="AK2032" s="122" t="str">
        <f>IF(ISNA(VLOOKUP(postponeList!D2032,[1]Sheet!$A$2:$B$12,2,FALSE))," ",(VLOOKUP(postponeList!D2032,[1]Sheet!$A$2:$B$12,2,FALSE)))</f>
        <v xml:space="preserve"> </v>
      </c>
      <c r="AL2032" s="122" t="str">
        <f>IF(ISNA(VLOOKUP(E2032,[1]Sheet!$G$2:$H$40,2,FALSE))," ",VLOOKUP(E2032,[1]Sheet!$G$2:$H$40,2,FALSE))</f>
        <v xml:space="preserve"> </v>
      </c>
      <c r="AM2032" s="122" t="str">
        <f>IF(ISNA(VLOOKUP(G2032,[1]Sheet!$K$2:$L$159,2,FALSE))," ",(VLOOKUP(G2032,[1]Sheet!$K$2:$L$159,2,FALSE)))</f>
        <v xml:space="preserve"> </v>
      </c>
      <c r="AN2032" s="122" t="str">
        <f>IF(ISNA(VLOOKUP(I2032&amp;C2032,[1]Sheet!$D$2:$E$228,2,FALSE))," ",VLOOKUP(I2032&amp;C2032,[1]Sheet!$D$2:$E$228,2,FALSE))</f>
        <v xml:space="preserve"> </v>
      </c>
      <c r="AO2032" s="122" t="str">
        <f>+I2032&amp;C2032</f>
        <v/>
      </c>
      <c r="AP2032" s="122" t="str">
        <f>C2032&amp;D2032&amp;E2032&amp;G2032&amp;I2032&amp;O2032</f>
        <v/>
      </c>
      <c r="AQ2032" s="122" t="str">
        <f>B2032&amp;D2032&amp;N2032</f>
        <v/>
      </c>
      <c r="AR2032" s="123" t="str">
        <f>+D2032&amp;J2032</f>
        <v/>
      </c>
      <c r="AS2032" s="124" t="str">
        <f t="shared" si="286"/>
        <v/>
      </c>
      <c r="AT2032" s="125" t="str">
        <f t="shared" si="287"/>
        <v/>
      </c>
      <c r="AU2032" s="125" t="str">
        <f>IF(NOT(AT2032=""),VLOOKUP(AT2032,[1]PSI_Category!A:B,2,0),"")</f>
        <v/>
      </c>
      <c r="AV2032" s="167"/>
      <c r="AW2032" s="167"/>
      <c r="AX2032" s="167"/>
    </row>
    <row r="2033" spans="1:50" s="133" customFormat="1" ht="11.4" customHeight="1" x14ac:dyDescent="0.3">
      <c r="A2033" s="103"/>
      <c r="B2033" s="104"/>
      <c r="C2033" s="105"/>
      <c r="D2033" s="106"/>
      <c r="E2033" s="107"/>
      <c r="F2033" s="105"/>
      <c r="G2033" s="107"/>
      <c r="H2033" s="105"/>
      <c r="I2033" s="105"/>
      <c r="J2033" s="107"/>
      <c r="K2033" s="105"/>
      <c r="L2033" s="105"/>
      <c r="M2033" s="105"/>
      <c r="N2033" s="105"/>
      <c r="O2033" s="127"/>
      <c r="P2033" s="109"/>
      <c r="Q2033" s="110"/>
      <c r="R2033" s="110"/>
      <c r="S2033" s="110"/>
      <c r="T2033" s="110"/>
      <c r="U2033" s="111"/>
      <c r="V2033" s="111"/>
      <c r="W2033" s="112"/>
      <c r="X2033" s="113"/>
      <c r="Y2033" s="114"/>
      <c r="Z2033" s="115"/>
      <c r="AA2033" s="116"/>
      <c r="AB2033" s="117" t="b">
        <f t="shared" si="279"/>
        <v>0</v>
      </c>
      <c r="AC2033" s="117">
        <f t="shared" si="280"/>
        <v>0</v>
      </c>
      <c r="AD2033" s="118"/>
      <c r="AE2033" s="117" t="b">
        <f t="shared" si="281"/>
        <v>0</v>
      </c>
      <c r="AF2033" s="117">
        <f t="shared" si="282"/>
        <v>0</v>
      </c>
      <c r="AG2033" s="119">
        <f t="shared" si="283"/>
        <v>0</v>
      </c>
      <c r="AH2033" s="120" t="b">
        <f t="shared" si="284"/>
        <v>0</v>
      </c>
      <c r="AI2033" s="121">
        <f t="shared" si="285"/>
        <v>0</v>
      </c>
      <c r="AJ2033" s="122">
        <f>+C2033</f>
        <v>0</v>
      </c>
      <c r="AK2033" s="122" t="str">
        <f>IF(ISNA(VLOOKUP(postponeList!D2033,[1]Sheet!$A$2:$B$12,2,FALSE))," ",(VLOOKUP(postponeList!D2033,[1]Sheet!$A$2:$B$12,2,FALSE)))</f>
        <v xml:space="preserve"> </v>
      </c>
      <c r="AL2033" s="122" t="str">
        <f>IF(ISNA(VLOOKUP(E2033,[1]Sheet!$G$2:$H$40,2,FALSE))," ",VLOOKUP(E2033,[1]Sheet!$G$2:$H$40,2,FALSE))</f>
        <v xml:space="preserve"> </v>
      </c>
      <c r="AM2033" s="122" t="str">
        <f>IF(ISNA(VLOOKUP(G2033,[1]Sheet!$K$2:$L$159,2,FALSE))," ",(VLOOKUP(G2033,[1]Sheet!$K$2:$L$159,2,FALSE)))</f>
        <v xml:space="preserve"> </v>
      </c>
      <c r="AN2033" s="122" t="str">
        <f>IF(ISNA(VLOOKUP(I2033&amp;C2033,[1]Sheet!$D$2:$E$228,2,FALSE))," ",VLOOKUP(I2033&amp;C2033,[1]Sheet!$D$2:$E$228,2,FALSE))</f>
        <v xml:space="preserve"> </v>
      </c>
      <c r="AO2033" s="122" t="str">
        <f>+I2033&amp;C2033</f>
        <v/>
      </c>
      <c r="AP2033" s="122" t="str">
        <f>C2033&amp;D2033&amp;E2033&amp;G2033&amp;I2033&amp;O2033</f>
        <v/>
      </c>
      <c r="AQ2033" s="122" t="str">
        <f>B2033&amp;D2033&amp;N2033</f>
        <v/>
      </c>
      <c r="AR2033" s="123" t="str">
        <f>+D2033&amp;J2033</f>
        <v/>
      </c>
      <c r="AS2033" s="124" t="str">
        <f t="shared" si="286"/>
        <v/>
      </c>
      <c r="AT2033" s="125" t="str">
        <f t="shared" si="287"/>
        <v/>
      </c>
      <c r="AU2033" s="125" t="str">
        <f>IF(NOT(AT2033=""),VLOOKUP(AT2033,[1]PSI_Category!A:B,2,0),"")</f>
        <v/>
      </c>
      <c r="AV2033" s="167"/>
      <c r="AW2033" s="167"/>
      <c r="AX2033" s="167"/>
    </row>
    <row r="2034" spans="1:50" s="133" customFormat="1" ht="11.4" customHeight="1" x14ac:dyDescent="0.3">
      <c r="A2034" s="103"/>
      <c r="B2034" s="104"/>
      <c r="C2034" s="105"/>
      <c r="D2034" s="106"/>
      <c r="E2034" s="107"/>
      <c r="F2034" s="105"/>
      <c r="G2034" s="107"/>
      <c r="H2034" s="105"/>
      <c r="I2034" s="105"/>
      <c r="J2034" s="107"/>
      <c r="K2034" s="105"/>
      <c r="L2034" s="105"/>
      <c r="M2034" s="105"/>
      <c r="N2034" s="105"/>
      <c r="O2034" s="127"/>
      <c r="P2034" s="109"/>
      <c r="Q2034" s="110"/>
      <c r="R2034" s="110"/>
      <c r="S2034" s="110"/>
      <c r="T2034" s="110"/>
      <c r="U2034" s="111"/>
      <c r="V2034" s="111"/>
      <c r="W2034" s="112"/>
      <c r="X2034" s="113"/>
      <c r="Y2034" s="114"/>
      <c r="Z2034" s="115"/>
      <c r="AA2034" s="116"/>
      <c r="AB2034" s="117" t="b">
        <f t="shared" si="279"/>
        <v>0</v>
      </c>
      <c r="AC2034" s="117">
        <f t="shared" si="280"/>
        <v>0</v>
      </c>
      <c r="AD2034" s="118"/>
      <c r="AE2034" s="117" t="b">
        <f t="shared" si="281"/>
        <v>0</v>
      </c>
      <c r="AF2034" s="117">
        <f t="shared" si="282"/>
        <v>0</v>
      </c>
      <c r="AG2034" s="119">
        <f t="shared" si="283"/>
        <v>0</v>
      </c>
      <c r="AH2034" s="120" t="b">
        <f t="shared" si="284"/>
        <v>0</v>
      </c>
      <c r="AI2034" s="121">
        <f t="shared" si="285"/>
        <v>0</v>
      </c>
      <c r="AJ2034" s="122">
        <f>+C2034</f>
        <v>0</v>
      </c>
      <c r="AK2034" s="122" t="str">
        <f>IF(ISNA(VLOOKUP(postponeList!D2034,[1]Sheet!$A$2:$B$12,2,FALSE))," ",(VLOOKUP(postponeList!D2034,[1]Sheet!$A$2:$B$12,2,FALSE)))</f>
        <v xml:space="preserve"> </v>
      </c>
      <c r="AL2034" s="122" t="str">
        <f>IF(ISNA(VLOOKUP(E2034,[1]Sheet!$G$2:$H$40,2,FALSE))," ",VLOOKUP(E2034,[1]Sheet!$G$2:$H$40,2,FALSE))</f>
        <v xml:space="preserve"> </v>
      </c>
      <c r="AM2034" s="122" t="str">
        <f>IF(ISNA(VLOOKUP(G2034,[1]Sheet!$K$2:$L$159,2,FALSE))," ",(VLOOKUP(G2034,[1]Sheet!$K$2:$L$159,2,FALSE)))</f>
        <v xml:space="preserve"> </v>
      </c>
      <c r="AN2034" s="122" t="str">
        <f>IF(ISNA(VLOOKUP(I2034&amp;C2034,[1]Sheet!$D$2:$E$228,2,FALSE))," ",VLOOKUP(I2034&amp;C2034,[1]Sheet!$D$2:$E$228,2,FALSE))</f>
        <v xml:space="preserve"> </v>
      </c>
      <c r="AO2034" s="122" t="str">
        <f>+I2034&amp;C2034</f>
        <v/>
      </c>
      <c r="AP2034" s="122" t="str">
        <f>C2034&amp;D2034&amp;E2034&amp;G2034&amp;I2034&amp;O2034</f>
        <v/>
      </c>
      <c r="AQ2034" s="122" t="str">
        <f>B2034&amp;D2034&amp;N2034</f>
        <v/>
      </c>
      <c r="AR2034" s="123" t="str">
        <f>+D2034&amp;J2034</f>
        <v/>
      </c>
      <c r="AS2034" s="124" t="str">
        <f t="shared" si="286"/>
        <v/>
      </c>
      <c r="AT2034" s="125" t="str">
        <f t="shared" si="287"/>
        <v/>
      </c>
      <c r="AU2034" s="125" t="str">
        <f>IF(NOT(AT2034=""),VLOOKUP(AT2034,[1]PSI_Category!A:B,2,0),"")</f>
        <v/>
      </c>
      <c r="AV2034" s="167"/>
      <c r="AW2034" s="167"/>
      <c r="AX2034" s="167"/>
    </row>
    <row r="2035" spans="1:50" s="133" customFormat="1" ht="11.4" customHeight="1" x14ac:dyDescent="0.3">
      <c r="A2035" s="103"/>
      <c r="B2035" s="104"/>
      <c r="C2035" s="105"/>
      <c r="D2035" s="106"/>
      <c r="E2035" s="107"/>
      <c r="F2035" s="105"/>
      <c r="G2035" s="107"/>
      <c r="H2035" s="105"/>
      <c r="I2035" s="105"/>
      <c r="J2035" s="107"/>
      <c r="K2035" s="105"/>
      <c r="L2035" s="105"/>
      <c r="M2035" s="105"/>
      <c r="N2035" s="105"/>
      <c r="O2035" s="127"/>
      <c r="P2035" s="109"/>
      <c r="Q2035" s="110"/>
      <c r="R2035" s="110"/>
      <c r="S2035" s="110"/>
      <c r="T2035" s="110"/>
      <c r="U2035" s="111"/>
      <c r="V2035" s="111"/>
      <c r="W2035" s="112"/>
      <c r="X2035" s="113"/>
      <c r="Y2035" s="114"/>
      <c r="Z2035" s="115"/>
      <c r="AA2035" s="116"/>
      <c r="AB2035" s="117" t="b">
        <f t="shared" si="279"/>
        <v>0</v>
      </c>
      <c r="AC2035" s="117">
        <f t="shared" si="280"/>
        <v>0</v>
      </c>
      <c r="AD2035" s="118"/>
      <c r="AE2035" s="117" t="b">
        <f t="shared" si="281"/>
        <v>0</v>
      </c>
      <c r="AF2035" s="117">
        <f t="shared" si="282"/>
        <v>0</v>
      </c>
      <c r="AG2035" s="119">
        <f t="shared" si="283"/>
        <v>0</v>
      </c>
      <c r="AH2035" s="120" t="b">
        <f t="shared" si="284"/>
        <v>0</v>
      </c>
      <c r="AI2035" s="121">
        <f t="shared" si="285"/>
        <v>0</v>
      </c>
      <c r="AJ2035" s="122">
        <f>+C2035</f>
        <v>0</v>
      </c>
      <c r="AK2035" s="122" t="str">
        <f>IF(ISNA(VLOOKUP(postponeList!D2035,[1]Sheet!$A$2:$B$12,2,FALSE))," ",(VLOOKUP(postponeList!D2035,[1]Sheet!$A$2:$B$12,2,FALSE)))</f>
        <v xml:space="preserve"> </v>
      </c>
      <c r="AL2035" s="122" t="str">
        <f>IF(ISNA(VLOOKUP(E2035,[1]Sheet!$G$2:$H$40,2,FALSE))," ",VLOOKUP(E2035,[1]Sheet!$G$2:$H$40,2,FALSE))</f>
        <v xml:space="preserve"> </v>
      </c>
      <c r="AM2035" s="122" t="str">
        <f>IF(ISNA(VLOOKUP(G2035,[1]Sheet!$K$2:$L$159,2,FALSE))," ",(VLOOKUP(G2035,[1]Sheet!$K$2:$L$159,2,FALSE)))</f>
        <v xml:space="preserve"> </v>
      </c>
      <c r="AN2035" s="122" t="str">
        <f>IF(ISNA(VLOOKUP(I2035&amp;C2035,[1]Sheet!$D$2:$E$228,2,FALSE))," ",VLOOKUP(I2035&amp;C2035,[1]Sheet!$D$2:$E$228,2,FALSE))</f>
        <v xml:space="preserve"> </v>
      </c>
      <c r="AO2035" s="122" t="str">
        <f>+I2035&amp;C2035</f>
        <v/>
      </c>
      <c r="AP2035" s="122" t="str">
        <f>C2035&amp;D2035&amp;E2035&amp;G2035&amp;I2035&amp;O2035</f>
        <v/>
      </c>
      <c r="AQ2035" s="122" t="str">
        <f>B2035&amp;D2035&amp;N2035</f>
        <v/>
      </c>
      <c r="AR2035" s="123" t="str">
        <f>+D2035&amp;J2035</f>
        <v/>
      </c>
      <c r="AS2035" s="124" t="str">
        <f t="shared" si="286"/>
        <v/>
      </c>
      <c r="AT2035" s="125" t="str">
        <f t="shared" si="287"/>
        <v/>
      </c>
      <c r="AU2035" s="125" t="str">
        <f>IF(NOT(AT2035=""),VLOOKUP(AT2035,[1]PSI_Category!A:B,2,0),"")</f>
        <v/>
      </c>
      <c r="AV2035" s="167"/>
      <c r="AW2035" s="167"/>
      <c r="AX2035" s="167"/>
    </row>
    <row r="2036" spans="1:50" s="133" customFormat="1" ht="11.4" customHeight="1" x14ac:dyDescent="0.3">
      <c r="A2036" s="103"/>
      <c r="B2036" s="104"/>
      <c r="C2036" s="105"/>
      <c r="D2036" s="106"/>
      <c r="E2036" s="107"/>
      <c r="F2036" s="105"/>
      <c r="G2036" s="107"/>
      <c r="H2036" s="105"/>
      <c r="I2036" s="105"/>
      <c r="J2036" s="107"/>
      <c r="K2036" s="105"/>
      <c r="L2036" s="105"/>
      <c r="M2036" s="105"/>
      <c r="N2036" s="105"/>
      <c r="O2036" s="127"/>
      <c r="P2036" s="109"/>
      <c r="Q2036" s="110"/>
      <c r="R2036" s="110"/>
      <c r="S2036" s="110"/>
      <c r="T2036" s="110"/>
      <c r="U2036" s="111"/>
      <c r="V2036" s="111"/>
      <c r="W2036" s="112"/>
      <c r="X2036" s="113"/>
      <c r="Y2036" s="114"/>
      <c r="Z2036" s="115"/>
      <c r="AA2036" s="116"/>
      <c r="AB2036" s="117" t="b">
        <f t="shared" si="279"/>
        <v>0</v>
      </c>
      <c r="AC2036" s="117">
        <f t="shared" si="280"/>
        <v>0</v>
      </c>
      <c r="AD2036" s="118"/>
      <c r="AE2036" s="117" t="b">
        <f t="shared" si="281"/>
        <v>0</v>
      </c>
      <c r="AF2036" s="117">
        <f t="shared" si="282"/>
        <v>0</v>
      </c>
      <c r="AG2036" s="119">
        <f t="shared" si="283"/>
        <v>0</v>
      </c>
      <c r="AH2036" s="120" t="b">
        <f t="shared" si="284"/>
        <v>0</v>
      </c>
      <c r="AI2036" s="121">
        <f t="shared" si="285"/>
        <v>0</v>
      </c>
      <c r="AJ2036" s="122">
        <f>+C2036</f>
        <v>0</v>
      </c>
      <c r="AK2036" s="122" t="str">
        <f>IF(ISNA(VLOOKUP(postponeList!D2036,[1]Sheet!$A$2:$B$12,2,FALSE))," ",(VLOOKUP(postponeList!D2036,[1]Sheet!$A$2:$B$12,2,FALSE)))</f>
        <v xml:space="preserve"> </v>
      </c>
      <c r="AL2036" s="122" t="str">
        <f>IF(ISNA(VLOOKUP(E2036,[1]Sheet!$G$2:$H$40,2,FALSE))," ",VLOOKUP(E2036,[1]Sheet!$G$2:$H$40,2,FALSE))</f>
        <v xml:space="preserve"> </v>
      </c>
      <c r="AM2036" s="122" t="str">
        <f>IF(ISNA(VLOOKUP(G2036,[1]Sheet!$K$2:$L$159,2,FALSE))," ",(VLOOKUP(G2036,[1]Sheet!$K$2:$L$159,2,FALSE)))</f>
        <v xml:space="preserve"> </v>
      </c>
      <c r="AN2036" s="122" t="str">
        <f>IF(ISNA(VLOOKUP(I2036&amp;C2036,[1]Sheet!$D$2:$E$228,2,FALSE))," ",VLOOKUP(I2036&amp;C2036,[1]Sheet!$D$2:$E$228,2,FALSE))</f>
        <v xml:space="preserve"> </v>
      </c>
      <c r="AO2036" s="122" t="str">
        <f>+I2036&amp;C2036</f>
        <v/>
      </c>
      <c r="AP2036" s="122" t="str">
        <f>C2036&amp;D2036&amp;E2036&amp;G2036&amp;I2036&amp;O2036</f>
        <v/>
      </c>
      <c r="AQ2036" s="122" t="str">
        <f>B2036&amp;D2036&amp;N2036</f>
        <v/>
      </c>
      <c r="AR2036" s="123" t="str">
        <f>+D2036&amp;J2036</f>
        <v/>
      </c>
      <c r="AS2036" s="124" t="str">
        <f t="shared" si="286"/>
        <v/>
      </c>
      <c r="AT2036" s="125" t="str">
        <f t="shared" si="287"/>
        <v/>
      </c>
      <c r="AU2036" s="125" t="str">
        <f>IF(NOT(AT2036=""),VLOOKUP(AT2036,[1]PSI_Category!A:B,2,0),"")</f>
        <v/>
      </c>
      <c r="AV2036" s="167"/>
      <c r="AW2036" s="167"/>
      <c r="AX2036" s="167"/>
    </row>
    <row r="2037" spans="1:50" s="133" customFormat="1" ht="11.4" customHeight="1" x14ac:dyDescent="0.3">
      <c r="A2037" s="103"/>
      <c r="B2037" s="104"/>
      <c r="C2037" s="105"/>
      <c r="D2037" s="106"/>
      <c r="E2037" s="107"/>
      <c r="F2037" s="105"/>
      <c r="G2037" s="107"/>
      <c r="H2037" s="105"/>
      <c r="I2037" s="105"/>
      <c r="J2037" s="107"/>
      <c r="K2037" s="105"/>
      <c r="L2037" s="105"/>
      <c r="M2037" s="105"/>
      <c r="N2037" s="105"/>
      <c r="O2037" s="127"/>
      <c r="P2037" s="109"/>
      <c r="Q2037" s="110"/>
      <c r="R2037" s="110"/>
      <c r="S2037" s="110"/>
      <c r="T2037" s="110"/>
      <c r="U2037" s="111"/>
      <c r="V2037" s="111"/>
      <c r="W2037" s="112"/>
      <c r="X2037" s="113"/>
      <c r="Y2037" s="114"/>
      <c r="Z2037" s="115"/>
      <c r="AA2037" s="116"/>
      <c r="AB2037" s="117" t="b">
        <f t="shared" si="279"/>
        <v>0</v>
      </c>
      <c r="AC2037" s="117">
        <f t="shared" si="280"/>
        <v>0</v>
      </c>
      <c r="AD2037" s="118"/>
      <c r="AE2037" s="117" t="b">
        <f t="shared" si="281"/>
        <v>0</v>
      </c>
      <c r="AF2037" s="117">
        <f t="shared" si="282"/>
        <v>0</v>
      </c>
      <c r="AG2037" s="119">
        <f t="shared" si="283"/>
        <v>0</v>
      </c>
      <c r="AH2037" s="120" t="b">
        <f t="shared" si="284"/>
        <v>0</v>
      </c>
      <c r="AI2037" s="121">
        <f t="shared" si="285"/>
        <v>0</v>
      </c>
      <c r="AJ2037" s="122">
        <f>+C2037</f>
        <v>0</v>
      </c>
      <c r="AK2037" s="122" t="str">
        <f>IF(ISNA(VLOOKUP(postponeList!D2037,[1]Sheet!$A$2:$B$12,2,FALSE))," ",(VLOOKUP(postponeList!D2037,[1]Sheet!$A$2:$B$12,2,FALSE)))</f>
        <v xml:space="preserve"> </v>
      </c>
      <c r="AL2037" s="122" t="str">
        <f>IF(ISNA(VLOOKUP(E2037,[1]Sheet!$G$2:$H$40,2,FALSE))," ",VLOOKUP(E2037,[1]Sheet!$G$2:$H$40,2,FALSE))</f>
        <v xml:space="preserve"> </v>
      </c>
      <c r="AM2037" s="122" t="str">
        <f>IF(ISNA(VLOOKUP(G2037,[1]Sheet!$K$2:$L$159,2,FALSE))," ",(VLOOKUP(G2037,[1]Sheet!$K$2:$L$159,2,FALSE)))</f>
        <v xml:space="preserve"> </v>
      </c>
      <c r="AN2037" s="122" t="str">
        <f>IF(ISNA(VLOOKUP(I2037&amp;C2037,[1]Sheet!$D$2:$E$228,2,FALSE))," ",VLOOKUP(I2037&amp;C2037,[1]Sheet!$D$2:$E$228,2,FALSE))</f>
        <v xml:space="preserve"> </v>
      </c>
      <c r="AO2037" s="122" t="str">
        <f>+I2037&amp;C2037</f>
        <v/>
      </c>
      <c r="AP2037" s="122" t="str">
        <f>C2037&amp;D2037&amp;E2037&amp;G2037&amp;I2037&amp;O2037</f>
        <v/>
      </c>
      <c r="AQ2037" s="122" t="str">
        <f>B2037&amp;D2037&amp;N2037</f>
        <v/>
      </c>
      <c r="AR2037" s="123" t="str">
        <f>+D2037&amp;J2037</f>
        <v/>
      </c>
      <c r="AS2037" s="124" t="str">
        <f t="shared" si="286"/>
        <v/>
      </c>
      <c r="AT2037" s="125" t="str">
        <f t="shared" si="287"/>
        <v/>
      </c>
      <c r="AU2037" s="125" t="str">
        <f>IF(NOT(AT2037=""),VLOOKUP(AT2037,[1]PSI_Category!A:B,2,0),"")</f>
        <v/>
      </c>
      <c r="AV2037" s="167"/>
      <c r="AW2037" s="167"/>
      <c r="AX2037" s="167"/>
    </row>
    <row r="2038" spans="1:50" s="133" customFormat="1" ht="11.4" customHeight="1" x14ac:dyDescent="0.3">
      <c r="A2038" s="103"/>
      <c r="B2038" s="104"/>
      <c r="C2038" s="105"/>
      <c r="D2038" s="106"/>
      <c r="E2038" s="107"/>
      <c r="F2038" s="105"/>
      <c r="G2038" s="107"/>
      <c r="H2038" s="105"/>
      <c r="I2038" s="105"/>
      <c r="J2038" s="107"/>
      <c r="K2038" s="105"/>
      <c r="L2038" s="105"/>
      <c r="M2038" s="105"/>
      <c r="N2038" s="105"/>
      <c r="O2038" s="127"/>
      <c r="P2038" s="109"/>
      <c r="Q2038" s="110"/>
      <c r="R2038" s="110"/>
      <c r="S2038" s="110"/>
      <c r="T2038" s="110"/>
      <c r="U2038" s="111"/>
      <c r="V2038" s="111"/>
      <c r="W2038" s="112"/>
      <c r="X2038" s="113"/>
      <c r="Y2038" s="114"/>
      <c r="Z2038" s="115"/>
      <c r="AA2038" s="116"/>
      <c r="AB2038" s="117" t="b">
        <f t="shared" si="279"/>
        <v>0</v>
      </c>
      <c r="AC2038" s="117">
        <f t="shared" si="280"/>
        <v>0</v>
      </c>
      <c r="AD2038" s="118"/>
      <c r="AE2038" s="117" t="b">
        <f t="shared" si="281"/>
        <v>0</v>
      </c>
      <c r="AF2038" s="117">
        <f t="shared" si="282"/>
        <v>0</v>
      </c>
      <c r="AG2038" s="119">
        <f t="shared" si="283"/>
        <v>0</v>
      </c>
      <c r="AH2038" s="120" t="b">
        <f t="shared" si="284"/>
        <v>0</v>
      </c>
      <c r="AI2038" s="121">
        <f t="shared" si="285"/>
        <v>0</v>
      </c>
      <c r="AJ2038" s="122">
        <f>+C2038</f>
        <v>0</v>
      </c>
      <c r="AK2038" s="122" t="str">
        <f>IF(ISNA(VLOOKUP(postponeList!D2038,[1]Sheet!$A$2:$B$12,2,FALSE))," ",(VLOOKUP(postponeList!D2038,[1]Sheet!$A$2:$B$12,2,FALSE)))</f>
        <v xml:space="preserve"> </v>
      </c>
      <c r="AL2038" s="122" t="str">
        <f>IF(ISNA(VLOOKUP(E2038,[1]Sheet!$G$2:$H$40,2,FALSE))," ",VLOOKUP(E2038,[1]Sheet!$G$2:$H$40,2,FALSE))</f>
        <v xml:space="preserve"> </v>
      </c>
      <c r="AM2038" s="122" t="str">
        <f>IF(ISNA(VLOOKUP(G2038,[1]Sheet!$K$2:$L$159,2,FALSE))," ",(VLOOKUP(G2038,[1]Sheet!$K$2:$L$159,2,FALSE)))</f>
        <v xml:space="preserve"> </v>
      </c>
      <c r="AN2038" s="122" t="str">
        <f>IF(ISNA(VLOOKUP(I2038&amp;C2038,[1]Sheet!$D$2:$E$228,2,FALSE))," ",VLOOKUP(I2038&amp;C2038,[1]Sheet!$D$2:$E$228,2,FALSE))</f>
        <v xml:space="preserve"> </v>
      </c>
      <c r="AO2038" s="122" t="str">
        <f>+I2038&amp;C2038</f>
        <v/>
      </c>
      <c r="AP2038" s="122" t="str">
        <f>C2038&amp;D2038&amp;E2038&amp;G2038&amp;I2038&amp;O2038</f>
        <v/>
      </c>
      <c r="AQ2038" s="122" t="str">
        <f>B2038&amp;D2038&amp;N2038</f>
        <v/>
      </c>
      <c r="AR2038" s="123" t="str">
        <f>+D2038&amp;J2038</f>
        <v/>
      </c>
      <c r="AS2038" s="124" t="str">
        <f t="shared" si="286"/>
        <v/>
      </c>
      <c r="AT2038" s="125" t="str">
        <f t="shared" si="287"/>
        <v/>
      </c>
      <c r="AU2038" s="125" t="str">
        <f>IF(NOT(AT2038=""),VLOOKUP(AT2038,[1]PSI_Category!A:B,2,0),"")</f>
        <v/>
      </c>
      <c r="AV2038" s="167"/>
      <c r="AW2038" s="167"/>
      <c r="AX2038" s="167"/>
    </row>
    <row r="2039" spans="1:50" s="133" customFormat="1" ht="11.4" customHeight="1" x14ac:dyDescent="0.3">
      <c r="A2039" s="103"/>
      <c r="B2039" s="104"/>
      <c r="C2039" s="105"/>
      <c r="D2039" s="106"/>
      <c r="E2039" s="107"/>
      <c r="F2039" s="105"/>
      <c r="G2039" s="107"/>
      <c r="H2039" s="105"/>
      <c r="I2039" s="105"/>
      <c r="J2039" s="107"/>
      <c r="K2039" s="105"/>
      <c r="L2039" s="105"/>
      <c r="M2039" s="105"/>
      <c r="N2039" s="105"/>
      <c r="O2039" s="127"/>
      <c r="P2039" s="109"/>
      <c r="Q2039" s="110"/>
      <c r="R2039" s="110"/>
      <c r="S2039" s="110"/>
      <c r="T2039" s="110"/>
      <c r="U2039" s="111"/>
      <c r="V2039" s="111"/>
      <c r="W2039" s="112"/>
      <c r="X2039" s="113"/>
      <c r="Y2039" s="114"/>
      <c r="Z2039" s="115"/>
      <c r="AA2039" s="116"/>
      <c r="AB2039" s="117" t="b">
        <f t="shared" si="279"/>
        <v>0</v>
      </c>
      <c r="AC2039" s="117">
        <f t="shared" si="280"/>
        <v>0</v>
      </c>
      <c r="AD2039" s="118"/>
      <c r="AE2039" s="117" t="b">
        <f t="shared" si="281"/>
        <v>0</v>
      </c>
      <c r="AF2039" s="117">
        <f t="shared" si="282"/>
        <v>0</v>
      </c>
      <c r="AG2039" s="119">
        <f t="shared" si="283"/>
        <v>0</v>
      </c>
      <c r="AH2039" s="120" t="b">
        <f t="shared" si="284"/>
        <v>0</v>
      </c>
      <c r="AI2039" s="121">
        <f t="shared" si="285"/>
        <v>0</v>
      </c>
      <c r="AJ2039" s="122">
        <f>+C2039</f>
        <v>0</v>
      </c>
      <c r="AK2039" s="122" t="str">
        <f>IF(ISNA(VLOOKUP(postponeList!D2039,[1]Sheet!$A$2:$B$12,2,FALSE))," ",(VLOOKUP(postponeList!D2039,[1]Sheet!$A$2:$B$12,2,FALSE)))</f>
        <v xml:space="preserve"> </v>
      </c>
      <c r="AL2039" s="122" t="str">
        <f>IF(ISNA(VLOOKUP(E2039,[1]Sheet!$G$2:$H$40,2,FALSE))," ",VLOOKUP(E2039,[1]Sheet!$G$2:$H$40,2,FALSE))</f>
        <v xml:space="preserve"> </v>
      </c>
      <c r="AM2039" s="122" t="str">
        <f>IF(ISNA(VLOOKUP(G2039,[1]Sheet!$K$2:$L$159,2,FALSE))," ",(VLOOKUP(G2039,[1]Sheet!$K$2:$L$159,2,FALSE)))</f>
        <v xml:space="preserve"> </v>
      </c>
      <c r="AN2039" s="122" t="str">
        <f>IF(ISNA(VLOOKUP(I2039&amp;C2039,[1]Sheet!$D$2:$E$228,2,FALSE))," ",VLOOKUP(I2039&amp;C2039,[1]Sheet!$D$2:$E$228,2,FALSE))</f>
        <v xml:space="preserve"> </v>
      </c>
      <c r="AO2039" s="122" t="str">
        <f>+I2039&amp;C2039</f>
        <v/>
      </c>
      <c r="AP2039" s="122" t="str">
        <f>C2039&amp;D2039&amp;E2039&amp;G2039&amp;I2039&amp;O2039</f>
        <v/>
      </c>
      <c r="AQ2039" s="122" t="str">
        <f>B2039&amp;D2039&amp;N2039</f>
        <v/>
      </c>
      <c r="AR2039" s="123" t="str">
        <f>+D2039&amp;J2039</f>
        <v/>
      </c>
      <c r="AS2039" s="124" t="str">
        <f t="shared" si="286"/>
        <v/>
      </c>
      <c r="AT2039" s="125" t="str">
        <f t="shared" si="287"/>
        <v/>
      </c>
      <c r="AU2039" s="125" t="str">
        <f>IF(NOT(AT2039=""),VLOOKUP(AT2039,[1]PSI_Category!A:B,2,0),"")</f>
        <v/>
      </c>
      <c r="AV2039" s="167"/>
      <c r="AW2039" s="167"/>
      <c r="AX2039" s="167"/>
    </row>
    <row r="2040" spans="1:50" s="133" customFormat="1" ht="11.4" customHeight="1" x14ac:dyDescent="0.3">
      <c r="A2040" s="103"/>
      <c r="B2040" s="104"/>
      <c r="C2040" s="105"/>
      <c r="D2040" s="106"/>
      <c r="E2040" s="107"/>
      <c r="F2040" s="105"/>
      <c r="G2040" s="107"/>
      <c r="H2040" s="105"/>
      <c r="I2040" s="105"/>
      <c r="J2040" s="107"/>
      <c r="K2040" s="105"/>
      <c r="L2040" s="105"/>
      <c r="M2040" s="105"/>
      <c r="N2040" s="105"/>
      <c r="O2040" s="127"/>
      <c r="P2040" s="109"/>
      <c r="Q2040" s="110"/>
      <c r="R2040" s="110"/>
      <c r="S2040" s="110"/>
      <c r="T2040" s="110"/>
      <c r="U2040" s="111"/>
      <c r="V2040" s="111"/>
      <c r="W2040" s="112"/>
      <c r="X2040" s="113"/>
      <c r="Y2040" s="114"/>
      <c r="Z2040" s="115"/>
      <c r="AA2040" s="116"/>
      <c r="AB2040" s="117" t="b">
        <f t="shared" si="279"/>
        <v>0</v>
      </c>
      <c r="AC2040" s="117">
        <f t="shared" si="280"/>
        <v>0</v>
      </c>
      <c r="AD2040" s="118"/>
      <c r="AE2040" s="117" t="b">
        <f t="shared" si="281"/>
        <v>0</v>
      </c>
      <c r="AF2040" s="117">
        <f t="shared" si="282"/>
        <v>0</v>
      </c>
      <c r="AG2040" s="119">
        <f t="shared" si="283"/>
        <v>0</v>
      </c>
      <c r="AH2040" s="120" t="b">
        <f t="shared" si="284"/>
        <v>0</v>
      </c>
      <c r="AI2040" s="121">
        <f t="shared" si="285"/>
        <v>0</v>
      </c>
      <c r="AJ2040" s="122">
        <f>+C2040</f>
        <v>0</v>
      </c>
      <c r="AK2040" s="122" t="str">
        <f>IF(ISNA(VLOOKUP(postponeList!D2040,[1]Sheet!$A$2:$B$12,2,FALSE))," ",(VLOOKUP(postponeList!D2040,[1]Sheet!$A$2:$B$12,2,FALSE)))</f>
        <v xml:space="preserve"> </v>
      </c>
      <c r="AL2040" s="122" t="str">
        <f>IF(ISNA(VLOOKUP(E2040,[1]Sheet!$G$2:$H$40,2,FALSE))," ",VLOOKUP(E2040,[1]Sheet!$G$2:$H$40,2,FALSE))</f>
        <v xml:space="preserve"> </v>
      </c>
      <c r="AM2040" s="122" t="str">
        <f>IF(ISNA(VLOOKUP(G2040,[1]Sheet!$K$2:$L$159,2,FALSE))," ",(VLOOKUP(G2040,[1]Sheet!$K$2:$L$159,2,FALSE)))</f>
        <v xml:space="preserve"> </v>
      </c>
      <c r="AN2040" s="122" t="str">
        <f>IF(ISNA(VLOOKUP(I2040&amp;C2040,[1]Sheet!$D$2:$E$228,2,FALSE))," ",VLOOKUP(I2040&amp;C2040,[1]Sheet!$D$2:$E$228,2,FALSE))</f>
        <v xml:space="preserve"> </v>
      </c>
      <c r="AO2040" s="122" t="str">
        <f>+I2040&amp;C2040</f>
        <v/>
      </c>
      <c r="AP2040" s="122" t="str">
        <f>C2040&amp;D2040&amp;E2040&amp;G2040&amp;I2040&amp;O2040</f>
        <v/>
      </c>
      <c r="AQ2040" s="122" t="str">
        <f>B2040&amp;D2040&amp;N2040</f>
        <v/>
      </c>
      <c r="AR2040" s="123" t="str">
        <f>+D2040&amp;J2040</f>
        <v/>
      </c>
      <c r="AS2040" s="124" t="str">
        <f t="shared" si="286"/>
        <v/>
      </c>
      <c r="AT2040" s="125" t="str">
        <f t="shared" si="287"/>
        <v/>
      </c>
      <c r="AU2040" s="125" t="str">
        <f>IF(NOT(AT2040=""),VLOOKUP(AT2040,[1]PSI_Category!A:B,2,0),"")</f>
        <v/>
      </c>
      <c r="AV2040" s="167"/>
      <c r="AW2040" s="167"/>
      <c r="AX2040" s="167"/>
    </row>
    <row r="2041" spans="1:50" s="133" customFormat="1" ht="11.4" customHeight="1" x14ac:dyDescent="0.3">
      <c r="A2041" s="103"/>
      <c r="B2041" s="104"/>
      <c r="C2041" s="105"/>
      <c r="D2041" s="106"/>
      <c r="E2041" s="107"/>
      <c r="F2041" s="105"/>
      <c r="G2041" s="107"/>
      <c r="H2041" s="105"/>
      <c r="I2041" s="105"/>
      <c r="J2041" s="107"/>
      <c r="K2041" s="105"/>
      <c r="L2041" s="105"/>
      <c r="M2041" s="105"/>
      <c r="N2041" s="105"/>
      <c r="O2041" s="127"/>
      <c r="P2041" s="109"/>
      <c r="Q2041" s="110"/>
      <c r="R2041" s="110"/>
      <c r="S2041" s="110"/>
      <c r="T2041" s="110"/>
      <c r="U2041" s="111"/>
      <c r="V2041" s="111"/>
      <c r="W2041" s="112"/>
      <c r="X2041" s="113"/>
      <c r="Y2041" s="114"/>
      <c r="Z2041" s="115"/>
      <c r="AA2041" s="116"/>
      <c r="AB2041" s="117" t="b">
        <f t="shared" si="279"/>
        <v>0</v>
      </c>
      <c r="AC2041" s="117">
        <f t="shared" si="280"/>
        <v>0</v>
      </c>
      <c r="AD2041" s="118"/>
      <c r="AE2041" s="117" t="b">
        <f t="shared" si="281"/>
        <v>0</v>
      </c>
      <c r="AF2041" s="117">
        <f t="shared" si="282"/>
        <v>0</v>
      </c>
      <c r="AG2041" s="119">
        <f t="shared" si="283"/>
        <v>0</v>
      </c>
      <c r="AH2041" s="120" t="b">
        <f t="shared" si="284"/>
        <v>0</v>
      </c>
      <c r="AI2041" s="121">
        <f t="shared" si="285"/>
        <v>0</v>
      </c>
      <c r="AJ2041" s="122">
        <f>+C2041</f>
        <v>0</v>
      </c>
      <c r="AK2041" s="122" t="str">
        <f>IF(ISNA(VLOOKUP(postponeList!D2041,[1]Sheet!$A$2:$B$12,2,FALSE))," ",(VLOOKUP(postponeList!D2041,[1]Sheet!$A$2:$B$12,2,FALSE)))</f>
        <v xml:space="preserve"> </v>
      </c>
      <c r="AL2041" s="122" t="str">
        <f>IF(ISNA(VLOOKUP(E2041,[1]Sheet!$G$2:$H$40,2,FALSE))," ",VLOOKUP(E2041,[1]Sheet!$G$2:$H$40,2,FALSE))</f>
        <v xml:space="preserve"> </v>
      </c>
      <c r="AM2041" s="122" t="str">
        <f>IF(ISNA(VLOOKUP(G2041,[1]Sheet!$K$2:$L$159,2,FALSE))," ",(VLOOKUP(G2041,[1]Sheet!$K$2:$L$159,2,FALSE)))</f>
        <v xml:space="preserve"> </v>
      </c>
      <c r="AN2041" s="122" t="str">
        <f>IF(ISNA(VLOOKUP(I2041&amp;C2041,[1]Sheet!$D$2:$E$228,2,FALSE))," ",VLOOKUP(I2041&amp;C2041,[1]Sheet!$D$2:$E$228,2,FALSE))</f>
        <v xml:space="preserve"> </v>
      </c>
      <c r="AO2041" s="122" t="str">
        <f>+I2041&amp;C2041</f>
        <v/>
      </c>
      <c r="AP2041" s="122" t="str">
        <f>C2041&amp;D2041&amp;E2041&amp;G2041&amp;I2041&amp;O2041</f>
        <v/>
      </c>
      <c r="AQ2041" s="122" t="str">
        <f>B2041&amp;D2041&amp;N2041</f>
        <v/>
      </c>
      <c r="AR2041" s="123" t="str">
        <f>+D2041&amp;J2041</f>
        <v/>
      </c>
      <c r="AS2041" s="124" t="str">
        <f t="shared" si="286"/>
        <v/>
      </c>
      <c r="AT2041" s="125" t="str">
        <f t="shared" si="287"/>
        <v/>
      </c>
      <c r="AU2041" s="125" t="str">
        <f>IF(NOT(AT2041=""),VLOOKUP(AT2041,[1]PSI_Category!A:B,2,0),"")</f>
        <v/>
      </c>
      <c r="AV2041" s="167"/>
      <c r="AW2041" s="167"/>
      <c r="AX2041" s="167"/>
    </row>
    <row r="2042" spans="1:50" s="133" customFormat="1" ht="11.4" customHeight="1" x14ac:dyDescent="0.3">
      <c r="A2042" s="103"/>
      <c r="B2042" s="104"/>
      <c r="C2042" s="105"/>
      <c r="D2042" s="106"/>
      <c r="E2042" s="107"/>
      <c r="F2042" s="105"/>
      <c r="G2042" s="107"/>
      <c r="H2042" s="105"/>
      <c r="I2042" s="105"/>
      <c r="J2042" s="107"/>
      <c r="K2042" s="105"/>
      <c r="L2042" s="105"/>
      <c r="M2042" s="105"/>
      <c r="N2042" s="105"/>
      <c r="O2042" s="127"/>
      <c r="P2042" s="109"/>
      <c r="Q2042" s="110"/>
      <c r="R2042" s="110"/>
      <c r="S2042" s="110"/>
      <c r="T2042" s="110"/>
      <c r="U2042" s="111"/>
      <c r="V2042" s="111"/>
      <c r="W2042" s="112"/>
      <c r="X2042" s="113"/>
      <c r="Y2042" s="114"/>
      <c r="Z2042" s="115"/>
      <c r="AA2042" s="116"/>
      <c r="AB2042" s="117" t="b">
        <f t="shared" si="279"/>
        <v>0</v>
      </c>
      <c r="AC2042" s="117">
        <f t="shared" si="280"/>
        <v>0</v>
      </c>
      <c r="AD2042" s="118"/>
      <c r="AE2042" s="117" t="b">
        <f t="shared" si="281"/>
        <v>0</v>
      </c>
      <c r="AF2042" s="117">
        <f t="shared" si="282"/>
        <v>0</v>
      </c>
      <c r="AG2042" s="119">
        <f t="shared" si="283"/>
        <v>0</v>
      </c>
      <c r="AH2042" s="120" t="b">
        <f t="shared" si="284"/>
        <v>0</v>
      </c>
      <c r="AI2042" s="121">
        <f t="shared" si="285"/>
        <v>0</v>
      </c>
      <c r="AJ2042" s="122">
        <f>+C2042</f>
        <v>0</v>
      </c>
      <c r="AK2042" s="122" t="str">
        <f>IF(ISNA(VLOOKUP(postponeList!D2042,[1]Sheet!$A$2:$B$12,2,FALSE))," ",(VLOOKUP(postponeList!D2042,[1]Sheet!$A$2:$B$12,2,FALSE)))</f>
        <v xml:space="preserve"> </v>
      </c>
      <c r="AL2042" s="122" t="str">
        <f>IF(ISNA(VLOOKUP(E2042,[1]Sheet!$G$2:$H$40,2,FALSE))," ",VLOOKUP(E2042,[1]Sheet!$G$2:$H$40,2,FALSE))</f>
        <v xml:space="preserve"> </v>
      </c>
      <c r="AM2042" s="122" t="str">
        <f>IF(ISNA(VLOOKUP(G2042,[1]Sheet!$K$2:$L$159,2,FALSE))," ",(VLOOKUP(G2042,[1]Sheet!$K$2:$L$159,2,FALSE)))</f>
        <v xml:space="preserve"> </v>
      </c>
      <c r="AN2042" s="122" t="str">
        <f>IF(ISNA(VLOOKUP(I2042&amp;C2042,[1]Sheet!$D$2:$E$228,2,FALSE))," ",VLOOKUP(I2042&amp;C2042,[1]Sheet!$D$2:$E$228,2,FALSE))</f>
        <v xml:space="preserve"> </v>
      </c>
      <c r="AO2042" s="122" t="str">
        <f>+I2042&amp;C2042</f>
        <v/>
      </c>
      <c r="AP2042" s="122" t="str">
        <f>C2042&amp;D2042&amp;E2042&amp;G2042&amp;I2042&amp;O2042</f>
        <v/>
      </c>
      <c r="AQ2042" s="122" t="str">
        <f>B2042&amp;D2042&amp;N2042</f>
        <v/>
      </c>
      <c r="AR2042" s="123" t="str">
        <f>+D2042&amp;J2042</f>
        <v/>
      </c>
      <c r="AS2042" s="124" t="str">
        <f t="shared" si="286"/>
        <v/>
      </c>
      <c r="AT2042" s="125" t="str">
        <f t="shared" si="287"/>
        <v/>
      </c>
      <c r="AU2042" s="125" t="str">
        <f>IF(NOT(AT2042=""),VLOOKUP(AT2042,[1]PSI_Category!A:B,2,0),"")</f>
        <v/>
      </c>
      <c r="AV2042" s="167"/>
      <c r="AW2042" s="167"/>
      <c r="AX2042" s="167"/>
    </row>
    <row r="2043" spans="1:50" s="133" customFormat="1" ht="11.4" customHeight="1" x14ac:dyDescent="0.3">
      <c r="A2043" s="103"/>
      <c r="B2043" s="104"/>
      <c r="C2043" s="105"/>
      <c r="D2043" s="106"/>
      <c r="E2043" s="107"/>
      <c r="F2043" s="105"/>
      <c r="G2043" s="107"/>
      <c r="H2043" s="105"/>
      <c r="I2043" s="105"/>
      <c r="J2043" s="107"/>
      <c r="K2043" s="105"/>
      <c r="L2043" s="105"/>
      <c r="M2043" s="105"/>
      <c r="N2043" s="105"/>
      <c r="O2043" s="127"/>
      <c r="P2043" s="109"/>
      <c r="Q2043" s="110"/>
      <c r="R2043" s="110"/>
      <c r="S2043" s="110"/>
      <c r="T2043" s="110"/>
      <c r="U2043" s="111"/>
      <c r="V2043" s="111"/>
      <c r="W2043" s="112"/>
      <c r="X2043" s="113"/>
      <c r="Y2043" s="114"/>
      <c r="Z2043" s="115"/>
      <c r="AA2043" s="116"/>
      <c r="AB2043" s="117" t="b">
        <f t="shared" si="279"/>
        <v>0</v>
      </c>
      <c r="AC2043" s="117">
        <f t="shared" si="280"/>
        <v>0</v>
      </c>
      <c r="AD2043" s="118"/>
      <c r="AE2043" s="117" t="b">
        <f t="shared" si="281"/>
        <v>0</v>
      </c>
      <c r="AF2043" s="117">
        <f t="shared" si="282"/>
        <v>0</v>
      </c>
      <c r="AG2043" s="119">
        <f t="shared" si="283"/>
        <v>0</v>
      </c>
      <c r="AH2043" s="120" t="b">
        <f t="shared" si="284"/>
        <v>0</v>
      </c>
      <c r="AI2043" s="121">
        <f t="shared" si="285"/>
        <v>0</v>
      </c>
      <c r="AJ2043" s="122">
        <f>+C2043</f>
        <v>0</v>
      </c>
      <c r="AK2043" s="122" t="str">
        <f>IF(ISNA(VLOOKUP(postponeList!D2043,[1]Sheet!$A$2:$B$12,2,FALSE))," ",(VLOOKUP(postponeList!D2043,[1]Sheet!$A$2:$B$12,2,FALSE)))</f>
        <v xml:space="preserve"> </v>
      </c>
      <c r="AL2043" s="122" t="str">
        <f>IF(ISNA(VLOOKUP(E2043,[1]Sheet!$G$2:$H$40,2,FALSE))," ",VLOOKUP(E2043,[1]Sheet!$G$2:$H$40,2,FALSE))</f>
        <v xml:space="preserve"> </v>
      </c>
      <c r="AM2043" s="122" t="str">
        <f>IF(ISNA(VLOOKUP(G2043,[1]Sheet!$K$2:$L$159,2,FALSE))," ",(VLOOKUP(G2043,[1]Sheet!$K$2:$L$159,2,FALSE)))</f>
        <v xml:space="preserve"> </v>
      </c>
      <c r="AN2043" s="122" t="str">
        <f>IF(ISNA(VLOOKUP(I2043&amp;C2043,[1]Sheet!$D$2:$E$228,2,FALSE))," ",VLOOKUP(I2043&amp;C2043,[1]Sheet!$D$2:$E$228,2,FALSE))</f>
        <v xml:space="preserve"> </v>
      </c>
      <c r="AO2043" s="122" t="str">
        <f>+I2043&amp;C2043</f>
        <v/>
      </c>
      <c r="AP2043" s="122" t="str">
        <f>C2043&amp;D2043&amp;E2043&amp;G2043&amp;I2043&amp;O2043</f>
        <v/>
      </c>
      <c r="AQ2043" s="122" t="str">
        <f>B2043&amp;D2043&amp;N2043</f>
        <v/>
      </c>
      <c r="AR2043" s="123" t="str">
        <f>+D2043&amp;J2043</f>
        <v/>
      </c>
      <c r="AS2043" s="124" t="str">
        <f t="shared" si="286"/>
        <v/>
      </c>
      <c r="AT2043" s="125" t="str">
        <f t="shared" si="287"/>
        <v/>
      </c>
      <c r="AU2043" s="125" t="str">
        <f>IF(NOT(AT2043=""),VLOOKUP(AT2043,[1]PSI_Category!A:B,2,0),"")</f>
        <v/>
      </c>
      <c r="AV2043" s="167"/>
      <c r="AW2043" s="167"/>
      <c r="AX2043" s="167"/>
    </row>
    <row r="2044" spans="1:50" s="133" customFormat="1" ht="11.4" customHeight="1" x14ac:dyDescent="0.3">
      <c r="A2044" s="103"/>
      <c r="B2044" s="104"/>
      <c r="C2044" s="105"/>
      <c r="D2044" s="106"/>
      <c r="E2044" s="107"/>
      <c r="F2044" s="105"/>
      <c r="G2044" s="107"/>
      <c r="H2044" s="105"/>
      <c r="I2044" s="105"/>
      <c r="J2044" s="107"/>
      <c r="K2044" s="105"/>
      <c r="L2044" s="105"/>
      <c r="M2044" s="105"/>
      <c r="N2044" s="105"/>
      <c r="O2044" s="127"/>
      <c r="P2044" s="109"/>
      <c r="Q2044" s="110"/>
      <c r="R2044" s="110"/>
      <c r="S2044" s="110"/>
      <c r="T2044" s="110"/>
      <c r="U2044" s="111"/>
      <c r="V2044" s="111"/>
      <c r="W2044" s="112"/>
      <c r="X2044" s="113"/>
      <c r="Y2044" s="114"/>
      <c r="Z2044" s="115"/>
      <c r="AA2044" s="116"/>
      <c r="AB2044" s="117" t="b">
        <f t="shared" si="279"/>
        <v>0</v>
      </c>
      <c r="AC2044" s="117">
        <f t="shared" si="280"/>
        <v>0</v>
      </c>
      <c r="AD2044" s="118"/>
      <c r="AE2044" s="117" t="b">
        <f t="shared" si="281"/>
        <v>0</v>
      </c>
      <c r="AF2044" s="117">
        <f t="shared" si="282"/>
        <v>0</v>
      </c>
      <c r="AG2044" s="119">
        <f t="shared" si="283"/>
        <v>0</v>
      </c>
      <c r="AH2044" s="120" t="b">
        <f t="shared" si="284"/>
        <v>0</v>
      </c>
      <c r="AI2044" s="121">
        <f t="shared" si="285"/>
        <v>0</v>
      </c>
      <c r="AJ2044" s="122">
        <f>+C2044</f>
        <v>0</v>
      </c>
      <c r="AK2044" s="122" t="str">
        <f>IF(ISNA(VLOOKUP(postponeList!D2044,[1]Sheet!$A$2:$B$12,2,FALSE))," ",(VLOOKUP(postponeList!D2044,[1]Sheet!$A$2:$B$12,2,FALSE)))</f>
        <v xml:space="preserve"> </v>
      </c>
      <c r="AL2044" s="122" t="str">
        <f>IF(ISNA(VLOOKUP(E2044,[1]Sheet!$G$2:$H$40,2,FALSE))," ",VLOOKUP(E2044,[1]Sheet!$G$2:$H$40,2,FALSE))</f>
        <v xml:space="preserve"> </v>
      </c>
      <c r="AM2044" s="122" t="str">
        <f>IF(ISNA(VLOOKUP(G2044,[1]Sheet!$K$2:$L$159,2,FALSE))," ",(VLOOKUP(G2044,[1]Sheet!$K$2:$L$159,2,FALSE)))</f>
        <v xml:space="preserve"> </v>
      </c>
      <c r="AN2044" s="122" t="str">
        <f>IF(ISNA(VLOOKUP(I2044&amp;C2044,[1]Sheet!$D$2:$E$228,2,FALSE))," ",VLOOKUP(I2044&amp;C2044,[1]Sheet!$D$2:$E$228,2,FALSE))</f>
        <v xml:space="preserve"> </v>
      </c>
      <c r="AO2044" s="122" t="str">
        <f>+I2044&amp;C2044</f>
        <v/>
      </c>
      <c r="AP2044" s="122" t="str">
        <f>C2044&amp;D2044&amp;E2044&amp;G2044&amp;I2044&amp;O2044</f>
        <v/>
      </c>
      <c r="AQ2044" s="122" t="str">
        <f>B2044&amp;D2044&amp;N2044</f>
        <v/>
      </c>
      <c r="AR2044" s="123" t="str">
        <f>+D2044&amp;J2044</f>
        <v/>
      </c>
      <c r="AS2044" s="124" t="str">
        <f t="shared" si="286"/>
        <v/>
      </c>
      <c r="AT2044" s="125" t="str">
        <f t="shared" si="287"/>
        <v/>
      </c>
      <c r="AU2044" s="125" t="str">
        <f>IF(NOT(AT2044=""),VLOOKUP(AT2044,[1]PSI_Category!A:B,2,0),"")</f>
        <v/>
      </c>
      <c r="AV2044" s="167"/>
      <c r="AW2044" s="167"/>
      <c r="AX2044" s="167"/>
    </row>
    <row r="2045" spans="1:50" s="133" customFormat="1" ht="11.4" customHeight="1" x14ac:dyDescent="0.3">
      <c r="A2045" s="103"/>
      <c r="B2045" s="104"/>
      <c r="C2045" s="105"/>
      <c r="D2045" s="106"/>
      <c r="E2045" s="107"/>
      <c r="F2045" s="105"/>
      <c r="G2045" s="107"/>
      <c r="H2045" s="105"/>
      <c r="I2045" s="105"/>
      <c r="J2045" s="107"/>
      <c r="K2045" s="105"/>
      <c r="L2045" s="105"/>
      <c r="M2045" s="105"/>
      <c r="N2045" s="105"/>
      <c r="O2045" s="127"/>
      <c r="P2045" s="109"/>
      <c r="Q2045" s="110"/>
      <c r="R2045" s="110"/>
      <c r="S2045" s="110"/>
      <c r="T2045" s="110"/>
      <c r="U2045" s="111"/>
      <c r="V2045" s="111"/>
      <c r="W2045" s="112"/>
      <c r="X2045" s="113"/>
      <c r="Y2045" s="114"/>
      <c r="Z2045" s="115"/>
      <c r="AA2045" s="116"/>
      <c r="AB2045" s="117" t="b">
        <f t="shared" si="279"/>
        <v>0</v>
      </c>
      <c r="AC2045" s="117">
        <f t="shared" si="280"/>
        <v>0</v>
      </c>
      <c r="AD2045" s="118"/>
      <c r="AE2045" s="117" t="b">
        <f t="shared" si="281"/>
        <v>0</v>
      </c>
      <c r="AF2045" s="117">
        <f t="shared" si="282"/>
        <v>0</v>
      </c>
      <c r="AG2045" s="119">
        <f t="shared" si="283"/>
        <v>0</v>
      </c>
      <c r="AH2045" s="120" t="b">
        <f t="shared" si="284"/>
        <v>0</v>
      </c>
      <c r="AI2045" s="121">
        <f t="shared" si="285"/>
        <v>0</v>
      </c>
      <c r="AJ2045" s="122">
        <f>+C2045</f>
        <v>0</v>
      </c>
      <c r="AK2045" s="122" t="str">
        <f>IF(ISNA(VLOOKUP(postponeList!D2045,[1]Sheet!$A$2:$B$12,2,FALSE))," ",(VLOOKUP(postponeList!D2045,[1]Sheet!$A$2:$B$12,2,FALSE)))</f>
        <v xml:space="preserve"> </v>
      </c>
      <c r="AL2045" s="122" t="str">
        <f>IF(ISNA(VLOOKUP(E2045,[1]Sheet!$G$2:$H$40,2,FALSE))," ",VLOOKUP(E2045,[1]Sheet!$G$2:$H$40,2,FALSE))</f>
        <v xml:space="preserve"> </v>
      </c>
      <c r="AM2045" s="122" t="str">
        <f>IF(ISNA(VLOOKUP(G2045,[1]Sheet!$K$2:$L$159,2,FALSE))," ",(VLOOKUP(G2045,[1]Sheet!$K$2:$L$159,2,FALSE)))</f>
        <v xml:space="preserve"> </v>
      </c>
      <c r="AN2045" s="122" t="str">
        <f>IF(ISNA(VLOOKUP(I2045&amp;C2045,[1]Sheet!$D$2:$E$228,2,FALSE))," ",VLOOKUP(I2045&amp;C2045,[1]Sheet!$D$2:$E$228,2,FALSE))</f>
        <v xml:space="preserve"> </v>
      </c>
      <c r="AO2045" s="122" t="str">
        <f>+I2045&amp;C2045</f>
        <v/>
      </c>
      <c r="AP2045" s="122" t="str">
        <f>C2045&amp;D2045&amp;E2045&amp;G2045&amp;I2045&amp;O2045</f>
        <v/>
      </c>
      <c r="AQ2045" s="122" t="str">
        <f>B2045&amp;D2045&amp;N2045</f>
        <v/>
      </c>
      <c r="AR2045" s="123" t="str">
        <f>+D2045&amp;J2045</f>
        <v/>
      </c>
      <c r="AS2045" s="124" t="str">
        <f t="shared" si="286"/>
        <v/>
      </c>
      <c r="AT2045" s="125" t="str">
        <f t="shared" si="287"/>
        <v/>
      </c>
      <c r="AU2045" s="125" t="str">
        <f>IF(NOT(AT2045=""),VLOOKUP(AT2045,[1]PSI_Category!A:B,2,0),"")</f>
        <v/>
      </c>
      <c r="AV2045" s="167"/>
      <c r="AW2045" s="167"/>
      <c r="AX2045" s="167"/>
    </row>
    <row r="2046" spans="1:50" s="133" customFormat="1" ht="11.4" customHeight="1" x14ac:dyDescent="0.3">
      <c r="A2046" s="103"/>
      <c r="B2046" s="104"/>
      <c r="C2046" s="105"/>
      <c r="D2046" s="106"/>
      <c r="E2046" s="107"/>
      <c r="F2046" s="105"/>
      <c r="G2046" s="107"/>
      <c r="H2046" s="105"/>
      <c r="I2046" s="105"/>
      <c r="J2046" s="107"/>
      <c r="K2046" s="105"/>
      <c r="L2046" s="105"/>
      <c r="M2046" s="105"/>
      <c r="N2046" s="105"/>
      <c r="O2046" s="127"/>
      <c r="P2046" s="109"/>
      <c r="Q2046" s="110"/>
      <c r="R2046" s="110"/>
      <c r="S2046" s="110"/>
      <c r="T2046" s="110"/>
      <c r="U2046" s="111"/>
      <c r="V2046" s="111"/>
      <c r="W2046" s="112"/>
      <c r="X2046" s="113"/>
      <c r="Y2046" s="114"/>
      <c r="Z2046" s="115"/>
      <c r="AA2046" s="116"/>
      <c r="AB2046" s="117" t="b">
        <f t="shared" si="279"/>
        <v>0</v>
      </c>
      <c r="AC2046" s="117">
        <f t="shared" si="280"/>
        <v>0</v>
      </c>
      <c r="AD2046" s="118"/>
      <c r="AE2046" s="117" t="b">
        <f t="shared" si="281"/>
        <v>0</v>
      </c>
      <c r="AF2046" s="117">
        <f t="shared" si="282"/>
        <v>0</v>
      </c>
      <c r="AG2046" s="119">
        <f t="shared" si="283"/>
        <v>0</v>
      </c>
      <c r="AH2046" s="120" t="b">
        <f t="shared" si="284"/>
        <v>0</v>
      </c>
      <c r="AI2046" s="121">
        <f t="shared" si="285"/>
        <v>0</v>
      </c>
      <c r="AJ2046" s="122">
        <f>+C2046</f>
        <v>0</v>
      </c>
      <c r="AK2046" s="122" t="str">
        <f>IF(ISNA(VLOOKUP(postponeList!D2046,[1]Sheet!$A$2:$B$12,2,FALSE))," ",(VLOOKUP(postponeList!D2046,[1]Sheet!$A$2:$B$12,2,FALSE)))</f>
        <v xml:space="preserve"> </v>
      </c>
      <c r="AL2046" s="122" t="str">
        <f>IF(ISNA(VLOOKUP(E2046,[1]Sheet!$G$2:$H$40,2,FALSE))," ",VLOOKUP(E2046,[1]Sheet!$G$2:$H$40,2,FALSE))</f>
        <v xml:space="preserve"> </v>
      </c>
      <c r="AM2046" s="122" t="str">
        <f>IF(ISNA(VLOOKUP(G2046,[1]Sheet!$K$2:$L$159,2,FALSE))," ",(VLOOKUP(G2046,[1]Sheet!$K$2:$L$159,2,FALSE)))</f>
        <v xml:space="preserve"> </v>
      </c>
      <c r="AN2046" s="122" t="str">
        <f>IF(ISNA(VLOOKUP(I2046&amp;C2046,[1]Sheet!$D$2:$E$228,2,FALSE))," ",VLOOKUP(I2046&amp;C2046,[1]Sheet!$D$2:$E$228,2,FALSE))</f>
        <v xml:space="preserve"> </v>
      </c>
      <c r="AO2046" s="122" t="str">
        <f>+I2046&amp;C2046</f>
        <v/>
      </c>
      <c r="AP2046" s="122" t="str">
        <f>C2046&amp;D2046&amp;E2046&amp;G2046&amp;I2046&amp;O2046</f>
        <v/>
      </c>
      <c r="AQ2046" s="122" t="str">
        <f>B2046&amp;D2046&amp;N2046</f>
        <v/>
      </c>
      <c r="AR2046" s="123" t="str">
        <f>+D2046&amp;J2046</f>
        <v/>
      </c>
      <c r="AS2046" s="124" t="str">
        <f t="shared" si="286"/>
        <v/>
      </c>
      <c r="AT2046" s="125" t="str">
        <f t="shared" si="287"/>
        <v/>
      </c>
      <c r="AU2046" s="125" t="str">
        <f>IF(NOT(AT2046=""),VLOOKUP(AT2046,[1]PSI_Category!A:B,2,0),"")</f>
        <v/>
      </c>
      <c r="AV2046" s="167"/>
      <c r="AW2046" s="167"/>
      <c r="AX2046" s="167"/>
    </row>
    <row r="2047" spans="1:50" s="133" customFormat="1" ht="11.4" customHeight="1" x14ac:dyDescent="0.3">
      <c r="A2047" s="103"/>
      <c r="B2047" s="104"/>
      <c r="C2047" s="105"/>
      <c r="D2047" s="106"/>
      <c r="E2047" s="107"/>
      <c r="F2047" s="105"/>
      <c r="G2047" s="107"/>
      <c r="H2047" s="105"/>
      <c r="I2047" s="105"/>
      <c r="J2047" s="107"/>
      <c r="K2047" s="105"/>
      <c r="L2047" s="105"/>
      <c r="M2047" s="105"/>
      <c r="N2047" s="105"/>
      <c r="O2047" s="127"/>
      <c r="P2047" s="109"/>
      <c r="Q2047" s="110"/>
      <c r="R2047" s="110"/>
      <c r="S2047" s="110"/>
      <c r="T2047" s="110"/>
      <c r="U2047" s="111"/>
      <c r="V2047" s="111"/>
      <c r="W2047" s="112"/>
      <c r="X2047" s="113"/>
      <c r="Y2047" s="114"/>
      <c r="Z2047" s="115"/>
      <c r="AA2047" s="116"/>
      <c r="AB2047" s="117" t="b">
        <f t="shared" si="279"/>
        <v>0</v>
      </c>
      <c r="AC2047" s="117">
        <f t="shared" si="280"/>
        <v>0</v>
      </c>
      <c r="AD2047" s="118"/>
      <c r="AE2047" s="117" t="b">
        <f t="shared" si="281"/>
        <v>0</v>
      </c>
      <c r="AF2047" s="117">
        <f t="shared" si="282"/>
        <v>0</v>
      </c>
      <c r="AG2047" s="119">
        <f t="shared" si="283"/>
        <v>0</v>
      </c>
      <c r="AH2047" s="120" t="b">
        <f t="shared" si="284"/>
        <v>0</v>
      </c>
      <c r="AI2047" s="121">
        <f t="shared" si="285"/>
        <v>0</v>
      </c>
      <c r="AJ2047" s="122">
        <f>+C2047</f>
        <v>0</v>
      </c>
      <c r="AK2047" s="122" t="str">
        <f>IF(ISNA(VLOOKUP(postponeList!D2047,[1]Sheet!$A$2:$B$12,2,FALSE))," ",(VLOOKUP(postponeList!D2047,[1]Sheet!$A$2:$B$12,2,FALSE)))</f>
        <v xml:space="preserve"> </v>
      </c>
      <c r="AL2047" s="122" t="str">
        <f>IF(ISNA(VLOOKUP(E2047,[1]Sheet!$G$2:$H$40,2,FALSE))," ",VLOOKUP(E2047,[1]Sheet!$G$2:$H$40,2,FALSE))</f>
        <v xml:space="preserve"> </v>
      </c>
      <c r="AM2047" s="122" t="str">
        <f>IF(ISNA(VLOOKUP(G2047,[1]Sheet!$K$2:$L$159,2,FALSE))," ",(VLOOKUP(G2047,[1]Sheet!$K$2:$L$159,2,FALSE)))</f>
        <v xml:space="preserve"> </v>
      </c>
      <c r="AN2047" s="122" t="str">
        <f>IF(ISNA(VLOOKUP(I2047&amp;C2047,[1]Sheet!$D$2:$E$228,2,FALSE))," ",VLOOKUP(I2047&amp;C2047,[1]Sheet!$D$2:$E$228,2,FALSE))</f>
        <v xml:space="preserve"> </v>
      </c>
      <c r="AO2047" s="122" t="str">
        <f>+I2047&amp;C2047</f>
        <v/>
      </c>
      <c r="AP2047" s="122" t="str">
        <f>C2047&amp;D2047&amp;E2047&amp;G2047&amp;I2047&amp;O2047</f>
        <v/>
      </c>
      <c r="AQ2047" s="122" t="str">
        <f>B2047&amp;D2047&amp;N2047</f>
        <v/>
      </c>
      <c r="AR2047" s="123" t="str">
        <f>+D2047&amp;J2047</f>
        <v/>
      </c>
      <c r="AS2047" s="124" t="str">
        <f t="shared" si="286"/>
        <v/>
      </c>
      <c r="AT2047" s="125" t="str">
        <f t="shared" si="287"/>
        <v/>
      </c>
      <c r="AU2047" s="125" t="str">
        <f>IF(NOT(AT2047=""),VLOOKUP(AT2047,[1]PSI_Category!A:B,2,0),"")</f>
        <v/>
      </c>
      <c r="AV2047" s="167"/>
      <c r="AW2047" s="167"/>
      <c r="AX2047" s="167"/>
    </row>
    <row r="2048" spans="1:50" s="133" customFormat="1" ht="11.4" customHeight="1" x14ac:dyDescent="0.3">
      <c r="A2048" s="103"/>
      <c r="B2048" s="104"/>
      <c r="C2048" s="105"/>
      <c r="D2048" s="106"/>
      <c r="E2048" s="107"/>
      <c r="F2048" s="105"/>
      <c r="G2048" s="107"/>
      <c r="H2048" s="105"/>
      <c r="I2048" s="105"/>
      <c r="J2048" s="107"/>
      <c r="K2048" s="105"/>
      <c r="L2048" s="105"/>
      <c r="M2048" s="105"/>
      <c r="N2048" s="105"/>
      <c r="O2048" s="127"/>
      <c r="P2048" s="109"/>
      <c r="Q2048" s="110"/>
      <c r="R2048" s="110"/>
      <c r="S2048" s="110"/>
      <c r="T2048" s="110"/>
      <c r="U2048" s="111"/>
      <c r="V2048" s="111"/>
      <c r="W2048" s="112"/>
      <c r="X2048" s="113"/>
      <c r="Y2048" s="114"/>
      <c r="Z2048" s="115"/>
      <c r="AA2048" s="116"/>
      <c r="AB2048" s="117" t="b">
        <f t="shared" si="279"/>
        <v>0</v>
      </c>
      <c r="AC2048" s="117">
        <f t="shared" si="280"/>
        <v>0</v>
      </c>
      <c r="AD2048" s="118"/>
      <c r="AE2048" s="117" t="b">
        <f t="shared" si="281"/>
        <v>0</v>
      </c>
      <c r="AF2048" s="117">
        <f t="shared" si="282"/>
        <v>0</v>
      </c>
      <c r="AG2048" s="119">
        <f t="shared" si="283"/>
        <v>0</v>
      </c>
      <c r="AH2048" s="120" t="b">
        <f t="shared" si="284"/>
        <v>0</v>
      </c>
      <c r="AI2048" s="121">
        <f t="shared" si="285"/>
        <v>0</v>
      </c>
      <c r="AJ2048" s="122">
        <f>+C2048</f>
        <v>0</v>
      </c>
      <c r="AK2048" s="122" t="str">
        <f>IF(ISNA(VLOOKUP(postponeList!D2048,[1]Sheet!$A$2:$B$12,2,FALSE))," ",(VLOOKUP(postponeList!D2048,[1]Sheet!$A$2:$B$12,2,FALSE)))</f>
        <v xml:space="preserve"> </v>
      </c>
      <c r="AL2048" s="122" t="str">
        <f>IF(ISNA(VLOOKUP(E2048,[1]Sheet!$G$2:$H$40,2,FALSE))," ",VLOOKUP(E2048,[1]Sheet!$G$2:$H$40,2,FALSE))</f>
        <v xml:space="preserve"> </v>
      </c>
      <c r="AM2048" s="122" t="str">
        <f>IF(ISNA(VLOOKUP(G2048,[1]Sheet!$K$2:$L$159,2,FALSE))," ",(VLOOKUP(G2048,[1]Sheet!$K$2:$L$159,2,FALSE)))</f>
        <v xml:space="preserve"> </v>
      </c>
      <c r="AN2048" s="122" t="str">
        <f>IF(ISNA(VLOOKUP(I2048&amp;C2048,[1]Sheet!$D$2:$E$228,2,FALSE))," ",VLOOKUP(I2048&amp;C2048,[1]Sheet!$D$2:$E$228,2,FALSE))</f>
        <v xml:space="preserve"> </v>
      </c>
      <c r="AO2048" s="122" t="str">
        <f>+I2048&amp;C2048</f>
        <v/>
      </c>
      <c r="AP2048" s="122" t="str">
        <f>C2048&amp;D2048&amp;E2048&amp;G2048&amp;I2048&amp;O2048</f>
        <v/>
      </c>
      <c r="AQ2048" s="122" t="str">
        <f>B2048&amp;D2048&amp;N2048</f>
        <v/>
      </c>
      <c r="AR2048" s="123" t="str">
        <f>+D2048&amp;J2048</f>
        <v/>
      </c>
      <c r="AS2048" s="124" t="str">
        <f t="shared" si="286"/>
        <v/>
      </c>
      <c r="AT2048" s="125" t="str">
        <f t="shared" si="287"/>
        <v/>
      </c>
      <c r="AU2048" s="125" t="str">
        <f>IF(NOT(AT2048=""),VLOOKUP(AT2048,[1]PSI_Category!A:B,2,0),"")</f>
        <v/>
      </c>
      <c r="AV2048" s="167"/>
      <c r="AW2048" s="167"/>
      <c r="AX2048" s="167"/>
    </row>
    <row r="2049" spans="1:50" s="133" customFormat="1" ht="11.4" customHeight="1" x14ac:dyDescent="0.3">
      <c r="A2049" s="103"/>
      <c r="B2049" s="104"/>
      <c r="C2049" s="105"/>
      <c r="D2049" s="106"/>
      <c r="E2049" s="107"/>
      <c r="F2049" s="105"/>
      <c r="G2049" s="107"/>
      <c r="H2049" s="105"/>
      <c r="I2049" s="105"/>
      <c r="J2049" s="107"/>
      <c r="K2049" s="105"/>
      <c r="L2049" s="105"/>
      <c r="M2049" s="105"/>
      <c r="N2049" s="105"/>
      <c r="O2049" s="127"/>
      <c r="P2049" s="109"/>
      <c r="Q2049" s="110"/>
      <c r="R2049" s="110"/>
      <c r="S2049" s="110"/>
      <c r="T2049" s="110"/>
      <c r="U2049" s="111"/>
      <c r="V2049" s="111"/>
      <c r="W2049" s="112"/>
      <c r="X2049" s="113"/>
      <c r="Y2049" s="114"/>
      <c r="Z2049" s="115"/>
      <c r="AA2049" s="116"/>
      <c r="AB2049" s="117" t="b">
        <f t="shared" si="279"/>
        <v>0</v>
      </c>
      <c r="AC2049" s="117">
        <f t="shared" si="280"/>
        <v>0</v>
      </c>
      <c r="AD2049" s="118"/>
      <c r="AE2049" s="117" t="b">
        <f t="shared" si="281"/>
        <v>0</v>
      </c>
      <c r="AF2049" s="117">
        <f t="shared" si="282"/>
        <v>0</v>
      </c>
      <c r="AG2049" s="119">
        <f t="shared" si="283"/>
        <v>0</v>
      </c>
      <c r="AH2049" s="120" t="b">
        <f t="shared" si="284"/>
        <v>0</v>
      </c>
      <c r="AI2049" s="121">
        <f t="shared" si="285"/>
        <v>0</v>
      </c>
      <c r="AJ2049" s="122">
        <f>+C2049</f>
        <v>0</v>
      </c>
      <c r="AK2049" s="122" t="str">
        <f>IF(ISNA(VLOOKUP(postponeList!D2049,[1]Sheet!$A$2:$B$12,2,FALSE))," ",(VLOOKUP(postponeList!D2049,[1]Sheet!$A$2:$B$12,2,FALSE)))</f>
        <v xml:space="preserve"> </v>
      </c>
      <c r="AL2049" s="122" t="str">
        <f>IF(ISNA(VLOOKUP(E2049,[1]Sheet!$G$2:$H$40,2,FALSE))," ",VLOOKUP(E2049,[1]Sheet!$G$2:$H$40,2,FALSE))</f>
        <v xml:space="preserve"> </v>
      </c>
      <c r="AM2049" s="122" t="str">
        <f>IF(ISNA(VLOOKUP(G2049,[1]Sheet!$K$2:$L$159,2,FALSE))," ",(VLOOKUP(G2049,[1]Sheet!$K$2:$L$159,2,FALSE)))</f>
        <v xml:space="preserve"> </v>
      </c>
      <c r="AN2049" s="122" t="str">
        <f>IF(ISNA(VLOOKUP(I2049&amp;C2049,[1]Sheet!$D$2:$E$228,2,FALSE))," ",VLOOKUP(I2049&amp;C2049,[1]Sheet!$D$2:$E$228,2,FALSE))</f>
        <v xml:space="preserve"> </v>
      </c>
      <c r="AO2049" s="122" t="str">
        <f>+I2049&amp;C2049</f>
        <v/>
      </c>
      <c r="AP2049" s="122" t="str">
        <f>C2049&amp;D2049&amp;E2049&amp;G2049&amp;I2049&amp;O2049</f>
        <v/>
      </c>
      <c r="AQ2049" s="122" t="str">
        <f>B2049&amp;D2049&amp;N2049</f>
        <v/>
      </c>
      <c r="AR2049" s="123" t="str">
        <f>+D2049&amp;J2049</f>
        <v/>
      </c>
      <c r="AS2049" s="124" t="str">
        <f t="shared" si="286"/>
        <v/>
      </c>
      <c r="AT2049" s="125" t="str">
        <f t="shared" si="287"/>
        <v/>
      </c>
      <c r="AU2049" s="125" t="str">
        <f>IF(NOT(AT2049=""),VLOOKUP(AT2049,[1]PSI_Category!A:B,2,0),"")</f>
        <v/>
      </c>
      <c r="AV2049" s="167"/>
      <c r="AW2049" s="167"/>
      <c r="AX2049" s="167"/>
    </row>
    <row r="2050" spans="1:50" s="133" customFormat="1" ht="11.4" customHeight="1" x14ac:dyDescent="0.3">
      <c r="A2050" s="103"/>
      <c r="B2050" s="104"/>
      <c r="C2050" s="105"/>
      <c r="D2050" s="106"/>
      <c r="E2050" s="107"/>
      <c r="F2050" s="105"/>
      <c r="G2050" s="107"/>
      <c r="H2050" s="105"/>
      <c r="I2050" s="105"/>
      <c r="J2050" s="107"/>
      <c r="K2050" s="105"/>
      <c r="L2050" s="105"/>
      <c r="M2050" s="105"/>
      <c r="N2050" s="105"/>
      <c r="O2050" s="127"/>
      <c r="P2050" s="109"/>
      <c r="Q2050" s="110"/>
      <c r="R2050" s="110"/>
      <c r="S2050" s="110"/>
      <c r="T2050" s="110"/>
      <c r="U2050" s="111"/>
      <c r="V2050" s="111"/>
      <c r="W2050" s="112"/>
      <c r="X2050" s="113"/>
      <c r="Y2050" s="114"/>
      <c r="Z2050" s="115"/>
      <c r="AA2050" s="116"/>
      <c r="AB2050" s="117" t="b">
        <f t="shared" si="279"/>
        <v>0</v>
      </c>
      <c r="AC2050" s="117">
        <f t="shared" si="280"/>
        <v>0</v>
      </c>
      <c r="AD2050" s="118"/>
      <c r="AE2050" s="117" t="b">
        <f t="shared" si="281"/>
        <v>0</v>
      </c>
      <c r="AF2050" s="117">
        <f t="shared" si="282"/>
        <v>0</v>
      </c>
      <c r="AG2050" s="119">
        <f t="shared" si="283"/>
        <v>0</v>
      </c>
      <c r="AH2050" s="120" t="b">
        <f t="shared" si="284"/>
        <v>0</v>
      </c>
      <c r="AI2050" s="121">
        <f t="shared" si="285"/>
        <v>0</v>
      </c>
      <c r="AJ2050" s="122">
        <f>+C2050</f>
        <v>0</v>
      </c>
      <c r="AK2050" s="122" t="str">
        <f>IF(ISNA(VLOOKUP(postponeList!D2050,[1]Sheet!$A$2:$B$12,2,FALSE))," ",(VLOOKUP(postponeList!D2050,[1]Sheet!$A$2:$B$12,2,FALSE)))</f>
        <v xml:space="preserve"> </v>
      </c>
      <c r="AL2050" s="122" t="str">
        <f>IF(ISNA(VLOOKUP(E2050,[1]Sheet!$G$2:$H$40,2,FALSE))," ",VLOOKUP(E2050,[1]Sheet!$G$2:$H$40,2,FALSE))</f>
        <v xml:space="preserve"> </v>
      </c>
      <c r="AM2050" s="122" t="str">
        <f>IF(ISNA(VLOOKUP(G2050,[1]Sheet!$K$2:$L$159,2,FALSE))," ",(VLOOKUP(G2050,[1]Sheet!$K$2:$L$159,2,FALSE)))</f>
        <v xml:space="preserve"> </v>
      </c>
      <c r="AN2050" s="122" t="str">
        <f>IF(ISNA(VLOOKUP(I2050&amp;C2050,[1]Sheet!$D$2:$E$228,2,FALSE))," ",VLOOKUP(I2050&amp;C2050,[1]Sheet!$D$2:$E$228,2,FALSE))</f>
        <v xml:space="preserve"> </v>
      </c>
      <c r="AO2050" s="122" t="str">
        <f>+I2050&amp;C2050</f>
        <v/>
      </c>
      <c r="AP2050" s="122" t="str">
        <f>C2050&amp;D2050&amp;E2050&amp;G2050&amp;I2050&amp;O2050</f>
        <v/>
      </c>
      <c r="AQ2050" s="122" t="str">
        <f>B2050&amp;D2050&amp;N2050</f>
        <v/>
      </c>
      <c r="AR2050" s="123" t="str">
        <f>+D2050&amp;J2050</f>
        <v/>
      </c>
      <c r="AS2050" s="124" t="str">
        <f t="shared" si="286"/>
        <v/>
      </c>
      <c r="AT2050" s="125" t="str">
        <f t="shared" si="287"/>
        <v/>
      </c>
      <c r="AU2050" s="125" t="str">
        <f>IF(NOT(AT2050=""),VLOOKUP(AT2050,[1]PSI_Category!A:B,2,0),"")</f>
        <v/>
      </c>
      <c r="AV2050" s="167"/>
      <c r="AW2050" s="167"/>
      <c r="AX2050" s="167"/>
    </row>
    <row r="2051" spans="1:50" s="133" customFormat="1" ht="11.4" customHeight="1" x14ac:dyDescent="0.3">
      <c r="A2051" s="103"/>
      <c r="B2051" s="104"/>
      <c r="C2051" s="105"/>
      <c r="D2051" s="106"/>
      <c r="E2051" s="107"/>
      <c r="F2051" s="105"/>
      <c r="G2051" s="107"/>
      <c r="H2051" s="105"/>
      <c r="I2051" s="105"/>
      <c r="J2051" s="107"/>
      <c r="K2051" s="105"/>
      <c r="L2051" s="105"/>
      <c r="M2051" s="105"/>
      <c r="N2051" s="105"/>
      <c r="O2051" s="127"/>
      <c r="P2051" s="109"/>
      <c r="Q2051" s="110"/>
      <c r="R2051" s="110"/>
      <c r="S2051" s="110"/>
      <c r="T2051" s="110"/>
      <c r="U2051" s="111"/>
      <c r="V2051" s="111"/>
      <c r="W2051" s="112"/>
      <c r="X2051" s="113"/>
      <c r="Y2051" s="114"/>
      <c r="Z2051" s="115"/>
      <c r="AA2051" s="116"/>
      <c r="AB2051" s="117" t="b">
        <f t="shared" si="279"/>
        <v>0</v>
      </c>
      <c r="AC2051" s="117">
        <f t="shared" si="280"/>
        <v>0</v>
      </c>
      <c r="AD2051" s="118"/>
      <c r="AE2051" s="117" t="b">
        <f t="shared" si="281"/>
        <v>0</v>
      </c>
      <c r="AF2051" s="117">
        <f t="shared" si="282"/>
        <v>0</v>
      </c>
      <c r="AG2051" s="119">
        <f t="shared" si="283"/>
        <v>0</v>
      </c>
      <c r="AH2051" s="120" t="b">
        <f t="shared" si="284"/>
        <v>0</v>
      </c>
      <c r="AI2051" s="121">
        <f t="shared" si="285"/>
        <v>0</v>
      </c>
      <c r="AJ2051" s="122">
        <f>+C2051</f>
        <v>0</v>
      </c>
      <c r="AK2051" s="122" t="str">
        <f>IF(ISNA(VLOOKUP(postponeList!D2051,[1]Sheet!$A$2:$B$12,2,FALSE))," ",(VLOOKUP(postponeList!D2051,[1]Sheet!$A$2:$B$12,2,FALSE)))</f>
        <v xml:space="preserve"> </v>
      </c>
      <c r="AL2051" s="122" t="str">
        <f>IF(ISNA(VLOOKUP(E2051,[1]Sheet!$G$2:$H$40,2,FALSE))," ",VLOOKUP(E2051,[1]Sheet!$G$2:$H$40,2,FALSE))</f>
        <v xml:space="preserve"> </v>
      </c>
      <c r="AM2051" s="122" t="str">
        <f>IF(ISNA(VLOOKUP(G2051,[1]Sheet!$K$2:$L$159,2,FALSE))," ",(VLOOKUP(G2051,[1]Sheet!$K$2:$L$159,2,FALSE)))</f>
        <v xml:space="preserve"> </v>
      </c>
      <c r="AN2051" s="122" t="str">
        <f>IF(ISNA(VLOOKUP(I2051&amp;C2051,[1]Sheet!$D$2:$E$228,2,FALSE))," ",VLOOKUP(I2051&amp;C2051,[1]Sheet!$D$2:$E$228,2,FALSE))</f>
        <v xml:space="preserve"> </v>
      </c>
      <c r="AO2051" s="122" t="str">
        <f>+I2051&amp;C2051</f>
        <v/>
      </c>
      <c r="AP2051" s="122" t="str">
        <f>C2051&amp;D2051&amp;E2051&amp;G2051&amp;I2051&amp;O2051</f>
        <v/>
      </c>
      <c r="AQ2051" s="122" t="str">
        <f>B2051&amp;D2051&amp;N2051</f>
        <v/>
      </c>
      <c r="AR2051" s="123" t="str">
        <f>+D2051&amp;J2051</f>
        <v/>
      </c>
      <c r="AS2051" s="124" t="str">
        <f t="shared" si="286"/>
        <v/>
      </c>
      <c r="AT2051" s="125" t="str">
        <f t="shared" si="287"/>
        <v/>
      </c>
      <c r="AU2051" s="125" t="str">
        <f>IF(NOT(AT2051=""),VLOOKUP(AT2051,[1]PSI_Category!A:B,2,0),"")</f>
        <v/>
      </c>
      <c r="AV2051" s="167"/>
      <c r="AW2051" s="167"/>
      <c r="AX2051" s="167"/>
    </row>
    <row r="2052" spans="1:50" s="133" customFormat="1" ht="11.4" customHeight="1" x14ac:dyDescent="0.3">
      <c r="A2052" s="103"/>
      <c r="B2052" s="104"/>
      <c r="C2052" s="105"/>
      <c r="D2052" s="106"/>
      <c r="E2052" s="107"/>
      <c r="F2052" s="105"/>
      <c r="G2052" s="107"/>
      <c r="H2052" s="105"/>
      <c r="I2052" s="105"/>
      <c r="J2052" s="107"/>
      <c r="K2052" s="105"/>
      <c r="L2052" s="105"/>
      <c r="M2052" s="105"/>
      <c r="N2052" s="105"/>
      <c r="O2052" s="127"/>
      <c r="P2052" s="109"/>
      <c r="Q2052" s="110"/>
      <c r="R2052" s="110"/>
      <c r="S2052" s="110"/>
      <c r="T2052" s="110"/>
      <c r="U2052" s="111"/>
      <c r="V2052" s="111"/>
      <c r="W2052" s="112"/>
      <c r="X2052" s="113"/>
      <c r="Y2052" s="114"/>
      <c r="Z2052" s="115"/>
      <c r="AA2052" s="116"/>
      <c r="AB2052" s="117" t="b">
        <f t="shared" si="279"/>
        <v>0</v>
      </c>
      <c r="AC2052" s="117">
        <f t="shared" si="280"/>
        <v>0</v>
      </c>
      <c r="AD2052" s="118"/>
      <c r="AE2052" s="117" t="b">
        <f t="shared" si="281"/>
        <v>0</v>
      </c>
      <c r="AF2052" s="117">
        <f t="shared" si="282"/>
        <v>0</v>
      </c>
      <c r="AG2052" s="119">
        <f t="shared" si="283"/>
        <v>0</v>
      </c>
      <c r="AH2052" s="120" t="b">
        <f t="shared" si="284"/>
        <v>0</v>
      </c>
      <c r="AI2052" s="121">
        <f t="shared" si="285"/>
        <v>0</v>
      </c>
      <c r="AJ2052" s="122">
        <f>+C2052</f>
        <v>0</v>
      </c>
      <c r="AK2052" s="122" t="str">
        <f>IF(ISNA(VLOOKUP(postponeList!D2052,[1]Sheet!$A$2:$B$12,2,FALSE))," ",(VLOOKUP(postponeList!D2052,[1]Sheet!$A$2:$B$12,2,FALSE)))</f>
        <v xml:space="preserve"> </v>
      </c>
      <c r="AL2052" s="122" t="str">
        <f>IF(ISNA(VLOOKUP(E2052,[1]Sheet!$G$2:$H$40,2,FALSE))," ",VLOOKUP(E2052,[1]Sheet!$G$2:$H$40,2,FALSE))</f>
        <v xml:space="preserve"> </v>
      </c>
      <c r="AM2052" s="122" t="str">
        <f>IF(ISNA(VLOOKUP(G2052,[1]Sheet!$K$2:$L$159,2,FALSE))," ",(VLOOKUP(G2052,[1]Sheet!$K$2:$L$159,2,FALSE)))</f>
        <v xml:space="preserve"> </v>
      </c>
      <c r="AN2052" s="122" t="str">
        <f>IF(ISNA(VLOOKUP(I2052&amp;C2052,[1]Sheet!$D$2:$E$228,2,FALSE))," ",VLOOKUP(I2052&amp;C2052,[1]Sheet!$D$2:$E$228,2,FALSE))</f>
        <v xml:space="preserve"> </v>
      </c>
      <c r="AO2052" s="122" t="str">
        <f>+I2052&amp;C2052</f>
        <v/>
      </c>
      <c r="AP2052" s="122" t="str">
        <f>C2052&amp;D2052&amp;E2052&amp;G2052&amp;I2052&amp;O2052</f>
        <v/>
      </c>
      <c r="AQ2052" s="122" t="str">
        <f>B2052&amp;D2052&amp;N2052</f>
        <v/>
      </c>
      <c r="AR2052" s="123" t="str">
        <f>+D2052&amp;J2052</f>
        <v/>
      </c>
      <c r="AS2052" s="124" t="str">
        <f t="shared" si="286"/>
        <v/>
      </c>
      <c r="AT2052" s="125" t="str">
        <f t="shared" si="287"/>
        <v/>
      </c>
      <c r="AU2052" s="125" t="str">
        <f>IF(NOT(AT2052=""),VLOOKUP(AT2052,[1]PSI_Category!A:B,2,0),"")</f>
        <v/>
      </c>
      <c r="AV2052" s="167"/>
      <c r="AW2052" s="167"/>
      <c r="AX2052" s="167"/>
    </row>
    <row r="2053" spans="1:50" s="133" customFormat="1" ht="11.4" customHeight="1" x14ac:dyDescent="0.3">
      <c r="A2053" s="103"/>
      <c r="B2053" s="104"/>
      <c r="C2053" s="105"/>
      <c r="D2053" s="106"/>
      <c r="E2053" s="107"/>
      <c r="F2053" s="105"/>
      <c r="G2053" s="107"/>
      <c r="H2053" s="105"/>
      <c r="I2053" s="105"/>
      <c r="J2053" s="107"/>
      <c r="K2053" s="105"/>
      <c r="L2053" s="105"/>
      <c r="M2053" s="105"/>
      <c r="N2053" s="105"/>
      <c r="O2053" s="127"/>
      <c r="P2053" s="109"/>
      <c r="Q2053" s="110"/>
      <c r="R2053" s="110"/>
      <c r="S2053" s="110"/>
      <c r="T2053" s="110"/>
      <c r="U2053" s="111"/>
      <c r="V2053" s="111"/>
      <c r="W2053" s="112"/>
      <c r="X2053" s="113"/>
      <c r="Y2053" s="114"/>
      <c r="Z2053" s="115"/>
      <c r="AA2053" s="116"/>
      <c r="AB2053" s="117" t="b">
        <f t="shared" si="279"/>
        <v>0</v>
      </c>
      <c r="AC2053" s="117">
        <f t="shared" si="280"/>
        <v>0</v>
      </c>
      <c r="AD2053" s="118"/>
      <c r="AE2053" s="117" t="b">
        <f t="shared" si="281"/>
        <v>0</v>
      </c>
      <c r="AF2053" s="117">
        <f t="shared" si="282"/>
        <v>0</v>
      </c>
      <c r="AG2053" s="119">
        <f t="shared" si="283"/>
        <v>0</v>
      </c>
      <c r="AH2053" s="120" t="b">
        <f t="shared" si="284"/>
        <v>0</v>
      </c>
      <c r="AI2053" s="121">
        <f t="shared" si="285"/>
        <v>0</v>
      </c>
      <c r="AJ2053" s="122">
        <f>+C2053</f>
        <v>0</v>
      </c>
      <c r="AK2053" s="122" t="str">
        <f>IF(ISNA(VLOOKUP(postponeList!D2053,[1]Sheet!$A$2:$B$12,2,FALSE))," ",(VLOOKUP(postponeList!D2053,[1]Sheet!$A$2:$B$12,2,FALSE)))</f>
        <v xml:space="preserve"> </v>
      </c>
      <c r="AL2053" s="122" t="str">
        <f>IF(ISNA(VLOOKUP(E2053,[1]Sheet!$G$2:$H$40,2,FALSE))," ",VLOOKUP(E2053,[1]Sheet!$G$2:$H$40,2,FALSE))</f>
        <v xml:space="preserve"> </v>
      </c>
      <c r="AM2053" s="122" t="str">
        <f>IF(ISNA(VLOOKUP(G2053,[1]Sheet!$K$2:$L$159,2,FALSE))," ",(VLOOKUP(G2053,[1]Sheet!$K$2:$L$159,2,FALSE)))</f>
        <v xml:space="preserve"> </v>
      </c>
      <c r="AN2053" s="122" t="str">
        <f>IF(ISNA(VLOOKUP(I2053&amp;C2053,[1]Sheet!$D$2:$E$228,2,FALSE))," ",VLOOKUP(I2053&amp;C2053,[1]Sheet!$D$2:$E$228,2,FALSE))</f>
        <v xml:space="preserve"> </v>
      </c>
      <c r="AO2053" s="122" t="str">
        <f>+I2053&amp;C2053</f>
        <v/>
      </c>
      <c r="AP2053" s="122" t="str">
        <f>C2053&amp;D2053&amp;E2053&amp;G2053&amp;I2053&amp;O2053</f>
        <v/>
      </c>
      <c r="AQ2053" s="122" t="str">
        <f>B2053&amp;D2053&amp;N2053</f>
        <v/>
      </c>
      <c r="AR2053" s="123" t="str">
        <f>+D2053&amp;J2053</f>
        <v/>
      </c>
      <c r="AS2053" s="124" t="str">
        <f t="shared" si="286"/>
        <v/>
      </c>
      <c r="AT2053" s="125" t="str">
        <f t="shared" si="287"/>
        <v/>
      </c>
      <c r="AU2053" s="125" t="str">
        <f>IF(NOT(AT2053=""),VLOOKUP(AT2053,[1]PSI_Category!A:B,2,0),"")</f>
        <v/>
      </c>
      <c r="AV2053" s="167"/>
      <c r="AW2053" s="167"/>
      <c r="AX2053" s="167"/>
    </row>
    <row r="2054" spans="1:50" s="133" customFormat="1" ht="11.4" customHeight="1" x14ac:dyDescent="0.3">
      <c r="A2054" s="103"/>
      <c r="B2054" s="104"/>
      <c r="C2054" s="105"/>
      <c r="D2054" s="106"/>
      <c r="E2054" s="107"/>
      <c r="F2054" s="105"/>
      <c r="G2054" s="107"/>
      <c r="H2054" s="105"/>
      <c r="I2054" s="105"/>
      <c r="J2054" s="107"/>
      <c r="K2054" s="105"/>
      <c r="L2054" s="105"/>
      <c r="M2054" s="105"/>
      <c r="N2054" s="105"/>
      <c r="O2054" s="127"/>
      <c r="P2054" s="109"/>
      <c r="Q2054" s="110"/>
      <c r="R2054" s="110"/>
      <c r="S2054" s="110"/>
      <c r="T2054" s="110"/>
      <c r="U2054" s="111"/>
      <c r="V2054" s="111"/>
      <c r="W2054" s="112"/>
      <c r="X2054" s="113"/>
      <c r="Y2054" s="114"/>
      <c r="Z2054" s="115"/>
      <c r="AA2054" s="116"/>
      <c r="AB2054" s="117" t="b">
        <f t="shared" ref="AB2054:AB2117" si="288">IF($Y2054=$AB$3,$Z2054*AA2054,IF($Y2054=$AC$3,$Z2054*AA2054/$AF$3,IF($Y2054=$AH$3,$Z2054*AA2054/$AI$3,IF($Y2054=$AJ$3,$Z2054*AA2054/$AK$3))))</f>
        <v>0</v>
      </c>
      <c r="AC2054" s="117">
        <f t="shared" ref="AC2054:AC2117" si="289">AB2054*$AF$3/1000</f>
        <v>0</v>
      </c>
      <c r="AD2054" s="118"/>
      <c r="AE2054" s="117" t="b">
        <f t="shared" ref="AE2054:AE2117" si="290">IF($Y2054=$AB$3,$Z2054*AD2054, IF($Y2054=$AC$3, $Z2054*AD2054/$AF$3, IF($Y2054=$AH$3, $Z2054*AD2054/$AI$3, IF($Y2054=$AJ$3, $Z2054*AD2054/$AK$3))))</f>
        <v>0</v>
      </c>
      <c r="AF2054" s="117">
        <f t="shared" ref="AF2054:AF2117" si="291">AE2054*$AF$3/1000</f>
        <v>0</v>
      </c>
      <c r="AG2054" s="119">
        <f t="shared" ref="AG2054:AG2117" si="292">+AA2054-AD2054</f>
        <v>0</v>
      </c>
      <c r="AH2054" s="120" t="b">
        <f t="shared" ref="AH2054:AH2117" si="293">IF($Y2054=$AB$3,$Z2054*AG2054, IF($Y2054=$AC$3, $Z2054*AG2054/$AF$3, IF($Y2054=$AH$3, $Z2054*AG2054/$AI$3, IF($Y2054=$AJ$3, $Z2054*AG2054/$AK$3))))</f>
        <v>0</v>
      </c>
      <c r="AI2054" s="121">
        <f t="shared" ref="AI2054:AI2117" si="294">AH2054*$AF$3/1000</f>
        <v>0</v>
      </c>
      <c r="AJ2054" s="122">
        <f>+C2054</f>
        <v>0</v>
      </c>
      <c r="AK2054" s="122" t="str">
        <f>IF(ISNA(VLOOKUP(postponeList!D2054,[1]Sheet!$A$2:$B$12,2,FALSE))," ",(VLOOKUP(postponeList!D2054,[1]Sheet!$A$2:$B$12,2,FALSE)))</f>
        <v xml:space="preserve"> </v>
      </c>
      <c r="AL2054" s="122" t="str">
        <f>IF(ISNA(VLOOKUP(E2054,[1]Sheet!$G$2:$H$40,2,FALSE))," ",VLOOKUP(E2054,[1]Sheet!$G$2:$H$40,2,FALSE))</f>
        <v xml:space="preserve"> </v>
      </c>
      <c r="AM2054" s="122" t="str">
        <f>IF(ISNA(VLOOKUP(G2054,[1]Sheet!$K$2:$L$159,2,FALSE))," ",(VLOOKUP(G2054,[1]Sheet!$K$2:$L$159,2,FALSE)))</f>
        <v xml:space="preserve"> </v>
      </c>
      <c r="AN2054" s="122" t="str">
        <f>IF(ISNA(VLOOKUP(I2054&amp;C2054,[1]Sheet!$D$2:$E$228,2,FALSE))," ",VLOOKUP(I2054&amp;C2054,[1]Sheet!$D$2:$E$228,2,FALSE))</f>
        <v xml:space="preserve"> </v>
      </c>
      <c r="AO2054" s="122" t="str">
        <f>+I2054&amp;C2054</f>
        <v/>
      </c>
      <c r="AP2054" s="122" t="str">
        <f>C2054&amp;D2054&amp;E2054&amp;G2054&amp;I2054&amp;O2054</f>
        <v/>
      </c>
      <c r="AQ2054" s="122" t="str">
        <f>B2054&amp;D2054&amp;N2054</f>
        <v/>
      </c>
      <c r="AR2054" s="123" t="str">
        <f>+D2054&amp;J2054</f>
        <v/>
      </c>
      <c r="AS2054" s="124" t="str">
        <f t="shared" ref="AS2054:AS2117" si="295">LEFT(V2054,3)</f>
        <v/>
      </c>
      <c r="AT2054" s="125" t="str">
        <f t="shared" ref="AT2054:AT2117" si="296">IFERROR(TRIM(M2054),"")</f>
        <v/>
      </c>
      <c r="AU2054" s="125" t="str">
        <f>IF(NOT(AT2054=""),VLOOKUP(AT2054,[1]PSI_Category!A:B,2,0),"")</f>
        <v/>
      </c>
      <c r="AV2054" s="167"/>
      <c r="AW2054" s="167"/>
      <c r="AX2054" s="167"/>
    </row>
    <row r="2055" spans="1:50" s="133" customFormat="1" ht="11.4" customHeight="1" x14ac:dyDescent="0.3">
      <c r="A2055" s="103"/>
      <c r="B2055" s="104"/>
      <c r="C2055" s="105"/>
      <c r="D2055" s="106"/>
      <c r="E2055" s="107"/>
      <c r="F2055" s="105"/>
      <c r="G2055" s="107"/>
      <c r="H2055" s="105"/>
      <c r="I2055" s="105"/>
      <c r="J2055" s="107"/>
      <c r="K2055" s="105"/>
      <c r="L2055" s="105"/>
      <c r="M2055" s="105"/>
      <c r="N2055" s="105"/>
      <c r="O2055" s="127"/>
      <c r="P2055" s="109"/>
      <c r="Q2055" s="110"/>
      <c r="R2055" s="110"/>
      <c r="S2055" s="110"/>
      <c r="T2055" s="110"/>
      <c r="U2055" s="111"/>
      <c r="V2055" s="111"/>
      <c r="W2055" s="112"/>
      <c r="X2055" s="113"/>
      <c r="Y2055" s="114"/>
      <c r="Z2055" s="115"/>
      <c r="AA2055" s="116"/>
      <c r="AB2055" s="117" t="b">
        <f t="shared" si="288"/>
        <v>0</v>
      </c>
      <c r="AC2055" s="117">
        <f t="shared" si="289"/>
        <v>0</v>
      </c>
      <c r="AD2055" s="118"/>
      <c r="AE2055" s="117" t="b">
        <f t="shared" si="290"/>
        <v>0</v>
      </c>
      <c r="AF2055" s="117">
        <f t="shared" si="291"/>
        <v>0</v>
      </c>
      <c r="AG2055" s="119">
        <f t="shared" si="292"/>
        <v>0</v>
      </c>
      <c r="AH2055" s="120" t="b">
        <f t="shared" si="293"/>
        <v>0</v>
      </c>
      <c r="AI2055" s="121">
        <f t="shared" si="294"/>
        <v>0</v>
      </c>
      <c r="AJ2055" s="122">
        <f>+C2055</f>
        <v>0</v>
      </c>
      <c r="AK2055" s="122" t="str">
        <f>IF(ISNA(VLOOKUP(postponeList!D2055,[1]Sheet!$A$2:$B$12,2,FALSE))," ",(VLOOKUP(postponeList!D2055,[1]Sheet!$A$2:$B$12,2,FALSE)))</f>
        <v xml:space="preserve"> </v>
      </c>
      <c r="AL2055" s="122" t="str">
        <f>IF(ISNA(VLOOKUP(E2055,[1]Sheet!$G$2:$H$40,2,FALSE))," ",VLOOKUP(E2055,[1]Sheet!$G$2:$H$40,2,FALSE))</f>
        <v xml:space="preserve"> </v>
      </c>
      <c r="AM2055" s="122" t="str">
        <f>IF(ISNA(VLOOKUP(G2055,[1]Sheet!$K$2:$L$159,2,FALSE))," ",(VLOOKUP(G2055,[1]Sheet!$K$2:$L$159,2,FALSE)))</f>
        <v xml:space="preserve"> </v>
      </c>
      <c r="AN2055" s="122" t="str">
        <f>IF(ISNA(VLOOKUP(I2055&amp;C2055,[1]Sheet!$D$2:$E$228,2,FALSE))," ",VLOOKUP(I2055&amp;C2055,[1]Sheet!$D$2:$E$228,2,FALSE))</f>
        <v xml:space="preserve"> </v>
      </c>
      <c r="AO2055" s="122" t="str">
        <f>+I2055&amp;C2055</f>
        <v/>
      </c>
      <c r="AP2055" s="122" t="str">
        <f>C2055&amp;D2055&amp;E2055&amp;G2055&amp;I2055&amp;O2055</f>
        <v/>
      </c>
      <c r="AQ2055" s="122" t="str">
        <f>B2055&amp;D2055&amp;N2055</f>
        <v/>
      </c>
      <c r="AR2055" s="123" t="str">
        <f>+D2055&amp;J2055</f>
        <v/>
      </c>
      <c r="AS2055" s="124" t="str">
        <f t="shared" si="295"/>
        <v/>
      </c>
      <c r="AT2055" s="125" t="str">
        <f t="shared" si="296"/>
        <v/>
      </c>
      <c r="AU2055" s="125" t="str">
        <f>IF(NOT(AT2055=""),VLOOKUP(AT2055,[1]PSI_Category!A:B,2,0),"")</f>
        <v/>
      </c>
      <c r="AV2055" s="167"/>
      <c r="AW2055" s="167"/>
      <c r="AX2055" s="167"/>
    </row>
    <row r="2056" spans="1:50" s="133" customFormat="1" ht="11.4" customHeight="1" x14ac:dyDescent="0.3">
      <c r="A2056" s="103"/>
      <c r="B2056" s="104"/>
      <c r="C2056" s="105"/>
      <c r="D2056" s="106"/>
      <c r="E2056" s="107"/>
      <c r="F2056" s="105"/>
      <c r="G2056" s="107"/>
      <c r="H2056" s="105"/>
      <c r="I2056" s="105"/>
      <c r="J2056" s="107"/>
      <c r="K2056" s="105"/>
      <c r="L2056" s="105"/>
      <c r="M2056" s="105"/>
      <c r="N2056" s="105"/>
      <c r="O2056" s="127"/>
      <c r="P2056" s="109"/>
      <c r="Q2056" s="110"/>
      <c r="R2056" s="110"/>
      <c r="S2056" s="110"/>
      <c r="T2056" s="110"/>
      <c r="U2056" s="111"/>
      <c r="V2056" s="111"/>
      <c r="W2056" s="112"/>
      <c r="X2056" s="113"/>
      <c r="Y2056" s="114"/>
      <c r="Z2056" s="115"/>
      <c r="AA2056" s="116"/>
      <c r="AB2056" s="117" t="b">
        <f t="shared" si="288"/>
        <v>0</v>
      </c>
      <c r="AC2056" s="117">
        <f t="shared" si="289"/>
        <v>0</v>
      </c>
      <c r="AD2056" s="118"/>
      <c r="AE2056" s="117" t="b">
        <f t="shared" si="290"/>
        <v>0</v>
      </c>
      <c r="AF2056" s="117">
        <f t="shared" si="291"/>
        <v>0</v>
      </c>
      <c r="AG2056" s="119">
        <f t="shared" si="292"/>
        <v>0</v>
      </c>
      <c r="AH2056" s="120" t="b">
        <f t="shared" si="293"/>
        <v>0</v>
      </c>
      <c r="AI2056" s="121">
        <f t="shared" si="294"/>
        <v>0</v>
      </c>
      <c r="AJ2056" s="122">
        <f>+C2056</f>
        <v>0</v>
      </c>
      <c r="AK2056" s="122" t="str">
        <f>IF(ISNA(VLOOKUP(postponeList!D2056,[1]Sheet!$A$2:$B$12,2,FALSE))," ",(VLOOKUP(postponeList!D2056,[1]Sheet!$A$2:$B$12,2,FALSE)))</f>
        <v xml:space="preserve"> </v>
      </c>
      <c r="AL2056" s="122" t="str">
        <f>IF(ISNA(VLOOKUP(E2056,[1]Sheet!$G$2:$H$40,2,FALSE))," ",VLOOKUP(E2056,[1]Sheet!$G$2:$H$40,2,FALSE))</f>
        <v xml:space="preserve"> </v>
      </c>
      <c r="AM2056" s="122" t="str">
        <f>IF(ISNA(VLOOKUP(G2056,[1]Sheet!$K$2:$L$159,2,FALSE))," ",(VLOOKUP(G2056,[1]Sheet!$K$2:$L$159,2,FALSE)))</f>
        <v xml:space="preserve"> </v>
      </c>
      <c r="AN2056" s="122" t="str">
        <f>IF(ISNA(VLOOKUP(I2056&amp;C2056,[1]Sheet!$D$2:$E$228,2,FALSE))," ",VLOOKUP(I2056&amp;C2056,[1]Sheet!$D$2:$E$228,2,FALSE))</f>
        <v xml:space="preserve"> </v>
      </c>
      <c r="AO2056" s="122" t="str">
        <f>+I2056&amp;C2056</f>
        <v/>
      </c>
      <c r="AP2056" s="122" t="str">
        <f>C2056&amp;D2056&amp;E2056&amp;G2056&amp;I2056&amp;O2056</f>
        <v/>
      </c>
      <c r="AQ2056" s="122" t="str">
        <f>B2056&amp;D2056&amp;N2056</f>
        <v/>
      </c>
      <c r="AR2056" s="123" t="str">
        <f>+D2056&amp;J2056</f>
        <v/>
      </c>
      <c r="AS2056" s="124" t="str">
        <f t="shared" si="295"/>
        <v/>
      </c>
      <c r="AT2056" s="125" t="str">
        <f t="shared" si="296"/>
        <v/>
      </c>
      <c r="AU2056" s="125" t="str">
        <f>IF(NOT(AT2056=""),VLOOKUP(AT2056,[1]PSI_Category!A:B,2,0),"")</f>
        <v/>
      </c>
      <c r="AV2056" s="167"/>
      <c r="AW2056" s="167"/>
      <c r="AX2056" s="167"/>
    </row>
    <row r="2057" spans="1:50" s="133" customFormat="1" ht="11.4" customHeight="1" x14ac:dyDescent="0.3">
      <c r="A2057" s="103"/>
      <c r="B2057" s="104"/>
      <c r="C2057" s="105"/>
      <c r="D2057" s="106"/>
      <c r="E2057" s="107"/>
      <c r="F2057" s="105"/>
      <c r="G2057" s="107"/>
      <c r="H2057" s="105"/>
      <c r="I2057" s="105"/>
      <c r="J2057" s="107"/>
      <c r="K2057" s="105"/>
      <c r="L2057" s="105"/>
      <c r="M2057" s="105"/>
      <c r="N2057" s="105"/>
      <c r="O2057" s="127"/>
      <c r="P2057" s="109"/>
      <c r="Q2057" s="110"/>
      <c r="R2057" s="110"/>
      <c r="S2057" s="110"/>
      <c r="T2057" s="110"/>
      <c r="U2057" s="111"/>
      <c r="V2057" s="111"/>
      <c r="W2057" s="112"/>
      <c r="X2057" s="113"/>
      <c r="Y2057" s="114"/>
      <c r="Z2057" s="115"/>
      <c r="AA2057" s="116"/>
      <c r="AB2057" s="117" t="b">
        <f t="shared" si="288"/>
        <v>0</v>
      </c>
      <c r="AC2057" s="117">
        <f t="shared" si="289"/>
        <v>0</v>
      </c>
      <c r="AD2057" s="118"/>
      <c r="AE2057" s="117" t="b">
        <f t="shared" si="290"/>
        <v>0</v>
      </c>
      <c r="AF2057" s="117">
        <f t="shared" si="291"/>
        <v>0</v>
      </c>
      <c r="AG2057" s="119">
        <f t="shared" si="292"/>
        <v>0</v>
      </c>
      <c r="AH2057" s="120" t="b">
        <f t="shared" si="293"/>
        <v>0</v>
      </c>
      <c r="AI2057" s="121">
        <f t="shared" si="294"/>
        <v>0</v>
      </c>
      <c r="AJ2057" s="122">
        <f>+C2057</f>
        <v>0</v>
      </c>
      <c r="AK2057" s="122" t="str">
        <f>IF(ISNA(VLOOKUP(postponeList!D2057,[1]Sheet!$A$2:$B$12,2,FALSE))," ",(VLOOKUP(postponeList!D2057,[1]Sheet!$A$2:$B$12,2,FALSE)))</f>
        <v xml:space="preserve"> </v>
      </c>
      <c r="AL2057" s="122" t="str">
        <f>IF(ISNA(VLOOKUP(E2057,[1]Sheet!$G$2:$H$40,2,FALSE))," ",VLOOKUP(E2057,[1]Sheet!$G$2:$H$40,2,FALSE))</f>
        <v xml:space="preserve"> </v>
      </c>
      <c r="AM2057" s="122" t="str">
        <f>IF(ISNA(VLOOKUP(G2057,[1]Sheet!$K$2:$L$159,2,FALSE))," ",(VLOOKUP(G2057,[1]Sheet!$K$2:$L$159,2,FALSE)))</f>
        <v xml:space="preserve"> </v>
      </c>
      <c r="AN2057" s="122" t="str">
        <f>IF(ISNA(VLOOKUP(I2057&amp;C2057,[1]Sheet!$D$2:$E$228,2,FALSE))," ",VLOOKUP(I2057&amp;C2057,[1]Sheet!$D$2:$E$228,2,FALSE))</f>
        <v xml:space="preserve"> </v>
      </c>
      <c r="AO2057" s="122" t="str">
        <f>+I2057&amp;C2057</f>
        <v/>
      </c>
      <c r="AP2057" s="122" t="str">
        <f>C2057&amp;D2057&amp;E2057&amp;G2057&amp;I2057&amp;O2057</f>
        <v/>
      </c>
      <c r="AQ2057" s="122" t="str">
        <f>B2057&amp;D2057&amp;N2057</f>
        <v/>
      </c>
      <c r="AR2057" s="123" t="str">
        <f>+D2057&amp;J2057</f>
        <v/>
      </c>
      <c r="AS2057" s="124" t="str">
        <f t="shared" si="295"/>
        <v/>
      </c>
      <c r="AT2057" s="125" t="str">
        <f t="shared" si="296"/>
        <v/>
      </c>
      <c r="AU2057" s="125" t="str">
        <f>IF(NOT(AT2057=""),VLOOKUP(AT2057,[1]PSI_Category!A:B,2,0),"")</f>
        <v/>
      </c>
      <c r="AV2057" s="167"/>
      <c r="AW2057" s="167"/>
      <c r="AX2057" s="167"/>
    </row>
    <row r="2058" spans="1:50" s="133" customFormat="1" ht="11.4" customHeight="1" x14ac:dyDescent="0.3">
      <c r="A2058" s="103"/>
      <c r="B2058" s="104"/>
      <c r="C2058" s="105"/>
      <c r="D2058" s="106"/>
      <c r="E2058" s="107"/>
      <c r="F2058" s="105"/>
      <c r="G2058" s="107"/>
      <c r="H2058" s="105"/>
      <c r="I2058" s="105"/>
      <c r="J2058" s="107"/>
      <c r="K2058" s="105"/>
      <c r="L2058" s="105"/>
      <c r="M2058" s="105"/>
      <c r="N2058" s="105"/>
      <c r="O2058" s="127"/>
      <c r="P2058" s="109"/>
      <c r="Q2058" s="110"/>
      <c r="R2058" s="110"/>
      <c r="S2058" s="110"/>
      <c r="T2058" s="110"/>
      <c r="U2058" s="111"/>
      <c r="V2058" s="111"/>
      <c r="W2058" s="112"/>
      <c r="X2058" s="113"/>
      <c r="Y2058" s="114"/>
      <c r="Z2058" s="115"/>
      <c r="AA2058" s="116"/>
      <c r="AB2058" s="117" t="b">
        <f t="shared" si="288"/>
        <v>0</v>
      </c>
      <c r="AC2058" s="117">
        <f t="shared" si="289"/>
        <v>0</v>
      </c>
      <c r="AD2058" s="118"/>
      <c r="AE2058" s="117" t="b">
        <f t="shared" si="290"/>
        <v>0</v>
      </c>
      <c r="AF2058" s="117">
        <f t="shared" si="291"/>
        <v>0</v>
      </c>
      <c r="AG2058" s="119">
        <f t="shared" si="292"/>
        <v>0</v>
      </c>
      <c r="AH2058" s="120" t="b">
        <f t="shared" si="293"/>
        <v>0</v>
      </c>
      <c r="AI2058" s="121">
        <f t="shared" si="294"/>
        <v>0</v>
      </c>
      <c r="AJ2058" s="122">
        <f>+C2058</f>
        <v>0</v>
      </c>
      <c r="AK2058" s="122" t="str">
        <f>IF(ISNA(VLOOKUP(postponeList!D2058,[1]Sheet!$A$2:$B$12,2,FALSE))," ",(VLOOKUP(postponeList!D2058,[1]Sheet!$A$2:$B$12,2,FALSE)))</f>
        <v xml:space="preserve"> </v>
      </c>
      <c r="AL2058" s="122" t="str">
        <f>IF(ISNA(VLOOKUP(E2058,[1]Sheet!$G$2:$H$40,2,FALSE))," ",VLOOKUP(E2058,[1]Sheet!$G$2:$H$40,2,FALSE))</f>
        <v xml:space="preserve"> </v>
      </c>
      <c r="AM2058" s="122" t="str">
        <f>IF(ISNA(VLOOKUP(G2058,[1]Sheet!$K$2:$L$159,2,FALSE))," ",(VLOOKUP(G2058,[1]Sheet!$K$2:$L$159,2,FALSE)))</f>
        <v xml:space="preserve"> </v>
      </c>
      <c r="AN2058" s="122" t="str">
        <f>IF(ISNA(VLOOKUP(I2058&amp;C2058,[1]Sheet!$D$2:$E$228,2,FALSE))," ",VLOOKUP(I2058&amp;C2058,[1]Sheet!$D$2:$E$228,2,FALSE))</f>
        <v xml:space="preserve"> </v>
      </c>
      <c r="AO2058" s="122" t="str">
        <f>+I2058&amp;C2058</f>
        <v/>
      </c>
      <c r="AP2058" s="122" t="str">
        <f>C2058&amp;D2058&amp;E2058&amp;G2058&amp;I2058&amp;O2058</f>
        <v/>
      </c>
      <c r="AQ2058" s="122" t="str">
        <f>B2058&amp;D2058&amp;N2058</f>
        <v/>
      </c>
      <c r="AR2058" s="123" t="str">
        <f>+D2058&amp;J2058</f>
        <v/>
      </c>
      <c r="AS2058" s="124" t="str">
        <f t="shared" si="295"/>
        <v/>
      </c>
      <c r="AT2058" s="125" t="str">
        <f t="shared" si="296"/>
        <v/>
      </c>
      <c r="AU2058" s="125" t="str">
        <f>IF(NOT(AT2058=""),VLOOKUP(AT2058,[1]PSI_Category!A:B,2,0),"")</f>
        <v/>
      </c>
      <c r="AV2058" s="167"/>
      <c r="AW2058" s="167"/>
      <c r="AX2058" s="167"/>
    </row>
    <row r="2059" spans="1:50" s="133" customFormat="1" ht="11.4" customHeight="1" x14ac:dyDescent="0.3">
      <c r="A2059" s="103"/>
      <c r="B2059" s="104"/>
      <c r="C2059" s="105"/>
      <c r="D2059" s="106"/>
      <c r="E2059" s="107"/>
      <c r="F2059" s="105"/>
      <c r="G2059" s="107"/>
      <c r="H2059" s="105"/>
      <c r="I2059" s="105"/>
      <c r="J2059" s="107"/>
      <c r="K2059" s="105"/>
      <c r="L2059" s="105"/>
      <c r="M2059" s="105"/>
      <c r="N2059" s="105"/>
      <c r="O2059" s="127"/>
      <c r="P2059" s="109"/>
      <c r="Q2059" s="110"/>
      <c r="R2059" s="110"/>
      <c r="S2059" s="110"/>
      <c r="T2059" s="110"/>
      <c r="U2059" s="111"/>
      <c r="V2059" s="111"/>
      <c r="W2059" s="112"/>
      <c r="X2059" s="113"/>
      <c r="Y2059" s="114"/>
      <c r="Z2059" s="115"/>
      <c r="AA2059" s="116"/>
      <c r="AB2059" s="117" t="b">
        <f t="shared" si="288"/>
        <v>0</v>
      </c>
      <c r="AC2059" s="117">
        <f t="shared" si="289"/>
        <v>0</v>
      </c>
      <c r="AD2059" s="118"/>
      <c r="AE2059" s="117" t="b">
        <f t="shared" si="290"/>
        <v>0</v>
      </c>
      <c r="AF2059" s="117">
        <f t="shared" si="291"/>
        <v>0</v>
      </c>
      <c r="AG2059" s="119">
        <f t="shared" si="292"/>
        <v>0</v>
      </c>
      <c r="AH2059" s="120" t="b">
        <f t="shared" si="293"/>
        <v>0</v>
      </c>
      <c r="AI2059" s="121">
        <f t="shared" si="294"/>
        <v>0</v>
      </c>
      <c r="AJ2059" s="122">
        <f>+C2059</f>
        <v>0</v>
      </c>
      <c r="AK2059" s="122" t="str">
        <f>IF(ISNA(VLOOKUP(postponeList!D2059,[1]Sheet!$A$2:$B$12,2,FALSE))," ",(VLOOKUP(postponeList!D2059,[1]Sheet!$A$2:$B$12,2,FALSE)))</f>
        <v xml:space="preserve"> </v>
      </c>
      <c r="AL2059" s="122" t="str">
        <f>IF(ISNA(VLOOKUP(E2059,[1]Sheet!$G$2:$H$40,2,FALSE))," ",VLOOKUP(E2059,[1]Sheet!$G$2:$H$40,2,FALSE))</f>
        <v xml:space="preserve"> </v>
      </c>
      <c r="AM2059" s="122" t="str">
        <f>IF(ISNA(VLOOKUP(G2059,[1]Sheet!$K$2:$L$159,2,FALSE))," ",(VLOOKUP(G2059,[1]Sheet!$K$2:$L$159,2,FALSE)))</f>
        <v xml:space="preserve"> </v>
      </c>
      <c r="AN2059" s="122" t="str">
        <f>IF(ISNA(VLOOKUP(I2059&amp;C2059,[1]Sheet!$D$2:$E$228,2,FALSE))," ",VLOOKUP(I2059&amp;C2059,[1]Sheet!$D$2:$E$228,2,FALSE))</f>
        <v xml:space="preserve"> </v>
      </c>
      <c r="AO2059" s="122" t="str">
        <f>+I2059&amp;C2059</f>
        <v/>
      </c>
      <c r="AP2059" s="122" t="str">
        <f>C2059&amp;D2059&amp;E2059&amp;G2059&amp;I2059&amp;O2059</f>
        <v/>
      </c>
      <c r="AQ2059" s="122" t="str">
        <f>B2059&amp;D2059&amp;N2059</f>
        <v/>
      </c>
      <c r="AR2059" s="123" t="str">
        <f>+D2059&amp;J2059</f>
        <v/>
      </c>
      <c r="AS2059" s="124" t="str">
        <f t="shared" si="295"/>
        <v/>
      </c>
      <c r="AT2059" s="125" t="str">
        <f t="shared" si="296"/>
        <v/>
      </c>
      <c r="AU2059" s="125" t="str">
        <f>IF(NOT(AT2059=""),VLOOKUP(AT2059,[1]PSI_Category!A:B,2,0),"")</f>
        <v/>
      </c>
      <c r="AV2059" s="167"/>
      <c r="AW2059" s="167"/>
      <c r="AX2059" s="167"/>
    </row>
    <row r="2060" spans="1:50" s="133" customFormat="1" ht="11.4" customHeight="1" x14ac:dyDescent="0.3">
      <c r="A2060" s="103"/>
      <c r="B2060" s="104"/>
      <c r="C2060" s="105"/>
      <c r="D2060" s="106"/>
      <c r="E2060" s="107"/>
      <c r="F2060" s="105"/>
      <c r="G2060" s="107"/>
      <c r="H2060" s="105"/>
      <c r="I2060" s="105"/>
      <c r="J2060" s="107"/>
      <c r="K2060" s="105"/>
      <c r="L2060" s="105"/>
      <c r="M2060" s="105"/>
      <c r="N2060" s="105"/>
      <c r="O2060" s="127"/>
      <c r="P2060" s="109"/>
      <c r="Q2060" s="110"/>
      <c r="R2060" s="110"/>
      <c r="S2060" s="110"/>
      <c r="T2060" s="110"/>
      <c r="U2060" s="111"/>
      <c r="V2060" s="111"/>
      <c r="W2060" s="112"/>
      <c r="X2060" s="113"/>
      <c r="Y2060" s="114"/>
      <c r="Z2060" s="115"/>
      <c r="AA2060" s="116"/>
      <c r="AB2060" s="117" t="b">
        <f t="shared" si="288"/>
        <v>0</v>
      </c>
      <c r="AC2060" s="117">
        <f t="shared" si="289"/>
        <v>0</v>
      </c>
      <c r="AD2060" s="118"/>
      <c r="AE2060" s="117" t="b">
        <f t="shared" si="290"/>
        <v>0</v>
      </c>
      <c r="AF2060" s="117">
        <f t="shared" si="291"/>
        <v>0</v>
      </c>
      <c r="AG2060" s="119">
        <f t="shared" si="292"/>
        <v>0</v>
      </c>
      <c r="AH2060" s="120" t="b">
        <f t="shared" si="293"/>
        <v>0</v>
      </c>
      <c r="AI2060" s="121">
        <f t="shared" si="294"/>
        <v>0</v>
      </c>
      <c r="AJ2060" s="122">
        <f>+C2060</f>
        <v>0</v>
      </c>
      <c r="AK2060" s="122" t="str">
        <f>IF(ISNA(VLOOKUP(postponeList!D2060,[1]Sheet!$A$2:$B$12,2,FALSE))," ",(VLOOKUP(postponeList!D2060,[1]Sheet!$A$2:$B$12,2,FALSE)))</f>
        <v xml:space="preserve"> </v>
      </c>
      <c r="AL2060" s="122" t="str">
        <f>IF(ISNA(VLOOKUP(E2060,[1]Sheet!$G$2:$H$40,2,FALSE))," ",VLOOKUP(E2060,[1]Sheet!$G$2:$H$40,2,FALSE))</f>
        <v xml:space="preserve"> </v>
      </c>
      <c r="AM2060" s="122" t="str">
        <f>IF(ISNA(VLOOKUP(G2060,[1]Sheet!$K$2:$L$159,2,FALSE))," ",(VLOOKUP(G2060,[1]Sheet!$K$2:$L$159,2,FALSE)))</f>
        <v xml:space="preserve"> </v>
      </c>
      <c r="AN2060" s="122" t="str">
        <f>IF(ISNA(VLOOKUP(I2060&amp;C2060,[1]Sheet!$D$2:$E$228,2,FALSE))," ",VLOOKUP(I2060&amp;C2060,[1]Sheet!$D$2:$E$228,2,FALSE))</f>
        <v xml:space="preserve"> </v>
      </c>
      <c r="AO2060" s="122" t="str">
        <f>+I2060&amp;C2060</f>
        <v/>
      </c>
      <c r="AP2060" s="122" t="str">
        <f>C2060&amp;D2060&amp;E2060&amp;G2060&amp;I2060&amp;O2060</f>
        <v/>
      </c>
      <c r="AQ2060" s="122" t="str">
        <f>B2060&amp;D2060&amp;N2060</f>
        <v/>
      </c>
      <c r="AR2060" s="123" t="str">
        <f>+D2060&amp;J2060</f>
        <v/>
      </c>
      <c r="AS2060" s="124" t="str">
        <f t="shared" si="295"/>
        <v/>
      </c>
      <c r="AT2060" s="125" t="str">
        <f t="shared" si="296"/>
        <v/>
      </c>
      <c r="AU2060" s="125" t="str">
        <f>IF(NOT(AT2060=""),VLOOKUP(AT2060,[1]PSI_Category!A:B,2,0),"")</f>
        <v/>
      </c>
      <c r="AV2060" s="167"/>
      <c r="AW2060" s="167"/>
      <c r="AX2060" s="167"/>
    </row>
    <row r="2061" spans="1:50" s="133" customFormat="1" ht="11.4" customHeight="1" x14ac:dyDescent="0.3">
      <c r="A2061" s="103"/>
      <c r="B2061" s="104"/>
      <c r="C2061" s="105"/>
      <c r="D2061" s="106"/>
      <c r="E2061" s="107"/>
      <c r="F2061" s="105"/>
      <c r="G2061" s="107"/>
      <c r="H2061" s="105"/>
      <c r="I2061" s="105"/>
      <c r="J2061" s="107"/>
      <c r="K2061" s="105"/>
      <c r="L2061" s="105"/>
      <c r="M2061" s="105"/>
      <c r="N2061" s="105"/>
      <c r="O2061" s="127"/>
      <c r="P2061" s="109"/>
      <c r="Q2061" s="110"/>
      <c r="R2061" s="110"/>
      <c r="S2061" s="110"/>
      <c r="T2061" s="110"/>
      <c r="U2061" s="111"/>
      <c r="V2061" s="111"/>
      <c r="W2061" s="112"/>
      <c r="X2061" s="113"/>
      <c r="Y2061" s="114"/>
      <c r="Z2061" s="115"/>
      <c r="AA2061" s="116"/>
      <c r="AB2061" s="117" t="b">
        <f t="shared" si="288"/>
        <v>0</v>
      </c>
      <c r="AC2061" s="117">
        <f t="shared" si="289"/>
        <v>0</v>
      </c>
      <c r="AD2061" s="118"/>
      <c r="AE2061" s="117" t="b">
        <f t="shared" si="290"/>
        <v>0</v>
      </c>
      <c r="AF2061" s="117">
        <f t="shared" si="291"/>
        <v>0</v>
      </c>
      <c r="AG2061" s="119">
        <f t="shared" si="292"/>
        <v>0</v>
      </c>
      <c r="AH2061" s="120" t="b">
        <f t="shared" si="293"/>
        <v>0</v>
      </c>
      <c r="AI2061" s="121">
        <f t="shared" si="294"/>
        <v>0</v>
      </c>
      <c r="AJ2061" s="122">
        <f>+C2061</f>
        <v>0</v>
      </c>
      <c r="AK2061" s="122" t="str">
        <f>IF(ISNA(VLOOKUP(postponeList!D2061,[1]Sheet!$A$2:$B$12,2,FALSE))," ",(VLOOKUP(postponeList!D2061,[1]Sheet!$A$2:$B$12,2,FALSE)))</f>
        <v xml:space="preserve"> </v>
      </c>
      <c r="AL2061" s="122" t="str">
        <f>IF(ISNA(VLOOKUP(E2061,[1]Sheet!$G$2:$H$40,2,FALSE))," ",VLOOKUP(E2061,[1]Sheet!$G$2:$H$40,2,FALSE))</f>
        <v xml:space="preserve"> </v>
      </c>
      <c r="AM2061" s="122" t="str">
        <f>IF(ISNA(VLOOKUP(G2061,[1]Sheet!$K$2:$L$159,2,FALSE))," ",(VLOOKUP(G2061,[1]Sheet!$K$2:$L$159,2,FALSE)))</f>
        <v xml:space="preserve"> </v>
      </c>
      <c r="AN2061" s="122" t="str">
        <f>IF(ISNA(VLOOKUP(I2061&amp;C2061,[1]Sheet!$D$2:$E$228,2,FALSE))," ",VLOOKUP(I2061&amp;C2061,[1]Sheet!$D$2:$E$228,2,FALSE))</f>
        <v xml:space="preserve"> </v>
      </c>
      <c r="AO2061" s="122" t="str">
        <f>+I2061&amp;C2061</f>
        <v/>
      </c>
      <c r="AP2061" s="122" t="str">
        <f>C2061&amp;D2061&amp;E2061&amp;G2061&amp;I2061&amp;O2061</f>
        <v/>
      </c>
      <c r="AQ2061" s="122" t="str">
        <f>B2061&amp;D2061&amp;N2061</f>
        <v/>
      </c>
      <c r="AR2061" s="123" t="str">
        <f>+D2061&amp;J2061</f>
        <v/>
      </c>
      <c r="AS2061" s="124" t="str">
        <f t="shared" si="295"/>
        <v/>
      </c>
      <c r="AT2061" s="125" t="str">
        <f t="shared" si="296"/>
        <v/>
      </c>
      <c r="AU2061" s="125" t="str">
        <f>IF(NOT(AT2061=""),VLOOKUP(AT2061,[1]PSI_Category!A:B,2,0),"")</f>
        <v/>
      </c>
      <c r="AV2061" s="167"/>
      <c r="AW2061" s="167"/>
      <c r="AX2061" s="167"/>
    </row>
    <row r="2062" spans="1:50" s="133" customFormat="1" ht="11.4" customHeight="1" x14ac:dyDescent="0.3">
      <c r="A2062" s="103"/>
      <c r="B2062" s="104"/>
      <c r="C2062" s="105"/>
      <c r="D2062" s="106"/>
      <c r="E2062" s="107"/>
      <c r="F2062" s="105"/>
      <c r="G2062" s="107"/>
      <c r="H2062" s="105"/>
      <c r="I2062" s="105"/>
      <c r="J2062" s="107"/>
      <c r="K2062" s="105"/>
      <c r="L2062" s="105"/>
      <c r="M2062" s="105"/>
      <c r="N2062" s="105"/>
      <c r="O2062" s="127"/>
      <c r="P2062" s="109"/>
      <c r="Q2062" s="110"/>
      <c r="R2062" s="110"/>
      <c r="S2062" s="110"/>
      <c r="T2062" s="110"/>
      <c r="U2062" s="111"/>
      <c r="V2062" s="111"/>
      <c r="W2062" s="112"/>
      <c r="X2062" s="113"/>
      <c r="Y2062" s="114"/>
      <c r="Z2062" s="115"/>
      <c r="AA2062" s="116"/>
      <c r="AB2062" s="117" t="b">
        <f t="shared" si="288"/>
        <v>0</v>
      </c>
      <c r="AC2062" s="117">
        <f t="shared" si="289"/>
        <v>0</v>
      </c>
      <c r="AD2062" s="118"/>
      <c r="AE2062" s="117" t="b">
        <f t="shared" si="290"/>
        <v>0</v>
      </c>
      <c r="AF2062" s="117">
        <f t="shared" si="291"/>
        <v>0</v>
      </c>
      <c r="AG2062" s="119">
        <f t="shared" si="292"/>
        <v>0</v>
      </c>
      <c r="AH2062" s="120" t="b">
        <f t="shared" si="293"/>
        <v>0</v>
      </c>
      <c r="AI2062" s="121">
        <f t="shared" si="294"/>
        <v>0</v>
      </c>
      <c r="AJ2062" s="122">
        <f>+C2062</f>
        <v>0</v>
      </c>
      <c r="AK2062" s="122" t="str">
        <f>IF(ISNA(VLOOKUP(postponeList!D2062,[1]Sheet!$A$2:$B$12,2,FALSE))," ",(VLOOKUP(postponeList!D2062,[1]Sheet!$A$2:$B$12,2,FALSE)))</f>
        <v xml:space="preserve"> </v>
      </c>
      <c r="AL2062" s="122" t="str">
        <f>IF(ISNA(VLOOKUP(E2062,[1]Sheet!$G$2:$H$40,2,FALSE))," ",VLOOKUP(E2062,[1]Sheet!$G$2:$H$40,2,FALSE))</f>
        <v xml:space="preserve"> </v>
      </c>
      <c r="AM2062" s="122" t="str">
        <f>IF(ISNA(VLOOKUP(G2062,[1]Sheet!$K$2:$L$159,2,FALSE))," ",(VLOOKUP(G2062,[1]Sheet!$K$2:$L$159,2,FALSE)))</f>
        <v xml:space="preserve"> </v>
      </c>
      <c r="AN2062" s="122" t="str">
        <f>IF(ISNA(VLOOKUP(I2062&amp;C2062,[1]Sheet!$D$2:$E$228,2,FALSE))," ",VLOOKUP(I2062&amp;C2062,[1]Sheet!$D$2:$E$228,2,FALSE))</f>
        <v xml:space="preserve"> </v>
      </c>
      <c r="AO2062" s="122" t="str">
        <f>+I2062&amp;C2062</f>
        <v/>
      </c>
      <c r="AP2062" s="122" t="str">
        <f>C2062&amp;D2062&amp;E2062&amp;G2062&amp;I2062&amp;O2062</f>
        <v/>
      </c>
      <c r="AQ2062" s="122" t="str">
        <f>B2062&amp;D2062&amp;N2062</f>
        <v/>
      </c>
      <c r="AR2062" s="123" t="str">
        <f>+D2062&amp;J2062</f>
        <v/>
      </c>
      <c r="AS2062" s="124" t="str">
        <f t="shared" si="295"/>
        <v/>
      </c>
      <c r="AT2062" s="125" t="str">
        <f t="shared" si="296"/>
        <v/>
      </c>
      <c r="AU2062" s="125" t="str">
        <f>IF(NOT(AT2062=""),VLOOKUP(AT2062,[1]PSI_Category!A:B,2,0),"")</f>
        <v/>
      </c>
      <c r="AV2062" s="167"/>
      <c r="AW2062" s="167"/>
      <c r="AX2062" s="167"/>
    </row>
    <row r="2063" spans="1:50" s="133" customFormat="1" ht="11.4" customHeight="1" x14ac:dyDescent="0.3">
      <c r="A2063" s="103"/>
      <c r="B2063" s="104"/>
      <c r="C2063" s="105"/>
      <c r="D2063" s="106"/>
      <c r="E2063" s="107"/>
      <c r="F2063" s="105"/>
      <c r="G2063" s="107"/>
      <c r="H2063" s="105"/>
      <c r="I2063" s="105"/>
      <c r="J2063" s="107"/>
      <c r="K2063" s="105"/>
      <c r="L2063" s="105"/>
      <c r="M2063" s="105"/>
      <c r="N2063" s="105"/>
      <c r="O2063" s="127"/>
      <c r="P2063" s="109"/>
      <c r="Q2063" s="110"/>
      <c r="R2063" s="110"/>
      <c r="S2063" s="110"/>
      <c r="T2063" s="110"/>
      <c r="U2063" s="111"/>
      <c r="V2063" s="111"/>
      <c r="W2063" s="112"/>
      <c r="X2063" s="113"/>
      <c r="Y2063" s="114"/>
      <c r="Z2063" s="115"/>
      <c r="AA2063" s="116"/>
      <c r="AB2063" s="117" t="b">
        <f t="shared" si="288"/>
        <v>0</v>
      </c>
      <c r="AC2063" s="117">
        <f t="shared" si="289"/>
        <v>0</v>
      </c>
      <c r="AD2063" s="118"/>
      <c r="AE2063" s="117" t="b">
        <f t="shared" si="290"/>
        <v>0</v>
      </c>
      <c r="AF2063" s="117">
        <f t="shared" si="291"/>
        <v>0</v>
      </c>
      <c r="AG2063" s="119">
        <f t="shared" si="292"/>
        <v>0</v>
      </c>
      <c r="AH2063" s="120" t="b">
        <f t="shared" si="293"/>
        <v>0</v>
      </c>
      <c r="AI2063" s="121">
        <f t="shared" si="294"/>
        <v>0</v>
      </c>
      <c r="AJ2063" s="122">
        <f>+C2063</f>
        <v>0</v>
      </c>
      <c r="AK2063" s="122" t="str">
        <f>IF(ISNA(VLOOKUP(postponeList!D2063,[1]Sheet!$A$2:$B$12,2,FALSE))," ",(VLOOKUP(postponeList!D2063,[1]Sheet!$A$2:$B$12,2,FALSE)))</f>
        <v xml:space="preserve"> </v>
      </c>
      <c r="AL2063" s="122" t="str">
        <f>IF(ISNA(VLOOKUP(E2063,[1]Sheet!$G$2:$H$40,2,FALSE))," ",VLOOKUP(E2063,[1]Sheet!$G$2:$H$40,2,FALSE))</f>
        <v xml:space="preserve"> </v>
      </c>
      <c r="AM2063" s="122" t="str">
        <f>IF(ISNA(VLOOKUP(G2063,[1]Sheet!$K$2:$L$159,2,FALSE))," ",(VLOOKUP(G2063,[1]Sheet!$K$2:$L$159,2,FALSE)))</f>
        <v xml:space="preserve"> </v>
      </c>
      <c r="AN2063" s="122" t="str">
        <f>IF(ISNA(VLOOKUP(I2063&amp;C2063,[1]Sheet!$D$2:$E$228,2,FALSE))," ",VLOOKUP(I2063&amp;C2063,[1]Sheet!$D$2:$E$228,2,FALSE))</f>
        <v xml:space="preserve"> </v>
      </c>
      <c r="AO2063" s="122" t="str">
        <f>+I2063&amp;C2063</f>
        <v/>
      </c>
      <c r="AP2063" s="122" t="str">
        <f>C2063&amp;D2063&amp;E2063&amp;G2063&amp;I2063&amp;O2063</f>
        <v/>
      </c>
      <c r="AQ2063" s="122" t="str">
        <f>B2063&amp;D2063&amp;N2063</f>
        <v/>
      </c>
      <c r="AR2063" s="123" t="str">
        <f>+D2063&amp;J2063</f>
        <v/>
      </c>
      <c r="AS2063" s="124" t="str">
        <f t="shared" si="295"/>
        <v/>
      </c>
      <c r="AT2063" s="125" t="str">
        <f t="shared" si="296"/>
        <v/>
      </c>
      <c r="AU2063" s="125" t="str">
        <f>IF(NOT(AT2063=""),VLOOKUP(AT2063,[1]PSI_Category!A:B,2,0),"")</f>
        <v/>
      </c>
      <c r="AV2063" s="167"/>
      <c r="AW2063" s="167"/>
      <c r="AX2063" s="167"/>
    </row>
    <row r="2064" spans="1:50" s="133" customFormat="1" ht="11.4" customHeight="1" x14ac:dyDescent="0.3">
      <c r="A2064" s="103"/>
      <c r="B2064" s="104"/>
      <c r="C2064" s="105"/>
      <c r="D2064" s="106"/>
      <c r="E2064" s="107"/>
      <c r="F2064" s="105"/>
      <c r="G2064" s="107"/>
      <c r="H2064" s="105"/>
      <c r="I2064" s="105"/>
      <c r="J2064" s="107"/>
      <c r="K2064" s="105"/>
      <c r="L2064" s="105"/>
      <c r="M2064" s="105"/>
      <c r="N2064" s="105"/>
      <c r="O2064" s="127"/>
      <c r="P2064" s="109"/>
      <c r="Q2064" s="110"/>
      <c r="R2064" s="110"/>
      <c r="S2064" s="110"/>
      <c r="T2064" s="110"/>
      <c r="U2064" s="111"/>
      <c r="V2064" s="111"/>
      <c r="W2064" s="112"/>
      <c r="X2064" s="113"/>
      <c r="Y2064" s="114"/>
      <c r="Z2064" s="115"/>
      <c r="AA2064" s="116"/>
      <c r="AB2064" s="117" t="b">
        <f t="shared" si="288"/>
        <v>0</v>
      </c>
      <c r="AC2064" s="117">
        <f t="shared" si="289"/>
        <v>0</v>
      </c>
      <c r="AD2064" s="118"/>
      <c r="AE2064" s="117" t="b">
        <f t="shared" si="290"/>
        <v>0</v>
      </c>
      <c r="AF2064" s="117">
        <f t="shared" si="291"/>
        <v>0</v>
      </c>
      <c r="AG2064" s="119">
        <f t="shared" si="292"/>
        <v>0</v>
      </c>
      <c r="AH2064" s="120" t="b">
        <f t="shared" si="293"/>
        <v>0</v>
      </c>
      <c r="AI2064" s="121">
        <f t="shared" si="294"/>
        <v>0</v>
      </c>
      <c r="AJ2064" s="122">
        <f>+C2064</f>
        <v>0</v>
      </c>
      <c r="AK2064" s="122" t="str">
        <f>IF(ISNA(VLOOKUP(postponeList!D2064,[1]Sheet!$A$2:$B$12,2,FALSE))," ",(VLOOKUP(postponeList!D2064,[1]Sheet!$A$2:$B$12,2,FALSE)))</f>
        <v xml:space="preserve"> </v>
      </c>
      <c r="AL2064" s="122" t="str">
        <f>IF(ISNA(VLOOKUP(E2064,[1]Sheet!$G$2:$H$40,2,FALSE))," ",VLOOKUP(E2064,[1]Sheet!$G$2:$H$40,2,FALSE))</f>
        <v xml:space="preserve"> </v>
      </c>
      <c r="AM2064" s="122" t="str">
        <f>IF(ISNA(VLOOKUP(G2064,[1]Sheet!$K$2:$L$159,2,FALSE))," ",(VLOOKUP(G2064,[1]Sheet!$K$2:$L$159,2,FALSE)))</f>
        <v xml:space="preserve"> </v>
      </c>
      <c r="AN2064" s="122" t="str">
        <f>IF(ISNA(VLOOKUP(I2064&amp;C2064,[1]Sheet!$D$2:$E$228,2,FALSE))," ",VLOOKUP(I2064&amp;C2064,[1]Sheet!$D$2:$E$228,2,FALSE))</f>
        <v xml:space="preserve"> </v>
      </c>
      <c r="AO2064" s="122" t="str">
        <f>+I2064&amp;C2064</f>
        <v/>
      </c>
      <c r="AP2064" s="122" t="str">
        <f>C2064&amp;D2064&amp;E2064&amp;G2064&amp;I2064&amp;O2064</f>
        <v/>
      </c>
      <c r="AQ2064" s="122" t="str">
        <f>B2064&amp;D2064&amp;N2064</f>
        <v/>
      </c>
      <c r="AR2064" s="123" t="str">
        <f>+D2064&amp;J2064</f>
        <v/>
      </c>
      <c r="AS2064" s="124" t="str">
        <f t="shared" si="295"/>
        <v/>
      </c>
      <c r="AT2064" s="125" t="str">
        <f t="shared" si="296"/>
        <v/>
      </c>
      <c r="AU2064" s="125" t="str">
        <f>IF(NOT(AT2064=""),VLOOKUP(AT2064,[1]PSI_Category!A:B,2,0),"")</f>
        <v/>
      </c>
      <c r="AV2064" s="167"/>
      <c r="AW2064" s="167"/>
      <c r="AX2064" s="167"/>
    </row>
    <row r="2065" spans="1:50" s="133" customFormat="1" ht="11.4" customHeight="1" x14ac:dyDescent="0.3">
      <c r="A2065" s="103"/>
      <c r="B2065" s="104"/>
      <c r="C2065" s="105"/>
      <c r="D2065" s="106"/>
      <c r="E2065" s="107"/>
      <c r="F2065" s="105"/>
      <c r="G2065" s="107"/>
      <c r="H2065" s="105"/>
      <c r="I2065" s="105"/>
      <c r="J2065" s="107"/>
      <c r="K2065" s="105"/>
      <c r="L2065" s="105"/>
      <c r="M2065" s="105"/>
      <c r="N2065" s="105"/>
      <c r="O2065" s="127"/>
      <c r="P2065" s="109"/>
      <c r="Q2065" s="110"/>
      <c r="R2065" s="110"/>
      <c r="S2065" s="110"/>
      <c r="T2065" s="110"/>
      <c r="U2065" s="111"/>
      <c r="V2065" s="111"/>
      <c r="W2065" s="112"/>
      <c r="X2065" s="113"/>
      <c r="Y2065" s="114"/>
      <c r="Z2065" s="115"/>
      <c r="AA2065" s="116"/>
      <c r="AB2065" s="117" t="b">
        <f t="shared" si="288"/>
        <v>0</v>
      </c>
      <c r="AC2065" s="117">
        <f t="shared" si="289"/>
        <v>0</v>
      </c>
      <c r="AD2065" s="118"/>
      <c r="AE2065" s="117" t="b">
        <f t="shared" si="290"/>
        <v>0</v>
      </c>
      <c r="AF2065" s="117">
        <f t="shared" si="291"/>
        <v>0</v>
      </c>
      <c r="AG2065" s="119">
        <f t="shared" si="292"/>
        <v>0</v>
      </c>
      <c r="AH2065" s="120" t="b">
        <f t="shared" si="293"/>
        <v>0</v>
      </c>
      <c r="AI2065" s="121">
        <f t="shared" si="294"/>
        <v>0</v>
      </c>
      <c r="AJ2065" s="122">
        <f>+C2065</f>
        <v>0</v>
      </c>
      <c r="AK2065" s="122" t="str">
        <f>IF(ISNA(VLOOKUP(postponeList!D2065,[1]Sheet!$A$2:$B$12,2,FALSE))," ",(VLOOKUP(postponeList!D2065,[1]Sheet!$A$2:$B$12,2,FALSE)))</f>
        <v xml:space="preserve"> </v>
      </c>
      <c r="AL2065" s="122" t="str">
        <f>IF(ISNA(VLOOKUP(E2065,[1]Sheet!$G$2:$H$40,2,FALSE))," ",VLOOKUP(E2065,[1]Sheet!$G$2:$H$40,2,FALSE))</f>
        <v xml:space="preserve"> </v>
      </c>
      <c r="AM2065" s="122" t="str">
        <f>IF(ISNA(VLOOKUP(G2065,[1]Sheet!$K$2:$L$159,2,FALSE))," ",(VLOOKUP(G2065,[1]Sheet!$K$2:$L$159,2,FALSE)))</f>
        <v xml:space="preserve"> </v>
      </c>
      <c r="AN2065" s="122" t="str">
        <f>IF(ISNA(VLOOKUP(I2065&amp;C2065,[1]Sheet!$D$2:$E$228,2,FALSE))," ",VLOOKUP(I2065&amp;C2065,[1]Sheet!$D$2:$E$228,2,FALSE))</f>
        <v xml:space="preserve"> </v>
      </c>
      <c r="AO2065" s="122" t="str">
        <f>+I2065&amp;C2065</f>
        <v/>
      </c>
      <c r="AP2065" s="122" t="str">
        <f>C2065&amp;D2065&amp;E2065&amp;G2065&amp;I2065&amp;O2065</f>
        <v/>
      </c>
      <c r="AQ2065" s="122" t="str">
        <f>B2065&amp;D2065&amp;N2065</f>
        <v/>
      </c>
      <c r="AR2065" s="123" t="str">
        <f>+D2065&amp;J2065</f>
        <v/>
      </c>
      <c r="AS2065" s="124" t="str">
        <f t="shared" si="295"/>
        <v/>
      </c>
      <c r="AT2065" s="125" t="str">
        <f t="shared" si="296"/>
        <v/>
      </c>
      <c r="AU2065" s="125" t="str">
        <f>IF(NOT(AT2065=""),VLOOKUP(AT2065,[1]PSI_Category!A:B,2,0),"")</f>
        <v/>
      </c>
      <c r="AV2065" s="167"/>
      <c r="AW2065" s="167"/>
      <c r="AX2065" s="167"/>
    </row>
    <row r="2066" spans="1:50" s="133" customFormat="1" ht="11.4" customHeight="1" x14ac:dyDescent="0.3">
      <c r="A2066" s="103"/>
      <c r="B2066" s="104"/>
      <c r="C2066" s="105"/>
      <c r="D2066" s="106"/>
      <c r="E2066" s="107"/>
      <c r="F2066" s="105"/>
      <c r="G2066" s="107"/>
      <c r="H2066" s="105"/>
      <c r="I2066" s="105"/>
      <c r="J2066" s="107"/>
      <c r="K2066" s="105"/>
      <c r="L2066" s="105"/>
      <c r="M2066" s="105"/>
      <c r="N2066" s="105"/>
      <c r="O2066" s="127"/>
      <c r="P2066" s="109"/>
      <c r="Q2066" s="110"/>
      <c r="R2066" s="110"/>
      <c r="S2066" s="110"/>
      <c r="T2066" s="110"/>
      <c r="U2066" s="111"/>
      <c r="V2066" s="111"/>
      <c r="W2066" s="112"/>
      <c r="X2066" s="113"/>
      <c r="Y2066" s="114"/>
      <c r="Z2066" s="115"/>
      <c r="AA2066" s="116"/>
      <c r="AB2066" s="117" t="b">
        <f t="shared" si="288"/>
        <v>0</v>
      </c>
      <c r="AC2066" s="117">
        <f t="shared" si="289"/>
        <v>0</v>
      </c>
      <c r="AD2066" s="118"/>
      <c r="AE2066" s="117" t="b">
        <f t="shared" si="290"/>
        <v>0</v>
      </c>
      <c r="AF2066" s="117">
        <f t="shared" si="291"/>
        <v>0</v>
      </c>
      <c r="AG2066" s="119">
        <f t="shared" si="292"/>
        <v>0</v>
      </c>
      <c r="AH2066" s="120" t="b">
        <f t="shared" si="293"/>
        <v>0</v>
      </c>
      <c r="AI2066" s="121">
        <f t="shared" si="294"/>
        <v>0</v>
      </c>
      <c r="AJ2066" s="122">
        <f>+C2066</f>
        <v>0</v>
      </c>
      <c r="AK2066" s="122" t="str">
        <f>IF(ISNA(VLOOKUP(postponeList!D2066,[1]Sheet!$A$2:$B$12,2,FALSE))," ",(VLOOKUP(postponeList!D2066,[1]Sheet!$A$2:$B$12,2,FALSE)))</f>
        <v xml:space="preserve"> </v>
      </c>
      <c r="AL2066" s="122" t="str">
        <f>IF(ISNA(VLOOKUP(E2066,[1]Sheet!$G$2:$H$40,2,FALSE))," ",VLOOKUP(E2066,[1]Sheet!$G$2:$H$40,2,FALSE))</f>
        <v xml:space="preserve"> </v>
      </c>
      <c r="AM2066" s="122" t="str">
        <f>IF(ISNA(VLOOKUP(G2066,[1]Sheet!$K$2:$L$159,2,FALSE))," ",(VLOOKUP(G2066,[1]Sheet!$K$2:$L$159,2,FALSE)))</f>
        <v xml:space="preserve"> </v>
      </c>
      <c r="AN2066" s="122" t="str">
        <f>IF(ISNA(VLOOKUP(I2066&amp;C2066,[1]Sheet!$D$2:$E$228,2,FALSE))," ",VLOOKUP(I2066&amp;C2066,[1]Sheet!$D$2:$E$228,2,FALSE))</f>
        <v xml:space="preserve"> </v>
      </c>
      <c r="AO2066" s="122" t="str">
        <f>+I2066&amp;C2066</f>
        <v/>
      </c>
      <c r="AP2066" s="122" t="str">
        <f>C2066&amp;D2066&amp;E2066&amp;G2066&amp;I2066&amp;O2066</f>
        <v/>
      </c>
      <c r="AQ2066" s="122" t="str">
        <f>B2066&amp;D2066&amp;N2066</f>
        <v/>
      </c>
      <c r="AR2066" s="123" t="str">
        <f>+D2066&amp;J2066</f>
        <v/>
      </c>
      <c r="AS2066" s="124" t="str">
        <f t="shared" si="295"/>
        <v/>
      </c>
      <c r="AT2066" s="125" t="str">
        <f t="shared" si="296"/>
        <v/>
      </c>
      <c r="AU2066" s="125" t="str">
        <f>IF(NOT(AT2066=""),VLOOKUP(AT2066,[1]PSI_Category!A:B,2,0),"")</f>
        <v/>
      </c>
      <c r="AV2066" s="167"/>
      <c r="AW2066" s="167"/>
      <c r="AX2066" s="167"/>
    </row>
    <row r="2067" spans="1:50" s="133" customFormat="1" ht="11.4" customHeight="1" x14ac:dyDescent="0.3">
      <c r="A2067" s="103"/>
      <c r="B2067" s="104"/>
      <c r="C2067" s="105"/>
      <c r="D2067" s="106"/>
      <c r="E2067" s="107"/>
      <c r="F2067" s="105"/>
      <c r="G2067" s="107"/>
      <c r="H2067" s="105"/>
      <c r="I2067" s="105"/>
      <c r="J2067" s="107"/>
      <c r="K2067" s="105"/>
      <c r="L2067" s="105"/>
      <c r="M2067" s="105"/>
      <c r="N2067" s="105"/>
      <c r="O2067" s="127"/>
      <c r="P2067" s="109"/>
      <c r="Q2067" s="110"/>
      <c r="R2067" s="110"/>
      <c r="S2067" s="110"/>
      <c r="T2067" s="110"/>
      <c r="U2067" s="111"/>
      <c r="V2067" s="111"/>
      <c r="W2067" s="112"/>
      <c r="X2067" s="113"/>
      <c r="Y2067" s="114"/>
      <c r="Z2067" s="115"/>
      <c r="AA2067" s="116"/>
      <c r="AB2067" s="117" t="b">
        <f t="shared" si="288"/>
        <v>0</v>
      </c>
      <c r="AC2067" s="117">
        <f t="shared" si="289"/>
        <v>0</v>
      </c>
      <c r="AD2067" s="118"/>
      <c r="AE2067" s="117" t="b">
        <f t="shared" si="290"/>
        <v>0</v>
      </c>
      <c r="AF2067" s="117">
        <f t="shared" si="291"/>
        <v>0</v>
      </c>
      <c r="AG2067" s="119">
        <f t="shared" si="292"/>
        <v>0</v>
      </c>
      <c r="AH2067" s="120" t="b">
        <f t="shared" si="293"/>
        <v>0</v>
      </c>
      <c r="AI2067" s="121">
        <f t="shared" si="294"/>
        <v>0</v>
      </c>
      <c r="AJ2067" s="122">
        <f>+C2067</f>
        <v>0</v>
      </c>
      <c r="AK2067" s="122" t="str">
        <f>IF(ISNA(VLOOKUP(postponeList!D2067,[1]Sheet!$A$2:$B$12,2,FALSE))," ",(VLOOKUP(postponeList!D2067,[1]Sheet!$A$2:$B$12,2,FALSE)))</f>
        <v xml:space="preserve"> </v>
      </c>
      <c r="AL2067" s="122" t="str">
        <f>IF(ISNA(VLOOKUP(E2067,[1]Sheet!$G$2:$H$40,2,FALSE))," ",VLOOKUP(E2067,[1]Sheet!$G$2:$H$40,2,FALSE))</f>
        <v xml:space="preserve"> </v>
      </c>
      <c r="AM2067" s="122" t="str">
        <f>IF(ISNA(VLOOKUP(G2067,[1]Sheet!$K$2:$L$159,2,FALSE))," ",(VLOOKUP(G2067,[1]Sheet!$K$2:$L$159,2,FALSE)))</f>
        <v xml:space="preserve"> </v>
      </c>
      <c r="AN2067" s="122" t="str">
        <f>IF(ISNA(VLOOKUP(I2067&amp;C2067,[1]Sheet!$D$2:$E$228,2,FALSE))," ",VLOOKUP(I2067&amp;C2067,[1]Sheet!$D$2:$E$228,2,FALSE))</f>
        <v xml:space="preserve"> </v>
      </c>
      <c r="AO2067" s="122" t="str">
        <f>+I2067&amp;C2067</f>
        <v/>
      </c>
      <c r="AP2067" s="122" t="str">
        <f>C2067&amp;D2067&amp;E2067&amp;G2067&amp;I2067&amp;O2067</f>
        <v/>
      </c>
      <c r="AQ2067" s="122" t="str">
        <f>B2067&amp;D2067&amp;N2067</f>
        <v/>
      </c>
      <c r="AR2067" s="123" t="str">
        <f>+D2067&amp;J2067</f>
        <v/>
      </c>
      <c r="AS2067" s="124" t="str">
        <f t="shared" si="295"/>
        <v/>
      </c>
      <c r="AT2067" s="125" t="str">
        <f t="shared" si="296"/>
        <v/>
      </c>
      <c r="AU2067" s="125" t="str">
        <f>IF(NOT(AT2067=""),VLOOKUP(AT2067,[1]PSI_Category!A:B,2,0),"")</f>
        <v/>
      </c>
      <c r="AV2067" s="167"/>
      <c r="AW2067" s="167"/>
      <c r="AX2067" s="167"/>
    </row>
    <row r="2068" spans="1:50" s="133" customFormat="1" ht="11.4" customHeight="1" x14ac:dyDescent="0.3">
      <c r="A2068" s="103"/>
      <c r="B2068" s="104"/>
      <c r="C2068" s="105"/>
      <c r="D2068" s="106"/>
      <c r="E2068" s="107"/>
      <c r="F2068" s="105"/>
      <c r="G2068" s="107"/>
      <c r="H2068" s="105"/>
      <c r="I2068" s="105"/>
      <c r="J2068" s="107"/>
      <c r="K2068" s="105"/>
      <c r="L2068" s="105"/>
      <c r="M2068" s="105"/>
      <c r="N2068" s="105"/>
      <c r="O2068" s="127"/>
      <c r="P2068" s="109"/>
      <c r="Q2068" s="110"/>
      <c r="R2068" s="110"/>
      <c r="S2068" s="110"/>
      <c r="T2068" s="110"/>
      <c r="U2068" s="111"/>
      <c r="V2068" s="111"/>
      <c r="W2068" s="112"/>
      <c r="X2068" s="113"/>
      <c r="Y2068" s="114"/>
      <c r="Z2068" s="115"/>
      <c r="AA2068" s="116"/>
      <c r="AB2068" s="117" t="b">
        <f t="shared" si="288"/>
        <v>0</v>
      </c>
      <c r="AC2068" s="117">
        <f t="shared" si="289"/>
        <v>0</v>
      </c>
      <c r="AD2068" s="118"/>
      <c r="AE2068" s="117" t="b">
        <f t="shared" si="290"/>
        <v>0</v>
      </c>
      <c r="AF2068" s="117">
        <f t="shared" si="291"/>
        <v>0</v>
      </c>
      <c r="AG2068" s="119">
        <f t="shared" si="292"/>
        <v>0</v>
      </c>
      <c r="AH2068" s="120" t="b">
        <f t="shared" si="293"/>
        <v>0</v>
      </c>
      <c r="AI2068" s="121">
        <f t="shared" si="294"/>
        <v>0</v>
      </c>
      <c r="AJ2068" s="122">
        <f>+C2068</f>
        <v>0</v>
      </c>
      <c r="AK2068" s="122" t="str">
        <f>IF(ISNA(VLOOKUP(postponeList!D2068,[1]Sheet!$A$2:$B$12,2,FALSE))," ",(VLOOKUP(postponeList!D2068,[1]Sheet!$A$2:$B$12,2,FALSE)))</f>
        <v xml:space="preserve"> </v>
      </c>
      <c r="AL2068" s="122" t="str">
        <f>IF(ISNA(VLOOKUP(E2068,[1]Sheet!$G$2:$H$40,2,FALSE))," ",VLOOKUP(E2068,[1]Sheet!$G$2:$H$40,2,FALSE))</f>
        <v xml:space="preserve"> </v>
      </c>
      <c r="AM2068" s="122" t="str">
        <f>IF(ISNA(VLOOKUP(G2068,[1]Sheet!$K$2:$L$159,2,FALSE))," ",(VLOOKUP(G2068,[1]Sheet!$K$2:$L$159,2,FALSE)))</f>
        <v xml:space="preserve"> </v>
      </c>
      <c r="AN2068" s="122" t="str">
        <f>IF(ISNA(VLOOKUP(I2068&amp;C2068,[1]Sheet!$D$2:$E$228,2,FALSE))," ",VLOOKUP(I2068&amp;C2068,[1]Sheet!$D$2:$E$228,2,FALSE))</f>
        <v xml:space="preserve"> </v>
      </c>
      <c r="AO2068" s="122" t="str">
        <f>+I2068&amp;C2068</f>
        <v/>
      </c>
      <c r="AP2068" s="122" t="str">
        <f>C2068&amp;D2068&amp;E2068&amp;G2068&amp;I2068&amp;O2068</f>
        <v/>
      </c>
      <c r="AQ2068" s="122" t="str">
        <f>B2068&amp;D2068&amp;N2068</f>
        <v/>
      </c>
      <c r="AR2068" s="123" t="str">
        <f>+D2068&amp;J2068</f>
        <v/>
      </c>
      <c r="AS2068" s="124" t="str">
        <f t="shared" si="295"/>
        <v/>
      </c>
      <c r="AT2068" s="125" t="str">
        <f t="shared" si="296"/>
        <v/>
      </c>
      <c r="AU2068" s="125" t="str">
        <f>IF(NOT(AT2068=""),VLOOKUP(AT2068,[1]PSI_Category!A:B,2,0),"")</f>
        <v/>
      </c>
      <c r="AV2068" s="167"/>
      <c r="AW2068" s="167"/>
      <c r="AX2068" s="167"/>
    </row>
    <row r="2069" spans="1:50" s="133" customFormat="1" ht="11.4" customHeight="1" x14ac:dyDescent="0.3">
      <c r="A2069" s="103"/>
      <c r="B2069" s="104"/>
      <c r="C2069" s="105"/>
      <c r="D2069" s="106"/>
      <c r="E2069" s="107"/>
      <c r="F2069" s="105"/>
      <c r="G2069" s="107"/>
      <c r="H2069" s="105"/>
      <c r="I2069" s="105"/>
      <c r="J2069" s="107"/>
      <c r="K2069" s="105"/>
      <c r="L2069" s="105"/>
      <c r="M2069" s="105"/>
      <c r="N2069" s="105"/>
      <c r="O2069" s="127"/>
      <c r="P2069" s="109"/>
      <c r="Q2069" s="110"/>
      <c r="R2069" s="110"/>
      <c r="S2069" s="110"/>
      <c r="T2069" s="110"/>
      <c r="U2069" s="111"/>
      <c r="V2069" s="111"/>
      <c r="W2069" s="112"/>
      <c r="X2069" s="113"/>
      <c r="Y2069" s="114"/>
      <c r="Z2069" s="115"/>
      <c r="AA2069" s="116"/>
      <c r="AB2069" s="117" t="b">
        <f t="shared" si="288"/>
        <v>0</v>
      </c>
      <c r="AC2069" s="117">
        <f t="shared" si="289"/>
        <v>0</v>
      </c>
      <c r="AD2069" s="118"/>
      <c r="AE2069" s="117" t="b">
        <f t="shared" si="290"/>
        <v>0</v>
      </c>
      <c r="AF2069" s="117">
        <f t="shared" si="291"/>
        <v>0</v>
      </c>
      <c r="AG2069" s="119">
        <f t="shared" si="292"/>
        <v>0</v>
      </c>
      <c r="AH2069" s="120" t="b">
        <f t="shared" si="293"/>
        <v>0</v>
      </c>
      <c r="AI2069" s="121">
        <f t="shared" si="294"/>
        <v>0</v>
      </c>
      <c r="AJ2069" s="122">
        <f>+C2069</f>
        <v>0</v>
      </c>
      <c r="AK2069" s="122" t="str">
        <f>IF(ISNA(VLOOKUP(postponeList!D2069,[1]Sheet!$A$2:$B$12,2,FALSE))," ",(VLOOKUP(postponeList!D2069,[1]Sheet!$A$2:$B$12,2,FALSE)))</f>
        <v xml:space="preserve"> </v>
      </c>
      <c r="AL2069" s="122" t="str">
        <f>IF(ISNA(VLOOKUP(E2069,[1]Sheet!$G$2:$H$40,2,FALSE))," ",VLOOKUP(E2069,[1]Sheet!$G$2:$H$40,2,FALSE))</f>
        <v xml:space="preserve"> </v>
      </c>
      <c r="AM2069" s="122" t="str">
        <f>IF(ISNA(VLOOKUP(G2069,[1]Sheet!$K$2:$L$159,2,FALSE))," ",(VLOOKUP(G2069,[1]Sheet!$K$2:$L$159,2,FALSE)))</f>
        <v xml:space="preserve"> </v>
      </c>
      <c r="AN2069" s="122" t="str">
        <f>IF(ISNA(VLOOKUP(I2069&amp;C2069,[1]Sheet!$D$2:$E$228,2,FALSE))," ",VLOOKUP(I2069&amp;C2069,[1]Sheet!$D$2:$E$228,2,FALSE))</f>
        <v xml:space="preserve"> </v>
      </c>
      <c r="AO2069" s="122" t="str">
        <f>+I2069&amp;C2069</f>
        <v/>
      </c>
      <c r="AP2069" s="122" t="str">
        <f>C2069&amp;D2069&amp;E2069&amp;G2069&amp;I2069&amp;O2069</f>
        <v/>
      </c>
      <c r="AQ2069" s="122" t="str">
        <f>B2069&amp;D2069&amp;N2069</f>
        <v/>
      </c>
      <c r="AR2069" s="123" t="str">
        <f>+D2069&amp;J2069</f>
        <v/>
      </c>
      <c r="AS2069" s="124" t="str">
        <f t="shared" si="295"/>
        <v/>
      </c>
      <c r="AT2069" s="125" t="str">
        <f t="shared" si="296"/>
        <v/>
      </c>
      <c r="AU2069" s="125" t="str">
        <f>IF(NOT(AT2069=""),VLOOKUP(AT2069,[1]PSI_Category!A:B,2,0),"")</f>
        <v/>
      </c>
      <c r="AV2069" s="167"/>
      <c r="AW2069" s="167"/>
      <c r="AX2069" s="167"/>
    </row>
    <row r="2070" spans="1:50" s="133" customFormat="1" ht="11.4" customHeight="1" x14ac:dyDescent="0.3">
      <c r="A2070" s="103"/>
      <c r="B2070" s="104"/>
      <c r="C2070" s="105"/>
      <c r="D2070" s="106"/>
      <c r="E2070" s="107"/>
      <c r="F2070" s="105"/>
      <c r="G2070" s="107"/>
      <c r="H2070" s="105"/>
      <c r="I2070" s="105"/>
      <c r="J2070" s="107"/>
      <c r="K2070" s="105"/>
      <c r="L2070" s="105"/>
      <c r="M2070" s="105"/>
      <c r="N2070" s="105"/>
      <c r="O2070" s="108"/>
      <c r="P2070" s="109"/>
      <c r="Q2070" s="110"/>
      <c r="R2070" s="110"/>
      <c r="S2070" s="110"/>
      <c r="T2070" s="110"/>
      <c r="U2070" s="111"/>
      <c r="V2070" s="111"/>
      <c r="W2070" s="112"/>
      <c r="X2070" s="113"/>
      <c r="Y2070" s="114"/>
      <c r="Z2070" s="115"/>
      <c r="AA2070" s="116"/>
      <c r="AB2070" s="117" t="b">
        <f t="shared" si="288"/>
        <v>0</v>
      </c>
      <c r="AC2070" s="117">
        <f t="shared" si="289"/>
        <v>0</v>
      </c>
      <c r="AD2070" s="118"/>
      <c r="AE2070" s="117" t="b">
        <f t="shared" si="290"/>
        <v>0</v>
      </c>
      <c r="AF2070" s="117">
        <f t="shared" si="291"/>
        <v>0</v>
      </c>
      <c r="AG2070" s="119">
        <f t="shared" si="292"/>
        <v>0</v>
      </c>
      <c r="AH2070" s="120" t="b">
        <f t="shared" si="293"/>
        <v>0</v>
      </c>
      <c r="AI2070" s="121">
        <f t="shared" si="294"/>
        <v>0</v>
      </c>
      <c r="AJ2070" s="122">
        <f>+C2070</f>
        <v>0</v>
      </c>
      <c r="AK2070" s="122" t="str">
        <f>IF(ISNA(VLOOKUP(postponeList!D2070,[1]Sheet!$A$2:$B$12,2,FALSE))," ",(VLOOKUP(postponeList!D2070,[1]Sheet!$A$2:$B$12,2,FALSE)))</f>
        <v xml:space="preserve"> </v>
      </c>
      <c r="AL2070" s="122" t="str">
        <f>IF(ISNA(VLOOKUP(E2070,[1]Sheet!$G$2:$H$40,2,FALSE))," ",VLOOKUP(E2070,[1]Sheet!$G$2:$H$40,2,FALSE))</f>
        <v xml:space="preserve"> </v>
      </c>
      <c r="AM2070" s="122" t="str">
        <f>IF(ISNA(VLOOKUP(G2070,[1]Sheet!$K$2:$L$159,2,FALSE))," ",(VLOOKUP(G2070,[1]Sheet!$K$2:$L$159,2,FALSE)))</f>
        <v xml:space="preserve"> </v>
      </c>
      <c r="AN2070" s="122" t="str">
        <f>IF(ISNA(VLOOKUP(I2070&amp;C2070,[1]Sheet!$D$2:$E$228,2,FALSE))," ",VLOOKUP(I2070&amp;C2070,[1]Sheet!$D$2:$E$228,2,FALSE))</f>
        <v xml:space="preserve"> </v>
      </c>
      <c r="AO2070" s="122" t="str">
        <f>+I2070&amp;C2070</f>
        <v/>
      </c>
      <c r="AP2070" s="122" t="str">
        <f>C2070&amp;D2070&amp;E2070&amp;G2070&amp;I2070&amp;O2070</f>
        <v/>
      </c>
      <c r="AQ2070" s="122" t="str">
        <f>B2070&amp;D2070&amp;N2070</f>
        <v/>
      </c>
      <c r="AR2070" s="123" t="str">
        <f>+D2070&amp;J2070</f>
        <v/>
      </c>
      <c r="AS2070" s="124" t="str">
        <f t="shared" si="295"/>
        <v/>
      </c>
      <c r="AT2070" s="125" t="str">
        <f t="shared" si="296"/>
        <v/>
      </c>
      <c r="AU2070" s="125" t="str">
        <f>IF(NOT(AT2070=""),VLOOKUP(AT2070,[1]PSI_Category!A:B,2,0),"")</f>
        <v/>
      </c>
      <c r="AV2070" s="167"/>
      <c r="AW2070" s="167"/>
      <c r="AX2070" s="167"/>
    </row>
    <row r="2071" spans="1:50" s="133" customFormat="1" ht="11.4" customHeight="1" x14ac:dyDescent="0.3">
      <c r="A2071" s="103"/>
      <c r="B2071" s="104"/>
      <c r="C2071" s="105"/>
      <c r="D2071" s="106"/>
      <c r="E2071" s="107"/>
      <c r="F2071" s="105"/>
      <c r="G2071" s="107"/>
      <c r="H2071" s="105"/>
      <c r="I2071" s="105"/>
      <c r="J2071" s="107"/>
      <c r="K2071" s="105"/>
      <c r="L2071" s="105"/>
      <c r="M2071" s="105"/>
      <c r="N2071" s="105"/>
      <c r="O2071" s="108"/>
      <c r="P2071" s="109"/>
      <c r="Q2071" s="110"/>
      <c r="R2071" s="110"/>
      <c r="S2071" s="110"/>
      <c r="T2071" s="110"/>
      <c r="U2071" s="111"/>
      <c r="V2071" s="111"/>
      <c r="W2071" s="112"/>
      <c r="X2071" s="113"/>
      <c r="Y2071" s="114"/>
      <c r="Z2071" s="115"/>
      <c r="AA2071" s="116"/>
      <c r="AB2071" s="117" t="b">
        <f t="shared" si="288"/>
        <v>0</v>
      </c>
      <c r="AC2071" s="117">
        <f t="shared" si="289"/>
        <v>0</v>
      </c>
      <c r="AD2071" s="118"/>
      <c r="AE2071" s="117" t="b">
        <f t="shared" si="290"/>
        <v>0</v>
      </c>
      <c r="AF2071" s="117">
        <f t="shared" si="291"/>
        <v>0</v>
      </c>
      <c r="AG2071" s="119">
        <f t="shared" si="292"/>
        <v>0</v>
      </c>
      <c r="AH2071" s="120" t="b">
        <f t="shared" si="293"/>
        <v>0</v>
      </c>
      <c r="AI2071" s="121">
        <f t="shared" si="294"/>
        <v>0</v>
      </c>
      <c r="AJ2071" s="122">
        <f>+C2071</f>
        <v>0</v>
      </c>
      <c r="AK2071" s="122" t="str">
        <f>IF(ISNA(VLOOKUP(postponeList!D2071,[1]Sheet!$A$2:$B$12,2,FALSE))," ",(VLOOKUP(postponeList!D2071,[1]Sheet!$A$2:$B$12,2,FALSE)))</f>
        <v xml:space="preserve"> </v>
      </c>
      <c r="AL2071" s="122" t="str">
        <f>IF(ISNA(VLOOKUP(E2071,[1]Sheet!$G$2:$H$40,2,FALSE))," ",VLOOKUP(E2071,[1]Sheet!$G$2:$H$40,2,FALSE))</f>
        <v xml:space="preserve"> </v>
      </c>
      <c r="AM2071" s="122" t="str">
        <f>IF(ISNA(VLOOKUP(G2071,[1]Sheet!$K$2:$L$159,2,FALSE))," ",(VLOOKUP(G2071,[1]Sheet!$K$2:$L$159,2,FALSE)))</f>
        <v xml:space="preserve"> </v>
      </c>
      <c r="AN2071" s="122" t="str">
        <f>IF(ISNA(VLOOKUP(I2071&amp;C2071,[1]Sheet!$D$2:$E$228,2,FALSE))," ",VLOOKUP(I2071&amp;C2071,[1]Sheet!$D$2:$E$228,2,FALSE))</f>
        <v xml:space="preserve"> </v>
      </c>
      <c r="AO2071" s="122" t="str">
        <f>+I2071&amp;C2071</f>
        <v/>
      </c>
      <c r="AP2071" s="122" t="str">
        <f>C2071&amp;D2071&amp;E2071&amp;G2071&amp;I2071&amp;O2071</f>
        <v/>
      </c>
      <c r="AQ2071" s="122" t="str">
        <f>B2071&amp;D2071&amp;N2071</f>
        <v/>
      </c>
      <c r="AR2071" s="123" t="str">
        <f>+D2071&amp;J2071</f>
        <v/>
      </c>
      <c r="AS2071" s="124" t="str">
        <f t="shared" si="295"/>
        <v/>
      </c>
      <c r="AT2071" s="125" t="str">
        <f t="shared" si="296"/>
        <v/>
      </c>
      <c r="AU2071" s="125" t="str">
        <f>IF(NOT(AT2071=""),VLOOKUP(AT2071,[1]PSI_Category!A:B,2,0),"")</f>
        <v/>
      </c>
      <c r="AV2071" s="167"/>
      <c r="AW2071" s="167"/>
      <c r="AX2071" s="167"/>
    </row>
    <row r="2072" spans="1:50" s="133" customFormat="1" ht="11.4" customHeight="1" x14ac:dyDescent="0.3">
      <c r="A2072" s="103"/>
      <c r="B2072" s="104"/>
      <c r="C2072" s="105"/>
      <c r="D2072" s="106"/>
      <c r="E2072" s="107"/>
      <c r="F2072" s="105"/>
      <c r="G2072" s="107"/>
      <c r="H2072" s="105"/>
      <c r="I2072" s="105"/>
      <c r="J2072" s="107"/>
      <c r="K2072" s="105"/>
      <c r="L2072" s="105"/>
      <c r="M2072" s="105"/>
      <c r="N2072" s="105"/>
      <c r="O2072" s="108"/>
      <c r="P2072" s="109"/>
      <c r="Q2072" s="110"/>
      <c r="R2072" s="110"/>
      <c r="S2072" s="110"/>
      <c r="T2072" s="110"/>
      <c r="U2072" s="111"/>
      <c r="V2072" s="111"/>
      <c r="W2072" s="112"/>
      <c r="X2072" s="113"/>
      <c r="Y2072" s="114"/>
      <c r="Z2072" s="115"/>
      <c r="AA2072" s="116"/>
      <c r="AB2072" s="117" t="b">
        <f t="shared" si="288"/>
        <v>0</v>
      </c>
      <c r="AC2072" s="117">
        <f t="shared" si="289"/>
        <v>0</v>
      </c>
      <c r="AD2072" s="118"/>
      <c r="AE2072" s="117" t="b">
        <f t="shared" si="290"/>
        <v>0</v>
      </c>
      <c r="AF2072" s="117">
        <f t="shared" si="291"/>
        <v>0</v>
      </c>
      <c r="AG2072" s="119">
        <f t="shared" si="292"/>
        <v>0</v>
      </c>
      <c r="AH2072" s="120" t="b">
        <f t="shared" si="293"/>
        <v>0</v>
      </c>
      <c r="AI2072" s="121">
        <f t="shared" si="294"/>
        <v>0</v>
      </c>
      <c r="AJ2072" s="122">
        <f>+C2072</f>
        <v>0</v>
      </c>
      <c r="AK2072" s="122" t="str">
        <f>IF(ISNA(VLOOKUP(postponeList!D2072,[1]Sheet!$A$2:$B$12,2,FALSE))," ",(VLOOKUP(postponeList!D2072,[1]Sheet!$A$2:$B$12,2,FALSE)))</f>
        <v xml:space="preserve"> </v>
      </c>
      <c r="AL2072" s="122" t="str">
        <f>IF(ISNA(VLOOKUP(E2072,[1]Sheet!$G$2:$H$40,2,FALSE))," ",VLOOKUP(E2072,[1]Sheet!$G$2:$H$40,2,FALSE))</f>
        <v xml:space="preserve"> </v>
      </c>
      <c r="AM2072" s="122" t="str">
        <f>IF(ISNA(VLOOKUP(G2072,[1]Sheet!$K$2:$L$159,2,FALSE))," ",(VLOOKUP(G2072,[1]Sheet!$K$2:$L$159,2,FALSE)))</f>
        <v xml:space="preserve"> </v>
      </c>
      <c r="AN2072" s="122" t="str">
        <f>IF(ISNA(VLOOKUP(I2072&amp;C2072,[1]Sheet!$D$2:$E$228,2,FALSE))," ",VLOOKUP(I2072&amp;C2072,[1]Sheet!$D$2:$E$228,2,FALSE))</f>
        <v xml:space="preserve"> </v>
      </c>
      <c r="AO2072" s="122" t="str">
        <f>+I2072&amp;C2072</f>
        <v/>
      </c>
      <c r="AP2072" s="122" t="str">
        <f>C2072&amp;D2072&amp;E2072&amp;G2072&amp;I2072&amp;O2072</f>
        <v/>
      </c>
      <c r="AQ2072" s="122" t="str">
        <f>B2072&amp;D2072&amp;N2072</f>
        <v/>
      </c>
      <c r="AR2072" s="123" t="str">
        <f>+D2072&amp;J2072</f>
        <v/>
      </c>
      <c r="AS2072" s="124" t="str">
        <f t="shared" si="295"/>
        <v/>
      </c>
      <c r="AT2072" s="125" t="str">
        <f t="shared" si="296"/>
        <v/>
      </c>
      <c r="AU2072" s="125" t="str">
        <f>IF(NOT(AT2072=""),VLOOKUP(AT2072,[1]PSI_Category!A:B,2,0),"")</f>
        <v/>
      </c>
      <c r="AV2072" s="167"/>
      <c r="AW2072" s="167"/>
      <c r="AX2072" s="167"/>
    </row>
    <row r="2073" spans="1:50" s="133" customFormat="1" ht="11.4" customHeight="1" x14ac:dyDescent="0.3">
      <c r="A2073" s="103"/>
      <c r="B2073" s="104"/>
      <c r="C2073" s="105"/>
      <c r="D2073" s="106"/>
      <c r="E2073" s="107"/>
      <c r="F2073" s="105"/>
      <c r="G2073" s="107"/>
      <c r="H2073" s="105"/>
      <c r="I2073" s="105"/>
      <c r="J2073" s="107"/>
      <c r="K2073" s="105"/>
      <c r="L2073" s="105"/>
      <c r="M2073" s="105"/>
      <c r="N2073" s="105"/>
      <c r="O2073" s="108"/>
      <c r="P2073" s="109"/>
      <c r="Q2073" s="110"/>
      <c r="R2073" s="110"/>
      <c r="S2073" s="110"/>
      <c r="T2073" s="110"/>
      <c r="U2073" s="111"/>
      <c r="V2073" s="111"/>
      <c r="W2073" s="112"/>
      <c r="X2073" s="113"/>
      <c r="Y2073" s="114"/>
      <c r="Z2073" s="115"/>
      <c r="AA2073" s="116"/>
      <c r="AB2073" s="117" t="b">
        <f t="shared" si="288"/>
        <v>0</v>
      </c>
      <c r="AC2073" s="117">
        <f t="shared" si="289"/>
        <v>0</v>
      </c>
      <c r="AD2073" s="118"/>
      <c r="AE2073" s="117" t="b">
        <f t="shared" si="290"/>
        <v>0</v>
      </c>
      <c r="AF2073" s="117">
        <f t="shared" si="291"/>
        <v>0</v>
      </c>
      <c r="AG2073" s="119">
        <f t="shared" si="292"/>
        <v>0</v>
      </c>
      <c r="AH2073" s="120" t="b">
        <f t="shared" si="293"/>
        <v>0</v>
      </c>
      <c r="AI2073" s="121">
        <f t="shared" si="294"/>
        <v>0</v>
      </c>
      <c r="AJ2073" s="122">
        <f>+C2073</f>
        <v>0</v>
      </c>
      <c r="AK2073" s="122" t="str">
        <f>IF(ISNA(VLOOKUP(postponeList!D2073,[1]Sheet!$A$2:$B$12,2,FALSE))," ",(VLOOKUP(postponeList!D2073,[1]Sheet!$A$2:$B$12,2,FALSE)))</f>
        <v xml:space="preserve"> </v>
      </c>
      <c r="AL2073" s="122" t="str">
        <f>IF(ISNA(VLOOKUP(E2073,[1]Sheet!$G$2:$H$40,2,FALSE))," ",VLOOKUP(E2073,[1]Sheet!$G$2:$H$40,2,FALSE))</f>
        <v xml:space="preserve"> </v>
      </c>
      <c r="AM2073" s="122" t="str">
        <f>IF(ISNA(VLOOKUP(G2073,[1]Sheet!$K$2:$L$159,2,FALSE))," ",(VLOOKUP(G2073,[1]Sheet!$K$2:$L$159,2,FALSE)))</f>
        <v xml:space="preserve"> </v>
      </c>
      <c r="AN2073" s="122" t="str">
        <f>IF(ISNA(VLOOKUP(I2073&amp;C2073,[1]Sheet!$D$2:$E$228,2,FALSE))," ",VLOOKUP(I2073&amp;C2073,[1]Sheet!$D$2:$E$228,2,FALSE))</f>
        <v xml:space="preserve"> </v>
      </c>
      <c r="AO2073" s="122" t="str">
        <f>+I2073&amp;C2073</f>
        <v/>
      </c>
      <c r="AP2073" s="122" t="str">
        <f>C2073&amp;D2073&amp;E2073&amp;G2073&amp;I2073&amp;O2073</f>
        <v/>
      </c>
      <c r="AQ2073" s="122" t="str">
        <f>B2073&amp;D2073&amp;N2073</f>
        <v/>
      </c>
      <c r="AR2073" s="123" t="str">
        <f>+D2073&amp;J2073</f>
        <v/>
      </c>
      <c r="AS2073" s="124" t="str">
        <f t="shared" si="295"/>
        <v/>
      </c>
      <c r="AT2073" s="125" t="str">
        <f t="shared" si="296"/>
        <v/>
      </c>
      <c r="AU2073" s="125" t="str">
        <f>IF(NOT(AT2073=""),VLOOKUP(AT2073,[1]PSI_Category!A:B,2,0),"")</f>
        <v/>
      </c>
      <c r="AV2073" s="167"/>
      <c r="AW2073" s="167"/>
      <c r="AX2073" s="167"/>
    </row>
    <row r="2074" spans="1:50" s="133" customFormat="1" ht="11.4" customHeight="1" x14ac:dyDescent="0.3">
      <c r="A2074" s="103"/>
      <c r="B2074" s="104"/>
      <c r="C2074" s="105"/>
      <c r="D2074" s="106"/>
      <c r="E2074" s="107"/>
      <c r="F2074" s="105"/>
      <c r="G2074" s="107"/>
      <c r="H2074" s="105"/>
      <c r="I2074" s="105"/>
      <c r="J2074" s="107"/>
      <c r="K2074" s="105"/>
      <c r="L2074" s="105"/>
      <c r="M2074" s="105"/>
      <c r="N2074" s="105"/>
      <c r="O2074" s="108"/>
      <c r="P2074" s="109"/>
      <c r="Q2074" s="110"/>
      <c r="R2074" s="110"/>
      <c r="S2074" s="110"/>
      <c r="T2074" s="110"/>
      <c r="U2074" s="111"/>
      <c r="V2074" s="111"/>
      <c r="W2074" s="112"/>
      <c r="X2074" s="113"/>
      <c r="Y2074" s="114"/>
      <c r="Z2074" s="115"/>
      <c r="AA2074" s="116"/>
      <c r="AB2074" s="117" t="b">
        <f t="shared" si="288"/>
        <v>0</v>
      </c>
      <c r="AC2074" s="117">
        <f t="shared" si="289"/>
        <v>0</v>
      </c>
      <c r="AD2074" s="118"/>
      <c r="AE2074" s="117" t="b">
        <f t="shared" si="290"/>
        <v>0</v>
      </c>
      <c r="AF2074" s="117">
        <f t="shared" si="291"/>
        <v>0</v>
      </c>
      <c r="AG2074" s="119">
        <f t="shared" si="292"/>
        <v>0</v>
      </c>
      <c r="AH2074" s="120" t="b">
        <f t="shared" si="293"/>
        <v>0</v>
      </c>
      <c r="AI2074" s="121">
        <f t="shared" si="294"/>
        <v>0</v>
      </c>
      <c r="AJ2074" s="122">
        <f>+C2074</f>
        <v>0</v>
      </c>
      <c r="AK2074" s="122" t="str">
        <f>IF(ISNA(VLOOKUP(postponeList!D2074,[1]Sheet!$A$2:$B$12,2,FALSE))," ",(VLOOKUP(postponeList!D2074,[1]Sheet!$A$2:$B$12,2,FALSE)))</f>
        <v xml:space="preserve"> </v>
      </c>
      <c r="AL2074" s="122" t="str">
        <f>IF(ISNA(VLOOKUP(E2074,[1]Sheet!$G$2:$H$40,2,FALSE))," ",VLOOKUP(E2074,[1]Sheet!$G$2:$H$40,2,FALSE))</f>
        <v xml:space="preserve"> </v>
      </c>
      <c r="AM2074" s="122" t="str">
        <f>IF(ISNA(VLOOKUP(G2074,[1]Sheet!$K$2:$L$159,2,FALSE))," ",(VLOOKUP(G2074,[1]Sheet!$K$2:$L$159,2,FALSE)))</f>
        <v xml:space="preserve"> </v>
      </c>
      <c r="AN2074" s="122" t="str">
        <f>IF(ISNA(VLOOKUP(I2074&amp;C2074,[1]Sheet!$D$2:$E$228,2,FALSE))," ",VLOOKUP(I2074&amp;C2074,[1]Sheet!$D$2:$E$228,2,FALSE))</f>
        <v xml:space="preserve"> </v>
      </c>
      <c r="AO2074" s="122" t="str">
        <f>+I2074&amp;C2074</f>
        <v/>
      </c>
      <c r="AP2074" s="122" t="str">
        <f>C2074&amp;D2074&amp;E2074&amp;G2074&amp;I2074&amp;O2074</f>
        <v/>
      </c>
      <c r="AQ2074" s="122" t="str">
        <f>B2074&amp;D2074&amp;N2074</f>
        <v/>
      </c>
      <c r="AR2074" s="123" t="str">
        <f>+D2074&amp;J2074</f>
        <v/>
      </c>
      <c r="AS2074" s="124" t="str">
        <f t="shared" si="295"/>
        <v/>
      </c>
      <c r="AT2074" s="125" t="str">
        <f t="shared" si="296"/>
        <v/>
      </c>
      <c r="AU2074" s="125" t="str">
        <f>IF(NOT(AT2074=""),VLOOKUP(AT2074,[1]PSI_Category!A:B,2,0),"")</f>
        <v/>
      </c>
      <c r="AV2074" s="167"/>
      <c r="AW2074" s="167"/>
      <c r="AX2074" s="167"/>
    </row>
    <row r="2075" spans="1:50" s="133" customFormat="1" ht="11.4" customHeight="1" x14ac:dyDescent="0.3">
      <c r="A2075" s="103"/>
      <c r="B2075" s="104"/>
      <c r="C2075" s="105"/>
      <c r="D2075" s="106"/>
      <c r="E2075" s="107"/>
      <c r="F2075" s="105"/>
      <c r="G2075" s="107"/>
      <c r="H2075" s="105"/>
      <c r="I2075" s="105"/>
      <c r="J2075" s="107"/>
      <c r="K2075" s="105"/>
      <c r="L2075" s="105"/>
      <c r="M2075" s="105"/>
      <c r="N2075" s="105"/>
      <c r="O2075" s="108"/>
      <c r="P2075" s="109"/>
      <c r="Q2075" s="110"/>
      <c r="R2075" s="110"/>
      <c r="S2075" s="110"/>
      <c r="T2075" s="110"/>
      <c r="U2075" s="111"/>
      <c r="V2075" s="111"/>
      <c r="W2075" s="112"/>
      <c r="X2075" s="113"/>
      <c r="Y2075" s="114"/>
      <c r="Z2075" s="115"/>
      <c r="AA2075" s="116"/>
      <c r="AB2075" s="117" t="b">
        <f t="shared" si="288"/>
        <v>0</v>
      </c>
      <c r="AC2075" s="117">
        <f t="shared" si="289"/>
        <v>0</v>
      </c>
      <c r="AD2075" s="118"/>
      <c r="AE2075" s="117" t="b">
        <f t="shared" si="290"/>
        <v>0</v>
      </c>
      <c r="AF2075" s="117">
        <f t="shared" si="291"/>
        <v>0</v>
      </c>
      <c r="AG2075" s="119">
        <f t="shared" si="292"/>
        <v>0</v>
      </c>
      <c r="AH2075" s="120" t="b">
        <f t="shared" si="293"/>
        <v>0</v>
      </c>
      <c r="AI2075" s="121">
        <f t="shared" si="294"/>
        <v>0</v>
      </c>
      <c r="AJ2075" s="122">
        <f>+C2075</f>
        <v>0</v>
      </c>
      <c r="AK2075" s="122" t="str">
        <f>IF(ISNA(VLOOKUP(postponeList!D2075,[1]Sheet!$A$2:$B$12,2,FALSE))," ",(VLOOKUP(postponeList!D2075,[1]Sheet!$A$2:$B$12,2,FALSE)))</f>
        <v xml:space="preserve"> </v>
      </c>
      <c r="AL2075" s="122" t="str">
        <f>IF(ISNA(VLOOKUP(E2075,[1]Sheet!$G$2:$H$40,2,FALSE))," ",VLOOKUP(E2075,[1]Sheet!$G$2:$H$40,2,FALSE))</f>
        <v xml:space="preserve"> </v>
      </c>
      <c r="AM2075" s="122" t="str">
        <f>IF(ISNA(VLOOKUP(G2075,[1]Sheet!$K$2:$L$159,2,FALSE))," ",(VLOOKUP(G2075,[1]Sheet!$K$2:$L$159,2,FALSE)))</f>
        <v xml:space="preserve"> </v>
      </c>
      <c r="AN2075" s="122" t="str">
        <f>IF(ISNA(VLOOKUP(I2075&amp;C2075,[1]Sheet!$D$2:$E$228,2,FALSE))," ",VLOOKUP(I2075&amp;C2075,[1]Sheet!$D$2:$E$228,2,FALSE))</f>
        <v xml:space="preserve"> </v>
      </c>
      <c r="AO2075" s="122" t="str">
        <f>+I2075&amp;C2075</f>
        <v/>
      </c>
      <c r="AP2075" s="122" t="str">
        <f>C2075&amp;D2075&amp;E2075&amp;G2075&amp;I2075&amp;O2075</f>
        <v/>
      </c>
      <c r="AQ2075" s="122" t="str">
        <f>B2075&amp;D2075&amp;N2075</f>
        <v/>
      </c>
      <c r="AR2075" s="123" t="str">
        <f>+D2075&amp;J2075</f>
        <v/>
      </c>
      <c r="AS2075" s="124" t="str">
        <f t="shared" si="295"/>
        <v/>
      </c>
      <c r="AT2075" s="125" t="str">
        <f t="shared" si="296"/>
        <v/>
      </c>
      <c r="AU2075" s="125" t="str">
        <f>IF(NOT(AT2075=""),VLOOKUP(AT2075,[1]PSI_Category!A:B,2,0),"")</f>
        <v/>
      </c>
      <c r="AV2075" s="167"/>
      <c r="AW2075" s="167"/>
      <c r="AX2075" s="167"/>
    </row>
    <row r="2076" spans="1:50" s="133" customFormat="1" ht="11.4" customHeight="1" x14ac:dyDescent="0.3">
      <c r="A2076" s="103"/>
      <c r="B2076" s="104"/>
      <c r="C2076" s="105"/>
      <c r="D2076" s="106"/>
      <c r="E2076" s="107"/>
      <c r="F2076" s="105"/>
      <c r="G2076" s="107"/>
      <c r="H2076" s="105"/>
      <c r="I2076" s="105"/>
      <c r="J2076" s="107"/>
      <c r="K2076" s="105"/>
      <c r="L2076" s="105"/>
      <c r="M2076" s="105"/>
      <c r="N2076" s="105"/>
      <c r="O2076" s="108"/>
      <c r="P2076" s="109"/>
      <c r="Q2076" s="110"/>
      <c r="R2076" s="110"/>
      <c r="S2076" s="110"/>
      <c r="T2076" s="110"/>
      <c r="U2076" s="111"/>
      <c r="V2076" s="111"/>
      <c r="W2076" s="112"/>
      <c r="X2076" s="113"/>
      <c r="Y2076" s="114"/>
      <c r="Z2076" s="115"/>
      <c r="AA2076" s="116"/>
      <c r="AB2076" s="117" t="b">
        <f t="shared" si="288"/>
        <v>0</v>
      </c>
      <c r="AC2076" s="117">
        <f t="shared" si="289"/>
        <v>0</v>
      </c>
      <c r="AD2076" s="118"/>
      <c r="AE2076" s="117" t="b">
        <f t="shared" si="290"/>
        <v>0</v>
      </c>
      <c r="AF2076" s="117">
        <f t="shared" si="291"/>
        <v>0</v>
      </c>
      <c r="AG2076" s="119">
        <f t="shared" si="292"/>
        <v>0</v>
      </c>
      <c r="AH2076" s="120" t="b">
        <f t="shared" si="293"/>
        <v>0</v>
      </c>
      <c r="AI2076" s="121">
        <f t="shared" si="294"/>
        <v>0</v>
      </c>
      <c r="AJ2076" s="122">
        <f>+C2076</f>
        <v>0</v>
      </c>
      <c r="AK2076" s="122" t="str">
        <f>IF(ISNA(VLOOKUP(postponeList!D2076,[1]Sheet!$A$2:$B$12,2,FALSE))," ",(VLOOKUP(postponeList!D2076,[1]Sheet!$A$2:$B$12,2,FALSE)))</f>
        <v xml:space="preserve"> </v>
      </c>
      <c r="AL2076" s="122" t="str">
        <f>IF(ISNA(VLOOKUP(E2076,[1]Sheet!$G$2:$H$40,2,FALSE))," ",VLOOKUP(E2076,[1]Sheet!$G$2:$H$40,2,FALSE))</f>
        <v xml:space="preserve"> </v>
      </c>
      <c r="AM2076" s="122" t="str">
        <f>IF(ISNA(VLOOKUP(G2076,[1]Sheet!$K$2:$L$159,2,FALSE))," ",(VLOOKUP(G2076,[1]Sheet!$K$2:$L$159,2,FALSE)))</f>
        <v xml:space="preserve"> </v>
      </c>
      <c r="AN2076" s="122" t="str">
        <f>IF(ISNA(VLOOKUP(I2076&amp;C2076,[1]Sheet!$D$2:$E$228,2,FALSE))," ",VLOOKUP(I2076&amp;C2076,[1]Sheet!$D$2:$E$228,2,FALSE))</f>
        <v xml:space="preserve"> </v>
      </c>
      <c r="AO2076" s="122" t="str">
        <f>+I2076&amp;C2076</f>
        <v/>
      </c>
      <c r="AP2076" s="122" t="str">
        <f>C2076&amp;D2076&amp;E2076&amp;G2076&amp;I2076&amp;O2076</f>
        <v/>
      </c>
      <c r="AQ2076" s="122" t="str">
        <f>B2076&amp;D2076&amp;N2076</f>
        <v/>
      </c>
      <c r="AR2076" s="123" t="str">
        <f>+D2076&amp;J2076</f>
        <v/>
      </c>
      <c r="AS2076" s="124" t="str">
        <f t="shared" si="295"/>
        <v/>
      </c>
      <c r="AT2076" s="125" t="str">
        <f t="shared" si="296"/>
        <v/>
      </c>
      <c r="AU2076" s="125" t="str">
        <f>IF(NOT(AT2076=""),VLOOKUP(AT2076,[1]PSI_Category!A:B,2,0),"")</f>
        <v/>
      </c>
      <c r="AV2076" s="167"/>
      <c r="AW2076" s="167"/>
      <c r="AX2076" s="167"/>
    </row>
    <row r="2077" spans="1:50" s="133" customFormat="1" ht="11.4" customHeight="1" x14ac:dyDescent="0.3">
      <c r="A2077" s="103"/>
      <c r="B2077" s="104"/>
      <c r="C2077" s="105"/>
      <c r="D2077" s="106"/>
      <c r="E2077" s="107"/>
      <c r="F2077" s="105"/>
      <c r="G2077" s="107"/>
      <c r="H2077" s="105"/>
      <c r="I2077" s="105"/>
      <c r="J2077" s="107"/>
      <c r="K2077" s="105"/>
      <c r="L2077" s="105"/>
      <c r="M2077" s="105"/>
      <c r="N2077" s="105"/>
      <c r="O2077" s="108"/>
      <c r="P2077" s="109"/>
      <c r="Q2077" s="110"/>
      <c r="R2077" s="110"/>
      <c r="S2077" s="110"/>
      <c r="T2077" s="110"/>
      <c r="U2077" s="111"/>
      <c r="V2077" s="111"/>
      <c r="W2077" s="112"/>
      <c r="X2077" s="113"/>
      <c r="Y2077" s="114"/>
      <c r="Z2077" s="115"/>
      <c r="AA2077" s="116"/>
      <c r="AB2077" s="117" t="b">
        <f t="shared" si="288"/>
        <v>0</v>
      </c>
      <c r="AC2077" s="117">
        <f t="shared" si="289"/>
        <v>0</v>
      </c>
      <c r="AD2077" s="118"/>
      <c r="AE2077" s="117" t="b">
        <f t="shared" si="290"/>
        <v>0</v>
      </c>
      <c r="AF2077" s="117">
        <f t="shared" si="291"/>
        <v>0</v>
      </c>
      <c r="AG2077" s="119">
        <f t="shared" si="292"/>
        <v>0</v>
      </c>
      <c r="AH2077" s="120" t="b">
        <f t="shared" si="293"/>
        <v>0</v>
      </c>
      <c r="AI2077" s="121">
        <f t="shared" si="294"/>
        <v>0</v>
      </c>
      <c r="AJ2077" s="122">
        <f>+C2077</f>
        <v>0</v>
      </c>
      <c r="AK2077" s="122" t="str">
        <f>IF(ISNA(VLOOKUP(postponeList!D2077,[1]Sheet!$A$2:$B$12,2,FALSE))," ",(VLOOKUP(postponeList!D2077,[1]Sheet!$A$2:$B$12,2,FALSE)))</f>
        <v xml:space="preserve"> </v>
      </c>
      <c r="AL2077" s="122" t="str">
        <f>IF(ISNA(VLOOKUP(E2077,[1]Sheet!$G$2:$H$40,2,FALSE))," ",VLOOKUP(E2077,[1]Sheet!$G$2:$H$40,2,FALSE))</f>
        <v xml:space="preserve"> </v>
      </c>
      <c r="AM2077" s="122" t="str">
        <f>IF(ISNA(VLOOKUP(G2077,[1]Sheet!$K$2:$L$159,2,FALSE))," ",(VLOOKUP(G2077,[1]Sheet!$K$2:$L$159,2,FALSE)))</f>
        <v xml:space="preserve"> </v>
      </c>
      <c r="AN2077" s="122" t="str">
        <f>IF(ISNA(VLOOKUP(I2077&amp;C2077,[1]Sheet!$D$2:$E$228,2,FALSE))," ",VLOOKUP(I2077&amp;C2077,[1]Sheet!$D$2:$E$228,2,FALSE))</f>
        <v xml:space="preserve"> </v>
      </c>
      <c r="AO2077" s="122" t="str">
        <f>+I2077&amp;C2077</f>
        <v/>
      </c>
      <c r="AP2077" s="122" t="str">
        <f>C2077&amp;D2077&amp;E2077&amp;G2077&amp;I2077&amp;O2077</f>
        <v/>
      </c>
      <c r="AQ2077" s="122" t="str">
        <f>B2077&amp;D2077&amp;N2077</f>
        <v/>
      </c>
      <c r="AR2077" s="123" t="str">
        <f>+D2077&amp;J2077</f>
        <v/>
      </c>
      <c r="AS2077" s="124" t="str">
        <f t="shared" si="295"/>
        <v/>
      </c>
      <c r="AT2077" s="125" t="str">
        <f t="shared" si="296"/>
        <v/>
      </c>
      <c r="AU2077" s="125" t="str">
        <f>IF(NOT(AT2077=""),VLOOKUP(AT2077,[1]PSI_Category!A:B,2,0),"")</f>
        <v/>
      </c>
      <c r="AV2077" s="167"/>
      <c r="AW2077" s="167"/>
      <c r="AX2077" s="167"/>
    </row>
    <row r="2078" spans="1:50" s="133" customFormat="1" ht="11.4" customHeight="1" x14ac:dyDescent="0.3">
      <c r="A2078" s="103"/>
      <c r="B2078" s="104"/>
      <c r="C2078" s="105"/>
      <c r="D2078" s="106"/>
      <c r="E2078" s="107"/>
      <c r="F2078" s="105"/>
      <c r="G2078" s="107"/>
      <c r="H2078" s="105"/>
      <c r="I2078" s="105"/>
      <c r="J2078" s="107"/>
      <c r="K2078" s="105"/>
      <c r="L2078" s="105"/>
      <c r="M2078" s="105"/>
      <c r="N2078" s="105"/>
      <c r="O2078" s="108"/>
      <c r="P2078" s="109"/>
      <c r="Q2078" s="110"/>
      <c r="R2078" s="110"/>
      <c r="S2078" s="110"/>
      <c r="T2078" s="110"/>
      <c r="U2078" s="111"/>
      <c r="V2078" s="111"/>
      <c r="W2078" s="112"/>
      <c r="X2078" s="113"/>
      <c r="Y2078" s="114"/>
      <c r="Z2078" s="115"/>
      <c r="AA2078" s="116"/>
      <c r="AB2078" s="117" t="b">
        <f t="shared" si="288"/>
        <v>0</v>
      </c>
      <c r="AC2078" s="117">
        <f t="shared" si="289"/>
        <v>0</v>
      </c>
      <c r="AD2078" s="118"/>
      <c r="AE2078" s="117" t="b">
        <f t="shared" si="290"/>
        <v>0</v>
      </c>
      <c r="AF2078" s="117">
        <f t="shared" si="291"/>
        <v>0</v>
      </c>
      <c r="AG2078" s="119">
        <f t="shared" si="292"/>
        <v>0</v>
      </c>
      <c r="AH2078" s="120" t="b">
        <f t="shared" si="293"/>
        <v>0</v>
      </c>
      <c r="AI2078" s="121">
        <f t="shared" si="294"/>
        <v>0</v>
      </c>
      <c r="AJ2078" s="122">
        <f>+C2078</f>
        <v>0</v>
      </c>
      <c r="AK2078" s="122" t="str">
        <f>IF(ISNA(VLOOKUP(postponeList!D2078,[1]Sheet!$A$2:$B$12,2,FALSE))," ",(VLOOKUP(postponeList!D2078,[1]Sheet!$A$2:$B$12,2,FALSE)))</f>
        <v xml:space="preserve"> </v>
      </c>
      <c r="AL2078" s="122" t="str">
        <f>IF(ISNA(VLOOKUP(E2078,[1]Sheet!$G$2:$H$40,2,FALSE))," ",VLOOKUP(E2078,[1]Sheet!$G$2:$H$40,2,FALSE))</f>
        <v xml:space="preserve"> </v>
      </c>
      <c r="AM2078" s="122" t="str">
        <f>IF(ISNA(VLOOKUP(G2078,[1]Sheet!$K$2:$L$159,2,FALSE))," ",(VLOOKUP(G2078,[1]Sheet!$K$2:$L$159,2,FALSE)))</f>
        <v xml:space="preserve"> </v>
      </c>
      <c r="AN2078" s="122" t="str">
        <f>IF(ISNA(VLOOKUP(I2078&amp;C2078,[1]Sheet!$D$2:$E$228,2,FALSE))," ",VLOOKUP(I2078&amp;C2078,[1]Sheet!$D$2:$E$228,2,FALSE))</f>
        <v xml:space="preserve"> </v>
      </c>
      <c r="AO2078" s="122" t="str">
        <f>+I2078&amp;C2078</f>
        <v/>
      </c>
      <c r="AP2078" s="122" t="str">
        <f>C2078&amp;D2078&amp;E2078&amp;G2078&amp;I2078&amp;O2078</f>
        <v/>
      </c>
      <c r="AQ2078" s="122" t="str">
        <f>B2078&amp;D2078&amp;N2078</f>
        <v/>
      </c>
      <c r="AR2078" s="123" t="str">
        <f>+D2078&amp;J2078</f>
        <v/>
      </c>
      <c r="AS2078" s="124" t="str">
        <f t="shared" si="295"/>
        <v/>
      </c>
      <c r="AT2078" s="125" t="str">
        <f t="shared" si="296"/>
        <v/>
      </c>
      <c r="AU2078" s="125" t="str">
        <f>IF(NOT(AT2078=""),VLOOKUP(AT2078,[1]PSI_Category!A:B,2,0),"")</f>
        <v/>
      </c>
      <c r="AV2078" s="167"/>
      <c r="AW2078" s="167"/>
      <c r="AX2078" s="167"/>
    </row>
    <row r="2079" spans="1:50" s="133" customFormat="1" ht="11.4" customHeight="1" x14ac:dyDescent="0.3">
      <c r="A2079" s="103"/>
      <c r="B2079" s="104"/>
      <c r="C2079" s="105"/>
      <c r="D2079" s="106"/>
      <c r="E2079" s="107"/>
      <c r="F2079" s="105"/>
      <c r="G2079" s="107"/>
      <c r="H2079" s="105"/>
      <c r="I2079" s="105"/>
      <c r="J2079" s="107"/>
      <c r="K2079" s="105"/>
      <c r="L2079" s="105"/>
      <c r="M2079" s="105"/>
      <c r="N2079" s="105"/>
      <c r="O2079" s="108"/>
      <c r="P2079" s="109"/>
      <c r="Q2079" s="110"/>
      <c r="R2079" s="110"/>
      <c r="S2079" s="110"/>
      <c r="T2079" s="110"/>
      <c r="U2079" s="111"/>
      <c r="V2079" s="111"/>
      <c r="W2079" s="112"/>
      <c r="X2079" s="113"/>
      <c r="Y2079" s="114"/>
      <c r="Z2079" s="115"/>
      <c r="AA2079" s="116"/>
      <c r="AB2079" s="117" t="b">
        <f t="shared" si="288"/>
        <v>0</v>
      </c>
      <c r="AC2079" s="117">
        <f t="shared" si="289"/>
        <v>0</v>
      </c>
      <c r="AD2079" s="118"/>
      <c r="AE2079" s="117" t="b">
        <f t="shared" si="290"/>
        <v>0</v>
      </c>
      <c r="AF2079" s="117">
        <f t="shared" si="291"/>
        <v>0</v>
      </c>
      <c r="AG2079" s="119">
        <f t="shared" si="292"/>
        <v>0</v>
      </c>
      <c r="AH2079" s="120" t="b">
        <f t="shared" si="293"/>
        <v>0</v>
      </c>
      <c r="AI2079" s="121">
        <f t="shared" si="294"/>
        <v>0</v>
      </c>
      <c r="AJ2079" s="122">
        <f>+C2079</f>
        <v>0</v>
      </c>
      <c r="AK2079" s="122" t="str">
        <f>IF(ISNA(VLOOKUP(postponeList!D2079,[1]Sheet!$A$2:$B$12,2,FALSE))," ",(VLOOKUP(postponeList!D2079,[1]Sheet!$A$2:$B$12,2,FALSE)))</f>
        <v xml:space="preserve"> </v>
      </c>
      <c r="AL2079" s="122" t="str">
        <f>IF(ISNA(VLOOKUP(E2079,[1]Sheet!$G$2:$H$40,2,FALSE))," ",VLOOKUP(E2079,[1]Sheet!$G$2:$H$40,2,FALSE))</f>
        <v xml:space="preserve"> </v>
      </c>
      <c r="AM2079" s="122" t="str">
        <f>IF(ISNA(VLOOKUP(G2079,[1]Sheet!$K$2:$L$159,2,FALSE))," ",(VLOOKUP(G2079,[1]Sheet!$K$2:$L$159,2,FALSE)))</f>
        <v xml:space="preserve"> </v>
      </c>
      <c r="AN2079" s="122" t="str">
        <f>IF(ISNA(VLOOKUP(I2079&amp;C2079,[1]Sheet!$D$2:$E$228,2,FALSE))," ",VLOOKUP(I2079&amp;C2079,[1]Sheet!$D$2:$E$228,2,FALSE))</f>
        <v xml:space="preserve"> </v>
      </c>
      <c r="AO2079" s="122" t="str">
        <f>+I2079&amp;C2079</f>
        <v/>
      </c>
      <c r="AP2079" s="122" t="str">
        <f>C2079&amp;D2079&amp;E2079&amp;G2079&amp;I2079&amp;O2079</f>
        <v/>
      </c>
      <c r="AQ2079" s="122" t="str">
        <f>B2079&amp;D2079&amp;N2079</f>
        <v/>
      </c>
      <c r="AR2079" s="123" t="str">
        <f>+D2079&amp;J2079</f>
        <v/>
      </c>
      <c r="AS2079" s="124" t="str">
        <f t="shared" si="295"/>
        <v/>
      </c>
      <c r="AT2079" s="125" t="str">
        <f t="shared" si="296"/>
        <v/>
      </c>
      <c r="AU2079" s="125" t="str">
        <f>IF(NOT(AT2079=""),VLOOKUP(AT2079,[1]PSI_Category!A:B,2,0),"")</f>
        <v/>
      </c>
      <c r="AV2079" s="167"/>
      <c r="AW2079" s="167"/>
      <c r="AX2079" s="167"/>
    </row>
    <row r="2080" spans="1:50" s="133" customFormat="1" ht="11.4" customHeight="1" x14ac:dyDescent="0.3">
      <c r="A2080" s="103"/>
      <c r="B2080" s="104"/>
      <c r="C2080" s="105"/>
      <c r="D2080" s="106"/>
      <c r="E2080" s="107"/>
      <c r="F2080" s="105"/>
      <c r="G2080" s="107"/>
      <c r="H2080" s="105"/>
      <c r="I2080" s="105"/>
      <c r="J2080" s="107"/>
      <c r="K2080" s="105"/>
      <c r="L2080" s="105"/>
      <c r="M2080" s="105"/>
      <c r="N2080" s="105"/>
      <c r="O2080" s="108"/>
      <c r="P2080" s="109"/>
      <c r="Q2080" s="110"/>
      <c r="R2080" s="110"/>
      <c r="S2080" s="110"/>
      <c r="T2080" s="110"/>
      <c r="U2080" s="111"/>
      <c r="V2080" s="111"/>
      <c r="W2080" s="112"/>
      <c r="X2080" s="113"/>
      <c r="Y2080" s="114"/>
      <c r="Z2080" s="115"/>
      <c r="AA2080" s="116"/>
      <c r="AB2080" s="117" t="b">
        <f t="shared" si="288"/>
        <v>0</v>
      </c>
      <c r="AC2080" s="117">
        <f t="shared" si="289"/>
        <v>0</v>
      </c>
      <c r="AD2080" s="118"/>
      <c r="AE2080" s="117" t="b">
        <f t="shared" si="290"/>
        <v>0</v>
      </c>
      <c r="AF2080" s="117">
        <f t="shared" si="291"/>
        <v>0</v>
      </c>
      <c r="AG2080" s="119">
        <f t="shared" si="292"/>
        <v>0</v>
      </c>
      <c r="AH2080" s="120" t="b">
        <f t="shared" si="293"/>
        <v>0</v>
      </c>
      <c r="AI2080" s="121">
        <f t="shared" si="294"/>
        <v>0</v>
      </c>
      <c r="AJ2080" s="122">
        <f>+C2080</f>
        <v>0</v>
      </c>
      <c r="AK2080" s="122" t="str">
        <f>IF(ISNA(VLOOKUP(postponeList!D2080,[1]Sheet!$A$2:$B$12,2,FALSE))," ",(VLOOKUP(postponeList!D2080,[1]Sheet!$A$2:$B$12,2,FALSE)))</f>
        <v xml:space="preserve"> </v>
      </c>
      <c r="AL2080" s="122" t="str">
        <f>IF(ISNA(VLOOKUP(E2080,[1]Sheet!$G$2:$H$40,2,FALSE))," ",VLOOKUP(E2080,[1]Sheet!$G$2:$H$40,2,FALSE))</f>
        <v xml:space="preserve"> </v>
      </c>
      <c r="AM2080" s="122" t="str">
        <f>IF(ISNA(VLOOKUP(G2080,[1]Sheet!$K$2:$L$159,2,FALSE))," ",(VLOOKUP(G2080,[1]Sheet!$K$2:$L$159,2,FALSE)))</f>
        <v xml:space="preserve"> </v>
      </c>
      <c r="AN2080" s="122" t="str">
        <f>IF(ISNA(VLOOKUP(I2080&amp;C2080,[1]Sheet!$D$2:$E$228,2,FALSE))," ",VLOOKUP(I2080&amp;C2080,[1]Sheet!$D$2:$E$228,2,FALSE))</f>
        <v xml:space="preserve"> </v>
      </c>
      <c r="AO2080" s="122" t="str">
        <f>+I2080&amp;C2080</f>
        <v/>
      </c>
      <c r="AP2080" s="122" t="str">
        <f>C2080&amp;D2080&amp;E2080&amp;G2080&amp;I2080&amp;O2080</f>
        <v/>
      </c>
      <c r="AQ2080" s="122" t="str">
        <f>B2080&amp;D2080&amp;N2080</f>
        <v/>
      </c>
      <c r="AR2080" s="123" t="str">
        <f>+D2080&amp;J2080</f>
        <v/>
      </c>
      <c r="AS2080" s="124" t="str">
        <f t="shared" si="295"/>
        <v/>
      </c>
      <c r="AT2080" s="125" t="str">
        <f t="shared" si="296"/>
        <v/>
      </c>
      <c r="AU2080" s="125" t="str">
        <f>IF(NOT(AT2080=""),VLOOKUP(AT2080,[1]PSI_Category!A:B,2,0),"")</f>
        <v/>
      </c>
      <c r="AV2080" s="167"/>
      <c r="AW2080" s="167"/>
      <c r="AX2080" s="167"/>
    </row>
    <row r="2081" spans="1:50" s="133" customFormat="1" ht="11.4" customHeight="1" x14ac:dyDescent="0.3">
      <c r="A2081" s="103"/>
      <c r="B2081" s="104"/>
      <c r="C2081" s="105"/>
      <c r="D2081" s="106"/>
      <c r="E2081" s="107"/>
      <c r="F2081" s="105"/>
      <c r="G2081" s="107"/>
      <c r="H2081" s="105"/>
      <c r="I2081" s="105"/>
      <c r="J2081" s="107"/>
      <c r="K2081" s="105"/>
      <c r="L2081" s="105"/>
      <c r="M2081" s="105"/>
      <c r="N2081" s="105"/>
      <c r="O2081" s="108"/>
      <c r="P2081" s="109"/>
      <c r="Q2081" s="110"/>
      <c r="R2081" s="110"/>
      <c r="S2081" s="110"/>
      <c r="T2081" s="110"/>
      <c r="U2081" s="111"/>
      <c r="V2081" s="111"/>
      <c r="W2081" s="112"/>
      <c r="X2081" s="113"/>
      <c r="Y2081" s="114"/>
      <c r="Z2081" s="115"/>
      <c r="AA2081" s="116"/>
      <c r="AB2081" s="117" t="b">
        <f t="shared" si="288"/>
        <v>0</v>
      </c>
      <c r="AC2081" s="117">
        <f t="shared" si="289"/>
        <v>0</v>
      </c>
      <c r="AD2081" s="118"/>
      <c r="AE2081" s="117" t="b">
        <f t="shared" si="290"/>
        <v>0</v>
      </c>
      <c r="AF2081" s="117">
        <f t="shared" si="291"/>
        <v>0</v>
      </c>
      <c r="AG2081" s="119">
        <f t="shared" si="292"/>
        <v>0</v>
      </c>
      <c r="AH2081" s="120" t="b">
        <f t="shared" si="293"/>
        <v>0</v>
      </c>
      <c r="AI2081" s="121">
        <f t="shared" si="294"/>
        <v>0</v>
      </c>
      <c r="AJ2081" s="122">
        <f>+C2081</f>
        <v>0</v>
      </c>
      <c r="AK2081" s="122" t="str">
        <f>IF(ISNA(VLOOKUP(postponeList!D2081,[1]Sheet!$A$2:$B$12,2,FALSE))," ",(VLOOKUP(postponeList!D2081,[1]Sheet!$A$2:$B$12,2,FALSE)))</f>
        <v xml:space="preserve"> </v>
      </c>
      <c r="AL2081" s="122" t="str">
        <f>IF(ISNA(VLOOKUP(E2081,[1]Sheet!$G$2:$H$40,2,FALSE))," ",VLOOKUP(E2081,[1]Sheet!$G$2:$H$40,2,FALSE))</f>
        <v xml:space="preserve"> </v>
      </c>
      <c r="AM2081" s="122" t="str">
        <f>IF(ISNA(VLOOKUP(G2081,[1]Sheet!$K$2:$L$159,2,FALSE))," ",(VLOOKUP(G2081,[1]Sheet!$K$2:$L$159,2,FALSE)))</f>
        <v xml:space="preserve"> </v>
      </c>
      <c r="AN2081" s="122" t="str">
        <f>IF(ISNA(VLOOKUP(I2081&amp;C2081,[1]Sheet!$D$2:$E$228,2,FALSE))," ",VLOOKUP(I2081&amp;C2081,[1]Sheet!$D$2:$E$228,2,FALSE))</f>
        <v xml:space="preserve"> </v>
      </c>
      <c r="AO2081" s="122" t="str">
        <f>+I2081&amp;C2081</f>
        <v/>
      </c>
      <c r="AP2081" s="122" t="str">
        <f>C2081&amp;D2081&amp;E2081&amp;G2081&amp;I2081&amp;O2081</f>
        <v/>
      </c>
      <c r="AQ2081" s="122" t="str">
        <f>B2081&amp;D2081&amp;N2081</f>
        <v/>
      </c>
      <c r="AR2081" s="123" t="str">
        <f>+D2081&amp;J2081</f>
        <v/>
      </c>
      <c r="AS2081" s="124" t="str">
        <f t="shared" si="295"/>
        <v/>
      </c>
      <c r="AT2081" s="125" t="str">
        <f t="shared" si="296"/>
        <v/>
      </c>
      <c r="AU2081" s="125" t="str">
        <f>IF(NOT(AT2081=""),VLOOKUP(AT2081,[1]PSI_Category!A:B,2,0),"")</f>
        <v/>
      </c>
      <c r="AV2081" s="167"/>
      <c r="AW2081" s="167"/>
      <c r="AX2081" s="167"/>
    </row>
    <row r="2082" spans="1:50" s="133" customFormat="1" ht="11.4" customHeight="1" x14ac:dyDescent="0.3">
      <c r="A2082" s="103"/>
      <c r="B2082" s="104"/>
      <c r="C2082" s="105"/>
      <c r="D2082" s="106"/>
      <c r="E2082" s="107"/>
      <c r="F2082" s="105"/>
      <c r="G2082" s="107"/>
      <c r="H2082" s="105"/>
      <c r="I2082" s="105"/>
      <c r="J2082" s="107"/>
      <c r="K2082" s="105"/>
      <c r="L2082" s="105"/>
      <c r="M2082" s="105"/>
      <c r="N2082" s="105"/>
      <c r="O2082" s="108"/>
      <c r="P2082" s="109"/>
      <c r="Q2082" s="110"/>
      <c r="R2082" s="110"/>
      <c r="S2082" s="110"/>
      <c r="T2082" s="110"/>
      <c r="U2082" s="111"/>
      <c r="V2082" s="111"/>
      <c r="W2082" s="112"/>
      <c r="X2082" s="113"/>
      <c r="Y2082" s="114"/>
      <c r="Z2082" s="115"/>
      <c r="AA2082" s="116"/>
      <c r="AB2082" s="117" t="b">
        <f t="shared" si="288"/>
        <v>0</v>
      </c>
      <c r="AC2082" s="117">
        <f t="shared" si="289"/>
        <v>0</v>
      </c>
      <c r="AD2082" s="118"/>
      <c r="AE2082" s="117" t="b">
        <f t="shared" si="290"/>
        <v>0</v>
      </c>
      <c r="AF2082" s="117">
        <f t="shared" si="291"/>
        <v>0</v>
      </c>
      <c r="AG2082" s="119">
        <f t="shared" si="292"/>
        <v>0</v>
      </c>
      <c r="AH2082" s="120" t="b">
        <f t="shared" si="293"/>
        <v>0</v>
      </c>
      <c r="AI2082" s="121">
        <f t="shared" si="294"/>
        <v>0</v>
      </c>
      <c r="AJ2082" s="122">
        <f>+C2082</f>
        <v>0</v>
      </c>
      <c r="AK2082" s="122" t="str">
        <f>IF(ISNA(VLOOKUP(postponeList!D2082,[1]Sheet!$A$2:$B$12,2,FALSE))," ",(VLOOKUP(postponeList!D2082,[1]Sheet!$A$2:$B$12,2,FALSE)))</f>
        <v xml:space="preserve"> </v>
      </c>
      <c r="AL2082" s="122" t="str">
        <f>IF(ISNA(VLOOKUP(E2082,[1]Sheet!$G$2:$H$40,2,FALSE))," ",VLOOKUP(E2082,[1]Sheet!$G$2:$H$40,2,FALSE))</f>
        <v xml:space="preserve"> </v>
      </c>
      <c r="AM2082" s="122" t="str">
        <f>IF(ISNA(VLOOKUP(G2082,[1]Sheet!$K$2:$L$159,2,FALSE))," ",(VLOOKUP(G2082,[1]Sheet!$K$2:$L$159,2,FALSE)))</f>
        <v xml:space="preserve"> </v>
      </c>
      <c r="AN2082" s="122" t="str">
        <f>IF(ISNA(VLOOKUP(I2082&amp;C2082,[1]Sheet!$D$2:$E$228,2,FALSE))," ",VLOOKUP(I2082&amp;C2082,[1]Sheet!$D$2:$E$228,2,FALSE))</f>
        <v xml:space="preserve"> </v>
      </c>
      <c r="AO2082" s="122" t="str">
        <f>+I2082&amp;C2082</f>
        <v/>
      </c>
      <c r="AP2082" s="122" t="str">
        <f>C2082&amp;D2082&amp;E2082&amp;G2082&amp;I2082&amp;O2082</f>
        <v/>
      </c>
      <c r="AQ2082" s="122" t="str">
        <f>B2082&amp;D2082&amp;N2082</f>
        <v/>
      </c>
      <c r="AR2082" s="123" t="str">
        <f>+D2082&amp;J2082</f>
        <v/>
      </c>
      <c r="AS2082" s="124" t="str">
        <f t="shared" si="295"/>
        <v/>
      </c>
      <c r="AT2082" s="125" t="str">
        <f t="shared" si="296"/>
        <v/>
      </c>
      <c r="AU2082" s="125" t="str">
        <f>IF(NOT(AT2082=""),VLOOKUP(AT2082,[1]PSI_Category!A:B,2,0),"")</f>
        <v/>
      </c>
      <c r="AV2082" s="167"/>
      <c r="AW2082" s="167"/>
      <c r="AX2082" s="167"/>
    </row>
    <row r="2083" spans="1:50" s="133" customFormat="1" ht="11.4" customHeight="1" x14ac:dyDescent="0.3">
      <c r="A2083" s="103"/>
      <c r="B2083" s="104"/>
      <c r="C2083" s="105"/>
      <c r="D2083" s="106"/>
      <c r="E2083" s="107"/>
      <c r="F2083" s="105"/>
      <c r="G2083" s="107"/>
      <c r="H2083" s="105"/>
      <c r="I2083" s="105"/>
      <c r="J2083" s="107"/>
      <c r="K2083" s="105"/>
      <c r="L2083" s="105"/>
      <c r="M2083" s="105"/>
      <c r="N2083" s="105"/>
      <c r="O2083" s="108"/>
      <c r="P2083" s="109"/>
      <c r="Q2083" s="110"/>
      <c r="R2083" s="110"/>
      <c r="S2083" s="110"/>
      <c r="T2083" s="110"/>
      <c r="U2083" s="111"/>
      <c r="V2083" s="111"/>
      <c r="W2083" s="112"/>
      <c r="X2083" s="113"/>
      <c r="Y2083" s="114"/>
      <c r="Z2083" s="115"/>
      <c r="AA2083" s="116"/>
      <c r="AB2083" s="117" t="b">
        <f t="shared" si="288"/>
        <v>0</v>
      </c>
      <c r="AC2083" s="117">
        <f t="shared" si="289"/>
        <v>0</v>
      </c>
      <c r="AD2083" s="118"/>
      <c r="AE2083" s="117" t="b">
        <f t="shared" si="290"/>
        <v>0</v>
      </c>
      <c r="AF2083" s="117">
        <f t="shared" si="291"/>
        <v>0</v>
      </c>
      <c r="AG2083" s="119">
        <f t="shared" si="292"/>
        <v>0</v>
      </c>
      <c r="AH2083" s="120" t="b">
        <f t="shared" si="293"/>
        <v>0</v>
      </c>
      <c r="AI2083" s="121">
        <f t="shared" si="294"/>
        <v>0</v>
      </c>
      <c r="AJ2083" s="122">
        <f>+C2083</f>
        <v>0</v>
      </c>
      <c r="AK2083" s="122" t="str">
        <f>IF(ISNA(VLOOKUP(postponeList!D2083,[1]Sheet!$A$2:$B$12,2,FALSE))," ",(VLOOKUP(postponeList!D2083,[1]Sheet!$A$2:$B$12,2,FALSE)))</f>
        <v xml:space="preserve"> </v>
      </c>
      <c r="AL2083" s="122" t="str">
        <f>IF(ISNA(VLOOKUP(E2083,[1]Sheet!$G$2:$H$40,2,FALSE))," ",VLOOKUP(E2083,[1]Sheet!$G$2:$H$40,2,FALSE))</f>
        <v xml:space="preserve"> </v>
      </c>
      <c r="AM2083" s="122" t="str">
        <f>IF(ISNA(VLOOKUP(G2083,[1]Sheet!$K$2:$L$159,2,FALSE))," ",(VLOOKUP(G2083,[1]Sheet!$K$2:$L$159,2,FALSE)))</f>
        <v xml:space="preserve"> </v>
      </c>
      <c r="AN2083" s="122" t="str">
        <f>IF(ISNA(VLOOKUP(I2083&amp;C2083,[1]Sheet!$D$2:$E$228,2,FALSE))," ",VLOOKUP(I2083&amp;C2083,[1]Sheet!$D$2:$E$228,2,FALSE))</f>
        <v xml:space="preserve"> </v>
      </c>
      <c r="AO2083" s="122" t="str">
        <f>+I2083&amp;C2083</f>
        <v/>
      </c>
      <c r="AP2083" s="122" t="str">
        <f>C2083&amp;D2083&amp;E2083&amp;G2083&amp;I2083&amp;O2083</f>
        <v/>
      </c>
      <c r="AQ2083" s="122" t="str">
        <f>B2083&amp;D2083&amp;N2083</f>
        <v/>
      </c>
      <c r="AR2083" s="123" t="str">
        <f>+D2083&amp;J2083</f>
        <v/>
      </c>
      <c r="AS2083" s="124" t="str">
        <f t="shared" si="295"/>
        <v/>
      </c>
      <c r="AT2083" s="125" t="str">
        <f t="shared" si="296"/>
        <v/>
      </c>
      <c r="AU2083" s="125" t="str">
        <f>IF(NOT(AT2083=""),VLOOKUP(AT2083,[1]PSI_Category!A:B,2,0),"")</f>
        <v/>
      </c>
      <c r="AV2083" s="167"/>
      <c r="AW2083" s="167"/>
      <c r="AX2083" s="167"/>
    </row>
    <row r="2084" spans="1:50" s="133" customFormat="1" ht="11.4" customHeight="1" x14ac:dyDescent="0.3">
      <c r="A2084" s="103"/>
      <c r="B2084" s="104"/>
      <c r="C2084" s="105"/>
      <c r="D2084" s="106"/>
      <c r="E2084" s="107"/>
      <c r="F2084" s="105"/>
      <c r="G2084" s="107"/>
      <c r="H2084" s="105"/>
      <c r="I2084" s="105"/>
      <c r="J2084" s="107"/>
      <c r="K2084" s="105"/>
      <c r="L2084" s="105"/>
      <c r="M2084" s="105"/>
      <c r="N2084" s="105"/>
      <c r="O2084" s="108"/>
      <c r="P2084" s="109"/>
      <c r="Q2084" s="110"/>
      <c r="R2084" s="110"/>
      <c r="S2084" s="110"/>
      <c r="T2084" s="110"/>
      <c r="U2084" s="111"/>
      <c r="V2084" s="111"/>
      <c r="W2084" s="112"/>
      <c r="X2084" s="113"/>
      <c r="Y2084" s="114"/>
      <c r="Z2084" s="115"/>
      <c r="AA2084" s="116"/>
      <c r="AB2084" s="117" t="b">
        <f t="shared" si="288"/>
        <v>0</v>
      </c>
      <c r="AC2084" s="117">
        <f t="shared" si="289"/>
        <v>0</v>
      </c>
      <c r="AD2084" s="118"/>
      <c r="AE2084" s="117" t="b">
        <f t="shared" si="290"/>
        <v>0</v>
      </c>
      <c r="AF2084" s="117">
        <f t="shared" si="291"/>
        <v>0</v>
      </c>
      <c r="AG2084" s="119">
        <f t="shared" si="292"/>
        <v>0</v>
      </c>
      <c r="AH2084" s="120" t="b">
        <f t="shared" si="293"/>
        <v>0</v>
      </c>
      <c r="AI2084" s="121">
        <f t="shared" si="294"/>
        <v>0</v>
      </c>
      <c r="AJ2084" s="122">
        <f>+C2084</f>
        <v>0</v>
      </c>
      <c r="AK2084" s="122" t="str">
        <f>IF(ISNA(VLOOKUP(postponeList!D2084,[1]Sheet!$A$2:$B$12,2,FALSE))," ",(VLOOKUP(postponeList!D2084,[1]Sheet!$A$2:$B$12,2,FALSE)))</f>
        <v xml:space="preserve"> </v>
      </c>
      <c r="AL2084" s="122" t="str">
        <f>IF(ISNA(VLOOKUP(E2084,[1]Sheet!$G$2:$H$40,2,FALSE))," ",VLOOKUP(E2084,[1]Sheet!$G$2:$H$40,2,FALSE))</f>
        <v xml:space="preserve"> </v>
      </c>
      <c r="AM2084" s="122" t="str">
        <f>IF(ISNA(VLOOKUP(G2084,[1]Sheet!$K$2:$L$159,2,FALSE))," ",(VLOOKUP(G2084,[1]Sheet!$K$2:$L$159,2,FALSE)))</f>
        <v xml:space="preserve"> </v>
      </c>
      <c r="AN2084" s="122" t="str">
        <f>IF(ISNA(VLOOKUP(I2084&amp;C2084,[1]Sheet!$D$2:$E$228,2,FALSE))," ",VLOOKUP(I2084&amp;C2084,[1]Sheet!$D$2:$E$228,2,FALSE))</f>
        <v xml:space="preserve"> </v>
      </c>
      <c r="AO2084" s="122" t="str">
        <f>+I2084&amp;C2084</f>
        <v/>
      </c>
      <c r="AP2084" s="122" t="str">
        <f>C2084&amp;D2084&amp;E2084&amp;G2084&amp;I2084&amp;O2084</f>
        <v/>
      </c>
      <c r="AQ2084" s="122" t="str">
        <f>B2084&amp;D2084&amp;N2084</f>
        <v/>
      </c>
      <c r="AR2084" s="123" t="str">
        <f>+D2084&amp;J2084</f>
        <v/>
      </c>
      <c r="AS2084" s="124" t="str">
        <f t="shared" si="295"/>
        <v/>
      </c>
      <c r="AT2084" s="125" t="str">
        <f t="shared" si="296"/>
        <v/>
      </c>
      <c r="AU2084" s="125" t="str">
        <f>IF(NOT(AT2084=""),VLOOKUP(AT2084,[1]PSI_Category!A:B,2,0),"")</f>
        <v/>
      </c>
      <c r="AV2084" s="167"/>
      <c r="AW2084" s="167"/>
      <c r="AX2084" s="167"/>
    </row>
    <row r="2085" spans="1:50" s="133" customFormat="1" ht="11.4" customHeight="1" x14ac:dyDescent="0.3">
      <c r="A2085" s="103"/>
      <c r="B2085" s="104"/>
      <c r="C2085" s="105"/>
      <c r="D2085" s="106"/>
      <c r="E2085" s="107"/>
      <c r="F2085" s="105"/>
      <c r="G2085" s="107"/>
      <c r="H2085" s="105"/>
      <c r="I2085" s="105"/>
      <c r="J2085" s="107"/>
      <c r="K2085" s="105"/>
      <c r="L2085" s="105"/>
      <c r="M2085" s="105"/>
      <c r="N2085" s="105"/>
      <c r="O2085" s="108"/>
      <c r="P2085" s="109"/>
      <c r="Q2085" s="110"/>
      <c r="R2085" s="110"/>
      <c r="S2085" s="110"/>
      <c r="T2085" s="110"/>
      <c r="U2085" s="111"/>
      <c r="V2085" s="111"/>
      <c r="W2085" s="112"/>
      <c r="X2085" s="113"/>
      <c r="Y2085" s="114"/>
      <c r="Z2085" s="115"/>
      <c r="AA2085" s="116"/>
      <c r="AB2085" s="117" t="b">
        <f t="shared" si="288"/>
        <v>0</v>
      </c>
      <c r="AC2085" s="117">
        <f t="shared" si="289"/>
        <v>0</v>
      </c>
      <c r="AD2085" s="118"/>
      <c r="AE2085" s="117" t="b">
        <f t="shared" si="290"/>
        <v>0</v>
      </c>
      <c r="AF2085" s="117">
        <f t="shared" si="291"/>
        <v>0</v>
      </c>
      <c r="AG2085" s="119">
        <f t="shared" si="292"/>
        <v>0</v>
      </c>
      <c r="AH2085" s="120" t="b">
        <f t="shared" si="293"/>
        <v>0</v>
      </c>
      <c r="AI2085" s="121">
        <f t="shared" si="294"/>
        <v>0</v>
      </c>
      <c r="AJ2085" s="122">
        <f>+C2085</f>
        <v>0</v>
      </c>
      <c r="AK2085" s="122" t="str">
        <f>IF(ISNA(VLOOKUP(postponeList!D2085,[1]Sheet!$A$2:$B$12,2,FALSE))," ",(VLOOKUP(postponeList!D2085,[1]Sheet!$A$2:$B$12,2,FALSE)))</f>
        <v xml:space="preserve"> </v>
      </c>
      <c r="AL2085" s="122" t="str">
        <f>IF(ISNA(VLOOKUP(E2085,[1]Sheet!$G$2:$H$40,2,FALSE))," ",VLOOKUP(E2085,[1]Sheet!$G$2:$H$40,2,FALSE))</f>
        <v xml:space="preserve"> </v>
      </c>
      <c r="AM2085" s="122" t="str">
        <f>IF(ISNA(VLOOKUP(G2085,[1]Sheet!$K$2:$L$159,2,FALSE))," ",(VLOOKUP(G2085,[1]Sheet!$K$2:$L$159,2,FALSE)))</f>
        <v xml:space="preserve"> </v>
      </c>
      <c r="AN2085" s="122" t="str">
        <f>IF(ISNA(VLOOKUP(I2085&amp;C2085,[1]Sheet!$D$2:$E$228,2,FALSE))," ",VLOOKUP(I2085&amp;C2085,[1]Sheet!$D$2:$E$228,2,FALSE))</f>
        <v xml:space="preserve"> </v>
      </c>
      <c r="AO2085" s="122" t="str">
        <f>+I2085&amp;C2085</f>
        <v/>
      </c>
      <c r="AP2085" s="122" t="str">
        <f>C2085&amp;D2085&amp;E2085&amp;G2085&amp;I2085&amp;O2085</f>
        <v/>
      </c>
      <c r="AQ2085" s="122" t="str">
        <f>B2085&amp;D2085&amp;N2085</f>
        <v/>
      </c>
      <c r="AR2085" s="123" t="str">
        <f>+D2085&amp;J2085</f>
        <v/>
      </c>
      <c r="AS2085" s="124" t="str">
        <f t="shared" si="295"/>
        <v/>
      </c>
      <c r="AT2085" s="125" t="str">
        <f t="shared" si="296"/>
        <v/>
      </c>
      <c r="AU2085" s="125" t="str">
        <f>IF(NOT(AT2085=""),VLOOKUP(AT2085,[1]PSI_Category!A:B,2,0),"")</f>
        <v/>
      </c>
      <c r="AV2085" s="167"/>
      <c r="AW2085" s="167"/>
      <c r="AX2085" s="167"/>
    </row>
    <row r="2086" spans="1:50" s="133" customFormat="1" ht="11.4" customHeight="1" x14ac:dyDescent="0.3">
      <c r="A2086" s="103"/>
      <c r="B2086" s="104"/>
      <c r="C2086" s="105"/>
      <c r="D2086" s="106"/>
      <c r="E2086" s="107"/>
      <c r="F2086" s="105"/>
      <c r="G2086" s="107"/>
      <c r="H2086" s="105"/>
      <c r="I2086" s="105"/>
      <c r="J2086" s="107"/>
      <c r="K2086" s="105"/>
      <c r="L2086" s="105"/>
      <c r="M2086" s="105"/>
      <c r="N2086" s="105"/>
      <c r="O2086" s="108"/>
      <c r="P2086" s="109"/>
      <c r="Q2086" s="110"/>
      <c r="R2086" s="110"/>
      <c r="S2086" s="110"/>
      <c r="T2086" s="110"/>
      <c r="U2086" s="111"/>
      <c r="V2086" s="111"/>
      <c r="W2086" s="112"/>
      <c r="X2086" s="113"/>
      <c r="Y2086" s="114"/>
      <c r="Z2086" s="115"/>
      <c r="AA2086" s="116"/>
      <c r="AB2086" s="117" t="b">
        <f t="shared" si="288"/>
        <v>0</v>
      </c>
      <c r="AC2086" s="117">
        <f t="shared" si="289"/>
        <v>0</v>
      </c>
      <c r="AD2086" s="118"/>
      <c r="AE2086" s="117" t="b">
        <f t="shared" si="290"/>
        <v>0</v>
      </c>
      <c r="AF2086" s="117">
        <f t="shared" si="291"/>
        <v>0</v>
      </c>
      <c r="AG2086" s="119">
        <f t="shared" si="292"/>
        <v>0</v>
      </c>
      <c r="AH2086" s="120" t="b">
        <f t="shared" si="293"/>
        <v>0</v>
      </c>
      <c r="AI2086" s="121">
        <f t="shared" si="294"/>
        <v>0</v>
      </c>
      <c r="AJ2086" s="122">
        <f>+C2086</f>
        <v>0</v>
      </c>
      <c r="AK2086" s="122" t="str">
        <f>IF(ISNA(VLOOKUP(postponeList!D2086,[1]Sheet!$A$2:$B$12,2,FALSE))," ",(VLOOKUP(postponeList!D2086,[1]Sheet!$A$2:$B$12,2,FALSE)))</f>
        <v xml:space="preserve"> </v>
      </c>
      <c r="AL2086" s="122" t="str">
        <f>IF(ISNA(VLOOKUP(E2086,[1]Sheet!$G$2:$H$40,2,FALSE))," ",VLOOKUP(E2086,[1]Sheet!$G$2:$H$40,2,FALSE))</f>
        <v xml:space="preserve"> </v>
      </c>
      <c r="AM2086" s="122" t="str">
        <f>IF(ISNA(VLOOKUP(G2086,[1]Sheet!$K$2:$L$159,2,FALSE))," ",(VLOOKUP(G2086,[1]Sheet!$K$2:$L$159,2,FALSE)))</f>
        <v xml:space="preserve"> </v>
      </c>
      <c r="AN2086" s="122" t="str">
        <f>IF(ISNA(VLOOKUP(I2086&amp;C2086,[1]Sheet!$D$2:$E$228,2,FALSE))," ",VLOOKUP(I2086&amp;C2086,[1]Sheet!$D$2:$E$228,2,FALSE))</f>
        <v xml:space="preserve"> </v>
      </c>
      <c r="AO2086" s="122" t="str">
        <f>+I2086&amp;C2086</f>
        <v/>
      </c>
      <c r="AP2086" s="122" t="str">
        <f>C2086&amp;D2086&amp;E2086&amp;G2086&amp;I2086&amp;O2086</f>
        <v/>
      </c>
      <c r="AQ2086" s="122" t="str">
        <f>B2086&amp;D2086&amp;N2086</f>
        <v/>
      </c>
      <c r="AR2086" s="123" t="str">
        <f>+D2086&amp;J2086</f>
        <v/>
      </c>
      <c r="AS2086" s="124" t="str">
        <f t="shared" si="295"/>
        <v/>
      </c>
      <c r="AT2086" s="125" t="str">
        <f t="shared" si="296"/>
        <v/>
      </c>
      <c r="AU2086" s="125" t="str">
        <f>IF(NOT(AT2086=""),VLOOKUP(AT2086,[1]PSI_Category!A:B,2,0),"")</f>
        <v/>
      </c>
      <c r="AV2086" s="167"/>
      <c r="AW2086" s="167"/>
      <c r="AX2086" s="167"/>
    </row>
    <row r="2087" spans="1:50" s="133" customFormat="1" ht="11.4" customHeight="1" x14ac:dyDescent="0.3">
      <c r="A2087" s="103"/>
      <c r="B2087" s="104"/>
      <c r="C2087" s="105"/>
      <c r="D2087" s="106"/>
      <c r="E2087" s="107"/>
      <c r="F2087" s="105"/>
      <c r="G2087" s="107"/>
      <c r="H2087" s="105"/>
      <c r="I2087" s="105"/>
      <c r="J2087" s="107"/>
      <c r="K2087" s="105"/>
      <c r="L2087" s="105"/>
      <c r="M2087" s="105"/>
      <c r="N2087" s="105"/>
      <c r="O2087" s="108"/>
      <c r="P2087" s="109"/>
      <c r="Q2087" s="110"/>
      <c r="R2087" s="110"/>
      <c r="S2087" s="110"/>
      <c r="T2087" s="110"/>
      <c r="U2087" s="111"/>
      <c r="V2087" s="111"/>
      <c r="W2087" s="112"/>
      <c r="X2087" s="113"/>
      <c r="Y2087" s="114"/>
      <c r="Z2087" s="115"/>
      <c r="AA2087" s="116"/>
      <c r="AB2087" s="117" t="b">
        <f t="shared" si="288"/>
        <v>0</v>
      </c>
      <c r="AC2087" s="117">
        <f t="shared" si="289"/>
        <v>0</v>
      </c>
      <c r="AD2087" s="118"/>
      <c r="AE2087" s="117" t="b">
        <f t="shared" si="290"/>
        <v>0</v>
      </c>
      <c r="AF2087" s="117">
        <f t="shared" si="291"/>
        <v>0</v>
      </c>
      <c r="AG2087" s="119">
        <f t="shared" si="292"/>
        <v>0</v>
      </c>
      <c r="AH2087" s="120" t="b">
        <f t="shared" si="293"/>
        <v>0</v>
      </c>
      <c r="AI2087" s="121">
        <f t="shared" si="294"/>
        <v>0</v>
      </c>
      <c r="AJ2087" s="122">
        <f>+C2087</f>
        <v>0</v>
      </c>
      <c r="AK2087" s="122" t="str">
        <f>IF(ISNA(VLOOKUP(postponeList!D2087,[1]Sheet!$A$2:$B$12,2,FALSE))," ",(VLOOKUP(postponeList!D2087,[1]Sheet!$A$2:$B$12,2,FALSE)))</f>
        <v xml:space="preserve"> </v>
      </c>
      <c r="AL2087" s="122" t="str">
        <f>IF(ISNA(VLOOKUP(E2087,[1]Sheet!$G$2:$H$40,2,FALSE))," ",VLOOKUP(E2087,[1]Sheet!$G$2:$H$40,2,FALSE))</f>
        <v xml:space="preserve"> </v>
      </c>
      <c r="AM2087" s="122" t="str">
        <f>IF(ISNA(VLOOKUP(G2087,[1]Sheet!$K$2:$L$159,2,FALSE))," ",(VLOOKUP(G2087,[1]Sheet!$K$2:$L$159,2,FALSE)))</f>
        <v xml:space="preserve"> </v>
      </c>
      <c r="AN2087" s="122" t="str">
        <f>IF(ISNA(VLOOKUP(I2087&amp;C2087,[1]Sheet!$D$2:$E$228,2,FALSE))," ",VLOOKUP(I2087&amp;C2087,[1]Sheet!$D$2:$E$228,2,FALSE))</f>
        <v xml:space="preserve"> </v>
      </c>
      <c r="AO2087" s="122" t="str">
        <f>+I2087&amp;C2087</f>
        <v/>
      </c>
      <c r="AP2087" s="122" t="str">
        <f>C2087&amp;D2087&amp;E2087&amp;G2087&amp;I2087&amp;O2087</f>
        <v/>
      </c>
      <c r="AQ2087" s="122" t="str">
        <f>B2087&amp;D2087&amp;N2087</f>
        <v/>
      </c>
      <c r="AR2087" s="123" t="str">
        <f>+D2087&amp;J2087</f>
        <v/>
      </c>
      <c r="AS2087" s="124" t="str">
        <f t="shared" si="295"/>
        <v/>
      </c>
      <c r="AT2087" s="125" t="str">
        <f t="shared" si="296"/>
        <v/>
      </c>
      <c r="AU2087" s="125" t="str">
        <f>IF(NOT(AT2087=""),VLOOKUP(AT2087,[1]PSI_Category!A:B,2,0),"")</f>
        <v/>
      </c>
      <c r="AV2087" s="167"/>
      <c r="AW2087" s="167"/>
      <c r="AX2087" s="167"/>
    </row>
    <row r="2088" spans="1:50" s="133" customFormat="1" ht="11.4" customHeight="1" x14ac:dyDescent="0.3">
      <c r="A2088" s="103"/>
      <c r="B2088" s="104"/>
      <c r="C2088" s="105"/>
      <c r="D2088" s="106"/>
      <c r="E2088" s="107"/>
      <c r="F2088" s="105"/>
      <c r="G2088" s="107"/>
      <c r="H2088" s="105"/>
      <c r="I2088" s="105"/>
      <c r="J2088" s="107"/>
      <c r="K2088" s="105"/>
      <c r="L2088" s="105"/>
      <c r="M2088" s="105"/>
      <c r="N2088" s="105"/>
      <c r="O2088" s="108"/>
      <c r="P2088" s="109"/>
      <c r="Q2088" s="110"/>
      <c r="R2088" s="110"/>
      <c r="S2088" s="110"/>
      <c r="T2088" s="110"/>
      <c r="U2088" s="111"/>
      <c r="V2088" s="111"/>
      <c r="W2088" s="112"/>
      <c r="X2088" s="113"/>
      <c r="Y2088" s="114"/>
      <c r="Z2088" s="115"/>
      <c r="AA2088" s="116"/>
      <c r="AB2088" s="117" t="b">
        <f t="shared" si="288"/>
        <v>0</v>
      </c>
      <c r="AC2088" s="117">
        <f t="shared" si="289"/>
        <v>0</v>
      </c>
      <c r="AD2088" s="118"/>
      <c r="AE2088" s="117" t="b">
        <f t="shared" si="290"/>
        <v>0</v>
      </c>
      <c r="AF2088" s="117">
        <f t="shared" si="291"/>
        <v>0</v>
      </c>
      <c r="AG2088" s="119">
        <f t="shared" si="292"/>
        <v>0</v>
      </c>
      <c r="AH2088" s="120" t="b">
        <f t="shared" si="293"/>
        <v>0</v>
      </c>
      <c r="AI2088" s="121">
        <f t="shared" si="294"/>
        <v>0</v>
      </c>
      <c r="AJ2088" s="122">
        <f>+C2088</f>
        <v>0</v>
      </c>
      <c r="AK2088" s="122" t="str">
        <f>IF(ISNA(VLOOKUP(postponeList!D2088,[1]Sheet!$A$2:$B$12,2,FALSE))," ",(VLOOKUP(postponeList!D2088,[1]Sheet!$A$2:$B$12,2,FALSE)))</f>
        <v xml:space="preserve"> </v>
      </c>
      <c r="AL2088" s="122" t="str">
        <f>IF(ISNA(VLOOKUP(E2088,[1]Sheet!$G$2:$H$40,2,FALSE))," ",VLOOKUP(E2088,[1]Sheet!$G$2:$H$40,2,FALSE))</f>
        <v xml:space="preserve"> </v>
      </c>
      <c r="AM2088" s="122" t="str">
        <f>IF(ISNA(VLOOKUP(G2088,[1]Sheet!$K$2:$L$159,2,FALSE))," ",(VLOOKUP(G2088,[1]Sheet!$K$2:$L$159,2,FALSE)))</f>
        <v xml:space="preserve"> </v>
      </c>
      <c r="AN2088" s="122" t="str">
        <f>IF(ISNA(VLOOKUP(I2088&amp;C2088,[1]Sheet!$D$2:$E$228,2,FALSE))," ",VLOOKUP(I2088&amp;C2088,[1]Sheet!$D$2:$E$228,2,FALSE))</f>
        <v xml:space="preserve"> </v>
      </c>
      <c r="AO2088" s="122" t="str">
        <f>+I2088&amp;C2088</f>
        <v/>
      </c>
      <c r="AP2088" s="122" t="str">
        <f>C2088&amp;D2088&amp;E2088&amp;G2088&amp;I2088&amp;O2088</f>
        <v/>
      </c>
      <c r="AQ2088" s="122" t="str">
        <f>B2088&amp;D2088&amp;N2088</f>
        <v/>
      </c>
      <c r="AR2088" s="123" t="str">
        <f>+D2088&amp;J2088</f>
        <v/>
      </c>
      <c r="AS2088" s="124" t="str">
        <f t="shared" si="295"/>
        <v/>
      </c>
      <c r="AT2088" s="125" t="str">
        <f t="shared" si="296"/>
        <v/>
      </c>
      <c r="AU2088" s="125" t="str">
        <f>IF(NOT(AT2088=""),VLOOKUP(AT2088,[1]PSI_Category!A:B,2,0),"")</f>
        <v/>
      </c>
      <c r="AV2088" s="167"/>
      <c r="AW2088" s="167"/>
      <c r="AX2088" s="167"/>
    </row>
    <row r="2089" spans="1:50" s="133" customFormat="1" ht="11.4" customHeight="1" x14ac:dyDescent="0.3">
      <c r="A2089" s="103"/>
      <c r="B2089" s="104"/>
      <c r="C2089" s="105"/>
      <c r="D2089" s="106"/>
      <c r="E2089" s="107"/>
      <c r="F2089" s="105"/>
      <c r="G2089" s="107"/>
      <c r="H2089" s="105"/>
      <c r="I2089" s="105"/>
      <c r="J2089" s="107"/>
      <c r="K2089" s="105"/>
      <c r="L2089" s="105"/>
      <c r="M2089" s="105"/>
      <c r="N2089" s="105"/>
      <c r="O2089" s="108"/>
      <c r="P2089" s="109"/>
      <c r="Q2089" s="110"/>
      <c r="R2089" s="110"/>
      <c r="S2089" s="110"/>
      <c r="T2089" s="110"/>
      <c r="U2089" s="111"/>
      <c r="V2089" s="111"/>
      <c r="W2089" s="112"/>
      <c r="X2089" s="113"/>
      <c r="Y2089" s="114"/>
      <c r="Z2089" s="115"/>
      <c r="AA2089" s="116"/>
      <c r="AB2089" s="117" t="b">
        <f t="shared" si="288"/>
        <v>0</v>
      </c>
      <c r="AC2089" s="117">
        <f t="shared" si="289"/>
        <v>0</v>
      </c>
      <c r="AD2089" s="118"/>
      <c r="AE2089" s="117" t="b">
        <f t="shared" si="290"/>
        <v>0</v>
      </c>
      <c r="AF2089" s="117">
        <f t="shared" si="291"/>
        <v>0</v>
      </c>
      <c r="AG2089" s="119">
        <f t="shared" si="292"/>
        <v>0</v>
      </c>
      <c r="AH2089" s="120" t="b">
        <f t="shared" si="293"/>
        <v>0</v>
      </c>
      <c r="AI2089" s="121">
        <f t="shared" si="294"/>
        <v>0</v>
      </c>
      <c r="AJ2089" s="122">
        <f>+C2089</f>
        <v>0</v>
      </c>
      <c r="AK2089" s="122" t="str">
        <f>IF(ISNA(VLOOKUP(postponeList!D2089,[1]Sheet!$A$2:$B$12,2,FALSE))," ",(VLOOKUP(postponeList!D2089,[1]Sheet!$A$2:$B$12,2,FALSE)))</f>
        <v xml:space="preserve"> </v>
      </c>
      <c r="AL2089" s="122" t="str">
        <f>IF(ISNA(VLOOKUP(E2089,[1]Sheet!$G$2:$H$40,2,FALSE))," ",VLOOKUP(E2089,[1]Sheet!$G$2:$H$40,2,FALSE))</f>
        <v xml:space="preserve"> </v>
      </c>
      <c r="AM2089" s="122" t="str">
        <f>IF(ISNA(VLOOKUP(G2089,[1]Sheet!$K$2:$L$159,2,FALSE))," ",(VLOOKUP(G2089,[1]Sheet!$K$2:$L$159,2,FALSE)))</f>
        <v xml:space="preserve"> </v>
      </c>
      <c r="AN2089" s="122" t="str">
        <f>IF(ISNA(VLOOKUP(I2089&amp;C2089,[1]Sheet!$D$2:$E$228,2,FALSE))," ",VLOOKUP(I2089&amp;C2089,[1]Sheet!$D$2:$E$228,2,FALSE))</f>
        <v xml:space="preserve"> </v>
      </c>
      <c r="AO2089" s="122" t="str">
        <f>+I2089&amp;C2089</f>
        <v/>
      </c>
      <c r="AP2089" s="122" t="str">
        <f>C2089&amp;D2089&amp;E2089&amp;G2089&amp;I2089&amp;O2089</f>
        <v/>
      </c>
      <c r="AQ2089" s="122" t="str">
        <f>B2089&amp;D2089&amp;N2089</f>
        <v/>
      </c>
      <c r="AR2089" s="123" t="str">
        <f>+D2089&amp;J2089</f>
        <v/>
      </c>
      <c r="AS2089" s="124" t="str">
        <f t="shared" si="295"/>
        <v/>
      </c>
      <c r="AT2089" s="125" t="str">
        <f t="shared" si="296"/>
        <v/>
      </c>
      <c r="AU2089" s="125" t="str">
        <f>IF(NOT(AT2089=""),VLOOKUP(AT2089,[1]PSI_Category!A:B,2,0),"")</f>
        <v/>
      </c>
      <c r="AV2089" s="167"/>
      <c r="AW2089" s="167"/>
      <c r="AX2089" s="167"/>
    </row>
    <row r="2090" spans="1:50" s="133" customFormat="1" ht="11.4" customHeight="1" x14ac:dyDescent="0.3">
      <c r="A2090" s="103"/>
      <c r="B2090" s="104"/>
      <c r="C2090" s="105"/>
      <c r="D2090" s="106"/>
      <c r="E2090" s="107"/>
      <c r="F2090" s="105"/>
      <c r="G2090" s="107"/>
      <c r="H2090" s="105"/>
      <c r="I2090" s="105"/>
      <c r="J2090" s="107"/>
      <c r="K2090" s="105"/>
      <c r="L2090" s="105"/>
      <c r="M2090" s="105"/>
      <c r="N2090" s="105"/>
      <c r="O2090" s="108"/>
      <c r="P2090" s="109"/>
      <c r="Q2090" s="110"/>
      <c r="R2090" s="110"/>
      <c r="S2090" s="110"/>
      <c r="T2090" s="110"/>
      <c r="U2090" s="111"/>
      <c r="V2090" s="111"/>
      <c r="W2090" s="112"/>
      <c r="X2090" s="113"/>
      <c r="Y2090" s="114"/>
      <c r="Z2090" s="115"/>
      <c r="AA2090" s="116"/>
      <c r="AB2090" s="117" t="b">
        <f t="shared" si="288"/>
        <v>0</v>
      </c>
      <c r="AC2090" s="117">
        <f t="shared" si="289"/>
        <v>0</v>
      </c>
      <c r="AD2090" s="118"/>
      <c r="AE2090" s="117" t="b">
        <f t="shared" si="290"/>
        <v>0</v>
      </c>
      <c r="AF2090" s="117">
        <f t="shared" si="291"/>
        <v>0</v>
      </c>
      <c r="AG2090" s="119">
        <f t="shared" si="292"/>
        <v>0</v>
      </c>
      <c r="AH2090" s="120" t="b">
        <f t="shared" si="293"/>
        <v>0</v>
      </c>
      <c r="AI2090" s="121">
        <f t="shared" si="294"/>
        <v>0</v>
      </c>
      <c r="AJ2090" s="122">
        <f>+C2090</f>
        <v>0</v>
      </c>
      <c r="AK2090" s="122" t="str">
        <f>IF(ISNA(VLOOKUP(postponeList!D2090,[1]Sheet!$A$2:$B$12,2,FALSE))," ",(VLOOKUP(postponeList!D2090,[1]Sheet!$A$2:$B$12,2,FALSE)))</f>
        <v xml:space="preserve"> </v>
      </c>
      <c r="AL2090" s="122" t="str">
        <f>IF(ISNA(VLOOKUP(E2090,[1]Sheet!$G$2:$H$40,2,FALSE))," ",VLOOKUP(E2090,[1]Sheet!$G$2:$H$40,2,FALSE))</f>
        <v xml:space="preserve"> </v>
      </c>
      <c r="AM2090" s="122" t="str">
        <f>IF(ISNA(VLOOKUP(G2090,[1]Sheet!$K$2:$L$159,2,FALSE))," ",(VLOOKUP(G2090,[1]Sheet!$K$2:$L$159,2,FALSE)))</f>
        <v xml:space="preserve"> </v>
      </c>
      <c r="AN2090" s="122" t="str">
        <f>IF(ISNA(VLOOKUP(I2090&amp;C2090,[1]Sheet!$D$2:$E$228,2,FALSE))," ",VLOOKUP(I2090&amp;C2090,[1]Sheet!$D$2:$E$228,2,FALSE))</f>
        <v xml:space="preserve"> </v>
      </c>
      <c r="AO2090" s="122" t="str">
        <f>+I2090&amp;C2090</f>
        <v/>
      </c>
      <c r="AP2090" s="122" t="str">
        <f>C2090&amp;D2090&amp;E2090&amp;G2090&amp;I2090&amp;O2090</f>
        <v/>
      </c>
      <c r="AQ2090" s="122" t="str">
        <f>B2090&amp;D2090&amp;N2090</f>
        <v/>
      </c>
      <c r="AR2090" s="123" t="str">
        <f>+D2090&amp;J2090</f>
        <v/>
      </c>
      <c r="AS2090" s="124" t="str">
        <f t="shared" si="295"/>
        <v/>
      </c>
      <c r="AT2090" s="125" t="str">
        <f t="shared" si="296"/>
        <v/>
      </c>
      <c r="AU2090" s="125" t="str">
        <f>IF(NOT(AT2090=""),VLOOKUP(AT2090,[1]PSI_Category!A:B,2,0),"")</f>
        <v/>
      </c>
      <c r="AV2090" s="167"/>
      <c r="AW2090" s="167"/>
      <c r="AX2090" s="167"/>
    </row>
    <row r="2091" spans="1:50" s="133" customFormat="1" ht="11.4" customHeight="1" x14ac:dyDescent="0.3">
      <c r="A2091" s="103"/>
      <c r="B2091" s="104"/>
      <c r="C2091" s="105"/>
      <c r="D2091" s="106"/>
      <c r="E2091" s="107"/>
      <c r="F2091" s="105"/>
      <c r="G2091" s="107"/>
      <c r="H2091" s="105"/>
      <c r="I2091" s="105"/>
      <c r="J2091" s="107"/>
      <c r="K2091" s="105"/>
      <c r="L2091" s="105"/>
      <c r="M2091" s="105"/>
      <c r="N2091" s="105"/>
      <c r="O2091" s="108"/>
      <c r="P2091" s="109"/>
      <c r="Q2091" s="110"/>
      <c r="R2091" s="110"/>
      <c r="S2091" s="110"/>
      <c r="T2091" s="110"/>
      <c r="U2091" s="111"/>
      <c r="V2091" s="111"/>
      <c r="W2091" s="112"/>
      <c r="X2091" s="113"/>
      <c r="Y2091" s="114"/>
      <c r="Z2091" s="115"/>
      <c r="AA2091" s="116"/>
      <c r="AB2091" s="117" t="b">
        <f t="shared" si="288"/>
        <v>0</v>
      </c>
      <c r="AC2091" s="117">
        <f t="shared" si="289"/>
        <v>0</v>
      </c>
      <c r="AD2091" s="118"/>
      <c r="AE2091" s="117" t="b">
        <f t="shared" si="290"/>
        <v>0</v>
      </c>
      <c r="AF2091" s="117">
        <f t="shared" si="291"/>
        <v>0</v>
      </c>
      <c r="AG2091" s="119">
        <f t="shared" si="292"/>
        <v>0</v>
      </c>
      <c r="AH2091" s="120" t="b">
        <f t="shared" si="293"/>
        <v>0</v>
      </c>
      <c r="AI2091" s="121">
        <f t="shared" si="294"/>
        <v>0</v>
      </c>
      <c r="AJ2091" s="122">
        <f>+C2091</f>
        <v>0</v>
      </c>
      <c r="AK2091" s="122" t="str">
        <f>IF(ISNA(VLOOKUP(postponeList!D2091,[1]Sheet!$A$2:$B$12,2,FALSE))," ",(VLOOKUP(postponeList!D2091,[1]Sheet!$A$2:$B$12,2,FALSE)))</f>
        <v xml:space="preserve"> </v>
      </c>
      <c r="AL2091" s="122" t="str">
        <f>IF(ISNA(VLOOKUP(E2091,[1]Sheet!$G$2:$H$40,2,FALSE))," ",VLOOKUP(E2091,[1]Sheet!$G$2:$H$40,2,FALSE))</f>
        <v xml:space="preserve"> </v>
      </c>
      <c r="AM2091" s="122" t="str">
        <f>IF(ISNA(VLOOKUP(G2091,[1]Sheet!$K$2:$L$159,2,FALSE))," ",(VLOOKUP(G2091,[1]Sheet!$K$2:$L$159,2,FALSE)))</f>
        <v xml:space="preserve"> </v>
      </c>
      <c r="AN2091" s="122" t="str">
        <f>IF(ISNA(VLOOKUP(I2091&amp;C2091,[1]Sheet!$D$2:$E$228,2,FALSE))," ",VLOOKUP(I2091&amp;C2091,[1]Sheet!$D$2:$E$228,2,FALSE))</f>
        <v xml:space="preserve"> </v>
      </c>
      <c r="AO2091" s="122" t="str">
        <f>+I2091&amp;C2091</f>
        <v/>
      </c>
      <c r="AP2091" s="122" t="str">
        <f>C2091&amp;D2091&amp;E2091&amp;G2091&amp;I2091&amp;O2091</f>
        <v/>
      </c>
      <c r="AQ2091" s="122" t="str">
        <f>B2091&amp;D2091&amp;N2091</f>
        <v/>
      </c>
      <c r="AR2091" s="123" t="str">
        <f>+D2091&amp;J2091</f>
        <v/>
      </c>
      <c r="AS2091" s="124" t="str">
        <f t="shared" si="295"/>
        <v/>
      </c>
      <c r="AT2091" s="125" t="str">
        <f t="shared" si="296"/>
        <v/>
      </c>
      <c r="AU2091" s="125" t="str">
        <f>IF(NOT(AT2091=""),VLOOKUP(AT2091,[1]PSI_Category!A:B,2,0),"")</f>
        <v/>
      </c>
      <c r="AV2091" s="167"/>
      <c r="AW2091" s="167"/>
      <c r="AX2091" s="167"/>
    </row>
    <row r="2092" spans="1:50" s="133" customFormat="1" ht="11.4" customHeight="1" x14ac:dyDescent="0.3">
      <c r="A2092" s="103"/>
      <c r="B2092" s="104"/>
      <c r="C2092" s="105"/>
      <c r="D2092" s="106"/>
      <c r="E2092" s="107"/>
      <c r="F2092" s="105"/>
      <c r="G2092" s="107"/>
      <c r="H2092" s="105"/>
      <c r="I2092" s="105"/>
      <c r="J2092" s="107"/>
      <c r="K2092" s="105"/>
      <c r="L2092" s="105"/>
      <c r="M2092" s="105"/>
      <c r="N2092" s="105"/>
      <c r="O2092" s="108"/>
      <c r="P2092" s="109"/>
      <c r="Q2092" s="110"/>
      <c r="R2092" s="110"/>
      <c r="S2092" s="110"/>
      <c r="T2092" s="110"/>
      <c r="U2092" s="111"/>
      <c r="V2092" s="111"/>
      <c r="W2092" s="112"/>
      <c r="X2092" s="113"/>
      <c r="Y2092" s="114"/>
      <c r="Z2092" s="115"/>
      <c r="AA2092" s="116"/>
      <c r="AB2092" s="117" t="b">
        <f t="shared" si="288"/>
        <v>0</v>
      </c>
      <c r="AC2092" s="117">
        <f t="shared" si="289"/>
        <v>0</v>
      </c>
      <c r="AD2092" s="118"/>
      <c r="AE2092" s="117" t="b">
        <f t="shared" si="290"/>
        <v>0</v>
      </c>
      <c r="AF2092" s="117">
        <f t="shared" si="291"/>
        <v>0</v>
      </c>
      <c r="AG2092" s="119">
        <f t="shared" si="292"/>
        <v>0</v>
      </c>
      <c r="AH2092" s="120" t="b">
        <f t="shared" si="293"/>
        <v>0</v>
      </c>
      <c r="AI2092" s="121">
        <f t="shared" si="294"/>
        <v>0</v>
      </c>
      <c r="AJ2092" s="122">
        <f>+C2092</f>
        <v>0</v>
      </c>
      <c r="AK2092" s="122" t="str">
        <f>IF(ISNA(VLOOKUP(postponeList!D2092,[1]Sheet!$A$2:$B$12,2,FALSE))," ",(VLOOKUP(postponeList!D2092,[1]Sheet!$A$2:$B$12,2,FALSE)))</f>
        <v xml:space="preserve"> </v>
      </c>
      <c r="AL2092" s="122" t="str">
        <f>IF(ISNA(VLOOKUP(E2092,[1]Sheet!$G$2:$H$40,2,FALSE))," ",VLOOKUP(E2092,[1]Sheet!$G$2:$H$40,2,FALSE))</f>
        <v xml:space="preserve"> </v>
      </c>
      <c r="AM2092" s="122" t="str">
        <f>IF(ISNA(VLOOKUP(G2092,[1]Sheet!$K$2:$L$159,2,FALSE))," ",(VLOOKUP(G2092,[1]Sheet!$K$2:$L$159,2,FALSE)))</f>
        <v xml:space="preserve"> </v>
      </c>
      <c r="AN2092" s="122" t="str">
        <f>IF(ISNA(VLOOKUP(I2092&amp;C2092,[1]Sheet!$D$2:$E$228,2,FALSE))," ",VLOOKUP(I2092&amp;C2092,[1]Sheet!$D$2:$E$228,2,FALSE))</f>
        <v xml:space="preserve"> </v>
      </c>
      <c r="AO2092" s="122" t="str">
        <f>+I2092&amp;C2092</f>
        <v/>
      </c>
      <c r="AP2092" s="122" t="str">
        <f>C2092&amp;D2092&amp;E2092&amp;G2092&amp;I2092&amp;O2092</f>
        <v/>
      </c>
      <c r="AQ2092" s="122" t="str">
        <f>B2092&amp;D2092&amp;N2092</f>
        <v/>
      </c>
      <c r="AR2092" s="123" t="str">
        <f>+D2092&amp;J2092</f>
        <v/>
      </c>
      <c r="AS2092" s="124" t="str">
        <f t="shared" si="295"/>
        <v/>
      </c>
      <c r="AT2092" s="125" t="str">
        <f t="shared" si="296"/>
        <v/>
      </c>
      <c r="AU2092" s="125" t="str">
        <f>IF(NOT(AT2092=""),VLOOKUP(AT2092,[1]PSI_Category!A:B,2,0),"")</f>
        <v/>
      </c>
      <c r="AV2092" s="167"/>
      <c r="AW2092" s="167"/>
      <c r="AX2092" s="167"/>
    </row>
    <row r="2093" spans="1:50" s="133" customFormat="1" ht="11.4" customHeight="1" x14ac:dyDescent="0.3">
      <c r="A2093" s="103"/>
      <c r="B2093" s="104"/>
      <c r="C2093" s="105"/>
      <c r="D2093" s="106"/>
      <c r="E2093" s="107"/>
      <c r="F2093" s="105"/>
      <c r="G2093" s="107"/>
      <c r="H2093" s="105"/>
      <c r="I2093" s="105"/>
      <c r="J2093" s="107"/>
      <c r="K2093" s="105"/>
      <c r="L2093" s="105"/>
      <c r="M2093" s="105"/>
      <c r="N2093" s="105"/>
      <c r="O2093" s="127"/>
      <c r="P2093" s="109"/>
      <c r="Q2093" s="110"/>
      <c r="R2093" s="110"/>
      <c r="S2093" s="110"/>
      <c r="T2093" s="110"/>
      <c r="U2093" s="111"/>
      <c r="V2093" s="111"/>
      <c r="W2093" s="112"/>
      <c r="X2093" s="113"/>
      <c r="Y2093" s="114"/>
      <c r="Z2093" s="115"/>
      <c r="AA2093" s="116"/>
      <c r="AB2093" s="117" t="b">
        <f t="shared" si="288"/>
        <v>0</v>
      </c>
      <c r="AC2093" s="117">
        <f t="shared" si="289"/>
        <v>0</v>
      </c>
      <c r="AD2093" s="118"/>
      <c r="AE2093" s="117" t="b">
        <f t="shared" si="290"/>
        <v>0</v>
      </c>
      <c r="AF2093" s="117">
        <f t="shared" si="291"/>
        <v>0</v>
      </c>
      <c r="AG2093" s="119">
        <f t="shared" si="292"/>
        <v>0</v>
      </c>
      <c r="AH2093" s="120" t="b">
        <f t="shared" si="293"/>
        <v>0</v>
      </c>
      <c r="AI2093" s="121">
        <f t="shared" si="294"/>
        <v>0</v>
      </c>
      <c r="AJ2093" s="122">
        <f>+C2093</f>
        <v>0</v>
      </c>
      <c r="AK2093" s="122" t="str">
        <f>IF(ISNA(VLOOKUP(postponeList!D2093,[1]Sheet!$A$2:$B$12,2,FALSE))," ",(VLOOKUP(postponeList!D2093,[1]Sheet!$A$2:$B$12,2,FALSE)))</f>
        <v xml:space="preserve"> </v>
      </c>
      <c r="AL2093" s="122" t="str">
        <f>IF(ISNA(VLOOKUP(E2093,[1]Sheet!$G$2:$H$40,2,FALSE))," ",VLOOKUP(E2093,[1]Sheet!$G$2:$H$40,2,FALSE))</f>
        <v xml:space="preserve"> </v>
      </c>
      <c r="AM2093" s="122" t="str">
        <f>IF(ISNA(VLOOKUP(G2093,[1]Sheet!$K$2:$L$159,2,FALSE))," ",(VLOOKUP(G2093,[1]Sheet!$K$2:$L$159,2,FALSE)))</f>
        <v xml:space="preserve"> </v>
      </c>
      <c r="AN2093" s="122" t="str">
        <f>IF(ISNA(VLOOKUP(I2093&amp;C2093,[1]Sheet!$D$2:$E$228,2,FALSE))," ",VLOOKUP(I2093&amp;C2093,[1]Sheet!$D$2:$E$228,2,FALSE))</f>
        <v xml:space="preserve"> </v>
      </c>
      <c r="AO2093" s="122" t="str">
        <f>+I2093&amp;C2093</f>
        <v/>
      </c>
      <c r="AP2093" s="122" t="str">
        <f>C2093&amp;D2093&amp;E2093&amp;G2093&amp;I2093&amp;O2093</f>
        <v/>
      </c>
      <c r="AQ2093" s="122" t="str">
        <f>B2093&amp;D2093&amp;N2093</f>
        <v/>
      </c>
      <c r="AR2093" s="123" t="str">
        <f>+D2093&amp;J2093</f>
        <v/>
      </c>
      <c r="AS2093" s="124" t="str">
        <f t="shared" si="295"/>
        <v/>
      </c>
      <c r="AT2093" s="125" t="str">
        <f t="shared" si="296"/>
        <v/>
      </c>
      <c r="AU2093" s="125" t="str">
        <f>IF(NOT(AT2093=""),VLOOKUP(AT2093,[1]PSI_Category!A:B,2,0),"")</f>
        <v/>
      </c>
      <c r="AV2093" s="167"/>
      <c r="AW2093" s="167"/>
      <c r="AX2093" s="167"/>
    </row>
    <row r="2094" spans="1:50" s="133" customFormat="1" ht="11.4" customHeight="1" x14ac:dyDescent="0.3">
      <c r="A2094" s="103"/>
      <c r="B2094" s="104"/>
      <c r="C2094" s="105"/>
      <c r="D2094" s="106"/>
      <c r="E2094" s="107"/>
      <c r="F2094" s="105"/>
      <c r="G2094" s="107"/>
      <c r="H2094" s="105"/>
      <c r="I2094" s="105"/>
      <c r="J2094" s="107"/>
      <c r="K2094" s="105"/>
      <c r="L2094" s="105"/>
      <c r="M2094" s="105"/>
      <c r="N2094" s="105"/>
      <c r="O2094" s="127"/>
      <c r="P2094" s="109"/>
      <c r="Q2094" s="110"/>
      <c r="R2094" s="110"/>
      <c r="S2094" s="110"/>
      <c r="T2094" s="110"/>
      <c r="U2094" s="111"/>
      <c r="V2094" s="111"/>
      <c r="W2094" s="112"/>
      <c r="X2094" s="113"/>
      <c r="Y2094" s="114"/>
      <c r="Z2094" s="115"/>
      <c r="AA2094" s="116"/>
      <c r="AB2094" s="117" t="b">
        <f t="shared" si="288"/>
        <v>0</v>
      </c>
      <c r="AC2094" s="117">
        <f t="shared" si="289"/>
        <v>0</v>
      </c>
      <c r="AD2094" s="118"/>
      <c r="AE2094" s="117" t="b">
        <f t="shared" si="290"/>
        <v>0</v>
      </c>
      <c r="AF2094" s="117">
        <f t="shared" si="291"/>
        <v>0</v>
      </c>
      <c r="AG2094" s="119">
        <f t="shared" si="292"/>
        <v>0</v>
      </c>
      <c r="AH2094" s="120" t="b">
        <f t="shared" si="293"/>
        <v>0</v>
      </c>
      <c r="AI2094" s="121">
        <f t="shared" si="294"/>
        <v>0</v>
      </c>
      <c r="AJ2094" s="122">
        <f>+C2094</f>
        <v>0</v>
      </c>
      <c r="AK2094" s="122" t="str">
        <f>IF(ISNA(VLOOKUP(postponeList!D2094,[1]Sheet!$A$2:$B$12,2,FALSE))," ",(VLOOKUP(postponeList!D2094,[1]Sheet!$A$2:$B$12,2,FALSE)))</f>
        <v xml:space="preserve"> </v>
      </c>
      <c r="AL2094" s="122" t="str">
        <f>IF(ISNA(VLOOKUP(E2094,[1]Sheet!$G$2:$H$40,2,FALSE))," ",VLOOKUP(E2094,[1]Sheet!$G$2:$H$40,2,FALSE))</f>
        <v xml:space="preserve"> </v>
      </c>
      <c r="AM2094" s="122" t="str">
        <f>IF(ISNA(VLOOKUP(G2094,[1]Sheet!$K$2:$L$159,2,FALSE))," ",(VLOOKUP(G2094,[1]Sheet!$K$2:$L$159,2,FALSE)))</f>
        <v xml:space="preserve"> </v>
      </c>
      <c r="AN2094" s="122" t="str">
        <f>IF(ISNA(VLOOKUP(I2094&amp;C2094,[1]Sheet!$D$2:$E$228,2,FALSE))," ",VLOOKUP(I2094&amp;C2094,[1]Sheet!$D$2:$E$228,2,FALSE))</f>
        <v xml:space="preserve"> </v>
      </c>
      <c r="AO2094" s="122" t="str">
        <f>+I2094&amp;C2094</f>
        <v/>
      </c>
      <c r="AP2094" s="122" t="str">
        <f>C2094&amp;D2094&amp;E2094&amp;G2094&amp;I2094&amp;O2094</f>
        <v/>
      </c>
      <c r="AQ2094" s="122" t="str">
        <f>B2094&amp;D2094&amp;N2094</f>
        <v/>
      </c>
      <c r="AR2094" s="123" t="str">
        <f>+D2094&amp;J2094</f>
        <v/>
      </c>
      <c r="AS2094" s="124" t="str">
        <f t="shared" si="295"/>
        <v/>
      </c>
      <c r="AT2094" s="125" t="str">
        <f t="shared" si="296"/>
        <v/>
      </c>
      <c r="AU2094" s="125" t="str">
        <f>IF(NOT(AT2094=""),VLOOKUP(AT2094,[1]PSI_Category!A:B,2,0),"")</f>
        <v/>
      </c>
      <c r="AV2094" s="167"/>
      <c r="AW2094" s="167"/>
      <c r="AX2094" s="167"/>
    </row>
    <row r="2095" spans="1:50" s="133" customFormat="1" ht="11.4" customHeight="1" x14ac:dyDescent="0.3">
      <c r="A2095" s="103"/>
      <c r="B2095" s="104"/>
      <c r="C2095" s="105"/>
      <c r="D2095" s="106"/>
      <c r="E2095" s="107"/>
      <c r="F2095" s="105"/>
      <c r="G2095" s="107"/>
      <c r="H2095" s="105"/>
      <c r="I2095" s="105"/>
      <c r="J2095" s="107"/>
      <c r="K2095" s="105"/>
      <c r="L2095" s="105"/>
      <c r="M2095" s="105"/>
      <c r="N2095" s="105"/>
      <c r="O2095" s="127"/>
      <c r="P2095" s="109"/>
      <c r="Q2095" s="110"/>
      <c r="R2095" s="110"/>
      <c r="S2095" s="110"/>
      <c r="T2095" s="110"/>
      <c r="U2095" s="111"/>
      <c r="V2095" s="111"/>
      <c r="W2095" s="112"/>
      <c r="X2095" s="113"/>
      <c r="Y2095" s="114"/>
      <c r="Z2095" s="115"/>
      <c r="AA2095" s="116"/>
      <c r="AB2095" s="117" t="b">
        <f t="shared" si="288"/>
        <v>0</v>
      </c>
      <c r="AC2095" s="117">
        <f t="shared" si="289"/>
        <v>0</v>
      </c>
      <c r="AD2095" s="118"/>
      <c r="AE2095" s="117" t="b">
        <f t="shared" si="290"/>
        <v>0</v>
      </c>
      <c r="AF2095" s="117">
        <f t="shared" si="291"/>
        <v>0</v>
      </c>
      <c r="AG2095" s="119">
        <f t="shared" si="292"/>
        <v>0</v>
      </c>
      <c r="AH2095" s="120" t="b">
        <f t="shared" si="293"/>
        <v>0</v>
      </c>
      <c r="AI2095" s="121">
        <f t="shared" si="294"/>
        <v>0</v>
      </c>
      <c r="AJ2095" s="122">
        <f>+C2095</f>
        <v>0</v>
      </c>
      <c r="AK2095" s="122" t="str">
        <f>IF(ISNA(VLOOKUP(postponeList!D2095,[1]Sheet!$A$2:$B$12,2,FALSE))," ",(VLOOKUP(postponeList!D2095,[1]Sheet!$A$2:$B$12,2,FALSE)))</f>
        <v xml:space="preserve"> </v>
      </c>
      <c r="AL2095" s="122" t="str">
        <f>IF(ISNA(VLOOKUP(E2095,[1]Sheet!$G$2:$H$40,2,FALSE))," ",VLOOKUP(E2095,[1]Sheet!$G$2:$H$40,2,FALSE))</f>
        <v xml:space="preserve"> </v>
      </c>
      <c r="AM2095" s="122" t="str">
        <f>IF(ISNA(VLOOKUP(G2095,[1]Sheet!$K$2:$L$159,2,FALSE))," ",(VLOOKUP(G2095,[1]Sheet!$K$2:$L$159,2,FALSE)))</f>
        <v xml:space="preserve"> </v>
      </c>
      <c r="AN2095" s="122" t="str">
        <f>IF(ISNA(VLOOKUP(I2095&amp;C2095,[1]Sheet!$D$2:$E$228,2,FALSE))," ",VLOOKUP(I2095&amp;C2095,[1]Sheet!$D$2:$E$228,2,FALSE))</f>
        <v xml:space="preserve"> </v>
      </c>
      <c r="AO2095" s="122" t="str">
        <f>+I2095&amp;C2095</f>
        <v/>
      </c>
      <c r="AP2095" s="122" t="str">
        <f>C2095&amp;D2095&amp;E2095&amp;G2095&amp;I2095&amp;O2095</f>
        <v/>
      </c>
      <c r="AQ2095" s="122" t="str">
        <f>B2095&amp;D2095&amp;N2095</f>
        <v/>
      </c>
      <c r="AR2095" s="123" t="str">
        <f>+D2095&amp;J2095</f>
        <v/>
      </c>
      <c r="AS2095" s="124" t="str">
        <f t="shared" si="295"/>
        <v/>
      </c>
      <c r="AT2095" s="125" t="str">
        <f t="shared" si="296"/>
        <v/>
      </c>
      <c r="AU2095" s="125" t="str">
        <f>IF(NOT(AT2095=""),VLOOKUP(AT2095,[1]PSI_Category!A:B,2,0),"")</f>
        <v/>
      </c>
      <c r="AV2095" s="167"/>
      <c r="AW2095" s="167"/>
      <c r="AX2095" s="167"/>
    </row>
    <row r="2096" spans="1:50" s="133" customFormat="1" ht="11.4" customHeight="1" x14ac:dyDescent="0.3">
      <c r="A2096" s="103"/>
      <c r="B2096" s="104"/>
      <c r="C2096" s="105"/>
      <c r="D2096" s="106"/>
      <c r="E2096" s="107"/>
      <c r="F2096" s="105"/>
      <c r="G2096" s="107"/>
      <c r="H2096" s="105"/>
      <c r="I2096" s="105"/>
      <c r="J2096" s="107"/>
      <c r="K2096" s="105"/>
      <c r="L2096" s="105"/>
      <c r="M2096" s="105"/>
      <c r="N2096" s="105"/>
      <c r="O2096" s="127"/>
      <c r="P2096" s="109"/>
      <c r="Q2096" s="110"/>
      <c r="R2096" s="110"/>
      <c r="S2096" s="110"/>
      <c r="T2096" s="110"/>
      <c r="U2096" s="111"/>
      <c r="V2096" s="111"/>
      <c r="W2096" s="112"/>
      <c r="X2096" s="113"/>
      <c r="Y2096" s="114"/>
      <c r="Z2096" s="115"/>
      <c r="AA2096" s="116"/>
      <c r="AB2096" s="117" t="b">
        <f t="shared" si="288"/>
        <v>0</v>
      </c>
      <c r="AC2096" s="117">
        <f t="shared" si="289"/>
        <v>0</v>
      </c>
      <c r="AD2096" s="118"/>
      <c r="AE2096" s="117" t="b">
        <f t="shared" si="290"/>
        <v>0</v>
      </c>
      <c r="AF2096" s="117">
        <f t="shared" si="291"/>
        <v>0</v>
      </c>
      <c r="AG2096" s="119">
        <f t="shared" si="292"/>
        <v>0</v>
      </c>
      <c r="AH2096" s="120" t="b">
        <f t="shared" si="293"/>
        <v>0</v>
      </c>
      <c r="AI2096" s="121">
        <f t="shared" si="294"/>
        <v>0</v>
      </c>
      <c r="AJ2096" s="122">
        <f>+C2096</f>
        <v>0</v>
      </c>
      <c r="AK2096" s="122" t="str">
        <f>IF(ISNA(VLOOKUP(postponeList!D2096,[1]Sheet!$A$2:$B$12,2,FALSE))," ",(VLOOKUP(postponeList!D2096,[1]Sheet!$A$2:$B$12,2,FALSE)))</f>
        <v xml:space="preserve"> </v>
      </c>
      <c r="AL2096" s="122" t="str">
        <f>IF(ISNA(VLOOKUP(E2096,[1]Sheet!$G$2:$H$40,2,FALSE))," ",VLOOKUP(E2096,[1]Sheet!$G$2:$H$40,2,FALSE))</f>
        <v xml:space="preserve"> </v>
      </c>
      <c r="AM2096" s="122" t="str">
        <f>IF(ISNA(VLOOKUP(G2096,[1]Sheet!$K$2:$L$159,2,FALSE))," ",(VLOOKUP(G2096,[1]Sheet!$K$2:$L$159,2,FALSE)))</f>
        <v xml:space="preserve"> </v>
      </c>
      <c r="AN2096" s="122" t="str">
        <f>IF(ISNA(VLOOKUP(I2096&amp;C2096,[1]Sheet!$D$2:$E$228,2,FALSE))," ",VLOOKUP(I2096&amp;C2096,[1]Sheet!$D$2:$E$228,2,FALSE))</f>
        <v xml:space="preserve"> </v>
      </c>
      <c r="AO2096" s="122" t="str">
        <f>+I2096&amp;C2096</f>
        <v/>
      </c>
      <c r="AP2096" s="122" t="str">
        <f>C2096&amp;D2096&amp;E2096&amp;G2096&amp;I2096&amp;O2096</f>
        <v/>
      </c>
      <c r="AQ2096" s="122" t="str">
        <f>B2096&amp;D2096&amp;N2096</f>
        <v/>
      </c>
      <c r="AR2096" s="123" t="str">
        <f>+D2096&amp;J2096</f>
        <v/>
      </c>
      <c r="AS2096" s="124" t="str">
        <f t="shared" si="295"/>
        <v/>
      </c>
      <c r="AT2096" s="125" t="str">
        <f t="shared" si="296"/>
        <v/>
      </c>
      <c r="AU2096" s="125" t="str">
        <f>IF(NOT(AT2096=""),VLOOKUP(AT2096,[1]PSI_Category!A:B,2,0),"")</f>
        <v/>
      </c>
      <c r="AV2096" s="167"/>
      <c r="AW2096" s="167"/>
      <c r="AX2096" s="167"/>
    </row>
    <row r="2097" spans="1:50" s="133" customFormat="1" ht="11.4" customHeight="1" x14ac:dyDescent="0.3">
      <c r="A2097" s="103"/>
      <c r="B2097" s="104"/>
      <c r="C2097" s="105"/>
      <c r="D2097" s="106"/>
      <c r="E2097" s="107"/>
      <c r="F2097" s="105"/>
      <c r="G2097" s="107"/>
      <c r="H2097" s="105"/>
      <c r="I2097" s="105"/>
      <c r="J2097" s="107"/>
      <c r="K2097" s="105"/>
      <c r="L2097" s="105"/>
      <c r="M2097" s="105"/>
      <c r="N2097" s="105"/>
      <c r="O2097" s="127"/>
      <c r="P2097" s="109"/>
      <c r="Q2097" s="110"/>
      <c r="R2097" s="110"/>
      <c r="S2097" s="110"/>
      <c r="T2097" s="110"/>
      <c r="U2097" s="111"/>
      <c r="V2097" s="111"/>
      <c r="W2097" s="112"/>
      <c r="X2097" s="113"/>
      <c r="Y2097" s="114"/>
      <c r="Z2097" s="115"/>
      <c r="AA2097" s="116"/>
      <c r="AB2097" s="117" t="b">
        <f t="shared" si="288"/>
        <v>0</v>
      </c>
      <c r="AC2097" s="117">
        <f t="shared" si="289"/>
        <v>0</v>
      </c>
      <c r="AD2097" s="118"/>
      <c r="AE2097" s="117" t="b">
        <f t="shared" si="290"/>
        <v>0</v>
      </c>
      <c r="AF2097" s="117">
        <f t="shared" si="291"/>
        <v>0</v>
      </c>
      <c r="AG2097" s="119">
        <f t="shared" si="292"/>
        <v>0</v>
      </c>
      <c r="AH2097" s="120" t="b">
        <f t="shared" si="293"/>
        <v>0</v>
      </c>
      <c r="AI2097" s="121">
        <f t="shared" si="294"/>
        <v>0</v>
      </c>
      <c r="AJ2097" s="122">
        <f>+C2097</f>
        <v>0</v>
      </c>
      <c r="AK2097" s="122" t="str">
        <f>IF(ISNA(VLOOKUP(postponeList!D2097,[1]Sheet!$A$2:$B$12,2,FALSE))," ",(VLOOKUP(postponeList!D2097,[1]Sheet!$A$2:$B$12,2,FALSE)))</f>
        <v xml:space="preserve"> </v>
      </c>
      <c r="AL2097" s="122" t="str">
        <f>IF(ISNA(VLOOKUP(E2097,[1]Sheet!$G$2:$H$40,2,FALSE))," ",VLOOKUP(E2097,[1]Sheet!$G$2:$H$40,2,FALSE))</f>
        <v xml:space="preserve"> </v>
      </c>
      <c r="AM2097" s="122" t="str">
        <f>IF(ISNA(VLOOKUP(G2097,[1]Sheet!$K$2:$L$159,2,FALSE))," ",(VLOOKUP(G2097,[1]Sheet!$K$2:$L$159,2,FALSE)))</f>
        <v xml:space="preserve"> </v>
      </c>
      <c r="AN2097" s="122" t="str">
        <f>IF(ISNA(VLOOKUP(I2097&amp;C2097,[1]Sheet!$D$2:$E$228,2,FALSE))," ",VLOOKUP(I2097&amp;C2097,[1]Sheet!$D$2:$E$228,2,FALSE))</f>
        <v xml:space="preserve"> </v>
      </c>
      <c r="AO2097" s="122" t="str">
        <f>+I2097&amp;C2097</f>
        <v/>
      </c>
      <c r="AP2097" s="122" t="str">
        <f>C2097&amp;D2097&amp;E2097&amp;G2097&amp;I2097&amp;O2097</f>
        <v/>
      </c>
      <c r="AQ2097" s="122" t="str">
        <f>B2097&amp;D2097&amp;N2097</f>
        <v/>
      </c>
      <c r="AR2097" s="123" t="str">
        <f>+D2097&amp;J2097</f>
        <v/>
      </c>
      <c r="AS2097" s="124" t="str">
        <f t="shared" si="295"/>
        <v/>
      </c>
      <c r="AT2097" s="125" t="str">
        <f t="shared" si="296"/>
        <v/>
      </c>
      <c r="AU2097" s="125" t="str">
        <f>IF(NOT(AT2097=""),VLOOKUP(AT2097,[1]PSI_Category!A:B,2,0),"")</f>
        <v/>
      </c>
      <c r="AV2097" s="167"/>
      <c r="AW2097" s="167"/>
      <c r="AX2097" s="167"/>
    </row>
    <row r="2098" spans="1:50" s="133" customFormat="1" ht="11.4" customHeight="1" x14ac:dyDescent="0.3">
      <c r="A2098" s="103"/>
      <c r="B2098" s="104"/>
      <c r="C2098" s="105"/>
      <c r="D2098" s="106"/>
      <c r="E2098" s="107"/>
      <c r="F2098" s="105"/>
      <c r="G2098" s="107"/>
      <c r="H2098" s="105"/>
      <c r="I2098" s="105"/>
      <c r="J2098" s="107"/>
      <c r="K2098" s="105"/>
      <c r="L2098" s="105"/>
      <c r="M2098" s="105"/>
      <c r="N2098" s="105"/>
      <c r="O2098" s="127"/>
      <c r="P2098" s="109"/>
      <c r="Q2098" s="110"/>
      <c r="R2098" s="110"/>
      <c r="S2098" s="110"/>
      <c r="T2098" s="110"/>
      <c r="U2098" s="111"/>
      <c r="V2098" s="111"/>
      <c r="W2098" s="112"/>
      <c r="X2098" s="113"/>
      <c r="Y2098" s="114"/>
      <c r="Z2098" s="115"/>
      <c r="AA2098" s="116"/>
      <c r="AB2098" s="117" t="b">
        <f t="shared" si="288"/>
        <v>0</v>
      </c>
      <c r="AC2098" s="117">
        <f t="shared" si="289"/>
        <v>0</v>
      </c>
      <c r="AD2098" s="118"/>
      <c r="AE2098" s="117" t="b">
        <f t="shared" si="290"/>
        <v>0</v>
      </c>
      <c r="AF2098" s="117">
        <f t="shared" si="291"/>
        <v>0</v>
      </c>
      <c r="AG2098" s="119">
        <f t="shared" si="292"/>
        <v>0</v>
      </c>
      <c r="AH2098" s="120" t="b">
        <f t="shared" si="293"/>
        <v>0</v>
      </c>
      <c r="AI2098" s="121">
        <f t="shared" si="294"/>
        <v>0</v>
      </c>
      <c r="AJ2098" s="122">
        <f>+C2098</f>
        <v>0</v>
      </c>
      <c r="AK2098" s="122" t="str">
        <f>IF(ISNA(VLOOKUP(postponeList!D2098,[1]Sheet!$A$2:$B$12,2,FALSE))," ",(VLOOKUP(postponeList!D2098,[1]Sheet!$A$2:$B$12,2,FALSE)))</f>
        <v xml:space="preserve"> </v>
      </c>
      <c r="AL2098" s="122" t="str">
        <f>IF(ISNA(VLOOKUP(E2098,[1]Sheet!$G$2:$H$40,2,FALSE))," ",VLOOKUP(E2098,[1]Sheet!$G$2:$H$40,2,FALSE))</f>
        <v xml:space="preserve"> </v>
      </c>
      <c r="AM2098" s="122" t="str">
        <f>IF(ISNA(VLOOKUP(G2098,[1]Sheet!$K$2:$L$159,2,FALSE))," ",(VLOOKUP(G2098,[1]Sheet!$K$2:$L$159,2,FALSE)))</f>
        <v xml:space="preserve"> </v>
      </c>
      <c r="AN2098" s="122" t="str">
        <f>IF(ISNA(VLOOKUP(I2098&amp;C2098,[1]Sheet!$D$2:$E$228,2,FALSE))," ",VLOOKUP(I2098&amp;C2098,[1]Sheet!$D$2:$E$228,2,FALSE))</f>
        <v xml:space="preserve"> </v>
      </c>
      <c r="AO2098" s="122" t="str">
        <f>+I2098&amp;C2098</f>
        <v/>
      </c>
      <c r="AP2098" s="122" t="str">
        <f>C2098&amp;D2098&amp;E2098&amp;G2098&amp;I2098&amp;O2098</f>
        <v/>
      </c>
      <c r="AQ2098" s="122" t="str">
        <f>B2098&amp;D2098&amp;N2098</f>
        <v/>
      </c>
      <c r="AR2098" s="123" t="str">
        <f>+D2098&amp;J2098</f>
        <v/>
      </c>
      <c r="AS2098" s="124" t="str">
        <f t="shared" si="295"/>
        <v/>
      </c>
      <c r="AT2098" s="125" t="str">
        <f t="shared" si="296"/>
        <v/>
      </c>
      <c r="AU2098" s="125" t="str">
        <f>IF(NOT(AT2098=""),VLOOKUP(AT2098,[1]PSI_Category!A:B,2,0),"")</f>
        <v/>
      </c>
      <c r="AV2098" s="167"/>
      <c r="AW2098" s="167"/>
      <c r="AX2098" s="167"/>
    </row>
    <row r="2099" spans="1:50" s="133" customFormat="1" ht="11.4" customHeight="1" x14ac:dyDescent="0.3">
      <c r="A2099" s="103"/>
      <c r="B2099" s="104"/>
      <c r="C2099" s="105"/>
      <c r="D2099" s="106"/>
      <c r="E2099" s="107"/>
      <c r="F2099" s="105"/>
      <c r="G2099" s="107"/>
      <c r="H2099" s="105"/>
      <c r="I2099" s="105"/>
      <c r="J2099" s="107"/>
      <c r="K2099" s="105"/>
      <c r="L2099" s="105"/>
      <c r="M2099" s="105"/>
      <c r="N2099" s="105"/>
      <c r="O2099" s="127"/>
      <c r="P2099" s="109"/>
      <c r="Q2099" s="110"/>
      <c r="R2099" s="110"/>
      <c r="S2099" s="110"/>
      <c r="T2099" s="110"/>
      <c r="U2099" s="111"/>
      <c r="V2099" s="111"/>
      <c r="W2099" s="112"/>
      <c r="X2099" s="113"/>
      <c r="Y2099" s="114"/>
      <c r="Z2099" s="115"/>
      <c r="AA2099" s="116"/>
      <c r="AB2099" s="117" t="b">
        <f t="shared" si="288"/>
        <v>0</v>
      </c>
      <c r="AC2099" s="117">
        <f t="shared" si="289"/>
        <v>0</v>
      </c>
      <c r="AD2099" s="118"/>
      <c r="AE2099" s="117" t="b">
        <f t="shared" si="290"/>
        <v>0</v>
      </c>
      <c r="AF2099" s="117">
        <f t="shared" si="291"/>
        <v>0</v>
      </c>
      <c r="AG2099" s="119">
        <f t="shared" si="292"/>
        <v>0</v>
      </c>
      <c r="AH2099" s="120" t="b">
        <f t="shared" si="293"/>
        <v>0</v>
      </c>
      <c r="AI2099" s="121">
        <f t="shared" si="294"/>
        <v>0</v>
      </c>
      <c r="AJ2099" s="122">
        <f>+C2099</f>
        <v>0</v>
      </c>
      <c r="AK2099" s="122" t="str">
        <f>IF(ISNA(VLOOKUP(postponeList!D2099,[1]Sheet!$A$2:$B$12,2,FALSE))," ",(VLOOKUP(postponeList!D2099,[1]Sheet!$A$2:$B$12,2,FALSE)))</f>
        <v xml:space="preserve"> </v>
      </c>
      <c r="AL2099" s="122" t="str">
        <f>IF(ISNA(VLOOKUP(E2099,[1]Sheet!$G$2:$H$40,2,FALSE))," ",VLOOKUP(E2099,[1]Sheet!$G$2:$H$40,2,FALSE))</f>
        <v xml:space="preserve"> </v>
      </c>
      <c r="AM2099" s="122" t="str">
        <f>IF(ISNA(VLOOKUP(G2099,[1]Sheet!$K$2:$L$159,2,FALSE))," ",(VLOOKUP(G2099,[1]Sheet!$K$2:$L$159,2,FALSE)))</f>
        <v xml:space="preserve"> </v>
      </c>
      <c r="AN2099" s="122" t="str">
        <f>IF(ISNA(VLOOKUP(I2099&amp;C2099,[1]Sheet!$D$2:$E$228,2,FALSE))," ",VLOOKUP(I2099&amp;C2099,[1]Sheet!$D$2:$E$228,2,FALSE))</f>
        <v xml:space="preserve"> </v>
      </c>
      <c r="AO2099" s="122" t="str">
        <f>+I2099&amp;C2099</f>
        <v/>
      </c>
      <c r="AP2099" s="122" t="str">
        <f>C2099&amp;D2099&amp;E2099&amp;G2099&amp;I2099&amp;O2099</f>
        <v/>
      </c>
      <c r="AQ2099" s="122" t="str">
        <f>B2099&amp;D2099&amp;N2099</f>
        <v/>
      </c>
      <c r="AR2099" s="123" t="str">
        <f>+D2099&amp;J2099</f>
        <v/>
      </c>
      <c r="AS2099" s="124" t="str">
        <f t="shared" si="295"/>
        <v/>
      </c>
      <c r="AT2099" s="125" t="str">
        <f t="shared" si="296"/>
        <v/>
      </c>
      <c r="AU2099" s="125" t="str">
        <f>IF(NOT(AT2099=""),VLOOKUP(AT2099,[1]PSI_Category!A:B,2,0),"")</f>
        <v/>
      </c>
      <c r="AV2099" s="167"/>
      <c r="AW2099" s="167"/>
      <c r="AX2099" s="167"/>
    </row>
    <row r="2100" spans="1:50" s="133" customFormat="1" ht="11.4" customHeight="1" x14ac:dyDescent="0.3">
      <c r="A2100" s="103"/>
      <c r="B2100" s="104"/>
      <c r="C2100" s="105"/>
      <c r="D2100" s="106"/>
      <c r="E2100" s="107"/>
      <c r="F2100" s="105"/>
      <c r="G2100" s="107"/>
      <c r="H2100" s="105"/>
      <c r="I2100" s="105"/>
      <c r="J2100" s="107"/>
      <c r="K2100" s="105"/>
      <c r="L2100" s="105"/>
      <c r="M2100" s="105"/>
      <c r="N2100" s="105"/>
      <c r="O2100" s="127"/>
      <c r="P2100" s="109"/>
      <c r="Q2100" s="110"/>
      <c r="R2100" s="110"/>
      <c r="S2100" s="110"/>
      <c r="T2100" s="110"/>
      <c r="U2100" s="111"/>
      <c r="V2100" s="111"/>
      <c r="W2100" s="112"/>
      <c r="X2100" s="113"/>
      <c r="Y2100" s="114"/>
      <c r="Z2100" s="115"/>
      <c r="AA2100" s="116"/>
      <c r="AB2100" s="117" t="b">
        <f t="shared" si="288"/>
        <v>0</v>
      </c>
      <c r="AC2100" s="117">
        <f t="shared" si="289"/>
        <v>0</v>
      </c>
      <c r="AD2100" s="118"/>
      <c r="AE2100" s="117" t="b">
        <f t="shared" si="290"/>
        <v>0</v>
      </c>
      <c r="AF2100" s="117">
        <f t="shared" si="291"/>
        <v>0</v>
      </c>
      <c r="AG2100" s="119">
        <f t="shared" si="292"/>
        <v>0</v>
      </c>
      <c r="AH2100" s="120" t="b">
        <f t="shared" si="293"/>
        <v>0</v>
      </c>
      <c r="AI2100" s="121">
        <f t="shared" si="294"/>
        <v>0</v>
      </c>
      <c r="AJ2100" s="122">
        <f>+C2100</f>
        <v>0</v>
      </c>
      <c r="AK2100" s="122" t="str">
        <f>IF(ISNA(VLOOKUP(postponeList!D2100,[1]Sheet!$A$2:$B$12,2,FALSE))," ",(VLOOKUP(postponeList!D2100,[1]Sheet!$A$2:$B$12,2,FALSE)))</f>
        <v xml:space="preserve"> </v>
      </c>
      <c r="AL2100" s="122" t="str">
        <f>IF(ISNA(VLOOKUP(E2100,[1]Sheet!$G$2:$H$40,2,FALSE))," ",VLOOKUP(E2100,[1]Sheet!$G$2:$H$40,2,FALSE))</f>
        <v xml:space="preserve"> </v>
      </c>
      <c r="AM2100" s="122" t="str">
        <f>IF(ISNA(VLOOKUP(G2100,[1]Sheet!$K$2:$L$159,2,FALSE))," ",(VLOOKUP(G2100,[1]Sheet!$K$2:$L$159,2,FALSE)))</f>
        <v xml:space="preserve"> </v>
      </c>
      <c r="AN2100" s="122" t="str">
        <f>IF(ISNA(VLOOKUP(I2100&amp;C2100,[1]Sheet!$D$2:$E$228,2,FALSE))," ",VLOOKUP(I2100&amp;C2100,[1]Sheet!$D$2:$E$228,2,FALSE))</f>
        <v xml:space="preserve"> </v>
      </c>
      <c r="AO2100" s="122" t="str">
        <f>+I2100&amp;C2100</f>
        <v/>
      </c>
      <c r="AP2100" s="122" t="str">
        <f>C2100&amp;D2100&amp;E2100&amp;G2100&amp;I2100&amp;O2100</f>
        <v/>
      </c>
      <c r="AQ2100" s="122" t="str">
        <f>B2100&amp;D2100&amp;N2100</f>
        <v/>
      </c>
      <c r="AR2100" s="123" t="str">
        <f>+D2100&amp;J2100</f>
        <v/>
      </c>
      <c r="AS2100" s="124" t="str">
        <f t="shared" si="295"/>
        <v/>
      </c>
      <c r="AT2100" s="125" t="str">
        <f t="shared" si="296"/>
        <v/>
      </c>
      <c r="AU2100" s="125" t="str">
        <f>IF(NOT(AT2100=""),VLOOKUP(AT2100,[1]PSI_Category!A:B,2,0),"")</f>
        <v/>
      </c>
      <c r="AV2100" s="167"/>
      <c r="AW2100" s="167"/>
      <c r="AX2100" s="167"/>
    </row>
    <row r="2101" spans="1:50" s="133" customFormat="1" ht="11.4" customHeight="1" x14ac:dyDescent="0.3">
      <c r="A2101" s="103"/>
      <c r="B2101" s="104"/>
      <c r="C2101" s="105"/>
      <c r="D2101" s="106"/>
      <c r="E2101" s="107"/>
      <c r="F2101" s="105"/>
      <c r="G2101" s="107"/>
      <c r="H2101" s="105"/>
      <c r="I2101" s="105"/>
      <c r="J2101" s="107"/>
      <c r="K2101" s="105"/>
      <c r="L2101" s="105"/>
      <c r="M2101" s="105"/>
      <c r="N2101" s="105"/>
      <c r="O2101" s="127"/>
      <c r="P2101" s="109"/>
      <c r="Q2101" s="110"/>
      <c r="R2101" s="110"/>
      <c r="S2101" s="110"/>
      <c r="T2101" s="110"/>
      <c r="U2101" s="111"/>
      <c r="V2101" s="111"/>
      <c r="W2101" s="112"/>
      <c r="X2101" s="113"/>
      <c r="Y2101" s="114"/>
      <c r="Z2101" s="115"/>
      <c r="AA2101" s="116"/>
      <c r="AB2101" s="117" t="b">
        <f t="shared" si="288"/>
        <v>0</v>
      </c>
      <c r="AC2101" s="117">
        <f t="shared" si="289"/>
        <v>0</v>
      </c>
      <c r="AD2101" s="118"/>
      <c r="AE2101" s="117" t="b">
        <f t="shared" si="290"/>
        <v>0</v>
      </c>
      <c r="AF2101" s="117">
        <f t="shared" si="291"/>
        <v>0</v>
      </c>
      <c r="AG2101" s="119">
        <f t="shared" si="292"/>
        <v>0</v>
      </c>
      <c r="AH2101" s="120" t="b">
        <f t="shared" si="293"/>
        <v>0</v>
      </c>
      <c r="AI2101" s="121">
        <f t="shared" si="294"/>
        <v>0</v>
      </c>
      <c r="AJ2101" s="122">
        <f>+C2101</f>
        <v>0</v>
      </c>
      <c r="AK2101" s="122" t="str">
        <f>IF(ISNA(VLOOKUP(postponeList!D2101,[1]Sheet!$A$2:$B$12,2,FALSE))," ",(VLOOKUP(postponeList!D2101,[1]Sheet!$A$2:$B$12,2,FALSE)))</f>
        <v xml:space="preserve"> </v>
      </c>
      <c r="AL2101" s="122" t="str">
        <f>IF(ISNA(VLOOKUP(E2101,[1]Sheet!$G$2:$H$40,2,FALSE))," ",VLOOKUP(E2101,[1]Sheet!$G$2:$H$40,2,FALSE))</f>
        <v xml:space="preserve"> </v>
      </c>
      <c r="AM2101" s="122" t="str">
        <f>IF(ISNA(VLOOKUP(G2101,[1]Sheet!$K$2:$L$159,2,FALSE))," ",(VLOOKUP(G2101,[1]Sheet!$K$2:$L$159,2,FALSE)))</f>
        <v xml:space="preserve"> </v>
      </c>
      <c r="AN2101" s="122" t="str">
        <f>IF(ISNA(VLOOKUP(I2101&amp;C2101,[1]Sheet!$D$2:$E$228,2,FALSE))," ",VLOOKUP(I2101&amp;C2101,[1]Sheet!$D$2:$E$228,2,FALSE))</f>
        <v xml:space="preserve"> </v>
      </c>
      <c r="AO2101" s="122" t="str">
        <f>+I2101&amp;C2101</f>
        <v/>
      </c>
      <c r="AP2101" s="122" t="str">
        <f>C2101&amp;D2101&amp;E2101&amp;G2101&amp;I2101&amp;O2101</f>
        <v/>
      </c>
      <c r="AQ2101" s="122" t="str">
        <f>B2101&amp;D2101&amp;N2101</f>
        <v/>
      </c>
      <c r="AR2101" s="123" t="str">
        <f>+D2101&amp;J2101</f>
        <v/>
      </c>
      <c r="AS2101" s="124" t="str">
        <f t="shared" si="295"/>
        <v/>
      </c>
      <c r="AT2101" s="125" t="str">
        <f t="shared" si="296"/>
        <v/>
      </c>
      <c r="AU2101" s="125" t="str">
        <f>IF(NOT(AT2101=""),VLOOKUP(AT2101,[1]PSI_Category!A:B,2,0),"")</f>
        <v/>
      </c>
      <c r="AV2101" s="167"/>
      <c r="AW2101" s="167"/>
      <c r="AX2101" s="167"/>
    </row>
    <row r="2102" spans="1:50" s="133" customFormat="1" ht="11.4" customHeight="1" x14ac:dyDescent="0.3">
      <c r="A2102" s="103"/>
      <c r="B2102" s="104"/>
      <c r="C2102" s="105"/>
      <c r="D2102" s="106"/>
      <c r="E2102" s="107"/>
      <c r="F2102" s="105"/>
      <c r="G2102" s="107"/>
      <c r="H2102" s="105"/>
      <c r="I2102" s="105"/>
      <c r="J2102" s="107"/>
      <c r="K2102" s="105"/>
      <c r="L2102" s="105"/>
      <c r="M2102" s="105"/>
      <c r="N2102" s="105"/>
      <c r="O2102" s="127"/>
      <c r="P2102" s="109"/>
      <c r="Q2102" s="110"/>
      <c r="R2102" s="110"/>
      <c r="S2102" s="110"/>
      <c r="T2102" s="110"/>
      <c r="U2102" s="111"/>
      <c r="V2102" s="111"/>
      <c r="W2102" s="112"/>
      <c r="X2102" s="113"/>
      <c r="Y2102" s="114"/>
      <c r="Z2102" s="115"/>
      <c r="AA2102" s="116"/>
      <c r="AB2102" s="117" t="b">
        <f t="shared" si="288"/>
        <v>0</v>
      </c>
      <c r="AC2102" s="117">
        <f t="shared" si="289"/>
        <v>0</v>
      </c>
      <c r="AD2102" s="118"/>
      <c r="AE2102" s="117" t="b">
        <f t="shared" si="290"/>
        <v>0</v>
      </c>
      <c r="AF2102" s="117">
        <f t="shared" si="291"/>
        <v>0</v>
      </c>
      <c r="AG2102" s="119">
        <f t="shared" si="292"/>
        <v>0</v>
      </c>
      <c r="AH2102" s="120" t="b">
        <f t="shared" si="293"/>
        <v>0</v>
      </c>
      <c r="AI2102" s="121">
        <f t="shared" si="294"/>
        <v>0</v>
      </c>
      <c r="AJ2102" s="122">
        <f>+C2102</f>
        <v>0</v>
      </c>
      <c r="AK2102" s="122" t="str">
        <f>IF(ISNA(VLOOKUP(postponeList!D2102,[1]Sheet!$A$2:$B$12,2,FALSE))," ",(VLOOKUP(postponeList!D2102,[1]Sheet!$A$2:$B$12,2,FALSE)))</f>
        <v xml:space="preserve"> </v>
      </c>
      <c r="AL2102" s="122" t="str">
        <f>IF(ISNA(VLOOKUP(E2102,[1]Sheet!$G$2:$H$40,2,FALSE))," ",VLOOKUP(E2102,[1]Sheet!$G$2:$H$40,2,FALSE))</f>
        <v xml:space="preserve"> </v>
      </c>
      <c r="AM2102" s="122" t="str">
        <f>IF(ISNA(VLOOKUP(G2102,[1]Sheet!$K$2:$L$159,2,FALSE))," ",(VLOOKUP(G2102,[1]Sheet!$K$2:$L$159,2,FALSE)))</f>
        <v xml:space="preserve"> </v>
      </c>
      <c r="AN2102" s="122" t="str">
        <f>IF(ISNA(VLOOKUP(I2102&amp;C2102,[1]Sheet!$D$2:$E$228,2,FALSE))," ",VLOOKUP(I2102&amp;C2102,[1]Sheet!$D$2:$E$228,2,FALSE))</f>
        <v xml:space="preserve"> </v>
      </c>
      <c r="AO2102" s="122" t="str">
        <f>+I2102&amp;C2102</f>
        <v/>
      </c>
      <c r="AP2102" s="122" t="str">
        <f>C2102&amp;D2102&amp;E2102&amp;G2102&amp;I2102&amp;O2102</f>
        <v/>
      </c>
      <c r="AQ2102" s="122" t="str">
        <f>B2102&amp;D2102&amp;N2102</f>
        <v/>
      </c>
      <c r="AR2102" s="123" t="str">
        <f>+D2102&amp;J2102</f>
        <v/>
      </c>
      <c r="AS2102" s="124" t="str">
        <f t="shared" si="295"/>
        <v/>
      </c>
      <c r="AT2102" s="125" t="str">
        <f t="shared" si="296"/>
        <v/>
      </c>
      <c r="AU2102" s="125" t="str">
        <f>IF(NOT(AT2102=""),VLOOKUP(AT2102,[1]PSI_Category!A:B,2,0),"")</f>
        <v/>
      </c>
      <c r="AV2102" s="167"/>
      <c r="AW2102" s="167"/>
      <c r="AX2102" s="167"/>
    </row>
    <row r="2103" spans="1:50" s="133" customFormat="1" ht="11.4" customHeight="1" x14ac:dyDescent="0.3">
      <c r="A2103" s="103"/>
      <c r="B2103" s="104"/>
      <c r="C2103" s="105"/>
      <c r="D2103" s="106"/>
      <c r="E2103" s="107"/>
      <c r="F2103" s="105"/>
      <c r="G2103" s="107"/>
      <c r="H2103" s="105"/>
      <c r="I2103" s="105"/>
      <c r="J2103" s="107"/>
      <c r="K2103" s="105"/>
      <c r="L2103" s="105"/>
      <c r="M2103" s="105"/>
      <c r="N2103" s="105"/>
      <c r="O2103" s="127"/>
      <c r="P2103" s="109"/>
      <c r="Q2103" s="110"/>
      <c r="R2103" s="110"/>
      <c r="S2103" s="110"/>
      <c r="T2103" s="110"/>
      <c r="U2103" s="111"/>
      <c r="V2103" s="111"/>
      <c r="W2103" s="112"/>
      <c r="X2103" s="113"/>
      <c r="Y2103" s="114"/>
      <c r="Z2103" s="115"/>
      <c r="AA2103" s="116"/>
      <c r="AB2103" s="117" t="b">
        <f t="shared" si="288"/>
        <v>0</v>
      </c>
      <c r="AC2103" s="117">
        <f t="shared" si="289"/>
        <v>0</v>
      </c>
      <c r="AD2103" s="118"/>
      <c r="AE2103" s="117" t="b">
        <f t="shared" si="290"/>
        <v>0</v>
      </c>
      <c r="AF2103" s="117">
        <f t="shared" si="291"/>
        <v>0</v>
      </c>
      <c r="AG2103" s="119">
        <f t="shared" si="292"/>
        <v>0</v>
      </c>
      <c r="AH2103" s="120" t="b">
        <f t="shared" si="293"/>
        <v>0</v>
      </c>
      <c r="AI2103" s="121">
        <f t="shared" si="294"/>
        <v>0</v>
      </c>
      <c r="AJ2103" s="122">
        <f>+C2103</f>
        <v>0</v>
      </c>
      <c r="AK2103" s="122" t="str">
        <f>IF(ISNA(VLOOKUP(postponeList!D2103,[1]Sheet!$A$2:$B$12,2,FALSE))," ",(VLOOKUP(postponeList!D2103,[1]Sheet!$A$2:$B$12,2,FALSE)))</f>
        <v xml:space="preserve"> </v>
      </c>
      <c r="AL2103" s="122" t="str">
        <f>IF(ISNA(VLOOKUP(E2103,[1]Sheet!$G$2:$H$40,2,FALSE))," ",VLOOKUP(E2103,[1]Sheet!$G$2:$H$40,2,FALSE))</f>
        <v xml:space="preserve"> </v>
      </c>
      <c r="AM2103" s="122" t="str">
        <f>IF(ISNA(VLOOKUP(G2103,[1]Sheet!$K$2:$L$159,2,FALSE))," ",(VLOOKUP(G2103,[1]Sheet!$K$2:$L$159,2,FALSE)))</f>
        <v xml:space="preserve"> </v>
      </c>
      <c r="AN2103" s="122" t="str">
        <f>IF(ISNA(VLOOKUP(I2103&amp;C2103,[1]Sheet!$D$2:$E$228,2,FALSE))," ",VLOOKUP(I2103&amp;C2103,[1]Sheet!$D$2:$E$228,2,FALSE))</f>
        <v xml:space="preserve"> </v>
      </c>
      <c r="AO2103" s="122" t="str">
        <f>+I2103&amp;C2103</f>
        <v/>
      </c>
      <c r="AP2103" s="122" t="str">
        <f>C2103&amp;D2103&amp;E2103&amp;G2103&amp;I2103&amp;O2103</f>
        <v/>
      </c>
      <c r="AQ2103" s="122" t="str">
        <f>B2103&amp;D2103&amp;N2103</f>
        <v/>
      </c>
      <c r="AR2103" s="123" t="str">
        <f>+D2103&amp;J2103</f>
        <v/>
      </c>
      <c r="AS2103" s="124" t="str">
        <f t="shared" si="295"/>
        <v/>
      </c>
      <c r="AT2103" s="125" t="str">
        <f t="shared" si="296"/>
        <v/>
      </c>
      <c r="AU2103" s="125" t="str">
        <f>IF(NOT(AT2103=""),VLOOKUP(AT2103,[1]PSI_Category!A:B,2,0),"")</f>
        <v/>
      </c>
      <c r="AV2103" s="167"/>
      <c r="AW2103" s="167"/>
      <c r="AX2103" s="167"/>
    </row>
    <row r="2104" spans="1:50" s="133" customFormat="1" ht="11.4" customHeight="1" x14ac:dyDescent="0.3">
      <c r="A2104" s="103"/>
      <c r="B2104" s="104"/>
      <c r="C2104" s="105"/>
      <c r="D2104" s="106"/>
      <c r="E2104" s="107"/>
      <c r="F2104" s="105"/>
      <c r="G2104" s="107"/>
      <c r="H2104" s="105"/>
      <c r="I2104" s="105"/>
      <c r="J2104" s="107"/>
      <c r="K2104" s="105"/>
      <c r="L2104" s="105"/>
      <c r="M2104" s="105"/>
      <c r="N2104" s="105"/>
      <c r="O2104" s="127"/>
      <c r="P2104" s="109"/>
      <c r="Q2104" s="110"/>
      <c r="R2104" s="110"/>
      <c r="S2104" s="110"/>
      <c r="T2104" s="110"/>
      <c r="U2104" s="111"/>
      <c r="V2104" s="111"/>
      <c r="W2104" s="112"/>
      <c r="X2104" s="113"/>
      <c r="Y2104" s="114"/>
      <c r="Z2104" s="115"/>
      <c r="AA2104" s="116"/>
      <c r="AB2104" s="117" t="b">
        <f t="shared" si="288"/>
        <v>0</v>
      </c>
      <c r="AC2104" s="117">
        <f t="shared" si="289"/>
        <v>0</v>
      </c>
      <c r="AD2104" s="118"/>
      <c r="AE2104" s="117" t="b">
        <f t="shared" si="290"/>
        <v>0</v>
      </c>
      <c r="AF2104" s="117">
        <f t="shared" si="291"/>
        <v>0</v>
      </c>
      <c r="AG2104" s="119">
        <f t="shared" si="292"/>
        <v>0</v>
      </c>
      <c r="AH2104" s="120" t="b">
        <f t="shared" si="293"/>
        <v>0</v>
      </c>
      <c r="AI2104" s="121">
        <f t="shared" si="294"/>
        <v>0</v>
      </c>
      <c r="AJ2104" s="122">
        <f>+C2104</f>
        <v>0</v>
      </c>
      <c r="AK2104" s="122" t="str">
        <f>IF(ISNA(VLOOKUP(postponeList!D2104,[1]Sheet!$A$2:$B$12,2,FALSE))," ",(VLOOKUP(postponeList!D2104,[1]Sheet!$A$2:$B$12,2,FALSE)))</f>
        <v xml:space="preserve"> </v>
      </c>
      <c r="AL2104" s="122" t="str">
        <f>IF(ISNA(VLOOKUP(E2104,[1]Sheet!$G$2:$H$40,2,FALSE))," ",VLOOKUP(E2104,[1]Sheet!$G$2:$H$40,2,FALSE))</f>
        <v xml:space="preserve"> </v>
      </c>
      <c r="AM2104" s="122" t="str">
        <f>IF(ISNA(VLOOKUP(G2104,[1]Sheet!$K$2:$L$159,2,FALSE))," ",(VLOOKUP(G2104,[1]Sheet!$K$2:$L$159,2,FALSE)))</f>
        <v xml:space="preserve"> </v>
      </c>
      <c r="AN2104" s="122" t="str">
        <f>IF(ISNA(VLOOKUP(I2104&amp;C2104,[1]Sheet!$D$2:$E$228,2,FALSE))," ",VLOOKUP(I2104&amp;C2104,[1]Sheet!$D$2:$E$228,2,FALSE))</f>
        <v xml:space="preserve"> </v>
      </c>
      <c r="AO2104" s="122" t="str">
        <f>+I2104&amp;C2104</f>
        <v/>
      </c>
      <c r="AP2104" s="122" t="str">
        <f>C2104&amp;D2104&amp;E2104&amp;G2104&amp;I2104&amp;O2104</f>
        <v/>
      </c>
      <c r="AQ2104" s="122" t="str">
        <f>B2104&amp;D2104&amp;N2104</f>
        <v/>
      </c>
      <c r="AR2104" s="123" t="str">
        <f>+D2104&amp;J2104</f>
        <v/>
      </c>
      <c r="AS2104" s="124" t="str">
        <f t="shared" si="295"/>
        <v/>
      </c>
      <c r="AT2104" s="125" t="str">
        <f t="shared" si="296"/>
        <v/>
      </c>
      <c r="AU2104" s="125" t="str">
        <f>IF(NOT(AT2104=""),VLOOKUP(AT2104,[1]PSI_Category!A:B,2,0),"")</f>
        <v/>
      </c>
      <c r="AV2104" s="167"/>
      <c r="AW2104" s="167"/>
      <c r="AX2104" s="167"/>
    </row>
    <row r="2105" spans="1:50" s="133" customFormat="1" ht="11.4" customHeight="1" x14ac:dyDescent="0.3">
      <c r="A2105" s="103"/>
      <c r="B2105" s="104"/>
      <c r="C2105" s="105"/>
      <c r="D2105" s="106"/>
      <c r="E2105" s="107"/>
      <c r="F2105" s="105"/>
      <c r="G2105" s="107"/>
      <c r="H2105" s="105"/>
      <c r="I2105" s="105"/>
      <c r="J2105" s="107"/>
      <c r="K2105" s="105"/>
      <c r="L2105" s="105"/>
      <c r="M2105" s="105"/>
      <c r="N2105" s="105"/>
      <c r="O2105" s="108"/>
      <c r="P2105" s="109"/>
      <c r="Q2105" s="110"/>
      <c r="R2105" s="110"/>
      <c r="S2105" s="110"/>
      <c r="T2105" s="110"/>
      <c r="U2105" s="111"/>
      <c r="V2105" s="111"/>
      <c r="W2105" s="112"/>
      <c r="X2105" s="113"/>
      <c r="Y2105" s="114"/>
      <c r="Z2105" s="115"/>
      <c r="AA2105" s="116"/>
      <c r="AB2105" s="117" t="b">
        <f t="shared" si="288"/>
        <v>0</v>
      </c>
      <c r="AC2105" s="117">
        <f t="shared" si="289"/>
        <v>0</v>
      </c>
      <c r="AD2105" s="118"/>
      <c r="AE2105" s="117" t="b">
        <f t="shared" si="290"/>
        <v>0</v>
      </c>
      <c r="AF2105" s="117">
        <f t="shared" si="291"/>
        <v>0</v>
      </c>
      <c r="AG2105" s="119">
        <f t="shared" si="292"/>
        <v>0</v>
      </c>
      <c r="AH2105" s="120" t="b">
        <f t="shared" si="293"/>
        <v>0</v>
      </c>
      <c r="AI2105" s="121">
        <f t="shared" si="294"/>
        <v>0</v>
      </c>
      <c r="AJ2105" s="122">
        <f>+C2105</f>
        <v>0</v>
      </c>
      <c r="AK2105" s="122" t="str">
        <f>IF(ISNA(VLOOKUP(postponeList!D2105,[1]Sheet!$A$2:$B$12,2,FALSE))," ",(VLOOKUP(postponeList!D2105,[1]Sheet!$A$2:$B$12,2,FALSE)))</f>
        <v xml:space="preserve"> </v>
      </c>
      <c r="AL2105" s="122" t="str">
        <f>IF(ISNA(VLOOKUP(E2105,[1]Sheet!$G$2:$H$40,2,FALSE))," ",VLOOKUP(E2105,[1]Sheet!$G$2:$H$40,2,FALSE))</f>
        <v xml:space="preserve"> </v>
      </c>
      <c r="AM2105" s="122" t="str">
        <f>IF(ISNA(VLOOKUP(G2105,[1]Sheet!$K$2:$L$159,2,FALSE))," ",(VLOOKUP(G2105,[1]Sheet!$K$2:$L$159,2,FALSE)))</f>
        <v xml:space="preserve"> </v>
      </c>
      <c r="AN2105" s="122" t="str">
        <f>IF(ISNA(VLOOKUP(I2105&amp;C2105,[1]Sheet!$D$2:$E$228,2,FALSE))," ",VLOOKUP(I2105&amp;C2105,[1]Sheet!$D$2:$E$228,2,FALSE))</f>
        <v xml:space="preserve"> </v>
      </c>
      <c r="AO2105" s="122" t="str">
        <f>+I2105&amp;C2105</f>
        <v/>
      </c>
      <c r="AP2105" s="122" t="str">
        <f>C2105&amp;D2105&amp;E2105&amp;G2105&amp;I2105&amp;O2105</f>
        <v/>
      </c>
      <c r="AQ2105" s="122" t="str">
        <f>B2105&amp;D2105&amp;N2105</f>
        <v/>
      </c>
      <c r="AR2105" s="123" t="str">
        <f>+D2105&amp;J2105</f>
        <v/>
      </c>
      <c r="AS2105" s="124" t="str">
        <f t="shared" si="295"/>
        <v/>
      </c>
      <c r="AT2105" s="125" t="str">
        <f t="shared" si="296"/>
        <v/>
      </c>
      <c r="AU2105" s="125" t="str">
        <f>IF(NOT(AT2105=""),VLOOKUP(AT2105,[1]PSI_Category!A:B,2,0),"")</f>
        <v/>
      </c>
      <c r="AV2105" s="167"/>
      <c r="AW2105" s="167"/>
      <c r="AX2105" s="167"/>
    </row>
    <row r="2106" spans="1:50" s="133" customFormat="1" ht="11.4" customHeight="1" x14ac:dyDescent="0.3">
      <c r="A2106" s="103"/>
      <c r="B2106" s="104"/>
      <c r="C2106" s="105"/>
      <c r="D2106" s="106"/>
      <c r="E2106" s="107"/>
      <c r="F2106" s="105"/>
      <c r="G2106" s="107"/>
      <c r="H2106" s="105"/>
      <c r="I2106" s="105"/>
      <c r="J2106" s="107"/>
      <c r="K2106" s="105"/>
      <c r="L2106" s="105"/>
      <c r="M2106" s="105"/>
      <c r="N2106" s="105"/>
      <c r="O2106" s="108"/>
      <c r="P2106" s="109"/>
      <c r="Q2106" s="110"/>
      <c r="R2106" s="110"/>
      <c r="S2106" s="110"/>
      <c r="T2106" s="110"/>
      <c r="U2106" s="111"/>
      <c r="V2106" s="111"/>
      <c r="W2106" s="112"/>
      <c r="X2106" s="113"/>
      <c r="Y2106" s="114"/>
      <c r="Z2106" s="115"/>
      <c r="AA2106" s="116"/>
      <c r="AB2106" s="117" t="b">
        <f t="shared" si="288"/>
        <v>0</v>
      </c>
      <c r="AC2106" s="117">
        <f t="shared" si="289"/>
        <v>0</v>
      </c>
      <c r="AD2106" s="118"/>
      <c r="AE2106" s="117" t="b">
        <f t="shared" si="290"/>
        <v>0</v>
      </c>
      <c r="AF2106" s="117">
        <f t="shared" si="291"/>
        <v>0</v>
      </c>
      <c r="AG2106" s="119">
        <f t="shared" si="292"/>
        <v>0</v>
      </c>
      <c r="AH2106" s="120" t="b">
        <f t="shared" si="293"/>
        <v>0</v>
      </c>
      <c r="AI2106" s="121">
        <f t="shared" si="294"/>
        <v>0</v>
      </c>
      <c r="AJ2106" s="122">
        <f>+C2106</f>
        <v>0</v>
      </c>
      <c r="AK2106" s="122" t="str">
        <f>IF(ISNA(VLOOKUP(postponeList!D2106,[1]Sheet!$A$2:$B$12,2,FALSE))," ",(VLOOKUP(postponeList!D2106,[1]Sheet!$A$2:$B$12,2,FALSE)))</f>
        <v xml:space="preserve"> </v>
      </c>
      <c r="AL2106" s="122" t="str">
        <f>IF(ISNA(VLOOKUP(E2106,[1]Sheet!$G$2:$H$40,2,FALSE))," ",VLOOKUP(E2106,[1]Sheet!$G$2:$H$40,2,FALSE))</f>
        <v xml:space="preserve"> </v>
      </c>
      <c r="AM2106" s="122" t="str">
        <f>IF(ISNA(VLOOKUP(G2106,[1]Sheet!$K$2:$L$159,2,FALSE))," ",(VLOOKUP(G2106,[1]Sheet!$K$2:$L$159,2,FALSE)))</f>
        <v xml:space="preserve"> </v>
      </c>
      <c r="AN2106" s="122" t="str">
        <f>IF(ISNA(VLOOKUP(I2106&amp;C2106,[1]Sheet!$D$2:$E$228,2,FALSE))," ",VLOOKUP(I2106&amp;C2106,[1]Sheet!$D$2:$E$228,2,FALSE))</f>
        <v xml:space="preserve"> </v>
      </c>
      <c r="AO2106" s="122" t="str">
        <f>+I2106&amp;C2106</f>
        <v/>
      </c>
      <c r="AP2106" s="122" t="str">
        <f>C2106&amp;D2106&amp;E2106&amp;G2106&amp;I2106&amp;O2106</f>
        <v/>
      </c>
      <c r="AQ2106" s="122" t="str">
        <f>B2106&amp;D2106&amp;N2106</f>
        <v/>
      </c>
      <c r="AR2106" s="123" t="str">
        <f>+D2106&amp;J2106</f>
        <v/>
      </c>
      <c r="AS2106" s="124" t="str">
        <f t="shared" si="295"/>
        <v/>
      </c>
      <c r="AT2106" s="125" t="str">
        <f t="shared" si="296"/>
        <v/>
      </c>
      <c r="AU2106" s="125" t="str">
        <f>IF(NOT(AT2106=""),VLOOKUP(AT2106,[1]PSI_Category!A:B,2,0),"")</f>
        <v/>
      </c>
      <c r="AV2106" s="167"/>
      <c r="AW2106" s="167"/>
      <c r="AX2106" s="167"/>
    </row>
    <row r="2107" spans="1:50" s="133" customFormat="1" ht="11.4" customHeight="1" x14ac:dyDescent="0.3">
      <c r="A2107" s="103"/>
      <c r="B2107" s="104"/>
      <c r="C2107" s="105"/>
      <c r="D2107" s="106"/>
      <c r="E2107" s="107"/>
      <c r="F2107" s="105"/>
      <c r="G2107" s="107"/>
      <c r="H2107" s="105"/>
      <c r="I2107" s="105"/>
      <c r="J2107" s="107"/>
      <c r="K2107" s="105"/>
      <c r="L2107" s="105"/>
      <c r="M2107" s="105"/>
      <c r="N2107" s="105"/>
      <c r="O2107" s="127"/>
      <c r="P2107" s="109"/>
      <c r="Q2107" s="110"/>
      <c r="R2107" s="110"/>
      <c r="S2107" s="110"/>
      <c r="T2107" s="110"/>
      <c r="U2107" s="111"/>
      <c r="V2107" s="111"/>
      <c r="W2107" s="112"/>
      <c r="X2107" s="113"/>
      <c r="Y2107" s="114"/>
      <c r="Z2107" s="115"/>
      <c r="AA2107" s="116"/>
      <c r="AB2107" s="117" t="b">
        <f t="shared" si="288"/>
        <v>0</v>
      </c>
      <c r="AC2107" s="117">
        <f t="shared" si="289"/>
        <v>0</v>
      </c>
      <c r="AD2107" s="118"/>
      <c r="AE2107" s="117" t="b">
        <f t="shared" si="290"/>
        <v>0</v>
      </c>
      <c r="AF2107" s="117">
        <f t="shared" si="291"/>
        <v>0</v>
      </c>
      <c r="AG2107" s="119">
        <f t="shared" si="292"/>
        <v>0</v>
      </c>
      <c r="AH2107" s="120" t="b">
        <f t="shared" si="293"/>
        <v>0</v>
      </c>
      <c r="AI2107" s="121">
        <f t="shared" si="294"/>
        <v>0</v>
      </c>
      <c r="AJ2107" s="122">
        <f>+C2107</f>
        <v>0</v>
      </c>
      <c r="AK2107" s="122" t="str">
        <f>IF(ISNA(VLOOKUP(postponeList!D2107,[1]Sheet!$A$2:$B$12,2,FALSE))," ",(VLOOKUP(postponeList!D2107,[1]Sheet!$A$2:$B$12,2,FALSE)))</f>
        <v xml:space="preserve"> </v>
      </c>
      <c r="AL2107" s="122" t="str">
        <f>IF(ISNA(VLOOKUP(E2107,[1]Sheet!$G$2:$H$40,2,FALSE))," ",VLOOKUP(E2107,[1]Sheet!$G$2:$H$40,2,FALSE))</f>
        <v xml:space="preserve"> </v>
      </c>
      <c r="AM2107" s="122" t="str">
        <f>IF(ISNA(VLOOKUP(G2107,[1]Sheet!$K$2:$L$159,2,FALSE))," ",(VLOOKUP(G2107,[1]Sheet!$K$2:$L$159,2,FALSE)))</f>
        <v xml:space="preserve"> </v>
      </c>
      <c r="AN2107" s="122" t="str">
        <f>IF(ISNA(VLOOKUP(I2107&amp;C2107,[1]Sheet!$D$2:$E$228,2,FALSE))," ",VLOOKUP(I2107&amp;C2107,[1]Sheet!$D$2:$E$228,2,FALSE))</f>
        <v xml:space="preserve"> </v>
      </c>
      <c r="AO2107" s="122" t="str">
        <f>+I2107&amp;C2107</f>
        <v/>
      </c>
      <c r="AP2107" s="122" t="str">
        <f>C2107&amp;D2107&amp;E2107&amp;G2107&amp;I2107&amp;O2107</f>
        <v/>
      </c>
      <c r="AQ2107" s="122" t="str">
        <f>B2107&amp;D2107&amp;N2107</f>
        <v/>
      </c>
      <c r="AR2107" s="123" t="str">
        <f>+D2107&amp;J2107</f>
        <v/>
      </c>
      <c r="AS2107" s="124" t="str">
        <f t="shared" si="295"/>
        <v/>
      </c>
      <c r="AT2107" s="125" t="str">
        <f t="shared" si="296"/>
        <v/>
      </c>
      <c r="AU2107" s="125" t="str">
        <f>IF(NOT(AT2107=""),VLOOKUP(AT2107,[1]PSI_Category!A:B,2,0),"")</f>
        <v/>
      </c>
      <c r="AV2107" s="167"/>
      <c r="AW2107" s="167"/>
      <c r="AX2107" s="167"/>
    </row>
    <row r="2108" spans="1:50" s="133" customFormat="1" ht="11.4" customHeight="1" x14ac:dyDescent="0.3">
      <c r="A2108" s="103"/>
      <c r="B2108" s="104"/>
      <c r="C2108" s="105"/>
      <c r="D2108" s="106"/>
      <c r="E2108" s="107"/>
      <c r="F2108" s="105"/>
      <c r="G2108" s="107"/>
      <c r="H2108" s="105"/>
      <c r="I2108" s="105"/>
      <c r="J2108" s="107"/>
      <c r="K2108" s="105"/>
      <c r="L2108" s="105"/>
      <c r="M2108" s="105"/>
      <c r="N2108" s="105"/>
      <c r="O2108" s="127"/>
      <c r="P2108" s="109"/>
      <c r="Q2108" s="110"/>
      <c r="R2108" s="110"/>
      <c r="S2108" s="110"/>
      <c r="T2108" s="110"/>
      <c r="U2108" s="111"/>
      <c r="V2108" s="111"/>
      <c r="W2108" s="112"/>
      <c r="X2108" s="113"/>
      <c r="Y2108" s="114"/>
      <c r="Z2108" s="115"/>
      <c r="AA2108" s="116"/>
      <c r="AB2108" s="117" t="b">
        <f t="shared" si="288"/>
        <v>0</v>
      </c>
      <c r="AC2108" s="117">
        <f t="shared" si="289"/>
        <v>0</v>
      </c>
      <c r="AD2108" s="118"/>
      <c r="AE2108" s="117" t="b">
        <f t="shared" si="290"/>
        <v>0</v>
      </c>
      <c r="AF2108" s="117">
        <f t="shared" si="291"/>
        <v>0</v>
      </c>
      <c r="AG2108" s="119">
        <f t="shared" si="292"/>
        <v>0</v>
      </c>
      <c r="AH2108" s="120" t="b">
        <f t="shared" si="293"/>
        <v>0</v>
      </c>
      <c r="AI2108" s="121">
        <f t="shared" si="294"/>
        <v>0</v>
      </c>
      <c r="AJ2108" s="122">
        <f>+C2108</f>
        <v>0</v>
      </c>
      <c r="AK2108" s="122" t="str">
        <f>IF(ISNA(VLOOKUP(postponeList!D2108,[1]Sheet!$A$2:$B$12,2,FALSE))," ",(VLOOKUP(postponeList!D2108,[1]Sheet!$A$2:$B$12,2,FALSE)))</f>
        <v xml:space="preserve"> </v>
      </c>
      <c r="AL2108" s="122" t="str">
        <f>IF(ISNA(VLOOKUP(E2108,[1]Sheet!$G$2:$H$40,2,FALSE))," ",VLOOKUP(E2108,[1]Sheet!$G$2:$H$40,2,FALSE))</f>
        <v xml:space="preserve"> </v>
      </c>
      <c r="AM2108" s="122" t="str">
        <f>IF(ISNA(VLOOKUP(G2108,[1]Sheet!$K$2:$L$159,2,FALSE))," ",(VLOOKUP(G2108,[1]Sheet!$K$2:$L$159,2,FALSE)))</f>
        <v xml:space="preserve"> </v>
      </c>
      <c r="AN2108" s="122" t="str">
        <f>IF(ISNA(VLOOKUP(I2108&amp;C2108,[1]Sheet!$D$2:$E$228,2,FALSE))," ",VLOOKUP(I2108&amp;C2108,[1]Sheet!$D$2:$E$228,2,FALSE))</f>
        <v xml:space="preserve"> </v>
      </c>
      <c r="AO2108" s="122" t="str">
        <f>+I2108&amp;C2108</f>
        <v/>
      </c>
      <c r="AP2108" s="122" t="str">
        <f>C2108&amp;D2108&amp;E2108&amp;G2108&amp;I2108&amp;O2108</f>
        <v/>
      </c>
      <c r="AQ2108" s="122" t="str">
        <f>B2108&amp;D2108&amp;N2108</f>
        <v/>
      </c>
      <c r="AR2108" s="123" t="str">
        <f>+D2108&amp;J2108</f>
        <v/>
      </c>
      <c r="AS2108" s="124" t="str">
        <f t="shared" si="295"/>
        <v/>
      </c>
      <c r="AT2108" s="125" t="str">
        <f t="shared" si="296"/>
        <v/>
      </c>
      <c r="AU2108" s="125" t="str">
        <f>IF(NOT(AT2108=""),VLOOKUP(AT2108,[1]PSI_Category!A:B,2,0),"")</f>
        <v/>
      </c>
      <c r="AV2108" s="167"/>
      <c r="AW2108" s="167"/>
      <c r="AX2108" s="167"/>
    </row>
    <row r="2109" spans="1:50" s="133" customFormat="1" ht="11.4" customHeight="1" x14ac:dyDescent="0.3">
      <c r="A2109" s="103"/>
      <c r="B2109" s="104"/>
      <c r="C2109" s="105"/>
      <c r="D2109" s="106"/>
      <c r="E2109" s="107"/>
      <c r="F2109" s="105"/>
      <c r="G2109" s="107"/>
      <c r="H2109" s="105"/>
      <c r="I2109" s="105"/>
      <c r="J2109" s="107"/>
      <c r="K2109" s="105"/>
      <c r="L2109" s="105"/>
      <c r="M2109" s="105"/>
      <c r="N2109" s="105"/>
      <c r="O2109" s="127"/>
      <c r="P2109" s="109"/>
      <c r="Q2109" s="110"/>
      <c r="R2109" s="110"/>
      <c r="S2109" s="110"/>
      <c r="T2109" s="110"/>
      <c r="U2109" s="111"/>
      <c r="V2109" s="111"/>
      <c r="W2109" s="112"/>
      <c r="X2109" s="113"/>
      <c r="Y2109" s="114"/>
      <c r="Z2109" s="115"/>
      <c r="AA2109" s="116"/>
      <c r="AB2109" s="117" t="b">
        <f t="shared" si="288"/>
        <v>0</v>
      </c>
      <c r="AC2109" s="117">
        <f t="shared" si="289"/>
        <v>0</v>
      </c>
      <c r="AD2109" s="118"/>
      <c r="AE2109" s="117" t="b">
        <f t="shared" si="290"/>
        <v>0</v>
      </c>
      <c r="AF2109" s="117">
        <f t="shared" si="291"/>
        <v>0</v>
      </c>
      <c r="AG2109" s="119">
        <f t="shared" si="292"/>
        <v>0</v>
      </c>
      <c r="AH2109" s="120" t="b">
        <f t="shared" si="293"/>
        <v>0</v>
      </c>
      <c r="AI2109" s="121">
        <f t="shared" si="294"/>
        <v>0</v>
      </c>
      <c r="AJ2109" s="122">
        <f>+C2109</f>
        <v>0</v>
      </c>
      <c r="AK2109" s="122" t="str">
        <f>IF(ISNA(VLOOKUP(postponeList!D2109,[1]Sheet!$A$2:$B$12,2,FALSE))," ",(VLOOKUP(postponeList!D2109,[1]Sheet!$A$2:$B$12,2,FALSE)))</f>
        <v xml:space="preserve"> </v>
      </c>
      <c r="AL2109" s="122" t="str">
        <f>IF(ISNA(VLOOKUP(E2109,[1]Sheet!$G$2:$H$40,2,FALSE))," ",VLOOKUP(E2109,[1]Sheet!$G$2:$H$40,2,FALSE))</f>
        <v xml:space="preserve"> </v>
      </c>
      <c r="AM2109" s="122" t="str">
        <f>IF(ISNA(VLOOKUP(G2109,[1]Sheet!$K$2:$L$159,2,FALSE))," ",(VLOOKUP(G2109,[1]Sheet!$K$2:$L$159,2,FALSE)))</f>
        <v xml:space="preserve"> </v>
      </c>
      <c r="AN2109" s="122" t="str">
        <f>IF(ISNA(VLOOKUP(I2109&amp;C2109,[1]Sheet!$D$2:$E$228,2,FALSE))," ",VLOOKUP(I2109&amp;C2109,[1]Sheet!$D$2:$E$228,2,FALSE))</f>
        <v xml:space="preserve"> </v>
      </c>
      <c r="AO2109" s="122" t="str">
        <f>+I2109&amp;C2109</f>
        <v/>
      </c>
      <c r="AP2109" s="122" t="str">
        <f>C2109&amp;D2109&amp;E2109&amp;G2109&amp;I2109&amp;O2109</f>
        <v/>
      </c>
      <c r="AQ2109" s="122" t="str">
        <f>B2109&amp;D2109&amp;N2109</f>
        <v/>
      </c>
      <c r="AR2109" s="123" t="str">
        <f>+D2109&amp;J2109</f>
        <v/>
      </c>
      <c r="AS2109" s="124" t="str">
        <f t="shared" si="295"/>
        <v/>
      </c>
      <c r="AT2109" s="125" t="str">
        <f t="shared" si="296"/>
        <v/>
      </c>
      <c r="AU2109" s="125" t="str">
        <f>IF(NOT(AT2109=""),VLOOKUP(AT2109,[1]PSI_Category!A:B,2,0),"")</f>
        <v/>
      </c>
      <c r="AV2109" s="167"/>
      <c r="AW2109" s="167"/>
      <c r="AX2109" s="167"/>
    </row>
    <row r="2110" spans="1:50" s="133" customFormat="1" ht="11.4" customHeight="1" x14ac:dyDescent="0.3">
      <c r="A2110" s="103"/>
      <c r="B2110" s="104"/>
      <c r="C2110" s="105"/>
      <c r="D2110" s="106"/>
      <c r="E2110" s="107"/>
      <c r="F2110" s="105"/>
      <c r="G2110" s="107"/>
      <c r="H2110" s="105"/>
      <c r="I2110" s="105"/>
      <c r="J2110" s="107"/>
      <c r="K2110" s="105"/>
      <c r="L2110" s="105"/>
      <c r="M2110" s="105"/>
      <c r="N2110" s="105"/>
      <c r="O2110" s="127"/>
      <c r="P2110" s="109"/>
      <c r="Q2110" s="110"/>
      <c r="R2110" s="110"/>
      <c r="S2110" s="110"/>
      <c r="T2110" s="110"/>
      <c r="U2110" s="111"/>
      <c r="V2110" s="111"/>
      <c r="W2110" s="112"/>
      <c r="X2110" s="113"/>
      <c r="Y2110" s="114"/>
      <c r="Z2110" s="115"/>
      <c r="AA2110" s="116"/>
      <c r="AB2110" s="117" t="b">
        <f t="shared" si="288"/>
        <v>0</v>
      </c>
      <c r="AC2110" s="117">
        <f t="shared" si="289"/>
        <v>0</v>
      </c>
      <c r="AD2110" s="118"/>
      <c r="AE2110" s="117" t="b">
        <f t="shared" si="290"/>
        <v>0</v>
      </c>
      <c r="AF2110" s="117">
        <f t="shared" si="291"/>
        <v>0</v>
      </c>
      <c r="AG2110" s="119">
        <f t="shared" si="292"/>
        <v>0</v>
      </c>
      <c r="AH2110" s="120" t="b">
        <f t="shared" si="293"/>
        <v>0</v>
      </c>
      <c r="AI2110" s="121">
        <f t="shared" si="294"/>
        <v>0</v>
      </c>
      <c r="AJ2110" s="122">
        <f>+C2110</f>
        <v>0</v>
      </c>
      <c r="AK2110" s="122" t="str">
        <f>IF(ISNA(VLOOKUP(postponeList!D2110,[1]Sheet!$A$2:$B$12,2,FALSE))," ",(VLOOKUP(postponeList!D2110,[1]Sheet!$A$2:$B$12,2,FALSE)))</f>
        <v xml:space="preserve"> </v>
      </c>
      <c r="AL2110" s="122" t="str">
        <f>IF(ISNA(VLOOKUP(E2110,[1]Sheet!$G$2:$H$40,2,FALSE))," ",VLOOKUP(E2110,[1]Sheet!$G$2:$H$40,2,FALSE))</f>
        <v xml:space="preserve"> </v>
      </c>
      <c r="AM2110" s="122" t="str">
        <f>IF(ISNA(VLOOKUP(G2110,[1]Sheet!$K$2:$L$159,2,FALSE))," ",(VLOOKUP(G2110,[1]Sheet!$K$2:$L$159,2,FALSE)))</f>
        <v xml:space="preserve"> </v>
      </c>
      <c r="AN2110" s="122" t="str">
        <f>IF(ISNA(VLOOKUP(I2110&amp;C2110,[1]Sheet!$D$2:$E$228,2,FALSE))," ",VLOOKUP(I2110&amp;C2110,[1]Sheet!$D$2:$E$228,2,FALSE))</f>
        <v xml:space="preserve"> </v>
      </c>
      <c r="AO2110" s="122" t="str">
        <f>+I2110&amp;C2110</f>
        <v/>
      </c>
      <c r="AP2110" s="122" t="str">
        <f>C2110&amp;D2110&amp;E2110&amp;G2110&amp;I2110&amp;O2110</f>
        <v/>
      </c>
      <c r="AQ2110" s="122" t="str">
        <f>B2110&amp;D2110&amp;N2110</f>
        <v/>
      </c>
      <c r="AR2110" s="123" t="str">
        <f>+D2110&amp;J2110</f>
        <v/>
      </c>
      <c r="AS2110" s="124" t="str">
        <f t="shared" si="295"/>
        <v/>
      </c>
      <c r="AT2110" s="125" t="str">
        <f t="shared" si="296"/>
        <v/>
      </c>
      <c r="AU2110" s="125" t="str">
        <f>IF(NOT(AT2110=""),VLOOKUP(AT2110,[1]PSI_Category!A:B,2,0),"")</f>
        <v/>
      </c>
      <c r="AV2110" s="167"/>
      <c r="AW2110" s="167"/>
      <c r="AX2110" s="167"/>
    </row>
    <row r="2111" spans="1:50" s="133" customFormat="1" ht="11.4" customHeight="1" x14ac:dyDescent="0.3">
      <c r="A2111" s="103"/>
      <c r="B2111" s="104"/>
      <c r="C2111" s="105"/>
      <c r="D2111" s="106"/>
      <c r="E2111" s="107"/>
      <c r="F2111" s="105"/>
      <c r="G2111" s="107"/>
      <c r="H2111" s="105"/>
      <c r="I2111" s="105"/>
      <c r="J2111" s="107"/>
      <c r="K2111" s="105"/>
      <c r="L2111" s="105"/>
      <c r="M2111" s="105"/>
      <c r="N2111" s="105"/>
      <c r="O2111" s="127"/>
      <c r="P2111" s="109"/>
      <c r="Q2111" s="110"/>
      <c r="R2111" s="110"/>
      <c r="S2111" s="110"/>
      <c r="T2111" s="110"/>
      <c r="U2111" s="111"/>
      <c r="V2111" s="111"/>
      <c r="W2111" s="112"/>
      <c r="X2111" s="113"/>
      <c r="Y2111" s="114"/>
      <c r="Z2111" s="115"/>
      <c r="AA2111" s="116"/>
      <c r="AB2111" s="117" t="b">
        <f t="shared" si="288"/>
        <v>0</v>
      </c>
      <c r="AC2111" s="117">
        <f t="shared" si="289"/>
        <v>0</v>
      </c>
      <c r="AD2111" s="118"/>
      <c r="AE2111" s="117" t="b">
        <f t="shared" si="290"/>
        <v>0</v>
      </c>
      <c r="AF2111" s="117">
        <f t="shared" si="291"/>
        <v>0</v>
      </c>
      <c r="AG2111" s="119">
        <f t="shared" si="292"/>
        <v>0</v>
      </c>
      <c r="AH2111" s="120" t="b">
        <f t="shared" si="293"/>
        <v>0</v>
      </c>
      <c r="AI2111" s="121">
        <f t="shared" si="294"/>
        <v>0</v>
      </c>
      <c r="AJ2111" s="122">
        <f>+C2111</f>
        <v>0</v>
      </c>
      <c r="AK2111" s="122" t="str">
        <f>IF(ISNA(VLOOKUP(postponeList!D2111,[1]Sheet!$A$2:$B$12,2,FALSE))," ",(VLOOKUP(postponeList!D2111,[1]Sheet!$A$2:$B$12,2,FALSE)))</f>
        <v xml:space="preserve"> </v>
      </c>
      <c r="AL2111" s="122" t="str">
        <f>IF(ISNA(VLOOKUP(E2111,[1]Sheet!$G$2:$H$40,2,FALSE))," ",VLOOKUP(E2111,[1]Sheet!$G$2:$H$40,2,FALSE))</f>
        <v xml:space="preserve"> </v>
      </c>
      <c r="AM2111" s="122" t="str">
        <f>IF(ISNA(VLOOKUP(G2111,[1]Sheet!$K$2:$L$159,2,FALSE))," ",(VLOOKUP(G2111,[1]Sheet!$K$2:$L$159,2,FALSE)))</f>
        <v xml:space="preserve"> </v>
      </c>
      <c r="AN2111" s="122" t="str">
        <f>IF(ISNA(VLOOKUP(I2111&amp;C2111,[1]Sheet!$D$2:$E$228,2,FALSE))," ",VLOOKUP(I2111&amp;C2111,[1]Sheet!$D$2:$E$228,2,FALSE))</f>
        <v xml:space="preserve"> </v>
      </c>
      <c r="AO2111" s="122" t="str">
        <f>+I2111&amp;C2111</f>
        <v/>
      </c>
      <c r="AP2111" s="122" t="str">
        <f>C2111&amp;D2111&amp;E2111&amp;G2111&amp;I2111&amp;O2111</f>
        <v/>
      </c>
      <c r="AQ2111" s="122" t="str">
        <f>B2111&amp;D2111&amp;N2111</f>
        <v/>
      </c>
      <c r="AR2111" s="123" t="str">
        <f>+D2111&amp;J2111</f>
        <v/>
      </c>
      <c r="AS2111" s="124" t="str">
        <f t="shared" si="295"/>
        <v/>
      </c>
      <c r="AT2111" s="125" t="str">
        <f t="shared" si="296"/>
        <v/>
      </c>
      <c r="AU2111" s="125" t="str">
        <f>IF(NOT(AT2111=""),VLOOKUP(AT2111,[1]PSI_Category!A:B,2,0),"")</f>
        <v/>
      </c>
      <c r="AV2111" s="167"/>
      <c r="AW2111" s="167"/>
      <c r="AX2111" s="167"/>
    </row>
    <row r="2112" spans="1:50" s="133" customFormat="1" ht="11.4" customHeight="1" x14ac:dyDescent="0.3">
      <c r="A2112" s="103"/>
      <c r="B2112" s="104"/>
      <c r="C2112" s="105"/>
      <c r="D2112" s="106"/>
      <c r="E2112" s="107"/>
      <c r="F2112" s="105"/>
      <c r="G2112" s="107"/>
      <c r="H2112" s="105"/>
      <c r="I2112" s="105"/>
      <c r="J2112" s="107"/>
      <c r="K2112" s="105"/>
      <c r="L2112" s="105"/>
      <c r="M2112" s="105"/>
      <c r="N2112" s="105"/>
      <c r="O2112" s="127"/>
      <c r="P2112" s="109"/>
      <c r="Q2112" s="110"/>
      <c r="R2112" s="110"/>
      <c r="S2112" s="110"/>
      <c r="T2112" s="110"/>
      <c r="U2112" s="111"/>
      <c r="V2112" s="111"/>
      <c r="W2112" s="112"/>
      <c r="X2112" s="113"/>
      <c r="Y2112" s="114"/>
      <c r="Z2112" s="115"/>
      <c r="AA2112" s="116"/>
      <c r="AB2112" s="117" t="b">
        <f t="shared" si="288"/>
        <v>0</v>
      </c>
      <c r="AC2112" s="117">
        <f t="shared" si="289"/>
        <v>0</v>
      </c>
      <c r="AD2112" s="118"/>
      <c r="AE2112" s="117" t="b">
        <f t="shared" si="290"/>
        <v>0</v>
      </c>
      <c r="AF2112" s="117">
        <f t="shared" si="291"/>
        <v>0</v>
      </c>
      <c r="AG2112" s="119">
        <f t="shared" si="292"/>
        <v>0</v>
      </c>
      <c r="AH2112" s="120" t="b">
        <f t="shared" si="293"/>
        <v>0</v>
      </c>
      <c r="AI2112" s="121">
        <f t="shared" si="294"/>
        <v>0</v>
      </c>
      <c r="AJ2112" s="122">
        <f>+C2112</f>
        <v>0</v>
      </c>
      <c r="AK2112" s="122" t="str">
        <f>IF(ISNA(VLOOKUP(postponeList!D2112,[1]Sheet!$A$2:$B$12,2,FALSE))," ",(VLOOKUP(postponeList!D2112,[1]Sheet!$A$2:$B$12,2,FALSE)))</f>
        <v xml:space="preserve"> </v>
      </c>
      <c r="AL2112" s="122" t="str">
        <f>IF(ISNA(VLOOKUP(E2112,[1]Sheet!$G$2:$H$40,2,FALSE))," ",VLOOKUP(E2112,[1]Sheet!$G$2:$H$40,2,FALSE))</f>
        <v xml:space="preserve"> </v>
      </c>
      <c r="AM2112" s="122" t="str">
        <f>IF(ISNA(VLOOKUP(G2112,[1]Sheet!$K$2:$L$159,2,FALSE))," ",(VLOOKUP(G2112,[1]Sheet!$K$2:$L$159,2,FALSE)))</f>
        <v xml:space="preserve"> </v>
      </c>
      <c r="AN2112" s="122" t="str">
        <f>IF(ISNA(VLOOKUP(I2112&amp;C2112,[1]Sheet!$D$2:$E$228,2,FALSE))," ",VLOOKUP(I2112&amp;C2112,[1]Sheet!$D$2:$E$228,2,FALSE))</f>
        <v xml:space="preserve"> </v>
      </c>
      <c r="AO2112" s="122" t="str">
        <f>+I2112&amp;C2112</f>
        <v/>
      </c>
      <c r="AP2112" s="122" t="str">
        <f>C2112&amp;D2112&amp;E2112&amp;G2112&amp;I2112&amp;O2112</f>
        <v/>
      </c>
      <c r="AQ2112" s="122" t="str">
        <f>B2112&amp;D2112&amp;N2112</f>
        <v/>
      </c>
      <c r="AR2112" s="123" t="str">
        <f>+D2112&amp;J2112</f>
        <v/>
      </c>
      <c r="AS2112" s="124" t="str">
        <f t="shared" si="295"/>
        <v/>
      </c>
      <c r="AT2112" s="125" t="str">
        <f t="shared" si="296"/>
        <v/>
      </c>
      <c r="AU2112" s="125" t="str">
        <f>IF(NOT(AT2112=""),VLOOKUP(AT2112,[1]PSI_Category!A:B,2,0),"")</f>
        <v/>
      </c>
      <c r="AV2112" s="167"/>
      <c r="AW2112" s="167"/>
      <c r="AX2112" s="167"/>
    </row>
    <row r="2113" spans="1:50" s="133" customFormat="1" ht="11.4" customHeight="1" x14ac:dyDescent="0.3">
      <c r="A2113" s="103"/>
      <c r="B2113" s="104"/>
      <c r="C2113" s="105"/>
      <c r="D2113" s="106"/>
      <c r="E2113" s="107"/>
      <c r="F2113" s="105"/>
      <c r="G2113" s="107"/>
      <c r="H2113" s="105"/>
      <c r="I2113" s="105"/>
      <c r="J2113" s="107"/>
      <c r="K2113" s="105"/>
      <c r="L2113" s="105"/>
      <c r="M2113" s="105"/>
      <c r="N2113" s="105"/>
      <c r="O2113" s="108"/>
      <c r="P2113" s="109"/>
      <c r="Q2113" s="110"/>
      <c r="R2113" s="110"/>
      <c r="S2113" s="110"/>
      <c r="T2113" s="110"/>
      <c r="U2113" s="111"/>
      <c r="V2113" s="111"/>
      <c r="W2113" s="112"/>
      <c r="X2113" s="113"/>
      <c r="Y2113" s="114"/>
      <c r="Z2113" s="115"/>
      <c r="AA2113" s="116"/>
      <c r="AB2113" s="117" t="b">
        <f t="shared" si="288"/>
        <v>0</v>
      </c>
      <c r="AC2113" s="117">
        <f t="shared" si="289"/>
        <v>0</v>
      </c>
      <c r="AD2113" s="118"/>
      <c r="AE2113" s="117" t="b">
        <f t="shared" si="290"/>
        <v>0</v>
      </c>
      <c r="AF2113" s="117">
        <f t="shared" si="291"/>
        <v>0</v>
      </c>
      <c r="AG2113" s="119">
        <f t="shared" si="292"/>
        <v>0</v>
      </c>
      <c r="AH2113" s="120" t="b">
        <f t="shared" si="293"/>
        <v>0</v>
      </c>
      <c r="AI2113" s="121">
        <f t="shared" si="294"/>
        <v>0</v>
      </c>
      <c r="AJ2113" s="122">
        <f>+C2113</f>
        <v>0</v>
      </c>
      <c r="AK2113" s="122" t="str">
        <f>IF(ISNA(VLOOKUP(postponeList!D2113,[1]Sheet!$A$2:$B$12,2,FALSE))," ",(VLOOKUP(postponeList!D2113,[1]Sheet!$A$2:$B$12,2,FALSE)))</f>
        <v xml:space="preserve"> </v>
      </c>
      <c r="AL2113" s="122" t="str">
        <f>IF(ISNA(VLOOKUP(E2113,[1]Sheet!$G$2:$H$40,2,FALSE))," ",VLOOKUP(E2113,[1]Sheet!$G$2:$H$40,2,FALSE))</f>
        <v xml:space="preserve"> </v>
      </c>
      <c r="AM2113" s="122" t="str">
        <f>IF(ISNA(VLOOKUP(G2113,[1]Sheet!$K$2:$L$159,2,FALSE))," ",(VLOOKUP(G2113,[1]Sheet!$K$2:$L$159,2,FALSE)))</f>
        <v xml:space="preserve"> </v>
      </c>
      <c r="AN2113" s="122" t="str">
        <f>IF(ISNA(VLOOKUP(I2113&amp;C2113,[1]Sheet!$D$2:$E$228,2,FALSE))," ",VLOOKUP(I2113&amp;C2113,[1]Sheet!$D$2:$E$228,2,FALSE))</f>
        <v xml:space="preserve"> </v>
      </c>
      <c r="AO2113" s="122" t="str">
        <f>+I2113&amp;C2113</f>
        <v/>
      </c>
      <c r="AP2113" s="122" t="str">
        <f>C2113&amp;D2113&amp;E2113&amp;G2113&amp;I2113&amp;O2113</f>
        <v/>
      </c>
      <c r="AQ2113" s="122" t="str">
        <f>B2113&amp;D2113&amp;N2113</f>
        <v/>
      </c>
      <c r="AR2113" s="123" t="str">
        <f>+D2113&amp;J2113</f>
        <v/>
      </c>
      <c r="AS2113" s="124" t="str">
        <f t="shared" si="295"/>
        <v/>
      </c>
      <c r="AT2113" s="125" t="str">
        <f t="shared" si="296"/>
        <v/>
      </c>
      <c r="AU2113" s="125" t="str">
        <f>IF(NOT(AT2113=""),VLOOKUP(AT2113,[1]PSI_Category!A:B,2,0),"")</f>
        <v/>
      </c>
      <c r="AV2113" s="167"/>
      <c r="AW2113" s="167"/>
      <c r="AX2113" s="167"/>
    </row>
    <row r="2114" spans="1:50" s="133" customFormat="1" ht="11.4" customHeight="1" x14ac:dyDescent="0.3">
      <c r="A2114" s="103"/>
      <c r="B2114" s="104"/>
      <c r="C2114" s="105"/>
      <c r="D2114" s="106"/>
      <c r="E2114" s="107"/>
      <c r="F2114" s="105"/>
      <c r="G2114" s="107"/>
      <c r="H2114" s="105"/>
      <c r="I2114" s="105"/>
      <c r="J2114" s="107"/>
      <c r="K2114" s="105"/>
      <c r="L2114" s="105"/>
      <c r="M2114" s="105"/>
      <c r="N2114" s="105"/>
      <c r="O2114" s="108"/>
      <c r="P2114" s="109"/>
      <c r="Q2114" s="110"/>
      <c r="R2114" s="110"/>
      <c r="S2114" s="110"/>
      <c r="T2114" s="110"/>
      <c r="U2114" s="111"/>
      <c r="V2114" s="111"/>
      <c r="W2114" s="112"/>
      <c r="X2114" s="113"/>
      <c r="Y2114" s="114"/>
      <c r="Z2114" s="115"/>
      <c r="AA2114" s="116"/>
      <c r="AB2114" s="117" t="b">
        <f t="shared" si="288"/>
        <v>0</v>
      </c>
      <c r="AC2114" s="117">
        <f t="shared" si="289"/>
        <v>0</v>
      </c>
      <c r="AD2114" s="118"/>
      <c r="AE2114" s="117" t="b">
        <f t="shared" si="290"/>
        <v>0</v>
      </c>
      <c r="AF2114" s="117">
        <f t="shared" si="291"/>
        <v>0</v>
      </c>
      <c r="AG2114" s="119">
        <f t="shared" si="292"/>
        <v>0</v>
      </c>
      <c r="AH2114" s="120" t="b">
        <f t="shared" si="293"/>
        <v>0</v>
      </c>
      <c r="AI2114" s="121">
        <f t="shared" si="294"/>
        <v>0</v>
      </c>
      <c r="AJ2114" s="122">
        <f>+C2114</f>
        <v>0</v>
      </c>
      <c r="AK2114" s="122" t="str">
        <f>IF(ISNA(VLOOKUP(postponeList!D2114,[1]Sheet!$A$2:$B$12,2,FALSE))," ",(VLOOKUP(postponeList!D2114,[1]Sheet!$A$2:$B$12,2,FALSE)))</f>
        <v xml:space="preserve"> </v>
      </c>
      <c r="AL2114" s="122" t="str">
        <f>IF(ISNA(VLOOKUP(E2114,[1]Sheet!$G$2:$H$40,2,FALSE))," ",VLOOKUP(E2114,[1]Sheet!$G$2:$H$40,2,FALSE))</f>
        <v xml:space="preserve"> </v>
      </c>
      <c r="AM2114" s="122" t="str">
        <f>IF(ISNA(VLOOKUP(G2114,[1]Sheet!$K$2:$L$159,2,FALSE))," ",(VLOOKUP(G2114,[1]Sheet!$K$2:$L$159,2,FALSE)))</f>
        <v xml:space="preserve"> </v>
      </c>
      <c r="AN2114" s="122" t="str">
        <f>IF(ISNA(VLOOKUP(I2114&amp;C2114,[1]Sheet!$D$2:$E$228,2,FALSE))," ",VLOOKUP(I2114&amp;C2114,[1]Sheet!$D$2:$E$228,2,FALSE))</f>
        <v xml:space="preserve"> </v>
      </c>
      <c r="AO2114" s="122" t="str">
        <f>+I2114&amp;C2114</f>
        <v/>
      </c>
      <c r="AP2114" s="122" t="str">
        <f>C2114&amp;D2114&amp;E2114&amp;G2114&amp;I2114&amp;O2114</f>
        <v/>
      </c>
      <c r="AQ2114" s="122" t="str">
        <f>B2114&amp;D2114&amp;N2114</f>
        <v/>
      </c>
      <c r="AR2114" s="123" t="str">
        <f>+D2114&amp;J2114</f>
        <v/>
      </c>
      <c r="AS2114" s="124" t="str">
        <f t="shared" si="295"/>
        <v/>
      </c>
      <c r="AT2114" s="125" t="str">
        <f t="shared" si="296"/>
        <v/>
      </c>
      <c r="AU2114" s="125" t="str">
        <f>IF(NOT(AT2114=""),VLOOKUP(AT2114,[1]PSI_Category!A:B,2,0),"")</f>
        <v/>
      </c>
      <c r="AV2114" s="167"/>
      <c r="AW2114" s="167"/>
      <c r="AX2114" s="167"/>
    </row>
    <row r="2115" spans="1:50" s="133" customFormat="1" ht="11.4" customHeight="1" x14ac:dyDescent="0.3">
      <c r="A2115" s="103"/>
      <c r="B2115" s="104"/>
      <c r="C2115" s="105"/>
      <c r="D2115" s="106"/>
      <c r="E2115" s="107"/>
      <c r="F2115" s="105"/>
      <c r="G2115" s="107"/>
      <c r="H2115" s="105"/>
      <c r="I2115" s="105"/>
      <c r="J2115" s="107"/>
      <c r="K2115" s="105"/>
      <c r="L2115" s="105"/>
      <c r="M2115" s="105"/>
      <c r="N2115" s="105"/>
      <c r="O2115" s="108"/>
      <c r="P2115" s="109"/>
      <c r="Q2115" s="110"/>
      <c r="R2115" s="110"/>
      <c r="S2115" s="110"/>
      <c r="T2115" s="110"/>
      <c r="U2115" s="111"/>
      <c r="V2115" s="111"/>
      <c r="W2115" s="112"/>
      <c r="X2115" s="113"/>
      <c r="Y2115" s="114"/>
      <c r="Z2115" s="115"/>
      <c r="AA2115" s="116"/>
      <c r="AB2115" s="117" t="b">
        <f t="shared" si="288"/>
        <v>0</v>
      </c>
      <c r="AC2115" s="117">
        <f t="shared" si="289"/>
        <v>0</v>
      </c>
      <c r="AD2115" s="118"/>
      <c r="AE2115" s="117" t="b">
        <f t="shared" si="290"/>
        <v>0</v>
      </c>
      <c r="AF2115" s="117">
        <f t="shared" si="291"/>
        <v>0</v>
      </c>
      <c r="AG2115" s="119">
        <f t="shared" si="292"/>
        <v>0</v>
      </c>
      <c r="AH2115" s="120" t="b">
        <f t="shared" si="293"/>
        <v>0</v>
      </c>
      <c r="AI2115" s="121">
        <f t="shared" si="294"/>
        <v>0</v>
      </c>
      <c r="AJ2115" s="122">
        <f>+C2115</f>
        <v>0</v>
      </c>
      <c r="AK2115" s="122" t="str">
        <f>IF(ISNA(VLOOKUP(postponeList!D2115,[1]Sheet!$A$2:$B$12,2,FALSE))," ",(VLOOKUP(postponeList!D2115,[1]Sheet!$A$2:$B$12,2,FALSE)))</f>
        <v xml:space="preserve"> </v>
      </c>
      <c r="AL2115" s="122" t="str">
        <f>IF(ISNA(VLOOKUP(E2115,[1]Sheet!$G$2:$H$40,2,FALSE))," ",VLOOKUP(E2115,[1]Sheet!$G$2:$H$40,2,FALSE))</f>
        <v xml:space="preserve"> </v>
      </c>
      <c r="AM2115" s="122" t="str">
        <f>IF(ISNA(VLOOKUP(G2115,[1]Sheet!$K$2:$L$159,2,FALSE))," ",(VLOOKUP(G2115,[1]Sheet!$K$2:$L$159,2,FALSE)))</f>
        <v xml:space="preserve"> </v>
      </c>
      <c r="AN2115" s="122" t="str">
        <f>IF(ISNA(VLOOKUP(I2115&amp;C2115,[1]Sheet!$D$2:$E$228,2,FALSE))," ",VLOOKUP(I2115&amp;C2115,[1]Sheet!$D$2:$E$228,2,FALSE))</f>
        <v xml:space="preserve"> </v>
      </c>
      <c r="AO2115" s="122" t="str">
        <f>+I2115&amp;C2115</f>
        <v/>
      </c>
      <c r="AP2115" s="122" t="str">
        <f>C2115&amp;D2115&amp;E2115&amp;G2115&amp;I2115&amp;O2115</f>
        <v/>
      </c>
      <c r="AQ2115" s="122" t="str">
        <f>B2115&amp;D2115&amp;N2115</f>
        <v/>
      </c>
      <c r="AR2115" s="123" t="str">
        <f>+D2115&amp;J2115</f>
        <v/>
      </c>
      <c r="AS2115" s="124" t="str">
        <f t="shared" si="295"/>
        <v/>
      </c>
      <c r="AT2115" s="125" t="str">
        <f t="shared" si="296"/>
        <v/>
      </c>
      <c r="AU2115" s="125" t="str">
        <f>IF(NOT(AT2115=""),VLOOKUP(AT2115,[1]PSI_Category!A:B,2,0),"")</f>
        <v/>
      </c>
      <c r="AV2115" s="167"/>
      <c r="AW2115" s="167"/>
      <c r="AX2115" s="167"/>
    </row>
    <row r="2116" spans="1:50" s="133" customFormat="1" ht="11.4" customHeight="1" x14ac:dyDescent="0.3">
      <c r="A2116" s="103"/>
      <c r="B2116" s="104"/>
      <c r="C2116" s="105"/>
      <c r="D2116" s="106"/>
      <c r="E2116" s="107"/>
      <c r="F2116" s="105"/>
      <c r="G2116" s="107"/>
      <c r="H2116" s="105"/>
      <c r="I2116" s="105"/>
      <c r="J2116" s="107"/>
      <c r="K2116" s="105"/>
      <c r="L2116" s="105"/>
      <c r="M2116" s="105"/>
      <c r="N2116" s="105"/>
      <c r="O2116" s="108"/>
      <c r="P2116" s="109"/>
      <c r="Q2116" s="110"/>
      <c r="R2116" s="110"/>
      <c r="S2116" s="110"/>
      <c r="T2116" s="110"/>
      <c r="U2116" s="111"/>
      <c r="V2116" s="111"/>
      <c r="W2116" s="112"/>
      <c r="X2116" s="113"/>
      <c r="Y2116" s="114"/>
      <c r="Z2116" s="115"/>
      <c r="AA2116" s="116"/>
      <c r="AB2116" s="117" t="b">
        <f t="shared" si="288"/>
        <v>0</v>
      </c>
      <c r="AC2116" s="117">
        <f t="shared" si="289"/>
        <v>0</v>
      </c>
      <c r="AD2116" s="118"/>
      <c r="AE2116" s="117" t="b">
        <f t="shared" si="290"/>
        <v>0</v>
      </c>
      <c r="AF2116" s="117">
        <f t="shared" si="291"/>
        <v>0</v>
      </c>
      <c r="AG2116" s="119">
        <f t="shared" si="292"/>
        <v>0</v>
      </c>
      <c r="AH2116" s="120" t="b">
        <f t="shared" si="293"/>
        <v>0</v>
      </c>
      <c r="AI2116" s="121">
        <f t="shared" si="294"/>
        <v>0</v>
      </c>
      <c r="AJ2116" s="122">
        <f>+C2116</f>
        <v>0</v>
      </c>
      <c r="AK2116" s="122" t="str">
        <f>IF(ISNA(VLOOKUP(postponeList!D2116,[1]Sheet!$A$2:$B$12,2,FALSE))," ",(VLOOKUP(postponeList!D2116,[1]Sheet!$A$2:$B$12,2,FALSE)))</f>
        <v xml:space="preserve"> </v>
      </c>
      <c r="AL2116" s="122" t="str">
        <f>IF(ISNA(VLOOKUP(E2116,[1]Sheet!$G$2:$H$40,2,FALSE))," ",VLOOKUP(E2116,[1]Sheet!$G$2:$H$40,2,FALSE))</f>
        <v xml:space="preserve"> </v>
      </c>
      <c r="AM2116" s="122" t="str">
        <f>IF(ISNA(VLOOKUP(G2116,[1]Sheet!$K$2:$L$159,2,FALSE))," ",(VLOOKUP(G2116,[1]Sheet!$K$2:$L$159,2,FALSE)))</f>
        <v xml:space="preserve"> </v>
      </c>
      <c r="AN2116" s="122" t="str">
        <f>IF(ISNA(VLOOKUP(I2116&amp;C2116,[1]Sheet!$D$2:$E$228,2,FALSE))," ",VLOOKUP(I2116&amp;C2116,[1]Sheet!$D$2:$E$228,2,FALSE))</f>
        <v xml:space="preserve"> </v>
      </c>
      <c r="AO2116" s="122" t="str">
        <f>+I2116&amp;C2116</f>
        <v/>
      </c>
      <c r="AP2116" s="122" t="str">
        <f>C2116&amp;D2116&amp;E2116&amp;G2116&amp;I2116&amp;O2116</f>
        <v/>
      </c>
      <c r="AQ2116" s="122" t="str">
        <f>B2116&amp;D2116&amp;N2116</f>
        <v/>
      </c>
      <c r="AR2116" s="123" t="str">
        <f>+D2116&amp;J2116</f>
        <v/>
      </c>
      <c r="AS2116" s="124" t="str">
        <f t="shared" si="295"/>
        <v/>
      </c>
      <c r="AT2116" s="125" t="str">
        <f t="shared" si="296"/>
        <v/>
      </c>
      <c r="AU2116" s="125" t="str">
        <f>IF(NOT(AT2116=""),VLOOKUP(AT2116,[1]PSI_Category!A:B,2,0),"")</f>
        <v/>
      </c>
      <c r="AV2116" s="167"/>
      <c r="AW2116" s="167"/>
      <c r="AX2116" s="167"/>
    </row>
    <row r="2117" spans="1:50" s="133" customFormat="1" ht="11.4" customHeight="1" x14ac:dyDescent="0.3">
      <c r="A2117" s="103"/>
      <c r="B2117" s="104"/>
      <c r="C2117" s="105"/>
      <c r="D2117" s="106"/>
      <c r="E2117" s="107"/>
      <c r="F2117" s="105"/>
      <c r="G2117" s="107"/>
      <c r="H2117" s="105"/>
      <c r="I2117" s="105"/>
      <c r="J2117" s="107"/>
      <c r="K2117" s="105"/>
      <c r="L2117" s="105"/>
      <c r="M2117" s="105"/>
      <c r="N2117" s="105"/>
      <c r="O2117" s="108"/>
      <c r="P2117" s="109"/>
      <c r="Q2117" s="110"/>
      <c r="R2117" s="110"/>
      <c r="S2117" s="110"/>
      <c r="T2117" s="110"/>
      <c r="U2117" s="111"/>
      <c r="V2117" s="111"/>
      <c r="W2117" s="112"/>
      <c r="X2117" s="113"/>
      <c r="Y2117" s="114"/>
      <c r="Z2117" s="115"/>
      <c r="AA2117" s="116"/>
      <c r="AB2117" s="117" t="b">
        <f t="shared" si="288"/>
        <v>0</v>
      </c>
      <c r="AC2117" s="117">
        <f t="shared" si="289"/>
        <v>0</v>
      </c>
      <c r="AD2117" s="118"/>
      <c r="AE2117" s="117" t="b">
        <f t="shared" si="290"/>
        <v>0</v>
      </c>
      <c r="AF2117" s="117">
        <f t="shared" si="291"/>
        <v>0</v>
      </c>
      <c r="AG2117" s="119">
        <f t="shared" si="292"/>
        <v>0</v>
      </c>
      <c r="AH2117" s="120" t="b">
        <f t="shared" si="293"/>
        <v>0</v>
      </c>
      <c r="AI2117" s="121">
        <f t="shared" si="294"/>
        <v>0</v>
      </c>
      <c r="AJ2117" s="122">
        <f>+C2117</f>
        <v>0</v>
      </c>
      <c r="AK2117" s="122" t="str">
        <f>IF(ISNA(VLOOKUP(postponeList!D2117,[1]Sheet!$A$2:$B$12,2,FALSE))," ",(VLOOKUP(postponeList!D2117,[1]Sheet!$A$2:$B$12,2,FALSE)))</f>
        <v xml:space="preserve"> </v>
      </c>
      <c r="AL2117" s="122" t="str">
        <f>IF(ISNA(VLOOKUP(E2117,[1]Sheet!$G$2:$H$40,2,FALSE))," ",VLOOKUP(E2117,[1]Sheet!$G$2:$H$40,2,FALSE))</f>
        <v xml:space="preserve"> </v>
      </c>
      <c r="AM2117" s="122" t="str">
        <f>IF(ISNA(VLOOKUP(G2117,[1]Sheet!$K$2:$L$159,2,FALSE))," ",(VLOOKUP(G2117,[1]Sheet!$K$2:$L$159,2,FALSE)))</f>
        <v xml:space="preserve"> </v>
      </c>
      <c r="AN2117" s="122" t="str">
        <f>IF(ISNA(VLOOKUP(I2117&amp;C2117,[1]Sheet!$D$2:$E$228,2,FALSE))," ",VLOOKUP(I2117&amp;C2117,[1]Sheet!$D$2:$E$228,2,FALSE))</f>
        <v xml:space="preserve"> </v>
      </c>
      <c r="AO2117" s="122" t="str">
        <f>+I2117&amp;C2117</f>
        <v/>
      </c>
      <c r="AP2117" s="122" t="str">
        <f>C2117&amp;D2117&amp;E2117&amp;G2117&amp;I2117&amp;O2117</f>
        <v/>
      </c>
      <c r="AQ2117" s="122" t="str">
        <f>B2117&amp;D2117&amp;N2117</f>
        <v/>
      </c>
      <c r="AR2117" s="123" t="str">
        <f>+D2117&amp;J2117</f>
        <v/>
      </c>
      <c r="AS2117" s="124" t="str">
        <f t="shared" si="295"/>
        <v/>
      </c>
      <c r="AT2117" s="125" t="str">
        <f t="shared" si="296"/>
        <v/>
      </c>
      <c r="AU2117" s="125" t="str">
        <f>IF(NOT(AT2117=""),VLOOKUP(AT2117,[1]PSI_Category!A:B,2,0),"")</f>
        <v/>
      </c>
      <c r="AV2117" s="167"/>
      <c r="AW2117" s="167"/>
      <c r="AX2117" s="167"/>
    </row>
    <row r="2118" spans="1:50" s="133" customFormat="1" ht="11.4" customHeight="1" x14ac:dyDescent="0.3">
      <c r="A2118" s="103"/>
      <c r="B2118" s="104"/>
      <c r="C2118" s="105"/>
      <c r="D2118" s="106"/>
      <c r="E2118" s="107"/>
      <c r="F2118" s="105"/>
      <c r="G2118" s="107"/>
      <c r="H2118" s="105"/>
      <c r="I2118" s="105"/>
      <c r="J2118" s="107"/>
      <c r="K2118" s="105"/>
      <c r="L2118" s="105"/>
      <c r="M2118" s="105"/>
      <c r="N2118" s="105"/>
      <c r="O2118" s="108"/>
      <c r="P2118" s="109"/>
      <c r="Q2118" s="110"/>
      <c r="R2118" s="110"/>
      <c r="S2118" s="110"/>
      <c r="T2118" s="110"/>
      <c r="U2118" s="111"/>
      <c r="V2118" s="111"/>
      <c r="W2118" s="112"/>
      <c r="X2118" s="113"/>
      <c r="Y2118" s="114"/>
      <c r="Z2118" s="115"/>
      <c r="AA2118" s="116"/>
      <c r="AB2118" s="117" t="b">
        <f t="shared" ref="AB2118:AB2181" si="297">IF($Y2118=$AB$3,$Z2118*AA2118,IF($Y2118=$AC$3,$Z2118*AA2118/$AF$3,IF($Y2118=$AH$3,$Z2118*AA2118/$AI$3,IF($Y2118=$AJ$3,$Z2118*AA2118/$AK$3))))</f>
        <v>0</v>
      </c>
      <c r="AC2118" s="117">
        <f t="shared" ref="AC2118:AC2181" si="298">AB2118*$AF$3/1000</f>
        <v>0</v>
      </c>
      <c r="AD2118" s="118"/>
      <c r="AE2118" s="117" t="b">
        <f t="shared" ref="AE2118:AE2181" si="299">IF($Y2118=$AB$3,$Z2118*AD2118, IF($Y2118=$AC$3, $Z2118*AD2118/$AF$3, IF($Y2118=$AH$3, $Z2118*AD2118/$AI$3, IF($Y2118=$AJ$3, $Z2118*AD2118/$AK$3))))</f>
        <v>0</v>
      </c>
      <c r="AF2118" s="117">
        <f t="shared" ref="AF2118:AF2181" si="300">AE2118*$AF$3/1000</f>
        <v>0</v>
      </c>
      <c r="AG2118" s="119">
        <f t="shared" ref="AG2118:AG2181" si="301">+AA2118-AD2118</f>
        <v>0</v>
      </c>
      <c r="AH2118" s="120" t="b">
        <f t="shared" ref="AH2118:AH2181" si="302">IF($Y2118=$AB$3,$Z2118*AG2118, IF($Y2118=$AC$3, $Z2118*AG2118/$AF$3, IF($Y2118=$AH$3, $Z2118*AG2118/$AI$3, IF($Y2118=$AJ$3, $Z2118*AG2118/$AK$3))))</f>
        <v>0</v>
      </c>
      <c r="AI2118" s="121">
        <f t="shared" ref="AI2118:AI2181" si="303">AH2118*$AF$3/1000</f>
        <v>0</v>
      </c>
      <c r="AJ2118" s="122">
        <f>+C2118</f>
        <v>0</v>
      </c>
      <c r="AK2118" s="122" t="str">
        <f>IF(ISNA(VLOOKUP(postponeList!D2118,[1]Sheet!$A$2:$B$12,2,FALSE))," ",(VLOOKUP(postponeList!D2118,[1]Sheet!$A$2:$B$12,2,FALSE)))</f>
        <v xml:space="preserve"> </v>
      </c>
      <c r="AL2118" s="122" t="str">
        <f>IF(ISNA(VLOOKUP(E2118,[1]Sheet!$G$2:$H$40,2,FALSE))," ",VLOOKUP(E2118,[1]Sheet!$G$2:$H$40,2,FALSE))</f>
        <v xml:space="preserve"> </v>
      </c>
      <c r="AM2118" s="122" t="str">
        <f>IF(ISNA(VLOOKUP(G2118,[1]Sheet!$K$2:$L$159,2,FALSE))," ",(VLOOKUP(G2118,[1]Sheet!$K$2:$L$159,2,FALSE)))</f>
        <v xml:space="preserve"> </v>
      </c>
      <c r="AN2118" s="122" t="str">
        <f>IF(ISNA(VLOOKUP(I2118&amp;C2118,[1]Sheet!$D$2:$E$228,2,FALSE))," ",VLOOKUP(I2118&amp;C2118,[1]Sheet!$D$2:$E$228,2,FALSE))</f>
        <v xml:space="preserve"> </v>
      </c>
      <c r="AO2118" s="122" t="str">
        <f>+I2118&amp;C2118</f>
        <v/>
      </c>
      <c r="AP2118" s="122" t="str">
        <f>C2118&amp;D2118&amp;E2118&amp;G2118&amp;I2118&amp;O2118</f>
        <v/>
      </c>
      <c r="AQ2118" s="122" t="str">
        <f>B2118&amp;D2118&amp;N2118</f>
        <v/>
      </c>
      <c r="AR2118" s="123" t="str">
        <f>+D2118&amp;J2118</f>
        <v/>
      </c>
      <c r="AS2118" s="124" t="str">
        <f t="shared" ref="AS2118:AS2181" si="304">LEFT(V2118,3)</f>
        <v/>
      </c>
      <c r="AT2118" s="125" t="str">
        <f t="shared" ref="AT2118:AT2181" si="305">IFERROR(TRIM(M2118),"")</f>
        <v/>
      </c>
      <c r="AU2118" s="125" t="str">
        <f>IF(NOT(AT2118=""),VLOOKUP(AT2118,[1]PSI_Category!A:B,2,0),"")</f>
        <v/>
      </c>
      <c r="AV2118" s="167"/>
      <c r="AW2118" s="167"/>
      <c r="AX2118" s="167"/>
    </row>
    <row r="2119" spans="1:50" s="133" customFormat="1" ht="11.4" customHeight="1" x14ac:dyDescent="0.3">
      <c r="A2119" s="103"/>
      <c r="B2119" s="104"/>
      <c r="C2119" s="105"/>
      <c r="D2119" s="106"/>
      <c r="E2119" s="107"/>
      <c r="F2119" s="105"/>
      <c r="G2119" s="107"/>
      <c r="H2119" s="105"/>
      <c r="I2119" s="105"/>
      <c r="J2119" s="107"/>
      <c r="K2119" s="105"/>
      <c r="L2119" s="105"/>
      <c r="M2119" s="105"/>
      <c r="N2119" s="105"/>
      <c r="O2119" s="108"/>
      <c r="P2119" s="109"/>
      <c r="Q2119" s="110"/>
      <c r="R2119" s="110"/>
      <c r="S2119" s="110"/>
      <c r="T2119" s="110"/>
      <c r="U2119" s="111"/>
      <c r="V2119" s="111"/>
      <c r="W2119" s="112"/>
      <c r="X2119" s="113"/>
      <c r="Y2119" s="114"/>
      <c r="Z2119" s="115"/>
      <c r="AA2119" s="116"/>
      <c r="AB2119" s="117" t="b">
        <f t="shared" si="297"/>
        <v>0</v>
      </c>
      <c r="AC2119" s="117">
        <f t="shared" si="298"/>
        <v>0</v>
      </c>
      <c r="AD2119" s="118"/>
      <c r="AE2119" s="117" t="b">
        <f t="shared" si="299"/>
        <v>0</v>
      </c>
      <c r="AF2119" s="117">
        <f t="shared" si="300"/>
        <v>0</v>
      </c>
      <c r="AG2119" s="119">
        <f t="shared" si="301"/>
        <v>0</v>
      </c>
      <c r="AH2119" s="120" t="b">
        <f t="shared" si="302"/>
        <v>0</v>
      </c>
      <c r="AI2119" s="121">
        <f t="shared" si="303"/>
        <v>0</v>
      </c>
      <c r="AJ2119" s="122">
        <f>+C2119</f>
        <v>0</v>
      </c>
      <c r="AK2119" s="122" t="str">
        <f>IF(ISNA(VLOOKUP(postponeList!D2119,[1]Sheet!$A$2:$B$12,2,FALSE))," ",(VLOOKUP(postponeList!D2119,[1]Sheet!$A$2:$B$12,2,FALSE)))</f>
        <v xml:space="preserve"> </v>
      </c>
      <c r="AL2119" s="122" t="str">
        <f>IF(ISNA(VLOOKUP(E2119,[1]Sheet!$G$2:$H$40,2,FALSE))," ",VLOOKUP(E2119,[1]Sheet!$G$2:$H$40,2,FALSE))</f>
        <v xml:space="preserve"> </v>
      </c>
      <c r="AM2119" s="122" t="str">
        <f>IF(ISNA(VLOOKUP(G2119,[1]Sheet!$K$2:$L$159,2,FALSE))," ",(VLOOKUP(G2119,[1]Sheet!$K$2:$L$159,2,FALSE)))</f>
        <v xml:space="preserve"> </v>
      </c>
      <c r="AN2119" s="122" t="str">
        <f>IF(ISNA(VLOOKUP(I2119&amp;C2119,[1]Sheet!$D$2:$E$228,2,FALSE))," ",VLOOKUP(I2119&amp;C2119,[1]Sheet!$D$2:$E$228,2,FALSE))</f>
        <v xml:space="preserve"> </v>
      </c>
      <c r="AO2119" s="122" t="str">
        <f>+I2119&amp;C2119</f>
        <v/>
      </c>
      <c r="AP2119" s="122" t="str">
        <f>C2119&amp;D2119&amp;E2119&amp;G2119&amp;I2119&amp;O2119</f>
        <v/>
      </c>
      <c r="AQ2119" s="122" t="str">
        <f>B2119&amp;D2119&amp;N2119</f>
        <v/>
      </c>
      <c r="AR2119" s="123" t="str">
        <f>+D2119&amp;J2119</f>
        <v/>
      </c>
      <c r="AS2119" s="124" t="str">
        <f t="shared" si="304"/>
        <v/>
      </c>
      <c r="AT2119" s="125" t="str">
        <f t="shared" si="305"/>
        <v/>
      </c>
      <c r="AU2119" s="125" t="str">
        <f>IF(NOT(AT2119=""),VLOOKUP(AT2119,[1]PSI_Category!A:B,2,0),"")</f>
        <v/>
      </c>
      <c r="AV2119" s="167"/>
      <c r="AW2119" s="167"/>
      <c r="AX2119" s="167"/>
    </row>
    <row r="2120" spans="1:50" s="133" customFormat="1" ht="11.4" customHeight="1" x14ac:dyDescent="0.3">
      <c r="A2120" s="103"/>
      <c r="B2120" s="104"/>
      <c r="C2120" s="105"/>
      <c r="D2120" s="106"/>
      <c r="E2120" s="107"/>
      <c r="F2120" s="105"/>
      <c r="G2120" s="107"/>
      <c r="H2120" s="105"/>
      <c r="I2120" s="105"/>
      <c r="J2120" s="107"/>
      <c r="K2120" s="105"/>
      <c r="L2120" s="105"/>
      <c r="M2120" s="105"/>
      <c r="N2120" s="105"/>
      <c r="O2120" s="108"/>
      <c r="P2120" s="109"/>
      <c r="Q2120" s="110"/>
      <c r="R2120" s="110"/>
      <c r="S2120" s="110"/>
      <c r="T2120" s="110"/>
      <c r="U2120" s="111"/>
      <c r="V2120" s="111"/>
      <c r="W2120" s="112"/>
      <c r="X2120" s="113"/>
      <c r="Y2120" s="114"/>
      <c r="Z2120" s="115"/>
      <c r="AA2120" s="116"/>
      <c r="AB2120" s="117" t="b">
        <f t="shared" si="297"/>
        <v>0</v>
      </c>
      <c r="AC2120" s="117">
        <f t="shared" si="298"/>
        <v>0</v>
      </c>
      <c r="AD2120" s="118"/>
      <c r="AE2120" s="117" t="b">
        <f t="shared" si="299"/>
        <v>0</v>
      </c>
      <c r="AF2120" s="117">
        <f t="shared" si="300"/>
        <v>0</v>
      </c>
      <c r="AG2120" s="119">
        <f t="shared" si="301"/>
        <v>0</v>
      </c>
      <c r="AH2120" s="120" t="b">
        <f t="shared" si="302"/>
        <v>0</v>
      </c>
      <c r="AI2120" s="121">
        <f t="shared" si="303"/>
        <v>0</v>
      </c>
      <c r="AJ2120" s="122">
        <f>+C2120</f>
        <v>0</v>
      </c>
      <c r="AK2120" s="122" t="str">
        <f>IF(ISNA(VLOOKUP(postponeList!D2120,[1]Sheet!$A$2:$B$12,2,FALSE))," ",(VLOOKUP(postponeList!D2120,[1]Sheet!$A$2:$B$12,2,FALSE)))</f>
        <v xml:space="preserve"> </v>
      </c>
      <c r="AL2120" s="122" t="str">
        <f>IF(ISNA(VLOOKUP(E2120,[1]Sheet!$G$2:$H$40,2,FALSE))," ",VLOOKUP(E2120,[1]Sheet!$G$2:$H$40,2,FALSE))</f>
        <v xml:space="preserve"> </v>
      </c>
      <c r="AM2120" s="122" t="str">
        <f>IF(ISNA(VLOOKUP(G2120,[1]Sheet!$K$2:$L$159,2,FALSE))," ",(VLOOKUP(G2120,[1]Sheet!$K$2:$L$159,2,FALSE)))</f>
        <v xml:space="preserve"> </v>
      </c>
      <c r="AN2120" s="122" t="str">
        <f>IF(ISNA(VLOOKUP(I2120&amp;C2120,[1]Sheet!$D$2:$E$228,2,FALSE))," ",VLOOKUP(I2120&amp;C2120,[1]Sheet!$D$2:$E$228,2,FALSE))</f>
        <v xml:space="preserve"> </v>
      </c>
      <c r="AO2120" s="122" t="str">
        <f>+I2120&amp;C2120</f>
        <v/>
      </c>
      <c r="AP2120" s="122" t="str">
        <f>C2120&amp;D2120&amp;E2120&amp;G2120&amp;I2120&amp;O2120</f>
        <v/>
      </c>
      <c r="AQ2120" s="122" t="str">
        <f>B2120&amp;D2120&amp;N2120</f>
        <v/>
      </c>
      <c r="AR2120" s="123" t="str">
        <f>+D2120&amp;J2120</f>
        <v/>
      </c>
      <c r="AS2120" s="124" t="str">
        <f t="shared" si="304"/>
        <v/>
      </c>
      <c r="AT2120" s="125" t="str">
        <f t="shared" si="305"/>
        <v/>
      </c>
      <c r="AU2120" s="125" t="str">
        <f>IF(NOT(AT2120=""),VLOOKUP(AT2120,[1]PSI_Category!A:B,2,0),"")</f>
        <v/>
      </c>
      <c r="AV2120" s="167"/>
      <c r="AW2120" s="167"/>
      <c r="AX2120" s="167"/>
    </row>
    <row r="2121" spans="1:50" s="133" customFormat="1" ht="11.4" customHeight="1" x14ac:dyDescent="0.3">
      <c r="A2121" s="103"/>
      <c r="B2121" s="104"/>
      <c r="C2121" s="105"/>
      <c r="D2121" s="106"/>
      <c r="E2121" s="107"/>
      <c r="F2121" s="105"/>
      <c r="G2121" s="107"/>
      <c r="H2121" s="105"/>
      <c r="I2121" s="105"/>
      <c r="J2121" s="107"/>
      <c r="K2121" s="105"/>
      <c r="L2121" s="105"/>
      <c r="M2121" s="105"/>
      <c r="N2121" s="105"/>
      <c r="O2121" s="108"/>
      <c r="P2121" s="109"/>
      <c r="Q2121" s="110"/>
      <c r="R2121" s="110"/>
      <c r="S2121" s="110"/>
      <c r="T2121" s="110"/>
      <c r="U2121" s="111"/>
      <c r="V2121" s="111"/>
      <c r="W2121" s="112"/>
      <c r="X2121" s="113"/>
      <c r="Y2121" s="114"/>
      <c r="Z2121" s="115"/>
      <c r="AA2121" s="116"/>
      <c r="AB2121" s="117" t="b">
        <f t="shared" si="297"/>
        <v>0</v>
      </c>
      <c r="AC2121" s="117">
        <f t="shared" si="298"/>
        <v>0</v>
      </c>
      <c r="AD2121" s="118"/>
      <c r="AE2121" s="117" t="b">
        <f t="shared" si="299"/>
        <v>0</v>
      </c>
      <c r="AF2121" s="117">
        <f t="shared" si="300"/>
        <v>0</v>
      </c>
      <c r="AG2121" s="119">
        <f t="shared" si="301"/>
        <v>0</v>
      </c>
      <c r="AH2121" s="120" t="b">
        <f t="shared" si="302"/>
        <v>0</v>
      </c>
      <c r="AI2121" s="121">
        <f t="shared" si="303"/>
        <v>0</v>
      </c>
      <c r="AJ2121" s="122">
        <f>+C2121</f>
        <v>0</v>
      </c>
      <c r="AK2121" s="122" t="str">
        <f>IF(ISNA(VLOOKUP(postponeList!D2121,[1]Sheet!$A$2:$B$12,2,FALSE))," ",(VLOOKUP(postponeList!D2121,[1]Sheet!$A$2:$B$12,2,FALSE)))</f>
        <v xml:space="preserve"> </v>
      </c>
      <c r="AL2121" s="122" t="str">
        <f>IF(ISNA(VLOOKUP(E2121,[1]Sheet!$G$2:$H$40,2,FALSE))," ",VLOOKUP(E2121,[1]Sheet!$G$2:$H$40,2,FALSE))</f>
        <v xml:space="preserve"> </v>
      </c>
      <c r="AM2121" s="122" t="str">
        <f>IF(ISNA(VLOOKUP(G2121,[1]Sheet!$K$2:$L$159,2,FALSE))," ",(VLOOKUP(G2121,[1]Sheet!$K$2:$L$159,2,FALSE)))</f>
        <v xml:space="preserve"> </v>
      </c>
      <c r="AN2121" s="122" t="str">
        <f>IF(ISNA(VLOOKUP(I2121&amp;C2121,[1]Sheet!$D$2:$E$228,2,FALSE))," ",VLOOKUP(I2121&amp;C2121,[1]Sheet!$D$2:$E$228,2,FALSE))</f>
        <v xml:space="preserve"> </v>
      </c>
      <c r="AO2121" s="122" t="str">
        <f>+I2121&amp;C2121</f>
        <v/>
      </c>
      <c r="AP2121" s="122" t="str">
        <f>C2121&amp;D2121&amp;E2121&amp;G2121&amp;I2121&amp;O2121</f>
        <v/>
      </c>
      <c r="AQ2121" s="122" t="str">
        <f>B2121&amp;D2121&amp;N2121</f>
        <v/>
      </c>
      <c r="AR2121" s="123" t="str">
        <f>+D2121&amp;J2121</f>
        <v/>
      </c>
      <c r="AS2121" s="124" t="str">
        <f t="shared" si="304"/>
        <v/>
      </c>
      <c r="AT2121" s="125" t="str">
        <f t="shared" si="305"/>
        <v/>
      </c>
      <c r="AU2121" s="125" t="str">
        <f>IF(NOT(AT2121=""),VLOOKUP(AT2121,[1]PSI_Category!A:B,2,0),"")</f>
        <v/>
      </c>
      <c r="AV2121" s="167"/>
      <c r="AW2121" s="167"/>
      <c r="AX2121" s="167"/>
    </row>
    <row r="2122" spans="1:50" s="133" customFormat="1" ht="11.4" customHeight="1" x14ac:dyDescent="0.3">
      <c r="A2122" s="103"/>
      <c r="B2122" s="104"/>
      <c r="C2122" s="105"/>
      <c r="D2122" s="106"/>
      <c r="E2122" s="107"/>
      <c r="F2122" s="105"/>
      <c r="G2122" s="107"/>
      <c r="H2122" s="105"/>
      <c r="I2122" s="105"/>
      <c r="J2122" s="107"/>
      <c r="K2122" s="105"/>
      <c r="L2122" s="105"/>
      <c r="M2122" s="105"/>
      <c r="N2122" s="105"/>
      <c r="O2122" s="108"/>
      <c r="P2122" s="109"/>
      <c r="Q2122" s="110"/>
      <c r="R2122" s="110"/>
      <c r="S2122" s="110"/>
      <c r="T2122" s="110"/>
      <c r="U2122" s="111"/>
      <c r="V2122" s="111"/>
      <c r="W2122" s="112"/>
      <c r="X2122" s="113"/>
      <c r="Y2122" s="114"/>
      <c r="Z2122" s="115"/>
      <c r="AA2122" s="116"/>
      <c r="AB2122" s="117" t="b">
        <f t="shared" si="297"/>
        <v>0</v>
      </c>
      <c r="AC2122" s="117">
        <f t="shared" si="298"/>
        <v>0</v>
      </c>
      <c r="AD2122" s="118"/>
      <c r="AE2122" s="117" t="b">
        <f t="shared" si="299"/>
        <v>0</v>
      </c>
      <c r="AF2122" s="117">
        <f t="shared" si="300"/>
        <v>0</v>
      </c>
      <c r="AG2122" s="119">
        <f t="shared" si="301"/>
        <v>0</v>
      </c>
      <c r="AH2122" s="120" t="b">
        <f t="shared" si="302"/>
        <v>0</v>
      </c>
      <c r="AI2122" s="121">
        <f t="shared" si="303"/>
        <v>0</v>
      </c>
      <c r="AJ2122" s="122">
        <f>+C2122</f>
        <v>0</v>
      </c>
      <c r="AK2122" s="122" t="str">
        <f>IF(ISNA(VLOOKUP(postponeList!D2122,[1]Sheet!$A$2:$B$12,2,FALSE))," ",(VLOOKUP(postponeList!D2122,[1]Sheet!$A$2:$B$12,2,FALSE)))</f>
        <v xml:space="preserve"> </v>
      </c>
      <c r="AL2122" s="122" t="str">
        <f>IF(ISNA(VLOOKUP(E2122,[1]Sheet!$G$2:$H$40,2,FALSE))," ",VLOOKUP(E2122,[1]Sheet!$G$2:$H$40,2,FALSE))</f>
        <v xml:space="preserve"> </v>
      </c>
      <c r="AM2122" s="122" t="str">
        <f>IF(ISNA(VLOOKUP(G2122,[1]Sheet!$K$2:$L$159,2,FALSE))," ",(VLOOKUP(G2122,[1]Sheet!$K$2:$L$159,2,FALSE)))</f>
        <v xml:space="preserve"> </v>
      </c>
      <c r="AN2122" s="122" t="str">
        <f>IF(ISNA(VLOOKUP(I2122&amp;C2122,[1]Sheet!$D$2:$E$228,2,FALSE))," ",VLOOKUP(I2122&amp;C2122,[1]Sheet!$D$2:$E$228,2,FALSE))</f>
        <v xml:space="preserve"> </v>
      </c>
      <c r="AO2122" s="122" t="str">
        <f>+I2122&amp;C2122</f>
        <v/>
      </c>
      <c r="AP2122" s="122" t="str">
        <f>C2122&amp;D2122&amp;E2122&amp;G2122&amp;I2122&amp;O2122</f>
        <v/>
      </c>
      <c r="AQ2122" s="122" t="str">
        <f>B2122&amp;D2122&amp;N2122</f>
        <v/>
      </c>
      <c r="AR2122" s="123" t="str">
        <f>+D2122&amp;J2122</f>
        <v/>
      </c>
      <c r="AS2122" s="124" t="str">
        <f t="shared" si="304"/>
        <v/>
      </c>
      <c r="AT2122" s="125" t="str">
        <f t="shared" si="305"/>
        <v/>
      </c>
      <c r="AU2122" s="125" t="str">
        <f>IF(NOT(AT2122=""),VLOOKUP(AT2122,[1]PSI_Category!A:B,2,0),"")</f>
        <v/>
      </c>
      <c r="AV2122" s="167"/>
      <c r="AW2122" s="167"/>
      <c r="AX2122" s="167"/>
    </row>
    <row r="2123" spans="1:50" s="133" customFormat="1" ht="11.4" customHeight="1" x14ac:dyDescent="0.3">
      <c r="A2123" s="103"/>
      <c r="B2123" s="104"/>
      <c r="C2123" s="105"/>
      <c r="D2123" s="106"/>
      <c r="E2123" s="107"/>
      <c r="F2123" s="105"/>
      <c r="G2123" s="107"/>
      <c r="H2123" s="105"/>
      <c r="I2123" s="105"/>
      <c r="J2123" s="107"/>
      <c r="K2123" s="105"/>
      <c r="L2123" s="105"/>
      <c r="M2123" s="105"/>
      <c r="N2123" s="105"/>
      <c r="O2123" s="108"/>
      <c r="P2123" s="109"/>
      <c r="Q2123" s="110"/>
      <c r="R2123" s="110"/>
      <c r="S2123" s="110"/>
      <c r="T2123" s="110"/>
      <c r="U2123" s="111"/>
      <c r="V2123" s="111"/>
      <c r="W2123" s="112"/>
      <c r="X2123" s="113"/>
      <c r="Y2123" s="114"/>
      <c r="Z2123" s="115"/>
      <c r="AA2123" s="116"/>
      <c r="AB2123" s="117" t="b">
        <f t="shared" si="297"/>
        <v>0</v>
      </c>
      <c r="AC2123" s="117">
        <f t="shared" si="298"/>
        <v>0</v>
      </c>
      <c r="AD2123" s="118"/>
      <c r="AE2123" s="117" t="b">
        <f t="shared" si="299"/>
        <v>0</v>
      </c>
      <c r="AF2123" s="117">
        <f t="shared" si="300"/>
        <v>0</v>
      </c>
      <c r="AG2123" s="119">
        <f t="shared" si="301"/>
        <v>0</v>
      </c>
      <c r="AH2123" s="120" t="b">
        <f t="shared" si="302"/>
        <v>0</v>
      </c>
      <c r="AI2123" s="121">
        <f t="shared" si="303"/>
        <v>0</v>
      </c>
      <c r="AJ2123" s="122">
        <f>+C2123</f>
        <v>0</v>
      </c>
      <c r="AK2123" s="122" t="str">
        <f>IF(ISNA(VLOOKUP(postponeList!D2123,[1]Sheet!$A$2:$B$12,2,FALSE))," ",(VLOOKUP(postponeList!D2123,[1]Sheet!$A$2:$B$12,2,FALSE)))</f>
        <v xml:space="preserve"> </v>
      </c>
      <c r="AL2123" s="122" t="str">
        <f>IF(ISNA(VLOOKUP(E2123,[1]Sheet!$G$2:$H$40,2,FALSE))," ",VLOOKUP(E2123,[1]Sheet!$G$2:$H$40,2,FALSE))</f>
        <v xml:space="preserve"> </v>
      </c>
      <c r="AM2123" s="122" t="str">
        <f>IF(ISNA(VLOOKUP(G2123,[1]Sheet!$K$2:$L$159,2,FALSE))," ",(VLOOKUP(G2123,[1]Sheet!$K$2:$L$159,2,FALSE)))</f>
        <v xml:space="preserve"> </v>
      </c>
      <c r="AN2123" s="122" t="str">
        <f>IF(ISNA(VLOOKUP(I2123&amp;C2123,[1]Sheet!$D$2:$E$228,2,FALSE))," ",VLOOKUP(I2123&amp;C2123,[1]Sheet!$D$2:$E$228,2,FALSE))</f>
        <v xml:space="preserve"> </v>
      </c>
      <c r="AO2123" s="122" t="str">
        <f>+I2123&amp;C2123</f>
        <v/>
      </c>
      <c r="AP2123" s="122" t="str">
        <f>C2123&amp;D2123&amp;E2123&amp;G2123&amp;I2123&amp;O2123</f>
        <v/>
      </c>
      <c r="AQ2123" s="122" t="str">
        <f>B2123&amp;D2123&amp;N2123</f>
        <v/>
      </c>
      <c r="AR2123" s="123" t="str">
        <f>+D2123&amp;J2123</f>
        <v/>
      </c>
      <c r="AS2123" s="124" t="str">
        <f t="shared" si="304"/>
        <v/>
      </c>
      <c r="AT2123" s="125" t="str">
        <f t="shared" si="305"/>
        <v/>
      </c>
      <c r="AU2123" s="125" t="str">
        <f>IF(NOT(AT2123=""),VLOOKUP(AT2123,[1]PSI_Category!A:B,2,0),"")</f>
        <v/>
      </c>
      <c r="AV2123" s="167"/>
      <c r="AW2123" s="167"/>
      <c r="AX2123" s="167"/>
    </row>
    <row r="2124" spans="1:50" s="133" customFormat="1" ht="11.4" customHeight="1" x14ac:dyDescent="0.3">
      <c r="A2124" s="103"/>
      <c r="B2124" s="104"/>
      <c r="C2124" s="105"/>
      <c r="D2124" s="106"/>
      <c r="E2124" s="107"/>
      <c r="F2124" s="105"/>
      <c r="G2124" s="107"/>
      <c r="H2124" s="105"/>
      <c r="I2124" s="105"/>
      <c r="J2124" s="107"/>
      <c r="K2124" s="105"/>
      <c r="L2124" s="105"/>
      <c r="M2124" s="105"/>
      <c r="N2124" s="105"/>
      <c r="O2124" s="108"/>
      <c r="P2124" s="109"/>
      <c r="Q2124" s="110"/>
      <c r="R2124" s="110"/>
      <c r="S2124" s="110"/>
      <c r="T2124" s="110"/>
      <c r="U2124" s="111"/>
      <c r="V2124" s="111"/>
      <c r="W2124" s="112"/>
      <c r="X2124" s="113"/>
      <c r="Y2124" s="114"/>
      <c r="Z2124" s="115"/>
      <c r="AA2124" s="116"/>
      <c r="AB2124" s="117" t="b">
        <f t="shared" si="297"/>
        <v>0</v>
      </c>
      <c r="AC2124" s="117">
        <f t="shared" si="298"/>
        <v>0</v>
      </c>
      <c r="AD2124" s="118"/>
      <c r="AE2124" s="117" t="b">
        <f t="shared" si="299"/>
        <v>0</v>
      </c>
      <c r="AF2124" s="117">
        <f t="shared" si="300"/>
        <v>0</v>
      </c>
      <c r="AG2124" s="119">
        <f t="shared" si="301"/>
        <v>0</v>
      </c>
      <c r="AH2124" s="120" t="b">
        <f t="shared" si="302"/>
        <v>0</v>
      </c>
      <c r="AI2124" s="121">
        <f t="shared" si="303"/>
        <v>0</v>
      </c>
      <c r="AJ2124" s="122">
        <f>+C2124</f>
        <v>0</v>
      </c>
      <c r="AK2124" s="122" t="str">
        <f>IF(ISNA(VLOOKUP(postponeList!D2124,[1]Sheet!$A$2:$B$12,2,FALSE))," ",(VLOOKUP(postponeList!D2124,[1]Sheet!$A$2:$B$12,2,FALSE)))</f>
        <v xml:space="preserve"> </v>
      </c>
      <c r="AL2124" s="122" t="str">
        <f>IF(ISNA(VLOOKUP(E2124,[1]Sheet!$G$2:$H$40,2,FALSE))," ",VLOOKUP(E2124,[1]Sheet!$G$2:$H$40,2,FALSE))</f>
        <v xml:space="preserve"> </v>
      </c>
      <c r="AM2124" s="122" t="str">
        <f>IF(ISNA(VLOOKUP(G2124,[1]Sheet!$K$2:$L$159,2,FALSE))," ",(VLOOKUP(G2124,[1]Sheet!$K$2:$L$159,2,FALSE)))</f>
        <v xml:space="preserve"> </v>
      </c>
      <c r="AN2124" s="122" t="str">
        <f>IF(ISNA(VLOOKUP(I2124&amp;C2124,[1]Sheet!$D$2:$E$228,2,FALSE))," ",VLOOKUP(I2124&amp;C2124,[1]Sheet!$D$2:$E$228,2,FALSE))</f>
        <v xml:space="preserve"> </v>
      </c>
      <c r="AO2124" s="122" t="str">
        <f>+I2124&amp;C2124</f>
        <v/>
      </c>
      <c r="AP2124" s="122" t="str">
        <f>C2124&amp;D2124&amp;E2124&amp;G2124&amp;I2124&amp;O2124</f>
        <v/>
      </c>
      <c r="AQ2124" s="122" t="str">
        <f>B2124&amp;D2124&amp;N2124</f>
        <v/>
      </c>
      <c r="AR2124" s="123" t="str">
        <f>+D2124&amp;J2124</f>
        <v/>
      </c>
      <c r="AS2124" s="124" t="str">
        <f t="shared" si="304"/>
        <v/>
      </c>
      <c r="AT2124" s="125" t="str">
        <f t="shared" si="305"/>
        <v/>
      </c>
      <c r="AU2124" s="125" t="str">
        <f>IF(NOT(AT2124=""),VLOOKUP(AT2124,[1]PSI_Category!A:B,2,0),"")</f>
        <v/>
      </c>
      <c r="AV2124" s="167"/>
      <c r="AW2124" s="167"/>
      <c r="AX2124" s="167"/>
    </row>
    <row r="2125" spans="1:50" s="133" customFormat="1" ht="11.4" customHeight="1" x14ac:dyDescent="0.3">
      <c r="A2125" s="103"/>
      <c r="B2125" s="104"/>
      <c r="C2125" s="105"/>
      <c r="D2125" s="106"/>
      <c r="E2125" s="107"/>
      <c r="F2125" s="105"/>
      <c r="G2125" s="107"/>
      <c r="H2125" s="105"/>
      <c r="I2125" s="105"/>
      <c r="J2125" s="107"/>
      <c r="K2125" s="105"/>
      <c r="L2125" s="105"/>
      <c r="M2125" s="105"/>
      <c r="N2125" s="105"/>
      <c r="O2125" s="108"/>
      <c r="P2125" s="109"/>
      <c r="Q2125" s="110"/>
      <c r="R2125" s="110"/>
      <c r="S2125" s="110"/>
      <c r="T2125" s="110"/>
      <c r="U2125" s="111"/>
      <c r="V2125" s="111"/>
      <c r="W2125" s="112"/>
      <c r="X2125" s="113"/>
      <c r="Y2125" s="114"/>
      <c r="Z2125" s="115"/>
      <c r="AA2125" s="116"/>
      <c r="AB2125" s="117" t="b">
        <f t="shared" si="297"/>
        <v>0</v>
      </c>
      <c r="AC2125" s="117">
        <f t="shared" si="298"/>
        <v>0</v>
      </c>
      <c r="AD2125" s="118"/>
      <c r="AE2125" s="117" t="b">
        <f t="shared" si="299"/>
        <v>0</v>
      </c>
      <c r="AF2125" s="117">
        <f t="shared" si="300"/>
        <v>0</v>
      </c>
      <c r="AG2125" s="119">
        <f t="shared" si="301"/>
        <v>0</v>
      </c>
      <c r="AH2125" s="120" t="b">
        <f t="shared" si="302"/>
        <v>0</v>
      </c>
      <c r="AI2125" s="121">
        <f t="shared" si="303"/>
        <v>0</v>
      </c>
      <c r="AJ2125" s="122">
        <f>+C2125</f>
        <v>0</v>
      </c>
      <c r="AK2125" s="122" t="str">
        <f>IF(ISNA(VLOOKUP(postponeList!D2125,[1]Sheet!$A$2:$B$12,2,FALSE))," ",(VLOOKUP(postponeList!D2125,[1]Sheet!$A$2:$B$12,2,FALSE)))</f>
        <v xml:space="preserve"> </v>
      </c>
      <c r="AL2125" s="122" t="str">
        <f>IF(ISNA(VLOOKUP(E2125,[1]Sheet!$G$2:$H$40,2,FALSE))," ",VLOOKUP(E2125,[1]Sheet!$G$2:$H$40,2,FALSE))</f>
        <v xml:space="preserve"> </v>
      </c>
      <c r="AM2125" s="122" t="str">
        <f>IF(ISNA(VLOOKUP(G2125,[1]Sheet!$K$2:$L$159,2,FALSE))," ",(VLOOKUP(G2125,[1]Sheet!$K$2:$L$159,2,FALSE)))</f>
        <v xml:space="preserve"> </v>
      </c>
      <c r="AN2125" s="122" t="str">
        <f>IF(ISNA(VLOOKUP(I2125&amp;C2125,[1]Sheet!$D$2:$E$228,2,FALSE))," ",VLOOKUP(I2125&amp;C2125,[1]Sheet!$D$2:$E$228,2,FALSE))</f>
        <v xml:space="preserve"> </v>
      </c>
      <c r="AO2125" s="122" t="str">
        <f>+I2125&amp;C2125</f>
        <v/>
      </c>
      <c r="AP2125" s="122" t="str">
        <f>C2125&amp;D2125&amp;E2125&amp;G2125&amp;I2125&amp;O2125</f>
        <v/>
      </c>
      <c r="AQ2125" s="122" t="str">
        <f>B2125&amp;D2125&amp;N2125</f>
        <v/>
      </c>
      <c r="AR2125" s="123" t="str">
        <f>+D2125&amp;J2125</f>
        <v/>
      </c>
      <c r="AS2125" s="124" t="str">
        <f t="shared" si="304"/>
        <v/>
      </c>
      <c r="AT2125" s="125" t="str">
        <f t="shared" si="305"/>
        <v/>
      </c>
      <c r="AU2125" s="125" t="str">
        <f>IF(NOT(AT2125=""),VLOOKUP(AT2125,[1]PSI_Category!A:B,2,0),"")</f>
        <v/>
      </c>
      <c r="AV2125" s="167"/>
      <c r="AW2125" s="167"/>
      <c r="AX2125" s="167"/>
    </row>
    <row r="2126" spans="1:50" s="133" customFormat="1" ht="11.4" customHeight="1" x14ac:dyDescent="0.3">
      <c r="A2126" s="103"/>
      <c r="B2126" s="104"/>
      <c r="C2126" s="105"/>
      <c r="D2126" s="106"/>
      <c r="E2126" s="107"/>
      <c r="F2126" s="105"/>
      <c r="G2126" s="107"/>
      <c r="H2126" s="105"/>
      <c r="I2126" s="105"/>
      <c r="J2126" s="107"/>
      <c r="K2126" s="105"/>
      <c r="L2126" s="105"/>
      <c r="M2126" s="105"/>
      <c r="N2126" s="105"/>
      <c r="O2126" s="108"/>
      <c r="P2126" s="109"/>
      <c r="Q2126" s="110"/>
      <c r="R2126" s="110"/>
      <c r="S2126" s="110"/>
      <c r="T2126" s="110"/>
      <c r="U2126" s="111"/>
      <c r="V2126" s="111"/>
      <c r="W2126" s="112"/>
      <c r="X2126" s="113"/>
      <c r="Y2126" s="114"/>
      <c r="Z2126" s="115"/>
      <c r="AA2126" s="116"/>
      <c r="AB2126" s="117" t="b">
        <f t="shared" si="297"/>
        <v>0</v>
      </c>
      <c r="AC2126" s="117">
        <f t="shared" si="298"/>
        <v>0</v>
      </c>
      <c r="AD2126" s="118"/>
      <c r="AE2126" s="117" t="b">
        <f t="shared" si="299"/>
        <v>0</v>
      </c>
      <c r="AF2126" s="117">
        <f t="shared" si="300"/>
        <v>0</v>
      </c>
      <c r="AG2126" s="119">
        <f t="shared" si="301"/>
        <v>0</v>
      </c>
      <c r="AH2126" s="120" t="b">
        <f t="shared" si="302"/>
        <v>0</v>
      </c>
      <c r="AI2126" s="121">
        <f t="shared" si="303"/>
        <v>0</v>
      </c>
      <c r="AJ2126" s="122">
        <f>+C2126</f>
        <v>0</v>
      </c>
      <c r="AK2126" s="122" t="str">
        <f>IF(ISNA(VLOOKUP(postponeList!D2126,[1]Sheet!$A$2:$B$12,2,FALSE))," ",(VLOOKUP(postponeList!D2126,[1]Sheet!$A$2:$B$12,2,FALSE)))</f>
        <v xml:space="preserve"> </v>
      </c>
      <c r="AL2126" s="122" t="str">
        <f>IF(ISNA(VLOOKUP(E2126,[1]Sheet!$G$2:$H$40,2,FALSE))," ",VLOOKUP(E2126,[1]Sheet!$G$2:$H$40,2,FALSE))</f>
        <v xml:space="preserve"> </v>
      </c>
      <c r="AM2126" s="122" t="str">
        <f>IF(ISNA(VLOOKUP(G2126,[1]Sheet!$K$2:$L$159,2,FALSE))," ",(VLOOKUP(G2126,[1]Sheet!$K$2:$L$159,2,FALSE)))</f>
        <v xml:space="preserve"> </v>
      </c>
      <c r="AN2126" s="122" t="str">
        <f>IF(ISNA(VLOOKUP(I2126&amp;C2126,[1]Sheet!$D$2:$E$228,2,FALSE))," ",VLOOKUP(I2126&amp;C2126,[1]Sheet!$D$2:$E$228,2,FALSE))</f>
        <v xml:space="preserve"> </v>
      </c>
      <c r="AO2126" s="122" t="str">
        <f>+I2126&amp;C2126</f>
        <v/>
      </c>
      <c r="AP2126" s="122" t="str">
        <f>C2126&amp;D2126&amp;E2126&amp;G2126&amp;I2126&amp;O2126</f>
        <v/>
      </c>
      <c r="AQ2126" s="122" t="str">
        <f>B2126&amp;D2126&amp;N2126</f>
        <v/>
      </c>
      <c r="AR2126" s="123" t="str">
        <f>+D2126&amp;J2126</f>
        <v/>
      </c>
      <c r="AS2126" s="124" t="str">
        <f t="shared" si="304"/>
        <v/>
      </c>
      <c r="AT2126" s="125" t="str">
        <f t="shared" si="305"/>
        <v/>
      </c>
      <c r="AU2126" s="125" t="str">
        <f>IF(NOT(AT2126=""),VLOOKUP(AT2126,[1]PSI_Category!A:B,2,0),"")</f>
        <v/>
      </c>
      <c r="AV2126" s="167"/>
      <c r="AW2126" s="167"/>
      <c r="AX2126" s="167"/>
    </row>
    <row r="2127" spans="1:50" s="133" customFormat="1" ht="11.4" customHeight="1" x14ac:dyDescent="0.3">
      <c r="A2127" s="103"/>
      <c r="B2127" s="104"/>
      <c r="C2127" s="105"/>
      <c r="D2127" s="106"/>
      <c r="E2127" s="107"/>
      <c r="F2127" s="105"/>
      <c r="G2127" s="107"/>
      <c r="H2127" s="105"/>
      <c r="I2127" s="105"/>
      <c r="J2127" s="107"/>
      <c r="K2127" s="105"/>
      <c r="L2127" s="105"/>
      <c r="M2127" s="105"/>
      <c r="N2127" s="105"/>
      <c r="O2127" s="127"/>
      <c r="P2127" s="109"/>
      <c r="Q2127" s="110"/>
      <c r="R2127" s="110"/>
      <c r="S2127" s="110"/>
      <c r="T2127" s="110"/>
      <c r="U2127" s="111"/>
      <c r="V2127" s="111"/>
      <c r="W2127" s="112"/>
      <c r="X2127" s="113"/>
      <c r="Y2127" s="114"/>
      <c r="Z2127" s="115"/>
      <c r="AA2127" s="116"/>
      <c r="AB2127" s="117" t="b">
        <f t="shared" si="297"/>
        <v>0</v>
      </c>
      <c r="AC2127" s="117">
        <f t="shared" si="298"/>
        <v>0</v>
      </c>
      <c r="AD2127" s="118"/>
      <c r="AE2127" s="117" t="b">
        <f t="shared" si="299"/>
        <v>0</v>
      </c>
      <c r="AF2127" s="117">
        <f t="shared" si="300"/>
        <v>0</v>
      </c>
      <c r="AG2127" s="119">
        <f t="shared" si="301"/>
        <v>0</v>
      </c>
      <c r="AH2127" s="120" t="b">
        <f t="shared" si="302"/>
        <v>0</v>
      </c>
      <c r="AI2127" s="121">
        <f t="shared" si="303"/>
        <v>0</v>
      </c>
      <c r="AJ2127" s="122">
        <f>+C2127</f>
        <v>0</v>
      </c>
      <c r="AK2127" s="122" t="str">
        <f>IF(ISNA(VLOOKUP(postponeList!D2127,[1]Sheet!$A$2:$B$12,2,FALSE))," ",(VLOOKUP(postponeList!D2127,[1]Sheet!$A$2:$B$12,2,FALSE)))</f>
        <v xml:space="preserve"> </v>
      </c>
      <c r="AL2127" s="122" t="str">
        <f>IF(ISNA(VLOOKUP(E2127,[1]Sheet!$G$2:$H$40,2,FALSE))," ",VLOOKUP(E2127,[1]Sheet!$G$2:$H$40,2,FALSE))</f>
        <v xml:space="preserve"> </v>
      </c>
      <c r="AM2127" s="122" t="str">
        <f>IF(ISNA(VLOOKUP(G2127,[1]Sheet!$K$2:$L$159,2,FALSE))," ",(VLOOKUP(G2127,[1]Sheet!$K$2:$L$159,2,FALSE)))</f>
        <v xml:space="preserve"> </v>
      </c>
      <c r="AN2127" s="122" t="str">
        <f>IF(ISNA(VLOOKUP(I2127&amp;C2127,[1]Sheet!$D$2:$E$228,2,FALSE))," ",VLOOKUP(I2127&amp;C2127,[1]Sheet!$D$2:$E$228,2,FALSE))</f>
        <v xml:space="preserve"> </v>
      </c>
      <c r="AO2127" s="122" t="str">
        <f>+I2127&amp;C2127</f>
        <v/>
      </c>
      <c r="AP2127" s="122" t="str">
        <f>C2127&amp;D2127&amp;E2127&amp;G2127&amp;I2127&amp;O2127</f>
        <v/>
      </c>
      <c r="AQ2127" s="122" t="str">
        <f>B2127&amp;D2127&amp;N2127</f>
        <v/>
      </c>
      <c r="AR2127" s="123" t="str">
        <f>+D2127&amp;J2127</f>
        <v/>
      </c>
      <c r="AS2127" s="124" t="str">
        <f t="shared" si="304"/>
        <v/>
      </c>
      <c r="AT2127" s="125" t="str">
        <f t="shared" si="305"/>
        <v/>
      </c>
      <c r="AU2127" s="125" t="str">
        <f>IF(NOT(AT2127=""),VLOOKUP(AT2127,[1]PSI_Category!A:B,2,0),"")</f>
        <v/>
      </c>
      <c r="AV2127" s="167"/>
      <c r="AW2127" s="167"/>
      <c r="AX2127" s="167"/>
    </row>
    <row r="2128" spans="1:50" s="133" customFormat="1" ht="11.4" customHeight="1" x14ac:dyDescent="0.3">
      <c r="A2128" s="103"/>
      <c r="B2128" s="104"/>
      <c r="C2128" s="105"/>
      <c r="D2128" s="106"/>
      <c r="E2128" s="107"/>
      <c r="F2128" s="105"/>
      <c r="G2128" s="107"/>
      <c r="H2128" s="105"/>
      <c r="I2128" s="105"/>
      <c r="J2128" s="107"/>
      <c r="K2128" s="105"/>
      <c r="L2128" s="105"/>
      <c r="M2128" s="105"/>
      <c r="N2128" s="105"/>
      <c r="O2128" s="127"/>
      <c r="P2128" s="109"/>
      <c r="Q2128" s="110"/>
      <c r="R2128" s="110"/>
      <c r="S2128" s="110"/>
      <c r="T2128" s="110"/>
      <c r="U2128" s="111"/>
      <c r="V2128" s="111"/>
      <c r="W2128" s="112"/>
      <c r="X2128" s="113"/>
      <c r="Y2128" s="114"/>
      <c r="Z2128" s="115"/>
      <c r="AA2128" s="116"/>
      <c r="AB2128" s="117" t="b">
        <f t="shared" si="297"/>
        <v>0</v>
      </c>
      <c r="AC2128" s="117">
        <f t="shared" si="298"/>
        <v>0</v>
      </c>
      <c r="AD2128" s="118"/>
      <c r="AE2128" s="117" t="b">
        <f t="shared" si="299"/>
        <v>0</v>
      </c>
      <c r="AF2128" s="117">
        <f t="shared" si="300"/>
        <v>0</v>
      </c>
      <c r="AG2128" s="119">
        <f t="shared" si="301"/>
        <v>0</v>
      </c>
      <c r="AH2128" s="120" t="b">
        <f t="shared" si="302"/>
        <v>0</v>
      </c>
      <c r="AI2128" s="121">
        <f t="shared" si="303"/>
        <v>0</v>
      </c>
      <c r="AJ2128" s="122">
        <f>+C2128</f>
        <v>0</v>
      </c>
      <c r="AK2128" s="122" t="str">
        <f>IF(ISNA(VLOOKUP(postponeList!D2128,[1]Sheet!$A$2:$B$12,2,FALSE))," ",(VLOOKUP(postponeList!D2128,[1]Sheet!$A$2:$B$12,2,FALSE)))</f>
        <v xml:space="preserve"> </v>
      </c>
      <c r="AL2128" s="122" t="str">
        <f>IF(ISNA(VLOOKUP(E2128,[1]Sheet!$G$2:$H$40,2,FALSE))," ",VLOOKUP(E2128,[1]Sheet!$G$2:$H$40,2,FALSE))</f>
        <v xml:space="preserve"> </v>
      </c>
      <c r="AM2128" s="122" t="str">
        <f>IF(ISNA(VLOOKUP(G2128,[1]Sheet!$K$2:$L$159,2,FALSE))," ",(VLOOKUP(G2128,[1]Sheet!$K$2:$L$159,2,FALSE)))</f>
        <v xml:space="preserve"> </v>
      </c>
      <c r="AN2128" s="122" t="str">
        <f>IF(ISNA(VLOOKUP(I2128&amp;C2128,[1]Sheet!$D$2:$E$228,2,FALSE))," ",VLOOKUP(I2128&amp;C2128,[1]Sheet!$D$2:$E$228,2,FALSE))</f>
        <v xml:space="preserve"> </v>
      </c>
      <c r="AO2128" s="122" t="str">
        <f>+I2128&amp;C2128</f>
        <v/>
      </c>
      <c r="AP2128" s="122" t="str">
        <f>C2128&amp;D2128&amp;E2128&amp;G2128&amp;I2128&amp;O2128</f>
        <v/>
      </c>
      <c r="AQ2128" s="122" t="str">
        <f>B2128&amp;D2128&amp;N2128</f>
        <v/>
      </c>
      <c r="AR2128" s="123" t="str">
        <f>+D2128&amp;J2128</f>
        <v/>
      </c>
      <c r="AS2128" s="124" t="str">
        <f t="shared" si="304"/>
        <v/>
      </c>
      <c r="AT2128" s="125" t="str">
        <f t="shared" si="305"/>
        <v/>
      </c>
      <c r="AU2128" s="125" t="str">
        <f>IF(NOT(AT2128=""),VLOOKUP(AT2128,[1]PSI_Category!A:B,2,0),"")</f>
        <v/>
      </c>
      <c r="AV2128" s="167"/>
      <c r="AW2128" s="167"/>
      <c r="AX2128" s="167"/>
    </row>
    <row r="2129" spans="1:50" s="133" customFormat="1" ht="11.4" customHeight="1" x14ac:dyDescent="0.3">
      <c r="A2129" s="103"/>
      <c r="B2129" s="104"/>
      <c r="C2129" s="105"/>
      <c r="D2129" s="106"/>
      <c r="E2129" s="107"/>
      <c r="F2129" s="105"/>
      <c r="G2129" s="107"/>
      <c r="H2129" s="105"/>
      <c r="I2129" s="105"/>
      <c r="J2129" s="107"/>
      <c r="K2129" s="105"/>
      <c r="L2129" s="105"/>
      <c r="M2129" s="105"/>
      <c r="N2129" s="105"/>
      <c r="O2129" s="127"/>
      <c r="P2129" s="109"/>
      <c r="Q2129" s="110"/>
      <c r="R2129" s="110"/>
      <c r="S2129" s="110"/>
      <c r="T2129" s="110"/>
      <c r="U2129" s="111"/>
      <c r="V2129" s="111"/>
      <c r="W2129" s="112"/>
      <c r="X2129" s="113"/>
      <c r="Y2129" s="114"/>
      <c r="Z2129" s="115"/>
      <c r="AA2129" s="116"/>
      <c r="AB2129" s="117" t="b">
        <f t="shared" si="297"/>
        <v>0</v>
      </c>
      <c r="AC2129" s="117">
        <f t="shared" si="298"/>
        <v>0</v>
      </c>
      <c r="AD2129" s="118"/>
      <c r="AE2129" s="117" t="b">
        <f t="shared" si="299"/>
        <v>0</v>
      </c>
      <c r="AF2129" s="117">
        <f t="shared" si="300"/>
        <v>0</v>
      </c>
      <c r="AG2129" s="119">
        <f t="shared" si="301"/>
        <v>0</v>
      </c>
      <c r="AH2129" s="120" t="b">
        <f t="shared" si="302"/>
        <v>0</v>
      </c>
      <c r="AI2129" s="121">
        <f t="shared" si="303"/>
        <v>0</v>
      </c>
      <c r="AJ2129" s="122">
        <f>+C2129</f>
        <v>0</v>
      </c>
      <c r="AK2129" s="122" t="str">
        <f>IF(ISNA(VLOOKUP(postponeList!D2129,[1]Sheet!$A$2:$B$12,2,FALSE))," ",(VLOOKUP(postponeList!D2129,[1]Sheet!$A$2:$B$12,2,FALSE)))</f>
        <v xml:space="preserve"> </v>
      </c>
      <c r="AL2129" s="122" t="str">
        <f>IF(ISNA(VLOOKUP(E2129,[1]Sheet!$G$2:$H$40,2,FALSE))," ",VLOOKUP(E2129,[1]Sheet!$G$2:$H$40,2,FALSE))</f>
        <v xml:space="preserve"> </v>
      </c>
      <c r="AM2129" s="122" t="str">
        <f>IF(ISNA(VLOOKUP(G2129,[1]Sheet!$K$2:$L$159,2,FALSE))," ",(VLOOKUP(G2129,[1]Sheet!$K$2:$L$159,2,FALSE)))</f>
        <v xml:space="preserve"> </v>
      </c>
      <c r="AN2129" s="122" t="str">
        <f>IF(ISNA(VLOOKUP(I2129&amp;C2129,[1]Sheet!$D$2:$E$228,2,FALSE))," ",VLOOKUP(I2129&amp;C2129,[1]Sheet!$D$2:$E$228,2,FALSE))</f>
        <v xml:space="preserve"> </v>
      </c>
      <c r="AO2129" s="122" t="str">
        <f>+I2129&amp;C2129</f>
        <v/>
      </c>
      <c r="AP2129" s="122" t="str">
        <f>C2129&amp;D2129&amp;E2129&amp;G2129&amp;I2129&amp;O2129</f>
        <v/>
      </c>
      <c r="AQ2129" s="122" t="str">
        <f>B2129&amp;D2129&amp;N2129</f>
        <v/>
      </c>
      <c r="AR2129" s="123" t="str">
        <f>+D2129&amp;J2129</f>
        <v/>
      </c>
      <c r="AS2129" s="124" t="str">
        <f t="shared" si="304"/>
        <v/>
      </c>
      <c r="AT2129" s="125" t="str">
        <f t="shared" si="305"/>
        <v/>
      </c>
      <c r="AU2129" s="125" t="str">
        <f>IF(NOT(AT2129=""),VLOOKUP(AT2129,[1]PSI_Category!A:B,2,0),"")</f>
        <v/>
      </c>
      <c r="AV2129" s="167"/>
      <c r="AW2129" s="167"/>
      <c r="AX2129" s="167"/>
    </row>
    <row r="2130" spans="1:50" s="133" customFormat="1" ht="11.4" customHeight="1" x14ac:dyDescent="0.3">
      <c r="A2130" s="103"/>
      <c r="B2130" s="104"/>
      <c r="C2130" s="105"/>
      <c r="D2130" s="106"/>
      <c r="E2130" s="107"/>
      <c r="F2130" s="105"/>
      <c r="G2130" s="107"/>
      <c r="H2130" s="105"/>
      <c r="I2130" s="105"/>
      <c r="J2130" s="107"/>
      <c r="K2130" s="105"/>
      <c r="L2130" s="105"/>
      <c r="M2130" s="105"/>
      <c r="N2130" s="105"/>
      <c r="O2130" s="127"/>
      <c r="P2130" s="109"/>
      <c r="Q2130" s="110"/>
      <c r="R2130" s="110"/>
      <c r="S2130" s="110"/>
      <c r="T2130" s="110"/>
      <c r="U2130" s="111"/>
      <c r="V2130" s="111"/>
      <c r="W2130" s="112"/>
      <c r="X2130" s="113"/>
      <c r="Y2130" s="114"/>
      <c r="Z2130" s="115"/>
      <c r="AA2130" s="116"/>
      <c r="AB2130" s="117" t="b">
        <f t="shared" si="297"/>
        <v>0</v>
      </c>
      <c r="AC2130" s="117">
        <f t="shared" si="298"/>
        <v>0</v>
      </c>
      <c r="AD2130" s="118"/>
      <c r="AE2130" s="117" t="b">
        <f t="shared" si="299"/>
        <v>0</v>
      </c>
      <c r="AF2130" s="117">
        <f t="shared" si="300"/>
        <v>0</v>
      </c>
      <c r="AG2130" s="119">
        <f t="shared" si="301"/>
        <v>0</v>
      </c>
      <c r="AH2130" s="120" t="b">
        <f t="shared" si="302"/>
        <v>0</v>
      </c>
      <c r="AI2130" s="121">
        <f t="shared" si="303"/>
        <v>0</v>
      </c>
      <c r="AJ2130" s="122">
        <f>+C2130</f>
        <v>0</v>
      </c>
      <c r="AK2130" s="122" t="str">
        <f>IF(ISNA(VLOOKUP(postponeList!D2130,[1]Sheet!$A$2:$B$12,2,FALSE))," ",(VLOOKUP(postponeList!D2130,[1]Sheet!$A$2:$B$12,2,FALSE)))</f>
        <v xml:space="preserve"> </v>
      </c>
      <c r="AL2130" s="122" t="str">
        <f>IF(ISNA(VLOOKUP(E2130,[1]Sheet!$G$2:$H$40,2,FALSE))," ",VLOOKUP(E2130,[1]Sheet!$G$2:$H$40,2,FALSE))</f>
        <v xml:space="preserve"> </v>
      </c>
      <c r="AM2130" s="122" t="str">
        <f>IF(ISNA(VLOOKUP(G2130,[1]Sheet!$K$2:$L$159,2,FALSE))," ",(VLOOKUP(G2130,[1]Sheet!$K$2:$L$159,2,FALSE)))</f>
        <v xml:space="preserve"> </v>
      </c>
      <c r="AN2130" s="122" t="str">
        <f>IF(ISNA(VLOOKUP(I2130&amp;C2130,[1]Sheet!$D$2:$E$228,2,FALSE))," ",VLOOKUP(I2130&amp;C2130,[1]Sheet!$D$2:$E$228,2,FALSE))</f>
        <v xml:space="preserve"> </v>
      </c>
      <c r="AO2130" s="122" t="str">
        <f>+I2130&amp;C2130</f>
        <v/>
      </c>
      <c r="AP2130" s="122" t="str">
        <f>C2130&amp;D2130&amp;E2130&amp;G2130&amp;I2130&amp;O2130</f>
        <v/>
      </c>
      <c r="AQ2130" s="122" t="str">
        <f>B2130&amp;D2130&amp;N2130</f>
        <v/>
      </c>
      <c r="AR2130" s="123" t="str">
        <f>+D2130&amp;J2130</f>
        <v/>
      </c>
      <c r="AS2130" s="124" t="str">
        <f t="shared" si="304"/>
        <v/>
      </c>
      <c r="AT2130" s="125" t="str">
        <f t="shared" si="305"/>
        <v/>
      </c>
      <c r="AU2130" s="125" t="str">
        <f>IF(NOT(AT2130=""),VLOOKUP(AT2130,[1]PSI_Category!A:B,2,0),"")</f>
        <v/>
      </c>
      <c r="AV2130" s="167"/>
      <c r="AW2130" s="167"/>
      <c r="AX2130" s="167"/>
    </row>
    <row r="2131" spans="1:50" s="133" customFormat="1" ht="11.4" customHeight="1" x14ac:dyDescent="0.3">
      <c r="A2131" s="103"/>
      <c r="B2131" s="104"/>
      <c r="C2131" s="105"/>
      <c r="D2131" s="106"/>
      <c r="E2131" s="107"/>
      <c r="F2131" s="105"/>
      <c r="G2131" s="107"/>
      <c r="H2131" s="105"/>
      <c r="I2131" s="105"/>
      <c r="J2131" s="107"/>
      <c r="K2131" s="105"/>
      <c r="L2131" s="105"/>
      <c r="M2131" s="105"/>
      <c r="N2131" s="105"/>
      <c r="O2131" s="127"/>
      <c r="P2131" s="109"/>
      <c r="Q2131" s="110"/>
      <c r="R2131" s="110"/>
      <c r="S2131" s="110"/>
      <c r="T2131" s="110"/>
      <c r="U2131" s="111"/>
      <c r="V2131" s="111"/>
      <c r="W2131" s="112"/>
      <c r="X2131" s="113"/>
      <c r="Y2131" s="114"/>
      <c r="Z2131" s="115"/>
      <c r="AA2131" s="116"/>
      <c r="AB2131" s="117" t="b">
        <f t="shared" si="297"/>
        <v>0</v>
      </c>
      <c r="AC2131" s="117">
        <f t="shared" si="298"/>
        <v>0</v>
      </c>
      <c r="AD2131" s="118"/>
      <c r="AE2131" s="117" t="b">
        <f t="shared" si="299"/>
        <v>0</v>
      </c>
      <c r="AF2131" s="117">
        <f t="shared" si="300"/>
        <v>0</v>
      </c>
      <c r="AG2131" s="119">
        <f t="shared" si="301"/>
        <v>0</v>
      </c>
      <c r="AH2131" s="120" t="b">
        <f t="shared" si="302"/>
        <v>0</v>
      </c>
      <c r="AI2131" s="121">
        <f t="shared" si="303"/>
        <v>0</v>
      </c>
      <c r="AJ2131" s="122">
        <f>+C2131</f>
        <v>0</v>
      </c>
      <c r="AK2131" s="122" t="str">
        <f>IF(ISNA(VLOOKUP(postponeList!D2131,[1]Sheet!$A$2:$B$12,2,FALSE))," ",(VLOOKUP(postponeList!D2131,[1]Sheet!$A$2:$B$12,2,FALSE)))</f>
        <v xml:space="preserve"> </v>
      </c>
      <c r="AL2131" s="122" t="str">
        <f>IF(ISNA(VLOOKUP(E2131,[1]Sheet!$G$2:$H$40,2,FALSE))," ",VLOOKUP(E2131,[1]Sheet!$G$2:$H$40,2,FALSE))</f>
        <v xml:space="preserve"> </v>
      </c>
      <c r="AM2131" s="122" t="str">
        <f>IF(ISNA(VLOOKUP(G2131,[1]Sheet!$K$2:$L$159,2,FALSE))," ",(VLOOKUP(G2131,[1]Sheet!$K$2:$L$159,2,FALSE)))</f>
        <v xml:space="preserve"> </v>
      </c>
      <c r="AN2131" s="122" t="str">
        <f>IF(ISNA(VLOOKUP(I2131&amp;C2131,[1]Sheet!$D$2:$E$228,2,FALSE))," ",VLOOKUP(I2131&amp;C2131,[1]Sheet!$D$2:$E$228,2,FALSE))</f>
        <v xml:space="preserve"> </v>
      </c>
      <c r="AO2131" s="122" t="str">
        <f>+I2131&amp;C2131</f>
        <v/>
      </c>
      <c r="AP2131" s="122" t="str">
        <f>C2131&amp;D2131&amp;E2131&amp;G2131&amp;I2131&amp;O2131</f>
        <v/>
      </c>
      <c r="AQ2131" s="122" t="str">
        <f>B2131&amp;D2131&amp;N2131</f>
        <v/>
      </c>
      <c r="AR2131" s="123" t="str">
        <f>+D2131&amp;J2131</f>
        <v/>
      </c>
      <c r="AS2131" s="124" t="str">
        <f t="shared" si="304"/>
        <v/>
      </c>
      <c r="AT2131" s="125" t="str">
        <f t="shared" si="305"/>
        <v/>
      </c>
      <c r="AU2131" s="125" t="str">
        <f>IF(NOT(AT2131=""),VLOOKUP(AT2131,[1]PSI_Category!A:B,2,0),"")</f>
        <v/>
      </c>
      <c r="AV2131" s="167"/>
      <c r="AW2131" s="167"/>
      <c r="AX2131" s="167"/>
    </row>
    <row r="2132" spans="1:50" s="133" customFormat="1" ht="11.4" customHeight="1" x14ac:dyDescent="0.3">
      <c r="A2132" s="103"/>
      <c r="B2132" s="104"/>
      <c r="C2132" s="105"/>
      <c r="D2132" s="106"/>
      <c r="E2132" s="107"/>
      <c r="F2132" s="105"/>
      <c r="G2132" s="107"/>
      <c r="H2132" s="105"/>
      <c r="I2132" s="105"/>
      <c r="J2132" s="107"/>
      <c r="K2132" s="105"/>
      <c r="L2132" s="105"/>
      <c r="M2132" s="105"/>
      <c r="N2132" s="105"/>
      <c r="O2132" s="127"/>
      <c r="P2132" s="109"/>
      <c r="Q2132" s="110"/>
      <c r="R2132" s="110"/>
      <c r="S2132" s="110"/>
      <c r="T2132" s="110"/>
      <c r="U2132" s="111"/>
      <c r="V2132" s="111"/>
      <c r="W2132" s="112"/>
      <c r="X2132" s="113"/>
      <c r="Y2132" s="114"/>
      <c r="Z2132" s="115"/>
      <c r="AA2132" s="116"/>
      <c r="AB2132" s="117" t="b">
        <f t="shared" si="297"/>
        <v>0</v>
      </c>
      <c r="AC2132" s="117">
        <f t="shared" si="298"/>
        <v>0</v>
      </c>
      <c r="AD2132" s="118"/>
      <c r="AE2132" s="117" t="b">
        <f t="shared" si="299"/>
        <v>0</v>
      </c>
      <c r="AF2132" s="117">
        <f t="shared" si="300"/>
        <v>0</v>
      </c>
      <c r="AG2132" s="119">
        <f t="shared" si="301"/>
        <v>0</v>
      </c>
      <c r="AH2132" s="120" t="b">
        <f t="shared" si="302"/>
        <v>0</v>
      </c>
      <c r="AI2132" s="121">
        <f t="shared" si="303"/>
        <v>0</v>
      </c>
      <c r="AJ2132" s="122">
        <f>+C2132</f>
        <v>0</v>
      </c>
      <c r="AK2132" s="122" t="str">
        <f>IF(ISNA(VLOOKUP(postponeList!D2132,[1]Sheet!$A$2:$B$12,2,FALSE))," ",(VLOOKUP(postponeList!D2132,[1]Sheet!$A$2:$B$12,2,FALSE)))</f>
        <v xml:space="preserve"> </v>
      </c>
      <c r="AL2132" s="122" t="str">
        <f>IF(ISNA(VLOOKUP(E2132,[1]Sheet!$G$2:$H$40,2,FALSE))," ",VLOOKUP(E2132,[1]Sheet!$G$2:$H$40,2,FALSE))</f>
        <v xml:space="preserve"> </v>
      </c>
      <c r="AM2132" s="122" t="str">
        <f>IF(ISNA(VLOOKUP(G2132,[1]Sheet!$K$2:$L$159,2,FALSE))," ",(VLOOKUP(G2132,[1]Sheet!$K$2:$L$159,2,FALSE)))</f>
        <v xml:space="preserve"> </v>
      </c>
      <c r="AN2132" s="122" t="str">
        <f>IF(ISNA(VLOOKUP(I2132&amp;C2132,[1]Sheet!$D$2:$E$228,2,FALSE))," ",VLOOKUP(I2132&amp;C2132,[1]Sheet!$D$2:$E$228,2,FALSE))</f>
        <v xml:space="preserve"> </v>
      </c>
      <c r="AO2132" s="122" t="str">
        <f>+I2132&amp;C2132</f>
        <v/>
      </c>
      <c r="AP2132" s="122" t="str">
        <f>C2132&amp;D2132&amp;E2132&amp;G2132&amp;I2132&amp;O2132</f>
        <v/>
      </c>
      <c r="AQ2132" s="122" t="str">
        <f>B2132&amp;D2132&amp;N2132</f>
        <v/>
      </c>
      <c r="AR2132" s="123" t="str">
        <f>+D2132&amp;J2132</f>
        <v/>
      </c>
      <c r="AS2132" s="124" t="str">
        <f t="shared" si="304"/>
        <v/>
      </c>
      <c r="AT2132" s="125" t="str">
        <f t="shared" si="305"/>
        <v/>
      </c>
      <c r="AU2132" s="125" t="str">
        <f>IF(NOT(AT2132=""),VLOOKUP(AT2132,[1]PSI_Category!A:B,2,0),"")</f>
        <v/>
      </c>
      <c r="AV2132" s="167"/>
      <c r="AW2132" s="167"/>
      <c r="AX2132" s="167"/>
    </row>
    <row r="2133" spans="1:50" s="133" customFormat="1" ht="11.4" customHeight="1" x14ac:dyDescent="0.3">
      <c r="A2133" s="103"/>
      <c r="B2133" s="104"/>
      <c r="C2133" s="105"/>
      <c r="D2133" s="106"/>
      <c r="E2133" s="107"/>
      <c r="F2133" s="105"/>
      <c r="G2133" s="107"/>
      <c r="H2133" s="105"/>
      <c r="I2133" s="105"/>
      <c r="J2133" s="107"/>
      <c r="K2133" s="105"/>
      <c r="L2133" s="105"/>
      <c r="M2133" s="105"/>
      <c r="N2133" s="105"/>
      <c r="O2133" s="127"/>
      <c r="P2133" s="109"/>
      <c r="Q2133" s="110"/>
      <c r="R2133" s="110"/>
      <c r="S2133" s="110"/>
      <c r="T2133" s="110"/>
      <c r="U2133" s="111"/>
      <c r="V2133" s="111"/>
      <c r="W2133" s="112"/>
      <c r="X2133" s="113"/>
      <c r="Y2133" s="114"/>
      <c r="Z2133" s="115"/>
      <c r="AA2133" s="116"/>
      <c r="AB2133" s="117" t="b">
        <f t="shared" si="297"/>
        <v>0</v>
      </c>
      <c r="AC2133" s="117">
        <f t="shared" si="298"/>
        <v>0</v>
      </c>
      <c r="AD2133" s="118"/>
      <c r="AE2133" s="117" t="b">
        <f t="shared" si="299"/>
        <v>0</v>
      </c>
      <c r="AF2133" s="117">
        <f t="shared" si="300"/>
        <v>0</v>
      </c>
      <c r="AG2133" s="119">
        <f t="shared" si="301"/>
        <v>0</v>
      </c>
      <c r="AH2133" s="120" t="b">
        <f t="shared" si="302"/>
        <v>0</v>
      </c>
      <c r="AI2133" s="121">
        <f t="shared" si="303"/>
        <v>0</v>
      </c>
      <c r="AJ2133" s="122">
        <f>+C2133</f>
        <v>0</v>
      </c>
      <c r="AK2133" s="122" t="str">
        <f>IF(ISNA(VLOOKUP(postponeList!D2133,[1]Sheet!$A$2:$B$12,2,FALSE))," ",(VLOOKUP(postponeList!D2133,[1]Sheet!$A$2:$B$12,2,FALSE)))</f>
        <v xml:space="preserve"> </v>
      </c>
      <c r="AL2133" s="122" t="str">
        <f>IF(ISNA(VLOOKUP(E2133,[1]Sheet!$G$2:$H$40,2,FALSE))," ",VLOOKUP(E2133,[1]Sheet!$G$2:$H$40,2,FALSE))</f>
        <v xml:space="preserve"> </v>
      </c>
      <c r="AM2133" s="122" t="str">
        <f>IF(ISNA(VLOOKUP(G2133,[1]Sheet!$K$2:$L$159,2,FALSE))," ",(VLOOKUP(G2133,[1]Sheet!$K$2:$L$159,2,FALSE)))</f>
        <v xml:space="preserve"> </v>
      </c>
      <c r="AN2133" s="122" t="str">
        <f>IF(ISNA(VLOOKUP(I2133&amp;C2133,[1]Sheet!$D$2:$E$228,2,FALSE))," ",VLOOKUP(I2133&amp;C2133,[1]Sheet!$D$2:$E$228,2,FALSE))</f>
        <v xml:space="preserve"> </v>
      </c>
      <c r="AO2133" s="122" t="str">
        <f>+I2133&amp;C2133</f>
        <v/>
      </c>
      <c r="AP2133" s="122" t="str">
        <f>C2133&amp;D2133&amp;E2133&amp;G2133&amp;I2133&amp;O2133</f>
        <v/>
      </c>
      <c r="AQ2133" s="122" t="str">
        <f>B2133&amp;D2133&amp;N2133</f>
        <v/>
      </c>
      <c r="AR2133" s="123" t="str">
        <f>+D2133&amp;J2133</f>
        <v/>
      </c>
      <c r="AS2133" s="124" t="str">
        <f t="shared" si="304"/>
        <v/>
      </c>
      <c r="AT2133" s="125" t="str">
        <f t="shared" si="305"/>
        <v/>
      </c>
      <c r="AU2133" s="125" t="str">
        <f>IF(NOT(AT2133=""),VLOOKUP(AT2133,[1]PSI_Category!A:B,2,0),"")</f>
        <v/>
      </c>
      <c r="AV2133" s="167"/>
      <c r="AW2133" s="167"/>
      <c r="AX2133" s="167"/>
    </row>
    <row r="2134" spans="1:50" s="133" customFormat="1" ht="11.4" customHeight="1" x14ac:dyDescent="0.3">
      <c r="A2134" s="103"/>
      <c r="B2134" s="104"/>
      <c r="C2134" s="105"/>
      <c r="D2134" s="106"/>
      <c r="E2134" s="107"/>
      <c r="F2134" s="105"/>
      <c r="G2134" s="107"/>
      <c r="H2134" s="105"/>
      <c r="I2134" s="105"/>
      <c r="J2134" s="107"/>
      <c r="K2134" s="105"/>
      <c r="L2134" s="105"/>
      <c r="M2134" s="105"/>
      <c r="N2134" s="105"/>
      <c r="O2134" s="127"/>
      <c r="P2134" s="109"/>
      <c r="Q2134" s="110"/>
      <c r="R2134" s="110"/>
      <c r="S2134" s="110"/>
      <c r="T2134" s="110"/>
      <c r="U2134" s="111"/>
      <c r="V2134" s="111"/>
      <c r="W2134" s="112"/>
      <c r="X2134" s="113"/>
      <c r="Y2134" s="114"/>
      <c r="Z2134" s="115"/>
      <c r="AA2134" s="116"/>
      <c r="AB2134" s="117" t="b">
        <f t="shared" si="297"/>
        <v>0</v>
      </c>
      <c r="AC2134" s="117">
        <f t="shared" si="298"/>
        <v>0</v>
      </c>
      <c r="AD2134" s="118"/>
      <c r="AE2134" s="117" t="b">
        <f t="shared" si="299"/>
        <v>0</v>
      </c>
      <c r="AF2134" s="117">
        <f t="shared" si="300"/>
        <v>0</v>
      </c>
      <c r="AG2134" s="119">
        <f t="shared" si="301"/>
        <v>0</v>
      </c>
      <c r="AH2134" s="120" t="b">
        <f t="shared" si="302"/>
        <v>0</v>
      </c>
      <c r="AI2134" s="121">
        <f t="shared" si="303"/>
        <v>0</v>
      </c>
      <c r="AJ2134" s="122">
        <f>+C2134</f>
        <v>0</v>
      </c>
      <c r="AK2134" s="122" t="str">
        <f>IF(ISNA(VLOOKUP(postponeList!D2134,[1]Sheet!$A$2:$B$12,2,FALSE))," ",(VLOOKUP(postponeList!D2134,[1]Sheet!$A$2:$B$12,2,FALSE)))</f>
        <v xml:space="preserve"> </v>
      </c>
      <c r="AL2134" s="122" t="str">
        <f>IF(ISNA(VLOOKUP(E2134,[1]Sheet!$G$2:$H$40,2,FALSE))," ",VLOOKUP(E2134,[1]Sheet!$G$2:$H$40,2,FALSE))</f>
        <v xml:space="preserve"> </v>
      </c>
      <c r="AM2134" s="122" t="str">
        <f>IF(ISNA(VLOOKUP(G2134,[1]Sheet!$K$2:$L$159,2,FALSE))," ",(VLOOKUP(G2134,[1]Sheet!$K$2:$L$159,2,FALSE)))</f>
        <v xml:space="preserve"> </v>
      </c>
      <c r="AN2134" s="122" t="str">
        <f>IF(ISNA(VLOOKUP(I2134&amp;C2134,[1]Sheet!$D$2:$E$228,2,FALSE))," ",VLOOKUP(I2134&amp;C2134,[1]Sheet!$D$2:$E$228,2,FALSE))</f>
        <v xml:space="preserve"> </v>
      </c>
      <c r="AO2134" s="122" t="str">
        <f>+I2134&amp;C2134</f>
        <v/>
      </c>
      <c r="AP2134" s="122" t="str">
        <f>C2134&amp;D2134&amp;E2134&amp;G2134&amp;I2134&amp;O2134</f>
        <v/>
      </c>
      <c r="AQ2134" s="122" t="str">
        <f>B2134&amp;D2134&amp;N2134</f>
        <v/>
      </c>
      <c r="AR2134" s="123" t="str">
        <f>+D2134&amp;J2134</f>
        <v/>
      </c>
      <c r="AS2134" s="124" t="str">
        <f t="shared" si="304"/>
        <v/>
      </c>
      <c r="AT2134" s="125" t="str">
        <f t="shared" si="305"/>
        <v/>
      </c>
      <c r="AU2134" s="125" t="str">
        <f>IF(NOT(AT2134=""),VLOOKUP(AT2134,[1]PSI_Category!A:B,2,0),"")</f>
        <v/>
      </c>
      <c r="AV2134" s="167"/>
      <c r="AW2134" s="167"/>
      <c r="AX2134" s="167"/>
    </row>
    <row r="2135" spans="1:50" s="133" customFormat="1" ht="11.4" customHeight="1" x14ac:dyDescent="0.3">
      <c r="A2135" s="103"/>
      <c r="B2135" s="104"/>
      <c r="C2135" s="105"/>
      <c r="D2135" s="106"/>
      <c r="E2135" s="107"/>
      <c r="F2135" s="105"/>
      <c r="G2135" s="107"/>
      <c r="H2135" s="105"/>
      <c r="I2135" s="105"/>
      <c r="J2135" s="107"/>
      <c r="K2135" s="105"/>
      <c r="L2135" s="105"/>
      <c r="M2135" s="105"/>
      <c r="N2135" s="105"/>
      <c r="O2135" s="127"/>
      <c r="P2135" s="109"/>
      <c r="Q2135" s="110"/>
      <c r="R2135" s="110"/>
      <c r="S2135" s="110"/>
      <c r="T2135" s="110"/>
      <c r="U2135" s="111"/>
      <c r="V2135" s="111"/>
      <c r="W2135" s="112"/>
      <c r="X2135" s="113"/>
      <c r="Y2135" s="114"/>
      <c r="Z2135" s="115"/>
      <c r="AA2135" s="116"/>
      <c r="AB2135" s="117" t="b">
        <f t="shared" si="297"/>
        <v>0</v>
      </c>
      <c r="AC2135" s="117">
        <f t="shared" si="298"/>
        <v>0</v>
      </c>
      <c r="AD2135" s="118"/>
      <c r="AE2135" s="117" t="b">
        <f t="shared" si="299"/>
        <v>0</v>
      </c>
      <c r="AF2135" s="117">
        <f t="shared" si="300"/>
        <v>0</v>
      </c>
      <c r="AG2135" s="119">
        <f t="shared" si="301"/>
        <v>0</v>
      </c>
      <c r="AH2135" s="120" t="b">
        <f t="shared" si="302"/>
        <v>0</v>
      </c>
      <c r="AI2135" s="121">
        <f t="shared" si="303"/>
        <v>0</v>
      </c>
      <c r="AJ2135" s="122">
        <f>+C2135</f>
        <v>0</v>
      </c>
      <c r="AK2135" s="122" t="str">
        <f>IF(ISNA(VLOOKUP(postponeList!D2135,[1]Sheet!$A$2:$B$12,2,FALSE))," ",(VLOOKUP(postponeList!D2135,[1]Sheet!$A$2:$B$12,2,FALSE)))</f>
        <v xml:space="preserve"> </v>
      </c>
      <c r="AL2135" s="122" t="str">
        <f>IF(ISNA(VLOOKUP(E2135,[1]Sheet!$G$2:$H$40,2,FALSE))," ",VLOOKUP(E2135,[1]Sheet!$G$2:$H$40,2,FALSE))</f>
        <v xml:space="preserve"> </v>
      </c>
      <c r="AM2135" s="122" t="str">
        <f>IF(ISNA(VLOOKUP(G2135,[1]Sheet!$K$2:$L$159,2,FALSE))," ",(VLOOKUP(G2135,[1]Sheet!$K$2:$L$159,2,FALSE)))</f>
        <v xml:space="preserve"> </v>
      </c>
      <c r="AN2135" s="122" t="str">
        <f>IF(ISNA(VLOOKUP(I2135&amp;C2135,[1]Sheet!$D$2:$E$228,2,FALSE))," ",VLOOKUP(I2135&amp;C2135,[1]Sheet!$D$2:$E$228,2,FALSE))</f>
        <v xml:space="preserve"> </v>
      </c>
      <c r="AO2135" s="122" t="str">
        <f>+I2135&amp;C2135</f>
        <v/>
      </c>
      <c r="AP2135" s="122" t="str">
        <f>C2135&amp;D2135&amp;E2135&amp;G2135&amp;I2135&amp;O2135</f>
        <v/>
      </c>
      <c r="AQ2135" s="122" t="str">
        <f>B2135&amp;D2135&amp;N2135</f>
        <v/>
      </c>
      <c r="AR2135" s="123" t="str">
        <f>+D2135&amp;J2135</f>
        <v/>
      </c>
      <c r="AS2135" s="124" t="str">
        <f t="shared" si="304"/>
        <v/>
      </c>
      <c r="AT2135" s="125" t="str">
        <f t="shared" si="305"/>
        <v/>
      </c>
      <c r="AU2135" s="125" t="str">
        <f>IF(NOT(AT2135=""),VLOOKUP(AT2135,[1]PSI_Category!A:B,2,0),"")</f>
        <v/>
      </c>
      <c r="AV2135" s="167"/>
      <c r="AW2135" s="167"/>
      <c r="AX2135" s="167"/>
    </row>
    <row r="2136" spans="1:50" s="133" customFormat="1" ht="11.4" customHeight="1" x14ac:dyDescent="0.3">
      <c r="A2136" s="103"/>
      <c r="B2136" s="104"/>
      <c r="C2136" s="105"/>
      <c r="D2136" s="106"/>
      <c r="E2136" s="107"/>
      <c r="F2136" s="105"/>
      <c r="G2136" s="107"/>
      <c r="H2136" s="105"/>
      <c r="I2136" s="105"/>
      <c r="J2136" s="107"/>
      <c r="K2136" s="105"/>
      <c r="L2136" s="105"/>
      <c r="M2136" s="105"/>
      <c r="N2136" s="105"/>
      <c r="O2136" s="127"/>
      <c r="P2136" s="109"/>
      <c r="Q2136" s="110"/>
      <c r="R2136" s="110"/>
      <c r="S2136" s="110"/>
      <c r="T2136" s="110"/>
      <c r="U2136" s="111"/>
      <c r="V2136" s="111"/>
      <c r="W2136" s="112"/>
      <c r="X2136" s="113"/>
      <c r="Y2136" s="114"/>
      <c r="Z2136" s="115"/>
      <c r="AA2136" s="116"/>
      <c r="AB2136" s="117" t="b">
        <f t="shared" si="297"/>
        <v>0</v>
      </c>
      <c r="AC2136" s="117">
        <f t="shared" si="298"/>
        <v>0</v>
      </c>
      <c r="AD2136" s="118"/>
      <c r="AE2136" s="117" t="b">
        <f t="shared" si="299"/>
        <v>0</v>
      </c>
      <c r="AF2136" s="117">
        <f t="shared" si="300"/>
        <v>0</v>
      </c>
      <c r="AG2136" s="119">
        <f t="shared" si="301"/>
        <v>0</v>
      </c>
      <c r="AH2136" s="120" t="b">
        <f t="shared" si="302"/>
        <v>0</v>
      </c>
      <c r="AI2136" s="121">
        <f t="shared" si="303"/>
        <v>0</v>
      </c>
      <c r="AJ2136" s="122">
        <f>+C2136</f>
        <v>0</v>
      </c>
      <c r="AK2136" s="122" t="str">
        <f>IF(ISNA(VLOOKUP(postponeList!D2136,[1]Sheet!$A$2:$B$12,2,FALSE))," ",(VLOOKUP(postponeList!D2136,[1]Sheet!$A$2:$B$12,2,FALSE)))</f>
        <v xml:space="preserve"> </v>
      </c>
      <c r="AL2136" s="122" t="str">
        <f>IF(ISNA(VLOOKUP(E2136,[1]Sheet!$G$2:$H$40,2,FALSE))," ",VLOOKUP(E2136,[1]Sheet!$G$2:$H$40,2,FALSE))</f>
        <v xml:space="preserve"> </v>
      </c>
      <c r="AM2136" s="122" t="str">
        <f>IF(ISNA(VLOOKUP(G2136,[1]Sheet!$K$2:$L$159,2,FALSE))," ",(VLOOKUP(G2136,[1]Sheet!$K$2:$L$159,2,FALSE)))</f>
        <v xml:space="preserve"> </v>
      </c>
      <c r="AN2136" s="122" t="str">
        <f>IF(ISNA(VLOOKUP(I2136&amp;C2136,[1]Sheet!$D$2:$E$228,2,FALSE))," ",VLOOKUP(I2136&amp;C2136,[1]Sheet!$D$2:$E$228,2,FALSE))</f>
        <v xml:space="preserve"> </v>
      </c>
      <c r="AO2136" s="122" t="str">
        <f>+I2136&amp;C2136</f>
        <v/>
      </c>
      <c r="AP2136" s="122" t="str">
        <f>C2136&amp;D2136&amp;E2136&amp;G2136&amp;I2136&amp;O2136</f>
        <v/>
      </c>
      <c r="AQ2136" s="122" t="str">
        <f>B2136&amp;D2136&amp;N2136</f>
        <v/>
      </c>
      <c r="AR2136" s="123" t="str">
        <f>+D2136&amp;J2136</f>
        <v/>
      </c>
      <c r="AS2136" s="124" t="str">
        <f t="shared" si="304"/>
        <v/>
      </c>
      <c r="AT2136" s="125" t="str">
        <f t="shared" si="305"/>
        <v/>
      </c>
      <c r="AU2136" s="125" t="str">
        <f>IF(NOT(AT2136=""),VLOOKUP(AT2136,[1]PSI_Category!A:B,2,0),"")</f>
        <v/>
      </c>
      <c r="AV2136" s="167"/>
      <c r="AW2136" s="167"/>
      <c r="AX2136" s="167"/>
    </row>
    <row r="2137" spans="1:50" s="133" customFormat="1" ht="11.4" customHeight="1" x14ac:dyDescent="0.3">
      <c r="A2137" s="103"/>
      <c r="B2137" s="104"/>
      <c r="C2137" s="105"/>
      <c r="D2137" s="106"/>
      <c r="E2137" s="107"/>
      <c r="F2137" s="105"/>
      <c r="G2137" s="107"/>
      <c r="H2137" s="105"/>
      <c r="I2137" s="105"/>
      <c r="J2137" s="107"/>
      <c r="K2137" s="105"/>
      <c r="L2137" s="105"/>
      <c r="M2137" s="105"/>
      <c r="N2137" s="105"/>
      <c r="O2137" s="127"/>
      <c r="P2137" s="109"/>
      <c r="Q2137" s="110"/>
      <c r="R2137" s="110"/>
      <c r="S2137" s="110"/>
      <c r="T2137" s="110"/>
      <c r="U2137" s="111"/>
      <c r="V2137" s="111"/>
      <c r="W2137" s="112"/>
      <c r="X2137" s="113"/>
      <c r="Y2137" s="114"/>
      <c r="Z2137" s="115"/>
      <c r="AA2137" s="116"/>
      <c r="AB2137" s="117" t="b">
        <f t="shared" si="297"/>
        <v>0</v>
      </c>
      <c r="AC2137" s="117">
        <f t="shared" si="298"/>
        <v>0</v>
      </c>
      <c r="AD2137" s="118"/>
      <c r="AE2137" s="117" t="b">
        <f t="shared" si="299"/>
        <v>0</v>
      </c>
      <c r="AF2137" s="117">
        <f t="shared" si="300"/>
        <v>0</v>
      </c>
      <c r="AG2137" s="119">
        <f t="shared" si="301"/>
        <v>0</v>
      </c>
      <c r="AH2137" s="120" t="b">
        <f t="shared" si="302"/>
        <v>0</v>
      </c>
      <c r="AI2137" s="121">
        <f t="shared" si="303"/>
        <v>0</v>
      </c>
      <c r="AJ2137" s="122">
        <f>+C2137</f>
        <v>0</v>
      </c>
      <c r="AK2137" s="122" t="str">
        <f>IF(ISNA(VLOOKUP(postponeList!D2137,[1]Sheet!$A$2:$B$12,2,FALSE))," ",(VLOOKUP(postponeList!D2137,[1]Sheet!$A$2:$B$12,2,FALSE)))</f>
        <v xml:space="preserve"> </v>
      </c>
      <c r="AL2137" s="122" t="str">
        <f>IF(ISNA(VLOOKUP(E2137,[1]Sheet!$G$2:$H$40,2,FALSE))," ",VLOOKUP(E2137,[1]Sheet!$G$2:$H$40,2,FALSE))</f>
        <v xml:space="preserve"> </v>
      </c>
      <c r="AM2137" s="122" t="str">
        <f>IF(ISNA(VLOOKUP(G2137,[1]Sheet!$K$2:$L$159,2,FALSE))," ",(VLOOKUP(G2137,[1]Sheet!$K$2:$L$159,2,FALSE)))</f>
        <v xml:space="preserve"> </v>
      </c>
      <c r="AN2137" s="122" t="str">
        <f>IF(ISNA(VLOOKUP(I2137&amp;C2137,[1]Sheet!$D$2:$E$228,2,FALSE))," ",VLOOKUP(I2137&amp;C2137,[1]Sheet!$D$2:$E$228,2,FALSE))</f>
        <v xml:space="preserve"> </v>
      </c>
      <c r="AO2137" s="122" t="str">
        <f>+I2137&amp;C2137</f>
        <v/>
      </c>
      <c r="AP2137" s="122" t="str">
        <f>C2137&amp;D2137&amp;E2137&amp;G2137&amp;I2137&amp;O2137</f>
        <v/>
      </c>
      <c r="AQ2137" s="122" t="str">
        <f>B2137&amp;D2137&amp;N2137</f>
        <v/>
      </c>
      <c r="AR2137" s="123" t="str">
        <f>+D2137&amp;J2137</f>
        <v/>
      </c>
      <c r="AS2137" s="124" t="str">
        <f t="shared" si="304"/>
        <v/>
      </c>
      <c r="AT2137" s="125" t="str">
        <f t="shared" si="305"/>
        <v/>
      </c>
      <c r="AU2137" s="125" t="str">
        <f>IF(NOT(AT2137=""),VLOOKUP(AT2137,[1]PSI_Category!A:B,2,0),"")</f>
        <v/>
      </c>
      <c r="AV2137" s="167"/>
      <c r="AW2137" s="167"/>
      <c r="AX2137" s="167"/>
    </row>
    <row r="2138" spans="1:50" s="133" customFormat="1" ht="11.4" customHeight="1" x14ac:dyDescent="0.3">
      <c r="A2138" s="103"/>
      <c r="B2138" s="104"/>
      <c r="C2138" s="105"/>
      <c r="D2138" s="106"/>
      <c r="E2138" s="107"/>
      <c r="F2138" s="105"/>
      <c r="G2138" s="107"/>
      <c r="H2138" s="105"/>
      <c r="I2138" s="105"/>
      <c r="J2138" s="107"/>
      <c r="K2138" s="105"/>
      <c r="L2138" s="105"/>
      <c r="M2138" s="105"/>
      <c r="N2138" s="105"/>
      <c r="O2138" s="127"/>
      <c r="P2138" s="109"/>
      <c r="Q2138" s="110"/>
      <c r="R2138" s="110"/>
      <c r="S2138" s="110"/>
      <c r="T2138" s="110"/>
      <c r="U2138" s="111"/>
      <c r="V2138" s="111"/>
      <c r="W2138" s="112"/>
      <c r="X2138" s="113"/>
      <c r="Y2138" s="114"/>
      <c r="Z2138" s="115"/>
      <c r="AA2138" s="116"/>
      <c r="AB2138" s="117" t="b">
        <f t="shared" si="297"/>
        <v>0</v>
      </c>
      <c r="AC2138" s="117">
        <f t="shared" si="298"/>
        <v>0</v>
      </c>
      <c r="AD2138" s="118"/>
      <c r="AE2138" s="117" t="b">
        <f t="shared" si="299"/>
        <v>0</v>
      </c>
      <c r="AF2138" s="117">
        <f t="shared" si="300"/>
        <v>0</v>
      </c>
      <c r="AG2138" s="119">
        <f t="shared" si="301"/>
        <v>0</v>
      </c>
      <c r="AH2138" s="120" t="b">
        <f t="shared" si="302"/>
        <v>0</v>
      </c>
      <c r="AI2138" s="121">
        <f t="shared" si="303"/>
        <v>0</v>
      </c>
      <c r="AJ2138" s="122">
        <f>+C2138</f>
        <v>0</v>
      </c>
      <c r="AK2138" s="122" t="str">
        <f>IF(ISNA(VLOOKUP(postponeList!D2138,[1]Sheet!$A$2:$B$12,2,FALSE))," ",(VLOOKUP(postponeList!D2138,[1]Sheet!$A$2:$B$12,2,FALSE)))</f>
        <v xml:space="preserve"> </v>
      </c>
      <c r="AL2138" s="122" t="str">
        <f>IF(ISNA(VLOOKUP(E2138,[1]Sheet!$G$2:$H$40,2,FALSE))," ",VLOOKUP(E2138,[1]Sheet!$G$2:$H$40,2,FALSE))</f>
        <v xml:space="preserve"> </v>
      </c>
      <c r="AM2138" s="122" t="str">
        <f>IF(ISNA(VLOOKUP(G2138,[1]Sheet!$K$2:$L$159,2,FALSE))," ",(VLOOKUP(G2138,[1]Sheet!$K$2:$L$159,2,FALSE)))</f>
        <v xml:space="preserve"> </v>
      </c>
      <c r="AN2138" s="122" t="str">
        <f>IF(ISNA(VLOOKUP(I2138&amp;C2138,[1]Sheet!$D$2:$E$228,2,FALSE))," ",VLOOKUP(I2138&amp;C2138,[1]Sheet!$D$2:$E$228,2,FALSE))</f>
        <v xml:space="preserve"> </v>
      </c>
      <c r="AO2138" s="122" t="str">
        <f>+I2138&amp;C2138</f>
        <v/>
      </c>
      <c r="AP2138" s="122" t="str">
        <f>C2138&amp;D2138&amp;E2138&amp;G2138&amp;I2138&amp;O2138</f>
        <v/>
      </c>
      <c r="AQ2138" s="122" t="str">
        <f>B2138&amp;D2138&amp;N2138</f>
        <v/>
      </c>
      <c r="AR2138" s="123" t="str">
        <f>+D2138&amp;J2138</f>
        <v/>
      </c>
      <c r="AS2138" s="124" t="str">
        <f t="shared" si="304"/>
        <v/>
      </c>
      <c r="AT2138" s="125" t="str">
        <f t="shared" si="305"/>
        <v/>
      </c>
      <c r="AU2138" s="125" t="str">
        <f>IF(NOT(AT2138=""),VLOOKUP(AT2138,[1]PSI_Category!A:B,2,0),"")</f>
        <v/>
      </c>
      <c r="AV2138" s="167"/>
      <c r="AW2138" s="167"/>
      <c r="AX2138" s="167"/>
    </row>
    <row r="2139" spans="1:50" s="133" customFormat="1" ht="11.4" customHeight="1" x14ac:dyDescent="0.3">
      <c r="A2139" s="103"/>
      <c r="B2139" s="104"/>
      <c r="C2139" s="105"/>
      <c r="D2139" s="106"/>
      <c r="E2139" s="107"/>
      <c r="F2139" s="105"/>
      <c r="G2139" s="107"/>
      <c r="H2139" s="105"/>
      <c r="I2139" s="105"/>
      <c r="J2139" s="107"/>
      <c r="K2139" s="105"/>
      <c r="L2139" s="105"/>
      <c r="M2139" s="105"/>
      <c r="N2139" s="105"/>
      <c r="O2139" s="127"/>
      <c r="P2139" s="109"/>
      <c r="Q2139" s="110"/>
      <c r="R2139" s="110"/>
      <c r="S2139" s="110"/>
      <c r="T2139" s="110"/>
      <c r="U2139" s="111"/>
      <c r="V2139" s="111"/>
      <c r="W2139" s="112"/>
      <c r="X2139" s="113"/>
      <c r="Y2139" s="114"/>
      <c r="Z2139" s="115"/>
      <c r="AA2139" s="116"/>
      <c r="AB2139" s="117" t="b">
        <f t="shared" si="297"/>
        <v>0</v>
      </c>
      <c r="AC2139" s="117">
        <f t="shared" si="298"/>
        <v>0</v>
      </c>
      <c r="AD2139" s="118"/>
      <c r="AE2139" s="117" t="b">
        <f t="shared" si="299"/>
        <v>0</v>
      </c>
      <c r="AF2139" s="117">
        <f t="shared" si="300"/>
        <v>0</v>
      </c>
      <c r="AG2139" s="119">
        <f t="shared" si="301"/>
        <v>0</v>
      </c>
      <c r="AH2139" s="120" t="b">
        <f t="shared" si="302"/>
        <v>0</v>
      </c>
      <c r="AI2139" s="121">
        <f t="shared" si="303"/>
        <v>0</v>
      </c>
      <c r="AJ2139" s="122">
        <f>+C2139</f>
        <v>0</v>
      </c>
      <c r="AK2139" s="122" t="str">
        <f>IF(ISNA(VLOOKUP(postponeList!D2139,[1]Sheet!$A$2:$B$12,2,FALSE))," ",(VLOOKUP(postponeList!D2139,[1]Sheet!$A$2:$B$12,2,FALSE)))</f>
        <v xml:space="preserve"> </v>
      </c>
      <c r="AL2139" s="122" t="str">
        <f>IF(ISNA(VLOOKUP(E2139,[1]Sheet!$G$2:$H$40,2,FALSE))," ",VLOOKUP(E2139,[1]Sheet!$G$2:$H$40,2,FALSE))</f>
        <v xml:space="preserve"> </v>
      </c>
      <c r="AM2139" s="122" t="str">
        <f>IF(ISNA(VLOOKUP(G2139,[1]Sheet!$K$2:$L$159,2,FALSE))," ",(VLOOKUP(G2139,[1]Sheet!$K$2:$L$159,2,FALSE)))</f>
        <v xml:space="preserve"> </v>
      </c>
      <c r="AN2139" s="122" t="str">
        <f>IF(ISNA(VLOOKUP(I2139&amp;C2139,[1]Sheet!$D$2:$E$228,2,FALSE))," ",VLOOKUP(I2139&amp;C2139,[1]Sheet!$D$2:$E$228,2,FALSE))</f>
        <v xml:space="preserve"> </v>
      </c>
      <c r="AO2139" s="122" t="str">
        <f>+I2139&amp;C2139</f>
        <v/>
      </c>
      <c r="AP2139" s="122" t="str">
        <f>C2139&amp;D2139&amp;E2139&amp;G2139&amp;I2139&amp;O2139</f>
        <v/>
      </c>
      <c r="AQ2139" s="122" t="str">
        <f>B2139&amp;D2139&amp;N2139</f>
        <v/>
      </c>
      <c r="AR2139" s="123" t="str">
        <f>+D2139&amp;J2139</f>
        <v/>
      </c>
      <c r="AS2139" s="124" t="str">
        <f t="shared" si="304"/>
        <v/>
      </c>
      <c r="AT2139" s="125" t="str">
        <f t="shared" si="305"/>
        <v/>
      </c>
      <c r="AU2139" s="125" t="str">
        <f>IF(NOT(AT2139=""),VLOOKUP(AT2139,[1]PSI_Category!A:B,2,0),"")</f>
        <v/>
      </c>
      <c r="AV2139" s="167"/>
      <c r="AW2139" s="167"/>
      <c r="AX2139" s="167"/>
    </row>
    <row r="2140" spans="1:50" s="133" customFormat="1" ht="11.4" customHeight="1" x14ac:dyDescent="0.3">
      <c r="A2140" s="103"/>
      <c r="B2140" s="104"/>
      <c r="C2140" s="105"/>
      <c r="D2140" s="106"/>
      <c r="E2140" s="107"/>
      <c r="F2140" s="105"/>
      <c r="G2140" s="107"/>
      <c r="H2140" s="105"/>
      <c r="I2140" s="105"/>
      <c r="J2140" s="107"/>
      <c r="K2140" s="105"/>
      <c r="L2140" s="105"/>
      <c r="M2140" s="105"/>
      <c r="N2140" s="105"/>
      <c r="O2140" s="127"/>
      <c r="P2140" s="109"/>
      <c r="Q2140" s="110"/>
      <c r="R2140" s="110"/>
      <c r="S2140" s="110"/>
      <c r="T2140" s="110"/>
      <c r="U2140" s="111"/>
      <c r="V2140" s="111"/>
      <c r="W2140" s="112"/>
      <c r="X2140" s="113"/>
      <c r="Y2140" s="114"/>
      <c r="Z2140" s="115"/>
      <c r="AA2140" s="116"/>
      <c r="AB2140" s="117" t="b">
        <f t="shared" si="297"/>
        <v>0</v>
      </c>
      <c r="AC2140" s="117">
        <f t="shared" si="298"/>
        <v>0</v>
      </c>
      <c r="AD2140" s="118"/>
      <c r="AE2140" s="117" t="b">
        <f t="shared" si="299"/>
        <v>0</v>
      </c>
      <c r="AF2140" s="117">
        <f t="shared" si="300"/>
        <v>0</v>
      </c>
      <c r="AG2140" s="119">
        <f t="shared" si="301"/>
        <v>0</v>
      </c>
      <c r="AH2140" s="120" t="b">
        <f t="shared" si="302"/>
        <v>0</v>
      </c>
      <c r="AI2140" s="121">
        <f t="shared" si="303"/>
        <v>0</v>
      </c>
      <c r="AJ2140" s="122">
        <f>+C2140</f>
        <v>0</v>
      </c>
      <c r="AK2140" s="122" t="str">
        <f>IF(ISNA(VLOOKUP(postponeList!D2140,[1]Sheet!$A$2:$B$12,2,FALSE))," ",(VLOOKUP(postponeList!D2140,[1]Sheet!$A$2:$B$12,2,FALSE)))</f>
        <v xml:space="preserve"> </v>
      </c>
      <c r="AL2140" s="122" t="str">
        <f>IF(ISNA(VLOOKUP(E2140,[1]Sheet!$G$2:$H$40,2,FALSE))," ",VLOOKUP(E2140,[1]Sheet!$G$2:$H$40,2,FALSE))</f>
        <v xml:space="preserve"> </v>
      </c>
      <c r="AM2140" s="122" t="str">
        <f>IF(ISNA(VLOOKUP(G2140,[1]Sheet!$K$2:$L$159,2,FALSE))," ",(VLOOKUP(G2140,[1]Sheet!$K$2:$L$159,2,FALSE)))</f>
        <v xml:space="preserve"> </v>
      </c>
      <c r="AN2140" s="122" t="str">
        <f>IF(ISNA(VLOOKUP(I2140&amp;C2140,[1]Sheet!$D$2:$E$228,2,FALSE))," ",VLOOKUP(I2140&amp;C2140,[1]Sheet!$D$2:$E$228,2,FALSE))</f>
        <v xml:space="preserve"> </v>
      </c>
      <c r="AO2140" s="122" t="str">
        <f>+I2140&amp;C2140</f>
        <v/>
      </c>
      <c r="AP2140" s="122" t="str">
        <f>C2140&amp;D2140&amp;E2140&amp;G2140&amp;I2140&amp;O2140</f>
        <v/>
      </c>
      <c r="AQ2140" s="122" t="str">
        <f>B2140&amp;D2140&amp;N2140</f>
        <v/>
      </c>
      <c r="AR2140" s="123" t="str">
        <f>+D2140&amp;J2140</f>
        <v/>
      </c>
      <c r="AS2140" s="124" t="str">
        <f t="shared" si="304"/>
        <v/>
      </c>
      <c r="AT2140" s="125" t="str">
        <f t="shared" si="305"/>
        <v/>
      </c>
      <c r="AU2140" s="125" t="str">
        <f>IF(NOT(AT2140=""),VLOOKUP(AT2140,[1]PSI_Category!A:B,2,0),"")</f>
        <v/>
      </c>
      <c r="AV2140" s="167"/>
      <c r="AW2140" s="167"/>
      <c r="AX2140" s="167"/>
    </row>
    <row r="2141" spans="1:50" s="133" customFormat="1" ht="11.4" customHeight="1" x14ac:dyDescent="0.3">
      <c r="A2141" s="103"/>
      <c r="B2141" s="104"/>
      <c r="C2141" s="105"/>
      <c r="D2141" s="106"/>
      <c r="E2141" s="107"/>
      <c r="F2141" s="105"/>
      <c r="G2141" s="107"/>
      <c r="H2141" s="105"/>
      <c r="I2141" s="105"/>
      <c r="J2141" s="107"/>
      <c r="K2141" s="105"/>
      <c r="L2141" s="105"/>
      <c r="M2141" s="105"/>
      <c r="N2141" s="105"/>
      <c r="O2141" s="127"/>
      <c r="P2141" s="109"/>
      <c r="Q2141" s="110"/>
      <c r="R2141" s="110"/>
      <c r="S2141" s="110"/>
      <c r="T2141" s="110"/>
      <c r="U2141" s="111"/>
      <c r="V2141" s="111"/>
      <c r="W2141" s="112"/>
      <c r="X2141" s="113"/>
      <c r="Y2141" s="114"/>
      <c r="Z2141" s="115"/>
      <c r="AA2141" s="116"/>
      <c r="AB2141" s="117" t="b">
        <f t="shared" si="297"/>
        <v>0</v>
      </c>
      <c r="AC2141" s="117">
        <f t="shared" si="298"/>
        <v>0</v>
      </c>
      <c r="AD2141" s="118"/>
      <c r="AE2141" s="117" t="b">
        <f t="shared" si="299"/>
        <v>0</v>
      </c>
      <c r="AF2141" s="117">
        <f t="shared" si="300"/>
        <v>0</v>
      </c>
      <c r="AG2141" s="119">
        <f t="shared" si="301"/>
        <v>0</v>
      </c>
      <c r="AH2141" s="120" t="b">
        <f t="shared" si="302"/>
        <v>0</v>
      </c>
      <c r="AI2141" s="121">
        <f t="shared" si="303"/>
        <v>0</v>
      </c>
      <c r="AJ2141" s="122">
        <f>+C2141</f>
        <v>0</v>
      </c>
      <c r="AK2141" s="122" t="str">
        <f>IF(ISNA(VLOOKUP(postponeList!D2141,[1]Sheet!$A$2:$B$12,2,FALSE))," ",(VLOOKUP(postponeList!D2141,[1]Sheet!$A$2:$B$12,2,FALSE)))</f>
        <v xml:space="preserve"> </v>
      </c>
      <c r="AL2141" s="122" t="str">
        <f>IF(ISNA(VLOOKUP(E2141,[1]Sheet!$G$2:$H$40,2,FALSE))," ",VLOOKUP(E2141,[1]Sheet!$G$2:$H$40,2,FALSE))</f>
        <v xml:space="preserve"> </v>
      </c>
      <c r="AM2141" s="122" t="str">
        <f>IF(ISNA(VLOOKUP(G2141,[1]Sheet!$K$2:$L$159,2,FALSE))," ",(VLOOKUP(G2141,[1]Sheet!$K$2:$L$159,2,FALSE)))</f>
        <v xml:space="preserve"> </v>
      </c>
      <c r="AN2141" s="122" t="str">
        <f>IF(ISNA(VLOOKUP(I2141&amp;C2141,[1]Sheet!$D$2:$E$228,2,FALSE))," ",VLOOKUP(I2141&amp;C2141,[1]Sheet!$D$2:$E$228,2,FALSE))</f>
        <v xml:space="preserve"> </v>
      </c>
      <c r="AO2141" s="122" t="str">
        <f>+I2141&amp;C2141</f>
        <v/>
      </c>
      <c r="AP2141" s="122" t="str">
        <f>C2141&amp;D2141&amp;E2141&amp;G2141&amp;I2141&amp;O2141</f>
        <v/>
      </c>
      <c r="AQ2141" s="122" t="str">
        <f>B2141&amp;D2141&amp;N2141</f>
        <v/>
      </c>
      <c r="AR2141" s="123" t="str">
        <f>+D2141&amp;J2141</f>
        <v/>
      </c>
      <c r="AS2141" s="124" t="str">
        <f t="shared" si="304"/>
        <v/>
      </c>
      <c r="AT2141" s="125" t="str">
        <f t="shared" si="305"/>
        <v/>
      </c>
      <c r="AU2141" s="125" t="str">
        <f>IF(NOT(AT2141=""),VLOOKUP(AT2141,[1]PSI_Category!A:B,2,0),"")</f>
        <v/>
      </c>
      <c r="AV2141" s="167"/>
      <c r="AW2141" s="167"/>
      <c r="AX2141" s="167"/>
    </row>
    <row r="2142" spans="1:50" s="133" customFormat="1" ht="11.4" customHeight="1" x14ac:dyDescent="0.3">
      <c r="A2142" s="103"/>
      <c r="B2142" s="104"/>
      <c r="C2142" s="105"/>
      <c r="D2142" s="106"/>
      <c r="E2142" s="107"/>
      <c r="F2142" s="105"/>
      <c r="G2142" s="107"/>
      <c r="H2142" s="105"/>
      <c r="I2142" s="105"/>
      <c r="J2142" s="107"/>
      <c r="K2142" s="105"/>
      <c r="L2142" s="105"/>
      <c r="M2142" s="105"/>
      <c r="N2142" s="105"/>
      <c r="O2142" s="127"/>
      <c r="P2142" s="109"/>
      <c r="Q2142" s="110"/>
      <c r="R2142" s="110"/>
      <c r="S2142" s="110"/>
      <c r="T2142" s="110"/>
      <c r="U2142" s="111"/>
      <c r="V2142" s="111"/>
      <c r="W2142" s="112"/>
      <c r="X2142" s="113"/>
      <c r="Y2142" s="114"/>
      <c r="Z2142" s="115"/>
      <c r="AA2142" s="116"/>
      <c r="AB2142" s="117" t="b">
        <f t="shared" si="297"/>
        <v>0</v>
      </c>
      <c r="AC2142" s="117">
        <f t="shared" si="298"/>
        <v>0</v>
      </c>
      <c r="AD2142" s="118"/>
      <c r="AE2142" s="117" t="b">
        <f t="shared" si="299"/>
        <v>0</v>
      </c>
      <c r="AF2142" s="117">
        <f t="shared" si="300"/>
        <v>0</v>
      </c>
      <c r="AG2142" s="119">
        <f t="shared" si="301"/>
        <v>0</v>
      </c>
      <c r="AH2142" s="120" t="b">
        <f t="shared" si="302"/>
        <v>0</v>
      </c>
      <c r="AI2142" s="121">
        <f t="shared" si="303"/>
        <v>0</v>
      </c>
      <c r="AJ2142" s="122">
        <f>+C2142</f>
        <v>0</v>
      </c>
      <c r="AK2142" s="122" t="str">
        <f>IF(ISNA(VLOOKUP(postponeList!D2142,[1]Sheet!$A$2:$B$12,2,FALSE))," ",(VLOOKUP(postponeList!D2142,[1]Sheet!$A$2:$B$12,2,FALSE)))</f>
        <v xml:space="preserve"> </v>
      </c>
      <c r="AL2142" s="122" t="str">
        <f>IF(ISNA(VLOOKUP(E2142,[1]Sheet!$G$2:$H$40,2,FALSE))," ",VLOOKUP(E2142,[1]Sheet!$G$2:$H$40,2,FALSE))</f>
        <v xml:space="preserve"> </v>
      </c>
      <c r="AM2142" s="122" t="str">
        <f>IF(ISNA(VLOOKUP(G2142,[1]Sheet!$K$2:$L$159,2,FALSE))," ",(VLOOKUP(G2142,[1]Sheet!$K$2:$L$159,2,FALSE)))</f>
        <v xml:space="preserve"> </v>
      </c>
      <c r="AN2142" s="122" t="str">
        <f>IF(ISNA(VLOOKUP(I2142&amp;C2142,[1]Sheet!$D$2:$E$228,2,FALSE))," ",VLOOKUP(I2142&amp;C2142,[1]Sheet!$D$2:$E$228,2,FALSE))</f>
        <v xml:space="preserve"> </v>
      </c>
      <c r="AO2142" s="122" t="str">
        <f>+I2142&amp;C2142</f>
        <v/>
      </c>
      <c r="AP2142" s="122" t="str">
        <f>C2142&amp;D2142&amp;E2142&amp;G2142&amp;I2142&amp;O2142</f>
        <v/>
      </c>
      <c r="AQ2142" s="122" t="str">
        <f>B2142&amp;D2142&amp;N2142</f>
        <v/>
      </c>
      <c r="AR2142" s="123" t="str">
        <f>+D2142&amp;J2142</f>
        <v/>
      </c>
      <c r="AS2142" s="124" t="str">
        <f t="shared" si="304"/>
        <v/>
      </c>
      <c r="AT2142" s="125" t="str">
        <f t="shared" si="305"/>
        <v/>
      </c>
      <c r="AU2142" s="125" t="str">
        <f>IF(NOT(AT2142=""),VLOOKUP(AT2142,[1]PSI_Category!A:B,2,0),"")</f>
        <v/>
      </c>
      <c r="AV2142" s="167"/>
      <c r="AW2142" s="167"/>
      <c r="AX2142" s="167"/>
    </row>
    <row r="2143" spans="1:50" s="133" customFormat="1" ht="11.4" customHeight="1" x14ac:dyDescent="0.3">
      <c r="A2143" s="103"/>
      <c r="B2143" s="104"/>
      <c r="C2143" s="105"/>
      <c r="D2143" s="106"/>
      <c r="E2143" s="107"/>
      <c r="F2143" s="105"/>
      <c r="G2143" s="107"/>
      <c r="H2143" s="105"/>
      <c r="I2143" s="105"/>
      <c r="J2143" s="107"/>
      <c r="K2143" s="105"/>
      <c r="L2143" s="105"/>
      <c r="M2143" s="105"/>
      <c r="N2143" s="105"/>
      <c r="O2143" s="127"/>
      <c r="P2143" s="109"/>
      <c r="Q2143" s="110"/>
      <c r="R2143" s="110"/>
      <c r="S2143" s="110"/>
      <c r="T2143" s="110"/>
      <c r="U2143" s="111"/>
      <c r="V2143" s="111"/>
      <c r="W2143" s="112"/>
      <c r="X2143" s="113"/>
      <c r="Y2143" s="114"/>
      <c r="Z2143" s="115"/>
      <c r="AA2143" s="116"/>
      <c r="AB2143" s="117" t="b">
        <f t="shared" si="297"/>
        <v>0</v>
      </c>
      <c r="AC2143" s="117">
        <f t="shared" si="298"/>
        <v>0</v>
      </c>
      <c r="AD2143" s="118"/>
      <c r="AE2143" s="117" t="b">
        <f t="shared" si="299"/>
        <v>0</v>
      </c>
      <c r="AF2143" s="117">
        <f t="shared" si="300"/>
        <v>0</v>
      </c>
      <c r="AG2143" s="119">
        <f t="shared" si="301"/>
        <v>0</v>
      </c>
      <c r="AH2143" s="120" t="b">
        <f t="shared" si="302"/>
        <v>0</v>
      </c>
      <c r="AI2143" s="121">
        <f t="shared" si="303"/>
        <v>0</v>
      </c>
      <c r="AJ2143" s="122">
        <f>+C2143</f>
        <v>0</v>
      </c>
      <c r="AK2143" s="122" t="str">
        <f>IF(ISNA(VLOOKUP(postponeList!D2143,[1]Sheet!$A$2:$B$12,2,FALSE))," ",(VLOOKUP(postponeList!D2143,[1]Sheet!$A$2:$B$12,2,FALSE)))</f>
        <v xml:space="preserve"> </v>
      </c>
      <c r="AL2143" s="122" t="str">
        <f>IF(ISNA(VLOOKUP(E2143,[1]Sheet!$G$2:$H$40,2,FALSE))," ",VLOOKUP(E2143,[1]Sheet!$G$2:$H$40,2,FALSE))</f>
        <v xml:space="preserve"> </v>
      </c>
      <c r="AM2143" s="122" t="str">
        <f>IF(ISNA(VLOOKUP(G2143,[1]Sheet!$K$2:$L$159,2,FALSE))," ",(VLOOKUP(G2143,[1]Sheet!$K$2:$L$159,2,FALSE)))</f>
        <v xml:space="preserve"> </v>
      </c>
      <c r="AN2143" s="122" t="str">
        <f>IF(ISNA(VLOOKUP(I2143&amp;C2143,[1]Sheet!$D$2:$E$228,2,FALSE))," ",VLOOKUP(I2143&amp;C2143,[1]Sheet!$D$2:$E$228,2,FALSE))</f>
        <v xml:space="preserve"> </v>
      </c>
      <c r="AO2143" s="122" t="str">
        <f>+I2143&amp;C2143</f>
        <v/>
      </c>
      <c r="AP2143" s="122" t="str">
        <f>C2143&amp;D2143&amp;E2143&amp;G2143&amp;I2143&amp;O2143</f>
        <v/>
      </c>
      <c r="AQ2143" s="122" t="str">
        <f>B2143&amp;D2143&amp;N2143</f>
        <v/>
      </c>
      <c r="AR2143" s="123" t="str">
        <f>+D2143&amp;J2143</f>
        <v/>
      </c>
      <c r="AS2143" s="124" t="str">
        <f t="shared" si="304"/>
        <v/>
      </c>
      <c r="AT2143" s="125" t="str">
        <f t="shared" si="305"/>
        <v/>
      </c>
      <c r="AU2143" s="125" t="str">
        <f>IF(NOT(AT2143=""),VLOOKUP(AT2143,[1]PSI_Category!A:B,2,0),"")</f>
        <v/>
      </c>
      <c r="AV2143" s="167"/>
      <c r="AW2143" s="167"/>
      <c r="AX2143" s="167"/>
    </row>
    <row r="2144" spans="1:50" s="133" customFormat="1" ht="11.4" customHeight="1" x14ac:dyDescent="0.3">
      <c r="A2144" s="103"/>
      <c r="B2144" s="104"/>
      <c r="C2144" s="105"/>
      <c r="D2144" s="106"/>
      <c r="E2144" s="107"/>
      <c r="F2144" s="105"/>
      <c r="G2144" s="107"/>
      <c r="H2144" s="105"/>
      <c r="I2144" s="105"/>
      <c r="J2144" s="107"/>
      <c r="K2144" s="105"/>
      <c r="L2144" s="105"/>
      <c r="M2144" s="105"/>
      <c r="N2144" s="105"/>
      <c r="O2144" s="127"/>
      <c r="P2144" s="109"/>
      <c r="Q2144" s="110"/>
      <c r="R2144" s="110"/>
      <c r="S2144" s="110"/>
      <c r="T2144" s="110"/>
      <c r="U2144" s="111"/>
      <c r="V2144" s="111"/>
      <c r="W2144" s="112"/>
      <c r="X2144" s="113"/>
      <c r="Y2144" s="114"/>
      <c r="Z2144" s="115"/>
      <c r="AA2144" s="116"/>
      <c r="AB2144" s="117" t="b">
        <f t="shared" si="297"/>
        <v>0</v>
      </c>
      <c r="AC2144" s="117">
        <f t="shared" si="298"/>
        <v>0</v>
      </c>
      <c r="AD2144" s="118"/>
      <c r="AE2144" s="117" t="b">
        <f t="shared" si="299"/>
        <v>0</v>
      </c>
      <c r="AF2144" s="117">
        <f t="shared" si="300"/>
        <v>0</v>
      </c>
      <c r="AG2144" s="119">
        <f t="shared" si="301"/>
        <v>0</v>
      </c>
      <c r="AH2144" s="120" t="b">
        <f t="shared" si="302"/>
        <v>0</v>
      </c>
      <c r="AI2144" s="121">
        <f t="shared" si="303"/>
        <v>0</v>
      </c>
      <c r="AJ2144" s="122">
        <f>+C2144</f>
        <v>0</v>
      </c>
      <c r="AK2144" s="122" t="str">
        <f>IF(ISNA(VLOOKUP(postponeList!D2144,[1]Sheet!$A$2:$B$12,2,FALSE))," ",(VLOOKUP(postponeList!D2144,[1]Sheet!$A$2:$B$12,2,FALSE)))</f>
        <v xml:space="preserve"> </v>
      </c>
      <c r="AL2144" s="122" t="str">
        <f>IF(ISNA(VLOOKUP(E2144,[1]Sheet!$G$2:$H$40,2,FALSE))," ",VLOOKUP(E2144,[1]Sheet!$G$2:$H$40,2,FALSE))</f>
        <v xml:space="preserve"> </v>
      </c>
      <c r="AM2144" s="122" t="str">
        <f>IF(ISNA(VLOOKUP(G2144,[1]Sheet!$K$2:$L$159,2,FALSE))," ",(VLOOKUP(G2144,[1]Sheet!$K$2:$L$159,2,FALSE)))</f>
        <v xml:space="preserve"> </v>
      </c>
      <c r="AN2144" s="122" t="str">
        <f>IF(ISNA(VLOOKUP(I2144&amp;C2144,[1]Sheet!$D$2:$E$228,2,FALSE))," ",VLOOKUP(I2144&amp;C2144,[1]Sheet!$D$2:$E$228,2,FALSE))</f>
        <v xml:space="preserve"> </v>
      </c>
      <c r="AO2144" s="122" t="str">
        <f>+I2144&amp;C2144</f>
        <v/>
      </c>
      <c r="AP2144" s="122" t="str">
        <f>C2144&amp;D2144&amp;E2144&amp;G2144&amp;I2144&amp;O2144</f>
        <v/>
      </c>
      <c r="AQ2144" s="122" t="str">
        <f>B2144&amp;D2144&amp;N2144</f>
        <v/>
      </c>
      <c r="AR2144" s="123" t="str">
        <f>+D2144&amp;J2144</f>
        <v/>
      </c>
      <c r="AS2144" s="124" t="str">
        <f t="shared" si="304"/>
        <v/>
      </c>
      <c r="AT2144" s="125" t="str">
        <f t="shared" si="305"/>
        <v/>
      </c>
      <c r="AU2144" s="125" t="str">
        <f>IF(NOT(AT2144=""),VLOOKUP(AT2144,[1]PSI_Category!A:B,2,0),"")</f>
        <v/>
      </c>
      <c r="AV2144" s="167"/>
      <c r="AW2144" s="167"/>
      <c r="AX2144" s="167"/>
    </row>
    <row r="2145" spans="1:50" s="133" customFormat="1" ht="11.4" customHeight="1" x14ac:dyDescent="0.3">
      <c r="A2145" s="103"/>
      <c r="B2145" s="104"/>
      <c r="C2145" s="105"/>
      <c r="D2145" s="106"/>
      <c r="E2145" s="107"/>
      <c r="F2145" s="105"/>
      <c r="G2145" s="107"/>
      <c r="H2145" s="105"/>
      <c r="I2145" s="105"/>
      <c r="J2145" s="107"/>
      <c r="K2145" s="105"/>
      <c r="L2145" s="105"/>
      <c r="M2145" s="105"/>
      <c r="N2145" s="105"/>
      <c r="O2145" s="127"/>
      <c r="P2145" s="109"/>
      <c r="Q2145" s="110"/>
      <c r="R2145" s="110"/>
      <c r="S2145" s="110"/>
      <c r="T2145" s="110"/>
      <c r="U2145" s="111"/>
      <c r="V2145" s="111"/>
      <c r="W2145" s="112"/>
      <c r="X2145" s="113"/>
      <c r="Y2145" s="114"/>
      <c r="Z2145" s="115"/>
      <c r="AA2145" s="116"/>
      <c r="AB2145" s="117" t="b">
        <f t="shared" si="297"/>
        <v>0</v>
      </c>
      <c r="AC2145" s="117">
        <f t="shared" si="298"/>
        <v>0</v>
      </c>
      <c r="AD2145" s="118"/>
      <c r="AE2145" s="117" t="b">
        <f t="shared" si="299"/>
        <v>0</v>
      </c>
      <c r="AF2145" s="117">
        <f t="shared" si="300"/>
        <v>0</v>
      </c>
      <c r="AG2145" s="119">
        <f t="shared" si="301"/>
        <v>0</v>
      </c>
      <c r="AH2145" s="120" t="b">
        <f t="shared" si="302"/>
        <v>0</v>
      </c>
      <c r="AI2145" s="121">
        <f t="shared" si="303"/>
        <v>0</v>
      </c>
      <c r="AJ2145" s="122">
        <f>+C2145</f>
        <v>0</v>
      </c>
      <c r="AK2145" s="122" t="str">
        <f>IF(ISNA(VLOOKUP(postponeList!D2145,[1]Sheet!$A$2:$B$12,2,FALSE))," ",(VLOOKUP(postponeList!D2145,[1]Sheet!$A$2:$B$12,2,FALSE)))</f>
        <v xml:space="preserve"> </v>
      </c>
      <c r="AL2145" s="122" t="str">
        <f>IF(ISNA(VLOOKUP(E2145,[1]Sheet!$G$2:$H$40,2,FALSE))," ",VLOOKUP(E2145,[1]Sheet!$G$2:$H$40,2,FALSE))</f>
        <v xml:space="preserve"> </v>
      </c>
      <c r="AM2145" s="122" t="str">
        <f>IF(ISNA(VLOOKUP(G2145,[1]Sheet!$K$2:$L$159,2,FALSE))," ",(VLOOKUP(G2145,[1]Sheet!$K$2:$L$159,2,FALSE)))</f>
        <v xml:space="preserve"> </v>
      </c>
      <c r="AN2145" s="122" t="str">
        <f>IF(ISNA(VLOOKUP(I2145&amp;C2145,[1]Sheet!$D$2:$E$228,2,FALSE))," ",VLOOKUP(I2145&amp;C2145,[1]Sheet!$D$2:$E$228,2,FALSE))</f>
        <v xml:space="preserve"> </v>
      </c>
      <c r="AO2145" s="122" t="str">
        <f>+I2145&amp;C2145</f>
        <v/>
      </c>
      <c r="AP2145" s="122" t="str">
        <f>C2145&amp;D2145&amp;E2145&amp;G2145&amp;I2145&amp;O2145</f>
        <v/>
      </c>
      <c r="AQ2145" s="122" t="str">
        <f>B2145&amp;D2145&amp;N2145</f>
        <v/>
      </c>
      <c r="AR2145" s="123" t="str">
        <f>+D2145&amp;J2145</f>
        <v/>
      </c>
      <c r="AS2145" s="124" t="str">
        <f t="shared" si="304"/>
        <v/>
      </c>
      <c r="AT2145" s="125" t="str">
        <f t="shared" si="305"/>
        <v/>
      </c>
      <c r="AU2145" s="125" t="str">
        <f>IF(NOT(AT2145=""),VLOOKUP(AT2145,[1]PSI_Category!A:B,2,0),"")</f>
        <v/>
      </c>
      <c r="AV2145" s="167"/>
      <c r="AW2145" s="167"/>
      <c r="AX2145" s="167"/>
    </row>
    <row r="2146" spans="1:50" s="133" customFormat="1" ht="11.4" customHeight="1" x14ac:dyDescent="0.3">
      <c r="A2146" s="103"/>
      <c r="B2146" s="104"/>
      <c r="C2146" s="105"/>
      <c r="D2146" s="106"/>
      <c r="E2146" s="107"/>
      <c r="F2146" s="105"/>
      <c r="G2146" s="107"/>
      <c r="H2146" s="105"/>
      <c r="I2146" s="105"/>
      <c r="J2146" s="107"/>
      <c r="K2146" s="105"/>
      <c r="L2146" s="105"/>
      <c r="M2146" s="105"/>
      <c r="N2146" s="105"/>
      <c r="O2146" s="127"/>
      <c r="P2146" s="109"/>
      <c r="Q2146" s="110"/>
      <c r="R2146" s="110"/>
      <c r="S2146" s="110"/>
      <c r="T2146" s="110"/>
      <c r="U2146" s="111"/>
      <c r="V2146" s="111"/>
      <c r="W2146" s="112"/>
      <c r="X2146" s="113"/>
      <c r="Y2146" s="114"/>
      <c r="Z2146" s="115"/>
      <c r="AA2146" s="116"/>
      <c r="AB2146" s="117" t="b">
        <f t="shared" si="297"/>
        <v>0</v>
      </c>
      <c r="AC2146" s="117">
        <f t="shared" si="298"/>
        <v>0</v>
      </c>
      <c r="AD2146" s="118"/>
      <c r="AE2146" s="117" t="b">
        <f t="shared" si="299"/>
        <v>0</v>
      </c>
      <c r="AF2146" s="117">
        <f t="shared" si="300"/>
        <v>0</v>
      </c>
      <c r="AG2146" s="119">
        <f t="shared" si="301"/>
        <v>0</v>
      </c>
      <c r="AH2146" s="120" t="b">
        <f t="shared" si="302"/>
        <v>0</v>
      </c>
      <c r="AI2146" s="121">
        <f t="shared" si="303"/>
        <v>0</v>
      </c>
      <c r="AJ2146" s="122">
        <f>+C2146</f>
        <v>0</v>
      </c>
      <c r="AK2146" s="122" t="str">
        <f>IF(ISNA(VLOOKUP(postponeList!D2146,[1]Sheet!$A$2:$B$12,2,FALSE))," ",(VLOOKUP(postponeList!D2146,[1]Sheet!$A$2:$B$12,2,FALSE)))</f>
        <v xml:space="preserve"> </v>
      </c>
      <c r="AL2146" s="122" t="str">
        <f>IF(ISNA(VLOOKUP(E2146,[1]Sheet!$G$2:$H$40,2,FALSE))," ",VLOOKUP(E2146,[1]Sheet!$G$2:$H$40,2,FALSE))</f>
        <v xml:space="preserve"> </v>
      </c>
      <c r="AM2146" s="122" t="str">
        <f>IF(ISNA(VLOOKUP(G2146,[1]Sheet!$K$2:$L$159,2,FALSE))," ",(VLOOKUP(G2146,[1]Sheet!$K$2:$L$159,2,FALSE)))</f>
        <v xml:space="preserve"> </v>
      </c>
      <c r="AN2146" s="122" t="str">
        <f>IF(ISNA(VLOOKUP(I2146&amp;C2146,[1]Sheet!$D$2:$E$228,2,FALSE))," ",VLOOKUP(I2146&amp;C2146,[1]Sheet!$D$2:$E$228,2,FALSE))</f>
        <v xml:space="preserve"> </v>
      </c>
      <c r="AO2146" s="122" t="str">
        <f>+I2146&amp;C2146</f>
        <v/>
      </c>
      <c r="AP2146" s="122" t="str">
        <f>C2146&amp;D2146&amp;E2146&amp;G2146&amp;I2146&amp;O2146</f>
        <v/>
      </c>
      <c r="AQ2146" s="122" t="str">
        <f>B2146&amp;D2146&amp;N2146</f>
        <v/>
      </c>
      <c r="AR2146" s="123" t="str">
        <f>+D2146&amp;J2146</f>
        <v/>
      </c>
      <c r="AS2146" s="124" t="str">
        <f t="shared" si="304"/>
        <v/>
      </c>
      <c r="AT2146" s="125" t="str">
        <f t="shared" si="305"/>
        <v/>
      </c>
      <c r="AU2146" s="125" t="str">
        <f>IF(NOT(AT2146=""),VLOOKUP(AT2146,[1]PSI_Category!A:B,2,0),"")</f>
        <v/>
      </c>
      <c r="AV2146" s="167"/>
      <c r="AW2146" s="167"/>
      <c r="AX2146" s="167"/>
    </row>
    <row r="2147" spans="1:50" s="133" customFormat="1" ht="11.4" customHeight="1" x14ac:dyDescent="0.3">
      <c r="A2147" s="103"/>
      <c r="B2147" s="104"/>
      <c r="C2147" s="105"/>
      <c r="D2147" s="106"/>
      <c r="E2147" s="107"/>
      <c r="F2147" s="105"/>
      <c r="G2147" s="107"/>
      <c r="H2147" s="105"/>
      <c r="I2147" s="105"/>
      <c r="J2147" s="107"/>
      <c r="K2147" s="105"/>
      <c r="L2147" s="105"/>
      <c r="M2147" s="105"/>
      <c r="N2147" s="105"/>
      <c r="O2147" s="127"/>
      <c r="P2147" s="109"/>
      <c r="Q2147" s="110"/>
      <c r="R2147" s="110"/>
      <c r="S2147" s="110"/>
      <c r="T2147" s="110"/>
      <c r="U2147" s="111"/>
      <c r="V2147" s="111"/>
      <c r="W2147" s="112"/>
      <c r="X2147" s="113"/>
      <c r="Y2147" s="114"/>
      <c r="Z2147" s="115"/>
      <c r="AA2147" s="116"/>
      <c r="AB2147" s="117" t="b">
        <f t="shared" si="297"/>
        <v>0</v>
      </c>
      <c r="AC2147" s="117">
        <f t="shared" si="298"/>
        <v>0</v>
      </c>
      <c r="AD2147" s="118"/>
      <c r="AE2147" s="117" t="b">
        <f t="shared" si="299"/>
        <v>0</v>
      </c>
      <c r="AF2147" s="117">
        <f t="shared" si="300"/>
        <v>0</v>
      </c>
      <c r="AG2147" s="119">
        <f t="shared" si="301"/>
        <v>0</v>
      </c>
      <c r="AH2147" s="120" t="b">
        <f t="shared" si="302"/>
        <v>0</v>
      </c>
      <c r="AI2147" s="121">
        <f t="shared" si="303"/>
        <v>0</v>
      </c>
      <c r="AJ2147" s="122">
        <f>+C2147</f>
        <v>0</v>
      </c>
      <c r="AK2147" s="122" t="str">
        <f>IF(ISNA(VLOOKUP(postponeList!D2147,[1]Sheet!$A$2:$B$12,2,FALSE))," ",(VLOOKUP(postponeList!D2147,[1]Sheet!$A$2:$B$12,2,FALSE)))</f>
        <v xml:space="preserve"> </v>
      </c>
      <c r="AL2147" s="122" t="str">
        <f>IF(ISNA(VLOOKUP(E2147,[1]Sheet!$G$2:$H$40,2,FALSE))," ",VLOOKUP(E2147,[1]Sheet!$G$2:$H$40,2,FALSE))</f>
        <v xml:space="preserve"> </v>
      </c>
      <c r="AM2147" s="122" t="str">
        <f>IF(ISNA(VLOOKUP(G2147,[1]Sheet!$K$2:$L$159,2,FALSE))," ",(VLOOKUP(G2147,[1]Sheet!$K$2:$L$159,2,FALSE)))</f>
        <v xml:space="preserve"> </v>
      </c>
      <c r="AN2147" s="122" t="str">
        <f>IF(ISNA(VLOOKUP(I2147&amp;C2147,[1]Sheet!$D$2:$E$228,2,FALSE))," ",VLOOKUP(I2147&amp;C2147,[1]Sheet!$D$2:$E$228,2,FALSE))</f>
        <v xml:space="preserve"> </v>
      </c>
      <c r="AO2147" s="122" t="str">
        <f>+I2147&amp;C2147</f>
        <v/>
      </c>
      <c r="AP2147" s="122" t="str">
        <f>C2147&amp;D2147&amp;E2147&amp;G2147&amp;I2147&amp;O2147</f>
        <v/>
      </c>
      <c r="AQ2147" s="122" t="str">
        <f>B2147&amp;D2147&amp;N2147</f>
        <v/>
      </c>
      <c r="AR2147" s="123" t="str">
        <f>+D2147&amp;J2147</f>
        <v/>
      </c>
      <c r="AS2147" s="124" t="str">
        <f t="shared" si="304"/>
        <v/>
      </c>
      <c r="AT2147" s="125" t="str">
        <f t="shared" si="305"/>
        <v/>
      </c>
      <c r="AU2147" s="125" t="str">
        <f>IF(NOT(AT2147=""),VLOOKUP(AT2147,[1]PSI_Category!A:B,2,0),"")</f>
        <v/>
      </c>
      <c r="AV2147" s="167"/>
      <c r="AW2147" s="167"/>
      <c r="AX2147" s="167"/>
    </row>
    <row r="2148" spans="1:50" s="133" customFormat="1" ht="11.4" customHeight="1" x14ac:dyDescent="0.3">
      <c r="A2148" s="103"/>
      <c r="B2148" s="104"/>
      <c r="C2148" s="105"/>
      <c r="D2148" s="106"/>
      <c r="E2148" s="107"/>
      <c r="F2148" s="105"/>
      <c r="G2148" s="107"/>
      <c r="H2148" s="105"/>
      <c r="I2148" s="105"/>
      <c r="J2148" s="107"/>
      <c r="K2148" s="105"/>
      <c r="L2148" s="105"/>
      <c r="M2148" s="105"/>
      <c r="N2148" s="105"/>
      <c r="O2148" s="127"/>
      <c r="P2148" s="109"/>
      <c r="Q2148" s="110"/>
      <c r="R2148" s="110"/>
      <c r="S2148" s="110"/>
      <c r="T2148" s="110"/>
      <c r="U2148" s="111"/>
      <c r="V2148" s="111"/>
      <c r="W2148" s="112"/>
      <c r="X2148" s="113"/>
      <c r="Y2148" s="114"/>
      <c r="Z2148" s="115"/>
      <c r="AA2148" s="116"/>
      <c r="AB2148" s="117" t="b">
        <f t="shared" si="297"/>
        <v>0</v>
      </c>
      <c r="AC2148" s="117">
        <f t="shared" si="298"/>
        <v>0</v>
      </c>
      <c r="AD2148" s="118"/>
      <c r="AE2148" s="117" t="b">
        <f t="shared" si="299"/>
        <v>0</v>
      </c>
      <c r="AF2148" s="117">
        <f t="shared" si="300"/>
        <v>0</v>
      </c>
      <c r="AG2148" s="119">
        <f t="shared" si="301"/>
        <v>0</v>
      </c>
      <c r="AH2148" s="120" t="b">
        <f t="shared" si="302"/>
        <v>0</v>
      </c>
      <c r="AI2148" s="121">
        <f t="shared" si="303"/>
        <v>0</v>
      </c>
      <c r="AJ2148" s="122">
        <f>+C2148</f>
        <v>0</v>
      </c>
      <c r="AK2148" s="122" t="str">
        <f>IF(ISNA(VLOOKUP(postponeList!D2148,[1]Sheet!$A$2:$B$12,2,FALSE))," ",(VLOOKUP(postponeList!D2148,[1]Sheet!$A$2:$B$12,2,FALSE)))</f>
        <v xml:space="preserve"> </v>
      </c>
      <c r="AL2148" s="122" t="str">
        <f>IF(ISNA(VLOOKUP(E2148,[1]Sheet!$G$2:$H$40,2,FALSE))," ",VLOOKUP(E2148,[1]Sheet!$G$2:$H$40,2,FALSE))</f>
        <v xml:space="preserve"> </v>
      </c>
      <c r="AM2148" s="122" t="str">
        <f>IF(ISNA(VLOOKUP(G2148,[1]Sheet!$K$2:$L$159,2,FALSE))," ",(VLOOKUP(G2148,[1]Sheet!$K$2:$L$159,2,FALSE)))</f>
        <v xml:space="preserve"> </v>
      </c>
      <c r="AN2148" s="122" t="str">
        <f>IF(ISNA(VLOOKUP(I2148&amp;C2148,[1]Sheet!$D$2:$E$228,2,FALSE))," ",VLOOKUP(I2148&amp;C2148,[1]Sheet!$D$2:$E$228,2,FALSE))</f>
        <v xml:space="preserve"> </v>
      </c>
      <c r="AO2148" s="122" t="str">
        <f>+I2148&amp;C2148</f>
        <v/>
      </c>
      <c r="AP2148" s="122" t="str">
        <f>C2148&amp;D2148&amp;E2148&amp;G2148&amp;I2148&amp;O2148</f>
        <v/>
      </c>
      <c r="AQ2148" s="122" t="str">
        <f>B2148&amp;D2148&amp;N2148</f>
        <v/>
      </c>
      <c r="AR2148" s="123" t="str">
        <f>+D2148&amp;J2148</f>
        <v/>
      </c>
      <c r="AS2148" s="124" t="str">
        <f t="shared" si="304"/>
        <v/>
      </c>
      <c r="AT2148" s="125" t="str">
        <f t="shared" si="305"/>
        <v/>
      </c>
      <c r="AU2148" s="125" t="str">
        <f>IF(NOT(AT2148=""),VLOOKUP(AT2148,[1]PSI_Category!A:B,2,0),"")</f>
        <v/>
      </c>
      <c r="AV2148" s="167"/>
      <c r="AW2148" s="167"/>
      <c r="AX2148" s="167"/>
    </row>
    <row r="2149" spans="1:50" s="133" customFormat="1" ht="11.4" customHeight="1" x14ac:dyDescent="0.3">
      <c r="A2149" s="103"/>
      <c r="B2149" s="104"/>
      <c r="C2149" s="105"/>
      <c r="D2149" s="106"/>
      <c r="E2149" s="107"/>
      <c r="F2149" s="105"/>
      <c r="G2149" s="107"/>
      <c r="H2149" s="105"/>
      <c r="I2149" s="105"/>
      <c r="J2149" s="107"/>
      <c r="K2149" s="105"/>
      <c r="L2149" s="105"/>
      <c r="M2149" s="105"/>
      <c r="N2149" s="105"/>
      <c r="O2149" s="127"/>
      <c r="P2149" s="109"/>
      <c r="Q2149" s="110"/>
      <c r="R2149" s="110"/>
      <c r="S2149" s="110"/>
      <c r="T2149" s="110"/>
      <c r="U2149" s="111"/>
      <c r="V2149" s="111"/>
      <c r="W2149" s="112"/>
      <c r="X2149" s="113"/>
      <c r="Y2149" s="114"/>
      <c r="Z2149" s="115"/>
      <c r="AA2149" s="116"/>
      <c r="AB2149" s="117" t="b">
        <f t="shared" si="297"/>
        <v>0</v>
      </c>
      <c r="AC2149" s="117">
        <f t="shared" si="298"/>
        <v>0</v>
      </c>
      <c r="AD2149" s="118"/>
      <c r="AE2149" s="117" t="b">
        <f t="shared" si="299"/>
        <v>0</v>
      </c>
      <c r="AF2149" s="117">
        <f t="shared" si="300"/>
        <v>0</v>
      </c>
      <c r="AG2149" s="119">
        <f t="shared" si="301"/>
        <v>0</v>
      </c>
      <c r="AH2149" s="120" t="b">
        <f t="shared" si="302"/>
        <v>0</v>
      </c>
      <c r="AI2149" s="121">
        <f t="shared" si="303"/>
        <v>0</v>
      </c>
      <c r="AJ2149" s="122">
        <f>+C2149</f>
        <v>0</v>
      </c>
      <c r="AK2149" s="122" t="str">
        <f>IF(ISNA(VLOOKUP(postponeList!D2149,[1]Sheet!$A$2:$B$12,2,FALSE))," ",(VLOOKUP(postponeList!D2149,[1]Sheet!$A$2:$B$12,2,FALSE)))</f>
        <v xml:space="preserve"> </v>
      </c>
      <c r="AL2149" s="122" t="str">
        <f>IF(ISNA(VLOOKUP(E2149,[1]Sheet!$G$2:$H$40,2,FALSE))," ",VLOOKUP(E2149,[1]Sheet!$G$2:$H$40,2,FALSE))</f>
        <v xml:space="preserve"> </v>
      </c>
      <c r="AM2149" s="122" t="str">
        <f>IF(ISNA(VLOOKUP(G2149,[1]Sheet!$K$2:$L$159,2,FALSE))," ",(VLOOKUP(G2149,[1]Sheet!$K$2:$L$159,2,FALSE)))</f>
        <v xml:space="preserve"> </v>
      </c>
      <c r="AN2149" s="122" t="str">
        <f>IF(ISNA(VLOOKUP(I2149&amp;C2149,[1]Sheet!$D$2:$E$228,2,FALSE))," ",VLOOKUP(I2149&amp;C2149,[1]Sheet!$D$2:$E$228,2,FALSE))</f>
        <v xml:space="preserve"> </v>
      </c>
      <c r="AO2149" s="122" t="str">
        <f>+I2149&amp;C2149</f>
        <v/>
      </c>
      <c r="AP2149" s="122" t="str">
        <f>C2149&amp;D2149&amp;E2149&amp;G2149&amp;I2149&amp;O2149</f>
        <v/>
      </c>
      <c r="AQ2149" s="122" t="str">
        <f>B2149&amp;D2149&amp;N2149</f>
        <v/>
      </c>
      <c r="AR2149" s="123" t="str">
        <f>+D2149&amp;J2149</f>
        <v/>
      </c>
      <c r="AS2149" s="124" t="str">
        <f t="shared" si="304"/>
        <v/>
      </c>
      <c r="AT2149" s="125" t="str">
        <f t="shared" si="305"/>
        <v/>
      </c>
      <c r="AU2149" s="125" t="str">
        <f>IF(NOT(AT2149=""),VLOOKUP(AT2149,[1]PSI_Category!A:B,2,0),"")</f>
        <v/>
      </c>
      <c r="AV2149" s="167"/>
      <c r="AW2149" s="167"/>
      <c r="AX2149" s="167"/>
    </row>
    <row r="2150" spans="1:50" s="133" customFormat="1" ht="11.4" customHeight="1" x14ac:dyDescent="0.3">
      <c r="A2150" s="103"/>
      <c r="B2150" s="104"/>
      <c r="C2150" s="105"/>
      <c r="D2150" s="106"/>
      <c r="E2150" s="107"/>
      <c r="F2150" s="105"/>
      <c r="G2150" s="107"/>
      <c r="H2150" s="105"/>
      <c r="I2150" s="105"/>
      <c r="J2150" s="107"/>
      <c r="K2150" s="105"/>
      <c r="L2150" s="105"/>
      <c r="M2150" s="105"/>
      <c r="N2150" s="105"/>
      <c r="O2150" s="127"/>
      <c r="P2150" s="109"/>
      <c r="Q2150" s="110"/>
      <c r="R2150" s="110"/>
      <c r="S2150" s="110"/>
      <c r="T2150" s="110"/>
      <c r="U2150" s="111"/>
      <c r="V2150" s="111"/>
      <c r="W2150" s="112"/>
      <c r="X2150" s="113"/>
      <c r="Y2150" s="114"/>
      <c r="Z2150" s="115"/>
      <c r="AA2150" s="116"/>
      <c r="AB2150" s="117" t="b">
        <f t="shared" si="297"/>
        <v>0</v>
      </c>
      <c r="AC2150" s="117">
        <f t="shared" si="298"/>
        <v>0</v>
      </c>
      <c r="AD2150" s="118"/>
      <c r="AE2150" s="117" t="b">
        <f t="shared" si="299"/>
        <v>0</v>
      </c>
      <c r="AF2150" s="117">
        <f t="shared" si="300"/>
        <v>0</v>
      </c>
      <c r="AG2150" s="119">
        <f t="shared" si="301"/>
        <v>0</v>
      </c>
      <c r="AH2150" s="120" t="b">
        <f t="shared" si="302"/>
        <v>0</v>
      </c>
      <c r="AI2150" s="121">
        <f t="shared" si="303"/>
        <v>0</v>
      </c>
      <c r="AJ2150" s="122">
        <f>+C2150</f>
        <v>0</v>
      </c>
      <c r="AK2150" s="122" t="str">
        <f>IF(ISNA(VLOOKUP(postponeList!D2150,[1]Sheet!$A$2:$B$12,2,FALSE))," ",(VLOOKUP(postponeList!D2150,[1]Sheet!$A$2:$B$12,2,FALSE)))</f>
        <v xml:space="preserve"> </v>
      </c>
      <c r="AL2150" s="122" t="str">
        <f>IF(ISNA(VLOOKUP(E2150,[1]Sheet!$G$2:$H$40,2,FALSE))," ",VLOOKUP(E2150,[1]Sheet!$G$2:$H$40,2,FALSE))</f>
        <v xml:space="preserve"> </v>
      </c>
      <c r="AM2150" s="122" t="str">
        <f>IF(ISNA(VLOOKUP(G2150,[1]Sheet!$K$2:$L$159,2,FALSE))," ",(VLOOKUP(G2150,[1]Sheet!$K$2:$L$159,2,FALSE)))</f>
        <v xml:space="preserve"> </v>
      </c>
      <c r="AN2150" s="122" t="str">
        <f>IF(ISNA(VLOOKUP(I2150&amp;C2150,[1]Sheet!$D$2:$E$228,2,FALSE))," ",VLOOKUP(I2150&amp;C2150,[1]Sheet!$D$2:$E$228,2,FALSE))</f>
        <v xml:space="preserve"> </v>
      </c>
      <c r="AO2150" s="122" t="str">
        <f>+I2150&amp;C2150</f>
        <v/>
      </c>
      <c r="AP2150" s="122" t="str">
        <f>C2150&amp;D2150&amp;E2150&amp;G2150&amp;I2150&amp;O2150</f>
        <v/>
      </c>
      <c r="AQ2150" s="122" t="str">
        <f>B2150&amp;D2150&amp;N2150</f>
        <v/>
      </c>
      <c r="AR2150" s="123" t="str">
        <f>+D2150&amp;J2150</f>
        <v/>
      </c>
      <c r="AS2150" s="124" t="str">
        <f t="shared" si="304"/>
        <v/>
      </c>
      <c r="AT2150" s="125" t="str">
        <f t="shared" si="305"/>
        <v/>
      </c>
      <c r="AU2150" s="125" t="str">
        <f>IF(NOT(AT2150=""),VLOOKUP(AT2150,[1]PSI_Category!A:B,2,0),"")</f>
        <v/>
      </c>
      <c r="AV2150" s="167"/>
      <c r="AW2150" s="167"/>
      <c r="AX2150" s="167"/>
    </row>
    <row r="2151" spans="1:50" s="133" customFormat="1" ht="11.4" customHeight="1" x14ac:dyDescent="0.3">
      <c r="A2151" s="103"/>
      <c r="B2151" s="104"/>
      <c r="C2151" s="105"/>
      <c r="D2151" s="106"/>
      <c r="E2151" s="107"/>
      <c r="F2151" s="105"/>
      <c r="G2151" s="107"/>
      <c r="H2151" s="105"/>
      <c r="I2151" s="105"/>
      <c r="J2151" s="107"/>
      <c r="K2151" s="105"/>
      <c r="L2151" s="105"/>
      <c r="M2151" s="105"/>
      <c r="N2151" s="105"/>
      <c r="O2151" s="127"/>
      <c r="P2151" s="109"/>
      <c r="Q2151" s="110"/>
      <c r="R2151" s="110"/>
      <c r="S2151" s="110"/>
      <c r="T2151" s="110"/>
      <c r="U2151" s="111"/>
      <c r="V2151" s="111"/>
      <c r="W2151" s="112"/>
      <c r="X2151" s="113"/>
      <c r="Y2151" s="114"/>
      <c r="Z2151" s="115"/>
      <c r="AA2151" s="116"/>
      <c r="AB2151" s="117" t="b">
        <f t="shared" si="297"/>
        <v>0</v>
      </c>
      <c r="AC2151" s="117">
        <f t="shared" si="298"/>
        <v>0</v>
      </c>
      <c r="AD2151" s="118"/>
      <c r="AE2151" s="117" t="b">
        <f t="shared" si="299"/>
        <v>0</v>
      </c>
      <c r="AF2151" s="117">
        <f t="shared" si="300"/>
        <v>0</v>
      </c>
      <c r="AG2151" s="119">
        <f t="shared" si="301"/>
        <v>0</v>
      </c>
      <c r="AH2151" s="120" t="b">
        <f t="shared" si="302"/>
        <v>0</v>
      </c>
      <c r="AI2151" s="121">
        <f t="shared" si="303"/>
        <v>0</v>
      </c>
      <c r="AJ2151" s="122">
        <f>+C2151</f>
        <v>0</v>
      </c>
      <c r="AK2151" s="122" t="str">
        <f>IF(ISNA(VLOOKUP(postponeList!D2151,[1]Sheet!$A$2:$B$12,2,FALSE))," ",(VLOOKUP(postponeList!D2151,[1]Sheet!$A$2:$B$12,2,FALSE)))</f>
        <v xml:space="preserve"> </v>
      </c>
      <c r="AL2151" s="122" t="str">
        <f>IF(ISNA(VLOOKUP(E2151,[1]Sheet!$G$2:$H$40,2,FALSE))," ",VLOOKUP(E2151,[1]Sheet!$G$2:$H$40,2,FALSE))</f>
        <v xml:space="preserve"> </v>
      </c>
      <c r="AM2151" s="122" t="str">
        <f>IF(ISNA(VLOOKUP(G2151,[1]Sheet!$K$2:$L$159,2,FALSE))," ",(VLOOKUP(G2151,[1]Sheet!$K$2:$L$159,2,FALSE)))</f>
        <v xml:space="preserve"> </v>
      </c>
      <c r="AN2151" s="122" t="str">
        <f>IF(ISNA(VLOOKUP(I2151&amp;C2151,[1]Sheet!$D$2:$E$228,2,FALSE))," ",VLOOKUP(I2151&amp;C2151,[1]Sheet!$D$2:$E$228,2,FALSE))</f>
        <v xml:space="preserve"> </v>
      </c>
      <c r="AO2151" s="122" t="str">
        <f>+I2151&amp;C2151</f>
        <v/>
      </c>
      <c r="AP2151" s="122" t="str">
        <f>C2151&amp;D2151&amp;E2151&amp;G2151&amp;I2151&amp;O2151</f>
        <v/>
      </c>
      <c r="AQ2151" s="122" t="str">
        <f>B2151&amp;D2151&amp;N2151</f>
        <v/>
      </c>
      <c r="AR2151" s="123" t="str">
        <f>+D2151&amp;J2151</f>
        <v/>
      </c>
      <c r="AS2151" s="124" t="str">
        <f t="shared" si="304"/>
        <v/>
      </c>
      <c r="AT2151" s="125" t="str">
        <f t="shared" si="305"/>
        <v/>
      </c>
      <c r="AU2151" s="125" t="str">
        <f>IF(NOT(AT2151=""),VLOOKUP(AT2151,[1]PSI_Category!A:B,2,0),"")</f>
        <v/>
      </c>
      <c r="AV2151" s="167"/>
      <c r="AW2151" s="167"/>
      <c r="AX2151" s="167"/>
    </row>
    <row r="2152" spans="1:50" s="133" customFormat="1" ht="11.4" customHeight="1" x14ac:dyDescent="0.3">
      <c r="A2152" s="103"/>
      <c r="B2152" s="104"/>
      <c r="C2152" s="105"/>
      <c r="D2152" s="106"/>
      <c r="E2152" s="107"/>
      <c r="F2152" s="105"/>
      <c r="G2152" s="107"/>
      <c r="H2152" s="105"/>
      <c r="I2152" s="105"/>
      <c r="J2152" s="107"/>
      <c r="K2152" s="105"/>
      <c r="L2152" s="105"/>
      <c r="M2152" s="105"/>
      <c r="N2152" s="105"/>
      <c r="O2152" s="127"/>
      <c r="P2152" s="109"/>
      <c r="Q2152" s="110"/>
      <c r="R2152" s="110"/>
      <c r="S2152" s="110"/>
      <c r="T2152" s="110"/>
      <c r="U2152" s="111"/>
      <c r="V2152" s="111"/>
      <c r="W2152" s="112"/>
      <c r="X2152" s="113"/>
      <c r="Y2152" s="114"/>
      <c r="Z2152" s="115"/>
      <c r="AA2152" s="116"/>
      <c r="AB2152" s="117" t="b">
        <f t="shared" si="297"/>
        <v>0</v>
      </c>
      <c r="AC2152" s="117">
        <f t="shared" si="298"/>
        <v>0</v>
      </c>
      <c r="AD2152" s="118"/>
      <c r="AE2152" s="117" t="b">
        <f t="shared" si="299"/>
        <v>0</v>
      </c>
      <c r="AF2152" s="117">
        <f t="shared" si="300"/>
        <v>0</v>
      </c>
      <c r="AG2152" s="119">
        <f t="shared" si="301"/>
        <v>0</v>
      </c>
      <c r="AH2152" s="120" t="b">
        <f t="shared" si="302"/>
        <v>0</v>
      </c>
      <c r="AI2152" s="121">
        <f t="shared" si="303"/>
        <v>0</v>
      </c>
      <c r="AJ2152" s="122">
        <f>+C2152</f>
        <v>0</v>
      </c>
      <c r="AK2152" s="122" t="str">
        <f>IF(ISNA(VLOOKUP(postponeList!D2152,[1]Sheet!$A$2:$B$12,2,FALSE))," ",(VLOOKUP(postponeList!D2152,[1]Sheet!$A$2:$B$12,2,FALSE)))</f>
        <v xml:space="preserve"> </v>
      </c>
      <c r="AL2152" s="122" t="str">
        <f>IF(ISNA(VLOOKUP(E2152,[1]Sheet!$G$2:$H$40,2,FALSE))," ",VLOOKUP(E2152,[1]Sheet!$G$2:$H$40,2,FALSE))</f>
        <v xml:space="preserve"> </v>
      </c>
      <c r="AM2152" s="122" t="str">
        <f>IF(ISNA(VLOOKUP(G2152,[1]Sheet!$K$2:$L$159,2,FALSE))," ",(VLOOKUP(G2152,[1]Sheet!$K$2:$L$159,2,FALSE)))</f>
        <v xml:space="preserve"> </v>
      </c>
      <c r="AN2152" s="122" t="str">
        <f>IF(ISNA(VLOOKUP(I2152&amp;C2152,[1]Sheet!$D$2:$E$228,2,FALSE))," ",VLOOKUP(I2152&amp;C2152,[1]Sheet!$D$2:$E$228,2,FALSE))</f>
        <v xml:space="preserve"> </v>
      </c>
      <c r="AO2152" s="122" t="str">
        <f>+I2152&amp;C2152</f>
        <v/>
      </c>
      <c r="AP2152" s="122" t="str">
        <f>C2152&amp;D2152&amp;E2152&amp;G2152&amp;I2152&amp;O2152</f>
        <v/>
      </c>
      <c r="AQ2152" s="122" t="str">
        <f>B2152&amp;D2152&amp;N2152</f>
        <v/>
      </c>
      <c r="AR2152" s="123" t="str">
        <f>+D2152&amp;J2152</f>
        <v/>
      </c>
      <c r="AS2152" s="124" t="str">
        <f t="shared" si="304"/>
        <v/>
      </c>
      <c r="AT2152" s="125" t="str">
        <f t="shared" si="305"/>
        <v/>
      </c>
      <c r="AU2152" s="125" t="str">
        <f>IF(NOT(AT2152=""),VLOOKUP(AT2152,[1]PSI_Category!A:B,2,0),"")</f>
        <v/>
      </c>
      <c r="AV2152" s="167"/>
      <c r="AW2152" s="167"/>
      <c r="AX2152" s="167"/>
    </row>
    <row r="2153" spans="1:50" s="133" customFormat="1" ht="11.4" customHeight="1" x14ac:dyDescent="0.3">
      <c r="A2153" s="103"/>
      <c r="B2153" s="104"/>
      <c r="C2153" s="105"/>
      <c r="D2153" s="106"/>
      <c r="E2153" s="107"/>
      <c r="F2153" s="105"/>
      <c r="G2153" s="107"/>
      <c r="H2153" s="105"/>
      <c r="I2153" s="105"/>
      <c r="J2153" s="107"/>
      <c r="K2153" s="105"/>
      <c r="L2153" s="105"/>
      <c r="M2153" s="105"/>
      <c r="N2153" s="105"/>
      <c r="O2153" s="127"/>
      <c r="P2153" s="109"/>
      <c r="Q2153" s="110"/>
      <c r="R2153" s="110"/>
      <c r="S2153" s="110"/>
      <c r="T2153" s="110"/>
      <c r="U2153" s="111"/>
      <c r="V2153" s="111"/>
      <c r="W2153" s="112"/>
      <c r="X2153" s="113"/>
      <c r="Y2153" s="114"/>
      <c r="Z2153" s="115"/>
      <c r="AA2153" s="116"/>
      <c r="AB2153" s="117" t="b">
        <f t="shared" si="297"/>
        <v>0</v>
      </c>
      <c r="AC2153" s="117">
        <f t="shared" si="298"/>
        <v>0</v>
      </c>
      <c r="AD2153" s="118"/>
      <c r="AE2153" s="117" t="b">
        <f t="shared" si="299"/>
        <v>0</v>
      </c>
      <c r="AF2153" s="117">
        <f t="shared" si="300"/>
        <v>0</v>
      </c>
      <c r="AG2153" s="119">
        <f t="shared" si="301"/>
        <v>0</v>
      </c>
      <c r="AH2153" s="120" t="b">
        <f t="shared" si="302"/>
        <v>0</v>
      </c>
      <c r="AI2153" s="121">
        <f t="shared" si="303"/>
        <v>0</v>
      </c>
      <c r="AJ2153" s="122">
        <f>+C2153</f>
        <v>0</v>
      </c>
      <c r="AK2153" s="122" t="str">
        <f>IF(ISNA(VLOOKUP(postponeList!D2153,[1]Sheet!$A$2:$B$12,2,FALSE))," ",(VLOOKUP(postponeList!D2153,[1]Sheet!$A$2:$B$12,2,FALSE)))</f>
        <v xml:space="preserve"> </v>
      </c>
      <c r="AL2153" s="122" t="str">
        <f>IF(ISNA(VLOOKUP(E2153,[1]Sheet!$G$2:$H$40,2,FALSE))," ",VLOOKUP(E2153,[1]Sheet!$G$2:$H$40,2,FALSE))</f>
        <v xml:space="preserve"> </v>
      </c>
      <c r="AM2153" s="122" t="str">
        <f>IF(ISNA(VLOOKUP(G2153,[1]Sheet!$K$2:$L$159,2,FALSE))," ",(VLOOKUP(G2153,[1]Sheet!$K$2:$L$159,2,FALSE)))</f>
        <v xml:space="preserve"> </v>
      </c>
      <c r="AN2153" s="122" t="str">
        <f>IF(ISNA(VLOOKUP(I2153&amp;C2153,[1]Sheet!$D$2:$E$228,2,FALSE))," ",VLOOKUP(I2153&amp;C2153,[1]Sheet!$D$2:$E$228,2,FALSE))</f>
        <v xml:space="preserve"> </v>
      </c>
      <c r="AO2153" s="122" t="str">
        <f>+I2153&amp;C2153</f>
        <v/>
      </c>
      <c r="AP2153" s="122" t="str">
        <f>C2153&amp;D2153&amp;E2153&amp;G2153&amp;I2153&amp;O2153</f>
        <v/>
      </c>
      <c r="AQ2153" s="122" t="str">
        <f>B2153&amp;D2153&amp;N2153</f>
        <v/>
      </c>
      <c r="AR2153" s="123" t="str">
        <f>+D2153&amp;J2153</f>
        <v/>
      </c>
      <c r="AS2153" s="124" t="str">
        <f t="shared" si="304"/>
        <v/>
      </c>
      <c r="AT2153" s="125" t="str">
        <f t="shared" si="305"/>
        <v/>
      </c>
      <c r="AU2153" s="125" t="str">
        <f>IF(NOT(AT2153=""),VLOOKUP(AT2153,[1]PSI_Category!A:B,2,0),"")</f>
        <v/>
      </c>
      <c r="AV2153" s="167"/>
      <c r="AW2153" s="167"/>
      <c r="AX2153" s="167"/>
    </row>
    <row r="2154" spans="1:50" s="133" customFormat="1" ht="11.4" customHeight="1" x14ac:dyDescent="0.3">
      <c r="A2154" s="103"/>
      <c r="B2154" s="104"/>
      <c r="C2154" s="105"/>
      <c r="D2154" s="106"/>
      <c r="E2154" s="107"/>
      <c r="F2154" s="105"/>
      <c r="G2154" s="107"/>
      <c r="H2154" s="105"/>
      <c r="I2154" s="105"/>
      <c r="J2154" s="107"/>
      <c r="K2154" s="105"/>
      <c r="L2154" s="105"/>
      <c r="M2154" s="105"/>
      <c r="N2154" s="105"/>
      <c r="O2154" s="127"/>
      <c r="P2154" s="109"/>
      <c r="Q2154" s="110"/>
      <c r="R2154" s="110"/>
      <c r="S2154" s="110"/>
      <c r="T2154" s="110"/>
      <c r="U2154" s="111"/>
      <c r="V2154" s="111"/>
      <c r="W2154" s="112"/>
      <c r="X2154" s="113"/>
      <c r="Y2154" s="114"/>
      <c r="Z2154" s="115"/>
      <c r="AA2154" s="116"/>
      <c r="AB2154" s="117" t="b">
        <f t="shared" si="297"/>
        <v>0</v>
      </c>
      <c r="AC2154" s="117">
        <f t="shared" si="298"/>
        <v>0</v>
      </c>
      <c r="AD2154" s="118"/>
      <c r="AE2154" s="117" t="b">
        <f t="shared" si="299"/>
        <v>0</v>
      </c>
      <c r="AF2154" s="117">
        <f t="shared" si="300"/>
        <v>0</v>
      </c>
      <c r="AG2154" s="119">
        <f t="shared" si="301"/>
        <v>0</v>
      </c>
      <c r="AH2154" s="120" t="b">
        <f t="shared" si="302"/>
        <v>0</v>
      </c>
      <c r="AI2154" s="121">
        <f t="shared" si="303"/>
        <v>0</v>
      </c>
      <c r="AJ2154" s="122">
        <f>+C2154</f>
        <v>0</v>
      </c>
      <c r="AK2154" s="122" t="str">
        <f>IF(ISNA(VLOOKUP(postponeList!D2154,[1]Sheet!$A$2:$B$12,2,FALSE))," ",(VLOOKUP(postponeList!D2154,[1]Sheet!$A$2:$B$12,2,FALSE)))</f>
        <v xml:space="preserve"> </v>
      </c>
      <c r="AL2154" s="122" t="str">
        <f>IF(ISNA(VLOOKUP(E2154,[1]Sheet!$G$2:$H$40,2,FALSE))," ",VLOOKUP(E2154,[1]Sheet!$G$2:$H$40,2,FALSE))</f>
        <v xml:space="preserve"> </v>
      </c>
      <c r="AM2154" s="122" t="str">
        <f>IF(ISNA(VLOOKUP(G2154,[1]Sheet!$K$2:$L$159,2,FALSE))," ",(VLOOKUP(G2154,[1]Sheet!$K$2:$L$159,2,FALSE)))</f>
        <v xml:space="preserve"> </v>
      </c>
      <c r="AN2154" s="122" t="str">
        <f>IF(ISNA(VLOOKUP(I2154&amp;C2154,[1]Sheet!$D$2:$E$228,2,FALSE))," ",VLOOKUP(I2154&amp;C2154,[1]Sheet!$D$2:$E$228,2,FALSE))</f>
        <v xml:space="preserve"> </v>
      </c>
      <c r="AO2154" s="122" t="str">
        <f>+I2154&amp;C2154</f>
        <v/>
      </c>
      <c r="AP2154" s="122" t="str">
        <f>C2154&amp;D2154&amp;E2154&amp;G2154&amp;I2154&amp;O2154</f>
        <v/>
      </c>
      <c r="AQ2154" s="122" t="str">
        <f>B2154&amp;D2154&amp;N2154</f>
        <v/>
      </c>
      <c r="AR2154" s="123" t="str">
        <f>+D2154&amp;J2154</f>
        <v/>
      </c>
      <c r="AS2154" s="124" t="str">
        <f t="shared" si="304"/>
        <v/>
      </c>
      <c r="AT2154" s="125" t="str">
        <f t="shared" si="305"/>
        <v/>
      </c>
      <c r="AU2154" s="125" t="str">
        <f>IF(NOT(AT2154=""),VLOOKUP(AT2154,[1]PSI_Category!A:B,2,0),"")</f>
        <v/>
      </c>
      <c r="AV2154" s="167"/>
      <c r="AW2154" s="167"/>
      <c r="AX2154" s="167"/>
    </row>
    <row r="2155" spans="1:50" s="133" customFormat="1" ht="11.4" customHeight="1" x14ac:dyDescent="0.3">
      <c r="A2155" s="103"/>
      <c r="B2155" s="104"/>
      <c r="C2155" s="105"/>
      <c r="D2155" s="106"/>
      <c r="E2155" s="107"/>
      <c r="F2155" s="105"/>
      <c r="G2155" s="107"/>
      <c r="H2155" s="105"/>
      <c r="I2155" s="105"/>
      <c r="J2155" s="107"/>
      <c r="K2155" s="105"/>
      <c r="L2155" s="105"/>
      <c r="M2155" s="105"/>
      <c r="N2155" s="105"/>
      <c r="O2155" s="127"/>
      <c r="P2155" s="109"/>
      <c r="Q2155" s="110"/>
      <c r="R2155" s="110"/>
      <c r="S2155" s="110"/>
      <c r="T2155" s="110"/>
      <c r="U2155" s="111"/>
      <c r="V2155" s="111"/>
      <c r="W2155" s="112"/>
      <c r="X2155" s="113"/>
      <c r="Y2155" s="114"/>
      <c r="Z2155" s="115"/>
      <c r="AA2155" s="116"/>
      <c r="AB2155" s="117" t="b">
        <f t="shared" si="297"/>
        <v>0</v>
      </c>
      <c r="AC2155" s="117">
        <f t="shared" si="298"/>
        <v>0</v>
      </c>
      <c r="AD2155" s="118"/>
      <c r="AE2155" s="117" t="b">
        <f t="shared" si="299"/>
        <v>0</v>
      </c>
      <c r="AF2155" s="117">
        <f t="shared" si="300"/>
        <v>0</v>
      </c>
      <c r="AG2155" s="119">
        <f t="shared" si="301"/>
        <v>0</v>
      </c>
      <c r="AH2155" s="120" t="b">
        <f t="shared" si="302"/>
        <v>0</v>
      </c>
      <c r="AI2155" s="121">
        <f t="shared" si="303"/>
        <v>0</v>
      </c>
      <c r="AJ2155" s="122">
        <f>+C2155</f>
        <v>0</v>
      </c>
      <c r="AK2155" s="122" t="str">
        <f>IF(ISNA(VLOOKUP(postponeList!D2155,[1]Sheet!$A$2:$B$12,2,FALSE))," ",(VLOOKUP(postponeList!D2155,[1]Sheet!$A$2:$B$12,2,FALSE)))</f>
        <v xml:space="preserve"> </v>
      </c>
      <c r="AL2155" s="122" t="str">
        <f>IF(ISNA(VLOOKUP(E2155,[1]Sheet!$G$2:$H$40,2,FALSE))," ",VLOOKUP(E2155,[1]Sheet!$G$2:$H$40,2,FALSE))</f>
        <v xml:space="preserve"> </v>
      </c>
      <c r="AM2155" s="122" t="str">
        <f>IF(ISNA(VLOOKUP(G2155,[1]Sheet!$K$2:$L$159,2,FALSE))," ",(VLOOKUP(G2155,[1]Sheet!$K$2:$L$159,2,FALSE)))</f>
        <v xml:space="preserve"> </v>
      </c>
      <c r="AN2155" s="122" t="str">
        <f>IF(ISNA(VLOOKUP(I2155&amp;C2155,[1]Sheet!$D$2:$E$228,2,FALSE))," ",VLOOKUP(I2155&amp;C2155,[1]Sheet!$D$2:$E$228,2,FALSE))</f>
        <v xml:space="preserve"> </v>
      </c>
      <c r="AO2155" s="122" t="str">
        <f>+I2155&amp;C2155</f>
        <v/>
      </c>
      <c r="AP2155" s="122" t="str">
        <f>C2155&amp;D2155&amp;E2155&amp;G2155&amp;I2155&amp;O2155</f>
        <v/>
      </c>
      <c r="AQ2155" s="122" t="str">
        <f>B2155&amp;D2155&amp;N2155</f>
        <v/>
      </c>
      <c r="AR2155" s="123" t="str">
        <f>+D2155&amp;J2155</f>
        <v/>
      </c>
      <c r="AS2155" s="124" t="str">
        <f t="shared" si="304"/>
        <v/>
      </c>
      <c r="AT2155" s="125" t="str">
        <f t="shared" si="305"/>
        <v/>
      </c>
      <c r="AU2155" s="125" t="str">
        <f>IF(NOT(AT2155=""),VLOOKUP(AT2155,[1]PSI_Category!A:B,2,0),"")</f>
        <v/>
      </c>
      <c r="AV2155" s="167"/>
      <c r="AW2155" s="167"/>
      <c r="AX2155" s="167"/>
    </row>
    <row r="2156" spans="1:50" s="133" customFormat="1" ht="11.4" customHeight="1" x14ac:dyDescent="0.3">
      <c r="A2156" s="103"/>
      <c r="B2156" s="104"/>
      <c r="C2156" s="105"/>
      <c r="D2156" s="106"/>
      <c r="E2156" s="107"/>
      <c r="F2156" s="105"/>
      <c r="G2156" s="107"/>
      <c r="H2156" s="105"/>
      <c r="I2156" s="105"/>
      <c r="J2156" s="107"/>
      <c r="K2156" s="105"/>
      <c r="L2156" s="105"/>
      <c r="M2156" s="105"/>
      <c r="N2156" s="105"/>
      <c r="O2156" s="127"/>
      <c r="P2156" s="109"/>
      <c r="Q2156" s="110"/>
      <c r="R2156" s="110"/>
      <c r="S2156" s="110"/>
      <c r="T2156" s="110"/>
      <c r="U2156" s="111"/>
      <c r="V2156" s="111"/>
      <c r="W2156" s="112"/>
      <c r="X2156" s="113"/>
      <c r="Y2156" s="114"/>
      <c r="Z2156" s="115"/>
      <c r="AA2156" s="116"/>
      <c r="AB2156" s="117" t="b">
        <f t="shared" si="297"/>
        <v>0</v>
      </c>
      <c r="AC2156" s="117">
        <f t="shared" si="298"/>
        <v>0</v>
      </c>
      <c r="AD2156" s="118"/>
      <c r="AE2156" s="117" t="b">
        <f t="shared" si="299"/>
        <v>0</v>
      </c>
      <c r="AF2156" s="117">
        <f t="shared" si="300"/>
        <v>0</v>
      </c>
      <c r="AG2156" s="119">
        <f t="shared" si="301"/>
        <v>0</v>
      </c>
      <c r="AH2156" s="120" t="b">
        <f t="shared" si="302"/>
        <v>0</v>
      </c>
      <c r="AI2156" s="121">
        <f t="shared" si="303"/>
        <v>0</v>
      </c>
      <c r="AJ2156" s="122">
        <f>+C2156</f>
        <v>0</v>
      </c>
      <c r="AK2156" s="122" t="str">
        <f>IF(ISNA(VLOOKUP(postponeList!D2156,[1]Sheet!$A$2:$B$12,2,FALSE))," ",(VLOOKUP(postponeList!D2156,[1]Sheet!$A$2:$B$12,2,FALSE)))</f>
        <v xml:space="preserve"> </v>
      </c>
      <c r="AL2156" s="122" t="str">
        <f>IF(ISNA(VLOOKUP(E2156,[1]Sheet!$G$2:$H$40,2,FALSE))," ",VLOOKUP(E2156,[1]Sheet!$G$2:$H$40,2,FALSE))</f>
        <v xml:space="preserve"> </v>
      </c>
      <c r="AM2156" s="122" t="str">
        <f>IF(ISNA(VLOOKUP(G2156,[1]Sheet!$K$2:$L$159,2,FALSE))," ",(VLOOKUP(G2156,[1]Sheet!$K$2:$L$159,2,FALSE)))</f>
        <v xml:space="preserve"> </v>
      </c>
      <c r="AN2156" s="122" t="str">
        <f>IF(ISNA(VLOOKUP(I2156&amp;C2156,[1]Sheet!$D$2:$E$228,2,FALSE))," ",VLOOKUP(I2156&amp;C2156,[1]Sheet!$D$2:$E$228,2,FALSE))</f>
        <v xml:space="preserve"> </v>
      </c>
      <c r="AO2156" s="122" t="str">
        <f>+I2156&amp;C2156</f>
        <v/>
      </c>
      <c r="AP2156" s="122" t="str">
        <f>C2156&amp;D2156&amp;E2156&amp;G2156&amp;I2156&amp;O2156</f>
        <v/>
      </c>
      <c r="AQ2156" s="122" t="str">
        <f>B2156&amp;D2156&amp;N2156</f>
        <v/>
      </c>
      <c r="AR2156" s="123" t="str">
        <f>+D2156&amp;J2156</f>
        <v/>
      </c>
      <c r="AS2156" s="124" t="str">
        <f t="shared" si="304"/>
        <v/>
      </c>
      <c r="AT2156" s="125" t="str">
        <f t="shared" si="305"/>
        <v/>
      </c>
      <c r="AU2156" s="125" t="str">
        <f>IF(NOT(AT2156=""),VLOOKUP(AT2156,[1]PSI_Category!A:B,2,0),"")</f>
        <v/>
      </c>
      <c r="AV2156" s="167"/>
      <c r="AW2156" s="167"/>
      <c r="AX2156" s="167"/>
    </row>
    <row r="2157" spans="1:50" s="133" customFormat="1" ht="11.4" customHeight="1" x14ac:dyDescent="0.3">
      <c r="A2157" s="103"/>
      <c r="B2157" s="104"/>
      <c r="C2157" s="105"/>
      <c r="D2157" s="106"/>
      <c r="E2157" s="107"/>
      <c r="F2157" s="105"/>
      <c r="G2157" s="107"/>
      <c r="H2157" s="105"/>
      <c r="I2157" s="105"/>
      <c r="J2157" s="107"/>
      <c r="K2157" s="105"/>
      <c r="L2157" s="105"/>
      <c r="M2157" s="105"/>
      <c r="N2157" s="105"/>
      <c r="O2157" s="127"/>
      <c r="P2157" s="109"/>
      <c r="Q2157" s="110"/>
      <c r="R2157" s="110"/>
      <c r="S2157" s="110"/>
      <c r="T2157" s="110"/>
      <c r="U2157" s="111"/>
      <c r="V2157" s="111"/>
      <c r="W2157" s="112"/>
      <c r="X2157" s="113"/>
      <c r="Y2157" s="114"/>
      <c r="Z2157" s="115"/>
      <c r="AA2157" s="116"/>
      <c r="AB2157" s="117" t="b">
        <f t="shared" si="297"/>
        <v>0</v>
      </c>
      <c r="AC2157" s="117">
        <f t="shared" si="298"/>
        <v>0</v>
      </c>
      <c r="AD2157" s="118"/>
      <c r="AE2157" s="117" t="b">
        <f t="shared" si="299"/>
        <v>0</v>
      </c>
      <c r="AF2157" s="117">
        <f t="shared" si="300"/>
        <v>0</v>
      </c>
      <c r="AG2157" s="119">
        <f t="shared" si="301"/>
        <v>0</v>
      </c>
      <c r="AH2157" s="120" t="b">
        <f t="shared" si="302"/>
        <v>0</v>
      </c>
      <c r="AI2157" s="121">
        <f t="shared" si="303"/>
        <v>0</v>
      </c>
      <c r="AJ2157" s="122">
        <f>+C2157</f>
        <v>0</v>
      </c>
      <c r="AK2157" s="122" t="str">
        <f>IF(ISNA(VLOOKUP(postponeList!D2157,[1]Sheet!$A$2:$B$12,2,FALSE))," ",(VLOOKUP(postponeList!D2157,[1]Sheet!$A$2:$B$12,2,FALSE)))</f>
        <v xml:space="preserve"> </v>
      </c>
      <c r="AL2157" s="122" t="str">
        <f>IF(ISNA(VLOOKUP(E2157,[1]Sheet!$G$2:$H$40,2,FALSE))," ",VLOOKUP(E2157,[1]Sheet!$G$2:$H$40,2,FALSE))</f>
        <v xml:space="preserve"> </v>
      </c>
      <c r="AM2157" s="122" t="str">
        <f>IF(ISNA(VLOOKUP(G2157,[1]Sheet!$K$2:$L$159,2,FALSE))," ",(VLOOKUP(G2157,[1]Sheet!$K$2:$L$159,2,FALSE)))</f>
        <v xml:space="preserve"> </v>
      </c>
      <c r="AN2157" s="122" t="str">
        <f>IF(ISNA(VLOOKUP(I2157&amp;C2157,[1]Sheet!$D$2:$E$228,2,FALSE))," ",VLOOKUP(I2157&amp;C2157,[1]Sheet!$D$2:$E$228,2,FALSE))</f>
        <v xml:space="preserve"> </v>
      </c>
      <c r="AO2157" s="122" t="str">
        <f>+I2157&amp;C2157</f>
        <v/>
      </c>
      <c r="AP2157" s="122" t="str">
        <f>C2157&amp;D2157&amp;E2157&amp;G2157&amp;I2157&amp;O2157</f>
        <v/>
      </c>
      <c r="AQ2157" s="122" t="str">
        <f>B2157&amp;D2157&amp;N2157</f>
        <v/>
      </c>
      <c r="AR2157" s="123" t="str">
        <f>+D2157&amp;J2157</f>
        <v/>
      </c>
      <c r="AS2157" s="124" t="str">
        <f t="shared" si="304"/>
        <v/>
      </c>
      <c r="AT2157" s="125" t="str">
        <f t="shared" si="305"/>
        <v/>
      </c>
      <c r="AU2157" s="125" t="str">
        <f>IF(NOT(AT2157=""),VLOOKUP(AT2157,[1]PSI_Category!A:B,2,0),"")</f>
        <v/>
      </c>
      <c r="AV2157" s="167"/>
      <c r="AW2157" s="167"/>
      <c r="AX2157" s="167"/>
    </row>
    <row r="2158" spans="1:50" s="133" customFormat="1" ht="11.4" customHeight="1" x14ac:dyDescent="0.3">
      <c r="A2158" s="103"/>
      <c r="B2158" s="104"/>
      <c r="C2158" s="105"/>
      <c r="D2158" s="106"/>
      <c r="E2158" s="107"/>
      <c r="F2158" s="105"/>
      <c r="G2158" s="107"/>
      <c r="H2158" s="105"/>
      <c r="I2158" s="105"/>
      <c r="J2158" s="107"/>
      <c r="K2158" s="105"/>
      <c r="L2158" s="105"/>
      <c r="M2158" s="105"/>
      <c r="N2158" s="105"/>
      <c r="O2158" s="127"/>
      <c r="P2158" s="109"/>
      <c r="Q2158" s="110"/>
      <c r="R2158" s="110"/>
      <c r="S2158" s="110"/>
      <c r="T2158" s="110"/>
      <c r="U2158" s="111"/>
      <c r="V2158" s="111"/>
      <c r="W2158" s="112"/>
      <c r="X2158" s="113"/>
      <c r="Y2158" s="114"/>
      <c r="Z2158" s="115"/>
      <c r="AA2158" s="116"/>
      <c r="AB2158" s="117" t="b">
        <f t="shared" si="297"/>
        <v>0</v>
      </c>
      <c r="AC2158" s="117">
        <f t="shared" si="298"/>
        <v>0</v>
      </c>
      <c r="AD2158" s="118"/>
      <c r="AE2158" s="117" t="b">
        <f t="shared" si="299"/>
        <v>0</v>
      </c>
      <c r="AF2158" s="117">
        <f t="shared" si="300"/>
        <v>0</v>
      </c>
      <c r="AG2158" s="119">
        <f t="shared" si="301"/>
        <v>0</v>
      </c>
      <c r="AH2158" s="120" t="b">
        <f t="shared" si="302"/>
        <v>0</v>
      </c>
      <c r="AI2158" s="121">
        <f t="shared" si="303"/>
        <v>0</v>
      </c>
      <c r="AJ2158" s="122">
        <f>+C2158</f>
        <v>0</v>
      </c>
      <c r="AK2158" s="122" t="str">
        <f>IF(ISNA(VLOOKUP(postponeList!D2158,[1]Sheet!$A$2:$B$12,2,FALSE))," ",(VLOOKUP(postponeList!D2158,[1]Sheet!$A$2:$B$12,2,FALSE)))</f>
        <v xml:space="preserve"> </v>
      </c>
      <c r="AL2158" s="122" t="str">
        <f>IF(ISNA(VLOOKUP(E2158,[1]Sheet!$G$2:$H$40,2,FALSE))," ",VLOOKUP(E2158,[1]Sheet!$G$2:$H$40,2,FALSE))</f>
        <v xml:space="preserve"> </v>
      </c>
      <c r="AM2158" s="122" t="str">
        <f>IF(ISNA(VLOOKUP(G2158,[1]Sheet!$K$2:$L$159,2,FALSE))," ",(VLOOKUP(G2158,[1]Sheet!$K$2:$L$159,2,FALSE)))</f>
        <v xml:space="preserve"> </v>
      </c>
      <c r="AN2158" s="122" t="str">
        <f>IF(ISNA(VLOOKUP(I2158&amp;C2158,[1]Sheet!$D$2:$E$228,2,FALSE))," ",VLOOKUP(I2158&amp;C2158,[1]Sheet!$D$2:$E$228,2,FALSE))</f>
        <v xml:space="preserve"> </v>
      </c>
      <c r="AO2158" s="122" t="str">
        <f>+I2158&amp;C2158</f>
        <v/>
      </c>
      <c r="AP2158" s="122" t="str">
        <f>C2158&amp;D2158&amp;E2158&amp;G2158&amp;I2158&amp;O2158</f>
        <v/>
      </c>
      <c r="AQ2158" s="122" t="str">
        <f>B2158&amp;D2158&amp;N2158</f>
        <v/>
      </c>
      <c r="AR2158" s="123" t="str">
        <f>+D2158&amp;J2158</f>
        <v/>
      </c>
      <c r="AS2158" s="124" t="str">
        <f t="shared" si="304"/>
        <v/>
      </c>
      <c r="AT2158" s="125" t="str">
        <f t="shared" si="305"/>
        <v/>
      </c>
      <c r="AU2158" s="125" t="str">
        <f>IF(NOT(AT2158=""),VLOOKUP(AT2158,[1]PSI_Category!A:B,2,0),"")</f>
        <v/>
      </c>
      <c r="AV2158" s="167"/>
      <c r="AW2158" s="167"/>
      <c r="AX2158" s="167"/>
    </row>
    <row r="2159" spans="1:50" s="133" customFormat="1" ht="11.4" customHeight="1" x14ac:dyDescent="0.3">
      <c r="A2159" s="103"/>
      <c r="B2159" s="104"/>
      <c r="C2159" s="105"/>
      <c r="D2159" s="106"/>
      <c r="E2159" s="107"/>
      <c r="F2159" s="105"/>
      <c r="G2159" s="107"/>
      <c r="H2159" s="105"/>
      <c r="I2159" s="105"/>
      <c r="J2159" s="107"/>
      <c r="K2159" s="105"/>
      <c r="L2159" s="105"/>
      <c r="M2159" s="105"/>
      <c r="N2159" s="105"/>
      <c r="O2159" s="127"/>
      <c r="P2159" s="109"/>
      <c r="Q2159" s="110"/>
      <c r="R2159" s="110"/>
      <c r="S2159" s="110"/>
      <c r="T2159" s="110"/>
      <c r="U2159" s="111"/>
      <c r="V2159" s="111"/>
      <c r="W2159" s="112"/>
      <c r="X2159" s="113"/>
      <c r="Y2159" s="114"/>
      <c r="Z2159" s="115"/>
      <c r="AA2159" s="116"/>
      <c r="AB2159" s="117" t="b">
        <f t="shared" si="297"/>
        <v>0</v>
      </c>
      <c r="AC2159" s="117">
        <f t="shared" si="298"/>
        <v>0</v>
      </c>
      <c r="AD2159" s="118"/>
      <c r="AE2159" s="117" t="b">
        <f t="shared" si="299"/>
        <v>0</v>
      </c>
      <c r="AF2159" s="117">
        <f t="shared" si="300"/>
        <v>0</v>
      </c>
      <c r="AG2159" s="119">
        <f t="shared" si="301"/>
        <v>0</v>
      </c>
      <c r="AH2159" s="120" t="b">
        <f t="shared" si="302"/>
        <v>0</v>
      </c>
      <c r="AI2159" s="121">
        <f t="shared" si="303"/>
        <v>0</v>
      </c>
      <c r="AJ2159" s="122">
        <f>+C2159</f>
        <v>0</v>
      </c>
      <c r="AK2159" s="122" t="str">
        <f>IF(ISNA(VLOOKUP(postponeList!D2159,[1]Sheet!$A$2:$B$12,2,FALSE))," ",(VLOOKUP(postponeList!D2159,[1]Sheet!$A$2:$B$12,2,FALSE)))</f>
        <v xml:space="preserve"> </v>
      </c>
      <c r="AL2159" s="122" t="str">
        <f>IF(ISNA(VLOOKUP(E2159,[1]Sheet!$G$2:$H$40,2,FALSE))," ",VLOOKUP(E2159,[1]Sheet!$G$2:$H$40,2,FALSE))</f>
        <v xml:space="preserve"> </v>
      </c>
      <c r="AM2159" s="122" t="str">
        <f>IF(ISNA(VLOOKUP(G2159,[1]Sheet!$K$2:$L$159,2,FALSE))," ",(VLOOKUP(G2159,[1]Sheet!$K$2:$L$159,2,FALSE)))</f>
        <v xml:space="preserve"> </v>
      </c>
      <c r="AN2159" s="122" t="str">
        <f>IF(ISNA(VLOOKUP(I2159&amp;C2159,[1]Sheet!$D$2:$E$228,2,FALSE))," ",VLOOKUP(I2159&amp;C2159,[1]Sheet!$D$2:$E$228,2,FALSE))</f>
        <v xml:space="preserve"> </v>
      </c>
      <c r="AO2159" s="122" t="str">
        <f>+I2159&amp;C2159</f>
        <v/>
      </c>
      <c r="AP2159" s="122" t="str">
        <f>C2159&amp;D2159&amp;E2159&amp;G2159&amp;I2159&amp;O2159</f>
        <v/>
      </c>
      <c r="AQ2159" s="122" t="str">
        <f>B2159&amp;D2159&amp;N2159</f>
        <v/>
      </c>
      <c r="AR2159" s="123" t="str">
        <f>+D2159&amp;J2159</f>
        <v/>
      </c>
      <c r="AS2159" s="124" t="str">
        <f t="shared" si="304"/>
        <v/>
      </c>
      <c r="AT2159" s="125" t="str">
        <f t="shared" si="305"/>
        <v/>
      </c>
      <c r="AU2159" s="125" t="str">
        <f>IF(NOT(AT2159=""),VLOOKUP(AT2159,[1]PSI_Category!A:B,2,0),"")</f>
        <v/>
      </c>
      <c r="AV2159" s="167"/>
      <c r="AW2159" s="167"/>
      <c r="AX2159" s="167"/>
    </row>
    <row r="2160" spans="1:50" s="133" customFormat="1" ht="11.4" customHeight="1" x14ac:dyDescent="0.3">
      <c r="A2160" s="103"/>
      <c r="B2160" s="104"/>
      <c r="C2160" s="105"/>
      <c r="D2160" s="106"/>
      <c r="E2160" s="107"/>
      <c r="F2160" s="105"/>
      <c r="G2160" s="107"/>
      <c r="H2160" s="105"/>
      <c r="I2160" s="105"/>
      <c r="J2160" s="107"/>
      <c r="K2160" s="105"/>
      <c r="L2160" s="105"/>
      <c r="M2160" s="105"/>
      <c r="N2160" s="105"/>
      <c r="O2160" s="127"/>
      <c r="P2160" s="109"/>
      <c r="Q2160" s="110"/>
      <c r="R2160" s="110"/>
      <c r="S2160" s="110"/>
      <c r="T2160" s="110"/>
      <c r="U2160" s="111"/>
      <c r="V2160" s="111"/>
      <c r="W2160" s="112"/>
      <c r="X2160" s="113"/>
      <c r="Y2160" s="114"/>
      <c r="Z2160" s="115"/>
      <c r="AA2160" s="116"/>
      <c r="AB2160" s="117" t="b">
        <f t="shared" si="297"/>
        <v>0</v>
      </c>
      <c r="AC2160" s="117">
        <f t="shared" si="298"/>
        <v>0</v>
      </c>
      <c r="AD2160" s="118"/>
      <c r="AE2160" s="117" t="b">
        <f t="shared" si="299"/>
        <v>0</v>
      </c>
      <c r="AF2160" s="117">
        <f t="shared" si="300"/>
        <v>0</v>
      </c>
      <c r="AG2160" s="119">
        <f t="shared" si="301"/>
        <v>0</v>
      </c>
      <c r="AH2160" s="120" t="b">
        <f t="shared" si="302"/>
        <v>0</v>
      </c>
      <c r="AI2160" s="121">
        <f t="shared" si="303"/>
        <v>0</v>
      </c>
      <c r="AJ2160" s="122">
        <f>+C2160</f>
        <v>0</v>
      </c>
      <c r="AK2160" s="122" t="str">
        <f>IF(ISNA(VLOOKUP(postponeList!D2160,[1]Sheet!$A$2:$B$12,2,FALSE))," ",(VLOOKUP(postponeList!D2160,[1]Sheet!$A$2:$B$12,2,FALSE)))</f>
        <v xml:space="preserve"> </v>
      </c>
      <c r="AL2160" s="122" t="str">
        <f>IF(ISNA(VLOOKUP(E2160,[1]Sheet!$G$2:$H$40,2,FALSE))," ",VLOOKUP(E2160,[1]Sheet!$G$2:$H$40,2,FALSE))</f>
        <v xml:space="preserve"> </v>
      </c>
      <c r="AM2160" s="122" t="str">
        <f>IF(ISNA(VLOOKUP(G2160,[1]Sheet!$K$2:$L$159,2,FALSE))," ",(VLOOKUP(G2160,[1]Sheet!$K$2:$L$159,2,FALSE)))</f>
        <v xml:space="preserve"> </v>
      </c>
      <c r="AN2160" s="122" t="str">
        <f>IF(ISNA(VLOOKUP(I2160&amp;C2160,[1]Sheet!$D$2:$E$228,2,FALSE))," ",VLOOKUP(I2160&amp;C2160,[1]Sheet!$D$2:$E$228,2,FALSE))</f>
        <v xml:space="preserve"> </v>
      </c>
      <c r="AO2160" s="122" t="str">
        <f>+I2160&amp;C2160</f>
        <v/>
      </c>
      <c r="AP2160" s="122" t="str">
        <f>C2160&amp;D2160&amp;E2160&amp;G2160&amp;I2160&amp;O2160</f>
        <v/>
      </c>
      <c r="AQ2160" s="122" t="str">
        <f>B2160&amp;D2160&amp;N2160</f>
        <v/>
      </c>
      <c r="AR2160" s="123" t="str">
        <f>+D2160&amp;J2160</f>
        <v/>
      </c>
      <c r="AS2160" s="124" t="str">
        <f t="shared" si="304"/>
        <v/>
      </c>
      <c r="AT2160" s="125" t="str">
        <f t="shared" si="305"/>
        <v/>
      </c>
      <c r="AU2160" s="125" t="str">
        <f>IF(NOT(AT2160=""),VLOOKUP(AT2160,[1]PSI_Category!A:B,2,0),"")</f>
        <v/>
      </c>
      <c r="AV2160" s="167"/>
      <c r="AW2160" s="167"/>
      <c r="AX2160" s="167"/>
    </row>
    <row r="2161" spans="1:50" s="133" customFormat="1" ht="11.4" customHeight="1" x14ac:dyDescent="0.3">
      <c r="A2161" s="103"/>
      <c r="B2161" s="104"/>
      <c r="C2161" s="105"/>
      <c r="D2161" s="106"/>
      <c r="E2161" s="107"/>
      <c r="F2161" s="105"/>
      <c r="G2161" s="107"/>
      <c r="H2161" s="105"/>
      <c r="I2161" s="105"/>
      <c r="J2161" s="107"/>
      <c r="K2161" s="105"/>
      <c r="L2161" s="105"/>
      <c r="M2161" s="105"/>
      <c r="N2161" s="105"/>
      <c r="O2161" s="127"/>
      <c r="P2161" s="109"/>
      <c r="Q2161" s="110"/>
      <c r="R2161" s="110"/>
      <c r="S2161" s="110"/>
      <c r="T2161" s="110"/>
      <c r="U2161" s="111"/>
      <c r="V2161" s="111"/>
      <c r="W2161" s="112"/>
      <c r="X2161" s="113"/>
      <c r="Y2161" s="114"/>
      <c r="Z2161" s="115"/>
      <c r="AA2161" s="116"/>
      <c r="AB2161" s="117" t="b">
        <f t="shared" si="297"/>
        <v>0</v>
      </c>
      <c r="AC2161" s="117">
        <f t="shared" si="298"/>
        <v>0</v>
      </c>
      <c r="AD2161" s="118"/>
      <c r="AE2161" s="117" t="b">
        <f t="shared" si="299"/>
        <v>0</v>
      </c>
      <c r="AF2161" s="117">
        <f t="shared" si="300"/>
        <v>0</v>
      </c>
      <c r="AG2161" s="119">
        <f t="shared" si="301"/>
        <v>0</v>
      </c>
      <c r="AH2161" s="120" t="b">
        <f t="shared" si="302"/>
        <v>0</v>
      </c>
      <c r="AI2161" s="121">
        <f t="shared" si="303"/>
        <v>0</v>
      </c>
      <c r="AJ2161" s="122">
        <f>+C2161</f>
        <v>0</v>
      </c>
      <c r="AK2161" s="122" t="str">
        <f>IF(ISNA(VLOOKUP(postponeList!D2161,[1]Sheet!$A$2:$B$12,2,FALSE))," ",(VLOOKUP(postponeList!D2161,[1]Sheet!$A$2:$B$12,2,FALSE)))</f>
        <v xml:space="preserve"> </v>
      </c>
      <c r="AL2161" s="122" t="str">
        <f>IF(ISNA(VLOOKUP(E2161,[1]Sheet!$G$2:$H$40,2,FALSE))," ",VLOOKUP(E2161,[1]Sheet!$G$2:$H$40,2,FALSE))</f>
        <v xml:space="preserve"> </v>
      </c>
      <c r="AM2161" s="122" t="str">
        <f>IF(ISNA(VLOOKUP(G2161,[1]Sheet!$K$2:$L$159,2,FALSE))," ",(VLOOKUP(G2161,[1]Sheet!$K$2:$L$159,2,FALSE)))</f>
        <v xml:space="preserve"> </v>
      </c>
      <c r="AN2161" s="122" t="str">
        <f>IF(ISNA(VLOOKUP(I2161&amp;C2161,[1]Sheet!$D$2:$E$228,2,FALSE))," ",VLOOKUP(I2161&amp;C2161,[1]Sheet!$D$2:$E$228,2,FALSE))</f>
        <v xml:space="preserve"> </v>
      </c>
      <c r="AO2161" s="122" t="str">
        <f>+I2161&amp;C2161</f>
        <v/>
      </c>
      <c r="AP2161" s="122" t="str">
        <f>C2161&amp;D2161&amp;E2161&amp;G2161&amp;I2161&amp;O2161</f>
        <v/>
      </c>
      <c r="AQ2161" s="122" t="str">
        <f>B2161&amp;D2161&amp;N2161</f>
        <v/>
      </c>
      <c r="AR2161" s="123" t="str">
        <f>+D2161&amp;J2161</f>
        <v/>
      </c>
      <c r="AS2161" s="124" t="str">
        <f t="shared" si="304"/>
        <v/>
      </c>
      <c r="AT2161" s="125" t="str">
        <f t="shared" si="305"/>
        <v/>
      </c>
      <c r="AU2161" s="125" t="str">
        <f>IF(NOT(AT2161=""),VLOOKUP(AT2161,[1]PSI_Category!A:B,2,0),"")</f>
        <v/>
      </c>
      <c r="AV2161" s="167"/>
      <c r="AW2161" s="167"/>
      <c r="AX2161" s="167"/>
    </row>
    <row r="2162" spans="1:50" s="133" customFormat="1" ht="11.4" customHeight="1" x14ac:dyDescent="0.3">
      <c r="A2162" s="103"/>
      <c r="B2162" s="104"/>
      <c r="C2162" s="105"/>
      <c r="D2162" s="106"/>
      <c r="E2162" s="107"/>
      <c r="F2162" s="105"/>
      <c r="G2162" s="107"/>
      <c r="H2162" s="105"/>
      <c r="I2162" s="105"/>
      <c r="J2162" s="107"/>
      <c r="K2162" s="105"/>
      <c r="L2162" s="105"/>
      <c r="M2162" s="105"/>
      <c r="N2162" s="105"/>
      <c r="O2162" s="127"/>
      <c r="P2162" s="109"/>
      <c r="Q2162" s="110"/>
      <c r="R2162" s="110"/>
      <c r="S2162" s="110"/>
      <c r="T2162" s="110"/>
      <c r="U2162" s="111"/>
      <c r="V2162" s="111"/>
      <c r="W2162" s="112"/>
      <c r="X2162" s="113"/>
      <c r="Y2162" s="114"/>
      <c r="Z2162" s="115"/>
      <c r="AA2162" s="116"/>
      <c r="AB2162" s="117" t="b">
        <f t="shared" si="297"/>
        <v>0</v>
      </c>
      <c r="AC2162" s="117">
        <f t="shared" si="298"/>
        <v>0</v>
      </c>
      <c r="AD2162" s="132"/>
      <c r="AE2162" s="117" t="b">
        <f t="shared" si="299"/>
        <v>0</v>
      </c>
      <c r="AF2162" s="117">
        <f t="shared" si="300"/>
        <v>0</v>
      </c>
      <c r="AG2162" s="119">
        <f t="shared" si="301"/>
        <v>0</v>
      </c>
      <c r="AH2162" s="120" t="b">
        <f t="shared" si="302"/>
        <v>0</v>
      </c>
      <c r="AI2162" s="121">
        <f t="shared" si="303"/>
        <v>0</v>
      </c>
      <c r="AJ2162" s="122">
        <f>+C2162</f>
        <v>0</v>
      </c>
      <c r="AK2162" s="122" t="str">
        <f>IF(ISNA(VLOOKUP(postponeList!D2162,[1]Sheet!$A$2:$B$12,2,FALSE))," ",(VLOOKUP(postponeList!D2162,[1]Sheet!$A$2:$B$12,2,FALSE)))</f>
        <v xml:space="preserve"> </v>
      </c>
      <c r="AL2162" s="122" t="str">
        <f>IF(ISNA(VLOOKUP(E2162,[1]Sheet!$G$2:$H$40,2,FALSE))," ",VLOOKUP(E2162,[1]Sheet!$G$2:$H$40,2,FALSE))</f>
        <v xml:space="preserve"> </v>
      </c>
      <c r="AM2162" s="122" t="str">
        <f>IF(ISNA(VLOOKUP(G2162,[1]Sheet!$K$2:$L$159,2,FALSE))," ",(VLOOKUP(G2162,[1]Sheet!$K$2:$L$159,2,FALSE)))</f>
        <v xml:space="preserve"> </v>
      </c>
      <c r="AN2162" s="122" t="str">
        <f>IF(ISNA(VLOOKUP(I2162&amp;C2162,[1]Sheet!$D$2:$E$228,2,FALSE))," ",VLOOKUP(I2162&amp;C2162,[1]Sheet!$D$2:$E$228,2,FALSE))</f>
        <v xml:space="preserve"> </v>
      </c>
      <c r="AO2162" s="122" t="str">
        <f>+I2162&amp;C2162</f>
        <v/>
      </c>
      <c r="AP2162" s="122" t="str">
        <f>C2162&amp;D2162&amp;E2162&amp;G2162&amp;I2162&amp;O2162</f>
        <v/>
      </c>
      <c r="AQ2162" s="122" t="str">
        <f>B2162&amp;D2162&amp;N2162</f>
        <v/>
      </c>
      <c r="AR2162" s="123" t="str">
        <f>+D2162&amp;J2162</f>
        <v/>
      </c>
      <c r="AS2162" s="124" t="str">
        <f t="shared" si="304"/>
        <v/>
      </c>
      <c r="AT2162" s="125" t="str">
        <f t="shared" si="305"/>
        <v/>
      </c>
      <c r="AU2162" s="125" t="str">
        <f>IF(NOT(AT2162=""),VLOOKUP(AT2162,[1]PSI_Category!A:B,2,0),"")</f>
        <v/>
      </c>
      <c r="AV2162" s="167"/>
      <c r="AW2162" s="167"/>
      <c r="AX2162" s="167"/>
    </row>
    <row r="2163" spans="1:50" s="133" customFormat="1" ht="11.4" customHeight="1" x14ac:dyDescent="0.3">
      <c r="A2163" s="103"/>
      <c r="B2163" s="104"/>
      <c r="C2163" s="105"/>
      <c r="D2163" s="106"/>
      <c r="E2163" s="107"/>
      <c r="F2163" s="105"/>
      <c r="G2163" s="107"/>
      <c r="H2163" s="105"/>
      <c r="I2163" s="105"/>
      <c r="J2163" s="107"/>
      <c r="K2163" s="105"/>
      <c r="L2163" s="105"/>
      <c r="M2163" s="105"/>
      <c r="N2163" s="105"/>
      <c r="O2163" s="127"/>
      <c r="P2163" s="109"/>
      <c r="Q2163" s="110"/>
      <c r="R2163" s="110"/>
      <c r="S2163" s="110"/>
      <c r="T2163" s="110"/>
      <c r="U2163" s="111"/>
      <c r="V2163" s="111"/>
      <c r="W2163" s="112"/>
      <c r="X2163" s="113"/>
      <c r="Y2163" s="114"/>
      <c r="Z2163" s="115"/>
      <c r="AA2163" s="116"/>
      <c r="AB2163" s="117" t="b">
        <f t="shared" si="297"/>
        <v>0</v>
      </c>
      <c r="AC2163" s="117">
        <f t="shared" si="298"/>
        <v>0</v>
      </c>
      <c r="AD2163" s="132"/>
      <c r="AE2163" s="117" t="b">
        <f t="shared" si="299"/>
        <v>0</v>
      </c>
      <c r="AF2163" s="117">
        <f t="shared" si="300"/>
        <v>0</v>
      </c>
      <c r="AG2163" s="119">
        <f t="shared" si="301"/>
        <v>0</v>
      </c>
      <c r="AH2163" s="120" t="b">
        <f t="shared" si="302"/>
        <v>0</v>
      </c>
      <c r="AI2163" s="121">
        <f t="shared" si="303"/>
        <v>0</v>
      </c>
      <c r="AJ2163" s="122">
        <f>+C2163</f>
        <v>0</v>
      </c>
      <c r="AK2163" s="122" t="str">
        <f>IF(ISNA(VLOOKUP(postponeList!D2163,[1]Sheet!$A$2:$B$12,2,FALSE))," ",(VLOOKUP(postponeList!D2163,[1]Sheet!$A$2:$B$12,2,FALSE)))</f>
        <v xml:space="preserve"> </v>
      </c>
      <c r="AL2163" s="122" t="str">
        <f>IF(ISNA(VLOOKUP(E2163,[1]Sheet!$G$2:$H$40,2,FALSE))," ",VLOOKUP(E2163,[1]Sheet!$G$2:$H$40,2,FALSE))</f>
        <v xml:space="preserve"> </v>
      </c>
      <c r="AM2163" s="122" t="str">
        <f>IF(ISNA(VLOOKUP(G2163,[1]Sheet!$K$2:$L$159,2,FALSE))," ",(VLOOKUP(G2163,[1]Sheet!$K$2:$L$159,2,FALSE)))</f>
        <v xml:space="preserve"> </v>
      </c>
      <c r="AN2163" s="122" t="str">
        <f>IF(ISNA(VLOOKUP(I2163&amp;C2163,[1]Sheet!$D$2:$E$228,2,FALSE))," ",VLOOKUP(I2163&amp;C2163,[1]Sheet!$D$2:$E$228,2,FALSE))</f>
        <v xml:space="preserve"> </v>
      </c>
      <c r="AO2163" s="122" t="str">
        <f>+I2163&amp;C2163</f>
        <v/>
      </c>
      <c r="AP2163" s="122" t="str">
        <f>C2163&amp;D2163&amp;E2163&amp;G2163&amp;I2163&amp;O2163</f>
        <v/>
      </c>
      <c r="AQ2163" s="122" t="str">
        <f>B2163&amp;D2163&amp;N2163</f>
        <v/>
      </c>
      <c r="AR2163" s="123" t="str">
        <f>+D2163&amp;J2163</f>
        <v/>
      </c>
      <c r="AS2163" s="124" t="str">
        <f t="shared" si="304"/>
        <v/>
      </c>
      <c r="AT2163" s="125" t="str">
        <f t="shared" si="305"/>
        <v/>
      </c>
      <c r="AU2163" s="125" t="str">
        <f>IF(NOT(AT2163=""),VLOOKUP(AT2163,[1]PSI_Category!A:B,2,0),"")</f>
        <v/>
      </c>
      <c r="AV2163" s="167"/>
      <c r="AW2163" s="167"/>
      <c r="AX2163" s="167"/>
    </row>
    <row r="2164" spans="1:50" s="133" customFormat="1" ht="11.4" customHeight="1" x14ac:dyDescent="0.3">
      <c r="A2164" s="103"/>
      <c r="B2164" s="104"/>
      <c r="C2164" s="105"/>
      <c r="D2164" s="106"/>
      <c r="E2164" s="107"/>
      <c r="F2164" s="105"/>
      <c r="G2164" s="107"/>
      <c r="H2164" s="105"/>
      <c r="I2164" s="105"/>
      <c r="J2164" s="107"/>
      <c r="K2164" s="105"/>
      <c r="L2164" s="105"/>
      <c r="M2164" s="105"/>
      <c r="N2164" s="105"/>
      <c r="O2164" s="127"/>
      <c r="P2164" s="109"/>
      <c r="Q2164" s="110"/>
      <c r="R2164" s="110"/>
      <c r="S2164" s="110"/>
      <c r="T2164" s="110"/>
      <c r="U2164" s="111"/>
      <c r="V2164" s="111"/>
      <c r="W2164" s="112"/>
      <c r="X2164" s="113"/>
      <c r="Y2164" s="114"/>
      <c r="Z2164" s="115"/>
      <c r="AA2164" s="116"/>
      <c r="AB2164" s="117" t="b">
        <f t="shared" si="297"/>
        <v>0</v>
      </c>
      <c r="AC2164" s="117">
        <f t="shared" si="298"/>
        <v>0</v>
      </c>
      <c r="AD2164" s="118"/>
      <c r="AE2164" s="117" t="b">
        <f t="shared" si="299"/>
        <v>0</v>
      </c>
      <c r="AF2164" s="117">
        <f t="shared" si="300"/>
        <v>0</v>
      </c>
      <c r="AG2164" s="119">
        <f t="shared" si="301"/>
        <v>0</v>
      </c>
      <c r="AH2164" s="120" t="b">
        <f t="shared" si="302"/>
        <v>0</v>
      </c>
      <c r="AI2164" s="121">
        <f t="shared" si="303"/>
        <v>0</v>
      </c>
      <c r="AJ2164" s="122">
        <f>+C2164</f>
        <v>0</v>
      </c>
      <c r="AK2164" s="122" t="str">
        <f>IF(ISNA(VLOOKUP(postponeList!D2164,[1]Sheet!$A$2:$B$12,2,FALSE))," ",(VLOOKUP(postponeList!D2164,[1]Sheet!$A$2:$B$12,2,FALSE)))</f>
        <v xml:space="preserve"> </v>
      </c>
      <c r="AL2164" s="122" t="str">
        <f>IF(ISNA(VLOOKUP(E2164,[1]Sheet!$G$2:$H$40,2,FALSE))," ",VLOOKUP(E2164,[1]Sheet!$G$2:$H$40,2,FALSE))</f>
        <v xml:space="preserve"> </v>
      </c>
      <c r="AM2164" s="122" t="str">
        <f>IF(ISNA(VLOOKUP(G2164,[1]Sheet!$K$2:$L$159,2,FALSE))," ",(VLOOKUP(G2164,[1]Sheet!$K$2:$L$159,2,FALSE)))</f>
        <v xml:space="preserve"> </v>
      </c>
      <c r="AN2164" s="122" t="str">
        <f>IF(ISNA(VLOOKUP(I2164&amp;C2164,[1]Sheet!$D$2:$E$228,2,FALSE))," ",VLOOKUP(I2164&amp;C2164,[1]Sheet!$D$2:$E$228,2,FALSE))</f>
        <v xml:space="preserve"> </v>
      </c>
      <c r="AO2164" s="122" t="str">
        <f>+I2164&amp;C2164</f>
        <v/>
      </c>
      <c r="AP2164" s="122" t="str">
        <f>C2164&amp;D2164&amp;E2164&amp;G2164&amp;I2164&amp;O2164</f>
        <v/>
      </c>
      <c r="AQ2164" s="122" t="str">
        <f>B2164&amp;D2164&amp;N2164</f>
        <v/>
      </c>
      <c r="AR2164" s="123" t="str">
        <f>+D2164&amp;J2164</f>
        <v/>
      </c>
      <c r="AS2164" s="124" t="str">
        <f t="shared" si="304"/>
        <v/>
      </c>
      <c r="AT2164" s="125" t="str">
        <f t="shared" si="305"/>
        <v/>
      </c>
      <c r="AU2164" s="125" t="str">
        <f>IF(NOT(AT2164=""),VLOOKUP(AT2164,[1]PSI_Category!A:B,2,0),"")</f>
        <v/>
      </c>
      <c r="AV2164" s="167"/>
      <c r="AW2164" s="167"/>
      <c r="AX2164" s="167"/>
    </row>
    <row r="2165" spans="1:50" s="133" customFormat="1" ht="11.4" customHeight="1" x14ac:dyDescent="0.3">
      <c r="A2165" s="103"/>
      <c r="B2165" s="104"/>
      <c r="C2165" s="105"/>
      <c r="D2165" s="106"/>
      <c r="E2165" s="107"/>
      <c r="F2165" s="105"/>
      <c r="G2165" s="107"/>
      <c r="H2165" s="105"/>
      <c r="I2165" s="105"/>
      <c r="J2165" s="107"/>
      <c r="K2165" s="105"/>
      <c r="L2165" s="105"/>
      <c r="M2165" s="105"/>
      <c r="N2165" s="105"/>
      <c r="O2165" s="127"/>
      <c r="P2165" s="109"/>
      <c r="Q2165" s="110"/>
      <c r="R2165" s="110"/>
      <c r="S2165" s="110"/>
      <c r="T2165" s="110"/>
      <c r="U2165" s="111"/>
      <c r="V2165" s="111"/>
      <c r="W2165" s="112"/>
      <c r="X2165" s="113"/>
      <c r="Y2165" s="114"/>
      <c r="Z2165" s="115"/>
      <c r="AA2165" s="116"/>
      <c r="AB2165" s="117" t="b">
        <f t="shared" si="297"/>
        <v>0</v>
      </c>
      <c r="AC2165" s="117">
        <f t="shared" si="298"/>
        <v>0</v>
      </c>
      <c r="AD2165" s="118"/>
      <c r="AE2165" s="117" t="b">
        <f t="shared" si="299"/>
        <v>0</v>
      </c>
      <c r="AF2165" s="117">
        <f t="shared" si="300"/>
        <v>0</v>
      </c>
      <c r="AG2165" s="119">
        <f t="shared" si="301"/>
        <v>0</v>
      </c>
      <c r="AH2165" s="120" t="b">
        <f t="shared" si="302"/>
        <v>0</v>
      </c>
      <c r="AI2165" s="121">
        <f t="shared" si="303"/>
        <v>0</v>
      </c>
      <c r="AJ2165" s="122">
        <f>+C2165</f>
        <v>0</v>
      </c>
      <c r="AK2165" s="122" t="str">
        <f>IF(ISNA(VLOOKUP(postponeList!D2165,[1]Sheet!$A$2:$B$12,2,FALSE))," ",(VLOOKUP(postponeList!D2165,[1]Sheet!$A$2:$B$12,2,FALSE)))</f>
        <v xml:space="preserve"> </v>
      </c>
      <c r="AL2165" s="122" t="str">
        <f>IF(ISNA(VLOOKUP(E2165,[1]Sheet!$G$2:$H$40,2,FALSE))," ",VLOOKUP(E2165,[1]Sheet!$G$2:$H$40,2,FALSE))</f>
        <v xml:space="preserve"> </v>
      </c>
      <c r="AM2165" s="122" t="str">
        <f>IF(ISNA(VLOOKUP(G2165,[1]Sheet!$K$2:$L$159,2,FALSE))," ",(VLOOKUP(G2165,[1]Sheet!$K$2:$L$159,2,FALSE)))</f>
        <v xml:space="preserve"> </v>
      </c>
      <c r="AN2165" s="122" t="str">
        <f>IF(ISNA(VLOOKUP(I2165&amp;C2165,[1]Sheet!$D$2:$E$228,2,FALSE))," ",VLOOKUP(I2165&amp;C2165,[1]Sheet!$D$2:$E$228,2,FALSE))</f>
        <v xml:space="preserve"> </v>
      </c>
      <c r="AO2165" s="122" t="str">
        <f>+I2165&amp;C2165</f>
        <v/>
      </c>
      <c r="AP2165" s="122" t="str">
        <f>C2165&amp;D2165&amp;E2165&amp;G2165&amp;I2165&amp;O2165</f>
        <v/>
      </c>
      <c r="AQ2165" s="122" t="str">
        <f>B2165&amp;D2165&amp;N2165</f>
        <v/>
      </c>
      <c r="AR2165" s="123" t="str">
        <f>+D2165&amp;J2165</f>
        <v/>
      </c>
      <c r="AS2165" s="124" t="str">
        <f t="shared" si="304"/>
        <v/>
      </c>
      <c r="AT2165" s="125" t="str">
        <f t="shared" si="305"/>
        <v/>
      </c>
      <c r="AU2165" s="125" t="str">
        <f>IF(NOT(AT2165=""),VLOOKUP(AT2165,[1]PSI_Category!A:B,2,0),"")</f>
        <v/>
      </c>
      <c r="AV2165" s="167"/>
      <c r="AW2165" s="167"/>
      <c r="AX2165" s="167"/>
    </row>
    <row r="2166" spans="1:50" s="133" customFormat="1" ht="11.4" customHeight="1" x14ac:dyDescent="0.3">
      <c r="A2166" s="103"/>
      <c r="B2166" s="104"/>
      <c r="C2166" s="105"/>
      <c r="D2166" s="106"/>
      <c r="E2166" s="107"/>
      <c r="F2166" s="105"/>
      <c r="G2166" s="107"/>
      <c r="H2166" s="105"/>
      <c r="I2166" s="105"/>
      <c r="J2166" s="107"/>
      <c r="K2166" s="105"/>
      <c r="L2166" s="105"/>
      <c r="M2166" s="105"/>
      <c r="N2166" s="105"/>
      <c r="O2166" s="127"/>
      <c r="P2166" s="109"/>
      <c r="Q2166" s="110"/>
      <c r="R2166" s="110"/>
      <c r="S2166" s="110"/>
      <c r="T2166" s="110"/>
      <c r="U2166" s="111"/>
      <c r="V2166" s="111"/>
      <c r="W2166" s="112"/>
      <c r="X2166" s="113"/>
      <c r="Y2166" s="114"/>
      <c r="Z2166" s="115"/>
      <c r="AA2166" s="116"/>
      <c r="AB2166" s="117" t="b">
        <f t="shared" si="297"/>
        <v>0</v>
      </c>
      <c r="AC2166" s="117">
        <f t="shared" si="298"/>
        <v>0</v>
      </c>
      <c r="AD2166" s="118"/>
      <c r="AE2166" s="117" t="b">
        <f t="shared" si="299"/>
        <v>0</v>
      </c>
      <c r="AF2166" s="117">
        <f t="shared" si="300"/>
        <v>0</v>
      </c>
      <c r="AG2166" s="119">
        <f t="shared" si="301"/>
        <v>0</v>
      </c>
      <c r="AH2166" s="120" t="b">
        <f t="shared" si="302"/>
        <v>0</v>
      </c>
      <c r="AI2166" s="121">
        <f t="shared" si="303"/>
        <v>0</v>
      </c>
      <c r="AJ2166" s="122">
        <f>+C2166</f>
        <v>0</v>
      </c>
      <c r="AK2166" s="122" t="str">
        <f>IF(ISNA(VLOOKUP(postponeList!D2166,[1]Sheet!$A$2:$B$12,2,FALSE))," ",(VLOOKUP(postponeList!D2166,[1]Sheet!$A$2:$B$12,2,FALSE)))</f>
        <v xml:space="preserve"> </v>
      </c>
      <c r="AL2166" s="122" t="str">
        <f>IF(ISNA(VLOOKUP(E2166,[1]Sheet!$G$2:$H$40,2,FALSE))," ",VLOOKUP(E2166,[1]Sheet!$G$2:$H$40,2,FALSE))</f>
        <v xml:space="preserve"> </v>
      </c>
      <c r="AM2166" s="122" t="str">
        <f>IF(ISNA(VLOOKUP(G2166,[1]Sheet!$K$2:$L$159,2,FALSE))," ",(VLOOKUP(G2166,[1]Sheet!$K$2:$L$159,2,FALSE)))</f>
        <v xml:space="preserve"> </v>
      </c>
      <c r="AN2166" s="122" t="str">
        <f>IF(ISNA(VLOOKUP(I2166&amp;C2166,[1]Sheet!$D$2:$E$228,2,FALSE))," ",VLOOKUP(I2166&amp;C2166,[1]Sheet!$D$2:$E$228,2,FALSE))</f>
        <v xml:space="preserve"> </v>
      </c>
      <c r="AO2166" s="122" t="str">
        <f>+I2166&amp;C2166</f>
        <v/>
      </c>
      <c r="AP2166" s="122" t="str">
        <f>C2166&amp;D2166&amp;E2166&amp;G2166&amp;I2166&amp;O2166</f>
        <v/>
      </c>
      <c r="AQ2166" s="122" t="str">
        <f>B2166&amp;D2166&amp;N2166</f>
        <v/>
      </c>
      <c r="AR2166" s="123" t="str">
        <f>+D2166&amp;J2166</f>
        <v/>
      </c>
      <c r="AS2166" s="124" t="str">
        <f t="shared" si="304"/>
        <v/>
      </c>
      <c r="AT2166" s="125" t="str">
        <f t="shared" si="305"/>
        <v/>
      </c>
      <c r="AU2166" s="125" t="str">
        <f>IF(NOT(AT2166=""),VLOOKUP(AT2166,[1]PSI_Category!A:B,2,0),"")</f>
        <v/>
      </c>
      <c r="AV2166" s="167"/>
      <c r="AW2166" s="167"/>
      <c r="AX2166" s="167"/>
    </row>
    <row r="2167" spans="1:50" s="133" customFormat="1" ht="11.4" customHeight="1" x14ac:dyDescent="0.3">
      <c r="A2167" s="103"/>
      <c r="B2167" s="104"/>
      <c r="C2167" s="105"/>
      <c r="D2167" s="106"/>
      <c r="E2167" s="107"/>
      <c r="F2167" s="105"/>
      <c r="G2167" s="107"/>
      <c r="H2167" s="105"/>
      <c r="I2167" s="105"/>
      <c r="J2167" s="107"/>
      <c r="K2167" s="105"/>
      <c r="L2167" s="105"/>
      <c r="M2167" s="105"/>
      <c r="N2167" s="105"/>
      <c r="O2167" s="127"/>
      <c r="P2167" s="109"/>
      <c r="Q2167" s="110"/>
      <c r="R2167" s="110"/>
      <c r="S2167" s="110"/>
      <c r="T2167" s="110"/>
      <c r="U2167" s="111"/>
      <c r="V2167" s="111"/>
      <c r="W2167" s="112"/>
      <c r="X2167" s="113"/>
      <c r="Y2167" s="114"/>
      <c r="Z2167" s="115"/>
      <c r="AA2167" s="116"/>
      <c r="AB2167" s="117" t="b">
        <f t="shared" si="297"/>
        <v>0</v>
      </c>
      <c r="AC2167" s="117">
        <f t="shared" si="298"/>
        <v>0</v>
      </c>
      <c r="AD2167" s="132"/>
      <c r="AE2167" s="117" t="b">
        <f t="shared" si="299"/>
        <v>0</v>
      </c>
      <c r="AF2167" s="117">
        <f t="shared" si="300"/>
        <v>0</v>
      </c>
      <c r="AG2167" s="119">
        <f t="shared" si="301"/>
        <v>0</v>
      </c>
      <c r="AH2167" s="120" t="b">
        <f t="shared" si="302"/>
        <v>0</v>
      </c>
      <c r="AI2167" s="121">
        <f t="shared" si="303"/>
        <v>0</v>
      </c>
      <c r="AJ2167" s="122">
        <f>+C2167</f>
        <v>0</v>
      </c>
      <c r="AK2167" s="122" t="str">
        <f>IF(ISNA(VLOOKUP(postponeList!D2167,[1]Sheet!$A$2:$B$12,2,FALSE))," ",(VLOOKUP(postponeList!D2167,[1]Sheet!$A$2:$B$12,2,FALSE)))</f>
        <v xml:space="preserve"> </v>
      </c>
      <c r="AL2167" s="122" t="str">
        <f>IF(ISNA(VLOOKUP(E2167,[1]Sheet!$G$2:$H$40,2,FALSE))," ",VLOOKUP(E2167,[1]Sheet!$G$2:$H$40,2,FALSE))</f>
        <v xml:space="preserve"> </v>
      </c>
      <c r="AM2167" s="122" t="str">
        <f>IF(ISNA(VLOOKUP(G2167,[1]Sheet!$K$2:$L$159,2,FALSE))," ",(VLOOKUP(G2167,[1]Sheet!$K$2:$L$159,2,FALSE)))</f>
        <v xml:space="preserve"> </v>
      </c>
      <c r="AN2167" s="122" t="str">
        <f>IF(ISNA(VLOOKUP(I2167&amp;C2167,[1]Sheet!$D$2:$E$228,2,FALSE))," ",VLOOKUP(I2167&amp;C2167,[1]Sheet!$D$2:$E$228,2,FALSE))</f>
        <v xml:space="preserve"> </v>
      </c>
      <c r="AO2167" s="122" t="str">
        <f>+I2167&amp;C2167</f>
        <v/>
      </c>
      <c r="AP2167" s="122" t="str">
        <f>C2167&amp;D2167&amp;E2167&amp;G2167&amp;I2167&amp;O2167</f>
        <v/>
      </c>
      <c r="AQ2167" s="122" t="str">
        <f>B2167&amp;D2167&amp;N2167</f>
        <v/>
      </c>
      <c r="AR2167" s="123" t="str">
        <f>+D2167&amp;J2167</f>
        <v/>
      </c>
      <c r="AS2167" s="124" t="str">
        <f t="shared" si="304"/>
        <v/>
      </c>
      <c r="AT2167" s="125" t="str">
        <f t="shared" si="305"/>
        <v/>
      </c>
      <c r="AU2167" s="125" t="str">
        <f>IF(NOT(AT2167=""),VLOOKUP(AT2167,[1]PSI_Category!A:B,2,0),"")</f>
        <v/>
      </c>
      <c r="AV2167" s="167"/>
      <c r="AW2167" s="167"/>
      <c r="AX2167" s="167"/>
    </row>
    <row r="2168" spans="1:50" s="133" customFormat="1" ht="11.4" customHeight="1" x14ac:dyDescent="0.3">
      <c r="A2168" s="103"/>
      <c r="B2168" s="104"/>
      <c r="C2168" s="105"/>
      <c r="D2168" s="106"/>
      <c r="E2168" s="107"/>
      <c r="F2168" s="105"/>
      <c r="G2168" s="107"/>
      <c r="H2168" s="105"/>
      <c r="I2168" s="105"/>
      <c r="J2168" s="107"/>
      <c r="K2168" s="105"/>
      <c r="L2168" s="105"/>
      <c r="M2168" s="105"/>
      <c r="N2168" s="105"/>
      <c r="O2168" s="127"/>
      <c r="P2168" s="109"/>
      <c r="Q2168" s="110"/>
      <c r="R2168" s="110"/>
      <c r="S2168" s="110"/>
      <c r="T2168" s="110"/>
      <c r="U2168" s="111"/>
      <c r="V2168" s="111"/>
      <c r="W2168" s="112"/>
      <c r="X2168" s="113"/>
      <c r="Y2168" s="114"/>
      <c r="Z2168" s="115"/>
      <c r="AA2168" s="116"/>
      <c r="AB2168" s="117" t="b">
        <f t="shared" si="297"/>
        <v>0</v>
      </c>
      <c r="AC2168" s="117">
        <f t="shared" si="298"/>
        <v>0</v>
      </c>
      <c r="AD2168" s="118"/>
      <c r="AE2168" s="117" t="b">
        <f t="shared" si="299"/>
        <v>0</v>
      </c>
      <c r="AF2168" s="117">
        <f t="shared" si="300"/>
        <v>0</v>
      </c>
      <c r="AG2168" s="119">
        <f t="shared" si="301"/>
        <v>0</v>
      </c>
      <c r="AH2168" s="120" t="b">
        <f t="shared" si="302"/>
        <v>0</v>
      </c>
      <c r="AI2168" s="121">
        <f t="shared" si="303"/>
        <v>0</v>
      </c>
      <c r="AJ2168" s="122">
        <f>+C2168</f>
        <v>0</v>
      </c>
      <c r="AK2168" s="122" t="str">
        <f>IF(ISNA(VLOOKUP(postponeList!D2168,[1]Sheet!$A$2:$B$12,2,FALSE))," ",(VLOOKUP(postponeList!D2168,[1]Sheet!$A$2:$B$12,2,FALSE)))</f>
        <v xml:space="preserve"> </v>
      </c>
      <c r="AL2168" s="122" t="str">
        <f>IF(ISNA(VLOOKUP(E2168,[1]Sheet!$G$2:$H$40,2,FALSE))," ",VLOOKUP(E2168,[1]Sheet!$G$2:$H$40,2,FALSE))</f>
        <v xml:space="preserve"> </v>
      </c>
      <c r="AM2168" s="122" t="str">
        <f>IF(ISNA(VLOOKUP(G2168,[1]Sheet!$K$2:$L$159,2,FALSE))," ",(VLOOKUP(G2168,[1]Sheet!$K$2:$L$159,2,FALSE)))</f>
        <v xml:space="preserve"> </v>
      </c>
      <c r="AN2168" s="122" t="str">
        <f>IF(ISNA(VLOOKUP(I2168&amp;C2168,[1]Sheet!$D$2:$E$228,2,FALSE))," ",VLOOKUP(I2168&amp;C2168,[1]Sheet!$D$2:$E$228,2,FALSE))</f>
        <v xml:space="preserve"> </v>
      </c>
      <c r="AO2168" s="122" t="str">
        <f>+I2168&amp;C2168</f>
        <v/>
      </c>
      <c r="AP2168" s="122" t="str">
        <f>C2168&amp;D2168&amp;E2168&amp;G2168&amp;I2168&amp;O2168</f>
        <v/>
      </c>
      <c r="AQ2168" s="122" t="str">
        <f>B2168&amp;D2168&amp;N2168</f>
        <v/>
      </c>
      <c r="AR2168" s="123" t="str">
        <f>+D2168&amp;J2168</f>
        <v/>
      </c>
      <c r="AS2168" s="124" t="str">
        <f t="shared" si="304"/>
        <v/>
      </c>
      <c r="AT2168" s="125" t="str">
        <f t="shared" si="305"/>
        <v/>
      </c>
      <c r="AU2168" s="125" t="str">
        <f>IF(NOT(AT2168=""),VLOOKUP(AT2168,[1]PSI_Category!A:B,2,0),"")</f>
        <v/>
      </c>
      <c r="AV2168" s="167"/>
      <c r="AW2168" s="167"/>
      <c r="AX2168" s="167"/>
    </row>
    <row r="2169" spans="1:50" s="133" customFormat="1" ht="11.4" customHeight="1" x14ac:dyDescent="0.3">
      <c r="A2169" s="103"/>
      <c r="B2169" s="104"/>
      <c r="C2169" s="105"/>
      <c r="D2169" s="106"/>
      <c r="E2169" s="107"/>
      <c r="F2169" s="105"/>
      <c r="G2169" s="107"/>
      <c r="H2169" s="105"/>
      <c r="I2169" s="105"/>
      <c r="J2169" s="107"/>
      <c r="K2169" s="105"/>
      <c r="L2169" s="105"/>
      <c r="M2169" s="105"/>
      <c r="N2169" s="105"/>
      <c r="O2169" s="127"/>
      <c r="P2169" s="109"/>
      <c r="Q2169" s="110"/>
      <c r="R2169" s="110"/>
      <c r="S2169" s="110"/>
      <c r="T2169" s="110"/>
      <c r="U2169" s="111"/>
      <c r="V2169" s="111"/>
      <c r="W2169" s="112"/>
      <c r="X2169" s="113"/>
      <c r="Y2169" s="114"/>
      <c r="Z2169" s="115"/>
      <c r="AA2169" s="116"/>
      <c r="AB2169" s="117" t="b">
        <f t="shared" si="297"/>
        <v>0</v>
      </c>
      <c r="AC2169" s="117">
        <f t="shared" si="298"/>
        <v>0</v>
      </c>
      <c r="AD2169" s="118"/>
      <c r="AE2169" s="117" t="b">
        <f t="shared" si="299"/>
        <v>0</v>
      </c>
      <c r="AF2169" s="117">
        <f t="shared" si="300"/>
        <v>0</v>
      </c>
      <c r="AG2169" s="119">
        <f t="shared" si="301"/>
        <v>0</v>
      </c>
      <c r="AH2169" s="120" t="b">
        <f t="shared" si="302"/>
        <v>0</v>
      </c>
      <c r="AI2169" s="121">
        <f t="shared" si="303"/>
        <v>0</v>
      </c>
      <c r="AJ2169" s="122">
        <f>+C2169</f>
        <v>0</v>
      </c>
      <c r="AK2169" s="122" t="str">
        <f>IF(ISNA(VLOOKUP(postponeList!D2169,[1]Sheet!$A$2:$B$12,2,FALSE))," ",(VLOOKUP(postponeList!D2169,[1]Sheet!$A$2:$B$12,2,FALSE)))</f>
        <v xml:space="preserve"> </v>
      </c>
      <c r="AL2169" s="122" t="str">
        <f>IF(ISNA(VLOOKUP(E2169,[1]Sheet!$G$2:$H$40,2,FALSE))," ",VLOOKUP(E2169,[1]Sheet!$G$2:$H$40,2,FALSE))</f>
        <v xml:space="preserve"> </v>
      </c>
      <c r="AM2169" s="122" t="str">
        <f>IF(ISNA(VLOOKUP(G2169,[1]Sheet!$K$2:$L$159,2,FALSE))," ",(VLOOKUP(G2169,[1]Sheet!$K$2:$L$159,2,FALSE)))</f>
        <v xml:space="preserve"> </v>
      </c>
      <c r="AN2169" s="122" t="str">
        <f>IF(ISNA(VLOOKUP(I2169&amp;C2169,[1]Sheet!$D$2:$E$228,2,FALSE))," ",VLOOKUP(I2169&amp;C2169,[1]Sheet!$D$2:$E$228,2,FALSE))</f>
        <v xml:space="preserve"> </v>
      </c>
      <c r="AO2169" s="122" t="str">
        <f>+I2169&amp;C2169</f>
        <v/>
      </c>
      <c r="AP2169" s="122" t="str">
        <f>C2169&amp;D2169&amp;E2169&amp;G2169&amp;I2169&amp;O2169</f>
        <v/>
      </c>
      <c r="AQ2169" s="122" t="str">
        <f>B2169&amp;D2169&amp;N2169</f>
        <v/>
      </c>
      <c r="AR2169" s="123" t="str">
        <f>+D2169&amp;J2169</f>
        <v/>
      </c>
      <c r="AS2169" s="124" t="str">
        <f t="shared" si="304"/>
        <v/>
      </c>
      <c r="AT2169" s="125" t="str">
        <f t="shared" si="305"/>
        <v/>
      </c>
      <c r="AU2169" s="125" t="str">
        <f>IF(NOT(AT2169=""),VLOOKUP(AT2169,[1]PSI_Category!A:B,2,0),"")</f>
        <v/>
      </c>
      <c r="AV2169" s="167"/>
      <c r="AW2169" s="167"/>
      <c r="AX2169" s="167"/>
    </row>
    <row r="2170" spans="1:50" s="133" customFormat="1" ht="11.4" customHeight="1" x14ac:dyDescent="0.3">
      <c r="A2170" s="103"/>
      <c r="B2170" s="104"/>
      <c r="C2170" s="105"/>
      <c r="D2170" s="106"/>
      <c r="E2170" s="107"/>
      <c r="F2170" s="105"/>
      <c r="G2170" s="107"/>
      <c r="H2170" s="105"/>
      <c r="I2170" s="105"/>
      <c r="J2170" s="107"/>
      <c r="K2170" s="105"/>
      <c r="L2170" s="105"/>
      <c r="M2170" s="105"/>
      <c r="N2170" s="105"/>
      <c r="O2170" s="127"/>
      <c r="P2170" s="109"/>
      <c r="Q2170" s="110"/>
      <c r="R2170" s="110"/>
      <c r="S2170" s="110"/>
      <c r="T2170" s="110"/>
      <c r="U2170" s="111"/>
      <c r="V2170" s="111"/>
      <c r="W2170" s="112"/>
      <c r="X2170" s="113"/>
      <c r="Y2170" s="114"/>
      <c r="Z2170" s="115"/>
      <c r="AA2170" s="116"/>
      <c r="AB2170" s="117" t="b">
        <f t="shared" si="297"/>
        <v>0</v>
      </c>
      <c r="AC2170" s="117">
        <f t="shared" si="298"/>
        <v>0</v>
      </c>
      <c r="AD2170" s="118"/>
      <c r="AE2170" s="117" t="b">
        <f t="shared" si="299"/>
        <v>0</v>
      </c>
      <c r="AF2170" s="117">
        <f t="shared" si="300"/>
        <v>0</v>
      </c>
      <c r="AG2170" s="119">
        <f t="shared" si="301"/>
        <v>0</v>
      </c>
      <c r="AH2170" s="120" t="b">
        <f t="shared" si="302"/>
        <v>0</v>
      </c>
      <c r="AI2170" s="121">
        <f t="shared" si="303"/>
        <v>0</v>
      </c>
      <c r="AJ2170" s="122">
        <f>+C2170</f>
        <v>0</v>
      </c>
      <c r="AK2170" s="122" t="str">
        <f>IF(ISNA(VLOOKUP(postponeList!D2170,[1]Sheet!$A$2:$B$12,2,FALSE))," ",(VLOOKUP(postponeList!D2170,[1]Sheet!$A$2:$B$12,2,FALSE)))</f>
        <v xml:space="preserve"> </v>
      </c>
      <c r="AL2170" s="122" t="str">
        <f>IF(ISNA(VLOOKUP(E2170,[1]Sheet!$G$2:$H$40,2,FALSE))," ",VLOOKUP(E2170,[1]Sheet!$G$2:$H$40,2,FALSE))</f>
        <v xml:space="preserve"> </v>
      </c>
      <c r="AM2170" s="122" t="str">
        <f>IF(ISNA(VLOOKUP(G2170,[1]Sheet!$K$2:$L$159,2,FALSE))," ",(VLOOKUP(G2170,[1]Sheet!$K$2:$L$159,2,FALSE)))</f>
        <v xml:space="preserve"> </v>
      </c>
      <c r="AN2170" s="122" t="str">
        <f>IF(ISNA(VLOOKUP(I2170&amp;C2170,[1]Sheet!$D$2:$E$228,2,FALSE))," ",VLOOKUP(I2170&amp;C2170,[1]Sheet!$D$2:$E$228,2,FALSE))</f>
        <v xml:space="preserve"> </v>
      </c>
      <c r="AO2170" s="122" t="str">
        <f>+I2170&amp;C2170</f>
        <v/>
      </c>
      <c r="AP2170" s="122" t="str">
        <f>C2170&amp;D2170&amp;E2170&amp;G2170&amp;I2170&amp;O2170</f>
        <v/>
      </c>
      <c r="AQ2170" s="122" t="str">
        <f>B2170&amp;D2170&amp;N2170</f>
        <v/>
      </c>
      <c r="AR2170" s="123" t="str">
        <f>+D2170&amp;J2170</f>
        <v/>
      </c>
      <c r="AS2170" s="124" t="str">
        <f t="shared" si="304"/>
        <v/>
      </c>
      <c r="AT2170" s="125" t="str">
        <f t="shared" si="305"/>
        <v/>
      </c>
      <c r="AU2170" s="125" t="str">
        <f>IF(NOT(AT2170=""),VLOOKUP(AT2170,[1]PSI_Category!A:B,2,0),"")</f>
        <v/>
      </c>
      <c r="AV2170" s="167"/>
      <c r="AW2170" s="167"/>
      <c r="AX2170" s="167"/>
    </row>
    <row r="2171" spans="1:50" s="133" customFormat="1" ht="11.4" customHeight="1" x14ac:dyDescent="0.3">
      <c r="A2171" s="103"/>
      <c r="B2171" s="104"/>
      <c r="C2171" s="105"/>
      <c r="D2171" s="106"/>
      <c r="E2171" s="107"/>
      <c r="F2171" s="105"/>
      <c r="G2171" s="107"/>
      <c r="H2171" s="105"/>
      <c r="I2171" s="105"/>
      <c r="J2171" s="107"/>
      <c r="K2171" s="105"/>
      <c r="L2171" s="105"/>
      <c r="M2171" s="105"/>
      <c r="N2171" s="105"/>
      <c r="O2171" s="127"/>
      <c r="P2171" s="109"/>
      <c r="Q2171" s="110"/>
      <c r="R2171" s="110"/>
      <c r="S2171" s="110"/>
      <c r="T2171" s="110"/>
      <c r="U2171" s="111"/>
      <c r="V2171" s="111"/>
      <c r="W2171" s="112"/>
      <c r="X2171" s="113"/>
      <c r="Y2171" s="114"/>
      <c r="Z2171" s="115"/>
      <c r="AA2171" s="116"/>
      <c r="AB2171" s="117" t="b">
        <f t="shared" si="297"/>
        <v>0</v>
      </c>
      <c r="AC2171" s="117">
        <f t="shared" si="298"/>
        <v>0</v>
      </c>
      <c r="AD2171" s="132"/>
      <c r="AE2171" s="117" t="b">
        <f t="shared" si="299"/>
        <v>0</v>
      </c>
      <c r="AF2171" s="117">
        <f t="shared" si="300"/>
        <v>0</v>
      </c>
      <c r="AG2171" s="119">
        <f t="shared" si="301"/>
        <v>0</v>
      </c>
      <c r="AH2171" s="120" t="b">
        <f t="shared" si="302"/>
        <v>0</v>
      </c>
      <c r="AI2171" s="121">
        <f t="shared" si="303"/>
        <v>0</v>
      </c>
      <c r="AJ2171" s="122">
        <f>+C2171</f>
        <v>0</v>
      </c>
      <c r="AK2171" s="122" t="str">
        <f>IF(ISNA(VLOOKUP(postponeList!D2171,[1]Sheet!$A$2:$B$12,2,FALSE))," ",(VLOOKUP(postponeList!D2171,[1]Sheet!$A$2:$B$12,2,FALSE)))</f>
        <v xml:space="preserve"> </v>
      </c>
      <c r="AL2171" s="122" t="str">
        <f>IF(ISNA(VLOOKUP(E2171,[1]Sheet!$G$2:$H$40,2,FALSE))," ",VLOOKUP(E2171,[1]Sheet!$G$2:$H$40,2,FALSE))</f>
        <v xml:space="preserve"> </v>
      </c>
      <c r="AM2171" s="122" t="str">
        <f>IF(ISNA(VLOOKUP(G2171,[1]Sheet!$K$2:$L$159,2,FALSE))," ",(VLOOKUP(G2171,[1]Sheet!$K$2:$L$159,2,FALSE)))</f>
        <v xml:space="preserve"> </v>
      </c>
      <c r="AN2171" s="122" t="str">
        <f>IF(ISNA(VLOOKUP(I2171&amp;C2171,[1]Sheet!$D$2:$E$228,2,FALSE))," ",VLOOKUP(I2171&amp;C2171,[1]Sheet!$D$2:$E$228,2,FALSE))</f>
        <v xml:space="preserve"> </v>
      </c>
      <c r="AO2171" s="122" t="str">
        <f>+I2171&amp;C2171</f>
        <v/>
      </c>
      <c r="AP2171" s="122" t="str">
        <f>C2171&amp;D2171&amp;E2171&amp;G2171&amp;I2171&amp;O2171</f>
        <v/>
      </c>
      <c r="AQ2171" s="122" t="str">
        <f>B2171&amp;D2171&amp;N2171</f>
        <v/>
      </c>
      <c r="AR2171" s="123" t="str">
        <f>+D2171&amp;J2171</f>
        <v/>
      </c>
      <c r="AS2171" s="124" t="str">
        <f t="shared" si="304"/>
        <v/>
      </c>
      <c r="AT2171" s="125" t="str">
        <f t="shared" si="305"/>
        <v/>
      </c>
      <c r="AU2171" s="125" t="str">
        <f>IF(NOT(AT2171=""),VLOOKUP(AT2171,[1]PSI_Category!A:B,2,0),"")</f>
        <v/>
      </c>
      <c r="AV2171" s="167"/>
      <c r="AW2171" s="167"/>
      <c r="AX2171" s="167"/>
    </row>
    <row r="2172" spans="1:50" s="133" customFormat="1" ht="11.4" customHeight="1" x14ac:dyDescent="0.3">
      <c r="A2172" s="103"/>
      <c r="B2172" s="104"/>
      <c r="C2172" s="105"/>
      <c r="D2172" s="106"/>
      <c r="E2172" s="107"/>
      <c r="F2172" s="105"/>
      <c r="G2172" s="107"/>
      <c r="H2172" s="105"/>
      <c r="I2172" s="105"/>
      <c r="J2172" s="107"/>
      <c r="K2172" s="105"/>
      <c r="L2172" s="105"/>
      <c r="M2172" s="105"/>
      <c r="N2172" s="105"/>
      <c r="O2172" s="127"/>
      <c r="P2172" s="109"/>
      <c r="Q2172" s="110"/>
      <c r="R2172" s="110"/>
      <c r="S2172" s="110"/>
      <c r="T2172" s="110"/>
      <c r="U2172" s="111"/>
      <c r="V2172" s="111"/>
      <c r="W2172" s="112"/>
      <c r="X2172" s="113"/>
      <c r="Y2172" s="114"/>
      <c r="Z2172" s="115"/>
      <c r="AA2172" s="116"/>
      <c r="AB2172" s="117" t="b">
        <f t="shared" si="297"/>
        <v>0</v>
      </c>
      <c r="AC2172" s="117">
        <f t="shared" si="298"/>
        <v>0</v>
      </c>
      <c r="AD2172" s="118"/>
      <c r="AE2172" s="117" t="b">
        <f t="shared" si="299"/>
        <v>0</v>
      </c>
      <c r="AF2172" s="117">
        <f t="shared" si="300"/>
        <v>0</v>
      </c>
      <c r="AG2172" s="119">
        <f t="shared" si="301"/>
        <v>0</v>
      </c>
      <c r="AH2172" s="120" t="b">
        <f t="shared" si="302"/>
        <v>0</v>
      </c>
      <c r="AI2172" s="121">
        <f t="shared" si="303"/>
        <v>0</v>
      </c>
      <c r="AJ2172" s="122">
        <f>+C2172</f>
        <v>0</v>
      </c>
      <c r="AK2172" s="122" t="str">
        <f>IF(ISNA(VLOOKUP(postponeList!D2172,[1]Sheet!$A$2:$B$12,2,FALSE))," ",(VLOOKUP(postponeList!D2172,[1]Sheet!$A$2:$B$12,2,FALSE)))</f>
        <v xml:space="preserve"> </v>
      </c>
      <c r="AL2172" s="122" t="str">
        <f>IF(ISNA(VLOOKUP(E2172,[1]Sheet!$G$2:$H$40,2,FALSE))," ",VLOOKUP(E2172,[1]Sheet!$G$2:$H$40,2,FALSE))</f>
        <v xml:space="preserve"> </v>
      </c>
      <c r="AM2172" s="122" t="str">
        <f>IF(ISNA(VLOOKUP(G2172,[1]Sheet!$K$2:$L$159,2,FALSE))," ",(VLOOKUP(G2172,[1]Sheet!$K$2:$L$159,2,FALSE)))</f>
        <v xml:space="preserve"> </v>
      </c>
      <c r="AN2172" s="122" t="str">
        <f>IF(ISNA(VLOOKUP(I2172&amp;C2172,[1]Sheet!$D$2:$E$228,2,FALSE))," ",VLOOKUP(I2172&amp;C2172,[1]Sheet!$D$2:$E$228,2,FALSE))</f>
        <v xml:space="preserve"> </v>
      </c>
      <c r="AO2172" s="122" t="str">
        <f>+I2172&amp;C2172</f>
        <v/>
      </c>
      <c r="AP2172" s="122" t="str">
        <f>C2172&amp;D2172&amp;E2172&amp;G2172&amp;I2172&amp;O2172</f>
        <v/>
      </c>
      <c r="AQ2172" s="122" t="str">
        <f>B2172&amp;D2172&amp;N2172</f>
        <v/>
      </c>
      <c r="AR2172" s="123" t="str">
        <f>+D2172&amp;J2172</f>
        <v/>
      </c>
      <c r="AS2172" s="124" t="str">
        <f t="shared" si="304"/>
        <v/>
      </c>
      <c r="AT2172" s="125" t="str">
        <f t="shared" si="305"/>
        <v/>
      </c>
      <c r="AU2172" s="125" t="str">
        <f>IF(NOT(AT2172=""),VLOOKUP(AT2172,[1]PSI_Category!A:B,2,0),"")</f>
        <v/>
      </c>
      <c r="AV2172" s="167"/>
      <c r="AW2172" s="167"/>
      <c r="AX2172" s="167"/>
    </row>
    <row r="2173" spans="1:50" s="133" customFormat="1" ht="11.4" customHeight="1" x14ac:dyDescent="0.3">
      <c r="A2173" s="103"/>
      <c r="B2173" s="104"/>
      <c r="C2173" s="105"/>
      <c r="D2173" s="106"/>
      <c r="E2173" s="107"/>
      <c r="F2173" s="105"/>
      <c r="G2173" s="107"/>
      <c r="H2173" s="105"/>
      <c r="I2173" s="105"/>
      <c r="J2173" s="107"/>
      <c r="K2173" s="105"/>
      <c r="L2173" s="105"/>
      <c r="M2173" s="105"/>
      <c r="N2173" s="105"/>
      <c r="O2173" s="127"/>
      <c r="P2173" s="109"/>
      <c r="Q2173" s="110"/>
      <c r="R2173" s="110"/>
      <c r="S2173" s="110"/>
      <c r="T2173" s="110"/>
      <c r="U2173" s="111"/>
      <c r="V2173" s="111"/>
      <c r="W2173" s="112"/>
      <c r="X2173" s="113"/>
      <c r="Y2173" s="114"/>
      <c r="Z2173" s="115"/>
      <c r="AA2173" s="116"/>
      <c r="AB2173" s="117" t="b">
        <f t="shared" si="297"/>
        <v>0</v>
      </c>
      <c r="AC2173" s="117">
        <f t="shared" si="298"/>
        <v>0</v>
      </c>
      <c r="AD2173" s="118"/>
      <c r="AE2173" s="117" t="b">
        <f t="shared" si="299"/>
        <v>0</v>
      </c>
      <c r="AF2173" s="117">
        <f t="shared" si="300"/>
        <v>0</v>
      </c>
      <c r="AG2173" s="119">
        <f t="shared" si="301"/>
        <v>0</v>
      </c>
      <c r="AH2173" s="120" t="b">
        <f t="shared" si="302"/>
        <v>0</v>
      </c>
      <c r="AI2173" s="121">
        <f t="shared" si="303"/>
        <v>0</v>
      </c>
      <c r="AJ2173" s="122">
        <f>+C2173</f>
        <v>0</v>
      </c>
      <c r="AK2173" s="122" t="str">
        <f>IF(ISNA(VLOOKUP(postponeList!D2173,[1]Sheet!$A$2:$B$12,2,FALSE))," ",(VLOOKUP(postponeList!D2173,[1]Sheet!$A$2:$B$12,2,FALSE)))</f>
        <v xml:space="preserve"> </v>
      </c>
      <c r="AL2173" s="122" t="str">
        <f>IF(ISNA(VLOOKUP(E2173,[1]Sheet!$G$2:$H$40,2,FALSE))," ",VLOOKUP(E2173,[1]Sheet!$G$2:$H$40,2,FALSE))</f>
        <v xml:space="preserve"> </v>
      </c>
      <c r="AM2173" s="122" t="str">
        <f>IF(ISNA(VLOOKUP(G2173,[1]Sheet!$K$2:$L$159,2,FALSE))," ",(VLOOKUP(G2173,[1]Sheet!$K$2:$L$159,2,FALSE)))</f>
        <v xml:space="preserve"> </v>
      </c>
      <c r="AN2173" s="122" t="str">
        <f>IF(ISNA(VLOOKUP(I2173&amp;C2173,[1]Sheet!$D$2:$E$228,2,FALSE))," ",VLOOKUP(I2173&amp;C2173,[1]Sheet!$D$2:$E$228,2,FALSE))</f>
        <v xml:space="preserve"> </v>
      </c>
      <c r="AO2173" s="122" t="str">
        <f>+I2173&amp;C2173</f>
        <v/>
      </c>
      <c r="AP2173" s="122" t="str">
        <f>C2173&amp;D2173&amp;E2173&amp;G2173&amp;I2173&amp;O2173</f>
        <v/>
      </c>
      <c r="AQ2173" s="122" t="str">
        <f>B2173&amp;D2173&amp;N2173</f>
        <v/>
      </c>
      <c r="AR2173" s="123" t="str">
        <f>+D2173&amp;J2173</f>
        <v/>
      </c>
      <c r="AS2173" s="124" t="str">
        <f t="shared" si="304"/>
        <v/>
      </c>
      <c r="AT2173" s="125" t="str">
        <f t="shared" si="305"/>
        <v/>
      </c>
      <c r="AU2173" s="125" t="str">
        <f>IF(NOT(AT2173=""),VLOOKUP(AT2173,[1]PSI_Category!A:B,2,0),"")</f>
        <v/>
      </c>
      <c r="AV2173" s="167"/>
      <c r="AW2173" s="167"/>
      <c r="AX2173" s="167"/>
    </row>
    <row r="2174" spans="1:50" s="133" customFormat="1" ht="11.4" customHeight="1" x14ac:dyDescent="0.3">
      <c r="A2174" s="103"/>
      <c r="B2174" s="104"/>
      <c r="C2174" s="105"/>
      <c r="D2174" s="106"/>
      <c r="E2174" s="107"/>
      <c r="F2174" s="105"/>
      <c r="G2174" s="107"/>
      <c r="H2174" s="105"/>
      <c r="I2174" s="105"/>
      <c r="J2174" s="107"/>
      <c r="K2174" s="105"/>
      <c r="L2174" s="105"/>
      <c r="M2174" s="105"/>
      <c r="N2174" s="105"/>
      <c r="O2174" s="127"/>
      <c r="P2174" s="109"/>
      <c r="Q2174" s="110"/>
      <c r="R2174" s="110"/>
      <c r="S2174" s="110"/>
      <c r="T2174" s="110"/>
      <c r="U2174" s="111"/>
      <c r="V2174" s="111"/>
      <c r="W2174" s="112"/>
      <c r="X2174" s="113"/>
      <c r="Y2174" s="114"/>
      <c r="Z2174" s="115"/>
      <c r="AA2174" s="116"/>
      <c r="AB2174" s="117" t="b">
        <f t="shared" si="297"/>
        <v>0</v>
      </c>
      <c r="AC2174" s="117">
        <f t="shared" si="298"/>
        <v>0</v>
      </c>
      <c r="AD2174" s="118"/>
      <c r="AE2174" s="117" t="b">
        <f t="shared" si="299"/>
        <v>0</v>
      </c>
      <c r="AF2174" s="117">
        <f t="shared" si="300"/>
        <v>0</v>
      </c>
      <c r="AG2174" s="119">
        <f t="shared" si="301"/>
        <v>0</v>
      </c>
      <c r="AH2174" s="120" t="b">
        <f t="shared" si="302"/>
        <v>0</v>
      </c>
      <c r="AI2174" s="121">
        <f t="shared" si="303"/>
        <v>0</v>
      </c>
      <c r="AJ2174" s="122">
        <f>+C2174</f>
        <v>0</v>
      </c>
      <c r="AK2174" s="122" t="str">
        <f>IF(ISNA(VLOOKUP(postponeList!D2174,[1]Sheet!$A$2:$B$12,2,FALSE))," ",(VLOOKUP(postponeList!D2174,[1]Sheet!$A$2:$B$12,2,FALSE)))</f>
        <v xml:space="preserve"> </v>
      </c>
      <c r="AL2174" s="122" t="str">
        <f>IF(ISNA(VLOOKUP(E2174,[1]Sheet!$G$2:$H$40,2,FALSE))," ",VLOOKUP(E2174,[1]Sheet!$G$2:$H$40,2,FALSE))</f>
        <v xml:space="preserve"> </v>
      </c>
      <c r="AM2174" s="122" t="str">
        <f>IF(ISNA(VLOOKUP(G2174,[1]Sheet!$K$2:$L$159,2,FALSE))," ",(VLOOKUP(G2174,[1]Sheet!$K$2:$L$159,2,FALSE)))</f>
        <v xml:space="preserve"> </v>
      </c>
      <c r="AN2174" s="122" t="str">
        <f>IF(ISNA(VLOOKUP(I2174&amp;C2174,[1]Sheet!$D$2:$E$228,2,FALSE))," ",VLOOKUP(I2174&amp;C2174,[1]Sheet!$D$2:$E$228,2,FALSE))</f>
        <v xml:space="preserve"> </v>
      </c>
      <c r="AO2174" s="122" t="str">
        <f>+I2174&amp;C2174</f>
        <v/>
      </c>
      <c r="AP2174" s="122" t="str">
        <f>C2174&amp;D2174&amp;E2174&amp;G2174&amp;I2174&amp;O2174</f>
        <v/>
      </c>
      <c r="AQ2174" s="122" t="str">
        <f>B2174&amp;D2174&amp;N2174</f>
        <v/>
      </c>
      <c r="AR2174" s="123" t="str">
        <f>+D2174&amp;J2174</f>
        <v/>
      </c>
      <c r="AS2174" s="124" t="str">
        <f t="shared" si="304"/>
        <v/>
      </c>
      <c r="AT2174" s="125" t="str">
        <f t="shared" si="305"/>
        <v/>
      </c>
      <c r="AU2174" s="125" t="str">
        <f>IF(NOT(AT2174=""),VLOOKUP(AT2174,[1]PSI_Category!A:B,2,0),"")</f>
        <v/>
      </c>
      <c r="AV2174" s="167"/>
      <c r="AW2174" s="167"/>
      <c r="AX2174" s="167"/>
    </row>
    <row r="2175" spans="1:50" s="133" customFormat="1" ht="11.4" customHeight="1" x14ac:dyDescent="0.3">
      <c r="A2175" s="103"/>
      <c r="B2175" s="104"/>
      <c r="C2175" s="105"/>
      <c r="D2175" s="106"/>
      <c r="E2175" s="107"/>
      <c r="F2175" s="105"/>
      <c r="G2175" s="107"/>
      <c r="H2175" s="105"/>
      <c r="I2175" s="105"/>
      <c r="J2175" s="107"/>
      <c r="K2175" s="105"/>
      <c r="L2175" s="105"/>
      <c r="M2175" s="105"/>
      <c r="N2175" s="105"/>
      <c r="O2175" s="127"/>
      <c r="P2175" s="109"/>
      <c r="Q2175" s="110"/>
      <c r="R2175" s="110"/>
      <c r="S2175" s="110"/>
      <c r="T2175" s="110"/>
      <c r="U2175" s="111"/>
      <c r="V2175" s="111"/>
      <c r="W2175" s="112"/>
      <c r="X2175" s="113"/>
      <c r="Y2175" s="114"/>
      <c r="Z2175" s="115"/>
      <c r="AA2175" s="116"/>
      <c r="AB2175" s="117" t="b">
        <f t="shared" si="297"/>
        <v>0</v>
      </c>
      <c r="AC2175" s="117">
        <f t="shared" si="298"/>
        <v>0</v>
      </c>
      <c r="AD2175" s="118"/>
      <c r="AE2175" s="117" t="b">
        <f t="shared" si="299"/>
        <v>0</v>
      </c>
      <c r="AF2175" s="117">
        <f t="shared" si="300"/>
        <v>0</v>
      </c>
      <c r="AG2175" s="119">
        <f t="shared" si="301"/>
        <v>0</v>
      </c>
      <c r="AH2175" s="120" t="b">
        <f t="shared" si="302"/>
        <v>0</v>
      </c>
      <c r="AI2175" s="121">
        <f t="shared" si="303"/>
        <v>0</v>
      </c>
      <c r="AJ2175" s="122">
        <f>+C2175</f>
        <v>0</v>
      </c>
      <c r="AK2175" s="122" t="str">
        <f>IF(ISNA(VLOOKUP(postponeList!D2175,[1]Sheet!$A$2:$B$12,2,FALSE))," ",(VLOOKUP(postponeList!D2175,[1]Sheet!$A$2:$B$12,2,FALSE)))</f>
        <v xml:space="preserve"> </v>
      </c>
      <c r="AL2175" s="122" t="str">
        <f>IF(ISNA(VLOOKUP(E2175,[1]Sheet!$G$2:$H$40,2,FALSE))," ",VLOOKUP(E2175,[1]Sheet!$G$2:$H$40,2,FALSE))</f>
        <v xml:space="preserve"> </v>
      </c>
      <c r="AM2175" s="122" t="str">
        <f>IF(ISNA(VLOOKUP(G2175,[1]Sheet!$K$2:$L$159,2,FALSE))," ",(VLOOKUP(G2175,[1]Sheet!$K$2:$L$159,2,FALSE)))</f>
        <v xml:space="preserve"> </v>
      </c>
      <c r="AN2175" s="122" t="str">
        <f>IF(ISNA(VLOOKUP(I2175&amp;C2175,[1]Sheet!$D$2:$E$228,2,FALSE))," ",VLOOKUP(I2175&amp;C2175,[1]Sheet!$D$2:$E$228,2,FALSE))</f>
        <v xml:space="preserve"> </v>
      </c>
      <c r="AO2175" s="122" t="str">
        <f>+I2175&amp;C2175</f>
        <v/>
      </c>
      <c r="AP2175" s="122" t="str">
        <f>C2175&amp;D2175&amp;E2175&amp;G2175&amp;I2175&amp;O2175</f>
        <v/>
      </c>
      <c r="AQ2175" s="122" t="str">
        <f>B2175&amp;D2175&amp;N2175</f>
        <v/>
      </c>
      <c r="AR2175" s="123" t="str">
        <f>+D2175&amp;J2175</f>
        <v/>
      </c>
      <c r="AS2175" s="124" t="str">
        <f t="shared" si="304"/>
        <v/>
      </c>
      <c r="AT2175" s="125" t="str">
        <f t="shared" si="305"/>
        <v/>
      </c>
      <c r="AU2175" s="125" t="str">
        <f>IF(NOT(AT2175=""),VLOOKUP(AT2175,[1]PSI_Category!A:B,2,0),"")</f>
        <v/>
      </c>
      <c r="AV2175" s="167"/>
      <c r="AW2175" s="167"/>
      <c r="AX2175" s="167"/>
    </row>
    <row r="2176" spans="1:50" s="133" customFormat="1" ht="11.4" customHeight="1" x14ac:dyDescent="0.3">
      <c r="A2176" s="103"/>
      <c r="B2176" s="104"/>
      <c r="C2176" s="105"/>
      <c r="D2176" s="106"/>
      <c r="E2176" s="107"/>
      <c r="F2176" s="105"/>
      <c r="G2176" s="107"/>
      <c r="H2176" s="105"/>
      <c r="I2176" s="105"/>
      <c r="J2176" s="107"/>
      <c r="K2176" s="105"/>
      <c r="L2176" s="105"/>
      <c r="M2176" s="105"/>
      <c r="N2176" s="105"/>
      <c r="O2176" s="127"/>
      <c r="P2176" s="109"/>
      <c r="Q2176" s="110"/>
      <c r="R2176" s="110"/>
      <c r="S2176" s="110"/>
      <c r="T2176" s="110"/>
      <c r="U2176" s="111"/>
      <c r="V2176" s="111"/>
      <c r="W2176" s="112"/>
      <c r="X2176" s="113"/>
      <c r="Y2176" s="114"/>
      <c r="Z2176" s="115"/>
      <c r="AA2176" s="116"/>
      <c r="AB2176" s="117" t="b">
        <f t="shared" si="297"/>
        <v>0</v>
      </c>
      <c r="AC2176" s="117">
        <f t="shared" si="298"/>
        <v>0</v>
      </c>
      <c r="AD2176" s="118"/>
      <c r="AE2176" s="117" t="b">
        <f t="shared" si="299"/>
        <v>0</v>
      </c>
      <c r="AF2176" s="117">
        <f t="shared" si="300"/>
        <v>0</v>
      </c>
      <c r="AG2176" s="119">
        <f t="shared" si="301"/>
        <v>0</v>
      </c>
      <c r="AH2176" s="120" t="b">
        <f t="shared" si="302"/>
        <v>0</v>
      </c>
      <c r="AI2176" s="121">
        <f t="shared" si="303"/>
        <v>0</v>
      </c>
      <c r="AJ2176" s="122">
        <f>+C2176</f>
        <v>0</v>
      </c>
      <c r="AK2176" s="122" t="str">
        <f>IF(ISNA(VLOOKUP(postponeList!D2176,[1]Sheet!$A$2:$B$12,2,FALSE))," ",(VLOOKUP(postponeList!D2176,[1]Sheet!$A$2:$B$12,2,FALSE)))</f>
        <v xml:space="preserve"> </v>
      </c>
      <c r="AL2176" s="122" t="str">
        <f>IF(ISNA(VLOOKUP(E2176,[1]Sheet!$G$2:$H$40,2,FALSE))," ",VLOOKUP(E2176,[1]Sheet!$G$2:$H$40,2,FALSE))</f>
        <v xml:space="preserve"> </v>
      </c>
      <c r="AM2176" s="122" t="str">
        <f>IF(ISNA(VLOOKUP(G2176,[1]Sheet!$K$2:$L$159,2,FALSE))," ",(VLOOKUP(G2176,[1]Sheet!$K$2:$L$159,2,FALSE)))</f>
        <v xml:space="preserve"> </v>
      </c>
      <c r="AN2176" s="122" t="str">
        <f>IF(ISNA(VLOOKUP(I2176&amp;C2176,[1]Sheet!$D$2:$E$228,2,FALSE))," ",VLOOKUP(I2176&amp;C2176,[1]Sheet!$D$2:$E$228,2,FALSE))</f>
        <v xml:space="preserve"> </v>
      </c>
      <c r="AO2176" s="122" t="str">
        <f>+I2176&amp;C2176</f>
        <v/>
      </c>
      <c r="AP2176" s="122" t="str">
        <f>C2176&amp;D2176&amp;E2176&amp;G2176&amp;I2176&amp;O2176</f>
        <v/>
      </c>
      <c r="AQ2176" s="122" t="str">
        <f>B2176&amp;D2176&amp;N2176</f>
        <v/>
      </c>
      <c r="AR2176" s="123" t="str">
        <f>+D2176&amp;J2176</f>
        <v/>
      </c>
      <c r="AS2176" s="124" t="str">
        <f t="shared" si="304"/>
        <v/>
      </c>
      <c r="AT2176" s="125" t="str">
        <f t="shared" si="305"/>
        <v/>
      </c>
      <c r="AU2176" s="125" t="str">
        <f>IF(NOT(AT2176=""),VLOOKUP(AT2176,[1]PSI_Category!A:B,2,0),"")</f>
        <v/>
      </c>
      <c r="AV2176" s="167"/>
      <c r="AW2176" s="167"/>
      <c r="AX2176" s="167"/>
    </row>
    <row r="2177" spans="1:50" s="133" customFormat="1" ht="11.4" customHeight="1" x14ac:dyDescent="0.3">
      <c r="A2177" s="103"/>
      <c r="B2177" s="104"/>
      <c r="C2177" s="105"/>
      <c r="D2177" s="106"/>
      <c r="E2177" s="107"/>
      <c r="F2177" s="105"/>
      <c r="G2177" s="107"/>
      <c r="H2177" s="105"/>
      <c r="I2177" s="105"/>
      <c r="J2177" s="107"/>
      <c r="K2177" s="105"/>
      <c r="L2177" s="105"/>
      <c r="M2177" s="105"/>
      <c r="N2177" s="105"/>
      <c r="O2177" s="127"/>
      <c r="P2177" s="109"/>
      <c r="Q2177" s="110"/>
      <c r="R2177" s="110"/>
      <c r="S2177" s="110"/>
      <c r="T2177" s="110"/>
      <c r="U2177" s="111"/>
      <c r="V2177" s="111"/>
      <c r="W2177" s="112"/>
      <c r="X2177" s="113"/>
      <c r="Y2177" s="114"/>
      <c r="Z2177" s="115"/>
      <c r="AA2177" s="116"/>
      <c r="AB2177" s="117" t="b">
        <f t="shared" si="297"/>
        <v>0</v>
      </c>
      <c r="AC2177" s="117">
        <f t="shared" si="298"/>
        <v>0</v>
      </c>
      <c r="AD2177" s="118"/>
      <c r="AE2177" s="117" t="b">
        <f t="shared" si="299"/>
        <v>0</v>
      </c>
      <c r="AF2177" s="117">
        <f t="shared" si="300"/>
        <v>0</v>
      </c>
      <c r="AG2177" s="119">
        <f t="shared" si="301"/>
        <v>0</v>
      </c>
      <c r="AH2177" s="120" t="b">
        <f t="shared" si="302"/>
        <v>0</v>
      </c>
      <c r="AI2177" s="121">
        <f t="shared" si="303"/>
        <v>0</v>
      </c>
      <c r="AJ2177" s="122">
        <f>+C2177</f>
        <v>0</v>
      </c>
      <c r="AK2177" s="122" t="str">
        <f>IF(ISNA(VLOOKUP(postponeList!D2177,[1]Sheet!$A$2:$B$12,2,FALSE))," ",(VLOOKUP(postponeList!D2177,[1]Sheet!$A$2:$B$12,2,FALSE)))</f>
        <v xml:space="preserve"> </v>
      </c>
      <c r="AL2177" s="122" t="str">
        <f>IF(ISNA(VLOOKUP(E2177,[1]Sheet!$G$2:$H$40,2,FALSE))," ",VLOOKUP(E2177,[1]Sheet!$G$2:$H$40,2,FALSE))</f>
        <v xml:space="preserve"> </v>
      </c>
      <c r="AM2177" s="122" t="str">
        <f>IF(ISNA(VLOOKUP(G2177,[1]Sheet!$K$2:$L$159,2,FALSE))," ",(VLOOKUP(G2177,[1]Sheet!$K$2:$L$159,2,FALSE)))</f>
        <v xml:space="preserve"> </v>
      </c>
      <c r="AN2177" s="122" t="str">
        <f>IF(ISNA(VLOOKUP(I2177&amp;C2177,[1]Sheet!$D$2:$E$228,2,FALSE))," ",VLOOKUP(I2177&amp;C2177,[1]Sheet!$D$2:$E$228,2,FALSE))</f>
        <v xml:space="preserve"> </v>
      </c>
      <c r="AO2177" s="122" t="str">
        <f>+I2177&amp;C2177</f>
        <v/>
      </c>
      <c r="AP2177" s="122" t="str">
        <f>C2177&amp;D2177&amp;E2177&amp;G2177&amp;I2177&amp;O2177</f>
        <v/>
      </c>
      <c r="AQ2177" s="122" t="str">
        <f>B2177&amp;D2177&amp;N2177</f>
        <v/>
      </c>
      <c r="AR2177" s="123" t="str">
        <f>+D2177&amp;J2177</f>
        <v/>
      </c>
      <c r="AS2177" s="124" t="str">
        <f t="shared" si="304"/>
        <v/>
      </c>
      <c r="AT2177" s="125" t="str">
        <f t="shared" si="305"/>
        <v/>
      </c>
      <c r="AU2177" s="125" t="str">
        <f>IF(NOT(AT2177=""),VLOOKUP(AT2177,[1]PSI_Category!A:B,2,0),"")</f>
        <v/>
      </c>
      <c r="AV2177" s="167"/>
      <c r="AW2177" s="167"/>
      <c r="AX2177" s="167"/>
    </row>
    <row r="2178" spans="1:50" s="133" customFormat="1" ht="11.4" customHeight="1" x14ac:dyDescent="0.3">
      <c r="A2178" s="103"/>
      <c r="B2178" s="104"/>
      <c r="C2178" s="105"/>
      <c r="D2178" s="106"/>
      <c r="E2178" s="107"/>
      <c r="F2178" s="105"/>
      <c r="G2178" s="107"/>
      <c r="H2178" s="105"/>
      <c r="I2178" s="105"/>
      <c r="J2178" s="107"/>
      <c r="K2178" s="105"/>
      <c r="L2178" s="105"/>
      <c r="M2178" s="105"/>
      <c r="N2178" s="105"/>
      <c r="O2178" s="127"/>
      <c r="P2178" s="109"/>
      <c r="Q2178" s="110"/>
      <c r="R2178" s="110"/>
      <c r="S2178" s="110"/>
      <c r="T2178" s="110"/>
      <c r="U2178" s="111"/>
      <c r="V2178" s="111"/>
      <c r="W2178" s="112"/>
      <c r="X2178" s="113"/>
      <c r="Y2178" s="114"/>
      <c r="Z2178" s="115"/>
      <c r="AA2178" s="116"/>
      <c r="AB2178" s="117" t="b">
        <f t="shared" si="297"/>
        <v>0</v>
      </c>
      <c r="AC2178" s="117">
        <f t="shared" si="298"/>
        <v>0</v>
      </c>
      <c r="AD2178" s="118"/>
      <c r="AE2178" s="117" t="b">
        <f t="shared" si="299"/>
        <v>0</v>
      </c>
      <c r="AF2178" s="117">
        <f t="shared" si="300"/>
        <v>0</v>
      </c>
      <c r="AG2178" s="119">
        <f t="shared" si="301"/>
        <v>0</v>
      </c>
      <c r="AH2178" s="120" t="b">
        <f t="shared" si="302"/>
        <v>0</v>
      </c>
      <c r="AI2178" s="121">
        <f t="shared" si="303"/>
        <v>0</v>
      </c>
      <c r="AJ2178" s="122">
        <f>+C2178</f>
        <v>0</v>
      </c>
      <c r="AK2178" s="122" t="str">
        <f>IF(ISNA(VLOOKUP(postponeList!D2178,[1]Sheet!$A$2:$B$12,2,FALSE))," ",(VLOOKUP(postponeList!D2178,[1]Sheet!$A$2:$B$12,2,FALSE)))</f>
        <v xml:space="preserve"> </v>
      </c>
      <c r="AL2178" s="122" t="str">
        <f>IF(ISNA(VLOOKUP(E2178,[1]Sheet!$G$2:$H$40,2,FALSE))," ",VLOOKUP(E2178,[1]Sheet!$G$2:$H$40,2,FALSE))</f>
        <v xml:space="preserve"> </v>
      </c>
      <c r="AM2178" s="122" t="str">
        <f>IF(ISNA(VLOOKUP(G2178,[1]Sheet!$K$2:$L$159,2,FALSE))," ",(VLOOKUP(G2178,[1]Sheet!$K$2:$L$159,2,FALSE)))</f>
        <v xml:space="preserve"> </v>
      </c>
      <c r="AN2178" s="122" t="str">
        <f>IF(ISNA(VLOOKUP(I2178&amp;C2178,[1]Sheet!$D$2:$E$228,2,FALSE))," ",VLOOKUP(I2178&amp;C2178,[1]Sheet!$D$2:$E$228,2,FALSE))</f>
        <v xml:space="preserve"> </v>
      </c>
      <c r="AO2178" s="122" t="str">
        <f>+I2178&amp;C2178</f>
        <v/>
      </c>
      <c r="AP2178" s="122" t="str">
        <f>C2178&amp;D2178&amp;E2178&amp;G2178&amp;I2178&amp;O2178</f>
        <v/>
      </c>
      <c r="AQ2178" s="122" t="str">
        <f>B2178&amp;D2178&amp;N2178</f>
        <v/>
      </c>
      <c r="AR2178" s="123" t="str">
        <f>+D2178&amp;J2178</f>
        <v/>
      </c>
      <c r="AS2178" s="124" t="str">
        <f t="shared" si="304"/>
        <v/>
      </c>
      <c r="AT2178" s="125" t="str">
        <f t="shared" si="305"/>
        <v/>
      </c>
      <c r="AU2178" s="125" t="str">
        <f>IF(NOT(AT2178=""),VLOOKUP(AT2178,[1]PSI_Category!A:B,2,0),"")</f>
        <v/>
      </c>
      <c r="AV2178" s="167"/>
      <c r="AW2178" s="167"/>
      <c r="AX2178" s="167"/>
    </row>
    <row r="2179" spans="1:50" s="133" customFormat="1" ht="11.4" customHeight="1" x14ac:dyDescent="0.3">
      <c r="A2179" s="103"/>
      <c r="B2179" s="104"/>
      <c r="C2179" s="105"/>
      <c r="D2179" s="106"/>
      <c r="E2179" s="107"/>
      <c r="F2179" s="105"/>
      <c r="G2179" s="107"/>
      <c r="H2179" s="105"/>
      <c r="I2179" s="105"/>
      <c r="J2179" s="107"/>
      <c r="K2179" s="105"/>
      <c r="L2179" s="105"/>
      <c r="M2179" s="105"/>
      <c r="N2179" s="105"/>
      <c r="O2179" s="127"/>
      <c r="P2179" s="109"/>
      <c r="Q2179" s="110"/>
      <c r="R2179" s="110"/>
      <c r="S2179" s="110"/>
      <c r="T2179" s="110"/>
      <c r="U2179" s="111"/>
      <c r="V2179" s="111"/>
      <c r="W2179" s="112"/>
      <c r="X2179" s="113"/>
      <c r="Y2179" s="114"/>
      <c r="Z2179" s="115"/>
      <c r="AA2179" s="116"/>
      <c r="AB2179" s="117" t="b">
        <f t="shared" si="297"/>
        <v>0</v>
      </c>
      <c r="AC2179" s="117">
        <f t="shared" si="298"/>
        <v>0</v>
      </c>
      <c r="AD2179" s="118"/>
      <c r="AE2179" s="117" t="b">
        <f t="shared" si="299"/>
        <v>0</v>
      </c>
      <c r="AF2179" s="117">
        <f t="shared" si="300"/>
        <v>0</v>
      </c>
      <c r="AG2179" s="119">
        <f t="shared" si="301"/>
        <v>0</v>
      </c>
      <c r="AH2179" s="120" t="b">
        <f t="shared" si="302"/>
        <v>0</v>
      </c>
      <c r="AI2179" s="121">
        <f t="shared" si="303"/>
        <v>0</v>
      </c>
      <c r="AJ2179" s="122">
        <f>+C2179</f>
        <v>0</v>
      </c>
      <c r="AK2179" s="122" t="str">
        <f>IF(ISNA(VLOOKUP(postponeList!D2179,[1]Sheet!$A$2:$B$12,2,FALSE))," ",(VLOOKUP(postponeList!D2179,[1]Sheet!$A$2:$B$12,2,FALSE)))</f>
        <v xml:space="preserve"> </v>
      </c>
      <c r="AL2179" s="122" t="str">
        <f>IF(ISNA(VLOOKUP(E2179,[1]Sheet!$G$2:$H$40,2,FALSE))," ",VLOOKUP(E2179,[1]Sheet!$G$2:$H$40,2,FALSE))</f>
        <v xml:space="preserve"> </v>
      </c>
      <c r="AM2179" s="122" t="str">
        <f>IF(ISNA(VLOOKUP(G2179,[1]Sheet!$K$2:$L$159,2,FALSE))," ",(VLOOKUP(G2179,[1]Sheet!$K$2:$L$159,2,FALSE)))</f>
        <v xml:space="preserve"> </v>
      </c>
      <c r="AN2179" s="122" t="str">
        <f>IF(ISNA(VLOOKUP(I2179&amp;C2179,[1]Sheet!$D$2:$E$228,2,FALSE))," ",VLOOKUP(I2179&amp;C2179,[1]Sheet!$D$2:$E$228,2,FALSE))</f>
        <v xml:space="preserve"> </v>
      </c>
      <c r="AO2179" s="122" t="str">
        <f>+I2179&amp;C2179</f>
        <v/>
      </c>
      <c r="AP2179" s="122" t="str">
        <f>C2179&amp;D2179&amp;E2179&amp;G2179&amp;I2179&amp;O2179</f>
        <v/>
      </c>
      <c r="AQ2179" s="122" t="str">
        <f>B2179&amp;D2179&amp;N2179</f>
        <v/>
      </c>
      <c r="AR2179" s="123" t="str">
        <f>+D2179&amp;J2179</f>
        <v/>
      </c>
      <c r="AS2179" s="124" t="str">
        <f t="shared" si="304"/>
        <v/>
      </c>
      <c r="AT2179" s="125" t="str">
        <f t="shared" si="305"/>
        <v/>
      </c>
      <c r="AU2179" s="125" t="str">
        <f>IF(NOT(AT2179=""),VLOOKUP(AT2179,[1]PSI_Category!A:B,2,0),"")</f>
        <v/>
      </c>
      <c r="AV2179" s="167"/>
      <c r="AW2179" s="167"/>
      <c r="AX2179" s="167"/>
    </row>
    <row r="2180" spans="1:50" s="133" customFormat="1" ht="11.4" customHeight="1" x14ac:dyDescent="0.3">
      <c r="A2180" s="103"/>
      <c r="B2180" s="104"/>
      <c r="C2180" s="105"/>
      <c r="D2180" s="106"/>
      <c r="E2180" s="107"/>
      <c r="F2180" s="105"/>
      <c r="G2180" s="107"/>
      <c r="H2180" s="105"/>
      <c r="I2180" s="105"/>
      <c r="J2180" s="107"/>
      <c r="K2180" s="105"/>
      <c r="L2180" s="105"/>
      <c r="M2180" s="105"/>
      <c r="N2180" s="105"/>
      <c r="O2180" s="108"/>
      <c r="P2180" s="109"/>
      <c r="Q2180" s="110"/>
      <c r="R2180" s="110"/>
      <c r="S2180" s="110"/>
      <c r="T2180" s="110"/>
      <c r="U2180" s="111"/>
      <c r="V2180" s="111"/>
      <c r="W2180" s="112"/>
      <c r="X2180" s="113"/>
      <c r="Y2180" s="114"/>
      <c r="Z2180" s="115"/>
      <c r="AA2180" s="116"/>
      <c r="AB2180" s="117" t="b">
        <f t="shared" si="297"/>
        <v>0</v>
      </c>
      <c r="AC2180" s="117">
        <f t="shared" si="298"/>
        <v>0</v>
      </c>
      <c r="AD2180" s="132"/>
      <c r="AE2180" s="117" t="b">
        <f t="shared" si="299"/>
        <v>0</v>
      </c>
      <c r="AF2180" s="117">
        <f t="shared" si="300"/>
        <v>0</v>
      </c>
      <c r="AG2180" s="119">
        <f t="shared" si="301"/>
        <v>0</v>
      </c>
      <c r="AH2180" s="120" t="b">
        <f t="shared" si="302"/>
        <v>0</v>
      </c>
      <c r="AI2180" s="121">
        <f t="shared" si="303"/>
        <v>0</v>
      </c>
      <c r="AJ2180" s="122">
        <f>+C2180</f>
        <v>0</v>
      </c>
      <c r="AK2180" s="122" t="str">
        <f>IF(ISNA(VLOOKUP(postponeList!D2180,[1]Sheet!$A$2:$B$12,2,FALSE))," ",(VLOOKUP(postponeList!D2180,[1]Sheet!$A$2:$B$12,2,FALSE)))</f>
        <v xml:space="preserve"> </v>
      </c>
      <c r="AL2180" s="122" t="str">
        <f>IF(ISNA(VLOOKUP(E2180,[1]Sheet!$G$2:$H$40,2,FALSE))," ",VLOOKUP(E2180,[1]Sheet!$G$2:$H$40,2,FALSE))</f>
        <v xml:space="preserve"> </v>
      </c>
      <c r="AM2180" s="122" t="str">
        <f>IF(ISNA(VLOOKUP(G2180,[1]Sheet!$K$2:$L$159,2,FALSE))," ",(VLOOKUP(G2180,[1]Sheet!$K$2:$L$159,2,FALSE)))</f>
        <v xml:space="preserve"> </v>
      </c>
      <c r="AN2180" s="122" t="str">
        <f>IF(ISNA(VLOOKUP(I2180&amp;C2180,[1]Sheet!$D$2:$E$228,2,FALSE))," ",VLOOKUP(I2180&amp;C2180,[1]Sheet!$D$2:$E$228,2,FALSE))</f>
        <v xml:space="preserve"> </v>
      </c>
      <c r="AO2180" s="122" t="str">
        <f>+I2180&amp;C2180</f>
        <v/>
      </c>
      <c r="AP2180" s="122" t="str">
        <f>C2180&amp;D2180&amp;E2180&amp;G2180&amp;I2180&amp;O2180</f>
        <v/>
      </c>
      <c r="AQ2180" s="122" t="str">
        <f>B2180&amp;D2180&amp;N2180</f>
        <v/>
      </c>
      <c r="AR2180" s="123" t="str">
        <f>+D2180&amp;J2180</f>
        <v/>
      </c>
      <c r="AS2180" s="124" t="str">
        <f t="shared" si="304"/>
        <v/>
      </c>
      <c r="AT2180" s="125" t="str">
        <f t="shared" si="305"/>
        <v/>
      </c>
      <c r="AU2180" s="125" t="str">
        <f>IF(NOT(AT2180=""),VLOOKUP(AT2180,[1]PSI_Category!A:B,2,0),"")</f>
        <v/>
      </c>
      <c r="AV2180" s="167"/>
      <c r="AW2180" s="167"/>
      <c r="AX2180" s="167"/>
    </row>
    <row r="2181" spans="1:50" s="133" customFormat="1" ht="11.4" customHeight="1" x14ac:dyDescent="0.3">
      <c r="A2181" s="103"/>
      <c r="B2181" s="104"/>
      <c r="C2181" s="105"/>
      <c r="D2181" s="106"/>
      <c r="E2181" s="107"/>
      <c r="F2181" s="105"/>
      <c r="G2181" s="107"/>
      <c r="H2181" s="105"/>
      <c r="I2181" s="105"/>
      <c r="J2181" s="107"/>
      <c r="K2181" s="105"/>
      <c r="L2181" s="105"/>
      <c r="M2181" s="105"/>
      <c r="N2181" s="105"/>
      <c r="O2181" s="108"/>
      <c r="P2181" s="109"/>
      <c r="Q2181" s="110"/>
      <c r="R2181" s="110"/>
      <c r="S2181" s="110"/>
      <c r="T2181" s="110"/>
      <c r="U2181" s="111"/>
      <c r="V2181" s="111"/>
      <c r="W2181" s="112"/>
      <c r="X2181" s="113"/>
      <c r="Y2181" s="114"/>
      <c r="Z2181" s="115"/>
      <c r="AA2181" s="116"/>
      <c r="AB2181" s="117" t="b">
        <f t="shared" si="297"/>
        <v>0</v>
      </c>
      <c r="AC2181" s="117">
        <f t="shared" si="298"/>
        <v>0</v>
      </c>
      <c r="AD2181" s="132"/>
      <c r="AE2181" s="117" t="b">
        <f t="shared" si="299"/>
        <v>0</v>
      </c>
      <c r="AF2181" s="117">
        <f t="shared" si="300"/>
        <v>0</v>
      </c>
      <c r="AG2181" s="119">
        <f t="shared" si="301"/>
        <v>0</v>
      </c>
      <c r="AH2181" s="120" t="b">
        <f t="shared" si="302"/>
        <v>0</v>
      </c>
      <c r="AI2181" s="121">
        <f t="shared" si="303"/>
        <v>0</v>
      </c>
      <c r="AJ2181" s="122">
        <f>+C2181</f>
        <v>0</v>
      </c>
      <c r="AK2181" s="122" t="str">
        <f>IF(ISNA(VLOOKUP(postponeList!D2181,[1]Sheet!$A$2:$B$12,2,FALSE))," ",(VLOOKUP(postponeList!D2181,[1]Sheet!$A$2:$B$12,2,FALSE)))</f>
        <v xml:space="preserve"> </v>
      </c>
      <c r="AL2181" s="122" t="str">
        <f>IF(ISNA(VLOOKUP(E2181,[1]Sheet!$G$2:$H$40,2,FALSE))," ",VLOOKUP(E2181,[1]Sheet!$G$2:$H$40,2,FALSE))</f>
        <v xml:space="preserve"> </v>
      </c>
      <c r="AM2181" s="122" t="str">
        <f>IF(ISNA(VLOOKUP(G2181,[1]Sheet!$K$2:$L$159,2,FALSE))," ",(VLOOKUP(G2181,[1]Sheet!$K$2:$L$159,2,FALSE)))</f>
        <v xml:space="preserve"> </v>
      </c>
      <c r="AN2181" s="122" t="str">
        <f>IF(ISNA(VLOOKUP(I2181&amp;C2181,[1]Sheet!$D$2:$E$228,2,FALSE))," ",VLOOKUP(I2181&amp;C2181,[1]Sheet!$D$2:$E$228,2,FALSE))</f>
        <v xml:space="preserve"> </v>
      </c>
      <c r="AO2181" s="122" t="str">
        <f>+I2181&amp;C2181</f>
        <v/>
      </c>
      <c r="AP2181" s="122" t="str">
        <f>C2181&amp;D2181&amp;E2181&amp;G2181&amp;I2181&amp;O2181</f>
        <v/>
      </c>
      <c r="AQ2181" s="122" t="str">
        <f>B2181&amp;D2181&amp;N2181</f>
        <v/>
      </c>
      <c r="AR2181" s="123" t="str">
        <f>+D2181&amp;J2181</f>
        <v/>
      </c>
      <c r="AS2181" s="124" t="str">
        <f t="shared" si="304"/>
        <v/>
      </c>
      <c r="AT2181" s="125" t="str">
        <f t="shared" si="305"/>
        <v/>
      </c>
      <c r="AU2181" s="125" t="str">
        <f>IF(NOT(AT2181=""),VLOOKUP(AT2181,[1]PSI_Category!A:B,2,0),"")</f>
        <v/>
      </c>
      <c r="AV2181" s="167"/>
      <c r="AW2181" s="167"/>
      <c r="AX2181" s="167"/>
    </row>
    <row r="2182" spans="1:50" s="133" customFormat="1" ht="11.4" customHeight="1" x14ac:dyDescent="0.3">
      <c r="A2182" s="103"/>
      <c r="B2182" s="104"/>
      <c r="C2182" s="105"/>
      <c r="D2182" s="106"/>
      <c r="E2182" s="107"/>
      <c r="F2182" s="105"/>
      <c r="G2182" s="107"/>
      <c r="H2182" s="105"/>
      <c r="I2182" s="105"/>
      <c r="J2182" s="107"/>
      <c r="K2182" s="105"/>
      <c r="L2182" s="105"/>
      <c r="M2182" s="105"/>
      <c r="N2182" s="105"/>
      <c r="O2182" s="127"/>
      <c r="P2182" s="109"/>
      <c r="Q2182" s="110"/>
      <c r="R2182" s="110"/>
      <c r="S2182" s="110"/>
      <c r="T2182" s="110"/>
      <c r="U2182" s="111"/>
      <c r="V2182" s="111"/>
      <c r="W2182" s="112"/>
      <c r="X2182" s="113"/>
      <c r="Y2182" s="114"/>
      <c r="Z2182" s="115"/>
      <c r="AA2182" s="116"/>
      <c r="AB2182" s="117" t="b">
        <f t="shared" ref="AB2182:AB2245" si="306">IF($Y2182=$AB$3,$Z2182*AA2182,IF($Y2182=$AC$3,$Z2182*AA2182/$AF$3,IF($Y2182=$AH$3,$Z2182*AA2182/$AI$3,IF($Y2182=$AJ$3,$Z2182*AA2182/$AK$3))))</f>
        <v>0</v>
      </c>
      <c r="AC2182" s="117">
        <f t="shared" ref="AC2182:AC2245" si="307">AB2182*$AF$3/1000</f>
        <v>0</v>
      </c>
      <c r="AD2182" s="132"/>
      <c r="AE2182" s="117" t="b">
        <f t="shared" ref="AE2182:AE2245" si="308">IF($Y2182=$AB$3,$Z2182*AD2182, IF($Y2182=$AC$3, $Z2182*AD2182/$AF$3, IF($Y2182=$AH$3, $Z2182*AD2182/$AI$3, IF($Y2182=$AJ$3, $Z2182*AD2182/$AK$3))))</f>
        <v>0</v>
      </c>
      <c r="AF2182" s="117">
        <f t="shared" ref="AF2182:AF2245" si="309">AE2182*$AF$3/1000</f>
        <v>0</v>
      </c>
      <c r="AG2182" s="119">
        <f t="shared" ref="AG2182:AG2245" si="310">+AA2182-AD2182</f>
        <v>0</v>
      </c>
      <c r="AH2182" s="120" t="b">
        <f t="shared" ref="AH2182:AH2245" si="311">IF($Y2182=$AB$3,$Z2182*AG2182, IF($Y2182=$AC$3, $Z2182*AG2182/$AF$3, IF($Y2182=$AH$3, $Z2182*AG2182/$AI$3, IF($Y2182=$AJ$3, $Z2182*AG2182/$AK$3))))</f>
        <v>0</v>
      </c>
      <c r="AI2182" s="121">
        <f t="shared" ref="AI2182:AI2245" si="312">AH2182*$AF$3/1000</f>
        <v>0</v>
      </c>
      <c r="AJ2182" s="122">
        <f>+C2182</f>
        <v>0</v>
      </c>
      <c r="AK2182" s="122" t="str">
        <f>IF(ISNA(VLOOKUP(postponeList!D2182,[1]Sheet!$A$2:$B$12,2,FALSE))," ",(VLOOKUP(postponeList!D2182,[1]Sheet!$A$2:$B$12,2,FALSE)))</f>
        <v xml:space="preserve"> </v>
      </c>
      <c r="AL2182" s="122" t="str">
        <f>IF(ISNA(VLOOKUP(E2182,[1]Sheet!$G$2:$H$40,2,FALSE))," ",VLOOKUP(E2182,[1]Sheet!$G$2:$H$40,2,FALSE))</f>
        <v xml:space="preserve"> </v>
      </c>
      <c r="AM2182" s="122" t="str">
        <f>IF(ISNA(VLOOKUP(G2182,[1]Sheet!$K$2:$L$159,2,FALSE))," ",(VLOOKUP(G2182,[1]Sheet!$K$2:$L$159,2,FALSE)))</f>
        <v xml:space="preserve"> </v>
      </c>
      <c r="AN2182" s="122" t="str">
        <f>IF(ISNA(VLOOKUP(I2182&amp;C2182,[1]Sheet!$D$2:$E$228,2,FALSE))," ",VLOOKUP(I2182&amp;C2182,[1]Sheet!$D$2:$E$228,2,FALSE))</f>
        <v xml:space="preserve"> </v>
      </c>
      <c r="AO2182" s="122" t="str">
        <f>+I2182&amp;C2182</f>
        <v/>
      </c>
      <c r="AP2182" s="122" t="str">
        <f>C2182&amp;D2182&amp;E2182&amp;G2182&amp;I2182&amp;O2182</f>
        <v/>
      </c>
      <c r="AQ2182" s="122" t="str">
        <f>B2182&amp;D2182&amp;N2182</f>
        <v/>
      </c>
      <c r="AR2182" s="123" t="str">
        <f>+D2182&amp;J2182</f>
        <v/>
      </c>
      <c r="AS2182" s="124" t="str">
        <f t="shared" ref="AS2182:AS2245" si="313">LEFT(V2182,3)</f>
        <v/>
      </c>
      <c r="AT2182" s="125" t="str">
        <f t="shared" ref="AT2182:AT2245" si="314">IFERROR(TRIM(M2182),"")</f>
        <v/>
      </c>
      <c r="AU2182" s="125" t="str">
        <f>IF(NOT(AT2182=""),VLOOKUP(AT2182,[1]PSI_Category!A:B,2,0),"")</f>
        <v/>
      </c>
      <c r="AV2182" s="167"/>
      <c r="AW2182" s="167"/>
      <c r="AX2182" s="167"/>
    </row>
    <row r="2183" spans="1:50" s="133" customFormat="1" ht="11.4" customHeight="1" x14ac:dyDescent="0.3">
      <c r="A2183" s="103"/>
      <c r="B2183" s="104"/>
      <c r="C2183" s="105"/>
      <c r="D2183" s="106"/>
      <c r="E2183" s="107"/>
      <c r="F2183" s="105"/>
      <c r="G2183" s="107"/>
      <c r="H2183" s="105"/>
      <c r="I2183" s="105"/>
      <c r="J2183" s="107"/>
      <c r="K2183" s="105"/>
      <c r="L2183" s="105"/>
      <c r="M2183" s="105"/>
      <c r="N2183" s="105"/>
      <c r="O2183" s="127"/>
      <c r="P2183" s="109"/>
      <c r="Q2183" s="110"/>
      <c r="R2183" s="110"/>
      <c r="S2183" s="110"/>
      <c r="T2183" s="110"/>
      <c r="U2183" s="111"/>
      <c r="V2183" s="111"/>
      <c r="W2183" s="112"/>
      <c r="X2183" s="113"/>
      <c r="Y2183" s="114"/>
      <c r="Z2183" s="115"/>
      <c r="AA2183" s="116"/>
      <c r="AB2183" s="117" t="b">
        <f t="shared" si="306"/>
        <v>0</v>
      </c>
      <c r="AC2183" s="117">
        <f t="shared" si="307"/>
        <v>0</v>
      </c>
      <c r="AD2183" s="132"/>
      <c r="AE2183" s="117" t="b">
        <f t="shared" si="308"/>
        <v>0</v>
      </c>
      <c r="AF2183" s="117">
        <f t="shared" si="309"/>
        <v>0</v>
      </c>
      <c r="AG2183" s="119">
        <f t="shared" si="310"/>
        <v>0</v>
      </c>
      <c r="AH2183" s="120" t="b">
        <f t="shared" si="311"/>
        <v>0</v>
      </c>
      <c r="AI2183" s="121">
        <f t="shared" si="312"/>
        <v>0</v>
      </c>
      <c r="AJ2183" s="122">
        <f>+C2183</f>
        <v>0</v>
      </c>
      <c r="AK2183" s="122" t="str">
        <f>IF(ISNA(VLOOKUP(postponeList!D2183,[1]Sheet!$A$2:$B$12,2,FALSE))," ",(VLOOKUP(postponeList!D2183,[1]Sheet!$A$2:$B$12,2,FALSE)))</f>
        <v xml:space="preserve"> </v>
      </c>
      <c r="AL2183" s="122" t="str">
        <f>IF(ISNA(VLOOKUP(E2183,[1]Sheet!$G$2:$H$40,2,FALSE))," ",VLOOKUP(E2183,[1]Sheet!$G$2:$H$40,2,FALSE))</f>
        <v xml:space="preserve"> </v>
      </c>
      <c r="AM2183" s="122" t="str">
        <f>IF(ISNA(VLOOKUP(G2183,[1]Sheet!$K$2:$L$159,2,FALSE))," ",(VLOOKUP(G2183,[1]Sheet!$K$2:$L$159,2,FALSE)))</f>
        <v xml:space="preserve"> </v>
      </c>
      <c r="AN2183" s="122" t="str">
        <f>IF(ISNA(VLOOKUP(I2183&amp;C2183,[1]Sheet!$D$2:$E$228,2,FALSE))," ",VLOOKUP(I2183&amp;C2183,[1]Sheet!$D$2:$E$228,2,FALSE))</f>
        <v xml:space="preserve"> </v>
      </c>
      <c r="AO2183" s="122" t="str">
        <f>+I2183&amp;C2183</f>
        <v/>
      </c>
      <c r="AP2183" s="122" t="str">
        <f>C2183&amp;D2183&amp;E2183&amp;G2183&amp;I2183&amp;O2183</f>
        <v/>
      </c>
      <c r="AQ2183" s="122" t="str">
        <f>B2183&amp;D2183&amp;N2183</f>
        <v/>
      </c>
      <c r="AR2183" s="123" t="str">
        <f>+D2183&amp;J2183</f>
        <v/>
      </c>
      <c r="AS2183" s="124" t="str">
        <f t="shared" si="313"/>
        <v/>
      </c>
      <c r="AT2183" s="125" t="str">
        <f t="shared" si="314"/>
        <v/>
      </c>
      <c r="AU2183" s="125" t="str">
        <f>IF(NOT(AT2183=""),VLOOKUP(AT2183,[1]PSI_Category!A:B,2,0),"")</f>
        <v/>
      </c>
      <c r="AV2183" s="167"/>
      <c r="AW2183" s="167"/>
      <c r="AX2183" s="167"/>
    </row>
    <row r="2184" spans="1:50" s="133" customFormat="1" ht="11.4" customHeight="1" x14ac:dyDescent="0.3">
      <c r="A2184" s="103"/>
      <c r="B2184" s="104"/>
      <c r="C2184" s="105"/>
      <c r="D2184" s="106"/>
      <c r="E2184" s="107"/>
      <c r="F2184" s="105"/>
      <c r="G2184" s="107"/>
      <c r="H2184" s="105"/>
      <c r="I2184" s="105"/>
      <c r="J2184" s="107"/>
      <c r="K2184" s="105"/>
      <c r="L2184" s="105"/>
      <c r="M2184" s="105"/>
      <c r="N2184" s="105"/>
      <c r="O2184" s="127"/>
      <c r="P2184" s="109"/>
      <c r="Q2184" s="110"/>
      <c r="R2184" s="110"/>
      <c r="S2184" s="110"/>
      <c r="T2184" s="110"/>
      <c r="U2184" s="111"/>
      <c r="V2184" s="111"/>
      <c r="W2184" s="112"/>
      <c r="X2184" s="113"/>
      <c r="Y2184" s="114"/>
      <c r="Z2184" s="115"/>
      <c r="AA2184" s="116"/>
      <c r="AB2184" s="117" t="b">
        <f t="shared" si="306"/>
        <v>0</v>
      </c>
      <c r="AC2184" s="117">
        <f t="shared" si="307"/>
        <v>0</v>
      </c>
      <c r="AD2184" s="132"/>
      <c r="AE2184" s="117" t="b">
        <f t="shared" si="308"/>
        <v>0</v>
      </c>
      <c r="AF2184" s="117">
        <f t="shared" si="309"/>
        <v>0</v>
      </c>
      <c r="AG2184" s="119">
        <f t="shared" si="310"/>
        <v>0</v>
      </c>
      <c r="AH2184" s="120" t="b">
        <f t="shared" si="311"/>
        <v>0</v>
      </c>
      <c r="AI2184" s="121">
        <f t="shared" si="312"/>
        <v>0</v>
      </c>
      <c r="AJ2184" s="122">
        <f>+C2184</f>
        <v>0</v>
      </c>
      <c r="AK2184" s="122" t="str">
        <f>IF(ISNA(VLOOKUP(postponeList!D2184,[1]Sheet!$A$2:$B$12,2,FALSE))," ",(VLOOKUP(postponeList!D2184,[1]Sheet!$A$2:$B$12,2,FALSE)))</f>
        <v xml:space="preserve"> </v>
      </c>
      <c r="AL2184" s="122" t="str">
        <f>IF(ISNA(VLOOKUP(E2184,[1]Sheet!$G$2:$H$40,2,FALSE))," ",VLOOKUP(E2184,[1]Sheet!$G$2:$H$40,2,FALSE))</f>
        <v xml:space="preserve"> </v>
      </c>
      <c r="AM2184" s="122" t="str">
        <f>IF(ISNA(VLOOKUP(G2184,[1]Sheet!$K$2:$L$159,2,FALSE))," ",(VLOOKUP(G2184,[1]Sheet!$K$2:$L$159,2,FALSE)))</f>
        <v xml:space="preserve"> </v>
      </c>
      <c r="AN2184" s="122" t="str">
        <f>IF(ISNA(VLOOKUP(I2184&amp;C2184,[1]Sheet!$D$2:$E$228,2,FALSE))," ",VLOOKUP(I2184&amp;C2184,[1]Sheet!$D$2:$E$228,2,FALSE))</f>
        <v xml:space="preserve"> </v>
      </c>
      <c r="AO2184" s="122" t="str">
        <f>+I2184&amp;C2184</f>
        <v/>
      </c>
      <c r="AP2184" s="122" t="str">
        <f>C2184&amp;D2184&amp;E2184&amp;G2184&amp;I2184&amp;O2184</f>
        <v/>
      </c>
      <c r="AQ2184" s="122" t="str">
        <f>B2184&amp;D2184&amp;N2184</f>
        <v/>
      </c>
      <c r="AR2184" s="123" t="str">
        <f>+D2184&amp;J2184</f>
        <v/>
      </c>
      <c r="AS2184" s="124" t="str">
        <f t="shared" si="313"/>
        <v/>
      </c>
      <c r="AT2184" s="125" t="str">
        <f t="shared" si="314"/>
        <v/>
      </c>
      <c r="AU2184" s="125" t="str">
        <f>IF(NOT(AT2184=""),VLOOKUP(AT2184,[1]PSI_Category!A:B,2,0),"")</f>
        <v/>
      </c>
      <c r="AV2184" s="167"/>
      <c r="AW2184" s="167"/>
      <c r="AX2184" s="167"/>
    </row>
    <row r="2185" spans="1:50" s="133" customFormat="1" ht="11.4" customHeight="1" x14ac:dyDescent="0.3">
      <c r="A2185" s="103"/>
      <c r="B2185" s="104"/>
      <c r="C2185" s="105"/>
      <c r="D2185" s="106"/>
      <c r="E2185" s="107"/>
      <c r="F2185" s="105"/>
      <c r="G2185" s="107"/>
      <c r="H2185" s="105"/>
      <c r="I2185" s="105"/>
      <c r="J2185" s="107"/>
      <c r="K2185" s="105"/>
      <c r="L2185" s="105"/>
      <c r="M2185" s="105"/>
      <c r="N2185" s="105"/>
      <c r="O2185" s="127"/>
      <c r="P2185" s="109"/>
      <c r="Q2185" s="110"/>
      <c r="R2185" s="110"/>
      <c r="S2185" s="110"/>
      <c r="T2185" s="110"/>
      <c r="U2185" s="111"/>
      <c r="V2185" s="111"/>
      <c r="W2185" s="112"/>
      <c r="X2185" s="113"/>
      <c r="Y2185" s="114"/>
      <c r="Z2185" s="115"/>
      <c r="AA2185" s="116"/>
      <c r="AB2185" s="117" t="b">
        <f t="shared" si="306"/>
        <v>0</v>
      </c>
      <c r="AC2185" s="117">
        <f t="shared" si="307"/>
        <v>0</v>
      </c>
      <c r="AD2185" s="132"/>
      <c r="AE2185" s="117" t="b">
        <f t="shared" si="308"/>
        <v>0</v>
      </c>
      <c r="AF2185" s="117">
        <f t="shared" si="309"/>
        <v>0</v>
      </c>
      <c r="AG2185" s="119">
        <f t="shared" si="310"/>
        <v>0</v>
      </c>
      <c r="AH2185" s="120" t="b">
        <f t="shared" si="311"/>
        <v>0</v>
      </c>
      <c r="AI2185" s="121">
        <f t="shared" si="312"/>
        <v>0</v>
      </c>
      <c r="AJ2185" s="122">
        <f>+C2185</f>
        <v>0</v>
      </c>
      <c r="AK2185" s="122" t="str">
        <f>IF(ISNA(VLOOKUP(postponeList!D2185,[1]Sheet!$A$2:$B$12,2,FALSE))," ",(VLOOKUP(postponeList!D2185,[1]Sheet!$A$2:$B$12,2,FALSE)))</f>
        <v xml:space="preserve"> </v>
      </c>
      <c r="AL2185" s="122" t="str">
        <f>IF(ISNA(VLOOKUP(E2185,[1]Sheet!$G$2:$H$40,2,FALSE))," ",VLOOKUP(E2185,[1]Sheet!$G$2:$H$40,2,FALSE))</f>
        <v xml:space="preserve"> </v>
      </c>
      <c r="AM2185" s="122" t="str">
        <f>IF(ISNA(VLOOKUP(G2185,[1]Sheet!$K$2:$L$159,2,FALSE))," ",(VLOOKUP(G2185,[1]Sheet!$K$2:$L$159,2,FALSE)))</f>
        <v xml:space="preserve"> </v>
      </c>
      <c r="AN2185" s="122" t="str">
        <f>IF(ISNA(VLOOKUP(I2185&amp;C2185,[1]Sheet!$D$2:$E$228,2,FALSE))," ",VLOOKUP(I2185&amp;C2185,[1]Sheet!$D$2:$E$228,2,FALSE))</f>
        <v xml:space="preserve"> </v>
      </c>
      <c r="AO2185" s="122" t="str">
        <f>+I2185&amp;C2185</f>
        <v/>
      </c>
      <c r="AP2185" s="122" t="str">
        <f>C2185&amp;D2185&amp;E2185&amp;G2185&amp;I2185&amp;O2185</f>
        <v/>
      </c>
      <c r="AQ2185" s="122" t="str">
        <f>B2185&amp;D2185&amp;N2185</f>
        <v/>
      </c>
      <c r="AR2185" s="123" t="str">
        <f>+D2185&amp;J2185</f>
        <v/>
      </c>
      <c r="AS2185" s="124" t="str">
        <f t="shared" si="313"/>
        <v/>
      </c>
      <c r="AT2185" s="125" t="str">
        <f t="shared" si="314"/>
        <v/>
      </c>
      <c r="AU2185" s="125" t="str">
        <f>IF(NOT(AT2185=""),VLOOKUP(AT2185,[1]PSI_Category!A:B,2,0),"")</f>
        <v/>
      </c>
      <c r="AV2185" s="167"/>
      <c r="AW2185" s="167"/>
      <c r="AX2185" s="167"/>
    </row>
    <row r="2186" spans="1:50" s="133" customFormat="1" ht="11.4" customHeight="1" x14ac:dyDescent="0.3">
      <c r="A2186" s="103"/>
      <c r="B2186" s="104"/>
      <c r="C2186" s="105"/>
      <c r="D2186" s="106"/>
      <c r="E2186" s="107"/>
      <c r="F2186" s="105"/>
      <c r="G2186" s="107"/>
      <c r="H2186" s="105"/>
      <c r="I2186" s="105"/>
      <c r="J2186" s="107"/>
      <c r="K2186" s="105"/>
      <c r="L2186" s="105"/>
      <c r="M2186" s="105"/>
      <c r="N2186" s="105"/>
      <c r="O2186" s="127"/>
      <c r="P2186" s="109"/>
      <c r="Q2186" s="110"/>
      <c r="R2186" s="110"/>
      <c r="S2186" s="110"/>
      <c r="T2186" s="110"/>
      <c r="U2186" s="111"/>
      <c r="V2186" s="111"/>
      <c r="W2186" s="112"/>
      <c r="X2186" s="113"/>
      <c r="Y2186" s="114"/>
      <c r="Z2186" s="115"/>
      <c r="AA2186" s="116"/>
      <c r="AB2186" s="117" t="b">
        <f t="shared" si="306"/>
        <v>0</v>
      </c>
      <c r="AC2186" s="117">
        <f t="shared" si="307"/>
        <v>0</v>
      </c>
      <c r="AD2186" s="132"/>
      <c r="AE2186" s="117" t="b">
        <f t="shared" si="308"/>
        <v>0</v>
      </c>
      <c r="AF2186" s="117">
        <f t="shared" si="309"/>
        <v>0</v>
      </c>
      <c r="AG2186" s="119">
        <f t="shared" si="310"/>
        <v>0</v>
      </c>
      <c r="AH2186" s="120" t="b">
        <f t="shared" si="311"/>
        <v>0</v>
      </c>
      <c r="AI2186" s="121">
        <f t="shared" si="312"/>
        <v>0</v>
      </c>
      <c r="AJ2186" s="122">
        <f>+C2186</f>
        <v>0</v>
      </c>
      <c r="AK2186" s="122" t="str">
        <f>IF(ISNA(VLOOKUP(postponeList!D2186,[1]Sheet!$A$2:$B$12,2,FALSE))," ",(VLOOKUP(postponeList!D2186,[1]Sheet!$A$2:$B$12,2,FALSE)))</f>
        <v xml:space="preserve"> </v>
      </c>
      <c r="AL2186" s="122" t="str">
        <f>IF(ISNA(VLOOKUP(E2186,[1]Sheet!$G$2:$H$40,2,FALSE))," ",VLOOKUP(E2186,[1]Sheet!$G$2:$H$40,2,FALSE))</f>
        <v xml:space="preserve"> </v>
      </c>
      <c r="AM2186" s="122" t="str">
        <f>IF(ISNA(VLOOKUP(G2186,[1]Sheet!$K$2:$L$159,2,FALSE))," ",(VLOOKUP(G2186,[1]Sheet!$K$2:$L$159,2,FALSE)))</f>
        <v xml:space="preserve"> </v>
      </c>
      <c r="AN2186" s="122" t="str">
        <f>IF(ISNA(VLOOKUP(I2186&amp;C2186,[1]Sheet!$D$2:$E$228,2,FALSE))," ",VLOOKUP(I2186&amp;C2186,[1]Sheet!$D$2:$E$228,2,FALSE))</f>
        <v xml:space="preserve"> </v>
      </c>
      <c r="AO2186" s="122" t="str">
        <f>+I2186&amp;C2186</f>
        <v/>
      </c>
      <c r="AP2186" s="122" t="str">
        <f>C2186&amp;D2186&amp;E2186&amp;G2186&amp;I2186&amp;O2186</f>
        <v/>
      </c>
      <c r="AQ2186" s="122" t="str">
        <f>B2186&amp;D2186&amp;N2186</f>
        <v/>
      </c>
      <c r="AR2186" s="123" t="str">
        <f>+D2186&amp;J2186</f>
        <v/>
      </c>
      <c r="AS2186" s="124" t="str">
        <f t="shared" si="313"/>
        <v/>
      </c>
      <c r="AT2186" s="125" t="str">
        <f t="shared" si="314"/>
        <v/>
      </c>
      <c r="AU2186" s="125" t="str">
        <f>IF(NOT(AT2186=""),VLOOKUP(AT2186,[1]PSI_Category!A:B,2,0),"")</f>
        <v/>
      </c>
      <c r="AV2186" s="167"/>
      <c r="AW2186" s="167"/>
      <c r="AX2186" s="167"/>
    </row>
    <row r="2187" spans="1:50" s="133" customFormat="1" ht="11.4" customHeight="1" x14ac:dyDescent="0.3">
      <c r="A2187" s="103"/>
      <c r="B2187" s="104"/>
      <c r="C2187" s="105"/>
      <c r="D2187" s="106"/>
      <c r="E2187" s="107"/>
      <c r="F2187" s="105"/>
      <c r="G2187" s="107"/>
      <c r="H2187" s="105"/>
      <c r="I2187" s="105"/>
      <c r="J2187" s="107"/>
      <c r="K2187" s="105"/>
      <c r="L2187" s="105"/>
      <c r="M2187" s="105"/>
      <c r="N2187" s="105"/>
      <c r="O2187" s="127"/>
      <c r="P2187" s="109"/>
      <c r="Q2187" s="110"/>
      <c r="R2187" s="110"/>
      <c r="S2187" s="110"/>
      <c r="T2187" s="110"/>
      <c r="U2187" s="111"/>
      <c r="V2187" s="111"/>
      <c r="W2187" s="112"/>
      <c r="X2187" s="113"/>
      <c r="Y2187" s="114"/>
      <c r="Z2187" s="115"/>
      <c r="AA2187" s="116"/>
      <c r="AB2187" s="117" t="b">
        <f t="shared" si="306"/>
        <v>0</v>
      </c>
      <c r="AC2187" s="117">
        <f t="shared" si="307"/>
        <v>0</v>
      </c>
      <c r="AD2187" s="118"/>
      <c r="AE2187" s="117" t="b">
        <f t="shared" si="308"/>
        <v>0</v>
      </c>
      <c r="AF2187" s="117">
        <f t="shared" si="309"/>
        <v>0</v>
      </c>
      <c r="AG2187" s="119">
        <f t="shared" si="310"/>
        <v>0</v>
      </c>
      <c r="AH2187" s="120" t="b">
        <f t="shared" si="311"/>
        <v>0</v>
      </c>
      <c r="AI2187" s="121">
        <f t="shared" si="312"/>
        <v>0</v>
      </c>
      <c r="AJ2187" s="122">
        <f>+C2187</f>
        <v>0</v>
      </c>
      <c r="AK2187" s="122" t="str">
        <f>IF(ISNA(VLOOKUP(postponeList!D2187,[1]Sheet!$A$2:$B$12,2,FALSE))," ",(VLOOKUP(postponeList!D2187,[1]Sheet!$A$2:$B$12,2,FALSE)))</f>
        <v xml:space="preserve"> </v>
      </c>
      <c r="AL2187" s="122" t="str">
        <f>IF(ISNA(VLOOKUP(E2187,[1]Sheet!$G$2:$H$40,2,FALSE))," ",VLOOKUP(E2187,[1]Sheet!$G$2:$H$40,2,FALSE))</f>
        <v xml:space="preserve"> </v>
      </c>
      <c r="AM2187" s="122" t="str">
        <f>IF(ISNA(VLOOKUP(G2187,[1]Sheet!$K$2:$L$159,2,FALSE))," ",(VLOOKUP(G2187,[1]Sheet!$K$2:$L$159,2,FALSE)))</f>
        <v xml:space="preserve"> </v>
      </c>
      <c r="AN2187" s="122" t="str">
        <f>IF(ISNA(VLOOKUP(I2187&amp;C2187,[1]Sheet!$D$2:$E$228,2,FALSE))," ",VLOOKUP(I2187&amp;C2187,[1]Sheet!$D$2:$E$228,2,FALSE))</f>
        <v xml:space="preserve"> </v>
      </c>
      <c r="AO2187" s="122" t="str">
        <f>+I2187&amp;C2187</f>
        <v/>
      </c>
      <c r="AP2187" s="122" t="str">
        <f>C2187&amp;D2187&amp;E2187&amp;G2187&amp;I2187&amp;O2187</f>
        <v/>
      </c>
      <c r="AQ2187" s="122" t="str">
        <f>B2187&amp;D2187&amp;N2187</f>
        <v/>
      </c>
      <c r="AR2187" s="123" t="str">
        <f>+D2187&amp;J2187</f>
        <v/>
      </c>
      <c r="AS2187" s="124" t="str">
        <f t="shared" si="313"/>
        <v/>
      </c>
      <c r="AT2187" s="125" t="str">
        <f t="shared" si="314"/>
        <v/>
      </c>
      <c r="AU2187" s="125" t="str">
        <f>IF(NOT(AT2187=""),VLOOKUP(AT2187,[1]PSI_Category!A:B,2,0),"")</f>
        <v/>
      </c>
      <c r="AV2187" s="167"/>
      <c r="AW2187" s="167"/>
      <c r="AX2187" s="167"/>
    </row>
    <row r="2188" spans="1:50" s="133" customFormat="1" ht="11.4" customHeight="1" x14ac:dyDescent="0.3">
      <c r="A2188" s="103"/>
      <c r="B2188" s="104"/>
      <c r="C2188" s="105"/>
      <c r="D2188" s="106"/>
      <c r="E2188" s="107"/>
      <c r="F2188" s="105"/>
      <c r="G2188" s="107"/>
      <c r="H2188" s="105"/>
      <c r="I2188" s="105"/>
      <c r="J2188" s="107"/>
      <c r="K2188" s="105"/>
      <c r="L2188" s="105"/>
      <c r="M2188" s="105"/>
      <c r="N2188" s="105"/>
      <c r="O2188" s="127"/>
      <c r="P2188" s="109"/>
      <c r="Q2188" s="110"/>
      <c r="R2188" s="110"/>
      <c r="S2188" s="110"/>
      <c r="T2188" s="110"/>
      <c r="U2188" s="111"/>
      <c r="V2188" s="111"/>
      <c r="W2188" s="112"/>
      <c r="X2188" s="113"/>
      <c r="Y2188" s="114"/>
      <c r="Z2188" s="115"/>
      <c r="AA2188" s="116"/>
      <c r="AB2188" s="117" t="b">
        <f t="shared" si="306"/>
        <v>0</v>
      </c>
      <c r="AC2188" s="117">
        <f t="shared" si="307"/>
        <v>0</v>
      </c>
      <c r="AD2188" s="132"/>
      <c r="AE2188" s="117" t="b">
        <f t="shared" si="308"/>
        <v>0</v>
      </c>
      <c r="AF2188" s="117">
        <f t="shared" si="309"/>
        <v>0</v>
      </c>
      <c r="AG2188" s="119">
        <f t="shared" si="310"/>
        <v>0</v>
      </c>
      <c r="AH2188" s="120" t="b">
        <f t="shared" si="311"/>
        <v>0</v>
      </c>
      <c r="AI2188" s="121">
        <f t="shared" si="312"/>
        <v>0</v>
      </c>
      <c r="AJ2188" s="122">
        <f>+C2188</f>
        <v>0</v>
      </c>
      <c r="AK2188" s="122" t="str">
        <f>IF(ISNA(VLOOKUP(postponeList!D2188,[1]Sheet!$A$2:$B$12,2,FALSE))," ",(VLOOKUP(postponeList!D2188,[1]Sheet!$A$2:$B$12,2,FALSE)))</f>
        <v xml:space="preserve"> </v>
      </c>
      <c r="AL2188" s="122" t="str">
        <f>IF(ISNA(VLOOKUP(E2188,[1]Sheet!$G$2:$H$40,2,FALSE))," ",VLOOKUP(E2188,[1]Sheet!$G$2:$H$40,2,FALSE))</f>
        <v xml:space="preserve"> </v>
      </c>
      <c r="AM2188" s="122" t="str">
        <f>IF(ISNA(VLOOKUP(G2188,[1]Sheet!$K$2:$L$159,2,FALSE))," ",(VLOOKUP(G2188,[1]Sheet!$K$2:$L$159,2,FALSE)))</f>
        <v xml:space="preserve"> </v>
      </c>
      <c r="AN2188" s="122" t="str">
        <f>IF(ISNA(VLOOKUP(I2188&amp;C2188,[1]Sheet!$D$2:$E$228,2,FALSE))," ",VLOOKUP(I2188&amp;C2188,[1]Sheet!$D$2:$E$228,2,FALSE))</f>
        <v xml:space="preserve"> </v>
      </c>
      <c r="AO2188" s="122" t="str">
        <f>+I2188&amp;C2188</f>
        <v/>
      </c>
      <c r="AP2188" s="122" t="str">
        <f>C2188&amp;D2188&amp;E2188&amp;G2188&amp;I2188&amp;O2188</f>
        <v/>
      </c>
      <c r="AQ2188" s="122" t="str">
        <f>B2188&amp;D2188&amp;N2188</f>
        <v/>
      </c>
      <c r="AR2188" s="123" t="str">
        <f>+D2188&amp;J2188</f>
        <v/>
      </c>
      <c r="AS2188" s="124" t="str">
        <f t="shared" si="313"/>
        <v/>
      </c>
      <c r="AT2188" s="125" t="str">
        <f t="shared" si="314"/>
        <v/>
      </c>
      <c r="AU2188" s="125" t="str">
        <f>IF(NOT(AT2188=""),VLOOKUP(AT2188,[1]PSI_Category!A:B,2,0),"")</f>
        <v/>
      </c>
      <c r="AV2188" s="167"/>
      <c r="AW2188" s="167"/>
      <c r="AX2188" s="167"/>
    </row>
    <row r="2189" spans="1:50" s="133" customFormat="1" ht="11.4" customHeight="1" x14ac:dyDescent="0.3">
      <c r="A2189" s="103"/>
      <c r="B2189" s="104"/>
      <c r="C2189" s="105"/>
      <c r="D2189" s="106"/>
      <c r="E2189" s="107"/>
      <c r="F2189" s="105"/>
      <c r="G2189" s="107"/>
      <c r="H2189" s="105"/>
      <c r="I2189" s="105"/>
      <c r="J2189" s="107"/>
      <c r="K2189" s="105"/>
      <c r="L2189" s="105"/>
      <c r="M2189" s="105"/>
      <c r="N2189" s="105"/>
      <c r="O2189" s="127"/>
      <c r="P2189" s="109"/>
      <c r="Q2189" s="110"/>
      <c r="R2189" s="110"/>
      <c r="S2189" s="110"/>
      <c r="T2189" s="110"/>
      <c r="U2189" s="111"/>
      <c r="V2189" s="111"/>
      <c r="W2189" s="112"/>
      <c r="X2189" s="113"/>
      <c r="Y2189" s="114"/>
      <c r="Z2189" s="115"/>
      <c r="AA2189" s="116"/>
      <c r="AB2189" s="117" t="b">
        <f t="shared" si="306"/>
        <v>0</v>
      </c>
      <c r="AC2189" s="117">
        <f t="shared" si="307"/>
        <v>0</v>
      </c>
      <c r="AD2189" s="132"/>
      <c r="AE2189" s="117" t="b">
        <f t="shared" si="308"/>
        <v>0</v>
      </c>
      <c r="AF2189" s="117">
        <f t="shared" si="309"/>
        <v>0</v>
      </c>
      <c r="AG2189" s="119">
        <f t="shared" si="310"/>
        <v>0</v>
      </c>
      <c r="AH2189" s="120" t="b">
        <f t="shared" si="311"/>
        <v>0</v>
      </c>
      <c r="AI2189" s="121">
        <f t="shared" si="312"/>
        <v>0</v>
      </c>
      <c r="AJ2189" s="122">
        <f>+C2189</f>
        <v>0</v>
      </c>
      <c r="AK2189" s="122" t="str">
        <f>IF(ISNA(VLOOKUP(postponeList!D2189,[1]Sheet!$A$2:$B$12,2,FALSE))," ",(VLOOKUP(postponeList!D2189,[1]Sheet!$A$2:$B$12,2,FALSE)))</f>
        <v xml:space="preserve"> </v>
      </c>
      <c r="AL2189" s="122" t="str">
        <f>IF(ISNA(VLOOKUP(E2189,[1]Sheet!$G$2:$H$40,2,FALSE))," ",VLOOKUP(E2189,[1]Sheet!$G$2:$H$40,2,FALSE))</f>
        <v xml:space="preserve"> </v>
      </c>
      <c r="AM2189" s="122" t="str">
        <f>IF(ISNA(VLOOKUP(G2189,[1]Sheet!$K$2:$L$159,2,FALSE))," ",(VLOOKUP(G2189,[1]Sheet!$K$2:$L$159,2,FALSE)))</f>
        <v xml:space="preserve"> </v>
      </c>
      <c r="AN2189" s="122" t="str">
        <f>IF(ISNA(VLOOKUP(I2189&amp;C2189,[1]Sheet!$D$2:$E$228,2,FALSE))," ",VLOOKUP(I2189&amp;C2189,[1]Sheet!$D$2:$E$228,2,FALSE))</f>
        <v xml:space="preserve"> </v>
      </c>
      <c r="AO2189" s="122" t="str">
        <f>+I2189&amp;C2189</f>
        <v/>
      </c>
      <c r="AP2189" s="122" t="str">
        <f>C2189&amp;D2189&amp;E2189&amp;G2189&amp;I2189&amp;O2189</f>
        <v/>
      </c>
      <c r="AQ2189" s="122" t="str">
        <f>B2189&amp;D2189&amp;N2189</f>
        <v/>
      </c>
      <c r="AR2189" s="123" t="str">
        <f>+D2189&amp;J2189</f>
        <v/>
      </c>
      <c r="AS2189" s="124" t="str">
        <f t="shared" si="313"/>
        <v/>
      </c>
      <c r="AT2189" s="125" t="str">
        <f t="shared" si="314"/>
        <v/>
      </c>
      <c r="AU2189" s="125" t="str">
        <f>IF(NOT(AT2189=""),VLOOKUP(AT2189,[1]PSI_Category!A:B,2,0),"")</f>
        <v/>
      </c>
      <c r="AV2189" s="167"/>
      <c r="AW2189" s="167"/>
      <c r="AX2189" s="167"/>
    </row>
    <row r="2190" spans="1:50" s="133" customFormat="1" ht="11.4" customHeight="1" x14ac:dyDescent="0.3">
      <c r="A2190" s="103"/>
      <c r="B2190" s="104"/>
      <c r="C2190" s="105"/>
      <c r="D2190" s="106"/>
      <c r="E2190" s="107"/>
      <c r="F2190" s="105"/>
      <c r="G2190" s="107"/>
      <c r="H2190" s="105"/>
      <c r="I2190" s="105"/>
      <c r="J2190" s="107"/>
      <c r="K2190" s="105"/>
      <c r="L2190" s="105"/>
      <c r="M2190" s="105"/>
      <c r="N2190" s="105"/>
      <c r="O2190" s="127"/>
      <c r="P2190" s="109"/>
      <c r="Q2190" s="110"/>
      <c r="R2190" s="110"/>
      <c r="S2190" s="110"/>
      <c r="T2190" s="110"/>
      <c r="U2190" s="111"/>
      <c r="V2190" s="111"/>
      <c r="W2190" s="112"/>
      <c r="X2190" s="113"/>
      <c r="Y2190" s="114"/>
      <c r="Z2190" s="115"/>
      <c r="AA2190" s="116"/>
      <c r="AB2190" s="117" t="b">
        <f t="shared" si="306"/>
        <v>0</v>
      </c>
      <c r="AC2190" s="117">
        <f t="shared" si="307"/>
        <v>0</v>
      </c>
      <c r="AD2190" s="132"/>
      <c r="AE2190" s="117" t="b">
        <f t="shared" si="308"/>
        <v>0</v>
      </c>
      <c r="AF2190" s="117">
        <f t="shared" si="309"/>
        <v>0</v>
      </c>
      <c r="AG2190" s="119">
        <f t="shared" si="310"/>
        <v>0</v>
      </c>
      <c r="AH2190" s="120" t="b">
        <f t="shared" si="311"/>
        <v>0</v>
      </c>
      <c r="AI2190" s="121">
        <f t="shared" si="312"/>
        <v>0</v>
      </c>
      <c r="AJ2190" s="122">
        <f>+C2190</f>
        <v>0</v>
      </c>
      <c r="AK2190" s="122" t="str">
        <f>IF(ISNA(VLOOKUP(postponeList!D2190,[1]Sheet!$A$2:$B$12,2,FALSE))," ",(VLOOKUP(postponeList!D2190,[1]Sheet!$A$2:$B$12,2,FALSE)))</f>
        <v xml:space="preserve"> </v>
      </c>
      <c r="AL2190" s="122" t="str">
        <f>IF(ISNA(VLOOKUP(E2190,[1]Sheet!$G$2:$H$40,2,FALSE))," ",VLOOKUP(E2190,[1]Sheet!$G$2:$H$40,2,FALSE))</f>
        <v xml:space="preserve"> </v>
      </c>
      <c r="AM2190" s="122" t="str">
        <f>IF(ISNA(VLOOKUP(G2190,[1]Sheet!$K$2:$L$159,2,FALSE))," ",(VLOOKUP(G2190,[1]Sheet!$K$2:$L$159,2,FALSE)))</f>
        <v xml:space="preserve"> </v>
      </c>
      <c r="AN2190" s="122" t="str">
        <f>IF(ISNA(VLOOKUP(I2190&amp;C2190,[1]Sheet!$D$2:$E$228,2,FALSE))," ",VLOOKUP(I2190&amp;C2190,[1]Sheet!$D$2:$E$228,2,FALSE))</f>
        <v xml:space="preserve"> </v>
      </c>
      <c r="AO2190" s="122" t="str">
        <f>+I2190&amp;C2190</f>
        <v/>
      </c>
      <c r="AP2190" s="122" t="str">
        <f>C2190&amp;D2190&amp;E2190&amp;G2190&amp;I2190&amp;O2190</f>
        <v/>
      </c>
      <c r="AQ2190" s="122" t="str">
        <f>B2190&amp;D2190&amp;N2190</f>
        <v/>
      </c>
      <c r="AR2190" s="123" t="str">
        <f>+D2190&amp;J2190</f>
        <v/>
      </c>
      <c r="AS2190" s="124" t="str">
        <f t="shared" si="313"/>
        <v/>
      </c>
      <c r="AT2190" s="125" t="str">
        <f t="shared" si="314"/>
        <v/>
      </c>
      <c r="AU2190" s="125" t="str">
        <f>IF(NOT(AT2190=""),VLOOKUP(AT2190,[1]PSI_Category!A:B,2,0),"")</f>
        <v/>
      </c>
      <c r="AV2190" s="167"/>
      <c r="AW2190" s="167"/>
      <c r="AX2190" s="167"/>
    </row>
    <row r="2191" spans="1:50" s="133" customFormat="1" ht="11.4" customHeight="1" x14ac:dyDescent="0.3">
      <c r="A2191" s="103"/>
      <c r="B2191" s="104"/>
      <c r="C2191" s="105"/>
      <c r="D2191" s="106"/>
      <c r="E2191" s="107"/>
      <c r="F2191" s="105"/>
      <c r="G2191" s="107"/>
      <c r="H2191" s="105"/>
      <c r="I2191" s="105"/>
      <c r="J2191" s="107"/>
      <c r="K2191" s="105"/>
      <c r="L2191" s="105"/>
      <c r="M2191" s="105"/>
      <c r="N2191" s="105"/>
      <c r="O2191" s="127"/>
      <c r="P2191" s="109"/>
      <c r="Q2191" s="110"/>
      <c r="R2191" s="110"/>
      <c r="S2191" s="110"/>
      <c r="T2191" s="110"/>
      <c r="U2191" s="111"/>
      <c r="V2191" s="111"/>
      <c r="W2191" s="112"/>
      <c r="X2191" s="113"/>
      <c r="Y2191" s="114"/>
      <c r="Z2191" s="115"/>
      <c r="AA2191" s="116"/>
      <c r="AB2191" s="117" t="b">
        <f t="shared" si="306"/>
        <v>0</v>
      </c>
      <c r="AC2191" s="117">
        <f t="shared" si="307"/>
        <v>0</v>
      </c>
      <c r="AD2191" s="132"/>
      <c r="AE2191" s="117" t="b">
        <f t="shared" si="308"/>
        <v>0</v>
      </c>
      <c r="AF2191" s="117">
        <f t="shared" si="309"/>
        <v>0</v>
      </c>
      <c r="AG2191" s="119">
        <f t="shared" si="310"/>
        <v>0</v>
      </c>
      <c r="AH2191" s="120" t="b">
        <f t="shared" si="311"/>
        <v>0</v>
      </c>
      <c r="AI2191" s="121">
        <f t="shared" si="312"/>
        <v>0</v>
      </c>
      <c r="AJ2191" s="122">
        <f>+C2191</f>
        <v>0</v>
      </c>
      <c r="AK2191" s="122" t="str">
        <f>IF(ISNA(VLOOKUP(postponeList!D2191,[1]Sheet!$A$2:$B$12,2,FALSE))," ",(VLOOKUP(postponeList!D2191,[1]Sheet!$A$2:$B$12,2,FALSE)))</f>
        <v xml:space="preserve"> </v>
      </c>
      <c r="AL2191" s="122" t="str">
        <f>IF(ISNA(VLOOKUP(E2191,[1]Sheet!$G$2:$H$40,2,FALSE))," ",VLOOKUP(E2191,[1]Sheet!$G$2:$H$40,2,FALSE))</f>
        <v xml:space="preserve"> </v>
      </c>
      <c r="AM2191" s="122" t="str">
        <f>IF(ISNA(VLOOKUP(G2191,[1]Sheet!$K$2:$L$159,2,FALSE))," ",(VLOOKUP(G2191,[1]Sheet!$K$2:$L$159,2,FALSE)))</f>
        <v xml:space="preserve"> </v>
      </c>
      <c r="AN2191" s="122" t="str">
        <f>IF(ISNA(VLOOKUP(I2191&amp;C2191,[1]Sheet!$D$2:$E$228,2,FALSE))," ",VLOOKUP(I2191&amp;C2191,[1]Sheet!$D$2:$E$228,2,FALSE))</f>
        <v xml:space="preserve"> </v>
      </c>
      <c r="AO2191" s="122" t="str">
        <f>+I2191&amp;C2191</f>
        <v/>
      </c>
      <c r="AP2191" s="122" t="str">
        <f>C2191&amp;D2191&amp;E2191&amp;G2191&amp;I2191&amp;O2191</f>
        <v/>
      </c>
      <c r="AQ2191" s="122" t="str">
        <f>B2191&amp;D2191&amp;N2191</f>
        <v/>
      </c>
      <c r="AR2191" s="123" t="str">
        <f>+D2191&amp;J2191</f>
        <v/>
      </c>
      <c r="AS2191" s="124" t="str">
        <f t="shared" si="313"/>
        <v/>
      </c>
      <c r="AT2191" s="125" t="str">
        <f t="shared" si="314"/>
        <v/>
      </c>
      <c r="AU2191" s="125" t="str">
        <f>IF(NOT(AT2191=""),VLOOKUP(AT2191,[1]PSI_Category!A:B,2,0),"")</f>
        <v/>
      </c>
      <c r="AV2191" s="167"/>
      <c r="AW2191" s="167"/>
      <c r="AX2191" s="167"/>
    </row>
    <row r="2192" spans="1:50" s="133" customFormat="1" ht="11.4" customHeight="1" x14ac:dyDescent="0.3">
      <c r="A2192" s="103"/>
      <c r="B2192" s="104"/>
      <c r="C2192" s="105"/>
      <c r="D2192" s="106"/>
      <c r="E2192" s="107"/>
      <c r="F2192" s="105"/>
      <c r="G2192" s="107"/>
      <c r="H2192" s="105"/>
      <c r="I2192" s="105"/>
      <c r="J2192" s="107"/>
      <c r="K2192" s="105"/>
      <c r="L2192" s="105"/>
      <c r="M2192" s="105"/>
      <c r="N2192" s="105"/>
      <c r="O2192" s="127"/>
      <c r="P2192" s="109"/>
      <c r="Q2192" s="110"/>
      <c r="R2192" s="110"/>
      <c r="S2192" s="110"/>
      <c r="T2192" s="110"/>
      <c r="U2192" s="111"/>
      <c r="V2192" s="111"/>
      <c r="W2192" s="112"/>
      <c r="X2192" s="113"/>
      <c r="Y2192" s="114"/>
      <c r="Z2192" s="115"/>
      <c r="AA2192" s="116"/>
      <c r="AB2192" s="117" t="b">
        <f t="shared" si="306"/>
        <v>0</v>
      </c>
      <c r="AC2192" s="117">
        <f t="shared" si="307"/>
        <v>0</v>
      </c>
      <c r="AD2192" s="132"/>
      <c r="AE2192" s="117" t="b">
        <f t="shared" si="308"/>
        <v>0</v>
      </c>
      <c r="AF2192" s="117">
        <f t="shared" si="309"/>
        <v>0</v>
      </c>
      <c r="AG2192" s="119">
        <f t="shared" si="310"/>
        <v>0</v>
      </c>
      <c r="AH2192" s="120" t="b">
        <f t="shared" si="311"/>
        <v>0</v>
      </c>
      <c r="AI2192" s="121">
        <f t="shared" si="312"/>
        <v>0</v>
      </c>
      <c r="AJ2192" s="122">
        <f>+C2192</f>
        <v>0</v>
      </c>
      <c r="AK2192" s="122" t="str">
        <f>IF(ISNA(VLOOKUP(postponeList!D2192,[1]Sheet!$A$2:$B$12,2,FALSE))," ",(VLOOKUP(postponeList!D2192,[1]Sheet!$A$2:$B$12,2,FALSE)))</f>
        <v xml:space="preserve"> </v>
      </c>
      <c r="AL2192" s="122" t="str">
        <f>IF(ISNA(VLOOKUP(E2192,[1]Sheet!$G$2:$H$40,2,FALSE))," ",VLOOKUP(E2192,[1]Sheet!$G$2:$H$40,2,FALSE))</f>
        <v xml:space="preserve"> </v>
      </c>
      <c r="AM2192" s="122" t="str">
        <f>IF(ISNA(VLOOKUP(G2192,[1]Sheet!$K$2:$L$159,2,FALSE))," ",(VLOOKUP(G2192,[1]Sheet!$K$2:$L$159,2,FALSE)))</f>
        <v xml:space="preserve"> </v>
      </c>
      <c r="AN2192" s="122" t="str">
        <f>IF(ISNA(VLOOKUP(I2192&amp;C2192,[1]Sheet!$D$2:$E$228,2,FALSE))," ",VLOOKUP(I2192&amp;C2192,[1]Sheet!$D$2:$E$228,2,FALSE))</f>
        <v xml:space="preserve"> </v>
      </c>
      <c r="AO2192" s="122" t="str">
        <f>+I2192&amp;C2192</f>
        <v/>
      </c>
      <c r="AP2192" s="122" t="str">
        <f>C2192&amp;D2192&amp;E2192&amp;G2192&amp;I2192&amp;O2192</f>
        <v/>
      </c>
      <c r="AQ2192" s="122" t="str">
        <f>B2192&amp;D2192&amp;N2192</f>
        <v/>
      </c>
      <c r="AR2192" s="123" t="str">
        <f>+D2192&amp;J2192</f>
        <v/>
      </c>
      <c r="AS2192" s="124" t="str">
        <f t="shared" si="313"/>
        <v/>
      </c>
      <c r="AT2192" s="125" t="str">
        <f t="shared" si="314"/>
        <v/>
      </c>
      <c r="AU2192" s="125" t="str">
        <f>IF(NOT(AT2192=""),VLOOKUP(AT2192,[1]PSI_Category!A:B,2,0),"")</f>
        <v/>
      </c>
      <c r="AV2192" s="167"/>
      <c r="AW2192" s="167"/>
      <c r="AX2192" s="167"/>
    </row>
    <row r="2193" spans="1:50" s="133" customFormat="1" ht="11.4" customHeight="1" x14ac:dyDescent="0.3">
      <c r="A2193" s="103"/>
      <c r="B2193" s="104"/>
      <c r="C2193" s="105"/>
      <c r="D2193" s="106"/>
      <c r="E2193" s="107"/>
      <c r="F2193" s="105"/>
      <c r="G2193" s="107"/>
      <c r="H2193" s="105"/>
      <c r="I2193" s="105"/>
      <c r="J2193" s="107"/>
      <c r="K2193" s="105"/>
      <c r="L2193" s="105"/>
      <c r="M2193" s="105"/>
      <c r="N2193" s="105"/>
      <c r="O2193" s="127"/>
      <c r="P2193" s="109"/>
      <c r="Q2193" s="110"/>
      <c r="R2193" s="110"/>
      <c r="S2193" s="110"/>
      <c r="T2193" s="110"/>
      <c r="U2193" s="111"/>
      <c r="V2193" s="111"/>
      <c r="W2193" s="112"/>
      <c r="X2193" s="113"/>
      <c r="Y2193" s="114"/>
      <c r="Z2193" s="115"/>
      <c r="AA2193" s="116"/>
      <c r="AB2193" s="117" t="b">
        <f t="shared" si="306"/>
        <v>0</v>
      </c>
      <c r="AC2193" s="117">
        <f t="shared" si="307"/>
        <v>0</v>
      </c>
      <c r="AD2193" s="132"/>
      <c r="AE2193" s="117" t="b">
        <f t="shared" si="308"/>
        <v>0</v>
      </c>
      <c r="AF2193" s="117">
        <f t="shared" si="309"/>
        <v>0</v>
      </c>
      <c r="AG2193" s="119">
        <f t="shared" si="310"/>
        <v>0</v>
      </c>
      <c r="AH2193" s="120" t="b">
        <f t="shared" si="311"/>
        <v>0</v>
      </c>
      <c r="AI2193" s="121">
        <f t="shared" si="312"/>
        <v>0</v>
      </c>
      <c r="AJ2193" s="122">
        <f>+C2193</f>
        <v>0</v>
      </c>
      <c r="AK2193" s="122" t="str">
        <f>IF(ISNA(VLOOKUP(postponeList!D2193,[1]Sheet!$A$2:$B$12,2,FALSE))," ",(VLOOKUP(postponeList!D2193,[1]Sheet!$A$2:$B$12,2,FALSE)))</f>
        <v xml:space="preserve"> </v>
      </c>
      <c r="AL2193" s="122" t="str">
        <f>IF(ISNA(VLOOKUP(E2193,[1]Sheet!$G$2:$H$40,2,FALSE))," ",VLOOKUP(E2193,[1]Sheet!$G$2:$H$40,2,FALSE))</f>
        <v xml:space="preserve"> </v>
      </c>
      <c r="AM2193" s="122" t="str">
        <f>IF(ISNA(VLOOKUP(G2193,[1]Sheet!$K$2:$L$159,2,FALSE))," ",(VLOOKUP(G2193,[1]Sheet!$K$2:$L$159,2,FALSE)))</f>
        <v xml:space="preserve"> </v>
      </c>
      <c r="AN2193" s="122" t="str">
        <f>IF(ISNA(VLOOKUP(I2193&amp;C2193,[1]Sheet!$D$2:$E$228,2,FALSE))," ",VLOOKUP(I2193&amp;C2193,[1]Sheet!$D$2:$E$228,2,FALSE))</f>
        <v xml:space="preserve"> </v>
      </c>
      <c r="AO2193" s="122" t="str">
        <f>+I2193&amp;C2193</f>
        <v/>
      </c>
      <c r="AP2193" s="122" t="str">
        <f>C2193&amp;D2193&amp;E2193&amp;G2193&amp;I2193&amp;O2193</f>
        <v/>
      </c>
      <c r="AQ2193" s="122" t="str">
        <f>B2193&amp;D2193&amp;N2193</f>
        <v/>
      </c>
      <c r="AR2193" s="123" t="str">
        <f>+D2193&amp;J2193</f>
        <v/>
      </c>
      <c r="AS2193" s="124" t="str">
        <f t="shared" si="313"/>
        <v/>
      </c>
      <c r="AT2193" s="125" t="str">
        <f t="shared" si="314"/>
        <v/>
      </c>
      <c r="AU2193" s="125" t="str">
        <f>IF(NOT(AT2193=""),VLOOKUP(AT2193,[1]PSI_Category!A:B,2,0),"")</f>
        <v/>
      </c>
      <c r="AV2193" s="167"/>
      <c r="AW2193" s="167"/>
      <c r="AX2193" s="167"/>
    </row>
    <row r="2194" spans="1:50" s="133" customFormat="1" ht="11.4" customHeight="1" x14ac:dyDescent="0.3">
      <c r="A2194" s="103"/>
      <c r="B2194" s="104"/>
      <c r="C2194" s="105"/>
      <c r="D2194" s="106"/>
      <c r="E2194" s="107"/>
      <c r="F2194" s="105"/>
      <c r="G2194" s="107"/>
      <c r="H2194" s="105"/>
      <c r="I2194" s="105"/>
      <c r="J2194" s="107"/>
      <c r="K2194" s="105"/>
      <c r="L2194" s="105"/>
      <c r="M2194" s="105"/>
      <c r="N2194" s="105"/>
      <c r="O2194" s="127"/>
      <c r="P2194" s="109"/>
      <c r="Q2194" s="110"/>
      <c r="R2194" s="110"/>
      <c r="S2194" s="110"/>
      <c r="T2194" s="110"/>
      <c r="U2194" s="111"/>
      <c r="V2194" s="111"/>
      <c r="W2194" s="112"/>
      <c r="X2194" s="113"/>
      <c r="Y2194" s="114"/>
      <c r="Z2194" s="115"/>
      <c r="AA2194" s="116"/>
      <c r="AB2194" s="117" t="b">
        <f t="shared" si="306"/>
        <v>0</v>
      </c>
      <c r="AC2194" s="117">
        <f t="shared" si="307"/>
        <v>0</v>
      </c>
      <c r="AD2194" s="132"/>
      <c r="AE2194" s="117" t="b">
        <f t="shared" si="308"/>
        <v>0</v>
      </c>
      <c r="AF2194" s="117">
        <f t="shared" si="309"/>
        <v>0</v>
      </c>
      <c r="AG2194" s="119">
        <f t="shared" si="310"/>
        <v>0</v>
      </c>
      <c r="AH2194" s="120" t="b">
        <f t="shared" si="311"/>
        <v>0</v>
      </c>
      <c r="AI2194" s="121">
        <f t="shared" si="312"/>
        <v>0</v>
      </c>
      <c r="AJ2194" s="122">
        <f>+C2194</f>
        <v>0</v>
      </c>
      <c r="AK2194" s="122" t="str">
        <f>IF(ISNA(VLOOKUP(postponeList!D2194,[1]Sheet!$A$2:$B$12,2,FALSE))," ",(VLOOKUP(postponeList!D2194,[1]Sheet!$A$2:$B$12,2,FALSE)))</f>
        <v xml:space="preserve"> </v>
      </c>
      <c r="AL2194" s="122" t="str">
        <f>IF(ISNA(VLOOKUP(E2194,[1]Sheet!$G$2:$H$40,2,FALSE))," ",VLOOKUP(E2194,[1]Sheet!$G$2:$H$40,2,FALSE))</f>
        <v xml:space="preserve"> </v>
      </c>
      <c r="AM2194" s="122" t="str">
        <f>IF(ISNA(VLOOKUP(G2194,[1]Sheet!$K$2:$L$159,2,FALSE))," ",(VLOOKUP(G2194,[1]Sheet!$K$2:$L$159,2,FALSE)))</f>
        <v xml:space="preserve"> </v>
      </c>
      <c r="AN2194" s="122" t="str">
        <f>IF(ISNA(VLOOKUP(I2194&amp;C2194,[1]Sheet!$D$2:$E$228,2,FALSE))," ",VLOOKUP(I2194&amp;C2194,[1]Sheet!$D$2:$E$228,2,FALSE))</f>
        <v xml:space="preserve"> </v>
      </c>
      <c r="AO2194" s="122" t="str">
        <f>+I2194&amp;C2194</f>
        <v/>
      </c>
      <c r="AP2194" s="122" t="str">
        <f>C2194&amp;D2194&amp;E2194&amp;G2194&amp;I2194&amp;O2194</f>
        <v/>
      </c>
      <c r="AQ2194" s="122" t="str">
        <f>B2194&amp;D2194&amp;N2194</f>
        <v/>
      </c>
      <c r="AR2194" s="123" t="str">
        <f>+D2194&amp;J2194</f>
        <v/>
      </c>
      <c r="AS2194" s="124" t="str">
        <f t="shared" si="313"/>
        <v/>
      </c>
      <c r="AT2194" s="125" t="str">
        <f t="shared" si="314"/>
        <v/>
      </c>
      <c r="AU2194" s="125" t="str">
        <f>IF(NOT(AT2194=""),VLOOKUP(AT2194,[1]PSI_Category!A:B,2,0),"")</f>
        <v/>
      </c>
      <c r="AV2194" s="167"/>
      <c r="AW2194" s="167"/>
      <c r="AX2194" s="167"/>
    </row>
    <row r="2195" spans="1:50" s="133" customFormat="1" ht="11.4" customHeight="1" x14ac:dyDescent="0.3">
      <c r="A2195" s="103"/>
      <c r="B2195" s="104"/>
      <c r="C2195" s="105"/>
      <c r="D2195" s="106"/>
      <c r="E2195" s="107"/>
      <c r="F2195" s="105"/>
      <c r="G2195" s="107"/>
      <c r="H2195" s="105"/>
      <c r="I2195" s="105"/>
      <c r="J2195" s="107"/>
      <c r="K2195" s="105"/>
      <c r="L2195" s="105"/>
      <c r="M2195" s="105"/>
      <c r="N2195" s="105"/>
      <c r="O2195" s="127"/>
      <c r="P2195" s="109"/>
      <c r="Q2195" s="110"/>
      <c r="R2195" s="110"/>
      <c r="S2195" s="110"/>
      <c r="T2195" s="110"/>
      <c r="U2195" s="111"/>
      <c r="V2195" s="111"/>
      <c r="W2195" s="112"/>
      <c r="X2195" s="113"/>
      <c r="Y2195" s="114"/>
      <c r="Z2195" s="115"/>
      <c r="AA2195" s="116"/>
      <c r="AB2195" s="117" t="b">
        <f t="shared" si="306"/>
        <v>0</v>
      </c>
      <c r="AC2195" s="117">
        <f t="shared" si="307"/>
        <v>0</v>
      </c>
      <c r="AD2195" s="132"/>
      <c r="AE2195" s="117" t="b">
        <f t="shared" si="308"/>
        <v>0</v>
      </c>
      <c r="AF2195" s="117">
        <f t="shared" si="309"/>
        <v>0</v>
      </c>
      <c r="AG2195" s="119">
        <f t="shared" si="310"/>
        <v>0</v>
      </c>
      <c r="AH2195" s="120" t="b">
        <f t="shared" si="311"/>
        <v>0</v>
      </c>
      <c r="AI2195" s="121">
        <f t="shared" si="312"/>
        <v>0</v>
      </c>
      <c r="AJ2195" s="122">
        <f>+C2195</f>
        <v>0</v>
      </c>
      <c r="AK2195" s="122" t="str">
        <f>IF(ISNA(VLOOKUP(postponeList!D2195,[1]Sheet!$A$2:$B$12,2,FALSE))," ",(VLOOKUP(postponeList!D2195,[1]Sheet!$A$2:$B$12,2,FALSE)))</f>
        <v xml:space="preserve"> </v>
      </c>
      <c r="AL2195" s="122" t="str">
        <f>IF(ISNA(VLOOKUP(E2195,[1]Sheet!$G$2:$H$40,2,FALSE))," ",VLOOKUP(E2195,[1]Sheet!$G$2:$H$40,2,FALSE))</f>
        <v xml:space="preserve"> </v>
      </c>
      <c r="AM2195" s="122" t="str">
        <f>IF(ISNA(VLOOKUP(G2195,[1]Sheet!$K$2:$L$159,2,FALSE))," ",(VLOOKUP(G2195,[1]Sheet!$K$2:$L$159,2,FALSE)))</f>
        <v xml:space="preserve"> </v>
      </c>
      <c r="AN2195" s="122" t="str">
        <f>IF(ISNA(VLOOKUP(I2195&amp;C2195,[1]Sheet!$D$2:$E$228,2,FALSE))," ",VLOOKUP(I2195&amp;C2195,[1]Sheet!$D$2:$E$228,2,FALSE))</f>
        <v xml:space="preserve"> </v>
      </c>
      <c r="AO2195" s="122" t="str">
        <f>+I2195&amp;C2195</f>
        <v/>
      </c>
      <c r="AP2195" s="122" t="str">
        <f>C2195&amp;D2195&amp;E2195&amp;G2195&amp;I2195&amp;O2195</f>
        <v/>
      </c>
      <c r="AQ2195" s="122" t="str">
        <f>B2195&amp;D2195&amp;N2195</f>
        <v/>
      </c>
      <c r="AR2195" s="123" t="str">
        <f>+D2195&amp;J2195</f>
        <v/>
      </c>
      <c r="AS2195" s="124" t="str">
        <f t="shared" si="313"/>
        <v/>
      </c>
      <c r="AT2195" s="125" t="str">
        <f t="shared" si="314"/>
        <v/>
      </c>
      <c r="AU2195" s="125" t="str">
        <f>IF(NOT(AT2195=""),VLOOKUP(AT2195,[1]PSI_Category!A:B,2,0),"")</f>
        <v/>
      </c>
      <c r="AV2195" s="167"/>
      <c r="AW2195" s="167"/>
      <c r="AX2195" s="167"/>
    </row>
    <row r="2196" spans="1:50" s="133" customFormat="1" ht="11.4" customHeight="1" x14ac:dyDescent="0.3">
      <c r="A2196" s="103"/>
      <c r="B2196" s="104"/>
      <c r="C2196" s="105"/>
      <c r="D2196" s="106"/>
      <c r="E2196" s="107"/>
      <c r="F2196" s="105"/>
      <c r="G2196" s="107"/>
      <c r="H2196" s="105"/>
      <c r="I2196" s="105"/>
      <c r="J2196" s="107"/>
      <c r="K2196" s="105"/>
      <c r="L2196" s="105"/>
      <c r="M2196" s="105"/>
      <c r="N2196" s="105"/>
      <c r="O2196" s="127"/>
      <c r="P2196" s="109"/>
      <c r="Q2196" s="110"/>
      <c r="R2196" s="110"/>
      <c r="S2196" s="110"/>
      <c r="T2196" s="110"/>
      <c r="U2196" s="111"/>
      <c r="V2196" s="111"/>
      <c r="W2196" s="112"/>
      <c r="X2196" s="113"/>
      <c r="Y2196" s="114"/>
      <c r="Z2196" s="115"/>
      <c r="AA2196" s="116"/>
      <c r="AB2196" s="117" t="b">
        <f t="shared" si="306"/>
        <v>0</v>
      </c>
      <c r="AC2196" s="117">
        <f t="shared" si="307"/>
        <v>0</v>
      </c>
      <c r="AD2196" s="132"/>
      <c r="AE2196" s="117" t="b">
        <f t="shared" si="308"/>
        <v>0</v>
      </c>
      <c r="AF2196" s="117">
        <f t="shared" si="309"/>
        <v>0</v>
      </c>
      <c r="AG2196" s="119">
        <f t="shared" si="310"/>
        <v>0</v>
      </c>
      <c r="AH2196" s="120" t="b">
        <f t="shared" si="311"/>
        <v>0</v>
      </c>
      <c r="AI2196" s="121">
        <f t="shared" si="312"/>
        <v>0</v>
      </c>
      <c r="AJ2196" s="122">
        <f>+C2196</f>
        <v>0</v>
      </c>
      <c r="AK2196" s="122" t="str">
        <f>IF(ISNA(VLOOKUP(postponeList!D2196,[1]Sheet!$A$2:$B$12,2,FALSE))," ",(VLOOKUP(postponeList!D2196,[1]Sheet!$A$2:$B$12,2,FALSE)))</f>
        <v xml:space="preserve"> </v>
      </c>
      <c r="AL2196" s="122" t="str">
        <f>IF(ISNA(VLOOKUP(E2196,[1]Sheet!$G$2:$H$40,2,FALSE))," ",VLOOKUP(E2196,[1]Sheet!$G$2:$H$40,2,FALSE))</f>
        <v xml:space="preserve"> </v>
      </c>
      <c r="AM2196" s="122" t="str">
        <f>IF(ISNA(VLOOKUP(G2196,[1]Sheet!$K$2:$L$159,2,FALSE))," ",(VLOOKUP(G2196,[1]Sheet!$K$2:$L$159,2,FALSE)))</f>
        <v xml:space="preserve"> </v>
      </c>
      <c r="AN2196" s="122" t="str">
        <f>IF(ISNA(VLOOKUP(I2196&amp;C2196,[1]Sheet!$D$2:$E$228,2,FALSE))," ",VLOOKUP(I2196&amp;C2196,[1]Sheet!$D$2:$E$228,2,FALSE))</f>
        <v xml:space="preserve"> </v>
      </c>
      <c r="AO2196" s="122" t="str">
        <f>+I2196&amp;C2196</f>
        <v/>
      </c>
      <c r="AP2196" s="122" t="str">
        <f>C2196&amp;D2196&amp;E2196&amp;G2196&amp;I2196&amp;O2196</f>
        <v/>
      </c>
      <c r="AQ2196" s="122" t="str">
        <f>B2196&amp;D2196&amp;N2196</f>
        <v/>
      </c>
      <c r="AR2196" s="123" t="str">
        <f>+D2196&amp;J2196</f>
        <v/>
      </c>
      <c r="AS2196" s="124" t="str">
        <f t="shared" si="313"/>
        <v/>
      </c>
      <c r="AT2196" s="125" t="str">
        <f t="shared" si="314"/>
        <v/>
      </c>
      <c r="AU2196" s="125" t="str">
        <f>IF(NOT(AT2196=""),VLOOKUP(AT2196,[1]PSI_Category!A:B,2,0),"")</f>
        <v/>
      </c>
      <c r="AV2196" s="167"/>
      <c r="AW2196" s="167"/>
      <c r="AX2196" s="167"/>
    </row>
    <row r="2197" spans="1:50" s="133" customFormat="1" ht="11.4" customHeight="1" x14ac:dyDescent="0.3">
      <c r="A2197" s="103"/>
      <c r="B2197" s="104"/>
      <c r="C2197" s="105"/>
      <c r="D2197" s="106"/>
      <c r="E2197" s="107"/>
      <c r="F2197" s="105"/>
      <c r="G2197" s="107"/>
      <c r="H2197" s="105"/>
      <c r="I2197" s="105"/>
      <c r="J2197" s="107"/>
      <c r="K2197" s="105"/>
      <c r="L2197" s="105"/>
      <c r="M2197" s="105"/>
      <c r="N2197" s="105"/>
      <c r="O2197" s="127"/>
      <c r="P2197" s="109"/>
      <c r="Q2197" s="110"/>
      <c r="R2197" s="110"/>
      <c r="S2197" s="110"/>
      <c r="T2197" s="110"/>
      <c r="U2197" s="111"/>
      <c r="V2197" s="111"/>
      <c r="W2197" s="112"/>
      <c r="X2197" s="113"/>
      <c r="Y2197" s="114"/>
      <c r="Z2197" s="115"/>
      <c r="AA2197" s="116"/>
      <c r="AB2197" s="117" t="b">
        <f t="shared" si="306"/>
        <v>0</v>
      </c>
      <c r="AC2197" s="117">
        <f t="shared" si="307"/>
        <v>0</v>
      </c>
      <c r="AD2197" s="132"/>
      <c r="AE2197" s="117" t="b">
        <f t="shared" si="308"/>
        <v>0</v>
      </c>
      <c r="AF2197" s="117">
        <f t="shared" si="309"/>
        <v>0</v>
      </c>
      <c r="AG2197" s="119">
        <f t="shared" si="310"/>
        <v>0</v>
      </c>
      <c r="AH2197" s="120" t="b">
        <f t="shared" si="311"/>
        <v>0</v>
      </c>
      <c r="AI2197" s="121">
        <f t="shared" si="312"/>
        <v>0</v>
      </c>
      <c r="AJ2197" s="122">
        <f>+C2197</f>
        <v>0</v>
      </c>
      <c r="AK2197" s="122" t="str">
        <f>IF(ISNA(VLOOKUP(postponeList!D2197,[1]Sheet!$A$2:$B$12,2,FALSE))," ",(VLOOKUP(postponeList!D2197,[1]Sheet!$A$2:$B$12,2,FALSE)))</f>
        <v xml:space="preserve"> </v>
      </c>
      <c r="AL2197" s="122" t="str">
        <f>IF(ISNA(VLOOKUP(E2197,[1]Sheet!$G$2:$H$40,2,FALSE))," ",VLOOKUP(E2197,[1]Sheet!$G$2:$H$40,2,FALSE))</f>
        <v xml:space="preserve"> </v>
      </c>
      <c r="AM2197" s="122" t="str">
        <f>IF(ISNA(VLOOKUP(G2197,[1]Sheet!$K$2:$L$159,2,FALSE))," ",(VLOOKUP(G2197,[1]Sheet!$K$2:$L$159,2,FALSE)))</f>
        <v xml:space="preserve"> </v>
      </c>
      <c r="AN2197" s="122" t="str">
        <f>IF(ISNA(VLOOKUP(I2197&amp;C2197,[1]Sheet!$D$2:$E$228,2,FALSE))," ",VLOOKUP(I2197&amp;C2197,[1]Sheet!$D$2:$E$228,2,FALSE))</f>
        <v xml:space="preserve"> </v>
      </c>
      <c r="AO2197" s="122" t="str">
        <f>+I2197&amp;C2197</f>
        <v/>
      </c>
      <c r="AP2197" s="122" t="str">
        <f>C2197&amp;D2197&amp;E2197&amp;G2197&amp;I2197&amp;O2197</f>
        <v/>
      </c>
      <c r="AQ2197" s="122" t="str">
        <f>B2197&amp;D2197&amp;N2197</f>
        <v/>
      </c>
      <c r="AR2197" s="123" t="str">
        <f>+D2197&amp;J2197</f>
        <v/>
      </c>
      <c r="AS2197" s="124" t="str">
        <f t="shared" si="313"/>
        <v/>
      </c>
      <c r="AT2197" s="125" t="str">
        <f t="shared" si="314"/>
        <v/>
      </c>
      <c r="AU2197" s="125" t="str">
        <f>IF(NOT(AT2197=""),VLOOKUP(AT2197,[1]PSI_Category!A:B,2,0),"")</f>
        <v/>
      </c>
      <c r="AV2197" s="167"/>
      <c r="AW2197" s="167"/>
      <c r="AX2197" s="167"/>
    </row>
    <row r="2198" spans="1:50" s="133" customFormat="1" ht="11.4" customHeight="1" x14ac:dyDescent="0.3">
      <c r="A2198" s="103"/>
      <c r="B2198" s="104"/>
      <c r="C2198" s="105"/>
      <c r="D2198" s="106"/>
      <c r="E2198" s="107"/>
      <c r="F2198" s="105"/>
      <c r="G2198" s="107"/>
      <c r="H2198" s="105"/>
      <c r="I2198" s="105"/>
      <c r="J2198" s="107"/>
      <c r="K2198" s="105"/>
      <c r="L2198" s="105"/>
      <c r="M2198" s="105"/>
      <c r="N2198" s="105"/>
      <c r="O2198" s="127"/>
      <c r="P2198" s="109"/>
      <c r="Q2198" s="110"/>
      <c r="R2198" s="110"/>
      <c r="S2198" s="110"/>
      <c r="T2198" s="110"/>
      <c r="U2198" s="111"/>
      <c r="V2198" s="111"/>
      <c r="W2198" s="112"/>
      <c r="X2198" s="113"/>
      <c r="Y2198" s="114"/>
      <c r="Z2198" s="115"/>
      <c r="AA2198" s="116"/>
      <c r="AB2198" s="117" t="b">
        <f t="shared" si="306"/>
        <v>0</v>
      </c>
      <c r="AC2198" s="117">
        <f t="shared" si="307"/>
        <v>0</v>
      </c>
      <c r="AD2198" s="132"/>
      <c r="AE2198" s="117" t="b">
        <f t="shared" si="308"/>
        <v>0</v>
      </c>
      <c r="AF2198" s="117">
        <f t="shared" si="309"/>
        <v>0</v>
      </c>
      <c r="AG2198" s="119">
        <f t="shared" si="310"/>
        <v>0</v>
      </c>
      <c r="AH2198" s="120" t="b">
        <f t="shared" si="311"/>
        <v>0</v>
      </c>
      <c r="AI2198" s="121">
        <f t="shared" si="312"/>
        <v>0</v>
      </c>
      <c r="AJ2198" s="122">
        <f>+C2198</f>
        <v>0</v>
      </c>
      <c r="AK2198" s="122" t="str">
        <f>IF(ISNA(VLOOKUP(postponeList!D2198,[1]Sheet!$A$2:$B$12,2,FALSE))," ",(VLOOKUP(postponeList!D2198,[1]Sheet!$A$2:$B$12,2,FALSE)))</f>
        <v xml:space="preserve"> </v>
      </c>
      <c r="AL2198" s="122" t="str">
        <f>IF(ISNA(VLOOKUP(E2198,[1]Sheet!$G$2:$H$40,2,FALSE))," ",VLOOKUP(E2198,[1]Sheet!$G$2:$H$40,2,FALSE))</f>
        <v xml:space="preserve"> </v>
      </c>
      <c r="AM2198" s="122" t="str">
        <f>IF(ISNA(VLOOKUP(G2198,[1]Sheet!$K$2:$L$159,2,FALSE))," ",(VLOOKUP(G2198,[1]Sheet!$K$2:$L$159,2,FALSE)))</f>
        <v xml:space="preserve"> </v>
      </c>
      <c r="AN2198" s="122" t="str">
        <f>IF(ISNA(VLOOKUP(I2198&amp;C2198,[1]Sheet!$D$2:$E$228,2,FALSE))," ",VLOOKUP(I2198&amp;C2198,[1]Sheet!$D$2:$E$228,2,FALSE))</f>
        <v xml:space="preserve"> </v>
      </c>
      <c r="AO2198" s="122" t="str">
        <f>+I2198&amp;C2198</f>
        <v/>
      </c>
      <c r="AP2198" s="122" t="str">
        <f>C2198&amp;D2198&amp;E2198&amp;G2198&amp;I2198&amp;O2198</f>
        <v/>
      </c>
      <c r="AQ2198" s="122" t="str">
        <f>B2198&amp;D2198&amp;N2198</f>
        <v/>
      </c>
      <c r="AR2198" s="123" t="str">
        <f>+D2198&amp;J2198</f>
        <v/>
      </c>
      <c r="AS2198" s="124" t="str">
        <f t="shared" si="313"/>
        <v/>
      </c>
      <c r="AT2198" s="125" t="str">
        <f t="shared" si="314"/>
        <v/>
      </c>
      <c r="AU2198" s="125" t="str">
        <f>IF(NOT(AT2198=""),VLOOKUP(AT2198,[1]PSI_Category!A:B,2,0),"")</f>
        <v/>
      </c>
      <c r="AV2198" s="167"/>
      <c r="AW2198" s="167"/>
      <c r="AX2198" s="167"/>
    </row>
    <row r="2199" spans="1:50" s="133" customFormat="1" ht="11.4" customHeight="1" x14ac:dyDescent="0.3">
      <c r="A2199" s="103"/>
      <c r="B2199" s="104"/>
      <c r="C2199" s="105"/>
      <c r="D2199" s="106"/>
      <c r="E2199" s="107"/>
      <c r="F2199" s="105"/>
      <c r="G2199" s="107"/>
      <c r="H2199" s="105"/>
      <c r="I2199" s="105"/>
      <c r="J2199" s="107"/>
      <c r="K2199" s="105"/>
      <c r="L2199" s="105"/>
      <c r="M2199" s="105"/>
      <c r="N2199" s="105"/>
      <c r="O2199" s="127"/>
      <c r="P2199" s="109"/>
      <c r="Q2199" s="110"/>
      <c r="R2199" s="110"/>
      <c r="S2199" s="110"/>
      <c r="T2199" s="110"/>
      <c r="U2199" s="111"/>
      <c r="V2199" s="111"/>
      <c r="W2199" s="112"/>
      <c r="X2199" s="113"/>
      <c r="Y2199" s="114"/>
      <c r="Z2199" s="115"/>
      <c r="AA2199" s="116"/>
      <c r="AB2199" s="117" t="b">
        <f t="shared" si="306"/>
        <v>0</v>
      </c>
      <c r="AC2199" s="117">
        <f t="shared" si="307"/>
        <v>0</v>
      </c>
      <c r="AD2199" s="132"/>
      <c r="AE2199" s="117" t="b">
        <f t="shared" si="308"/>
        <v>0</v>
      </c>
      <c r="AF2199" s="117">
        <f t="shared" si="309"/>
        <v>0</v>
      </c>
      <c r="AG2199" s="119">
        <f t="shared" si="310"/>
        <v>0</v>
      </c>
      <c r="AH2199" s="120" t="b">
        <f t="shared" si="311"/>
        <v>0</v>
      </c>
      <c r="AI2199" s="121">
        <f t="shared" si="312"/>
        <v>0</v>
      </c>
      <c r="AJ2199" s="122">
        <f>+C2199</f>
        <v>0</v>
      </c>
      <c r="AK2199" s="122" t="str">
        <f>IF(ISNA(VLOOKUP(postponeList!D2199,[1]Sheet!$A$2:$B$12,2,FALSE))," ",(VLOOKUP(postponeList!D2199,[1]Sheet!$A$2:$B$12,2,FALSE)))</f>
        <v xml:space="preserve"> </v>
      </c>
      <c r="AL2199" s="122" t="str">
        <f>IF(ISNA(VLOOKUP(E2199,[1]Sheet!$G$2:$H$40,2,FALSE))," ",VLOOKUP(E2199,[1]Sheet!$G$2:$H$40,2,FALSE))</f>
        <v xml:space="preserve"> </v>
      </c>
      <c r="AM2199" s="122" t="str">
        <f>IF(ISNA(VLOOKUP(G2199,[1]Sheet!$K$2:$L$159,2,FALSE))," ",(VLOOKUP(G2199,[1]Sheet!$K$2:$L$159,2,FALSE)))</f>
        <v xml:space="preserve"> </v>
      </c>
      <c r="AN2199" s="122" t="str">
        <f>IF(ISNA(VLOOKUP(I2199&amp;C2199,[1]Sheet!$D$2:$E$228,2,FALSE))," ",VLOOKUP(I2199&amp;C2199,[1]Sheet!$D$2:$E$228,2,FALSE))</f>
        <v xml:space="preserve"> </v>
      </c>
      <c r="AO2199" s="122" t="str">
        <f>+I2199&amp;C2199</f>
        <v/>
      </c>
      <c r="AP2199" s="122" t="str">
        <f>C2199&amp;D2199&amp;E2199&amp;G2199&amp;I2199&amp;O2199</f>
        <v/>
      </c>
      <c r="AQ2199" s="122" t="str">
        <f>B2199&amp;D2199&amp;N2199</f>
        <v/>
      </c>
      <c r="AR2199" s="123" t="str">
        <f>+D2199&amp;J2199</f>
        <v/>
      </c>
      <c r="AS2199" s="124" t="str">
        <f t="shared" si="313"/>
        <v/>
      </c>
      <c r="AT2199" s="125" t="str">
        <f t="shared" si="314"/>
        <v/>
      </c>
      <c r="AU2199" s="125" t="str">
        <f>IF(NOT(AT2199=""),VLOOKUP(AT2199,[1]PSI_Category!A:B,2,0),"")</f>
        <v/>
      </c>
      <c r="AV2199" s="167"/>
      <c r="AW2199" s="167"/>
      <c r="AX2199" s="167"/>
    </row>
    <row r="2200" spans="1:50" s="133" customFormat="1" ht="11.4" customHeight="1" x14ac:dyDescent="0.3">
      <c r="A2200" s="103"/>
      <c r="B2200" s="104"/>
      <c r="C2200" s="105"/>
      <c r="D2200" s="106"/>
      <c r="E2200" s="107"/>
      <c r="F2200" s="105"/>
      <c r="G2200" s="107"/>
      <c r="H2200" s="105"/>
      <c r="I2200" s="105"/>
      <c r="J2200" s="107"/>
      <c r="K2200" s="105"/>
      <c r="L2200" s="105"/>
      <c r="M2200" s="105"/>
      <c r="N2200" s="105"/>
      <c r="O2200" s="127"/>
      <c r="P2200" s="109"/>
      <c r="Q2200" s="110"/>
      <c r="R2200" s="110"/>
      <c r="S2200" s="110"/>
      <c r="T2200" s="110"/>
      <c r="U2200" s="111"/>
      <c r="V2200" s="111"/>
      <c r="W2200" s="112"/>
      <c r="X2200" s="113"/>
      <c r="Y2200" s="114"/>
      <c r="Z2200" s="115"/>
      <c r="AA2200" s="116"/>
      <c r="AB2200" s="117" t="b">
        <f t="shared" si="306"/>
        <v>0</v>
      </c>
      <c r="AC2200" s="117">
        <f t="shared" si="307"/>
        <v>0</v>
      </c>
      <c r="AD2200" s="132"/>
      <c r="AE2200" s="117" t="b">
        <f t="shared" si="308"/>
        <v>0</v>
      </c>
      <c r="AF2200" s="117">
        <f t="shared" si="309"/>
        <v>0</v>
      </c>
      <c r="AG2200" s="119">
        <f t="shared" si="310"/>
        <v>0</v>
      </c>
      <c r="AH2200" s="120" t="b">
        <f t="shared" si="311"/>
        <v>0</v>
      </c>
      <c r="AI2200" s="121">
        <f t="shared" si="312"/>
        <v>0</v>
      </c>
      <c r="AJ2200" s="122">
        <f>+C2200</f>
        <v>0</v>
      </c>
      <c r="AK2200" s="122" t="str">
        <f>IF(ISNA(VLOOKUP(postponeList!D2200,[1]Sheet!$A$2:$B$12,2,FALSE))," ",(VLOOKUP(postponeList!D2200,[1]Sheet!$A$2:$B$12,2,FALSE)))</f>
        <v xml:space="preserve"> </v>
      </c>
      <c r="AL2200" s="122" t="str">
        <f>IF(ISNA(VLOOKUP(E2200,[1]Sheet!$G$2:$H$40,2,FALSE))," ",VLOOKUP(E2200,[1]Sheet!$G$2:$H$40,2,FALSE))</f>
        <v xml:space="preserve"> </v>
      </c>
      <c r="AM2200" s="122" t="str">
        <f>IF(ISNA(VLOOKUP(G2200,[1]Sheet!$K$2:$L$159,2,FALSE))," ",(VLOOKUP(G2200,[1]Sheet!$K$2:$L$159,2,FALSE)))</f>
        <v xml:space="preserve"> </v>
      </c>
      <c r="AN2200" s="122" t="str">
        <f>IF(ISNA(VLOOKUP(I2200&amp;C2200,[1]Sheet!$D$2:$E$228,2,FALSE))," ",VLOOKUP(I2200&amp;C2200,[1]Sheet!$D$2:$E$228,2,FALSE))</f>
        <v xml:space="preserve"> </v>
      </c>
      <c r="AO2200" s="122" t="str">
        <f>+I2200&amp;C2200</f>
        <v/>
      </c>
      <c r="AP2200" s="122" t="str">
        <f>C2200&amp;D2200&amp;E2200&amp;G2200&amp;I2200&amp;O2200</f>
        <v/>
      </c>
      <c r="AQ2200" s="122" t="str">
        <f>B2200&amp;D2200&amp;N2200</f>
        <v/>
      </c>
      <c r="AR2200" s="123" t="str">
        <f>+D2200&amp;J2200</f>
        <v/>
      </c>
      <c r="AS2200" s="124" t="str">
        <f t="shared" si="313"/>
        <v/>
      </c>
      <c r="AT2200" s="125" t="str">
        <f t="shared" si="314"/>
        <v/>
      </c>
      <c r="AU2200" s="125" t="str">
        <f>IF(NOT(AT2200=""),VLOOKUP(AT2200,[1]PSI_Category!A:B,2,0),"")</f>
        <v/>
      </c>
      <c r="AV2200" s="167"/>
      <c r="AW2200" s="167"/>
      <c r="AX2200" s="167"/>
    </row>
    <row r="2201" spans="1:50" s="133" customFormat="1" ht="11.4" customHeight="1" x14ac:dyDescent="0.3">
      <c r="A2201" s="103"/>
      <c r="B2201" s="104"/>
      <c r="C2201" s="105"/>
      <c r="D2201" s="106"/>
      <c r="E2201" s="107"/>
      <c r="F2201" s="105"/>
      <c r="G2201" s="107"/>
      <c r="H2201" s="105"/>
      <c r="I2201" s="105"/>
      <c r="J2201" s="107"/>
      <c r="K2201" s="105"/>
      <c r="L2201" s="105"/>
      <c r="M2201" s="105"/>
      <c r="N2201" s="105"/>
      <c r="O2201" s="127"/>
      <c r="P2201" s="109"/>
      <c r="Q2201" s="110"/>
      <c r="R2201" s="110"/>
      <c r="S2201" s="110"/>
      <c r="T2201" s="110"/>
      <c r="U2201" s="111"/>
      <c r="V2201" s="111"/>
      <c r="W2201" s="112"/>
      <c r="X2201" s="113"/>
      <c r="Y2201" s="114"/>
      <c r="Z2201" s="115"/>
      <c r="AA2201" s="116"/>
      <c r="AB2201" s="117" t="b">
        <f t="shared" si="306"/>
        <v>0</v>
      </c>
      <c r="AC2201" s="117">
        <f t="shared" si="307"/>
        <v>0</v>
      </c>
      <c r="AD2201" s="132"/>
      <c r="AE2201" s="117" t="b">
        <f t="shared" si="308"/>
        <v>0</v>
      </c>
      <c r="AF2201" s="117">
        <f t="shared" si="309"/>
        <v>0</v>
      </c>
      <c r="AG2201" s="119">
        <f t="shared" si="310"/>
        <v>0</v>
      </c>
      <c r="AH2201" s="120" t="b">
        <f t="shared" si="311"/>
        <v>0</v>
      </c>
      <c r="AI2201" s="121">
        <f t="shared" si="312"/>
        <v>0</v>
      </c>
      <c r="AJ2201" s="122">
        <f>+C2201</f>
        <v>0</v>
      </c>
      <c r="AK2201" s="122" t="str">
        <f>IF(ISNA(VLOOKUP(postponeList!D2201,[1]Sheet!$A$2:$B$12,2,FALSE))," ",(VLOOKUP(postponeList!D2201,[1]Sheet!$A$2:$B$12,2,FALSE)))</f>
        <v xml:space="preserve"> </v>
      </c>
      <c r="AL2201" s="122" t="str">
        <f>IF(ISNA(VLOOKUP(E2201,[1]Sheet!$G$2:$H$40,2,FALSE))," ",VLOOKUP(E2201,[1]Sheet!$G$2:$H$40,2,FALSE))</f>
        <v xml:space="preserve"> </v>
      </c>
      <c r="AM2201" s="122" t="str">
        <f>IF(ISNA(VLOOKUP(G2201,[1]Sheet!$K$2:$L$159,2,FALSE))," ",(VLOOKUP(G2201,[1]Sheet!$K$2:$L$159,2,FALSE)))</f>
        <v xml:space="preserve"> </v>
      </c>
      <c r="AN2201" s="122" t="str">
        <f>IF(ISNA(VLOOKUP(I2201&amp;C2201,[1]Sheet!$D$2:$E$228,2,FALSE))," ",VLOOKUP(I2201&amp;C2201,[1]Sheet!$D$2:$E$228,2,FALSE))</f>
        <v xml:space="preserve"> </v>
      </c>
      <c r="AO2201" s="122" t="str">
        <f>+I2201&amp;C2201</f>
        <v/>
      </c>
      <c r="AP2201" s="122" t="str">
        <f>C2201&amp;D2201&amp;E2201&amp;G2201&amp;I2201&amp;O2201</f>
        <v/>
      </c>
      <c r="AQ2201" s="122" t="str">
        <f>B2201&amp;D2201&amp;N2201</f>
        <v/>
      </c>
      <c r="AR2201" s="123" t="str">
        <f>+D2201&amp;J2201</f>
        <v/>
      </c>
      <c r="AS2201" s="124" t="str">
        <f t="shared" si="313"/>
        <v/>
      </c>
      <c r="AT2201" s="125" t="str">
        <f t="shared" si="314"/>
        <v/>
      </c>
      <c r="AU2201" s="125" t="str">
        <f>IF(NOT(AT2201=""),VLOOKUP(AT2201,[1]PSI_Category!A:B,2,0),"")</f>
        <v/>
      </c>
      <c r="AV2201" s="167"/>
      <c r="AW2201" s="167"/>
      <c r="AX2201" s="167"/>
    </row>
    <row r="2202" spans="1:50" s="133" customFormat="1" ht="11.4" customHeight="1" x14ac:dyDescent="0.3">
      <c r="A2202" s="103"/>
      <c r="B2202" s="104"/>
      <c r="C2202" s="105"/>
      <c r="D2202" s="106"/>
      <c r="E2202" s="107"/>
      <c r="F2202" s="105"/>
      <c r="G2202" s="107"/>
      <c r="H2202" s="105"/>
      <c r="I2202" s="105"/>
      <c r="J2202" s="107"/>
      <c r="K2202" s="105"/>
      <c r="L2202" s="105"/>
      <c r="M2202" s="105"/>
      <c r="N2202" s="105"/>
      <c r="O2202" s="127"/>
      <c r="P2202" s="109"/>
      <c r="Q2202" s="110"/>
      <c r="R2202" s="110"/>
      <c r="S2202" s="110"/>
      <c r="T2202" s="110"/>
      <c r="U2202" s="111"/>
      <c r="V2202" s="111"/>
      <c r="W2202" s="112"/>
      <c r="X2202" s="113"/>
      <c r="Y2202" s="114"/>
      <c r="Z2202" s="115"/>
      <c r="AA2202" s="116"/>
      <c r="AB2202" s="117" t="b">
        <f t="shared" si="306"/>
        <v>0</v>
      </c>
      <c r="AC2202" s="117">
        <f t="shared" si="307"/>
        <v>0</v>
      </c>
      <c r="AD2202" s="132"/>
      <c r="AE2202" s="117" t="b">
        <f t="shared" si="308"/>
        <v>0</v>
      </c>
      <c r="AF2202" s="117">
        <f t="shared" si="309"/>
        <v>0</v>
      </c>
      <c r="AG2202" s="119">
        <f t="shared" si="310"/>
        <v>0</v>
      </c>
      <c r="AH2202" s="120" t="b">
        <f t="shared" si="311"/>
        <v>0</v>
      </c>
      <c r="AI2202" s="121">
        <f t="shared" si="312"/>
        <v>0</v>
      </c>
      <c r="AJ2202" s="122">
        <f>+C2202</f>
        <v>0</v>
      </c>
      <c r="AK2202" s="122" t="str">
        <f>IF(ISNA(VLOOKUP(postponeList!D2202,[1]Sheet!$A$2:$B$12,2,FALSE))," ",(VLOOKUP(postponeList!D2202,[1]Sheet!$A$2:$B$12,2,FALSE)))</f>
        <v xml:space="preserve"> </v>
      </c>
      <c r="AL2202" s="122" t="str">
        <f>IF(ISNA(VLOOKUP(E2202,[1]Sheet!$G$2:$H$40,2,FALSE))," ",VLOOKUP(E2202,[1]Sheet!$G$2:$H$40,2,FALSE))</f>
        <v xml:space="preserve"> </v>
      </c>
      <c r="AM2202" s="122" t="str">
        <f>IF(ISNA(VLOOKUP(G2202,[1]Sheet!$K$2:$L$159,2,FALSE))," ",(VLOOKUP(G2202,[1]Sheet!$K$2:$L$159,2,FALSE)))</f>
        <v xml:space="preserve"> </v>
      </c>
      <c r="AN2202" s="122" t="str">
        <f>IF(ISNA(VLOOKUP(I2202&amp;C2202,[1]Sheet!$D$2:$E$228,2,FALSE))," ",VLOOKUP(I2202&amp;C2202,[1]Sheet!$D$2:$E$228,2,FALSE))</f>
        <v xml:space="preserve"> </v>
      </c>
      <c r="AO2202" s="122" t="str">
        <f>+I2202&amp;C2202</f>
        <v/>
      </c>
      <c r="AP2202" s="122" t="str">
        <f>C2202&amp;D2202&amp;E2202&amp;G2202&amp;I2202&amp;O2202</f>
        <v/>
      </c>
      <c r="AQ2202" s="122" t="str">
        <f>B2202&amp;D2202&amp;N2202</f>
        <v/>
      </c>
      <c r="AR2202" s="123" t="str">
        <f>+D2202&amp;J2202</f>
        <v/>
      </c>
      <c r="AS2202" s="124" t="str">
        <f t="shared" si="313"/>
        <v/>
      </c>
      <c r="AT2202" s="125" t="str">
        <f t="shared" si="314"/>
        <v/>
      </c>
      <c r="AU2202" s="125" t="str">
        <f>IF(NOT(AT2202=""),VLOOKUP(AT2202,[1]PSI_Category!A:B,2,0),"")</f>
        <v/>
      </c>
      <c r="AV2202" s="167"/>
      <c r="AW2202" s="167"/>
      <c r="AX2202" s="167"/>
    </row>
    <row r="2203" spans="1:50" s="133" customFormat="1" ht="11.4" customHeight="1" x14ac:dyDescent="0.3">
      <c r="A2203" s="103"/>
      <c r="B2203" s="104"/>
      <c r="C2203" s="105"/>
      <c r="D2203" s="106"/>
      <c r="E2203" s="107"/>
      <c r="F2203" s="105"/>
      <c r="G2203" s="107"/>
      <c r="H2203" s="105"/>
      <c r="I2203" s="105"/>
      <c r="J2203" s="107"/>
      <c r="K2203" s="105"/>
      <c r="L2203" s="105"/>
      <c r="M2203" s="105"/>
      <c r="N2203" s="105"/>
      <c r="O2203" s="127"/>
      <c r="P2203" s="109"/>
      <c r="Q2203" s="110"/>
      <c r="R2203" s="110"/>
      <c r="S2203" s="110"/>
      <c r="T2203" s="110"/>
      <c r="U2203" s="111"/>
      <c r="V2203" s="111"/>
      <c r="W2203" s="112"/>
      <c r="X2203" s="113"/>
      <c r="Y2203" s="114"/>
      <c r="Z2203" s="115"/>
      <c r="AA2203" s="116"/>
      <c r="AB2203" s="117" t="b">
        <f t="shared" si="306"/>
        <v>0</v>
      </c>
      <c r="AC2203" s="117">
        <f t="shared" si="307"/>
        <v>0</v>
      </c>
      <c r="AD2203" s="132"/>
      <c r="AE2203" s="117" t="b">
        <f t="shared" si="308"/>
        <v>0</v>
      </c>
      <c r="AF2203" s="117">
        <f t="shared" si="309"/>
        <v>0</v>
      </c>
      <c r="AG2203" s="119">
        <f t="shared" si="310"/>
        <v>0</v>
      </c>
      <c r="AH2203" s="120" t="b">
        <f t="shared" si="311"/>
        <v>0</v>
      </c>
      <c r="AI2203" s="121">
        <f t="shared" si="312"/>
        <v>0</v>
      </c>
      <c r="AJ2203" s="122">
        <f>+C2203</f>
        <v>0</v>
      </c>
      <c r="AK2203" s="122" t="str">
        <f>IF(ISNA(VLOOKUP(postponeList!D2203,[1]Sheet!$A$2:$B$12,2,FALSE))," ",(VLOOKUP(postponeList!D2203,[1]Sheet!$A$2:$B$12,2,FALSE)))</f>
        <v xml:space="preserve"> </v>
      </c>
      <c r="AL2203" s="122" t="str">
        <f>IF(ISNA(VLOOKUP(E2203,[1]Sheet!$G$2:$H$40,2,FALSE))," ",VLOOKUP(E2203,[1]Sheet!$G$2:$H$40,2,FALSE))</f>
        <v xml:space="preserve"> </v>
      </c>
      <c r="AM2203" s="122" t="str">
        <f>IF(ISNA(VLOOKUP(G2203,[1]Sheet!$K$2:$L$159,2,FALSE))," ",(VLOOKUP(G2203,[1]Sheet!$K$2:$L$159,2,FALSE)))</f>
        <v xml:space="preserve"> </v>
      </c>
      <c r="AN2203" s="122" t="str">
        <f>IF(ISNA(VLOOKUP(I2203&amp;C2203,[1]Sheet!$D$2:$E$228,2,FALSE))," ",VLOOKUP(I2203&amp;C2203,[1]Sheet!$D$2:$E$228,2,FALSE))</f>
        <v xml:space="preserve"> </v>
      </c>
      <c r="AO2203" s="122" t="str">
        <f>+I2203&amp;C2203</f>
        <v/>
      </c>
      <c r="AP2203" s="122" t="str">
        <f>C2203&amp;D2203&amp;E2203&amp;G2203&amp;I2203&amp;O2203</f>
        <v/>
      </c>
      <c r="AQ2203" s="122" t="str">
        <f>B2203&amp;D2203&amp;N2203</f>
        <v/>
      </c>
      <c r="AR2203" s="123" t="str">
        <f>+D2203&amp;J2203</f>
        <v/>
      </c>
      <c r="AS2203" s="124" t="str">
        <f t="shared" si="313"/>
        <v/>
      </c>
      <c r="AT2203" s="125" t="str">
        <f t="shared" si="314"/>
        <v/>
      </c>
      <c r="AU2203" s="125" t="str">
        <f>IF(NOT(AT2203=""),VLOOKUP(AT2203,[1]PSI_Category!A:B,2,0),"")</f>
        <v/>
      </c>
      <c r="AV2203" s="167"/>
      <c r="AW2203" s="167"/>
      <c r="AX2203" s="167"/>
    </row>
    <row r="2204" spans="1:50" s="133" customFormat="1" ht="11.4" customHeight="1" x14ac:dyDescent="0.3">
      <c r="A2204" s="103"/>
      <c r="B2204" s="104"/>
      <c r="C2204" s="105"/>
      <c r="D2204" s="106"/>
      <c r="E2204" s="107"/>
      <c r="F2204" s="105"/>
      <c r="G2204" s="107"/>
      <c r="H2204" s="105"/>
      <c r="I2204" s="105"/>
      <c r="J2204" s="107"/>
      <c r="K2204" s="105"/>
      <c r="L2204" s="105"/>
      <c r="M2204" s="105"/>
      <c r="N2204" s="105"/>
      <c r="O2204" s="127"/>
      <c r="P2204" s="109"/>
      <c r="Q2204" s="110"/>
      <c r="R2204" s="110"/>
      <c r="S2204" s="110"/>
      <c r="T2204" s="110"/>
      <c r="U2204" s="111"/>
      <c r="V2204" s="111"/>
      <c r="W2204" s="112"/>
      <c r="X2204" s="113"/>
      <c r="Y2204" s="114"/>
      <c r="Z2204" s="115"/>
      <c r="AA2204" s="116"/>
      <c r="AB2204" s="117" t="b">
        <f t="shared" si="306"/>
        <v>0</v>
      </c>
      <c r="AC2204" s="117">
        <f t="shared" si="307"/>
        <v>0</v>
      </c>
      <c r="AD2204" s="132"/>
      <c r="AE2204" s="117" t="b">
        <f t="shared" si="308"/>
        <v>0</v>
      </c>
      <c r="AF2204" s="117">
        <f t="shared" si="309"/>
        <v>0</v>
      </c>
      <c r="AG2204" s="119">
        <f t="shared" si="310"/>
        <v>0</v>
      </c>
      <c r="AH2204" s="120" t="b">
        <f t="shared" si="311"/>
        <v>0</v>
      </c>
      <c r="AI2204" s="121">
        <f t="shared" si="312"/>
        <v>0</v>
      </c>
      <c r="AJ2204" s="122">
        <f>+C2204</f>
        <v>0</v>
      </c>
      <c r="AK2204" s="122" t="str">
        <f>IF(ISNA(VLOOKUP(postponeList!D2204,[1]Sheet!$A$2:$B$12,2,FALSE))," ",(VLOOKUP(postponeList!D2204,[1]Sheet!$A$2:$B$12,2,FALSE)))</f>
        <v xml:space="preserve"> </v>
      </c>
      <c r="AL2204" s="122" t="str">
        <f>IF(ISNA(VLOOKUP(E2204,[1]Sheet!$G$2:$H$40,2,FALSE))," ",VLOOKUP(E2204,[1]Sheet!$G$2:$H$40,2,FALSE))</f>
        <v xml:space="preserve"> </v>
      </c>
      <c r="AM2204" s="122" t="str">
        <f>IF(ISNA(VLOOKUP(G2204,[1]Sheet!$K$2:$L$159,2,FALSE))," ",(VLOOKUP(G2204,[1]Sheet!$K$2:$L$159,2,FALSE)))</f>
        <v xml:space="preserve"> </v>
      </c>
      <c r="AN2204" s="122" t="str">
        <f>IF(ISNA(VLOOKUP(I2204&amp;C2204,[1]Sheet!$D$2:$E$228,2,FALSE))," ",VLOOKUP(I2204&amp;C2204,[1]Sheet!$D$2:$E$228,2,FALSE))</f>
        <v xml:space="preserve"> </v>
      </c>
      <c r="AO2204" s="122" t="str">
        <f>+I2204&amp;C2204</f>
        <v/>
      </c>
      <c r="AP2204" s="122" t="str">
        <f>C2204&amp;D2204&amp;E2204&amp;G2204&amp;I2204&amp;O2204</f>
        <v/>
      </c>
      <c r="AQ2204" s="122" t="str">
        <f>B2204&amp;D2204&amp;N2204</f>
        <v/>
      </c>
      <c r="AR2204" s="123" t="str">
        <f>+D2204&amp;J2204</f>
        <v/>
      </c>
      <c r="AS2204" s="124" t="str">
        <f t="shared" si="313"/>
        <v/>
      </c>
      <c r="AT2204" s="125" t="str">
        <f t="shared" si="314"/>
        <v/>
      </c>
      <c r="AU2204" s="125" t="str">
        <f>IF(NOT(AT2204=""),VLOOKUP(AT2204,[1]PSI_Category!A:B,2,0),"")</f>
        <v/>
      </c>
      <c r="AV2204" s="167"/>
      <c r="AW2204" s="167"/>
      <c r="AX2204" s="167"/>
    </row>
    <row r="2205" spans="1:50" s="133" customFormat="1" ht="11.4" customHeight="1" x14ac:dyDescent="0.3">
      <c r="A2205" s="103"/>
      <c r="B2205" s="104"/>
      <c r="C2205" s="105"/>
      <c r="D2205" s="106"/>
      <c r="E2205" s="107"/>
      <c r="F2205" s="105"/>
      <c r="G2205" s="107"/>
      <c r="H2205" s="105"/>
      <c r="I2205" s="105"/>
      <c r="J2205" s="107"/>
      <c r="K2205" s="105"/>
      <c r="L2205" s="105"/>
      <c r="M2205" s="105"/>
      <c r="N2205" s="105"/>
      <c r="O2205" s="127"/>
      <c r="P2205" s="109"/>
      <c r="Q2205" s="110"/>
      <c r="R2205" s="110"/>
      <c r="S2205" s="110"/>
      <c r="T2205" s="110"/>
      <c r="U2205" s="111"/>
      <c r="V2205" s="111"/>
      <c r="W2205" s="112"/>
      <c r="X2205" s="113"/>
      <c r="Y2205" s="114"/>
      <c r="Z2205" s="115"/>
      <c r="AA2205" s="116"/>
      <c r="AB2205" s="117" t="b">
        <f t="shared" si="306"/>
        <v>0</v>
      </c>
      <c r="AC2205" s="117">
        <f t="shared" si="307"/>
        <v>0</v>
      </c>
      <c r="AD2205" s="132"/>
      <c r="AE2205" s="117" t="b">
        <f t="shared" si="308"/>
        <v>0</v>
      </c>
      <c r="AF2205" s="117">
        <f t="shared" si="309"/>
        <v>0</v>
      </c>
      <c r="AG2205" s="119">
        <f t="shared" si="310"/>
        <v>0</v>
      </c>
      <c r="AH2205" s="120" t="b">
        <f t="shared" si="311"/>
        <v>0</v>
      </c>
      <c r="AI2205" s="121">
        <f t="shared" si="312"/>
        <v>0</v>
      </c>
      <c r="AJ2205" s="122">
        <f>+C2205</f>
        <v>0</v>
      </c>
      <c r="AK2205" s="122" t="str">
        <f>IF(ISNA(VLOOKUP(postponeList!D2205,[1]Sheet!$A$2:$B$12,2,FALSE))," ",(VLOOKUP(postponeList!D2205,[1]Sheet!$A$2:$B$12,2,FALSE)))</f>
        <v xml:space="preserve"> </v>
      </c>
      <c r="AL2205" s="122" t="str">
        <f>IF(ISNA(VLOOKUP(E2205,[1]Sheet!$G$2:$H$40,2,FALSE))," ",VLOOKUP(E2205,[1]Sheet!$G$2:$H$40,2,FALSE))</f>
        <v xml:space="preserve"> </v>
      </c>
      <c r="AM2205" s="122" t="str">
        <f>IF(ISNA(VLOOKUP(G2205,[1]Sheet!$K$2:$L$159,2,FALSE))," ",(VLOOKUP(G2205,[1]Sheet!$K$2:$L$159,2,FALSE)))</f>
        <v xml:space="preserve"> </v>
      </c>
      <c r="AN2205" s="122" t="str">
        <f>IF(ISNA(VLOOKUP(I2205&amp;C2205,[1]Sheet!$D$2:$E$228,2,FALSE))," ",VLOOKUP(I2205&amp;C2205,[1]Sheet!$D$2:$E$228,2,FALSE))</f>
        <v xml:space="preserve"> </v>
      </c>
      <c r="AO2205" s="122" t="str">
        <f>+I2205&amp;C2205</f>
        <v/>
      </c>
      <c r="AP2205" s="122" t="str">
        <f>C2205&amp;D2205&amp;E2205&amp;G2205&amp;I2205&amp;O2205</f>
        <v/>
      </c>
      <c r="AQ2205" s="122" t="str">
        <f>B2205&amp;D2205&amp;N2205</f>
        <v/>
      </c>
      <c r="AR2205" s="123" t="str">
        <f>+D2205&amp;J2205</f>
        <v/>
      </c>
      <c r="AS2205" s="124" t="str">
        <f t="shared" si="313"/>
        <v/>
      </c>
      <c r="AT2205" s="125" t="str">
        <f t="shared" si="314"/>
        <v/>
      </c>
      <c r="AU2205" s="125" t="str">
        <f>IF(NOT(AT2205=""),VLOOKUP(AT2205,[1]PSI_Category!A:B,2,0),"")</f>
        <v/>
      </c>
      <c r="AV2205" s="167"/>
      <c r="AW2205" s="167"/>
      <c r="AX2205" s="167"/>
    </row>
    <row r="2206" spans="1:50" s="133" customFormat="1" ht="11.4" customHeight="1" x14ac:dyDescent="0.3">
      <c r="A2206" s="103"/>
      <c r="B2206" s="104"/>
      <c r="C2206" s="105"/>
      <c r="D2206" s="106"/>
      <c r="E2206" s="107"/>
      <c r="F2206" s="105"/>
      <c r="G2206" s="107"/>
      <c r="H2206" s="105"/>
      <c r="I2206" s="105"/>
      <c r="J2206" s="107"/>
      <c r="K2206" s="105"/>
      <c r="L2206" s="105"/>
      <c r="M2206" s="105"/>
      <c r="N2206" s="105"/>
      <c r="O2206" s="127"/>
      <c r="P2206" s="109"/>
      <c r="Q2206" s="110"/>
      <c r="R2206" s="110"/>
      <c r="S2206" s="110"/>
      <c r="T2206" s="110"/>
      <c r="U2206" s="111"/>
      <c r="V2206" s="111"/>
      <c r="W2206" s="112"/>
      <c r="X2206" s="113"/>
      <c r="Y2206" s="114"/>
      <c r="Z2206" s="115"/>
      <c r="AA2206" s="116"/>
      <c r="AB2206" s="117" t="b">
        <f t="shared" si="306"/>
        <v>0</v>
      </c>
      <c r="AC2206" s="117">
        <f t="shared" si="307"/>
        <v>0</v>
      </c>
      <c r="AD2206" s="132"/>
      <c r="AE2206" s="117" t="b">
        <f t="shared" si="308"/>
        <v>0</v>
      </c>
      <c r="AF2206" s="117">
        <f t="shared" si="309"/>
        <v>0</v>
      </c>
      <c r="AG2206" s="119">
        <f t="shared" si="310"/>
        <v>0</v>
      </c>
      <c r="AH2206" s="120" t="b">
        <f t="shared" si="311"/>
        <v>0</v>
      </c>
      <c r="AI2206" s="121">
        <f t="shared" si="312"/>
        <v>0</v>
      </c>
      <c r="AJ2206" s="122">
        <f>+C2206</f>
        <v>0</v>
      </c>
      <c r="AK2206" s="122" t="str">
        <f>IF(ISNA(VLOOKUP(postponeList!D2206,[1]Sheet!$A$2:$B$12,2,FALSE))," ",(VLOOKUP(postponeList!D2206,[1]Sheet!$A$2:$B$12,2,FALSE)))</f>
        <v xml:space="preserve"> </v>
      </c>
      <c r="AL2206" s="122" t="str">
        <f>IF(ISNA(VLOOKUP(E2206,[1]Sheet!$G$2:$H$40,2,FALSE))," ",VLOOKUP(E2206,[1]Sheet!$G$2:$H$40,2,FALSE))</f>
        <v xml:space="preserve"> </v>
      </c>
      <c r="AM2206" s="122" t="str">
        <f>IF(ISNA(VLOOKUP(G2206,[1]Sheet!$K$2:$L$159,2,FALSE))," ",(VLOOKUP(G2206,[1]Sheet!$K$2:$L$159,2,FALSE)))</f>
        <v xml:space="preserve"> </v>
      </c>
      <c r="AN2206" s="122" t="str">
        <f>IF(ISNA(VLOOKUP(I2206&amp;C2206,[1]Sheet!$D$2:$E$228,2,FALSE))," ",VLOOKUP(I2206&amp;C2206,[1]Sheet!$D$2:$E$228,2,FALSE))</f>
        <v xml:space="preserve"> </v>
      </c>
      <c r="AO2206" s="122" t="str">
        <f>+I2206&amp;C2206</f>
        <v/>
      </c>
      <c r="AP2206" s="122" t="str">
        <f>C2206&amp;D2206&amp;E2206&amp;G2206&amp;I2206&amp;O2206</f>
        <v/>
      </c>
      <c r="AQ2206" s="122" t="str">
        <f>B2206&amp;D2206&amp;N2206</f>
        <v/>
      </c>
      <c r="AR2206" s="123" t="str">
        <f>+D2206&amp;J2206</f>
        <v/>
      </c>
      <c r="AS2206" s="124" t="str">
        <f t="shared" si="313"/>
        <v/>
      </c>
      <c r="AT2206" s="125" t="str">
        <f t="shared" si="314"/>
        <v/>
      </c>
      <c r="AU2206" s="125" t="str">
        <f>IF(NOT(AT2206=""),VLOOKUP(AT2206,[1]PSI_Category!A:B,2,0),"")</f>
        <v/>
      </c>
      <c r="AV2206" s="167"/>
      <c r="AW2206" s="167"/>
      <c r="AX2206" s="167"/>
    </row>
    <row r="2207" spans="1:50" s="133" customFormat="1" ht="11.4" customHeight="1" x14ac:dyDescent="0.3">
      <c r="A2207" s="103"/>
      <c r="B2207" s="104"/>
      <c r="C2207" s="105"/>
      <c r="D2207" s="106"/>
      <c r="E2207" s="107"/>
      <c r="F2207" s="105"/>
      <c r="G2207" s="107"/>
      <c r="H2207" s="105"/>
      <c r="I2207" s="105"/>
      <c r="J2207" s="107"/>
      <c r="K2207" s="105"/>
      <c r="L2207" s="105"/>
      <c r="M2207" s="105"/>
      <c r="N2207" s="105"/>
      <c r="O2207" s="127"/>
      <c r="P2207" s="109"/>
      <c r="Q2207" s="110"/>
      <c r="R2207" s="110"/>
      <c r="S2207" s="110"/>
      <c r="T2207" s="110"/>
      <c r="U2207" s="111"/>
      <c r="V2207" s="111"/>
      <c r="W2207" s="112"/>
      <c r="X2207" s="113"/>
      <c r="Y2207" s="114"/>
      <c r="Z2207" s="115"/>
      <c r="AA2207" s="116"/>
      <c r="AB2207" s="117" t="b">
        <f t="shared" si="306"/>
        <v>0</v>
      </c>
      <c r="AC2207" s="117">
        <f t="shared" si="307"/>
        <v>0</v>
      </c>
      <c r="AD2207" s="132"/>
      <c r="AE2207" s="117" t="b">
        <f t="shared" si="308"/>
        <v>0</v>
      </c>
      <c r="AF2207" s="117">
        <f t="shared" si="309"/>
        <v>0</v>
      </c>
      <c r="AG2207" s="119">
        <f t="shared" si="310"/>
        <v>0</v>
      </c>
      <c r="AH2207" s="120" t="b">
        <f t="shared" si="311"/>
        <v>0</v>
      </c>
      <c r="AI2207" s="121">
        <f t="shared" si="312"/>
        <v>0</v>
      </c>
      <c r="AJ2207" s="122">
        <f>+C2207</f>
        <v>0</v>
      </c>
      <c r="AK2207" s="122" t="str">
        <f>IF(ISNA(VLOOKUP(postponeList!D2207,[1]Sheet!$A$2:$B$12,2,FALSE))," ",(VLOOKUP(postponeList!D2207,[1]Sheet!$A$2:$B$12,2,FALSE)))</f>
        <v xml:space="preserve"> </v>
      </c>
      <c r="AL2207" s="122" t="str">
        <f>IF(ISNA(VLOOKUP(E2207,[1]Sheet!$G$2:$H$40,2,FALSE))," ",VLOOKUP(E2207,[1]Sheet!$G$2:$H$40,2,FALSE))</f>
        <v xml:space="preserve"> </v>
      </c>
      <c r="AM2207" s="122" t="str">
        <f>IF(ISNA(VLOOKUP(G2207,[1]Sheet!$K$2:$L$159,2,FALSE))," ",(VLOOKUP(G2207,[1]Sheet!$K$2:$L$159,2,FALSE)))</f>
        <v xml:space="preserve"> </v>
      </c>
      <c r="AN2207" s="122" t="str">
        <f>IF(ISNA(VLOOKUP(I2207&amp;C2207,[1]Sheet!$D$2:$E$228,2,FALSE))," ",VLOOKUP(I2207&amp;C2207,[1]Sheet!$D$2:$E$228,2,FALSE))</f>
        <v xml:space="preserve"> </v>
      </c>
      <c r="AO2207" s="122" t="str">
        <f>+I2207&amp;C2207</f>
        <v/>
      </c>
      <c r="AP2207" s="122" t="str">
        <f>C2207&amp;D2207&amp;E2207&amp;G2207&amp;I2207&amp;O2207</f>
        <v/>
      </c>
      <c r="AQ2207" s="122" t="str">
        <f>B2207&amp;D2207&amp;N2207</f>
        <v/>
      </c>
      <c r="AR2207" s="123" t="str">
        <f>+D2207&amp;J2207</f>
        <v/>
      </c>
      <c r="AS2207" s="124" t="str">
        <f t="shared" si="313"/>
        <v/>
      </c>
      <c r="AT2207" s="125" t="str">
        <f t="shared" si="314"/>
        <v/>
      </c>
      <c r="AU2207" s="125" t="str">
        <f>IF(NOT(AT2207=""),VLOOKUP(AT2207,[1]PSI_Category!A:B,2,0),"")</f>
        <v/>
      </c>
      <c r="AV2207" s="167"/>
      <c r="AW2207" s="167"/>
      <c r="AX2207" s="167"/>
    </row>
    <row r="2208" spans="1:50" s="133" customFormat="1" ht="11.4" customHeight="1" x14ac:dyDescent="0.3">
      <c r="A2208" s="103"/>
      <c r="B2208" s="104"/>
      <c r="C2208" s="105"/>
      <c r="D2208" s="106"/>
      <c r="E2208" s="107"/>
      <c r="F2208" s="105"/>
      <c r="G2208" s="107"/>
      <c r="H2208" s="105"/>
      <c r="I2208" s="105"/>
      <c r="J2208" s="107"/>
      <c r="K2208" s="105"/>
      <c r="L2208" s="105"/>
      <c r="M2208" s="105"/>
      <c r="N2208" s="105"/>
      <c r="O2208" s="127"/>
      <c r="P2208" s="109"/>
      <c r="Q2208" s="110"/>
      <c r="R2208" s="110"/>
      <c r="S2208" s="110"/>
      <c r="T2208" s="110"/>
      <c r="U2208" s="111"/>
      <c r="V2208" s="111"/>
      <c r="W2208" s="112"/>
      <c r="X2208" s="113"/>
      <c r="Y2208" s="114"/>
      <c r="Z2208" s="115"/>
      <c r="AA2208" s="116"/>
      <c r="AB2208" s="117" t="b">
        <f t="shared" si="306"/>
        <v>0</v>
      </c>
      <c r="AC2208" s="117">
        <f t="shared" si="307"/>
        <v>0</v>
      </c>
      <c r="AD2208" s="132"/>
      <c r="AE2208" s="117" t="b">
        <f t="shared" si="308"/>
        <v>0</v>
      </c>
      <c r="AF2208" s="117">
        <f t="shared" si="309"/>
        <v>0</v>
      </c>
      <c r="AG2208" s="119">
        <f t="shared" si="310"/>
        <v>0</v>
      </c>
      <c r="AH2208" s="120" t="b">
        <f t="shared" si="311"/>
        <v>0</v>
      </c>
      <c r="AI2208" s="121">
        <f t="shared" si="312"/>
        <v>0</v>
      </c>
      <c r="AJ2208" s="122">
        <f>+C2208</f>
        <v>0</v>
      </c>
      <c r="AK2208" s="122" t="str">
        <f>IF(ISNA(VLOOKUP(postponeList!D2208,[1]Sheet!$A$2:$B$12,2,FALSE))," ",(VLOOKUP(postponeList!D2208,[1]Sheet!$A$2:$B$12,2,FALSE)))</f>
        <v xml:space="preserve"> </v>
      </c>
      <c r="AL2208" s="122" t="str">
        <f>IF(ISNA(VLOOKUP(E2208,[1]Sheet!$G$2:$H$40,2,FALSE))," ",VLOOKUP(E2208,[1]Sheet!$G$2:$H$40,2,FALSE))</f>
        <v xml:space="preserve"> </v>
      </c>
      <c r="AM2208" s="122" t="str">
        <f>IF(ISNA(VLOOKUP(G2208,[1]Sheet!$K$2:$L$159,2,FALSE))," ",(VLOOKUP(G2208,[1]Sheet!$K$2:$L$159,2,FALSE)))</f>
        <v xml:space="preserve"> </v>
      </c>
      <c r="AN2208" s="122" t="str">
        <f>IF(ISNA(VLOOKUP(I2208&amp;C2208,[1]Sheet!$D$2:$E$228,2,FALSE))," ",VLOOKUP(I2208&amp;C2208,[1]Sheet!$D$2:$E$228,2,FALSE))</f>
        <v xml:space="preserve"> </v>
      </c>
      <c r="AO2208" s="122" t="str">
        <f>+I2208&amp;C2208</f>
        <v/>
      </c>
      <c r="AP2208" s="122" t="str">
        <f>C2208&amp;D2208&amp;E2208&amp;G2208&amp;I2208&amp;O2208</f>
        <v/>
      </c>
      <c r="AQ2208" s="122" t="str">
        <f>B2208&amp;D2208&amp;N2208</f>
        <v/>
      </c>
      <c r="AR2208" s="123" t="str">
        <f>+D2208&amp;J2208</f>
        <v/>
      </c>
      <c r="AS2208" s="124" t="str">
        <f t="shared" si="313"/>
        <v/>
      </c>
      <c r="AT2208" s="125" t="str">
        <f t="shared" si="314"/>
        <v/>
      </c>
      <c r="AU2208" s="125" t="str">
        <f>IF(NOT(AT2208=""),VLOOKUP(AT2208,[1]PSI_Category!A:B,2,0),"")</f>
        <v/>
      </c>
      <c r="AV2208" s="167"/>
      <c r="AW2208" s="167"/>
      <c r="AX2208" s="167"/>
    </row>
    <row r="2209" spans="1:50" s="133" customFormat="1" ht="11.4" customHeight="1" x14ac:dyDescent="0.3">
      <c r="A2209" s="103"/>
      <c r="B2209" s="104"/>
      <c r="C2209" s="105"/>
      <c r="D2209" s="106"/>
      <c r="E2209" s="107"/>
      <c r="F2209" s="105"/>
      <c r="G2209" s="107"/>
      <c r="H2209" s="105"/>
      <c r="I2209" s="105"/>
      <c r="J2209" s="107"/>
      <c r="K2209" s="105"/>
      <c r="L2209" s="105"/>
      <c r="M2209" s="105"/>
      <c r="N2209" s="105"/>
      <c r="O2209" s="127"/>
      <c r="P2209" s="109"/>
      <c r="Q2209" s="110"/>
      <c r="R2209" s="110"/>
      <c r="S2209" s="110"/>
      <c r="T2209" s="110"/>
      <c r="U2209" s="111"/>
      <c r="V2209" s="111"/>
      <c r="W2209" s="112"/>
      <c r="X2209" s="113"/>
      <c r="Y2209" s="114"/>
      <c r="Z2209" s="115"/>
      <c r="AA2209" s="116"/>
      <c r="AB2209" s="117" t="b">
        <f t="shared" si="306"/>
        <v>0</v>
      </c>
      <c r="AC2209" s="117">
        <f t="shared" si="307"/>
        <v>0</v>
      </c>
      <c r="AD2209" s="132"/>
      <c r="AE2209" s="117" t="b">
        <f t="shared" si="308"/>
        <v>0</v>
      </c>
      <c r="AF2209" s="117">
        <f t="shared" si="309"/>
        <v>0</v>
      </c>
      <c r="AG2209" s="119">
        <f t="shared" si="310"/>
        <v>0</v>
      </c>
      <c r="AH2209" s="120" t="b">
        <f t="shared" si="311"/>
        <v>0</v>
      </c>
      <c r="AI2209" s="121">
        <f t="shared" si="312"/>
        <v>0</v>
      </c>
      <c r="AJ2209" s="122">
        <f>+C2209</f>
        <v>0</v>
      </c>
      <c r="AK2209" s="122" t="str">
        <f>IF(ISNA(VLOOKUP(postponeList!D2209,[1]Sheet!$A$2:$B$12,2,FALSE))," ",(VLOOKUP(postponeList!D2209,[1]Sheet!$A$2:$B$12,2,FALSE)))</f>
        <v xml:space="preserve"> </v>
      </c>
      <c r="AL2209" s="122" t="str">
        <f>IF(ISNA(VLOOKUP(E2209,[1]Sheet!$G$2:$H$40,2,FALSE))," ",VLOOKUP(E2209,[1]Sheet!$G$2:$H$40,2,FALSE))</f>
        <v xml:space="preserve"> </v>
      </c>
      <c r="AM2209" s="122" t="str">
        <f>IF(ISNA(VLOOKUP(G2209,[1]Sheet!$K$2:$L$159,2,FALSE))," ",(VLOOKUP(G2209,[1]Sheet!$K$2:$L$159,2,FALSE)))</f>
        <v xml:space="preserve"> </v>
      </c>
      <c r="AN2209" s="122" t="str">
        <f>IF(ISNA(VLOOKUP(I2209&amp;C2209,[1]Sheet!$D$2:$E$228,2,FALSE))," ",VLOOKUP(I2209&amp;C2209,[1]Sheet!$D$2:$E$228,2,FALSE))</f>
        <v xml:space="preserve"> </v>
      </c>
      <c r="AO2209" s="122" t="str">
        <f>+I2209&amp;C2209</f>
        <v/>
      </c>
      <c r="AP2209" s="122" t="str">
        <f>C2209&amp;D2209&amp;E2209&amp;G2209&amp;I2209&amp;O2209</f>
        <v/>
      </c>
      <c r="AQ2209" s="122" t="str">
        <f>B2209&amp;D2209&amp;N2209</f>
        <v/>
      </c>
      <c r="AR2209" s="123" t="str">
        <f>+D2209&amp;J2209</f>
        <v/>
      </c>
      <c r="AS2209" s="124" t="str">
        <f t="shared" si="313"/>
        <v/>
      </c>
      <c r="AT2209" s="125" t="str">
        <f t="shared" si="314"/>
        <v/>
      </c>
      <c r="AU2209" s="125" t="str">
        <f>IF(NOT(AT2209=""),VLOOKUP(AT2209,[1]PSI_Category!A:B,2,0),"")</f>
        <v/>
      </c>
      <c r="AV2209" s="167"/>
      <c r="AW2209" s="167"/>
      <c r="AX2209" s="167"/>
    </row>
    <row r="2210" spans="1:50" s="133" customFormat="1" ht="11.4" customHeight="1" x14ac:dyDescent="0.3">
      <c r="A2210" s="103"/>
      <c r="B2210" s="104"/>
      <c r="C2210" s="105"/>
      <c r="D2210" s="106"/>
      <c r="E2210" s="107"/>
      <c r="F2210" s="105"/>
      <c r="G2210" s="107"/>
      <c r="H2210" s="105"/>
      <c r="I2210" s="105"/>
      <c r="J2210" s="107"/>
      <c r="K2210" s="105"/>
      <c r="L2210" s="105"/>
      <c r="M2210" s="105"/>
      <c r="N2210" s="105"/>
      <c r="O2210" s="127"/>
      <c r="P2210" s="109"/>
      <c r="Q2210" s="110"/>
      <c r="R2210" s="110"/>
      <c r="S2210" s="110"/>
      <c r="T2210" s="110"/>
      <c r="U2210" s="111"/>
      <c r="V2210" s="111"/>
      <c r="W2210" s="112"/>
      <c r="X2210" s="113"/>
      <c r="Y2210" s="114"/>
      <c r="Z2210" s="115"/>
      <c r="AA2210" s="116"/>
      <c r="AB2210" s="117" t="b">
        <f t="shared" si="306"/>
        <v>0</v>
      </c>
      <c r="AC2210" s="117">
        <f t="shared" si="307"/>
        <v>0</v>
      </c>
      <c r="AD2210" s="118"/>
      <c r="AE2210" s="117" t="b">
        <f t="shared" si="308"/>
        <v>0</v>
      </c>
      <c r="AF2210" s="117">
        <f t="shared" si="309"/>
        <v>0</v>
      </c>
      <c r="AG2210" s="119">
        <f t="shared" si="310"/>
        <v>0</v>
      </c>
      <c r="AH2210" s="120" t="b">
        <f t="shared" si="311"/>
        <v>0</v>
      </c>
      <c r="AI2210" s="121">
        <f t="shared" si="312"/>
        <v>0</v>
      </c>
      <c r="AJ2210" s="122">
        <f>+C2210</f>
        <v>0</v>
      </c>
      <c r="AK2210" s="122" t="str">
        <f>IF(ISNA(VLOOKUP(postponeList!D2210,[1]Sheet!$A$2:$B$12,2,FALSE))," ",(VLOOKUP(postponeList!D2210,[1]Sheet!$A$2:$B$12,2,FALSE)))</f>
        <v xml:space="preserve"> </v>
      </c>
      <c r="AL2210" s="122" t="str">
        <f>IF(ISNA(VLOOKUP(E2210,[1]Sheet!$G$2:$H$40,2,FALSE))," ",VLOOKUP(E2210,[1]Sheet!$G$2:$H$40,2,FALSE))</f>
        <v xml:space="preserve"> </v>
      </c>
      <c r="AM2210" s="122" t="str">
        <f>IF(ISNA(VLOOKUP(G2210,[1]Sheet!$K$2:$L$159,2,FALSE))," ",(VLOOKUP(G2210,[1]Sheet!$K$2:$L$159,2,FALSE)))</f>
        <v xml:space="preserve"> </v>
      </c>
      <c r="AN2210" s="122" t="str">
        <f>IF(ISNA(VLOOKUP(I2210&amp;C2210,[1]Sheet!$D$2:$E$228,2,FALSE))," ",VLOOKUP(I2210&amp;C2210,[1]Sheet!$D$2:$E$228,2,FALSE))</f>
        <v xml:space="preserve"> </v>
      </c>
      <c r="AO2210" s="122" t="str">
        <f>+I2210&amp;C2210</f>
        <v/>
      </c>
      <c r="AP2210" s="122" t="str">
        <f>C2210&amp;D2210&amp;E2210&amp;G2210&amp;I2210&amp;O2210</f>
        <v/>
      </c>
      <c r="AQ2210" s="122" t="str">
        <f>B2210&amp;D2210&amp;N2210</f>
        <v/>
      </c>
      <c r="AR2210" s="123" t="str">
        <f>+D2210&amp;J2210</f>
        <v/>
      </c>
      <c r="AS2210" s="124" t="str">
        <f t="shared" si="313"/>
        <v/>
      </c>
      <c r="AT2210" s="125" t="str">
        <f t="shared" si="314"/>
        <v/>
      </c>
      <c r="AU2210" s="125" t="str">
        <f>IF(NOT(AT2210=""),VLOOKUP(AT2210,[1]PSI_Category!A:B,2,0),"")</f>
        <v/>
      </c>
      <c r="AV2210" s="167"/>
      <c r="AW2210" s="167"/>
      <c r="AX2210" s="167"/>
    </row>
    <row r="2211" spans="1:50" s="133" customFormat="1" ht="11.4" customHeight="1" x14ac:dyDescent="0.3">
      <c r="A2211" s="103"/>
      <c r="B2211" s="104"/>
      <c r="C2211" s="105"/>
      <c r="D2211" s="106"/>
      <c r="E2211" s="107"/>
      <c r="F2211" s="105"/>
      <c r="G2211" s="107"/>
      <c r="H2211" s="105"/>
      <c r="I2211" s="105"/>
      <c r="J2211" s="107"/>
      <c r="K2211" s="105"/>
      <c r="L2211" s="105"/>
      <c r="M2211" s="105"/>
      <c r="N2211" s="105"/>
      <c r="O2211" s="127"/>
      <c r="P2211" s="109"/>
      <c r="Q2211" s="110"/>
      <c r="R2211" s="110"/>
      <c r="S2211" s="110"/>
      <c r="T2211" s="110"/>
      <c r="U2211" s="111"/>
      <c r="V2211" s="111"/>
      <c r="W2211" s="112"/>
      <c r="X2211" s="113"/>
      <c r="Y2211" s="114"/>
      <c r="Z2211" s="115"/>
      <c r="AA2211" s="116"/>
      <c r="AB2211" s="117" t="b">
        <f t="shared" si="306"/>
        <v>0</v>
      </c>
      <c r="AC2211" s="117">
        <f t="shared" si="307"/>
        <v>0</v>
      </c>
      <c r="AD2211" s="118"/>
      <c r="AE2211" s="117" t="b">
        <f t="shared" si="308"/>
        <v>0</v>
      </c>
      <c r="AF2211" s="117">
        <f t="shared" si="309"/>
        <v>0</v>
      </c>
      <c r="AG2211" s="119">
        <f t="shared" si="310"/>
        <v>0</v>
      </c>
      <c r="AH2211" s="120" t="b">
        <f t="shared" si="311"/>
        <v>0</v>
      </c>
      <c r="AI2211" s="121">
        <f t="shared" si="312"/>
        <v>0</v>
      </c>
      <c r="AJ2211" s="122">
        <f>+C2211</f>
        <v>0</v>
      </c>
      <c r="AK2211" s="122" t="str">
        <f>IF(ISNA(VLOOKUP(postponeList!D2211,[1]Sheet!$A$2:$B$12,2,FALSE))," ",(VLOOKUP(postponeList!D2211,[1]Sheet!$A$2:$B$12,2,FALSE)))</f>
        <v xml:space="preserve"> </v>
      </c>
      <c r="AL2211" s="122" t="str">
        <f>IF(ISNA(VLOOKUP(E2211,[1]Sheet!$G$2:$H$40,2,FALSE))," ",VLOOKUP(E2211,[1]Sheet!$G$2:$H$40,2,FALSE))</f>
        <v xml:space="preserve"> </v>
      </c>
      <c r="AM2211" s="122" t="str">
        <f>IF(ISNA(VLOOKUP(G2211,[1]Sheet!$K$2:$L$159,2,FALSE))," ",(VLOOKUP(G2211,[1]Sheet!$K$2:$L$159,2,FALSE)))</f>
        <v xml:space="preserve"> </v>
      </c>
      <c r="AN2211" s="122" t="str">
        <f>IF(ISNA(VLOOKUP(I2211&amp;C2211,[1]Sheet!$D$2:$E$228,2,FALSE))," ",VLOOKUP(I2211&amp;C2211,[1]Sheet!$D$2:$E$228,2,FALSE))</f>
        <v xml:space="preserve"> </v>
      </c>
      <c r="AO2211" s="122" t="str">
        <f>+I2211&amp;C2211</f>
        <v/>
      </c>
      <c r="AP2211" s="122" t="str">
        <f>C2211&amp;D2211&amp;E2211&amp;G2211&amp;I2211&amp;O2211</f>
        <v/>
      </c>
      <c r="AQ2211" s="122" t="str">
        <f>B2211&amp;D2211&amp;N2211</f>
        <v/>
      </c>
      <c r="AR2211" s="123" t="str">
        <f>+D2211&amp;J2211</f>
        <v/>
      </c>
      <c r="AS2211" s="124" t="str">
        <f t="shared" si="313"/>
        <v/>
      </c>
      <c r="AT2211" s="125" t="str">
        <f t="shared" si="314"/>
        <v/>
      </c>
      <c r="AU2211" s="125" t="str">
        <f>IF(NOT(AT2211=""),VLOOKUP(AT2211,[1]PSI_Category!A:B,2,0),"")</f>
        <v/>
      </c>
      <c r="AV2211" s="167"/>
      <c r="AW2211" s="167"/>
      <c r="AX2211" s="167"/>
    </row>
    <row r="2212" spans="1:50" s="133" customFormat="1" ht="11.4" customHeight="1" x14ac:dyDescent="0.3">
      <c r="A2212" s="103"/>
      <c r="B2212" s="104"/>
      <c r="C2212" s="105"/>
      <c r="D2212" s="106"/>
      <c r="E2212" s="107"/>
      <c r="F2212" s="105"/>
      <c r="G2212" s="107"/>
      <c r="H2212" s="105"/>
      <c r="I2212" s="105"/>
      <c r="J2212" s="107"/>
      <c r="K2212" s="105"/>
      <c r="L2212" s="105"/>
      <c r="M2212" s="105"/>
      <c r="N2212" s="105"/>
      <c r="O2212" s="127"/>
      <c r="P2212" s="109"/>
      <c r="Q2212" s="110"/>
      <c r="R2212" s="110"/>
      <c r="S2212" s="110"/>
      <c r="T2212" s="110"/>
      <c r="U2212" s="111"/>
      <c r="V2212" s="111"/>
      <c r="W2212" s="112"/>
      <c r="X2212" s="113"/>
      <c r="Y2212" s="114"/>
      <c r="Z2212" s="115"/>
      <c r="AA2212" s="116"/>
      <c r="AB2212" s="117" t="b">
        <f t="shared" si="306"/>
        <v>0</v>
      </c>
      <c r="AC2212" s="117">
        <f t="shared" si="307"/>
        <v>0</v>
      </c>
      <c r="AD2212" s="132"/>
      <c r="AE2212" s="117" t="b">
        <f t="shared" si="308"/>
        <v>0</v>
      </c>
      <c r="AF2212" s="117">
        <f t="shared" si="309"/>
        <v>0</v>
      </c>
      <c r="AG2212" s="119">
        <f t="shared" si="310"/>
        <v>0</v>
      </c>
      <c r="AH2212" s="120" t="b">
        <f t="shared" si="311"/>
        <v>0</v>
      </c>
      <c r="AI2212" s="121">
        <f t="shared" si="312"/>
        <v>0</v>
      </c>
      <c r="AJ2212" s="122">
        <f>+C2212</f>
        <v>0</v>
      </c>
      <c r="AK2212" s="122" t="str">
        <f>IF(ISNA(VLOOKUP(postponeList!D2212,[1]Sheet!$A$2:$B$12,2,FALSE))," ",(VLOOKUP(postponeList!D2212,[1]Sheet!$A$2:$B$12,2,FALSE)))</f>
        <v xml:space="preserve"> </v>
      </c>
      <c r="AL2212" s="122" t="str">
        <f>IF(ISNA(VLOOKUP(E2212,[1]Sheet!$G$2:$H$40,2,FALSE))," ",VLOOKUP(E2212,[1]Sheet!$G$2:$H$40,2,FALSE))</f>
        <v xml:space="preserve"> </v>
      </c>
      <c r="AM2212" s="122" t="str">
        <f>IF(ISNA(VLOOKUP(G2212,[1]Sheet!$K$2:$L$159,2,FALSE))," ",(VLOOKUP(G2212,[1]Sheet!$K$2:$L$159,2,FALSE)))</f>
        <v xml:space="preserve"> </v>
      </c>
      <c r="AN2212" s="122" t="str">
        <f>IF(ISNA(VLOOKUP(I2212&amp;C2212,[1]Sheet!$D$2:$E$228,2,FALSE))," ",VLOOKUP(I2212&amp;C2212,[1]Sheet!$D$2:$E$228,2,FALSE))</f>
        <v xml:space="preserve"> </v>
      </c>
      <c r="AO2212" s="122" t="str">
        <f>+I2212&amp;C2212</f>
        <v/>
      </c>
      <c r="AP2212" s="122" t="str">
        <f>C2212&amp;D2212&amp;E2212&amp;G2212&amp;I2212&amp;O2212</f>
        <v/>
      </c>
      <c r="AQ2212" s="122" t="str">
        <f>B2212&amp;D2212&amp;N2212</f>
        <v/>
      </c>
      <c r="AR2212" s="123" t="str">
        <f>+D2212&amp;J2212</f>
        <v/>
      </c>
      <c r="AS2212" s="124" t="str">
        <f t="shared" si="313"/>
        <v/>
      </c>
      <c r="AT2212" s="125" t="str">
        <f t="shared" si="314"/>
        <v/>
      </c>
      <c r="AU2212" s="125" t="str">
        <f>IF(NOT(AT2212=""),VLOOKUP(AT2212,[1]PSI_Category!A:B,2,0),"")</f>
        <v/>
      </c>
      <c r="AV2212" s="167"/>
      <c r="AW2212" s="167"/>
      <c r="AX2212" s="167"/>
    </row>
    <row r="2213" spans="1:50" s="133" customFormat="1" ht="11.4" customHeight="1" x14ac:dyDescent="0.3">
      <c r="A2213" s="103"/>
      <c r="B2213" s="104"/>
      <c r="C2213" s="105"/>
      <c r="D2213" s="106"/>
      <c r="E2213" s="107"/>
      <c r="F2213" s="105"/>
      <c r="G2213" s="107"/>
      <c r="H2213" s="105"/>
      <c r="I2213" s="105"/>
      <c r="J2213" s="107"/>
      <c r="K2213" s="105"/>
      <c r="L2213" s="105"/>
      <c r="M2213" s="105"/>
      <c r="N2213" s="105"/>
      <c r="O2213" s="127"/>
      <c r="P2213" s="109"/>
      <c r="Q2213" s="110"/>
      <c r="R2213" s="110"/>
      <c r="S2213" s="110"/>
      <c r="T2213" s="110"/>
      <c r="U2213" s="111"/>
      <c r="V2213" s="111"/>
      <c r="W2213" s="112"/>
      <c r="X2213" s="113"/>
      <c r="Y2213" s="114"/>
      <c r="Z2213" s="115"/>
      <c r="AA2213" s="116"/>
      <c r="AB2213" s="117" t="b">
        <f t="shared" si="306"/>
        <v>0</v>
      </c>
      <c r="AC2213" s="117">
        <f t="shared" si="307"/>
        <v>0</v>
      </c>
      <c r="AD2213" s="132"/>
      <c r="AE2213" s="117" t="b">
        <f t="shared" si="308"/>
        <v>0</v>
      </c>
      <c r="AF2213" s="117">
        <f t="shared" si="309"/>
        <v>0</v>
      </c>
      <c r="AG2213" s="119">
        <f t="shared" si="310"/>
        <v>0</v>
      </c>
      <c r="AH2213" s="120" t="b">
        <f t="shared" si="311"/>
        <v>0</v>
      </c>
      <c r="AI2213" s="121">
        <f t="shared" si="312"/>
        <v>0</v>
      </c>
      <c r="AJ2213" s="122">
        <f>+C2213</f>
        <v>0</v>
      </c>
      <c r="AK2213" s="122" t="str">
        <f>IF(ISNA(VLOOKUP(postponeList!D2213,[1]Sheet!$A$2:$B$12,2,FALSE))," ",(VLOOKUP(postponeList!D2213,[1]Sheet!$A$2:$B$12,2,FALSE)))</f>
        <v xml:space="preserve"> </v>
      </c>
      <c r="AL2213" s="122" t="str">
        <f>IF(ISNA(VLOOKUP(E2213,[1]Sheet!$G$2:$H$40,2,FALSE))," ",VLOOKUP(E2213,[1]Sheet!$G$2:$H$40,2,FALSE))</f>
        <v xml:space="preserve"> </v>
      </c>
      <c r="AM2213" s="122" t="str">
        <f>IF(ISNA(VLOOKUP(G2213,[1]Sheet!$K$2:$L$159,2,FALSE))," ",(VLOOKUP(G2213,[1]Sheet!$K$2:$L$159,2,FALSE)))</f>
        <v xml:space="preserve"> </v>
      </c>
      <c r="AN2213" s="122" t="str">
        <f>IF(ISNA(VLOOKUP(I2213&amp;C2213,[1]Sheet!$D$2:$E$228,2,FALSE))," ",VLOOKUP(I2213&amp;C2213,[1]Sheet!$D$2:$E$228,2,FALSE))</f>
        <v xml:space="preserve"> </v>
      </c>
      <c r="AO2213" s="122" t="str">
        <f>+I2213&amp;C2213</f>
        <v/>
      </c>
      <c r="AP2213" s="122" t="str">
        <f>C2213&amp;D2213&amp;E2213&amp;G2213&amp;I2213&amp;O2213</f>
        <v/>
      </c>
      <c r="AQ2213" s="122" t="str">
        <f>B2213&amp;D2213&amp;N2213</f>
        <v/>
      </c>
      <c r="AR2213" s="123" t="str">
        <f>+D2213&amp;J2213</f>
        <v/>
      </c>
      <c r="AS2213" s="124" t="str">
        <f t="shared" si="313"/>
        <v/>
      </c>
      <c r="AT2213" s="125" t="str">
        <f t="shared" si="314"/>
        <v/>
      </c>
      <c r="AU2213" s="125" t="str">
        <f>IF(NOT(AT2213=""),VLOOKUP(AT2213,[1]PSI_Category!A:B,2,0),"")</f>
        <v/>
      </c>
      <c r="AV2213" s="167"/>
      <c r="AW2213" s="167"/>
      <c r="AX2213" s="167"/>
    </row>
    <row r="2214" spans="1:50" s="133" customFormat="1" ht="11.4" customHeight="1" x14ac:dyDescent="0.3">
      <c r="A2214" s="103"/>
      <c r="B2214" s="104"/>
      <c r="C2214" s="105"/>
      <c r="D2214" s="106"/>
      <c r="E2214" s="107"/>
      <c r="F2214" s="105"/>
      <c r="G2214" s="107"/>
      <c r="H2214" s="105"/>
      <c r="I2214" s="105"/>
      <c r="J2214" s="107"/>
      <c r="K2214" s="105"/>
      <c r="L2214" s="105"/>
      <c r="M2214" s="105"/>
      <c r="N2214" s="105"/>
      <c r="O2214" s="127"/>
      <c r="P2214" s="109"/>
      <c r="Q2214" s="110"/>
      <c r="R2214" s="110"/>
      <c r="S2214" s="110"/>
      <c r="T2214" s="110"/>
      <c r="U2214" s="111"/>
      <c r="V2214" s="111"/>
      <c r="W2214" s="112"/>
      <c r="X2214" s="113"/>
      <c r="Y2214" s="114"/>
      <c r="Z2214" s="115"/>
      <c r="AA2214" s="116"/>
      <c r="AB2214" s="117" t="b">
        <f t="shared" si="306"/>
        <v>0</v>
      </c>
      <c r="AC2214" s="117">
        <f t="shared" si="307"/>
        <v>0</v>
      </c>
      <c r="AD2214" s="132"/>
      <c r="AE2214" s="117" t="b">
        <f t="shared" si="308"/>
        <v>0</v>
      </c>
      <c r="AF2214" s="117">
        <f t="shared" si="309"/>
        <v>0</v>
      </c>
      <c r="AG2214" s="119">
        <f t="shared" si="310"/>
        <v>0</v>
      </c>
      <c r="AH2214" s="120" t="b">
        <f t="shared" si="311"/>
        <v>0</v>
      </c>
      <c r="AI2214" s="121">
        <f t="shared" si="312"/>
        <v>0</v>
      </c>
      <c r="AJ2214" s="122">
        <f>+C2214</f>
        <v>0</v>
      </c>
      <c r="AK2214" s="122" t="str">
        <f>IF(ISNA(VLOOKUP(postponeList!D2214,[1]Sheet!$A$2:$B$12,2,FALSE))," ",(VLOOKUP(postponeList!D2214,[1]Sheet!$A$2:$B$12,2,FALSE)))</f>
        <v xml:space="preserve"> </v>
      </c>
      <c r="AL2214" s="122" t="str">
        <f>IF(ISNA(VLOOKUP(E2214,[1]Sheet!$G$2:$H$40,2,FALSE))," ",VLOOKUP(E2214,[1]Sheet!$G$2:$H$40,2,FALSE))</f>
        <v xml:space="preserve"> </v>
      </c>
      <c r="AM2214" s="122" t="str">
        <f>IF(ISNA(VLOOKUP(G2214,[1]Sheet!$K$2:$L$159,2,FALSE))," ",(VLOOKUP(G2214,[1]Sheet!$K$2:$L$159,2,FALSE)))</f>
        <v xml:space="preserve"> </v>
      </c>
      <c r="AN2214" s="122" t="str">
        <f>IF(ISNA(VLOOKUP(I2214&amp;C2214,[1]Sheet!$D$2:$E$228,2,FALSE))," ",VLOOKUP(I2214&amp;C2214,[1]Sheet!$D$2:$E$228,2,FALSE))</f>
        <v xml:space="preserve"> </v>
      </c>
      <c r="AO2214" s="122" t="str">
        <f>+I2214&amp;C2214</f>
        <v/>
      </c>
      <c r="AP2214" s="122" t="str">
        <f>C2214&amp;D2214&amp;E2214&amp;G2214&amp;I2214&amp;O2214</f>
        <v/>
      </c>
      <c r="AQ2214" s="122" t="str">
        <f>B2214&amp;D2214&amp;N2214</f>
        <v/>
      </c>
      <c r="AR2214" s="123" t="str">
        <f>+D2214&amp;J2214</f>
        <v/>
      </c>
      <c r="AS2214" s="124" t="str">
        <f t="shared" si="313"/>
        <v/>
      </c>
      <c r="AT2214" s="125" t="str">
        <f t="shared" si="314"/>
        <v/>
      </c>
      <c r="AU2214" s="125" t="str">
        <f>IF(NOT(AT2214=""),VLOOKUP(AT2214,[1]PSI_Category!A:B,2,0),"")</f>
        <v/>
      </c>
      <c r="AV2214" s="167"/>
      <c r="AW2214" s="167"/>
      <c r="AX2214" s="167"/>
    </row>
    <row r="2215" spans="1:50" s="133" customFormat="1" ht="11.4" customHeight="1" x14ac:dyDescent="0.3">
      <c r="A2215" s="103"/>
      <c r="B2215" s="104"/>
      <c r="C2215" s="105"/>
      <c r="D2215" s="106"/>
      <c r="E2215" s="107"/>
      <c r="F2215" s="105"/>
      <c r="G2215" s="107"/>
      <c r="H2215" s="105"/>
      <c r="I2215" s="105"/>
      <c r="J2215" s="107"/>
      <c r="K2215" s="105"/>
      <c r="L2215" s="105"/>
      <c r="M2215" s="105"/>
      <c r="N2215" s="105"/>
      <c r="O2215" s="127"/>
      <c r="P2215" s="109"/>
      <c r="Q2215" s="110"/>
      <c r="R2215" s="110"/>
      <c r="S2215" s="110"/>
      <c r="T2215" s="110"/>
      <c r="U2215" s="111"/>
      <c r="V2215" s="111"/>
      <c r="W2215" s="112"/>
      <c r="X2215" s="113"/>
      <c r="Y2215" s="114"/>
      <c r="Z2215" s="115"/>
      <c r="AA2215" s="116"/>
      <c r="AB2215" s="117" t="b">
        <f t="shared" si="306"/>
        <v>0</v>
      </c>
      <c r="AC2215" s="117">
        <f t="shared" si="307"/>
        <v>0</v>
      </c>
      <c r="AD2215" s="132"/>
      <c r="AE2215" s="117" t="b">
        <f t="shared" si="308"/>
        <v>0</v>
      </c>
      <c r="AF2215" s="117">
        <f t="shared" si="309"/>
        <v>0</v>
      </c>
      <c r="AG2215" s="119">
        <f t="shared" si="310"/>
        <v>0</v>
      </c>
      <c r="AH2215" s="120" t="b">
        <f t="shared" si="311"/>
        <v>0</v>
      </c>
      <c r="AI2215" s="121">
        <f t="shared" si="312"/>
        <v>0</v>
      </c>
      <c r="AJ2215" s="122">
        <f>+C2215</f>
        <v>0</v>
      </c>
      <c r="AK2215" s="122" t="str">
        <f>IF(ISNA(VLOOKUP(postponeList!D2215,[1]Sheet!$A$2:$B$12,2,FALSE))," ",(VLOOKUP(postponeList!D2215,[1]Sheet!$A$2:$B$12,2,FALSE)))</f>
        <v xml:space="preserve"> </v>
      </c>
      <c r="AL2215" s="122" t="str">
        <f>IF(ISNA(VLOOKUP(E2215,[1]Sheet!$G$2:$H$40,2,FALSE))," ",VLOOKUP(E2215,[1]Sheet!$G$2:$H$40,2,FALSE))</f>
        <v xml:space="preserve"> </v>
      </c>
      <c r="AM2215" s="122" t="str">
        <f>IF(ISNA(VLOOKUP(G2215,[1]Sheet!$K$2:$L$159,2,FALSE))," ",(VLOOKUP(G2215,[1]Sheet!$K$2:$L$159,2,FALSE)))</f>
        <v xml:space="preserve"> </v>
      </c>
      <c r="AN2215" s="122" t="str">
        <f>IF(ISNA(VLOOKUP(I2215&amp;C2215,[1]Sheet!$D$2:$E$228,2,FALSE))," ",VLOOKUP(I2215&amp;C2215,[1]Sheet!$D$2:$E$228,2,FALSE))</f>
        <v xml:space="preserve"> </v>
      </c>
      <c r="AO2215" s="122" t="str">
        <f>+I2215&amp;C2215</f>
        <v/>
      </c>
      <c r="AP2215" s="122" t="str">
        <f>C2215&amp;D2215&amp;E2215&amp;G2215&amp;I2215&amp;O2215</f>
        <v/>
      </c>
      <c r="AQ2215" s="122" t="str">
        <f>B2215&amp;D2215&amp;N2215</f>
        <v/>
      </c>
      <c r="AR2215" s="123" t="str">
        <f>+D2215&amp;J2215</f>
        <v/>
      </c>
      <c r="AS2215" s="124" t="str">
        <f t="shared" si="313"/>
        <v/>
      </c>
      <c r="AT2215" s="125" t="str">
        <f t="shared" si="314"/>
        <v/>
      </c>
      <c r="AU2215" s="125" t="str">
        <f>IF(NOT(AT2215=""),VLOOKUP(AT2215,[1]PSI_Category!A:B,2,0),"")</f>
        <v/>
      </c>
      <c r="AV2215" s="167"/>
      <c r="AW2215" s="167"/>
      <c r="AX2215" s="167"/>
    </row>
    <row r="2216" spans="1:50" s="133" customFormat="1" ht="11.4" customHeight="1" x14ac:dyDescent="0.3">
      <c r="A2216" s="103"/>
      <c r="B2216" s="104"/>
      <c r="C2216" s="105"/>
      <c r="D2216" s="106"/>
      <c r="E2216" s="107"/>
      <c r="F2216" s="105"/>
      <c r="G2216" s="107"/>
      <c r="H2216" s="105"/>
      <c r="I2216" s="105"/>
      <c r="J2216" s="107"/>
      <c r="K2216" s="105"/>
      <c r="L2216" s="105"/>
      <c r="M2216" s="105"/>
      <c r="N2216" s="105"/>
      <c r="O2216" s="127"/>
      <c r="P2216" s="109"/>
      <c r="Q2216" s="110"/>
      <c r="R2216" s="110"/>
      <c r="S2216" s="110"/>
      <c r="T2216" s="110"/>
      <c r="U2216" s="111"/>
      <c r="V2216" s="111"/>
      <c r="W2216" s="112"/>
      <c r="X2216" s="113"/>
      <c r="Y2216" s="114"/>
      <c r="Z2216" s="115"/>
      <c r="AA2216" s="116"/>
      <c r="AB2216" s="117" t="b">
        <f t="shared" si="306"/>
        <v>0</v>
      </c>
      <c r="AC2216" s="117">
        <f t="shared" si="307"/>
        <v>0</v>
      </c>
      <c r="AD2216" s="132"/>
      <c r="AE2216" s="117" t="b">
        <f t="shared" si="308"/>
        <v>0</v>
      </c>
      <c r="AF2216" s="117">
        <f t="shared" si="309"/>
        <v>0</v>
      </c>
      <c r="AG2216" s="119">
        <f t="shared" si="310"/>
        <v>0</v>
      </c>
      <c r="AH2216" s="120" t="b">
        <f t="shared" si="311"/>
        <v>0</v>
      </c>
      <c r="AI2216" s="121">
        <f t="shared" si="312"/>
        <v>0</v>
      </c>
      <c r="AJ2216" s="122">
        <f>+C2216</f>
        <v>0</v>
      </c>
      <c r="AK2216" s="122" t="str">
        <f>IF(ISNA(VLOOKUP(postponeList!D2216,[1]Sheet!$A$2:$B$12,2,FALSE))," ",(VLOOKUP(postponeList!D2216,[1]Sheet!$A$2:$B$12,2,FALSE)))</f>
        <v xml:space="preserve"> </v>
      </c>
      <c r="AL2216" s="122" t="str">
        <f>IF(ISNA(VLOOKUP(E2216,[1]Sheet!$G$2:$H$40,2,FALSE))," ",VLOOKUP(E2216,[1]Sheet!$G$2:$H$40,2,FALSE))</f>
        <v xml:space="preserve"> </v>
      </c>
      <c r="AM2216" s="122" t="str">
        <f>IF(ISNA(VLOOKUP(G2216,[1]Sheet!$K$2:$L$159,2,FALSE))," ",(VLOOKUP(G2216,[1]Sheet!$K$2:$L$159,2,FALSE)))</f>
        <v xml:space="preserve"> </v>
      </c>
      <c r="AN2216" s="122" t="str">
        <f>IF(ISNA(VLOOKUP(I2216&amp;C2216,[1]Sheet!$D$2:$E$228,2,FALSE))," ",VLOOKUP(I2216&amp;C2216,[1]Sheet!$D$2:$E$228,2,FALSE))</f>
        <v xml:space="preserve"> </v>
      </c>
      <c r="AO2216" s="122" t="str">
        <f>+I2216&amp;C2216</f>
        <v/>
      </c>
      <c r="AP2216" s="122" t="str">
        <f>C2216&amp;D2216&amp;E2216&amp;G2216&amp;I2216&amp;O2216</f>
        <v/>
      </c>
      <c r="AQ2216" s="122" t="str">
        <f>B2216&amp;D2216&amp;N2216</f>
        <v/>
      </c>
      <c r="AR2216" s="123" t="str">
        <f>+D2216&amp;J2216</f>
        <v/>
      </c>
      <c r="AS2216" s="124" t="str">
        <f t="shared" si="313"/>
        <v/>
      </c>
      <c r="AT2216" s="125" t="str">
        <f t="shared" si="314"/>
        <v/>
      </c>
      <c r="AU2216" s="125" t="str">
        <f>IF(NOT(AT2216=""),VLOOKUP(AT2216,[1]PSI_Category!A:B,2,0),"")</f>
        <v/>
      </c>
      <c r="AV2216" s="167"/>
      <c r="AW2216" s="167"/>
      <c r="AX2216" s="167"/>
    </row>
    <row r="2217" spans="1:50" s="133" customFormat="1" ht="11.4" customHeight="1" x14ac:dyDescent="0.3">
      <c r="A2217" s="103"/>
      <c r="B2217" s="104"/>
      <c r="C2217" s="105"/>
      <c r="D2217" s="106"/>
      <c r="E2217" s="107"/>
      <c r="F2217" s="105"/>
      <c r="G2217" s="107"/>
      <c r="H2217" s="105"/>
      <c r="I2217" s="105"/>
      <c r="J2217" s="107"/>
      <c r="K2217" s="105"/>
      <c r="L2217" s="105"/>
      <c r="M2217" s="105"/>
      <c r="N2217" s="105"/>
      <c r="O2217" s="127"/>
      <c r="P2217" s="109"/>
      <c r="Q2217" s="110"/>
      <c r="R2217" s="110"/>
      <c r="S2217" s="110"/>
      <c r="T2217" s="110"/>
      <c r="U2217" s="111"/>
      <c r="V2217" s="111"/>
      <c r="W2217" s="112"/>
      <c r="X2217" s="113"/>
      <c r="Y2217" s="114"/>
      <c r="Z2217" s="115"/>
      <c r="AA2217" s="116"/>
      <c r="AB2217" s="117" t="b">
        <f t="shared" si="306"/>
        <v>0</v>
      </c>
      <c r="AC2217" s="117">
        <f t="shared" si="307"/>
        <v>0</v>
      </c>
      <c r="AD2217" s="132"/>
      <c r="AE2217" s="117" t="b">
        <f t="shared" si="308"/>
        <v>0</v>
      </c>
      <c r="AF2217" s="117">
        <f t="shared" si="309"/>
        <v>0</v>
      </c>
      <c r="AG2217" s="119">
        <f t="shared" si="310"/>
        <v>0</v>
      </c>
      <c r="AH2217" s="120" t="b">
        <f t="shared" si="311"/>
        <v>0</v>
      </c>
      <c r="AI2217" s="121">
        <f t="shared" si="312"/>
        <v>0</v>
      </c>
      <c r="AJ2217" s="122">
        <f>+C2217</f>
        <v>0</v>
      </c>
      <c r="AK2217" s="122" t="str">
        <f>IF(ISNA(VLOOKUP(postponeList!D2217,[1]Sheet!$A$2:$B$12,2,FALSE))," ",(VLOOKUP(postponeList!D2217,[1]Sheet!$A$2:$B$12,2,FALSE)))</f>
        <v xml:space="preserve"> </v>
      </c>
      <c r="AL2217" s="122" t="str">
        <f>IF(ISNA(VLOOKUP(E2217,[1]Sheet!$G$2:$H$40,2,FALSE))," ",VLOOKUP(E2217,[1]Sheet!$G$2:$H$40,2,FALSE))</f>
        <v xml:space="preserve"> </v>
      </c>
      <c r="AM2217" s="122" t="str">
        <f>IF(ISNA(VLOOKUP(G2217,[1]Sheet!$K$2:$L$159,2,FALSE))," ",(VLOOKUP(G2217,[1]Sheet!$K$2:$L$159,2,FALSE)))</f>
        <v xml:space="preserve"> </v>
      </c>
      <c r="AN2217" s="122" t="str">
        <f>IF(ISNA(VLOOKUP(I2217&amp;C2217,[1]Sheet!$D$2:$E$228,2,FALSE))," ",VLOOKUP(I2217&amp;C2217,[1]Sheet!$D$2:$E$228,2,FALSE))</f>
        <v xml:space="preserve"> </v>
      </c>
      <c r="AO2217" s="122" t="str">
        <f>+I2217&amp;C2217</f>
        <v/>
      </c>
      <c r="AP2217" s="122" t="str">
        <f>C2217&amp;D2217&amp;E2217&amp;G2217&amp;I2217&amp;O2217</f>
        <v/>
      </c>
      <c r="AQ2217" s="122" t="str">
        <f>B2217&amp;D2217&amp;N2217</f>
        <v/>
      </c>
      <c r="AR2217" s="123" t="str">
        <f>+D2217&amp;J2217</f>
        <v/>
      </c>
      <c r="AS2217" s="124" t="str">
        <f t="shared" si="313"/>
        <v/>
      </c>
      <c r="AT2217" s="125" t="str">
        <f t="shared" si="314"/>
        <v/>
      </c>
      <c r="AU2217" s="125" t="str">
        <f>IF(NOT(AT2217=""),VLOOKUP(AT2217,[1]PSI_Category!A:B,2,0),"")</f>
        <v/>
      </c>
      <c r="AV2217" s="167"/>
      <c r="AW2217" s="167"/>
      <c r="AX2217" s="167"/>
    </row>
    <row r="2218" spans="1:50" s="133" customFormat="1" ht="11.4" customHeight="1" x14ac:dyDescent="0.3">
      <c r="A2218" s="103"/>
      <c r="B2218" s="104"/>
      <c r="C2218" s="105"/>
      <c r="D2218" s="106"/>
      <c r="E2218" s="107"/>
      <c r="F2218" s="105"/>
      <c r="G2218" s="107"/>
      <c r="H2218" s="105"/>
      <c r="I2218" s="105"/>
      <c r="J2218" s="107"/>
      <c r="K2218" s="105"/>
      <c r="L2218" s="105"/>
      <c r="M2218" s="105"/>
      <c r="N2218" s="105"/>
      <c r="O2218" s="127"/>
      <c r="P2218" s="109"/>
      <c r="Q2218" s="110"/>
      <c r="R2218" s="110"/>
      <c r="S2218" s="110"/>
      <c r="T2218" s="110"/>
      <c r="U2218" s="111"/>
      <c r="V2218" s="111"/>
      <c r="W2218" s="112"/>
      <c r="X2218" s="113"/>
      <c r="Y2218" s="114"/>
      <c r="Z2218" s="115"/>
      <c r="AA2218" s="116"/>
      <c r="AB2218" s="117" t="b">
        <f t="shared" si="306"/>
        <v>0</v>
      </c>
      <c r="AC2218" s="117">
        <f t="shared" si="307"/>
        <v>0</v>
      </c>
      <c r="AD2218" s="132"/>
      <c r="AE2218" s="117" t="b">
        <f t="shared" si="308"/>
        <v>0</v>
      </c>
      <c r="AF2218" s="117">
        <f t="shared" si="309"/>
        <v>0</v>
      </c>
      <c r="AG2218" s="119">
        <f t="shared" si="310"/>
        <v>0</v>
      </c>
      <c r="AH2218" s="120" t="b">
        <f t="shared" si="311"/>
        <v>0</v>
      </c>
      <c r="AI2218" s="121">
        <f t="shared" si="312"/>
        <v>0</v>
      </c>
      <c r="AJ2218" s="122">
        <f>+C2218</f>
        <v>0</v>
      </c>
      <c r="AK2218" s="122" t="str">
        <f>IF(ISNA(VLOOKUP(postponeList!D2218,[1]Sheet!$A$2:$B$12,2,FALSE))," ",(VLOOKUP(postponeList!D2218,[1]Sheet!$A$2:$B$12,2,FALSE)))</f>
        <v xml:space="preserve"> </v>
      </c>
      <c r="AL2218" s="122" t="str">
        <f>IF(ISNA(VLOOKUP(E2218,[1]Sheet!$G$2:$H$40,2,FALSE))," ",VLOOKUP(E2218,[1]Sheet!$G$2:$H$40,2,FALSE))</f>
        <v xml:space="preserve"> </v>
      </c>
      <c r="AM2218" s="122" t="str">
        <f>IF(ISNA(VLOOKUP(G2218,[1]Sheet!$K$2:$L$159,2,FALSE))," ",(VLOOKUP(G2218,[1]Sheet!$K$2:$L$159,2,FALSE)))</f>
        <v xml:space="preserve"> </v>
      </c>
      <c r="AN2218" s="122" t="str">
        <f>IF(ISNA(VLOOKUP(I2218&amp;C2218,[1]Sheet!$D$2:$E$228,2,FALSE))," ",VLOOKUP(I2218&amp;C2218,[1]Sheet!$D$2:$E$228,2,FALSE))</f>
        <v xml:space="preserve"> </v>
      </c>
      <c r="AO2218" s="122" t="str">
        <f>+I2218&amp;C2218</f>
        <v/>
      </c>
      <c r="AP2218" s="122" t="str">
        <f>C2218&amp;D2218&amp;E2218&amp;G2218&amp;I2218&amp;O2218</f>
        <v/>
      </c>
      <c r="AQ2218" s="122" t="str">
        <f>B2218&amp;D2218&amp;N2218</f>
        <v/>
      </c>
      <c r="AR2218" s="123" t="str">
        <f>+D2218&amp;J2218</f>
        <v/>
      </c>
      <c r="AS2218" s="124" t="str">
        <f t="shared" si="313"/>
        <v/>
      </c>
      <c r="AT2218" s="125" t="str">
        <f t="shared" si="314"/>
        <v/>
      </c>
      <c r="AU2218" s="125" t="str">
        <f>IF(NOT(AT2218=""),VLOOKUP(AT2218,[1]PSI_Category!A:B,2,0),"")</f>
        <v/>
      </c>
      <c r="AV2218" s="167"/>
      <c r="AW2218" s="167"/>
      <c r="AX2218" s="167"/>
    </row>
    <row r="2219" spans="1:50" s="133" customFormat="1" ht="11.4" customHeight="1" x14ac:dyDescent="0.3">
      <c r="A2219" s="103"/>
      <c r="B2219" s="104"/>
      <c r="C2219" s="105"/>
      <c r="D2219" s="106"/>
      <c r="E2219" s="107"/>
      <c r="F2219" s="105"/>
      <c r="G2219" s="107"/>
      <c r="H2219" s="105"/>
      <c r="I2219" s="105"/>
      <c r="J2219" s="107"/>
      <c r="K2219" s="105"/>
      <c r="L2219" s="105"/>
      <c r="M2219" s="105"/>
      <c r="N2219" s="105"/>
      <c r="O2219" s="127"/>
      <c r="P2219" s="109"/>
      <c r="Q2219" s="110"/>
      <c r="R2219" s="110"/>
      <c r="S2219" s="110"/>
      <c r="T2219" s="110"/>
      <c r="U2219" s="111"/>
      <c r="V2219" s="111"/>
      <c r="W2219" s="112"/>
      <c r="X2219" s="113"/>
      <c r="Y2219" s="114"/>
      <c r="Z2219" s="115"/>
      <c r="AA2219" s="116"/>
      <c r="AB2219" s="117" t="b">
        <f t="shared" si="306"/>
        <v>0</v>
      </c>
      <c r="AC2219" s="117">
        <f t="shared" si="307"/>
        <v>0</v>
      </c>
      <c r="AD2219" s="132"/>
      <c r="AE2219" s="117" t="b">
        <f t="shared" si="308"/>
        <v>0</v>
      </c>
      <c r="AF2219" s="117">
        <f t="shared" si="309"/>
        <v>0</v>
      </c>
      <c r="AG2219" s="119">
        <f t="shared" si="310"/>
        <v>0</v>
      </c>
      <c r="AH2219" s="120" t="b">
        <f t="shared" si="311"/>
        <v>0</v>
      </c>
      <c r="AI2219" s="121">
        <f t="shared" si="312"/>
        <v>0</v>
      </c>
      <c r="AJ2219" s="122">
        <f>+C2219</f>
        <v>0</v>
      </c>
      <c r="AK2219" s="122" t="str">
        <f>IF(ISNA(VLOOKUP(postponeList!D2219,[1]Sheet!$A$2:$B$12,2,FALSE))," ",(VLOOKUP(postponeList!D2219,[1]Sheet!$A$2:$B$12,2,FALSE)))</f>
        <v xml:space="preserve"> </v>
      </c>
      <c r="AL2219" s="122" t="str">
        <f>IF(ISNA(VLOOKUP(E2219,[1]Sheet!$G$2:$H$40,2,FALSE))," ",VLOOKUP(E2219,[1]Sheet!$G$2:$H$40,2,FALSE))</f>
        <v xml:space="preserve"> </v>
      </c>
      <c r="AM2219" s="122" t="str">
        <f>IF(ISNA(VLOOKUP(G2219,[1]Sheet!$K$2:$L$159,2,FALSE))," ",(VLOOKUP(G2219,[1]Sheet!$K$2:$L$159,2,FALSE)))</f>
        <v xml:space="preserve"> </v>
      </c>
      <c r="AN2219" s="122" t="str">
        <f>IF(ISNA(VLOOKUP(I2219&amp;C2219,[1]Sheet!$D$2:$E$228,2,FALSE))," ",VLOOKUP(I2219&amp;C2219,[1]Sheet!$D$2:$E$228,2,FALSE))</f>
        <v xml:space="preserve"> </v>
      </c>
      <c r="AO2219" s="122" t="str">
        <f>+I2219&amp;C2219</f>
        <v/>
      </c>
      <c r="AP2219" s="122" t="str">
        <f>C2219&amp;D2219&amp;E2219&amp;G2219&amp;I2219&amp;O2219</f>
        <v/>
      </c>
      <c r="AQ2219" s="122" t="str">
        <f>B2219&amp;D2219&amp;N2219</f>
        <v/>
      </c>
      <c r="AR2219" s="123" t="str">
        <f>+D2219&amp;J2219</f>
        <v/>
      </c>
      <c r="AS2219" s="124" t="str">
        <f t="shared" si="313"/>
        <v/>
      </c>
      <c r="AT2219" s="125" t="str">
        <f t="shared" si="314"/>
        <v/>
      </c>
      <c r="AU2219" s="125" t="str">
        <f>IF(NOT(AT2219=""),VLOOKUP(AT2219,[1]PSI_Category!A:B,2,0),"")</f>
        <v/>
      </c>
      <c r="AV2219" s="167"/>
      <c r="AW2219" s="167"/>
      <c r="AX2219" s="167"/>
    </row>
    <row r="2220" spans="1:50" s="133" customFormat="1" ht="11.4" customHeight="1" x14ac:dyDescent="0.3">
      <c r="A2220" s="103"/>
      <c r="B2220" s="104"/>
      <c r="C2220" s="105"/>
      <c r="D2220" s="106"/>
      <c r="E2220" s="107"/>
      <c r="F2220" s="105"/>
      <c r="G2220" s="107"/>
      <c r="H2220" s="105"/>
      <c r="I2220" s="105"/>
      <c r="J2220" s="107"/>
      <c r="K2220" s="105"/>
      <c r="L2220" s="105"/>
      <c r="M2220" s="105"/>
      <c r="N2220" s="105"/>
      <c r="O2220" s="127"/>
      <c r="P2220" s="109"/>
      <c r="Q2220" s="110"/>
      <c r="R2220" s="110"/>
      <c r="S2220" s="110"/>
      <c r="T2220" s="110"/>
      <c r="U2220" s="111"/>
      <c r="V2220" s="111"/>
      <c r="W2220" s="112"/>
      <c r="X2220" s="113"/>
      <c r="Y2220" s="114"/>
      <c r="Z2220" s="115"/>
      <c r="AA2220" s="116"/>
      <c r="AB2220" s="117" t="b">
        <f t="shared" si="306"/>
        <v>0</v>
      </c>
      <c r="AC2220" s="117">
        <f t="shared" si="307"/>
        <v>0</v>
      </c>
      <c r="AD2220" s="132"/>
      <c r="AE2220" s="117" t="b">
        <f t="shared" si="308"/>
        <v>0</v>
      </c>
      <c r="AF2220" s="117">
        <f t="shared" si="309"/>
        <v>0</v>
      </c>
      <c r="AG2220" s="119">
        <f t="shared" si="310"/>
        <v>0</v>
      </c>
      <c r="AH2220" s="120" t="b">
        <f t="shared" si="311"/>
        <v>0</v>
      </c>
      <c r="AI2220" s="121">
        <f t="shared" si="312"/>
        <v>0</v>
      </c>
      <c r="AJ2220" s="122">
        <f>+C2220</f>
        <v>0</v>
      </c>
      <c r="AK2220" s="122" t="str">
        <f>IF(ISNA(VLOOKUP(postponeList!D2220,[1]Sheet!$A$2:$B$12,2,FALSE))," ",(VLOOKUP(postponeList!D2220,[1]Sheet!$A$2:$B$12,2,FALSE)))</f>
        <v xml:space="preserve"> </v>
      </c>
      <c r="AL2220" s="122" t="str">
        <f>IF(ISNA(VLOOKUP(E2220,[1]Sheet!$G$2:$H$40,2,FALSE))," ",VLOOKUP(E2220,[1]Sheet!$G$2:$H$40,2,FALSE))</f>
        <v xml:space="preserve"> </v>
      </c>
      <c r="AM2220" s="122" t="str">
        <f>IF(ISNA(VLOOKUP(G2220,[1]Sheet!$K$2:$L$159,2,FALSE))," ",(VLOOKUP(G2220,[1]Sheet!$K$2:$L$159,2,FALSE)))</f>
        <v xml:space="preserve"> </v>
      </c>
      <c r="AN2220" s="122" t="str">
        <f>IF(ISNA(VLOOKUP(I2220&amp;C2220,[1]Sheet!$D$2:$E$228,2,FALSE))," ",VLOOKUP(I2220&amp;C2220,[1]Sheet!$D$2:$E$228,2,FALSE))</f>
        <v xml:space="preserve"> </v>
      </c>
      <c r="AO2220" s="122" t="str">
        <f>+I2220&amp;C2220</f>
        <v/>
      </c>
      <c r="AP2220" s="122" t="str">
        <f>C2220&amp;D2220&amp;E2220&amp;G2220&amp;I2220&amp;O2220</f>
        <v/>
      </c>
      <c r="AQ2220" s="122" t="str">
        <f>B2220&amp;D2220&amp;N2220</f>
        <v/>
      </c>
      <c r="AR2220" s="123" t="str">
        <f>+D2220&amp;J2220</f>
        <v/>
      </c>
      <c r="AS2220" s="124" t="str">
        <f t="shared" si="313"/>
        <v/>
      </c>
      <c r="AT2220" s="125" t="str">
        <f t="shared" si="314"/>
        <v/>
      </c>
      <c r="AU2220" s="125" t="str">
        <f>IF(NOT(AT2220=""),VLOOKUP(AT2220,[1]PSI_Category!A:B,2,0),"")</f>
        <v/>
      </c>
      <c r="AV2220" s="167"/>
      <c r="AW2220" s="167"/>
      <c r="AX2220" s="167"/>
    </row>
    <row r="2221" spans="1:50" s="133" customFormat="1" ht="11.4" customHeight="1" x14ac:dyDescent="0.3">
      <c r="A2221" s="103"/>
      <c r="B2221" s="104"/>
      <c r="C2221" s="105"/>
      <c r="D2221" s="106"/>
      <c r="E2221" s="107"/>
      <c r="F2221" s="105"/>
      <c r="G2221" s="107"/>
      <c r="H2221" s="105"/>
      <c r="I2221" s="105"/>
      <c r="J2221" s="107"/>
      <c r="K2221" s="105"/>
      <c r="L2221" s="105"/>
      <c r="M2221" s="105"/>
      <c r="N2221" s="105"/>
      <c r="O2221" s="127"/>
      <c r="P2221" s="109"/>
      <c r="Q2221" s="110"/>
      <c r="R2221" s="110"/>
      <c r="S2221" s="110"/>
      <c r="T2221" s="110"/>
      <c r="U2221" s="111"/>
      <c r="V2221" s="111"/>
      <c r="W2221" s="112"/>
      <c r="X2221" s="113"/>
      <c r="Y2221" s="114"/>
      <c r="Z2221" s="115"/>
      <c r="AA2221" s="116"/>
      <c r="AB2221" s="117" t="b">
        <f t="shared" si="306"/>
        <v>0</v>
      </c>
      <c r="AC2221" s="117">
        <f t="shared" si="307"/>
        <v>0</v>
      </c>
      <c r="AD2221" s="132"/>
      <c r="AE2221" s="117" t="b">
        <f t="shared" si="308"/>
        <v>0</v>
      </c>
      <c r="AF2221" s="117">
        <f t="shared" si="309"/>
        <v>0</v>
      </c>
      <c r="AG2221" s="119">
        <f t="shared" si="310"/>
        <v>0</v>
      </c>
      <c r="AH2221" s="120" t="b">
        <f t="shared" si="311"/>
        <v>0</v>
      </c>
      <c r="AI2221" s="121">
        <f t="shared" si="312"/>
        <v>0</v>
      </c>
      <c r="AJ2221" s="122">
        <f>+C2221</f>
        <v>0</v>
      </c>
      <c r="AK2221" s="122" t="str">
        <f>IF(ISNA(VLOOKUP(postponeList!D2221,[1]Sheet!$A$2:$B$12,2,FALSE))," ",(VLOOKUP(postponeList!D2221,[1]Sheet!$A$2:$B$12,2,FALSE)))</f>
        <v xml:space="preserve"> </v>
      </c>
      <c r="AL2221" s="122" t="str">
        <f>IF(ISNA(VLOOKUP(E2221,[1]Sheet!$G$2:$H$40,2,FALSE))," ",VLOOKUP(E2221,[1]Sheet!$G$2:$H$40,2,FALSE))</f>
        <v xml:space="preserve"> </v>
      </c>
      <c r="AM2221" s="122" t="str">
        <f>IF(ISNA(VLOOKUP(G2221,[1]Sheet!$K$2:$L$159,2,FALSE))," ",(VLOOKUP(G2221,[1]Sheet!$K$2:$L$159,2,FALSE)))</f>
        <v xml:space="preserve"> </v>
      </c>
      <c r="AN2221" s="122" t="str">
        <f>IF(ISNA(VLOOKUP(I2221&amp;C2221,[1]Sheet!$D$2:$E$228,2,FALSE))," ",VLOOKUP(I2221&amp;C2221,[1]Sheet!$D$2:$E$228,2,FALSE))</f>
        <v xml:space="preserve"> </v>
      </c>
      <c r="AO2221" s="122" t="str">
        <f>+I2221&amp;C2221</f>
        <v/>
      </c>
      <c r="AP2221" s="122" t="str">
        <f>C2221&amp;D2221&amp;E2221&amp;G2221&amp;I2221&amp;O2221</f>
        <v/>
      </c>
      <c r="AQ2221" s="122" t="str">
        <f>B2221&amp;D2221&amp;N2221</f>
        <v/>
      </c>
      <c r="AR2221" s="123" t="str">
        <f>+D2221&amp;J2221</f>
        <v/>
      </c>
      <c r="AS2221" s="124" t="str">
        <f t="shared" si="313"/>
        <v/>
      </c>
      <c r="AT2221" s="125" t="str">
        <f t="shared" si="314"/>
        <v/>
      </c>
      <c r="AU2221" s="125" t="str">
        <f>IF(NOT(AT2221=""),VLOOKUP(AT2221,[1]PSI_Category!A:B,2,0),"")</f>
        <v/>
      </c>
      <c r="AV2221" s="167"/>
      <c r="AW2221" s="167"/>
      <c r="AX2221" s="167"/>
    </row>
    <row r="2222" spans="1:50" s="133" customFormat="1" ht="11.4" customHeight="1" x14ac:dyDescent="0.3">
      <c r="A2222" s="103"/>
      <c r="B2222" s="104"/>
      <c r="C2222" s="105"/>
      <c r="D2222" s="106"/>
      <c r="E2222" s="107"/>
      <c r="F2222" s="105"/>
      <c r="G2222" s="107"/>
      <c r="H2222" s="105"/>
      <c r="I2222" s="105"/>
      <c r="J2222" s="107"/>
      <c r="K2222" s="105"/>
      <c r="L2222" s="105"/>
      <c r="M2222" s="105"/>
      <c r="N2222" s="105"/>
      <c r="O2222" s="127"/>
      <c r="P2222" s="109"/>
      <c r="Q2222" s="110"/>
      <c r="R2222" s="110"/>
      <c r="S2222" s="110"/>
      <c r="T2222" s="110"/>
      <c r="U2222" s="111"/>
      <c r="V2222" s="111"/>
      <c r="W2222" s="112"/>
      <c r="X2222" s="113"/>
      <c r="Y2222" s="114"/>
      <c r="Z2222" s="115"/>
      <c r="AA2222" s="116"/>
      <c r="AB2222" s="117" t="b">
        <f t="shared" si="306"/>
        <v>0</v>
      </c>
      <c r="AC2222" s="117">
        <f t="shared" si="307"/>
        <v>0</v>
      </c>
      <c r="AD2222" s="132"/>
      <c r="AE2222" s="117" t="b">
        <f t="shared" si="308"/>
        <v>0</v>
      </c>
      <c r="AF2222" s="117">
        <f t="shared" si="309"/>
        <v>0</v>
      </c>
      <c r="AG2222" s="119">
        <f t="shared" si="310"/>
        <v>0</v>
      </c>
      <c r="AH2222" s="120" t="b">
        <f t="shared" si="311"/>
        <v>0</v>
      </c>
      <c r="AI2222" s="121">
        <f t="shared" si="312"/>
        <v>0</v>
      </c>
      <c r="AJ2222" s="122">
        <f>+C2222</f>
        <v>0</v>
      </c>
      <c r="AK2222" s="122" t="str">
        <f>IF(ISNA(VLOOKUP(postponeList!D2222,[1]Sheet!$A$2:$B$12,2,FALSE))," ",(VLOOKUP(postponeList!D2222,[1]Sheet!$A$2:$B$12,2,FALSE)))</f>
        <v xml:space="preserve"> </v>
      </c>
      <c r="AL2222" s="122" t="str">
        <f>IF(ISNA(VLOOKUP(E2222,[1]Sheet!$G$2:$H$40,2,FALSE))," ",VLOOKUP(E2222,[1]Sheet!$G$2:$H$40,2,FALSE))</f>
        <v xml:space="preserve"> </v>
      </c>
      <c r="AM2222" s="122" t="str">
        <f>IF(ISNA(VLOOKUP(G2222,[1]Sheet!$K$2:$L$159,2,FALSE))," ",(VLOOKUP(G2222,[1]Sheet!$K$2:$L$159,2,FALSE)))</f>
        <v xml:space="preserve"> </v>
      </c>
      <c r="AN2222" s="122" t="str">
        <f>IF(ISNA(VLOOKUP(I2222&amp;C2222,[1]Sheet!$D$2:$E$228,2,FALSE))," ",VLOOKUP(I2222&amp;C2222,[1]Sheet!$D$2:$E$228,2,FALSE))</f>
        <v xml:space="preserve"> </v>
      </c>
      <c r="AO2222" s="122" t="str">
        <f>+I2222&amp;C2222</f>
        <v/>
      </c>
      <c r="AP2222" s="122" t="str">
        <f>C2222&amp;D2222&amp;E2222&amp;G2222&amp;I2222&amp;O2222</f>
        <v/>
      </c>
      <c r="AQ2222" s="122" t="str">
        <f>B2222&amp;D2222&amp;N2222</f>
        <v/>
      </c>
      <c r="AR2222" s="123" t="str">
        <f>+D2222&amp;J2222</f>
        <v/>
      </c>
      <c r="AS2222" s="124" t="str">
        <f t="shared" si="313"/>
        <v/>
      </c>
      <c r="AT2222" s="125" t="str">
        <f t="shared" si="314"/>
        <v/>
      </c>
      <c r="AU2222" s="125" t="str">
        <f>IF(NOT(AT2222=""),VLOOKUP(AT2222,[1]PSI_Category!A:B,2,0),"")</f>
        <v/>
      </c>
      <c r="AV2222" s="167"/>
      <c r="AW2222" s="167"/>
      <c r="AX2222" s="167"/>
    </row>
    <row r="2223" spans="1:50" s="133" customFormat="1" ht="11.4" customHeight="1" x14ac:dyDescent="0.3">
      <c r="A2223" s="103"/>
      <c r="B2223" s="104"/>
      <c r="C2223" s="105"/>
      <c r="D2223" s="106"/>
      <c r="E2223" s="107"/>
      <c r="F2223" s="105"/>
      <c r="G2223" s="107"/>
      <c r="H2223" s="105"/>
      <c r="I2223" s="105"/>
      <c r="J2223" s="107"/>
      <c r="K2223" s="105"/>
      <c r="L2223" s="105"/>
      <c r="M2223" s="105"/>
      <c r="N2223" s="105"/>
      <c r="O2223" s="127"/>
      <c r="P2223" s="109"/>
      <c r="Q2223" s="110"/>
      <c r="R2223" s="110"/>
      <c r="S2223" s="110"/>
      <c r="T2223" s="110"/>
      <c r="U2223" s="111"/>
      <c r="V2223" s="111"/>
      <c r="W2223" s="112"/>
      <c r="X2223" s="113"/>
      <c r="Y2223" s="114"/>
      <c r="Z2223" s="115"/>
      <c r="AA2223" s="116"/>
      <c r="AB2223" s="117" t="b">
        <f t="shared" si="306"/>
        <v>0</v>
      </c>
      <c r="AC2223" s="117">
        <f t="shared" si="307"/>
        <v>0</v>
      </c>
      <c r="AD2223" s="132"/>
      <c r="AE2223" s="117" t="b">
        <f t="shared" si="308"/>
        <v>0</v>
      </c>
      <c r="AF2223" s="117">
        <f t="shared" si="309"/>
        <v>0</v>
      </c>
      <c r="AG2223" s="119">
        <f t="shared" si="310"/>
        <v>0</v>
      </c>
      <c r="AH2223" s="120" t="b">
        <f t="shared" si="311"/>
        <v>0</v>
      </c>
      <c r="AI2223" s="121">
        <f t="shared" si="312"/>
        <v>0</v>
      </c>
      <c r="AJ2223" s="122">
        <f>+C2223</f>
        <v>0</v>
      </c>
      <c r="AK2223" s="122" t="str">
        <f>IF(ISNA(VLOOKUP(postponeList!D2223,[1]Sheet!$A$2:$B$12,2,FALSE))," ",(VLOOKUP(postponeList!D2223,[1]Sheet!$A$2:$B$12,2,FALSE)))</f>
        <v xml:space="preserve"> </v>
      </c>
      <c r="AL2223" s="122" t="str">
        <f>IF(ISNA(VLOOKUP(E2223,[1]Sheet!$G$2:$H$40,2,FALSE))," ",VLOOKUP(E2223,[1]Sheet!$G$2:$H$40,2,FALSE))</f>
        <v xml:space="preserve"> </v>
      </c>
      <c r="AM2223" s="122" t="str">
        <f>IF(ISNA(VLOOKUP(G2223,[1]Sheet!$K$2:$L$159,2,FALSE))," ",(VLOOKUP(G2223,[1]Sheet!$K$2:$L$159,2,FALSE)))</f>
        <v xml:space="preserve"> </v>
      </c>
      <c r="AN2223" s="122" t="str">
        <f>IF(ISNA(VLOOKUP(I2223&amp;C2223,[1]Sheet!$D$2:$E$228,2,FALSE))," ",VLOOKUP(I2223&amp;C2223,[1]Sheet!$D$2:$E$228,2,FALSE))</f>
        <v xml:space="preserve"> </v>
      </c>
      <c r="AO2223" s="122" t="str">
        <f>+I2223&amp;C2223</f>
        <v/>
      </c>
      <c r="AP2223" s="122" t="str">
        <f>C2223&amp;D2223&amp;E2223&amp;G2223&amp;I2223&amp;O2223</f>
        <v/>
      </c>
      <c r="AQ2223" s="122" t="str">
        <f>B2223&amp;D2223&amp;N2223</f>
        <v/>
      </c>
      <c r="AR2223" s="123" t="str">
        <f>+D2223&amp;J2223</f>
        <v/>
      </c>
      <c r="AS2223" s="124" t="str">
        <f t="shared" si="313"/>
        <v/>
      </c>
      <c r="AT2223" s="125" t="str">
        <f t="shared" si="314"/>
        <v/>
      </c>
      <c r="AU2223" s="125" t="str">
        <f>IF(NOT(AT2223=""),VLOOKUP(AT2223,[1]PSI_Category!A:B,2,0),"")</f>
        <v/>
      </c>
      <c r="AV2223" s="167"/>
      <c r="AW2223" s="167"/>
      <c r="AX2223" s="167"/>
    </row>
    <row r="2224" spans="1:50" s="133" customFormat="1" ht="11.4" customHeight="1" x14ac:dyDescent="0.3">
      <c r="A2224" s="103"/>
      <c r="B2224" s="104"/>
      <c r="C2224" s="105"/>
      <c r="D2224" s="106"/>
      <c r="E2224" s="107"/>
      <c r="F2224" s="105"/>
      <c r="G2224" s="107"/>
      <c r="H2224" s="105"/>
      <c r="I2224" s="105"/>
      <c r="J2224" s="107"/>
      <c r="K2224" s="105"/>
      <c r="L2224" s="105"/>
      <c r="M2224" s="105"/>
      <c r="N2224" s="105"/>
      <c r="O2224" s="127"/>
      <c r="P2224" s="109"/>
      <c r="Q2224" s="110"/>
      <c r="R2224" s="110"/>
      <c r="S2224" s="110"/>
      <c r="T2224" s="110"/>
      <c r="U2224" s="111"/>
      <c r="V2224" s="111"/>
      <c r="W2224" s="112"/>
      <c r="X2224" s="113"/>
      <c r="Y2224" s="114"/>
      <c r="Z2224" s="115"/>
      <c r="AA2224" s="116"/>
      <c r="AB2224" s="117" t="b">
        <f t="shared" si="306"/>
        <v>0</v>
      </c>
      <c r="AC2224" s="117">
        <f t="shared" si="307"/>
        <v>0</v>
      </c>
      <c r="AD2224" s="132"/>
      <c r="AE2224" s="117" t="b">
        <f t="shared" si="308"/>
        <v>0</v>
      </c>
      <c r="AF2224" s="117">
        <f t="shared" si="309"/>
        <v>0</v>
      </c>
      <c r="AG2224" s="119">
        <f t="shared" si="310"/>
        <v>0</v>
      </c>
      <c r="AH2224" s="120" t="b">
        <f t="shared" si="311"/>
        <v>0</v>
      </c>
      <c r="AI2224" s="121">
        <f t="shared" si="312"/>
        <v>0</v>
      </c>
      <c r="AJ2224" s="122">
        <f>+C2224</f>
        <v>0</v>
      </c>
      <c r="AK2224" s="122" t="str">
        <f>IF(ISNA(VLOOKUP(postponeList!D2224,[1]Sheet!$A$2:$B$12,2,FALSE))," ",(VLOOKUP(postponeList!D2224,[1]Sheet!$A$2:$B$12,2,FALSE)))</f>
        <v xml:space="preserve"> </v>
      </c>
      <c r="AL2224" s="122" t="str">
        <f>IF(ISNA(VLOOKUP(E2224,[1]Sheet!$G$2:$H$40,2,FALSE))," ",VLOOKUP(E2224,[1]Sheet!$G$2:$H$40,2,FALSE))</f>
        <v xml:space="preserve"> </v>
      </c>
      <c r="AM2224" s="122" t="str">
        <f>IF(ISNA(VLOOKUP(G2224,[1]Sheet!$K$2:$L$159,2,FALSE))," ",(VLOOKUP(G2224,[1]Sheet!$K$2:$L$159,2,FALSE)))</f>
        <v xml:space="preserve"> </v>
      </c>
      <c r="AN2224" s="122" t="str">
        <f>IF(ISNA(VLOOKUP(I2224&amp;C2224,[1]Sheet!$D$2:$E$228,2,FALSE))," ",VLOOKUP(I2224&amp;C2224,[1]Sheet!$D$2:$E$228,2,FALSE))</f>
        <v xml:space="preserve"> </v>
      </c>
      <c r="AO2224" s="122" t="str">
        <f>+I2224&amp;C2224</f>
        <v/>
      </c>
      <c r="AP2224" s="122" t="str">
        <f>C2224&amp;D2224&amp;E2224&amp;G2224&amp;I2224&amp;O2224</f>
        <v/>
      </c>
      <c r="AQ2224" s="122" t="str">
        <f>B2224&amp;D2224&amp;N2224</f>
        <v/>
      </c>
      <c r="AR2224" s="123" t="str">
        <f>+D2224&amp;J2224</f>
        <v/>
      </c>
      <c r="AS2224" s="124" t="str">
        <f t="shared" si="313"/>
        <v/>
      </c>
      <c r="AT2224" s="125" t="str">
        <f t="shared" si="314"/>
        <v/>
      </c>
      <c r="AU2224" s="125" t="str">
        <f>IF(NOT(AT2224=""),VLOOKUP(AT2224,[1]PSI_Category!A:B,2,0),"")</f>
        <v/>
      </c>
      <c r="AV2224" s="167"/>
      <c r="AW2224" s="167"/>
      <c r="AX2224" s="167"/>
    </row>
    <row r="2225" spans="1:50" s="133" customFormat="1" ht="11.4" customHeight="1" x14ac:dyDescent="0.3">
      <c r="A2225" s="103"/>
      <c r="B2225" s="104"/>
      <c r="C2225" s="105"/>
      <c r="D2225" s="106"/>
      <c r="E2225" s="107"/>
      <c r="F2225" s="105"/>
      <c r="G2225" s="107"/>
      <c r="H2225" s="105"/>
      <c r="I2225" s="105"/>
      <c r="J2225" s="107"/>
      <c r="K2225" s="105"/>
      <c r="L2225" s="105"/>
      <c r="M2225" s="105"/>
      <c r="N2225" s="105"/>
      <c r="O2225" s="127"/>
      <c r="P2225" s="109"/>
      <c r="Q2225" s="110"/>
      <c r="R2225" s="110"/>
      <c r="S2225" s="110"/>
      <c r="T2225" s="110"/>
      <c r="U2225" s="111"/>
      <c r="V2225" s="111"/>
      <c r="W2225" s="112"/>
      <c r="X2225" s="113"/>
      <c r="Y2225" s="114"/>
      <c r="Z2225" s="115"/>
      <c r="AA2225" s="116"/>
      <c r="AB2225" s="117" t="b">
        <f t="shared" si="306"/>
        <v>0</v>
      </c>
      <c r="AC2225" s="117">
        <f t="shared" si="307"/>
        <v>0</v>
      </c>
      <c r="AD2225" s="132"/>
      <c r="AE2225" s="117" t="b">
        <f t="shared" si="308"/>
        <v>0</v>
      </c>
      <c r="AF2225" s="117">
        <f t="shared" si="309"/>
        <v>0</v>
      </c>
      <c r="AG2225" s="119">
        <f t="shared" si="310"/>
        <v>0</v>
      </c>
      <c r="AH2225" s="120" t="b">
        <f t="shared" si="311"/>
        <v>0</v>
      </c>
      <c r="AI2225" s="121">
        <f t="shared" si="312"/>
        <v>0</v>
      </c>
      <c r="AJ2225" s="122">
        <f>+C2225</f>
        <v>0</v>
      </c>
      <c r="AK2225" s="122" t="str">
        <f>IF(ISNA(VLOOKUP(postponeList!D2225,[1]Sheet!$A$2:$B$12,2,FALSE))," ",(VLOOKUP(postponeList!D2225,[1]Sheet!$A$2:$B$12,2,FALSE)))</f>
        <v xml:space="preserve"> </v>
      </c>
      <c r="AL2225" s="122" t="str">
        <f>IF(ISNA(VLOOKUP(E2225,[1]Sheet!$G$2:$H$40,2,FALSE))," ",VLOOKUP(E2225,[1]Sheet!$G$2:$H$40,2,FALSE))</f>
        <v xml:space="preserve"> </v>
      </c>
      <c r="AM2225" s="122" t="str">
        <f>IF(ISNA(VLOOKUP(G2225,[1]Sheet!$K$2:$L$159,2,FALSE))," ",(VLOOKUP(G2225,[1]Sheet!$K$2:$L$159,2,FALSE)))</f>
        <v xml:space="preserve"> </v>
      </c>
      <c r="AN2225" s="122" t="str">
        <f>IF(ISNA(VLOOKUP(I2225&amp;C2225,[1]Sheet!$D$2:$E$228,2,FALSE))," ",VLOOKUP(I2225&amp;C2225,[1]Sheet!$D$2:$E$228,2,FALSE))</f>
        <v xml:space="preserve"> </v>
      </c>
      <c r="AO2225" s="122" t="str">
        <f>+I2225&amp;C2225</f>
        <v/>
      </c>
      <c r="AP2225" s="122" t="str">
        <f>C2225&amp;D2225&amp;E2225&amp;G2225&amp;I2225&amp;O2225</f>
        <v/>
      </c>
      <c r="AQ2225" s="122" t="str">
        <f>B2225&amp;D2225&amp;N2225</f>
        <v/>
      </c>
      <c r="AR2225" s="123" t="str">
        <f>+D2225&amp;J2225</f>
        <v/>
      </c>
      <c r="AS2225" s="124" t="str">
        <f t="shared" si="313"/>
        <v/>
      </c>
      <c r="AT2225" s="125" t="str">
        <f t="shared" si="314"/>
        <v/>
      </c>
      <c r="AU2225" s="125" t="str">
        <f>IF(NOT(AT2225=""),VLOOKUP(AT2225,[1]PSI_Category!A:B,2,0),"")</f>
        <v/>
      </c>
      <c r="AV2225" s="167"/>
      <c r="AW2225" s="167"/>
      <c r="AX2225" s="167"/>
    </row>
    <row r="2226" spans="1:50" s="133" customFormat="1" ht="11.4" customHeight="1" x14ac:dyDescent="0.3">
      <c r="A2226" s="103"/>
      <c r="B2226" s="104"/>
      <c r="C2226" s="105"/>
      <c r="D2226" s="106"/>
      <c r="E2226" s="107"/>
      <c r="F2226" s="105"/>
      <c r="G2226" s="107"/>
      <c r="H2226" s="105"/>
      <c r="I2226" s="105"/>
      <c r="J2226" s="107"/>
      <c r="K2226" s="105"/>
      <c r="L2226" s="105"/>
      <c r="M2226" s="105"/>
      <c r="N2226" s="105"/>
      <c r="O2226" s="127"/>
      <c r="P2226" s="109"/>
      <c r="Q2226" s="110"/>
      <c r="R2226" s="110"/>
      <c r="S2226" s="110"/>
      <c r="T2226" s="110"/>
      <c r="U2226" s="111"/>
      <c r="V2226" s="111"/>
      <c r="W2226" s="112"/>
      <c r="X2226" s="113"/>
      <c r="Y2226" s="114"/>
      <c r="Z2226" s="115"/>
      <c r="AA2226" s="116"/>
      <c r="AB2226" s="117" t="b">
        <f t="shared" si="306"/>
        <v>0</v>
      </c>
      <c r="AC2226" s="117">
        <f t="shared" si="307"/>
        <v>0</v>
      </c>
      <c r="AD2226" s="132"/>
      <c r="AE2226" s="117" t="b">
        <f t="shared" si="308"/>
        <v>0</v>
      </c>
      <c r="AF2226" s="117">
        <f t="shared" si="309"/>
        <v>0</v>
      </c>
      <c r="AG2226" s="119">
        <f t="shared" si="310"/>
        <v>0</v>
      </c>
      <c r="AH2226" s="120" t="b">
        <f t="shared" si="311"/>
        <v>0</v>
      </c>
      <c r="AI2226" s="121">
        <f t="shared" si="312"/>
        <v>0</v>
      </c>
      <c r="AJ2226" s="122">
        <f>+C2226</f>
        <v>0</v>
      </c>
      <c r="AK2226" s="122" t="str">
        <f>IF(ISNA(VLOOKUP(postponeList!D2226,[1]Sheet!$A$2:$B$12,2,FALSE))," ",(VLOOKUP(postponeList!D2226,[1]Sheet!$A$2:$B$12,2,FALSE)))</f>
        <v xml:space="preserve"> </v>
      </c>
      <c r="AL2226" s="122" t="str">
        <f>IF(ISNA(VLOOKUP(E2226,[1]Sheet!$G$2:$H$40,2,FALSE))," ",VLOOKUP(E2226,[1]Sheet!$G$2:$H$40,2,FALSE))</f>
        <v xml:space="preserve"> </v>
      </c>
      <c r="AM2226" s="122" t="str">
        <f>IF(ISNA(VLOOKUP(G2226,[1]Sheet!$K$2:$L$159,2,FALSE))," ",(VLOOKUP(G2226,[1]Sheet!$K$2:$L$159,2,FALSE)))</f>
        <v xml:space="preserve"> </v>
      </c>
      <c r="AN2226" s="122" t="str">
        <f>IF(ISNA(VLOOKUP(I2226&amp;C2226,[1]Sheet!$D$2:$E$228,2,FALSE))," ",VLOOKUP(I2226&amp;C2226,[1]Sheet!$D$2:$E$228,2,FALSE))</f>
        <v xml:space="preserve"> </v>
      </c>
      <c r="AO2226" s="122" t="str">
        <f>+I2226&amp;C2226</f>
        <v/>
      </c>
      <c r="AP2226" s="122" t="str">
        <f>C2226&amp;D2226&amp;E2226&amp;G2226&amp;I2226&amp;O2226</f>
        <v/>
      </c>
      <c r="AQ2226" s="122" t="str">
        <f>B2226&amp;D2226&amp;N2226</f>
        <v/>
      </c>
      <c r="AR2226" s="123" t="str">
        <f>+D2226&amp;J2226</f>
        <v/>
      </c>
      <c r="AS2226" s="124" t="str">
        <f t="shared" si="313"/>
        <v/>
      </c>
      <c r="AT2226" s="125" t="str">
        <f t="shared" si="314"/>
        <v/>
      </c>
      <c r="AU2226" s="125" t="str">
        <f>IF(NOT(AT2226=""),VLOOKUP(AT2226,[1]PSI_Category!A:B,2,0),"")</f>
        <v/>
      </c>
      <c r="AV2226" s="167"/>
      <c r="AW2226" s="167"/>
      <c r="AX2226" s="167"/>
    </row>
    <row r="2227" spans="1:50" s="133" customFormat="1" ht="11.4" customHeight="1" x14ac:dyDescent="0.3">
      <c r="A2227" s="103"/>
      <c r="B2227" s="104"/>
      <c r="C2227" s="105"/>
      <c r="D2227" s="106"/>
      <c r="E2227" s="107"/>
      <c r="F2227" s="105"/>
      <c r="G2227" s="107"/>
      <c r="H2227" s="105"/>
      <c r="I2227" s="105"/>
      <c r="J2227" s="107"/>
      <c r="K2227" s="105"/>
      <c r="L2227" s="105"/>
      <c r="M2227" s="105"/>
      <c r="N2227" s="105"/>
      <c r="O2227" s="127"/>
      <c r="P2227" s="109"/>
      <c r="Q2227" s="110"/>
      <c r="R2227" s="110"/>
      <c r="S2227" s="110"/>
      <c r="T2227" s="110"/>
      <c r="U2227" s="111"/>
      <c r="V2227" s="111"/>
      <c r="W2227" s="112"/>
      <c r="X2227" s="113"/>
      <c r="Y2227" s="114"/>
      <c r="Z2227" s="115"/>
      <c r="AA2227" s="116"/>
      <c r="AB2227" s="117" t="b">
        <f t="shared" si="306"/>
        <v>0</v>
      </c>
      <c r="AC2227" s="117">
        <f t="shared" si="307"/>
        <v>0</v>
      </c>
      <c r="AD2227" s="132"/>
      <c r="AE2227" s="117" t="b">
        <f t="shared" si="308"/>
        <v>0</v>
      </c>
      <c r="AF2227" s="117">
        <f t="shared" si="309"/>
        <v>0</v>
      </c>
      <c r="AG2227" s="119">
        <f t="shared" si="310"/>
        <v>0</v>
      </c>
      <c r="AH2227" s="120" t="b">
        <f t="shared" si="311"/>
        <v>0</v>
      </c>
      <c r="AI2227" s="121">
        <f t="shared" si="312"/>
        <v>0</v>
      </c>
      <c r="AJ2227" s="122">
        <f>+C2227</f>
        <v>0</v>
      </c>
      <c r="AK2227" s="122" t="str">
        <f>IF(ISNA(VLOOKUP(postponeList!D2227,[1]Sheet!$A$2:$B$12,2,FALSE))," ",(VLOOKUP(postponeList!D2227,[1]Sheet!$A$2:$B$12,2,FALSE)))</f>
        <v xml:space="preserve"> </v>
      </c>
      <c r="AL2227" s="122" t="str">
        <f>IF(ISNA(VLOOKUP(E2227,[1]Sheet!$G$2:$H$40,2,FALSE))," ",VLOOKUP(E2227,[1]Sheet!$G$2:$H$40,2,FALSE))</f>
        <v xml:space="preserve"> </v>
      </c>
      <c r="AM2227" s="122" t="str">
        <f>IF(ISNA(VLOOKUP(G2227,[1]Sheet!$K$2:$L$159,2,FALSE))," ",(VLOOKUP(G2227,[1]Sheet!$K$2:$L$159,2,FALSE)))</f>
        <v xml:space="preserve"> </v>
      </c>
      <c r="AN2227" s="122" t="str">
        <f>IF(ISNA(VLOOKUP(I2227&amp;C2227,[1]Sheet!$D$2:$E$228,2,FALSE))," ",VLOOKUP(I2227&amp;C2227,[1]Sheet!$D$2:$E$228,2,FALSE))</f>
        <v xml:space="preserve"> </v>
      </c>
      <c r="AO2227" s="122" t="str">
        <f>+I2227&amp;C2227</f>
        <v/>
      </c>
      <c r="AP2227" s="122" t="str">
        <f>C2227&amp;D2227&amp;E2227&amp;G2227&amp;I2227&amp;O2227</f>
        <v/>
      </c>
      <c r="AQ2227" s="122" t="str">
        <f>B2227&amp;D2227&amp;N2227</f>
        <v/>
      </c>
      <c r="AR2227" s="123" t="str">
        <f>+D2227&amp;J2227</f>
        <v/>
      </c>
      <c r="AS2227" s="124" t="str">
        <f t="shared" si="313"/>
        <v/>
      </c>
      <c r="AT2227" s="125" t="str">
        <f t="shared" si="314"/>
        <v/>
      </c>
      <c r="AU2227" s="125" t="str">
        <f>IF(NOT(AT2227=""),VLOOKUP(AT2227,[1]PSI_Category!A:B,2,0),"")</f>
        <v/>
      </c>
      <c r="AV2227" s="167"/>
      <c r="AW2227" s="167"/>
      <c r="AX2227" s="167"/>
    </row>
    <row r="2228" spans="1:50" s="133" customFormat="1" ht="11.4" customHeight="1" x14ac:dyDescent="0.3">
      <c r="A2228" s="103"/>
      <c r="B2228" s="104"/>
      <c r="C2228" s="105"/>
      <c r="D2228" s="106"/>
      <c r="E2228" s="107"/>
      <c r="F2228" s="105"/>
      <c r="G2228" s="107"/>
      <c r="H2228" s="105"/>
      <c r="I2228" s="105"/>
      <c r="J2228" s="107"/>
      <c r="K2228" s="105"/>
      <c r="L2228" s="105"/>
      <c r="M2228" s="105"/>
      <c r="N2228" s="105"/>
      <c r="O2228" s="127"/>
      <c r="P2228" s="109"/>
      <c r="Q2228" s="110"/>
      <c r="R2228" s="110"/>
      <c r="S2228" s="110"/>
      <c r="T2228" s="110"/>
      <c r="U2228" s="111"/>
      <c r="V2228" s="111"/>
      <c r="W2228" s="112"/>
      <c r="X2228" s="113"/>
      <c r="Y2228" s="114"/>
      <c r="Z2228" s="115"/>
      <c r="AA2228" s="116"/>
      <c r="AB2228" s="117" t="b">
        <f t="shared" si="306"/>
        <v>0</v>
      </c>
      <c r="AC2228" s="117">
        <f t="shared" si="307"/>
        <v>0</v>
      </c>
      <c r="AD2228" s="132"/>
      <c r="AE2228" s="117" t="b">
        <f t="shared" si="308"/>
        <v>0</v>
      </c>
      <c r="AF2228" s="117">
        <f t="shared" si="309"/>
        <v>0</v>
      </c>
      <c r="AG2228" s="119">
        <f t="shared" si="310"/>
        <v>0</v>
      </c>
      <c r="AH2228" s="120" t="b">
        <f t="shared" si="311"/>
        <v>0</v>
      </c>
      <c r="AI2228" s="121">
        <f t="shared" si="312"/>
        <v>0</v>
      </c>
      <c r="AJ2228" s="122">
        <f>+C2228</f>
        <v>0</v>
      </c>
      <c r="AK2228" s="122" t="str">
        <f>IF(ISNA(VLOOKUP(postponeList!D2228,[1]Sheet!$A$2:$B$12,2,FALSE))," ",(VLOOKUP(postponeList!D2228,[1]Sheet!$A$2:$B$12,2,FALSE)))</f>
        <v xml:space="preserve"> </v>
      </c>
      <c r="AL2228" s="122" t="str">
        <f>IF(ISNA(VLOOKUP(E2228,[1]Sheet!$G$2:$H$40,2,FALSE))," ",VLOOKUP(E2228,[1]Sheet!$G$2:$H$40,2,FALSE))</f>
        <v xml:space="preserve"> </v>
      </c>
      <c r="AM2228" s="122" t="str">
        <f>IF(ISNA(VLOOKUP(G2228,[1]Sheet!$K$2:$L$159,2,FALSE))," ",(VLOOKUP(G2228,[1]Sheet!$K$2:$L$159,2,FALSE)))</f>
        <v xml:space="preserve"> </v>
      </c>
      <c r="AN2228" s="122" t="str">
        <f>IF(ISNA(VLOOKUP(I2228&amp;C2228,[1]Sheet!$D$2:$E$228,2,FALSE))," ",VLOOKUP(I2228&amp;C2228,[1]Sheet!$D$2:$E$228,2,FALSE))</f>
        <v xml:space="preserve"> </v>
      </c>
      <c r="AO2228" s="122" t="str">
        <f>+I2228&amp;C2228</f>
        <v/>
      </c>
      <c r="AP2228" s="122" t="str">
        <f>C2228&amp;D2228&amp;E2228&amp;G2228&amp;I2228&amp;O2228</f>
        <v/>
      </c>
      <c r="AQ2228" s="122" t="str">
        <f>B2228&amp;D2228&amp;N2228</f>
        <v/>
      </c>
      <c r="AR2228" s="123" t="str">
        <f>+D2228&amp;J2228</f>
        <v/>
      </c>
      <c r="AS2228" s="124" t="str">
        <f t="shared" si="313"/>
        <v/>
      </c>
      <c r="AT2228" s="125" t="str">
        <f t="shared" si="314"/>
        <v/>
      </c>
      <c r="AU2228" s="125" t="str">
        <f>IF(NOT(AT2228=""),VLOOKUP(AT2228,[1]PSI_Category!A:B,2,0),"")</f>
        <v/>
      </c>
      <c r="AV2228" s="167"/>
      <c r="AW2228" s="167"/>
      <c r="AX2228" s="167"/>
    </row>
    <row r="2229" spans="1:50" s="133" customFormat="1" ht="11.4" customHeight="1" x14ac:dyDescent="0.3">
      <c r="A2229" s="103"/>
      <c r="B2229" s="104"/>
      <c r="C2229" s="105"/>
      <c r="D2229" s="106"/>
      <c r="E2229" s="107"/>
      <c r="F2229" s="105"/>
      <c r="G2229" s="107"/>
      <c r="H2229" s="105"/>
      <c r="I2229" s="105"/>
      <c r="J2229" s="107"/>
      <c r="K2229" s="105"/>
      <c r="L2229" s="105"/>
      <c r="M2229" s="105"/>
      <c r="N2229" s="105"/>
      <c r="O2229" s="127"/>
      <c r="P2229" s="109"/>
      <c r="Q2229" s="110"/>
      <c r="R2229" s="110"/>
      <c r="S2229" s="110"/>
      <c r="T2229" s="110"/>
      <c r="U2229" s="111"/>
      <c r="V2229" s="111"/>
      <c r="W2229" s="112"/>
      <c r="X2229" s="113"/>
      <c r="Y2229" s="114"/>
      <c r="Z2229" s="115"/>
      <c r="AA2229" s="116"/>
      <c r="AB2229" s="117" t="b">
        <f t="shared" si="306"/>
        <v>0</v>
      </c>
      <c r="AC2229" s="117">
        <f t="shared" si="307"/>
        <v>0</v>
      </c>
      <c r="AD2229" s="132"/>
      <c r="AE2229" s="117" t="b">
        <f t="shared" si="308"/>
        <v>0</v>
      </c>
      <c r="AF2229" s="117">
        <f t="shared" si="309"/>
        <v>0</v>
      </c>
      <c r="AG2229" s="119">
        <f t="shared" si="310"/>
        <v>0</v>
      </c>
      <c r="AH2229" s="120" t="b">
        <f t="shared" si="311"/>
        <v>0</v>
      </c>
      <c r="AI2229" s="121">
        <f t="shared" si="312"/>
        <v>0</v>
      </c>
      <c r="AJ2229" s="122">
        <f>+C2229</f>
        <v>0</v>
      </c>
      <c r="AK2229" s="122" t="str">
        <f>IF(ISNA(VLOOKUP(postponeList!D2229,[1]Sheet!$A$2:$B$12,2,FALSE))," ",(VLOOKUP(postponeList!D2229,[1]Sheet!$A$2:$B$12,2,FALSE)))</f>
        <v xml:space="preserve"> </v>
      </c>
      <c r="AL2229" s="122" t="str">
        <f>IF(ISNA(VLOOKUP(E2229,[1]Sheet!$G$2:$H$40,2,FALSE))," ",VLOOKUP(E2229,[1]Sheet!$G$2:$H$40,2,FALSE))</f>
        <v xml:space="preserve"> </v>
      </c>
      <c r="AM2229" s="122" t="str">
        <f>IF(ISNA(VLOOKUP(G2229,[1]Sheet!$K$2:$L$159,2,FALSE))," ",(VLOOKUP(G2229,[1]Sheet!$K$2:$L$159,2,FALSE)))</f>
        <v xml:space="preserve"> </v>
      </c>
      <c r="AN2229" s="122" t="str">
        <f>IF(ISNA(VLOOKUP(I2229&amp;C2229,[1]Sheet!$D$2:$E$228,2,FALSE))," ",VLOOKUP(I2229&amp;C2229,[1]Sheet!$D$2:$E$228,2,FALSE))</f>
        <v xml:space="preserve"> </v>
      </c>
      <c r="AO2229" s="122" t="str">
        <f>+I2229&amp;C2229</f>
        <v/>
      </c>
      <c r="AP2229" s="122" t="str">
        <f>C2229&amp;D2229&amp;E2229&amp;G2229&amp;I2229&amp;O2229</f>
        <v/>
      </c>
      <c r="AQ2229" s="122" t="str">
        <f>B2229&amp;D2229&amp;N2229</f>
        <v/>
      </c>
      <c r="AR2229" s="123" t="str">
        <f>+D2229&amp;J2229</f>
        <v/>
      </c>
      <c r="AS2229" s="124" t="str">
        <f t="shared" si="313"/>
        <v/>
      </c>
      <c r="AT2229" s="125" t="str">
        <f t="shared" si="314"/>
        <v/>
      </c>
      <c r="AU2229" s="125" t="str">
        <f>IF(NOT(AT2229=""),VLOOKUP(AT2229,[1]PSI_Category!A:B,2,0),"")</f>
        <v/>
      </c>
      <c r="AV2229" s="167"/>
      <c r="AW2229" s="167"/>
      <c r="AX2229" s="167"/>
    </row>
    <row r="2230" spans="1:50" s="133" customFormat="1" ht="11.4" customHeight="1" x14ac:dyDescent="0.3">
      <c r="A2230" s="103"/>
      <c r="B2230" s="104"/>
      <c r="C2230" s="105"/>
      <c r="D2230" s="106"/>
      <c r="E2230" s="107"/>
      <c r="F2230" s="105"/>
      <c r="G2230" s="107"/>
      <c r="H2230" s="105"/>
      <c r="I2230" s="105"/>
      <c r="J2230" s="107"/>
      <c r="K2230" s="105"/>
      <c r="L2230" s="105"/>
      <c r="M2230" s="105"/>
      <c r="N2230" s="105"/>
      <c r="O2230" s="127"/>
      <c r="P2230" s="109"/>
      <c r="Q2230" s="110"/>
      <c r="R2230" s="110"/>
      <c r="S2230" s="110"/>
      <c r="T2230" s="110"/>
      <c r="U2230" s="111"/>
      <c r="V2230" s="111"/>
      <c r="W2230" s="112"/>
      <c r="X2230" s="113"/>
      <c r="Y2230" s="114"/>
      <c r="Z2230" s="115"/>
      <c r="AA2230" s="116"/>
      <c r="AB2230" s="117" t="b">
        <f t="shared" si="306"/>
        <v>0</v>
      </c>
      <c r="AC2230" s="117">
        <f t="shared" si="307"/>
        <v>0</v>
      </c>
      <c r="AD2230" s="132"/>
      <c r="AE2230" s="117" t="b">
        <f t="shared" si="308"/>
        <v>0</v>
      </c>
      <c r="AF2230" s="117">
        <f t="shared" si="309"/>
        <v>0</v>
      </c>
      <c r="AG2230" s="119">
        <f t="shared" si="310"/>
        <v>0</v>
      </c>
      <c r="AH2230" s="120" t="b">
        <f t="shared" si="311"/>
        <v>0</v>
      </c>
      <c r="AI2230" s="121">
        <f t="shared" si="312"/>
        <v>0</v>
      </c>
      <c r="AJ2230" s="122">
        <f>+C2230</f>
        <v>0</v>
      </c>
      <c r="AK2230" s="122" t="str">
        <f>IF(ISNA(VLOOKUP(postponeList!D2230,[1]Sheet!$A$2:$B$12,2,FALSE))," ",(VLOOKUP(postponeList!D2230,[1]Sheet!$A$2:$B$12,2,FALSE)))</f>
        <v xml:space="preserve"> </v>
      </c>
      <c r="AL2230" s="122" t="str">
        <f>IF(ISNA(VLOOKUP(E2230,[1]Sheet!$G$2:$H$40,2,FALSE))," ",VLOOKUP(E2230,[1]Sheet!$G$2:$H$40,2,FALSE))</f>
        <v xml:space="preserve"> </v>
      </c>
      <c r="AM2230" s="122" t="str">
        <f>IF(ISNA(VLOOKUP(G2230,[1]Sheet!$K$2:$L$159,2,FALSE))," ",(VLOOKUP(G2230,[1]Sheet!$K$2:$L$159,2,FALSE)))</f>
        <v xml:space="preserve"> </v>
      </c>
      <c r="AN2230" s="122" t="str">
        <f>IF(ISNA(VLOOKUP(I2230&amp;C2230,[1]Sheet!$D$2:$E$228,2,FALSE))," ",VLOOKUP(I2230&amp;C2230,[1]Sheet!$D$2:$E$228,2,FALSE))</f>
        <v xml:space="preserve"> </v>
      </c>
      <c r="AO2230" s="122" t="str">
        <f>+I2230&amp;C2230</f>
        <v/>
      </c>
      <c r="AP2230" s="122" t="str">
        <f>C2230&amp;D2230&amp;E2230&amp;G2230&amp;I2230&amp;O2230</f>
        <v/>
      </c>
      <c r="AQ2230" s="122" t="str">
        <f>B2230&amp;D2230&amp;N2230</f>
        <v/>
      </c>
      <c r="AR2230" s="123" t="str">
        <f>+D2230&amp;J2230</f>
        <v/>
      </c>
      <c r="AS2230" s="124" t="str">
        <f t="shared" si="313"/>
        <v/>
      </c>
      <c r="AT2230" s="125" t="str">
        <f t="shared" si="314"/>
        <v/>
      </c>
      <c r="AU2230" s="125" t="str">
        <f>IF(NOT(AT2230=""),VLOOKUP(AT2230,[1]PSI_Category!A:B,2,0),"")</f>
        <v/>
      </c>
      <c r="AV2230" s="167"/>
      <c r="AW2230" s="167"/>
      <c r="AX2230" s="167"/>
    </row>
    <row r="2231" spans="1:50" s="133" customFormat="1" ht="11.4" customHeight="1" x14ac:dyDescent="0.3">
      <c r="A2231" s="103"/>
      <c r="B2231" s="104"/>
      <c r="C2231" s="105"/>
      <c r="D2231" s="106"/>
      <c r="E2231" s="107"/>
      <c r="F2231" s="105"/>
      <c r="G2231" s="107"/>
      <c r="H2231" s="105"/>
      <c r="I2231" s="105"/>
      <c r="J2231" s="107"/>
      <c r="K2231" s="105"/>
      <c r="L2231" s="105"/>
      <c r="M2231" s="105"/>
      <c r="N2231" s="105"/>
      <c r="O2231" s="127"/>
      <c r="P2231" s="109"/>
      <c r="Q2231" s="110"/>
      <c r="R2231" s="110"/>
      <c r="S2231" s="110"/>
      <c r="T2231" s="110"/>
      <c r="U2231" s="111"/>
      <c r="V2231" s="111"/>
      <c r="W2231" s="112"/>
      <c r="X2231" s="113"/>
      <c r="Y2231" s="114"/>
      <c r="Z2231" s="115"/>
      <c r="AA2231" s="116"/>
      <c r="AB2231" s="117" t="b">
        <f t="shared" si="306"/>
        <v>0</v>
      </c>
      <c r="AC2231" s="117">
        <f t="shared" si="307"/>
        <v>0</v>
      </c>
      <c r="AD2231" s="132"/>
      <c r="AE2231" s="117" t="b">
        <f t="shared" si="308"/>
        <v>0</v>
      </c>
      <c r="AF2231" s="117">
        <f t="shared" si="309"/>
        <v>0</v>
      </c>
      <c r="AG2231" s="119">
        <f t="shared" si="310"/>
        <v>0</v>
      </c>
      <c r="AH2231" s="120" t="b">
        <f t="shared" si="311"/>
        <v>0</v>
      </c>
      <c r="AI2231" s="121">
        <f t="shared" si="312"/>
        <v>0</v>
      </c>
      <c r="AJ2231" s="122">
        <f>+C2231</f>
        <v>0</v>
      </c>
      <c r="AK2231" s="122" t="str">
        <f>IF(ISNA(VLOOKUP(postponeList!D2231,[1]Sheet!$A$2:$B$12,2,FALSE))," ",(VLOOKUP(postponeList!D2231,[1]Sheet!$A$2:$B$12,2,FALSE)))</f>
        <v xml:space="preserve"> </v>
      </c>
      <c r="AL2231" s="122" t="str">
        <f>IF(ISNA(VLOOKUP(E2231,[1]Sheet!$G$2:$H$40,2,FALSE))," ",VLOOKUP(E2231,[1]Sheet!$G$2:$H$40,2,FALSE))</f>
        <v xml:space="preserve"> </v>
      </c>
      <c r="AM2231" s="122" t="str">
        <f>IF(ISNA(VLOOKUP(G2231,[1]Sheet!$K$2:$L$159,2,FALSE))," ",(VLOOKUP(G2231,[1]Sheet!$K$2:$L$159,2,FALSE)))</f>
        <v xml:space="preserve"> </v>
      </c>
      <c r="AN2231" s="122" t="str">
        <f>IF(ISNA(VLOOKUP(I2231&amp;C2231,[1]Sheet!$D$2:$E$228,2,FALSE))," ",VLOOKUP(I2231&amp;C2231,[1]Sheet!$D$2:$E$228,2,FALSE))</f>
        <v xml:space="preserve"> </v>
      </c>
      <c r="AO2231" s="122" t="str">
        <f>+I2231&amp;C2231</f>
        <v/>
      </c>
      <c r="AP2231" s="122" t="str">
        <f>C2231&amp;D2231&amp;E2231&amp;G2231&amp;I2231&amp;O2231</f>
        <v/>
      </c>
      <c r="AQ2231" s="122" t="str">
        <f>B2231&amp;D2231&amp;N2231</f>
        <v/>
      </c>
      <c r="AR2231" s="123" t="str">
        <f>+D2231&amp;J2231</f>
        <v/>
      </c>
      <c r="AS2231" s="124" t="str">
        <f t="shared" si="313"/>
        <v/>
      </c>
      <c r="AT2231" s="125" t="str">
        <f t="shared" si="314"/>
        <v/>
      </c>
      <c r="AU2231" s="125" t="str">
        <f>IF(NOT(AT2231=""),VLOOKUP(AT2231,[1]PSI_Category!A:B,2,0),"")</f>
        <v/>
      </c>
      <c r="AV2231" s="167"/>
      <c r="AW2231" s="167"/>
      <c r="AX2231" s="167"/>
    </row>
    <row r="2232" spans="1:50" s="133" customFormat="1" ht="11.4" customHeight="1" x14ac:dyDescent="0.3">
      <c r="A2232" s="103"/>
      <c r="B2232" s="104"/>
      <c r="C2232" s="105"/>
      <c r="D2232" s="106"/>
      <c r="E2232" s="107"/>
      <c r="F2232" s="105"/>
      <c r="G2232" s="107"/>
      <c r="H2232" s="105"/>
      <c r="I2232" s="105"/>
      <c r="J2232" s="107"/>
      <c r="K2232" s="105"/>
      <c r="L2232" s="105"/>
      <c r="M2232" s="105"/>
      <c r="N2232" s="105"/>
      <c r="O2232" s="127"/>
      <c r="P2232" s="109"/>
      <c r="Q2232" s="110"/>
      <c r="R2232" s="110"/>
      <c r="S2232" s="110"/>
      <c r="T2232" s="110"/>
      <c r="U2232" s="111"/>
      <c r="V2232" s="111"/>
      <c r="W2232" s="112"/>
      <c r="X2232" s="113"/>
      <c r="Y2232" s="114"/>
      <c r="Z2232" s="115"/>
      <c r="AA2232" s="116"/>
      <c r="AB2232" s="117" t="b">
        <f t="shared" si="306"/>
        <v>0</v>
      </c>
      <c r="AC2232" s="117">
        <f t="shared" si="307"/>
        <v>0</v>
      </c>
      <c r="AD2232" s="132"/>
      <c r="AE2232" s="117" t="b">
        <f t="shared" si="308"/>
        <v>0</v>
      </c>
      <c r="AF2232" s="117">
        <f t="shared" si="309"/>
        <v>0</v>
      </c>
      <c r="AG2232" s="119">
        <f t="shared" si="310"/>
        <v>0</v>
      </c>
      <c r="AH2232" s="120" t="b">
        <f t="shared" si="311"/>
        <v>0</v>
      </c>
      <c r="AI2232" s="121">
        <f t="shared" si="312"/>
        <v>0</v>
      </c>
      <c r="AJ2232" s="122">
        <f>+C2232</f>
        <v>0</v>
      </c>
      <c r="AK2232" s="122" t="str">
        <f>IF(ISNA(VLOOKUP(postponeList!D2232,[1]Sheet!$A$2:$B$12,2,FALSE))," ",(VLOOKUP(postponeList!D2232,[1]Sheet!$A$2:$B$12,2,FALSE)))</f>
        <v xml:space="preserve"> </v>
      </c>
      <c r="AL2232" s="122" t="str">
        <f>IF(ISNA(VLOOKUP(E2232,[1]Sheet!$G$2:$H$40,2,FALSE))," ",VLOOKUP(E2232,[1]Sheet!$G$2:$H$40,2,FALSE))</f>
        <v xml:space="preserve"> </v>
      </c>
      <c r="AM2232" s="122" t="str">
        <f>IF(ISNA(VLOOKUP(G2232,[1]Sheet!$K$2:$L$159,2,FALSE))," ",(VLOOKUP(G2232,[1]Sheet!$K$2:$L$159,2,FALSE)))</f>
        <v xml:space="preserve"> </v>
      </c>
      <c r="AN2232" s="122" t="str">
        <f>IF(ISNA(VLOOKUP(I2232&amp;C2232,[1]Sheet!$D$2:$E$228,2,FALSE))," ",VLOOKUP(I2232&amp;C2232,[1]Sheet!$D$2:$E$228,2,FALSE))</f>
        <v xml:space="preserve"> </v>
      </c>
      <c r="AO2232" s="122" t="str">
        <f>+I2232&amp;C2232</f>
        <v/>
      </c>
      <c r="AP2232" s="122" t="str">
        <f>C2232&amp;D2232&amp;E2232&amp;G2232&amp;I2232&amp;O2232</f>
        <v/>
      </c>
      <c r="AQ2232" s="122" t="str">
        <f>B2232&amp;D2232&amp;N2232</f>
        <v/>
      </c>
      <c r="AR2232" s="123" t="str">
        <f>+D2232&amp;J2232</f>
        <v/>
      </c>
      <c r="AS2232" s="124" t="str">
        <f t="shared" si="313"/>
        <v/>
      </c>
      <c r="AT2232" s="125" t="str">
        <f t="shared" si="314"/>
        <v/>
      </c>
      <c r="AU2232" s="125" t="str">
        <f>IF(NOT(AT2232=""),VLOOKUP(AT2232,[1]PSI_Category!A:B,2,0),"")</f>
        <v/>
      </c>
      <c r="AV2232" s="167"/>
      <c r="AW2232" s="167"/>
      <c r="AX2232" s="167"/>
    </row>
    <row r="2233" spans="1:50" s="133" customFormat="1" ht="11.4" customHeight="1" x14ac:dyDescent="0.3">
      <c r="A2233" s="103"/>
      <c r="B2233" s="104"/>
      <c r="C2233" s="105"/>
      <c r="D2233" s="106"/>
      <c r="E2233" s="107"/>
      <c r="F2233" s="105"/>
      <c r="G2233" s="107"/>
      <c r="H2233" s="105"/>
      <c r="I2233" s="105"/>
      <c r="J2233" s="107"/>
      <c r="K2233" s="105"/>
      <c r="L2233" s="105"/>
      <c r="M2233" s="105"/>
      <c r="N2233" s="105"/>
      <c r="O2233" s="127"/>
      <c r="P2233" s="109"/>
      <c r="Q2233" s="110"/>
      <c r="R2233" s="110"/>
      <c r="S2233" s="110"/>
      <c r="T2233" s="110"/>
      <c r="U2233" s="111"/>
      <c r="V2233" s="111"/>
      <c r="W2233" s="112"/>
      <c r="X2233" s="113"/>
      <c r="Y2233" s="114"/>
      <c r="Z2233" s="115"/>
      <c r="AA2233" s="116"/>
      <c r="AB2233" s="117" t="b">
        <f t="shared" si="306"/>
        <v>0</v>
      </c>
      <c r="AC2233" s="117">
        <f t="shared" si="307"/>
        <v>0</v>
      </c>
      <c r="AD2233" s="132"/>
      <c r="AE2233" s="117" t="b">
        <f t="shared" si="308"/>
        <v>0</v>
      </c>
      <c r="AF2233" s="117">
        <f t="shared" si="309"/>
        <v>0</v>
      </c>
      <c r="AG2233" s="119">
        <f t="shared" si="310"/>
        <v>0</v>
      </c>
      <c r="AH2233" s="120" t="b">
        <f t="shared" si="311"/>
        <v>0</v>
      </c>
      <c r="AI2233" s="121">
        <f t="shared" si="312"/>
        <v>0</v>
      </c>
      <c r="AJ2233" s="122">
        <f>+C2233</f>
        <v>0</v>
      </c>
      <c r="AK2233" s="122" t="str">
        <f>IF(ISNA(VLOOKUP(postponeList!D2233,[1]Sheet!$A$2:$B$12,2,FALSE))," ",(VLOOKUP(postponeList!D2233,[1]Sheet!$A$2:$B$12,2,FALSE)))</f>
        <v xml:space="preserve"> </v>
      </c>
      <c r="AL2233" s="122" t="str">
        <f>IF(ISNA(VLOOKUP(E2233,[1]Sheet!$G$2:$H$40,2,FALSE))," ",VLOOKUP(E2233,[1]Sheet!$G$2:$H$40,2,FALSE))</f>
        <v xml:space="preserve"> </v>
      </c>
      <c r="AM2233" s="122" t="str">
        <f>IF(ISNA(VLOOKUP(G2233,[1]Sheet!$K$2:$L$159,2,FALSE))," ",(VLOOKUP(G2233,[1]Sheet!$K$2:$L$159,2,FALSE)))</f>
        <v xml:space="preserve"> </v>
      </c>
      <c r="AN2233" s="122" t="str">
        <f>IF(ISNA(VLOOKUP(I2233&amp;C2233,[1]Sheet!$D$2:$E$228,2,FALSE))," ",VLOOKUP(I2233&amp;C2233,[1]Sheet!$D$2:$E$228,2,FALSE))</f>
        <v xml:space="preserve"> </v>
      </c>
      <c r="AO2233" s="122" t="str">
        <f>+I2233&amp;C2233</f>
        <v/>
      </c>
      <c r="AP2233" s="122" t="str">
        <f>C2233&amp;D2233&amp;E2233&amp;G2233&amp;I2233&amp;O2233</f>
        <v/>
      </c>
      <c r="AQ2233" s="122" t="str">
        <f>B2233&amp;D2233&amp;N2233</f>
        <v/>
      </c>
      <c r="AR2233" s="123" t="str">
        <f>+D2233&amp;J2233</f>
        <v/>
      </c>
      <c r="AS2233" s="124" t="str">
        <f t="shared" si="313"/>
        <v/>
      </c>
      <c r="AT2233" s="125" t="str">
        <f t="shared" si="314"/>
        <v/>
      </c>
      <c r="AU2233" s="125" t="str">
        <f>IF(NOT(AT2233=""),VLOOKUP(AT2233,[1]PSI_Category!A:B,2,0),"")</f>
        <v/>
      </c>
      <c r="AV2233" s="167"/>
      <c r="AW2233" s="167"/>
      <c r="AX2233" s="167"/>
    </row>
    <row r="2234" spans="1:50" s="133" customFormat="1" ht="11.4" customHeight="1" x14ac:dyDescent="0.3">
      <c r="A2234" s="103"/>
      <c r="B2234" s="104"/>
      <c r="C2234" s="105"/>
      <c r="D2234" s="106"/>
      <c r="E2234" s="107"/>
      <c r="F2234" s="105"/>
      <c r="G2234" s="107"/>
      <c r="H2234" s="105"/>
      <c r="I2234" s="105"/>
      <c r="J2234" s="107"/>
      <c r="K2234" s="105"/>
      <c r="L2234" s="105"/>
      <c r="M2234" s="105"/>
      <c r="N2234" s="105"/>
      <c r="O2234" s="127"/>
      <c r="P2234" s="109"/>
      <c r="Q2234" s="110"/>
      <c r="R2234" s="110"/>
      <c r="S2234" s="110"/>
      <c r="T2234" s="110"/>
      <c r="U2234" s="111"/>
      <c r="V2234" s="111"/>
      <c r="W2234" s="112"/>
      <c r="X2234" s="113"/>
      <c r="Y2234" s="114"/>
      <c r="Z2234" s="115"/>
      <c r="AA2234" s="116"/>
      <c r="AB2234" s="117" t="b">
        <f t="shared" si="306"/>
        <v>0</v>
      </c>
      <c r="AC2234" s="117">
        <f t="shared" si="307"/>
        <v>0</v>
      </c>
      <c r="AD2234" s="132"/>
      <c r="AE2234" s="117" t="b">
        <f t="shared" si="308"/>
        <v>0</v>
      </c>
      <c r="AF2234" s="117">
        <f t="shared" si="309"/>
        <v>0</v>
      </c>
      <c r="AG2234" s="119">
        <f t="shared" si="310"/>
        <v>0</v>
      </c>
      <c r="AH2234" s="120" t="b">
        <f t="shared" si="311"/>
        <v>0</v>
      </c>
      <c r="AI2234" s="121">
        <f t="shared" si="312"/>
        <v>0</v>
      </c>
      <c r="AJ2234" s="122">
        <f>+C2234</f>
        <v>0</v>
      </c>
      <c r="AK2234" s="122" t="str">
        <f>IF(ISNA(VLOOKUP(postponeList!D2234,[1]Sheet!$A$2:$B$12,2,FALSE))," ",(VLOOKUP(postponeList!D2234,[1]Sheet!$A$2:$B$12,2,FALSE)))</f>
        <v xml:space="preserve"> </v>
      </c>
      <c r="AL2234" s="122" t="str">
        <f>IF(ISNA(VLOOKUP(E2234,[1]Sheet!$G$2:$H$40,2,FALSE))," ",VLOOKUP(E2234,[1]Sheet!$G$2:$H$40,2,FALSE))</f>
        <v xml:space="preserve"> </v>
      </c>
      <c r="AM2234" s="122" t="str">
        <f>IF(ISNA(VLOOKUP(G2234,[1]Sheet!$K$2:$L$159,2,FALSE))," ",(VLOOKUP(G2234,[1]Sheet!$K$2:$L$159,2,FALSE)))</f>
        <v xml:space="preserve"> </v>
      </c>
      <c r="AN2234" s="122" t="str">
        <f>IF(ISNA(VLOOKUP(I2234&amp;C2234,[1]Sheet!$D$2:$E$228,2,FALSE))," ",VLOOKUP(I2234&amp;C2234,[1]Sheet!$D$2:$E$228,2,FALSE))</f>
        <v xml:space="preserve"> </v>
      </c>
      <c r="AO2234" s="122" t="str">
        <f>+I2234&amp;C2234</f>
        <v/>
      </c>
      <c r="AP2234" s="122" t="str">
        <f>C2234&amp;D2234&amp;E2234&amp;G2234&amp;I2234&amp;O2234</f>
        <v/>
      </c>
      <c r="AQ2234" s="122" t="str">
        <f>B2234&amp;D2234&amp;N2234</f>
        <v/>
      </c>
      <c r="AR2234" s="123" t="str">
        <f>+D2234&amp;J2234</f>
        <v/>
      </c>
      <c r="AS2234" s="124" t="str">
        <f t="shared" si="313"/>
        <v/>
      </c>
      <c r="AT2234" s="125" t="str">
        <f t="shared" si="314"/>
        <v/>
      </c>
      <c r="AU2234" s="125" t="str">
        <f>IF(NOT(AT2234=""),VLOOKUP(AT2234,[1]PSI_Category!A:B,2,0),"")</f>
        <v/>
      </c>
      <c r="AV2234" s="167"/>
      <c r="AW2234" s="167"/>
      <c r="AX2234" s="167"/>
    </row>
    <row r="2235" spans="1:50" s="133" customFormat="1" ht="11.4" customHeight="1" x14ac:dyDescent="0.3">
      <c r="A2235" s="103"/>
      <c r="B2235" s="104"/>
      <c r="C2235" s="105"/>
      <c r="D2235" s="106"/>
      <c r="E2235" s="107"/>
      <c r="F2235" s="105"/>
      <c r="G2235" s="107"/>
      <c r="H2235" s="105"/>
      <c r="I2235" s="105"/>
      <c r="J2235" s="107"/>
      <c r="K2235" s="105"/>
      <c r="L2235" s="105"/>
      <c r="M2235" s="105"/>
      <c r="N2235" s="105"/>
      <c r="O2235" s="127"/>
      <c r="P2235" s="109"/>
      <c r="Q2235" s="110"/>
      <c r="R2235" s="110"/>
      <c r="S2235" s="110"/>
      <c r="T2235" s="110"/>
      <c r="U2235" s="111"/>
      <c r="V2235" s="111"/>
      <c r="W2235" s="112"/>
      <c r="X2235" s="113"/>
      <c r="Y2235" s="114"/>
      <c r="Z2235" s="115"/>
      <c r="AA2235" s="116"/>
      <c r="AB2235" s="117" t="b">
        <f t="shared" si="306"/>
        <v>0</v>
      </c>
      <c r="AC2235" s="117">
        <f t="shared" si="307"/>
        <v>0</v>
      </c>
      <c r="AD2235" s="132"/>
      <c r="AE2235" s="117" t="b">
        <f t="shared" si="308"/>
        <v>0</v>
      </c>
      <c r="AF2235" s="117">
        <f t="shared" si="309"/>
        <v>0</v>
      </c>
      <c r="AG2235" s="119">
        <f t="shared" si="310"/>
        <v>0</v>
      </c>
      <c r="AH2235" s="120" t="b">
        <f t="shared" si="311"/>
        <v>0</v>
      </c>
      <c r="AI2235" s="121">
        <f t="shared" si="312"/>
        <v>0</v>
      </c>
      <c r="AJ2235" s="122">
        <f>+C2235</f>
        <v>0</v>
      </c>
      <c r="AK2235" s="122" t="str">
        <f>IF(ISNA(VLOOKUP(postponeList!D2235,[1]Sheet!$A$2:$B$12,2,FALSE))," ",(VLOOKUP(postponeList!D2235,[1]Sheet!$A$2:$B$12,2,FALSE)))</f>
        <v xml:space="preserve"> </v>
      </c>
      <c r="AL2235" s="122" t="str">
        <f>IF(ISNA(VLOOKUP(E2235,[1]Sheet!$G$2:$H$40,2,FALSE))," ",VLOOKUP(E2235,[1]Sheet!$G$2:$H$40,2,FALSE))</f>
        <v xml:space="preserve"> </v>
      </c>
      <c r="AM2235" s="122" t="str">
        <f>IF(ISNA(VLOOKUP(G2235,[1]Sheet!$K$2:$L$159,2,FALSE))," ",(VLOOKUP(G2235,[1]Sheet!$K$2:$L$159,2,FALSE)))</f>
        <v xml:space="preserve"> </v>
      </c>
      <c r="AN2235" s="122" t="str">
        <f>IF(ISNA(VLOOKUP(I2235&amp;C2235,[1]Sheet!$D$2:$E$228,2,FALSE))," ",VLOOKUP(I2235&amp;C2235,[1]Sheet!$D$2:$E$228,2,FALSE))</f>
        <v xml:space="preserve"> </v>
      </c>
      <c r="AO2235" s="122" t="str">
        <f>+I2235&amp;C2235</f>
        <v/>
      </c>
      <c r="AP2235" s="122" t="str">
        <f>C2235&amp;D2235&amp;E2235&amp;G2235&amp;I2235&amp;O2235</f>
        <v/>
      </c>
      <c r="AQ2235" s="122" t="str">
        <f>B2235&amp;D2235&amp;N2235</f>
        <v/>
      </c>
      <c r="AR2235" s="123" t="str">
        <f>+D2235&amp;J2235</f>
        <v/>
      </c>
      <c r="AS2235" s="124" t="str">
        <f t="shared" si="313"/>
        <v/>
      </c>
      <c r="AT2235" s="125" t="str">
        <f t="shared" si="314"/>
        <v/>
      </c>
      <c r="AU2235" s="125" t="str">
        <f>IF(NOT(AT2235=""),VLOOKUP(AT2235,[1]PSI_Category!A:B,2,0),"")</f>
        <v/>
      </c>
      <c r="AV2235" s="167"/>
      <c r="AW2235" s="167"/>
      <c r="AX2235" s="167"/>
    </row>
    <row r="2236" spans="1:50" s="133" customFormat="1" ht="11.4" customHeight="1" x14ac:dyDescent="0.3">
      <c r="A2236" s="103"/>
      <c r="B2236" s="104"/>
      <c r="C2236" s="105"/>
      <c r="D2236" s="106"/>
      <c r="E2236" s="107"/>
      <c r="F2236" s="105"/>
      <c r="G2236" s="107"/>
      <c r="H2236" s="105"/>
      <c r="I2236" s="105"/>
      <c r="J2236" s="107"/>
      <c r="K2236" s="105"/>
      <c r="L2236" s="105"/>
      <c r="M2236" s="105"/>
      <c r="N2236" s="105"/>
      <c r="O2236" s="127"/>
      <c r="P2236" s="109"/>
      <c r="Q2236" s="110"/>
      <c r="R2236" s="110"/>
      <c r="S2236" s="110"/>
      <c r="T2236" s="110"/>
      <c r="U2236" s="111"/>
      <c r="V2236" s="111"/>
      <c r="W2236" s="112"/>
      <c r="X2236" s="113"/>
      <c r="Y2236" s="114"/>
      <c r="Z2236" s="115"/>
      <c r="AA2236" s="116"/>
      <c r="AB2236" s="117" t="b">
        <f t="shared" si="306"/>
        <v>0</v>
      </c>
      <c r="AC2236" s="117">
        <f t="shared" si="307"/>
        <v>0</v>
      </c>
      <c r="AD2236" s="132"/>
      <c r="AE2236" s="117" t="b">
        <f t="shared" si="308"/>
        <v>0</v>
      </c>
      <c r="AF2236" s="117">
        <f t="shared" si="309"/>
        <v>0</v>
      </c>
      <c r="AG2236" s="119">
        <f t="shared" si="310"/>
        <v>0</v>
      </c>
      <c r="AH2236" s="120" t="b">
        <f t="shared" si="311"/>
        <v>0</v>
      </c>
      <c r="AI2236" s="121">
        <f t="shared" si="312"/>
        <v>0</v>
      </c>
      <c r="AJ2236" s="122">
        <f>+C2236</f>
        <v>0</v>
      </c>
      <c r="AK2236" s="122" t="str">
        <f>IF(ISNA(VLOOKUP(postponeList!D2236,[1]Sheet!$A$2:$B$12,2,FALSE))," ",(VLOOKUP(postponeList!D2236,[1]Sheet!$A$2:$B$12,2,FALSE)))</f>
        <v xml:space="preserve"> </v>
      </c>
      <c r="AL2236" s="122" t="str">
        <f>IF(ISNA(VLOOKUP(E2236,[1]Sheet!$G$2:$H$40,2,FALSE))," ",VLOOKUP(E2236,[1]Sheet!$G$2:$H$40,2,FALSE))</f>
        <v xml:space="preserve"> </v>
      </c>
      <c r="AM2236" s="122" t="str">
        <f>IF(ISNA(VLOOKUP(G2236,[1]Sheet!$K$2:$L$159,2,FALSE))," ",(VLOOKUP(G2236,[1]Sheet!$K$2:$L$159,2,FALSE)))</f>
        <v xml:space="preserve"> </v>
      </c>
      <c r="AN2236" s="122" t="str">
        <f>IF(ISNA(VLOOKUP(I2236&amp;C2236,[1]Sheet!$D$2:$E$228,2,FALSE))," ",VLOOKUP(I2236&amp;C2236,[1]Sheet!$D$2:$E$228,2,FALSE))</f>
        <v xml:space="preserve"> </v>
      </c>
      <c r="AO2236" s="122" t="str">
        <f>+I2236&amp;C2236</f>
        <v/>
      </c>
      <c r="AP2236" s="122" t="str">
        <f>C2236&amp;D2236&amp;E2236&amp;G2236&amp;I2236&amp;O2236</f>
        <v/>
      </c>
      <c r="AQ2236" s="122" t="str">
        <f>B2236&amp;D2236&amp;N2236</f>
        <v/>
      </c>
      <c r="AR2236" s="123" t="str">
        <f>+D2236&amp;J2236</f>
        <v/>
      </c>
      <c r="AS2236" s="124" t="str">
        <f t="shared" si="313"/>
        <v/>
      </c>
      <c r="AT2236" s="125" t="str">
        <f t="shared" si="314"/>
        <v/>
      </c>
      <c r="AU2236" s="125" t="str">
        <f>IF(NOT(AT2236=""),VLOOKUP(AT2236,[1]PSI_Category!A:B,2,0),"")</f>
        <v/>
      </c>
      <c r="AV2236" s="167"/>
      <c r="AW2236" s="167"/>
      <c r="AX2236" s="167"/>
    </row>
    <row r="2237" spans="1:50" s="133" customFormat="1" ht="11.4" customHeight="1" x14ac:dyDescent="0.3">
      <c r="A2237" s="103"/>
      <c r="B2237" s="104"/>
      <c r="C2237" s="105"/>
      <c r="D2237" s="106"/>
      <c r="E2237" s="107"/>
      <c r="F2237" s="105"/>
      <c r="G2237" s="107"/>
      <c r="H2237" s="105"/>
      <c r="I2237" s="105"/>
      <c r="J2237" s="107"/>
      <c r="K2237" s="105"/>
      <c r="L2237" s="105"/>
      <c r="M2237" s="105"/>
      <c r="N2237" s="105"/>
      <c r="O2237" s="127"/>
      <c r="P2237" s="109"/>
      <c r="Q2237" s="110"/>
      <c r="R2237" s="110"/>
      <c r="S2237" s="110"/>
      <c r="T2237" s="110"/>
      <c r="U2237" s="111"/>
      <c r="V2237" s="111"/>
      <c r="W2237" s="112"/>
      <c r="X2237" s="113"/>
      <c r="Y2237" s="114"/>
      <c r="Z2237" s="115"/>
      <c r="AA2237" s="116"/>
      <c r="AB2237" s="117" t="b">
        <f t="shared" si="306"/>
        <v>0</v>
      </c>
      <c r="AC2237" s="117">
        <f t="shared" si="307"/>
        <v>0</v>
      </c>
      <c r="AD2237" s="132"/>
      <c r="AE2237" s="117" t="b">
        <f t="shared" si="308"/>
        <v>0</v>
      </c>
      <c r="AF2237" s="117">
        <f t="shared" si="309"/>
        <v>0</v>
      </c>
      <c r="AG2237" s="119">
        <f t="shared" si="310"/>
        <v>0</v>
      </c>
      <c r="AH2237" s="120" t="b">
        <f t="shared" si="311"/>
        <v>0</v>
      </c>
      <c r="AI2237" s="121">
        <f t="shared" si="312"/>
        <v>0</v>
      </c>
      <c r="AJ2237" s="122">
        <f>+C2237</f>
        <v>0</v>
      </c>
      <c r="AK2237" s="122" t="str">
        <f>IF(ISNA(VLOOKUP(postponeList!D2237,[1]Sheet!$A$2:$B$12,2,FALSE))," ",(VLOOKUP(postponeList!D2237,[1]Sheet!$A$2:$B$12,2,FALSE)))</f>
        <v xml:space="preserve"> </v>
      </c>
      <c r="AL2237" s="122" t="str">
        <f>IF(ISNA(VLOOKUP(E2237,[1]Sheet!$G$2:$H$40,2,FALSE))," ",VLOOKUP(E2237,[1]Sheet!$G$2:$H$40,2,FALSE))</f>
        <v xml:space="preserve"> </v>
      </c>
      <c r="AM2237" s="122" t="str">
        <f>IF(ISNA(VLOOKUP(G2237,[1]Sheet!$K$2:$L$159,2,FALSE))," ",(VLOOKUP(G2237,[1]Sheet!$K$2:$L$159,2,FALSE)))</f>
        <v xml:space="preserve"> </v>
      </c>
      <c r="AN2237" s="122" t="str">
        <f>IF(ISNA(VLOOKUP(I2237&amp;C2237,[1]Sheet!$D$2:$E$228,2,FALSE))," ",VLOOKUP(I2237&amp;C2237,[1]Sheet!$D$2:$E$228,2,FALSE))</f>
        <v xml:space="preserve"> </v>
      </c>
      <c r="AO2237" s="122" t="str">
        <f>+I2237&amp;C2237</f>
        <v/>
      </c>
      <c r="AP2237" s="122" t="str">
        <f>C2237&amp;D2237&amp;E2237&amp;G2237&amp;I2237&amp;O2237</f>
        <v/>
      </c>
      <c r="AQ2237" s="122" t="str">
        <f>B2237&amp;D2237&amp;N2237</f>
        <v/>
      </c>
      <c r="AR2237" s="123" t="str">
        <f>+D2237&amp;J2237</f>
        <v/>
      </c>
      <c r="AS2237" s="124" t="str">
        <f t="shared" si="313"/>
        <v/>
      </c>
      <c r="AT2237" s="125" t="str">
        <f t="shared" si="314"/>
        <v/>
      </c>
      <c r="AU2237" s="125" t="str">
        <f>IF(NOT(AT2237=""),VLOOKUP(AT2237,[1]PSI_Category!A:B,2,0),"")</f>
        <v/>
      </c>
      <c r="AV2237" s="167"/>
      <c r="AW2237" s="167"/>
      <c r="AX2237" s="167"/>
    </row>
    <row r="2238" spans="1:50" s="133" customFormat="1" ht="11.4" customHeight="1" x14ac:dyDescent="0.3">
      <c r="A2238" s="103"/>
      <c r="B2238" s="104"/>
      <c r="C2238" s="105"/>
      <c r="D2238" s="106"/>
      <c r="E2238" s="107"/>
      <c r="F2238" s="105"/>
      <c r="G2238" s="107"/>
      <c r="H2238" s="105"/>
      <c r="I2238" s="105"/>
      <c r="J2238" s="107"/>
      <c r="K2238" s="105"/>
      <c r="L2238" s="105"/>
      <c r="M2238" s="105"/>
      <c r="N2238" s="105"/>
      <c r="O2238" s="127"/>
      <c r="P2238" s="109"/>
      <c r="Q2238" s="110"/>
      <c r="R2238" s="110"/>
      <c r="S2238" s="110"/>
      <c r="T2238" s="110"/>
      <c r="U2238" s="111"/>
      <c r="V2238" s="111"/>
      <c r="W2238" s="112"/>
      <c r="X2238" s="113"/>
      <c r="Y2238" s="114"/>
      <c r="Z2238" s="115"/>
      <c r="AA2238" s="116"/>
      <c r="AB2238" s="117" t="b">
        <f t="shared" si="306"/>
        <v>0</v>
      </c>
      <c r="AC2238" s="117">
        <f t="shared" si="307"/>
        <v>0</v>
      </c>
      <c r="AD2238" s="132"/>
      <c r="AE2238" s="117" t="b">
        <f t="shared" si="308"/>
        <v>0</v>
      </c>
      <c r="AF2238" s="117">
        <f t="shared" si="309"/>
        <v>0</v>
      </c>
      <c r="AG2238" s="119">
        <f t="shared" si="310"/>
        <v>0</v>
      </c>
      <c r="AH2238" s="120" t="b">
        <f t="shared" si="311"/>
        <v>0</v>
      </c>
      <c r="AI2238" s="121">
        <f t="shared" si="312"/>
        <v>0</v>
      </c>
      <c r="AJ2238" s="122">
        <f>+C2238</f>
        <v>0</v>
      </c>
      <c r="AK2238" s="122" t="str">
        <f>IF(ISNA(VLOOKUP(postponeList!D2238,[1]Sheet!$A$2:$B$12,2,FALSE))," ",(VLOOKUP(postponeList!D2238,[1]Sheet!$A$2:$B$12,2,FALSE)))</f>
        <v xml:space="preserve"> </v>
      </c>
      <c r="AL2238" s="122" t="str">
        <f>IF(ISNA(VLOOKUP(E2238,[1]Sheet!$G$2:$H$40,2,FALSE))," ",VLOOKUP(E2238,[1]Sheet!$G$2:$H$40,2,FALSE))</f>
        <v xml:space="preserve"> </v>
      </c>
      <c r="AM2238" s="122" t="str">
        <f>IF(ISNA(VLOOKUP(G2238,[1]Sheet!$K$2:$L$159,2,FALSE))," ",(VLOOKUP(G2238,[1]Sheet!$K$2:$L$159,2,FALSE)))</f>
        <v xml:space="preserve"> </v>
      </c>
      <c r="AN2238" s="122" t="str">
        <f>IF(ISNA(VLOOKUP(I2238&amp;C2238,[1]Sheet!$D$2:$E$228,2,FALSE))," ",VLOOKUP(I2238&amp;C2238,[1]Sheet!$D$2:$E$228,2,FALSE))</f>
        <v xml:space="preserve"> </v>
      </c>
      <c r="AO2238" s="122" t="str">
        <f>+I2238&amp;C2238</f>
        <v/>
      </c>
      <c r="AP2238" s="122" t="str">
        <f>C2238&amp;D2238&amp;E2238&amp;G2238&amp;I2238&amp;O2238</f>
        <v/>
      </c>
      <c r="AQ2238" s="122" t="str">
        <f>B2238&amp;D2238&amp;N2238</f>
        <v/>
      </c>
      <c r="AR2238" s="123" t="str">
        <f>+D2238&amp;J2238</f>
        <v/>
      </c>
      <c r="AS2238" s="124" t="str">
        <f t="shared" si="313"/>
        <v/>
      </c>
      <c r="AT2238" s="125" t="str">
        <f t="shared" si="314"/>
        <v/>
      </c>
      <c r="AU2238" s="125" t="str">
        <f>IF(NOT(AT2238=""),VLOOKUP(AT2238,[1]PSI_Category!A:B,2,0),"")</f>
        <v/>
      </c>
      <c r="AV2238" s="167"/>
      <c r="AW2238" s="167"/>
      <c r="AX2238" s="167"/>
    </row>
    <row r="2239" spans="1:50" s="133" customFormat="1" ht="11.4" customHeight="1" x14ac:dyDescent="0.3">
      <c r="A2239" s="103"/>
      <c r="B2239" s="104"/>
      <c r="C2239" s="105"/>
      <c r="D2239" s="106"/>
      <c r="E2239" s="107"/>
      <c r="F2239" s="105"/>
      <c r="G2239" s="107"/>
      <c r="H2239" s="105"/>
      <c r="I2239" s="105"/>
      <c r="J2239" s="107"/>
      <c r="K2239" s="105"/>
      <c r="L2239" s="105"/>
      <c r="M2239" s="105"/>
      <c r="N2239" s="105"/>
      <c r="O2239" s="127"/>
      <c r="P2239" s="109"/>
      <c r="Q2239" s="110"/>
      <c r="R2239" s="110"/>
      <c r="S2239" s="110"/>
      <c r="T2239" s="110"/>
      <c r="U2239" s="111"/>
      <c r="V2239" s="111"/>
      <c r="W2239" s="112"/>
      <c r="X2239" s="113"/>
      <c r="Y2239" s="114"/>
      <c r="Z2239" s="115"/>
      <c r="AA2239" s="116"/>
      <c r="AB2239" s="117" t="b">
        <f t="shared" si="306"/>
        <v>0</v>
      </c>
      <c r="AC2239" s="117">
        <f t="shared" si="307"/>
        <v>0</v>
      </c>
      <c r="AD2239" s="132"/>
      <c r="AE2239" s="117" t="b">
        <f t="shared" si="308"/>
        <v>0</v>
      </c>
      <c r="AF2239" s="117">
        <f t="shared" si="309"/>
        <v>0</v>
      </c>
      <c r="AG2239" s="119">
        <f t="shared" si="310"/>
        <v>0</v>
      </c>
      <c r="AH2239" s="120" t="b">
        <f t="shared" si="311"/>
        <v>0</v>
      </c>
      <c r="AI2239" s="121">
        <f t="shared" si="312"/>
        <v>0</v>
      </c>
      <c r="AJ2239" s="122">
        <f>+C2239</f>
        <v>0</v>
      </c>
      <c r="AK2239" s="122" t="str">
        <f>IF(ISNA(VLOOKUP(postponeList!D2239,[1]Sheet!$A$2:$B$12,2,FALSE))," ",(VLOOKUP(postponeList!D2239,[1]Sheet!$A$2:$B$12,2,FALSE)))</f>
        <v xml:space="preserve"> </v>
      </c>
      <c r="AL2239" s="122" t="str">
        <f>IF(ISNA(VLOOKUP(E2239,[1]Sheet!$G$2:$H$40,2,FALSE))," ",VLOOKUP(E2239,[1]Sheet!$G$2:$H$40,2,FALSE))</f>
        <v xml:space="preserve"> </v>
      </c>
      <c r="AM2239" s="122" t="str">
        <f>IF(ISNA(VLOOKUP(G2239,[1]Sheet!$K$2:$L$159,2,FALSE))," ",(VLOOKUP(G2239,[1]Sheet!$K$2:$L$159,2,FALSE)))</f>
        <v xml:space="preserve"> </v>
      </c>
      <c r="AN2239" s="122" t="str">
        <f>IF(ISNA(VLOOKUP(I2239&amp;C2239,[1]Sheet!$D$2:$E$228,2,FALSE))," ",VLOOKUP(I2239&amp;C2239,[1]Sheet!$D$2:$E$228,2,FALSE))</f>
        <v xml:space="preserve"> </v>
      </c>
      <c r="AO2239" s="122" t="str">
        <f>+I2239&amp;C2239</f>
        <v/>
      </c>
      <c r="AP2239" s="122" t="str">
        <f>C2239&amp;D2239&amp;E2239&amp;G2239&amp;I2239&amp;O2239</f>
        <v/>
      </c>
      <c r="AQ2239" s="122" t="str">
        <f>B2239&amp;D2239&amp;N2239</f>
        <v/>
      </c>
      <c r="AR2239" s="123" t="str">
        <f>+D2239&amp;J2239</f>
        <v/>
      </c>
      <c r="AS2239" s="124" t="str">
        <f t="shared" si="313"/>
        <v/>
      </c>
      <c r="AT2239" s="125" t="str">
        <f t="shared" si="314"/>
        <v/>
      </c>
      <c r="AU2239" s="125" t="str">
        <f>IF(NOT(AT2239=""),VLOOKUP(AT2239,[1]PSI_Category!A:B,2,0),"")</f>
        <v/>
      </c>
      <c r="AV2239" s="167"/>
      <c r="AW2239" s="167"/>
      <c r="AX2239" s="167"/>
    </row>
    <row r="2240" spans="1:50" s="133" customFormat="1" ht="11.4" customHeight="1" x14ac:dyDescent="0.3">
      <c r="A2240" s="103"/>
      <c r="B2240" s="104"/>
      <c r="C2240" s="105"/>
      <c r="D2240" s="106"/>
      <c r="E2240" s="107"/>
      <c r="F2240" s="105"/>
      <c r="G2240" s="107"/>
      <c r="H2240" s="105"/>
      <c r="I2240" s="105"/>
      <c r="J2240" s="107"/>
      <c r="K2240" s="105"/>
      <c r="L2240" s="105"/>
      <c r="M2240" s="105"/>
      <c r="N2240" s="105"/>
      <c r="O2240" s="127"/>
      <c r="P2240" s="109"/>
      <c r="Q2240" s="110"/>
      <c r="R2240" s="110"/>
      <c r="S2240" s="110"/>
      <c r="T2240" s="110"/>
      <c r="U2240" s="111"/>
      <c r="V2240" s="111"/>
      <c r="W2240" s="112"/>
      <c r="X2240" s="113"/>
      <c r="Y2240" s="114"/>
      <c r="Z2240" s="115"/>
      <c r="AA2240" s="116"/>
      <c r="AB2240" s="117" t="b">
        <f t="shared" si="306"/>
        <v>0</v>
      </c>
      <c r="AC2240" s="117">
        <f t="shared" si="307"/>
        <v>0</v>
      </c>
      <c r="AD2240" s="132"/>
      <c r="AE2240" s="117" t="b">
        <f t="shared" si="308"/>
        <v>0</v>
      </c>
      <c r="AF2240" s="117">
        <f t="shared" si="309"/>
        <v>0</v>
      </c>
      <c r="AG2240" s="119">
        <f t="shared" si="310"/>
        <v>0</v>
      </c>
      <c r="AH2240" s="120" t="b">
        <f t="shared" si="311"/>
        <v>0</v>
      </c>
      <c r="AI2240" s="121">
        <f t="shared" si="312"/>
        <v>0</v>
      </c>
      <c r="AJ2240" s="122">
        <f>+C2240</f>
        <v>0</v>
      </c>
      <c r="AK2240" s="122" t="str">
        <f>IF(ISNA(VLOOKUP(postponeList!D2240,[1]Sheet!$A$2:$B$12,2,FALSE))," ",(VLOOKUP(postponeList!D2240,[1]Sheet!$A$2:$B$12,2,FALSE)))</f>
        <v xml:space="preserve"> </v>
      </c>
      <c r="AL2240" s="122" t="str">
        <f>IF(ISNA(VLOOKUP(E2240,[1]Sheet!$G$2:$H$40,2,FALSE))," ",VLOOKUP(E2240,[1]Sheet!$G$2:$H$40,2,FALSE))</f>
        <v xml:space="preserve"> </v>
      </c>
      <c r="AM2240" s="122" t="str">
        <f>IF(ISNA(VLOOKUP(G2240,[1]Sheet!$K$2:$L$159,2,FALSE))," ",(VLOOKUP(G2240,[1]Sheet!$K$2:$L$159,2,FALSE)))</f>
        <v xml:space="preserve"> </v>
      </c>
      <c r="AN2240" s="122" t="str">
        <f>IF(ISNA(VLOOKUP(I2240&amp;C2240,[1]Sheet!$D$2:$E$228,2,FALSE))," ",VLOOKUP(I2240&amp;C2240,[1]Sheet!$D$2:$E$228,2,FALSE))</f>
        <v xml:space="preserve"> </v>
      </c>
      <c r="AO2240" s="122" t="str">
        <f>+I2240&amp;C2240</f>
        <v/>
      </c>
      <c r="AP2240" s="122" t="str">
        <f>C2240&amp;D2240&amp;E2240&amp;G2240&amp;I2240&amp;O2240</f>
        <v/>
      </c>
      <c r="AQ2240" s="122" t="str">
        <f>B2240&amp;D2240&amp;N2240</f>
        <v/>
      </c>
      <c r="AR2240" s="123" t="str">
        <f>+D2240&amp;J2240</f>
        <v/>
      </c>
      <c r="AS2240" s="124" t="str">
        <f t="shared" si="313"/>
        <v/>
      </c>
      <c r="AT2240" s="125" t="str">
        <f t="shared" si="314"/>
        <v/>
      </c>
      <c r="AU2240" s="125" t="str">
        <f>IF(NOT(AT2240=""),VLOOKUP(AT2240,[1]PSI_Category!A:B,2,0),"")</f>
        <v/>
      </c>
      <c r="AV2240" s="167"/>
      <c r="AW2240" s="167"/>
      <c r="AX2240" s="167"/>
    </row>
    <row r="2241" spans="1:50" s="133" customFormat="1" ht="11.4" customHeight="1" x14ac:dyDescent="0.3">
      <c r="A2241" s="103"/>
      <c r="B2241" s="104"/>
      <c r="C2241" s="105"/>
      <c r="D2241" s="106"/>
      <c r="E2241" s="107"/>
      <c r="F2241" s="105"/>
      <c r="G2241" s="107"/>
      <c r="H2241" s="105"/>
      <c r="I2241" s="105"/>
      <c r="J2241" s="107"/>
      <c r="K2241" s="105"/>
      <c r="L2241" s="105"/>
      <c r="M2241" s="105"/>
      <c r="N2241" s="105"/>
      <c r="O2241" s="127"/>
      <c r="P2241" s="109"/>
      <c r="Q2241" s="110"/>
      <c r="R2241" s="110"/>
      <c r="S2241" s="110"/>
      <c r="T2241" s="110"/>
      <c r="U2241" s="111"/>
      <c r="V2241" s="111"/>
      <c r="W2241" s="112"/>
      <c r="X2241" s="113"/>
      <c r="Y2241" s="114"/>
      <c r="Z2241" s="115"/>
      <c r="AA2241" s="116"/>
      <c r="AB2241" s="117" t="b">
        <f t="shared" si="306"/>
        <v>0</v>
      </c>
      <c r="AC2241" s="117">
        <f t="shared" si="307"/>
        <v>0</v>
      </c>
      <c r="AD2241" s="132"/>
      <c r="AE2241" s="117" t="b">
        <f t="shared" si="308"/>
        <v>0</v>
      </c>
      <c r="AF2241" s="117">
        <f t="shared" si="309"/>
        <v>0</v>
      </c>
      <c r="AG2241" s="119">
        <f t="shared" si="310"/>
        <v>0</v>
      </c>
      <c r="AH2241" s="120" t="b">
        <f t="shared" si="311"/>
        <v>0</v>
      </c>
      <c r="AI2241" s="121">
        <f t="shared" si="312"/>
        <v>0</v>
      </c>
      <c r="AJ2241" s="122">
        <f>+C2241</f>
        <v>0</v>
      </c>
      <c r="AK2241" s="122" t="str">
        <f>IF(ISNA(VLOOKUP(postponeList!D2241,[1]Sheet!$A$2:$B$12,2,FALSE))," ",(VLOOKUP(postponeList!D2241,[1]Sheet!$A$2:$B$12,2,FALSE)))</f>
        <v xml:space="preserve"> </v>
      </c>
      <c r="AL2241" s="122" t="str">
        <f>IF(ISNA(VLOOKUP(E2241,[1]Sheet!$G$2:$H$40,2,FALSE))," ",VLOOKUP(E2241,[1]Sheet!$G$2:$H$40,2,FALSE))</f>
        <v xml:space="preserve"> </v>
      </c>
      <c r="AM2241" s="122" t="str">
        <f>IF(ISNA(VLOOKUP(G2241,[1]Sheet!$K$2:$L$159,2,FALSE))," ",(VLOOKUP(G2241,[1]Sheet!$K$2:$L$159,2,FALSE)))</f>
        <v xml:space="preserve"> </v>
      </c>
      <c r="AN2241" s="122" t="str">
        <f>IF(ISNA(VLOOKUP(I2241&amp;C2241,[1]Sheet!$D$2:$E$228,2,FALSE))," ",VLOOKUP(I2241&amp;C2241,[1]Sheet!$D$2:$E$228,2,FALSE))</f>
        <v xml:space="preserve"> </v>
      </c>
      <c r="AO2241" s="122" t="str">
        <f>+I2241&amp;C2241</f>
        <v/>
      </c>
      <c r="AP2241" s="122" t="str">
        <f>C2241&amp;D2241&amp;E2241&amp;G2241&amp;I2241&amp;O2241</f>
        <v/>
      </c>
      <c r="AQ2241" s="122" t="str">
        <f>B2241&amp;D2241&amp;N2241</f>
        <v/>
      </c>
      <c r="AR2241" s="123" t="str">
        <f>+D2241&amp;J2241</f>
        <v/>
      </c>
      <c r="AS2241" s="124" t="str">
        <f t="shared" si="313"/>
        <v/>
      </c>
      <c r="AT2241" s="125" t="str">
        <f t="shared" si="314"/>
        <v/>
      </c>
      <c r="AU2241" s="125" t="str">
        <f>IF(NOT(AT2241=""),VLOOKUP(AT2241,[1]PSI_Category!A:B,2,0),"")</f>
        <v/>
      </c>
      <c r="AV2241" s="167"/>
      <c r="AW2241" s="167"/>
      <c r="AX2241" s="167"/>
    </row>
    <row r="2242" spans="1:50" s="133" customFormat="1" ht="11.4" customHeight="1" x14ac:dyDescent="0.3">
      <c r="A2242" s="103"/>
      <c r="B2242" s="104"/>
      <c r="C2242" s="105"/>
      <c r="D2242" s="106"/>
      <c r="E2242" s="107"/>
      <c r="F2242" s="105"/>
      <c r="G2242" s="107"/>
      <c r="H2242" s="105"/>
      <c r="I2242" s="105"/>
      <c r="J2242" s="107"/>
      <c r="K2242" s="105"/>
      <c r="L2242" s="105"/>
      <c r="M2242" s="105"/>
      <c r="N2242" s="105"/>
      <c r="O2242" s="127"/>
      <c r="P2242" s="109"/>
      <c r="Q2242" s="110"/>
      <c r="R2242" s="110"/>
      <c r="S2242" s="110"/>
      <c r="T2242" s="110"/>
      <c r="U2242" s="111"/>
      <c r="V2242" s="111"/>
      <c r="W2242" s="112"/>
      <c r="X2242" s="113"/>
      <c r="Y2242" s="114"/>
      <c r="Z2242" s="115"/>
      <c r="AA2242" s="116"/>
      <c r="AB2242" s="117" t="b">
        <f t="shared" si="306"/>
        <v>0</v>
      </c>
      <c r="AC2242" s="117">
        <f t="shared" si="307"/>
        <v>0</v>
      </c>
      <c r="AD2242" s="132"/>
      <c r="AE2242" s="117" t="b">
        <f t="shared" si="308"/>
        <v>0</v>
      </c>
      <c r="AF2242" s="117">
        <f t="shared" si="309"/>
        <v>0</v>
      </c>
      <c r="AG2242" s="119">
        <f t="shared" si="310"/>
        <v>0</v>
      </c>
      <c r="AH2242" s="120" t="b">
        <f t="shared" si="311"/>
        <v>0</v>
      </c>
      <c r="AI2242" s="121">
        <f t="shared" si="312"/>
        <v>0</v>
      </c>
      <c r="AJ2242" s="122">
        <f>+C2242</f>
        <v>0</v>
      </c>
      <c r="AK2242" s="122" t="str">
        <f>IF(ISNA(VLOOKUP(postponeList!D2242,[1]Sheet!$A$2:$B$12,2,FALSE))," ",(VLOOKUP(postponeList!D2242,[1]Sheet!$A$2:$B$12,2,FALSE)))</f>
        <v xml:space="preserve"> </v>
      </c>
      <c r="AL2242" s="122" t="str">
        <f>IF(ISNA(VLOOKUP(E2242,[1]Sheet!$G$2:$H$40,2,FALSE))," ",VLOOKUP(E2242,[1]Sheet!$G$2:$H$40,2,FALSE))</f>
        <v xml:space="preserve"> </v>
      </c>
      <c r="AM2242" s="122" t="str">
        <f>IF(ISNA(VLOOKUP(G2242,[1]Sheet!$K$2:$L$159,2,FALSE))," ",(VLOOKUP(G2242,[1]Sheet!$K$2:$L$159,2,FALSE)))</f>
        <v xml:space="preserve"> </v>
      </c>
      <c r="AN2242" s="122" t="str">
        <f>IF(ISNA(VLOOKUP(I2242&amp;C2242,[1]Sheet!$D$2:$E$228,2,FALSE))," ",VLOOKUP(I2242&amp;C2242,[1]Sheet!$D$2:$E$228,2,FALSE))</f>
        <v xml:space="preserve"> </v>
      </c>
      <c r="AO2242" s="122" t="str">
        <f>+I2242&amp;C2242</f>
        <v/>
      </c>
      <c r="AP2242" s="122" t="str">
        <f>C2242&amp;D2242&amp;E2242&amp;G2242&amp;I2242&amp;O2242</f>
        <v/>
      </c>
      <c r="AQ2242" s="122" t="str">
        <f>B2242&amp;D2242&amp;N2242</f>
        <v/>
      </c>
      <c r="AR2242" s="123" t="str">
        <f>+D2242&amp;J2242</f>
        <v/>
      </c>
      <c r="AS2242" s="124" t="str">
        <f t="shared" si="313"/>
        <v/>
      </c>
      <c r="AT2242" s="125" t="str">
        <f t="shared" si="314"/>
        <v/>
      </c>
      <c r="AU2242" s="125" t="str">
        <f>IF(NOT(AT2242=""),VLOOKUP(AT2242,[1]PSI_Category!A:B,2,0),"")</f>
        <v/>
      </c>
      <c r="AV2242" s="167"/>
      <c r="AW2242" s="167"/>
      <c r="AX2242" s="167"/>
    </row>
    <row r="2243" spans="1:50" s="133" customFormat="1" ht="11.4" customHeight="1" x14ac:dyDescent="0.3">
      <c r="A2243" s="103"/>
      <c r="B2243" s="104"/>
      <c r="C2243" s="105"/>
      <c r="D2243" s="106"/>
      <c r="E2243" s="107"/>
      <c r="F2243" s="105"/>
      <c r="G2243" s="107"/>
      <c r="H2243" s="105"/>
      <c r="I2243" s="105"/>
      <c r="J2243" s="107"/>
      <c r="K2243" s="105"/>
      <c r="L2243" s="105"/>
      <c r="M2243" s="105"/>
      <c r="N2243" s="105"/>
      <c r="O2243" s="127"/>
      <c r="P2243" s="109"/>
      <c r="Q2243" s="110"/>
      <c r="R2243" s="110"/>
      <c r="S2243" s="110"/>
      <c r="T2243" s="110"/>
      <c r="U2243" s="111"/>
      <c r="V2243" s="111"/>
      <c r="W2243" s="112"/>
      <c r="X2243" s="113"/>
      <c r="Y2243" s="114"/>
      <c r="Z2243" s="115"/>
      <c r="AA2243" s="116"/>
      <c r="AB2243" s="117" t="b">
        <f t="shared" si="306"/>
        <v>0</v>
      </c>
      <c r="AC2243" s="117">
        <f t="shared" si="307"/>
        <v>0</v>
      </c>
      <c r="AD2243" s="132"/>
      <c r="AE2243" s="117" t="b">
        <f t="shared" si="308"/>
        <v>0</v>
      </c>
      <c r="AF2243" s="117">
        <f t="shared" si="309"/>
        <v>0</v>
      </c>
      <c r="AG2243" s="119">
        <f t="shared" si="310"/>
        <v>0</v>
      </c>
      <c r="AH2243" s="120" t="b">
        <f t="shared" si="311"/>
        <v>0</v>
      </c>
      <c r="AI2243" s="121">
        <f t="shared" si="312"/>
        <v>0</v>
      </c>
      <c r="AJ2243" s="122">
        <f>+C2243</f>
        <v>0</v>
      </c>
      <c r="AK2243" s="122" t="str">
        <f>IF(ISNA(VLOOKUP(postponeList!D2243,[1]Sheet!$A$2:$B$12,2,FALSE))," ",(VLOOKUP(postponeList!D2243,[1]Sheet!$A$2:$B$12,2,FALSE)))</f>
        <v xml:space="preserve"> </v>
      </c>
      <c r="AL2243" s="122" t="str">
        <f>IF(ISNA(VLOOKUP(E2243,[1]Sheet!$G$2:$H$40,2,FALSE))," ",VLOOKUP(E2243,[1]Sheet!$G$2:$H$40,2,FALSE))</f>
        <v xml:space="preserve"> </v>
      </c>
      <c r="AM2243" s="122" t="str">
        <f>IF(ISNA(VLOOKUP(G2243,[1]Sheet!$K$2:$L$159,2,FALSE))," ",(VLOOKUP(G2243,[1]Sheet!$K$2:$L$159,2,FALSE)))</f>
        <v xml:space="preserve"> </v>
      </c>
      <c r="AN2243" s="122" t="str">
        <f>IF(ISNA(VLOOKUP(I2243&amp;C2243,[1]Sheet!$D$2:$E$228,2,FALSE))," ",VLOOKUP(I2243&amp;C2243,[1]Sheet!$D$2:$E$228,2,FALSE))</f>
        <v xml:space="preserve"> </v>
      </c>
      <c r="AO2243" s="122" t="str">
        <f>+I2243&amp;C2243</f>
        <v/>
      </c>
      <c r="AP2243" s="122" t="str">
        <f>C2243&amp;D2243&amp;E2243&amp;G2243&amp;I2243&amp;O2243</f>
        <v/>
      </c>
      <c r="AQ2243" s="122" t="str">
        <f>B2243&amp;D2243&amp;N2243</f>
        <v/>
      </c>
      <c r="AR2243" s="123" t="str">
        <f>+D2243&amp;J2243</f>
        <v/>
      </c>
      <c r="AS2243" s="124" t="str">
        <f t="shared" si="313"/>
        <v/>
      </c>
      <c r="AT2243" s="125" t="str">
        <f t="shared" si="314"/>
        <v/>
      </c>
      <c r="AU2243" s="125" t="str">
        <f>IF(NOT(AT2243=""),VLOOKUP(AT2243,[1]PSI_Category!A:B,2,0),"")</f>
        <v/>
      </c>
      <c r="AV2243" s="167"/>
      <c r="AW2243" s="167"/>
      <c r="AX2243" s="167"/>
    </row>
    <row r="2244" spans="1:50" s="133" customFormat="1" ht="11.4" customHeight="1" x14ac:dyDescent="0.3">
      <c r="A2244" s="103"/>
      <c r="B2244" s="104"/>
      <c r="C2244" s="105"/>
      <c r="D2244" s="106"/>
      <c r="E2244" s="107"/>
      <c r="F2244" s="105"/>
      <c r="G2244" s="107"/>
      <c r="H2244" s="105"/>
      <c r="I2244" s="105"/>
      <c r="J2244" s="107"/>
      <c r="K2244" s="105"/>
      <c r="L2244" s="105"/>
      <c r="M2244" s="105"/>
      <c r="N2244" s="105"/>
      <c r="O2244" s="127"/>
      <c r="P2244" s="109"/>
      <c r="Q2244" s="110"/>
      <c r="R2244" s="110"/>
      <c r="S2244" s="110"/>
      <c r="T2244" s="110"/>
      <c r="U2244" s="111"/>
      <c r="V2244" s="111"/>
      <c r="W2244" s="112"/>
      <c r="X2244" s="113"/>
      <c r="Y2244" s="114"/>
      <c r="Z2244" s="115"/>
      <c r="AA2244" s="116"/>
      <c r="AB2244" s="117" t="b">
        <f t="shared" si="306"/>
        <v>0</v>
      </c>
      <c r="AC2244" s="117">
        <f t="shared" si="307"/>
        <v>0</v>
      </c>
      <c r="AD2244" s="132"/>
      <c r="AE2244" s="117" t="b">
        <f t="shared" si="308"/>
        <v>0</v>
      </c>
      <c r="AF2244" s="117">
        <f t="shared" si="309"/>
        <v>0</v>
      </c>
      <c r="AG2244" s="119">
        <f t="shared" si="310"/>
        <v>0</v>
      </c>
      <c r="AH2244" s="120" t="b">
        <f t="shared" si="311"/>
        <v>0</v>
      </c>
      <c r="AI2244" s="121">
        <f t="shared" si="312"/>
        <v>0</v>
      </c>
      <c r="AJ2244" s="122">
        <f>+C2244</f>
        <v>0</v>
      </c>
      <c r="AK2244" s="122" t="str">
        <f>IF(ISNA(VLOOKUP(postponeList!D2244,[1]Sheet!$A$2:$B$12,2,FALSE))," ",(VLOOKUP(postponeList!D2244,[1]Sheet!$A$2:$B$12,2,FALSE)))</f>
        <v xml:space="preserve"> </v>
      </c>
      <c r="AL2244" s="122" t="str">
        <f>IF(ISNA(VLOOKUP(E2244,[1]Sheet!$G$2:$H$40,2,FALSE))," ",VLOOKUP(E2244,[1]Sheet!$G$2:$H$40,2,FALSE))</f>
        <v xml:space="preserve"> </v>
      </c>
      <c r="AM2244" s="122" t="str">
        <f>IF(ISNA(VLOOKUP(G2244,[1]Sheet!$K$2:$L$159,2,FALSE))," ",(VLOOKUP(G2244,[1]Sheet!$K$2:$L$159,2,FALSE)))</f>
        <v xml:space="preserve"> </v>
      </c>
      <c r="AN2244" s="122" t="str">
        <f>IF(ISNA(VLOOKUP(I2244&amp;C2244,[1]Sheet!$D$2:$E$228,2,FALSE))," ",VLOOKUP(I2244&amp;C2244,[1]Sheet!$D$2:$E$228,2,FALSE))</f>
        <v xml:space="preserve"> </v>
      </c>
      <c r="AO2244" s="122" t="str">
        <f>+I2244&amp;C2244</f>
        <v/>
      </c>
      <c r="AP2244" s="122" t="str">
        <f>C2244&amp;D2244&amp;E2244&amp;G2244&amp;I2244&amp;O2244</f>
        <v/>
      </c>
      <c r="AQ2244" s="122" t="str">
        <f>B2244&amp;D2244&amp;N2244</f>
        <v/>
      </c>
      <c r="AR2244" s="123" t="str">
        <f>+D2244&amp;J2244</f>
        <v/>
      </c>
      <c r="AS2244" s="124" t="str">
        <f t="shared" si="313"/>
        <v/>
      </c>
      <c r="AT2244" s="125" t="str">
        <f t="shared" si="314"/>
        <v/>
      </c>
      <c r="AU2244" s="125" t="str">
        <f>IF(NOT(AT2244=""),VLOOKUP(AT2244,[1]PSI_Category!A:B,2,0),"")</f>
        <v/>
      </c>
      <c r="AV2244" s="167"/>
      <c r="AW2244" s="167"/>
      <c r="AX2244" s="167"/>
    </row>
    <row r="2245" spans="1:50" s="133" customFormat="1" ht="11.4" customHeight="1" x14ac:dyDescent="0.3">
      <c r="A2245" s="103"/>
      <c r="B2245" s="104"/>
      <c r="C2245" s="105"/>
      <c r="D2245" s="106"/>
      <c r="E2245" s="107"/>
      <c r="F2245" s="105"/>
      <c r="G2245" s="107"/>
      <c r="H2245" s="105"/>
      <c r="I2245" s="105"/>
      <c r="J2245" s="107"/>
      <c r="K2245" s="105"/>
      <c r="L2245" s="105"/>
      <c r="M2245" s="105"/>
      <c r="N2245" s="105"/>
      <c r="O2245" s="127"/>
      <c r="P2245" s="109"/>
      <c r="Q2245" s="110"/>
      <c r="R2245" s="110"/>
      <c r="S2245" s="110"/>
      <c r="T2245" s="110"/>
      <c r="U2245" s="111"/>
      <c r="V2245" s="111"/>
      <c r="W2245" s="112"/>
      <c r="X2245" s="113"/>
      <c r="Y2245" s="114"/>
      <c r="Z2245" s="115"/>
      <c r="AA2245" s="116"/>
      <c r="AB2245" s="117" t="b">
        <f t="shared" si="306"/>
        <v>0</v>
      </c>
      <c r="AC2245" s="117">
        <f t="shared" si="307"/>
        <v>0</v>
      </c>
      <c r="AD2245" s="132"/>
      <c r="AE2245" s="117" t="b">
        <f t="shared" si="308"/>
        <v>0</v>
      </c>
      <c r="AF2245" s="117">
        <f t="shared" si="309"/>
        <v>0</v>
      </c>
      <c r="AG2245" s="119">
        <f t="shared" si="310"/>
        <v>0</v>
      </c>
      <c r="AH2245" s="120" t="b">
        <f t="shared" si="311"/>
        <v>0</v>
      </c>
      <c r="AI2245" s="121">
        <f t="shared" si="312"/>
        <v>0</v>
      </c>
      <c r="AJ2245" s="122">
        <f>+C2245</f>
        <v>0</v>
      </c>
      <c r="AK2245" s="122" t="str">
        <f>IF(ISNA(VLOOKUP(postponeList!D2245,[1]Sheet!$A$2:$B$12,2,FALSE))," ",(VLOOKUP(postponeList!D2245,[1]Sheet!$A$2:$B$12,2,FALSE)))</f>
        <v xml:space="preserve"> </v>
      </c>
      <c r="AL2245" s="122" t="str">
        <f>IF(ISNA(VLOOKUP(E2245,[1]Sheet!$G$2:$H$40,2,FALSE))," ",VLOOKUP(E2245,[1]Sheet!$G$2:$H$40,2,FALSE))</f>
        <v xml:space="preserve"> </v>
      </c>
      <c r="AM2245" s="122" t="str">
        <f>IF(ISNA(VLOOKUP(G2245,[1]Sheet!$K$2:$L$159,2,FALSE))," ",(VLOOKUP(G2245,[1]Sheet!$K$2:$L$159,2,FALSE)))</f>
        <v xml:space="preserve"> </v>
      </c>
      <c r="AN2245" s="122" t="str">
        <f>IF(ISNA(VLOOKUP(I2245&amp;C2245,[1]Sheet!$D$2:$E$228,2,FALSE))," ",VLOOKUP(I2245&amp;C2245,[1]Sheet!$D$2:$E$228,2,FALSE))</f>
        <v xml:space="preserve"> </v>
      </c>
      <c r="AO2245" s="122" t="str">
        <f>+I2245&amp;C2245</f>
        <v/>
      </c>
      <c r="AP2245" s="122" t="str">
        <f>C2245&amp;D2245&amp;E2245&amp;G2245&amp;I2245&amp;O2245</f>
        <v/>
      </c>
      <c r="AQ2245" s="122" t="str">
        <f>B2245&amp;D2245&amp;N2245</f>
        <v/>
      </c>
      <c r="AR2245" s="123" t="str">
        <f>+D2245&amp;J2245</f>
        <v/>
      </c>
      <c r="AS2245" s="124" t="str">
        <f t="shared" si="313"/>
        <v/>
      </c>
      <c r="AT2245" s="125" t="str">
        <f t="shared" si="314"/>
        <v/>
      </c>
      <c r="AU2245" s="125" t="str">
        <f>IF(NOT(AT2245=""),VLOOKUP(AT2245,[1]PSI_Category!A:B,2,0),"")</f>
        <v/>
      </c>
      <c r="AV2245" s="167"/>
      <c r="AW2245" s="167"/>
      <c r="AX2245" s="167"/>
    </row>
    <row r="2246" spans="1:50" s="133" customFormat="1" ht="11.4" customHeight="1" x14ac:dyDescent="0.3">
      <c r="A2246" s="103"/>
      <c r="B2246" s="104"/>
      <c r="C2246" s="105"/>
      <c r="D2246" s="106"/>
      <c r="E2246" s="107"/>
      <c r="F2246" s="105"/>
      <c r="G2246" s="107"/>
      <c r="H2246" s="105"/>
      <c r="I2246" s="105"/>
      <c r="J2246" s="107"/>
      <c r="K2246" s="105"/>
      <c r="L2246" s="105"/>
      <c r="M2246" s="105"/>
      <c r="N2246" s="105"/>
      <c r="O2246" s="127"/>
      <c r="P2246" s="109"/>
      <c r="Q2246" s="110"/>
      <c r="R2246" s="110"/>
      <c r="S2246" s="110"/>
      <c r="T2246" s="110"/>
      <c r="U2246" s="111"/>
      <c r="V2246" s="111"/>
      <c r="W2246" s="112"/>
      <c r="X2246" s="113"/>
      <c r="Y2246" s="114"/>
      <c r="Z2246" s="115"/>
      <c r="AA2246" s="116"/>
      <c r="AB2246" s="117" t="b">
        <f t="shared" ref="AB2246:AB2309" si="315">IF($Y2246=$AB$3,$Z2246*AA2246,IF($Y2246=$AC$3,$Z2246*AA2246/$AF$3,IF($Y2246=$AH$3,$Z2246*AA2246/$AI$3,IF($Y2246=$AJ$3,$Z2246*AA2246/$AK$3))))</f>
        <v>0</v>
      </c>
      <c r="AC2246" s="117">
        <f t="shared" ref="AC2246:AC2309" si="316">AB2246*$AF$3/1000</f>
        <v>0</v>
      </c>
      <c r="AD2246" s="132"/>
      <c r="AE2246" s="117" t="b">
        <f t="shared" ref="AE2246:AE2309" si="317">IF($Y2246=$AB$3,$Z2246*AD2246, IF($Y2246=$AC$3, $Z2246*AD2246/$AF$3, IF($Y2246=$AH$3, $Z2246*AD2246/$AI$3, IF($Y2246=$AJ$3, $Z2246*AD2246/$AK$3))))</f>
        <v>0</v>
      </c>
      <c r="AF2246" s="117">
        <f t="shared" ref="AF2246:AF2309" si="318">AE2246*$AF$3/1000</f>
        <v>0</v>
      </c>
      <c r="AG2246" s="119">
        <f t="shared" ref="AG2246:AG2309" si="319">+AA2246-AD2246</f>
        <v>0</v>
      </c>
      <c r="AH2246" s="120" t="b">
        <f t="shared" ref="AH2246:AH2309" si="320">IF($Y2246=$AB$3,$Z2246*AG2246, IF($Y2246=$AC$3, $Z2246*AG2246/$AF$3, IF($Y2246=$AH$3, $Z2246*AG2246/$AI$3, IF($Y2246=$AJ$3, $Z2246*AG2246/$AK$3))))</f>
        <v>0</v>
      </c>
      <c r="AI2246" s="121">
        <f t="shared" ref="AI2246:AI2309" si="321">AH2246*$AF$3/1000</f>
        <v>0</v>
      </c>
      <c r="AJ2246" s="122">
        <f>+C2246</f>
        <v>0</v>
      </c>
      <c r="AK2246" s="122" t="str">
        <f>IF(ISNA(VLOOKUP(postponeList!D2246,[1]Sheet!$A$2:$B$12,2,FALSE))," ",(VLOOKUP(postponeList!D2246,[1]Sheet!$A$2:$B$12,2,FALSE)))</f>
        <v xml:space="preserve"> </v>
      </c>
      <c r="AL2246" s="122" t="str">
        <f>IF(ISNA(VLOOKUP(E2246,[1]Sheet!$G$2:$H$40,2,FALSE))," ",VLOOKUP(E2246,[1]Sheet!$G$2:$H$40,2,FALSE))</f>
        <v xml:space="preserve"> </v>
      </c>
      <c r="AM2246" s="122" t="str">
        <f>IF(ISNA(VLOOKUP(G2246,[1]Sheet!$K$2:$L$159,2,FALSE))," ",(VLOOKUP(G2246,[1]Sheet!$K$2:$L$159,2,FALSE)))</f>
        <v xml:space="preserve"> </v>
      </c>
      <c r="AN2246" s="122" t="str">
        <f>IF(ISNA(VLOOKUP(I2246&amp;C2246,[1]Sheet!$D$2:$E$228,2,FALSE))," ",VLOOKUP(I2246&amp;C2246,[1]Sheet!$D$2:$E$228,2,FALSE))</f>
        <v xml:space="preserve"> </v>
      </c>
      <c r="AO2246" s="122" t="str">
        <f>+I2246&amp;C2246</f>
        <v/>
      </c>
      <c r="AP2246" s="122" t="str">
        <f>C2246&amp;D2246&amp;E2246&amp;G2246&amp;I2246&amp;O2246</f>
        <v/>
      </c>
      <c r="AQ2246" s="122" t="str">
        <f>B2246&amp;D2246&amp;N2246</f>
        <v/>
      </c>
      <c r="AR2246" s="123" t="str">
        <f>+D2246&amp;J2246</f>
        <v/>
      </c>
      <c r="AS2246" s="124" t="str">
        <f t="shared" ref="AS2246:AS2309" si="322">LEFT(V2246,3)</f>
        <v/>
      </c>
      <c r="AT2246" s="125" t="str">
        <f t="shared" ref="AT2246:AT2309" si="323">IFERROR(TRIM(M2246),"")</f>
        <v/>
      </c>
      <c r="AU2246" s="125" t="str">
        <f>IF(NOT(AT2246=""),VLOOKUP(AT2246,[1]PSI_Category!A:B,2,0),"")</f>
        <v/>
      </c>
      <c r="AV2246" s="167"/>
      <c r="AW2246" s="167"/>
      <c r="AX2246" s="167"/>
    </row>
    <row r="2247" spans="1:50" s="133" customFormat="1" ht="11.4" customHeight="1" x14ac:dyDescent="0.3">
      <c r="A2247" s="103"/>
      <c r="B2247" s="104"/>
      <c r="C2247" s="105"/>
      <c r="D2247" s="106"/>
      <c r="E2247" s="107"/>
      <c r="F2247" s="105"/>
      <c r="G2247" s="107"/>
      <c r="H2247" s="105"/>
      <c r="I2247" s="105"/>
      <c r="J2247" s="107"/>
      <c r="K2247" s="105"/>
      <c r="L2247" s="105"/>
      <c r="M2247" s="105"/>
      <c r="N2247" s="105"/>
      <c r="O2247" s="127"/>
      <c r="P2247" s="109"/>
      <c r="Q2247" s="110"/>
      <c r="R2247" s="110"/>
      <c r="S2247" s="110"/>
      <c r="T2247" s="110"/>
      <c r="U2247" s="111"/>
      <c r="V2247" s="111"/>
      <c r="W2247" s="112"/>
      <c r="X2247" s="113"/>
      <c r="Y2247" s="114"/>
      <c r="Z2247" s="115"/>
      <c r="AA2247" s="116"/>
      <c r="AB2247" s="117" t="b">
        <f t="shared" si="315"/>
        <v>0</v>
      </c>
      <c r="AC2247" s="117">
        <f t="shared" si="316"/>
        <v>0</v>
      </c>
      <c r="AD2247" s="132"/>
      <c r="AE2247" s="117" t="b">
        <f t="shared" si="317"/>
        <v>0</v>
      </c>
      <c r="AF2247" s="117">
        <f t="shared" si="318"/>
        <v>0</v>
      </c>
      <c r="AG2247" s="119">
        <f t="shared" si="319"/>
        <v>0</v>
      </c>
      <c r="AH2247" s="120" t="b">
        <f t="shared" si="320"/>
        <v>0</v>
      </c>
      <c r="AI2247" s="121">
        <f t="shared" si="321"/>
        <v>0</v>
      </c>
      <c r="AJ2247" s="122">
        <f>+C2247</f>
        <v>0</v>
      </c>
      <c r="AK2247" s="122" t="str">
        <f>IF(ISNA(VLOOKUP(postponeList!D2247,[1]Sheet!$A$2:$B$12,2,FALSE))," ",(VLOOKUP(postponeList!D2247,[1]Sheet!$A$2:$B$12,2,FALSE)))</f>
        <v xml:space="preserve"> </v>
      </c>
      <c r="AL2247" s="122" t="str">
        <f>IF(ISNA(VLOOKUP(E2247,[1]Sheet!$G$2:$H$40,2,FALSE))," ",VLOOKUP(E2247,[1]Sheet!$G$2:$H$40,2,FALSE))</f>
        <v xml:space="preserve"> </v>
      </c>
      <c r="AM2247" s="122" t="str">
        <f>IF(ISNA(VLOOKUP(G2247,[1]Sheet!$K$2:$L$159,2,FALSE))," ",(VLOOKUP(G2247,[1]Sheet!$K$2:$L$159,2,FALSE)))</f>
        <v xml:space="preserve"> </v>
      </c>
      <c r="AN2247" s="122" t="str">
        <f>IF(ISNA(VLOOKUP(I2247&amp;C2247,[1]Sheet!$D$2:$E$228,2,FALSE))," ",VLOOKUP(I2247&amp;C2247,[1]Sheet!$D$2:$E$228,2,FALSE))</f>
        <v xml:space="preserve"> </v>
      </c>
      <c r="AO2247" s="122" t="str">
        <f>+I2247&amp;C2247</f>
        <v/>
      </c>
      <c r="AP2247" s="122" t="str">
        <f>C2247&amp;D2247&amp;E2247&amp;G2247&amp;I2247&amp;O2247</f>
        <v/>
      </c>
      <c r="AQ2247" s="122" t="str">
        <f>B2247&amp;D2247&amp;N2247</f>
        <v/>
      </c>
      <c r="AR2247" s="123" t="str">
        <f>+D2247&amp;J2247</f>
        <v/>
      </c>
      <c r="AS2247" s="124" t="str">
        <f t="shared" si="322"/>
        <v/>
      </c>
      <c r="AT2247" s="125" t="str">
        <f t="shared" si="323"/>
        <v/>
      </c>
      <c r="AU2247" s="125" t="str">
        <f>IF(NOT(AT2247=""),VLOOKUP(AT2247,[1]PSI_Category!A:B,2,0),"")</f>
        <v/>
      </c>
      <c r="AV2247" s="167"/>
      <c r="AW2247" s="167"/>
      <c r="AX2247" s="167"/>
    </row>
    <row r="2248" spans="1:50" s="133" customFormat="1" ht="11.4" customHeight="1" x14ac:dyDescent="0.3">
      <c r="A2248" s="103"/>
      <c r="B2248" s="104"/>
      <c r="C2248" s="105"/>
      <c r="D2248" s="106"/>
      <c r="E2248" s="107"/>
      <c r="F2248" s="105"/>
      <c r="G2248" s="107"/>
      <c r="H2248" s="105"/>
      <c r="I2248" s="105"/>
      <c r="J2248" s="107"/>
      <c r="K2248" s="105"/>
      <c r="L2248" s="105"/>
      <c r="M2248" s="105"/>
      <c r="N2248" s="105"/>
      <c r="O2248" s="127"/>
      <c r="P2248" s="109"/>
      <c r="Q2248" s="110"/>
      <c r="R2248" s="110"/>
      <c r="S2248" s="110"/>
      <c r="T2248" s="110"/>
      <c r="U2248" s="111"/>
      <c r="V2248" s="111"/>
      <c r="W2248" s="112"/>
      <c r="X2248" s="113"/>
      <c r="Y2248" s="114"/>
      <c r="Z2248" s="115"/>
      <c r="AA2248" s="116"/>
      <c r="AB2248" s="117" t="b">
        <f t="shared" si="315"/>
        <v>0</v>
      </c>
      <c r="AC2248" s="117">
        <f t="shared" si="316"/>
        <v>0</v>
      </c>
      <c r="AD2248" s="132"/>
      <c r="AE2248" s="117" t="b">
        <f t="shared" si="317"/>
        <v>0</v>
      </c>
      <c r="AF2248" s="117">
        <f t="shared" si="318"/>
        <v>0</v>
      </c>
      <c r="AG2248" s="119">
        <f t="shared" si="319"/>
        <v>0</v>
      </c>
      <c r="AH2248" s="120" t="b">
        <f t="shared" si="320"/>
        <v>0</v>
      </c>
      <c r="AI2248" s="121">
        <f t="shared" si="321"/>
        <v>0</v>
      </c>
      <c r="AJ2248" s="122">
        <f>+C2248</f>
        <v>0</v>
      </c>
      <c r="AK2248" s="122" t="str">
        <f>IF(ISNA(VLOOKUP(postponeList!D2248,[1]Sheet!$A$2:$B$12,2,FALSE))," ",(VLOOKUP(postponeList!D2248,[1]Sheet!$A$2:$B$12,2,FALSE)))</f>
        <v xml:space="preserve"> </v>
      </c>
      <c r="AL2248" s="122" t="str">
        <f>IF(ISNA(VLOOKUP(E2248,[1]Sheet!$G$2:$H$40,2,FALSE))," ",VLOOKUP(E2248,[1]Sheet!$G$2:$H$40,2,FALSE))</f>
        <v xml:space="preserve"> </v>
      </c>
      <c r="AM2248" s="122" t="str">
        <f>IF(ISNA(VLOOKUP(G2248,[1]Sheet!$K$2:$L$159,2,FALSE))," ",(VLOOKUP(G2248,[1]Sheet!$K$2:$L$159,2,FALSE)))</f>
        <v xml:space="preserve"> </v>
      </c>
      <c r="AN2248" s="122" t="str">
        <f>IF(ISNA(VLOOKUP(I2248&amp;C2248,[1]Sheet!$D$2:$E$228,2,FALSE))," ",VLOOKUP(I2248&amp;C2248,[1]Sheet!$D$2:$E$228,2,FALSE))</f>
        <v xml:space="preserve"> </v>
      </c>
      <c r="AO2248" s="122" t="str">
        <f>+I2248&amp;C2248</f>
        <v/>
      </c>
      <c r="AP2248" s="122" t="str">
        <f>C2248&amp;D2248&amp;E2248&amp;G2248&amp;I2248&amp;O2248</f>
        <v/>
      </c>
      <c r="AQ2248" s="122" t="str">
        <f>B2248&amp;D2248&amp;N2248</f>
        <v/>
      </c>
      <c r="AR2248" s="123" t="str">
        <f>+D2248&amp;J2248</f>
        <v/>
      </c>
      <c r="AS2248" s="124" t="str">
        <f t="shared" si="322"/>
        <v/>
      </c>
      <c r="AT2248" s="125" t="str">
        <f t="shared" si="323"/>
        <v/>
      </c>
      <c r="AU2248" s="125" t="str">
        <f>IF(NOT(AT2248=""),VLOOKUP(AT2248,[1]PSI_Category!A:B,2,0),"")</f>
        <v/>
      </c>
      <c r="AV2248" s="167"/>
      <c r="AW2248" s="167"/>
      <c r="AX2248" s="167"/>
    </row>
    <row r="2249" spans="1:50" s="133" customFormat="1" ht="11.4" customHeight="1" x14ac:dyDescent="0.3">
      <c r="A2249" s="103"/>
      <c r="B2249" s="104"/>
      <c r="C2249" s="105"/>
      <c r="D2249" s="106"/>
      <c r="E2249" s="107"/>
      <c r="F2249" s="105"/>
      <c r="G2249" s="107"/>
      <c r="H2249" s="105"/>
      <c r="I2249" s="105"/>
      <c r="J2249" s="107"/>
      <c r="K2249" s="105"/>
      <c r="L2249" s="105"/>
      <c r="M2249" s="105"/>
      <c r="N2249" s="105"/>
      <c r="O2249" s="127"/>
      <c r="P2249" s="109"/>
      <c r="Q2249" s="110"/>
      <c r="R2249" s="110"/>
      <c r="S2249" s="110"/>
      <c r="T2249" s="110"/>
      <c r="U2249" s="111"/>
      <c r="V2249" s="111"/>
      <c r="W2249" s="112"/>
      <c r="X2249" s="113"/>
      <c r="Y2249" s="114"/>
      <c r="Z2249" s="115"/>
      <c r="AA2249" s="116"/>
      <c r="AB2249" s="117" t="b">
        <f t="shared" si="315"/>
        <v>0</v>
      </c>
      <c r="AC2249" s="117">
        <f t="shared" si="316"/>
        <v>0</v>
      </c>
      <c r="AD2249" s="132"/>
      <c r="AE2249" s="117" t="b">
        <f t="shared" si="317"/>
        <v>0</v>
      </c>
      <c r="AF2249" s="117">
        <f t="shared" si="318"/>
        <v>0</v>
      </c>
      <c r="AG2249" s="119">
        <f t="shared" si="319"/>
        <v>0</v>
      </c>
      <c r="AH2249" s="120" t="b">
        <f t="shared" si="320"/>
        <v>0</v>
      </c>
      <c r="AI2249" s="121">
        <f t="shared" si="321"/>
        <v>0</v>
      </c>
      <c r="AJ2249" s="122">
        <f>+C2249</f>
        <v>0</v>
      </c>
      <c r="AK2249" s="122" t="str">
        <f>IF(ISNA(VLOOKUP(postponeList!D2249,[1]Sheet!$A$2:$B$12,2,FALSE))," ",(VLOOKUP(postponeList!D2249,[1]Sheet!$A$2:$B$12,2,FALSE)))</f>
        <v xml:space="preserve"> </v>
      </c>
      <c r="AL2249" s="122" t="str">
        <f>IF(ISNA(VLOOKUP(E2249,[1]Sheet!$G$2:$H$40,2,FALSE))," ",VLOOKUP(E2249,[1]Sheet!$G$2:$H$40,2,FALSE))</f>
        <v xml:space="preserve"> </v>
      </c>
      <c r="AM2249" s="122" t="str">
        <f>IF(ISNA(VLOOKUP(G2249,[1]Sheet!$K$2:$L$159,2,FALSE))," ",(VLOOKUP(G2249,[1]Sheet!$K$2:$L$159,2,FALSE)))</f>
        <v xml:space="preserve"> </v>
      </c>
      <c r="AN2249" s="122" t="str">
        <f>IF(ISNA(VLOOKUP(I2249&amp;C2249,[1]Sheet!$D$2:$E$228,2,FALSE))," ",VLOOKUP(I2249&amp;C2249,[1]Sheet!$D$2:$E$228,2,FALSE))</f>
        <v xml:space="preserve"> </v>
      </c>
      <c r="AO2249" s="122" t="str">
        <f>+I2249&amp;C2249</f>
        <v/>
      </c>
      <c r="AP2249" s="122" t="str">
        <f>C2249&amp;D2249&amp;E2249&amp;G2249&amp;I2249&amp;O2249</f>
        <v/>
      </c>
      <c r="AQ2249" s="122" t="str">
        <f>B2249&amp;D2249&amp;N2249</f>
        <v/>
      </c>
      <c r="AR2249" s="123" t="str">
        <f>+D2249&amp;J2249</f>
        <v/>
      </c>
      <c r="AS2249" s="124" t="str">
        <f t="shared" si="322"/>
        <v/>
      </c>
      <c r="AT2249" s="125" t="str">
        <f t="shared" si="323"/>
        <v/>
      </c>
      <c r="AU2249" s="125" t="str">
        <f>IF(NOT(AT2249=""),VLOOKUP(AT2249,[1]PSI_Category!A:B,2,0),"")</f>
        <v/>
      </c>
      <c r="AV2249" s="167"/>
      <c r="AW2249" s="167"/>
      <c r="AX2249" s="167"/>
    </row>
    <row r="2250" spans="1:50" s="133" customFormat="1" ht="11.4" customHeight="1" x14ac:dyDescent="0.3">
      <c r="A2250" s="103"/>
      <c r="B2250" s="104"/>
      <c r="C2250" s="105"/>
      <c r="D2250" s="106"/>
      <c r="E2250" s="107"/>
      <c r="F2250" s="105"/>
      <c r="G2250" s="107"/>
      <c r="H2250" s="105"/>
      <c r="I2250" s="105"/>
      <c r="J2250" s="107"/>
      <c r="K2250" s="105"/>
      <c r="L2250" s="105"/>
      <c r="M2250" s="105"/>
      <c r="N2250" s="105"/>
      <c r="O2250" s="127"/>
      <c r="P2250" s="109"/>
      <c r="Q2250" s="110"/>
      <c r="R2250" s="110"/>
      <c r="S2250" s="110"/>
      <c r="T2250" s="110"/>
      <c r="U2250" s="111"/>
      <c r="V2250" s="111"/>
      <c r="W2250" s="112"/>
      <c r="X2250" s="113"/>
      <c r="Y2250" s="114"/>
      <c r="Z2250" s="115"/>
      <c r="AA2250" s="116"/>
      <c r="AB2250" s="117" t="b">
        <f t="shared" si="315"/>
        <v>0</v>
      </c>
      <c r="AC2250" s="117">
        <f t="shared" si="316"/>
        <v>0</v>
      </c>
      <c r="AD2250" s="132"/>
      <c r="AE2250" s="117" t="b">
        <f t="shared" si="317"/>
        <v>0</v>
      </c>
      <c r="AF2250" s="117">
        <f t="shared" si="318"/>
        <v>0</v>
      </c>
      <c r="AG2250" s="119">
        <f t="shared" si="319"/>
        <v>0</v>
      </c>
      <c r="AH2250" s="120" t="b">
        <f t="shared" si="320"/>
        <v>0</v>
      </c>
      <c r="AI2250" s="121">
        <f t="shared" si="321"/>
        <v>0</v>
      </c>
      <c r="AJ2250" s="122">
        <f>+C2250</f>
        <v>0</v>
      </c>
      <c r="AK2250" s="122" t="str">
        <f>IF(ISNA(VLOOKUP(postponeList!D2250,[1]Sheet!$A$2:$B$12,2,FALSE))," ",(VLOOKUP(postponeList!D2250,[1]Sheet!$A$2:$B$12,2,FALSE)))</f>
        <v xml:space="preserve"> </v>
      </c>
      <c r="AL2250" s="122" t="str">
        <f>IF(ISNA(VLOOKUP(E2250,[1]Sheet!$G$2:$H$40,2,FALSE))," ",VLOOKUP(E2250,[1]Sheet!$G$2:$H$40,2,FALSE))</f>
        <v xml:space="preserve"> </v>
      </c>
      <c r="AM2250" s="122" t="str">
        <f>IF(ISNA(VLOOKUP(G2250,[1]Sheet!$K$2:$L$159,2,FALSE))," ",(VLOOKUP(G2250,[1]Sheet!$K$2:$L$159,2,FALSE)))</f>
        <v xml:space="preserve"> </v>
      </c>
      <c r="AN2250" s="122" t="str">
        <f>IF(ISNA(VLOOKUP(I2250&amp;C2250,[1]Sheet!$D$2:$E$228,2,FALSE))," ",VLOOKUP(I2250&amp;C2250,[1]Sheet!$D$2:$E$228,2,FALSE))</f>
        <v xml:space="preserve"> </v>
      </c>
      <c r="AO2250" s="122" t="str">
        <f>+I2250&amp;C2250</f>
        <v/>
      </c>
      <c r="AP2250" s="122" t="str">
        <f>C2250&amp;D2250&amp;E2250&amp;G2250&amp;I2250&amp;O2250</f>
        <v/>
      </c>
      <c r="AQ2250" s="122" t="str">
        <f>B2250&amp;D2250&amp;N2250</f>
        <v/>
      </c>
      <c r="AR2250" s="123" t="str">
        <f>+D2250&amp;J2250</f>
        <v/>
      </c>
      <c r="AS2250" s="124" t="str">
        <f t="shared" si="322"/>
        <v/>
      </c>
      <c r="AT2250" s="125" t="str">
        <f t="shared" si="323"/>
        <v/>
      </c>
      <c r="AU2250" s="125" t="str">
        <f>IF(NOT(AT2250=""),VLOOKUP(AT2250,[1]PSI_Category!A:B,2,0),"")</f>
        <v/>
      </c>
      <c r="AV2250" s="167"/>
      <c r="AW2250" s="167"/>
      <c r="AX2250" s="167"/>
    </row>
    <row r="2251" spans="1:50" s="133" customFormat="1" ht="11.4" customHeight="1" x14ac:dyDescent="0.3">
      <c r="A2251" s="103"/>
      <c r="B2251" s="104"/>
      <c r="C2251" s="105"/>
      <c r="D2251" s="106"/>
      <c r="E2251" s="107"/>
      <c r="F2251" s="105"/>
      <c r="G2251" s="107"/>
      <c r="H2251" s="105"/>
      <c r="I2251" s="105"/>
      <c r="J2251" s="107"/>
      <c r="K2251" s="105"/>
      <c r="L2251" s="105"/>
      <c r="M2251" s="105"/>
      <c r="N2251" s="105"/>
      <c r="O2251" s="127"/>
      <c r="P2251" s="109"/>
      <c r="Q2251" s="110"/>
      <c r="R2251" s="110"/>
      <c r="S2251" s="110"/>
      <c r="T2251" s="110"/>
      <c r="U2251" s="111"/>
      <c r="V2251" s="111"/>
      <c r="W2251" s="112"/>
      <c r="X2251" s="113"/>
      <c r="Y2251" s="114"/>
      <c r="Z2251" s="115"/>
      <c r="AA2251" s="116"/>
      <c r="AB2251" s="117" t="b">
        <f t="shared" si="315"/>
        <v>0</v>
      </c>
      <c r="AC2251" s="117">
        <f t="shared" si="316"/>
        <v>0</v>
      </c>
      <c r="AD2251" s="132"/>
      <c r="AE2251" s="117" t="b">
        <f t="shared" si="317"/>
        <v>0</v>
      </c>
      <c r="AF2251" s="117">
        <f t="shared" si="318"/>
        <v>0</v>
      </c>
      <c r="AG2251" s="119">
        <f t="shared" si="319"/>
        <v>0</v>
      </c>
      <c r="AH2251" s="120" t="b">
        <f t="shared" si="320"/>
        <v>0</v>
      </c>
      <c r="AI2251" s="121">
        <f t="shared" si="321"/>
        <v>0</v>
      </c>
      <c r="AJ2251" s="122">
        <f>+C2251</f>
        <v>0</v>
      </c>
      <c r="AK2251" s="122" t="str">
        <f>IF(ISNA(VLOOKUP(postponeList!D2251,[1]Sheet!$A$2:$B$12,2,FALSE))," ",(VLOOKUP(postponeList!D2251,[1]Sheet!$A$2:$B$12,2,FALSE)))</f>
        <v xml:space="preserve"> </v>
      </c>
      <c r="AL2251" s="122" t="str">
        <f>IF(ISNA(VLOOKUP(E2251,[1]Sheet!$G$2:$H$40,2,FALSE))," ",VLOOKUP(E2251,[1]Sheet!$G$2:$H$40,2,FALSE))</f>
        <v xml:space="preserve"> </v>
      </c>
      <c r="AM2251" s="122" t="str">
        <f>IF(ISNA(VLOOKUP(G2251,[1]Sheet!$K$2:$L$159,2,FALSE))," ",(VLOOKUP(G2251,[1]Sheet!$K$2:$L$159,2,FALSE)))</f>
        <v xml:space="preserve"> </v>
      </c>
      <c r="AN2251" s="122" t="str">
        <f>IF(ISNA(VLOOKUP(I2251&amp;C2251,[1]Sheet!$D$2:$E$228,2,FALSE))," ",VLOOKUP(I2251&amp;C2251,[1]Sheet!$D$2:$E$228,2,FALSE))</f>
        <v xml:space="preserve"> </v>
      </c>
      <c r="AO2251" s="122" t="str">
        <f>+I2251&amp;C2251</f>
        <v/>
      </c>
      <c r="AP2251" s="122" t="str">
        <f>C2251&amp;D2251&amp;E2251&amp;G2251&amp;I2251&amp;O2251</f>
        <v/>
      </c>
      <c r="AQ2251" s="122" t="str">
        <f>B2251&amp;D2251&amp;N2251</f>
        <v/>
      </c>
      <c r="AR2251" s="123" t="str">
        <f>+D2251&amp;J2251</f>
        <v/>
      </c>
      <c r="AS2251" s="124" t="str">
        <f t="shared" si="322"/>
        <v/>
      </c>
      <c r="AT2251" s="125" t="str">
        <f t="shared" si="323"/>
        <v/>
      </c>
      <c r="AU2251" s="125" t="str">
        <f>IF(NOT(AT2251=""),VLOOKUP(AT2251,[1]PSI_Category!A:B,2,0),"")</f>
        <v/>
      </c>
      <c r="AV2251" s="167"/>
      <c r="AW2251" s="167"/>
      <c r="AX2251" s="167"/>
    </row>
    <row r="2252" spans="1:50" s="133" customFormat="1" ht="11.4" customHeight="1" x14ac:dyDescent="0.3">
      <c r="A2252" s="103"/>
      <c r="B2252" s="104"/>
      <c r="C2252" s="105"/>
      <c r="D2252" s="106"/>
      <c r="E2252" s="107"/>
      <c r="F2252" s="105"/>
      <c r="G2252" s="107"/>
      <c r="H2252" s="105"/>
      <c r="I2252" s="105"/>
      <c r="J2252" s="107"/>
      <c r="K2252" s="105"/>
      <c r="L2252" s="105"/>
      <c r="M2252" s="105"/>
      <c r="N2252" s="105"/>
      <c r="O2252" s="127"/>
      <c r="P2252" s="109"/>
      <c r="Q2252" s="110"/>
      <c r="R2252" s="110"/>
      <c r="S2252" s="110"/>
      <c r="T2252" s="110"/>
      <c r="U2252" s="111"/>
      <c r="V2252" s="111"/>
      <c r="W2252" s="112"/>
      <c r="X2252" s="113"/>
      <c r="Y2252" s="114"/>
      <c r="Z2252" s="115"/>
      <c r="AA2252" s="116"/>
      <c r="AB2252" s="117" t="b">
        <f t="shared" si="315"/>
        <v>0</v>
      </c>
      <c r="AC2252" s="117">
        <f t="shared" si="316"/>
        <v>0</v>
      </c>
      <c r="AD2252" s="132"/>
      <c r="AE2252" s="117" t="b">
        <f t="shared" si="317"/>
        <v>0</v>
      </c>
      <c r="AF2252" s="117">
        <f t="shared" si="318"/>
        <v>0</v>
      </c>
      <c r="AG2252" s="119">
        <f t="shared" si="319"/>
        <v>0</v>
      </c>
      <c r="AH2252" s="120" t="b">
        <f t="shared" si="320"/>
        <v>0</v>
      </c>
      <c r="AI2252" s="121">
        <f t="shared" si="321"/>
        <v>0</v>
      </c>
      <c r="AJ2252" s="122">
        <f>+C2252</f>
        <v>0</v>
      </c>
      <c r="AK2252" s="122" t="str">
        <f>IF(ISNA(VLOOKUP(postponeList!D2252,[1]Sheet!$A$2:$B$12,2,FALSE))," ",(VLOOKUP(postponeList!D2252,[1]Sheet!$A$2:$B$12,2,FALSE)))</f>
        <v xml:space="preserve"> </v>
      </c>
      <c r="AL2252" s="122" t="str">
        <f>IF(ISNA(VLOOKUP(E2252,[1]Sheet!$G$2:$H$40,2,FALSE))," ",VLOOKUP(E2252,[1]Sheet!$G$2:$H$40,2,FALSE))</f>
        <v xml:space="preserve"> </v>
      </c>
      <c r="AM2252" s="122" t="str">
        <f>IF(ISNA(VLOOKUP(G2252,[1]Sheet!$K$2:$L$159,2,FALSE))," ",(VLOOKUP(G2252,[1]Sheet!$K$2:$L$159,2,FALSE)))</f>
        <v xml:space="preserve"> </v>
      </c>
      <c r="AN2252" s="122" t="str">
        <f>IF(ISNA(VLOOKUP(I2252&amp;C2252,[1]Sheet!$D$2:$E$228,2,FALSE))," ",VLOOKUP(I2252&amp;C2252,[1]Sheet!$D$2:$E$228,2,FALSE))</f>
        <v xml:space="preserve"> </v>
      </c>
      <c r="AO2252" s="122" t="str">
        <f>+I2252&amp;C2252</f>
        <v/>
      </c>
      <c r="AP2252" s="122" t="str">
        <f>C2252&amp;D2252&amp;E2252&amp;G2252&amp;I2252&amp;O2252</f>
        <v/>
      </c>
      <c r="AQ2252" s="122" t="str">
        <f>B2252&amp;D2252&amp;N2252</f>
        <v/>
      </c>
      <c r="AR2252" s="123" t="str">
        <f>+D2252&amp;J2252</f>
        <v/>
      </c>
      <c r="AS2252" s="124" t="str">
        <f t="shared" si="322"/>
        <v/>
      </c>
      <c r="AT2252" s="125" t="str">
        <f t="shared" si="323"/>
        <v/>
      </c>
      <c r="AU2252" s="125" t="str">
        <f>IF(NOT(AT2252=""),VLOOKUP(AT2252,[1]PSI_Category!A:B,2,0),"")</f>
        <v/>
      </c>
      <c r="AV2252" s="167"/>
      <c r="AW2252" s="167"/>
      <c r="AX2252" s="167"/>
    </row>
    <row r="2253" spans="1:50" s="133" customFormat="1" ht="11.4" customHeight="1" x14ac:dyDescent="0.3">
      <c r="A2253" s="103"/>
      <c r="B2253" s="104"/>
      <c r="C2253" s="105"/>
      <c r="D2253" s="106"/>
      <c r="E2253" s="107"/>
      <c r="F2253" s="105"/>
      <c r="G2253" s="107"/>
      <c r="H2253" s="105"/>
      <c r="I2253" s="105"/>
      <c r="J2253" s="107"/>
      <c r="K2253" s="105"/>
      <c r="L2253" s="105"/>
      <c r="M2253" s="105"/>
      <c r="N2253" s="105"/>
      <c r="O2253" s="127"/>
      <c r="P2253" s="109"/>
      <c r="Q2253" s="110"/>
      <c r="R2253" s="110"/>
      <c r="S2253" s="110"/>
      <c r="T2253" s="110"/>
      <c r="U2253" s="111"/>
      <c r="V2253" s="111"/>
      <c r="W2253" s="112"/>
      <c r="X2253" s="113"/>
      <c r="Y2253" s="114"/>
      <c r="Z2253" s="115"/>
      <c r="AA2253" s="116"/>
      <c r="AB2253" s="117" t="b">
        <f t="shared" si="315"/>
        <v>0</v>
      </c>
      <c r="AC2253" s="117">
        <f t="shared" si="316"/>
        <v>0</v>
      </c>
      <c r="AD2253" s="132"/>
      <c r="AE2253" s="117" t="b">
        <f t="shared" si="317"/>
        <v>0</v>
      </c>
      <c r="AF2253" s="117">
        <f t="shared" si="318"/>
        <v>0</v>
      </c>
      <c r="AG2253" s="119">
        <f t="shared" si="319"/>
        <v>0</v>
      </c>
      <c r="AH2253" s="120" t="b">
        <f t="shared" si="320"/>
        <v>0</v>
      </c>
      <c r="AI2253" s="121">
        <f t="shared" si="321"/>
        <v>0</v>
      </c>
      <c r="AJ2253" s="122">
        <f>+C2253</f>
        <v>0</v>
      </c>
      <c r="AK2253" s="122" t="str">
        <f>IF(ISNA(VLOOKUP(postponeList!D2253,[1]Sheet!$A$2:$B$12,2,FALSE))," ",(VLOOKUP(postponeList!D2253,[1]Sheet!$A$2:$B$12,2,FALSE)))</f>
        <v xml:space="preserve"> </v>
      </c>
      <c r="AL2253" s="122" t="str">
        <f>IF(ISNA(VLOOKUP(E2253,[1]Sheet!$G$2:$H$40,2,FALSE))," ",VLOOKUP(E2253,[1]Sheet!$G$2:$H$40,2,FALSE))</f>
        <v xml:space="preserve"> </v>
      </c>
      <c r="AM2253" s="122" t="str">
        <f>IF(ISNA(VLOOKUP(G2253,[1]Sheet!$K$2:$L$159,2,FALSE))," ",(VLOOKUP(G2253,[1]Sheet!$K$2:$L$159,2,FALSE)))</f>
        <v xml:space="preserve"> </v>
      </c>
      <c r="AN2253" s="122" t="str">
        <f>IF(ISNA(VLOOKUP(I2253&amp;C2253,[1]Sheet!$D$2:$E$228,2,FALSE))," ",VLOOKUP(I2253&amp;C2253,[1]Sheet!$D$2:$E$228,2,FALSE))</f>
        <v xml:space="preserve"> </v>
      </c>
      <c r="AO2253" s="122" t="str">
        <f>+I2253&amp;C2253</f>
        <v/>
      </c>
      <c r="AP2253" s="122" t="str">
        <f>C2253&amp;D2253&amp;E2253&amp;G2253&amp;I2253&amp;O2253</f>
        <v/>
      </c>
      <c r="AQ2253" s="122" t="str">
        <f>B2253&amp;D2253&amp;N2253</f>
        <v/>
      </c>
      <c r="AR2253" s="123" t="str">
        <f>+D2253&amp;J2253</f>
        <v/>
      </c>
      <c r="AS2253" s="124" t="str">
        <f t="shared" si="322"/>
        <v/>
      </c>
      <c r="AT2253" s="125" t="str">
        <f t="shared" si="323"/>
        <v/>
      </c>
      <c r="AU2253" s="125" t="str">
        <f>IF(NOT(AT2253=""),VLOOKUP(AT2253,[1]PSI_Category!A:B,2,0),"")</f>
        <v/>
      </c>
      <c r="AV2253" s="167"/>
      <c r="AW2253" s="167"/>
      <c r="AX2253" s="167"/>
    </row>
    <row r="2254" spans="1:50" s="133" customFormat="1" ht="11.4" customHeight="1" x14ac:dyDescent="0.3">
      <c r="A2254" s="103"/>
      <c r="B2254" s="104"/>
      <c r="C2254" s="105"/>
      <c r="D2254" s="106"/>
      <c r="E2254" s="107"/>
      <c r="F2254" s="105"/>
      <c r="G2254" s="107"/>
      <c r="H2254" s="105"/>
      <c r="I2254" s="105"/>
      <c r="J2254" s="107"/>
      <c r="K2254" s="105"/>
      <c r="L2254" s="105"/>
      <c r="M2254" s="105"/>
      <c r="N2254" s="105"/>
      <c r="O2254" s="127"/>
      <c r="P2254" s="109"/>
      <c r="Q2254" s="110"/>
      <c r="R2254" s="110"/>
      <c r="S2254" s="110"/>
      <c r="T2254" s="110"/>
      <c r="U2254" s="111"/>
      <c r="V2254" s="111"/>
      <c r="W2254" s="112"/>
      <c r="X2254" s="113"/>
      <c r="Y2254" s="114"/>
      <c r="Z2254" s="115"/>
      <c r="AA2254" s="116"/>
      <c r="AB2254" s="117" t="b">
        <f t="shared" si="315"/>
        <v>0</v>
      </c>
      <c r="AC2254" s="117">
        <f t="shared" si="316"/>
        <v>0</v>
      </c>
      <c r="AD2254" s="132"/>
      <c r="AE2254" s="117" t="b">
        <f t="shared" si="317"/>
        <v>0</v>
      </c>
      <c r="AF2254" s="117">
        <f t="shared" si="318"/>
        <v>0</v>
      </c>
      <c r="AG2254" s="119">
        <f t="shared" si="319"/>
        <v>0</v>
      </c>
      <c r="AH2254" s="120" t="b">
        <f t="shared" si="320"/>
        <v>0</v>
      </c>
      <c r="AI2254" s="121">
        <f t="shared" si="321"/>
        <v>0</v>
      </c>
      <c r="AJ2254" s="122">
        <f>+C2254</f>
        <v>0</v>
      </c>
      <c r="AK2254" s="122" t="str">
        <f>IF(ISNA(VLOOKUP(postponeList!D2254,[1]Sheet!$A$2:$B$12,2,FALSE))," ",(VLOOKUP(postponeList!D2254,[1]Sheet!$A$2:$B$12,2,FALSE)))</f>
        <v xml:space="preserve"> </v>
      </c>
      <c r="AL2254" s="122" t="str">
        <f>IF(ISNA(VLOOKUP(E2254,[1]Sheet!$G$2:$H$40,2,FALSE))," ",VLOOKUP(E2254,[1]Sheet!$G$2:$H$40,2,FALSE))</f>
        <v xml:space="preserve"> </v>
      </c>
      <c r="AM2254" s="122" t="str">
        <f>IF(ISNA(VLOOKUP(G2254,[1]Sheet!$K$2:$L$159,2,FALSE))," ",(VLOOKUP(G2254,[1]Sheet!$K$2:$L$159,2,FALSE)))</f>
        <v xml:space="preserve"> </v>
      </c>
      <c r="AN2254" s="122" t="str">
        <f>IF(ISNA(VLOOKUP(I2254&amp;C2254,[1]Sheet!$D$2:$E$228,2,FALSE))," ",VLOOKUP(I2254&amp;C2254,[1]Sheet!$D$2:$E$228,2,FALSE))</f>
        <v xml:space="preserve"> </v>
      </c>
      <c r="AO2254" s="122" t="str">
        <f>+I2254&amp;C2254</f>
        <v/>
      </c>
      <c r="AP2254" s="122" t="str">
        <f>C2254&amp;D2254&amp;E2254&amp;G2254&amp;I2254&amp;O2254</f>
        <v/>
      </c>
      <c r="AQ2254" s="122" t="str">
        <f>B2254&amp;D2254&amp;N2254</f>
        <v/>
      </c>
      <c r="AR2254" s="123" t="str">
        <f>+D2254&amp;J2254</f>
        <v/>
      </c>
      <c r="AS2254" s="124" t="str">
        <f t="shared" si="322"/>
        <v/>
      </c>
      <c r="AT2254" s="125" t="str">
        <f t="shared" si="323"/>
        <v/>
      </c>
      <c r="AU2254" s="125" t="str">
        <f>IF(NOT(AT2254=""),VLOOKUP(AT2254,[1]PSI_Category!A:B,2,0),"")</f>
        <v/>
      </c>
      <c r="AV2254" s="167"/>
      <c r="AW2254" s="167"/>
      <c r="AX2254" s="167"/>
    </row>
    <row r="2255" spans="1:50" s="133" customFormat="1" ht="11.4" customHeight="1" x14ac:dyDescent="0.3">
      <c r="A2255" s="103"/>
      <c r="B2255" s="104"/>
      <c r="C2255" s="105"/>
      <c r="D2255" s="106"/>
      <c r="E2255" s="107"/>
      <c r="F2255" s="105"/>
      <c r="G2255" s="107"/>
      <c r="H2255" s="105"/>
      <c r="I2255" s="105"/>
      <c r="J2255" s="107"/>
      <c r="K2255" s="105"/>
      <c r="L2255" s="105"/>
      <c r="M2255" s="105"/>
      <c r="N2255" s="105"/>
      <c r="O2255" s="127"/>
      <c r="P2255" s="109"/>
      <c r="Q2255" s="110"/>
      <c r="R2255" s="110"/>
      <c r="S2255" s="110"/>
      <c r="T2255" s="110"/>
      <c r="U2255" s="111"/>
      <c r="V2255" s="111"/>
      <c r="W2255" s="112"/>
      <c r="X2255" s="113"/>
      <c r="Y2255" s="114"/>
      <c r="Z2255" s="115"/>
      <c r="AA2255" s="116"/>
      <c r="AB2255" s="117" t="b">
        <f t="shared" si="315"/>
        <v>0</v>
      </c>
      <c r="AC2255" s="117">
        <f t="shared" si="316"/>
        <v>0</v>
      </c>
      <c r="AD2255" s="132"/>
      <c r="AE2255" s="117" t="b">
        <f t="shared" si="317"/>
        <v>0</v>
      </c>
      <c r="AF2255" s="117">
        <f t="shared" si="318"/>
        <v>0</v>
      </c>
      <c r="AG2255" s="119">
        <f t="shared" si="319"/>
        <v>0</v>
      </c>
      <c r="AH2255" s="120" t="b">
        <f t="shared" si="320"/>
        <v>0</v>
      </c>
      <c r="AI2255" s="121">
        <f t="shared" si="321"/>
        <v>0</v>
      </c>
      <c r="AJ2255" s="122">
        <f>+C2255</f>
        <v>0</v>
      </c>
      <c r="AK2255" s="122" t="str">
        <f>IF(ISNA(VLOOKUP(postponeList!D2255,[1]Sheet!$A$2:$B$12,2,FALSE))," ",(VLOOKUP(postponeList!D2255,[1]Sheet!$A$2:$B$12,2,FALSE)))</f>
        <v xml:space="preserve"> </v>
      </c>
      <c r="AL2255" s="122" t="str">
        <f>IF(ISNA(VLOOKUP(E2255,[1]Sheet!$G$2:$H$40,2,FALSE))," ",VLOOKUP(E2255,[1]Sheet!$G$2:$H$40,2,FALSE))</f>
        <v xml:space="preserve"> </v>
      </c>
      <c r="AM2255" s="122" t="str">
        <f>IF(ISNA(VLOOKUP(G2255,[1]Sheet!$K$2:$L$159,2,FALSE))," ",(VLOOKUP(G2255,[1]Sheet!$K$2:$L$159,2,FALSE)))</f>
        <v xml:space="preserve"> </v>
      </c>
      <c r="AN2255" s="122" t="str">
        <f>IF(ISNA(VLOOKUP(I2255&amp;C2255,[1]Sheet!$D$2:$E$228,2,FALSE))," ",VLOOKUP(I2255&amp;C2255,[1]Sheet!$D$2:$E$228,2,FALSE))</f>
        <v xml:space="preserve"> </v>
      </c>
      <c r="AO2255" s="122" t="str">
        <f>+I2255&amp;C2255</f>
        <v/>
      </c>
      <c r="AP2255" s="122" t="str">
        <f>C2255&amp;D2255&amp;E2255&amp;G2255&amp;I2255&amp;O2255</f>
        <v/>
      </c>
      <c r="AQ2255" s="122" t="str">
        <f>B2255&amp;D2255&amp;N2255</f>
        <v/>
      </c>
      <c r="AR2255" s="123" t="str">
        <f>+D2255&amp;J2255</f>
        <v/>
      </c>
      <c r="AS2255" s="124" t="str">
        <f t="shared" si="322"/>
        <v/>
      </c>
      <c r="AT2255" s="125" t="str">
        <f t="shared" si="323"/>
        <v/>
      </c>
      <c r="AU2255" s="125" t="str">
        <f>IF(NOT(AT2255=""),VLOOKUP(AT2255,[1]PSI_Category!A:B,2,0),"")</f>
        <v/>
      </c>
      <c r="AV2255" s="167"/>
      <c r="AW2255" s="167"/>
      <c r="AX2255" s="167"/>
    </row>
    <row r="2256" spans="1:50" s="133" customFormat="1" ht="11.4" customHeight="1" x14ac:dyDescent="0.3">
      <c r="A2256" s="103"/>
      <c r="B2256" s="104"/>
      <c r="C2256" s="105"/>
      <c r="D2256" s="106"/>
      <c r="E2256" s="107"/>
      <c r="F2256" s="105"/>
      <c r="G2256" s="107"/>
      <c r="H2256" s="105"/>
      <c r="I2256" s="105"/>
      <c r="J2256" s="107"/>
      <c r="K2256" s="105"/>
      <c r="L2256" s="105"/>
      <c r="M2256" s="105"/>
      <c r="N2256" s="105"/>
      <c r="O2256" s="127"/>
      <c r="P2256" s="109"/>
      <c r="Q2256" s="110"/>
      <c r="R2256" s="110"/>
      <c r="S2256" s="110"/>
      <c r="T2256" s="110"/>
      <c r="U2256" s="111"/>
      <c r="V2256" s="111"/>
      <c r="W2256" s="112"/>
      <c r="X2256" s="113"/>
      <c r="Y2256" s="114"/>
      <c r="Z2256" s="115"/>
      <c r="AA2256" s="116"/>
      <c r="AB2256" s="117" t="b">
        <f t="shared" si="315"/>
        <v>0</v>
      </c>
      <c r="AC2256" s="117">
        <f t="shared" si="316"/>
        <v>0</v>
      </c>
      <c r="AD2256" s="132"/>
      <c r="AE2256" s="117" t="b">
        <f t="shared" si="317"/>
        <v>0</v>
      </c>
      <c r="AF2256" s="117">
        <f t="shared" si="318"/>
        <v>0</v>
      </c>
      <c r="AG2256" s="119">
        <f t="shared" si="319"/>
        <v>0</v>
      </c>
      <c r="AH2256" s="120" t="b">
        <f t="shared" si="320"/>
        <v>0</v>
      </c>
      <c r="AI2256" s="121">
        <f t="shared" si="321"/>
        <v>0</v>
      </c>
      <c r="AJ2256" s="122">
        <f>+C2256</f>
        <v>0</v>
      </c>
      <c r="AK2256" s="122" t="str">
        <f>IF(ISNA(VLOOKUP(postponeList!D2256,[1]Sheet!$A$2:$B$12,2,FALSE))," ",(VLOOKUP(postponeList!D2256,[1]Sheet!$A$2:$B$12,2,FALSE)))</f>
        <v xml:space="preserve"> </v>
      </c>
      <c r="AL2256" s="122" t="str">
        <f>IF(ISNA(VLOOKUP(E2256,[1]Sheet!$G$2:$H$40,2,FALSE))," ",VLOOKUP(E2256,[1]Sheet!$G$2:$H$40,2,FALSE))</f>
        <v xml:space="preserve"> </v>
      </c>
      <c r="AM2256" s="122" t="str">
        <f>IF(ISNA(VLOOKUP(G2256,[1]Sheet!$K$2:$L$159,2,FALSE))," ",(VLOOKUP(G2256,[1]Sheet!$K$2:$L$159,2,FALSE)))</f>
        <v xml:space="preserve"> </v>
      </c>
      <c r="AN2256" s="122" t="str">
        <f>IF(ISNA(VLOOKUP(I2256&amp;C2256,[1]Sheet!$D$2:$E$228,2,FALSE))," ",VLOOKUP(I2256&amp;C2256,[1]Sheet!$D$2:$E$228,2,FALSE))</f>
        <v xml:space="preserve"> </v>
      </c>
      <c r="AO2256" s="122" t="str">
        <f>+I2256&amp;C2256</f>
        <v/>
      </c>
      <c r="AP2256" s="122" t="str">
        <f>C2256&amp;D2256&amp;E2256&amp;G2256&amp;I2256&amp;O2256</f>
        <v/>
      </c>
      <c r="AQ2256" s="122" t="str">
        <f>B2256&amp;D2256&amp;N2256</f>
        <v/>
      </c>
      <c r="AR2256" s="123" t="str">
        <f>+D2256&amp;J2256</f>
        <v/>
      </c>
      <c r="AS2256" s="124" t="str">
        <f t="shared" si="322"/>
        <v/>
      </c>
      <c r="AT2256" s="125" t="str">
        <f t="shared" si="323"/>
        <v/>
      </c>
      <c r="AU2256" s="125" t="str">
        <f>IF(NOT(AT2256=""),VLOOKUP(AT2256,[1]PSI_Category!A:B,2,0),"")</f>
        <v/>
      </c>
      <c r="AV2256" s="167"/>
      <c r="AW2256" s="167"/>
      <c r="AX2256" s="167"/>
    </row>
    <row r="2257" spans="1:50" s="133" customFormat="1" ht="11.4" customHeight="1" x14ac:dyDescent="0.3">
      <c r="A2257" s="103"/>
      <c r="B2257" s="104"/>
      <c r="C2257" s="105"/>
      <c r="D2257" s="106"/>
      <c r="E2257" s="107"/>
      <c r="F2257" s="105"/>
      <c r="G2257" s="107"/>
      <c r="H2257" s="105"/>
      <c r="I2257" s="105"/>
      <c r="J2257" s="107"/>
      <c r="K2257" s="105"/>
      <c r="L2257" s="105"/>
      <c r="M2257" s="105"/>
      <c r="N2257" s="105"/>
      <c r="O2257" s="127"/>
      <c r="P2257" s="109"/>
      <c r="Q2257" s="110"/>
      <c r="R2257" s="110"/>
      <c r="S2257" s="110"/>
      <c r="T2257" s="110"/>
      <c r="U2257" s="111"/>
      <c r="V2257" s="111"/>
      <c r="W2257" s="112"/>
      <c r="X2257" s="113"/>
      <c r="Y2257" s="114"/>
      <c r="Z2257" s="115"/>
      <c r="AA2257" s="116"/>
      <c r="AB2257" s="117" t="b">
        <f t="shared" si="315"/>
        <v>0</v>
      </c>
      <c r="AC2257" s="117">
        <f t="shared" si="316"/>
        <v>0</v>
      </c>
      <c r="AD2257" s="132"/>
      <c r="AE2257" s="117" t="b">
        <f t="shared" si="317"/>
        <v>0</v>
      </c>
      <c r="AF2257" s="117">
        <f t="shared" si="318"/>
        <v>0</v>
      </c>
      <c r="AG2257" s="119">
        <f t="shared" si="319"/>
        <v>0</v>
      </c>
      <c r="AH2257" s="120" t="b">
        <f t="shared" si="320"/>
        <v>0</v>
      </c>
      <c r="AI2257" s="121">
        <f t="shared" si="321"/>
        <v>0</v>
      </c>
      <c r="AJ2257" s="122">
        <f>+C2257</f>
        <v>0</v>
      </c>
      <c r="AK2257" s="122" t="str">
        <f>IF(ISNA(VLOOKUP(postponeList!D2257,[1]Sheet!$A$2:$B$12,2,FALSE))," ",(VLOOKUP(postponeList!D2257,[1]Sheet!$A$2:$B$12,2,FALSE)))</f>
        <v xml:space="preserve"> </v>
      </c>
      <c r="AL2257" s="122" t="str">
        <f>IF(ISNA(VLOOKUP(E2257,[1]Sheet!$G$2:$H$40,2,FALSE))," ",VLOOKUP(E2257,[1]Sheet!$G$2:$H$40,2,FALSE))</f>
        <v xml:space="preserve"> </v>
      </c>
      <c r="AM2257" s="122" t="str">
        <f>IF(ISNA(VLOOKUP(G2257,[1]Sheet!$K$2:$L$159,2,FALSE))," ",(VLOOKUP(G2257,[1]Sheet!$K$2:$L$159,2,FALSE)))</f>
        <v xml:space="preserve"> </v>
      </c>
      <c r="AN2257" s="122" t="str">
        <f>IF(ISNA(VLOOKUP(I2257&amp;C2257,[1]Sheet!$D$2:$E$228,2,FALSE))," ",VLOOKUP(I2257&amp;C2257,[1]Sheet!$D$2:$E$228,2,FALSE))</f>
        <v xml:space="preserve"> </v>
      </c>
      <c r="AO2257" s="122" t="str">
        <f>+I2257&amp;C2257</f>
        <v/>
      </c>
      <c r="AP2257" s="122" t="str">
        <f>C2257&amp;D2257&amp;E2257&amp;G2257&amp;I2257&amp;O2257</f>
        <v/>
      </c>
      <c r="AQ2257" s="122" t="str">
        <f>B2257&amp;D2257&amp;N2257</f>
        <v/>
      </c>
      <c r="AR2257" s="123" t="str">
        <f>+D2257&amp;J2257</f>
        <v/>
      </c>
      <c r="AS2257" s="124" t="str">
        <f t="shared" si="322"/>
        <v/>
      </c>
      <c r="AT2257" s="125" t="str">
        <f t="shared" si="323"/>
        <v/>
      </c>
      <c r="AU2257" s="125" t="str">
        <f>IF(NOT(AT2257=""),VLOOKUP(AT2257,[1]PSI_Category!A:B,2,0),"")</f>
        <v/>
      </c>
      <c r="AV2257" s="167"/>
      <c r="AW2257" s="167"/>
      <c r="AX2257" s="167"/>
    </row>
    <row r="2258" spans="1:50" s="133" customFormat="1" ht="11.4" customHeight="1" x14ac:dyDescent="0.3">
      <c r="A2258" s="103"/>
      <c r="B2258" s="104"/>
      <c r="C2258" s="105"/>
      <c r="D2258" s="106"/>
      <c r="E2258" s="107"/>
      <c r="F2258" s="105"/>
      <c r="G2258" s="107"/>
      <c r="H2258" s="105"/>
      <c r="I2258" s="105"/>
      <c r="J2258" s="107"/>
      <c r="K2258" s="105"/>
      <c r="L2258" s="105"/>
      <c r="M2258" s="105"/>
      <c r="N2258" s="105"/>
      <c r="O2258" s="127"/>
      <c r="P2258" s="109"/>
      <c r="Q2258" s="110"/>
      <c r="R2258" s="110"/>
      <c r="S2258" s="110"/>
      <c r="T2258" s="110"/>
      <c r="U2258" s="111"/>
      <c r="V2258" s="111"/>
      <c r="W2258" s="112"/>
      <c r="X2258" s="113"/>
      <c r="Y2258" s="114"/>
      <c r="Z2258" s="115"/>
      <c r="AA2258" s="116"/>
      <c r="AB2258" s="117" t="b">
        <f t="shared" si="315"/>
        <v>0</v>
      </c>
      <c r="AC2258" s="117">
        <f t="shared" si="316"/>
        <v>0</v>
      </c>
      <c r="AD2258" s="132"/>
      <c r="AE2258" s="117" t="b">
        <f t="shared" si="317"/>
        <v>0</v>
      </c>
      <c r="AF2258" s="117">
        <f t="shared" si="318"/>
        <v>0</v>
      </c>
      <c r="AG2258" s="119">
        <f t="shared" si="319"/>
        <v>0</v>
      </c>
      <c r="AH2258" s="120" t="b">
        <f t="shared" si="320"/>
        <v>0</v>
      </c>
      <c r="AI2258" s="121">
        <f t="shared" si="321"/>
        <v>0</v>
      </c>
      <c r="AJ2258" s="122">
        <f>+C2258</f>
        <v>0</v>
      </c>
      <c r="AK2258" s="122" t="str">
        <f>IF(ISNA(VLOOKUP(postponeList!D2258,[1]Sheet!$A$2:$B$12,2,FALSE))," ",(VLOOKUP(postponeList!D2258,[1]Sheet!$A$2:$B$12,2,FALSE)))</f>
        <v xml:space="preserve"> </v>
      </c>
      <c r="AL2258" s="122" t="str">
        <f>IF(ISNA(VLOOKUP(E2258,[1]Sheet!$G$2:$H$40,2,FALSE))," ",VLOOKUP(E2258,[1]Sheet!$G$2:$H$40,2,FALSE))</f>
        <v xml:space="preserve"> </v>
      </c>
      <c r="AM2258" s="122" t="str">
        <f>IF(ISNA(VLOOKUP(G2258,[1]Sheet!$K$2:$L$159,2,FALSE))," ",(VLOOKUP(G2258,[1]Sheet!$K$2:$L$159,2,FALSE)))</f>
        <v xml:space="preserve"> </v>
      </c>
      <c r="AN2258" s="122" t="str">
        <f>IF(ISNA(VLOOKUP(I2258&amp;C2258,[1]Sheet!$D$2:$E$228,2,FALSE))," ",VLOOKUP(I2258&amp;C2258,[1]Sheet!$D$2:$E$228,2,FALSE))</f>
        <v xml:space="preserve"> </v>
      </c>
      <c r="AO2258" s="122" t="str">
        <f>+I2258&amp;C2258</f>
        <v/>
      </c>
      <c r="AP2258" s="122" t="str">
        <f>C2258&amp;D2258&amp;E2258&amp;G2258&amp;I2258&amp;O2258</f>
        <v/>
      </c>
      <c r="AQ2258" s="122" t="str">
        <f>B2258&amp;D2258&amp;N2258</f>
        <v/>
      </c>
      <c r="AR2258" s="123" t="str">
        <f>+D2258&amp;J2258</f>
        <v/>
      </c>
      <c r="AS2258" s="124" t="str">
        <f t="shared" si="322"/>
        <v/>
      </c>
      <c r="AT2258" s="125" t="str">
        <f t="shared" si="323"/>
        <v/>
      </c>
      <c r="AU2258" s="125" t="str">
        <f>IF(NOT(AT2258=""),VLOOKUP(AT2258,[1]PSI_Category!A:B,2,0),"")</f>
        <v/>
      </c>
      <c r="AV2258" s="167"/>
      <c r="AW2258" s="167"/>
      <c r="AX2258" s="167"/>
    </row>
    <row r="2259" spans="1:50" s="133" customFormat="1" ht="11.4" customHeight="1" x14ac:dyDescent="0.3">
      <c r="A2259" s="103"/>
      <c r="B2259" s="104"/>
      <c r="C2259" s="105"/>
      <c r="D2259" s="106"/>
      <c r="E2259" s="107"/>
      <c r="F2259" s="105"/>
      <c r="G2259" s="107"/>
      <c r="H2259" s="105"/>
      <c r="I2259" s="105"/>
      <c r="J2259" s="107"/>
      <c r="K2259" s="105"/>
      <c r="L2259" s="105"/>
      <c r="M2259" s="105"/>
      <c r="N2259" s="105"/>
      <c r="O2259" s="127"/>
      <c r="P2259" s="109"/>
      <c r="Q2259" s="110"/>
      <c r="R2259" s="110"/>
      <c r="S2259" s="110"/>
      <c r="T2259" s="110"/>
      <c r="U2259" s="111"/>
      <c r="V2259" s="111"/>
      <c r="W2259" s="112"/>
      <c r="X2259" s="113"/>
      <c r="Y2259" s="114"/>
      <c r="Z2259" s="115"/>
      <c r="AA2259" s="116"/>
      <c r="AB2259" s="117" t="b">
        <f t="shared" si="315"/>
        <v>0</v>
      </c>
      <c r="AC2259" s="117">
        <f t="shared" si="316"/>
        <v>0</v>
      </c>
      <c r="AD2259" s="132"/>
      <c r="AE2259" s="117" t="b">
        <f t="shared" si="317"/>
        <v>0</v>
      </c>
      <c r="AF2259" s="117">
        <f t="shared" si="318"/>
        <v>0</v>
      </c>
      <c r="AG2259" s="119">
        <f t="shared" si="319"/>
        <v>0</v>
      </c>
      <c r="AH2259" s="120" t="b">
        <f t="shared" si="320"/>
        <v>0</v>
      </c>
      <c r="AI2259" s="121">
        <f t="shared" si="321"/>
        <v>0</v>
      </c>
      <c r="AJ2259" s="122">
        <f>+C2259</f>
        <v>0</v>
      </c>
      <c r="AK2259" s="122" t="str">
        <f>IF(ISNA(VLOOKUP(postponeList!D2259,[1]Sheet!$A$2:$B$12,2,FALSE))," ",(VLOOKUP(postponeList!D2259,[1]Sheet!$A$2:$B$12,2,FALSE)))</f>
        <v xml:space="preserve"> </v>
      </c>
      <c r="AL2259" s="122" t="str">
        <f>IF(ISNA(VLOOKUP(E2259,[1]Sheet!$G$2:$H$40,2,FALSE))," ",VLOOKUP(E2259,[1]Sheet!$G$2:$H$40,2,FALSE))</f>
        <v xml:space="preserve"> </v>
      </c>
      <c r="AM2259" s="122" t="str">
        <f>IF(ISNA(VLOOKUP(G2259,[1]Sheet!$K$2:$L$159,2,FALSE))," ",(VLOOKUP(G2259,[1]Sheet!$K$2:$L$159,2,FALSE)))</f>
        <v xml:space="preserve"> </v>
      </c>
      <c r="AN2259" s="122" t="str">
        <f>IF(ISNA(VLOOKUP(I2259&amp;C2259,[1]Sheet!$D$2:$E$228,2,FALSE))," ",VLOOKUP(I2259&amp;C2259,[1]Sheet!$D$2:$E$228,2,FALSE))</f>
        <v xml:space="preserve"> </v>
      </c>
      <c r="AO2259" s="122" t="str">
        <f>+I2259&amp;C2259</f>
        <v/>
      </c>
      <c r="AP2259" s="122" t="str">
        <f>C2259&amp;D2259&amp;E2259&amp;G2259&amp;I2259&amp;O2259</f>
        <v/>
      </c>
      <c r="AQ2259" s="122" t="str">
        <f>B2259&amp;D2259&amp;N2259</f>
        <v/>
      </c>
      <c r="AR2259" s="123" t="str">
        <f>+D2259&amp;J2259</f>
        <v/>
      </c>
      <c r="AS2259" s="124" t="str">
        <f t="shared" si="322"/>
        <v/>
      </c>
      <c r="AT2259" s="125" t="str">
        <f t="shared" si="323"/>
        <v/>
      </c>
      <c r="AU2259" s="125" t="str">
        <f>IF(NOT(AT2259=""),VLOOKUP(AT2259,[1]PSI_Category!A:B,2,0),"")</f>
        <v/>
      </c>
      <c r="AV2259" s="167"/>
      <c r="AW2259" s="167"/>
      <c r="AX2259" s="167"/>
    </row>
    <row r="2260" spans="1:50" s="133" customFormat="1" ht="11.4" customHeight="1" x14ac:dyDescent="0.3">
      <c r="A2260" s="103"/>
      <c r="B2260" s="104"/>
      <c r="C2260" s="105"/>
      <c r="D2260" s="106"/>
      <c r="E2260" s="107"/>
      <c r="F2260" s="105"/>
      <c r="G2260" s="107"/>
      <c r="H2260" s="105"/>
      <c r="I2260" s="105"/>
      <c r="J2260" s="107"/>
      <c r="K2260" s="105"/>
      <c r="L2260" s="105"/>
      <c r="M2260" s="105"/>
      <c r="N2260" s="105"/>
      <c r="O2260" s="127"/>
      <c r="P2260" s="109"/>
      <c r="Q2260" s="110"/>
      <c r="R2260" s="110"/>
      <c r="S2260" s="110"/>
      <c r="T2260" s="110"/>
      <c r="U2260" s="111"/>
      <c r="V2260" s="111"/>
      <c r="W2260" s="112"/>
      <c r="X2260" s="113"/>
      <c r="Y2260" s="114"/>
      <c r="Z2260" s="115"/>
      <c r="AA2260" s="116"/>
      <c r="AB2260" s="117" t="b">
        <f t="shared" si="315"/>
        <v>0</v>
      </c>
      <c r="AC2260" s="117">
        <f t="shared" si="316"/>
        <v>0</v>
      </c>
      <c r="AD2260" s="132"/>
      <c r="AE2260" s="117" t="b">
        <f t="shared" si="317"/>
        <v>0</v>
      </c>
      <c r="AF2260" s="117">
        <f t="shared" si="318"/>
        <v>0</v>
      </c>
      <c r="AG2260" s="119">
        <f t="shared" si="319"/>
        <v>0</v>
      </c>
      <c r="AH2260" s="120" t="b">
        <f t="shared" si="320"/>
        <v>0</v>
      </c>
      <c r="AI2260" s="121">
        <f t="shared" si="321"/>
        <v>0</v>
      </c>
      <c r="AJ2260" s="122">
        <f>+C2260</f>
        <v>0</v>
      </c>
      <c r="AK2260" s="122" t="str">
        <f>IF(ISNA(VLOOKUP(postponeList!D2260,[1]Sheet!$A$2:$B$12,2,FALSE))," ",(VLOOKUP(postponeList!D2260,[1]Sheet!$A$2:$B$12,2,FALSE)))</f>
        <v xml:space="preserve"> </v>
      </c>
      <c r="AL2260" s="122" t="str">
        <f>IF(ISNA(VLOOKUP(E2260,[1]Sheet!$G$2:$H$40,2,FALSE))," ",VLOOKUP(E2260,[1]Sheet!$G$2:$H$40,2,FALSE))</f>
        <v xml:space="preserve"> </v>
      </c>
      <c r="AM2260" s="122" t="str">
        <f>IF(ISNA(VLOOKUP(G2260,[1]Sheet!$K$2:$L$159,2,FALSE))," ",(VLOOKUP(G2260,[1]Sheet!$K$2:$L$159,2,FALSE)))</f>
        <v xml:space="preserve"> </v>
      </c>
      <c r="AN2260" s="122" t="str">
        <f>IF(ISNA(VLOOKUP(I2260&amp;C2260,[1]Sheet!$D$2:$E$228,2,FALSE))," ",VLOOKUP(I2260&amp;C2260,[1]Sheet!$D$2:$E$228,2,FALSE))</f>
        <v xml:space="preserve"> </v>
      </c>
      <c r="AO2260" s="122" t="str">
        <f>+I2260&amp;C2260</f>
        <v/>
      </c>
      <c r="AP2260" s="122" t="str">
        <f>C2260&amp;D2260&amp;E2260&amp;G2260&amp;I2260&amp;O2260</f>
        <v/>
      </c>
      <c r="AQ2260" s="122" t="str">
        <f>B2260&amp;D2260&amp;N2260</f>
        <v/>
      </c>
      <c r="AR2260" s="123" t="str">
        <f>+D2260&amp;J2260</f>
        <v/>
      </c>
      <c r="AS2260" s="124" t="str">
        <f t="shared" si="322"/>
        <v/>
      </c>
      <c r="AT2260" s="125" t="str">
        <f t="shared" si="323"/>
        <v/>
      </c>
      <c r="AU2260" s="125" t="str">
        <f>IF(NOT(AT2260=""),VLOOKUP(AT2260,[1]PSI_Category!A:B,2,0),"")</f>
        <v/>
      </c>
      <c r="AV2260" s="167"/>
      <c r="AW2260" s="167"/>
      <c r="AX2260" s="167"/>
    </row>
    <row r="2261" spans="1:50" s="133" customFormat="1" ht="11.4" customHeight="1" x14ac:dyDescent="0.3">
      <c r="A2261" s="103"/>
      <c r="B2261" s="104"/>
      <c r="C2261" s="105"/>
      <c r="D2261" s="106"/>
      <c r="E2261" s="107"/>
      <c r="F2261" s="105"/>
      <c r="G2261" s="107"/>
      <c r="H2261" s="105"/>
      <c r="I2261" s="105"/>
      <c r="J2261" s="107"/>
      <c r="K2261" s="105"/>
      <c r="L2261" s="105"/>
      <c r="M2261" s="105"/>
      <c r="N2261" s="105"/>
      <c r="O2261" s="127"/>
      <c r="P2261" s="109"/>
      <c r="Q2261" s="110"/>
      <c r="R2261" s="110"/>
      <c r="S2261" s="110"/>
      <c r="T2261" s="110"/>
      <c r="U2261" s="111"/>
      <c r="V2261" s="111"/>
      <c r="W2261" s="112"/>
      <c r="X2261" s="113"/>
      <c r="Y2261" s="114"/>
      <c r="Z2261" s="115"/>
      <c r="AA2261" s="116"/>
      <c r="AB2261" s="117" t="b">
        <f t="shared" si="315"/>
        <v>0</v>
      </c>
      <c r="AC2261" s="117">
        <f t="shared" si="316"/>
        <v>0</v>
      </c>
      <c r="AD2261" s="132"/>
      <c r="AE2261" s="117" t="b">
        <f t="shared" si="317"/>
        <v>0</v>
      </c>
      <c r="AF2261" s="117">
        <f t="shared" si="318"/>
        <v>0</v>
      </c>
      <c r="AG2261" s="119">
        <f t="shared" si="319"/>
        <v>0</v>
      </c>
      <c r="AH2261" s="120" t="b">
        <f t="shared" si="320"/>
        <v>0</v>
      </c>
      <c r="AI2261" s="121">
        <f t="shared" si="321"/>
        <v>0</v>
      </c>
      <c r="AJ2261" s="122">
        <f>+C2261</f>
        <v>0</v>
      </c>
      <c r="AK2261" s="122" t="str">
        <f>IF(ISNA(VLOOKUP(postponeList!D2261,[1]Sheet!$A$2:$B$12,2,FALSE))," ",(VLOOKUP(postponeList!D2261,[1]Sheet!$A$2:$B$12,2,FALSE)))</f>
        <v xml:space="preserve"> </v>
      </c>
      <c r="AL2261" s="122" t="str">
        <f>IF(ISNA(VLOOKUP(E2261,[1]Sheet!$G$2:$H$40,2,FALSE))," ",VLOOKUP(E2261,[1]Sheet!$G$2:$H$40,2,FALSE))</f>
        <v xml:space="preserve"> </v>
      </c>
      <c r="AM2261" s="122" t="str">
        <f>IF(ISNA(VLOOKUP(G2261,[1]Sheet!$K$2:$L$159,2,FALSE))," ",(VLOOKUP(G2261,[1]Sheet!$K$2:$L$159,2,FALSE)))</f>
        <v xml:space="preserve"> </v>
      </c>
      <c r="AN2261" s="122" t="str">
        <f>IF(ISNA(VLOOKUP(I2261&amp;C2261,[1]Sheet!$D$2:$E$228,2,FALSE))," ",VLOOKUP(I2261&amp;C2261,[1]Sheet!$D$2:$E$228,2,FALSE))</f>
        <v xml:space="preserve"> </v>
      </c>
      <c r="AO2261" s="122" t="str">
        <f>+I2261&amp;C2261</f>
        <v/>
      </c>
      <c r="AP2261" s="122" t="str">
        <f>C2261&amp;D2261&amp;E2261&amp;G2261&amp;I2261&amp;O2261</f>
        <v/>
      </c>
      <c r="AQ2261" s="122" t="str">
        <f>B2261&amp;D2261&amp;N2261</f>
        <v/>
      </c>
      <c r="AR2261" s="123" t="str">
        <f>+D2261&amp;J2261</f>
        <v/>
      </c>
      <c r="AS2261" s="124" t="str">
        <f t="shared" si="322"/>
        <v/>
      </c>
      <c r="AT2261" s="125" t="str">
        <f t="shared" si="323"/>
        <v/>
      </c>
      <c r="AU2261" s="125" t="str">
        <f>IF(NOT(AT2261=""),VLOOKUP(AT2261,[1]PSI_Category!A:B,2,0),"")</f>
        <v/>
      </c>
      <c r="AV2261" s="167"/>
      <c r="AW2261" s="167"/>
      <c r="AX2261" s="167"/>
    </row>
    <row r="2262" spans="1:50" s="133" customFormat="1" ht="11.4" customHeight="1" x14ac:dyDescent="0.3">
      <c r="A2262" s="103"/>
      <c r="B2262" s="104"/>
      <c r="C2262" s="105"/>
      <c r="D2262" s="106"/>
      <c r="E2262" s="107"/>
      <c r="F2262" s="105"/>
      <c r="G2262" s="107"/>
      <c r="H2262" s="105"/>
      <c r="I2262" s="105"/>
      <c r="J2262" s="107"/>
      <c r="K2262" s="105"/>
      <c r="L2262" s="105"/>
      <c r="M2262" s="105"/>
      <c r="N2262" s="105"/>
      <c r="O2262" s="127"/>
      <c r="P2262" s="109"/>
      <c r="Q2262" s="110"/>
      <c r="R2262" s="110"/>
      <c r="S2262" s="110"/>
      <c r="T2262" s="110"/>
      <c r="U2262" s="111"/>
      <c r="V2262" s="111"/>
      <c r="W2262" s="112"/>
      <c r="X2262" s="113"/>
      <c r="Y2262" s="114"/>
      <c r="Z2262" s="115"/>
      <c r="AA2262" s="116"/>
      <c r="AB2262" s="117" t="b">
        <f t="shared" si="315"/>
        <v>0</v>
      </c>
      <c r="AC2262" s="117">
        <f t="shared" si="316"/>
        <v>0</v>
      </c>
      <c r="AD2262" s="132"/>
      <c r="AE2262" s="117" t="b">
        <f t="shared" si="317"/>
        <v>0</v>
      </c>
      <c r="AF2262" s="117">
        <f t="shared" si="318"/>
        <v>0</v>
      </c>
      <c r="AG2262" s="119">
        <f t="shared" si="319"/>
        <v>0</v>
      </c>
      <c r="AH2262" s="120" t="b">
        <f t="shared" si="320"/>
        <v>0</v>
      </c>
      <c r="AI2262" s="121">
        <f t="shared" si="321"/>
        <v>0</v>
      </c>
      <c r="AJ2262" s="122">
        <f>+C2262</f>
        <v>0</v>
      </c>
      <c r="AK2262" s="122" t="str">
        <f>IF(ISNA(VLOOKUP(postponeList!D2262,[1]Sheet!$A$2:$B$12,2,FALSE))," ",(VLOOKUP(postponeList!D2262,[1]Sheet!$A$2:$B$12,2,FALSE)))</f>
        <v xml:space="preserve"> </v>
      </c>
      <c r="AL2262" s="122" t="str">
        <f>IF(ISNA(VLOOKUP(E2262,[1]Sheet!$G$2:$H$40,2,FALSE))," ",VLOOKUP(E2262,[1]Sheet!$G$2:$H$40,2,FALSE))</f>
        <v xml:space="preserve"> </v>
      </c>
      <c r="AM2262" s="122" t="str">
        <f>IF(ISNA(VLOOKUP(G2262,[1]Sheet!$K$2:$L$159,2,FALSE))," ",(VLOOKUP(G2262,[1]Sheet!$K$2:$L$159,2,FALSE)))</f>
        <v xml:space="preserve"> </v>
      </c>
      <c r="AN2262" s="122" t="str">
        <f>IF(ISNA(VLOOKUP(I2262&amp;C2262,[1]Sheet!$D$2:$E$228,2,FALSE))," ",VLOOKUP(I2262&amp;C2262,[1]Sheet!$D$2:$E$228,2,FALSE))</f>
        <v xml:space="preserve"> </v>
      </c>
      <c r="AO2262" s="122" t="str">
        <f>+I2262&amp;C2262</f>
        <v/>
      </c>
      <c r="AP2262" s="122" t="str">
        <f>C2262&amp;D2262&amp;E2262&amp;G2262&amp;I2262&amp;O2262</f>
        <v/>
      </c>
      <c r="AQ2262" s="122" t="str">
        <f>B2262&amp;D2262&amp;N2262</f>
        <v/>
      </c>
      <c r="AR2262" s="123" t="str">
        <f>+D2262&amp;J2262</f>
        <v/>
      </c>
      <c r="AS2262" s="124" t="str">
        <f t="shared" si="322"/>
        <v/>
      </c>
      <c r="AT2262" s="125" t="str">
        <f t="shared" si="323"/>
        <v/>
      </c>
      <c r="AU2262" s="125" t="str">
        <f>IF(NOT(AT2262=""),VLOOKUP(AT2262,[1]PSI_Category!A:B,2,0),"")</f>
        <v/>
      </c>
      <c r="AV2262" s="167"/>
      <c r="AW2262" s="167"/>
      <c r="AX2262" s="167"/>
    </row>
    <row r="2263" spans="1:50" s="133" customFormat="1" ht="11.4" customHeight="1" x14ac:dyDescent="0.3">
      <c r="A2263" s="103"/>
      <c r="B2263" s="104"/>
      <c r="C2263" s="105"/>
      <c r="D2263" s="106"/>
      <c r="E2263" s="107"/>
      <c r="F2263" s="105"/>
      <c r="G2263" s="107"/>
      <c r="H2263" s="105"/>
      <c r="I2263" s="105"/>
      <c r="J2263" s="107"/>
      <c r="K2263" s="105"/>
      <c r="L2263" s="105"/>
      <c r="M2263" s="105"/>
      <c r="N2263" s="105"/>
      <c r="O2263" s="127"/>
      <c r="P2263" s="109"/>
      <c r="Q2263" s="110"/>
      <c r="R2263" s="110"/>
      <c r="S2263" s="110"/>
      <c r="T2263" s="110"/>
      <c r="U2263" s="111"/>
      <c r="V2263" s="111"/>
      <c r="W2263" s="112"/>
      <c r="X2263" s="113"/>
      <c r="Y2263" s="114"/>
      <c r="Z2263" s="115"/>
      <c r="AA2263" s="116"/>
      <c r="AB2263" s="117" t="b">
        <f t="shared" si="315"/>
        <v>0</v>
      </c>
      <c r="AC2263" s="117">
        <f t="shared" si="316"/>
        <v>0</v>
      </c>
      <c r="AD2263" s="132"/>
      <c r="AE2263" s="117" t="b">
        <f t="shared" si="317"/>
        <v>0</v>
      </c>
      <c r="AF2263" s="117">
        <f t="shared" si="318"/>
        <v>0</v>
      </c>
      <c r="AG2263" s="119">
        <f t="shared" si="319"/>
        <v>0</v>
      </c>
      <c r="AH2263" s="120" t="b">
        <f t="shared" si="320"/>
        <v>0</v>
      </c>
      <c r="AI2263" s="121">
        <f t="shared" si="321"/>
        <v>0</v>
      </c>
      <c r="AJ2263" s="122">
        <f>+C2263</f>
        <v>0</v>
      </c>
      <c r="AK2263" s="122" t="str">
        <f>IF(ISNA(VLOOKUP(postponeList!D2263,[1]Sheet!$A$2:$B$12,2,FALSE))," ",(VLOOKUP(postponeList!D2263,[1]Sheet!$A$2:$B$12,2,FALSE)))</f>
        <v xml:space="preserve"> </v>
      </c>
      <c r="AL2263" s="122" t="str">
        <f>IF(ISNA(VLOOKUP(E2263,[1]Sheet!$G$2:$H$40,2,FALSE))," ",VLOOKUP(E2263,[1]Sheet!$G$2:$H$40,2,FALSE))</f>
        <v xml:space="preserve"> </v>
      </c>
      <c r="AM2263" s="122" t="str">
        <f>IF(ISNA(VLOOKUP(G2263,[1]Sheet!$K$2:$L$159,2,FALSE))," ",(VLOOKUP(G2263,[1]Sheet!$K$2:$L$159,2,FALSE)))</f>
        <v xml:space="preserve"> </v>
      </c>
      <c r="AN2263" s="122" t="str">
        <f>IF(ISNA(VLOOKUP(I2263&amp;C2263,[1]Sheet!$D$2:$E$228,2,FALSE))," ",VLOOKUP(I2263&amp;C2263,[1]Sheet!$D$2:$E$228,2,FALSE))</f>
        <v xml:space="preserve"> </v>
      </c>
      <c r="AO2263" s="122" t="str">
        <f>+I2263&amp;C2263</f>
        <v/>
      </c>
      <c r="AP2263" s="122" t="str">
        <f>C2263&amp;D2263&amp;E2263&amp;G2263&amp;I2263&amp;O2263</f>
        <v/>
      </c>
      <c r="AQ2263" s="122" t="str">
        <f>B2263&amp;D2263&amp;N2263</f>
        <v/>
      </c>
      <c r="AR2263" s="123" t="str">
        <f>+D2263&amp;J2263</f>
        <v/>
      </c>
      <c r="AS2263" s="124" t="str">
        <f t="shared" si="322"/>
        <v/>
      </c>
      <c r="AT2263" s="125" t="str">
        <f t="shared" si="323"/>
        <v/>
      </c>
      <c r="AU2263" s="125" t="str">
        <f>IF(NOT(AT2263=""),VLOOKUP(AT2263,[1]PSI_Category!A:B,2,0),"")</f>
        <v/>
      </c>
      <c r="AV2263" s="167"/>
      <c r="AW2263" s="167"/>
      <c r="AX2263" s="167"/>
    </row>
    <row r="2264" spans="1:50" s="133" customFormat="1" ht="11.4" customHeight="1" x14ac:dyDescent="0.3">
      <c r="A2264" s="103"/>
      <c r="B2264" s="104"/>
      <c r="C2264" s="105"/>
      <c r="D2264" s="106"/>
      <c r="E2264" s="107"/>
      <c r="F2264" s="105"/>
      <c r="G2264" s="107"/>
      <c r="H2264" s="105"/>
      <c r="I2264" s="105"/>
      <c r="J2264" s="107"/>
      <c r="K2264" s="105"/>
      <c r="L2264" s="105"/>
      <c r="M2264" s="105"/>
      <c r="N2264" s="105"/>
      <c r="O2264" s="127"/>
      <c r="P2264" s="109"/>
      <c r="Q2264" s="110"/>
      <c r="R2264" s="110"/>
      <c r="S2264" s="110"/>
      <c r="T2264" s="110"/>
      <c r="U2264" s="111"/>
      <c r="V2264" s="111"/>
      <c r="W2264" s="112"/>
      <c r="X2264" s="113"/>
      <c r="Y2264" s="114"/>
      <c r="Z2264" s="115"/>
      <c r="AA2264" s="116"/>
      <c r="AB2264" s="117" t="b">
        <f t="shared" si="315"/>
        <v>0</v>
      </c>
      <c r="AC2264" s="117">
        <f t="shared" si="316"/>
        <v>0</v>
      </c>
      <c r="AD2264" s="132"/>
      <c r="AE2264" s="117" t="b">
        <f t="shared" si="317"/>
        <v>0</v>
      </c>
      <c r="AF2264" s="117">
        <f t="shared" si="318"/>
        <v>0</v>
      </c>
      <c r="AG2264" s="119">
        <f t="shared" si="319"/>
        <v>0</v>
      </c>
      <c r="AH2264" s="120" t="b">
        <f t="shared" si="320"/>
        <v>0</v>
      </c>
      <c r="AI2264" s="121">
        <f t="shared" si="321"/>
        <v>0</v>
      </c>
      <c r="AJ2264" s="122">
        <f>+C2264</f>
        <v>0</v>
      </c>
      <c r="AK2264" s="122" t="str">
        <f>IF(ISNA(VLOOKUP(postponeList!D2264,[1]Sheet!$A$2:$B$12,2,FALSE))," ",(VLOOKUP(postponeList!D2264,[1]Sheet!$A$2:$B$12,2,FALSE)))</f>
        <v xml:space="preserve"> </v>
      </c>
      <c r="AL2264" s="122" t="str">
        <f>IF(ISNA(VLOOKUP(E2264,[1]Sheet!$G$2:$H$40,2,FALSE))," ",VLOOKUP(E2264,[1]Sheet!$G$2:$H$40,2,FALSE))</f>
        <v xml:space="preserve"> </v>
      </c>
      <c r="AM2264" s="122" t="str">
        <f>IF(ISNA(VLOOKUP(G2264,[1]Sheet!$K$2:$L$159,2,FALSE))," ",(VLOOKUP(G2264,[1]Sheet!$K$2:$L$159,2,FALSE)))</f>
        <v xml:space="preserve"> </v>
      </c>
      <c r="AN2264" s="122" t="str">
        <f>IF(ISNA(VLOOKUP(I2264&amp;C2264,[1]Sheet!$D$2:$E$228,2,FALSE))," ",VLOOKUP(I2264&amp;C2264,[1]Sheet!$D$2:$E$228,2,FALSE))</f>
        <v xml:space="preserve"> </v>
      </c>
      <c r="AO2264" s="122" t="str">
        <f>+I2264&amp;C2264</f>
        <v/>
      </c>
      <c r="AP2264" s="122" t="str">
        <f>C2264&amp;D2264&amp;E2264&amp;G2264&amp;I2264&amp;O2264</f>
        <v/>
      </c>
      <c r="AQ2264" s="122" t="str">
        <f>B2264&amp;D2264&amp;N2264</f>
        <v/>
      </c>
      <c r="AR2264" s="123" t="str">
        <f>+D2264&amp;J2264</f>
        <v/>
      </c>
      <c r="AS2264" s="124" t="str">
        <f t="shared" si="322"/>
        <v/>
      </c>
      <c r="AT2264" s="125" t="str">
        <f t="shared" si="323"/>
        <v/>
      </c>
      <c r="AU2264" s="125" t="str">
        <f>IF(NOT(AT2264=""),VLOOKUP(AT2264,[1]PSI_Category!A:B,2,0),"")</f>
        <v/>
      </c>
      <c r="AV2264" s="167"/>
      <c r="AW2264" s="167"/>
      <c r="AX2264" s="167"/>
    </row>
    <row r="2265" spans="1:50" s="133" customFormat="1" ht="11.4" customHeight="1" x14ac:dyDescent="0.3">
      <c r="A2265" s="103"/>
      <c r="B2265" s="104"/>
      <c r="C2265" s="105"/>
      <c r="D2265" s="106"/>
      <c r="E2265" s="107"/>
      <c r="F2265" s="105"/>
      <c r="G2265" s="107"/>
      <c r="H2265" s="105"/>
      <c r="I2265" s="105"/>
      <c r="J2265" s="107"/>
      <c r="K2265" s="105"/>
      <c r="L2265" s="105"/>
      <c r="M2265" s="105"/>
      <c r="N2265" s="105"/>
      <c r="O2265" s="127"/>
      <c r="P2265" s="109"/>
      <c r="Q2265" s="110"/>
      <c r="R2265" s="110"/>
      <c r="S2265" s="110"/>
      <c r="T2265" s="110"/>
      <c r="U2265" s="111"/>
      <c r="V2265" s="111"/>
      <c r="W2265" s="112"/>
      <c r="X2265" s="113"/>
      <c r="Y2265" s="114"/>
      <c r="Z2265" s="115"/>
      <c r="AA2265" s="116"/>
      <c r="AB2265" s="117" t="b">
        <f t="shared" si="315"/>
        <v>0</v>
      </c>
      <c r="AC2265" s="117">
        <f t="shared" si="316"/>
        <v>0</v>
      </c>
      <c r="AD2265" s="132"/>
      <c r="AE2265" s="117" t="b">
        <f t="shared" si="317"/>
        <v>0</v>
      </c>
      <c r="AF2265" s="117">
        <f t="shared" si="318"/>
        <v>0</v>
      </c>
      <c r="AG2265" s="119">
        <f t="shared" si="319"/>
        <v>0</v>
      </c>
      <c r="AH2265" s="120" t="b">
        <f t="shared" si="320"/>
        <v>0</v>
      </c>
      <c r="AI2265" s="121">
        <f t="shared" si="321"/>
        <v>0</v>
      </c>
      <c r="AJ2265" s="122">
        <f>+C2265</f>
        <v>0</v>
      </c>
      <c r="AK2265" s="122" t="str">
        <f>IF(ISNA(VLOOKUP(postponeList!D2265,[1]Sheet!$A$2:$B$12,2,FALSE))," ",(VLOOKUP(postponeList!D2265,[1]Sheet!$A$2:$B$12,2,FALSE)))</f>
        <v xml:space="preserve"> </v>
      </c>
      <c r="AL2265" s="122" t="str">
        <f>IF(ISNA(VLOOKUP(E2265,[1]Sheet!$G$2:$H$40,2,FALSE))," ",VLOOKUP(E2265,[1]Sheet!$G$2:$H$40,2,FALSE))</f>
        <v xml:space="preserve"> </v>
      </c>
      <c r="AM2265" s="122" t="str">
        <f>IF(ISNA(VLOOKUP(G2265,[1]Sheet!$K$2:$L$159,2,FALSE))," ",(VLOOKUP(G2265,[1]Sheet!$K$2:$L$159,2,FALSE)))</f>
        <v xml:space="preserve"> </v>
      </c>
      <c r="AN2265" s="122" t="str">
        <f>IF(ISNA(VLOOKUP(I2265&amp;C2265,[1]Sheet!$D$2:$E$228,2,FALSE))," ",VLOOKUP(I2265&amp;C2265,[1]Sheet!$D$2:$E$228,2,FALSE))</f>
        <v xml:space="preserve"> </v>
      </c>
      <c r="AO2265" s="122" t="str">
        <f>+I2265&amp;C2265</f>
        <v/>
      </c>
      <c r="AP2265" s="122" t="str">
        <f>C2265&amp;D2265&amp;E2265&amp;G2265&amp;I2265&amp;O2265</f>
        <v/>
      </c>
      <c r="AQ2265" s="122" t="str">
        <f>B2265&amp;D2265&amp;N2265</f>
        <v/>
      </c>
      <c r="AR2265" s="123" t="str">
        <f>+D2265&amp;J2265</f>
        <v/>
      </c>
      <c r="AS2265" s="124" t="str">
        <f t="shared" si="322"/>
        <v/>
      </c>
      <c r="AT2265" s="125" t="str">
        <f t="shared" si="323"/>
        <v/>
      </c>
      <c r="AU2265" s="125" t="str">
        <f>IF(NOT(AT2265=""),VLOOKUP(AT2265,[1]PSI_Category!A:B,2,0),"")</f>
        <v/>
      </c>
      <c r="AV2265" s="167"/>
      <c r="AW2265" s="167"/>
      <c r="AX2265" s="167"/>
    </row>
    <row r="2266" spans="1:50" s="133" customFormat="1" ht="11.4" customHeight="1" x14ac:dyDescent="0.3">
      <c r="A2266" s="103"/>
      <c r="B2266" s="104"/>
      <c r="C2266" s="105"/>
      <c r="D2266" s="106"/>
      <c r="E2266" s="107"/>
      <c r="F2266" s="105"/>
      <c r="G2266" s="107"/>
      <c r="H2266" s="105"/>
      <c r="I2266" s="105"/>
      <c r="J2266" s="107"/>
      <c r="K2266" s="105"/>
      <c r="L2266" s="105"/>
      <c r="M2266" s="105"/>
      <c r="N2266" s="105"/>
      <c r="O2266" s="127"/>
      <c r="P2266" s="109"/>
      <c r="Q2266" s="110"/>
      <c r="R2266" s="110"/>
      <c r="S2266" s="110"/>
      <c r="T2266" s="110"/>
      <c r="U2266" s="111"/>
      <c r="V2266" s="111"/>
      <c r="W2266" s="112"/>
      <c r="X2266" s="113"/>
      <c r="Y2266" s="114"/>
      <c r="Z2266" s="115"/>
      <c r="AA2266" s="116"/>
      <c r="AB2266" s="117" t="b">
        <f t="shared" si="315"/>
        <v>0</v>
      </c>
      <c r="AC2266" s="117">
        <f t="shared" si="316"/>
        <v>0</v>
      </c>
      <c r="AD2266" s="132"/>
      <c r="AE2266" s="117" t="b">
        <f t="shared" si="317"/>
        <v>0</v>
      </c>
      <c r="AF2266" s="117">
        <f t="shared" si="318"/>
        <v>0</v>
      </c>
      <c r="AG2266" s="119">
        <f t="shared" si="319"/>
        <v>0</v>
      </c>
      <c r="AH2266" s="120" t="b">
        <f t="shared" si="320"/>
        <v>0</v>
      </c>
      <c r="AI2266" s="121">
        <f t="shared" si="321"/>
        <v>0</v>
      </c>
      <c r="AJ2266" s="122">
        <f>+C2266</f>
        <v>0</v>
      </c>
      <c r="AK2266" s="122" t="str">
        <f>IF(ISNA(VLOOKUP(postponeList!D2266,[1]Sheet!$A$2:$B$12,2,FALSE))," ",(VLOOKUP(postponeList!D2266,[1]Sheet!$A$2:$B$12,2,FALSE)))</f>
        <v xml:space="preserve"> </v>
      </c>
      <c r="AL2266" s="122" t="str">
        <f>IF(ISNA(VLOOKUP(E2266,[1]Sheet!$G$2:$H$40,2,FALSE))," ",VLOOKUP(E2266,[1]Sheet!$G$2:$H$40,2,FALSE))</f>
        <v xml:space="preserve"> </v>
      </c>
      <c r="AM2266" s="122" t="str">
        <f>IF(ISNA(VLOOKUP(G2266,[1]Sheet!$K$2:$L$159,2,FALSE))," ",(VLOOKUP(G2266,[1]Sheet!$K$2:$L$159,2,FALSE)))</f>
        <v xml:space="preserve"> </v>
      </c>
      <c r="AN2266" s="122" t="str">
        <f>IF(ISNA(VLOOKUP(I2266&amp;C2266,[1]Sheet!$D$2:$E$228,2,FALSE))," ",VLOOKUP(I2266&amp;C2266,[1]Sheet!$D$2:$E$228,2,FALSE))</f>
        <v xml:space="preserve"> </v>
      </c>
      <c r="AO2266" s="122" t="str">
        <f>+I2266&amp;C2266</f>
        <v/>
      </c>
      <c r="AP2266" s="122" t="str">
        <f>C2266&amp;D2266&amp;E2266&amp;G2266&amp;I2266&amp;O2266</f>
        <v/>
      </c>
      <c r="AQ2266" s="122" t="str">
        <f>B2266&amp;D2266&amp;N2266</f>
        <v/>
      </c>
      <c r="AR2266" s="123" t="str">
        <f>+D2266&amp;J2266</f>
        <v/>
      </c>
      <c r="AS2266" s="124" t="str">
        <f t="shared" si="322"/>
        <v/>
      </c>
      <c r="AT2266" s="125" t="str">
        <f t="shared" si="323"/>
        <v/>
      </c>
      <c r="AU2266" s="125" t="str">
        <f>IF(NOT(AT2266=""),VLOOKUP(AT2266,[1]PSI_Category!A:B,2,0),"")</f>
        <v/>
      </c>
      <c r="AV2266" s="167"/>
      <c r="AW2266" s="167"/>
      <c r="AX2266" s="167"/>
    </row>
    <row r="2267" spans="1:50" s="133" customFormat="1" ht="11.4" customHeight="1" x14ac:dyDescent="0.3">
      <c r="A2267" s="103"/>
      <c r="B2267" s="104"/>
      <c r="C2267" s="105"/>
      <c r="D2267" s="106"/>
      <c r="E2267" s="107"/>
      <c r="F2267" s="105"/>
      <c r="G2267" s="107"/>
      <c r="H2267" s="105"/>
      <c r="I2267" s="105"/>
      <c r="J2267" s="107"/>
      <c r="K2267" s="105"/>
      <c r="L2267" s="105"/>
      <c r="M2267" s="105"/>
      <c r="N2267" s="105"/>
      <c r="O2267" s="127"/>
      <c r="P2267" s="109"/>
      <c r="Q2267" s="110"/>
      <c r="R2267" s="110"/>
      <c r="S2267" s="110"/>
      <c r="T2267" s="110"/>
      <c r="U2267" s="111"/>
      <c r="V2267" s="111"/>
      <c r="W2267" s="112"/>
      <c r="X2267" s="113"/>
      <c r="Y2267" s="114"/>
      <c r="Z2267" s="115"/>
      <c r="AA2267" s="116"/>
      <c r="AB2267" s="117" t="b">
        <f t="shared" si="315"/>
        <v>0</v>
      </c>
      <c r="AC2267" s="117">
        <f t="shared" si="316"/>
        <v>0</v>
      </c>
      <c r="AD2267" s="132"/>
      <c r="AE2267" s="117" t="b">
        <f t="shared" si="317"/>
        <v>0</v>
      </c>
      <c r="AF2267" s="117">
        <f t="shared" si="318"/>
        <v>0</v>
      </c>
      <c r="AG2267" s="119">
        <f t="shared" si="319"/>
        <v>0</v>
      </c>
      <c r="AH2267" s="120" t="b">
        <f t="shared" si="320"/>
        <v>0</v>
      </c>
      <c r="AI2267" s="121">
        <f t="shared" si="321"/>
        <v>0</v>
      </c>
      <c r="AJ2267" s="122">
        <f>+C2267</f>
        <v>0</v>
      </c>
      <c r="AK2267" s="122" t="str">
        <f>IF(ISNA(VLOOKUP(postponeList!D2267,[1]Sheet!$A$2:$B$12,2,FALSE))," ",(VLOOKUP(postponeList!D2267,[1]Sheet!$A$2:$B$12,2,FALSE)))</f>
        <v xml:space="preserve"> </v>
      </c>
      <c r="AL2267" s="122" t="str">
        <f>IF(ISNA(VLOOKUP(E2267,[1]Sheet!$G$2:$H$40,2,FALSE))," ",VLOOKUP(E2267,[1]Sheet!$G$2:$H$40,2,FALSE))</f>
        <v xml:space="preserve"> </v>
      </c>
      <c r="AM2267" s="122" t="str">
        <f>IF(ISNA(VLOOKUP(G2267,[1]Sheet!$K$2:$L$159,2,FALSE))," ",(VLOOKUP(G2267,[1]Sheet!$K$2:$L$159,2,FALSE)))</f>
        <v xml:space="preserve"> </v>
      </c>
      <c r="AN2267" s="122" t="str">
        <f>IF(ISNA(VLOOKUP(I2267&amp;C2267,[1]Sheet!$D$2:$E$228,2,FALSE))," ",VLOOKUP(I2267&amp;C2267,[1]Sheet!$D$2:$E$228,2,FALSE))</f>
        <v xml:space="preserve"> </v>
      </c>
      <c r="AO2267" s="122" t="str">
        <f>+I2267&amp;C2267</f>
        <v/>
      </c>
      <c r="AP2267" s="122" t="str">
        <f>C2267&amp;D2267&amp;E2267&amp;G2267&amp;I2267&amp;O2267</f>
        <v/>
      </c>
      <c r="AQ2267" s="122" t="str">
        <f>B2267&amp;D2267&amp;N2267</f>
        <v/>
      </c>
      <c r="AR2267" s="123" t="str">
        <f>+D2267&amp;J2267</f>
        <v/>
      </c>
      <c r="AS2267" s="124" t="str">
        <f t="shared" si="322"/>
        <v/>
      </c>
      <c r="AT2267" s="125" t="str">
        <f t="shared" si="323"/>
        <v/>
      </c>
      <c r="AU2267" s="125" t="str">
        <f>IF(NOT(AT2267=""),VLOOKUP(AT2267,[1]PSI_Category!A:B,2,0),"")</f>
        <v/>
      </c>
      <c r="AV2267" s="167"/>
      <c r="AW2267" s="167"/>
      <c r="AX2267" s="167"/>
    </row>
    <row r="2268" spans="1:50" s="133" customFormat="1" ht="11.4" customHeight="1" x14ac:dyDescent="0.3">
      <c r="A2268" s="103"/>
      <c r="B2268" s="104"/>
      <c r="C2268" s="105"/>
      <c r="D2268" s="106"/>
      <c r="E2268" s="107"/>
      <c r="F2268" s="105"/>
      <c r="G2268" s="107"/>
      <c r="H2268" s="105"/>
      <c r="I2268" s="105"/>
      <c r="J2268" s="107"/>
      <c r="K2268" s="105"/>
      <c r="L2268" s="105"/>
      <c r="M2268" s="105"/>
      <c r="N2268" s="105"/>
      <c r="O2268" s="127"/>
      <c r="P2268" s="109"/>
      <c r="Q2268" s="110"/>
      <c r="R2268" s="110"/>
      <c r="S2268" s="110"/>
      <c r="T2268" s="110"/>
      <c r="U2268" s="111"/>
      <c r="V2268" s="111"/>
      <c r="W2268" s="112"/>
      <c r="X2268" s="113"/>
      <c r="Y2268" s="114"/>
      <c r="Z2268" s="115"/>
      <c r="AA2268" s="116"/>
      <c r="AB2268" s="117" t="b">
        <f t="shared" si="315"/>
        <v>0</v>
      </c>
      <c r="AC2268" s="117">
        <f t="shared" si="316"/>
        <v>0</v>
      </c>
      <c r="AD2268" s="132"/>
      <c r="AE2268" s="117" t="b">
        <f t="shared" si="317"/>
        <v>0</v>
      </c>
      <c r="AF2268" s="117">
        <f t="shared" si="318"/>
        <v>0</v>
      </c>
      <c r="AG2268" s="119">
        <f t="shared" si="319"/>
        <v>0</v>
      </c>
      <c r="AH2268" s="120" t="b">
        <f t="shared" si="320"/>
        <v>0</v>
      </c>
      <c r="AI2268" s="121">
        <f t="shared" si="321"/>
        <v>0</v>
      </c>
      <c r="AJ2268" s="122">
        <f>+C2268</f>
        <v>0</v>
      </c>
      <c r="AK2268" s="122" t="str">
        <f>IF(ISNA(VLOOKUP(postponeList!D2268,[1]Sheet!$A$2:$B$12,2,FALSE))," ",(VLOOKUP(postponeList!D2268,[1]Sheet!$A$2:$B$12,2,FALSE)))</f>
        <v xml:space="preserve"> </v>
      </c>
      <c r="AL2268" s="122" t="str">
        <f>IF(ISNA(VLOOKUP(E2268,[1]Sheet!$G$2:$H$40,2,FALSE))," ",VLOOKUP(E2268,[1]Sheet!$G$2:$H$40,2,FALSE))</f>
        <v xml:space="preserve"> </v>
      </c>
      <c r="AM2268" s="122" t="str">
        <f>IF(ISNA(VLOOKUP(G2268,[1]Sheet!$K$2:$L$159,2,FALSE))," ",(VLOOKUP(G2268,[1]Sheet!$K$2:$L$159,2,FALSE)))</f>
        <v xml:space="preserve"> </v>
      </c>
      <c r="AN2268" s="122" t="str">
        <f>IF(ISNA(VLOOKUP(I2268&amp;C2268,[1]Sheet!$D$2:$E$228,2,FALSE))," ",VLOOKUP(I2268&amp;C2268,[1]Sheet!$D$2:$E$228,2,FALSE))</f>
        <v xml:space="preserve"> </v>
      </c>
      <c r="AO2268" s="122" t="str">
        <f>+I2268&amp;C2268</f>
        <v/>
      </c>
      <c r="AP2268" s="122" t="str">
        <f>C2268&amp;D2268&amp;E2268&amp;G2268&amp;I2268&amp;O2268</f>
        <v/>
      </c>
      <c r="AQ2268" s="122" t="str">
        <f>B2268&amp;D2268&amp;N2268</f>
        <v/>
      </c>
      <c r="AR2268" s="123" t="str">
        <f>+D2268&amp;J2268</f>
        <v/>
      </c>
      <c r="AS2268" s="124" t="str">
        <f t="shared" si="322"/>
        <v/>
      </c>
      <c r="AT2268" s="125" t="str">
        <f t="shared" si="323"/>
        <v/>
      </c>
      <c r="AU2268" s="125" t="str">
        <f>IF(NOT(AT2268=""),VLOOKUP(AT2268,[1]PSI_Category!A:B,2,0),"")</f>
        <v/>
      </c>
      <c r="AV2268" s="167"/>
      <c r="AW2268" s="167"/>
      <c r="AX2268" s="167"/>
    </row>
    <row r="2269" spans="1:50" s="133" customFormat="1" ht="11.4" customHeight="1" x14ac:dyDescent="0.3">
      <c r="A2269" s="103"/>
      <c r="B2269" s="104"/>
      <c r="C2269" s="105"/>
      <c r="D2269" s="106"/>
      <c r="E2269" s="107"/>
      <c r="F2269" s="105"/>
      <c r="G2269" s="107"/>
      <c r="H2269" s="105"/>
      <c r="I2269" s="105"/>
      <c r="J2269" s="107"/>
      <c r="K2269" s="105"/>
      <c r="L2269" s="105"/>
      <c r="M2269" s="105"/>
      <c r="N2269" s="105"/>
      <c r="O2269" s="127"/>
      <c r="P2269" s="109"/>
      <c r="Q2269" s="110"/>
      <c r="R2269" s="110"/>
      <c r="S2269" s="110"/>
      <c r="T2269" s="110"/>
      <c r="U2269" s="111"/>
      <c r="V2269" s="111"/>
      <c r="W2269" s="112"/>
      <c r="X2269" s="113"/>
      <c r="Y2269" s="114"/>
      <c r="Z2269" s="115"/>
      <c r="AA2269" s="116"/>
      <c r="AB2269" s="117" t="b">
        <f t="shared" si="315"/>
        <v>0</v>
      </c>
      <c r="AC2269" s="117">
        <f t="shared" si="316"/>
        <v>0</v>
      </c>
      <c r="AD2269" s="132"/>
      <c r="AE2269" s="117" t="b">
        <f t="shared" si="317"/>
        <v>0</v>
      </c>
      <c r="AF2269" s="117">
        <f t="shared" si="318"/>
        <v>0</v>
      </c>
      <c r="AG2269" s="119">
        <f t="shared" si="319"/>
        <v>0</v>
      </c>
      <c r="AH2269" s="120" t="b">
        <f t="shared" si="320"/>
        <v>0</v>
      </c>
      <c r="AI2269" s="121">
        <f t="shared" si="321"/>
        <v>0</v>
      </c>
      <c r="AJ2269" s="122">
        <f>+C2269</f>
        <v>0</v>
      </c>
      <c r="AK2269" s="122" t="str">
        <f>IF(ISNA(VLOOKUP(postponeList!D2269,[1]Sheet!$A$2:$B$12,2,FALSE))," ",(VLOOKUP(postponeList!D2269,[1]Sheet!$A$2:$B$12,2,FALSE)))</f>
        <v xml:space="preserve"> </v>
      </c>
      <c r="AL2269" s="122" t="str">
        <f>IF(ISNA(VLOOKUP(E2269,[1]Sheet!$G$2:$H$40,2,FALSE))," ",VLOOKUP(E2269,[1]Sheet!$G$2:$H$40,2,FALSE))</f>
        <v xml:space="preserve"> </v>
      </c>
      <c r="AM2269" s="122" t="str">
        <f>IF(ISNA(VLOOKUP(G2269,[1]Sheet!$K$2:$L$159,2,FALSE))," ",(VLOOKUP(G2269,[1]Sheet!$K$2:$L$159,2,FALSE)))</f>
        <v xml:space="preserve"> </v>
      </c>
      <c r="AN2269" s="122" t="str">
        <f>IF(ISNA(VLOOKUP(I2269&amp;C2269,[1]Sheet!$D$2:$E$228,2,FALSE))," ",VLOOKUP(I2269&amp;C2269,[1]Sheet!$D$2:$E$228,2,FALSE))</f>
        <v xml:space="preserve"> </v>
      </c>
      <c r="AO2269" s="122" t="str">
        <f>+I2269&amp;C2269</f>
        <v/>
      </c>
      <c r="AP2269" s="122" t="str">
        <f>C2269&amp;D2269&amp;E2269&amp;G2269&amp;I2269&amp;O2269</f>
        <v/>
      </c>
      <c r="AQ2269" s="122" t="str">
        <f>B2269&amp;D2269&amp;N2269</f>
        <v/>
      </c>
      <c r="AR2269" s="123" t="str">
        <f>+D2269&amp;J2269</f>
        <v/>
      </c>
      <c r="AS2269" s="124" t="str">
        <f t="shared" si="322"/>
        <v/>
      </c>
      <c r="AT2269" s="125" t="str">
        <f t="shared" si="323"/>
        <v/>
      </c>
      <c r="AU2269" s="125" t="str">
        <f>IF(NOT(AT2269=""),VLOOKUP(AT2269,[1]PSI_Category!A:B,2,0),"")</f>
        <v/>
      </c>
      <c r="AV2269" s="167"/>
      <c r="AW2269" s="167"/>
      <c r="AX2269" s="167"/>
    </row>
    <row r="2270" spans="1:50" s="133" customFormat="1" ht="11.4" customHeight="1" x14ac:dyDescent="0.3">
      <c r="A2270" s="103"/>
      <c r="B2270" s="104"/>
      <c r="C2270" s="105"/>
      <c r="D2270" s="106"/>
      <c r="E2270" s="107"/>
      <c r="F2270" s="105"/>
      <c r="G2270" s="107"/>
      <c r="H2270" s="105"/>
      <c r="I2270" s="105"/>
      <c r="J2270" s="107"/>
      <c r="K2270" s="105"/>
      <c r="L2270" s="105"/>
      <c r="M2270" s="105"/>
      <c r="N2270" s="105"/>
      <c r="O2270" s="127"/>
      <c r="P2270" s="109"/>
      <c r="Q2270" s="110"/>
      <c r="R2270" s="110"/>
      <c r="S2270" s="110"/>
      <c r="T2270" s="110"/>
      <c r="U2270" s="111"/>
      <c r="V2270" s="111"/>
      <c r="W2270" s="112"/>
      <c r="X2270" s="113"/>
      <c r="Y2270" s="114"/>
      <c r="Z2270" s="115"/>
      <c r="AA2270" s="116"/>
      <c r="AB2270" s="117" t="b">
        <f t="shared" si="315"/>
        <v>0</v>
      </c>
      <c r="AC2270" s="117">
        <f t="shared" si="316"/>
        <v>0</v>
      </c>
      <c r="AD2270" s="132"/>
      <c r="AE2270" s="117" t="b">
        <f t="shared" si="317"/>
        <v>0</v>
      </c>
      <c r="AF2270" s="117">
        <f t="shared" si="318"/>
        <v>0</v>
      </c>
      <c r="AG2270" s="119">
        <f t="shared" si="319"/>
        <v>0</v>
      </c>
      <c r="AH2270" s="120" t="b">
        <f t="shared" si="320"/>
        <v>0</v>
      </c>
      <c r="AI2270" s="121">
        <f t="shared" si="321"/>
        <v>0</v>
      </c>
      <c r="AJ2270" s="122">
        <f>+C2270</f>
        <v>0</v>
      </c>
      <c r="AK2270" s="122" t="str">
        <f>IF(ISNA(VLOOKUP(postponeList!D2270,[1]Sheet!$A$2:$B$12,2,FALSE))," ",(VLOOKUP(postponeList!D2270,[1]Sheet!$A$2:$B$12,2,FALSE)))</f>
        <v xml:space="preserve"> </v>
      </c>
      <c r="AL2270" s="122" t="str">
        <f>IF(ISNA(VLOOKUP(E2270,[1]Sheet!$G$2:$H$40,2,FALSE))," ",VLOOKUP(E2270,[1]Sheet!$G$2:$H$40,2,FALSE))</f>
        <v xml:space="preserve"> </v>
      </c>
      <c r="AM2270" s="122" t="str">
        <f>IF(ISNA(VLOOKUP(G2270,[1]Sheet!$K$2:$L$159,2,FALSE))," ",(VLOOKUP(G2270,[1]Sheet!$K$2:$L$159,2,FALSE)))</f>
        <v xml:space="preserve"> </v>
      </c>
      <c r="AN2270" s="122" t="str">
        <f>IF(ISNA(VLOOKUP(I2270&amp;C2270,[1]Sheet!$D$2:$E$228,2,FALSE))," ",VLOOKUP(I2270&amp;C2270,[1]Sheet!$D$2:$E$228,2,FALSE))</f>
        <v xml:space="preserve"> </v>
      </c>
      <c r="AO2270" s="122" t="str">
        <f>+I2270&amp;C2270</f>
        <v/>
      </c>
      <c r="AP2270" s="122" t="str">
        <f>C2270&amp;D2270&amp;E2270&amp;G2270&amp;I2270&amp;O2270</f>
        <v/>
      </c>
      <c r="AQ2270" s="122" t="str">
        <f>B2270&amp;D2270&amp;N2270</f>
        <v/>
      </c>
      <c r="AR2270" s="123" t="str">
        <f>+D2270&amp;J2270</f>
        <v/>
      </c>
      <c r="AS2270" s="124" t="str">
        <f t="shared" si="322"/>
        <v/>
      </c>
      <c r="AT2270" s="125" t="str">
        <f t="shared" si="323"/>
        <v/>
      </c>
      <c r="AU2270" s="125" t="str">
        <f>IF(NOT(AT2270=""),VLOOKUP(AT2270,[1]PSI_Category!A:B,2,0),"")</f>
        <v/>
      </c>
      <c r="AV2270" s="167"/>
      <c r="AW2270" s="167"/>
      <c r="AX2270" s="167"/>
    </row>
    <row r="2271" spans="1:50" s="133" customFormat="1" ht="11.4" customHeight="1" x14ac:dyDescent="0.3">
      <c r="A2271" s="103"/>
      <c r="B2271" s="104"/>
      <c r="C2271" s="105"/>
      <c r="D2271" s="106"/>
      <c r="E2271" s="107"/>
      <c r="F2271" s="105"/>
      <c r="G2271" s="107"/>
      <c r="H2271" s="105"/>
      <c r="I2271" s="105"/>
      <c r="J2271" s="107"/>
      <c r="K2271" s="105"/>
      <c r="L2271" s="105"/>
      <c r="M2271" s="105"/>
      <c r="N2271" s="105"/>
      <c r="O2271" s="127"/>
      <c r="P2271" s="109"/>
      <c r="Q2271" s="110"/>
      <c r="R2271" s="110"/>
      <c r="S2271" s="110"/>
      <c r="T2271" s="110"/>
      <c r="U2271" s="111"/>
      <c r="V2271" s="111"/>
      <c r="W2271" s="112"/>
      <c r="X2271" s="113"/>
      <c r="Y2271" s="114"/>
      <c r="Z2271" s="115"/>
      <c r="AA2271" s="116"/>
      <c r="AB2271" s="117" t="b">
        <f t="shared" si="315"/>
        <v>0</v>
      </c>
      <c r="AC2271" s="117">
        <f t="shared" si="316"/>
        <v>0</v>
      </c>
      <c r="AD2271" s="132"/>
      <c r="AE2271" s="117" t="b">
        <f t="shared" si="317"/>
        <v>0</v>
      </c>
      <c r="AF2271" s="117">
        <f t="shared" si="318"/>
        <v>0</v>
      </c>
      <c r="AG2271" s="119">
        <f t="shared" si="319"/>
        <v>0</v>
      </c>
      <c r="AH2271" s="120" t="b">
        <f t="shared" si="320"/>
        <v>0</v>
      </c>
      <c r="AI2271" s="121">
        <f t="shared" si="321"/>
        <v>0</v>
      </c>
      <c r="AJ2271" s="122">
        <f>+C2271</f>
        <v>0</v>
      </c>
      <c r="AK2271" s="122" t="str">
        <f>IF(ISNA(VLOOKUP(postponeList!D2271,[1]Sheet!$A$2:$B$12,2,FALSE))," ",(VLOOKUP(postponeList!D2271,[1]Sheet!$A$2:$B$12,2,FALSE)))</f>
        <v xml:space="preserve"> </v>
      </c>
      <c r="AL2271" s="122" t="str">
        <f>IF(ISNA(VLOOKUP(E2271,[1]Sheet!$G$2:$H$40,2,FALSE))," ",VLOOKUP(E2271,[1]Sheet!$G$2:$H$40,2,FALSE))</f>
        <v xml:space="preserve"> </v>
      </c>
      <c r="AM2271" s="122" t="str">
        <f>IF(ISNA(VLOOKUP(G2271,[1]Sheet!$K$2:$L$159,2,FALSE))," ",(VLOOKUP(G2271,[1]Sheet!$K$2:$L$159,2,FALSE)))</f>
        <v xml:space="preserve"> </v>
      </c>
      <c r="AN2271" s="122" t="str">
        <f>IF(ISNA(VLOOKUP(I2271&amp;C2271,[1]Sheet!$D$2:$E$228,2,FALSE))," ",VLOOKUP(I2271&amp;C2271,[1]Sheet!$D$2:$E$228,2,FALSE))</f>
        <v xml:space="preserve"> </v>
      </c>
      <c r="AO2271" s="122" t="str">
        <f>+I2271&amp;C2271</f>
        <v/>
      </c>
      <c r="AP2271" s="122" t="str">
        <f>C2271&amp;D2271&amp;E2271&amp;G2271&amp;I2271&amp;O2271</f>
        <v/>
      </c>
      <c r="AQ2271" s="122" t="str">
        <f>B2271&amp;D2271&amp;N2271</f>
        <v/>
      </c>
      <c r="AR2271" s="123" t="str">
        <f>+D2271&amp;J2271</f>
        <v/>
      </c>
      <c r="AS2271" s="124" t="str">
        <f t="shared" si="322"/>
        <v/>
      </c>
      <c r="AT2271" s="125" t="str">
        <f t="shared" si="323"/>
        <v/>
      </c>
      <c r="AU2271" s="125" t="str">
        <f>IF(NOT(AT2271=""),VLOOKUP(AT2271,[1]PSI_Category!A:B,2,0),"")</f>
        <v/>
      </c>
      <c r="AV2271" s="167"/>
      <c r="AW2271" s="167"/>
      <c r="AX2271" s="167"/>
    </row>
    <row r="2272" spans="1:50" s="133" customFormat="1" ht="11.4" customHeight="1" x14ac:dyDescent="0.3">
      <c r="A2272" s="103"/>
      <c r="B2272" s="104"/>
      <c r="C2272" s="105"/>
      <c r="D2272" s="106"/>
      <c r="E2272" s="107"/>
      <c r="F2272" s="105"/>
      <c r="G2272" s="107"/>
      <c r="H2272" s="105"/>
      <c r="I2272" s="105"/>
      <c r="J2272" s="107"/>
      <c r="K2272" s="105"/>
      <c r="L2272" s="105"/>
      <c r="M2272" s="105"/>
      <c r="N2272" s="105"/>
      <c r="O2272" s="127"/>
      <c r="P2272" s="109"/>
      <c r="Q2272" s="110"/>
      <c r="R2272" s="110"/>
      <c r="S2272" s="110"/>
      <c r="T2272" s="110"/>
      <c r="U2272" s="111"/>
      <c r="V2272" s="111"/>
      <c r="W2272" s="112"/>
      <c r="X2272" s="113"/>
      <c r="Y2272" s="114"/>
      <c r="Z2272" s="115"/>
      <c r="AA2272" s="116"/>
      <c r="AB2272" s="117" t="b">
        <f t="shared" si="315"/>
        <v>0</v>
      </c>
      <c r="AC2272" s="117">
        <f t="shared" si="316"/>
        <v>0</v>
      </c>
      <c r="AD2272" s="132"/>
      <c r="AE2272" s="117" t="b">
        <f t="shared" si="317"/>
        <v>0</v>
      </c>
      <c r="AF2272" s="117">
        <f t="shared" si="318"/>
        <v>0</v>
      </c>
      <c r="AG2272" s="119">
        <f t="shared" si="319"/>
        <v>0</v>
      </c>
      <c r="AH2272" s="120" t="b">
        <f t="shared" si="320"/>
        <v>0</v>
      </c>
      <c r="AI2272" s="121">
        <f t="shared" si="321"/>
        <v>0</v>
      </c>
      <c r="AJ2272" s="122">
        <f>+C2272</f>
        <v>0</v>
      </c>
      <c r="AK2272" s="122" t="str">
        <f>IF(ISNA(VLOOKUP(postponeList!D2272,[1]Sheet!$A$2:$B$12,2,FALSE))," ",(VLOOKUP(postponeList!D2272,[1]Sheet!$A$2:$B$12,2,FALSE)))</f>
        <v xml:space="preserve"> </v>
      </c>
      <c r="AL2272" s="122" t="str">
        <f>IF(ISNA(VLOOKUP(E2272,[1]Sheet!$G$2:$H$40,2,FALSE))," ",VLOOKUP(E2272,[1]Sheet!$G$2:$H$40,2,FALSE))</f>
        <v xml:space="preserve"> </v>
      </c>
      <c r="AM2272" s="122" t="str">
        <f>IF(ISNA(VLOOKUP(G2272,[1]Sheet!$K$2:$L$159,2,FALSE))," ",(VLOOKUP(G2272,[1]Sheet!$K$2:$L$159,2,FALSE)))</f>
        <v xml:space="preserve"> </v>
      </c>
      <c r="AN2272" s="122" t="str">
        <f>IF(ISNA(VLOOKUP(I2272&amp;C2272,[1]Sheet!$D$2:$E$228,2,FALSE))," ",VLOOKUP(I2272&amp;C2272,[1]Sheet!$D$2:$E$228,2,FALSE))</f>
        <v xml:space="preserve"> </v>
      </c>
      <c r="AO2272" s="122" t="str">
        <f>+I2272&amp;C2272</f>
        <v/>
      </c>
      <c r="AP2272" s="122" t="str">
        <f>C2272&amp;D2272&amp;E2272&amp;G2272&amp;I2272&amp;O2272</f>
        <v/>
      </c>
      <c r="AQ2272" s="122" t="str">
        <f>B2272&amp;D2272&amp;N2272</f>
        <v/>
      </c>
      <c r="AR2272" s="123" t="str">
        <f>+D2272&amp;J2272</f>
        <v/>
      </c>
      <c r="AS2272" s="124" t="str">
        <f t="shared" si="322"/>
        <v/>
      </c>
      <c r="AT2272" s="125" t="str">
        <f t="shared" si="323"/>
        <v/>
      </c>
      <c r="AU2272" s="125" t="str">
        <f>IF(NOT(AT2272=""),VLOOKUP(AT2272,[1]PSI_Category!A:B,2,0),"")</f>
        <v/>
      </c>
      <c r="AV2272" s="167"/>
      <c r="AW2272" s="167"/>
      <c r="AX2272" s="167"/>
    </row>
    <row r="2273" spans="1:50" s="133" customFormat="1" ht="11.4" customHeight="1" x14ac:dyDescent="0.3">
      <c r="A2273" s="103"/>
      <c r="B2273" s="104"/>
      <c r="C2273" s="105"/>
      <c r="D2273" s="106"/>
      <c r="E2273" s="107"/>
      <c r="F2273" s="105"/>
      <c r="G2273" s="107"/>
      <c r="H2273" s="105"/>
      <c r="I2273" s="105"/>
      <c r="J2273" s="107"/>
      <c r="K2273" s="105"/>
      <c r="L2273" s="105"/>
      <c r="M2273" s="105"/>
      <c r="N2273" s="105"/>
      <c r="O2273" s="127"/>
      <c r="P2273" s="109"/>
      <c r="Q2273" s="110"/>
      <c r="R2273" s="110"/>
      <c r="S2273" s="110"/>
      <c r="T2273" s="110"/>
      <c r="U2273" s="111"/>
      <c r="V2273" s="111"/>
      <c r="W2273" s="112"/>
      <c r="X2273" s="113"/>
      <c r="Y2273" s="114"/>
      <c r="Z2273" s="115"/>
      <c r="AA2273" s="116"/>
      <c r="AB2273" s="117" t="b">
        <f t="shared" si="315"/>
        <v>0</v>
      </c>
      <c r="AC2273" s="117">
        <f t="shared" si="316"/>
        <v>0</v>
      </c>
      <c r="AD2273" s="132"/>
      <c r="AE2273" s="117" t="b">
        <f t="shared" si="317"/>
        <v>0</v>
      </c>
      <c r="AF2273" s="117">
        <f t="shared" si="318"/>
        <v>0</v>
      </c>
      <c r="AG2273" s="119">
        <f t="shared" si="319"/>
        <v>0</v>
      </c>
      <c r="AH2273" s="120" t="b">
        <f t="shared" si="320"/>
        <v>0</v>
      </c>
      <c r="AI2273" s="121">
        <f t="shared" si="321"/>
        <v>0</v>
      </c>
      <c r="AJ2273" s="122">
        <f>+C2273</f>
        <v>0</v>
      </c>
      <c r="AK2273" s="122" t="str">
        <f>IF(ISNA(VLOOKUP(postponeList!D2273,[1]Sheet!$A$2:$B$12,2,FALSE))," ",(VLOOKUP(postponeList!D2273,[1]Sheet!$A$2:$B$12,2,FALSE)))</f>
        <v xml:space="preserve"> </v>
      </c>
      <c r="AL2273" s="122" t="str">
        <f>IF(ISNA(VLOOKUP(E2273,[1]Sheet!$G$2:$H$40,2,FALSE))," ",VLOOKUP(E2273,[1]Sheet!$G$2:$H$40,2,FALSE))</f>
        <v xml:space="preserve"> </v>
      </c>
      <c r="AM2273" s="122" t="str">
        <f>IF(ISNA(VLOOKUP(G2273,[1]Sheet!$K$2:$L$159,2,FALSE))," ",(VLOOKUP(G2273,[1]Sheet!$K$2:$L$159,2,FALSE)))</f>
        <v xml:space="preserve"> </v>
      </c>
      <c r="AN2273" s="122" t="str">
        <f>IF(ISNA(VLOOKUP(I2273&amp;C2273,[1]Sheet!$D$2:$E$228,2,FALSE))," ",VLOOKUP(I2273&amp;C2273,[1]Sheet!$D$2:$E$228,2,FALSE))</f>
        <v xml:space="preserve"> </v>
      </c>
      <c r="AO2273" s="122" t="str">
        <f>+I2273&amp;C2273</f>
        <v/>
      </c>
      <c r="AP2273" s="122" t="str">
        <f>C2273&amp;D2273&amp;E2273&amp;G2273&amp;I2273&amp;O2273</f>
        <v/>
      </c>
      <c r="AQ2273" s="122" t="str">
        <f>B2273&amp;D2273&amp;N2273</f>
        <v/>
      </c>
      <c r="AR2273" s="123" t="str">
        <f>+D2273&amp;J2273</f>
        <v/>
      </c>
      <c r="AS2273" s="124" t="str">
        <f t="shared" si="322"/>
        <v/>
      </c>
      <c r="AT2273" s="125" t="str">
        <f t="shared" si="323"/>
        <v/>
      </c>
      <c r="AU2273" s="125" t="str">
        <f>IF(NOT(AT2273=""),VLOOKUP(AT2273,[1]PSI_Category!A:B,2,0),"")</f>
        <v/>
      </c>
      <c r="AV2273" s="167"/>
      <c r="AW2273" s="167"/>
      <c r="AX2273" s="167"/>
    </row>
    <row r="2274" spans="1:50" s="133" customFormat="1" ht="11.4" customHeight="1" x14ac:dyDescent="0.3">
      <c r="A2274" s="103"/>
      <c r="B2274" s="104"/>
      <c r="C2274" s="105"/>
      <c r="D2274" s="106"/>
      <c r="E2274" s="107"/>
      <c r="F2274" s="105"/>
      <c r="G2274" s="107"/>
      <c r="H2274" s="105"/>
      <c r="I2274" s="105"/>
      <c r="J2274" s="107"/>
      <c r="K2274" s="105"/>
      <c r="L2274" s="105"/>
      <c r="M2274" s="105"/>
      <c r="N2274" s="105"/>
      <c r="O2274" s="127"/>
      <c r="P2274" s="109"/>
      <c r="Q2274" s="110"/>
      <c r="R2274" s="110"/>
      <c r="S2274" s="110"/>
      <c r="T2274" s="110"/>
      <c r="U2274" s="111"/>
      <c r="V2274" s="111"/>
      <c r="W2274" s="112"/>
      <c r="X2274" s="113"/>
      <c r="Y2274" s="114"/>
      <c r="Z2274" s="115"/>
      <c r="AA2274" s="116"/>
      <c r="AB2274" s="117" t="b">
        <f t="shared" si="315"/>
        <v>0</v>
      </c>
      <c r="AC2274" s="117">
        <f t="shared" si="316"/>
        <v>0</v>
      </c>
      <c r="AD2274" s="132"/>
      <c r="AE2274" s="117" t="b">
        <f t="shared" si="317"/>
        <v>0</v>
      </c>
      <c r="AF2274" s="117">
        <f t="shared" si="318"/>
        <v>0</v>
      </c>
      <c r="AG2274" s="119">
        <f t="shared" si="319"/>
        <v>0</v>
      </c>
      <c r="AH2274" s="120" t="b">
        <f t="shared" si="320"/>
        <v>0</v>
      </c>
      <c r="AI2274" s="121">
        <f t="shared" si="321"/>
        <v>0</v>
      </c>
      <c r="AJ2274" s="122">
        <f>+C2274</f>
        <v>0</v>
      </c>
      <c r="AK2274" s="122" t="str">
        <f>IF(ISNA(VLOOKUP(postponeList!D2274,[1]Sheet!$A$2:$B$12,2,FALSE))," ",(VLOOKUP(postponeList!D2274,[1]Sheet!$A$2:$B$12,2,FALSE)))</f>
        <v xml:space="preserve"> </v>
      </c>
      <c r="AL2274" s="122" t="str">
        <f>IF(ISNA(VLOOKUP(E2274,[1]Sheet!$G$2:$H$40,2,FALSE))," ",VLOOKUP(E2274,[1]Sheet!$G$2:$H$40,2,FALSE))</f>
        <v xml:space="preserve"> </v>
      </c>
      <c r="AM2274" s="122" t="str">
        <f>IF(ISNA(VLOOKUP(G2274,[1]Sheet!$K$2:$L$159,2,FALSE))," ",(VLOOKUP(G2274,[1]Sheet!$K$2:$L$159,2,FALSE)))</f>
        <v xml:space="preserve"> </v>
      </c>
      <c r="AN2274" s="122" t="str">
        <f>IF(ISNA(VLOOKUP(I2274&amp;C2274,[1]Sheet!$D$2:$E$228,2,FALSE))," ",VLOOKUP(I2274&amp;C2274,[1]Sheet!$D$2:$E$228,2,FALSE))</f>
        <v xml:space="preserve"> </v>
      </c>
      <c r="AO2274" s="122" t="str">
        <f>+I2274&amp;C2274</f>
        <v/>
      </c>
      <c r="AP2274" s="122" t="str">
        <f>C2274&amp;D2274&amp;E2274&amp;G2274&amp;I2274&amp;O2274</f>
        <v/>
      </c>
      <c r="AQ2274" s="122" t="str">
        <f>B2274&amp;D2274&amp;N2274</f>
        <v/>
      </c>
      <c r="AR2274" s="123" t="str">
        <f>+D2274&amp;J2274</f>
        <v/>
      </c>
      <c r="AS2274" s="124" t="str">
        <f t="shared" si="322"/>
        <v/>
      </c>
      <c r="AT2274" s="125" t="str">
        <f t="shared" si="323"/>
        <v/>
      </c>
      <c r="AU2274" s="125" t="str">
        <f>IF(NOT(AT2274=""),VLOOKUP(AT2274,[1]PSI_Category!A:B,2,0),"")</f>
        <v/>
      </c>
      <c r="AV2274" s="167"/>
      <c r="AW2274" s="167"/>
      <c r="AX2274" s="167"/>
    </row>
    <row r="2275" spans="1:50" s="133" customFormat="1" ht="11.4" customHeight="1" x14ac:dyDescent="0.3">
      <c r="A2275" s="103"/>
      <c r="B2275" s="104"/>
      <c r="C2275" s="105"/>
      <c r="D2275" s="106"/>
      <c r="E2275" s="107"/>
      <c r="F2275" s="105"/>
      <c r="G2275" s="107"/>
      <c r="H2275" s="105"/>
      <c r="I2275" s="105"/>
      <c r="J2275" s="107"/>
      <c r="K2275" s="105"/>
      <c r="L2275" s="105"/>
      <c r="M2275" s="105"/>
      <c r="N2275" s="105"/>
      <c r="O2275" s="127"/>
      <c r="P2275" s="109"/>
      <c r="Q2275" s="110"/>
      <c r="R2275" s="110"/>
      <c r="S2275" s="110"/>
      <c r="T2275" s="110"/>
      <c r="U2275" s="111"/>
      <c r="V2275" s="111"/>
      <c r="W2275" s="112"/>
      <c r="X2275" s="113"/>
      <c r="Y2275" s="114"/>
      <c r="Z2275" s="115"/>
      <c r="AA2275" s="116"/>
      <c r="AB2275" s="117" t="b">
        <f t="shared" si="315"/>
        <v>0</v>
      </c>
      <c r="AC2275" s="117">
        <f t="shared" si="316"/>
        <v>0</v>
      </c>
      <c r="AD2275" s="132"/>
      <c r="AE2275" s="117" t="b">
        <f t="shared" si="317"/>
        <v>0</v>
      </c>
      <c r="AF2275" s="117">
        <f t="shared" si="318"/>
        <v>0</v>
      </c>
      <c r="AG2275" s="119">
        <f t="shared" si="319"/>
        <v>0</v>
      </c>
      <c r="AH2275" s="120" t="b">
        <f t="shared" si="320"/>
        <v>0</v>
      </c>
      <c r="AI2275" s="121">
        <f t="shared" si="321"/>
        <v>0</v>
      </c>
      <c r="AJ2275" s="122">
        <f>+C2275</f>
        <v>0</v>
      </c>
      <c r="AK2275" s="122" t="str">
        <f>IF(ISNA(VLOOKUP(postponeList!D2275,[1]Sheet!$A$2:$B$12,2,FALSE))," ",(VLOOKUP(postponeList!D2275,[1]Sheet!$A$2:$B$12,2,FALSE)))</f>
        <v xml:space="preserve"> </v>
      </c>
      <c r="AL2275" s="122" t="str">
        <f>IF(ISNA(VLOOKUP(E2275,[1]Sheet!$G$2:$H$40,2,FALSE))," ",VLOOKUP(E2275,[1]Sheet!$G$2:$H$40,2,FALSE))</f>
        <v xml:space="preserve"> </v>
      </c>
      <c r="AM2275" s="122" t="str">
        <f>IF(ISNA(VLOOKUP(G2275,[1]Sheet!$K$2:$L$159,2,FALSE))," ",(VLOOKUP(G2275,[1]Sheet!$K$2:$L$159,2,FALSE)))</f>
        <v xml:space="preserve"> </v>
      </c>
      <c r="AN2275" s="122" t="str">
        <f>IF(ISNA(VLOOKUP(I2275&amp;C2275,[1]Sheet!$D$2:$E$228,2,FALSE))," ",VLOOKUP(I2275&amp;C2275,[1]Sheet!$D$2:$E$228,2,FALSE))</f>
        <v xml:space="preserve"> </v>
      </c>
      <c r="AO2275" s="122" t="str">
        <f>+I2275&amp;C2275</f>
        <v/>
      </c>
      <c r="AP2275" s="122" t="str">
        <f>C2275&amp;D2275&amp;E2275&amp;G2275&amp;I2275&amp;O2275</f>
        <v/>
      </c>
      <c r="AQ2275" s="122" t="str">
        <f>B2275&amp;D2275&amp;N2275</f>
        <v/>
      </c>
      <c r="AR2275" s="123" t="str">
        <f>+D2275&amp;J2275</f>
        <v/>
      </c>
      <c r="AS2275" s="124" t="str">
        <f t="shared" si="322"/>
        <v/>
      </c>
      <c r="AT2275" s="125" t="str">
        <f t="shared" si="323"/>
        <v/>
      </c>
      <c r="AU2275" s="125" t="str">
        <f>IF(NOT(AT2275=""),VLOOKUP(AT2275,[1]PSI_Category!A:B,2,0),"")</f>
        <v/>
      </c>
      <c r="AV2275" s="167"/>
      <c r="AW2275" s="167"/>
      <c r="AX2275" s="167"/>
    </row>
    <row r="2276" spans="1:50" s="133" customFormat="1" ht="11.4" customHeight="1" x14ac:dyDescent="0.3">
      <c r="A2276" s="103"/>
      <c r="B2276" s="104"/>
      <c r="C2276" s="105"/>
      <c r="D2276" s="106"/>
      <c r="E2276" s="107"/>
      <c r="F2276" s="105"/>
      <c r="G2276" s="107"/>
      <c r="H2276" s="105"/>
      <c r="I2276" s="105"/>
      <c r="J2276" s="107"/>
      <c r="K2276" s="105"/>
      <c r="L2276" s="105"/>
      <c r="M2276" s="105"/>
      <c r="N2276" s="105"/>
      <c r="O2276" s="127"/>
      <c r="P2276" s="109"/>
      <c r="Q2276" s="110"/>
      <c r="R2276" s="110"/>
      <c r="S2276" s="110"/>
      <c r="T2276" s="110"/>
      <c r="U2276" s="111"/>
      <c r="V2276" s="111"/>
      <c r="W2276" s="112"/>
      <c r="X2276" s="113"/>
      <c r="Y2276" s="114"/>
      <c r="Z2276" s="115"/>
      <c r="AA2276" s="116"/>
      <c r="AB2276" s="117" t="b">
        <f t="shared" si="315"/>
        <v>0</v>
      </c>
      <c r="AC2276" s="117">
        <f t="shared" si="316"/>
        <v>0</v>
      </c>
      <c r="AD2276" s="132"/>
      <c r="AE2276" s="117" t="b">
        <f t="shared" si="317"/>
        <v>0</v>
      </c>
      <c r="AF2276" s="117">
        <f t="shared" si="318"/>
        <v>0</v>
      </c>
      <c r="AG2276" s="119">
        <f t="shared" si="319"/>
        <v>0</v>
      </c>
      <c r="AH2276" s="120" t="b">
        <f t="shared" si="320"/>
        <v>0</v>
      </c>
      <c r="AI2276" s="121">
        <f t="shared" si="321"/>
        <v>0</v>
      </c>
      <c r="AJ2276" s="122">
        <f>+C2276</f>
        <v>0</v>
      </c>
      <c r="AK2276" s="122" t="str">
        <f>IF(ISNA(VLOOKUP(postponeList!D2276,[1]Sheet!$A$2:$B$12,2,FALSE))," ",(VLOOKUP(postponeList!D2276,[1]Sheet!$A$2:$B$12,2,FALSE)))</f>
        <v xml:space="preserve"> </v>
      </c>
      <c r="AL2276" s="122" t="str">
        <f>IF(ISNA(VLOOKUP(E2276,[1]Sheet!$G$2:$H$40,2,FALSE))," ",VLOOKUP(E2276,[1]Sheet!$G$2:$H$40,2,FALSE))</f>
        <v xml:space="preserve"> </v>
      </c>
      <c r="AM2276" s="122" t="str">
        <f>IF(ISNA(VLOOKUP(G2276,[1]Sheet!$K$2:$L$159,2,FALSE))," ",(VLOOKUP(G2276,[1]Sheet!$K$2:$L$159,2,FALSE)))</f>
        <v xml:space="preserve"> </v>
      </c>
      <c r="AN2276" s="122" t="str">
        <f>IF(ISNA(VLOOKUP(I2276&amp;C2276,[1]Sheet!$D$2:$E$228,2,FALSE))," ",VLOOKUP(I2276&amp;C2276,[1]Sheet!$D$2:$E$228,2,FALSE))</f>
        <v xml:space="preserve"> </v>
      </c>
      <c r="AO2276" s="122" t="str">
        <f>+I2276&amp;C2276</f>
        <v/>
      </c>
      <c r="AP2276" s="122" t="str">
        <f>C2276&amp;D2276&amp;E2276&amp;G2276&amp;I2276&amp;O2276</f>
        <v/>
      </c>
      <c r="AQ2276" s="122" t="str">
        <f>B2276&amp;D2276&amp;N2276</f>
        <v/>
      </c>
      <c r="AR2276" s="123" t="str">
        <f>+D2276&amp;J2276</f>
        <v/>
      </c>
      <c r="AS2276" s="124" t="str">
        <f t="shared" si="322"/>
        <v/>
      </c>
      <c r="AT2276" s="125" t="str">
        <f t="shared" si="323"/>
        <v/>
      </c>
      <c r="AU2276" s="125" t="str">
        <f>IF(NOT(AT2276=""),VLOOKUP(AT2276,[1]PSI_Category!A:B,2,0),"")</f>
        <v/>
      </c>
      <c r="AV2276" s="167"/>
      <c r="AW2276" s="167"/>
      <c r="AX2276" s="167"/>
    </row>
    <row r="2277" spans="1:50" s="133" customFormat="1" ht="11.4" customHeight="1" x14ac:dyDescent="0.3">
      <c r="A2277" s="103"/>
      <c r="B2277" s="104"/>
      <c r="C2277" s="105"/>
      <c r="D2277" s="106"/>
      <c r="E2277" s="107"/>
      <c r="F2277" s="105"/>
      <c r="G2277" s="107"/>
      <c r="H2277" s="105"/>
      <c r="I2277" s="105"/>
      <c r="J2277" s="107"/>
      <c r="K2277" s="105"/>
      <c r="L2277" s="105"/>
      <c r="M2277" s="105"/>
      <c r="N2277" s="105"/>
      <c r="O2277" s="127"/>
      <c r="P2277" s="109"/>
      <c r="Q2277" s="110"/>
      <c r="R2277" s="110"/>
      <c r="S2277" s="110"/>
      <c r="T2277" s="110"/>
      <c r="U2277" s="111"/>
      <c r="V2277" s="111"/>
      <c r="W2277" s="112"/>
      <c r="X2277" s="113"/>
      <c r="Y2277" s="114"/>
      <c r="Z2277" s="115"/>
      <c r="AA2277" s="116"/>
      <c r="AB2277" s="117" t="b">
        <f t="shared" si="315"/>
        <v>0</v>
      </c>
      <c r="AC2277" s="117">
        <f t="shared" si="316"/>
        <v>0</v>
      </c>
      <c r="AD2277" s="132"/>
      <c r="AE2277" s="117" t="b">
        <f t="shared" si="317"/>
        <v>0</v>
      </c>
      <c r="AF2277" s="117">
        <f t="shared" si="318"/>
        <v>0</v>
      </c>
      <c r="AG2277" s="119">
        <f t="shared" si="319"/>
        <v>0</v>
      </c>
      <c r="AH2277" s="120" t="b">
        <f t="shared" si="320"/>
        <v>0</v>
      </c>
      <c r="AI2277" s="121">
        <f t="shared" si="321"/>
        <v>0</v>
      </c>
      <c r="AJ2277" s="122">
        <f>+C2277</f>
        <v>0</v>
      </c>
      <c r="AK2277" s="122" t="str">
        <f>IF(ISNA(VLOOKUP(postponeList!D2277,[1]Sheet!$A$2:$B$12,2,FALSE))," ",(VLOOKUP(postponeList!D2277,[1]Sheet!$A$2:$B$12,2,FALSE)))</f>
        <v xml:space="preserve"> </v>
      </c>
      <c r="AL2277" s="122" t="str">
        <f>IF(ISNA(VLOOKUP(E2277,[1]Sheet!$G$2:$H$40,2,FALSE))," ",VLOOKUP(E2277,[1]Sheet!$G$2:$H$40,2,FALSE))</f>
        <v xml:space="preserve"> </v>
      </c>
      <c r="AM2277" s="122" t="str">
        <f>IF(ISNA(VLOOKUP(G2277,[1]Sheet!$K$2:$L$159,2,FALSE))," ",(VLOOKUP(G2277,[1]Sheet!$K$2:$L$159,2,FALSE)))</f>
        <v xml:space="preserve"> </v>
      </c>
      <c r="AN2277" s="122" t="str">
        <f>IF(ISNA(VLOOKUP(I2277&amp;C2277,[1]Sheet!$D$2:$E$228,2,FALSE))," ",VLOOKUP(I2277&amp;C2277,[1]Sheet!$D$2:$E$228,2,FALSE))</f>
        <v xml:space="preserve"> </v>
      </c>
      <c r="AO2277" s="122" t="str">
        <f>+I2277&amp;C2277</f>
        <v/>
      </c>
      <c r="AP2277" s="122" t="str">
        <f>C2277&amp;D2277&amp;E2277&amp;G2277&amp;I2277&amp;O2277</f>
        <v/>
      </c>
      <c r="AQ2277" s="122" t="str">
        <f>B2277&amp;D2277&amp;N2277</f>
        <v/>
      </c>
      <c r="AR2277" s="123" t="str">
        <f>+D2277&amp;J2277</f>
        <v/>
      </c>
      <c r="AS2277" s="124" t="str">
        <f t="shared" si="322"/>
        <v/>
      </c>
      <c r="AT2277" s="125" t="str">
        <f t="shared" si="323"/>
        <v/>
      </c>
      <c r="AU2277" s="125" t="str">
        <f>IF(NOT(AT2277=""),VLOOKUP(AT2277,[1]PSI_Category!A:B,2,0),"")</f>
        <v/>
      </c>
      <c r="AV2277" s="167"/>
      <c r="AW2277" s="167"/>
      <c r="AX2277" s="167"/>
    </row>
    <row r="2278" spans="1:50" s="133" customFormat="1" ht="11.4" customHeight="1" x14ac:dyDescent="0.3">
      <c r="A2278" s="103"/>
      <c r="B2278" s="104"/>
      <c r="C2278" s="105"/>
      <c r="D2278" s="106"/>
      <c r="E2278" s="107"/>
      <c r="F2278" s="105"/>
      <c r="G2278" s="107"/>
      <c r="H2278" s="105"/>
      <c r="I2278" s="105"/>
      <c r="J2278" s="107"/>
      <c r="K2278" s="105"/>
      <c r="L2278" s="105"/>
      <c r="M2278" s="105"/>
      <c r="N2278" s="105"/>
      <c r="O2278" s="127"/>
      <c r="P2278" s="109"/>
      <c r="Q2278" s="110"/>
      <c r="R2278" s="110"/>
      <c r="S2278" s="110"/>
      <c r="T2278" s="110"/>
      <c r="U2278" s="111"/>
      <c r="V2278" s="111"/>
      <c r="W2278" s="112"/>
      <c r="X2278" s="113"/>
      <c r="Y2278" s="114"/>
      <c r="Z2278" s="115"/>
      <c r="AA2278" s="116"/>
      <c r="AB2278" s="117" t="b">
        <f t="shared" si="315"/>
        <v>0</v>
      </c>
      <c r="AC2278" s="117">
        <f t="shared" si="316"/>
        <v>0</v>
      </c>
      <c r="AD2278" s="132"/>
      <c r="AE2278" s="117" t="b">
        <f t="shared" si="317"/>
        <v>0</v>
      </c>
      <c r="AF2278" s="117">
        <f t="shared" si="318"/>
        <v>0</v>
      </c>
      <c r="AG2278" s="119">
        <f t="shared" si="319"/>
        <v>0</v>
      </c>
      <c r="AH2278" s="120" t="b">
        <f t="shared" si="320"/>
        <v>0</v>
      </c>
      <c r="AI2278" s="121">
        <f t="shared" si="321"/>
        <v>0</v>
      </c>
      <c r="AJ2278" s="122">
        <f>+C2278</f>
        <v>0</v>
      </c>
      <c r="AK2278" s="122" t="str">
        <f>IF(ISNA(VLOOKUP(postponeList!D2278,[1]Sheet!$A$2:$B$12,2,FALSE))," ",(VLOOKUP(postponeList!D2278,[1]Sheet!$A$2:$B$12,2,FALSE)))</f>
        <v xml:space="preserve"> </v>
      </c>
      <c r="AL2278" s="122" t="str">
        <f>IF(ISNA(VLOOKUP(E2278,[1]Sheet!$G$2:$H$40,2,FALSE))," ",VLOOKUP(E2278,[1]Sheet!$G$2:$H$40,2,FALSE))</f>
        <v xml:space="preserve"> </v>
      </c>
      <c r="AM2278" s="122" t="str">
        <f>IF(ISNA(VLOOKUP(G2278,[1]Sheet!$K$2:$L$159,2,FALSE))," ",(VLOOKUP(G2278,[1]Sheet!$K$2:$L$159,2,FALSE)))</f>
        <v xml:space="preserve"> </v>
      </c>
      <c r="AN2278" s="122" t="str">
        <f>IF(ISNA(VLOOKUP(I2278&amp;C2278,[1]Sheet!$D$2:$E$228,2,FALSE))," ",VLOOKUP(I2278&amp;C2278,[1]Sheet!$D$2:$E$228,2,FALSE))</f>
        <v xml:space="preserve"> </v>
      </c>
      <c r="AO2278" s="122" t="str">
        <f>+I2278&amp;C2278</f>
        <v/>
      </c>
      <c r="AP2278" s="122" t="str">
        <f>C2278&amp;D2278&amp;E2278&amp;G2278&amp;I2278&amp;O2278</f>
        <v/>
      </c>
      <c r="AQ2278" s="122" t="str">
        <f>B2278&amp;D2278&amp;N2278</f>
        <v/>
      </c>
      <c r="AR2278" s="123" t="str">
        <f>+D2278&amp;J2278</f>
        <v/>
      </c>
      <c r="AS2278" s="124" t="str">
        <f t="shared" si="322"/>
        <v/>
      </c>
      <c r="AT2278" s="125" t="str">
        <f t="shared" si="323"/>
        <v/>
      </c>
      <c r="AU2278" s="125" t="str">
        <f>IF(NOT(AT2278=""),VLOOKUP(AT2278,[1]PSI_Category!A:B,2,0),"")</f>
        <v/>
      </c>
      <c r="AV2278" s="167"/>
      <c r="AW2278" s="167"/>
      <c r="AX2278" s="167"/>
    </row>
    <row r="2279" spans="1:50" s="133" customFormat="1" ht="11.4" customHeight="1" x14ac:dyDescent="0.3">
      <c r="A2279" s="103"/>
      <c r="B2279" s="104"/>
      <c r="C2279" s="105"/>
      <c r="D2279" s="106"/>
      <c r="E2279" s="107"/>
      <c r="F2279" s="105"/>
      <c r="G2279" s="107"/>
      <c r="H2279" s="105"/>
      <c r="I2279" s="105"/>
      <c r="J2279" s="107"/>
      <c r="K2279" s="105"/>
      <c r="L2279" s="105"/>
      <c r="M2279" s="105"/>
      <c r="N2279" s="105"/>
      <c r="O2279" s="108"/>
      <c r="P2279" s="109"/>
      <c r="Q2279" s="110"/>
      <c r="R2279" s="110"/>
      <c r="S2279" s="110"/>
      <c r="T2279" s="110"/>
      <c r="U2279" s="111"/>
      <c r="V2279" s="111"/>
      <c r="W2279" s="112"/>
      <c r="X2279" s="113"/>
      <c r="Y2279" s="114"/>
      <c r="Z2279" s="115"/>
      <c r="AA2279" s="116"/>
      <c r="AB2279" s="117" t="b">
        <f t="shared" si="315"/>
        <v>0</v>
      </c>
      <c r="AC2279" s="117">
        <f t="shared" si="316"/>
        <v>0</v>
      </c>
      <c r="AD2279" s="118"/>
      <c r="AE2279" s="117" t="b">
        <f t="shared" si="317"/>
        <v>0</v>
      </c>
      <c r="AF2279" s="117">
        <f t="shared" si="318"/>
        <v>0</v>
      </c>
      <c r="AG2279" s="119">
        <f t="shared" si="319"/>
        <v>0</v>
      </c>
      <c r="AH2279" s="120" t="b">
        <f t="shared" si="320"/>
        <v>0</v>
      </c>
      <c r="AI2279" s="121">
        <f t="shared" si="321"/>
        <v>0</v>
      </c>
      <c r="AJ2279" s="122">
        <f>+C2279</f>
        <v>0</v>
      </c>
      <c r="AK2279" s="122" t="str">
        <f>IF(ISNA(VLOOKUP(postponeList!D2279,[1]Sheet!$A$2:$B$12,2,FALSE))," ",(VLOOKUP(postponeList!D2279,[1]Sheet!$A$2:$B$12,2,FALSE)))</f>
        <v xml:space="preserve"> </v>
      </c>
      <c r="AL2279" s="122" t="str">
        <f>IF(ISNA(VLOOKUP(E2279,[1]Sheet!$G$2:$H$40,2,FALSE))," ",VLOOKUP(E2279,[1]Sheet!$G$2:$H$40,2,FALSE))</f>
        <v xml:space="preserve"> </v>
      </c>
      <c r="AM2279" s="122" t="str">
        <f>IF(ISNA(VLOOKUP(G2279,[1]Sheet!$K$2:$L$159,2,FALSE))," ",(VLOOKUP(G2279,[1]Sheet!$K$2:$L$159,2,FALSE)))</f>
        <v xml:space="preserve"> </v>
      </c>
      <c r="AN2279" s="122" t="str">
        <f>IF(ISNA(VLOOKUP(I2279&amp;C2279,[1]Sheet!$D$2:$E$228,2,FALSE))," ",VLOOKUP(I2279&amp;C2279,[1]Sheet!$D$2:$E$228,2,FALSE))</f>
        <v xml:space="preserve"> </v>
      </c>
      <c r="AO2279" s="122" t="str">
        <f>+I2279&amp;C2279</f>
        <v/>
      </c>
      <c r="AP2279" s="122" t="str">
        <f>C2279&amp;D2279&amp;E2279&amp;G2279&amp;I2279&amp;O2279</f>
        <v/>
      </c>
      <c r="AQ2279" s="122" t="str">
        <f>B2279&amp;D2279&amp;N2279</f>
        <v/>
      </c>
      <c r="AR2279" s="123" t="str">
        <f>+D2279&amp;J2279</f>
        <v/>
      </c>
      <c r="AS2279" s="124" t="str">
        <f t="shared" si="322"/>
        <v/>
      </c>
      <c r="AT2279" s="125" t="str">
        <f t="shared" si="323"/>
        <v/>
      </c>
      <c r="AU2279" s="125" t="str">
        <f>IF(NOT(AT2279=""),VLOOKUP(AT2279,[1]PSI_Category!A:B,2,0),"")</f>
        <v/>
      </c>
      <c r="AV2279" s="167"/>
      <c r="AW2279" s="167"/>
      <c r="AX2279" s="167"/>
    </row>
    <row r="2280" spans="1:50" s="133" customFormat="1" ht="11.4" customHeight="1" x14ac:dyDescent="0.3">
      <c r="A2280" s="103"/>
      <c r="B2280" s="104"/>
      <c r="C2280" s="105"/>
      <c r="D2280" s="106"/>
      <c r="E2280" s="107"/>
      <c r="F2280" s="105"/>
      <c r="G2280" s="107"/>
      <c r="H2280" s="105"/>
      <c r="I2280" s="105"/>
      <c r="J2280" s="107"/>
      <c r="K2280" s="105"/>
      <c r="L2280" s="105"/>
      <c r="M2280" s="105"/>
      <c r="N2280" s="105"/>
      <c r="O2280" s="108"/>
      <c r="P2280" s="109"/>
      <c r="Q2280" s="110"/>
      <c r="R2280" s="110"/>
      <c r="S2280" s="110"/>
      <c r="T2280" s="110"/>
      <c r="U2280" s="111"/>
      <c r="V2280" s="111"/>
      <c r="W2280" s="112"/>
      <c r="X2280" s="113"/>
      <c r="Y2280" s="114"/>
      <c r="Z2280" s="115"/>
      <c r="AA2280" s="116"/>
      <c r="AB2280" s="117" t="b">
        <f t="shared" si="315"/>
        <v>0</v>
      </c>
      <c r="AC2280" s="117">
        <f t="shared" si="316"/>
        <v>0</v>
      </c>
      <c r="AD2280" s="118"/>
      <c r="AE2280" s="117" t="b">
        <f t="shared" si="317"/>
        <v>0</v>
      </c>
      <c r="AF2280" s="117">
        <f t="shared" si="318"/>
        <v>0</v>
      </c>
      <c r="AG2280" s="119">
        <f t="shared" si="319"/>
        <v>0</v>
      </c>
      <c r="AH2280" s="120" t="b">
        <f t="shared" si="320"/>
        <v>0</v>
      </c>
      <c r="AI2280" s="121">
        <f t="shared" si="321"/>
        <v>0</v>
      </c>
      <c r="AJ2280" s="122">
        <f>+C2280</f>
        <v>0</v>
      </c>
      <c r="AK2280" s="122" t="str">
        <f>IF(ISNA(VLOOKUP(postponeList!D2280,[1]Sheet!$A$2:$B$12,2,FALSE))," ",(VLOOKUP(postponeList!D2280,[1]Sheet!$A$2:$B$12,2,FALSE)))</f>
        <v xml:space="preserve"> </v>
      </c>
      <c r="AL2280" s="122" t="str">
        <f>IF(ISNA(VLOOKUP(E2280,[1]Sheet!$G$2:$H$40,2,FALSE))," ",VLOOKUP(E2280,[1]Sheet!$G$2:$H$40,2,FALSE))</f>
        <v xml:space="preserve"> </v>
      </c>
      <c r="AM2280" s="122" t="str">
        <f>IF(ISNA(VLOOKUP(G2280,[1]Sheet!$K$2:$L$159,2,FALSE))," ",(VLOOKUP(G2280,[1]Sheet!$K$2:$L$159,2,FALSE)))</f>
        <v xml:space="preserve"> </v>
      </c>
      <c r="AN2280" s="122" t="str">
        <f>IF(ISNA(VLOOKUP(I2280&amp;C2280,[1]Sheet!$D$2:$E$228,2,FALSE))," ",VLOOKUP(I2280&amp;C2280,[1]Sheet!$D$2:$E$228,2,FALSE))</f>
        <v xml:space="preserve"> </v>
      </c>
      <c r="AO2280" s="122" t="str">
        <f>+I2280&amp;C2280</f>
        <v/>
      </c>
      <c r="AP2280" s="122" t="str">
        <f>C2280&amp;D2280&amp;E2280&amp;G2280&amp;I2280&amp;O2280</f>
        <v/>
      </c>
      <c r="AQ2280" s="122" t="str">
        <f>B2280&amp;D2280&amp;N2280</f>
        <v/>
      </c>
      <c r="AR2280" s="123" t="str">
        <f>+D2280&amp;J2280</f>
        <v/>
      </c>
      <c r="AS2280" s="124" t="str">
        <f t="shared" si="322"/>
        <v/>
      </c>
      <c r="AT2280" s="125" t="str">
        <f t="shared" si="323"/>
        <v/>
      </c>
      <c r="AU2280" s="125" t="str">
        <f>IF(NOT(AT2280=""),VLOOKUP(AT2280,[1]PSI_Category!A:B,2,0),"")</f>
        <v/>
      </c>
      <c r="AV2280" s="167"/>
      <c r="AW2280" s="167"/>
      <c r="AX2280" s="167"/>
    </row>
    <row r="2281" spans="1:50" s="133" customFormat="1" ht="11.4" customHeight="1" x14ac:dyDescent="0.3">
      <c r="A2281" s="103"/>
      <c r="B2281" s="104"/>
      <c r="C2281" s="105"/>
      <c r="D2281" s="106"/>
      <c r="E2281" s="107"/>
      <c r="F2281" s="105"/>
      <c r="G2281" s="107"/>
      <c r="H2281" s="105"/>
      <c r="I2281" s="105"/>
      <c r="J2281" s="107"/>
      <c r="K2281" s="105"/>
      <c r="L2281" s="105"/>
      <c r="M2281" s="105"/>
      <c r="N2281" s="105"/>
      <c r="O2281" s="108"/>
      <c r="P2281" s="109"/>
      <c r="Q2281" s="110"/>
      <c r="R2281" s="110"/>
      <c r="S2281" s="110"/>
      <c r="T2281" s="110"/>
      <c r="U2281" s="111"/>
      <c r="V2281" s="111"/>
      <c r="W2281" s="112"/>
      <c r="X2281" s="113"/>
      <c r="Y2281" s="114"/>
      <c r="Z2281" s="115"/>
      <c r="AA2281" s="116"/>
      <c r="AB2281" s="117" t="b">
        <f t="shared" si="315"/>
        <v>0</v>
      </c>
      <c r="AC2281" s="117">
        <f t="shared" si="316"/>
        <v>0</v>
      </c>
      <c r="AD2281" s="118"/>
      <c r="AE2281" s="117" t="b">
        <f t="shared" si="317"/>
        <v>0</v>
      </c>
      <c r="AF2281" s="117">
        <f t="shared" si="318"/>
        <v>0</v>
      </c>
      <c r="AG2281" s="119">
        <f t="shared" si="319"/>
        <v>0</v>
      </c>
      <c r="AH2281" s="120" t="b">
        <f t="shared" si="320"/>
        <v>0</v>
      </c>
      <c r="AI2281" s="121">
        <f t="shared" si="321"/>
        <v>0</v>
      </c>
      <c r="AJ2281" s="122">
        <f>+C2281</f>
        <v>0</v>
      </c>
      <c r="AK2281" s="122" t="str">
        <f>IF(ISNA(VLOOKUP(postponeList!D2281,[1]Sheet!$A$2:$B$12,2,FALSE))," ",(VLOOKUP(postponeList!D2281,[1]Sheet!$A$2:$B$12,2,FALSE)))</f>
        <v xml:space="preserve"> </v>
      </c>
      <c r="AL2281" s="122" t="str">
        <f>IF(ISNA(VLOOKUP(E2281,[1]Sheet!$G$2:$H$40,2,FALSE))," ",VLOOKUP(E2281,[1]Sheet!$G$2:$H$40,2,FALSE))</f>
        <v xml:space="preserve"> </v>
      </c>
      <c r="AM2281" s="122" t="str">
        <f>IF(ISNA(VLOOKUP(G2281,[1]Sheet!$K$2:$L$159,2,FALSE))," ",(VLOOKUP(G2281,[1]Sheet!$K$2:$L$159,2,FALSE)))</f>
        <v xml:space="preserve"> </v>
      </c>
      <c r="AN2281" s="122" t="str">
        <f>IF(ISNA(VLOOKUP(I2281&amp;C2281,[1]Sheet!$D$2:$E$228,2,FALSE))," ",VLOOKUP(I2281&amp;C2281,[1]Sheet!$D$2:$E$228,2,FALSE))</f>
        <v xml:space="preserve"> </v>
      </c>
      <c r="AO2281" s="122" t="str">
        <f>+I2281&amp;C2281</f>
        <v/>
      </c>
      <c r="AP2281" s="122" t="str">
        <f>C2281&amp;D2281&amp;E2281&amp;G2281&amp;I2281&amp;O2281</f>
        <v/>
      </c>
      <c r="AQ2281" s="122" t="str">
        <f>B2281&amp;D2281&amp;N2281</f>
        <v/>
      </c>
      <c r="AR2281" s="123" t="str">
        <f>+D2281&amp;J2281</f>
        <v/>
      </c>
      <c r="AS2281" s="124" t="str">
        <f t="shared" si="322"/>
        <v/>
      </c>
      <c r="AT2281" s="125" t="str">
        <f t="shared" si="323"/>
        <v/>
      </c>
      <c r="AU2281" s="125" t="str">
        <f>IF(NOT(AT2281=""),VLOOKUP(AT2281,[1]PSI_Category!A:B,2,0),"")</f>
        <v/>
      </c>
      <c r="AV2281" s="167"/>
      <c r="AW2281" s="167"/>
      <c r="AX2281" s="167"/>
    </row>
    <row r="2282" spans="1:50" s="133" customFormat="1" ht="11.4" customHeight="1" x14ac:dyDescent="0.3">
      <c r="A2282" s="103"/>
      <c r="B2282" s="104"/>
      <c r="C2282" s="105"/>
      <c r="D2282" s="106"/>
      <c r="E2282" s="107"/>
      <c r="F2282" s="105"/>
      <c r="G2282" s="107"/>
      <c r="H2282" s="105"/>
      <c r="I2282" s="105"/>
      <c r="J2282" s="107"/>
      <c r="K2282" s="105"/>
      <c r="L2282" s="105"/>
      <c r="M2282" s="105"/>
      <c r="N2282" s="105"/>
      <c r="O2282" s="108"/>
      <c r="P2282" s="109"/>
      <c r="Q2282" s="110"/>
      <c r="R2282" s="110"/>
      <c r="S2282" s="110"/>
      <c r="T2282" s="110"/>
      <c r="U2282" s="111"/>
      <c r="V2282" s="111"/>
      <c r="W2282" s="112"/>
      <c r="X2282" s="113"/>
      <c r="Y2282" s="114"/>
      <c r="Z2282" s="115"/>
      <c r="AA2282" s="116"/>
      <c r="AB2282" s="117" t="b">
        <f t="shared" si="315"/>
        <v>0</v>
      </c>
      <c r="AC2282" s="117">
        <f t="shared" si="316"/>
        <v>0</v>
      </c>
      <c r="AD2282" s="132"/>
      <c r="AE2282" s="117" t="b">
        <f t="shared" si="317"/>
        <v>0</v>
      </c>
      <c r="AF2282" s="117">
        <f t="shared" si="318"/>
        <v>0</v>
      </c>
      <c r="AG2282" s="119">
        <f t="shared" si="319"/>
        <v>0</v>
      </c>
      <c r="AH2282" s="120" t="b">
        <f t="shared" si="320"/>
        <v>0</v>
      </c>
      <c r="AI2282" s="121">
        <f t="shared" si="321"/>
        <v>0</v>
      </c>
      <c r="AJ2282" s="122">
        <f>+C2282</f>
        <v>0</v>
      </c>
      <c r="AK2282" s="122" t="str">
        <f>IF(ISNA(VLOOKUP(postponeList!D2282,[1]Sheet!$A$2:$B$12,2,FALSE))," ",(VLOOKUP(postponeList!D2282,[1]Sheet!$A$2:$B$12,2,FALSE)))</f>
        <v xml:space="preserve"> </v>
      </c>
      <c r="AL2282" s="122" t="str">
        <f>IF(ISNA(VLOOKUP(E2282,[1]Sheet!$G$2:$H$40,2,FALSE))," ",VLOOKUP(E2282,[1]Sheet!$G$2:$H$40,2,FALSE))</f>
        <v xml:space="preserve"> </v>
      </c>
      <c r="AM2282" s="122" t="str">
        <f>IF(ISNA(VLOOKUP(G2282,[1]Sheet!$K$2:$L$159,2,FALSE))," ",(VLOOKUP(G2282,[1]Sheet!$K$2:$L$159,2,FALSE)))</f>
        <v xml:space="preserve"> </v>
      </c>
      <c r="AN2282" s="122" t="str">
        <f>IF(ISNA(VLOOKUP(I2282&amp;C2282,[1]Sheet!$D$2:$E$228,2,FALSE))," ",VLOOKUP(I2282&amp;C2282,[1]Sheet!$D$2:$E$228,2,FALSE))</f>
        <v xml:space="preserve"> </v>
      </c>
      <c r="AO2282" s="122" t="str">
        <f>+I2282&amp;C2282</f>
        <v/>
      </c>
      <c r="AP2282" s="122" t="str">
        <f>C2282&amp;D2282&amp;E2282&amp;G2282&amp;I2282&amp;O2282</f>
        <v/>
      </c>
      <c r="AQ2282" s="122" t="str">
        <f>B2282&amp;D2282&amp;N2282</f>
        <v/>
      </c>
      <c r="AR2282" s="123" t="str">
        <f>+D2282&amp;J2282</f>
        <v/>
      </c>
      <c r="AS2282" s="124" t="str">
        <f t="shared" si="322"/>
        <v/>
      </c>
      <c r="AT2282" s="125" t="str">
        <f t="shared" si="323"/>
        <v/>
      </c>
      <c r="AU2282" s="125" t="str">
        <f>IF(NOT(AT2282=""),VLOOKUP(AT2282,[1]PSI_Category!A:B,2,0),"")</f>
        <v/>
      </c>
      <c r="AV2282" s="167"/>
      <c r="AW2282" s="167"/>
      <c r="AX2282" s="167"/>
    </row>
    <row r="2283" spans="1:50" s="133" customFormat="1" ht="11.4" customHeight="1" x14ac:dyDescent="0.3">
      <c r="A2283" s="103"/>
      <c r="B2283" s="104"/>
      <c r="C2283" s="105"/>
      <c r="D2283" s="106"/>
      <c r="E2283" s="107"/>
      <c r="F2283" s="105"/>
      <c r="G2283" s="107"/>
      <c r="H2283" s="105"/>
      <c r="I2283" s="105"/>
      <c r="J2283" s="107"/>
      <c r="K2283" s="105"/>
      <c r="L2283" s="105"/>
      <c r="M2283" s="105"/>
      <c r="N2283" s="105"/>
      <c r="O2283" s="108"/>
      <c r="P2283" s="109"/>
      <c r="Q2283" s="110"/>
      <c r="R2283" s="110"/>
      <c r="S2283" s="110"/>
      <c r="T2283" s="110"/>
      <c r="U2283" s="111"/>
      <c r="V2283" s="111"/>
      <c r="W2283" s="112"/>
      <c r="X2283" s="113"/>
      <c r="Y2283" s="114"/>
      <c r="Z2283" s="115"/>
      <c r="AA2283" s="116"/>
      <c r="AB2283" s="117" t="b">
        <f t="shared" si="315"/>
        <v>0</v>
      </c>
      <c r="AC2283" s="117">
        <f t="shared" si="316"/>
        <v>0</v>
      </c>
      <c r="AD2283" s="132"/>
      <c r="AE2283" s="117" t="b">
        <f t="shared" si="317"/>
        <v>0</v>
      </c>
      <c r="AF2283" s="117">
        <f t="shared" si="318"/>
        <v>0</v>
      </c>
      <c r="AG2283" s="119">
        <f t="shared" si="319"/>
        <v>0</v>
      </c>
      <c r="AH2283" s="120" t="b">
        <f t="shared" si="320"/>
        <v>0</v>
      </c>
      <c r="AI2283" s="121">
        <f t="shared" si="321"/>
        <v>0</v>
      </c>
      <c r="AJ2283" s="122">
        <f>+C2283</f>
        <v>0</v>
      </c>
      <c r="AK2283" s="122" t="str">
        <f>IF(ISNA(VLOOKUP(postponeList!D2283,[1]Sheet!$A$2:$B$12,2,FALSE))," ",(VLOOKUP(postponeList!D2283,[1]Sheet!$A$2:$B$12,2,FALSE)))</f>
        <v xml:space="preserve"> </v>
      </c>
      <c r="AL2283" s="122" t="str">
        <f>IF(ISNA(VLOOKUP(E2283,[1]Sheet!$G$2:$H$40,2,FALSE))," ",VLOOKUP(E2283,[1]Sheet!$G$2:$H$40,2,FALSE))</f>
        <v xml:space="preserve"> </v>
      </c>
      <c r="AM2283" s="122" t="str">
        <f>IF(ISNA(VLOOKUP(G2283,[1]Sheet!$K$2:$L$159,2,FALSE))," ",(VLOOKUP(G2283,[1]Sheet!$K$2:$L$159,2,FALSE)))</f>
        <v xml:space="preserve"> </v>
      </c>
      <c r="AN2283" s="122" t="str">
        <f>IF(ISNA(VLOOKUP(I2283&amp;C2283,[1]Sheet!$D$2:$E$228,2,FALSE))," ",VLOOKUP(I2283&amp;C2283,[1]Sheet!$D$2:$E$228,2,FALSE))</f>
        <v xml:space="preserve"> </v>
      </c>
      <c r="AO2283" s="122" t="str">
        <f>+I2283&amp;C2283</f>
        <v/>
      </c>
      <c r="AP2283" s="122" t="str">
        <f>C2283&amp;D2283&amp;E2283&amp;G2283&amp;I2283&amp;O2283</f>
        <v/>
      </c>
      <c r="AQ2283" s="122" t="str">
        <f>B2283&amp;D2283&amp;N2283</f>
        <v/>
      </c>
      <c r="AR2283" s="123" t="str">
        <f>+D2283&amp;J2283</f>
        <v/>
      </c>
      <c r="AS2283" s="124" t="str">
        <f t="shared" si="322"/>
        <v/>
      </c>
      <c r="AT2283" s="125" t="str">
        <f t="shared" si="323"/>
        <v/>
      </c>
      <c r="AU2283" s="125" t="str">
        <f>IF(NOT(AT2283=""),VLOOKUP(AT2283,[1]PSI_Category!A:B,2,0),"")</f>
        <v/>
      </c>
      <c r="AV2283" s="167"/>
      <c r="AW2283" s="167"/>
      <c r="AX2283" s="167"/>
    </row>
    <row r="2284" spans="1:50" s="133" customFormat="1" ht="11.4" customHeight="1" x14ac:dyDescent="0.3">
      <c r="A2284" s="103"/>
      <c r="B2284" s="104"/>
      <c r="C2284" s="105"/>
      <c r="D2284" s="106"/>
      <c r="E2284" s="107"/>
      <c r="F2284" s="105"/>
      <c r="G2284" s="107"/>
      <c r="H2284" s="105"/>
      <c r="I2284" s="105"/>
      <c r="J2284" s="107"/>
      <c r="K2284" s="105"/>
      <c r="L2284" s="105"/>
      <c r="M2284" s="105"/>
      <c r="N2284" s="105"/>
      <c r="O2284" s="108"/>
      <c r="P2284" s="109"/>
      <c r="Q2284" s="110"/>
      <c r="R2284" s="110"/>
      <c r="S2284" s="110"/>
      <c r="T2284" s="110"/>
      <c r="U2284" s="111"/>
      <c r="V2284" s="111"/>
      <c r="W2284" s="112"/>
      <c r="X2284" s="113"/>
      <c r="Y2284" s="114"/>
      <c r="Z2284" s="115"/>
      <c r="AA2284" s="116"/>
      <c r="AB2284" s="117" t="b">
        <f t="shared" si="315"/>
        <v>0</v>
      </c>
      <c r="AC2284" s="117">
        <f t="shared" si="316"/>
        <v>0</v>
      </c>
      <c r="AD2284" s="132"/>
      <c r="AE2284" s="117" t="b">
        <f t="shared" si="317"/>
        <v>0</v>
      </c>
      <c r="AF2284" s="117">
        <f t="shared" si="318"/>
        <v>0</v>
      </c>
      <c r="AG2284" s="119">
        <f t="shared" si="319"/>
        <v>0</v>
      </c>
      <c r="AH2284" s="120" t="b">
        <f t="shared" si="320"/>
        <v>0</v>
      </c>
      <c r="AI2284" s="121">
        <f t="shared" si="321"/>
        <v>0</v>
      </c>
      <c r="AJ2284" s="122">
        <f>+C2284</f>
        <v>0</v>
      </c>
      <c r="AK2284" s="122" t="str">
        <f>IF(ISNA(VLOOKUP(postponeList!D2284,[1]Sheet!$A$2:$B$12,2,FALSE))," ",(VLOOKUP(postponeList!D2284,[1]Sheet!$A$2:$B$12,2,FALSE)))</f>
        <v xml:space="preserve"> </v>
      </c>
      <c r="AL2284" s="122" t="str">
        <f>IF(ISNA(VLOOKUP(E2284,[1]Sheet!$G$2:$H$40,2,FALSE))," ",VLOOKUP(E2284,[1]Sheet!$G$2:$H$40,2,FALSE))</f>
        <v xml:space="preserve"> </v>
      </c>
      <c r="AM2284" s="122" t="str">
        <f>IF(ISNA(VLOOKUP(G2284,[1]Sheet!$K$2:$L$159,2,FALSE))," ",(VLOOKUP(G2284,[1]Sheet!$K$2:$L$159,2,FALSE)))</f>
        <v xml:space="preserve"> </v>
      </c>
      <c r="AN2284" s="122" t="str">
        <f>IF(ISNA(VLOOKUP(I2284&amp;C2284,[1]Sheet!$D$2:$E$228,2,FALSE))," ",VLOOKUP(I2284&amp;C2284,[1]Sheet!$D$2:$E$228,2,FALSE))</f>
        <v xml:space="preserve"> </v>
      </c>
      <c r="AO2284" s="122" t="str">
        <f>+I2284&amp;C2284</f>
        <v/>
      </c>
      <c r="AP2284" s="122" t="str">
        <f>C2284&amp;D2284&amp;E2284&amp;G2284&amp;I2284&amp;O2284</f>
        <v/>
      </c>
      <c r="AQ2284" s="122" t="str">
        <f>B2284&amp;D2284&amp;N2284</f>
        <v/>
      </c>
      <c r="AR2284" s="123" t="str">
        <f>+D2284&amp;J2284</f>
        <v/>
      </c>
      <c r="AS2284" s="124" t="str">
        <f t="shared" si="322"/>
        <v/>
      </c>
      <c r="AT2284" s="125" t="str">
        <f t="shared" si="323"/>
        <v/>
      </c>
      <c r="AU2284" s="125" t="str">
        <f>IF(NOT(AT2284=""),VLOOKUP(AT2284,[1]PSI_Category!A:B,2,0),"")</f>
        <v/>
      </c>
      <c r="AV2284" s="167"/>
      <c r="AW2284" s="167"/>
      <c r="AX2284" s="167"/>
    </row>
    <row r="2285" spans="1:50" s="133" customFormat="1" ht="11.4" customHeight="1" x14ac:dyDescent="0.3">
      <c r="A2285" s="103"/>
      <c r="B2285" s="104"/>
      <c r="C2285" s="105"/>
      <c r="D2285" s="106"/>
      <c r="E2285" s="107"/>
      <c r="F2285" s="105"/>
      <c r="G2285" s="107"/>
      <c r="H2285" s="105"/>
      <c r="I2285" s="105"/>
      <c r="J2285" s="107"/>
      <c r="K2285" s="105"/>
      <c r="L2285" s="105"/>
      <c r="M2285" s="105"/>
      <c r="N2285" s="105"/>
      <c r="O2285" s="108"/>
      <c r="P2285" s="109"/>
      <c r="Q2285" s="110"/>
      <c r="R2285" s="110"/>
      <c r="S2285" s="110"/>
      <c r="T2285" s="110"/>
      <c r="U2285" s="111"/>
      <c r="V2285" s="111"/>
      <c r="W2285" s="112"/>
      <c r="X2285" s="113"/>
      <c r="Y2285" s="114"/>
      <c r="Z2285" s="115"/>
      <c r="AA2285" s="116"/>
      <c r="AB2285" s="117" t="b">
        <f t="shared" si="315"/>
        <v>0</v>
      </c>
      <c r="AC2285" s="117">
        <f t="shared" si="316"/>
        <v>0</v>
      </c>
      <c r="AD2285" s="132"/>
      <c r="AE2285" s="117" t="b">
        <f t="shared" si="317"/>
        <v>0</v>
      </c>
      <c r="AF2285" s="117">
        <f t="shared" si="318"/>
        <v>0</v>
      </c>
      <c r="AG2285" s="119">
        <f t="shared" si="319"/>
        <v>0</v>
      </c>
      <c r="AH2285" s="120" t="b">
        <f t="shared" si="320"/>
        <v>0</v>
      </c>
      <c r="AI2285" s="121">
        <f t="shared" si="321"/>
        <v>0</v>
      </c>
      <c r="AJ2285" s="122">
        <f>+C2285</f>
        <v>0</v>
      </c>
      <c r="AK2285" s="122" t="str">
        <f>IF(ISNA(VLOOKUP(postponeList!D2285,[1]Sheet!$A$2:$B$12,2,FALSE))," ",(VLOOKUP(postponeList!D2285,[1]Sheet!$A$2:$B$12,2,FALSE)))</f>
        <v xml:space="preserve"> </v>
      </c>
      <c r="AL2285" s="122" t="str">
        <f>IF(ISNA(VLOOKUP(E2285,[1]Sheet!$G$2:$H$40,2,FALSE))," ",VLOOKUP(E2285,[1]Sheet!$G$2:$H$40,2,FALSE))</f>
        <v xml:space="preserve"> </v>
      </c>
      <c r="AM2285" s="122" t="str">
        <f>IF(ISNA(VLOOKUP(G2285,[1]Sheet!$K$2:$L$159,2,FALSE))," ",(VLOOKUP(G2285,[1]Sheet!$K$2:$L$159,2,FALSE)))</f>
        <v xml:space="preserve"> </v>
      </c>
      <c r="AN2285" s="122" t="str">
        <f>IF(ISNA(VLOOKUP(I2285&amp;C2285,[1]Sheet!$D$2:$E$228,2,FALSE))," ",VLOOKUP(I2285&amp;C2285,[1]Sheet!$D$2:$E$228,2,FALSE))</f>
        <v xml:space="preserve"> </v>
      </c>
      <c r="AO2285" s="122" t="str">
        <f>+I2285&amp;C2285</f>
        <v/>
      </c>
      <c r="AP2285" s="122" t="str">
        <f>C2285&amp;D2285&amp;E2285&amp;G2285&amp;I2285&amp;O2285</f>
        <v/>
      </c>
      <c r="AQ2285" s="122" t="str">
        <f>B2285&amp;D2285&amp;N2285</f>
        <v/>
      </c>
      <c r="AR2285" s="123" t="str">
        <f>+D2285&amp;J2285</f>
        <v/>
      </c>
      <c r="AS2285" s="124" t="str">
        <f t="shared" si="322"/>
        <v/>
      </c>
      <c r="AT2285" s="125" t="str">
        <f t="shared" si="323"/>
        <v/>
      </c>
      <c r="AU2285" s="125" t="str">
        <f>IF(NOT(AT2285=""),VLOOKUP(AT2285,[1]PSI_Category!A:B,2,0),"")</f>
        <v/>
      </c>
      <c r="AV2285" s="167"/>
      <c r="AW2285" s="167"/>
      <c r="AX2285" s="167"/>
    </row>
    <row r="2286" spans="1:50" s="133" customFormat="1" ht="11.4" customHeight="1" x14ac:dyDescent="0.3">
      <c r="A2286" s="103"/>
      <c r="B2286" s="104"/>
      <c r="C2286" s="105"/>
      <c r="D2286" s="106"/>
      <c r="E2286" s="107"/>
      <c r="F2286" s="105"/>
      <c r="G2286" s="107"/>
      <c r="H2286" s="105"/>
      <c r="I2286" s="105"/>
      <c r="J2286" s="107"/>
      <c r="K2286" s="105"/>
      <c r="L2286" s="105"/>
      <c r="M2286" s="105"/>
      <c r="N2286" s="105"/>
      <c r="O2286" s="108"/>
      <c r="P2286" s="109"/>
      <c r="Q2286" s="110"/>
      <c r="R2286" s="110"/>
      <c r="S2286" s="110"/>
      <c r="T2286" s="110"/>
      <c r="U2286" s="111"/>
      <c r="V2286" s="111"/>
      <c r="W2286" s="112"/>
      <c r="X2286" s="113"/>
      <c r="Y2286" s="114"/>
      <c r="Z2286" s="115"/>
      <c r="AA2286" s="116"/>
      <c r="AB2286" s="117" t="b">
        <f t="shared" si="315"/>
        <v>0</v>
      </c>
      <c r="AC2286" s="117">
        <f t="shared" si="316"/>
        <v>0</v>
      </c>
      <c r="AD2286" s="132"/>
      <c r="AE2286" s="117" t="b">
        <f t="shared" si="317"/>
        <v>0</v>
      </c>
      <c r="AF2286" s="117">
        <f t="shared" si="318"/>
        <v>0</v>
      </c>
      <c r="AG2286" s="119">
        <f t="shared" si="319"/>
        <v>0</v>
      </c>
      <c r="AH2286" s="120" t="b">
        <f t="shared" si="320"/>
        <v>0</v>
      </c>
      <c r="AI2286" s="121">
        <f t="shared" si="321"/>
        <v>0</v>
      </c>
      <c r="AJ2286" s="122">
        <f>+C2286</f>
        <v>0</v>
      </c>
      <c r="AK2286" s="122" t="str">
        <f>IF(ISNA(VLOOKUP(postponeList!D2286,[1]Sheet!$A$2:$B$12,2,FALSE))," ",(VLOOKUP(postponeList!D2286,[1]Sheet!$A$2:$B$12,2,FALSE)))</f>
        <v xml:space="preserve"> </v>
      </c>
      <c r="AL2286" s="122" t="str">
        <f>IF(ISNA(VLOOKUP(E2286,[1]Sheet!$G$2:$H$40,2,FALSE))," ",VLOOKUP(E2286,[1]Sheet!$G$2:$H$40,2,FALSE))</f>
        <v xml:space="preserve"> </v>
      </c>
      <c r="AM2286" s="122" t="str">
        <f>IF(ISNA(VLOOKUP(G2286,[1]Sheet!$K$2:$L$159,2,FALSE))," ",(VLOOKUP(G2286,[1]Sheet!$K$2:$L$159,2,FALSE)))</f>
        <v xml:space="preserve"> </v>
      </c>
      <c r="AN2286" s="122" t="str">
        <f>IF(ISNA(VLOOKUP(I2286&amp;C2286,[1]Sheet!$D$2:$E$228,2,FALSE))," ",VLOOKUP(I2286&amp;C2286,[1]Sheet!$D$2:$E$228,2,FALSE))</f>
        <v xml:space="preserve"> </v>
      </c>
      <c r="AO2286" s="122" t="str">
        <f>+I2286&amp;C2286</f>
        <v/>
      </c>
      <c r="AP2286" s="122" t="str">
        <f>C2286&amp;D2286&amp;E2286&amp;G2286&amp;I2286&amp;O2286</f>
        <v/>
      </c>
      <c r="AQ2286" s="122" t="str">
        <f>B2286&amp;D2286&amp;N2286</f>
        <v/>
      </c>
      <c r="AR2286" s="123" t="str">
        <f>+D2286&amp;J2286</f>
        <v/>
      </c>
      <c r="AS2286" s="124" t="str">
        <f t="shared" si="322"/>
        <v/>
      </c>
      <c r="AT2286" s="125" t="str">
        <f t="shared" si="323"/>
        <v/>
      </c>
      <c r="AU2286" s="125" t="str">
        <f>IF(NOT(AT2286=""),VLOOKUP(AT2286,[1]PSI_Category!A:B,2,0),"")</f>
        <v/>
      </c>
      <c r="AV2286" s="167"/>
      <c r="AW2286" s="167"/>
      <c r="AX2286" s="167"/>
    </row>
    <row r="2287" spans="1:50" s="133" customFormat="1" ht="11.4" customHeight="1" x14ac:dyDescent="0.3">
      <c r="A2287" s="103"/>
      <c r="B2287" s="104"/>
      <c r="C2287" s="105"/>
      <c r="D2287" s="106"/>
      <c r="E2287" s="107"/>
      <c r="F2287" s="105"/>
      <c r="G2287" s="107"/>
      <c r="H2287" s="105"/>
      <c r="I2287" s="105"/>
      <c r="J2287" s="107"/>
      <c r="K2287" s="105"/>
      <c r="L2287" s="105"/>
      <c r="M2287" s="105"/>
      <c r="N2287" s="105"/>
      <c r="O2287" s="108"/>
      <c r="P2287" s="109"/>
      <c r="Q2287" s="110"/>
      <c r="R2287" s="110"/>
      <c r="S2287" s="110"/>
      <c r="T2287" s="110"/>
      <c r="U2287" s="111"/>
      <c r="V2287" s="111"/>
      <c r="W2287" s="112"/>
      <c r="X2287" s="113"/>
      <c r="Y2287" s="114"/>
      <c r="Z2287" s="115"/>
      <c r="AA2287" s="116"/>
      <c r="AB2287" s="117" t="b">
        <f t="shared" si="315"/>
        <v>0</v>
      </c>
      <c r="AC2287" s="117">
        <f t="shared" si="316"/>
        <v>0</v>
      </c>
      <c r="AD2287" s="132"/>
      <c r="AE2287" s="117" t="b">
        <f t="shared" si="317"/>
        <v>0</v>
      </c>
      <c r="AF2287" s="117">
        <f t="shared" si="318"/>
        <v>0</v>
      </c>
      <c r="AG2287" s="119">
        <f t="shared" si="319"/>
        <v>0</v>
      </c>
      <c r="AH2287" s="120" t="b">
        <f t="shared" si="320"/>
        <v>0</v>
      </c>
      <c r="AI2287" s="121">
        <f t="shared" si="321"/>
        <v>0</v>
      </c>
      <c r="AJ2287" s="122">
        <f>+C2287</f>
        <v>0</v>
      </c>
      <c r="AK2287" s="122" t="str">
        <f>IF(ISNA(VLOOKUP(postponeList!D2287,[1]Sheet!$A$2:$B$12,2,FALSE))," ",(VLOOKUP(postponeList!D2287,[1]Sheet!$A$2:$B$12,2,FALSE)))</f>
        <v xml:space="preserve"> </v>
      </c>
      <c r="AL2287" s="122" t="str">
        <f>IF(ISNA(VLOOKUP(E2287,[1]Sheet!$G$2:$H$40,2,FALSE))," ",VLOOKUP(E2287,[1]Sheet!$G$2:$H$40,2,FALSE))</f>
        <v xml:space="preserve"> </v>
      </c>
      <c r="AM2287" s="122" t="str">
        <f>IF(ISNA(VLOOKUP(G2287,[1]Sheet!$K$2:$L$159,2,FALSE))," ",(VLOOKUP(G2287,[1]Sheet!$K$2:$L$159,2,FALSE)))</f>
        <v xml:space="preserve"> </v>
      </c>
      <c r="AN2287" s="122" t="str">
        <f>IF(ISNA(VLOOKUP(I2287&amp;C2287,[1]Sheet!$D$2:$E$228,2,FALSE))," ",VLOOKUP(I2287&amp;C2287,[1]Sheet!$D$2:$E$228,2,FALSE))</f>
        <v xml:space="preserve"> </v>
      </c>
      <c r="AO2287" s="122" t="str">
        <f>+I2287&amp;C2287</f>
        <v/>
      </c>
      <c r="AP2287" s="122" t="str">
        <f>C2287&amp;D2287&amp;E2287&amp;G2287&amp;I2287&amp;O2287</f>
        <v/>
      </c>
      <c r="AQ2287" s="122" t="str">
        <f>B2287&amp;D2287&amp;N2287</f>
        <v/>
      </c>
      <c r="AR2287" s="123" t="str">
        <f>+D2287&amp;J2287</f>
        <v/>
      </c>
      <c r="AS2287" s="124" t="str">
        <f t="shared" si="322"/>
        <v/>
      </c>
      <c r="AT2287" s="125" t="str">
        <f t="shared" si="323"/>
        <v/>
      </c>
      <c r="AU2287" s="125" t="str">
        <f>IF(NOT(AT2287=""),VLOOKUP(AT2287,[1]PSI_Category!A:B,2,0),"")</f>
        <v/>
      </c>
      <c r="AV2287" s="167"/>
      <c r="AW2287" s="167"/>
      <c r="AX2287" s="167"/>
    </row>
    <row r="2288" spans="1:50" s="133" customFormat="1" ht="11.4" customHeight="1" x14ac:dyDescent="0.3">
      <c r="A2288" s="103"/>
      <c r="B2288" s="104"/>
      <c r="C2288" s="105"/>
      <c r="D2288" s="106"/>
      <c r="E2288" s="107"/>
      <c r="F2288" s="105"/>
      <c r="G2288" s="107"/>
      <c r="H2288" s="105"/>
      <c r="I2288" s="105"/>
      <c r="J2288" s="107"/>
      <c r="K2288" s="105"/>
      <c r="L2288" s="105"/>
      <c r="M2288" s="105"/>
      <c r="N2288" s="105"/>
      <c r="O2288" s="108"/>
      <c r="P2288" s="109"/>
      <c r="Q2288" s="110"/>
      <c r="R2288" s="110"/>
      <c r="S2288" s="110"/>
      <c r="T2288" s="110"/>
      <c r="U2288" s="111"/>
      <c r="V2288" s="111"/>
      <c r="W2288" s="112"/>
      <c r="X2288" s="113"/>
      <c r="Y2288" s="114"/>
      <c r="Z2288" s="115"/>
      <c r="AA2288" s="116"/>
      <c r="AB2288" s="117" t="b">
        <f t="shared" si="315"/>
        <v>0</v>
      </c>
      <c r="AC2288" s="117">
        <f t="shared" si="316"/>
        <v>0</v>
      </c>
      <c r="AD2288" s="132"/>
      <c r="AE2288" s="117" t="b">
        <f t="shared" si="317"/>
        <v>0</v>
      </c>
      <c r="AF2288" s="117">
        <f t="shared" si="318"/>
        <v>0</v>
      </c>
      <c r="AG2288" s="119">
        <f t="shared" si="319"/>
        <v>0</v>
      </c>
      <c r="AH2288" s="120" t="b">
        <f t="shared" si="320"/>
        <v>0</v>
      </c>
      <c r="AI2288" s="121">
        <f t="shared" si="321"/>
        <v>0</v>
      </c>
      <c r="AJ2288" s="122">
        <f>+C2288</f>
        <v>0</v>
      </c>
      <c r="AK2288" s="122" t="str">
        <f>IF(ISNA(VLOOKUP(postponeList!D2288,[1]Sheet!$A$2:$B$12,2,FALSE))," ",(VLOOKUP(postponeList!D2288,[1]Sheet!$A$2:$B$12,2,FALSE)))</f>
        <v xml:space="preserve"> </v>
      </c>
      <c r="AL2288" s="122" t="str">
        <f>IF(ISNA(VLOOKUP(E2288,[1]Sheet!$G$2:$H$40,2,FALSE))," ",VLOOKUP(E2288,[1]Sheet!$G$2:$H$40,2,FALSE))</f>
        <v xml:space="preserve"> </v>
      </c>
      <c r="AM2288" s="122" t="str">
        <f>IF(ISNA(VLOOKUP(G2288,[1]Sheet!$K$2:$L$159,2,FALSE))," ",(VLOOKUP(G2288,[1]Sheet!$K$2:$L$159,2,FALSE)))</f>
        <v xml:space="preserve"> </v>
      </c>
      <c r="AN2288" s="122" t="str">
        <f>IF(ISNA(VLOOKUP(I2288&amp;C2288,[1]Sheet!$D$2:$E$228,2,FALSE))," ",VLOOKUP(I2288&amp;C2288,[1]Sheet!$D$2:$E$228,2,FALSE))</f>
        <v xml:space="preserve"> </v>
      </c>
      <c r="AO2288" s="122" t="str">
        <f>+I2288&amp;C2288</f>
        <v/>
      </c>
      <c r="AP2288" s="122" t="str">
        <f>C2288&amp;D2288&amp;E2288&amp;G2288&amp;I2288&amp;O2288</f>
        <v/>
      </c>
      <c r="AQ2288" s="122" t="str">
        <f>B2288&amp;D2288&amp;N2288</f>
        <v/>
      </c>
      <c r="AR2288" s="123" t="str">
        <f>+D2288&amp;J2288</f>
        <v/>
      </c>
      <c r="AS2288" s="124" t="str">
        <f t="shared" si="322"/>
        <v/>
      </c>
      <c r="AT2288" s="125" t="str">
        <f t="shared" si="323"/>
        <v/>
      </c>
      <c r="AU2288" s="125" t="str">
        <f>IF(NOT(AT2288=""),VLOOKUP(AT2288,[1]PSI_Category!A:B,2,0),"")</f>
        <v/>
      </c>
      <c r="AV2288" s="167"/>
      <c r="AW2288" s="167"/>
      <c r="AX2288" s="167"/>
    </row>
    <row r="2289" spans="1:50" s="133" customFormat="1" ht="11.4" customHeight="1" x14ac:dyDescent="0.3">
      <c r="A2289" s="103"/>
      <c r="B2289" s="104"/>
      <c r="C2289" s="105"/>
      <c r="D2289" s="106"/>
      <c r="E2289" s="107"/>
      <c r="F2289" s="105"/>
      <c r="G2289" s="107"/>
      <c r="H2289" s="105"/>
      <c r="I2289" s="105"/>
      <c r="J2289" s="107"/>
      <c r="K2289" s="105"/>
      <c r="L2289" s="105"/>
      <c r="M2289" s="105"/>
      <c r="N2289" s="105"/>
      <c r="O2289" s="127"/>
      <c r="P2289" s="109"/>
      <c r="Q2289" s="110"/>
      <c r="R2289" s="110"/>
      <c r="S2289" s="110"/>
      <c r="T2289" s="110"/>
      <c r="U2289" s="111"/>
      <c r="V2289" s="111"/>
      <c r="W2289" s="112"/>
      <c r="X2289" s="113"/>
      <c r="Y2289" s="114"/>
      <c r="Z2289" s="115"/>
      <c r="AA2289" s="116"/>
      <c r="AB2289" s="117" t="b">
        <f t="shared" si="315"/>
        <v>0</v>
      </c>
      <c r="AC2289" s="117">
        <f t="shared" si="316"/>
        <v>0</v>
      </c>
      <c r="AD2289" s="132"/>
      <c r="AE2289" s="117" t="b">
        <f t="shared" si="317"/>
        <v>0</v>
      </c>
      <c r="AF2289" s="117">
        <f t="shared" si="318"/>
        <v>0</v>
      </c>
      <c r="AG2289" s="119">
        <f t="shared" si="319"/>
        <v>0</v>
      </c>
      <c r="AH2289" s="120" t="b">
        <f t="shared" si="320"/>
        <v>0</v>
      </c>
      <c r="AI2289" s="121">
        <f t="shared" si="321"/>
        <v>0</v>
      </c>
      <c r="AJ2289" s="122">
        <f>+C2289</f>
        <v>0</v>
      </c>
      <c r="AK2289" s="122" t="str">
        <f>IF(ISNA(VLOOKUP(postponeList!D2289,[1]Sheet!$A$2:$B$12,2,FALSE))," ",(VLOOKUP(postponeList!D2289,[1]Sheet!$A$2:$B$12,2,FALSE)))</f>
        <v xml:space="preserve"> </v>
      </c>
      <c r="AL2289" s="122" t="str">
        <f>IF(ISNA(VLOOKUP(E2289,[1]Sheet!$G$2:$H$40,2,FALSE))," ",VLOOKUP(E2289,[1]Sheet!$G$2:$H$40,2,FALSE))</f>
        <v xml:space="preserve"> </v>
      </c>
      <c r="AM2289" s="122" t="str">
        <f>IF(ISNA(VLOOKUP(G2289,[1]Sheet!$K$2:$L$159,2,FALSE))," ",(VLOOKUP(G2289,[1]Sheet!$K$2:$L$159,2,FALSE)))</f>
        <v xml:space="preserve"> </v>
      </c>
      <c r="AN2289" s="122" t="str">
        <f>IF(ISNA(VLOOKUP(I2289&amp;C2289,[1]Sheet!$D$2:$E$228,2,FALSE))," ",VLOOKUP(I2289&amp;C2289,[1]Sheet!$D$2:$E$228,2,FALSE))</f>
        <v xml:space="preserve"> </v>
      </c>
      <c r="AO2289" s="122" t="str">
        <f>+I2289&amp;C2289</f>
        <v/>
      </c>
      <c r="AP2289" s="122" t="str">
        <f>C2289&amp;D2289&amp;E2289&amp;G2289&amp;I2289&amp;O2289</f>
        <v/>
      </c>
      <c r="AQ2289" s="122" t="str">
        <f>B2289&amp;D2289&amp;N2289</f>
        <v/>
      </c>
      <c r="AR2289" s="123" t="str">
        <f>+D2289&amp;J2289</f>
        <v/>
      </c>
      <c r="AS2289" s="124" t="str">
        <f t="shared" si="322"/>
        <v/>
      </c>
      <c r="AT2289" s="125" t="str">
        <f t="shared" si="323"/>
        <v/>
      </c>
      <c r="AU2289" s="125" t="str">
        <f>IF(NOT(AT2289=""),VLOOKUP(AT2289,[1]PSI_Category!A:B,2,0),"")</f>
        <v/>
      </c>
      <c r="AV2289" s="167"/>
      <c r="AW2289" s="167"/>
      <c r="AX2289" s="167"/>
    </row>
    <row r="2290" spans="1:50" s="133" customFormat="1" ht="11.4" customHeight="1" x14ac:dyDescent="0.3">
      <c r="A2290" s="103"/>
      <c r="B2290" s="104"/>
      <c r="C2290" s="105"/>
      <c r="D2290" s="106"/>
      <c r="E2290" s="107"/>
      <c r="F2290" s="105"/>
      <c r="G2290" s="107"/>
      <c r="H2290" s="105"/>
      <c r="I2290" s="105"/>
      <c r="J2290" s="107"/>
      <c r="K2290" s="105"/>
      <c r="L2290" s="105"/>
      <c r="M2290" s="105"/>
      <c r="N2290" s="105"/>
      <c r="O2290" s="127"/>
      <c r="P2290" s="109"/>
      <c r="Q2290" s="110"/>
      <c r="R2290" s="110"/>
      <c r="S2290" s="110"/>
      <c r="T2290" s="110"/>
      <c r="U2290" s="111"/>
      <c r="V2290" s="111"/>
      <c r="W2290" s="112"/>
      <c r="X2290" s="113"/>
      <c r="Y2290" s="114"/>
      <c r="Z2290" s="115"/>
      <c r="AA2290" s="116"/>
      <c r="AB2290" s="117" t="b">
        <f t="shared" si="315"/>
        <v>0</v>
      </c>
      <c r="AC2290" s="117">
        <f t="shared" si="316"/>
        <v>0</v>
      </c>
      <c r="AD2290" s="132"/>
      <c r="AE2290" s="117" t="b">
        <f t="shared" si="317"/>
        <v>0</v>
      </c>
      <c r="AF2290" s="117">
        <f t="shared" si="318"/>
        <v>0</v>
      </c>
      <c r="AG2290" s="119">
        <f t="shared" si="319"/>
        <v>0</v>
      </c>
      <c r="AH2290" s="120" t="b">
        <f t="shared" si="320"/>
        <v>0</v>
      </c>
      <c r="AI2290" s="121">
        <f t="shared" si="321"/>
        <v>0</v>
      </c>
      <c r="AJ2290" s="122">
        <f>+C2290</f>
        <v>0</v>
      </c>
      <c r="AK2290" s="122" t="str">
        <f>IF(ISNA(VLOOKUP(postponeList!D2290,[1]Sheet!$A$2:$B$12,2,FALSE))," ",(VLOOKUP(postponeList!D2290,[1]Sheet!$A$2:$B$12,2,FALSE)))</f>
        <v xml:space="preserve"> </v>
      </c>
      <c r="AL2290" s="122" t="str">
        <f>IF(ISNA(VLOOKUP(E2290,[1]Sheet!$G$2:$H$40,2,FALSE))," ",VLOOKUP(E2290,[1]Sheet!$G$2:$H$40,2,FALSE))</f>
        <v xml:space="preserve"> </v>
      </c>
      <c r="AM2290" s="122" t="str">
        <f>IF(ISNA(VLOOKUP(G2290,[1]Sheet!$K$2:$L$159,2,FALSE))," ",(VLOOKUP(G2290,[1]Sheet!$K$2:$L$159,2,FALSE)))</f>
        <v xml:space="preserve"> </v>
      </c>
      <c r="AN2290" s="122" t="str">
        <f>IF(ISNA(VLOOKUP(I2290&amp;C2290,[1]Sheet!$D$2:$E$228,2,FALSE))," ",VLOOKUP(I2290&amp;C2290,[1]Sheet!$D$2:$E$228,2,FALSE))</f>
        <v xml:space="preserve"> </v>
      </c>
      <c r="AO2290" s="122" t="str">
        <f>+I2290&amp;C2290</f>
        <v/>
      </c>
      <c r="AP2290" s="122" t="str">
        <f>C2290&amp;D2290&amp;E2290&amp;G2290&amp;I2290&amp;O2290</f>
        <v/>
      </c>
      <c r="AQ2290" s="122" t="str">
        <f>B2290&amp;D2290&amp;N2290</f>
        <v/>
      </c>
      <c r="AR2290" s="123" t="str">
        <f>+D2290&amp;J2290</f>
        <v/>
      </c>
      <c r="AS2290" s="124" t="str">
        <f t="shared" si="322"/>
        <v/>
      </c>
      <c r="AT2290" s="125" t="str">
        <f t="shared" si="323"/>
        <v/>
      </c>
      <c r="AU2290" s="125" t="str">
        <f>IF(NOT(AT2290=""),VLOOKUP(AT2290,[1]PSI_Category!A:B,2,0),"")</f>
        <v/>
      </c>
      <c r="AV2290" s="167"/>
      <c r="AW2290" s="167"/>
      <c r="AX2290" s="167"/>
    </row>
    <row r="2291" spans="1:50" s="133" customFormat="1" ht="11.4" customHeight="1" x14ac:dyDescent="0.3">
      <c r="A2291" s="103"/>
      <c r="B2291" s="104"/>
      <c r="C2291" s="105"/>
      <c r="D2291" s="106"/>
      <c r="E2291" s="107"/>
      <c r="F2291" s="105"/>
      <c r="G2291" s="107"/>
      <c r="H2291" s="105"/>
      <c r="I2291" s="105"/>
      <c r="J2291" s="107"/>
      <c r="K2291" s="105"/>
      <c r="L2291" s="105"/>
      <c r="M2291" s="105"/>
      <c r="N2291" s="105"/>
      <c r="O2291" s="127"/>
      <c r="P2291" s="109"/>
      <c r="Q2291" s="110"/>
      <c r="R2291" s="110"/>
      <c r="S2291" s="110"/>
      <c r="T2291" s="110"/>
      <c r="U2291" s="111"/>
      <c r="V2291" s="111"/>
      <c r="W2291" s="112"/>
      <c r="X2291" s="113"/>
      <c r="Y2291" s="114"/>
      <c r="Z2291" s="115"/>
      <c r="AA2291" s="116"/>
      <c r="AB2291" s="117" t="b">
        <f t="shared" si="315"/>
        <v>0</v>
      </c>
      <c r="AC2291" s="117">
        <f t="shared" si="316"/>
        <v>0</v>
      </c>
      <c r="AD2291" s="132"/>
      <c r="AE2291" s="117" t="b">
        <f t="shared" si="317"/>
        <v>0</v>
      </c>
      <c r="AF2291" s="117">
        <f t="shared" si="318"/>
        <v>0</v>
      </c>
      <c r="AG2291" s="119">
        <f t="shared" si="319"/>
        <v>0</v>
      </c>
      <c r="AH2291" s="120" t="b">
        <f t="shared" si="320"/>
        <v>0</v>
      </c>
      <c r="AI2291" s="121">
        <f t="shared" si="321"/>
        <v>0</v>
      </c>
      <c r="AJ2291" s="122">
        <f>+C2291</f>
        <v>0</v>
      </c>
      <c r="AK2291" s="122" t="str">
        <f>IF(ISNA(VLOOKUP(postponeList!D2291,[1]Sheet!$A$2:$B$12,2,FALSE))," ",(VLOOKUP(postponeList!D2291,[1]Sheet!$A$2:$B$12,2,FALSE)))</f>
        <v xml:space="preserve"> </v>
      </c>
      <c r="AL2291" s="122" t="str">
        <f>IF(ISNA(VLOOKUP(E2291,[1]Sheet!$G$2:$H$40,2,FALSE))," ",VLOOKUP(E2291,[1]Sheet!$G$2:$H$40,2,FALSE))</f>
        <v xml:space="preserve"> </v>
      </c>
      <c r="AM2291" s="122" t="str">
        <f>IF(ISNA(VLOOKUP(G2291,[1]Sheet!$K$2:$L$159,2,FALSE))," ",(VLOOKUP(G2291,[1]Sheet!$K$2:$L$159,2,FALSE)))</f>
        <v xml:space="preserve"> </v>
      </c>
      <c r="AN2291" s="122" t="str">
        <f>IF(ISNA(VLOOKUP(I2291&amp;C2291,[1]Sheet!$D$2:$E$228,2,FALSE))," ",VLOOKUP(I2291&amp;C2291,[1]Sheet!$D$2:$E$228,2,FALSE))</f>
        <v xml:space="preserve"> </v>
      </c>
      <c r="AO2291" s="122" t="str">
        <f>+I2291&amp;C2291</f>
        <v/>
      </c>
      <c r="AP2291" s="122" t="str">
        <f>C2291&amp;D2291&amp;E2291&amp;G2291&amp;I2291&amp;O2291</f>
        <v/>
      </c>
      <c r="AQ2291" s="122" t="str">
        <f>B2291&amp;D2291&amp;N2291</f>
        <v/>
      </c>
      <c r="AR2291" s="123" t="str">
        <f>+D2291&amp;J2291</f>
        <v/>
      </c>
      <c r="AS2291" s="124" t="str">
        <f t="shared" si="322"/>
        <v/>
      </c>
      <c r="AT2291" s="125" t="str">
        <f t="shared" si="323"/>
        <v/>
      </c>
      <c r="AU2291" s="125" t="str">
        <f>IF(NOT(AT2291=""),VLOOKUP(AT2291,[1]PSI_Category!A:B,2,0),"")</f>
        <v/>
      </c>
      <c r="AV2291" s="167"/>
      <c r="AW2291" s="167"/>
      <c r="AX2291" s="167"/>
    </row>
    <row r="2292" spans="1:50" s="133" customFormat="1" ht="11.4" customHeight="1" x14ac:dyDescent="0.3">
      <c r="A2292" s="103"/>
      <c r="B2292" s="104"/>
      <c r="C2292" s="105"/>
      <c r="D2292" s="106"/>
      <c r="E2292" s="107"/>
      <c r="F2292" s="105"/>
      <c r="G2292" s="107"/>
      <c r="H2292" s="105"/>
      <c r="I2292" s="105"/>
      <c r="J2292" s="107"/>
      <c r="K2292" s="105"/>
      <c r="L2292" s="105"/>
      <c r="M2292" s="105"/>
      <c r="N2292" s="105"/>
      <c r="O2292" s="127"/>
      <c r="P2292" s="109"/>
      <c r="Q2292" s="110"/>
      <c r="R2292" s="110"/>
      <c r="S2292" s="110"/>
      <c r="T2292" s="110"/>
      <c r="U2292" s="111"/>
      <c r="V2292" s="111"/>
      <c r="W2292" s="112"/>
      <c r="X2292" s="113"/>
      <c r="Y2292" s="114"/>
      <c r="Z2292" s="115"/>
      <c r="AA2292" s="116"/>
      <c r="AB2292" s="117" t="b">
        <f t="shared" si="315"/>
        <v>0</v>
      </c>
      <c r="AC2292" s="117">
        <f t="shared" si="316"/>
        <v>0</v>
      </c>
      <c r="AD2292" s="132"/>
      <c r="AE2292" s="117" t="b">
        <f t="shared" si="317"/>
        <v>0</v>
      </c>
      <c r="AF2292" s="117">
        <f t="shared" si="318"/>
        <v>0</v>
      </c>
      <c r="AG2292" s="119">
        <f t="shared" si="319"/>
        <v>0</v>
      </c>
      <c r="AH2292" s="120" t="b">
        <f t="shared" si="320"/>
        <v>0</v>
      </c>
      <c r="AI2292" s="121">
        <f t="shared" si="321"/>
        <v>0</v>
      </c>
      <c r="AJ2292" s="122">
        <f>+C2292</f>
        <v>0</v>
      </c>
      <c r="AK2292" s="122" t="str">
        <f>IF(ISNA(VLOOKUP(postponeList!D2292,[1]Sheet!$A$2:$B$12,2,FALSE))," ",(VLOOKUP(postponeList!D2292,[1]Sheet!$A$2:$B$12,2,FALSE)))</f>
        <v xml:space="preserve"> </v>
      </c>
      <c r="AL2292" s="122" t="str">
        <f>IF(ISNA(VLOOKUP(E2292,[1]Sheet!$G$2:$H$40,2,FALSE))," ",VLOOKUP(E2292,[1]Sheet!$G$2:$H$40,2,FALSE))</f>
        <v xml:space="preserve"> </v>
      </c>
      <c r="AM2292" s="122" t="str">
        <f>IF(ISNA(VLOOKUP(G2292,[1]Sheet!$K$2:$L$159,2,FALSE))," ",(VLOOKUP(G2292,[1]Sheet!$K$2:$L$159,2,FALSE)))</f>
        <v xml:space="preserve"> </v>
      </c>
      <c r="AN2292" s="122" t="str">
        <f>IF(ISNA(VLOOKUP(I2292&amp;C2292,[1]Sheet!$D$2:$E$228,2,FALSE))," ",VLOOKUP(I2292&amp;C2292,[1]Sheet!$D$2:$E$228,2,FALSE))</f>
        <v xml:space="preserve"> </v>
      </c>
      <c r="AO2292" s="122" t="str">
        <f>+I2292&amp;C2292</f>
        <v/>
      </c>
      <c r="AP2292" s="122" t="str">
        <f>C2292&amp;D2292&amp;E2292&amp;G2292&amp;I2292&amp;O2292</f>
        <v/>
      </c>
      <c r="AQ2292" s="122" t="str">
        <f>B2292&amp;D2292&amp;N2292</f>
        <v/>
      </c>
      <c r="AR2292" s="123" t="str">
        <f>+D2292&amp;J2292</f>
        <v/>
      </c>
      <c r="AS2292" s="124" t="str">
        <f t="shared" si="322"/>
        <v/>
      </c>
      <c r="AT2292" s="125" t="str">
        <f t="shared" si="323"/>
        <v/>
      </c>
      <c r="AU2292" s="125" t="str">
        <f>IF(NOT(AT2292=""),VLOOKUP(AT2292,[1]PSI_Category!A:B,2,0),"")</f>
        <v/>
      </c>
      <c r="AV2292" s="167"/>
      <c r="AW2292" s="167"/>
      <c r="AX2292" s="167"/>
    </row>
    <row r="2293" spans="1:50" s="133" customFormat="1" ht="11.4" customHeight="1" x14ac:dyDescent="0.3">
      <c r="A2293" s="103"/>
      <c r="B2293" s="104"/>
      <c r="C2293" s="105"/>
      <c r="D2293" s="106"/>
      <c r="E2293" s="169"/>
      <c r="F2293" s="105"/>
      <c r="G2293" s="107"/>
      <c r="H2293" s="105"/>
      <c r="I2293" s="105"/>
      <c r="J2293" s="107"/>
      <c r="K2293" s="105"/>
      <c r="L2293" s="105"/>
      <c r="M2293" s="105"/>
      <c r="N2293" s="105"/>
      <c r="O2293" s="127"/>
      <c r="P2293" s="109"/>
      <c r="Q2293" s="110"/>
      <c r="R2293" s="110"/>
      <c r="S2293" s="110"/>
      <c r="T2293" s="110"/>
      <c r="U2293" s="111"/>
      <c r="V2293" s="111"/>
      <c r="W2293" s="112"/>
      <c r="X2293" s="113"/>
      <c r="Y2293" s="114"/>
      <c r="Z2293" s="115"/>
      <c r="AA2293" s="116"/>
      <c r="AB2293" s="117" t="b">
        <f t="shared" si="315"/>
        <v>0</v>
      </c>
      <c r="AC2293" s="117">
        <f t="shared" si="316"/>
        <v>0</v>
      </c>
      <c r="AD2293" s="132"/>
      <c r="AE2293" s="117" t="b">
        <f t="shared" si="317"/>
        <v>0</v>
      </c>
      <c r="AF2293" s="117">
        <f t="shared" si="318"/>
        <v>0</v>
      </c>
      <c r="AG2293" s="119">
        <f t="shared" si="319"/>
        <v>0</v>
      </c>
      <c r="AH2293" s="120" t="b">
        <f t="shared" si="320"/>
        <v>0</v>
      </c>
      <c r="AI2293" s="121">
        <f t="shared" si="321"/>
        <v>0</v>
      </c>
      <c r="AJ2293" s="122">
        <f>+C2293</f>
        <v>0</v>
      </c>
      <c r="AK2293" s="122" t="str">
        <f>IF(ISNA(VLOOKUP(postponeList!D2293,[1]Sheet!$A$2:$B$12,2,FALSE))," ",(VLOOKUP(postponeList!D2293,[1]Sheet!$A$2:$B$12,2,FALSE)))</f>
        <v xml:space="preserve"> </v>
      </c>
      <c r="AL2293" s="122" t="str">
        <f>IF(ISNA(VLOOKUP(E2293,[1]Sheet!$G$2:$H$40,2,FALSE))," ",VLOOKUP(E2293,[1]Sheet!$G$2:$H$40,2,FALSE))</f>
        <v xml:space="preserve"> </v>
      </c>
      <c r="AM2293" s="122" t="str">
        <f>IF(ISNA(VLOOKUP(G2293,[1]Sheet!$K$2:$L$159,2,FALSE))," ",(VLOOKUP(G2293,[1]Sheet!$K$2:$L$159,2,FALSE)))</f>
        <v xml:space="preserve"> </v>
      </c>
      <c r="AN2293" s="122" t="str">
        <f>IF(ISNA(VLOOKUP(I2293&amp;C2293,[1]Sheet!$D$2:$E$228,2,FALSE))," ",VLOOKUP(I2293&amp;C2293,[1]Sheet!$D$2:$E$228,2,FALSE))</f>
        <v xml:space="preserve"> </v>
      </c>
      <c r="AO2293" s="122" t="str">
        <f>+I2293&amp;C2293</f>
        <v/>
      </c>
      <c r="AP2293" s="122" t="str">
        <f>C2293&amp;D2293&amp;E2293&amp;G2293&amp;I2293&amp;O2293</f>
        <v/>
      </c>
      <c r="AQ2293" s="122" t="str">
        <f>B2293&amp;D2293&amp;N2293</f>
        <v/>
      </c>
      <c r="AR2293" s="123" t="str">
        <f>+D2293&amp;J2293</f>
        <v/>
      </c>
      <c r="AS2293" s="124" t="str">
        <f t="shared" si="322"/>
        <v/>
      </c>
      <c r="AT2293" s="125" t="str">
        <f t="shared" si="323"/>
        <v/>
      </c>
      <c r="AU2293" s="125" t="str">
        <f>IF(NOT(AT2293=""),VLOOKUP(AT2293,[1]PSI_Category!A:B,2,0),"")</f>
        <v/>
      </c>
      <c r="AV2293" s="167"/>
      <c r="AW2293" s="167"/>
      <c r="AX2293" s="167"/>
    </row>
    <row r="2294" spans="1:50" s="133" customFormat="1" ht="11.4" customHeight="1" x14ac:dyDescent="0.3">
      <c r="A2294" s="103"/>
      <c r="B2294" s="104"/>
      <c r="C2294" s="105"/>
      <c r="D2294" s="106"/>
      <c r="E2294" s="169"/>
      <c r="F2294" s="105"/>
      <c r="G2294" s="107"/>
      <c r="H2294" s="105"/>
      <c r="I2294" s="105"/>
      <c r="J2294" s="107"/>
      <c r="K2294" s="105"/>
      <c r="L2294" s="105"/>
      <c r="M2294" s="105"/>
      <c r="N2294" s="105"/>
      <c r="O2294" s="127"/>
      <c r="P2294" s="109"/>
      <c r="Q2294" s="110"/>
      <c r="R2294" s="110"/>
      <c r="S2294" s="110"/>
      <c r="T2294" s="110"/>
      <c r="U2294" s="111"/>
      <c r="V2294" s="111"/>
      <c r="W2294" s="112"/>
      <c r="X2294" s="113"/>
      <c r="Y2294" s="114"/>
      <c r="Z2294" s="115"/>
      <c r="AA2294" s="116"/>
      <c r="AB2294" s="117" t="b">
        <f t="shared" si="315"/>
        <v>0</v>
      </c>
      <c r="AC2294" s="117">
        <f t="shared" si="316"/>
        <v>0</v>
      </c>
      <c r="AD2294" s="132"/>
      <c r="AE2294" s="117" t="b">
        <f t="shared" si="317"/>
        <v>0</v>
      </c>
      <c r="AF2294" s="117">
        <f t="shared" si="318"/>
        <v>0</v>
      </c>
      <c r="AG2294" s="119">
        <f t="shared" si="319"/>
        <v>0</v>
      </c>
      <c r="AH2294" s="120" t="b">
        <f t="shared" si="320"/>
        <v>0</v>
      </c>
      <c r="AI2294" s="121">
        <f t="shared" si="321"/>
        <v>0</v>
      </c>
      <c r="AJ2294" s="122">
        <f>+C2294</f>
        <v>0</v>
      </c>
      <c r="AK2294" s="122" t="str">
        <f>IF(ISNA(VLOOKUP(postponeList!D2294,[1]Sheet!$A$2:$B$12,2,FALSE))," ",(VLOOKUP(postponeList!D2294,[1]Sheet!$A$2:$B$12,2,FALSE)))</f>
        <v xml:space="preserve"> </v>
      </c>
      <c r="AL2294" s="122" t="str">
        <f>IF(ISNA(VLOOKUP(E2294,[1]Sheet!$G$2:$H$40,2,FALSE))," ",VLOOKUP(E2294,[1]Sheet!$G$2:$H$40,2,FALSE))</f>
        <v xml:space="preserve"> </v>
      </c>
      <c r="AM2294" s="122" t="str">
        <f>IF(ISNA(VLOOKUP(G2294,[1]Sheet!$K$2:$L$159,2,FALSE))," ",(VLOOKUP(G2294,[1]Sheet!$K$2:$L$159,2,FALSE)))</f>
        <v xml:space="preserve"> </v>
      </c>
      <c r="AN2294" s="122" t="str">
        <f>IF(ISNA(VLOOKUP(I2294&amp;C2294,[1]Sheet!$D$2:$E$228,2,FALSE))," ",VLOOKUP(I2294&amp;C2294,[1]Sheet!$D$2:$E$228,2,FALSE))</f>
        <v xml:space="preserve"> </v>
      </c>
      <c r="AO2294" s="122" t="str">
        <f>+I2294&amp;C2294</f>
        <v/>
      </c>
      <c r="AP2294" s="122" t="str">
        <f>C2294&amp;D2294&amp;E2294&amp;G2294&amp;I2294&amp;O2294</f>
        <v/>
      </c>
      <c r="AQ2294" s="122" t="str">
        <f>B2294&amp;D2294&amp;N2294</f>
        <v/>
      </c>
      <c r="AR2294" s="123" t="str">
        <f>+D2294&amp;J2294</f>
        <v/>
      </c>
      <c r="AS2294" s="124" t="str">
        <f t="shared" si="322"/>
        <v/>
      </c>
      <c r="AT2294" s="125" t="str">
        <f t="shared" si="323"/>
        <v/>
      </c>
      <c r="AU2294" s="125" t="str">
        <f>IF(NOT(AT2294=""),VLOOKUP(AT2294,[1]PSI_Category!A:B,2,0),"")</f>
        <v/>
      </c>
      <c r="AV2294" s="167"/>
      <c r="AW2294" s="167"/>
      <c r="AX2294" s="167"/>
    </row>
    <row r="2295" spans="1:50" s="133" customFormat="1" ht="11.4" customHeight="1" x14ac:dyDescent="0.3">
      <c r="A2295" s="103"/>
      <c r="B2295" s="104"/>
      <c r="C2295" s="105"/>
      <c r="D2295" s="106"/>
      <c r="E2295" s="169"/>
      <c r="F2295" s="105"/>
      <c r="G2295" s="107"/>
      <c r="H2295" s="105"/>
      <c r="I2295" s="105"/>
      <c r="J2295" s="107"/>
      <c r="K2295" s="105"/>
      <c r="L2295" s="105"/>
      <c r="M2295" s="105"/>
      <c r="N2295" s="105"/>
      <c r="O2295" s="127"/>
      <c r="P2295" s="109"/>
      <c r="Q2295" s="110"/>
      <c r="R2295" s="110"/>
      <c r="S2295" s="110"/>
      <c r="T2295" s="110"/>
      <c r="U2295" s="111"/>
      <c r="V2295" s="111"/>
      <c r="W2295" s="112"/>
      <c r="X2295" s="113"/>
      <c r="Y2295" s="114"/>
      <c r="Z2295" s="115"/>
      <c r="AA2295" s="116"/>
      <c r="AB2295" s="117" t="b">
        <f t="shared" si="315"/>
        <v>0</v>
      </c>
      <c r="AC2295" s="117">
        <f t="shared" si="316"/>
        <v>0</v>
      </c>
      <c r="AD2295" s="132"/>
      <c r="AE2295" s="117" t="b">
        <f t="shared" si="317"/>
        <v>0</v>
      </c>
      <c r="AF2295" s="117">
        <f t="shared" si="318"/>
        <v>0</v>
      </c>
      <c r="AG2295" s="119">
        <f t="shared" si="319"/>
        <v>0</v>
      </c>
      <c r="AH2295" s="120" t="b">
        <f t="shared" si="320"/>
        <v>0</v>
      </c>
      <c r="AI2295" s="121">
        <f t="shared" si="321"/>
        <v>0</v>
      </c>
      <c r="AJ2295" s="122">
        <f>+C2295</f>
        <v>0</v>
      </c>
      <c r="AK2295" s="122" t="str">
        <f>IF(ISNA(VLOOKUP(postponeList!D2295,[1]Sheet!$A$2:$B$12,2,FALSE))," ",(VLOOKUP(postponeList!D2295,[1]Sheet!$A$2:$B$12,2,FALSE)))</f>
        <v xml:space="preserve"> </v>
      </c>
      <c r="AL2295" s="122" t="str">
        <f>IF(ISNA(VLOOKUP(E2295,[1]Sheet!$G$2:$H$40,2,FALSE))," ",VLOOKUP(E2295,[1]Sheet!$G$2:$H$40,2,FALSE))</f>
        <v xml:space="preserve"> </v>
      </c>
      <c r="AM2295" s="122" t="str">
        <f>IF(ISNA(VLOOKUP(G2295,[1]Sheet!$K$2:$L$159,2,FALSE))," ",(VLOOKUP(G2295,[1]Sheet!$K$2:$L$159,2,FALSE)))</f>
        <v xml:space="preserve"> </v>
      </c>
      <c r="AN2295" s="122" t="str">
        <f>IF(ISNA(VLOOKUP(I2295&amp;C2295,[1]Sheet!$D$2:$E$228,2,FALSE))," ",VLOOKUP(I2295&amp;C2295,[1]Sheet!$D$2:$E$228,2,FALSE))</f>
        <v xml:space="preserve"> </v>
      </c>
      <c r="AO2295" s="122" t="str">
        <f>+I2295&amp;C2295</f>
        <v/>
      </c>
      <c r="AP2295" s="122" t="str">
        <f>C2295&amp;D2295&amp;E2295&amp;G2295&amp;I2295&amp;O2295</f>
        <v/>
      </c>
      <c r="AQ2295" s="122" t="str">
        <f>B2295&amp;D2295&amp;N2295</f>
        <v/>
      </c>
      <c r="AR2295" s="123" t="str">
        <f>+D2295&amp;J2295</f>
        <v/>
      </c>
      <c r="AS2295" s="124" t="str">
        <f t="shared" si="322"/>
        <v/>
      </c>
      <c r="AT2295" s="125" t="str">
        <f t="shared" si="323"/>
        <v/>
      </c>
      <c r="AU2295" s="125" t="str">
        <f>IF(NOT(AT2295=""),VLOOKUP(AT2295,[1]PSI_Category!A:B,2,0),"")</f>
        <v/>
      </c>
      <c r="AV2295" s="167"/>
      <c r="AW2295" s="167"/>
      <c r="AX2295" s="167"/>
    </row>
    <row r="2296" spans="1:50" s="133" customFormat="1" ht="11.4" customHeight="1" x14ac:dyDescent="0.3">
      <c r="A2296" s="103"/>
      <c r="B2296" s="104"/>
      <c r="C2296" s="105"/>
      <c r="D2296" s="106"/>
      <c r="E2296" s="107"/>
      <c r="F2296" s="105"/>
      <c r="G2296" s="107"/>
      <c r="H2296" s="105"/>
      <c r="I2296" s="105"/>
      <c r="J2296" s="107"/>
      <c r="K2296" s="105"/>
      <c r="L2296" s="105"/>
      <c r="M2296" s="105"/>
      <c r="N2296" s="105"/>
      <c r="O2296" s="108"/>
      <c r="P2296" s="109"/>
      <c r="Q2296" s="110"/>
      <c r="R2296" s="110"/>
      <c r="S2296" s="110"/>
      <c r="T2296" s="110"/>
      <c r="U2296" s="111"/>
      <c r="V2296" s="111"/>
      <c r="W2296" s="112"/>
      <c r="X2296" s="113"/>
      <c r="Y2296" s="114"/>
      <c r="Z2296" s="115"/>
      <c r="AA2296" s="116"/>
      <c r="AB2296" s="117" t="b">
        <f t="shared" si="315"/>
        <v>0</v>
      </c>
      <c r="AC2296" s="117">
        <f t="shared" si="316"/>
        <v>0</v>
      </c>
      <c r="AD2296" s="118"/>
      <c r="AE2296" s="117" t="b">
        <f t="shared" si="317"/>
        <v>0</v>
      </c>
      <c r="AF2296" s="117">
        <f t="shared" si="318"/>
        <v>0</v>
      </c>
      <c r="AG2296" s="119">
        <f t="shared" si="319"/>
        <v>0</v>
      </c>
      <c r="AH2296" s="120" t="b">
        <f t="shared" si="320"/>
        <v>0</v>
      </c>
      <c r="AI2296" s="121">
        <f t="shared" si="321"/>
        <v>0</v>
      </c>
      <c r="AJ2296" s="122">
        <f>+C2296</f>
        <v>0</v>
      </c>
      <c r="AK2296" s="122" t="str">
        <f>IF(ISNA(VLOOKUP(postponeList!D2296,[1]Sheet!$A$2:$B$12,2,FALSE))," ",(VLOOKUP(postponeList!D2296,[1]Sheet!$A$2:$B$12,2,FALSE)))</f>
        <v xml:space="preserve"> </v>
      </c>
      <c r="AL2296" s="122" t="str">
        <f>IF(ISNA(VLOOKUP(E2296,[1]Sheet!$G$2:$H$40,2,FALSE))," ",VLOOKUP(E2296,[1]Sheet!$G$2:$H$40,2,FALSE))</f>
        <v xml:space="preserve"> </v>
      </c>
      <c r="AM2296" s="122" t="str">
        <f>IF(ISNA(VLOOKUP(G2296,[1]Sheet!$K$2:$L$159,2,FALSE))," ",(VLOOKUP(G2296,[1]Sheet!$K$2:$L$159,2,FALSE)))</f>
        <v xml:space="preserve"> </v>
      </c>
      <c r="AN2296" s="122" t="str">
        <f>IF(ISNA(VLOOKUP(I2296&amp;C2296,[1]Sheet!$D$2:$E$228,2,FALSE))," ",VLOOKUP(I2296&amp;C2296,[1]Sheet!$D$2:$E$228,2,FALSE))</f>
        <v xml:space="preserve"> </v>
      </c>
      <c r="AO2296" s="122" t="str">
        <f>+I2296&amp;C2296</f>
        <v/>
      </c>
      <c r="AP2296" s="122" t="str">
        <f>C2296&amp;D2296&amp;E2296&amp;G2296&amp;I2296&amp;O2296</f>
        <v/>
      </c>
      <c r="AQ2296" s="122" t="str">
        <f>B2296&amp;D2296&amp;N2296</f>
        <v/>
      </c>
      <c r="AR2296" s="123" t="str">
        <f>+D2296&amp;J2296</f>
        <v/>
      </c>
      <c r="AS2296" s="124" t="str">
        <f t="shared" si="322"/>
        <v/>
      </c>
      <c r="AT2296" s="125" t="str">
        <f t="shared" si="323"/>
        <v/>
      </c>
      <c r="AU2296" s="125" t="str">
        <f>IF(NOT(AT2296=""),VLOOKUP(AT2296,[1]PSI_Category!A:B,2,0),"")</f>
        <v/>
      </c>
      <c r="AV2296" s="167"/>
      <c r="AW2296" s="167"/>
      <c r="AX2296" s="167"/>
    </row>
    <row r="2297" spans="1:50" s="133" customFormat="1" ht="11.4" customHeight="1" x14ac:dyDescent="0.3">
      <c r="A2297" s="103"/>
      <c r="B2297" s="104"/>
      <c r="C2297" s="105"/>
      <c r="D2297" s="106"/>
      <c r="E2297" s="107"/>
      <c r="F2297" s="105"/>
      <c r="G2297" s="107"/>
      <c r="H2297" s="105"/>
      <c r="I2297" s="105"/>
      <c r="J2297" s="107"/>
      <c r="K2297" s="105"/>
      <c r="L2297" s="105"/>
      <c r="M2297" s="105"/>
      <c r="N2297" s="105"/>
      <c r="O2297" s="108"/>
      <c r="P2297" s="109"/>
      <c r="Q2297" s="110"/>
      <c r="R2297" s="110"/>
      <c r="S2297" s="110"/>
      <c r="T2297" s="110"/>
      <c r="U2297" s="111"/>
      <c r="V2297" s="111"/>
      <c r="W2297" s="112"/>
      <c r="X2297" s="113"/>
      <c r="Y2297" s="114"/>
      <c r="Z2297" s="115"/>
      <c r="AA2297" s="116"/>
      <c r="AB2297" s="117" t="b">
        <f t="shared" si="315"/>
        <v>0</v>
      </c>
      <c r="AC2297" s="117">
        <f t="shared" si="316"/>
        <v>0</v>
      </c>
      <c r="AD2297" s="118"/>
      <c r="AE2297" s="117" t="b">
        <f t="shared" si="317"/>
        <v>0</v>
      </c>
      <c r="AF2297" s="117">
        <f t="shared" si="318"/>
        <v>0</v>
      </c>
      <c r="AG2297" s="119">
        <f t="shared" si="319"/>
        <v>0</v>
      </c>
      <c r="AH2297" s="120" t="b">
        <f t="shared" si="320"/>
        <v>0</v>
      </c>
      <c r="AI2297" s="121">
        <f t="shared" si="321"/>
        <v>0</v>
      </c>
      <c r="AJ2297" s="122">
        <f>+C2297</f>
        <v>0</v>
      </c>
      <c r="AK2297" s="122" t="str">
        <f>IF(ISNA(VLOOKUP(postponeList!D2297,[1]Sheet!$A$2:$B$12,2,FALSE))," ",(VLOOKUP(postponeList!D2297,[1]Sheet!$A$2:$B$12,2,FALSE)))</f>
        <v xml:space="preserve"> </v>
      </c>
      <c r="AL2297" s="122" t="str">
        <f>IF(ISNA(VLOOKUP(E2297,[1]Sheet!$G$2:$H$40,2,FALSE))," ",VLOOKUP(E2297,[1]Sheet!$G$2:$H$40,2,FALSE))</f>
        <v xml:space="preserve"> </v>
      </c>
      <c r="AM2297" s="122" t="str">
        <f>IF(ISNA(VLOOKUP(G2297,[1]Sheet!$K$2:$L$159,2,FALSE))," ",(VLOOKUP(G2297,[1]Sheet!$K$2:$L$159,2,FALSE)))</f>
        <v xml:space="preserve"> </v>
      </c>
      <c r="AN2297" s="122" t="str">
        <f>IF(ISNA(VLOOKUP(I2297&amp;C2297,[1]Sheet!$D$2:$E$228,2,FALSE))," ",VLOOKUP(I2297&amp;C2297,[1]Sheet!$D$2:$E$228,2,FALSE))</f>
        <v xml:space="preserve"> </v>
      </c>
      <c r="AO2297" s="122" t="str">
        <f>+I2297&amp;C2297</f>
        <v/>
      </c>
      <c r="AP2297" s="122" t="str">
        <f>C2297&amp;D2297&amp;E2297&amp;G2297&amp;I2297&amp;O2297</f>
        <v/>
      </c>
      <c r="AQ2297" s="122" t="str">
        <f>B2297&amp;D2297&amp;N2297</f>
        <v/>
      </c>
      <c r="AR2297" s="123" t="str">
        <f>+D2297&amp;J2297</f>
        <v/>
      </c>
      <c r="AS2297" s="124" t="str">
        <f t="shared" si="322"/>
        <v/>
      </c>
      <c r="AT2297" s="125" t="str">
        <f t="shared" si="323"/>
        <v/>
      </c>
      <c r="AU2297" s="125" t="str">
        <f>IF(NOT(AT2297=""),VLOOKUP(AT2297,[1]PSI_Category!A:B,2,0),"")</f>
        <v/>
      </c>
      <c r="AV2297" s="167"/>
      <c r="AW2297" s="167"/>
      <c r="AX2297" s="167"/>
    </row>
    <row r="2298" spans="1:50" s="133" customFormat="1" ht="11.4" customHeight="1" x14ac:dyDescent="0.3">
      <c r="A2298" s="103"/>
      <c r="B2298" s="104"/>
      <c r="C2298" s="105"/>
      <c r="D2298" s="106"/>
      <c r="E2298" s="107"/>
      <c r="F2298" s="105"/>
      <c r="G2298" s="107"/>
      <c r="H2298" s="105"/>
      <c r="I2298" s="105"/>
      <c r="J2298" s="107"/>
      <c r="K2298" s="105"/>
      <c r="L2298" s="105"/>
      <c r="M2298" s="105"/>
      <c r="N2298" s="105"/>
      <c r="O2298" s="127"/>
      <c r="P2298" s="109"/>
      <c r="Q2298" s="110"/>
      <c r="R2298" s="110"/>
      <c r="S2298" s="110"/>
      <c r="T2298" s="110"/>
      <c r="U2298" s="111"/>
      <c r="V2298" s="111"/>
      <c r="W2298" s="112"/>
      <c r="X2298" s="113"/>
      <c r="Y2298" s="114"/>
      <c r="Z2298" s="115"/>
      <c r="AA2298" s="116"/>
      <c r="AB2298" s="117" t="b">
        <f t="shared" si="315"/>
        <v>0</v>
      </c>
      <c r="AC2298" s="117">
        <f t="shared" si="316"/>
        <v>0</v>
      </c>
      <c r="AD2298" s="118"/>
      <c r="AE2298" s="117" t="b">
        <f t="shared" si="317"/>
        <v>0</v>
      </c>
      <c r="AF2298" s="117">
        <f t="shared" si="318"/>
        <v>0</v>
      </c>
      <c r="AG2298" s="119">
        <f t="shared" si="319"/>
        <v>0</v>
      </c>
      <c r="AH2298" s="120" t="b">
        <f t="shared" si="320"/>
        <v>0</v>
      </c>
      <c r="AI2298" s="121">
        <f t="shared" si="321"/>
        <v>0</v>
      </c>
      <c r="AJ2298" s="122">
        <f>+C2298</f>
        <v>0</v>
      </c>
      <c r="AK2298" s="122" t="str">
        <f>IF(ISNA(VLOOKUP(postponeList!D2298,[1]Sheet!$A$2:$B$12,2,FALSE))," ",(VLOOKUP(postponeList!D2298,[1]Sheet!$A$2:$B$12,2,FALSE)))</f>
        <v xml:space="preserve"> </v>
      </c>
      <c r="AL2298" s="122" t="str">
        <f>IF(ISNA(VLOOKUP(E2298,[1]Sheet!$G$2:$H$40,2,FALSE))," ",VLOOKUP(E2298,[1]Sheet!$G$2:$H$40,2,FALSE))</f>
        <v xml:space="preserve"> </v>
      </c>
      <c r="AM2298" s="122" t="str">
        <f>IF(ISNA(VLOOKUP(G2298,[1]Sheet!$K$2:$L$159,2,FALSE))," ",(VLOOKUP(G2298,[1]Sheet!$K$2:$L$159,2,FALSE)))</f>
        <v xml:space="preserve"> </v>
      </c>
      <c r="AN2298" s="122" t="str">
        <f>IF(ISNA(VLOOKUP(I2298&amp;C2298,[1]Sheet!$D$2:$E$228,2,FALSE))," ",VLOOKUP(I2298&amp;C2298,[1]Sheet!$D$2:$E$228,2,FALSE))</f>
        <v xml:space="preserve"> </v>
      </c>
      <c r="AO2298" s="122" t="str">
        <f>+I2298&amp;C2298</f>
        <v/>
      </c>
      <c r="AP2298" s="122" t="str">
        <f>C2298&amp;D2298&amp;E2298&amp;G2298&amp;I2298&amp;O2298</f>
        <v/>
      </c>
      <c r="AQ2298" s="122" t="str">
        <f>B2298&amp;D2298&amp;N2298</f>
        <v/>
      </c>
      <c r="AR2298" s="123" t="str">
        <f>+D2298&amp;J2298</f>
        <v/>
      </c>
      <c r="AS2298" s="124" t="str">
        <f t="shared" si="322"/>
        <v/>
      </c>
      <c r="AT2298" s="125" t="str">
        <f t="shared" si="323"/>
        <v/>
      </c>
      <c r="AU2298" s="125" t="str">
        <f>IF(NOT(AT2298=""),VLOOKUP(AT2298,[1]PSI_Category!A:B,2,0),"")</f>
        <v/>
      </c>
      <c r="AV2298" s="167"/>
      <c r="AW2298" s="167"/>
      <c r="AX2298" s="167"/>
    </row>
    <row r="2299" spans="1:50" s="133" customFormat="1" ht="11.4" customHeight="1" x14ac:dyDescent="0.3">
      <c r="A2299" s="103"/>
      <c r="B2299" s="104"/>
      <c r="C2299" s="105"/>
      <c r="D2299" s="106"/>
      <c r="E2299" s="107"/>
      <c r="F2299" s="105"/>
      <c r="G2299" s="107"/>
      <c r="H2299" s="105"/>
      <c r="I2299" s="105"/>
      <c r="J2299" s="107"/>
      <c r="K2299" s="105"/>
      <c r="L2299" s="105"/>
      <c r="M2299" s="105"/>
      <c r="N2299" s="105"/>
      <c r="O2299" s="127"/>
      <c r="P2299" s="109"/>
      <c r="Q2299" s="110"/>
      <c r="R2299" s="110"/>
      <c r="S2299" s="110"/>
      <c r="T2299" s="110"/>
      <c r="U2299" s="111"/>
      <c r="V2299" s="111"/>
      <c r="W2299" s="112"/>
      <c r="X2299" s="113"/>
      <c r="Y2299" s="114"/>
      <c r="Z2299" s="115"/>
      <c r="AA2299" s="116"/>
      <c r="AB2299" s="117" t="b">
        <f t="shared" si="315"/>
        <v>0</v>
      </c>
      <c r="AC2299" s="117">
        <f t="shared" si="316"/>
        <v>0</v>
      </c>
      <c r="AD2299" s="118"/>
      <c r="AE2299" s="117" t="b">
        <f t="shared" si="317"/>
        <v>0</v>
      </c>
      <c r="AF2299" s="117">
        <f t="shared" si="318"/>
        <v>0</v>
      </c>
      <c r="AG2299" s="119">
        <f t="shared" si="319"/>
        <v>0</v>
      </c>
      <c r="AH2299" s="120" t="b">
        <f t="shared" si="320"/>
        <v>0</v>
      </c>
      <c r="AI2299" s="121">
        <f t="shared" si="321"/>
        <v>0</v>
      </c>
      <c r="AJ2299" s="122">
        <f>+C2299</f>
        <v>0</v>
      </c>
      <c r="AK2299" s="122" t="str">
        <f>IF(ISNA(VLOOKUP(postponeList!D2299,[1]Sheet!$A$2:$B$12,2,FALSE))," ",(VLOOKUP(postponeList!D2299,[1]Sheet!$A$2:$B$12,2,FALSE)))</f>
        <v xml:space="preserve"> </v>
      </c>
      <c r="AL2299" s="122" t="str">
        <f>IF(ISNA(VLOOKUP(E2299,[1]Sheet!$G$2:$H$40,2,FALSE))," ",VLOOKUP(E2299,[1]Sheet!$G$2:$H$40,2,FALSE))</f>
        <v xml:space="preserve"> </v>
      </c>
      <c r="AM2299" s="122" t="str">
        <f>IF(ISNA(VLOOKUP(G2299,[1]Sheet!$K$2:$L$159,2,FALSE))," ",(VLOOKUP(G2299,[1]Sheet!$K$2:$L$159,2,FALSE)))</f>
        <v xml:space="preserve"> </v>
      </c>
      <c r="AN2299" s="122" t="str">
        <f>IF(ISNA(VLOOKUP(I2299&amp;C2299,[1]Sheet!$D$2:$E$228,2,FALSE))," ",VLOOKUP(I2299&amp;C2299,[1]Sheet!$D$2:$E$228,2,FALSE))</f>
        <v xml:space="preserve"> </v>
      </c>
      <c r="AO2299" s="122" t="str">
        <f>+I2299&amp;C2299</f>
        <v/>
      </c>
      <c r="AP2299" s="122" t="str">
        <f>C2299&amp;D2299&amp;E2299&amp;G2299&amp;I2299&amp;O2299</f>
        <v/>
      </c>
      <c r="AQ2299" s="122" t="str">
        <f>B2299&amp;D2299&amp;N2299</f>
        <v/>
      </c>
      <c r="AR2299" s="123" t="str">
        <f>+D2299&amp;J2299</f>
        <v/>
      </c>
      <c r="AS2299" s="124" t="str">
        <f t="shared" si="322"/>
        <v/>
      </c>
      <c r="AT2299" s="125" t="str">
        <f t="shared" si="323"/>
        <v/>
      </c>
      <c r="AU2299" s="125" t="str">
        <f>IF(NOT(AT2299=""),VLOOKUP(AT2299,[1]PSI_Category!A:B,2,0),"")</f>
        <v/>
      </c>
      <c r="AV2299" s="167"/>
      <c r="AW2299" s="167"/>
      <c r="AX2299" s="167"/>
    </row>
    <row r="2300" spans="1:50" s="133" customFormat="1" ht="11.4" customHeight="1" x14ac:dyDescent="0.3">
      <c r="A2300" s="103"/>
      <c r="B2300" s="104"/>
      <c r="C2300" s="105"/>
      <c r="D2300" s="106"/>
      <c r="E2300" s="107"/>
      <c r="F2300" s="105"/>
      <c r="G2300" s="107"/>
      <c r="H2300" s="105"/>
      <c r="I2300" s="105"/>
      <c r="J2300" s="107"/>
      <c r="K2300" s="105"/>
      <c r="L2300" s="105"/>
      <c r="M2300" s="105"/>
      <c r="N2300" s="105"/>
      <c r="O2300" s="127"/>
      <c r="P2300" s="109"/>
      <c r="Q2300" s="110"/>
      <c r="R2300" s="110"/>
      <c r="S2300" s="110"/>
      <c r="T2300" s="110"/>
      <c r="U2300" s="111"/>
      <c r="V2300" s="111"/>
      <c r="W2300" s="112"/>
      <c r="X2300" s="113"/>
      <c r="Y2300" s="114"/>
      <c r="Z2300" s="115"/>
      <c r="AA2300" s="116"/>
      <c r="AB2300" s="117" t="b">
        <f t="shared" si="315"/>
        <v>0</v>
      </c>
      <c r="AC2300" s="117">
        <f t="shared" si="316"/>
        <v>0</v>
      </c>
      <c r="AD2300" s="118"/>
      <c r="AE2300" s="117" t="b">
        <f t="shared" si="317"/>
        <v>0</v>
      </c>
      <c r="AF2300" s="117">
        <f t="shared" si="318"/>
        <v>0</v>
      </c>
      <c r="AG2300" s="119">
        <f t="shared" si="319"/>
        <v>0</v>
      </c>
      <c r="AH2300" s="120" t="b">
        <f t="shared" si="320"/>
        <v>0</v>
      </c>
      <c r="AI2300" s="121">
        <f t="shared" si="321"/>
        <v>0</v>
      </c>
      <c r="AJ2300" s="122">
        <f>+C2300</f>
        <v>0</v>
      </c>
      <c r="AK2300" s="122" t="str">
        <f>IF(ISNA(VLOOKUP(postponeList!D2300,[1]Sheet!$A$2:$B$12,2,FALSE))," ",(VLOOKUP(postponeList!D2300,[1]Sheet!$A$2:$B$12,2,FALSE)))</f>
        <v xml:space="preserve"> </v>
      </c>
      <c r="AL2300" s="122" t="str">
        <f>IF(ISNA(VLOOKUP(E2300,[1]Sheet!$G$2:$H$40,2,FALSE))," ",VLOOKUP(E2300,[1]Sheet!$G$2:$H$40,2,FALSE))</f>
        <v xml:space="preserve"> </v>
      </c>
      <c r="AM2300" s="122" t="str">
        <f>IF(ISNA(VLOOKUP(G2300,[1]Sheet!$K$2:$L$159,2,FALSE))," ",(VLOOKUP(G2300,[1]Sheet!$K$2:$L$159,2,FALSE)))</f>
        <v xml:space="preserve"> </v>
      </c>
      <c r="AN2300" s="122" t="str">
        <f>IF(ISNA(VLOOKUP(I2300&amp;C2300,[1]Sheet!$D$2:$E$228,2,FALSE))," ",VLOOKUP(I2300&amp;C2300,[1]Sheet!$D$2:$E$228,2,FALSE))</f>
        <v xml:space="preserve"> </v>
      </c>
      <c r="AO2300" s="122" t="str">
        <f>+I2300&amp;C2300</f>
        <v/>
      </c>
      <c r="AP2300" s="122" t="str">
        <f>C2300&amp;D2300&amp;E2300&amp;G2300&amp;I2300&amp;O2300</f>
        <v/>
      </c>
      <c r="AQ2300" s="122" t="str">
        <f>B2300&amp;D2300&amp;N2300</f>
        <v/>
      </c>
      <c r="AR2300" s="123" t="str">
        <f>+D2300&amp;J2300</f>
        <v/>
      </c>
      <c r="AS2300" s="124" t="str">
        <f t="shared" si="322"/>
        <v/>
      </c>
      <c r="AT2300" s="125" t="str">
        <f t="shared" si="323"/>
        <v/>
      </c>
      <c r="AU2300" s="125" t="str">
        <f>IF(NOT(AT2300=""),VLOOKUP(AT2300,[1]PSI_Category!A:B,2,0),"")</f>
        <v/>
      </c>
      <c r="AV2300" s="167"/>
      <c r="AW2300" s="167"/>
      <c r="AX2300" s="167"/>
    </row>
    <row r="2301" spans="1:50" s="133" customFormat="1" ht="11.4" customHeight="1" x14ac:dyDescent="0.3">
      <c r="A2301" s="103"/>
      <c r="B2301" s="104"/>
      <c r="C2301" s="105"/>
      <c r="D2301" s="106"/>
      <c r="E2301" s="107"/>
      <c r="F2301" s="105"/>
      <c r="G2301" s="107"/>
      <c r="H2301" s="105"/>
      <c r="I2301" s="105"/>
      <c r="J2301" s="107"/>
      <c r="K2301" s="105"/>
      <c r="L2301" s="105"/>
      <c r="M2301" s="105"/>
      <c r="N2301" s="105"/>
      <c r="O2301" s="127"/>
      <c r="P2301" s="109"/>
      <c r="Q2301" s="110"/>
      <c r="R2301" s="110"/>
      <c r="S2301" s="110"/>
      <c r="T2301" s="110"/>
      <c r="U2301" s="111"/>
      <c r="V2301" s="111"/>
      <c r="W2301" s="112"/>
      <c r="X2301" s="113"/>
      <c r="Y2301" s="114"/>
      <c r="Z2301" s="115"/>
      <c r="AA2301" s="116"/>
      <c r="AB2301" s="117" t="b">
        <f t="shared" si="315"/>
        <v>0</v>
      </c>
      <c r="AC2301" s="117">
        <f t="shared" si="316"/>
        <v>0</v>
      </c>
      <c r="AD2301" s="118"/>
      <c r="AE2301" s="117" t="b">
        <f t="shared" si="317"/>
        <v>0</v>
      </c>
      <c r="AF2301" s="117">
        <f t="shared" si="318"/>
        <v>0</v>
      </c>
      <c r="AG2301" s="119">
        <f t="shared" si="319"/>
        <v>0</v>
      </c>
      <c r="AH2301" s="120" t="b">
        <f t="shared" si="320"/>
        <v>0</v>
      </c>
      <c r="AI2301" s="121">
        <f t="shared" si="321"/>
        <v>0</v>
      </c>
      <c r="AJ2301" s="122">
        <f>+C2301</f>
        <v>0</v>
      </c>
      <c r="AK2301" s="122" t="str">
        <f>IF(ISNA(VLOOKUP(postponeList!D2301,[1]Sheet!$A$2:$B$12,2,FALSE))," ",(VLOOKUP(postponeList!D2301,[1]Sheet!$A$2:$B$12,2,FALSE)))</f>
        <v xml:space="preserve"> </v>
      </c>
      <c r="AL2301" s="122" t="str">
        <f>IF(ISNA(VLOOKUP(E2301,[1]Sheet!$G$2:$H$40,2,FALSE))," ",VLOOKUP(E2301,[1]Sheet!$G$2:$H$40,2,FALSE))</f>
        <v xml:space="preserve"> </v>
      </c>
      <c r="AM2301" s="122" t="str">
        <f>IF(ISNA(VLOOKUP(G2301,[1]Sheet!$K$2:$L$159,2,FALSE))," ",(VLOOKUP(G2301,[1]Sheet!$K$2:$L$159,2,FALSE)))</f>
        <v xml:space="preserve"> </v>
      </c>
      <c r="AN2301" s="122" t="str">
        <f>IF(ISNA(VLOOKUP(I2301&amp;C2301,[1]Sheet!$D$2:$E$228,2,FALSE))," ",VLOOKUP(I2301&amp;C2301,[1]Sheet!$D$2:$E$228,2,FALSE))</f>
        <v xml:space="preserve"> </v>
      </c>
      <c r="AO2301" s="122" t="str">
        <f>+I2301&amp;C2301</f>
        <v/>
      </c>
      <c r="AP2301" s="122" t="str">
        <f>C2301&amp;D2301&amp;E2301&amp;G2301&amp;I2301&amp;O2301</f>
        <v/>
      </c>
      <c r="AQ2301" s="122" t="str">
        <f>B2301&amp;D2301&amp;N2301</f>
        <v/>
      </c>
      <c r="AR2301" s="123" t="str">
        <f>+D2301&amp;J2301</f>
        <v/>
      </c>
      <c r="AS2301" s="124" t="str">
        <f t="shared" si="322"/>
        <v/>
      </c>
      <c r="AT2301" s="125" t="str">
        <f t="shared" si="323"/>
        <v/>
      </c>
      <c r="AU2301" s="125" t="str">
        <f>IF(NOT(AT2301=""),VLOOKUP(AT2301,[1]PSI_Category!A:B,2,0),"")</f>
        <v/>
      </c>
      <c r="AV2301" s="167"/>
      <c r="AW2301" s="167"/>
      <c r="AX2301" s="167"/>
    </row>
    <row r="2302" spans="1:50" s="133" customFormat="1" ht="11.4" customHeight="1" x14ac:dyDescent="0.3">
      <c r="A2302" s="103"/>
      <c r="B2302" s="104"/>
      <c r="C2302" s="105"/>
      <c r="D2302" s="106"/>
      <c r="E2302" s="107"/>
      <c r="F2302" s="105"/>
      <c r="G2302" s="107"/>
      <c r="H2302" s="105"/>
      <c r="I2302" s="105"/>
      <c r="J2302" s="107"/>
      <c r="K2302" s="105"/>
      <c r="L2302" s="105"/>
      <c r="M2302" s="105"/>
      <c r="N2302" s="105"/>
      <c r="O2302" s="127"/>
      <c r="P2302" s="109"/>
      <c r="Q2302" s="110"/>
      <c r="R2302" s="110"/>
      <c r="S2302" s="110"/>
      <c r="T2302" s="110"/>
      <c r="U2302" s="111"/>
      <c r="V2302" s="111"/>
      <c r="W2302" s="112"/>
      <c r="X2302" s="113"/>
      <c r="Y2302" s="114"/>
      <c r="Z2302" s="115"/>
      <c r="AA2302" s="116"/>
      <c r="AB2302" s="117" t="b">
        <f t="shared" si="315"/>
        <v>0</v>
      </c>
      <c r="AC2302" s="117">
        <f t="shared" si="316"/>
        <v>0</v>
      </c>
      <c r="AD2302" s="118"/>
      <c r="AE2302" s="117" t="b">
        <f t="shared" si="317"/>
        <v>0</v>
      </c>
      <c r="AF2302" s="117">
        <f t="shared" si="318"/>
        <v>0</v>
      </c>
      <c r="AG2302" s="119">
        <f t="shared" si="319"/>
        <v>0</v>
      </c>
      <c r="AH2302" s="120" t="b">
        <f t="shared" si="320"/>
        <v>0</v>
      </c>
      <c r="AI2302" s="121">
        <f t="shared" si="321"/>
        <v>0</v>
      </c>
      <c r="AJ2302" s="122">
        <f>+C2302</f>
        <v>0</v>
      </c>
      <c r="AK2302" s="122" t="str">
        <f>IF(ISNA(VLOOKUP(postponeList!D2302,[1]Sheet!$A$2:$B$12,2,FALSE))," ",(VLOOKUP(postponeList!D2302,[1]Sheet!$A$2:$B$12,2,FALSE)))</f>
        <v xml:space="preserve"> </v>
      </c>
      <c r="AL2302" s="122" t="str">
        <f>IF(ISNA(VLOOKUP(E2302,[1]Sheet!$G$2:$H$40,2,FALSE))," ",VLOOKUP(E2302,[1]Sheet!$G$2:$H$40,2,FALSE))</f>
        <v xml:space="preserve"> </v>
      </c>
      <c r="AM2302" s="122" t="str">
        <f>IF(ISNA(VLOOKUP(G2302,[1]Sheet!$K$2:$L$159,2,FALSE))," ",(VLOOKUP(G2302,[1]Sheet!$K$2:$L$159,2,FALSE)))</f>
        <v xml:space="preserve"> </v>
      </c>
      <c r="AN2302" s="122" t="str">
        <f>IF(ISNA(VLOOKUP(I2302&amp;C2302,[1]Sheet!$D$2:$E$228,2,FALSE))," ",VLOOKUP(I2302&amp;C2302,[1]Sheet!$D$2:$E$228,2,FALSE))</f>
        <v xml:space="preserve"> </v>
      </c>
      <c r="AO2302" s="122" t="str">
        <f>+I2302&amp;C2302</f>
        <v/>
      </c>
      <c r="AP2302" s="122" t="str">
        <f>C2302&amp;D2302&amp;E2302&amp;G2302&amp;I2302&amp;O2302</f>
        <v/>
      </c>
      <c r="AQ2302" s="122" t="str">
        <f>B2302&amp;D2302&amp;N2302</f>
        <v/>
      </c>
      <c r="AR2302" s="123" t="str">
        <f>+D2302&amp;J2302</f>
        <v/>
      </c>
      <c r="AS2302" s="124" t="str">
        <f t="shared" si="322"/>
        <v/>
      </c>
      <c r="AT2302" s="125" t="str">
        <f t="shared" si="323"/>
        <v/>
      </c>
      <c r="AU2302" s="125" t="str">
        <f>IF(NOT(AT2302=""),VLOOKUP(AT2302,[1]PSI_Category!A:B,2,0),"")</f>
        <v/>
      </c>
      <c r="AV2302" s="167"/>
      <c r="AW2302" s="167"/>
      <c r="AX2302" s="167"/>
    </row>
    <row r="2303" spans="1:50" s="133" customFormat="1" ht="11.4" customHeight="1" x14ac:dyDescent="0.3">
      <c r="A2303" s="103"/>
      <c r="B2303" s="104"/>
      <c r="C2303" s="105"/>
      <c r="D2303" s="106"/>
      <c r="E2303" s="107"/>
      <c r="F2303" s="105"/>
      <c r="G2303" s="107"/>
      <c r="H2303" s="105"/>
      <c r="I2303" s="105"/>
      <c r="J2303" s="107"/>
      <c r="K2303" s="105"/>
      <c r="L2303" s="105"/>
      <c r="M2303" s="105"/>
      <c r="N2303" s="105"/>
      <c r="O2303" s="127"/>
      <c r="P2303" s="109"/>
      <c r="Q2303" s="110"/>
      <c r="R2303" s="110"/>
      <c r="S2303" s="110"/>
      <c r="T2303" s="110"/>
      <c r="U2303" s="111"/>
      <c r="V2303" s="111"/>
      <c r="W2303" s="112"/>
      <c r="X2303" s="113"/>
      <c r="Y2303" s="114"/>
      <c r="Z2303" s="115"/>
      <c r="AA2303" s="116"/>
      <c r="AB2303" s="117" t="b">
        <f t="shared" si="315"/>
        <v>0</v>
      </c>
      <c r="AC2303" s="117">
        <f t="shared" si="316"/>
        <v>0</v>
      </c>
      <c r="AD2303" s="118"/>
      <c r="AE2303" s="117" t="b">
        <f t="shared" si="317"/>
        <v>0</v>
      </c>
      <c r="AF2303" s="117">
        <f t="shared" si="318"/>
        <v>0</v>
      </c>
      <c r="AG2303" s="119">
        <f t="shared" si="319"/>
        <v>0</v>
      </c>
      <c r="AH2303" s="120" t="b">
        <f t="shared" si="320"/>
        <v>0</v>
      </c>
      <c r="AI2303" s="121">
        <f t="shared" si="321"/>
        <v>0</v>
      </c>
      <c r="AJ2303" s="122">
        <f>+C2303</f>
        <v>0</v>
      </c>
      <c r="AK2303" s="122" t="str">
        <f>IF(ISNA(VLOOKUP(postponeList!D2303,[1]Sheet!$A$2:$B$12,2,FALSE))," ",(VLOOKUP(postponeList!D2303,[1]Sheet!$A$2:$B$12,2,FALSE)))</f>
        <v xml:space="preserve"> </v>
      </c>
      <c r="AL2303" s="122" t="str">
        <f>IF(ISNA(VLOOKUP(E2303,[1]Sheet!$G$2:$H$40,2,FALSE))," ",VLOOKUP(E2303,[1]Sheet!$G$2:$H$40,2,FALSE))</f>
        <v xml:space="preserve"> </v>
      </c>
      <c r="AM2303" s="122" t="str">
        <f>IF(ISNA(VLOOKUP(G2303,[1]Sheet!$K$2:$L$159,2,FALSE))," ",(VLOOKUP(G2303,[1]Sheet!$K$2:$L$159,2,FALSE)))</f>
        <v xml:space="preserve"> </v>
      </c>
      <c r="AN2303" s="122" t="str">
        <f>IF(ISNA(VLOOKUP(I2303&amp;C2303,[1]Sheet!$D$2:$E$228,2,FALSE))," ",VLOOKUP(I2303&amp;C2303,[1]Sheet!$D$2:$E$228,2,FALSE))</f>
        <v xml:space="preserve"> </v>
      </c>
      <c r="AO2303" s="122" t="str">
        <f>+I2303&amp;C2303</f>
        <v/>
      </c>
      <c r="AP2303" s="122" t="str">
        <f>C2303&amp;D2303&amp;E2303&amp;G2303&amp;I2303&amp;O2303</f>
        <v/>
      </c>
      <c r="AQ2303" s="122" t="str">
        <f>B2303&amp;D2303&amp;N2303</f>
        <v/>
      </c>
      <c r="AR2303" s="123" t="str">
        <f>+D2303&amp;J2303</f>
        <v/>
      </c>
      <c r="AS2303" s="124" t="str">
        <f t="shared" si="322"/>
        <v/>
      </c>
      <c r="AT2303" s="125" t="str">
        <f t="shared" si="323"/>
        <v/>
      </c>
      <c r="AU2303" s="125" t="str">
        <f>IF(NOT(AT2303=""),VLOOKUP(AT2303,[1]PSI_Category!A:B,2,0),"")</f>
        <v/>
      </c>
      <c r="AV2303" s="167"/>
      <c r="AW2303" s="167"/>
      <c r="AX2303" s="167"/>
    </row>
    <row r="2304" spans="1:50" s="133" customFormat="1" ht="11.4" customHeight="1" x14ac:dyDescent="0.3">
      <c r="A2304" s="103"/>
      <c r="B2304" s="104"/>
      <c r="C2304" s="105"/>
      <c r="D2304" s="106"/>
      <c r="E2304" s="107"/>
      <c r="F2304" s="105"/>
      <c r="G2304" s="107"/>
      <c r="H2304" s="105"/>
      <c r="I2304" s="105"/>
      <c r="J2304" s="107"/>
      <c r="K2304" s="105"/>
      <c r="L2304" s="105"/>
      <c r="M2304" s="105"/>
      <c r="N2304" s="105"/>
      <c r="O2304" s="127"/>
      <c r="P2304" s="109"/>
      <c r="Q2304" s="110"/>
      <c r="R2304" s="110"/>
      <c r="S2304" s="110"/>
      <c r="T2304" s="110"/>
      <c r="U2304" s="111"/>
      <c r="V2304" s="111"/>
      <c r="W2304" s="112"/>
      <c r="X2304" s="113"/>
      <c r="Y2304" s="114"/>
      <c r="Z2304" s="115"/>
      <c r="AA2304" s="116"/>
      <c r="AB2304" s="117" t="b">
        <f t="shared" si="315"/>
        <v>0</v>
      </c>
      <c r="AC2304" s="117">
        <f t="shared" si="316"/>
        <v>0</v>
      </c>
      <c r="AD2304" s="132"/>
      <c r="AE2304" s="117" t="b">
        <f t="shared" si="317"/>
        <v>0</v>
      </c>
      <c r="AF2304" s="117">
        <f t="shared" si="318"/>
        <v>0</v>
      </c>
      <c r="AG2304" s="119">
        <f t="shared" si="319"/>
        <v>0</v>
      </c>
      <c r="AH2304" s="120" t="b">
        <f t="shared" si="320"/>
        <v>0</v>
      </c>
      <c r="AI2304" s="121">
        <f t="shared" si="321"/>
        <v>0</v>
      </c>
      <c r="AJ2304" s="122">
        <f>+C2304</f>
        <v>0</v>
      </c>
      <c r="AK2304" s="122" t="str">
        <f>IF(ISNA(VLOOKUP(postponeList!D2304,[1]Sheet!$A$2:$B$12,2,FALSE))," ",(VLOOKUP(postponeList!D2304,[1]Sheet!$A$2:$B$12,2,FALSE)))</f>
        <v xml:space="preserve"> </v>
      </c>
      <c r="AL2304" s="122" t="str">
        <f>IF(ISNA(VLOOKUP(E2304,[1]Sheet!$G$2:$H$40,2,FALSE))," ",VLOOKUP(E2304,[1]Sheet!$G$2:$H$40,2,FALSE))</f>
        <v xml:space="preserve"> </v>
      </c>
      <c r="AM2304" s="122" t="str">
        <f>IF(ISNA(VLOOKUP(G2304,[1]Sheet!$K$2:$L$159,2,FALSE))," ",(VLOOKUP(G2304,[1]Sheet!$K$2:$L$159,2,FALSE)))</f>
        <v xml:space="preserve"> </v>
      </c>
      <c r="AN2304" s="122" t="str">
        <f>IF(ISNA(VLOOKUP(I2304&amp;C2304,[1]Sheet!$D$2:$E$228,2,FALSE))," ",VLOOKUP(I2304&amp;C2304,[1]Sheet!$D$2:$E$228,2,FALSE))</f>
        <v xml:space="preserve"> </v>
      </c>
      <c r="AO2304" s="122" t="str">
        <f>+I2304&amp;C2304</f>
        <v/>
      </c>
      <c r="AP2304" s="122" t="str">
        <f>C2304&amp;D2304&amp;E2304&amp;G2304&amp;I2304&amp;O2304</f>
        <v/>
      </c>
      <c r="AQ2304" s="122" t="str">
        <f>B2304&amp;D2304&amp;N2304</f>
        <v/>
      </c>
      <c r="AR2304" s="123" t="str">
        <f>+D2304&amp;J2304</f>
        <v/>
      </c>
      <c r="AS2304" s="124" t="str">
        <f t="shared" si="322"/>
        <v/>
      </c>
      <c r="AT2304" s="125" t="str">
        <f t="shared" si="323"/>
        <v/>
      </c>
      <c r="AU2304" s="125" t="str">
        <f>IF(NOT(AT2304=""),VLOOKUP(AT2304,[1]PSI_Category!A:B,2,0),"")</f>
        <v/>
      </c>
      <c r="AV2304" s="167"/>
      <c r="AW2304" s="167"/>
      <c r="AX2304" s="167"/>
    </row>
    <row r="2305" spans="1:50" s="133" customFormat="1" ht="11.4" customHeight="1" x14ac:dyDescent="0.3">
      <c r="A2305" s="103"/>
      <c r="B2305" s="104"/>
      <c r="C2305" s="105"/>
      <c r="D2305" s="106"/>
      <c r="E2305" s="107"/>
      <c r="F2305" s="105"/>
      <c r="G2305" s="107"/>
      <c r="H2305" s="105"/>
      <c r="I2305" s="105"/>
      <c r="J2305" s="107"/>
      <c r="K2305" s="105"/>
      <c r="L2305" s="105"/>
      <c r="M2305" s="105"/>
      <c r="N2305" s="105"/>
      <c r="O2305" s="127"/>
      <c r="P2305" s="109"/>
      <c r="Q2305" s="110"/>
      <c r="R2305" s="110"/>
      <c r="S2305" s="110"/>
      <c r="T2305" s="110"/>
      <c r="U2305" s="111"/>
      <c r="V2305" s="111"/>
      <c r="W2305" s="112"/>
      <c r="X2305" s="113"/>
      <c r="Y2305" s="114"/>
      <c r="Z2305" s="115"/>
      <c r="AA2305" s="116"/>
      <c r="AB2305" s="117" t="b">
        <f t="shared" si="315"/>
        <v>0</v>
      </c>
      <c r="AC2305" s="117">
        <f t="shared" si="316"/>
        <v>0</v>
      </c>
      <c r="AD2305" s="132"/>
      <c r="AE2305" s="117" t="b">
        <f t="shared" si="317"/>
        <v>0</v>
      </c>
      <c r="AF2305" s="117">
        <f t="shared" si="318"/>
        <v>0</v>
      </c>
      <c r="AG2305" s="119">
        <f t="shared" si="319"/>
        <v>0</v>
      </c>
      <c r="AH2305" s="120" t="b">
        <f t="shared" si="320"/>
        <v>0</v>
      </c>
      <c r="AI2305" s="121">
        <f t="shared" si="321"/>
        <v>0</v>
      </c>
      <c r="AJ2305" s="122">
        <f>+C2305</f>
        <v>0</v>
      </c>
      <c r="AK2305" s="122" t="str">
        <f>IF(ISNA(VLOOKUP(postponeList!D2305,[1]Sheet!$A$2:$B$12,2,FALSE))," ",(VLOOKUP(postponeList!D2305,[1]Sheet!$A$2:$B$12,2,FALSE)))</f>
        <v xml:space="preserve"> </v>
      </c>
      <c r="AL2305" s="122" t="str">
        <f>IF(ISNA(VLOOKUP(E2305,[1]Sheet!$G$2:$H$40,2,FALSE))," ",VLOOKUP(E2305,[1]Sheet!$G$2:$H$40,2,FALSE))</f>
        <v xml:space="preserve"> </v>
      </c>
      <c r="AM2305" s="122" t="str">
        <f>IF(ISNA(VLOOKUP(G2305,[1]Sheet!$K$2:$L$159,2,FALSE))," ",(VLOOKUP(G2305,[1]Sheet!$K$2:$L$159,2,FALSE)))</f>
        <v xml:space="preserve"> </v>
      </c>
      <c r="AN2305" s="122" t="str">
        <f>IF(ISNA(VLOOKUP(I2305&amp;C2305,[1]Sheet!$D$2:$E$228,2,FALSE))," ",VLOOKUP(I2305&amp;C2305,[1]Sheet!$D$2:$E$228,2,FALSE))</f>
        <v xml:space="preserve"> </v>
      </c>
      <c r="AO2305" s="122" t="str">
        <f>+I2305&amp;C2305</f>
        <v/>
      </c>
      <c r="AP2305" s="122" t="str">
        <f>C2305&amp;D2305&amp;E2305&amp;G2305&amp;I2305&amp;O2305</f>
        <v/>
      </c>
      <c r="AQ2305" s="122" t="str">
        <f>B2305&amp;D2305&amp;N2305</f>
        <v/>
      </c>
      <c r="AR2305" s="123" t="str">
        <f>+D2305&amp;J2305</f>
        <v/>
      </c>
      <c r="AS2305" s="124" t="str">
        <f t="shared" si="322"/>
        <v/>
      </c>
      <c r="AT2305" s="125" t="str">
        <f t="shared" si="323"/>
        <v/>
      </c>
      <c r="AU2305" s="125" t="str">
        <f>IF(NOT(AT2305=""),VLOOKUP(AT2305,[1]PSI_Category!A:B,2,0),"")</f>
        <v/>
      </c>
      <c r="AV2305" s="167"/>
      <c r="AW2305" s="167"/>
      <c r="AX2305" s="167"/>
    </row>
    <row r="2306" spans="1:50" s="133" customFormat="1" ht="11.4" customHeight="1" x14ac:dyDescent="0.3">
      <c r="A2306" s="103"/>
      <c r="B2306" s="104"/>
      <c r="C2306" s="105"/>
      <c r="D2306" s="106"/>
      <c r="E2306" s="107"/>
      <c r="F2306" s="105"/>
      <c r="G2306" s="107"/>
      <c r="H2306" s="105"/>
      <c r="I2306" s="105"/>
      <c r="J2306" s="107"/>
      <c r="K2306" s="105"/>
      <c r="L2306" s="105"/>
      <c r="M2306" s="105"/>
      <c r="N2306" s="105"/>
      <c r="O2306" s="127"/>
      <c r="P2306" s="109"/>
      <c r="Q2306" s="110"/>
      <c r="R2306" s="110"/>
      <c r="S2306" s="110"/>
      <c r="T2306" s="110"/>
      <c r="U2306" s="111"/>
      <c r="V2306" s="111"/>
      <c r="W2306" s="112"/>
      <c r="X2306" s="113"/>
      <c r="Y2306" s="114"/>
      <c r="Z2306" s="115"/>
      <c r="AA2306" s="116"/>
      <c r="AB2306" s="117" t="b">
        <f t="shared" si="315"/>
        <v>0</v>
      </c>
      <c r="AC2306" s="117">
        <f t="shared" si="316"/>
        <v>0</v>
      </c>
      <c r="AD2306" s="132"/>
      <c r="AE2306" s="117" t="b">
        <f t="shared" si="317"/>
        <v>0</v>
      </c>
      <c r="AF2306" s="117">
        <f t="shared" si="318"/>
        <v>0</v>
      </c>
      <c r="AG2306" s="119">
        <f t="shared" si="319"/>
        <v>0</v>
      </c>
      <c r="AH2306" s="120" t="b">
        <f t="shared" si="320"/>
        <v>0</v>
      </c>
      <c r="AI2306" s="121">
        <f t="shared" si="321"/>
        <v>0</v>
      </c>
      <c r="AJ2306" s="122">
        <f>+C2306</f>
        <v>0</v>
      </c>
      <c r="AK2306" s="122" t="str">
        <f>IF(ISNA(VLOOKUP(postponeList!D2306,[1]Sheet!$A$2:$B$12,2,FALSE))," ",(VLOOKUP(postponeList!D2306,[1]Sheet!$A$2:$B$12,2,FALSE)))</f>
        <v xml:space="preserve"> </v>
      </c>
      <c r="AL2306" s="122" t="str">
        <f>IF(ISNA(VLOOKUP(E2306,[1]Sheet!$G$2:$H$40,2,FALSE))," ",VLOOKUP(E2306,[1]Sheet!$G$2:$H$40,2,FALSE))</f>
        <v xml:space="preserve"> </v>
      </c>
      <c r="AM2306" s="122" t="str">
        <f>IF(ISNA(VLOOKUP(G2306,[1]Sheet!$K$2:$L$159,2,FALSE))," ",(VLOOKUP(G2306,[1]Sheet!$K$2:$L$159,2,FALSE)))</f>
        <v xml:space="preserve"> </v>
      </c>
      <c r="AN2306" s="122" t="str">
        <f>IF(ISNA(VLOOKUP(I2306&amp;C2306,[1]Sheet!$D$2:$E$228,2,FALSE))," ",VLOOKUP(I2306&amp;C2306,[1]Sheet!$D$2:$E$228,2,FALSE))</f>
        <v xml:space="preserve"> </v>
      </c>
      <c r="AO2306" s="122" t="str">
        <f>+I2306&amp;C2306</f>
        <v/>
      </c>
      <c r="AP2306" s="122" t="str">
        <f>C2306&amp;D2306&amp;E2306&amp;G2306&amp;I2306&amp;O2306</f>
        <v/>
      </c>
      <c r="AQ2306" s="122" t="str">
        <f>B2306&amp;D2306&amp;N2306</f>
        <v/>
      </c>
      <c r="AR2306" s="123" t="str">
        <f>+D2306&amp;J2306</f>
        <v/>
      </c>
      <c r="AS2306" s="124" t="str">
        <f t="shared" si="322"/>
        <v/>
      </c>
      <c r="AT2306" s="125" t="str">
        <f t="shared" si="323"/>
        <v/>
      </c>
      <c r="AU2306" s="125" t="str">
        <f>IF(NOT(AT2306=""),VLOOKUP(AT2306,[1]PSI_Category!A:B,2,0),"")</f>
        <v/>
      </c>
      <c r="AV2306" s="167"/>
      <c r="AW2306" s="167"/>
      <c r="AX2306" s="167"/>
    </row>
    <row r="2307" spans="1:50" s="133" customFormat="1" ht="11.4" customHeight="1" x14ac:dyDescent="0.3">
      <c r="A2307" s="103"/>
      <c r="B2307" s="104"/>
      <c r="C2307" s="105"/>
      <c r="D2307" s="106"/>
      <c r="E2307" s="107"/>
      <c r="F2307" s="105"/>
      <c r="G2307" s="107"/>
      <c r="H2307" s="105"/>
      <c r="I2307" s="105"/>
      <c r="J2307" s="107"/>
      <c r="K2307" s="105"/>
      <c r="L2307" s="105"/>
      <c r="M2307" s="105"/>
      <c r="N2307" s="105"/>
      <c r="O2307" s="127"/>
      <c r="P2307" s="109"/>
      <c r="Q2307" s="110"/>
      <c r="R2307" s="110"/>
      <c r="S2307" s="110"/>
      <c r="T2307" s="110"/>
      <c r="U2307" s="111"/>
      <c r="V2307" s="111"/>
      <c r="W2307" s="112"/>
      <c r="X2307" s="113"/>
      <c r="Y2307" s="114"/>
      <c r="Z2307" s="115"/>
      <c r="AA2307" s="116"/>
      <c r="AB2307" s="117" t="b">
        <f t="shared" si="315"/>
        <v>0</v>
      </c>
      <c r="AC2307" s="117">
        <f t="shared" si="316"/>
        <v>0</v>
      </c>
      <c r="AD2307" s="132"/>
      <c r="AE2307" s="117" t="b">
        <f t="shared" si="317"/>
        <v>0</v>
      </c>
      <c r="AF2307" s="117">
        <f t="shared" si="318"/>
        <v>0</v>
      </c>
      <c r="AG2307" s="119">
        <f t="shared" si="319"/>
        <v>0</v>
      </c>
      <c r="AH2307" s="120" t="b">
        <f t="shared" si="320"/>
        <v>0</v>
      </c>
      <c r="AI2307" s="121">
        <f t="shared" si="321"/>
        <v>0</v>
      </c>
      <c r="AJ2307" s="122">
        <f>+C2307</f>
        <v>0</v>
      </c>
      <c r="AK2307" s="122" t="str">
        <f>IF(ISNA(VLOOKUP(postponeList!D2307,[1]Sheet!$A$2:$B$12,2,FALSE))," ",(VLOOKUP(postponeList!D2307,[1]Sheet!$A$2:$B$12,2,FALSE)))</f>
        <v xml:space="preserve"> </v>
      </c>
      <c r="AL2307" s="122" t="str">
        <f>IF(ISNA(VLOOKUP(E2307,[1]Sheet!$G$2:$H$40,2,FALSE))," ",VLOOKUP(E2307,[1]Sheet!$G$2:$H$40,2,FALSE))</f>
        <v xml:space="preserve"> </v>
      </c>
      <c r="AM2307" s="122" t="str">
        <f>IF(ISNA(VLOOKUP(G2307,[1]Sheet!$K$2:$L$159,2,FALSE))," ",(VLOOKUP(G2307,[1]Sheet!$K$2:$L$159,2,FALSE)))</f>
        <v xml:space="preserve"> </v>
      </c>
      <c r="AN2307" s="122" t="str">
        <f>IF(ISNA(VLOOKUP(I2307&amp;C2307,[1]Sheet!$D$2:$E$228,2,FALSE))," ",VLOOKUP(I2307&amp;C2307,[1]Sheet!$D$2:$E$228,2,FALSE))</f>
        <v xml:space="preserve"> </v>
      </c>
      <c r="AO2307" s="122" t="str">
        <f>+I2307&amp;C2307</f>
        <v/>
      </c>
      <c r="AP2307" s="122" t="str">
        <f>C2307&amp;D2307&amp;E2307&amp;G2307&amp;I2307&amp;O2307</f>
        <v/>
      </c>
      <c r="AQ2307" s="122" t="str">
        <f>B2307&amp;D2307&amp;N2307</f>
        <v/>
      </c>
      <c r="AR2307" s="123" t="str">
        <f>+D2307&amp;J2307</f>
        <v/>
      </c>
      <c r="AS2307" s="124" t="str">
        <f t="shared" si="322"/>
        <v/>
      </c>
      <c r="AT2307" s="125" t="str">
        <f t="shared" si="323"/>
        <v/>
      </c>
      <c r="AU2307" s="125" t="str">
        <f>IF(NOT(AT2307=""),VLOOKUP(AT2307,[1]PSI_Category!A:B,2,0),"")</f>
        <v/>
      </c>
      <c r="AV2307" s="167"/>
      <c r="AW2307" s="167"/>
      <c r="AX2307" s="167"/>
    </row>
    <row r="2308" spans="1:50" s="133" customFormat="1" ht="11.4" customHeight="1" x14ac:dyDescent="0.3">
      <c r="A2308" s="103"/>
      <c r="B2308" s="104"/>
      <c r="C2308" s="105"/>
      <c r="D2308" s="106"/>
      <c r="E2308" s="107"/>
      <c r="F2308" s="105"/>
      <c r="G2308" s="107"/>
      <c r="H2308" s="105"/>
      <c r="I2308" s="105"/>
      <c r="J2308" s="107"/>
      <c r="K2308" s="105"/>
      <c r="L2308" s="105"/>
      <c r="M2308" s="105"/>
      <c r="N2308" s="105"/>
      <c r="O2308" s="127"/>
      <c r="P2308" s="109"/>
      <c r="Q2308" s="110"/>
      <c r="R2308" s="110"/>
      <c r="S2308" s="110"/>
      <c r="T2308" s="110"/>
      <c r="U2308" s="111"/>
      <c r="V2308" s="111"/>
      <c r="W2308" s="112"/>
      <c r="X2308" s="113"/>
      <c r="Y2308" s="114"/>
      <c r="Z2308" s="115"/>
      <c r="AA2308" s="116"/>
      <c r="AB2308" s="117" t="b">
        <f t="shared" si="315"/>
        <v>0</v>
      </c>
      <c r="AC2308" s="117">
        <f t="shared" si="316"/>
        <v>0</v>
      </c>
      <c r="AD2308" s="132"/>
      <c r="AE2308" s="117" t="b">
        <f t="shared" si="317"/>
        <v>0</v>
      </c>
      <c r="AF2308" s="117">
        <f t="shared" si="318"/>
        <v>0</v>
      </c>
      <c r="AG2308" s="119">
        <f t="shared" si="319"/>
        <v>0</v>
      </c>
      <c r="AH2308" s="120" t="b">
        <f t="shared" si="320"/>
        <v>0</v>
      </c>
      <c r="AI2308" s="121">
        <f t="shared" si="321"/>
        <v>0</v>
      </c>
      <c r="AJ2308" s="122">
        <f>+C2308</f>
        <v>0</v>
      </c>
      <c r="AK2308" s="122" t="str">
        <f>IF(ISNA(VLOOKUP(postponeList!D2308,[1]Sheet!$A$2:$B$12,2,FALSE))," ",(VLOOKUP(postponeList!D2308,[1]Sheet!$A$2:$B$12,2,FALSE)))</f>
        <v xml:space="preserve"> </v>
      </c>
      <c r="AL2308" s="122" t="str">
        <f>IF(ISNA(VLOOKUP(E2308,[1]Sheet!$G$2:$H$40,2,FALSE))," ",VLOOKUP(E2308,[1]Sheet!$G$2:$H$40,2,FALSE))</f>
        <v xml:space="preserve"> </v>
      </c>
      <c r="AM2308" s="122" t="str">
        <f>IF(ISNA(VLOOKUP(G2308,[1]Sheet!$K$2:$L$159,2,FALSE))," ",(VLOOKUP(G2308,[1]Sheet!$K$2:$L$159,2,FALSE)))</f>
        <v xml:space="preserve"> </v>
      </c>
      <c r="AN2308" s="122" t="str">
        <f>IF(ISNA(VLOOKUP(I2308&amp;C2308,[1]Sheet!$D$2:$E$228,2,FALSE))," ",VLOOKUP(I2308&amp;C2308,[1]Sheet!$D$2:$E$228,2,FALSE))</f>
        <v xml:space="preserve"> </v>
      </c>
      <c r="AO2308" s="122" t="str">
        <f>+I2308&amp;C2308</f>
        <v/>
      </c>
      <c r="AP2308" s="122" t="str">
        <f>C2308&amp;D2308&amp;E2308&amp;G2308&amp;I2308&amp;O2308</f>
        <v/>
      </c>
      <c r="AQ2308" s="122" t="str">
        <f>B2308&amp;D2308&amp;N2308</f>
        <v/>
      </c>
      <c r="AR2308" s="123" t="str">
        <f>+D2308&amp;J2308</f>
        <v/>
      </c>
      <c r="AS2308" s="124" t="str">
        <f t="shared" si="322"/>
        <v/>
      </c>
      <c r="AT2308" s="125" t="str">
        <f t="shared" si="323"/>
        <v/>
      </c>
      <c r="AU2308" s="125" t="str">
        <f>IF(NOT(AT2308=""),VLOOKUP(AT2308,[1]PSI_Category!A:B,2,0),"")</f>
        <v/>
      </c>
      <c r="AV2308" s="167"/>
      <c r="AW2308" s="167"/>
      <c r="AX2308" s="167"/>
    </row>
    <row r="2309" spans="1:50" s="133" customFormat="1" ht="11.4" customHeight="1" x14ac:dyDescent="0.3">
      <c r="A2309" s="103"/>
      <c r="B2309" s="104"/>
      <c r="C2309" s="105"/>
      <c r="D2309" s="106"/>
      <c r="E2309" s="107"/>
      <c r="F2309" s="105"/>
      <c r="G2309" s="107"/>
      <c r="H2309" s="105"/>
      <c r="I2309" s="105"/>
      <c r="J2309" s="107"/>
      <c r="K2309" s="105"/>
      <c r="L2309" s="105"/>
      <c r="M2309" s="105"/>
      <c r="N2309" s="105"/>
      <c r="O2309" s="127"/>
      <c r="P2309" s="109"/>
      <c r="Q2309" s="110"/>
      <c r="R2309" s="110"/>
      <c r="S2309" s="110"/>
      <c r="T2309" s="110"/>
      <c r="U2309" s="111"/>
      <c r="V2309" s="111"/>
      <c r="W2309" s="112"/>
      <c r="X2309" s="113"/>
      <c r="Y2309" s="114"/>
      <c r="Z2309" s="115"/>
      <c r="AA2309" s="116"/>
      <c r="AB2309" s="117" t="b">
        <f t="shared" si="315"/>
        <v>0</v>
      </c>
      <c r="AC2309" s="117">
        <f t="shared" si="316"/>
        <v>0</v>
      </c>
      <c r="AD2309" s="132"/>
      <c r="AE2309" s="117" t="b">
        <f t="shared" si="317"/>
        <v>0</v>
      </c>
      <c r="AF2309" s="117">
        <f t="shared" si="318"/>
        <v>0</v>
      </c>
      <c r="AG2309" s="119">
        <f t="shared" si="319"/>
        <v>0</v>
      </c>
      <c r="AH2309" s="120" t="b">
        <f t="shared" si="320"/>
        <v>0</v>
      </c>
      <c r="AI2309" s="121">
        <f t="shared" si="321"/>
        <v>0</v>
      </c>
      <c r="AJ2309" s="122">
        <f>+C2309</f>
        <v>0</v>
      </c>
      <c r="AK2309" s="122" t="str">
        <f>IF(ISNA(VLOOKUP(postponeList!D2309,[1]Sheet!$A$2:$B$12,2,FALSE))," ",(VLOOKUP(postponeList!D2309,[1]Sheet!$A$2:$B$12,2,FALSE)))</f>
        <v xml:space="preserve"> </v>
      </c>
      <c r="AL2309" s="122" t="str">
        <f>IF(ISNA(VLOOKUP(E2309,[1]Sheet!$G$2:$H$40,2,FALSE))," ",VLOOKUP(E2309,[1]Sheet!$G$2:$H$40,2,FALSE))</f>
        <v xml:space="preserve"> </v>
      </c>
      <c r="AM2309" s="122" t="str">
        <f>IF(ISNA(VLOOKUP(G2309,[1]Sheet!$K$2:$L$159,2,FALSE))," ",(VLOOKUP(G2309,[1]Sheet!$K$2:$L$159,2,FALSE)))</f>
        <v xml:space="preserve"> </v>
      </c>
      <c r="AN2309" s="122" t="str">
        <f>IF(ISNA(VLOOKUP(I2309&amp;C2309,[1]Sheet!$D$2:$E$228,2,FALSE))," ",VLOOKUP(I2309&amp;C2309,[1]Sheet!$D$2:$E$228,2,FALSE))</f>
        <v xml:space="preserve"> </v>
      </c>
      <c r="AO2309" s="122" t="str">
        <f>+I2309&amp;C2309</f>
        <v/>
      </c>
      <c r="AP2309" s="122" t="str">
        <f>C2309&amp;D2309&amp;E2309&amp;G2309&amp;I2309&amp;O2309</f>
        <v/>
      </c>
      <c r="AQ2309" s="122" t="str">
        <f>B2309&amp;D2309&amp;N2309</f>
        <v/>
      </c>
      <c r="AR2309" s="123" t="str">
        <f>+D2309&amp;J2309</f>
        <v/>
      </c>
      <c r="AS2309" s="124" t="str">
        <f t="shared" si="322"/>
        <v/>
      </c>
      <c r="AT2309" s="125" t="str">
        <f t="shared" si="323"/>
        <v/>
      </c>
      <c r="AU2309" s="125" t="str">
        <f>IF(NOT(AT2309=""),VLOOKUP(AT2309,[1]PSI_Category!A:B,2,0),"")</f>
        <v/>
      </c>
      <c r="AV2309" s="167"/>
      <c r="AW2309" s="167"/>
      <c r="AX2309" s="167"/>
    </row>
    <row r="2310" spans="1:50" s="133" customFormat="1" ht="11.4" customHeight="1" x14ac:dyDescent="0.3">
      <c r="A2310" s="103"/>
      <c r="B2310" s="104"/>
      <c r="C2310" s="105"/>
      <c r="D2310" s="106"/>
      <c r="E2310" s="107"/>
      <c r="F2310" s="105"/>
      <c r="G2310" s="107"/>
      <c r="H2310" s="105"/>
      <c r="I2310" s="105"/>
      <c r="J2310" s="107"/>
      <c r="K2310" s="105"/>
      <c r="L2310" s="105"/>
      <c r="M2310" s="105"/>
      <c r="N2310" s="105"/>
      <c r="O2310" s="127"/>
      <c r="P2310" s="109"/>
      <c r="Q2310" s="110"/>
      <c r="R2310" s="110"/>
      <c r="S2310" s="110"/>
      <c r="T2310" s="110"/>
      <c r="U2310" s="111"/>
      <c r="V2310" s="111"/>
      <c r="W2310" s="112"/>
      <c r="X2310" s="113"/>
      <c r="Y2310" s="114"/>
      <c r="Z2310" s="115"/>
      <c r="AA2310" s="116"/>
      <c r="AB2310" s="117" t="b">
        <f t="shared" ref="AB2310:AB2373" si="324">IF($Y2310=$AB$3,$Z2310*AA2310,IF($Y2310=$AC$3,$Z2310*AA2310/$AF$3,IF($Y2310=$AH$3,$Z2310*AA2310/$AI$3,IF($Y2310=$AJ$3,$Z2310*AA2310/$AK$3))))</f>
        <v>0</v>
      </c>
      <c r="AC2310" s="117">
        <f t="shared" ref="AC2310:AC2373" si="325">AB2310*$AF$3/1000</f>
        <v>0</v>
      </c>
      <c r="AD2310" s="132"/>
      <c r="AE2310" s="117" t="b">
        <f t="shared" ref="AE2310:AE2373" si="326">IF($Y2310=$AB$3,$Z2310*AD2310, IF($Y2310=$AC$3, $Z2310*AD2310/$AF$3, IF($Y2310=$AH$3, $Z2310*AD2310/$AI$3, IF($Y2310=$AJ$3, $Z2310*AD2310/$AK$3))))</f>
        <v>0</v>
      </c>
      <c r="AF2310" s="117">
        <f t="shared" ref="AF2310:AF2373" si="327">AE2310*$AF$3/1000</f>
        <v>0</v>
      </c>
      <c r="AG2310" s="119">
        <f t="shared" ref="AG2310:AG2373" si="328">+AA2310-AD2310</f>
        <v>0</v>
      </c>
      <c r="AH2310" s="120" t="b">
        <f t="shared" ref="AH2310:AH2373" si="329">IF($Y2310=$AB$3,$Z2310*AG2310, IF($Y2310=$AC$3, $Z2310*AG2310/$AF$3, IF($Y2310=$AH$3, $Z2310*AG2310/$AI$3, IF($Y2310=$AJ$3, $Z2310*AG2310/$AK$3))))</f>
        <v>0</v>
      </c>
      <c r="AI2310" s="121">
        <f t="shared" ref="AI2310:AI2373" si="330">AH2310*$AF$3/1000</f>
        <v>0</v>
      </c>
      <c r="AJ2310" s="122">
        <f>+C2310</f>
        <v>0</v>
      </c>
      <c r="AK2310" s="122" t="str">
        <f>IF(ISNA(VLOOKUP(postponeList!D2310,[1]Sheet!$A$2:$B$12,2,FALSE))," ",(VLOOKUP(postponeList!D2310,[1]Sheet!$A$2:$B$12,2,FALSE)))</f>
        <v xml:space="preserve"> </v>
      </c>
      <c r="AL2310" s="122" t="str">
        <f>IF(ISNA(VLOOKUP(E2310,[1]Sheet!$G$2:$H$40,2,FALSE))," ",VLOOKUP(E2310,[1]Sheet!$G$2:$H$40,2,FALSE))</f>
        <v xml:space="preserve"> </v>
      </c>
      <c r="AM2310" s="122" t="str">
        <f>IF(ISNA(VLOOKUP(G2310,[1]Sheet!$K$2:$L$159,2,FALSE))," ",(VLOOKUP(G2310,[1]Sheet!$K$2:$L$159,2,FALSE)))</f>
        <v xml:space="preserve"> </v>
      </c>
      <c r="AN2310" s="122" t="str">
        <f>IF(ISNA(VLOOKUP(I2310&amp;C2310,[1]Sheet!$D$2:$E$228,2,FALSE))," ",VLOOKUP(I2310&amp;C2310,[1]Sheet!$D$2:$E$228,2,FALSE))</f>
        <v xml:space="preserve"> </v>
      </c>
      <c r="AO2310" s="122" t="str">
        <f>+I2310&amp;C2310</f>
        <v/>
      </c>
      <c r="AP2310" s="122" t="str">
        <f>C2310&amp;D2310&amp;E2310&amp;G2310&amp;I2310&amp;O2310</f>
        <v/>
      </c>
      <c r="AQ2310" s="122" t="str">
        <f>B2310&amp;D2310&amp;N2310</f>
        <v/>
      </c>
      <c r="AR2310" s="123" t="str">
        <f>+D2310&amp;J2310</f>
        <v/>
      </c>
      <c r="AS2310" s="124" t="str">
        <f t="shared" ref="AS2310:AS2373" si="331">LEFT(V2310,3)</f>
        <v/>
      </c>
      <c r="AT2310" s="125" t="str">
        <f t="shared" ref="AT2310:AT2373" si="332">IFERROR(TRIM(M2310),"")</f>
        <v/>
      </c>
      <c r="AU2310" s="125" t="str">
        <f>IF(NOT(AT2310=""),VLOOKUP(AT2310,[1]PSI_Category!A:B,2,0),"")</f>
        <v/>
      </c>
      <c r="AV2310" s="167"/>
      <c r="AW2310" s="167"/>
      <c r="AX2310" s="167"/>
    </row>
    <row r="2311" spans="1:50" s="133" customFormat="1" ht="11.4" customHeight="1" x14ac:dyDescent="0.3">
      <c r="A2311" s="103"/>
      <c r="B2311" s="104"/>
      <c r="C2311" s="105"/>
      <c r="D2311" s="106"/>
      <c r="E2311" s="107"/>
      <c r="F2311" s="105"/>
      <c r="G2311" s="107"/>
      <c r="H2311" s="105"/>
      <c r="I2311" s="105"/>
      <c r="J2311" s="107"/>
      <c r="K2311" s="105"/>
      <c r="L2311" s="105"/>
      <c r="M2311" s="105"/>
      <c r="N2311" s="105"/>
      <c r="O2311" s="127"/>
      <c r="P2311" s="109"/>
      <c r="Q2311" s="110"/>
      <c r="R2311" s="110"/>
      <c r="S2311" s="110"/>
      <c r="T2311" s="110"/>
      <c r="U2311" s="111"/>
      <c r="V2311" s="111"/>
      <c r="W2311" s="112"/>
      <c r="X2311" s="113"/>
      <c r="Y2311" s="114"/>
      <c r="Z2311" s="115"/>
      <c r="AA2311" s="116"/>
      <c r="AB2311" s="117" t="b">
        <f t="shared" si="324"/>
        <v>0</v>
      </c>
      <c r="AC2311" s="117">
        <f t="shared" si="325"/>
        <v>0</v>
      </c>
      <c r="AD2311" s="132"/>
      <c r="AE2311" s="117" t="b">
        <f t="shared" si="326"/>
        <v>0</v>
      </c>
      <c r="AF2311" s="117">
        <f t="shared" si="327"/>
        <v>0</v>
      </c>
      <c r="AG2311" s="119">
        <f t="shared" si="328"/>
        <v>0</v>
      </c>
      <c r="AH2311" s="120" t="b">
        <f t="shared" si="329"/>
        <v>0</v>
      </c>
      <c r="AI2311" s="121">
        <f t="shared" si="330"/>
        <v>0</v>
      </c>
      <c r="AJ2311" s="122">
        <f>+C2311</f>
        <v>0</v>
      </c>
      <c r="AK2311" s="122" t="str">
        <f>IF(ISNA(VLOOKUP(postponeList!D2311,[1]Sheet!$A$2:$B$12,2,FALSE))," ",(VLOOKUP(postponeList!D2311,[1]Sheet!$A$2:$B$12,2,FALSE)))</f>
        <v xml:space="preserve"> </v>
      </c>
      <c r="AL2311" s="122" t="str">
        <f>IF(ISNA(VLOOKUP(E2311,[1]Sheet!$G$2:$H$40,2,FALSE))," ",VLOOKUP(E2311,[1]Sheet!$G$2:$H$40,2,FALSE))</f>
        <v xml:space="preserve"> </v>
      </c>
      <c r="AM2311" s="122" t="str">
        <f>IF(ISNA(VLOOKUP(G2311,[1]Sheet!$K$2:$L$159,2,FALSE))," ",(VLOOKUP(G2311,[1]Sheet!$K$2:$L$159,2,FALSE)))</f>
        <v xml:space="preserve"> </v>
      </c>
      <c r="AN2311" s="122" t="str">
        <f>IF(ISNA(VLOOKUP(I2311&amp;C2311,[1]Sheet!$D$2:$E$228,2,FALSE))," ",VLOOKUP(I2311&amp;C2311,[1]Sheet!$D$2:$E$228,2,FALSE))</f>
        <v xml:space="preserve"> </v>
      </c>
      <c r="AO2311" s="122" t="str">
        <f>+I2311&amp;C2311</f>
        <v/>
      </c>
      <c r="AP2311" s="122" t="str">
        <f>C2311&amp;D2311&amp;E2311&amp;G2311&amp;I2311&amp;O2311</f>
        <v/>
      </c>
      <c r="AQ2311" s="122" t="str">
        <f>B2311&amp;D2311&amp;N2311</f>
        <v/>
      </c>
      <c r="AR2311" s="123" t="str">
        <f>+D2311&amp;J2311</f>
        <v/>
      </c>
      <c r="AS2311" s="124" t="str">
        <f t="shared" si="331"/>
        <v/>
      </c>
      <c r="AT2311" s="125" t="str">
        <f t="shared" si="332"/>
        <v/>
      </c>
      <c r="AU2311" s="125" t="str">
        <f>IF(NOT(AT2311=""),VLOOKUP(AT2311,[1]PSI_Category!A:B,2,0),"")</f>
        <v/>
      </c>
      <c r="AV2311" s="167"/>
      <c r="AW2311" s="167"/>
      <c r="AX2311" s="167"/>
    </row>
    <row r="2312" spans="1:50" s="133" customFormat="1" ht="11.4" customHeight="1" x14ac:dyDescent="0.3">
      <c r="A2312" s="103"/>
      <c r="B2312" s="104"/>
      <c r="C2312" s="105"/>
      <c r="D2312" s="106"/>
      <c r="E2312" s="107"/>
      <c r="F2312" s="105"/>
      <c r="G2312" s="107"/>
      <c r="H2312" s="105"/>
      <c r="I2312" s="105"/>
      <c r="J2312" s="107"/>
      <c r="K2312" s="105"/>
      <c r="L2312" s="105"/>
      <c r="M2312" s="105"/>
      <c r="N2312" s="105"/>
      <c r="O2312" s="127"/>
      <c r="P2312" s="109"/>
      <c r="Q2312" s="110"/>
      <c r="R2312" s="110"/>
      <c r="S2312" s="110"/>
      <c r="T2312" s="110"/>
      <c r="U2312" s="111"/>
      <c r="V2312" s="111"/>
      <c r="W2312" s="112"/>
      <c r="X2312" s="113"/>
      <c r="Y2312" s="114"/>
      <c r="Z2312" s="115"/>
      <c r="AA2312" s="116"/>
      <c r="AB2312" s="117" t="b">
        <f t="shared" si="324"/>
        <v>0</v>
      </c>
      <c r="AC2312" s="117">
        <f t="shared" si="325"/>
        <v>0</v>
      </c>
      <c r="AD2312" s="132"/>
      <c r="AE2312" s="117" t="b">
        <f t="shared" si="326"/>
        <v>0</v>
      </c>
      <c r="AF2312" s="117">
        <f t="shared" si="327"/>
        <v>0</v>
      </c>
      <c r="AG2312" s="119">
        <f t="shared" si="328"/>
        <v>0</v>
      </c>
      <c r="AH2312" s="120" t="b">
        <f t="shared" si="329"/>
        <v>0</v>
      </c>
      <c r="AI2312" s="121">
        <f t="shared" si="330"/>
        <v>0</v>
      </c>
      <c r="AJ2312" s="122">
        <f>+C2312</f>
        <v>0</v>
      </c>
      <c r="AK2312" s="122" t="str">
        <f>IF(ISNA(VLOOKUP(postponeList!D2312,[1]Sheet!$A$2:$B$12,2,FALSE))," ",(VLOOKUP(postponeList!D2312,[1]Sheet!$A$2:$B$12,2,FALSE)))</f>
        <v xml:space="preserve"> </v>
      </c>
      <c r="AL2312" s="122" t="str">
        <f>IF(ISNA(VLOOKUP(E2312,[1]Sheet!$G$2:$H$40,2,FALSE))," ",VLOOKUP(E2312,[1]Sheet!$G$2:$H$40,2,FALSE))</f>
        <v xml:space="preserve"> </v>
      </c>
      <c r="AM2312" s="122" t="str">
        <f>IF(ISNA(VLOOKUP(G2312,[1]Sheet!$K$2:$L$159,2,FALSE))," ",(VLOOKUP(G2312,[1]Sheet!$K$2:$L$159,2,FALSE)))</f>
        <v xml:space="preserve"> </v>
      </c>
      <c r="AN2312" s="122" t="str">
        <f>IF(ISNA(VLOOKUP(I2312&amp;C2312,[1]Sheet!$D$2:$E$228,2,FALSE))," ",VLOOKUP(I2312&amp;C2312,[1]Sheet!$D$2:$E$228,2,FALSE))</f>
        <v xml:space="preserve"> </v>
      </c>
      <c r="AO2312" s="122" t="str">
        <f>+I2312&amp;C2312</f>
        <v/>
      </c>
      <c r="AP2312" s="122" t="str">
        <f>C2312&amp;D2312&amp;E2312&amp;G2312&amp;I2312&amp;O2312</f>
        <v/>
      </c>
      <c r="AQ2312" s="122" t="str">
        <f>B2312&amp;D2312&amp;N2312</f>
        <v/>
      </c>
      <c r="AR2312" s="123" t="str">
        <f>+D2312&amp;J2312</f>
        <v/>
      </c>
      <c r="AS2312" s="124" t="str">
        <f t="shared" si="331"/>
        <v/>
      </c>
      <c r="AT2312" s="125" t="str">
        <f t="shared" si="332"/>
        <v/>
      </c>
      <c r="AU2312" s="125" t="str">
        <f>IF(NOT(AT2312=""),VLOOKUP(AT2312,[1]PSI_Category!A:B,2,0),"")</f>
        <v/>
      </c>
      <c r="AV2312" s="167"/>
      <c r="AW2312" s="167"/>
      <c r="AX2312" s="167"/>
    </row>
    <row r="2313" spans="1:50" s="133" customFormat="1" ht="11.4" customHeight="1" x14ac:dyDescent="0.3">
      <c r="A2313" s="103"/>
      <c r="B2313" s="104"/>
      <c r="C2313" s="105"/>
      <c r="D2313" s="106"/>
      <c r="E2313" s="107"/>
      <c r="F2313" s="105"/>
      <c r="G2313" s="107"/>
      <c r="H2313" s="105"/>
      <c r="I2313" s="105"/>
      <c r="J2313" s="107"/>
      <c r="K2313" s="105"/>
      <c r="L2313" s="105"/>
      <c r="M2313" s="105"/>
      <c r="N2313" s="105"/>
      <c r="O2313" s="127"/>
      <c r="P2313" s="109"/>
      <c r="Q2313" s="110"/>
      <c r="R2313" s="110"/>
      <c r="S2313" s="110"/>
      <c r="T2313" s="110"/>
      <c r="U2313" s="111"/>
      <c r="V2313" s="111"/>
      <c r="W2313" s="112"/>
      <c r="X2313" s="113"/>
      <c r="Y2313" s="114"/>
      <c r="Z2313" s="115"/>
      <c r="AA2313" s="116"/>
      <c r="AB2313" s="117" t="b">
        <f t="shared" si="324"/>
        <v>0</v>
      </c>
      <c r="AC2313" s="117">
        <f t="shared" si="325"/>
        <v>0</v>
      </c>
      <c r="AD2313" s="132"/>
      <c r="AE2313" s="117" t="b">
        <f t="shared" si="326"/>
        <v>0</v>
      </c>
      <c r="AF2313" s="117">
        <f t="shared" si="327"/>
        <v>0</v>
      </c>
      <c r="AG2313" s="119">
        <f t="shared" si="328"/>
        <v>0</v>
      </c>
      <c r="AH2313" s="120" t="b">
        <f t="shared" si="329"/>
        <v>0</v>
      </c>
      <c r="AI2313" s="121">
        <f t="shared" si="330"/>
        <v>0</v>
      </c>
      <c r="AJ2313" s="122">
        <f>+C2313</f>
        <v>0</v>
      </c>
      <c r="AK2313" s="122" t="str">
        <f>IF(ISNA(VLOOKUP(postponeList!D2313,[1]Sheet!$A$2:$B$12,2,FALSE))," ",(VLOOKUP(postponeList!D2313,[1]Sheet!$A$2:$B$12,2,FALSE)))</f>
        <v xml:space="preserve"> </v>
      </c>
      <c r="AL2313" s="122" t="str">
        <f>IF(ISNA(VLOOKUP(E2313,[1]Sheet!$G$2:$H$40,2,FALSE))," ",VLOOKUP(E2313,[1]Sheet!$G$2:$H$40,2,FALSE))</f>
        <v xml:space="preserve"> </v>
      </c>
      <c r="AM2313" s="122" t="str">
        <f>IF(ISNA(VLOOKUP(G2313,[1]Sheet!$K$2:$L$159,2,FALSE))," ",(VLOOKUP(G2313,[1]Sheet!$K$2:$L$159,2,FALSE)))</f>
        <v xml:space="preserve"> </v>
      </c>
      <c r="AN2313" s="122" t="str">
        <f>IF(ISNA(VLOOKUP(I2313&amp;C2313,[1]Sheet!$D$2:$E$228,2,FALSE))," ",VLOOKUP(I2313&amp;C2313,[1]Sheet!$D$2:$E$228,2,FALSE))</f>
        <v xml:space="preserve"> </v>
      </c>
      <c r="AO2313" s="122" t="str">
        <f>+I2313&amp;C2313</f>
        <v/>
      </c>
      <c r="AP2313" s="122" t="str">
        <f>C2313&amp;D2313&amp;E2313&amp;G2313&amp;I2313&amp;O2313</f>
        <v/>
      </c>
      <c r="AQ2313" s="122" t="str">
        <f>B2313&amp;D2313&amp;N2313</f>
        <v/>
      </c>
      <c r="AR2313" s="123" t="str">
        <f>+D2313&amp;J2313</f>
        <v/>
      </c>
      <c r="AS2313" s="124" t="str">
        <f t="shared" si="331"/>
        <v/>
      </c>
      <c r="AT2313" s="125" t="str">
        <f t="shared" si="332"/>
        <v/>
      </c>
      <c r="AU2313" s="125" t="str">
        <f>IF(NOT(AT2313=""),VLOOKUP(AT2313,[1]PSI_Category!A:B,2,0),"")</f>
        <v/>
      </c>
      <c r="AV2313" s="167"/>
      <c r="AW2313" s="167"/>
      <c r="AX2313" s="167"/>
    </row>
    <row r="2314" spans="1:50" s="133" customFormat="1" ht="11.4" customHeight="1" x14ac:dyDescent="0.3">
      <c r="A2314" s="103"/>
      <c r="B2314" s="104"/>
      <c r="C2314" s="105"/>
      <c r="D2314" s="106"/>
      <c r="E2314" s="107"/>
      <c r="F2314" s="105"/>
      <c r="G2314" s="107"/>
      <c r="H2314" s="105"/>
      <c r="I2314" s="105"/>
      <c r="J2314" s="107"/>
      <c r="K2314" s="105"/>
      <c r="L2314" s="105"/>
      <c r="M2314" s="105"/>
      <c r="N2314" s="105"/>
      <c r="O2314" s="127"/>
      <c r="P2314" s="109"/>
      <c r="Q2314" s="110"/>
      <c r="R2314" s="110"/>
      <c r="S2314" s="110"/>
      <c r="T2314" s="110"/>
      <c r="U2314" s="111"/>
      <c r="V2314" s="111"/>
      <c r="W2314" s="112"/>
      <c r="X2314" s="113"/>
      <c r="Y2314" s="114"/>
      <c r="Z2314" s="115"/>
      <c r="AA2314" s="116"/>
      <c r="AB2314" s="117" t="b">
        <f t="shared" si="324"/>
        <v>0</v>
      </c>
      <c r="AC2314" s="117">
        <f t="shared" si="325"/>
        <v>0</v>
      </c>
      <c r="AD2314" s="132"/>
      <c r="AE2314" s="117" t="b">
        <f t="shared" si="326"/>
        <v>0</v>
      </c>
      <c r="AF2314" s="117">
        <f t="shared" si="327"/>
        <v>0</v>
      </c>
      <c r="AG2314" s="119">
        <f t="shared" si="328"/>
        <v>0</v>
      </c>
      <c r="AH2314" s="120" t="b">
        <f t="shared" si="329"/>
        <v>0</v>
      </c>
      <c r="AI2314" s="121">
        <f t="shared" si="330"/>
        <v>0</v>
      </c>
      <c r="AJ2314" s="122">
        <f>+C2314</f>
        <v>0</v>
      </c>
      <c r="AK2314" s="122" t="str">
        <f>IF(ISNA(VLOOKUP(postponeList!D2314,[1]Sheet!$A$2:$B$12,2,FALSE))," ",(VLOOKUP(postponeList!D2314,[1]Sheet!$A$2:$B$12,2,FALSE)))</f>
        <v xml:space="preserve"> </v>
      </c>
      <c r="AL2314" s="122" t="str">
        <f>IF(ISNA(VLOOKUP(E2314,[1]Sheet!$G$2:$H$40,2,FALSE))," ",VLOOKUP(E2314,[1]Sheet!$G$2:$H$40,2,FALSE))</f>
        <v xml:space="preserve"> </v>
      </c>
      <c r="AM2314" s="122" t="str">
        <f>IF(ISNA(VLOOKUP(G2314,[1]Sheet!$K$2:$L$159,2,FALSE))," ",(VLOOKUP(G2314,[1]Sheet!$K$2:$L$159,2,FALSE)))</f>
        <v xml:space="preserve"> </v>
      </c>
      <c r="AN2314" s="122" t="str">
        <f>IF(ISNA(VLOOKUP(I2314&amp;C2314,[1]Sheet!$D$2:$E$228,2,FALSE))," ",VLOOKUP(I2314&amp;C2314,[1]Sheet!$D$2:$E$228,2,FALSE))</f>
        <v xml:space="preserve"> </v>
      </c>
      <c r="AO2314" s="122" t="str">
        <f>+I2314&amp;C2314</f>
        <v/>
      </c>
      <c r="AP2314" s="122" t="str">
        <f>C2314&amp;D2314&amp;E2314&amp;G2314&amp;I2314&amp;O2314</f>
        <v/>
      </c>
      <c r="AQ2314" s="122" t="str">
        <f>B2314&amp;D2314&amp;N2314</f>
        <v/>
      </c>
      <c r="AR2314" s="123" t="str">
        <f>+D2314&amp;J2314</f>
        <v/>
      </c>
      <c r="AS2314" s="124" t="str">
        <f t="shared" si="331"/>
        <v/>
      </c>
      <c r="AT2314" s="125" t="str">
        <f t="shared" si="332"/>
        <v/>
      </c>
      <c r="AU2314" s="125" t="str">
        <f>IF(NOT(AT2314=""),VLOOKUP(AT2314,[1]PSI_Category!A:B,2,0),"")</f>
        <v/>
      </c>
      <c r="AV2314" s="167"/>
      <c r="AW2314" s="167"/>
      <c r="AX2314" s="167"/>
    </row>
    <row r="2315" spans="1:50" s="133" customFormat="1" ht="11.4" customHeight="1" x14ac:dyDescent="0.3">
      <c r="A2315" s="103"/>
      <c r="B2315" s="104"/>
      <c r="C2315" s="105"/>
      <c r="D2315" s="106"/>
      <c r="E2315" s="107"/>
      <c r="F2315" s="105"/>
      <c r="G2315" s="107"/>
      <c r="H2315" s="105"/>
      <c r="I2315" s="105"/>
      <c r="J2315" s="107"/>
      <c r="K2315" s="105"/>
      <c r="L2315" s="105"/>
      <c r="M2315" s="105"/>
      <c r="N2315" s="105"/>
      <c r="O2315" s="127"/>
      <c r="P2315" s="109"/>
      <c r="Q2315" s="110"/>
      <c r="R2315" s="110"/>
      <c r="S2315" s="110"/>
      <c r="T2315" s="110"/>
      <c r="U2315" s="111"/>
      <c r="V2315" s="111"/>
      <c r="W2315" s="112"/>
      <c r="X2315" s="113"/>
      <c r="Y2315" s="114"/>
      <c r="Z2315" s="115"/>
      <c r="AA2315" s="116"/>
      <c r="AB2315" s="117" t="b">
        <f t="shared" si="324"/>
        <v>0</v>
      </c>
      <c r="AC2315" s="117">
        <f t="shared" si="325"/>
        <v>0</v>
      </c>
      <c r="AD2315" s="132"/>
      <c r="AE2315" s="117" t="b">
        <f t="shared" si="326"/>
        <v>0</v>
      </c>
      <c r="AF2315" s="117">
        <f t="shared" si="327"/>
        <v>0</v>
      </c>
      <c r="AG2315" s="119">
        <f t="shared" si="328"/>
        <v>0</v>
      </c>
      <c r="AH2315" s="120" t="b">
        <f t="shared" si="329"/>
        <v>0</v>
      </c>
      <c r="AI2315" s="121">
        <f t="shared" si="330"/>
        <v>0</v>
      </c>
      <c r="AJ2315" s="122">
        <f>+C2315</f>
        <v>0</v>
      </c>
      <c r="AK2315" s="122" t="str">
        <f>IF(ISNA(VLOOKUP(postponeList!D2315,[1]Sheet!$A$2:$B$12,2,FALSE))," ",(VLOOKUP(postponeList!D2315,[1]Sheet!$A$2:$B$12,2,FALSE)))</f>
        <v xml:space="preserve"> </v>
      </c>
      <c r="AL2315" s="122" t="str">
        <f>IF(ISNA(VLOOKUP(E2315,[1]Sheet!$G$2:$H$40,2,FALSE))," ",VLOOKUP(E2315,[1]Sheet!$G$2:$H$40,2,FALSE))</f>
        <v xml:space="preserve"> </v>
      </c>
      <c r="AM2315" s="122" t="str">
        <f>IF(ISNA(VLOOKUP(G2315,[1]Sheet!$K$2:$L$159,2,FALSE))," ",(VLOOKUP(G2315,[1]Sheet!$K$2:$L$159,2,FALSE)))</f>
        <v xml:space="preserve"> </v>
      </c>
      <c r="AN2315" s="122" t="str">
        <f>IF(ISNA(VLOOKUP(I2315&amp;C2315,[1]Sheet!$D$2:$E$228,2,FALSE))," ",VLOOKUP(I2315&amp;C2315,[1]Sheet!$D$2:$E$228,2,FALSE))</f>
        <v xml:space="preserve"> </v>
      </c>
      <c r="AO2315" s="122" t="str">
        <f>+I2315&amp;C2315</f>
        <v/>
      </c>
      <c r="AP2315" s="122" t="str">
        <f>C2315&amp;D2315&amp;E2315&amp;G2315&amp;I2315&amp;O2315</f>
        <v/>
      </c>
      <c r="AQ2315" s="122" t="str">
        <f>B2315&amp;D2315&amp;N2315</f>
        <v/>
      </c>
      <c r="AR2315" s="123" t="str">
        <f>+D2315&amp;J2315</f>
        <v/>
      </c>
      <c r="AS2315" s="124" t="str">
        <f t="shared" si="331"/>
        <v/>
      </c>
      <c r="AT2315" s="125" t="str">
        <f t="shared" si="332"/>
        <v/>
      </c>
      <c r="AU2315" s="125" t="str">
        <f>IF(NOT(AT2315=""),VLOOKUP(AT2315,[1]PSI_Category!A:B,2,0),"")</f>
        <v/>
      </c>
      <c r="AV2315" s="167"/>
      <c r="AW2315" s="167"/>
      <c r="AX2315" s="167"/>
    </row>
    <row r="2316" spans="1:50" s="133" customFormat="1" ht="11.4" customHeight="1" x14ac:dyDescent="0.3">
      <c r="A2316" s="103"/>
      <c r="B2316" s="104"/>
      <c r="C2316" s="105"/>
      <c r="D2316" s="106"/>
      <c r="E2316" s="107"/>
      <c r="F2316" s="105"/>
      <c r="G2316" s="107"/>
      <c r="H2316" s="105"/>
      <c r="I2316" s="105"/>
      <c r="J2316" s="107"/>
      <c r="K2316" s="105"/>
      <c r="L2316" s="105"/>
      <c r="M2316" s="105"/>
      <c r="N2316" s="105"/>
      <c r="O2316" s="127"/>
      <c r="P2316" s="109"/>
      <c r="Q2316" s="110"/>
      <c r="R2316" s="110"/>
      <c r="S2316" s="110"/>
      <c r="T2316" s="110"/>
      <c r="U2316" s="111"/>
      <c r="V2316" s="111"/>
      <c r="W2316" s="112"/>
      <c r="X2316" s="113"/>
      <c r="Y2316" s="114"/>
      <c r="Z2316" s="115"/>
      <c r="AA2316" s="116"/>
      <c r="AB2316" s="117" t="b">
        <f t="shared" si="324"/>
        <v>0</v>
      </c>
      <c r="AC2316" s="117">
        <f t="shared" si="325"/>
        <v>0</v>
      </c>
      <c r="AD2316" s="132"/>
      <c r="AE2316" s="117" t="b">
        <f t="shared" si="326"/>
        <v>0</v>
      </c>
      <c r="AF2316" s="117">
        <f t="shared" si="327"/>
        <v>0</v>
      </c>
      <c r="AG2316" s="119">
        <f t="shared" si="328"/>
        <v>0</v>
      </c>
      <c r="AH2316" s="120" t="b">
        <f t="shared" si="329"/>
        <v>0</v>
      </c>
      <c r="AI2316" s="121">
        <f t="shared" si="330"/>
        <v>0</v>
      </c>
      <c r="AJ2316" s="122">
        <f>+C2316</f>
        <v>0</v>
      </c>
      <c r="AK2316" s="122" t="str">
        <f>IF(ISNA(VLOOKUP(postponeList!D2316,[1]Sheet!$A$2:$B$12,2,FALSE))," ",(VLOOKUP(postponeList!D2316,[1]Sheet!$A$2:$B$12,2,FALSE)))</f>
        <v xml:space="preserve"> </v>
      </c>
      <c r="AL2316" s="122" t="str">
        <f>IF(ISNA(VLOOKUP(E2316,[1]Sheet!$G$2:$H$40,2,FALSE))," ",VLOOKUP(E2316,[1]Sheet!$G$2:$H$40,2,FALSE))</f>
        <v xml:space="preserve"> </v>
      </c>
      <c r="AM2316" s="122" t="str">
        <f>IF(ISNA(VLOOKUP(G2316,[1]Sheet!$K$2:$L$159,2,FALSE))," ",(VLOOKUP(G2316,[1]Sheet!$K$2:$L$159,2,FALSE)))</f>
        <v xml:space="preserve"> </v>
      </c>
      <c r="AN2316" s="122" t="str">
        <f>IF(ISNA(VLOOKUP(I2316&amp;C2316,[1]Sheet!$D$2:$E$228,2,FALSE))," ",VLOOKUP(I2316&amp;C2316,[1]Sheet!$D$2:$E$228,2,FALSE))</f>
        <v xml:space="preserve"> </v>
      </c>
      <c r="AO2316" s="122" t="str">
        <f>+I2316&amp;C2316</f>
        <v/>
      </c>
      <c r="AP2316" s="122" t="str">
        <f>C2316&amp;D2316&amp;E2316&amp;G2316&amp;I2316&amp;O2316</f>
        <v/>
      </c>
      <c r="AQ2316" s="122" t="str">
        <f>B2316&amp;D2316&amp;N2316</f>
        <v/>
      </c>
      <c r="AR2316" s="123" t="str">
        <f>+D2316&amp;J2316</f>
        <v/>
      </c>
      <c r="AS2316" s="124" t="str">
        <f t="shared" si="331"/>
        <v/>
      </c>
      <c r="AT2316" s="125" t="str">
        <f t="shared" si="332"/>
        <v/>
      </c>
      <c r="AU2316" s="125" t="str">
        <f>IF(NOT(AT2316=""),VLOOKUP(AT2316,[1]PSI_Category!A:B,2,0),"")</f>
        <v/>
      </c>
      <c r="AV2316" s="167"/>
      <c r="AW2316" s="167"/>
      <c r="AX2316" s="167"/>
    </row>
    <row r="2317" spans="1:50" s="133" customFormat="1" ht="11.4" customHeight="1" x14ac:dyDescent="0.3">
      <c r="A2317" s="103"/>
      <c r="B2317" s="104"/>
      <c r="C2317" s="105"/>
      <c r="D2317" s="106"/>
      <c r="E2317" s="107"/>
      <c r="F2317" s="105"/>
      <c r="G2317" s="107"/>
      <c r="H2317" s="105"/>
      <c r="I2317" s="105"/>
      <c r="J2317" s="107"/>
      <c r="K2317" s="105"/>
      <c r="L2317" s="105"/>
      <c r="M2317" s="105"/>
      <c r="N2317" s="105"/>
      <c r="O2317" s="127"/>
      <c r="P2317" s="109"/>
      <c r="Q2317" s="110"/>
      <c r="R2317" s="110"/>
      <c r="S2317" s="110"/>
      <c r="T2317" s="110"/>
      <c r="U2317" s="111"/>
      <c r="V2317" s="111"/>
      <c r="W2317" s="112"/>
      <c r="X2317" s="113"/>
      <c r="Y2317" s="114"/>
      <c r="Z2317" s="115"/>
      <c r="AA2317" s="116"/>
      <c r="AB2317" s="117" t="b">
        <f t="shared" si="324"/>
        <v>0</v>
      </c>
      <c r="AC2317" s="117">
        <f t="shared" si="325"/>
        <v>0</v>
      </c>
      <c r="AD2317" s="132"/>
      <c r="AE2317" s="117" t="b">
        <f t="shared" si="326"/>
        <v>0</v>
      </c>
      <c r="AF2317" s="117">
        <f t="shared" si="327"/>
        <v>0</v>
      </c>
      <c r="AG2317" s="119">
        <f t="shared" si="328"/>
        <v>0</v>
      </c>
      <c r="AH2317" s="120" t="b">
        <f t="shared" si="329"/>
        <v>0</v>
      </c>
      <c r="AI2317" s="121">
        <f t="shared" si="330"/>
        <v>0</v>
      </c>
      <c r="AJ2317" s="122">
        <f>+C2317</f>
        <v>0</v>
      </c>
      <c r="AK2317" s="122" t="str">
        <f>IF(ISNA(VLOOKUP(postponeList!D2317,[1]Sheet!$A$2:$B$12,2,FALSE))," ",(VLOOKUP(postponeList!D2317,[1]Sheet!$A$2:$B$12,2,FALSE)))</f>
        <v xml:space="preserve"> </v>
      </c>
      <c r="AL2317" s="122" t="str">
        <f>IF(ISNA(VLOOKUP(E2317,[1]Sheet!$G$2:$H$40,2,FALSE))," ",VLOOKUP(E2317,[1]Sheet!$G$2:$H$40,2,FALSE))</f>
        <v xml:space="preserve"> </v>
      </c>
      <c r="AM2317" s="122" t="str">
        <f>IF(ISNA(VLOOKUP(G2317,[1]Sheet!$K$2:$L$159,2,FALSE))," ",(VLOOKUP(G2317,[1]Sheet!$K$2:$L$159,2,FALSE)))</f>
        <v xml:space="preserve"> </v>
      </c>
      <c r="AN2317" s="122" t="str">
        <f>IF(ISNA(VLOOKUP(I2317&amp;C2317,[1]Sheet!$D$2:$E$228,2,FALSE))," ",VLOOKUP(I2317&amp;C2317,[1]Sheet!$D$2:$E$228,2,FALSE))</f>
        <v xml:space="preserve"> </v>
      </c>
      <c r="AO2317" s="122" t="str">
        <f>+I2317&amp;C2317</f>
        <v/>
      </c>
      <c r="AP2317" s="122" t="str">
        <f>C2317&amp;D2317&amp;E2317&amp;G2317&amp;I2317&amp;O2317</f>
        <v/>
      </c>
      <c r="AQ2317" s="122" t="str">
        <f>B2317&amp;D2317&amp;N2317</f>
        <v/>
      </c>
      <c r="AR2317" s="123" t="str">
        <f>+D2317&amp;J2317</f>
        <v/>
      </c>
      <c r="AS2317" s="124" t="str">
        <f t="shared" si="331"/>
        <v/>
      </c>
      <c r="AT2317" s="125" t="str">
        <f t="shared" si="332"/>
        <v/>
      </c>
      <c r="AU2317" s="125" t="str">
        <f>IF(NOT(AT2317=""),VLOOKUP(AT2317,[1]PSI_Category!A:B,2,0),"")</f>
        <v/>
      </c>
      <c r="AV2317" s="167"/>
      <c r="AW2317" s="167"/>
      <c r="AX2317" s="167"/>
    </row>
    <row r="2318" spans="1:50" s="133" customFormat="1" ht="11.4" customHeight="1" x14ac:dyDescent="0.3">
      <c r="A2318" s="103"/>
      <c r="B2318" s="104"/>
      <c r="C2318" s="105"/>
      <c r="D2318" s="106"/>
      <c r="E2318" s="107"/>
      <c r="F2318" s="105"/>
      <c r="G2318" s="107"/>
      <c r="H2318" s="105"/>
      <c r="I2318" s="105"/>
      <c r="J2318" s="107"/>
      <c r="K2318" s="105"/>
      <c r="L2318" s="105"/>
      <c r="M2318" s="105"/>
      <c r="N2318" s="105"/>
      <c r="O2318" s="127"/>
      <c r="P2318" s="109"/>
      <c r="Q2318" s="110"/>
      <c r="R2318" s="110"/>
      <c r="S2318" s="110"/>
      <c r="T2318" s="110"/>
      <c r="U2318" s="111"/>
      <c r="V2318" s="111"/>
      <c r="W2318" s="112"/>
      <c r="X2318" s="113"/>
      <c r="Y2318" s="114"/>
      <c r="Z2318" s="115"/>
      <c r="AA2318" s="116"/>
      <c r="AB2318" s="117" t="b">
        <f t="shared" si="324"/>
        <v>0</v>
      </c>
      <c r="AC2318" s="117">
        <f t="shared" si="325"/>
        <v>0</v>
      </c>
      <c r="AD2318" s="132"/>
      <c r="AE2318" s="117" t="b">
        <f t="shared" si="326"/>
        <v>0</v>
      </c>
      <c r="AF2318" s="117">
        <f t="shared" si="327"/>
        <v>0</v>
      </c>
      <c r="AG2318" s="119">
        <f t="shared" si="328"/>
        <v>0</v>
      </c>
      <c r="AH2318" s="120" t="b">
        <f t="shared" si="329"/>
        <v>0</v>
      </c>
      <c r="AI2318" s="121">
        <f t="shared" si="330"/>
        <v>0</v>
      </c>
      <c r="AJ2318" s="122">
        <f>+C2318</f>
        <v>0</v>
      </c>
      <c r="AK2318" s="122" t="str">
        <f>IF(ISNA(VLOOKUP(postponeList!D2318,[1]Sheet!$A$2:$B$12,2,FALSE))," ",(VLOOKUP(postponeList!D2318,[1]Sheet!$A$2:$B$12,2,FALSE)))</f>
        <v xml:space="preserve"> </v>
      </c>
      <c r="AL2318" s="122" t="str">
        <f>IF(ISNA(VLOOKUP(E2318,[1]Sheet!$G$2:$H$40,2,FALSE))," ",VLOOKUP(E2318,[1]Sheet!$G$2:$H$40,2,FALSE))</f>
        <v xml:space="preserve"> </v>
      </c>
      <c r="AM2318" s="122" t="str">
        <f>IF(ISNA(VLOOKUP(G2318,[1]Sheet!$K$2:$L$159,2,FALSE))," ",(VLOOKUP(G2318,[1]Sheet!$K$2:$L$159,2,FALSE)))</f>
        <v xml:space="preserve"> </v>
      </c>
      <c r="AN2318" s="122" t="str">
        <f>IF(ISNA(VLOOKUP(I2318&amp;C2318,[1]Sheet!$D$2:$E$228,2,FALSE))," ",VLOOKUP(I2318&amp;C2318,[1]Sheet!$D$2:$E$228,2,FALSE))</f>
        <v xml:space="preserve"> </v>
      </c>
      <c r="AO2318" s="122" t="str">
        <f>+I2318&amp;C2318</f>
        <v/>
      </c>
      <c r="AP2318" s="122" t="str">
        <f>C2318&amp;D2318&amp;E2318&amp;G2318&amp;I2318&amp;O2318</f>
        <v/>
      </c>
      <c r="AQ2318" s="122" t="str">
        <f>B2318&amp;D2318&amp;N2318</f>
        <v/>
      </c>
      <c r="AR2318" s="123" t="str">
        <f>+D2318&amp;J2318</f>
        <v/>
      </c>
      <c r="AS2318" s="124" t="str">
        <f t="shared" si="331"/>
        <v/>
      </c>
      <c r="AT2318" s="125" t="str">
        <f t="shared" si="332"/>
        <v/>
      </c>
      <c r="AU2318" s="125" t="str">
        <f>IF(NOT(AT2318=""),VLOOKUP(AT2318,[1]PSI_Category!A:B,2,0),"")</f>
        <v/>
      </c>
      <c r="AV2318" s="167"/>
      <c r="AW2318" s="167"/>
      <c r="AX2318" s="167"/>
    </row>
    <row r="2319" spans="1:50" s="133" customFormat="1" ht="11.4" customHeight="1" x14ac:dyDescent="0.3">
      <c r="A2319" s="103"/>
      <c r="B2319" s="104"/>
      <c r="C2319" s="105"/>
      <c r="D2319" s="106"/>
      <c r="E2319" s="107"/>
      <c r="F2319" s="105"/>
      <c r="G2319" s="107"/>
      <c r="H2319" s="105"/>
      <c r="I2319" s="105"/>
      <c r="J2319" s="107"/>
      <c r="K2319" s="105"/>
      <c r="L2319" s="105"/>
      <c r="M2319" s="105"/>
      <c r="N2319" s="105"/>
      <c r="O2319" s="127"/>
      <c r="P2319" s="109"/>
      <c r="Q2319" s="110"/>
      <c r="R2319" s="110"/>
      <c r="S2319" s="110"/>
      <c r="T2319" s="110"/>
      <c r="U2319" s="111"/>
      <c r="V2319" s="111"/>
      <c r="W2319" s="112"/>
      <c r="X2319" s="113"/>
      <c r="Y2319" s="114"/>
      <c r="Z2319" s="115"/>
      <c r="AA2319" s="116"/>
      <c r="AB2319" s="117" t="b">
        <f t="shared" si="324"/>
        <v>0</v>
      </c>
      <c r="AC2319" s="117">
        <f t="shared" si="325"/>
        <v>0</v>
      </c>
      <c r="AD2319" s="132"/>
      <c r="AE2319" s="117" t="b">
        <f t="shared" si="326"/>
        <v>0</v>
      </c>
      <c r="AF2319" s="117">
        <f t="shared" si="327"/>
        <v>0</v>
      </c>
      <c r="AG2319" s="119">
        <f t="shared" si="328"/>
        <v>0</v>
      </c>
      <c r="AH2319" s="120" t="b">
        <f t="shared" si="329"/>
        <v>0</v>
      </c>
      <c r="AI2319" s="121">
        <f t="shared" si="330"/>
        <v>0</v>
      </c>
      <c r="AJ2319" s="122">
        <f>+C2319</f>
        <v>0</v>
      </c>
      <c r="AK2319" s="122" t="str">
        <f>IF(ISNA(VLOOKUP(postponeList!D2319,[1]Sheet!$A$2:$B$12,2,FALSE))," ",(VLOOKUP(postponeList!D2319,[1]Sheet!$A$2:$B$12,2,FALSE)))</f>
        <v xml:space="preserve"> </v>
      </c>
      <c r="AL2319" s="122" t="str">
        <f>IF(ISNA(VLOOKUP(E2319,[1]Sheet!$G$2:$H$40,2,FALSE))," ",VLOOKUP(E2319,[1]Sheet!$G$2:$H$40,2,FALSE))</f>
        <v xml:space="preserve"> </v>
      </c>
      <c r="AM2319" s="122" t="str">
        <f>IF(ISNA(VLOOKUP(G2319,[1]Sheet!$K$2:$L$159,2,FALSE))," ",(VLOOKUP(G2319,[1]Sheet!$K$2:$L$159,2,FALSE)))</f>
        <v xml:space="preserve"> </v>
      </c>
      <c r="AN2319" s="122" t="str">
        <f>IF(ISNA(VLOOKUP(I2319&amp;C2319,[1]Sheet!$D$2:$E$228,2,FALSE))," ",VLOOKUP(I2319&amp;C2319,[1]Sheet!$D$2:$E$228,2,FALSE))</f>
        <v xml:space="preserve"> </v>
      </c>
      <c r="AO2319" s="122" t="str">
        <f>+I2319&amp;C2319</f>
        <v/>
      </c>
      <c r="AP2319" s="122" t="str">
        <f>C2319&amp;D2319&amp;E2319&amp;G2319&amp;I2319&amp;O2319</f>
        <v/>
      </c>
      <c r="AQ2319" s="122" t="str">
        <f>B2319&amp;D2319&amp;N2319</f>
        <v/>
      </c>
      <c r="AR2319" s="123" t="str">
        <f>+D2319&amp;J2319</f>
        <v/>
      </c>
      <c r="AS2319" s="124" t="str">
        <f t="shared" si="331"/>
        <v/>
      </c>
      <c r="AT2319" s="125" t="str">
        <f t="shared" si="332"/>
        <v/>
      </c>
      <c r="AU2319" s="125" t="str">
        <f>IF(NOT(AT2319=""),VLOOKUP(AT2319,[1]PSI_Category!A:B,2,0),"")</f>
        <v/>
      </c>
      <c r="AV2319" s="167"/>
      <c r="AW2319" s="167"/>
      <c r="AX2319" s="167"/>
    </row>
    <row r="2320" spans="1:50" s="133" customFormat="1" ht="11.4" customHeight="1" x14ac:dyDescent="0.3">
      <c r="A2320" s="103"/>
      <c r="B2320" s="104"/>
      <c r="C2320" s="105"/>
      <c r="D2320" s="106"/>
      <c r="E2320" s="107"/>
      <c r="F2320" s="105"/>
      <c r="G2320" s="107"/>
      <c r="H2320" s="105"/>
      <c r="I2320" s="105"/>
      <c r="J2320" s="107"/>
      <c r="K2320" s="105"/>
      <c r="L2320" s="105"/>
      <c r="M2320" s="105"/>
      <c r="N2320" s="105"/>
      <c r="O2320" s="127"/>
      <c r="P2320" s="109"/>
      <c r="Q2320" s="110"/>
      <c r="R2320" s="110"/>
      <c r="S2320" s="110"/>
      <c r="T2320" s="110"/>
      <c r="U2320" s="111"/>
      <c r="V2320" s="111"/>
      <c r="W2320" s="112"/>
      <c r="X2320" s="113"/>
      <c r="Y2320" s="114"/>
      <c r="Z2320" s="115"/>
      <c r="AA2320" s="116"/>
      <c r="AB2320" s="117" t="b">
        <f t="shared" si="324"/>
        <v>0</v>
      </c>
      <c r="AC2320" s="117">
        <f t="shared" si="325"/>
        <v>0</v>
      </c>
      <c r="AD2320" s="132"/>
      <c r="AE2320" s="117" t="b">
        <f t="shared" si="326"/>
        <v>0</v>
      </c>
      <c r="AF2320" s="117">
        <f t="shared" si="327"/>
        <v>0</v>
      </c>
      <c r="AG2320" s="119">
        <f t="shared" si="328"/>
        <v>0</v>
      </c>
      <c r="AH2320" s="120" t="b">
        <f t="shared" si="329"/>
        <v>0</v>
      </c>
      <c r="AI2320" s="121">
        <f t="shared" si="330"/>
        <v>0</v>
      </c>
      <c r="AJ2320" s="122">
        <f>+C2320</f>
        <v>0</v>
      </c>
      <c r="AK2320" s="122" t="str">
        <f>IF(ISNA(VLOOKUP(postponeList!D2320,[1]Sheet!$A$2:$B$12,2,FALSE))," ",(VLOOKUP(postponeList!D2320,[1]Sheet!$A$2:$B$12,2,FALSE)))</f>
        <v xml:space="preserve"> </v>
      </c>
      <c r="AL2320" s="122" t="str">
        <f>IF(ISNA(VLOOKUP(E2320,[1]Sheet!$G$2:$H$40,2,FALSE))," ",VLOOKUP(E2320,[1]Sheet!$G$2:$H$40,2,FALSE))</f>
        <v xml:space="preserve"> </v>
      </c>
      <c r="AM2320" s="122" t="str">
        <f>IF(ISNA(VLOOKUP(G2320,[1]Sheet!$K$2:$L$159,2,FALSE))," ",(VLOOKUP(G2320,[1]Sheet!$K$2:$L$159,2,FALSE)))</f>
        <v xml:space="preserve"> </v>
      </c>
      <c r="AN2320" s="122" t="str">
        <f>IF(ISNA(VLOOKUP(I2320&amp;C2320,[1]Sheet!$D$2:$E$228,2,FALSE))," ",VLOOKUP(I2320&amp;C2320,[1]Sheet!$D$2:$E$228,2,FALSE))</f>
        <v xml:space="preserve"> </v>
      </c>
      <c r="AO2320" s="122" t="str">
        <f>+I2320&amp;C2320</f>
        <v/>
      </c>
      <c r="AP2320" s="122" t="str">
        <f>C2320&amp;D2320&amp;E2320&amp;G2320&amp;I2320&amp;O2320</f>
        <v/>
      </c>
      <c r="AQ2320" s="122" t="str">
        <f>B2320&amp;D2320&amp;N2320</f>
        <v/>
      </c>
      <c r="AR2320" s="123" t="str">
        <f>+D2320&amp;J2320</f>
        <v/>
      </c>
      <c r="AS2320" s="124" t="str">
        <f t="shared" si="331"/>
        <v/>
      </c>
      <c r="AT2320" s="125" t="str">
        <f t="shared" si="332"/>
        <v/>
      </c>
      <c r="AU2320" s="125" t="str">
        <f>IF(NOT(AT2320=""),VLOOKUP(AT2320,[1]PSI_Category!A:B,2,0),"")</f>
        <v/>
      </c>
      <c r="AV2320" s="167"/>
      <c r="AW2320" s="167"/>
      <c r="AX2320" s="167"/>
    </row>
    <row r="2321" spans="1:50" s="133" customFormat="1" ht="11.4" customHeight="1" x14ac:dyDescent="0.3">
      <c r="A2321" s="103"/>
      <c r="B2321" s="104"/>
      <c r="C2321" s="105"/>
      <c r="D2321" s="106"/>
      <c r="E2321" s="107"/>
      <c r="F2321" s="105"/>
      <c r="G2321" s="107"/>
      <c r="H2321" s="105"/>
      <c r="I2321" s="105"/>
      <c r="J2321" s="107"/>
      <c r="K2321" s="105"/>
      <c r="L2321" s="105"/>
      <c r="M2321" s="105"/>
      <c r="N2321" s="105"/>
      <c r="O2321" s="127"/>
      <c r="P2321" s="109"/>
      <c r="Q2321" s="110"/>
      <c r="R2321" s="110"/>
      <c r="S2321" s="110"/>
      <c r="T2321" s="110"/>
      <c r="U2321" s="111"/>
      <c r="V2321" s="111"/>
      <c r="W2321" s="112"/>
      <c r="X2321" s="113"/>
      <c r="Y2321" s="114"/>
      <c r="Z2321" s="115"/>
      <c r="AA2321" s="116"/>
      <c r="AB2321" s="117" t="b">
        <f t="shared" si="324"/>
        <v>0</v>
      </c>
      <c r="AC2321" s="117">
        <f t="shared" si="325"/>
        <v>0</v>
      </c>
      <c r="AD2321" s="132"/>
      <c r="AE2321" s="117" t="b">
        <f t="shared" si="326"/>
        <v>0</v>
      </c>
      <c r="AF2321" s="117">
        <f t="shared" si="327"/>
        <v>0</v>
      </c>
      <c r="AG2321" s="119">
        <f t="shared" si="328"/>
        <v>0</v>
      </c>
      <c r="AH2321" s="120" t="b">
        <f t="shared" si="329"/>
        <v>0</v>
      </c>
      <c r="AI2321" s="121">
        <f t="shared" si="330"/>
        <v>0</v>
      </c>
      <c r="AJ2321" s="122">
        <f>+C2321</f>
        <v>0</v>
      </c>
      <c r="AK2321" s="122" t="str">
        <f>IF(ISNA(VLOOKUP(postponeList!D2321,[1]Sheet!$A$2:$B$12,2,FALSE))," ",(VLOOKUP(postponeList!D2321,[1]Sheet!$A$2:$B$12,2,FALSE)))</f>
        <v xml:space="preserve"> </v>
      </c>
      <c r="AL2321" s="122" t="str">
        <f>IF(ISNA(VLOOKUP(E2321,[1]Sheet!$G$2:$H$40,2,FALSE))," ",VLOOKUP(E2321,[1]Sheet!$G$2:$H$40,2,FALSE))</f>
        <v xml:space="preserve"> </v>
      </c>
      <c r="AM2321" s="122" t="str">
        <f>IF(ISNA(VLOOKUP(G2321,[1]Sheet!$K$2:$L$159,2,FALSE))," ",(VLOOKUP(G2321,[1]Sheet!$K$2:$L$159,2,FALSE)))</f>
        <v xml:space="preserve"> </v>
      </c>
      <c r="AN2321" s="122" t="str">
        <f>IF(ISNA(VLOOKUP(I2321&amp;C2321,[1]Sheet!$D$2:$E$228,2,FALSE))," ",VLOOKUP(I2321&amp;C2321,[1]Sheet!$D$2:$E$228,2,FALSE))</f>
        <v xml:space="preserve"> </v>
      </c>
      <c r="AO2321" s="122" t="str">
        <f>+I2321&amp;C2321</f>
        <v/>
      </c>
      <c r="AP2321" s="122" t="str">
        <f>C2321&amp;D2321&amp;E2321&amp;G2321&amp;I2321&amp;O2321</f>
        <v/>
      </c>
      <c r="AQ2321" s="122" t="str">
        <f>B2321&amp;D2321&amp;N2321</f>
        <v/>
      </c>
      <c r="AR2321" s="123" t="str">
        <f>+D2321&amp;J2321</f>
        <v/>
      </c>
      <c r="AS2321" s="124" t="str">
        <f t="shared" si="331"/>
        <v/>
      </c>
      <c r="AT2321" s="125" t="str">
        <f t="shared" si="332"/>
        <v/>
      </c>
      <c r="AU2321" s="125" t="str">
        <f>IF(NOT(AT2321=""),VLOOKUP(AT2321,[1]PSI_Category!A:B,2,0),"")</f>
        <v/>
      </c>
      <c r="AV2321" s="167"/>
      <c r="AW2321" s="167"/>
      <c r="AX2321" s="167"/>
    </row>
    <row r="2322" spans="1:50" s="133" customFormat="1" ht="11.4" customHeight="1" x14ac:dyDescent="0.3">
      <c r="A2322" s="103"/>
      <c r="B2322" s="104"/>
      <c r="C2322" s="105"/>
      <c r="D2322" s="106"/>
      <c r="E2322" s="107"/>
      <c r="F2322" s="105"/>
      <c r="G2322" s="107"/>
      <c r="H2322" s="105"/>
      <c r="I2322" s="105"/>
      <c r="J2322" s="107"/>
      <c r="K2322" s="105"/>
      <c r="L2322" s="105"/>
      <c r="M2322" s="105"/>
      <c r="N2322" s="105"/>
      <c r="O2322" s="127"/>
      <c r="P2322" s="109"/>
      <c r="Q2322" s="110"/>
      <c r="R2322" s="110"/>
      <c r="S2322" s="110"/>
      <c r="T2322" s="110"/>
      <c r="U2322" s="111"/>
      <c r="V2322" s="111"/>
      <c r="W2322" s="112"/>
      <c r="X2322" s="113"/>
      <c r="Y2322" s="114"/>
      <c r="Z2322" s="115"/>
      <c r="AA2322" s="116"/>
      <c r="AB2322" s="117" t="b">
        <f t="shared" si="324"/>
        <v>0</v>
      </c>
      <c r="AC2322" s="117">
        <f t="shared" si="325"/>
        <v>0</v>
      </c>
      <c r="AD2322" s="132"/>
      <c r="AE2322" s="117" t="b">
        <f t="shared" si="326"/>
        <v>0</v>
      </c>
      <c r="AF2322" s="117">
        <f t="shared" si="327"/>
        <v>0</v>
      </c>
      <c r="AG2322" s="119">
        <f t="shared" si="328"/>
        <v>0</v>
      </c>
      <c r="AH2322" s="120" t="b">
        <f t="shared" si="329"/>
        <v>0</v>
      </c>
      <c r="AI2322" s="121">
        <f t="shared" si="330"/>
        <v>0</v>
      </c>
      <c r="AJ2322" s="122">
        <f>+C2322</f>
        <v>0</v>
      </c>
      <c r="AK2322" s="122" t="str">
        <f>IF(ISNA(VLOOKUP(postponeList!D2322,[1]Sheet!$A$2:$B$12,2,FALSE))," ",(VLOOKUP(postponeList!D2322,[1]Sheet!$A$2:$B$12,2,FALSE)))</f>
        <v xml:space="preserve"> </v>
      </c>
      <c r="AL2322" s="122" t="str">
        <f>IF(ISNA(VLOOKUP(E2322,[1]Sheet!$G$2:$H$40,2,FALSE))," ",VLOOKUP(E2322,[1]Sheet!$G$2:$H$40,2,FALSE))</f>
        <v xml:space="preserve"> </v>
      </c>
      <c r="AM2322" s="122" t="str">
        <f>IF(ISNA(VLOOKUP(G2322,[1]Sheet!$K$2:$L$159,2,FALSE))," ",(VLOOKUP(G2322,[1]Sheet!$K$2:$L$159,2,FALSE)))</f>
        <v xml:space="preserve"> </v>
      </c>
      <c r="AN2322" s="122" t="str">
        <f>IF(ISNA(VLOOKUP(I2322&amp;C2322,[1]Sheet!$D$2:$E$228,2,FALSE))," ",VLOOKUP(I2322&amp;C2322,[1]Sheet!$D$2:$E$228,2,FALSE))</f>
        <v xml:space="preserve"> </v>
      </c>
      <c r="AO2322" s="122" t="str">
        <f>+I2322&amp;C2322</f>
        <v/>
      </c>
      <c r="AP2322" s="122" t="str">
        <f>C2322&amp;D2322&amp;E2322&amp;G2322&amp;I2322&amp;O2322</f>
        <v/>
      </c>
      <c r="AQ2322" s="122" t="str">
        <f>B2322&amp;D2322&amp;N2322</f>
        <v/>
      </c>
      <c r="AR2322" s="123" t="str">
        <f>+D2322&amp;J2322</f>
        <v/>
      </c>
      <c r="AS2322" s="124" t="str">
        <f t="shared" si="331"/>
        <v/>
      </c>
      <c r="AT2322" s="125" t="str">
        <f t="shared" si="332"/>
        <v/>
      </c>
      <c r="AU2322" s="125" t="str">
        <f>IF(NOT(AT2322=""),VLOOKUP(AT2322,[1]PSI_Category!A:B,2,0),"")</f>
        <v/>
      </c>
      <c r="AV2322" s="167"/>
      <c r="AW2322" s="167"/>
      <c r="AX2322" s="167"/>
    </row>
    <row r="2323" spans="1:50" s="133" customFormat="1" ht="11.4" customHeight="1" x14ac:dyDescent="0.3">
      <c r="A2323" s="103"/>
      <c r="B2323" s="104"/>
      <c r="C2323" s="105"/>
      <c r="D2323" s="106"/>
      <c r="E2323" s="107"/>
      <c r="F2323" s="105"/>
      <c r="G2323" s="107"/>
      <c r="H2323" s="105"/>
      <c r="I2323" s="105"/>
      <c r="J2323" s="107"/>
      <c r="K2323" s="105"/>
      <c r="L2323" s="105"/>
      <c r="M2323" s="105"/>
      <c r="N2323" s="105"/>
      <c r="O2323" s="127"/>
      <c r="P2323" s="109"/>
      <c r="Q2323" s="110"/>
      <c r="R2323" s="110"/>
      <c r="S2323" s="110"/>
      <c r="T2323" s="110"/>
      <c r="U2323" s="111"/>
      <c r="V2323" s="111"/>
      <c r="W2323" s="112"/>
      <c r="X2323" s="113"/>
      <c r="Y2323" s="114"/>
      <c r="Z2323" s="115"/>
      <c r="AA2323" s="116"/>
      <c r="AB2323" s="117" t="b">
        <f t="shared" si="324"/>
        <v>0</v>
      </c>
      <c r="AC2323" s="117">
        <f t="shared" si="325"/>
        <v>0</v>
      </c>
      <c r="AD2323" s="132"/>
      <c r="AE2323" s="117" t="b">
        <f t="shared" si="326"/>
        <v>0</v>
      </c>
      <c r="AF2323" s="117">
        <f t="shared" si="327"/>
        <v>0</v>
      </c>
      <c r="AG2323" s="119">
        <f t="shared" si="328"/>
        <v>0</v>
      </c>
      <c r="AH2323" s="120" t="b">
        <f t="shared" si="329"/>
        <v>0</v>
      </c>
      <c r="AI2323" s="121">
        <f t="shared" si="330"/>
        <v>0</v>
      </c>
      <c r="AJ2323" s="122">
        <f>+C2323</f>
        <v>0</v>
      </c>
      <c r="AK2323" s="122" t="str">
        <f>IF(ISNA(VLOOKUP(postponeList!D2323,[1]Sheet!$A$2:$B$12,2,FALSE))," ",(VLOOKUP(postponeList!D2323,[1]Sheet!$A$2:$B$12,2,FALSE)))</f>
        <v xml:space="preserve"> </v>
      </c>
      <c r="AL2323" s="122" t="str">
        <f>IF(ISNA(VLOOKUP(E2323,[1]Sheet!$G$2:$H$40,2,FALSE))," ",VLOOKUP(E2323,[1]Sheet!$G$2:$H$40,2,FALSE))</f>
        <v xml:space="preserve"> </v>
      </c>
      <c r="AM2323" s="122" t="str">
        <f>IF(ISNA(VLOOKUP(G2323,[1]Sheet!$K$2:$L$159,2,FALSE))," ",(VLOOKUP(G2323,[1]Sheet!$K$2:$L$159,2,FALSE)))</f>
        <v xml:space="preserve"> </v>
      </c>
      <c r="AN2323" s="122" t="str">
        <f>IF(ISNA(VLOOKUP(I2323&amp;C2323,[1]Sheet!$D$2:$E$228,2,FALSE))," ",VLOOKUP(I2323&amp;C2323,[1]Sheet!$D$2:$E$228,2,FALSE))</f>
        <v xml:space="preserve"> </v>
      </c>
      <c r="AO2323" s="122" t="str">
        <f>+I2323&amp;C2323</f>
        <v/>
      </c>
      <c r="AP2323" s="122" t="str">
        <f>C2323&amp;D2323&amp;E2323&amp;G2323&amp;I2323&amp;O2323</f>
        <v/>
      </c>
      <c r="AQ2323" s="122" t="str">
        <f>B2323&amp;D2323&amp;N2323</f>
        <v/>
      </c>
      <c r="AR2323" s="123" t="str">
        <f>+D2323&amp;J2323</f>
        <v/>
      </c>
      <c r="AS2323" s="124" t="str">
        <f t="shared" si="331"/>
        <v/>
      </c>
      <c r="AT2323" s="125" t="str">
        <f t="shared" si="332"/>
        <v/>
      </c>
      <c r="AU2323" s="125" t="str">
        <f>IF(NOT(AT2323=""),VLOOKUP(AT2323,[1]PSI_Category!A:B,2,0),"")</f>
        <v/>
      </c>
      <c r="AV2323" s="167"/>
      <c r="AW2323" s="167"/>
      <c r="AX2323" s="167"/>
    </row>
    <row r="2324" spans="1:50" s="133" customFormat="1" ht="11.4" customHeight="1" x14ac:dyDescent="0.3">
      <c r="A2324" s="103"/>
      <c r="B2324" s="104"/>
      <c r="C2324" s="105"/>
      <c r="D2324" s="106"/>
      <c r="E2324" s="107"/>
      <c r="F2324" s="105"/>
      <c r="G2324" s="107"/>
      <c r="H2324" s="105"/>
      <c r="I2324" s="105"/>
      <c r="J2324" s="107"/>
      <c r="K2324" s="105"/>
      <c r="L2324" s="105"/>
      <c r="M2324" s="105"/>
      <c r="N2324" s="105"/>
      <c r="O2324" s="108"/>
      <c r="P2324" s="109"/>
      <c r="Q2324" s="110"/>
      <c r="R2324" s="110"/>
      <c r="S2324" s="110"/>
      <c r="T2324" s="110"/>
      <c r="U2324" s="111"/>
      <c r="V2324" s="111"/>
      <c r="W2324" s="112"/>
      <c r="X2324" s="113"/>
      <c r="Y2324" s="114"/>
      <c r="Z2324" s="115"/>
      <c r="AA2324" s="116"/>
      <c r="AB2324" s="117" t="b">
        <f t="shared" si="324"/>
        <v>0</v>
      </c>
      <c r="AC2324" s="117">
        <f t="shared" si="325"/>
        <v>0</v>
      </c>
      <c r="AD2324" s="118"/>
      <c r="AE2324" s="117" t="b">
        <f t="shared" si="326"/>
        <v>0</v>
      </c>
      <c r="AF2324" s="117">
        <f t="shared" si="327"/>
        <v>0</v>
      </c>
      <c r="AG2324" s="119">
        <f t="shared" si="328"/>
        <v>0</v>
      </c>
      <c r="AH2324" s="120" t="b">
        <f t="shared" si="329"/>
        <v>0</v>
      </c>
      <c r="AI2324" s="121">
        <f t="shared" si="330"/>
        <v>0</v>
      </c>
      <c r="AJ2324" s="122">
        <f>+C2324</f>
        <v>0</v>
      </c>
      <c r="AK2324" s="122" t="str">
        <f>IF(ISNA(VLOOKUP(postponeList!D2324,[1]Sheet!$A$2:$B$12,2,FALSE))," ",(VLOOKUP(postponeList!D2324,[1]Sheet!$A$2:$B$12,2,FALSE)))</f>
        <v xml:space="preserve"> </v>
      </c>
      <c r="AL2324" s="122" t="str">
        <f>IF(ISNA(VLOOKUP(E2324,[1]Sheet!$G$2:$H$40,2,FALSE))," ",VLOOKUP(E2324,[1]Sheet!$G$2:$H$40,2,FALSE))</f>
        <v xml:space="preserve"> </v>
      </c>
      <c r="AM2324" s="122" t="str">
        <f>IF(ISNA(VLOOKUP(G2324,[1]Sheet!$K$2:$L$159,2,FALSE))," ",(VLOOKUP(G2324,[1]Sheet!$K$2:$L$159,2,FALSE)))</f>
        <v xml:space="preserve"> </v>
      </c>
      <c r="AN2324" s="122" t="str">
        <f>IF(ISNA(VLOOKUP(I2324&amp;C2324,[1]Sheet!$D$2:$E$228,2,FALSE))," ",VLOOKUP(I2324&amp;C2324,[1]Sheet!$D$2:$E$228,2,FALSE))</f>
        <v xml:space="preserve"> </v>
      </c>
      <c r="AO2324" s="122" t="str">
        <f>+I2324&amp;C2324</f>
        <v/>
      </c>
      <c r="AP2324" s="122" t="str">
        <f>C2324&amp;D2324&amp;E2324&amp;G2324&amp;I2324&amp;O2324</f>
        <v/>
      </c>
      <c r="AQ2324" s="122" t="str">
        <f>B2324&amp;D2324&amp;N2324</f>
        <v/>
      </c>
      <c r="AR2324" s="123" t="str">
        <f>+D2324&amp;J2324</f>
        <v/>
      </c>
      <c r="AS2324" s="124" t="str">
        <f t="shared" si="331"/>
        <v/>
      </c>
      <c r="AT2324" s="125" t="str">
        <f t="shared" si="332"/>
        <v/>
      </c>
      <c r="AU2324" s="125" t="str">
        <f>IF(NOT(AT2324=""),VLOOKUP(AT2324,[1]PSI_Category!A:B,2,0),"")</f>
        <v/>
      </c>
      <c r="AV2324" s="167"/>
      <c r="AW2324" s="167"/>
      <c r="AX2324" s="167"/>
    </row>
    <row r="2325" spans="1:50" s="133" customFormat="1" ht="11.4" customHeight="1" x14ac:dyDescent="0.3">
      <c r="A2325" s="103"/>
      <c r="B2325" s="104"/>
      <c r="C2325" s="105"/>
      <c r="D2325" s="106"/>
      <c r="E2325" s="107"/>
      <c r="F2325" s="105"/>
      <c r="G2325" s="107"/>
      <c r="H2325" s="105"/>
      <c r="I2325" s="105"/>
      <c r="J2325" s="107"/>
      <c r="K2325" s="105"/>
      <c r="L2325" s="105"/>
      <c r="M2325" s="105"/>
      <c r="N2325" s="105"/>
      <c r="O2325" s="108"/>
      <c r="P2325" s="109"/>
      <c r="Q2325" s="110"/>
      <c r="R2325" s="110"/>
      <c r="S2325" s="110"/>
      <c r="T2325" s="110"/>
      <c r="U2325" s="111"/>
      <c r="V2325" s="111"/>
      <c r="W2325" s="112"/>
      <c r="X2325" s="113"/>
      <c r="Y2325" s="114"/>
      <c r="Z2325" s="115"/>
      <c r="AA2325" s="116"/>
      <c r="AB2325" s="117" t="b">
        <f t="shared" si="324"/>
        <v>0</v>
      </c>
      <c r="AC2325" s="117">
        <f t="shared" si="325"/>
        <v>0</v>
      </c>
      <c r="AD2325" s="118"/>
      <c r="AE2325" s="117" t="b">
        <f t="shared" si="326"/>
        <v>0</v>
      </c>
      <c r="AF2325" s="117">
        <f t="shared" si="327"/>
        <v>0</v>
      </c>
      <c r="AG2325" s="119">
        <f t="shared" si="328"/>
        <v>0</v>
      </c>
      <c r="AH2325" s="120" t="b">
        <f t="shared" si="329"/>
        <v>0</v>
      </c>
      <c r="AI2325" s="121">
        <f t="shared" si="330"/>
        <v>0</v>
      </c>
      <c r="AJ2325" s="122">
        <f>+C2325</f>
        <v>0</v>
      </c>
      <c r="AK2325" s="122" t="str">
        <f>IF(ISNA(VLOOKUP(postponeList!D2325,[1]Sheet!$A$2:$B$12,2,FALSE))," ",(VLOOKUP(postponeList!D2325,[1]Sheet!$A$2:$B$12,2,FALSE)))</f>
        <v xml:space="preserve"> </v>
      </c>
      <c r="AL2325" s="122" t="str">
        <f>IF(ISNA(VLOOKUP(E2325,[1]Sheet!$G$2:$H$40,2,FALSE))," ",VLOOKUP(E2325,[1]Sheet!$G$2:$H$40,2,FALSE))</f>
        <v xml:space="preserve"> </v>
      </c>
      <c r="AM2325" s="122" t="str">
        <f>IF(ISNA(VLOOKUP(G2325,[1]Sheet!$K$2:$L$159,2,FALSE))," ",(VLOOKUP(G2325,[1]Sheet!$K$2:$L$159,2,FALSE)))</f>
        <v xml:space="preserve"> </v>
      </c>
      <c r="AN2325" s="122" t="str">
        <f>IF(ISNA(VLOOKUP(I2325&amp;C2325,[1]Sheet!$D$2:$E$228,2,FALSE))," ",VLOOKUP(I2325&amp;C2325,[1]Sheet!$D$2:$E$228,2,FALSE))</f>
        <v xml:space="preserve"> </v>
      </c>
      <c r="AO2325" s="122" t="str">
        <f>+I2325&amp;C2325</f>
        <v/>
      </c>
      <c r="AP2325" s="122" t="str">
        <f>C2325&amp;D2325&amp;E2325&amp;G2325&amp;I2325&amp;O2325</f>
        <v/>
      </c>
      <c r="AQ2325" s="122" t="str">
        <f>B2325&amp;D2325&amp;N2325</f>
        <v/>
      </c>
      <c r="AR2325" s="123" t="str">
        <f>+D2325&amp;J2325</f>
        <v/>
      </c>
      <c r="AS2325" s="124" t="str">
        <f t="shared" si="331"/>
        <v/>
      </c>
      <c r="AT2325" s="125" t="str">
        <f t="shared" si="332"/>
        <v/>
      </c>
      <c r="AU2325" s="125" t="str">
        <f>IF(NOT(AT2325=""),VLOOKUP(AT2325,[1]PSI_Category!A:B,2,0),"")</f>
        <v/>
      </c>
      <c r="AV2325" s="167"/>
      <c r="AW2325" s="167"/>
      <c r="AX2325" s="167"/>
    </row>
    <row r="2326" spans="1:50" s="133" customFormat="1" ht="11.4" customHeight="1" x14ac:dyDescent="0.3">
      <c r="A2326" s="103"/>
      <c r="B2326" s="104"/>
      <c r="C2326" s="105"/>
      <c r="D2326" s="106"/>
      <c r="E2326" s="107"/>
      <c r="F2326" s="105"/>
      <c r="G2326" s="107"/>
      <c r="H2326" s="105"/>
      <c r="I2326" s="105"/>
      <c r="J2326" s="107"/>
      <c r="K2326" s="105"/>
      <c r="L2326" s="105"/>
      <c r="M2326" s="105"/>
      <c r="N2326" s="105"/>
      <c r="O2326" s="127"/>
      <c r="P2326" s="109"/>
      <c r="Q2326" s="110"/>
      <c r="R2326" s="110"/>
      <c r="S2326" s="110"/>
      <c r="T2326" s="110"/>
      <c r="U2326" s="111"/>
      <c r="V2326" s="111"/>
      <c r="W2326" s="112"/>
      <c r="X2326" s="113"/>
      <c r="Y2326" s="114"/>
      <c r="Z2326" s="115"/>
      <c r="AA2326" s="116"/>
      <c r="AB2326" s="117" t="b">
        <f t="shared" si="324"/>
        <v>0</v>
      </c>
      <c r="AC2326" s="117">
        <f t="shared" si="325"/>
        <v>0</v>
      </c>
      <c r="AD2326" s="132"/>
      <c r="AE2326" s="117" t="b">
        <f t="shared" si="326"/>
        <v>0</v>
      </c>
      <c r="AF2326" s="117">
        <f t="shared" si="327"/>
        <v>0</v>
      </c>
      <c r="AG2326" s="119">
        <f t="shared" si="328"/>
        <v>0</v>
      </c>
      <c r="AH2326" s="120" t="b">
        <f t="shared" si="329"/>
        <v>0</v>
      </c>
      <c r="AI2326" s="121">
        <f t="shared" si="330"/>
        <v>0</v>
      </c>
      <c r="AJ2326" s="122">
        <f>+C2326</f>
        <v>0</v>
      </c>
      <c r="AK2326" s="122" t="str">
        <f>IF(ISNA(VLOOKUP(postponeList!D2326,[1]Sheet!$A$2:$B$12,2,FALSE))," ",(VLOOKUP(postponeList!D2326,[1]Sheet!$A$2:$B$12,2,FALSE)))</f>
        <v xml:space="preserve"> </v>
      </c>
      <c r="AL2326" s="122" t="str">
        <f>IF(ISNA(VLOOKUP(E2326,[1]Sheet!$G$2:$H$40,2,FALSE))," ",VLOOKUP(E2326,[1]Sheet!$G$2:$H$40,2,FALSE))</f>
        <v xml:space="preserve"> </v>
      </c>
      <c r="AM2326" s="122" t="str">
        <f>IF(ISNA(VLOOKUP(G2326,[1]Sheet!$K$2:$L$159,2,FALSE))," ",(VLOOKUP(G2326,[1]Sheet!$K$2:$L$159,2,FALSE)))</f>
        <v xml:space="preserve"> </v>
      </c>
      <c r="AN2326" s="122" t="str">
        <f>IF(ISNA(VLOOKUP(I2326&amp;C2326,[1]Sheet!$D$2:$E$228,2,FALSE))," ",VLOOKUP(I2326&amp;C2326,[1]Sheet!$D$2:$E$228,2,FALSE))</f>
        <v xml:space="preserve"> </v>
      </c>
      <c r="AO2326" s="122" t="str">
        <f>+I2326&amp;C2326</f>
        <v/>
      </c>
      <c r="AP2326" s="122" t="str">
        <f>C2326&amp;D2326&amp;E2326&amp;G2326&amp;I2326&amp;O2326</f>
        <v/>
      </c>
      <c r="AQ2326" s="122" t="str">
        <f>B2326&amp;D2326&amp;N2326</f>
        <v/>
      </c>
      <c r="AR2326" s="123" t="str">
        <f>+D2326&amp;J2326</f>
        <v/>
      </c>
      <c r="AS2326" s="124" t="str">
        <f t="shared" si="331"/>
        <v/>
      </c>
      <c r="AT2326" s="125" t="str">
        <f t="shared" si="332"/>
        <v/>
      </c>
      <c r="AU2326" s="125" t="str">
        <f>IF(NOT(AT2326=""),VLOOKUP(AT2326,[1]PSI_Category!A:B,2,0),"")</f>
        <v/>
      </c>
      <c r="AV2326" s="167"/>
      <c r="AW2326" s="167"/>
      <c r="AX2326" s="167"/>
    </row>
    <row r="2327" spans="1:50" s="133" customFormat="1" ht="11.4" customHeight="1" x14ac:dyDescent="0.3">
      <c r="A2327" s="103"/>
      <c r="B2327" s="104"/>
      <c r="C2327" s="105"/>
      <c r="D2327" s="106"/>
      <c r="E2327" s="107"/>
      <c r="F2327" s="105"/>
      <c r="G2327" s="107"/>
      <c r="H2327" s="105"/>
      <c r="I2327" s="105"/>
      <c r="J2327" s="107"/>
      <c r="K2327" s="105"/>
      <c r="L2327" s="105"/>
      <c r="M2327" s="105"/>
      <c r="N2327" s="105"/>
      <c r="O2327" s="127"/>
      <c r="P2327" s="109"/>
      <c r="Q2327" s="110"/>
      <c r="R2327" s="110"/>
      <c r="S2327" s="110"/>
      <c r="T2327" s="110"/>
      <c r="U2327" s="111"/>
      <c r="V2327" s="111"/>
      <c r="W2327" s="112"/>
      <c r="X2327" s="113"/>
      <c r="Y2327" s="114"/>
      <c r="Z2327" s="115"/>
      <c r="AA2327" s="116"/>
      <c r="AB2327" s="117" t="b">
        <f t="shared" si="324"/>
        <v>0</v>
      </c>
      <c r="AC2327" s="117">
        <f t="shared" si="325"/>
        <v>0</v>
      </c>
      <c r="AD2327" s="132"/>
      <c r="AE2327" s="117" t="b">
        <f t="shared" si="326"/>
        <v>0</v>
      </c>
      <c r="AF2327" s="117">
        <f t="shared" si="327"/>
        <v>0</v>
      </c>
      <c r="AG2327" s="119">
        <f t="shared" si="328"/>
        <v>0</v>
      </c>
      <c r="AH2327" s="120" t="b">
        <f t="shared" si="329"/>
        <v>0</v>
      </c>
      <c r="AI2327" s="121">
        <f t="shared" si="330"/>
        <v>0</v>
      </c>
      <c r="AJ2327" s="122">
        <f>+C2327</f>
        <v>0</v>
      </c>
      <c r="AK2327" s="122" t="str">
        <f>IF(ISNA(VLOOKUP(postponeList!D2327,[1]Sheet!$A$2:$B$12,2,FALSE))," ",(VLOOKUP(postponeList!D2327,[1]Sheet!$A$2:$B$12,2,FALSE)))</f>
        <v xml:space="preserve"> </v>
      </c>
      <c r="AL2327" s="122" t="str">
        <f>IF(ISNA(VLOOKUP(E2327,[1]Sheet!$G$2:$H$40,2,FALSE))," ",VLOOKUP(E2327,[1]Sheet!$G$2:$H$40,2,FALSE))</f>
        <v xml:space="preserve"> </v>
      </c>
      <c r="AM2327" s="122" t="str">
        <f>IF(ISNA(VLOOKUP(G2327,[1]Sheet!$K$2:$L$159,2,FALSE))," ",(VLOOKUP(G2327,[1]Sheet!$K$2:$L$159,2,FALSE)))</f>
        <v xml:space="preserve"> </v>
      </c>
      <c r="AN2327" s="122" t="str">
        <f>IF(ISNA(VLOOKUP(I2327&amp;C2327,[1]Sheet!$D$2:$E$228,2,FALSE))," ",VLOOKUP(I2327&amp;C2327,[1]Sheet!$D$2:$E$228,2,FALSE))</f>
        <v xml:space="preserve"> </v>
      </c>
      <c r="AO2327" s="122" t="str">
        <f>+I2327&amp;C2327</f>
        <v/>
      </c>
      <c r="AP2327" s="122" t="str">
        <f>C2327&amp;D2327&amp;E2327&amp;G2327&amp;I2327&amp;O2327</f>
        <v/>
      </c>
      <c r="AQ2327" s="122" t="str">
        <f>B2327&amp;D2327&amp;N2327</f>
        <v/>
      </c>
      <c r="AR2327" s="123" t="str">
        <f>+D2327&amp;J2327</f>
        <v/>
      </c>
      <c r="AS2327" s="124" t="str">
        <f t="shared" si="331"/>
        <v/>
      </c>
      <c r="AT2327" s="125" t="str">
        <f t="shared" si="332"/>
        <v/>
      </c>
      <c r="AU2327" s="125" t="str">
        <f>IF(NOT(AT2327=""),VLOOKUP(AT2327,[1]PSI_Category!A:B,2,0),"")</f>
        <v/>
      </c>
      <c r="AV2327" s="167"/>
      <c r="AW2327" s="167"/>
      <c r="AX2327" s="167"/>
    </row>
    <row r="2328" spans="1:50" s="133" customFormat="1" ht="11.4" customHeight="1" x14ac:dyDescent="0.3">
      <c r="A2328" s="103"/>
      <c r="B2328" s="104"/>
      <c r="C2328" s="105"/>
      <c r="D2328" s="106"/>
      <c r="E2328" s="107"/>
      <c r="F2328" s="105"/>
      <c r="G2328" s="107"/>
      <c r="H2328" s="105"/>
      <c r="I2328" s="105"/>
      <c r="J2328" s="107"/>
      <c r="K2328" s="105"/>
      <c r="L2328" s="105"/>
      <c r="M2328" s="105"/>
      <c r="N2328" s="105"/>
      <c r="O2328" s="127"/>
      <c r="P2328" s="109"/>
      <c r="Q2328" s="110"/>
      <c r="R2328" s="110"/>
      <c r="S2328" s="110"/>
      <c r="T2328" s="110"/>
      <c r="U2328" s="111"/>
      <c r="V2328" s="111"/>
      <c r="W2328" s="112"/>
      <c r="X2328" s="113"/>
      <c r="Y2328" s="114"/>
      <c r="Z2328" s="115"/>
      <c r="AA2328" s="116"/>
      <c r="AB2328" s="117" t="b">
        <f t="shared" si="324"/>
        <v>0</v>
      </c>
      <c r="AC2328" s="117">
        <f t="shared" si="325"/>
        <v>0</v>
      </c>
      <c r="AD2328" s="132"/>
      <c r="AE2328" s="117" t="b">
        <f t="shared" si="326"/>
        <v>0</v>
      </c>
      <c r="AF2328" s="117">
        <f t="shared" si="327"/>
        <v>0</v>
      </c>
      <c r="AG2328" s="119">
        <f t="shared" si="328"/>
        <v>0</v>
      </c>
      <c r="AH2328" s="120" t="b">
        <f t="shared" si="329"/>
        <v>0</v>
      </c>
      <c r="AI2328" s="121">
        <f t="shared" si="330"/>
        <v>0</v>
      </c>
      <c r="AJ2328" s="122">
        <f>+C2328</f>
        <v>0</v>
      </c>
      <c r="AK2328" s="122" t="str">
        <f>IF(ISNA(VLOOKUP(postponeList!D2328,[1]Sheet!$A$2:$B$12,2,FALSE))," ",(VLOOKUP(postponeList!D2328,[1]Sheet!$A$2:$B$12,2,FALSE)))</f>
        <v xml:space="preserve"> </v>
      </c>
      <c r="AL2328" s="122" t="str">
        <f>IF(ISNA(VLOOKUP(E2328,[1]Sheet!$G$2:$H$40,2,FALSE))," ",VLOOKUP(E2328,[1]Sheet!$G$2:$H$40,2,FALSE))</f>
        <v xml:space="preserve"> </v>
      </c>
      <c r="AM2328" s="122" t="str">
        <f>IF(ISNA(VLOOKUP(G2328,[1]Sheet!$K$2:$L$159,2,FALSE))," ",(VLOOKUP(G2328,[1]Sheet!$K$2:$L$159,2,FALSE)))</f>
        <v xml:space="preserve"> </v>
      </c>
      <c r="AN2328" s="122" t="str">
        <f>IF(ISNA(VLOOKUP(I2328&amp;C2328,[1]Sheet!$D$2:$E$228,2,FALSE))," ",VLOOKUP(I2328&amp;C2328,[1]Sheet!$D$2:$E$228,2,FALSE))</f>
        <v xml:space="preserve"> </v>
      </c>
      <c r="AO2328" s="122" t="str">
        <f>+I2328&amp;C2328</f>
        <v/>
      </c>
      <c r="AP2328" s="122" t="str">
        <f>C2328&amp;D2328&amp;E2328&amp;G2328&amp;I2328&amp;O2328</f>
        <v/>
      </c>
      <c r="AQ2328" s="122" t="str">
        <f>B2328&amp;D2328&amp;N2328</f>
        <v/>
      </c>
      <c r="AR2328" s="123" t="str">
        <f>+D2328&amp;J2328</f>
        <v/>
      </c>
      <c r="AS2328" s="124" t="str">
        <f t="shared" si="331"/>
        <v/>
      </c>
      <c r="AT2328" s="125" t="str">
        <f t="shared" si="332"/>
        <v/>
      </c>
      <c r="AU2328" s="125" t="str">
        <f>IF(NOT(AT2328=""),VLOOKUP(AT2328,[1]PSI_Category!A:B,2,0),"")</f>
        <v/>
      </c>
      <c r="AV2328" s="167"/>
      <c r="AW2328" s="167"/>
      <c r="AX2328" s="167"/>
    </row>
    <row r="2329" spans="1:50" s="133" customFormat="1" ht="11.4" customHeight="1" x14ac:dyDescent="0.3">
      <c r="A2329" s="103"/>
      <c r="B2329" s="104"/>
      <c r="C2329" s="105"/>
      <c r="D2329" s="106"/>
      <c r="E2329" s="107"/>
      <c r="F2329" s="105"/>
      <c r="G2329" s="107"/>
      <c r="H2329" s="105"/>
      <c r="I2329" s="105"/>
      <c r="J2329" s="107"/>
      <c r="K2329" s="105"/>
      <c r="L2329" s="105"/>
      <c r="M2329" s="105"/>
      <c r="N2329" s="105"/>
      <c r="O2329" s="127"/>
      <c r="P2329" s="109"/>
      <c r="Q2329" s="110"/>
      <c r="R2329" s="110"/>
      <c r="S2329" s="110"/>
      <c r="T2329" s="110"/>
      <c r="U2329" s="111"/>
      <c r="V2329" s="111"/>
      <c r="W2329" s="112"/>
      <c r="X2329" s="113"/>
      <c r="Y2329" s="114"/>
      <c r="Z2329" s="115"/>
      <c r="AA2329" s="116"/>
      <c r="AB2329" s="117" t="b">
        <f t="shared" si="324"/>
        <v>0</v>
      </c>
      <c r="AC2329" s="117">
        <f t="shared" si="325"/>
        <v>0</v>
      </c>
      <c r="AD2329" s="132"/>
      <c r="AE2329" s="117" t="b">
        <f t="shared" si="326"/>
        <v>0</v>
      </c>
      <c r="AF2329" s="117">
        <f t="shared" si="327"/>
        <v>0</v>
      </c>
      <c r="AG2329" s="119">
        <f t="shared" si="328"/>
        <v>0</v>
      </c>
      <c r="AH2329" s="120" t="b">
        <f t="shared" si="329"/>
        <v>0</v>
      </c>
      <c r="AI2329" s="121">
        <f t="shared" si="330"/>
        <v>0</v>
      </c>
      <c r="AJ2329" s="122">
        <f>+C2329</f>
        <v>0</v>
      </c>
      <c r="AK2329" s="122" t="str">
        <f>IF(ISNA(VLOOKUP(postponeList!D2329,[1]Sheet!$A$2:$B$12,2,FALSE))," ",(VLOOKUP(postponeList!D2329,[1]Sheet!$A$2:$B$12,2,FALSE)))</f>
        <v xml:space="preserve"> </v>
      </c>
      <c r="AL2329" s="122" t="str">
        <f>IF(ISNA(VLOOKUP(E2329,[1]Sheet!$G$2:$H$40,2,FALSE))," ",VLOOKUP(E2329,[1]Sheet!$G$2:$H$40,2,FALSE))</f>
        <v xml:space="preserve"> </v>
      </c>
      <c r="AM2329" s="122" t="str">
        <f>IF(ISNA(VLOOKUP(G2329,[1]Sheet!$K$2:$L$159,2,FALSE))," ",(VLOOKUP(G2329,[1]Sheet!$K$2:$L$159,2,FALSE)))</f>
        <v xml:space="preserve"> </v>
      </c>
      <c r="AN2329" s="122" t="str">
        <f>IF(ISNA(VLOOKUP(I2329&amp;C2329,[1]Sheet!$D$2:$E$228,2,FALSE))," ",VLOOKUP(I2329&amp;C2329,[1]Sheet!$D$2:$E$228,2,FALSE))</f>
        <v xml:space="preserve"> </v>
      </c>
      <c r="AO2329" s="122" t="str">
        <f>+I2329&amp;C2329</f>
        <v/>
      </c>
      <c r="AP2329" s="122" t="str">
        <f>C2329&amp;D2329&amp;E2329&amp;G2329&amp;I2329&amp;O2329</f>
        <v/>
      </c>
      <c r="AQ2329" s="122" t="str">
        <f>B2329&amp;D2329&amp;N2329</f>
        <v/>
      </c>
      <c r="AR2329" s="123" t="str">
        <f>+D2329&amp;J2329</f>
        <v/>
      </c>
      <c r="AS2329" s="124" t="str">
        <f t="shared" si="331"/>
        <v/>
      </c>
      <c r="AT2329" s="125" t="str">
        <f t="shared" si="332"/>
        <v/>
      </c>
      <c r="AU2329" s="125" t="str">
        <f>IF(NOT(AT2329=""),VLOOKUP(AT2329,[1]PSI_Category!A:B,2,0),"")</f>
        <v/>
      </c>
      <c r="AV2329" s="167"/>
      <c r="AW2329" s="167"/>
      <c r="AX2329" s="167"/>
    </row>
    <row r="2330" spans="1:50" s="133" customFormat="1" ht="11.4" customHeight="1" x14ac:dyDescent="0.3">
      <c r="A2330" s="103"/>
      <c r="B2330" s="104"/>
      <c r="C2330" s="105"/>
      <c r="D2330" s="106"/>
      <c r="E2330" s="107"/>
      <c r="F2330" s="105"/>
      <c r="G2330" s="107"/>
      <c r="H2330" s="105"/>
      <c r="I2330" s="105"/>
      <c r="J2330" s="107"/>
      <c r="K2330" s="105"/>
      <c r="L2330" s="105"/>
      <c r="M2330" s="105"/>
      <c r="N2330" s="105"/>
      <c r="O2330" s="127"/>
      <c r="P2330" s="109"/>
      <c r="Q2330" s="110"/>
      <c r="R2330" s="110"/>
      <c r="S2330" s="110"/>
      <c r="T2330" s="110"/>
      <c r="U2330" s="111"/>
      <c r="V2330" s="111"/>
      <c r="W2330" s="112"/>
      <c r="X2330" s="113"/>
      <c r="Y2330" s="114"/>
      <c r="Z2330" s="115"/>
      <c r="AA2330" s="116"/>
      <c r="AB2330" s="117" t="b">
        <f t="shared" si="324"/>
        <v>0</v>
      </c>
      <c r="AC2330" s="117">
        <f t="shared" si="325"/>
        <v>0</v>
      </c>
      <c r="AD2330" s="132"/>
      <c r="AE2330" s="117" t="b">
        <f t="shared" si="326"/>
        <v>0</v>
      </c>
      <c r="AF2330" s="117">
        <f t="shared" si="327"/>
        <v>0</v>
      </c>
      <c r="AG2330" s="119">
        <f t="shared" si="328"/>
        <v>0</v>
      </c>
      <c r="AH2330" s="120" t="b">
        <f t="shared" si="329"/>
        <v>0</v>
      </c>
      <c r="AI2330" s="121">
        <f t="shared" si="330"/>
        <v>0</v>
      </c>
      <c r="AJ2330" s="122">
        <f>+C2330</f>
        <v>0</v>
      </c>
      <c r="AK2330" s="122" t="str">
        <f>IF(ISNA(VLOOKUP(postponeList!D2330,[1]Sheet!$A$2:$B$12,2,FALSE))," ",(VLOOKUP(postponeList!D2330,[1]Sheet!$A$2:$B$12,2,FALSE)))</f>
        <v xml:space="preserve"> </v>
      </c>
      <c r="AL2330" s="122" t="str">
        <f>IF(ISNA(VLOOKUP(E2330,[1]Sheet!$G$2:$H$40,2,FALSE))," ",VLOOKUP(E2330,[1]Sheet!$G$2:$H$40,2,FALSE))</f>
        <v xml:space="preserve"> </v>
      </c>
      <c r="AM2330" s="122" t="str">
        <f>IF(ISNA(VLOOKUP(G2330,[1]Sheet!$K$2:$L$159,2,FALSE))," ",(VLOOKUP(G2330,[1]Sheet!$K$2:$L$159,2,FALSE)))</f>
        <v xml:space="preserve"> </v>
      </c>
      <c r="AN2330" s="122" t="str">
        <f>IF(ISNA(VLOOKUP(I2330&amp;C2330,[1]Sheet!$D$2:$E$228,2,FALSE))," ",VLOOKUP(I2330&amp;C2330,[1]Sheet!$D$2:$E$228,2,FALSE))</f>
        <v xml:space="preserve"> </v>
      </c>
      <c r="AO2330" s="122" t="str">
        <f>+I2330&amp;C2330</f>
        <v/>
      </c>
      <c r="AP2330" s="122" t="str">
        <f>C2330&amp;D2330&amp;E2330&amp;G2330&amp;I2330&amp;O2330</f>
        <v/>
      </c>
      <c r="AQ2330" s="122" t="str">
        <f>B2330&amp;D2330&amp;N2330</f>
        <v/>
      </c>
      <c r="AR2330" s="123" t="str">
        <f>+D2330&amp;J2330</f>
        <v/>
      </c>
      <c r="AS2330" s="124" t="str">
        <f t="shared" si="331"/>
        <v/>
      </c>
      <c r="AT2330" s="125" t="str">
        <f t="shared" si="332"/>
        <v/>
      </c>
      <c r="AU2330" s="125" t="str">
        <f>IF(NOT(AT2330=""),VLOOKUP(AT2330,[1]PSI_Category!A:B,2,0),"")</f>
        <v/>
      </c>
      <c r="AV2330" s="167"/>
      <c r="AW2330" s="167"/>
      <c r="AX2330" s="167"/>
    </row>
    <row r="2331" spans="1:50" s="133" customFormat="1" ht="11.4" customHeight="1" x14ac:dyDescent="0.3">
      <c r="A2331" s="103"/>
      <c r="B2331" s="104"/>
      <c r="C2331" s="105"/>
      <c r="D2331" s="106"/>
      <c r="E2331" s="107"/>
      <c r="F2331" s="105"/>
      <c r="G2331" s="107"/>
      <c r="H2331" s="105"/>
      <c r="I2331" s="105"/>
      <c r="J2331" s="107"/>
      <c r="K2331" s="105"/>
      <c r="L2331" s="105"/>
      <c r="M2331" s="105"/>
      <c r="N2331" s="105"/>
      <c r="O2331" s="127"/>
      <c r="P2331" s="109"/>
      <c r="Q2331" s="110"/>
      <c r="R2331" s="110"/>
      <c r="S2331" s="110"/>
      <c r="T2331" s="110"/>
      <c r="U2331" s="111"/>
      <c r="V2331" s="111"/>
      <c r="W2331" s="112"/>
      <c r="X2331" s="113"/>
      <c r="Y2331" s="114"/>
      <c r="Z2331" s="115"/>
      <c r="AA2331" s="116"/>
      <c r="AB2331" s="117" t="b">
        <f t="shared" si="324"/>
        <v>0</v>
      </c>
      <c r="AC2331" s="117">
        <f t="shared" si="325"/>
        <v>0</v>
      </c>
      <c r="AD2331" s="132"/>
      <c r="AE2331" s="117" t="b">
        <f t="shared" si="326"/>
        <v>0</v>
      </c>
      <c r="AF2331" s="117">
        <f t="shared" si="327"/>
        <v>0</v>
      </c>
      <c r="AG2331" s="119">
        <f t="shared" si="328"/>
        <v>0</v>
      </c>
      <c r="AH2331" s="120" t="b">
        <f t="shared" si="329"/>
        <v>0</v>
      </c>
      <c r="AI2331" s="121">
        <f t="shared" si="330"/>
        <v>0</v>
      </c>
      <c r="AJ2331" s="122">
        <f>+C2331</f>
        <v>0</v>
      </c>
      <c r="AK2331" s="122" t="str">
        <f>IF(ISNA(VLOOKUP(postponeList!D2331,[1]Sheet!$A$2:$B$12,2,FALSE))," ",(VLOOKUP(postponeList!D2331,[1]Sheet!$A$2:$B$12,2,FALSE)))</f>
        <v xml:space="preserve"> </v>
      </c>
      <c r="AL2331" s="122" t="str">
        <f>IF(ISNA(VLOOKUP(E2331,[1]Sheet!$G$2:$H$40,2,FALSE))," ",VLOOKUP(E2331,[1]Sheet!$G$2:$H$40,2,FALSE))</f>
        <v xml:space="preserve"> </v>
      </c>
      <c r="AM2331" s="122" t="str">
        <f>IF(ISNA(VLOOKUP(G2331,[1]Sheet!$K$2:$L$159,2,FALSE))," ",(VLOOKUP(G2331,[1]Sheet!$K$2:$L$159,2,FALSE)))</f>
        <v xml:space="preserve"> </v>
      </c>
      <c r="AN2331" s="122" t="str">
        <f>IF(ISNA(VLOOKUP(I2331&amp;C2331,[1]Sheet!$D$2:$E$228,2,FALSE))," ",VLOOKUP(I2331&amp;C2331,[1]Sheet!$D$2:$E$228,2,FALSE))</f>
        <v xml:space="preserve"> </v>
      </c>
      <c r="AO2331" s="122" t="str">
        <f>+I2331&amp;C2331</f>
        <v/>
      </c>
      <c r="AP2331" s="122" t="str">
        <f>C2331&amp;D2331&amp;E2331&amp;G2331&amp;I2331&amp;O2331</f>
        <v/>
      </c>
      <c r="AQ2331" s="122" t="str">
        <f>B2331&amp;D2331&amp;N2331</f>
        <v/>
      </c>
      <c r="AR2331" s="123" t="str">
        <f>+D2331&amp;J2331</f>
        <v/>
      </c>
      <c r="AS2331" s="124" t="str">
        <f t="shared" si="331"/>
        <v/>
      </c>
      <c r="AT2331" s="125" t="str">
        <f t="shared" si="332"/>
        <v/>
      </c>
      <c r="AU2331" s="125" t="str">
        <f>IF(NOT(AT2331=""),VLOOKUP(AT2331,[1]PSI_Category!A:B,2,0),"")</f>
        <v/>
      </c>
      <c r="AV2331" s="167"/>
      <c r="AW2331" s="167"/>
      <c r="AX2331" s="167"/>
    </row>
    <row r="2332" spans="1:50" s="133" customFormat="1" ht="11.4" customHeight="1" x14ac:dyDescent="0.3">
      <c r="A2332" s="103"/>
      <c r="B2332" s="104"/>
      <c r="C2332" s="105"/>
      <c r="D2332" s="106"/>
      <c r="E2332" s="107"/>
      <c r="F2332" s="105"/>
      <c r="G2332" s="107"/>
      <c r="H2332" s="105"/>
      <c r="I2332" s="105"/>
      <c r="J2332" s="107"/>
      <c r="K2332" s="105"/>
      <c r="L2332" s="105"/>
      <c r="M2332" s="105"/>
      <c r="N2332" s="105"/>
      <c r="O2332" s="127"/>
      <c r="P2332" s="109"/>
      <c r="Q2332" s="110"/>
      <c r="R2332" s="110"/>
      <c r="S2332" s="110"/>
      <c r="T2332" s="110"/>
      <c r="U2332" s="111"/>
      <c r="V2332" s="111"/>
      <c r="W2332" s="112"/>
      <c r="X2332" s="113"/>
      <c r="Y2332" s="114"/>
      <c r="Z2332" s="115"/>
      <c r="AA2332" s="116"/>
      <c r="AB2332" s="117" t="b">
        <f t="shared" si="324"/>
        <v>0</v>
      </c>
      <c r="AC2332" s="117">
        <f t="shared" si="325"/>
        <v>0</v>
      </c>
      <c r="AD2332" s="132"/>
      <c r="AE2332" s="117" t="b">
        <f t="shared" si="326"/>
        <v>0</v>
      </c>
      <c r="AF2332" s="117">
        <f t="shared" si="327"/>
        <v>0</v>
      </c>
      <c r="AG2332" s="119">
        <f t="shared" si="328"/>
        <v>0</v>
      </c>
      <c r="AH2332" s="120" t="b">
        <f t="shared" si="329"/>
        <v>0</v>
      </c>
      <c r="AI2332" s="121">
        <f t="shared" si="330"/>
        <v>0</v>
      </c>
      <c r="AJ2332" s="122">
        <f>+C2332</f>
        <v>0</v>
      </c>
      <c r="AK2332" s="122" t="str">
        <f>IF(ISNA(VLOOKUP(postponeList!D2332,[1]Sheet!$A$2:$B$12,2,FALSE))," ",(VLOOKUP(postponeList!D2332,[1]Sheet!$A$2:$B$12,2,FALSE)))</f>
        <v xml:space="preserve"> </v>
      </c>
      <c r="AL2332" s="122" t="str">
        <f>IF(ISNA(VLOOKUP(E2332,[1]Sheet!$G$2:$H$40,2,FALSE))," ",VLOOKUP(E2332,[1]Sheet!$G$2:$H$40,2,FALSE))</f>
        <v xml:space="preserve"> </v>
      </c>
      <c r="AM2332" s="122" t="str">
        <f>IF(ISNA(VLOOKUP(G2332,[1]Sheet!$K$2:$L$159,2,FALSE))," ",(VLOOKUP(G2332,[1]Sheet!$K$2:$L$159,2,FALSE)))</f>
        <v xml:space="preserve"> </v>
      </c>
      <c r="AN2332" s="122" t="str">
        <f>IF(ISNA(VLOOKUP(I2332&amp;C2332,[1]Sheet!$D$2:$E$228,2,FALSE))," ",VLOOKUP(I2332&amp;C2332,[1]Sheet!$D$2:$E$228,2,FALSE))</f>
        <v xml:space="preserve"> </v>
      </c>
      <c r="AO2332" s="122" t="str">
        <f>+I2332&amp;C2332</f>
        <v/>
      </c>
      <c r="AP2332" s="122" t="str">
        <f>C2332&amp;D2332&amp;E2332&amp;G2332&amp;I2332&amp;O2332</f>
        <v/>
      </c>
      <c r="AQ2332" s="122" t="str">
        <f>B2332&amp;D2332&amp;N2332</f>
        <v/>
      </c>
      <c r="AR2332" s="123" t="str">
        <f>+D2332&amp;J2332</f>
        <v/>
      </c>
      <c r="AS2332" s="124" t="str">
        <f t="shared" si="331"/>
        <v/>
      </c>
      <c r="AT2332" s="125" t="str">
        <f t="shared" si="332"/>
        <v/>
      </c>
      <c r="AU2332" s="125" t="str">
        <f>IF(NOT(AT2332=""),VLOOKUP(AT2332,[1]PSI_Category!A:B,2,0),"")</f>
        <v/>
      </c>
      <c r="AV2332" s="167"/>
      <c r="AW2332" s="167"/>
      <c r="AX2332" s="167"/>
    </row>
    <row r="2333" spans="1:50" s="133" customFormat="1" ht="11.4" customHeight="1" x14ac:dyDescent="0.3">
      <c r="A2333" s="103"/>
      <c r="B2333" s="104"/>
      <c r="C2333" s="105"/>
      <c r="D2333" s="106"/>
      <c r="E2333" s="107"/>
      <c r="F2333" s="105"/>
      <c r="G2333" s="107"/>
      <c r="H2333" s="105"/>
      <c r="I2333" s="105"/>
      <c r="J2333" s="107"/>
      <c r="K2333" s="105"/>
      <c r="L2333" s="105"/>
      <c r="M2333" s="105"/>
      <c r="N2333" s="105"/>
      <c r="O2333" s="127"/>
      <c r="P2333" s="109"/>
      <c r="Q2333" s="110"/>
      <c r="R2333" s="110"/>
      <c r="S2333" s="110"/>
      <c r="T2333" s="110"/>
      <c r="U2333" s="111"/>
      <c r="V2333" s="111"/>
      <c r="W2333" s="112"/>
      <c r="X2333" s="113"/>
      <c r="Y2333" s="114"/>
      <c r="Z2333" s="115"/>
      <c r="AA2333" s="116"/>
      <c r="AB2333" s="117" t="b">
        <f t="shared" si="324"/>
        <v>0</v>
      </c>
      <c r="AC2333" s="117">
        <f t="shared" si="325"/>
        <v>0</v>
      </c>
      <c r="AD2333" s="132"/>
      <c r="AE2333" s="117" t="b">
        <f t="shared" si="326"/>
        <v>0</v>
      </c>
      <c r="AF2333" s="117">
        <f t="shared" si="327"/>
        <v>0</v>
      </c>
      <c r="AG2333" s="119">
        <f t="shared" si="328"/>
        <v>0</v>
      </c>
      <c r="AH2333" s="120" t="b">
        <f t="shared" si="329"/>
        <v>0</v>
      </c>
      <c r="AI2333" s="121">
        <f t="shared" si="330"/>
        <v>0</v>
      </c>
      <c r="AJ2333" s="122">
        <f>+C2333</f>
        <v>0</v>
      </c>
      <c r="AK2333" s="122" t="str">
        <f>IF(ISNA(VLOOKUP(postponeList!D2333,[1]Sheet!$A$2:$B$12,2,FALSE))," ",(VLOOKUP(postponeList!D2333,[1]Sheet!$A$2:$B$12,2,FALSE)))</f>
        <v xml:space="preserve"> </v>
      </c>
      <c r="AL2333" s="122" t="str">
        <f>IF(ISNA(VLOOKUP(E2333,[1]Sheet!$G$2:$H$40,2,FALSE))," ",VLOOKUP(E2333,[1]Sheet!$G$2:$H$40,2,FALSE))</f>
        <v xml:space="preserve"> </v>
      </c>
      <c r="AM2333" s="122" t="str">
        <f>IF(ISNA(VLOOKUP(G2333,[1]Sheet!$K$2:$L$159,2,FALSE))," ",(VLOOKUP(G2333,[1]Sheet!$K$2:$L$159,2,FALSE)))</f>
        <v xml:space="preserve"> </v>
      </c>
      <c r="AN2333" s="122" t="str">
        <f>IF(ISNA(VLOOKUP(I2333&amp;C2333,[1]Sheet!$D$2:$E$228,2,FALSE))," ",VLOOKUP(I2333&amp;C2333,[1]Sheet!$D$2:$E$228,2,FALSE))</f>
        <v xml:space="preserve"> </v>
      </c>
      <c r="AO2333" s="122" t="str">
        <f>+I2333&amp;C2333</f>
        <v/>
      </c>
      <c r="AP2333" s="122" t="str">
        <f>C2333&amp;D2333&amp;E2333&amp;G2333&amp;I2333&amp;O2333</f>
        <v/>
      </c>
      <c r="AQ2333" s="122" t="str">
        <f>B2333&amp;D2333&amp;N2333</f>
        <v/>
      </c>
      <c r="AR2333" s="123" t="str">
        <f>+D2333&amp;J2333</f>
        <v/>
      </c>
      <c r="AS2333" s="124" t="str">
        <f t="shared" si="331"/>
        <v/>
      </c>
      <c r="AT2333" s="125" t="str">
        <f t="shared" si="332"/>
        <v/>
      </c>
      <c r="AU2333" s="125" t="str">
        <f>IF(NOT(AT2333=""),VLOOKUP(AT2333,[1]PSI_Category!A:B,2,0),"")</f>
        <v/>
      </c>
      <c r="AV2333" s="167"/>
      <c r="AW2333" s="167"/>
      <c r="AX2333" s="167"/>
    </row>
    <row r="2334" spans="1:50" s="133" customFormat="1" ht="11.4" customHeight="1" x14ac:dyDescent="0.3">
      <c r="A2334" s="103"/>
      <c r="B2334" s="104"/>
      <c r="C2334" s="105"/>
      <c r="D2334" s="106"/>
      <c r="E2334" s="107"/>
      <c r="F2334" s="105"/>
      <c r="G2334" s="107"/>
      <c r="H2334" s="105"/>
      <c r="I2334" s="105"/>
      <c r="J2334" s="107"/>
      <c r="K2334" s="105"/>
      <c r="L2334" s="105"/>
      <c r="M2334" s="105"/>
      <c r="N2334" s="105"/>
      <c r="O2334" s="127"/>
      <c r="P2334" s="109"/>
      <c r="Q2334" s="110"/>
      <c r="R2334" s="110"/>
      <c r="S2334" s="110"/>
      <c r="T2334" s="110"/>
      <c r="U2334" s="111"/>
      <c r="V2334" s="111"/>
      <c r="W2334" s="112"/>
      <c r="X2334" s="113"/>
      <c r="Y2334" s="114"/>
      <c r="Z2334" s="115"/>
      <c r="AA2334" s="116"/>
      <c r="AB2334" s="117" t="b">
        <f t="shared" si="324"/>
        <v>0</v>
      </c>
      <c r="AC2334" s="117">
        <f t="shared" si="325"/>
        <v>0</v>
      </c>
      <c r="AD2334" s="132"/>
      <c r="AE2334" s="117" t="b">
        <f t="shared" si="326"/>
        <v>0</v>
      </c>
      <c r="AF2334" s="117">
        <f t="shared" si="327"/>
        <v>0</v>
      </c>
      <c r="AG2334" s="119">
        <f t="shared" si="328"/>
        <v>0</v>
      </c>
      <c r="AH2334" s="120" t="b">
        <f t="shared" si="329"/>
        <v>0</v>
      </c>
      <c r="AI2334" s="121">
        <f t="shared" si="330"/>
        <v>0</v>
      </c>
      <c r="AJ2334" s="122">
        <f>+C2334</f>
        <v>0</v>
      </c>
      <c r="AK2334" s="122" t="str">
        <f>IF(ISNA(VLOOKUP(postponeList!D2334,[1]Sheet!$A$2:$B$12,2,FALSE))," ",(VLOOKUP(postponeList!D2334,[1]Sheet!$A$2:$B$12,2,FALSE)))</f>
        <v xml:space="preserve"> </v>
      </c>
      <c r="AL2334" s="122" t="str">
        <f>IF(ISNA(VLOOKUP(E2334,[1]Sheet!$G$2:$H$40,2,FALSE))," ",VLOOKUP(E2334,[1]Sheet!$G$2:$H$40,2,FALSE))</f>
        <v xml:space="preserve"> </v>
      </c>
      <c r="AM2334" s="122" t="str">
        <f>IF(ISNA(VLOOKUP(G2334,[1]Sheet!$K$2:$L$159,2,FALSE))," ",(VLOOKUP(G2334,[1]Sheet!$K$2:$L$159,2,FALSE)))</f>
        <v xml:space="preserve"> </v>
      </c>
      <c r="AN2334" s="122" t="str">
        <f>IF(ISNA(VLOOKUP(I2334&amp;C2334,[1]Sheet!$D$2:$E$228,2,FALSE))," ",VLOOKUP(I2334&amp;C2334,[1]Sheet!$D$2:$E$228,2,FALSE))</f>
        <v xml:space="preserve"> </v>
      </c>
      <c r="AO2334" s="122" t="str">
        <f>+I2334&amp;C2334</f>
        <v/>
      </c>
      <c r="AP2334" s="122" t="str">
        <f>C2334&amp;D2334&amp;E2334&amp;G2334&amp;I2334&amp;O2334</f>
        <v/>
      </c>
      <c r="AQ2334" s="122" t="str">
        <f>B2334&amp;D2334&amp;N2334</f>
        <v/>
      </c>
      <c r="AR2334" s="123" t="str">
        <f>+D2334&amp;J2334</f>
        <v/>
      </c>
      <c r="AS2334" s="124" t="str">
        <f t="shared" si="331"/>
        <v/>
      </c>
      <c r="AT2334" s="125" t="str">
        <f t="shared" si="332"/>
        <v/>
      </c>
      <c r="AU2334" s="125" t="str">
        <f>IF(NOT(AT2334=""),VLOOKUP(AT2334,[1]PSI_Category!A:B,2,0),"")</f>
        <v/>
      </c>
      <c r="AV2334" s="167"/>
      <c r="AW2334" s="167"/>
      <c r="AX2334" s="167"/>
    </row>
    <row r="2335" spans="1:50" s="133" customFormat="1" ht="11.4" customHeight="1" x14ac:dyDescent="0.3">
      <c r="A2335" s="103"/>
      <c r="B2335" s="104"/>
      <c r="C2335" s="105"/>
      <c r="D2335" s="106"/>
      <c r="E2335" s="107"/>
      <c r="F2335" s="105"/>
      <c r="G2335" s="107"/>
      <c r="H2335" s="105"/>
      <c r="I2335" s="105"/>
      <c r="J2335" s="107"/>
      <c r="K2335" s="105"/>
      <c r="L2335" s="105"/>
      <c r="M2335" s="105"/>
      <c r="N2335" s="105"/>
      <c r="O2335" s="127"/>
      <c r="P2335" s="109"/>
      <c r="Q2335" s="110"/>
      <c r="R2335" s="110"/>
      <c r="S2335" s="110"/>
      <c r="T2335" s="110"/>
      <c r="U2335" s="111"/>
      <c r="V2335" s="111"/>
      <c r="W2335" s="112"/>
      <c r="X2335" s="113"/>
      <c r="Y2335" s="114"/>
      <c r="Z2335" s="115"/>
      <c r="AA2335" s="116"/>
      <c r="AB2335" s="117" t="b">
        <f t="shared" si="324"/>
        <v>0</v>
      </c>
      <c r="AC2335" s="117">
        <f t="shared" si="325"/>
        <v>0</v>
      </c>
      <c r="AD2335" s="132"/>
      <c r="AE2335" s="117" t="b">
        <f t="shared" si="326"/>
        <v>0</v>
      </c>
      <c r="AF2335" s="117">
        <f t="shared" si="327"/>
        <v>0</v>
      </c>
      <c r="AG2335" s="119">
        <f t="shared" si="328"/>
        <v>0</v>
      </c>
      <c r="AH2335" s="120" t="b">
        <f t="shared" si="329"/>
        <v>0</v>
      </c>
      <c r="AI2335" s="121">
        <f t="shared" si="330"/>
        <v>0</v>
      </c>
      <c r="AJ2335" s="122">
        <f>+C2335</f>
        <v>0</v>
      </c>
      <c r="AK2335" s="122" t="str">
        <f>IF(ISNA(VLOOKUP(postponeList!D2335,[1]Sheet!$A$2:$B$12,2,FALSE))," ",(VLOOKUP(postponeList!D2335,[1]Sheet!$A$2:$B$12,2,FALSE)))</f>
        <v xml:space="preserve"> </v>
      </c>
      <c r="AL2335" s="122" t="str">
        <f>IF(ISNA(VLOOKUP(E2335,[1]Sheet!$G$2:$H$40,2,FALSE))," ",VLOOKUP(E2335,[1]Sheet!$G$2:$H$40,2,FALSE))</f>
        <v xml:space="preserve"> </v>
      </c>
      <c r="AM2335" s="122" t="str">
        <f>IF(ISNA(VLOOKUP(G2335,[1]Sheet!$K$2:$L$159,2,FALSE))," ",(VLOOKUP(G2335,[1]Sheet!$K$2:$L$159,2,FALSE)))</f>
        <v xml:space="preserve"> </v>
      </c>
      <c r="AN2335" s="122" t="str">
        <f>IF(ISNA(VLOOKUP(I2335&amp;C2335,[1]Sheet!$D$2:$E$228,2,FALSE))," ",VLOOKUP(I2335&amp;C2335,[1]Sheet!$D$2:$E$228,2,FALSE))</f>
        <v xml:space="preserve"> </v>
      </c>
      <c r="AO2335" s="122" t="str">
        <f>+I2335&amp;C2335</f>
        <v/>
      </c>
      <c r="AP2335" s="122" t="str">
        <f>C2335&amp;D2335&amp;E2335&amp;G2335&amp;I2335&amp;O2335</f>
        <v/>
      </c>
      <c r="AQ2335" s="122" t="str">
        <f>B2335&amp;D2335&amp;N2335</f>
        <v/>
      </c>
      <c r="AR2335" s="123" t="str">
        <f>+D2335&amp;J2335</f>
        <v/>
      </c>
      <c r="AS2335" s="124" t="str">
        <f t="shared" si="331"/>
        <v/>
      </c>
      <c r="AT2335" s="125" t="str">
        <f t="shared" si="332"/>
        <v/>
      </c>
      <c r="AU2335" s="125" t="str">
        <f>IF(NOT(AT2335=""),VLOOKUP(AT2335,[1]PSI_Category!A:B,2,0),"")</f>
        <v/>
      </c>
      <c r="AV2335" s="167"/>
      <c r="AW2335" s="167"/>
      <c r="AX2335" s="167"/>
    </row>
    <row r="2336" spans="1:50" s="133" customFormat="1" ht="11.4" customHeight="1" x14ac:dyDescent="0.3">
      <c r="A2336" s="103"/>
      <c r="B2336" s="104"/>
      <c r="C2336" s="105"/>
      <c r="D2336" s="106"/>
      <c r="E2336" s="107"/>
      <c r="F2336" s="105"/>
      <c r="G2336" s="107"/>
      <c r="H2336" s="105"/>
      <c r="I2336" s="105"/>
      <c r="J2336" s="107"/>
      <c r="K2336" s="105"/>
      <c r="L2336" s="105"/>
      <c r="M2336" s="105"/>
      <c r="N2336" s="105"/>
      <c r="O2336" s="127"/>
      <c r="P2336" s="109"/>
      <c r="Q2336" s="110"/>
      <c r="R2336" s="110"/>
      <c r="S2336" s="110"/>
      <c r="T2336" s="110"/>
      <c r="U2336" s="111"/>
      <c r="V2336" s="111"/>
      <c r="W2336" s="112"/>
      <c r="X2336" s="113"/>
      <c r="Y2336" s="114"/>
      <c r="Z2336" s="115"/>
      <c r="AA2336" s="116"/>
      <c r="AB2336" s="117" t="b">
        <f t="shared" si="324"/>
        <v>0</v>
      </c>
      <c r="AC2336" s="117">
        <f t="shared" si="325"/>
        <v>0</v>
      </c>
      <c r="AD2336" s="132"/>
      <c r="AE2336" s="117" t="b">
        <f t="shared" si="326"/>
        <v>0</v>
      </c>
      <c r="AF2336" s="117">
        <f t="shared" si="327"/>
        <v>0</v>
      </c>
      <c r="AG2336" s="119">
        <f t="shared" si="328"/>
        <v>0</v>
      </c>
      <c r="AH2336" s="120" t="b">
        <f t="shared" si="329"/>
        <v>0</v>
      </c>
      <c r="AI2336" s="121">
        <f t="shared" si="330"/>
        <v>0</v>
      </c>
      <c r="AJ2336" s="122">
        <f>+C2336</f>
        <v>0</v>
      </c>
      <c r="AK2336" s="122" t="str">
        <f>IF(ISNA(VLOOKUP(postponeList!D2336,[1]Sheet!$A$2:$B$12,2,FALSE))," ",(VLOOKUP(postponeList!D2336,[1]Sheet!$A$2:$B$12,2,FALSE)))</f>
        <v xml:space="preserve"> </v>
      </c>
      <c r="AL2336" s="122" t="str">
        <f>IF(ISNA(VLOOKUP(E2336,[1]Sheet!$G$2:$H$40,2,FALSE))," ",VLOOKUP(E2336,[1]Sheet!$G$2:$H$40,2,FALSE))</f>
        <v xml:space="preserve"> </v>
      </c>
      <c r="AM2336" s="122" t="str">
        <f>IF(ISNA(VLOOKUP(G2336,[1]Sheet!$K$2:$L$159,2,FALSE))," ",(VLOOKUP(G2336,[1]Sheet!$K$2:$L$159,2,FALSE)))</f>
        <v xml:space="preserve"> </v>
      </c>
      <c r="AN2336" s="122" t="str">
        <f>IF(ISNA(VLOOKUP(I2336&amp;C2336,[1]Sheet!$D$2:$E$228,2,FALSE))," ",VLOOKUP(I2336&amp;C2336,[1]Sheet!$D$2:$E$228,2,FALSE))</f>
        <v xml:space="preserve"> </v>
      </c>
      <c r="AO2336" s="122" t="str">
        <f>+I2336&amp;C2336</f>
        <v/>
      </c>
      <c r="AP2336" s="122" t="str">
        <f>C2336&amp;D2336&amp;E2336&amp;G2336&amp;I2336&amp;O2336</f>
        <v/>
      </c>
      <c r="AQ2336" s="122" t="str">
        <f>B2336&amp;D2336&amp;N2336</f>
        <v/>
      </c>
      <c r="AR2336" s="123" t="str">
        <f>+D2336&amp;J2336</f>
        <v/>
      </c>
      <c r="AS2336" s="124" t="str">
        <f t="shared" si="331"/>
        <v/>
      </c>
      <c r="AT2336" s="125" t="str">
        <f t="shared" si="332"/>
        <v/>
      </c>
      <c r="AU2336" s="125" t="str">
        <f>IF(NOT(AT2336=""),VLOOKUP(AT2336,[1]PSI_Category!A:B,2,0),"")</f>
        <v/>
      </c>
      <c r="AV2336" s="167"/>
      <c r="AW2336" s="167"/>
      <c r="AX2336" s="167"/>
    </row>
    <row r="2337" spans="1:50" s="133" customFormat="1" ht="11.4" customHeight="1" x14ac:dyDescent="0.3">
      <c r="A2337" s="103"/>
      <c r="B2337" s="104"/>
      <c r="C2337" s="105"/>
      <c r="D2337" s="106"/>
      <c r="E2337" s="107"/>
      <c r="F2337" s="105"/>
      <c r="G2337" s="107"/>
      <c r="H2337" s="105"/>
      <c r="I2337" s="105"/>
      <c r="J2337" s="107"/>
      <c r="K2337" s="105"/>
      <c r="L2337" s="105"/>
      <c r="M2337" s="105"/>
      <c r="N2337" s="105"/>
      <c r="O2337" s="127"/>
      <c r="P2337" s="109"/>
      <c r="Q2337" s="110"/>
      <c r="R2337" s="110"/>
      <c r="S2337" s="110"/>
      <c r="T2337" s="110"/>
      <c r="U2337" s="111"/>
      <c r="V2337" s="111"/>
      <c r="W2337" s="112"/>
      <c r="X2337" s="113"/>
      <c r="Y2337" s="114"/>
      <c r="Z2337" s="115"/>
      <c r="AA2337" s="116"/>
      <c r="AB2337" s="117" t="b">
        <f t="shared" si="324"/>
        <v>0</v>
      </c>
      <c r="AC2337" s="117">
        <f t="shared" si="325"/>
        <v>0</v>
      </c>
      <c r="AD2337" s="132"/>
      <c r="AE2337" s="117" t="b">
        <f t="shared" si="326"/>
        <v>0</v>
      </c>
      <c r="AF2337" s="117">
        <f t="shared" si="327"/>
        <v>0</v>
      </c>
      <c r="AG2337" s="119">
        <f t="shared" si="328"/>
        <v>0</v>
      </c>
      <c r="AH2337" s="120" t="b">
        <f t="shared" si="329"/>
        <v>0</v>
      </c>
      <c r="AI2337" s="121">
        <f t="shared" si="330"/>
        <v>0</v>
      </c>
      <c r="AJ2337" s="122">
        <f>+C2337</f>
        <v>0</v>
      </c>
      <c r="AK2337" s="122" t="str">
        <f>IF(ISNA(VLOOKUP(postponeList!D2337,[1]Sheet!$A$2:$B$12,2,FALSE))," ",(VLOOKUP(postponeList!D2337,[1]Sheet!$A$2:$B$12,2,FALSE)))</f>
        <v xml:space="preserve"> </v>
      </c>
      <c r="AL2337" s="122" t="str">
        <f>IF(ISNA(VLOOKUP(E2337,[1]Sheet!$G$2:$H$40,2,FALSE))," ",VLOOKUP(E2337,[1]Sheet!$G$2:$H$40,2,FALSE))</f>
        <v xml:space="preserve"> </v>
      </c>
      <c r="AM2337" s="122" t="str">
        <f>IF(ISNA(VLOOKUP(G2337,[1]Sheet!$K$2:$L$159,2,FALSE))," ",(VLOOKUP(G2337,[1]Sheet!$K$2:$L$159,2,FALSE)))</f>
        <v xml:space="preserve"> </v>
      </c>
      <c r="AN2337" s="122" t="str">
        <f>IF(ISNA(VLOOKUP(I2337&amp;C2337,[1]Sheet!$D$2:$E$228,2,FALSE))," ",VLOOKUP(I2337&amp;C2337,[1]Sheet!$D$2:$E$228,2,FALSE))</f>
        <v xml:space="preserve"> </v>
      </c>
      <c r="AO2337" s="122" t="str">
        <f>+I2337&amp;C2337</f>
        <v/>
      </c>
      <c r="AP2337" s="122" t="str">
        <f>C2337&amp;D2337&amp;E2337&amp;G2337&amp;I2337&amp;O2337</f>
        <v/>
      </c>
      <c r="AQ2337" s="122" t="str">
        <f>B2337&amp;D2337&amp;N2337</f>
        <v/>
      </c>
      <c r="AR2337" s="123" t="str">
        <f>+D2337&amp;J2337</f>
        <v/>
      </c>
      <c r="AS2337" s="124" t="str">
        <f t="shared" si="331"/>
        <v/>
      </c>
      <c r="AT2337" s="125" t="str">
        <f t="shared" si="332"/>
        <v/>
      </c>
      <c r="AU2337" s="125" t="str">
        <f>IF(NOT(AT2337=""),VLOOKUP(AT2337,[1]PSI_Category!A:B,2,0),"")</f>
        <v/>
      </c>
      <c r="AV2337" s="167"/>
      <c r="AW2337" s="167"/>
      <c r="AX2337" s="167"/>
    </row>
    <row r="2338" spans="1:50" s="133" customFormat="1" ht="11.4" customHeight="1" x14ac:dyDescent="0.3">
      <c r="A2338" s="103"/>
      <c r="B2338" s="104"/>
      <c r="C2338" s="105"/>
      <c r="D2338" s="106"/>
      <c r="E2338" s="107"/>
      <c r="F2338" s="105"/>
      <c r="G2338" s="107"/>
      <c r="H2338" s="105"/>
      <c r="I2338" s="105"/>
      <c r="J2338" s="107"/>
      <c r="K2338" s="105"/>
      <c r="L2338" s="105"/>
      <c r="M2338" s="105"/>
      <c r="N2338" s="105"/>
      <c r="O2338" s="127"/>
      <c r="P2338" s="109"/>
      <c r="Q2338" s="110"/>
      <c r="R2338" s="110"/>
      <c r="S2338" s="110"/>
      <c r="T2338" s="110"/>
      <c r="U2338" s="111"/>
      <c r="V2338" s="111"/>
      <c r="W2338" s="112"/>
      <c r="X2338" s="113"/>
      <c r="Y2338" s="114"/>
      <c r="Z2338" s="115"/>
      <c r="AA2338" s="116"/>
      <c r="AB2338" s="117" t="b">
        <f t="shared" si="324"/>
        <v>0</v>
      </c>
      <c r="AC2338" s="117">
        <f t="shared" si="325"/>
        <v>0</v>
      </c>
      <c r="AD2338" s="132"/>
      <c r="AE2338" s="117" t="b">
        <f t="shared" si="326"/>
        <v>0</v>
      </c>
      <c r="AF2338" s="117">
        <f t="shared" si="327"/>
        <v>0</v>
      </c>
      <c r="AG2338" s="119">
        <f t="shared" si="328"/>
        <v>0</v>
      </c>
      <c r="AH2338" s="120" t="b">
        <f t="shared" si="329"/>
        <v>0</v>
      </c>
      <c r="AI2338" s="121">
        <f t="shared" si="330"/>
        <v>0</v>
      </c>
      <c r="AJ2338" s="122">
        <f>+C2338</f>
        <v>0</v>
      </c>
      <c r="AK2338" s="122" t="str">
        <f>IF(ISNA(VLOOKUP(postponeList!D2338,[1]Sheet!$A$2:$B$12,2,FALSE))," ",(VLOOKUP(postponeList!D2338,[1]Sheet!$A$2:$B$12,2,FALSE)))</f>
        <v xml:space="preserve"> </v>
      </c>
      <c r="AL2338" s="122" t="str">
        <f>IF(ISNA(VLOOKUP(E2338,[1]Sheet!$G$2:$H$40,2,FALSE))," ",VLOOKUP(E2338,[1]Sheet!$G$2:$H$40,2,FALSE))</f>
        <v xml:space="preserve"> </v>
      </c>
      <c r="AM2338" s="122" t="str">
        <f>IF(ISNA(VLOOKUP(G2338,[1]Sheet!$K$2:$L$159,2,FALSE))," ",(VLOOKUP(G2338,[1]Sheet!$K$2:$L$159,2,FALSE)))</f>
        <v xml:space="preserve"> </v>
      </c>
      <c r="AN2338" s="122" t="str">
        <f>IF(ISNA(VLOOKUP(I2338&amp;C2338,[1]Sheet!$D$2:$E$228,2,FALSE))," ",VLOOKUP(I2338&amp;C2338,[1]Sheet!$D$2:$E$228,2,FALSE))</f>
        <v xml:space="preserve"> </v>
      </c>
      <c r="AO2338" s="122" t="str">
        <f>+I2338&amp;C2338</f>
        <v/>
      </c>
      <c r="AP2338" s="122" t="str">
        <f>C2338&amp;D2338&amp;E2338&amp;G2338&amp;I2338&amp;O2338</f>
        <v/>
      </c>
      <c r="AQ2338" s="122" t="str">
        <f>B2338&amp;D2338&amp;N2338</f>
        <v/>
      </c>
      <c r="AR2338" s="123" t="str">
        <f>+D2338&amp;J2338</f>
        <v/>
      </c>
      <c r="AS2338" s="124" t="str">
        <f t="shared" si="331"/>
        <v/>
      </c>
      <c r="AT2338" s="125" t="str">
        <f t="shared" si="332"/>
        <v/>
      </c>
      <c r="AU2338" s="125" t="str">
        <f>IF(NOT(AT2338=""),VLOOKUP(AT2338,[1]PSI_Category!A:B,2,0),"")</f>
        <v/>
      </c>
      <c r="AV2338" s="167"/>
      <c r="AW2338" s="167"/>
      <c r="AX2338" s="167"/>
    </row>
    <row r="2339" spans="1:50" s="133" customFormat="1" ht="11.4" customHeight="1" x14ac:dyDescent="0.3">
      <c r="A2339" s="103"/>
      <c r="B2339" s="104"/>
      <c r="C2339" s="105"/>
      <c r="D2339" s="106"/>
      <c r="E2339" s="107"/>
      <c r="F2339" s="105"/>
      <c r="G2339" s="107"/>
      <c r="H2339" s="105"/>
      <c r="I2339" s="105"/>
      <c r="J2339" s="107"/>
      <c r="K2339" s="105"/>
      <c r="L2339" s="105"/>
      <c r="M2339" s="105"/>
      <c r="N2339" s="105"/>
      <c r="O2339" s="127"/>
      <c r="P2339" s="109"/>
      <c r="Q2339" s="110"/>
      <c r="R2339" s="110"/>
      <c r="S2339" s="110"/>
      <c r="T2339" s="110"/>
      <c r="U2339" s="111"/>
      <c r="V2339" s="111"/>
      <c r="W2339" s="112"/>
      <c r="X2339" s="113"/>
      <c r="Y2339" s="114"/>
      <c r="Z2339" s="115"/>
      <c r="AA2339" s="116"/>
      <c r="AB2339" s="117" t="b">
        <f t="shared" si="324"/>
        <v>0</v>
      </c>
      <c r="AC2339" s="117">
        <f t="shared" si="325"/>
        <v>0</v>
      </c>
      <c r="AD2339" s="132"/>
      <c r="AE2339" s="117" t="b">
        <f t="shared" si="326"/>
        <v>0</v>
      </c>
      <c r="AF2339" s="117">
        <f t="shared" si="327"/>
        <v>0</v>
      </c>
      <c r="AG2339" s="119">
        <f t="shared" si="328"/>
        <v>0</v>
      </c>
      <c r="AH2339" s="120" t="b">
        <f t="shared" si="329"/>
        <v>0</v>
      </c>
      <c r="AI2339" s="121">
        <f t="shared" si="330"/>
        <v>0</v>
      </c>
      <c r="AJ2339" s="122">
        <f>+C2339</f>
        <v>0</v>
      </c>
      <c r="AK2339" s="122" t="str">
        <f>IF(ISNA(VLOOKUP(postponeList!D2339,[1]Sheet!$A$2:$B$12,2,FALSE))," ",(VLOOKUP(postponeList!D2339,[1]Sheet!$A$2:$B$12,2,FALSE)))</f>
        <v xml:space="preserve"> </v>
      </c>
      <c r="AL2339" s="122" t="str">
        <f>IF(ISNA(VLOOKUP(E2339,[1]Sheet!$G$2:$H$40,2,FALSE))," ",VLOOKUP(E2339,[1]Sheet!$G$2:$H$40,2,FALSE))</f>
        <v xml:space="preserve"> </v>
      </c>
      <c r="AM2339" s="122" t="str">
        <f>IF(ISNA(VLOOKUP(G2339,[1]Sheet!$K$2:$L$159,2,FALSE))," ",(VLOOKUP(G2339,[1]Sheet!$K$2:$L$159,2,FALSE)))</f>
        <v xml:space="preserve"> </v>
      </c>
      <c r="AN2339" s="122" t="str">
        <f>IF(ISNA(VLOOKUP(I2339&amp;C2339,[1]Sheet!$D$2:$E$228,2,FALSE))," ",VLOOKUP(I2339&amp;C2339,[1]Sheet!$D$2:$E$228,2,FALSE))</f>
        <v xml:space="preserve"> </v>
      </c>
      <c r="AO2339" s="122" t="str">
        <f>+I2339&amp;C2339</f>
        <v/>
      </c>
      <c r="AP2339" s="122" t="str">
        <f>C2339&amp;D2339&amp;E2339&amp;G2339&amp;I2339&amp;O2339</f>
        <v/>
      </c>
      <c r="AQ2339" s="122" t="str">
        <f>B2339&amp;D2339&amp;N2339</f>
        <v/>
      </c>
      <c r="AR2339" s="123" t="str">
        <f>+D2339&amp;J2339</f>
        <v/>
      </c>
      <c r="AS2339" s="124" t="str">
        <f t="shared" si="331"/>
        <v/>
      </c>
      <c r="AT2339" s="125" t="str">
        <f t="shared" si="332"/>
        <v/>
      </c>
      <c r="AU2339" s="125" t="str">
        <f>IF(NOT(AT2339=""),VLOOKUP(AT2339,[1]PSI_Category!A:B,2,0),"")</f>
        <v/>
      </c>
      <c r="AV2339" s="167"/>
      <c r="AW2339" s="167"/>
      <c r="AX2339" s="167"/>
    </row>
    <row r="2340" spans="1:50" s="133" customFormat="1" ht="11.4" customHeight="1" x14ac:dyDescent="0.3">
      <c r="A2340" s="103"/>
      <c r="B2340" s="104"/>
      <c r="C2340" s="105"/>
      <c r="D2340" s="106"/>
      <c r="E2340" s="107"/>
      <c r="F2340" s="105"/>
      <c r="G2340" s="107"/>
      <c r="H2340" s="105"/>
      <c r="I2340" s="105"/>
      <c r="J2340" s="107"/>
      <c r="K2340" s="105"/>
      <c r="L2340" s="105"/>
      <c r="M2340" s="105"/>
      <c r="N2340" s="105"/>
      <c r="O2340" s="127"/>
      <c r="P2340" s="109"/>
      <c r="Q2340" s="110"/>
      <c r="R2340" s="110"/>
      <c r="S2340" s="110"/>
      <c r="T2340" s="110"/>
      <c r="U2340" s="111"/>
      <c r="V2340" s="111"/>
      <c r="W2340" s="112"/>
      <c r="X2340" s="113"/>
      <c r="Y2340" s="114"/>
      <c r="Z2340" s="115"/>
      <c r="AA2340" s="116"/>
      <c r="AB2340" s="117" t="b">
        <f t="shared" si="324"/>
        <v>0</v>
      </c>
      <c r="AC2340" s="117">
        <f t="shared" si="325"/>
        <v>0</v>
      </c>
      <c r="AD2340" s="132"/>
      <c r="AE2340" s="117" t="b">
        <f t="shared" si="326"/>
        <v>0</v>
      </c>
      <c r="AF2340" s="117">
        <f t="shared" si="327"/>
        <v>0</v>
      </c>
      <c r="AG2340" s="119">
        <f t="shared" si="328"/>
        <v>0</v>
      </c>
      <c r="AH2340" s="120" t="b">
        <f t="shared" si="329"/>
        <v>0</v>
      </c>
      <c r="AI2340" s="121">
        <f t="shared" si="330"/>
        <v>0</v>
      </c>
      <c r="AJ2340" s="122">
        <f>+C2340</f>
        <v>0</v>
      </c>
      <c r="AK2340" s="122" t="str">
        <f>IF(ISNA(VLOOKUP(postponeList!D2340,[1]Sheet!$A$2:$B$12,2,FALSE))," ",(VLOOKUP(postponeList!D2340,[1]Sheet!$A$2:$B$12,2,FALSE)))</f>
        <v xml:space="preserve"> </v>
      </c>
      <c r="AL2340" s="122" t="str">
        <f>IF(ISNA(VLOOKUP(E2340,[1]Sheet!$G$2:$H$40,2,FALSE))," ",VLOOKUP(E2340,[1]Sheet!$G$2:$H$40,2,FALSE))</f>
        <v xml:space="preserve"> </v>
      </c>
      <c r="AM2340" s="122" t="str">
        <f>IF(ISNA(VLOOKUP(G2340,[1]Sheet!$K$2:$L$159,2,FALSE))," ",(VLOOKUP(G2340,[1]Sheet!$K$2:$L$159,2,FALSE)))</f>
        <v xml:space="preserve"> </v>
      </c>
      <c r="AN2340" s="122" t="str">
        <f>IF(ISNA(VLOOKUP(I2340&amp;C2340,[1]Sheet!$D$2:$E$228,2,FALSE))," ",VLOOKUP(I2340&amp;C2340,[1]Sheet!$D$2:$E$228,2,FALSE))</f>
        <v xml:space="preserve"> </v>
      </c>
      <c r="AO2340" s="122" t="str">
        <f>+I2340&amp;C2340</f>
        <v/>
      </c>
      <c r="AP2340" s="122" t="str">
        <f>C2340&amp;D2340&amp;E2340&amp;G2340&amp;I2340&amp;O2340</f>
        <v/>
      </c>
      <c r="AQ2340" s="122" t="str">
        <f>B2340&amp;D2340&amp;N2340</f>
        <v/>
      </c>
      <c r="AR2340" s="123" t="str">
        <f>+D2340&amp;J2340</f>
        <v/>
      </c>
      <c r="AS2340" s="124" t="str">
        <f t="shared" si="331"/>
        <v/>
      </c>
      <c r="AT2340" s="125" t="str">
        <f t="shared" si="332"/>
        <v/>
      </c>
      <c r="AU2340" s="125" t="str">
        <f>IF(NOT(AT2340=""),VLOOKUP(AT2340,[1]PSI_Category!A:B,2,0),"")</f>
        <v/>
      </c>
      <c r="AV2340" s="167"/>
      <c r="AW2340" s="167"/>
      <c r="AX2340" s="167"/>
    </row>
    <row r="2341" spans="1:50" s="133" customFormat="1" ht="11.4" customHeight="1" x14ac:dyDescent="0.3">
      <c r="A2341" s="103"/>
      <c r="B2341" s="104"/>
      <c r="C2341" s="105"/>
      <c r="D2341" s="105"/>
      <c r="E2341" s="107"/>
      <c r="F2341" s="105"/>
      <c r="G2341" s="107"/>
      <c r="H2341" s="105"/>
      <c r="I2341" s="105"/>
      <c r="J2341" s="107"/>
      <c r="K2341" s="105"/>
      <c r="L2341" s="105"/>
      <c r="M2341" s="105"/>
      <c r="N2341" s="105"/>
      <c r="O2341" s="127"/>
      <c r="P2341" s="109"/>
      <c r="Q2341" s="110"/>
      <c r="R2341" s="110"/>
      <c r="S2341" s="110"/>
      <c r="T2341" s="110"/>
      <c r="U2341" s="111"/>
      <c r="V2341" s="111"/>
      <c r="W2341" s="112"/>
      <c r="X2341" s="113"/>
      <c r="Y2341" s="114"/>
      <c r="Z2341" s="115"/>
      <c r="AA2341" s="116"/>
      <c r="AB2341" s="117" t="b">
        <f t="shared" si="324"/>
        <v>0</v>
      </c>
      <c r="AC2341" s="117">
        <f t="shared" si="325"/>
        <v>0</v>
      </c>
      <c r="AD2341" s="132"/>
      <c r="AE2341" s="117" t="b">
        <f t="shared" si="326"/>
        <v>0</v>
      </c>
      <c r="AF2341" s="117">
        <f t="shared" si="327"/>
        <v>0</v>
      </c>
      <c r="AG2341" s="119">
        <f t="shared" si="328"/>
        <v>0</v>
      </c>
      <c r="AH2341" s="120" t="b">
        <f t="shared" si="329"/>
        <v>0</v>
      </c>
      <c r="AI2341" s="121">
        <f t="shared" si="330"/>
        <v>0</v>
      </c>
      <c r="AJ2341" s="122">
        <f>+C2341</f>
        <v>0</v>
      </c>
      <c r="AK2341" s="122" t="str">
        <f>IF(ISNA(VLOOKUP(postponeList!D2341,[1]Sheet!$A$2:$B$12,2,FALSE))," ",(VLOOKUP(postponeList!D2341,[1]Sheet!$A$2:$B$12,2,FALSE)))</f>
        <v xml:space="preserve"> </v>
      </c>
      <c r="AL2341" s="122" t="str">
        <f>IF(ISNA(VLOOKUP(E2341,[1]Sheet!$G$2:$H$40,2,FALSE))," ",VLOOKUP(E2341,[1]Sheet!$G$2:$H$40,2,FALSE))</f>
        <v xml:space="preserve"> </v>
      </c>
      <c r="AM2341" s="122" t="str">
        <f>IF(ISNA(VLOOKUP(G2341,[1]Sheet!$K$2:$L$159,2,FALSE))," ",(VLOOKUP(G2341,[1]Sheet!$K$2:$L$159,2,FALSE)))</f>
        <v xml:space="preserve"> </v>
      </c>
      <c r="AN2341" s="122" t="str">
        <f>IF(ISNA(VLOOKUP(I2341&amp;C2341,[1]Sheet!$D$2:$E$228,2,FALSE))," ",VLOOKUP(I2341&amp;C2341,[1]Sheet!$D$2:$E$228,2,FALSE))</f>
        <v xml:space="preserve"> </v>
      </c>
      <c r="AO2341" s="122" t="str">
        <f>+I2341&amp;C2341</f>
        <v/>
      </c>
      <c r="AP2341" s="122" t="str">
        <f>C2341&amp;D2341&amp;E2341&amp;G2341&amp;I2341&amp;O2341</f>
        <v/>
      </c>
      <c r="AQ2341" s="122" t="str">
        <f>B2341&amp;D2341&amp;N2341</f>
        <v/>
      </c>
      <c r="AR2341" s="123" t="str">
        <f>+D2341&amp;J2341</f>
        <v/>
      </c>
      <c r="AS2341" s="124" t="str">
        <f t="shared" si="331"/>
        <v/>
      </c>
      <c r="AT2341" s="125" t="str">
        <f t="shared" si="332"/>
        <v/>
      </c>
      <c r="AU2341" s="125" t="str">
        <f>IF(NOT(AT2341=""),VLOOKUP(AT2341,[1]PSI_Category!A:B,2,0),"")</f>
        <v/>
      </c>
      <c r="AV2341" s="167"/>
      <c r="AW2341" s="167"/>
      <c r="AX2341" s="167"/>
    </row>
    <row r="2342" spans="1:50" s="133" customFormat="1" ht="11.4" customHeight="1" x14ac:dyDescent="0.3">
      <c r="A2342" s="103"/>
      <c r="B2342" s="104"/>
      <c r="C2342" s="105"/>
      <c r="D2342" s="106"/>
      <c r="E2342" s="107"/>
      <c r="F2342" s="105"/>
      <c r="G2342" s="107"/>
      <c r="H2342" s="105"/>
      <c r="I2342" s="105"/>
      <c r="J2342" s="107"/>
      <c r="K2342" s="105"/>
      <c r="L2342" s="105"/>
      <c r="M2342" s="105"/>
      <c r="N2342" s="105"/>
      <c r="O2342" s="127"/>
      <c r="P2342" s="109"/>
      <c r="Q2342" s="110"/>
      <c r="R2342" s="110"/>
      <c r="S2342" s="110"/>
      <c r="T2342" s="110"/>
      <c r="U2342" s="111"/>
      <c r="V2342" s="111"/>
      <c r="W2342" s="112"/>
      <c r="X2342" s="113"/>
      <c r="Y2342" s="114"/>
      <c r="Z2342" s="115"/>
      <c r="AA2342" s="116"/>
      <c r="AB2342" s="117" t="b">
        <f t="shared" si="324"/>
        <v>0</v>
      </c>
      <c r="AC2342" s="117">
        <f t="shared" si="325"/>
        <v>0</v>
      </c>
      <c r="AD2342" s="132"/>
      <c r="AE2342" s="117" t="b">
        <f t="shared" si="326"/>
        <v>0</v>
      </c>
      <c r="AF2342" s="117">
        <f t="shared" si="327"/>
        <v>0</v>
      </c>
      <c r="AG2342" s="119">
        <f t="shared" si="328"/>
        <v>0</v>
      </c>
      <c r="AH2342" s="120" t="b">
        <f t="shared" si="329"/>
        <v>0</v>
      </c>
      <c r="AI2342" s="121">
        <f t="shared" si="330"/>
        <v>0</v>
      </c>
      <c r="AJ2342" s="122">
        <f>+C2342</f>
        <v>0</v>
      </c>
      <c r="AK2342" s="122"/>
      <c r="AL2342" s="122" t="str">
        <f>IF(ISNA(VLOOKUP(E2342,[1]Sheet!$G$2:$H$40,2,FALSE))," ",VLOOKUP(E2342,[1]Sheet!$G$2:$H$40,2,FALSE))</f>
        <v xml:space="preserve"> </v>
      </c>
      <c r="AM2342" s="122" t="str">
        <f>IF(ISNA(VLOOKUP(G2342,[1]Sheet!$K$2:$L$159,2,FALSE))," ",(VLOOKUP(G2342,[1]Sheet!$K$2:$L$159,2,FALSE)))</f>
        <v xml:space="preserve"> </v>
      </c>
      <c r="AN2342" s="122" t="str">
        <f>IF(ISNA(VLOOKUP(I2342&amp;C2342,[1]Sheet!$D$2:$E$228,2,FALSE))," ",VLOOKUP(I2342&amp;C2342,[1]Sheet!$D$2:$E$228,2,FALSE))</f>
        <v xml:space="preserve"> </v>
      </c>
      <c r="AO2342" s="122" t="str">
        <f>+I2342&amp;C2342</f>
        <v/>
      </c>
      <c r="AP2342" s="122" t="str">
        <f>C2342&amp;D2342&amp;E2342&amp;G2342&amp;I2342&amp;O2342</f>
        <v/>
      </c>
      <c r="AQ2342" s="122" t="str">
        <f>B2342&amp;D2342&amp;N2342</f>
        <v/>
      </c>
      <c r="AR2342" s="123" t="str">
        <f>+D2342&amp;J2342</f>
        <v/>
      </c>
      <c r="AS2342" s="124" t="str">
        <f t="shared" si="331"/>
        <v/>
      </c>
      <c r="AT2342" s="125" t="str">
        <f t="shared" si="332"/>
        <v/>
      </c>
      <c r="AU2342" s="125" t="str">
        <f>IF(NOT(AT2342=""),VLOOKUP(AT2342,[1]PSI_Category!A:B,2,0),"")</f>
        <v/>
      </c>
      <c r="AV2342" s="167"/>
      <c r="AW2342" s="167"/>
      <c r="AX2342" s="167"/>
    </row>
    <row r="2343" spans="1:50" s="133" customFormat="1" ht="11.4" customHeight="1" x14ac:dyDescent="0.3">
      <c r="A2343" s="103"/>
      <c r="B2343" s="104"/>
      <c r="C2343" s="105"/>
      <c r="D2343" s="106"/>
      <c r="E2343" s="107"/>
      <c r="F2343" s="105"/>
      <c r="G2343" s="107"/>
      <c r="H2343" s="105"/>
      <c r="I2343" s="105"/>
      <c r="J2343" s="107"/>
      <c r="K2343" s="105"/>
      <c r="L2343" s="105"/>
      <c r="M2343" s="105"/>
      <c r="N2343" s="105"/>
      <c r="O2343" s="127"/>
      <c r="P2343" s="109"/>
      <c r="Q2343" s="110"/>
      <c r="R2343" s="110"/>
      <c r="S2343" s="110"/>
      <c r="T2343" s="110"/>
      <c r="U2343" s="111"/>
      <c r="V2343" s="111"/>
      <c r="W2343" s="112"/>
      <c r="X2343" s="113"/>
      <c r="Y2343" s="114"/>
      <c r="Z2343" s="115"/>
      <c r="AA2343" s="116"/>
      <c r="AB2343" s="117" t="b">
        <f t="shared" si="324"/>
        <v>0</v>
      </c>
      <c r="AC2343" s="117">
        <f t="shared" si="325"/>
        <v>0</v>
      </c>
      <c r="AD2343" s="132"/>
      <c r="AE2343" s="117" t="b">
        <f t="shared" si="326"/>
        <v>0</v>
      </c>
      <c r="AF2343" s="117">
        <f t="shared" si="327"/>
        <v>0</v>
      </c>
      <c r="AG2343" s="119">
        <f t="shared" si="328"/>
        <v>0</v>
      </c>
      <c r="AH2343" s="120" t="b">
        <f t="shared" si="329"/>
        <v>0</v>
      </c>
      <c r="AI2343" s="121">
        <f t="shared" si="330"/>
        <v>0</v>
      </c>
      <c r="AJ2343" s="122">
        <f>+C2343</f>
        <v>0</v>
      </c>
      <c r="AK2343" s="122"/>
      <c r="AL2343" s="122" t="str">
        <f>IF(ISNA(VLOOKUP(E2343,[1]Sheet!$G$2:$H$40,2,FALSE))," ",VLOOKUP(E2343,[1]Sheet!$G$2:$H$40,2,FALSE))</f>
        <v xml:space="preserve"> </v>
      </c>
      <c r="AM2343" s="122" t="str">
        <f>IF(ISNA(VLOOKUP(G2343,[1]Sheet!$K$2:$L$159,2,FALSE))," ",(VLOOKUP(G2343,[1]Sheet!$K$2:$L$159,2,FALSE)))</f>
        <v xml:space="preserve"> </v>
      </c>
      <c r="AN2343" s="122" t="str">
        <f>IF(ISNA(VLOOKUP(I2343&amp;C2343,[1]Sheet!$D$2:$E$228,2,FALSE))," ",VLOOKUP(I2343&amp;C2343,[1]Sheet!$D$2:$E$228,2,FALSE))</f>
        <v xml:space="preserve"> </v>
      </c>
      <c r="AO2343" s="122" t="str">
        <f>+I2343&amp;C2343</f>
        <v/>
      </c>
      <c r="AP2343" s="122" t="str">
        <f>C2343&amp;D2343&amp;E2343&amp;G2343&amp;I2343&amp;O2343</f>
        <v/>
      </c>
      <c r="AQ2343" s="122" t="str">
        <f>B2343&amp;D2343&amp;N2343</f>
        <v/>
      </c>
      <c r="AR2343" s="123" t="str">
        <f>+D2343&amp;J2343</f>
        <v/>
      </c>
      <c r="AS2343" s="124" t="str">
        <f t="shared" si="331"/>
        <v/>
      </c>
      <c r="AT2343" s="125" t="str">
        <f t="shared" si="332"/>
        <v/>
      </c>
      <c r="AU2343" s="125" t="str">
        <f>IF(NOT(AT2343=""),VLOOKUP(AT2343,[1]PSI_Category!A:B,2,0),"")</f>
        <v/>
      </c>
      <c r="AV2343" s="167"/>
      <c r="AW2343" s="167"/>
      <c r="AX2343" s="167"/>
    </row>
    <row r="2344" spans="1:50" s="133" customFormat="1" ht="11.4" customHeight="1" x14ac:dyDescent="0.3">
      <c r="A2344" s="103"/>
      <c r="B2344" s="104"/>
      <c r="C2344" s="105"/>
      <c r="D2344" s="106"/>
      <c r="E2344" s="107"/>
      <c r="F2344" s="105"/>
      <c r="G2344" s="107"/>
      <c r="H2344" s="105"/>
      <c r="I2344" s="105"/>
      <c r="J2344" s="107"/>
      <c r="K2344" s="105"/>
      <c r="L2344" s="105"/>
      <c r="M2344" s="105"/>
      <c r="N2344" s="105"/>
      <c r="O2344" s="127"/>
      <c r="P2344" s="109"/>
      <c r="Q2344" s="110"/>
      <c r="R2344" s="110"/>
      <c r="S2344" s="110"/>
      <c r="T2344" s="110"/>
      <c r="U2344" s="111"/>
      <c r="V2344" s="111"/>
      <c r="W2344" s="112"/>
      <c r="X2344" s="113"/>
      <c r="Y2344" s="114"/>
      <c r="Z2344" s="115"/>
      <c r="AA2344" s="116"/>
      <c r="AB2344" s="117" t="b">
        <f t="shared" si="324"/>
        <v>0</v>
      </c>
      <c r="AC2344" s="117">
        <f t="shared" si="325"/>
        <v>0</v>
      </c>
      <c r="AD2344" s="132"/>
      <c r="AE2344" s="117" t="b">
        <f t="shared" si="326"/>
        <v>0</v>
      </c>
      <c r="AF2344" s="117">
        <f t="shared" si="327"/>
        <v>0</v>
      </c>
      <c r="AG2344" s="119">
        <f t="shared" si="328"/>
        <v>0</v>
      </c>
      <c r="AH2344" s="120" t="b">
        <f t="shared" si="329"/>
        <v>0</v>
      </c>
      <c r="AI2344" s="121">
        <f t="shared" si="330"/>
        <v>0</v>
      </c>
      <c r="AJ2344" s="122">
        <f>+C2344</f>
        <v>0</v>
      </c>
      <c r="AK2344" s="122" t="str">
        <f>IF(ISNA(VLOOKUP(postponeList!D2344,[1]Sheet!$A$2:$B$12,2,FALSE))," ",(VLOOKUP(postponeList!D2344,[1]Sheet!$A$2:$B$12,2,FALSE)))</f>
        <v xml:space="preserve"> </v>
      </c>
      <c r="AL2344" s="122" t="str">
        <f>IF(ISNA(VLOOKUP(E2344,[1]Sheet!$G$2:$H$40,2,FALSE))," ",VLOOKUP(E2344,[1]Sheet!$G$2:$H$40,2,FALSE))</f>
        <v xml:space="preserve"> </v>
      </c>
      <c r="AM2344" s="122" t="str">
        <f>IF(ISNA(VLOOKUP(G2344,[1]Sheet!$K$2:$L$159,2,FALSE))," ",(VLOOKUP(G2344,[1]Sheet!$K$2:$L$159,2,FALSE)))</f>
        <v xml:space="preserve"> </v>
      </c>
      <c r="AN2344" s="122" t="str">
        <f>IF(ISNA(VLOOKUP(I2344&amp;C2344,[1]Sheet!$D$2:$E$228,2,FALSE))," ",VLOOKUP(I2344&amp;C2344,[1]Sheet!$D$2:$E$228,2,FALSE))</f>
        <v xml:space="preserve"> </v>
      </c>
      <c r="AO2344" s="122" t="str">
        <f>+I2344&amp;C2344</f>
        <v/>
      </c>
      <c r="AP2344" s="122" t="str">
        <f>C2344&amp;D2344&amp;E2344&amp;G2344&amp;I2344&amp;O2344</f>
        <v/>
      </c>
      <c r="AQ2344" s="122" t="str">
        <f>B2344&amp;D2344&amp;N2344</f>
        <v/>
      </c>
      <c r="AR2344" s="123" t="str">
        <f>+D2344&amp;J2344</f>
        <v/>
      </c>
      <c r="AS2344" s="124" t="str">
        <f t="shared" si="331"/>
        <v/>
      </c>
      <c r="AT2344" s="125" t="str">
        <f t="shared" si="332"/>
        <v/>
      </c>
      <c r="AU2344" s="125" t="str">
        <f>IF(NOT(AT2344=""),VLOOKUP(AT2344,[1]PSI_Category!A:B,2,0),"")</f>
        <v/>
      </c>
      <c r="AV2344" s="167"/>
      <c r="AW2344" s="167"/>
      <c r="AX2344" s="167"/>
    </row>
    <row r="2345" spans="1:50" s="133" customFormat="1" ht="11.4" customHeight="1" x14ac:dyDescent="0.3">
      <c r="A2345" s="103"/>
      <c r="B2345" s="104"/>
      <c r="C2345" s="105"/>
      <c r="D2345" s="106"/>
      <c r="E2345" s="107"/>
      <c r="F2345" s="105"/>
      <c r="G2345" s="107"/>
      <c r="H2345" s="105"/>
      <c r="I2345" s="105"/>
      <c r="J2345" s="107"/>
      <c r="K2345" s="105"/>
      <c r="L2345" s="105"/>
      <c r="M2345" s="105"/>
      <c r="N2345" s="105"/>
      <c r="O2345" s="127"/>
      <c r="P2345" s="109"/>
      <c r="Q2345" s="110"/>
      <c r="R2345" s="110"/>
      <c r="S2345" s="110"/>
      <c r="T2345" s="110"/>
      <c r="U2345" s="111"/>
      <c r="V2345" s="111"/>
      <c r="W2345" s="112"/>
      <c r="X2345" s="113"/>
      <c r="Y2345" s="114"/>
      <c r="Z2345" s="115"/>
      <c r="AA2345" s="116"/>
      <c r="AB2345" s="117" t="b">
        <f t="shared" si="324"/>
        <v>0</v>
      </c>
      <c r="AC2345" s="117">
        <f t="shared" si="325"/>
        <v>0</v>
      </c>
      <c r="AD2345" s="132"/>
      <c r="AE2345" s="117" t="b">
        <f t="shared" si="326"/>
        <v>0</v>
      </c>
      <c r="AF2345" s="117">
        <f t="shared" si="327"/>
        <v>0</v>
      </c>
      <c r="AG2345" s="119">
        <f t="shared" si="328"/>
        <v>0</v>
      </c>
      <c r="AH2345" s="120" t="b">
        <f t="shared" si="329"/>
        <v>0</v>
      </c>
      <c r="AI2345" s="121">
        <f t="shared" si="330"/>
        <v>0</v>
      </c>
      <c r="AJ2345" s="122">
        <f>+C2345</f>
        <v>0</v>
      </c>
      <c r="AK2345" s="122" t="str">
        <f>IF(ISNA(VLOOKUP(postponeList!D2345,[1]Sheet!$A$2:$B$12,2,FALSE))," ",(VLOOKUP(postponeList!D2345,[1]Sheet!$A$2:$B$12,2,FALSE)))</f>
        <v xml:space="preserve"> </v>
      </c>
      <c r="AL2345" s="122" t="str">
        <f>IF(ISNA(VLOOKUP(E2345,[1]Sheet!$G$2:$H$40,2,FALSE))," ",VLOOKUP(E2345,[1]Sheet!$G$2:$H$40,2,FALSE))</f>
        <v xml:space="preserve"> </v>
      </c>
      <c r="AM2345" s="122" t="str">
        <f>IF(ISNA(VLOOKUP(G2345,[1]Sheet!$K$2:$L$159,2,FALSE))," ",(VLOOKUP(G2345,[1]Sheet!$K$2:$L$159,2,FALSE)))</f>
        <v xml:space="preserve"> </v>
      </c>
      <c r="AN2345" s="122" t="str">
        <f>IF(ISNA(VLOOKUP(I2345&amp;C2345,[1]Sheet!$D$2:$E$228,2,FALSE))," ",VLOOKUP(I2345&amp;C2345,[1]Sheet!$D$2:$E$228,2,FALSE))</f>
        <v xml:space="preserve"> </v>
      </c>
      <c r="AO2345" s="122" t="str">
        <f>+I2345&amp;C2345</f>
        <v/>
      </c>
      <c r="AP2345" s="122" t="str">
        <f>C2345&amp;D2345&amp;E2345&amp;G2345&amp;I2345&amp;O2345</f>
        <v/>
      </c>
      <c r="AQ2345" s="122" t="str">
        <f>B2345&amp;D2345&amp;N2345</f>
        <v/>
      </c>
      <c r="AR2345" s="123" t="str">
        <f>+D2345&amp;J2345</f>
        <v/>
      </c>
      <c r="AS2345" s="124" t="str">
        <f t="shared" si="331"/>
        <v/>
      </c>
      <c r="AT2345" s="125" t="str">
        <f t="shared" si="332"/>
        <v/>
      </c>
      <c r="AU2345" s="125" t="str">
        <f>IF(NOT(AT2345=""),VLOOKUP(AT2345,[1]PSI_Category!A:B,2,0),"")</f>
        <v/>
      </c>
      <c r="AV2345" s="167"/>
      <c r="AW2345" s="167"/>
      <c r="AX2345" s="167"/>
    </row>
    <row r="2346" spans="1:50" s="133" customFormat="1" ht="11.4" customHeight="1" x14ac:dyDescent="0.3">
      <c r="A2346" s="103"/>
      <c r="B2346" s="104"/>
      <c r="C2346" s="105"/>
      <c r="D2346" s="106"/>
      <c r="E2346" s="107"/>
      <c r="F2346" s="105"/>
      <c r="G2346" s="107"/>
      <c r="H2346" s="105"/>
      <c r="I2346" s="105"/>
      <c r="J2346" s="107"/>
      <c r="K2346" s="105"/>
      <c r="L2346" s="105"/>
      <c r="M2346" s="105"/>
      <c r="N2346" s="105"/>
      <c r="O2346" s="127"/>
      <c r="P2346" s="109"/>
      <c r="Q2346" s="110"/>
      <c r="R2346" s="110"/>
      <c r="S2346" s="110"/>
      <c r="T2346" s="110"/>
      <c r="U2346" s="111"/>
      <c r="V2346" s="111"/>
      <c r="W2346" s="112"/>
      <c r="X2346" s="113"/>
      <c r="Y2346" s="114"/>
      <c r="Z2346" s="115"/>
      <c r="AA2346" s="116"/>
      <c r="AB2346" s="117" t="b">
        <f t="shared" si="324"/>
        <v>0</v>
      </c>
      <c r="AC2346" s="117">
        <f t="shared" si="325"/>
        <v>0</v>
      </c>
      <c r="AD2346" s="132"/>
      <c r="AE2346" s="117" t="b">
        <f t="shared" si="326"/>
        <v>0</v>
      </c>
      <c r="AF2346" s="117">
        <f t="shared" si="327"/>
        <v>0</v>
      </c>
      <c r="AG2346" s="119">
        <f t="shared" si="328"/>
        <v>0</v>
      </c>
      <c r="AH2346" s="120" t="b">
        <f t="shared" si="329"/>
        <v>0</v>
      </c>
      <c r="AI2346" s="121">
        <f t="shared" si="330"/>
        <v>0</v>
      </c>
      <c r="AJ2346" s="122">
        <f>+C2346</f>
        <v>0</v>
      </c>
      <c r="AK2346" s="122" t="str">
        <f>IF(ISNA(VLOOKUP(postponeList!D2346,[1]Sheet!$A$2:$B$12,2,FALSE))," ",(VLOOKUP(postponeList!D2346,[1]Sheet!$A$2:$B$12,2,FALSE)))</f>
        <v xml:space="preserve"> </v>
      </c>
      <c r="AL2346" s="122" t="str">
        <f>IF(ISNA(VLOOKUP(E2346,[1]Sheet!$G$2:$H$40,2,FALSE))," ",VLOOKUP(E2346,[1]Sheet!$G$2:$H$40,2,FALSE))</f>
        <v xml:space="preserve"> </v>
      </c>
      <c r="AM2346" s="122" t="str">
        <f>IF(ISNA(VLOOKUP(G2346,[1]Sheet!$K$2:$L$159,2,FALSE))," ",(VLOOKUP(G2346,[1]Sheet!$K$2:$L$159,2,FALSE)))</f>
        <v xml:space="preserve"> </v>
      </c>
      <c r="AN2346" s="122" t="str">
        <f>IF(ISNA(VLOOKUP(I2346&amp;C2346,[1]Sheet!$D$2:$E$228,2,FALSE))," ",VLOOKUP(I2346&amp;C2346,[1]Sheet!$D$2:$E$228,2,FALSE))</f>
        <v xml:space="preserve"> </v>
      </c>
      <c r="AO2346" s="122" t="str">
        <f>+I2346&amp;C2346</f>
        <v/>
      </c>
      <c r="AP2346" s="122" t="str">
        <f>C2346&amp;D2346&amp;E2346&amp;G2346&amp;I2346&amp;O2346</f>
        <v/>
      </c>
      <c r="AQ2346" s="122" t="str">
        <f>B2346&amp;D2346&amp;N2346</f>
        <v/>
      </c>
      <c r="AR2346" s="123" t="str">
        <f>+D2346&amp;J2346</f>
        <v/>
      </c>
      <c r="AS2346" s="124" t="str">
        <f t="shared" si="331"/>
        <v/>
      </c>
      <c r="AT2346" s="125" t="str">
        <f t="shared" si="332"/>
        <v/>
      </c>
      <c r="AU2346" s="125" t="str">
        <f>IF(NOT(AT2346=""),VLOOKUP(AT2346,[1]PSI_Category!A:B,2,0),"")</f>
        <v/>
      </c>
      <c r="AV2346" s="167"/>
      <c r="AW2346" s="167"/>
      <c r="AX2346" s="167"/>
    </row>
    <row r="2347" spans="1:50" s="133" customFormat="1" ht="11.4" customHeight="1" x14ac:dyDescent="0.3">
      <c r="A2347" s="103"/>
      <c r="B2347" s="104"/>
      <c r="C2347" s="105"/>
      <c r="D2347" s="106"/>
      <c r="E2347" s="107"/>
      <c r="F2347" s="105"/>
      <c r="G2347" s="107"/>
      <c r="H2347" s="105"/>
      <c r="I2347" s="105"/>
      <c r="J2347" s="107"/>
      <c r="K2347" s="105"/>
      <c r="L2347" s="105"/>
      <c r="M2347" s="105"/>
      <c r="N2347" s="105"/>
      <c r="O2347" s="127"/>
      <c r="P2347" s="109"/>
      <c r="Q2347" s="110"/>
      <c r="R2347" s="110"/>
      <c r="S2347" s="110"/>
      <c r="T2347" s="110"/>
      <c r="U2347" s="111"/>
      <c r="V2347" s="111"/>
      <c r="W2347" s="112"/>
      <c r="X2347" s="113"/>
      <c r="Y2347" s="114"/>
      <c r="Z2347" s="115"/>
      <c r="AA2347" s="116"/>
      <c r="AB2347" s="117" t="b">
        <f t="shared" si="324"/>
        <v>0</v>
      </c>
      <c r="AC2347" s="117">
        <f t="shared" si="325"/>
        <v>0</v>
      </c>
      <c r="AD2347" s="132"/>
      <c r="AE2347" s="117" t="b">
        <f t="shared" si="326"/>
        <v>0</v>
      </c>
      <c r="AF2347" s="117">
        <f t="shared" si="327"/>
        <v>0</v>
      </c>
      <c r="AG2347" s="119">
        <f t="shared" si="328"/>
        <v>0</v>
      </c>
      <c r="AH2347" s="120" t="b">
        <f t="shared" si="329"/>
        <v>0</v>
      </c>
      <c r="AI2347" s="121">
        <f t="shared" si="330"/>
        <v>0</v>
      </c>
      <c r="AJ2347" s="122">
        <f>+C2347</f>
        <v>0</v>
      </c>
      <c r="AK2347" s="122" t="str">
        <f>IF(ISNA(VLOOKUP(postponeList!D2347,[1]Sheet!$A$2:$B$12,2,FALSE))," ",(VLOOKUP(postponeList!D2347,[1]Sheet!$A$2:$B$12,2,FALSE)))</f>
        <v xml:space="preserve"> </v>
      </c>
      <c r="AL2347" s="122" t="str">
        <f>IF(ISNA(VLOOKUP(E2347,[1]Sheet!$G$2:$H$40,2,FALSE))," ",VLOOKUP(E2347,[1]Sheet!$G$2:$H$40,2,FALSE))</f>
        <v xml:space="preserve"> </v>
      </c>
      <c r="AM2347" s="122" t="str">
        <f>IF(ISNA(VLOOKUP(G2347,[1]Sheet!$K$2:$L$159,2,FALSE))," ",(VLOOKUP(G2347,[1]Sheet!$K$2:$L$159,2,FALSE)))</f>
        <v xml:space="preserve"> </v>
      </c>
      <c r="AN2347" s="122" t="str">
        <f>IF(ISNA(VLOOKUP(I2347&amp;C2347,[1]Sheet!$D$2:$E$228,2,FALSE))," ",VLOOKUP(I2347&amp;C2347,[1]Sheet!$D$2:$E$228,2,FALSE))</f>
        <v xml:space="preserve"> </v>
      </c>
      <c r="AO2347" s="122" t="str">
        <f>+I2347&amp;C2347</f>
        <v/>
      </c>
      <c r="AP2347" s="122" t="str">
        <f>C2347&amp;D2347&amp;E2347&amp;G2347&amp;I2347&amp;O2347</f>
        <v/>
      </c>
      <c r="AQ2347" s="122" t="str">
        <f>B2347&amp;D2347&amp;N2347</f>
        <v/>
      </c>
      <c r="AR2347" s="123" t="str">
        <f>+D2347&amp;J2347</f>
        <v/>
      </c>
      <c r="AS2347" s="124" t="str">
        <f t="shared" si="331"/>
        <v/>
      </c>
      <c r="AT2347" s="125" t="str">
        <f t="shared" si="332"/>
        <v/>
      </c>
      <c r="AU2347" s="125" t="str">
        <f>IF(NOT(AT2347=""),VLOOKUP(AT2347,[1]PSI_Category!A:B,2,0),"")</f>
        <v/>
      </c>
      <c r="AV2347" s="167"/>
      <c r="AW2347" s="167"/>
      <c r="AX2347" s="167"/>
    </row>
    <row r="2348" spans="1:50" s="133" customFormat="1" ht="11.4" customHeight="1" x14ac:dyDescent="0.3">
      <c r="A2348" s="103"/>
      <c r="B2348" s="104"/>
      <c r="C2348" s="105"/>
      <c r="D2348" s="106"/>
      <c r="E2348" s="107"/>
      <c r="F2348" s="105"/>
      <c r="G2348" s="107"/>
      <c r="H2348" s="105"/>
      <c r="I2348" s="105"/>
      <c r="J2348" s="107"/>
      <c r="K2348" s="105"/>
      <c r="L2348" s="105"/>
      <c r="M2348" s="105"/>
      <c r="N2348" s="105"/>
      <c r="O2348" s="127"/>
      <c r="P2348" s="109"/>
      <c r="Q2348" s="110"/>
      <c r="R2348" s="110"/>
      <c r="S2348" s="110"/>
      <c r="T2348" s="110"/>
      <c r="U2348" s="111"/>
      <c r="V2348" s="111"/>
      <c r="W2348" s="112"/>
      <c r="X2348" s="113"/>
      <c r="Y2348" s="114"/>
      <c r="Z2348" s="115"/>
      <c r="AA2348" s="116"/>
      <c r="AB2348" s="117" t="b">
        <f t="shared" si="324"/>
        <v>0</v>
      </c>
      <c r="AC2348" s="117">
        <f t="shared" si="325"/>
        <v>0</v>
      </c>
      <c r="AD2348" s="132"/>
      <c r="AE2348" s="117" t="b">
        <f t="shared" si="326"/>
        <v>0</v>
      </c>
      <c r="AF2348" s="117">
        <f t="shared" si="327"/>
        <v>0</v>
      </c>
      <c r="AG2348" s="119">
        <f t="shared" si="328"/>
        <v>0</v>
      </c>
      <c r="AH2348" s="120" t="b">
        <f t="shared" si="329"/>
        <v>0</v>
      </c>
      <c r="AI2348" s="121">
        <f t="shared" si="330"/>
        <v>0</v>
      </c>
      <c r="AJ2348" s="122">
        <f>+C2348</f>
        <v>0</v>
      </c>
      <c r="AK2348" s="122" t="str">
        <f>IF(ISNA(VLOOKUP(postponeList!D2348,[1]Sheet!$A$2:$B$12,2,FALSE))," ",(VLOOKUP(postponeList!D2348,[1]Sheet!$A$2:$B$12,2,FALSE)))</f>
        <v xml:space="preserve"> </v>
      </c>
      <c r="AL2348" s="122" t="str">
        <f>IF(ISNA(VLOOKUP(E2348,[1]Sheet!$G$2:$H$40,2,FALSE))," ",VLOOKUP(E2348,[1]Sheet!$G$2:$H$40,2,FALSE))</f>
        <v xml:space="preserve"> </v>
      </c>
      <c r="AM2348" s="122" t="str">
        <f>IF(ISNA(VLOOKUP(G2348,[1]Sheet!$K$2:$L$159,2,FALSE))," ",(VLOOKUP(G2348,[1]Sheet!$K$2:$L$159,2,FALSE)))</f>
        <v xml:space="preserve"> </v>
      </c>
      <c r="AN2348" s="122" t="str">
        <f>IF(ISNA(VLOOKUP(I2348&amp;C2348,[1]Sheet!$D$2:$E$228,2,FALSE))," ",VLOOKUP(I2348&amp;C2348,[1]Sheet!$D$2:$E$228,2,FALSE))</f>
        <v xml:space="preserve"> </v>
      </c>
      <c r="AO2348" s="122" t="str">
        <f>+I2348&amp;C2348</f>
        <v/>
      </c>
      <c r="AP2348" s="122" t="str">
        <f>C2348&amp;D2348&amp;E2348&amp;G2348&amp;I2348&amp;O2348</f>
        <v/>
      </c>
      <c r="AQ2348" s="122" t="str">
        <f>B2348&amp;D2348&amp;N2348</f>
        <v/>
      </c>
      <c r="AR2348" s="123" t="str">
        <f>+D2348&amp;J2348</f>
        <v/>
      </c>
      <c r="AS2348" s="124" t="str">
        <f t="shared" si="331"/>
        <v/>
      </c>
      <c r="AT2348" s="125" t="str">
        <f t="shared" si="332"/>
        <v/>
      </c>
      <c r="AU2348" s="125" t="str">
        <f>IF(NOT(AT2348=""),VLOOKUP(AT2348,[1]PSI_Category!A:B,2,0),"")</f>
        <v/>
      </c>
      <c r="AV2348" s="167"/>
      <c r="AW2348" s="167"/>
      <c r="AX2348" s="167"/>
    </row>
    <row r="2349" spans="1:50" s="133" customFormat="1" ht="11.4" customHeight="1" x14ac:dyDescent="0.3">
      <c r="A2349" s="103"/>
      <c r="B2349" s="104"/>
      <c r="C2349" s="105"/>
      <c r="D2349" s="106"/>
      <c r="E2349" s="107"/>
      <c r="F2349" s="105"/>
      <c r="G2349" s="107"/>
      <c r="H2349" s="105"/>
      <c r="I2349" s="105"/>
      <c r="J2349" s="107"/>
      <c r="K2349" s="105"/>
      <c r="L2349" s="105"/>
      <c r="M2349" s="105"/>
      <c r="N2349" s="105"/>
      <c r="O2349" s="127"/>
      <c r="P2349" s="109"/>
      <c r="Q2349" s="110"/>
      <c r="R2349" s="110"/>
      <c r="S2349" s="110"/>
      <c r="T2349" s="110"/>
      <c r="U2349" s="111"/>
      <c r="V2349" s="111"/>
      <c r="W2349" s="112"/>
      <c r="X2349" s="113"/>
      <c r="Y2349" s="114"/>
      <c r="Z2349" s="115"/>
      <c r="AA2349" s="116"/>
      <c r="AB2349" s="117" t="b">
        <f t="shared" si="324"/>
        <v>0</v>
      </c>
      <c r="AC2349" s="117">
        <f t="shared" si="325"/>
        <v>0</v>
      </c>
      <c r="AD2349" s="132"/>
      <c r="AE2349" s="117" t="b">
        <f t="shared" si="326"/>
        <v>0</v>
      </c>
      <c r="AF2349" s="117">
        <f t="shared" si="327"/>
        <v>0</v>
      </c>
      <c r="AG2349" s="119">
        <f t="shared" si="328"/>
        <v>0</v>
      </c>
      <c r="AH2349" s="120" t="b">
        <f t="shared" si="329"/>
        <v>0</v>
      </c>
      <c r="AI2349" s="121">
        <f t="shared" si="330"/>
        <v>0</v>
      </c>
      <c r="AJ2349" s="122">
        <f>+C2349</f>
        <v>0</v>
      </c>
      <c r="AK2349" s="122" t="str">
        <f>IF(ISNA(VLOOKUP(postponeList!D2349,[1]Sheet!$A$2:$B$12,2,FALSE))," ",(VLOOKUP(postponeList!D2349,[1]Sheet!$A$2:$B$12,2,FALSE)))</f>
        <v xml:space="preserve"> </v>
      </c>
      <c r="AL2349" s="122" t="str">
        <f>IF(ISNA(VLOOKUP(E2349,[1]Sheet!$G$2:$H$40,2,FALSE))," ",VLOOKUP(E2349,[1]Sheet!$G$2:$H$40,2,FALSE))</f>
        <v xml:space="preserve"> </v>
      </c>
      <c r="AM2349" s="122" t="str">
        <f>IF(ISNA(VLOOKUP(G2349,[1]Sheet!$K$2:$L$159,2,FALSE))," ",(VLOOKUP(G2349,[1]Sheet!$K$2:$L$159,2,FALSE)))</f>
        <v xml:space="preserve"> </v>
      </c>
      <c r="AN2349" s="122" t="str">
        <f>IF(ISNA(VLOOKUP(I2349&amp;C2349,[1]Sheet!$D$2:$E$228,2,FALSE))," ",VLOOKUP(I2349&amp;C2349,[1]Sheet!$D$2:$E$228,2,FALSE))</f>
        <v xml:space="preserve"> </v>
      </c>
      <c r="AO2349" s="122" t="str">
        <f>+I2349&amp;C2349</f>
        <v/>
      </c>
      <c r="AP2349" s="122" t="str">
        <f>C2349&amp;D2349&amp;E2349&amp;G2349&amp;I2349&amp;O2349</f>
        <v/>
      </c>
      <c r="AQ2349" s="122" t="str">
        <f>B2349&amp;D2349&amp;N2349</f>
        <v/>
      </c>
      <c r="AR2349" s="123" t="str">
        <f>+D2349&amp;J2349</f>
        <v/>
      </c>
      <c r="AS2349" s="124" t="str">
        <f t="shared" si="331"/>
        <v/>
      </c>
      <c r="AT2349" s="125" t="str">
        <f t="shared" si="332"/>
        <v/>
      </c>
      <c r="AU2349" s="125" t="str">
        <f>IF(NOT(AT2349=""),VLOOKUP(AT2349,[1]PSI_Category!A:B,2,0),"")</f>
        <v/>
      </c>
      <c r="AV2349" s="167"/>
      <c r="AW2349" s="167"/>
      <c r="AX2349" s="167"/>
    </row>
    <row r="2350" spans="1:50" s="133" customFormat="1" ht="11.4" customHeight="1" x14ac:dyDescent="0.3">
      <c r="A2350" s="103"/>
      <c r="B2350" s="104"/>
      <c r="C2350" s="105"/>
      <c r="D2350" s="106"/>
      <c r="E2350" s="107"/>
      <c r="F2350" s="105"/>
      <c r="G2350" s="107"/>
      <c r="H2350" s="105"/>
      <c r="I2350" s="105"/>
      <c r="J2350" s="107"/>
      <c r="K2350" s="105"/>
      <c r="L2350" s="105"/>
      <c r="M2350" s="105"/>
      <c r="N2350" s="105"/>
      <c r="O2350" s="127"/>
      <c r="P2350" s="109"/>
      <c r="Q2350" s="110"/>
      <c r="R2350" s="110"/>
      <c r="S2350" s="110"/>
      <c r="T2350" s="110"/>
      <c r="U2350" s="111"/>
      <c r="V2350" s="111"/>
      <c r="W2350" s="112"/>
      <c r="X2350" s="113"/>
      <c r="Y2350" s="114"/>
      <c r="Z2350" s="115"/>
      <c r="AA2350" s="116"/>
      <c r="AB2350" s="117" t="b">
        <f t="shared" si="324"/>
        <v>0</v>
      </c>
      <c r="AC2350" s="117">
        <f t="shared" si="325"/>
        <v>0</v>
      </c>
      <c r="AD2350" s="132"/>
      <c r="AE2350" s="117" t="b">
        <f t="shared" si="326"/>
        <v>0</v>
      </c>
      <c r="AF2350" s="117">
        <f t="shared" si="327"/>
        <v>0</v>
      </c>
      <c r="AG2350" s="119">
        <f t="shared" si="328"/>
        <v>0</v>
      </c>
      <c r="AH2350" s="120" t="b">
        <f t="shared" si="329"/>
        <v>0</v>
      </c>
      <c r="AI2350" s="121">
        <f t="shared" si="330"/>
        <v>0</v>
      </c>
      <c r="AJ2350" s="122">
        <f>+C2350</f>
        <v>0</v>
      </c>
      <c r="AK2350" s="122" t="str">
        <f>IF(ISNA(VLOOKUP(postponeList!D2350,[1]Sheet!$A$2:$B$12,2,FALSE))," ",(VLOOKUP(postponeList!D2350,[1]Sheet!$A$2:$B$12,2,FALSE)))</f>
        <v xml:space="preserve"> </v>
      </c>
      <c r="AL2350" s="122" t="str">
        <f>IF(ISNA(VLOOKUP(E2350,[1]Sheet!$G$2:$H$40,2,FALSE))," ",VLOOKUP(E2350,[1]Sheet!$G$2:$H$40,2,FALSE))</f>
        <v xml:space="preserve"> </v>
      </c>
      <c r="AM2350" s="122" t="str">
        <f>IF(ISNA(VLOOKUP(G2350,[1]Sheet!$K$2:$L$159,2,FALSE))," ",(VLOOKUP(G2350,[1]Sheet!$K$2:$L$159,2,FALSE)))</f>
        <v xml:space="preserve"> </v>
      </c>
      <c r="AN2350" s="122" t="str">
        <f>IF(ISNA(VLOOKUP(I2350&amp;C2350,[1]Sheet!$D$2:$E$228,2,FALSE))," ",VLOOKUP(I2350&amp;C2350,[1]Sheet!$D$2:$E$228,2,FALSE))</f>
        <v xml:space="preserve"> </v>
      </c>
      <c r="AO2350" s="122" t="str">
        <f>+I2350&amp;C2350</f>
        <v/>
      </c>
      <c r="AP2350" s="122" t="str">
        <f>C2350&amp;D2350&amp;E2350&amp;G2350&amp;I2350&amp;O2350</f>
        <v/>
      </c>
      <c r="AQ2350" s="122" t="str">
        <f>B2350&amp;D2350&amp;N2350</f>
        <v/>
      </c>
      <c r="AR2350" s="123" t="str">
        <f>+D2350&amp;J2350</f>
        <v/>
      </c>
      <c r="AS2350" s="124" t="str">
        <f t="shared" si="331"/>
        <v/>
      </c>
      <c r="AT2350" s="125" t="str">
        <f t="shared" si="332"/>
        <v/>
      </c>
      <c r="AU2350" s="125" t="str">
        <f>IF(NOT(AT2350=""),VLOOKUP(AT2350,[1]PSI_Category!A:B,2,0),"")</f>
        <v/>
      </c>
      <c r="AV2350" s="167"/>
      <c r="AW2350" s="167"/>
      <c r="AX2350" s="167"/>
    </row>
    <row r="2351" spans="1:50" s="133" customFormat="1" ht="11.4" customHeight="1" x14ac:dyDescent="0.3">
      <c r="A2351" s="103"/>
      <c r="B2351" s="104"/>
      <c r="C2351" s="105"/>
      <c r="D2351" s="106"/>
      <c r="E2351" s="107"/>
      <c r="F2351" s="105"/>
      <c r="G2351" s="107"/>
      <c r="H2351" s="105"/>
      <c r="I2351" s="105"/>
      <c r="J2351" s="107"/>
      <c r="K2351" s="105"/>
      <c r="L2351" s="105"/>
      <c r="M2351" s="105"/>
      <c r="N2351" s="105"/>
      <c r="O2351" s="127"/>
      <c r="P2351" s="109"/>
      <c r="Q2351" s="110"/>
      <c r="R2351" s="110"/>
      <c r="S2351" s="110"/>
      <c r="T2351" s="110"/>
      <c r="U2351" s="111"/>
      <c r="V2351" s="111"/>
      <c r="W2351" s="112"/>
      <c r="X2351" s="113"/>
      <c r="Y2351" s="114"/>
      <c r="Z2351" s="115"/>
      <c r="AA2351" s="116"/>
      <c r="AB2351" s="117" t="b">
        <f t="shared" si="324"/>
        <v>0</v>
      </c>
      <c r="AC2351" s="117">
        <f t="shared" si="325"/>
        <v>0</v>
      </c>
      <c r="AD2351" s="132"/>
      <c r="AE2351" s="117" t="b">
        <f t="shared" si="326"/>
        <v>0</v>
      </c>
      <c r="AF2351" s="117">
        <f t="shared" si="327"/>
        <v>0</v>
      </c>
      <c r="AG2351" s="119">
        <f t="shared" si="328"/>
        <v>0</v>
      </c>
      <c r="AH2351" s="120" t="b">
        <f t="shared" si="329"/>
        <v>0</v>
      </c>
      <c r="AI2351" s="121">
        <f t="shared" si="330"/>
        <v>0</v>
      </c>
      <c r="AJ2351" s="122">
        <f>+C2351</f>
        <v>0</v>
      </c>
      <c r="AK2351" s="122" t="str">
        <f>IF(ISNA(VLOOKUP(postponeList!D2351,[1]Sheet!$A$2:$B$12,2,FALSE))," ",(VLOOKUP(postponeList!D2351,[1]Sheet!$A$2:$B$12,2,FALSE)))</f>
        <v xml:space="preserve"> </v>
      </c>
      <c r="AL2351" s="122" t="str">
        <f>IF(ISNA(VLOOKUP(E2351,[1]Sheet!$G$2:$H$40,2,FALSE))," ",VLOOKUP(E2351,[1]Sheet!$G$2:$H$40,2,FALSE))</f>
        <v xml:space="preserve"> </v>
      </c>
      <c r="AM2351" s="122" t="str">
        <f>IF(ISNA(VLOOKUP(G2351,[1]Sheet!$K$2:$L$159,2,FALSE))," ",(VLOOKUP(G2351,[1]Sheet!$K$2:$L$159,2,FALSE)))</f>
        <v xml:space="preserve"> </v>
      </c>
      <c r="AN2351" s="122" t="str">
        <f>IF(ISNA(VLOOKUP(I2351&amp;C2351,[1]Sheet!$D$2:$E$228,2,FALSE))," ",VLOOKUP(I2351&amp;C2351,[1]Sheet!$D$2:$E$228,2,FALSE))</f>
        <v xml:space="preserve"> </v>
      </c>
      <c r="AO2351" s="122" t="str">
        <f>+I2351&amp;C2351</f>
        <v/>
      </c>
      <c r="AP2351" s="122" t="str">
        <f>C2351&amp;D2351&amp;E2351&amp;G2351&amp;I2351&amp;O2351</f>
        <v/>
      </c>
      <c r="AQ2351" s="122" t="str">
        <f>B2351&amp;D2351&amp;N2351</f>
        <v/>
      </c>
      <c r="AR2351" s="123" t="str">
        <f>+D2351&amp;J2351</f>
        <v/>
      </c>
      <c r="AS2351" s="124" t="str">
        <f t="shared" si="331"/>
        <v/>
      </c>
      <c r="AT2351" s="125" t="str">
        <f t="shared" si="332"/>
        <v/>
      </c>
      <c r="AU2351" s="125" t="str">
        <f>IF(NOT(AT2351=""),VLOOKUP(AT2351,[1]PSI_Category!A:B,2,0),"")</f>
        <v/>
      </c>
      <c r="AV2351" s="167"/>
      <c r="AW2351" s="167"/>
      <c r="AX2351" s="167"/>
    </row>
    <row r="2352" spans="1:50" s="133" customFormat="1" ht="11.4" customHeight="1" x14ac:dyDescent="0.3">
      <c r="A2352" s="103"/>
      <c r="B2352" s="104"/>
      <c r="C2352" s="105"/>
      <c r="D2352" s="106"/>
      <c r="E2352" s="107"/>
      <c r="F2352" s="105"/>
      <c r="G2352" s="107"/>
      <c r="H2352" s="105"/>
      <c r="I2352" s="105"/>
      <c r="J2352" s="107"/>
      <c r="K2352" s="105"/>
      <c r="L2352" s="105"/>
      <c r="M2352" s="105"/>
      <c r="N2352" s="105"/>
      <c r="O2352" s="127"/>
      <c r="P2352" s="109"/>
      <c r="Q2352" s="110"/>
      <c r="R2352" s="110"/>
      <c r="S2352" s="110"/>
      <c r="T2352" s="110"/>
      <c r="U2352" s="111"/>
      <c r="V2352" s="111"/>
      <c r="W2352" s="112"/>
      <c r="X2352" s="113"/>
      <c r="Y2352" s="114"/>
      <c r="Z2352" s="115"/>
      <c r="AA2352" s="116"/>
      <c r="AB2352" s="117" t="b">
        <f t="shared" si="324"/>
        <v>0</v>
      </c>
      <c r="AC2352" s="117">
        <f t="shared" si="325"/>
        <v>0</v>
      </c>
      <c r="AD2352" s="132"/>
      <c r="AE2352" s="117" t="b">
        <f t="shared" si="326"/>
        <v>0</v>
      </c>
      <c r="AF2352" s="117">
        <f t="shared" si="327"/>
        <v>0</v>
      </c>
      <c r="AG2352" s="119">
        <f t="shared" si="328"/>
        <v>0</v>
      </c>
      <c r="AH2352" s="120" t="b">
        <f t="shared" si="329"/>
        <v>0</v>
      </c>
      <c r="AI2352" s="121">
        <f t="shared" si="330"/>
        <v>0</v>
      </c>
      <c r="AJ2352" s="122">
        <f>+C2352</f>
        <v>0</v>
      </c>
      <c r="AK2352" s="122" t="str">
        <f>IF(ISNA(VLOOKUP(postponeList!D2352,[1]Sheet!$A$2:$B$12,2,FALSE))," ",(VLOOKUP(postponeList!D2352,[1]Sheet!$A$2:$B$12,2,FALSE)))</f>
        <v xml:space="preserve"> </v>
      </c>
      <c r="AL2352" s="122" t="str">
        <f>IF(ISNA(VLOOKUP(E2352,[1]Sheet!$G$2:$H$40,2,FALSE))," ",VLOOKUP(E2352,[1]Sheet!$G$2:$H$40,2,FALSE))</f>
        <v xml:space="preserve"> </v>
      </c>
      <c r="AM2352" s="122" t="str">
        <f>IF(ISNA(VLOOKUP(G2352,[1]Sheet!$K$2:$L$159,2,FALSE))," ",(VLOOKUP(G2352,[1]Sheet!$K$2:$L$159,2,FALSE)))</f>
        <v xml:space="preserve"> </v>
      </c>
      <c r="AN2352" s="122" t="str">
        <f>IF(ISNA(VLOOKUP(I2352&amp;C2352,[1]Sheet!$D$2:$E$228,2,FALSE))," ",VLOOKUP(I2352&amp;C2352,[1]Sheet!$D$2:$E$228,2,FALSE))</f>
        <v xml:space="preserve"> </v>
      </c>
      <c r="AO2352" s="122" t="str">
        <f>+I2352&amp;C2352</f>
        <v/>
      </c>
      <c r="AP2352" s="122" t="str">
        <f>C2352&amp;D2352&amp;E2352&amp;G2352&amp;I2352&amp;O2352</f>
        <v/>
      </c>
      <c r="AQ2352" s="122" t="str">
        <f>B2352&amp;D2352&amp;N2352</f>
        <v/>
      </c>
      <c r="AR2352" s="123" t="str">
        <f>+D2352&amp;J2352</f>
        <v/>
      </c>
      <c r="AS2352" s="124" t="str">
        <f t="shared" si="331"/>
        <v/>
      </c>
      <c r="AT2352" s="125" t="str">
        <f t="shared" si="332"/>
        <v/>
      </c>
      <c r="AU2352" s="125" t="str">
        <f>IF(NOT(AT2352=""),VLOOKUP(AT2352,[1]PSI_Category!A:B,2,0),"")</f>
        <v/>
      </c>
      <c r="AV2352" s="167"/>
      <c r="AW2352" s="167"/>
      <c r="AX2352" s="167"/>
    </row>
    <row r="2353" spans="1:50" s="133" customFormat="1" ht="11.4" customHeight="1" x14ac:dyDescent="0.3">
      <c r="A2353" s="103"/>
      <c r="B2353" s="104"/>
      <c r="C2353" s="105"/>
      <c r="D2353" s="106"/>
      <c r="E2353" s="107"/>
      <c r="F2353" s="105"/>
      <c r="G2353" s="107"/>
      <c r="H2353" s="105"/>
      <c r="I2353" s="105"/>
      <c r="J2353" s="107"/>
      <c r="K2353" s="105"/>
      <c r="L2353" s="105"/>
      <c r="M2353" s="105"/>
      <c r="N2353" s="105"/>
      <c r="O2353" s="127"/>
      <c r="P2353" s="109"/>
      <c r="Q2353" s="110"/>
      <c r="R2353" s="110"/>
      <c r="S2353" s="110"/>
      <c r="T2353" s="110"/>
      <c r="U2353" s="111"/>
      <c r="V2353" s="111"/>
      <c r="W2353" s="112"/>
      <c r="X2353" s="113"/>
      <c r="Y2353" s="114"/>
      <c r="Z2353" s="115"/>
      <c r="AA2353" s="116"/>
      <c r="AB2353" s="117" t="b">
        <f t="shared" si="324"/>
        <v>0</v>
      </c>
      <c r="AC2353" s="117">
        <f t="shared" si="325"/>
        <v>0</v>
      </c>
      <c r="AD2353" s="132"/>
      <c r="AE2353" s="117" t="b">
        <f t="shared" si="326"/>
        <v>0</v>
      </c>
      <c r="AF2353" s="117">
        <f t="shared" si="327"/>
        <v>0</v>
      </c>
      <c r="AG2353" s="119">
        <f t="shared" si="328"/>
        <v>0</v>
      </c>
      <c r="AH2353" s="120" t="b">
        <f t="shared" si="329"/>
        <v>0</v>
      </c>
      <c r="AI2353" s="121">
        <f t="shared" si="330"/>
        <v>0</v>
      </c>
      <c r="AJ2353" s="122">
        <f>+C2353</f>
        <v>0</v>
      </c>
      <c r="AK2353" s="122" t="str">
        <f>IF(ISNA(VLOOKUP(postponeList!D2353,[1]Sheet!$A$2:$B$12,2,FALSE))," ",(VLOOKUP(postponeList!D2353,[1]Sheet!$A$2:$B$12,2,FALSE)))</f>
        <v xml:space="preserve"> </v>
      </c>
      <c r="AL2353" s="122" t="str">
        <f>IF(ISNA(VLOOKUP(E2353,[1]Sheet!$G$2:$H$40,2,FALSE))," ",VLOOKUP(E2353,[1]Sheet!$G$2:$H$40,2,FALSE))</f>
        <v xml:space="preserve"> </v>
      </c>
      <c r="AM2353" s="122" t="str">
        <f>IF(ISNA(VLOOKUP(G2353,[1]Sheet!$K$2:$L$159,2,FALSE))," ",(VLOOKUP(G2353,[1]Sheet!$K$2:$L$159,2,FALSE)))</f>
        <v xml:space="preserve"> </v>
      </c>
      <c r="AN2353" s="122" t="str">
        <f>IF(ISNA(VLOOKUP(I2353&amp;C2353,[1]Sheet!$D$2:$E$228,2,FALSE))," ",VLOOKUP(I2353&amp;C2353,[1]Sheet!$D$2:$E$228,2,FALSE))</f>
        <v xml:space="preserve"> </v>
      </c>
      <c r="AO2353" s="122" t="str">
        <f>+I2353&amp;C2353</f>
        <v/>
      </c>
      <c r="AP2353" s="122" t="str">
        <f>C2353&amp;D2353&amp;E2353&amp;G2353&amp;I2353&amp;O2353</f>
        <v/>
      </c>
      <c r="AQ2353" s="122" t="str">
        <f>B2353&amp;D2353&amp;N2353</f>
        <v/>
      </c>
      <c r="AR2353" s="123" t="str">
        <f>+D2353&amp;J2353</f>
        <v/>
      </c>
      <c r="AS2353" s="124" t="str">
        <f t="shared" si="331"/>
        <v/>
      </c>
      <c r="AT2353" s="125" t="str">
        <f t="shared" si="332"/>
        <v/>
      </c>
      <c r="AU2353" s="125" t="str">
        <f>IF(NOT(AT2353=""),VLOOKUP(AT2353,[1]PSI_Category!A:B,2,0),"")</f>
        <v/>
      </c>
      <c r="AV2353" s="167"/>
      <c r="AW2353" s="167"/>
      <c r="AX2353" s="167"/>
    </row>
    <row r="2354" spans="1:50" s="133" customFormat="1" ht="11.4" customHeight="1" x14ac:dyDescent="0.3">
      <c r="A2354" s="103"/>
      <c r="B2354" s="104"/>
      <c r="C2354" s="105"/>
      <c r="D2354" s="106"/>
      <c r="E2354" s="107"/>
      <c r="F2354" s="105"/>
      <c r="G2354" s="107"/>
      <c r="H2354" s="105"/>
      <c r="I2354" s="105"/>
      <c r="J2354" s="107"/>
      <c r="K2354" s="105"/>
      <c r="L2354" s="105"/>
      <c r="M2354" s="105"/>
      <c r="N2354" s="105"/>
      <c r="O2354" s="127"/>
      <c r="P2354" s="109"/>
      <c r="Q2354" s="110"/>
      <c r="R2354" s="110"/>
      <c r="S2354" s="110"/>
      <c r="T2354" s="110"/>
      <c r="U2354" s="111"/>
      <c r="V2354" s="111"/>
      <c r="W2354" s="112"/>
      <c r="X2354" s="113"/>
      <c r="Y2354" s="114"/>
      <c r="Z2354" s="115"/>
      <c r="AA2354" s="116"/>
      <c r="AB2354" s="117" t="b">
        <f t="shared" si="324"/>
        <v>0</v>
      </c>
      <c r="AC2354" s="117">
        <f t="shared" si="325"/>
        <v>0</v>
      </c>
      <c r="AD2354" s="132"/>
      <c r="AE2354" s="117" t="b">
        <f t="shared" si="326"/>
        <v>0</v>
      </c>
      <c r="AF2354" s="117">
        <f t="shared" si="327"/>
        <v>0</v>
      </c>
      <c r="AG2354" s="119">
        <f t="shared" si="328"/>
        <v>0</v>
      </c>
      <c r="AH2354" s="120" t="b">
        <f t="shared" si="329"/>
        <v>0</v>
      </c>
      <c r="AI2354" s="121">
        <f t="shared" si="330"/>
        <v>0</v>
      </c>
      <c r="AJ2354" s="122">
        <f>+C2354</f>
        <v>0</v>
      </c>
      <c r="AK2354" s="122" t="str">
        <f>IF(ISNA(VLOOKUP(postponeList!D2354,[1]Sheet!$A$2:$B$12,2,FALSE))," ",(VLOOKUP(postponeList!D2354,[1]Sheet!$A$2:$B$12,2,FALSE)))</f>
        <v xml:space="preserve"> </v>
      </c>
      <c r="AL2354" s="122" t="str">
        <f>IF(ISNA(VLOOKUP(E2354,[1]Sheet!$G$2:$H$40,2,FALSE))," ",VLOOKUP(E2354,[1]Sheet!$G$2:$H$40,2,FALSE))</f>
        <v xml:space="preserve"> </v>
      </c>
      <c r="AM2354" s="122" t="str">
        <f>IF(ISNA(VLOOKUP(G2354,[1]Sheet!$K$2:$L$159,2,FALSE))," ",(VLOOKUP(G2354,[1]Sheet!$K$2:$L$159,2,FALSE)))</f>
        <v xml:space="preserve"> </v>
      </c>
      <c r="AN2354" s="122" t="str">
        <f>IF(ISNA(VLOOKUP(I2354&amp;C2354,[1]Sheet!$D$2:$E$228,2,FALSE))," ",VLOOKUP(I2354&amp;C2354,[1]Sheet!$D$2:$E$228,2,FALSE))</f>
        <v xml:space="preserve"> </v>
      </c>
      <c r="AO2354" s="122" t="str">
        <f>+I2354&amp;C2354</f>
        <v/>
      </c>
      <c r="AP2354" s="122" t="str">
        <f>C2354&amp;D2354&amp;E2354&amp;G2354&amp;I2354&amp;O2354</f>
        <v/>
      </c>
      <c r="AQ2354" s="122" t="str">
        <f>B2354&amp;D2354&amp;N2354</f>
        <v/>
      </c>
      <c r="AR2354" s="123" t="str">
        <f>+D2354&amp;J2354</f>
        <v/>
      </c>
      <c r="AS2354" s="124" t="str">
        <f t="shared" si="331"/>
        <v/>
      </c>
      <c r="AT2354" s="125" t="str">
        <f t="shared" si="332"/>
        <v/>
      </c>
      <c r="AU2354" s="125" t="str">
        <f>IF(NOT(AT2354=""),VLOOKUP(AT2354,[1]PSI_Category!A:B,2,0),"")</f>
        <v/>
      </c>
      <c r="AV2354" s="167"/>
      <c r="AW2354" s="167"/>
      <c r="AX2354" s="167"/>
    </row>
    <row r="2355" spans="1:50" s="133" customFormat="1" ht="11.4" customHeight="1" x14ac:dyDescent="0.3">
      <c r="A2355" s="103"/>
      <c r="B2355" s="104"/>
      <c r="C2355" s="105"/>
      <c r="D2355" s="106"/>
      <c r="E2355" s="107"/>
      <c r="F2355" s="105"/>
      <c r="G2355" s="107"/>
      <c r="H2355" s="105"/>
      <c r="I2355" s="105"/>
      <c r="J2355" s="107"/>
      <c r="K2355" s="105"/>
      <c r="L2355" s="105"/>
      <c r="M2355" s="105"/>
      <c r="N2355" s="105"/>
      <c r="O2355" s="127"/>
      <c r="P2355" s="109"/>
      <c r="Q2355" s="110"/>
      <c r="R2355" s="110"/>
      <c r="S2355" s="110"/>
      <c r="T2355" s="110"/>
      <c r="U2355" s="111"/>
      <c r="V2355" s="111"/>
      <c r="W2355" s="112"/>
      <c r="X2355" s="113"/>
      <c r="Y2355" s="114"/>
      <c r="Z2355" s="115"/>
      <c r="AA2355" s="116"/>
      <c r="AB2355" s="117" t="b">
        <f t="shared" si="324"/>
        <v>0</v>
      </c>
      <c r="AC2355" s="117">
        <f t="shared" si="325"/>
        <v>0</v>
      </c>
      <c r="AD2355" s="132"/>
      <c r="AE2355" s="117" t="b">
        <f t="shared" si="326"/>
        <v>0</v>
      </c>
      <c r="AF2355" s="117">
        <f t="shared" si="327"/>
        <v>0</v>
      </c>
      <c r="AG2355" s="119">
        <f t="shared" si="328"/>
        <v>0</v>
      </c>
      <c r="AH2355" s="120" t="b">
        <f t="shared" si="329"/>
        <v>0</v>
      </c>
      <c r="AI2355" s="121">
        <f t="shared" si="330"/>
        <v>0</v>
      </c>
      <c r="AJ2355" s="122">
        <f>+C2355</f>
        <v>0</v>
      </c>
      <c r="AK2355" s="122" t="str">
        <f>IF(ISNA(VLOOKUP(postponeList!D2355,[1]Sheet!$A$2:$B$12,2,FALSE))," ",(VLOOKUP(postponeList!D2355,[1]Sheet!$A$2:$B$12,2,FALSE)))</f>
        <v xml:space="preserve"> </v>
      </c>
      <c r="AL2355" s="122" t="str">
        <f>IF(ISNA(VLOOKUP(E2355,[1]Sheet!$G$2:$H$40,2,FALSE))," ",VLOOKUP(E2355,[1]Sheet!$G$2:$H$40,2,FALSE))</f>
        <v xml:space="preserve"> </v>
      </c>
      <c r="AM2355" s="122" t="str">
        <f>IF(ISNA(VLOOKUP(G2355,[1]Sheet!$K$2:$L$159,2,FALSE))," ",(VLOOKUP(G2355,[1]Sheet!$K$2:$L$159,2,FALSE)))</f>
        <v xml:space="preserve"> </v>
      </c>
      <c r="AN2355" s="122" t="str">
        <f>IF(ISNA(VLOOKUP(I2355&amp;C2355,[1]Sheet!$D$2:$E$228,2,FALSE))," ",VLOOKUP(I2355&amp;C2355,[1]Sheet!$D$2:$E$228,2,FALSE))</f>
        <v xml:space="preserve"> </v>
      </c>
      <c r="AO2355" s="122" t="str">
        <f>+I2355&amp;C2355</f>
        <v/>
      </c>
      <c r="AP2355" s="122" t="str">
        <f>C2355&amp;D2355&amp;E2355&amp;G2355&amp;I2355&amp;O2355</f>
        <v/>
      </c>
      <c r="AQ2355" s="122" t="str">
        <f>B2355&amp;D2355&amp;N2355</f>
        <v/>
      </c>
      <c r="AR2355" s="123" t="str">
        <f>+D2355&amp;J2355</f>
        <v/>
      </c>
      <c r="AS2355" s="124" t="str">
        <f t="shared" si="331"/>
        <v/>
      </c>
      <c r="AT2355" s="125" t="str">
        <f t="shared" si="332"/>
        <v/>
      </c>
      <c r="AU2355" s="125" t="str">
        <f>IF(NOT(AT2355=""),VLOOKUP(AT2355,[1]PSI_Category!A:B,2,0),"")</f>
        <v/>
      </c>
      <c r="AV2355" s="167"/>
      <c r="AW2355" s="167"/>
      <c r="AX2355" s="167"/>
    </row>
    <row r="2356" spans="1:50" s="133" customFormat="1" ht="11.4" customHeight="1" x14ac:dyDescent="0.3">
      <c r="A2356" s="103"/>
      <c r="B2356" s="104"/>
      <c r="C2356" s="105"/>
      <c r="D2356" s="106"/>
      <c r="E2356" s="107"/>
      <c r="F2356" s="105"/>
      <c r="G2356" s="107"/>
      <c r="H2356" s="105"/>
      <c r="I2356" s="105"/>
      <c r="J2356" s="107"/>
      <c r="K2356" s="105"/>
      <c r="L2356" s="105"/>
      <c r="M2356" s="105"/>
      <c r="N2356" s="105"/>
      <c r="O2356" s="127"/>
      <c r="P2356" s="109"/>
      <c r="Q2356" s="110"/>
      <c r="R2356" s="110"/>
      <c r="S2356" s="110"/>
      <c r="T2356" s="110"/>
      <c r="U2356" s="111"/>
      <c r="V2356" s="111"/>
      <c r="W2356" s="112"/>
      <c r="X2356" s="113"/>
      <c r="Y2356" s="114"/>
      <c r="Z2356" s="115"/>
      <c r="AA2356" s="116"/>
      <c r="AB2356" s="117" t="b">
        <f t="shared" si="324"/>
        <v>0</v>
      </c>
      <c r="AC2356" s="117">
        <f t="shared" si="325"/>
        <v>0</v>
      </c>
      <c r="AD2356" s="132"/>
      <c r="AE2356" s="117" t="b">
        <f t="shared" si="326"/>
        <v>0</v>
      </c>
      <c r="AF2356" s="117">
        <f t="shared" si="327"/>
        <v>0</v>
      </c>
      <c r="AG2356" s="119">
        <f t="shared" si="328"/>
        <v>0</v>
      </c>
      <c r="AH2356" s="120" t="b">
        <f t="shared" si="329"/>
        <v>0</v>
      </c>
      <c r="AI2356" s="121">
        <f t="shared" si="330"/>
        <v>0</v>
      </c>
      <c r="AJ2356" s="122">
        <f>+C2356</f>
        <v>0</v>
      </c>
      <c r="AK2356" s="122" t="str">
        <f>IF(ISNA(VLOOKUP(postponeList!D2356,[1]Sheet!$A$2:$B$12,2,FALSE))," ",(VLOOKUP(postponeList!D2356,[1]Sheet!$A$2:$B$12,2,FALSE)))</f>
        <v xml:space="preserve"> </v>
      </c>
      <c r="AL2356" s="122" t="str">
        <f>IF(ISNA(VLOOKUP(E2356,[1]Sheet!$G$2:$H$40,2,FALSE))," ",VLOOKUP(E2356,[1]Sheet!$G$2:$H$40,2,FALSE))</f>
        <v xml:space="preserve"> </v>
      </c>
      <c r="AM2356" s="122" t="str">
        <f>IF(ISNA(VLOOKUP(G2356,[1]Sheet!$K$2:$L$159,2,FALSE))," ",(VLOOKUP(G2356,[1]Sheet!$K$2:$L$159,2,FALSE)))</f>
        <v xml:space="preserve"> </v>
      </c>
      <c r="AN2356" s="122" t="str">
        <f>IF(ISNA(VLOOKUP(I2356&amp;C2356,[1]Sheet!$D$2:$E$228,2,FALSE))," ",VLOOKUP(I2356&amp;C2356,[1]Sheet!$D$2:$E$228,2,FALSE))</f>
        <v xml:space="preserve"> </v>
      </c>
      <c r="AO2356" s="122" t="str">
        <f>+I2356&amp;C2356</f>
        <v/>
      </c>
      <c r="AP2356" s="122" t="str">
        <f>C2356&amp;D2356&amp;E2356&amp;G2356&amp;I2356&amp;O2356</f>
        <v/>
      </c>
      <c r="AQ2356" s="122" t="str">
        <f>B2356&amp;D2356&amp;N2356</f>
        <v/>
      </c>
      <c r="AR2356" s="123" t="str">
        <f>+D2356&amp;J2356</f>
        <v/>
      </c>
      <c r="AS2356" s="124" t="str">
        <f t="shared" si="331"/>
        <v/>
      </c>
      <c r="AT2356" s="125" t="str">
        <f t="shared" si="332"/>
        <v/>
      </c>
      <c r="AU2356" s="125" t="str">
        <f>IF(NOT(AT2356=""),VLOOKUP(AT2356,[1]PSI_Category!A:B,2,0),"")</f>
        <v/>
      </c>
      <c r="AV2356" s="167"/>
      <c r="AW2356" s="167"/>
      <c r="AX2356" s="167"/>
    </row>
    <row r="2357" spans="1:50" s="133" customFormat="1" ht="11.4" customHeight="1" x14ac:dyDescent="0.3">
      <c r="A2357" s="103"/>
      <c r="B2357" s="104"/>
      <c r="C2357" s="105"/>
      <c r="D2357" s="106"/>
      <c r="E2357" s="107"/>
      <c r="F2357" s="105"/>
      <c r="G2357" s="107"/>
      <c r="H2357" s="105"/>
      <c r="I2357" s="105"/>
      <c r="J2357" s="107"/>
      <c r="K2357" s="105"/>
      <c r="L2357" s="105"/>
      <c r="M2357" s="105"/>
      <c r="N2357" s="105"/>
      <c r="O2357" s="127"/>
      <c r="P2357" s="109"/>
      <c r="Q2357" s="110"/>
      <c r="R2357" s="110"/>
      <c r="S2357" s="110"/>
      <c r="T2357" s="110"/>
      <c r="U2357" s="111"/>
      <c r="V2357" s="111"/>
      <c r="W2357" s="112"/>
      <c r="X2357" s="113"/>
      <c r="Y2357" s="114"/>
      <c r="Z2357" s="115"/>
      <c r="AA2357" s="116"/>
      <c r="AB2357" s="117" t="b">
        <f t="shared" si="324"/>
        <v>0</v>
      </c>
      <c r="AC2357" s="117">
        <f t="shared" si="325"/>
        <v>0</v>
      </c>
      <c r="AD2357" s="132"/>
      <c r="AE2357" s="117" t="b">
        <f t="shared" si="326"/>
        <v>0</v>
      </c>
      <c r="AF2357" s="117">
        <f t="shared" si="327"/>
        <v>0</v>
      </c>
      <c r="AG2357" s="119">
        <f t="shared" si="328"/>
        <v>0</v>
      </c>
      <c r="AH2357" s="120" t="b">
        <f t="shared" si="329"/>
        <v>0</v>
      </c>
      <c r="AI2357" s="121">
        <f t="shared" si="330"/>
        <v>0</v>
      </c>
      <c r="AJ2357" s="122">
        <f>+C2357</f>
        <v>0</v>
      </c>
      <c r="AK2357" s="122" t="str">
        <f>IF(ISNA(VLOOKUP(postponeList!D2357,[1]Sheet!$A$2:$B$12,2,FALSE))," ",(VLOOKUP(postponeList!D2357,[1]Sheet!$A$2:$B$12,2,FALSE)))</f>
        <v xml:space="preserve"> </v>
      </c>
      <c r="AL2357" s="122" t="str">
        <f>IF(ISNA(VLOOKUP(E2357,[1]Sheet!$G$2:$H$40,2,FALSE))," ",VLOOKUP(E2357,[1]Sheet!$G$2:$H$40,2,FALSE))</f>
        <v xml:space="preserve"> </v>
      </c>
      <c r="AM2357" s="122" t="str">
        <f>IF(ISNA(VLOOKUP(G2357,[1]Sheet!$K$2:$L$159,2,FALSE))," ",(VLOOKUP(G2357,[1]Sheet!$K$2:$L$159,2,FALSE)))</f>
        <v xml:space="preserve"> </v>
      </c>
      <c r="AN2357" s="122" t="str">
        <f>IF(ISNA(VLOOKUP(I2357&amp;C2357,[1]Sheet!$D$2:$E$228,2,FALSE))," ",VLOOKUP(I2357&amp;C2357,[1]Sheet!$D$2:$E$228,2,FALSE))</f>
        <v xml:space="preserve"> </v>
      </c>
      <c r="AO2357" s="122" t="str">
        <f>+I2357&amp;C2357</f>
        <v/>
      </c>
      <c r="AP2357" s="122" t="str">
        <f>C2357&amp;D2357&amp;E2357&amp;G2357&amp;I2357&amp;O2357</f>
        <v/>
      </c>
      <c r="AQ2357" s="122" t="str">
        <f>B2357&amp;D2357&amp;N2357</f>
        <v/>
      </c>
      <c r="AR2357" s="123" t="str">
        <f>+D2357&amp;J2357</f>
        <v/>
      </c>
      <c r="AS2357" s="124" t="str">
        <f t="shared" si="331"/>
        <v/>
      </c>
      <c r="AT2357" s="125" t="str">
        <f t="shared" si="332"/>
        <v/>
      </c>
      <c r="AU2357" s="125" t="str">
        <f>IF(NOT(AT2357=""),VLOOKUP(AT2357,[1]PSI_Category!A:B,2,0),"")</f>
        <v/>
      </c>
      <c r="AV2357" s="167"/>
      <c r="AW2357" s="167"/>
      <c r="AX2357" s="167"/>
    </row>
    <row r="2358" spans="1:50" s="133" customFormat="1" ht="11.4" customHeight="1" x14ac:dyDescent="0.3">
      <c r="A2358" s="103"/>
      <c r="B2358" s="104"/>
      <c r="C2358" s="105"/>
      <c r="D2358" s="106"/>
      <c r="E2358" s="107"/>
      <c r="F2358" s="105"/>
      <c r="G2358" s="107"/>
      <c r="H2358" s="105"/>
      <c r="I2358" s="105"/>
      <c r="J2358" s="107"/>
      <c r="K2358" s="105"/>
      <c r="L2358" s="105"/>
      <c r="M2358" s="105"/>
      <c r="N2358" s="105"/>
      <c r="O2358" s="127"/>
      <c r="P2358" s="109"/>
      <c r="Q2358" s="110"/>
      <c r="R2358" s="110"/>
      <c r="S2358" s="110"/>
      <c r="T2358" s="110"/>
      <c r="U2358" s="111"/>
      <c r="V2358" s="111"/>
      <c r="W2358" s="112"/>
      <c r="X2358" s="113"/>
      <c r="Y2358" s="114"/>
      <c r="Z2358" s="115"/>
      <c r="AA2358" s="116"/>
      <c r="AB2358" s="117" t="b">
        <f t="shared" si="324"/>
        <v>0</v>
      </c>
      <c r="AC2358" s="117">
        <f t="shared" si="325"/>
        <v>0</v>
      </c>
      <c r="AD2358" s="132"/>
      <c r="AE2358" s="117" t="b">
        <f t="shared" si="326"/>
        <v>0</v>
      </c>
      <c r="AF2358" s="117">
        <f t="shared" si="327"/>
        <v>0</v>
      </c>
      <c r="AG2358" s="119">
        <f t="shared" si="328"/>
        <v>0</v>
      </c>
      <c r="AH2358" s="120" t="b">
        <f t="shared" si="329"/>
        <v>0</v>
      </c>
      <c r="AI2358" s="121">
        <f t="shared" si="330"/>
        <v>0</v>
      </c>
      <c r="AJ2358" s="122">
        <f>+C2358</f>
        <v>0</v>
      </c>
      <c r="AK2358" s="122" t="str">
        <f>IF(ISNA(VLOOKUP(postponeList!D2358,[1]Sheet!$A$2:$B$12,2,FALSE))," ",(VLOOKUP(postponeList!D2358,[1]Sheet!$A$2:$B$12,2,FALSE)))</f>
        <v xml:space="preserve"> </v>
      </c>
      <c r="AL2358" s="122" t="str">
        <f>IF(ISNA(VLOOKUP(E2358,[1]Sheet!$G$2:$H$40,2,FALSE))," ",VLOOKUP(E2358,[1]Sheet!$G$2:$H$40,2,FALSE))</f>
        <v xml:space="preserve"> </v>
      </c>
      <c r="AM2358" s="122" t="str">
        <f>IF(ISNA(VLOOKUP(G2358,[1]Sheet!$K$2:$L$159,2,FALSE))," ",(VLOOKUP(G2358,[1]Sheet!$K$2:$L$159,2,FALSE)))</f>
        <v xml:space="preserve"> </v>
      </c>
      <c r="AN2358" s="122" t="str">
        <f>IF(ISNA(VLOOKUP(I2358&amp;C2358,[1]Sheet!$D$2:$E$228,2,FALSE))," ",VLOOKUP(I2358&amp;C2358,[1]Sheet!$D$2:$E$228,2,FALSE))</f>
        <v xml:space="preserve"> </v>
      </c>
      <c r="AO2358" s="122" t="str">
        <f>+I2358&amp;C2358</f>
        <v/>
      </c>
      <c r="AP2358" s="122" t="str">
        <f>C2358&amp;D2358&amp;E2358&amp;G2358&amp;I2358&amp;O2358</f>
        <v/>
      </c>
      <c r="AQ2358" s="122" t="str">
        <f>B2358&amp;D2358&amp;N2358</f>
        <v/>
      </c>
      <c r="AR2358" s="123" t="str">
        <f>+D2358&amp;J2358</f>
        <v/>
      </c>
      <c r="AS2358" s="124" t="str">
        <f t="shared" si="331"/>
        <v/>
      </c>
      <c r="AT2358" s="125" t="str">
        <f t="shared" si="332"/>
        <v/>
      </c>
      <c r="AU2358" s="125" t="str">
        <f>IF(NOT(AT2358=""),VLOOKUP(AT2358,[1]PSI_Category!A:B,2,0),"")</f>
        <v/>
      </c>
      <c r="AV2358" s="167"/>
      <c r="AW2358" s="167"/>
      <c r="AX2358" s="167"/>
    </row>
    <row r="2359" spans="1:50" s="133" customFormat="1" ht="11.4" customHeight="1" x14ac:dyDescent="0.3">
      <c r="A2359" s="103"/>
      <c r="B2359" s="104"/>
      <c r="C2359" s="105"/>
      <c r="D2359" s="106"/>
      <c r="E2359" s="107"/>
      <c r="F2359" s="105"/>
      <c r="G2359" s="107"/>
      <c r="H2359" s="105"/>
      <c r="I2359" s="105"/>
      <c r="J2359" s="107"/>
      <c r="K2359" s="105"/>
      <c r="L2359" s="105"/>
      <c r="M2359" s="105"/>
      <c r="N2359" s="105"/>
      <c r="O2359" s="127"/>
      <c r="P2359" s="109"/>
      <c r="Q2359" s="110"/>
      <c r="R2359" s="110"/>
      <c r="S2359" s="110"/>
      <c r="T2359" s="110"/>
      <c r="U2359" s="111"/>
      <c r="V2359" s="111"/>
      <c r="W2359" s="112"/>
      <c r="X2359" s="113"/>
      <c r="Y2359" s="114"/>
      <c r="Z2359" s="115"/>
      <c r="AA2359" s="116"/>
      <c r="AB2359" s="117" t="b">
        <f t="shared" si="324"/>
        <v>0</v>
      </c>
      <c r="AC2359" s="117">
        <f t="shared" si="325"/>
        <v>0</v>
      </c>
      <c r="AD2359" s="132"/>
      <c r="AE2359" s="117" t="b">
        <f t="shared" si="326"/>
        <v>0</v>
      </c>
      <c r="AF2359" s="117">
        <f t="shared" si="327"/>
        <v>0</v>
      </c>
      <c r="AG2359" s="119">
        <f t="shared" si="328"/>
        <v>0</v>
      </c>
      <c r="AH2359" s="120" t="b">
        <f t="shared" si="329"/>
        <v>0</v>
      </c>
      <c r="AI2359" s="121">
        <f t="shared" si="330"/>
        <v>0</v>
      </c>
      <c r="AJ2359" s="122">
        <f>+C2359</f>
        <v>0</v>
      </c>
      <c r="AK2359" s="122" t="str">
        <f>IF(ISNA(VLOOKUP(postponeList!D2359,[1]Sheet!$A$2:$B$12,2,FALSE))," ",(VLOOKUP(postponeList!D2359,[1]Sheet!$A$2:$B$12,2,FALSE)))</f>
        <v xml:space="preserve"> </v>
      </c>
      <c r="AL2359" s="122" t="str">
        <f>IF(ISNA(VLOOKUP(E2359,[1]Sheet!$G$2:$H$40,2,FALSE))," ",VLOOKUP(E2359,[1]Sheet!$G$2:$H$40,2,FALSE))</f>
        <v xml:space="preserve"> </v>
      </c>
      <c r="AM2359" s="122" t="str">
        <f>IF(ISNA(VLOOKUP(G2359,[1]Sheet!$K$2:$L$159,2,FALSE))," ",(VLOOKUP(G2359,[1]Sheet!$K$2:$L$159,2,FALSE)))</f>
        <v xml:space="preserve"> </v>
      </c>
      <c r="AN2359" s="122" t="str">
        <f>IF(ISNA(VLOOKUP(I2359&amp;C2359,[1]Sheet!$D$2:$E$228,2,FALSE))," ",VLOOKUP(I2359&amp;C2359,[1]Sheet!$D$2:$E$228,2,FALSE))</f>
        <v xml:space="preserve"> </v>
      </c>
      <c r="AO2359" s="122" t="str">
        <f>+I2359&amp;C2359</f>
        <v/>
      </c>
      <c r="AP2359" s="122" t="str">
        <f>C2359&amp;D2359&amp;E2359&amp;G2359&amp;I2359&amp;O2359</f>
        <v/>
      </c>
      <c r="AQ2359" s="122" t="str">
        <f>B2359&amp;D2359&amp;N2359</f>
        <v/>
      </c>
      <c r="AR2359" s="123" t="str">
        <f>+D2359&amp;J2359</f>
        <v/>
      </c>
      <c r="AS2359" s="124" t="str">
        <f t="shared" si="331"/>
        <v/>
      </c>
      <c r="AT2359" s="125" t="str">
        <f t="shared" si="332"/>
        <v/>
      </c>
      <c r="AU2359" s="125" t="str">
        <f>IF(NOT(AT2359=""),VLOOKUP(AT2359,[1]PSI_Category!A:B,2,0),"")</f>
        <v/>
      </c>
      <c r="AV2359" s="167"/>
      <c r="AW2359" s="167"/>
      <c r="AX2359" s="167"/>
    </row>
    <row r="2360" spans="1:50" s="133" customFormat="1" ht="11.4" customHeight="1" x14ac:dyDescent="0.3">
      <c r="A2360" s="103"/>
      <c r="B2360" s="104"/>
      <c r="C2360" s="105"/>
      <c r="D2360" s="106"/>
      <c r="E2360" s="107"/>
      <c r="F2360" s="105"/>
      <c r="G2360" s="107"/>
      <c r="H2360" s="105"/>
      <c r="I2360" s="105"/>
      <c r="J2360" s="107"/>
      <c r="K2360" s="105"/>
      <c r="L2360" s="105"/>
      <c r="M2360" s="105"/>
      <c r="N2360" s="105"/>
      <c r="O2360" s="127"/>
      <c r="P2360" s="109"/>
      <c r="Q2360" s="110"/>
      <c r="R2360" s="110"/>
      <c r="S2360" s="110"/>
      <c r="T2360" s="110"/>
      <c r="U2360" s="111"/>
      <c r="V2360" s="111"/>
      <c r="W2360" s="112"/>
      <c r="X2360" s="113"/>
      <c r="Y2360" s="114"/>
      <c r="Z2360" s="115"/>
      <c r="AA2360" s="116"/>
      <c r="AB2360" s="117" t="b">
        <f t="shared" si="324"/>
        <v>0</v>
      </c>
      <c r="AC2360" s="117">
        <f t="shared" si="325"/>
        <v>0</v>
      </c>
      <c r="AD2360" s="132"/>
      <c r="AE2360" s="117" t="b">
        <f t="shared" si="326"/>
        <v>0</v>
      </c>
      <c r="AF2360" s="117">
        <f t="shared" si="327"/>
        <v>0</v>
      </c>
      <c r="AG2360" s="119">
        <f t="shared" si="328"/>
        <v>0</v>
      </c>
      <c r="AH2360" s="120" t="b">
        <f t="shared" si="329"/>
        <v>0</v>
      </c>
      <c r="AI2360" s="121">
        <f t="shared" si="330"/>
        <v>0</v>
      </c>
      <c r="AJ2360" s="122">
        <f>+C2360</f>
        <v>0</v>
      </c>
      <c r="AK2360" s="122" t="str">
        <f>IF(ISNA(VLOOKUP(postponeList!D2360,[1]Sheet!$A$2:$B$12,2,FALSE))," ",(VLOOKUP(postponeList!D2360,[1]Sheet!$A$2:$B$12,2,FALSE)))</f>
        <v xml:space="preserve"> </v>
      </c>
      <c r="AL2360" s="122" t="str">
        <f>IF(ISNA(VLOOKUP(E2360,[1]Sheet!$G$2:$H$40,2,FALSE))," ",VLOOKUP(E2360,[1]Sheet!$G$2:$H$40,2,FALSE))</f>
        <v xml:space="preserve"> </v>
      </c>
      <c r="AM2360" s="122" t="str">
        <f>IF(ISNA(VLOOKUP(G2360,[1]Sheet!$K$2:$L$159,2,FALSE))," ",(VLOOKUP(G2360,[1]Sheet!$K$2:$L$159,2,FALSE)))</f>
        <v xml:space="preserve"> </v>
      </c>
      <c r="AN2360" s="122" t="str">
        <f>IF(ISNA(VLOOKUP(I2360&amp;C2360,[1]Sheet!$D$2:$E$228,2,FALSE))," ",VLOOKUP(I2360&amp;C2360,[1]Sheet!$D$2:$E$228,2,FALSE))</f>
        <v xml:space="preserve"> </v>
      </c>
      <c r="AO2360" s="122" t="str">
        <f>+I2360&amp;C2360</f>
        <v/>
      </c>
      <c r="AP2360" s="122" t="str">
        <f>C2360&amp;D2360&amp;E2360&amp;G2360&amp;I2360&amp;O2360</f>
        <v/>
      </c>
      <c r="AQ2360" s="122" t="str">
        <f>B2360&amp;D2360&amp;N2360</f>
        <v/>
      </c>
      <c r="AR2360" s="123" t="str">
        <f>+D2360&amp;J2360</f>
        <v/>
      </c>
      <c r="AS2360" s="124" t="str">
        <f t="shared" si="331"/>
        <v/>
      </c>
      <c r="AT2360" s="125" t="str">
        <f t="shared" si="332"/>
        <v/>
      </c>
      <c r="AU2360" s="125" t="str">
        <f>IF(NOT(AT2360=""),VLOOKUP(AT2360,[1]PSI_Category!A:B,2,0),"")</f>
        <v/>
      </c>
      <c r="AV2360" s="167"/>
      <c r="AW2360" s="167"/>
      <c r="AX2360" s="167"/>
    </row>
    <row r="2361" spans="1:50" s="133" customFormat="1" ht="11.4" customHeight="1" x14ac:dyDescent="0.3">
      <c r="A2361" s="103"/>
      <c r="B2361" s="104"/>
      <c r="C2361" s="105"/>
      <c r="D2361" s="106"/>
      <c r="E2361" s="107"/>
      <c r="F2361" s="105"/>
      <c r="G2361" s="107"/>
      <c r="H2361" s="105"/>
      <c r="I2361" s="105"/>
      <c r="J2361" s="107"/>
      <c r="K2361" s="105"/>
      <c r="L2361" s="105"/>
      <c r="M2361" s="105"/>
      <c r="N2361" s="105"/>
      <c r="O2361" s="127"/>
      <c r="P2361" s="109"/>
      <c r="Q2361" s="110"/>
      <c r="R2361" s="110"/>
      <c r="S2361" s="110"/>
      <c r="T2361" s="110"/>
      <c r="U2361" s="111"/>
      <c r="V2361" s="111"/>
      <c r="W2361" s="112"/>
      <c r="X2361" s="113"/>
      <c r="Y2361" s="114"/>
      <c r="Z2361" s="115"/>
      <c r="AA2361" s="116"/>
      <c r="AB2361" s="117" t="b">
        <f t="shared" si="324"/>
        <v>0</v>
      </c>
      <c r="AC2361" s="117">
        <f t="shared" si="325"/>
        <v>0</v>
      </c>
      <c r="AD2361" s="132"/>
      <c r="AE2361" s="117" t="b">
        <f t="shared" si="326"/>
        <v>0</v>
      </c>
      <c r="AF2361" s="117">
        <f t="shared" si="327"/>
        <v>0</v>
      </c>
      <c r="AG2361" s="119">
        <f t="shared" si="328"/>
        <v>0</v>
      </c>
      <c r="AH2361" s="120" t="b">
        <f t="shared" si="329"/>
        <v>0</v>
      </c>
      <c r="AI2361" s="121">
        <f t="shared" si="330"/>
        <v>0</v>
      </c>
      <c r="AJ2361" s="122">
        <f>+C2361</f>
        <v>0</v>
      </c>
      <c r="AK2361" s="122" t="str">
        <f>IF(ISNA(VLOOKUP(postponeList!D2361,[1]Sheet!$A$2:$B$12,2,FALSE))," ",(VLOOKUP(postponeList!D2361,[1]Sheet!$A$2:$B$12,2,FALSE)))</f>
        <v xml:space="preserve"> </v>
      </c>
      <c r="AL2361" s="122" t="str">
        <f>IF(ISNA(VLOOKUP(E2361,[1]Sheet!$G$2:$H$40,2,FALSE))," ",VLOOKUP(E2361,[1]Sheet!$G$2:$H$40,2,FALSE))</f>
        <v xml:space="preserve"> </v>
      </c>
      <c r="AM2361" s="122" t="str">
        <f>IF(ISNA(VLOOKUP(G2361,[1]Sheet!$K$2:$L$159,2,FALSE))," ",(VLOOKUP(G2361,[1]Sheet!$K$2:$L$159,2,FALSE)))</f>
        <v xml:space="preserve"> </v>
      </c>
      <c r="AN2361" s="122" t="str">
        <f>IF(ISNA(VLOOKUP(I2361&amp;C2361,[1]Sheet!$D$2:$E$228,2,FALSE))," ",VLOOKUP(I2361&amp;C2361,[1]Sheet!$D$2:$E$228,2,FALSE))</f>
        <v xml:space="preserve"> </v>
      </c>
      <c r="AO2361" s="122" t="str">
        <f>+I2361&amp;C2361</f>
        <v/>
      </c>
      <c r="AP2361" s="122" t="str">
        <f>C2361&amp;D2361&amp;E2361&amp;G2361&amp;I2361&amp;O2361</f>
        <v/>
      </c>
      <c r="AQ2361" s="122" t="str">
        <f>B2361&amp;D2361&amp;N2361</f>
        <v/>
      </c>
      <c r="AR2361" s="123" t="str">
        <f>+D2361&amp;J2361</f>
        <v/>
      </c>
      <c r="AS2361" s="124" t="str">
        <f t="shared" si="331"/>
        <v/>
      </c>
      <c r="AT2361" s="125" t="str">
        <f t="shared" si="332"/>
        <v/>
      </c>
      <c r="AU2361" s="125" t="str">
        <f>IF(NOT(AT2361=""),VLOOKUP(AT2361,[1]PSI_Category!A:B,2,0),"")</f>
        <v/>
      </c>
      <c r="AV2361" s="167"/>
      <c r="AW2361" s="167"/>
      <c r="AX2361" s="167"/>
    </row>
    <row r="2362" spans="1:50" s="133" customFormat="1" ht="11.4" customHeight="1" x14ac:dyDescent="0.3">
      <c r="A2362" s="103"/>
      <c r="B2362" s="104"/>
      <c r="C2362" s="105"/>
      <c r="D2362" s="106"/>
      <c r="E2362" s="107"/>
      <c r="F2362" s="105"/>
      <c r="G2362" s="107"/>
      <c r="H2362" s="105"/>
      <c r="I2362" s="105"/>
      <c r="J2362" s="107"/>
      <c r="K2362" s="105"/>
      <c r="L2362" s="105"/>
      <c r="M2362" s="105"/>
      <c r="N2362" s="105"/>
      <c r="O2362" s="127"/>
      <c r="P2362" s="109"/>
      <c r="Q2362" s="110"/>
      <c r="R2362" s="110"/>
      <c r="S2362" s="110"/>
      <c r="T2362" s="110"/>
      <c r="U2362" s="111"/>
      <c r="V2362" s="111"/>
      <c r="W2362" s="112"/>
      <c r="X2362" s="113"/>
      <c r="Y2362" s="114"/>
      <c r="Z2362" s="115"/>
      <c r="AA2362" s="116"/>
      <c r="AB2362" s="117" t="b">
        <f t="shared" si="324"/>
        <v>0</v>
      </c>
      <c r="AC2362" s="117">
        <f t="shared" si="325"/>
        <v>0</v>
      </c>
      <c r="AD2362" s="132"/>
      <c r="AE2362" s="117" t="b">
        <f t="shared" si="326"/>
        <v>0</v>
      </c>
      <c r="AF2362" s="117">
        <f t="shared" si="327"/>
        <v>0</v>
      </c>
      <c r="AG2362" s="119">
        <f t="shared" si="328"/>
        <v>0</v>
      </c>
      <c r="AH2362" s="120" t="b">
        <f t="shared" si="329"/>
        <v>0</v>
      </c>
      <c r="AI2362" s="121">
        <f t="shared" si="330"/>
        <v>0</v>
      </c>
      <c r="AJ2362" s="122">
        <f>+C2362</f>
        <v>0</v>
      </c>
      <c r="AK2362" s="122" t="str">
        <f>IF(ISNA(VLOOKUP(postponeList!D2362,[1]Sheet!$A$2:$B$12,2,FALSE))," ",(VLOOKUP(postponeList!D2362,[1]Sheet!$A$2:$B$12,2,FALSE)))</f>
        <v xml:space="preserve"> </v>
      </c>
      <c r="AL2362" s="122" t="str">
        <f>IF(ISNA(VLOOKUP(E2362,[1]Sheet!$G$2:$H$40,2,FALSE))," ",VLOOKUP(E2362,[1]Sheet!$G$2:$H$40,2,FALSE))</f>
        <v xml:space="preserve"> </v>
      </c>
      <c r="AM2362" s="122" t="str">
        <f>IF(ISNA(VLOOKUP(G2362,[1]Sheet!$K$2:$L$159,2,FALSE))," ",(VLOOKUP(G2362,[1]Sheet!$K$2:$L$159,2,FALSE)))</f>
        <v xml:space="preserve"> </v>
      </c>
      <c r="AN2362" s="122" t="str">
        <f>IF(ISNA(VLOOKUP(I2362&amp;C2362,[1]Sheet!$D$2:$E$228,2,FALSE))," ",VLOOKUP(I2362&amp;C2362,[1]Sheet!$D$2:$E$228,2,FALSE))</f>
        <v xml:space="preserve"> </v>
      </c>
      <c r="AO2362" s="122" t="str">
        <f>+I2362&amp;C2362</f>
        <v/>
      </c>
      <c r="AP2362" s="122" t="str">
        <f>C2362&amp;D2362&amp;E2362&amp;G2362&amp;I2362&amp;O2362</f>
        <v/>
      </c>
      <c r="AQ2362" s="122" t="str">
        <f>B2362&amp;D2362&amp;N2362</f>
        <v/>
      </c>
      <c r="AR2362" s="123" t="str">
        <f>+D2362&amp;J2362</f>
        <v/>
      </c>
      <c r="AS2362" s="124" t="str">
        <f t="shared" si="331"/>
        <v/>
      </c>
      <c r="AT2362" s="125" t="str">
        <f t="shared" si="332"/>
        <v/>
      </c>
      <c r="AU2362" s="125" t="str">
        <f>IF(NOT(AT2362=""),VLOOKUP(AT2362,[1]PSI_Category!A:B,2,0),"")</f>
        <v/>
      </c>
      <c r="AV2362" s="167"/>
      <c r="AW2362" s="167"/>
      <c r="AX2362" s="167"/>
    </row>
    <row r="2363" spans="1:50" s="133" customFormat="1" ht="11.4" customHeight="1" x14ac:dyDescent="0.3">
      <c r="A2363" s="103"/>
      <c r="B2363" s="104"/>
      <c r="C2363" s="105"/>
      <c r="D2363" s="106"/>
      <c r="E2363" s="107"/>
      <c r="F2363" s="105"/>
      <c r="G2363" s="107"/>
      <c r="H2363" s="105"/>
      <c r="I2363" s="105"/>
      <c r="J2363" s="107"/>
      <c r="K2363" s="105"/>
      <c r="L2363" s="105"/>
      <c r="M2363" s="105"/>
      <c r="N2363" s="105"/>
      <c r="O2363" s="127"/>
      <c r="P2363" s="109"/>
      <c r="Q2363" s="110"/>
      <c r="R2363" s="110"/>
      <c r="S2363" s="110"/>
      <c r="T2363" s="110"/>
      <c r="U2363" s="111"/>
      <c r="V2363" s="111"/>
      <c r="W2363" s="112"/>
      <c r="X2363" s="113"/>
      <c r="Y2363" s="114"/>
      <c r="Z2363" s="115"/>
      <c r="AA2363" s="116"/>
      <c r="AB2363" s="117" t="b">
        <f t="shared" si="324"/>
        <v>0</v>
      </c>
      <c r="AC2363" s="117">
        <f t="shared" si="325"/>
        <v>0</v>
      </c>
      <c r="AD2363" s="132"/>
      <c r="AE2363" s="117" t="b">
        <f t="shared" si="326"/>
        <v>0</v>
      </c>
      <c r="AF2363" s="117">
        <f t="shared" si="327"/>
        <v>0</v>
      </c>
      <c r="AG2363" s="119">
        <f t="shared" si="328"/>
        <v>0</v>
      </c>
      <c r="AH2363" s="120" t="b">
        <f t="shared" si="329"/>
        <v>0</v>
      </c>
      <c r="AI2363" s="121">
        <f t="shared" si="330"/>
        <v>0</v>
      </c>
      <c r="AJ2363" s="122">
        <f>+C2363</f>
        <v>0</v>
      </c>
      <c r="AK2363" s="122" t="str">
        <f>IF(ISNA(VLOOKUP(postponeList!D2363,[1]Sheet!$A$2:$B$12,2,FALSE))," ",(VLOOKUP(postponeList!D2363,[1]Sheet!$A$2:$B$12,2,FALSE)))</f>
        <v xml:space="preserve"> </v>
      </c>
      <c r="AL2363" s="122" t="str">
        <f>IF(ISNA(VLOOKUP(E2363,[1]Sheet!$G$2:$H$40,2,FALSE))," ",VLOOKUP(E2363,[1]Sheet!$G$2:$H$40,2,FALSE))</f>
        <v xml:space="preserve"> </v>
      </c>
      <c r="AM2363" s="122" t="str">
        <f>IF(ISNA(VLOOKUP(G2363,[1]Sheet!$K$2:$L$159,2,FALSE))," ",(VLOOKUP(G2363,[1]Sheet!$K$2:$L$159,2,FALSE)))</f>
        <v xml:space="preserve"> </v>
      </c>
      <c r="AN2363" s="122" t="str">
        <f>IF(ISNA(VLOOKUP(I2363&amp;C2363,[1]Sheet!$D$2:$E$228,2,FALSE))," ",VLOOKUP(I2363&amp;C2363,[1]Sheet!$D$2:$E$228,2,FALSE))</f>
        <v xml:space="preserve"> </v>
      </c>
      <c r="AO2363" s="122" t="str">
        <f>+I2363&amp;C2363</f>
        <v/>
      </c>
      <c r="AP2363" s="122" t="str">
        <f>C2363&amp;D2363&amp;E2363&amp;G2363&amp;I2363&amp;O2363</f>
        <v/>
      </c>
      <c r="AQ2363" s="122" t="str">
        <f>B2363&amp;D2363&amp;N2363</f>
        <v/>
      </c>
      <c r="AR2363" s="123" t="str">
        <f>+D2363&amp;J2363</f>
        <v/>
      </c>
      <c r="AS2363" s="124" t="str">
        <f t="shared" si="331"/>
        <v/>
      </c>
      <c r="AT2363" s="125" t="str">
        <f t="shared" si="332"/>
        <v/>
      </c>
      <c r="AU2363" s="125" t="str">
        <f>IF(NOT(AT2363=""),VLOOKUP(AT2363,[1]PSI_Category!A:B,2,0),"")</f>
        <v/>
      </c>
      <c r="AV2363" s="167"/>
      <c r="AW2363" s="167"/>
      <c r="AX2363" s="167"/>
    </row>
    <row r="2364" spans="1:50" s="133" customFormat="1" ht="11.4" customHeight="1" x14ac:dyDescent="0.3">
      <c r="A2364" s="103"/>
      <c r="B2364" s="104"/>
      <c r="C2364" s="105"/>
      <c r="D2364" s="106"/>
      <c r="E2364" s="107"/>
      <c r="F2364" s="105"/>
      <c r="G2364" s="107"/>
      <c r="H2364" s="105"/>
      <c r="I2364" s="105"/>
      <c r="J2364" s="107"/>
      <c r="K2364" s="105"/>
      <c r="L2364" s="105"/>
      <c r="M2364" s="105"/>
      <c r="N2364" s="105"/>
      <c r="O2364" s="127"/>
      <c r="P2364" s="109"/>
      <c r="Q2364" s="110"/>
      <c r="R2364" s="110"/>
      <c r="S2364" s="110"/>
      <c r="T2364" s="110"/>
      <c r="U2364" s="111"/>
      <c r="V2364" s="111"/>
      <c r="W2364" s="112"/>
      <c r="X2364" s="113"/>
      <c r="Y2364" s="114"/>
      <c r="Z2364" s="115"/>
      <c r="AA2364" s="116"/>
      <c r="AB2364" s="117" t="b">
        <f t="shared" si="324"/>
        <v>0</v>
      </c>
      <c r="AC2364" s="117">
        <f t="shared" si="325"/>
        <v>0</v>
      </c>
      <c r="AD2364" s="132"/>
      <c r="AE2364" s="117" t="b">
        <f t="shared" si="326"/>
        <v>0</v>
      </c>
      <c r="AF2364" s="117">
        <f t="shared" si="327"/>
        <v>0</v>
      </c>
      <c r="AG2364" s="119">
        <f t="shared" si="328"/>
        <v>0</v>
      </c>
      <c r="AH2364" s="120" t="b">
        <f t="shared" si="329"/>
        <v>0</v>
      </c>
      <c r="AI2364" s="121">
        <f t="shared" si="330"/>
        <v>0</v>
      </c>
      <c r="AJ2364" s="122">
        <f>+C2364</f>
        <v>0</v>
      </c>
      <c r="AK2364" s="122" t="str">
        <f>IF(ISNA(VLOOKUP(postponeList!D2364,[1]Sheet!$A$2:$B$12,2,FALSE))," ",(VLOOKUP(postponeList!D2364,[1]Sheet!$A$2:$B$12,2,FALSE)))</f>
        <v xml:space="preserve"> </v>
      </c>
      <c r="AL2364" s="122" t="str">
        <f>IF(ISNA(VLOOKUP(E2364,[1]Sheet!$G$2:$H$40,2,FALSE))," ",VLOOKUP(E2364,[1]Sheet!$G$2:$H$40,2,FALSE))</f>
        <v xml:space="preserve"> </v>
      </c>
      <c r="AM2364" s="122" t="str">
        <f>IF(ISNA(VLOOKUP(G2364,[1]Sheet!$K$2:$L$159,2,FALSE))," ",(VLOOKUP(G2364,[1]Sheet!$K$2:$L$159,2,FALSE)))</f>
        <v xml:space="preserve"> </v>
      </c>
      <c r="AN2364" s="122" t="str">
        <f>IF(ISNA(VLOOKUP(I2364&amp;C2364,[1]Sheet!$D$2:$E$228,2,FALSE))," ",VLOOKUP(I2364&amp;C2364,[1]Sheet!$D$2:$E$228,2,FALSE))</f>
        <v xml:space="preserve"> </v>
      </c>
      <c r="AO2364" s="122" t="str">
        <f>+I2364&amp;C2364</f>
        <v/>
      </c>
      <c r="AP2364" s="122" t="str">
        <f>C2364&amp;D2364&amp;E2364&amp;G2364&amp;I2364&amp;O2364</f>
        <v/>
      </c>
      <c r="AQ2364" s="122" t="str">
        <f>B2364&amp;D2364&amp;N2364</f>
        <v/>
      </c>
      <c r="AR2364" s="123" t="str">
        <f>+D2364&amp;J2364</f>
        <v/>
      </c>
      <c r="AS2364" s="124" t="str">
        <f t="shared" si="331"/>
        <v/>
      </c>
      <c r="AT2364" s="125" t="str">
        <f t="shared" si="332"/>
        <v/>
      </c>
      <c r="AU2364" s="125" t="str">
        <f>IF(NOT(AT2364=""),VLOOKUP(AT2364,[1]PSI_Category!A:B,2,0),"")</f>
        <v/>
      </c>
      <c r="AV2364" s="167"/>
      <c r="AW2364" s="167"/>
      <c r="AX2364" s="167"/>
    </row>
    <row r="2365" spans="1:50" s="133" customFormat="1" ht="11.4" customHeight="1" x14ac:dyDescent="0.3">
      <c r="A2365" s="103"/>
      <c r="B2365" s="104"/>
      <c r="C2365" s="105"/>
      <c r="D2365" s="106"/>
      <c r="E2365" s="107"/>
      <c r="F2365" s="105"/>
      <c r="G2365" s="107"/>
      <c r="H2365" s="105"/>
      <c r="I2365" s="105"/>
      <c r="J2365" s="107"/>
      <c r="K2365" s="105"/>
      <c r="L2365" s="105"/>
      <c r="M2365" s="105"/>
      <c r="N2365" s="105"/>
      <c r="O2365" s="127"/>
      <c r="P2365" s="109"/>
      <c r="Q2365" s="110"/>
      <c r="R2365" s="110"/>
      <c r="S2365" s="110"/>
      <c r="T2365" s="110"/>
      <c r="U2365" s="111"/>
      <c r="V2365" s="111"/>
      <c r="W2365" s="112"/>
      <c r="X2365" s="113"/>
      <c r="Y2365" s="114"/>
      <c r="Z2365" s="115"/>
      <c r="AA2365" s="116"/>
      <c r="AB2365" s="117" t="b">
        <f t="shared" si="324"/>
        <v>0</v>
      </c>
      <c r="AC2365" s="117">
        <f t="shared" si="325"/>
        <v>0</v>
      </c>
      <c r="AD2365" s="132"/>
      <c r="AE2365" s="117" t="b">
        <f t="shared" si="326"/>
        <v>0</v>
      </c>
      <c r="AF2365" s="117">
        <f t="shared" si="327"/>
        <v>0</v>
      </c>
      <c r="AG2365" s="119">
        <f t="shared" si="328"/>
        <v>0</v>
      </c>
      <c r="AH2365" s="120" t="b">
        <f t="shared" si="329"/>
        <v>0</v>
      </c>
      <c r="AI2365" s="121">
        <f t="shared" si="330"/>
        <v>0</v>
      </c>
      <c r="AJ2365" s="122">
        <f>+C2365</f>
        <v>0</v>
      </c>
      <c r="AK2365" s="122" t="str">
        <f>IF(ISNA(VLOOKUP(postponeList!D2365,[1]Sheet!$A$2:$B$12,2,FALSE))," ",(VLOOKUP(postponeList!D2365,[1]Sheet!$A$2:$B$12,2,FALSE)))</f>
        <v xml:space="preserve"> </v>
      </c>
      <c r="AL2365" s="122" t="str">
        <f>IF(ISNA(VLOOKUP(E2365,[1]Sheet!$G$2:$H$40,2,FALSE))," ",VLOOKUP(E2365,[1]Sheet!$G$2:$H$40,2,FALSE))</f>
        <v xml:space="preserve"> </v>
      </c>
      <c r="AM2365" s="122" t="str">
        <f>IF(ISNA(VLOOKUP(G2365,[1]Sheet!$K$2:$L$159,2,FALSE))," ",(VLOOKUP(G2365,[1]Sheet!$K$2:$L$159,2,FALSE)))</f>
        <v xml:space="preserve"> </v>
      </c>
      <c r="AN2365" s="122" t="str">
        <f>IF(ISNA(VLOOKUP(I2365&amp;C2365,[1]Sheet!$D$2:$E$228,2,FALSE))," ",VLOOKUP(I2365&amp;C2365,[1]Sheet!$D$2:$E$228,2,FALSE))</f>
        <v xml:space="preserve"> </v>
      </c>
      <c r="AO2365" s="122" t="str">
        <f>+I2365&amp;C2365</f>
        <v/>
      </c>
      <c r="AP2365" s="122" t="str">
        <f>C2365&amp;D2365&amp;E2365&amp;G2365&amp;I2365&amp;O2365</f>
        <v/>
      </c>
      <c r="AQ2365" s="122" t="str">
        <f>B2365&amp;D2365&amp;N2365</f>
        <v/>
      </c>
      <c r="AR2365" s="123" t="str">
        <f>+D2365&amp;J2365</f>
        <v/>
      </c>
      <c r="AS2365" s="124" t="str">
        <f t="shared" si="331"/>
        <v/>
      </c>
      <c r="AT2365" s="125" t="str">
        <f t="shared" si="332"/>
        <v/>
      </c>
      <c r="AU2365" s="125" t="str">
        <f>IF(NOT(AT2365=""),VLOOKUP(AT2365,[1]PSI_Category!A:B,2,0),"")</f>
        <v/>
      </c>
      <c r="AV2365" s="167"/>
      <c r="AW2365" s="167"/>
      <c r="AX2365" s="167"/>
    </row>
    <row r="2366" spans="1:50" s="133" customFormat="1" ht="11.4" customHeight="1" x14ac:dyDescent="0.3">
      <c r="A2366" s="103"/>
      <c r="B2366" s="104"/>
      <c r="C2366" s="105"/>
      <c r="D2366" s="106"/>
      <c r="E2366" s="107"/>
      <c r="F2366" s="105"/>
      <c r="G2366" s="107"/>
      <c r="H2366" s="105"/>
      <c r="I2366" s="105"/>
      <c r="J2366" s="107"/>
      <c r="K2366" s="105"/>
      <c r="L2366" s="105"/>
      <c r="M2366" s="105"/>
      <c r="N2366" s="105"/>
      <c r="O2366" s="127"/>
      <c r="P2366" s="109"/>
      <c r="Q2366" s="110"/>
      <c r="R2366" s="110"/>
      <c r="S2366" s="110"/>
      <c r="T2366" s="110"/>
      <c r="U2366" s="111"/>
      <c r="V2366" s="111"/>
      <c r="W2366" s="112"/>
      <c r="X2366" s="113"/>
      <c r="Y2366" s="114"/>
      <c r="Z2366" s="115"/>
      <c r="AA2366" s="116"/>
      <c r="AB2366" s="117" t="b">
        <f t="shared" si="324"/>
        <v>0</v>
      </c>
      <c r="AC2366" s="117">
        <f t="shared" si="325"/>
        <v>0</v>
      </c>
      <c r="AD2366" s="132"/>
      <c r="AE2366" s="117" t="b">
        <f t="shared" si="326"/>
        <v>0</v>
      </c>
      <c r="AF2366" s="117">
        <f t="shared" si="327"/>
        <v>0</v>
      </c>
      <c r="AG2366" s="119">
        <f t="shared" si="328"/>
        <v>0</v>
      </c>
      <c r="AH2366" s="120" t="b">
        <f t="shared" si="329"/>
        <v>0</v>
      </c>
      <c r="AI2366" s="121">
        <f t="shared" si="330"/>
        <v>0</v>
      </c>
      <c r="AJ2366" s="122">
        <f>+C2366</f>
        <v>0</v>
      </c>
      <c r="AK2366" s="122" t="str">
        <f>IF(ISNA(VLOOKUP(postponeList!D2366,[1]Sheet!$A$2:$B$12,2,FALSE))," ",(VLOOKUP(postponeList!D2366,[1]Sheet!$A$2:$B$12,2,FALSE)))</f>
        <v xml:space="preserve"> </v>
      </c>
      <c r="AL2366" s="122" t="str">
        <f>IF(ISNA(VLOOKUP(E2366,[1]Sheet!$G$2:$H$40,2,FALSE))," ",VLOOKUP(E2366,[1]Sheet!$G$2:$H$40,2,FALSE))</f>
        <v xml:space="preserve"> </v>
      </c>
      <c r="AM2366" s="122" t="str">
        <f>IF(ISNA(VLOOKUP(G2366,[1]Sheet!$K$2:$L$159,2,FALSE))," ",(VLOOKUP(G2366,[1]Sheet!$K$2:$L$159,2,FALSE)))</f>
        <v xml:space="preserve"> </v>
      </c>
      <c r="AN2366" s="122" t="str">
        <f>IF(ISNA(VLOOKUP(I2366&amp;C2366,[1]Sheet!$D$2:$E$228,2,FALSE))," ",VLOOKUP(I2366&amp;C2366,[1]Sheet!$D$2:$E$228,2,FALSE))</f>
        <v xml:space="preserve"> </v>
      </c>
      <c r="AO2366" s="122" t="str">
        <f>+I2366&amp;C2366</f>
        <v/>
      </c>
      <c r="AP2366" s="122" t="str">
        <f>C2366&amp;D2366&amp;E2366&amp;G2366&amp;I2366&amp;O2366</f>
        <v/>
      </c>
      <c r="AQ2366" s="122" t="str">
        <f>B2366&amp;D2366&amp;N2366</f>
        <v/>
      </c>
      <c r="AR2366" s="123" t="str">
        <f>+D2366&amp;J2366</f>
        <v/>
      </c>
      <c r="AS2366" s="124" t="str">
        <f t="shared" si="331"/>
        <v/>
      </c>
      <c r="AT2366" s="125" t="str">
        <f t="shared" si="332"/>
        <v/>
      </c>
      <c r="AU2366" s="125" t="str">
        <f>IF(NOT(AT2366=""),VLOOKUP(AT2366,[1]PSI_Category!A:B,2,0),"")</f>
        <v/>
      </c>
      <c r="AV2366" s="167"/>
      <c r="AW2366" s="167"/>
      <c r="AX2366" s="167"/>
    </row>
    <row r="2367" spans="1:50" s="133" customFormat="1" ht="11.4" customHeight="1" x14ac:dyDescent="0.3">
      <c r="A2367" s="103"/>
      <c r="B2367" s="104"/>
      <c r="C2367" s="105"/>
      <c r="D2367" s="106"/>
      <c r="E2367" s="107"/>
      <c r="F2367" s="105"/>
      <c r="G2367" s="107"/>
      <c r="H2367" s="105"/>
      <c r="I2367" s="105"/>
      <c r="J2367" s="107"/>
      <c r="K2367" s="105"/>
      <c r="L2367" s="105"/>
      <c r="M2367" s="105"/>
      <c r="N2367" s="105"/>
      <c r="O2367" s="127"/>
      <c r="P2367" s="109"/>
      <c r="Q2367" s="110"/>
      <c r="R2367" s="110"/>
      <c r="S2367" s="110"/>
      <c r="T2367" s="110"/>
      <c r="U2367" s="111"/>
      <c r="V2367" s="111"/>
      <c r="W2367" s="112"/>
      <c r="X2367" s="113"/>
      <c r="Y2367" s="114"/>
      <c r="Z2367" s="115"/>
      <c r="AA2367" s="116"/>
      <c r="AB2367" s="117" t="b">
        <f t="shared" si="324"/>
        <v>0</v>
      </c>
      <c r="AC2367" s="117">
        <f t="shared" si="325"/>
        <v>0</v>
      </c>
      <c r="AD2367" s="132"/>
      <c r="AE2367" s="117" t="b">
        <f t="shared" si="326"/>
        <v>0</v>
      </c>
      <c r="AF2367" s="117">
        <f t="shared" si="327"/>
        <v>0</v>
      </c>
      <c r="AG2367" s="119">
        <f t="shared" si="328"/>
        <v>0</v>
      </c>
      <c r="AH2367" s="120" t="b">
        <f t="shared" si="329"/>
        <v>0</v>
      </c>
      <c r="AI2367" s="121">
        <f t="shared" si="330"/>
        <v>0</v>
      </c>
      <c r="AJ2367" s="122">
        <f>+C2367</f>
        <v>0</v>
      </c>
      <c r="AK2367" s="122" t="str">
        <f>IF(ISNA(VLOOKUP(postponeList!D2367,[1]Sheet!$A$2:$B$12,2,FALSE))," ",(VLOOKUP(postponeList!D2367,[1]Sheet!$A$2:$B$12,2,FALSE)))</f>
        <v xml:space="preserve"> </v>
      </c>
      <c r="AL2367" s="122" t="str">
        <f>IF(ISNA(VLOOKUP(E2367,[1]Sheet!$G$2:$H$40,2,FALSE))," ",VLOOKUP(E2367,[1]Sheet!$G$2:$H$40,2,FALSE))</f>
        <v xml:space="preserve"> </v>
      </c>
      <c r="AM2367" s="122" t="str">
        <f>IF(ISNA(VLOOKUP(G2367,[1]Sheet!$K$2:$L$159,2,FALSE))," ",(VLOOKUP(G2367,[1]Sheet!$K$2:$L$159,2,FALSE)))</f>
        <v xml:space="preserve"> </v>
      </c>
      <c r="AN2367" s="122" t="str">
        <f>IF(ISNA(VLOOKUP(I2367&amp;C2367,[1]Sheet!$D$2:$E$228,2,FALSE))," ",VLOOKUP(I2367&amp;C2367,[1]Sheet!$D$2:$E$228,2,FALSE))</f>
        <v xml:space="preserve"> </v>
      </c>
      <c r="AO2367" s="122" t="str">
        <f>+I2367&amp;C2367</f>
        <v/>
      </c>
      <c r="AP2367" s="122" t="str">
        <f>C2367&amp;D2367&amp;E2367&amp;G2367&amp;I2367&amp;O2367</f>
        <v/>
      </c>
      <c r="AQ2367" s="122" t="str">
        <f>B2367&amp;D2367&amp;N2367</f>
        <v/>
      </c>
      <c r="AR2367" s="123" t="str">
        <f>+D2367&amp;J2367</f>
        <v/>
      </c>
      <c r="AS2367" s="124" t="str">
        <f t="shared" si="331"/>
        <v/>
      </c>
      <c r="AT2367" s="125" t="str">
        <f t="shared" si="332"/>
        <v/>
      </c>
      <c r="AU2367" s="125" t="str">
        <f>IF(NOT(AT2367=""),VLOOKUP(AT2367,[1]PSI_Category!A:B,2,0),"")</f>
        <v/>
      </c>
      <c r="AV2367" s="167"/>
      <c r="AW2367" s="167"/>
      <c r="AX2367" s="167"/>
    </row>
    <row r="2368" spans="1:50" s="133" customFormat="1" ht="11.4" customHeight="1" x14ac:dyDescent="0.3">
      <c r="A2368" s="103"/>
      <c r="B2368" s="104"/>
      <c r="C2368" s="105"/>
      <c r="D2368" s="106"/>
      <c r="E2368" s="107"/>
      <c r="F2368" s="105"/>
      <c r="G2368" s="107"/>
      <c r="H2368" s="105"/>
      <c r="I2368" s="105"/>
      <c r="J2368" s="107"/>
      <c r="K2368" s="105"/>
      <c r="L2368" s="105"/>
      <c r="M2368" s="105"/>
      <c r="N2368" s="105"/>
      <c r="O2368" s="127"/>
      <c r="P2368" s="109"/>
      <c r="Q2368" s="110"/>
      <c r="R2368" s="110"/>
      <c r="S2368" s="110"/>
      <c r="T2368" s="110"/>
      <c r="U2368" s="111"/>
      <c r="V2368" s="111"/>
      <c r="W2368" s="112"/>
      <c r="X2368" s="113"/>
      <c r="Y2368" s="114"/>
      <c r="Z2368" s="115"/>
      <c r="AA2368" s="116"/>
      <c r="AB2368" s="117" t="b">
        <f t="shared" si="324"/>
        <v>0</v>
      </c>
      <c r="AC2368" s="117">
        <f t="shared" si="325"/>
        <v>0</v>
      </c>
      <c r="AD2368" s="132"/>
      <c r="AE2368" s="117" t="b">
        <f t="shared" si="326"/>
        <v>0</v>
      </c>
      <c r="AF2368" s="117">
        <f t="shared" si="327"/>
        <v>0</v>
      </c>
      <c r="AG2368" s="119">
        <f t="shared" si="328"/>
        <v>0</v>
      </c>
      <c r="AH2368" s="120" t="b">
        <f t="shared" si="329"/>
        <v>0</v>
      </c>
      <c r="AI2368" s="121">
        <f t="shared" si="330"/>
        <v>0</v>
      </c>
      <c r="AJ2368" s="122">
        <f>+C2368</f>
        <v>0</v>
      </c>
      <c r="AK2368" s="122" t="str">
        <f>IF(ISNA(VLOOKUP(postponeList!D2368,[1]Sheet!$A$2:$B$12,2,FALSE))," ",(VLOOKUP(postponeList!D2368,[1]Sheet!$A$2:$B$12,2,FALSE)))</f>
        <v xml:space="preserve"> </v>
      </c>
      <c r="AL2368" s="122" t="str">
        <f>IF(ISNA(VLOOKUP(E2368,[1]Sheet!$G$2:$H$40,2,FALSE))," ",VLOOKUP(E2368,[1]Sheet!$G$2:$H$40,2,FALSE))</f>
        <v xml:space="preserve"> </v>
      </c>
      <c r="AM2368" s="122" t="str">
        <f>IF(ISNA(VLOOKUP(G2368,[1]Sheet!$K$2:$L$159,2,FALSE))," ",(VLOOKUP(G2368,[1]Sheet!$K$2:$L$159,2,FALSE)))</f>
        <v xml:space="preserve"> </v>
      </c>
      <c r="AN2368" s="122" t="str">
        <f>IF(ISNA(VLOOKUP(I2368&amp;C2368,[1]Sheet!$D$2:$E$228,2,FALSE))," ",VLOOKUP(I2368&amp;C2368,[1]Sheet!$D$2:$E$228,2,FALSE))</f>
        <v xml:space="preserve"> </v>
      </c>
      <c r="AO2368" s="122" t="str">
        <f>+I2368&amp;C2368</f>
        <v/>
      </c>
      <c r="AP2368" s="122" t="str">
        <f>C2368&amp;D2368&amp;E2368&amp;G2368&amp;I2368&amp;O2368</f>
        <v/>
      </c>
      <c r="AQ2368" s="122" t="str">
        <f>B2368&amp;D2368&amp;N2368</f>
        <v/>
      </c>
      <c r="AR2368" s="123" t="str">
        <f>+D2368&amp;J2368</f>
        <v/>
      </c>
      <c r="AS2368" s="124" t="str">
        <f t="shared" si="331"/>
        <v/>
      </c>
      <c r="AT2368" s="125" t="str">
        <f t="shared" si="332"/>
        <v/>
      </c>
      <c r="AU2368" s="125" t="str">
        <f>IF(NOT(AT2368=""),VLOOKUP(AT2368,[1]PSI_Category!A:B,2,0),"")</f>
        <v/>
      </c>
      <c r="AV2368" s="167"/>
      <c r="AW2368" s="167"/>
      <c r="AX2368" s="167"/>
    </row>
    <row r="2369" spans="1:50" s="133" customFormat="1" ht="11.4" customHeight="1" x14ac:dyDescent="0.3">
      <c r="A2369" s="103"/>
      <c r="B2369" s="104"/>
      <c r="C2369" s="105"/>
      <c r="D2369" s="106"/>
      <c r="E2369" s="107"/>
      <c r="F2369" s="105"/>
      <c r="G2369" s="107"/>
      <c r="H2369" s="105"/>
      <c r="I2369" s="105"/>
      <c r="J2369" s="107"/>
      <c r="K2369" s="105"/>
      <c r="L2369" s="105"/>
      <c r="M2369" s="105"/>
      <c r="N2369" s="105"/>
      <c r="O2369" s="127"/>
      <c r="P2369" s="109"/>
      <c r="Q2369" s="110"/>
      <c r="R2369" s="110"/>
      <c r="S2369" s="110"/>
      <c r="T2369" s="110"/>
      <c r="U2369" s="111"/>
      <c r="V2369" s="111"/>
      <c r="W2369" s="112"/>
      <c r="X2369" s="113"/>
      <c r="Y2369" s="114"/>
      <c r="Z2369" s="115"/>
      <c r="AA2369" s="116"/>
      <c r="AB2369" s="117" t="b">
        <f t="shared" si="324"/>
        <v>0</v>
      </c>
      <c r="AC2369" s="117">
        <f t="shared" si="325"/>
        <v>0</v>
      </c>
      <c r="AD2369" s="132"/>
      <c r="AE2369" s="117" t="b">
        <f t="shared" si="326"/>
        <v>0</v>
      </c>
      <c r="AF2369" s="117">
        <f t="shared" si="327"/>
        <v>0</v>
      </c>
      <c r="AG2369" s="119">
        <f t="shared" si="328"/>
        <v>0</v>
      </c>
      <c r="AH2369" s="120" t="b">
        <f t="shared" si="329"/>
        <v>0</v>
      </c>
      <c r="AI2369" s="121">
        <f t="shared" si="330"/>
        <v>0</v>
      </c>
      <c r="AJ2369" s="122">
        <f>+C2369</f>
        <v>0</v>
      </c>
      <c r="AK2369" s="122" t="str">
        <f>IF(ISNA(VLOOKUP(postponeList!D2369,[1]Sheet!$A$2:$B$12,2,FALSE))," ",(VLOOKUP(postponeList!D2369,[1]Sheet!$A$2:$B$12,2,FALSE)))</f>
        <v xml:space="preserve"> </v>
      </c>
      <c r="AL2369" s="122" t="str">
        <f>IF(ISNA(VLOOKUP(E2369,[1]Sheet!$G$2:$H$40,2,FALSE))," ",VLOOKUP(E2369,[1]Sheet!$G$2:$H$40,2,FALSE))</f>
        <v xml:space="preserve"> </v>
      </c>
      <c r="AM2369" s="122" t="str">
        <f>IF(ISNA(VLOOKUP(G2369,[1]Sheet!$K$2:$L$159,2,FALSE))," ",(VLOOKUP(G2369,[1]Sheet!$K$2:$L$159,2,FALSE)))</f>
        <v xml:space="preserve"> </v>
      </c>
      <c r="AN2369" s="122" t="str">
        <f>IF(ISNA(VLOOKUP(I2369&amp;C2369,[1]Sheet!$D$2:$E$228,2,FALSE))," ",VLOOKUP(I2369&amp;C2369,[1]Sheet!$D$2:$E$228,2,FALSE))</f>
        <v xml:space="preserve"> </v>
      </c>
      <c r="AO2369" s="122" t="str">
        <f>+I2369&amp;C2369</f>
        <v/>
      </c>
      <c r="AP2369" s="122" t="str">
        <f>C2369&amp;D2369&amp;E2369&amp;G2369&amp;I2369&amp;O2369</f>
        <v/>
      </c>
      <c r="AQ2369" s="122" t="str">
        <f>B2369&amp;D2369&amp;N2369</f>
        <v/>
      </c>
      <c r="AR2369" s="123" t="str">
        <f>+D2369&amp;J2369</f>
        <v/>
      </c>
      <c r="AS2369" s="124" t="str">
        <f t="shared" si="331"/>
        <v/>
      </c>
      <c r="AT2369" s="125" t="str">
        <f t="shared" si="332"/>
        <v/>
      </c>
      <c r="AU2369" s="125" t="str">
        <f>IF(NOT(AT2369=""),VLOOKUP(AT2369,[1]PSI_Category!A:B,2,0),"")</f>
        <v/>
      </c>
      <c r="AV2369" s="167"/>
      <c r="AW2369" s="167"/>
      <c r="AX2369" s="167"/>
    </row>
    <row r="2370" spans="1:50" s="133" customFormat="1" ht="11.4" customHeight="1" x14ac:dyDescent="0.3">
      <c r="A2370" s="103"/>
      <c r="B2370" s="104"/>
      <c r="C2370" s="105"/>
      <c r="D2370" s="106"/>
      <c r="E2370" s="107"/>
      <c r="F2370" s="105"/>
      <c r="G2370" s="107"/>
      <c r="H2370" s="105"/>
      <c r="I2370" s="105"/>
      <c r="J2370" s="107"/>
      <c r="K2370" s="105"/>
      <c r="L2370" s="105"/>
      <c r="M2370" s="105"/>
      <c r="N2370" s="105"/>
      <c r="O2370" s="127"/>
      <c r="P2370" s="109"/>
      <c r="Q2370" s="110"/>
      <c r="R2370" s="110"/>
      <c r="S2370" s="110"/>
      <c r="T2370" s="110"/>
      <c r="U2370" s="111"/>
      <c r="V2370" s="111"/>
      <c r="W2370" s="112"/>
      <c r="X2370" s="113"/>
      <c r="Y2370" s="114"/>
      <c r="Z2370" s="115"/>
      <c r="AA2370" s="116"/>
      <c r="AB2370" s="117" t="b">
        <f t="shared" si="324"/>
        <v>0</v>
      </c>
      <c r="AC2370" s="117">
        <f t="shared" si="325"/>
        <v>0</v>
      </c>
      <c r="AD2370" s="132"/>
      <c r="AE2370" s="117" t="b">
        <f t="shared" si="326"/>
        <v>0</v>
      </c>
      <c r="AF2370" s="117">
        <f t="shared" si="327"/>
        <v>0</v>
      </c>
      <c r="AG2370" s="119">
        <f t="shared" si="328"/>
        <v>0</v>
      </c>
      <c r="AH2370" s="120" t="b">
        <f t="shared" si="329"/>
        <v>0</v>
      </c>
      <c r="AI2370" s="121">
        <f t="shared" si="330"/>
        <v>0</v>
      </c>
      <c r="AJ2370" s="122">
        <f>+C2370</f>
        <v>0</v>
      </c>
      <c r="AK2370" s="122" t="str">
        <f>IF(ISNA(VLOOKUP(postponeList!D2370,[1]Sheet!$A$2:$B$12,2,FALSE))," ",(VLOOKUP(postponeList!D2370,[1]Sheet!$A$2:$B$12,2,FALSE)))</f>
        <v xml:space="preserve"> </v>
      </c>
      <c r="AL2370" s="122" t="str">
        <f>IF(ISNA(VLOOKUP(E2370,[1]Sheet!$G$2:$H$40,2,FALSE))," ",VLOOKUP(E2370,[1]Sheet!$G$2:$H$40,2,FALSE))</f>
        <v xml:space="preserve"> </v>
      </c>
      <c r="AM2370" s="122" t="str">
        <f>IF(ISNA(VLOOKUP(G2370,[1]Sheet!$K$2:$L$159,2,FALSE))," ",(VLOOKUP(G2370,[1]Sheet!$K$2:$L$159,2,FALSE)))</f>
        <v xml:space="preserve"> </v>
      </c>
      <c r="AN2370" s="122" t="str">
        <f>IF(ISNA(VLOOKUP(I2370&amp;C2370,[1]Sheet!$D$2:$E$228,2,FALSE))," ",VLOOKUP(I2370&amp;C2370,[1]Sheet!$D$2:$E$228,2,FALSE))</f>
        <v xml:space="preserve"> </v>
      </c>
      <c r="AO2370" s="122" t="str">
        <f>+I2370&amp;C2370</f>
        <v/>
      </c>
      <c r="AP2370" s="122" t="str">
        <f>C2370&amp;D2370&amp;E2370&amp;G2370&amp;I2370&amp;O2370</f>
        <v/>
      </c>
      <c r="AQ2370" s="122" t="str">
        <f>B2370&amp;D2370&amp;N2370</f>
        <v/>
      </c>
      <c r="AR2370" s="123" t="str">
        <f>+D2370&amp;J2370</f>
        <v/>
      </c>
      <c r="AS2370" s="124" t="str">
        <f t="shared" si="331"/>
        <v/>
      </c>
      <c r="AT2370" s="125" t="str">
        <f t="shared" si="332"/>
        <v/>
      </c>
      <c r="AU2370" s="125" t="str">
        <f>IF(NOT(AT2370=""),VLOOKUP(AT2370,[1]PSI_Category!A:B,2,0),"")</f>
        <v/>
      </c>
      <c r="AV2370" s="167"/>
      <c r="AW2370" s="167"/>
      <c r="AX2370" s="167"/>
    </row>
    <row r="2371" spans="1:50" s="133" customFormat="1" ht="11.4" customHeight="1" x14ac:dyDescent="0.3">
      <c r="A2371" s="103"/>
      <c r="B2371" s="104"/>
      <c r="C2371" s="105"/>
      <c r="D2371" s="106"/>
      <c r="E2371" s="107"/>
      <c r="F2371" s="105"/>
      <c r="G2371" s="107"/>
      <c r="H2371" s="105"/>
      <c r="I2371" s="105"/>
      <c r="J2371" s="107"/>
      <c r="K2371" s="105"/>
      <c r="L2371" s="105"/>
      <c r="M2371" s="105"/>
      <c r="N2371" s="105"/>
      <c r="O2371" s="127"/>
      <c r="P2371" s="109"/>
      <c r="Q2371" s="110"/>
      <c r="R2371" s="110"/>
      <c r="S2371" s="110"/>
      <c r="T2371" s="110"/>
      <c r="U2371" s="111"/>
      <c r="V2371" s="111"/>
      <c r="W2371" s="112"/>
      <c r="X2371" s="113"/>
      <c r="Y2371" s="114"/>
      <c r="Z2371" s="115"/>
      <c r="AA2371" s="116"/>
      <c r="AB2371" s="117" t="b">
        <f t="shared" si="324"/>
        <v>0</v>
      </c>
      <c r="AC2371" s="117">
        <f t="shared" si="325"/>
        <v>0</v>
      </c>
      <c r="AD2371" s="132"/>
      <c r="AE2371" s="117" t="b">
        <f t="shared" si="326"/>
        <v>0</v>
      </c>
      <c r="AF2371" s="117">
        <f t="shared" si="327"/>
        <v>0</v>
      </c>
      <c r="AG2371" s="119">
        <f t="shared" si="328"/>
        <v>0</v>
      </c>
      <c r="AH2371" s="120" t="b">
        <f t="shared" si="329"/>
        <v>0</v>
      </c>
      <c r="AI2371" s="121">
        <f t="shared" si="330"/>
        <v>0</v>
      </c>
      <c r="AJ2371" s="122">
        <f>+C2371</f>
        <v>0</v>
      </c>
      <c r="AK2371" s="122" t="str">
        <f>IF(ISNA(VLOOKUP(postponeList!D2371,[1]Sheet!$A$2:$B$12,2,FALSE))," ",(VLOOKUP(postponeList!D2371,[1]Sheet!$A$2:$B$12,2,FALSE)))</f>
        <v xml:space="preserve"> </v>
      </c>
      <c r="AL2371" s="122" t="str">
        <f>IF(ISNA(VLOOKUP(E2371,[1]Sheet!$G$2:$H$40,2,FALSE))," ",VLOOKUP(E2371,[1]Sheet!$G$2:$H$40,2,FALSE))</f>
        <v xml:space="preserve"> </v>
      </c>
      <c r="AM2371" s="122" t="str">
        <f>IF(ISNA(VLOOKUP(G2371,[1]Sheet!$K$2:$L$159,2,FALSE))," ",(VLOOKUP(G2371,[1]Sheet!$K$2:$L$159,2,FALSE)))</f>
        <v xml:space="preserve"> </v>
      </c>
      <c r="AN2371" s="122" t="str">
        <f>IF(ISNA(VLOOKUP(I2371&amp;C2371,[1]Sheet!$D$2:$E$228,2,FALSE))," ",VLOOKUP(I2371&amp;C2371,[1]Sheet!$D$2:$E$228,2,FALSE))</f>
        <v xml:space="preserve"> </v>
      </c>
      <c r="AO2371" s="122" t="str">
        <f>+I2371&amp;C2371</f>
        <v/>
      </c>
      <c r="AP2371" s="122" t="str">
        <f>C2371&amp;D2371&amp;E2371&amp;G2371&amp;I2371&amp;O2371</f>
        <v/>
      </c>
      <c r="AQ2371" s="122" t="str">
        <f>B2371&amp;D2371&amp;N2371</f>
        <v/>
      </c>
      <c r="AR2371" s="123" t="str">
        <f>+D2371&amp;J2371</f>
        <v/>
      </c>
      <c r="AS2371" s="124" t="str">
        <f t="shared" si="331"/>
        <v/>
      </c>
      <c r="AT2371" s="125" t="str">
        <f t="shared" si="332"/>
        <v/>
      </c>
      <c r="AU2371" s="125" t="str">
        <f>IF(NOT(AT2371=""),VLOOKUP(AT2371,[1]PSI_Category!A:B,2,0),"")</f>
        <v/>
      </c>
      <c r="AV2371" s="167"/>
      <c r="AW2371" s="167"/>
      <c r="AX2371" s="167"/>
    </row>
    <row r="2372" spans="1:50" s="133" customFormat="1" ht="11.4" customHeight="1" x14ac:dyDescent="0.3">
      <c r="A2372" s="103"/>
      <c r="B2372" s="104"/>
      <c r="C2372" s="105"/>
      <c r="D2372" s="106"/>
      <c r="E2372" s="107"/>
      <c r="F2372" s="105"/>
      <c r="G2372" s="107"/>
      <c r="H2372" s="105"/>
      <c r="I2372" s="105"/>
      <c r="J2372" s="107"/>
      <c r="K2372" s="105"/>
      <c r="L2372" s="105"/>
      <c r="M2372" s="105"/>
      <c r="N2372" s="105"/>
      <c r="O2372" s="127"/>
      <c r="P2372" s="109"/>
      <c r="Q2372" s="110"/>
      <c r="R2372" s="110"/>
      <c r="S2372" s="110"/>
      <c r="T2372" s="110"/>
      <c r="U2372" s="111"/>
      <c r="V2372" s="111"/>
      <c r="W2372" s="112"/>
      <c r="X2372" s="113"/>
      <c r="Y2372" s="114"/>
      <c r="Z2372" s="115"/>
      <c r="AA2372" s="116"/>
      <c r="AB2372" s="117" t="b">
        <f t="shared" si="324"/>
        <v>0</v>
      </c>
      <c r="AC2372" s="117">
        <f t="shared" si="325"/>
        <v>0</v>
      </c>
      <c r="AD2372" s="132"/>
      <c r="AE2372" s="117" t="b">
        <f t="shared" si="326"/>
        <v>0</v>
      </c>
      <c r="AF2372" s="117">
        <f t="shared" si="327"/>
        <v>0</v>
      </c>
      <c r="AG2372" s="119">
        <f t="shared" si="328"/>
        <v>0</v>
      </c>
      <c r="AH2372" s="120" t="b">
        <f t="shared" si="329"/>
        <v>0</v>
      </c>
      <c r="AI2372" s="121">
        <f t="shared" si="330"/>
        <v>0</v>
      </c>
      <c r="AJ2372" s="122">
        <f>+C2372</f>
        <v>0</v>
      </c>
      <c r="AK2372" s="122" t="str">
        <f>IF(ISNA(VLOOKUP(postponeList!D2372,[1]Sheet!$A$2:$B$12,2,FALSE))," ",(VLOOKUP(postponeList!D2372,[1]Sheet!$A$2:$B$12,2,FALSE)))</f>
        <v xml:space="preserve"> </v>
      </c>
      <c r="AL2372" s="122" t="str">
        <f>IF(ISNA(VLOOKUP(E2372,[1]Sheet!$G$2:$H$40,2,FALSE))," ",VLOOKUP(E2372,[1]Sheet!$G$2:$H$40,2,FALSE))</f>
        <v xml:space="preserve"> </v>
      </c>
      <c r="AM2372" s="122" t="str">
        <f>IF(ISNA(VLOOKUP(G2372,[1]Sheet!$K$2:$L$159,2,FALSE))," ",(VLOOKUP(G2372,[1]Sheet!$K$2:$L$159,2,FALSE)))</f>
        <v xml:space="preserve"> </v>
      </c>
      <c r="AN2372" s="122" t="str">
        <f>IF(ISNA(VLOOKUP(I2372&amp;C2372,[1]Sheet!$D$2:$E$228,2,FALSE))," ",VLOOKUP(I2372&amp;C2372,[1]Sheet!$D$2:$E$228,2,FALSE))</f>
        <v xml:space="preserve"> </v>
      </c>
      <c r="AO2372" s="122" t="str">
        <f>+I2372&amp;C2372</f>
        <v/>
      </c>
      <c r="AP2372" s="122" t="str">
        <f>C2372&amp;D2372&amp;E2372&amp;G2372&amp;I2372&amp;O2372</f>
        <v/>
      </c>
      <c r="AQ2372" s="122" t="str">
        <f>B2372&amp;D2372&amp;N2372</f>
        <v/>
      </c>
      <c r="AR2372" s="123" t="str">
        <f>+D2372&amp;J2372</f>
        <v/>
      </c>
      <c r="AS2372" s="124" t="str">
        <f t="shared" si="331"/>
        <v/>
      </c>
      <c r="AT2372" s="125" t="str">
        <f t="shared" si="332"/>
        <v/>
      </c>
      <c r="AU2372" s="125" t="str">
        <f>IF(NOT(AT2372=""),VLOOKUP(AT2372,[1]PSI_Category!A:B,2,0),"")</f>
        <v/>
      </c>
      <c r="AV2372" s="167"/>
      <c r="AW2372" s="167"/>
      <c r="AX2372" s="167"/>
    </row>
    <row r="2373" spans="1:50" s="133" customFormat="1" ht="11.4" customHeight="1" x14ac:dyDescent="0.3">
      <c r="A2373" s="103"/>
      <c r="B2373" s="104"/>
      <c r="C2373" s="105"/>
      <c r="D2373" s="106"/>
      <c r="E2373" s="107"/>
      <c r="F2373" s="105"/>
      <c r="G2373" s="107"/>
      <c r="H2373" s="105"/>
      <c r="I2373" s="105"/>
      <c r="J2373" s="107"/>
      <c r="K2373" s="105"/>
      <c r="L2373" s="105"/>
      <c r="M2373" s="105"/>
      <c r="N2373" s="105"/>
      <c r="O2373" s="127"/>
      <c r="P2373" s="109"/>
      <c r="Q2373" s="110"/>
      <c r="R2373" s="110"/>
      <c r="S2373" s="110"/>
      <c r="T2373" s="110"/>
      <c r="U2373" s="111"/>
      <c r="V2373" s="111"/>
      <c r="W2373" s="112"/>
      <c r="X2373" s="113"/>
      <c r="Y2373" s="114"/>
      <c r="Z2373" s="115"/>
      <c r="AA2373" s="116"/>
      <c r="AB2373" s="117" t="b">
        <f t="shared" si="324"/>
        <v>0</v>
      </c>
      <c r="AC2373" s="117">
        <f t="shared" si="325"/>
        <v>0</v>
      </c>
      <c r="AD2373" s="132"/>
      <c r="AE2373" s="117" t="b">
        <f t="shared" si="326"/>
        <v>0</v>
      </c>
      <c r="AF2373" s="117">
        <f t="shared" si="327"/>
        <v>0</v>
      </c>
      <c r="AG2373" s="119">
        <f t="shared" si="328"/>
        <v>0</v>
      </c>
      <c r="AH2373" s="120" t="b">
        <f t="shared" si="329"/>
        <v>0</v>
      </c>
      <c r="AI2373" s="121">
        <f t="shared" si="330"/>
        <v>0</v>
      </c>
      <c r="AJ2373" s="122">
        <f>+C2373</f>
        <v>0</v>
      </c>
      <c r="AK2373" s="122" t="str">
        <f>IF(ISNA(VLOOKUP(postponeList!D2373,[1]Sheet!$A$2:$B$12,2,FALSE))," ",(VLOOKUP(postponeList!D2373,[1]Sheet!$A$2:$B$12,2,FALSE)))</f>
        <v xml:space="preserve"> </v>
      </c>
      <c r="AL2373" s="122" t="str">
        <f>IF(ISNA(VLOOKUP(E2373,[1]Sheet!$G$2:$H$40,2,FALSE))," ",VLOOKUP(E2373,[1]Sheet!$G$2:$H$40,2,FALSE))</f>
        <v xml:space="preserve"> </v>
      </c>
      <c r="AM2373" s="122" t="str">
        <f>IF(ISNA(VLOOKUP(G2373,[1]Sheet!$K$2:$L$159,2,FALSE))," ",(VLOOKUP(G2373,[1]Sheet!$K$2:$L$159,2,FALSE)))</f>
        <v xml:space="preserve"> </v>
      </c>
      <c r="AN2373" s="122" t="str">
        <f>IF(ISNA(VLOOKUP(I2373&amp;C2373,[1]Sheet!$D$2:$E$228,2,FALSE))," ",VLOOKUP(I2373&amp;C2373,[1]Sheet!$D$2:$E$228,2,FALSE))</f>
        <v xml:space="preserve"> </v>
      </c>
      <c r="AO2373" s="122" t="str">
        <f>+I2373&amp;C2373</f>
        <v/>
      </c>
      <c r="AP2373" s="122" t="str">
        <f>C2373&amp;D2373&amp;E2373&amp;G2373&amp;I2373&amp;O2373</f>
        <v/>
      </c>
      <c r="AQ2373" s="122" t="str">
        <f>B2373&amp;D2373&amp;N2373</f>
        <v/>
      </c>
      <c r="AR2373" s="123" t="str">
        <f>+D2373&amp;J2373</f>
        <v/>
      </c>
      <c r="AS2373" s="124" t="str">
        <f t="shared" si="331"/>
        <v/>
      </c>
      <c r="AT2373" s="125" t="str">
        <f t="shared" si="332"/>
        <v/>
      </c>
      <c r="AU2373" s="125" t="str">
        <f>IF(NOT(AT2373=""),VLOOKUP(AT2373,[1]PSI_Category!A:B,2,0),"")</f>
        <v/>
      </c>
      <c r="AV2373" s="167"/>
      <c r="AW2373" s="167"/>
      <c r="AX2373" s="167"/>
    </row>
    <row r="2374" spans="1:50" s="133" customFormat="1" ht="11.4" customHeight="1" x14ac:dyDescent="0.3">
      <c r="A2374" s="103"/>
      <c r="B2374" s="104"/>
      <c r="C2374" s="105"/>
      <c r="D2374" s="106"/>
      <c r="E2374" s="107"/>
      <c r="F2374" s="105"/>
      <c r="G2374" s="107"/>
      <c r="H2374" s="105"/>
      <c r="I2374" s="105"/>
      <c r="J2374" s="107"/>
      <c r="K2374" s="105"/>
      <c r="L2374" s="105"/>
      <c r="M2374" s="105"/>
      <c r="N2374" s="105"/>
      <c r="O2374" s="127"/>
      <c r="P2374" s="109"/>
      <c r="Q2374" s="110"/>
      <c r="R2374" s="110"/>
      <c r="S2374" s="110"/>
      <c r="T2374" s="110"/>
      <c r="U2374" s="111"/>
      <c r="V2374" s="111"/>
      <c r="W2374" s="112"/>
      <c r="X2374" s="113"/>
      <c r="Y2374" s="114"/>
      <c r="Z2374" s="115"/>
      <c r="AA2374" s="116"/>
      <c r="AB2374" s="117" t="b">
        <f t="shared" ref="AB2374:AB2437" si="333">IF($Y2374=$AB$3,$Z2374*AA2374,IF($Y2374=$AC$3,$Z2374*AA2374/$AF$3,IF($Y2374=$AH$3,$Z2374*AA2374/$AI$3,IF($Y2374=$AJ$3,$Z2374*AA2374/$AK$3))))</f>
        <v>0</v>
      </c>
      <c r="AC2374" s="117">
        <f t="shared" ref="AC2374:AC2437" si="334">AB2374*$AF$3/1000</f>
        <v>0</v>
      </c>
      <c r="AD2374" s="132"/>
      <c r="AE2374" s="117" t="b">
        <f t="shared" ref="AE2374:AE2437" si="335">IF($Y2374=$AB$3,$Z2374*AD2374, IF($Y2374=$AC$3, $Z2374*AD2374/$AF$3, IF($Y2374=$AH$3, $Z2374*AD2374/$AI$3, IF($Y2374=$AJ$3, $Z2374*AD2374/$AK$3))))</f>
        <v>0</v>
      </c>
      <c r="AF2374" s="117">
        <f t="shared" ref="AF2374:AF2437" si="336">AE2374*$AF$3/1000</f>
        <v>0</v>
      </c>
      <c r="AG2374" s="119">
        <f t="shared" ref="AG2374:AG2437" si="337">+AA2374-AD2374</f>
        <v>0</v>
      </c>
      <c r="AH2374" s="120" t="b">
        <f t="shared" ref="AH2374:AH2437" si="338">IF($Y2374=$AB$3,$Z2374*AG2374, IF($Y2374=$AC$3, $Z2374*AG2374/$AF$3, IF($Y2374=$AH$3, $Z2374*AG2374/$AI$3, IF($Y2374=$AJ$3, $Z2374*AG2374/$AK$3))))</f>
        <v>0</v>
      </c>
      <c r="AI2374" s="121">
        <f t="shared" ref="AI2374:AI2437" si="339">AH2374*$AF$3/1000</f>
        <v>0</v>
      </c>
      <c r="AJ2374" s="122">
        <f>+C2374</f>
        <v>0</v>
      </c>
      <c r="AK2374" s="122" t="str">
        <f>IF(ISNA(VLOOKUP(postponeList!D2374,[1]Sheet!$A$2:$B$12,2,FALSE))," ",(VLOOKUP(postponeList!D2374,[1]Sheet!$A$2:$B$12,2,FALSE)))</f>
        <v xml:space="preserve"> </v>
      </c>
      <c r="AL2374" s="122" t="str">
        <f>IF(ISNA(VLOOKUP(E2374,[1]Sheet!$G$2:$H$40,2,FALSE))," ",VLOOKUP(E2374,[1]Sheet!$G$2:$H$40,2,FALSE))</f>
        <v xml:space="preserve"> </v>
      </c>
      <c r="AM2374" s="122" t="str">
        <f>IF(ISNA(VLOOKUP(G2374,[1]Sheet!$K$2:$L$159,2,FALSE))," ",(VLOOKUP(G2374,[1]Sheet!$K$2:$L$159,2,FALSE)))</f>
        <v xml:space="preserve"> </v>
      </c>
      <c r="AN2374" s="122" t="str">
        <f>IF(ISNA(VLOOKUP(I2374&amp;C2374,[1]Sheet!$D$2:$E$228,2,FALSE))," ",VLOOKUP(I2374&amp;C2374,[1]Sheet!$D$2:$E$228,2,FALSE))</f>
        <v xml:space="preserve"> </v>
      </c>
      <c r="AO2374" s="122" t="str">
        <f>+I2374&amp;C2374</f>
        <v/>
      </c>
      <c r="AP2374" s="122" t="str">
        <f>C2374&amp;D2374&amp;E2374&amp;G2374&amp;I2374&amp;O2374</f>
        <v/>
      </c>
      <c r="AQ2374" s="122" t="str">
        <f>B2374&amp;D2374&amp;N2374</f>
        <v/>
      </c>
      <c r="AR2374" s="123" t="str">
        <f>+D2374&amp;J2374</f>
        <v/>
      </c>
      <c r="AS2374" s="124" t="str">
        <f t="shared" ref="AS2374:AS2437" si="340">LEFT(V2374,3)</f>
        <v/>
      </c>
      <c r="AT2374" s="125" t="str">
        <f t="shared" ref="AT2374:AT2437" si="341">IFERROR(TRIM(M2374),"")</f>
        <v/>
      </c>
      <c r="AU2374" s="125" t="str">
        <f>IF(NOT(AT2374=""),VLOOKUP(AT2374,[1]PSI_Category!A:B,2,0),"")</f>
        <v/>
      </c>
      <c r="AV2374" s="167"/>
      <c r="AW2374" s="167"/>
      <c r="AX2374" s="167"/>
    </row>
    <row r="2375" spans="1:50" s="133" customFormat="1" ht="11.4" customHeight="1" x14ac:dyDescent="0.3">
      <c r="A2375" s="103"/>
      <c r="B2375" s="104"/>
      <c r="C2375" s="105"/>
      <c r="D2375" s="106"/>
      <c r="E2375" s="107"/>
      <c r="F2375" s="105"/>
      <c r="G2375" s="107"/>
      <c r="H2375" s="105"/>
      <c r="I2375" s="105"/>
      <c r="J2375" s="107"/>
      <c r="K2375" s="105"/>
      <c r="L2375" s="105"/>
      <c r="M2375" s="105"/>
      <c r="N2375" s="105"/>
      <c r="O2375" s="127"/>
      <c r="P2375" s="109"/>
      <c r="Q2375" s="110"/>
      <c r="R2375" s="110"/>
      <c r="S2375" s="110"/>
      <c r="T2375" s="110"/>
      <c r="U2375" s="111"/>
      <c r="V2375" s="111"/>
      <c r="W2375" s="112"/>
      <c r="X2375" s="113"/>
      <c r="Y2375" s="114"/>
      <c r="Z2375" s="115"/>
      <c r="AA2375" s="116"/>
      <c r="AB2375" s="117" t="b">
        <f t="shared" si="333"/>
        <v>0</v>
      </c>
      <c r="AC2375" s="117">
        <f t="shared" si="334"/>
        <v>0</v>
      </c>
      <c r="AD2375" s="132"/>
      <c r="AE2375" s="117" t="b">
        <f t="shared" si="335"/>
        <v>0</v>
      </c>
      <c r="AF2375" s="117">
        <f t="shared" si="336"/>
        <v>0</v>
      </c>
      <c r="AG2375" s="119">
        <f t="shared" si="337"/>
        <v>0</v>
      </c>
      <c r="AH2375" s="120" t="b">
        <f t="shared" si="338"/>
        <v>0</v>
      </c>
      <c r="AI2375" s="121">
        <f t="shared" si="339"/>
        <v>0</v>
      </c>
      <c r="AJ2375" s="122">
        <f>+C2375</f>
        <v>0</v>
      </c>
      <c r="AK2375" s="122" t="str">
        <f>IF(ISNA(VLOOKUP(postponeList!D2375,[1]Sheet!$A$2:$B$12,2,FALSE))," ",(VLOOKUP(postponeList!D2375,[1]Sheet!$A$2:$B$12,2,FALSE)))</f>
        <v xml:space="preserve"> </v>
      </c>
      <c r="AL2375" s="122" t="str">
        <f>IF(ISNA(VLOOKUP(E2375,[1]Sheet!$G$2:$H$40,2,FALSE))," ",VLOOKUP(E2375,[1]Sheet!$G$2:$H$40,2,FALSE))</f>
        <v xml:space="preserve"> </v>
      </c>
      <c r="AM2375" s="122" t="str">
        <f>IF(ISNA(VLOOKUP(G2375,[1]Sheet!$K$2:$L$159,2,FALSE))," ",(VLOOKUP(G2375,[1]Sheet!$K$2:$L$159,2,FALSE)))</f>
        <v xml:space="preserve"> </v>
      </c>
      <c r="AN2375" s="122" t="str">
        <f>IF(ISNA(VLOOKUP(I2375&amp;C2375,[1]Sheet!$D$2:$E$228,2,FALSE))," ",VLOOKUP(I2375&amp;C2375,[1]Sheet!$D$2:$E$228,2,FALSE))</f>
        <v xml:space="preserve"> </v>
      </c>
      <c r="AO2375" s="122" t="str">
        <f>+I2375&amp;C2375</f>
        <v/>
      </c>
      <c r="AP2375" s="122" t="str">
        <f>C2375&amp;D2375&amp;E2375&amp;G2375&amp;I2375&amp;O2375</f>
        <v/>
      </c>
      <c r="AQ2375" s="122" t="str">
        <f>B2375&amp;D2375&amp;N2375</f>
        <v/>
      </c>
      <c r="AR2375" s="123" t="str">
        <f>+D2375&amp;J2375</f>
        <v/>
      </c>
      <c r="AS2375" s="124" t="str">
        <f t="shared" si="340"/>
        <v/>
      </c>
      <c r="AT2375" s="125" t="str">
        <f t="shared" si="341"/>
        <v/>
      </c>
      <c r="AU2375" s="125" t="str">
        <f>IF(NOT(AT2375=""),VLOOKUP(AT2375,[1]PSI_Category!A:B,2,0),"")</f>
        <v/>
      </c>
      <c r="AV2375" s="167"/>
      <c r="AW2375" s="167"/>
      <c r="AX2375" s="167"/>
    </row>
    <row r="2376" spans="1:50" s="133" customFormat="1" ht="11.4" customHeight="1" x14ac:dyDescent="0.3">
      <c r="A2376" s="103"/>
      <c r="B2376" s="104"/>
      <c r="C2376" s="105"/>
      <c r="D2376" s="106"/>
      <c r="E2376" s="107"/>
      <c r="F2376" s="105"/>
      <c r="G2376" s="107"/>
      <c r="H2376" s="105"/>
      <c r="I2376" s="105"/>
      <c r="J2376" s="107"/>
      <c r="K2376" s="105"/>
      <c r="L2376" s="105"/>
      <c r="M2376" s="105"/>
      <c r="N2376" s="105"/>
      <c r="O2376" s="127"/>
      <c r="P2376" s="109"/>
      <c r="Q2376" s="110"/>
      <c r="R2376" s="110"/>
      <c r="S2376" s="110"/>
      <c r="T2376" s="110"/>
      <c r="U2376" s="111"/>
      <c r="V2376" s="111"/>
      <c r="W2376" s="112"/>
      <c r="X2376" s="113"/>
      <c r="Y2376" s="114"/>
      <c r="Z2376" s="115"/>
      <c r="AA2376" s="116"/>
      <c r="AB2376" s="117" t="b">
        <f t="shared" si="333"/>
        <v>0</v>
      </c>
      <c r="AC2376" s="117">
        <f t="shared" si="334"/>
        <v>0</v>
      </c>
      <c r="AD2376" s="132"/>
      <c r="AE2376" s="117" t="b">
        <f t="shared" si="335"/>
        <v>0</v>
      </c>
      <c r="AF2376" s="117">
        <f t="shared" si="336"/>
        <v>0</v>
      </c>
      <c r="AG2376" s="119">
        <f t="shared" si="337"/>
        <v>0</v>
      </c>
      <c r="AH2376" s="120" t="b">
        <f t="shared" si="338"/>
        <v>0</v>
      </c>
      <c r="AI2376" s="121">
        <f t="shared" si="339"/>
        <v>0</v>
      </c>
      <c r="AJ2376" s="122">
        <f>+C2376</f>
        <v>0</v>
      </c>
      <c r="AK2376" s="122" t="str">
        <f>IF(ISNA(VLOOKUP(postponeList!D2376,[1]Sheet!$A$2:$B$12,2,FALSE))," ",(VLOOKUP(postponeList!D2376,[1]Sheet!$A$2:$B$12,2,FALSE)))</f>
        <v xml:space="preserve"> </v>
      </c>
      <c r="AL2376" s="122" t="str">
        <f>IF(ISNA(VLOOKUP(E2376,[1]Sheet!$G$2:$H$40,2,FALSE))," ",VLOOKUP(E2376,[1]Sheet!$G$2:$H$40,2,FALSE))</f>
        <v xml:space="preserve"> </v>
      </c>
      <c r="AM2376" s="122" t="str">
        <f>IF(ISNA(VLOOKUP(G2376,[1]Sheet!$K$2:$L$159,2,FALSE))," ",(VLOOKUP(G2376,[1]Sheet!$K$2:$L$159,2,FALSE)))</f>
        <v xml:space="preserve"> </v>
      </c>
      <c r="AN2376" s="122" t="str">
        <f>IF(ISNA(VLOOKUP(I2376&amp;C2376,[1]Sheet!$D$2:$E$228,2,FALSE))," ",VLOOKUP(I2376&amp;C2376,[1]Sheet!$D$2:$E$228,2,FALSE))</f>
        <v xml:space="preserve"> </v>
      </c>
      <c r="AO2376" s="122" t="str">
        <f>+I2376&amp;C2376</f>
        <v/>
      </c>
      <c r="AP2376" s="122" t="str">
        <f>C2376&amp;D2376&amp;E2376&amp;G2376&amp;I2376&amp;O2376</f>
        <v/>
      </c>
      <c r="AQ2376" s="122" t="str">
        <f>B2376&amp;D2376&amp;N2376</f>
        <v/>
      </c>
      <c r="AR2376" s="123" t="str">
        <f>+D2376&amp;J2376</f>
        <v/>
      </c>
      <c r="AS2376" s="124" t="str">
        <f t="shared" si="340"/>
        <v/>
      </c>
      <c r="AT2376" s="125" t="str">
        <f t="shared" si="341"/>
        <v/>
      </c>
      <c r="AU2376" s="125" t="str">
        <f>IF(NOT(AT2376=""),VLOOKUP(AT2376,[1]PSI_Category!A:B,2,0),"")</f>
        <v/>
      </c>
      <c r="AV2376" s="167"/>
      <c r="AW2376" s="167"/>
      <c r="AX2376" s="167"/>
    </row>
    <row r="2377" spans="1:50" s="133" customFormat="1" ht="11.4" customHeight="1" x14ac:dyDescent="0.3">
      <c r="A2377" s="103"/>
      <c r="B2377" s="104"/>
      <c r="C2377" s="105"/>
      <c r="D2377" s="106"/>
      <c r="E2377" s="107"/>
      <c r="F2377" s="105"/>
      <c r="G2377" s="107"/>
      <c r="H2377" s="105"/>
      <c r="I2377" s="105"/>
      <c r="J2377" s="107"/>
      <c r="K2377" s="105"/>
      <c r="L2377" s="105"/>
      <c r="M2377" s="105"/>
      <c r="N2377" s="105"/>
      <c r="O2377" s="127"/>
      <c r="P2377" s="109"/>
      <c r="Q2377" s="110"/>
      <c r="R2377" s="110"/>
      <c r="S2377" s="110"/>
      <c r="T2377" s="110"/>
      <c r="U2377" s="111"/>
      <c r="V2377" s="111"/>
      <c r="W2377" s="112"/>
      <c r="X2377" s="113"/>
      <c r="Y2377" s="114"/>
      <c r="Z2377" s="115"/>
      <c r="AA2377" s="116"/>
      <c r="AB2377" s="117" t="b">
        <f t="shared" si="333"/>
        <v>0</v>
      </c>
      <c r="AC2377" s="117">
        <f t="shared" si="334"/>
        <v>0</v>
      </c>
      <c r="AD2377" s="132"/>
      <c r="AE2377" s="117" t="b">
        <f t="shared" si="335"/>
        <v>0</v>
      </c>
      <c r="AF2377" s="117">
        <f t="shared" si="336"/>
        <v>0</v>
      </c>
      <c r="AG2377" s="119">
        <f t="shared" si="337"/>
        <v>0</v>
      </c>
      <c r="AH2377" s="120" t="b">
        <f t="shared" si="338"/>
        <v>0</v>
      </c>
      <c r="AI2377" s="121">
        <f t="shared" si="339"/>
        <v>0</v>
      </c>
      <c r="AJ2377" s="122">
        <f>+C2377</f>
        <v>0</v>
      </c>
      <c r="AK2377" s="122" t="str">
        <f>IF(ISNA(VLOOKUP(postponeList!D2377,[1]Sheet!$A$2:$B$12,2,FALSE))," ",(VLOOKUP(postponeList!D2377,[1]Sheet!$A$2:$B$12,2,FALSE)))</f>
        <v xml:space="preserve"> </v>
      </c>
      <c r="AL2377" s="122" t="str">
        <f>IF(ISNA(VLOOKUP(E2377,[1]Sheet!$G$2:$H$40,2,FALSE))," ",VLOOKUP(E2377,[1]Sheet!$G$2:$H$40,2,FALSE))</f>
        <v xml:space="preserve"> </v>
      </c>
      <c r="AM2377" s="122" t="str">
        <f>IF(ISNA(VLOOKUP(G2377,[1]Sheet!$K$2:$L$159,2,FALSE))," ",(VLOOKUP(G2377,[1]Sheet!$K$2:$L$159,2,FALSE)))</f>
        <v xml:space="preserve"> </v>
      </c>
      <c r="AN2377" s="122" t="str">
        <f>IF(ISNA(VLOOKUP(I2377&amp;C2377,[1]Sheet!$D$2:$E$228,2,FALSE))," ",VLOOKUP(I2377&amp;C2377,[1]Sheet!$D$2:$E$228,2,FALSE))</f>
        <v xml:space="preserve"> </v>
      </c>
      <c r="AO2377" s="122" t="str">
        <f>+I2377&amp;C2377</f>
        <v/>
      </c>
      <c r="AP2377" s="122" t="str">
        <f>C2377&amp;D2377&amp;E2377&amp;G2377&amp;I2377&amp;O2377</f>
        <v/>
      </c>
      <c r="AQ2377" s="122" t="str">
        <f>B2377&amp;D2377&amp;N2377</f>
        <v/>
      </c>
      <c r="AR2377" s="123" t="str">
        <f>+D2377&amp;J2377</f>
        <v/>
      </c>
      <c r="AS2377" s="124" t="str">
        <f t="shared" si="340"/>
        <v/>
      </c>
      <c r="AT2377" s="125" t="str">
        <f t="shared" si="341"/>
        <v/>
      </c>
      <c r="AU2377" s="125" t="str">
        <f>IF(NOT(AT2377=""),VLOOKUP(AT2377,[1]PSI_Category!A:B,2,0),"")</f>
        <v/>
      </c>
      <c r="AV2377" s="167"/>
      <c r="AW2377" s="167"/>
      <c r="AX2377" s="167"/>
    </row>
    <row r="2378" spans="1:50" s="133" customFormat="1" ht="11.4" customHeight="1" x14ac:dyDescent="0.3">
      <c r="A2378" s="103"/>
      <c r="B2378" s="104"/>
      <c r="C2378" s="105"/>
      <c r="D2378" s="106"/>
      <c r="E2378" s="107"/>
      <c r="F2378" s="105"/>
      <c r="G2378" s="107"/>
      <c r="H2378" s="105"/>
      <c r="I2378" s="105"/>
      <c r="J2378" s="107"/>
      <c r="K2378" s="105"/>
      <c r="L2378" s="105"/>
      <c r="M2378" s="105"/>
      <c r="N2378" s="105"/>
      <c r="O2378" s="127"/>
      <c r="P2378" s="109"/>
      <c r="Q2378" s="110"/>
      <c r="R2378" s="110"/>
      <c r="S2378" s="110"/>
      <c r="T2378" s="110"/>
      <c r="U2378" s="111"/>
      <c r="V2378" s="111"/>
      <c r="W2378" s="112"/>
      <c r="X2378" s="113"/>
      <c r="Y2378" s="114"/>
      <c r="Z2378" s="115"/>
      <c r="AA2378" s="116"/>
      <c r="AB2378" s="117" t="b">
        <f t="shared" si="333"/>
        <v>0</v>
      </c>
      <c r="AC2378" s="117">
        <f t="shared" si="334"/>
        <v>0</v>
      </c>
      <c r="AD2378" s="132"/>
      <c r="AE2378" s="117" t="b">
        <f t="shared" si="335"/>
        <v>0</v>
      </c>
      <c r="AF2378" s="117">
        <f t="shared" si="336"/>
        <v>0</v>
      </c>
      <c r="AG2378" s="119">
        <f t="shared" si="337"/>
        <v>0</v>
      </c>
      <c r="AH2378" s="120" t="b">
        <f t="shared" si="338"/>
        <v>0</v>
      </c>
      <c r="AI2378" s="121">
        <f t="shared" si="339"/>
        <v>0</v>
      </c>
      <c r="AJ2378" s="122">
        <f>+C2378</f>
        <v>0</v>
      </c>
      <c r="AK2378" s="122" t="str">
        <f>IF(ISNA(VLOOKUP(postponeList!D2378,[1]Sheet!$A$2:$B$12,2,FALSE))," ",(VLOOKUP(postponeList!D2378,[1]Sheet!$A$2:$B$12,2,FALSE)))</f>
        <v xml:space="preserve"> </v>
      </c>
      <c r="AL2378" s="122" t="str">
        <f>IF(ISNA(VLOOKUP(E2378,[1]Sheet!$G$2:$H$40,2,FALSE))," ",VLOOKUP(E2378,[1]Sheet!$G$2:$H$40,2,FALSE))</f>
        <v xml:space="preserve"> </v>
      </c>
      <c r="AM2378" s="122" t="str">
        <f>IF(ISNA(VLOOKUP(G2378,[1]Sheet!$K$2:$L$159,2,FALSE))," ",(VLOOKUP(G2378,[1]Sheet!$K$2:$L$159,2,FALSE)))</f>
        <v xml:space="preserve"> </v>
      </c>
      <c r="AN2378" s="122" t="str">
        <f>IF(ISNA(VLOOKUP(I2378&amp;C2378,[1]Sheet!$D$2:$E$228,2,FALSE))," ",VLOOKUP(I2378&amp;C2378,[1]Sheet!$D$2:$E$228,2,FALSE))</f>
        <v xml:space="preserve"> </v>
      </c>
      <c r="AO2378" s="122" t="str">
        <f>+I2378&amp;C2378</f>
        <v/>
      </c>
      <c r="AP2378" s="122" t="str">
        <f>C2378&amp;D2378&amp;E2378&amp;G2378&amp;I2378&amp;O2378</f>
        <v/>
      </c>
      <c r="AQ2378" s="122" t="str">
        <f>B2378&amp;D2378&amp;N2378</f>
        <v/>
      </c>
      <c r="AR2378" s="123" t="str">
        <f>+D2378&amp;J2378</f>
        <v/>
      </c>
      <c r="AS2378" s="124" t="str">
        <f t="shared" si="340"/>
        <v/>
      </c>
      <c r="AT2378" s="125" t="str">
        <f t="shared" si="341"/>
        <v/>
      </c>
      <c r="AU2378" s="125" t="str">
        <f>IF(NOT(AT2378=""),VLOOKUP(AT2378,[1]PSI_Category!A:B,2,0),"")</f>
        <v/>
      </c>
      <c r="AV2378" s="167"/>
      <c r="AW2378" s="167"/>
      <c r="AX2378" s="167"/>
    </row>
    <row r="2379" spans="1:50" s="133" customFormat="1" ht="11.4" customHeight="1" x14ac:dyDescent="0.3">
      <c r="A2379" s="103"/>
      <c r="B2379" s="104"/>
      <c r="C2379" s="105"/>
      <c r="D2379" s="106"/>
      <c r="E2379" s="107"/>
      <c r="F2379" s="105"/>
      <c r="G2379" s="107"/>
      <c r="H2379" s="105"/>
      <c r="I2379" s="105"/>
      <c r="J2379" s="107"/>
      <c r="K2379" s="105"/>
      <c r="L2379" s="105"/>
      <c r="M2379" s="105"/>
      <c r="N2379" s="105"/>
      <c r="O2379" s="127"/>
      <c r="P2379" s="109"/>
      <c r="Q2379" s="110"/>
      <c r="R2379" s="110"/>
      <c r="S2379" s="110"/>
      <c r="T2379" s="110"/>
      <c r="U2379" s="111"/>
      <c r="V2379" s="111"/>
      <c r="W2379" s="112"/>
      <c r="X2379" s="113"/>
      <c r="Y2379" s="114"/>
      <c r="Z2379" s="115"/>
      <c r="AA2379" s="116"/>
      <c r="AB2379" s="117" t="b">
        <f t="shared" si="333"/>
        <v>0</v>
      </c>
      <c r="AC2379" s="117">
        <f t="shared" si="334"/>
        <v>0</v>
      </c>
      <c r="AD2379" s="132"/>
      <c r="AE2379" s="117" t="b">
        <f t="shared" si="335"/>
        <v>0</v>
      </c>
      <c r="AF2379" s="117">
        <f t="shared" si="336"/>
        <v>0</v>
      </c>
      <c r="AG2379" s="119">
        <f t="shared" si="337"/>
        <v>0</v>
      </c>
      <c r="AH2379" s="120" t="b">
        <f t="shared" si="338"/>
        <v>0</v>
      </c>
      <c r="AI2379" s="121">
        <f t="shared" si="339"/>
        <v>0</v>
      </c>
      <c r="AJ2379" s="122">
        <f>+C2379</f>
        <v>0</v>
      </c>
      <c r="AK2379" s="122" t="str">
        <f>IF(ISNA(VLOOKUP(postponeList!D2379,[1]Sheet!$A$2:$B$12,2,FALSE))," ",(VLOOKUP(postponeList!D2379,[1]Sheet!$A$2:$B$12,2,FALSE)))</f>
        <v xml:space="preserve"> </v>
      </c>
      <c r="AL2379" s="122" t="str">
        <f>IF(ISNA(VLOOKUP(E2379,[1]Sheet!$G$2:$H$40,2,FALSE))," ",VLOOKUP(E2379,[1]Sheet!$G$2:$H$40,2,FALSE))</f>
        <v xml:space="preserve"> </v>
      </c>
      <c r="AM2379" s="122" t="str">
        <f>IF(ISNA(VLOOKUP(G2379,[1]Sheet!$K$2:$L$159,2,FALSE))," ",(VLOOKUP(G2379,[1]Sheet!$K$2:$L$159,2,FALSE)))</f>
        <v xml:space="preserve"> </v>
      </c>
      <c r="AN2379" s="122" t="str">
        <f>IF(ISNA(VLOOKUP(I2379&amp;C2379,[1]Sheet!$D$2:$E$228,2,FALSE))," ",VLOOKUP(I2379&amp;C2379,[1]Sheet!$D$2:$E$228,2,FALSE))</f>
        <v xml:space="preserve"> </v>
      </c>
      <c r="AO2379" s="122" t="str">
        <f>+I2379&amp;C2379</f>
        <v/>
      </c>
      <c r="AP2379" s="122" t="str">
        <f>C2379&amp;D2379&amp;E2379&amp;G2379&amp;I2379&amp;O2379</f>
        <v/>
      </c>
      <c r="AQ2379" s="122" t="str">
        <f>B2379&amp;D2379&amp;N2379</f>
        <v/>
      </c>
      <c r="AR2379" s="123" t="str">
        <f>+D2379&amp;J2379</f>
        <v/>
      </c>
      <c r="AS2379" s="124" t="str">
        <f t="shared" si="340"/>
        <v/>
      </c>
      <c r="AT2379" s="125" t="str">
        <f t="shared" si="341"/>
        <v/>
      </c>
      <c r="AU2379" s="125" t="str">
        <f>IF(NOT(AT2379=""),VLOOKUP(AT2379,[1]PSI_Category!A:B,2,0),"")</f>
        <v/>
      </c>
      <c r="AV2379" s="167"/>
      <c r="AW2379" s="167"/>
      <c r="AX2379" s="167"/>
    </row>
    <row r="2380" spans="1:50" s="133" customFormat="1" ht="11.4" customHeight="1" x14ac:dyDescent="0.3">
      <c r="A2380" s="103"/>
      <c r="B2380" s="104"/>
      <c r="C2380" s="105"/>
      <c r="D2380" s="106"/>
      <c r="E2380" s="107"/>
      <c r="F2380" s="105"/>
      <c r="G2380" s="107"/>
      <c r="H2380" s="105"/>
      <c r="I2380" s="105"/>
      <c r="J2380" s="107"/>
      <c r="K2380" s="105"/>
      <c r="L2380" s="105"/>
      <c r="M2380" s="105"/>
      <c r="N2380" s="105"/>
      <c r="O2380" s="127"/>
      <c r="P2380" s="109"/>
      <c r="Q2380" s="110"/>
      <c r="R2380" s="110"/>
      <c r="S2380" s="110"/>
      <c r="T2380" s="110"/>
      <c r="U2380" s="111"/>
      <c r="V2380" s="111"/>
      <c r="W2380" s="112"/>
      <c r="X2380" s="113"/>
      <c r="Y2380" s="114"/>
      <c r="Z2380" s="115"/>
      <c r="AA2380" s="116"/>
      <c r="AB2380" s="117" t="b">
        <f t="shared" si="333"/>
        <v>0</v>
      </c>
      <c r="AC2380" s="117">
        <f t="shared" si="334"/>
        <v>0</v>
      </c>
      <c r="AD2380" s="132"/>
      <c r="AE2380" s="117" t="b">
        <f t="shared" si="335"/>
        <v>0</v>
      </c>
      <c r="AF2380" s="117">
        <f t="shared" si="336"/>
        <v>0</v>
      </c>
      <c r="AG2380" s="119">
        <f t="shared" si="337"/>
        <v>0</v>
      </c>
      <c r="AH2380" s="120" t="b">
        <f t="shared" si="338"/>
        <v>0</v>
      </c>
      <c r="AI2380" s="121">
        <f t="shared" si="339"/>
        <v>0</v>
      </c>
      <c r="AJ2380" s="122">
        <f>+C2380</f>
        <v>0</v>
      </c>
      <c r="AK2380" s="122" t="str">
        <f>IF(ISNA(VLOOKUP(postponeList!D2380,[1]Sheet!$A$2:$B$12,2,FALSE))," ",(VLOOKUP(postponeList!D2380,[1]Sheet!$A$2:$B$12,2,FALSE)))</f>
        <v xml:space="preserve"> </v>
      </c>
      <c r="AL2380" s="122" t="str">
        <f>IF(ISNA(VLOOKUP(E2380,[1]Sheet!$G$2:$H$40,2,FALSE))," ",VLOOKUP(E2380,[1]Sheet!$G$2:$H$40,2,FALSE))</f>
        <v xml:space="preserve"> </v>
      </c>
      <c r="AM2380" s="122" t="str">
        <f>IF(ISNA(VLOOKUP(G2380,[1]Sheet!$K$2:$L$159,2,FALSE))," ",(VLOOKUP(G2380,[1]Sheet!$K$2:$L$159,2,FALSE)))</f>
        <v xml:space="preserve"> </v>
      </c>
      <c r="AN2380" s="122" t="str">
        <f>IF(ISNA(VLOOKUP(I2380&amp;C2380,[1]Sheet!$D$2:$E$228,2,FALSE))," ",VLOOKUP(I2380&amp;C2380,[1]Sheet!$D$2:$E$228,2,FALSE))</f>
        <v xml:space="preserve"> </v>
      </c>
      <c r="AO2380" s="122" t="str">
        <f>+I2380&amp;C2380</f>
        <v/>
      </c>
      <c r="AP2380" s="122" t="str">
        <f>C2380&amp;D2380&amp;E2380&amp;G2380&amp;I2380&amp;O2380</f>
        <v/>
      </c>
      <c r="AQ2380" s="122" t="str">
        <f>B2380&amp;D2380&amp;N2380</f>
        <v/>
      </c>
      <c r="AR2380" s="123" t="str">
        <f>+D2380&amp;J2380</f>
        <v/>
      </c>
      <c r="AS2380" s="124" t="str">
        <f t="shared" si="340"/>
        <v/>
      </c>
      <c r="AT2380" s="125" t="str">
        <f t="shared" si="341"/>
        <v/>
      </c>
      <c r="AU2380" s="125" t="str">
        <f>IF(NOT(AT2380=""),VLOOKUP(AT2380,[1]PSI_Category!A:B,2,0),"")</f>
        <v/>
      </c>
      <c r="AV2380" s="167"/>
      <c r="AW2380" s="167"/>
      <c r="AX2380" s="167"/>
    </row>
    <row r="2381" spans="1:50" s="133" customFormat="1" ht="11.4" customHeight="1" x14ac:dyDescent="0.3">
      <c r="A2381" s="103"/>
      <c r="B2381" s="104"/>
      <c r="C2381" s="105"/>
      <c r="D2381" s="106"/>
      <c r="E2381" s="107"/>
      <c r="F2381" s="105"/>
      <c r="G2381" s="107"/>
      <c r="H2381" s="105"/>
      <c r="I2381" s="105"/>
      <c r="J2381" s="107"/>
      <c r="K2381" s="105"/>
      <c r="L2381" s="105"/>
      <c r="M2381" s="105"/>
      <c r="N2381" s="105"/>
      <c r="O2381" s="127"/>
      <c r="P2381" s="109"/>
      <c r="Q2381" s="110"/>
      <c r="R2381" s="110"/>
      <c r="S2381" s="110"/>
      <c r="T2381" s="110"/>
      <c r="U2381" s="111"/>
      <c r="V2381" s="111"/>
      <c r="W2381" s="112"/>
      <c r="X2381" s="113"/>
      <c r="Y2381" s="114"/>
      <c r="Z2381" s="115"/>
      <c r="AA2381" s="116"/>
      <c r="AB2381" s="117" t="b">
        <f t="shared" si="333"/>
        <v>0</v>
      </c>
      <c r="AC2381" s="117">
        <f t="shared" si="334"/>
        <v>0</v>
      </c>
      <c r="AD2381" s="132"/>
      <c r="AE2381" s="117" t="b">
        <f t="shared" si="335"/>
        <v>0</v>
      </c>
      <c r="AF2381" s="117">
        <f t="shared" si="336"/>
        <v>0</v>
      </c>
      <c r="AG2381" s="119">
        <f t="shared" si="337"/>
        <v>0</v>
      </c>
      <c r="AH2381" s="120" t="b">
        <f t="shared" si="338"/>
        <v>0</v>
      </c>
      <c r="AI2381" s="121">
        <f t="shared" si="339"/>
        <v>0</v>
      </c>
      <c r="AJ2381" s="122">
        <f>+C2381</f>
        <v>0</v>
      </c>
      <c r="AK2381" s="122" t="str">
        <f>IF(ISNA(VLOOKUP(postponeList!D2381,[1]Sheet!$A$2:$B$12,2,FALSE))," ",(VLOOKUP(postponeList!D2381,[1]Sheet!$A$2:$B$12,2,FALSE)))</f>
        <v xml:space="preserve"> </v>
      </c>
      <c r="AL2381" s="122" t="str">
        <f>IF(ISNA(VLOOKUP(E2381,[1]Sheet!$G$2:$H$40,2,FALSE))," ",VLOOKUP(E2381,[1]Sheet!$G$2:$H$40,2,FALSE))</f>
        <v xml:space="preserve"> </v>
      </c>
      <c r="AM2381" s="122" t="str">
        <f>IF(ISNA(VLOOKUP(G2381,[1]Sheet!$K$2:$L$159,2,FALSE))," ",(VLOOKUP(G2381,[1]Sheet!$K$2:$L$159,2,FALSE)))</f>
        <v xml:space="preserve"> </v>
      </c>
      <c r="AN2381" s="122" t="str">
        <f>IF(ISNA(VLOOKUP(I2381&amp;C2381,[1]Sheet!$D$2:$E$228,2,FALSE))," ",VLOOKUP(I2381&amp;C2381,[1]Sheet!$D$2:$E$228,2,FALSE))</f>
        <v xml:space="preserve"> </v>
      </c>
      <c r="AO2381" s="122" t="str">
        <f>+I2381&amp;C2381</f>
        <v/>
      </c>
      <c r="AP2381" s="122" t="str">
        <f>C2381&amp;D2381&amp;E2381&amp;G2381&amp;I2381&amp;O2381</f>
        <v/>
      </c>
      <c r="AQ2381" s="122" t="str">
        <f>B2381&amp;D2381&amp;N2381</f>
        <v/>
      </c>
      <c r="AR2381" s="123" t="str">
        <f>+D2381&amp;J2381</f>
        <v/>
      </c>
      <c r="AS2381" s="124" t="str">
        <f t="shared" si="340"/>
        <v/>
      </c>
      <c r="AT2381" s="125" t="str">
        <f t="shared" si="341"/>
        <v/>
      </c>
      <c r="AU2381" s="125" t="str">
        <f>IF(NOT(AT2381=""),VLOOKUP(AT2381,[1]PSI_Category!A:B,2,0),"")</f>
        <v/>
      </c>
      <c r="AV2381" s="167"/>
      <c r="AW2381" s="167"/>
      <c r="AX2381" s="167"/>
    </row>
    <row r="2382" spans="1:50" s="133" customFormat="1" ht="11.4" customHeight="1" x14ac:dyDescent="0.3">
      <c r="A2382" s="103"/>
      <c r="B2382" s="104"/>
      <c r="C2382" s="105"/>
      <c r="D2382" s="106"/>
      <c r="E2382" s="107"/>
      <c r="F2382" s="105"/>
      <c r="G2382" s="107"/>
      <c r="H2382" s="105"/>
      <c r="I2382" s="105"/>
      <c r="J2382" s="107"/>
      <c r="K2382" s="105"/>
      <c r="L2382" s="105"/>
      <c r="M2382" s="105"/>
      <c r="N2382" s="105"/>
      <c r="O2382" s="127"/>
      <c r="P2382" s="109"/>
      <c r="Q2382" s="110"/>
      <c r="R2382" s="110"/>
      <c r="S2382" s="110"/>
      <c r="T2382" s="110"/>
      <c r="U2382" s="111"/>
      <c r="V2382" s="111"/>
      <c r="W2382" s="112"/>
      <c r="X2382" s="113"/>
      <c r="Y2382" s="114"/>
      <c r="Z2382" s="115"/>
      <c r="AA2382" s="116"/>
      <c r="AB2382" s="117" t="b">
        <f t="shared" si="333"/>
        <v>0</v>
      </c>
      <c r="AC2382" s="117">
        <f t="shared" si="334"/>
        <v>0</v>
      </c>
      <c r="AD2382" s="132"/>
      <c r="AE2382" s="117" t="b">
        <f t="shared" si="335"/>
        <v>0</v>
      </c>
      <c r="AF2382" s="117">
        <f t="shared" si="336"/>
        <v>0</v>
      </c>
      <c r="AG2382" s="119">
        <f t="shared" si="337"/>
        <v>0</v>
      </c>
      <c r="AH2382" s="120" t="b">
        <f t="shared" si="338"/>
        <v>0</v>
      </c>
      <c r="AI2382" s="121">
        <f t="shared" si="339"/>
        <v>0</v>
      </c>
      <c r="AJ2382" s="122">
        <f>+C2382</f>
        <v>0</v>
      </c>
      <c r="AK2382" s="122" t="str">
        <f>IF(ISNA(VLOOKUP(postponeList!D2382,[1]Sheet!$A$2:$B$12,2,FALSE))," ",(VLOOKUP(postponeList!D2382,[1]Sheet!$A$2:$B$12,2,FALSE)))</f>
        <v xml:space="preserve"> </v>
      </c>
      <c r="AL2382" s="122" t="str">
        <f>IF(ISNA(VLOOKUP(E2382,[1]Sheet!$G$2:$H$40,2,FALSE))," ",VLOOKUP(E2382,[1]Sheet!$G$2:$H$40,2,FALSE))</f>
        <v xml:space="preserve"> </v>
      </c>
      <c r="AM2382" s="122" t="str">
        <f>IF(ISNA(VLOOKUP(G2382,[1]Sheet!$K$2:$L$159,2,FALSE))," ",(VLOOKUP(G2382,[1]Sheet!$K$2:$L$159,2,FALSE)))</f>
        <v xml:space="preserve"> </v>
      </c>
      <c r="AN2382" s="122" t="str">
        <f>IF(ISNA(VLOOKUP(I2382&amp;C2382,[1]Sheet!$D$2:$E$228,2,FALSE))," ",VLOOKUP(I2382&amp;C2382,[1]Sheet!$D$2:$E$228,2,FALSE))</f>
        <v xml:space="preserve"> </v>
      </c>
      <c r="AO2382" s="122" t="str">
        <f>+I2382&amp;C2382</f>
        <v/>
      </c>
      <c r="AP2382" s="122" t="str">
        <f>C2382&amp;D2382&amp;E2382&amp;G2382&amp;I2382&amp;O2382</f>
        <v/>
      </c>
      <c r="AQ2382" s="122" t="str">
        <f>B2382&amp;D2382&amp;N2382</f>
        <v/>
      </c>
      <c r="AR2382" s="123" t="str">
        <f>+D2382&amp;J2382</f>
        <v/>
      </c>
      <c r="AS2382" s="124" t="str">
        <f t="shared" si="340"/>
        <v/>
      </c>
      <c r="AT2382" s="125" t="str">
        <f t="shared" si="341"/>
        <v/>
      </c>
      <c r="AU2382" s="125" t="str">
        <f>IF(NOT(AT2382=""),VLOOKUP(AT2382,[1]PSI_Category!A:B,2,0),"")</f>
        <v/>
      </c>
      <c r="AV2382" s="167"/>
      <c r="AW2382" s="167"/>
      <c r="AX2382" s="167"/>
    </row>
    <row r="2383" spans="1:50" s="133" customFormat="1" ht="11.4" customHeight="1" x14ac:dyDescent="0.3">
      <c r="A2383" s="103"/>
      <c r="B2383" s="104"/>
      <c r="C2383" s="105"/>
      <c r="D2383" s="106"/>
      <c r="E2383" s="107"/>
      <c r="F2383" s="105"/>
      <c r="G2383" s="107"/>
      <c r="H2383" s="105"/>
      <c r="I2383" s="105"/>
      <c r="J2383" s="107"/>
      <c r="K2383" s="105"/>
      <c r="L2383" s="105"/>
      <c r="M2383" s="105"/>
      <c r="N2383" s="105"/>
      <c r="O2383" s="127"/>
      <c r="P2383" s="109"/>
      <c r="Q2383" s="110"/>
      <c r="R2383" s="110"/>
      <c r="S2383" s="110"/>
      <c r="T2383" s="110"/>
      <c r="U2383" s="111"/>
      <c r="V2383" s="111"/>
      <c r="W2383" s="112"/>
      <c r="X2383" s="113"/>
      <c r="Y2383" s="114"/>
      <c r="Z2383" s="115"/>
      <c r="AA2383" s="116"/>
      <c r="AB2383" s="117" t="b">
        <f t="shared" si="333"/>
        <v>0</v>
      </c>
      <c r="AC2383" s="117">
        <f t="shared" si="334"/>
        <v>0</v>
      </c>
      <c r="AD2383" s="132"/>
      <c r="AE2383" s="117" t="b">
        <f t="shared" si="335"/>
        <v>0</v>
      </c>
      <c r="AF2383" s="117">
        <f t="shared" si="336"/>
        <v>0</v>
      </c>
      <c r="AG2383" s="119">
        <f t="shared" si="337"/>
        <v>0</v>
      </c>
      <c r="AH2383" s="120" t="b">
        <f t="shared" si="338"/>
        <v>0</v>
      </c>
      <c r="AI2383" s="121">
        <f t="shared" si="339"/>
        <v>0</v>
      </c>
      <c r="AJ2383" s="122">
        <f>+C2383</f>
        <v>0</v>
      </c>
      <c r="AK2383" s="122" t="str">
        <f>IF(ISNA(VLOOKUP(postponeList!D2383,[1]Sheet!$A$2:$B$12,2,FALSE))," ",(VLOOKUP(postponeList!D2383,[1]Sheet!$A$2:$B$12,2,FALSE)))</f>
        <v xml:space="preserve"> </v>
      </c>
      <c r="AL2383" s="122" t="str">
        <f>IF(ISNA(VLOOKUP(E2383,[1]Sheet!$G$2:$H$40,2,FALSE))," ",VLOOKUP(E2383,[1]Sheet!$G$2:$H$40,2,FALSE))</f>
        <v xml:space="preserve"> </v>
      </c>
      <c r="AM2383" s="122" t="str">
        <f>IF(ISNA(VLOOKUP(G2383,[1]Sheet!$K$2:$L$159,2,FALSE))," ",(VLOOKUP(G2383,[1]Sheet!$K$2:$L$159,2,FALSE)))</f>
        <v xml:space="preserve"> </v>
      </c>
      <c r="AN2383" s="122" t="str">
        <f>IF(ISNA(VLOOKUP(I2383&amp;C2383,[1]Sheet!$D$2:$E$228,2,FALSE))," ",VLOOKUP(I2383&amp;C2383,[1]Sheet!$D$2:$E$228,2,FALSE))</f>
        <v xml:space="preserve"> </v>
      </c>
      <c r="AO2383" s="122" t="str">
        <f>+I2383&amp;C2383</f>
        <v/>
      </c>
      <c r="AP2383" s="122" t="str">
        <f>C2383&amp;D2383&amp;E2383&amp;G2383&amp;I2383&amp;O2383</f>
        <v/>
      </c>
      <c r="AQ2383" s="122" t="str">
        <f>B2383&amp;D2383&amp;N2383</f>
        <v/>
      </c>
      <c r="AR2383" s="123" t="str">
        <f>+D2383&amp;J2383</f>
        <v/>
      </c>
      <c r="AS2383" s="124" t="str">
        <f t="shared" si="340"/>
        <v/>
      </c>
      <c r="AT2383" s="125" t="str">
        <f t="shared" si="341"/>
        <v/>
      </c>
      <c r="AU2383" s="125" t="str">
        <f>IF(NOT(AT2383=""),VLOOKUP(AT2383,[1]PSI_Category!A:B,2,0),"")</f>
        <v/>
      </c>
      <c r="AV2383" s="167"/>
      <c r="AW2383" s="167"/>
      <c r="AX2383" s="167"/>
    </row>
    <row r="2384" spans="1:50" s="133" customFormat="1" ht="11.4" customHeight="1" x14ac:dyDescent="0.3">
      <c r="A2384" s="103"/>
      <c r="B2384" s="104"/>
      <c r="C2384" s="105"/>
      <c r="D2384" s="106"/>
      <c r="E2384" s="107"/>
      <c r="F2384" s="105"/>
      <c r="G2384" s="107"/>
      <c r="H2384" s="105"/>
      <c r="I2384" s="105"/>
      <c r="J2384" s="107"/>
      <c r="K2384" s="105"/>
      <c r="L2384" s="105"/>
      <c r="M2384" s="105"/>
      <c r="N2384" s="105"/>
      <c r="O2384" s="127"/>
      <c r="P2384" s="109"/>
      <c r="Q2384" s="110"/>
      <c r="R2384" s="110"/>
      <c r="S2384" s="110"/>
      <c r="T2384" s="110"/>
      <c r="U2384" s="111"/>
      <c r="V2384" s="111"/>
      <c r="W2384" s="112"/>
      <c r="X2384" s="113"/>
      <c r="Y2384" s="114"/>
      <c r="Z2384" s="115"/>
      <c r="AA2384" s="116"/>
      <c r="AB2384" s="117" t="b">
        <f t="shared" si="333"/>
        <v>0</v>
      </c>
      <c r="AC2384" s="117">
        <f t="shared" si="334"/>
        <v>0</v>
      </c>
      <c r="AD2384" s="132"/>
      <c r="AE2384" s="117" t="b">
        <f t="shared" si="335"/>
        <v>0</v>
      </c>
      <c r="AF2384" s="117">
        <f t="shared" si="336"/>
        <v>0</v>
      </c>
      <c r="AG2384" s="119">
        <f t="shared" si="337"/>
        <v>0</v>
      </c>
      <c r="AH2384" s="120" t="b">
        <f t="shared" si="338"/>
        <v>0</v>
      </c>
      <c r="AI2384" s="121">
        <f t="shared" si="339"/>
        <v>0</v>
      </c>
      <c r="AJ2384" s="122">
        <f>+C2384</f>
        <v>0</v>
      </c>
      <c r="AK2384" s="122" t="str">
        <f>IF(ISNA(VLOOKUP(postponeList!D2384,[1]Sheet!$A$2:$B$12,2,FALSE))," ",(VLOOKUP(postponeList!D2384,[1]Sheet!$A$2:$B$12,2,FALSE)))</f>
        <v xml:space="preserve"> </v>
      </c>
      <c r="AL2384" s="122" t="str">
        <f>IF(ISNA(VLOOKUP(E2384,[1]Sheet!$G$2:$H$40,2,FALSE))," ",VLOOKUP(E2384,[1]Sheet!$G$2:$H$40,2,FALSE))</f>
        <v xml:space="preserve"> </v>
      </c>
      <c r="AM2384" s="122" t="str">
        <f>IF(ISNA(VLOOKUP(G2384,[1]Sheet!$K$2:$L$159,2,FALSE))," ",(VLOOKUP(G2384,[1]Sheet!$K$2:$L$159,2,FALSE)))</f>
        <v xml:space="preserve"> </v>
      </c>
      <c r="AN2384" s="122" t="str">
        <f>IF(ISNA(VLOOKUP(I2384&amp;C2384,[1]Sheet!$D$2:$E$228,2,FALSE))," ",VLOOKUP(I2384&amp;C2384,[1]Sheet!$D$2:$E$228,2,FALSE))</f>
        <v xml:space="preserve"> </v>
      </c>
      <c r="AO2384" s="122" t="str">
        <f>+I2384&amp;C2384</f>
        <v/>
      </c>
      <c r="AP2384" s="122" t="str">
        <f>C2384&amp;D2384&amp;E2384&amp;G2384&amp;I2384&amp;O2384</f>
        <v/>
      </c>
      <c r="AQ2384" s="122" t="str">
        <f>B2384&amp;D2384&amp;N2384</f>
        <v/>
      </c>
      <c r="AR2384" s="123" t="str">
        <f>+D2384&amp;J2384</f>
        <v/>
      </c>
      <c r="AS2384" s="124" t="str">
        <f t="shared" si="340"/>
        <v/>
      </c>
      <c r="AT2384" s="125" t="str">
        <f t="shared" si="341"/>
        <v/>
      </c>
      <c r="AU2384" s="125" t="str">
        <f>IF(NOT(AT2384=""),VLOOKUP(AT2384,[1]PSI_Category!A:B,2,0),"")</f>
        <v/>
      </c>
      <c r="AV2384" s="167"/>
      <c r="AW2384" s="167"/>
      <c r="AX2384" s="167"/>
    </row>
    <row r="2385" spans="1:50" s="133" customFormat="1" ht="11.4" customHeight="1" x14ac:dyDescent="0.3">
      <c r="A2385" s="103"/>
      <c r="B2385" s="104"/>
      <c r="C2385" s="105"/>
      <c r="D2385" s="106"/>
      <c r="E2385" s="107"/>
      <c r="F2385" s="105"/>
      <c r="G2385" s="107"/>
      <c r="H2385" s="105"/>
      <c r="I2385" s="105"/>
      <c r="J2385" s="107"/>
      <c r="K2385" s="105"/>
      <c r="L2385" s="105"/>
      <c r="M2385" s="105"/>
      <c r="N2385" s="105"/>
      <c r="O2385" s="127"/>
      <c r="P2385" s="109"/>
      <c r="Q2385" s="110"/>
      <c r="R2385" s="110"/>
      <c r="S2385" s="110"/>
      <c r="T2385" s="110"/>
      <c r="U2385" s="111"/>
      <c r="V2385" s="111"/>
      <c r="W2385" s="112"/>
      <c r="X2385" s="113"/>
      <c r="Y2385" s="114"/>
      <c r="Z2385" s="115"/>
      <c r="AA2385" s="116"/>
      <c r="AB2385" s="117" t="b">
        <f t="shared" si="333"/>
        <v>0</v>
      </c>
      <c r="AC2385" s="117">
        <f t="shared" si="334"/>
        <v>0</v>
      </c>
      <c r="AD2385" s="132"/>
      <c r="AE2385" s="117" t="b">
        <f t="shared" si="335"/>
        <v>0</v>
      </c>
      <c r="AF2385" s="117">
        <f t="shared" si="336"/>
        <v>0</v>
      </c>
      <c r="AG2385" s="119">
        <f t="shared" si="337"/>
        <v>0</v>
      </c>
      <c r="AH2385" s="120" t="b">
        <f t="shared" si="338"/>
        <v>0</v>
      </c>
      <c r="AI2385" s="121">
        <f t="shared" si="339"/>
        <v>0</v>
      </c>
      <c r="AJ2385" s="122">
        <f>+C2385</f>
        <v>0</v>
      </c>
      <c r="AK2385" s="122" t="str">
        <f>IF(ISNA(VLOOKUP(postponeList!D2385,[1]Sheet!$A$2:$B$12,2,FALSE))," ",(VLOOKUP(postponeList!D2385,[1]Sheet!$A$2:$B$12,2,FALSE)))</f>
        <v xml:space="preserve"> </v>
      </c>
      <c r="AL2385" s="122" t="str">
        <f>IF(ISNA(VLOOKUP(E2385,[1]Sheet!$G$2:$H$40,2,FALSE))," ",VLOOKUP(E2385,[1]Sheet!$G$2:$H$40,2,FALSE))</f>
        <v xml:space="preserve"> </v>
      </c>
      <c r="AM2385" s="122" t="str">
        <f>IF(ISNA(VLOOKUP(G2385,[1]Sheet!$K$2:$L$159,2,FALSE))," ",(VLOOKUP(G2385,[1]Sheet!$K$2:$L$159,2,FALSE)))</f>
        <v xml:space="preserve"> </v>
      </c>
      <c r="AN2385" s="122" t="str">
        <f>IF(ISNA(VLOOKUP(I2385&amp;C2385,[1]Sheet!$D$2:$E$228,2,FALSE))," ",VLOOKUP(I2385&amp;C2385,[1]Sheet!$D$2:$E$228,2,FALSE))</f>
        <v xml:space="preserve"> </v>
      </c>
      <c r="AO2385" s="122" t="str">
        <f>+I2385&amp;C2385</f>
        <v/>
      </c>
      <c r="AP2385" s="122" t="str">
        <f>C2385&amp;D2385&amp;E2385&amp;G2385&amp;I2385&amp;O2385</f>
        <v/>
      </c>
      <c r="AQ2385" s="122" t="str">
        <f>B2385&amp;D2385&amp;N2385</f>
        <v/>
      </c>
      <c r="AR2385" s="123" t="str">
        <f>+D2385&amp;J2385</f>
        <v/>
      </c>
      <c r="AS2385" s="124" t="str">
        <f t="shared" si="340"/>
        <v/>
      </c>
      <c r="AT2385" s="125" t="str">
        <f t="shared" si="341"/>
        <v/>
      </c>
      <c r="AU2385" s="125" t="str">
        <f>IF(NOT(AT2385=""),VLOOKUP(AT2385,[1]PSI_Category!A:B,2,0),"")</f>
        <v/>
      </c>
      <c r="AV2385" s="167"/>
      <c r="AW2385" s="167"/>
      <c r="AX2385" s="167"/>
    </row>
    <row r="2386" spans="1:50" s="133" customFormat="1" ht="11.4" customHeight="1" x14ac:dyDescent="0.3">
      <c r="A2386" s="103"/>
      <c r="B2386" s="104"/>
      <c r="C2386" s="105"/>
      <c r="D2386" s="106"/>
      <c r="E2386" s="107"/>
      <c r="F2386" s="105"/>
      <c r="G2386" s="107"/>
      <c r="H2386" s="105"/>
      <c r="I2386" s="105"/>
      <c r="J2386" s="107"/>
      <c r="K2386" s="105"/>
      <c r="L2386" s="105"/>
      <c r="M2386" s="105"/>
      <c r="N2386" s="105"/>
      <c r="O2386" s="127"/>
      <c r="P2386" s="109"/>
      <c r="Q2386" s="110"/>
      <c r="R2386" s="110"/>
      <c r="S2386" s="110"/>
      <c r="T2386" s="110"/>
      <c r="U2386" s="111"/>
      <c r="V2386" s="111"/>
      <c r="W2386" s="112"/>
      <c r="X2386" s="113"/>
      <c r="Y2386" s="114"/>
      <c r="Z2386" s="115"/>
      <c r="AA2386" s="116"/>
      <c r="AB2386" s="117" t="b">
        <f t="shared" si="333"/>
        <v>0</v>
      </c>
      <c r="AC2386" s="117">
        <f t="shared" si="334"/>
        <v>0</v>
      </c>
      <c r="AD2386" s="132"/>
      <c r="AE2386" s="117" t="b">
        <f t="shared" si="335"/>
        <v>0</v>
      </c>
      <c r="AF2386" s="117">
        <f t="shared" si="336"/>
        <v>0</v>
      </c>
      <c r="AG2386" s="119">
        <f t="shared" si="337"/>
        <v>0</v>
      </c>
      <c r="AH2386" s="120" t="b">
        <f t="shared" si="338"/>
        <v>0</v>
      </c>
      <c r="AI2386" s="121">
        <f t="shared" si="339"/>
        <v>0</v>
      </c>
      <c r="AJ2386" s="122">
        <f>+C2386</f>
        <v>0</v>
      </c>
      <c r="AK2386" s="122" t="str">
        <f>IF(ISNA(VLOOKUP(postponeList!D2386,[1]Sheet!$A$2:$B$12,2,FALSE))," ",(VLOOKUP(postponeList!D2386,[1]Sheet!$A$2:$B$12,2,FALSE)))</f>
        <v xml:space="preserve"> </v>
      </c>
      <c r="AL2386" s="122" t="str">
        <f>IF(ISNA(VLOOKUP(E2386,[1]Sheet!$G$2:$H$40,2,FALSE))," ",VLOOKUP(E2386,[1]Sheet!$G$2:$H$40,2,FALSE))</f>
        <v xml:space="preserve"> </v>
      </c>
      <c r="AM2386" s="122" t="str">
        <f>IF(ISNA(VLOOKUP(G2386,[1]Sheet!$K$2:$L$159,2,FALSE))," ",(VLOOKUP(G2386,[1]Sheet!$K$2:$L$159,2,FALSE)))</f>
        <v xml:space="preserve"> </v>
      </c>
      <c r="AN2386" s="122" t="str">
        <f>IF(ISNA(VLOOKUP(I2386&amp;C2386,[1]Sheet!$D$2:$E$228,2,FALSE))," ",VLOOKUP(I2386&amp;C2386,[1]Sheet!$D$2:$E$228,2,FALSE))</f>
        <v xml:space="preserve"> </v>
      </c>
      <c r="AO2386" s="122" t="str">
        <f>+I2386&amp;C2386</f>
        <v/>
      </c>
      <c r="AP2386" s="122" t="str">
        <f>C2386&amp;D2386&amp;E2386&amp;G2386&amp;I2386&amp;O2386</f>
        <v/>
      </c>
      <c r="AQ2386" s="122" t="str">
        <f>B2386&amp;D2386&amp;N2386</f>
        <v/>
      </c>
      <c r="AR2386" s="123" t="str">
        <f>+D2386&amp;J2386</f>
        <v/>
      </c>
      <c r="AS2386" s="124" t="str">
        <f t="shared" si="340"/>
        <v/>
      </c>
      <c r="AT2386" s="125" t="str">
        <f t="shared" si="341"/>
        <v/>
      </c>
      <c r="AU2386" s="125" t="str">
        <f>IF(NOT(AT2386=""),VLOOKUP(AT2386,[1]PSI_Category!A:B,2,0),"")</f>
        <v/>
      </c>
      <c r="AV2386" s="167"/>
      <c r="AW2386" s="167"/>
      <c r="AX2386" s="167"/>
    </row>
    <row r="2387" spans="1:50" s="133" customFormat="1" ht="11.4" customHeight="1" x14ac:dyDescent="0.3">
      <c r="A2387" s="103"/>
      <c r="B2387" s="104"/>
      <c r="C2387" s="105"/>
      <c r="D2387" s="106"/>
      <c r="E2387" s="107"/>
      <c r="F2387" s="105"/>
      <c r="G2387" s="107"/>
      <c r="H2387" s="105"/>
      <c r="I2387" s="105"/>
      <c r="J2387" s="107"/>
      <c r="K2387" s="105"/>
      <c r="L2387" s="105"/>
      <c r="M2387" s="105"/>
      <c r="N2387" s="105"/>
      <c r="O2387" s="127"/>
      <c r="P2387" s="109"/>
      <c r="Q2387" s="110"/>
      <c r="R2387" s="110"/>
      <c r="S2387" s="110"/>
      <c r="T2387" s="110"/>
      <c r="U2387" s="111"/>
      <c r="V2387" s="111"/>
      <c r="W2387" s="112"/>
      <c r="X2387" s="113"/>
      <c r="Y2387" s="114"/>
      <c r="Z2387" s="115"/>
      <c r="AA2387" s="116"/>
      <c r="AB2387" s="117" t="b">
        <f t="shared" si="333"/>
        <v>0</v>
      </c>
      <c r="AC2387" s="117">
        <f t="shared" si="334"/>
        <v>0</v>
      </c>
      <c r="AD2387" s="132"/>
      <c r="AE2387" s="117" t="b">
        <f t="shared" si="335"/>
        <v>0</v>
      </c>
      <c r="AF2387" s="117">
        <f t="shared" si="336"/>
        <v>0</v>
      </c>
      <c r="AG2387" s="119">
        <f t="shared" si="337"/>
        <v>0</v>
      </c>
      <c r="AH2387" s="120" t="b">
        <f t="shared" si="338"/>
        <v>0</v>
      </c>
      <c r="AI2387" s="121">
        <f t="shared" si="339"/>
        <v>0</v>
      </c>
      <c r="AJ2387" s="122">
        <f>+C2387</f>
        <v>0</v>
      </c>
      <c r="AK2387" s="122" t="str">
        <f>IF(ISNA(VLOOKUP(postponeList!D2387,[1]Sheet!$A$2:$B$12,2,FALSE))," ",(VLOOKUP(postponeList!D2387,[1]Sheet!$A$2:$B$12,2,FALSE)))</f>
        <v xml:space="preserve"> </v>
      </c>
      <c r="AL2387" s="122" t="str">
        <f>IF(ISNA(VLOOKUP(E2387,[1]Sheet!$G$2:$H$40,2,FALSE))," ",VLOOKUP(E2387,[1]Sheet!$G$2:$H$40,2,FALSE))</f>
        <v xml:space="preserve"> </v>
      </c>
      <c r="AM2387" s="122" t="str">
        <f>IF(ISNA(VLOOKUP(G2387,[1]Sheet!$K$2:$L$159,2,FALSE))," ",(VLOOKUP(G2387,[1]Sheet!$K$2:$L$159,2,FALSE)))</f>
        <v xml:space="preserve"> </v>
      </c>
      <c r="AN2387" s="122" t="str">
        <f>IF(ISNA(VLOOKUP(I2387&amp;C2387,[1]Sheet!$D$2:$E$228,2,FALSE))," ",VLOOKUP(I2387&amp;C2387,[1]Sheet!$D$2:$E$228,2,FALSE))</f>
        <v xml:space="preserve"> </v>
      </c>
      <c r="AO2387" s="122" t="str">
        <f>+I2387&amp;C2387</f>
        <v/>
      </c>
      <c r="AP2387" s="122" t="str">
        <f>C2387&amp;D2387&amp;E2387&amp;G2387&amp;I2387&amp;O2387</f>
        <v/>
      </c>
      <c r="AQ2387" s="122" t="str">
        <f>B2387&amp;D2387&amp;N2387</f>
        <v/>
      </c>
      <c r="AR2387" s="123" t="str">
        <f>+D2387&amp;J2387</f>
        <v/>
      </c>
      <c r="AS2387" s="124" t="str">
        <f t="shared" si="340"/>
        <v/>
      </c>
      <c r="AT2387" s="125" t="str">
        <f t="shared" si="341"/>
        <v/>
      </c>
      <c r="AU2387" s="125" t="str">
        <f>IF(NOT(AT2387=""),VLOOKUP(AT2387,[1]PSI_Category!A:B,2,0),"")</f>
        <v/>
      </c>
      <c r="AV2387" s="167"/>
      <c r="AW2387" s="167"/>
      <c r="AX2387" s="167"/>
    </row>
    <row r="2388" spans="1:50" s="133" customFormat="1" ht="11.4" customHeight="1" x14ac:dyDescent="0.3">
      <c r="A2388" s="103"/>
      <c r="B2388" s="104"/>
      <c r="C2388" s="105"/>
      <c r="D2388" s="106"/>
      <c r="E2388" s="107"/>
      <c r="F2388" s="105"/>
      <c r="G2388" s="107"/>
      <c r="H2388" s="105"/>
      <c r="I2388" s="105"/>
      <c r="J2388" s="107"/>
      <c r="K2388" s="105"/>
      <c r="L2388" s="105"/>
      <c r="M2388" s="105"/>
      <c r="N2388" s="105"/>
      <c r="O2388" s="127"/>
      <c r="P2388" s="109"/>
      <c r="Q2388" s="110"/>
      <c r="R2388" s="110"/>
      <c r="S2388" s="110"/>
      <c r="T2388" s="110"/>
      <c r="U2388" s="111"/>
      <c r="V2388" s="111"/>
      <c r="W2388" s="112"/>
      <c r="X2388" s="113"/>
      <c r="Y2388" s="114"/>
      <c r="Z2388" s="115"/>
      <c r="AA2388" s="116"/>
      <c r="AB2388" s="117" t="b">
        <f t="shared" si="333"/>
        <v>0</v>
      </c>
      <c r="AC2388" s="117">
        <f t="shared" si="334"/>
        <v>0</v>
      </c>
      <c r="AD2388" s="132"/>
      <c r="AE2388" s="117" t="b">
        <f t="shared" si="335"/>
        <v>0</v>
      </c>
      <c r="AF2388" s="117">
        <f t="shared" si="336"/>
        <v>0</v>
      </c>
      <c r="AG2388" s="119">
        <f t="shared" si="337"/>
        <v>0</v>
      </c>
      <c r="AH2388" s="120" t="b">
        <f t="shared" si="338"/>
        <v>0</v>
      </c>
      <c r="AI2388" s="121">
        <f t="shared" si="339"/>
        <v>0</v>
      </c>
      <c r="AJ2388" s="122">
        <f>+C2388</f>
        <v>0</v>
      </c>
      <c r="AK2388" s="122" t="str">
        <f>IF(ISNA(VLOOKUP(postponeList!D2388,[1]Sheet!$A$2:$B$12,2,FALSE))," ",(VLOOKUP(postponeList!D2388,[1]Sheet!$A$2:$B$12,2,FALSE)))</f>
        <v xml:space="preserve"> </v>
      </c>
      <c r="AL2388" s="122" t="str">
        <f>IF(ISNA(VLOOKUP(E2388,[1]Sheet!$G$2:$H$40,2,FALSE))," ",VLOOKUP(E2388,[1]Sheet!$G$2:$H$40,2,FALSE))</f>
        <v xml:space="preserve"> </v>
      </c>
      <c r="AM2388" s="122" t="str">
        <f>IF(ISNA(VLOOKUP(G2388,[1]Sheet!$K$2:$L$159,2,FALSE))," ",(VLOOKUP(G2388,[1]Sheet!$K$2:$L$159,2,FALSE)))</f>
        <v xml:space="preserve"> </v>
      </c>
      <c r="AN2388" s="122" t="str">
        <f>IF(ISNA(VLOOKUP(I2388&amp;C2388,[1]Sheet!$D$2:$E$228,2,FALSE))," ",VLOOKUP(I2388&amp;C2388,[1]Sheet!$D$2:$E$228,2,FALSE))</f>
        <v xml:space="preserve"> </v>
      </c>
      <c r="AO2388" s="122" t="str">
        <f>+I2388&amp;C2388</f>
        <v/>
      </c>
      <c r="AP2388" s="122" t="str">
        <f>C2388&amp;D2388&amp;E2388&amp;G2388&amp;I2388&amp;O2388</f>
        <v/>
      </c>
      <c r="AQ2388" s="122" t="str">
        <f>B2388&amp;D2388&amp;N2388</f>
        <v/>
      </c>
      <c r="AR2388" s="123" t="str">
        <f>+D2388&amp;J2388</f>
        <v/>
      </c>
      <c r="AS2388" s="124" t="str">
        <f t="shared" si="340"/>
        <v/>
      </c>
      <c r="AT2388" s="125" t="str">
        <f t="shared" si="341"/>
        <v/>
      </c>
      <c r="AU2388" s="125" t="str">
        <f>IF(NOT(AT2388=""),VLOOKUP(AT2388,[1]PSI_Category!A:B,2,0),"")</f>
        <v/>
      </c>
      <c r="AV2388" s="167"/>
      <c r="AW2388" s="167"/>
      <c r="AX2388" s="167"/>
    </row>
    <row r="2389" spans="1:50" s="133" customFormat="1" ht="11.4" customHeight="1" x14ac:dyDescent="0.3">
      <c r="A2389" s="103"/>
      <c r="B2389" s="104"/>
      <c r="C2389" s="105"/>
      <c r="D2389" s="106"/>
      <c r="E2389" s="107"/>
      <c r="F2389" s="105"/>
      <c r="G2389" s="107"/>
      <c r="H2389" s="105"/>
      <c r="I2389" s="105"/>
      <c r="J2389" s="107"/>
      <c r="K2389" s="105"/>
      <c r="L2389" s="105"/>
      <c r="M2389" s="105"/>
      <c r="N2389" s="105"/>
      <c r="O2389" s="127"/>
      <c r="P2389" s="109"/>
      <c r="Q2389" s="110"/>
      <c r="R2389" s="110"/>
      <c r="S2389" s="110"/>
      <c r="T2389" s="110"/>
      <c r="U2389" s="111"/>
      <c r="V2389" s="111"/>
      <c r="W2389" s="112"/>
      <c r="X2389" s="113"/>
      <c r="Y2389" s="114"/>
      <c r="Z2389" s="115"/>
      <c r="AA2389" s="116"/>
      <c r="AB2389" s="117" t="b">
        <f t="shared" si="333"/>
        <v>0</v>
      </c>
      <c r="AC2389" s="117">
        <f t="shared" si="334"/>
        <v>0</v>
      </c>
      <c r="AD2389" s="132"/>
      <c r="AE2389" s="117" t="b">
        <f t="shared" si="335"/>
        <v>0</v>
      </c>
      <c r="AF2389" s="117">
        <f t="shared" si="336"/>
        <v>0</v>
      </c>
      <c r="AG2389" s="119">
        <f t="shared" si="337"/>
        <v>0</v>
      </c>
      <c r="AH2389" s="120" t="b">
        <f t="shared" si="338"/>
        <v>0</v>
      </c>
      <c r="AI2389" s="121">
        <f t="shared" si="339"/>
        <v>0</v>
      </c>
      <c r="AJ2389" s="122">
        <f>+C2389</f>
        <v>0</v>
      </c>
      <c r="AK2389" s="122" t="str">
        <f>IF(ISNA(VLOOKUP(postponeList!D2389,[1]Sheet!$A$2:$B$12,2,FALSE))," ",(VLOOKUP(postponeList!D2389,[1]Sheet!$A$2:$B$12,2,FALSE)))</f>
        <v xml:space="preserve"> </v>
      </c>
      <c r="AL2389" s="122" t="str">
        <f>IF(ISNA(VLOOKUP(E2389,[1]Sheet!$G$2:$H$40,2,FALSE))," ",VLOOKUP(E2389,[1]Sheet!$G$2:$H$40,2,FALSE))</f>
        <v xml:space="preserve"> </v>
      </c>
      <c r="AM2389" s="122" t="str">
        <f>IF(ISNA(VLOOKUP(G2389,[1]Sheet!$K$2:$L$159,2,FALSE))," ",(VLOOKUP(G2389,[1]Sheet!$K$2:$L$159,2,FALSE)))</f>
        <v xml:space="preserve"> </v>
      </c>
      <c r="AN2389" s="122" t="str">
        <f>IF(ISNA(VLOOKUP(I2389&amp;C2389,[1]Sheet!$D$2:$E$228,2,FALSE))," ",VLOOKUP(I2389&amp;C2389,[1]Sheet!$D$2:$E$228,2,FALSE))</f>
        <v xml:space="preserve"> </v>
      </c>
      <c r="AO2389" s="122" t="str">
        <f>+I2389&amp;C2389</f>
        <v/>
      </c>
      <c r="AP2389" s="122" t="str">
        <f>C2389&amp;D2389&amp;E2389&amp;G2389&amp;I2389&amp;O2389</f>
        <v/>
      </c>
      <c r="AQ2389" s="122" t="str">
        <f>B2389&amp;D2389&amp;N2389</f>
        <v/>
      </c>
      <c r="AR2389" s="123" t="str">
        <f>+D2389&amp;J2389</f>
        <v/>
      </c>
      <c r="AS2389" s="124" t="str">
        <f t="shared" si="340"/>
        <v/>
      </c>
      <c r="AT2389" s="125" t="str">
        <f t="shared" si="341"/>
        <v/>
      </c>
      <c r="AU2389" s="125" t="str">
        <f>IF(NOT(AT2389=""),VLOOKUP(AT2389,[1]PSI_Category!A:B,2,0),"")</f>
        <v/>
      </c>
      <c r="AV2389" s="167"/>
      <c r="AW2389" s="167"/>
      <c r="AX2389" s="167"/>
    </row>
    <row r="2390" spans="1:50" s="133" customFormat="1" ht="11.4" customHeight="1" x14ac:dyDescent="0.3">
      <c r="A2390" s="103"/>
      <c r="B2390" s="104"/>
      <c r="C2390" s="105"/>
      <c r="D2390" s="106"/>
      <c r="E2390" s="107"/>
      <c r="F2390" s="105"/>
      <c r="G2390" s="107"/>
      <c r="H2390" s="105"/>
      <c r="I2390" s="105"/>
      <c r="J2390" s="107"/>
      <c r="K2390" s="105"/>
      <c r="L2390" s="105"/>
      <c r="M2390" s="105"/>
      <c r="N2390" s="105"/>
      <c r="O2390" s="127"/>
      <c r="P2390" s="109"/>
      <c r="Q2390" s="110"/>
      <c r="R2390" s="110"/>
      <c r="S2390" s="110"/>
      <c r="T2390" s="110"/>
      <c r="U2390" s="111"/>
      <c r="V2390" s="111"/>
      <c r="W2390" s="112"/>
      <c r="X2390" s="113"/>
      <c r="Y2390" s="114"/>
      <c r="Z2390" s="115"/>
      <c r="AA2390" s="116"/>
      <c r="AB2390" s="117" t="b">
        <f t="shared" si="333"/>
        <v>0</v>
      </c>
      <c r="AC2390" s="117">
        <f t="shared" si="334"/>
        <v>0</v>
      </c>
      <c r="AD2390" s="132"/>
      <c r="AE2390" s="117" t="b">
        <f t="shared" si="335"/>
        <v>0</v>
      </c>
      <c r="AF2390" s="117">
        <f t="shared" si="336"/>
        <v>0</v>
      </c>
      <c r="AG2390" s="119">
        <f t="shared" si="337"/>
        <v>0</v>
      </c>
      <c r="AH2390" s="120" t="b">
        <f t="shared" si="338"/>
        <v>0</v>
      </c>
      <c r="AI2390" s="121">
        <f t="shared" si="339"/>
        <v>0</v>
      </c>
      <c r="AJ2390" s="122">
        <f>+C2390</f>
        <v>0</v>
      </c>
      <c r="AK2390" s="122" t="str">
        <f>IF(ISNA(VLOOKUP(postponeList!D2390,[1]Sheet!$A$2:$B$12,2,FALSE))," ",(VLOOKUP(postponeList!D2390,[1]Sheet!$A$2:$B$12,2,FALSE)))</f>
        <v xml:space="preserve"> </v>
      </c>
      <c r="AL2390" s="122" t="str">
        <f>IF(ISNA(VLOOKUP(E2390,[1]Sheet!$G$2:$H$40,2,FALSE))," ",VLOOKUP(E2390,[1]Sheet!$G$2:$H$40,2,FALSE))</f>
        <v xml:space="preserve"> </v>
      </c>
      <c r="AM2390" s="122" t="str">
        <f>IF(ISNA(VLOOKUP(G2390,[1]Sheet!$K$2:$L$159,2,FALSE))," ",(VLOOKUP(G2390,[1]Sheet!$K$2:$L$159,2,FALSE)))</f>
        <v xml:space="preserve"> </v>
      </c>
      <c r="AN2390" s="122" t="str">
        <f>IF(ISNA(VLOOKUP(I2390&amp;C2390,[1]Sheet!$D$2:$E$228,2,FALSE))," ",VLOOKUP(I2390&amp;C2390,[1]Sheet!$D$2:$E$228,2,FALSE))</f>
        <v xml:space="preserve"> </v>
      </c>
      <c r="AO2390" s="122" t="str">
        <f>+I2390&amp;C2390</f>
        <v/>
      </c>
      <c r="AP2390" s="122" t="str">
        <f>C2390&amp;D2390&amp;E2390&amp;G2390&amp;I2390&amp;O2390</f>
        <v/>
      </c>
      <c r="AQ2390" s="122" t="str">
        <f>B2390&amp;D2390&amp;N2390</f>
        <v/>
      </c>
      <c r="AR2390" s="123" t="str">
        <f>+D2390&amp;J2390</f>
        <v/>
      </c>
      <c r="AS2390" s="124" t="str">
        <f t="shared" si="340"/>
        <v/>
      </c>
      <c r="AT2390" s="125" t="str">
        <f t="shared" si="341"/>
        <v/>
      </c>
      <c r="AU2390" s="125" t="str">
        <f>IF(NOT(AT2390=""),VLOOKUP(AT2390,[1]PSI_Category!A:B,2,0),"")</f>
        <v/>
      </c>
      <c r="AV2390" s="167"/>
      <c r="AW2390" s="167"/>
      <c r="AX2390" s="167"/>
    </row>
    <row r="2391" spans="1:50" s="133" customFormat="1" ht="11.4" customHeight="1" x14ac:dyDescent="0.3">
      <c r="A2391" s="103"/>
      <c r="B2391" s="104"/>
      <c r="C2391" s="105"/>
      <c r="D2391" s="106"/>
      <c r="E2391" s="107"/>
      <c r="F2391" s="105"/>
      <c r="G2391" s="107"/>
      <c r="H2391" s="105"/>
      <c r="I2391" s="105"/>
      <c r="J2391" s="107"/>
      <c r="K2391" s="105"/>
      <c r="L2391" s="105"/>
      <c r="M2391" s="105"/>
      <c r="N2391" s="105"/>
      <c r="O2391" s="127"/>
      <c r="P2391" s="109"/>
      <c r="Q2391" s="110"/>
      <c r="R2391" s="110"/>
      <c r="S2391" s="110"/>
      <c r="T2391" s="110"/>
      <c r="U2391" s="111"/>
      <c r="V2391" s="111"/>
      <c r="W2391" s="112"/>
      <c r="X2391" s="113"/>
      <c r="Y2391" s="114"/>
      <c r="Z2391" s="115"/>
      <c r="AA2391" s="116"/>
      <c r="AB2391" s="117" t="b">
        <f t="shared" si="333"/>
        <v>0</v>
      </c>
      <c r="AC2391" s="117">
        <f t="shared" si="334"/>
        <v>0</v>
      </c>
      <c r="AD2391" s="132"/>
      <c r="AE2391" s="117" t="b">
        <f t="shared" si="335"/>
        <v>0</v>
      </c>
      <c r="AF2391" s="117">
        <f t="shared" si="336"/>
        <v>0</v>
      </c>
      <c r="AG2391" s="119">
        <f t="shared" si="337"/>
        <v>0</v>
      </c>
      <c r="AH2391" s="120" t="b">
        <f t="shared" si="338"/>
        <v>0</v>
      </c>
      <c r="AI2391" s="121">
        <f t="shared" si="339"/>
        <v>0</v>
      </c>
      <c r="AJ2391" s="122">
        <f>+C2391</f>
        <v>0</v>
      </c>
      <c r="AK2391" s="122" t="str">
        <f>IF(ISNA(VLOOKUP(postponeList!D2391,[1]Sheet!$A$2:$B$12,2,FALSE))," ",(VLOOKUP(postponeList!D2391,[1]Sheet!$A$2:$B$12,2,FALSE)))</f>
        <v xml:space="preserve"> </v>
      </c>
      <c r="AL2391" s="122" t="str">
        <f>IF(ISNA(VLOOKUP(E2391,[1]Sheet!$G$2:$H$40,2,FALSE))," ",VLOOKUP(E2391,[1]Sheet!$G$2:$H$40,2,FALSE))</f>
        <v xml:space="preserve"> </v>
      </c>
      <c r="AM2391" s="122" t="str">
        <f>IF(ISNA(VLOOKUP(G2391,[1]Sheet!$K$2:$L$159,2,FALSE))," ",(VLOOKUP(G2391,[1]Sheet!$K$2:$L$159,2,FALSE)))</f>
        <v xml:space="preserve"> </v>
      </c>
      <c r="AN2391" s="122" t="str">
        <f>IF(ISNA(VLOOKUP(I2391&amp;C2391,[1]Sheet!$D$2:$E$228,2,FALSE))," ",VLOOKUP(I2391&amp;C2391,[1]Sheet!$D$2:$E$228,2,FALSE))</f>
        <v xml:space="preserve"> </v>
      </c>
      <c r="AO2391" s="122" t="str">
        <f>+I2391&amp;C2391</f>
        <v/>
      </c>
      <c r="AP2391" s="122" t="str">
        <f>C2391&amp;D2391&amp;E2391&amp;G2391&amp;I2391&amp;O2391</f>
        <v/>
      </c>
      <c r="AQ2391" s="122" t="str">
        <f>B2391&amp;D2391&amp;N2391</f>
        <v/>
      </c>
      <c r="AR2391" s="123" t="str">
        <f>+D2391&amp;J2391</f>
        <v/>
      </c>
      <c r="AS2391" s="124" t="str">
        <f t="shared" si="340"/>
        <v/>
      </c>
      <c r="AT2391" s="125" t="str">
        <f t="shared" si="341"/>
        <v/>
      </c>
      <c r="AU2391" s="125" t="str">
        <f>IF(NOT(AT2391=""),VLOOKUP(AT2391,[1]PSI_Category!A:B,2,0),"")</f>
        <v/>
      </c>
      <c r="AV2391" s="167"/>
      <c r="AW2391" s="167"/>
      <c r="AX2391" s="167"/>
    </row>
    <row r="2392" spans="1:50" s="133" customFormat="1" ht="11.4" customHeight="1" x14ac:dyDescent="0.3">
      <c r="A2392" s="103"/>
      <c r="B2392" s="104"/>
      <c r="C2392" s="105"/>
      <c r="D2392" s="106"/>
      <c r="E2392" s="107"/>
      <c r="F2392" s="105"/>
      <c r="G2392" s="107"/>
      <c r="H2392" s="105"/>
      <c r="I2392" s="105"/>
      <c r="J2392" s="107"/>
      <c r="K2392" s="105"/>
      <c r="L2392" s="105"/>
      <c r="M2392" s="105"/>
      <c r="N2392" s="105"/>
      <c r="O2392" s="127"/>
      <c r="P2392" s="109"/>
      <c r="Q2392" s="110"/>
      <c r="R2392" s="110"/>
      <c r="S2392" s="110"/>
      <c r="T2392" s="110"/>
      <c r="U2392" s="111"/>
      <c r="V2392" s="111"/>
      <c r="W2392" s="112"/>
      <c r="X2392" s="113"/>
      <c r="Y2392" s="114"/>
      <c r="Z2392" s="115"/>
      <c r="AA2392" s="116"/>
      <c r="AB2392" s="117" t="b">
        <f t="shared" si="333"/>
        <v>0</v>
      </c>
      <c r="AC2392" s="117">
        <f t="shared" si="334"/>
        <v>0</v>
      </c>
      <c r="AD2392" s="132"/>
      <c r="AE2392" s="117" t="b">
        <f t="shared" si="335"/>
        <v>0</v>
      </c>
      <c r="AF2392" s="117">
        <f t="shared" si="336"/>
        <v>0</v>
      </c>
      <c r="AG2392" s="119">
        <f t="shared" si="337"/>
        <v>0</v>
      </c>
      <c r="AH2392" s="120" t="b">
        <f t="shared" si="338"/>
        <v>0</v>
      </c>
      <c r="AI2392" s="121">
        <f t="shared" si="339"/>
        <v>0</v>
      </c>
      <c r="AJ2392" s="122">
        <f>+C2392</f>
        <v>0</v>
      </c>
      <c r="AK2392" s="122" t="str">
        <f>IF(ISNA(VLOOKUP(postponeList!D2392,[1]Sheet!$A$2:$B$12,2,FALSE))," ",(VLOOKUP(postponeList!D2392,[1]Sheet!$A$2:$B$12,2,FALSE)))</f>
        <v xml:space="preserve"> </v>
      </c>
      <c r="AL2392" s="122" t="str">
        <f>IF(ISNA(VLOOKUP(E2392,[1]Sheet!$G$2:$H$40,2,FALSE))," ",VLOOKUP(E2392,[1]Sheet!$G$2:$H$40,2,FALSE))</f>
        <v xml:space="preserve"> </v>
      </c>
      <c r="AM2392" s="122" t="str">
        <f>IF(ISNA(VLOOKUP(G2392,[1]Sheet!$K$2:$L$159,2,FALSE))," ",(VLOOKUP(G2392,[1]Sheet!$K$2:$L$159,2,FALSE)))</f>
        <v xml:space="preserve"> </v>
      </c>
      <c r="AN2392" s="122" t="str">
        <f>IF(ISNA(VLOOKUP(I2392&amp;C2392,[1]Sheet!$D$2:$E$228,2,FALSE))," ",VLOOKUP(I2392&amp;C2392,[1]Sheet!$D$2:$E$228,2,FALSE))</f>
        <v xml:space="preserve"> </v>
      </c>
      <c r="AO2392" s="122" t="str">
        <f>+I2392&amp;C2392</f>
        <v/>
      </c>
      <c r="AP2392" s="122" t="str">
        <f>C2392&amp;D2392&amp;E2392&amp;G2392&amp;I2392&amp;O2392</f>
        <v/>
      </c>
      <c r="AQ2392" s="122" t="str">
        <f>B2392&amp;D2392&amp;N2392</f>
        <v/>
      </c>
      <c r="AR2392" s="123" t="str">
        <f>+D2392&amp;J2392</f>
        <v/>
      </c>
      <c r="AS2392" s="124" t="str">
        <f t="shared" si="340"/>
        <v/>
      </c>
      <c r="AT2392" s="125" t="str">
        <f t="shared" si="341"/>
        <v/>
      </c>
      <c r="AU2392" s="125" t="str">
        <f>IF(NOT(AT2392=""),VLOOKUP(AT2392,[1]PSI_Category!A:B,2,0),"")</f>
        <v/>
      </c>
      <c r="AV2392" s="167"/>
      <c r="AW2392" s="167"/>
      <c r="AX2392" s="167"/>
    </row>
    <row r="2393" spans="1:50" s="133" customFormat="1" ht="11.4" customHeight="1" x14ac:dyDescent="0.3">
      <c r="A2393" s="103"/>
      <c r="B2393" s="104"/>
      <c r="C2393" s="105"/>
      <c r="D2393" s="106"/>
      <c r="E2393" s="107"/>
      <c r="F2393" s="105"/>
      <c r="G2393" s="107"/>
      <c r="H2393" s="105"/>
      <c r="I2393" s="105"/>
      <c r="J2393" s="107"/>
      <c r="K2393" s="105"/>
      <c r="L2393" s="105"/>
      <c r="M2393" s="105"/>
      <c r="N2393" s="105"/>
      <c r="O2393" s="127"/>
      <c r="P2393" s="109"/>
      <c r="Q2393" s="110"/>
      <c r="R2393" s="110"/>
      <c r="S2393" s="110"/>
      <c r="T2393" s="110"/>
      <c r="U2393" s="111"/>
      <c r="V2393" s="111"/>
      <c r="W2393" s="112"/>
      <c r="X2393" s="113"/>
      <c r="Y2393" s="114"/>
      <c r="Z2393" s="115"/>
      <c r="AA2393" s="116"/>
      <c r="AB2393" s="117" t="b">
        <f t="shared" si="333"/>
        <v>0</v>
      </c>
      <c r="AC2393" s="117">
        <f t="shared" si="334"/>
        <v>0</v>
      </c>
      <c r="AD2393" s="132"/>
      <c r="AE2393" s="117" t="b">
        <f t="shared" si="335"/>
        <v>0</v>
      </c>
      <c r="AF2393" s="117">
        <f t="shared" si="336"/>
        <v>0</v>
      </c>
      <c r="AG2393" s="119">
        <f t="shared" si="337"/>
        <v>0</v>
      </c>
      <c r="AH2393" s="120" t="b">
        <f t="shared" si="338"/>
        <v>0</v>
      </c>
      <c r="AI2393" s="121">
        <f t="shared" si="339"/>
        <v>0</v>
      </c>
      <c r="AJ2393" s="122">
        <f>+C2393</f>
        <v>0</v>
      </c>
      <c r="AK2393" s="122" t="str">
        <f>IF(ISNA(VLOOKUP(postponeList!D2393,[1]Sheet!$A$2:$B$12,2,FALSE))," ",(VLOOKUP(postponeList!D2393,[1]Sheet!$A$2:$B$12,2,FALSE)))</f>
        <v xml:space="preserve"> </v>
      </c>
      <c r="AL2393" s="122" t="str">
        <f>IF(ISNA(VLOOKUP(E2393,[1]Sheet!$G$2:$H$40,2,FALSE))," ",VLOOKUP(E2393,[1]Sheet!$G$2:$H$40,2,FALSE))</f>
        <v xml:space="preserve"> </v>
      </c>
      <c r="AM2393" s="122" t="str">
        <f>IF(ISNA(VLOOKUP(G2393,[1]Sheet!$K$2:$L$159,2,FALSE))," ",(VLOOKUP(G2393,[1]Sheet!$K$2:$L$159,2,FALSE)))</f>
        <v xml:space="preserve"> </v>
      </c>
      <c r="AN2393" s="122" t="str">
        <f>IF(ISNA(VLOOKUP(I2393&amp;C2393,[1]Sheet!$D$2:$E$228,2,FALSE))," ",VLOOKUP(I2393&amp;C2393,[1]Sheet!$D$2:$E$228,2,FALSE))</f>
        <v xml:space="preserve"> </v>
      </c>
      <c r="AO2393" s="122" t="str">
        <f>+I2393&amp;C2393</f>
        <v/>
      </c>
      <c r="AP2393" s="122" t="str">
        <f>C2393&amp;D2393&amp;E2393&amp;G2393&amp;I2393&amp;O2393</f>
        <v/>
      </c>
      <c r="AQ2393" s="122" t="str">
        <f>B2393&amp;D2393&amp;N2393</f>
        <v/>
      </c>
      <c r="AR2393" s="123" t="str">
        <f>+D2393&amp;J2393</f>
        <v/>
      </c>
      <c r="AS2393" s="124" t="str">
        <f t="shared" si="340"/>
        <v/>
      </c>
      <c r="AT2393" s="125" t="str">
        <f t="shared" si="341"/>
        <v/>
      </c>
      <c r="AU2393" s="125" t="str">
        <f>IF(NOT(AT2393=""),VLOOKUP(AT2393,[1]PSI_Category!A:B,2,0),"")</f>
        <v/>
      </c>
      <c r="AV2393" s="167"/>
      <c r="AW2393" s="167"/>
      <c r="AX2393" s="167"/>
    </row>
    <row r="2394" spans="1:50" s="133" customFormat="1" ht="11.4" customHeight="1" x14ac:dyDescent="0.3">
      <c r="A2394" s="103"/>
      <c r="B2394" s="104"/>
      <c r="C2394" s="105"/>
      <c r="D2394" s="106"/>
      <c r="E2394" s="107"/>
      <c r="F2394" s="105"/>
      <c r="G2394" s="107"/>
      <c r="H2394" s="105"/>
      <c r="I2394" s="105"/>
      <c r="J2394" s="107"/>
      <c r="K2394" s="105"/>
      <c r="L2394" s="105"/>
      <c r="M2394" s="105"/>
      <c r="N2394" s="105"/>
      <c r="O2394" s="127"/>
      <c r="P2394" s="109"/>
      <c r="Q2394" s="110"/>
      <c r="R2394" s="110"/>
      <c r="S2394" s="110"/>
      <c r="T2394" s="110"/>
      <c r="U2394" s="111"/>
      <c r="V2394" s="111"/>
      <c r="W2394" s="112"/>
      <c r="X2394" s="113"/>
      <c r="Y2394" s="114"/>
      <c r="Z2394" s="115"/>
      <c r="AA2394" s="116"/>
      <c r="AB2394" s="117" t="b">
        <f t="shared" si="333"/>
        <v>0</v>
      </c>
      <c r="AC2394" s="117">
        <f t="shared" si="334"/>
        <v>0</v>
      </c>
      <c r="AD2394" s="132"/>
      <c r="AE2394" s="117" t="b">
        <f t="shared" si="335"/>
        <v>0</v>
      </c>
      <c r="AF2394" s="117">
        <f t="shared" si="336"/>
        <v>0</v>
      </c>
      <c r="AG2394" s="119">
        <f t="shared" si="337"/>
        <v>0</v>
      </c>
      <c r="AH2394" s="120" t="b">
        <f t="shared" si="338"/>
        <v>0</v>
      </c>
      <c r="AI2394" s="121">
        <f t="shared" si="339"/>
        <v>0</v>
      </c>
      <c r="AJ2394" s="122">
        <f>+C2394</f>
        <v>0</v>
      </c>
      <c r="AK2394" s="122" t="str">
        <f>IF(ISNA(VLOOKUP(postponeList!D2394,[1]Sheet!$A$2:$B$12,2,FALSE))," ",(VLOOKUP(postponeList!D2394,[1]Sheet!$A$2:$B$12,2,FALSE)))</f>
        <v xml:space="preserve"> </v>
      </c>
      <c r="AL2394" s="122" t="str">
        <f>IF(ISNA(VLOOKUP(E2394,[1]Sheet!$G$2:$H$40,2,FALSE))," ",VLOOKUP(E2394,[1]Sheet!$G$2:$H$40,2,FALSE))</f>
        <v xml:space="preserve"> </v>
      </c>
      <c r="AM2394" s="122" t="str">
        <f>IF(ISNA(VLOOKUP(G2394,[1]Sheet!$K$2:$L$159,2,FALSE))," ",(VLOOKUP(G2394,[1]Sheet!$K$2:$L$159,2,FALSE)))</f>
        <v xml:space="preserve"> </v>
      </c>
      <c r="AN2394" s="122" t="str">
        <f>IF(ISNA(VLOOKUP(I2394&amp;C2394,[1]Sheet!$D$2:$E$228,2,FALSE))," ",VLOOKUP(I2394&amp;C2394,[1]Sheet!$D$2:$E$228,2,FALSE))</f>
        <v xml:space="preserve"> </v>
      </c>
      <c r="AO2394" s="122" t="str">
        <f>+I2394&amp;C2394</f>
        <v/>
      </c>
      <c r="AP2394" s="122" t="str">
        <f>C2394&amp;D2394&amp;E2394&amp;G2394&amp;I2394&amp;O2394</f>
        <v/>
      </c>
      <c r="AQ2394" s="122" t="str">
        <f>B2394&amp;D2394&amp;N2394</f>
        <v/>
      </c>
      <c r="AR2394" s="123" t="str">
        <f>+D2394&amp;J2394</f>
        <v/>
      </c>
      <c r="AS2394" s="124" t="str">
        <f t="shared" si="340"/>
        <v/>
      </c>
      <c r="AT2394" s="125" t="str">
        <f t="shared" si="341"/>
        <v/>
      </c>
      <c r="AU2394" s="125" t="str">
        <f>IF(NOT(AT2394=""),VLOOKUP(AT2394,[1]PSI_Category!A:B,2,0),"")</f>
        <v/>
      </c>
      <c r="AV2394" s="167"/>
      <c r="AW2394" s="167"/>
      <c r="AX2394" s="167"/>
    </row>
    <row r="2395" spans="1:50" s="133" customFormat="1" ht="11.4" customHeight="1" x14ac:dyDescent="0.3">
      <c r="A2395" s="103"/>
      <c r="B2395" s="104"/>
      <c r="C2395" s="105"/>
      <c r="D2395" s="106"/>
      <c r="E2395" s="107"/>
      <c r="F2395" s="105"/>
      <c r="G2395" s="107"/>
      <c r="H2395" s="105"/>
      <c r="I2395" s="105"/>
      <c r="J2395" s="107"/>
      <c r="K2395" s="105"/>
      <c r="L2395" s="105"/>
      <c r="M2395" s="105"/>
      <c r="N2395" s="105"/>
      <c r="O2395" s="127"/>
      <c r="P2395" s="109"/>
      <c r="Q2395" s="110"/>
      <c r="R2395" s="110"/>
      <c r="S2395" s="110"/>
      <c r="T2395" s="110"/>
      <c r="U2395" s="111"/>
      <c r="V2395" s="111"/>
      <c r="W2395" s="112"/>
      <c r="X2395" s="113"/>
      <c r="Y2395" s="114"/>
      <c r="Z2395" s="115"/>
      <c r="AA2395" s="116"/>
      <c r="AB2395" s="117" t="b">
        <f t="shared" si="333"/>
        <v>0</v>
      </c>
      <c r="AC2395" s="117">
        <f t="shared" si="334"/>
        <v>0</v>
      </c>
      <c r="AD2395" s="132"/>
      <c r="AE2395" s="117" t="b">
        <f t="shared" si="335"/>
        <v>0</v>
      </c>
      <c r="AF2395" s="117">
        <f t="shared" si="336"/>
        <v>0</v>
      </c>
      <c r="AG2395" s="119">
        <f t="shared" si="337"/>
        <v>0</v>
      </c>
      <c r="AH2395" s="120" t="b">
        <f t="shared" si="338"/>
        <v>0</v>
      </c>
      <c r="AI2395" s="121">
        <f t="shared" si="339"/>
        <v>0</v>
      </c>
      <c r="AJ2395" s="122">
        <f>+C2395</f>
        <v>0</v>
      </c>
      <c r="AK2395" s="122" t="str">
        <f>IF(ISNA(VLOOKUP(postponeList!D2395,[1]Sheet!$A$2:$B$12,2,FALSE))," ",(VLOOKUP(postponeList!D2395,[1]Sheet!$A$2:$B$12,2,FALSE)))</f>
        <v xml:space="preserve"> </v>
      </c>
      <c r="AL2395" s="122" t="str">
        <f>IF(ISNA(VLOOKUP(E2395,[1]Sheet!$G$2:$H$40,2,FALSE))," ",VLOOKUP(E2395,[1]Sheet!$G$2:$H$40,2,FALSE))</f>
        <v xml:space="preserve"> </v>
      </c>
      <c r="AM2395" s="122" t="str">
        <f>IF(ISNA(VLOOKUP(G2395,[1]Sheet!$K$2:$L$159,2,FALSE))," ",(VLOOKUP(G2395,[1]Sheet!$K$2:$L$159,2,FALSE)))</f>
        <v xml:space="preserve"> </v>
      </c>
      <c r="AN2395" s="122" t="str">
        <f>IF(ISNA(VLOOKUP(I2395&amp;C2395,[1]Sheet!$D$2:$E$228,2,FALSE))," ",VLOOKUP(I2395&amp;C2395,[1]Sheet!$D$2:$E$228,2,FALSE))</f>
        <v xml:space="preserve"> </v>
      </c>
      <c r="AO2395" s="122" t="str">
        <f>+I2395&amp;C2395</f>
        <v/>
      </c>
      <c r="AP2395" s="122" t="str">
        <f>C2395&amp;D2395&amp;E2395&amp;G2395&amp;I2395&amp;O2395</f>
        <v/>
      </c>
      <c r="AQ2395" s="122" t="str">
        <f>B2395&amp;D2395&amp;N2395</f>
        <v/>
      </c>
      <c r="AR2395" s="123" t="str">
        <f>+D2395&amp;J2395</f>
        <v/>
      </c>
      <c r="AS2395" s="124" t="str">
        <f t="shared" si="340"/>
        <v/>
      </c>
      <c r="AT2395" s="125" t="str">
        <f t="shared" si="341"/>
        <v/>
      </c>
      <c r="AU2395" s="125" t="str">
        <f>IF(NOT(AT2395=""),VLOOKUP(AT2395,[1]PSI_Category!A:B,2,0),"")</f>
        <v/>
      </c>
      <c r="AV2395" s="167"/>
      <c r="AW2395" s="167"/>
      <c r="AX2395" s="167"/>
    </row>
    <row r="2396" spans="1:50" s="133" customFormat="1" ht="11.4" customHeight="1" x14ac:dyDescent="0.3">
      <c r="A2396" s="103"/>
      <c r="B2396" s="104"/>
      <c r="C2396" s="105"/>
      <c r="D2396" s="106"/>
      <c r="E2396" s="107"/>
      <c r="F2396" s="105"/>
      <c r="G2396" s="107"/>
      <c r="H2396" s="105"/>
      <c r="I2396" s="105"/>
      <c r="J2396" s="107"/>
      <c r="K2396" s="105"/>
      <c r="L2396" s="105"/>
      <c r="M2396" s="105"/>
      <c r="N2396" s="105"/>
      <c r="O2396" s="108"/>
      <c r="P2396" s="109"/>
      <c r="Q2396" s="110"/>
      <c r="R2396" s="110"/>
      <c r="S2396" s="110"/>
      <c r="T2396" s="110"/>
      <c r="U2396" s="111"/>
      <c r="V2396" s="111"/>
      <c r="W2396" s="112"/>
      <c r="X2396" s="113"/>
      <c r="Y2396" s="114"/>
      <c r="Z2396" s="115"/>
      <c r="AA2396" s="116"/>
      <c r="AB2396" s="117" t="b">
        <f t="shared" si="333"/>
        <v>0</v>
      </c>
      <c r="AC2396" s="117">
        <f t="shared" si="334"/>
        <v>0</v>
      </c>
      <c r="AD2396" s="132"/>
      <c r="AE2396" s="117" t="b">
        <f t="shared" si="335"/>
        <v>0</v>
      </c>
      <c r="AF2396" s="117">
        <f t="shared" si="336"/>
        <v>0</v>
      </c>
      <c r="AG2396" s="119">
        <f t="shared" si="337"/>
        <v>0</v>
      </c>
      <c r="AH2396" s="120" t="b">
        <f t="shared" si="338"/>
        <v>0</v>
      </c>
      <c r="AI2396" s="121">
        <f t="shared" si="339"/>
        <v>0</v>
      </c>
      <c r="AJ2396" s="122">
        <f>+C2396</f>
        <v>0</v>
      </c>
      <c r="AK2396" s="122" t="str">
        <f>IF(ISNA(VLOOKUP(postponeList!D2396,[1]Sheet!$A$2:$B$12,2,FALSE))," ",(VLOOKUP(postponeList!D2396,[1]Sheet!$A$2:$B$12,2,FALSE)))</f>
        <v xml:space="preserve"> </v>
      </c>
      <c r="AL2396" s="122" t="str">
        <f>IF(ISNA(VLOOKUP(E2396,[1]Sheet!$G$2:$H$40,2,FALSE))," ",VLOOKUP(E2396,[1]Sheet!$G$2:$H$40,2,FALSE))</f>
        <v xml:space="preserve"> </v>
      </c>
      <c r="AM2396" s="122" t="str">
        <f>IF(ISNA(VLOOKUP(G2396,[1]Sheet!$K$2:$L$159,2,FALSE))," ",(VLOOKUP(G2396,[1]Sheet!$K$2:$L$159,2,FALSE)))</f>
        <v xml:space="preserve"> </v>
      </c>
      <c r="AN2396" s="122" t="str">
        <f>IF(ISNA(VLOOKUP(I2396&amp;C2396,[1]Sheet!$D$2:$E$228,2,FALSE))," ",VLOOKUP(I2396&amp;C2396,[1]Sheet!$D$2:$E$228,2,FALSE))</f>
        <v xml:space="preserve"> </v>
      </c>
      <c r="AO2396" s="122" t="str">
        <f>+I2396&amp;C2396</f>
        <v/>
      </c>
      <c r="AP2396" s="122" t="str">
        <f>C2396&amp;D2396&amp;E2396&amp;G2396&amp;I2396&amp;O2396</f>
        <v/>
      </c>
      <c r="AQ2396" s="122" t="str">
        <f>B2396&amp;D2396&amp;N2396</f>
        <v/>
      </c>
      <c r="AR2396" s="123" t="str">
        <f>+D2396&amp;J2396</f>
        <v/>
      </c>
      <c r="AS2396" s="124" t="str">
        <f t="shared" si="340"/>
        <v/>
      </c>
      <c r="AT2396" s="125" t="str">
        <f t="shared" si="341"/>
        <v/>
      </c>
      <c r="AU2396" s="125" t="str">
        <f>IF(NOT(AT2396=""),VLOOKUP(AT2396,[1]PSI_Category!A:B,2,0),"")</f>
        <v/>
      </c>
      <c r="AV2396" s="167"/>
      <c r="AW2396" s="167"/>
      <c r="AX2396" s="167"/>
    </row>
    <row r="2397" spans="1:50" s="133" customFormat="1" ht="11.4" customHeight="1" x14ac:dyDescent="0.3">
      <c r="A2397" s="103"/>
      <c r="B2397" s="104"/>
      <c r="C2397" s="105"/>
      <c r="D2397" s="106"/>
      <c r="E2397" s="107"/>
      <c r="F2397" s="105"/>
      <c r="G2397" s="107"/>
      <c r="H2397" s="105"/>
      <c r="I2397" s="105"/>
      <c r="J2397" s="107"/>
      <c r="K2397" s="105"/>
      <c r="L2397" s="105"/>
      <c r="M2397" s="105"/>
      <c r="N2397" s="105"/>
      <c r="O2397" s="108"/>
      <c r="P2397" s="109"/>
      <c r="Q2397" s="110"/>
      <c r="R2397" s="110"/>
      <c r="S2397" s="110"/>
      <c r="T2397" s="110"/>
      <c r="U2397" s="111"/>
      <c r="V2397" s="111"/>
      <c r="W2397" s="112"/>
      <c r="X2397" s="113"/>
      <c r="Y2397" s="114"/>
      <c r="Z2397" s="115"/>
      <c r="AA2397" s="116"/>
      <c r="AB2397" s="117" t="b">
        <f t="shared" si="333"/>
        <v>0</v>
      </c>
      <c r="AC2397" s="117">
        <f t="shared" si="334"/>
        <v>0</v>
      </c>
      <c r="AD2397" s="132"/>
      <c r="AE2397" s="117" t="b">
        <f t="shared" si="335"/>
        <v>0</v>
      </c>
      <c r="AF2397" s="117">
        <f t="shared" si="336"/>
        <v>0</v>
      </c>
      <c r="AG2397" s="119">
        <f t="shared" si="337"/>
        <v>0</v>
      </c>
      <c r="AH2397" s="120" t="b">
        <f t="shared" si="338"/>
        <v>0</v>
      </c>
      <c r="AI2397" s="121">
        <f t="shared" si="339"/>
        <v>0</v>
      </c>
      <c r="AJ2397" s="122">
        <f>+C2397</f>
        <v>0</v>
      </c>
      <c r="AK2397" s="122" t="str">
        <f>IF(ISNA(VLOOKUP(postponeList!D2397,[1]Sheet!$A$2:$B$12,2,FALSE))," ",(VLOOKUP(postponeList!D2397,[1]Sheet!$A$2:$B$12,2,FALSE)))</f>
        <v xml:space="preserve"> </v>
      </c>
      <c r="AL2397" s="122" t="str">
        <f>IF(ISNA(VLOOKUP(E2397,[1]Sheet!$G$2:$H$40,2,FALSE))," ",VLOOKUP(E2397,[1]Sheet!$G$2:$H$40,2,FALSE))</f>
        <v xml:space="preserve"> </v>
      </c>
      <c r="AM2397" s="122" t="str">
        <f>IF(ISNA(VLOOKUP(G2397,[1]Sheet!$K$2:$L$159,2,FALSE))," ",(VLOOKUP(G2397,[1]Sheet!$K$2:$L$159,2,FALSE)))</f>
        <v xml:space="preserve"> </v>
      </c>
      <c r="AN2397" s="122" t="str">
        <f>IF(ISNA(VLOOKUP(I2397&amp;C2397,[1]Sheet!$D$2:$E$228,2,FALSE))," ",VLOOKUP(I2397&amp;C2397,[1]Sheet!$D$2:$E$228,2,FALSE))</f>
        <v xml:space="preserve"> </v>
      </c>
      <c r="AO2397" s="122" t="str">
        <f>+I2397&amp;C2397</f>
        <v/>
      </c>
      <c r="AP2397" s="122" t="str">
        <f>C2397&amp;D2397&amp;E2397&amp;G2397&amp;I2397&amp;O2397</f>
        <v/>
      </c>
      <c r="AQ2397" s="122" t="str">
        <f>B2397&amp;D2397&amp;N2397</f>
        <v/>
      </c>
      <c r="AR2397" s="123" t="str">
        <f>+D2397&amp;J2397</f>
        <v/>
      </c>
      <c r="AS2397" s="124" t="str">
        <f t="shared" si="340"/>
        <v/>
      </c>
      <c r="AT2397" s="125" t="str">
        <f t="shared" si="341"/>
        <v/>
      </c>
      <c r="AU2397" s="125" t="str">
        <f>IF(NOT(AT2397=""),VLOOKUP(AT2397,[1]PSI_Category!A:B,2,0),"")</f>
        <v/>
      </c>
      <c r="AV2397" s="167"/>
      <c r="AW2397" s="167"/>
      <c r="AX2397" s="167"/>
    </row>
    <row r="2398" spans="1:50" s="133" customFormat="1" ht="11.4" customHeight="1" x14ac:dyDescent="0.3">
      <c r="A2398" s="103"/>
      <c r="B2398" s="104"/>
      <c r="C2398" s="105"/>
      <c r="D2398" s="106"/>
      <c r="E2398" s="107"/>
      <c r="F2398" s="105"/>
      <c r="G2398" s="107"/>
      <c r="H2398" s="105"/>
      <c r="I2398" s="105"/>
      <c r="J2398" s="107"/>
      <c r="K2398" s="105"/>
      <c r="L2398" s="105"/>
      <c r="M2398" s="105"/>
      <c r="N2398" s="105"/>
      <c r="O2398" s="108"/>
      <c r="P2398" s="109"/>
      <c r="Q2398" s="110"/>
      <c r="R2398" s="110"/>
      <c r="S2398" s="110"/>
      <c r="T2398" s="110"/>
      <c r="U2398" s="111"/>
      <c r="V2398" s="111"/>
      <c r="W2398" s="112"/>
      <c r="X2398" s="113"/>
      <c r="Y2398" s="114"/>
      <c r="Z2398" s="115"/>
      <c r="AA2398" s="116"/>
      <c r="AB2398" s="117" t="b">
        <f t="shared" si="333"/>
        <v>0</v>
      </c>
      <c r="AC2398" s="117">
        <f t="shared" si="334"/>
        <v>0</v>
      </c>
      <c r="AD2398" s="132"/>
      <c r="AE2398" s="117" t="b">
        <f t="shared" si="335"/>
        <v>0</v>
      </c>
      <c r="AF2398" s="117">
        <f t="shared" si="336"/>
        <v>0</v>
      </c>
      <c r="AG2398" s="119">
        <f t="shared" si="337"/>
        <v>0</v>
      </c>
      <c r="AH2398" s="120" t="b">
        <f t="shared" si="338"/>
        <v>0</v>
      </c>
      <c r="AI2398" s="121">
        <f t="shared" si="339"/>
        <v>0</v>
      </c>
      <c r="AJ2398" s="122">
        <f>+C2398</f>
        <v>0</v>
      </c>
      <c r="AK2398" s="122" t="str">
        <f>IF(ISNA(VLOOKUP(postponeList!D2398,[1]Sheet!$A$2:$B$12,2,FALSE))," ",(VLOOKUP(postponeList!D2398,[1]Sheet!$A$2:$B$12,2,FALSE)))</f>
        <v xml:space="preserve"> </v>
      </c>
      <c r="AL2398" s="122" t="str">
        <f>IF(ISNA(VLOOKUP(E2398,[1]Sheet!$G$2:$H$40,2,FALSE))," ",VLOOKUP(E2398,[1]Sheet!$G$2:$H$40,2,FALSE))</f>
        <v xml:space="preserve"> </v>
      </c>
      <c r="AM2398" s="122" t="str">
        <f>IF(ISNA(VLOOKUP(G2398,[1]Sheet!$K$2:$L$159,2,FALSE))," ",(VLOOKUP(G2398,[1]Sheet!$K$2:$L$159,2,FALSE)))</f>
        <v xml:space="preserve"> </v>
      </c>
      <c r="AN2398" s="122" t="str">
        <f>IF(ISNA(VLOOKUP(I2398&amp;C2398,[1]Sheet!$D$2:$E$228,2,FALSE))," ",VLOOKUP(I2398&amp;C2398,[1]Sheet!$D$2:$E$228,2,FALSE))</f>
        <v xml:space="preserve"> </v>
      </c>
      <c r="AO2398" s="122" t="str">
        <f>+I2398&amp;C2398</f>
        <v/>
      </c>
      <c r="AP2398" s="122" t="str">
        <f>C2398&amp;D2398&amp;E2398&amp;G2398&amp;I2398&amp;O2398</f>
        <v/>
      </c>
      <c r="AQ2398" s="122" t="str">
        <f>B2398&amp;D2398&amp;N2398</f>
        <v/>
      </c>
      <c r="AR2398" s="123" t="str">
        <f>+D2398&amp;J2398</f>
        <v/>
      </c>
      <c r="AS2398" s="124" t="str">
        <f t="shared" si="340"/>
        <v/>
      </c>
      <c r="AT2398" s="125" t="str">
        <f t="shared" si="341"/>
        <v/>
      </c>
      <c r="AU2398" s="125" t="str">
        <f>IF(NOT(AT2398=""),VLOOKUP(AT2398,[1]PSI_Category!A:B,2,0),"")</f>
        <v/>
      </c>
      <c r="AV2398" s="167"/>
      <c r="AW2398" s="167"/>
      <c r="AX2398" s="167"/>
    </row>
    <row r="2399" spans="1:50" s="133" customFormat="1" ht="11.4" customHeight="1" x14ac:dyDescent="0.3">
      <c r="A2399" s="103"/>
      <c r="B2399" s="104"/>
      <c r="C2399" s="105"/>
      <c r="D2399" s="106"/>
      <c r="E2399" s="107"/>
      <c r="F2399" s="105"/>
      <c r="G2399" s="107"/>
      <c r="H2399" s="105"/>
      <c r="I2399" s="105"/>
      <c r="J2399" s="107"/>
      <c r="K2399" s="105"/>
      <c r="L2399" s="105"/>
      <c r="M2399" s="105"/>
      <c r="N2399" s="105"/>
      <c r="O2399" s="127"/>
      <c r="P2399" s="109"/>
      <c r="Q2399" s="110"/>
      <c r="R2399" s="110"/>
      <c r="S2399" s="110"/>
      <c r="T2399" s="110"/>
      <c r="U2399" s="111"/>
      <c r="V2399" s="111"/>
      <c r="W2399" s="112"/>
      <c r="X2399" s="113"/>
      <c r="Y2399" s="114"/>
      <c r="Z2399" s="115"/>
      <c r="AA2399" s="116"/>
      <c r="AB2399" s="117" t="b">
        <f t="shared" si="333"/>
        <v>0</v>
      </c>
      <c r="AC2399" s="117">
        <f t="shared" si="334"/>
        <v>0</v>
      </c>
      <c r="AD2399" s="132"/>
      <c r="AE2399" s="117" t="b">
        <f t="shared" si="335"/>
        <v>0</v>
      </c>
      <c r="AF2399" s="117">
        <f t="shared" si="336"/>
        <v>0</v>
      </c>
      <c r="AG2399" s="119">
        <f t="shared" si="337"/>
        <v>0</v>
      </c>
      <c r="AH2399" s="120" t="b">
        <f t="shared" si="338"/>
        <v>0</v>
      </c>
      <c r="AI2399" s="121">
        <f t="shared" si="339"/>
        <v>0</v>
      </c>
      <c r="AJ2399" s="122">
        <f>+C2399</f>
        <v>0</v>
      </c>
      <c r="AK2399" s="122" t="str">
        <f>IF(ISNA(VLOOKUP(postponeList!D2399,[1]Sheet!$A$2:$B$12,2,FALSE))," ",(VLOOKUP(postponeList!D2399,[1]Sheet!$A$2:$B$12,2,FALSE)))</f>
        <v xml:space="preserve"> </v>
      </c>
      <c r="AL2399" s="122" t="str">
        <f>IF(ISNA(VLOOKUP(E2399,[1]Sheet!$G$2:$H$40,2,FALSE))," ",VLOOKUP(E2399,[1]Sheet!$G$2:$H$40,2,FALSE))</f>
        <v xml:space="preserve"> </v>
      </c>
      <c r="AM2399" s="122" t="str">
        <f>IF(ISNA(VLOOKUP(G2399,[1]Sheet!$K$2:$L$159,2,FALSE))," ",(VLOOKUP(G2399,[1]Sheet!$K$2:$L$159,2,FALSE)))</f>
        <v xml:space="preserve"> </v>
      </c>
      <c r="AN2399" s="122" t="str">
        <f>IF(ISNA(VLOOKUP(I2399&amp;C2399,[1]Sheet!$D$2:$E$228,2,FALSE))," ",VLOOKUP(I2399&amp;C2399,[1]Sheet!$D$2:$E$228,2,FALSE))</f>
        <v xml:space="preserve"> </v>
      </c>
      <c r="AO2399" s="122" t="str">
        <f>+I2399&amp;C2399</f>
        <v/>
      </c>
      <c r="AP2399" s="122" t="str">
        <f>C2399&amp;D2399&amp;E2399&amp;G2399&amp;I2399&amp;O2399</f>
        <v/>
      </c>
      <c r="AQ2399" s="122" t="str">
        <f>B2399&amp;D2399&amp;N2399</f>
        <v/>
      </c>
      <c r="AR2399" s="123" t="str">
        <f>+D2399&amp;J2399</f>
        <v/>
      </c>
      <c r="AS2399" s="124" t="str">
        <f t="shared" si="340"/>
        <v/>
      </c>
      <c r="AT2399" s="125" t="str">
        <f t="shared" si="341"/>
        <v/>
      </c>
      <c r="AU2399" s="125" t="str">
        <f>IF(NOT(AT2399=""),VLOOKUP(AT2399,[1]PSI_Category!A:B,2,0),"")</f>
        <v/>
      </c>
      <c r="AV2399" s="167"/>
      <c r="AW2399" s="167"/>
      <c r="AX2399" s="167"/>
    </row>
    <row r="2400" spans="1:50" s="133" customFormat="1" ht="11.4" customHeight="1" x14ac:dyDescent="0.3">
      <c r="A2400" s="103"/>
      <c r="B2400" s="104"/>
      <c r="C2400" s="105"/>
      <c r="D2400" s="106"/>
      <c r="E2400" s="107"/>
      <c r="F2400" s="105"/>
      <c r="G2400" s="107"/>
      <c r="H2400" s="105"/>
      <c r="I2400" s="105"/>
      <c r="J2400" s="107"/>
      <c r="K2400" s="105"/>
      <c r="L2400" s="105"/>
      <c r="M2400" s="105"/>
      <c r="N2400" s="105"/>
      <c r="O2400" s="127"/>
      <c r="P2400" s="109"/>
      <c r="Q2400" s="110"/>
      <c r="R2400" s="110"/>
      <c r="S2400" s="110"/>
      <c r="T2400" s="110"/>
      <c r="U2400" s="111"/>
      <c r="V2400" s="111"/>
      <c r="W2400" s="112"/>
      <c r="X2400" s="113"/>
      <c r="Y2400" s="114"/>
      <c r="Z2400" s="115"/>
      <c r="AA2400" s="116"/>
      <c r="AB2400" s="117" t="b">
        <f t="shared" si="333"/>
        <v>0</v>
      </c>
      <c r="AC2400" s="117">
        <f t="shared" si="334"/>
        <v>0</v>
      </c>
      <c r="AD2400" s="132"/>
      <c r="AE2400" s="117" t="b">
        <f t="shared" si="335"/>
        <v>0</v>
      </c>
      <c r="AF2400" s="117">
        <f t="shared" si="336"/>
        <v>0</v>
      </c>
      <c r="AG2400" s="119">
        <f t="shared" si="337"/>
        <v>0</v>
      </c>
      <c r="AH2400" s="120" t="b">
        <f t="shared" si="338"/>
        <v>0</v>
      </c>
      <c r="AI2400" s="121">
        <f t="shared" si="339"/>
        <v>0</v>
      </c>
      <c r="AJ2400" s="122">
        <f>+C2400</f>
        <v>0</v>
      </c>
      <c r="AK2400" s="122" t="str">
        <f>IF(ISNA(VLOOKUP(postponeList!D2400,[1]Sheet!$A$2:$B$12,2,FALSE))," ",(VLOOKUP(postponeList!D2400,[1]Sheet!$A$2:$B$12,2,FALSE)))</f>
        <v xml:space="preserve"> </v>
      </c>
      <c r="AL2400" s="122" t="str">
        <f>IF(ISNA(VLOOKUP(E2400,[1]Sheet!$G$2:$H$40,2,FALSE))," ",VLOOKUP(E2400,[1]Sheet!$G$2:$H$40,2,FALSE))</f>
        <v xml:space="preserve"> </v>
      </c>
      <c r="AM2400" s="122" t="str">
        <f>IF(ISNA(VLOOKUP(G2400,[1]Sheet!$K$2:$L$159,2,FALSE))," ",(VLOOKUP(G2400,[1]Sheet!$K$2:$L$159,2,FALSE)))</f>
        <v xml:space="preserve"> </v>
      </c>
      <c r="AN2400" s="122" t="str">
        <f>IF(ISNA(VLOOKUP(I2400&amp;C2400,[1]Sheet!$D$2:$E$228,2,FALSE))," ",VLOOKUP(I2400&amp;C2400,[1]Sheet!$D$2:$E$228,2,FALSE))</f>
        <v xml:space="preserve"> </v>
      </c>
      <c r="AO2400" s="122" t="str">
        <f>+I2400&amp;C2400</f>
        <v/>
      </c>
      <c r="AP2400" s="122" t="str">
        <f>C2400&amp;D2400&amp;E2400&amp;G2400&amp;I2400&amp;O2400</f>
        <v/>
      </c>
      <c r="AQ2400" s="122" t="str">
        <f>B2400&amp;D2400&amp;N2400</f>
        <v/>
      </c>
      <c r="AR2400" s="123" t="str">
        <f>+D2400&amp;J2400</f>
        <v/>
      </c>
      <c r="AS2400" s="124" t="str">
        <f t="shared" si="340"/>
        <v/>
      </c>
      <c r="AT2400" s="125" t="str">
        <f t="shared" si="341"/>
        <v/>
      </c>
      <c r="AU2400" s="125" t="str">
        <f>IF(NOT(AT2400=""),VLOOKUP(AT2400,[1]PSI_Category!A:B,2,0),"")</f>
        <v/>
      </c>
      <c r="AV2400" s="167"/>
      <c r="AW2400" s="167"/>
      <c r="AX2400" s="167"/>
    </row>
    <row r="2401" spans="1:50" s="133" customFormat="1" ht="11.4" customHeight="1" x14ac:dyDescent="0.3">
      <c r="A2401" s="103"/>
      <c r="B2401" s="104"/>
      <c r="C2401" s="105"/>
      <c r="D2401" s="106"/>
      <c r="E2401" s="107"/>
      <c r="F2401" s="105"/>
      <c r="G2401" s="107"/>
      <c r="H2401" s="105"/>
      <c r="I2401" s="105"/>
      <c r="J2401" s="107"/>
      <c r="K2401" s="105"/>
      <c r="L2401" s="105"/>
      <c r="M2401" s="105"/>
      <c r="N2401" s="105"/>
      <c r="O2401" s="108"/>
      <c r="P2401" s="109"/>
      <c r="Q2401" s="110"/>
      <c r="R2401" s="110"/>
      <c r="S2401" s="110"/>
      <c r="T2401" s="110"/>
      <c r="U2401" s="111"/>
      <c r="V2401" s="111"/>
      <c r="W2401" s="112"/>
      <c r="X2401" s="113"/>
      <c r="Y2401" s="114"/>
      <c r="Z2401" s="115"/>
      <c r="AA2401" s="116"/>
      <c r="AB2401" s="117" t="b">
        <f t="shared" si="333"/>
        <v>0</v>
      </c>
      <c r="AC2401" s="117">
        <f t="shared" si="334"/>
        <v>0</v>
      </c>
      <c r="AD2401" s="118"/>
      <c r="AE2401" s="117" t="b">
        <f t="shared" si="335"/>
        <v>0</v>
      </c>
      <c r="AF2401" s="117">
        <f t="shared" si="336"/>
        <v>0</v>
      </c>
      <c r="AG2401" s="119">
        <f t="shared" si="337"/>
        <v>0</v>
      </c>
      <c r="AH2401" s="120" t="b">
        <f t="shared" si="338"/>
        <v>0</v>
      </c>
      <c r="AI2401" s="121">
        <f t="shared" si="339"/>
        <v>0</v>
      </c>
      <c r="AJ2401" s="122">
        <f>+C2401</f>
        <v>0</v>
      </c>
      <c r="AK2401" s="122" t="str">
        <f>IF(ISNA(VLOOKUP(postponeList!D2401,[1]Sheet!$A$2:$B$12,2,FALSE))," ",(VLOOKUP(postponeList!D2401,[1]Sheet!$A$2:$B$12,2,FALSE)))</f>
        <v xml:space="preserve"> </v>
      </c>
      <c r="AL2401" s="122" t="str">
        <f>IF(ISNA(VLOOKUP(E2401,[1]Sheet!$G$2:$H$40,2,FALSE))," ",VLOOKUP(E2401,[1]Sheet!$G$2:$H$40,2,FALSE))</f>
        <v xml:space="preserve"> </v>
      </c>
      <c r="AM2401" s="122" t="str">
        <f>IF(ISNA(VLOOKUP(G2401,[1]Sheet!$K$2:$L$159,2,FALSE))," ",(VLOOKUP(G2401,[1]Sheet!$K$2:$L$159,2,FALSE)))</f>
        <v xml:space="preserve"> </v>
      </c>
      <c r="AN2401" s="122" t="str">
        <f>IF(ISNA(VLOOKUP(I2401&amp;C2401,[1]Sheet!$D$2:$E$228,2,FALSE))," ",VLOOKUP(I2401&amp;C2401,[1]Sheet!$D$2:$E$228,2,FALSE))</f>
        <v xml:space="preserve"> </v>
      </c>
      <c r="AO2401" s="122" t="str">
        <f>+I2401&amp;C2401</f>
        <v/>
      </c>
      <c r="AP2401" s="122" t="str">
        <f>C2401&amp;D2401&amp;E2401&amp;G2401&amp;I2401&amp;O2401</f>
        <v/>
      </c>
      <c r="AQ2401" s="122" t="str">
        <f>B2401&amp;D2401&amp;N2401</f>
        <v/>
      </c>
      <c r="AR2401" s="123" t="str">
        <f>+D2401&amp;J2401</f>
        <v/>
      </c>
      <c r="AS2401" s="124" t="str">
        <f t="shared" si="340"/>
        <v/>
      </c>
      <c r="AT2401" s="125" t="str">
        <f t="shared" si="341"/>
        <v/>
      </c>
      <c r="AU2401" s="125" t="str">
        <f>IF(NOT(AT2401=""),VLOOKUP(AT2401,[1]PSI_Category!A:B,2,0),"")</f>
        <v/>
      </c>
      <c r="AV2401" s="167"/>
      <c r="AW2401" s="167"/>
      <c r="AX2401" s="167"/>
    </row>
    <row r="2402" spans="1:50" s="133" customFormat="1" ht="11.4" customHeight="1" x14ac:dyDescent="0.3">
      <c r="A2402" s="103"/>
      <c r="B2402" s="104"/>
      <c r="C2402" s="105"/>
      <c r="D2402" s="106"/>
      <c r="E2402" s="107"/>
      <c r="F2402" s="105"/>
      <c r="G2402" s="107"/>
      <c r="H2402" s="105"/>
      <c r="I2402" s="105"/>
      <c r="J2402" s="107"/>
      <c r="K2402" s="105"/>
      <c r="L2402" s="105"/>
      <c r="M2402" s="105"/>
      <c r="N2402" s="105"/>
      <c r="O2402" s="108"/>
      <c r="P2402" s="109"/>
      <c r="Q2402" s="110"/>
      <c r="R2402" s="110"/>
      <c r="S2402" s="110"/>
      <c r="T2402" s="110"/>
      <c r="U2402" s="111"/>
      <c r="V2402" s="111"/>
      <c r="W2402" s="112"/>
      <c r="X2402" s="113"/>
      <c r="Y2402" s="114"/>
      <c r="Z2402" s="115"/>
      <c r="AA2402" s="116"/>
      <c r="AB2402" s="117" t="b">
        <f t="shared" si="333"/>
        <v>0</v>
      </c>
      <c r="AC2402" s="117">
        <f t="shared" si="334"/>
        <v>0</v>
      </c>
      <c r="AD2402" s="118"/>
      <c r="AE2402" s="117" t="b">
        <f t="shared" si="335"/>
        <v>0</v>
      </c>
      <c r="AF2402" s="117">
        <f t="shared" si="336"/>
        <v>0</v>
      </c>
      <c r="AG2402" s="119">
        <f t="shared" si="337"/>
        <v>0</v>
      </c>
      <c r="AH2402" s="120" t="b">
        <f t="shared" si="338"/>
        <v>0</v>
      </c>
      <c r="AI2402" s="121">
        <f t="shared" si="339"/>
        <v>0</v>
      </c>
      <c r="AJ2402" s="122">
        <f>+C2402</f>
        <v>0</v>
      </c>
      <c r="AK2402" s="122" t="str">
        <f>IF(ISNA(VLOOKUP(postponeList!D2402,[1]Sheet!$A$2:$B$12,2,FALSE))," ",(VLOOKUP(postponeList!D2402,[1]Sheet!$A$2:$B$12,2,FALSE)))</f>
        <v xml:space="preserve"> </v>
      </c>
      <c r="AL2402" s="122" t="str">
        <f>IF(ISNA(VLOOKUP(E2402,[1]Sheet!$G$2:$H$40,2,FALSE))," ",VLOOKUP(E2402,[1]Sheet!$G$2:$H$40,2,FALSE))</f>
        <v xml:space="preserve"> </v>
      </c>
      <c r="AM2402" s="122" t="str">
        <f>IF(ISNA(VLOOKUP(G2402,[1]Sheet!$K$2:$L$159,2,FALSE))," ",(VLOOKUP(G2402,[1]Sheet!$K$2:$L$159,2,FALSE)))</f>
        <v xml:space="preserve"> </v>
      </c>
      <c r="AN2402" s="122" t="str">
        <f>IF(ISNA(VLOOKUP(I2402&amp;C2402,[1]Sheet!$D$2:$E$228,2,FALSE))," ",VLOOKUP(I2402&amp;C2402,[1]Sheet!$D$2:$E$228,2,FALSE))</f>
        <v xml:space="preserve"> </v>
      </c>
      <c r="AO2402" s="122" t="str">
        <f>+I2402&amp;C2402</f>
        <v/>
      </c>
      <c r="AP2402" s="122" t="str">
        <f>C2402&amp;D2402&amp;E2402&amp;G2402&amp;I2402&amp;O2402</f>
        <v/>
      </c>
      <c r="AQ2402" s="122" t="str">
        <f>B2402&amp;D2402&amp;N2402</f>
        <v/>
      </c>
      <c r="AR2402" s="123" t="str">
        <f>+D2402&amp;J2402</f>
        <v/>
      </c>
      <c r="AS2402" s="124" t="str">
        <f t="shared" si="340"/>
        <v/>
      </c>
      <c r="AT2402" s="125" t="str">
        <f t="shared" si="341"/>
        <v/>
      </c>
      <c r="AU2402" s="125" t="str">
        <f>IF(NOT(AT2402=""),VLOOKUP(AT2402,[1]PSI_Category!A:B,2,0),"")</f>
        <v/>
      </c>
      <c r="AV2402" s="167"/>
      <c r="AW2402" s="167"/>
      <c r="AX2402" s="167"/>
    </row>
    <row r="2403" spans="1:50" s="133" customFormat="1" ht="11.4" customHeight="1" x14ac:dyDescent="0.3">
      <c r="A2403" s="103"/>
      <c r="B2403" s="104"/>
      <c r="C2403" s="105"/>
      <c r="D2403" s="106"/>
      <c r="E2403" s="107"/>
      <c r="F2403" s="105"/>
      <c r="G2403" s="107"/>
      <c r="H2403" s="105"/>
      <c r="I2403" s="105"/>
      <c r="J2403" s="107"/>
      <c r="K2403" s="105"/>
      <c r="L2403" s="105"/>
      <c r="M2403" s="105"/>
      <c r="N2403" s="105"/>
      <c r="O2403" s="108"/>
      <c r="P2403" s="109"/>
      <c r="Q2403" s="110"/>
      <c r="R2403" s="110"/>
      <c r="S2403" s="110"/>
      <c r="T2403" s="110"/>
      <c r="U2403" s="111"/>
      <c r="V2403" s="111"/>
      <c r="W2403" s="112"/>
      <c r="X2403" s="113"/>
      <c r="Y2403" s="114"/>
      <c r="Z2403" s="115"/>
      <c r="AA2403" s="116"/>
      <c r="AB2403" s="117" t="b">
        <f t="shared" si="333"/>
        <v>0</v>
      </c>
      <c r="AC2403" s="117">
        <f t="shared" si="334"/>
        <v>0</v>
      </c>
      <c r="AD2403" s="118"/>
      <c r="AE2403" s="117" t="b">
        <f t="shared" si="335"/>
        <v>0</v>
      </c>
      <c r="AF2403" s="117">
        <f t="shared" si="336"/>
        <v>0</v>
      </c>
      <c r="AG2403" s="119">
        <f t="shared" si="337"/>
        <v>0</v>
      </c>
      <c r="AH2403" s="120" t="b">
        <f t="shared" si="338"/>
        <v>0</v>
      </c>
      <c r="AI2403" s="121">
        <f t="shared" si="339"/>
        <v>0</v>
      </c>
      <c r="AJ2403" s="122">
        <f>+C2403</f>
        <v>0</v>
      </c>
      <c r="AK2403" s="122" t="str">
        <f>IF(ISNA(VLOOKUP(postponeList!D2403,[1]Sheet!$A$2:$B$12,2,FALSE))," ",(VLOOKUP(postponeList!D2403,[1]Sheet!$A$2:$B$12,2,FALSE)))</f>
        <v xml:space="preserve"> </v>
      </c>
      <c r="AL2403" s="122" t="str">
        <f>IF(ISNA(VLOOKUP(E2403,[1]Sheet!$G$2:$H$40,2,FALSE))," ",VLOOKUP(E2403,[1]Sheet!$G$2:$H$40,2,FALSE))</f>
        <v xml:space="preserve"> </v>
      </c>
      <c r="AM2403" s="122" t="str">
        <f>IF(ISNA(VLOOKUP(G2403,[1]Sheet!$K$2:$L$159,2,FALSE))," ",(VLOOKUP(G2403,[1]Sheet!$K$2:$L$159,2,FALSE)))</f>
        <v xml:space="preserve"> </v>
      </c>
      <c r="AN2403" s="122" t="str">
        <f>IF(ISNA(VLOOKUP(I2403&amp;C2403,[1]Sheet!$D$2:$E$228,2,FALSE))," ",VLOOKUP(I2403&amp;C2403,[1]Sheet!$D$2:$E$228,2,FALSE))</f>
        <v xml:space="preserve"> </v>
      </c>
      <c r="AO2403" s="122" t="str">
        <f>+I2403&amp;C2403</f>
        <v/>
      </c>
      <c r="AP2403" s="122" t="str">
        <f>C2403&amp;D2403&amp;E2403&amp;G2403&amp;I2403&amp;O2403</f>
        <v/>
      </c>
      <c r="AQ2403" s="122" t="str">
        <f>B2403&amp;D2403&amp;N2403</f>
        <v/>
      </c>
      <c r="AR2403" s="123" t="str">
        <f>+D2403&amp;J2403</f>
        <v/>
      </c>
      <c r="AS2403" s="124" t="str">
        <f t="shared" si="340"/>
        <v/>
      </c>
      <c r="AT2403" s="125" t="str">
        <f t="shared" si="341"/>
        <v/>
      </c>
      <c r="AU2403" s="125" t="str">
        <f>IF(NOT(AT2403=""),VLOOKUP(AT2403,[1]PSI_Category!A:B,2,0),"")</f>
        <v/>
      </c>
      <c r="AV2403" s="167"/>
      <c r="AW2403" s="167"/>
      <c r="AX2403" s="167"/>
    </row>
    <row r="2404" spans="1:50" s="133" customFormat="1" ht="11.4" customHeight="1" x14ac:dyDescent="0.3">
      <c r="A2404" s="103"/>
      <c r="B2404" s="104"/>
      <c r="C2404" s="105"/>
      <c r="D2404" s="106"/>
      <c r="E2404" s="107"/>
      <c r="F2404" s="105"/>
      <c r="G2404" s="107"/>
      <c r="H2404" s="105"/>
      <c r="I2404" s="105"/>
      <c r="J2404" s="107"/>
      <c r="K2404" s="105"/>
      <c r="L2404" s="105"/>
      <c r="M2404" s="105"/>
      <c r="N2404" s="105"/>
      <c r="O2404" s="108"/>
      <c r="P2404" s="109"/>
      <c r="Q2404" s="110"/>
      <c r="R2404" s="110"/>
      <c r="S2404" s="110"/>
      <c r="T2404" s="110"/>
      <c r="U2404" s="111"/>
      <c r="V2404" s="111"/>
      <c r="W2404" s="112"/>
      <c r="X2404" s="113"/>
      <c r="Y2404" s="114"/>
      <c r="Z2404" s="115"/>
      <c r="AA2404" s="116"/>
      <c r="AB2404" s="117" t="b">
        <f t="shared" si="333"/>
        <v>0</v>
      </c>
      <c r="AC2404" s="117">
        <f t="shared" si="334"/>
        <v>0</v>
      </c>
      <c r="AD2404" s="118"/>
      <c r="AE2404" s="117" t="b">
        <f t="shared" si="335"/>
        <v>0</v>
      </c>
      <c r="AF2404" s="117">
        <f t="shared" si="336"/>
        <v>0</v>
      </c>
      <c r="AG2404" s="119">
        <f t="shared" si="337"/>
        <v>0</v>
      </c>
      <c r="AH2404" s="120" t="b">
        <f t="shared" si="338"/>
        <v>0</v>
      </c>
      <c r="AI2404" s="121">
        <f t="shared" si="339"/>
        <v>0</v>
      </c>
      <c r="AJ2404" s="122">
        <f>+C2404</f>
        <v>0</v>
      </c>
      <c r="AK2404" s="122" t="str">
        <f>IF(ISNA(VLOOKUP(postponeList!D2404,[1]Sheet!$A$2:$B$12,2,FALSE))," ",(VLOOKUP(postponeList!D2404,[1]Sheet!$A$2:$B$12,2,FALSE)))</f>
        <v xml:space="preserve"> </v>
      </c>
      <c r="AL2404" s="122" t="str">
        <f>IF(ISNA(VLOOKUP(E2404,[1]Sheet!$G$2:$H$40,2,FALSE))," ",VLOOKUP(E2404,[1]Sheet!$G$2:$H$40,2,FALSE))</f>
        <v xml:space="preserve"> </v>
      </c>
      <c r="AM2404" s="122" t="str">
        <f>IF(ISNA(VLOOKUP(G2404,[1]Sheet!$K$2:$L$159,2,FALSE))," ",(VLOOKUP(G2404,[1]Sheet!$K$2:$L$159,2,FALSE)))</f>
        <v xml:space="preserve"> </v>
      </c>
      <c r="AN2404" s="122" t="str">
        <f>IF(ISNA(VLOOKUP(I2404&amp;C2404,[1]Sheet!$D$2:$E$228,2,FALSE))," ",VLOOKUP(I2404&amp;C2404,[1]Sheet!$D$2:$E$228,2,FALSE))</f>
        <v xml:space="preserve"> </v>
      </c>
      <c r="AO2404" s="122" t="str">
        <f>+I2404&amp;C2404</f>
        <v/>
      </c>
      <c r="AP2404" s="122" t="str">
        <f>C2404&amp;D2404&amp;E2404&amp;G2404&amp;I2404&amp;O2404</f>
        <v/>
      </c>
      <c r="AQ2404" s="122" t="str">
        <f>B2404&amp;D2404&amp;N2404</f>
        <v/>
      </c>
      <c r="AR2404" s="123" t="str">
        <f>+D2404&amp;J2404</f>
        <v/>
      </c>
      <c r="AS2404" s="124" t="str">
        <f t="shared" si="340"/>
        <v/>
      </c>
      <c r="AT2404" s="125" t="str">
        <f t="shared" si="341"/>
        <v/>
      </c>
      <c r="AU2404" s="125" t="str">
        <f>IF(NOT(AT2404=""),VLOOKUP(AT2404,[1]PSI_Category!A:B,2,0),"")</f>
        <v/>
      </c>
      <c r="AV2404" s="167"/>
      <c r="AW2404" s="167"/>
      <c r="AX2404" s="167"/>
    </row>
    <row r="2405" spans="1:50" s="133" customFormat="1" ht="11.4" customHeight="1" x14ac:dyDescent="0.3">
      <c r="A2405" s="103"/>
      <c r="B2405" s="104"/>
      <c r="C2405" s="105"/>
      <c r="D2405" s="106"/>
      <c r="E2405" s="107"/>
      <c r="F2405" s="105"/>
      <c r="G2405" s="107"/>
      <c r="H2405" s="105"/>
      <c r="I2405" s="105"/>
      <c r="J2405" s="107"/>
      <c r="K2405" s="105"/>
      <c r="L2405" s="105"/>
      <c r="M2405" s="105"/>
      <c r="N2405" s="105"/>
      <c r="O2405" s="108"/>
      <c r="P2405" s="109"/>
      <c r="Q2405" s="110"/>
      <c r="R2405" s="110"/>
      <c r="S2405" s="110"/>
      <c r="T2405" s="110"/>
      <c r="U2405" s="111"/>
      <c r="V2405" s="111"/>
      <c r="W2405" s="112"/>
      <c r="X2405" s="113"/>
      <c r="Y2405" s="114"/>
      <c r="Z2405" s="115"/>
      <c r="AA2405" s="116"/>
      <c r="AB2405" s="117" t="b">
        <f t="shared" si="333"/>
        <v>0</v>
      </c>
      <c r="AC2405" s="117">
        <f t="shared" si="334"/>
        <v>0</v>
      </c>
      <c r="AD2405" s="118"/>
      <c r="AE2405" s="117" t="b">
        <f t="shared" si="335"/>
        <v>0</v>
      </c>
      <c r="AF2405" s="117">
        <f t="shared" si="336"/>
        <v>0</v>
      </c>
      <c r="AG2405" s="119">
        <f t="shared" si="337"/>
        <v>0</v>
      </c>
      <c r="AH2405" s="120" t="b">
        <f t="shared" si="338"/>
        <v>0</v>
      </c>
      <c r="AI2405" s="121">
        <f t="shared" si="339"/>
        <v>0</v>
      </c>
      <c r="AJ2405" s="122">
        <f>+C2405</f>
        <v>0</v>
      </c>
      <c r="AK2405" s="122" t="str">
        <f>IF(ISNA(VLOOKUP(postponeList!D2405,[1]Sheet!$A$2:$B$12,2,FALSE))," ",(VLOOKUP(postponeList!D2405,[1]Sheet!$A$2:$B$12,2,FALSE)))</f>
        <v xml:space="preserve"> </v>
      </c>
      <c r="AL2405" s="122" t="str">
        <f>IF(ISNA(VLOOKUP(E2405,[1]Sheet!$G$2:$H$40,2,FALSE))," ",VLOOKUP(E2405,[1]Sheet!$G$2:$H$40,2,FALSE))</f>
        <v xml:space="preserve"> </v>
      </c>
      <c r="AM2405" s="122" t="str">
        <f>IF(ISNA(VLOOKUP(G2405,[1]Sheet!$K$2:$L$159,2,FALSE))," ",(VLOOKUP(G2405,[1]Sheet!$K$2:$L$159,2,FALSE)))</f>
        <v xml:space="preserve"> </v>
      </c>
      <c r="AN2405" s="122" t="str">
        <f>IF(ISNA(VLOOKUP(I2405&amp;C2405,[1]Sheet!$D$2:$E$228,2,FALSE))," ",VLOOKUP(I2405&amp;C2405,[1]Sheet!$D$2:$E$228,2,FALSE))</f>
        <v xml:space="preserve"> </v>
      </c>
      <c r="AO2405" s="122" t="str">
        <f>+I2405&amp;C2405</f>
        <v/>
      </c>
      <c r="AP2405" s="122" t="str">
        <f>C2405&amp;D2405&amp;E2405&amp;G2405&amp;I2405&amp;O2405</f>
        <v/>
      </c>
      <c r="AQ2405" s="122" t="str">
        <f>B2405&amp;D2405&amp;N2405</f>
        <v/>
      </c>
      <c r="AR2405" s="123" t="str">
        <f>+D2405&amp;J2405</f>
        <v/>
      </c>
      <c r="AS2405" s="124" t="str">
        <f t="shared" si="340"/>
        <v/>
      </c>
      <c r="AT2405" s="125" t="str">
        <f t="shared" si="341"/>
        <v/>
      </c>
      <c r="AU2405" s="125" t="str">
        <f>IF(NOT(AT2405=""),VLOOKUP(AT2405,[1]PSI_Category!A:B,2,0),"")</f>
        <v/>
      </c>
      <c r="AV2405" s="167"/>
      <c r="AW2405" s="167"/>
      <c r="AX2405" s="167"/>
    </row>
    <row r="2406" spans="1:50" s="133" customFormat="1" ht="11.4" customHeight="1" x14ac:dyDescent="0.3">
      <c r="A2406" s="103"/>
      <c r="B2406" s="104"/>
      <c r="C2406" s="105"/>
      <c r="D2406" s="106"/>
      <c r="E2406" s="107"/>
      <c r="F2406" s="105"/>
      <c r="G2406" s="107"/>
      <c r="H2406" s="105"/>
      <c r="I2406" s="105"/>
      <c r="J2406" s="107"/>
      <c r="K2406" s="105"/>
      <c r="L2406" s="105"/>
      <c r="M2406" s="105"/>
      <c r="N2406" s="105"/>
      <c r="O2406" s="108"/>
      <c r="P2406" s="109"/>
      <c r="Q2406" s="110"/>
      <c r="R2406" s="110"/>
      <c r="S2406" s="110"/>
      <c r="T2406" s="110"/>
      <c r="U2406" s="111"/>
      <c r="V2406" s="111"/>
      <c r="W2406" s="112"/>
      <c r="X2406" s="113"/>
      <c r="Y2406" s="114"/>
      <c r="Z2406" s="115"/>
      <c r="AA2406" s="116"/>
      <c r="AB2406" s="117" t="b">
        <f t="shared" si="333"/>
        <v>0</v>
      </c>
      <c r="AC2406" s="117">
        <f t="shared" si="334"/>
        <v>0</v>
      </c>
      <c r="AD2406" s="118"/>
      <c r="AE2406" s="117" t="b">
        <f t="shared" si="335"/>
        <v>0</v>
      </c>
      <c r="AF2406" s="117">
        <f t="shared" si="336"/>
        <v>0</v>
      </c>
      <c r="AG2406" s="119">
        <f t="shared" si="337"/>
        <v>0</v>
      </c>
      <c r="AH2406" s="120" t="b">
        <f t="shared" si="338"/>
        <v>0</v>
      </c>
      <c r="AI2406" s="121">
        <f t="shared" si="339"/>
        <v>0</v>
      </c>
      <c r="AJ2406" s="122">
        <f>+C2406</f>
        <v>0</v>
      </c>
      <c r="AK2406" s="122" t="str">
        <f>IF(ISNA(VLOOKUP(postponeList!D2406,[1]Sheet!$A$2:$B$12,2,FALSE))," ",(VLOOKUP(postponeList!D2406,[1]Sheet!$A$2:$B$12,2,FALSE)))</f>
        <v xml:space="preserve"> </v>
      </c>
      <c r="AL2406" s="122" t="str">
        <f>IF(ISNA(VLOOKUP(E2406,[1]Sheet!$G$2:$H$40,2,FALSE))," ",VLOOKUP(E2406,[1]Sheet!$G$2:$H$40,2,FALSE))</f>
        <v xml:space="preserve"> </v>
      </c>
      <c r="AM2406" s="122" t="str">
        <f>IF(ISNA(VLOOKUP(G2406,[1]Sheet!$K$2:$L$159,2,FALSE))," ",(VLOOKUP(G2406,[1]Sheet!$K$2:$L$159,2,FALSE)))</f>
        <v xml:space="preserve"> </v>
      </c>
      <c r="AN2406" s="122" t="str">
        <f>IF(ISNA(VLOOKUP(I2406&amp;C2406,[1]Sheet!$D$2:$E$228,2,FALSE))," ",VLOOKUP(I2406&amp;C2406,[1]Sheet!$D$2:$E$228,2,FALSE))</f>
        <v xml:space="preserve"> </v>
      </c>
      <c r="AO2406" s="122" t="str">
        <f>+I2406&amp;C2406</f>
        <v/>
      </c>
      <c r="AP2406" s="122" t="str">
        <f>C2406&amp;D2406&amp;E2406&amp;G2406&amp;I2406&amp;O2406</f>
        <v/>
      </c>
      <c r="AQ2406" s="122" t="str">
        <f>B2406&amp;D2406&amp;N2406</f>
        <v/>
      </c>
      <c r="AR2406" s="123" t="str">
        <f>+D2406&amp;J2406</f>
        <v/>
      </c>
      <c r="AS2406" s="124" t="str">
        <f t="shared" si="340"/>
        <v/>
      </c>
      <c r="AT2406" s="125" t="str">
        <f t="shared" si="341"/>
        <v/>
      </c>
      <c r="AU2406" s="125" t="str">
        <f>IF(NOT(AT2406=""),VLOOKUP(AT2406,[1]PSI_Category!A:B,2,0),"")</f>
        <v/>
      </c>
      <c r="AV2406" s="167"/>
      <c r="AW2406" s="167"/>
      <c r="AX2406" s="167"/>
    </row>
    <row r="2407" spans="1:50" s="133" customFormat="1" ht="11.4" customHeight="1" x14ac:dyDescent="0.3">
      <c r="A2407" s="103"/>
      <c r="B2407" s="104"/>
      <c r="C2407" s="105"/>
      <c r="D2407" s="106"/>
      <c r="E2407" s="107"/>
      <c r="F2407" s="105"/>
      <c r="G2407" s="107"/>
      <c r="H2407" s="105"/>
      <c r="I2407" s="105"/>
      <c r="J2407" s="107"/>
      <c r="K2407" s="105"/>
      <c r="L2407" s="105"/>
      <c r="M2407" s="105"/>
      <c r="N2407" s="105"/>
      <c r="O2407" s="127"/>
      <c r="P2407" s="109"/>
      <c r="Q2407" s="110"/>
      <c r="R2407" s="110"/>
      <c r="S2407" s="110"/>
      <c r="T2407" s="110"/>
      <c r="U2407" s="111"/>
      <c r="V2407" s="111"/>
      <c r="W2407" s="112"/>
      <c r="X2407" s="113"/>
      <c r="Y2407" s="114"/>
      <c r="Z2407" s="115"/>
      <c r="AA2407" s="116"/>
      <c r="AB2407" s="117" t="b">
        <f t="shared" si="333"/>
        <v>0</v>
      </c>
      <c r="AC2407" s="117">
        <f t="shared" si="334"/>
        <v>0</v>
      </c>
      <c r="AD2407" s="118"/>
      <c r="AE2407" s="117" t="b">
        <f t="shared" si="335"/>
        <v>0</v>
      </c>
      <c r="AF2407" s="117">
        <f t="shared" si="336"/>
        <v>0</v>
      </c>
      <c r="AG2407" s="119">
        <f t="shared" si="337"/>
        <v>0</v>
      </c>
      <c r="AH2407" s="120" t="b">
        <f t="shared" si="338"/>
        <v>0</v>
      </c>
      <c r="AI2407" s="121">
        <f t="shared" si="339"/>
        <v>0</v>
      </c>
      <c r="AJ2407" s="122">
        <f>+C2407</f>
        <v>0</v>
      </c>
      <c r="AK2407" s="122" t="str">
        <f>IF(ISNA(VLOOKUP(postponeList!D2407,[1]Sheet!$A$2:$B$12,2,FALSE))," ",(VLOOKUP(postponeList!D2407,[1]Sheet!$A$2:$B$12,2,FALSE)))</f>
        <v xml:space="preserve"> </v>
      </c>
      <c r="AL2407" s="122" t="str">
        <f>IF(ISNA(VLOOKUP(E2407,[1]Sheet!$G$2:$H$40,2,FALSE))," ",VLOOKUP(E2407,[1]Sheet!$G$2:$H$40,2,FALSE))</f>
        <v xml:space="preserve"> </v>
      </c>
      <c r="AM2407" s="122" t="str">
        <f>IF(ISNA(VLOOKUP(G2407,[1]Sheet!$K$2:$L$159,2,FALSE))," ",(VLOOKUP(G2407,[1]Sheet!$K$2:$L$159,2,FALSE)))</f>
        <v xml:space="preserve"> </v>
      </c>
      <c r="AN2407" s="122" t="str">
        <f>IF(ISNA(VLOOKUP(I2407&amp;C2407,[1]Sheet!$D$2:$E$228,2,FALSE))," ",VLOOKUP(I2407&amp;C2407,[1]Sheet!$D$2:$E$228,2,FALSE))</f>
        <v xml:space="preserve"> </v>
      </c>
      <c r="AO2407" s="122" t="str">
        <f>+I2407&amp;C2407</f>
        <v/>
      </c>
      <c r="AP2407" s="122" t="str">
        <f>C2407&amp;D2407&amp;E2407&amp;G2407&amp;I2407&amp;O2407</f>
        <v/>
      </c>
      <c r="AQ2407" s="122" t="str">
        <f>B2407&amp;D2407&amp;N2407</f>
        <v/>
      </c>
      <c r="AR2407" s="123" t="str">
        <f>+D2407&amp;J2407</f>
        <v/>
      </c>
      <c r="AS2407" s="124" t="str">
        <f t="shared" si="340"/>
        <v/>
      </c>
      <c r="AT2407" s="125" t="str">
        <f t="shared" si="341"/>
        <v/>
      </c>
      <c r="AU2407" s="125" t="str">
        <f>IF(NOT(AT2407=""),VLOOKUP(AT2407,[1]PSI_Category!A:B,2,0),"")</f>
        <v/>
      </c>
      <c r="AV2407" s="167"/>
      <c r="AW2407" s="167"/>
      <c r="AX2407" s="167"/>
    </row>
    <row r="2408" spans="1:50" s="133" customFormat="1" ht="11.4" customHeight="1" x14ac:dyDescent="0.3">
      <c r="A2408" s="103"/>
      <c r="B2408" s="104"/>
      <c r="C2408" s="105"/>
      <c r="D2408" s="106"/>
      <c r="E2408" s="107"/>
      <c r="F2408" s="105"/>
      <c r="G2408" s="107"/>
      <c r="H2408" s="105"/>
      <c r="I2408" s="105"/>
      <c r="J2408" s="107"/>
      <c r="K2408" s="105"/>
      <c r="L2408" s="105"/>
      <c r="M2408" s="105"/>
      <c r="N2408" s="105"/>
      <c r="O2408" s="127"/>
      <c r="P2408" s="109"/>
      <c r="Q2408" s="110"/>
      <c r="R2408" s="110"/>
      <c r="S2408" s="110"/>
      <c r="T2408" s="110"/>
      <c r="U2408" s="111"/>
      <c r="V2408" s="111"/>
      <c r="W2408" s="112"/>
      <c r="X2408" s="113"/>
      <c r="Y2408" s="114"/>
      <c r="Z2408" s="115"/>
      <c r="AA2408" s="116"/>
      <c r="AB2408" s="117" t="b">
        <f t="shared" si="333"/>
        <v>0</v>
      </c>
      <c r="AC2408" s="117">
        <f t="shared" si="334"/>
        <v>0</v>
      </c>
      <c r="AD2408" s="118"/>
      <c r="AE2408" s="117" t="b">
        <f t="shared" si="335"/>
        <v>0</v>
      </c>
      <c r="AF2408" s="117">
        <f t="shared" si="336"/>
        <v>0</v>
      </c>
      <c r="AG2408" s="119">
        <f t="shared" si="337"/>
        <v>0</v>
      </c>
      <c r="AH2408" s="120" t="b">
        <f t="shared" si="338"/>
        <v>0</v>
      </c>
      <c r="AI2408" s="121">
        <f t="shared" si="339"/>
        <v>0</v>
      </c>
      <c r="AJ2408" s="122">
        <f>+C2408</f>
        <v>0</v>
      </c>
      <c r="AK2408" s="122" t="str">
        <f>IF(ISNA(VLOOKUP(postponeList!D2408,[1]Sheet!$A$2:$B$12,2,FALSE))," ",(VLOOKUP(postponeList!D2408,[1]Sheet!$A$2:$B$12,2,FALSE)))</f>
        <v xml:space="preserve"> </v>
      </c>
      <c r="AL2408" s="122" t="str">
        <f>IF(ISNA(VLOOKUP(E2408,[1]Sheet!$G$2:$H$40,2,FALSE))," ",VLOOKUP(E2408,[1]Sheet!$G$2:$H$40,2,FALSE))</f>
        <v xml:space="preserve"> </v>
      </c>
      <c r="AM2408" s="122" t="str">
        <f>IF(ISNA(VLOOKUP(G2408,[1]Sheet!$K$2:$L$159,2,FALSE))," ",(VLOOKUP(G2408,[1]Sheet!$K$2:$L$159,2,FALSE)))</f>
        <v xml:space="preserve"> </v>
      </c>
      <c r="AN2408" s="122" t="str">
        <f>IF(ISNA(VLOOKUP(I2408&amp;C2408,[1]Sheet!$D$2:$E$228,2,FALSE))," ",VLOOKUP(I2408&amp;C2408,[1]Sheet!$D$2:$E$228,2,FALSE))</f>
        <v xml:space="preserve"> </v>
      </c>
      <c r="AO2408" s="122" t="str">
        <f>+I2408&amp;C2408</f>
        <v/>
      </c>
      <c r="AP2408" s="122" t="str">
        <f>C2408&amp;D2408&amp;E2408&amp;G2408&amp;I2408&amp;O2408</f>
        <v/>
      </c>
      <c r="AQ2408" s="122" t="str">
        <f>B2408&amp;D2408&amp;N2408</f>
        <v/>
      </c>
      <c r="AR2408" s="123" t="str">
        <f>+D2408&amp;J2408</f>
        <v/>
      </c>
      <c r="AS2408" s="124" t="str">
        <f t="shared" si="340"/>
        <v/>
      </c>
      <c r="AT2408" s="125" t="str">
        <f t="shared" si="341"/>
        <v/>
      </c>
      <c r="AU2408" s="125" t="str">
        <f>IF(NOT(AT2408=""),VLOOKUP(AT2408,[1]PSI_Category!A:B,2,0),"")</f>
        <v/>
      </c>
      <c r="AV2408" s="167"/>
      <c r="AW2408" s="167"/>
      <c r="AX2408" s="167"/>
    </row>
    <row r="2409" spans="1:50" s="133" customFormat="1" ht="11.4" customHeight="1" x14ac:dyDescent="0.3">
      <c r="A2409" s="103"/>
      <c r="B2409" s="104"/>
      <c r="C2409" s="105"/>
      <c r="D2409" s="106"/>
      <c r="E2409" s="107"/>
      <c r="F2409" s="105"/>
      <c r="G2409" s="107"/>
      <c r="H2409" s="105"/>
      <c r="I2409" s="105"/>
      <c r="J2409" s="107"/>
      <c r="K2409" s="105"/>
      <c r="L2409" s="105"/>
      <c r="M2409" s="105"/>
      <c r="N2409" s="105"/>
      <c r="O2409" s="127"/>
      <c r="P2409" s="109"/>
      <c r="Q2409" s="110"/>
      <c r="R2409" s="110"/>
      <c r="S2409" s="110"/>
      <c r="T2409" s="110"/>
      <c r="U2409" s="111"/>
      <c r="V2409" s="111"/>
      <c r="W2409" s="112"/>
      <c r="X2409" s="113"/>
      <c r="Y2409" s="114"/>
      <c r="Z2409" s="115"/>
      <c r="AA2409" s="116"/>
      <c r="AB2409" s="117" t="b">
        <f t="shared" si="333"/>
        <v>0</v>
      </c>
      <c r="AC2409" s="117">
        <f t="shared" si="334"/>
        <v>0</v>
      </c>
      <c r="AD2409" s="118"/>
      <c r="AE2409" s="117" t="b">
        <f t="shared" si="335"/>
        <v>0</v>
      </c>
      <c r="AF2409" s="117">
        <f t="shared" si="336"/>
        <v>0</v>
      </c>
      <c r="AG2409" s="119">
        <f t="shared" si="337"/>
        <v>0</v>
      </c>
      <c r="AH2409" s="120" t="b">
        <f t="shared" si="338"/>
        <v>0</v>
      </c>
      <c r="AI2409" s="121">
        <f t="shared" si="339"/>
        <v>0</v>
      </c>
      <c r="AJ2409" s="122">
        <f>+C2409</f>
        <v>0</v>
      </c>
      <c r="AK2409" s="122" t="str">
        <f>IF(ISNA(VLOOKUP(postponeList!D2409,[1]Sheet!$A$2:$B$12,2,FALSE))," ",(VLOOKUP(postponeList!D2409,[1]Sheet!$A$2:$B$12,2,FALSE)))</f>
        <v xml:space="preserve"> </v>
      </c>
      <c r="AL2409" s="122" t="str">
        <f>IF(ISNA(VLOOKUP(E2409,[1]Sheet!$G$2:$H$40,2,FALSE))," ",VLOOKUP(E2409,[1]Sheet!$G$2:$H$40,2,FALSE))</f>
        <v xml:space="preserve"> </v>
      </c>
      <c r="AM2409" s="122" t="str">
        <f>IF(ISNA(VLOOKUP(G2409,[1]Sheet!$K$2:$L$159,2,FALSE))," ",(VLOOKUP(G2409,[1]Sheet!$K$2:$L$159,2,FALSE)))</f>
        <v xml:space="preserve"> </v>
      </c>
      <c r="AN2409" s="122" t="str">
        <f>IF(ISNA(VLOOKUP(I2409&amp;C2409,[1]Sheet!$D$2:$E$228,2,FALSE))," ",VLOOKUP(I2409&amp;C2409,[1]Sheet!$D$2:$E$228,2,FALSE))</f>
        <v xml:space="preserve"> </v>
      </c>
      <c r="AO2409" s="122" t="str">
        <f>+I2409&amp;C2409</f>
        <v/>
      </c>
      <c r="AP2409" s="122" t="str">
        <f>C2409&amp;D2409&amp;E2409&amp;G2409&amp;I2409&amp;O2409</f>
        <v/>
      </c>
      <c r="AQ2409" s="122" t="str">
        <f>B2409&amp;D2409&amp;N2409</f>
        <v/>
      </c>
      <c r="AR2409" s="123" t="str">
        <f>+D2409&amp;J2409</f>
        <v/>
      </c>
      <c r="AS2409" s="124" t="str">
        <f t="shared" si="340"/>
        <v/>
      </c>
      <c r="AT2409" s="125" t="str">
        <f t="shared" si="341"/>
        <v/>
      </c>
      <c r="AU2409" s="125" t="str">
        <f>IF(NOT(AT2409=""),VLOOKUP(AT2409,[1]PSI_Category!A:B,2,0),"")</f>
        <v/>
      </c>
      <c r="AV2409" s="167"/>
      <c r="AW2409" s="167"/>
      <c r="AX2409" s="167"/>
    </row>
    <row r="2410" spans="1:50" s="133" customFormat="1" ht="11.4" customHeight="1" x14ac:dyDescent="0.3">
      <c r="A2410" s="103"/>
      <c r="B2410" s="104"/>
      <c r="C2410" s="105"/>
      <c r="D2410" s="106"/>
      <c r="E2410" s="107"/>
      <c r="F2410" s="105"/>
      <c r="G2410" s="107"/>
      <c r="H2410" s="105"/>
      <c r="I2410" s="105"/>
      <c r="J2410" s="107"/>
      <c r="K2410" s="105"/>
      <c r="L2410" s="105"/>
      <c r="M2410" s="105"/>
      <c r="N2410" s="105"/>
      <c r="O2410" s="127"/>
      <c r="P2410" s="109"/>
      <c r="Q2410" s="110"/>
      <c r="R2410" s="110"/>
      <c r="S2410" s="110"/>
      <c r="T2410" s="110"/>
      <c r="U2410" s="111"/>
      <c r="V2410" s="111"/>
      <c r="W2410" s="112"/>
      <c r="X2410" s="113"/>
      <c r="Y2410" s="114"/>
      <c r="Z2410" s="115"/>
      <c r="AA2410" s="116"/>
      <c r="AB2410" s="117" t="b">
        <f t="shared" si="333"/>
        <v>0</v>
      </c>
      <c r="AC2410" s="117">
        <f t="shared" si="334"/>
        <v>0</v>
      </c>
      <c r="AD2410" s="118"/>
      <c r="AE2410" s="117" t="b">
        <f t="shared" si="335"/>
        <v>0</v>
      </c>
      <c r="AF2410" s="117">
        <f t="shared" si="336"/>
        <v>0</v>
      </c>
      <c r="AG2410" s="119">
        <f t="shared" si="337"/>
        <v>0</v>
      </c>
      <c r="AH2410" s="120" t="b">
        <f t="shared" si="338"/>
        <v>0</v>
      </c>
      <c r="AI2410" s="121">
        <f t="shared" si="339"/>
        <v>0</v>
      </c>
      <c r="AJ2410" s="122">
        <f>+C2410</f>
        <v>0</v>
      </c>
      <c r="AK2410" s="122" t="str">
        <f>IF(ISNA(VLOOKUP(postponeList!D2410,[1]Sheet!$A$2:$B$12,2,FALSE))," ",(VLOOKUP(postponeList!D2410,[1]Sheet!$A$2:$B$12,2,FALSE)))</f>
        <v xml:space="preserve"> </v>
      </c>
      <c r="AL2410" s="122" t="str">
        <f>IF(ISNA(VLOOKUP(E2410,[1]Sheet!$G$2:$H$40,2,FALSE))," ",VLOOKUP(E2410,[1]Sheet!$G$2:$H$40,2,FALSE))</f>
        <v xml:space="preserve"> </v>
      </c>
      <c r="AM2410" s="122" t="str">
        <f>IF(ISNA(VLOOKUP(G2410,[1]Sheet!$K$2:$L$159,2,FALSE))," ",(VLOOKUP(G2410,[1]Sheet!$K$2:$L$159,2,FALSE)))</f>
        <v xml:space="preserve"> </v>
      </c>
      <c r="AN2410" s="122" t="str">
        <f>IF(ISNA(VLOOKUP(I2410&amp;C2410,[1]Sheet!$D$2:$E$228,2,FALSE))," ",VLOOKUP(I2410&amp;C2410,[1]Sheet!$D$2:$E$228,2,FALSE))</f>
        <v xml:space="preserve"> </v>
      </c>
      <c r="AO2410" s="122" t="str">
        <f>+I2410&amp;C2410</f>
        <v/>
      </c>
      <c r="AP2410" s="122" t="str">
        <f>C2410&amp;D2410&amp;E2410&amp;G2410&amp;I2410&amp;O2410</f>
        <v/>
      </c>
      <c r="AQ2410" s="122" t="str">
        <f>B2410&amp;D2410&amp;N2410</f>
        <v/>
      </c>
      <c r="AR2410" s="123" t="str">
        <f>+D2410&amp;J2410</f>
        <v/>
      </c>
      <c r="AS2410" s="124" t="str">
        <f t="shared" si="340"/>
        <v/>
      </c>
      <c r="AT2410" s="125" t="str">
        <f t="shared" si="341"/>
        <v/>
      </c>
      <c r="AU2410" s="125" t="str">
        <f>IF(NOT(AT2410=""),VLOOKUP(AT2410,[1]PSI_Category!A:B,2,0),"")</f>
        <v/>
      </c>
      <c r="AV2410" s="167"/>
      <c r="AW2410" s="167"/>
      <c r="AX2410" s="167"/>
    </row>
    <row r="2411" spans="1:50" s="133" customFormat="1" ht="11.4" customHeight="1" x14ac:dyDescent="0.3">
      <c r="A2411" s="103"/>
      <c r="B2411" s="104"/>
      <c r="C2411" s="105"/>
      <c r="D2411" s="106"/>
      <c r="E2411" s="107"/>
      <c r="F2411" s="105"/>
      <c r="G2411" s="107"/>
      <c r="H2411" s="105"/>
      <c r="I2411" s="105"/>
      <c r="J2411" s="107"/>
      <c r="K2411" s="105"/>
      <c r="L2411" s="105"/>
      <c r="M2411" s="105"/>
      <c r="N2411" s="105"/>
      <c r="O2411" s="127"/>
      <c r="P2411" s="109"/>
      <c r="Q2411" s="110"/>
      <c r="R2411" s="110"/>
      <c r="S2411" s="110"/>
      <c r="T2411" s="110"/>
      <c r="U2411" s="111"/>
      <c r="V2411" s="111"/>
      <c r="W2411" s="112"/>
      <c r="X2411" s="113"/>
      <c r="Y2411" s="114"/>
      <c r="Z2411" s="115"/>
      <c r="AA2411" s="116"/>
      <c r="AB2411" s="117" t="b">
        <f t="shared" si="333"/>
        <v>0</v>
      </c>
      <c r="AC2411" s="117">
        <f t="shared" si="334"/>
        <v>0</v>
      </c>
      <c r="AD2411" s="118"/>
      <c r="AE2411" s="117" t="b">
        <f t="shared" si="335"/>
        <v>0</v>
      </c>
      <c r="AF2411" s="117">
        <f t="shared" si="336"/>
        <v>0</v>
      </c>
      <c r="AG2411" s="119">
        <f t="shared" si="337"/>
        <v>0</v>
      </c>
      <c r="AH2411" s="120" t="b">
        <f t="shared" si="338"/>
        <v>0</v>
      </c>
      <c r="AI2411" s="121">
        <f t="shared" si="339"/>
        <v>0</v>
      </c>
      <c r="AJ2411" s="122">
        <f>+C2411</f>
        <v>0</v>
      </c>
      <c r="AK2411" s="122" t="str">
        <f>IF(ISNA(VLOOKUP(postponeList!D2411,[1]Sheet!$A$2:$B$12,2,FALSE))," ",(VLOOKUP(postponeList!D2411,[1]Sheet!$A$2:$B$12,2,FALSE)))</f>
        <v xml:space="preserve"> </v>
      </c>
      <c r="AL2411" s="122" t="str">
        <f>IF(ISNA(VLOOKUP(E2411,[1]Sheet!$G$2:$H$40,2,FALSE))," ",VLOOKUP(E2411,[1]Sheet!$G$2:$H$40,2,FALSE))</f>
        <v xml:space="preserve"> </v>
      </c>
      <c r="AM2411" s="122" t="str">
        <f>IF(ISNA(VLOOKUP(G2411,[1]Sheet!$K$2:$L$159,2,FALSE))," ",(VLOOKUP(G2411,[1]Sheet!$K$2:$L$159,2,FALSE)))</f>
        <v xml:space="preserve"> </v>
      </c>
      <c r="AN2411" s="122" t="str">
        <f>IF(ISNA(VLOOKUP(I2411&amp;C2411,[1]Sheet!$D$2:$E$228,2,FALSE))," ",VLOOKUP(I2411&amp;C2411,[1]Sheet!$D$2:$E$228,2,FALSE))</f>
        <v xml:space="preserve"> </v>
      </c>
      <c r="AO2411" s="122" t="str">
        <f>+I2411&amp;C2411</f>
        <v/>
      </c>
      <c r="AP2411" s="122" t="str">
        <f>C2411&amp;D2411&amp;E2411&amp;G2411&amp;I2411&amp;O2411</f>
        <v/>
      </c>
      <c r="AQ2411" s="122" t="str">
        <f>B2411&amp;D2411&amp;N2411</f>
        <v/>
      </c>
      <c r="AR2411" s="123" t="str">
        <f>+D2411&amp;J2411</f>
        <v/>
      </c>
      <c r="AS2411" s="124" t="str">
        <f t="shared" si="340"/>
        <v/>
      </c>
      <c r="AT2411" s="125" t="str">
        <f t="shared" si="341"/>
        <v/>
      </c>
      <c r="AU2411" s="125" t="str">
        <f>IF(NOT(AT2411=""),VLOOKUP(AT2411,[1]PSI_Category!A:B,2,0),"")</f>
        <v/>
      </c>
      <c r="AV2411" s="167"/>
      <c r="AW2411" s="167"/>
      <c r="AX2411" s="167"/>
    </row>
    <row r="2412" spans="1:50" s="133" customFormat="1" ht="11.4" customHeight="1" x14ac:dyDescent="0.3">
      <c r="A2412" s="103"/>
      <c r="B2412" s="104"/>
      <c r="C2412" s="105"/>
      <c r="D2412" s="106"/>
      <c r="E2412" s="107"/>
      <c r="F2412" s="105"/>
      <c r="G2412" s="107"/>
      <c r="H2412" s="105"/>
      <c r="I2412" s="105"/>
      <c r="J2412" s="107"/>
      <c r="K2412" s="105"/>
      <c r="L2412" s="105"/>
      <c r="M2412" s="105"/>
      <c r="N2412" s="105"/>
      <c r="O2412" s="127"/>
      <c r="P2412" s="109"/>
      <c r="Q2412" s="110"/>
      <c r="R2412" s="110"/>
      <c r="S2412" s="110"/>
      <c r="T2412" s="110"/>
      <c r="U2412" s="111"/>
      <c r="V2412" s="111"/>
      <c r="W2412" s="112"/>
      <c r="X2412" s="113"/>
      <c r="Y2412" s="114"/>
      <c r="Z2412" s="115"/>
      <c r="AA2412" s="116"/>
      <c r="AB2412" s="117" t="b">
        <f t="shared" si="333"/>
        <v>0</v>
      </c>
      <c r="AC2412" s="117">
        <f t="shared" si="334"/>
        <v>0</v>
      </c>
      <c r="AD2412" s="118"/>
      <c r="AE2412" s="117" t="b">
        <f t="shared" si="335"/>
        <v>0</v>
      </c>
      <c r="AF2412" s="117">
        <f t="shared" si="336"/>
        <v>0</v>
      </c>
      <c r="AG2412" s="119">
        <f t="shared" si="337"/>
        <v>0</v>
      </c>
      <c r="AH2412" s="120" t="b">
        <f t="shared" si="338"/>
        <v>0</v>
      </c>
      <c r="AI2412" s="121">
        <f t="shared" si="339"/>
        <v>0</v>
      </c>
      <c r="AJ2412" s="122">
        <f>+C2412</f>
        <v>0</v>
      </c>
      <c r="AK2412" s="122" t="str">
        <f>IF(ISNA(VLOOKUP(postponeList!D2412,[1]Sheet!$A$2:$B$12,2,FALSE))," ",(VLOOKUP(postponeList!D2412,[1]Sheet!$A$2:$B$12,2,FALSE)))</f>
        <v xml:space="preserve"> </v>
      </c>
      <c r="AL2412" s="122" t="str">
        <f>IF(ISNA(VLOOKUP(E2412,[1]Sheet!$G$2:$H$40,2,FALSE))," ",VLOOKUP(E2412,[1]Sheet!$G$2:$H$40,2,FALSE))</f>
        <v xml:space="preserve"> </v>
      </c>
      <c r="AM2412" s="122" t="str">
        <f>IF(ISNA(VLOOKUP(G2412,[1]Sheet!$K$2:$L$159,2,FALSE))," ",(VLOOKUP(G2412,[1]Sheet!$K$2:$L$159,2,FALSE)))</f>
        <v xml:space="preserve"> </v>
      </c>
      <c r="AN2412" s="122" t="str">
        <f>IF(ISNA(VLOOKUP(I2412&amp;C2412,[1]Sheet!$D$2:$E$228,2,FALSE))," ",VLOOKUP(I2412&amp;C2412,[1]Sheet!$D$2:$E$228,2,FALSE))</f>
        <v xml:space="preserve"> </v>
      </c>
      <c r="AO2412" s="122" t="str">
        <f>+I2412&amp;C2412</f>
        <v/>
      </c>
      <c r="AP2412" s="122" t="str">
        <f>C2412&amp;D2412&amp;E2412&amp;G2412&amp;I2412&amp;O2412</f>
        <v/>
      </c>
      <c r="AQ2412" s="122" t="str">
        <f>B2412&amp;D2412&amp;N2412</f>
        <v/>
      </c>
      <c r="AR2412" s="123" t="str">
        <f>+D2412&amp;J2412</f>
        <v/>
      </c>
      <c r="AS2412" s="124" t="str">
        <f t="shared" si="340"/>
        <v/>
      </c>
      <c r="AT2412" s="125" t="str">
        <f t="shared" si="341"/>
        <v/>
      </c>
      <c r="AU2412" s="125" t="str">
        <f>IF(NOT(AT2412=""),VLOOKUP(AT2412,[1]PSI_Category!A:B,2,0),"")</f>
        <v/>
      </c>
      <c r="AV2412" s="167"/>
      <c r="AW2412" s="167"/>
      <c r="AX2412" s="167"/>
    </row>
    <row r="2413" spans="1:50" s="133" customFormat="1" ht="11.4" customHeight="1" x14ac:dyDescent="0.3">
      <c r="A2413" s="103"/>
      <c r="B2413" s="104"/>
      <c r="C2413" s="105"/>
      <c r="D2413" s="106"/>
      <c r="E2413" s="107"/>
      <c r="F2413" s="105"/>
      <c r="G2413" s="107"/>
      <c r="H2413" s="105"/>
      <c r="I2413" s="105"/>
      <c r="J2413" s="107"/>
      <c r="K2413" s="105"/>
      <c r="L2413" s="105"/>
      <c r="M2413" s="105"/>
      <c r="N2413" s="105"/>
      <c r="O2413" s="127"/>
      <c r="P2413" s="109"/>
      <c r="Q2413" s="110"/>
      <c r="R2413" s="110"/>
      <c r="S2413" s="110"/>
      <c r="T2413" s="110"/>
      <c r="U2413" s="111"/>
      <c r="V2413" s="111"/>
      <c r="W2413" s="112"/>
      <c r="X2413" s="113"/>
      <c r="Y2413" s="114"/>
      <c r="Z2413" s="115"/>
      <c r="AA2413" s="116"/>
      <c r="AB2413" s="117" t="b">
        <f t="shared" si="333"/>
        <v>0</v>
      </c>
      <c r="AC2413" s="117">
        <f t="shared" si="334"/>
        <v>0</v>
      </c>
      <c r="AD2413" s="118"/>
      <c r="AE2413" s="117" t="b">
        <f t="shared" si="335"/>
        <v>0</v>
      </c>
      <c r="AF2413" s="117">
        <f t="shared" si="336"/>
        <v>0</v>
      </c>
      <c r="AG2413" s="119">
        <f t="shared" si="337"/>
        <v>0</v>
      </c>
      <c r="AH2413" s="120" t="b">
        <f t="shared" si="338"/>
        <v>0</v>
      </c>
      <c r="AI2413" s="121">
        <f t="shared" si="339"/>
        <v>0</v>
      </c>
      <c r="AJ2413" s="122">
        <f>+C2413</f>
        <v>0</v>
      </c>
      <c r="AK2413" s="122" t="str">
        <f>IF(ISNA(VLOOKUP(postponeList!D2413,[1]Sheet!$A$2:$B$12,2,FALSE))," ",(VLOOKUP(postponeList!D2413,[1]Sheet!$A$2:$B$12,2,FALSE)))</f>
        <v xml:space="preserve"> </v>
      </c>
      <c r="AL2413" s="122" t="str">
        <f>IF(ISNA(VLOOKUP(E2413,[1]Sheet!$G$2:$H$40,2,FALSE))," ",VLOOKUP(E2413,[1]Sheet!$G$2:$H$40,2,FALSE))</f>
        <v xml:space="preserve"> </v>
      </c>
      <c r="AM2413" s="122" t="str">
        <f>IF(ISNA(VLOOKUP(G2413,[1]Sheet!$K$2:$L$159,2,FALSE))," ",(VLOOKUP(G2413,[1]Sheet!$K$2:$L$159,2,FALSE)))</f>
        <v xml:space="preserve"> </v>
      </c>
      <c r="AN2413" s="122" t="str">
        <f>IF(ISNA(VLOOKUP(I2413&amp;C2413,[1]Sheet!$D$2:$E$228,2,FALSE))," ",VLOOKUP(I2413&amp;C2413,[1]Sheet!$D$2:$E$228,2,FALSE))</f>
        <v xml:space="preserve"> </v>
      </c>
      <c r="AO2413" s="122" t="str">
        <f>+I2413&amp;C2413</f>
        <v/>
      </c>
      <c r="AP2413" s="122" t="str">
        <f>C2413&amp;D2413&amp;E2413&amp;G2413&amp;I2413&amp;O2413</f>
        <v/>
      </c>
      <c r="AQ2413" s="122" t="str">
        <f>B2413&amp;D2413&amp;N2413</f>
        <v/>
      </c>
      <c r="AR2413" s="123" t="str">
        <f>+D2413&amp;J2413</f>
        <v/>
      </c>
      <c r="AS2413" s="124" t="str">
        <f t="shared" si="340"/>
        <v/>
      </c>
      <c r="AT2413" s="125" t="str">
        <f t="shared" si="341"/>
        <v/>
      </c>
      <c r="AU2413" s="125" t="str">
        <f>IF(NOT(AT2413=""),VLOOKUP(AT2413,[1]PSI_Category!A:B,2,0),"")</f>
        <v/>
      </c>
      <c r="AV2413" s="167"/>
      <c r="AW2413" s="167"/>
      <c r="AX2413" s="167"/>
    </row>
    <row r="2414" spans="1:50" s="133" customFormat="1" ht="11.4" customHeight="1" x14ac:dyDescent="0.3">
      <c r="A2414" s="103"/>
      <c r="B2414" s="104"/>
      <c r="C2414" s="105"/>
      <c r="D2414" s="106"/>
      <c r="E2414" s="107"/>
      <c r="F2414" s="105"/>
      <c r="G2414" s="107"/>
      <c r="H2414" s="105"/>
      <c r="I2414" s="105"/>
      <c r="J2414" s="107"/>
      <c r="K2414" s="105"/>
      <c r="L2414" s="105"/>
      <c r="M2414" s="105"/>
      <c r="N2414" s="105"/>
      <c r="O2414" s="127"/>
      <c r="P2414" s="109"/>
      <c r="Q2414" s="110"/>
      <c r="R2414" s="110"/>
      <c r="S2414" s="110"/>
      <c r="T2414" s="110"/>
      <c r="U2414" s="111"/>
      <c r="V2414" s="111"/>
      <c r="W2414" s="112"/>
      <c r="X2414" s="113"/>
      <c r="Y2414" s="114"/>
      <c r="Z2414" s="115"/>
      <c r="AA2414" s="116"/>
      <c r="AB2414" s="117" t="b">
        <f t="shared" si="333"/>
        <v>0</v>
      </c>
      <c r="AC2414" s="117">
        <f t="shared" si="334"/>
        <v>0</v>
      </c>
      <c r="AD2414" s="118"/>
      <c r="AE2414" s="117" t="b">
        <f t="shared" si="335"/>
        <v>0</v>
      </c>
      <c r="AF2414" s="117">
        <f t="shared" si="336"/>
        <v>0</v>
      </c>
      <c r="AG2414" s="119">
        <f t="shared" si="337"/>
        <v>0</v>
      </c>
      <c r="AH2414" s="120" t="b">
        <f t="shared" si="338"/>
        <v>0</v>
      </c>
      <c r="AI2414" s="121">
        <f t="shared" si="339"/>
        <v>0</v>
      </c>
      <c r="AJ2414" s="122">
        <f>+C2414</f>
        <v>0</v>
      </c>
      <c r="AK2414" s="122" t="str">
        <f>IF(ISNA(VLOOKUP(postponeList!D2414,[1]Sheet!$A$2:$B$12,2,FALSE))," ",(VLOOKUP(postponeList!D2414,[1]Sheet!$A$2:$B$12,2,FALSE)))</f>
        <v xml:space="preserve"> </v>
      </c>
      <c r="AL2414" s="122" t="str">
        <f>IF(ISNA(VLOOKUP(E2414,[1]Sheet!$G$2:$H$40,2,FALSE))," ",VLOOKUP(E2414,[1]Sheet!$G$2:$H$40,2,FALSE))</f>
        <v xml:space="preserve"> </v>
      </c>
      <c r="AM2414" s="122" t="str">
        <f>IF(ISNA(VLOOKUP(G2414,[1]Sheet!$K$2:$L$159,2,FALSE))," ",(VLOOKUP(G2414,[1]Sheet!$K$2:$L$159,2,FALSE)))</f>
        <v xml:space="preserve"> </v>
      </c>
      <c r="AN2414" s="122" t="str">
        <f>IF(ISNA(VLOOKUP(I2414&amp;C2414,[1]Sheet!$D$2:$E$228,2,FALSE))," ",VLOOKUP(I2414&amp;C2414,[1]Sheet!$D$2:$E$228,2,FALSE))</f>
        <v xml:space="preserve"> </v>
      </c>
      <c r="AO2414" s="122" t="str">
        <f>+I2414&amp;C2414</f>
        <v/>
      </c>
      <c r="AP2414" s="122" t="str">
        <f>C2414&amp;D2414&amp;E2414&amp;G2414&amp;I2414&amp;O2414</f>
        <v/>
      </c>
      <c r="AQ2414" s="122" t="str">
        <f>B2414&amp;D2414&amp;N2414</f>
        <v/>
      </c>
      <c r="AR2414" s="123" t="str">
        <f>+D2414&amp;J2414</f>
        <v/>
      </c>
      <c r="AS2414" s="124" t="str">
        <f t="shared" si="340"/>
        <v/>
      </c>
      <c r="AT2414" s="125" t="str">
        <f t="shared" si="341"/>
        <v/>
      </c>
      <c r="AU2414" s="125" t="str">
        <f>IF(NOT(AT2414=""),VLOOKUP(AT2414,[1]PSI_Category!A:B,2,0),"")</f>
        <v/>
      </c>
      <c r="AV2414" s="167"/>
      <c r="AW2414" s="167"/>
      <c r="AX2414" s="167"/>
    </row>
    <row r="2415" spans="1:50" s="133" customFormat="1" ht="11.4" customHeight="1" x14ac:dyDescent="0.3">
      <c r="A2415" s="103"/>
      <c r="B2415" s="104"/>
      <c r="C2415" s="105"/>
      <c r="D2415" s="106"/>
      <c r="E2415" s="107"/>
      <c r="F2415" s="105"/>
      <c r="G2415" s="107"/>
      <c r="H2415" s="105"/>
      <c r="I2415" s="105"/>
      <c r="J2415" s="107"/>
      <c r="K2415" s="105"/>
      <c r="L2415" s="105"/>
      <c r="M2415" s="105"/>
      <c r="N2415" s="105"/>
      <c r="O2415" s="127"/>
      <c r="P2415" s="109"/>
      <c r="Q2415" s="110"/>
      <c r="R2415" s="110"/>
      <c r="S2415" s="110"/>
      <c r="T2415" s="110"/>
      <c r="U2415" s="111"/>
      <c r="V2415" s="111"/>
      <c r="W2415" s="112"/>
      <c r="X2415" s="113"/>
      <c r="Y2415" s="114"/>
      <c r="Z2415" s="115"/>
      <c r="AA2415" s="116"/>
      <c r="AB2415" s="117" t="b">
        <f t="shared" si="333"/>
        <v>0</v>
      </c>
      <c r="AC2415" s="117">
        <f t="shared" si="334"/>
        <v>0</v>
      </c>
      <c r="AD2415" s="132"/>
      <c r="AE2415" s="117" t="b">
        <f t="shared" si="335"/>
        <v>0</v>
      </c>
      <c r="AF2415" s="117">
        <f t="shared" si="336"/>
        <v>0</v>
      </c>
      <c r="AG2415" s="119">
        <f t="shared" si="337"/>
        <v>0</v>
      </c>
      <c r="AH2415" s="120" t="b">
        <f t="shared" si="338"/>
        <v>0</v>
      </c>
      <c r="AI2415" s="121">
        <f t="shared" si="339"/>
        <v>0</v>
      </c>
      <c r="AJ2415" s="122">
        <f>+C2415</f>
        <v>0</v>
      </c>
      <c r="AK2415" s="122" t="str">
        <f>IF(ISNA(VLOOKUP(postponeList!D2415,[1]Sheet!$A$2:$B$12,2,FALSE))," ",(VLOOKUP(postponeList!D2415,[1]Sheet!$A$2:$B$12,2,FALSE)))</f>
        <v xml:space="preserve"> </v>
      </c>
      <c r="AL2415" s="122" t="str">
        <f>IF(ISNA(VLOOKUP(E2415,[1]Sheet!$G$2:$H$40,2,FALSE))," ",VLOOKUP(E2415,[1]Sheet!$G$2:$H$40,2,FALSE))</f>
        <v xml:space="preserve"> </v>
      </c>
      <c r="AM2415" s="122" t="str">
        <f>IF(ISNA(VLOOKUP(G2415,[1]Sheet!$K$2:$L$159,2,FALSE))," ",(VLOOKUP(G2415,[1]Sheet!$K$2:$L$159,2,FALSE)))</f>
        <v xml:space="preserve"> </v>
      </c>
      <c r="AN2415" s="122" t="str">
        <f>IF(ISNA(VLOOKUP(I2415&amp;C2415,[1]Sheet!$D$2:$E$228,2,FALSE))," ",VLOOKUP(I2415&amp;C2415,[1]Sheet!$D$2:$E$228,2,FALSE))</f>
        <v xml:space="preserve"> </v>
      </c>
      <c r="AO2415" s="122" t="str">
        <f>+I2415&amp;C2415</f>
        <v/>
      </c>
      <c r="AP2415" s="122" t="str">
        <f>C2415&amp;D2415&amp;E2415&amp;G2415&amp;I2415&amp;O2415</f>
        <v/>
      </c>
      <c r="AQ2415" s="122" t="str">
        <f>B2415&amp;D2415&amp;N2415</f>
        <v/>
      </c>
      <c r="AR2415" s="123" t="str">
        <f>+D2415&amp;J2415</f>
        <v/>
      </c>
      <c r="AS2415" s="124" t="str">
        <f t="shared" si="340"/>
        <v/>
      </c>
      <c r="AT2415" s="125" t="str">
        <f t="shared" si="341"/>
        <v/>
      </c>
      <c r="AU2415" s="125" t="str">
        <f>IF(NOT(AT2415=""),VLOOKUP(AT2415,[1]PSI_Category!A:B,2,0),"")</f>
        <v/>
      </c>
      <c r="AV2415" s="167"/>
      <c r="AW2415" s="167"/>
      <c r="AX2415" s="167"/>
    </row>
    <row r="2416" spans="1:50" s="133" customFormat="1" ht="11.4" customHeight="1" x14ac:dyDescent="0.3">
      <c r="A2416" s="103"/>
      <c r="B2416" s="104"/>
      <c r="C2416" s="105"/>
      <c r="D2416" s="106"/>
      <c r="E2416" s="107"/>
      <c r="F2416" s="105"/>
      <c r="G2416" s="107"/>
      <c r="H2416" s="105"/>
      <c r="I2416" s="105"/>
      <c r="J2416" s="107"/>
      <c r="K2416" s="105"/>
      <c r="L2416" s="105"/>
      <c r="M2416" s="105"/>
      <c r="N2416" s="105"/>
      <c r="O2416" s="127"/>
      <c r="P2416" s="109"/>
      <c r="Q2416" s="110"/>
      <c r="R2416" s="110"/>
      <c r="S2416" s="110"/>
      <c r="T2416" s="110"/>
      <c r="U2416" s="111"/>
      <c r="V2416" s="111"/>
      <c r="W2416" s="112"/>
      <c r="X2416" s="113"/>
      <c r="Y2416" s="114"/>
      <c r="Z2416" s="115"/>
      <c r="AA2416" s="116"/>
      <c r="AB2416" s="117" t="b">
        <f t="shared" si="333"/>
        <v>0</v>
      </c>
      <c r="AC2416" s="117">
        <f t="shared" si="334"/>
        <v>0</v>
      </c>
      <c r="AD2416" s="132"/>
      <c r="AE2416" s="117" t="b">
        <f t="shared" si="335"/>
        <v>0</v>
      </c>
      <c r="AF2416" s="117">
        <f t="shared" si="336"/>
        <v>0</v>
      </c>
      <c r="AG2416" s="119">
        <f t="shared" si="337"/>
        <v>0</v>
      </c>
      <c r="AH2416" s="120" t="b">
        <f t="shared" si="338"/>
        <v>0</v>
      </c>
      <c r="AI2416" s="121">
        <f t="shared" si="339"/>
        <v>0</v>
      </c>
      <c r="AJ2416" s="122">
        <f>+C2416</f>
        <v>0</v>
      </c>
      <c r="AK2416" s="122" t="str">
        <f>IF(ISNA(VLOOKUP(postponeList!D2416,[1]Sheet!$A$2:$B$12,2,FALSE))," ",(VLOOKUP(postponeList!D2416,[1]Sheet!$A$2:$B$12,2,FALSE)))</f>
        <v xml:space="preserve"> </v>
      </c>
      <c r="AL2416" s="122" t="str">
        <f>IF(ISNA(VLOOKUP(E2416,[1]Sheet!$G$2:$H$40,2,FALSE))," ",VLOOKUP(E2416,[1]Sheet!$G$2:$H$40,2,FALSE))</f>
        <v xml:space="preserve"> </v>
      </c>
      <c r="AM2416" s="122" t="str">
        <f>IF(ISNA(VLOOKUP(G2416,[1]Sheet!$K$2:$L$159,2,FALSE))," ",(VLOOKUP(G2416,[1]Sheet!$K$2:$L$159,2,FALSE)))</f>
        <v xml:space="preserve"> </v>
      </c>
      <c r="AN2416" s="122" t="str">
        <f>IF(ISNA(VLOOKUP(I2416&amp;C2416,[1]Sheet!$D$2:$E$228,2,FALSE))," ",VLOOKUP(I2416&amp;C2416,[1]Sheet!$D$2:$E$228,2,FALSE))</f>
        <v xml:space="preserve"> </v>
      </c>
      <c r="AO2416" s="122" t="str">
        <f>+I2416&amp;C2416</f>
        <v/>
      </c>
      <c r="AP2416" s="122" t="str">
        <f>C2416&amp;D2416&amp;E2416&amp;G2416&amp;I2416&amp;O2416</f>
        <v/>
      </c>
      <c r="AQ2416" s="122" t="str">
        <f>B2416&amp;D2416&amp;N2416</f>
        <v/>
      </c>
      <c r="AR2416" s="123" t="str">
        <f>+D2416&amp;J2416</f>
        <v/>
      </c>
      <c r="AS2416" s="124" t="str">
        <f t="shared" si="340"/>
        <v/>
      </c>
      <c r="AT2416" s="125" t="str">
        <f t="shared" si="341"/>
        <v/>
      </c>
      <c r="AU2416" s="125" t="str">
        <f>IF(NOT(AT2416=""),VLOOKUP(AT2416,[1]PSI_Category!A:B,2,0),"")</f>
        <v/>
      </c>
      <c r="AV2416" s="167"/>
      <c r="AW2416" s="167"/>
      <c r="AX2416" s="167"/>
    </row>
    <row r="2417" spans="1:50" s="133" customFormat="1" ht="11.4" customHeight="1" x14ac:dyDescent="0.3">
      <c r="A2417" s="103"/>
      <c r="B2417" s="104"/>
      <c r="C2417" s="105"/>
      <c r="D2417" s="106"/>
      <c r="E2417" s="107"/>
      <c r="F2417" s="105"/>
      <c r="G2417" s="107"/>
      <c r="H2417" s="105"/>
      <c r="I2417" s="105"/>
      <c r="J2417" s="107"/>
      <c r="K2417" s="105"/>
      <c r="L2417" s="105"/>
      <c r="M2417" s="105"/>
      <c r="N2417" s="105"/>
      <c r="O2417" s="127"/>
      <c r="P2417" s="109"/>
      <c r="Q2417" s="110"/>
      <c r="R2417" s="110"/>
      <c r="S2417" s="110"/>
      <c r="T2417" s="110"/>
      <c r="U2417" s="111"/>
      <c r="V2417" s="111"/>
      <c r="W2417" s="112"/>
      <c r="X2417" s="113"/>
      <c r="Y2417" s="114"/>
      <c r="Z2417" s="115"/>
      <c r="AA2417" s="116"/>
      <c r="AB2417" s="117" t="b">
        <f t="shared" si="333"/>
        <v>0</v>
      </c>
      <c r="AC2417" s="117">
        <f t="shared" si="334"/>
        <v>0</v>
      </c>
      <c r="AD2417" s="132"/>
      <c r="AE2417" s="117" t="b">
        <f t="shared" si="335"/>
        <v>0</v>
      </c>
      <c r="AF2417" s="117">
        <f t="shared" si="336"/>
        <v>0</v>
      </c>
      <c r="AG2417" s="119">
        <f t="shared" si="337"/>
        <v>0</v>
      </c>
      <c r="AH2417" s="120" t="b">
        <f t="shared" si="338"/>
        <v>0</v>
      </c>
      <c r="AI2417" s="121">
        <f t="shared" si="339"/>
        <v>0</v>
      </c>
      <c r="AJ2417" s="122">
        <f>+C2417</f>
        <v>0</v>
      </c>
      <c r="AK2417" s="122" t="str">
        <f>IF(ISNA(VLOOKUP(postponeList!D2417,[1]Sheet!$A$2:$B$12,2,FALSE))," ",(VLOOKUP(postponeList!D2417,[1]Sheet!$A$2:$B$12,2,FALSE)))</f>
        <v xml:space="preserve"> </v>
      </c>
      <c r="AL2417" s="122" t="str">
        <f>IF(ISNA(VLOOKUP(E2417,[1]Sheet!$G$2:$H$40,2,FALSE))," ",VLOOKUP(E2417,[1]Sheet!$G$2:$H$40,2,FALSE))</f>
        <v xml:space="preserve"> </v>
      </c>
      <c r="AM2417" s="122" t="str">
        <f>IF(ISNA(VLOOKUP(G2417,[1]Sheet!$K$2:$L$159,2,FALSE))," ",(VLOOKUP(G2417,[1]Sheet!$K$2:$L$159,2,FALSE)))</f>
        <v xml:space="preserve"> </v>
      </c>
      <c r="AN2417" s="122" t="str">
        <f>IF(ISNA(VLOOKUP(I2417&amp;C2417,[1]Sheet!$D$2:$E$228,2,FALSE))," ",VLOOKUP(I2417&amp;C2417,[1]Sheet!$D$2:$E$228,2,FALSE))</f>
        <v xml:space="preserve"> </v>
      </c>
      <c r="AO2417" s="122" t="str">
        <f>+I2417&amp;C2417</f>
        <v/>
      </c>
      <c r="AP2417" s="122" t="str">
        <f>C2417&amp;D2417&amp;E2417&amp;G2417&amp;I2417&amp;O2417</f>
        <v/>
      </c>
      <c r="AQ2417" s="122" t="str">
        <f>B2417&amp;D2417&amp;N2417</f>
        <v/>
      </c>
      <c r="AR2417" s="123" t="str">
        <f>+D2417&amp;J2417</f>
        <v/>
      </c>
      <c r="AS2417" s="124" t="str">
        <f t="shared" si="340"/>
        <v/>
      </c>
      <c r="AT2417" s="125" t="str">
        <f t="shared" si="341"/>
        <v/>
      </c>
      <c r="AU2417" s="125" t="str">
        <f>IF(NOT(AT2417=""),VLOOKUP(AT2417,[1]PSI_Category!A:B,2,0),"")</f>
        <v/>
      </c>
      <c r="AV2417" s="167"/>
      <c r="AW2417" s="167"/>
      <c r="AX2417" s="167"/>
    </row>
    <row r="2418" spans="1:50" s="133" customFormat="1" ht="11.4" customHeight="1" x14ac:dyDescent="0.3">
      <c r="A2418" s="103"/>
      <c r="B2418" s="104"/>
      <c r="C2418" s="105"/>
      <c r="D2418" s="106"/>
      <c r="E2418" s="107"/>
      <c r="F2418" s="105"/>
      <c r="G2418" s="107"/>
      <c r="H2418" s="105"/>
      <c r="I2418" s="105"/>
      <c r="J2418" s="107"/>
      <c r="K2418" s="105"/>
      <c r="L2418" s="105"/>
      <c r="M2418" s="105"/>
      <c r="N2418" s="105"/>
      <c r="O2418" s="127"/>
      <c r="P2418" s="109"/>
      <c r="Q2418" s="110"/>
      <c r="R2418" s="110"/>
      <c r="S2418" s="110"/>
      <c r="T2418" s="110"/>
      <c r="U2418" s="111"/>
      <c r="V2418" s="111"/>
      <c r="W2418" s="112"/>
      <c r="X2418" s="113"/>
      <c r="Y2418" s="114"/>
      <c r="Z2418" s="115"/>
      <c r="AA2418" s="116"/>
      <c r="AB2418" s="117" t="b">
        <f t="shared" si="333"/>
        <v>0</v>
      </c>
      <c r="AC2418" s="117">
        <f t="shared" si="334"/>
        <v>0</v>
      </c>
      <c r="AD2418" s="132"/>
      <c r="AE2418" s="117" t="b">
        <f t="shared" si="335"/>
        <v>0</v>
      </c>
      <c r="AF2418" s="117">
        <f t="shared" si="336"/>
        <v>0</v>
      </c>
      <c r="AG2418" s="119">
        <f t="shared" si="337"/>
        <v>0</v>
      </c>
      <c r="AH2418" s="120" t="b">
        <f t="shared" si="338"/>
        <v>0</v>
      </c>
      <c r="AI2418" s="121">
        <f t="shared" si="339"/>
        <v>0</v>
      </c>
      <c r="AJ2418" s="122">
        <f>+C2418</f>
        <v>0</v>
      </c>
      <c r="AK2418" s="122" t="str">
        <f>IF(ISNA(VLOOKUP(postponeList!D2418,[1]Sheet!$A$2:$B$12,2,FALSE))," ",(VLOOKUP(postponeList!D2418,[1]Sheet!$A$2:$B$12,2,FALSE)))</f>
        <v xml:space="preserve"> </v>
      </c>
      <c r="AL2418" s="122" t="str">
        <f>IF(ISNA(VLOOKUP(E2418,[1]Sheet!$G$2:$H$40,2,FALSE))," ",VLOOKUP(E2418,[1]Sheet!$G$2:$H$40,2,FALSE))</f>
        <v xml:space="preserve"> </v>
      </c>
      <c r="AM2418" s="122" t="str">
        <f>IF(ISNA(VLOOKUP(G2418,[1]Sheet!$K$2:$L$159,2,FALSE))," ",(VLOOKUP(G2418,[1]Sheet!$K$2:$L$159,2,FALSE)))</f>
        <v xml:space="preserve"> </v>
      </c>
      <c r="AN2418" s="122" t="str">
        <f>IF(ISNA(VLOOKUP(I2418&amp;C2418,[1]Sheet!$D$2:$E$228,2,FALSE))," ",VLOOKUP(I2418&amp;C2418,[1]Sheet!$D$2:$E$228,2,FALSE))</f>
        <v xml:space="preserve"> </v>
      </c>
      <c r="AO2418" s="122" t="str">
        <f>+I2418&amp;C2418</f>
        <v/>
      </c>
      <c r="AP2418" s="122" t="str">
        <f>C2418&amp;D2418&amp;E2418&amp;G2418&amp;I2418&amp;O2418</f>
        <v/>
      </c>
      <c r="AQ2418" s="122" t="str">
        <f>B2418&amp;D2418&amp;N2418</f>
        <v/>
      </c>
      <c r="AR2418" s="123" t="str">
        <f>+D2418&amp;J2418</f>
        <v/>
      </c>
      <c r="AS2418" s="124" t="str">
        <f t="shared" si="340"/>
        <v/>
      </c>
      <c r="AT2418" s="125" t="str">
        <f t="shared" si="341"/>
        <v/>
      </c>
      <c r="AU2418" s="125" t="str">
        <f>IF(NOT(AT2418=""),VLOOKUP(AT2418,[1]PSI_Category!A:B,2,0),"")</f>
        <v/>
      </c>
      <c r="AV2418" s="167"/>
      <c r="AW2418" s="167"/>
      <c r="AX2418" s="167"/>
    </row>
    <row r="2419" spans="1:50" s="133" customFormat="1" ht="11.4" customHeight="1" x14ac:dyDescent="0.3">
      <c r="A2419" s="103"/>
      <c r="B2419" s="104"/>
      <c r="C2419" s="105"/>
      <c r="D2419" s="106"/>
      <c r="E2419" s="107"/>
      <c r="F2419" s="105"/>
      <c r="G2419" s="107"/>
      <c r="H2419" s="105"/>
      <c r="I2419" s="105"/>
      <c r="J2419" s="107"/>
      <c r="K2419" s="105"/>
      <c r="L2419" s="105"/>
      <c r="M2419" s="105"/>
      <c r="N2419" s="105"/>
      <c r="O2419" s="127"/>
      <c r="P2419" s="109"/>
      <c r="Q2419" s="110"/>
      <c r="R2419" s="110"/>
      <c r="S2419" s="110"/>
      <c r="T2419" s="110"/>
      <c r="U2419" s="111"/>
      <c r="V2419" s="111"/>
      <c r="W2419" s="112"/>
      <c r="X2419" s="113"/>
      <c r="Y2419" s="114"/>
      <c r="Z2419" s="115"/>
      <c r="AA2419" s="116"/>
      <c r="AB2419" s="117" t="b">
        <f t="shared" si="333"/>
        <v>0</v>
      </c>
      <c r="AC2419" s="117">
        <f t="shared" si="334"/>
        <v>0</v>
      </c>
      <c r="AD2419" s="132"/>
      <c r="AE2419" s="117" t="b">
        <f t="shared" si="335"/>
        <v>0</v>
      </c>
      <c r="AF2419" s="117">
        <f t="shared" si="336"/>
        <v>0</v>
      </c>
      <c r="AG2419" s="119">
        <f t="shared" si="337"/>
        <v>0</v>
      </c>
      <c r="AH2419" s="120" t="b">
        <f t="shared" si="338"/>
        <v>0</v>
      </c>
      <c r="AI2419" s="121">
        <f t="shared" si="339"/>
        <v>0</v>
      </c>
      <c r="AJ2419" s="122">
        <f>+C2419</f>
        <v>0</v>
      </c>
      <c r="AK2419" s="122" t="str">
        <f>IF(ISNA(VLOOKUP(postponeList!D2419,[1]Sheet!$A$2:$B$12,2,FALSE))," ",(VLOOKUP(postponeList!D2419,[1]Sheet!$A$2:$B$12,2,FALSE)))</f>
        <v xml:space="preserve"> </v>
      </c>
      <c r="AL2419" s="122" t="str">
        <f>IF(ISNA(VLOOKUP(E2419,[1]Sheet!$G$2:$H$40,2,FALSE))," ",VLOOKUP(E2419,[1]Sheet!$G$2:$H$40,2,FALSE))</f>
        <v xml:space="preserve"> </v>
      </c>
      <c r="AM2419" s="122" t="str">
        <f>IF(ISNA(VLOOKUP(G2419,[1]Sheet!$K$2:$L$159,2,FALSE))," ",(VLOOKUP(G2419,[1]Sheet!$K$2:$L$159,2,FALSE)))</f>
        <v xml:space="preserve"> </v>
      </c>
      <c r="AN2419" s="122" t="str">
        <f>IF(ISNA(VLOOKUP(I2419&amp;C2419,[1]Sheet!$D$2:$E$228,2,FALSE))," ",VLOOKUP(I2419&amp;C2419,[1]Sheet!$D$2:$E$228,2,FALSE))</f>
        <v xml:space="preserve"> </v>
      </c>
      <c r="AO2419" s="122" t="str">
        <f>+I2419&amp;C2419</f>
        <v/>
      </c>
      <c r="AP2419" s="122" t="str">
        <f>C2419&amp;D2419&amp;E2419&amp;G2419&amp;I2419&amp;O2419</f>
        <v/>
      </c>
      <c r="AQ2419" s="122" t="str">
        <f>B2419&amp;D2419&amp;N2419</f>
        <v/>
      </c>
      <c r="AR2419" s="123" t="str">
        <f>+D2419&amp;J2419</f>
        <v/>
      </c>
      <c r="AS2419" s="124" t="str">
        <f t="shared" si="340"/>
        <v/>
      </c>
      <c r="AT2419" s="125" t="str">
        <f t="shared" si="341"/>
        <v/>
      </c>
      <c r="AU2419" s="125" t="str">
        <f>IF(NOT(AT2419=""),VLOOKUP(AT2419,[1]PSI_Category!A:B,2,0),"")</f>
        <v/>
      </c>
      <c r="AV2419" s="167"/>
      <c r="AW2419" s="167"/>
      <c r="AX2419" s="167"/>
    </row>
    <row r="2420" spans="1:50" s="133" customFormat="1" ht="11.4" customHeight="1" x14ac:dyDescent="0.3">
      <c r="A2420" s="103"/>
      <c r="B2420" s="104"/>
      <c r="C2420" s="105"/>
      <c r="D2420" s="106"/>
      <c r="E2420" s="107"/>
      <c r="F2420" s="105"/>
      <c r="G2420" s="107"/>
      <c r="H2420" s="105"/>
      <c r="I2420" s="105"/>
      <c r="J2420" s="107"/>
      <c r="K2420" s="105"/>
      <c r="L2420" s="105"/>
      <c r="M2420" s="105"/>
      <c r="N2420" s="105"/>
      <c r="O2420" s="127"/>
      <c r="P2420" s="109"/>
      <c r="Q2420" s="110"/>
      <c r="R2420" s="110"/>
      <c r="S2420" s="110"/>
      <c r="T2420" s="110"/>
      <c r="U2420" s="111"/>
      <c r="V2420" s="111"/>
      <c r="W2420" s="112"/>
      <c r="X2420" s="113"/>
      <c r="Y2420" s="114"/>
      <c r="Z2420" s="115"/>
      <c r="AA2420" s="116"/>
      <c r="AB2420" s="117" t="b">
        <f t="shared" si="333"/>
        <v>0</v>
      </c>
      <c r="AC2420" s="117">
        <f t="shared" si="334"/>
        <v>0</v>
      </c>
      <c r="AD2420" s="132"/>
      <c r="AE2420" s="117" t="b">
        <f t="shared" si="335"/>
        <v>0</v>
      </c>
      <c r="AF2420" s="117">
        <f t="shared" si="336"/>
        <v>0</v>
      </c>
      <c r="AG2420" s="119">
        <f t="shared" si="337"/>
        <v>0</v>
      </c>
      <c r="AH2420" s="120" t="b">
        <f t="shared" si="338"/>
        <v>0</v>
      </c>
      <c r="AI2420" s="121">
        <f t="shared" si="339"/>
        <v>0</v>
      </c>
      <c r="AJ2420" s="122">
        <f>+C2420</f>
        <v>0</v>
      </c>
      <c r="AK2420" s="122" t="str">
        <f>IF(ISNA(VLOOKUP(postponeList!D2420,[1]Sheet!$A$2:$B$12,2,FALSE))," ",(VLOOKUP(postponeList!D2420,[1]Sheet!$A$2:$B$12,2,FALSE)))</f>
        <v xml:space="preserve"> </v>
      </c>
      <c r="AL2420" s="122" t="str">
        <f>IF(ISNA(VLOOKUP(E2420,[1]Sheet!$G$2:$H$40,2,FALSE))," ",VLOOKUP(E2420,[1]Sheet!$G$2:$H$40,2,FALSE))</f>
        <v xml:space="preserve"> </v>
      </c>
      <c r="AM2420" s="122" t="str">
        <f>IF(ISNA(VLOOKUP(G2420,[1]Sheet!$K$2:$L$159,2,FALSE))," ",(VLOOKUP(G2420,[1]Sheet!$K$2:$L$159,2,FALSE)))</f>
        <v xml:space="preserve"> </v>
      </c>
      <c r="AN2420" s="122" t="str">
        <f>IF(ISNA(VLOOKUP(I2420&amp;C2420,[1]Sheet!$D$2:$E$228,2,FALSE))," ",VLOOKUP(I2420&amp;C2420,[1]Sheet!$D$2:$E$228,2,FALSE))</f>
        <v xml:space="preserve"> </v>
      </c>
      <c r="AO2420" s="122" t="str">
        <f>+I2420&amp;C2420</f>
        <v/>
      </c>
      <c r="AP2420" s="122" t="str">
        <f>C2420&amp;D2420&amp;E2420&amp;G2420&amp;I2420&amp;O2420</f>
        <v/>
      </c>
      <c r="AQ2420" s="122" t="str">
        <f>B2420&amp;D2420&amp;N2420</f>
        <v/>
      </c>
      <c r="AR2420" s="123" t="str">
        <f>+D2420&amp;J2420</f>
        <v/>
      </c>
      <c r="AS2420" s="124" t="str">
        <f t="shared" si="340"/>
        <v/>
      </c>
      <c r="AT2420" s="125" t="str">
        <f t="shared" si="341"/>
        <v/>
      </c>
      <c r="AU2420" s="125" t="str">
        <f>IF(NOT(AT2420=""),VLOOKUP(AT2420,[1]PSI_Category!A:B,2,0),"")</f>
        <v/>
      </c>
      <c r="AV2420" s="167"/>
      <c r="AW2420" s="167"/>
      <c r="AX2420" s="167"/>
    </row>
    <row r="2421" spans="1:50" s="133" customFormat="1" ht="11.4" customHeight="1" x14ac:dyDescent="0.3">
      <c r="A2421" s="103"/>
      <c r="B2421" s="104"/>
      <c r="C2421" s="105"/>
      <c r="D2421" s="106"/>
      <c r="E2421" s="107"/>
      <c r="F2421" s="105"/>
      <c r="G2421" s="107"/>
      <c r="H2421" s="105"/>
      <c r="I2421" s="105"/>
      <c r="J2421" s="107"/>
      <c r="K2421" s="105"/>
      <c r="L2421" s="105"/>
      <c r="M2421" s="105"/>
      <c r="N2421" s="105"/>
      <c r="O2421" s="127"/>
      <c r="P2421" s="109"/>
      <c r="Q2421" s="110"/>
      <c r="R2421" s="110"/>
      <c r="S2421" s="110"/>
      <c r="T2421" s="110"/>
      <c r="U2421" s="111"/>
      <c r="V2421" s="111"/>
      <c r="W2421" s="112"/>
      <c r="X2421" s="113"/>
      <c r="Y2421" s="114"/>
      <c r="Z2421" s="115"/>
      <c r="AA2421" s="116"/>
      <c r="AB2421" s="117" t="b">
        <f t="shared" si="333"/>
        <v>0</v>
      </c>
      <c r="AC2421" s="117">
        <f t="shared" si="334"/>
        <v>0</v>
      </c>
      <c r="AD2421" s="132"/>
      <c r="AE2421" s="117" t="b">
        <f t="shared" si="335"/>
        <v>0</v>
      </c>
      <c r="AF2421" s="117">
        <f t="shared" si="336"/>
        <v>0</v>
      </c>
      <c r="AG2421" s="119">
        <f t="shared" si="337"/>
        <v>0</v>
      </c>
      <c r="AH2421" s="120" t="b">
        <f t="shared" si="338"/>
        <v>0</v>
      </c>
      <c r="AI2421" s="121">
        <f t="shared" si="339"/>
        <v>0</v>
      </c>
      <c r="AJ2421" s="122">
        <f>+C2421</f>
        <v>0</v>
      </c>
      <c r="AK2421" s="122" t="str">
        <f>IF(ISNA(VLOOKUP(postponeList!D2421,[1]Sheet!$A$2:$B$12,2,FALSE))," ",(VLOOKUP(postponeList!D2421,[1]Sheet!$A$2:$B$12,2,FALSE)))</f>
        <v xml:space="preserve"> </v>
      </c>
      <c r="AL2421" s="122" t="str">
        <f>IF(ISNA(VLOOKUP(E2421,[1]Sheet!$G$2:$H$40,2,FALSE))," ",VLOOKUP(E2421,[1]Sheet!$G$2:$H$40,2,FALSE))</f>
        <v xml:space="preserve"> </v>
      </c>
      <c r="AM2421" s="122" t="str">
        <f>IF(ISNA(VLOOKUP(G2421,[1]Sheet!$K$2:$L$159,2,FALSE))," ",(VLOOKUP(G2421,[1]Sheet!$K$2:$L$159,2,FALSE)))</f>
        <v xml:space="preserve"> </v>
      </c>
      <c r="AN2421" s="122" t="str">
        <f>IF(ISNA(VLOOKUP(I2421&amp;C2421,[1]Sheet!$D$2:$E$228,2,FALSE))," ",VLOOKUP(I2421&amp;C2421,[1]Sheet!$D$2:$E$228,2,FALSE))</f>
        <v xml:space="preserve"> </v>
      </c>
      <c r="AO2421" s="122" t="str">
        <f>+I2421&amp;C2421</f>
        <v/>
      </c>
      <c r="AP2421" s="122" t="str">
        <f>C2421&amp;D2421&amp;E2421&amp;G2421&amp;I2421&amp;O2421</f>
        <v/>
      </c>
      <c r="AQ2421" s="122" t="str">
        <f>B2421&amp;D2421&amp;N2421</f>
        <v/>
      </c>
      <c r="AR2421" s="123" t="str">
        <f>+D2421&amp;J2421</f>
        <v/>
      </c>
      <c r="AS2421" s="124" t="str">
        <f t="shared" si="340"/>
        <v/>
      </c>
      <c r="AT2421" s="125" t="str">
        <f t="shared" si="341"/>
        <v/>
      </c>
      <c r="AU2421" s="125" t="str">
        <f>IF(NOT(AT2421=""),VLOOKUP(AT2421,[1]PSI_Category!A:B,2,0),"")</f>
        <v/>
      </c>
      <c r="AV2421" s="167"/>
      <c r="AW2421" s="167"/>
      <c r="AX2421" s="167"/>
    </row>
    <row r="2422" spans="1:50" s="133" customFormat="1" ht="11.4" customHeight="1" x14ac:dyDescent="0.3">
      <c r="A2422" s="103"/>
      <c r="B2422" s="104"/>
      <c r="C2422" s="105"/>
      <c r="D2422" s="106"/>
      <c r="E2422" s="107"/>
      <c r="F2422" s="105"/>
      <c r="G2422" s="107"/>
      <c r="H2422" s="105"/>
      <c r="I2422" s="105"/>
      <c r="J2422" s="107"/>
      <c r="K2422" s="105"/>
      <c r="L2422" s="105"/>
      <c r="M2422" s="105"/>
      <c r="N2422" s="105"/>
      <c r="O2422" s="127"/>
      <c r="P2422" s="109"/>
      <c r="Q2422" s="110"/>
      <c r="R2422" s="110"/>
      <c r="S2422" s="110"/>
      <c r="T2422" s="110"/>
      <c r="U2422" s="111"/>
      <c r="V2422" s="111"/>
      <c r="W2422" s="112"/>
      <c r="X2422" s="113"/>
      <c r="Y2422" s="114"/>
      <c r="Z2422" s="115"/>
      <c r="AA2422" s="116"/>
      <c r="AB2422" s="117" t="b">
        <f t="shared" si="333"/>
        <v>0</v>
      </c>
      <c r="AC2422" s="117">
        <f t="shared" si="334"/>
        <v>0</v>
      </c>
      <c r="AD2422" s="132"/>
      <c r="AE2422" s="117" t="b">
        <f t="shared" si="335"/>
        <v>0</v>
      </c>
      <c r="AF2422" s="117">
        <f t="shared" si="336"/>
        <v>0</v>
      </c>
      <c r="AG2422" s="119">
        <f t="shared" si="337"/>
        <v>0</v>
      </c>
      <c r="AH2422" s="120" t="b">
        <f t="shared" si="338"/>
        <v>0</v>
      </c>
      <c r="AI2422" s="121">
        <f t="shared" si="339"/>
        <v>0</v>
      </c>
      <c r="AJ2422" s="122">
        <f>+C2422</f>
        <v>0</v>
      </c>
      <c r="AK2422" s="122" t="str">
        <f>IF(ISNA(VLOOKUP(postponeList!D2422,[1]Sheet!$A$2:$B$12,2,FALSE))," ",(VLOOKUP(postponeList!D2422,[1]Sheet!$A$2:$B$12,2,FALSE)))</f>
        <v xml:space="preserve"> </v>
      </c>
      <c r="AL2422" s="122" t="str">
        <f>IF(ISNA(VLOOKUP(E2422,[1]Sheet!$G$2:$H$40,2,FALSE))," ",VLOOKUP(E2422,[1]Sheet!$G$2:$H$40,2,FALSE))</f>
        <v xml:space="preserve"> </v>
      </c>
      <c r="AM2422" s="122" t="str">
        <f>IF(ISNA(VLOOKUP(G2422,[1]Sheet!$K$2:$L$159,2,FALSE))," ",(VLOOKUP(G2422,[1]Sheet!$K$2:$L$159,2,FALSE)))</f>
        <v xml:space="preserve"> </v>
      </c>
      <c r="AN2422" s="122" t="str">
        <f>IF(ISNA(VLOOKUP(I2422&amp;C2422,[1]Sheet!$D$2:$E$228,2,FALSE))," ",VLOOKUP(I2422&amp;C2422,[1]Sheet!$D$2:$E$228,2,FALSE))</f>
        <v xml:space="preserve"> </v>
      </c>
      <c r="AO2422" s="122" t="str">
        <f>+I2422&amp;C2422</f>
        <v/>
      </c>
      <c r="AP2422" s="122" t="str">
        <f>C2422&amp;D2422&amp;E2422&amp;G2422&amp;I2422&amp;O2422</f>
        <v/>
      </c>
      <c r="AQ2422" s="122" t="str">
        <f>B2422&amp;D2422&amp;N2422</f>
        <v/>
      </c>
      <c r="AR2422" s="123" t="str">
        <f>+D2422&amp;J2422</f>
        <v/>
      </c>
      <c r="AS2422" s="124" t="str">
        <f t="shared" si="340"/>
        <v/>
      </c>
      <c r="AT2422" s="125" t="str">
        <f t="shared" si="341"/>
        <v/>
      </c>
      <c r="AU2422" s="125" t="str">
        <f>IF(NOT(AT2422=""),VLOOKUP(AT2422,[1]PSI_Category!A:B,2,0),"")</f>
        <v/>
      </c>
      <c r="AV2422" s="167"/>
      <c r="AW2422" s="167"/>
      <c r="AX2422" s="167"/>
    </row>
    <row r="2423" spans="1:50" s="133" customFormat="1" ht="11.4" customHeight="1" x14ac:dyDescent="0.3">
      <c r="A2423" s="103"/>
      <c r="B2423" s="104"/>
      <c r="C2423" s="105"/>
      <c r="D2423" s="106"/>
      <c r="E2423" s="107"/>
      <c r="F2423" s="105"/>
      <c r="G2423" s="107"/>
      <c r="H2423" s="105"/>
      <c r="I2423" s="105"/>
      <c r="J2423" s="107"/>
      <c r="K2423" s="105"/>
      <c r="L2423" s="105"/>
      <c r="M2423" s="105"/>
      <c r="N2423" s="105"/>
      <c r="O2423" s="127"/>
      <c r="P2423" s="109"/>
      <c r="Q2423" s="110"/>
      <c r="R2423" s="110"/>
      <c r="S2423" s="110"/>
      <c r="T2423" s="110"/>
      <c r="U2423" s="111"/>
      <c r="V2423" s="111"/>
      <c r="W2423" s="112"/>
      <c r="X2423" s="113"/>
      <c r="Y2423" s="114"/>
      <c r="Z2423" s="115"/>
      <c r="AA2423" s="116"/>
      <c r="AB2423" s="117" t="b">
        <f t="shared" si="333"/>
        <v>0</v>
      </c>
      <c r="AC2423" s="117">
        <f t="shared" si="334"/>
        <v>0</v>
      </c>
      <c r="AD2423" s="132"/>
      <c r="AE2423" s="117" t="b">
        <f t="shared" si="335"/>
        <v>0</v>
      </c>
      <c r="AF2423" s="117">
        <f t="shared" si="336"/>
        <v>0</v>
      </c>
      <c r="AG2423" s="119">
        <f t="shared" si="337"/>
        <v>0</v>
      </c>
      <c r="AH2423" s="120" t="b">
        <f t="shared" si="338"/>
        <v>0</v>
      </c>
      <c r="AI2423" s="121">
        <f t="shared" si="339"/>
        <v>0</v>
      </c>
      <c r="AJ2423" s="122">
        <f>+C2423</f>
        <v>0</v>
      </c>
      <c r="AK2423" s="122" t="str">
        <f>IF(ISNA(VLOOKUP(postponeList!D2423,[1]Sheet!$A$2:$B$12,2,FALSE))," ",(VLOOKUP(postponeList!D2423,[1]Sheet!$A$2:$B$12,2,FALSE)))</f>
        <v xml:space="preserve"> </v>
      </c>
      <c r="AL2423" s="122" t="str">
        <f>IF(ISNA(VLOOKUP(E2423,[1]Sheet!$G$2:$H$40,2,FALSE))," ",VLOOKUP(E2423,[1]Sheet!$G$2:$H$40,2,FALSE))</f>
        <v xml:space="preserve"> </v>
      </c>
      <c r="AM2423" s="122" t="str">
        <f>IF(ISNA(VLOOKUP(G2423,[1]Sheet!$K$2:$L$159,2,FALSE))," ",(VLOOKUP(G2423,[1]Sheet!$K$2:$L$159,2,FALSE)))</f>
        <v xml:space="preserve"> </v>
      </c>
      <c r="AN2423" s="122" t="str">
        <f>IF(ISNA(VLOOKUP(I2423&amp;C2423,[1]Sheet!$D$2:$E$228,2,FALSE))," ",VLOOKUP(I2423&amp;C2423,[1]Sheet!$D$2:$E$228,2,FALSE))</f>
        <v xml:space="preserve"> </v>
      </c>
      <c r="AO2423" s="122" t="str">
        <f>+I2423&amp;C2423</f>
        <v/>
      </c>
      <c r="AP2423" s="122" t="str">
        <f>C2423&amp;D2423&amp;E2423&amp;G2423&amp;I2423&amp;O2423</f>
        <v/>
      </c>
      <c r="AQ2423" s="122" t="str">
        <f>B2423&amp;D2423&amp;N2423</f>
        <v/>
      </c>
      <c r="AR2423" s="123" t="str">
        <f>+D2423&amp;J2423</f>
        <v/>
      </c>
      <c r="AS2423" s="124" t="str">
        <f t="shared" si="340"/>
        <v/>
      </c>
      <c r="AT2423" s="125" t="str">
        <f t="shared" si="341"/>
        <v/>
      </c>
      <c r="AU2423" s="125" t="str">
        <f>IF(NOT(AT2423=""),VLOOKUP(AT2423,[1]PSI_Category!A:B,2,0),"")</f>
        <v/>
      </c>
      <c r="AV2423" s="167"/>
      <c r="AW2423" s="167"/>
      <c r="AX2423" s="167"/>
    </row>
    <row r="2424" spans="1:50" s="133" customFormat="1" ht="11.4" customHeight="1" x14ac:dyDescent="0.3">
      <c r="A2424" s="103"/>
      <c r="B2424" s="104"/>
      <c r="C2424" s="105"/>
      <c r="D2424" s="106"/>
      <c r="E2424" s="107"/>
      <c r="F2424" s="105"/>
      <c r="G2424" s="107"/>
      <c r="H2424" s="105"/>
      <c r="I2424" s="105"/>
      <c r="J2424" s="107"/>
      <c r="K2424" s="105"/>
      <c r="L2424" s="105"/>
      <c r="M2424" s="105"/>
      <c r="N2424" s="105"/>
      <c r="O2424" s="127"/>
      <c r="P2424" s="109"/>
      <c r="Q2424" s="110"/>
      <c r="R2424" s="110"/>
      <c r="S2424" s="110"/>
      <c r="T2424" s="110"/>
      <c r="U2424" s="111"/>
      <c r="V2424" s="111"/>
      <c r="W2424" s="112"/>
      <c r="X2424" s="113"/>
      <c r="Y2424" s="114"/>
      <c r="Z2424" s="115"/>
      <c r="AA2424" s="116"/>
      <c r="AB2424" s="117" t="b">
        <f t="shared" si="333"/>
        <v>0</v>
      </c>
      <c r="AC2424" s="117">
        <f t="shared" si="334"/>
        <v>0</v>
      </c>
      <c r="AD2424" s="132"/>
      <c r="AE2424" s="117" t="b">
        <f t="shared" si="335"/>
        <v>0</v>
      </c>
      <c r="AF2424" s="117">
        <f t="shared" si="336"/>
        <v>0</v>
      </c>
      <c r="AG2424" s="119">
        <f t="shared" si="337"/>
        <v>0</v>
      </c>
      <c r="AH2424" s="120" t="b">
        <f t="shared" si="338"/>
        <v>0</v>
      </c>
      <c r="AI2424" s="121">
        <f t="shared" si="339"/>
        <v>0</v>
      </c>
      <c r="AJ2424" s="122">
        <f>+C2424</f>
        <v>0</v>
      </c>
      <c r="AK2424" s="122" t="str">
        <f>IF(ISNA(VLOOKUP(postponeList!D2424,[1]Sheet!$A$2:$B$12,2,FALSE))," ",(VLOOKUP(postponeList!D2424,[1]Sheet!$A$2:$B$12,2,FALSE)))</f>
        <v xml:space="preserve"> </v>
      </c>
      <c r="AL2424" s="122" t="str">
        <f>IF(ISNA(VLOOKUP(E2424,[1]Sheet!$G$2:$H$40,2,FALSE))," ",VLOOKUP(E2424,[1]Sheet!$G$2:$H$40,2,FALSE))</f>
        <v xml:space="preserve"> </v>
      </c>
      <c r="AM2424" s="122" t="str">
        <f>IF(ISNA(VLOOKUP(G2424,[1]Sheet!$K$2:$L$159,2,FALSE))," ",(VLOOKUP(G2424,[1]Sheet!$K$2:$L$159,2,FALSE)))</f>
        <v xml:space="preserve"> </v>
      </c>
      <c r="AN2424" s="122" t="str">
        <f>IF(ISNA(VLOOKUP(I2424&amp;C2424,[1]Sheet!$D$2:$E$228,2,FALSE))," ",VLOOKUP(I2424&amp;C2424,[1]Sheet!$D$2:$E$228,2,FALSE))</f>
        <v xml:space="preserve"> </v>
      </c>
      <c r="AO2424" s="122" t="str">
        <f>+I2424&amp;C2424</f>
        <v/>
      </c>
      <c r="AP2424" s="122" t="str">
        <f>C2424&amp;D2424&amp;E2424&amp;G2424&amp;I2424&amp;O2424</f>
        <v/>
      </c>
      <c r="AQ2424" s="122" t="str">
        <f>B2424&amp;D2424&amp;N2424</f>
        <v/>
      </c>
      <c r="AR2424" s="123" t="str">
        <f>+D2424&amp;J2424</f>
        <v/>
      </c>
      <c r="AS2424" s="124" t="str">
        <f t="shared" si="340"/>
        <v/>
      </c>
      <c r="AT2424" s="125" t="str">
        <f t="shared" si="341"/>
        <v/>
      </c>
      <c r="AU2424" s="125" t="str">
        <f>IF(NOT(AT2424=""),VLOOKUP(AT2424,[1]PSI_Category!A:B,2,0),"")</f>
        <v/>
      </c>
      <c r="AV2424" s="167"/>
      <c r="AW2424" s="167"/>
      <c r="AX2424" s="167"/>
    </row>
    <row r="2425" spans="1:50" s="133" customFormat="1" ht="11.4" customHeight="1" x14ac:dyDescent="0.3">
      <c r="A2425" s="103"/>
      <c r="B2425" s="104"/>
      <c r="C2425" s="105"/>
      <c r="D2425" s="106"/>
      <c r="E2425" s="107"/>
      <c r="F2425" s="105"/>
      <c r="G2425" s="107"/>
      <c r="H2425" s="105"/>
      <c r="I2425" s="105"/>
      <c r="J2425" s="107"/>
      <c r="K2425" s="105"/>
      <c r="L2425" s="105"/>
      <c r="M2425" s="105"/>
      <c r="N2425" s="105"/>
      <c r="O2425" s="127"/>
      <c r="P2425" s="109"/>
      <c r="Q2425" s="110"/>
      <c r="R2425" s="110"/>
      <c r="S2425" s="110"/>
      <c r="T2425" s="110"/>
      <c r="U2425" s="111"/>
      <c r="V2425" s="111"/>
      <c r="W2425" s="112"/>
      <c r="X2425" s="113"/>
      <c r="Y2425" s="114"/>
      <c r="Z2425" s="115"/>
      <c r="AA2425" s="116"/>
      <c r="AB2425" s="117" t="b">
        <f t="shared" si="333"/>
        <v>0</v>
      </c>
      <c r="AC2425" s="117">
        <f t="shared" si="334"/>
        <v>0</v>
      </c>
      <c r="AD2425" s="132"/>
      <c r="AE2425" s="117" t="b">
        <f t="shared" si="335"/>
        <v>0</v>
      </c>
      <c r="AF2425" s="117">
        <f t="shared" si="336"/>
        <v>0</v>
      </c>
      <c r="AG2425" s="119">
        <f t="shared" si="337"/>
        <v>0</v>
      </c>
      <c r="AH2425" s="120" t="b">
        <f t="shared" si="338"/>
        <v>0</v>
      </c>
      <c r="AI2425" s="121">
        <f t="shared" si="339"/>
        <v>0</v>
      </c>
      <c r="AJ2425" s="122">
        <f>+C2425</f>
        <v>0</v>
      </c>
      <c r="AK2425" s="122" t="str">
        <f>IF(ISNA(VLOOKUP(postponeList!D2425,[1]Sheet!$A$2:$B$12,2,FALSE))," ",(VLOOKUP(postponeList!D2425,[1]Sheet!$A$2:$B$12,2,FALSE)))</f>
        <v xml:space="preserve"> </v>
      </c>
      <c r="AL2425" s="122" t="str">
        <f>IF(ISNA(VLOOKUP(E2425,[1]Sheet!$G$2:$H$40,2,FALSE))," ",VLOOKUP(E2425,[1]Sheet!$G$2:$H$40,2,FALSE))</f>
        <v xml:space="preserve"> </v>
      </c>
      <c r="AM2425" s="122" t="str">
        <f>IF(ISNA(VLOOKUP(G2425,[1]Sheet!$K$2:$L$159,2,FALSE))," ",(VLOOKUP(G2425,[1]Sheet!$K$2:$L$159,2,FALSE)))</f>
        <v xml:space="preserve"> </v>
      </c>
      <c r="AN2425" s="122" t="str">
        <f>IF(ISNA(VLOOKUP(I2425&amp;C2425,[1]Sheet!$D$2:$E$228,2,FALSE))," ",VLOOKUP(I2425&amp;C2425,[1]Sheet!$D$2:$E$228,2,FALSE))</f>
        <v xml:space="preserve"> </v>
      </c>
      <c r="AO2425" s="122" t="str">
        <f>+I2425&amp;C2425</f>
        <v/>
      </c>
      <c r="AP2425" s="122" t="str">
        <f>C2425&amp;D2425&amp;E2425&amp;G2425&amp;I2425&amp;O2425</f>
        <v/>
      </c>
      <c r="AQ2425" s="122" t="str">
        <f>B2425&amp;D2425&amp;N2425</f>
        <v/>
      </c>
      <c r="AR2425" s="123" t="str">
        <f>+D2425&amp;J2425</f>
        <v/>
      </c>
      <c r="AS2425" s="124" t="str">
        <f t="shared" si="340"/>
        <v/>
      </c>
      <c r="AT2425" s="125" t="str">
        <f t="shared" si="341"/>
        <v/>
      </c>
      <c r="AU2425" s="125" t="str">
        <f>IF(NOT(AT2425=""),VLOOKUP(AT2425,[1]PSI_Category!A:B,2,0),"")</f>
        <v/>
      </c>
      <c r="AV2425" s="167"/>
      <c r="AW2425" s="167"/>
      <c r="AX2425" s="167"/>
    </row>
    <row r="2426" spans="1:50" s="133" customFormat="1" ht="11.4" customHeight="1" x14ac:dyDescent="0.3">
      <c r="A2426" s="103"/>
      <c r="B2426" s="104"/>
      <c r="C2426" s="105"/>
      <c r="D2426" s="106"/>
      <c r="E2426" s="107"/>
      <c r="F2426" s="105"/>
      <c r="G2426" s="107"/>
      <c r="H2426" s="105"/>
      <c r="I2426" s="105"/>
      <c r="J2426" s="107"/>
      <c r="K2426" s="105"/>
      <c r="L2426" s="105"/>
      <c r="M2426" s="105"/>
      <c r="N2426" s="105"/>
      <c r="O2426" s="127"/>
      <c r="P2426" s="109"/>
      <c r="Q2426" s="110"/>
      <c r="R2426" s="110"/>
      <c r="S2426" s="110"/>
      <c r="T2426" s="110"/>
      <c r="U2426" s="111"/>
      <c r="V2426" s="111"/>
      <c r="W2426" s="112"/>
      <c r="X2426" s="113"/>
      <c r="Y2426" s="114"/>
      <c r="Z2426" s="115"/>
      <c r="AA2426" s="116"/>
      <c r="AB2426" s="117" t="b">
        <f t="shared" si="333"/>
        <v>0</v>
      </c>
      <c r="AC2426" s="117">
        <f t="shared" si="334"/>
        <v>0</v>
      </c>
      <c r="AD2426" s="118"/>
      <c r="AE2426" s="117" t="b">
        <f t="shared" si="335"/>
        <v>0</v>
      </c>
      <c r="AF2426" s="117">
        <f t="shared" si="336"/>
        <v>0</v>
      </c>
      <c r="AG2426" s="119">
        <f t="shared" si="337"/>
        <v>0</v>
      </c>
      <c r="AH2426" s="120" t="b">
        <f t="shared" si="338"/>
        <v>0</v>
      </c>
      <c r="AI2426" s="121">
        <f t="shared" si="339"/>
        <v>0</v>
      </c>
      <c r="AJ2426" s="122">
        <f>+C2426</f>
        <v>0</v>
      </c>
      <c r="AK2426" s="122" t="str">
        <f>IF(ISNA(VLOOKUP(postponeList!D2426,[1]Sheet!$A$2:$B$12,2,FALSE))," ",(VLOOKUP(postponeList!D2426,[1]Sheet!$A$2:$B$12,2,FALSE)))</f>
        <v xml:space="preserve"> </v>
      </c>
      <c r="AL2426" s="122" t="str">
        <f>IF(ISNA(VLOOKUP(E2426,[1]Sheet!$G$2:$H$40,2,FALSE))," ",VLOOKUP(E2426,[1]Sheet!$G$2:$H$40,2,FALSE))</f>
        <v xml:space="preserve"> </v>
      </c>
      <c r="AM2426" s="122" t="str">
        <f>IF(ISNA(VLOOKUP(G2426,[1]Sheet!$K$2:$L$159,2,FALSE))," ",(VLOOKUP(G2426,[1]Sheet!$K$2:$L$159,2,FALSE)))</f>
        <v xml:space="preserve"> </v>
      </c>
      <c r="AN2426" s="122" t="str">
        <f>IF(ISNA(VLOOKUP(I2426&amp;C2426,[1]Sheet!$D$2:$E$228,2,FALSE))," ",VLOOKUP(I2426&amp;C2426,[1]Sheet!$D$2:$E$228,2,FALSE))</f>
        <v xml:space="preserve"> </v>
      </c>
      <c r="AO2426" s="122" t="str">
        <f>+I2426&amp;C2426</f>
        <v/>
      </c>
      <c r="AP2426" s="122" t="str">
        <f>C2426&amp;D2426&amp;E2426&amp;G2426&amp;I2426&amp;O2426</f>
        <v/>
      </c>
      <c r="AQ2426" s="122" t="str">
        <f>B2426&amp;D2426&amp;N2426</f>
        <v/>
      </c>
      <c r="AR2426" s="123" t="str">
        <f>+D2426&amp;J2426</f>
        <v/>
      </c>
      <c r="AS2426" s="124" t="str">
        <f t="shared" si="340"/>
        <v/>
      </c>
      <c r="AT2426" s="125" t="str">
        <f t="shared" si="341"/>
        <v/>
      </c>
      <c r="AU2426" s="125" t="str">
        <f>IF(NOT(AT2426=""),VLOOKUP(AT2426,[1]PSI_Category!A:B,2,0),"")</f>
        <v/>
      </c>
      <c r="AV2426" s="167"/>
      <c r="AW2426" s="167"/>
      <c r="AX2426" s="167"/>
    </row>
    <row r="2427" spans="1:50" s="133" customFormat="1" ht="11.4" customHeight="1" x14ac:dyDescent="0.3">
      <c r="A2427" s="103"/>
      <c r="B2427" s="104"/>
      <c r="C2427" s="105"/>
      <c r="D2427" s="106"/>
      <c r="E2427" s="107"/>
      <c r="F2427" s="105"/>
      <c r="G2427" s="107"/>
      <c r="H2427" s="105"/>
      <c r="I2427" s="105"/>
      <c r="J2427" s="107"/>
      <c r="K2427" s="105"/>
      <c r="L2427" s="105"/>
      <c r="M2427" s="105"/>
      <c r="N2427" s="105"/>
      <c r="O2427" s="127"/>
      <c r="P2427" s="109"/>
      <c r="Q2427" s="110"/>
      <c r="R2427" s="110"/>
      <c r="S2427" s="110"/>
      <c r="T2427" s="110"/>
      <c r="U2427" s="111"/>
      <c r="V2427" s="111"/>
      <c r="W2427" s="112"/>
      <c r="X2427" s="113"/>
      <c r="Y2427" s="114"/>
      <c r="Z2427" s="115"/>
      <c r="AA2427" s="116"/>
      <c r="AB2427" s="117" t="b">
        <f t="shared" si="333"/>
        <v>0</v>
      </c>
      <c r="AC2427" s="117">
        <f t="shared" si="334"/>
        <v>0</v>
      </c>
      <c r="AD2427" s="118"/>
      <c r="AE2427" s="117" t="b">
        <f t="shared" si="335"/>
        <v>0</v>
      </c>
      <c r="AF2427" s="117">
        <f t="shared" si="336"/>
        <v>0</v>
      </c>
      <c r="AG2427" s="119">
        <f t="shared" si="337"/>
        <v>0</v>
      </c>
      <c r="AH2427" s="120" t="b">
        <f t="shared" si="338"/>
        <v>0</v>
      </c>
      <c r="AI2427" s="121">
        <f t="shared" si="339"/>
        <v>0</v>
      </c>
      <c r="AJ2427" s="122">
        <f>+C2427</f>
        <v>0</v>
      </c>
      <c r="AK2427" s="122" t="str">
        <f>IF(ISNA(VLOOKUP(postponeList!D2427,[1]Sheet!$A$2:$B$12,2,FALSE))," ",(VLOOKUP(postponeList!D2427,[1]Sheet!$A$2:$B$12,2,FALSE)))</f>
        <v xml:space="preserve"> </v>
      </c>
      <c r="AL2427" s="122" t="str">
        <f>IF(ISNA(VLOOKUP(E2427,[1]Sheet!$G$2:$H$40,2,FALSE))," ",VLOOKUP(E2427,[1]Sheet!$G$2:$H$40,2,FALSE))</f>
        <v xml:space="preserve"> </v>
      </c>
      <c r="AM2427" s="122" t="str">
        <f>IF(ISNA(VLOOKUP(G2427,[1]Sheet!$K$2:$L$159,2,FALSE))," ",(VLOOKUP(G2427,[1]Sheet!$K$2:$L$159,2,FALSE)))</f>
        <v xml:space="preserve"> </v>
      </c>
      <c r="AN2427" s="122" t="str">
        <f>IF(ISNA(VLOOKUP(I2427&amp;C2427,[1]Sheet!$D$2:$E$228,2,FALSE))," ",VLOOKUP(I2427&amp;C2427,[1]Sheet!$D$2:$E$228,2,FALSE))</f>
        <v xml:space="preserve"> </v>
      </c>
      <c r="AO2427" s="122" t="str">
        <f>+I2427&amp;C2427</f>
        <v/>
      </c>
      <c r="AP2427" s="122" t="str">
        <f>C2427&amp;D2427&amp;E2427&amp;G2427&amp;I2427&amp;O2427</f>
        <v/>
      </c>
      <c r="AQ2427" s="122" t="str">
        <f>B2427&amp;D2427&amp;N2427</f>
        <v/>
      </c>
      <c r="AR2427" s="123" t="str">
        <f>+D2427&amp;J2427</f>
        <v/>
      </c>
      <c r="AS2427" s="124" t="str">
        <f t="shared" si="340"/>
        <v/>
      </c>
      <c r="AT2427" s="125" t="str">
        <f t="shared" si="341"/>
        <v/>
      </c>
      <c r="AU2427" s="125" t="str">
        <f>IF(NOT(AT2427=""),VLOOKUP(AT2427,[1]PSI_Category!A:B,2,0),"")</f>
        <v/>
      </c>
      <c r="AV2427" s="167"/>
      <c r="AW2427" s="167"/>
      <c r="AX2427" s="167"/>
    </row>
    <row r="2428" spans="1:50" s="133" customFormat="1" ht="11.4" customHeight="1" x14ac:dyDescent="0.3">
      <c r="A2428" s="103"/>
      <c r="B2428" s="104"/>
      <c r="C2428" s="105"/>
      <c r="D2428" s="106"/>
      <c r="E2428" s="107"/>
      <c r="F2428" s="105"/>
      <c r="G2428" s="107"/>
      <c r="H2428" s="105"/>
      <c r="I2428" s="105"/>
      <c r="J2428" s="107"/>
      <c r="K2428" s="105"/>
      <c r="L2428" s="105"/>
      <c r="M2428" s="105"/>
      <c r="N2428" s="105"/>
      <c r="O2428" s="127"/>
      <c r="P2428" s="109"/>
      <c r="Q2428" s="110"/>
      <c r="R2428" s="110"/>
      <c r="S2428" s="110"/>
      <c r="T2428" s="110"/>
      <c r="U2428" s="111"/>
      <c r="V2428" s="111"/>
      <c r="W2428" s="112"/>
      <c r="X2428" s="113"/>
      <c r="Y2428" s="114"/>
      <c r="Z2428" s="115"/>
      <c r="AA2428" s="116"/>
      <c r="AB2428" s="117" t="b">
        <f t="shared" si="333"/>
        <v>0</v>
      </c>
      <c r="AC2428" s="117">
        <f t="shared" si="334"/>
        <v>0</v>
      </c>
      <c r="AD2428" s="132"/>
      <c r="AE2428" s="117" t="b">
        <f t="shared" si="335"/>
        <v>0</v>
      </c>
      <c r="AF2428" s="117">
        <f t="shared" si="336"/>
        <v>0</v>
      </c>
      <c r="AG2428" s="119">
        <f t="shared" si="337"/>
        <v>0</v>
      </c>
      <c r="AH2428" s="120" t="b">
        <f t="shared" si="338"/>
        <v>0</v>
      </c>
      <c r="AI2428" s="121">
        <f t="shared" si="339"/>
        <v>0</v>
      </c>
      <c r="AJ2428" s="122">
        <f>+C2428</f>
        <v>0</v>
      </c>
      <c r="AK2428" s="122" t="str">
        <f>IF(ISNA(VLOOKUP(postponeList!D2428,[1]Sheet!$A$2:$B$12,2,FALSE))," ",(VLOOKUP(postponeList!D2428,[1]Sheet!$A$2:$B$12,2,FALSE)))</f>
        <v xml:space="preserve"> </v>
      </c>
      <c r="AL2428" s="122" t="str">
        <f>IF(ISNA(VLOOKUP(E2428,[1]Sheet!$G$2:$H$40,2,FALSE))," ",VLOOKUP(E2428,[1]Sheet!$G$2:$H$40,2,FALSE))</f>
        <v xml:space="preserve"> </v>
      </c>
      <c r="AM2428" s="122" t="str">
        <f>IF(ISNA(VLOOKUP(G2428,[1]Sheet!$K$2:$L$159,2,FALSE))," ",(VLOOKUP(G2428,[1]Sheet!$K$2:$L$159,2,FALSE)))</f>
        <v xml:space="preserve"> </v>
      </c>
      <c r="AN2428" s="122" t="str">
        <f>IF(ISNA(VLOOKUP(I2428&amp;C2428,[1]Sheet!$D$2:$E$228,2,FALSE))," ",VLOOKUP(I2428&amp;C2428,[1]Sheet!$D$2:$E$228,2,FALSE))</f>
        <v xml:space="preserve"> </v>
      </c>
      <c r="AO2428" s="122" t="str">
        <f>+I2428&amp;C2428</f>
        <v/>
      </c>
      <c r="AP2428" s="122" t="str">
        <f>C2428&amp;D2428&amp;E2428&amp;G2428&amp;I2428&amp;O2428</f>
        <v/>
      </c>
      <c r="AQ2428" s="122" t="str">
        <f>B2428&amp;D2428&amp;N2428</f>
        <v/>
      </c>
      <c r="AR2428" s="123" t="str">
        <f>+D2428&amp;J2428</f>
        <v/>
      </c>
      <c r="AS2428" s="124" t="str">
        <f t="shared" si="340"/>
        <v/>
      </c>
      <c r="AT2428" s="125" t="str">
        <f t="shared" si="341"/>
        <v/>
      </c>
      <c r="AU2428" s="125" t="str">
        <f>IF(NOT(AT2428=""),VLOOKUP(AT2428,[1]PSI_Category!A:B,2,0),"")</f>
        <v/>
      </c>
      <c r="AV2428" s="167"/>
      <c r="AW2428" s="167"/>
      <c r="AX2428" s="167"/>
    </row>
    <row r="2429" spans="1:50" s="133" customFormat="1" ht="11.4" customHeight="1" x14ac:dyDescent="0.3">
      <c r="A2429" s="103"/>
      <c r="B2429" s="104"/>
      <c r="C2429" s="105"/>
      <c r="D2429" s="106"/>
      <c r="E2429" s="107"/>
      <c r="F2429" s="105"/>
      <c r="G2429" s="107"/>
      <c r="H2429" s="105"/>
      <c r="I2429" s="105"/>
      <c r="J2429" s="107"/>
      <c r="K2429" s="105"/>
      <c r="L2429" s="105"/>
      <c r="M2429" s="105"/>
      <c r="N2429" s="105"/>
      <c r="O2429" s="127"/>
      <c r="P2429" s="109"/>
      <c r="Q2429" s="110"/>
      <c r="R2429" s="110"/>
      <c r="S2429" s="110"/>
      <c r="T2429" s="110"/>
      <c r="U2429" s="111"/>
      <c r="V2429" s="111"/>
      <c r="W2429" s="112"/>
      <c r="X2429" s="113"/>
      <c r="Y2429" s="114"/>
      <c r="Z2429" s="115"/>
      <c r="AA2429" s="116"/>
      <c r="AB2429" s="117" t="b">
        <f t="shared" si="333"/>
        <v>0</v>
      </c>
      <c r="AC2429" s="117">
        <f t="shared" si="334"/>
        <v>0</v>
      </c>
      <c r="AD2429" s="132"/>
      <c r="AE2429" s="117" t="b">
        <f t="shared" si="335"/>
        <v>0</v>
      </c>
      <c r="AF2429" s="117">
        <f t="shared" si="336"/>
        <v>0</v>
      </c>
      <c r="AG2429" s="119">
        <f t="shared" si="337"/>
        <v>0</v>
      </c>
      <c r="AH2429" s="120" t="b">
        <f t="shared" si="338"/>
        <v>0</v>
      </c>
      <c r="AI2429" s="121">
        <f t="shared" si="339"/>
        <v>0</v>
      </c>
      <c r="AJ2429" s="122">
        <f>+C2429</f>
        <v>0</v>
      </c>
      <c r="AK2429" s="122" t="str">
        <f>IF(ISNA(VLOOKUP(postponeList!D2429,[1]Sheet!$A$2:$B$12,2,FALSE))," ",(VLOOKUP(postponeList!D2429,[1]Sheet!$A$2:$B$12,2,FALSE)))</f>
        <v xml:space="preserve"> </v>
      </c>
      <c r="AL2429" s="122" t="str">
        <f>IF(ISNA(VLOOKUP(E2429,[1]Sheet!$G$2:$H$40,2,FALSE))," ",VLOOKUP(E2429,[1]Sheet!$G$2:$H$40,2,FALSE))</f>
        <v xml:space="preserve"> </v>
      </c>
      <c r="AM2429" s="122" t="str">
        <f>IF(ISNA(VLOOKUP(G2429,[1]Sheet!$K$2:$L$159,2,FALSE))," ",(VLOOKUP(G2429,[1]Sheet!$K$2:$L$159,2,FALSE)))</f>
        <v xml:space="preserve"> </v>
      </c>
      <c r="AN2429" s="122" t="str">
        <f>IF(ISNA(VLOOKUP(I2429&amp;C2429,[1]Sheet!$D$2:$E$228,2,FALSE))," ",VLOOKUP(I2429&amp;C2429,[1]Sheet!$D$2:$E$228,2,FALSE))</f>
        <v xml:space="preserve"> </v>
      </c>
      <c r="AO2429" s="122" t="str">
        <f>+I2429&amp;C2429</f>
        <v/>
      </c>
      <c r="AP2429" s="122" t="str">
        <f>C2429&amp;D2429&amp;E2429&amp;G2429&amp;I2429&amp;O2429</f>
        <v/>
      </c>
      <c r="AQ2429" s="122" t="str">
        <f>B2429&amp;D2429&amp;N2429</f>
        <v/>
      </c>
      <c r="AR2429" s="123" t="str">
        <f>+D2429&amp;J2429</f>
        <v/>
      </c>
      <c r="AS2429" s="124" t="str">
        <f t="shared" si="340"/>
        <v/>
      </c>
      <c r="AT2429" s="125" t="str">
        <f t="shared" si="341"/>
        <v/>
      </c>
      <c r="AU2429" s="125" t="str">
        <f>IF(NOT(AT2429=""),VLOOKUP(AT2429,[1]PSI_Category!A:B,2,0),"")</f>
        <v/>
      </c>
      <c r="AV2429" s="167"/>
      <c r="AW2429" s="167"/>
      <c r="AX2429" s="167"/>
    </row>
    <row r="2430" spans="1:50" s="133" customFormat="1" ht="11.4" customHeight="1" x14ac:dyDescent="0.3">
      <c r="A2430" s="103"/>
      <c r="B2430" s="104"/>
      <c r="C2430" s="105"/>
      <c r="D2430" s="106"/>
      <c r="E2430" s="107"/>
      <c r="F2430" s="105"/>
      <c r="G2430" s="107"/>
      <c r="H2430" s="105"/>
      <c r="I2430" s="105"/>
      <c r="J2430" s="107"/>
      <c r="K2430" s="105"/>
      <c r="L2430" s="105"/>
      <c r="M2430" s="105"/>
      <c r="N2430" s="105"/>
      <c r="O2430" s="127"/>
      <c r="P2430" s="109"/>
      <c r="Q2430" s="110"/>
      <c r="R2430" s="110"/>
      <c r="S2430" s="110"/>
      <c r="T2430" s="110"/>
      <c r="U2430" s="111"/>
      <c r="V2430" s="111"/>
      <c r="W2430" s="112"/>
      <c r="X2430" s="113"/>
      <c r="Y2430" s="114"/>
      <c r="Z2430" s="115"/>
      <c r="AA2430" s="116"/>
      <c r="AB2430" s="117" t="b">
        <f t="shared" si="333"/>
        <v>0</v>
      </c>
      <c r="AC2430" s="117">
        <f t="shared" si="334"/>
        <v>0</v>
      </c>
      <c r="AD2430" s="132"/>
      <c r="AE2430" s="117" t="b">
        <f t="shared" si="335"/>
        <v>0</v>
      </c>
      <c r="AF2430" s="117">
        <f t="shared" si="336"/>
        <v>0</v>
      </c>
      <c r="AG2430" s="119">
        <f t="shared" si="337"/>
        <v>0</v>
      </c>
      <c r="AH2430" s="120" t="b">
        <f t="shared" si="338"/>
        <v>0</v>
      </c>
      <c r="AI2430" s="121">
        <f t="shared" si="339"/>
        <v>0</v>
      </c>
      <c r="AJ2430" s="122">
        <f>+C2430</f>
        <v>0</v>
      </c>
      <c r="AK2430" s="122" t="str">
        <f>IF(ISNA(VLOOKUP(postponeList!D2430,[1]Sheet!$A$2:$B$12,2,FALSE))," ",(VLOOKUP(postponeList!D2430,[1]Sheet!$A$2:$B$12,2,FALSE)))</f>
        <v xml:space="preserve"> </v>
      </c>
      <c r="AL2430" s="122" t="str">
        <f>IF(ISNA(VLOOKUP(E2430,[1]Sheet!$G$2:$H$40,2,FALSE))," ",VLOOKUP(E2430,[1]Sheet!$G$2:$H$40,2,FALSE))</f>
        <v xml:space="preserve"> </v>
      </c>
      <c r="AM2430" s="122" t="str">
        <f>IF(ISNA(VLOOKUP(G2430,[1]Sheet!$K$2:$L$159,2,FALSE))," ",(VLOOKUP(G2430,[1]Sheet!$K$2:$L$159,2,FALSE)))</f>
        <v xml:space="preserve"> </v>
      </c>
      <c r="AN2430" s="122" t="str">
        <f>IF(ISNA(VLOOKUP(I2430&amp;C2430,[1]Sheet!$D$2:$E$228,2,FALSE))," ",VLOOKUP(I2430&amp;C2430,[1]Sheet!$D$2:$E$228,2,FALSE))</f>
        <v xml:space="preserve"> </v>
      </c>
      <c r="AO2430" s="122" t="str">
        <f>+I2430&amp;C2430</f>
        <v/>
      </c>
      <c r="AP2430" s="122" t="str">
        <f>C2430&amp;D2430&amp;E2430&amp;G2430&amp;I2430&amp;O2430</f>
        <v/>
      </c>
      <c r="AQ2430" s="122" t="str">
        <f>B2430&amp;D2430&amp;N2430</f>
        <v/>
      </c>
      <c r="AR2430" s="123" t="str">
        <f>+D2430&amp;J2430</f>
        <v/>
      </c>
      <c r="AS2430" s="124" t="str">
        <f t="shared" si="340"/>
        <v/>
      </c>
      <c r="AT2430" s="125" t="str">
        <f t="shared" si="341"/>
        <v/>
      </c>
      <c r="AU2430" s="125" t="str">
        <f>IF(NOT(AT2430=""),VLOOKUP(AT2430,[1]PSI_Category!A:B,2,0),"")</f>
        <v/>
      </c>
      <c r="AV2430" s="167"/>
      <c r="AW2430" s="167"/>
      <c r="AX2430" s="167"/>
    </row>
    <row r="2431" spans="1:50" s="133" customFormat="1" ht="11.4" customHeight="1" x14ac:dyDescent="0.3">
      <c r="A2431" s="103"/>
      <c r="B2431" s="104"/>
      <c r="C2431" s="105"/>
      <c r="D2431" s="106"/>
      <c r="E2431" s="107"/>
      <c r="F2431" s="105"/>
      <c r="G2431" s="107"/>
      <c r="H2431" s="105"/>
      <c r="I2431" s="105"/>
      <c r="J2431" s="107"/>
      <c r="K2431" s="105"/>
      <c r="L2431" s="105"/>
      <c r="M2431" s="105"/>
      <c r="N2431" s="105"/>
      <c r="O2431" s="127"/>
      <c r="P2431" s="109"/>
      <c r="Q2431" s="110"/>
      <c r="R2431" s="110"/>
      <c r="S2431" s="110"/>
      <c r="T2431" s="110"/>
      <c r="U2431" s="111"/>
      <c r="V2431" s="111"/>
      <c r="W2431" s="112"/>
      <c r="X2431" s="113"/>
      <c r="Y2431" s="114"/>
      <c r="Z2431" s="115"/>
      <c r="AA2431" s="116"/>
      <c r="AB2431" s="117" t="b">
        <f t="shared" si="333"/>
        <v>0</v>
      </c>
      <c r="AC2431" s="117">
        <f t="shared" si="334"/>
        <v>0</v>
      </c>
      <c r="AD2431" s="132"/>
      <c r="AE2431" s="117" t="b">
        <f t="shared" si="335"/>
        <v>0</v>
      </c>
      <c r="AF2431" s="117">
        <f t="shared" si="336"/>
        <v>0</v>
      </c>
      <c r="AG2431" s="119">
        <f t="shared" si="337"/>
        <v>0</v>
      </c>
      <c r="AH2431" s="120" t="b">
        <f t="shared" si="338"/>
        <v>0</v>
      </c>
      <c r="AI2431" s="121">
        <f t="shared" si="339"/>
        <v>0</v>
      </c>
      <c r="AJ2431" s="122">
        <f>+C2431</f>
        <v>0</v>
      </c>
      <c r="AK2431" s="122" t="str">
        <f>IF(ISNA(VLOOKUP(postponeList!D2431,[1]Sheet!$A$2:$B$12,2,FALSE))," ",(VLOOKUP(postponeList!D2431,[1]Sheet!$A$2:$B$12,2,FALSE)))</f>
        <v xml:space="preserve"> </v>
      </c>
      <c r="AL2431" s="122" t="str">
        <f>IF(ISNA(VLOOKUP(E2431,[1]Sheet!$G$2:$H$40,2,FALSE))," ",VLOOKUP(E2431,[1]Sheet!$G$2:$H$40,2,FALSE))</f>
        <v xml:space="preserve"> </v>
      </c>
      <c r="AM2431" s="122" t="str">
        <f>IF(ISNA(VLOOKUP(G2431,[1]Sheet!$K$2:$L$159,2,FALSE))," ",(VLOOKUP(G2431,[1]Sheet!$K$2:$L$159,2,FALSE)))</f>
        <v xml:space="preserve"> </v>
      </c>
      <c r="AN2431" s="122" t="str">
        <f>IF(ISNA(VLOOKUP(I2431&amp;C2431,[1]Sheet!$D$2:$E$228,2,FALSE))," ",VLOOKUP(I2431&amp;C2431,[1]Sheet!$D$2:$E$228,2,FALSE))</f>
        <v xml:space="preserve"> </v>
      </c>
      <c r="AO2431" s="122" t="str">
        <f>+I2431&amp;C2431</f>
        <v/>
      </c>
      <c r="AP2431" s="122" t="str">
        <f>C2431&amp;D2431&amp;E2431&amp;G2431&amp;I2431&amp;O2431</f>
        <v/>
      </c>
      <c r="AQ2431" s="122" t="str">
        <f>B2431&amp;D2431&amp;N2431</f>
        <v/>
      </c>
      <c r="AR2431" s="123" t="str">
        <f>+D2431&amp;J2431</f>
        <v/>
      </c>
      <c r="AS2431" s="124" t="str">
        <f t="shared" si="340"/>
        <v/>
      </c>
      <c r="AT2431" s="125" t="str">
        <f t="shared" si="341"/>
        <v/>
      </c>
      <c r="AU2431" s="125" t="str">
        <f>IF(NOT(AT2431=""),VLOOKUP(AT2431,[1]PSI_Category!A:B,2,0),"")</f>
        <v/>
      </c>
      <c r="AV2431" s="167"/>
      <c r="AW2431" s="167"/>
      <c r="AX2431" s="167"/>
    </row>
    <row r="2432" spans="1:50" s="133" customFormat="1" ht="11.4" customHeight="1" x14ac:dyDescent="0.3">
      <c r="A2432" s="103"/>
      <c r="B2432" s="104"/>
      <c r="C2432" s="105"/>
      <c r="D2432" s="106"/>
      <c r="E2432" s="107"/>
      <c r="F2432" s="105"/>
      <c r="G2432" s="107"/>
      <c r="H2432" s="105"/>
      <c r="I2432" s="105"/>
      <c r="J2432" s="107"/>
      <c r="K2432" s="105"/>
      <c r="L2432" s="105"/>
      <c r="M2432" s="105"/>
      <c r="N2432" s="105"/>
      <c r="O2432" s="127"/>
      <c r="P2432" s="109"/>
      <c r="Q2432" s="110"/>
      <c r="R2432" s="110"/>
      <c r="S2432" s="110"/>
      <c r="T2432" s="110"/>
      <c r="U2432" s="111"/>
      <c r="V2432" s="111"/>
      <c r="W2432" s="112"/>
      <c r="X2432" s="113"/>
      <c r="Y2432" s="114"/>
      <c r="Z2432" s="115"/>
      <c r="AA2432" s="116"/>
      <c r="AB2432" s="117" t="b">
        <f t="shared" si="333"/>
        <v>0</v>
      </c>
      <c r="AC2432" s="117">
        <f t="shared" si="334"/>
        <v>0</v>
      </c>
      <c r="AD2432" s="132"/>
      <c r="AE2432" s="117" t="b">
        <f t="shared" si="335"/>
        <v>0</v>
      </c>
      <c r="AF2432" s="117">
        <f t="shared" si="336"/>
        <v>0</v>
      </c>
      <c r="AG2432" s="119">
        <f t="shared" si="337"/>
        <v>0</v>
      </c>
      <c r="AH2432" s="120" t="b">
        <f t="shared" si="338"/>
        <v>0</v>
      </c>
      <c r="AI2432" s="121">
        <f t="shared" si="339"/>
        <v>0</v>
      </c>
      <c r="AJ2432" s="122">
        <f>+C2432</f>
        <v>0</v>
      </c>
      <c r="AK2432" s="122" t="str">
        <f>IF(ISNA(VLOOKUP(postponeList!D2432,[1]Sheet!$A$2:$B$12,2,FALSE))," ",(VLOOKUP(postponeList!D2432,[1]Sheet!$A$2:$B$12,2,FALSE)))</f>
        <v xml:space="preserve"> </v>
      </c>
      <c r="AL2432" s="122" t="str">
        <f>IF(ISNA(VLOOKUP(E2432,[1]Sheet!$G$2:$H$40,2,FALSE))," ",VLOOKUP(E2432,[1]Sheet!$G$2:$H$40,2,FALSE))</f>
        <v xml:space="preserve"> </v>
      </c>
      <c r="AM2432" s="122" t="str">
        <f>IF(ISNA(VLOOKUP(G2432,[1]Sheet!$K$2:$L$159,2,FALSE))," ",(VLOOKUP(G2432,[1]Sheet!$K$2:$L$159,2,FALSE)))</f>
        <v xml:space="preserve"> </v>
      </c>
      <c r="AN2432" s="122" t="str">
        <f>IF(ISNA(VLOOKUP(I2432&amp;C2432,[1]Sheet!$D$2:$E$228,2,FALSE))," ",VLOOKUP(I2432&amp;C2432,[1]Sheet!$D$2:$E$228,2,FALSE))</f>
        <v xml:space="preserve"> </v>
      </c>
      <c r="AO2432" s="122" t="str">
        <f>+I2432&amp;C2432</f>
        <v/>
      </c>
      <c r="AP2432" s="122" t="str">
        <f>C2432&amp;D2432&amp;E2432&amp;G2432&amp;I2432&amp;O2432</f>
        <v/>
      </c>
      <c r="AQ2432" s="122" t="str">
        <f>B2432&amp;D2432&amp;N2432</f>
        <v/>
      </c>
      <c r="AR2432" s="123" t="str">
        <f>+D2432&amp;J2432</f>
        <v/>
      </c>
      <c r="AS2432" s="124" t="str">
        <f t="shared" si="340"/>
        <v/>
      </c>
      <c r="AT2432" s="125" t="str">
        <f t="shared" si="341"/>
        <v/>
      </c>
      <c r="AU2432" s="125" t="str">
        <f>IF(NOT(AT2432=""),VLOOKUP(AT2432,[1]PSI_Category!A:B,2,0),"")</f>
        <v/>
      </c>
      <c r="AV2432" s="167"/>
      <c r="AW2432" s="167"/>
      <c r="AX2432" s="167"/>
    </row>
    <row r="2433" spans="1:50" s="133" customFormat="1" ht="11.4" customHeight="1" x14ac:dyDescent="0.3">
      <c r="A2433" s="103"/>
      <c r="B2433" s="104"/>
      <c r="C2433" s="105"/>
      <c r="D2433" s="106"/>
      <c r="E2433" s="107"/>
      <c r="F2433" s="105"/>
      <c r="G2433" s="107"/>
      <c r="H2433" s="105"/>
      <c r="I2433" s="105"/>
      <c r="J2433" s="107"/>
      <c r="K2433" s="105"/>
      <c r="L2433" s="105"/>
      <c r="M2433" s="105"/>
      <c r="N2433" s="105"/>
      <c r="O2433" s="127"/>
      <c r="P2433" s="109"/>
      <c r="Q2433" s="110"/>
      <c r="R2433" s="110"/>
      <c r="S2433" s="110"/>
      <c r="T2433" s="110"/>
      <c r="U2433" s="111"/>
      <c r="V2433" s="111"/>
      <c r="W2433" s="112"/>
      <c r="X2433" s="113"/>
      <c r="Y2433" s="114"/>
      <c r="Z2433" s="115"/>
      <c r="AA2433" s="116"/>
      <c r="AB2433" s="117" t="b">
        <f t="shared" si="333"/>
        <v>0</v>
      </c>
      <c r="AC2433" s="117">
        <f t="shared" si="334"/>
        <v>0</v>
      </c>
      <c r="AD2433" s="132"/>
      <c r="AE2433" s="117" t="b">
        <f t="shared" si="335"/>
        <v>0</v>
      </c>
      <c r="AF2433" s="117">
        <f t="shared" si="336"/>
        <v>0</v>
      </c>
      <c r="AG2433" s="119">
        <f t="shared" si="337"/>
        <v>0</v>
      </c>
      <c r="AH2433" s="120" t="b">
        <f t="shared" si="338"/>
        <v>0</v>
      </c>
      <c r="AI2433" s="121">
        <f t="shared" si="339"/>
        <v>0</v>
      </c>
      <c r="AJ2433" s="122">
        <f>+C2433</f>
        <v>0</v>
      </c>
      <c r="AK2433" s="122" t="str">
        <f>IF(ISNA(VLOOKUP(postponeList!D2433,[1]Sheet!$A$2:$B$12,2,FALSE))," ",(VLOOKUP(postponeList!D2433,[1]Sheet!$A$2:$B$12,2,FALSE)))</f>
        <v xml:space="preserve"> </v>
      </c>
      <c r="AL2433" s="122" t="str">
        <f>IF(ISNA(VLOOKUP(E2433,[1]Sheet!$G$2:$H$40,2,FALSE))," ",VLOOKUP(E2433,[1]Sheet!$G$2:$H$40,2,FALSE))</f>
        <v xml:space="preserve"> </v>
      </c>
      <c r="AM2433" s="122" t="str">
        <f>IF(ISNA(VLOOKUP(G2433,[1]Sheet!$K$2:$L$159,2,FALSE))," ",(VLOOKUP(G2433,[1]Sheet!$K$2:$L$159,2,FALSE)))</f>
        <v xml:space="preserve"> </v>
      </c>
      <c r="AN2433" s="122" t="str">
        <f>IF(ISNA(VLOOKUP(I2433&amp;C2433,[1]Sheet!$D$2:$E$228,2,FALSE))," ",VLOOKUP(I2433&amp;C2433,[1]Sheet!$D$2:$E$228,2,FALSE))</f>
        <v xml:space="preserve"> </v>
      </c>
      <c r="AO2433" s="122" t="str">
        <f>+I2433&amp;C2433</f>
        <v/>
      </c>
      <c r="AP2433" s="122" t="str">
        <f>C2433&amp;D2433&amp;E2433&amp;G2433&amp;I2433&amp;O2433</f>
        <v/>
      </c>
      <c r="AQ2433" s="122" t="str">
        <f>B2433&amp;D2433&amp;N2433</f>
        <v/>
      </c>
      <c r="AR2433" s="123" t="str">
        <f>+D2433&amp;J2433</f>
        <v/>
      </c>
      <c r="AS2433" s="124" t="str">
        <f t="shared" si="340"/>
        <v/>
      </c>
      <c r="AT2433" s="125" t="str">
        <f t="shared" si="341"/>
        <v/>
      </c>
      <c r="AU2433" s="125" t="str">
        <f>IF(NOT(AT2433=""),VLOOKUP(AT2433,[1]PSI_Category!A:B,2,0),"")</f>
        <v/>
      </c>
      <c r="AV2433" s="167"/>
      <c r="AW2433" s="167"/>
      <c r="AX2433" s="167"/>
    </row>
    <row r="2434" spans="1:50" s="133" customFormat="1" ht="11.4" customHeight="1" x14ac:dyDescent="0.3">
      <c r="A2434" s="103"/>
      <c r="B2434" s="104"/>
      <c r="C2434" s="105"/>
      <c r="D2434" s="106"/>
      <c r="E2434" s="107"/>
      <c r="F2434" s="105"/>
      <c r="G2434" s="107"/>
      <c r="H2434" s="105"/>
      <c r="I2434" s="105"/>
      <c r="J2434" s="107"/>
      <c r="K2434" s="105"/>
      <c r="L2434" s="105"/>
      <c r="M2434" s="105"/>
      <c r="N2434" s="105"/>
      <c r="O2434" s="127"/>
      <c r="P2434" s="109"/>
      <c r="Q2434" s="110"/>
      <c r="R2434" s="110"/>
      <c r="S2434" s="110"/>
      <c r="T2434" s="110"/>
      <c r="U2434" s="111"/>
      <c r="V2434" s="111"/>
      <c r="W2434" s="112"/>
      <c r="X2434" s="113"/>
      <c r="Y2434" s="114"/>
      <c r="Z2434" s="115"/>
      <c r="AA2434" s="116"/>
      <c r="AB2434" s="117" t="b">
        <f t="shared" si="333"/>
        <v>0</v>
      </c>
      <c r="AC2434" s="117">
        <f t="shared" si="334"/>
        <v>0</v>
      </c>
      <c r="AD2434" s="132"/>
      <c r="AE2434" s="117" t="b">
        <f t="shared" si="335"/>
        <v>0</v>
      </c>
      <c r="AF2434" s="117">
        <f t="shared" si="336"/>
        <v>0</v>
      </c>
      <c r="AG2434" s="119">
        <f t="shared" si="337"/>
        <v>0</v>
      </c>
      <c r="AH2434" s="120" t="b">
        <f t="shared" si="338"/>
        <v>0</v>
      </c>
      <c r="AI2434" s="121">
        <f t="shared" si="339"/>
        <v>0</v>
      </c>
      <c r="AJ2434" s="122">
        <f>+C2434</f>
        <v>0</v>
      </c>
      <c r="AK2434" s="122" t="str">
        <f>IF(ISNA(VLOOKUP(postponeList!D2434,[1]Sheet!$A$2:$B$12,2,FALSE))," ",(VLOOKUP(postponeList!D2434,[1]Sheet!$A$2:$B$12,2,FALSE)))</f>
        <v xml:space="preserve"> </v>
      </c>
      <c r="AL2434" s="122" t="str">
        <f>IF(ISNA(VLOOKUP(E2434,[1]Sheet!$G$2:$H$40,2,FALSE))," ",VLOOKUP(E2434,[1]Sheet!$G$2:$H$40,2,FALSE))</f>
        <v xml:space="preserve"> </v>
      </c>
      <c r="AM2434" s="122" t="str">
        <f>IF(ISNA(VLOOKUP(G2434,[1]Sheet!$K$2:$L$159,2,FALSE))," ",(VLOOKUP(G2434,[1]Sheet!$K$2:$L$159,2,FALSE)))</f>
        <v xml:space="preserve"> </v>
      </c>
      <c r="AN2434" s="122" t="str">
        <f>IF(ISNA(VLOOKUP(I2434&amp;C2434,[1]Sheet!$D$2:$E$228,2,FALSE))," ",VLOOKUP(I2434&amp;C2434,[1]Sheet!$D$2:$E$228,2,FALSE))</f>
        <v xml:space="preserve"> </v>
      </c>
      <c r="AO2434" s="122" t="str">
        <f>+I2434&amp;C2434</f>
        <v/>
      </c>
      <c r="AP2434" s="122" t="str">
        <f>C2434&amp;D2434&amp;E2434&amp;G2434&amp;I2434&amp;O2434</f>
        <v/>
      </c>
      <c r="AQ2434" s="122" t="str">
        <f>B2434&amp;D2434&amp;N2434</f>
        <v/>
      </c>
      <c r="AR2434" s="123" t="str">
        <f>+D2434&amp;J2434</f>
        <v/>
      </c>
      <c r="AS2434" s="124" t="str">
        <f t="shared" si="340"/>
        <v/>
      </c>
      <c r="AT2434" s="125" t="str">
        <f t="shared" si="341"/>
        <v/>
      </c>
      <c r="AU2434" s="125" t="str">
        <f>IF(NOT(AT2434=""),VLOOKUP(AT2434,[1]PSI_Category!A:B,2,0),"")</f>
        <v/>
      </c>
      <c r="AV2434" s="167"/>
      <c r="AW2434" s="167"/>
      <c r="AX2434" s="167"/>
    </row>
    <row r="2435" spans="1:50" s="133" customFormat="1" ht="11.4" customHeight="1" x14ac:dyDescent="0.3">
      <c r="A2435" s="103"/>
      <c r="B2435" s="104"/>
      <c r="C2435" s="105"/>
      <c r="D2435" s="106"/>
      <c r="E2435" s="107"/>
      <c r="F2435" s="105"/>
      <c r="G2435" s="107"/>
      <c r="H2435" s="105"/>
      <c r="I2435" s="105"/>
      <c r="J2435" s="107"/>
      <c r="K2435" s="105"/>
      <c r="L2435" s="105"/>
      <c r="M2435" s="105"/>
      <c r="N2435" s="105"/>
      <c r="O2435" s="127"/>
      <c r="P2435" s="109"/>
      <c r="Q2435" s="110"/>
      <c r="R2435" s="110"/>
      <c r="S2435" s="110"/>
      <c r="T2435" s="110"/>
      <c r="U2435" s="111"/>
      <c r="V2435" s="111"/>
      <c r="W2435" s="112"/>
      <c r="X2435" s="113"/>
      <c r="Y2435" s="114"/>
      <c r="Z2435" s="115"/>
      <c r="AA2435" s="116"/>
      <c r="AB2435" s="117" t="b">
        <f t="shared" si="333"/>
        <v>0</v>
      </c>
      <c r="AC2435" s="117">
        <f t="shared" si="334"/>
        <v>0</v>
      </c>
      <c r="AD2435" s="132"/>
      <c r="AE2435" s="117" t="b">
        <f t="shared" si="335"/>
        <v>0</v>
      </c>
      <c r="AF2435" s="117">
        <f t="shared" si="336"/>
        <v>0</v>
      </c>
      <c r="AG2435" s="119">
        <f t="shared" si="337"/>
        <v>0</v>
      </c>
      <c r="AH2435" s="120" t="b">
        <f t="shared" si="338"/>
        <v>0</v>
      </c>
      <c r="AI2435" s="121">
        <f t="shared" si="339"/>
        <v>0</v>
      </c>
      <c r="AJ2435" s="122">
        <f>+C2435</f>
        <v>0</v>
      </c>
      <c r="AK2435" s="122" t="str">
        <f>IF(ISNA(VLOOKUP(postponeList!D2435,[1]Sheet!$A$2:$B$12,2,FALSE))," ",(VLOOKUP(postponeList!D2435,[1]Sheet!$A$2:$B$12,2,FALSE)))</f>
        <v xml:space="preserve"> </v>
      </c>
      <c r="AL2435" s="122" t="str">
        <f>IF(ISNA(VLOOKUP(E2435,[1]Sheet!$G$2:$H$40,2,FALSE))," ",VLOOKUP(E2435,[1]Sheet!$G$2:$H$40,2,FALSE))</f>
        <v xml:space="preserve"> </v>
      </c>
      <c r="AM2435" s="122" t="str">
        <f>IF(ISNA(VLOOKUP(G2435,[1]Sheet!$K$2:$L$159,2,FALSE))," ",(VLOOKUP(G2435,[1]Sheet!$K$2:$L$159,2,FALSE)))</f>
        <v xml:space="preserve"> </v>
      </c>
      <c r="AN2435" s="122" t="str">
        <f>IF(ISNA(VLOOKUP(I2435&amp;C2435,[1]Sheet!$D$2:$E$228,2,FALSE))," ",VLOOKUP(I2435&amp;C2435,[1]Sheet!$D$2:$E$228,2,FALSE))</f>
        <v xml:space="preserve"> </v>
      </c>
      <c r="AO2435" s="122" t="str">
        <f>+I2435&amp;C2435</f>
        <v/>
      </c>
      <c r="AP2435" s="122" t="str">
        <f>C2435&amp;D2435&amp;E2435&amp;G2435&amp;I2435&amp;O2435</f>
        <v/>
      </c>
      <c r="AQ2435" s="122" t="str">
        <f>B2435&amp;D2435&amp;N2435</f>
        <v/>
      </c>
      <c r="AR2435" s="123" t="str">
        <f>+D2435&amp;J2435</f>
        <v/>
      </c>
      <c r="AS2435" s="124" t="str">
        <f t="shared" si="340"/>
        <v/>
      </c>
      <c r="AT2435" s="125" t="str">
        <f t="shared" si="341"/>
        <v/>
      </c>
      <c r="AU2435" s="125" t="str">
        <f>IF(NOT(AT2435=""),VLOOKUP(AT2435,[1]PSI_Category!A:B,2,0),"")</f>
        <v/>
      </c>
      <c r="AV2435" s="167"/>
      <c r="AW2435" s="167"/>
      <c r="AX2435" s="167"/>
    </row>
    <row r="2436" spans="1:50" s="133" customFormat="1" ht="11.4" customHeight="1" x14ac:dyDescent="0.3">
      <c r="A2436" s="103"/>
      <c r="B2436" s="104"/>
      <c r="C2436" s="105"/>
      <c r="D2436" s="106"/>
      <c r="E2436" s="107"/>
      <c r="F2436" s="105"/>
      <c r="G2436" s="107"/>
      <c r="H2436" s="105"/>
      <c r="I2436" s="105"/>
      <c r="J2436" s="107"/>
      <c r="K2436" s="105"/>
      <c r="L2436" s="105"/>
      <c r="M2436" s="105"/>
      <c r="N2436" s="105"/>
      <c r="O2436" s="127"/>
      <c r="P2436" s="109"/>
      <c r="Q2436" s="110"/>
      <c r="R2436" s="110"/>
      <c r="S2436" s="110"/>
      <c r="T2436" s="110"/>
      <c r="U2436" s="111"/>
      <c r="V2436" s="111"/>
      <c r="W2436" s="112"/>
      <c r="X2436" s="113"/>
      <c r="Y2436" s="114"/>
      <c r="Z2436" s="115"/>
      <c r="AA2436" s="116"/>
      <c r="AB2436" s="117" t="b">
        <f t="shared" si="333"/>
        <v>0</v>
      </c>
      <c r="AC2436" s="117">
        <f t="shared" si="334"/>
        <v>0</v>
      </c>
      <c r="AD2436" s="132"/>
      <c r="AE2436" s="117" t="b">
        <f t="shared" si="335"/>
        <v>0</v>
      </c>
      <c r="AF2436" s="117">
        <f t="shared" si="336"/>
        <v>0</v>
      </c>
      <c r="AG2436" s="119">
        <f t="shared" si="337"/>
        <v>0</v>
      </c>
      <c r="AH2436" s="120" t="b">
        <f t="shared" si="338"/>
        <v>0</v>
      </c>
      <c r="AI2436" s="121">
        <f t="shared" si="339"/>
        <v>0</v>
      </c>
      <c r="AJ2436" s="122">
        <f>+C2436</f>
        <v>0</v>
      </c>
      <c r="AK2436" s="122" t="str">
        <f>IF(ISNA(VLOOKUP(postponeList!D2436,[1]Sheet!$A$2:$B$12,2,FALSE))," ",(VLOOKUP(postponeList!D2436,[1]Sheet!$A$2:$B$12,2,FALSE)))</f>
        <v xml:space="preserve"> </v>
      </c>
      <c r="AL2436" s="122" t="str">
        <f>IF(ISNA(VLOOKUP(E2436,[1]Sheet!$G$2:$H$40,2,FALSE))," ",VLOOKUP(E2436,[1]Sheet!$G$2:$H$40,2,FALSE))</f>
        <v xml:space="preserve"> </v>
      </c>
      <c r="AM2436" s="122" t="str">
        <f>IF(ISNA(VLOOKUP(G2436,[1]Sheet!$K$2:$L$159,2,FALSE))," ",(VLOOKUP(G2436,[1]Sheet!$K$2:$L$159,2,FALSE)))</f>
        <v xml:space="preserve"> </v>
      </c>
      <c r="AN2436" s="122" t="str">
        <f>IF(ISNA(VLOOKUP(I2436&amp;C2436,[1]Sheet!$D$2:$E$228,2,FALSE))," ",VLOOKUP(I2436&amp;C2436,[1]Sheet!$D$2:$E$228,2,FALSE))</f>
        <v xml:space="preserve"> </v>
      </c>
      <c r="AO2436" s="122" t="str">
        <f>+I2436&amp;C2436</f>
        <v/>
      </c>
      <c r="AP2436" s="122" t="str">
        <f>C2436&amp;D2436&amp;E2436&amp;G2436&amp;I2436&amp;O2436</f>
        <v/>
      </c>
      <c r="AQ2436" s="122" t="str">
        <f>B2436&amp;D2436&amp;N2436</f>
        <v/>
      </c>
      <c r="AR2436" s="123" t="str">
        <f>+D2436&amp;J2436</f>
        <v/>
      </c>
      <c r="AS2436" s="124" t="str">
        <f t="shared" si="340"/>
        <v/>
      </c>
      <c r="AT2436" s="125" t="str">
        <f t="shared" si="341"/>
        <v/>
      </c>
      <c r="AU2436" s="125" t="str">
        <f>IF(NOT(AT2436=""),VLOOKUP(AT2436,[1]PSI_Category!A:B,2,0),"")</f>
        <v/>
      </c>
      <c r="AV2436" s="167"/>
      <c r="AW2436" s="167"/>
      <c r="AX2436" s="167"/>
    </row>
    <row r="2437" spans="1:50" s="133" customFormat="1" ht="11.4" customHeight="1" x14ac:dyDescent="0.3">
      <c r="A2437" s="103"/>
      <c r="B2437" s="104"/>
      <c r="C2437" s="105"/>
      <c r="D2437" s="106"/>
      <c r="E2437" s="107"/>
      <c r="F2437" s="105"/>
      <c r="G2437" s="107"/>
      <c r="H2437" s="105"/>
      <c r="I2437" s="105"/>
      <c r="J2437" s="107"/>
      <c r="K2437" s="105"/>
      <c r="L2437" s="105"/>
      <c r="M2437" s="105"/>
      <c r="N2437" s="105"/>
      <c r="O2437" s="127"/>
      <c r="P2437" s="109"/>
      <c r="Q2437" s="110"/>
      <c r="R2437" s="110"/>
      <c r="S2437" s="110"/>
      <c r="T2437" s="110"/>
      <c r="U2437" s="111"/>
      <c r="V2437" s="111"/>
      <c r="W2437" s="112"/>
      <c r="X2437" s="113"/>
      <c r="Y2437" s="114"/>
      <c r="Z2437" s="115"/>
      <c r="AA2437" s="116"/>
      <c r="AB2437" s="117" t="b">
        <f t="shared" si="333"/>
        <v>0</v>
      </c>
      <c r="AC2437" s="117">
        <f t="shared" si="334"/>
        <v>0</v>
      </c>
      <c r="AD2437" s="132"/>
      <c r="AE2437" s="117" t="b">
        <f t="shared" si="335"/>
        <v>0</v>
      </c>
      <c r="AF2437" s="117">
        <f t="shared" si="336"/>
        <v>0</v>
      </c>
      <c r="AG2437" s="119">
        <f t="shared" si="337"/>
        <v>0</v>
      </c>
      <c r="AH2437" s="120" t="b">
        <f t="shared" si="338"/>
        <v>0</v>
      </c>
      <c r="AI2437" s="121">
        <f t="shared" si="339"/>
        <v>0</v>
      </c>
      <c r="AJ2437" s="122">
        <f>+C2437</f>
        <v>0</v>
      </c>
      <c r="AK2437" s="122" t="str">
        <f>IF(ISNA(VLOOKUP(postponeList!D2437,[1]Sheet!$A$2:$B$12,2,FALSE))," ",(VLOOKUP(postponeList!D2437,[1]Sheet!$A$2:$B$12,2,FALSE)))</f>
        <v xml:space="preserve"> </v>
      </c>
      <c r="AL2437" s="122" t="str">
        <f>IF(ISNA(VLOOKUP(E2437,[1]Sheet!$G$2:$H$40,2,FALSE))," ",VLOOKUP(E2437,[1]Sheet!$G$2:$H$40,2,FALSE))</f>
        <v xml:space="preserve"> </v>
      </c>
      <c r="AM2437" s="122" t="str">
        <f>IF(ISNA(VLOOKUP(G2437,[1]Sheet!$K$2:$L$159,2,FALSE))," ",(VLOOKUP(G2437,[1]Sheet!$K$2:$L$159,2,FALSE)))</f>
        <v xml:space="preserve"> </v>
      </c>
      <c r="AN2437" s="122" t="str">
        <f>IF(ISNA(VLOOKUP(I2437&amp;C2437,[1]Sheet!$D$2:$E$228,2,FALSE))," ",VLOOKUP(I2437&amp;C2437,[1]Sheet!$D$2:$E$228,2,FALSE))</f>
        <v xml:space="preserve"> </v>
      </c>
      <c r="AO2437" s="122" t="str">
        <f>+I2437&amp;C2437</f>
        <v/>
      </c>
      <c r="AP2437" s="122" t="str">
        <f>C2437&amp;D2437&amp;E2437&amp;G2437&amp;I2437&amp;O2437</f>
        <v/>
      </c>
      <c r="AQ2437" s="122" t="str">
        <f>B2437&amp;D2437&amp;N2437</f>
        <v/>
      </c>
      <c r="AR2437" s="123" t="str">
        <f>+D2437&amp;J2437</f>
        <v/>
      </c>
      <c r="AS2437" s="124" t="str">
        <f t="shared" si="340"/>
        <v/>
      </c>
      <c r="AT2437" s="125" t="str">
        <f t="shared" si="341"/>
        <v/>
      </c>
      <c r="AU2437" s="125" t="str">
        <f>IF(NOT(AT2437=""),VLOOKUP(AT2437,[1]PSI_Category!A:B,2,0),"")</f>
        <v/>
      </c>
      <c r="AV2437" s="167"/>
      <c r="AW2437" s="167"/>
      <c r="AX2437" s="167"/>
    </row>
    <row r="2438" spans="1:50" s="133" customFormat="1" ht="11.4" customHeight="1" x14ac:dyDescent="0.3">
      <c r="A2438" s="103"/>
      <c r="B2438" s="104"/>
      <c r="C2438" s="105"/>
      <c r="D2438" s="106"/>
      <c r="E2438" s="107"/>
      <c r="F2438" s="105"/>
      <c r="G2438" s="107"/>
      <c r="H2438" s="105"/>
      <c r="I2438" s="105"/>
      <c r="J2438" s="107"/>
      <c r="K2438" s="105"/>
      <c r="L2438" s="105"/>
      <c r="M2438" s="105"/>
      <c r="N2438" s="105"/>
      <c r="O2438" s="127"/>
      <c r="P2438" s="109"/>
      <c r="Q2438" s="110"/>
      <c r="R2438" s="110"/>
      <c r="S2438" s="110"/>
      <c r="T2438" s="110"/>
      <c r="U2438" s="111"/>
      <c r="V2438" s="111"/>
      <c r="W2438" s="112"/>
      <c r="X2438" s="113"/>
      <c r="Y2438" s="114"/>
      <c r="Z2438" s="115"/>
      <c r="AA2438" s="116"/>
      <c r="AB2438" s="117" t="b">
        <f t="shared" ref="AB2438:AB2501" si="342">IF($Y2438=$AB$3,$Z2438*AA2438,IF($Y2438=$AC$3,$Z2438*AA2438/$AF$3,IF($Y2438=$AH$3,$Z2438*AA2438/$AI$3,IF($Y2438=$AJ$3,$Z2438*AA2438/$AK$3))))</f>
        <v>0</v>
      </c>
      <c r="AC2438" s="117">
        <f t="shared" ref="AC2438:AC2501" si="343">AB2438*$AF$3/1000</f>
        <v>0</v>
      </c>
      <c r="AD2438" s="132"/>
      <c r="AE2438" s="117" t="b">
        <f t="shared" ref="AE2438:AE2501" si="344">IF($Y2438=$AB$3,$Z2438*AD2438, IF($Y2438=$AC$3, $Z2438*AD2438/$AF$3, IF($Y2438=$AH$3, $Z2438*AD2438/$AI$3, IF($Y2438=$AJ$3, $Z2438*AD2438/$AK$3))))</f>
        <v>0</v>
      </c>
      <c r="AF2438" s="117">
        <f t="shared" ref="AF2438:AF2501" si="345">AE2438*$AF$3/1000</f>
        <v>0</v>
      </c>
      <c r="AG2438" s="119">
        <f t="shared" ref="AG2438:AG2501" si="346">+AA2438-AD2438</f>
        <v>0</v>
      </c>
      <c r="AH2438" s="120" t="b">
        <f t="shared" ref="AH2438:AH2501" si="347">IF($Y2438=$AB$3,$Z2438*AG2438, IF($Y2438=$AC$3, $Z2438*AG2438/$AF$3, IF($Y2438=$AH$3, $Z2438*AG2438/$AI$3, IF($Y2438=$AJ$3, $Z2438*AG2438/$AK$3))))</f>
        <v>0</v>
      </c>
      <c r="AI2438" s="121">
        <f t="shared" ref="AI2438:AI2501" si="348">AH2438*$AF$3/1000</f>
        <v>0</v>
      </c>
      <c r="AJ2438" s="122">
        <f>+C2438</f>
        <v>0</v>
      </c>
      <c r="AK2438" s="122" t="str">
        <f>IF(ISNA(VLOOKUP(postponeList!D2438,[1]Sheet!$A$2:$B$12,2,FALSE))," ",(VLOOKUP(postponeList!D2438,[1]Sheet!$A$2:$B$12,2,FALSE)))</f>
        <v xml:space="preserve"> </v>
      </c>
      <c r="AL2438" s="122" t="str">
        <f>IF(ISNA(VLOOKUP(E2438,[1]Sheet!$G$2:$H$40,2,FALSE))," ",VLOOKUP(E2438,[1]Sheet!$G$2:$H$40,2,FALSE))</f>
        <v xml:space="preserve"> </v>
      </c>
      <c r="AM2438" s="122" t="str">
        <f>IF(ISNA(VLOOKUP(G2438,[1]Sheet!$K$2:$L$159,2,FALSE))," ",(VLOOKUP(G2438,[1]Sheet!$K$2:$L$159,2,FALSE)))</f>
        <v xml:space="preserve"> </v>
      </c>
      <c r="AN2438" s="122" t="str">
        <f>IF(ISNA(VLOOKUP(I2438&amp;C2438,[1]Sheet!$D$2:$E$228,2,FALSE))," ",VLOOKUP(I2438&amp;C2438,[1]Sheet!$D$2:$E$228,2,FALSE))</f>
        <v xml:space="preserve"> </v>
      </c>
      <c r="AO2438" s="122" t="str">
        <f>+I2438&amp;C2438</f>
        <v/>
      </c>
      <c r="AP2438" s="122" t="str">
        <f>C2438&amp;D2438&amp;E2438&amp;G2438&amp;I2438&amp;O2438</f>
        <v/>
      </c>
      <c r="AQ2438" s="122" t="str">
        <f>B2438&amp;D2438&amp;N2438</f>
        <v/>
      </c>
      <c r="AR2438" s="123" t="str">
        <f>+D2438&amp;J2438</f>
        <v/>
      </c>
      <c r="AS2438" s="124" t="str">
        <f t="shared" ref="AS2438:AS2501" si="349">LEFT(V2438,3)</f>
        <v/>
      </c>
      <c r="AT2438" s="125" t="str">
        <f t="shared" ref="AT2438:AT2501" si="350">IFERROR(TRIM(M2438),"")</f>
        <v/>
      </c>
      <c r="AU2438" s="125" t="str">
        <f>IF(NOT(AT2438=""),VLOOKUP(AT2438,[1]PSI_Category!A:B,2,0),"")</f>
        <v/>
      </c>
      <c r="AV2438" s="167"/>
      <c r="AW2438" s="167"/>
      <c r="AX2438" s="167"/>
    </row>
    <row r="2439" spans="1:50" s="133" customFormat="1" ht="11.4" customHeight="1" x14ac:dyDescent="0.3">
      <c r="A2439" s="103"/>
      <c r="B2439" s="104"/>
      <c r="C2439" s="105"/>
      <c r="D2439" s="106"/>
      <c r="E2439" s="107"/>
      <c r="F2439" s="105"/>
      <c r="G2439" s="107"/>
      <c r="H2439" s="105"/>
      <c r="I2439" s="105"/>
      <c r="J2439" s="107"/>
      <c r="K2439" s="105"/>
      <c r="L2439" s="105"/>
      <c r="M2439" s="105"/>
      <c r="N2439" s="105"/>
      <c r="O2439" s="127"/>
      <c r="P2439" s="109"/>
      <c r="Q2439" s="110"/>
      <c r="R2439" s="110"/>
      <c r="S2439" s="110"/>
      <c r="T2439" s="110"/>
      <c r="U2439" s="111"/>
      <c r="V2439" s="111"/>
      <c r="W2439" s="112"/>
      <c r="X2439" s="113"/>
      <c r="Y2439" s="114"/>
      <c r="Z2439" s="115"/>
      <c r="AA2439" s="116"/>
      <c r="AB2439" s="117" t="b">
        <f t="shared" si="342"/>
        <v>0</v>
      </c>
      <c r="AC2439" s="117">
        <f t="shared" si="343"/>
        <v>0</v>
      </c>
      <c r="AD2439" s="132"/>
      <c r="AE2439" s="117" t="b">
        <f t="shared" si="344"/>
        <v>0</v>
      </c>
      <c r="AF2439" s="117">
        <f t="shared" si="345"/>
        <v>0</v>
      </c>
      <c r="AG2439" s="119">
        <f t="shared" si="346"/>
        <v>0</v>
      </c>
      <c r="AH2439" s="120" t="b">
        <f t="shared" si="347"/>
        <v>0</v>
      </c>
      <c r="AI2439" s="121">
        <f t="shared" si="348"/>
        <v>0</v>
      </c>
      <c r="AJ2439" s="122">
        <f>+C2439</f>
        <v>0</v>
      </c>
      <c r="AK2439" s="122" t="str">
        <f>IF(ISNA(VLOOKUP(postponeList!D2439,[1]Sheet!$A$2:$B$12,2,FALSE))," ",(VLOOKUP(postponeList!D2439,[1]Sheet!$A$2:$B$12,2,FALSE)))</f>
        <v xml:space="preserve"> </v>
      </c>
      <c r="AL2439" s="122" t="str">
        <f>IF(ISNA(VLOOKUP(E2439,[1]Sheet!$G$2:$H$40,2,FALSE))," ",VLOOKUP(E2439,[1]Sheet!$G$2:$H$40,2,FALSE))</f>
        <v xml:space="preserve"> </v>
      </c>
      <c r="AM2439" s="122" t="str">
        <f>IF(ISNA(VLOOKUP(G2439,[1]Sheet!$K$2:$L$159,2,FALSE))," ",(VLOOKUP(G2439,[1]Sheet!$K$2:$L$159,2,FALSE)))</f>
        <v xml:space="preserve"> </v>
      </c>
      <c r="AN2439" s="122" t="str">
        <f>IF(ISNA(VLOOKUP(I2439&amp;C2439,[1]Sheet!$D$2:$E$228,2,FALSE))," ",VLOOKUP(I2439&amp;C2439,[1]Sheet!$D$2:$E$228,2,FALSE))</f>
        <v xml:space="preserve"> </v>
      </c>
      <c r="AO2439" s="122" t="str">
        <f>+I2439&amp;C2439</f>
        <v/>
      </c>
      <c r="AP2439" s="122" t="str">
        <f>C2439&amp;D2439&amp;E2439&amp;G2439&amp;I2439&amp;O2439</f>
        <v/>
      </c>
      <c r="AQ2439" s="122" t="str">
        <f>B2439&amp;D2439&amp;N2439</f>
        <v/>
      </c>
      <c r="AR2439" s="123" t="str">
        <f>+D2439&amp;J2439</f>
        <v/>
      </c>
      <c r="AS2439" s="124" t="str">
        <f t="shared" si="349"/>
        <v/>
      </c>
      <c r="AT2439" s="125" t="str">
        <f t="shared" si="350"/>
        <v/>
      </c>
      <c r="AU2439" s="125" t="str">
        <f>IF(NOT(AT2439=""),VLOOKUP(AT2439,[1]PSI_Category!A:B,2,0),"")</f>
        <v/>
      </c>
      <c r="AV2439" s="167"/>
      <c r="AW2439" s="167"/>
      <c r="AX2439" s="167"/>
    </row>
    <row r="2440" spans="1:50" s="133" customFormat="1" ht="11.4" customHeight="1" x14ac:dyDescent="0.3">
      <c r="A2440" s="103"/>
      <c r="B2440" s="104"/>
      <c r="C2440" s="105"/>
      <c r="D2440" s="106"/>
      <c r="E2440" s="107"/>
      <c r="F2440" s="105"/>
      <c r="G2440" s="107"/>
      <c r="H2440" s="105"/>
      <c r="I2440" s="105"/>
      <c r="J2440" s="107"/>
      <c r="K2440" s="105"/>
      <c r="L2440" s="105"/>
      <c r="M2440" s="105"/>
      <c r="N2440" s="105"/>
      <c r="O2440" s="127"/>
      <c r="P2440" s="109"/>
      <c r="Q2440" s="110"/>
      <c r="R2440" s="110"/>
      <c r="S2440" s="110"/>
      <c r="T2440" s="110"/>
      <c r="U2440" s="111"/>
      <c r="V2440" s="111"/>
      <c r="W2440" s="112"/>
      <c r="X2440" s="113"/>
      <c r="Y2440" s="114"/>
      <c r="Z2440" s="115"/>
      <c r="AA2440" s="116"/>
      <c r="AB2440" s="117" t="b">
        <f t="shared" si="342"/>
        <v>0</v>
      </c>
      <c r="AC2440" s="117">
        <f t="shared" si="343"/>
        <v>0</v>
      </c>
      <c r="AD2440" s="132"/>
      <c r="AE2440" s="117" t="b">
        <f t="shared" si="344"/>
        <v>0</v>
      </c>
      <c r="AF2440" s="117">
        <f t="shared" si="345"/>
        <v>0</v>
      </c>
      <c r="AG2440" s="119">
        <f t="shared" si="346"/>
        <v>0</v>
      </c>
      <c r="AH2440" s="120" t="b">
        <f t="shared" si="347"/>
        <v>0</v>
      </c>
      <c r="AI2440" s="121">
        <f t="shared" si="348"/>
        <v>0</v>
      </c>
      <c r="AJ2440" s="122">
        <f>+C2440</f>
        <v>0</v>
      </c>
      <c r="AK2440" s="122" t="str">
        <f>IF(ISNA(VLOOKUP(postponeList!D2440,[1]Sheet!$A$2:$B$12,2,FALSE))," ",(VLOOKUP(postponeList!D2440,[1]Sheet!$A$2:$B$12,2,FALSE)))</f>
        <v xml:space="preserve"> </v>
      </c>
      <c r="AL2440" s="122" t="str">
        <f>IF(ISNA(VLOOKUP(E2440,[1]Sheet!$G$2:$H$40,2,FALSE))," ",VLOOKUP(E2440,[1]Sheet!$G$2:$H$40,2,FALSE))</f>
        <v xml:space="preserve"> </v>
      </c>
      <c r="AM2440" s="122" t="str">
        <f>IF(ISNA(VLOOKUP(G2440,[1]Sheet!$K$2:$L$159,2,FALSE))," ",(VLOOKUP(G2440,[1]Sheet!$K$2:$L$159,2,FALSE)))</f>
        <v xml:space="preserve"> </v>
      </c>
      <c r="AN2440" s="122" t="str">
        <f>IF(ISNA(VLOOKUP(I2440&amp;C2440,[1]Sheet!$D$2:$E$228,2,FALSE))," ",VLOOKUP(I2440&amp;C2440,[1]Sheet!$D$2:$E$228,2,FALSE))</f>
        <v xml:space="preserve"> </v>
      </c>
      <c r="AO2440" s="122" t="str">
        <f>+I2440&amp;C2440</f>
        <v/>
      </c>
      <c r="AP2440" s="122" t="str">
        <f>C2440&amp;D2440&amp;E2440&amp;G2440&amp;I2440&amp;O2440</f>
        <v/>
      </c>
      <c r="AQ2440" s="122" t="str">
        <f>B2440&amp;D2440&amp;N2440</f>
        <v/>
      </c>
      <c r="AR2440" s="123" t="str">
        <f>+D2440&amp;J2440</f>
        <v/>
      </c>
      <c r="AS2440" s="124" t="str">
        <f t="shared" si="349"/>
        <v/>
      </c>
      <c r="AT2440" s="125" t="str">
        <f t="shared" si="350"/>
        <v/>
      </c>
      <c r="AU2440" s="125" t="str">
        <f>IF(NOT(AT2440=""),VLOOKUP(AT2440,[1]PSI_Category!A:B,2,0),"")</f>
        <v/>
      </c>
      <c r="AV2440" s="167"/>
      <c r="AW2440" s="167"/>
      <c r="AX2440" s="167"/>
    </row>
    <row r="2441" spans="1:50" s="133" customFormat="1" ht="11.4" customHeight="1" x14ac:dyDescent="0.3">
      <c r="A2441" s="103"/>
      <c r="B2441" s="104"/>
      <c r="C2441" s="105"/>
      <c r="D2441" s="106"/>
      <c r="E2441" s="107"/>
      <c r="F2441" s="105"/>
      <c r="G2441" s="107"/>
      <c r="H2441" s="105"/>
      <c r="I2441" s="105"/>
      <c r="J2441" s="107"/>
      <c r="K2441" s="105"/>
      <c r="L2441" s="105"/>
      <c r="M2441" s="105"/>
      <c r="N2441" s="105"/>
      <c r="O2441" s="127"/>
      <c r="P2441" s="109"/>
      <c r="Q2441" s="110"/>
      <c r="R2441" s="110"/>
      <c r="S2441" s="110"/>
      <c r="T2441" s="110"/>
      <c r="U2441" s="111"/>
      <c r="V2441" s="111"/>
      <c r="W2441" s="112"/>
      <c r="X2441" s="113"/>
      <c r="Y2441" s="114"/>
      <c r="Z2441" s="115"/>
      <c r="AA2441" s="116"/>
      <c r="AB2441" s="117" t="b">
        <f t="shared" si="342"/>
        <v>0</v>
      </c>
      <c r="AC2441" s="117">
        <f t="shared" si="343"/>
        <v>0</v>
      </c>
      <c r="AD2441" s="132"/>
      <c r="AE2441" s="117" t="b">
        <f t="shared" si="344"/>
        <v>0</v>
      </c>
      <c r="AF2441" s="117">
        <f t="shared" si="345"/>
        <v>0</v>
      </c>
      <c r="AG2441" s="119">
        <f t="shared" si="346"/>
        <v>0</v>
      </c>
      <c r="AH2441" s="120" t="b">
        <f t="shared" si="347"/>
        <v>0</v>
      </c>
      <c r="AI2441" s="121">
        <f t="shared" si="348"/>
        <v>0</v>
      </c>
      <c r="AJ2441" s="122">
        <f>+C2441</f>
        <v>0</v>
      </c>
      <c r="AK2441" s="122" t="str">
        <f>IF(ISNA(VLOOKUP(postponeList!D2441,[1]Sheet!$A$2:$B$12,2,FALSE))," ",(VLOOKUP(postponeList!D2441,[1]Sheet!$A$2:$B$12,2,FALSE)))</f>
        <v xml:space="preserve"> </v>
      </c>
      <c r="AL2441" s="122" t="str">
        <f>IF(ISNA(VLOOKUP(E2441,[1]Sheet!$G$2:$H$40,2,FALSE))," ",VLOOKUP(E2441,[1]Sheet!$G$2:$H$40,2,FALSE))</f>
        <v xml:space="preserve"> </v>
      </c>
      <c r="AM2441" s="122" t="str">
        <f>IF(ISNA(VLOOKUP(G2441,[1]Sheet!$K$2:$L$159,2,FALSE))," ",(VLOOKUP(G2441,[1]Sheet!$K$2:$L$159,2,FALSE)))</f>
        <v xml:space="preserve"> </v>
      </c>
      <c r="AN2441" s="122" t="str">
        <f>IF(ISNA(VLOOKUP(I2441&amp;C2441,[1]Sheet!$D$2:$E$228,2,FALSE))," ",VLOOKUP(I2441&amp;C2441,[1]Sheet!$D$2:$E$228,2,FALSE))</f>
        <v xml:space="preserve"> </v>
      </c>
      <c r="AO2441" s="122" t="str">
        <f>+I2441&amp;C2441</f>
        <v/>
      </c>
      <c r="AP2441" s="122" t="str">
        <f>C2441&amp;D2441&amp;E2441&amp;G2441&amp;I2441&amp;O2441</f>
        <v/>
      </c>
      <c r="AQ2441" s="122" t="str">
        <f>B2441&amp;D2441&amp;N2441</f>
        <v/>
      </c>
      <c r="AR2441" s="123" t="str">
        <f>+D2441&amp;J2441</f>
        <v/>
      </c>
      <c r="AS2441" s="124" t="str">
        <f t="shared" si="349"/>
        <v/>
      </c>
      <c r="AT2441" s="125" t="str">
        <f t="shared" si="350"/>
        <v/>
      </c>
      <c r="AU2441" s="125" t="str">
        <f>IF(NOT(AT2441=""),VLOOKUP(AT2441,[1]PSI_Category!A:B,2,0),"")</f>
        <v/>
      </c>
      <c r="AV2441" s="167"/>
      <c r="AW2441" s="167"/>
      <c r="AX2441" s="167"/>
    </row>
    <row r="2442" spans="1:50" s="133" customFormat="1" ht="11.4" customHeight="1" x14ac:dyDescent="0.3">
      <c r="A2442" s="103"/>
      <c r="B2442" s="104"/>
      <c r="C2442" s="105"/>
      <c r="D2442" s="106"/>
      <c r="E2442" s="107"/>
      <c r="F2442" s="105"/>
      <c r="G2442" s="107"/>
      <c r="H2442" s="105"/>
      <c r="I2442" s="105"/>
      <c r="J2442" s="107"/>
      <c r="K2442" s="105"/>
      <c r="L2442" s="105"/>
      <c r="M2442" s="105"/>
      <c r="N2442" s="105"/>
      <c r="O2442" s="127"/>
      <c r="P2442" s="109"/>
      <c r="Q2442" s="110"/>
      <c r="R2442" s="110"/>
      <c r="S2442" s="110"/>
      <c r="T2442" s="110"/>
      <c r="U2442" s="111"/>
      <c r="V2442" s="111"/>
      <c r="W2442" s="112"/>
      <c r="X2442" s="113"/>
      <c r="Y2442" s="114"/>
      <c r="Z2442" s="115"/>
      <c r="AA2442" s="116"/>
      <c r="AB2442" s="117" t="b">
        <f t="shared" si="342"/>
        <v>0</v>
      </c>
      <c r="AC2442" s="117">
        <f t="shared" si="343"/>
        <v>0</v>
      </c>
      <c r="AD2442" s="132"/>
      <c r="AE2442" s="117" t="b">
        <f t="shared" si="344"/>
        <v>0</v>
      </c>
      <c r="AF2442" s="117">
        <f t="shared" si="345"/>
        <v>0</v>
      </c>
      <c r="AG2442" s="119">
        <f t="shared" si="346"/>
        <v>0</v>
      </c>
      <c r="AH2442" s="120" t="b">
        <f t="shared" si="347"/>
        <v>0</v>
      </c>
      <c r="AI2442" s="121">
        <f t="shared" si="348"/>
        <v>0</v>
      </c>
      <c r="AJ2442" s="122">
        <f>+C2442</f>
        <v>0</v>
      </c>
      <c r="AK2442" s="122" t="str">
        <f>IF(ISNA(VLOOKUP(postponeList!D2442,[1]Sheet!$A$2:$B$12,2,FALSE))," ",(VLOOKUP(postponeList!D2442,[1]Sheet!$A$2:$B$12,2,FALSE)))</f>
        <v xml:space="preserve"> </v>
      </c>
      <c r="AL2442" s="122" t="str">
        <f>IF(ISNA(VLOOKUP(E2442,[1]Sheet!$G$2:$H$40,2,FALSE))," ",VLOOKUP(E2442,[1]Sheet!$G$2:$H$40,2,FALSE))</f>
        <v xml:space="preserve"> </v>
      </c>
      <c r="AM2442" s="122" t="str">
        <f>IF(ISNA(VLOOKUP(G2442,[1]Sheet!$K$2:$L$159,2,FALSE))," ",(VLOOKUP(G2442,[1]Sheet!$K$2:$L$159,2,FALSE)))</f>
        <v xml:space="preserve"> </v>
      </c>
      <c r="AN2442" s="122" t="str">
        <f>IF(ISNA(VLOOKUP(I2442&amp;C2442,[1]Sheet!$D$2:$E$228,2,FALSE))," ",VLOOKUP(I2442&amp;C2442,[1]Sheet!$D$2:$E$228,2,FALSE))</f>
        <v xml:space="preserve"> </v>
      </c>
      <c r="AO2442" s="122" t="str">
        <f>+I2442&amp;C2442</f>
        <v/>
      </c>
      <c r="AP2442" s="122" t="str">
        <f>C2442&amp;D2442&amp;E2442&amp;G2442&amp;I2442&amp;O2442</f>
        <v/>
      </c>
      <c r="AQ2442" s="122" t="str">
        <f>B2442&amp;D2442&amp;N2442</f>
        <v/>
      </c>
      <c r="AR2442" s="123" t="str">
        <f>+D2442&amp;J2442</f>
        <v/>
      </c>
      <c r="AS2442" s="124" t="str">
        <f t="shared" si="349"/>
        <v/>
      </c>
      <c r="AT2442" s="125" t="str">
        <f t="shared" si="350"/>
        <v/>
      </c>
      <c r="AU2442" s="125" t="str">
        <f>IF(NOT(AT2442=""),VLOOKUP(AT2442,[1]PSI_Category!A:B,2,0),"")</f>
        <v/>
      </c>
      <c r="AV2442" s="167"/>
      <c r="AW2442" s="167"/>
      <c r="AX2442" s="167"/>
    </row>
    <row r="2443" spans="1:50" s="133" customFormat="1" ht="11.4" customHeight="1" x14ac:dyDescent="0.3">
      <c r="A2443" s="103"/>
      <c r="B2443" s="104"/>
      <c r="C2443" s="105"/>
      <c r="D2443" s="106"/>
      <c r="E2443" s="107"/>
      <c r="F2443" s="105"/>
      <c r="G2443" s="107"/>
      <c r="H2443" s="105"/>
      <c r="I2443" s="105"/>
      <c r="J2443" s="107"/>
      <c r="K2443" s="105"/>
      <c r="L2443" s="105"/>
      <c r="M2443" s="105"/>
      <c r="N2443" s="105"/>
      <c r="O2443" s="108"/>
      <c r="P2443" s="109"/>
      <c r="Q2443" s="110"/>
      <c r="R2443" s="110"/>
      <c r="S2443" s="110"/>
      <c r="T2443" s="110"/>
      <c r="U2443" s="111"/>
      <c r="V2443" s="111"/>
      <c r="W2443" s="112"/>
      <c r="X2443" s="113"/>
      <c r="Y2443" s="114"/>
      <c r="Z2443" s="115"/>
      <c r="AA2443" s="116"/>
      <c r="AB2443" s="117" t="b">
        <f t="shared" si="342"/>
        <v>0</v>
      </c>
      <c r="AC2443" s="117">
        <f t="shared" si="343"/>
        <v>0</v>
      </c>
      <c r="AD2443" s="132"/>
      <c r="AE2443" s="117" t="b">
        <f t="shared" si="344"/>
        <v>0</v>
      </c>
      <c r="AF2443" s="117">
        <f t="shared" si="345"/>
        <v>0</v>
      </c>
      <c r="AG2443" s="119">
        <f t="shared" si="346"/>
        <v>0</v>
      </c>
      <c r="AH2443" s="120" t="b">
        <f t="shared" si="347"/>
        <v>0</v>
      </c>
      <c r="AI2443" s="121">
        <f t="shared" si="348"/>
        <v>0</v>
      </c>
      <c r="AJ2443" s="122">
        <f>+C2443</f>
        <v>0</v>
      </c>
      <c r="AK2443" s="122" t="str">
        <f>IF(ISNA(VLOOKUP(postponeList!D2443,[1]Sheet!$A$2:$B$12,2,FALSE))," ",(VLOOKUP(postponeList!D2443,[1]Sheet!$A$2:$B$12,2,FALSE)))</f>
        <v xml:space="preserve"> </v>
      </c>
      <c r="AL2443" s="122" t="str">
        <f>IF(ISNA(VLOOKUP(E2443,[1]Sheet!$G$2:$H$40,2,FALSE))," ",VLOOKUP(E2443,[1]Sheet!$G$2:$H$40,2,FALSE))</f>
        <v xml:space="preserve"> </v>
      </c>
      <c r="AM2443" s="122" t="str">
        <f>IF(ISNA(VLOOKUP(G2443,[1]Sheet!$K$2:$L$159,2,FALSE))," ",(VLOOKUP(G2443,[1]Sheet!$K$2:$L$159,2,FALSE)))</f>
        <v xml:space="preserve"> </v>
      </c>
      <c r="AN2443" s="122" t="str">
        <f>IF(ISNA(VLOOKUP(I2443&amp;C2443,[1]Sheet!$D$2:$E$228,2,FALSE))," ",VLOOKUP(I2443&amp;C2443,[1]Sheet!$D$2:$E$228,2,FALSE))</f>
        <v xml:space="preserve"> </v>
      </c>
      <c r="AO2443" s="122" t="str">
        <f>+I2443&amp;C2443</f>
        <v/>
      </c>
      <c r="AP2443" s="122" t="str">
        <f>C2443&amp;D2443&amp;E2443&amp;G2443&amp;I2443&amp;O2443</f>
        <v/>
      </c>
      <c r="AQ2443" s="122" t="str">
        <f>B2443&amp;D2443&amp;N2443</f>
        <v/>
      </c>
      <c r="AR2443" s="123" t="str">
        <f>+D2443&amp;J2443</f>
        <v/>
      </c>
      <c r="AS2443" s="124" t="str">
        <f t="shared" si="349"/>
        <v/>
      </c>
      <c r="AT2443" s="125" t="str">
        <f t="shared" si="350"/>
        <v/>
      </c>
      <c r="AU2443" s="125" t="str">
        <f>IF(NOT(AT2443=""),VLOOKUP(AT2443,[1]PSI_Category!A:B,2,0),"")</f>
        <v/>
      </c>
      <c r="AV2443" s="167"/>
      <c r="AW2443" s="167"/>
      <c r="AX2443" s="167"/>
    </row>
    <row r="2444" spans="1:50" s="133" customFormat="1" ht="11.4" customHeight="1" x14ac:dyDescent="0.3">
      <c r="A2444" s="103"/>
      <c r="B2444" s="104"/>
      <c r="C2444" s="105"/>
      <c r="D2444" s="106"/>
      <c r="E2444" s="107"/>
      <c r="F2444" s="105"/>
      <c r="G2444" s="107"/>
      <c r="H2444" s="105"/>
      <c r="I2444" s="105"/>
      <c r="J2444" s="107"/>
      <c r="K2444" s="105"/>
      <c r="L2444" s="105"/>
      <c r="M2444" s="105"/>
      <c r="N2444" s="105"/>
      <c r="O2444" s="108"/>
      <c r="P2444" s="109"/>
      <c r="Q2444" s="110"/>
      <c r="R2444" s="110"/>
      <c r="S2444" s="110"/>
      <c r="T2444" s="110"/>
      <c r="U2444" s="111"/>
      <c r="V2444" s="111"/>
      <c r="W2444" s="112"/>
      <c r="X2444" s="113"/>
      <c r="Y2444" s="114"/>
      <c r="Z2444" s="115"/>
      <c r="AA2444" s="116"/>
      <c r="AB2444" s="117" t="b">
        <f t="shared" si="342"/>
        <v>0</v>
      </c>
      <c r="AC2444" s="117">
        <f t="shared" si="343"/>
        <v>0</v>
      </c>
      <c r="AD2444" s="132"/>
      <c r="AE2444" s="117" t="b">
        <f t="shared" si="344"/>
        <v>0</v>
      </c>
      <c r="AF2444" s="117">
        <f t="shared" si="345"/>
        <v>0</v>
      </c>
      <c r="AG2444" s="119">
        <f t="shared" si="346"/>
        <v>0</v>
      </c>
      <c r="AH2444" s="120" t="b">
        <f t="shared" si="347"/>
        <v>0</v>
      </c>
      <c r="AI2444" s="121">
        <f t="shared" si="348"/>
        <v>0</v>
      </c>
      <c r="AJ2444" s="122">
        <f>+C2444</f>
        <v>0</v>
      </c>
      <c r="AK2444" s="122" t="str">
        <f>IF(ISNA(VLOOKUP(postponeList!D2444,[1]Sheet!$A$2:$B$12,2,FALSE))," ",(VLOOKUP(postponeList!D2444,[1]Sheet!$A$2:$B$12,2,FALSE)))</f>
        <v xml:space="preserve"> </v>
      </c>
      <c r="AL2444" s="122" t="str">
        <f>IF(ISNA(VLOOKUP(E2444,[1]Sheet!$G$2:$H$40,2,FALSE))," ",VLOOKUP(E2444,[1]Sheet!$G$2:$H$40,2,FALSE))</f>
        <v xml:space="preserve"> </v>
      </c>
      <c r="AM2444" s="122" t="str">
        <f>IF(ISNA(VLOOKUP(G2444,[1]Sheet!$K$2:$L$159,2,FALSE))," ",(VLOOKUP(G2444,[1]Sheet!$K$2:$L$159,2,FALSE)))</f>
        <v xml:space="preserve"> </v>
      </c>
      <c r="AN2444" s="122" t="str">
        <f>IF(ISNA(VLOOKUP(I2444&amp;C2444,[1]Sheet!$D$2:$E$228,2,FALSE))," ",VLOOKUP(I2444&amp;C2444,[1]Sheet!$D$2:$E$228,2,FALSE))</f>
        <v xml:space="preserve"> </v>
      </c>
      <c r="AO2444" s="122" t="str">
        <f>+I2444&amp;C2444</f>
        <v/>
      </c>
      <c r="AP2444" s="122" t="str">
        <f>C2444&amp;D2444&amp;E2444&amp;G2444&amp;I2444&amp;O2444</f>
        <v/>
      </c>
      <c r="AQ2444" s="122" t="str">
        <f>B2444&amp;D2444&amp;N2444</f>
        <v/>
      </c>
      <c r="AR2444" s="123" t="str">
        <f>+D2444&amp;J2444</f>
        <v/>
      </c>
      <c r="AS2444" s="124" t="str">
        <f t="shared" si="349"/>
        <v/>
      </c>
      <c r="AT2444" s="125" t="str">
        <f t="shared" si="350"/>
        <v/>
      </c>
      <c r="AU2444" s="125" t="str">
        <f>IF(NOT(AT2444=""),VLOOKUP(AT2444,[1]PSI_Category!A:B,2,0),"")</f>
        <v/>
      </c>
      <c r="AV2444" s="167"/>
      <c r="AW2444" s="167"/>
      <c r="AX2444" s="167"/>
    </row>
    <row r="2445" spans="1:50" s="133" customFormat="1" ht="11.4" customHeight="1" x14ac:dyDescent="0.3">
      <c r="A2445" s="103"/>
      <c r="B2445" s="104"/>
      <c r="C2445" s="105"/>
      <c r="D2445" s="106"/>
      <c r="E2445" s="107"/>
      <c r="F2445" s="105"/>
      <c r="G2445" s="107"/>
      <c r="H2445" s="105"/>
      <c r="I2445" s="105"/>
      <c r="J2445" s="107"/>
      <c r="K2445" s="105"/>
      <c r="L2445" s="105"/>
      <c r="M2445" s="105"/>
      <c r="N2445" s="105"/>
      <c r="O2445" s="108"/>
      <c r="P2445" s="109"/>
      <c r="Q2445" s="110"/>
      <c r="R2445" s="110"/>
      <c r="S2445" s="110"/>
      <c r="T2445" s="110"/>
      <c r="U2445" s="111"/>
      <c r="V2445" s="111"/>
      <c r="W2445" s="112"/>
      <c r="X2445" s="113"/>
      <c r="Y2445" s="114"/>
      <c r="Z2445" s="115"/>
      <c r="AA2445" s="116"/>
      <c r="AB2445" s="117" t="b">
        <f t="shared" si="342"/>
        <v>0</v>
      </c>
      <c r="AC2445" s="117">
        <f t="shared" si="343"/>
        <v>0</v>
      </c>
      <c r="AD2445" s="132"/>
      <c r="AE2445" s="117" t="b">
        <f t="shared" si="344"/>
        <v>0</v>
      </c>
      <c r="AF2445" s="117">
        <f t="shared" si="345"/>
        <v>0</v>
      </c>
      <c r="AG2445" s="119">
        <f t="shared" si="346"/>
        <v>0</v>
      </c>
      <c r="AH2445" s="120" t="b">
        <f t="shared" si="347"/>
        <v>0</v>
      </c>
      <c r="AI2445" s="121">
        <f t="shared" si="348"/>
        <v>0</v>
      </c>
      <c r="AJ2445" s="122">
        <f>+C2445</f>
        <v>0</v>
      </c>
      <c r="AK2445" s="122" t="str">
        <f>IF(ISNA(VLOOKUP(postponeList!D2445,[1]Sheet!$A$2:$B$12,2,FALSE))," ",(VLOOKUP(postponeList!D2445,[1]Sheet!$A$2:$B$12,2,FALSE)))</f>
        <v xml:space="preserve"> </v>
      </c>
      <c r="AL2445" s="122" t="str">
        <f>IF(ISNA(VLOOKUP(E2445,[1]Sheet!$G$2:$H$40,2,FALSE))," ",VLOOKUP(E2445,[1]Sheet!$G$2:$H$40,2,FALSE))</f>
        <v xml:space="preserve"> </v>
      </c>
      <c r="AM2445" s="122" t="str">
        <f>IF(ISNA(VLOOKUP(G2445,[1]Sheet!$K$2:$L$159,2,FALSE))," ",(VLOOKUP(G2445,[1]Sheet!$K$2:$L$159,2,FALSE)))</f>
        <v xml:space="preserve"> </v>
      </c>
      <c r="AN2445" s="122" t="str">
        <f>IF(ISNA(VLOOKUP(I2445&amp;C2445,[1]Sheet!$D$2:$E$228,2,FALSE))," ",VLOOKUP(I2445&amp;C2445,[1]Sheet!$D$2:$E$228,2,FALSE))</f>
        <v xml:space="preserve"> </v>
      </c>
      <c r="AO2445" s="122" t="str">
        <f>+I2445&amp;C2445</f>
        <v/>
      </c>
      <c r="AP2445" s="122" t="str">
        <f>C2445&amp;D2445&amp;E2445&amp;G2445&amp;I2445&amp;O2445</f>
        <v/>
      </c>
      <c r="AQ2445" s="122" t="str">
        <f>B2445&amp;D2445&amp;N2445</f>
        <v/>
      </c>
      <c r="AR2445" s="123" t="str">
        <f>+D2445&amp;J2445</f>
        <v/>
      </c>
      <c r="AS2445" s="124" t="str">
        <f t="shared" si="349"/>
        <v/>
      </c>
      <c r="AT2445" s="125" t="str">
        <f t="shared" si="350"/>
        <v/>
      </c>
      <c r="AU2445" s="125" t="str">
        <f>IF(NOT(AT2445=""),VLOOKUP(AT2445,[1]PSI_Category!A:B,2,0),"")</f>
        <v/>
      </c>
      <c r="AV2445" s="167"/>
      <c r="AW2445" s="167"/>
      <c r="AX2445" s="167"/>
    </row>
    <row r="2446" spans="1:50" s="133" customFormat="1" ht="11.4" customHeight="1" x14ac:dyDescent="0.3">
      <c r="A2446" s="103"/>
      <c r="B2446" s="104"/>
      <c r="C2446" s="105"/>
      <c r="D2446" s="106"/>
      <c r="E2446" s="107"/>
      <c r="F2446" s="105"/>
      <c r="G2446" s="107"/>
      <c r="H2446" s="105"/>
      <c r="I2446" s="105"/>
      <c r="J2446" s="107"/>
      <c r="K2446" s="105"/>
      <c r="L2446" s="105"/>
      <c r="M2446" s="105"/>
      <c r="N2446" s="105"/>
      <c r="O2446" s="108"/>
      <c r="P2446" s="109"/>
      <c r="Q2446" s="110"/>
      <c r="R2446" s="110"/>
      <c r="S2446" s="110"/>
      <c r="T2446" s="110"/>
      <c r="U2446" s="111"/>
      <c r="V2446" s="111"/>
      <c r="W2446" s="112"/>
      <c r="X2446" s="113"/>
      <c r="Y2446" s="114"/>
      <c r="Z2446" s="115"/>
      <c r="AA2446" s="116"/>
      <c r="AB2446" s="117" t="b">
        <f t="shared" si="342"/>
        <v>0</v>
      </c>
      <c r="AC2446" s="117">
        <f t="shared" si="343"/>
        <v>0</v>
      </c>
      <c r="AD2446" s="132"/>
      <c r="AE2446" s="117" t="b">
        <f t="shared" si="344"/>
        <v>0</v>
      </c>
      <c r="AF2446" s="117">
        <f t="shared" si="345"/>
        <v>0</v>
      </c>
      <c r="AG2446" s="119">
        <f t="shared" si="346"/>
        <v>0</v>
      </c>
      <c r="AH2446" s="120" t="b">
        <f t="shared" si="347"/>
        <v>0</v>
      </c>
      <c r="AI2446" s="121">
        <f t="shared" si="348"/>
        <v>0</v>
      </c>
      <c r="AJ2446" s="122">
        <f>+C2446</f>
        <v>0</v>
      </c>
      <c r="AK2446" s="122" t="str">
        <f>IF(ISNA(VLOOKUP(postponeList!D2446,[1]Sheet!$A$2:$B$12,2,FALSE))," ",(VLOOKUP(postponeList!D2446,[1]Sheet!$A$2:$B$12,2,FALSE)))</f>
        <v xml:space="preserve"> </v>
      </c>
      <c r="AL2446" s="122" t="str">
        <f>IF(ISNA(VLOOKUP(E2446,[1]Sheet!$G$2:$H$40,2,FALSE))," ",VLOOKUP(E2446,[1]Sheet!$G$2:$H$40,2,FALSE))</f>
        <v xml:space="preserve"> </v>
      </c>
      <c r="AM2446" s="122" t="str">
        <f>IF(ISNA(VLOOKUP(G2446,[1]Sheet!$K$2:$L$159,2,FALSE))," ",(VLOOKUP(G2446,[1]Sheet!$K$2:$L$159,2,FALSE)))</f>
        <v xml:space="preserve"> </v>
      </c>
      <c r="AN2446" s="122" t="str">
        <f>IF(ISNA(VLOOKUP(I2446&amp;C2446,[1]Sheet!$D$2:$E$228,2,FALSE))," ",VLOOKUP(I2446&amp;C2446,[1]Sheet!$D$2:$E$228,2,FALSE))</f>
        <v xml:space="preserve"> </v>
      </c>
      <c r="AO2446" s="122" t="str">
        <f>+I2446&amp;C2446</f>
        <v/>
      </c>
      <c r="AP2446" s="122" t="str">
        <f>C2446&amp;D2446&amp;E2446&amp;G2446&amp;I2446&amp;O2446</f>
        <v/>
      </c>
      <c r="AQ2446" s="122" t="str">
        <f>B2446&amp;D2446&amp;N2446</f>
        <v/>
      </c>
      <c r="AR2446" s="123" t="str">
        <f>+D2446&amp;J2446</f>
        <v/>
      </c>
      <c r="AS2446" s="124" t="str">
        <f t="shared" si="349"/>
        <v/>
      </c>
      <c r="AT2446" s="125" t="str">
        <f t="shared" si="350"/>
        <v/>
      </c>
      <c r="AU2446" s="125" t="str">
        <f>IF(NOT(AT2446=""),VLOOKUP(AT2446,[1]PSI_Category!A:B,2,0),"")</f>
        <v/>
      </c>
      <c r="AV2446" s="167"/>
      <c r="AW2446" s="167"/>
      <c r="AX2446" s="167"/>
    </row>
    <row r="2447" spans="1:50" s="133" customFormat="1" ht="11.4" customHeight="1" x14ac:dyDescent="0.3">
      <c r="A2447" s="103"/>
      <c r="B2447" s="104"/>
      <c r="C2447" s="105"/>
      <c r="D2447" s="106"/>
      <c r="E2447" s="107"/>
      <c r="F2447" s="105"/>
      <c r="G2447" s="107"/>
      <c r="H2447" s="105"/>
      <c r="I2447" s="105"/>
      <c r="J2447" s="107"/>
      <c r="K2447" s="105"/>
      <c r="L2447" s="105"/>
      <c r="M2447" s="105"/>
      <c r="N2447" s="105"/>
      <c r="O2447" s="108"/>
      <c r="P2447" s="109"/>
      <c r="Q2447" s="110"/>
      <c r="R2447" s="110"/>
      <c r="S2447" s="110"/>
      <c r="T2447" s="110"/>
      <c r="U2447" s="111"/>
      <c r="V2447" s="111"/>
      <c r="W2447" s="112"/>
      <c r="X2447" s="113"/>
      <c r="Y2447" s="114"/>
      <c r="Z2447" s="115"/>
      <c r="AA2447" s="116"/>
      <c r="AB2447" s="117" t="b">
        <f t="shared" si="342"/>
        <v>0</v>
      </c>
      <c r="AC2447" s="117">
        <f t="shared" si="343"/>
        <v>0</v>
      </c>
      <c r="AD2447" s="132"/>
      <c r="AE2447" s="117" t="b">
        <f t="shared" si="344"/>
        <v>0</v>
      </c>
      <c r="AF2447" s="117">
        <f t="shared" si="345"/>
        <v>0</v>
      </c>
      <c r="AG2447" s="119">
        <f t="shared" si="346"/>
        <v>0</v>
      </c>
      <c r="AH2447" s="120" t="b">
        <f t="shared" si="347"/>
        <v>0</v>
      </c>
      <c r="AI2447" s="121">
        <f t="shared" si="348"/>
        <v>0</v>
      </c>
      <c r="AJ2447" s="122">
        <f>+C2447</f>
        <v>0</v>
      </c>
      <c r="AK2447" s="122" t="str">
        <f>IF(ISNA(VLOOKUP(postponeList!D2447,[1]Sheet!$A$2:$B$12,2,FALSE))," ",(VLOOKUP(postponeList!D2447,[1]Sheet!$A$2:$B$12,2,FALSE)))</f>
        <v xml:space="preserve"> </v>
      </c>
      <c r="AL2447" s="122" t="str">
        <f>IF(ISNA(VLOOKUP(E2447,[1]Sheet!$G$2:$H$40,2,FALSE))," ",VLOOKUP(E2447,[1]Sheet!$G$2:$H$40,2,FALSE))</f>
        <v xml:space="preserve"> </v>
      </c>
      <c r="AM2447" s="122" t="str">
        <f>IF(ISNA(VLOOKUP(G2447,[1]Sheet!$K$2:$L$159,2,FALSE))," ",(VLOOKUP(G2447,[1]Sheet!$K$2:$L$159,2,FALSE)))</f>
        <v xml:space="preserve"> </v>
      </c>
      <c r="AN2447" s="122" t="str">
        <f>IF(ISNA(VLOOKUP(I2447&amp;C2447,[1]Sheet!$D$2:$E$228,2,FALSE))," ",VLOOKUP(I2447&amp;C2447,[1]Sheet!$D$2:$E$228,2,FALSE))</f>
        <v xml:space="preserve"> </v>
      </c>
      <c r="AO2447" s="122" t="str">
        <f>+I2447&amp;C2447</f>
        <v/>
      </c>
      <c r="AP2447" s="122" t="str">
        <f>C2447&amp;D2447&amp;E2447&amp;G2447&amp;I2447&amp;O2447</f>
        <v/>
      </c>
      <c r="AQ2447" s="122" t="str">
        <f>B2447&amp;D2447&amp;N2447</f>
        <v/>
      </c>
      <c r="AR2447" s="123" t="str">
        <f>+D2447&amp;J2447</f>
        <v/>
      </c>
      <c r="AS2447" s="124" t="str">
        <f t="shared" si="349"/>
        <v/>
      </c>
      <c r="AT2447" s="125" t="str">
        <f t="shared" si="350"/>
        <v/>
      </c>
      <c r="AU2447" s="125" t="str">
        <f>IF(NOT(AT2447=""),VLOOKUP(AT2447,[1]PSI_Category!A:B,2,0),"")</f>
        <v/>
      </c>
      <c r="AV2447" s="167"/>
      <c r="AW2447" s="167"/>
      <c r="AX2447" s="167"/>
    </row>
    <row r="2448" spans="1:50" s="133" customFormat="1" ht="11.4" customHeight="1" x14ac:dyDescent="0.3">
      <c r="A2448" s="103"/>
      <c r="B2448" s="104"/>
      <c r="C2448" s="105"/>
      <c r="D2448" s="106"/>
      <c r="E2448" s="107"/>
      <c r="F2448" s="105"/>
      <c r="G2448" s="107"/>
      <c r="H2448" s="105"/>
      <c r="I2448" s="105"/>
      <c r="J2448" s="107"/>
      <c r="K2448" s="105"/>
      <c r="L2448" s="105"/>
      <c r="M2448" s="105"/>
      <c r="N2448" s="105"/>
      <c r="O2448" s="108"/>
      <c r="P2448" s="109"/>
      <c r="Q2448" s="110"/>
      <c r="R2448" s="110"/>
      <c r="S2448" s="110"/>
      <c r="T2448" s="110"/>
      <c r="U2448" s="111"/>
      <c r="V2448" s="111"/>
      <c r="W2448" s="112"/>
      <c r="X2448" s="113"/>
      <c r="Y2448" s="114"/>
      <c r="Z2448" s="115"/>
      <c r="AA2448" s="116"/>
      <c r="AB2448" s="117" t="b">
        <f t="shared" si="342"/>
        <v>0</v>
      </c>
      <c r="AC2448" s="117">
        <f t="shared" si="343"/>
        <v>0</v>
      </c>
      <c r="AD2448" s="132"/>
      <c r="AE2448" s="117" t="b">
        <f t="shared" si="344"/>
        <v>0</v>
      </c>
      <c r="AF2448" s="117">
        <f t="shared" si="345"/>
        <v>0</v>
      </c>
      <c r="AG2448" s="119">
        <f t="shared" si="346"/>
        <v>0</v>
      </c>
      <c r="AH2448" s="120" t="b">
        <f t="shared" si="347"/>
        <v>0</v>
      </c>
      <c r="AI2448" s="121">
        <f t="shared" si="348"/>
        <v>0</v>
      </c>
      <c r="AJ2448" s="122">
        <f>+C2448</f>
        <v>0</v>
      </c>
      <c r="AK2448" s="122" t="str">
        <f>IF(ISNA(VLOOKUP(postponeList!D2448,[1]Sheet!$A$2:$B$12,2,FALSE))," ",(VLOOKUP(postponeList!D2448,[1]Sheet!$A$2:$B$12,2,FALSE)))</f>
        <v xml:space="preserve"> </v>
      </c>
      <c r="AL2448" s="122" t="str">
        <f>IF(ISNA(VLOOKUP(E2448,[1]Sheet!$G$2:$H$40,2,FALSE))," ",VLOOKUP(E2448,[1]Sheet!$G$2:$H$40,2,FALSE))</f>
        <v xml:space="preserve"> </v>
      </c>
      <c r="AM2448" s="122" t="str">
        <f>IF(ISNA(VLOOKUP(G2448,[1]Sheet!$K$2:$L$159,2,FALSE))," ",(VLOOKUP(G2448,[1]Sheet!$K$2:$L$159,2,FALSE)))</f>
        <v xml:space="preserve"> </v>
      </c>
      <c r="AN2448" s="122" t="str">
        <f>IF(ISNA(VLOOKUP(I2448&amp;C2448,[1]Sheet!$D$2:$E$228,2,FALSE))," ",VLOOKUP(I2448&amp;C2448,[1]Sheet!$D$2:$E$228,2,FALSE))</f>
        <v xml:space="preserve"> </v>
      </c>
      <c r="AO2448" s="122" t="str">
        <f>+I2448&amp;C2448</f>
        <v/>
      </c>
      <c r="AP2448" s="122" t="str">
        <f>C2448&amp;D2448&amp;E2448&amp;G2448&amp;I2448&amp;O2448</f>
        <v/>
      </c>
      <c r="AQ2448" s="122" t="str">
        <f>B2448&amp;D2448&amp;N2448</f>
        <v/>
      </c>
      <c r="AR2448" s="123" t="str">
        <f>+D2448&amp;J2448</f>
        <v/>
      </c>
      <c r="AS2448" s="124" t="str">
        <f t="shared" si="349"/>
        <v/>
      </c>
      <c r="AT2448" s="125" t="str">
        <f t="shared" si="350"/>
        <v/>
      </c>
      <c r="AU2448" s="125" t="str">
        <f>IF(NOT(AT2448=""),VLOOKUP(AT2448,[1]PSI_Category!A:B,2,0),"")</f>
        <v/>
      </c>
      <c r="AV2448" s="167"/>
      <c r="AW2448" s="167"/>
      <c r="AX2448" s="167"/>
    </row>
    <row r="2449" spans="1:50" s="133" customFormat="1" ht="11.4" customHeight="1" x14ac:dyDescent="0.3">
      <c r="A2449" s="103"/>
      <c r="B2449" s="104"/>
      <c r="C2449" s="105"/>
      <c r="D2449" s="106"/>
      <c r="E2449" s="107"/>
      <c r="F2449" s="105"/>
      <c r="G2449" s="107"/>
      <c r="H2449" s="105"/>
      <c r="I2449" s="105"/>
      <c r="J2449" s="107"/>
      <c r="K2449" s="105"/>
      <c r="L2449" s="105"/>
      <c r="M2449" s="105"/>
      <c r="N2449" s="105"/>
      <c r="O2449" s="108"/>
      <c r="P2449" s="109"/>
      <c r="Q2449" s="110"/>
      <c r="R2449" s="110"/>
      <c r="S2449" s="110"/>
      <c r="T2449" s="110"/>
      <c r="U2449" s="111"/>
      <c r="V2449" s="111"/>
      <c r="W2449" s="112"/>
      <c r="X2449" s="113"/>
      <c r="Y2449" s="114"/>
      <c r="Z2449" s="115"/>
      <c r="AA2449" s="116"/>
      <c r="AB2449" s="117" t="b">
        <f t="shared" si="342"/>
        <v>0</v>
      </c>
      <c r="AC2449" s="117">
        <f t="shared" si="343"/>
        <v>0</v>
      </c>
      <c r="AD2449" s="132"/>
      <c r="AE2449" s="117" t="b">
        <f t="shared" si="344"/>
        <v>0</v>
      </c>
      <c r="AF2449" s="117">
        <f t="shared" si="345"/>
        <v>0</v>
      </c>
      <c r="AG2449" s="119">
        <f t="shared" si="346"/>
        <v>0</v>
      </c>
      <c r="AH2449" s="120" t="b">
        <f t="shared" si="347"/>
        <v>0</v>
      </c>
      <c r="AI2449" s="121">
        <f t="shared" si="348"/>
        <v>0</v>
      </c>
      <c r="AJ2449" s="122">
        <f>+C2449</f>
        <v>0</v>
      </c>
      <c r="AK2449" s="122" t="str">
        <f>IF(ISNA(VLOOKUP(postponeList!D2449,[1]Sheet!$A$2:$B$12,2,FALSE))," ",(VLOOKUP(postponeList!D2449,[1]Sheet!$A$2:$B$12,2,FALSE)))</f>
        <v xml:space="preserve"> </v>
      </c>
      <c r="AL2449" s="122" t="str">
        <f>IF(ISNA(VLOOKUP(E2449,[1]Sheet!$G$2:$H$40,2,FALSE))," ",VLOOKUP(E2449,[1]Sheet!$G$2:$H$40,2,FALSE))</f>
        <v xml:space="preserve"> </v>
      </c>
      <c r="AM2449" s="122" t="str">
        <f>IF(ISNA(VLOOKUP(G2449,[1]Sheet!$K$2:$L$159,2,FALSE))," ",(VLOOKUP(G2449,[1]Sheet!$K$2:$L$159,2,FALSE)))</f>
        <v xml:space="preserve"> </v>
      </c>
      <c r="AN2449" s="122" t="str">
        <f>IF(ISNA(VLOOKUP(I2449&amp;C2449,[1]Sheet!$D$2:$E$228,2,FALSE))," ",VLOOKUP(I2449&amp;C2449,[1]Sheet!$D$2:$E$228,2,FALSE))</f>
        <v xml:space="preserve"> </v>
      </c>
      <c r="AO2449" s="122" t="str">
        <f>+I2449&amp;C2449</f>
        <v/>
      </c>
      <c r="AP2449" s="122" t="str">
        <f>C2449&amp;D2449&amp;E2449&amp;G2449&amp;I2449&amp;O2449</f>
        <v/>
      </c>
      <c r="AQ2449" s="122" t="str">
        <f>B2449&amp;D2449&amp;N2449</f>
        <v/>
      </c>
      <c r="AR2449" s="123" t="str">
        <f>+D2449&amp;J2449</f>
        <v/>
      </c>
      <c r="AS2449" s="124" t="str">
        <f t="shared" si="349"/>
        <v/>
      </c>
      <c r="AT2449" s="125" t="str">
        <f t="shared" si="350"/>
        <v/>
      </c>
      <c r="AU2449" s="125" t="str">
        <f>IF(NOT(AT2449=""),VLOOKUP(AT2449,[1]PSI_Category!A:B,2,0),"")</f>
        <v/>
      </c>
      <c r="AV2449" s="167"/>
      <c r="AW2449" s="167"/>
      <c r="AX2449" s="167"/>
    </row>
    <row r="2450" spans="1:50" s="133" customFormat="1" ht="11.4" customHeight="1" x14ac:dyDescent="0.3">
      <c r="A2450" s="103"/>
      <c r="B2450" s="104"/>
      <c r="C2450" s="105"/>
      <c r="D2450" s="106"/>
      <c r="E2450" s="107"/>
      <c r="F2450" s="105"/>
      <c r="G2450" s="107"/>
      <c r="H2450" s="105"/>
      <c r="I2450" s="105"/>
      <c r="J2450" s="107"/>
      <c r="K2450" s="105"/>
      <c r="L2450" s="105"/>
      <c r="M2450" s="105"/>
      <c r="N2450" s="105"/>
      <c r="O2450" s="108"/>
      <c r="P2450" s="109"/>
      <c r="Q2450" s="110"/>
      <c r="R2450" s="110"/>
      <c r="S2450" s="110"/>
      <c r="T2450" s="110"/>
      <c r="U2450" s="111"/>
      <c r="V2450" s="111"/>
      <c r="W2450" s="112"/>
      <c r="X2450" s="113"/>
      <c r="Y2450" s="114"/>
      <c r="Z2450" s="115"/>
      <c r="AA2450" s="116"/>
      <c r="AB2450" s="117" t="b">
        <f t="shared" si="342"/>
        <v>0</v>
      </c>
      <c r="AC2450" s="117">
        <f t="shared" si="343"/>
        <v>0</v>
      </c>
      <c r="AD2450" s="132"/>
      <c r="AE2450" s="117" t="b">
        <f t="shared" si="344"/>
        <v>0</v>
      </c>
      <c r="AF2450" s="117">
        <f t="shared" si="345"/>
        <v>0</v>
      </c>
      <c r="AG2450" s="119">
        <f t="shared" si="346"/>
        <v>0</v>
      </c>
      <c r="AH2450" s="120" t="b">
        <f t="shared" si="347"/>
        <v>0</v>
      </c>
      <c r="AI2450" s="121">
        <f t="shared" si="348"/>
        <v>0</v>
      </c>
      <c r="AJ2450" s="122">
        <f>+C2450</f>
        <v>0</v>
      </c>
      <c r="AK2450" s="122" t="str">
        <f>IF(ISNA(VLOOKUP(postponeList!D2450,[1]Sheet!$A$2:$B$12,2,FALSE))," ",(VLOOKUP(postponeList!D2450,[1]Sheet!$A$2:$B$12,2,FALSE)))</f>
        <v xml:space="preserve"> </v>
      </c>
      <c r="AL2450" s="122" t="str">
        <f>IF(ISNA(VLOOKUP(E2450,[1]Sheet!$G$2:$H$40,2,FALSE))," ",VLOOKUP(E2450,[1]Sheet!$G$2:$H$40,2,FALSE))</f>
        <v xml:space="preserve"> </v>
      </c>
      <c r="AM2450" s="122" t="str">
        <f>IF(ISNA(VLOOKUP(G2450,[1]Sheet!$K$2:$L$159,2,FALSE))," ",(VLOOKUP(G2450,[1]Sheet!$K$2:$L$159,2,FALSE)))</f>
        <v xml:space="preserve"> </v>
      </c>
      <c r="AN2450" s="122" t="str">
        <f>IF(ISNA(VLOOKUP(I2450&amp;C2450,[1]Sheet!$D$2:$E$228,2,FALSE))," ",VLOOKUP(I2450&amp;C2450,[1]Sheet!$D$2:$E$228,2,FALSE))</f>
        <v xml:space="preserve"> </v>
      </c>
      <c r="AO2450" s="122" t="str">
        <f>+I2450&amp;C2450</f>
        <v/>
      </c>
      <c r="AP2450" s="122" t="str">
        <f>C2450&amp;D2450&amp;E2450&amp;G2450&amp;I2450&amp;O2450</f>
        <v/>
      </c>
      <c r="AQ2450" s="122" t="str">
        <f>B2450&amp;D2450&amp;N2450</f>
        <v/>
      </c>
      <c r="AR2450" s="123" t="str">
        <f>+D2450&amp;J2450</f>
        <v/>
      </c>
      <c r="AS2450" s="124" t="str">
        <f t="shared" si="349"/>
        <v/>
      </c>
      <c r="AT2450" s="125" t="str">
        <f t="shared" si="350"/>
        <v/>
      </c>
      <c r="AU2450" s="125" t="str">
        <f>IF(NOT(AT2450=""),VLOOKUP(AT2450,[1]PSI_Category!A:B,2,0),"")</f>
        <v/>
      </c>
      <c r="AV2450" s="167"/>
      <c r="AW2450" s="167"/>
      <c r="AX2450" s="167"/>
    </row>
    <row r="2451" spans="1:50" s="133" customFormat="1" ht="11.4" customHeight="1" x14ac:dyDescent="0.3">
      <c r="A2451" s="103"/>
      <c r="B2451" s="104"/>
      <c r="C2451" s="105"/>
      <c r="D2451" s="106"/>
      <c r="E2451" s="107"/>
      <c r="F2451" s="105"/>
      <c r="G2451" s="107"/>
      <c r="H2451" s="105"/>
      <c r="I2451" s="105"/>
      <c r="J2451" s="107"/>
      <c r="K2451" s="105"/>
      <c r="L2451" s="105"/>
      <c r="M2451" s="105"/>
      <c r="N2451" s="105"/>
      <c r="O2451" s="108"/>
      <c r="P2451" s="109"/>
      <c r="Q2451" s="110"/>
      <c r="R2451" s="110"/>
      <c r="S2451" s="110"/>
      <c r="T2451" s="110"/>
      <c r="U2451" s="111"/>
      <c r="V2451" s="111"/>
      <c r="W2451" s="112"/>
      <c r="X2451" s="113"/>
      <c r="Y2451" s="114"/>
      <c r="Z2451" s="115"/>
      <c r="AA2451" s="116"/>
      <c r="AB2451" s="117" t="b">
        <f t="shared" si="342"/>
        <v>0</v>
      </c>
      <c r="AC2451" s="117">
        <f t="shared" si="343"/>
        <v>0</v>
      </c>
      <c r="AD2451" s="132"/>
      <c r="AE2451" s="117" t="b">
        <f t="shared" si="344"/>
        <v>0</v>
      </c>
      <c r="AF2451" s="117">
        <f t="shared" si="345"/>
        <v>0</v>
      </c>
      <c r="AG2451" s="119">
        <f t="shared" si="346"/>
        <v>0</v>
      </c>
      <c r="AH2451" s="120" t="b">
        <f t="shared" si="347"/>
        <v>0</v>
      </c>
      <c r="AI2451" s="121">
        <f t="shared" si="348"/>
        <v>0</v>
      </c>
      <c r="AJ2451" s="122">
        <f>+C2451</f>
        <v>0</v>
      </c>
      <c r="AK2451" s="122" t="str">
        <f>IF(ISNA(VLOOKUP(postponeList!D2451,[1]Sheet!$A$2:$B$12,2,FALSE))," ",(VLOOKUP(postponeList!D2451,[1]Sheet!$A$2:$B$12,2,FALSE)))</f>
        <v xml:space="preserve"> </v>
      </c>
      <c r="AL2451" s="122" t="str">
        <f>IF(ISNA(VLOOKUP(E2451,[1]Sheet!$G$2:$H$40,2,FALSE))," ",VLOOKUP(E2451,[1]Sheet!$G$2:$H$40,2,FALSE))</f>
        <v xml:space="preserve"> </v>
      </c>
      <c r="AM2451" s="122" t="str">
        <f>IF(ISNA(VLOOKUP(G2451,[1]Sheet!$K$2:$L$159,2,FALSE))," ",(VLOOKUP(G2451,[1]Sheet!$K$2:$L$159,2,FALSE)))</f>
        <v xml:space="preserve"> </v>
      </c>
      <c r="AN2451" s="122" t="str">
        <f>IF(ISNA(VLOOKUP(I2451&amp;C2451,[1]Sheet!$D$2:$E$228,2,FALSE))," ",VLOOKUP(I2451&amp;C2451,[1]Sheet!$D$2:$E$228,2,FALSE))</f>
        <v xml:space="preserve"> </v>
      </c>
      <c r="AO2451" s="122" t="str">
        <f>+I2451&amp;C2451</f>
        <v/>
      </c>
      <c r="AP2451" s="122" t="str">
        <f>C2451&amp;D2451&amp;E2451&amp;G2451&amp;I2451&amp;O2451</f>
        <v/>
      </c>
      <c r="AQ2451" s="122" t="str">
        <f>B2451&amp;D2451&amp;N2451</f>
        <v/>
      </c>
      <c r="AR2451" s="123" t="str">
        <f>+D2451&amp;J2451</f>
        <v/>
      </c>
      <c r="AS2451" s="124" t="str">
        <f t="shared" si="349"/>
        <v/>
      </c>
      <c r="AT2451" s="125" t="str">
        <f t="shared" si="350"/>
        <v/>
      </c>
      <c r="AU2451" s="125" t="str">
        <f>IF(NOT(AT2451=""),VLOOKUP(AT2451,[1]PSI_Category!A:B,2,0),"")</f>
        <v/>
      </c>
      <c r="AV2451" s="167"/>
      <c r="AW2451" s="167"/>
      <c r="AX2451" s="167"/>
    </row>
    <row r="2452" spans="1:50" s="133" customFormat="1" ht="11.4" customHeight="1" x14ac:dyDescent="0.3">
      <c r="A2452" s="103"/>
      <c r="B2452" s="104"/>
      <c r="C2452" s="105"/>
      <c r="D2452" s="106"/>
      <c r="E2452" s="107"/>
      <c r="F2452" s="105"/>
      <c r="G2452" s="107"/>
      <c r="H2452" s="105"/>
      <c r="I2452" s="105"/>
      <c r="J2452" s="107"/>
      <c r="K2452" s="105"/>
      <c r="L2452" s="105"/>
      <c r="M2452" s="105"/>
      <c r="N2452" s="105"/>
      <c r="O2452" s="108"/>
      <c r="P2452" s="109"/>
      <c r="Q2452" s="110"/>
      <c r="R2452" s="110"/>
      <c r="S2452" s="110"/>
      <c r="T2452" s="110"/>
      <c r="U2452" s="111"/>
      <c r="V2452" s="111"/>
      <c r="W2452" s="112"/>
      <c r="X2452" s="113"/>
      <c r="Y2452" s="114"/>
      <c r="Z2452" s="115"/>
      <c r="AA2452" s="116"/>
      <c r="AB2452" s="117" t="b">
        <f t="shared" si="342"/>
        <v>0</v>
      </c>
      <c r="AC2452" s="117">
        <f t="shared" si="343"/>
        <v>0</v>
      </c>
      <c r="AD2452" s="132"/>
      <c r="AE2452" s="117" t="b">
        <f t="shared" si="344"/>
        <v>0</v>
      </c>
      <c r="AF2452" s="117">
        <f t="shared" si="345"/>
        <v>0</v>
      </c>
      <c r="AG2452" s="119">
        <f t="shared" si="346"/>
        <v>0</v>
      </c>
      <c r="AH2452" s="120" t="b">
        <f t="shared" si="347"/>
        <v>0</v>
      </c>
      <c r="AI2452" s="121">
        <f t="shared" si="348"/>
        <v>0</v>
      </c>
      <c r="AJ2452" s="122">
        <f>+C2452</f>
        <v>0</v>
      </c>
      <c r="AK2452" s="122" t="str">
        <f>IF(ISNA(VLOOKUP(postponeList!D2452,[1]Sheet!$A$2:$B$12,2,FALSE))," ",(VLOOKUP(postponeList!D2452,[1]Sheet!$A$2:$B$12,2,FALSE)))</f>
        <v xml:space="preserve"> </v>
      </c>
      <c r="AL2452" s="122" t="str">
        <f>IF(ISNA(VLOOKUP(E2452,[1]Sheet!$G$2:$H$40,2,FALSE))," ",VLOOKUP(E2452,[1]Sheet!$G$2:$H$40,2,FALSE))</f>
        <v xml:space="preserve"> </v>
      </c>
      <c r="AM2452" s="122" t="str">
        <f>IF(ISNA(VLOOKUP(G2452,[1]Sheet!$K$2:$L$159,2,FALSE))," ",(VLOOKUP(G2452,[1]Sheet!$K$2:$L$159,2,FALSE)))</f>
        <v xml:space="preserve"> </v>
      </c>
      <c r="AN2452" s="122" t="str">
        <f>IF(ISNA(VLOOKUP(I2452&amp;C2452,[1]Sheet!$D$2:$E$228,2,FALSE))," ",VLOOKUP(I2452&amp;C2452,[1]Sheet!$D$2:$E$228,2,FALSE))</f>
        <v xml:space="preserve"> </v>
      </c>
      <c r="AO2452" s="122" t="str">
        <f>+I2452&amp;C2452</f>
        <v/>
      </c>
      <c r="AP2452" s="122" t="str">
        <f>C2452&amp;D2452&amp;E2452&amp;G2452&amp;I2452&amp;O2452</f>
        <v/>
      </c>
      <c r="AQ2452" s="122" t="str">
        <f>B2452&amp;D2452&amp;N2452</f>
        <v/>
      </c>
      <c r="AR2452" s="123" t="str">
        <f>+D2452&amp;J2452</f>
        <v/>
      </c>
      <c r="AS2452" s="124" t="str">
        <f t="shared" si="349"/>
        <v/>
      </c>
      <c r="AT2452" s="125" t="str">
        <f t="shared" si="350"/>
        <v/>
      </c>
      <c r="AU2452" s="125" t="str">
        <f>IF(NOT(AT2452=""),VLOOKUP(AT2452,[1]PSI_Category!A:B,2,0),"")</f>
        <v/>
      </c>
      <c r="AV2452" s="167"/>
      <c r="AW2452" s="167"/>
      <c r="AX2452" s="167"/>
    </row>
    <row r="2453" spans="1:50" s="133" customFormat="1" ht="11.4" customHeight="1" x14ac:dyDescent="0.3">
      <c r="A2453" s="103"/>
      <c r="B2453" s="104"/>
      <c r="C2453" s="105"/>
      <c r="D2453" s="106"/>
      <c r="E2453" s="107"/>
      <c r="F2453" s="105"/>
      <c r="G2453" s="107"/>
      <c r="H2453" s="105"/>
      <c r="I2453" s="105"/>
      <c r="J2453" s="107"/>
      <c r="K2453" s="105"/>
      <c r="L2453" s="105"/>
      <c r="M2453" s="105"/>
      <c r="N2453" s="105"/>
      <c r="O2453" s="108"/>
      <c r="P2453" s="109"/>
      <c r="Q2453" s="110"/>
      <c r="R2453" s="110"/>
      <c r="S2453" s="110"/>
      <c r="T2453" s="110"/>
      <c r="U2453" s="111"/>
      <c r="V2453" s="111"/>
      <c r="W2453" s="112"/>
      <c r="X2453" s="113"/>
      <c r="Y2453" s="114"/>
      <c r="Z2453" s="115"/>
      <c r="AA2453" s="116"/>
      <c r="AB2453" s="117" t="b">
        <f t="shared" si="342"/>
        <v>0</v>
      </c>
      <c r="AC2453" s="117">
        <f t="shared" si="343"/>
        <v>0</v>
      </c>
      <c r="AD2453" s="118"/>
      <c r="AE2453" s="117" t="b">
        <f t="shared" si="344"/>
        <v>0</v>
      </c>
      <c r="AF2453" s="117">
        <f t="shared" si="345"/>
        <v>0</v>
      </c>
      <c r="AG2453" s="119">
        <f t="shared" si="346"/>
        <v>0</v>
      </c>
      <c r="AH2453" s="120" t="b">
        <f t="shared" si="347"/>
        <v>0</v>
      </c>
      <c r="AI2453" s="121">
        <f t="shared" si="348"/>
        <v>0</v>
      </c>
      <c r="AJ2453" s="122">
        <f>+C2453</f>
        <v>0</v>
      </c>
      <c r="AK2453" s="122" t="str">
        <f>IF(ISNA(VLOOKUP(postponeList!D2453,[1]Sheet!$A$2:$B$12,2,FALSE))," ",(VLOOKUP(postponeList!D2453,[1]Sheet!$A$2:$B$12,2,FALSE)))</f>
        <v xml:space="preserve"> </v>
      </c>
      <c r="AL2453" s="122" t="str">
        <f>IF(ISNA(VLOOKUP(E2453,[1]Sheet!$G$2:$H$40,2,FALSE))," ",VLOOKUP(E2453,[1]Sheet!$G$2:$H$40,2,FALSE))</f>
        <v xml:space="preserve"> </v>
      </c>
      <c r="AM2453" s="122" t="str">
        <f>IF(ISNA(VLOOKUP(G2453,[1]Sheet!$K$2:$L$159,2,FALSE))," ",(VLOOKUP(G2453,[1]Sheet!$K$2:$L$159,2,FALSE)))</f>
        <v xml:space="preserve"> </v>
      </c>
      <c r="AN2453" s="122" t="str">
        <f>IF(ISNA(VLOOKUP(I2453&amp;C2453,[1]Sheet!$D$2:$E$228,2,FALSE))," ",VLOOKUP(I2453&amp;C2453,[1]Sheet!$D$2:$E$228,2,FALSE))</f>
        <v xml:space="preserve"> </v>
      </c>
      <c r="AO2453" s="122" t="str">
        <f>+I2453&amp;C2453</f>
        <v/>
      </c>
      <c r="AP2453" s="122" t="str">
        <f>C2453&amp;D2453&amp;E2453&amp;G2453&amp;I2453&amp;O2453</f>
        <v/>
      </c>
      <c r="AQ2453" s="122" t="str">
        <f>B2453&amp;D2453&amp;N2453</f>
        <v/>
      </c>
      <c r="AR2453" s="123" t="str">
        <f>+D2453&amp;J2453</f>
        <v/>
      </c>
      <c r="AS2453" s="124" t="str">
        <f t="shared" si="349"/>
        <v/>
      </c>
      <c r="AT2453" s="125" t="str">
        <f t="shared" si="350"/>
        <v/>
      </c>
      <c r="AU2453" s="125" t="str">
        <f>IF(NOT(AT2453=""),VLOOKUP(AT2453,[1]PSI_Category!A:B,2,0),"")</f>
        <v/>
      </c>
      <c r="AV2453" s="167"/>
      <c r="AW2453" s="167"/>
      <c r="AX2453" s="167"/>
    </row>
    <row r="2454" spans="1:50" s="133" customFormat="1" ht="11.4" customHeight="1" x14ac:dyDescent="0.3">
      <c r="A2454" s="103"/>
      <c r="B2454" s="104"/>
      <c r="C2454" s="105"/>
      <c r="D2454" s="106"/>
      <c r="E2454" s="107"/>
      <c r="F2454" s="105"/>
      <c r="G2454" s="107"/>
      <c r="H2454" s="105"/>
      <c r="I2454" s="105"/>
      <c r="J2454" s="107"/>
      <c r="K2454" s="105"/>
      <c r="L2454" s="105"/>
      <c r="M2454" s="105"/>
      <c r="N2454" s="105"/>
      <c r="O2454" s="108"/>
      <c r="P2454" s="109"/>
      <c r="Q2454" s="110"/>
      <c r="R2454" s="110"/>
      <c r="S2454" s="110"/>
      <c r="T2454" s="110"/>
      <c r="U2454" s="111"/>
      <c r="V2454" s="111"/>
      <c r="W2454" s="112"/>
      <c r="X2454" s="113"/>
      <c r="Y2454" s="114"/>
      <c r="Z2454" s="115"/>
      <c r="AA2454" s="116"/>
      <c r="AB2454" s="117" t="b">
        <f t="shared" si="342"/>
        <v>0</v>
      </c>
      <c r="AC2454" s="117">
        <f t="shared" si="343"/>
        <v>0</v>
      </c>
      <c r="AD2454" s="118"/>
      <c r="AE2454" s="117" t="b">
        <f t="shared" si="344"/>
        <v>0</v>
      </c>
      <c r="AF2454" s="117">
        <f t="shared" si="345"/>
        <v>0</v>
      </c>
      <c r="AG2454" s="119">
        <f t="shared" si="346"/>
        <v>0</v>
      </c>
      <c r="AH2454" s="120" t="b">
        <f t="shared" si="347"/>
        <v>0</v>
      </c>
      <c r="AI2454" s="121">
        <f t="shared" si="348"/>
        <v>0</v>
      </c>
      <c r="AJ2454" s="122">
        <f>+C2454</f>
        <v>0</v>
      </c>
      <c r="AK2454" s="122" t="str">
        <f>IF(ISNA(VLOOKUP(postponeList!D2454,[1]Sheet!$A$2:$B$12,2,FALSE))," ",(VLOOKUP(postponeList!D2454,[1]Sheet!$A$2:$B$12,2,FALSE)))</f>
        <v xml:space="preserve"> </v>
      </c>
      <c r="AL2454" s="122" t="str">
        <f>IF(ISNA(VLOOKUP(E2454,[1]Sheet!$G$2:$H$40,2,FALSE))," ",VLOOKUP(E2454,[1]Sheet!$G$2:$H$40,2,FALSE))</f>
        <v xml:space="preserve"> </v>
      </c>
      <c r="AM2454" s="122" t="str">
        <f>IF(ISNA(VLOOKUP(G2454,[1]Sheet!$K$2:$L$159,2,FALSE))," ",(VLOOKUP(G2454,[1]Sheet!$K$2:$L$159,2,FALSE)))</f>
        <v xml:space="preserve"> </v>
      </c>
      <c r="AN2454" s="122" t="str">
        <f>IF(ISNA(VLOOKUP(I2454&amp;C2454,[1]Sheet!$D$2:$E$228,2,FALSE))," ",VLOOKUP(I2454&amp;C2454,[1]Sheet!$D$2:$E$228,2,FALSE))</f>
        <v xml:space="preserve"> </v>
      </c>
      <c r="AO2454" s="122" t="str">
        <f>+I2454&amp;C2454</f>
        <v/>
      </c>
      <c r="AP2454" s="122" t="str">
        <f>C2454&amp;D2454&amp;E2454&amp;G2454&amp;I2454&amp;O2454</f>
        <v/>
      </c>
      <c r="AQ2454" s="122" t="str">
        <f>B2454&amp;D2454&amp;N2454</f>
        <v/>
      </c>
      <c r="AR2454" s="123" t="str">
        <f>+D2454&amp;J2454</f>
        <v/>
      </c>
      <c r="AS2454" s="124" t="str">
        <f t="shared" si="349"/>
        <v/>
      </c>
      <c r="AT2454" s="125" t="str">
        <f t="shared" si="350"/>
        <v/>
      </c>
      <c r="AU2454" s="125" t="str">
        <f>IF(NOT(AT2454=""),VLOOKUP(AT2454,[1]PSI_Category!A:B,2,0),"")</f>
        <v/>
      </c>
      <c r="AV2454" s="167"/>
      <c r="AW2454" s="167"/>
      <c r="AX2454" s="167"/>
    </row>
    <row r="2455" spans="1:50" s="133" customFormat="1" ht="11.4" customHeight="1" x14ac:dyDescent="0.3">
      <c r="A2455" s="103"/>
      <c r="B2455" s="104"/>
      <c r="C2455" s="105"/>
      <c r="D2455" s="106"/>
      <c r="E2455" s="107"/>
      <c r="F2455" s="105"/>
      <c r="G2455" s="107"/>
      <c r="H2455" s="105"/>
      <c r="I2455" s="105"/>
      <c r="J2455" s="107"/>
      <c r="K2455" s="105"/>
      <c r="L2455" s="105"/>
      <c r="M2455" s="105"/>
      <c r="N2455" s="105"/>
      <c r="O2455" s="108"/>
      <c r="P2455" s="109"/>
      <c r="Q2455" s="110"/>
      <c r="R2455" s="110"/>
      <c r="S2455" s="110"/>
      <c r="T2455" s="110"/>
      <c r="U2455" s="111"/>
      <c r="V2455" s="111"/>
      <c r="W2455" s="112"/>
      <c r="X2455" s="113"/>
      <c r="Y2455" s="114"/>
      <c r="Z2455" s="115"/>
      <c r="AA2455" s="116"/>
      <c r="AB2455" s="117" t="b">
        <f t="shared" si="342"/>
        <v>0</v>
      </c>
      <c r="AC2455" s="117">
        <f t="shared" si="343"/>
        <v>0</v>
      </c>
      <c r="AD2455" s="118"/>
      <c r="AE2455" s="117" t="b">
        <f t="shared" si="344"/>
        <v>0</v>
      </c>
      <c r="AF2455" s="117">
        <f t="shared" si="345"/>
        <v>0</v>
      </c>
      <c r="AG2455" s="119">
        <f t="shared" si="346"/>
        <v>0</v>
      </c>
      <c r="AH2455" s="120" t="b">
        <f t="shared" si="347"/>
        <v>0</v>
      </c>
      <c r="AI2455" s="121">
        <f t="shared" si="348"/>
        <v>0</v>
      </c>
      <c r="AJ2455" s="122">
        <f>+C2455</f>
        <v>0</v>
      </c>
      <c r="AK2455" s="122" t="str">
        <f>IF(ISNA(VLOOKUP(postponeList!D2455,[1]Sheet!$A$2:$B$12,2,FALSE))," ",(VLOOKUP(postponeList!D2455,[1]Sheet!$A$2:$B$12,2,FALSE)))</f>
        <v xml:space="preserve"> </v>
      </c>
      <c r="AL2455" s="122" t="str">
        <f>IF(ISNA(VLOOKUP(E2455,[1]Sheet!$G$2:$H$40,2,FALSE))," ",VLOOKUP(E2455,[1]Sheet!$G$2:$H$40,2,FALSE))</f>
        <v xml:space="preserve"> </v>
      </c>
      <c r="AM2455" s="122" t="str">
        <f>IF(ISNA(VLOOKUP(G2455,[1]Sheet!$K$2:$L$159,2,FALSE))," ",(VLOOKUP(G2455,[1]Sheet!$K$2:$L$159,2,FALSE)))</f>
        <v xml:space="preserve"> </v>
      </c>
      <c r="AN2455" s="122" t="str">
        <f>IF(ISNA(VLOOKUP(I2455&amp;C2455,[1]Sheet!$D$2:$E$228,2,FALSE))," ",VLOOKUP(I2455&amp;C2455,[1]Sheet!$D$2:$E$228,2,FALSE))</f>
        <v xml:space="preserve"> </v>
      </c>
      <c r="AO2455" s="122" t="str">
        <f>+I2455&amp;C2455</f>
        <v/>
      </c>
      <c r="AP2455" s="122" t="str">
        <f>C2455&amp;D2455&amp;E2455&amp;G2455&amp;I2455&amp;O2455</f>
        <v/>
      </c>
      <c r="AQ2455" s="122" t="str">
        <f>B2455&amp;D2455&amp;N2455</f>
        <v/>
      </c>
      <c r="AR2455" s="123" t="str">
        <f>+D2455&amp;J2455</f>
        <v/>
      </c>
      <c r="AS2455" s="124" t="str">
        <f t="shared" si="349"/>
        <v/>
      </c>
      <c r="AT2455" s="125" t="str">
        <f t="shared" si="350"/>
        <v/>
      </c>
      <c r="AU2455" s="125" t="str">
        <f>IF(NOT(AT2455=""),VLOOKUP(AT2455,[1]PSI_Category!A:B,2,0),"")</f>
        <v/>
      </c>
      <c r="AV2455" s="167"/>
      <c r="AW2455" s="167"/>
      <c r="AX2455" s="167"/>
    </row>
    <row r="2456" spans="1:50" s="133" customFormat="1" ht="11.4" customHeight="1" x14ac:dyDescent="0.3">
      <c r="A2456" s="103"/>
      <c r="B2456" s="104"/>
      <c r="C2456" s="105"/>
      <c r="D2456" s="106"/>
      <c r="E2456" s="107"/>
      <c r="F2456" s="105"/>
      <c r="G2456" s="107"/>
      <c r="H2456" s="105"/>
      <c r="I2456" s="105"/>
      <c r="J2456" s="107"/>
      <c r="K2456" s="105"/>
      <c r="L2456" s="105"/>
      <c r="M2456" s="105"/>
      <c r="N2456" s="105"/>
      <c r="O2456" s="108"/>
      <c r="P2456" s="109"/>
      <c r="Q2456" s="110"/>
      <c r="R2456" s="110"/>
      <c r="S2456" s="110"/>
      <c r="T2456" s="110"/>
      <c r="U2456" s="111"/>
      <c r="V2456" s="111"/>
      <c r="W2456" s="112"/>
      <c r="X2456" s="113"/>
      <c r="Y2456" s="114"/>
      <c r="Z2456" s="115"/>
      <c r="AA2456" s="116"/>
      <c r="AB2456" s="117" t="b">
        <f t="shared" si="342"/>
        <v>0</v>
      </c>
      <c r="AC2456" s="117">
        <f t="shared" si="343"/>
        <v>0</v>
      </c>
      <c r="AD2456" s="118"/>
      <c r="AE2456" s="117" t="b">
        <f t="shared" si="344"/>
        <v>0</v>
      </c>
      <c r="AF2456" s="117">
        <f t="shared" si="345"/>
        <v>0</v>
      </c>
      <c r="AG2456" s="119">
        <f t="shared" si="346"/>
        <v>0</v>
      </c>
      <c r="AH2456" s="120" t="b">
        <f t="shared" si="347"/>
        <v>0</v>
      </c>
      <c r="AI2456" s="121">
        <f t="shared" si="348"/>
        <v>0</v>
      </c>
      <c r="AJ2456" s="122">
        <f>+C2456</f>
        <v>0</v>
      </c>
      <c r="AK2456" s="122" t="str">
        <f>IF(ISNA(VLOOKUP(postponeList!D2456,[1]Sheet!$A$2:$B$12,2,FALSE))," ",(VLOOKUP(postponeList!D2456,[1]Sheet!$A$2:$B$12,2,FALSE)))</f>
        <v xml:space="preserve"> </v>
      </c>
      <c r="AL2456" s="122" t="str">
        <f>IF(ISNA(VLOOKUP(E2456,[1]Sheet!$G$2:$H$40,2,FALSE))," ",VLOOKUP(E2456,[1]Sheet!$G$2:$H$40,2,FALSE))</f>
        <v xml:space="preserve"> </v>
      </c>
      <c r="AM2456" s="122" t="str">
        <f>IF(ISNA(VLOOKUP(G2456,[1]Sheet!$K$2:$L$159,2,FALSE))," ",(VLOOKUP(G2456,[1]Sheet!$K$2:$L$159,2,FALSE)))</f>
        <v xml:space="preserve"> </v>
      </c>
      <c r="AN2456" s="122" t="str">
        <f>IF(ISNA(VLOOKUP(I2456&amp;C2456,[1]Sheet!$D$2:$E$228,2,FALSE))," ",VLOOKUP(I2456&amp;C2456,[1]Sheet!$D$2:$E$228,2,FALSE))</f>
        <v xml:space="preserve"> </v>
      </c>
      <c r="AO2456" s="122" t="str">
        <f>+I2456&amp;C2456</f>
        <v/>
      </c>
      <c r="AP2456" s="122" t="str">
        <f>C2456&amp;D2456&amp;E2456&amp;G2456&amp;I2456&amp;O2456</f>
        <v/>
      </c>
      <c r="AQ2456" s="122" t="str">
        <f>B2456&amp;D2456&amp;N2456</f>
        <v/>
      </c>
      <c r="AR2456" s="123" t="str">
        <f>+D2456&amp;J2456</f>
        <v/>
      </c>
      <c r="AS2456" s="124" t="str">
        <f t="shared" si="349"/>
        <v/>
      </c>
      <c r="AT2456" s="125" t="str">
        <f t="shared" si="350"/>
        <v/>
      </c>
      <c r="AU2456" s="125" t="str">
        <f>IF(NOT(AT2456=""),VLOOKUP(AT2456,[1]PSI_Category!A:B,2,0),"")</f>
        <v/>
      </c>
      <c r="AV2456" s="167"/>
      <c r="AW2456" s="167"/>
      <c r="AX2456" s="167"/>
    </row>
    <row r="2457" spans="1:50" s="133" customFormat="1" ht="11.4" customHeight="1" x14ac:dyDescent="0.3">
      <c r="A2457" s="103"/>
      <c r="B2457" s="104"/>
      <c r="C2457" s="105"/>
      <c r="D2457" s="106"/>
      <c r="E2457" s="107"/>
      <c r="F2457" s="105"/>
      <c r="G2457" s="107"/>
      <c r="H2457" s="105"/>
      <c r="I2457" s="105"/>
      <c r="J2457" s="107"/>
      <c r="K2457" s="105"/>
      <c r="L2457" s="105"/>
      <c r="M2457" s="105"/>
      <c r="N2457" s="105"/>
      <c r="O2457" s="108"/>
      <c r="P2457" s="109"/>
      <c r="Q2457" s="110"/>
      <c r="R2457" s="110"/>
      <c r="S2457" s="110"/>
      <c r="T2457" s="110"/>
      <c r="U2457" s="111"/>
      <c r="V2457" s="111"/>
      <c r="W2457" s="112"/>
      <c r="X2457" s="113"/>
      <c r="Y2457" s="114"/>
      <c r="Z2457" s="115"/>
      <c r="AA2457" s="116"/>
      <c r="AB2457" s="117" t="b">
        <f t="shared" si="342"/>
        <v>0</v>
      </c>
      <c r="AC2457" s="117">
        <f t="shared" si="343"/>
        <v>0</v>
      </c>
      <c r="AD2457" s="118"/>
      <c r="AE2457" s="117" t="b">
        <f t="shared" si="344"/>
        <v>0</v>
      </c>
      <c r="AF2457" s="117">
        <f t="shared" si="345"/>
        <v>0</v>
      </c>
      <c r="AG2457" s="119">
        <f t="shared" si="346"/>
        <v>0</v>
      </c>
      <c r="AH2457" s="120" t="b">
        <f t="shared" si="347"/>
        <v>0</v>
      </c>
      <c r="AI2457" s="121">
        <f t="shared" si="348"/>
        <v>0</v>
      </c>
      <c r="AJ2457" s="122">
        <f>+C2457</f>
        <v>0</v>
      </c>
      <c r="AK2457" s="122" t="str">
        <f>IF(ISNA(VLOOKUP(postponeList!D2457,[1]Sheet!$A$2:$B$12,2,FALSE))," ",(VLOOKUP(postponeList!D2457,[1]Sheet!$A$2:$B$12,2,FALSE)))</f>
        <v xml:space="preserve"> </v>
      </c>
      <c r="AL2457" s="122" t="str">
        <f>IF(ISNA(VLOOKUP(E2457,[1]Sheet!$G$2:$H$40,2,FALSE))," ",VLOOKUP(E2457,[1]Sheet!$G$2:$H$40,2,FALSE))</f>
        <v xml:space="preserve"> </v>
      </c>
      <c r="AM2457" s="122" t="str">
        <f>IF(ISNA(VLOOKUP(G2457,[1]Sheet!$K$2:$L$159,2,FALSE))," ",(VLOOKUP(G2457,[1]Sheet!$K$2:$L$159,2,FALSE)))</f>
        <v xml:space="preserve"> </v>
      </c>
      <c r="AN2457" s="122" t="str">
        <f>IF(ISNA(VLOOKUP(I2457&amp;C2457,[1]Sheet!$D$2:$E$228,2,FALSE))," ",VLOOKUP(I2457&amp;C2457,[1]Sheet!$D$2:$E$228,2,FALSE))</f>
        <v xml:space="preserve"> </v>
      </c>
      <c r="AO2457" s="122" t="str">
        <f>+I2457&amp;C2457</f>
        <v/>
      </c>
      <c r="AP2457" s="122" t="str">
        <f>C2457&amp;D2457&amp;E2457&amp;G2457&amp;I2457&amp;O2457</f>
        <v/>
      </c>
      <c r="AQ2457" s="122" t="str">
        <f>B2457&amp;D2457&amp;N2457</f>
        <v/>
      </c>
      <c r="AR2457" s="123" t="str">
        <f>+D2457&amp;J2457</f>
        <v/>
      </c>
      <c r="AS2457" s="124" t="str">
        <f t="shared" si="349"/>
        <v/>
      </c>
      <c r="AT2457" s="125" t="str">
        <f t="shared" si="350"/>
        <v/>
      </c>
      <c r="AU2457" s="125" t="str">
        <f>IF(NOT(AT2457=""),VLOOKUP(AT2457,[1]PSI_Category!A:B,2,0),"")</f>
        <v/>
      </c>
      <c r="AV2457" s="167"/>
      <c r="AW2457" s="167"/>
      <c r="AX2457" s="167"/>
    </row>
    <row r="2458" spans="1:50" s="133" customFormat="1" ht="11.4" customHeight="1" x14ac:dyDescent="0.3">
      <c r="A2458" s="103"/>
      <c r="B2458" s="104"/>
      <c r="C2458" s="105"/>
      <c r="D2458" s="106"/>
      <c r="E2458" s="107"/>
      <c r="F2458" s="105"/>
      <c r="G2458" s="107"/>
      <c r="H2458" s="105"/>
      <c r="I2458" s="105"/>
      <c r="J2458" s="107"/>
      <c r="K2458" s="105"/>
      <c r="L2458" s="105"/>
      <c r="M2458" s="105"/>
      <c r="N2458" s="105"/>
      <c r="O2458" s="108"/>
      <c r="P2458" s="109"/>
      <c r="Q2458" s="110"/>
      <c r="R2458" s="110"/>
      <c r="S2458" s="110"/>
      <c r="T2458" s="110"/>
      <c r="U2458" s="111"/>
      <c r="V2458" s="111"/>
      <c r="W2458" s="112"/>
      <c r="X2458" s="113"/>
      <c r="Y2458" s="114"/>
      <c r="Z2458" s="115"/>
      <c r="AA2458" s="116"/>
      <c r="AB2458" s="117" t="b">
        <f t="shared" si="342"/>
        <v>0</v>
      </c>
      <c r="AC2458" s="117">
        <f t="shared" si="343"/>
        <v>0</v>
      </c>
      <c r="AD2458" s="118"/>
      <c r="AE2458" s="117" t="b">
        <f t="shared" si="344"/>
        <v>0</v>
      </c>
      <c r="AF2458" s="117">
        <f t="shared" si="345"/>
        <v>0</v>
      </c>
      <c r="AG2458" s="119">
        <f t="shared" si="346"/>
        <v>0</v>
      </c>
      <c r="AH2458" s="120" t="b">
        <f t="shared" si="347"/>
        <v>0</v>
      </c>
      <c r="AI2458" s="121">
        <f t="shared" si="348"/>
        <v>0</v>
      </c>
      <c r="AJ2458" s="122">
        <f>+C2458</f>
        <v>0</v>
      </c>
      <c r="AK2458" s="122" t="str">
        <f>IF(ISNA(VLOOKUP(postponeList!D2458,[1]Sheet!$A$2:$B$12,2,FALSE))," ",(VLOOKUP(postponeList!D2458,[1]Sheet!$A$2:$B$12,2,FALSE)))</f>
        <v xml:space="preserve"> </v>
      </c>
      <c r="AL2458" s="122" t="str">
        <f>IF(ISNA(VLOOKUP(E2458,[1]Sheet!$G$2:$H$40,2,FALSE))," ",VLOOKUP(E2458,[1]Sheet!$G$2:$H$40,2,FALSE))</f>
        <v xml:space="preserve"> </v>
      </c>
      <c r="AM2458" s="122" t="str">
        <f>IF(ISNA(VLOOKUP(G2458,[1]Sheet!$K$2:$L$159,2,FALSE))," ",(VLOOKUP(G2458,[1]Sheet!$K$2:$L$159,2,FALSE)))</f>
        <v xml:space="preserve"> </v>
      </c>
      <c r="AN2458" s="122" t="str">
        <f>IF(ISNA(VLOOKUP(I2458&amp;C2458,[1]Sheet!$D$2:$E$228,2,FALSE))," ",VLOOKUP(I2458&amp;C2458,[1]Sheet!$D$2:$E$228,2,FALSE))</f>
        <v xml:space="preserve"> </v>
      </c>
      <c r="AO2458" s="122" t="str">
        <f>+I2458&amp;C2458</f>
        <v/>
      </c>
      <c r="AP2458" s="122" t="str">
        <f>C2458&amp;D2458&amp;E2458&amp;G2458&amp;I2458&amp;O2458</f>
        <v/>
      </c>
      <c r="AQ2458" s="122" t="str">
        <f>B2458&amp;D2458&amp;N2458</f>
        <v/>
      </c>
      <c r="AR2458" s="123" t="str">
        <f>+D2458&amp;J2458</f>
        <v/>
      </c>
      <c r="AS2458" s="124" t="str">
        <f t="shared" si="349"/>
        <v/>
      </c>
      <c r="AT2458" s="125" t="str">
        <f t="shared" si="350"/>
        <v/>
      </c>
      <c r="AU2458" s="125" t="str">
        <f>IF(NOT(AT2458=""),VLOOKUP(AT2458,[1]PSI_Category!A:B,2,0),"")</f>
        <v/>
      </c>
      <c r="AV2458" s="167"/>
      <c r="AW2458" s="167"/>
      <c r="AX2458" s="167"/>
    </row>
    <row r="2459" spans="1:50" s="133" customFormat="1" ht="11.4" customHeight="1" x14ac:dyDescent="0.3">
      <c r="A2459" s="103"/>
      <c r="B2459" s="104"/>
      <c r="C2459" s="105"/>
      <c r="D2459" s="106"/>
      <c r="E2459" s="107"/>
      <c r="F2459" s="105"/>
      <c r="G2459" s="107"/>
      <c r="H2459" s="105"/>
      <c r="I2459" s="105"/>
      <c r="J2459" s="107"/>
      <c r="K2459" s="105"/>
      <c r="L2459" s="105"/>
      <c r="M2459" s="105"/>
      <c r="N2459" s="105"/>
      <c r="O2459" s="108"/>
      <c r="P2459" s="109"/>
      <c r="Q2459" s="110"/>
      <c r="R2459" s="110"/>
      <c r="S2459" s="110"/>
      <c r="T2459" s="110"/>
      <c r="U2459" s="111"/>
      <c r="V2459" s="111"/>
      <c r="W2459" s="112"/>
      <c r="X2459" s="113"/>
      <c r="Y2459" s="114"/>
      <c r="Z2459" s="115"/>
      <c r="AA2459" s="116"/>
      <c r="AB2459" s="117" t="b">
        <f t="shared" si="342"/>
        <v>0</v>
      </c>
      <c r="AC2459" s="117">
        <f t="shared" si="343"/>
        <v>0</v>
      </c>
      <c r="AD2459" s="118"/>
      <c r="AE2459" s="117" t="b">
        <f t="shared" si="344"/>
        <v>0</v>
      </c>
      <c r="AF2459" s="117">
        <f t="shared" si="345"/>
        <v>0</v>
      </c>
      <c r="AG2459" s="119">
        <f t="shared" si="346"/>
        <v>0</v>
      </c>
      <c r="AH2459" s="120" t="b">
        <f t="shared" si="347"/>
        <v>0</v>
      </c>
      <c r="AI2459" s="121">
        <f t="shared" si="348"/>
        <v>0</v>
      </c>
      <c r="AJ2459" s="122">
        <f>+C2459</f>
        <v>0</v>
      </c>
      <c r="AK2459" s="122" t="str">
        <f>IF(ISNA(VLOOKUP(postponeList!D2459,[1]Sheet!$A$2:$B$12,2,FALSE))," ",(VLOOKUP(postponeList!D2459,[1]Sheet!$A$2:$B$12,2,FALSE)))</f>
        <v xml:space="preserve"> </v>
      </c>
      <c r="AL2459" s="122" t="str">
        <f>IF(ISNA(VLOOKUP(E2459,[1]Sheet!$G$2:$H$40,2,FALSE))," ",VLOOKUP(E2459,[1]Sheet!$G$2:$H$40,2,FALSE))</f>
        <v xml:space="preserve"> </v>
      </c>
      <c r="AM2459" s="122" t="str">
        <f>IF(ISNA(VLOOKUP(G2459,[1]Sheet!$K$2:$L$159,2,FALSE))," ",(VLOOKUP(G2459,[1]Sheet!$K$2:$L$159,2,FALSE)))</f>
        <v xml:space="preserve"> </v>
      </c>
      <c r="AN2459" s="122" t="str">
        <f>IF(ISNA(VLOOKUP(I2459&amp;C2459,[1]Sheet!$D$2:$E$228,2,FALSE))," ",VLOOKUP(I2459&amp;C2459,[1]Sheet!$D$2:$E$228,2,FALSE))</f>
        <v xml:space="preserve"> </v>
      </c>
      <c r="AO2459" s="122" t="str">
        <f>+I2459&amp;C2459</f>
        <v/>
      </c>
      <c r="AP2459" s="122" t="str">
        <f>C2459&amp;D2459&amp;E2459&amp;G2459&amp;I2459&amp;O2459</f>
        <v/>
      </c>
      <c r="AQ2459" s="122" t="str">
        <f>B2459&amp;D2459&amp;N2459</f>
        <v/>
      </c>
      <c r="AR2459" s="123" t="str">
        <f>+D2459&amp;J2459</f>
        <v/>
      </c>
      <c r="AS2459" s="124" t="str">
        <f t="shared" si="349"/>
        <v/>
      </c>
      <c r="AT2459" s="125" t="str">
        <f t="shared" si="350"/>
        <v/>
      </c>
      <c r="AU2459" s="125" t="str">
        <f>IF(NOT(AT2459=""),VLOOKUP(AT2459,[1]PSI_Category!A:B,2,0),"")</f>
        <v/>
      </c>
      <c r="AV2459" s="167"/>
      <c r="AW2459" s="167"/>
      <c r="AX2459" s="167"/>
    </row>
    <row r="2460" spans="1:50" s="133" customFormat="1" ht="11.4" customHeight="1" x14ac:dyDescent="0.3">
      <c r="A2460" s="103"/>
      <c r="B2460" s="104"/>
      <c r="C2460" s="105"/>
      <c r="D2460" s="106"/>
      <c r="E2460" s="107"/>
      <c r="F2460" s="105"/>
      <c r="G2460" s="107"/>
      <c r="H2460" s="105"/>
      <c r="I2460" s="105"/>
      <c r="J2460" s="107"/>
      <c r="K2460" s="105"/>
      <c r="L2460" s="105"/>
      <c r="M2460" s="105"/>
      <c r="N2460" s="105"/>
      <c r="O2460" s="108"/>
      <c r="P2460" s="109"/>
      <c r="Q2460" s="110"/>
      <c r="R2460" s="110"/>
      <c r="S2460" s="110"/>
      <c r="T2460" s="110"/>
      <c r="U2460" s="111"/>
      <c r="V2460" s="111"/>
      <c r="W2460" s="112"/>
      <c r="X2460" s="113"/>
      <c r="Y2460" s="114"/>
      <c r="Z2460" s="115"/>
      <c r="AA2460" s="116"/>
      <c r="AB2460" s="117" t="b">
        <f t="shared" si="342"/>
        <v>0</v>
      </c>
      <c r="AC2460" s="117">
        <f t="shared" si="343"/>
        <v>0</v>
      </c>
      <c r="AD2460" s="132"/>
      <c r="AE2460" s="117" t="b">
        <f t="shared" si="344"/>
        <v>0</v>
      </c>
      <c r="AF2460" s="117">
        <f t="shared" si="345"/>
        <v>0</v>
      </c>
      <c r="AG2460" s="119">
        <f t="shared" si="346"/>
        <v>0</v>
      </c>
      <c r="AH2460" s="120" t="b">
        <f t="shared" si="347"/>
        <v>0</v>
      </c>
      <c r="AI2460" s="121">
        <f t="shared" si="348"/>
        <v>0</v>
      </c>
      <c r="AJ2460" s="122">
        <f>+C2460</f>
        <v>0</v>
      </c>
      <c r="AK2460" s="122" t="str">
        <f>IF(ISNA(VLOOKUP(postponeList!D2460,[1]Sheet!$A$2:$B$12,2,FALSE))," ",(VLOOKUP(postponeList!D2460,[1]Sheet!$A$2:$B$12,2,FALSE)))</f>
        <v xml:space="preserve"> </v>
      </c>
      <c r="AL2460" s="122" t="str">
        <f>IF(ISNA(VLOOKUP(E2460,[1]Sheet!$G$2:$H$40,2,FALSE))," ",VLOOKUP(E2460,[1]Sheet!$G$2:$H$40,2,FALSE))</f>
        <v xml:space="preserve"> </v>
      </c>
      <c r="AM2460" s="122" t="str">
        <f>IF(ISNA(VLOOKUP(G2460,[1]Sheet!$K$2:$L$159,2,FALSE))," ",(VLOOKUP(G2460,[1]Sheet!$K$2:$L$159,2,FALSE)))</f>
        <v xml:space="preserve"> </v>
      </c>
      <c r="AN2460" s="122" t="str">
        <f>IF(ISNA(VLOOKUP(I2460&amp;C2460,[1]Sheet!$D$2:$E$228,2,FALSE))," ",VLOOKUP(I2460&amp;C2460,[1]Sheet!$D$2:$E$228,2,FALSE))</f>
        <v xml:space="preserve"> </v>
      </c>
      <c r="AO2460" s="122" t="str">
        <f>+I2460&amp;C2460</f>
        <v/>
      </c>
      <c r="AP2460" s="122" t="str">
        <f>C2460&amp;D2460&amp;E2460&amp;G2460&amp;I2460&amp;O2460</f>
        <v/>
      </c>
      <c r="AQ2460" s="122" t="str">
        <f>B2460&amp;D2460&amp;N2460</f>
        <v/>
      </c>
      <c r="AR2460" s="123" t="str">
        <f>+D2460&amp;J2460</f>
        <v/>
      </c>
      <c r="AS2460" s="124" t="str">
        <f t="shared" si="349"/>
        <v/>
      </c>
      <c r="AT2460" s="125" t="str">
        <f t="shared" si="350"/>
        <v/>
      </c>
      <c r="AU2460" s="125" t="str">
        <f>IF(NOT(AT2460=""),VLOOKUP(AT2460,[1]PSI_Category!A:B,2,0),"")</f>
        <v/>
      </c>
      <c r="AV2460" s="167"/>
      <c r="AW2460" s="167"/>
      <c r="AX2460" s="167"/>
    </row>
    <row r="2461" spans="1:50" s="133" customFormat="1" ht="11.4" customHeight="1" x14ac:dyDescent="0.3">
      <c r="A2461" s="103"/>
      <c r="B2461" s="104"/>
      <c r="C2461" s="105"/>
      <c r="D2461" s="106"/>
      <c r="E2461" s="107"/>
      <c r="F2461" s="105"/>
      <c r="G2461" s="107"/>
      <c r="H2461" s="105"/>
      <c r="I2461" s="105"/>
      <c r="J2461" s="107"/>
      <c r="K2461" s="105"/>
      <c r="L2461" s="105"/>
      <c r="M2461" s="105"/>
      <c r="N2461" s="105"/>
      <c r="O2461" s="108"/>
      <c r="P2461" s="109"/>
      <c r="Q2461" s="110"/>
      <c r="R2461" s="110"/>
      <c r="S2461" s="110"/>
      <c r="T2461" s="110"/>
      <c r="U2461" s="111"/>
      <c r="V2461" s="111"/>
      <c r="W2461" s="112"/>
      <c r="X2461" s="113"/>
      <c r="Y2461" s="114"/>
      <c r="Z2461" s="115"/>
      <c r="AA2461" s="116"/>
      <c r="AB2461" s="117" t="b">
        <f t="shared" si="342"/>
        <v>0</v>
      </c>
      <c r="AC2461" s="117">
        <f t="shared" si="343"/>
        <v>0</v>
      </c>
      <c r="AD2461" s="132"/>
      <c r="AE2461" s="117" t="b">
        <f t="shared" si="344"/>
        <v>0</v>
      </c>
      <c r="AF2461" s="117">
        <f t="shared" si="345"/>
        <v>0</v>
      </c>
      <c r="AG2461" s="119">
        <f t="shared" si="346"/>
        <v>0</v>
      </c>
      <c r="AH2461" s="120" t="b">
        <f t="shared" si="347"/>
        <v>0</v>
      </c>
      <c r="AI2461" s="121">
        <f t="shared" si="348"/>
        <v>0</v>
      </c>
      <c r="AJ2461" s="122">
        <f>+C2461</f>
        <v>0</v>
      </c>
      <c r="AK2461" s="122" t="str">
        <f>IF(ISNA(VLOOKUP(postponeList!D2461,[1]Sheet!$A$2:$B$12,2,FALSE))," ",(VLOOKUP(postponeList!D2461,[1]Sheet!$A$2:$B$12,2,FALSE)))</f>
        <v xml:space="preserve"> </v>
      </c>
      <c r="AL2461" s="122" t="str">
        <f>IF(ISNA(VLOOKUP(E2461,[1]Sheet!$G$2:$H$40,2,FALSE))," ",VLOOKUP(E2461,[1]Sheet!$G$2:$H$40,2,FALSE))</f>
        <v xml:space="preserve"> </v>
      </c>
      <c r="AM2461" s="122" t="str">
        <f>IF(ISNA(VLOOKUP(G2461,[1]Sheet!$K$2:$L$159,2,FALSE))," ",(VLOOKUP(G2461,[1]Sheet!$K$2:$L$159,2,FALSE)))</f>
        <v xml:space="preserve"> </v>
      </c>
      <c r="AN2461" s="122" t="str">
        <f>IF(ISNA(VLOOKUP(I2461&amp;C2461,[1]Sheet!$D$2:$E$228,2,FALSE))," ",VLOOKUP(I2461&amp;C2461,[1]Sheet!$D$2:$E$228,2,FALSE))</f>
        <v xml:space="preserve"> </v>
      </c>
      <c r="AO2461" s="122" t="str">
        <f>+I2461&amp;C2461</f>
        <v/>
      </c>
      <c r="AP2461" s="122" t="str">
        <f>C2461&amp;D2461&amp;E2461&amp;G2461&amp;I2461&amp;O2461</f>
        <v/>
      </c>
      <c r="AQ2461" s="122" t="str">
        <f>B2461&amp;D2461&amp;N2461</f>
        <v/>
      </c>
      <c r="AR2461" s="123" t="str">
        <f>+D2461&amp;J2461</f>
        <v/>
      </c>
      <c r="AS2461" s="124" t="str">
        <f t="shared" si="349"/>
        <v/>
      </c>
      <c r="AT2461" s="125" t="str">
        <f t="shared" si="350"/>
        <v/>
      </c>
      <c r="AU2461" s="125" t="str">
        <f>IF(NOT(AT2461=""),VLOOKUP(AT2461,[1]PSI_Category!A:B,2,0),"")</f>
        <v/>
      </c>
      <c r="AV2461" s="167"/>
      <c r="AW2461" s="167"/>
      <c r="AX2461" s="167"/>
    </row>
    <row r="2462" spans="1:50" s="133" customFormat="1" ht="11.4" customHeight="1" x14ac:dyDescent="0.3">
      <c r="A2462" s="103"/>
      <c r="B2462" s="104"/>
      <c r="C2462" s="105"/>
      <c r="D2462" s="106"/>
      <c r="E2462" s="107"/>
      <c r="F2462" s="105"/>
      <c r="G2462" s="107"/>
      <c r="H2462" s="105"/>
      <c r="I2462" s="105"/>
      <c r="J2462" s="107"/>
      <c r="K2462" s="105"/>
      <c r="L2462" s="105"/>
      <c r="M2462" s="105"/>
      <c r="N2462" s="105"/>
      <c r="O2462" s="108"/>
      <c r="P2462" s="109"/>
      <c r="Q2462" s="110"/>
      <c r="R2462" s="110"/>
      <c r="S2462" s="110"/>
      <c r="T2462" s="110"/>
      <c r="U2462" s="111"/>
      <c r="V2462" s="111"/>
      <c r="W2462" s="112"/>
      <c r="X2462" s="113"/>
      <c r="Y2462" s="114"/>
      <c r="Z2462" s="115"/>
      <c r="AA2462" s="116"/>
      <c r="AB2462" s="117" t="b">
        <f t="shared" si="342"/>
        <v>0</v>
      </c>
      <c r="AC2462" s="117">
        <f t="shared" si="343"/>
        <v>0</v>
      </c>
      <c r="AD2462" s="132"/>
      <c r="AE2462" s="117" t="b">
        <f t="shared" si="344"/>
        <v>0</v>
      </c>
      <c r="AF2462" s="117">
        <f t="shared" si="345"/>
        <v>0</v>
      </c>
      <c r="AG2462" s="119">
        <f t="shared" si="346"/>
        <v>0</v>
      </c>
      <c r="AH2462" s="120" t="b">
        <f t="shared" si="347"/>
        <v>0</v>
      </c>
      <c r="AI2462" s="121">
        <f t="shared" si="348"/>
        <v>0</v>
      </c>
      <c r="AJ2462" s="122">
        <f>+C2462</f>
        <v>0</v>
      </c>
      <c r="AK2462" s="122" t="str">
        <f>IF(ISNA(VLOOKUP(postponeList!D2462,[1]Sheet!$A$2:$B$12,2,FALSE))," ",(VLOOKUP(postponeList!D2462,[1]Sheet!$A$2:$B$12,2,FALSE)))</f>
        <v xml:space="preserve"> </v>
      </c>
      <c r="AL2462" s="122" t="str">
        <f>IF(ISNA(VLOOKUP(E2462,[1]Sheet!$G$2:$H$40,2,FALSE))," ",VLOOKUP(E2462,[1]Sheet!$G$2:$H$40,2,FALSE))</f>
        <v xml:space="preserve"> </v>
      </c>
      <c r="AM2462" s="122" t="str">
        <f>IF(ISNA(VLOOKUP(G2462,[1]Sheet!$K$2:$L$159,2,FALSE))," ",(VLOOKUP(G2462,[1]Sheet!$K$2:$L$159,2,FALSE)))</f>
        <v xml:space="preserve"> </v>
      </c>
      <c r="AN2462" s="122" t="str">
        <f>IF(ISNA(VLOOKUP(I2462&amp;C2462,[1]Sheet!$D$2:$E$228,2,FALSE))," ",VLOOKUP(I2462&amp;C2462,[1]Sheet!$D$2:$E$228,2,FALSE))</f>
        <v xml:space="preserve"> </v>
      </c>
      <c r="AO2462" s="122" t="str">
        <f>+I2462&amp;C2462</f>
        <v/>
      </c>
      <c r="AP2462" s="122" t="str">
        <f>C2462&amp;D2462&amp;E2462&amp;G2462&amp;I2462&amp;O2462</f>
        <v/>
      </c>
      <c r="AQ2462" s="122" t="str">
        <f>B2462&amp;D2462&amp;N2462</f>
        <v/>
      </c>
      <c r="AR2462" s="123" t="str">
        <f>+D2462&amp;J2462</f>
        <v/>
      </c>
      <c r="AS2462" s="124" t="str">
        <f t="shared" si="349"/>
        <v/>
      </c>
      <c r="AT2462" s="125" t="str">
        <f t="shared" si="350"/>
        <v/>
      </c>
      <c r="AU2462" s="125" t="str">
        <f>IF(NOT(AT2462=""),VLOOKUP(AT2462,[1]PSI_Category!A:B,2,0),"")</f>
        <v/>
      </c>
      <c r="AV2462" s="167"/>
      <c r="AW2462" s="167"/>
      <c r="AX2462" s="167"/>
    </row>
    <row r="2463" spans="1:50" s="133" customFormat="1" ht="11.4" customHeight="1" x14ac:dyDescent="0.3">
      <c r="B2463" s="104"/>
      <c r="C2463" s="105"/>
      <c r="D2463" s="106"/>
      <c r="E2463" s="107"/>
      <c r="F2463" s="105"/>
      <c r="G2463" s="107"/>
      <c r="H2463" s="105"/>
      <c r="I2463" s="105"/>
      <c r="J2463" s="107"/>
      <c r="K2463" s="105"/>
      <c r="L2463" s="105"/>
      <c r="M2463" s="105"/>
      <c r="N2463" s="105"/>
      <c r="O2463" s="108"/>
      <c r="P2463" s="109"/>
      <c r="Q2463" s="110"/>
      <c r="R2463" s="110"/>
      <c r="S2463" s="110"/>
      <c r="T2463" s="110"/>
      <c r="U2463" s="111"/>
      <c r="V2463" s="111"/>
      <c r="W2463" s="112"/>
      <c r="X2463" s="113"/>
      <c r="Y2463" s="114"/>
      <c r="Z2463" s="115"/>
      <c r="AA2463" s="116"/>
      <c r="AB2463" s="117" t="b">
        <f t="shared" si="342"/>
        <v>0</v>
      </c>
      <c r="AC2463" s="117">
        <f t="shared" si="343"/>
        <v>0</v>
      </c>
      <c r="AD2463" s="132"/>
      <c r="AE2463" s="117" t="b">
        <f t="shared" si="344"/>
        <v>0</v>
      </c>
      <c r="AF2463" s="117">
        <f t="shared" si="345"/>
        <v>0</v>
      </c>
      <c r="AG2463" s="119">
        <f t="shared" si="346"/>
        <v>0</v>
      </c>
      <c r="AH2463" s="120" t="b">
        <f t="shared" si="347"/>
        <v>0</v>
      </c>
      <c r="AI2463" s="121">
        <f t="shared" si="348"/>
        <v>0</v>
      </c>
      <c r="AJ2463" s="122">
        <f>+C2463</f>
        <v>0</v>
      </c>
      <c r="AK2463" s="122" t="str">
        <f>IF(ISNA(VLOOKUP(postponeList!D2463,[1]Sheet!$A$2:$B$12,2,FALSE))," ",(VLOOKUP(postponeList!D2463,[1]Sheet!$A$2:$B$12,2,FALSE)))</f>
        <v xml:space="preserve"> </v>
      </c>
      <c r="AL2463" s="122" t="str">
        <f>IF(ISNA(VLOOKUP(E2463,[1]Sheet!$G$2:$H$40,2,FALSE))," ",VLOOKUP(E2463,[1]Sheet!$G$2:$H$40,2,FALSE))</f>
        <v xml:space="preserve"> </v>
      </c>
      <c r="AM2463" s="122" t="str">
        <f>IF(ISNA(VLOOKUP(G2463,[1]Sheet!$K$2:$L$159,2,FALSE))," ",(VLOOKUP(G2463,[1]Sheet!$K$2:$L$159,2,FALSE)))</f>
        <v xml:space="preserve"> </v>
      </c>
      <c r="AN2463" s="122" t="str">
        <f>IF(ISNA(VLOOKUP(I2463&amp;C2463,[1]Sheet!$D$2:$E$228,2,FALSE))," ",VLOOKUP(I2463&amp;C2463,[1]Sheet!$D$2:$E$228,2,FALSE))</f>
        <v xml:space="preserve"> </v>
      </c>
      <c r="AO2463" s="122" t="str">
        <f>+I2463&amp;C2463</f>
        <v/>
      </c>
      <c r="AP2463" s="122" t="str">
        <f>C2463&amp;D2463&amp;E2463&amp;G2463&amp;I2463&amp;O2463</f>
        <v/>
      </c>
      <c r="AQ2463" s="122" t="str">
        <f>B2463&amp;D2463&amp;N2463</f>
        <v/>
      </c>
      <c r="AR2463" s="123" t="str">
        <f>+D2463&amp;J2463</f>
        <v/>
      </c>
      <c r="AS2463" s="124" t="str">
        <f t="shared" si="349"/>
        <v/>
      </c>
      <c r="AT2463" s="125" t="str">
        <f t="shared" si="350"/>
        <v/>
      </c>
      <c r="AU2463" s="125" t="str">
        <f>IF(NOT(AT2463=""),VLOOKUP(AT2463,[1]PSI_Category!A:B,2,0),"")</f>
        <v/>
      </c>
      <c r="AV2463" s="167"/>
      <c r="AW2463" s="167"/>
      <c r="AX2463" s="167"/>
    </row>
    <row r="2464" spans="1:50" s="133" customFormat="1" ht="11.4" customHeight="1" x14ac:dyDescent="0.3">
      <c r="B2464" s="104"/>
      <c r="C2464" s="105"/>
      <c r="D2464" s="106"/>
      <c r="E2464" s="107"/>
      <c r="F2464" s="105"/>
      <c r="G2464" s="107"/>
      <c r="H2464" s="105"/>
      <c r="I2464" s="105"/>
      <c r="J2464" s="107"/>
      <c r="K2464" s="105"/>
      <c r="L2464" s="105"/>
      <c r="M2464" s="105"/>
      <c r="N2464" s="105"/>
      <c r="O2464" s="108"/>
      <c r="P2464" s="109"/>
      <c r="Q2464" s="110"/>
      <c r="R2464" s="110"/>
      <c r="S2464" s="110"/>
      <c r="T2464" s="110"/>
      <c r="U2464" s="111"/>
      <c r="V2464" s="111"/>
      <c r="W2464" s="112"/>
      <c r="X2464" s="113"/>
      <c r="Y2464" s="114"/>
      <c r="Z2464" s="115"/>
      <c r="AA2464" s="116"/>
      <c r="AB2464" s="117" t="b">
        <f t="shared" si="342"/>
        <v>0</v>
      </c>
      <c r="AC2464" s="117">
        <f t="shared" si="343"/>
        <v>0</v>
      </c>
      <c r="AD2464" s="118"/>
      <c r="AE2464" s="117" t="b">
        <f t="shared" si="344"/>
        <v>0</v>
      </c>
      <c r="AF2464" s="117">
        <f t="shared" si="345"/>
        <v>0</v>
      </c>
      <c r="AG2464" s="119">
        <f t="shared" si="346"/>
        <v>0</v>
      </c>
      <c r="AH2464" s="120" t="b">
        <f t="shared" si="347"/>
        <v>0</v>
      </c>
      <c r="AI2464" s="121">
        <f t="shared" si="348"/>
        <v>0</v>
      </c>
      <c r="AJ2464" s="122">
        <f>+C2464</f>
        <v>0</v>
      </c>
      <c r="AK2464" s="122" t="str">
        <f>IF(ISNA(VLOOKUP(postponeList!D2464,[1]Sheet!$A$2:$B$12,2,FALSE))," ",(VLOOKUP(postponeList!D2464,[1]Sheet!$A$2:$B$12,2,FALSE)))</f>
        <v xml:space="preserve"> </v>
      </c>
      <c r="AL2464" s="122" t="str">
        <f>IF(ISNA(VLOOKUP(E2464,[1]Sheet!$G$2:$H$40,2,FALSE))," ",VLOOKUP(E2464,[1]Sheet!$G$2:$H$40,2,FALSE))</f>
        <v xml:space="preserve"> </v>
      </c>
      <c r="AM2464" s="122" t="str">
        <f>IF(ISNA(VLOOKUP(G2464,[1]Sheet!$K$2:$L$159,2,FALSE))," ",(VLOOKUP(G2464,[1]Sheet!$K$2:$L$159,2,FALSE)))</f>
        <v xml:space="preserve"> </v>
      </c>
      <c r="AN2464" s="122" t="str">
        <f>IF(ISNA(VLOOKUP(I2464&amp;C2464,[1]Sheet!$D$2:$E$228,2,FALSE))," ",VLOOKUP(I2464&amp;C2464,[1]Sheet!$D$2:$E$228,2,FALSE))</f>
        <v xml:space="preserve"> </v>
      </c>
      <c r="AO2464" s="122" t="str">
        <f>+I2464&amp;C2464</f>
        <v/>
      </c>
      <c r="AP2464" s="122" t="str">
        <f>C2464&amp;D2464&amp;E2464&amp;G2464&amp;I2464&amp;O2464</f>
        <v/>
      </c>
      <c r="AQ2464" s="122" t="str">
        <f>B2464&amp;D2464&amp;N2464</f>
        <v/>
      </c>
      <c r="AR2464" s="123" t="str">
        <f>+D2464&amp;J2464</f>
        <v/>
      </c>
      <c r="AS2464" s="124" t="str">
        <f t="shared" si="349"/>
        <v/>
      </c>
      <c r="AT2464" s="125" t="str">
        <f t="shared" si="350"/>
        <v/>
      </c>
      <c r="AU2464" s="125" t="str">
        <f>IF(NOT(AT2464=""),VLOOKUP(AT2464,[1]PSI_Category!A:B,2,0),"")</f>
        <v/>
      </c>
      <c r="AV2464" s="167"/>
      <c r="AW2464" s="167"/>
      <c r="AX2464" s="167"/>
    </row>
    <row r="2465" spans="2:50" s="133" customFormat="1" ht="11.4" customHeight="1" x14ac:dyDescent="0.3">
      <c r="B2465" s="104"/>
      <c r="C2465" s="105"/>
      <c r="D2465" s="106"/>
      <c r="E2465" s="107"/>
      <c r="F2465" s="105"/>
      <c r="G2465" s="107"/>
      <c r="H2465" s="105"/>
      <c r="I2465" s="105"/>
      <c r="J2465" s="107"/>
      <c r="K2465" s="105"/>
      <c r="L2465" s="105"/>
      <c r="M2465" s="105"/>
      <c r="N2465" s="105"/>
      <c r="O2465" s="108"/>
      <c r="P2465" s="109"/>
      <c r="Q2465" s="110"/>
      <c r="R2465" s="110"/>
      <c r="S2465" s="110"/>
      <c r="T2465" s="110"/>
      <c r="U2465" s="111"/>
      <c r="V2465" s="111"/>
      <c r="W2465" s="112"/>
      <c r="X2465" s="113"/>
      <c r="Y2465" s="114"/>
      <c r="Z2465" s="115"/>
      <c r="AA2465" s="116"/>
      <c r="AB2465" s="117" t="b">
        <f t="shared" si="342"/>
        <v>0</v>
      </c>
      <c r="AC2465" s="117">
        <f t="shared" si="343"/>
        <v>0</v>
      </c>
      <c r="AD2465" s="118"/>
      <c r="AE2465" s="117" t="b">
        <f t="shared" si="344"/>
        <v>0</v>
      </c>
      <c r="AF2465" s="117">
        <f t="shared" si="345"/>
        <v>0</v>
      </c>
      <c r="AG2465" s="119">
        <f t="shared" si="346"/>
        <v>0</v>
      </c>
      <c r="AH2465" s="120" t="b">
        <f t="shared" si="347"/>
        <v>0</v>
      </c>
      <c r="AI2465" s="121">
        <f t="shared" si="348"/>
        <v>0</v>
      </c>
      <c r="AJ2465" s="122">
        <f>+C2465</f>
        <v>0</v>
      </c>
      <c r="AK2465" s="122" t="str">
        <f>IF(ISNA(VLOOKUP(postponeList!D2465,[1]Sheet!$A$2:$B$12,2,FALSE))," ",(VLOOKUP(postponeList!D2465,[1]Sheet!$A$2:$B$12,2,FALSE)))</f>
        <v xml:space="preserve"> </v>
      </c>
      <c r="AL2465" s="122" t="str">
        <f>IF(ISNA(VLOOKUP(E2465,[1]Sheet!$G$2:$H$40,2,FALSE))," ",VLOOKUP(E2465,[1]Sheet!$G$2:$H$40,2,FALSE))</f>
        <v xml:space="preserve"> </v>
      </c>
      <c r="AM2465" s="122" t="str">
        <f>IF(ISNA(VLOOKUP(G2465,[1]Sheet!$K$2:$L$159,2,FALSE))," ",(VLOOKUP(G2465,[1]Sheet!$K$2:$L$159,2,FALSE)))</f>
        <v xml:space="preserve"> </v>
      </c>
      <c r="AN2465" s="122" t="str">
        <f>IF(ISNA(VLOOKUP(I2465&amp;C2465,[1]Sheet!$D$2:$E$228,2,FALSE))," ",VLOOKUP(I2465&amp;C2465,[1]Sheet!$D$2:$E$228,2,FALSE))</f>
        <v xml:space="preserve"> </v>
      </c>
      <c r="AO2465" s="122" t="str">
        <f>+I2465&amp;C2465</f>
        <v/>
      </c>
      <c r="AP2465" s="122" t="str">
        <f>C2465&amp;D2465&amp;E2465&amp;G2465&amp;I2465&amp;O2465</f>
        <v/>
      </c>
      <c r="AQ2465" s="122" t="str">
        <f>B2465&amp;D2465&amp;N2465</f>
        <v/>
      </c>
      <c r="AR2465" s="123" t="str">
        <f>+D2465&amp;J2465</f>
        <v/>
      </c>
      <c r="AS2465" s="124" t="str">
        <f t="shared" si="349"/>
        <v/>
      </c>
      <c r="AT2465" s="125" t="str">
        <f t="shared" si="350"/>
        <v/>
      </c>
      <c r="AU2465" s="125" t="str">
        <f>IF(NOT(AT2465=""),VLOOKUP(AT2465,[1]PSI_Category!A:B,2,0),"")</f>
        <v/>
      </c>
      <c r="AV2465" s="167"/>
      <c r="AW2465" s="167"/>
      <c r="AX2465" s="167"/>
    </row>
    <row r="2466" spans="2:50" s="133" customFormat="1" ht="11.4" customHeight="1" x14ac:dyDescent="0.3">
      <c r="B2466" s="104"/>
      <c r="C2466" s="105"/>
      <c r="D2466" s="106"/>
      <c r="E2466" s="107"/>
      <c r="F2466" s="105"/>
      <c r="G2466" s="107"/>
      <c r="H2466" s="105"/>
      <c r="I2466" s="105"/>
      <c r="J2466" s="107"/>
      <c r="K2466" s="105"/>
      <c r="L2466" s="105"/>
      <c r="M2466" s="105"/>
      <c r="N2466" s="105"/>
      <c r="O2466" s="108"/>
      <c r="P2466" s="109"/>
      <c r="Q2466" s="110"/>
      <c r="R2466" s="110"/>
      <c r="S2466" s="110"/>
      <c r="T2466" s="110"/>
      <c r="U2466" s="111"/>
      <c r="V2466" s="111"/>
      <c r="W2466" s="112"/>
      <c r="X2466" s="113"/>
      <c r="Y2466" s="114"/>
      <c r="Z2466" s="115"/>
      <c r="AA2466" s="116"/>
      <c r="AB2466" s="117" t="b">
        <f t="shared" si="342"/>
        <v>0</v>
      </c>
      <c r="AC2466" s="117">
        <f t="shared" si="343"/>
        <v>0</v>
      </c>
      <c r="AD2466" s="118"/>
      <c r="AE2466" s="117" t="b">
        <f t="shared" si="344"/>
        <v>0</v>
      </c>
      <c r="AF2466" s="117">
        <f t="shared" si="345"/>
        <v>0</v>
      </c>
      <c r="AG2466" s="119">
        <f t="shared" si="346"/>
        <v>0</v>
      </c>
      <c r="AH2466" s="120" t="b">
        <f t="shared" si="347"/>
        <v>0</v>
      </c>
      <c r="AI2466" s="121">
        <f t="shared" si="348"/>
        <v>0</v>
      </c>
      <c r="AJ2466" s="122">
        <f>+C2466</f>
        <v>0</v>
      </c>
      <c r="AK2466" s="122" t="str">
        <f>IF(ISNA(VLOOKUP(postponeList!D2466,[1]Sheet!$A$2:$B$12,2,FALSE))," ",(VLOOKUP(postponeList!D2466,[1]Sheet!$A$2:$B$12,2,FALSE)))</f>
        <v xml:space="preserve"> </v>
      </c>
      <c r="AL2466" s="122" t="str">
        <f>IF(ISNA(VLOOKUP(E2466,[1]Sheet!$G$2:$H$40,2,FALSE))," ",VLOOKUP(E2466,[1]Sheet!$G$2:$H$40,2,FALSE))</f>
        <v xml:space="preserve"> </v>
      </c>
      <c r="AM2466" s="122" t="str">
        <f>IF(ISNA(VLOOKUP(G2466,[1]Sheet!$K$2:$L$159,2,FALSE))," ",(VLOOKUP(G2466,[1]Sheet!$K$2:$L$159,2,FALSE)))</f>
        <v xml:space="preserve"> </v>
      </c>
      <c r="AN2466" s="122" t="str">
        <f>IF(ISNA(VLOOKUP(I2466&amp;C2466,[1]Sheet!$D$2:$E$228,2,FALSE))," ",VLOOKUP(I2466&amp;C2466,[1]Sheet!$D$2:$E$228,2,FALSE))</f>
        <v xml:space="preserve"> </v>
      </c>
      <c r="AO2466" s="122" t="str">
        <f>+I2466&amp;C2466</f>
        <v/>
      </c>
      <c r="AP2466" s="122" t="str">
        <f>C2466&amp;D2466&amp;E2466&amp;G2466&amp;I2466&amp;O2466</f>
        <v/>
      </c>
      <c r="AQ2466" s="122" t="str">
        <f>B2466&amp;D2466&amp;N2466</f>
        <v/>
      </c>
      <c r="AR2466" s="123" t="str">
        <f>+D2466&amp;J2466</f>
        <v/>
      </c>
      <c r="AS2466" s="124" t="str">
        <f t="shared" si="349"/>
        <v/>
      </c>
      <c r="AT2466" s="125" t="str">
        <f t="shared" si="350"/>
        <v/>
      </c>
      <c r="AU2466" s="125" t="str">
        <f>IF(NOT(AT2466=""),VLOOKUP(AT2466,[1]PSI_Category!A:B,2,0),"")</f>
        <v/>
      </c>
      <c r="AV2466" s="167"/>
      <c r="AW2466" s="167"/>
      <c r="AX2466" s="167"/>
    </row>
    <row r="2467" spans="2:50" s="133" customFormat="1" ht="11.4" customHeight="1" x14ac:dyDescent="0.3">
      <c r="B2467" s="104"/>
      <c r="C2467" s="105"/>
      <c r="D2467" s="106"/>
      <c r="E2467" s="107"/>
      <c r="F2467" s="105"/>
      <c r="G2467" s="107"/>
      <c r="H2467" s="105"/>
      <c r="I2467" s="105"/>
      <c r="J2467" s="107"/>
      <c r="K2467" s="105"/>
      <c r="L2467" s="105"/>
      <c r="M2467" s="105"/>
      <c r="N2467" s="105"/>
      <c r="O2467" s="108"/>
      <c r="P2467" s="109"/>
      <c r="Q2467" s="110"/>
      <c r="R2467" s="110"/>
      <c r="S2467" s="110"/>
      <c r="T2467" s="110"/>
      <c r="U2467" s="111"/>
      <c r="V2467" s="111"/>
      <c r="W2467" s="112"/>
      <c r="X2467" s="113"/>
      <c r="Y2467" s="114"/>
      <c r="Z2467" s="115"/>
      <c r="AA2467" s="116"/>
      <c r="AB2467" s="117" t="b">
        <f t="shared" si="342"/>
        <v>0</v>
      </c>
      <c r="AC2467" s="117">
        <f t="shared" si="343"/>
        <v>0</v>
      </c>
      <c r="AD2467" s="118"/>
      <c r="AE2467" s="117" t="b">
        <f t="shared" si="344"/>
        <v>0</v>
      </c>
      <c r="AF2467" s="117">
        <f t="shared" si="345"/>
        <v>0</v>
      </c>
      <c r="AG2467" s="119">
        <f t="shared" si="346"/>
        <v>0</v>
      </c>
      <c r="AH2467" s="120" t="b">
        <f t="shared" si="347"/>
        <v>0</v>
      </c>
      <c r="AI2467" s="121">
        <f t="shared" si="348"/>
        <v>0</v>
      </c>
      <c r="AJ2467" s="122">
        <f>+C2467</f>
        <v>0</v>
      </c>
      <c r="AK2467" s="122" t="str">
        <f>IF(ISNA(VLOOKUP(postponeList!D2467,[1]Sheet!$A$2:$B$12,2,FALSE))," ",(VLOOKUP(postponeList!D2467,[1]Sheet!$A$2:$B$12,2,FALSE)))</f>
        <v xml:space="preserve"> </v>
      </c>
      <c r="AL2467" s="122" t="str">
        <f>IF(ISNA(VLOOKUP(E2467,[1]Sheet!$G$2:$H$40,2,FALSE))," ",VLOOKUP(E2467,[1]Sheet!$G$2:$H$40,2,FALSE))</f>
        <v xml:space="preserve"> </v>
      </c>
      <c r="AM2467" s="122" t="str">
        <f>IF(ISNA(VLOOKUP(G2467,[1]Sheet!$K$2:$L$159,2,FALSE))," ",(VLOOKUP(G2467,[1]Sheet!$K$2:$L$159,2,FALSE)))</f>
        <v xml:space="preserve"> </v>
      </c>
      <c r="AN2467" s="122" t="str">
        <f>IF(ISNA(VLOOKUP(I2467&amp;C2467,[1]Sheet!$D$2:$E$228,2,FALSE))," ",VLOOKUP(I2467&amp;C2467,[1]Sheet!$D$2:$E$228,2,FALSE))</f>
        <v xml:space="preserve"> </v>
      </c>
      <c r="AO2467" s="122" t="str">
        <f>+I2467&amp;C2467</f>
        <v/>
      </c>
      <c r="AP2467" s="122" t="str">
        <f>C2467&amp;D2467&amp;E2467&amp;G2467&amp;I2467&amp;O2467</f>
        <v/>
      </c>
      <c r="AQ2467" s="122" t="str">
        <f>B2467&amp;D2467&amp;N2467</f>
        <v/>
      </c>
      <c r="AR2467" s="123" t="str">
        <f>+D2467&amp;J2467</f>
        <v/>
      </c>
      <c r="AS2467" s="124" t="str">
        <f t="shared" si="349"/>
        <v/>
      </c>
      <c r="AT2467" s="125" t="str">
        <f t="shared" si="350"/>
        <v/>
      </c>
      <c r="AU2467" s="125" t="str">
        <f>IF(NOT(AT2467=""),VLOOKUP(AT2467,[1]PSI_Category!A:B,2,0),"")</f>
        <v/>
      </c>
      <c r="AV2467" s="167"/>
      <c r="AW2467" s="167"/>
      <c r="AX2467" s="167"/>
    </row>
    <row r="2468" spans="2:50" s="133" customFormat="1" ht="11.4" customHeight="1" x14ac:dyDescent="0.3">
      <c r="B2468" s="104"/>
      <c r="C2468" s="105"/>
      <c r="D2468" s="106"/>
      <c r="E2468" s="107"/>
      <c r="F2468" s="105"/>
      <c r="G2468" s="107"/>
      <c r="H2468" s="105"/>
      <c r="I2468" s="105"/>
      <c r="J2468" s="107"/>
      <c r="K2468" s="105"/>
      <c r="L2468" s="105"/>
      <c r="M2468" s="105"/>
      <c r="N2468" s="105"/>
      <c r="O2468" s="108"/>
      <c r="P2468" s="109"/>
      <c r="Q2468" s="110"/>
      <c r="R2468" s="110"/>
      <c r="S2468" s="110"/>
      <c r="T2468" s="110"/>
      <c r="U2468" s="111"/>
      <c r="V2468" s="111"/>
      <c r="W2468" s="112"/>
      <c r="X2468" s="113"/>
      <c r="Y2468" s="114"/>
      <c r="Z2468" s="115"/>
      <c r="AA2468" s="116"/>
      <c r="AB2468" s="117" t="b">
        <f t="shared" si="342"/>
        <v>0</v>
      </c>
      <c r="AC2468" s="117">
        <f t="shared" si="343"/>
        <v>0</v>
      </c>
      <c r="AD2468" s="118"/>
      <c r="AE2468" s="117" t="b">
        <f t="shared" si="344"/>
        <v>0</v>
      </c>
      <c r="AF2468" s="117">
        <f t="shared" si="345"/>
        <v>0</v>
      </c>
      <c r="AG2468" s="119">
        <f t="shared" si="346"/>
        <v>0</v>
      </c>
      <c r="AH2468" s="120" t="b">
        <f t="shared" si="347"/>
        <v>0</v>
      </c>
      <c r="AI2468" s="121">
        <f t="shared" si="348"/>
        <v>0</v>
      </c>
      <c r="AJ2468" s="122">
        <f>+C2468</f>
        <v>0</v>
      </c>
      <c r="AK2468" s="122" t="str">
        <f>IF(ISNA(VLOOKUP(postponeList!D2468,[1]Sheet!$A$2:$B$12,2,FALSE))," ",(VLOOKUP(postponeList!D2468,[1]Sheet!$A$2:$B$12,2,FALSE)))</f>
        <v xml:space="preserve"> </v>
      </c>
      <c r="AL2468" s="122" t="str">
        <f>IF(ISNA(VLOOKUP(E2468,[1]Sheet!$G$2:$H$40,2,FALSE))," ",VLOOKUP(E2468,[1]Sheet!$G$2:$H$40,2,FALSE))</f>
        <v xml:space="preserve"> </v>
      </c>
      <c r="AM2468" s="122" t="str">
        <f>IF(ISNA(VLOOKUP(G2468,[1]Sheet!$K$2:$L$159,2,FALSE))," ",(VLOOKUP(G2468,[1]Sheet!$K$2:$L$159,2,FALSE)))</f>
        <v xml:space="preserve"> </v>
      </c>
      <c r="AN2468" s="122" t="str">
        <f>IF(ISNA(VLOOKUP(I2468&amp;C2468,[1]Sheet!$D$2:$E$228,2,FALSE))," ",VLOOKUP(I2468&amp;C2468,[1]Sheet!$D$2:$E$228,2,FALSE))</f>
        <v xml:space="preserve"> </v>
      </c>
      <c r="AO2468" s="122" t="str">
        <f>+I2468&amp;C2468</f>
        <v/>
      </c>
      <c r="AP2468" s="122" t="str">
        <f>C2468&amp;D2468&amp;E2468&amp;G2468&amp;I2468&amp;O2468</f>
        <v/>
      </c>
      <c r="AQ2468" s="122" t="str">
        <f>B2468&amp;D2468&amp;N2468</f>
        <v/>
      </c>
      <c r="AR2468" s="123" t="str">
        <f>+D2468&amp;J2468</f>
        <v/>
      </c>
      <c r="AS2468" s="124" t="str">
        <f t="shared" si="349"/>
        <v/>
      </c>
      <c r="AT2468" s="125" t="str">
        <f t="shared" si="350"/>
        <v/>
      </c>
      <c r="AU2468" s="125" t="str">
        <f>IF(NOT(AT2468=""),VLOOKUP(AT2468,[1]PSI_Category!A:B,2,0),"")</f>
        <v/>
      </c>
      <c r="AV2468" s="167"/>
      <c r="AW2468" s="167"/>
      <c r="AX2468" s="167"/>
    </row>
    <row r="2469" spans="2:50" s="133" customFormat="1" ht="11.4" customHeight="1" x14ac:dyDescent="0.3">
      <c r="B2469" s="104"/>
      <c r="C2469" s="105"/>
      <c r="D2469" s="106"/>
      <c r="E2469" s="107"/>
      <c r="F2469" s="105"/>
      <c r="G2469" s="107"/>
      <c r="H2469" s="105"/>
      <c r="I2469" s="105"/>
      <c r="J2469" s="107"/>
      <c r="K2469" s="105"/>
      <c r="L2469" s="105"/>
      <c r="M2469" s="105"/>
      <c r="N2469" s="105"/>
      <c r="O2469" s="108"/>
      <c r="P2469" s="109"/>
      <c r="Q2469" s="110"/>
      <c r="R2469" s="110"/>
      <c r="S2469" s="110"/>
      <c r="T2469" s="110"/>
      <c r="U2469" s="111"/>
      <c r="V2469" s="111"/>
      <c r="W2469" s="112"/>
      <c r="X2469" s="113"/>
      <c r="Y2469" s="114"/>
      <c r="Z2469" s="115"/>
      <c r="AA2469" s="116"/>
      <c r="AB2469" s="117" t="b">
        <f t="shared" si="342"/>
        <v>0</v>
      </c>
      <c r="AC2469" s="117">
        <f t="shared" si="343"/>
        <v>0</v>
      </c>
      <c r="AD2469" s="118"/>
      <c r="AE2469" s="117" t="b">
        <f t="shared" si="344"/>
        <v>0</v>
      </c>
      <c r="AF2469" s="117">
        <f t="shared" si="345"/>
        <v>0</v>
      </c>
      <c r="AG2469" s="119">
        <f t="shared" si="346"/>
        <v>0</v>
      </c>
      <c r="AH2469" s="120" t="b">
        <f t="shared" si="347"/>
        <v>0</v>
      </c>
      <c r="AI2469" s="121">
        <f t="shared" si="348"/>
        <v>0</v>
      </c>
      <c r="AJ2469" s="122">
        <f>+C2469</f>
        <v>0</v>
      </c>
      <c r="AK2469" s="122" t="str">
        <f>IF(ISNA(VLOOKUP(postponeList!D2469,[1]Sheet!$A$2:$B$12,2,FALSE))," ",(VLOOKUP(postponeList!D2469,[1]Sheet!$A$2:$B$12,2,FALSE)))</f>
        <v xml:space="preserve"> </v>
      </c>
      <c r="AL2469" s="122" t="str">
        <f>IF(ISNA(VLOOKUP(E2469,[1]Sheet!$G$2:$H$40,2,FALSE))," ",VLOOKUP(E2469,[1]Sheet!$G$2:$H$40,2,FALSE))</f>
        <v xml:space="preserve"> </v>
      </c>
      <c r="AM2469" s="122" t="str">
        <f>IF(ISNA(VLOOKUP(G2469,[1]Sheet!$K$2:$L$159,2,FALSE))," ",(VLOOKUP(G2469,[1]Sheet!$K$2:$L$159,2,FALSE)))</f>
        <v xml:space="preserve"> </v>
      </c>
      <c r="AN2469" s="122" t="str">
        <f>IF(ISNA(VLOOKUP(I2469&amp;C2469,[1]Sheet!$D$2:$E$228,2,FALSE))," ",VLOOKUP(I2469&amp;C2469,[1]Sheet!$D$2:$E$228,2,FALSE))</f>
        <v xml:space="preserve"> </v>
      </c>
      <c r="AO2469" s="122" t="str">
        <f>+I2469&amp;C2469</f>
        <v/>
      </c>
      <c r="AP2469" s="122" t="str">
        <f>C2469&amp;D2469&amp;E2469&amp;G2469&amp;I2469&amp;O2469</f>
        <v/>
      </c>
      <c r="AQ2469" s="122" t="str">
        <f>B2469&amp;D2469&amp;N2469</f>
        <v/>
      </c>
      <c r="AR2469" s="123" t="str">
        <f>+D2469&amp;J2469</f>
        <v/>
      </c>
      <c r="AS2469" s="124" t="str">
        <f t="shared" si="349"/>
        <v/>
      </c>
      <c r="AT2469" s="125" t="str">
        <f t="shared" si="350"/>
        <v/>
      </c>
      <c r="AU2469" s="125" t="str">
        <f>IF(NOT(AT2469=""),VLOOKUP(AT2469,[1]PSI_Category!A:B,2,0),"")</f>
        <v/>
      </c>
      <c r="AV2469" s="167"/>
      <c r="AW2469" s="167"/>
      <c r="AX2469" s="167"/>
    </row>
    <row r="2470" spans="2:50" s="133" customFormat="1" ht="11.4" customHeight="1" x14ac:dyDescent="0.3">
      <c r="B2470" s="104"/>
      <c r="C2470" s="105"/>
      <c r="D2470" s="106"/>
      <c r="E2470" s="107"/>
      <c r="F2470" s="105"/>
      <c r="G2470" s="107"/>
      <c r="H2470" s="105"/>
      <c r="I2470" s="105"/>
      <c r="J2470" s="107"/>
      <c r="K2470" s="105"/>
      <c r="L2470" s="105"/>
      <c r="M2470" s="105"/>
      <c r="N2470" s="105"/>
      <c r="O2470" s="108"/>
      <c r="P2470" s="109"/>
      <c r="Q2470" s="110"/>
      <c r="R2470" s="110"/>
      <c r="S2470" s="110"/>
      <c r="T2470" s="110"/>
      <c r="U2470" s="111"/>
      <c r="V2470" s="111"/>
      <c r="W2470" s="112"/>
      <c r="X2470" s="113"/>
      <c r="Y2470" s="114"/>
      <c r="Z2470" s="115"/>
      <c r="AA2470" s="116"/>
      <c r="AB2470" s="117" t="b">
        <f t="shared" si="342"/>
        <v>0</v>
      </c>
      <c r="AC2470" s="117">
        <f t="shared" si="343"/>
        <v>0</v>
      </c>
      <c r="AD2470" s="118"/>
      <c r="AE2470" s="117" t="b">
        <f t="shared" si="344"/>
        <v>0</v>
      </c>
      <c r="AF2470" s="117">
        <f t="shared" si="345"/>
        <v>0</v>
      </c>
      <c r="AG2470" s="119">
        <f t="shared" si="346"/>
        <v>0</v>
      </c>
      <c r="AH2470" s="120" t="b">
        <f t="shared" si="347"/>
        <v>0</v>
      </c>
      <c r="AI2470" s="121">
        <f t="shared" si="348"/>
        <v>0</v>
      </c>
      <c r="AJ2470" s="122">
        <f>+C2470</f>
        <v>0</v>
      </c>
      <c r="AK2470" s="122" t="str">
        <f>IF(ISNA(VLOOKUP(postponeList!D2470,[1]Sheet!$A$2:$B$12,2,FALSE))," ",(VLOOKUP(postponeList!D2470,[1]Sheet!$A$2:$B$12,2,FALSE)))</f>
        <v xml:space="preserve"> </v>
      </c>
      <c r="AL2470" s="122" t="str">
        <f>IF(ISNA(VLOOKUP(E2470,[1]Sheet!$G$2:$H$40,2,FALSE))," ",VLOOKUP(E2470,[1]Sheet!$G$2:$H$40,2,FALSE))</f>
        <v xml:space="preserve"> </v>
      </c>
      <c r="AM2470" s="122" t="str">
        <f>IF(ISNA(VLOOKUP(G2470,[1]Sheet!$K$2:$L$159,2,FALSE))," ",(VLOOKUP(G2470,[1]Sheet!$K$2:$L$159,2,FALSE)))</f>
        <v xml:space="preserve"> </v>
      </c>
      <c r="AN2470" s="122" t="str">
        <f>IF(ISNA(VLOOKUP(I2470&amp;C2470,[1]Sheet!$D$2:$E$228,2,FALSE))," ",VLOOKUP(I2470&amp;C2470,[1]Sheet!$D$2:$E$228,2,FALSE))</f>
        <v xml:space="preserve"> </v>
      </c>
      <c r="AO2470" s="122" t="str">
        <f>+I2470&amp;C2470</f>
        <v/>
      </c>
      <c r="AP2470" s="122" t="str">
        <f>C2470&amp;D2470&amp;E2470&amp;G2470&amp;I2470&amp;O2470</f>
        <v/>
      </c>
      <c r="AQ2470" s="122" t="str">
        <f>B2470&amp;D2470&amp;N2470</f>
        <v/>
      </c>
      <c r="AR2470" s="123" t="str">
        <f>+D2470&amp;J2470</f>
        <v/>
      </c>
      <c r="AS2470" s="124" t="str">
        <f t="shared" si="349"/>
        <v/>
      </c>
      <c r="AT2470" s="125" t="str">
        <f t="shared" si="350"/>
        <v/>
      </c>
      <c r="AU2470" s="125" t="str">
        <f>IF(NOT(AT2470=""),VLOOKUP(AT2470,[1]PSI_Category!A:B,2,0),"")</f>
        <v/>
      </c>
      <c r="AV2470" s="167"/>
      <c r="AW2470" s="167"/>
      <c r="AX2470" s="167"/>
    </row>
    <row r="2471" spans="2:50" s="133" customFormat="1" ht="11.4" customHeight="1" x14ac:dyDescent="0.3">
      <c r="B2471" s="104"/>
      <c r="C2471" s="105"/>
      <c r="D2471" s="106"/>
      <c r="E2471" s="107"/>
      <c r="F2471" s="105"/>
      <c r="G2471" s="107"/>
      <c r="H2471" s="105"/>
      <c r="I2471" s="105"/>
      <c r="J2471" s="107"/>
      <c r="K2471" s="105"/>
      <c r="L2471" s="105"/>
      <c r="M2471" s="105"/>
      <c r="N2471" s="105"/>
      <c r="O2471" s="108"/>
      <c r="P2471" s="109"/>
      <c r="Q2471" s="110"/>
      <c r="R2471" s="110"/>
      <c r="S2471" s="110"/>
      <c r="T2471" s="110"/>
      <c r="U2471" s="111"/>
      <c r="V2471" s="111"/>
      <c r="W2471" s="112"/>
      <c r="X2471" s="113"/>
      <c r="Y2471" s="114"/>
      <c r="Z2471" s="115"/>
      <c r="AA2471" s="116"/>
      <c r="AB2471" s="117" t="b">
        <f t="shared" si="342"/>
        <v>0</v>
      </c>
      <c r="AC2471" s="117">
        <f t="shared" si="343"/>
        <v>0</v>
      </c>
      <c r="AD2471" s="118"/>
      <c r="AE2471" s="117" t="b">
        <f t="shared" si="344"/>
        <v>0</v>
      </c>
      <c r="AF2471" s="117">
        <f t="shared" si="345"/>
        <v>0</v>
      </c>
      <c r="AG2471" s="119">
        <f t="shared" si="346"/>
        <v>0</v>
      </c>
      <c r="AH2471" s="120" t="b">
        <f t="shared" si="347"/>
        <v>0</v>
      </c>
      <c r="AI2471" s="121">
        <f t="shared" si="348"/>
        <v>0</v>
      </c>
      <c r="AJ2471" s="122">
        <f>+C2471</f>
        <v>0</v>
      </c>
      <c r="AK2471" s="122" t="str">
        <f>IF(ISNA(VLOOKUP(postponeList!D2471,[1]Sheet!$A$2:$B$12,2,FALSE))," ",(VLOOKUP(postponeList!D2471,[1]Sheet!$A$2:$B$12,2,FALSE)))</f>
        <v xml:space="preserve"> </v>
      </c>
      <c r="AL2471" s="122" t="str">
        <f>IF(ISNA(VLOOKUP(E2471,[1]Sheet!$G$2:$H$40,2,FALSE))," ",VLOOKUP(E2471,[1]Sheet!$G$2:$H$40,2,FALSE))</f>
        <v xml:space="preserve"> </v>
      </c>
      <c r="AM2471" s="122" t="str">
        <f>IF(ISNA(VLOOKUP(G2471,[1]Sheet!$K$2:$L$159,2,FALSE))," ",(VLOOKUP(G2471,[1]Sheet!$K$2:$L$159,2,FALSE)))</f>
        <v xml:space="preserve"> </v>
      </c>
      <c r="AN2471" s="122" t="str">
        <f>IF(ISNA(VLOOKUP(I2471&amp;C2471,[1]Sheet!$D$2:$E$228,2,FALSE))," ",VLOOKUP(I2471&amp;C2471,[1]Sheet!$D$2:$E$228,2,FALSE))</f>
        <v xml:space="preserve"> </v>
      </c>
      <c r="AO2471" s="122" t="str">
        <f>+I2471&amp;C2471</f>
        <v/>
      </c>
      <c r="AP2471" s="122" t="str">
        <f>C2471&amp;D2471&amp;E2471&amp;G2471&amp;I2471&amp;O2471</f>
        <v/>
      </c>
      <c r="AQ2471" s="122" t="str">
        <f>B2471&amp;D2471&amp;N2471</f>
        <v/>
      </c>
      <c r="AR2471" s="123" t="str">
        <f>+D2471&amp;J2471</f>
        <v/>
      </c>
      <c r="AS2471" s="124" t="str">
        <f t="shared" si="349"/>
        <v/>
      </c>
      <c r="AT2471" s="125" t="str">
        <f t="shared" si="350"/>
        <v/>
      </c>
      <c r="AU2471" s="125" t="str">
        <f>IF(NOT(AT2471=""),VLOOKUP(AT2471,[1]PSI_Category!A:B,2,0),"")</f>
        <v/>
      </c>
      <c r="AV2471" s="167"/>
      <c r="AW2471" s="167"/>
      <c r="AX2471" s="167"/>
    </row>
    <row r="2472" spans="2:50" s="133" customFormat="1" ht="11.4" customHeight="1" x14ac:dyDescent="0.3">
      <c r="B2472" s="104"/>
      <c r="C2472" s="105"/>
      <c r="D2472" s="106"/>
      <c r="E2472" s="107"/>
      <c r="F2472" s="105"/>
      <c r="G2472" s="107"/>
      <c r="H2472" s="105"/>
      <c r="I2472" s="105"/>
      <c r="J2472" s="107"/>
      <c r="K2472" s="105"/>
      <c r="L2472" s="105"/>
      <c r="M2472" s="105"/>
      <c r="N2472" s="105"/>
      <c r="O2472" s="108"/>
      <c r="P2472" s="109"/>
      <c r="Q2472" s="110"/>
      <c r="R2472" s="110"/>
      <c r="S2472" s="110"/>
      <c r="T2472" s="110"/>
      <c r="U2472" s="111"/>
      <c r="V2472" s="111"/>
      <c r="W2472" s="112"/>
      <c r="X2472" s="113"/>
      <c r="Y2472" s="114"/>
      <c r="Z2472" s="115"/>
      <c r="AA2472" s="116"/>
      <c r="AB2472" s="117" t="b">
        <f t="shared" si="342"/>
        <v>0</v>
      </c>
      <c r="AC2472" s="117">
        <f t="shared" si="343"/>
        <v>0</v>
      </c>
      <c r="AD2472" s="118"/>
      <c r="AE2472" s="117" t="b">
        <f t="shared" si="344"/>
        <v>0</v>
      </c>
      <c r="AF2472" s="117">
        <f t="shared" si="345"/>
        <v>0</v>
      </c>
      <c r="AG2472" s="119">
        <f t="shared" si="346"/>
        <v>0</v>
      </c>
      <c r="AH2472" s="120" t="b">
        <f t="shared" si="347"/>
        <v>0</v>
      </c>
      <c r="AI2472" s="121">
        <f t="shared" si="348"/>
        <v>0</v>
      </c>
      <c r="AJ2472" s="122">
        <f>+C2472</f>
        <v>0</v>
      </c>
      <c r="AK2472" s="122" t="str">
        <f>IF(ISNA(VLOOKUP(postponeList!D2472,[1]Sheet!$A$2:$B$12,2,FALSE))," ",(VLOOKUP(postponeList!D2472,[1]Sheet!$A$2:$B$12,2,FALSE)))</f>
        <v xml:space="preserve"> </v>
      </c>
      <c r="AL2472" s="122" t="str">
        <f>IF(ISNA(VLOOKUP(E2472,[1]Sheet!$G$2:$H$40,2,FALSE))," ",VLOOKUP(E2472,[1]Sheet!$G$2:$H$40,2,FALSE))</f>
        <v xml:space="preserve"> </v>
      </c>
      <c r="AM2472" s="122" t="str">
        <f>IF(ISNA(VLOOKUP(G2472,[1]Sheet!$K$2:$L$159,2,FALSE))," ",(VLOOKUP(G2472,[1]Sheet!$K$2:$L$159,2,FALSE)))</f>
        <v xml:space="preserve"> </v>
      </c>
      <c r="AN2472" s="122" t="str">
        <f>IF(ISNA(VLOOKUP(I2472&amp;C2472,[1]Sheet!$D$2:$E$228,2,FALSE))," ",VLOOKUP(I2472&amp;C2472,[1]Sheet!$D$2:$E$228,2,FALSE))</f>
        <v xml:space="preserve"> </v>
      </c>
      <c r="AO2472" s="122" t="str">
        <f>+I2472&amp;C2472</f>
        <v/>
      </c>
      <c r="AP2472" s="122" t="str">
        <f>C2472&amp;D2472&amp;E2472&amp;G2472&amp;I2472&amp;O2472</f>
        <v/>
      </c>
      <c r="AQ2472" s="122" t="str">
        <f>B2472&amp;D2472&amp;N2472</f>
        <v/>
      </c>
      <c r="AR2472" s="123" t="str">
        <f>+D2472&amp;J2472</f>
        <v/>
      </c>
      <c r="AS2472" s="124" t="str">
        <f t="shared" si="349"/>
        <v/>
      </c>
      <c r="AT2472" s="125" t="str">
        <f t="shared" si="350"/>
        <v/>
      </c>
      <c r="AU2472" s="125" t="str">
        <f>IF(NOT(AT2472=""),VLOOKUP(AT2472,[1]PSI_Category!A:B,2,0),"")</f>
        <v/>
      </c>
      <c r="AV2472" s="167"/>
      <c r="AW2472" s="167"/>
      <c r="AX2472" s="167"/>
    </row>
    <row r="2473" spans="2:50" s="133" customFormat="1" ht="11.4" customHeight="1" x14ac:dyDescent="0.3">
      <c r="B2473" s="104"/>
      <c r="C2473" s="105"/>
      <c r="D2473" s="106"/>
      <c r="E2473" s="107"/>
      <c r="F2473" s="105"/>
      <c r="G2473" s="107"/>
      <c r="H2473" s="105"/>
      <c r="I2473" s="105"/>
      <c r="J2473" s="107"/>
      <c r="K2473" s="105"/>
      <c r="L2473" s="105"/>
      <c r="M2473" s="105"/>
      <c r="N2473" s="105"/>
      <c r="O2473" s="108"/>
      <c r="P2473" s="109"/>
      <c r="Q2473" s="110"/>
      <c r="R2473" s="110"/>
      <c r="S2473" s="110"/>
      <c r="T2473" s="110"/>
      <c r="U2473" s="111"/>
      <c r="V2473" s="111"/>
      <c r="W2473" s="112"/>
      <c r="X2473" s="113"/>
      <c r="Y2473" s="114"/>
      <c r="Z2473" s="115"/>
      <c r="AA2473" s="116"/>
      <c r="AB2473" s="117" t="b">
        <f t="shared" si="342"/>
        <v>0</v>
      </c>
      <c r="AC2473" s="117">
        <f t="shared" si="343"/>
        <v>0</v>
      </c>
      <c r="AD2473" s="118"/>
      <c r="AE2473" s="117" t="b">
        <f t="shared" si="344"/>
        <v>0</v>
      </c>
      <c r="AF2473" s="117">
        <f t="shared" si="345"/>
        <v>0</v>
      </c>
      <c r="AG2473" s="119">
        <f t="shared" si="346"/>
        <v>0</v>
      </c>
      <c r="AH2473" s="120" t="b">
        <f t="shared" si="347"/>
        <v>0</v>
      </c>
      <c r="AI2473" s="121">
        <f t="shared" si="348"/>
        <v>0</v>
      </c>
      <c r="AJ2473" s="122">
        <f>+C2473</f>
        <v>0</v>
      </c>
      <c r="AK2473" s="122" t="str">
        <f>IF(ISNA(VLOOKUP(postponeList!D2473,[1]Sheet!$A$2:$B$12,2,FALSE))," ",(VLOOKUP(postponeList!D2473,[1]Sheet!$A$2:$B$12,2,FALSE)))</f>
        <v xml:space="preserve"> </v>
      </c>
      <c r="AL2473" s="122" t="str">
        <f>IF(ISNA(VLOOKUP(E2473,[1]Sheet!$G$2:$H$40,2,FALSE))," ",VLOOKUP(E2473,[1]Sheet!$G$2:$H$40,2,FALSE))</f>
        <v xml:space="preserve"> </v>
      </c>
      <c r="AM2473" s="122" t="str">
        <f>IF(ISNA(VLOOKUP(G2473,[1]Sheet!$K$2:$L$159,2,FALSE))," ",(VLOOKUP(G2473,[1]Sheet!$K$2:$L$159,2,FALSE)))</f>
        <v xml:space="preserve"> </v>
      </c>
      <c r="AN2473" s="122" t="str">
        <f>IF(ISNA(VLOOKUP(I2473&amp;C2473,[1]Sheet!$D$2:$E$228,2,FALSE))," ",VLOOKUP(I2473&amp;C2473,[1]Sheet!$D$2:$E$228,2,FALSE))</f>
        <v xml:space="preserve"> </v>
      </c>
      <c r="AO2473" s="122" t="str">
        <f>+I2473&amp;C2473</f>
        <v/>
      </c>
      <c r="AP2473" s="122" t="str">
        <f>C2473&amp;D2473&amp;E2473&amp;G2473&amp;I2473&amp;O2473</f>
        <v/>
      </c>
      <c r="AQ2473" s="122" t="str">
        <f>B2473&amp;D2473&amp;N2473</f>
        <v/>
      </c>
      <c r="AR2473" s="123" t="str">
        <f>+D2473&amp;J2473</f>
        <v/>
      </c>
      <c r="AS2473" s="124" t="str">
        <f t="shared" si="349"/>
        <v/>
      </c>
      <c r="AT2473" s="125" t="str">
        <f t="shared" si="350"/>
        <v/>
      </c>
      <c r="AU2473" s="125" t="str">
        <f>IF(NOT(AT2473=""),VLOOKUP(AT2473,[1]PSI_Category!A:B,2,0),"")</f>
        <v/>
      </c>
      <c r="AV2473" s="167"/>
      <c r="AW2473" s="167"/>
      <c r="AX2473" s="167"/>
    </row>
    <row r="2474" spans="2:50" s="133" customFormat="1" ht="11.4" customHeight="1" x14ac:dyDescent="0.3">
      <c r="B2474" s="104"/>
      <c r="C2474" s="105"/>
      <c r="D2474" s="106"/>
      <c r="E2474" s="107"/>
      <c r="F2474" s="105"/>
      <c r="G2474" s="107"/>
      <c r="H2474" s="105"/>
      <c r="I2474" s="105"/>
      <c r="J2474" s="107"/>
      <c r="K2474" s="105"/>
      <c r="L2474" s="105"/>
      <c r="M2474" s="105"/>
      <c r="N2474" s="105"/>
      <c r="O2474" s="108"/>
      <c r="P2474" s="109"/>
      <c r="Q2474" s="110"/>
      <c r="R2474" s="110"/>
      <c r="S2474" s="110"/>
      <c r="T2474" s="110"/>
      <c r="U2474" s="111"/>
      <c r="V2474" s="111"/>
      <c r="W2474" s="112"/>
      <c r="X2474" s="113"/>
      <c r="Y2474" s="114"/>
      <c r="Z2474" s="115"/>
      <c r="AA2474" s="116"/>
      <c r="AB2474" s="117" t="b">
        <f t="shared" si="342"/>
        <v>0</v>
      </c>
      <c r="AC2474" s="117">
        <f t="shared" si="343"/>
        <v>0</v>
      </c>
      <c r="AD2474" s="118"/>
      <c r="AE2474" s="117" t="b">
        <f t="shared" si="344"/>
        <v>0</v>
      </c>
      <c r="AF2474" s="117">
        <f t="shared" si="345"/>
        <v>0</v>
      </c>
      <c r="AG2474" s="119">
        <f t="shared" si="346"/>
        <v>0</v>
      </c>
      <c r="AH2474" s="120" t="b">
        <f t="shared" si="347"/>
        <v>0</v>
      </c>
      <c r="AI2474" s="121">
        <f t="shared" si="348"/>
        <v>0</v>
      </c>
      <c r="AJ2474" s="122">
        <f>+C2474</f>
        <v>0</v>
      </c>
      <c r="AK2474" s="122" t="str">
        <f>IF(ISNA(VLOOKUP(postponeList!D2474,[1]Sheet!$A$2:$B$12,2,FALSE))," ",(VLOOKUP(postponeList!D2474,[1]Sheet!$A$2:$B$12,2,FALSE)))</f>
        <v xml:space="preserve"> </v>
      </c>
      <c r="AL2474" s="122" t="str">
        <f>IF(ISNA(VLOOKUP(E2474,[1]Sheet!$G$2:$H$40,2,FALSE))," ",VLOOKUP(E2474,[1]Sheet!$G$2:$H$40,2,FALSE))</f>
        <v xml:space="preserve"> </v>
      </c>
      <c r="AM2474" s="122" t="str">
        <f>IF(ISNA(VLOOKUP(G2474,[1]Sheet!$K$2:$L$159,2,FALSE))," ",(VLOOKUP(G2474,[1]Sheet!$K$2:$L$159,2,FALSE)))</f>
        <v xml:space="preserve"> </v>
      </c>
      <c r="AN2474" s="122" t="str">
        <f>IF(ISNA(VLOOKUP(I2474&amp;C2474,[1]Sheet!$D$2:$E$228,2,FALSE))," ",VLOOKUP(I2474&amp;C2474,[1]Sheet!$D$2:$E$228,2,FALSE))</f>
        <v xml:space="preserve"> </v>
      </c>
      <c r="AO2474" s="122" t="str">
        <f>+I2474&amp;C2474</f>
        <v/>
      </c>
      <c r="AP2474" s="122" t="str">
        <f>C2474&amp;D2474&amp;E2474&amp;G2474&amp;I2474&amp;O2474</f>
        <v/>
      </c>
      <c r="AQ2474" s="122" t="str">
        <f>B2474&amp;D2474&amp;N2474</f>
        <v/>
      </c>
      <c r="AR2474" s="123" t="str">
        <f>+D2474&amp;J2474</f>
        <v/>
      </c>
      <c r="AS2474" s="124" t="str">
        <f t="shared" si="349"/>
        <v/>
      </c>
      <c r="AT2474" s="125" t="str">
        <f t="shared" si="350"/>
        <v/>
      </c>
      <c r="AU2474" s="125" t="str">
        <f>IF(NOT(AT2474=""),VLOOKUP(AT2474,[1]PSI_Category!A:B,2,0),"")</f>
        <v/>
      </c>
      <c r="AV2474" s="167"/>
      <c r="AW2474" s="167"/>
      <c r="AX2474" s="167"/>
    </row>
    <row r="2475" spans="2:50" s="133" customFormat="1" ht="11.4" customHeight="1" x14ac:dyDescent="0.3">
      <c r="B2475" s="104"/>
      <c r="C2475" s="105"/>
      <c r="D2475" s="106"/>
      <c r="E2475" s="107"/>
      <c r="F2475" s="105"/>
      <c r="G2475" s="107"/>
      <c r="H2475" s="105"/>
      <c r="I2475" s="105"/>
      <c r="J2475" s="107"/>
      <c r="K2475" s="105"/>
      <c r="L2475" s="105"/>
      <c r="M2475" s="105"/>
      <c r="N2475" s="105"/>
      <c r="O2475" s="108"/>
      <c r="P2475" s="109"/>
      <c r="Q2475" s="110"/>
      <c r="R2475" s="110"/>
      <c r="S2475" s="110"/>
      <c r="T2475" s="110"/>
      <c r="U2475" s="111"/>
      <c r="V2475" s="111"/>
      <c r="W2475" s="112"/>
      <c r="X2475" s="113"/>
      <c r="Y2475" s="114"/>
      <c r="Z2475" s="115"/>
      <c r="AA2475" s="116"/>
      <c r="AB2475" s="117" t="b">
        <f t="shared" si="342"/>
        <v>0</v>
      </c>
      <c r="AC2475" s="117">
        <f t="shared" si="343"/>
        <v>0</v>
      </c>
      <c r="AD2475" s="118"/>
      <c r="AE2475" s="117" t="b">
        <f t="shared" si="344"/>
        <v>0</v>
      </c>
      <c r="AF2475" s="117">
        <f t="shared" si="345"/>
        <v>0</v>
      </c>
      <c r="AG2475" s="119">
        <f t="shared" si="346"/>
        <v>0</v>
      </c>
      <c r="AH2475" s="120" t="b">
        <f t="shared" si="347"/>
        <v>0</v>
      </c>
      <c r="AI2475" s="121">
        <f t="shared" si="348"/>
        <v>0</v>
      </c>
      <c r="AJ2475" s="122">
        <f>+C2475</f>
        <v>0</v>
      </c>
      <c r="AK2475" s="122" t="str">
        <f>IF(ISNA(VLOOKUP(postponeList!D2475,[1]Sheet!$A$2:$B$12,2,FALSE))," ",(VLOOKUP(postponeList!D2475,[1]Sheet!$A$2:$B$12,2,FALSE)))</f>
        <v xml:space="preserve"> </v>
      </c>
      <c r="AL2475" s="122" t="str">
        <f>IF(ISNA(VLOOKUP(E2475,[1]Sheet!$G$2:$H$40,2,FALSE))," ",VLOOKUP(E2475,[1]Sheet!$G$2:$H$40,2,FALSE))</f>
        <v xml:space="preserve"> </v>
      </c>
      <c r="AM2475" s="122" t="str">
        <f>IF(ISNA(VLOOKUP(G2475,[1]Sheet!$K$2:$L$159,2,FALSE))," ",(VLOOKUP(G2475,[1]Sheet!$K$2:$L$159,2,FALSE)))</f>
        <v xml:space="preserve"> </v>
      </c>
      <c r="AN2475" s="122" t="str">
        <f>IF(ISNA(VLOOKUP(I2475&amp;C2475,[1]Sheet!$D$2:$E$228,2,FALSE))," ",VLOOKUP(I2475&amp;C2475,[1]Sheet!$D$2:$E$228,2,FALSE))</f>
        <v xml:space="preserve"> </v>
      </c>
      <c r="AO2475" s="122" t="str">
        <f>+I2475&amp;C2475</f>
        <v/>
      </c>
      <c r="AP2475" s="122" t="str">
        <f>C2475&amp;D2475&amp;E2475&amp;G2475&amp;I2475&amp;O2475</f>
        <v/>
      </c>
      <c r="AQ2475" s="122" t="str">
        <f>B2475&amp;D2475&amp;N2475</f>
        <v/>
      </c>
      <c r="AR2475" s="123" t="str">
        <f>+D2475&amp;J2475</f>
        <v/>
      </c>
      <c r="AS2475" s="124" t="str">
        <f t="shared" si="349"/>
        <v/>
      </c>
      <c r="AT2475" s="125" t="str">
        <f t="shared" si="350"/>
        <v/>
      </c>
      <c r="AU2475" s="125" t="str">
        <f>IF(NOT(AT2475=""),VLOOKUP(AT2475,[1]PSI_Category!A:B,2,0),"")</f>
        <v/>
      </c>
      <c r="AV2475" s="167"/>
      <c r="AW2475" s="167"/>
      <c r="AX2475" s="167"/>
    </row>
    <row r="2476" spans="2:50" s="133" customFormat="1" ht="11.4" customHeight="1" x14ac:dyDescent="0.3">
      <c r="B2476" s="104"/>
      <c r="C2476" s="105"/>
      <c r="D2476" s="106"/>
      <c r="E2476" s="107"/>
      <c r="F2476" s="105"/>
      <c r="G2476" s="107"/>
      <c r="H2476" s="105"/>
      <c r="I2476" s="105"/>
      <c r="J2476" s="107"/>
      <c r="K2476" s="105"/>
      <c r="L2476" s="105"/>
      <c r="M2476" s="105"/>
      <c r="N2476" s="105"/>
      <c r="O2476" s="108"/>
      <c r="P2476" s="109"/>
      <c r="Q2476" s="110"/>
      <c r="R2476" s="110"/>
      <c r="S2476" s="110"/>
      <c r="T2476" s="110"/>
      <c r="U2476" s="111"/>
      <c r="V2476" s="111"/>
      <c r="W2476" s="112"/>
      <c r="X2476" s="113"/>
      <c r="Y2476" s="114"/>
      <c r="Z2476" s="115"/>
      <c r="AA2476" s="116"/>
      <c r="AB2476" s="117" t="b">
        <f t="shared" si="342"/>
        <v>0</v>
      </c>
      <c r="AC2476" s="117">
        <f t="shared" si="343"/>
        <v>0</v>
      </c>
      <c r="AD2476" s="118"/>
      <c r="AE2476" s="117" t="b">
        <f t="shared" si="344"/>
        <v>0</v>
      </c>
      <c r="AF2476" s="117">
        <f t="shared" si="345"/>
        <v>0</v>
      </c>
      <c r="AG2476" s="119">
        <f t="shared" si="346"/>
        <v>0</v>
      </c>
      <c r="AH2476" s="120" t="b">
        <f t="shared" si="347"/>
        <v>0</v>
      </c>
      <c r="AI2476" s="121">
        <f t="shared" si="348"/>
        <v>0</v>
      </c>
      <c r="AJ2476" s="122">
        <f>+C2476</f>
        <v>0</v>
      </c>
      <c r="AK2476" s="122" t="str">
        <f>IF(ISNA(VLOOKUP(postponeList!D2476,[1]Sheet!$A$2:$B$12,2,FALSE))," ",(VLOOKUP(postponeList!D2476,[1]Sheet!$A$2:$B$12,2,FALSE)))</f>
        <v xml:space="preserve"> </v>
      </c>
      <c r="AL2476" s="122" t="str">
        <f>IF(ISNA(VLOOKUP(E2476,[1]Sheet!$G$2:$H$40,2,FALSE))," ",VLOOKUP(E2476,[1]Sheet!$G$2:$H$40,2,FALSE))</f>
        <v xml:space="preserve"> </v>
      </c>
      <c r="AM2476" s="122" t="str">
        <f>IF(ISNA(VLOOKUP(G2476,[1]Sheet!$K$2:$L$159,2,FALSE))," ",(VLOOKUP(G2476,[1]Sheet!$K$2:$L$159,2,FALSE)))</f>
        <v xml:space="preserve"> </v>
      </c>
      <c r="AN2476" s="122" t="str">
        <f>IF(ISNA(VLOOKUP(I2476&amp;C2476,[1]Sheet!$D$2:$E$228,2,FALSE))," ",VLOOKUP(I2476&amp;C2476,[1]Sheet!$D$2:$E$228,2,FALSE))</f>
        <v xml:space="preserve"> </v>
      </c>
      <c r="AO2476" s="122" t="str">
        <f>+I2476&amp;C2476</f>
        <v/>
      </c>
      <c r="AP2476" s="122" t="str">
        <f>C2476&amp;D2476&amp;E2476&amp;G2476&amp;I2476&amp;O2476</f>
        <v/>
      </c>
      <c r="AQ2476" s="122" t="str">
        <f>B2476&amp;D2476&amp;N2476</f>
        <v/>
      </c>
      <c r="AR2476" s="123" t="str">
        <f>+D2476&amp;J2476</f>
        <v/>
      </c>
      <c r="AS2476" s="124" t="str">
        <f t="shared" si="349"/>
        <v/>
      </c>
      <c r="AT2476" s="125" t="str">
        <f t="shared" si="350"/>
        <v/>
      </c>
      <c r="AU2476" s="125" t="str">
        <f>IF(NOT(AT2476=""),VLOOKUP(AT2476,[1]PSI_Category!A:B,2,0),"")</f>
        <v/>
      </c>
      <c r="AV2476" s="167"/>
      <c r="AW2476" s="167"/>
      <c r="AX2476" s="167"/>
    </row>
    <row r="2477" spans="2:50" s="133" customFormat="1" ht="11.4" customHeight="1" x14ac:dyDescent="0.3">
      <c r="B2477" s="104"/>
      <c r="C2477" s="105"/>
      <c r="D2477" s="106"/>
      <c r="E2477" s="107"/>
      <c r="F2477" s="105"/>
      <c r="G2477" s="107"/>
      <c r="H2477" s="105"/>
      <c r="I2477" s="105"/>
      <c r="J2477" s="107"/>
      <c r="K2477" s="105"/>
      <c r="L2477" s="105"/>
      <c r="M2477" s="105"/>
      <c r="N2477" s="105"/>
      <c r="O2477" s="108"/>
      <c r="P2477" s="109"/>
      <c r="Q2477" s="110"/>
      <c r="R2477" s="110"/>
      <c r="S2477" s="110"/>
      <c r="T2477" s="110"/>
      <c r="U2477" s="111"/>
      <c r="V2477" s="111"/>
      <c r="W2477" s="112"/>
      <c r="X2477" s="113"/>
      <c r="Y2477" s="114"/>
      <c r="Z2477" s="115"/>
      <c r="AA2477" s="116"/>
      <c r="AB2477" s="117" t="b">
        <f t="shared" si="342"/>
        <v>0</v>
      </c>
      <c r="AC2477" s="117">
        <f t="shared" si="343"/>
        <v>0</v>
      </c>
      <c r="AD2477" s="118"/>
      <c r="AE2477" s="117" t="b">
        <f t="shared" si="344"/>
        <v>0</v>
      </c>
      <c r="AF2477" s="117">
        <f t="shared" si="345"/>
        <v>0</v>
      </c>
      <c r="AG2477" s="119">
        <f t="shared" si="346"/>
        <v>0</v>
      </c>
      <c r="AH2477" s="120" t="b">
        <f t="shared" si="347"/>
        <v>0</v>
      </c>
      <c r="AI2477" s="121">
        <f t="shared" si="348"/>
        <v>0</v>
      </c>
      <c r="AJ2477" s="122">
        <f>+C2477</f>
        <v>0</v>
      </c>
      <c r="AK2477" s="122" t="str">
        <f>IF(ISNA(VLOOKUP(postponeList!D2477,[1]Sheet!$A$2:$B$12,2,FALSE))," ",(VLOOKUP(postponeList!D2477,[1]Sheet!$A$2:$B$12,2,FALSE)))</f>
        <v xml:space="preserve"> </v>
      </c>
      <c r="AL2477" s="122" t="str">
        <f>IF(ISNA(VLOOKUP(E2477,[1]Sheet!$G$2:$H$40,2,FALSE))," ",VLOOKUP(E2477,[1]Sheet!$G$2:$H$40,2,FALSE))</f>
        <v xml:space="preserve"> </v>
      </c>
      <c r="AM2477" s="122" t="str">
        <f>IF(ISNA(VLOOKUP(G2477,[1]Sheet!$K$2:$L$159,2,FALSE))," ",(VLOOKUP(G2477,[1]Sheet!$K$2:$L$159,2,FALSE)))</f>
        <v xml:space="preserve"> </v>
      </c>
      <c r="AN2477" s="122" t="str">
        <f>IF(ISNA(VLOOKUP(I2477&amp;C2477,[1]Sheet!$D$2:$E$228,2,FALSE))," ",VLOOKUP(I2477&amp;C2477,[1]Sheet!$D$2:$E$228,2,FALSE))</f>
        <v xml:space="preserve"> </v>
      </c>
      <c r="AO2477" s="122" t="str">
        <f>+I2477&amp;C2477</f>
        <v/>
      </c>
      <c r="AP2477" s="122" t="str">
        <f>C2477&amp;D2477&amp;E2477&amp;G2477&amp;I2477&amp;O2477</f>
        <v/>
      </c>
      <c r="AQ2477" s="122" t="str">
        <f>B2477&amp;D2477&amp;N2477</f>
        <v/>
      </c>
      <c r="AR2477" s="123" t="str">
        <f>+D2477&amp;J2477</f>
        <v/>
      </c>
      <c r="AS2477" s="124" t="str">
        <f t="shared" si="349"/>
        <v/>
      </c>
      <c r="AT2477" s="125" t="str">
        <f t="shared" si="350"/>
        <v/>
      </c>
      <c r="AU2477" s="125" t="str">
        <f>IF(NOT(AT2477=""),VLOOKUP(AT2477,[1]PSI_Category!A:B,2,0),"")</f>
        <v/>
      </c>
      <c r="AV2477" s="167"/>
      <c r="AW2477" s="167"/>
      <c r="AX2477" s="167"/>
    </row>
    <row r="2478" spans="2:50" s="133" customFormat="1" ht="11.4" customHeight="1" x14ac:dyDescent="0.3">
      <c r="B2478" s="104"/>
      <c r="C2478" s="105"/>
      <c r="D2478" s="106"/>
      <c r="E2478" s="107"/>
      <c r="F2478" s="105"/>
      <c r="G2478" s="107"/>
      <c r="H2478" s="105"/>
      <c r="I2478" s="105"/>
      <c r="J2478" s="107"/>
      <c r="K2478" s="105"/>
      <c r="L2478" s="105"/>
      <c r="M2478" s="105"/>
      <c r="N2478" s="105"/>
      <c r="O2478" s="108"/>
      <c r="P2478" s="109"/>
      <c r="Q2478" s="110"/>
      <c r="R2478" s="110"/>
      <c r="S2478" s="110"/>
      <c r="T2478" s="110"/>
      <c r="U2478" s="111"/>
      <c r="V2478" s="111"/>
      <c r="W2478" s="112"/>
      <c r="X2478" s="113"/>
      <c r="Y2478" s="114"/>
      <c r="Z2478" s="115"/>
      <c r="AA2478" s="116"/>
      <c r="AB2478" s="117" t="b">
        <f t="shared" si="342"/>
        <v>0</v>
      </c>
      <c r="AC2478" s="117">
        <f t="shared" si="343"/>
        <v>0</v>
      </c>
      <c r="AD2478" s="118"/>
      <c r="AE2478" s="117" t="b">
        <f t="shared" si="344"/>
        <v>0</v>
      </c>
      <c r="AF2478" s="117">
        <f t="shared" si="345"/>
        <v>0</v>
      </c>
      <c r="AG2478" s="119">
        <f t="shared" si="346"/>
        <v>0</v>
      </c>
      <c r="AH2478" s="120" t="b">
        <f t="shared" si="347"/>
        <v>0</v>
      </c>
      <c r="AI2478" s="121">
        <f t="shared" si="348"/>
        <v>0</v>
      </c>
      <c r="AJ2478" s="122">
        <f>+C2478</f>
        <v>0</v>
      </c>
      <c r="AK2478" s="122" t="str">
        <f>IF(ISNA(VLOOKUP(postponeList!D2478,[1]Sheet!$A$2:$B$12,2,FALSE))," ",(VLOOKUP(postponeList!D2478,[1]Sheet!$A$2:$B$12,2,FALSE)))</f>
        <v xml:space="preserve"> </v>
      </c>
      <c r="AL2478" s="122" t="str">
        <f>IF(ISNA(VLOOKUP(E2478,[1]Sheet!$G$2:$H$40,2,FALSE))," ",VLOOKUP(E2478,[1]Sheet!$G$2:$H$40,2,FALSE))</f>
        <v xml:space="preserve"> </v>
      </c>
      <c r="AM2478" s="122" t="str">
        <f>IF(ISNA(VLOOKUP(G2478,[1]Sheet!$K$2:$L$159,2,FALSE))," ",(VLOOKUP(G2478,[1]Sheet!$K$2:$L$159,2,FALSE)))</f>
        <v xml:space="preserve"> </v>
      </c>
      <c r="AN2478" s="122" t="str">
        <f>IF(ISNA(VLOOKUP(I2478&amp;C2478,[1]Sheet!$D$2:$E$228,2,FALSE))," ",VLOOKUP(I2478&amp;C2478,[1]Sheet!$D$2:$E$228,2,FALSE))</f>
        <v xml:space="preserve"> </v>
      </c>
      <c r="AO2478" s="122" t="str">
        <f>+I2478&amp;C2478</f>
        <v/>
      </c>
      <c r="AP2478" s="122" t="str">
        <f>C2478&amp;D2478&amp;E2478&amp;G2478&amp;I2478&amp;O2478</f>
        <v/>
      </c>
      <c r="AQ2478" s="122" t="str">
        <f>B2478&amp;D2478&amp;N2478</f>
        <v/>
      </c>
      <c r="AR2478" s="123" t="str">
        <f>+D2478&amp;J2478</f>
        <v/>
      </c>
      <c r="AS2478" s="124" t="str">
        <f t="shared" si="349"/>
        <v/>
      </c>
      <c r="AT2478" s="125" t="str">
        <f t="shared" si="350"/>
        <v/>
      </c>
      <c r="AU2478" s="125" t="str">
        <f>IF(NOT(AT2478=""),VLOOKUP(AT2478,[1]PSI_Category!A:B,2,0),"")</f>
        <v/>
      </c>
      <c r="AV2478" s="167"/>
      <c r="AW2478" s="167"/>
      <c r="AX2478" s="167"/>
    </row>
    <row r="2479" spans="2:50" s="133" customFormat="1" ht="11.4" customHeight="1" x14ac:dyDescent="0.3">
      <c r="B2479" s="104"/>
      <c r="C2479" s="105"/>
      <c r="D2479" s="106"/>
      <c r="E2479" s="107"/>
      <c r="F2479" s="105"/>
      <c r="G2479" s="107"/>
      <c r="H2479" s="105"/>
      <c r="I2479" s="105"/>
      <c r="J2479" s="107"/>
      <c r="K2479" s="105"/>
      <c r="L2479" s="105"/>
      <c r="M2479" s="105"/>
      <c r="N2479" s="105"/>
      <c r="O2479" s="108"/>
      <c r="P2479" s="109"/>
      <c r="Q2479" s="110"/>
      <c r="R2479" s="110"/>
      <c r="S2479" s="110"/>
      <c r="T2479" s="110"/>
      <c r="U2479" s="111"/>
      <c r="V2479" s="111"/>
      <c r="W2479" s="112"/>
      <c r="X2479" s="113"/>
      <c r="Y2479" s="114"/>
      <c r="Z2479" s="115"/>
      <c r="AA2479" s="116"/>
      <c r="AB2479" s="117" t="b">
        <f t="shared" si="342"/>
        <v>0</v>
      </c>
      <c r="AC2479" s="117">
        <f t="shared" si="343"/>
        <v>0</v>
      </c>
      <c r="AD2479" s="118"/>
      <c r="AE2479" s="117" t="b">
        <f t="shared" si="344"/>
        <v>0</v>
      </c>
      <c r="AF2479" s="117">
        <f t="shared" si="345"/>
        <v>0</v>
      </c>
      <c r="AG2479" s="119">
        <f t="shared" si="346"/>
        <v>0</v>
      </c>
      <c r="AH2479" s="120" t="b">
        <f t="shared" si="347"/>
        <v>0</v>
      </c>
      <c r="AI2479" s="121">
        <f t="shared" si="348"/>
        <v>0</v>
      </c>
      <c r="AJ2479" s="122">
        <f>+C2479</f>
        <v>0</v>
      </c>
      <c r="AK2479" s="122" t="str">
        <f>IF(ISNA(VLOOKUP(postponeList!D2479,[1]Sheet!$A$2:$B$12,2,FALSE))," ",(VLOOKUP(postponeList!D2479,[1]Sheet!$A$2:$B$12,2,FALSE)))</f>
        <v xml:space="preserve"> </v>
      </c>
      <c r="AL2479" s="122" t="str">
        <f>IF(ISNA(VLOOKUP(E2479,[1]Sheet!$G$2:$H$40,2,FALSE))," ",VLOOKUP(E2479,[1]Sheet!$G$2:$H$40,2,FALSE))</f>
        <v xml:space="preserve"> </v>
      </c>
      <c r="AM2479" s="122" t="str">
        <f>IF(ISNA(VLOOKUP(G2479,[1]Sheet!$K$2:$L$159,2,FALSE))," ",(VLOOKUP(G2479,[1]Sheet!$K$2:$L$159,2,FALSE)))</f>
        <v xml:space="preserve"> </v>
      </c>
      <c r="AN2479" s="122" t="str">
        <f>IF(ISNA(VLOOKUP(I2479&amp;C2479,[1]Sheet!$D$2:$E$228,2,FALSE))," ",VLOOKUP(I2479&amp;C2479,[1]Sheet!$D$2:$E$228,2,FALSE))</f>
        <v xml:space="preserve"> </v>
      </c>
      <c r="AO2479" s="122" t="str">
        <f>+I2479&amp;C2479</f>
        <v/>
      </c>
      <c r="AP2479" s="122" t="str">
        <f>C2479&amp;D2479&amp;E2479&amp;G2479&amp;I2479&amp;O2479</f>
        <v/>
      </c>
      <c r="AQ2479" s="122" t="str">
        <f>B2479&amp;D2479&amp;N2479</f>
        <v/>
      </c>
      <c r="AR2479" s="123" t="str">
        <f>+D2479&amp;J2479</f>
        <v/>
      </c>
      <c r="AS2479" s="124" t="str">
        <f t="shared" si="349"/>
        <v/>
      </c>
      <c r="AT2479" s="125" t="str">
        <f t="shared" si="350"/>
        <v/>
      </c>
      <c r="AU2479" s="125" t="str">
        <f>IF(NOT(AT2479=""),VLOOKUP(AT2479,[1]PSI_Category!A:B,2,0),"")</f>
        <v/>
      </c>
      <c r="AV2479" s="167"/>
      <c r="AW2479" s="167"/>
      <c r="AX2479" s="167"/>
    </row>
    <row r="2480" spans="2:50" s="133" customFormat="1" ht="11.4" customHeight="1" x14ac:dyDescent="0.3">
      <c r="B2480" s="104"/>
      <c r="C2480" s="105"/>
      <c r="D2480" s="106"/>
      <c r="E2480" s="107"/>
      <c r="F2480" s="105"/>
      <c r="G2480" s="107"/>
      <c r="H2480" s="105"/>
      <c r="I2480" s="105"/>
      <c r="J2480" s="107"/>
      <c r="K2480" s="105"/>
      <c r="L2480" s="105"/>
      <c r="M2480" s="105"/>
      <c r="N2480" s="105"/>
      <c r="O2480" s="108"/>
      <c r="P2480" s="109"/>
      <c r="Q2480" s="110"/>
      <c r="R2480" s="110"/>
      <c r="S2480" s="110"/>
      <c r="T2480" s="110"/>
      <c r="U2480" s="111"/>
      <c r="V2480" s="111"/>
      <c r="W2480" s="112"/>
      <c r="X2480" s="113"/>
      <c r="Y2480" s="114"/>
      <c r="Z2480" s="115"/>
      <c r="AA2480" s="116"/>
      <c r="AB2480" s="117" t="b">
        <f t="shared" si="342"/>
        <v>0</v>
      </c>
      <c r="AC2480" s="117">
        <f t="shared" si="343"/>
        <v>0</v>
      </c>
      <c r="AD2480" s="118"/>
      <c r="AE2480" s="117" t="b">
        <f t="shared" si="344"/>
        <v>0</v>
      </c>
      <c r="AF2480" s="117">
        <f t="shared" si="345"/>
        <v>0</v>
      </c>
      <c r="AG2480" s="119">
        <f t="shared" si="346"/>
        <v>0</v>
      </c>
      <c r="AH2480" s="120" t="b">
        <f t="shared" si="347"/>
        <v>0</v>
      </c>
      <c r="AI2480" s="121">
        <f t="shared" si="348"/>
        <v>0</v>
      </c>
      <c r="AJ2480" s="122">
        <f>+C2480</f>
        <v>0</v>
      </c>
      <c r="AK2480" s="122" t="str">
        <f>IF(ISNA(VLOOKUP(postponeList!D2480,[1]Sheet!$A$2:$B$12,2,FALSE))," ",(VLOOKUP(postponeList!D2480,[1]Sheet!$A$2:$B$12,2,FALSE)))</f>
        <v xml:space="preserve"> </v>
      </c>
      <c r="AL2480" s="122" t="str">
        <f>IF(ISNA(VLOOKUP(E2480,[1]Sheet!$G$2:$H$40,2,FALSE))," ",VLOOKUP(E2480,[1]Sheet!$G$2:$H$40,2,FALSE))</f>
        <v xml:space="preserve"> </v>
      </c>
      <c r="AM2480" s="122" t="str">
        <f>IF(ISNA(VLOOKUP(G2480,[1]Sheet!$K$2:$L$159,2,FALSE))," ",(VLOOKUP(G2480,[1]Sheet!$K$2:$L$159,2,FALSE)))</f>
        <v xml:space="preserve"> </v>
      </c>
      <c r="AN2480" s="122" t="str">
        <f>IF(ISNA(VLOOKUP(I2480&amp;C2480,[1]Sheet!$D$2:$E$228,2,FALSE))," ",VLOOKUP(I2480&amp;C2480,[1]Sheet!$D$2:$E$228,2,FALSE))</f>
        <v xml:space="preserve"> </v>
      </c>
      <c r="AO2480" s="122" t="str">
        <f>+I2480&amp;C2480</f>
        <v/>
      </c>
      <c r="AP2480" s="122" t="str">
        <f>C2480&amp;D2480&amp;E2480&amp;G2480&amp;I2480&amp;O2480</f>
        <v/>
      </c>
      <c r="AQ2480" s="122" t="str">
        <f>B2480&amp;D2480&amp;N2480</f>
        <v/>
      </c>
      <c r="AR2480" s="123" t="str">
        <f>+D2480&amp;J2480</f>
        <v/>
      </c>
      <c r="AS2480" s="124" t="str">
        <f t="shared" si="349"/>
        <v/>
      </c>
      <c r="AT2480" s="125" t="str">
        <f t="shared" si="350"/>
        <v/>
      </c>
      <c r="AU2480" s="125" t="str">
        <f>IF(NOT(AT2480=""),VLOOKUP(AT2480,[1]PSI_Category!A:B,2,0),"")</f>
        <v/>
      </c>
      <c r="AV2480" s="167"/>
      <c r="AW2480" s="167"/>
      <c r="AX2480" s="167"/>
    </row>
    <row r="2481" spans="2:50" s="133" customFormat="1" ht="11.4" customHeight="1" x14ac:dyDescent="0.3">
      <c r="B2481" s="104"/>
      <c r="C2481" s="105"/>
      <c r="D2481" s="106"/>
      <c r="E2481" s="107"/>
      <c r="F2481" s="105"/>
      <c r="G2481" s="107"/>
      <c r="H2481" s="105"/>
      <c r="I2481" s="105"/>
      <c r="J2481" s="107"/>
      <c r="K2481" s="105"/>
      <c r="L2481" s="105"/>
      <c r="M2481" s="105"/>
      <c r="N2481" s="105"/>
      <c r="O2481" s="108"/>
      <c r="P2481" s="109"/>
      <c r="Q2481" s="110"/>
      <c r="R2481" s="110"/>
      <c r="S2481" s="110"/>
      <c r="T2481" s="110"/>
      <c r="U2481" s="111"/>
      <c r="V2481" s="111"/>
      <c r="W2481" s="112"/>
      <c r="X2481" s="113"/>
      <c r="Y2481" s="114"/>
      <c r="Z2481" s="115"/>
      <c r="AA2481" s="116"/>
      <c r="AB2481" s="117" t="b">
        <f t="shared" si="342"/>
        <v>0</v>
      </c>
      <c r="AC2481" s="117">
        <f t="shared" si="343"/>
        <v>0</v>
      </c>
      <c r="AD2481" s="118"/>
      <c r="AE2481" s="117" t="b">
        <f t="shared" si="344"/>
        <v>0</v>
      </c>
      <c r="AF2481" s="117">
        <f t="shared" si="345"/>
        <v>0</v>
      </c>
      <c r="AG2481" s="119">
        <f t="shared" si="346"/>
        <v>0</v>
      </c>
      <c r="AH2481" s="120" t="b">
        <f t="shared" si="347"/>
        <v>0</v>
      </c>
      <c r="AI2481" s="121">
        <f t="shared" si="348"/>
        <v>0</v>
      </c>
      <c r="AJ2481" s="122">
        <f>+C2481</f>
        <v>0</v>
      </c>
      <c r="AK2481" s="122" t="str">
        <f>IF(ISNA(VLOOKUP(postponeList!D2481,[1]Sheet!$A$2:$B$12,2,FALSE))," ",(VLOOKUP(postponeList!D2481,[1]Sheet!$A$2:$B$12,2,FALSE)))</f>
        <v xml:space="preserve"> </v>
      </c>
      <c r="AL2481" s="122" t="str">
        <f>IF(ISNA(VLOOKUP(E2481,[1]Sheet!$G$2:$H$40,2,FALSE))," ",VLOOKUP(E2481,[1]Sheet!$G$2:$H$40,2,FALSE))</f>
        <v xml:space="preserve"> </v>
      </c>
      <c r="AM2481" s="122" t="str">
        <f>IF(ISNA(VLOOKUP(G2481,[1]Sheet!$K$2:$L$159,2,FALSE))," ",(VLOOKUP(G2481,[1]Sheet!$K$2:$L$159,2,FALSE)))</f>
        <v xml:space="preserve"> </v>
      </c>
      <c r="AN2481" s="122" t="str">
        <f>IF(ISNA(VLOOKUP(I2481&amp;C2481,[1]Sheet!$D$2:$E$228,2,FALSE))," ",VLOOKUP(I2481&amp;C2481,[1]Sheet!$D$2:$E$228,2,FALSE))</f>
        <v xml:space="preserve"> </v>
      </c>
      <c r="AO2481" s="122" t="str">
        <f>+I2481&amp;C2481</f>
        <v/>
      </c>
      <c r="AP2481" s="122" t="str">
        <f>C2481&amp;D2481&amp;E2481&amp;G2481&amp;I2481&amp;O2481</f>
        <v/>
      </c>
      <c r="AQ2481" s="122" t="str">
        <f>B2481&amp;D2481&amp;N2481</f>
        <v/>
      </c>
      <c r="AR2481" s="123" t="str">
        <f>+D2481&amp;J2481</f>
        <v/>
      </c>
      <c r="AS2481" s="124" t="str">
        <f t="shared" si="349"/>
        <v/>
      </c>
      <c r="AT2481" s="125" t="str">
        <f t="shared" si="350"/>
        <v/>
      </c>
      <c r="AU2481" s="125" t="str">
        <f>IF(NOT(AT2481=""),VLOOKUP(AT2481,[1]PSI_Category!A:B,2,0),"")</f>
        <v/>
      </c>
      <c r="AV2481" s="167"/>
      <c r="AW2481" s="167"/>
      <c r="AX2481" s="167"/>
    </row>
    <row r="2482" spans="2:50" s="133" customFormat="1" ht="11.4" customHeight="1" x14ac:dyDescent="0.3">
      <c r="B2482" s="104"/>
      <c r="C2482" s="105"/>
      <c r="D2482" s="106"/>
      <c r="E2482" s="107"/>
      <c r="F2482" s="105"/>
      <c r="G2482" s="107"/>
      <c r="H2482" s="105"/>
      <c r="I2482" s="105"/>
      <c r="J2482" s="107"/>
      <c r="K2482" s="105"/>
      <c r="L2482" s="105"/>
      <c r="M2482" s="105"/>
      <c r="N2482" s="105"/>
      <c r="O2482" s="108"/>
      <c r="P2482" s="109"/>
      <c r="Q2482" s="110"/>
      <c r="R2482" s="110"/>
      <c r="S2482" s="110"/>
      <c r="T2482" s="110"/>
      <c r="U2482" s="111"/>
      <c r="V2482" s="111"/>
      <c r="W2482" s="112"/>
      <c r="X2482" s="113"/>
      <c r="Y2482" s="114"/>
      <c r="Z2482" s="115"/>
      <c r="AA2482" s="116"/>
      <c r="AB2482" s="117" t="b">
        <f t="shared" si="342"/>
        <v>0</v>
      </c>
      <c r="AC2482" s="117">
        <f t="shared" si="343"/>
        <v>0</v>
      </c>
      <c r="AD2482" s="118"/>
      <c r="AE2482" s="117" t="b">
        <f t="shared" si="344"/>
        <v>0</v>
      </c>
      <c r="AF2482" s="117">
        <f t="shared" si="345"/>
        <v>0</v>
      </c>
      <c r="AG2482" s="119">
        <f t="shared" si="346"/>
        <v>0</v>
      </c>
      <c r="AH2482" s="120" t="b">
        <f t="shared" si="347"/>
        <v>0</v>
      </c>
      <c r="AI2482" s="121">
        <f t="shared" si="348"/>
        <v>0</v>
      </c>
      <c r="AJ2482" s="122">
        <f>+C2482</f>
        <v>0</v>
      </c>
      <c r="AK2482" s="122" t="str">
        <f>IF(ISNA(VLOOKUP(postponeList!D2482,[1]Sheet!$A$2:$B$12,2,FALSE))," ",(VLOOKUP(postponeList!D2482,[1]Sheet!$A$2:$B$12,2,FALSE)))</f>
        <v xml:space="preserve"> </v>
      </c>
      <c r="AL2482" s="122" t="str">
        <f>IF(ISNA(VLOOKUP(E2482,[1]Sheet!$G$2:$H$40,2,FALSE))," ",VLOOKUP(E2482,[1]Sheet!$G$2:$H$40,2,FALSE))</f>
        <v xml:space="preserve"> </v>
      </c>
      <c r="AM2482" s="122" t="str">
        <f>IF(ISNA(VLOOKUP(G2482,[1]Sheet!$K$2:$L$159,2,FALSE))," ",(VLOOKUP(G2482,[1]Sheet!$K$2:$L$159,2,FALSE)))</f>
        <v xml:space="preserve"> </v>
      </c>
      <c r="AN2482" s="122" t="str">
        <f>IF(ISNA(VLOOKUP(I2482&amp;C2482,[1]Sheet!$D$2:$E$228,2,FALSE))," ",VLOOKUP(I2482&amp;C2482,[1]Sheet!$D$2:$E$228,2,FALSE))</f>
        <v xml:space="preserve"> </v>
      </c>
      <c r="AO2482" s="122" t="str">
        <f>+I2482&amp;C2482</f>
        <v/>
      </c>
      <c r="AP2482" s="122" t="str">
        <f>C2482&amp;D2482&amp;E2482&amp;G2482&amp;I2482&amp;O2482</f>
        <v/>
      </c>
      <c r="AQ2482" s="122" t="str">
        <f>B2482&amp;D2482&amp;N2482</f>
        <v/>
      </c>
      <c r="AR2482" s="123" t="str">
        <f>+D2482&amp;J2482</f>
        <v/>
      </c>
      <c r="AS2482" s="124" t="str">
        <f t="shared" si="349"/>
        <v/>
      </c>
      <c r="AT2482" s="125" t="str">
        <f t="shared" si="350"/>
        <v/>
      </c>
      <c r="AU2482" s="125" t="str">
        <f>IF(NOT(AT2482=""),VLOOKUP(AT2482,[1]PSI_Category!A:B,2,0),"")</f>
        <v/>
      </c>
      <c r="AV2482" s="167"/>
      <c r="AW2482" s="167"/>
      <c r="AX2482" s="167"/>
    </row>
    <row r="2483" spans="2:50" s="133" customFormat="1" ht="11.4" customHeight="1" x14ac:dyDescent="0.3">
      <c r="B2483" s="104"/>
      <c r="C2483" s="105"/>
      <c r="D2483" s="106"/>
      <c r="E2483" s="107"/>
      <c r="F2483" s="105"/>
      <c r="G2483" s="107"/>
      <c r="H2483" s="105"/>
      <c r="I2483" s="105"/>
      <c r="J2483" s="107"/>
      <c r="K2483" s="105"/>
      <c r="L2483" s="105"/>
      <c r="M2483" s="105"/>
      <c r="N2483" s="105"/>
      <c r="O2483" s="108"/>
      <c r="P2483" s="109"/>
      <c r="Q2483" s="110"/>
      <c r="R2483" s="110"/>
      <c r="S2483" s="110"/>
      <c r="T2483" s="110"/>
      <c r="U2483" s="111"/>
      <c r="V2483" s="111"/>
      <c r="W2483" s="112"/>
      <c r="X2483" s="113"/>
      <c r="Y2483" s="114"/>
      <c r="Z2483" s="115"/>
      <c r="AA2483" s="116"/>
      <c r="AB2483" s="117" t="b">
        <f t="shared" si="342"/>
        <v>0</v>
      </c>
      <c r="AC2483" s="117">
        <f t="shared" si="343"/>
        <v>0</v>
      </c>
      <c r="AD2483" s="118"/>
      <c r="AE2483" s="117" t="b">
        <f t="shared" si="344"/>
        <v>0</v>
      </c>
      <c r="AF2483" s="117">
        <f t="shared" si="345"/>
        <v>0</v>
      </c>
      <c r="AG2483" s="119">
        <f t="shared" si="346"/>
        <v>0</v>
      </c>
      <c r="AH2483" s="120" t="b">
        <f t="shared" si="347"/>
        <v>0</v>
      </c>
      <c r="AI2483" s="121">
        <f t="shared" si="348"/>
        <v>0</v>
      </c>
      <c r="AJ2483" s="122">
        <f>+C2483</f>
        <v>0</v>
      </c>
      <c r="AK2483" s="122" t="str">
        <f>IF(ISNA(VLOOKUP(postponeList!D2483,[1]Sheet!$A$2:$B$12,2,FALSE))," ",(VLOOKUP(postponeList!D2483,[1]Sheet!$A$2:$B$12,2,FALSE)))</f>
        <v xml:space="preserve"> </v>
      </c>
      <c r="AL2483" s="122" t="str">
        <f>IF(ISNA(VLOOKUP(E2483,[1]Sheet!$G$2:$H$40,2,FALSE))," ",VLOOKUP(E2483,[1]Sheet!$G$2:$H$40,2,FALSE))</f>
        <v xml:space="preserve"> </v>
      </c>
      <c r="AM2483" s="122" t="str">
        <f>IF(ISNA(VLOOKUP(G2483,[1]Sheet!$K$2:$L$159,2,FALSE))," ",(VLOOKUP(G2483,[1]Sheet!$K$2:$L$159,2,FALSE)))</f>
        <v xml:space="preserve"> </v>
      </c>
      <c r="AN2483" s="122" t="str">
        <f>IF(ISNA(VLOOKUP(I2483&amp;C2483,[1]Sheet!$D$2:$E$228,2,FALSE))," ",VLOOKUP(I2483&amp;C2483,[1]Sheet!$D$2:$E$228,2,FALSE))</f>
        <v xml:space="preserve"> </v>
      </c>
      <c r="AO2483" s="122" t="str">
        <f>+I2483&amp;C2483</f>
        <v/>
      </c>
      <c r="AP2483" s="122" t="str">
        <f>C2483&amp;D2483&amp;E2483&amp;G2483&amp;I2483&amp;O2483</f>
        <v/>
      </c>
      <c r="AQ2483" s="122" t="str">
        <f>B2483&amp;D2483&amp;N2483</f>
        <v/>
      </c>
      <c r="AR2483" s="123" t="str">
        <f>+D2483&amp;J2483</f>
        <v/>
      </c>
      <c r="AS2483" s="124" t="str">
        <f t="shared" si="349"/>
        <v/>
      </c>
      <c r="AT2483" s="125" t="str">
        <f t="shared" si="350"/>
        <v/>
      </c>
      <c r="AU2483" s="125" t="str">
        <f>IF(NOT(AT2483=""),VLOOKUP(AT2483,[1]PSI_Category!A:B,2,0),"")</f>
        <v/>
      </c>
      <c r="AV2483" s="167"/>
      <c r="AW2483" s="167"/>
      <c r="AX2483" s="167"/>
    </row>
    <row r="2484" spans="2:50" s="133" customFormat="1" ht="11.4" customHeight="1" x14ac:dyDescent="0.3">
      <c r="B2484" s="104"/>
      <c r="C2484" s="105"/>
      <c r="D2484" s="106"/>
      <c r="E2484" s="107"/>
      <c r="F2484" s="105"/>
      <c r="G2484" s="107"/>
      <c r="H2484" s="105"/>
      <c r="I2484" s="105"/>
      <c r="J2484" s="107"/>
      <c r="K2484" s="105"/>
      <c r="L2484" s="105"/>
      <c r="M2484" s="105"/>
      <c r="N2484" s="105"/>
      <c r="O2484" s="108"/>
      <c r="P2484" s="109"/>
      <c r="Q2484" s="110"/>
      <c r="R2484" s="110"/>
      <c r="S2484" s="110"/>
      <c r="T2484" s="110"/>
      <c r="U2484" s="111"/>
      <c r="V2484" s="111"/>
      <c r="W2484" s="112"/>
      <c r="X2484" s="113"/>
      <c r="Y2484" s="114"/>
      <c r="Z2484" s="115"/>
      <c r="AA2484" s="116"/>
      <c r="AB2484" s="117" t="b">
        <f t="shared" si="342"/>
        <v>0</v>
      </c>
      <c r="AC2484" s="117">
        <f t="shared" si="343"/>
        <v>0</v>
      </c>
      <c r="AD2484" s="118"/>
      <c r="AE2484" s="117" t="b">
        <f t="shared" si="344"/>
        <v>0</v>
      </c>
      <c r="AF2484" s="117">
        <f t="shared" si="345"/>
        <v>0</v>
      </c>
      <c r="AG2484" s="119">
        <f t="shared" si="346"/>
        <v>0</v>
      </c>
      <c r="AH2484" s="120" t="b">
        <f t="shared" si="347"/>
        <v>0</v>
      </c>
      <c r="AI2484" s="121">
        <f t="shared" si="348"/>
        <v>0</v>
      </c>
      <c r="AJ2484" s="122">
        <f>+C2484</f>
        <v>0</v>
      </c>
      <c r="AK2484" s="122" t="str">
        <f>IF(ISNA(VLOOKUP(postponeList!D2484,[1]Sheet!$A$2:$B$12,2,FALSE))," ",(VLOOKUP(postponeList!D2484,[1]Sheet!$A$2:$B$12,2,FALSE)))</f>
        <v xml:space="preserve"> </v>
      </c>
      <c r="AL2484" s="122" t="str">
        <f>IF(ISNA(VLOOKUP(E2484,[1]Sheet!$G$2:$H$40,2,FALSE))," ",VLOOKUP(E2484,[1]Sheet!$G$2:$H$40,2,FALSE))</f>
        <v xml:space="preserve"> </v>
      </c>
      <c r="AM2484" s="122" t="str">
        <f>IF(ISNA(VLOOKUP(G2484,[1]Sheet!$K$2:$L$159,2,FALSE))," ",(VLOOKUP(G2484,[1]Sheet!$K$2:$L$159,2,FALSE)))</f>
        <v xml:space="preserve"> </v>
      </c>
      <c r="AN2484" s="122" t="str">
        <f>IF(ISNA(VLOOKUP(I2484&amp;C2484,[1]Sheet!$D$2:$E$228,2,FALSE))," ",VLOOKUP(I2484&amp;C2484,[1]Sheet!$D$2:$E$228,2,FALSE))</f>
        <v xml:space="preserve"> </v>
      </c>
      <c r="AO2484" s="122" t="str">
        <f>+I2484&amp;C2484</f>
        <v/>
      </c>
      <c r="AP2484" s="122" t="str">
        <f>C2484&amp;D2484&amp;E2484&amp;G2484&amp;I2484&amp;O2484</f>
        <v/>
      </c>
      <c r="AQ2484" s="122" t="str">
        <f>B2484&amp;D2484&amp;N2484</f>
        <v/>
      </c>
      <c r="AR2484" s="123" t="str">
        <f>+D2484&amp;J2484</f>
        <v/>
      </c>
      <c r="AS2484" s="124" t="str">
        <f t="shared" si="349"/>
        <v/>
      </c>
      <c r="AT2484" s="125" t="str">
        <f t="shared" si="350"/>
        <v/>
      </c>
      <c r="AU2484" s="125" t="str">
        <f>IF(NOT(AT2484=""),VLOOKUP(AT2484,[1]PSI_Category!A:B,2,0),"")</f>
        <v/>
      </c>
      <c r="AV2484" s="167"/>
      <c r="AW2484" s="167"/>
      <c r="AX2484" s="167"/>
    </row>
    <row r="2485" spans="2:50" s="133" customFormat="1" ht="11.4" customHeight="1" x14ac:dyDescent="0.3">
      <c r="B2485" s="104"/>
      <c r="C2485" s="105"/>
      <c r="D2485" s="106"/>
      <c r="E2485" s="107"/>
      <c r="F2485" s="105"/>
      <c r="G2485" s="107"/>
      <c r="H2485" s="105"/>
      <c r="I2485" s="105"/>
      <c r="J2485" s="107"/>
      <c r="K2485" s="105"/>
      <c r="L2485" s="105"/>
      <c r="M2485" s="105"/>
      <c r="N2485" s="105"/>
      <c r="O2485" s="108"/>
      <c r="P2485" s="109"/>
      <c r="Q2485" s="110"/>
      <c r="R2485" s="110"/>
      <c r="S2485" s="110"/>
      <c r="T2485" s="110"/>
      <c r="U2485" s="111"/>
      <c r="V2485" s="111"/>
      <c r="W2485" s="112"/>
      <c r="X2485" s="113"/>
      <c r="Y2485" s="114"/>
      <c r="Z2485" s="115"/>
      <c r="AA2485" s="116"/>
      <c r="AB2485" s="117" t="b">
        <f t="shared" si="342"/>
        <v>0</v>
      </c>
      <c r="AC2485" s="117">
        <f t="shared" si="343"/>
        <v>0</v>
      </c>
      <c r="AD2485" s="118"/>
      <c r="AE2485" s="117" t="b">
        <f t="shared" si="344"/>
        <v>0</v>
      </c>
      <c r="AF2485" s="117">
        <f t="shared" si="345"/>
        <v>0</v>
      </c>
      <c r="AG2485" s="119">
        <f t="shared" si="346"/>
        <v>0</v>
      </c>
      <c r="AH2485" s="120" t="b">
        <f t="shared" si="347"/>
        <v>0</v>
      </c>
      <c r="AI2485" s="121">
        <f t="shared" si="348"/>
        <v>0</v>
      </c>
      <c r="AJ2485" s="122">
        <f>+C2485</f>
        <v>0</v>
      </c>
      <c r="AK2485" s="122" t="str">
        <f>IF(ISNA(VLOOKUP(postponeList!D2485,[1]Sheet!$A$2:$B$12,2,FALSE))," ",(VLOOKUP(postponeList!D2485,[1]Sheet!$A$2:$B$12,2,FALSE)))</f>
        <v xml:space="preserve"> </v>
      </c>
      <c r="AL2485" s="122" t="str">
        <f>IF(ISNA(VLOOKUP(E2485,[1]Sheet!$G$2:$H$40,2,FALSE))," ",VLOOKUP(E2485,[1]Sheet!$G$2:$H$40,2,FALSE))</f>
        <v xml:space="preserve"> </v>
      </c>
      <c r="AM2485" s="122" t="str">
        <f>IF(ISNA(VLOOKUP(G2485,[1]Sheet!$K$2:$L$159,2,FALSE))," ",(VLOOKUP(G2485,[1]Sheet!$K$2:$L$159,2,FALSE)))</f>
        <v xml:space="preserve"> </v>
      </c>
      <c r="AN2485" s="122" t="str">
        <f>IF(ISNA(VLOOKUP(I2485&amp;C2485,[1]Sheet!$D$2:$E$228,2,FALSE))," ",VLOOKUP(I2485&amp;C2485,[1]Sheet!$D$2:$E$228,2,FALSE))</f>
        <v xml:space="preserve"> </v>
      </c>
      <c r="AO2485" s="122" t="str">
        <f>+I2485&amp;C2485</f>
        <v/>
      </c>
      <c r="AP2485" s="122" t="str">
        <f>C2485&amp;D2485&amp;E2485&amp;G2485&amp;I2485&amp;O2485</f>
        <v/>
      </c>
      <c r="AQ2485" s="122" t="str">
        <f>B2485&amp;D2485&amp;N2485</f>
        <v/>
      </c>
      <c r="AR2485" s="123" t="str">
        <f>+D2485&amp;J2485</f>
        <v/>
      </c>
      <c r="AS2485" s="124" t="str">
        <f t="shared" si="349"/>
        <v/>
      </c>
      <c r="AT2485" s="125" t="str">
        <f t="shared" si="350"/>
        <v/>
      </c>
      <c r="AU2485" s="125" t="str">
        <f>IF(NOT(AT2485=""),VLOOKUP(AT2485,[1]PSI_Category!A:B,2,0),"")</f>
        <v/>
      </c>
      <c r="AV2485" s="167"/>
      <c r="AW2485" s="167"/>
      <c r="AX2485" s="167"/>
    </row>
    <row r="2486" spans="2:50" s="133" customFormat="1" ht="11.4" customHeight="1" x14ac:dyDescent="0.3">
      <c r="B2486" s="104"/>
      <c r="C2486" s="105"/>
      <c r="D2486" s="106"/>
      <c r="E2486" s="107"/>
      <c r="F2486" s="105"/>
      <c r="G2486" s="107"/>
      <c r="H2486" s="105"/>
      <c r="I2486" s="105"/>
      <c r="J2486" s="107"/>
      <c r="K2486" s="105"/>
      <c r="L2486" s="105"/>
      <c r="M2486" s="105"/>
      <c r="N2486" s="105"/>
      <c r="O2486" s="108"/>
      <c r="P2486" s="109"/>
      <c r="Q2486" s="110"/>
      <c r="R2486" s="110"/>
      <c r="S2486" s="110"/>
      <c r="T2486" s="110"/>
      <c r="U2486" s="111"/>
      <c r="V2486" s="111"/>
      <c r="W2486" s="112"/>
      <c r="X2486" s="113"/>
      <c r="Y2486" s="114"/>
      <c r="Z2486" s="115"/>
      <c r="AA2486" s="116"/>
      <c r="AB2486" s="117" t="b">
        <f t="shared" si="342"/>
        <v>0</v>
      </c>
      <c r="AC2486" s="117">
        <f t="shared" si="343"/>
        <v>0</v>
      </c>
      <c r="AD2486" s="118"/>
      <c r="AE2486" s="117" t="b">
        <f t="shared" si="344"/>
        <v>0</v>
      </c>
      <c r="AF2486" s="117">
        <f t="shared" si="345"/>
        <v>0</v>
      </c>
      <c r="AG2486" s="119">
        <f t="shared" si="346"/>
        <v>0</v>
      </c>
      <c r="AH2486" s="120" t="b">
        <f t="shared" si="347"/>
        <v>0</v>
      </c>
      <c r="AI2486" s="121">
        <f t="shared" si="348"/>
        <v>0</v>
      </c>
      <c r="AJ2486" s="122">
        <f>+C2486</f>
        <v>0</v>
      </c>
      <c r="AK2486" s="122" t="str">
        <f>IF(ISNA(VLOOKUP(postponeList!D2486,[1]Sheet!$A$2:$B$12,2,FALSE))," ",(VLOOKUP(postponeList!D2486,[1]Sheet!$A$2:$B$12,2,FALSE)))</f>
        <v xml:space="preserve"> </v>
      </c>
      <c r="AL2486" s="122" t="str">
        <f>IF(ISNA(VLOOKUP(E2486,[1]Sheet!$G$2:$H$40,2,FALSE))," ",VLOOKUP(E2486,[1]Sheet!$G$2:$H$40,2,FALSE))</f>
        <v xml:space="preserve"> </v>
      </c>
      <c r="AM2486" s="122" t="str">
        <f>IF(ISNA(VLOOKUP(G2486,[1]Sheet!$K$2:$L$159,2,FALSE))," ",(VLOOKUP(G2486,[1]Sheet!$K$2:$L$159,2,FALSE)))</f>
        <v xml:space="preserve"> </v>
      </c>
      <c r="AN2486" s="122" t="str">
        <f>IF(ISNA(VLOOKUP(I2486&amp;C2486,[1]Sheet!$D$2:$E$228,2,FALSE))," ",VLOOKUP(I2486&amp;C2486,[1]Sheet!$D$2:$E$228,2,FALSE))</f>
        <v xml:space="preserve"> </v>
      </c>
      <c r="AO2486" s="122" t="str">
        <f>+I2486&amp;C2486</f>
        <v/>
      </c>
      <c r="AP2486" s="122" t="str">
        <f>C2486&amp;D2486&amp;E2486&amp;G2486&amp;I2486&amp;O2486</f>
        <v/>
      </c>
      <c r="AQ2486" s="122" t="str">
        <f>B2486&amp;D2486&amp;N2486</f>
        <v/>
      </c>
      <c r="AR2486" s="123" t="str">
        <f>+D2486&amp;J2486</f>
        <v/>
      </c>
      <c r="AS2486" s="124" t="str">
        <f t="shared" si="349"/>
        <v/>
      </c>
      <c r="AT2486" s="125" t="str">
        <f t="shared" si="350"/>
        <v/>
      </c>
      <c r="AU2486" s="125" t="str">
        <f>IF(NOT(AT2486=""),VLOOKUP(AT2486,[1]PSI_Category!A:B,2,0),"")</f>
        <v/>
      </c>
      <c r="AV2486" s="167"/>
      <c r="AW2486" s="167"/>
      <c r="AX2486" s="167"/>
    </row>
    <row r="2487" spans="2:50" s="133" customFormat="1" ht="11.4" customHeight="1" x14ac:dyDescent="0.3">
      <c r="B2487" s="104"/>
      <c r="C2487" s="105"/>
      <c r="D2487" s="106"/>
      <c r="E2487" s="107"/>
      <c r="F2487" s="105"/>
      <c r="G2487" s="107"/>
      <c r="H2487" s="105"/>
      <c r="I2487" s="105"/>
      <c r="J2487" s="107"/>
      <c r="K2487" s="105"/>
      <c r="L2487" s="105"/>
      <c r="M2487" s="105"/>
      <c r="N2487" s="105"/>
      <c r="O2487" s="108"/>
      <c r="P2487" s="109"/>
      <c r="Q2487" s="110"/>
      <c r="R2487" s="110"/>
      <c r="S2487" s="110"/>
      <c r="T2487" s="110"/>
      <c r="U2487" s="111"/>
      <c r="V2487" s="111"/>
      <c r="W2487" s="112"/>
      <c r="X2487" s="113"/>
      <c r="Y2487" s="114"/>
      <c r="Z2487" s="115"/>
      <c r="AA2487" s="116"/>
      <c r="AB2487" s="117" t="b">
        <f t="shared" si="342"/>
        <v>0</v>
      </c>
      <c r="AC2487" s="117">
        <f t="shared" si="343"/>
        <v>0</v>
      </c>
      <c r="AD2487" s="118"/>
      <c r="AE2487" s="117" t="b">
        <f t="shared" si="344"/>
        <v>0</v>
      </c>
      <c r="AF2487" s="117">
        <f t="shared" si="345"/>
        <v>0</v>
      </c>
      <c r="AG2487" s="119">
        <f t="shared" si="346"/>
        <v>0</v>
      </c>
      <c r="AH2487" s="120" t="b">
        <f t="shared" si="347"/>
        <v>0</v>
      </c>
      <c r="AI2487" s="121">
        <f t="shared" si="348"/>
        <v>0</v>
      </c>
      <c r="AJ2487" s="122">
        <f>+C2487</f>
        <v>0</v>
      </c>
      <c r="AK2487" s="122" t="str">
        <f>IF(ISNA(VLOOKUP(postponeList!D2487,[1]Sheet!$A$2:$B$12,2,FALSE))," ",(VLOOKUP(postponeList!D2487,[1]Sheet!$A$2:$B$12,2,FALSE)))</f>
        <v xml:space="preserve"> </v>
      </c>
      <c r="AL2487" s="122" t="str">
        <f>IF(ISNA(VLOOKUP(E2487,[1]Sheet!$G$2:$H$40,2,FALSE))," ",VLOOKUP(E2487,[1]Sheet!$G$2:$H$40,2,FALSE))</f>
        <v xml:space="preserve"> </v>
      </c>
      <c r="AM2487" s="122" t="str">
        <f>IF(ISNA(VLOOKUP(G2487,[1]Sheet!$K$2:$L$159,2,FALSE))," ",(VLOOKUP(G2487,[1]Sheet!$K$2:$L$159,2,FALSE)))</f>
        <v xml:space="preserve"> </v>
      </c>
      <c r="AN2487" s="122" t="str">
        <f>IF(ISNA(VLOOKUP(I2487&amp;C2487,[1]Sheet!$D$2:$E$228,2,FALSE))," ",VLOOKUP(I2487&amp;C2487,[1]Sheet!$D$2:$E$228,2,FALSE))</f>
        <v xml:space="preserve"> </v>
      </c>
      <c r="AO2487" s="122" t="str">
        <f>+I2487&amp;C2487</f>
        <v/>
      </c>
      <c r="AP2487" s="122" t="str">
        <f>C2487&amp;D2487&amp;E2487&amp;G2487&amp;I2487&amp;O2487</f>
        <v/>
      </c>
      <c r="AQ2487" s="122" t="str">
        <f>B2487&amp;D2487&amp;N2487</f>
        <v/>
      </c>
      <c r="AR2487" s="123" t="str">
        <f>+D2487&amp;J2487</f>
        <v/>
      </c>
      <c r="AS2487" s="124" t="str">
        <f t="shared" si="349"/>
        <v/>
      </c>
      <c r="AT2487" s="125" t="str">
        <f t="shared" si="350"/>
        <v/>
      </c>
      <c r="AU2487" s="125" t="str">
        <f>IF(NOT(AT2487=""),VLOOKUP(AT2487,[1]PSI_Category!A:B,2,0),"")</f>
        <v/>
      </c>
      <c r="AV2487" s="167"/>
      <c r="AW2487" s="167"/>
      <c r="AX2487" s="167"/>
    </row>
    <row r="2488" spans="2:50" s="133" customFormat="1" ht="11.4" customHeight="1" x14ac:dyDescent="0.3">
      <c r="B2488" s="104"/>
      <c r="C2488" s="105"/>
      <c r="D2488" s="106"/>
      <c r="E2488" s="107"/>
      <c r="F2488" s="105"/>
      <c r="G2488" s="107"/>
      <c r="H2488" s="105"/>
      <c r="I2488" s="105"/>
      <c r="J2488" s="107"/>
      <c r="K2488" s="105"/>
      <c r="L2488" s="105"/>
      <c r="M2488" s="105"/>
      <c r="N2488" s="105"/>
      <c r="O2488" s="108"/>
      <c r="P2488" s="109"/>
      <c r="Q2488" s="110"/>
      <c r="R2488" s="110"/>
      <c r="S2488" s="110"/>
      <c r="T2488" s="110"/>
      <c r="U2488" s="111"/>
      <c r="V2488" s="111"/>
      <c r="W2488" s="112"/>
      <c r="X2488" s="113"/>
      <c r="Y2488" s="114"/>
      <c r="Z2488" s="115"/>
      <c r="AA2488" s="116"/>
      <c r="AB2488" s="117" t="b">
        <f t="shared" si="342"/>
        <v>0</v>
      </c>
      <c r="AC2488" s="117">
        <f t="shared" si="343"/>
        <v>0</v>
      </c>
      <c r="AD2488" s="118"/>
      <c r="AE2488" s="117" t="b">
        <f t="shared" si="344"/>
        <v>0</v>
      </c>
      <c r="AF2488" s="117">
        <f t="shared" si="345"/>
        <v>0</v>
      </c>
      <c r="AG2488" s="119">
        <f t="shared" si="346"/>
        <v>0</v>
      </c>
      <c r="AH2488" s="120" t="b">
        <f t="shared" si="347"/>
        <v>0</v>
      </c>
      <c r="AI2488" s="121">
        <f t="shared" si="348"/>
        <v>0</v>
      </c>
      <c r="AJ2488" s="122">
        <f>+C2488</f>
        <v>0</v>
      </c>
      <c r="AK2488" s="122" t="str">
        <f>IF(ISNA(VLOOKUP(postponeList!D2488,[1]Sheet!$A$2:$B$12,2,FALSE))," ",(VLOOKUP(postponeList!D2488,[1]Sheet!$A$2:$B$12,2,FALSE)))</f>
        <v xml:space="preserve"> </v>
      </c>
      <c r="AL2488" s="122" t="str">
        <f>IF(ISNA(VLOOKUP(E2488,[1]Sheet!$G$2:$H$40,2,FALSE))," ",VLOOKUP(E2488,[1]Sheet!$G$2:$H$40,2,FALSE))</f>
        <v xml:space="preserve"> </v>
      </c>
      <c r="AM2488" s="122" t="str">
        <f>IF(ISNA(VLOOKUP(G2488,[1]Sheet!$K$2:$L$159,2,FALSE))," ",(VLOOKUP(G2488,[1]Sheet!$K$2:$L$159,2,FALSE)))</f>
        <v xml:space="preserve"> </v>
      </c>
      <c r="AN2488" s="122" t="str">
        <f>IF(ISNA(VLOOKUP(I2488&amp;C2488,[1]Sheet!$D$2:$E$228,2,FALSE))," ",VLOOKUP(I2488&amp;C2488,[1]Sheet!$D$2:$E$228,2,FALSE))</f>
        <v xml:space="preserve"> </v>
      </c>
      <c r="AO2488" s="122" t="str">
        <f>+I2488&amp;C2488</f>
        <v/>
      </c>
      <c r="AP2488" s="122" t="str">
        <f>C2488&amp;D2488&amp;E2488&amp;G2488&amp;I2488&amp;O2488</f>
        <v/>
      </c>
      <c r="AQ2488" s="122" t="str">
        <f>B2488&amp;D2488&amp;N2488</f>
        <v/>
      </c>
      <c r="AR2488" s="123" t="str">
        <f>+D2488&amp;J2488</f>
        <v/>
      </c>
      <c r="AS2488" s="124" t="str">
        <f t="shared" si="349"/>
        <v/>
      </c>
      <c r="AT2488" s="125" t="str">
        <f t="shared" si="350"/>
        <v/>
      </c>
      <c r="AU2488" s="125" t="str">
        <f>IF(NOT(AT2488=""),VLOOKUP(AT2488,[1]PSI_Category!A:B,2,0),"")</f>
        <v/>
      </c>
      <c r="AV2488" s="167"/>
      <c r="AW2488" s="167"/>
      <c r="AX2488" s="167"/>
    </row>
    <row r="2489" spans="2:50" s="133" customFormat="1" ht="11.4" customHeight="1" x14ac:dyDescent="0.3">
      <c r="B2489" s="104"/>
      <c r="C2489" s="105"/>
      <c r="D2489" s="106"/>
      <c r="E2489" s="107"/>
      <c r="F2489" s="105"/>
      <c r="G2489" s="107"/>
      <c r="H2489" s="105"/>
      <c r="I2489" s="105"/>
      <c r="J2489" s="107"/>
      <c r="K2489" s="105"/>
      <c r="L2489" s="105"/>
      <c r="M2489" s="105"/>
      <c r="N2489" s="105"/>
      <c r="O2489" s="108"/>
      <c r="P2489" s="109"/>
      <c r="Q2489" s="110"/>
      <c r="R2489" s="110"/>
      <c r="S2489" s="110"/>
      <c r="T2489" s="110"/>
      <c r="U2489" s="111"/>
      <c r="V2489" s="111"/>
      <c r="W2489" s="112"/>
      <c r="X2489" s="113"/>
      <c r="Y2489" s="114"/>
      <c r="Z2489" s="115"/>
      <c r="AA2489" s="116"/>
      <c r="AB2489" s="117" t="b">
        <f t="shared" si="342"/>
        <v>0</v>
      </c>
      <c r="AC2489" s="117">
        <f t="shared" si="343"/>
        <v>0</v>
      </c>
      <c r="AD2489" s="118"/>
      <c r="AE2489" s="117" t="b">
        <f t="shared" si="344"/>
        <v>0</v>
      </c>
      <c r="AF2489" s="117">
        <f t="shared" si="345"/>
        <v>0</v>
      </c>
      <c r="AG2489" s="119">
        <f t="shared" si="346"/>
        <v>0</v>
      </c>
      <c r="AH2489" s="120" t="b">
        <f t="shared" si="347"/>
        <v>0</v>
      </c>
      <c r="AI2489" s="121">
        <f t="shared" si="348"/>
        <v>0</v>
      </c>
      <c r="AJ2489" s="122">
        <f>+C2489</f>
        <v>0</v>
      </c>
      <c r="AK2489" s="122" t="str">
        <f>IF(ISNA(VLOOKUP(postponeList!D2489,[1]Sheet!$A$2:$B$12,2,FALSE))," ",(VLOOKUP(postponeList!D2489,[1]Sheet!$A$2:$B$12,2,FALSE)))</f>
        <v xml:space="preserve"> </v>
      </c>
      <c r="AL2489" s="122" t="str">
        <f>IF(ISNA(VLOOKUP(E2489,[1]Sheet!$G$2:$H$40,2,FALSE))," ",VLOOKUP(E2489,[1]Sheet!$G$2:$H$40,2,FALSE))</f>
        <v xml:space="preserve"> </v>
      </c>
      <c r="AM2489" s="122" t="str">
        <f>IF(ISNA(VLOOKUP(G2489,[1]Sheet!$K$2:$L$159,2,FALSE))," ",(VLOOKUP(G2489,[1]Sheet!$K$2:$L$159,2,FALSE)))</f>
        <v xml:space="preserve"> </v>
      </c>
      <c r="AN2489" s="122" t="str">
        <f>IF(ISNA(VLOOKUP(I2489&amp;C2489,[1]Sheet!$D$2:$E$228,2,FALSE))," ",VLOOKUP(I2489&amp;C2489,[1]Sheet!$D$2:$E$228,2,FALSE))</f>
        <v xml:space="preserve"> </v>
      </c>
      <c r="AO2489" s="122" t="str">
        <f>+I2489&amp;C2489</f>
        <v/>
      </c>
      <c r="AP2489" s="122" t="str">
        <f>C2489&amp;D2489&amp;E2489&amp;G2489&amp;I2489&amp;O2489</f>
        <v/>
      </c>
      <c r="AQ2489" s="122" t="str">
        <f>B2489&amp;D2489&amp;N2489</f>
        <v/>
      </c>
      <c r="AR2489" s="123" t="str">
        <f>+D2489&amp;J2489</f>
        <v/>
      </c>
      <c r="AS2489" s="124" t="str">
        <f t="shared" si="349"/>
        <v/>
      </c>
      <c r="AT2489" s="125" t="str">
        <f t="shared" si="350"/>
        <v/>
      </c>
      <c r="AU2489" s="125" t="str">
        <f>IF(NOT(AT2489=""),VLOOKUP(AT2489,[1]PSI_Category!A:B,2,0),"")</f>
        <v/>
      </c>
      <c r="AV2489" s="167"/>
      <c r="AW2489" s="167"/>
      <c r="AX2489" s="167"/>
    </row>
    <row r="2490" spans="2:50" s="133" customFormat="1" ht="11.4" customHeight="1" x14ac:dyDescent="0.3">
      <c r="B2490" s="104"/>
      <c r="C2490" s="105"/>
      <c r="D2490" s="106"/>
      <c r="E2490" s="107"/>
      <c r="F2490" s="105"/>
      <c r="G2490" s="107"/>
      <c r="H2490" s="105"/>
      <c r="I2490" s="105"/>
      <c r="J2490" s="107"/>
      <c r="K2490" s="105"/>
      <c r="L2490" s="105"/>
      <c r="M2490" s="105"/>
      <c r="N2490" s="105"/>
      <c r="O2490" s="108"/>
      <c r="P2490" s="109"/>
      <c r="Q2490" s="110"/>
      <c r="R2490" s="110"/>
      <c r="S2490" s="110"/>
      <c r="T2490" s="110"/>
      <c r="U2490" s="111"/>
      <c r="V2490" s="111"/>
      <c r="W2490" s="112"/>
      <c r="X2490" s="113"/>
      <c r="Y2490" s="114"/>
      <c r="Z2490" s="115"/>
      <c r="AA2490" s="116"/>
      <c r="AB2490" s="117" t="b">
        <f t="shared" si="342"/>
        <v>0</v>
      </c>
      <c r="AC2490" s="117">
        <f t="shared" si="343"/>
        <v>0</v>
      </c>
      <c r="AD2490" s="118"/>
      <c r="AE2490" s="117" t="b">
        <f t="shared" si="344"/>
        <v>0</v>
      </c>
      <c r="AF2490" s="117">
        <f t="shared" si="345"/>
        <v>0</v>
      </c>
      <c r="AG2490" s="119">
        <f t="shared" si="346"/>
        <v>0</v>
      </c>
      <c r="AH2490" s="120" t="b">
        <f t="shared" si="347"/>
        <v>0</v>
      </c>
      <c r="AI2490" s="121">
        <f t="shared" si="348"/>
        <v>0</v>
      </c>
      <c r="AJ2490" s="122">
        <f>+C2490</f>
        <v>0</v>
      </c>
      <c r="AK2490" s="122" t="str">
        <f>IF(ISNA(VLOOKUP(postponeList!D2490,[1]Sheet!$A$2:$B$12,2,FALSE))," ",(VLOOKUP(postponeList!D2490,[1]Sheet!$A$2:$B$12,2,FALSE)))</f>
        <v xml:space="preserve"> </v>
      </c>
      <c r="AL2490" s="122" t="str">
        <f>IF(ISNA(VLOOKUP(E2490,[1]Sheet!$G$2:$H$40,2,FALSE))," ",VLOOKUP(E2490,[1]Sheet!$G$2:$H$40,2,FALSE))</f>
        <v xml:space="preserve"> </v>
      </c>
      <c r="AM2490" s="122" t="str">
        <f>IF(ISNA(VLOOKUP(G2490,[1]Sheet!$K$2:$L$159,2,FALSE))," ",(VLOOKUP(G2490,[1]Sheet!$K$2:$L$159,2,FALSE)))</f>
        <v xml:space="preserve"> </v>
      </c>
      <c r="AN2490" s="122" t="str">
        <f>IF(ISNA(VLOOKUP(I2490&amp;C2490,[1]Sheet!$D$2:$E$228,2,FALSE))," ",VLOOKUP(I2490&amp;C2490,[1]Sheet!$D$2:$E$228,2,FALSE))</f>
        <v xml:space="preserve"> </v>
      </c>
      <c r="AO2490" s="122" t="str">
        <f>+I2490&amp;C2490</f>
        <v/>
      </c>
      <c r="AP2490" s="122" t="str">
        <f>C2490&amp;D2490&amp;E2490&amp;G2490&amp;I2490&amp;O2490</f>
        <v/>
      </c>
      <c r="AQ2490" s="122" t="str">
        <f>B2490&amp;D2490&amp;N2490</f>
        <v/>
      </c>
      <c r="AR2490" s="123" t="str">
        <f>+D2490&amp;J2490</f>
        <v/>
      </c>
      <c r="AS2490" s="124" t="str">
        <f t="shared" si="349"/>
        <v/>
      </c>
      <c r="AT2490" s="125" t="str">
        <f t="shared" si="350"/>
        <v/>
      </c>
      <c r="AU2490" s="125" t="str">
        <f>IF(NOT(AT2490=""),VLOOKUP(AT2490,[1]PSI_Category!A:B,2,0),"")</f>
        <v/>
      </c>
      <c r="AV2490" s="167"/>
      <c r="AW2490" s="167"/>
      <c r="AX2490" s="167"/>
    </row>
    <row r="2491" spans="2:50" s="133" customFormat="1" ht="11.4" customHeight="1" x14ac:dyDescent="0.3">
      <c r="B2491" s="104"/>
      <c r="C2491" s="105"/>
      <c r="D2491" s="106"/>
      <c r="E2491" s="107"/>
      <c r="F2491" s="105"/>
      <c r="G2491" s="107"/>
      <c r="H2491" s="105"/>
      <c r="I2491" s="105"/>
      <c r="J2491" s="107"/>
      <c r="K2491" s="105"/>
      <c r="L2491" s="105"/>
      <c r="M2491" s="105"/>
      <c r="N2491" s="105"/>
      <c r="O2491" s="108"/>
      <c r="P2491" s="109"/>
      <c r="Q2491" s="110"/>
      <c r="R2491" s="110"/>
      <c r="S2491" s="110"/>
      <c r="T2491" s="110"/>
      <c r="U2491" s="111"/>
      <c r="V2491" s="111"/>
      <c r="W2491" s="112"/>
      <c r="X2491" s="113"/>
      <c r="Y2491" s="114"/>
      <c r="Z2491" s="115"/>
      <c r="AA2491" s="116"/>
      <c r="AB2491" s="117" t="b">
        <f t="shared" si="342"/>
        <v>0</v>
      </c>
      <c r="AC2491" s="117">
        <f t="shared" si="343"/>
        <v>0</v>
      </c>
      <c r="AD2491" s="118"/>
      <c r="AE2491" s="117" t="b">
        <f t="shared" si="344"/>
        <v>0</v>
      </c>
      <c r="AF2491" s="117">
        <f t="shared" si="345"/>
        <v>0</v>
      </c>
      <c r="AG2491" s="119">
        <f t="shared" si="346"/>
        <v>0</v>
      </c>
      <c r="AH2491" s="120" t="b">
        <f t="shared" si="347"/>
        <v>0</v>
      </c>
      <c r="AI2491" s="121">
        <f t="shared" si="348"/>
        <v>0</v>
      </c>
      <c r="AJ2491" s="122">
        <f>+C2491</f>
        <v>0</v>
      </c>
      <c r="AK2491" s="122" t="str">
        <f>IF(ISNA(VLOOKUP(postponeList!D2491,[1]Sheet!$A$2:$B$12,2,FALSE))," ",(VLOOKUP(postponeList!D2491,[1]Sheet!$A$2:$B$12,2,FALSE)))</f>
        <v xml:space="preserve"> </v>
      </c>
      <c r="AL2491" s="122" t="str">
        <f>IF(ISNA(VLOOKUP(E2491,[1]Sheet!$G$2:$H$40,2,FALSE))," ",VLOOKUP(E2491,[1]Sheet!$G$2:$H$40,2,FALSE))</f>
        <v xml:space="preserve"> </v>
      </c>
      <c r="AM2491" s="122" t="str">
        <f>IF(ISNA(VLOOKUP(G2491,[1]Sheet!$K$2:$L$159,2,FALSE))," ",(VLOOKUP(G2491,[1]Sheet!$K$2:$L$159,2,FALSE)))</f>
        <v xml:space="preserve"> </v>
      </c>
      <c r="AN2491" s="122" t="str">
        <f>IF(ISNA(VLOOKUP(I2491&amp;C2491,[1]Sheet!$D$2:$E$228,2,FALSE))," ",VLOOKUP(I2491&amp;C2491,[1]Sheet!$D$2:$E$228,2,FALSE))</f>
        <v xml:space="preserve"> </v>
      </c>
      <c r="AO2491" s="122" t="str">
        <f>+I2491&amp;C2491</f>
        <v/>
      </c>
      <c r="AP2491" s="122" t="str">
        <f>C2491&amp;D2491&amp;E2491&amp;G2491&amp;I2491&amp;O2491</f>
        <v/>
      </c>
      <c r="AQ2491" s="122" t="str">
        <f>B2491&amp;D2491&amp;N2491</f>
        <v/>
      </c>
      <c r="AR2491" s="123" t="str">
        <f>+D2491&amp;J2491</f>
        <v/>
      </c>
      <c r="AS2491" s="124" t="str">
        <f t="shared" si="349"/>
        <v/>
      </c>
      <c r="AT2491" s="125" t="str">
        <f t="shared" si="350"/>
        <v/>
      </c>
      <c r="AU2491" s="125" t="str">
        <f>IF(NOT(AT2491=""),VLOOKUP(AT2491,[1]PSI_Category!A:B,2,0),"")</f>
        <v/>
      </c>
      <c r="AV2491" s="167"/>
      <c r="AW2491" s="167"/>
      <c r="AX2491" s="167"/>
    </row>
    <row r="2492" spans="2:50" s="133" customFormat="1" ht="11.4" customHeight="1" x14ac:dyDescent="0.3">
      <c r="B2492" s="104"/>
      <c r="C2492" s="105"/>
      <c r="D2492" s="106"/>
      <c r="E2492" s="107"/>
      <c r="F2492" s="105"/>
      <c r="G2492" s="107"/>
      <c r="H2492" s="105"/>
      <c r="I2492" s="105"/>
      <c r="J2492" s="107"/>
      <c r="K2492" s="105"/>
      <c r="L2492" s="105"/>
      <c r="M2492" s="105"/>
      <c r="N2492" s="105"/>
      <c r="O2492" s="108"/>
      <c r="P2492" s="109"/>
      <c r="Q2492" s="110"/>
      <c r="R2492" s="110"/>
      <c r="S2492" s="110"/>
      <c r="T2492" s="110"/>
      <c r="U2492" s="111"/>
      <c r="V2492" s="111"/>
      <c r="W2492" s="112"/>
      <c r="X2492" s="113"/>
      <c r="Y2492" s="114"/>
      <c r="Z2492" s="115"/>
      <c r="AA2492" s="116"/>
      <c r="AB2492" s="117" t="b">
        <f t="shared" si="342"/>
        <v>0</v>
      </c>
      <c r="AC2492" s="117">
        <f t="shared" si="343"/>
        <v>0</v>
      </c>
      <c r="AD2492" s="118"/>
      <c r="AE2492" s="117" t="b">
        <f t="shared" si="344"/>
        <v>0</v>
      </c>
      <c r="AF2492" s="117">
        <f t="shared" si="345"/>
        <v>0</v>
      </c>
      <c r="AG2492" s="119">
        <f t="shared" si="346"/>
        <v>0</v>
      </c>
      <c r="AH2492" s="120" t="b">
        <f t="shared" si="347"/>
        <v>0</v>
      </c>
      <c r="AI2492" s="121">
        <f t="shared" si="348"/>
        <v>0</v>
      </c>
      <c r="AJ2492" s="122">
        <f>+C2492</f>
        <v>0</v>
      </c>
      <c r="AK2492" s="122" t="str">
        <f>IF(ISNA(VLOOKUP(postponeList!D2492,[1]Sheet!$A$2:$B$12,2,FALSE))," ",(VLOOKUP(postponeList!D2492,[1]Sheet!$A$2:$B$12,2,FALSE)))</f>
        <v xml:space="preserve"> </v>
      </c>
      <c r="AL2492" s="122" t="str">
        <f>IF(ISNA(VLOOKUP(E2492,[1]Sheet!$G$2:$H$40,2,FALSE))," ",VLOOKUP(E2492,[1]Sheet!$G$2:$H$40,2,FALSE))</f>
        <v xml:space="preserve"> </v>
      </c>
      <c r="AM2492" s="122" t="str">
        <f>IF(ISNA(VLOOKUP(G2492,[1]Sheet!$K$2:$L$159,2,FALSE))," ",(VLOOKUP(G2492,[1]Sheet!$K$2:$L$159,2,FALSE)))</f>
        <v xml:space="preserve"> </v>
      </c>
      <c r="AN2492" s="122" t="str">
        <f>IF(ISNA(VLOOKUP(I2492&amp;C2492,[1]Sheet!$D$2:$E$228,2,FALSE))," ",VLOOKUP(I2492&amp;C2492,[1]Sheet!$D$2:$E$228,2,FALSE))</f>
        <v xml:space="preserve"> </v>
      </c>
      <c r="AO2492" s="122" t="str">
        <f>+I2492&amp;C2492</f>
        <v/>
      </c>
      <c r="AP2492" s="122" t="str">
        <f>C2492&amp;D2492&amp;E2492&amp;G2492&amp;I2492&amp;O2492</f>
        <v/>
      </c>
      <c r="AQ2492" s="122" t="str">
        <f>B2492&amp;D2492&amp;N2492</f>
        <v/>
      </c>
      <c r="AR2492" s="123" t="str">
        <f>+D2492&amp;J2492</f>
        <v/>
      </c>
      <c r="AS2492" s="124" t="str">
        <f t="shared" si="349"/>
        <v/>
      </c>
      <c r="AT2492" s="125" t="str">
        <f t="shared" si="350"/>
        <v/>
      </c>
      <c r="AU2492" s="125" t="str">
        <f>IF(NOT(AT2492=""),VLOOKUP(AT2492,[1]PSI_Category!A:B,2,0),"")</f>
        <v/>
      </c>
      <c r="AV2492" s="167"/>
      <c r="AW2492" s="167"/>
      <c r="AX2492" s="167"/>
    </row>
    <row r="2493" spans="2:50" s="133" customFormat="1" ht="11.4" customHeight="1" x14ac:dyDescent="0.3">
      <c r="B2493" s="104"/>
      <c r="C2493" s="105"/>
      <c r="D2493" s="106"/>
      <c r="E2493" s="107"/>
      <c r="F2493" s="105"/>
      <c r="G2493" s="107"/>
      <c r="H2493" s="105"/>
      <c r="I2493" s="105"/>
      <c r="J2493" s="107"/>
      <c r="K2493" s="105"/>
      <c r="L2493" s="105"/>
      <c r="M2493" s="105"/>
      <c r="N2493" s="105"/>
      <c r="O2493" s="108"/>
      <c r="P2493" s="109"/>
      <c r="Q2493" s="110"/>
      <c r="R2493" s="110"/>
      <c r="S2493" s="110"/>
      <c r="T2493" s="110"/>
      <c r="U2493" s="111"/>
      <c r="V2493" s="111"/>
      <c r="W2493" s="112"/>
      <c r="X2493" s="113"/>
      <c r="Y2493" s="114"/>
      <c r="Z2493" s="115"/>
      <c r="AA2493" s="116"/>
      <c r="AB2493" s="117" t="b">
        <f t="shared" si="342"/>
        <v>0</v>
      </c>
      <c r="AC2493" s="117">
        <f t="shared" si="343"/>
        <v>0</v>
      </c>
      <c r="AD2493" s="118"/>
      <c r="AE2493" s="117" t="b">
        <f t="shared" si="344"/>
        <v>0</v>
      </c>
      <c r="AF2493" s="117">
        <f t="shared" si="345"/>
        <v>0</v>
      </c>
      <c r="AG2493" s="119">
        <f t="shared" si="346"/>
        <v>0</v>
      </c>
      <c r="AH2493" s="120" t="b">
        <f t="shared" si="347"/>
        <v>0</v>
      </c>
      <c r="AI2493" s="121">
        <f t="shared" si="348"/>
        <v>0</v>
      </c>
      <c r="AJ2493" s="122">
        <f>+C2493</f>
        <v>0</v>
      </c>
      <c r="AK2493" s="122" t="str">
        <f>IF(ISNA(VLOOKUP(postponeList!D2493,[1]Sheet!$A$2:$B$12,2,FALSE))," ",(VLOOKUP(postponeList!D2493,[1]Sheet!$A$2:$B$12,2,FALSE)))</f>
        <v xml:space="preserve"> </v>
      </c>
      <c r="AL2493" s="122" t="str">
        <f>IF(ISNA(VLOOKUP(E2493,[1]Sheet!$G$2:$H$40,2,FALSE))," ",VLOOKUP(E2493,[1]Sheet!$G$2:$H$40,2,FALSE))</f>
        <v xml:space="preserve"> </v>
      </c>
      <c r="AM2493" s="122" t="str">
        <f>IF(ISNA(VLOOKUP(G2493,[1]Sheet!$K$2:$L$159,2,FALSE))," ",(VLOOKUP(G2493,[1]Sheet!$K$2:$L$159,2,FALSE)))</f>
        <v xml:space="preserve"> </v>
      </c>
      <c r="AN2493" s="122" t="str">
        <f>IF(ISNA(VLOOKUP(I2493&amp;C2493,[1]Sheet!$D$2:$E$228,2,FALSE))," ",VLOOKUP(I2493&amp;C2493,[1]Sheet!$D$2:$E$228,2,FALSE))</f>
        <v xml:space="preserve"> </v>
      </c>
      <c r="AO2493" s="122" t="str">
        <f>+I2493&amp;C2493</f>
        <v/>
      </c>
      <c r="AP2493" s="122" t="str">
        <f>C2493&amp;D2493&amp;E2493&amp;G2493&amp;I2493&amp;O2493</f>
        <v/>
      </c>
      <c r="AQ2493" s="122" t="str">
        <f>B2493&amp;D2493&amp;N2493</f>
        <v/>
      </c>
      <c r="AR2493" s="123" t="str">
        <f>+D2493&amp;J2493</f>
        <v/>
      </c>
      <c r="AS2493" s="124" t="str">
        <f t="shared" si="349"/>
        <v/>
      </c>
      <c r="AT2493" s="125" t="str">
        <f t="shared" si="350"/>
        <v/>
      </c>
      <c r="AU2493" s="125" t="str">
        <f>IF(NOT(AT2493=""),VLOOKUP(AT2493,[1]PSI_Category!A:B,2,0),"")</f>
        <v/>
      </c>
      <c r="AV2493" s="167"/>
      <c r="AW2493" s="167"/>
      <c r="AX2493" s="167"/>
    </row>
    <row r="2494" spans="2:50" s="133" customFormat="1" ht="11.4" customHeight="1" x14ac:dyDescent="0.3">
      <c r="B2494" s="104"/>
      <c r="C2494" s="105"/>
      <c r="D2494" s="106"/>
      <c r="E2494" s="107"/>
      <c r="F2494" s="105"/>
      <c r="G2494" s="107"/>
      <c r="H2494" s="105"/>
      <c r="I2494" s="105"/>
      <c r="J2494" s="107"/>
      <c r="K2494" s="105"/>
      <c r="L2494" s="105"/>
      <c r="M2494" s="105"/>
      <c r="N2494" s="105"/>
      <c r="O2494" s="108"/>
      <c r="P2494" s="109"/>
      <c r="Q2494" s="110"/>
      <c r="R2494" s="110"/>
      <c r="S2494" s="110"/>
      <c r="T2494" s="110"/>
      <c r="U2494" s="111"/>
      <c r="V2494" s="111"/>
      <c r="W2494" s="112"/>
      <c r="X2494" s="113"/>
      <c r="Y2494" s="114"/>
      <c r="Z2494" s="115"/>
      <c r="AA2494" s="116"/>
      <c r="AB2494" s="117" t="b">
        <f t="shared" si="342"/>
        <v>0</v>
      </c>
      <c r="AC2494" s="117">
        <f t="shared" si="343"/>
        <v>0</v>
      </c>
      <c r="AD2494" s="118"/>
      <c r="AE2494" s="117" t="b">
        <f t="shared" si="344"/>
        <v>0</v>
      </c>
      <c r="AF2494" s="117">
        <f t="shared" si="345"/>
        <v>0</v>
      </c>
      <c r="AG2494" s="119">
        <f t="shared" si="346"/>
        <v>0</v>
      </c>
      <c r="AH2494" s="120" t="b">
        <f t="shared" si="347"/>
        <v>0</v>
      </c>
      <c r="AI2494" s="121">
        <f t="shared" si="348"/>
        <v>0</v>
      </c>
      <c r="AJ2494" s="122">
        <f>+C2494</f>
        <v>0</v>
      </c>
      <c r="AK2494" s="122" t="str">
        <f>IF(ISNA(VLOOKUP(postponeList!D2494,[1]Sheet!$A$2:$B$12,2,FALSE))," ",(VLOOKUP(postponeList!D2494,[1]Sheet!$A$2:$B$12,2,FALSE)))</f>
        <v xml:space="preserve"> </v>
      </c>
      <c r="AL2494" s="122" t="str">
        <f>IF(ISNA(VLOOKUP(E2494,[1]Sheet!$G$2:$H$40,2,FALSE))," ",VLOOKUP(E2494,[1]Sheet!$G$2:$H$40,2,FALSE))</f>
        <v xml:space="preserve"> </v>
      </c>
      <c r="AM2494" s="122" t="str">
        <f>IF(ISNA(VLOOKUP(G2494,[1]Sheet!$K$2:$L$159,2,FALSE))," ",(VLOOKUP(G2494,[1]Sheet!$K$2:$L$159,2,FALSE)))</f>
        <v xml:space="preserve"> </v>
      </c>
      <c r="AN2494" s="122" t="str">
        <f>IF(ISNA(VLOOKUP(I2494&amp;C2494,[1]Sheet!$D$2:$E$228,2,FALSE))," ",VLOOKUP(I2494&amp;C2494,[1]Sheet!$D$2:$E$228,2,FALSE))</f>
        <v xml:space="preserve"> </v>
      </c>
      <c r="AO2494" s="122" t="str">
        <f>+I2494&amp;C2494</f>
        <v/>
      </c>
      <c r="AP2494" s="122" t="str">
        <f>C2494&amp;D2494&amp;E2494&amp;G2494&amp;I2494&amp;O2494</f>
        <v/>
      </c>
      <c r="AQ2494" s="122" t="str">
        <f>B2494&amp;D2494&amp;N2494</f>
        <v/>
      </c>
      <c r="AR2494" s="123" t="str">
        <f>+D2494&amp;J2494</f>
        <v/>
      </c>
      <c r="AS2494" s="124" t="str">
        <f t="shared" si="349"/>
        <v/>
      </c>
      <c r="AT2494" s="125" t="str">
        <f t="shared" si="350"/>
        <v/>
      </c>
      <c r="AU2494" s="125" t="str">
        <f>IF(NOT(AT2494=""),VLOOKUP(AT2494,[1]PSI_Category!A:B,2,0),"")</f>
        <v/>
      </c>
      <c r="AV2494" s="167"/>
      <c r="AW2494" s="167"/>
      <c r="AX2494" s="167"/>
    </row>
    <row r="2495" spans="2:50" s="133" customFormat="1" ht="11.4" customHeight="1" x14ac:dyDescent="0.3">
      <c r="B2495" s="104"/>
      <c r="C2495" s="105"/>
      <c r="D2495" s="106"/>
      <c r="E2495" s="107"/>
      <c r="F2495" s="105"/>
      <c r="G2495" s="107"/>
      <c r="H2495" s="105"/>
      <c r="I2495" s="105"/>
      <c r="J2495" s="107"/>
      <c r="K2495" s="105"/>
      <c r="L2495" s="105"/>
      <c r="M2495" s="105"/>
      <c r="N2495" s="105"/>
      <c r="O2495" s="108"/>
      <c r="P2495" s="109"/>
      <c r="Q2495" s="110"/>
      <c r="R2495" s="110"/>
      <c r="S2495" s="110"/>
      <c r="T2495" s="110"/>
      <c r="U2495" s="111"/>
      <c r="V2495" s="111"/>
      <c r="W2495" s="112"/>
      <c r="X2495" s="113"/>
      <c r="Y2495" s="114"/>
      <c r="Z2495" s="115"/>
      <c r="AA2495" s="116"/>
      <c r="AB2495" s="117" t="b">
        <f t="shared" si="342"/>
        <v>0</v>
      </c>
      <c r="AC2495" s="117">
        <f t="shared" si="343"/>
        <v>0</v>
      </c>
      <c r="AD2495" s="118"/>
      <c r="AE2495" s="117" t="b">
        <f t="shared" si="344"/>
        <v>0</v>
      </c>
      <c r="AF2495" s="117">
        <f t="shared" si="345"/>
        <v>0</v>
      </c>
      <c r="AG2495" s="119">
        <f t="shared" si="346"/>
        <v>0</v>
      </c>
      <c r="AH2495" s="120" t="b">
        <f t="shared" si="347"/>
        <v>0</v>
      </c>
      <c r="AI2495" s="121">
        <f t="shared" si="348"/>
        <v>0</v>
      </c>
      <c r="AJ2495" s="122">
        <f>+C2495</f>
        <v>0</v>
      </c>
      <c r="AK2495" s="122" t="str">
        <f>IF(ISNA(VLOOKUP(postponeList!D2495,[1]Sheet!$A$2:$B$12,2,FALSE))," ",(VLOOKUP(postponeList!D2495,[1]Sheet!$A$2:$B$12,2,FALSE)))</f>
        <v xml:space="preserve"> </v>
      </c>
      <c r="AL2495" s="122" t="str">
        <f>IF(ISNA(VLOOKUP(E2495,[1]Sheet!$G$2:$H$40,2,FALSE))," ",VLOOKUP(E2495,[1]Sheet!$G$2:$H$40,2,FALSE))</f>
        <v xml:space="preserve"> </v>
      </c>
      <c r="AM2495" s="122" t="str">
        <f>IF(ISNA(VLOOKUP(G2495,[1]Sheet!$K$2:$L$159,2,FALSE))," ",(VLOOKUP(G2495,[1]Sheet!$K$2:$L$159,2,FALSE)))</f>
        <v xml:space="preserve"> </v>
      </c>
      <c r="AN2495" s="122" t="str">
        <f>IF(ISNA(VLOOKUP(I2495&amp;C2495,[1]Sheet!$D$2:$E$228,2,FALSE))," ",VLOOKUP(I2495&amp;C2495,[1]Sheet!$D$2:$E$228,2,FALSE))</f>
        <v xml:space="preserve"> </v>
      </c>
      <c r="AO2495" s="122" t="str">
        <f>+I2495&amp;C2495</f>
        <v/>
      </c>
      <c r="AP2495" s="122" t="str">
        <f>C2495&amp;D2495&amp;E2495&amp;G2495&amp;I2495&amp;O2495</f>
        <v/>
      </c>
      <c r="AQ2495" s="122" t="str">
        <f>B2495&amp;D2495&amp;N2495</f>
        <v/>
      </c>
      <c r="AR2495" s="123" t="str">
        <f>+D2495&amp;J2495</f>
        <v/>
      </c>
      <c r="AS2495" s="124" t="str">
        <f t="shared" si="349"/>
        <v/>
      </c>
      <c r="AT2495" s="125" t="str">
        <f t="shared" si="350"/>
        <v/>
      </c>
      <c r="AU2495" s="125" t="str">
        <f>IF(NOT(AT2495=""),VLOOKUP(AT2495,[1]PSI_Category!A:B,2,0),"")</f>
        <v/>
      </c>
      <c r="AV2495" s="167"/>
      <c r="AW2495" s="167"/>
      <c r="AX2495" s="167"/>
    </row>
    <row r="2496" spans="2:50" s="133" customFormat="1" ht="11.4" customHeight="1" x14ac:dyDescent="0.3">
      <c r="B2496" s="104"/>
      <c r="C2496" s="105"/>
      <c r="D2496" s="106"/>
      <c r="E2496" s="107"/>
      <c r="F2496" s="105"/>
      <c r="G2496" s="107"/>
      <c r="H2496" s="105"/>
      <c r="I2496" s="105"/>
      <c r="J2496" s="107"/>
      <c r="K2496" s="105"/>
      <c r="L2496" s="105"/>
      <c r="M2496" s="105"/>
      <c r="N2496" s="105"/>
      <c r="O2496" s="108"/>
      <c r="P2496" s="109"/>
      <c r="Q2496" s="110"/>
      <c r="R2496" s="110"/>
      <c r="S2496" s="110"/>
      <c r="T2496" s="110"/>
      <c r="U2496" s="111"/>
      <c r="V2496" s="111"/>
      <c r="W2496" s="112"/>
      <c r="X2496" s="113"/>
      <c r="Y2496" s="114"/>
      <c r="Z2496" s="115"/>
      <c r="AA2496" s="116"/>
      <c r="AB2496" s="117" t="b">
        <f t="shared" si="342"/>
        <v>0</v>
      </c>
      <c r="AC2496" s="117">
        <f t="shared" si="343"/>
        <v>0</v>
      </c>
      <c r="AD2496" s="118"/>
      <c r="AE2496" s="117" t="b">
        <f t="shared" si="344"/>
        <v>0</v>
      </c>
      <c r="AF2496" s="117">
        <f t="shared" si="345"/>
        <v>0</v>
      </c>
      <c r="AG2496" s="119">
        <f t="shared" si="346"/>
        <v>0</v>
      </c>
      <c r="AH2496" s="120" t="b">
        <f t="shared" si="347"/>
        <v>0</v>
      </c>
      <c r="AI2496" s="121">
        <f t="shared" si="348"/>
        <v>0</v>
      </c>
      <c r="AJ2496" s="122">
        <f>+C2496</f>
        <v>0</v>
      </c>
      <c r="AK2496" s="122" t="str">
        <f>IF(ISNA(VLOOKUP(postponeList!D2496,[1]Sheet!$A$2:$B$12,2,FALSE))," ",(VLOOKUP(postponeList!D2496,[1]Sheet!$A$2:$B$12,2,FALSE)))</f>
        <v xml:space="preserve"> </v>
      </c>
      <c r="AL2496" s="122" t="str">
        <f>IF(ISNA(VLOOKUP(E2496,[1]Sheet!$G$2:$H$40,2,FALSE))," ",VLOOKUP(E2496,[1]Sheet!$G$2:$H$40,2,FALSE))</f>
        <v xml:space="preserve"> </v>
      </c>
      <c r="AM2496" s="122" t="str">
        <f>IF(ISNA(VLOOKUP(G2496,[1]Sheet!$K$2:$L$159,2,FALSE))," ",(VLOOKUP(G2496,[1]Sheet!$K$2:$L$159,2,FALSE)))</f>
        <v xml:space="preserve"> </v>
      </c>
      <c r="AN2496" s="122" t="str">
        <f>IF(ISNA(VLOOKUP(I2496&amp;C2496,[1]Sheet!$D$2:$E$228,2,FALSE))," ",VLOOKUP(I2496&amp;C2496,[1]Sheet!$D$2:$E$228,2,FALSE))</f>
        <v xml:space="preserve"> </v>
      </c>
      <c r="AO2496" s="122" t="str">
        <f>+I2496&amp;C2496</f>
        <v/>
      </c>
      <c r="AP2496" s="122" t="str">
        <f>C2496&amp;D2496&amp;E2496&amp;G2496&amp;I2496&amp;O2496</f>
        <v/>
      </c>
      <c r="AQ2496" s="122" t="str">
        <f>B2496&amp;D2496&amp;N2496</f>
        <v/>
      </c>
      <c r="AR2496" s="123" t="str">
        <f>+D2496&amp;J2496</f>
        <v/>
      </c>
      <c r="AS2496" s="124" t="str">
        <f t="shared" si="349"/>
        <v/>
      </c>
      <c r="AT2496" s="125" t="str">
        <f t="shared" si="350"/>
        <v/>
      </c>
      <c r="AU2496" s="125" t="str">
        <f>IF(NOT(AT2496=""),VLOOKUP(AT2496,[1]PSI_Category!A:B,2,0),"")</f>
        <v/>
      </c>
      <c r="AV2496" s="167"/>
      <c r="AW2496" s="167"/>
      <c r="AX2496" s="167"/>
    </row>
    <row r="2497" spans="2:50" s="133" customFormat="1" ht="11.4" customHeight="1" x14ac:dyDescent="0.3">
      <c r="B2497" s="104"/>
      <c r="C2497" s="105"/>
      <c r="D2497" s="106"/>
      <c r="E2497" s="107"/>
      <c r="F2497" s="105"/>
      <c r="G2497" s="107"/>
      <c r="H2497" s="105"/>
      <c r="I2497" s="105"/>
      <c r="J2497" s="107"/>
      <c r="K2497" s="105"/>
      <c r="L2497" s="105"/>
      <c r="M2497" s="105"/>
      <c r="N2497" s="105"/>
      <c r="O2497" s="108"/>
      <c r="P2497" s="109"/>
      <c r="Q2497" s="110"/>
      <c r="R2497" s="110"/>
      <c r="S2497" s="110"/>
      <c r="T2497" s="110"/>
      <c r="U2497" s="111"/>
      <c r="V2497" s="111"/>
      <c r="W2497" s="112"/>
      <c r="X2497" s="113"/>
      <c r="Y2497" s="114"/>
      <c r="Z2497" s="115"/>
      <c r="AA2497" s="116"/>
      <c r="AB2497" s="117" t="b">
        <f t="shared" si="342"/>
        <v>0</v>
      </c>
      <c r="AC2497" s="117">
        <f t="shared" si="343"/>
        <v>0</v>
      </c>
      <c r="AD2497" s="118"/>
      <c r="AE2497" s="117" t="b">
        <f t="shared" si="344"/>
        <v>0</v>
      </c>
      <c r="AF2497" s="117">
        <f t="shared" si="345"/>
        <v>0</v>
      </c>
      <c r="AG2497" s="119">
        <f t="shared" si="346"/>
        <v>0</v>
      </c>
      <c r="AH2497" s="120" t="b">
        <f t="shared" si="347"/>
        <v>0</v>
      </c>
      <c r="AI2497" s="121">
        <f t="shared" si="348"/>
        <v>0</v>
      </c>
      <c r="AJ2497" s="122">
        <f>+C2497</f>
        <v>0</v>
      </c>
      <c r="AK2497" s="122" t="str">
        <f>IF(ISNA(VLOOKUP(postponeList!D2497,[1]Sheet!$A$2:$B$12,2,FALSE))," ",(VLOOKUP(postponeList!D2497,[1]Sheet!$A$2:$B$12,2,FALSE)))</f>
        <v xml:space="preserve"> </v>
      </c>
      <c r="AL2497" s="122" t="str">
        <f>IF(ISNA(VLOOKUP(E2497,[1]Sheet!$G$2:$H$40,2,FALSE))," ",VLOOKUP(E2497,[1]Sheet!$G$2:$H$40,2,FALSE))</f>
        <v xml:space="preserve"> </v>
      </c>
      <c r="AM2497" s="122" t="str">
        <f>IF(ISNA(VLOOKUP(G2497,[1]Sheet!$K$2:$L$159,2,FALSE))," ",(VLOOKUP(G2497,[1]Sheet!$K$2:$L$159,2,FALSE)))</f>
        <v xml:space="preserve"> </v>
      </c>
      <c r="AN2497" s="122" t="str">
        <f>IF(ISNA(VLOOKUP(I2497&amp;C2497,[1]Sheet!$D$2:$E$228,2,FALSE))," ",VLOOKUP(I2497&amp;C2497,[1]Sheet!$D$2:$E$228,2,FALSE))</f>
        <v xml:space="preserve"> </v>
      </c>
      <c r="AO2497" s="122" t="str">
        <f>+I2497&amp;C2497</f>
        <v/>
      </c>
      <c r="AP2497" s="122" t="str">
        <f>C2497&amp;D2497&amp;E2497&amp;G2497&amp;I2497&amp;O2497</f>
        <v/>
      </c>
      <c r="AQ2497" s="122" t="str">
        <f>B2497&amp;D2497&amp;N2497</f>
        <v/>
      </c>
      <c r="AR2497" s="123" t="str">
        <f>+D2497&amp;J2497</f>
        <v/>
      </c>
      <c r="AS2497" s="124" t="str">
        <f t="shared" si="349"/>
        <v/>
      </c>
      <c r="AT2497" s="125" t="str">
        <f t="shared" si="350"/>
        <v/>
      </c>
      <c r="AU2497" s="125" t="str">
        <f>IF(NOT(AT2497=""),VLOOKUP(AT2497,[1]PSI_Category!A:B,2,0),"")</f>
        <v/>
      </c>
      <c r="AV2497" s="167"/>
      <c r="AW2497" s="167"/>
      <c r="AX2497" s="167"/>
    </row>
    <row r="2498" spans="2:50" s="133" customFormat="1" ht="11.4" customHeight="1" x14ac:dyDescent="0.3">
      <c r="B2498" s="104"/>
      <c r="C2498" s="105"/>
      <c r="D2498" s="106"/>
      <c r="E2498" s="107"/>
      <c r="F2498" s="105"/>
      <c r="G2498" s="107"/>
      <c r="H2498" s="105"/>
      <c r="I2498" s="105"/>
      <c r="J2498" s="107"/>
      <c r="K2498" s="105"/>
      <c r="L2498" s="105"/>
      <c r="M2498" s="105"/>
      <c r="N2498" s="105"/>
      <c r="O2498" s="108"/>
      <c r="P2498" s="109"/>
      <c r="Q2498" s="110"/>
      <c r="R2498" s="110"/>
      <c r="S2498" s="110"/>
      <c r="T2498" s="110"/>
      <c r="U2498" s="111"/>
      <c r="V2498" s="111"/>
      <c r="W2498" s="112"/>
      <c r="X2498" s="113"/>
      <c r="Y2498" s="114"/>
      <c r="Z2498" s="115"/>
      <c r="AA2498" s="116"/>
      <c r="AB2498" s="117" t="b">
        <f t="shared" si="342"/>
        <v>0</v>
      </c>
      <c r="AC2498" s="117">
        <f t="shared" si="343"/>
        <v>0</v>
      </c>
      <c r="AD2498" s="118"/>
      <c r="AE2498" s="117" t="b">
        <f t="shared" si="344"/>
        <v>0</v>
      </c>
      <c r="AF2498" s="117">
        <f t="shared" si="345"/>
        <v>0</v>
      </c>
      <c r="AG2498" s="119">
        <f t="shared" si="346"/>
        <v>0</v>
      </c>
      <c r="AH2498" s="120" t="b">
        <f t="shared" si="347"/>
        <v>0</v>
      </c>
      <c r="AI2498" s="121">
        <f t="shared" si="348"/>
        <v>0</v>
      </c>
      <c r="AJ2498" s="122">
        <f>+C2498</f>
        <v>0</v>
      </c>
      <c r="AK2498" s="122" t="str">
        <f>IF(ISNA(VLOOKUP(postponeList!D2498,[1]Sheet!$A$2:$B$12,2,FALSE))," ",(VLOOKUP(postponeList!D2498,[1]Sheet!$A$2:$B$12,2,FALSE)))</f>
        <v xml:space="preserve"> </v>
      </c>
      <c r="AL2498" s="122" t="str">
        <f>IF(ISNA(VLOOKUP(E2498,[1]Sheet!$G$2:$H$40,2,FALSE))," ",VLOOKUP(E2498,[1]Sheet!$G$2:$H$40,2,FALSE))</f>
        <v xml:space="preserve"> </v>
      </c>
      <c r="AM2498" s="122" t="str">
        <f>IF(ISNA(VLOOKUP(G2498,[1]Sheet!$K$2:$L$159,2,FALSE))," ",(VLOOKUP(G2498,[1]Sheet!$K$2:$L$159,2,FALSE)))</f>
        <v xml:space="preserve"> </v>
      </c>
      <c r="AN2498" s="122" t="str">
        <f>IF(ISNA(VLOOKUP(I2498&amp;C2498,[1]Sheet!$D$2:$E$228,2,FALSE))," ",VLOOKUP(I2498&amp;C2498,[1]Sheet!$D$2:$E$228,2,FALSE))</f>
        <v xml:space="preserve"> </v>
      </c>
      <c r="AO2498" s="122" t="str">
        <f>+I2498&amp;C2498</f>
        <v/>
      </c>
      <c r="AP2498" s="122" t="str">
        <f>C2498&amp;D2498&amp;E2498&amp;G2498&amp;I2498&amp;O2498</f>
        <v/>
      </c>
      <c r="AQ2498" s="122" t="str">
        <f>B2498&amp;D2498&amp;N2498</f>
        <v/>
      </c>
      <c r="AR2498" s="123" t="str">
        <f>+D2498&amp;J2498</f>
        <v/>
      </c>
      <c r="AS2498" s="124" t="str">
        <f t="shared" si="349"/>
        <v/>
      </c>
      <c r="AT2498" s="125" t="str">
        <f t="shared" si="350"/>
        <v/>
      </c>
      <c r="AU2498" s="125" t="str">
        <f>IF(NOT(AT2498=""),VLOOKUP(AT2498,[1]PSI_Category!A:B,2,0),"")</f>
        <v/>
      </c>
      <c r="AV2498" s="167"/>
      <c r="AW2498" s="167"/>
      <c r="AX2498" s="167"/>
    </row>
    <row r="2499" spans="2:50" s="133" customFormat="1" ht="11.4" customHeight="1" x14ac:dyDescent="0.3">
      <c r="B2499" s="104"/>
      <c r="C2499" s="105"/>
      <c r="D2499" s="106"/>
      <c r="E2499" s="107"/>
      <c r="F2499" s="105"/>
      <c r="G2499" s="107"/>
      <c r="H2499" s="105"/>
      <c r="I2499" s="105"/>
      <c r="J2499" s="107"/>
      <c r="K2499" s="105"/>
      <c r="L2499" s="105"/>
      <c r="M2499" s="105"/>
      <c r="N2499" s="105"/>
      <c r="O2499" s="108"/>
      <c r="P2499" s="109"/>
      <c r="Q2499" s="110"/>
      <c r="R2499" s="110"/>
      <c r="S2499" s="110"/>
      <c r="T2499" s="110"/>
      <c r="U2499" s="111"/>
      <c r="V2499" s="111"/>
      <c r="W2499" s="112"/>
      <c r="X2499" s="113"/>
      <c r="Y2499" s="114"/>
      <c r="Z2499" s="115"/>
      <c r="AA2499" s="116"/>
      <c r="AB2499" s="117" t="b">
        <f t="shared" si="342"/>
        <v>0</v>
      </c>
      <c r="AC2499" s="117">
        <f t="shared" si="343"/>
        <v>0</v>
      </c>
      <c r="AD2499" s="118"/>
      <c r="AE2499" s="117" t="b">
        <f t="shared" si="344"/>
        <v>0</v>
      </c>
      <c r="AF2499" s="117">
        <f t="shared" si="345"/>
        <v>0</v>
      </c>
      <c r="AG2499" s="119">
        <f t="shared" si="346"/>
        <v>0</v>
      </c>
      <c r="AH2499" s="120" t="b">
        <f t="shared" si="347"/>
        <v>0</v>
      </c>
      <c r="AI2499" s="121">
        <f t="shared" si="348"/>
        <v>0</v>
      </c>
      <c r="AJ2499" s="122">
        <f>+C2499</f>
        <v>0</v>
      </c>
      <c r="AK2499" s="122" t="str">
        <f>IF(ISNA(VLOOKUP(postponeList!D2499,[1]Sheet!$A$2:$B$12,2,FALSE))," ",(VLOOKUP(postponeList!D2499,[1]Sheet!$A$2:$B$12,2,FALSE)))</f>
        <v xml:space="preserve"> </v>
      </c>
      <c r="AL2499" s="122" t="str">
        <f>IF(ISNA(VLOOKUP(E2499,[1]Sheet!$G$2:$H$40,2,FALSE))," ",VLOOKUP(E2499,[1]Sheet!$G$2:$H$40,2,FALSE))</f>
        <v xml:space="preserve"> </v>
      </c>
      <c r="AM2499" s="122" t="str">
        <f>IF(ISNA(VLOOKUP(G2499,[1]Sheet!$K$2:$L$159,2,FALSE))," ",(VLOOKUP(G2499,[1]Sheet!$K$2:$L$159,2,FALSE)))</f>
        <v xml:space="preserve"> </v>
      </c>
      <c r="AN2499" s="122" t="str">
        <f>IF(ISNA(VLOOKUP(I2499&amp;C2499,[1]Sheet!$D$2:$E$228,2,FALSE))," ",VLOOKUP(I2499&amp;C2499,[1]Sheet!$D$2:$E$228,2,FALSE))</f>
        <v xml:space="preserve"> </v>
      </c>
      <c r="AO2499" s="122" t="str">
        <f>+I2499&amp;C2499</f>
        <v/>
      </c>
      <c r="AP2499" s="122" t="str">
        <f>C2499&amp;D2499&amp;E2499&amp;G2499&amp;I2499&amp;O2499</f>
        <v/>
      </c>
      <c r="AQ2499" s="122" t="str">
        <f>B2499&amp;D2499&amp;N2499</f>
        <v/>
      </c>
      <c r="AR2499" s="123" t="str">
        <f>+D2499&amp;J2499</f>
        <v/>
      </c>
      <c r="AS2499" s="124" t="str">
        <f t="shared" si="349"/>
        <v/>
      </c>
      <c r="AT2499" s="125" t="str">
        <f t="shared" si="350"/>
        <v/>
      </c>
      <c r="AU2499" s="125" t="str">
        <f>IF(NOT(AT2499=""),VLOOKUP(AT2499,[1]PSI_Category!A:B,2,0),"")</f>
        <v/>
      </c>
      <c r="AV2499" s="167"/>
      <c r="AW2499" s="167"/>
      <c r="AX2499" s="167"/>
    </row>
    <row r="2500" spans="2:50" s="133" customFormat="1" ht="11.4" customHeight="1" x14ac:dyDescent="0.3">
      <c r="B2500" s="104"/>
      <c r="C2500" s="105"/>
      <c r="D2500" s="106"/>
      <c r="E2500" s="107"/>
      <c r="F2500" s="105"/>
      <c r="G2500" s="107"/>
      <c r="H2500" s="105"/>
      <c r="I2500" s="105"/>
      <c r="J2500" s="107"/>
      <c r="K2500" s="105"/>
      <c r="L2500" s="105"/>
      <c r="M2500" s="105"/>
      <c r="N2500" s="105"/>
      <c r="O2500" s="108"/>
      <c r="P2500" s="109"/>
      <c r="Q2500" s="110"/>
      <c r="R2500" s="110"/>
      <c r="S2500" s="110"/>
      <c r="T2500" s="110"/>
      <c r="U2500" s="111"/>
      <c r="V2500" s="111"/>
      <c r="W2500" s="112"/>
      <c r="X2500" s="113"/>
      <c r="Y2500" s="114"/>
      <c r="Z2500" s="115"/>
      <c r="AA2500" s="116"/>
      <c r="AB2500" s="117" t="b">
        <f t="shared" si="342"/>
        <v>0</v>
      </c>
      <c r="AC2500" s="117">
        <f t="shared" si="343"/>
        <v>0</v>
      </c>
      <c r="AD2500" s="118"/>
      <c r="AE2500" s="117" t="b">
        <f t="shared" si="344"/>
        <v>0</v>
      </c>
      <c r="AF2500" s="117">
        <f t="shared" si="345"/>
        <v>0</v>
      </c>
      <c r="AG2500" s="119">
        <f t="shared" si="346"/>
        <v>0</v>
      </c>
      <c r="AH2500" s="120" t="b">
        <f t="shared" si="347"/>
        <v>0</v>
      </c>
      <c r="AI2500" s="121">
        <f t="shared" si="348"/>
        <v>0</v>
      </c>
      <c r="AJ2500" s="122">
        <f>+C2500</f>
        <v>0</v>
      </c>
      <c r="AK2500" s="122" t="str">
        <f>IF(ISNA(VLOOKUP(postponeList!D2500,[1]Sheet!$A$2:$B$12,2,FALSE))," ",(VLOOKUP(postponeList!D2500,[1]Sheet!$A$2:$B$12,2,FALSE)))</f>
        <v xml:space="preserve"> </v>
      </c>
      <c r="AL2500" s="122" t="str">
        <f>IF(ISNA(VLOOKUP(E2500,[1]Sheet!$G$2:$H$40,2,FALSE))," ",VLOOKUP(E2500,[1]Sheet!$G$2:$H$40,2,FALSE))</f>
        <v xml:space="preserve"> </v>
      </c>
      <c r="AM2500" s="122" t="str">
        <f>IF(ISNA(VLOOKUP(G2500,[1]Sheet!$K$2:$L$159,2,FALSE))," ",(VLOOKUP(G2500,[1]Sheet!$K$2:$L$159,2,FALSE)))</f>
        <v xml:space="preserve"> </v>
      </c>
      <c r="AN2500" s="122" t="str">
        <f>IF(ISNA(VLOOKUP(I2500&amp;C2500,[1]Sheet!$D$2:$E$228,2,FALSE))," ",VLOOKUP(I2500&amp;C2500,[1]Sheet!$D$2:$E$228,2,FALSE))</f>
        <v xml:space="preserve"> </v>
      </c>
      <c r="AO2500" s="122" t="str">
        <f>+I2500&amp;C2500</f>
        <v/>
      </c>
      <c r="AP2500" s="122" t="str">
        <f>C2500&amp;D2500&amp;E2500&amp;G2500&amp;I2500&amp;O2500</f>
        <v/>
      </c>
      <c r="AQ2500" s="122" t="str">
        <f>B2500&amp;D2500&amp;N2500</f>
        <v/>
      </c>
      <c r="AR2500" s="123" t="str">
        <f>+D2500&amp;J2500</f>
        <v/>
      </c>
      <c r="AS2500" s="124" t="str">
        <f t="shared" si="349"/>
        <v/>
      </c>
      <c r="AT2500" s="125" t="str">
        <f t="shared" si="350"/>
        <v/>
      </c>
      <c r="AU2500" s="125" t="str">
        <f>IF(NOT(AT2500=""),VLOOKUP(AT2500,[1]PSI_Category!A:B,2,0),"")</f>
        <v/>
      </c>
      <c r="AV2500" s="167"/>
      <c r="AW2500" s="167"/>
      <c r="AX2500" s="167"/>
    </row>
    <row r="2501" spans="2:50" s="133" customFormat="1" ht="11.4" customHeight="1" x14ac:dyDescent="0.3">
      <c r="B2501" s="104"/>
      <c r="C2501" s="105"/>
      <c r="D2501" s="106"/>
      <c r="E2501" s="107"/>
      <c r="F2501" s="105"/>
      <c r="G2501" s="107"/>
      <c r="H2501" s="105"/>
      <c r="I2501" s="105"/>
      <c r="J2501" s="107"/>
      <c r="K2501" s="105"/>
      <c r="L2501" s="105"/>
      <c r="M2501" s="105"/>
      <c r="N2501" s="105"/>
      <c r="O2501" s="108"/>
      <c r="P2501" s="109"/>
      <c r="Q2501" s="110"/>
      <c r="R2501" s="110"/>
      <c r="S2501" s="110"/>
      <c r="T2501" s="110"/>
      <c r="U2501" s="111"/>
      <c r="V2501" s="111"/>
      <c r="W2501" s="112"/>
      <c r="X2501" s="113"/>
      <c r="Y2501" s="114"/>
      <c r="Z2501" s="115"/>
      <c r="AA2501" s="116"/>
      <c r="AB2501" s="117" t="b">
        <f t="shared" si="342"/>
        <v>0</v>
      </c>
      <c r="AC2501" s="117">
        <f t="shared" si="343"/>
        <v>0</v>
      </c>
      <c r="AD2501" s="118"/>
      <c r="AE2501" s="117" t="b">
        <f t="shared" si="344"/>
        <v>0</v>
      </c>
      <c r="AF2501" s="117">
        <f t="shared" si="345"/>
        <v>0</v>
      </c>
      <c r="AG2501" s="119">
        <f t="shared" si="346"/>
        <v>0</v>
      </c>
      <c r="AH2501" s="120" t="b">
        <f t="shared" si="347"/>
        <v>0</v>
      </c>
      <c r="AI2501" s="121">
        <f t="shared" si="348"/>
        <v>0</v>
      </c>
      <c r="AJ2501" s="122">
        <f>+C2501</f>
        <v>0</v>
      </c>
      <c r="AK2501" s="122" t="str">
        <f>IF(ISNA(VLOOKUP(postponeList!D2501,[1]Sheet!$A$2:$B$12,2,FALSE))," ",(VLOOKUP(postponeList!D2501,[1]Sheet!$A$2:$B$12,2,FALSE)))</f>
        <v xml:space="preserve"> </v>
      </c>
      <c r="AL2501" s="122" t="str">
        <f>IF(ISNA(VLOOKUP(E2501,[1]Sheet!$G$2:$H$40,2,FALSE))," ",VLOOKUP(E2501,[1]Sheet!$G$2:$H$40,2,FALSE))</f>
        <v xml:space="preserve"> </v>
      </c>
      <c r="AM2501" s="122" t="str">
        <f>IF(ISNA(VLOOKUP(G2501,[1]Sheet!$K$2:$L$159,2,FALSE))," ",(VLOOKUP(G2501,[1]Sheet!$K$2:$L$159,2,FALSE)))</f>
        <v xml:space="preserve"> </v>
      </c>
      <c r="AN2501" s="122" t="str">
        <f>IF(ISNA(VLOOKUP(I2501&amp;C2501,[1]Sheet!$D$2:$E$228,2,FALSE))," ",VLOOKUP(I2501&amp;C2501,[1]Sheet!$D$2:$E$228,2,FALSE))</f>
        <v xml:space="preserve"> </v>
      </c>
      <c r="AO2501" s="122" t="str">
        <f>+I2501&amp;C2501</f>
        <v/>
      </c>
      <c r="AP2501" s="122" t="str">
        <f>C2501&amp;D2501&amp;E2501&amp;G2501&amp;I2501&amp;O2501</f>
        <v/>
      </c>
      <c r="AQ2501" s="122" t="str">
        <f>B2501&amp;D2501&amp;N2501</f>
        <v/>
      </c>
      <c r="AR2501" s="123" t="str">
        <f>+D2501&amp;J2501</f>
        <v/>
      </c>
      <c r="AS2501" s="124" t="str">
        <f t="shared" si="349"/>
        <v/>
      </c>
      <c r="AT2501" s="125" t="str">
        <f t="shared" si="350"/>
        <v/>
      </c>
      <c r="AU2501" s="125" t="str">
        <f>IF(NOT(AT2501=""),VLOOKUP(AT2501,[1]PSI_Category!A:B,2,0),"")</f>
        <v/>
      </c>
      <c r="AV2501" s="167"/>
      <c r="AW2501" s="167"/>
      <c r="AX2501" s="167"/>
    </row>
    <row r="2502" spans="2:50" s="133" customFormat="1" ht="11.4" customHeight="1" x14ac:dyDescent="0.3">
      <c r="B2502" s="104"/>
      <c r="C2502" s="105"/>
      <c r="D2502" s="106"/>
      <c r="E2502" s="107"/>
      <c r="F2502" s="105"/>
      <c r="G2502" s="107"/>
      <c r="H2502" s="105"/>
      <c r="I2502" s="105"/>
      <c r="J2502" s="107"/>
      <c r="K2502" s="105"/>
      <c r="L2502" s="105"/>
      <c r="M2502" s="105"/>
      <c r="N2502" s="105"/>
      <c r="O2502" s="108"/>
      <c r="P2502" s="109"/>
      <c r="Q2502" s="110"/>
      <c r="R2502" s="110"/>
      <c r="S2502" s="110"/>
      <c r="T2502" s="110"/>
      <c r="U2502" s="111"/>
      <c r="V2502" s="111"/>
      <c r="W2502" s="112"/>
      <c r="X2502" s="113"/>
      <c r="Y2502" s="114"/>
      <c r="Z2502" s="115"/>
      <c r="AA2502" s="116"/>
      <c r="AB2502" s="117" t="b">
        <f t="shared" ref="AB2502:AB2565" si="351">IF($Y2502=$AB$3,$Z2502*AA2502,IF($Y2502=$AC$3,$Z2502*AA2502/$AF$3,IF($Y2502=$AH$3,$Z2502*AA2502/$AI$3,IF($Y2502=$AJ$3,$Z2502*AA2502/$AK$3))))</f>
        <v>0</v>
      </c>
      <c r="AC2502" s="117">
        <f t="shared" ref="AC2502:AC2565" si="352">AB2502*$AF$3/1000</f>
        <v>0</v>
      </c>
      <c r="AD2502" s="118"/>
      <c r="AE2502" s="117" t="b">
        <f t="shared" ref="AE2502:AE2565" si="353">IF($Y2502=$AB$3,$Z2502*AD2502, IF($Y2502=$AC$3, $Z2502*AD2502/$AF$3, IF($Y2502=$AH$3, $Z2502*AD2502/$AI$3, IF($Y2502=$AJ$3, $Z2502*AD2502/$AK$3))))</f>
        <v>0</v>
      </c>
      <c r="AF2502" s="117">
        <f t="shared" ref="AF2502:AF2565" si="354">AE2502*$AF$3/1000</f>
        <v>0</v>
      </c>
      <c r="AG2502" s="119">
        <f t="shared" ref="AG2502:AG2565" si="355">+AA2502-AD2502</f>
        <v>0</v>
      </c>
      <c r="AH2502" s="120" t="b">
        <f t="shared" ref="AH2502:AH2565" si="356">IF($Y2502=$AB$3,$Z2502*AG2502, IF($Y2502=$AC$3, $Z2502*AG2502/$AF$3, IF($Y2502=$AH$3, $Z2502*AG2502/$AI$3, IF($Y2502=$AJ$3, $Z2502*AG2502/$AK$3))))</f>
        <v>0</v>
      </c>
      <c r="AI2502" s="121">
        <f t="shared" ref="AI2502:AI2565" si="357">AH2502*$AF$3/1000</f>
        <v>0</v>
      </c>
      <c r="AJ2502" s="122">
        <f>+C2502</f>
        <v>0</v>
      </c>
      <c r="AK2502" s="122" t="str">
        <f>IF(ISNA(VLOOKUP(postponeList!D2502,[1]Sheet!$A$2:$B$12,2,FALSE))," ",(VLOOKUP(postponeList!D2502,[1]Sheet!$A$2:$B$12,2,FALSE)))</f>
        <v xml:space="preserve"> </v>
      </c>
      <c r="AL2502" s="122" t="str">
        <f>IF(ISNA(VLOOKUP(E2502,[1]Sheet!$G$2:$H$40,2,FALSE))," ",VLOOKUP(E2502,[1]Sheet!$G$2:$H$40,2,FALSE))</f>
        <v xml:space="preserve"> </v>
      </c>
      <c r="AM2502" s="122" t="str">
        <f>IF(ISNA(VLOOKUP(G2502,[1]Sheet!$K$2:$L$159,2,FALSE))," ",(VLOOKUP(G2502,[1]Sheet!$K$2:$L$159,2,FALSE)))</f>
        <v xml:space="preserve"> </v>
      </c>
      <c r="AN2502" s="122" t="str">
        <f>IF(ISNA(VLOOKUP(I2502&amp;C2502,[1]Sheet!$D$2:$E$228,2,FALSE))," ",VLOOKUP(I2502&amp;C2502,[1]Sheet!$D$2:$E$228,2,FALSE))</f>
        <v xml:space="preserve"> </v>
      </c>
      <c r="AO2502" s="122" t="str">
        <f>+I2502&amp;C2502</f>
        <v/>
      </c>
      <c r="AP2502" s="122" t="str">
        <f>C2502&amp;D2502&amp;E2502&amp;G2502&amp;I2502&amp;O2502</f>
        <v/>
      </c>
      <c r="AQ2502" s="122" t="str">
        <f>B2502&amp;D2502&amp;N2502</f>
        <v/>
      </c>
      <c r="AR2502" s="123" t="str">
        <f>+D2502&amp;J2502</f>
        <v/>
      </c>
      <c r="AS2502" s="124" t="str">
        <f t="shared" ref="AS2502:AS2565" si="358">LEFT(V2502,3)</f>
        <v/>
      </c>
      <c r="AT2502" s="125" t="str">
        <f t="shared" ref="AT2502:AT2565" si="359">IFERROR(TRIM(M2502),"")</f>
        <v/>
      </c>
      <c r="AU2502" s="125" t="str">
        <f>IF(NOT(AT2502=""),VLOOKUP(AT2502,[1]PSI_Category!A:B,2,0),"")</f>
        <v/>
      </c>
      <c r="AV2502" s="167"/>
      <c r="AW2502" s="167"/>
      <c r="AX2502" s="167"/>
    </row>
    <row r="2503" spans="2:50" s="133" customFormat="1" ht="11.4" customHeight="1" x14ac:dyDescent="0.3">
      <c r="B2503" s="104"/>
      <c r="C2503" s="105"/>
      <c r="D2503" s="106"/>
      <c r="E2503" s="107"/>
      <c r="F2503" s="105"/>
      <c r="G2503" s="107"/>
      <c r="H2503" s="105"/>
      <c r="I2503" s="105"/>
      <c r="J2503" s="107"/>
      <c r="K2503" s="105"/>
      <c r="L2503" s="105"/>
      <c r="M2503" s="105"/>
      <c r="N2503" s="105"/>
      <c r="O2503" s="108"/>
      <c r="P2503" s="109"/>
      <c r="Q2503" s="110"/>
      <c r="R2503" s="110"/>
      <c r="S2503" s="110"/>
      <c r="T2503" s="110"/>
      <c r="U2503" s="111"/>
      <c r="V2503" s="111"/>
      <c r="W2503" s="112"/>
      <c r="X2503" s="113"/>
      <c r="Y2503" s="114"/>
      <c r="Z2503" s="115"/>
      <c r="AA2503" s="116"/>
      <c r="AB2503" s="117" t="b">
        <f t="shared" si="351"/>
        <v>0</v>
      </c>
      <c r="AC2503" s="117">
        <f t="shared" si="352"/>
        <v>0</v>
      </c>
      <c r="AD2503" s="118"/>
      <c r="AE2503" s="117" t="b">
        <f t="shared" si="353"/>
        <v>0</v>
      </c>
      <c r="AF2503" s="117">
        <f t="shared" si="354"/>
        <v>0</v>
      </c>
      <c r="AG2503" s="119">
        <f t="shared" si="355"/>
        <v>0</v>
      </c>
      <c r="AH2503" s="120" t="b">
        <f t="shared" si="356"/>
        <v>0</v>
      </c>
      <c r="AI2503" s="121">
        <f t="shared" si="357"/>
        <v>0</v>
      </c>
      <c r="AJ2503" s="122">
        <f>+C2503</f>
        <v>0</v>
      </c>
      <c r="AK2503" s="122" t="str">
        <f>IF(ISNA(VLOOKUP(postponeList!D2503,[1]Sheet!$A$2:$B$12,2,FALSE))," ",(VLOOKUP(postponeList!D2503,[1]Sheet!$A$2:$B$12,2,FALSE)))</f>
        <v xml:space="preserve"> </v>
      </c>
      <c r="AL2503" s="122" t="str">
        <f>IF(ISNA(VLOOKUP(E2503,[1]Sheet!$G$2:$H$40,2,FALSE))," ",VLOOKUP(E2503,[1]Sheet!$G$2:$H$40,2,FALSE))</f>
        <v xml:space="preserve"> </v>
      </c>
      <c r="AM2503" s="122" t="str">
        <f>IF(ISNA(VLOOKUP(G2503,[1]Sheet!$K$2:$L$159,2,FALSE))," ",(VLOOKUP(G2503,[1]Sheet!$K$2:$L$159,2,FALSE)))</f>
        <v xml:space="preserve"> </v>
      </c>
      <c r="AN2503" s="122" t="str">
        <f>IF(ISNA(VLOOKUP(I2503&amp;C2503,[1]Sheet!$D$2:$E$228,2,FALSE))," ",VLOOKUP(I2503&amp;C2503,[1]Sheet!$D$2:$E$228,2,FALSE))</f>
        <v xml:space="preserve"> </v>
      </c>
      <c r="AO2503" s="122" t="str">
        <f>+I2503&amp;C2503</f>
        <v/>
      </c>
      <c r="AP2503" s="122" t="str">
        <f>C2503&amp;D2503&amp;E2503&amp;G2503&amp;I2503&amp;O2503</f>
        <v/>
      </c>
      <c r="AQ2503" s="122" t="str">
        <f>B2503&amp;D2503&amp;N2503</f>
        <v/>
      </c>
      <c r="AR2503" s="123" t="str">
        <f>+D2503&amp;J2503</f>
        <v/>
      </c>
      <c r="AS2503" s="124" t="str">
        <f t="shared" si="358"/>
        <v/>
      </c>
      <c r="AT2503" s="125" t="str">
        <f t="shared" si="359"/>
        <v/>
      </c>
      <c r="AU2503" s="125" t="str">
        <f>IF(NOT(AT2503=""),VLOOKUP(AT2503,[1]PSI_Category!A:B,2,0),"")</f>
        <v/>
      </c>
      <c r="AV2503" s="167"/>
      <c r="AW2503" s="167"/>
      <c r="AX2503" s="167"/>
    </row>
    <row r="2504" spans="2:50" s="133" customFormat="1" ht="11.4" customHeight="1" x14ac:dyDescent="0.3">
      <c r="B2504" s="104"/>
      <c r="C2504" s="105"/>
      <c r="D2504" s="106"/>
      <c r="E2504" s="107"/>
      <c r="F2504" s="105"/>
      <c r="G2504" s="107"/>
      <c r="H2504" s="105"/>
      <c r="I2504" s="105"/>
      <c r="J2504" s="107"/>
      <c r="K2504" s="105"/>
      <c r="L2504" s="105"/>
      <c r="M2504" s="105"/>
      <c r="N2504" s="105"/>
      <c r="O2504" s="108"/>
      <c r="P2504" s="109"/>
      <c r="Q2504" s="110"/>
      <c r="R2504" s="110"/>
      <c r="S2504" s="110"/>
      <c r="T2504" s="110"/>
      <c r="U2504" s="111"/>
      <c r="V2504" s="111"/>
      <c r="W2504" s="112"/>
      <c r="X2504" s="113"/>
      <c r="Y2504" s="114"/>
      <c r="Z2504" s="115"/>
      <c r="AA2504" s="116"/>
      <c r="AB2504" s="117" t="b">
        <f t="shared" si="351"/>
        <v>0</v>
      </c>
      <c r="AC2504" s="117">
        <f t="shared" si="352"/>
        <v>0</v>
      </c>
      <c r="AD2504" s="118"/>
      <c r="AE2504" s="117" t="b">
        <f t="shared" si="353"/>
        <v>0</v>
      </c>
      <c r="AF2504" s="117">
        <f t="shared" si="354"/>
        <v>0</v>
      </c>
      <c r="AG2504" s="119">
        <f t="shared" si="355"/>
        <v>0</v>
      </c>
      <c r="AH2504" s="120" t="b">
        <f t="shared" si="356"/>
        <v>0</v>
      </c>
      <c r="AI2504" s="121">
        <f t="shared" si="357"/>
        <v>0</v>
      </c>
      <c r="AJ2504" s="122">
        <f>+C2504</f>
        <v>0</v>
      </c>
      <c r="AK2504" s="122" t="str">
        <f>IF(ISNA(VLOOKUP(postponeList!D2504,[1]Sheet!$A$2:$B$12,2,FALSE))," ",(VLOOKUP(postponeList!D2504,[1]Sheet!$A$2:$B$12,2,FALSE)))</f>
        <v xml:space="preserve"> </v>
      </c>
      <c r="AL2504" s="122" t="str">
        <f>IF(ISNA(VLOOKUP(E2504,[1]Sheet!$G$2:$H$40,2,FALSE))," ",VLOOKUP(E2504,[1]Sheet!$G$2:$H$40,2,FALSE))</f>
        <v xml:space="preserve"> </v>
      </c>
      <c r="AM2504" s="122" t="str">
        <f>IF(ISNA(VLOOKUP(G2504,[1]Sheet!$K$2:$L$159,2,FALSE))," ",(VLOOKUP(G2504,[1]Sheet!$K$2:$L$159,2,FALSE)))</f>
        <v xml:space="preserve"> </v>
      </c>
      <c r="AN2504" s="122" t="str">
        <f>IF(ISNA(VLOOKUP(I2504&amp;C2504,[1]Sheet!$D$2:$E$228,2,FALSE))," ",VLOOKUP(I2504&amp;C2504,[1]Sheet!$D$2:$E$228,2,FALSE))</f>
        <v xml:space="preserve"> </v>
      </c>
      <c r="AO2504" s="122" t="str">
        <f>+I2504&amp;C2504</f>
        <v/>
      </c>
      <c r="AP2504" s="122" t="str">
        <f>C2504&amp;D2504&amp;E2504&amp;G2504&amp;I2504&amp;O2504</f>
        <v/>
      </c>
      <c r="AQ2504" s="122" t="str">
        <f>B2504&amp;D2504&amp;N2504</f>
        <v/>
      </c>
      <c r="AR2504" s="123" t="str">
        <f>+D2504&amp;J2504</f>
        <v/>
      </c>
      <c r="AS2504" s="124" t="str">
        <f t="shared" si="358"/>
        <v/>
      </c>
      <c r="AT2504" s="125" t="str">
        <f t="shared" si="359"/>
        <v/>
      </c>
      <c r="AU2504" s="125" t="str">
        <f>IF(NOT(AT2504=""),VLOOKUP(AT2504,[1]PSI_Category!A:B,2,0),"")</f>
        <v/>
      </c>
      <c r="AV2504" s="167"/>
      <c r="AW2504" s="167"/>
      <c r="AX2504" s="167"/>
    </row>
    <row r="2505" spans="2:50" s="133" customFormat="1" ht="11.4" customHeight="1" x14ac:dyDescent="0.3">
      <c r="B2505" s="104"/>
      <c r="C2505" s="105"/>
      <c r="D2505" s="106"/>
      <c r="E2505" s="107"/>
      <c r="F2505" s="105"/>
      <c r="G2505" s="107"/>
      <c r="H2505" s="105"/>
      <c r="I2505" s="105"/>
      <c r="J2505" s="107"/>
      <c r="K2505" s="105"/>
      <c r="L2505" s="105"/>
      <c r="M2505" s="105"/>
      <c r="N2505" s="105"/>
      <c r="O2505" s="108"/>
      <c r="P2505" s="109"/>
      <c r="Q2505" s="110"/>
      <c r="R2505" s="110"/>
      <c r="S2505" s="110"/>
      <c r="T2505" s="110"/>
      <c r="U2505" s="111"/>
      <c r="V2505" s="111"/>
      <c r="W2505" s="112"/>
      <c r="X2505" s="113"/>
      <c r="Y2505" s="114"/>
      <c r="Z2505" s="115"/>
      <c r="AA2505" s="116"/>
      <c r="AB2505" s="117" t="b">
        <f t="shared" si="351"/>
        <v>0</v>
      </c>
      <c r="AC2505" s="117">
        <f t="shared" si="352"/>
        <v>0</v>
      </c>
      <c r="AD2505" s="118"/>
      <c r="AE2505" s="117" t="b">
        <f t="shared" si="353"/>
        <v>0</v>
      </c>
      <c r="AF2505" s="117">
        <f t="shared" si="354"/>
        <v>0</v>
      </c>
      <c r="AG2505" s="119">
        <f t="shared" si="355"/>
        <v>0</v>
      </c>
      <c r="AH2505" s="120" t="b">
        <f t="shared" si="356"/>
        <v>0</v>
      </c>
      <c r="AI2505" s="121">
        <f t="shared" si="357"/>
        <v>0</v>
      </c>
      <c r="AJ2505" s="122">
        <f>+C2505</f>
        <v>0</v>
      </c>
      <c r="AK2505" s="122" t="str">
        <f>IF(ISNA(VLOOKUP(postponeList!D2505,[1]Sheet!$A$2:$B$12,2,FALSE))," ",(VLOOKUP(postponeList!D2505,[1]Sheet!$A$2:$B$12,2,FALSE)))</f>
        <v xml:space="preserve"> </v>
      </c>
      <c r="AL2505" s="122" t="str">
        <f>IF(ISNA(VLOOKUP(E2505,[1]Sheet!$G$2:$H$40,2,FALSE))," ",VLOOKUP(E2505,[1]Sheet!$G$2:$H$40,2,FALSE))</f>
        <v xml:space="preserve"> </v>
      </c>
      <c r="AM2505" s="122" t="str">
        <f>IF(ISNA(VLOOKUP(G2505,[1]Sheet!$K$2:$L$159,2,FALSE))," ",(VLOOKUP(G2505,[1]Sheet!$K$2:$L$159,2,FALSE)))</f>
        <v xml:space="preserve"> </v>
      </c>
      <c r="AN2505" s="122" t="str">
        <f>IF(ISNA(VLOOKUP(I2505&amp;C2505,[1]Sheet!$D$2:$E$228,2,FALSE))," ",VLOOKUP(I2505&amp;C2505,[1]Sheet!$D$2:$E$228,2,FALSE))</f>
        <v xml:space="preserve"> </v>
      </c>
      <c r="AO2505" s="122" t="str">
        <f>+I2505&amp;C2505</f>
        <v/>
      </c>
      <c r="AP2505" s="122" t="str">
        <f>C2505&amp;D2505&amp;E2505&amp;G2505&amp;I2505&amp;O2505</f>
        <v/>
      </c>
      <c r="AQ2505" s="122" t="str">
        <f>B2505&amp;D2505&amp;N2505</f>
        <v/>
      </c>
      <c r="AR2505" s="123" t="str">
        <f>+D2505&amp;J2505</f>
        <v/>
      </c>
      <c r="AS2505" s="124" t="str">
        <f t="shared" si="358"/>
        <v/>
      </c>
      <c r="AT2505" s="125" t="str">
        <f t="shared" si="359"/>
        <v/>
      </c>
      <c r="AU2505" s="125" t="str">
        <f>IF(NOT(AT2505=""),VLOOKUP(AT2505,[1]PSI_Category!A:B,2,0),"")</f>
        <v/>
      </c>
      <c r="AV2505" s="167"/>
      <c r="AW2505" s="167"/>
      <c r="AX2505" s="167"/>
    </row>
    <row r="2506" spans="2:50" s="133" customFormat="1" ht="11.4" customHeight="1" x14ac:dyDescent="0.3">
      <c r="B2506" s="104"/>
      <c r="C2506" s="105"/>
      <c r="D2506" s="106"/>
      <c r="E2506" s="107"/>
      <c r="F2506" s="105"/>
      <c r="G2506" s="107"/>
      <c r="H2506" s="105"/>
      <c r="I2506" s="105"/>
      <c r="J2506" s="107"/>
      <c r="K2506" s="105"/>
      <c r="L2506" s="105"/>
      <c r="M2506" s="105"/>
      <c r="N2506" s="105"/>
      <c r="O2506" s="108"/>
      <c r="P2506" s="109"/>
      <c r="Q2506" s="110"/>
      <c r="R2506" s="110"/>
      <c r="S2506" s="110"/>
      <c r="T2506" s="110"/>
      <c r="U2506" s="111"/>
      <c r="V2506" s="111"/>
      <c r="W2506" s="112"/>
      <c r="X2506" s="113"/>
      <c r="Y2506" s="114"/>
      <c r="Z2506" s="115"/>
      <c r="AA2506" s="116"/>
      <c r="AB2506" s="117" t="b">
        <f t="shared" si="351"/>
        <v>0</v>
      </c>
      <c r="AC2506" s="117">
        <f t="shared" si="352"/>
        <v>0</v>
      </c>
      <c r="AD2506" s="118"/>
      <c r="AE2506" s="117" t="b">
        <f t="shared" si="353"/>
        <v>0</v>
      </c>
      <c r="AF2506" s="117">
        <f t="shared" si="354"/>
        <v>0</v>
      </c>
      <c r="AG2506" s="119">
        <f t="shared" si="355"/>
        <v>0</v>
      </c>
      <c r="AH2506" s="120" t="b">
        <f t="shared" si="356"/>
        <v>0</v>
      </c>
      <c r="AI2506" s="121">
        <f t="shared" si="357"/>
        <v>0</v>
      </c>
      <c r="AJ2506" s="122">
        <f>+C2506</f>
        <v>0</v>
      </c>
      <c r="AK2506" s="122" t="str">
        <f>IF(ISNA(VLOOKUP(postponeList!D2506,[1]Sheet!$A$2:$B$12,2,FALSE))," ",(VLOOKUP(postponeList!D2506,[1]Sheet!$A$2:$B$12,2,FALSE)))</f>
        <v xml:space="preserve"> </v>
      </c>
      <c r="AL2506" s="122" t="str">
        <f>IF(ISNA(VLOOKUP(E2506,[1]Sheet!$G$2:$H$40,2,FALSE))," ",VLOOKUP(E2506,[1]Sheet!$G$2:$H$40,2,FALSE))</f>
        <v xml:space="preserve"> </v>
      </c>
      <c r="AM2506" s="122" t="str">
        <f>IF(ISNA(VLOOKUP(G2506,[1]Sheet!$K$2:$L$159,2,FALSE))," ",(VLOOKUP(G2506,[1]Sheet!$K$2:$L$159,2,FALSE)))</f>
        <v xml:space="preserve"> </v>
      </c>
      <c r="AN2506" s="122" t="str">
        <f>IF(ISNA(VLOOKUP(I2506&amp;C2506,[1]Sheet!$D$2:$E$228,2,FALSE))," ",VLOOKUP(I2506&amp;C2506,[1]Sheet!$D$2:$E$228,2,FALSE))</f>
        <v xml:space="preserve"> </v>
      </c>
      <c r="AO2506" s="122" t="str">
        <f>+I2506&amp;C2506</f>
        <v/>
      </c>
      <c r="AP2506" s="122" t="str">
        <f>C2506&amp;D2506&amp;E2506&amp;G2506&amp;I2506&amp;O2506</f>
        <v/>
      </c>
      <c r="AQ2506" s="122" t="str">
        <f>B2506&amp;D2506&amp;N2506</f>
        <v/>
      </c>
      <c r="AR2506" s="123" t="str">
        <f>+D2506&amp;J2506</f>
        <v/>
      </c>
      <c r="AS2506" s="124" t="str">
        <f t="shared" si="358"/>
        <v/>
      </c>
      <c r="AT2506" s="125" t="str">
        <f t="shared" si="359"/>
        <v/>
      </c>
      <c r="AU2506" s="125" t="str">
        <f>IF(NOT(AT2506=""),VLOOKUP(AT2506,[1]PSI_Category!A:B,2,0),"")</f>
        <v/>
      </c>
      <c r="AV2506" s="167"/>
      <c r="AW2506" s="167"/>
      <c r="AX2506" s="167"/>
    </row>
    <row r="2507" spans="2:50" s="133" customFormat="1" ht="11.4" customHeight="1" x14ac:dyDescent="0.3">
      <c r="B2507" s="104"/>
      <c r="C2507" s="105"/>
      <c r="D2507" s="106"/>
      <c r="E2507" s="107"/>
      <c r="F2507" s="105"/>
      <c r="G2507" s="107"/>
      <c r="H2507" s="105"/>
      <c r="I2507" s="105"/>
      <c r="J2507" s="107"/>
      <c r="K2507" s="105"/>
      <c r="L2507" s="105"/>
      <c r="M2507" s="105"/>
      <c r="N2507" s="105"/>
      <c r="O2507" s="108"/>
      <c r="P2507" s="109"/>
      <c r="Q2507" s="110"/>
      <c r="R2507" s="110"/>
      <c r="S2507" s="110"/>
      <c r="T2507" s="110"/>
      <c r="U2507" s="111"/>
      <c r="V2507" s="111"/>
      <c r="W2507" s="112"/>
      <c r="X2507" s="113"/>
      <c r="Y2507" s="114"/>
      <c r="Z2507" s="115"/>
      <c r="AA2507" s="116"/>
      <c r="AB2507" s="117" t="b">
        <f t="shared" si="351"/>
        <v>0</v>
      </c>
      <c r="AC2507" s="117">
        <f t="shared" si="352"/>
        <v>0</v>
      </c>
      <c r="AD2507" s="118"/>
      <c r="AE2507" s="117" t="b">
        <f t="shared" si="353"/>
        <v>0</v>
      </c>
      <c r="AF2507" s="117">
        <f t="shared" si="354"/>
        <v>0</v>
      </c>
      <c r="AG2507" s="119">
        <f t="shared" si="355"/>
        <v>0</v>
      </c>
      <c r="AH2507" s="120" t="b">
        <f t="shared" si="356"/>
        <v>0</v>
      </c>
      <c r="AI2507" s="121">
        <f t="shared" si="357"/>
        <v>0</v>
      </c>
      <c r="AJ2507" s="122">
        <f>+C2507</f>
        <v>0</v>
      </c>
      <c r="AK2507" s="122" t="str">
        <f>IF(ISNA(VLOOKUP(postponeList!D2507,[1]Sheet!$A$2:$B$12,2,FALSE))," ",(VLOOKUP(postponeList!D2507,[1]Sheet!$A$2:$B$12,2,FALSE)))</f>
        <v xml:space="preserve"> </v>
      </c>
      <c r="AL2507" s="122" t="str">
        <f>IF(ISNA(VLOOKUP(E2507,[1]Sheet!$G$2:$H$40,2,FALSE))," ",VLOOKUP(E2507,[1]Sheet!$G$2:$H$40,2,FALSE))</f>
        <v xml:space="preserve"> </v>
      </c>
      <c r="AM2507" s="122" t="str">
        <f>IF(ISNA(VLOOKUP(G2507,[1]Sheet!$K$2:$L$159,2,FALSE))," ",(VLOOKUP(G2507,[1]Sheet!$K$2:$L$159,2,FALSE)))</f>
        <v xml:space="preserve"> </v>
      </c>
      <c r="AN2507" s="122" t="str">
        <f>IF(ISNA(VLOOKUP(I2507&amp;C2507,[1]Sheet!$D$2:$E$228,2,FALSE))," ",VLOOKUP(I2507&amp;C2507,[1]Sheet!$D$2:$E$228,2,FALSE))</f>
        <v xml:space="preserve"> </v>
      </c>
      <c r="AO2507" s="122" t="str">
        <f>+I2507&amp;C2507</f>
        <v/>
      </c>
      <c r="AP2507" s="122" t="str">
        <f>C2507&amp;D2507&amp;E2507&amp;G2507&amp;I2507&amp;O2507</f>
        <v/>
      </c>
      <c r="AQ2507" s="122" t="str">
        <f>B2507&amp;D2507&amp;N2507</f>
        <v/>
      </c>
      <c r="AR2507" s="123" t="str">
        <f>+D2507&amp;J2507</f>
        <v/>
      </c>
      <c r="AS2507" s="124" t="str">
        <f t="shared" si="358"/>
        <v/>
      </c>
      <c r="AT2507" s="125" t="str">
        <f t="shared" si="359"/>
        <v/>
      </c>
      <c r="AU2507" s="125" t="str">
        <f>IF(NOT(AT2507=""),VLOOKUP(AT2507,[1]PSI_Category!A:B,2,0),"")</f>
        <v/>
      </c>
      <c r="AV2507" s="167"/>
      <c r="AW2507" s="167"/>
      <c r="AX2507" s="167"/>
    </row>
    <row r="2508" spans="2:50" s="133" customFormat="1" ht="11.4" customHeight="1" x14ac:dyDescent="0.3">
      <c r="B2508" s="104"/>
      <c r="C2508" s="105"/>
      <c r="D2508" s="106"/>
      <c r="E2508" s="107"/>
      <c r="F2508" s="105"/>
      <c r="G2508" s="107"/>
      <c r="H2508" s="105"/>
      <c r="I2508" s="105"/>
      <c r="J2508" s="107"/>
      <c r="K2508" s="105"/>
      <c r="L2508" s="105"/>
      <c r="M2508" s="105"/>
      <c r="N2508" s="105"/>
      <c r="O2508" s="108"/>
      <c r="P2508" s="109"/>
      <c r="Q2508" s="110"/>
      <c r="R2508" s="110"/>
      <c r="S2508" s="110"/>
      <c r="T2508" s="110"/>
      <c r="U2508" s="111"/>
      <c r="V2508" s="111"/>
      <c r="W2508" s="112"/>
      <c r="X2508" s="113"/>
      <c r="Y2508" s="114"/>
      <c r="Z2508" s="115"/>
      <c r="AA2508" s="116"/>
      <c r="AB2508" s="117" t="b">
        <f t="shared" si="351"/>
        <v>0</v>
      </c>
      <c r="AC2508" s="117">
        <f t="shared" si="352"/>
        <v>0</v>
      </c>
      <c r="AD2508" s="118"/>
      <c r="AE2508" s="117" t="b">
        <f t="shared" si="353"/>
        <v>0</v>
      </c>
      <c r="AF2508" s="117">
        <f t="shared" si="354"/>
        <v>0</v>
      </c>
      <c r="AG2508" s="119">
        <f t="shared" si="355"/>
        <v>0</v>
      </c>
      <c r="AH2508" s="120" t="b">
        <f t="shared" si="356"/>
        <v>0</v>
      </c>
      <c r="AI2508" s="121">
        <f t="shared" si="357"/>
        <v>0</v>
      </c>
      <c r="AJ2508" s="122">
        <f>+C2508</f>
        <v>0</v>
      </c>
      <c r="AK2508" s="122" t="str">
        <f>IF(ISNA(VLOOKUP(postponeList!D2508,[1]Sheet!$A$2:$B$12,2,FALSE))," ",(VLOOKUP(postponeList!D2508,[1]Sheet!$A$2:$B$12,2,FALSE)))</f>
        <v xml:space="preserve"> </v>
      </c>
      <c r="AL2508" s="122" t="str">
        <f>IF(ISNA(VLOOKUP(E2508,[1]Sheet!$G$2:$H$40,2,FALSE))," ",VLOOKUP(E2508,[1]Sheet!$G$2:$H$40,2,FALSE))</f>
        <v xml:space="preserve"> </v>
      </c>
      <c r="AM2508" s="122" t="str">
        <f>IF(ISNA(VLOOKUP(G2508,[1]Sheet!$K$2:$L$159,2,FALSE))," ",(VLOOKUP(G2508,[1]Sheet!$K$2:$L$159,2,FALSE)))</f>
        <v xml:space="preserve"> </v>
      </c>
      <c r="AN2508" s="122" t="str">
        <f>IF(ISNA(VLOOKUP(I2508&amp;C2508,[1]Sheet!$D$2:$E$228,2,FALSE))," ",VLOOKUP(I2508&amp;C2508,[1]Sheet!$D$2:$E$228,2,FALSE))</f>
        <v xml:space="preserve"> </v>
      </c>
      <c r="AO2508" s="122" t="str">
        <f>+I2508&amp;C2508</f>
        <v/>
      </c>
      <c r="AP2508" s="122" t="str">
        <f>C2508&amp;D2508&amp;E2508&amp;G2508&amp;I2508&amp;O2508</f>
        <v/>
      </c>
      <c r="AQ2508" s="122" t="str">
        <f>B2508&amp;D2508&amp;N2508</f>
        <v/>
      </c>
      <c r="AR2508" s="123" t="str">
        <f>+D2508&amp;J2508</f>
        <v/>
      </c>
      <c r="AS2508" s="124" t="str">
        <f t="shared" si="358"/>
        <v/>
      </c>
      <c r="AT2508" s="125" t="str">
        <f t="shared" si="359"/>
        <v/>
      </c>
      <c r="AU2508" s="125" t="str">
        <f>IF(NOT(AT2508=""),VLOOKUP(AT2508,[1]PSI_Category!A:B,2,0),"")</f>
        <v/>
      </c>
      <c r="AV2508" s="167"/>
      <c r="AW2508" s="167"/>
      <c r="AX2508" s="167"/>
    </row>
    <row r="2509" spans="2:50" s="133" customFormat="1" ht="11.4" customHeight="1" x14ac:dyDescent="0.3">
      <c r="B2509" s="104"/>
      <c r="C2509" s="105"/>
      <c r="D2509" s="106"/>
      <c r="E2509" s="107"/>
      <c r="F2509" s="105"/>
      <c r="G2509" s="107"/>
      <c r="H2509" s="105"/>
      <c r="I2509" s="105"/>
      <c r="J2509" s="107"/>
      <c r="K2509" s="105"/>
      <c r="L2509" s="105"/>
      <c r="M2509" s="105"/>
      <c r="N2509" s="105"/>
      <c r="O2509" s="108"/>
      <c r="P2509" s="109"/>
      <c r="Q2509" s="110"/>
      <c r="R2509" s="110"/>
      <c r="S2509" s="110"/>
      <c r="T2509" s="110"/>
      <c r="U2509" s="111"/>
      <c r="V2509" s="111"/>
      <c r="W2509" s="112"/>
      <c r="X2509" s="113"/>
      <c r="Y2509" s="114"/>
      <c r="Z2509" s="115"/>
      <c r="AA2509" s="116"/>
      <c r="AB2509" s="117" t="b">
        <f t="shared" si="351"/>
        <v>0</v>
      </c>
      <c r="AC2509" s="117">
        <f t="shared" si="352"/>
        <v>0</v>
      </c>
      <c r="AD2509" s="118"/>
      <c r="AE2509" s="117" t="b">
        <f t="shared" si="353"/>
        <v>0</v>
      </c>
      <c r="AF2509" s="117">
        <f t="shared" si="354"/>
        <v>0</v>
      </c>
      <c r="AG2509" s="119">
        <f t="shared" si="355"/>
        <v>0</v>
      </c>
      <c r="AH2509" s="120" t="b">
        <f t="shared" si="356"/>
        <v>0</v>
      </c>
      <c r="AI2509" s="121">
        <f t="shared" si="357"/>
        <v>0</v>
      </c>
      <c r="AJ2509" s="122">
        <f>+C2509</f>
        <v>0</v>
      </c>
      <c r="AK2509" s="122" t="str">
        <f>IF(ISNA(VLOOKUP(postponeList!D2509,[1]Sheet!$A$2:$B$12,2,FALSE))," ",(VLOOKUP(postponeList!D2509,[1]Sheet!$A$2:$B$12,2,FALSE)))</f>
        <v xml:space="preserve"> </v>
      </c>
      <c r="AL2509" s="122" t="str">
        <f>IF(ISNA(VLOOKUP(E2509,[1]Sheet!$G$2:$H$40,2,FALSE))," ",VLOOKUP(E2509,[1]Sheet!$G$2:$H$40,2,FALSE))</f>
        <v xml:space="preserve"> </v>
      </c>
      <c r="AM2509" s="122" t="str">
        <f>IF(ISNA(VLOOKUP(G2509,[1]Sheet!$K$2:$L$159,2,FALSE))," ",(VLOOKUP(G2509,[1]Sheet!$K$2:$L$159,2,FALSE)))</f>
        <v xml:space="preserve"> </v>
      </c>
      <c r="AN2509" s="122" t="str">
        <f>IF(ISNA(VLOOKUP(I2509&amp;C2509,[1]Sheet!$D$2:$E$228,2,FALSE))," ",VLOOKUP(I2509&amp;C2509,[1]Sheet!$D$2:$E$228,2,FALSE))</f>
        <v xml:space="preserve"> </v>
      </c>
      <c r="AO2509" s="122" t="str">
        <f>+I2509&amp;C2509</f>
        <v/>
      </c>
      <c r="AP2509" s="122" t="str">
        <f>C2509&amp;D2509&amp;E2509&amp;G2509&amp;I2509&amp;O2509</f>
        <v/>
      </c>
      <c r="AQ2509" s="122" t="str">
        <f>B2509&amp;D2509&amp;N2509</f>
        <v/>
      </c>
      <c r="AR2509" s="123" t="str">
        <f>+D2509&amp;J2509</f>
        <v/>
      </c>
      <c r="AS2509" s="124" t="str">
        <f t="shared" si="358"/>
        <v/>
      </c>
      <c r="AT2509" s="125" t="str">
        <f t="shared" si="359"/>
        <v/>
      </c>
      <c r="AU2509" s="125" t="str">
        <f>IF(NOT(AT2509=""),VLOOKUP(AT2509,[1]PSI_Category!A:B,2,0),"")</f>
        <v/>
      </c>
      <c r="AV2509" s="167"/>
      <c r="AW2509" s="167"/>
      <c r="AX2509" s="167"/>
    </row>
    <row r="2510" spans="2:50" s="133" customFormat="1" ht="11.4" customHeight="1" x14ac:dyDescent="0.3">
      <c r="B2510" s="104"/>
      <c r="C2510" s="105"/>
      <c r="D2510" s="106"/>
      <c r="E2510" s="107"/>
      <c r="F2510" s="105"/>
      <c r="G2510" s="107"/>
      <c r="H2510" s="105"/>
      <c r="I2510" s="105"/>
      <c r="J2510" s="107"/>
      <c r="K2510" s="105"/>
      <c r="L2510" s="105"/>
      <c r="M2510" s="105"/>
      <c r="N2510" s="105"/>
      <c r="O2510" s="108"/>
      <c r="P2510" s="109"/>
      <c r="Q2510" s="110"/>
      <c r="R2510" s="110"/>
      <c r="S2510" s="110"/>
      <c r="T2510" s="110"/>
      <c r="U2510" s="111"/>
      <c r="V2510" s="111"/>
      <c r="W2510" s="112"/>
      <c r="X2510" s="113"/>
      <c r="Y2510" s="114"/>
      <c r="Z2510" s="115"/>
      <c r="AA2510" s="116"/>
      <c r="AB2510" s="117" t="b">
        <f t="shared" si="351"/>
        <v>0</v>
      </c>
      <c r="AC2510" s="117">
        <f t="shared" si="352"/>
        <v>0</v>
      </c>
      <c r="AD2510" s="118"/>
      <c r="AE2510" s="117" t="b">
        <f t="shared" si="353"/>
        <v>0</v>
      </c>
      <c r="AF2510" s="117">
        <f t="shared" si="354"/>
        <v>0</v>
      </c>
      <c r="AG2510" s="119">
        <f t="shared" si="355"/>
        <v>0</v>
      </c>
      <c r="AH2510" s="120" t="b">
        <f t="shared" si="356"/>
        <v>0</v>
      </c>
      <c r="AI2510" s="121">
        <f t="shared" si="357"/>
        <v>0</v>
      </c>
      <c r="AJ2510" s="122">
        <f>+C2510</f>
        <v>0</v>
      </c>
      <c r="AK2510" s="122" t="str">
        <f>IF(ISNA(VLOOKUP(postponeList!D2510,[1]Sheet!$A$2:$B$12,2,FALSE))," ",(VLOOKUP(postponeList!D2510,[1]Sheet!$A$2:$B$12,2,FALSE)))</f>
        <v xml:space="preserve"> </v>
      </c>
      <c r="AL2510" s="122" t="str">
        <f>IF(ISNA(VLOOKUP(E2510,[1]Sheet!$G$2:$H$40,2,FALSE))," ",VLOOKUP(E2510,[1]Sheet!$G$2:$H$40,2,FALSE))</f>
        <v xml:space="preserve"> </v>
      </c>
      <c r="AM2510" s="122" t="str">
        <f>IF(ISNA(VLOOKUP(G2510,[1]Sheet!$K$2:$L$159,2,FALSE))," ",(VLOOKUP(G2510,[1]Sheet!$K$2:$L$159,2,FALSE)))</f>
        <v xml:space="preserve"> </v>
      </c>
      <c r="AN2510" s="122" t="str">
        <f>IF(ISNA(VLOOKUP(I2510&amp;C2510,[1]Sheet!$D$2:$E$228,2,FALSE))," ",VLOOKUP(I2510&amp;C2510,[1]Sheet!$D$2:$E$228,2,FALSE))</f>
        <v xml:space="preserve"> </v>
      </c>
      <c r="AO2510" s="122" t="str">
        <f>+I2510&amp;C2510</f>
        <v/>
      </c>
      <c r="AP2510" s="122" t="str">
        <f>C2510&amp;D2510&amp;E2510&amp;G2510&amp;I2510&amp;O2510</f>
        <v/>
      </c>
      <c r="AQ2510" s="122" t="str">
        <f>B2510&amp;D2510&amp;N2510</f>
        <v/>
      </c>
      <c r="AR2510" s="123" t="str">
        <f>+D2510&amp;J2510</f>
        <v/>
      </c>
      <c r="AS2510" s="124" t="str">
        <f t="shared" si="358"/>
        <v/>
      </c>
      <c r="AT2510" s="125" t="str">
        <f t="shared" si="359"/>
        <v/>
      </c>
      <c r="AU2510" s="125" t="str">
        <f>IF(NOT(AT2510=""),VLOOKUP(AT2510,[1]PSI_Category!A:B,2,0),"")</f>
        <v/>
      </c>
      <c r="AV2510" s="167"/>
      <c r="AW2510" s="167"/>
      <c r="AX2510" s="167"/>
    </row>
    <row r="2511" spans="2:50" s="133" customFormat="1" ht="11.4" customHeight="1" x14ac:dyDescent="0.3">
      <c r="B2511" s="104"/>
      <c r="C2511" s="105"/>
      <c r="D2511" s="106"/>
      <c r="E2511" s="107"/>
      <c r="F2511" s="105"/>
      <c r="G2511" s="107"/>
      <c r="H2511" s="105"/>
      <c r="I2511" s="105"/>
      <c r="J2511" s="107"/>
      <c r="K2511" s="105"/>
      <c r="L2511" s="105"/>
      <c r="M2511" s="105"/>
      <c r="N2511" s="105"/>
      <c r="O2511" s="108"/>
      <c r="P2511" s="109"/>
      <c r="Q2511" s="110"/>
      <c r="R2511" s="110"/>
      <c r="S2511" s="110"/>
      <c r="T2511" s="110"/>
      <c r="U2511" s="111"/>
      <c r="V2511" s="111"/>
      <c r="W2511" s="112"/>
      <c r="X2511" s="113"/>
      <c r="Y2511" s="114"/>
      <c r="Z2511" s="115"/>
      <c r="AA2511" s="116"/>
      <c r="AB2511" s="117" t="b">
        <f t="shared" si="351"/>
        <v>0</v>
      </c>
      <c r="AC2511" s="117">
        <f t="shared" si="352"/>
        <v>0</v>
      </c>
      <c r="AD2511" s="118"/>
      <c r="AE2511" s="117" t="b">
        <f t="shared" si="353"/>
        <v>0</v>
      </c>
      <c r="AF2511" s="117">
        <f t="shared" si="354"/>
        <v>0</v>
      </c>
      <c r="AG2511" s="119">
        <f t="shared" si="355"/>
        <v>0</v>
      </c>
      <c r="AH2511" s="120" t="b">
        <f t="shared" si="356"/>
        <v>0</v>
      </c>
      <c r="AI2511" s="121">
        <f t="shared" si="357"/>
        <v>0</v>
      </c>
      <c r="AJ2511" s="122">
        <f>+C2511</f>
        <v>0</v>
      </c>
      <c r="AK2511" s="122" t="str">
        <f>IF(ISNA(VLOOKUP(postponeList!D2511,[1]Sheet!$A$2:$B$12,2,FALSE))," ",(VLOOKUP(postponeList!D2511,[1]Sheet!$A$2:$B$12,2,FALSE)))</f>
        <v xml:space="preserve"> </v>
      </c>
      <c r="AL2511" s="122" t="str">
        <f>IF(ISNA(VLOOKUP(E2511,[1]Sheet!$G$2:$H$40,2,FALSE))," ",VLOOKUP(E2511,[1]Sheet!$G$2:$H$40,2,FALSE))</f>
        <v xml:space="preserve"> </v>
      </c>
      <c r="AM2511" s="122" t="str">
        <f>IF(ISNA(VLOOKUP(G2511,[1]Sheet!$K$2:$L$159,2,FALSE))," ",(VLOOKUP(G2511,[1]Sheet!$K$2:$L$159,2,FALSE)))</f>
        <v xml:space="preserve"> </v>
      </c>
      <c r="AN2511" s="122" t="str">
        <f>IF(ISNA(VLOOKUP(I2511&amp;C2511,[1]Sheet!$D$2:$E$228,2,FALSE))," ",VLOOKUP(I2511&amp;C2511,[1]Sheet!$D$2:$E$228,2,FALSE))</f>
        <v xml:space="preserve"> </v>
      </c>
      <c r="AO2511" s="122" t="str">
        <f>+I2511&amp;C2511</f>
        <v/>
      </c>
      <c r="AP2511" s="122" t="str">
        <f>C2511&amp;D2511&amp;E2511&amp;G2511&amp;I2511&amp;O2511</f>
        <v/>
      </c>
      <c r="AQ2511" s="122" t="str">
        <f>B2511&amp;D2511&amp;N2511</f>
        <v/>
      </c>
      <c r="AR2511" s="123" t="str">
        <f>+D2511&amp;J2511</f>
        <v/>
      </c>
      <c r="AS2511" s="124" t="str">
        <f t="shared" si="358"/>
        <v/>
      </c>
      <c r="AT2511" s="125" t="str">
        <f t="shared" si="359"/>
        <v/>
      </c>
      <c r="AU2511" s="125" t="str">
        <f>IF(NOT(AT2511=""),VLOOKUP(AT2511,[1]PSI_Category!A:B,2,0),"")</f>
        <v/>
      </c>
      <c r="AV2511" s="167"/>
      <c r="AW2511" s="167"/>
      <c r="AX2511" s="167"/>
    </row>
    <row r="2512" spans="2:50" s="133" customFormat="1" ht="11.4" customHeight="1" x14ac:dyDescent="0.3">
      <c r="B2512" s="104"/>
      <c r="C2512" s="105"/>
      <c r="D2512" s="106"/>
      <c r="E2512" s="107"/>
      <c r="F2512" s="105"/>
      <c r="G2512" s="107"/>
      <c r="H2512" s="105"/>
      <c r="I2512" s="105"/>
      <c r="J2512" s="107"/>
      <c r="K2512" s="105"/>
      <c r="L2512" s="105"/>
      <c r="M2512" s="105"/>
      <c r="N2512" s="105"/>
      <c r="O2512" s="108"/>
      <c r="P2512" s="109"/>
      <c r="Q2512" s="110"/>
      <c r="R2512" s="110"/>
      <c r="S2512" s="110"/>
      <c r="T2512" s="110"/>
      <c r="U2512" s="111"/>
      <c r="V2512" s="111"/>
      <c r="W2512" s="112"/>
      <c r="X2512" s="113"/>
      <c r="Y2512" s="114"/>
      <c r="Z2512" s="115"/>
      <c r="AA2512" s="116"/>
      <c r="AB2512" s="117" t="b">
        <f t="shared" si="351"/>
        <v>0</v>
      </c>
      <c r="AC2512" s="117">
        <f t="shared" si="352"/>
        <v>0</v>
      </c>
      <c r="AD2512" s="118"/>
      <c r="AE2512" s="117" t="b">
        <f t="shared" si="353"/>
        <v>0</v>
      </c>
      <c r="AF2512" s="117">
        <f t="shared" si="354"/>
        <v>0</v>
      </c>
      <c r="AG2512" s="119">
        <f t="shared" si="355"/>
        <v>0</v>
      </c>
      <c r="AH2512" s="120" t="b">
        <f t="shared" si="356"/>
        <v>0</v>
      </c>
      <c r="AI2512" s="121">
        <f t="shared" si="357"/>
        <v>0</v>
      </c>
      <c r="AJ2512" s="122">
        <f>+C2512</f>
        <v>0</v>
      </c>
      <c r="AK2512" s="122" t="str">
        <f>IF(ISNA(VLOOKUP(postponeList!D2512,[1]Sheet!$A$2:$B$12,2,FALSE))," ",(VLOOKUP(postponeList!D2512,[1]Sheet!$A$2:$B$12,2,FALSE)))</f>
        <v xml:space="preserve"> </v>
      </c>
      <c r="AL2512" s="122" t="str">
        <f>IF(ISNA(VLOOKUP(E2512,[1]Sheet!$G$2:$H$40,2,FALSE))," ",VLOOKUP(E2512,[1]Sheet!$G$2:$H$40,2,FALSE))</f>
        <v xml:space="preserve"> </v>
      </c>
      <c r="AM2512" s="122" t="str">
        <f>IF(ISNA(VLOOKUP(G2512,[1]Sheet!$K$2:$L$159,2,FALSE))," ",(VLOOKUP(G2512,[1]Sheet!$K$2:$L$159,2,FALSE)))</f>
        <v xml:space="preserve"> </v>
      </c>
      <c r="AN2512" s="122" t="str">
        <f>IF(ISNA(VLOOKUP(I2512&amp;C2512,[1]Sheet!$D$2:$E$228,2,FALSE))," ",VLOOKUP(I2512&amp;C2512,[1]Sheet!$D$2:$E$228,2,FALSE))</f>
        <v xml:space="preserve"> </v>
      </c>
      <c r="AO2512" s="122" t="str">
        <f>+I2512&amp;C2512</f>
        <v/>
      </c>
      <c r="AP2512" s="122" t="str">
        <f>C2512&amp;D2512&amp;E2512&amp;G2512&amp;I2512&amp;O2512</f>
        <v/>
      </c>
      <c r="AQ2512" s="122" t="str">
        <f>B2512&amp;D2512&amp;N2512</f>
        <v/>
      </c>
      <c r="AR2512" s="123" t="str">
        <f>+D2512&amp;J2512</f>
        <v/>
      </c>
      <c r="AS2512" s="124" t="str">
        <f t="shared" si="358"/>
        <v/>
      </c>
      <c r="AT2512" s="125" t="str">
        <f t="shared" si="359"/>
        <v/>
      </c>
      <c r="AU2512" s="125" t="str">
        <f>IF(NOT(AT2512=""),VLOOKUP(AT2512,[1]PSI_Category!A:B,2,0),"")</f>
        <v/>
      </c>
      <c r="AV2512" s="167"/>
      <c r="AW2512" s="167"/>
      <c r="AX2512" s="167"/>
    </row>
    <row r="2513" spans="2:50" s="133" customFormat="1" ht="11.4" customHeight="1" x14ac:dyDescent="0.3">
      <c r="B2513" s="104"/>
      <c r="C2513" s="105"/>
      <c r="D2513" s="106"/>
      <c r="E2513" s="107"/>
      <c r="F2513" s="105"/>
      <c r="G2513" s="107"/>
      <c r="H2513" s="105"/>
      <c r="I2513" s="105"/>
      <c r="J2513" s="107"/>
      <c r="K2513" s="105"/>
      <c r="L2513" s="105"/>
      <c r="M2513" s="105"/>
      <c r="N2513" s="105"/>
      <c r="O2513" s="108"/>
      <c r="P2513" s="109"/>
      <c r="Q2513" s="110"/>
      <c r="R2513" s="110"/>
      <c r="S2513" s="110"/>
      <c r="T2513" s="110"/>
      <c r="U2513" s="111"/>
      <c r="V2513" s="111"/>
      <c r="W2513" s="112"/>
      <c r="X2513" s="113"/>
      <c r="Y2513" s="114"/>
      <c r="Z2513" s="115"/>
      <c r="AA2513" s="116"/>
      <c r="AB2513" s="117" t="b">
        <f t="shared" si="351"/>
        <v>0</v>
      </c>
      <c r="AC2513" s="117">
        <f t="shared" si="352"/>
        <v>0</v>
      </c>
      <c r="AD2513" s="118"/>
      <c r="AE2513" s="117" t="b">
        <f t="shared" si="353"/>
        <v>0</v>
      </c>
      <c r="AF2513" s="117">
        <f t="shared" si="354"/>
        <v>0</v>
      </c>
      <c r="AG2513" s="119">
        <f t="shared" si="355"/>
        <v>0</v>
      </c>
      <c r="AH2513" s="120" t="b">
        <f t="shared" si="356"/>
        <v>0</v>
      </c>
      <c r="AI2513" s="121">
        <f t="shared" si="357"/>
        <v>0</v>
      </c>
      <c r="AJ2513" s="122">
        <f>+C2513</f>
        <v>0</v>
      </c>
      <c r="AK2513" s="122" t="str">
        <f>IF(ISNA(VLOOKUP(postponeList!D2513,[1]Sheet!$A$2:$B$12,2,FALSE))," ",(VLOOKUP(postponeList!D2513,[1]Sheet!$A$2:$B$12,2,FALSE)))</f>
        <v xml:space="preserve"> </v>
      </c>
      <c r="AL2513" s="122" t="str">
        <f>IF(ISNA(VLOOKUP(E2513,[1]Sheet!$G$2:$H$40,2,FALSE))," ",VLOOKUP(E2513,[1]Sheet!$G$2:$H$40,2,FALSE))</f>
        <v xml:space="preserve"> </v>
      </c>
      <c r="AM2513" s="122" t="str">
        <f>IF(ISNA(VLOOKUP(G2513,[1]Sheet!$K$2:$L$159,2,FALSE))," ",(VLOOKUP(G2513,[1]Sheet!$K$2:$L$159,2,FALSE)))</f>
        <v xml:space="preserve"> </v>
      </c>
      <c r="AN2513" s="122" t="str">
        <f>IF(ISNA(VLOOKUP(I2513&amp;C2513,[1]Sheet!$D$2:$E$228,2,FALSE))," ",VLOOKUP(I2513&amp;C2513,[1]Sheet!$D$2:$E$228,2,FALSE))</f>
        <v xml:space="preserve"> </v>
      </c>
      <c r="AO2513" s="122" t="str">
        <f>+I2513&amp;C2513</f>
        <v/>
      </c>
      <c r="AP2513" s="122" t="str">
        <f>C2513&amp;D2513&amp;E2513&amp;G2513&amp;I2513&amp;O2513</f>
        <v/>
      </c>
      <c r="AQ2513" s="122" t="str">
        <f>B2513&amp;D2513&amp;N2513</f>
        <v/>
      </c>
      <c r="AR2513" s="123" t="str">
        <f>+D2513&amp;J2513</f>
        <v/>
      </c>
      <c r="AS2513" s="124" t="str">
        <f t="shared" si="358"/>
        <v/>
      </c>
      <c r="AT2513" s="125" t="str">
        <f t="shared" si="359"/>
        <v/>
      </c>
      <c r="AU2513" s="125" t="str">
        <f>IF(NOT(AT2513=""),VLOOKUP(AT2513,[1]PSI_Category!A:B,2,0),"")</f>
        <v/>
      </c>
      <c r="AV2513" s="167"/>
      <c r="AW2513" s="167"/>
      <c r="AX2513" s="167"/>
    </row>
    <row r="2514" spans="2:50" s="133" customFormat="1" ht="11.4" customHeight="1" x14ac:dyDescent="0.3">
      <c r="B2514" s="104"/>
      <c r="C2514" s="105"/>
      <c r="D2514" s="106"/>
      <c r="E2514" s="107"/>
      <c r="F2514" s="105"/>
      <c r="G2514" s="107"/>
      <c r="H2514" s="105"/>
      <c r="I2514" s="105"/>
      <c r="J2514" s="107"/>
      <c r="K2514" s="105"/>
      <c r="L2514" s="105"/>
      <c r="M2514" s="105"/>
      <c r="N2514" s="105"/>
      <c r="O2514" s="108"/>
      <c r="P2514" s="109"/>
      <c r="Q2514" s="110"/>
      <c r="R2514" s="110"/>
      <c r="S2514" s="110"/>
      <c r="T2514" s="110"/>
      <c r="U2514" s="111"/>
      <c r="V2514" s="111"/>
      <c r="W2514" s="112"/>
      <c r="X2514" s="113"/>
      <c r="Y2514" s="114"/>
      <c r="Z2514" s="115"/>
      <c r="AA2514" s="116"/>
      <c r="AB2514" s="117" t="b">
        <f t="shared" si="351"/>
        <v>0</v>
      </c>
      <c r="AC2514" s="117">
        <f t="shared" si="352"/>
        <v>0</v>
      </c>
      <c r="AD2514" s="118"/>
      <c r="AE2514" s="117" t="b">
        <f t="shared" si="353"/>
        <v>0</v>
      </c>
      <c r="AF2514" s="117">
        <f t="shared" si="354"/>
        <v>0</v>
      </c>
      <c r="AG2514" s="119">
        <f t="shared" si="355"/>
        <v>0</v>
      </c>
      <c r="AH2514" s="120" t="b">
        <f t="shared" si="356"/>
        <v>0</v>
      </c>
      <c r="AI2514" s="121">
        <f t="shared" si="357"/>
        <v>0</v>
      </c>
      <c r="AJ2514" s="122">
        <f>+C2514</f>
        <v>0</v>
      </c>
      <c r="AK2514" s="122" t="str">
        <f>IF(ISNA(VLOOKUP(postponeList!D2514,[1]Sheet!$A$2:$B$12,2,FALSE))," ",(VLOOKUP(postponeList!D2514,[1]Sheet!$A$2:$B$12,2,FALSE)))</f>
        <v xml:space="preserve"> </v>
      </c>
      <c r="AL2514" s="122" t="str">
        <f>IF(ISNA(VLOOKUP(E2514,[1]Sheet!$G$2:$H$40,2,FALSE))," ",VLOOKUP(E2514,[1]Sheet!$G$2:$H$40,2,FALSE))</f>
        <v xml:space="preserve"> </v>
      </c>
      <c r="AM2514" s="122" t="str">
        <f>IF(ISNA(VLOOKUP(G2514,[1]Sheet!$K$2:$L$159,2,FALSE))," ",(VLOOKUP(G2514,[1]Sheet!$K$2:$L$159,2,FALSE)))</f>
        <v xml:space="preserve"> </v>
      </c>
      <c r="AN2514" s="122" t="str">
        <f>IF(ISNA(VLOOKUP(I2514&amp;C2514,[1]Sheet!$D$2:$E$228,2,FALSE))," ",VLOOKUP(I2514&amp;C2514,[1]Sheet!$D$2:$E$228,2,FALSE))</f>
        <v xml:space="preserve"> </v>
      </c>
      <c r="AO2514" s="122" t="str">
        <f>+I2514&amp;C2514</f>
        <v/>
      </c>
      <c r="AP2514" s="122" t="str">
        <f>C2514&amp;D2514&amp;E2514&amp;G2514&amp;I2514&amp;O2514</f>
        <v/>
      </c>
      <c r="AQ2514" s="122" t="str">
        <f>B2514&amp;D2514&amp;N2514</f>
        <v/>
      </c>
      <c r="AR2514" s="123" t="str">
        <f>+D2514&amp;J2514</f>
        <v/>
      </c>
      <c r="AS2514" s="124" t="str">
        <f t="shared" si="358"/>
        <v/>
      </c>
      <c r="AT2514" s="125" t="str">
        <f t="shared" si="359"/>
        <v/>
      </c>
      <c r="AU2514" s="125" t="str">
        <f>IF(NOT(AT2514=""),VLOOKUP(AT2514,[1]PSI_Category!A:B,2,0),"")</f>
        <v/>
      </c>
      <c r="AV2514" s="167"/>
      <c r="AW2514" s="167"/>
      <c r="AX2514" s="167"/>
    </row>
    <row r="2515" spans="2:50" s="133" customFormat="1" ht="11.4" customHeight="1" x14ac:dyDescent="0.3">
      <c r="B2515" s="104"/>
      <c r="C2515" s="105"/>
      <c r="D2515" s="106"/>
      <c r="E2515" s="107"/>
      <c r="F2515" s="105"/>
      <c r="G2515" s="107"/>
      <c r="H2515" s="105"/>
      <c r="I2515" s="105"/>
      <c r="J2515" s="107"/>
      <c r="K2515" s="105"/>
      <c r="L2515" s="105"/>
      <c r="M2515" s="105"/>
      <c r="N2515" s="105"/>
      <c r="O2515" s="108"/>
      <c r="P2515" s="109"/>
      <c r="Q2515" s="110"/>
      <c r="R2515" s="110"/>
      <c r="S2515" s="110"/>
      <c r="T2515" s="110"/>
      <c r="U2515" s="111"/>
      <c r="V2515" s="111"/>
      <c r="W2515" s="112"/>
      <c r="X2515" s="113"/>
      <c r="Y2515" s="114"/>
      <c r="Z2515" s="115"/>
      <c r="AA2515" s="116"/>
      <c r="AB2515" s="117" t="b">
        <f t="shared" si="351"/>
        <v>0</v>
      </c>
      <c r="AC2515" s="117">
        <f t="shared" si="352"/>
        <v>0</v>
      </c>
      <c r="AD2515" s="118"/>
      <c r="AE2515" s="117" t="b">
        <f t="shared" si="353"/>
        <v>0</v>
      </c>
      <c r="AF2515" s="117">
        <f t="shared" si="354"/>
        <v>0</v>
      </c>
      <c r="AG2515" s="119">
        <f t="shared" si="355"/>
        <v>0</v>
      </c>
      <c r="AH2515" s="120" t="b">
        <f t="shared" si="356"/>
        <v>0</v>
      </c>
      <c r="AI2515" s="121">
        <f t="shared" si="357"/>
        <v>0</v>
      </c>
      <c r="AJ2515" s="122">
        <f>+C2515</f>
        <v>0</v>
      </c>
      <c r="AK2515" s="122" t="str">
        <f>IF(ISNA(VLOOKUP(postponeList!D2515,[1]Sheet!$A$2:$B$12,2,FALSE))," ",(VLOOKUP(postponeList!D2515,[1]Sheet!$A$2:$B$12,2,FALSE)))</f>
        <v xml:space="preserve"> </v>
      </c>
      <c r="AL2515" s="122" t="str">
        <f>IF(ISNA(VLOOKUP(E2515,[1]Sheet!$G$2:$H$40,2,FALSE))," ",VLOOKUP(E2515,[1]Sheet!$G$2:$H$40,2,FALSE))</f>
        <v xml:space="preserve"> </v>
      </c>
      <c r="AM2515" s="122" t="str">
        <f>IF(ISNA(VLOOKUP(G2515,[1]Sheet!$K$2:$L$159,2,FALSE))," ",(VLOOKUP(G2515,[1]Sheet!$K$2:$L$159,2,FALSE)))</f>
        <v xml:space="preserve"> </v>
      </c>
      <c r="AN2515" s="122" t="str">
        <f>IF(ISNA(VLOOKUP(I2515&amp;C2515,[1]Sheet!$D$2:$E$228,2,FALSE))," ",VLOOKUP(I2515&amp;C2515,[1]Sheet!$D$2:$E$228,2,FALSE))</f>
        <v xml:space="preserve"> </v>
      </c>
      <c r="AO2515" s="122" t="str">
        <f>+I2515&amp;C2515</f>
        <v/>
      </c>
      <c r="AP2515" s="122" t="str">
        <f>C2515&amp;D2515&amp;E2515&amp;G2515&amp;I2515&amp;O2515</f>
        <v/>
      </c>
      <c r="AQ2515" s="122" t="str">
        <f>B2515&amp;D2515&amp;N2515</f>
        <v/>
      </c>
      <c r="AR2515" s="123" t="str">
        <f>+D2515&amp;J2515</f>
        <v/>
      </c>
      <c r="AS2515" s="124" t="str">
        <f t="shared" si="358"/>
        <v/>
      </c>
      <c r="AT2515" s="125" t="str">
        <f t="shared" si="359"/>
        <v/>
      </c>
      <c r="AU2515" s="125" t="str">
        <f>IF(NOT(AT2515=""),VLOOKUP(AT2515,[1]PSI_Category!A:B,2,0),"")</f>
        <v/>
      </c>
      <c r="AV2515" s="167"/>
      <c r="AW2515" s="167"/>
      <c r="AX2515" s="167"/>
    </row>
    <row r="2516" spans="2:50" s="133" customFormat="1" ht="11.4" customHeight="1" x14ac:dyDescent="0.3">
      <c r="B2516" s="104"/>
      <c r="C2516" s="105"/>
      <c r="D2516" s="106"/>
      <c r="E2516" s="107"/>
      <c r="F2516" s="105"/>
      <c r="G2516" s="107"/>
      <c r="H2516" s="105"/>
      <c r="I2516" s="105"/>
      <c r="J2516" s="107"/>
      <c r="K2516" s="105"/>
      <c r="L2516" s="105"/>
      <c r="M2516" s="105"/>
      <c r="N2516" s="105"/>
      <c r="O2516" s="108"/>
      <c r="P2516" s="109"/>
      <c r="Q2516" s="110"/>
      <c r="R2516" s="110"/>
      <c r="S2516" s="110"/>
      <c r="T2516" s="110"/>
      <c r="U2516" s="111"/>
      <c r="V2516" s="111"/>
      <c r="W2516" s="112"/>
      <c r="X2516" s="113"/>
      <c r="Y2516" s="114"/>
      <c r="Z2516" s="115"/>
      <c r="AA2516" s="116"/>
      <c r="AB2516" s="117" t="b">
        <f t="shared" si="351"/>
        <v>0</v>
      </c>
      <c r="AC2516" s="117">
        <f t="shared" si="352"/>
        <v>0</v>
      </c>
      <c r="AD2516" s="118"/>
      <c r="AE2516" s="117" t="b">
        <f t="shared" si="353"/>
        <v>0</v>
      </c>
      <c r="AF2516" s="117">
        <f t="shared" si="354"/>
        <v>0</v>
      </c>
      <c r="AG2516" s="119">
        <f t="shared" si="355"/>
        <v>0</v>
      </c>
      <c r="AH2516" s="120" t="b">
        <f t="shared" si="356"/>
        <v>0</v>
      </c>
      <c r="AI2516" s="121">
        <f t="shared" si="357"/>
        <v>0</v>
      </c>
      <c r="AJ2516" s="122">
        <f>+C2516</f>
        <v>0</v>
      </c>
      <c r="AK2516" s="122" t="str">
        <f>IF(ISNA(VLOOKUP(postponeList!D2516,[1]Sheet!$A$2:$B$12,2,FALSE))," ",(VLOOKUP(postponeList!D2516,[1]Sheet!$A$2:$B$12,2,FALSE)))</f>
        <v xml:space="preserve"> </v>
      </c>
      <c r="AL2516" s="122" t="str">
        <f>IF(ISNA(VLOOKUP(E2516,[1]Sheet!$G$2:$H$40,2,FALSE))," ",VLOOKUP(E2516,[1]Sheet!$G$2:$H$40,2,FALSE))</f>
        <v xml:space="preserve"> </v>
      </c>
      <c r="AM2516" s="122" t="str">
        <f>IF(ISNA(VLOOKUP(G2516,[1]Sheet!$K$2:$L$159,2,FALSE))," ",(VLOOKUP(G2516,[1]Sheet!$K$2:$L$159,2,FALSE)))</f>
        <v xml:space="preserve"> </v>
      </c>
      <c r="AN2516" s="122" t="str">
        <f>IF(ISNA(VLOOKUP(I2516&amp;C2516,[1]Sheet!$D$2:$E$228,2,FALSE))," ",VLOOKUP(I2516&amp;C2516,[1]Sheet!$D$2:$E$228,2,FALSE))</f>
        <v xml:space="preserve"> </v>
      </c>
      <c r="AO2516" s="122" t="str">
        <f>+I2516&amp;C2516</f>
        <v/>
      </c>
      <c r="AP2516" s="122" t="str">
        <f>C2516&amp;D2516&amp;E2516&amp;G2516&amp;I2516&amp;O2516</f>
        <v/>
      </c>
      <c r="AQ2516" s="122" t="str">
        <f>B2516&amp;D2516&amp;N2516</f>
        <v/>
      </c>
      <c r="AR2516" s="123" t="str">
        <f>+D2516&amp;J2516</f>
        <v/>
      </c>
      <c r="AS2516" s="124" t="str">
        <f t="shared" si="358"/>
        <v/>
      </c>
      <c r="AT2516" s="125" t="str">
        <f t="shared" si="359"/>
        <v/>
      </c>
      <c r="AU2516" s="125" t="str">
        <f>IF(NOT(AT2516=""),VLOOKUP(AT2516,[1]PSI_Category!A:B,2,0),"")</f>
        <v/>
      </c>
      <c r="AV2516" s="167"/>
      <c r="AW2516" s="167"/>
      <c r="AX2516" s="167"/>
    </row>
    <row r="2517" spans="2:50" s="133" customFormat="1" ht="11.4" customHeight="1" x14ac:dyDescent="0.3">
      <c r="B2517" s="104"/>
      <c r="C2517" s="105"/>
      <c r="D2517" s="106"/>
      <c r="E2517" s="107"/>
      <c r="F2517" s="105"/>
      <c r="G2517" s="107"/>
      <c r="H2517" s="105"/>
      <c r="I2517" s="105"/>
      <c r="J2517" s="107"/>
      <c r="K2517" s="105"/>
      <c r="L2517" s="105"/>
      <c r="M2517" s="105"/>
      <c r="N2517" s="105"/>
      <c r="O2517" s="108"/>
      <c r="P2517" s="109"/>
      <c r="Q2517" s="110"/>
      <c r="R2517" s="110"/>
      <c r="S2517" s="110"/>
      <c r="T2517" s="110"/>
      <c r="U2517" s="111"/>
      <c r="V2517" s="111"/>
      <c r="W2517" s="112"/>
      <c r="X2517" s="113"/>
      <c r="Y2517" s="114"/>
      <c r="Z2517" s="115"/>
      <c r="AA2517" s="116"/>
      <c r="AB2517" s="117" t="b">
        <f t="shared" si="351"/>
        <v>0</v>
      </c>
      <c r="AC2517" s="117">
        <f t="shared" si="352"/>
        <v>0</v>
      </c>
      <c r="AD2517" s="118"/>
      <c r="AE2517" s="117" t="b">
        <f t="shared" si="353"/>
        <v>0</v>
      </c>
      <c r="AF2517" s="117">
        <f t="shared" si="354"/>
        <v>0</v>
      </c>
      <c r="AG2517" s="119">
        <f t="shared" si="355"/>
        <v>0</v>
      </c>
      <c r="AH2517" s="120" t="b">
        <f t="shared" si="356"/>
        <v>0</v>
      </c>
      <c r="AI2517" s="121">
        <f t="shared" si="357"/>
        <v>0</v>
      </c>
      <c r="AJ2517" s="122">
        <f>+C2517</f>
        <v>0</v>
      </c>
      <c r="AK2517" s="122" t="str">
        <f>IF(ISNA(VLOOKUP(postponeList!D2517,[1]Sheet!$A$2:$B$12,2,FALSE))," ",(VLOOKUP(postponeList!D2517,[1]Sheet!$A$2:$B$12,2,FALSE)))</f>
        <v xml:space="preserve"> </v>
      </c>
      <c r="AL2517" s="122" t="str">
        <f>IF(ISNA(VLOOKUP(E2517,[1]Sheet!$G$2:$H$40,2,FALSE))," ",VLOOKUP(E2517,[1]Sheet!$G$2:$H$40,2,FALSE))</f>
        <v xml:space="preserve"> </v>
      </c>
      <c r="AM2517" s="122" t="str">
        <f>IF(ISNA(VLOOKUP(G2517,[1]Sheet!$K$2:$L$159,2,FALSE))," ",(VLOOKUP(G2517,[1]Sheet!$K$2:$L$159,2,FALSE)))</f>
        <v xml:space="preserve"> </v>
      </c>
      <c r="AN2517" s="122" t="str">
        <f>IF(ISNA(VLOOKUP(I2517&amp;C2517,[1]Sheet!$D$2:$E$228,2,FALSE))," ",VLOOKUP(I2517&amp;C2517,[1]Sheet!$D$2:$E$228,2,FALSE))</f>
        <v xml:space="preserve"> </v>
      </c>
      <c r="AO2517" s="122" t="str">
        <f>+I2517&amp;C2517</f>
        <v/>
      </c>
      <c r="AP2517" s="122" t="str">
        <f>C2517&amp;D2517&amp;E2517&amp;G2517&amp;I2517&amp;O2517</f>
        <v/>
      </c>
      <c r="AQ2517" s="122" t="str">
        <f>B2517&amp;D2517&amp;N2517</f>
        <v/>
      </c>
      <c r="AR2517" s="123" t="str">
        <f>+D2517&amp;J2517</f>
        <v/>
      </c>
      <c r="AS2517" s="124" t="str">
        <f t="shared" si="358"/>
        <v/>
      </c>
      <c r="AT2517" s="125" t="str">
        <f t="shared" si="359"/>
        <v/>
      </c>
      <c r="AU2517" s="125" t="str">
        <f>IF(NOT(AT2517=""),VLOOKUP(AT2517,[1]PSI_Category!A:B,2,0),"")</f>
        <v/>
      </c>
      <c r="AV2517" s="167"/>
      <c r="AW2517" s="167"/>
      <c r="AX2517" s="167"/>
    </row>
    <row r="2518" spans="2:50" s="133" customFormat="1" ht="11.4" customHeight="1" x14ac:dyDescent="0.3">
      <c r="B2518" s="104"/>
      <c r="C2518" s="105"/>
      <c r="D2518" s="106"/>
      <c r="E2518" s="107"/>
      <c r="F2518" s="105"/>
      <c r="G2518" s="107"/>
      <c r="H2518" s="105"/>
      <c r="I2518" s="105"/>
      <c r="J2518" s="107"/>
      <c r="K2518" s="105"/>
      <c r="L2518" s="105"/>
      <c r="M2518" s="105"/>
      <c r="N2518" s="105"/>
      <c r="O2518" s="108"/>
      <c r="P2518" s="109"/>
      <c r="Q2518" s="110"/>
      <c r="R2518" s="110"/>
      <c r="S2518" s="110"/>
      <c r="T2518" s="110"/>
      <c r="U2518" s="111"/>
      <c r="V2518" s="111"/>
      <c r="W2518" s="112"/>
      <c r="X2518" s="113"/>
      <c r="Y2518" s="114"/>
      <c r="Z2518" s="115"/>
      <c r="AA2518" s="116"/>
      <c r="AB2518" s="117" t="b">
        <f t="shared" si="351"/>
        <v>0</v>
      </c>
      <c r="AC2518" s="117">
        <f t="shared" si="352"/>
        <v>0</v>
      </c>
      <c r="AD2518" s="118"/>
      <c r="AE2518" s="117" t="b">
        <f t="shared" si="353"/>
        <v>0</v>
      </c>
      <c r="AF2518" s="117">
        <f t="shared" si="354"/>
        <v>0</v>
      </c>
      <c r="AG2518" s="119">
        <f t="shared" si="355"/>
        <v>0</v>
      </c>
      <c r="AH2518" s="120" t="b">
        <f t="shared" si="356"/>
        <v>0</v>
      </c>
      <c r="AI2518" s="121">
        <f t="shared" si="357"/>
        <v>0</v>
      </c>
      <c r="AJ2518" s="122">
        <f>+C2518</f>
        <v>0</v>
      </c>
      <c r="AK2518" s="122" t="str">
        <f>IF(ISNA(VLOOKUP(postponeList!D2518,[1]Sheet!$A$2:$B$12,2,FALSE))," ",(VLOOKUP(postponeList!D2518,[1]Sheet!$A$2:$B$12,2,FALSE)))</f>
        <v xml:space="preserve"> </v>
      </c>
      <c r="AL2518" s="122" t="str">
        <f>IF(ISNA(VLOOKUP(E2518,[1]Sheet!$G$2:$H$40,2,FALSE))," ",VLOOKUP(E2518,[1]Sheet!$G$2:$H$40,2,FALSE))</f>
        <v xml:space="preserve"> </v>
      </c>
      <c r="AM2518" s="122" t="str">
        <f>IF(ISNA(VLOOKUP(G2518,[1]Sheet!$K$2:$L$159,2,FALSE))," ",(VLOOKUP(G2518,[1]Sheet!$K$2:$L$159,2,FALSE)))</f>
        <v xml:space="preserve"> </v>
      </c>
      <c r="AN2518" s="122" t="str">
        <f>IF(ISNA(VLOOKUP(I2518&amp;C2518,[1]Sheet!$D$2:$E$228,2,FALSE))," ",VLOOKUP(I2518&amp;C2518,[1]Sheet!$D$2:$E$228,2,FALSE))</f>
        <v xml:space="preserve"> </v>
      </c>
      <c r="AO2518" s="122" t="str">
        <f>+I2518&amp;C2518</f>
        <v/>
      </c>
      <c r="AP2518" s="122" t="str">
        <f>C2518&amp;D2518&amp;E2518&amp;G2518&amp;I2518&amp;O2518</f>
        <v/>
      </c>
      <c r="AQ2518" s="122" t="str">
        <f>B2518&amp;D2518&amp;N2518</f>
        <v/>
      </c>
      <c r="AR2518" s="123" t="str">
        <f>+D2518&amp;J2518</f>
        <v/>
      </c>
      <c r="AS2518" s="124" t="str">
        <f t="shared" si="358"/>
        <v/>
      </c>
      <c r="AT2518" s="125" t="str">
        <f t="shared" si="359"/>
        <v/>
      </c>
      <c r="AU2518" s="125" t="str">
        <f>IF(NOT(AT2518=""),VLOOKUP(AT2518,[1]PSI_Category!A:B,2,0),"")</f>
        <v/>
      </c>
      <c r="AV2518" s="167"/>
      <c r="AW2518" s="167"/>
      <c r="AX2518" s="167"/>
    </row>
    <row r="2519" spans="2:50" s="133" customFormat="1" ht="11.4" customHeight="1" x14ac:dyDescent="0.3">
      <c r="B2519" s="104"/>
      <c r="C2519" s="105"/>
      <c r="D2519" s="106"/>
      <c r="E2519" s="107"/>
      <c r="F2519" s="105"/>
      <c r="G2519" s="107"/>
      <c r="H2519" s="105"/>
      <c r="I2519" s="105"/>
      <c r="J2519" s="107"/>
      <c r="K2519" s="105"/>
      <c r="L2519" s="105"/>
      <c r="M2519" s="105"/>
      <c r="N2519" s="105"/>
      <c r="O2519" s="108"/>
      <c r="P2519" s="109"/>
      <c r="Q2519" s="110"/>
      <c r="R2519" s="110"/>
      <c r="S2519" s="110"/>
      <c r="T2519" s="110"/>
      <c r="U2519" s="111"/>
      <c r="V2519" s="111"/>
      <c r="W2519" s="112"/>
      <c r="X2519" s="113"/>
      <c r="Y2519" s="114"/>
      <c r="Z2519" s="115"/>
      <c r="AA2519" s="116"/>
      <c r="AB2519" s="117" t="b">
        <f t="shared" si="351"/>
        <v>0</v>
      </c>
      <c r="AC2519" s="117">
        <f t="shared" si="352"/>
        <v>0</v>
      </c>
      <c r="AD2519" s="118"/>
      <c r="AE2519" s="117" t="b">
        <f t="shared" si="353"/>
        <v>0</v>
      </c>
      <c r="AF2519" s="117">
        <f t="shared" si="354"/>
        <v>0</v>
      </c>
      <c r="AG2519" s="119">
        <f t="shared" si="355"/>
        <v>0</v>
      </c>
      <c r="AH2519" s="120" t="b">
        <f t="shared" si="356"/>
        <v>0</v>
      </c>
      <c r="AI2519" s="121">
        <f t="shared" si="357"/>
        <v>0</v>
      </c>
      <c r="AJ2519" s="122">
        <f>+C2519</f>
        <v>0</v>
      </c>
      <c r="AK2519" s="122" t="str">
        <f>IF(ISNA(VLOOKUP(postponeList!D2519,[1]Sheet!$A$2:$B$12,2,FALSE))," ",(VLOOKUP(postponeList!D2519,[1]Sheet!$A$2:$B$12,2,FALSE)))</f>
        <v xml:space="preserve"> </v>
      </c>
      <c r="AL2519" s="122" t="str">
        <f>IF(ISNA(VLOOKUP(E2519,[1]Sheet!$G$2:$H$40,2,FALSE))," ",VLOOKUP(E2519,[1]Sheet!$G$2:$H$40,2,FALSE))</f>
        <v xml:space="preserve"> </v>
      </c>
      <c r="AM2519" s="122" t="str">
        <f>IF(ISNA(VLOOKUP(G2519,[1]Sheet!$K$2:$L$159,2,FALSE))," ",(VLOOKUP(G2519,[1]Sheet!$K$2:$L$159,2,FALSE)))</f>
        <v xml:space="preserve"> </v>
      </c>
      <c r="AN2519" s="122" t="str">
        <f>IF(ISNA(VLOOKUP(I2519&amp;C2519,[1]Sheet!$D$2:$E$228,2,FALSE))," ",VLOOKUP(I2519&amp;C2519,[1]Sheet!$D$2:$E$228,2,FALSE))</f>
        <v xml:space="preserve"> </v>
      </c>
      <c r="AO2519" s="122" t="str">
        <f>+I2519&amp;C2519</f>
        <v/>
      </c>
      <c r="AP2519" s="122" t="str">
        <f>C2519&amp;D2519&amp;E2519&amp;G2519&amp;I2519&amp;O2519</f>
        <v/>
      </c>
      <c r="AQ2519" s="122" t="str">
        <f>B2519&amp;D2519&amp;N2519</f>
        <v/>
      </c>
      <c r="AR2519" s="123" t="str">
        <f>+D2519&amp;J2519</f>
        <v/>
      </c>
      <c r="AS2519" s="124" t="str">
        <f t="shared" si="358"/>
        <v/>
      </c>
      <c r="AT2519" s="125" t="str">
        <f t="shared" si="359"/>
        <v/>
      </c>
      <c r="AU2519" s="125" t="str">
        <f>IF(NOT(AT2519=""),VLOOKUP(AT2519,[1]PSI_Category!A:B,2,0),"")</f>
        <v/>
      </c>
      <c r="AV2519" s="167"/>
      <c r="AW2519" s="167"/>
      <c r="AX2519" s="167"/>
    </row>
    <row r="2520" spans="2:50" s="133" customFormat="1" ht="11.4" customHeight="1" x14ac:dyDescent="0.3">
      <c r="B2520" s="104"/>
      <c r="C2520" s="105"/>
      <c r="D2520" s="106"/>
      <c r="E2520" s="107"/>
      <c r="F2520" s="105"/>
      <c r="G2520" s="107"/>
      <c r="H2520" s="105"/>
      <c r="I2520" s="105"/>
      <c r="J2520" s="107"/>
      <c r="K2520" s="105"/>
      <c r="L2520" s="105"/>
      <c r="M2520" s="105"/>
      <c r="N2520" s="105"/>
      <c r="O2520" s="108"/>
      <c r="P2520" s="109"/>
      <c r="Q2520" s="110"/>
      <c r="R2520" s="110"/>
      <c r="S2520" s="110"/>
      <c r="T2520" s="110"/>
      <c r="U2520" s="111"/>
      <c r="V2520" s="111"/>
      <c r="W2520" s="112"/>
      <c r="X2520" s="113"/>
      <c r="Y2520" s="114"/>
      <c r="Z2520" s="115"/>
      <c r="AA2520" s="116"/>
      <c r="AB2520" s="117" t="b">
        <f t="shared" si="351"/>
        <v>0</v>
      </c>
      <c r="AC2520" s="117">
        <f t="shared" si="352"/>
        <v>0</v>
      </c>
      <c r="AD2520" s="118"/>
      <c r="AE2520" s="117" t="b">
        <f t="shared" si="353"/>
        <v>0</v>
      </c>
      <c r="AF2520" s="117">
        <f t="shared" si="354"/>
        <v>0</v>
      </c>
      <c r="AG2520" s="119">
        <f t="shared" si="355"/>
        <v>0</v>
      </c>
      <c r="AH2520" s="120" t="b">
        <f t="shared" si="356"/>
        <v>0</v>
      </c>
      <c r="AI2520" s="121">
        <f t="shared" si="357"/>
        <v>0</v>
      </c>
      <c r="AJ2520" s="122">
        <f>+C2520</f>
        <v>0</v>
      </c>
      <c r="AK2520" s="122" t="str">
        <f>IF(ISNA(VLOOKUP(postponeList!D2520,[1]Sheet!$A$2:$B$12,2,FALSE))," ",(VLOOKUP(postponeList!D2520,[1]Sheet!$A$2:$B$12,2,FALSE)))</f>
        <v xml:space="preserve"> </v>
      </c>
      <c r="AL2520" s="122" t="str">
        <f>IF(ISNA(VLOOKUP(E2520,[1]Sheet!$G$2:$H$40,2,FALSE))," ",VLOOKUP(E2520,[1]Sheet!$G$2:$H$40,2,FALSE))</f>
        <v xml:space="preserve"> </v>
      </c>
      <c r="AM2520" s="122" t="str">
        <f>IF(ISNA(VLOOKUP(G2520,[1]Sheet!$K$2:$L$159,2,FALSE))," ",(VLOOKUP(G2520,[1]Sheet!$K$2:$L$159,2,FALSE)))</f>
        <v xml:space="preserve"> </v>
      </c>
      <c r="AN2520" s="122" t="str">
        <f>IF(ISNA(VLOOKUP(I2520&amp;C2520,[1]Sheet!$D$2:$E$228,2,FALSE))," ",VLOOKUP(I2520&amp;C2520,[1]Sheet!$D$2:$E$228,2,FALSE))</f>
        <v xml:space="preserve"> </v>
      </c>
      <c r="AO2520" s="122" t="str">
        <f>+I2520&amp;C2520</f>
        <v/>
      </c>
      <c r="AP2520" s="122" t="str">
        <f>C2520&amp;D2520&amp;E2520&amp;G2520&amp;I2520&amp;O2520</f>
        <v/>
      </c>
      <c r="AQ2520" s="122" t="str">
        <f>B2520&amp;D2520&amp;N2520</f>
        <v/>
      </c>
      <c r="AR2520" s="123" t="str">
        <f>+D2520&amp;J2520</f>
        <v/>
      </c>
      <c r="AS2520" s="124" t="str">
        <f t="shared" si="358"/>
        <v/>
      </c>
      <c r="AT2520" s="125" t="str">
        <f t="shared" si="359"/>
        <v/>
      </c>
      <c r="AU2520" s="125" t="str">
        <f>IF(NOT(AT2520=""),VLOOKUP(AT2520,[1]PSI_Category!A:B,2,0),"")</f>
        <v/>
      </c>
      <c r="AV2520" s="167"/>
      <c r="AW2520" s="167"/>
      <c r="AX2520" s="167"/>
    </row>
    <row r="2521" spans="2:50" s="133" customFormat="1" ht="11.4" customHeight="1" x14ac:dyDescent="0.3">
      <c r="B2521" s="104"/>
      <c r="C2521" s="105"/>
      <c r="D2521" s="106"/>
      <c r="E2521" s="107"/>
      <c r="F2521" s="105"/>
      <c r="G2521" s="107"/>
      <c r="H2521" s="105"/>
      <c r="I2521" s="105"/>
      <c r="J2521" s="107"/>
      <c r="K2521" s="105"/>
      <c r="L2521" s="105"/>
      <c r="M2521" s="105"/>
      <c r="N2521" s="105"/>
      <c r="O2521" s="108"/>
      <c r="P2521" s="109"/>
      <c r="Q2521" s="110"/>
      <c r="R2521" s="110"/>
      <c r="S2521" s="110"/>
      <c r="T2521" s="110"/>
      <c r="U2521" s="111"/>
      <c r="V2521" s="111"/>
      <c r="W2521" s="112"/>
      <c r="X2521" s="113"/>
      <c r="Y2521" s="114"/>
      <c r="Z2521" s="115"/>
      <c r="AA2521" s="116"/>
      <c r="AB2521" s="117" t="b">
        <f t="shared" si="351"/>
        <v>0</v>
      </c>
      <c r="AC2521" s="117">
        <f t="shared" si="352"/>
        <v>0</v>
      </c>
      <c r="AD2521" s="118"/>
      <c r="AE2521" s="117" t="b">
        <f t="shared" si="353"/>
        <v>0</v>
      </c>
      <c r="AF2521" s="117">
        <f t="shared" si="354"/>
        <v>0</v>
      </c>
      <c r="AG2521" s="119">
        <f t="shared" si="355"/>
        <v>0</v>
      </c>
      <c r="AH2521" s="120" t="b">
        <f t="shared" si="356"/>
        <v>0</v>
      </c>
      <c r="AI2521" s="121">
        <f t="shared" si="357"/>
        <v>0</v>
      </c>
      <c r="AJ2521" s="122">
        <f>+C2521</f>
        <v>0</v>
      </c>
      <c r="AK2521" s="122" t="str">
        <f>IF(ISNA(VLOOKUP(postponeList!D2521,[1]Sheet!$A$2:$B$12,2,FALSE))," ",(VLOOKUP(postponeList!D2521,[1]Sheet!$A$2:$B$12,2,FALSE)))</f>
        <v xml:space="preserve"> </v>
      </c>
      <c r="AL2521" s="122" t="str">
        <f>IF(ISNA(VLOOKUP(E2521,[1]Sheet!$G$2:$H$40,2,FALSE))," ",VLOOKUP(E2521,[1]Sheet!$G$2:$H$40,2,FALSE))</f>
        <v xml:space="preserve"> </v>
      </c>
      <c r="AM2521" s="122" t="str">
        <f>IF(ISNA(VLOOKUP(G2521,[1]Sheet!$K$2:$L$159,2,FALSE))," ",(VLOOKUP(G2521,[1]Sheet!$K$2:$L$159,2,FALSE)))</f>
        <v xml:space="preserve"> </v>
      </c>
      <c r="AN2521" s="122" t="str">
        <f>IF(ISNA(VLOOKUP(I2521&amp;C2521,[1]Sheet!$D$2:$E$228,2,FALSE))," ",VLOOKUP(I2521&amp;C2521,[1]Sheet!$D$2:$E$228,2,FALSE))</f>
        <v xml:space="preserve"> </v>
      </c>
      <c r="AO2521" s="122" t="str">
        <f>+I2521&amp;C2521</f>
        <v/>
      </c>
      <c r="AP2521" s="122" t="str">
        <f>C2521&amp;D2521&amp;E2521&amp;G2521&amp;I2521&amp;O2521</f>
        <v/>
      </c>
      <c r="AQ2521" s="122" t="str">
        <f>B2521&amp;D2521&amp;N2521</f>
        <v/>
      </c>
      <c r="AR2521" s="123" t="str">
        <f>+D2521&amp;J2521</f>
        <v/>
      </c>
      <c r="AS2521" s="124" t="str">
        <f t="shared" si="358"/>
        <v/>
      </c>
      <c r="AT2521" s="125" t="str">
        <f t="shared" si="359"/>
        <v/>
      </c>
      <c r="AU2521" s="125" t="str">
        <f>IF(NOT(AT2521=""),VLOOKUP(AT2521,[1]PSI_Category!A:B,2,0),"")</f>
        <v/>
      </c>
      <c r="AV2521" s="167"/>
      <c r="AW2521" s="167"/>
      <c r="AX2521" s="167"/>
    </row>
    <row r="2522" spans="2:50" s="133" customFormat="1" ht="11.4" customHeight="1" x14ac:dyDescent="0.3">
      <c r="B2522" s="104"/>
      <c r="C2522" s="105"/>
      <c r="D2522" s="106"/>
      <c r="E2522" s="107"/>
      <c r="F2522" s="105"/>
      <c r="G2522" s="107"/>
      <c r="H2522" s="105"/>
      <c r="I2522" s="105"/>
      <c r="J2522" s="107"/>
      <c r="K2522" s="105"/>
      <c r="L2522" s="105"/>
      <c r="M2522" s="105"/>
      <c r="N2522" s="105"/>
      <c r="O2522" s="108"/>
      <c r="P2522" s="109"/>
      <c r="Q2522" s="110"/>
      <c r="R2522" s="110"/>
      <c r="S2522" s="110"/>
      <c r="T2522" s="110"/>
      <c r="U2522" s="111"/>
      <c r="V2522" s="111"/>
      <c r="W2522" s="112"/>
      <c r="X2522" s="113"/>
      <c r="Y2522" s="114"/>
      <c r="Z2522" s="115"/>
      <c r="AA2522" s="116"/>
      <c r="AB2522" s="117" t="b">
        <f t="shared" si="351"/>
        <v>0</v>
      </c>
      <c r="AC2522" s="117">
        <f t="shared" si="352"/>
        <v>0</v>
      </c>
      <c r="AD2522" s="118"/>
      <c r="AE2522" s="117" t="b">
        <f t="shared" si="353"/>
        <v>0</v>
      </c>
      <c r="AF2522" s="117">
        <f t="shared" si="354"/>
        <v>0</v>
      </c>
      <c r="AG2522" s="119">
        <f t="shared" si="355"/>
        <v>0</v>
      </c>
      <c r="AH2522" s="120" t="b">
        <f t="shared" si="356"/>
        <v>0</v>
      </c>
      <c r="AI2522" s="121">
        <f t="shared" si="357"/>
        <v>0</v>
      </c>
      <c r="AJ2522" s="122">
        <f>+C2522</f>
        <v>0</v>
      </c>
      <c r="AK2522" s="122" t="str">
        <f>IF(ISNA(VLOOKUP(postponeList!D2522,[1]Sheet!$A$2:$B$12,2,FALSE))," ",(VLOOKUP(postponeList!D2522,[1]Sheet!$A$2:$B$12,2,FALSE)))</f>
        <v xml:space="preserve"> </v>
      </c>
      <c r="AL2522" s="122" t="str">
        <f>IF(ISNA(VLOOKUP(E2522,[1]Sheet!$G$2:$H$40,2,FALSE))," ",VLOOKUP(E2522,[1]Sheet!$G$2:$H$40,2,FALSE))</f>
        <v xml:space="preserve"> </v>
      </c>
      <c r="AM2522" s="122" t="str">
        <f>IF(ISNA(VLOOKUP(G2522,[1]Sheet!$K$2:$L$159,2,FALSE))," ",(VLOOKUP(G2522,[1]Sheet!$K$2:$L$159,2,FALSE)))</f>
        <v xml:space="preserve"> </v>
      </c>
      <c r="AN2522" s="122" t="str">
        <f>IF(ISNA(VLOOKUP(I2522&amp;C2522,[1]Sheet!$D$2:$E$228,2,FALSE))," ",VLOOKUP(I2522&amp;C2522,[1]Sheet!$D$2:$E$228,2,FALSE))</f>
        <v xml:space="preserve"> </v>
      </c>
      <c r="AO2522" s="122" t="str">
        <f>+I2522&amp;C2522</f>
        <v/>
      </c>
      <c r="AP2522" s="122" t="str">
        <f>C2522&amp;D2522&amp;E2522&amp;G2522&amp;I2522&amp;O2522</f>
        <v/>
      </c>
      <c r="AQ2522" s="122" t="str">
        <f>B2522&amp;D2522&amp;N2522</f>
        <v/>
      </c>
      <c r="AR2522" s="123" t="str">
        <f>+D2522&amp;J2522</f>
        <v/>
      </c>
      <c r="AS2522" s="124" t="str">
        <f t="shared" si="358"/>
        <v/>
      </c>
      <c r="AT2522" s="125" t="str">
        <f t="shared" si="359"/>
        <v/>
      </c>
      <c r="AU2522" s="125" t="str">
        <f>IF(NOT(AT2522=""),VLOOKUP(AT2522,[1]PSI_Category!A:B,2,0),"")</f>
        <v/>
      </c>
      <c r="AV2522" s="167"/>
      <c r="AW2522" s="167"/>
      <c r="AX2522" s="167"/>
    </row>
    <row r="2523" spans="2:50" s="133" customFormat="1" ht="11.4" customHeight="1" x14ac:dyDescent="0.3">
      <c r="B2523" s="104"/>
      <c r="C2523" s="105"/>
      <c r="D2523" s="106"/>
      <c r="E2523" s="107"/>
      <c r="F2523" s="105"/>
      <c r="G2523" s="107"/>
      <c r="H2523" s="105"/>
      <c r="I2523" s="105"/>
      <c r="J2523" s="107"/>
      <c r="K2523" s="105"/>
      <c r="L2523" s="105"/>
      <c r="M2523" s="105"/>
      <c r="N2523" s="105"/>
      <c r="O2523" s="108"/>
      <c r="P2523" s="109"/>
      <c r="Q2523" s="110"/>
      <c r="R2523" s="110"/>
      <c r="S2523" s="110"/>
      <c r="T2523" s="110"/>
      <c r="U2523" s="111"/>
      <c r="V2523" s="111"/>
      <c r="W2523" s="112"/>
      <c r="X2523" s="113"/>
      <c r="Y2523" s="114"/>
      <c r="Z2523" s="115"/>
      <c r="AA2523" s="116"/>
      <c r="AB2523" s="117" t="b">
        <f t="shared" si="351"/>
        <v>0</v>
      </c>
      <c r="AC2523" s="117">
        <f t="shared" si="352"/>
        <v>0</v>
      </c>
      <c r="AD2523" s="118"/>
      <c r="AE2523" s="117" t="b">
        <f t="shared" si="353"/>
        <v>0</v>
      </c>
      <c r="AF2523" s="117">
        <f t="shared" si="354"/>
        <v>0</v>
      </c>
      <c r="AG2523" s="119">
        <f t="shared" si="355"/>
        <v>0</v>
      </c>
      <c r="AH2523" s="120" t="b">
        <f t="shared" si="356"/>
        <v>0</v>
      </c>
      <c r="AI2523" s="121">
        <f t="shared" si="357"/>
        <v>0</v>
      </c>
      <c r="AJ2523" s="122">
        <f>+C2523</f>
        <v>0</v>
      </c>
      <c r="AK2523" s="122" t="str">
        <f>IF(ISNA(VLOOKUP(postponeList!D2523,[1]Sheet!$A$2:$B$12,2,FALSE))," ",(VLOOKUP(postponeList!D2523,[1]Sheet!$A$2:$B$12,2,FALSE)))</f>
        <v xml:space="preserve"> </v>
      </c>
      <c r="AL2523" s="122" t="str">
        <f>IF(ISNA(VLOOKUP(E2523,[1]Sheet!$G$2:$H$40,2,FALSE))," ",VLOOKUP(E2523,[1]Sheet!$G$2:$H$40,2,FALSE))</f>
        <v xml:space="preserve"> </v>
      </c>
      <c r="AM2523" s="122" t="str">
        <f>IF(ISNA(VLOOKUP(G2523,[1]Sheet!$K$2:$L$159,2,FALSE))," ",(VLOOKUP(G2523,[1]Sheet!$K$2:$L$159,2,FALSE)))</f>
        <v xml:space="preserve"> </v>
      </c>
      <c r="AN2523" s="122" t="str">
        <f>IF(ISNA(VLOOKUP(I2523&amp;C2523,[1]Sheet!$D$2:$E$228,2,FALSE))," ",VLOOKUP(I2523&amp;C2523,[1]Sheet!$D$2:$E$228,2,FALSE))</f>
        <v xml:space="preserve"> </v>
      </c>
      <c r="AO2523" s="122" t="str">
        <f>+I2523&amp;C2523</f>
        <v/>
      </c>
      <c r="AP2523" s="122" t="str">
        <f>C2523&amp;D2523&amp;E2523&amp;G2523&amp;I2523&amp;O2523</f>
        <v/>
      </c>
      <c r="AQ2523" s="122" t="str">
        <f>B2523&amp;D2523&amp;N2523</f>
        <v/>
      </c>
      <c r="AR2523" s="123" t="str">
        <f>+D2523&amp;J2523</f>
        <v/>
      </c>
      <c r="AS2523" s="124" t="str">
        <f t="shared" si="358"/>
        <v/>
      </c>
      <c r="AT2523" s="125" t="str">
        <f t="shared" si="359"/>
        <v/>
      </c>
      <c r="AU2523" s="125" t="str">
        <f>IF(NOT(AT2523=""),VLOOKUP(AT2523,[1]PSI_Category!A:B,2,0),"")</f>
        <v/>
      </c>
      <c r="AV2523" s="167"/>
      <c r="AW2523" s="167"/>
      <c r="AX2523" s="167"/>
    </row>
    <row r="2524" spans="2:50" s="133" customFormat="1" ht="11.4" customHeight="1" x14ac:dyDescent="0.3">
      <c r="B2524" s="104"/>
      <c r="C2524" s="105"/>
      <c r="D2524" s="106"/>
      <c r="E2524" s="107"/>
      <c r="F2524" s="105"/>
      <c r="G2524" s="107"/>
      <c r="H2524" s="105"/>
      <c r="I2524" s="105"/>
      <c r="J2524" s="107"/>
      <c r="K2524" s="105"/>
      <c r="L2524" s="105"/>
      <c r="M2524" s="105"/>
      <c r="N2524" s="105"/>
      <c r="O2524" s="108"/>
      <c r="P2524" s="109"/>
      <c r="Q2524" s="110"/>
      <c r="R2524" s="110"/>
      <c r="S2524" s="110"/>
      <c r="T2524" s="110"/>
      <c r="U2524" s="111"/>
      <c r="V2524" s="111"/>
      <c r="W2524" s="112"/>
      <c r="X2524" s="113"/>
      <c r="Y2524" s="114"/>
      <c r="Z2524" s="115"/>
      <c r="AA2524" s="116"/>
      <c r="AB2524" s="117" t="b">
        <f t="shared" si="351"/>
        <v>0</v>
      </c>
      <c r="AC2524" s="117">
        <f t="shared" si="352"/>
        <v>0</v>
      </c>
      <c r="AD2524" s="118"/>
      <c r="AE2524" s="117" t="b">
        <f t="shared" si="353"/>
        <v>0</v>
      </c>
      <c r="AF2524" s="117">
        <f t="shared" si="354"/>
        <v>0</v>
      </c>
      <c r="AG2524" s="119">
        <f t="shared" si="355"/>
        <v>0</v>
      </c>
      <c r="AH2524" s="120" t="b">
        <f t="shared" si="356"/>
        <v>0</v>
      </c>
      <c r="AI2524" s="121">
        <f t="shared" si="357"/>
        <v>0</v>
      </c>
      <c r="AJ2524" s="122">
        <f>+C2524</f>
        <v>0</v>
      </c>
      <c r="AK2524" s="122" t="str">
        <f>IF(ISNA(VLOOKUP(postponeList!D2524,[1]Sheet!$A$2:$B$12,2,FALSE))," ",(VLOOKUP(postponeList!D2524,[1]Sheet!$A$2:$B$12,2,FALSE)))</f>
        <v xml:space="preserve"> </v>
      </c>
      <c r="AL2524" s="122" t="str">
        <f>IF(ISNA(VLOOKUP(E2524,[1]Sheet!$G$2:$H$40,2,FALSE))," ",VLOOKUP(E2524,[1]Sheet!$G$2:$H$40,2,FALSE))</f>
        <v xml:space="preserve"> </v>
      </c>
      <c r="AM2524" s="122" t="str">
        <f>IF(ISNA(VLOOKUP(G2524,[1]Sheet!$K$2:$L$159,2,FALSE))," ",(VLOOKUP(G2524,[1]Sheet!$K$2:$L$159,2,FALSE)))</f>
        <v xml:space="preserve"> </v>
      </c>
      <c r="AN2524" s="122" t="str">
        <f>IF(ISNA(VLOOKUP(I2524&amp;C2524,[1]Sheet!$D$2:$E$228,2,FALSE))," ",VLOOKUP(I2524&amp;C2524,[1]Sheet!$D$2:$E$228,2,FALSE))</f>
        <v xml:space="preserve"> </v>
      </c>
      <c r="AO2524" s="122" t="str">
        <f>+I2524&amp;C2524</f>
        <v/>
      </c>
      <c r="AP2524" s="122" t="str">
        <f>C2524&amp;D2524&amp;E2524&amp;G2524&amp;I2524&amp;O2524</f>
        <v/>
      </c>
      <c r="AQ2524" s="122" t="str">
        <f>B2524&amp;D2524&amp;N2524</f>
        <v/>
      </c>
      <c r="AR2524" s="123" t="str">
        <f>+D2524&amp;J2524</f>
        <v/>
      </c>
      <c r="AS2524" s="124" t="str">
        <f t="shared" si="358"/>
        <v/>
      </c>
      <c r="AT2524" s="125" t="str">
        <f t="shared" si="359"/>
        <v/>
      </c>
      <c r="AU2524" s="125" t="str">
        <f>IF(NOT(AT2524=""),VLOOKUP(AT2524,[1]PSI_Category!A:B,2,0),"")</f>
        <v/>
      </c>
      <c r="AV2524" s="167"/>
      <c r="AW2524" s="167"/>
      <c r="AX2524" s="167"/>
    </row>
    <row r="2525" spans="2:50" s="133" customFormat="1" ht="11.4" customHeight="1" x14ac:dyDescent="0.3">
      <c r="B2525" s="104"/>
      <c r="C2525" s="105"/>
      <c r="D2525" s="106"/>
      <c r="E2525" s="107"/>
      <c r="F2525" s="105"/>
      <c r="G2525" s="107"/>
      <c r="H2525" s="105"/>
      <c r="I2525" s="105"/>
      <c r="J2525" s="107"/>
      <c r="K2525" s="105"/>
      <c r="L2525" s="105"/>
      <c r="M2525" s="105"/>
      <c r="N2525" s="105"/>
      <c r="O2525" s="108"/>
      <c r="P2525" s="109"/>
      <c r="Q2525" s="110"/>
      <c r="R2525" s="110"/>
      <c r="S2525" s="110"/>
      <c r="T2525" s="110"/>
      <c r="U2525" s="111"/>
      <c r="V2525" s="111"/>
      <c r="W2525" s="112"/>
      <c r="X2525" s="113"/>
      <c r="Y2525" s="114"/>
      <c r="Z2525" s="115"/>
      <c r="AA2525" s="116"/>
      <c r="AB2525" s="117" t="b">
        <f t="shared" si="351"/>
        <v>0</v>
      </c>
      <c r="AC2525" s="117">
        <f t="shared" si="352"/>
        <v>0</v>
      </c>
      <c r="AD2525" s="118"/>
      <c r="AE2525" s="117" t="b">
        <f t="shared" si="353"/>
        <v>0</v>
      </c>
      <c r="AF2525" s="117">
        <f t="shared" si="354"/>
        <v>0</v>
      </c>
      <c r="AG2525" s="119">
        <f t="shared" si="355"/>
        <v>0</v>
      </c>
      <c r="AH2525" s="120" t="b">
        <f t="shared" si="356"/>
        <v>0</v>
      </c>
      <c r="AI2525" s="121">
        <f t="shared" si="357"/>
        <v>0</v>
      </c>
      <c r="AJ2525" s="122">
        <f>+C2525</f>
        <v>0</v>
      </c>
      <c r="AK2525" s="122" t="str">
        <f>IF(ISNA(VLOOKUP(postponeList!D2525,[1]Sheet!$A$2:$B$12,2,FALSE))," ",(VLOOKUP(postponeList!D2525,[1]Sheet!$A$2:$B$12,2,FALSE)))</f>
        <v xml:space="preserve"> </v>
      </c>
      <c r="AL2525" s="122" t="str">
        <f>IF(ISNA(VLOOKUP(E2525,[1]Sheet!$G$2:$H$40,2,FALSE))," ",VLOOKUP(E2525,[1]Sheet!$G$2:$H$40,2,FALSE))</f>
        <v xml:space="preserve"> </v>
      </c>
      <c r="AM2525" s="122" t="str">
        <f>IF(ISNA(VLOOKUP(G2525,[1]Sheet!$K$2:$L$159,2,FALSE))," ",(VLOOKUP(G2525,[1]Sheet!$K$2:$L$159,2,FALSE)))</f>
        <v xml:space="preserve"> </v>
      </c>
      <c r="AN2525" s="122" t="str">
        <f>IF(ISNA(VLOOKUP(I2525&amp;C2525,[1]Sheet!$D$2:$E$228,2,FALSE))," ",VLOOKUP(I2525&amp;C2525,[1]Sheet!$D$2:$E$228,2,FALSE))</f>
        <v xml:space="preserve"> </v>
      </c>
      <c r="AO2525" s="122" t="str">
        <f>+I2525&amp;C2525</f>
        <v/>
      </c>
      <c r="AP2525" s="122" t="str">
        <f>C2525&amp;D2525&amp;E2525&amp;G2525&amp;I2525&amp;O2525</f>
        <v/>
      </c>
      <c r="AQ2525" s="122" t="str">
        <f>B2525&amp;D2525&amp;N2525</f>
        <v/>
      </c>
      <c r="AR2525" s="123" t="str">
        <f>+D2525&amp;J2525</f>
        <v/>
      </c>
      <c r="AS2525" s="124" t="str">
        <f t="shared" si="358"/>
        <v/>
      </c>
      <c r="AT2525" s="125" t="str">
        <f t="shared" si="359"/>
        <v/>
      </c>
      <c r="AU2525" s="125" t="str">
        <f>IF(NOT(AT2525=""),VLOOKUP(AT2525,[1]PSI_Category!A:B,2,0),"")</f>
        <v/>
      </c>
      <c r="AV2525" s="167"/>
      <c r="AW2525" s="167"/>
      <c r="AX2525" s="167"/>
    </row>
    <row r="2526" spans="2:50" s="133" customFormat="1" ht="11.4" customHeight="1" x14ac:dyDescent="0.3">
      <c r="B2526" s="104"/>
      <c r="C2526" s="105"/>
      <c r="D2526" s="106"/>
      <c r="E2526" s="107"/>
      <c r="F2526" s="105"/>
      <c r="G2526" s="107"/>
      <c r="H2526" s="105"/>
      <c r="I2526" s="105"/>
      <c r="J2526" s="107"/>
      <c r="K2526" s="105"/>
      <c r="L2526" s="105"/>
      <c r="M2526" s="105"/>
      <c r="N2526" s="105"/>
      <c r="O2526" s="108"/>
      <c r="P2526" s="109"/>
      <c r="Q2526" s="110"/>
      <c r="R2526" s="110"/>
      <c r="S2526" s="110"/>
      <c r="T2526" s="110"/>
      <c r="U2526" s="111"/>
      <c r="V2526" s="111"/>
      <c r="W2526" s="112"/>
      <c r="X2526" s="113"/>
      <c r="Y2526" s="114"/>
      <c r="Z2526" s="115"/>
      <c r="AA2526" s="116"/>
      <c r="AB2526" s="117" t="b">
        <f t="shared" si="351"/>
        <v>0</v>
      </c>
      <c r="AC2526" s="117">
        <f t="shared" si="352"/>
        <v>0</v>
      </c>
      <c r="AD2526" s="118"/>
      <c r="AE2526" s="117" t="b">
        <f t="shared" si="353"/>
        <v>0</v>
      </c>
      <c r="AF2526" s="117">
        <f t="shared" si="354"/>
        <v>0</v>
      </c>
      <c r="AG2526" s="119">
        <f t="shared" si="355"/>
        <v>0</v>
      </c>
      <c r="AH2526" s="120" t="b">
        <f t="shared" si="356"/>
        <v>0</v>
      </c>
      <c r="AI2526" s="121">
        <f t="shared" si="357"/>
        <v>0</v>
      </c>
      <c r="AJ2526" s="122">
        <f>+C2526</f>
        <v>0</v>
      </c>
      <c r="AK2526" s="122" t="str">
        <f>IF(ISNA(VLOOKUP(postponeList!D2526,[1]Sheet!$A$2:$B$12,2,FALSE))," ",(VLOOKUP(postponeList!D2526,[1]Sheet!$A$2:$B$12,2,FALSE)))</f>
        <v xml:space="preserve"> </v>
      </c>
      <c r="AL2526" s="122" t="str">
        <f>IF(ISNA(VLOOKUP(E2526,[1]Sheet!$G$2:$H$40,2,FALSE))," ",VLOOKUP(E2526,[1]Sheet!$G$2:$H$40,2,FALSE))</f>
        <v xml:space="preserve"> </v>
      </c>
      <c r="AM2526" s="122" t="str">
        <f>IF(ISNA(VLOOKUP(G2526,[1]Sheet!$K$2:$L$159,2,FALSE))," ",(VLOOKUP(G2526,[1]Sheet!$K$2:$L$159,2,FALSE)))</f>
        <v xml:space="preserve"> </v>
      </c>
      <c r="AN2526" s="122" t="str">
        <f>IF(ISNA(VLOOKUP(I2526&amp;C2526,[1]Sheet!$D$2:$E$228,2,FALSE))," ",VLOOKUP(I2526&amp;C2526,[1]Sheet!$D$2:$E$228,2,FALSE))</f>
        <v xml:space="preserve"> </v>
      </c>
      <c r="AO2526" s="122" t="str">
        <f>+I2526&amp;C2526</f>
        <v/>
      </c>
      <c r="AP2526" s="122" t="str">
        <f>C2526&amp;D2526&amp;E2526&amp;G2526&amp;I2526&amp;O2526</f>
        <v/>
      </c>
      <c r="AQ2526" s="122" t="str">
        <f>B2526&amp;D2526&amp;N2526</f>
        <v/>
      </c>
      <c r="AR2526" s="123" t="str">
        <f>+D2526&amp;J2526</f>
        <v/>
      </c>
      <c r="AS2526" s="124" t="str">
        <f t="shared" si="358"/>
        <v/>
      </c>
      <c r="AT2526" s="125" t="str">
        <f t="shared" si="359"/>
        <v/>
      </c>
      <c r="AU2526" s="125" t="str">
        <f>IF(NOT(AT2526=""),VLOOKUP(AT2526,[1]PSI_Category!A:B,2,0),"")</f>
        <v/>
      </c>
      <c r="AV2526" s="167"/>
      <c r="AW2526" s="167"/>
      <c r="AX2526" s="167"/>
    </row>
    <row r="2527" spans="2:50" s="133" customFormat="1" ht="11.4" customHeight="1" x14ac:dyDescent="0.3">
      <c r="B2527" s="104"/>
      <c r="C2527" s="105"/>
      <c r="D2527" s="106"/>
      <c r="E2527" s="107"/>
      <c r="F2527" s="105"/>
      <c r="G2527" s="107"/>
      <c r="H2527" s="105"/>
      <c r="I2527" s="105"/>
      <c r="J2527" s="107"/>
      <c r="K2527" s="105"/>
      <c r="L2527" s="105"/>
      <c r="M2527" s="105"/>
      <c r="N2527" s="105"/>
      <c r="O2527" s="108"/>
      <c r="P2527" s="109"/>
      <c r="Q2527" s="110"/>
      <c r="R2527" s="110"/>
      <c r="S2527" s="110"/>
      <c r="T2527" s="110"/>
      <c r="U2527" s="111"/>
      <c r="V2527" s="111"/>
      <c r="W2527" s="112"/>
      <c r="X2527" s="113"/>
      <c r="Y2527" s="114"/>
      <c r="Z2527" s="115"/>
      <c r="AA2527" s="116"/>
      <c r="AB2527" s="117" t="b">
        <f t="shared" si="351"/>
        <v>0</v>
      </c>
      <c r="AC2527" s="117">
        <f t="shared" si="352"/>
        <v>0</v>
      </c>
      <c r="AD2527" s="118"/>
      <c r="AE2527" s="117" t="b">
        <f t="shared" si="353"/>
        <v>0</v>
      </c>
      <c r="AF2527" s="117">
        <f t="shared" si="354"/>
        <v>0</v>
      </c>
      <c r="AG2527" s="119">
        <f t="shared" si="355"/>
        <v>0</v>
      </c>
      <c r="AH2527" s="120" t="b">
        <f t="shared" si="356"/>
        <v>0</v>
      </c>
      <c r="AI2527" s="121">
        <f t="shared" si="357"/>
        <v>0</v>
      </c>
      <c r="AJ2527" s="122">
        <f>+C2527</f>
        <v>0</v>
      </c>
      <c r="AK2527" s="122" t="str">
        <f>IF(ISNA(VLOOKUP(postponeList!D2527,[1]Sheet!$A$2:$B$12,2,FALSE))," ",(VLOOKUP(postponeList!D2527,[1]Sheet!$A$2:$B$12,2,FALSE)))</f>
        <v xml:space="preserve"> </v>
      </c>
      <c r="AL2527" s="122" t="str">
        <f>IF(ISNA(VLOOKUP(E2527,[1]Sheet!$G$2:$H$40,2,FALSE))," ",VLOOKUP(E2527,[1]Sheet!$G$2:$H$40,2,FALSE))</f>
        <v xml:space="preserve"> </v>
      </c>
      <c r="AM2527" s="122" t="str">
        <f>IF(ISNA(VLOOKUP(G2527,[1]Sheet!$K$2:$L$159,2,FALSE))," ",(VLOOKUP(G2527,[1]Sheet!$K$2:$L$159,2,FALSE)))</f>
        <v xml:space="preserve"> </v>
      </c>
      <c r="AN2527" s="122" t="str">
        <f>IF(ISNA(VLOOKUP(I2527&amp;C2527,[1]Sheet!$D$2:$E$228,2,FALSE))," ",VLOOKUP(I2527&amp;C2527,[1]Sheet!$D$2:$E$228,2,FALSE))</f>
        <v xml:space="preserve"> </v>
      </c>
      <c r="AO2527" s="122" t="str">
        <f>+I2527&amp;C2527</f>
        <v/>
      </c>
      <c r="AP2527" s="122" t="str">
        <f>C2527&amp;D2527&amp;E2527&amp;G2527&amp;I2527&amp;O2527</f>
        <v/>
      </c>
      <c r="AQ2527" s="122" t="str">
        <f>B2527&amp;D2527&amp;N2527</f>
        <v/>
      </c>
      <c r="AR2527" s="123" t="str">
        <f>+D2527&amp;J2527</f>
        <v/>
      </c>
      <c r="AS2527" s="124" t="str">
        <f t="shared" si="358"/>
        <v/>
      </c>
      <c r="AT2527" s="125" t="str">
        <f t="shared" si="359"/>
        <v/>
      </c>
      <c r="AU2527" s="125" t="str">
        <f>IF(NOT(AT2527=""),VLOOKUP(AT2527,[1]PSI_Category!A:B,2,0),"")</f>
        <v/>
      </c>
      <c r="AV2527" s="167"/>
      <c r="AW2527" s="167"/>
      <c r="AX2527" s="167"/>
    </row>
    <row r="2528" spans="2:50" s="133" customFormat="1" ht="11.4" customHeight="1" x14ac:dyDescent="0.3">
      <c r="B2528" s="104"/>
      <c r="C2528" s="105"/>
      <c r="D2528" s="106"/>
      <c r="E2528" s="107"/>
      <c r="F2528" s="105"/>
      <c r="G2528" s="107"/>
      <c r="H2528" s="105"/>
      <c r="I2528" s="105"/>
      <c r="J2528" s="107"/>
      <c r="K2528" s="105"/>
      <c r="L2528" s="105"/>
      <c r="M2528" s="105"/>
      <c r="N2528" s="105"/>
      <c r="O2528" s="108"/>
      <c r="P2528" s="109"/>
      <c r="Q2528" s="110"/>
      <c r="R2528" s="110"/>
      <c r="S2528" s="110"/>
      <c r="T2528" s="110"/>
      <c r="U2528" s="111"/>
      <c r="V2528" s="111"/>
      <c r="W2528" s="112"/>
      <c r="X2528" s="113"/>
      <c r="Y2528" s="114"/>
      <c r="Z2528" s="115"/>
      <c r="AA2528" s="116"/>
      <c r="AB2528" s="117" t="b">
        <f t="shared" si="351"/>
        <v>0</v>
      </c>
      <c r="AC2528" s="117">
        <f t="shared" si="352"/>
        <v>0</v>
      </c>
      <c r="AD2528" s="118"/>
      <c r="AE2528" s="117" t="b">
        <f t="shared" si="353"/>
        <v>0</v>
      </c>
      <c r="AF2528" s="117">
        <f t="shared" si="354"/>
        <v>0</v>
      </c>
      <c r="AG2528" s="119">
        <f t="shared" si="355"/>
        <v>0</v>
      </c>
      <c r="AH2528" s="120" t="b">
        <f t="shared" si="356"/>
        <v>0</v>
      </c>
      <c r="AI2528" s="121">
        <f t="shared" si="357"/>
        <v>0</v>
      </c>
      <c r="AJ2528" s="122">
        <f>+C2528</f>
        <v>0</v>
      </c>
      <c r="AK2528" s="122" t="str">
        <f>IF(ISNA(VLOOKUP(postponeList!D2528,[1]Sheet!$A$2:$B$12,2,FALSE))," ",(VLOOKUP(postponeList!D2528,[1]Sheet!$A$2:$B$12,2,FALSE)))</f>
        <v xml:space="preserve"> </v>
      </c>
      <c r="AL2528" s="122" t="str">
        <f>IF(ISNA(VLOOKUP(E2528,[1]Sheet!$G$2:$H$40,2,FALSE))," ",VLOOKUP(E2528,[1]Sheet!$G$2:$H$40,2,FALSE))</f>
        <v xml:space="preserve"> </v>
      </c>
      <c r="AM2528" s="122" t="str">
        <f>IF(ISNA(VLOOKUP(G2528,[1]Sheet!$K$2:$L$159,2,FALSE))," ",(VLOOKUP(G2528,[1]Sheet!$K$2:$L$159,2,FALSE)))</f>
        <v xml:space="preserve"> </v>
      </c>
      <c r="AN2528" s="122" t="str">
        <f>IF(ISNA(VLOOKUP(I2528&amp;C2528,[1]Sheet!$D$2:$E$228,2,FALSE))," ",VLOOKUP(I2528&amp;C2528,[1]Sheet!$D$2:$E$228,2,FALSE))</f>
        <v xml:space="preserve"> </v>
      </c>
      <c r="AO2528" s="122" t="str">
        <f>+I2528&amp;C2528</f>
        <v/>
      </c>
      <c r="AP2528" s="122" t="str">
        <f>C2528&amp;D2528&amp;E2528&amp;G2528&amp;I2528&amp;O2528</f>
        <v/>
      </c>
      <c r="AQ2528" s="122" t="str">
        <f>B2528&amp;D2528&amp;N2528</f>
        <v/>
      </c>
      <c r="AR2528" s="123" t="str">
        <f>+D2528&amp;J2528</f>
        <v/>
      </c>
      <c r="AS2528" s="124" t="str">
        <f t="shared" si="358"/>
        <v/>
      </c>
      <c r="AT2528" s="125" t="str">
        <f t="shared" si="359"/>
        <v/>
      </c>
      <c r="AU2528" s="125" t="str">
        <f>IF(NOT(AT2528=""),VLOOKUP(AT2528,[1]PSI_Category!A:B,2,0),"")</f>
        <v/>
      </c>
      <c r="AV2528" s="167"/>
      <c r="AW2528" s="167"/>
      <c r="AX2528" s="167"/>
    </row>
    <row r="2529" spans="2:50" s="133" customFormat="1" ht="11.4" customHeight="1" x14ac:dyDescent="0.3">
      <c r="B2529" s="104"/>
      <c r="C2529" s="105"/>
      <c r="D2529" s="106"/>
      <c r="E2529" s="107"/>
      <c r="F2529" s="105"/>
      <c r="G2529" s="107"/>
      <c r="H2529" s="105"/>
      <c r="I2529" s="105"/>
      <c r="J2529" s="107"/>
      <c r="K2529" s="105"/>
      <c r="L2529" s="105"/>
      <c r="M2529" s="105"/>
      <c r="N2529" s="105"/>
      <c r="O2529" s="108"/>
      <c r="P2529" s="109"/>
      <c r="Q2529" s="110"/>
      <c r="R2529" s="110"/>
      <c r="S2529" s="110"/>
      <c r="T2529" s="110"/>
      <c r="U2529" s="111"/>
      <c r="V2529" s="111"/>
      <c r="W2529" s="112"/>
      <c r="X2529" s="113"/>
      <c r="Y2529" s="114"/>
      <c r="Z2529" s="115"/>
      <c r="AA2529" s="116"/>
      <c r="AB2529" s="117" t="b">
        <f t="shared" si="351"/>
        <v>0</v>
      </c>
      <c r="AC2529" s="117">
        <f t="shared" si="352"/>
        <v>0</v>
      </c>
      <c r="AD2529" s="118"/>
      <c r="AE2529" s="117" t="b">
        <f t="shared" si="353"/>
        <v>0</v>
      </c>
      <c r="AF2529" s="117">
        <f t="shared" si="354"/>
        <v>0</v>
      </c>
      <c r="AG2529" s="119">
        <f t="shared" si="355"/>
        <v>0</v>
      </c>
      <c r="AH2529" s="120" t="b">
        <f t="shared" si="356"/>
        <v>0</v>
      </c>
      <c r="AI2529" s="121">
        <f t="shared" si="357"/>
        <v>0</v>
      </c>
      <c r="AJ2529" s="122">
        <f>+C2529</f>
        <v>0</v>
      </c>
      <c r="AK2529" s="122" t="str">
        <f>IF(ISNA(VLOOKUP(postponeList!D2529,[1]Sheet!$A$2:$B$12,2,FALSE))," ",(VLOOKUP(postponeList!D2529,[1]Sheet!$A$2:$B$12,2,FALSE)))</f>
        <v xml:space="preserve"> </v>
      </c>
      <c r="AL2529" s="122" t="str">
        <f>IF(ISNA(VLOOKUP(E2529,[1]Sheet!$G$2:$H$40,2,FALSE))," ",VLOOKUP(E2529,[1]Sheet!$G$2:$H$40,2,FALSE))</f>
        <v xml:space="preserve"> </v>
      </c>
      <c r="AM2529" s="122" t="str">
        <f>IF(ISNA(VLOOKUP(G2529,[1]Sheet!$K$2:$L$159,2,FALSE))," ",(VLOOKUP(G2529,[1]Sheet!$K$2:$L$159,2,FALSE)))</f>
        <v xml:space="preserve"> </v>
      </c>
      <c r="AN2529" s="122" t="str">
        <f>IF(ISNA(VLOOKUP(I2529&amp;C2529,[1]Sheet!$D$2:$E$228,2,FALSE))," ",VLOOKUP(I2529&amp;C2529,[1]Sheet!$D$2:$E$228,2,FALSE))</f>
        <v xml:space="preserve"> </v>
      </c>
      <c r="AO2529" s="122" t="str">
        <f>+I2529&amp;C2529</f>
        <v/>
      </c>
      <c r="AP2529" s="122" t="str">
        <f>C2529&amp;D2529&amp;E2529&amp;G2529&amp;I2529&amp;O2529</f>
        <v/>
      </c>
      <c r="AQ2529" s="122" t="str">
        <f>B2529&amp;D2529&amp;N2529</f>
        <v/>
      </c>
      <c r="AR2529" s="123" t="str">
        <f>+D2529&amp;J2529</f>
        <v/>
      </c>
      <c r="AS2529" s="124" t="str">
        <f t="shared" si="358"/>
        <v/>
      </c>
      <c r="AT2529" s="125" t="str">
        <f t="shared" si="359"/>
        <v/>
      </c>
      <c r="AU2529" s="125" t="str">
        <f>IF(NOT(AT2529=""),VLOOKUP(AT2529,[1]PSI_Category!A:B,2,0),"")</f>
        <v/>
      </c>
      <c r="AV2529" s="167"/>
      <c r="AW2529" s="167"/>
      <c r="AX2529" s="167"/>
    </row>
    <row r="2530" spans="2:50" s="133" customFormat="1" ht="11.4" customHeight="1" x14ac:dyDescent="0.3">
      <c r="B2530" s="104"/>
      <c r="C2530" s="105"/>
      <c r="D2530" s="106"/>
      <c r="E2530" s="107"/>
      <c r="F2530" s="105"/>
      <c r="G2530" s="107"/>
      <c r="H2530" s="105"/>
      <c r="I2530" s="105"/>
      <c r="J2530" s="107"/>
      <c r="K2530" s="105"/>
      <c r="L2530" s="105"/>
      <c r="M2530" s="105"/>
      <c r="N2530" s="105"/>
      <c r="O2530" s="108"/>
      <c r="P2530" s="109"/>
      <c r="Q2530" s="110"/>
      <c r="R2530" s="110"/>
      <c r="S2530" s="110"/>
      <c r="T2530" s="110"/>
      <c r="U2530" s="111"/>
      <c r="V2530" s="111"/>
      <c r="W2530" s="112"/>
      <c r="X2530" s="113"/>
      <c r="Y2530" s="114"/>
      <c r="Z2530" s="115"/>
      <c r="AA2530" s="116"/>
      <c r="AB2530" s="117" t="b">
        <f t="shared" si="351"/>
        <v>0</v>
      </c>
      <c r="AC2530" s="117">
        <f t="shared" si="352"/>
        <v>0</v>
      </c>
      <c r="AD2530" s="118"/>
      <c r="AE2530" s="117" t="b">
        <f t="shared" si="353"/>
        <v>0</v>
      </c>
      <c r="AF2530" s="117">
        <f t="shared" si="354"/>
        <v>0</v>
      </c>
      <c r="AG2530" s="119">
        <f t="shared" si="355"/>
        <v>0</v>
      </c>
      <c r="AH2530" s="120" t="b">
        <f t="shared" si="356"/>
        <v>0</v>
      </c>
      <c r="AI2530" s="121">
        <f t="shared" si="357"/>
        <v>0</v>
      </c>
      <c r="AJ2530" s="122">
        <f>+C2530</f>
        <v>0</v>
      </c>
      <c r="AK2530" s="122" t="str">
        <f>IF(ISNA(VLOOKUP(postponeList!D2530,[1]Sheet!$A$2:$B$12,2,FALSE))," ",(VLOOKUP(postponeList!D2530,[1]Sheet!$A$2:$B$12,2,FALSE)))</f>
        <v xml:space="preserve"> </v>
      </c>
      <c r="AL2530" s="122" t="str">
        <f>IF(ISNA(VLOOKUP(E2530,[1]Sheet!$G$2:$H$40,2,FALSE))," ",VLOOKUP(E2530,[1]Sheet!$G$2:$H$40,2,FALSE))</f>
        <v xml:space="preserve"> </v>
      </c>
      <c r="AM2530" s="122" t="str">
        <f>IF(ISNA(VLOOKUP(G2530,[1]Sheet!$K$2:$L$159,2,FALSE))," ",(VLOOKUP(G2530,[1]Sheet!$K$2:$L$159,2,FALSE)))</f>
        <v xml:space="preserve"> </v>
      </c>
      <c r="AN2530" s="122" t="str">
        <f>IF(ISNA(VLOOKUP(I2530&amp;C2530,[1]Sheet!$D$2:$E$228,2,FALSE))," ",VLOOKUP(I2530&amp;C2530,[1]Sheet!$D$2:$E$228,2,FALSE))</f>
        <v xml:space="preserve"> </v>
      </c>
      <c r="AO2530" s="122" t="str">
        <f>+I2530&amp;C2530</f>
        <v/>
      </c>
      <c r="AP2530" s="122" t="str">
        <f>C2530&amp;D2530&amp;E2530&amp;G2530&amp;I2530&amp;O2530</f>
        <v/>
      </c>
      <c r="AQ2530" s="122" t="str">
        <f>B2530&amp;D2530&amp;N2530</f>
        <v/>
      </c>
      <c r="AR2530" s="123" t="str">
        <f>+D2530&amp;J2530</f>
        <v/>
      </c>
      <c r="AS2530" s="124" t="str">
        <f t="shared" si="358"/>
        <v/>
      </c>
      <c r="AT2530" s="125" t="str">
        <f t="shared" si="359"/>
        <v/>
      </c>
      <c r="AU2530" s="125" t="str">
        <f>IF(NOT(AT2530=""),VLOOKUP(AT2530,[1]PSI_Category!A:B,2,0),"")</f>
        <v/>
      </c>
      <c r="AV2530" s="167"/>
      <c r="AW2530" s="167"/>
      <c r="AX2530" s="167"/>
    </row>
    <row r="2531" spans="2:50" s="133" customFormat="1" ht="11.4" customHeight="1" x14ac:dyDescent="0.3">
      <c r="B2531" s="104"/>
      <c r="C2531" s="105"/>
      <c r="D2531" s="106"/>
      <c r="E2531" s="107"/>
      <c r="F2531" s="105"/>
      <c r="G2531" s="107"/>
      <c r="H2531" s="105"/>
      <c r="I2531" s="105"/>
      <c r="J2531" s="107"/>
      <c r="K2531" s="105"/>
      <c r="L2531" s="105"/>
      <c r="M2531" s="105"/>
      <c r="N2531" s="105"/>
      <c r="O2531" s="108"/>
      <c r="P2531" s="109"/>
      <c r="Q2531" s="110"/>
      <c r="R2531" s="110"/>
      <c r="S2531" s="110"/>
      <c r="T2531" s="110"/>
      <c r="U2531" s="111"/>
      <c r="V2531" s="111"/>
      <c r="W2531" s="112"/>
      <c r="X2531" s="113"/>
      <c r="Y2531" s="114"/>
      <c r="Z2531" s="115"/>
      <c r="AA2531" s="116"/>
      <c r="AB2531" s="117" t="b">
        <f t="shared" si="351"/>
        <v>0</v>
      </c>
      <c r="AC2531" s="117">
        <f t="shared" si="352"/>
        <v>0</v>
      </c>
      <c r="AD2531" s="118"/>
      <c r="AE2531" s="117" t="b">
        <f t="shared" si="353"/>
        <v>0</v>
      </c>
      <c r="AF2531" s="117">
        <f t="shared" si="354"/>
        <v>0</v>
      </c>
      <c r="AG2531" s="119">
        <f t="shared" si="355"/>
        <v>0</v>
      </c>
      <c r="AH2531" s="120" t="b">
        <f t="shared" si="356"/>
        <v>0</v>
      </c>
      <c r="AI2531" s="121">
        <f t="shared" si="357"/>
        <v>0</v>
      </c>
      <c r="AJ2531" s="122">
        <f>+C2531</f>
        <v>0</v>
      </c>
      <c r="AK2531" s="122" t="str">
        <f>IF(ISNA(VLOOKUP(postponeList!D2531,[1]Sheet!$A$2:$B$12,2,FALSE))," ",(VLOOKUP(postponeList!D2531,[1]Sheet!$A$2:$B$12,2,FALSE)))</f>
        <v xml:space="preserve"> </v>
      </c>
      <c r="AL2531" s="122" t="str">
        <f>IF(ISNA(VLOOKUP(E2531,[1]Sheet!$G$2:$H$40,2,FALSE))," ",VLOOKUP(E2531,[1]Sheet!$G$2:$H$40,2,FALSE))</f>
        <v xml:space="preserve"> </v>
      </c>
      <c r="AM2531" s="122" t="str">
        <f>IF(ISNA(VLOOKUP(G2531,[1]Sheet!$K$2:$L$159,2,FALSE))," ",(VLOOKUP(G2531,[1]Sheet!$K$2:$L$159,2,FALSE)))</f>
        <v xml:space="preserve"> </v>
      </c>
      <c r="AN2531" s="122" t="str">
        <f>IF(ISNA(VLOOKUP(I2531&amp;C2531,[1]Sheet!$D$2:$E$228,2,FALSE))," ",VLOOKUP(I2531&amp;C2531,[1]Sheet!$D$2:$E$228,2,FALSE))</f>
        <v xml:space="preserve"> </v>
      </c>
      <c r="AO2531" s="122" t="str">
        <f>+I2531&amp;C2531</f>
        <v/>
      </c>
      <c r="AP2531" s="122" t="str">
        <f>C2531&amp;D2531&amp;E2531&amp;G2531&amp;I2531&amp;O2531</f>
        <v/>
      </c>
      <c r="AQ2531" s="122" t="str">
        <f>B2531&amp;D2531&amp;N2531</f>
        <v/>
      </c>
      <c r="AR2531" s="123" t="str">
        <f>+D2531&amp;J2531</f>
        <v/>
      </c>
      <c r="AS2531" s="124" t="str">
        <f t="shared" si="358"/>
        <v/>
      </c>
      <c r="AT2531" s="125" t="str">
        <f t="shared" si="359"/>
        <v/>
      </c>
      <c r="AU2531" s="125" t="str">
        <f>IF(NOT(AT2531=""),VLOOKUP(AT2531,[1]PSI_Category!A:B,2,0),"")</f>
        <v/>
      </c>
      <c r="AV2531" s="167"/>
      <c r="AW2531" s="167"/>
      <c r="AX2531" s="167"/>
    </row>
    <row r="2532" spans="2:50" s="133" customFormat="1" ht="11.4" customHeight="1" x14ac:dyDescent="0.3">
      <c r="B2532" s="104"/>
      <c r="C2532" s="105"/>
      <c r="D2532" s="106"/>
      <c r="E2532" s="107"/>
      <c r="F2532" s="105"/>
      <c r="G2532" s="107"/>
      <c r="H2532" s="105"/>
      <c r="I2532" s="105"/>
      <c r="J2532" s="107"/>
      <c r="K2532" s="105"/>
      <c r="L2532" s="105"/>
      <c r="M2532" s="105"/>
      <c r="N2532" s="105"/>
      <c r="O2532" s="108"/>
      <c r="P2532" s="109"/>
      <c r="Q2532" s="110"/>
      <c r="R2532" s="110"/>
      <c r="S2532" s="110"/>
      <c r="T2532" s="110"/>
      <c r="U2532" s="111"/>
      <c r="V2532" s="111"/>
      <c r="W2532" s="112"/>
      <c r="X2532" s="113"/>
      <c r="Y2532" s="114"/>
      <c r="Z2532" s="115"/>
      <c r="AA2532" s="116"/>
      <c r="AB2532" s="117" t="b">
        <f t="shared" si="351"/>
        <v>0</v>
      </c>
      <c r="AC2532" s="117">
        <f t="shared" si="352"/>
        <v>0</v>
      </c>
      <c r="AD2532" s="118"/>
      <c r="AE2532" s="117" t="b">
        <f t="shared" si="353"/>
        <v>0</v>
      </c>
      <c r="AF2532" s="117">
        <f t="shared" si="354"/>
        <v>0</v>
      </c>
      <c r="AG2532" s="119">
        <f t="shared" si="355"/>
        <v>0</v>
      </c>
      <c r="AH2532" s="120" t="b">
        <f t="shared" si="356"/>
        <v>0</v>
      </c>
      <c r="AI2532" s="121">
        <f t="shared" si="357"/>
        <v>0</v>
      </c>
      <c r="AJ2532" s="122">
        <f>+C2532</f>
        <v>0</v>
      </c>
      <c r="AK2532" s="122" t="str">
        <f>IF(ISNA(VLOOKUP(postponeList!D2532,[1]Sheet!$A$2:$B$12,2,FALSE))," ",(VLOOKUP(postponeList!D2532,[1]Sheet!$A$2:$B$12,2,FALSE)))</f>
        <v xml:space="preserve"> </v>
      </c>
      <c r="AL2532" s="122" t="str">
        <f>IF(ISNA(VLOOKUP(E2532,[1]Sheet!$G$2:$H$40,2,FALSE))," ",VLOOKUP(E2532,[1]Sheet!$G$2:$H$40,2,FALSE))</f>
        <v xml:space="preserve"> </v>
      </c>
      <c r="AM2532" s="122" t="str">
        <f>IF(ISNA(VLOOKUP(G2532,[1]Sheet!$K$2:$L$159,2,FALSE))," ",(VLOOKUP(G2532,[1]Sheet!$K$2:$L$159,2,FALSE)))</f>
        <v xml:space="preserve"> </v>
      </c>
      <c r="AN2532" s="122" t="str">
        <f>IF(ISNA(VLOOKUP(I2532&amp;C2532,[1]Sheet!$D$2:$E$228,2,FALSE))," ",VLOOKUP(I2532&amp;C2532,[1]Sheet!$D$2:$E$228,2,FALSE))</f>
        <v xml:space="preserve"> </v>
      </c>
      <c r="AO2532" s="122" t="str">
        <f>+I2532&amp;C2532</f>
        <v/>
      </c>
      <c r="AP2532" s="122" t="str">
        <f>C2532&amp;D2532&amp;E2532&amp;G2532&amp;I2532&amp;O2532</f>
        <v/>
      </c>
      <c r="AQ2532" s="122" t="str">
        <f>B2532&amp;D2532&amp;N2532</f>
        <v/>
      </c>
      <c r="AR2532" s="123" t="str">
        <f>+D2532&amp;J2532</f>
        <v/>
      </c>
      <c r="AS2532" s="124" t="str">
        <f t="shared" si="358"/>
        <v/>
      </c>
      <c r="AT2532" s="125" t="str">
        <f t="shared" si="359"/>
        <v/>
      </c>
      <c r="AU2532" s="125" t="str">
        <f>IF(NOT(AT2532=""),VLOOKUP(AT2532,[1]PSI_Category!A:B,2,0),"")</f>
        <v/>
      </c>
      <c r="AV2532" s="167"/>
      <c r="AW2532" s="167"/>
      <c r="AX2532" s="167"/>
    </row>
    <row r="2533" spans="2:50" s="133" customFormat="1" ht="11.4" customHeight="1" x14ac:dyDescent="0.3">
      <c r="B2533" s="104"/>
      <c r="C2533" s="105"/>
      <c r="D2533" s="106"/>
      <c r="E2533" s="107"/>
      <c r="F2533" s="105"/>
      <c r="G2533" s="107"/>
      <c r="H2533" s="105"/>
      <c r="I2533" s="105"/>
      <c r="J2533" s="107"/>
      <c r="K2533" s="105"/>
      <c r="L2533" s="105"/>
      <c r="M2533" s="105"/>
      <c r="N2533" s="105"/>
      <c r="O2533" s="127"/>
      <c r="P2533" s="109"/>
      <c r="Q2533" s="110"/>
      <c r="R2533" s="110"/>
      <c r="S2533" s="110"/>
      <c r="T2533" s="110"/>
      <c r="U2533" s="111"/>
      <c r="V2533" s="111"/>
      <c r="W2533" s="112"/>
      <c r="X2533" s="113"/>
      <c r="Y2533" s="114"/>
      <c r="Z2533" s="115"/>
      <c r="AA2533" s="116"/>
      <c r="AB2533" s="117" t="b">
        <f t="shared" si="351"/>
        <v>0</v>
      </c>
      <c r="AC2533" s="117">
        <f t="shared" si="352"/>
        <v>0</v>
      </c>
      <c r="AD2533" s="118"/>
      <c r="AE2533" s="117" t="b">
        <f t="shared" si="353"/>
        <v>0</v>
      </c>
      <c r="AF2533" s="117">
        <f t="shared" si="354"/>
        <v>0</v>
      </c>
      <c r="AG2533" s="119">
        <f t="shared" si="355"/>
        <v>0</v>
      </c>
      <c r="AH2533" s="120" t="b">
        <f t="shared" si="356"/>
        <v>0</v>
      </c>
      <c r="AI2533" s="121">
        <f t="shared" si="357"/>
        <v>0</v>
      </c>
      <c r="AJ2533" s="122">
        <f>+C2533</f>
        <v>0</v>
      </c>
      <c r="AK2533" s="122" t="str">
        <f>IF(ISNA(VLOOKUP(postponeList!D2533,[1]Sheet!$A$2:$B$12,2,FALSE))," ",(VLOOKUP(postponeList!D2533,[1]Sheet!$A$2:$B$12,2,FALSE)))</f>
        <v xml:space="preserve"> </v>
      </c>
      <c r="AL2533" s="122" t="str">
        <f>IF(ISNA(VLOOKUP(E2533,[1]Sheet!$G$2:$H$40,2,FALSE))," ",VLOOKUP(E2533,[1]Sheet!$G$2:$H$40,2,FALSE))</f>
        <v xml:space="preserve"> </v>
      </c>
      <c r="AM2533" s="122" t="str">
        <f>IF(ISNA(VLOOKUP(G2533,[1]Sheet!$K$2:$L$159,2,FALSE))," ",(VLOOKUP(G2533,[1]Sheet!$K$2:$L$159,2,FALSE)))</f>
        <v xml:space="preserve"> </v>
      </c>
      <c r="AN2533" s="122" t="str">
        <f>IF(ISNA(VLOOKUP(I2533&amp;C2533,[1]Sheet!$D$2:$E$228,2,FALSE))," ",VLOOKUP(I2533&amp;C2533,[1]Sheet!$D$2:$E$228,2,FALSE))</f>
        <v xml:space="preserve"> </v>
      </c>
      <c r="AO2533" s="122" t="str">
        <f>+I2533&amp;C2533</f>
        <v/>
      </c>
      <c r="AP2533" s="122" t="str">
        <f>C2533&amp;D2533&amp;E2533&amp;G2533&amp;I2533&amp;O2533</f>
        <v/>
      </c>
      <c r="AQ2533" s="122" t="str">
        <f>B2533&amp;D2533&amp;N2533</f>
        <v/>
      </c>
      <c r="AR2533" s="123" t="str">
        <f>+D2533&amp;J2533</f>
        <v/>
      </c>
      <c r="AS2533" s="124" t="str">
        <f t="shared" si="358"/>
        <v/>
      </c>
      <c r="AT2533" s="125" t="str">
        <f t="shared" si="359"/>
        <v/>
      </c>
      <c r="AU2533" s="125" t="str">
        <f>IF(NOT(AT2533=""),VLOOKUP(AT2533,[1]PSI_Category!A:B,2,0),"")</f>
        <v/>
      </c>
      <c r="AV2533" s="167"/>
      <c r="AW2533" s="167"/>
      <c r="AX2533" s="167"/>
    </row>
    <row r="2534" spans="2:50" s="133" customFormat="1" ht="11.4" customHeight="1" x14ac:dyDescent="0.3">
      <c r="B2534" s="104"/>
      <c r="C2534" s="105"/>
      <c r="D2534" s="106"/>
      <c r="E2534" s="107"/>
      <c r="F2534" s="105"/>
      <c r="G2534" s="107"/>
      <c r="H2534" s="105"/>
      <c r="I2534" s="105"/>
      <c r="J2534" s="107"/>
      <c r="K2534" s="105"/>
      <c r="L2534" s="105"/>
      <c r="M2534" s="105"/>
      <c r="N2534" s="105"/>
      <c r="O2534" s="127"/>
      <c r="P2534" s="109"/>
      <c r="Q2534" s="110"/>
      <c r="R2534" s="110"/>
      <c r="S2534" s="110"/>
      <c r="T2534" s="110"/>
      <c r="U2534" s="111"/>
      <c r="V2534" s="111"/>
      <c r="W2534" s="112"/>
      <c r="X2534" s="113"/>
      <c r="Y2534" s="114"/>
      <c r="Z2534" s="115"/>
      <c r="AA2534" s="116"/>
      <c r="AB2534" s="117" t="b">
        <f t="shared" si="351"/>
        <v>0</v>
      </c>
      <c r="AC2534" s="117">
        <f t="shared" si="352"/>
        <v>0</v>
      </c>
      <c r="AD2534" s="118"/>
      <c r="AE2534" s="117" t="b">
        <f t="shared" si="353"/>
        <v>0</v>
      </c>
      <c r="AF2534" s="117">
        <f t="shared" si="354"/>
        <v>0</v>
      </c>
      <c r="AG2534" s="119">
        <f t="shared" si="355"/>
        <v>0</v>
      </c>
      <c r="AH2534" s="120" t="b">
        <f t="shared" si="356"/>
        <v>0</v>
      </c>
      <c r="AI2534" s="121">
        <f t="shared" si="357"/>
        <v>0</v>
      </c>
      <c r="AJ2534" s="122">
        <f>+C2534</f>
        <v>0</v>
      </c>
      <c r="AK2534" s="122" t="str">
        <f>IF(ISNA(VLOOKUP(postponeList!D2534,[1]Sheet!$A$2:$B$12,2,FALSE))," ",(VLOOKUP(postponeList!D2534,[1]Sheet!$A$2:$B$12,2,FALSE)))</f>
        <v xml:space="preserve"> </v>
      </c>
      <c r="AL2534" s="122" t="str">
        <f>IF(ISNA(VLOOKUP(E2534,[1]Sheet!$G$2:$H$40,2,FALSE))," ",VLOOKUP(E2534,[1]Sheet!$G$2:$H$40,2,FALSE))</f>
        <v xml:space="preserve"> </v>
      </c>
      <c r="AM2534" s="122" t="str">
        <f>IF(ISNA(VLOOKUP(G2534,[1]Sheet!$K$2:$L$159,2,FALSE))," ",(VLOOKUP(G2534,[1]Sheet!$K$2:$L$159,2,FALSE)))</f>
        <v xml:space="preserve"> </v>
      </c>
      <c r="AN2534" s="122" t="str">
        <f>IF(ISNA(VLOOKUP(I2534&amp;C2534,[1]Sheet!$D$2:$E$228,2,FALSE))," ",VLOOKUP(I2534&amp;C2534,[1]Sheet!$D$2:$E$228,2,FALSE))</f>
        <v xml:space="preserve"> </v>
      </c>
      <c r="AO2534" s="122" t="str">
        <f>+I2534&amp;C2534</f>
        <v/>
      </c>
      <c r="AP2534" s="122" t="str">
        <f>C2534&amp;D2534&amp;E2534&amp;G2534&amp;I2534&amp;O2534</f>
        <v/>
      </c>
      <c r="AQ2534" s="122" t="str">
        <f>B2534&amp;D2534&amp;N2534</f>
        <v/>
      </c>
      <c r="AR2534" s="123" t="str">
        <f>+D2534&amp;J2534</f>
        <v/>
      </c>
      <c r="AS2534" s="124" t="str">
        <f t="shared" si="358"/>
        <v/>
      </c>
      <c r="AT2534" s="125" t="str">
        <f t="shared" si="359"/>
        <v/>
      </c>
      <c r="AU2534" s="125" t="str">
        <f>IF(NOT(AT2534=""),VLOOKUP(AT2534,[1]PSI_Category!A:B,2,0),"")</f>
        <v/>
      </c>
      <c r="AV2534" s="167"/>
      <c r="AW2534" s="167"/>
      <c r="AX2534" s="167"/>
    </row>
    <row r="2535" spans="2:50" s="133" customFormat="1" ht="11.4" customHeight="1" x14ac:dyDescent="0.3">
      <c r="B2535" s="104"/>
      <c r="C2535" s="105"/>
      <c r="D2535" s="106"/>
      <c r="E2535" s="107"/>
      <c r="F2535" s="105"/>
      <c r="G2535" s="107"/>
      <c r="H2535" s="105"/>
      <c r="I2535" s="105"/>
      <c r="J2535" s="107"/>
      <c r="K2535" s="105"/>
      <c r="L2535" s="105"/>
      <c r="M2535" s="105"/>
      <c r="N2535" s="105"/>
      <c r="O2535" s="127"/>
      <c r="P2535" s="109"/>
      <c r="Q2535" s="110"/>
      <c r="R2535" s="110"/>
      <c r="S2535" s="110"/>
      <c r="T2535" s="110"/>
      <c r="U2535" s="111"/>
      <c r="V2535" s="111"/>
      <c r="W2535" s="112"/>
      <c r="X2535" s="113"/>
      <c r="Y2535" s="114"/>
      <c r="Z2535" s="115"/>
      <c r="AA2535" s="116"/>
      <c r="AB2535" s="117" t="b">
        <f t="shared" si="351"/>
        <v>0</v>
      </c>
      <c r="AC2535" s="117">
        <f t="shared" si="352"/>
        <v>0</v>
      </c>
      <c r="AD2535" s="118"/>
      <c r="AE2535" s="117" t="b">
        <f t="shared" si="353"/>
        <v>0</v>
      </c>
      <c r="AF2535" s="117">
        <f t="shared" si="354"/>
        <v>0</v>
      </c>
      <c r="AG2535" s="119">
        <f t="shared" si="355"/>
        <v>0</v>
      </c>
      <c r="AH2535" s="120" t="b">
        <f t="shared" si="356"/>
        <v>0</v>
      </c>
      <c r="AI2535" s="121">
        <f t="shared" si="357"/>
        <v>0</v>
      </c>
      <c r="AJ2535" s="122">
        <f>+C2535</f>
        <v>0</v>
      </c>
      <c r="AK2535" s="122" t="str">
        <f>IF(ISNA(VLOOKUP(postponeList!D2535,[1]Sheet!$A$2:$B$12,2,FALSE))," ",(VLOOKUP(postponeList!D2535,[1]Sheet!$A$2:$B$12,2,FALSE)))</f>
        <v xml:space="preserve"> </v>
      </c>
      <c r="AL2535" s="122" t="str">
        <f>IF(ISNA(VLOOKUP(E2535,[1]Sheet!$G$2:$H$40,2,FALSE))," ",VLOOKUP(E2535,[1]Sheet!$G$2:$H$40,2,FALSE))</f>
        <v xml:space="preserve"> </v>
      </c>
      <c r="AM2535" s="122" t="str">
        <f>IF(ISNA(VLOOKUP(G2535,[1]Sheet!$K$2:$L$159,2,FALSE))," ",(VLOOKUP(G2535,[1]Sheet!$K$2:$L$159,2,FALSE)))</f>
        <v xml:space="preserve"> </v>
      </c>
      <c r="AN2535" s="122" t="str">
        <f>IF(ISNA(VLOOKUP(I2535&amp;C2535,[1]Sheet!$D$2:$E$228,2,FALSE))," ",VLOOKUP(I2535&amp;C2535,[1]Sheet!$D$2:$E$228,2,FALSE))</f>
        <v xml:space="preserve"> </v>
      </c>
      <c r="AO2535" s="122" t="str">
        <f>+I2535&amp;C2535</f>
        <v/>
      </c>
      <c r="AP2535" s="122" t="str">
        <f>C2535&amp;D2535&amp;E2535&amp;G2535&amp;I2535&amp;O2535</f>
        <v/>
      </c>
      <c r="AQ2535" s="122" t="str">
        <f>B2535&amp;D2535&amp;N2535</f>
        <v/>
      </c>
      <c r="AR2535" s="123" t="str">
        <f>+D2535&amp;J2535</f>
        <v/>
      </c>
      <c r="AS2535" s="124" t="str">
        <f t="shared" si="358"/>
        <v/>
      </c>
      <c r="AT2535" s="125" t="str">
        <f t="shared" si="359"/>
        <v/>
      </c>
      <c r="AU2535" s="125" t="str">
        <f>IF(NOT(AT2535=""),VLOOKUP(AT2535,[1]PSI_Category!A:B,2,0),"")</f>
        <v/>
      </c>
      <c r="AV2535" s="167"/>
      <c r="AW2535" s="167"/>
      <c r="AX2535" s="167"/>
    </row>
    <row r="2536" spans="2:50" s="133" customFormat="1" ht="11.4" customHeight="1" x14ac:dyDescent="0.3">
      <c r="B2536" s="104"/>
      <c r="C2536" s="105"/>
      <c r="D2536" s="106"/>
      <c r="E2536" s="107"/>
      <c r="F2536" s="105"/>
      <c r="G2536" s="107"/>
      <c r="H2536" s="105"/>
      <c r="I2536" s="105"/>
      <c r="J2536" s="107"/>
      <c r="K2536" s="105"/>
      <c r="L2536" s="105"/>
      <c r="M2536" s="105"/>
      <c r="N2536" s="105"/>
      <c r="O2536" s="127"/>
      <c r="P2536" s="109"/>
      <c r="Q2536" s="110"/>
      <c r="R2536" s="110"/>
      <c r="S2536" s="110"/>
      <c r="T2536" s="110"/>
      <c r="U2536" s="111"/>
      <c r="V2536" s="111"/>
      <c r="W2536" s="112"/>
      <c r="X2536" s="113"/>
      <c r="Y2536" s="114"/>
      <c r="Z2536" s="115"/>
      <c r="AA2536" s="116"/>
      <c r="AB2536" s="117" t="b">
        <f t="shared" si="351"/>
        <v>0</v>
      </c>
      <c r="AC2536" s="117">
        <f t="shared" si="352"/>
        <v>0</v>
      </c>
      <c r="AD2536" s="118"/>
      <c r="AE2536" s="117" t="b">
        <f t="shared" si="353"/>
        <v>0</v>
      </c>
      <c r="AF2536" s="117">
        <f t="shared" si="354"/>
        <v>0</v>
      </c>
      <c r="AG2536" s="119">
        <f t="shared" si="355"/>
        <v>0</v>
      </c>
      <c r="AH2536" s="120" t="b">
        <f t="shared" si="356"/>
        <v>0</v>
      </c>
      <c r="AI2536" s="121">
        <f t="shared" si="357"/>
        <v>0</v>
      </c>
      <c r="AJ2536" s="122">
        <f>+C2536</f>
        <v>0</v>
      </c>
      <c r="AK2536" s="122" t="str">
        <f>IF(ISNA(VLOOKUP(postponeList!D2536,[1]Sheet!$A$2:$B$12,2,FALSE))," ",(VLOOKUP(postponeList!D2536,[1]Sheet!$A$2:$B$12,2,FALSE)))</f>
        <v xml:space="preserve"> </v>
      </c>
      <c r="AL2536" s="122" t="str">
        <f>IF(ISNA(VLOOKUP(E2536,[1]Sheet!$G$2:$H$40,2,FALSE))," ",VLOOKUP(E2536,[1]Sheet!$G$2:$H$40,2,FALSE))</f>
        <v xml:space="preserve"> </v>
      </c>
      <c r="AM2536" s="122" t="str">
        <f>IF(ISNA(VLOOKUP(G2536,[1]Sheet!$K$2:$L$159,2,FALSE))," ",(VLOOKUP(G2536,[1]Sheet!$K$2:$L$159,2,FALSE)))</f>
        <v xml:space="preserve"> </v>
      </c>
      <c r="AN2536" s="122" t="str">
        <f>IF(ISNA(VLOOKUP(I2536&amp;C2536,[1]Sheet!$D$2:$E$228,2,FALSE))," ",VLOOKUP(I2536&amp;C2536,[1]Sheet!$D$2:$E$228,2,FALSE))</f>
        <v xml:space="preserve"> </v>
      </c>
      <c r="AO2536" s="122" t="str">
        <f>+I2536&amp;C2536</f>
        <v/>
      </c>
      <c r="AP2536" s="122" t="str">
        <f>C2536&amp;D2536&amp;E2536&amp;G2536&amp;I2536&amp;O2536</f>
        <v/>
      </c>
      <c r="AQ2536" s="122" t="str">
        <f>B2536&amp;D2536&amp;N2536</f>
        <v/>
      </c>
      <c r="AR2536" s="123" t="str">
        <f>+D2536&amp;J2536</f>
        <v/>
      </c>
      <c r="AS2536" s="124" t="str">
        <f t="shared" si="358"/>
        <v/>
      </c>
      <c r="AT2536" s="125" t="str">
        <f t="shared" si="359"/>
        <v/>
      </c>
      <c r="AU2536" s="125" t="str">
        <f>IF(NOT(AT2536=""),VLOOKUP(AT2536,[1]PSI_Category!A:B,2,0),"")</f>
        <v/>
      </c>
      <c r="AV2536" s="167"/>
      <c r="AW2536" s="167"/>
      <c r="AX2536" s="167"/>
    </row>
    <row r="2537" spans="2:50" s="133" customFormat="1" ht="11.4" customHeight="1" x14ac:dyDescent="0.3">
      <c r="B2537" s="104"/>
      <c r="C2537" s="105"/>
      <c r="D2537" s="106"/>
      <c r="E2537" s="107"/>
      <c r="F2537" s="105"/>
      <c r="G2537" s="107"/>
      <c r="H2537" s="105"/>
      <c r="I2537" s="105"/>
      <c r="J2537" s="107"/>
      <c r="K2537" s="105"/>
      <c r="L2537" s="105"/>
      <c r="M2537" s="105"/>
      <c r="N2537" s="105"/>
      <c r="O2537" s="127"/>
      <c r="P2537" s="109"/>
      <c r="Q2537" s="110"/>
      <c r="R2537" s="110"/>
      <c r="S2537" s="110"/>
      <c r="T2537" s="110"/>
      <c r="U2537" s="111"/>
      <c r="V2537" s="111"/>
      <c r="W2537" s="112"/>
      <c r="X2537" s="113"/>
      <c r="Y2537" s="114"/>
      <c r="Z2537" s="115"/>
      <c r="AA2537" s="116"/>
      <c r="AB2537" s="117" t="b">
        <f t="shared" si="351"/>
        <v>0</v>
      </c>
      <c r="AC2537" s="117">
        <f t="shared" si="352"/>
        <v>0</v>
      </c>
      <c r="AD2537" s="118"/>
      <c r="AE2537" s="117" t="b">
        <f t="shared" si="353"/>
        <v>0</v>
      </c>
      <c r="AF2537" s="117">
        <f t="shared" si="354"/>
        <v>0</v>
      </c>
      <c r="AG2537" s="119">
        <f t="shared" si="355"/>
        <v>0</v>
      </c>
      <c r="AH2537" s="120" t="b">
        <f t="shared" si="356"/>
        <v>0</v>
      </c>
      <c r="AI2537" s="121">
        <f t="shared" si="357"/>
        <v>0</v>
      </c>
      <c r="AJ2537" s="122">
        <f>+C2537</f>
        <v>0</v>
      </c>
      <c r="AK2537" s="122" t="str">
        <f>IF(ISNA(VLOOKUP(postponeList!D2537,[1]Sheet!$A$2:$B$12,2,FALSE))," ",(VLOOKUP(postponeList!D2537,[1]Sheet!$A$2:$B$12,2,FALSE)))</f>
        <v xml:space="preserve"> </v>
      </c>
      <c r="AL2537" s="122" t="str">
        <f>IF(ISNA(VLOOKUP(E2537,[1]Sheet!$G$2:$H$40,2,FALSE))," ",VLOOKUP(E2537,[1]Sheet!$G$2:$H$40,2,FALSE))</f>
        <v xml:space="preserve"> </v>
      </c>
      <c r="AM2537" s="122" t="str">
        <f>IF(ISNA(VLOOKUP(G2537,[1]Sheet!$K$2:$L$159,2,FALSE))," ",(VLOOKUP(G2537,[1]Sheet!$K$2:$L$159,2,FALSE)))</f>
        <v xml:space="preserve"> </v>
      </c>
      <c r="AN2537" s="122" t="str">
        <f>IF(ISNA(VLOOKUP(I2537&amp;C2537,[1]Sheet!$D$2:$E$228,2,FALSE))," ",VLOOKUP(I2537&amp;C2537,[1]Sheet!$D$2:$E$228,2,FALSE))</f>
        <v xml:space="preserve"> </v>
      </c>
      <c r="AO2537" s="122" t="str">
        <f>+I2537&amp;C2537</f>
        <v/>
      </c>
      <c r="AP2537" s="122" t="str">
        <f>C2537&amp;D2537&amp;E2537&amp;G2537&amp;I2537&amp;O2537</f>
        <v/>
      </c>
      <c r="AQ2537" s="122" t="str">
        <f>B2537&amp;D2537&amp;N2537</f>
        <v/>
      </c>
      <c r="AR2537" s="123" t="str">
        <f>+D2537&amp;J2537</f>
        <v/>
      </c>
      <c r="AS2537" s="124" t="str">
        <f t="shared" si="358"/>
        <v/>
      </c>
      <c r="AT2537" s="125" t="str">
        <f t="shared" si="359"/>
        <v/>
      </c>
      <c r="AU2537" s="125" t="str">
        <f>IF(NOT(AT2537=""),VLOOKUP(AT2537,[1]PSI_Category!A:B,2,0),"")</f>
        <v/>
      </c>
      <c r="AV2537" s="167"/>
      <c r="AW2537" s="167"/>
      <c r="AX2537" s="167"/>
    </row>
    <row r="2538" spans="2:50" s="133" customFormat="1" ht="11.4" customHeight="1" x14ac:dyDescent="0.3">
      <c r="B2538" s="104"/>
      <c r="C2538" s="105"/>
      <c r="D2538" s="106"/>
      <c r="E2538" s="107"/>
      <c r="F2538" s="105"/>
      <c r="G2538" s="107"/>
      <c r="H2538" s="105"/>
      <c r="I2538" s="105"/>
      <c r="J2538" s="107"/>
      <c r="K2538" s="105"/>
      <c r="L2538" s="105"/>
      <c r="M2538" s="105"/>
      <c r="N2538" s="105"/>
      <c r="O2538" s="127"/>
      <c r="P2538" s="109"/>
      <c r="Q2538" s="110"/>
      <c r="R2538" s="110"/>
      <c r="S2538" s="110"/>
      <c r="T2538" s="110"/>
      <c r="U2538" s="111"/>
      <c r="V2538" s="111"/>
      <c r="W2538" s="112"/>
      <c r="X2538" s="113"/>
      <c r="Y2538" s="114"/>
      <c r="Z2538" s="115"/>
      <c r="AA2538" s="116"/>
      <c r="AB2538" s="117" t="b">
        <f t="shared" si="351"/>
        <v>0</v>
      </c>
      <c r="AC2538" s="117">
        <f t="shared" si="352"/>
        <v>0</v>
      </c>
      <c r="AD2538" s="118"/>
      <c r="AE2538" s="117" t="b">
        <f t="shared" si="353"/>
        <v>0</v>
      </c>
      <c r="AF2538" s="117">
        <f t="shared" si="354"/>
        <v>0</v>
      </c>
      <c r="AG2538" s="119">
        <f t="shared" si="355"/>
        <v>0</v>
      </c>
      <c r="AH2538" s="120" t="b">
        <f t="shared" si="356"/>
        <v>0</v>
      </c>
      <c r="AI2538" s="121">
        <f t="shared" si="357"/>
        <v>0</v>
      </c>
      <c r="AJ2538" s="122">
        <f>+C2538</f>
        <v>0</v>
      </c>
      <c r="AK2538" s="122" t="str">
        <f>IF(ISNA(VLOOKUP(postponeList!D2538,[1]Sheet!$A$2:$B$12,2,FALSE))," ",(VLOOKUP(postponeList!D2538,[1]Sheet!$A$2:$B$12,2,FALSE)))</f>
        <v xml:space="preserve"> </v>
      </c>
      <c r="AL2538" s="122" t="str">
        <f>IF(ISNA(VLOOKUP(E2538,[1]Sheet!$G$2:$H$40,2,FALSE))," ",VLOOKUP(E2538,[1]Sheet!$G$2:$H$40,2,FALSE))</f>
        <v xml:space="preserve"> </v>
      </c>
      <c r="AM2538" s="122" t="str">
        <f>IF(ISNA(VLOOKUP(G2538,[1]Sheet!$K$2:$L$159,2,FALSE))," ",(VLOOKUP(G2538,[1]Sheet!$K$2:$L$159,2,FALSE)))</f>
        <v xml:space="preserve"> </v>
      </c>
      <c r="AN2538" s="122" t="str">
        <f>IF(ISNA(VLOOKUP(I2538&amp;C2538,[1]Sheet!$D$2:$E$228,2,FALSE))," ",VLOOKUP(I2538&amp;C2538,[1]Sheet!$D$2:$E$228,2,FALSE))</f>
        <v xml:space="preserve"> </v>
      </c>
      <c r="AO2538" s="122" t="str">
        <f>+I2538&amp;C2538</f>
        <v/>
      </c>
      <c r="AP2538" s="122" t="str">
        <f>C2538&amp;D2538&amp;E2538&amp;G2538&amp;I2538&amp;O2538</f>
        <v/>
      </c>
      <c r="AQ2538" s="122" t="str">
        <f>B2538&amp;D2538&amp;N2538</f>
        <v/>
      </c>
      <c r="AR2538" s="123" t="str">
        <f>+D2538&amp;J2538</f>
        <v/>
      </c>
      <c r="AS2538" s="124" t="str">
        <f t="shared" si="358"/>
        <v/>
      </c>
      <c r="AT2538" s="125" t="str">
        <f t="shared" si="359"/>
        <v/>
      </c>
      <c r="AU2538" s="125" t="str">
        <f>IF(NOT(AT2538=""),VLOOKUP(AT2538,[1]PSI_Category!A:B,2,0),"")</f>
        <v/>
      </c>
      <c r="AV2538" s="167"/>
      <c r="AW2538" s="167"/>
      <c r="AX2538" s="167"/>
    </row>
    <row r="2539" spans="2:50" s="133" customFormat="1" ht="11.4" customHeight="1" x14ac:dyDescent="0.3">
      <c r="B2539" s="104"/>
      <c r="C2539" s="105"/>
      <c r="D2539" s="106"/>
      <c r="E2539" s="107"/>
      <c r="F2539" s="105"/>
      <c r="G2539" s="107"/>
      <c r="H2539" s="105"/>
      <c r="I2539" s="105"/>
      <c r="J2539" s="107"/>
      <c r="K2539" s="105"/>
      <c r="L2539" s="105"/>
      <c r="M2539" s="105"/>
      <c r="N2539" s="105"/>
      <c r="O2539" s="127"/>
      <c r="P2539" s="109"/>
      <c r="Q2539" s="110"/>
      <c r="R2539" s="110"/>
      <c r="S2539" s="110"/>
      <c r="T2539" s="110"/>
      <c r="U2539" s="111"/>
      <c r="V2539" s="111"/>
      <c r="W2539" s="112"/>
      <c r="X2539" s="113"/>
      <c r="Y2539" s="114"/>
      <c r="Z2539" s="115"/>
      <c r="AA2539" s="116"/>
      <c r="AB2539" s="117" t="b">
        <f t="shared" si="351"/>
        <v>0</v>
      </c>
      <c r="AC2539" s="117">
        <f t="shared" si="352"/>
        <v>0</v>
      </c>
      <c r="AD2539" s="118"/>
      <c r="AE2539" s="117" t="b">
        <f t="shared" si="353"/>
        <v>0</v>
      </c>
      <c r="AF2539" s="117">
        <f t="shared" si="354"/>
        <v>0</v>
      </c>
      <c r="AG2539" s="119">
        <f t="shared" si="355"/>
        <v>0</v>
      </c>
      <c r="AH2539" s="120" t="b">
        <f t="shared" si="356"/>
        <v>0</v>
      </c>
      <c r="AI2539" s="121">
        <f t="shared" si="357"/>
        <v>0</v>
      </c>
      <c r="AJ2539" s="122">
        <f>+C2539</f>
        <v>0</v>
      </c>
      <c r="AK2539" s="122" t="str">
        <f>IF(ISNA(VLOOKUP(postponeList!D2539,[1]Sheet!$A$2:$B$12,2,FALSE))," ",(VLOOKUP(postponeList!D2539,[1]Sheet!$A$2:$B$12,2,FALSE)))</f>
        <v xml:space="preserve"> </v>
      </c>
      <c r="AL2539" s="122" t="str">
        <f>IF(ISNA(VLOOKUP(E2539,[1]Sheet!$G$2:$H$40,2,FALSE))," ",VLOOKUP(E2539,[1]Sheet!$G$2:$H$40,2,FALSE))</f>
        <v xml:space="preserve"> </v>
      </c>
      <c r="AM2539" s="122" t="str">
        <f>IF(ISNA(VLOOKUP(G2539,[1]Sheet!$K$2:$L$159,2,FALSE))," ",(VLOOKUP(G2539,[1]Sheet!$K$2:$L$159,2,FALSE)))</f>
        <v xml:space="preserve"> </v>
      </c>
      <c r="AN2539" s="122" t="str">
        <f>IF(ISNA(VLOOKUP(I2539&amp;C2539,[1]Sheet!$D$2:$E$228,2,FALSE))," ",VLOOKUP(I2539&amp;C2539,[1]Sheet!$D$2:$E$228,2,FALSE))</f>
        <v xml:space="preserve"> </v>
      </c>
      <c r="AO2539" s="122" t="str">
        <f>+I2539&amp;C2539</f>
        <v/>
      </c>
      <c r="AP2539" s="122" t="str">
        <f>C2539&amp;D2539&amp;E2539&amp;G2539&amp;I2539&amp;O2539</f>
        <v/>
      </c>
      <c r="AQ2539" s="122" t="str">
        <f>B2539&amp;D2539&amp;N2539</f>
        <v/>
      </c>
      <c r="AR2539" s="123" t="str">
        <f>+D2539&amp;J2539</f>
        <v/>
      </c>
      <c r="AS2539" s="124" t="str">
        <f t="shared" si="358"/>
        <v/>
      </c>
      <c r="AT2539" s="125" t="str">
        <f t="shared" si="359"/>
        <v/>
      </c>
      <c r="AU2539" s="125" t="str">
        <f>IF(NOT(AT2539=""),VLOOKUP(AT2539,[1]PSI_Category!A:B,2,0),"")</f>
        <v/>
      </c>
      <c r="AV2539" s="167"/>
      <c r="AW2539" s="167"/>
      <c r="AX2539" s="167"/>
    </row>
    <row r="2540" spans="2:50" s="133" customFormat="1" ht="11.4" customHeight="1" x14ac:dyDescent="0.3">
      <c r="B2540" s="104"/>
      <c r="C2540" s="105"/>
      <c r="D2540" s="106"/>
      <c r="E2540" s="107"/>
      <c r="F2540" s="105"/>
      <c r="G2540" s="107"/>
      <c r="H2540" s="105"/>
      <c r="I2540" s="105"/>
      <c r="J2540" s="107"/>
      <c r="K2540" s="105"/>
      <c r="L2540" s="105"/>
      <c r="M2540" s="105"/>
      <c r="N2540" s="105"/>
      <c r="O2540" s="127"/>
      <c r="P2540" s="109"/>
      <c r="Q2540" s="110"/>
      <c r="R2540" s="110"/>
      <c r="S2540" s="110"/>
      <c r="T2540" s="110"/>
      <c r="U2540" s="111"/>
      <c r="V2540" s="111"/>
      <c r="W2540" s="112"/>
      <c r="X2540" s="113"/>
      <c r="Y2540" s="114"/>
      <c r="Z2540" s="115"/>
      <c r="AA2540" s="116"/>
      <c r="AB2540" s="117" t="b">
        <f t="shared" si="351"/>
        <v>0</v>
      </c>
      <c r="AC2540" s="117">
        <f t="shared" si="352"/>
        <v>0</v>
      </c>
      <c r="AD2540" s="118"/>
      <c r="AE2540" s="117" t="b">
        <f t="shared" si="353"/>
        <v>0</v>
      </c>
      <c r="AF2540" s="117">
        <f t="shared" si="354"/>
        <v>0</v>
      </c>
      <c r="AG2540" s="119">
        <f t="shared" si="355"/>
        <v>0</v>
      </c>
      <c r="AH2540" s="120" t="b">
        <f t="shared" si="356"/>
        <v>0</v>
      </c>
      <c r="AI2540" s="121">
        <f t="shared" si="357"/>
        <v>0</v>
      </c>
      <c r="AJ2540" s="122">
        <f>+C2540</f>
        <v>0</v>
      </c>
      <c r="AK2540" s="122" t="str">
        <f>IF(ISNA(VLOOKUP(postponeList!D2540,[1]Sheet!$A$2:$B$12,2,FALSE))," ",(VLOOKUP(postponeList!D2540,[1]Sheet!$A$2:$B$12,2,FALSE)))</f>
        <v xml:space="preserve"> </v>
      </c>
      <c r="AL2540" s="122" t="str">
        <f>IF(ISNA(VLOOKUP(E2540,[1]Sheet!$G$2:$H$40,2,FALSE))," ",VLOOKUP(E2540,[1]Sheet!$G$2:$H$40,2,FALSE))</f>
        <v xml:space="preserve"> </v>
      </c>
      <c r="AM2540" s="122" t="str">
        <f>IF(ISNA(VLOOKUP(G2540,[1]Sheet!$K$2:$L$159,2,FALSE))," ",(VLOOKUP(G2540,[1]Sheet!$K$2:$L$159,2,FALSE)))</f>
        <v xml:space="preserve"> </v>
      </c>
      <c r="AN2540" s="122" t="str">
        <f>IF(ISNA(VLOOKUP(I2540&amp;C2540,[1]Sheet!$D$2:$E$228,2,FALSE))," ",VLOOKUP(I2540&amp;C2540,[1]Sheet!$D$2:$E$228,2,FALSE))</f>
        <v xml:space="preserve"> </v>
      </c>
      <c r="AO2540" s="122" t="str">
        <f>+I2540&amp;C2540</f>
        <v/>
      </c>
      <c r="AP2540" s="122" t="str">
        <f>C2540&amp;D2540&amp;E2540&amp;G2540&amp;I2540&amp;O2540</f>
        <v/>
      </c>
      <c r="AQ2540" s="122" t="str">
        <f>B2540&amp;D2540&amp;N2540</f>
        <v/>
      </c>
      <c r="AR2540" s="123" t="str">
        <f>+D2540&amp;J2540</f>
        <v/>
      </c>
      <c r="AS2540" s="124" t="str">
        <f t="shared" si="358"/>
        <v/>
      </c>
      <c r="AT2540" s="125" t="str">
        <f t="shared" si="359"/>
        <v/>
      </c>
      <c r="AU2540" s="125" t="str">
        <f>IF(NOT(AT2540=""),VLOOKUP(AT2540,[1]PSI_Category!A:B,2,0),"")</f>
        <v/>
      </c>
      <c r="AV2540" s="167"/>
      <c r="AW2540" s="167"/>
      <c r="AX2540" s="167"/>
    </row>
    <row r="2541" spans="2:50" s="133" customFormat="1" ht="11.4" customHeight="1" x14ac:dyDescent="0.3">
      <c r="B2541" s="104"/>
      <c r="C2541" s="105"/>
      <c r="D2541" s="106"/>
      <c r="E2541" s="107"/>
      <c r="F2541" s="105"/>
      <c r="G2541" s="107"/>
      <c r="H2541" s="105"/>
      <c r="I2541" s="105"/>
      <c r="J2541" s="107"/>
      <c r="K2541" s="105"/>
      <c r="L2541" s="105"/>
      <c r="M2541" s="105"/>
      <c r="N2541" s="105"/>
      <c r="O2541" s="127"/>
      <c r="P2541" s="109"/>
      <c r="Q2541" s="110"/>
      <c r="R2541" s="110"/>
      <c r="S2541" s="110"/>
      <c r="T2541" s="110"/>
      <c r="U2541" s="111"/>
      <c r="V2541" s="111"/>
      <c r="W2541" s="112"/>
      <c r="X2541" s="113"/>
      <c r="Y2541" s="114"/>
      <c r="Z2541" s="115"/>
      <c r="AA2541" s="116"/>
      <c r="AB2541" s="117" t="b">
        <f t="shared" si="351"/>
        <v>0</v>
      </c>
      <c r="AC2541" s="117">
        <f t="shared" si="352"/>
        <v>0</v>
      </c>
      <c r="AD2541" s="118"/>
      <c r="AE2541" s="117" t="b">
        <f t="shared" si="353"/>
        <v>0</v>
      </c>
      <c r="AF2541" s="117">
        <f t="shared" si="354"/>
        <v>0</v>
      </c>
      <c r="AG2541" s="119">
        <f t="shared" si="355"/>
        <v>0</v>
      </c>
      <c r="AH2541" s="120" t="b">
        <f t="shared" si="356"/>
        <v>0</v>
      </c>
      <c r="AI2541" s="121">
        <f t="shared" si="357"/>
        <v>0</v>
      </c>
      <c r="AJ2541" s="122">
        <f>+C2541</f>
        <v>0</v>
      </c>
      <c r="AK2541" s="122" t="str">
        <f>IF(ISNA(VLOOKUP(postponeList!D2541,[1]Sheet!$A$2:$B$12,2,FALSE))," ",(VLOOKUP(postponeList!D2541,[1]Sheet!$A$2:$B$12,2,FALSE)))</f>
        <v xml:space="preserve"> </v>
      </c>
      <c r="AL2541" s="122" t="str">
        <f>IF(ISNA(VLOOKUP(E2541,[1]Sheet!$G$2:$H$40,2,FALSE))," ",VLOOKUP(E2541,[1]Sheet!$G$2:$H$40,2,FALSE))</f>
        <v xml:space="preserve"> </v>
      </c>
      <c r="AM2541" s="122" t="str">
        <f>IF(ISNA(VLOOKUP(G2541,[1]Sheet!$K$2:$L$159,2,FALSE))," ",(VLOOKUP(G2541,[1]Sheet!$K$2:$L$159,2,FALSE)))</f>
        <v xml:space="preserve"> </v>
      </c>
      <c r="AN2541" s="122" t="str">
        <f>IF(ISNA(VLOOKUP(I2541&amp;C2541,[1]Sheet!$D$2:$E$228,2,FALSE))," ",VLOOKUP(I2541&amp;C2541,[1]Sheet!$D$2:$E$228,2,FALSE))</f>
        <v xml:space="preserve"> </v>
      </c>
      <c r="AO2541" s="122" t="str">
        <f>+I2541&amp;C2541</f>
        <v/>
      </c>
      <c r="AP2541" s="122" t="str">
        <f>C2541&amp;D2541&amp;E2541&amp;G2541&amp;I2541&amp;O2541</f>
        <v/>
      </c>
      <c r="AQ2541" s="122" t="str">
        <f>B2541&amp;D2541&amp;N2541</f>
        <v/>
      </c>
      <c r="AR2541" s="123" t="str">
        <f>+D2541&amp;J2541</f>
        <v/>
      </c>
      <c r="AS2541" s="124" t="str">
        <f t="shared" si="358"/>
        <v/>
      </c>
      <c r="AT2541" s="125" t="str">
        <f t="shared" si="359"/>
        <v/>
      </c>
      <c r="AU2541" s="125" t="str">
        <f>IF(NOT(AT2541=""),VLOOKUP(AT2541,[1]PSI_Category!A:B,2,0),"")</f>
        <v/>
      </c>
      <c r="AV2541" s="167"/>
      <c r="AW2541" s="167"/>
      <c r="AX2541" s="167"/>
    </row>
    <row r="2542" spans="2:50" s="133" customFormat="1" ht="11.4" customHeight="1" x14ac:dyDescent="0.3">
      <c r="B2542" s="104"/>
      <c r="C2542" s="105"/>
      <c r="D2542" s="106"/>
      <c r="E2542" s="107"/>
      <c r="F2542" s="105"/>
      <c r="G2542" s="107"/>
      <c r="H2542" s="105"/>
      <c r="I2542" s="105"/>
      <c r="J2542" s="107"/>
      <c r="K2542" s="105"/>
      <c r="L2542" s="105"/>
      <c r="M2542" s="105"/>
      <c r="N2542" s="105"/>
      <c r="O2542" s="127"/>
      <c r="P2542" s="109"/>
      <c r="Q2542" s="110"/>
      <c r="R2542" s="110"/>
      <c r="S2542" s="110"/>
      <c r="T2542" s="110"/>
      <c r="U2542" s="111"/>
      <c r="V2542" s="111"/>
      <c r="W2542" s="112"/>
      <c r="X2542" s="113"/>
      <c r="Y2542" s="114"/>
      <c r="Z2542" s="115"/>
      <c r="AA2542" s="116"/>
      <c r="AB2542" s="117" t="b">
        <f t="shared" si="351"/>
        <v>0</v>
      </c>
      <c r="AC2542" s="117">
        <f t="shared" si="352"/>
        <v>0</v>
      </c>
      <c r="AD2542" s="118"/>
      <c r="AE2542" s="117" t="b">
        <f t="shared" si="353"/>
        <v>0</v>
      </c>
      <c r="AF2542" s="117">
        <f t="shared" si="354"/>
        <v>0</v>
      </c>
      <c r="AG2542" s="119">
        <f t="shared" si="355"/>
        <v>0</v>
      </c>
      <c r="AH2542" s="120" t="b">
        <f t="shared" si="356"/>
        <v>0</v>
      </c>
      <c r="AI2542" s="121">
        <f t="shared" si="357"/>
        <v>0</v>
      </c>
      <c r="AJ2542" s="122">
        <f>+C2542</f>
        <v>0</v>
      </c>
      <c r="AK2542" s="122" t="str">
        <f>IF(ISNA(VLOOKUP(postponeList!D2542,[1]Sheet!$A$2:$B$12,2,FALSE))," ",(VLOOKUP(postponeList!D2542,[1]Sheet!$A$2:$B$12,2,FALSE)))</f>
        <v xml:space="preserve"> </v>
      </c>
      <c r="AL2542" s="122" t="str">
        <f>IF(ISNA(VLOOKUP(E2542,[1]Sheet!$G$2:$H$40,2,FALSE))," ",VLOOKUP(E2542,[1]Sheet!$G$2:$H$40,2,FALSE))</f>
        <v xml:space="preserve"> </v>
      </c>
      <c r="AM2542" s="122" t="str">
        <f>IF(ISNA(VLOOKUP(G2542,[1]Sheet!$K$2:$L$159,2,FALSE))," ",(VLOOKUP(G2542,[1]Sheet!$K$2:$L$159,2,FALSE)))</f>
        <v xml:space="preserve"> </v>
      </c>
      <c r="AN2542" s="122" t="str">
        <f>IF(ISNA(VLOOKUP(I2542&amp;C2542,[1]Sheet!$D$2:$E$228,2,FALSE))," ",VLOOKUP(I2542&amp;C2542,[1]Sheet!$D$2:$E$228,2,FALSE))</f>
        <v xml:space="preserve"> </v>
      </c>
      <c r="AO2542" s="122" t="str">
        <f>+I2542&amp;C2542</f>
        <v/>
      </c>
      <c r="AP2542" s="122" t="str">
        <f>C2542&amp;D2542&amp;E2542&amp;G2542&amp;I2542&amp;O2542</f>
        <v/>
      </c>
      <c r="AQ2542" s="122" t="str">
        <f>B2542&amp;D2542&amp;N2542</f>
        <v/>
      </c>
      <c r="AR2542" s="123" t="str">
        <f>+D2542&amp;J2542</f>
        <v/>
      </c>
      <c r="AS2542" s="124" t="str">
        <f t="shared" si="358"/>
        <v/>
      </c>
      <c r="AT2542" s="125" t="str">
        <f t="shared" si="359"/>
        <v/>
      </c>
      <c r="AU2542" s="125" t="str">
        <f>IF(NOT(AT2542=""),VLOOKUP(AT2542,[1]PSI_Category!A:B,2,0),"")</f>
        <v/>
      </c>
      <c r="AV2542" s="167"/>
      <c r="AW2542" s="167"/>
      <c r="AX2542" s="167"/>
    </row>
    <row r="2543" spans="2:50" s="133" customFormat="1" ht="11.4" customHeight="1" x14ac:dyDescent="0.3">
      <c r="B2543" s="104"/>
      <c r="C2543" s="105"/>
      <c r="D2543" s="106"/>
      <c r="E2543" s="107"/>
      <c r="F2543" s="105"/>
      <c r="G2543" s="107"/>
      <c r="H2543" s="105"/>
      <c r="I2543" s="105"/>
      <c r="J2543" s="107"/>
      <c r="K2543" s="105"/>
      <c r="L2543" s="105"/>
      <c r="M2543" s="105"/>
      <c r="N2543" s="105"/>
      <c r="O2543" s="127"/>
      <c r="P2543" s="109"/>
      <c r="Q2543" s="110"/>
      <c r="R2543" s="110"/>
      <c r="S2543" s="110"/>
      <c r="T2543" s="110"/>
      <c r="U2543" s="111"/>
      <c r="V2543" s="111"/>
      <c r="W2543" s="112"/>
      <c r="X2543" s="113"/>
      <c r="Y2543" s="114"/>
      <c r="Z2543" s="115"/>
      <c r="AA2543" s="116"/>
      <c r="AB2543" s="117" t="b">
        <f t="shared" si="351"/>
        <v>0</v>
      </c>
      <c r="AC2543" s="117">
        <f t="shared" si="352"/>
        <v>0</v>
      </c>
      <c r="AD2543" s="118"/>
      <c r="AE2543" s="117" t="b">
        <f t="shared" si="353"/>
        <v>0</v>
      </c>
      <c r="AF2543" s="117">
        <f t="shared" si="354"/>
        <v>0</v>
      </c>
      <c r="AG2543" s="119">
        <f t="shared" si="355"/>
        <v>0</v>
      </c>
      <c r="AH2543" s="120" t="b">
        <f t="shared" si="356"/>
        <v>0</v>
      </c>
      <c r="AI2543" s="121">
        <f t="shared" si="357"/>
        <v>0</v>
      </c>
      <c r="AJ2543" s="122">
        <f>+C2543</f>
        <v>0</v>
      </c>
      <c r="AK2543" s="122" t="str">
        <f>IF(ISNA(VLOOKUP(postponeList!D2543,[1]Sheet!$A$2:$B$12,2,FALSE))," ",(VLOOKUP(postponeList!D2543,[1]Sheet!$A$2:$B$12,2,FALSE)))</f>
        <v xml:space="preserve"> </v>
      </c>
      <c r="AL2543" s="122" t="str">
        <f>IF(ISNA(VLOOKUP(E2543,[1]Sheet!$G$2:$H$40,2,FALSE))," ",VLOOKUP(E2543,[1]Sheet!$G$2:$H$40,2,FALSE))</f>
        <v xml:space="preserve"> </v>
      </c>
      <c r="AM2543" s="122" t="str">
        <f>IF(ISNA(VLOOKUP(G2543,[1]Sheet!$K$2:$L$159,2,FALSE))," ",(VLOOKUP(G2543,[1]Sheet!$K$2:$L$159,2,FALSE)))</f>
        <v xml:space="preserve"> </v>
      </c>
      <c r="AN2543" s="122" t="str">
        <f>IF(ISNA(VLOOKUP(I2543&amp;C2543,[1]Sheet!$D$2:$E$228,2,FALSE))," ",VLOOKUP(I2543&amp;C2543,[1]Sheet!$D$2:$E$228,2,FALSE))</f>
        <v xml:space="preserve"> </v>
      </c>
      <c r="AO2543" s="122" t="str">
        <f>+I2543&amp;C2543</f>
        <v/>
      </c>
      <c r="AP2543" s="122" t="str">
        <f>C2543&amp;D2543&amp;E2543&amp;G2543&amp;I2543&amp;O2543</f>
        <v/>
      </c>
      <c r="AQ2543" s="122" t="str">
        <f>B2543&amp;D2543&amp;N2543</f>
        <v/>
      </c>
      <c r="AR2543" s="123" t="str">
        <f>+D2543&amp;J2543</f>
        <v/>
      </c>
      <c r="AS2543" s="124" t="str">
        <f t="shared" si="358"/>
        <v/>
      </c>
      <c r="AT2543" s="125" t="str">
        <f t="shared" si="359"/>
        <v/>
      </c>
      <c r="AU2543" s="125" t="str">
        <f>IF(NOT(AT2543=""),VLOOKUP(AT2543,[1]PSI_Category!A:B,2,0),"")</f>
        <v/>
      </c>
      <c r="AV2543" s="167"/>
      <c r="AW2543" s="167"/>
      <c r="AX2543" s="167"/>
    </row>
    <row r="2544" spans="2:50" s="133" customFormat="1" ht="11.4" customHeight="1" x14ac:dyDescent="0.3">
      <c r="B2544" s="104"/>
      <c r="C2544" s="105"/>
      <c r="D2544" s="106"/>
      <c r="E2544" s="107"/>
      <c r="F2544" s="105"/>
      <c r="G2544" s="107"/>
      <c r="H2544" s="105"/>
      <c r="I2544" s="105"/>
      <c r="J2544" s="107"/>
      <c r="K2544" s="105"/>
      <c r="L2544" s="105"/>
      <c r="M2544" s="105"/>
      <c r="N2544" s="105"/>
      <c r="O2544" s="127"/>
      <c r="P2544" s="109"/>
      <c r="Q2544" s="110"/>
      <c r="R2544" s="110"/>
      <c r="S2544" s="110"/>
      <c r="T2544" s="110"/>
      <c r="U2544" s="111"/>
      <c r="V2544" s="111"/>
      <c r="W2544" s="112"/>
      <c r="X2544" s="113"/>
      <c r="Y2544" s="114"/>
      <c r="Z2544" s="115"/>
      <c r="AA2544" s="116"/>
      <c r="AB2544" s="117" t="b">
        <f t="shared" si="351"/>
        <v>0</v>
      </c>
      <c r="AC2544" s="117">
        <f t="shared" si="352"/>
        <v>0</v>
      </c>
      <c r="AD2544" s="118"/>
      <c r="AE2544" s="117" t="b">
        <f t="shared" si="353"/>
        <v>0</v>
      </c>
      <c r="AF2544" s="117">
        <f t="shared" si="354"/>
        <v>0</v>
      </c>
      <c r="AG2544" s="119">
        <f t="shared" si="355"/>
        <v>0</v>
      </c>
      <c r="AH2544" s="120" t="b">
        <f t="shared" si="356"/>
        <v>0</v>
      </c>
      <c r="AI2544" s="121">
        <f t="shared" si="357"/>
        <v>0</v>
      </c>
      <c r="AJ2544" s="122">
        <f>+C2544</f>
        <v>0</v>
      </c>
      <c r="AK2544" s="122" t="str">
        <f>IF(ISNA(VLOOKUP(postponeList!D2544,[1]Sheet!$A$2:$B$12,2,FALSE))," ",(VLOOKUP(postponeList!D2544,[1]Sheet!$A$2:$B$12,2,FALSE)))</f>
        <v xml:space="preserve"> </v>
      </c>
      <c r="AL2544" s="122" t="str">
        <f>IF(ISNA(VLOOKUP(E2544,[1]Sheet!$G$2:$H$40,2,FALSE))," ",VLOOKUP(E2544,[1]Sheet!$G$2:$H$40,2,FALSE))</f>
        <v xml:space="preserve"> </v>
      </c>
      <c r="AM2544" s="122" t="str">
        <f>IF(ISNA(VLOOKUP(G2544,[1]Sheet!$K$2:$L$159,2,FALSE))," ",(VLOOKUP(G2544,[1]Sheet!$K$2:$L$159,2,FALSE)))</f>
        <v xml:space="preserve"> </v>
      </c>
      <c r="AN2544" s="122" t="str">
        <f>IF(ISNA(VLOOKUP(I2544&amp;C2544,[1]Sheet!$D$2:$E$228,2,FALSE))," ",VLOOKUP(I2544&amp;C2544,[1]Sheet!$D$2:$E$228,2,FALSE))</f>
        <v xml:space="preserve"> </v>
      </c>
      <c r="AO2544" s="122" t="str">
        <f>+I2544&amp;C2544</f>
        <v/>
      </c>
      <c r="AP2544" s="122" t="str">
        <f>C2544&amp;D2544&amp;E2544&amp;G2544&amp;I2544&amp;O2544</f>
        <v/>
      </c>
      <c r="AQ2544" s="122" t="str">
        <f>B2544&amp;D2544&amp;N2544</f>
        <v/>
      </c>
      <c r="AR2544" s="123" t="str">
        <f>+D2544&amp;J2544</f>
        <v/>
      </c>
      <c r="AS2544" s="124" t="str">
        <f t="shared" si="358"/>
        <v/>
      </c>
      <c r="AT2544" s="125" t="str">
        <f t="shared" si="359"/>
        <v/>
      </c>
      <c r="AU2544" s="125" t="str">
        <f>IF(NOT(AT2544=""),VLOOKUP(AT2544,[1]PSI_Category!A:B,2,0),"")</f>
        <v/>
      </c>
      <c r="AV2544" s="167"/>
      <c r="AW2544" s="167"/>
      <c r="AX2544" s="167"/>
    </row>
    <row r="2545" spans="2:50" s="133" customFormat="1" ht="11.4" customHeight="1" x14ac:dyDescent="0.3">
      <c r="B2545" s="104"/>
      <c r="C2545" s="105"/>
      <c r="D2545" s="106"/>
      <c r="E2545" s="107"/>
      <c r="F2545" s="105"/>
      <c r="G2545" s="107"/>
      <c r="H2545" s="105"/>
      <c r="I2545" s="105"/>
      <c r="J2545" s="107"/>
      <c r="K2545" s="105"/>
      <c r="L2545" s="105"/>
      <c r="M2545" s="105"/>
      <c r="N2545" s="105"/>
      <c r="O2545" s="127"/>
      <c r="P2545" s="109"/>
      <c r="Q2545" s="110"/>
      <c r="R2545" s="110"/>
      <c r="S2545" s="110"/>
      <c r="T2545" s="110"/>
      <c r="U2545" s="111"/>
      <c r="V2545" s="111"/>
      <c r="W2545" s="112"/>
      <c r="X2545" s="113"/>
      <c r="Y2545" s="114"/>
      <c r="Z2545" s="115"/>
      <c r="AA2545" s="116"/>
      <c r="AB2545" s="117" t="b">
        <f t="shared" si="351"/>
        <v>0</v>
      </c>
      <c r="AC2545" s="117">
        <f t="shared" si="352"/>
        <v>0</v>
      </c>
      <c r="AD2545" s="118"/>
      <c r="AE2545" s="117" t="b">
        <f t="shared" si="353"/>
        <v>0</v>
      </c>
      <c r="AF2545" s="117">
        <f t="shared" si="354"/>
        <v>0</v>
      </c>
      <c r="AG2545" s="119">
        <f t="shared" si="355"/>
        <v>0</v>
      </c>
      <c r="AH2545" s="120" t="b">
        <f t="shared" si="356"/>
        <v>0</v>
      </c>
      <c r="AI2545" s="121">
        <f t="shared" si="357"/>
        <v>0</v>
      </c>
      <c r="AJ2545" s="122">
        <f>+C2545</f>
        <v>0</v>
      </c>
      <c r="AK2545" s="122" t="str">
        <f>IF(ISNA(VLOOKUP(postponeList!D2545,[1]Sheet!$A$2:$B$12,2,FALSE))," ",(VLOOKUP(postponeList!D2545,[1]Sheet!$A$2:$B$12,2,FALSE)))</f>
        <v xml:space="preserve"> </v>
      </c>
      <c r="AL2545" s="122" t="str">
        <f>IF(ISNA(VLOOKUP(E2545,[1]Sheet!$G$2:$H$40,2,FALSE))," ",VLOOKUP(E2545,[1]Sheet!$G$2:$H$40,2,FALSE))</f>
        <v xml:space="preserve"> </v>
      </c>
      <c r="AM2545" s="122" t="str">
        <f>IF(ISNA(VLOOKUP(G2545,[1]Sheet!$K$2:$L$159,2,FALSE))," ",(VLOOKUP(G2545,[1]Sheet!$K$2:$L$159,2,FALSE)))</f>
        <v xml:space="preserve"> </v>
      </c>
      <c r="AN2545" s="122" t="str">
        <f>IF(ISNA(VLOOKUP(I2545&amp;C2545,[1]Sheet!$D$2:$E$228,2,FALSE))," ",VLOOKUP(I2545&amp;C2545,[1]Sheet!$D$2:$E$228,2,FALSE))</f>
        <v xml:space="preserve"> </v>
      </c>
      <c r="AO2545" s="122" t="str">
        <f>+I2545&amp;C2545</f>
        <v/>
      </c>
      <c r="AP2545" s="122" t="str">
        <f>C2545&amp;D2545&amp;E2545&amp;G2545&amp;I2545&amp;O2545</f>
        <v/>
      </c>
      <c r="AQ2545" s="122" t="str">
        <f>B2545&amp;D2545&amp;N2545</f>
        <v/>
      </c>
      <c r="AR2545" s="123" t="str">
        <f>+D2545&amp;J2545</f>
        <v/>
      </c>
      <c r="AS2545" s="124" t="str">
        <f t="shared" si="358"/>
        <v/>
      </c>
      <c r="AT2545" s="125" t="str">
        <f t="shared" si="359"/>
        <v/>
      </c>
      <c r="AU2545" s="125" t="str">
        <f>IF(NOT(AT2545=""),VLOOKUP(AT2545,[1]PSI_Category!A:B,2,0),"")</f>
        <v/>
      </c>
      <c r="AV2545" s="167"/>
      <c r="AW2545" s="167"/>
      <c r="AX2545" s="167"/>
    </row>
    <row r="2546" spans="2:50" s="133" customFormat="1" ht="11.4" customHeight="1" x14ac:dyDescent="0.3">
      <c r="B2546" s="104"/>
      <c r="C2546" s="105"/>
      <c r="D2546" s="106"/>
      <c r="E2546" s="107"/>
      <c r="F2546" s="105"/>
      <c r="G2546" s="107"/>
      <c r="H2546" s="105"/>
      <c r="I2546" s="105"/>
      <c r="J2546" s="107"/>
      <c r="K2546" s="105"/>
      <c r="L2546" s="105"/>
      <c r="M2546" s="105"/>
      <c r="N2546" s="105"/>
      <c r="O2546" s="127"/>
      <c r="P2546" s="109"/>
      <c r="Q2546" s="110"/>
      <c r="R2546" s="110"/>
      <c r="S2546" s="110"/>
      <c r="T2546" s="110"/>
      <c r="U2546" s="111"/>
      <c r="V2546" s="111"/>
      <c r="W2546" s="112"/>
      <c r="X2546" s="113"/>
      <c r="Y2546" s="114"/>
      <c r="Z2546" s="115"/>
      <c r="AA2546" s="116"/>
      <c r="AB2546" s="117" t="b">
        <f t="shared" si="351"/>
        <v>0</v>
      </c>
      <c r="AC2546" s="117">
        <f t="shared" si="352"/>
        <v>0</v>
      </c>
      <c r="AD2546" s="118"/>
      <c r="AE2546" s="117" t="b">
        <f t="shared" si="353"/>
        <v>0</v>
      </c>
      <c r="AF2546" s="117">
        <f t="shared" si="354"/>
        <v>0</v>
      </c>
      <c r="AG2546" s="119">
        <f t="shared" si="355"/>
        <v>0</v>
      </c>
      <c r="AH2546" s="120" t="b">
        <f t="shared" si="356"/>
        <v>0</v>
      </c>
      <c r="AI2546" s="121">
        <f t="shared" si="357"/>
        <v>0</v>
      </c>
      <c r="AJ2546" s="122">
        <f>+C2546</f>
        <v>0</v>
      </c>
      <c r="AK2546" s="122" t="str">
        <f>IF(ISNA(VLOOKUP(postponeList!D2546,[1]Sheet!$A$2:$B$12,2,FALSE))," ",(VLOOKUP(postponeList!D2546,[1]Sheet!$A$2:$B$12,2,FALSE)))</f>
        <v xml:space="preserve"> </v>
      </c>
      <c r="AL2546" s="122" t="str">
        <f>IF(ISNA(VLOOKUP(E2546,[1]Sheet!$G$2:$H$40,2,FALSE))," ",VLOOKUP(E2546,[1]Sheet!$G$2:$H$40,2,FALSE))</f>
        <v xml:space="preserve"> </v>
      </c>
      <c r="AM2546" s="122" t="str">
        <f>IF(ISNA(VLOOKUP(G2546,[1]Sheet!$K$2:$L$159,2,FALSE))," ",(VLOOKUP(G2546,[1]Sheet!$K$2:$L$159,2,FALSE)))</f>
        <v xml:space="preserve"> </v>
      </c>
      <c r="AN2546" s="122" t="str">
        <f>IF(ISNA(VLOOKUP(I2546&amp;C2546,[1]Sheet!$D$2:$E$228,2,FALSE))," ",VLOOKUP(I2546&amp;C2546,[1]Sheet!$D$2:$E$228,2,FALSE))</f>
        <v xml:space="preserve"> </v>
      </c>
      <c r="AO2546" s="122" t="str">
        <f>+I2546&amp;C2546</f>
        <v/>
      </c>
      <c r="AP2546" s="122" t="str">
        <f>C2546&amp;D2546&amp;E2546&amp;G2546&amp;I2546&amp;O2546</f>
        <v/>
      </c>
      <c r="AQ2546" s="122" t="str">
        <f>B2546&amp;D2546&amp;N2546</f>
        <v/>
      </c>
      <c r="AR2546" s="123" t="str">
        <f>+D2546&amp;J2546</f>
        <v/>
      </c>
      <c r="AS2546" s="124" t="str">
        <f t="shared" si="358"/>
        <v/>
      </c>
      <c r="AT2546" s="125" t="str">
        <f t="shared" si="359"/>
        <v/>
      </c>
      <c r="AU2546" s="125" t="str">
        <f>IF(NOT(AT2546=""),VLOOKUP(AT2546,[1]PSI_Category!A:B,2,0),"")</f>
        <v/>
      </c>
      <c r="AV2546" s="167"/>
      <c r="AW2546" s="167"/>
      <c r="AX2546" s="167"/>
    </row>
    <row r="2547" spans="2:50" s="133" customFormat="1" ht="11.4" customHeight="1" x14ac:dyDescent="0.3">
      <c r="B2547" s="104"/>
      <c r="C2547" s="105"/>
      <c r="D2547" s="106"/>
      <c r="E2547" s="107"/>
      <c r="F2547" s="105"/>
      <c r="G2547" s="107"/>
      <c r="H2547" s="105"/>
      <c r="I2547" s="105"/>
      <c r="J2547" s="107"/>
      <c r="K2547" s="105"/>
      <c r="L2547" s="105"/>
      <c r="M2547" s="105"/>
      <c r="N2547" s="105"/>
      <c r="O2547" s="127"/>
      <c r="P2547" s="109"/>
      <c r="Q2547" s="110"/>
      <c r="R2547" s="110"/>
      <c r="S2547" s="110"/>
      <c r="T2547" s="110"/>
      <c r="U2547" s="111"/>
      <c r="V2547" s="111"/>
      <c r="W2547" s="112"/>
      <c r="X2547" s="113"/>
      <c r="Y2547" s="114"/>
      <c r="Z2547" s="115"/>
      <c r="AA2547" s="116"/>
      <c r="AB2547" s="117" t="b">
        <f t="shared" si="351"/>
        <v>0</v>
      </c>
      <c r="AC2547" s="117">
        <f t="shared" si="352"/>
        <v>0</v>
      </c>
      <c r="AD2547" s="118"/>
      <c r="AE2547" s="117" t="b">
        <f t="shared" si="353"/>
        <v>0</v>
      </c>
      <c r="AF2547" s="117">
        <f t="shared" si="354"/>
        <v>0</v>
      </c>
      <c r="AG2547" s="119">
        <f t="shared" si="355"/>
        <v>0</v>
      </c>
      <c r="AH2547" s="120" t="b">
        <f t="shared" si="356"/>
        <v>0</v>
      </c>
      <c r="AI2547" s="121">
        <f t="shared" si="357"/>
        <v>0</v>
      </c>
      <c r="AJ2547" s="122">
        <f>+C2547</f>
        <v>0</v>
      </c>
      <c r="AK2547" s="122" t="str">
        <f>IF(ISNA(VLOOKUP(postponeList!D2547,[1]Sheet!$A$2:$B$12,2,FALSE))," ",(VLOOKUP(postponeList!D2547,[1]Sheet!$A$2:$B$12,2,FALSE)))</f>
        <v xml:space="preserve"> </v>
      </c>
      <c r="AL2547" s="122" t="str">
        <f>IF(ISNA(VLOOKUP(E2547,[1]Sheet!$G$2:$H$40,2,FALSE))," ",VLOOKUP(E2547,[1]Sheet!$G$2:$H$40,2,FALSE))</f>
        <v xml:space="preserve"> </v>
      </c>
      <c r="AM2547" s="122" t="str">
        <f>IF(ISNA(VLOOKUP(G2547,[1]Sheet!$K$2:$L$159,2,FALSE))," ",(VLOOKUP(G2547,[1]Sheet!$K$2:$L$159,2,FALSE)))</f>
        <v xml:space="preserve"> </v>
      </c>
      <c r="AN2547" s="122" t="str">
        <f>IF(ISNA(VLOOKUP(I2547&amp;C2547,[1]Sheet!$D$2:$E$228,2,FALSE))," ",VLOOKUP(I2547&amp;C2547,[1]Sheet!$D$2:$E$228,2,FALSE))</f>
        <v xml:space="preserve"> </v>
      </c>
      <c r="AO2547" s="122" t="str">
        <f>+I2547&amp;C2547</f>
        <v/>
      </c>
      <c r="AP2547" s="122" t="str">
        <f>C2547&amp;D2547&amp;E2547&amp;G2547&amp;I2547&amp;O2547</f>
        <v/>
      </c>
      <c r="AQ2547" s="122" t="str">
        <f>B2547&amp;D2547&amp;N2547</f>
        <v/>
      </c>
      <c r="AR2547" s="123" t="str">
        <f>+D2547&amp;J2547</f>
        <v/>
      </c>
      <c r="AS2547" s="124" t="str">
        <f t="shared" si="358"/>
        <v/>
      </c>
      <c r="AT2547" s="125" t="str">
        <f t="shared" si="359"/>
        <v/>
      </c>
      <c r="AU2547" s="125" t="str">
        <f>IF(NOT(AT2547=""),VLOOKUP(AT2547,[1]PSI_Category!A:B,2,0),"")</f>
        <v/>
      </c>
      <c r="AV2547" s="167"/>
      <c r="AW2547" s="167"/>
      <c r="AX2547" s="167"/>
    </row>
    <row r="2548" spans="2:50" s="133" customFormat="1" ht="11.4" customHeight="1" x14ac:dyDescent="0.3">
      <c r="B2548" s="104"/>
      <c r="C2548" s="105"/>
      <c r="D2548" s="106"/>
      <c r="E2548" s="107"/>
      <c r="F2548" s="105"/>
      <c r="G2548" s="107"/>
      <c r="H2548" s="105"/>
      <c r="I2548" s="105"/>
      <c r="J2548" s="107"/>
      <c r="K2548" s="105"/>
      <c r="L2548" s="105"/>
      <c r="M2548" s="105"/>
      <c r="N2548" s="105"/>
      <c r="O2548" s="127"/>
      <c r="P2548" s="109"/>
      <c r="Q2548" s="110"/>
      <c r="R2548" s="110"/>
      <c r="S2548" s="110"/>
      <c r="T2548" s="110"/>
      <c r="U2548" s="111"/>
      <c r="V2548" s="111"/>
      <c r="W2548" s="112"/>
      <c r="X2548" s="113"/>
      <c r="Y2548" s="114"/>
      <c r="Z2548" s="115"/>
      <c r="AA2548" s="116"/>
      <c r="AB2548" s="117" t="b">
        <f t="shared" si="351"/>
        <v>0</v>
      </c>
      <c r="AC2548" s="117">
        <f t="shared" si="352"/>
        <v>0</v>
      </c>
      <c r="AD2548" s="118"/>
      <c r="AE2548" s="117" t="b">
        <f t="shared" si="353"/>
        <v>0</v>
      </c>
      <c r="AF2548" s="117">
        <f t="shared" si="354"/>
        <v>0</v>
      </c>
      <c r="AG2548" s="119">
        <f t="shared" si="355"/>
        <v>0</v>
      </c>
      <c r="AH2548" s="120" t="b">
        <f t="shared" si="356"/>
        <v>0</v>
      </c>
      <c r="AI2548" s="121">
        <f t="shared" si="357"/>
        <v>0</v>
      </c>
      <c r="AJ2548" s="122">
        <f>+C2548</f>
        <v>0</v>
      </c>
      <c r="AK2548" s="122" t="str">
        <f>IF(ISNA(VLOOKUP(postponeList!D2548,[1]Sheet!$A$2:$B$12,2,FALSE))," ",(VLOOKUP(postponeList!D2548,[1]Sheet!$A$2:$B$12,2,FALSE)))</f>
        <v xml:space="preserve"> </v>
      </c>
      <c r="AL2548" s="122" t="str">
        <f>IF(ISNA(VLOOKUP(E2548,[1]Sheet!$G$2:$H$40,2,FALSE))," ",VLOOKUP(E2548,[1]Sheet!$G$2:$H$40,2,FALSE))</f>
        <v xml:space="preserve"> </v>
      </c>
      <c r="AM2548" s="122" t="str">
        <f>IF(ISNA(VLOOKUP(G2548,[1]Sheet!$K$2:$L$159,2,FALSE))," ",(VLOOKUP(G2548,[1]Sheet!$K$2:$L$159,2,FALSE)))</f>
        <v xml:space="preserve"> </v>
      </c>
      <c r="AN2548" s="122" t="str">
        <f>IF(ISNA(VLOOKUP(I2548&amp;C2548,[1]Sheet!$D$2:$E$228,2,FALSE))," ",VLOOKUP(I2548&amp;C2548,[1]Sheet!$D$2:$E$228,2,FALSE))</f>
        <v xml:space="preserve"> </v>
      </c>
      <c r="AO2548" s="122" t="str">
        <f>+I2548&amp;C2548</f>
        <v/>
      </c>
      <c r="AP2548" s="122" t="str">
        <f>C2548&amp;D2548&amp;E2548&amp;G2548&amp;I2548&amp;O2548</f>
        <v/>
      </c>
      <c r="AQ2548" s="122" t="str">
        <f>B2548&amp;D2548&amp;N2548</f>
        <v/>
      </c>
      <c r="AR2548" s="123" t="str">
        <f>+D2548&amp;J2548</f>
        <v/>
      </c>
      <c r="AS2548" s="124" t="str">
        <f t="shared" si="358"/>
        <v/>
      </c>
      <c r="AT2548" s="125" t="str">
        <f t="shared" si="359"/>
        <v/>
      </c>
      <c r="AU2548" s="125" t="str">
        <f>IF(NOT(AT2548=""),VLOOKUP(AT2548,[1]PSI_Category!A:B,2,0),"")</f>
        <v/>
      </c>
      <c r="AV2548" s="167"/>
      <c r="AW2548" s="167"/>
      <c r="AX2548" s="167"/>
    </row>
    <row r="2549" spans="2:50" s="133" customFormat="1" ht="11.4" customHeight="1" x14ac:dyDescent="0.3">
      <c r="B2549" s="104"/>
      <c r="C2549" s="105"/>
      <c r="D2549" s="106"/>
      <c r="E2549" s="107"/>
      <c r="F2549" s="105"/>
      <c r="G2549" s="107"/>
      <c r="H2549" s="105"/>
      <c r="I2549" s="105"/>
      <c r="J2549" s="107"/>
      <c r="K2549" s="105"/>
      <c r="L2549" s="105"/>
      <c r="M2549" s="105"/>
      <c r="N2549" s="105"/>
      <c r="O2549" s="127"/>
      <c r="P2549" s="109"/>
      <c r="Q2549" s="110"/>
      <c r="R2549" s="110"/>
      <c r="S2549" s="110"/>
      <c r="T2549" s="110"/>
      <c r="U2549" s="111"/>
      <c r="V2549" s="111"/>
      <c r="W2549" s="112"/>
      <c r="X2549" s="113"/>
      <c r="Y2549" s="114"/>
      <c r="Z2549" s="115"/>
      <c r="AA2549" s="116"/>
      <c r="AB2549" s="117" t="b">
        <f t="shared" si="351"/>
        <v>0</v>
      </c>
      <c r="AC2549" s="117">
        <f t="shared" si="352"/>
        <v>0</v>
      </c>
      <c r="AD2549" s="118"/>
      <c r="AE2549" s="117" t="b">
        <f t="shared" si="353"/>
        <v>0</v>
      </c>
      <c r="AF2549" s="117">
        <f t="shared" si="354"/>
        <v>0</v>
      </c>
      <c r="AG2549" s="119">
        <f t="shared" si="355"/>
        <v>0</v>
      </c>
      <c r="AH2549" s="120" t="b">
        <f t="shared" si="356"/>
        <v>0</v>
      </c>
      <c r="AI2549" s="121">
        <f t="shared" si="357"/>
        <v>0</v>
      </c>
      <c r="AJ2549" s="122">
        <f>+C2549</f>
        <v>0</v>
      </c>
      <c r="AK2549" s="122" t="str">
        <f>IF(ISNA(VLOOKUP(postponeList!D2549,[1]Sheet!$A$2:$B$12,2,FALSE))," ",(VLOOKUP(postponeList!D2549,[1]Sheet!$A$2:$B$12,2,FALSE)))</f>
        <v xml:space="preserve"> </v>
      </c>
      <c r="AL2549" s="122" t="str">
        <f>IF(ISNA(VLOOKUP(E2549,[1]Sheet!$G$2:$H$40,2,FALSE))," ",VLOOKUP(E2549,[1]Sheet!$G$2:$H$40,2,FALSE))</f>
        <v xml:space="preserve"> </v>
      </c>
      <c r="AM2549" s="122" t="str">
        <f>IF(ISNA(VLOOKUP(G2549,[1]Sheet!$K$2:$L$159,2,FALSE))," ",(VLOOKUP(G2549,[1]Sheet!$K$2:$L$159,2,FALSE)))</f>
        <v xml:space="preserve"> </v>
      </c>
      <c r="AN2549" s="122" t="str">
        <f>IF(ISNA(VLOOKUP(I2549&amp;C2549,[1]Sheet!$D$2:$E$228,2,FALSE))," ",VLOOKUP(I2549&amp;C2549,[1]Sheet!$D$2:$E$228,2,FALSE))</f>
        <v xml:space="preserve"> </v>
      </c>
      <c r="AO2549" s="122" t="str">
        <f>+I2549&amp;C2549</f>
        <v/>
      </c>
      <c r="AP2549" s="122" t="str">
        <f>C2549&amp;D2549&amp;E2549&amp;G2549&amp;I2549&amp;O2549</f>
        <v/>
      </c>
      <c r="AQ2549" s="122" t="str">
        <f>B2549&amp;D2549&amp;N2549</f>
        <v/>
      </c>
      <c r="AR2549" s="123" t="str">
        <f>+D2549&amp;J2549</f>
        <v/>
      </c>
      <c r="AS2549" s="124" t="str">
        <f t="shared" si="358"/>
        <v/>
      </c>
      <c r="AT2549" s="125" t="str">
        <f t="shared" si="359"/>
        <v/>
      </c>
      <c r="AU2549" s="125" t="str">
        <f>IF(NOT(AT2549=""),VLOOKUP(AT2549,[1]PSI_Category!A:B,2,0),"")</f>
        <v/>
      </c>
      <c r="AV2549" s="167"/>
      <c r="AW2549" s="167"/>
      <c r="AX2549" s="167"/>
    </row>
    <row r="2550" spans="2:50" s="133" customFormat="1" ht="11.4" customHeight="1" x14ac:dyDescent="0.3">
      <c r="B2550" s="104"/>
      <c r="C2550" s="105"/>
      <c r="D2550" s="106"/>
      <c r="E2550" s="107"/>
      <c r="F2550" s="105"/>
      <c r="G2550" s="107"/>
      <c r="H2550" s="105"/>
      <c r="I2550" s="105"/>
      <c r="J2550" s="107"/>
      <c r="K2550" s="105"/>
      <c r="L2550" s="105"/>
      <c r="M2550" s="105"/>
      <c r="N2550" s="105"/>
      <c r="O2550" s="127"/>
      <c r="P2550" s="109"/>
      <c r="Q2550" s="110"/>
      <c r="R2550" s="110"/>
      <c r="S2550" s="110"/>
      <c r="T2550" s="110"/>
      <c r="U2550" s="111"/>
      <c r="V2550" s="111"/>
      <c r="W2550" s="112"/>
      <c r="X2550" s="113"/>
      <c r="Y2550" s="114"/>
      <c r="Z2550" s="115"/>
      <c r="AA2550" s="116"/>
      <c r="AB2550" s="117" t="b">
        <f t="shared" si="351"/>
        <v>0</v>
      </c>
      <c r="AC2550" s="117">
        <f t="shared" si="352"/>
        <v>0</v>
      </c>
      <c r="AD2550" s="118"/>
      <c r="AE2550" s="117" t="b">
        <f t="shared" si="353"/>
        <v>0</v>
      </c>
      <c r="AF2550" s="117">
        <f t="shared" si="354"/>
        <v>0</v>
      </c>
      <c r="AG2550" s="119">
        <f t="shared" si="355"/>
        <v>0</v>
      </c>
      <c r="AH2550" s="120" t="b">
        <f t="shared" si="356"/>
        <v>0</v>
      </c>
      <c r="AI2550" s="121">
        <f t="shared" si="357"/>
        <v>0</v>
      </c>
      <c r="AJ2550" s="122">
        <f>+C2550</f>
        <v>0</v>
      </c>
      <c r="AK2550" s="122" t="str">
        <f>IF(ISNA(VLOOKUP(postponeList!D2550,[1]Sheet!$A$2:$B$12,2,FALSE))," ",(VLOOKUP(postponeList!D2550,[1]Sheet!$A$2:$B$12,2,FALSE)))</f>
        <v xml:space="preserve"> </v>
      </c>
      <c r="AL2550" s="122" t="str">
        <f>IF(ISNA(VLOOKUP(E2550,[1]Sheet!$G$2:$H$40,2,FALSE))," ",VLOOKUP(E2550,[1]Sheet!$G$2:$H$40,2,FALSE))</f>
        <v xml:space="preserve"> </v>
      </c>
      <c r="AM2550" s="122" t="str">
        <f>IF(ISNA(VLOOKUP(G2550,[1]Sheet!$K$2:$L$159,2,FALSE))," ",(VLOOKUP(G2550,[1]Sheet!$K$2:$L$159,2,FALSE)))</f>
        <v xml:space="preserve"> </v>
      </c>
      <c r="AN2550" s="122" t="str">
        <f>IF(ISNA(VLOOKUP(I2550&amp;C2550,[1]Sheet!$D$2:$E$228,2,FALSE))," ",VLOOKUP(I2550&amp;C2550,[1]Sheet!$D$2:$E$228,2,FALSE))</f>
        <v xml:space="preserve"> </v>
      </c>
      <c r="AO2550" s="122" t="str">
        <f>+I2550&amp;C2550</f>
        <v/>
      </c>
      <c r="AP2550" s="122" t="str">
        <f>C2550&amp;D2550&amp;E2550&amp;G2550&amp;I2550&amp;O2550</f>
        <v/>
      </c>
      <c r="AQ2550" s="122" t="str">
        <f>B2550&amp;D2550&amp;N2550</f>
        <v/>
      </c>
      <c r="AR2550" s="123" t="str">
        <f>+D2550&amp;J2550</f>
        <v/>
      </c>
      <c r="AS2550" s="124" t="str">
        <f t="shared" si="358"/>
        <v/>
      </c>
      <c r="AT2550" s="125" t="str">
        <f t="shared" si="359"/>
        <v/>
      </c>
      <c r="AU2550" s="125" t="str">
        <f>IF(NOT(AT2550=""),VLOOKUP(AT2550,[1]PSI_Category!A:B,2,0),"")</f>
        <v/>
      </c>
      <c r="AV2550" s="167"/>
      <c r="AW2550" s="167"/>
      <c r="AX2550" s="167"/>
    </row>
    <row r="2551" spans="2:50" s="133" customFormat="1" ht="11.4" customHeight="1" x14ac:dyDescent="0.3">
      <c r="B2551" s="104"/>
      <c r="C2551" s="105"/>
      <c r="D2551" s="106"/>
      <c r="E2551" s="107"/>
      <c r="F2551" s="105"/>
      <c r="G2551" s="107"/>
      <c r="H2551" s="105"/>
      <c r="I2551" s="105"/>
      <c r="J2551" s="107"/>
      <c r="K2551" s="105"/>
      <c r="L2551" s="105"/>
      <c r="M2551" s="105"/>
      <c r="N2551" s="105"/>
      <c r="O2551" s="127"/>
      <c r="P2551" s="109"/>
      <c r="Q2551" s="110"/>
      <c r="R2551" s="110"/>
      <c r="S2551" s="110"/>
      <c r="T2551" s="110"/>
      <c r="U2551" s="111"/>
      <c r="V2551" s="111"/>
      <c r="W2551" s="112"/>
      <c r="X2551" s="113"/>
      <c r="Y2551" s="114"/>
      <c r="Z2551" s="115"/>
      <c r="AA2551" s="116"/>
      <c r="AB2551" s="117" t="b">
        <f t="shared" si="351"/>
        <v>0</v>
      </c>
      <c r="AC2551" s="117">
        <f t="shared" si="352"/>
        <v>0</v>
      </c>
      <c r="AD2551" s="118"/>
      <c r="AE2551" s="117" t="b">
        <f t="shared" si="353"/>
        <v>0</v>
      </c>
      <c r="AF2551" s="117">
        <f t="shared" si="354"/>
        <v>0</v>
      </c>
      <c r="AG2551" s="119">
        <f t="shared" si="355"/>
        <v>0</v>
      </c>
      <c r="AH2551" s="120" t="b">
        <f t="shared" si="356"/>
        <v>0</v>
      </c>
      <c r="AI2551" s="121">
        <f t="shared" si="357"/>
        <v>0</v>
      </c>
      <c r="AJ2551" s="122">
        <f>+C2551</f>
        <v>0</v>
      </c>
      <c r="AK2551" s="122" t="str">
        <f>IF(ISNA(VLOOKUP(postponeList!D2551,[1]Sheet!$A$2:$B$12,2,FALSE))," ",(VLOOKUP(postponeList!D2551,[1]Sheet!$A$2:$B$12,2,FALSE)))</f>
        <v xml:space="preserve"> </v>
      </c>
      <c r="AL2551" s="122" t="str">
        <f>IF(ISNA(VLOOKUP(E2551,[1]Sheet!$G$2:$H$40,2,FALSE))," ",VLOOKUP(E2551,[1]Sheet!$G$2:$H$40,2,FALSE))</f>
        <v xml:space="preserve"> </v>
      </c>
      <c r="AM2551" s="122" t="str">
        <f>IF(ISNA(VLOOKUP(G2551,[1]Sheet!$K$2:$L$159,2,FALSE))," ",(VLOOKUP(G2551,[1]Sheet!$K$2:$L$159,2,FALSE)))</f>
        <v xml:space="preserve"> </v>
      </c>
      <c r="AN2551" s="122" t="str">
        <f>IF(ISNA(VLOOKUP(I2551&amp;C2551,[1]Sheet!$D$2:$E$228,2,FALSE))," ",VLOOKUP(I2551&amp;C2551,[1]Sheet!$D$2:$E$228,2,FALSE))</f>
        <v xml:space="preserve"> </v>
      </c>
      <c r="AO2551" s="122" t="str">
        <f>+I2551&amp;C2551</f>
        <v/>
      </c>
      <c r="AP2551" s="122" t="str">
        <f>C2551&amp;D2551&amp;E2551&amp;G2551&amp;I2551&amp;O2551</f>
        <v/>
      </c>
      <c r="AQ2551" s="122" t="str">
        <f>B2551&amp;D2551&amp;N2551</f>
        <v/>
      </c>
      <c r="AR2551" s="123" t="str">
        <f>+D2551&amp;J2551</f>
        <v/>
      </c>
      <c r="AS2551" s="124" t="str">
        <f t="shared" si="358"/>
        <v/>
      </c>
      <c r="AT2551" s="125" t="str">
        <f t="shared" si="359"/>
        <v/>
      </c>
      <c r="AU2551" s="125" t="str">
        <f>IF(NOT(AT2551=""),VLOOKUP(AT2551,[1]PSI_Category!A:B,2,0),"")</f>
        <v/>
      </c>
      <c r="AV2551" s="167"/>
      <c r="AW2551" s="167"/>
      <c r="AX2551" s="167"/>
    </row>
    <row r="2552" spans="2:50" s="133" customFormat="1" ht="11.4" customHeight="1" x14ac:dyDescent="0.3">
      <c r="B2552" s="104"/>
      <c r="C2552" s="105"/>
      <c r="D2552" s="106"/>
      <c r="E2552" s="107"/>
      <c r="F2552" s="105"/>
      <c r="G2552" s="107"/>
      <c r="H2552" s="105"/>
      <c r="I2552" s="105"/>
      <c r="J2552" s="107"/>
      <c r="K2552" s="105"/>
      <c r="L2552" s="105"/>
      <c r="M2552" s="105"/>
      <c r="N2552" s="105"/>
      <c r="O2552" s="127"/>
      <c r="P2552" s="109"/>
      <c r="Q2552" s="110"/>
      <c r="R2552" s="110"/>
      <c r="S2552" s="110"/>
      <c r="T2552" s="110"/>
      <c r="U2552" s="111"/>
      <c r="V2552" s="111"/>
      <c r="W2552" s="112"/>
      <c r="X2552" s="113"/>
      <c r="Y2552" s="114"/>
      <c r="Z2552" s="115"/>
      <c r="AA2552" s="116"/>
      <c r="AB2552" s="117" t="b">
        <f t="shared" si="351"/>
        <v>0</v>
      </c>
      <c r="AC2552" s="117">
        <f t="shared" si="352"/>
        <v>0</v>
      </c>
      <c r="AD2552" s="118"/>
      <c r="AE2552" s="117" t="b">
        <f t="shared" si="353"/>
        <v>0</v>
      </c>
      <c r="AF2552" s="117">
        <f t="shared" si="354"/>
        <v>0</v>
      </c>
      <c r="AG2552" s="119">
        <f t="shared" si="355"/>
        <v>0</v>
      </c>
      <c r="AH2552" s="120" t="b">
        <f t="shared" si="356"/>
        <v>0</v>
      </c>
      <c r="AI2552" s="121">
        <f t="shared" si="357"/>
        <v>0</v>
      </c>
      <c r="AJ2552" s="122">
        <f>+C2552</f>
        <v>0</v>
      </c>
      <c r="AK2552" s="122" t="str">
        <f>IF(ISNA(VLOOKUP(postponeList!D2552,[1]Sheet!$A$2:$B$12,2,FALSE))," ",(VLOOKUP(postponeList!D2552,[1]Sheet!$A$2:$B$12,2,FALSE)))</f>
        <v xml:space="preserve"> </v>
      </c>
      <c r="AL2552" s="122" t="str">
        <f>IF(ISNA(VLOOKUP(E2552,[1]Sheet!$G$2:$H$40,2,FALSE))," ",VLOOKUP(E2552,[1]Sheet!$G$2:$H$40,2,FALSE))</f>
        <v xml:space="preserve"> </v>
      </c>
      <c r="AM2552" s="122" t="str">
        <f>IF(ISNA(VLOOKUP(G2552,[1]Sheet!$K$2:$L$159,2,FALSE))," ",(VLOOKUP(G2552,[1]Sheet!$K$2:$L$159,2,FALSE)))</f>
        <v xml:space="preserve"> </v>
      </c>
      <c r="AN2552" s="122" t="str">
        <f>IF(ISNA(VLOOKUP(I2552&amp;C2552,[1]Sheet!$D$2:$E$228,2,FALSE))," ",VLOOKUP(I2552&amp;C2552,[1]Sheet!$D$2:$E$228,2,FALSE))</f>
        <v xml:space="preserve"> </v>
      </c>
      <c r="AO2552" s="122" t="str">
        <f>+I2552&amp;C2552</f>
        <v/>
      </c>
      <c r="AP2552" s="122" t="str">
        <f>C2552&amp;D2552&amp;E2552&amp;G2552&amp;I2552&amp;O2552</f>
        <v/>
      </c>
      <c r="AQ2552" s="122" t="str">
        <f>B2552&amp;D2552&amp;N2552</f>
        <v/>
      </c>
      <c r="AR2552" s="123" t="str">
        <f>+D2552&amp;J2552</f>
        <v/>
      </c>
      <c r="AS2552" s="124" t="str">
        <f t="shared" si="358"/>
        <v/>
      </c>
      <c r="AT2552" s="125" t="str">
        <f t="shared" si="359"/>
        <v/>
      </c>
      <c r="AU2552" s="125" t="str">
        <f>IF(NOT(AT2552=""),VLOOKUP(AT2552,[1]PSI_Category!A:B,2,0),"")</f>
        <v/>
      </c>
      <c r="AV2552" s="167"/>
      <c r="AW2552" s="167"/>
      <c r="AX2552" s="167"/>
    </row>
    <row r="2553" spans="2:50" s="133" customFormat="1" ht="11.4" customHeight="1" x14ac:dyDescent="0.3">
      <c r="B2553" s="104"/>
      <c r="C2553" s="105"/>
      <c r="D2553" s="106"/>
      <c r="E2553" s="107"/>
      <c r="F2553" s="105"/>
      <c r="G2553" s="107"/>
      <c r="H2553" s="105"/>
      <c r="I2553" s="105"/>
      <c r="J2553" s="107"/>
      <c r="K2553" s="105"/>
      <c r="L2553" s="105"/>
      <c r="M2553" s="105"/>
      <c r="N2553" s="105"/>
      <c r="O2553" s="127"/>
      <c r="P2553" s="109"/>
      <c r="Q2553" s="110"/>
      <c r="R2553" s="110"/>
      <c r="S2553" s="110"/>
      <c r="T2553" s="110"/>
      <c r="U2553" s="111"/>
      <c r="V2553" s="111"/>
      <c r="W2553" s="112"/>
      <c r="X2553" s="113"/>
      <c r="Y2553" s="114"/>
      <c r="Z2553" s="115"/>
      <c r="AA2553" s="116"/>
      <c r="AB2553" s="117" t="b">
        <f t="shared" si="351"/>
        <v>0</v>
      </c>
      <c r="AC2553" s="117">
        <f t="shared" si="352"/>
        <v>0</v>
      </c>
      <c r="AD2553" s="118"/>
      <c r="AE2553" s="117" t="b">
        <f t="shared" si="353"/>
        <v>0</v>
      </c>
      <c r="AF2553" s="117">
        <f t="shared" si="354"/>
        <v>0</v>
      </c>
      <c r="AG2553" s="119">
        <f t="shared" si="355"/>
        <v>0</v>
      </c>
      <c r="AH2553" s="120" t="b">
        <f t="shared" si="356"/>
        <v>0</v>
      </c>
      <c r="AI2553" s="121">
        <f t="shared" si="357"/>
        <v>0</v>
      </c>
      <c r="AJ2553" s="122">
        <f>+C2553</f>
        <v>0</v>
      </c>
      <c r="AK2553" s="122" t="str">
        <f>IF(ISNA(VLOOKUP(postponeList!D2553,[1]Sheet!$A$2:$B$12,2,FALSE))," ",(VLOOKUP(postponeList!D2553,[1]Sheet!$A$2:$B$12,2,FALSE)))</f>
        <v xml:space="preserve"> </v>
      </c>
      <c r="AL2553" s="122" t="str">
        <f>IF(ISNA(VLOOKUP(E2553,[1]Sheet!$G$2:$H$40,2,FALSE))," ",VLOOKUP(E2553,[1]Sheet!$G$2:$H$40,2,FALSE))</f>
        <v xml:space="preserve"> </v>
      </c>
      <c r="AM2553" s="122" t="str">
        <f>IF(ISNA(VLOOKUP(G2553,[1]Sheet!$K$2:$L$159,2,FALSE))," ",(VLOOKUP(G2553,[1]Sheet!$K$2:$L$159,2,FALSE)))</f>
        <v xml:space="preserve"> </v>
      </c>
      <c r="AN2553" s="122" t="str">
        <f>IF(ISNA(VLOOKUP(I2553&amp;C2553,[1]Sheet!$D$2:$E$228,2,FALSE))," ",VLOOKUP(I2553&amp;C2553,[1]Sheet!$D$2:$E$228,2,FALSE))</f>
        <v xml:space="preserve"> </v>
      </c>
      <c r="AO2553" s="122" t="str">
        <f>+I2553&amp;C2553</f>
        <v/>
      </c>
      <c r="AP2553" s="122" t="str">
        <f>C2553&amp;D2553&amp;E2553&amp;G2553&amp;I2553&amp;O2553</f>
        <v/>
      </c>
      <c r="AQ2553" s="122" t="str">
        <f>B2553&amp;D2553&amp;N2553</f>
        <v/>
      </c>
      <c r="AR2553" s="123" t="str">
        <f>+D2553&amp;J2553</f>
        <v/>
      </c>
      <c r="AS2553" s="124" t="str">
        <f t="shared" si="358"/>
        <v/>
      </c>
      <c r="AT2553" s="125" t="str">
        <f t="shared" si="359"/>
        <v/>
      </c>
      <c r="AU2553" s="125" t="str">
        <f>IF(NOT(AT2553=""),VLOOKUP(AT2553,[1]PSI_Category!A:B,2,0),"")</f>
        <v/>
      </c>
      <c r="AV2553" s="167"/>
      <c r="AW2553" s="167"/>
      <c r="AX2553" s="167"/>
    </row>
    <row r="2554" spans="2:50" s="133" customFormat="1" ht="11.4" customHeight="1" x14ac:dyDescent="0.3">
      <c r="B2554" s="104"/>
      <c r="C2554" s="105"/>
      <c r="D2554" s="106"/>
      <c r="E2554" s="107"/>
      <c r="F2554" s="105"/>
      <c r="G2554" s="107"/>
      <c r="H2554" s="105"/>
      <c r="I2554" s="105"/>
      <c r="J2554" s="107"/>
      <c r="K2554" s="105"/>
      <c r="L2554" s="105"/>
      <c r="M2554" s="105"/>
      <c r="N2554" s="105"/>
      <c r="O2554" s="127"/>
      <c r="P2554" s="109"/>
      <c r="Q2554" s="110"/>
      <c r="R2554" s="110"/>
      <c r="S2554" s="110"/>
      <c r="T2554" s="110"/>
      <c r="U2554" s="111"/>
      <c r="V2554" s="111"/>
      <c r="W2554" s="112"/>
      <c r="X2554" s="113"/>
      <c r="Y2554" s="114"/>
      <c r="Z2554" s="115"/>
      <c r="AA2554" s="116"/>
      <c r="AB2554" s="117" t="b">
        <f t="shared" si="351"/>
        <v>0</v>
      </c>
      <c r="AC2554" s="117">
        <f t="shared" si="352"/>
        <v>0</v>
      </c>
      <c r="AD2554" s="118"/>
      <c r="AE2554" s="117" t="b">
        <f t="shared" si="353"/>
        <v>0</v>
      </c>
      <c r="AF2554" s="117">
        <f t="shared" si="354"/>
        <v>0</v>
      </c>
      <c r="AG2554" s="119">
        <f t="shared" si="355"/>
        <v>0</v>
      </c>
      <c r="AH2554" s="120" t="b">
        <f t="shared" si="356"/>
        <v>0</v>
      </c>
      <c r="AI2554" s="121">
        <f t="shared" si="357"/>
        <v>0</v>
      </c>
      <c r="AJ2554" s="122">
        <f>+C2554</f>
        <v>0</v>
      </c>
      <c r="AK2554" s="122" t="str">
        <f>IF(ISNA(VLOOKUP(postponeList!D2554,[1]Sheet!$A$2:$B$12,2,FALSE))," ",(VLOOKUP(postponeList!D2554,[1]Sheet!$A$2:$B$12,2,FALSE)))</f>
        <v xml:space="preserve"> </v>
      </c>
      <c r="AL2554" s="122" t="str">
        <f>IF(ISNA(VLOOKUP(E2554,[1]Sheet!$G$2:$H$40,2,FALSE))," ",VLOOKUP(E2554,[1]Sheet!$G$2:$H$40,2,FALSE))</f>
        <v xml:space="preserve"> </v>
      </c>
      <c r="AM2554" s="122" t="str">
        <f>IF(ISNA(VLOOKUP(G2554,[1]Sheet!$K$2:$L$159,2,FALSE))," ",(VLOOKUP(G2554,[1]Sheet!$K$2:$L$159,2,FALSE)))</f>
        <v xml:space="preserve"> </v>
      </c>
      <c r="AN2554" s="122" t="str">
        <f>IF(ISNA(VLOOKUP(I2554&amp;C2554,[1]Sheet!$D$2:$E$228,2,FALSE))," ",VLOOKUP(I2554&amp;C2554,[1]Sheet!$D$2:$E$228,2,FALSE))</f>
        <v xml:space="preserve"> </v>
      </c>
      <c r="AO2554" s="122" t="str">
        <f>+I2554&amp;C2554</f>
        <v/>
      </c>
      <c r="AP2554" s="122" t="str">
        <f>C2554&amp;D2554&amp;E2554&amp;G2554&amp;I2554&amp;O2554</f>
        <v/>
      </c>
      <c r="AQ2554" s="122" t="str">
        <f>B2554&amp;D2554&amp;N2554</f>
        <v/>
      </c>
      <c r="AR2554" s="123" t="str">
        <f>+D2554&amp;J2554</f>
        <v/>
      </c>
      <c r="AS2554" s="124" t="str">
        <f t="shared" si="358"/>
        <v/>
      </c>
      <c r="AT2554" s="125" t="str">
        <f t="shared" si="359"/>
        <v/>
      </c>
      <c r="AU2554" s="125" t="str">
        <f>IF(NOT(AT2554=""),VLOOKUP(AT2554,[1]PSI_Category!A:B,2,0),"")</f>
        <v/>
      </c>
      <c r="AV2554" s="167"/>
      <c r="AW2554" s="167"/>
      <c r="AX2554" s="167"/>
    </row>
    <row r="2555" spans="2:50" s="133" customFormat="1" ht="11.4" customHeight="1" x14ac:dyDescent="0.3">
      <c r="B2555" s="104"/>
      <c r="C2555" s="105"/>
      <c r="D2555" s="106"/>
      <c r="E2555" s="107"/>
      <c r="F2555" s="105"/>
      <c r="G2555" s="107"/>
      <c r="H2555" s="105"/>
      <c r="I2555" s="105"/>
      <c r="J2555" s="107"/>
      <c r="K2555" s="105"/>
      <c r="L2555" s="105"/>
      <c r="M2555" s="105"/>
      <c r="N2555" s="105"/>
      <c r="O2555" s="127"/>
      <c r="P2555" s="109"/>
      <c r="Q2555" s="110"/>
      <c r="R2555" s="110"/>
      <c r="S2555" s="110"/>
      <c r="T2555" s="110"/>
      <c r="U2555" s="111"/>
      <c r="V2555" s="111"/>
      <c r="W2555" s="112"/>
      <c r="X2555" s="113"/>
      <c r="Y2555" s="114"/>
      <c r="Z2555" s="115"/>
      <c r="AA2555" s="116"/>
      <c r="AB2555" s="117" t="b">
        <f t="shared" si="351"/>
        <v>0</v>
      </c>
      <c r="AC2555" s="117">
        <f t="shared" si="352"/>
        <v>0</v>
      </c>
      <c r="AD2555" s="118"/>
      <c r="AE2555" s="117" t="b">
        <f t="shared" si="353"/>
        <v>0</v>
      </c>
      <c r="AF2555" s="117">
        <f t="shared" si="354"/>
        <v>0</v>
      </c>
      <c r="AG2555" s="119">
        <f t="shared" si="355"/>
        <v>0</v>
      </c>
      <c r="AH2555" s="120" t="b">
        <f t="shared" si="356"/>
        <v>0</v>
      </c>
      <c r="AI2555" s="121">
        <f t="shared" si="357"/>
        <v>0</v>
      </c>
      <c r="AJ2555" s="122">
        <f>+C2555</f>
        <v>0</v>
      </c>
      <c r="AK2555" s="122" t="str">
        <f>IF(ISNA(VLOOKUP(postponeList!D2555,[1]Sheet!$A$2:$B$12,2,FALSE))," ",(VLOOKUP(postponeList!D2555,[1]Sheet!$A$2:$B$12,2,FALSE)))</f>
        <v xml:space="preserve"> </v>
      </c>
      <c r="AL2555" s="122" t="str">
        <f>IF(ISNA(VLOOKUP(E2555,[1]Sheet!$G$2:$H$40,2,FALSE))," ",VLOOKUP(E2555,[1]Sheet!$G$2:$H$40,2,FALSE))</f>
        <v xml:space="preserve"> </v>
      </c>
      <c r="AM2555" s="122" t="str">
        <f>IF(ISNA(VLOOKUP(G2555,[1]Sheet!$K$2:$L$159,2,FALSE))," ",(VLOOKUP(G2555,[1]Sheet!$K$2:$L$159,2,FALSE)))</f>
        <v xml:space="preserve"> </v>
      </c>
      <c r="AN2555" s="122" t="str">
        <f>IF(ISNA(VLOOKUP(I2555&amp;C2555,[1]Sheet!$D$2:$E$228,2,FALSE))," ",VLOOKUP(I2555&amp;C2555,[1]Sheet!$D$2:$E$228,2,FALSE))</f>
        <v xml:space="preserve"> </v>
      </c>
      <c r="AO2555" s="122" t="str">
        <f>+I2555&amp;C2555</f>
        <v/>
      </c>
      <c r="AP2555" s="122" t="str">
        <f>C2555&amp;D2555&amp;E2555&amp;G2555&amp;I2555&amp;O2555</f>
        <v/>
      </c>
      <c r="AQ2555" s="122" t="str">
        <f>B2555&amp;D2555&amp;N2555</f>
        <v/>
      </c>
      <c r="AR2555" s="123" t="str">
        <f>+D2555&amp;J2555</f>
        <v/>
      </c>
      <c r="AS2555" s="124" t="str">
        <f t="shared" si="358"/>
        <v/>
      </c>
      <c r="AT2555" s="125" t="str">
        <f t="shared" si="359"/>
        <v/>
      </c>
      <c r="AU2555" s="125" t="str">
        <f>IF(NOT(AT2555=""),VLOOKUP(AT2555,[1]PSI_Category!A:B,2,0),"")</f>
        <v/>
      </c>
      <c r="AV2555" s="167"/>
      <c r="AW2555" s="167"/>
      <c r="AX2555" s="167"/>
    </row>
    <row r="2556" spans="2:50" s="133" customFormat="1" ht="11.4" customHeight="1" x14ac:dyDescent="0.3">
      <c r="B2556" s="104"/>
      <c r="C2556" s="105"/>
      <c r="D2556" s="106"/>
      <c r="E2556" s="107"/>
      <c r="F2556" s="105"/>
      <c r="G2556" s="107"/>
      <c r="H2556" s="105"/>
      <c r="I2556" s="105"/>
      <c r="J2556" s="107"/>
      <c r="K2556" s="105"/>
      <c r="L2556" s="105"/>
      <c r="M2556" s="105"/>
      <c r="N2556" s="105"/>
      <c r="O2556" s="127"/>
      <c r="P2556" s="109"/>
      <c r="Q2556" s="110"/>
      <c r="R2556" s="110"/>
      <c r="S2556" s="110"/>
      <c r="T2556" s="110"/>
      <c r="U2556" s="111"/>
      <c r="V2556" s="111"/>
      <c r="W2556" s="112"/>
      <c r="X2556" s="113"/>
      <c r="Y2556" s="114"/>
      <c r="Z2556" s="115"/>
      <c r="AA2556" s="116"/>
      <c r="AB2556" s="117" t="b">
        <f t="shared" si="351"/>
        <v>0</v>
      </c>
      <c r="AC2556" s="117">
        <f t="shared" si="352"/>
        <v>0</v>
      </c>
      <c r="AD2556" s="118"/>
      <c r="AE2556" s="117" t="b">
        <f t="shared" si="353"/>
        <v>0</v>
      </c>
      <c r="AF2556" s="117">
        <f t="shared" si="354"/>
        <v>0</v>
      </c>
      <c r="AG2556" s="119">
        <f t="shared" si="355"/>
        <v>0</v>
      </c>
      <c r="AH2556" s="120" t="b">
        <f t="shared" si="356"/>
        <v>0</v>
      </c>
      <c r="AI2556" s="121">
        <f t="shared" si="357"/>
        <v>0</v>
      </c>
      <c r="AJ2556" s="122">
        <f>+C2556</f>
        <v>0</v>
      </c>
      <c r="AK2556" s="122" t="str">
        <f>IF(ISNA(VLOOKUP(postponeList!D2556,[1]Sheet!$A$2:$B$12,2,FALSE))," ",(VLOOKUP(postponeList!D2556,[1]Sheet!$A$2:$B$12,2,FALSE)))</f>
        <v xml:space="preserve"> </v>
      </c>
      <c r="AL2556" s="122" t="str">
        <f>IF(ISNA(VLOOKUP(E2556,[1]Sheet!$G$2:$H$40,2,FALSE))," ",VLOOKUP(E2556,[1]Sheet!$G$2:$H$40,2,FALSE))</f>
        <v xml:space="preserve"> </v>
      </c>
      <c r="AM2556" s="122" t="str">
        <f>IF(ISNA(VLOOKUP(G2556,[1]Sheet!$K$2:$L$159,2,FALSE))," ",(VLOOKUP(G2556,[1]Sheet!$K$2:$L$159,2,FALSE)))</f>
        <v xml:space="preserve"> </v>
      </c>
      <c r="AN2556" s="122" t="str">
        <f>IF(ISNA(VLOOKUP(I2556&amp;C2556,[1]Sheet!$D$2:$E$228,2,FALSE))," ",VLOOKUP(I2556&amp;C2556,[1]Sheet!$D$2:$E$228,2,FALSE))</f>
        <v xml:space="preserve"> </v>
      </c>
      <c r="AO2556" s="122" t="str">
        <f>+I2556&amp;C2556</f>
        <v/>
      </c>
      <c r="AP2556" s="122" t="str">
        <f>C2556&amp;D2556&amp;E2556&amp;G2556&amp;I2556&amp;O2556</f>
        <v/>
      </c>
      <c r="AQ2556" s="122" t="str">
        <f>B2556&amp;D2556&amp;N2556</f>
        <v/>
      </c>
      <c r="AR2556" s="123" t="str">
        <f>+D2556&amp;J2556</f>
        <v/>
      </c>
      <c r="AS2556" s="124" t="str">
        <f t="shared" si="358"/>
        <v/>
      </c>
      <c r="AT2556" s="125" t="str">
        <f t="shared" si="359"/>
        <v/>
      </c>
      <c r="AU2556" s="125" t="str">
        <f>IF(NOT(AT2556=""),VLOOKUP(AT2556,[1]PSI_Category!A:B,2,0),"")</f>
        <v/>
      </c>
      <c r="AV2556" s="167"/>
      <c r="AW2556" s="167"/>
      <c r="AX2556" s="167"/>
    </row>
    <row r="2557" spans="2:50" s="133" customFormat="1" ht="11.4" customHeight="1" x14ac:dyDescent="0.3">
      <c r="B2557" s="104"/>
      <c r="C2557" s="105"/>
      <c r="D2557" s="106"/>
      <c r="E2557" s="107"/>
      <c r="F2557" s="105"/>
      <c r="G2557" s="107"/>
      <c r="H2557" s="105"/>
      <c r="I2557" s="105"/>
      <c r="J2557" s="107"/>
      <c r="K2557" s="105"/>
      <c r="L2557" s="105"/>
      <c r="M2557" s="105"/>
      <c r="N2557" s="105"/>
      <c r="O2557" s="127"/>
      <c r="P2557" s="109"/>
      <c r="Q2557" s="110"/>
      <c r="R2557" s="110"/>
      <c r="S2557" s="110"/>
      <c r="T2557" s="110"/>
      <c r="U2557" s="111"/>
      <c r="V2557" s="111"/>
      <c r="W2557" s="112"/>
      <c r="X2557" s="113"/>
      <c r="Y2557" s="114"/>
      <c r="Z2557" s="115"/>
      <c r="AA2557" s="116"/>
      <c r="AB2557" s="117" t="b">
        <f t="shared" si="351"/>
        <v>0</v>
      </c>
      <c r="AC2557" s="117">
        <f t="shared" si="352"/>
        <v>0</v>
      </c>
      <c r="AD2557" s="118"/>
      <c r="AE2557" s="117" t="b">
        <f t="shared" si="353"/>
        <v>0</v>
      </c>
      <c r="AF2557" s="117">
        <f t="shared" si="354"/>
        <v>0</v>
      </c>
      <c r="AG2557" s="119">
        <f t="shared" si="355"/>
        <v>0</v>
      </c>
      <c r="AH2557" s="120" t="b">
        <f t="shared" si="356"/>
        <v>0</v>
      </c>
      <c r="AI2557" s="121">
        <f t="shared" si="357"/>
        <v>0</v>
      </c>
      <c r="AJ2557" s="122">
        <f>+C2557</f>
        <v>0</v>
      </c>
      <c r="AK2557" s="122" t="str">
        <f>IF(ISNA(VLOOKUP(postponeList!D2557,[1]Sheet!$A$2:$B$12,2,FALSE))," ",(VLOOKUP(postponeList!D2557,[1]Sheet!$A$2:$B$12,2,FALSE)))</f>
        <v xml:space="preserve"> </v>
      </c>
      <c r="AL2557" s="122" t="str">
        <f>IF(ISNA(VLOOKUP(E2557,[1]Sheet!$G$2:$H$40,2,FALSE))," ",VLOOKUP(E2557,[1]Sheet!$G$2:$H$40,2,FALSE))</f>
        <v xml:space="preserve"> </v>
      </c>
      <c r="AM2557" s="122" t="str">
        <f>IF(ISNA(VLOOKUP(G2557,[1]Sheet!$K$2:$L$159,2,FALSE))," ",(VLOOKUP(G2557,[1]Sheet!$K$2:$L$159,2,FALSE)))</f>
        <v xml:space="preserve"> </v>
      </c>
      <c r="AN2557" s="122" t="str">
        <f>IF(ISNA(VLOOKUP(I2557&amp;C2557,[1]Sheet!$D$2:$E$228,2,FALSE))," ",VLOOKUP(I2557&amp;C2557,[1]Sheet!$D$2:$E$228,2,FALSE))</f>
        <v xml:space="preserve"> </v>
      </c>
      <c r="AO2557" s="122" t="str">
        <f>+I2557&amp;C2557</f>
        <v/>
      </c>
      <c r="AP2557" s="122" t="str">
        <f>C2557&amp;D2557&amp;E2557&amp;G2557&amp;I2557&amp;O2557</f>
        <v/>
      </c>
      <c r="AQ2557" s="122" t="str">
        <f>B2557&amp;D2557&amp;N2557</f>
        <v/>
      </c>
      <c r="AR2557" s="123" t="str">
        <f>+D2557&amp;J2557</f>
        <v/>
      </c>
      <c r="AS2557" s="124" t="str">
        <f t="shared" si="358"/>
        <v/>
      </c>
      <c r="AT2557" s="125" t="str">
        <f t="shared" si="359"/>
        <v/>
      </c>
      <c r="AU2557" s="125" t="str">
        <f>IF(NOT(AT2557=""),VLOOKUP(AT2557,[1]PSI_Category!A:B,2,0),"")</f>
        <v/>
      </c>
      <c r="AV2557" s="167"/>
      <c r="AW2557" s="167"/>
      <c r="AX2557" s="167"/>
    </row>
    <row r="2558" spans="2:50" s="133" customFormat="1" ht="11.4" customHeight="1" x14ac:dyDescent="0.3">
      <c r="B2558" s="104"/>
      <c r="C2558" s="105"/>
      <c r="D2558" s="106"/>
      <c r="E2558" s="107"/>
      <c r="F2558" s="105"/>
      <c r="G2558" s="107"/>
      <c r="H2558" s="105"/>
      <c r="I2558" s="105"/>
      <c r="J2558" s="107"/>
      <c r="K2558" s="105"/>
      <c r="L2558" s="105"/>
      <c r="M2558" s="105"/>
      <c r="N2558" s="105"/>
      <c r="O2558" s="127"/>
      <c r="P2558" s="109"/>
      <c r="Q2558" s="110"/>
      <c r="R2558" s="110"/>
      <c r="S2558" s="110"/>
      <c r="T2558" s="110"/>
      <c r="U2558" s="111"/>
      <c r="V2558" s="111"/>
      <c r="W2558" s="112"/>
      <c r="X2558" s="113"/>
      <c r="Y2558" s="114"/>
      <c r="Z2558" s="115"/>
      <c r="AA2558" s="116"/>
      <c r="AB2558" s="117" t="b">
        <f t="shared" si="351"/>
        <v>0</v>
      </c>
      <c r="AC2558" s="117">
        <f t="shared" si="352"/>
        <v>0</v>
      </c>
      <c r="AD2558" s="118"/>
      <c r="AE2558" s="117" t="b">
        <f t="shared" si="353"/>
        <v>0</v>
      </c>
      <c r="AF2558" s="117">
        <f t="shared" si="354"/>
        <v>0</v>
      </c>
      <c r="AG2558" s="119">
        <f t="shared" si="355"/>
        <v>0</v>
      </c>
      <c r="AH2558" s="120" t="b">
        <f t="shared" si="356"/>
        <v>0</v>
      </c>
      <c r="AI2558" s="121">
        <f t="shared" si="357"/>
        <v>0</v>
      </c>
      <c r="AJ2558" s="122">
        <f>+C2558</f>
        <v>0</v>
      </c>
      <c r="AK2558" s="122" t="str">
        <f>IF(ISNA(VLOOKUP(postponeList!D2558,[1]Sheet!$A$2:$B$12,2,FALSE))," ",(VLOOKUP(postponeList!D2558,[1]Sheet!$A$2:$B$12,2,FALSE)))</f>
        <v xml:space="preserve"> </v>
      </c>
      <c r="AL2558" s="122" t="str">
        <f>IF(ISNA(VLOOKUP(E2558,[1]Sheet!$G$2:$H$40,2,FALSE))," ",VLOOKUP(E2558,[1]Sheet!$G$2:$H$40,2,FALSE))</f>
        <v xml:space="preserve"> </v>
      </c>
      <c r="AM2558" s="122" t="str">
        <f>IF(ISNA(VLOOKUP(G2558,[1]Sheet!$K$2:$L$159,2,FALSE))," ",(VLOOKUP(G2558,[1]Sheet!$K$2:$L$159,2,FALSE)))</f>
        <v xml:space="preserve"> </v>
      </c>
      <c r="AN2558" s="122" t="str">
        <f>IF(ISNA(VLOOKUP(I2558&amp;C2558,[1]Sheet!$D$2:$E$228,2,FALSE))," ",VLOOKUP(I2558&amp;C2558,[1]Sheet!$D$2:$E$228,2,FALSE))</f>
        <v xml:space="preserve"> </v>
      </c>
      <c r="AO2558" s="122" t="str">
        <f>+I2558&amp;C2558</f>
        <v/>
      </c>
      <c r="AP2558" s="122" t="str">
        <f>C2558&amp;D2558&amp;E2558&amp;G2558&amp;I2558&amp;O2558</f>
        <v/>
      </c>
      <c r="AQ2558" s="122" t="str">
        <f>B2558&amp;D2558&amp;N2558</f>
        <v/>
      </c>
      <c r="AR2558" s="123" t="str">
        <f>+D2558&amp;J2558</f>
        <v/>
      </c>
      <c r="AS2558" s="124" t="str">
        <f t="shared" si="358"/>
        <v/>
      </c>
      <c r="AT2558" s="125" t="str">
        <f t="shared" si="359"/>
        <v/>
      </c>
      <c r="AU2558" s="125" t="str">
        <f>IF(NOT(AT2558=""),VLOOKUP(AT2558,[1]PSI_Category!A:B,2,0),"")</f>
        <v/>
      </c>
      <c r="AV2558" s="167"/>
      <c r="AW2558" s="167"/>
      <c r="AX2558" s="167"/>
    </row>
    <row r="2559" spans="2:50" s="133" customFormat="1" ht="11.4" customHeight="1" x14ac:dyDescent="0.3">
      <c r="B2559" s="104"/>
      <c r="C2559" s="105"/>
      <c r="D2559" s="106"/>
      <c r="E2559" s="107"/>
      <c r="F2559" s="105"/>
      <c r="G2559" s="107"/>
      <c r="H2559" s="105"/>
      <c r="I2559" s="105"/>
      <c r="J2559" s="107"/>
      <c r="K2559" s="105"/>
      <c r="L2559" s="105"/>
      <c r="M2559" s="105"/>
      <c r="N2559" s="105"/>
      <c r="O2559" s="127"/>
      <c r="P2559" s="109"/>
      <c r="Q2559" s="110"/>
      <c r="R2559" s="110"/>
      <c r="S2559" s="110"/>
      <c r="T2559" s="110"/>
      <c r="U2559" s="111"/>
      <c r="V2559" s="111"/>
      <c r="W2559" s="112"/>
      <c r="X2559" s="113"/>
      <c r="Y2559" s="114"/>
      <c r="Z2559" s="115"/>
      <c r="AA2559" s="116"/>
      <c r="AB2559" s="117" t="b">
        <f t="shared" si="351"/>
        <v>0</v>
      </c>
      <c r="AC2559" s="117">
        <f t="shared" si="352"/>
        <v>0</v>
      </c>
      <c r="AD2559" s="118"/>
      <c r="AE2559" s="117" t="b">
        <f t="shared" si="353"/>
        <v>0</v>
      </c>
      <c r="AF2559" s="117">
        <f t="shared" si="354"/>
        <v>0</v>
      </c>
      <c r="AG2559" s="119">
        <f t="shared" si="355"/>
        <v>0</v>
      </c>
      <c r="AH2559" s="120" t="b">
        <f t="shared" si="356"/>
        <v>0</v>
      </c>
      <c r="AI2559" s="121">
        <f t="shared" si="357"/>
        <v>0</v>
      </c>
      <c r="AJ2559" s="122">
        <f>+C2559</f>
        <v>0</v>
      </c>
      <c r="AK2559" s="122" t="str">
        <f>IF(ISNA(VLOOKUP(postponeList!D2559,[1]Sheet!$A$2:$B$12,2,FALSE))," ",(VLOOKUP(postponeList!D2559,[1]Sheet!$A$2:$B$12,2,FALSE)))</f>
        <v xml:space="preserve"> </v>
      </c>
      <c r="AL2559" s="122" t="str">
        <f>IF(ISNA(VLOOKUP(E2559,[1]Sheet!$G$2:$H$40,2,FALSE))," ",VLOOKUP(E2559,[1]Sheet!$G$2:$H$40,2,FALSE))</f>
        <v xml:space="preserve"> </v>
      </c>
      <c r="AM2559" s="122" t="str">
        <f>IF(ISNA(VLOOKUP(G2559,[1]Sheet!$K$2:$L$159,2,FALSE))," ",(VLOOKUP(G2559,[1]Sheet!$K$2:$L$159,2,FALSE)))</f>
        <v xml:space="preserve"> </v>
      </c>
      <c r="AN2559" s="122" t="str">
        <f>IF(ISNA(VLOOKUP(I2559&amp;C2559,[1]Sheet!$D$2:$E$228,2,FALSE))," ",VLOOKUP(I2559&amp;C2559,[1]Sheet!$D$2:$E$228,2,FALSE))</f>
        <v xml:space="preserve"> </v>
      </c>
      <c r="AO2559" s="122" t="str">
        <f>+I2559&amp;C2559</f>
        <v/>
      </c>
      <c r="AP2559" s="122" t="str">
        <f>C2559&amp;D2559&amp;E2559&amp;G2559&amp;I2559&amp;O2559</f>
        <v/>
      </c>
      <c r="AQ2559" s="122" t="str">
        <f>B2559&amp;D2559&amp;N2559</f>
        <v/>
      </c>
      <c r="AR2559" s="123" t="str">
        <f>+D2559&amp;J2559</f>
        <v/>
      </c>
      <c r="AS2559" s="124" t="str">
        <f t="shared" si="358"/>
        <v/>
      </c>
      <c r="AT2559" s="125" t="str">
        <f t="shared" si="359"/>
        <v/>
      </c>
      <c r="AU2559" s="125" t="str">
        <f>IF(NOT(AT2559=""),VLOOKUP(AT2559,[1]PSI_Category!A:B,2,0),"")</f>
        <v/>
      </c>
      <c r="AV2559" s="167"/>
      <c r="AW2559" s="167"/>
      <c r="AX2559" s="167"/>
    </row>
    <row r="2560" spans="2:50" s="133" customFormat="1" ht="11.4" customHeight="1" x14ac:dyDescent="0.3">
      <c r="B2560" s="104"/>
      <c r="C2560" s="105"/>
      <c r="D2560" s="106"/>
      <c r="E2560" s="107"/>
      <c r="F2560" s="105"/>
      <c r="G2560" s="107"/>
      <c r="H2560" s="105"/>
      <c r="I2560" s="105"/>
      <c r="J2560" s="107"/>
      <c r="K2560" s="105"/>
      <c r="L2560" s="105"/>
      <c r="M2560" s="105"/>
      <c r="N2560" s="105"/>
      <c r="O2560" s="127"/>
      <c r="P2560" s="109"/>
      <c r="Q2560" s="110"/>
      <c r="R2560" s="110"/>
      <c r="S2560" s="110"/>
      <c r="T2560" s="110"/>
      <c r="U2560" s="111"/>
      <c r="V2560" s="111"/>
      <c r="W2560" s="112"/>
      <c r="X2560" s="113"/>
      <c r="Y2560" s="114"/>
      <c r="Z2560" s="115"/>
      <c r="AA2560" s="116"/>
      <c r="AB2560" s="117" t="b">
        <f t="shared" si="351"/>
        <v>0</v>
      </c>
      <c r="AC2560" s="117">
        <f t="shared" si="352"/>
        <v>0</v>
      </c>
      <c r="AD2560" s="118"/>
      <c r="AE2560" s="117" t="b">
        <f t="shared" si="353"/>
        <v>0</v>
      </c>
      <c r="AF2560" s="117">
        <f t="shared" si="354"/>
        <v>0</v>
      </c>
      <c r="AG2560" s="119">
        <f t="shared" si="355"/>
        <v>0</v>
      </c>
      <c r="AH2560" s="120" t="b">
        <f t="shared" si="356"/>
        <v>0</v>
      </c>
      <c r="AI2560" s="121">
        <f t="shared" si="357"/>
        <v>0</v>
      </c>
      <c r="AJ2560" s="122">
        <f>+C2560</f>
        <v>0</v>
      </c>
      <c r="AK2560" s="122" t="str">
        <f>IF(ISNA(VLOOKUP(postponeList!D2560,[1]Sheet!$A$2:$B$12,2,FALSE))," ",(VLOOKUP(postponeList!D2560,[1]Sheet!$A$2:$B$12,2,FALSE)))</f>
        <v xml:space="preserve"> </v>
      </c>
      <c r="AL2560" s="122" t="str">
        <f>IF(ISNA(VLOOKUP(E2560,[1]Sheet!$G$2:$H$40,2,FALSE))," ",VLOOKUP(E2560,[1]Sheet!$G$2:$H$40,2,FALSE))</f>
        <v xml:space="preserve"> </v>
      </c>
      <c r="AM2560" s="122" t="str">
        <f>IF(ISNA(VLOOKUP(G2560,[1]Sheet!$K$2:$L$159,2,FALSE))," ",(VLOOKUP(G2560,[1]Sheet!$K$2:$L$159,2,FALSE)))</f>
        <v xml:space="preserve"> </v>
      </c>
      <c r="AN2560" s="122" t="str">
        <f>IF(ISNA(VLOOKUP(I2560&amp;C2560,[1]Sheet!$D$2:$E$228,2,FALSE))," ",VLOOKUP(I2560&amp;C2560,[1]Sheet!$D$2:$E$228,2,FALSE))</f>
        <v xml:space="preserve"> </v>
      </c>
      <c r="AO2560" s="122" t="str">
        <f>+I2560&amp;C2560</f>
        <v/>
      </c>
      <c r="AP2560" s="122" t="str">
        <f>C2560&amp;D2560&amp;E2560&amp;G2560&amp;I2560&amp;O2560</f>
        <v/>
      </c>
      <c r="AQ2560" s="122" t="str">
        <f>B2560&amp;D2560&amp;N2560</f>
        <v/>
      </c>
      <c r="AR2560" s="123" t="str">
        <f>+D2560&amp;J2560</f>
        <v/>
      </c>
      <c r="AS2560" s="124" t="str">
        <f t="shared" si="358"/>
        <v/>
      </c>
      <c r="AT2560" s="125" t="str">
        <f t="shared" si="359"/>
        <v/>
      </c>
      <c r="AU2560" s="125" t="str">
        <f>IF(NOT(AT2560=""),VLOOKUP(AT2560,[1]PSI_Category!A:B,2,0),"")</f>
        <v/>
      </c>
      <c r="AV2560" s="167"/>
      <c r="AW2560" s="167"/>
      <c r="AX2560" s="167"/>
    </row>
    <row r="2561" spans="2:50" s="133" customFormat="1" ht="11.4" customHeight="1" x14ac:dyDescent="0.3">
      <c r="B2561" s="104"/>
      <c r="C2561" s="105"/>
      <c r="D2561" s="106"/>
      <c r="E2561" s="107"/>
      <c r="F2561" s="105"/>
      <c r="G2561" s="107"/>
      <c r="H2561" s="105"/>
      <c r="I2561" s="105"/>
      <c r="J2561" s="107"/>
      <c r="K2561" s="105"/>
      <c r="L2561" s="105"/>
      <c r="M2561" s="105"/>
      <c r="N2561" s="105"/>
      <c r="O2561" s="127"/>
      <c r="P2561" s="109"/>
      <c r="Q2561" s="110"/>
      <c r="R2561" s="110"/>
      <c r="S2561" s="110"/>
      <c r="T2561" s="110"/>
      <c r="U2561" s="111"/>
      <c r="V2561" s="111"/>
      <c r="W2561" s="112"/>
      <c r="X2561" s="113"/>
      <c r="Y2561" s="114"/>
      <c r="Z2561" s="115"/>
      <c r="AA2561" s="116"/>
      <c r="AB2561" s="117" t="b">
        <f t="shared" si="351"/>
        <v>0</v>
      </c>
      <c r="AC2561" s="117">
        <f t="shared" si="352"/>
        <v>0</v>
      </c>
      <c r="AD2561" s="118"/>
      <c r="AE2561" s="117" t="b">
        <f t="shared" si="353"/>
        <v>0</v>
      </c>
      <c r="AF2561" s="117">
        <f t="shared" si="354"/>
        <v>0</v>
      </c>
      <c r="AG2561" s="119">
        <f t="shared" si="355"/>
        <v>0</v>
      </c>
      <c r="AH2561" s="120" t="b">
        <f t="shared" si="356"/>
        <v>0</v>
      </c>
      <c r="AI2561" s="121">
        <f t="shared" si="357"/>
        <v>0</v>
      </c>
      <c r="AJ2561" s="122">
        <f>+C2561</f>
        <v>0</v>
      </c>
      <c r="AK2561" s="122" t="str">
        <f>IF(ISNA(VLOOKUP(postponeList!D2561,[1]Sheet!$A$2:$B$12,2,FALSE))," ",(VLOOKUP(postponeList!D2561,[1]Sheet!$A$2:$B$12,2,FALSE)))</f>
        <v xml:space="preserve"> </v>
      </c>
      <c r="AL2561" s="122" t="str">
        <f>IF(ISNA(VLOOKUP(E2561,[1]Sheet!$G$2:$H$40,2,FALSE))," ",VLOOKUP(E2561,[1]Sheet!$G$2:$H$40,2,FALSE))</f>
        <v xml:space="preserve"> </v>
      </c>
      <c r="AM2561" s="122" t="str">
        <f>IF(ISNA(VLOOKUP(G2561,[1]Sheet!$K$2:$L$159,2,FALSE))," ",(VLOOKUP(G2561,[1]Sheet!$K$2:$L$159,2,FALSE)))</f>
        <v xml:space="preserve"> </v>
      </c>
      <c r="AN2561" s="122" t="str">
        <f>IF(ISNA(VLOOKUP(I2561&amp;C2561,[1]Sheet!$D$2:$E$228,2,FALSE))," ",VLOOKUP(I2561&amp;C2561,[1]Sheet!$D$2:$E$228,2,FALSE))</f>
        <v xml:space="preserve"> </v>
      </c>
      <c r="AO2561" s="122" t="str">
        <f>+I2561&amp;C2561</f>
        <v/>
      </c>
      <c r="AP2561" s="122" t="str">
        <f>C2561&amp;D2561&amp;E2561&amp;G2561&amp;I2561&amp;O2561</f>
        <v/>
      </c>
      <c r="AQ2561" s="122" t="str">
        <f>B2561&amp;D2561&amp;N2561</f>
        <v/>
      </c>
      <c r="AR2561" s="123" t="str">
        <f>+D2561&amp;J2561</f>
        <v/>
      </c>
      <c r="AS2561" s="124" t="str">
        <f t="shared" si="358"/>
        <v/>
      </c>
      <c r="AT2561" s="125" t="str">
        <f t="shared" si="359"/>
        <v/>
      </c>
      <c r="AU2561" s="125" t="str">
        <f>IF(NOT(AT2561=""),VLOOKUP(AT2561,[1]PSI_Category!A:B,2,0),"")</f>
        <v/>
      </c>
      <c r="AV2561" s="167"/>
      <c r="AW2561" s="167"/>
      <c r="AX2561" s="167"/>
    </row>
    <row r="2562" spans="2:50" s="133" customFormat="1" ht="11.4" customHeight="1" x14ac:dyDescent="0.3">
      <c r="B2562" s="104"/>
      <c r="C2562" s="105"/>
      <c r="D2562" s="106"/>
      <c r="E2562" s="107"/>
      <c r="F2562" s="105"/>
      <c r="G2562" s="107"/>
      <c r="H2562" s="105"/>
      <c r="I2562" s="105"/>
      <c r="J2562" s="107"/>
      <c r="K2562" s="105"/>
      <c r="L2562" s="105"/>
      <c r="M2562" s="105"/>
      <c r="N2562" s="105"/>
      <c r="O2562" s="127"/>
      <c r="P2562" s="109"/>
      <c r="Q2562" s="110"/>
      <c r="R2562" s="110"/>
      <c r="S2562" s="110"/>
      <c r="T2562" s="110"/>
      <c r="U2562" s="111"/>
      <c r="V2562" s="111"/>
      <c r="W2562" s="112"/>
      <c r="X2562" s="113"/>
      <c r="Y2562" s="114"/>
      <c r="Z2562" s="115"/>
      <c r="AA2562" s="116"/>
      <c r="AB2562" s="117" t="b">
        <f t="shared" si="351"/>
        <v>0</v>
      </c>
      <c r="AC2562" s="117">
        <f t="shared" si="352"/>
        <v>0</v>
      </c>
      <c r="AD2562" s="118"/>
      <c r="AE2562" s="117" t="b">
        <f t="shared" si="353"/>
        <v>0</v>
      </c>
      <c r="AF2562" s="117">
        <f t="shared" si="354"/>
        <v>0</v>
      </c>
      <c r="AG2562" s="119">
        <f t="shared" si="355"/>
        <v>0</v>
      </c>
      <c r="AH2562" s="120" t="b">
        <f t="shared" si="356"/>
        <v>0</v>
      </c>
      <c r="AI2562" s="121">
        <f t="shared" si="357"/>
        <v>0</v>
      </c>
      <c r="AJ2562" s="122">
        <f>+C2562</f>
        <v>0</v>
      </c>
      <c r="AK2562" s="122" t="str">
        <f>IF(ISNA(VLOOKUP(postponeList!D2562,[1]Sheet!$A$2:$B$12,2,FALSE))," ",(VLOOKUP(postponeList!D2562,[1]Sheet!$A$2:$B$12,2,FALSE)))</f>
        <v xml:space="preserve"> </v>
      </c>
      <c r="AL2562" s="122" t="str">
        <f>IF(ISNA(VLOOKUP(E2562,[1]Sheet!$G$2:$H$40,2,FALSE))," ",VLOOKUP(E2562,[1]Sheet!$G$2:$H$40,2,FALSE))</f>
        <v xml:space="preserve"> </v>
      </c>
      <c r="AM2562" s="122" t="str">
        <f>IF(ISNA(VLOOKUP(G2562,[1]Sheet!$K$2:$L$159,2,FALSE))," ",(VLOOKUP(G2562,[1]Sheet!$K$2:$L$159,2,FALSE)))</f>
        <v xml:space="preserve"> </v>
      </c>
      <c r="AN2562" s="122" t="str">
        <f>IF(ISNA(VLOOKUP(I2562&amp;C2562,[1]Sheet!$D$2:$E$228,2,FALSE))," ",VLOOKUP(I2562&amp;C2562,[1]Sheet!$D$2:$E$228,2,FALSE))</f>
        <v xml:space="preserve"> </v>
      </c>
      <c r="AO2562" s="122" t="str">
        <f>+I2562&amp;C2562</f>
        <v/>
      </c>
      <c r="AP2562" s="122" t="str">
        <f>C2562&amp;D2562&amp;E2562&amp;G2562&amp;I2562&amp;O2562</f>
        <v/>
      </c>
      <c r="AQ2562" s="122" t="str">
        <f>B2562&amp;D2562&amp;N2562</f>
        <v/>
      </c>
      <c r="AR2562" s="123" t="str">
        <f>+D2562&amp;J2562</f>
        <v/>
      </c>
      <c r="AS2562" s="124" t="str">
        <f t="shared" si="358"/>
        <v/>
      </c>
      <c r="AT2562" s="125" t="str">
        <f t="shared" si="359"/>
        <v/>
      </c>
      <c r="AU2562" s="125" t="str">
        <f>IF(NOT(AT2562=""),VLOOKUP(AT2562,[1]PSI_Category!A:B,2,0),"")</f>
        <v/>
      </c>
      <c r="AV2562" s="167"/>
      <c r="AW2562" s="167"/>
      <c r="AX2562" s="167"/>
    </row>
    <row r="2563" spans="2:50" s="133" customFormat="1" ht="11.4" customHeight="1" x14ac:dyDescent="0.3">
      <c r="B2563" s="104"/>
      <c r="C2563" s="105"/>
      <c r="D2563" s="106"/>
      <c r="E2563" s="107"/>
      <c r="F2563" s="105"/>
      <c r="G2563" s="107"/>
      <c r="H2563" s="105"/>
      <c r="I2563" s="105"/>
      <c r="J2563" s="107"/>
      <c r="K2563" s="105"/>
      <c r="L2563" s="105"/>
      <c r="M2563" s="105"/>
      <c r="N2563" s="105"/>
      <c r="O2563" s="127"/>
      <c r="P2563" s="109"/>
      <c r="Q2563" s="110"/>
      <c r="R2563" s="110"/>
      <c r="S2563" s="110"/>
      <c r="T2563" s="110"/>
      <c r="U2563" s="111"/>
      <c r="V2563" s="111"/>
      <c r="W2563" s="112"/>
      <c r="X2563" s="113"/>
      <c r="Y2563" s="114"/>
      <c r="Z2563" s="115"/>
      <c r="AA2563" s="116"/>
      <c r="AB2563" s="117" t="b">
        <f t="shared" si="351"/>
        <v>0</v>
      </c>
      <c r="AC2563" s="117">
        <f t="shared" si="352"/>
        <v>0</v>
      </c>
      <c r="AD2563" s="118"/>
      <c r="AE2563" s="117" t="b">
        <f t="shared" si="353"/>
        <v>0</v>
      </c>
      <c r="AF2563" s="117">
        <f t="shared" si="354"/>
        <v>0</v>
      </c>
      <c r="AG2563" s="119">
        <f t="shared" si="355"/>
        <v>0</v>
      </c>
      <c r="AH2563" s="120" t="b">
        <f t="shared" si="356"/>
        <v>0</v>
      </c>
      <c r="AI2563" s="121">
        <f t="shared" si="357"/>
        <v>0</v>
      </c>
      <c r="AJ2563" s="122">
        <f>+C2563</f>
        <v>0</v>
      </c>
      <c r="AK2563" s="122" t="str">
        <f>IF(ISNA(VLOOKUP(postponeList!D2563,[1]Sheet!$A$2:$B$12,2,FALSE))," ",(VLOOKUP(postponeList!D2563,[1]Sheet!$A$2:$B$12,2,FALSE)))</f>
        <v xml:space="preserve"> </v>
      </c>
      <c r="AL2563" s="122" t="str">
        <f>IF(ISNA(VLOOKUP(E2563,[1]Sheet!$G$2:$H$40,2,FALSE))," ",VLOOKUP(E2563,[1]Sheet!$G$2:$H$40,2,FALSE))</f>
        <v xml:space="preserve"> </v>
      </c>
      <c r="AM2563" s="122" t="str">
        <f>IF(ISNA(VLOOKUP(G2563,[1]Sheet!$K$2:$L$159,2,FALSE))," ",(VLOOKUP(G2563,[1]Sheet!$K$2:$L$159,2,FALSE)))</f>
        <v xml:space="preserve"> </v>
      </c>
      <c r="AN2563" s="122" t="str">
        <f>IF(ISNA(VLOOKUP(I2563&amp;C2563,[1]Sheet!$D$2:$E$228,2,FALSE))," ",VLOOKUP(I2563&amp;C2563,[1]Sheet!$D$2:$E$228,2,FALSE))</f>
        <v xml:space="preserve"> </v>
      </c>
      <c r="AO2563" s="122" t="str">
        <f>+I2563&amp;C2563</f>
        <v/>
      </c>
      <c r="AP2563" s="122" t="str">
        <f>C2563&amp;D2563&amp;E2563&amp;G2563&amp;I2563&amp;O2563</f>
        <v/>
      </c>
      <c r="AQ2563" s="122" t="str">
        <f>B2563&amp;D2563&amp;N2563</f>
        <v/>
      </c>
      <c r="AR2563" s="123" t="str">
        <f>+D2563&amp;J2563</f>
        <v/>
      </c>
      <c r="AS2563" s="124" t="str">
        <f t="shared" si="358"/>
        <v/>
      </c>
      <c r="AT2563" s="125" t="str">
        <f t="shared" si="359"/>
        <v/>
      </c>
      <c r="AU2563" s="125" t="str">
        <f>IF(NOT(AT2563=""),VLOOKUP(AT2563,[1]PSI_Category!A:B,2,0),"")</f>
        <v/>
      </c>
      <c r="AV2563" s="167"/>
      <c r="AW2563" s="167"/>
      <c r="AX2563" s="167"/>
    </row>
    <row r="2564" spans="2:50" s="133" customFormat="1" ht="11.4" customHeight="1" x14ac:dyDescent="0.3">
      <c r="B2564" s="104"/>
      <c r="C2564" s="105"/>
      <c r="D2564" s="106"/>
      <c r="E2564" s="107"/>
      <c r="F2564" s="105"/>
      <c r="G2564" s="107"/>
      <c r="H2564" s="105"/>
      <c r="I2564" s="105"/>
      <c r="J2564" s="107"/>
      <c r="K2564" s="105"/>
      <c r="L2564" s="105"/>
      <c r="M2564" s="105"/>
      <c r="N2564" s="105"/>
      <c r="O2564" s="127"/>
      <c r="P2564" s="109"/>
      <c r="Q2564" s="110"/>
      <c r="R2564" s="110"/>
      <c r="S2564" s="110"/>
      <c r="T2564" s="110"/>
      <c r="U2564" s="111"/>
      <c r="V2564" s="111"/>
      <c r="W2564" s="112"/>
      <c r="X2564" s="113"/>
      <c r="Y2564" s="114"/>
      <c r="Z2564" s="115"/>
      <c r="AA2564" s="116"/>
      <c r="AB2564" s="117" t="b">
        <f t="shared" si="351"/>
        <v>0</v>
      </c>
      <c r="AC2564" s="117">
        <f t="shared" si="352"/>
        <v>0</v>
      </c>
      <c r="AD2564" s="118"/>
      <c r="AE2564" s="117" t="b">
        <f t="shared" si="353"/>
        <v>0</v>
      </c>
      <c r="AF2564" s="117">
        <f t="shared" si="354"/>
        <v>0</v>
      </c>
      <c r="AG2564" s="119">
        <f t="shared" si="355"/>
        <v>0</v>
      </c>
      <c r="AH2564" s="120" t="b">
        <f t="shared" si="356"/>
        <v>0</v>
      </c>
      <c r="AI2564" s="121">
        <f t="shared" si="357"/>
        <v>0</v>
      </c>
      <c r="AJ2564" s="122">
        <f>+C2564</f>
        <v>0</v>
      </c>
      <c r="AK2564" s="122" t="str">
        <f>IF(ISNA(VLOOKUP(postponeList!D2564,[1]Sheet!$A$2:$B$12,2,FALSE))," ",(VLOOKUP(postponeList!D2564,[1]Sheet!$A$2:$B$12,2,FALSE)))</f>
        <v xml:space="preserve"> </v>
      </c>
      <c r="AL2564" s="122" t="str">
        <f>IF(ISNA(VLOOKUP(E2564,[1]Sheet!$G$2:$H$40,2,FALSE))," ",VLOOKUP(E2564,[1]Sheet!$G$2:$H$40,2,FALSE))</f>
        <v xml:space="preserve"> </v>
      </c>
      <c r="AM2564" s="122" t="str">
        <f>IF(ISNA(VLOOKUP(G2564,[1]Sheet!$K$2:$L$159,2,FALSE))," ",(VLOOKUP(G2564,[1]Sheet!$K$2:$L$159,2,FALSE)))</f>
        <v xml:space="preserve"> </v>
      </c>
      <c r="AN2564" s="122" t="str">
        <f>IF(ISNA(VLOOKUP(I2564&amp;C2564,[1]Sheet!$D$2:$E$228,2,FALSE))," ",VLOOKUP(I2564&amp;C2564,[1]Sheet!$D$2:$E$228,2,FALSE))</f>
        <v xml:space="preserve"> </v>
      </c>
      <c r="AO2564" s="122" t="str">
        <f>+I2564&amp;C2564</f>
        <v/>
      </c>
      <c r="AP2564" s="122" t="str">
        <f>C2564&amp;D2564&amp;E2564&amp;G2564&amp;I2564&amp;O2564</f>
        <v/>
      </c>
      <c r="AQ2564" s="122" t="str">
        <f>B2564&amp;D2564&amp;N2564</f>
        <v/>
      </c>
      <c r="AR2564" s="123" t="str">
        <f>+D2564&amp;J2564</f>
        <v/>
      </c>
      <c r="AS2564" s="124" t="str">
        <f t="shared" si="358"/>
        <v/>
      </c>
      <c r="AT2564" s="125" t="str">
        <f t="shared" si="359"/>
        <v/>
      </c>
      <c r="AU2564" s="125" t="str">
        <f>IF(NOT(AT2564=""),VLOOKUP(AT2564,[1]PSI_Category!A:B,2,0),"")</f>
        <v/>
      </c>
      <c r="AV2564" s="167"/>
      <c r="AW2564" s="167"/>
      <c r="AX2564" s="167"/>
    </row>
    <row r="2565" spans="2:50" s="133" customFormat="1" ht="11.4" customHeight="1" x14ac:dyDescent="0.3">
      <c r="B2565" s="104"/>
      <c r="C2565" s="105"/>
      <c r="D2565" s="106"/>
      <c r="E2565" s="107"/>
      <c r="F2565" s="105"/>
      <c r="G2565" s="107"/>
      <c r="H2565" s="105"/>
      <c r="I2565" s="105"/>
      <c r="J2565" s="107"/>
      <c r="K2565" s="105"/>
      <c r="L2565" s="105"/>
      <c r="M2565" s="105"/>
      <c r="N2565" s="105"/>
      <c r="O2565" s="127"/>
      <c r="P2565" s="109"/>
      <c r="Q2565" s="110"/>
      <c r="R2565" s="110"/>
      <c r="S2565" s="110"/>
      <c r="T2565" s="110"/>
      <c r="U2565" s="111"/>
      <c r="V2565" s="111"/>
      <c r="W2565" s="112"/>
      <c r="X2565" s="113"/>
      <c r="Y2565" s="114"/>
      <c r="Z2565" s="115"/>
      <c r="AA2565" s="116"/>
      <c r="AB2565" s="117" t="b">
        <f t="shared" si="351"/>
        <v>0</v>
      </c>
      <c r="AC2565" s="117">
        <f t="shared" si="352"/>
        <v>0</v>
      </c>
      <c r="AD2565" s="118"/>
      <c r="AE2565" s="117" t="b">
        <f t="shared" si="353"/>
        <v>0</v>
      </c>
      <c r="AF2565" s="117">
        <f t="shared" si="354"/>
        <v>0</v>
      </c>
      <c r="AG2565" s="119">
        <f t="shared" si="355"/>
        <v>0</v>
      </c>
      <c r="AH2565" s="120" t="b">
        <f t="shared" si="356"/>
        <v>0</v>
      </c>
      <c r="AI2565" s="121">
        <f t="shared" si="357"/>
        <v>0</v>
      </c>
      <c r="AJ2565" s="122">
        <f>+C2565</f>
        <v>0</v>
      </c>
      <c r="AK2565" s="122" t="str">
        <f>IF(ISNA(VLOOKUP(postponeList!D2565,[1]Sheet!$A$2:$B$12,2,FALSE))," ",(VLOOKUP(postponeList!D2565,[1]Sheet!$A$2:$B$12,2,FALSE)))</f>
        <v xml:space="preserve"> </v>
      </c>
      <c r="AL2565" s="122" t="str">
        <f>IF(ISNA(VLOOKUP(E2565,[1]Sheet!$G$2:$H$40,2,FALSE))," ",VLOOKUP(E2565,[1]Sheet!$G$2:$H$40,2,FALSE))</f>
        <v xml:space="preserve"> </v>
      </c>
      <c r="AM2565" s="122" t="str">
        <f>IF(ISNA(VLOOKUP(G2565,[1]Sheet!$K$2:$L$159,2,FALSE))," ",(VLOOKUP(G2565,[1]Sheet!$K$2:$L$159,2,FALSE)))</f>
        <v xml:space="preserve"> </v>
      </c>
      <c r="AN2565" s="122" t="str">
        <f>IF(ISNA(VLOOKUP(I2565&amp;C2565,[1]Sheet!$D$2:$E$228,2,FALSE))," ",VLOOKUP(I2565&amp;C2565,[1]Sheet!$D$2:$E$228,2,FALSE))</f>
        <v xml:space="preserve"> </v>
      </c>
      <c r="AO2565" s="122" t="str">
        <f>+I2565&amp;C2565</f>
        <v/>
      </c>
      <c r="AP2565" s="122" t="str">
        <f>C2565&amp;D2565&amp;E2565&amp;G2565&amp;I2565&amp;O2565</f>
        <v/>
      </c>
      <c r="AQ2565" s="122" t="str">
        <f>B2565&amp;D2565&amp;N2565</f>
        <v/>
      </c>
      <c r="AR2565" s="123" t="str">
        <f>+D2565&amp;J2565</f>
        <v/>
      </c>
      <c r="AS2565" s="124" t="str">
        <f t="shared" si="358"/>
        <v/>
      </c>
      <c r="AT2565" s="125" t="str">
        <f t="shared" si="359"/>
        <v/>
      </c>
      <c r="AU2565" s="125" t="str">
        <f>IF(NOT(AT2565=""),VLOOKUP(AT2565,[1]PSI_Category!A:B,2,0),"")</f>
        <v/>
      </c>
      <c r="AV2565" s="167"/>
      <c r="AW2565" s="167"/>
      <c r="AX2565" s="167"/>
    </row>
    <row r="2566" spans="2:50" s="133" customFormat="1" ht="11.4" customHeight="1" x14ac:dyDescent="0.3">
      <c r="B2566" s="104"/>
      <c r="C2566" s="105"/>
      <c r="D2566" s="106"/>
      <c r="E2566" s="107"/>
      <c r="F2566" s="105"/>
      <c r="G2566" s="107"/>
      <c r="H2566" s="105"/>
      <c r="I2566" s="105"/>
      <c r="J2566" s="107"/>
      <c r="K2566" s="105"/>
      <c r="L2566" s="105"/>
      <c r="M2566" s="105"/>
      <c r="N2566" s="105"/>
      <c r="O2566" s="127"/>
      <c r="P2566" s="109"/>
      <c r="Q2566" s="110"/>
      <c r="R2566" s="110"/>
      <c r="S2566" s="110"/>
      <c r="T2566" s="110"/>
      <c r="U2566" s="111"/>
      <c r="V2566" s="111"/>
      <c r="W2566" s="112"/>
      <c r="X2566" s="113"/>
      <c r="Y2566" s="114"/>
      <c r="Z2566" s="115"/>
      <c r="AA2566" s="116"/>
      <c r="AB2566" s="117" t="b">
        <f t="shared" ref="AB2566:AB2629" si="360">IF($Y2566=$AB$3,$Z2566*AA2566,IF($Y2566=$AC$3,$Z2566*AA2566/$AF$3,IF($Y2566=$AH$3,$Z2566*AA2566/$AI$3,IF($Y2566=$AJ$3,$Z2566*AA2566/$AK$3))))</f>
        <v>0</v>
      </c>
      <c r="AC2566" s="117">
        <f t="shared" ref="AC2566:AC2629" si="361">AB2566*$AF$3/1000</f>
        <v>0</v>
      </c>
      <c r="AD2566" s="118"/>
      <c r="AE2566" s="117" t="b">
        <f t="shared" ref="AE2566:AE2629" si="362">IF($Y2566=$AB$3,$Z2566*AD2566, IF($Y2566=$AC$3, $Z2566*AD2566/$AF$3, IF($Y2566=$AH$3, $Z2566*AD2566/$AI$3, IF($Y2566=$AJ$3, $Z2566*AD2566/$AK$3))))</f>
        <v>0</v>
      </c>
      <c r="AF2566" s="117">
        <f t="shared" ref="AF2566:AF2629" si="363">AE2566*$AF$3/1000</f>
        <v>0</v>
      </c>
      <c r="AG2566" s="119">
        <f t="shared" ref="AG2566:AG2629" si="364">+AA2566-AD2566</f>
        <v>0</v>
      </c>
      <c r="AH2566" s="120" t="b">
        <f t="shared" ref="AH2566:AH2629" si="365">IF($Y2566=$AB$3,$Z2566*AG2566, IF($Y2566=$AC$3, $Z2566*AG2566/$AF$3, IF($Y2566=$AH$3, $Z2566*AG2566/$AI$3, IF($Y2566=$AJ$3, $Z2566*AG2566/$AK$3))))</f>
        <v>0</v>
      </c>
      <c r="AI2566" s="121">
        <f t="shared" ref="AI2566:AI2629" si="366">AH2566*$AF$3/1000</f>
        <v>0</v>
      </c>
      <c r="AJ2566" s="122">
        <f>+C2566</f>
        <v>0</v>
      </c>
      <c r="AK2566" s="122" t="str">
        <f>IF(ISNA(VLOOKUP(postponeList!D2566,[1]Sheet!$A$2:$B$12,2,FALSE))," ",(VLOOKUP(postponeList!D2566,[1]Sheet!$A$2:$B$12,2,FALSE)))</f>
        <v xml:space="preserve"> </v>
      </c>
      <c r="AL2566" s="122" t="str">
        <f>IF(ISNA(VLOOKUP(E2566,[1]Sheet!$G$2:$H$40,2,FALSE))," ",VLOOKUP(E2566,[1]Sheet!$G$2:$H$40,2,FALSE))</f>
        <v xml:space="preserve"> </v>
      </c>
      <c r="AM2566" s="122" t="str">
        <f>IF(ISNA(VLOOKUP(G2566,[1]Sheet!$K$2:$L$159,2,FALSE))," ",(VLOOKUP(G2566,[1]Sheet!$K$2:$L$159,2,FALSE)))</f>
        <v xml:space="preserve"> </v>
      </c>
      <c r="AN2566" s="122" t="str">
        <f>IF(ISNA(VLOOKUP(I2566&amp;C2566,[1]Sheet!$D$2:$E$228,2,FALSE))," ",VLOOKUP(I2566&amp;C2566,[1]Sheet!$D$2:$E$228,2,FALSE))</f>
        <v xml:space="preserve"> </v>
      </c>
      <c r="AO2566" s="122" t="str">
        <f>+I2566&amp;C2566</f>
        <v/>
      </c>
      <c r="AP2566" s="122" t="str">
        <f>C2566&amp;D2566&amp;E2566&amp;G2566&amp;I2566&amp;O2566</f>
        <v/>
      </c>
      <c r="AQ2566" s="122" t="str">
        <f>B2566&amp;D2566&amp;N2566</f>
        <v/>
      </c>
      <c r="AR2566" s="123" t="str">
        <f>+D2566&amp;J2566</f>
        <v/>
      </c>
      <c r="AS2566" s="124" t="str">
        <f t="shared" ref="AS2566:AS2629" si="367">LEFT(V2566,3)</f>
        <v/>
      </c>
      <c r="AT2566" s="125" t="str">
        <f t="shared" ref="AT2566:AT2629" si="368">IFERROR(TRIM(M2566),"")</f>
        <v/>
      </c>
      <c r="AU2566" s="125" t="str">
        <f>IF(NOT(AT2566=""),VLOOKUP(AT2566,[1]PSI_Category!A:B,2,0),"")</f>
        <v/>
      </c>
      <c r="AV2566" s="167"/>
      <c r="AW2566" s="167"/>
      <c r="AX2566" s="167"/>
    </row>
    <row r="2567" spans="2:50" s="133" customFormat="1" ht="11.4" customHeight="1" x14ac:dyDescent="0.3">
      <c r="B2567" s="104"/>
      <c r="C2567" s="105"/>
      <c r="D2567" s="106"/>
      <c r="E2567" s="107"/>
      <c r="F2567" s="105"/>
      <c r="G2567" s="107"/>
      <c r="H2567" s="105"/>
      <c r="I2567" s="105"/>
      <c r="J2567" s="107"/>
      <c r="K2567" s="105"/>
      <c r="L2567" s="105"/>
      <c r="M2567" s="105"/>
      <c r="N2567" s="105"/>
      <c r="O2567" s="127"/>
      <c r="P2567" s="109"/>
      <c r="Q2567" s="110"/>
      <c r="R2567" s="110"/>
      <c r="S2567" s="110"/>
      <c r="T2567" s="110"/>
      <c r="U2567" s="111"/>
      <c r="V2567" s="111"/>
      <c r="W2567" s="112"/>
      <c r="X2567" s="113"/>
      <c r="Y2567" s="114"/>
      <c r="Z2567" s="115"/>
      <c r="AA2567" s="116"/>
      <c r="AB2567" s="117" t="b">
        <f t="shared" si="360"/>
        <v>0</v>
      </c>
      <c r="AC2567" s="117">
        <f t="shared" si="361"/>
        <v>0</v>
      </c>
      <c r="AD2567" s="118"/>
      <c r="AE2567" s="117" t="b">
        <f t="shared" si="362"/>
        <v>0</v>
      </c>
      <c r="AF2567" s="117">
        <f t="shared" si="363"/>
        <v>0</v>
      </c>
      <c r="AG2567" s="119">
        <f t="shared" si="364"/>
        <v>0</v>
      </c>
      <c r="AH2567" s="120" t="b">
        <f t="shared" si="365"/>
        <v>0</v>
      </c>
      <c r="AI2567" s="121">
        <f t="shared" si="366"/>
        <v>0</v>
      </c>
      <c r="AJ2567" s="122">
        <f>+C2567</f>
        <v>0</v>
      </c>
      <c r="AK2567" s="122" t="str">
        <f>IF(ISNA(VLOOKUP(postponeList!D2567,[1]Sheet!$A$2:$B$12,2,FALSE))," ",(VLOOKUP(postponeList!D2567,[1]Sheet!$A$2:$B$12,2,FALSE)))</f>
        <v xml:space="preserve"> </v>
      </c>
      <c r="AL2567" s="122" t="str">
        <f>IF(ISNA(VLOOKUP(E2567,[1]Sheet!$G$2:$H$40,2,FALSE))," ",VLOOKUP(E2567,[1]Sheet!$G$2:$H$40,2,FALSE))</f>
        <v xml:space="preserve"> </v>
      </c>
      <c r="AM2567" s="122" t="str">
        <f>IF(ISNA(VLOOKUP(G2567,[1]Sheet!$K$2:$L$159,2,FALSE))," ",(VLOOKUP(G2567,[1]Sheet!$K$2:$L$159,2,FALSE)))</f>
        <v xml:space="preserve"> </v>
      </c>
      <c r="AN2567" s="122" t="str">
        <f>IF(ISNA(VLOOKUP(I2567&amp;C2567,[1]Sheet!$D$2:$E$228,2,FALSE))," ",VLOOKUP(I2567&amp;C2567,[1]Sheet!$D$2:$E$228,2,FALSE))</f>
        <v xml:space="preserve"> </v>
      </c>
      <c r="AO2567" s="122" t="str">
        <f>+I2567&amp;C2567</f>
        <v/>
      </c>
      <c r="AP2567" s="122" t="str">
        <f>C2567&amp;D2567&amp;E2567&amp;G2567&amp;I2567&amp;O2567</f>
        <v/>
      </c>
      <c r="AQ2567" s="122" t="str">
        <f>B2567&amp;D2567&amp;N2567</f>
        <v/>
      </c>
      <c r="AR2567" s="123" t="str">
        <f>+D2567&amp;J2567</f>
        <v/>
      </c>
      <c r="AS2567" s="124" t="str">
        <f t="shared" si="367"/>
        <v/>
      </c>
      <c r="AT2567" s="125" t="str">
        <f t="shared" si="368"/>
        <v/>
      </c>
      <c r="AU2567" s="125" t="str">
        <f>IF(NOT(AT2567=""),VLOOKUP(AT2567,[1]PSI_Category!A:B,2,0),"")</f>
        <v/>
      </c>
      <c r="AV2567" s="167"/>
      <c r="AW2567" s="167"/>
      <c r="AX2567" s="167"/>
    </row>
    <row r="2568" spans="2:50" s="133" customFormat="1" ht="11.4" customHeight="1" x14ac:dyDescent="0.3">
      <c r="B2568" s="104"/>
      <c r="C2568" s="105"/>
      <c r="D2568" s="106"/>
      <c r="E2568" s="107"/>
      <c r="F2568" s="105"/>
      <c r="G2568" s="107"/>
      <c r="H2568" s="105"/>
      <c r="I2568" s="105"/>
      <c r="J2568" s="107"/>
      <c r="K2568" s="105"/>
      <c r="L2568" s="105"/>
      <c r="M2568" s="105"/>
      <c r="N2568" s="105"/>
      <c r="O2568" s="127"/>
      <c r="P2568" s="109"/>
      <c r="Q2568" s="110"/>
      <c r="R2568" s="110"/>
      <c r="S2568" s="110"/>
      <c r="T2568" s="110"/>
      <c r="U2568" s="111"/>
      <c r="V2568" s="111"/>
      <c r="W2568" s="112"/>
      <c r="X2568" s="113"/>
      <c r="Y2568" s="114"/>
      <c r="Z2568" s="115"/>
      <c r="AA2568" s="116"/>
      <c r="AB2568" s="117" t="b">
        <f t="shared" si="360"/>
        <v>0</v>
      </c>
      <c r="AC2568" s="117">
        <f t="shared" si="361"/>
        <v>0</v>
      </c>
      <c r="AD2568" s="118"/>
      <c r="AE2568" s="117" t="b">
        <f t="shared" si="362"/>
        <v>0</v>
      </c>
      <c r="AF2568" s="117">
        <f t="shared" si="363"/>
        <v>0</v>
      </c>
      <c r="AG2568" s="119">
        <f t="shared" si="364"/>
        <v>0</v>
      </c>
      <c r="AH2568" s="120" t="b">
        <f t="shared" si="365"/>
        <v>0</v>
      </c>
      <c r="AI2568" s="121">
        <f t="shared" si="366"/>
        <v>0</v>
      </c>
      <c r="AJ2568" s="122">
        <f>+C2568</f>
        <v>0</v>
      </c>
      <c r="AK2568" s="122" t="str">
        <f>IF(ISNA(VLOOKUP(postponeList!D2568,[1]Sheet!$A$2:$B$12,2,FALSE))," ",(VLOOKUP(postponeList!D2568,[1]Sheet!$A$2:$B$12,2,FALSE)))</f>
        <v xml:space="preserve"> </v>
      </c>
      <c r="AL2568" s="122" t="str">
        <f>IF(ISNA(VLOOKUP(E2568,[1]Sheet!$G$2:$H$40,2,FALSE))," ",VLOOKUP(E2568,[1]Sheet!$G$2:$H$40,2,FALSE))</f>
        <v xml:space="preserve"> </v>
      </c>
      <c r="AM2568" s="122" t="str">
        <f>IF(ISNA(VLOOKUP(G2568,[1]Sheet!$K$2:$L$159,2,FALSE))," ",(VLOOKUP(G2568,[1]Sheet!$K$2:$L$159,2,FALSE)))</f>
        <v xml:space="preserve"> </v>
      </c>
      <c r="AN2568" s="122" t="str">
        <f>IF(ISNA(VLOOKUP(I2568&amp;C2568,[1]Sheet!$D$2:$E$228,2,FALSE))," ",VLOOKUP(I2568&amp;C2568,[1]Sheet!$D$2:$E$228,2,FALSE))</f>
        <v xml:space="preserve"> </v>
      </c>
      <c r="AO2568" s="122" t="str">
        <f>+I2568&amp;C2568</f>
        <v/>
      </c>
      <c r="AP2568" s="122" t="str">
        <f>C2568&amp;D2568&amp;E2568&amp;G2568&amp;I2568&amp;O2568</f>
        <v/>
      </c>
      <c r="AQ2568" s="122" t="str">
        <f>B2568&amp;D2568&amp;N2568</f>
        <v/>
      </c>
      <c r="AR2568" s="123" t="str">
        <f>+D2568&amp;J2568</f>
        <v/>
      </c>
      <c r="AS2568" s="124" t="str">
        <f t="shared" si="367"/>
        <v/>
      </c>
      <c r="AT2568" s="125" t="str">
        <f t="shared" si="368"/>
        <v/>
      </c>
      <c r="AU2568" s="125" t="str">
        <f>IF(NOT(AT2568=""),VLOOKUP(AT2568,[1]PSI_Category!A:B,2,0),"")</f>
        <v/>
      </c>
      <c r="AV2568" s="167"/>
      <c r="AW2568" s="167"/>
      <c r="AX2568" s="167"/>
    </row>
    <row r="2569" spans="2:50" s="133" customFormat="1" ht="11.4" customHeight="1" x14ac:dyDescent="0.3">
      <c r="B2569" s="104"/>
      <c r="C2569" s="105"/>
      <c r="D2569" s="106"/>
      <c r="E2569" s="107"/>
      <c r="F2569" s="105"/>
      <c r="G2569" s="107"/>
      <c r="H2569" s="105"/>
      <c r="I2569" s="105"/>
      <c r="J2569" s="107"/>
      <c r="K2569" s="105"/>
      <c r="L2569" s="105"/>
      <c r="M2569" s="105"/>
      <c r="N2569" s="105"/>
      <c r="O2569" s="127"/>
      <c r="P2569" s="109"/>
      <c r="Q2569" s="110"/>
      <c r="R2569" s="110"/>
      <c r="S2569" s="110"/>
      <c r="T2569" s="110"/>
      <c r="U2569" s="111"/>
      <c r="V2569" s="111"/>
      <c r="W2569" s="112"/>
      <c r="X2569" s="113"/>
      <c r="Y2569" s="114"/>
      <c r="Z2569" s="115"/>
      <c r="AA2569" s="116"/>
      <c r="AB2569" s="117" t="b">
        <f t="shared" si="360"/>
        <v>0</v>
      </c>
      <c r="AC2569" s="117">
        <f t="shared" si="361"/>
        <v>0</v>
      </c>
      <c r="AD2569" s="118"/>
      <c r="AE2569" s="117" t="b">
        <f t="shared" si="362"/>
        <v>0</v>
      </c>
      <c r="AF2569" s="117">
        <f t="shared" si="363"/>
        <v>0</v>
      </c>
      <c r="AG2569" s="119">
        <f t="shared" si="364"/>
        <v>0</v>
      </c>
      <c r="AH2569" s="120" t="b">
        <f t="shared" si="365"/>
        <v>0</v>
      </c>
      <c r="AI2569" s="121">
        <f t="shared" si="366"/>
        <v>0</v>
      </c>
      <c r="AJ2569" s="122">
        <f>+C2569</f>
        <v>0</v>
      </c>
      <c r="AK2569" s="122" t="str">
        <f>IF(ISNA(VLOOKUP(postponeList!D2569,[1]Sheet!$A$2:$B$12,2,FALSE))," ",(VLOOKUP(postponeList!D2569,[1]Sheet!$A$2:$B$12,2,FALSE)))</f>
        <v xml:space="preserve"> </v>
      </c>
      <c r="AL2569" s="122" t="str">
        <f>IF(ISNA(VLOOKUP(E2569,[1]Sheet!$G$2:$H$40,2,FALSE))," ",VLOOKUP(E2569,[1]Sheet!$G$2:$H$40,2,FALSE))</f>
        <v xml:space="preserve"> </v>
      </c>
      <c r="AM2569" s="122" t="str">
        <f>IF(ISNA(VLOOKUP(G2569,[1]Sheet!$K$2:$L$159,2,FALSE))," ",(VLOOKUP(G2569,[1]Sheet!$K$2:$L$159,2,FALSE)))</f>
        <v xml:space="preserve"> </v>
      </c>
      <c r="AN2569" s="122" t="str">
        <f>IF(ISNA(VLOOKUP(I2569&amp;C2569,[1]Sheet!$D$2:$E$228,2,FALSE))," ",VLOOKUP(I2569&amp;C2569,[1]Sheet!$D$2:$E$228,2,FALSE))</f>
        <v xml:space="preserve"> </v>
      </c>
      <c r="AO2569" s="122" t="str">
        <f>+I2569&amp;C2569</f>
        <v/>
      </c>
      <c r="AP2569" s="122" t="str">
        <f>C2569&amp;D2569&amp;E2569&amp;G2569&amp;I2569&amp;O2569</f>
        <v/>
      </c>
      <c r="AQ2569" s="122" t="str">
        <f>B2569&amp;D2569&amp;N2569</f>
        <v/>
      </c>
      <c r="AR2569" s="123" t="str">
        <f>+D2569&amp;J2569</f>
        <v/>
      </c>
      <c r="AS2569" s="124" t="str">
        <f t="shared" si="367"/>
        <v/>
      </c>
      <c r="AT2569" s="125" t="str">
        <f t="shared" si="368"/>
        <v/>
      </c>
      <c r="AU2569" s="125" t="str">
        <f>IF(NOT(AT2569=""),VLOOKUP(AT2569,[1]PSI_Category!A:B,2,0),"")</f>
        <v/>
      </c>
      <c r="AV2569" s="167"/>
      <c r="AW2569" s="167"/>
      <c r="AX2569" s="167"/>
    </row>
    <row r="2570" spans="2:50" s="133" customFormat="1" ht="11.4" customHeight="1" x14ac:dyDescent="0.3">
      <c r="B2570" s="104"/>
      <c r="C2570" s="105"/>
      <c r="D2570" s="106"/>
      <c r="E2570" s="107"/>
      <c r="F2570" s="105"/>
      <c r="G2570" s="107"/>
      <c r="H2570" s="105"/>
      <c r="I2570" s="105"/>
      <c r="J2570" s="107"/>
      <c r="K2570" s="105"/>
      <c r="L2570" s="105"/>
      <c r="M2570" s="105"/>
      <c r="N2570" s="105"/>
      <c r="O2570" s="127"/>
      <c r="P2570" s="109"/>
      <c r="Q2570" s="110"/>
      <c r="R2570" s="110"/>
      <c r="S2570" s="110"/>
      <c r="T2570" s="110"/>
      <c r="U2570" s="111"/>
      <c r="V2570" s="111"/>
      <c r="W2570" s="112"/>
      <c r="X2570" s="113"/>
      <c r="Y2570" s="114"/>
      <c r="Z2570" s="115"/>
      <c r="AA2570" s="116"/>
      <c r="AB2570" s="117" t="b">
        <f t="shared" si="360"/>
        <v>0</v>
      </c>
      <c r="AC2570" s="117">
        <f t="shared" si="361"/>
        <v>0</v>
      </c>
      <c r="AD2570" s="118"/>
      <c r="AE2570" s="117" t="b">
        <f t="shared" si="362"/>
        <v>0</v>
      </c>
      <c r="AF2570" s="117">
        <f t="shared" si="363"/>
        <v>0</v>
      </c>
      <c r="AG2570" s="119">
        <f t="shared" si="364"/>
        <v>0</v>
      </c>
      <c r="AH2570" s="120" t="b">
        <f t="shared" si="365"/>
        <v>0</v>
      </c>
      <c r="AI2570" s="121">
        <f t="shared" si="366"/>
        <v>0</v>
      </c>
      <c r="AJ2570" s="122">
        <f>+C2570</f>
        <v>0</v>
      </c>
      <c r="AK2570" s="122" t="str">
        <f>IF(ISNA(VLOOKUP(postponeList!D2570,[1]Sheet!$A$2:$B$12,2,FALSE))," ",(VLOOKUP(postponeList!D2570,[1]Sheet!$A$2:$B$12,2,FALSE)))</f>
        <v xml:space="preserve"> </v>
      </c>
      <c r="AL2570" s="122" t="str">
        <f>IF(ISNA(VLOOKUP(E2570,[1]Sheet!$G$2:$H$40,2,FALSE))," ",VLOOKUP(E2570,[1]Sheet!$G$2:$H$40,2,FALSE))</f>
        <v xml:space="preserve"> </v>
      </c>
      <c r="AM2570" s="122" t="str">
        <f>IF(ISNA(VLOOKUP(G2570,[1]Sheet!$K$2:$L$159,2,FALSE))," ",(VLOOKUP(G2570,[1]Sheet!$K$2:$L$159,2,FALSE)))</f>
        <v xml:space="preserve"> </v>
      </c>
      <c r="AN2570" s="122" t="str">
        <f>IF(ISNA(VLOOKUP(I2570&amp;C2570,[1]Sheet!$D$2:$E$228,2,FALSE))," ",VLOOKUP(I2570&amp;C2570,[1]Sheet!$D$2:$E$228,2,FALSE))</f>
        <v xml:space="preserve"> </v>
      </c>
      <c r="AO2570" s="122" t="str">
        <f>+I2570&amp;C2570</f>
        <v/>
      </c>
      <c r="AP2570" s="122" t="str">
        <f>C2570&amp;D2570&amp;E2570&amp;G2570&amp;I2570&amp;O2570</f>
        <v/>
      </c>
      <c r="AQ2570" s="122" t="str">
        <f>B2570&amp;D2570&amp;N2570</f>
        <v/>
      </c>
      <c r="AR2570" s="123" t="str">
        <f>+D2570&amp;J2570</f>
        <v/>
      </c>
      <c r="AS2570" s="124" t="str">
        <f t="shared" si="367"/>
        <v/>
      </c>
      <c r="AT2570" s="125" t="str">
        <f t="shared" si="368"/>
        <v/>
      </c>
      <c r="AU2570" s="125" t="str">
        <f>IF(NOT(AT2570=""),VLOOKUP(AT2570,[1]PSI_Category!A:B,2,0),"")</f>
        <v/>
      </c>
      <c r="AV2570" s="167"/>
      <c r="AW2570" s="167"/>
      <c r="AX2570" s="167"/>
    </row>
    <row r="2571" spans="2:50" s="133" customFormat="1" ht="11.4" customHeight="1" x14ac:dyDescent="0.3">
      <c r="B2571" s="104"/>
      <c r="C2571" s="105"/>
      <c r="D2571" s="106"/>
      <c r="E2571" s="107"/>
      <c r="F2571" s="105"/>
      <c r="G2571" s="107"/>
      <c r="H2571" s="105"/>
      <c r="I2571" s="105"/>
      <c r="J2571" s="107"/>
      <c r="K2571" s="105"/>
      <c r="L2571" s="105"/>
      <c r="M2571" s="105"/>
      <c r="N2571" s="105"/>
      <c r="O2571" s="127"/>
      <c r="P2571" s="109"/>
      <c r="Q2571" s="110"/>
      <c r="R2571" s="110"/>
      <c r="S2571" s="110"/>
      <c r="T2571" s="110"/>
      <c r="U2571" s="111"/>
      <c r="V2571" s="111"/>
      <c r="W2571" s="112"/>
      <c r="X2571" s="113"/>
      <c r="Y2571" s="114"/>
      <c r="Z2571" s="115"/>
      <c r="AA2571" s="116"/>
      <c r="AB2571" s="117" t="b">
        <f t="shared" si="360"/>
        <v>0</v>
      </c>
      <c r="AC2571" s="117">
        <f t="shared" si="361"/>
        <v>0</v>
      </c>
      <c r="AD2571" s="118"/>
      <c r="AE2571" s="117" t="b">
        <f t="shared" si="362"/>
        <v>0</v>
      </c>
      <c r="AF2571" s="117">
        <f t="shared" si="363"/>
        <v>0</v>
      </c>
      <c r="AG2571" s="119">
        <f t="shared" si="364"/>
        <v>0</v>
      </c>
      <c r="AH2571" s="120" t="b">
        <f t="shared" si="365"/>
        <v>0</v>
      </c>
      <c r="AI2571" s="121">
        <f t="shared" si="366"/>
        <v>0</v>
      </c>
      <c r="AJ2571" s="122">
        <f>+C2571</f>
        <v>0</v>
      </c>
      <c r="AK2571" s="122" t="str">
        <f>IF(ISNA(VLOOKUP(postponeList!D2571,[1]Sheet!$A$2:$B$12,2,FALSE))," ",(VLOOKUP(postponeList!D2571,[1]Sheet!$A$2:$B$12,2,FALSE)))</f>
        <v xml:space="preserve"> </v>
      </c>
      <c r="AL2571" s="122" t="str">
        <f>IF(ISNA(VLOOKUP(E2571,[1]Sheet!$G$2:$H$40,2,FALSE))," ",VLOOKUP(E2571,[1]Sheet!$G$2:$H$40,2,FALSE))</f>
        <v xml:space="preserve"> </v>
      </c>
      <c r="AM2571" s="122" t="str">
        <f>IF(ISNA(VLOOKUP(G2571,[1]Sheet!$K$2:$L$159,2,FALSE))," ",(VLOOKUP(G2571,[1]Sheet!$K$2:$L$159,2,FALSE)))</f>
        <v xml:space="preserve"> </v>
      </c>
      <c r="AN2571" s="122" t="str">
        <f>IF(ISNA(VLOOKUP(I2571&amp;C2571,[1]Sheet!$D$2:$E$228,2,FALSE))," ",VLOOKUP(I2571&amp;C2571,[1]Sheet!$D$2:$E$228,2,FALSE))</f>
        <v xml:space="preserve"> </v>
      </c>
      <c r="AO2571" s="122" t="str">
        <f>+I2571&amp;C2571</f>
        <v/>
      </c>
      <c r="AP2571" s="122" t="str">
        <f>C2571&amp;D2571&amp;E2571&amp;G2571&amp;I2571&amp;O2571</f>
        <v/>
      </c>
      <c r="AQ2571" s="122" t="str">
        <f>B2571&amp;D2571&amp;N2571</f>
        <v/>
      </c>
      <c r="AR2571" s="123" t="str">
        <f>+D2571&amp;J2571</f>
        <v/>
      </c>
      <c r="AS2571" s="124" t="str">
        <f t="shared" si="367"/>
        <v/>
      </c>
      <c r="AT2571" s="125" t="str">
        <f t="shared" si="368"/>
        <v/>
      </c>
      <c r="AU2571" s="125" t="str">
        <f>IF(NOT(AT2571=""),VLOOKUP(AT2571,[1]PSI_Category!A:B,2,0),"")</f>
        <v/>
      </c>
      <c r="AV2571" s="167"/>
      <c r="AW2571" s="167"/>
      <c r="AX2571" s="167"/>
    </row>
    <row r="2572" spans="2:50" s="133" customFormat="1" ht="11.4" customHeight="1" x14ac:dyDescent="0.3">
      <c r="B2572" s="104"/>
      <c r="C2572" s="105"/>
      <c r="D2572" s="106"/>
      <c r="E2572" s="107"/>
      <c r="F2572" s="105"/>
      <c r="G2572" s="107"/>
      <c r="H2572" s="105"/>
      <c r="I2572" s="105"/>
      <c r="J2572" s="107"/>
      <c r="K2572" s="105"/>
      <c r="L2572" s="105"/>
      <c r="M2572" s="105"/>
      <c r="N2572" s="105"/>
      <c r="O2572" s="127"/>
      <c r="P2572" s="109"/>
      <c r="Q2572" s="110"/>
      <c r="R2572" s="110"/>
      <c r="S2572" s="110"/>
      <c r="T2572" s="110"/>
      <c r="U2572" s="111"/>
      <c r="V2572" s="111"/>
      <c r="W2572" s="112"/>
      <c r="X2572" s="113"/>
      <c r="Y2572" s="114"/>
      <c r="Z2572" s="115"/>
      <c r="AA2572" s="116"/>
      <c r="AB2572" s="117" t="b">
        <f t="shared" si="360"/>
        <v>0</v>
      </c>
      <c r="AC2572" s="117">
        <f t="shared" si="361"/>
        <v>0</v>
      </c>
      <c r="AD2572" s="118"/>
      <c r="AE2572" s="117" t="b">
        <f t="shared" si="362"/>
        <v>0</v>
      </c>
      <c r="AF2572" s="117">
        <f t="shared" si="363"/>
        <v>0</v>
      </c>
      <c r="AG2572" s="119">
        <f t="shared" si="364"/>
        <v>0</v>
      </c>
      <c r="AH2572" s="120" t="b">
        <f t="shared" si="365"/>
        <v>0</v>
      </c>
      <c r="AI2572" s="121">
        <f t="shared" si="366"/>
        <v>0</v>
      </c>
      <c r="AJ2572" s="122">
        <f>+C2572</f>
        <v>0</v>
      </c>
      <c r="AK2572" s="122" t="str">
        <f>IF(ISNA(VLOOKUP(postponeList!D2572,[1]Sheet!$A$2:$B$12,2,FALSE))," ",(VLOOKUP(postponeList!D2572,[1]Sheet!$A$2:$B$12,2,FALSE)))</f>
        <v xml:space="preserve"> </v>
      </c>
      <c r="AL2572" s="122" t="str">
        <f>IF(ISNA(VLOOKUP(E2572,[1]Sheet!$G$2:$H$40,2,FALSE))," ",VLOOKUP(E2572,[1]Sheet!$G$2:$H$40,2,FALSE))</f>
        <v xml:space="preserve"> </v>
      </c>
      <c r="AM2572" s="122" t="str">
        <f>IF(ISNA(VLOOKUP(G2572,[1]Sheet!$K$2:$L$159,2,FALSE))," ",(VLOOKUP(G2572,[1]Sheet!$K$2:$L$159,2,FALSE)))</f>
        <v xml:space="preserve"> </v>
      </c>
      <c r="AN2572" s="122" t="str">
        <f>IF(ISNA(VLOOKUP(I2572&amp;C2572,[1]Sheet!$D$2:$E$228,2,FALSE))," ",VLOOKUP(I2572&amp;C2572,[1]Sheet!$D$2:$E$228,2,FALSE))</f>
        <v xml:space="preserve"> </v>
      </c>
      <c r="AO2572" s="122" t="str">
        <f>+I2572&amp;C2572</f>
        <v/>
      </c>
      <c r="AP2572" s="122" t="str">
        <f>C2572&amp;D2572&amp;E2572&amp;G2572&amp;I2572&amp;O2572</f>
        <v/>
      </c>
      <c r="AQ2572" s="122" t="str">
        <f>B2572&amp;D2572&amp;N2572</f>
        <v/>
      </c>
      <c r="AR2572" s="123" t="str">
        <f>+D2572&amp;J2572</f>
        <v/>
      </c>
      <c r="AS2572" s="124" t="str">
        <f t="shared" si="367"/>
        <v/>
      </c>
      <c r="AT2572" s="125" t="str">
        <f t="shared" si="368"/>
        <v/>
      </c>
      <c r="AU2572" s="125" t="str">
        <f>IF(NOT(AT2572=""),VLOOKUP(AT2572,[1]PSI_Category!A:B,2,0),"")</f>
        <v/>
      </c>
      <c r="AV2572" s="167"/>
      <c r="AW2572" s="167"/>
      <c r="AX2572" s="167"/>
    </row>
    <row r="2573" spans="2:50" s="133" customFormat="1" ht="11.4" customHeight="1" x14ac:dyDescent="0.3">
      <c r="B2573" s="104"/>
      <c r="C2573" s="105"/>
      <c r="D2573" s="106"/>
      <c r="E2573" s="107"/>
      <c r="F2573" s="105"/>
      <c r="G2573" s="107"/>
      <c r="H2573" s="105"/>
      <c r="I2573" s="105"/>
      <c r="J2573" s="107"/>
      <c r="K2573" s="105"/>
      <c r="L2573" s="105"/>
      <c r="M2573" s="105"/>
      <c r="N2573" s="105"/>
      <c r="O2573" s="127"/>
      <c r="P2573" s="109"/>
      <c r="Q2573" s="110"/>
      <c r="R2573" s="110"/>
      <c r="S2573" s="110"/>
      <c r="T2573" s="110"/>
      <c r="U2573" s="111"/>
      <c r="V2573" s="111"/>
      <c r="W2573" s="112"/>
      <c r="X2573" s="113"/>
      <c r="Y2573" s="114"/>
      <c r="Z2573" s="115"/>
      <c r="AA2573" s="116"/>
      <c r="AB2573" s="117" t="b">
        <f t="shared" si="360"/>
        <v>0</v>
      </c>
      <c r="AC2573" s="117">
        <f t="shared" si="361"/>
        <v>0</v>
      </c>
      <c r="AD2573" s="118"/>
      <c r="AE2573" s="117" t="b">
        <f t="shared" si="362"/>
        <v>0</v>
      </c>
      <c r="AF2573" s="117">
        <f t="shared" si="363"/>
        <v>0</v>
      </c>
      <c r="AG2573" s="119">
        <f t="shared" si="364"/>
        <v>0</v>
      </c>
      <c r="AH2573" s="120" t="b">
        <f t="shared" si="365"/>
        <v>0</v>
      </c>
      <c r="AI2573" s="121">
        <f t="shared" si="366"/>
        <v>0</v>
      </c>
      <c r="AJ2573" s="122">
        <f>+C2573</f>
        <v>0</v>
      </c>
      <c r="AK2573" s="122" t="str">
        <f>IF(ISNA(VLOOKUP(postponeList!D2573,[1]Sheet!$A$2:$B$12,2,FALSE))," ",(VLOOKUP(postponeList!D2573,[1]Sheet!$A$2:$B$12,2,FALSE)))</f>
        <v xml:space="preserve"> </v>
      </c>
      <c r="AL2573" s="122" t="str">
        <f>IF(ISNA(VLOOKUP(E2573,[1]Sheet!$G$2:$H$40,2,FALSE))," ",VLOOKUP(E2573,[1]Sheet!$G$2:$H$40,2,FALSE))</f>
        <v xml:space="preserve"> </v>
      </c>
      <c r="AM2573" s="122" t="str">
        <f>IF(ISNA(VLOOKUP(G2573,[1]Sheet!$K$2:$L$159,2,FALSE))," ",(VLOOKUP(G2573,[1]Sheet!$K$2:$L$159,2,FALSE)))</f>
        <v xml:space="preserve"> </v>
      </c>
      <c r="AN2573" s="122" t="str">
        <f>IF(ISNA(VLOOKUP(I2573&amp;C2573,[1]Sheet!$D$2:$E$228,2,FALSE))," ",VLOOKUP(I2573&amp;C2573,[1]Sheet!$D$2:$E$228,2,FALSE))</f>
        <v xml:space="preserve"> </v>
      </c>
      <c r="AO2573" s="122" t="str">
        <f>+I2573&amp;C2573</f>
        <v/>
      </c>
      <c r="AP2573" s="122" t="str">
        <f>C2573&amp;D2573&amp;E2573&amp;G2573&amp;I2573&amp;O2573</f>
        <v/>
      </c>
      <c r="AQ2573" s="122" t="str">
        <f>B2573&amp;D2573&amp;N2573</f>
        <v/>
      </c>
      <c r="AR2573" s="123" t="str">
        <f>+D2573&amp;J2573</f>
        <v/>
      </c>
      <c r="AS2573" s="124" t="str">
        <f t="shared" si="367"/>
        <v/>
      </c>
      <c r="AT2573" s="125" t="str">
        <f t="shared" si="368"/>
        <v/>
      </c>
      <c r="AU2573" s="125" t="str">
        <f>IF(NOT(AT2573=""),VLOOKUP(AT2573,[1]PSI_Category!A:B,2,0),"")</f>
        <v/>
      </c>
      <c r="AV2573" s="167"/>
      <c r="AW2573" s="167"/>
      <c r="AX2573" s="167"/>
    </row>
    <row r="2574" spans="2:50" s="133" customFormat="1" ht="11.4" customHeight="1" x14ac:dyDescent="0.3">
      <c r="B2574" s="104"/>
      <c r="C2574" s="105"/>
      <c r="D2574" s="106"/>
      <c r="E2574" s="107"/>
      <c r="F2574" s="105"/>
      <c r="G2574" s="107"/>
      <c r="H2574" s="105"/>
      <c r="I2574" s="105"/>
      <c r="J2574" s="107"/>
      <c r="K2574" s="105"/>
      <c r="L2574" s="105"/>
      <c r="M2574" s="105"/>
      <c r="N2574" s="105"/>
      <c r="O2574" s="127"/>
      <c r="P2574" s="109"/>
      <c r="Q2574" s="110"/>
      <c r="R2574" s="110"/>
      <c r="S2574" s="110"/>
      <c r="T2574" s="110"/>
      <c r="U2574" s="111"/>
      <c r="V2574" s="111"/>
      <c r="W2574" s="112"/>
      <c r="X2574" s="113"/>
      <c r="Y2574" s="114"/>
      <c r="Z2574" s="115"/>
      <c r="AA2574" s="116"/>
      <c r="AB2574" s="117" t="b">
        <f t="shared" si="360"/>
        <v>0</v>
      </c>
      <c r="AC2574" s="117">
        <f t="shared" si="361"/>
        <v>0</v>
      </c>
      <c r="AD2574" s="118"/>
      <c r="AE2574" s="117" t="b">
        <f t="shared" si="362"/>
        <v>0</v>
      </c>
      <c r="AF2574" s="117">
        <f t="shared" si="363"/>
        <v>0</v>
      </c>
      <c r="AG2574" s="119">
        <f t="shared" si="364"/>
        <v>0</v>
      </c>
      <c r="AH2574" s="120" t="b">
        <f t="shared" si="365"/>
        <v>0</v>
      </c>
      <c r="AI2574" s="121">
        <f t="shared" si="366"/>
        <v>0</v>
      </c>
      <c r="AJ2574" s="122">
        <f>+C2574</f>
        <v>0</v>
      </c>
      <c r="AK2574" s="122" t="str">
        <f>IF(ISNA(VLOOKUP(postponeList!D2574,[1]Sheet!$A$2:$B$12,2,FALSE))," ",(VLOOKUP(postponeList!D2574,[1]Sheet!$A$2:$B$12,2,FALSE)))</f>
        <v xml:space="preserve"> </v>
      </c>
      <c r="AL2574" s="122" t="str">
        <f>IF(ISNA(VLOOKUP(E2574,[1]Sheet!$G$2:$H$40,2,FALSE))," ",VLOOKUP(E2574,[1]Sheet!$G$2:$H$40,2,FALSE))</f>
        <v xml:space="preserve"> </v>
      </c>
      <c r="AM2574" s="122" t="str">
        <f>IF(ISNA(VLOOKUP(G2574,[1]Sheet!$K$2:$L$159,2,FALSE))," ",(VLOOKUP(G2574,[1]Sheet!$K$2:$L$159,2,FALSE)))</f>
        <v xml:space="preserve"> </v>
      </c>
      <c r="AN2574" s="122" t="str">
        <f>IF(ISNA(VLOOKUP(I2574&amp;C2574,[1]Sheet!$D$2:$E$228,2,FALSE))," ",VLOOKUP(I2574&amp;C2574,[1]Sheet!$D$2:$E$228,2,FALSE))</f>
        <v xml:space="preserve"> </v>
      </c>
      <c r="AO2574" s="122" t="str">
        <f>+I2574&amp;C2574</f>
        <v/>
      </c>
      <c r="AP2574" s="122" t="str">
        <f>C2574&amp;D2574&amp;E2574&amp;G2574&amp;I2574&amp;O2574</f>
        <v/>
      </c>
      <c r="AQ2574" s="122" t="str">
        <f>B2574&amp;D2574&amp;N2574</f>
        <v/>
      </c>
      <c r="AR2574" s="123" t="str">
        <f>+D2574&amp;J2574</f>
        <v/>
      </c>
      <c r="AS2574" s="124" t="str">
        <f t="shared" si="367"/>
        <v/>
      </c>
      <c r="AT2574" s="125" t="str">
        <f t="shared" si="368"/>
        <v/>
      </c>
      <c r="AU2574" s="125" t="str">
        <f>IF(NOT(AT2574=""),VLOOKUP(AT2574,[1]PSI_Category!A:B,2,0),"")</f>
        <v/>
      </c>
      <c r="AV2574" s="167"/>
      <c r="AW2574" s="167"/>
      <c r="AX2574" s="167"/>
    </row>
    <row r="2575" spans="2:50" s="133" customFormat="1" ht="11.4" customHeight="1" x14ac:dyDescent="0.3">
      <c r="B2575" s="104"/>
      <c r="C2575" s="105"/>
      <c r="D2575" s="106"/>
      <c r="E2575" s="107"/>
      <c r="F2575" s="105"/>
      <c r="G2575" s="107"/>
      <c r="H2575" s="105"/>
      <c r="I2575" s="105"/>
      <c r="J2575" s="107"/>
      <c r="K2575" s="105"/>
      <c r="L2575" s="105"/>
      <c r="M2575" s="105"/>
      <c r="N2575" s="105"/>
      <c r="O2575" s="127"/>
      <c r="P2575" s="109"/>
      <c r="Q2575" s="110"/>
      <c r="R2575" s="110"/>
      <c r="S2575" s="110"/>
      <c r="T2575" s="110"/>
      <c r="U2575" s="111"/>
      <c r="V2575" s="111"/>
      <c r="W2575" s="112"/>
      <c r="X2575" s="113"/>
      <c r="Y2575" s="114"/>
      <c r="Z2575" s="115"/>
      <c r="AA2575" s="116"/>
      <c r="AB2575" s="117" t="b">
        <f t="shared" si="360"/>
        <v>0</v>
      </c>
      <c r="AC2575" s="117">
        <f t="shared" si="361"/>
        <v>0</v>
      </c>
      <c r="AD2575" s="118"/>
      <c r="AE2575" s="117" t="b">
        <f t="shared" si="362"/>
        <v>0</v>
      </c>
      <c r="AF2575" s="117">
        <f t="shared" si="363"/>
        <v>0</v>
      </c>
      <c r="AG2575" s="119">
        <f t="shared" si="364"/>
        <v>0</v>
      </c>
      <c r="AH2575" s="120" t="b">
        <f t="shared" si="365"/>
        <v>0</v>
      </c>
      <c r="AI2575" s="121">
        <f t="shared" si="366"/>
        <v>0</v>
      </c>
      <c r="AJ2575" s="122">
        <f>+C2575</f>
        <v>0</v>
      </c>
      <c r="AK2575" s="122" t="str">
        <f>IF(ISNA(VLOOKUP(postponeList!D2575,[1]Sheet!$A$2:$B$12,2,FALSE))," ",(VLOOKUP(postponeList!D2575,[1]Sheet!$A$2:$B$12,2,FALSE)))</f>
        <v xml:space="preserve"> </v>
      </c>
      <c r="AL2575" s="122" t="str">
        <f>IF(ISNA(VLOOKUP(E2575,[1]Sheet!$G$2:$H$40,2,FALSE))," ",VLOOKUP(E2575,[1]Sheet!$G$2:$H$40,2,FALSE))</f>
        <v xml:space="preserve"> </v>
      </c>
      <c r="AM2575" s="122" t="str">
        <f>IF(ISNA(VLOOKUP(G2575,[1]Sheet!$K$2:$L$159,2,FALSE))," ",(VLOOKUP(G2575,[1]Sheet!$K$2:$L$159,2,FALSE)))</f>
        <v xml:space="preserve"> </v>
      </c>
      <c r="AN2575" s="122" t="str">
        <f>IF(ISNA(VLOOKUP(I2575&amp;C2575,[1]Sheet!$D$2:$E$228,2,FALSE))," ",VLOOKUP(I2575&amp;C2575,[1]Sheet!$D$2:$E$228,2,FALSE))</f>
        <v xml:space="preserve"> </v>
      </c>
      <c r="AO2575" s="122" t="str">
        <f>+I2575&amp;C2575</f>
        <v/>
      </c>
      <c r="AP2575" s="122" t="str">
        <f>C2575&amp;D2575&amp;E2575&amp;G2575&amp;I2575&amp;O2575</f>
        <v/>
      </c>
      <c r="AQ2575" s="122" t="str">
        <f>B2575&amp;D2575&amp;N2575</f>
        <v/>
      </c>
      <c r="AR2575" s="123" t="str">
        <f>+D2575&amp;J2575</f>
        <v/>
      </c>
      <c r="AS2575" s="124" t="str">
        <f t="shared" si="367"/>
        <v/>
      </c>
      <c r="AT2575" s="125" t="str">
        <f t="shared" si="368"/>
        <v/>
      </c>
      <c r="AU2575" s="125" t="str">
        <f>IF(NOT(AT2575=""),VLOOKUP(AT2575,[1]PSI_Category!A:B,2,0),"")</f>
        <v/>
      </c>
      <c r="AV2575" s="167"/>
      <c r="AW2575" s="167"/>
      <c r="AX2575" s="167"/>
    </row>
    <row r="2576" spans="2:50" s="133" customFormat="1" ht="11.4" customHeight="1" x14ac:dyDescent="0.3">
      <c r="B2576" s="104"/>
      <c r="C2576" s="105"/>
      <c r="D2576" s="106"/>
      <c r="E2576" s="107"/>
      <c r="F2576" s="105"/>
      <c r="G2576" s="107"/>
      <c r="H2576" s="105"/>
      <c r="I2576" s="105"/>
      <c r="J2576" s="107"/>
      <c r="K2576" s="105"/>
      <c r="L2576" s="105"/>
      <c r="M2576" s="105"/>
      <c r="N2576" s="105"/>
      <c r="O2576" s="127"/>
      <c r="P2576" s="109"/>
      <c r="Q2576" s="110"/>
      <c r="R2576" s="110"/>
      <c r="S2576" s="110"/>
      <c r="T2576" s="110"/>
      <c r="U2576" s="111"/>
      <c r="V2576" s="111"/>
      <c r="W2576" s="112"/>
      <c r="X2576" s="113"/>
      <c r="Y2576" s="114"/>
      <c r="Z2576" s="115"/>
      <c r="AA2576" s="116"/>
      <c r="AB2576" s="117" t="b">
        <f t="shared" si="360"/>
        <v>0</v>
      </c>
      <c r="AC2576" s="117">
        <f t="shared" si="361"/>
        <v>0</v>
      </c>
      <c r="AD2576" s="118"/>
      <c r="AE2576" s="117" t="b">
        <f t="shared" si="362"/>
        <v>0</v>
      </c>
      <c r="AF2576" s="117">
        <f t="shared" si="363"/>
        <v>0</v>
      </c>
      <c r="AG2576" s="119">
        <f t="shared" si="364"/>
        <v>0</v>
      </c>
      <c r="AH2576" s="120" t="b">
        <f t="shared" si="365"/>
        <v>0</v>
      </c>
      <c r="AI2576" s="121">
        <f t="shared" si="366"/>
        <v>0</v>
      </c>
      <c r="AJ2576" s="122">
        <f>+C2576</f>
        <v>0</v>
      </c>
      <c r="AK2576" s="122" t="str">
        <f>IF(ISNA(VLOOKUP(postponeList!D2576,[1]Sheet!$A$2:$B$12,2,FALSE))," ",(VLOOKUP(postponeList!D2576,[1]Sheet!$A$2:$B$12,2,FALSE)))</f>
        <v xml:space="preserve"> </v>
      </c>
      <c r="AL2576" s="122" t="str">
        <f>IF(ISNA(VLOOKUP(E2576,[1]Sheet!$G$2:$H$40,2,FALSE))," ",VLOOKUP(E2576,[1]Sheet!$G$2:$H$40,2,FALSE))</f>
        <v xml:space="preserve"> </v>
      </c>
      <c r="AM2576" s="122" t="str">
        <f>IF(ISNA(VLOOKUP(G2576,[1]Sheet!$K$2:$L$159,2,FALSE))," ",(VLOOKUP(G2576,[1]Sheet!$K$2:$L$159,2,FALSE)))</f>
        <v xml:space="preserve"> </v>
      </c>
      <c r="AN2576" s="122" t="str">
        <f>IF(ISNA(VLOOKUP(I2576&amp;C2576,[1]Sheet!$D$2:$E$228,2,FALSE))," ",VLOOKUP(I2576&amp;C2576,[1]Sheet!$D$2:$E$228,2,FALSE))</f>
        <v xml:space="preserve"> </v>
      </c>
      <c r="AO2576" s="122" t="str">
        <f>+I2576&amp;C2576</f>
        <v/>
      </c>
      <c r="AP2576" s="122" t="str">
        <f>C2576&amp;D2576&amp;E2576&amp;G2576&amp;I2576&amp;O2576</f>
        <v/>
      </c>
      <c r="AQ2576" s="122" t="str">
        <f>B2576&amp;D2576&amp;N2576</f>
        <v/>
      </c>
      <c r="AR2576" s="123" t="str">
        <f>+D2576&amp;J2576</f>
        <v/>
      </c>
      <c r="AS2576" s="124" t="str">
        <f t="shared" si="367"/>
        <v/>
      </c>
      <c r="AT2576" s="125" t="str">
        <f t="shared" si="368"/>
        <v/>
      </c>
      <c r="AU2576" s="125" t="str">
        <f>IF(NOT(AT2576=""),VLOOKUP(AT2576,[1]PSI_Category!A:B,2,0),"")</f>
        <v/>
      </c>
      <c r="AV2576" s="167"/>
      <c r="AW2576" s="167"/>
      <c r="AX2576" s="167"/>
    </row>
    <row r="2577" spans="2:50" s="133" customFormat="1" ht="11.4" customHeight="1" x14ac:dyDescent="0.3">
      <c r="B2577" s="104"/>
      <c r="C2577" s="105"/>
      <c r="D2577" s="106"/>
      <c r="E2577" s="107"/>
      <c r="F2577" s="105"/>
      <c r="G2577" s="107"/>
      <c r="H2577" s="105"/>
      <c r="I2577" s="105"/>
      <c r="J2577" s="107"/>
      <c r="K2577" s="105"/>
      <c r="L2577" s="105"/>
      <c r="M2577" s="105"/>
      <c r="N2577" s="105"/>
      <c r="O2577" s="127"/>
      <c r="P2577" s="109"/>
      <c r="Q2577" s="110"/>
      <c r="R2577" s="110"/>
      <c r="S2577" s="110"/>
      <c r="T2577" s="110"/>
      <c r="U2577" s="111"/>
      <c r="V2577" s="111"/>
      <c r="W2577" s="112"/>
      <c r="X2577" s="113"/>
      <c r="Y2577" s="114"/>
      <c r="Z2577" s="115"/>
      <c r="AA2577" s="116"/>
      <c r="AB2577" s="117" t="b">
        <f t="shared" si="360"/>
        <v>0</v>
      </c>
      <c r="AC2577" s="117">
        <f t="shared" si="361"/>
        <v>0</v>
      </c>
      <c r="AD2577" s="118"/>
      <c r="AE2577" s="117" t="b">
        <f t="shared" si="362"/>
        <v>0</v>
      </c>
      <c r="AF2577" s="117">
        <f t="shared" si="363"/>
        <v>0</v>
      </c>
      <c r="AG2577" s="119">
        <f t="shared" si="364"/>
        <v>0</v>
      </c>
      <c r="AH2577" s="120" t="b">
        <f t="shared" si="365"/>
        <v>0</v>
      </c>
      <c r="AI2577" s="121">
        <f t="shared" si="366"/>
        <v>0</v>
      </c>
      <c r="AJ2577" s="122">
        <f>+C2577</f>
        <v>0</v>
      </c>
      <c r="AK2577" s="122" t="str">
        <f>IF(ISNA(VLOOKUP(postponeList!D2577,[1]Sheet!$A$2:$B$12,2,FALSE))," ",(VLOOKUP(postponeList!D2577,[1]Sheet!$A$2:$B$12,2,FALSE)))</f>
        <v xml:space="preserve"> </v>
      </c>
      <c r="AL2577" s="122" t="str">
        <f>IF(ISNA(VLOOKUP(E2577,[1]Sheet!$G$2:$H$40,2,FALSE))," ",VLOOKUP(E2577,[1]Sheet!$G$2:$H$40,2,FALSE))</f>
        <v xml:space="preserve"> </v>
      </c>
      <c r="AM2577" s="122" t="str">
        <f>IF(ISNA(VLOOKUP(G2577,[1]Sheet!$K$2:$L$159,2,FALSE))," ",(VLOOKUP(G2577,[1]Sheet!$K$2:$L$159,2,FALSE)))</f>
        <v xml:space="preserve"> </v>
      </c>
      <c r="AN2577" s="122" t="str">
        <f>IF(ISNA(VLOOKUP(I2577&amp;C2577,[1]Sheet!$D$2:$E$228,2,FALSE))," ",VLOOKUP(I2577&amp;C2577,[1]Sheet!$D$2:$E$228,2,FALSE))</f>
        <v xml:space="preserve"> </v>
      </c>
      <c r="AO2577" s="122" t="str">
        <f>+I2577&amp;C2577</f>
        <v/>
      </c>
      <c r="AP2577" s="122" t="str">
        <f>C2577&amp;D2577&amp;E2577&amp;G2577&amp;I2577&amp;O2577</f>
        <v/>
      </c>
      <c r="AQ2577" s="122" t="str">
        <f>B2577&amp;D2577&amp;N2577</f>
        <v/>
      </c>
      <c r="AR2577" s="123" t="str">
        <f>+D2577&amp;J2577</f>
        <v/>
      </c>
      <c r="AS2577" s="124" t="str">
        <f t="shared" si="367"/>
        <v/>
      </c>
      <c r="AT2577" s="125" t="str">
        <f t="shared" si="368"/>
        <v/>
      </c>
      <c r="AU2577" s="125" t="str">
        <f>IF(NOT(AT2577=""),VLOOKUP(AT2577,[1]PSI_Category!A:B,2,0),"")</f>
        <v/>
      </c>
      <c r="AV2577" s="167"/>
      <c r="AW2577" s="167"/>
      <c r="AX2577" s="167"/>
    </row>
    <row r="2578" spans="2:50" s="133" customFormat="1" ht="11.4" customHeight="1" x14ac:dyDescent="0.3">
      <c r="B2578" s="104"/>
      <c r="C2578" s="105"/>
      <c r="D2578" s="106"/>
      <c r="E2578" s="107"/>
      <c r="F2578" s="105"/>
      <c r="G2578" s="107"/>
      <c r="H2578" s="105"/>
      <c r="I2578" s="105"/>
      <c r="J2578" s="107"/>
      <c r="K2578" s="105"/>
      <c r="L2578" s="105"/>
      <c r="M2578" s="105"/>
      <c r="N2578" s="105"/>
      <c r="O2578" s="127"/>
      <c r="P2578" s="109"/>
      <c r="Q2578" s="110"/>
      <c r="R2578" s="110"/>
      <c r="S2578" s="110"/>
      <c r="T2578" s="110"/>
      <c r="U2578" s="111"/>
      <c r="V2578" s="111"/>
      <c r="W2578" s="112"/>
      <c r="X2578" s="113"/>
      <c r="Y2578" s="114"/>
      <c r="Z2578" s="115"/>
      <c r="AA2578" s="116"/>
      <c r="AB2578" s="117" t="b">
        <f t="shared" si="360"/>
        <v>0</v>
      </c>
      <c r="AC2578" s="117">
        <f t="shared" si="361"/>
        <v>0</v>
      </c>
      <c r="AD2578" s="118"/>
      <c r="AE2578" s="117" t="b">
        <f t="shared" si="362"/>
        <v>0</v>
      </c>
      <c r="AF2578" s="117">
        <f t="shared" si="363"/>
        <v>0</v>
      </c>
      <c r="AG2578" s="119">
        <f t="shared" si="364"/>
        <v>0</v>
      </c>
      <c r="AH2578" s="120" t="b">
        <f t="shared" si="365"/>
        <v>0</v>
      </c>
      <c r="AI2578" s="121">
        <f t="shared" si="366"/>
        <v>0</v>
      </c>
      <c r="AJ2578" s="122">
        <f>+C2578</f>
        <v>0</v>
      </c>
      <c r="AK2578" s="122" t="str">
        <f>IF(ISNA(VLOOKUP(postponeList!D2578,[1]Sheet!$A$2:$B$12,2,FALSE))," ",(VLOOKUP(postponeList!D2578,[1]Sheet!$A$2:$B$12,2,FALSE)))</f>
        <v xml:space="preserve"> </v>
      </c>
      <c r="AL2578" s="122" t="str">
        <f>IF(ISNA(VLOOKUP(E2578,[1]Sheet!$G$2:$H$40,2,FALSE))," ",VLOOKUP(E2578,[1]Sheet!$G$2:$H$40,2,FALSE))</f>
        <v xml:space="preserve"> </v>
      </c>
      <c r="AM2578" s="122" t="str">
        <f>IF(ISNA(VLOOKUP(G2578,[1]Sheet!$K$2:$L$159,2,FALSE))," ",(VLOOKUP(G2578,[1]Sheet!$K$2:$L$159,2,FALSE)))</f>
        <v xml:space="preserve"> </v>
      </c>
      <c r="AN2578" s="122" t="str">
        <f>IF(ISNA(VLOOKUP(I2578&amp;C2578,[1]Sheet!$D$2:$E$228,2,FALSE))," ",VLOOKUP(I2578&amp;C2578,[1]Sheet!$D$2:$E$228,2,FALSE))</f>
        <v xml:space="preserve"> </v>
      </c>
      <c r="AO2578" s="122" t="str">
        <f>+I2578&amp;C2578</f>
        <v/>
      </c>
      <c r="AP2578" s="122" t="str">
        <f>C2578&amp;D2578&amp;E2578&amp;G2578&amp;I2578&amp;O2578</f>
        <v/>
      </c>
      <c r="AQ2578" s="122" t="str">
        <f>B2578&amp;D2578&amp;N2578</f>
        <v/>
      </c>
      <c r="AR2578" s="123" t="str">
        <f>+D2578&amp;J2578</f>
        <v/>
      </c>
      <c r="AS2578" s="124" t="str">
        <f t="shared" si="367"/>
        <v/>
      </c>
      <c r="AT2578" s="125" t="str">
        <f t="shared" si="368"/>
        <v/>
      </c>
      <c r="AU2578" s="125" t="str">
        <f>IF(NOT(AT2578=""),VLOOKUP(AT2578,[1]PSI_Category!A:B,2,0),"")</f>
        <v/>
      </c>
      <c r="AV2578" s="167"/>
      <c r="AW2578" s="167"/>
      <c r="AX2578" s="167"/>
    </row>
    <row r="2579" spans="2:50" s="133" customFormat="1" ht="11.4" customHeight="1" x14ac:dyDescent="0.3">
      <c r="B2579" s="104"/>
      <c r="C2579" s="105"/>
      <c r="D2579" s="106"/>
      <c r="E2579" s="107"/>
      <c r="F2579" s="105"/>
      <c r="G2579" s="107"/>
      <c r="H2579" s="105"/>
      <c r="I2579" s="105"/>
      <c r="J2579" s="107"/>
      <c r="K2579" s="105"/>
      <c r="L2579" s="105"/>
      <c r="M2579" s="105"/>
      <c r="N2579" s="105"/>
      <c r="O2579" s="127"/>
      <c r="P2579" s="109"/>
      <c r="Q2579" s="110"/>
      <c r="R2579" s="110"/>
      <c r="S2579" s="110"/>
      <c r="T2579" s="110"/>
      <c r="U2579" s="111"/>
      <c r="V2579" s="111"/>
      <c r="W2579" s="112"/>
      <c r="X2579" s="113"/>
      <c r="Y2579" s="114"/>
      <c r="Z2579" s="115"/>
      <c r="AA2579" s="116"/>
      <c r="AB2579" s="117" t="b">
        <f t="shared" si="360"/>
        <v>0</v>
      </c>
      <c r="AC2579" s="117">
        <f t="shared" si="361"/>
        <v>0</v>
      </c>
      <c r="AD2579" s="118"/>
      <c r="AE2579" s="117" t="b">
        <f t="shared" si="362"/>
        <v>0</v>
      </c>
      <c r="AF2579" s="117">
        <f t="shared" si="363"/>
        <v>0</v>
      </c>
      <c r="AG2579" s="119">
        <f t="shared" si="364"/>
        <v>0</v>
      </c>
      <c r="AH2579" s="120" t="b">
        <f t="shared" si="365"/>
        <v>0</v>
      </c>
      <c r="AI2579" s="121">
        <f t="shared" si="366"/>
        <v>0</v>
      </c>
      <c r="AJ2579" s="122">
        <f>+C2579</f>
        <v>0</v>
      </c>
      <c r="AK2579" s="122" t="str">
        <f>IF(ISNA(VLOOKUP(postponeList!D2579,[1]Sheet!$A$2:$B$12,2,FALSE))," ",(VLOOKUP(postponeList!D2579,[1]Sheet!$A$2:$B$12,2,FALSE)))</f>
        <v xml:space="preserve"> </v>
      </c>
      <c r="AL2579" s="122" t="str">
        <f>IF(ISNA(VLOOKUP(E2579,[1]Sheet!$G$2:$H$40,2,FALSE))," ",VLOOKUP(E2579,[1]Sheet!$G$2:$H$40,2,FALSE))</f>
        <v xml:space="preserve"> </v>
      </c>
      <c r="AM2579" s="122" t="str">
        <f>IF(ISNA(VLOOKUP(G2579,[1]Sheet!$K$2:$L$159,2,FALSE))," ",(VLOOKUP(G2579,[1]Sheet!$K$2:$L$159,2,FALSE)))</f>
        <v xml:space="preserve"> </v>
      </c>
      <c r="AN2579" s="122" t="str">
        <f>IF(ISNA(VLOOKUP(I2579&amp;C2579,[1]Sheet!$D$2:$E$228,2,FALSE))," ",VLOOKUP(I2579&amp;C2579,[1]Sheet!$D$2:$E$228,2,FALSE))</f>
        <v xml:space="preserve"> </v>
      </c>
      <c r="AO2579" s="122" t="str">
        <f>+I2579&amp;C2579</f>
        <v/>
      </c>
      <c r="AP2579" s="122" t="str">
        <f>C2579&amp;D2579&amp;E2579&amp;G2579&amp;I2579&amp;O2579</f>
        <v/>
      </c>
      <c r="AQ2579" s="122" t="str">
        <f>B2579&amp;D2579&amp;N2579</f>
        <v/>
      </c>
      <c r="AR2579" s="123" t="str">
        <f>+D2579&amp;J2579</f>
        <v/>
      </c>
      <c r="AS2579" s="124" t="str">
        <f t="shared" si="367"/>
        <v/>
      </c>
      <c r="AT2579" s="125" t="str">
        <f t="shared" si="368"/>
        <v/>
      </c>
      <c r="AU2579" s="125" t="str">
        <f>IF(NOT(AT2579=""),VLOOKUP(AT2579,[1]PSI_Category!A:B,2,0),"")</f>
        <v/>
      </c>
      <c r="AV2579" s="167"/>
      <c r="AW2579" s="167"/>
      <c r="AX2579" s="167"/>
    </row>
    <row r="2580" spans="2:50" s="133" customFormat="1" ht="11.4" customHeight="1" x14ac:dyDescent="0.3">
      <c r="B2580" s="104"/>
      <c r="C2580" s="105"/>
      <c r="D2580" s="106"/>
      <c r="E2580" s="107"/>
      <c r="F2580" s="105"/>
      <c r="G2580" s="107"/>
      <c r="H2580" s="105"/>
      <c r="I2580" s="105"/>
      <c r="J2580" s="107"/>
      <c r="K2580" s="105"/>
      <c r="L2580" s="105"/>
      <c r="M2580" s="105"/>
      <c r="N2580" s="105"/>
      <c r="O2580" s="127"/>
      <c r="P2580" s="109"/>
      <c r="Q2580" s="110"/>
      <c r="R2580" s="110"/>
      <c r="S2580" s="110"/>
      <c r="T2580" s="110"/>
      <c r="U2580" s="111"/>
      <c r="V2580" s="111"/>
      <c r="W2580" s="112"/>
      <c r="X2580" s="113"/>
      <c r="Y2580" s="114"/>
      <c r="Z2580" s="115"/>
      <c r="AA2580" s="116"/>
      <c r="AB2580" s="117" t="b">
        <f t="shared" si="360"/>
        <v>0</v>
      </c>
      <c r="AC2580" s="117">
        <f t="shared" si="361"/>
        <v>0</v>
      </c>
      <c r="AD2580" s="118"/>
      <c r="AE2580" s="117" t="b">
        <f t="shared" si="362"/>
        <v>0</v>
      </c>
      <c r="AF2580" s="117">
        <f t="shared" si="363"/>
        <v>0</v>
      </c>
      <c r="AG2580" s="119">
        <f t="shared" si="364"/>
        <v>0</v>
      </c>
      <c r="AH2580" s="120" t="b">
        <f t="shared" si="365"/>
        <v>0</v>
      </c>
      <c r="AI2580" s="121">
        <f t="shared" si="366"/>
        <v>0</v>
      </c>
      <c r="AJ2580" s="122">
        <f>+C2580</f>
        <v>0</v>
      </c>
      <c r="AK2580" s="122" t="str">
        <f>IF(ISNA(VLOOKUP(postponeList!D2580,[1]Sheet!$A$2:$B$12,2,FALSE))," ",(VLOOKUP(postponeList!D2580,[1]Sheet!$A$2:$B$12,2,FALSE)))</f>
        <v xml:space="preserve"> </v>
      </c>
      <c r="AL2580" s="122" t="str">
        <f>IF(ISNA(VLOOKUP(E2580,[1]Sheet!$G$2:$H$40,2,FALSE))," ",VLOOKUP(E2580,[1]Sheet!$G$2:$H$40,2,FALSE))</f>
        <v xml:space="preserve"> </v>
      </c>
      <c r="AM2580" s="122" t="str">
        <f>IF(ISNA(VLOOKUP(G2580,[1]Sheet!$K$2:$L$159,2,FALSE))," ",(VLOOKUP(G2580,[1]Sheet!$K$2:$L$159,2,FALSE)))</f>
        <v xml:space="preserve"> </v>
      </c>
      <c r="AN2580" s="122" t="str">
        <f>IF(ISNA(VLOOKUP(I2580&amp;C2580,[1]Sheet!$D$2:$E$228,2,FALSE))," ",VLOOKUP(I2580&amp;C2580,[1]Sheet!$D$2:$E$228,2,FALSE))</f>
        <v xml:space="preserve"> </v>
      </c>
      <c r="AO2580" s="122" t="str">
        <f>+I2580&amp;C2580</f>
        <v/>
      </c>
      <c r="AP2580" s="122" t="str">
        <f>C2580&amp;D2580&amp;E2580&amp;G2580&amp;I2580&amp;O2580</f>
        <v/>
      </c>
      <c r="AQ2580" s="122" t="str">
        <f>B2580&amp;D2580&amp;N2580</f>
        <v/>
      </c>
      <c r="AR2580" s="123" t="str">
        <f>+D2580&amp;J2580</f>
        <v/>
      </c>
      <c r="AS2580" s="124" t="str">
        <f t="shared" si="367"/>
        <v/>
      </c>
      <c r="AT2580" s="125" t="str">
        <f t="shared" si="368"/>
        <v/>
      </c>
      <c r="AU2580" s="125" t="str">
        <f>IF(NOT(AT2580=""),VLOOKUP(AT2580,[1]PSI_Category!A:B,2,0),"")</f>
        <v/>
      </c>
      <c r="AV2580" s="167"/>
      <c r="AW2580" s="167"/>
      <c r="AX2580" s="167"/>
    </row>
    <row r="2581" spans="2:50" s="133" customFormat="1" ht="11.4" customHeight="1" x14ac:dyDescent="0.3">
      <c r="B2581" s="104"/>
      <c r="C2581" s="105"/>
      <c r="D2581" s="106"/>
      <c r="E2581" s="107"/>
      <c r="F2581" s="105"/>
      <c r="G2581" s="107"/>
      <c r="H2581" s="105"/>
      <c r="I2581" s="105"/>
      <c r="J2581" s="107"/>
      <c r="K2581" s="105"/>
      <c r="L2581" s="105"/>
      <c r="M2581" s="105"/>
      <c r="N2581" s="105"/>
      <c r="O2581" s="127"/>
      <c r="P2581" s="109"/>
      <c r="Q2581" s="110"/>
      <c r="R2581" s="110"/>
      <c r="S2581" s="110"/>
      <c r="T2581" s="110"/>
      <c r="U2581" s="111"/>
      <c r="V2581" s="111"/>
      <c r="W2581" s="112"/>
      <c r="X2581" s="113"/>
      <c r="Y2581" s="114"/>
      <c r="Z2581" s="115"/>
      <c r="AA2581" s="116"/>
      <c r="AB2581" s="117" t="b">
        <f t="shared" si="360"/>
        <v>0</v>
      </c>
      <c r="AC2581" s="117">
        <f t="shared" si="361"/>
        <v>0</v>
      </c>
      <c r="AD2581" s="118"/>
      <c r="AE2581" s="117" t="b">
        <f t="shared" si="362"/>
        <v>0</v>
      </c>
      <c r="AF2581" s="117">
        <f t="shared" si="363"/>
        <v>0</v>
      </c>
      <c r="AG2581" s="119">
        <f t="shared" si="364"/>
        <v>0</v>
      </c>
      <c r="AH2581" s="120" t="b">
        <f t="shared" si="365"/>
        <v>0</v>
      </c>
      <c r="AI2581" s="121">
        <f t="shared" si="366"/>
        <v>0</v>
      </c>
      <c r="AJ2581" s="122">
        <f>+C2581</f>
        <v>0</v>
      </c>
      <c r="AK2581" s="122" t="str">
        <f>IF(ISNA(VLOOKUP(postponeList!D2581,[1]Sheet!$A$2:$B$12,2,FALSE))," ",(VLOOKUP(postponeList!D2581,[1]Sheet!$A$2:$B$12,2,FALSE)))</f>
        <v xml:space="preserve"> </v>
      </c>
      <c r="AL2581" s="122" t="str">
        <f>IF(ISNA(VLOOKUP(E2581,[1]Sheet!$G$2:$H$40,2,FALSE))," ",VLOOKUP(E2581,[1]Sheet!$G$2:$H$40,2,FALSE))</f>
        <v xml:space="preserve"> </v>
      </c>
      <c r="AM2581" s="122" t="str">
        <f>IF(ISNA(VLOOKUP(G2581,[1]Sheet!$K$2:$L$159,2,FALSE))," ",(VLOOKUP(G2581,[1]Sheet!$K$2:$L$159,2,FALSE)))</f>
        <v xml:space="preserve"> </v>
      </c>
      <c r="AN2581" s="122" t="str">
        <f>IF(ISNA(VLOOKUP(I2581&amp;C2581,[1]Sheet!$D$2:$E$228,2,FALSE))," ",VLOOKUP(I2581&amp;C2581,[1]Sheet!$D$2:$E$228,2,FALSE))</f>
        <v xml:space="preserve"> </v>
      </c>
      <c r="AO2581" s="122" t="str">
        <f>+I2581&amp;C2581</f>
        <v/>
      </c>
      <c r="AP2581" s="122" t="str">
        <f>C2581&amp;D2581&amp;E2581&amp;G2581&amp;I2581&amp;O2581</f>
        <v/>
      </c>
      <c r="AQ2581" s="122" t="str">
        <f>B2581&amp;D2581&amp;N2581</f>
        <v/>
      </c>
      <c r="AR2581" s="123" t="str">
        <f>+D2581&amp;J2581</f>
        <v/>
      </c>
      <c r="AS2581" s="124" t="str">
        <f t="shared" si="367"/>
        <v/>
      </c>
      <c r="AT2581" s="125" t="str">
        <f t="shared" si="368"/>
        <v/>
      </c>
      <c r="AU2581" s="125" t="str">
        <f>IF(NOT(AT2581=""),VLOOKUP(AT2581,[1]PSI_Category!A:B,2,0),"")</f>
        <v/>
      </c>
      <c r="AV2581" s="167"/>
      <c r="AW2581" s="167"/>
      <c r="AX2581" s="167"/>
    </row>
    <row r="2582" spans="2:50" s="133" customFormat="1" ht="11.4" customHeight="1" x14ac:dyDescent="0.3">
      <c r="B2582" s="104"/>
      <c r="C2582" s="105"/>
      <c r="D2582" s="106"/>
      <c r="E2582" s="107"/>
      <c r="F2582" s="105"/>
      <c r="G2582" s="107"/>
      <c r="H2582" s="105"/>
      <c r="I2582" s="105"/>
      <c r="J2582" s="107"/>
      <c r="K2582" s="105"/>
      <c r="L2582" s="105"/>
      <c r="M2582" s="105"/>
      <c r="N2582" s="105"/>
      <c r="O2582" s="127"/>
      <c r="P2582" s="109"/>
      <c r="Q2582" s="110"/>
      <c r="R2582" s="110"/>
      <c r="S2582" s="110"/>
      <c r="T2582" s="110"/>
      <c r="U2582" s="111"/>
      <c r="V2582" s="111"/>
      <c r="W2582" s="112"/>
      <c r="X2582" s="113"/>
      <c r="Y2582" s="114"/>
      <c r="Z2582" s="115"/>
      <c r="AA2582" s="116"/>
      <c r="AB2582" s="117" t="b">
        <f t="shared" si="360"/>
        <v>0</v>
      </c>
      <c r="AC2582" s="117">
        <f t="shared" si="361"/>
        <v>0</v>
      </c>
      <c r="AD2582" s="118"/>
      <c r="AE2582" s="117" t="b">
        <f t="shared" si="362"/>
        <v>0</v>
      </c>
      <c r="AF2582" s="117">
        <f t="shared" si="363"/>
        <v>0</v>
      </c>
      <c r="AG2582" s="119">
        <f t="shared" si="364"/>
        <v>0</v>
      </c>
      <c r="AH2582" s="120" t="b">
        <f t="shared" si="365"/>
        <v>0</v>
      </c>
      <c r="AI2582" s="121">
        <f t="shared" si="366"/>
        <v>0</v>
      </c>
      <c r="AJ2582" s="122">
        <f>+C2582</f>
        <v>0</v>
      </c>
      <c r="AK2582" s="122" t="str">
        <f>IF(ISNA(VLOOKUP(postponeList!D2582,[1]Sheet!$A$2:$B$12,2,FALSE))," ",(VLOOKUP(postponeList!D2582,[1]Sheet!$A$2:$B$12,2,FALSE)))</f>
        <v xml:space="preserve"> </v>
      </c>
      <c r="AL2582" s="122" t="str">
        <f>IF(ISNA(VLOOKUP(E2582,[1]Sheet!$G$2:$H$40,2,FALSE))," ",VLOOKUP(E2582,[1]Sheet!$G$2:$H$40,2,FALSE))</f>
        <v xml:space="preserve"> </v>
      </c>
      <c r="AM2582" s="122" t="str">
        <f>IF(ISNA(VLOOKUP(G2582,[1]Sheet!$K$2:$L$159,2,FALSE))," ",(VLOOKUP(G2582,[1]Sheet!$K$2:$L$159,2,FALSE)))</f>
        <v xml:space="preserve"> </v>
      </c>
      <c r="AN2582" s="122" t="str">
        <f>IF(ISNA(VLOOKUP(I2582&amp;C2582,[1]Sheet!$D$2:$E$228,2,FALSE))," ",VLOOKUP(I2582&amp;C2582,[1]Sheet!$D$2:$E$228,2,FALSE))</f>
        <v xml:space="preserve"> </v>
      </c>
      <c r="AO2582" s="122" t="str">
        <f>+I2582&amp;C2582</f>
        <v/>
      </c>
      <c r="AP2582" s="122" t="str">
        <f>C2582&amp;D2582&amp;E2582&amp;G2582&amp;I2582&amp;O2582</f>
        <v/>
      </c>
      <c r="AQ2582" s="122" t="str">
        <f>B2582&amp;D2582&amp;N2582</f>
        <v/>
      </c>
      <c r="AR2582" s="123" t="str">
        <f>+D2582&amp;J2582</f>
        <v/>
      </c>
      <c r="AS2582" s="124" t="str">
        <f t="shared" si="367"/>
        <v/>
      </c>
      <c r="AT2582" s="125" t="str">
        <f t="shared" si="368"/>
        <v/>
      </c>
      <c r="AU2582" s="125" t="str">
        <f>IF(NOT(AT2582=""),VLOOKUP(AT2582,[1]PSI_Category!A:B,2,0),"")</f>
        <v/>
      </c>
      <c r="AV2582" s="167"/>
      <c r="AW2582" s="167"/>
      <c r="AX2582" s="167"/>
    </row>
    <row r="2583" spans="2:50" s="133" customFormat="1" ht="11.4" customHeight="1" x14ac:dyDescent="0.3">
      <c r="B2583" s="104"/>
      <c r="C2583" s="105"/>
      <c r="D2583" s="106"/>
      <c r="E2583" s="107"/>
      <c r="F2583" s="105"/>
      <c r="G2583" s="107"/>
      <c r="H2583" s="105"/>
      <c r="I2583" s="105"/>
      <c r="J2583" s="107"/>
      <c r="K2583" s="105"/>
      <c r="L2583" s="105"/>
      <c r="M2583" s="105"/>
      <c r="N2583" s="105"/>
      <c r="O2583" s="127"/>
      <c r="P2583" s="109"/>
      <c r="Q2583" s="110"/>
      <c r="R2583" s="110"/>
      <c r="S2583" s="110"/>
      <c r="T2583" s="110"/>
      <c r="U2583" s="111"/>
      <c r="V2583" s="111"/>
      <c r="W2583" s="112"/>
      <c r="X2583" s="113"/>
      <c r="Y2583" s="114"/>
      <c r="Z2583" s="115"/>
      <c r="AA2583" s="116"/>
      <c r="AB2583" s="117" t="b">
        <f t="shared" si="360"/>
        <v>0</v>
      </c>
      <c r="AC2583" s="117">
        <f t="shared" si="361"/>
        <v>0</v>
      </c>
      <c r="AD2583" s="118"/>
      <c r="AE2583" s="117" t="b">
        <f t="shared" si="362"/>
        <v>0</v>
      </c>
      <c r="AF2583" s="117">
        <f t="shared" si="363"/>
        <v>0</v>
      </c>
      <c r="AG2583" s="119">
        <f t="shared" si="364"/>
        <v>0</v>
      </c>
      <c r="AH2583" s="120" t="b">
        <f t="shared" si="365"/>
        <v>0</v>
      </c>
      <c r="AI2583" s="121">
        <f t="shared" si="366"/>
        <v>0</v>
      </c>
      <c r="AJ2583" s="122">
        <f>+C2583</f>
        <v>0</v>
      </c>
      <c r="AK2583" s="122" t="str">
        <f>IF(ISNA(VLOOKUP(postponeList!D2583,[1]Sheet!$A$2:$B$12,2,FALSE))," ",(VLOOKUP(postponeList!D2583,[1]Sheet!$A$2:$B$12,2,FALSE)))</f>
        <v xml:space="preserve"> </v>
      </c>
      <c r="AL2583" s="122" t="str">
        <f>IF(ISNA(VLOOKUP(E2583,[1]Sheet!$G$2:$H$40,2,FALSE))," ",VLOOKUP(E2583,[1]Sheet!$G$2:$H$40,2,FALSE))</f>
        <v xml:space="preserve"> </v>
      </c>
      <c r="AM2583" s="122" t="str">
        <f>IF(ISNA(VLOOKUP(G2583,[1]Sheet!$K$2:$L$159,2,FALSE))," ",(VLOOKUP(G2583,[1]Sheet!$K$2:$L$159,2,FALSE)))</f>
        <v xml:space="preserve"> </v>
      </c>
      <c r="AN2583" s="122" t="str">
        <f>IF(ISNA(VLOOKUP(I2583&amp;C2583,[1]Sheet!$D$2:$E$228,2,FALSE))," ",VLOOKUP(I2583&amp;C2583,[1]Sheet!$D$2:$E$228,2,FALSE))</f>
        <v xml:space="preserve"> </v>
      </c>
      <c r="AO2583" s="122" t="str">
        <f>+I2583&amp;C2583</f>
        <v/>
      </c>
      <c r="AP2583" s="122" t="str">
        <f>C2583&amp;D2583&amp;E2583&amp;G2583&amp;I2583&amp;O2583</f>
        <v/>
      </c>
      <c r="AQ2583" s="122" t="str">
        <f>B2583&amp;D2583&amp;N2583</f>
        <v/>
      </c>
      <c r="AR2583" s="123" t="str">
        <f>+D2583&amp;J2583</f>
        <v/>
      </c>
      <c r="AS2583" s="124" t="str">
        <f t="shared" si="367"/>
        <v/>
      </c>
      <c r="AT2583" s="125" t="str">
        <f t="shared" si="368"/>
        <v/>
      </c>
      <c r="AU2583" s="125" t="str">
        <f>IF(NOT(AT2583=""),VLOOKUP(AT2583,[1]PSI_Category!A:B,2,0),"")</f>
        <v/>
      </c>
      <c r="AV2583" s="167"/>
      <c r="AW2583" s="167"/>
      <c r="AX2583" s="167"/>
    </row>
    <row r="2584" spans="2:50" s="133" customFormat="1" ht="11.4" customHeight="1" x14ac:dyDescent="0.3">
      <c r="B2584" s="104"/>
      <c r="C2584" s="105"/>
      <c r="D2584" s="106"/>
      <c r="E2584" s="107"/>
      <c r="F2584" s="105"/>
      <c r="G2584" s="107"/>
      <c r="H2584" s="105"/>
      <c r="I2584" s="105"/>
      <c r="J2584" s="107"/>
      <c r="K2584" s="105"/>
      <c r="L2584" s="105"/>
      <c r="M2584" s="105"/>
      <c r="N2584" s="105"/>
      <c r="O2584" s="127"/>
      <c r="P2584" s="109"/>
      <c r="Q2584" s="110"/>
      <c r="R2584" s="110"/>
      <c r="S2584" s="110"/>
      <c r="T2584" s="110"/>
      <c r="U2584" s="111"/>
      <c r="V2584" s="111"/>
      <c r="W2584" s="112"/>
      <c r="X2584" s="113"/>
      <c r="Y2584" s="114"/>
      <c r="Z2584" s="115"/>
      <c r="AA2584" s="116"/>
      <c r="AB2584" s="117" t="b">
        <f t="shared" si="360"/>
        <v>0</v>
      </c>
      <c r="AC2584" s="117">
        <f t="shared" si="361"/>
        <v>0</v>
      </c>
      <c r="AD2584" s="118"/>
      <c r="AE2584" s="117" t="b">
        <f t="shared" si="362"/>
        <v>0</v>
      </c>
      <c r="AF2584" s="117">
        <f t="shared" si="363"/>
        <v>0</v>
      </c>
      <c r="AG2584" s="119">
        <f t="shared" si="364"/>
        <v>0</v>
      </c>
      <c r="AH2584" s="120" t="b">
        <f t="shared" si="365"/>
        <v>0</v>
      </c>
      <c r="AI2584" s="121">
        <f t="shared" si="366"/>
        <v>0</v>
      </c>
      <c r="AJ2584" s="122">
        <f>+C2584</f>
        <v>0</v>
      </c>
      <c r="AK2584" s="122" t="str">
        <f>IF(ISNA(VLOOKUP(postponeList!D2584,[1]Sheet!$A$2:$B$12,2,FALSE))," ",(VLOOKUP(postponeList!D2584,[1]Sheet!$A$2:$B$12,2,FALSE)))</f>
        <v xml:space="preserve"> </v>
      </c>
      <c r="AL2584" s="122" t="str">
        <f>IF(ISNA(VLOOKUP(E2584,[1]Sheet!$G$2:$H$40,2,FALSE))," ",VLOOKUP(E2584,[1]Sheet!$G$2:$H$40,2,FALSE))</f>
        <v xml:space="preserve"> </v>
      </c>
      <c r="AM2584" s="122" t="str">
        <f>IF(ISNA(VLOOKUP(G2584,[1]Sheet!$K$2:$L$159,2,FALSE))," ",(VLOOKUP(G2584,[1]Sheet!$K$2:$L$159,2,FALSE)))</f>
        <v xml:space="preserve"> </v>
      </c>
      <c r="AN2584" s="122" t="str">
        <f>IF(ISNA(VLOOKUP(I2584&amp;C2584,[1]Sheet!$D$2:$E$228,2,FALSE))," ",VLOOKUP(I2584&amp;C2584,[1]Sheet!$D$2:$E$228,2,FALSE))</f>
        <v xml:space="preserve"> </v>
      </c>
      <c r="AO2584" s="122" t="str">
        <f>+I2584&amp;C2584</f>
        <v/>
      </c>
      <c r="AP2584" s="122" t="str">
        <f>C2584&amp;D2584&amp;E2584&amp;G2584&amp;I2584&amp;O2584</f>
        <v/>
      </c>
      <c r="AQ2584" s="122" t="str">
        <f>B2584&amp;D2584&amp;N2584</f>
        <v/>
      </c>
      <c r="AR2584" s="123" t="str">
        <f>+D2584&amp;J2584</f>
        <v/>
      </c>
      <c r="AS2584" s="124" t="str">
        <f t="shared" si="367"/>
        <v/>
      </c>
      <c r="AT2584" s="125" t="str">
        <f t="shared" si="368"/>
        <v/>
      </c>
      <c r="AU2584" s="125" t="str">
        <f>IF(NOT(AT2584=""),VLOOKUP(AT2584,[1]PSI_Category!A:B,2,0),"")</f>
        <v/>
      </c>
      <c r="AV2584" s="167"/>
      <c r="AW2584" s="167"/>
      <c r="AX2584" s="167"/>
    </row>
    <row r="2585" spans="2:50" s="133" customFormat="1" ht="11.4" customHeight="1" x14ac:dyDescent="0.3">
      <c r="B2585" s="104"/>
      <c r="C2585" s="105"/>
      <c r="D2585" s="106"/>
      <c r="E2585" s="107"/>
      <c r="F2585" s="105"/>
      <c r="G2585" s="107"/>
      <c r="H2585" s="105"/>
      <c r="I2585" s="105"/>
      <c r="J2585" s="107"/>
      <c r="K2585" s="105"/>
      <c r="L2585" s="105"/>
      <c r="M2585" s="105"/>
      <c r="N2585" s="105"/>
      <c r="O2585" s="127"/>
      <c r="P2585" s="109"/>
      <c r="Q2585" s="110"/>
      <c r="R2585" s="110"/>
      <c r="S2585" s="110"/>
      <c r="T2585" s="110"/>
      <c r="U2585" s="111"/>
      <c r="V2585" s="111"/>
      <c r="W2585" s="112"/>
      <c r="X2585" s="113"/>
      <c r="Y2585" s="114"/>
      <c r="Z2585" s="115"/>
      <c r="AA2585" s="116"/>
      <c r="AB2585" s="117" t="b">
        <f t="shared" si="360"/>
        <v>0</v>
      </c>
      <c r="AC2585" s="117">
        <f t="shared" si="361"/>
        <v>0</v>
      </c>
      <c r="AD2585" s="118"/>
      <c r="AE2585" s="117" t="b">
        <f t="shared" si="362"/>
        <v>0</v>
      </c>
      <c r="AF2585" s="117">
        <f t="shared" si="363"/>
        <v>0</v>
      </c>
      <c r="AG2585" s="119">
        <f t="shared" si="364"/>
        <v>0</v>
      </c>
      <c r="AH2585" s="120" t="b">
        <f t="shared" si="365"/>
        <v>0</v>
      </c>
      <c r="AI2585" s="121">
        <f t="shared" si="366"/>
        <v>0</v>
      </c>
      <c r="AJ2585" s="122">
        <f>+C2585</f>
        <v>0</v>
      </c>
      <c r="AK2585" s="122" t="str">
        <f>IF(ISNA(VLOOKUP(postponeList!D2585,[1]Sheet!$A$2:$B$12,2,FALSE))," ",(VLOOKUP(postponeList!D2585,[1]Sheet!$A$2:$B$12,2,FALSE)))</f>
        <v xml:space="preserve"> </v>
      </c>
      <c r="AL2585" s="122" t="str">
        <f>IF(ISNA(VLOOKUP(E2585,[1]Sheet!$G$2:$H$40,2,FALSE))," ",VLOOKUP(E2585,[1]Sheet!$G$2:$H$40,2,FALSE))</f>
        <v xml:space="preserve"> </v>
      </c>
      <c r="AM2585" s="122" t="str">
        <f>IF(ISNA(VLOOKUP(G2585,[1]Sheet!$K$2:$L$159,2,FALSE))," ",(VLOOKUP(G2585,[1]Sheet!$K$2:$L$159,2,FALSE)))</f>
        <v xml:space="preserve"> </v>
      </c>
      <c r="AN2585" s="122" t="str">
        <f>IF(ISNA(VLOOKUP(I2585&amp;C2585,[1]Sheet!$D$2:$E$228,2,FALSE))," ",VLOOKUP(I2585&amp;C2585,[1]Sheet!$D$2:$E$228,2,FALSE))</f>
        <v xml:space="preserve"> </v>
      </c>
      <c r="AO2585" s="122" t="str">
        <f>+I2585&amp;C2585</f>
        <v/>
      </c>
      <c r="AP2585" s="122" t="str">
        <f>C2585&amp;D2585&amp;E2585&amp;G2585&amp;I2585&amp;O2585</f>
        <v/>
      </c>
      <c r="AQ2585" s="122" t="str">
        <f>B2585&amp;D2585&amp;N2585</f>
        <v/>
      </c>
      <c r="AR2585" s="123" t="str">
        <f>+D2585&amp;J2585</f>
        <v/>
      </c>
      <c r="AS2585" s="124" t="str">
        <f t="shared" si="367"/>
        <v/>
      </c>
      <c r="AT2585" s="125" t="str">
        <f t="shared" si="368"/>
        <v/>
      </c>
      <c r="AU2585" s="125" t="str">
        <f>IF(NOT(AT2585=""),VLOOKUP(AT2585,[1]PSI_Category!A:B,2,0),"")</f>
        <v/>
      </c>
      <c r="AV2585" s="167"/>
      <c r="AW2585" s="167"/>
      <c r="AX2585" s="167"/>
    </row>
    <row r="2586" spans="2:50" s="133" customFormat="1" ht="11.4" customHeight="1" x14ac:dyDescent="0.3">
      <c r="B2586" s="104"/>
      <c r="C2586" s="105"/>
      <c r="D2586" s="106"/>
      <c r="E2586" s="107"/>
      <c r="F2586" s="105"/>
      <c r="G2586" s="107"/>
      <c r="H2586" s="105"/>
      <c r="I2586" s="105"/>
      <c r="J2586" s="107"/>
      <c r="K2586" s="105"/>
      <c r="L2586" s="105"/>
      <c r="M2586" s="105"/>
      <c r="N2586" s="105"/>
      <c r="O2586" s="127"/>
      <c r="P2586" s="109"/>
      <c r="Q2586" s="110"/>
      <c r="R2586" s="110"/>
      <c r="S2586" s="110"/>
      <c r="T2586" s="110"/>
      <c r="U2586" s="111"/>
      <c r="V2586" s="111"/>
      <c r="W2586" s="112"/>
      <c r="X2586" s="113"/>
      <c r="Y2586" s="114"/>
      <c r="Z2586" s="115"/>
      <c r="AA2586" s="116"/>
      <c r="AB2586" s="117" t="b">
        <f t="shared" si="360"/>
        <v>0</v>
      </c>
      <c r="AC2586" s="117">
        <f t="shared" si="361"/>
        <v>0</v>
      </c>
      <c r="AD2586" s="118"/>
      <c r="AE2586" s="117" t="b">
        <f t="shared" si="362"/>
        <v>0</v>
      </c>
      <c r="AF2586" s="117">
        <f t="shared" si="363"/>
        <v>0</v>
      </c>
      <c r="AG2586" s="119">
        <f t="shared" si="364"/>
        <v>0</v>
      </c>
      <c r="AH2586" s="120" t="b">
        <f t="shared" si="365"/>
        <v>0</v>
      </c>
      <c r="AI2586" s="121">
        <f t="shared" si="366"/>
        <v>0</v>
      </c>
      <c r="AJ2586" s="122">
        <f>+C2586</f>
        <v>0</v>
      </c>
      <c r="AK2586" s="122" t="str">
        <f>IF(ISNA(VLOOKUP(postponeList!D2586,[1]Sheet!$A$2:$B$12,2,FALSE))," ",(VLOOKUP(postponeList!D2586,[1]Sheet!$A$2:$B$12,2,FALSE)))</f>
        <v xml:space="preserve"> </v>
      </c>
      <c r="AL2586" s="122" t="str">
        <f>IF(ISNA(VLOOKUP(E2586,[1]Sheet!$G$2:$H$40,2,FALSE))," ",VLOOKUP(E2586,[1]Sheet!$G$2:$H$40,2,FALSE))</f>
        <v xml:space="preserve"> </v>
      </c>
      <c r="AM2586" s="122" t="str">
        <f>IF(ISNA(VLOOKUP(G2586,[1]Sheet!$K$2:$L$159,2,FALSE))," ",(VLOOKUP(G2586,[1]Sheet!$K$2:$L$159,2,FALSE)))</f>
        <v xml:space="preserve"> </v>
      </c>
      <c r="AN2586" s="122" t="str">
        <f>IF(ISNA(VLOOKUP(I2586&amp;C2586,[1]Sheet!$D$2:$E$228,2,FALSE))," ",VLOOKUP(I2586&amp;C2586,[1]Sheet!$D$2:$E$228,2,FALSE))</f>
        <v xml:space="preserve"> </v>
      </c>
      <c r="AO2586" s="122" t="str">
        <f>+I2586&amp;C2586</f>
        <v/>
      </c>
      <c r="AP2586" s="122" t="str">
        <f>C2586&amp;D2586&amp;E2586&amp;G2586&amp;I2586&amp;O2586</f>
        <v/>
      </c>
      <c r="AQ2586" s="122" t="str">
        <f>B2586&amp;D2586&amp;N2586</f>
        <v/>
      </c>
      <c r="AR2586" s="123" t="str">
        <f>+D2586&amp;J2586</f>
        <v/>
      </c>
      <c r="AS2586" s="124" t="str">
        <f t="shared" si="367"/>
        <v/>
      </c>
      <c r="AT2586" s="125" t="str">
        <f t="shared" si="368"/>
        <v/>
      </c>
      <c r="AU2586" s="125" t="str">
        <f>IF(NOT(AT2586=""),VLOOKUP(AT2586,[1]PSI_Category!A:B,2,0),"")</f>
        <v/>
      </c>
      <c r="AV2586" s="167"/>
      <c r="AW2586" s="167"/>
      <c r="AX2586" s="167"/>
    </row>
    <row r="2587" spans="2:50" s="133" customFormat="1" ht="11.4" customHeight="1" x14ac:dyDescent="0.3">
      <c r="B2587" s="104"/>
      <c r="C2587" s="105"/>
      <c r="D2587" s="106"/>
      <c r="E2587" s="107"/>
      <c r="F2587" s="105"/>
      <c r="G2587" s="107"/>
      <c r="H2587" s="105"/>
      <c r="I2587" s="105"/>
      <c r="J2587" s="107"/>
      <c r="K2587" s="105"/>
      <c r="L2587" s="105"/>
      <c r="M2587" s="105"/>
      <c r="N2587" s="105"/>
      <c r="O2587" s="127"/>
      <c r="P2587" s="109"/>
      <c r="Q2587" s="110"/>
      <c r="R2587" s="110"/>
      <c r="S2587" s="110"/>
      <c r="T2587" s="110"/>
      <c r="U2587" s="111"/>
      <c r="V2587" s="111"/>
      <c r="W2587" s="112"/>
      <c r="X2587" s="113"/>
      <c r="Y2587" s="114"/>
      <c r="Z2587" s="115"/>
      <c r="AA2587" s="116"/>
      <c r="AB2587" s="117" t="b">
        <f t="shared" si="360"/>
        <v>0</v>
      </c>
      <c r="AC2587" s="117">
        <f t="shared" si="361"/>
        <v>0</v>
      </c>
      <c r="AD2587" s="118"/>
      <c r="AE2587" s="117" t="b">
        <f t="shared" si="362"/>
        <v>0</v>
      </c>
      <c r="AF2587" s="117">
        <f t="shared" si="363"/>
        <v>0</v>
      </c>
      <c r="AG2587" s="119">
        <f t="shared" si="364"/>
        <v>0</v>
      </c>
      <c r="AH2587" s="120" t="b">
        <f t="shared" si="365"/>
        <v>0</v>
      </c>
      <c r="AI2587" s="121">
        <f t="shared" si="366"/>
        <v>0</v>
      </c>
      <c r="AJ2587" s="122">
        <f>+C2587</f>
        <v>0</v>
      </c>
      <c r="AK2587" s="122" t="str">
        <f>IF(ISNA(VLOOKUP(postponeList!D2587,[1]Sheet!$A$2:$B$12,2,FALSE))," ",(VLOOKUP(postponeList!D2587,[1]Sheet!$A$2:$B$12,2,FALSE)))</f>
        <v xml:space="preserve"> </v>
      </c>
      <c r="AL2587" s="122" t="str">
        <f>IF(ISNA(VLOOKUP(E2587,[1]Sheet!$G$2:$H$40,2,FALSE))," ",VLOOKUP(E2587,[1]Sheet!$G$2:$H$40,2,FALSE))</f>
        <v xml:space="preserve"> </v>
      </c>
      <c r="AM2587" s="122" t="str">
        <f>IF(ISNA(VLOOKUP(G2587,[1]Sheet!$K$2:$L$159,2,FALSE))," ",(VLOOKUP(G2587,[1]Sheet!$K$2:$L$159,2,FALSE)))</f>
        <v xml:space="preserve"> </v>
      </c>
      <c r="AN2587" s="122" t="str">
        <f>IF(ISNA(VLOOKUP(I2587&amp;C2587,[1]Sheet!$D$2:$E$228,2,FALSE))," ",VLOOKUP(I2587&amp;C2587,[1]Sheet!$D$2:$E$228,2,FALSE))</f>
        <v xml:space="preserve"> </v>
      </c>
      <c r="AO2587" s="122" t="str">
        <f>+I2587&amp;C2587</f>
        <v/>
      </c>
      <c r="AP2587" s="122" t="str">
        <f>C2587&amp;D2587&amp;E2587&amp;G2587&amp;I2587&amp;O2587</f>
        <v/>
      </c>
      <c r="AQ2587" s="122" t="str">
        <f>B2587&amp;D2587&amp;N2587</f>
        <v/>
      </c>
      <c r="AR2587" s="123" t="str">
        <f>+D2587&amp;J2587</f>
        <v/>
      </c>
      <c r="AS2587" s="124" t="str">
        <f t="shared" si="367"/>
        <v/>
      </c>
      <c r="AT2587" s="125" t="str">
        <f t="shared" si="368"/>
        <v/>
      </c>
      <c r="AU2587" s="125" t="str">
        <f>IF(NOT(AT2587=""),VLOOKUP(AT2587,[1]PSI_Category!A:B,2,0),"")</f>
        <v/>
      </c>
      <c r="AV2587" s="167"/>
      <c r="AW2587" s="167"/>
      <c r="AX2587" s="167"/>
    </row>
    <row r="2588" spans="2:50" s="133" customFormat="1" ht="11.4" customHeight="1" x14ac:dyDescent="0.3">
      <c r="B2588" s="104"/>
      <c r="C2588" s="105"/>
      <c r="D2588" s="106"/>
      <c r="E2588" s="107"/>
      <c r="F2588" s="105"/>
      <c r="G2588" s="107"/>
      <c r="H2588" s="105"/>
      <c r="I2588" s="105"/>
      <c r="J2588" s="107"/>
      <c r="K2588" s="105"/>
      <c r="L2588" s="105"/>
      <c r="M2588" s="105"/>
      <c r="N2588" s="105"/>
      <c r="O2588" s="127"/>
      <c r="P2588" s="109"/>
      <c r="Q2588" s="110"/>
      <c r="R2588" s="110"/>
      <c r="S2588" s="110"/>
      <c r="T2588" s="110"/>
      <c r="U2588" s="111"/>
      <c r="V2588" s="111"/>
      <c r="W2588" s="112"/>
      <c r="X2588" s="113"/>
      <c r="Y2588" s="114"/>
      <c r="Z2588" s="115"/>
      <c r="AA2588" s="116"/>
      <c r="AB2588" s="117" t="b">
        <f t="shared" si="360"/>
        <v>0</v>
      </c>
      <c r="AC2588" s="117">
        <f t="shared" si="361"/>
        <v>0</v>
      </c>
      <c r="AD2588" s="118"/>
      <c r="AE2588" s="117" t="b">
        <f t="shared" si="362"/>
        <v>0</v>
      </c>
      <c r="AF2588" s="117">
        <f t="shared" si="363"/>
        <v>0</v>
      </c>
      <c r="AG2588" s="119">
        <f t="shared" si="364"/>
        <v>0</v>
      </c>
      <c r="AH2588" s="120" t="b">
        <f t="shared" si="365"/>
        <v>0</v>
      </c>
      <c r="AI2588" s="121">
        <f t="shared" si="366"/>
        <v>0</v>
      </c>
      <c r="AJ2588" s="122">
        <f>+C2588</f>
        <v>0</v>
      </c>
      <c r="AK2588" s="122" t="str">
        <f>IF(ISNA(VLOOKUP(postponeList!D2588,[1]Sheet!$A$2:$B$12,2,FALSE))," ",(VLOOKUP(postponeList!D2588,[1]Sheet!$A$2:$B$12,2,FALSE)))</f>
        <v xml:space="preserve"> </v>
      </c>
      <c r="AL2588" s="122" t="str">
        <f>IF(ISNA(VLOOKUP(E2588,[1]Sheet!$G$2:$H$40,2,FALSE))," ",VLOOKUP(E2588,[1]Sheet!$G$2:$H$40,2,FALSE))</f>
        <v xml:space="preserve"> </v>
      </c>
      <c r="AM2588" s="122" t="str">
        <f>IF(ISNA(VLOOKUP(G2588,[1]Sheet!$K$2:$L$159,2,FALSE))," ",(VLOOKUP(G2588,[1]Sheet!$K$2:$L$159,2,FALSE)))</f>
        <v xml:space="preserve"> </v>
      </c>
      <c r="AN2588" s="122" t="str">
        <f>IF(ISNA(VLOOKUP(I2588&amp;C2588,[1]Sheet!$D$2:$E$228,2,FALSE))," ",VLOOKUP(I2588&amp;C2588,[1]Sheet!$D$2:$E$228,2,FALSE))</f>
        <v xml:space="preserve"> </v>
      </c>
      <c r="AO2588" s="122" t="str">
        <f>+I2588&amp;C2588</f>
        <v/>
      </c>
      <c r="AP2588" s="122" t="str">
        <f>C2588&amp;D2588&amp;E2588&amp;G2588&amp;I2588&amp;O2588</f>
        <v/>
      </c>
      <c r="AQ2588" s="122" t="str">
        <f>B2588&amp;D2588&amp;N2588</f>
        <v/>
      </c>
      <c r="AR2588" s="123" t="str">
        <f>+D2588&amp;J2588</f>
        <v/>
      </c>
      <c r="AS2588" s="124" t="str">
        <f t="shared" si="367"/>
        <v/>
      </c>
      <c r="AT2588" s="125" t="str">
        <f t="shared" si="368"/>
        <v/>
      </c>
      <c r="AU2588" s="125" t="str">
        <f>IF(NOT(AT2588=""),VLOOKUP(AT2588,[1]PSI_Category!A:B,2,0),"")</f>
        <v/>
      </c>
      <c r="AV2588" s="167"/>
      <c r="AW2588" s="167"/>
      <c r="AX2588" s="167"/>
    </row>
    <row r="2589" spans="2:50" s="133" customFormat="1" ht="11.4" customHeight="1" x14ac:dyDescent="0.3">
      <c r="B2589" s="104"/>
      <c r="C2589" s="105"/>
      <c r="D2589" s="106"/>
      <c r="E2589" s="107"/>
      <c r="F2589" s="105"/>
      <c r="G2589" s="107"/>
      <c r="H2589" s="105"/>
      <c r="I2589" s="105"/>
      <c r="J2589" s="107"/>
      <c r="K2589" s="105"/>
      <c r="L2589" s="105"/>
      <c r="M2589" s="105"/>
      <c r="N2589" s="105"/>
      <c r="O2589" s="127"/>
      <c r="P2589" s="109"/>
      <c r="Q2589" s="110"/>
      <c r="R2589" s="110"/>
      <c r="S2589" s="110"/>
      <c r="T2589" s="110"/>
      <c r="U2589" s="111"/>
      <c r="V2589" s="111"/>
      <c r="W2589" s="112"/>
      <c r="X2589" s="113"/>
      <c r="Y2589" s="114"/>
      <c r="Z2589" s="115"/>
      <c r="AA2589" s="116"/>
      <c r="AB2589" s="117" t="b">
        <f t="shared" si="360"/>
        <v>0</v>
      </c>
      <c r="AC2589" s="117">
        <f t="shared" si="361"/>
        <v>0</v>
      </c>
      <c r="AD2589" s="118"/>
      <c r="AE2589" s="117" t="b">
        <f t="shared" si="362"/>
        <v>0</v>
      </c>
      <c r="AF2589" s="117">
        <f t="shared" si="363"/>
        <v>0</v>
      </c>
      <c r="AG2589" s="119">
        <f t="shared" si="364"/>
        <v>0</v>
      </c>
      <c r="AH2589" s="120" t="b">
        <f t="shared" si="365"/>
        <v>0</v>
      </c>
      <c r="AI2589" s="121">
        <f t="shared" si="366"/>
        <v>0</v>
      </c>
      <c r="AJ2589" s="170">
        <f>+C2589</f>
        <v>0</v>
      </c>
      <c r="AK2589" s="122" t="str">
        <f>IF(ISNA(VLOOKUP(postponeList!D2589,[1]Sheet!$A$2:$B$12,2,FALSE))," ",(VLOOKUP(postponeList!D2589,[1]Sheet!$A$2:$B$12,2,FALSE)))</f>
        <v xml:space="preserve"> </v>
      </c>
      <c r="AL2589" s="122" t="str">
        <f>IF(ISNA(VLOOKUP(E2589,[1]Sheet!$G$2:$H$40,2,FALSE))," ",VLOOKUP(E2589,[1]Sheet!$G$2:$H$40,2,FALSE))</f>
        <v xml:space="preserve"> </v>
      </c>
      <c r="AM2589" s="122" t="str">
        <f>IF(ISNA(VLOOKUP(G2589,[1]Sheet!$K$2:$L$159,2,FALSE))," ",(VLOOKUP(G2589,[1]Sheet!$K$2:$L$159,2,FALSE)))</f>
        <v xml:space="preserve"> </v>
      </c>
      <c r="AN2589" s="122" t="str">
        <f>IF(ISNA(VLOOKUP(I2589&amp;C2589,[1]Sheet!$D$2:$E$228,2,FALSE))," ",VLOOKUP(I2589&amp;C2589,[1]Sheet!$D$2:$E$228,2,FALSE))</f>
        <v xml:space="preserve"> </v>
      </c>
      <c r="AO2589" s="122" t="str">
        <f>+I2589&amp;C2589</f>
        <v/>
      </c>
      <c r="AP2589" s="122" t="str">
        <f>C2589&amp;D2589&amp;E2589&amp;G2589&amp;I2589&amp;O2589</f>
        <v/>
      </c>
      <c r="AQ2589" s="122" t="str">
        <f>B2589&amp;D2589&amp;N2589</f>
        <v/>
      </c>
      <c r="AR2589" s="123" t="str">
        <f>+D2589&amp;J2589</f>
        <v/>
      </c>
      <c r="AS2589" s="124" t="str">
        <f t="shared" si="367"/>
        <v/>
      </c>
      <c r="AT2589" s="125" t="str">
        <f t="shared" si="368"/>
        <v/>
      </c>
      <c r="AU2589" s="125" t="str">
        <f>IF(NOT(AT2589=""),VLOOKUP(AT2589,[1]PSI_Category!A:B,2,0),"")</f>
        <v/>
      </c>
      <c r="AV2589" s="167"/>
      <c r="AW2589" s="167"/>
      <c r="AX2589" s="167"/>
    </row>
    <row r="2590" spans="2:50" s="133" customFormat="1" ht="11.4" customHeight="1" x14ac:dyDescent="0.3">
      <c r="B2590" s="104"/>
      <c r="C2590" s="105"/>
      <c r="D2590" s="106"/>
      <c r="E2590" s="107"/>
      <c r="F2590" s="105"/>
      <c r="G2590" s="107"/>
      <c r="H2590" s="105"/>
      <c r="I2590" s="105"/>
      <c r="J2590" s="107"/>
      <c r="K2590" s="105"/>
      <c r="L2590" s="105"/>
      <c r="M2590" s="105"/>
      <c r="N2590" s="105"/>
      <c r="O2590" s="127"/>
      <c r="P2590" s="109"/>
      <c r="Q2590" s="110"/>
      <c r="R2590" s="110"/>
      <c r="S2590" s="110"/>
      <c r="T2590" s="110"/>
      <c r="U2590" s="111"/>
      <c r="V2590" s="111"/>
      <c r="W2590" s="112"/>
      <c r="X2590" s="113"/>
      <c r="Y2590" s="114"/>
      <c r="Z2590" s="115"/>
      <c r="AA2590" s="116"/>
      <c r="AB2590" s="117" t="b">
        <f t="shared" si="360"/>
        <v>0</v>
      </c>
      <c r="AC2590" s="117">
        <f t="shared" si="361"/>
        <v>0</v>
      </c>
      <c r="AD2590" s="118"/>
      <c r="AE2590" s="117" t="b">
        <f t="shared" si="362"/>
        <v>0</v>
      </c>
      <c r="AF2590" s="117">
        <f t="shared" si="363"/>
        <v>0</v>
      </c>
      <c r="AG2590" s="119">
        <f t="shared" si="364"/>
        <v>0</v>
      </c>
      <c r="AH2590" s="120" t="b">
        <f t="shared" si="365"/>
        <v>0</v>
      </c>
      <c r="AI2590" s="121">
        <f t="shared" si="366"/>
        <v>0</v>
      </c>
      <c r="AJ2590" s="170">
        <f>+C2590</f>
        <v>0</v>
      </c>
      <c r="AK2590" s="122" t="str">
        <f>IF(ISNA(VLOOKUP(postponeList!D2590,[1]Sheet!$A$2:$B$12,2,FALSE))," ",(VLOOKUP(postponeList!D2590,[1]Sheet!$A$2:$B$12,2,FALSE)))</f>
        <v xml:space="preserve"> </v>
      </c>
      <c r="AL2590" s="122" t="str">
        <f>IF(ISNA(VLOOKUP(E2590,[1]Sheet!$G$2:$H$40,2,FALSE))," ",VLOOKUP(E2590,[1]Sheet!$G$2:$H$40,2,FALSE))</f>
        <v xml:space="preserve"> </v>
      </c>
      <c r="AM2590" s="122" t="str">
        <f>IF(ISNA(VLOOKUP(G2590,[1]Sheet!$K$2:$L$159,2,FALSE))," ",(VLOOKUP(G2590,[1]Sheet!$K$2:$L$159,2,FALSE)))</f>
        <v xml:space="preserve"> </v>
      </c>
      <c r="AN2590" s="122" t="str">
        <f>IF(ISNA(VLOOKUP(I2590&amp;C2590,[1]Sheet!$D$2:$E$228,2,FALSE))," ",VLOOKUP(I2590&amp;C2590,[1]Sheet!$D$2:$E$228,2,FALSE))</f>
        <v xml:space="preserve"> </v>
      </c>
      <c r="AO2590" s="122" t="str">
        <f>+I2590&amp;C2590</f>
        <v/>
      </c>
      <c r="AP2590" s="122" t="str">
        <f>C2590&amp;D2590&amp;E2590&amp;G2590&amp;I2590&amp;O2590</f>
        <v/>
      </c>
      <c r="AQ2590" s="122" t="str">
        <f>B2590&amp;D2590&amp;N2590</f>
        <v/>
      </c>
      <c r="AR2590" s="123" t="str">
        <f>+D2590&amp;J2590</f>
        <v/>
      </c>
      <c r="AS2590" s="124" t="str">
        <f t="shared" si="367"/>
        <v/>
      </c>
      <c r="AT2590" s="125" t="str">
        <f t="shared" si="368"/>
        <v/>
      </c>
      <c r="AU2590" s="125" t="str">
        <f>IF(NOT(AT2590=""),VLOOKUP(AT2590,[1]PSI_Category!A:B,2,0),"")</f>
        <v/>
      </c>
      <c r="AV2590" s="167"/>
      <c r="AW2590" s="167"/>
      <c r="AX2590" s="167"/>
    </row>
    <row r="2591" spans="2:50" s="133" customFormat="1" ht="11.4" customHeight="1" x14ac:dyDescent="0.3">
      <c r="B2591" s="104"/>
      <c r="C2591" s="105"/>
      <c r="D2591" s="106"/>
      <c r="E2591" s="107"/>
      <c r="F2591" s="105"/>
      <c r="G2591" s="107"/>
      <c r="H2591" s="105"/>
      <c r="I2591" s="105"/>
      <c r="J2591" s="107"/>
      <c r="K2591" s="105"/>
      <c r="L2591" s="105"/>
      <c r="M2591" s="105"/>
      <c r="N2591" s="105"/>
      <c r="O2591" s="127"/>
      <c r="P2591" s="109"/>
      <c r="Q2591" s="110"/>
      <c r="R2591" s="110"/>
      <c r="S2591" s="110"/>
      <c r="T2591" s="110"/>
      <c r="U2591" s="111"/>
      <c r="V2591" s="111"/>
      <c r="W2591" s="112"/>
      <c r="X2591" s="113"/>
      <c r="Y2591" s="114"/>
      <c r="Z2591" s="115"/>
      <c r="AA2591" s="116"/>
      <c r="AB2591" s="117" t="b">
        <f t="shared" si="360"/>
        <v>0</v>
      </c>
      <c r="AC2591" s="117">
        <f t="shared" si="361"/>
        <v>0</v>
      </c>
      <c r="AD2591" s="118"/>
      <c r="AE2591" s="117" t="b">
        <f t="shared" si="362"/>
        <v>0</v>
      </c>
      <c r="AF2591" s="117">
        <f t="shared" si="363"/>
        <v>0</v>
      </c>
      <c r="AG2591" s="119">
        <f t="shared" si="364"/>
        <v>0</v>
      </c>
      <c r="AH2591" s="120" t="b">
        <f t="shared" si="365"/>
        <v>0</v>
      </c>
      <c r="AI2591" s="121">
        <f t="shared" si="366"/>
        <v>0</v>
      </c>
      <c r="AJ2591" s="170">
        <f>+C2591</f>
        <v>0</v>
      </c>
      <c r="AK2591" s="122" t="str">
        <f>IF(ISNA(VLOOKUP(postponeList!D2591,[1]Sheet!$A$2:$B$12,2,FALSE))," ",(VLOOKUP(postponeList!D2591,[1]Sheet!$A$2:$B$12,2,FALSE)))</f>
        <v xml:space="preserve"> </v>
      </c>
      <c r="AL2591" s="122" t="str">
        <f>IF(ISNA(VLOOKUP(E2591,[1]Sheet!$G$2:$H$40,2,FALSE))," ",VLOOKUP(E2591,[1]Sheet!$G$2:$H$40,2,FALSE))</f>
        <v xml:space="preserve"> </v>
      </c>
      <c r="AM2591" s="122" t="str">
        <f>IF(ISNA(VLOOKUP(G2591,[1]Sheet!$K$2:$L$159,2,FALSE))," ",(VLOOKUP(G2591,[1]Sheet!$K$2:$L$159,2,FALSE)))</f>
        <v xml:space="preserve"> </v>
      </c>
      <c r="AN2591" s="122" t="str">
        <f>IF(ISNA(VLOOKUP(I2591&amp;C2591,[1]Sheet!$D$2:$E$228,2,FALSE))," ",VLOOKUP(I2591&amp;C2591,[1]Sheet!$D$2:$E$228,2,FALSE))</f>
        <v xml:space="preserve"> </v>
      </c>
      <c r="AO2591" s="122" t="str">
        <f>+I2591&amp;C2591</f>
        <v/>
      </c>
      <c r="AP2591" s="122" t="str">
        <f>C2591&amp;D2591&amp;E2591&amp;G2591&amp;I2591&amp;O2591</f>
        <v/>
      </c>
      <c r="AQ2591" s="122" t="str">
        <f>B2591&amp;D2591&amp;N2591</f>
        <v/>
      </c>
      <c r="AR2591" s="123" t="str">
        <f>+D2591&amp;J2591</f>
        <v/>
      </c>
      <c r="AS2591" s="124" t="str">
        <f t="shared" si="367"/>
        <v/>
      </c>
      <c r="AT2591" s="125" t="str">
        <f t="shared" si="368"/>
        <v/>
      </c>
      <c r="AU2591" s="125" t="str">
        <f>IF(NOT(AT2591=""),VLOOKUP(AT2591,[1]PSI_Category!A:B,2,0),"")</f>
        <v/>
      </c>
      <c r="AV2591" s="167"/>
      <c r="AW2591" s="167"/>
      <c r="AX2591" s="167"/>
    </row>
    <row r="2592" spans="2:50" s="133" customFormat="1" ht="11.4" customHeight="1" x14ac:dyDescent="0.3">
      <c r="B2592" s="104"/>
      <c r="C2592" s="105"/>
      <c r="D2592" s="106"/>
      <c r="E2592" s="107"/>
      <c r="F2592" s="105"/>
      <c r="G2592" s="107"/>
      <c r="H2592" s="105"/>
      <c r="I2592" s="105"/>
      <c r="J2592" s="107"/>
      <c r="K2592" s="105"/>
      <c r="L2592" s="105"/>
      <c r="M2592" s="105"/>
      <c r="N2592" s="105"/>
      <c r="O2592" s="127"/>
      <c r="P2592" s="109"/>
      <c r="Q2592" s="110"/>
      <c r="R2592" s="110"/>
      <c r="S2592" s="110"/>
      <c r="T2592" s="110"/>
      <c r="U2592" s="111"/>
      <c r="V2592" s="111"/>
      <c r="W2592" s="112"/>
      <c r="X2592" s="113"/>
      <c r="Y2592" s="114"/>
      <c r="Z2592" s="115"/>
      <c r="AA2592" s="116"/>
      <c r="AB2592" s="117" t="b">
        <f t="shared" si="360"/>
        <v>0</v>
      </c>
      <c r="AC2592" s="117">
        <f t="shared" si="361"/>
        <v>0</v>
      </c>
      <c r="AD2592" s="118"/>
      <c r="AE2592" s="117" t="b">
        <f t="shared" si="362"/>
        <v>0</v>
      </c>
      <c r="AF2592" s="117">
        <f t="shared" si="363"/>
        <v>0</v>
      </c>
      <c r="AG2592" s="119">
        <f t="shared" si="364"/>
        <v>0</v>
      </c>
      <c r="AH2592" s="120" t="b">
        <f t="shared" si="365"/>
        <v>0</v>
      </c>
      <c r="AI2592" s="121">
        <f t="shared" si="366"/>
        <v>0</v>
      </c>
      <c r="AJ2592" s="170">
        <f>+C2592</f>
        <v>0</v>
      </c>
      <c r="AK2592" s="122" t="str">
        <f>IF(ISNA(VLOOKUP(postponeList!D2592,[1]Sheet!$A$2:$B$12,2,FALSE))," ",(VLOOKUP(postponeList!D2592,[1]Sheet!$A$2:$B$12,2,FALSE)))</f>
        <v xml:space="preserve"> </v>
      </c>
      <c r="AL2592" s="122" t="str">
        <f>IF(ISNA(VLOOKUP(E2592,[1]Sheet!$G$2:$H$40,2,FALSE))," ",VLOOKUP(E2592,[1]Sheet!$G$2:$H$40,2,FALSE))</f>
        <v xml:space="preserve"> </v>
      </c>
      <c r="AM2592" s="122" t="str">
        <f>IF(ISNA(VLOOKUP(G2592,[1]Sheet!$K$2:$L$159,2,FALSE))," ",(VLOOKUP(G2592,[1]Sheet!$K$2:$L$159,2,FALSE)))</f>
        <v xml:space="preserve"> </v>
      </c>
      <c r="AN2592" s="122" t="str">
        <f>IF(ISNA(VLOOKUP(I2592&amp;C2592,[1]Sheet!$D$2:$E$228,2,FALSE))," ",VLOOKUP(I2592&amp;C2592,[1]Sheet!$D$2:$E$228,2,FALSE))</f>
        <v xml:space="preserve"> </v>
      </c>
      <c r="AO2592" s="122" t="str">
        <f>+I2592&amp;C2592</f>
        <v/>
      </c>
      <c r="AP2592" s="122" t="str">
        <f>C2592&amp;D2592&amp;E2592&amp;G2592&amp;I2592&amp;O2592</f>
        <v/>
      </c>
      <c r="AQ2592" s="122" t="str">
        <f>B2592&amp;D2592&amp;N2592</f>
        <v/>
      </c>
      <c r="AR2592" s="123" t="str">
        <f>+D2592&amp;J2592</f>
        <v/>
      </c>
      <c r="AS2592" s="124" t="str">
        <f t="shared" si="367"/>
        <v/>
      </c>
      <c r="AT2592" s="125" t="str">
        <f t="shared" si="368"/>
        <v/>
      </c>
      <c r="AU2592" s="125" t="str">
        <f>IF(NOT(AT2592=""),VLOOKUP(AT2592,[1]PSI_Category!A:B,2,0),"")</f>
        <v/>
      </c>
      <c r="AV2592" s="167"/>
      <c r="AW2592" s="167"/>
      <c r="AX2592" s="167"/>
    </row>
    <row r="2593" spans="2:50" s="133" customFormat="1" ht="11.4" customHeight="1" x14ac:dyDescent="0.3">
      <c r="B2593" s="104"/>
      <c r="C2593" s="105"/>
      <c r="D2593" s="106"/>
      <c r="E2593" s="107"/>
      <c r="F2593" s="105"/>
      <c r="G2593" s="107"/>
      <c r="H2593" s="105"/>
      <c r="I2593" s="105"/>
      <c r="J2593" s="107"/>
      <c r="K2593" s="105"/>
      <c r="L2593" s="105"/>
      <c r="M2593" s="105"/>
      <c r="N2593" s="105"/>
      <c r="O2593" s="127"/>
      <c r="P2593" s="109"/>
      <c r="Q2593" s="110"/>
      <c r="R2593" s="110"/>
      <c r="S2593" s="110"/>
      <c r="T2593" s="110"/>
      <c r="U2593" s="111"/>
      <c r="V2593" s="111"/>
      <c r="W2593" s="112"/>
      <c r="X2593" s="113"/>
      <c r="Y2593" s="114"/>
      <c r="Z2593" s="115"/>
      <c r="AA2593" s="116"/>
      <c r="AB2593" s="117" t="b">
        <f t="shared" si="360"/>
        <v>0</v>
      </c>
      <c r="AC2593" s="117">
        <f t="shared" si="361"/>
        <v>0</v>
      </c>
      <c r="AD2593" s="118"/>
      <c r="AE2593" s="117" t="b">
        <f t="shared" si="362"/>
        <v>0</v>
      </c>
      <c r="AF2593" s="117">
        <f t="shared" si="363"/>
        <v>0</v>
      </c>
      <c r="AG2593" s="119">
        <f t="shared" si="364"/>
        <v>0</v>
      </c>
      <c r="AH2593" s="120" t="b">
        <f t="shared" si="365"/>
        <v>0</v>
      </c>
      <c r="AI2593" s="121">
        <f t="shared" si="366"/>
        <v>0</v>
      </c>
      <c r="AJ2593" s="170">
        <f>+C2593</f>
        <v>0</v>
      </c>
      <c r="AK2593" s="122" t="str">
        <f>IF(ISNA(VLOOKUP(postponeList!D2593,[1]Sheet!$A$2:$B$12,2,FALSE))," ",(VLOOKUP(postponeList!D2593,[1]Sheet!$A$2:$B$12,2,FALSE)))</f>
        <v xml:space="preserve"> </v>
      </c>
      <c r="AL2593" s="122" t="str">
        <f>IF(ISNA(VLOOKUP(E2593,[1]Sheet!$G$2:$H$40,2,FALSE))," ",VLOOKUP(E2593,[1]Sheet!$G$2:$H$40,2,FALSE))</f>
        <v xml:space="preserve"> </v>
      </c>
      <c r="AM2593" s="122" t="str">
        <f>IF(ISNA(VLOOKUP(G2593,[1]Sheet!$K$2:$L$159,2,FALSE))," ",(VLOOKUP(G2593,[1]Sheet!$K$2:$L$159,2,FALSE)))</f>
        <v xml:space="preserve"> </v>
      </c>
      <c r="AN2593" s="122" t="str">
        <f>IF(ISNA(VLOOKUP(I2593&amp;C2593,[1]Sheet!$D$2:$E$228,2,FALSE))," ",VLOOKUP(I2593&amp;C2593,[1]Sheet!$D$2:$E$228,2,FALSE))</f>
        <v xml:space="preserve"> </v>
      </c>
      <c r="AO2593" s="122" t="str">
        <f>+I2593&amp;C2593</f>
        <v/>
      </c>
      <c r="AP2593" s="122" t="str">
        <f>C2593&amp;D2593&amp;E2593&amp;G2593&amp;I2593&amp;O2593</f>
        <v/>
      </c>
      <c r="AQ2593" s="122" t="str">
        <f>B2593&amp;D2593&amp;N2593</f>
        <v/>
      </c>
      <c r="AR2593" s="123" t="str">
        <f>+D2593&amp;J2593</f>
        <v/>
      </c>
      <c r="AS2593" s="124" t="str">
        <f t="shared" si="367"/>
        <v/>
      </c>
      <c r="AT2593" s="125" t="str">
        <f t="shared" si="368"/>
        <v/>
      </c>
      <c r="AU2593" s="125" t="str">
        <f>IF(NOT(AT2593=""),VLOOKUP(AT2593,[1]PSI_Category!A:B,2,0),"")</f>
        <v/>
      </c>
      <c r="AV2593" s="167"/>
      <c r="AW2593" s="167"/>
      <c r="AX2593" s="167"/>
    </row>
    <row r="2594" spans="2:50" s="133" customFormat="1" ht="11.4" customHeight="1" x14ac:dyDescent="0.3">
      <c r="B2594" s="104"/>
      <c r="C2594" s="105"/>
      <c r="D2594" s="106"/>
      <c r="E2594" s="107"/>
      <c r="F2594" s="105"/>
      <c r="G2594" s="107"/>
      <c r="H2594" s="105"/>
      <c r="I2594" s="105"/>
      <c r="J2594" s="107"/>
      <c r="K2594" s="105"/>
      <c r="L2594" s="105"/>
      <c r="M2594" s="105"/>
      <c r="N2594" s="105"/>
      <c r="O2594" s="127"/>
      <c r="P2594" s="109"/>
      <c r="Q2594" s="110"/>
      <c r="R2594" s="110"/>
      <c r="S2594" s="110"/>
      <c r="T2594" s="110"/>
      <c r="U2594" s="111"/>
      <c r="V2594" s="111"/>
      <c r="W2594" s="112"/>
      <c r="X2594" s="113"/>
      <c r="Y2594" s="114"/>
      <c r="Z2594" s="115"/>
      <c r="AA2594" s="116"/>
      <c r="AB2594" s="117" t="b">
        <f t="shared" si="360"/>
        <v>0</v>
      </c>
      <c r="AC2594" s="117">
        <f t="shared" si="361"/>
        <v>0</v>
      </c>
      <c r="AD2594" s="118"/>
      <c r="AE2594" s="117" t="b">
        <f t="shared" si="362"/>
        <v>0</v>
      </c>
      <c r="AF2594" s="117">
        <f t="shared" si="363"/>
        <v>0</v>
      </c>
      <c r="AG2594" s="119">
        <f t="shared" si="364"/>
        <v>0</v>
      </c>
      <c r="AH2594" s="120" t="b">
        <f t="shared" si="365"/>
        <v>0</v>
      </c>
      <c r="AI2594" s="121">
        <f t="shared" si="366"/>
        <v>0</v>
      </c>
      <c r="AJ2594" s="170">
        <f>+C2594</f>
        <v>0</v>
      </c>
      <c r="AK2594" s="122" t="str">
        <f>IF(ISNA(VLOOKUP(postponeList!D2594,[1]Sheet!$A$2:$B$12,2,FALSE))," ",(VLOOKUP(postponeList!D2594,[1]Sheet!$A$2:$B$12,2,FALSE)))</f>
        <v xml:space="preserve"> </v>
      </c>
      <c r="AL2594" s="122" t="str">
        <f>IF(ISNA(VLOOKUP(E2594,[1]Sheet!$G$2:$H$40,2,FALSE))," ",VLOOKUP(E2594,[1]Sheet!$G$2:$H$40,2,FALSE))</f>
        <v xml:space="preserve"> </v>
      </c>
      <c r="AM2594" s="122" t="str">
        <f>IF(ISNA(VLOOKUP(G2594,[1]Sheet!$K$2:$L$159,2,FALSE))," ",(VLOOKUP(G2594,[1]Sheet!$K$2:$L$159,2,FALSE)))</f>
        <v xml:space="preserve"> </v>
      </c>
      <c r="AN2594" s="122" t="str">
        <f>IF(ISNA(VLOOKUP(I2594&amp;C2594,[1]Sheet!$D$2:$E$228,2,FALSE))," ",VLOOKUP(I2594&amp;C2594,[1]Sheet!$D$2:$E$228,2,FALSE))</f>
        <v xml:space="preserve"> </v>
      </c>
      <c r="AO2594" s="122" t="str">
        <f>+I2594&amp;C2594</f>
        <v/>
      </c>
      <c r="AP2594" s="122" t="str">
        <f>C2594&amp;D2594&amp;E2594&amp;G2594&amp;I2594&amp;O2594</f>
        <v/>
      </c>
      <c r="AQ2594" s="122" t="str">
        <f>B2594&amp;D2594&amp;N2594</f>
        <v/>
      </c>
      <c r="AR2594" s="123" t="str">
        <f>+D2594&amp;J2594</f>
        <v/>
      </c>
      <c r="AS2594" s="124" t="str">
        <f t="shared" si="367"/>
        <v/>
      </c>
      <c r="AT2594" s="125" t="str">
        <f t="shared" si="368"/>
        <v/>
      </c>
      <c r="AU2594" s="125" t="str">
        <f>IF(NOT(AT2594=""),VLOOKUP(AT2594,[1]PSI_Category!A:B,2,0),"")</f>
        <v/>
      </c>
      <c r="AV2594" s="167"/>
      <c r="AW2594" s="167"/>
      <c r="AX2594" s="167"/>
    </row>
    <row r="2595" spans="2:50" s="133" customFormat="1" ht="11.4" customHeight="1" x14ac:dyDescent="0.3">
      <c r="B2595" s="104"/>
      <c r="C2595" s="105"/>
      <c r="D2595" s="106"/>
      <c r="E2595" s="107"/>
      <c r="F2595" s="105"/>
      <c r="G2595" s="107"/>
      <c r="H2595" s="105"/>
      <c r="I2595" s="105"/>
      <c r="J2595" s="107"/>
      <c r="K2595" s="105"/>
      <c r="L2595" s="105"/>
      <c r="M2595" s="105"/>
      <c r="N2595" s="105"/>
      <c r="O2595" s="127"/>
      <c r="P2595" s="109"/>
      <c r="Q2595" s="110"/>
      <c r="R2595" s="110"/>
      <c r="S2595" s="110"/>
      <c r="T2595" s="110"/>
      <c r="U2595" s="111"/>
      <c r="V2595" s="111"/>
      <c r="W2595" s="112"/>
      <c r="X2595" s="113"/>
      <c r="Y2595" s="114"/>
      <c r="Z2595" s="115"/>
      <c r="AA2595" s="116"/>
      <c r="AB2595" s="117" t="b">
        <f t="shared" si="360"/>
        <v>0</v>
      </c>
      <c r="AC2595" s="117">
        <f t="shared" si="361"/>
        <v>0</v>
      </c>
      <c r="AD2595" s="118"/>
      <c r="AE2595" s="117" t="b">
        <f t="shared" si="362"/>
        <v>0</v>
      </c>
      <c r="AF2595" s="117">
        <f t="shared" si="363"/>
        <v>0</v>
      </c>
      <c r="AG2595" s="119">
        <f t="shared" si="364"/>
        <v>0</v>
      </c>
      <c r="AH2595" s="120" t="b">
        <f t="shared" si="365"/>
        <v>0</v>
      </c>
      <c r="AI2595" s="121">
        <f t="shared" si="366"/>
        <v>0</v>
      </c>
      <c r="AJ2595" s="170">
        <f>+C2595</f>
        <v>0</v>
      </c>
      <c r="AK2595" s="122" t="str">
        <f>IF(ISNA(VLOOKUP(postponeList!D2595,[1]Sheet!$A$2:$B$12,2,FALSE))," ",(VLOOKUP(postponeList!D2595,[1]Sheet!$A$2:$B$12,2,FALSE)))</f>
        <v xml:space="preserve"> </v>
      </c>
      <c r="AL2595" s="122" t="str">
        <f>IF(ISNA(VLOOKUP(E2595,[1]Sheet!$G$2:$H$40,2,FALSE))," ",VLOOKUP(E2595,[1]Sheet!$G$2:$H$40,2,FALSE))</f>
        <v xml:space="preserve"> </v>
      </c>
      <c r="AM2595" s="122" t="str">
        <f>IF(ISNA(VLOOKUP(G2595,[1]Sheet!$K$2:$L$159,2,FALSE))," ",(VLOOKUP(G2595,[1]Sheet!$K$2:$L$159,2,FALSE)))</f>
        <v xml:space="preserve"> </v>
      </c>
      <c r="AN2595" s="122" t="str">
        <f>IF(ISNA(VLOOKUP(I2595&amp;C2595,[1]Sheet!$D$2:$E$228,2,FALSE))," ",VLOOKUP(I2595&amp;C2595,[1]Sheet!$D$2:$E$228,2,FALSE))</f>
        <v xml:space="preserve"> </v>
      </c>
      <c r="AO2595" s="122" t="str">
        <f>+I2595&amp;C2595</f>
        <v/>
      </c>
      <c r="AP2595" s="122" t="str">
        <f>C2595&amp;D2595&amp;E2595&amp;G2595&amp;I2595&amp;O2595</f>
        <v/>
      </c>
      <c r="AQ2595" s="122" t="str">
        <f>B2595&amp;D2595&amp;N2595</f>
        <v/>
      </c>
      <c r="AR2595" s="123" t="str">
        <f>+D2595&amp;J2595</f>
        <v/>
      </c>
      <c r="AS2595" s="124" t="str">
        <f t="shared" si="367"/>
        <v/>
      </c>
      <c r="AT2595" s="125" t="str">
        <f t="shared" si="368"/>
        <v/>
      </c>
      <c r="AU2595" s="125" t="str">
        <f>IF(NOT(AT2595=""),VLOOKUP(AT2595,[1]PSI_Category!A:B,2,0),"")</f>
        <v/>
      </c>
      <c r="AV2595" s="167"/>
      <c r="AW2595" s="167"/>
      <c r="AX2595" s="167"/>
    </row>
    <row r="2596" spans="2:50" s="133" customFormat="1" ht="11.4" customHeight="1" x14ac:dyDescent="0.3">
      <c r="B2596" s="104"/>
      <c r="C2596" s="105"/>
      <c r="D2596" s="106"/>
      <c r="E2596" s="107"/>
      <c r="F2596" s="105"/>
      <c r="G2596" s="107"/>
      <c r="H2596" s="105"/>
      <c r="I2596" s="105"/>
      <c r="J2596" s="107"/>
      <c r="K2596" s="105"/>
      <c r="L2596" s="105"/>
      <c r="M2596" s="105"/>
      <c r="N2596" s="105"/>
      <c r="O2596" s="127"/>
      <c r="P2596" s="109"/>
      <c r="Q2596" s="110"/>
      <c r="R2596" s="110"/>
      <c r="S2596" s="110"/>
      <c r="T2596" s="110"/>
      <c r="U2596" s="111"/>
      <c r="V2596" s="111"/>
      <c r="W2596" s="112"/>
      <c r="X2596" s="113"/>
      <c r="Y2596" s="114"/>
      <c r="Z2596" s="115"/>
      <c r="AA2596" s="116"/>
      <c r="AB2596" s="117" t="b">
        <f t="shared" si="360"/>
        <v>0</v>
      </c>
      <c r="AC2596" s="117">
        <f t="shared" si="361"/>
        <v>0</v>
      </c>
      <c r="AD2596" s="118"/>
      <c r="AE2596" s="117" t="b">
        <f t="shared" si="362"/>
        <v>0</v>
      </c>
      <c r="AF2596" s="117">
        <f t="shared" si="363"/>
        <v>0</v>
      </c>
      <c r="AG2596" s="119">
        <f t="shared" si="364"/>
        <v>0</v>
      </c>
      <c r="AH2596" s="120" t="b">
        <f t="shared" si="365"/>
        <v>0</v>
      </c>
      <c r="AI2596" s="121">
        <f t="shared" si="366"/>
        <v>0</v>
      </c>
      <c r="AJ2596" s="170">
        <f>+C2596</f>
        <v>0</v>
      </c>
      <c r="AK2596" s="122" t="str">
        <f>IF(ISNA(VLOOKUP(postponeList!D2596,[1]Sheet!$A$2:$B$12,2,FALSE))," ",(VLOOKUP(postponeList!D2596,[1]Sheet!$A$2:$B$12,2,FALSE)))</f>
        <v xml:space="preserve"> </v>
      </c>
      <c r="AL2596" s="122" t="str">
        <f>IF(ISNA(VLOOKUP(E2596,[1]Sheet!$G$2:$H$40,2,FALSE))," ",VLOOKUP(E2596,[1]Sheet!$G$2:$H$40,2,FALSE))</f>
        <v xml:space="preserve"> </v>
      </c>
      <c r="AM2596" s="122" t="str">
        <f>IF(ISNA(VLOOKUP(G2596,[1]Sheet!$K$2:$L$159,2,FALSE))," ",(VLOOKUP(G2596,[1]Sheet!$K$2:$L$159,2,FALSE)))</f>
        <v xml:space="preserve"> </v>
      </c>
      <c r="AN2596" s="122" t="str">
        <f>IF(ISNA(VLOOKUP(I2596&amp;C2596,[1]Sheet!$D$2:$E$228,2,FALSE))," ",VLOOKUP(I2596&amp;C2596,[1]Sheet!$D$2:$E$228,2,FALSE))</f>
        <v xml:space="preserve"> </v>
      </c>
      <c r="AO2596" s="122" t="str">
        <f>+I2596&amp;C2596</f>
        <v/>
      </c>
      <c r="AP2596" s="122" t="str">
        <f>C2596&amp;D2596&amp;E2596&amp;G2596&amp;I2596&amp;O2596</f>
        <v/>
      </c>
      <c r="AQ2596" s="122" t="str">
        <f>B2596&amp;D2596&amp;N2596</f>
        <v/>
      </c>
      <c r="AR2596" s="123" t="str">
        <f>+D2596&amp;J2596</f>
        <v/>
      </c>
      <c r="AS2596" s="124" t="str">
        <f t="shared" si="367"/>
        <v/>
      </c>
      <c r="AT2596" s="125" t="str">
        <f t="shared" si="368"/>
        <v/>
      </c>
      <c r="AU2596" s="125" t="str">
        <f>IF(NOT(AT2596=""),VLOOKUP(AT2596,[1]PSI_Category!A:B,2,0),"")</f>
        <v/>
      </c>
      <c r="AV2596" s="167"/>
      <c r="AW2596" s="167"/>
      <c r="AX2596" s="167"/>
    </row>
    <row r="2597" spans="2:50" s="133" customFormat="1" ht="11.4" customHeight="1" x14ac:dyDescent="0.3">
      <c r="B2597" s="104"/>
      <c r="C2597" s="105"/>
      <c r="D2597" s="106"/>
      <c r="E2597" s="107"/>
      <c r="F2597" s="105"/>
      <c r="G2597" s="107"/>
      <c r="H2597" s="105"/>
      <c r="I2597" s="105"/>
      <c r="J2597" s="107"/>
      <c r="K2597" s="105"/>
      <c r="L2597" s="105"/>
      <c r="M2597" s="105"/>
      <c r="N2597" s="105"/>
      <c r="O2597" s="127"/>
      <c r="P2597" s="109"/>
      <c r="Q2597" s="110"/>
      <c r="R2597" s="110"/>
      <c r="S2597" s="110"/>
      <c r="T2597" s="110"/>
      <c r="U2597" s="111"/>
      <c r="V2597" s="111"/>
      <c r="W2597" s="112"/>
      <c r="X2597" s="113"/>
      <c r="Y2597" s="114"/>
      <c r="Z2597" s="115"/>
      <c r="AA2597" s="116"/>
      <c r="AB2597" s="117" t="b">
        <f t="shared" si="360"/>
        <v>0</v>
      </c>
      <c r="AC2597" s="117">
        <f t="shared" si="361"/>
        <v>0</v>
      </c>
      <c r="AD2597" s="118"/>
      <c r="AE2597" s="117" t="b">
        <f t="shared" si="362"/>
        <v>0</v>
      </c>
      <c r="AF2597" s="117">
        <f t="shared" si="363"/>
        <v>0</v>
      </c>
      <c r="AG2597" s="119">
        <f t="shared" si="364"/>
        <v>0</v>
      </c>
      <c r="AH2597" s="120" t="b">
        <f t="shared" si="365"/>
        <v>0</v>
      </c>
      <c r="AI2597" s="121">
        <f t="shared" si="366"/>
        <v>0</v>
      </c>
      <c r="AJ2597" s="170">
        <f>+C2597</f>
        <v>0</v>
      </c>
      <c r="AK2597" s="122" t="str">
        <f>IF(ISNA(VLOOKUP(postponeList!D2597,[1]Sheet!$A$2:$B$12,2,FALSE))," ",(VLOOKUP(postponeList!D2597,[1]Sheet!$A$2:$B$12,2,FALSE)))</f>
        <v xml:space="preserve"> </v>
      </c>
      <c r="AL2597" s="122" t="str">
        <f>IF(ISNA(VLOOKUP(E2597,[1]Sheet!$G$2:$H$40,2,FALSE))," ",VLOOKUP(E2597,[1]Sheet!$G$2:$H$40,2,FALSE))</f>
        <v xml:space="preserve"> </v>
      </c>
      <c r="AM2597" s="122" t="str">
        <f>IF(ISNA(VLOOKUP(G2597,[1]Sheet!$K$2:$L$159,2,FALSE))," ",(VLOOKUP(G2597,[1]Sheet!$K$2:$L$159,2,FALSE)))</f>
        <v xml:space="preserve"> </v>
      </c>
      <c r="AN2597" s="122" t="str">
        <f>IF(ISNA(VLOOKUP(I2597&amp;C2597,[1]Sheet!$D$2:$E$228,2,FALSE))," ",VLOOKUP(I2597&amp;C2597,[1]Sheet!$D$2:$E$228,2,FALSE))</f>
        <v xml:space="preserve"> </v>
      </c>
      <c r="AO2597" s="122" t="str">
        <f>+I2597&amp;C2597</f>
        <v/>
      </c>
      <c r="AP2597" s="122" t="str">
        <f>C2597&amp;D2597&amp;E2597&amp;G2597&amp;I2597&amp;O2597</f>
        <v/>
      </c>
      <c r="AQ2597" s="122" t="str">
        <f>B2597&amp;D2597&amp;N2597</f>
        <v/>
      </c>
      <c r="AR2597" s="123" t="str">
        <f>+D2597&amp;J2597</f>
        <v/>
      </c>
      <c r="AS2597" s="124" t="str">
        <f t="shared" si="367"/>
        <v/>
      </c>
      <c r="AT2597" s="125" t="str">
        <f t="shared" si="368"/>
        <v/>
      </c>
      <c r="AU2597" s="125" t="str">
        <f>IF(NOT(AT2597=""),VLOOKUP(AT2597,[1]PSI_Category!A:B,2,0),"")</f>
        <v/>
      </c>
      <c r="AV2597" s="167"/>
      <c r="AW2597" s="167"/>
      <c r="AX2597" s="167"/>
    </row>
    <row r="2598" spans="2:50" s="133" customFormat="1" ht="11.4" customHeight="1" x14ac:dyDescent="0.3">
      <c r="B2598" s="104"/>
      <c r="C2598" s="105"/>
      <c r="D2598" s="106"/>
      <c r="E2598" s="107"/>
      <c r="F2598" s="105"/>
      <c r="G2598" s="107"/>
      <c r="H2598" s="105"/>
      <c r="I2598" s="105"/>
      <c r="J2598" s="107"/>
      <c r="K2598" s="105"/>
      <c r="L2598" s="105"/>
      <c r="M2598" s="105"/>
      <c r="N2598" s="105"/>
      <c r="O2598" s="127"/>
      <c r="P2598" s="109"/>
      <c r="Q2598" s="110"/>
      <c r="R2598" s="110"/>
      <c r="S2598" s="110"/>
      <c r="T2598" s="110"/>
      <c r="U2598" s="111"/>
      <c r="V2598" s="111"/>
      <c r="W2598" s="112"/>
      <c r="X2598" s="113"/>
      <c r="Y2598" s="114"/>
      <c r="Z2598" s="115"/>
      <c r="AA2598" s="116"/>
      <c r="AB2598" s="117" t="b">
        <f t="shared" si="360"/>
        <v>0</v>
      </c>
      <c r="AC2598" s="117">
        <f t="shared" si="361"/>
        <v>0</v>
      </c>
      <c r="AD2598" s="118"/>
      <c r="AE2598" s="117" t="b">
        <f t="shared" si="362"/>
        <v>0</v>
      </c>
      <c r="AF2598" s="117">
        <f t="shared" si="363"/>
        <v>0</v>
      </c>
      <c r="AG2598" s="119">
        <f t="shared" si="364"/>
        <v>0</v>
      </c>
      <c r="AH2598" s="120" t="b">
        <f t="shared" si="365"/>
        <v>0</v>
      </c>
      <c r="AI2598" s="121">
        <f t="shared" si="366"/>
        <v>0</v>
      </c>
      <c r="AJ2598" s="170">
        <f>+C2598</f>
        <v>0</v>
      </c>
      <c r="AK2598" s="122" t="str">
        <f>IF(ISNA(VLOOKUP(postponeList!D2598,[1]Sheet!$A$2:$B$12,2,FALSE))," ",(VLOOKUP(postponeList!D2598,[1]Sheet!$A$2:$B$12,2,FALSE)))</f>
        <v xml:space="preserve"> </v>
      </c>
      <c r="AL2598" s="122" t="str">
        <f>IF(ISNA(VLOOKUP(E2598,[1]Sheet!$G$2:$H$40,2,FALSE))," ",VLOOKUP(E2598,[1]Sheet!$G$2:$H$40,2,FALSE))</f>
        <v xml:space="preserve"> </v>
      </c>
      <c r="AM2598" s="122" t="str">
        <f>IF(ISNA(VLOOKUP(G2598,[1]Sheet!$K$2:$L$159,2,FALSE))," ",(VLOOKUP(G2598,[1]Sheet!$K$2:$L$159,2,FALSE)))</f>
        <v xml:space="preserve"> </v>
      </c>
      <c r="AN2598" s="122" t="str">
        <f>IF(ISNA(VLOOKUP(I2598&amp;C2598,[1]Sheet!$D$2:$E$228,2,FALSE))," ",VLOOKUP(I2598&amp;C2598,[1]Sheet!$D$2:$E$228,2,FALSE))</f>
        <v xml:space="preserve"> </v>
      </c>
      <c r="AO2598" s="122" t="str">
        <f>+I2598&amp;C2598</f>
        <v/>
      </c>
      <c r="AP2598" s="122" t="str">
        <f>C2598&amp;D2598&amp;E2598&amp;G2598&amp;I2598&amp;O2598</f>
        <v/>
      </c>
      <c r="AQ2598" s="122" t="str">
        <f>B2598&amp;D2598&amp;N2598</f>
        <v/>
      </c>
      <c r="AR2598" s="123" t="str">
        <f>+D2598&amp;J2598</f>
        <v/>
      </c>
      <c r="AS2598" s="124" t="str">
        <f t="shared" si="367"/>
        <v/>
      </c>
      <c r="AT2598" s="125" t="str">
        <f t="shared" si="368"/>
        <v/>
      </c>
      <c r="AU2598" s="125" t="str">
        <f>IF(NOT(AT2598=""),VLOOKUP(AT2598,[1]PSI_Category!A:B,2,0),"")</f>
        <v/>
      </c>
      <c r="AV2598" s="167"/>
      <c r="AW2598" s="167"/>
      <c r="AX2598" s="167"/>
    </row>
    <row r="2599" spans="2:50" s="133" customFormat="1" ht="11.4" customHeight="1" x14ac:dyDescent="0.3">
      <c r="B2599" s="104"/>
      <c r="C2599" s="105"/>
      <c r="D2599" s="106"/>
      <c r="E2599" s="107"/>
      <c r="F2599" s="105"/>
      <c r="G2599" s="107"/>
      <c r="H2599" s="105"/>
      <c r="I2599" s="105"/>
      <c r="J2599" s="107"/>
      <c r="K2599" s="105"/>
      <c r="L2599" s="105"/>
      <c r="M2599" s="105"/>
      <c r="N2599" s="105"/>
      <c r="O2599" s="127"/>
      <c r="P2599" s="109"/>
      <c r="Q2599" s="110"/>
      <c r="R2599" s="110"/>
      <c r="S2599" s="110"/>
      <c r="T2599" s="110"/>
      <c r="U2599" s="111"/>
      <c r="V2599" s="111"/>
      <c r="W2599" s="112"/>
      <c r="X2599" s="113"/>
      <c r="Y2599" s="114"/>
      <c r="Z2599" s="115"/>
      <c r="AA2599" s="116"/>
      <c r="AB2599" s="117" t="b">
        <f t="shared" si="360"/>
        <v>0</v>
      </c>
      <c r="AC2599" s="117">
        <f t="shared" si="361"/>
        <v>0</v>
      </c>
      <c r="AD2599" s="118"/>
      <c r="AE2599" s="117" t="b">
        <f t="shared" si="362"/>
        <v>0</v>
      </c>
      <c r="AF2599" s="117">
        <f t="shared" si="363"/>
        <v>0</v>
      </c>
      <c r="AG2599" s="119">
        <f t="shared" si="364"/>
        <v>0</v>
      </c>
      <c r="AH2599" s="120" t="b">
        <f t="shared" si="365"/>
        <v>0</v>
      </c>
      <c r="AI2599" s="121">
        <f t="shared" si="366"/>
        <v>0</v>
      </c>
      <c r="AJ2599" s="122">
        <f>+C2599</f>
        <v>0</v>
      </c>
      <c r="AK2599" s="122" t="str">
        <f>IF(ISNA(VLOOKUP(postponeList!D2599,[1]Sheet!$A$2:$B$12,2,FALSE))," ",(VLOOKUP(postponeList!D2599,[1]Sheet!$A$2:$B$12,2,FALSE)))</f>
        <v xml:space="preserve"> </v>
      </c>
      <c r="AL2599" s="122" t="str">
        <f>IF(ISNA(VLOOKUP(E2599,[1]Sheet!$G$2:$H$40,2,FALSE))," ",VLOOKUP(E2599,[1]Sheet!$G$2:$H$40,2,FALSE))</f>
        <v xml:space="preserve"> </v>
      </c>
      <c r="AM2599" s="122" t="str">
        <f>IF(ISNA(VLOOKUP(G2599,[1]Sheet!$K$2:$L$159,2,FALSE))," ",(VLOOKUP(G2599,[1]Sheet!$K$2:$L$159,2,FALSE)))</f>
        <v xml:space="preserve"> </v>
      </c>
      <c r="AN2599" s="122" t="str">
        <f>IF(ISNA(VLOOKUP(I2599&amp;C2599,[1]Sheet!$D$2:$E$228,2,FALSE))," ",VLOOKUP(I2599&amp;C2599,[1]Sheet!$D$2:$E$228,2,FALSE))</f>
        <v xml:space="preserve"> </v>
      </c>
      <c r="AO2599" s="122" t="str">
        <f>+I2599&amp;C2599</f>
        <v/>
      </c>
      <c r="AP2599" s="122" t="str">
        <f>C2599&amp;D2599&amp;E2599&amp;G2599&amp;I2599&amp;O2599</f>
        <v/>
      </c>
      <c r="AQ2599" s="122" t="str">
        <f>B2599&amp;D2599&amp;N2599</f>
        <v/>
      </c>
      <c r="AR2599" s="123" t="str">
        <f>+D2599&amp;J2599</f>
        <v/>
      </c>
      <c r="AS2599" s="124" t="str">
        <f t="shared" si="367"/>
        <v/>
      </c>
      <c r="AT2599" s="125" t="str">
        <f t="shared" si="368"/>
        <v/>
      </c>
      <c r="AU2599" s="125" t="str">
        <f>IF(NOT(AT2599=""),VLOOKUP(AT2599,[1]PSI_Category!A:B,2,0),"")</f>
        <v/>
      </c>
      <c r="AV2599" s="167"/>
      <c r="AW2599" s="167"/>
      <c r="AX2599" s="167"/>
    </row>
    <row r="2600" spans="2:50" s="133" customFormat="1" ht="11.4" customHeight="1" x14ac:dyDescent="0.3">
      <c r="B2600" s="104"/>
      <c r="C2600" s="105"/>
      <c r="D2600" s="106"/>
      <c r="E2600" s="107"/>
      <c r="F2600" s="105"/>
      <c r="G2600" s="107"/>
      <c r="H2600" s="105"/>
      <c r="I2600" s="105"/>
      <c r="J2600" s="107"/>
      <c r="K2600" s="105"/>
      <c r="L2600" s="105"/>
      <c r="M2600" s="105"/>
      <c r="N2600" s="105"/>
      <c r="O2600" s="127"/>
      <c r="P2600" s="109"/>
      <c r="Q2600" s="110"/>
      <c r="R2600" s="110"/>
      <c r="S2600" s="110"/>
      <c r="T2600" s="110"/>
      <c r="U2600" s="111"/>
      <c r="V2600" s="111"/>
      <c r="W2600" s="112"/>
      <c r="X2600" s="113"/>
      <c r="Y2600" s="114"/>
      <c r="Z2600" s="115"/>
      <c r="AA2600" s="116"/>
      <c r="AB2600" s="117" t="b">
        <f t="shared" si="360"/>
        <v>0</v>
      </c>
      <c r="AC2600" s="117">
        <f t="shared" si="361"/>
        <v>0</v>
      </c>
      <c r="AD2600" s="118"/>
      <c r="AE2600" s="117" t="b">
        <f t="shared" si="362"/>
        <v>0</v>
      </c>
      <c r="AF2600" s="117">
        <f t="shared" si="363"/>
        <v>0</v>
      </c>
      <c r="AG2600" s="119">
        <f t="shared" si="364"/>
        <v>0</v>
      </c>
      <c r="AH2600" s="120" t="b">
        <f t="shared" si="365"/>
        <v>0</v>
      </c>
      <c r="AI2600" s="121">
        <f t="shared" si="366"/>
        <v>0</v>
      </c>
      <c r="AJ2600" s="122">
        <f>+C2600</f>
        <v>0</v>
      </c>
      <c r="AK2600" s="122" t="str">
        <f>IF(ISNA(VLOOKUP(postponeList!D2600,[1]Sheet!$A$2:$B$12,2,FALSE))," ",(VLOOKUP(postponeList!D2600,[1]Sheet!$A$2:$B$12,2,FALSE)))</f>
        <v xml:space="preserve"> </v>
      </c>
      <c r="AL2600" s="122" t="str">
        <f>IF(ISNA(VLOOKUP(E2600,[1]Sheet!$G$2:$H$40,2,FALSE))," ",VLOOKUP(E2600,[1]Sheet!$G$2:$H$40,2,FALSE))</f>
        <v xml:space="preserve"> </v>
      </c>
      <c r="AM2600" s="122" t="str">
        <f>IF(ISNA(VLOOKUP(G2600,[1]Sheet!$K$2:$L$159,2,FALSE))," ",(VLOOKUP(G2600,[1]Sheet!$K$2:$L$159,2,FALSE)))</f>
        <v xml:space="preserve"> </v>
      </c>
      <c r="AN2600" s="122" t="str">
        <f>IF(ISNA(VLOOKUP(I2600&amp;C2600,[1]Sheet!$D$2:$E$228,2,FALSE))," ",VLOOKUP(I2600&amp;C2600,[1]Sheet!$D$2:$E$228,2,FALSE))</f>
        <v xml:space="preserve"> </v>
      </c>
      <c r="AO2600" s="122" t="str">
        <f>+I2600&amp;C2600</f>
        <v/>
      </c>
      <c r="AP2600" s="122" t="str">
        <f>C2600&amp;D2600&amp;E2600&amp;G2600&amp;I2600&amp;O2600</f>
        <v/>
      </c>
      <c r="AQ2600" s="122" t="str">
        <f>B2600&amp;D2600&amp;N2600</f>
        <v/>
      </c>
      <c r="AR2600" s="123" t="str">
        <f>+D2600&amp;J2600</f>
        <v/>
      </c>
      <c r="AS2600" s="124" t="str">
        <f t="shared" si="367"/>
        <v/>
      </c>
      <c r="AT2600" s="125" t="str">
        <f t="shared" si="368"/>
        <v/>
      </c>
      <c r="AU2600" s="125" t="str">
        <f>IF(NOT(AT2600=""),VLOOKUP(AT2600,[1]PSI_Category!A:B,2,0),"")</f>
        <v/>
      </c>
      <c r="AV2600" s="167"/>
      <c r="AW2600" s="167"/>
      <c r="AX2600" s="167"/>
    </row>
    <row r="2601" spans="2:50" s="133" customFormat="1" ht="11.4" customHeight="1" x14ac:dyDescent="0.3">
      <c r="B2601" s="104"/>
      <c r="C2601" s="105"/>
      <c r="D2601" s="106"/>
      <c r="E2601" s="107"/>
      <c r="F2601" s="105"/>
      <c r="G2601" s="107"/>
      <c r="H2601" s="105"/>
      <c r="I2601" s="105"/>
      <c r="J2601" s="107"/>
      <c r="K2601" s="105"/>
      <c r="L2601" s="105"/>
      <c r="M2601" s="105"/>
      <c r="N2601" s="105"/>
      <c r="O2601" s="127"/>
      <c r="P2601" s="109"/>
      <c r="Q2601" s="110"/>
      <c r="R2601" s="110"/>
      <c r="S2601" s="110"/>
      <c r="T2601" s="110"/>
      <c r="U2601" s="111"/>
      <c r="V2601" s="111"/>
      <c r="W2601" s="112"/>
      <c r="X2601" s="113"/>
      <c r="Y2601" s="114"/>
      <c r="Z2601" s="115"/>
      <c r="AA2601" s="116"/>
      <c r="AB2601" s="117" t="b">
        <f t="shared" si="360"/>
        <v>0</v>
      </c>
      <c r="AC2601" s="117">
        <f t="shared" si="361"/>
        <v>0</v>
      </c>
      <c r="AD2601" s="118"/>
      <c r="AE2601" s="117" t="b">
        <f t="shared" si="362"/>
        <v>0</v>
      </c>
      <c r="AF2601" s="117">
        <f t="shared" si="363"/>
        <v>0</v>
      </c>
      <c r="AG2601" s="119">
        <f t="shared" si="364"/>
        <v>0</v>
      </c>
      <c r="AH2601" s="120" t="b">
        <f t="shared" si="365"/>
        <v>0</v>
      </c>
      <c r="AI2601" s="121">
        <f t="shared" si="366"/>
        <v>0</v>
      </c>
      <c r="AJ2601" s="122">
        <f>+C2601</f>
        <v>0</v>
      </c>
      <c r="AK2601" s="122" t="str">
        <f>IF(ISNA(VLOOKUP(postponeList!D2601,[1]Sheet!$A$2:$B$12,2,FALSE))," ",(VLOOKUP(postponeList!D2601,[1]Sheet!$A$2:$B$12,2,FALSE)))</f>
        <v xml:space="preserve"> </v>
      </c>
      <c r="AL2601" s="122" t="str">
        <f>IF(ISNA(VLOOKUP(E2601,[1]Sheet!$G$2:$H$40,2,FALSE))," ",VLOOKUP(E2601,[1]Sheet!$G$2:$H$40,2,FALSE))</f>
        <v xml:space="preserve"> </v>
      </c>
      <c r="AM2601" s="122" t="str">
        <f>IF(ISNA(VLOOKUP(G2601,[1]Sheet!$K$2:$L$159,2,FALSE))," ",(VLOOKUP(G2601,[1]Sheet!$K$2:$L$159,2,FALSE)))</f>
        <v xml:space="preserve"> </v>
      </c>
      <c r="AN2601" s="122" t="str">
        <f>IF(ISNA(VLOOKUP(I2601&amp;C2601,[1]Sheet!$D$2:$E$228,2,FALSE))," ",VLOOKUP(I2601&amp;C2601,[1]Sheet!$D$2:$E$228,2,FALSE))</f>
        <v xml:space="preserve"> </v>
      </c>
      <c r="AO2601" s="122" t="str">
        <f>+I2601&amp;C2601</f>
        <v/>
      </c>
      <c r="AP2601" s="122" t="str">
        <f>C2601&amp;D2601&amp;E2601&amp;G2601&amp;I2601&amp;O2601</f>
        <v/>
      </c>
      <c r="AQ2601" s="122" t="str">
        <f>B2601&amp;D2601&amp;N2601</f>
        <v/>
      </c>
      <c r="AR2601" s="123" t="str">
        <f>+D2601&amp;J2601</f>
        <v/>
      </c>
      <c r="AS2601" s="124" t="str">
        <f t="shared" si="367"/>
        <v/>
      </c>
      <c r="AT2601" s="125" t="str">
        <f t="shared" si="368"/>
        <v/>
      </c>
      <c r="AU2601" s="125" t="str">
        <f>IF(NOT(AT2601=""),VLOOKUP(AT2601,[1]PSI_Category!A:B,2,0),"")</f>
        <v/>
      </c>
      <c r="AV2601" s="167"/>
      <c r="AW2601" s="167"/>
      <c r="AX2601" s="167"/>
    </row>
    <row r="2602" spans="2:50" s="133" customFormat="1" ht="11.4" customHeight="1" x14ac:dyDescent="0.3">
      <c r="B2602" s="104"/>
      <c r="C2602" s="105"/>
      <c r="D2602" s="106"/>
      <c r="E2602" s="107"/>
      <c r="F2602" s="105"/>
      <c r="G2602" s="107"/>
      <c r="H2602" s="105"/>
      <c r="I2602" s="105"/>
      <c r="J2602" s="107"/>
      <c r="K2602" s="105"/>
      <c r="L2602" s="105"/>
      <c r="M2602" s="105"/>
      <c r="N2602" s="105"/>
      <c r="O2602" s="127"/>
      <c r="P2602" s="109"/>
      <c r="Q2602" s="110"/>
      <c r="R2602" s="110"/>
      <c r="S2602" s="110"/>
      <c r="T2602" s="110"/>
      <c r="U2602" s="111"/>
      <c r="V2602" s="111"/>
      <c r="W2602" s="112"/>
      <c r="X2602" s="113"/>
      <c r="Y2602" s="114"/>
      <c r="Z2602" s="115"/>
      <c r="AA2602" s="116"/>
      <c r="AB2602" s="117" t="b">
        <f t="shared" si="360"/>
        <v>0</v>
      </c>
      <c r="AC2602" s="117">
        <f t="shared" si="361"/>
        <v>0</v>
      </c>
      <c r="AD2602" s="118"/>
      <c r="AE2602" s="117" t="b">
        <f t="shared" si="362"/>
        <v>0</v>
      </c>
      <c r="AF2602" s="117">
        <f t="shared" si="363"/>
        <v>0</v>
      </c>
      <c r="AG2602" s="119">
        <f t="shared" si="364"/>
        <v>0</v>
      </c>
      <c r="AH2602" s="120" t="b">
        <f t="shared" si="365"/>
        <v>0</v>
      </c>
      <c r="AI2602" s="121">
        <f t="shared" si="366"/>
        <v>0</v>
      </c>
      <c r="AJ2602" s="122">
        <f>+C2602</f>
        <v>0</v>
      </c>
      <c r="AK2602" s="122" t="str">
        <f>IF(ISNA(VLOOKUP(postponeList!D2602,[1]Sheet!$A$2:$B$12,2,FALSE))," ",(VLOOKUP(postponeList!D2602,[1]Sheet!$A$2:$B$12,2,FALSE)))</f>
        <v xml:space="preserve"> </v>
      </c>
      <c r="AL2602" s="122" t="str">
        <f>IF(ISNA(VLOOKUP(E2602,[1]Sheet!$G$2:$H$40,2,FALSE))," ",VLOOKUP(E2602,[1]Sheet!$G$2:$H$40,2,FALSE))</f>
        <v xml:space="preserve"> </v>
      </c>
      <c r="AM2602" s="122" t="str">
        <f>IF(ISNA(VLOOKUP(G2602,[1]Sheet!$K$2:$L$159,2,FALSE))," ",(VLOOKUP(G2602,[1]Sheet!$K$2:$L$159,2,FALSE)))</f>
        <v xml:space="preserve"> </v>
      </c>
      <c r="AN2602" s="122" t="str">
        <f>IF(ISNA(VLOOKUP(I2602&amp;C2602,[1]Sheet!$D$2:$E$228,2,FALSE))," ",VLOOKUP(I2602&amp;C2602,[1]Sheet!$D$2:$E$228,2,FALSE))</f>
        <v xml:space="preserve"> </v>
      </c>
      <c r="AO2602" s="122" t="str">
        <f>+I2602&amp;C2602</f>
        <v/>
      </c>
      <c r="AP2602" s="122" t="str">
        <f>C2602&amp;D2602&amp;E2602&amp;G2602&amp;I2602&amp;O2602</f>
        <v/>
      </c>
      <c r="AQ2602" s="122" t="str">
        <f>B2602&amp;D2602&amp;N2602</f>
        <v/>
      </c>
      <c r="AR2602" s="123" t="str">
        <f>+D2602&amp;J2602</f>
        <v/>
      </c>
      <c r="AS2602" s="124" t="str">
        <f t="shared" si="367"/>
        <v/>
      </c>
      <c r="AT2602" s="125" t="str">
        <f t="shared" si="368"/>
        <v/>
      </c>
      <c r="AU2602" s="125" t="str">
        <f>IF(NOT(AT2602=""),VLOOKUP(AT2602,[1]PSI_Category!A:B,2,0),"")</f>
        <v/>
      </c>
      <c r="AV2602" s="167"/>
      <c r="AW2602" s="167"/>
      <c r="AX2602" s="167"/>
    </row>
    <row r="2603" spans="2:50" s="133" customFormat="1" ht="11.4" customHeight="1" x14ac:dyDescent="0.3">
      <c r="B2603" s="104"/>
      <c r="C2603" s="105"/>
      <c r="D2603" s="106"/>
      <c r="E2603" s="107"/>
      <c r="F2603" s="105"/>
      <c r="G2603" s="107"/>
      <c r="H2603" s="105"/>
      <c r="I2603" s="105"/>
      <c r="J2603" s="107"/>
      <c r="K2603" s="105"/>
      <c r="L2603" s="105"/>
      <c r="M2603" s="105"/>
      <c r="N2603" s="105"/>
      <c r="O2603" s="127"/>
      <c r="P2603" s="109"/>
      <c r="Q2603" s="110"/>
      <c r="R2603" s="110"/>
      <c r="S2603" s="110"/>
      <c r="T2603" s="110"/>
      <c r="U2603" s="111"/>
      <c r="V2603" s="111"/>
      <c r="W2603" s="112"/>
      <c r="X2603" s="113"/>
      <c r="Y2603" s="114"/>
      <c r="Z2603" s="115"/>
      <c r="AA2603" s="116"/>
      <c r="AB2603" s="117" t="b">
        <f t="shared" si="360"/>
        <v>0</v>
      </c>
      <c r="AC2603" s="117">
        <f t="shared" si="361"/>
        <v>0</v>
      </c>
      <c r="AD2603" s="118"/>
      <c r="AE2603" s="117" t="b">
        <f t="shared" si="362"/>
        <v>0</v>
      </c>
      <c r="AF2603" s="117">
        <f t="shared" si="363"/>
        <v>0</v>
      </c>
      <c r="AG2603" s="119">
        <f t="shared" si="364"/>
        <v>0</v>
      </c>
      <c r="AH2603" s="120" t="b">
        <f t="shared" si="365"/>
        <v>0</v>
      </c>
      <c r="AI2603" s="121">
        <f t="shared" si="366"/>
        <v>0</v>
      </c>
      <c r="AJ2603" s="122">
        <f>+C2603</f>
        <v>0</v>
      </c>
      <c r="AK2603" s="122" t="str">
        <f>IF(ISNA(VLOOKUP(postponeList!D2603,[1]Sheet!$A$2:$B$12,2,FALSE))," ",(VLOOKUP(postponeList!D2603,[1]Sheet!$A$2:$B$12,2,FALSE)))</f>
        <v xml:space="preserve"> </v>
      </c>
      <c r="AL2603" s="122" t="str">
        <f>IF(ISNA(VLOOKUP(E2603,[1]Sheet!$G$2:$H$40,2,FALSE))," ",VLOOKUP(E2603,[1]Sheet!$G$2:$H$40,2,FALSE))</f>
        <v xml:space="preserve"> </v>
      </c>
      <c r="AM2603" s="122" t="str">
        <f>IF(ISNA(VLOOKUP(G2603,[1]Sheet!$K$2:$L$159,2,FALSE))," ",(VLOOKUP(G2603,[1]Sheet!$K$2:$L$159,2,FALSE)))</f>
        <v xml:space="preserve"> </v>
      </c>
      <c r="AN2603" s="122" t="str">
        <f>IF(ISNA(VLOOKUP(I2603&amp;C2603,[1]Sheet!$D$2:$E$228,2,FALSE))," ",VLOOKUP(I2603&amp;C2603,[1]Sheet!$D$2:$E$228,2,FALSE))</f>
        <v xml:space="preserve"> </v>
      </c>
      <c r="AO2603" s="122" t="str">
        <f>+I2603&amp;C2603</f>
        <v/>
      </c>
      <c r="AP2603" s="122" t="str">
        <f>C2603&amp;D2603&amp;E2603&amp;G2603&amp;I2603&amp;O2603</f>
        <v/>
      </c>
      <c r="AQ2603" s="122" t="str">
        <f>B2603&amp;D2603&amp;N2603</f>
        <v/>
      </c>
      <c r="AR2603" s="123" t="str">
        <f>+D2603&amp;J2603</f>
        <v/>
      </c>
      <c r="AS2603" s="124" t="str">
        <f t="shared" si="367"/>
        <v/>
      </c>
      <c r="AT2603" s="125" t="str">
        <f t="shared" si="368"/>
        <v/>
      </c>
      <c r="AU2603" s="125" t="str">
        <f>IF(NOT(AT2603=""),VLOOKUP(AT2603,[1]PSI_Category!A:B,2,0),"")</f>
        <v/>
      </c>
      <c r="AV2603" s="167"/>
      <c r="AW2603" s="167"/>
      <c r="AX2603" s="167"/>
    </row>
    <row r="2604" spans="2:50" s="133" customFormat="1" ht="11.4" customHeight="1" x14ac:dyDescent="0.3">
      <c r="B2604" s="104"/>
      <c r="C2604" s="105"/>
      <c r="D2604" s="106"/>
      <c r="E2604" s="107"/>
      <c r="F2604" s="105"/>
      <c r="G2604" s="107"/>
      <c r="H2604" s="105"/>
      <c r="I2604" s="105"/>
      <c r="J2604" s="107"/>
      <c r="K2604" s="105"/>
      <c r="L2604" s="105"/>
      <c r="M2604" s="105"/>
      <c r="N2604" s="105"/>
      <c r="O2604" s="127"/>
      <c r="P2604" s="109"/>
      <c r="Q2604" s="110"/>
      <c r="R2604" s="110"/>
      <c r="S2604" s="110"/>
      <c r="T2604" s="110"/>
      <c r="U2604" s="111"/>
      <c r="V2604" s="111"/>
      <c r="W2604" s="112"/>
      <c r="X2604" s="113"/>
      <c r="Y2604" s="114"/>
      <c r="Z2604" s="115"/>
      <c r="AA2604" s="116"/>
      <c r="AB2604" s="117" t="b">
        <f t="shared" si="360"/>
        <v>0</v>
      </c>
      <c r="AC2604" s="117">
        <f t="shared" si="361"/>
        <v>0</v>
      </c>
      <c r="AD2604" s="118"/>
      <c r="AE2604" s="117" t="b">
        <f t="shared" si="362"/>
        <v>0</v>
      </c>
      <c r="AF2604" s="117">
        <f t="shared" si="363"/>
        <v>0</v>
      </c>
      <c r="AG2604" s="119">
        <f t="shared" si="364"/>
        <v>0</v>
      </c>
      <c r="AH2604" s="120" t="b">
        <f t="shared" si="365"/>
        <v>0</v>
      </c>
      <c r="AI2604" s="121">
        <f t="shared" si="366"/>
        <v>0</v>
      </c>
      <c r="AJ2604" s="122">
        <f>+C2604</f>
        <v>0</v>
      </c>
      <c r="AK2604" s="122" t="str">
        <f>IF(ISNA(VLOOKUP(postponeList!D2604,[1]Sheet!$A$2:$B$12,2,FALSE))," ",(VLOOKUP(postponeList!D2604,[1]Sheet!$A$2:$B$12,2,FALSE)))</f>
        <v xml:space="preserve"> </v>
      </c>
      <c r="AL2604" s="122" t="str">
        <f>IF(ISNA(VLOOKUP(E2604,[1]Sheet!$G$2:$H$40,2,FALSE))," ",VLOOKUP(E2604,[1]Sheet!$G$2:$H$40,2,FALSE))</f>
        <v xml:space="preserve"> </v>
      </c>
      <c r="AM2604" s="122" t="str">
        <f>IF(ISNA(VLOOKUP(G2604,[1]Sheet!$K$2:$L$159,2,FALSE))," ",(VLOOKUP(G2604,[1]Sheet!$K$2:$L$159,2,FALSE)))</f>
        <v xml:space="preserve"> </v>
      </c>
      <c r="AN2604" s="122" t="str">
        <f>IF(ISNA(VLOOKUP(I2604&amp;C2604,[1]Sheet!$D$2:$E$228,2,FALSE))," ",VLOOKUP(I2604&amp;C2604,[1]Sheet!$D$2:$E$228,2,FALSE))</f>
        <v xml:space="preserve"> </v>
      </c>
      <c r="AO2604" s="122" t="str">
        <f>+I2604&amp;C2604</f>
        <v/>
      </c>
      <c r="AP2604" s="122" t="str">
        <f>C2604&amp;D2604&amp;E2604&amp;G2604&amp;I2604&amp;O2604</f>
        <v/>
      </c>
      <c r="AQ2604" s="122" t="str">
        <f>B2604&amp;D2604&amp;N2604</f>
        <v/>
      </c>
      <c r="AR2604" s="123" t="str">
        <f>+D2604&amp;J2604</f>
        <v/>
      </c>
      <c r="AS2604" s="124" t="str">
        <f t="shared" si="367"/>
        <v/>
      </c>
      <c r="AT2604" s="125" t="str">
        <f t="shared" si="368"/>
        <v/>
      </c>
      <c r="AU2604" s="125" t="str">
        <f>IF(NOT(AT2604=""),VLOOKUP(AT2604,[1]PSI_Category!A:B,2,0),"")</f>
        <v/>
      </c>
      <c r="AV2604" s="167"/>
      <c r="AW2604" s="167"/>
      <c r="AX2604" s="167"/>
    </row>
    <row r="2605" spans="2:50" s="133" customFormat="1" ht="11.4" customHeight="1" x14ac:dyDescent="0.3">
      <c r="B2605" s="104"/>
      <c r="C2605" s="105"/>
      <c r="D2605" s="106"/>
      <c r="E2605" s="107"/>
      <c r="F2605" s="105"/>
      <c r="G2605" s="107"/>
      <c r="H2605" s="105"/>
      <c r="I2605" s="105"/>
      <c r="J2605" s="107"/>
      <c r="K2605" s="105"/>
      <c r="L2605" s="105"/>
      <c r="M2605" s="105"/>
      <c r="N2605" s="105"/>
      <c r="O2605" s="127"/>
      <c r="P2605" s="109"/>
      <c r="Q2605" s="110"/>
      <c r="R2605" s="110"/>
      <c r="S2605" s="110"/>
      <c r="T2605" s="110"/>
      <c r="U2605" s="111"/>
      <c r="V2605" s="111"/>
      <c r="W2605" s="112"/>
      <c r="X2605" s="113"/>
      <c r="Y2605" s="114"/>
      <c r="Z2605" s="115"/>
      <c r="AA2605" s="116"/>
      <c r="AB2605" s="117" t="b">
        <f t="shared" si="360"/>
        <v>0</v>
      </c>
      <c r="AC2605" s="117">
        <f t="shared" si="361"/>
        <v>0</v>
      </c>
      <c r="AD2605" s="118"/>
      <c r="AE2605" s="117" t="b">
        <f t="shared" si="362"/>
        <v>0</v>
      </c>
      <c r="AF2605" s="117">
        <f t="shared" si="363"/>
        <v>0</v>
      </c>
      <c r="AG2605" s="119">
        <f t="shared" si="364"/>
        <v>0</v>
      </c>
      <c r="AH2605" s="120" t="b">
        <f t="shared" si="365"/>
        <v>0</v>
      </c>
      <c r="AI2605" s="121">
        <f t="shared" si="366"/>
        <v>0</v>
      </c>
      <c r="AJ2605" s="122">
        <f>+C2605</f>
        <v>0</v>
      </c>
      <c r="AK2605" s="122" t="str">
        <f>IF(ISNA(VLOOKUP(postponeList!D2605,[1]Sheet!$A$2:$B$12,2,FALSE))," ",(VLOOKUP(postponeList!D2605,[1]Sheet!$A$2:$B$12,2,FALSE)))</f>
        <v xml:space="preserve"> </v>
      </c>
      <c r="AL2605" s="122" t="str">
        <f>IF(ISNA(VLOOKUP(E2605,[1]Sheet!$G$2:$H$40,2,FALSE))," ",VLOOKUP(E2605,[1]Sheet!$G$2:$H$40,2,FALSE))</f>
        <v xml:space="preserve"> </v>
      </c>
      <c r="AM2605" s="122" t="str">
        <f>IF(ISNA(VLOOKUP(G2605,[1]Sheet!$K$2:$L$159,2,FALSE))," ",(VLOOKUP(G2605,[1]Sheet!$K$2:$L$159,2,FALSE)))</f>
        <v xml:space="preserve"> </v>
      </c>
      <c r="AN2605" s="122" t="str">
        <f>IF(ISNA(VLOOKUP(I2605&amp;C2605,[1]Sheet!$D$2:$E$228,2,FALSE))," ",VLOOKUP(I2605&amp;C2605,[1]Sheet!$D$2:$E$228,2,FALSE))</f>
        <v xml:space="preserve"> </v>
      </c>
      <c r="AO2605" s="122" t="str">
        <f>+I2605&amp;C2605</f>
        <v/>
      </c>
      <c r="AP2605" s="122" t="str">
        <f>C2605&amp;D2605&amp;E2605&amp;G2605&amp;I2605&amp;O2605</f>
        <v/>
      </c>
      <c r="AQ2605" s="122" t="str">
        <f>B2605&amp;D2605&amp;N2605</f>
        <v/>
      </c>
      <c r="AR2605" s="123" t="str">
        <f>+D2605&amp;J2605</f>
        <v/>
      </c>
      <c r="AS2605" s="124" t="str">
        <f t="shared" si="367"/>
        <v/>
      </c>
      <c r="AT2605" s="125" t="str">
        <f t="shared" si="368"/>
        <v/>
      </c>
      <c r="AU2605" s="125" t="str">
        <f>IF(NOT(AT2605=""),VLOOKUP(AT2605,[1]PSI_Category!A:B,2,0),"")</f>
        <v/>
      </c>
      <c r="AV2605" s="167"/>
      <c r="AW2605" s="167"/>
      <c r="AX2605" s="167"/>
    </row>
    <row r="2606" spans="2:50" s="133" customFormat="1" ht="11.4" customHeight="1" x14ac:dyDescent="0.3">
      <c r="B2606" s="104"/>
      <c r="C2606" s="105"/>
      <c r="D2606" s="106"/>
      <c r="E2606" s="107"/>
      <c r="F2606" s="105"/>
      <c r="G2606" s="107"/>
      <c r="H2606" s="105"/>
      <c r="I2606" s="105"/>
      <c r="J2606" s="107"/>
      <c r="K2606" s="105"/>
      <c r="L2606" s="105"/>
      <c r="M2606" s="105"/>
      <c r="N2606" s="105"/>
      <c r="O2606" s="127"/>
      <c r="P2606" s="109"/>
      <c r="Q2606" s="110"/>
      <c r="R2606" s="110"/>
      <c r="S2606" s="110"/>
      <c r="T2606" s="110"/>
      <c r="U2606" s="111"/>
      <c r="V2606" s="111"/>
      <c r="W2606" s="112"/>
      <c r="X2606" s="113"/>
      <c r="Y2606" s="114"/>
      <c r="Z2606" s="115"/>
      <c r="AA2606" s="116"/>
      <c r="AB2606" s="117" t="b">
        <f t="shared" si="360"/>
        <v>0</v>
      </c>
      <c r="AC2606" s="117">
        <f t="shared" si="361"/>
        <v>0</v>
      </c>
      <c r="AD2606" s="118"/>
      <c r="AE2606" s="117" t="b">
        <f t="shared" si="362"/>
        <v>0</v>
      </c>
      <c r="AF2606" s="117">
        <f t="shared" si="363"/>
        <v>0</v>
      </c>
      <c r="AG2606" s="119">
        <f t="shared" si="364"/>
        <v>0</v>
      </c>
      <c r="AH2606" s="120" t="b">
        <f t="shared" si="365"/>
        <v>0</v>
      </c>
      <c r="AI2606" s="121">
        <f t="shared" si="366"/>
        <v>0</v>
      </c>
      <c r="AJ2606" s="170">
        <f>+C2606</f>
        <v>0</v>
      </c>
      <c r="AK2606" s="122" t="str">
        <f>IF(ISNA(VLOOKUP(postponeList!D2606,[1]Sheet!$A$2:$B$12,2,FALSE))," ",(VLOOKUP(postponeList!D2606,[1]Sheet!$A$2:$B$12,2,FALSE)))</f>
        <v xml:space="preserve"> </v>
      </c>
      <c r="AL2606" s="122" t="str">
        <f>IF(ISNA(VLOOKUP(E2606,[1]Sheet!$G$2:$H$40,2,FALSE))," ",VLOOKUP(E2606,[1]Sheet!$G$2:$H$40,2,FALSE))</f>
        <v xml:space="preserve"> </v>
      </c>
      <c r="AM2606" s="122" t="str">
        <f>IF(ISNA(VLOOKUP(G2606,[1]Sheet!$K$2:$L$159,2,FALSE))," ",(VLOOKUP(G2606,[1]Sheet!$K$2:$L$159,2,FALSE)))</f>
        <v xml:space="preserve"> </v>
      </c>
      <c r="AN2606" s="122" t="str">
        <f>IF(ISNA(VLOOKUP(I2606&amp;C2606,[1]Sheet!$D$2:$E$228,2,FALSE))," ",VLOOKUP(I2606&amp;C2606,[1]Sheet!$D$2:$E$228,2,FALSE))</f>
        <v xml:space="preserve"> </v>
      </c>
      <c r="AO2606" s="122" t="str">
        <f>+I2606&amp;C2606</f>
        <v/>
      </c>
      <c r="AP2606" s="122" t="str">
        <f>C2606&amp;D2606&amp;E2606&amp;G2606&amp;I2606&amp;O2606</f>
        <v/>
      </c>
      <c r="AQ2606" s="122" t="str">
        <f>B2606&amp;D2606&amp;N2606</f>
        <v/>
      </c>
      <c r="AR2606" s="123" t="str">
        <f>+D2606&amp;J2606</f>
        <v/>
      </c>
      <c r="AS2606" s="124" t="str">
        <f t="shared" si="367"/>
        <v/>
      </c>
      <c r="AT2606" s="125" t="str">
        <f t="shared" si="368"/>
        <v/>
      </c>
      <c r="AU2606" s="125" t="str">
        <f>IF(NOT(AT2606=""),VLOOKUP(AT2606,[1]PSI_Category!A:B,2,0),"")</f>
        <v/>
      </c>
      <c r="AV2606" s="167"/>
      <c r="AW2606" s="167"/>
      <c r="AX2606" s="167"/>
    </row>
    <row r="2607" spans="2:50" s="133" customFormat="1" ht="11.4" customHeight="1" x14ac:dyDescent="0.3">
      <c r="B2607" s="104"/>
      <c r="C2607" s="105"/>
      <c r="D2607" s="106"/>
      <c r="E2607" s="107"/>
      <c r="F2607" s="105"/>
      <c r="G2607" s="107"/>
      <c r="H2607" s="105"/>
      <c r="I2607" s="105"/>
      <c r="J2607" s="107"/>
      <c r="K2607" s="105"/>
      <c r="L2607" s="105"/>
      <c r="M2607" s="105"/>
      <c r="N2607" s="105"/>
      <c r="O2607" s="127"/>
      <c r="P2607" s="109"/>
      <c r="Q2607" s="110"/>
      <c r="R2607" s="110"/>
      <c r="S2607" s="110"/>
      <c r="T2607" s="110"/>
      <c r="U2607" s="111"/>
      <c r="V2607" s="111"/>
      <c r="W2607" s="112"/>
      <c r="X2607" s="113"/>
      <c r="Y2607" s="114"/>
      <c r="Z2607" s="115"/>
      <c r="AA2607" s="116"/>
      <c r="AB2607" s="117" t="b">
        <f t="shared" si="360"/>
        <v>0</v>
      </c>
      <c r="AC2607" s="117">
        <f t="shared" si="361"/>
        <v>0</v>
      </c>
      <c r="AD2607" s="118"/>
      <c r="AE2607" s="117" t="b">
        <f t="shared" si="362"/>
        <v>0</v>
      </c>
      <c r="AF2607" s="117">
        <f t="shared" si="363"/>
        <v>0</v>
      </c>
      <c r="AG2607" s="119">
        <f t="shared" si="364"/>
        <v>0</v>
      </c>
      <c r="AH2607" s="120" t="b">
        <f t="shared" si="365"/>
        <v>0</v>
      </c>
      <c r="AI2607" s="121">
        <f t="shared" si="366"/>
        <v>0</v>
      </c>
      <c r="AJ2607" s="170">
        <f>+C2607</f>
        <v>0</v>
      </c>
      <c r="AK2607" s="122" t="str">
        <f>IF(ISNA(VLOOKUP(postponeList!D2607,[1]Sheet!$A$2:$B$12,2,FALSE))," ",(VLOOKUP(postponeList!D2607,[1]Sheet!$A$2:$B$12,2,FALSE)))</f>
        <v xml:space="preserve"> </v>
      </c>
      <c r="AL2607" s="122" t="str">
        <f>IF(ISNA(VLOOKUP(E2607,[1]Sheet!$G$2:$H$40,2,FALSE))," ",VLOOKUP(E2607,[1]Sheet!$G$2:$H$40,2,FALSE))</f>
        <v xml:space="preserve"> </v>
      </c>
      <c r="AM2607" s="122" t="str">
        <f>IF(ISNA(VLOOKUP(G2607,[1]Sheet!$K$2:$L$159,2,FALSE))," ",(VLOOKUP(G2607,[1]Sheet!$K$2:$L$159,2,FALSE)))</f>
        <v xml:space="preserve"> </v>
      </c>
      <c r="AN2607" s="122" t="str">
        <f>IF(ISNA(VLOOKUP(I2607&amp;C2607,[1]Sheet!$D$2:$E$228,2,FALSE))," ",VLOOKUP(I2607&amp;C2607,[1]Sheet!$D$2:$E$228,2,FALSE))</f>
        <v xml:space="preserve"> </v>
      </c>
      <c r="AO2607" s="122" t="str">
        <f>+I2607&amp;C2607</f>
        <v/>
      </c>
      <c r="AP2607" s="122" t="str">
        <f>C2607&amp;D2607&amp;E2607&amp;G2607&amp;I2607&amp;O2607</f>
        <v/>
      </c>
      <c r="AQ2607" s="122" t="str">
        <f>B2607&amp;D2607&amp;N2607</f>
        <v/>
      </c>
      <c r="AR2607" s="123" t="str">
        <f>+D2607&amp;J2607</f>
        <v/>
      </c>
      <c r="AS2607" s="124" t="str">
        <f t="shared" si="367"/>
        <v/>
      </c>
      <c r="AT2607" s="125" t="str">
        <f t="shared" si="368"/>
        <v/>
      </c>
      <c r="AU2607" s="125" t="str">
        <f>IF(NOT(AT2607=""),VLOOKUP(AT2607,[1]PSI_Category!A:B,2,0),"")</f>
        <v/>
      </c>
      <c r="AV2607" s="167"/>
      <c r="AW2607" s="167"/>
      <c r="AX2607" s="167"/>
    </row>
    <row r="2608" spans="2:50" s="133" customFormat="1" ht="11.4" customHeight="1" x14ac:dyDescent="0.3">
      <c r="B2608" s="104"/>
      <c r="C2608" s="105"/>
      <c r="D2608" s="106"/>
      <c r="E2608" s="107"/>
      <c r="F2608" s="105"/>
      <c r="G2608" s="107"/>
      <c r="H2608" s="105"/>
      <c r="I2608" s="105"/>
      <c r="J2608" s="107"/>
      <c r="K2608" s="105"/>
      <c r="L2608" s="105"/>
      <c r="M2608" s="105"/>
      <c r="N2608" s="105"/>
      <c r="O2608" s="127"/>
      <c r="P2608" s="109"/>
      <c r="Q2608" s="110"/>
      <c r="R2608" s="110"/>
      <c r="S2608" s="110"/>
      <c r="T2608" s="110"/>
      <c r="U2608" s="111"/>
      <c r="V2608" s="111"/>
      <c r="W2608" s="112"/>
      <c r="X2608" s="113"/>
      <c r="Y2608" s="114"/>
      <c r="Z2608" s="115"/>
      <c r="AA2608" s="116"/>
      <c r="AB2608" s="117" t="b">
        <f t="shared" si="360"/>
        <v>0</v>
      </c>
      <c r="AC2608" s="117">
        <f t="shared" si="361"/>
        <v>0</v>
      </c>
      <c r="AD2608" s="118"/>
      <c r="AE2608" s="117" t="b">
        <f t="shared" si="362"/>
        <v>0</v>
      </c>
      <c r="AF2608" s="117">
        <f t="shared" si="363"/>
        <v>0</v>
      </c>
      <c r="AG2608" s="119">
        <f t="shared" si="364"/>
        <v>0</v>
      </c>
      <c r="AH2608" s="120" t="b">
        <f t="shared" si="365"/>
        <v>0</v>
      </c>
      <c r="AI2608" s="121">
        <f t="shared" si="366"/>
        <v>0</v>
      </c>
      <c r="AJ2608" s="170">
        <f>+C2608</f>
        <v>0</v>
      </c>
      <c r="AK2608" s="122" t="str">
        <f>IF(ISNA(VLOOKUP(postponeList!D2608,[1]Sheet!$A$2:$B$12,2,FALSE))," ",(VLOOKUP(postponeList!D2608,[1]Sheet!$A$2:$B$12,2,FALSE)))</f>
        <v xml:space="preserve"> </v>
      </c>
      <c r="AL2608" s="122" t="str">
        <f>IF(ISNA(VLOOKUP(E2608,[1]Sheet!$G$2:$H$40,2,FALSE))," ",VLOOKUP(E2608,[1]Sheet!$G$2:$H$40,2,FALSE))</f>
        <v xml:space="preserve"> </v>
      </c>
      <c r="AM2608" s="122" t="str">
        <f>IF(ISNA(VLOOKUP(G2608,[1]Sheet!$K$2:$L$159,2,FALSE))," ",(VLOOKUP(G2608,[1]Sheet!$K$2:$L$159,2,FALSE)))</f>
        <v xml:space="preserve"> </v>
      </c>
      <c r="AN2608" s="122" t="str">
        <f>IF(ISNA(VLOOKUP(I2608&amp;C2608,[1]Sheet!$D$2:$E$228,2,FALSE))," ",VLOOKUP(I2608&amp;C2608,[1]Sheet!$D$2:$E$228,2,FALSE))</f>
        <v xml:space="preserve"> </v>
      </c>
      <c r="AO2608" s="122" t="str">
        <f>+I2608&amp;C2608</f>
        <v/>
      </c>
      <c r="AP2608" s="122" t="str">
        <f>C2608&amp;D2608&amp;E2608&amp;G2608&amp;I2608&amp;O2608</f>
        <v/>
      </c>
      <c r="AQ2608" s="122" t="str">
        <f>B2608&amp;D2608&amp;N2608</f>
        <v/>
      </c>
      <c r="AR2608" s="123" t="str">
        <f>+D2608&amp;J2608</f>
        <v/>
      </c>
      <c r="AS2608" s="124" t="str">
        <f t="shared" si="367"/>
        <v/>
      </c>
      <c r="AT2608" s="125" t="str">
        <f t="shared" si="368"/>
        <v/>
      </c>
      <c r="AU2608" s="125" t="str">
        <f>IF(NOT(AT2608=""),VLOOKUP(AT2608,[1]PSI_Category!A:B,2,0),"")</f>
        <v/>
      </c>
      <c r="AV2608" s="167"/>
      <c r="AW2608" s="167"/>
      <c r="AX2608" s="167"/>
    </row>
    <row r="2609" spans="2:50" s="133" customFormat="1" ht="11.4" customHeight="1" x14ac:dyDescent="0.3">
      <c r="B2609" s="104"/>
      <c r="C2609" s="105"/>
      <c r="D2609" s="106"/>
      <c r="E2609" s="107"/>
      <c r="F2609" s="105"/>
      <c r="G2609" s="107"/>
      <c r="H2609" s="105"/>
      <c r="I2609" s="105"/>
      <c r="J2609" s="107"/>
      <c r="K2609" s="105"/>
      <c r="L2609" s="105"/>
      <c r="M2609" s="105"/>
      <c r="N2609" s="105"/>
      <c r="O2609" s="127"/>
      <c r="P2609" s="109"/>
      <c r="Q2609" s="110"/>
      <c r="R2609" s="110"/>
      <c r="S2609" s="110"/>
      <c r="T2609" s="110"/>
      <c r="U2609" s="111"/>
      <c r="V2609" s="111"/>
      <c r="W2609" s="112"/>
      <c r="X2609" s="113"/>
      <c r="Y2609" s="114"/>
      <c r="Z2609" s="115"/>
      <c r="AA2609" s="116"/>
      <c r="AB2609" s="117" t="b">
        <f t="shared" si="360"/>
        <v>0</v>
      </c>
      <c r="AC2609" s="117">
        <f t="shared" si="361"/>
        <v>0</v>
      </c>
      <c r="AD2609" s="118"/>
      <c r="AE2609" s="117" t="b">
        <f t="shared" si="362"/>
        <v>0</v>
      </c>
      <c r="AF2609" s="117">
        <f t="shared" si="363"/>
        <v>0</v>
      </c>
      <c r="AG2609" s="119">
        <f t="shared" si="364"/>
        <v>0</v>
      </c>
      <c r="AH2609" s="120" t="b">
        <f t="shared" si="365"/>
        <v>0</v>
      </c>
      <c r="AI2609" s="121">
        <f t="shared" si="366"/>
        <v>0</v>
      </c>
      <c r="AJ2609" s="170">
        <f>+C2609</f>
        <v>0</v>
      </c>
      <c r="AK2609" s="122" t="str">
        <f>IF(ISNA(VLOOKUP(postponeList!D2609,[1]Sheet!$A$2:$B$12,2,FALSE))," ",(VLOOKUP(postponeList!D2609,[1]Sheet!$A$2:$B$12,2,FALSE)))</f>
        <v xml:space="preserve"> </v>
      </c>
      <c r="AL2609" s="122" t="str">
        <f>IF(ISNA(VLOOKUP(E2609,[1]Sheet!$G$2:$H$40,2,FALSE))," ",VLOOKUP(E2609,[1]Sheet!$G$2:$H$40,2,FALSE))</f>
        <v xml:space="preserve"> </v>
      </c>
      <c r="AM2609" s="122" t="str">
        <f>IF(ISNA(VLOOKUP(G2609,[1]Sheet!$K$2:$L$159,2,FALSE))," ",(VLOOKUP(G2609,[1]Sheet!$K$2:$L$159,2,FALSE)))</f>
        <v xml:space="preserve"> </v>
      </c>
      <c r="AN2609" s="122" t="str">
        <f>IF(ISNA(VLOOKUP(I2609&amp;C2609,[1]Sheet!$D$2:$E$228,2,FALSE))," ",VLOOKUP(I2609&amp;C2609,[1]Sheet!$D$2:$E$228,2,FALSE))</f>
        <v xml:space="preserve"> </v>
      </c>
      <c r="AO2609" s="122" t="str">
        <f>+I2609&amp;C2609</f>
        <v/>
      </c>
      <c r="AP2609" s="122" t="str">
        <f>C2609&amp;D2609&amp;E2609&amp;G2609&amp;I2609&amp;O2609</f>
        <v/>
      </c>
      <c r="AQ2609" s="122" t="str">
        <f>B2609&amp;D2609&amp;N2609</f>
        <v/>
      </c>
      <c r="AR2609" s="123" t="str">
        <f>+D2609&amp;J2609</f>
        <v/>
      </c>
      <c r="AS2609" s="124" t="str">
        <f t="shared" si="367"/>
        <v/>
      </c>
      <c r="AT2609" s="125" t="str">
        <f t="shared" si="368"/>
        <v/>
      </c>
      <c r="AU2609" s="125" t="str">
        <f>IF(NOT(AT2609=""),VLOOKUP(AT2609,[1]PSI_Category!A:B,2,0),"")</f>
        <v/>
      </c>
      <c r="AV2609" s="167"/>
      <c r="AW2609" s="167"/>
      <c r="AX2609" s="167"/>
    </row>
    <row r="2610" spans="2:50" s="133" customFormat="1" ht="11.4" customHeight="1" x14ac:dyDescent="0.3">
      <c r="B2610" s="104"/>
      <c r="C2610" s="105"/>
      <c r="D2610" s="106"/>
      <c r="E2610" s="107"/>
      <c r="F2610" s="105"/>
      <c r="G2610" s="107"/>
      <c r="H2610" s="105"/>
      <c r="I2610" s="105"/>
      <c r="J2610" s="107"/>
      <c r="K2610" s="105"/>
      <c r="L2610" s="105"/>
      <c r="M2610" s="105"/>
      <c r="N2610" s="105"/>
      <c r="O2610" s="127"/>
      <c r="P2610" s="109"/>
      <c r="Q2610" s="110"/>
      <c r="R2610" s="110"/>
      <c r="S2610" s="110"/>
      <c r="T2610" s="110"/>
      <c r="U2610" s="111"/>
      <c r="V2610" s="111"/>
      <c r="W2610" s="112"/>
      <c r="X2610" s="113"/>
      <c r="Y2610" s="114"/>
      <c r="Z2610" s="115"/>
      <c r="AA2610" s="116"/>
      <c r="AB2610" s="117" t="b">
        <f t="shared" si="360"/>
        <v>0</v>
      </c>
      <c r="AC2610" s="117">
        <f t="shared" si="361"/>
        <v>0</v>
      </c>
      <c r="AD2610" s="118"/>
      <c r="AE2610" s="117" t="b">
        <f t="shared" si="362"/>
        <v>0</v>
      </c>
      <c r="AF2610" s="117">
        <f t="shared" si="363"/>
        <v>0</v>
      </c>
      <c r="AG2610" s="119">
        <f t="shared" si="364"/>
        <v>0</v>
      </c>
      <c r="AH2610" s="120" t="b">
        <f t="shared" si="365"/>
        <v>0</v>
      </c>
      <c r="AI2610" s="121">
        <f t="shared" si="366"/>
        <v>0</v>
      </c>
      <c r="AJ2610" s="170">
        <f>+C2610</f>
        <v>0</v>
      </c>
      <c r="AK2610" s="122" t="str">
        <f>IF(ISNA(VLOOKUP(postponeList!D2610,[1]Sheet!$A$2:$B$12,2,FALSE))," ",(VLOOKUP(postponeList!D2610,[1]Sheet!$A$2:$B$12,2,FALSE)))</f>
        <v xml:space="preserve"> </v>
      </c>
      <c r="AL2610" s="122" t="str">
        <f>IF(ISNA(VLOOKUP(E2610,[1]Sheet!$G$2:$H$40,2,FALSE))," ",VLOOKUP(E2610,[1]Sheet!$G$2:$H$40,2,FALSE))</f>
        <v xml:space="preserve"> </v>
      </c>
      <c r="AM2610" s="122" t="str">
        <f>IF(ISNA(VLOOKUP(G2610,[1]Sheet!$K$2:$L$159,2,FALSE))," ",(VLOOKUP(G2610,[1]Sheet!$K$2:$L$159,2,FALSE)))</f>
        <v xml:space="preserve"> </v>
      </c>
      <c r="AN2610" s="122" t="str">
        <f>IF(ISNA(VLOOKUP(I2610&amp;C2610,[1]Sheet!$D$2:$E$228,2,FALSE))," ",VLOOKUP(I2610&amp;C2610,[1]Sheet!$D$2:$E$228,2,FALSE))</f>
        <v xml:space="preserve"> </v>
      </c>
      <c r="AO2610" s="122" t="str">
        <f>+I2610&amp;C2610</f>
        <v/>
      </c>
      <c r="AP2610" s="122" t="str">
        <f>C2610&amp;D2610&amp;E2610&amp;G2610&amp;I2610&amp;O2610</f>
        <v/>
      </c>
      <c r="AQ2610" s="122" t="str">
        <f>B2610&amp;D2610&amp;N2610</f>
        <v/>
      </c>
      <c r="AR2610" s="123" t="str">
        <f>+D2610&amp;J2610</f>
        <v/>
      </c>
      <c r="AS2610" s="124" t="str">
        <f t="shared" si="367"/>
        <v/>
      </c>
      <c r="AT2610" s="125" t="str">
        <f t="shared" si="368"/>
        <v/>
      </c>
      <c r="AU2610" s="125" t="str">
        <f>IF(NOT(AT2610=""),VLOOKUP(AT2610,[1]PSI_Category!A:B,2,0),"")</f>
        <v/>
      </c>
      <c r="AV2610" s="167"/>
      <c r="AW2610" s="167"/>
      <c r="AX2610" s="167"/>
    </row>
    <row r="2611" spans="2:50" s="133" customFormat="1" ht="11.4" customHeight="1" x14ac:dyDescent="0.3">
      <c r="B2611" s="104"/>
      <c r="C2611" s="105"/>
      <c r="D2611" s="106"/>
      <c r="E2611" s="107"/>
      <c r="F2611" s="105"/>
      <c r="G2611" s="107"/>
      <c r="H2611" s="105"/>
      <c r="I2611" s="105"/>
      <c r="J2611" s="107"/>
      <c r="K2611" s="105"/>
      <c r="L2611" s="105"/>
      <c r="M2611" s="105"/>
      <c r="N2611" s="105"/>
      <c r="O2611" s="127"/>
      <c r="P2611" s="109"/>
      <c r="Q2611" s="110"/>
      <c r="R2611" s="110"/>
      <c r="S2611" s="110"/>
      <c r="T2611" s="110"/>
      <c r="U2611" s="111"/>
      <c r="V2611" s="111"/>
      <c r="W2611" s="112"/>
      <c r="X2611" s="113"/>
      <c r="Y2611" s="114"/>
      <c r="Z2611" s="115"/>
      <c r="AA2611" s="116"/>
      <c r="AB2611" s="117" t="b">
        <f t="shared" si="360"/>
        <v>0</v>
      </c>
      <c r="AC2611" s="117">
        <f t="shared" si="361"/>
        <v>0</v>
      </c>
      <c r="AD2611" s="118"/>
      <c r="AE2611" s="117" t="b">
        <f t="shared" si="362"/>
        <v>0</v>
      </c>
      <c r="AF2611" s="117">
        <f t="shared" si="363"/>
        <v>0</v>
      </c>
      <c r="AG2611" s="119">
        <f t="shared" si="364"/>
        <v>0</v>
      </c>
      <c r="AH2611" s="120" t="b">
        <f t="shared" si="365"/>
        <v>0</v>
      </c>
      <c r="AI2611" s="121">
        <f t="shared" si="366"/>
        <v>0</v>
      </c>
      <c r="AJ2611" s="170">
        <f>+C2611</f>
        <v>0</v>
      </c>
      <c r="AK2611" s="122" t="str">
        <f>IF(ISNA(VLOOKUP(postponeList!D2611,[1]Sheet!$A$2:$B$12,2,FALSE))," ",(VLOOKUP(postponeList!D2611,[1]Sheet!$A$2:$B$12,2,FALSE)))</f>
        <v xml:space="preserve"> </v>
      </c>
      <c r="AL2611" s="122" t="str">
        <f>IF(ISNA(VLOOKUP(E2611,[1]Sheet!$G$2:$H$40,2,FALSE))," ",VLOOKUP(E2611,[1]Sheet!$G$2:$H$40,2,FALSE))</f>
        <v xml:space="preserve"> </v>
      </c>
      <c r="AM2611" s="122" t="str">
        <f>IF(ISNA(VLOOKUP(G2611,[1]Sheet!$K$2:$L$159,2,FALSE))," ",(VLOOKUP(G2611,[1]Sheet!$K$2:$L$159,2,FALSE)))</f>
        <v xml:space="preserve"> </v>
      </c>
      <c r="AN2611" s="122" t="str">
        <f>IF(ISNA(VLOOKUP(I2611&amp;C2611,[1]Sheet!$D$2:$E$228,2,FALSE))," ",VLOOKUP(I2611&amp;C2611,[1]Sheet!$D$2:$E$228,2,FALSE))</f>
        <v xml:space="preserve"> </v>
      </c>
      <c r="AO2611" s="122" t="str">
        <f>+I2611&amp;C2611</f>
        <v/>
      </c>
      <c r="AP2611" s="122" t="str">
        <f>C2611&amp;D2611&amp;E2611&amp;G2611&amp;I2611&amp;O2611</f>
        <v/>
      </c>
      <c r="AQ2611" s="122" t="str">
        <f>B2611&amp;D2611&amp;N2611</f>
        <v/>
      </c>
      <c r="AR2611" s="123" t="str">
        <f>+D2611&amp;J2611</f>
        <v/>
      </c>
      <c r="AS2611" s="124" t="str">
        <f t="shared" si="367"/>
        <v/>
      </c>
      <c r="AT2611" s="125" t="str">
        <f t="shared" si="368"/>
        <v/>
      </c>
      <c r="AU2611" s="125" t="str">
        <f>IF(NOT(AT2611=""),VLOOKUP(AT2611,[1]PSI_Category!A:B,2,0),"")</f>
        <v/>
      </c>
      <c r="AV2611" s="167"/>
      <c r="AW2611" s="167"/>
      <c r="AX2611" s="167"/>
    </row>
    <row r="2612" spans="2:50" s="133" customFormat="1" ht="11.4" customHeight="1" x14ac:dyDescent="0.3">
      <c r="B2612" s="104"/>
      <c r="C2612" s="105"/>
      <c r="D2612" s="106"/>
      <c r="E2612" s="107"/>
      <c r="F2612" s="105"/>
      <c r="G2612" s="107"/>
      <c r="H2612" s="105"/>
      <c r="I2612" s="105"/>
      <c r="J2612" s="107"/>
      <c r="K2612" s="105"/>
      <c r="L2612" s="105"/>
      <c r="M2612" s="105"/>
      <c r="N2612" s="105"/>
      <c r="O2612" s="127"/>
      <c r="P2612" s="109"/>
      <c r="Q2612" s="110"/>
      <c r="R2612" s="110"/>
      <c r="S2612" s="110"/>
      <c r="T2612" s="110"/>
      <c r="U2612" s="111"/>
      <c r="V2612" s="111"/>
      <c r="W2612" s="112"/>
      <c r="X2612" s="113"/>
      <c r="Y2612" s="114"/>
      <c r="Z2612" s="115"/>
      <c r="AA2612" s="116"/>
      <c r="AB2612" s="117" t="b">
        <f t="shared" si="360"/>
        <v>0</v>
      </c>
      <c r="AC2612" s="117">
        <f t="shared" si="361"/>
        <v>0</v>
      </c>
      <c r="AD2612" s="118"/>
      <c r="AE2612" s="117" t="b">
        <f t="shared" si="362"/>
        <v>0</v>
      </c>
      <c r="AF2612" s="117">
        <f t="shared" si="363"/>
        <v>0</v>
      </c>
      <c r="AG2612" s="119">
        <f t="shared" si="364"/>
        <v>0</v>
      </c>
      <c r="AH2612" s="120" t="b">
        <f t="shared" si="365"/>
        <v>0</v>
      </c>
      <c r="AI2612" s="121">
        <f t="shared" si="366"/>
        <v>0</v>
      </c>
      <c r="AJ2612" s="170">
        <f>+C2612</f>
        <v>0</v>
      </c>
      <c r="AK2612" s="122" t="str">
        <f>IF(ISNA(VLOOKUP(postponeList!D2612,[1]Sheet!$A$2:$B$12,2,FALSE))," ",(VLOOKUP(postponeList!D2612,[1]Sheet!$A$2:$B$12,2,FALSE)))</f>
        <v xml:space="preserve"> </v>
      </c>
      <c r="AL2612" s="122" t="str">
        <f>IF(ISNA(VLOOKUP(E2612,[1]Sheet!$G$2:$H$40,2,FALSE))," ",VLOOKUP(E2612,[1]Sheet!$G$2:$H$40,2,FALSE))</f>
        <v xml:space="preserve"> </v>
      </c>
      <c r="AM2612" s="122" t="str">
        <f>IF(ISNA(VLOOKUP(G2612,[1]Sheet!$K$2:$L$159,2,FALSE))," ",(VLOOKUP(G2612,[1]Sheet!$K$2:$L$159,2,FALSE)))</f>
        <v xml:space="preserve"> </v>
      </c>
      <c r="AN2612" s="122" t="str">
        <f>IF(ISNA(VLOOKUP(I2612&amp;C2612,[1]Sheet!$D$2:$E$228,2,FALSE))," ",VLOOKUP(I2612&amp;C2612,[1]Sheet!$D$2:$E$228,2,FALSE))</f>
        <v xml:space="preserve"> </v>
      </c>
      <c r="AO2612" s="122" t="str">
        <f>+I2612&amp;C2612</f>
        <v/>
      </c>
      <c r="AP2612" s="122" t="str">
        <f>C2612&amp;D2612&amp;E2612&amp;G2612&amp;I2612&amp;O2612</f>
        <v/>
      </c>
      <c r="AQ2612" s="122" t="str">
        <f>B2612&amp;D2612&amp;N2612</f>
        <v/>
      </c>
      <c r="AR2612" s="123" t="str">
        <f>+D2612&amp;J2612</f>
        <v/>
      </c>
      <c r="AS2612" s="124" t="str">
        <f t="shared" si="367"/>
        <v/>
      </c>
      <c r="AT2612" s="125" t="str">
        <f t="shared" si="368"/>
        <v/>
      </c>
      <c r="AU2612" s="125" t="str">
        <f>IF(NOT(AT2612=""),VLOOKUP(AT2612,[1]PSI_Category!A:B,2,0),"")</f>
        <v/>
      </c>
      <c r="AV2612" s="167"/>
      <c r="AW2612" s="167"/>
      <c r="AX2612" s="167"/>
    </row>
    <row r="2613" spans="2:50" s="133" customFormat="1" ht="11.4" customHeight="1" x14ac:dyDescent="0.3">
      <c r="B2613" s="104"/>
      <c r="C2613" s="105"/>
      <c r="D2613" s="106"/>
      <c r="E2613" s="107"/>
      <c r="F2613" s="105"/>
      <c r="G2613" s="107"/>
      <c r="H2613" s="105"/>
      <c r="I2613" s="105"/>
      <c r="J2613" s="107"/>
      <c r="K2613" s="105"/>
      <c r="L2613" s="105"/>
      <c r="M2613" s="105"/>
      <c r="N2613" s="105"/>
      <c r="O2613" s="127"/>
      <c r="P2613" s="109"/>
      <c r="Q2613" s="110"/>
      <c r="R2613" s="110"/>
      <c r="S2613" s="110"/>
      <c r="T2613" s="110"/>
      <c r="U2613" s="111"/>
      <c r="V2613" s="111"/>
      <c r="W2613" s="112"/>
      <c r="X2613" s="113"/>
      <c r="Y2613" s="114"/>
      <c r="Z2613" s="115"/>
      <c r="AA2613" s="116"/>
      <c r="AB2613" s="117" t="b">
        <f t="shared" si="360"/>
        <v>0</v>
      </c>
      <c r="AC2613" s="117">
        <f t="shared" si="361"/>
        <v>0</v>
      </c>
      <c r="AD2613" s="118"/>
      <c r="AE2613" s="117" t="b">
        <f t="shared" si="362"/>
        <v>0</v>
      </c>
      <c r="AF2613" s="117">
        <f t="shared" si="363"/>
        <v>0</v>
      </c>
      <c r="AG2613" s="119">
        <f t="shared" si="364"/>
        <v>0</v>
      </c>
      <c r="AH2613" s="120" t="b">
        <f t="shared" si="365"/>
        <v>0</v>
      </c>
      <c r="AI2613" s="121">
        <f t="shared" si="366"/>
        <v>0</v>
      </c>
      <c r="AJ2613" s="170">
        <f>+C2613</f>
        <v>0</v>
      </c>
      <c r="AK2613" s="122" t="str">
        <f>IF(ISNA(VLOOKUP(postponeList!D2613,[1]Sheet!$A$2:$B$12,2,FALSE))," ",(VLOOKUP(postponeList!D2613,[1]Sheet!$A$2:$B$12,2,FALSE)))</f>
        <v xml:space="preserve"> </v>
      </c>
      <c r="AL2613" s="122" t="str">
        <f>IF(ISNA(VLOOKUP(E2613,[1]Sheet!$G$2:$H$40,2,FALSE))," ",VLOOKUP(E2613,[1]Sheet!$G$2:$H$40,2,FALSE))</f>
        <v xml:space="preserve"> </v>
      </c>
      <c r="AM2613" s="122" t="str">
        <f>IF(ISNA(VLOOKUP(G2613,[1]Sheet!$K$2:$L$159,2,FALSE))," ",(VLOOKUP(G2613,[1]Sheet!$K$2:$L$159,2,FALSE)))</f>
        <v xml:space="preserve"> </v>
      </c>
      <c r="AN2613" s="122" t="str">
        <f>IF(ISNA(VLOOKUP(I2613&amp;C2613,[1]Sheet!$D$2:$E$228,2,FALSE))," ",VLOOKUP(I2613&amp;C2613,[1]Sheet!$D$2:$E$228,2,FALSE))</f>
        <v xml:space="preserve"> </v>
      </c>
      <c r="AO2613" s="122" t="str">
        <f>+I2613&amp;C2613</f>
        <v/>
      </c>
      <c r="AP2613" s="122" t="str">
        <f>C2613&amp;D2613&amp;E2613&amp;G2613&amp;I2613&amp;O2613</f>
        <v/>
      </c>
      <c r="AQ2613" s="122" t="str">
        <f>B2613&amp;D2613&amp;N2613</f>
        <v/>
      </c>
      <c r="AR2613" s="123" t="str">
        <f>+D2613&amp;J2613</f>
        <v/>
      </c>
      <c r="AS2613" s="124" t="str">
        <f t="shared" si="367"/>
        <v/>
      </c>
      <c r="AT2613" s="125" t="str">
        <f t="shared" si="368"/>
        <v/>
      </c>
      <c r="AU2613" s="125" t="str">
        <f>IF(NOT(AT2613=""),VLOOKUP(AT2613,[1]PSI_Category!A:B,2,0),"")</f>
        <v/>
      </c>
      <c r="AV2613" s="167"/>
      <c r="AW2613" s="167"/>
      <c r="AX2613" s="167"/>
    </row>
    <row r="2614" spans="2:50" s="103" customFormat="1" ht="11.4" customHeight="1" x14ac:dyDescent="0.3">
      <c r="B2614" s="104"/>
      <c r="C2614" s="105"/>
      <c r="D2614" s="106"/>
      <c r="E2614" s="107"/>
      <c r="F2614" s="105"/>
      <c r="G2614" s="107"/>
      <c r="H2614" s="105"/>
      <c r="I2614" s="105"/>
      <c r="J2614" s="107"/>
      <c r="K2614" s="105"/>
      <c r="L2614" s="105"/>
      <c r="M2614" s="105"/>
      <c r="N2614" s="105"/>
      <c r="O2614" s="127"/>
      <c r="P2614" s="109"/>
      <c r="Q2614" s="110"/>
      <c r="R2614" s="110"/>
      <c r="S2614" s="110"/>
      <c r="T2614" s="110"/>
      <c r="U2614" s="111"/>
      <c r="V2614" s="111"/>
      <c r="W2614" s="112"/>
      <c r="X2614" s="113"/>
      <c r="Y2614" s="114"/>
      <c r="Z2614" s="115"/>
      <c r="AA2614" s="116"/>
      <c r="AB2614" s="117" t="b">
        <f t="shared" si="360"/>
        <v>0</v>
      </c>
      <c r="AC2614" s="117">
        <f t="shared" si="361"/>
        <v>0</v>
      </c>
      <c r="AD2614" s="118"/>
      <c r="AE2614" s="117" t="b">
        <f t="shared" si="362"/>
        <v>0</v>
      </c>
      <c r="AF2614" s="117">
        <f t="shared" si="363"/>
        <v>0</v>
      </c>
      <c r="AG2614" s="119">
        <f t="shared" si="364"/>
        <v>0</v>
      </c>
      <c r="AH2614" s="120" t="b">
        <f t="shared" si="365"/>
        <v>0</v>
      </c>
      <c r="AI2614" s="121">
        <f t="shared" si="366"/>
        <v>0</v>
      </c>
      <c r="AJ2614" s="170">
        <f>+C2614</f>
        <v>0</v>
      </c>
      <c r="AK2614" s="122" t="str">
        <f>IF(ISNA(VLOOKUP(postponeList!D2614,[1]Sheet!$A$2:$B$12,2,FALSE))," ",(VLOOKUP(postponeList!D2614,[1]Sheet!$A$2:$B$12,2,FALSE)))</f>
        <v xml:space="preserve"> </v>
      </c>
      <c r="AL2614" s="122" t="str">
        <f>IF(ISNA(VLOOKUP(E2614,[1]Sheet!$G$2:$H$40,2,FALSE))," ",VLOOKUP(E2614,[1]Sheet!$G$2:$H$40,2,FALSE))</f>
        <v xml:space="preserve"> </v>
      </c>
      <c r="AM2614" s="122" t="str">
        <f>IF(ISNA(VLOOKUP(G2614,[1]Sheet!$K$2:$L$159,2,FALSE))," ",(VLOOKUP(G2614,[1]Sheet!$K$2:$L$159,2,FALSE)))</f>
        <v xml:space="preserve"> </v>
      </c>
      <c r="AN2614" s="122" t="str">
        <f>IF(ISNA(VLOOKUP(I2614&amp;C2614,[1]Sheet!$D$2:$E$228,2,FALSE))," ",VLOOKUP(I2614&amp;C2614,[1]Sheet!$D$2:$E$228,2,FALSE))</f>
        <v xml:space="preserve"> </v>
      </c>
      <c r="AO2614" s="122" t="str">
        <f>+I2614&amp;C2614</f>
        <v/>
      </c>
      <c r="AP2614" s="122" t="str">
        <f>C2614&amp;D2614&amp;E2614&amp;G2614&amp;I2614&amp;O2614</f>
        <v/>
      </c>
      <c r="AQ2614" s="122" t="str">
        <f>B2614&amp;D2614&amp;N2614</f>
        <v/>
      </c>
      <c r="AR2614" s="123" t="str">
        <f>+D2614&amp;J2614</f>
        <v/>
      </c>
      <c r="AS2614" s="124" t="str">
        <f t="shared" si="367"/>
        <v/>
      </c>
      <c r="AT2614" s="125" t="str">
        <f t="shared" si="368"/>
        <v/>
      </c>
      <c r="AU2614" s="125" t="str">
        <f>IF(NOT(AT2614=""),VLOOKUP(AT2614,[1]PSI_Category!A:B,2,0),"")</f>
        <v/>
      </c>
      <c r="AV2614" s="125"/>
      <c r="AW2614" s="125"/>
      <c r="AX2614" s="125"/>
    </row>
    <row r="2615" spans="2:50" s="133" customFormat="1" ht="11.4" customHeight="1" x14ac:dyDescent="0.3">
      <c r="B2615" s="104"/>
      <c r="C2615" s="105"/>
      <c r="D2615" s="106"/>
      <c r="E2615" s="107"/>
      <c r="F2615" s="105"/>
      <c r="G2615" s="107"/>
      <c r="H2615" s="105"/>
      <c r="I2615" s="105"/>
      <c r="J2615" s="107"/>
      <c r="K2615" s="105"/>
      <c r="L2615" s="105"/>
      <c r="M2615" s="105"/>
      <c r="N2615" s="105"/>
      <c r="O2615" s="127"/>
      <c r="P2615" s="109"/>
      <c r="Q2615" s="110"/>
      <c r="R2615" s="110"/>
      <c r="S2615" s="110"/>
      <c r="T2615" s="110"/>
      <c r="U2615" s="111"/>
      <c r="V2615" s="111"/>
      <c r="W2615" s="112"/>
      <c r="X2615" s="113"/>
      <c r="Y2615" s="114"/>
      <c r="Z2615" s="115"/>
      <c r="AA2615" s="116"/>
      <c r="AB2615" s="117" t="b">
        <f t="shared" si="360"/>
        <v>0</v>
      </c>
      <c r="AC2615" s="117">
        <f t="shared" si="361"/>
        <v>0</v>
      </c>
      <c r="AD2615" s="118"/>
      <c r="AE2615" s="117" t="b">
        <f t="shared" si="362"/>
        <v>0</v>
      </c>
      <c r="AF2615" s="117">
        <f t="shared" si="363"/>
        <v>0</v>
      </c>
      <c r="AG2615" s="119">
        <f t="shared" si="364"/>
        <v>0</v>
      </c>
      <c r="AH2615" s="120" t="b">
        <f t="shared" si="365"/>
        <v>0</v>
      </c>
      <c r="AI2615" s="121">
        <f t="shared" si="366"/>
        <v>0</v>
      </c>
      <c r="AJ2615" s="170">
        <f>+C2615</f>
        <v>0</v>
      </c>
      <c r="AK2615" s="122" t="str">
        <f>IF(ISNA(VLOOKUP(postponeList!D2615,[1]Sheet!$A$2:$B$12,2,FALSE))," ",(VLOOKUP(postponeList!D2615,[1]Sheet!$A$2:$B$12,2,FALSE)))</f>
        <v xml:space="preserve"> </v>
      </c>
      <c r="AL2615" s="122" t="str">
        <f>IF(ISNA(VLOOKUP(E2615,[1]Sheet!$G$2:$H$40,2,FALSE))," ",VLOOKUP(E2615,[1]Sheet!$G$2:$H$40,2,FALSE))</f>
        <v xml:space="preserve"> </v>
      </c>
      <c r="AM2615" s="122" t="str">
        <f>IF(ISNA(VLOOKUP(G2615,[1]Sheet!$K$2:$L$159,2,FALSE))," ",(VLOOKUP(G2615,[1]Sheet!$K$2:$L$159,2,FALSE)))</f>
        <v xml:space="preserve"> </v>
      </c>
      <c r="AN2615" s="122" t="str">
        <f>IF(ISNA(VLOOKUP(I2615&amp;C2615,[1]Sheet!$D$2:$E$228,2,FALSE))," ",VLOOKUP(I2615&amp;C2615,[1]Sheet!$D$2:$E$228,2,FALSE))</f>
        <v xml:space="preserve"> </v>
      </c>
      <c r="AO2615" s="122" t="str">
        <f>+I2615&amp;C2615</f>
        <v/>
      </c>
      <c r="AP2615" s="122" t="str">
        <f>C2615&amp;D2615&amp;E2615&amp;G2615&amp;I2615&amp;O2615</f>
        <v/>
      </c>
      <c r="AQ2615" s="122" t="str">
        <f>B2615&amp;D2615&amp;N2615</f>
        <v/>
      </c>
      <c r="AR2615" s="123" t="str">
        <f>+D2615&amp;J2615</f>
        <v/>
      </c>
      <c r="AS2615" s="124" t="str">
        <f t="shared" si="367"/>
        <v/>
      </c>
      <c r="AT2615" s="125" t="str">
        <f t="shared" si="368"/>
        <v/>
      </c>
      <c r="AU2615" s="125" t="str">
        <f>IF(NOT(AT2615=""),VLOOKUP(AT2615,[1]PSI_Category!A:B,2,0),"")</f>
        <v/>
      </c>
      <c r="AV2615" s="167"/>
      <c r="AW2615" s="167"/>
      <c r="AX2615" s="167"/>
    </row>
    <row r="2616" spans="2:50" s="133" customFormat="1" ht="11.4" customHeight="1" x14ac:dyDescent="0.3">
      <c r="B2616" s="104"/>
      <c r="C2616" s="105"/>
      <c r="D2616" s="106"/>
      <c r="E2616" s="107"/>
      <c r="F2616" s="105"/>
      <c r="G2616" s="107"/>
      <c r="H2616" s="105"/>
      <c r="I2616" s="105"/>
      <c r="J2616" s="107"/>
      <c r="K2616" s="105"/>
      <c r="L2616" s="105"/>
      <c r="M2616" s="105"/>
      <c r="N2616" s="105"/>
      <c r="O2616" s="127"/>
      <c r="P2616" s="109"/>
      <c r="Q2616" s="110"/>
      <c r="R2616" s="110"/>
      <c r="S2616" s="110"/>
      <c r="T2616" s="110"/>
      <c r="U2616" s="111"/>
      <c r="V2616" s="111"/>
      <c r="W2616" s="112"/>
      <c r="X2616" s="113"/>
      <c r="Y2616" s="114"/>
      <c r="Z2616" s="115"/>
      <c r="AA2616" s="116"/>
      <c r="AB2616" s="117" t="b">
        <f t="shared" si="360"/>
        <v>0</v>
      </c>
      <c r="AC2616" s="117">
        <f t="shared" si="361"/>
        <v>0</v>
      </c>
      <c r="AD2616" s="118"/>
      <c r="AE2616" s="117" t="b">
        <f t="shared" si="362"/>
        <v>0</v>
      </c>
      <c r="AF2616" s="117">
        <f t="shared" si="363"/>
        <v>0</v>
      </c>
      <c r="AG2616" s="119">
        <f t="shared" si="364"/>
        <v>0</v>
      </c>
      <c r="AH2616" s="120" t="b">
        <f t="shared" si="365"/>
        <v>0</v>
      </c>
      <c r="AI2616" s="121">
        <f t="shared" si="366"/>
        <v>0</v>
      </c>
      <c r="AJ2616" s="170">
        <f>+C2616</f>
        <v>0</v>
      </c>
      <c r="AK2616" s="122" t="str">
        <f>IF(ISNA(VLOOKUP(postponeList!D2616,[1]Sheet!$A$2:$B$12,2,FALSE))," ",(VLOOKUP(postponeList!D2616,[1]Sheet!$A$2:$B$12,2,FALSE)))</f>
        <v xml:space="preserve"> </v>
      </c>
      <c r="AL2616" s="122" t="str">
        <f>IF(ISNA(VLOOKUP(E2616,[1]Sheet!$G$2:$H$40,2,FALSE))," ",VLOOKUP(E2616,[1]Sheet!$G$2:$H$40,2,FALSE))</f>
        <v xml:space="preserve"> </v>
      </c>
      <c r="AM2616" s="122" t="str">
        <f>IF(ISNA(VLOOKUP(G2616,[1]Sheet!$K$2:$L$159,2,FALSE))," ",(VLOOKUP(G2616,[1]Sheet!$K$2:$L$159,2,FALSE)))</f>
        <v xml:space="preserve"> </v>
      </c>
      <c r="AN2616" s="122" t="str">
        <f>IF(ISNA(VLOOKUP(I2616&amp;C2616,[1]Sheet!$D$2:$E$228,2,FALSE))," ",VLOOKUP(I2616&amp;C2616,[1]Sheet!$D$2:$E$228,2,FALSE))</f>
        <v xml:space="preserve"> </v>
      </c>
      <c r="AO2616" s="122" t="str">
        <f>+I2616&amp;C2616</f>
        <v/>
      </c>
      <c r="AP2616" s="122" t="str">
        <f>C2616&amp;D2616&amp;E2616&amp;G2616&amp;I2616&amp;O2616</f>
        <v/>
      </c>
      <c r="AQ2616" s="122" t="str">
        <f>B2616&amp;D2616&amp;N2616</f>
        <v/>
      </c>
      <c r="AR2616" s="123" t="str">
        <f>+D2616&amp;J2616</f>
        <v/>
      </c>
      <c r="AS2616" s="124" t="str">
        <f t="shared" si="367"/>
        <v/>
      </c>
      <c r="AT2616" s="125" t="str">
        <f t="shared" si="368"/>
        <v/>
      </c>
      <c r="AU2616" s="125" t="str">
        <f>IF(NOT(AT2616=""),VLOOKUP(AT2616,[1]PSI_Category!A:B,2,0),"")</f>
        <v/>
      </c>
      <c r="AV2616" s="167"/>
      <c r="AW2616" s="167"/>
      <c r="AX2616" s="167"/>
    </row>
    <row r="2617" spans="2:50" s="133" customFormat="1" ht="11.4" customHeight="1" x14ac:dyDescent="0.3">
      <c r="B2617" s="104"/>
      <c r="C2617" s="105"/>
      <c r="D2617" s="106"/>
      <c r="E2617" s="107"/>
      <c r="F2617" s="105"/>
      <c r="G2617" s="107"/>
      <c r="H2617" s="105"/>
      <c r="I2617" s="105"/>
      <c r="J2617" s="107"/>
      <c r="K2617" s="105"/>
      <c r="L2617" s="105"/>
      <c r="M2617" s="105"/>
      <c r="N2617" s="105"/>
      <c r="O2617" s="127"/>
      <c r="P2617" s="109"/>
      <c r="Q2617" s="110"/>
      <c r="R2617" s="110"/>
      <c r="S2617" s="110"/>
      <c r="T2617" s="110"/>
      <c r="U2617" s="111"/>
      <c r="V2617" s="111"/>
      <c r="W2617" s="112"/>
      <c r="X2617" s="113"/>
      <c r="Y2617" s="114"/>
      <c r="Z2617" s="115"/>
      <c r="AA2617" s="116"/>
      <c r="AB2617" s="117" t="b">
        <f t="shared" si="360"/>
        <v>0</v>
      </c>
      <c r="AC2617" s="117">
        <f t="shared" si="361"/>
        <v>0</v>
      </c>
      <c r="AD2617" s="118"/>
      <c r="AE2617" s="117" t="b">
        <f t="shared" si="362"/>
        <v>0</v>
      </c>
      <c r="AF2617" s="117">
        <f t="shared" si="363"/>
        <v>0</v>
      </c>
      <c r="AG2617" s="119">
        <f t="shared" si="364"/>
        <v>0</v>
      </c>
      <c r="AH2617" s="120" t="b">
        <f t="shared" si="365"/>
        <v>0</v>
      </c>
      <c r="AI2617" s="121">
        <f t="shared" si="366"/>
        <v>0</v>
      </c>
      <c r="AJ2617" s="170">
        <f>+C2617</f>
        <v>0</v>
      </c>
      <c r="AK2617" s="122" t="str">
        <f>IF(ISNA(VLOOKUP(postponeList!D2617,[1]Sheet!$A$2:$B$12,2,FALSE))," ",(VLOOKUP(postponeList!D2617,[1]Sheet!$A$2:$B$12,2,FALSE)))</f>
        <v xml:space="preserve"> </v>
      </c>
      <c r="AL2617" s="122" t="str">
        <f>IF(ISNA(VLOOKUP(E2617,[1]Sheet!$G$2:$H$40,2,FALSE))," ",VLOOKUP(E2617,[1]Sheet!$G$2:$H$40,2,FALSE))</f>
        <v xml:space="preserve"> </v>
      </c>
      <c r="AM2617" s="122" t="str">
        <f>IF(ISNA(VLOOKUP(G2617,[1]Sheet!$K$2:$L$159,2,FALSE))," ",(VLOOKUP(G2617,[1]Sheet!$K$2:$L$159,2,FALSE)))</f>
        <v xml:space="preserve"> </v>
      </c>
      <c r="AN2617" s="122" t="str">
        <f>IF(ISNA(VLOOKUP(I2617&amp;C2617,[1]Sheet!$D$2:$E$228,2,FALSE))," ",VLOOKUP(I2617&amp;C2617,[1]Sheet!$D$2:$E$228,2,FALSE))</f>
        <v xml:space="preserve"> </v>
      </c>
      <c r="AO2617" s="122" t="str">
        <f>+I2617&amp;C2617</f>
        <v/>
      </c>
      <c r="AP2617" s="122" t="str">
        <f>C2617&amp;D2617&amp;E2617&amp;G2617&amp;I2617&amp;O2617</f>
        <v/>
      </c>
      <c r="AQ2617" s="122" t="str">
        <f>B2617&amp;D2617&amp;N2617</f>
        <v/>
      </c>
      <c r="AR2617" s="123" t="str">
        <f>+D2617&amp;J2617</f>
        <v/>
      </c>
      <c r="AS2617" s="124" t="str">
        <f t="shared" si="367"/>
        <v/>
      </c>
      <c r="AT2617" s="125" t="str">
        <f t="shared" si="368"/>
        <v/>
      </c>
      <c r="AU2617" s="125" t="str">
        <f>IF(NOT(AT2617=""),VLOOKUP(AT2617,[1]PSI_Category!A:B,2,0),"")</f>
        <v/>
      </c>
      <c r="AV2617" s="167"/>
      <c r="AW2617" s="167"/>
      <c r="AX2617" s="167"/>
    </row>
    <row r="2618" spans="2:50" s="133" customFormat="1" ht="11.4" customHeight="1" x14ac:dyDescent="0.3">
      <c r="B2618" s="104"/>
      <c r="C2618" s="105"/>
      <c r="D2618" s="106"/>
      <c r="E2618" s="107"/>
      <c r="F2618" s="105"/>
      <c r="G2618" s="107"/>
      <c r="H2618" s="105"/>
      <c r="I2618" s="105"/>
      <c r="J2618" s="107"/>
      <c r="K2618" s="105"/>
      <c r="L2618" s="105"/>
      <c r="M2618" s="105"/>
      <c r="N2618" s="105"/>
      <c r="O2618" s="127"/>
      <c r="P2618" s="109"/>
      <c r="Q2618" s="110"/>
      <c r="R2618" s="110"/>
      <c r="S2618" s="110"/>
      <c r="T2618" s="110"/>
      <c r="U2618" s="111"/>
      <c r="V2618" s="111"/>
      <c r="W2618" s="112"/>
      <c r="X2618" s="113"/>
      <c r="Y2618" s="114"/>
      <c r="Z2618" s="115"/>
      <c r="AA2618" s="116"/>
      <c r="AB2618" s="117" t="b">
        <f t="shared" si="360"/>
        <v>0</v>
      </c>
      <c r="AC2618" s="117">
        <f t="shared" si="361"/>
        <v>0</v>
      </c>
      <c r="AD2618" s="118"/>
      <c r="AE2618" s="117" t="b">
        <f t="shared" si="362"/>
        <v>0</v>
      </c>
      <c r="AF2618" s="117">
        <f t="shared" si="363"/>
        <v>0</v>
      </c>
      <c r="AG2618" s="119">
        <f t="shared" si="364"/>
        <v>0</v>
      </c>
      <c r="AH2618" s="120" t="b">
        <f t="shared" si="365"/>
        <v>0</v>
      </c>
      <c r="AI2618" s="121">
        <f t="shared" si="366"/>
        <v>0</v>
      </c>
      <c r="AJ2618" s="170">
        <f>+C2618</f>
        <v>0</v>
      </c>
      <c r="AK2618" s="122" t="str">
        <f>IF(ISNA(VLOOKUP(postponeList!D2618,[1]Sheet!$A$2:$B$12,2,FALSE))," ",(VLOOKUP(postponeList!D2618,[1]Sheet!$A$2:$B$12,2,FALSE)))</f>
        <v xml:space="preserve"> </v>
      </c>
      <c r="AL2618" s="122" t="str">
        <f>IF(ISNA(VLOOKUP(E2618,[1]Sheet!$G$2:$H$40,2,FALSE))," ",VLOOKUP(E2618,[1]Sheet!$G$2:$H$40,2,FALSE))</f>
        <v xml:space="preserve"> </v>
      </c>
      <c r="AM2618" s="122" t="str">
        <f>IF(ISNA(VLOOKUP(G2618,[1]Sheet!$K$2:$L$159,2,FALSE))," ",(VLOOKUP(G2618,[1]Sheet!$K$2:$L$159,2,FALSE)))</f>
        <v xml:space="preserve"> </v>
      </c>
      <c r="AN2618" s="122" t="str">
        <f>IF(ISNA(VLOOKUP(I2618&amp;C2618,[1]Sheet!$D$2:$E$228,2,FALSE))," ",VLOOKUP(I2618&amp;C2618,[1]Sheet!$D$2:$E$228,2,FALSE))</f>
        <v xml:space="preserve"> </v>
      </c>
      <c r="AO2618" s="122" t="str">
        <f>+I2618&amp;C2618</f>
        <v/>
      </c>
      <c r="AP2618" s="122" t="str">
        <f>C2618&amp;D2618&amp;E2618&amp;G2618&amp;I2618&amp;O2618</f>
        <v/>
      </c>
      <c r="AQ2618" s="122" t="str">
        <f>B2618&amp;D2618&amp;N2618</f>
        <v/>
      </c>
      <c r="AR2618" s="123" t="str">
        <f>+D2618&amp;J2618</f>
        <v/>
      </c>
      <c r="AS2618" s="124" t="str">
        <f t="shared" si="367"/>
        <v/>
      </c>
      <c r="AT2618" s="125" t="str">
        <f t="shared" si="368"/>
        <v/>
      </c>
      <c r="AU2618" s="125" t="str">
        <f>IF(NOT(AT2618=""),VLOOKUP(AT2618,[1]PSI_Category!A:B,2,0),"")</f>
        <v/>
      </c>
      <c r="AV2618" s="167"/>
      <c r="AW2618" s="167"/>
      <c r="AX2618" s="167"/>
    </row>
    <row r="2619" spans="2:50" s="133" customFormat="1" ht="11.4" customHeight="1" x14ac:dyDescent="0.3">
      <c r="B2619" s="104"/>
      <c r="C2619" s="105"/>
      <c r="D2619" s="106"/>
      <c r="E2619" s="107"/>
      <c r="F2619" s="105"/>
      <c r="G2619" s="107"/>
      <c r="H2619" s="105"/>
      <c r="I2619" s="105"/>
      <c r="J2619" s="107"/>
      <c r="K2619" s="105"/>
      <c r="L2619" s="105"/>
      <c r="M2619" s="105"/>
      <c r="N2619" s="105"/>
      <c r="O2619" s="127"/>
      <c r="P2619" s="109"/>
      <c r="Q2619" s="110"/>
      <c r="R2619" s="110"/>
      <c r="S2619" s="110"/>
      <c r="T2619" s="110"/>
      <c r="U2619" s="111"/>
      <c r="V2619" s="111"/>
      <c r="W2619" s="112"/>
      <c r="X2619" s="113"/>
      <c r="Y2619" s="114"/>
      <c r="Z2619" s="115"/>
      <c r="AA2619" s="116"/>
      <c r="AB2619" s="117" t="b">
        <f t="shared" si="360"/>
        <v>0</v>
      </c>
      <c r="AC2619" s="117">
        <f t="shared" si="361"/>
        <v>0</v>
      </c>
      <c r="AD2619" s="118"/>
      <c r="AE2619" s="117" t="b">
        <f t="shared" si="362"/>
        <v>0</v>
      </c>
      <c r="AF2619" s="117">
        <f t="shared" si="363"/>
        <v>0</v>
      </c>
      <c r="AG2619" s="119">
        <f t="shared" si="364"/>
        <v>0</v>
      </c>
      <c r="AH2619" s="120" t="b">
        <f t="shared" si="365"/>
        <v>0</v>
      </c>
      <c r="AI2619" s="121">
        <f t="shared" si="366"/>
        <v>0</v>
      </c>
      <c r="AJ2619" s="170">
        <f>+C2619</f>
        <v>0</v>
      </c>
      <c r="AK2619" s="122" t="str">
        <f>IF(ISNA(VLOOKUP(postponeList!D2619,[1]Sheet!$A$2:$B$12,2,FALSE))," ",(VLOOKUP(postponeList!D2619,[1]Sheet!$A$2:$B$12,2,FALSE)))</f>
        <v xml:space="preserve"> </v>
      </c>
      <c r="AL2619" s="122" t="str">
        <f>IF(ISNA(VLOOKUP(E2619,[1]Sheet!$G$2:$H$40,2,FALSE))," ",VLOOKUP(E2619,[1]Sheet!$G$2:$H$40,2,FALSE))</f>
        <v xml:space="preserve"> </v>
      </c>
      <c r="AM2619" s="122" t="str">
        <f>IF(ISNA(VLOOKUP(G2619,[1]Sheet!$K$2:$L$159,2,FALSE))," ",(VLOOKUP(G2619,[1]Sheet!$K$2:$L$159,2,FALSE)))</f>
        <v xml:space="preserve"> </v>
      </c>
      <c r="AN2619" s="122" t="str">
        <f>IF(ISNA(VLOOKUP(I2619&amp;C2619,[1]Sheet!$D$2:$E$228,2,FALSE))," ",VLOOKUP(I2619&amp;C2619,[1]Sheet!$D$2:$E$228,2,FALSE))</f>
        <v xml:space="preserve"> </v>
      </c>
      <c r="AO2619" s="122" t="str">
        <f>+I2619&amp;C2619</f>
        <v/>
      </c>
      <c r="AP2619" s="122" t="str">
        <f>C2619&amp;D2619&amp;E2619&amp;G2619&amp;I2619&amp;O2619</f>
        <v/>
      </c>
      <c r="AQ2619" s="122" t="str">
        <f>B2619&amp;D2619&amp;N2619</f>
        <v/>
      </c>
      <c r="AR2619" s="123" t="str">
        <f>+D2619&amp;J2619</f>
        <v/>
      </c>
      <c r="AS2619" s="124" t="str">
        <f t="shared" si="367"/>
        <v/>
      </c>
      <c r="AT2619" s="125" t="str">
        <f t="shared" si="368"/>
        <v/>
      </c>
      <c r="AU2619" s="125" t="str">
        <f>IF(NOT(AT2619=""),VLOOKUP(AT2619,[1]PSI_Category!A:B,2,0),"")</f>
        <v/>
      </c>
      <c r="AV2619" s="167"/>
      <c r="AW2619" s="167"/>
      <c r="AX2619" s="167"/>
    </row>
    <row r="2620" spans="2:50" s="133" customFormat="1" ht="11.4" customHeight="1" x14ac:dyDescent="0.3">
      <c r="B2620" s="104"/>
      <c r="C2620" s="105"/>
      <c r="D2620" s="106"/>
      <c r="E2620" s="107"/>
      <c r="F2620" s="105"/>
      <c r="G2620" s="107"/>
      <c r="H2620" s="105"/>
      <c r="I2620" s="105"/>
      <c r="J2620" s="107"/>
      <c r="K2620" s="105"/>
      <c r="L2620" s="105"/>
      <c r="M2620" s="105"/>
      <c r="N2620" s="105"/>
      <c r="O2620" s="127"/>
      <c r="P2620" s="109"/>
      <c r="Q2620" s="110"/>
      <c r="R2620" s="110"/>
      <c r="S2620" s="110"/>
      <c r="T2620" s="110"/>
      <c r="U2620" s="111"/>
      <c r="V2620" s="111"/>
      <c r="W2620" s="112"/>
      <c r="X2620" s="113"/>
      <c r="Y2620" s="114"/>
      <c r="Z2620" s="115"/>
      <c r="AA2620" s="116"/>
      <c r="AB2620" s="117" t="b">
        <f t="shared" si="360"/>
        <v>0</v>
      </c>
      <c r="AC2620" s="117">
        <f t="shared" si="361"/>
        <v>0</v>
      </c>
      <c r="AD2620" s="118"/>
      <c r="AE2620" s="117" t="b">
        <f t="shared" si="362"/>
        <v>0</v>
      </c>
      <c r="AF2620" s="117">
        <f t="shared" si="363"/>
        <v>0</v>
      </c>
      <c r="AG2620" s="119">
        <f t="shared" si="364"/>
        <v>0</v>
      </c>
      <c r="AH2620" s="120" t="b">
        <f t="shared" si="365"/>
        <v>0</v>
      </c>
      <c r="AI2620" s="121">
        <f t="shared" si="366"/>
        <v>0</v>
      </c>
      <c r="AJ2620" s="170">
        <f>+C2620</f>
        <v>0</v>
      </c>
      <c r="AK2620" s="122" t="str">
        <f>IF(ISNA(VLOOKUP(postponeList!D2620,[1]Sheet!$A$2:$B$12,2,FALSE))," ",(VLOOKUP(postponeList!D2620,[1]Sheet!$A$2:$B$12,2,FALSE)))</f>
        <v xml:space="preserve"> </v>
      </c>
      <c r="AL2620" s="122" t="str">
        <f>IF(ISNA(VLOOKUP(E2620,[1]Sheet!$G$2:$H$40,2,FALSE))," ",VLOOKUP(E2620,[1]Sheet!$G$2:$H$40,2,FALSE))</f>
        <v xml:space="preserve"> </v>
      </c>
      <c r="AM2620" s="122" t="str">
        <f>IF(ISNA(VLOOKUP(G2620,[1]Sheet!$K$2:$L$159,2,FALSE))," ",(VLOOKUP(G2620,[1]Sheet!$K$2:$L$159,2,FALSE)))</f>
        <v xml:space="preserve"> </v>
      </c>
      <c r="AN2620" s="122" t="str">
        <f>IF(ISNA(VLOOKUP(I2620&amp;C2620,[1]Sheet!$D$2:$E$228,2,FALSE))," ",VLOOKUP(I2620&amp;C2620,[1]Sheet!$D$2:$E$228,2,FALSE))</f>
        <v xml:space="preserve"> </v>
      </c>
      <c r="AO2620" s="122" t="str">
        <f>+I2620&amp;C2620</f>
        <v/>
      </c>
      <c r="AP2620" s="122" t="str">
        <f>C2620&amp;D2620&amp;E2620&amp;G2620&amp;I2620&amp;O2620</f>
        <v/>
      </c>
      <c r="AQ2620" s="122" t="str">
        <f>B2620&amp;D2620&amp;N2620</f>
        <v/>
      </c>
      <c r="AR2620" s="123" t="str">
        <f>+D2620&amp;J2620</f>
        <v/>
      </c>
      <c r="AS2620" s="124" t="str">
        <f t="shared" si="367"/>
        <v/>
      </c>
      <c r="AT2620" s="125" t="str">
        <f t="shared" si="368"/>
        <v/>
      </c>
      <c r="AU2620" s="125" t="str">
        <f>IF(NOT(AT2620=""),VLOOKUP(AT2620,[1]PSI_Category!A:B,2,0),"")</f>
        <v/>
      </c>
      <c r="AV2620" s="167"/>
      <c r="AW2620" s="167"/>
      <c r="AX2620" s="167"/>
    </row>
    <row r="2621" spans="2:50" s="133" customFormat="1" ht="11.4" customHeight="1" x14ac:dyDescent="0.3">
      <c r="B2621" s="104"/>
      <c r="C2621" s="105"/>
      <c r="D2621" s="106"/>
      <c r="E2621" s="107"/>
      <c r="F2621" s="105"/>
      <c r="G2621" s="107"/>
      <c r="H2621" s="105"/>
      <c r="I2621" s="105"/>
      <c r="J2621" s="107"/>
      <c r="K2621" s="105"/>
      <c r="L2621" s="105"/>
      <c r="M2621" s="105"/>
      <c r="N2621" s="105"/>
      <c r="O2621" s="127"/>
      <c r="P2621" s="109"/>
      <c r="Q2621" s="110"/>
      <c r="R2621" s="110"/>
      <c r="S2621" s="110"/>
      <c r="T2621" s="110"/>
      <c r="U2621" s="111"/>
      <c r="V2621" s="111"/>
      <c r="W2621" s="112"/>
      <c r="X2621" s="113"/>
      <c r="Y2621" s="114"/>
      <c r="Z2621" s="115"/>
      <c r="AA2621" s="116"/>
      <c r="AB2621" s="117" t="b">
        <f t="shared" si="360"/>
        <v>0</v>
      </c>
      <c r="AC2621" s="117">
        <f t="shared" si="361"/>
        <v>0</v>
      </c>
      <c r="AD2621" s="118"/>
      <c r="AE2621" s="117" t="b">
        <f t="shared" si="362"/>
        <v>0</v>
      </c>
      <c r="AF2621" s="117">
        <f t="shared" si="363"/>
        <v>0</v>
      </c>
      <c r="AG2621" s="119">
        <f t="shared" si="364"/>
        <v>0</v>
      </c>
      <c r="AH2621" s="120" t="b">
        <f t="shared" si="365"/>
        <v>0</v>
      </c>
      <c r="AI2621" s="121">
        <f t="shared" si="366"/>
        <v>0</v>
      </c>
      <c r="AJ2621" s="170">
        <f>+C2621</f>
        <v>0</v>
      </c>
      <c r="AK2621" s="122" t="str">
        <f>IF(ISNA(VLOOKUP(postponeList!D2621,[1]Sheet!$A$2:$B$12,2,FALSE))," ",(VLOOKUP(postponeList!D2621,[1]Sheet!$A$2:$B$12,2,FALSE)))</f>
        <v xml:space="preserve"> </v>
      </c>
      <c r="AL2621" s="122" t="str">
        <f>IF(ISNA(VLOOKUP(E2621,[1]Sheet!$G$2:$H$40,2,FALSE))," ",VLOOKUP(E2621,[1]Sheet!$G$2:$H$40,2,FALSE))</f>
        <v xml:space="preserve"> </v>
      </c>
      <c r="AM2621" s="122" t="str">
        <f>IF(ISNA(VLOOKUP(G2621,[1]Sheet!$K$2:$L$159,2,FALSE))," ",(VLOOKUP(G2621,[1]Sheet!$K$2:$L$159,2,FALSE)))</f>
        <v xml:space="preserve"> </v>
      </c>
      <c r="AN2621" s="122" t="str">
        <f>IF(ISNA(VLOOKUP(I2621&amp;C2621,[1]Sheet!$D$2:$E$228,2,FALSE))," ",VLOOKUP(I2621&amp;C2621,[1]Sheet!$D$2:$E$228,2,FALSE))</f>
        <v xml:space="preserve"> </v>
      </c>
      <c r="AO2621" s="122" t="str">
        <f>+I2621&amp;C2621</f>
        <v/>
      </c>
      <c r="AP2621" s="122" t="str">
        <f>C2621&amp;D2621&amp;E2621&amp;G2621&amp;I2621&amp;O2621</f>
        <v/>
      </c>
      <c r="AQ2621" s="122" t="str">
        <f>B2621&amp;D2621&amp;N2621</f>
        <v/>
      </c>
      <c r="AR2621" s="123" t="str">
        <f>+D2621&amp;J2621</f>
        <v/>
      </c>
      <c r="AS2621" s="124" t="str">
        <f t="shared" si="367"/>
        <v/>
      </c>
      <c r="AT2621" s="125" t="str">
        <f t="shared" si="368"/>
        <v/>
      </c>
      <c r="AU2621" s="125" t="str">
        <f>IF(NOT(AT2621=""),VLOOKUP(AT2621,[1]PSI_Category!A:B,2,0),"")</f>
        <v/>
      </c>
      <c r="AV2621" s="167"/>
      <c r="AW2621" s="167"/>
      <c r="AX2621" s="167"/>
    </row>
    <row r="2622" spans="2:50" s="133" customFormat="1" ht="11.4" customHeight="1" x14ac:dyDescent="0.3">
      <c r="B2622" s="104"/>
      <c r="C2622" s="105"/>
      <c r="D2622" s="106"/>
      <c r="E2622" s="107"/>
      <c r="F2622" s="105"/>
      <c r="G2622" s="107"/>
      <c r="H2622" s="105"/>
      <c r="I2622" s="105"/>
      <c r="J2622" s="107"/>
      <c r="K2622" s="105"/>
      <c r="L2622" s="105"/>
      <c r="M2622" s="105"/>
      <c r="N2622" s="105"/>
      <c r="O2622" s="127"/>
      <c r="P2622" s="109"/>
      <c r="Q2622" s="110"/>
      <c r="R2622" s="110"/>
      <c r="S2622" s="110"/>
      <c r="T2622" s="110"/>
      <c r="U2622" s="111"/>
      <c r="V2622" s="111"/>
      <c r="W2622" s="112"/>
      <c r="X2622" s="113"/>
      <c r="Y2622" s="114"/>
      <c r="Z2622" s="115"/>
      <c r="AA2622" s="116"/>
      <c r="AB2622" s="117" t="b">
        <f t="shared" si="360"/>
        <v>0</v>
      </c>
      <c r="AC2622" s="117">
        <f t="shared" si="361"/>
        <v>0</v>
      </c>
      <c r="AD2622" s="118"/>
      <c r="AE2622" s="117" t="b">
        <f t="shared" si="362"/>
        <v>0</v>
      </c>
      <c r="AF2622" s="117">
        <f t="shared" si="363"/>
        <v>0</v>
      </c>
      <c r="AG2622" s="119">
        <f t="shared" si="364"/>
        <v>0</v>
      </c>
      <c r="AH2622" s="120" t="b">
        <f t="shared" si="365"/>
        <v>0</v>
      </c>
      <c r="AI2622" s="121">
        <f t="shared" si="366"/>
        <v>0</v>
      </c>
      <c r="AJ2622" s="170">
        <f>+C2622</f>
        <v>0</v>
      </c>
      <c r="AK2622" s="122" t="str">
        <f>IF(ISNA(VLOOKUP(postponeList!D2622,[1]Sheet!$A$2:$B$12,2,FALSE))," ",(VLOOKUP(postponeList!D2622,[1]Sheet!$A$2:$B$12,2,FALSE)))</f>
        <v xml:space="preserve"> </v>
      </c>
      <c r="AL2622" s="122" t="str">
        <f>IF(ISNA(VLOOKUP(E2622,[1]Sheet!$G$2:$H$40,2,FALSE))," ",VLOOKUP(E2622,[1]Sheet!$G$2:$H$40,2,FALSE))</f>
        <v xml:space="preserve"> </v>
      </c>
      <c r="AM2622" s="122" t="str">
        <f>IF(ISNA(VLOOKUP(G2622,[1]Sheet!$K$2:$L$159,2,FALSE))," ",(VLOOKUP(G2622,[1]Sheet!$K$2:$L$159,2,FALSE)))</f>
        <v xml:space="preserve"> </v>
      </c>
      <c r="AN2622" s="122" t="str">
        <f>IF(ISNA(VLOOKUP(I2622&amp;C2622,[1]Sheet!$D$2:$E$228,2,FALSE))," ",VLOOKUP(I2622&amp;C2622,[1]Sheet!$D$2:$E$228,2,FALSE))</f>
        <v xml:space="preserve"> </v>
      </c>
      <c r="AO2622" s="122" t="str">
        <f>+I2622&amp;C2622</f>
        <v/>
      </c>
      <c r="AP2622" s="122" t="str">
        <f>C2622&amp;D2622&amp;E2622&amp;G2622&amp;I2622&amp;O2622</f>
        <v/>
      </c>
      <c r="AQ2622" s="122" t="str">
        <f>B2622&amp;D2622&amp;N2622</f>
        <v/>
      </c>
      <c r="AR2622" s="123" t="str">
        <f>+D2622&amp;J2622</f>
        <v/>
      </c>
      <c r="AS2622" s="124" t="str">
        <f t="shared" si="367"/>
        <v/>
      </c>
      <c r="AT2622" s="125" t="str">
        <f t="shared" si="368"/>
        <v/>
      </c>
      <c r="AU2622" s="125" t="str">
        <f>IF(NOT(AT2622=""),VLOOKUP(AT2622,[1]PSI_Category!A:B,2,0),"")</f>
        <v/>
      </c>
      <c r="AV2622" s="167"/>
      <c r="AW2622" s="167"/>
      <c r="AX2622" s="167"/>
    </row>
    <row r="2623" spans="2:50" s="133" customFormat="1" ht="11.4" customHeight="1" x14ac:dyDescent="0.3">
      <c r="B2623" s="104"/>
      <c r="C2623" s="105"/>
      <c r="D2623" s="106"/>
      <c r="E2623" s="107"/>
      <c r="F2623" s="105"/>
      <c r="G2623" s="107"/>
      <c r="H2623" s="105"/>
      <c r="I2623" s="105"/>
      <c r="J2623" s="107"/>
      <c r="K2623" s="105"/>
      <c r="L2623" s="105"/>
      <c r="M2623" s="105"/>
      <c r="N2623" s="105"/>
      <c r="O2623" s="127"/>
      <c r="P2623" s="109"/>
      <c r="Q2623" s="110"/>
      <c r="R2623" s="110"/>
      <c r="S2623" s="110"/>
      <c r="T2623" s="110"/>
      <c r="U2623" s="111"/>
      <c r="V2623" s="111"/>
      <c r="W2623" s="112"/>
      <c r="X2623" s="113"/>
      <c r="Y2623" s="114"/>
      <c r="Z2623" s="115"/>
      <c r="AA2623" s="116"/>
      <c r="AB2623" s="117" t="b">
        <f t="shared" si="360"/>
        <v>0</v>
      </c>
      <c r="AC2623" s="117">
        <f t="shared" si="361"/>
        <v>0</v>
      </c>
      <c r="AD2623" s="118"/>
      <c r="AE2623" s="117" t="b">
        <f t="shared" si="362"/>
        <v>0</v>
      </c>
      <c r="AF2623" s="117">
        <f t="shared" si="363"/>
        <v>0</v>
      </c>
      <c r="AG2623" s="119">
        <f t="shared" si="364"/>
        <v>0</v>
      </c>
      <c r="AH2623" s="120" t="b">
        <f t="shared" si="365"/>
        <v>0</v>
      </c>
      <c r="AI2623" s="121">
        <f t="shared" si="366"/>
        <v>0</v>
      </c>
      <c r="AJ2623" s="170">
        <f>+C2623</f>
        <v>0</v>
      </c>
      <c r="AK2623" s="122" t="str">
        <f>IF(ISNA(VLOOKUP(postponeList!D2623,[1]Sheet!$A$2:$B$12,2,FALSE))," ",(VLOOKUP(postponeList!D2623,[1]Sheet!$A$2:$B$12,2,FALSE)))</f>
        <v xml:space="preserve"> </v>
      </c>
      <c r="AL2623" s="122" t="str">
        <f>IF(ISNA(VLOOKUP(E2623,[1]Sheet!$G$2:$H$40,2,FALSE))," ",VLOOKUP(E2623,[1]Sheet!$G$2:$H$40,2,FALSE))</f>
        <v xml:space="preserve"> </v>
      </c>
      <c r="AM2623" s="122" t="str">
        <f>IF(ISNA(VLOOKUP(G2623,[1]Sheet!$K$2:$L$159,2,FALSE))," ",(VLOOKUP(G2623,[1]Sheet!$K$2:$L$159,2,FALSE)))</f>
        <v xml:space="preserve"> </v>
      </c>
      <c r="AN2623" s="122" t="str">
        <f>IF(ISNA(VLOOKUP(I2623&amp;C2623,[1]Sheet!$D$2:$E$228,2,FALSE))," ",VLOOKUP(I2623&amp;C2623,[1]Sheet!$D$2:$E$228,2,FALSE))</f>
        <v xml:space="preserve"> </v>
      </c>
      <c r="AO2623" s="122" t="str">
        <f>+I2623&amp;C2623</f>
        <v/>
      </c>
      <c r="AP2623" s="122" t="str">
        <f>C2623&amp;D2623&amp;E2623&amp;G2623&amp;I2623&amp;O2623</f>
        <v/>
      </c>
      <c r="AQ2623" s="122" t="str">
        <f>B2623&amp;D2623&amp;N2623</f>
        <v/>
      </c>
      <c r="AR2623" s="123" t="str">
        <f>+D2623&amp;J2623</f>
        <v/>
      </c>
      <c r="AS2623" s="124" t="str">
        <f t="shared" si="367"/>
        <v/>
      </c>
      <c r="AT2623" s="125" t="str">
        <f t="shared" si="368"/>
        <v/>
      </c>
      <c r="AU2623" s="125" t="str">
        <f>IF(NOT(AT2623=""),VLOOKUP(AT2623,[1]PSI_Category!A:B,2,0),"")</f>
        <v/>
      </c>
      <c r="AV2623" s="167"/>
      <c r="AW2623" s="167"/>
      <c r="AX2623" s="167"/>
    </row>
    <row r="2624" spans="2:50" s="133" customFormat="1" ht="11.4" customHeight="1" x14ac:dyDescent="0.3">
      <c r="B2624" s="104"/>
      <c r="C2624" s="105"/>
      <c r="D2624" s="106"/>
      <c r="E2624" s="107"/>
      <c r="F2624" s="105"/>
      <c r="G2624" s="107"/>
      <c r="H2624" s="105"/>
      <c r="I2624" s="105"/>
      <c r="J2624" s="107"/>
      <c r="K2624" s="105"/>
      <c r="L2624" s="105"/>
      <c r="M2624" s="105"/>
      <c r="N2624" s="105"/>
      <c r="O2624" s="127"/>
      <c r="P2624" s="109"/>
      <c r="Q2624" s="110"/>
      <c r="R2624" s="110"/>
      <c r="S2624" s="110"/>
      <c r="T2624" s="110"/>
      <c r="U2624" s="111"/>
      <c r="V2624" s="111"/>
      <c r="W2624" s="112"/>
      <c r="X2624" s="113"/>
      <c r="Y2624" s="114"/>
      <c r="Z2624" s="115"/>
      <c r="AA2624" s="116"/>
      <c r="AB2624" s="117" t="b">
        <f t="shared" si="360"/>
        <v>0</v>
      </c>
      <c r="AC2624" s="117">
        <f t="shared" si="361"/>
        <v>0</v>
      </c>
      <c r="AD2624" s="118"/>
      <c r="AE2624" s="117" t="b">
        <f t="shared" si="362"/>
        <v>0</v>
      </c>
      <c r="AF2624" s="117">
        <f t="shared" si="363"/>
        <v>0</v>
      </c>
      <c r="AG2624" s="119">
        <f t="shared" si="364"/>
        <v>0</v>
      </c>
      <c r="AH2624" s="120" t="b">
        <f t="shared" si="365"/>
        <v>0</v>
      </c>
      <c r="AI2624" s="121">
        <f t="shared" si="366"/>
        <v>0</v>
      </c>
      <c r="AJ2624" s="170">
        <f>+C2624</f>
        <v>0</v>
      </c>
      <c r="AK2624" s="122" t="str">
        <f>IF(ISNA(VLOOKUP(postponeList!D2624,[1]Sheet!$A$2:$B$12,2,FALSE))," ",(VLOOKUP(postponeList!D2624,[1]Sheet!$A$2:$B$12,2,FALSE)))</f>
        <v xml:space="preserve"> </v>
      </c>
      <c r="AL2624" s="122" t="str">
        <f>IF(ISNA(VLOOKUP(E2624,[1]Sheet!$G$2:$H$40,2,FALSE))," ",VLOOKUP(E2624,[1]Sheet!$G$2:$H$40,2,FALSE))</f>
        <v xml:space="preserve"> </v>
      </c>
      <c r="AM2624" s="122" t="str">
        <f>IF(ISNA(VLOOKUP(G2624,[1]Sheet!$K$2:$L$159,2,FALSE))," ",(VLOOKUP(G2624,[1]Sheet!$K$2:$L$159,2,FALSE)))</f>
        <v xml:space="preserve"> </v>
      </c>
      <c r="AN2624" s="122" t="str">
        <f>IF(ISNA(VLOOKUP(I2624&amp;C2624,[1]Sheet!$D$2:$E$228,2,FALSE))," ",VLOOKUP(I2624&amp;C2624,[1]Sheet!$D$2:$E$228,2,FALSE))</f>
        <v xml:space="preserve"> </v>
      </c>
      <c r="AO2624" s="122" t="str">
        <f>+I2624&amp;C2624</f>
        <v/>
      </c>
      <c r="AP2624" s="122" t="str">
        <f>C2624&amp;D2624&amp;E2624&amp;G2624&amp;I2624&amp;O2624</f>
        <v/>
      </c>
      <c r="AQ2624" s="122" t="str">
        <f>B2624&amp;D2624&amp;N2624</f>
        <v/>
      </c>
      <c r="AR2624" s="123" t="str">
        <f>+D2624&amp;J2624</f>
        <v/>
      </c>
      <c r="AS2624" s="124" t="str">
        <f t="shared" si="367"/>
        <v/>
      </c>
      <c r="AT2624" s="125" t="str">
        <f t="shared" si="368"/>
        <v/>
      </c>
      <c r="AU2624" s="125" t="str">
        <f>IF(NOT(AT2624=""),VLOOKUP(AT2624,[1]PSI_Category!A:B,2,0),"")</f>
        <v/>
      </c>
      <c r="AV2624" s="167"/>
      <c r="AW2624" s="167"/>
      <c r="AX2624" s="167"/>
    </row>
    <row r="2625" spans="2:50" s="133" customFormat="1" ht="11.4" customHeight="1" x14ac:dyDescent="0.3">
      <c r="B2625" s="104"/>
      <c r="C2625" s="105"/>
      <c r="D2625" s="106"/>
      <c r="E2625" s="107"/>
      <c r="F2625" s="105"/>
      <c r="G2625" s="107"/>
      <c r="H2625" s="105"/>
      <c r="I2625" s="105"/>
      <c r="J2625" s="107"/>
      <c r="K2625" s="105"/>
      <c r="L2625" s="105"/>
      <c r="M2625" s="105"/>
      <c r="N2625" s="105"/>
      <c r="O2625" s="127"/>
      <c r="P2625" s="109"/>
      <c r="Q2625" s="110"/>
      <c r="R2625" s="110"/>
      <c r="S2625" s="110"/>
      <c r="T2625" s="110"/>
      <c r="U2625" s="111"/>
      <c r="V2625" s="111"/>
      <c r="W2625" s="112"/>
      <c r="X2625" s="113"/>
      <c r="Y2625" s="114"/>
      <c r="Z2625" s="115"/>
      <c r="AA2625" s="116"/>
      <c r="AB2625" s="117" t="b">
        <f t="shared" si="360"/>
        <v>0</v>
      </c>
      <c r="AC2625" s="117">
        <f t="shared" si="361"/>
        <v>0</v>
      </c>
      <c r="AD2625" s="118"/>
      <c r="AE2625" s="117" t="b">
        <f t="shared" si="362"/>
        <v>0</v>
      </c>
      <c r="AF2625" s="117">
        <f t="shared" si="363"/>
        <v>0</v>
      </c>
      <c r="AG2625" s="119">
        <f t="shared" si="364"/>
        <v>0</v>
      </c>
      <c r="AH2625" s="120" t="b">
        <f t="shared" si="365"/>
        <v>0</v>
      </c>
      <c r="AI2625" s="121">
        <f t="shared" si="366"/>
        <v>0</v>
      </c>
      <c r="AJ2625" s="122">
        <f>+C2625</f>
        <v>0</v>
      </c>
      <c r="AK2625" s="122" t="str">
        <f>IF(ISNA(VLOOKUP(postponeList!D2625,[1]Sheet!$A$2:$B$12,2,FALSE))," ",(VLOOKUP(postponeList!D2625,[1]Sheet!$A$2:$B$12,2,FALSE)))</f>
        <v xml:space="preserve"> </v>
      </c>
      <c r="AL2625" s="122" t="str">
        <f>IF(ISNA(VLOOKUP(E2625,[1]Sheet!$G$2:$H$40,2,FALSE))," ",VLOOKUP(E2625,[1]Sheet!$G$2:$H$40,2,FALSE))</f>
        <v xml:space="preserve"> </v>
      </c>
      <c r="AM2625" s="122" t="str">
        <f>IF(ISNA(VLOOKUP(G2625,[1]Sheet!$K$2:$L$159,2,FALSE))," ",(VLOOKUP(G2625,[1]Sheet!$K$2:$L$159,2,FALSE)))</f>
        <v xml:space="preserve"> </v>
      </c>
      <c r="AN2625" s="122" t="str">
        <f>IF(ISNA(VLOOKUP(I2625&amp;C2625,[1]Sheet!$D$2:$E$228,2,FALSE))," ",VLOOKUP(I2625&amp;C2625,[1]Sheet!$D$2:$E$228,2,FALSE))</f>
        <v xml:space="preserve"> </v>
      </c>
      <c r="AO2625" s="122" t="str">
        <f>+I2625&amp;C2625</f>
        <v/>
      </c>
      <c r="AP2625" s="122" t="str">
        <f>C2625&amp;D2625&amp;E2625&amp;G2625&amp;I2625&amp;O2625</f>
        <v/>
      </c>
      <c r="AQ2625" s="122" t="str">
        <f>B2625&amp;D2625&amp;N2625</f>
        <v/>
      </c>
      <c r="AR2625" s="123" t="str">
        <f>+D2625&amp;J2625</f>
        <v/>
      </c>
      <c r="AS2625" s="124" t="str">
        <f t="shared" si="367"/>
        <v/>
      </c>
      <c r="AT2625" s="125" t="str">
        <f t="shared" si="368"/>
        <v/>
      </c>
      <c r="AU2625" s="125" t="str">
        <f>IF(NOT(AT2625=""),VLOOKUP(AT2625,[1]PSI_Category!A:B,2,0),"")</f>
        <v/>
      </c>
      <c r="AV2625" s="167"/>
      <c r="AW2625" s="167"/>
      <c r="AX2625" s="167"/>
    </row>
    <row r="2626" spans="2:50" s="133" customFormat="1" ht="11.4" customHeight="1" x14ac:dyDescent="0.3">
      <c r="B2626" s="104"/>
      <c r="C2626" s="105"/>
      <c r="D2626" s="106"/>
      <c r="E2626" s="107"/>
      <c r="F2626" s="105"/>
      <c r="G2626" s="107"/>
      <c r="H2626" s="105"/>
      <c r="I2626" s="105"/>
      <c r="J2626" s="107"/>
      <c r="K2626" s="105"/>
      <c r="L2626" s="105"/>
      <c r="M2626" s="105"/>
      <c r="N2626" s="105"/>
      <c r="O2626" s="127"/>
      <c r="P2626" s="109"/>
      <c r="Q2626" s="110"/>
      <c r="R2626" s="110"/>
      <c r="S2626" s="110"/>
      <c r="T2626" s="110"/>
      <c r="U2626" s="111"/>
      <c r="V2626" s="111"/>
      <c r="W2626" s="112"/>
      <c r="X2626" s="113"/>
      <c r="Y2626" s="114"/>
      <c r="Z2626" s="115"/>
      <c r="AA2626" s="116"/>
      <c r="AB2626" s="117" t="b">
        <f t="shared" si="360"/>
        <v>0</v>
      </c>
      <c r="AC2626" s="117">
        <f t="shared" si="361"/>
        <v>0</v>
      </c>
      <c r="AD2626" s="118"/>
      <c r="AE2626" s="117" t="b">
        <f t="shared" si="362"/>
        <v>0</v>
      </c>
      <c r="AF2626" s="117">
        <f t="shared" si="363"/>
        <v>0</v>
      </c>
      <c r="AG2626" s="119">
        <f t="shared" si="364"/>
        <v>0</v>
      </c>
      <c r="AH2626" s="120" t="b">
        <f t="shared" si="365"/>
        <v>0</v>
      </c>
      <c r="AI2626" s="121">
        <f t="shared" si="366"/>
        <v>0</v>
      </c>
      <c r="AJ2626" s="122">
        <f>+C2626</f>
        <v>0</v>
      </c>
      <c r="AK2626" s="122" t="str">
        <f>IF(ISNA(VLOOKUP(postponeList!D2626,[1]Sheet!$A$2:$B$12,2,FALSE))," ",(VLOOKUP(postponeList!D2626,[1]Sheet!$A$2:$B$12,2,FALSE)))</f>
        <v xml:space="preserve"> </v>
      </c>
      <c r="AL2626" s="122" t="str">
        <f>IF(ISNA(VLOOKUP(E2626,[1]Sheet!$G$2:$H$40,2,FALSE))," ",VLOOKUP(E2626,[1]Sheet!$G$2:$H$40,2,FALSE))</f>
        <v xml:space="preserve"> </v>
      </c>
      <c r="AM2626" s="122" t="str">
        <f>IF(ISNA(VLOOKUP(G2626,[1]Sheet!$K$2:$L$159,2,FALSE))," ",(VLOOKUP(G2626,[1]Sheet!$K$2:$L$159,2,FALSE)))</f>
        <v xml:space="preserve"> </v>
      </c>
      <c r="AN2626" s="122" t="str">
        <f>IF(ISNA(VLOOKUP(I2626&amp;C2626,[1]Sheet!$D$2:$E$228,2,FALSE))," ",VLOOKUP(I2626&amp;C2626,[1]Sheet!$D$2:$E$228,2,FALSE))</f>
        <v xml:space="preserve"> </v>
      </c>
      <c r="AO2626" s="122" t="str">
        <f>+I2626&amp;C2626</f>
        <v/>
      </c>
      <c r="AP2626" s="122" t="str">
        <f>C2626&amp;D2626&amp;E2626&amp;G2626&amp;I2626&amp;O2626</f>
        <v/>
      </c>
      <c r="AQ2626" s="122" t="str">
        <f>B2626&amp;D2626&amp;N2626</f>
        <v/>
      </c>
      <c r="AR2626" s="123" t="str">
        <f>+D2626&amp;J2626</f>
        <v/>
      </c>
      <c r="AS2626" s="124" t="str">
        <f t="shared" si="367"/>
        <v/>
      </c>
      <c r="AT2626" s="125" t="str">
        <f t="shared" si="368"/>
        <v/>
      </c>
      <c r="AU2626" s="125" t="str">
        <f>IF(NOT(AT2626=""),VLOOKUP(AT2626,[1]PSI_Category!A:B,2,0),"")</f>
        <v/>
      </c>
      <c r="AV2626" s="167"/>
      <c r="AW2626" s="167"/>
      <c r="AX2626" s="167"/>
    </row>
    <row r="2627" spans="2:50" s="133" customFormat="1" ht="11.4" customHeight="1" x14ac:dyDescent="0.3">
      <c r="B2627" s="104"/>
      <c r="C2627" s="105"/>
      <c r="D2627" s="106"/>
      <c r="E2627" s="107"/>
      <c r="F2627" s="105"/>
      <c r="G2627" s="107"/>
      <c r="H2627" s="105"/>
      <c r="I2627" s="105"/>
      <c r="J2627" s="107"/>
      <c r="K2627" s="105"/>
      <c r="L2627" s="105"/>
      <c r="M2627" s="105"/>
      <c r="N2627" s="105"/>
      <c r="O2627" s="127"/>
      <c r="P2627" s="109"/>
      <c r="Q2627" s="110"/>
      <c r="R2627" s="110"/>
      <c r="S2627" s="110"/>
      <c r="T2627" s="110"/>
      <c r="U2627" s="111"/>
      <c r="V2627" s="111"/>
      <c r="W2627" s="112"/>
      <c r="X2627" s="113"/>
      <c r="Y2627" s="114"/>
      <c r="Z2627" s="115"/>
      <c r="AA2627" s="116"/>
      <c r="AB2627" s="117" t="b">
        <f t="shared" si="360"/>
        <v>0</v>
      </c>
      <c r="AC2627" s="117">
        <f t="shared" si="361"/>
        <v>0</v>
      </c>
      <c r="AD2627" s="118"/>
      <c r="AE2627" s="117" t="b">
        <f t="shared" si="362"/>
        <v>0</v>
      </c>
      <c r="AF2627" s="117">
        <f t="shared" si="363"/>
        <v>0</v>
      </c>
      <c r="AG2627" s="119">
        <f t="shared" si="364"/>
        <v>0</v>
      </c>
      <c r="AH2627" s="120" t="b">
        <f t="shared" si="365"/>
        <v>0</v>
      </c>
      <c r="AI2627" s="121">
        <f t="shared" si="366"/>
        <v>0</v>
      </c>
      <c r="AJ2627" s="122">
        <f>+C2627</f>
        <v>0</v>
      </c>
      <c r="AK2627" s="122" t="str">
        <f>IF(ISNA(VLOOKUP(postponeList!D2627,[1]Sheet!$A$2:$B$12,2,FALSE))," ",(VLOOKUP(postponeList!D2627,[1]Sheet!$A$2:$B$12,2,FALSE)))</f>
        <v xml:space="preserve"> </v>
      </c>
      <c r="AL2627" s="122" t="str">
        <f>IF(ISNA(VLOOKUP(E2627,[1]Sheet!$G$2:$H$40,2,FALSE))," ",VLOOKUP(E2627,[1]Sheet!$G$2:$H$40,2,FALSE))</f>
        <v xml:space="preserve"> </v>
      </c>
      <c r="AM2627" s="122" t="str">
        <f>IF(ISNA(VLOOKUP(G2627,[1]Sheet!$K$2:$L$159,2,FALSE))," ",(VLOOKUP(G2627,[1]Sheet!$K$2:$L$159,2,FALSE)))</f>
        <v xml:space="preserve"> </v>
      </c>
      <c r="AN2627" s="122" t="str">
        <f>IF(ISNA(VLOOKUP(I2627&amp;C2627,[1]Sheet!$D$2:$E$228,2,FALSE))," ",VLOOKUP(I2627&amp;C2627,[1]Sheet!$D$2:$E$228,2,FALSE))</f>
        <v xml:space="preserve"> </v>
      </c>
      <c r="AO2627" s="122" t="str">
        <f>+I2627&amp;C2627</f>
        <v/>
      </c>
      <c r="AP2627" s="122" t="str">
        <f>C2627&amp;D2627&amp;E2627&amp;G2627&amp;I2627&amp;O2627</f>
        <v/>
      </c>
      <c r="AQ2627" s="122" t="str">
        <f>B2627&amp;D2627&amp;N2627</f>
        <v/>
      </c>
      <c r="AR2627" s="123" t="str">
        <f>+D2627&amp;J2627</f>
        <v/>
      </c>
      <c r="AS2627" s="124" t="str">
        <f t="shared" si="367"/>
        <v/>
      </c>
      <c r="AT2627" s="125" t="str">
        <f t="shared" si="368"/>
        <v/>
      </c>
      <c r="AU2627" s="125" t="str">
        <f>IF(NOT(AT2627=""),VLOOKUP(AT2627,[1]PSI_Category!A:B,2,0),"")</f>
        <v/>
      </c>
      <c r="AV2627" s="167"/>
      <c r="AW2627" s="167"/>
      <c r="AX2627" s="167"/>
    </row>
    <row r="2628" spans="2:50" s="133" customFormat="1" ht="11.4" customHeight="1" x14ac:dyDescent="0.3">
      <c r="B2628" s="104"/>
      <c r="C2628" s="105"/>
      <c r="D2628" s="106"/>
      <c r="E2628" s="107"/>
      <c r="F2628" s="105"/>
      <c r="G2628" s="107"/>
      <c r="H2628" s="105"/>
      <c r="I2628" s="105"/>
      <c r="J2628" s="107"/>
      <c r="K2628" s="105"/>
      <c r="L2628" s="105"/>
      <c r="M2628" s="105"/>
      <c r="N2628" s="105"/>
      <c r="O2628" s="127"/>
      <c r="P2628" s="109"/>
      <c r="Q2628" s="110"/>
      <c r="R2628" s="110"/>
      <c r="S2628" s="110"/>
      <c r="T2628" s="110"/>
      <c r="U2628" s="111"/>
      <c r="V2628" s="111"/>
      <c r="W2628" s="112"/>
      <c r="X2628" s="113"/>
      <c r="Y2628" s="114"/>
      <c r="Z2628" s="115"/>
      <c r="AA2628" s="116"/>
      <c r="AB2628" s="117" t="b">
        <f t="shared" si="360"/>
        <v>0</v>
      </c>
      <c r="AC2628" s="117">
        <f t="shared" si="361"/>
        <v>0</v>
      </c>
      <c r="AD2628" s="132"/>
      <c r="AE2628" s="117" t="b">
        <f t="shared" si="362"/>
        <v>0</v>
      </c>
      <c r="AF2628" s="117">
        <f t="shared" si="363"/>
        <v>0</v>
      </c>
      <c r="AG2628" s="119">
        <f t="shared" si="364"/>
        <v>0</v>
      </c>
      <c r="AH2628" s="120" t="b">
        <f t="shared" si="365"/>
        <v>0</v>
      </c>
      <c r="AI2628" s="121">
        <f t="shared" si="366"/>
        <v>0</v>
      </c>
      <c r="AJ2628" s="122">
        <f>+C2628</f>
        <v>0</v>
      </c>
      <c r="AK2628" s="122" t="str">
        <f>IF(ISNA(VLOOKUP(postponeList!D2628,[1]Sheet!$A$2:$B$12,2,FALSE))," ",(VLOOKUP(postponeList!D2628,[1]Sheet!$A$2:$B$12,2,FALSE)))</f>
        <v xml:space="preserve"> </v>
      </c>
      <c r="AL2628" s="122" t="str">
        <f>IF(ISNA(VLOOKUP(E2628,[1]Sheet!$G$2:$H$40,2,FALSE))," ",VLOOKUP(E2628,[1]Sheet!$G$2:$H$40,2,FALSE))</f>
        <v xml:space="preserve"> </v>
      </c>
      <c r="AM2628" s="122" t="str">
        <f>IF(ISNA(VLOOKUP(G2628,[1]Sheet!$K$2:$L$159,2,FALSE))," ",(VLOOKUP(G2628,[1]Sheet!$K$2:$L$159,2,FALSE)))</f>
        <v xml:space="preserve"> </v>
      </c>
      <c r="AN2628" s="122" t="str">
        <f>IF(ISNA(VLOOKUP(I2628&amp;C2628,[1]Sheet!$D$2:$E$228,2,FALSE))," ",VLOOKUP(I2628&amp;C2628,[1]Sheet!$D$2:$E$228,2,FALSE))</f>
        <v xml:space="preserve"> </v>
      </c>
      <c r="AO2628" s="122" t="str">
        <f>+I2628&amp;C2628</f>
        <v/>
      </c>
      <c r="AP2628" s="122" t="str">
        <f>C2628&amp;D2628&amp;E2628&amp;G2628&amp;I2628&amp;O2628</f>
        <v/>
      </c>
      <c r="AQ2628" s="122" t="str">
        <f>B2628&amp;D2628&amp;N2628</f>
        <v/>
      </c>
      <c r="AR2628" s="123" t="str">
        <f>+D2628&amp;J2628</f>
        <v/>
      </c>
      <c r="AS2628" s="124" t="str">
        <f t="shared" si="367"/>
        <v/>
      </c>
      <c r="AT2628" s="125" t="str">
        <f t="shared" si="368"/>
        <v/>
      </c>
      <c r="AU2628" s="125" t="str">
        <f>IF(NOT(AT2628=""),VLOOKUP(AT2628,[1]PSI_Category!A:B,2,0),"")</f>
        <v/>
      </c>
      <c r="AV2628" s="167"/>
      <c r="AW2628" s="167"/>
      <c r="AX2628" s="167"/>
    </row>
    <row r="2629" spans="2:50" s="133" customFormat="1" ht="11.4" customHeight="1" x14ac:dyDescent="0.3">
      <c r="B2629" s="104"/>
      <c r="C2629" s="105"/>
      <c r="D2629" s="106"/>
      <c r="E2629" s="107"/>
      <c r="F2629" s="105"/>
      <c r="G2629" s="107"/>
      <c r="H2629" s="105"/>
      <c r="I2629" s="105"/>
      <c r="J2629" s="107"/>
      <c r="K2629" s="105"/>
      <c r="L2629" s="105"/>
      <c r="M2629" s="105"/>
      <c r="N2629" s="105"/>
      <c r="O2629" s="127"/>
      <c r="P2629" s="109"/>
      <c r="Q2629" s="110"/>
      <c r="R2629" s="110"/>
      <c r="S2629" s="110"/>
      <c r="T2629" s="110"/>
      <c r="U2629" s="111"/>
      <c r="V2629" s="111"/>
      <c r="W2629" s="112"/>
      <c r="X2629" s="113"/>
      <c r="Y2629" s="114"/>
      <c r="Z2629" s="115"/>
      <c r="AA2629" s="116"/>
      <c r="AB2629" s="117" t="b">
        <f t="shared" si="360"/>
        <v>0</v>
      </c>
      <c r="AC2629" s="117">
        <f t="shared" si="361"/>
        <v>0</v>
      </c>
      <c r="AD2629" s="118"/>
      <c r="AE2629" s="117" t="b">
        <f t="shared" si="362"/>
        <v>0</v>
      </c>
      <c r="AF2629" s="117">
        <f t="shared" si="363"/>
        <v>0</v>
      </c>
      <c r="AG2629" s="119">
        <f t="shared" si="364"/>
        <v>0</v>
      </c>
      <c r="AH2629" s="120" t="b">
        <f t="shared" si="365"/>
        <v>0</v>
      </c>
      <c r="AI2629" s="121">
        <f t="shared" si="366"/>
        <v>0</v>
      </c>
      <c r="AJ2629" s="122">
        <f>+C2629</f>
        <v>0</v>
      </c>
      <c r="AK2629" s="122" t="str">
        <f>IF(ISNA(VLOOKUP(postponeList!D2629,[1]Sheet!$A$2:$B$12,2,FALSE))," ",(VLOOKUP(postponeList!D2629,[1]Sheet!$A$2:$B$12,2,FALSE)))</f>
        <v xml:space="preserve"> </v>
      </c>
      <c r="AL2629" s="122" t="str">
        <f>IF(ISNA(VLOOKUP(E2629,[1]Sheet!$G$2:$H$40,2,FALSE))," ",VLOOKUP(E2629,[1]Sheet!$G$2:$H$40,2,FALSE))</f>
        <v xml:space="preserve"> </v>
      </c>
      <c r="AM2629" s="122" t="str">
        <f>IF(ISNA(VLOOKUP(G2629,[1]Sheet!$K$2:$L$159,2,FALSE))," ",(VLOOKUP(G2629,[1]Sheet!$K$2:$L$159,2,FALSE)))</f>
        <v xml:space="preserve"> </v>
      </c>
      <c r="AN2629" s="122" t="str">
        <f>IF(ISNA(VLOOKUP(I2629&amp;C2629,[1]Sheet!$D$2:$E$228,2,FALSE))," ",VLOOKUP(I2629&amp;C2629,[1]Sheet!$D$2:$E$228,2,FALSE))</f>
        <v xml:space="preserve"> </v>
      </c>
      <c r="AO2629" s="122" t="str">
        <f>+I2629&amp;C2629</f>
        <v/>
      </c>
      <c r="AP2629" s="122" t="str">
        <f>C2629&amp;D2629&amp;E2629&amp;G2629&amp;I2629&amp;O2629</f>
        <v/>
      </c>
      <c r="AQ2629" s="122" t="str">
        <f>B2629&amp;D2629&amp;N2629</f>
        <v/>
      </c>
      <c r="AR2629" s="123" t="str">
        <f>+D2629&amp;J2629</f>
        <v/>
      </c>
      <c r="AS2629" s="124" t="str">
        <f t="shared" si="367"/>
        <v/>
      </c>
      <c r="AT2629" s="125" t="str">
        <f t="shared" si="368"/>
        <v/>
      </c>
      <c r="AU2629" s="125" t="str">
        <f>IF(NOT(AT2629=""),VLOOKUP(AT2629,[1]PSI_Category!A:B,2,0),"")</f>
        <v/>
      </c>
      <c r="AV2629" s="167"/>
      <c r="AW2629" s="167"/>
      <c r="AX2629" s="167"/>
    </row>
    <row r="2630" spans="2:50" s="133" customFormat="1" ht="11.4" customHeight="1" x14ac:dyDescent="0.3">
      <c r="B2630" s="104"/>
      <c r="C2630" s="105"/>
      <c r="D2630" s="106"/>
      <c r="E2630" s="107"/>
      <c r="F2630" s="105"/>
      <c r="G2630" s="107"/>
      <c r="H2630" s="105"/>
      <c r="I2630" s="105"/>
      <c r="J2630" s="107"/>
      <c r="K2630" s="105"/>
      <c r="L2630" s="105"/>
      <c r="M2630" s="105"/>
      <c r="N2630" s="105"/>
      <c r="O2630" s="127"/>
      <c r="P2630" s="109"/>
      <c r="Q2630" s="110"/>
      <c r="R2630" s="110"/>
      <c r="S2630" s="110"/>
      <c r="T2630" s="110"/>
      <c r="U2630" s="111"/>
      <c r="V2630" s="111"/>
      <c r="W2630" s="112"/>
      <c r="X2630" s="113"/>
      <c r="Y2630" s="114"/>
      <c r="Z2630" s="115"/>
      <c r="AA2630" s="116"/>
      <c r="AB2630" s="117" t="b">
        <f t="shared" ref="AB2630:AB2693" si="369">IF($Y2630=$AB$3,$Z2630*AA2630,IF($Y2630=$AC$3,$Z2630*AA2630/$AF$3,IF($Y2630=$AH$3,$Z2630*AA2630/$AI$3,IF($Y2630=$AJ$3,$Z2630*AA2630/$AK$3))))</f>
        <v>0</v>
      </c>
      <c r="AC2630" s="117">
        <f t="shared" ref="AC2630:AC2693" si="370">AB2630*$AF$3/1000</f>
        <v>0</v>
      </c>
      <c r="AD2630" s="118"/>
      <c r="AE2630" s="117" t="b">
        <f t="shared" ref="AE2630:AE2693" si="371">IF($Y2630=$AB$3,$Z2630*AD2630, IF($Y2630=$AC$3, $Z2630*AD2630/$AF$3, IF($Y2630=$AH$3, $Z2630*AD2630/$AI$3, IF($Y2630=$AJ$3, $Z2630*AD2630/$AK$3))))</f>
        <v>0</v>
      </c>
      <c r="AF2630" s="117">
        <f t="shared" ref="AF2630:AF2693" si="372">AE2630*$AF$3/1000</f>
        <v>0</v>
      </c>
      <c r="AG2630" s="119">
        <f t="shared" ref="AG2630:AG2693" si="373">+AA2630-AD2630</f>
        <v>0</v>
      </c>
      <c r="AH2630" s="120" t="b">
        <f t="shared" ref="AH2630:AH2693" si="374">IF($Y2630=$AB$3,$Z2630*AG2630, IF($Y2630=$AC$3, $Z2630*AG2630/$AF$3, IF($Y2630=$AH$3, $Z2630*AG2630/$AI$3, IF($Y2630=$AJ$3, $Z2630*AG2630/$AK$3))))</f>
        <v>0</v>
      </c>
      <c r="AI2630" s="121">
        <f t="shared" ref="AI2630:AI2693" si="375">AH2630*$AF$3/1000</f>
        <v>0</v>
      </c>
      <c r="AJ2630" s="122">
        <f>+C2630</f>
        <v>0</v>
      </c>
      <c r="AK2630" s="122" t="str">
        <f>IF(ISNA(VLOOKUP(postponeList!D2630,[1]Sheet!$A$2:$B$12,2,FALSE))," ",(VLOOKUP(postponeList!D2630,[1]Sheet!$A$2:$B$12,2,FALSE)))</f>
        <v xml:space="preserve"> </v>
      </c>
      <c r="AL2630" s="122" t="str">
        <f>IF(ISNA(VLOOKUP(E2630,[1]Sheet!$G$2:$H$40,2,FALSE))," ",VLOOKUP(E2630,[1]Sheet!$G$2:$H$40,2,FALSE))</f>
        <v xml:space="preserve"> </v>
      </c>
      <c r="AM2630" s="122" t="str">
        <f>IF(ISNA(VLOOKUP(G2630,[1]Sheet!$K$2:$L$159,2,FALSE))," ",(VLOOKUP(G2630,[1]Sheet!$K$2:$L$159,2,FALSE)))</f>
        <v xml:space="preserve"> </v>
      </c>
      <c r="AN2630" s="122" t="str">
        <f>IF(ISNA(VLOOKUP(I2630&amp;C2630,[1]Sheet!$D$2:$E$228,2,FALSE))," ",VLOOKUP(I2630&amp;C2630,[1]Sheet!$D$2:$E$228,2,FALSE))</f>
        <v xml:space="preserve"> </v>
      </c>
      <c r="AO2630" s="122" t="str">
        <f>+I2630&amp;C2630</f>
        <v/>
      </c>
      <c r="AP2630" s="122" t="str">
        <f>C2630&amp;D2630&amp;E2630&amp;G2630&amp;I2630&amp;O2630</f>
        <v/>
      </c>
      <c r="AQ2630" s="122" t="str">
        <f>B2630&amp;D2630&amp;N2630</f>
        <v/>
      </c>
      <c r="AR2630" s="123" t="str">
        <f>+D2630&amp;J2630</f>
        <v/>
      </c>
      <c r="AS2630" s="124" t="str">
        <f t="shared" ref="AS2630:AS2693" si="376">LEFT(V2630,3)</f>
        <v/>
      </c>
      <c r="AT2630" s="125" t="str">
        <f t="shared" ref="AT2630:AT2693" si="377">IFERROR(TRIM(M2630),"")</f>
        <v/>
      </c>
      <c r="AU2630" s="125" t="str">
        <f>IF(NOT(AT2630=""),VLOOKUP(AT2630,[1]PSI_Category!A:B,2,0),"")</f>
        <v/>
      </c>
      <c r="AV2630" s="167"/>
      <c r="AW2630" s="167"/>
      <c r="AX2630" s="167"/>
    </row>
    <row r="2631" spans="2:50" s="133" customFormat="1" ht="11.4" customHeight="1" x14ac:dyDescent="0.3">
      <c r="B2631" s="104"/>
      <c r="C2631" s="105"/>
      <c r="D2631" s="106"/>
      <c r="E2631" s="107"/>
      <c r="F2631" s="105"/>
      <c r="G2631" s="107"/>
      <c r="H2631" s="105"/>
      <c r="I2631" s="105"/>
      <c r="J2631" s="107"/>
      <c r="K2631" s="105"/>
      <c r="L2631" s="105"/>
      <c r="M2631" s="105"/>
      <c r="N2631" s="105"/>
      <c r="O2631" s="127"/>
      <c r="P2631" s="109"/>
      <c r="Q2631" s="110"/>
      <c r="R2631" s="110"/>
      <c r="S2631" s="110"/>
      <c r="T2631" s="110"/>
      <c r="U2631" s="111"/>
      <c r="V2631" s="111"/>
      <c r="W2631" s="112"/>
      <c r="X2631" s="113"/>
      <c r="Y2631" s="114"/>
      <c r="Z2631" s="115"/>
      <c r="AA2631" s="116"/>
      <c r="AB2631" s="117" t="b">
        <f t="shared" si="369"/>
        <v>0</v>
      </c>
      <c r="AC2631" s="117">
        <f t="shared" si="370"/>
        <v>0</v>
      </c>
      <c r="AD2631" s="132"/>
      <c r="AE2631" s="117" t="b">
        <f t="shared" si="371"/>
        <v>0</v>
      </c>
      <c r="AF2631" s="117">
        <f t="shared" si="372"/>
        <v>0</v>
      </c>
      <c r="AG2631" s="119">
        <f t="shared" si="373"/>
        <v>0</v>
      </c>
      <c r="AH2631" s="120" t="b">
        <f t="shared" si="374"/>
        <v>0</v>
      </c>
      <c r="AI2631" s="121">
        <f t="shared" si="375"/>
        <v>0</v>
      </c>
      <c r="AJ2631" s="122">
        <f>+C2631</f>
        <v>0</v>
      </c>
      <c r="AK2631" s="122" t="str">
        <f>IF(ISNA(VLOOKUP(postponeList!D2631,[1]Sheet!$A$2:$B$12,2,FALSE))," ",(VLOOKUP(postponeList!D2631,[1]Sheet!$A$2:$B$12,2,FALSE)))</f>
        <v xml:space="preserve"> </v>
      </c>
      <c r="AL2631" s="122" t="str">
        <f>IF(ISNA(VLOOKUP(E2631,[1]Sheet!$G$2:$H$40,2,FALSE))," ",VLOOKUP(E2631,[1]Sheet!$G$2:$H$40,2,FALSE))</f>
        <v xml:space="preserve"> </v>
      </c>
      <c r="AM2631" s="122" t="str">
        <f>IF(ISNA(VLOOKUP(G2631,[1]Sheet!$K$2:$L$159,2,FALSE))," ",(VLOOKUP(G2631,[1]Sheet!$K$2:$L$159,2,FALSE)))</f>
        <v xml:space="preserve"> </v>
      </c>
      <c r="AN2631" s="122" t="str">
        <f>IF(ISNA(VLOOKUP(I2631&amp;C2631,[1]Sheet!$D$2:$E$228,2,FALSE))," ",VLOOKUP(I2631&amp;C2631,[1]Sheet!$D$2:$E$228,2,FALSE))</f>
        <v xml:space="preserve"> </v>
      </c>
      <c r="AO2631" s="122" t="str">
        <f>+I2631&amp;C2631</f>
        <v/>
      </c>
      <c r="AP2631" s="122" t="str">
        <f>C2631&amp;D2631&amp;E2631&amp;G2631&amp;I2631&amp;O2631</f>
        <v/>
      </c>
      <c r="AQ2631" s="122" t="str">
        <f>B2631&amp;D2631&amp;N2631</f>
        <v/>
      </c>
      <c r="AR2631" s="123" t="str">
        <f>+D2631&amp;J2631</f>
        <v/>
      </c>
      <c r="AS2631" s="124" t="str">
        <f t="shared" si="376"/>
        <v/>
      </c>
      <c r="AT2631" s="125" t="str">
        <f t="shared" si="377"/>
        <v/>
      </c>
      <c r="AU2631" s="125" t="str">
        <f>IF(NOT(AT2631=""),VLOOKUP(AT2631,[1]PSI_Category!A:B,2,0),"")</f>
        <v/>
      </c>
      <c r="AV2631" s="167"/>
      <c r="AW2631" s="167"/>
      <c r="AX2631" s="167"/>
    </row>
    <row r="2632" spans="2:50" s="133" customFormat="1" ht="11.4" customHeight="1" x14ac:dyDescent="0.3">
      <c r="B2632" s="104"/>
      <c r="C2632" s="105"/>
      <c r="D2632" s="106"/>
      <c r="E2632" s="107"/>
      <c r="F2632" s="105"/>
      <c r="G2632" s="107"/>
      <c r="H2632" s="105"/>
      <c r="I2632" s="105"/>
      <c r="J2632" s="107"/>
      <c r="K2632" s="105"/>
      <c r="L2632" s="105"/>
      <c r="M2632" s="105"/>
      <c r="N2632" s="105"/>
      <c r="O2632" s="127"/>
      <c r="P2632" s="109"/>
      <c r="Q2632" s="110"/>
      <c r="R2632" s="110"/>
      <c r="S2632" s="110"/>
      <c r="T2632" s="110"/>
      <c r="U2632" s="111"/>
      <c r="V2632" s="111"/>
      <c r="W2632" s="112"/>
      <c r="X2632" s="113"/>
      <c r="Y2632" s="114"/>
      <c r="Z2632" s="115"/>
      <c r="AA2632" s="116"/>
      <c r="AB2632" s="117" t="b">
        <f t="shared" si="369"/>
        <v>0</v>
      </c>
      <c r="AC2632" s="117">
        <f t="shared" si="370"/>
        <v>0</v>
      </c>
      <c r="AD2632" s="132"/>
      <c r="AE2632" s="117" t="b">
        <f t="shared" si="371"/>
        <v>0</v>
      </c>
      <c r="AF2632" s="117">
        <f t="shared" si="372"/>
        <v>0</v>
      </c>
      <c r="AG2632" s="119">
        <f t="shared" si="373"/>
        <v>0</v>
      </c>
      <c r="AH2632" s="120" t="b">
        <f t="shared" si="374"/>
        <v>0</v>
      </c>
      <c r="AI2632" s="121">
        <f t="shared" si="375"/>
        <v>0</v>
      </c>
      <c r="AJ2632" s="122">
        <f>+C2632</f>
        <v>0</v>
      </c>
      <c r="AK2632" s="122" t="str">
        <f>IF(ISNA(VLOOKUP(postponeList!D2632,[1]Sheet!$A$2:$B$12,2,FALSE))," ",(VLOOKUP(postponeList!D2632,[1]Sheet!$A$2:$B$12,2,FALSE)))</f>
        <v xml:space="preserve"> </v>
      </c>
      <c r="AL2632" s="122" t="str">
        <f>IF(ISNA(VLOOKUP(E2632,[1]Sheet!$G$2:$H$40,2,FALSE))," ",VLOOKUP(E2632,[1]Sheet!$G$2:$H$40,2,FALSE))</f>
        <v xml:space="preserve"> </v>
      </c>
      <c r="AM2632" s="122" t="str">
        <f>IF(ISNA(VLOOKUP(G2632,[1]Sheet!$K$2:$L$159,2,FALSE))," ",(VLOOKUP(G2632,[1]Sheet!$K$2:$L$159,2,FALSE)))</f>
        <v xml:space="preserve"> </v>
      </c>
      <c r="AN2632" s="122" t="str">
        <f>IF(ISNA(VLOOKUP(I2632&amp;C2632,[1]Sheet!$D$2:$E$228,2,FALSE))," ",VLOOKUP(I2632&amp;C2632,[1]Sheet!$D$2:$E$228,2,FALSE))</f>
        <v xml:space="preserve"> </v>
      </c>
      <c r="AO2632" s="122" t="str">
        <f>+I2632&amp;C2632</f>
        <v/>
      </c>
      <c r="AP2632" s="122" t="str">
        <f>C2632&amp;D2632&amp;E2632&amp;G2632&amp;I2632&amp;O2632</f>
        <v/>
      </c>
      <c r="AQ2632" s="122" t="str">
        <f>B2632&amp;D2632&amp;N2632</f>
        <v/>
      </c>
      <c r="AR2632" s="123" t="str">
        <f>+D2632&amp;J2632</f>
        <v/>
      </c>
      <c r="AS2632" s="124" t="str">
        <f t="shared" si="376"/>
        <v/>
      </c>
      <c r="AT2632" s="125" t="str">
        <f t="shared" si="377"/>
        <v/>
      </c>
      <c r="AU2632" s="125" t="str">
        <f>IF(NOT(AT2632=""),VLOOKUP(AT2632,[1]PSI_Category!A:B,2,0),"")</f>
        <v/>
      </c>
      <c r="AV2632" s="167"/>
      <c r="AW2632" s="167"/>
      <c r="AX2632" s="167"/>
    </row>
    <row r="2633" spans="2:50" s="133" customFormat="1" ht="11.4" customHeight="1" x14ac:dyDescent="0.3">
      <c r="B2633" s="104"/>
      <c r="C2633" s="105"/>
      <c r="D2633" s="106"/>
      <c r="E2633" s="107"/>
      <c r="F2633" s="105"/>
      <c r="G2633" s="107"/>
      <c r="H2633" s="105"/>
      <c r="I2633" s="105"/>
      <c r="J2633" s="107"/>
      <c r="K2633" s="105"/>
      <c r="L2633" s="105"/>
      <c r="M2633" s="105"/>
      <c r="N2633" s="105"/>
      <c r="O2633" s="127"/>
      <c r="P2633" s="109"/>
      <c r="Q2633" s="110"/>
      <c r="R2633" s="110"/>
      <c r="S2633" s="110"/>
      <c r="T2633" s="110"/>
      <c r="U2633" s="111"/>
      <c r="V2633" s="111"/>
      <c r="W2633" s="112"/>
      <c r="X2633" s="113"/>
      <c r="Y2633" s="114"/>
      <c r="Z2633" s="115"/>
      <c r="AA2633" s="116"/>
      <c r="AB2633" s="117" t="b">
        <f t="shared" si="369"/>
        <v>0</v>
      </c>
      <c r="AC2633" s="117">
        <f t="shared" si="370"/>
        <v>0</v>
      </c>
      <c r="AD2633" s="132"/>
      <c r="AE2633" s="117" t="b">
        <f t="shared" si="371"/>
        <v>0</v>
      </c>
      <c r="AF2633" s="117">
        <f t="shared" si="372"/>
        <v>0</v>
      </c>
      <c r="AG2633" s="119">
        <f t="shared" si="373"/>
        <v>0</v>
      </c>
      <c r="AH2633" s="120" t="b">
        <f t="shared" si="374"/>
        <v>0</v>
      </c>
      <c r="AI2633" s="121">
        <f t="shared" si="375"/>
        <v>0</v>
      </c>
      <c r="AJ2633" s="122">
        <f>+C2633</f>
        <v>0</v>
      </c>
      <c r="AK2633" s="122" t="str">
        <f>IF(ISNA(VLOOKUP(postponeList!D2633,[1]Sheet!$A$2:$B$12,2,FALSE))," ",(VLOOKUP(postponeList!D2633,[1]Sheet!$A$2:$B$12,2,FALSE)))</f>
        <v xml:space="preserve"> </v>
      </c>
      <c r="AL2633" s="122" t="str">
        <f>IF(ISNA(VLOOKUP(E2633,[1]Sheet!$G$2:$H$40,2,FALSE))," ",VLOOKUP(E2633,[1]Sheet!$G$2:$H$40,2,FALSE))</f>
        <v xml:space="preserve"> </v>
      </c>
      <c r="AM2633" s="122" t="str">
        <f>IF(ISNA(VLOOKUP(G2633,[1]Sheet!$K$2:$L$159,2,FALSE))," ",(VLOOKUP(G2633,[1]Sheet!$K$2:$L$159,2,FALSE)))</f>
        <v xml:space="preserve"> </v>
      </c>
      <c r="AN2633" s="122" t="str">
        <f>IF(ISNA(VLOOKUP(I2633&amp;C2633,[1]Sheet!$D$2:$E$228,2,FALSE))," ",VLOOKUP(I2633&amp;C2633,[1]Sheet!$D$2:$E$228,2,FALSE))</f>
        <v xml:space="preserve"> </v>
      </c>
      <c r="AO2633" s="122" t="str">
        <f>+I2633&amp;C2633</f>
        <v/>
      </c>
      <c r="AP2633" s="122" t="str">
        <f>C2633&amp;D2633&amp;E2633&amp;G2633&amp;I2633&amp;O2633</f>
        <v/>
      </c>
      <c r="AQ2633" s="122" t="str">
        <f>B2633&amp;D2633&amp;N2633</f>
        <v/>
      </c>
      <c r="AR2633" s="123" t="str">
        <f>+D2633&amp;J2633</f>
        <v/>
      </c>
      <c r="AS2633" s="124" t="str">
        <f t="shared" si="376"/>
        <v/>
      </c>
      <c r="AT2633" s="125" t="str">
        <f t="shared" si="377"/>
        <v/>
      </c>
      <c r="AU2633" s="125" t="str">
        <f>IF(NOT(AT2633=""),VLOOKUP(AT2633,[1]PSI_Category!A:B,2,0),"")</f>
        <v/>
      </c>
      <c r="AV2633" s="167"/>
      <c r="AW2633" s="167"/>
      <c r="AX2633" s="167"/>
    </row>
    <row r="2634" spans="2:50" s="133" customFormat="1" ht="11.4" customHeight="1" x14ac:dyDescent="0.3">
      <c r="B2634" s="104"/>
      <c r="C2634" s="105"/>
      <c r="D2634" s="106"/>
      <c r="E2634" s="107"/>
      <c r="F2634" s="105"/>
      <c r="G2634" s="107"/>
      <c r="H2634" s="105"/>
      <c r="I2634" s="105"/>
      <c r="J2634" s="107"/>
      <c r="K2634" s="105"/>
      <c r="L2634" s="105"/>
      <c r="M2634" s="105"/>
      <c r="N2634" s="105"/>
      <c r="O2634" s="127"/>
      <c r="P2634" s="109"/>
      <c r="Q2634" s="110"/>
      <c r="R2634" s="110"/>
      <c r="S2634" s="110"/>
      <c r="T2634" s="110"/>
      <c r="U2634" s="111"/>
      <c r="V2634" s="111"/>
      <c r="W2634" s="112"/>
      <c r="X2634" s="113"/>
      <c r="Y2634" s="114"/>
      <c r="Z2634" s="115"/>
      <c r="AA2634" s="116"/>
      <c r="AB2634" s="117" t="b">
        <f t="shared" si="369"/>
        <v>0</v>
      </c>
      <c r="AC2634" s="117">
        <f t="shared" si="370"/>
        <v>0</v>
      </c>
      <c r="AD2634" s="132"/>
      <c r="AE2634" s="117" t="b">
        <f t="shared" si="371"/>
        <v>0</v>
      </c>
      <c r="AF2634" s="117">
        <f t="shared" si="372"/>
        <v>0</v>
      </c>
      <c r="AG2634" s="119">
        <f t="shared" si="373"/>
        <v>0</v>
      </c>
      <c r="AH2634" s="120" t="b">
        <f t="shared" si="374"/>
        <v>0</v>
      </c>
      <c r="AI2634" s="121">
        <f t="shared" si="375"/>
        <v>0</v>
      </c>
      <c r="AJ2634" s="122">
        <f>+C2634</f>
        <v>0</v>
      </c>
      <c r="AK2634" s="122" t="str">
        <f>IF(ISNA(VLOOKUP(postponeList!D2634,[1]Sheet!$A$2:$B$12,2,FALSE))," ",(VLOOKUP(postponeList!D2634,[1]Sheet!$A$2:$B$12,2,FALSE)))</f>
        <v xml:space="preserve"> </v>
      </c>
      <c r="AL2634" s="122" t="str">
        <f>IF(ISNA(VLOOKUP(E2634,[1]Sheet!$G$2:$H$40,2,FALSE))," ",VLOOKUP(E2634,[1]Sheet!$G$2:$H$40,2,FALSE))</f>
        <v xml:space="preserve"> </v>
      </c>
      <c r="AM2634" s="122" t="str">
        <f>IF(ISNA(VLOOKUP(G2634,[1]Sheet!$K$2:$L$159,2,FALSE))," ",(VLOOKUP(G2634,[1]Sheet!$K$2:$L$159,2,FALSE)))</f>
        <v xml:space="preserve"> </v>
      </c>
      <c r="AN2634" s="122" t="str">
        <f>IF(ISNA(VLOOKUP(I2634&amp;C2634,[1]Sheet!$D$2:$E$228,2,FALSE))," ",VLOOKUP(I2634&amp;C2634,[1]Sheet!$D$2:$E$228,2,FALSE))</f>
        <v xml:space="preserve"> </v>
      </c>
      <c r="AO2634" s="122" t="str">
        <f>+I2634&amp;C2634</f>
        <v/>
      </c>
      <c r="AP2634" s="122" t="str">
        <f>C2634&amp;D2634&amp;E2634&amp;G2634&amp;I2634&amp;O2634</f>
        <v/>
      </c>
      <c r="AQ2634" s="122" t="str">
        <f>B2634&amp;D2634&amp;N2634</f>
        <v/>
      </c>
      <c r="AR2634" s="123" t="str">
        <f>+D2634&amp;J2634</f>
        <v/>
      </c>
      <c r="AS2634" s="124" t="str">
        <f t="shared" si="376"/>
        <v/>
      </c>
      <c r="AT2634" s="125" t="str">
        <f t="shared" si="377"/>
        <v/>
      </c>
      <c r="AU2634" s="125" t="str">
        <f>IF(NOT(AT2634=""),VLOOKUP(AT2634,[1]PSI_Category!A:B,2,0),"")</f>
        <v/>
      </c>
      <c r="AV2634" s="167"/>
      <c r="AW2634" s="167"/>
      <c r="AX2634" s="167"/>
    </row>
    <row r="2635" spans="2:50" s="133" customFormat="1" ht="11.4" customHeight="1" x14ac:dyDescent="0.3">
      <c r="B2635" s="104"/>
      <c r="C2635" s="105"/>
      <c r="D2635" s="106"/>
      <c r="E2635" s="107"/>
      <c r="F2635" s="105"/>
      <c r="G2635" s="107"/>
      <c r="H2635" s="105"/>
      <c r="I2635" s="105"/>
      <c r="J2635" s="107"/>
      <c r="K2635" s="105"/>
      <c r="L2635" s="105"/>
      <c r="M2635" s="105"/>
      <c r="N2635" s="105"/>
      <c r="O2635" s="108"/>
      <c r="P2635" s="109"/>
      <c r="Q2635" s="110"/>
      <c r="R2635" s="110"/>
      <c r="S2635" s="110"/>
      <c r="T2635" s="110"/>
      <c r="U2635" s="111"/>
      <c r="V2635" s="111"/>
      <c r="W2635" s="112"/>
      <c r="X2635" s="113"/>
      <c r="Y2635" s="114"/>
      <c r="Z2635" s="115"/>
      <c r="AA2635" s="116"/>
      <c r="AB2635" s="117" t="b">
        <f t="shared" si="369"/>
        <v>0</v>
      </c>
      <c r="AC2635" s="117">
        <f t="shared" si="370"/>
        <v>0</v>
      </c>
      <c r="AD2635" s="118"/>
      <c r="AE2635" s="117" t="b">
        <f t="shared" si="371"/>
        <v>0</v>
      </c>
      <c r="AF2635" s="117">
        <f t="shared" si="372"/>
        <v>0</v>
      </c>
      <c r="AG2635" s="119">
        <f t="shared" si="373"/>
        <v>0</v>
      </c>
      <c r="AH2635" s="120" t="b">
        <f t="shared" si="374"/>
        <v>0</v>
      </c>
      <c r="AI2635" s="121">
        <f t="shared" si="375"/>
        <v>0</v>
      </c>
      <c r="AJ2635" s="122">
        <f>+C2635</f>
        <v>0</v>
      </c>
      <c r="AK2635" s="122" t="str">
        <f>IF(ISNA(VLOOKUP(postponeList!D2635,[1]Sheet!$A$2:$B$12,2,FALSE))," ",(VLOOKUP(postponeList!D2635,[1]Sheet!$A$2:$B$12,2,FALSE)))</f>
        <v xml:space="preserve"> </v>
      </c>
      <c r="AL2635" s="122" t="str">
        <f>IF(ISNA(VLOOKUP(E2635,[1]Sheet!$G$2:$H$40,2,FALSE))," ",VLOOKUP(E2635,[1]Sheet!$G$2:$H$40,2,FALSE))</f>
        <v xml:space="preserve"> </v>
      </c>
      <c r="AM2635" s="122" t="str">
        <f>IF(ISNA(VLOOKUP(G2635,[1]Sheet!$K$2:$L$159,2,FALSE))," ",(VLOOKUP(G2635,[1]Sheet!$K$2:$L$159,2,FALSE)))</f>
        <v xml:space="preserve"> </v>
      </c>
      <c r="AN2635" s="122" t="str">
        <f>IF(ISNA(VLOOKUP(I2635&amp;C2635,[1]Sheet!$D$2:$E$228,2,FALSE))," ",VLOOKUP(I2635&amp;C2635,[1]Sheet!$D$2:$E$228,2,FALSE))</f>
        <v xml:space="preserve"> </v>
      </c>
      <c r="AO2635" s="122" t="str">
        <f>+I2635&amp;C2635</f>
        <v/>
      </c>
      <c r="AP2635" s="122" t="str">
        <f>C2635&amp;D2635&amp;E2635&amp;G2635&amp;I2635&amp;O2635</f>
        <v/>
      </c>
      <c r="AQ2635" s="122" t="str">
        <f>B2635&amp;D2635&amp;N2635</f>
        <v/>
      </c>
      <c r="AR2635" s="123" t="str">
        <f>+D2635&amp;J2635</f>
        <v/>
      </c>
      <c r="AS2635" s="124" t="str">
        <f t="shared" si="376"/>
        <v/>
      </c>
      <c r="AT2635" s="125" t="str">
        <f t="shared" si="377"/>
        <v/>
      </c>
      <c r="AU2635" s="125" t="str">
        <f>IF(NOT(AT2635=""),VLOOKUP(AT2635,[1]PSI_Category!A:B,2,0),"")</f>
        <v/>
      </c>
      <c r="AV2635" s="167"/>
      <c r="AW2635" s="167"/>
      <c r="AX2635" s="167"/>
    </row>
    <row r="2636" spans="2:50" s="133" customFormat="1" ht="11.4" customHeight="1" x14ac:dyDescent="0.3">
      <c r="B2636" s="104"/>
      <c r="C2636" s="105"/>
      <c r="D2636" s="106"/>
      <c r="E2636" s="107"/>
      <c r="F2636" s="105"/>
      <c r="G2636" s="107"/>
      <c r="H2636" s="105"/>
      <c r="I2636" s="105"/>
      <c r="J2636" s="107"/>
      <c r="K2636" s="105"/>
      <c r="L2636" s="105"/>
      <c r="M2636" s="105"/>
      <c r="N2636" s="105"/>
      <c r="O2636" s="108"/>
      <c r="P2636" s="109"/>
      <c r="Q2636" s="110"/>
      <c r="R2636" s="110"/>
      <c r="S2636" s="110"/>
      <c r="T2636" s="110"/>
      <c r="U2636" s="111"/>
      <c r="V2636" s="111"/>
      <c r="W2636" s="112"/>
      <c r="X2636" s="113"/>
      <c r="Y2636" s="114"/>
      <c r="Z2636" s="115"/>
      <c r="AA2636" s="116"/>
      <c r="AB2636" s="117" t="b">
        <f t="shared" si="369"/>
        <v>0</v>
      </c>
      <c r="AC2636" s="117">
        <f t="shared" si="370"/>
        <v>0</v>
      </c>
      <c r="AD2636" s="118"/>
      <c r="AE2636" s="117" t="b">
        <f t="shared" si="371"/>
        <v>0</v>
      </c>
      <c r="AF2636" s="117">
        <f t="shared" si="372"/>
        <v>0</v>
      </c>
      <c r="AG2636" s="119">
        <f t="shared" si="373"/>
        <v>0</v>
      </c>
      <c r="AH2636" s="120" t="b">
        <f t="shared" si="374"/>
        <v>0</v>
      </c>
      <c r="AI2636" s="121">
        <f t="shared" si="375"/>
        <v>0</v>
      </c>
      <c r="AJ2636" s="122">
        <f>+C2636</f>
        <v>0</v>
      </c>
      <c r="AK2636" s="122" t="str">
        <f>IF(ISNA(VLOOKUP(postponeList!D2636,[1]Sheet!$A$2:$B$12,2,FALSE))," ",(VLOOKUP(postponeList!D2636,[1]Sheet!$A$2:$B$12,2,FALSE)))</f>
        <v xml:space="preserve"> </v>
      </c>
      <c r="AL2636" s="122" t="str">
        <f>IF(ISNA(VLOOKUP(E2636,[1]Sheet!$G$2:$H$40,2,FALSE))," ",VLOOKUP(E2636,[1]Sheet!$G$2:$H$40,2,FALSE))</f>
        <v xml:space="preserve"> </v>
      </c>
      <c r="AM2636" s="122" t="str">
        <f>IF(ISNA(VLOOKUP(G2636,[1]Sheet!$K$2:$L$159,2,FALSE))," ",(VLOOKUP(G2636,[1]Sheet!$K$2:$L$159,2,FALSE)))</f>
        <v xml:space="preserve"> </v>
      </c>
      <c r="AN2636" s="122" t="str">
        <f>IF(ISNA(VLOOKUP(I2636&amp;C2636,[1]Sheet!$D$2:$E$228,2,FALSE))," ",VLOOKUP(I2636&amp;C2636,[1]Sheet!$D$2:$E$228,2,FALSE))</f>
        <v xml:space="preserve"> </v>
      </c>
      <c r="AO2636" s="122" t="str">
        <f>+I2636&amp;C2636</f>
        <v/>
      </c>
      <c r="AP2636" s="122" t="str">
        <f>C2636&amp;D2636&amp;E2636&amp;G2636&amp;I2636&amp;O2636</f>
        <v/>
      </c>
      <c r="AQ2636" s="122" t="str">
        <f>B2636&amp;D2636&amp;N2636</f>
        <v/>
      </c>
      <c r="AR2636" s="123" t="str">
        <f>+D2636&amp;J2636</f>
        <v/>
      </c>
      <c r="AS2636" s="124" t="str">
        <f t="shared" si="376"/>
        <v/>
      </c>
      <c r="AT2636" s="125" t="str">
        <f t="shared" si="377"/>
        <v/>
      </c>
      <c r="AU2636" s="125" t="str">
        <f>IF(NOT(AT2636=""),VLOOKUP(AT2636,[1]PSI_Category!A:B,2,0),"")</f>
        <v/>
      </c>
      <c r="AV2636" s="167"/>
      <c r="AW2636" s="167"/>
      <c r="AX2636" s="167"/>
    </row>
    <row r="2637" spans="2:50" s="133" customFormat="1" ht="11.4" customHeight="1" x14ac:dyDescent="0.3">
      <c r="B2637" s="104"/>
      <c r="C2637" s="105"/>
      <c r="D2637" s="106"/>
      <c r="E2637" s="107"/>
      <c r="F2637" s="105"/>
      <c r="G2637" s="107"/>
      <c r="H2637" s="105"/>
      <c r="I2637" s="105"/>
      <c r="J2637" s="107"/>
      <c r="K2637" s="105"/>
      <c r="L2637" s="105"/>
      <c r="M2637" s="105"/>
      <c r="N2637" s="105"/>
      <c r="O2637" s="108"/>
      <c r="P2637" s="109"/>
      <c r="Q2637" s="110"/>
      <c r="R2637" s="110"/>
      <c r="S2637" s="110"/>
      <c r="T2637" s="110"/>
      <c r="U2637" s="111"/>
      <c r="V2637" s="111"/>
      <c r="W2637" s="112"/>
      <c r="X2637" s="113"/>
      <c r="Y2637" s="114"/>
      <c r="Z2637" s="115"/>
      <c r="AA2637" s="116"/>
      <c r="AB2637" s="117" t="b">
        <f t="shared" si="369"/>
        <v>0</v>
      </c>
      <c r="AC2637" s="117">
        <f t="shared" si="370"/>
        <v>0</v>
      </c>
      <c r="AD2637" s="118"/>
      <c r="AE2637" s="117" t="b">
        <f t="shared" si="371"/>
        <v>0</v>
      </c>
      <c r="AF2637" s="117">
        <f t="shared" si="372"/>
        <v>0</v>
      </c>
      <c r="AG2637" s="119">
        <f t="shared" si="373"/>
        <v>0</v>
      </c>
      <c r="AH2637" s="120" t="b">
        <f t="shared" si="374"/>
        <v>0</v>
      </c>
      <c r="AI2637" s="121">
        <f t="shared" si="375"/>
        <v>0</v>
      </c>
      <c r="AJ2637" s="122">
        <f>+C2637</f>
        <v>0</v>
      </c>
      <c r="AK2637" s="122" t="str">
        <f>IF(ISNA(VLOOKUP(postponeList!D2637,[1]Sheet!$A$2:$B$12,2,FALSE))," ",(VLOOKUP(postponeList!D2637,[1]Sheet!$A$2:$B$12,2,FALSE)))</f>
        <v xml:space="preserve"> </v>
      </c>
      <c r="AL2637" s="122" t="str">
        <f>IF(ISNA(VLOOKUP(E2637,[1]Sheet!$G$2:$H$40,2,FALSE))," ",VLOOKUP(E2637,[1]Sheet!$G$2:$H$40,2,FALSE))</f>
        <v xml:space="preserve"> </v>
      </c>
      <c r="AM2637" s="122" t="str">
        <f>IF(ISNA(VLOOKUP(G2637,[1]Sheet!$K$2:$L$159,2,FALSE))," ",(VLOOKUP(G2637,[1]Sheet!$K$2:$L$159,2,FALSE)))</f>
        <v xml:space="preserve"> </v>
      </c>
      <c r="AN2637" s="122" t="str">
        <f>IF(ISNA(VLOOKUP(I2637&amp;C2637,[1]Sheet!$D$2:$E$228,2,FALSE))," ",VLOOKUP(I2637&amp;C2637,[1]Sheet!$D$2:$E$228,2,FALSE))</f>
        <v xml:space="preserve"> </v>
      </c>
      <c r="AO2637" s="122" t="str">
        <f>+I2637&amp;C2637</f>
        <v/>
      </c>
      <c r="AP2637" s="122" t="str">
        <f>C2637&amp;D2637&amp;E2637&amp;G2637&amp;I2637&amp;O2637</f>
        <v/>
      </c>
      <c r="AQ2637" s="122" t="str">
        <f>B2637&amp;D2637&amp;N2637</f>
        <v/>
      </c>
      <c r="AR2637" s="123" t="str">
        <f>+D2637&amp;J2637</f>
        <v/>
      </c>
      <c r="AS2637" s="124" t="str">
        <f t="shared" si="376"/>
        <v/>
      </c>
      <c r="AT2637" s="125" t="str">
        <f t="shared" si="377"/>
        <v/>
      </c>
      <c r="AU2637" s="125" t="str">
        <f>IF(NOT(AT2637=""),VLOOKUP(AT2637,[1]PSI_Category!A:B,2,0),"")</f>
        <v/>
      </c>
      <c r="AV2637" s="167"/>
      <c r="AW2637" s="167"/>
      <c r="AX2637" s="167"/>
    </row>
    <row r="2638" spans="2:50" s="133" customFormat="1" ht="11.4" customHeight="1" x14ac:dyDescent="0.3">
      <c r="B2638" s="104"/>
      <c r="C2638" s="105"/>
      <c r="D2638" s="106"/>
      <c r="E2638" s="107"/>
      <c r="F2638" s="105"/>
      <c r="G2638" s="107"/>
      <c r="H2638" s="105"/>
      <c r="I2638" s="105"/>
      <c r="J2638" s="107"/>
      <c r="K2638" s="105"/>
      <c r="L2638" s="105"/>
      <c r="M2638" s="105"/>
      <c r="N2638" s="105"/>
      <c r="O2638" s="108"/>
      <c r="P2638" s="109"/>
      <c r="Q2638" s="110"/>
      <c r="R2638" s="110"/>
      <c r="S2638" s="110"/>
      <c r="T2638" s="110"/>
      <c r="U2638" s="111"/>
      <c r="V2638" s="111"/>
      <c r="W2638" s="112"/>
      <c r="X2638" s="113"/>
      <c r="Y2638" s="114"/>
      <c r="Z2638" s="115"/>
      <c r="AA2638" s="116"/>
      <c r="AB2638" s="117" t="b">
        <f t="shared" si="369"/>
        <v>0</v>
      </c>
      <c r="AC2638" s="117">
        <f t="shared" si="370"/>
        <v>0</v>
      </c>
      <c r="AD2638" s="118"/>
      <c r="AE2638" s="117" t="b">
        <f t="shared" si="371"/>
        <v>0</v>
      </c>
      <c r="AF2638" s="117">
        <f t="shared" si="372"/>
        <v>0</v>
      </c>
      <c r="AG2638" s="119">
        <f t="shared" si="373"/>
        <v>0</v>
      </c>
      <c r="AH2638" s="120" t="b">
        <f t="shared" si="374"/>
        <v>0</v>
      </c>
      <c r="AI2638" s="121">
        <f t="shared" si="375"/>
        <v>0</v>
      </c>
      <c r="AJ2638" s="122">
        <f>+C2638</f>
        <v>0</v>
      </c>
      <c r="AK2638" s="122" t="str">
        <f>IF(ISNA(VLOOKUP(postponeList!D2638,[1]Sheet!$A$2:$B$12,2,FALSE))," ",(VLOOKUP(postponeList!D2638,[1]Sheet!$A$2:$B$12,2,FALSE)))</f>
        <v xml:space="preserve"> </v>
      </c>
      <c r="AL2638" s="122" t="str">
        <f>IF(ISNA(VLOOKUP(E2638,[1]Sheet!$G$2:$H$40,2,FALSE))," ",VLOOKUP(E2638,[1]Sheet!$G$2:$H$40,2,FALSE))</f>
        <v xml:space="preserve"> </v>
      </c>
      <c r="AM2638" s="122" t="str">
        <f>IF(ISNA(VLOOKUP(G2638,[1]Sheet!$K$2:$L$159,2,FALSE))," ",(VLOOKUP(G2638,[1]Sheet!$K$2:$L$159,2,FALSE)))</f>
        <v xml:space="preserve"> </v>
      </c>
      <c r="AN2638" s="122" t="str">
        <f>IF(ISNA(VLOOKUP(I2638&amp;C2638,[1]Sheet!$D$2:$E$228,2,FALSE))," ",VLOOKUP(I2638&amp;C2638,[1]Sheet!$D$2:$E$228,2,FALSE))</f>
        <v xml:space="preserve"> </v>
      </c>
      <c r="AO2638" s="122" t="str">
        <f>+I2638&amp;C2638</f>
        <v/>
      </c>
      <c r="AP2638" s="122" t="str">
        <f>C2638&amp;D2638&amp;E2638&amp;G2638&amp;I2638&amp;O2638</f>
        <v/>
      </c>
      <c r="AQ2638" s="122" t="str">
        <f>B2638&amp;D2638&amp;N2638</f>
        <v/>
      </c>
      <c r="AR2638" s="123" t="str">
        <f>+D2638&amp;J2638</f>
        <v/>
      </c>
      <c r="AS2638" s="124" t="str">
        <f t="shared" si="376"/>
        <v/>
      </c>
      <c r="AT2638" s="125" t="str">
        <f t="shared" si="377"/>
        <v/>
      </c>
      <c r="AU2638" s="125" t="str">
        <f>IF(NOT(AT2638=""),VLOOKUP(AT2638,[1]PSI_Category!A:B,2,0),"")</f>
        <v/>
      </c>
      <c r="AV2638" s="167"/>
      <c r="AW2638" s="167"/>
      <c r="AX2638" s="167"/>
    </row>
    <row r="2639" spans="2:50" s="133" customFormat="1" ht="11.4" customHeight="1" x14ac:dyDescent="0.3">
      <c r="B2639" s="104"/>
      <c r="C2639" s="105"/>
      <c r="D2639" s="106"/>
      <c r="E2639" s="107"/>
      <c r="F2639" s="105"/>
      <c r="G2639" s="107"/>
      <c r="H2639" s="105"/>
      <c r="I2639" s="105"/>
      <c r="J2639" s="107"/>
      <c r="K2639" s="105"/>
      <c r="L2639" s="105"/>
      <c r="M2639" s="105"/>
      <c r="N2639" s="105"/>
      <c r="O2639" s="108"/>
      <c r="P2639" s="109"/>
      <c r="Q2639" s="110"/>
      <c r="R2639" s="110"/>
      <c r="S2639" s="110"/>
      <c r="T2639" s="110"/>
      <c r="U2639" s="111"/>
      <c r="V2639" s="111"/>
      <c r="W2639" s="112"/>
      <c r="X2639" s="113"/>
      <c r="Y2639" s="114"/>
      <c r="Z2639" s="115"/>
      <c r="AA2639" s="116"/>
      <c r="AB2639" s="117" t="b">
        <f t="shared" si="369"/>
        <v>0</v>
      </c>
      <c r="AC2639" s="117">
        <f t="shared" si="370"/>
        <v>0</v>
      </c>
      <c r="AD2639" s="118"/>
      <c r="AE2639" s="117" t="b">
        <f t="shared" si="371"/>
        <v>0</v>
      </c>
      <c r="AF2639" s="117">
        <f t="shared" si="372"/>
        <v>0</v>
      </c>
      <c r="AG2639" s="119">
        <f t="shared" si="373"/>
        <v>0</v>
      </c>
      <c r="AH2639" s="120" t="b">
        <f t="shared" si="374"/>
        <v>0</v>
      </c>
      <c r="AI2639" s="121">
        <f t="shared" si="375"/>
        <v>0</v>
      </c>
      <c r="AJ2639" s="122">
        <f>+C2639</f>
        <v>0</v>
      </c>
      <c r="AK2639" s="122" t="str">
        <f>IF(ISNA(VLOOKUP(postponeList!D2639,[1]Sheet!$A$2:$B$12,2,FALSE))," ",(VLOOKUP(postponeList!D2639,[1]Sheet!$A$2:$B$12,2,FALSE)))</f>
        <v xml:space="preserve"> </v>
      </c>
      <c r="AL2639" s="122" t="str">
        <f>IF(ISNA(VLOOKUP(E2639,[1]Sheet!$G$2:$H$40,2,FALSE))," ",VLOOKUP(E2639,[1]Sheet!$G$2:$H$40,2,FALSE))</f>
        <v xml:space="preserve"> </v>
      </c>
      <c r="AM2639" s="122" t="str">
        <f>IF(ISNA(VLOOKUP(G2639,[1]Sheet!$K$2:$L$159,2,FALSE))," ",(VLOOKUP(G2639,[1]Sheet!$K$2:$L$159,2,FALSE)))</f>
        <v xml:space="preserve"> </v>
      </c>
      <c r="AN2639" s="122" t="str">
        <f>IF(ISNA(VLOOKUP(I2639&amp;C2639,[1]Sheet!$D$2:$E$228,2,FALSE))," ",VLOOKUP(I2639&amp;C2639,[1]Sheet!$D$2:$E$228,2,FALSE))</f>
        <v xml:space="preserve"> </v>
      </c>
      <c r="AO2639" s="122" t="str">
        <f>+I2639&amp;C2639</f>
        <v/>
      </c>
      <c r="AP2639" s="122" t="str">
        <f>C2639&amp;D2639&amp;E2639&amp;G2639&amp;I2639&amp;O2639</f>
        <v/>
      </c>
      <c r="AQ2639" s="122" t="str">
        <f>B2639&amp;D2639&amp;N2639</f>
        <v/>
      </c>
      <c r="AR2639" s="123" t="str">
        <f>+D2639&amp;J2639</f>
        <v/>
      </c>
      <c r="AS2639" s="124" t="str">
        <f t="shared" si="376"/>
        <v/>
      </c>
      <c r="AT2639" s="125" t="str">
        <f t="shared" si="377"/>
        <v/>
      </c>
      <c r="AU2639" s="125" t="str">
        <f>IF(NOT(AT2639=""),VLOOKUP(AT2639,[1]PSI_Category!A:B,2,0),"")</f>
        <v/>
      </c>
      <c r="AV2639" s="167"/>
      <c r="AW2639" s="167"/>
      <c r="AX2639" s="167"/>
    </row>
    <row r="2640" spans="2:50" s="133" customFormat="1" ht="11.4" customHeight="1" x14ac:dyDescent="0.3">
      <c r="B2640" s="104"/>
      <c r="C2640" s="105"/>
      <c r="D2640" s="106"/>
      <c r="E2640" s="107"/>
      <c r="F2640" s="105"/>
      <c r="G2640" s="107"/>
      <c r="H2640" s="105"/>
      <c r="I2640" s="105"/>
      <c r="J2640" s="107"/>
      <c r="K2640" s="105"/>
      <c r="L2640" s="105"/>
      <c r="M2640" s="105"/>
      <c r="N2640" s="105"/>
      <c r="O2640" s="108"/>
      <c r="P2640" s="109"/>
      <c r="Q2640" s="110"/>
      <c r="R2640" s="110"/>
      <c r="S2640" s="110"/>
      <c r="T2640" s="110"/>
      <c r="U2640" s="111"/>
      <c r="V2640" s="111"/>
      <c r="W2640" s="112"/>
      <c r="X2640" s="113"/>
      <c r="Y2640" s="114"/>
      <c r="Z2640" s="115"/>
      <c r="AA2640" s="116"/>
      <c r="AB2640" s="117" t="b">
        <f t="shared" si="369"/>
        <v>0</v>
      </c>
      <c r="AC2640" s="117">
        <f t="shared" si="370"/>
        <v>0</v>
      </c>
      <c r="AD2640" s="118"/>
      <c r="AE2640" s="117" t="b">
        <f t="shared" si="371"/>
        <v>0</v>
      </c>
      <c r="AF2640" s="117">
        <f t="shared" si="372"/>
        <v>0</v>
      </c>
      <c r="AG2640" s="119">
        <f t="shared" si="373"/>
        <v>0</v>
      </c>
      <c r="AH2640" s="120" t="b">
        <f t="shared" si="374"/>
        <v>0</v>
      </c>
      <c r="AI2640" s="121">
        <f t="shared" si="375"/>
        <v>0</v>
      </c>
      <c r="AJ2640" s="122">
        <f>+C2640</f>
        <v>0</v>
      </c>
      <c r="AK2640" s="122" t="str">
        <f>IF(ISNA(VLOOKUP(postponeList!D2640,[1]Sheet!$A$2:$B$12,2,FALSE))," ",(VLOOKUP(postponeList!D2640,[1]Sheet!$A$2:$B$12,2,FALSE)))</f>
        <v xml:space="preserve"> </v>
      </c>
      <c r="AL2640" s="122" t="str">
        <f>IF(ISNA(VLOOKUP(E2640,[1]Sheet!$G$2:$H$40,2,FALSE))," ",VLOOKUP(E2640,[1]Sheet!$G$2:$H$40,2,FALSE))</f>
        <v xml:space="preserve"> </v>
      </c>
      <c r="AM2640" s="122" t="str">
        <f>IF(ISNA(VLOOKUP(G2640,[1]Sheet!$K$2:$L$159,2,FALSE))," ",(VLOOKUP(G2640,[1]Sheet!$K$2:$L$159,2,FALSE)))</f>
        <v xml:space="preserve"> </v>
      </c>
      <c r="AN2640" s="122" t="str">
        <f>IF(ISNA(VLOOKUP(I2640&amp;C2640,[1]Sheet!$D$2:$E$228,2,FALSE))," ",VLOOKUP(I2640&amp;C2640,[1]Sheet!$D$2:$E$228,2,FALSE))</f>
        <v xml:space="preserve"> </v>
      </c>
      <c r="AO2640" s="122" t="str">
        <f>+I2640&amp;C2640</f>
        <v/>
      </c>
      <c r="AP2640" s="122" t="str">
        <f>C2640&amp;D2640&amp;E2640&amp;G2640&amp;I2640&amp;O2640</f>
        <v/>
      </c>
      <c r="AQ2640" s="122" t="str">
        <f>B2640&amp;D2640&amp;N2640</f>
        <v/>
      </c>
      <c r="AR2640" s="123" t="str">
        <f>+D2640&amp;J2640</f>
        <v/>
      </c>
      <c r="AS2640" s="124" t="str">
        <f t="shared" si="376"/>
        <v/>
      </c>
      <c r="AT2640" s="125" t="str">
        <f t="shared" si="377"/>
        <v/>
      </c>
      <c r="AU2640" s="125" t="str">
        <f>IF(NOT(AT2640=""),VLOOKUP(AT2640,[1]PSI_Category!A:B,2,0),"")</f>
        <v/>
      </c>
      <c r="AV2640" s="167"/>
      <c r="AW2640" s="167"/>
      <c r="AX2640" s="167"/>
    </row>
    <row r="2641" spans="2:50" s="133" customFormat="1" ht="11.4" customHeight="1" x14ac:dyDescent="0.3">
      <c r="B2641" s="104"/>
      <c r="C2641" s="105"/>
      <c r="D2641" s="106"/>
      <c r="E2641" s="107"/>
      <c r="F2641" s="105"/>
      <c r="G2641" s="107"/>
      <c r="H2641" s="105"/>
      <c r="I2641" s="105"/>
      <c r="J2641" s="107"/>
      <c r="K2641" s="105"/>
      <c r="L2641" s="105"/>
      <c r="M2641" s="105"/>
      <c r="N2641" s="105"/>
      <c r="O2641" s="108"/>
      <c r="P2641" s="109"/>
      <c r="Q2641" s="110"/>
      <c r="R2641" s="110"/>
      <c r="S2641" s="110"/>
      <c r="T2641" s="110"/>
      <c r="U2641" s="111"/>
      <c r="V2641" s="111"/>
      <c r="W2641" s="112"/>
      <c r="X2641" s="113"/>
      <c r="Y2641" s="114"/>
      <c r="Z2641" s="115"/>
      <c r="AA2641" s="116"/>
      <c r="AB2641" s="117" t="b">
        <f t="shared" si="369"/>
        <v>0</v>
      </c>
      <c r="AC2641" s="117">
        <f t="shared" si="370"/>
        <v>0</v>
      </c>
      <c r="AD2641" s="118"/>
      <c r="AE2641" s="117" t="b">
        <f t="shared" si="371"/>
        <v>0</v>
      </c>
      <c r="AF2641" s="117">
        <f t="shared" si="372"/>
        <v>0</v>
      </c>
      <c r="AG2641" s="119">
        <f t="shared" si="373"/>
        <v>0</v>
      </c>
      <c r="AH2641" s="120" t="b">
        <f t="shared" si="374"/>
        <v>0</v>
      </c>
      <c r="AI2641" s="121">
        <f t="shared" si="375"/>
        <v>0</v>
      </c>
      <c r="AJ2641" s="122">
        <f>+C2641</f>
        <v>0</v>
      </c>
      <c r="AK2641" s="122" t="str">
        <f>IF(ISNA(VLOOKUP(postponeList!D2641,[1]Sheet!$A$2:$B$12,2,FALSE))," ",(VLOOKUP(postponeList!D2641,[1]Sheet!$A$2:$B$12,2,FALSE)))</f>
        <v xml:space="preserve"> </v>
      </c>
      <c r="AL2641" s="122" t="str">
        <f>IF(ISNA(VLOOKUP(E2641,[1]Sheet!$G$2:$H$40,2,FALSE))," ",VLOOKUP(E2641,[1]Sheet!$G$2:$H$40,2,FALSE))</f>
        <v xml:space="preserve"> </v>
      </c>
      <c r="AM2641" s="122" t="str">
        <f>IF(ISNA(VLOOKUP(G2641,[1]Sheet!$K$2:$L$159,2,FALSE))," ",(VLOOKUP(G2641,[1]Sheet!$K$2:$L$159,2,FALSE)))</f>
        <v xml:space="preserve"> </v>
      </c>
      <c r="AN2641" s="122" t="str">
        <f>IF(ISNA(VLOOKUP(I2641&amp;C2641,[1]Sheet!$D$2:$E$228,2,FALSE))," ",VLOOKUP(I2641&amp;C2641,[1]Sheet!$D$2:$E$228,2,FALSE))</f>
        <v xml:space="preserve"> </v>
      </c>
      <c r="AO2641" s="122" t="str">
        <f>+I2641&amp;C2641</f>
        <v/>
      </c>
      <c r="AP2641" s="122" t="str">
        <f>C2641&amp;D2641&amp;E2641&amp;G2641&amp;I2641&amp;O2641</f>
        <v/>
      </c>
      <c r="AQ2641" s="122" t="str">
        <f>B2641&amp;D2641&amp;N2641</f>
        <v/>
      </c>
      <c r="AR2641" s="123" t="str">
        <f>+D2641&amp;J2641</f>
        <v/>
      </c>
      <c r="AS2641" s="124" t="str">
        <f t="shared" si="376"/>
        <v/>
      </c>
      <c r="AT2641" s="125" t="str">
        <f t="shared" si="377"/>
        <v/>
      </c>
      <c r="AU2641" s="125" t="str">
        <f>IF(NOT(AT2641=""),VLOOKUP(AT2641,[1]PSI_Category!A:B,2,0),"")</f>
        <v/>
      </c>
      <c r="AV2641" s="167"/>
      <c r="AW2641" s="167"/>
      <c r="AX2641" s="167"/>
    </row>
    <row r="2642" spans="2:50" s="133" customFormat="1" ht="11.4" customHeight="1" x14ac:dyDescent="0.3">
      <c r="B2642" s="104"/>
      <c r="C2642" s="105"/>
      <c r="D2642" s="106"/>
      <c r="E2642" s="107"/>
      <c r="F2642" s="105"/>
      <c r="G2642" s="107"/>
      <c r="H2642" s="105"/>
      <c r="I2642" s="105"/>
      <c r="J2642" s="107"/>
      <c r="K2642" s="105"/>
      <c r="L2642" s="105"/>
      <c r="M2642" s="105"/>
      <c r="N2642" s="105"/>
      <c r="O2642" s="108"/>
      <c r="P2642" s="109"/>
      <c r="Q2642" s="110"/>
      <c r="R2642" s="110"/>
      <c r="S2642" s="110"/>
      <c r="T2642" s="110"/>
      <c r="U2642" s="111"/>
      <c r="V2642" s="111"/>
      <c r="W2642" s="112"/>
      <c r="X2642" s="113"/>
      <c r="Y2642" s="114"/>
      <c r="Z2642" s="115"/>
      <c r="AA2642" s="116"/>
      <c r="AB2642" s="117" t="b">
        <f t="shared" si="369"/>
        <v>0</v>
      </c>
      <c r="AC2642" s="117">
        <f t="shared" si="370"/>
        <v>0</v>
      </c>
      <c r="AD2642" s="118"/>
      <c r="AE2642" s="117" t="b">
        <f t="shared" si="371"/>
        <v>0</v>
      </c>
      <c r="AF2642" s="117">
        <f t="shared" si="372"/>
        <v>0</v>
      </c>
      <c r="AG2642" s="119">
        <f t="shared" si="373"/>
        <v>0</v>
      </c>
      <c r="AH2642" s="120" t="b">
        <f t="shared" si="374"/>
        <v>0</v>
      </c>
      <c r="AI2642" s="121">
        <f t="shared" si="375"/>
        <v>0</v>
      </c>
      <c r="AJ2642" s="122">
        <f>+C2642</f>
        <v>0</v>
      </c>
      <c r="AK2642" s="122" t="str">
        <f>IF(ISNA(VLOOKUP(postponeList!D2642,[1]Sheet!$A$2:$B$12,2,FALSE))," ",(VLOOKUP(postponeList!D2642,[1]Sheet!$A$2:$B$12,2,FALSE)))</f>
        <v xml:space="preserve"> </v>
      </c>
      <c r="AL2642" s="122" t="str">
        <f>IF(ISNA(VLOOKUP(E2642,[1]Sheet!$G$2:$H$40,2,FALSE))," ",VLOOKUP(E2642,[1]Sheet!$G$2:$H$40,2,FALSE))</f>
        <v xml:space="preserve"> </v>
      </c>
      <c r="AM2642" s="122" t="str">
        <f>IF(ISNA(VLOOKUP(G2642,[1]Sheet!$K$2:$L$159,2,FALSE))," ",(VLOOKUP(G2642,[1]Sheet!$K$2:$L$159,2,FALSE)))</f>
        <v xml:space="preserve"> </v>
      </c>
      <c r="AN2642" s="122" t="str">
        <f>IF(ISNA(VLOOKUP(I2642&amp;C2642,[1]Sheet!$D$2:$E$228,2,FALSE))," ",VLOOKUP(I2642&amp;C2642,[1]Sheet!$D$2:$E$228,2,FALSE))</f>
        <v xml:space="preserve"> </v>
      </c>
      <c r="AO2642" s="122" t="str">
        <f>+I2642&amp;C2642</f>
        <v/>
      </c>
      <c r="AP2642" s="122" t="str">
        <f>C2642&amp;D2642&amp;E2642&amp;G2642&amp;I2642&amp;O2642</f>
        <v/>
      </c>
      <c r="AQ2642" s="122" t="str">
        <f>B2642&amp;D2642&amp;N2642</f>
        <v/>
      </c>
      <c r="AR2642" s="123" t="str">
        <f>+D2642&amp;J2642</f>
        <v/>
      </c>
      <c r="AS2642" s="124" t="str">
        <f t="shared" si="376"/>
        <v/>
      </c>
      <c r="AT2642" s="125" t="str">
        <f t="shared" si="377"/>
        <v/>
      </c>
      <c r="AU2642" s="125" t="str">
        <f>IF(NOT(AT2642=""),VLOOKUP(AT2642,[1]PSI_Category!A:B,2,0),"")</f>
        <v/>
      </c>
      <c r="AV2642" s="167"/>
      <c r="AW2642" s="167"/>
      <c r="AX2642" s="167"/>
    </row>
    <row r="2643" spans="2:50" s="133" customFormat="1" ht="11.4" customHeight="1" x14ac:dyDescent="0.3">
      <c r="B2643" s="104"/>
      <c r="C2643" s="105"/>
      <c r="D2643" s="106"/>
      <c r="E2643" s="107"/>
      <c r="F2643" s="105"/>
      <c r="G2643" s="107"/>
      <c r="H2643" s="105"/>
      <c r="I2643" s="105"/>
      <c r="J2643" s="107"/>
      <c r="K2643" s="105"/>
      <c r="L2643" s="105"/>
      <c r="M2643" s="105"/>
      <c r="N2643" s="105"/>
      <c r="O2643" s="108"/>
      <c r="P2643" s="109"/>
      <c r="Q2643" s="110"/>
      <c r="R2643" s="110"/>
      <c r="S2643" s="110"/>
      <c r="T2643" s="110"/>
      <c r="U2643" s="111"/>
      <c r="V2643" s="111"/>
      <c r="W2643" s="112"/>
      <c r="X2643" s="113"/>
      <c r="Y2643" s="114"/>
      <c r="Z2643" s="115"/>
      <c r="AA2643" s="116"/>
      <c r="AB2643" s="117" t="b">
        <f t="shared" si="369"/>
        <v>0</v>
      </c>
      <c r="AC2643" s="117">
        <f t="shared" si="370"/>
        <v>0</v>
      </c>
      <c r="AD2643" s="118"/>
      <c r="AE2643" s="117" t="b">
        <f t="shared" si="371"/>
        <v>0</v>
      </c>
      <c r="AF2643" s="117">
        <f t="shared" si="372"/>
        <v>0</v>
      </c>
      <c r="AG2643" s="119">
        <f t="shared" si="373"/>
        <v>0</v>
      </c>
      <c r="AH2643" s="120" t="b">
        <f t="shared" si="374"/>
        <v>0</v>
      </c>
      <c r="AI2643" s="121">
        <f t="shared" si="375"/>
        <v>0</v>
      </c>
      <c r="AJ2643" s="122">
        <f>+C2643</f>
        <v>0</v>
      </c>
      <c r="AK2643" s="122" t="str">
        <f>IF(ISNA(VLOOKUP(postponeList!D2643,[1]Sheet!$A$2:$B$12,2,FALSE))," ",(VLOOKUP(postponeList!D2643,[1]Sheet!$A$2:$B$12,2,FALSE)))</f>
        <v xml:space="preserve"> </v>
      </c>
      <c r="AL2643" s="122" t="str">
        <f>IF(ISNA(VLOOKUP(E2643,[1]Sheet!$G$2:$H$40,2,FALSE))," ",VLOOKUP(E2643,[1]Sheet!$G$2:$H$40,2,FALSE))</f>
        <v xml:space="preserve"> </v>
      </c>
      <c r="AM2643" s="122" t="str">
        <f>IF(ISNA(VLOOKUP(G2643,[1]Sheet!$K$2:$L$159,2,FALSE))," ",(VLOOKUP(G2643,[1]Sheet!$K$2:$L$159,2,FALSE)))</f>
        <v xml:space="preserve"> </v>
      </c>
      <c r="AN2643" s="122" t="str">
        <f>IF(ISNA(VLOOKUP(I2643&amp;C2643,[1]Sheet!$D$2:$E$228,2,FALSE))," ",VLOOKUP(I2643&amp;C2643,[1]Sheet!$D$2:$E$228,2,FALSE))</f>
        <v xml:space="preserve"> </v>
      </c>
      <c r="AO2643" s="122" t="str">
        <f>+I2643&amp;C2643</f>
        <v/>
      </c>
      <c r="AP2643" s="122" t="str">
        <f>C2643&amp;D2643&amp;E2643&amp;G2643&amp;I2643&amp;O2643</f>
        <v/>
      </c>
      <c r="AQ2643" s="122" t="str">
        <f>B2643&amp;D2643&amp;N2643</f>
        <v/>
      </c>
      <c r="AR2643" s="123" t="str">
        <f>+D2643&amp;J2643</f>
        <v/>
      </c>
      <c r="AS2643" s="124" t="str">
        <f t="shared" si="376"/>
        <v/>
      </c>
      <c r="AT2643" s="125" t="str">
        <f t="shared" si="377"/>
        <v/>
      </c>
      <c r="AU2643" s="125" t="str">
        <f>IF(NOT(AT2643=""),VLOOKUP(AT2643,[1]PSI_Category!A:B,2,0),"")</f>
        <v/>
      </c>
      <c r="AV2643" s="167"/>
      <c r="AW2643" s="167"/>
      <c r="AX2643" s="167"/>
    </row>
    <row r="2644" spans="2:50" s="133" customFormat="1" ht="11.4" customHeight="1" x14ac:dyDescent="0.3">
      <c r="B2644" s="104"/>
      <c r="C2644" s="105"/>
      <c r="D2644" s="106"/>
      <c r="E2644" s="107"/>
      <c r="F2644" s="105"/>
      <c r="G2644" s="107"/>
      <c r="H2644" s="105"/>
      <c r="I2644" s="105"/>
      <c r="J2644" s="107"/>
      <c r="K2644" s="105"/>
      <c r="L2644" s="105"/>
      <c r="M2644" s="105"/>
      <c r="N2644" s="105"/>
      <c r="O2644" s="108"/>
      <c r="P2644" s="109"/>
      <c r="Q2644" s="110"/>
      <c r="R2644" s="110"/>
      <c r="S2644" s="110"/>
      <c r="T2644" s="110"/>
      <c r="U2644" s="111"/>
      <c r="V2644" s="111"/>
      <c r="W2644" s="112"/>
      <c r="X2644" s="113"/>
      <c r="Y2644" s="114"/>
      <c r="Z2644" s="115"/>
      <c r="AA2644" s="116"/>
      <c r="AB2644" s="117" t="b">
        <f t="shared" si="369"/>
        <v>0</v>
      </c>
      <c r="AC2644" s="117">
        <f t="shared" si="370"/>
        <v>0</v>
      </c>
      <c r="AD2644" s="118"/>
      <c r="AE2644" s="117" t="b">
        <f t="shared" si="371"/>
        <v>0</v>
      </c>
      <c r="AF2644" s="117">
        <f t="shared" si="372"/>
        <v>0</v>
      </c>
      <c r="AG2644" s="119">
        <f t="shared" si="373"/>
        <v>0</v>
      </c>
      <c r="AH2644" s="120" t="b">
        <f t="shared" si="374"/>
        <v>0</v>
      </c>
      <c r="AI2644" s="121">
        <f t="shared" si="375"/>
        <v>0</v>
      </c>
      <c r="AJ2644" s="122">
        <f>+C2644</f>
        <v>0</v>
      </c>
      <c r="AK2644" s="122" t="str">
        <f>IF(ISNA(VLOOKUP(postponeList!D2644,[1]Sheet!$A$2:$B$12,2,FALSE))," ",(VLOOKUP(postponeList!D2644,[1]Sheet!$A$2:$B$12,2,FALSE)))</f>
        <v xml:space="preserve"> </v>
      </c>
      <c r="AL2644" s="122" t="str">
        <f>IF(ISNA(VLOOKUP(E2644,[1]Sheet!$G$2:$H$40,2,FALSE))," ",VLOOKUP(E2644,[1]Sheet!$G$2:$H$40,2,FALSE))</f>
        <v xml:space="preserve"> </v>
      </c>
      <c r="AM2644" s="122" t="str">
        <f>IF(ISNA(VLOOKUP(G2644,[1]Sheet!$K$2:$L$159,2,FALSE))," ",(VLOOKUP(G2644,[1]Sheet!$K$2:$L$159,2,FALSE)))</f>
        <v xml:space="preserve"> </v>
      </c>
      <c r="AN2644" s="122" t="str">
        <f>IF(ISNA(VLOOKUP(I2644&amp;C2644,[1]Sheet!$D$2:$E$228,2,FALSE))," ",VLOOKUP(I2644&amp;C2644,[1]Sheet!$D$2:$E$228,2,FALSE))</f>
        <v xml:space="preserve"> </v>
      </c>
      <c r="AO2644" s="122" t="str">
        <f>+I2644&amp;C2644</f>
        <v/>
      </c>
      <c r="AP2644" s="122" t="str">
        <f>C2644&amp;D2644&amp;E2644&amp;G2644&amp;I2644&amp;O2644</f>
        <v/>
      </c>
      <c r="AQ2644" s="122" t="str">
        <f>B2644&amp;D2644&amp;N2644</f>
        <v/>
      </c>
      <c r="AR2644" s="123" t="str">
        <f>+D2644&amp;J2644</f>
        <v/>
      </c>
      <c r="AS2644" s="124" t="str">
        <f t="shared" si="376"/>
        <v/>
      </c>
      <c r="AT2644" s="125" t="str">
        <f t="shared" si="377"/>
        <v/>
      </c>
      <c r="AU2644" s="125" t="str">
        <f>IF(NOT(AT2644=""),VLOOKUP(AT2644,[1]PSI_Category!A:B,2,0),"")</f>
        <v/>
      </c>
      <c r="AV2644" s="167"/>
      <c r="AW2644" s="167"/>
      <c r="AX2644" s="167"/>
    </row>
    <row r="2645" spans="2:50" s="133" customFormat="1" ht="11.4" customHeight="1" x14ac:dyDescent="0.3">
      <c r="B2645" s="104"/>
      <c r="C2645" s="105"/>
      <c r="D2645" s="106"/>
      <c r="E2645" s="107"/>
      <c r="F2645" s="105"/>
      <c r="G2645" s="107"/>
      <c r="H2645" s="105"/>
      <c r="I2645" s="105"/>
      <c r="J2645" s="107"/>
      <c r="K2645" s="105"/>
      <c r="L2645" s="105"/>
      <c r="M2645" s="105"/>
      <c r="N2645" s="105"/>
      <c r="O2645" s="108"/>
      <c r="P2645" s="109"/>
      <c r="Q2645" s="110"/>
      <c r="R2645" s="110"/>
      <c r="S2645" s="110"/>
      <c r="T2645" s="110"/>
      <c r="U2645" s="111"/>
      <c r="V2645" s="111"/>
      <c r="W2645" s="112"/>
      <c r="X2645" s="113"/>
      <c r="Y2645" s="114"/>
      <c r="Z2645" s="115"/>
      <c r="AA2645" s="116"/>
      <c r="AB2645" s="117" t="b">
        <f t="shared" si="369"/>
        <v>0</v>
      </c>
      <c r="AC2645" s="117">
        <f t="shared" si="370"/>
        <v>0</v>
      </c>
      <c r="AD2645" s="118"/>
      <c r="AE2645" s="117" t="b">
        <f t="shared" si="371"/>
        <v>0</v>
      </c>
      <c r="AF2645" s="117">
        <f t="shared" si="372"/>
        <v>0</v>
      </c>
      <c r="AG2645" s="119">
        <f t="shared" si="373"/>
        <v>0</v>
      </c>
      <c r="AH2645" s="120" t="b">
        <f t="shared" si="374"/>
        <v>0</v>
      </c>
      <c r="AI2645" s="121">
        <f t="shared" si="375"/>
        <v>0</v>
      </c>
      <c r="AJ2645" s="122">
        <f>+C2645</f>
        <v>0</v>
      </c>
      <c r="AK2645" s="122" t="str">
        <f>IF(ISNA(VLOOKUP(postponeList!D2645,[1]Sheet!$A$2:$B$12,2,FALSE))," ",(VLOOKUP(postponeList!D2645,[1]Sheet!$A$2:$B$12,2,FALSE)))</f>
        <v xml:space="preserve"> </v>
      </c>
      <c r="AL2645" s="122" t="str">
        <f>IF(ISNA(VLOOKUP(E2645,[1]Sheet!$G$2:$H$40,2,FALSE))," ",VLOOKUP(E2645,[1]Sheet!$G$2:$H$40,2,FALSE))</f>
        <v xml:space="preserve"> </v>
      </c>
      <c r="AM2645" s="122" t="str">
        <f>IF(ISNA(VLOOKUP(G2645,[1]Sheet!$K$2:$L$159,2,FALSE))," ",(VLOOKUP(G2645,[1]Sheet!$K$2:$L$159,2,FALSE)))</f>
        <v xml:space="preserve"> </v>
      </c>
      <c r="AN2645" s="122" t="str">
        <f>IF(ISNA(VLOOKUP(I2645&amp;C2645,[1]Sheet!$D$2:$E$228,2,FALSE))," ",VLOOKUP(I2645&amp;C2645,[1]Sheet!$D$2:$E$228,2,FALSE))</f>
        <v xml:space="preserve"> </v>
      </c>
      <c r="AO2645" s="122" t="str">
        <f>+I2645&amp;C2645</f>
        <v/>
      </c>
      <c r="AP2645" s="122" t="str">
        <f>C2645&amp;D2645&amp;E2645&amp;G2645&amp;I2645&amp;O2645</f>
        <v/>
      </c>
      <c r="AQ2645" s="122" t="str">
        <f>B2645&amp;D2645&amp;N2645</f>
        <v/>
      </c>
      <c r="AR2645" s="123" t="str">
        <f>+D2645&amp;J2645</f>
        <v/>
      </c>
      <c r="AS2645" s="124" t="str">
        <f t="shared" si="376"/>
        <v/>
      </c>
      <c r="AT2645" s="125" t="str">
        <f t="shared" si="377"/>
        <v/>
      </c>
      <c r="AU2645" s="125" t="str">
        <f>IF(NOT(AT2645=""),VLOOKUP(AT2645,[1]PSI_Category!A:B,2,0),"")</f>
        <v/>
      </c>
      <c r="AV2645" s="167"/>
      <c r="AW2645" s="167"/>
      <c r="AX2645" s="167"/>
    </row>
    <row r="2646" spans="2:50" s="133" customFormat="1" ht="11.4" customHeight="1" x14ac:dyDescent="0.3">
      <c r="B2646" s="104"/>
      <c r="C2646" s="105"/>
      <c r="D2646" s="106"/>
      <c r="E2646" s="107"/>
      <c r="F2646" s="105"/>
      <c r="G2646" s="107"/>
      <c r="H2646" s="105"/>
      <c r="I2646" s="105"/>
      <c r="J2646" s="107"/>
      <c r="K2646" s="105"/>
      <c r="L2646" s="105"/>
      <c r="M2646" s="105"/>
      <c r="N2646" s="105"/>
      <c r="O2646" s="108"/>
      <c r="P2646" s="109"/>
      <c r="Q2646" s="110"/>
      <c r="R2646" s="110"/>
      <c r="S2646" s="110"/>
      <c r="T2646" s="110"/>
      <c r="U2646" s="111"/>
      <c r="V2646" s="111"/>
      <c r="W2646" s="112"/>
      <c r="X2646" s="113"/>
      <c r="Y2646" s="114"/>
      <c r="Z2646" s="115"/>
      <c r="AA2646" s="116"/>
      <c r="AB2646" s="117" t="b">
        <f t="shared" si="369"/>
        <v>0</v>
      </c>
      <c r="AC2646" s="117">
        <f t="shared" si="370"/>
        <v>0</v>
      </c>
      <c r="AD2646" s="118"/>
      <c r="AE2646" s="117" t="b">
        <f t="shared" si="371"/>
        <v>0</v>
      </c>
      <c r="AF2646" s="117">
        <f t="shared" si="372"/>
        <v>0</v>
      </c>
      <c r="AG2646" s="119">
        <f t="shared" si="373"/>
        <v>0</v>
      </c>
      <c r="AH2646" s="120" t="b">
        <f t="shared" si="374"/>
        <v>0</v>
      </c>
      <c r="AI2646" s="121">
        <f t="shared" si="375"/>
        <v>0</v>
      </c>
      <c r="AJ2646" s="122">
        <f>+C2646</f>
        <v>0</v>
      </c>
      <c r="AK2646" s="122" t="str">
        <f>IF(ISNA(VLOOKUP(postponeList!D2646,[1]Sheet!$A$2:$B$12,2,FALSE))," ",(VLOOKUP(postponeList!D2646,[1]Sheet!$A$2:$B$12,2,FALSE)))</f>
        <v xml:space="preserve"> </v>
      </c>
      <c r="AL2646" s="122" t="str">
        <f>IF(ISNA(VLOOKUP(E2646,[1]Sheet!$G$2:$H$40,2,FALSE))," ",VLOOKUP(E2646,[1]Sheet!$G$2:$H$40,2,FALSE))</f>
        <v xml:space="preserve"> </v>
      </c>
      <c r="AM2646" s="122" t="str">
        <f>IF(ISNA(VLOOKUP(G2646,[1]Sheet!$K$2:$L$159,2,FALSE))," ",(VLOOKUP(G2646,[1]Sheet!$K$2:$L$159,2,FALSE)))</f>
        <v xml:space="preserve"> </v>
      </c>
      <c r="AN2646" s="122" t="str">
        <f>IF(ISNA(VLOOKUP(I2646&amp;C2646,[1]Sheet!$D$2:$E$228,2,FALSE))," ",VLOOKUP(I2646&amp;C2646,[1]Sheet!$D$2:$E$228,2,FALSE))</f>
        <v xml:space="preserve"> </v>
      </c>
      <c r="AO2646" s="122" t="str">
        <f>+I2646&amp;C2646</f>
        <v/>
      </c>
      <c r="AP2646" s="122" t="str">
        <f>C2646&amp;D2646&amp;E2646&amp;G2646&amp;I2646&amp;O2646</f>
        <v/>
      </c>
      <c r="AQ2646" s="122" t="str">
        <f>B2646&amp;D2646&amp;N2646</f>
        <v/>
      </c>
      <c r="AR2646" s="123" t="str">
        <f>+D2646&amp;J2646</f>
        <v/>
      </c>
      <c r="AS2646" s="124" t="str">
        <f t="shared" si="376"/>
        <v/>
      </c>
      <c r="AT2646" s="125" t="str">
        <f t="shared" si="377"/>
        <v/>
      </c>
      <c r="AU2646" s="125" t="str">
        <f>IF(NOT(AT2646=""),VLOOKUP(AT2646,[1]PSI_Category!A:B,2,0),"")</f>
        <v/>
      </c>
      <c r="AV2646" s="167"/>
      <c r="AW2646" s="167"/>
      <c r="AX2646" s="167"/>
    </row>
    <row r="2647" spans="2:50" s="133" customFormat="1" ht="11.4" customHeight="1" x14ac:dyDescent="0.3">
      <c r="B2647" s="104"/>
      <c r="C2647" s="105"/>
      <c r="D2647" s="106"/>
      <c r="E2647" s="107"/>
      <c r="F2647" s="105"/>
      <c r="G2647" s="107"/>
      <c r="H2647" s="105"/>
      <c r="I2647" s="105"/>
      <c r="J2647" s="107"/>
      <c r="K2647" s="105"/>
      <c r="L2647" s="105"/>
      <c r="M2647" s="105"/>
      <c r="N2647" s="105"/>
      <c r="O2647" s="108"/>
      <c r="P2647" s="109"/>
      <c r="Q2647" s="110"/>
      <c r="R2647" s="110"/>
      <c r="S2647" s="110"/>
      <c r="T2647" s="110"/>
      <c r="U2647" s="111"/>
      <c r="V2647" s="111"/>
      <c r="W2647" s="112"/>
      <c r="X2647" s="113"/>
      <c r="Y2647" s="114"/>
      <c r="Z2647" s="115"/>
      <c r="AA2647" s="116"/>
      <c r="AB2647" s="117" t="b">
        <f t="shared" si="369"/>
        <v>0</v>
      </c>
      <c r="AC2647" s="117">
        <f t="shared" si="370"/>
        <v>0</v>
      </c>
      <c r="AD2647" s="118"/>
      <c r="AE2647" s="117" t="b">
        <f t="shared" si="371"/>
        <v>0</v>
      </c>
      <c r="AF2647" s="117">
        <f t="shared" si="372"/>
        <v>0</v>
      </c>
      <c r="AG2647" s="119">
        <f t="shared" si="373"/>
        <v>0</v>
      </c>
      <c r="AH2647" s="120" t="b">
        <f t="shared" si="374"/>
        <v>0</v>
      </c>
      <c r="AI2647" s="121">
        <f t="shared" si="375"/>
        <v>0</v>
      </c>
      <c r="AJ2647" s="122">
        <f>+C2647</f>
        <v>0</v>
      </c>
      <c r="AK2647" s="122" t="str">
        <f>IF(ISNA(VLOOKUP(postponeList!D2647,[1]Sheet!$A$2:$B$12,2,FALSE))," ",(VLOOKUP(postponeList!D2647,[1]Sheet!$A$2:$B$12,2,FALSE)))</f>
        <v xml:space="preserve"> </v>
      </c>
      <c r="AL2647" s="122" t="str">
        <f>IF(ISNA(VLOOKUP(E2647,[1]Sheet!$G$2:$H$40,2,FALSE))," ",VLOOKUP(E2647,[1]Sheet!$G$2:$H$40,2,FALSE))</f>
        <v xml:space="preserve"> </v>
      </c>
      <c r="AM2647" s="122" t="str">
        <f>IF(ISNA(VLOOKUP(G2647,[1]Sheet!$K$2:$L$159,2,FALSE))," ",(VLOOKUP(G2647,[1]Sheet!$K$2:$L$159,2,FALSE)))</f>
        <v xml:space="preserve"> </v>
      </c>
      <c r="AN2647" s="122" t="str">
        <f>IF(ISNA(VLOOKUP(I2647&amp;C2647,[1]Sheet!$D$2:$E$228,2,FALSE))," ",VLOOKUP(I2647&amp;C2647,[1]Sheet!$D$2:$E$228,2,FALSE))</f>
        <v xml:space="preserve"> </v>
      </c>
      <c r="AO2647" s="122" t="str">
        <f>+I2647&amp;C2647</f>
        <v/>
      </c>
      <c r="AP2647" s="122" t="str">
        <f>C2647&amp;D2647&amp;E2647&amp;G2647&amp;I2647&amp;O2647</f>
        <v/>
      </c>
      <c r="AQ2647" s="122" t="str">
        <f>B2647&amp;D2647&amp;N2647</f>
        <v/>
      </c>
      <c r="AR2647" s="123" t="str">
        <f>+D2647&amp;J2647</f>
        <v/>
      </c>
      <c r="AS2647" s="124" t="str">
        <f t="shared" si="376"/>
        <v/>
      </c>
      <c r="AT2647" s="125" t="str">
        <f t="shared" si="377"/>
        <v/>
      </c>
      <c r="AU2647" s="125" t="str">
        <f>IF(NOT(AT2647=""),VLOOKUP(AT2647,[1]PSI_Category!A:B,2,0),"")</f>
        <v/>
      </c>
      <c r="AV2647" s="167"/>
      <c r="AW2647" s="167"/>
      <c r="AX2647" s="167"/>
    </row>
    <row r="2648" spans="2:50" s="133" customFormat="1" ht="11.4" customHeight="1" x14ac:dyDescent="0.3">
      <c r="B2648" s="104"/>
      <c r="C2648" s="105"/>
      <c r="D2648" s="106"/>
      <c r="E2648" s="107"/>
      <c r="F2648" s="105"/>
      <c r="G2648" s="107"/>
      <c r="H2648" s="105"/>
      <c r="I2648" s="105"/>
      <c r="J2648" s="107"/>
      <c r="K2648" s="105"/>
      <c r="L2648" s="105"/>
      <c r="M2648" s="105"/>
      <c r="N2648" s="105"/>
      <c r="O2648" s="108"/>
      <c r="P2648" s="109"/>
      <c r="Q2648" s="110"/>
      <c r="R2648" s="110"/>
      <c r="S2648" s="110"/>
      <c r="T2648" s="110"/>
      <c r="U2648" s="111"/>
      <c r="V2648" s="111"/>
      <c r="W2648" s="112"/>
      <c r="X2648" s="113"/>
      <c r="Y2648" s="114"/>
      <c r="Z2648" s="115"/>
      <c r="AA2648" s="116"/>
      <c r="AB2648" s="117" t="b">
        <f t="shared" si="369"/>
        <v>0</v>
      </c>
      <c r="AC2648" s="117">
        <f t="shared" si="370"/>
        <v>0</v>
      </c>
      <c r="AD2648" s="118"/>
      <c r="AE2648" s="117" t="b">
        <f t="shared" si="371"/>
        <v>0</v>
      </c>
      <c r="AF2648" s="117">
        <f t="shared" si="372"/>
        <v>0</v>
      </c>
      <c r="AG2648" s="119">
        <f t="shared" si="373"/>
        <v>0</v>
      </c>
      <c r="AH2648" s="120" t="b">
        <f t="shared" si="374"/>
        <v>0</v>
      </c>
      <c r="AI2648" s="121">
        <f t="shared" si="375"/>
        <v>0</v>
      </c>
      <c r="AJ2648" s="122">
        <f>+C2648</f>
        <v>0</v>
      </c>
      <c r="AK2648" s="122" t="str">
        <f>IF(ISNA(VLOOKUP(postponeList!D2648,[1]Sheet!$A$2:$B$12,2,FALSE))," ",(VLOOKUP(postponeList!D2648,[1]Sheet!$A$2:$B$12,2,FALSE)))</f>
        <v xml:space="preserve"> </v>
      </c>
      <c r="AL2648" s="122" t="str">
        <f>IF(ISNA(VLOOKUP(E2648,[1]Sheet!$G$2:$H$40,2,FALSE))," ",VLOOKUP(E2648,[1]Sheet!$G$2:$H$40,2,FALSE))</f>
        <v xml:space="preserve"> </v>
      </c>
      <c r="AM2648" s="122" t="str">
        <f>IF(ISNA(VLOOKUP(G2648,[1]Sheet!$K$2:$L$159,2,FALSE))," ",(VLOOKUP(G2648,[1]Sheet!$K$2:$L$159,2,FALSE)))</f>
        <v xml:space="preserve"> </v>
      </c>
      <c r="AN2648" s="122" t="str">
        <f>IF(ISNA(VLOOKUP(I2648&amp;C2648,[1]Sheet!$D$2:$E$228,2,FALSE))," ",VLOOKUP(I2648&amp;C2648,[1]Sheet!$D$2:$E$228,2,FALSE))</f>
        <v xml:space="preserve"> </v>
      </c>
      <c r="AO2648" s="122" t="str">
        <f>+I2648&amp;C2648</f>
        <v/>
      </c>
      <c r="AP2648" s="122" t="str">
        <f>C2648&amp;D2648&amp;E2648&amp;G2648&amp;I2648&amp;O2648</f>
        <v/>
      </c>
      <c r="AQ2648" s="122" t="str">
        <f>B2648&amp;D2648&amp;N2648</f>
        <v/>
      </c>
      <c r="AR2648" s="123" t="str">
        <f>+D2648&amp;J2648</f>
        <v/>
      </c>
      <c r="AS2648" s="124" t="str">
        <f t="shared" si="376"/>
        <v/>
      </c>
      <c r="AT2648" s="125" t="str">
        <f t="shared" si="377"/>
        <v/>
      </c>
      <c r="AU2648" s="125" t="str">
        <f>IF(NOT(AT2648=""),VLOOKUP(AT2648,[1]PSI_Category!A:B,2,0),"")</f>
        <v/>
      </c>
      <c r="AV2648" s="167"/>
      <c r="AW2648" s="167"/>
      <c r="AX2648" s="167"/>
    </row>
    <row r="2649" spans="2:50" s="133" customFormat="1" ht="11.4" customHeight="1" x14ac:dyDescent="0.3">
      <c r="B2649" s="104"/>
      <c r="C2649" s="105"/>
      <c r="D2649" s="106"/>
      <c r="E2649" s="107"/>
      <c r="F2649" s="105"/>
      <c r="G2649" s="107"/>
      <c r="H2649" s="105"/>
      <c r="I2649" s="105"/>
      <c r="J2649" s="107"/>
      <c r="K2649" s="105"/>
      <c r="L2649" s="105"/>
      <c r="M2649" s="105"/>
      <c r="N2649" s="105"/>
      <c r="O2649" s="108"/>
      <c r="P2649" s="109"/>
      <c r="Q2649" s="110"/>
      <c r="R2649" s="110"/>
      <c r="S2649" s="110"/>
      <c r="T2649" s="110"/>
      <c r="U2649" s="111"/>
      <c r="V2649" s="111"/>
      <c r="W2649" s="112"/>
      <c r="X2649" s="113"/>
      <c r="Y2649" s="114"/>
      <c r="Z2649" s="115"/>
      <c r="AA2649" s="116"/>
      <c r="AB2649" s="117" t="b">
        <f t="shared" si="369"/>
        <v>0</v>
      </c>
      <c r="AC2649" s="117">
        <f t="shared" si="370"/>
        <v>0</v>
      </c>
      <c r="AD2649" s="118"/>
      <c r="AE2649" s="117" t="b">
        <f t="shared" si="371"/>
        <v>0</v>
      </c>
      <c r="AF2649" s="117">
        <f t="shared" si="372"/>
        <v>0</v>
      </c>
      <c r="AG2649" s="119">
        <f t="shared" si="373"/>
        <v>0</v>
      </c>
      <c r="AH2649" s="120" t="b">
        <f t="shared" si="374"/>
        <v>0</v>
      </c>
      <c r="AI2649" s="121">
        <f t="shared" si="375"/>
        <v>0</v>
      </c>
      <c r="AJ2649" s="122">
        <f>+C2649</f>
        <v>0</v>
      </c>
      <c r="AK2649" s="122" t="str">
        <f>IF(ISNA(VLOOKUP(postponeList!D2649,[1]Sheet!$A$2:$B$12,2,FALSE))," ",(VLOOKUP(postponeList!D2649,[1]Sheet!$A$2:$B$12,2,FALSE)))</f>
        <v xml:space="preserve"> </v>
      </c>
      <c r="AL2649" s="122" t="str">
        <f>IF(ISNA(VLOOKUP(E2649,[1]Sheet!$G$2:$H$40,2,FALSE))," ",VLOOKUP(E2649,[1]Sheet!$G$2:$H$40,2,FALSE))</f>
        <v xml:space="preserve"> </v>
      </c>
      <c r="AM2649" s="122" t="str">
        <f>IF(ISNA(VLOOKUP(G2649,[1]Sheet!$K$2:$L$159,2,FALSE))," ",(VLOOKUP(G2649,[1]Sheet!$K$2:$L$159,2,FALSE)))</f>
        <v xml:space="preserve"> </v>
      </c>
      <c r="AN2649" s="122" t="str">
        <f>IF(ISNA(VLOOKUP(I2649&amp;C2649,[1]Sheet!$D$2:$E$228,2,FALSE))," ",VLOOKUP(I2649&amp;C2649,[1]Sheet!$D$2:$E$228,2,FALSE))</f>
        <v xml:space="preserve"> </v>
      </c>
      <c r="AO2649" s="122" t="str">
        <f>+I2649&amp;C2649</f>
        <v/>
      </c>
      <c r="AP2649" s="122" t="str">
        <f>C2649&amp;D2649&amp;E2649&amp;G2649&amp;I2649&amp;O2649</f>
        <v/>
      </c>
      <c r="AQ2649" s="122" t="str">
        <f>B2649&amp;D2649&amp;N2649</f>
        <v/>
      </c>
      <c r="AR2649" s="123" t="str">
        <f>+D2649&amp;J2649</f>
        <v/>
      </c>
      <c r="AS2649" s="124" t="str">
        <f t="shared" si="376"/>
        <v/>
      </c>
      <c r="AT2649" s="125" t="str">
        <f t="shared" si="377"/>
        <v/>
      </c>
      <c r="AU2649" s="125" t="str">
        <f>IF(NOT(AT2649=""),VLOOKUP(AT2649,[1]PSI_Category!A:B,2,0),"")</f>
        <v/>
      </c>
      <c r="AV2649" s="167"/>
      <c r="AW2649" s="167"/>
      <c r="AX2649" s="167"/>
    </row>
    <row r="2650" spans="2:50" s="133" customFormat="1" ht="11.4" customHeight="1" x14ac:dyDescent="0.3">
      <c r="B2650" s="104"/>
      <c r="C2650" s="105"/>
      <c r="D2650" s="106"/>
      <c r="E2650" s="107"/>
      <c r="F2650" s="105"/>
      <c r="G2650" s="107"/>
      <c r="H2650" s="105"/>
      <c r="I2650" s="105"/>
      <c r="J2650" s="107"/>
      <c r="K2650" s="105"/>
      <c r="L2650" s="105"/>
      <c r="M2650" s="105"/>
      <c r="N2650" s="105"/>
      <c r="O2650" s="108"/>
      <c r="P2650" s="109"/>
      <c r="Q2650" s="110"/>
      <c r="R2650" s="110"/>
      <c r="S2650" s="110"/>
      <c r="T2650" s="110"/>
      <c r="U2650" s="111"/>
      <c r="V2650" s="111"/>
      <c r="W2650" s="112"/>
      <c r="X2650" s="113"/>
      <c r="Y2650" s="114"/>
      <c r="Z2650" s="115"/>
      <c r="AA2650" s="116"/>
      <c r="AB2650" s="117" t="b">
        <f t="shared" si="369"/>
        <v>0</v>
      </c>
      <c r="AC2650" s="117">
        <f t="shared" si="370"/>
        <v>0</v>
      </c>
      <c r="AD2650" s="118"/>
      <c r="AE2650" s="117" t="b">
        <f t="shared" si="371"/>
        <v>0</v>
      </c>
      <c r="AF2650" s="117">
        <f t="shared" si="372"/>
        <v>0</v>
      </c>
      <c r="AG2650" s="119">
        <f t="shared" si="373"/>
        <v>0</v>
      </c>
      <c r="AH2650" s="120" t="b">
        <f t="shared" si="374"/>
        <v>0</v>
      </c>
      <c r="AI2650" s="121">
        <f t="shared" si="375"/>
        <v>0</v>
      </c>
      <c r="AJ2650" s="122">
        <f>+C2650</f>
        <v>0</v>
      </c>
      <c r="AK2650" s="122" t="str">
        <f>IF(ISNA(VLOOKUP(postponeList!D2650,[1]Sheet!$A$2:$B$12,2,FALSE))," ",(VLOOKUP(postponeList!D2650,[1]Sheet!$A$2:$B$12,2,FALSE)))</f>
        <v xml:space="preserve"> </v>
      </c>
      <c r="AL2650" s="122" t="str">
        <f>IF(ISNA(VLOOKUP(E2650,[1]Sheet!$G$2:$H$40,2,FALSE))," ",VLOOKUP(E2650,[1]Sheet!$G$2:$H$40,2,FALSE))</f>
        <v xml:space="preserve"> </v>
      </c>
      <c r="AM2650" s="122" t="str">
        <f>IF(ISNA(VLOOKUP(G2650,[1]Sheet!$K$2:$L$159,2,FALSE))," ",(VLOOKUP(G2650,[1]Sheet!$K$2:$L$159,2,FALSE)))</f>
        <v xml:space="preserve"> </v>
      </c>
      <c r="AN2650" s="122" t="str">
        <f>IF(ISNA(VLOOKUP(I2650&amp;C2650,[1]Sheet!$D$2:$E$228,2,FALSE))," ",VLOOKUP(I2650&amp;C2650,[1]Sheet!$D$2:$E$228,2,FALSE))</f>
        <v xml:space="preserve"> </v>
      </c>
      <c r="AO2650" s="122" t="str">
        <f>+I2650&amp;C2650</f>
        <v/>
      </c>
      <c r="AP2650" s="122" t="str">
        <f>C2650&amp;D2650&amp;E2650&amp;G2650&amp;I2650&amp;O2650</f>
        <v/>
      </c>
      <c r="AQ2650" s="122" t="str">
        <f>B2650&amp;D2650&amp;N2650</f>
        <v/>
      </c>
      <c r="AR2650" s="123" t="str">
        <f>+D2650&amp;J2650</f>
        <v/>
      </c>
      <c r="AS2650" s="124" t="str">
        <f t="shared" si="376"/>
        <v/>
      </c>
      <c r="AT2650" s="125" t="str">
        <f t="shared" si="377"/>
        <v/>
      </c>
      <c r="AU2650" s="125" t="str">
        <f>IF(NOT(AT2650=""),VLOOKUP(AT2650,[1]PSI_Category!A:B,2,0),"")</f>
        <v/>
      </c>
      <c r="AV2650" s="167"/>
      <c r="AW2650" s="167"/>
      <c r="AX2650" s="167"/>
    </row>
    <row r="2651" spans="2:50" s="133" customFormat="1" ht="11.4" customHeight="1" x14ac:dyDescent="0.3">
      <c r="B2651" s="104"/>
      <c r="C2651" s="105"/>
      <c r="D2651" s="106"/>
      <c r="E2651" s="107"/>
      <c r="F2651" s="105"/>
      <c r="G2651" s="107"/>
      <c r="H2651" s="105"/>
      <c r="I2651" s="105"/>
      <c r="J2651" s="107"/>
      <c r="K2651" s="105"/>
      <c r="L2651" s="105"/>
      <c r="M2651" s="105"/>
      <c r="N2651" s="105"/>
      <c r="O2651" s="108"/>
      <c r="P2651" s="109"/>
      <c r="Q2651" s="110"/>
      <c r="R2651" s="110"/>
      <c r="S2651" s="110"/>
      <c r="T2651" s="110"/>
      <c r="U2651" s="111"/>
      <c r="V2651" s="111"/>
      <c r="W2651" s="112"/>
      <c r="X2651" s="113"/>
      <c r="Y2651" s="114"/>
      <c r="Z2651" s="115"/>
      <c r="AA2651" s="116"/>
      <c r="AB2651" s="117" t="b">
        <f t="shared" si="369"/>
        <v>0</v>
      </c>
      <c r="AC2651" s="117">
        <f t="shared" si="370"/>
        <v>0</v>
      </c>
      <c r="AD2651" s="118"/>
      <c r="AE2651" s="117" t="b">
        <f t="shared" si="371"/>
        <v>0</v>
      </c>
      <c r="AF2651" s="117">
        <f t="shared" si="372"/>
        <v>0</v>
      </c>
      <c r="AG2651" s="119">
        <f t="shared" si="373"/>
        <v>0</v>
      </c>
      <c r="AH2651" s="120" t="b">
        <f t="shared" si="374"/>
        <v>0</v>
      </c>
      <c r="AI2651" s="121">
        <f t="shared" si="375"/>
        <v>0</v>
      </c>
      <c r="AJ2651" s="122">
        <f>+C2651</f>
        <v>0</v>
      </c>
      <c r="AK2651" s="122" t="str">
        <f>IF(ISNA(VLOOKUP(postponeList!D2651,[1]Sheet!$A$2:$B$12,2,FALSE))," ",(VLOOKUP(postponeList!D2651,[1]Sheet!$A$2:$B$12,2,FALSE)))</f>
        <v xml:space="preserve"> </v>
      </c>
      <c r="AL2651" s="122" t="str">
        <f>IF(ISNA(VLOOKUP(E2651,[1]Sheet!$G$2:$H$40,2,FALSE))," ",VLOOKUP(E2651,[1]Sheet!$G$2:$H$40,2,FALSE))</f>
        <v xml:space="preserve"> </v>
      </c>
      <c r="AM2651" s="122" t="str">
        <f>IF(ISNA(VLOOKUP(G2651,[1]Sheet!$K$2:$L$159,2,FALSE))," ",(VLOOKUP(G2651,[1]Sheet!$K$2:$L$159,2,FALSE)))</f>
        <v xml:space="preserve"> </v>
      </c>
      <c r="AN2651" s="122" t="str">
        <f>IF(ISNA(VLOOKUP(I2651&amp;C2651,[1]Sheet!$D$2:$E$228,2,FALSE))," ",VLOOKUP(I2651&amp;C2651,[1]Sheet!$D$2:$E$228,2,FALSE))</f>
        <v xml:space="preserve"> </v>
      </c>
      <c r="AO2651" s="122" t="str">
        <f>+I2651&amp;C2651</f>
        <v/>
      </c>
      <c r="AP2651" s="122" t="str">
        <f>C2651&amp;D2651&amp;E2651&amp;G2651&amp;I2651&amp;O2651</f>
        <v/>
      </c>
      <c r="AQ2651" s="122" t="str">
        <f>B2651&amp;D2651&amp;N2651</f>
        <v/>
      </c>
      <c r="AR2651" s="123" t="str">
        <f>+D2651&amp;J2651</f>
        <v/>
      </c>
      <c r="AS2651" s="124" t="str">
        <f t="shared" si="376"/>
        <v/>
      </c>
      <c r="AT2651" s="125" t="str">
        <f t="shared" si="377"/>
        <v/>
      </c>
      <c r="AU2651" s="125" t="str">
        <f>IF(NOT(AT2651=""),VLOOKUP(AT2651,[1]PSI_Category!A:B,2,0),"")</f>
        <v/>
      </c>
      <c r="AV2651" s="167"/>
      <c r="AW2651" s="167"/>
      <c r="AX2651" s="167"/>
    </row>
    <row r="2652" spans="2:50" s="133" customFormat="1" ht="11.4" customHeight="1" x14ac:dyDescent="0.3">
      <c r="B2652" s="104"/>
      <c r="C2652" s="105"/>
      <c r="D2652" s="106"/>
      <c r="E2652" s="107"/>
      <c r="F2652" s="105"/>
      <c r="G2652" s="107"/>
      <c r="H2652" s="105"/>
      <c r="I2652" s="105"/>
      <c r="J2652" s="107"/>
      <c r="K2652" s="105"/>
      <c r="L2652" s="105"/>
      <c r="M2652" s="105"/>
      <c r="N2652" s="105"/>
      <c r="O2652" s="108"/>
      <c r="P2652" s="109"/>
      <c r="Q2652" s="110"/>
      <c r="R2652" s="110"/>
      <c r="S2652" s="110"/>
      <c r="T2652" s="110"/>
      <c r="U2652" s="111"/>
      <c r="V2652" s="111"/>
      <c r="W2652" s="112"/>
      <c r="X2652" s="113"/>
      <c r="Y2652" s="114"/>
      <c r="Z2652" s="115"/>
      <c r="AA2652" s="116"/>
      <c r="AB2652" s="117" t="b">
        <f t="shared" si="369"/>
        <v>0</v>
      </c>
      <c r="AC2652" s="117">
        <f t="shared" si="370"/>
        <v>0</v>
      </c>
      <c r="AD2652" s="118"/>
      <c r="AE2652" s="117" t="b">
        <f t="shared" si="371"/>
        <v>0</v>
      </c>
      <c r="AF2652" s="117">
        <f t="shared" si="372"/>
        <v>0</v>
      </c>
      <c r="AG2652" s="119">
        <f t="shared" si="373"/>
        <v>0</v>
      </c>
      <c r="AH2652" s="120" t="b">
        <f t="shared" si="374"/>
        <v>0</v>
      </c>
      <c r="AI2652" s="121">
        <f t="shared" si="375"/>
        <v>0</v>
      </c>
      <c r="AJ2652" s="122">
        <f>+C2652</f>
        <v>0</v>
      </c>
      <c r="AK2652" s="122" t="str">
        <f>IF(ISNA(VLOOKUP(postponeList!D2652,[1]Sheet!$A$2:$B$12,2,FALSE))," ",(VLOOKUP(postponeList!D2652,[1]Sheet!$A$2:$B$12,2,FALSE)))</f>
        <v xml:space="preserve"> </v>
      </c>
      <c r="AL2652" s="122" t="str">
        <f>IF(ISNA(VLOOKUP(E2652,[1]Sheet!$G$2:$H$40,2,FALSE))," ",VLOOKUP(E2652,[1]Sheet!$G$2:$H$40,2,FALSE))</f>
        <v xml:space="preserve"> </v>
      </c>
      <c r="AM2652" s="122" t="str">
        <f>IF(ISNA(VLOOKUP(G2652,[1]Sheet!$K$2:$L$159,2,FALSE))," ",(VLOOKUP(G2652,[1]Sheet!$K$2:$L$159,2,FALSE)))</f>
        <v xml:space="preserve"> </v>
      </c>
      <c r="AN2652" s="122" t="str">
        <f>IF(ISNA(VLOOKUP(I2652&amp;C2652,[1]Sheet!$D$2:$E$228,2,FALSE))," ",VLOOKUP(I2652&amp;C2652,[1]Sheet!$D$2:$E$228,2,FALSE))</f>
        <v xml:space="preserve"> </v>
      </c>
      <c r="AO2652" s="122" t="str">
        <f>+I2652&amp;C2652</f>
        <v/>
      </c>
      <c r="AP2652" s="122" t="str">
        <f>C2652&amp;D2652&amp;E2652&amp;G2652&amp;I2652&amp;O2652</f>
        <v/>
      </c>
      <c r="AQ2652" s="122" t="str">
        <f>B2652&amp;D2652&amp;N2652</f>
        <v/>
      </c>
      <c r="AR2652" s="123" t="str">
        <f>+D2652&amp;J2652</f>
        <v/>
      </c>
      <c r="AS2652" s="124" t="str">
        <f t="shared" si="376"/>
        <v/>
      </c>
      <c r="AT2652" s="125" t="str">
        <f t="shared" si="377"/>
        <v/>
      </c>
      <c r="AU2652" s="125" t="str">
        <f>IF(NOT(AT2652=""),VLOOKUP(AT2652,[1]PSI_Category!A:B,2,0),"")</f>
        <v/>
      </c>
      <c r="AV2652" s="167"/>
      <c r="AW2652" s="167"/>
      <c r="AX2652" s="167"/>
    </row>
    <row r="2653" spans="2:50" s="133" customFormat="1" ht="11.4" customHeight="1" x14ac:dyDescent="0.3">
      <c r="B2653" s="104"/>
      <c r="C2653" s="105"/>
      <c r="D2653" s="106"/>
      <c r="E2653" s="107"/>
      <c r="F2653" s="105"/>
      <c r="G2653" s="107"/>
      <c r="H2653" s="105"/>
      <c r="I2653" s="105"/>
      <c r="J2653" s="107"/>
      <c r="K2653" s="105"/>
      <c r="L2653" s="105"/>
      <c r="M2653" s="105"/>
      <c r="N2653" s="105"/>
      <c r="O2653" s="108"/>
      <c r="P2653" s="109"/>
      <c r="Q2653" s="110"/>
      <c r="R2653" s="110"/>
      <c r="S2653" s="110"/>
      <c r="T2653" s="110"/>
      <c r="U2653" s="111"/>
      <c r="V2653" s="111"/>
      <c r="W2653" s="112"/>
      <c r="X2653" s="113"/>
      <c r="Y2653" s="114"/>
      <c r="Z2653" s="115"/>
      <c r="AA2653" s="116"/>
      <c r="AB2653" s="117" t="b">
        <f t="shared" si="369"/>
        <v>0</v>
      </c>
      <c r="AC2653" s="117">
        <f t="shared" si="370"/>
        <v>0</v>
      </c>
      <c r="AD2653" s="118"/>
      <c r="AE2653" s="117" t="b">
        <f t="shared" si="371"/>
        <v>0</v>
      </c>
      <c r="AF2653" s="117">
        <f t="shared" si="372"/>
        <v>0</v>
      </c>
      <c r="AG2653" s="119">
        <f t="shared" si="373"/>
        <v>0</v>
      </c>
      <c r="AH2653" s="120" t="b">
        <f t="shared" si="374"/>
        <v>0</v>
      </c>
      <c r="AI2653" s="121">
        <f t="shared" si="375"/>
        <v>0</v>
      </c>
      <c r="AJ2653" s="122">
        <f>+C2653</f>
        <v>0</v>
      </c>
      <c r="AK2653" s="122" t="str">
        <f>IF(ISNA(VLOOKUP(postponeList!D2653,[1]Sheet!$A$2:$B$12,2,FALSE))," ",(VLOOKUP(postponeList!D2653,[1]Sheet!$A$2:$B$12,2,FALSE)))</f>
        <v xml:space="preserve"> </v>
      </c>
      <c r="AL2653" s="122" t="str">
        <f>IF(ISNA(VLOOKUP(E2653,[1]Sheet!$G$2:$H$40,2,FALSE))," ",VLOOKUP(E2653,[1]Sheet!$G$2:$H$40,2,FALSE))</f>
        <v xml:space="preserve"> </v>
      </c>
      <c r="AM2653" s="122" t="str">
        <f>IF(ISNA(VLOOKUP(G2653,[1]Sheet!$K$2:$L$159,2,FALSE))," ",(VLOOKUP(G2653,[1]Sheet!$K$2:$L$159,2,FALSE)))</f>
        <v xml:space="preserve"> </v>
      </c>
      <c r="AN2653" s="122" t="str">
        <f>IF(ISNA(VLOOKUP(I2653&amp;C2653,[1]Sheet!$D$2:$E$228,2,FALSE))," ",VLOOKUP(I2653&amp;C2653,[1]Sheet!$D$2:$E$228,2,FALSE))</f>
        <v xml:space="preserve"> </v>
      </c>
      <c r="AO2653" s="122" t="str">
        <f>+I2653&amp;C2653</f>
        <v/>
      </c>
      <c r="AP2653" s="122" t="str">
        <f>C2653&amp;D2653&amp;E2653&amp;G2653&amp;I2653&amp;O2653</f>
        <v/>
      </c>
      <c r="AQ2653" s="122" t="str">
        <f>B2653&amp;D2653&amp;N2653</f>
        <v/>
      </c>
      <c r="AR2653" s="123" t="str">
        <f>+D2653&amp;J2653</f>
        <v/>
      </c>
      <c r="AS2653" s="124" t="str">
        <f t="shared" si="376"/>
        <v/>
      </c>
      <c r="AT2653" s="125" t="str">
        <f t="shared" si="377"/>
        <v/>
      </c>
      <c r="AU2653" s="125" t="str">
        <f>IF(NOT(AT2653=""),VLOOKUP(AT2653,[1]PSI_Category!A:B,2,0),"")</f>
        <v/>
      </c>
      <c r="AV2653" s="167"/>
      <c r="AW2653" s="167"/>
      <c r="AX2653" s="167"/>
    </row>
    <row r="2654" spans="2:50" s="133" customFormat="1" ht="11.4" customHeight="1" x14ac:dyDescent="0.3">
      <c r="B2654" s="104"/>
      <c r="C2654" s="105"/>
      <c r="D2654" s="106"/>
      <c r="E2654" s="107"/>
      <c r="F2654" s="105"/>
      <c r="G2654" s="107"/>
      <c r="H2654" s="105"/>
      <c r="I2654" s="105"/>
      <c r="J2654" s="107"/>
      <c r="K2654" s="105"/>
      <c r="L2654" s="105"/>
      <c r="M2654" s="105"/>
      <c r="N2654" s="105"/>
      <c r="O2654" s="108"/>
      <c r="P2654" s="109"/>
      <c r="Q2654" s="110"/>
      <c r="R2654" s="110"/>
      <c r="S2654" s="110"/>
      <c r="T2654" s="110"/>
      <c r="U2654" s="111"/>
      <c r="V2654" s="111"/>
      <c r="W2654" s="112"/>
      <c r="X2654" s="113"/>
      <c r="Y2654" s="114"/>
      <c r="Z2654" s="115"/>
      <c r="AA2654" s="116"/>
      <c r="AB2654" s="117" t="b">
        <f t="shared" si="369"/>
        <v>0</v>
      </c>
      <c r="AC2654" s="117">
        <f t="shared" si="370"/>
        <v>0</v>
      </c>
      <c r="AD2654" s="118"/>
      <c r="AE2654" s="117" t="b">
        <f t="shared" si="371"/>
        <v>0</v>
      </c>
      <c r="AF2654" s="117">
        <f t="shared" si="372"/>
        <v>0</v>
      </c>
      <c r="AG2654" s="119">
        <f t="shared" si="373"/>
        <v>0</v>
      </c>
      <c r="AH2654" s="120" t="b">
        <f t="shared" si="374"/>
        <v>0</v>
      </c>
      <c r="AI2654" s="121">
        <f t="shared" si="375"/>
        <v>0</v>
      </c>
      <c r="AJ2654" s="122">
        <f>+C2654</f>
        <v>0</v>
      </c>
      <c r="AK2654" s="122" t="str">
        <f>IF(ISNA(VLOOKUP(postponeList!D2654,[1]Sheet!$A$2:$B$12,2,FALSE))," ",(VLOOKUP(postponeList!D2654,[1]Sheet!$A$2:$B$12,2,FALSE)))</f>
        <v xml:space="preserve"> </v>
      </c>
      <c r="AL2654" s="122" t="str">
        <f>IF(ISNA(VLOOKUP(E2654,[1]Sheet!$G$2:$H$40,2,FALSE))," ",VLOOKUP(E2654,[1]Sheet!$G$2:$H$40,2,FALSE))</f>
        <v xml:space="preserve"> </v>
      </c>
      <c r="AM2654" s="122" t="str">
        <f>IF(ISNA(VLOOKUP(G2654,[1]Sheet!$K$2:$L$159,2,FALSE))," ",(VLOOKUP(G2654,[1]Sheet!$K$2:$L$159,2,FALSE)))</f>
        <v xml:space="preserve"> </v>
      </c>
      <c r="AN2654" s="122" t="str">
        <f>IF(ISNA(VLOOKUP(I2654&amp;C2654,[1]Sheet!$D$2:$E$228,2,FALSE))," ",VLOOKUP(I2654&amp;C2654,[1]Sheet!$D$2:$E$228,2,FALSE))</f>
        <v xml:space="preserve"> </v>
      </c>
      <c r="AO2654" s="122" t="str">
        <f>+I2654&amp;C2654</f>
        <v/>
      </c>
      <c r="AP2654" s="122" t="str">
        <f>C2654&amp;D2654&amp;E2654&amp;G2654&amp;I2654&amp;O2654</f>
        <v/>
      </c>
      <c r="AQ2654" s="122" t="str">
        <f>B2654&amp;D2654&amp;N2654</f>
        <v/>
      </c>
      <c r="AR2654" s="123" t="str">
        <f>+D2654&amp;J2654</f>
        <v/>
      </c>
      <c r="AS2654" s="124" t="str">
        <f t="shared" si="376"/>
        <v/>
      </c>
      <c r="AT2654" s="125" t="str">
        <f t="shared" si="377"/>
        <v/>
      </c>
      <c r="AU2654" s="125" t="str">
        <f>IF(NOT(AT2654=""),VLOOKUP(AT2654,[1]PSI_Category!A:B,2,0),"")</f>
        <v/>
      </c>
      <c r="AV2654" s="167"/>
      <c r="AW2654" s="167"/>
      <c r="AX2654" s="167"/>
    </row>
    <row r="2655" spans="2:50" s="133" customFormat="1" ht="11.4" customHeight="1" x14ac:dyDescent="0.3">
      <c r="B2655" s="104"/>
      <c r="C2655" s="105"/>
      <c r="D2655" s="106"/>
      <c r="E2655" s="107"/>
      <c r="F2655" s="105"/>
      <c r="G2655" s="107"/>
      <c r="H2655" s="105"/>
      <c r="I2655" s="105"/>
      <c r="J2655" s="107"/>
      <c r="K2655" s="105"/>
      <c r="L2655" s="105"/>
      <c r="M2655" s="105"/>
      <c r="N2655" s="105"/>
      <c r="O2655" s="108"/>
      <c r="P2655" s="109"/>
      <c r="Q2655" s="110"/>
      <c r="R2655" s="110"/>
      <c r="S2655" s="110"/>
      <c r="T2655" s="110"/>
      <c r="U2655" s="111"/>
      <c r="V2655" s="111"/>
      <c r="W2655" s="112"/>
      <c r="X2655" s="113"/>
      <c r="Y2655" s="114"/>
      <c r="Z2655" s="115"/>
      <c r="AA2655" s="116"/>
      <c r="AB2655" s="117" t="b">
        <f t="shared" si="369"/>
        <v>0</v>
      </c>
      <c r="AC2655" s="117">
        <f t="shared" si="370"/>
        <v>0</v>
      </c>
      <c r="AD2655" s="118"/>
      <c r="AE2655" s="117" t="b">
        <f t="shared" si="371"/>
        <v>0</v>
      </c>
      <c r="AF2655" s="117">
        <f t="shared" si="372"/>
        <v>0</v>
      </c>
      <c r="AG2655" s="119">
        <f t="shared" si="373"/>
        <v>0</v>
      </c>
      <c r="AH2655" s="120" t="b">
        <f t="shared" si="374"/>
        <v>0</v>
      </c>
      <c r="AI2655" s="121">
        <f t="shared" si="375"/>
        <v>0</v>
      </c>
      <c r="AJ2655" s="122">
        <f>+C2655</f>
        <v>0</v>
      </c>
      <c r="AK2655" s="122" t="str">
        <f>IF(ISNA(VLOOKUP(postponeList!D2655,[1]Sheet!$A$2:$B$12,2,FALSE))," ",(VLOOKUP(postponeList!D2655,[1]Sheet!$A$2:$B$12,2,FALSE)))</f>
        <v xml:space="preserve"> </v>
      </c>
      <c r="AL2655" s="122" t="str">
        <f>IF(ISNA(VLOOKUP(E2655,[1]Sheet!$G$2:$H$40,2,FALSE))," ",VLOOKUP(E2655,[1]Sheet!$G$2:$H$40,2,FALSE))</f>
        <v xml:space="preserve"> </v>
      </c>
      <c r="AM2655" s="122" t="str">
        <f>IF(ISNA(VLOOKUP(G2655,[1]Sheet!$K$2:$L$159,2,FALSE))," ",(VLOOKUP(G2655,[1]Sheet!$K$2:$L$159,2,FALSE)))</f>
        <v xml:space="preserve"> </v>
      </c>
      <c r="AN2655" s="122" t="str">
        <f>IF(ISNA(VLOOKUP(I2655&amp;C2655,[1]Sheet!$D$2:$E$228,2,FALSE))," ",VLOOKUP(I2655&amp;C2655,[1]Sheet!$D$2:$E$228,2,FALSE))</f>
        <v xml:space="preserve"> </v>
      </c>
      <c r="AO2655" s="122" t="str">
        <f>+I2655&amp;C2655</f>
        <v/>
      </c>
      <c r="AP2655" s="122" t="str">
        <f>C2655&amp;D2655&amp;E2655&amp;G2655&amp;I2655&amp;O2655</f>
        <v/>
      </c>
      <c r="AQ2655" s="122" t="str">
        <f>B2655&amp;D2655&amp;N2655</f>
        <v/>
      </c>
      <c r="AR2655" s="123" t="str">
        <f>+D2655&amp;J2655</f>
        <v/>
      </c>
      <c r="AS2655" s="124" t="str">
        <f t="shared" si="376"/>
        <v/>
      </c>
      <c r="AT2655" s="125" t="str">
        <f t="shared" si="377"/>
        <v/>
      </c>
      <c r="AU2655" s="125" t="str">
        <f>IF(NOT(AT2655=""),VLOOKUP(AT2655,[1]PSI_Category!A:B,2,0),"")</f>
        <v/>
      </c>
      <c r="AV2655" s="167"/>
      <c r="AW2655" s="167"/>
      <c r="AX2655" s="167"/>
    </row>
    <row r="2656" spans="2:50" s="133" customFormat="1" ht="11.4" customHeight="1" x14ac:dyDescent="0.3">
      <c r="B2656" s="104"/>
      <c r="C2656" s="105"/>
      <c r="D2656" s="106"/>
      <c r="E2656" s="107"/>
      <c r="F2656" s="105"/>
      <c r="G2656" s="107"/>
      <c r="H2656" s="105"/>
      <c r="I2656" s="105"/>
      <c r="J2656" s="107"/>
      <c r="K2656" s="105"/>
      <c r="L2656" s="105"/>
      <c r="M2656" s="105"/>
      <c r="N2656" s="105"/>
      <c r="O2656" s="108"/>
      <c r="P2656" s="109"/>
      <c r="Q2656" s="110"/>
      <c r="R2656" s="110"/>
      <c r="S2656" s="110"/>
      <c r="T2656" s="110"/>
      <c r="U2656" s="111"/>
      <c r="V2656" s="111"/>
      <c r="W2656" s="112"/>
      <c r="X2656" s="113"/>
      <c r="Y2656" s="114"/>
      <c r="Z2656" s="115"/>
      <c r="AA2656" s="116"/>
      <c r="AB2656" s="117" t="b">
        <f t="shared" si="369"/>
        <v>0</v>
      </c>
      <c r="AC2656" s="117">
        <f t="shared" si="370"/>
        <v>0</v>
      </c>
      <c r="AD2656" s="118"/>
      <c r="AE2656" s="117" t="b">
        <f t="shared" si="371"/>
        <v>0</v>
      </c>
      <c r="AF2656" s="117">
        <f t="shared" si="372"/>
        <v>0</v>
      </c>
      <c r="AG2656" s="119">
        <f t="shared" si="373"/>
        <v>0</v>
      </c>
      <c r="AH2656" s="120" t="b">
        <f t="shared" si="374"/>
        <v>0</v>
      </c>
      <c r="AI2656" s="121">
        <f t="shared" si="375"/>
        <v>0</v>
      </c>
      <c r="AJ2656" s="122">
        <f>+C2656</f>
        <v>0</v>
      </c>
      <c r="AK2656" s="122" t="str">
        <f>IF(ISNA(VLOOKUP(postponeList!D2656,[1]Sheet!$A$2:$B$12,2,FALSE))," ",(VLOOKUP(postponeList!D2656,[1]Sheet!$A$2:$B$12,2,FALSE)))</f>
        <v xml:space="preserve"> </v>
      </c>
      <c r="AL2656" s="122" t="str">
        <f>IF(ISNA(VLOOKUP(E2656,[1]Sheet!$G$2:$H$40,2,FALSE))," ",VLOOKUP(E2656,[1]Sheet!$G$2:$H$40,2,FALSE))</f>
        <v xml:space="preserve"> </v>
      </c>
      <c r="AM2656" s="122" t="str">
        <f>IF(ISNA(VLOOKUP(G2656,[1]Sheet!$K$2:$L$159,2,FALSE))," ",(VLOOKUP(G2656,[1]Sheet!$K$2:$L$159,2,FALSE)))</f>
        <v xml:space="preserve"> </v>
      </c>
      <c r="AN2656" s="122" t="str">
        <f>IF(ISNA(VLOOKUP(I2656&amp;C2656,[1]Sheet!$D$2:$E$228,2,FALSE))," ",VLOOKUP(I2656&amp;C2656,[1]Sheet!$D$2:$E$228,2,FALSE))</f>
        <v xml:space="preserve"> </v>
      </c>
      <c r="AO2656" s="122" t="str">
        <f>+I2656&amp;C2656</f>
        <v/>
      </c>
      <c r="AP2656" s="122" t="str">
        <f>C2656&amp;D2656&amp;E2656&amp;G2656&amp;I2656&amp;O2656</f>
        <v/>
      </c>
      <c r="AQ2656" s="122" t="str">
        <f>B2656&amp;D2656&amp;N2656</f>
        <v/>
      </c>
      <c r="AR2656" s="123" t="str">
        <f>+D2656&amp;J2656</f>
        <v/>
      </c>
      <c r="AS2656" s="124" t="str">
        <f t="shared" si="376"/>
        <v/>
      </c>
      <c r="AT2656" s="125" t="str">
        <f t="shared" si="377"/>
        <v/>
      </c>
      <c r="AU2656" s="125" t="str">
        <f>IF(NOT(AT2656=""),VLOOKUP(AT2656,[1]PSI_Category!A:B,2,0),"")</f>
        <v/>
      </c>
      <c r="AV2656" s="167"/>
      <c r="AW2656" s="167"/>
      <c r="AX2656" s="167"/>
    </row>
    <row r="2657" spans="2:50" s="133" customFormat="1" ht="11.4" customHeight="1" x14ac:dyDescent="0.3">
      <c r="B2657" s="104"/>
      <c r="C2657" s="105"/>
      <c r="D2657" s="106"/>
      <c r="E2657" s="107"/>
      <c r="F2657" s="105"/>
      <c r="G2657" s="107"/>
      <c r="H2657" s="105"/>
      <c r="I2657" s="105"/>
      <c r="J2657" s="107"/>
      <c r="K2657" s="105"/>
      <c r="L2657" s="105"/>
      <c r="M2657" s="105"/>
      <c r="N2657" s="105"/>
      <c r="O2657" s="108"/>
      <c r="P2657" s="109"/>
      <c r="Q2657" s="110"/>
      <c r="R2657" s="110"/>
      <c r="S2657" s="110"/>
      <c r="T2657" s="110"/>
      <c r="U2657" s="111"/>
      <c r="V2657" s="111"/>
      <c r="W2657" s="112"/>
      <c r="X2657" s="113"/>
      <c r="Y2657" s="114"/>
      <c r="Z2657" s="115"/>
      <c r="AA2657" s="116"/>
      <c r="AB2657" s="117" t="b">
        <f t="shared" si="369"/>
        <v>0</v>
      </c>
      <c r="AC2657" s="117">
        <f t="shared" si="370"/>
        <v>0</v>
      </c>
      <c r="AD2657" s="118"/>
      <c r="AE2657" s="117" t="b">
        <f t="shared" si="371"/>
        <v>0</v>
      </c>
      <c r="AF2657" s="117">
        <f t="shared" si="372"/>
        <v>0</v>
      </c>
      <c r="AG2657" s="119">
        <f t="shared" si="373"/>
        <v>0</v>
      </c>
      <c r="AH2657" s="120" t="b">
        <f t="shared" si="374"/>
        <v>0</v>
      </c>
      <c r="AI2657" s="121">
        <f t="shared" si="375"/>
        <v>0</v>
      </c>
      <c r="AJ2657" s="122">
        <f>+C2657</f>
        <v>0</v>
      </c>
      <c r="AK2657" s="122" t="str">
        <f>IF(ISNA(VLOOKUP(postponeList!D2657,[1]Sheet!$A$2:$B$12,2,FALSE))," ",(VLOOKUP(postponeList!D2657,[1]Sheet!$A$2:$B$12,2,FALSE)))</f>
        <v xml:space="preserve"> </v>
      </c>
      <c r="AL2657" s="122" t="str">
        <f>IF(ISNA(VLOOKUP(E2657,[1]Sheet!$G$2:$H$40,2,FALSE))," ",VLOOKUP(E2657,[1]Sheet!$G$2:$H$40,2,FALSE))</f>
        <v xml:space="preserve"> </v>
      </c>
      <c r="AM2657" s="122" t="str">
        <f>IF(ISNA(VLOOKUP(G2657,[1]Sheet!$K$2:$L$159,2,FALSE))," ",(VLOOKUP(G2657,[1]Sheet!$K$2:$L$159,2,FALSE)))</f>
        <v xml:space="preserve"> </v>
      </c>
      <c r="AN2657" s="122" t="str">
        <f>IF(ISNA(VLOOKUP(I2657&amp;C2657,[1]Sheet!$D$2:$E$228,2,FALSE))," ",VLOOKUP(I2657&amp;C2657,[1]Sheet!$D$2:$E$228,2,FALSE))</f>
        <v xml:space="preserve"> </v>
      </c>
      <c r="AO2657" s="122" t="str">
        <f>+I2657&amp;C2657</f>
        <v/>
      </c>
      <c r="AP2657" s="122" t="str">
        <f>C2657&amp;D2657&amp;E2657&amp;G2657&amp;I2657&amp;O2657</f>
        <v/>
      </c>
      <c r="AQ2657" s="122" t="str">
        <f>B2657&amp;D2657&amp;N2657</f>
        <v/>
      </c>
      <c r="AR2657" s="123" t="str">
        <f>+D2657&amp;J2657</f>
        <v/>
      </c>
      <c r="AS2657" s="124" t="str">
        <f t="shared" si="376"/>
        <v/>
      </c>
      <c r="AT2657" s="125" t="str">
        <f t="shared" si="377"/>
        <v/>
      </c>
      <c r="AU2657" s="125" t="str">
        <f>IF(NOT(AT2657=""),VLOOKUP(AT2657,[1]PSI_Category!A:B,2,0),"")</f>
        <v/>
      </c>
      <c r="AV2657" s="167"/>
      <c r="AW2657" s="167"/>
      <c r="AX2657" s="167"/>
    </row>
    <row r="2658" spans="2:50" s="133" customFormat="1" ht="11.4" customHeight="1" x14ac:dyDescent="0.3">
      <c r="B2658" s="104"/>
      <c r="C2658" s="105"/>
      <c r="D2658" s="106"/>
      <c r="E2658" s="107"/>
      <c r="F2658" s="105"/>
      <c r="G2658" s="107"/>
      <c r="H2658" s="105"/>
      <c r="I2658" s="105"/>
      <c r="J2658" s="107"/>
      <c r="K2658" s="105"/>
      <c r="L2658" s="105"/>
      <c r="M2658" s="105"/>
      <c r="N2658" s="105"/>
      <c r="O2658" s="108"/>
      <c r="P2658" s="109"/>
      <c r="Q2658" s="110"/>
      <c r="R2658" s="110"/>
      <c r="S2658" s="110"/>
      <c r="T2658" s="110"/>
      <c r="U2658" s="111"/>
      <c r="V2658" s="111"/>
      <c r="W2658" s="112"/>
      <c r="X2658" s="113"/>
      <c r="Y2658" s="114"/>
      <c r="Z2658" s="115"/>
      <c r="AA2658" s="116"/>
      <c r="AB2658" s="117" t="b">
        <f t="shared" si="369"/>
        <v>0</v>
      </c>
      <c r="AC2658" s="117">
        <f t="shared" si="370"/>
        <v>0</v>
      </c>
      <c r="AD2658" s="118"/>
      <c r="AE2658" s="117" t="b">
        <f t="shared" si="371"/>
        <v>0</v>
      </c>
      <c r="AF2658" s="117">
        <f t="shared" si="372"/>
        <v>0</v>
      </c>
      <c r="AG2658" s="119">
        <f t="shared" si="373"/>
        <v>0</v>
      </c>
      <c r="AH2658" s="120" t="b">
        <f t="shared" si="374"/>
        <v>0</v>
      </c>
      <c r="AI2658" s="121">
        <f t="shared" si="375"/>
        <v>0</v>
      </c>
      <c r="AJ2658" s="122">
        <f>+C2658</f>
        <v>0</v>
      </c>
      <c r="AK2658" s="122" t="str">
        <f>IF(ISNA(VLOOKUP(postponeList!D2658,[1]Sheet!$A$2:$B$12,2,FALSE))," ",(VLOOKUP(postponeList!D2658,[1]Sheet!$A$2:$B$12,2,FALSE)))</f>
        <v xml:space="preserve"> </v>
      </c>
      <c r="AL2658" s="122" t="str">
        <f>IF(ISNA(VLOOKUP(E2658,[1]Sheet!$G$2:$H$40,2,FALSE))," ",VLOOKUP(E2658,[1]Sheet!$G$2:$H$40,2,FALSE))</f>
        <v xml:space="preserve"> </v>
      </c>
      <c r="AM2658" s="122" t="str">
        <f>IF(ISNA(VLOOKUP(G2658,[1]Sheet!$K$2:$L$159,2,FALSE))," ",(VLOOKUP(G2658,[1]Sheet!$K$2:$L$159,2,FALSE)))</f>
        <v xml:space="preserve"> </v>
      </c>
      <c r="AN2658" s="122" t="str">
        <f>IF(ISNA(VLOOKUP(I2658&amp;C2658,[1]Sheet!$D$2:$E$228,2,FALSE))," ",VLOOKUP(I2658&amp;C2658,[1]Sheet!$D$2:$E$228,2,FALSE))</f>
        <v xml:space="preserve"> </v>
      </c>
      <c r="AO2658" s="122" t="str">
        <f>+I2658&amp;C2658</f>
        <v/>
      </c>
      <c r="AP2658" s="122" t="str">
        <f>C2658&amp;D2658&amp;E2658&amp;G2658&amp;I2658&amp;O2658</f>
        <v/>
      </c>
      <c r="AQ2658" s="122" t="str">
        <f>B2658&amp;D2658&amp;N2658</f>
        <v/>
      </c>
      <c r="AR2658" s="123" t="str">
        <f>+D2658&amp;J2658</f>
        <v/>
      </c>
      <c r="AS2658" s="124" t="str">
        <f t="shared" si="376"/>
        <v/>
      </c>
      <c r="AT2658" s="125" t="str">
        <f t="shared" si="377"/>
        <v/>
      </c>
      <c r="AU2658" s="125" t="str">
        <f>IF(NOT(AT2658=""),VLOOKUP(AT2658,[1]PSI_Category!A:B,2,0),"")</f>
        <v/>
      </c>
      <c r="AV2658" s="167"/>
      <c r="AW2658" s="167"/>
      <c r="AX2658" s="167"/>
    </row>
    <row r="2659" spans="2:50" s="133" customFormat="1" ht="11.4" customHeight="1" x14ac:dyDescent="0.3">
      <c r="B2659" s="104"/>
      <c r="C2659" s="105"/>
      <c r="D2659" s="106"/>
      <c r="E2659" s="107"/>
      <c r="F2659" s="105"/>
      <c r="G2659" s="107"/>
      <c r="H2659" s="105"/>
      <c r="I2659" s="105"/>
      <c r="J2659" s="107"/>
      <c r="K2659" s="105"/>
      <c r="L2659" s="105"/>
      <c r="M2659" s="105"/>
      <c r="N2659" s="105"/>
      <c r="O2659" s="108"/>
      <c r="P2659" s="109"/>
      <c r="Q2659" s="110"/>
      <c r="R2659" s="110"/>
      <c r="S2659" s="110"/>
      <c r="T2659" s="110"/>
      <c r="U2659" s="111"/>
      <c r="V2659" s="111"/>
      <c r="W2659" s="112"/>
      <c r="X2659" s="113"/>
      <c r="Y2659" s="114"/>
      <c r="Z2659" s="115"/>
      <c r="AA2659" s="116"/>
      <c r="AB2659" s="117" t="b">
        <f t="shared" si="369"/>
        <v>0</v>
      </c>
      <c r="AC2659" s="117">
        <f t="shared" si="370"/>
        <v>0</v>
      </c>
      <c r="AD2659" s="118"/>
      <c r="AE2659" s="117" t="b">
        <f t="shared" si="371"/>
        <v>0</v>
      </c>
      <c r="AF2659" s="117">
        <f t="shared" si="372"/>
        <v>0</v>
      </c>
      <c r="AG2659" s="119">
        <f t="shared" si="373"/>
        <v>0</v>
      </c>
      <c r="AH2659" s="120" t="b">
        <f t="shared" si="374"/>
        <v>0</v>
      </c>
      <c r="AI2659" s="121">
        <f t="shared" si="375"/>
        <v>0</v>
      </c>
      <c r="AJ2659" s="122">
        <f>+C2659</f>
        <v>0</v>
      </c>
      <c r="AK2659" s="122" t="str">
        <f>IF(ISNA(VLOOKUP(postponeList!D2659,[1]Sheet!$A$2:$B$12,2,FALSE))," ",(VLOOKUP(postponeList!D2659,[1]Sheet!$A$2:$B$12,2,FALSE)))</f>
        <v xml:space="preserve"> </v>
      </c>
      <c r="AL2659" s="122" t="str">
        <f>IF(ISNA(VLOOKUP(E2659,[1]Sheet!$G$2:$H$40,2,FALSE))," ",VLOOKUP(E2659,[1]Sheet!$G$2:$H$40,2,FALSE))</f>
        <v xml:space="preserve"> </v>
      </c>
      <c r="AM2659" s="122" t="str">
        <f>IF(ISNA(VLOOKUP(G2659,[1]Sheet!$K$2:$L$159,2,FALSE))," ",(VLOOKUP(G2659,[1]Sheet!$K$2:$L$159,2,FALSE)))</f>
        <v xml:space="preserve"> </v>
      </c>
      <c r="AN2659" s="122" t="str">
        <f>IF(ISNA(VLOOKUP(I2659&amp;C2659,[1]Sheet!$D$2:$E$228,2,FALSE))," ",VLOOKUP(I2659&amp;C2659,[1]Sheet!$D$2:$E$228,2,FALSE))</f>
        <v xml:space="preserve"> </v>
      </c>
      <c r="AO2659" s="122" t="str">
        <f>+I2659&amp;C2659</f>
        <v/>
      </c>
      <c r="AP2659" s="122" t="str">
        <f>C2659&amp;D2659&amp;E2659&amp;G2659&amp;I2659&amp;O2659</f>
        <v/>
      </c>
      <c r="AQ2659" s="122" t="str">
        <f>B2659&amp;D2659&amp;N2659</f>
        <v/>
      </c>
      <c r="AR2659" s="123" t="str">
        <f>+D2659&amp;J2659</f>
        <v/>
      </c>
      <c r="AS2659" s="124" t="str">
        <f t="shared" si="376"/>
        <v/>
      </c>
      <c r="AT2659" s="125" t="str">
        <f t="shared" si="377"/>
        <v/>
      </c>
      <c r="AU2659" s="125" t="str">
        <f>IF(NOT(AT2659=""),VLOOKUP(AT2659,[1]PSI_Category!A:B,2,0),"")</f>
        <v/>
      </c>
      <c r="AV2659" s="167"/>
      <c r="AW2659" s="167"/>
      <c r="AX2659" s="167"/>
    </row>
    <row r="2660" spans="2:50" s="133" customFormat="1" ht="11.4" customHeight="1" x14ac:dyDescent="0.3">
      <c r="B2660" s="104"/>
      <c r="C2660" s="105"/>
      <c r="D2660" s="106"/>
      <c r="E2660" s="107"/>
      <c r="F2660" s="105"/>
      <c r="G2660" s="107"/>
      <c r="H2660" s="105"/>
      <c r="I2660" s="105"/>
      <c r="J2660" s="107"/>
      <c r="K2660" s="105"/>
      <c r="L2660" s="105"/>
      <c r="M2660" s="105"/>
      <c r="N2660" s="105"/>
      <c r="O2660" s="108"/>
      <c r="P2660" s="109"/>
      <c r="Q2660" s="110"/>
      <c r="R2660" s="110"/>
      <c r="S2660" s="110"/>
      <c r="T2660" s="110"/>
      <c r="U2660" s="111"/>
      <c r="V2660" s="111"/>
      <c r="W2660" s="112"/>
      <c r="X2660" s="113"/>
      <c r="Y2660" s="114"/>
      <c r="Z2660" s="115"/>
      <c r="AA2660" s="116"/>
      <c r="AB2660" s="117" t="b">
        <f t="shared" si="369"/>
        <v>0</v>
      </c>
      <c r="AC2660" s="117">
        <f t="shared" si="370"/>
        <v>0</v>
      </c>
      <c r="AD2660" s="118"/>
      <c r="AE2660" s="117" t="b">
        <f t="shared" si="371"/>
        <v>0</v>
      </c>
      <c r="AF2660" s="117">
        <f t="shared" si="372"/>
        <v>0</v>
      </c>
      <c r="AG2660" s="119">
        <f t="shared" si="373"/>
        <v>0</v>
      </c>
      <c r="AH2660" s="120" t="b">
        <f t="shared" si="374"/>
        <v>0</v>
      </c>
      <c r="AI2660" s="121">
        <f t="shared" si="375"/>
        <v>0</v>
      </c>
      <c r="AJ2660" s="122">
        <f>+C2660</f>
        <v>0</v>
      </c>
      <c r="AK2660" s="122" t="str">
        <f>IF(ISNA(VLOOKUP(postponeList!D2660,[1]Sheet!$A$2:$B$12,2,FALSE))," ",(VLOOKUP(postponeList!D2660,[1]Sheet!$A$2:$B$12,2,FALSE)))</f>
        <v xml:space="preserve"> </v>
      </c>
      <c r="AL2660" s="122" t="str">
        <f>IF(ISNA(VLOOKUP(E2660,[1]Sheet!$G$2:$H$40,2,FALSE))," ",VLOOKUP(E2660,[1]Sheet!$G$2:$H$40,2,FALSE))</f>
        <v xml:space="preserve"> </v>
      </c>
      <c r="AM2660" s="122" t="str">
        <f>IF(ISNA(VLOOKUP(G2660,[1]Sheet!$K$2:$L$159,2,FALSE))," ",(VLOOKUP(G2660,[1]Sheet!$K$2:$L$159,2,FALSE)))</f>
        <v xml:space="preserve"> </v>
      </c>
      <c r="AN2660" s="122" t="str">
        <f>IF(ISNA(VLOOKUP(I2660&amp;C2660,[1]Sheet!$D$2:$E$228,2,FALSE))," ",VLOOKUP(I2660&amp;C2660,[1]Sheet!$D$2:$E$228,2,FALSE))</f>
        <v xml:space="preserve"> </v>
      </c>
      <c r="AO2660" s="122" t="str">
        <f>+I2660&amp;C2660</f>
        <v/>
      </c>
      <c r="AP2660" s="122" t="str">
        <f>C2660&amp;D2660&amp;E2660&amp;G2660&amp;I2660&amp;O2660</f>
        <v/>
      </c>
      <c r="AQ2660" s="122" t="str">
        <f>B2660&amp;D2660&amp;N2660</f>
        <v/>
      </c>
      <c r="AR2660" s="123" t="str">
        <f>+D2660&amp;J2660</f>
        <v/>
      </c>
      <c r="AS2660" s="124" t="str">
        <f t="shared" si="376"/>
        <v/>
      </c>
      <c r="AT2660" s="125" t="str">
        <f t="shared" si="377"/>
        <v/>
      </c>
      <c r="AU2660" s="125" t="str">
        <f>IF(NOT(AT2660=""),VLOOKUP(AT2660,[1]PSI_Category!A:B,2,0),"")</f>
        <v/>
      </c>
      <c r="AV2660" s="167"/>
      <c r="AW2660" s="167"/>
      <c r="AX2660" s="167"/>
    </row>
    <row r="2661" spans="2:50" s="133" customFormat="1" ht="11.4" customHeight="1" x14ac:dyDescent="0.3">
      <c r="B2661" s="104"/>
      <c r="C2661" s="105"/>
      <c r="D2661" s="106"/>
      <c r="E2661" s="107"/>
      <c r="F2661" s="105"/>
      <c r="G2661" s="107"/>
      <c r="H2661" s="105"/>
      <c r="I2661" s="105"/>
      <c r="J2661" s="107"/>
      <c r="K2661" s="105"/>
      <c r="L2661" s="105"/>
      <c r="M2661" s="105"/>
      <c r="N2661" s="105"/>
      <c r="O2661" s="108"/>
      <c r="P2661" s="109"/>
      <c r="Q2661" s="110"/>
      <c r="R2661" s="110"/>
      <c r="S2661" s="110"/>
      <c r="T2661" s="110"/>
      <c r="U2661" s="111"/>
      <c r="V2661" s="111"/>
      <c r="W2661" s="112"/>
      <c r="X2661" s="113"/>
      <c r="Y2661" s="114"/>
      <c r="Z2661" s="115"/>
      <c r="AA2661" s="116"/>
      <c r="AB2661" s="117" t="b">
        <f t="shared" si="369"/>
        <v>0</v>
      </c>
      <c r="AC2661" s="117">
        <f t="shared" si="370"/>
        <v>0</v>
      </c>
      <c r="AD2661" s="118"/>
      <c r="AE2661" s="117" t="b">
        <f t="shared" si="371"/>
        <v>0</v>
      </c>
      <c r="AF2661" s="117">
        <f t="shared" si="372"/>
        <v>0</v>
      </c>
      <c r="AG2661" s="119">
        <f t="shared" si="373"/>
        <v>0</v>
      </c>
      <c r="AH2661" s="120" t="b">
        <f t="shared" si="374"/>
        <v>0</v>
      </c>
      <c r="AI2661" s="121">
        <f t="shared" si="375"/>
        <v>0</v>
      </c>
      <c r="AJ2661" s="122">
        <f>+C2661</f>
        <v>0</v>
      </c>
      <c r="AK2661" s="122" t="str">
        <f>IF(ISNA(VLOOKUP(postponeList!D2661,[1]Sheet!$A$2:$B$12,2,FALSE))," ",(VLOOKUP(postponeList!D2661,[1]Sheet!$A$2:$B$12,2,FALSE)))</f>
        <v xml:space="preserve"> </v>
      </c>
      <c r="AL2661" s="122" t="str">
        <f>IF(ISNA(VLOOKUP(E2661,[1]Sheet!$G$2:$H$40,2,FALSE))," ",VLOOKUP(E2661,[1]Sheet!$G$2:$H$40,2,FALSE))</f>
        <v xml:space="preserve"> </v>
      </c>
      <c r="AM2661" s="122" t="str">
        <f>IF(ISNA(VLOOKUP(G2661,[1]Sheet!$K$2:$L$159,2,FALSE))," ",(VLOOKUP(G2661,[1]Sheet!$K$2:$L$159,2,FALSE)))</f>
        <v xml:space="preserve"> </v>
      </c>
      <c r="AN2661" s="122" t="str">
        <f>IF(ISNA(VLOOKUP(I2661&amp;C2661,[1]Sheet!$D$2:$E$228,2,FALSE))," ",VLOOKUP(I2661&amp;C2661,[1]Sheet!$D$2:$E$228,2,FALSE))</f>
        <v xml:space="preserve"> </v>
      </c>
      <c r="AO2661" s="122" t="str">
        <f>+I2661&amp;C2661</f>
        <v/>
      </c>
      <c r="AP2661" s="122" t="str">
        <f>C2661&amp;D2661&amp;E2661&amp;G2661&amp;I2661&amp;O2661</f>
        <v/>
      </c>
      <c r="AQ2661" s="122" t="str">
        <f>B2661&amp;D2661&amp;N2661</f>
        <v/>
      </c>
      <c r="AR2661" s="123" t="str">
        <f>+D2661&amp;J2661</f>
        <v/>
      </c>
      <c r="AS2661" s="124" t="str">
        <f t="shared" si="376"/>
        <v/>
      </c>
      <c r="AT2661" s="125" t="str">
        <f t="shared" si="377"/>
        <v/>
      </c>
      <c r="AU2661" s="125" t="str">
        <f>IF(NOT(AT2661=""),VLOOKUP(AT2661,[1]PSI_Category!A:B,2,0),"")</f>
        <v/>
      </c>
      <c r="AV2661" s="167"/>
      <c r="AW2661" s="167"/>
      <c r="AX2661" s="167"/>
    </row>
    <row r="2662" spans="2:50" s="133" customFormat="1" ht="11.4" customHeight="1" x14ac:dyDescent="0.3">
      <c r="B2662" s="104"/>
      <c r="C2662" s="105"/>
      <c r="D2662" s="106"/>
      <c r="E2662" s="107"/>
      <c r="F2662" s="105"/>
      <c r="G2662" s="107"/>
      <c r="H2662" s="105"/>
      <c r="I2662" s="105"/>
      <c r="J2662" s="107"/>
      <c r="K2662" s="105"/>
      <c r="L2662" s="105"/>
      <c r="M2662" s="105"/>
      <c r="N2662" s="105"/>
      <c r="O2662" s="108"/>
      <c r="P2662" s="109"/>
      <c r="Q2662" s="110"/>
      <c r="R2662" s="110"/>
      <c r="S2662" s="110"/>
      <c r="T2662" s="110"/>
      <c r="U2662" s="111"/>
      <c r="V2662" s="111"/>
      <c r="W2662" s="112"/>
      <c r="X2662" s="113"/>
      <c r="Y2662" s="114"/>
      <c r="Z2662" s="115"/>
      <c r="AA2662" s="116"/>
      <c r="AB2662" s="117" t="b">
        <f t="shared" si="369"/>
        <v>0</v>
      </c>
      <c r="AC2662" s="117">
        <f t="shared" si="370"/>
        <v>0</v>
      </c>
      <c r="AD2662" s="118"/>
      <c r="AE2662" s="117" t="b">
        <f t="shared" si="371"/>
        <v>0</v>
      </c>
      <c r="AF2662" s="117">
        <f t="shared" si="372"/>
        <v>0</v>
      </c>
      <c r="AG2662" s="119">
        <f t="shared" si="373"/>
        <v>0</v>
      </c>
      <c r="AH2662" s="120" t="b">
        <f t="shared" si="374"/>
        <v>0</v>
      </c>
      <c r="AI2662" s="121">
        <f t="shared" si="375"/>
        <v>0</v>
      </c>
      <c r="AJ2662" s="122">
        <f>+C2662</f>
        <v>0</v>
      </c>
      <c r="AK2662" s="122" t="str">
        <f>IF(ISNA(VLOOKUP(postponeList!D2662,[1]Sheet!$A$2:$B$12,2,FALSE))," ",(VLOOKUP(postponeList!D2662,[1]Sheet!$A$2:$B$12,2,FALSE)))</f>
        <v xml:space="preserve"> </v>
      </c>
      <c r="AL2662" s="122" t="str">
        <f>IF(ISNA(VLOOKUP(E2662,[1]Sheet!$G$2:$H$40,2,FALSE))," ",VLOOKUP(E2662,[1]Sheet!$G$2:$H$40,2,FALSE))</f>
        <v xml:space="preserve"> </v>
      </c>
      <c r="AM2662" s="122" t="str">
        <f>IF(ISNA(VLOOKUP(G2662,[1]Sheet!$K$2:$L$159,2,FALSE))," ",(VLOOKUP(G2662,[1]Sheet!$K$2:$L$159,2,FALSE)))</f>
        <v xml:space="preserve"> </v>
      </c>
      <c r="AN2662" s="122" t="str">
        <f>IF(ISNA(VLOOKUP(I2662&amp;C2662,[1]Sheet!$D$2:$E$228,2,FALSE))," ",VLOOKUP(I2662&amp;C2662,[1]Sheet!$D$2:$E$228,2,FALSE))</f>
        <v xml:space="preserve"> </v>
      </c>
      <c r="AO2662" s="122" t="str">
        <f>+I2662&amp;C2662</f>
        <v/>
      </c>
      <c r="AP2662" s="122" t="str">
        <f>C2662&amp;D2662&amp;E2662&amp;G2662&amp;I2662&amp;O2662</f>
        <v/>
      </c>
      <c r="AQ2662" s="122" t="str">
        <f>B2662&amp;D2662&amp;N2662</f>
        <v/>
      </c>
      <c r="AR2662" s="123" t="str">
        <f>+D2662&amp;J2662</f>
        <v/>
      </c>
      <c r="AS2662" s="124" t="str">
        <f t="shared" si="376"/>
        <v/>
      </c>
      <c r="AT2662" s="125" t="str">
        <f t="shared" si="377"/>
        <v/>
      </c>
      <c r="AU2662" s="125" t="str">
        <f>IF(NOT(AT2662=""),VLOOKUP(AT2662,[1]PSI_Category!A:B,2,0),"")</f>
        <v/>
      </c>
      <c r="AV2662" s="167"/>
      <c r="AW2662" s="167"/>
      <c r="AX2662" s="167"/>
    </row>
    <row r="2663" spans="2:50" s="133" customFormat="1" ht="11.4" customHeight="1" x14ac:dyDescent="0.3">
      <c r="B2663" s="104"/>
      <c r="C2663" s="105"/>
      <c r="D2663" s="106"/>
      <c r="E2663" s="107"/>
      <c r="F2663" s="105"/>
      <c r="G2663" s="107"/>
      <c r="H2663" s="105"/>
      <c r="I2663" s="105"/>
      <c r="J2663" s="107"/>
      <c r="K2663" s="105"/>
      <c r="L2663" s="105"/>
      <c r="M2663" s="105"/>
      <c r="N2663" s="105"/>
      <c r="O2663" s="108"/>
      <c r="P2663" s="109"/>
      <c r="Q2663" s="110"/>
      <c r="R2663" s="110"/>
      <c r="S2663" s="110"/>
      <c r="T2663" s="110"/>
      <c r="U2663" s="111"/>
      <c r="V2663" s="111"/>
      <c r="W2663" s="112"/>
      <c r="X2663" s="113"/>
      <c r="Y2663" s="114"/>
      <c r="Z2663" s="115"/>
      <c r="AA2663" s="116"/>
      <c r="AB2663" s="117" t="b">
        <f t="shared" si="369"/>
        <v>0</v>
      </c>
      <c r="AC2663" s="117">
        <f t="shared" si="370"/>
        <v>0</v>
      </c>
      <c r="AD2663" s="118"/>
      <c r="AE2663" s="117" t="b">
        <f t="shared" si="371"/>
        <v>0</v>
      </c>
      <c r="AF2663" s="117">
        <f t="shared" si="372"/>
        <v>0</v>
      </c>
      <c r="AG2663" s="119">
        <f t="shared" si="373"/>
        <v>0</v>
      </c>
      <c r="AH2663" s="120" t="b">
        <f t="shared" si="374"/>
        <v>0</v>
      </c>
      <c r="AI2663" s="121">
        <f t="shared" si="375"/>
        <v>0</v>
      </c>
      <c r="AJ2663" s="122">
        <f>+C2663</f>
        <v>0</v>
      </c>
      <c r="AK2663" s="122" t="str">
        <f>IF(ISNA(VLOOKUP(postponeList!D2663,[1]Sheet!$A$2:$B$12,2,FALSE))," ",(VLOOKUP(postponeList!D2663,[1]Sheet!$A$2:$B$12,2,FALSE)))</f>
        <v xml:space="preserve"> </v>
      </c>
      <c r="AL2663" s="122" t="str">
        <f>IF(ISNA(VLOOKUP(E2663,[1]Sheet!$G$2:$H$40,2,FALSE))," ",VLOOKUP(E2663,[1]Sheet!$G$2:$H$40,2,FALSE))</f>
        <v xml:space="preserve"> </v>
      </c>
      <c r="AM2663" s="122" t="str">
        <f>IF(ISNA(VLOOKUP(G2663,[1]Sheet!$K$2:$L$159,2,FALSE))," ",(VLOOKUP(G2663,[1]Sheet!$K$2:$L$159,2,FALSE)))</f>
        <v xml:space="preserve"> </v>
      </c>
      <c r="AN2663" s="122" t="str">
        <f>IF(ISNA(VLOOKUP(I2663&amp;C2663,[1]Sheet!$D$2:$E$228,2,FALSE))," ",VLOOKUP(I2663&amp;C2663,[1]Sheet!$D$2:$E$228,2,FALSE))</f>
        <v xml:space="preserve"> </v>
      </c>
      <c r="AO2663" s="122" t="str">
        <f>+I2663&amp;C2663</f>
        <v/>
      </c>
      <c r="AP2663" s="122" t="str">
        <f>C2663&amp;D2663&amp;E2663&amp;G2663&amp;I2663&amp;O2663</f>
        <v/>
      </c>
      <c r="AQ2663" s="122" t="str">
        <f>B2663&amp;D2663&amp;N2663</f>
        <v/>
      </c>
      <c r="AR2663" s="123" t="str">
        <f>+D2663&amp;J2663</f>
        <v/>
      </c>
      <c r="AS2663" s="124" t="str">
        <f t="shared" si="376"/>
        <v/>
      </c>
      <c r="AT2663" s="125" t="str">
        <f t="shared" si="377"/>
        <v/>
      </c>
      <c r="AU2663" s="125" t="str">
        <f>IF(NOT(AT2663=""),VLOOKUP(AT2663,[1]PSI_Category!A:B,2,0),"")</f>
        <v/>
      </c>
      <c r="AV2663" s="167"/>
      <c r="AW2663" s="167"/>
      <c r="AX2663" s="167"/>
    </row>
    <row r="2664" spans="2:50" s="133" customFormat="1" ht="11.4" customHeight="1" x14ac:dyDescent="0.3">
      <c r="B2664" s="104"/>
      <c r="C2664" s="105"/>
      <c r="D2664" s="106"/>
      <c r="E2664" s="107"/>
      <c r="F2664" s="105"/>
      <c r="G2664" s="107"/>
      <c r="H2664" s="105"/>
      <c r="I2664" s="105"/>
      <c r="J2664" s="107"/>
      <c r="K2664" s="105"/>
      <c r="L2664" s="105"/>
      <c r="M2664" s="105"/>
      <c r="N2664" s="105"/>
      <c r="O2664" s="108"/>
      <c r="P2664" s="109"/>
      <c r="Q2664" s="110"/>
      <c r="R2664" s="110"/>
      <c r="S2664" s="110"/>
      <c r="T2664" s="110"/>
      <c r="U2664" s="111"/>
      <c r="V2664" s="111"/>
      <c r="W2664" s="112"/>
      <c r="X2664" s="113"/>
      <c r="Y2664" s="114"/>
      <c r="Z2664" s="115"/>
      <c r="AA2664" s="116"/>
      <c r="AB2664" s="117" t="b">
        <f t="shared" si="369"/>
        <v>0</v>
      </c>
      <c r="AC2664" s="117">
        <f t="shared" si="370"/>
        <v>0</v>
      </c>
      <c r="AD2664" s="118"/>
      <c r="AE2664" s="117" t="b">
        <f t="shared" si="371"/>
        <v>0</v>
      </c>
      <c r="AF2664" s="117">
        <f t="shared" si="372"/>
        <v>0</v>
      </c>
      <c r="AG2664" s="119">
        <f t="shared" si="373"/>
        <v>0</v>
      </c>
      <c r="AH2664" s="120" t="b">
        <f t="shared" si="374"/>
        <v>0</v>
      </c>
      <c r="AI2664" s="121">
        <f t="shared" si="375"/>
        <v>0</v>
      </c>
      <c r="AJ2664" s="122">
        <f>+C2664</f>
        <v>0</v>
      </c>
      <c r="AK2664" s="122" t="str">
        <f>IF(ISNA(VLOOKUP(postponeList!D2664,[1]Sheet!$A$2:$B$12,2,FALSE))," ",(VLOOKUP(postponeList!D2664,[1]Sheet!$A$2:$B$12,2,FALSE)))</f>
        <v xml:space="preserve"> </v>
      </c>
      <c r="AL2664" s="122" t="str">
        <f>IF(ISNA(VLOOKUP(E2664,[1]Sheet!$G$2:$H$40,2,FALSE))," ",VLOOKUP(E2664,[1]Sheet!$G$2:$H$40,2,FALSE))</f>
        <v xml:space="preserve"> </v>
      </c>
      <c r="AM2664" s="122" t="str">
        <f>IF(ISNA(VLOOKUP(G2664,[1]Sheet!$K$2:$L$159,2,FALSE))," ",(VLOOKUP(G2664,[1]Sheet!$K$2:$L$159,2,FALSE)))</f>
        <v xml:space="preserve"> </v>
      </c>
      <c r="AN2664" s="122" t="str">
        <f>IF(ISNA(VLOOKUP(I2664&amp;C2664,[1]Sheet!$D$2:$E$228,2,FALSE))," ",VLOOKUP(I2664&amp;C2664,[1]Sheet!$D$2:$E$228,2,FALSE))</f>
        <v xml:space="preserve"> </v>
      </c>
      <c r="AO2664" s="122" t="str">
        <f>+I2664&amp;C2664</f>
        <v/>
      </c>
      <c r="AP2664" s="122" t="str">
        <f>C2664&amp;D2664&amp;E2664&amp;G2664&amp;I2664&amp;O2664</f>
        <v/>
      </c>
      <c r="AQ2664" s="122" t="str">
        <f>B2664&amp;D2664&amp;N2664</f>
        <v/>
      </c>
      <c r="AR2664" s="123" t="str">
        <f>+D2664&amp;J2664</f>
        <v/>
      </c>
      <c r="AS2664" s="124" t="str">
        <f t="shared" si="376"/>
        <v/>
      </c>
      <c r="AT2664" s="125" t="str">
        <f t="shared" si="377"/>
        <v/>
      </c>
      <c r="AU2664" s="125" t="str">
        <f>IF(NOT(AT2664=""),VLOOKUP(AT2664,[1]PSI_Category!A:B,2,0),"")</f>
        <v/>
      </c>
      <c r="AV2664" s="167"/>
      <c r="AW2664" s="167"/>
      <c r="AX2664" s="167"/>
    </row>
    <row r="2665" spans="2:50" s="133" customFormat="1" ht="11.4" customHeight="1" x14ac:dyDescent="0.3">
      <c r="B2665" s="104"/>
      <c r="C2665" s="105"/>
      <c r="D2665" s="106"/>
      <c r="E2665" s="107"/>
      <c r="F2665" s="105"/>
      <c r="G2665" s="107"/>
      <c r="H2665" s="105"/>
      <c r="I2665" s="105"/>
      <c r="J2665" s="107"/>
      <c r="K2665" s="105"/>
      <c r="L2665" s="105"/>
      <c r="M2665" s="105"/>
      <c r="N2665" s="105"/>
      <c r="O2665" s="108"/>
      <c r="P2665" s="109"/>
      <c r="Q2665" s="110"/>
      <c r="R2665" s="110"/>
      <c r="S2665" s="110"/>
      <c r="T2665" s="110"/>
      <c r="U2665" s="111"/>
      <c r="V2665" s="111"/>
      <c r="W2665" s="112"/>
      <c r="X2665" s="113"/>
      <c r="Y2665" s="114"/>
      <c r="Z2665" s="115"/>
      <c r="AA2665" s="116"/>
      <c r="AB2665" s="117" t="b">
        <f t="shared" si="369"/>
        <v>0</v>
      </c>
      <c r="AC2665" s="117">
        <f t="shared" si="370"/>
        <v>0</v>
      </c>
      <c r="AD2665" s="118"/>
      <c r="AE2665" s="117" t="b">
        <f t="shared" si="371"/>
        <v>0</v>
      </c>
      <c r="AF2665" s="117">
        <f t="shared" si="372"/>
        <v>0</v>
      </c>
      <c r="AG2665" s="119">
        <f t="shared" si="373"/>
        <v>0</v>
      </c>
      <c r="AH2665" s="120" t="b">
        <f t="shared" si="374"/>
        <v>0</v>
      </c>
      <c r="AI2665" s="121">
        <f t="shared" si="375"/>
        <v>0</v>
      </c>
      <c r="AJ2665" s="122">
        <f>+C2665</f>
        <v>0</v>
      </c>
      <c r="AK2665" s="122" t="str">
        <f>IF(ISNA(VLOOKUP(postponeList!D2665,[1]Sheet!$A$2:$B$12,2,FALSE))," ",(VLOOKUP(postponeList!D2665,[1]Sheet!$A$2:$B$12,2,FALSE)))</f>
        <v xml:space="preserve"> </v>
      </c>
      <c r="AL2665" s="122" t="str">
        <f>IF(ISNA(VLOOKUP(E2665,[1]Sheet!$G$2:$H$40,2,FALSE))," ",VLOOKUP(E2665,[1]Sheet!$G$2:$H$40,2,FALSE))</f>
        <v xml:space="preserve"> </v>
      </c>
      <c r="AM2665" s="122" t="str">
        <f>IF(ISNA(VLOOKUP(G2665,[1]Sheet!$K$2:$L$159,2,FALSE))," ",(VLOOKUP(G2665,[1]Sheet!$K$2:$L$159,2,FALSE)))</f>
        <v xml:space="preserve"> </v>
      </c>
      <c r="AN2665" s="122" t="str">
        <f>IF(ISNA(VLOOKUP(I2665&amp;C2665,[1]Sheet!$D$2:$E$228,2,FALSE))," ",VLOOKUP(I2665&amp;C2665,[1]Sheet!$D$2:$E$228,2,FALSE))</f>
        <v xml:space="preserve"> </v>
      </c>
      <c r="AO2665" s="122" t="str">
        <f>+I2665&amp;C2665</f>
        <v/>
      </c>
      <c r="AP2665" s="122" t="str">
        <f>C2665&amp;D2665&amp;E2665&amp;G2665&amp;I2665&amp;O2665</f>
        <v/>
      </c>
      <c r="AQ2665" s="122" t="str">
        <f>B2665&amp;D2665&amp;N2665</f>
        <v/>
      </c>
      <c r="AR2665" s="123" t="str">
        <f>+D2665&amp;J2665</f>
        <v/>
      </c>
      <c r="AS2665" s="124" t="str">
        <f t="shared" si="376"/>
        <v/>
      </c>
      <c r="AT2665" s="125" t="str">
        <f t="shared" si="377"/>
        <v/>
      </c>
      <c r="AU2665" s="125" t="str">
        <f>IF(NOT(AT2665=""),VLOOKUP(AT2665,[1]PSI_Category!A:B,2,0),"")</f>
        <v/>
      </c>
      <c r="AV2665" s="167"/>
      <c r="AW2665" s="167"/>
      <c r="AX2665" s="167"/>
    </row>
    <row r="2666" spans="2:50" s="133" customFormat="1" ht="11.4" customHeight="1" x14ac:dyDescent="0.3">
      <c r="B2666" s="104"/>
      <c r="C2666" s="105"/>
      <c r="D2666" s="106"/>
      <c r="E2666" s="107"/>
      <c r="F2666" s="105"/>
      <c r="G2666" s="107"/>
      <c r="H2666" s="105"/>
      <c r="I2666" s="105"/>
      <c r="J2666" s="107"/>
      <c r="K2666" s="105"/>
      <c r="L2666" s="105"/>
      <c r="M2666" s="105"/>
      <c r="N2666" s="105"/>
      <c r="O2666" s="108"/>
      <c r="P2666" s="109"/>
      <c r="Q2666" s="110"/>
      <c r="R2666" s="110"/>
      <c r="S2666" s="110"/>
      <c r="T2666" s="110"/>
      <c r="U2666" s="111"/>
      <c r="V2666" s="111"/>
      <c r="W2666" s="112"/>
      <c r="X2666" s="113"/>
      <c r="Y2666" s="114"/>
      <c r="Z2666" s="115"/>
      <c r="AA2666" s="116"/>
      <c r="AB2666" s="117" t="b">
        <f t="shared" si="369"/>
        <v>0</v>
      </c>
      <c r="AC2666" s="117">
        <f t="shared" si="370"/>
        <v>0</v>
      </c>
      <c r="AD2666" s="118"/>
      <c r="AE2666" s="117" t="b">
        <f t="shared" si="371"/>
        <v>0</v>
      </c>
      <c r="AF2666" s="117">
        <f t="shared" si="372"/>
        <v>0</v>
      </c>
      <c r="AG2666" s="119">
        <f t="shared" si="373"/>
        <v>0</v>
      </c>
      <c r="AH2666" s="120" t="b">
        <f t="shared" si="374"/>
        <v>0</v>
      </c>
      <c r="AI2666" s="121">
        <f t="shared" si="375"/>
        <v>0</v>
      </c>
      <c r="AJ2666" s="122">
        <f>+C2666</f>
        <v>0</v>
      </c>
      <c r="AK2666" s="122" t="str">
        <f>IF(ISNA(VLOOKUP(postponeList!D2666,[1]Sheet!$A$2:$B$12,2,FALSE))," ",(VLOOKUP(postponeList!D2666,[1]Sheet!$A$2:$B$12,2,FALSE)))</f>
        <v xml:space="preserve"> </v>
      </c>
      <c r="AL2666" s="122" t="str">
        <f>IF(ISNA(VLOOKUP(E2666,[1]Sheet!$G$2:$H$40,2,FALSE))," ",VLOOKUP(E2666,[1]Sheet!$G$2:$H$40,2,FALSE))</f>
        <v xml:space="preserve"> </v>
      </c>
      <c r="AM2666" s="122" t="str">
        <f>IF(ISNA(VLOOKUP(G2666,[1]Sheet!$K$2:$L$159,2,FALSE))," ",(VLOOKUP(G2666,[1]Sheet!$K$2:$L$159,2,FALSE)))</f>
        <v xml:space="preserve"> </v>
      </c>
      <c r="AN2666" s="122" t="str">
        <f>IF(ISNA(VLOOKUP(I2666&amp;C2666,[1]Sheet!$D$2:$E$228,2,FALSE))," ",VLOOKUP(I2666&amp;C2666,[1]Sheet!$D$2:$E$228,2,FALSE))</f>
        <v xml:space="preserve"> </v>
      </c>
      <c r="AO2666" s="122" t="str">
        <f>+I2666&amp;C2666</f>
        <v/>
      </c>
      <c r="AP2666" s="122" t="str">
        <f>C2666&amp;D2666&amp;E2666&amp;G2666&amp;I2666&amp;O2666</f>
        <v/>
      </c>
      <c r="AQ2666" s="122" t="str">
        <f>B2666&amp;D2666&amp;N2666</f>
        <v/>
      </c>
      <c r="AR2666" s="123" t="str">
        <f>+D2666&amp;J2666</f>
        <v/>
      </c>
      <c r="AS2666" s="124" t="str">
        <f t="shared" si="376"/>
        <v/>
      </c>
      <c r="AT2666" s="125" t="str">
        <f t="shared" si="377"/>
        <v/>
      </c>
      <c r="AU2666" s="125" t="str">
        <f>IF(NOT(AT2666=""),VLOOKUP(AT2666,[1]PSI_Category!A:B,2,0),"")</f>
        <v/>
      </c>
      <c r="AV2666" s="167"/>
      <c r="AW2666" s="167"/>
      <c r="AX2666" s="167"/>
    </row>
    <row r="2667" spans="2:50" s="133" customFormat="1" ht="11.4" customHeight="1" x14ac:dyDescent="0.3">
      <c r="B2667" s="104"/>
      <c r="C2667" s="105"/>
      <c r="D2667" s="106"/>
      <c r="E2667" s="107"/>
      <c r="F2667" s="105"/>
      <c r="G2667" s="107"/>
      <c r="H2667" s="105"/>
      <c r="I2667" s="105"/>
      <c r="J2667" s="107"/>
      <c r="K2667" s="105"/>
      <c r="L2667" s="105"/>
      <c r="M2667" s="105"/>
      <c r="N2667" s="105"/>
      <c r="O2667" s="108"/>
      <c r="P2667" s="109"/>
      <c r="Q2667" s="110"/>
      <c r="R2667" s="110"/>
      <c r="S2667" s="110"/>
      <c r="T2667" s="110"/>
      <c r="U2667" s="111"/>
      <c r="V2667" s="111"/>
      <c r="W2667" s="112"/>
      <c r="X2667" s="113"/>
      <c r="Y2667" s="114"/>
      <c r="Z2667" s="115"/>
      <c r="AA2667" s="116"/>
      <c r="AB2667" s="117" t="b">
        <f t="shared" si="369"/>
        <v>0</v>
      </c>
      <c r="AC2667" s="117">
        <f t="shared" si="370"/>
        <v>0</v>
      </c>
      <c r="AD2667" s="118"/>
      <c r="AE2667" s="117" t="b">
        <f t="shared" si="371"/>
        <v>0</v>
      </c>
      <c r="AF2667" s="117">
        <f t="shared" si="372"/>
        <v>0</v>
      </c>
      <c r="AG2667" s="119">
        <f t="shared" si="373"/>
        <v>0</v>
      </c>
      <c r="AH2667" s="120" t="b">
        <f t="shared" si="374"/>
        <v>0</v>
      </c>
      <c r="AI2667" s="121">
        <f t="shared" si="375"/>
        <v>0</v>
      </c>
      <c r="AJ2667" s="122">
        <f>+C2667</f>
        <v>0</v>
      </c>
      <c r="AK2667" s="122" t="str">
        <f>IF(ISNA(VLOOKUP(postponeList!D2667,[1]Sheet!$A$2:$B$12,2,FALSE))," ",(VLOOKUP(postponeList!D2667,[1]Sheet!$A$2:$B$12,2,FALSE)))</f>
        <v xml:space="preserve"> </v>
      </c>
      <c r="AL2667" s="122" t="str">
        <f>IF(ISNA(VLOOKUP(E2667,[1]Sheet!$G$2:$H$40,2,FALSE))," ",VLOOKUP(E2667,[1]Sheet!$G$2:$H$40,2,FALSE))</f>
        <v xml:space="preserve"> </v>
      </c>
      <c r="AM2667" s="122" t="str">
        <f>IF(ISNA(VLOOKUP(G2667,[1]Sheet!$K$2:$L$159,2,FALSE))," ",(VLOOKUP(G2667,[1]Sheet!$K$2:$L$159,2,FALSE)))</f>
        <v xml:space="preserve"> </v>
      </c>
      <c r="AN2667" s="122" t="str">
        <f>IF(ISNA(VLOOKUP(I2667&amp;C2667,[1]Sheet!$D$2:$E$228,2,FALSE))," ",VLOOKUP(I2667&amp;C2667,[1]Sheet!$D$2:$E$228,2,FALSE))</f>
        <v xml:space="preserve"> </v>
      </c>
      <c r="AO2667" s="122" t="str">
        <f>+I2667&amp;C2667</f>
        <v/>
      </c>
      <c r="AP2667" s="122" t="str">
        <f>C2667&amp;D2667&amp;E2667&amp;G2667&amp;I2667&amp;O2667</f>
        <v/>
      </c>
      <c r="AQ2667" s="122" t="str">
        <f>B2667&amp;D2667&amp;N2667</f>
        <v/>
      </c>
      <c r="AR2667" s="123" t="str">
        <f>+D2667&amp;J2667</f>
        <v/>
      </c>
      <c r="AS2667" s="124" t="str">
        <f t="shared" si="376"/>
        <v/>
      </c>
      <c r="AT2667" s="125" t="str">
        <f t="shared" si="377"/>
        <v/>
      </c>
      <c r="AU2667" s="125" t="str">
        <f>IF(NOT(AT2667=""),VLOOKUP(AT2667,[1]PSI_Category!A:B,2,0),"")</f>
        <v/>
      </c>
      <c r="AV2667" s="167"/>
      <c r="AW2667" s="167"/>
      <c r="AX2667" s="167"/>
    </row>
    <row r="2668" spans="2:50" s="133" customFormat="1" ht="11.4" customHeight="1" x14ac:dyDescent="0.3">
      <c r="B2668" s="104"/>
      <c r="C2668" s="105"/>
      <c r="D2668" s="106"/>
      <c r="E2668" s="107"/>
      <c r="F2668" s="105"/>
      <c r="G2668" s="107"/>
      <c r="H2668" s="105"/>
      <c r="I2668" s="105"/>
      <c r="J2668" s="107"/>
      <c r="K2668" s="105"/>
      <c r="L2668" s="105"/>
      <c r="M2668" s="105"/>
      <c r="N2668" s="105"/>
      <c r="O2668" s="108"/>
      <c r="P2668" s="109"/>
      <c r="Q2668" s="110"/>
      <c r="R2668" s="110"/>
      <c r="S2668" s="110"/>
      <c r="T2668" s="110"/>
      <c r="U2668" s="111"/>
      <c r="V2668" s="111"/>
      <c r="W2668" s="112"/>
      <c r="X2668" s="113"/>
      <c r="Y2668" s="114"/>
      <c r="Z2668" s="115"/>
      <c r="AA2668" s="116"/>
      <c r="AB2668" s="117" t="b">
        <f t="shared" si="369"/>
        <v>0</v>
      </c>
      <c r="AC2668" s="117">
        <f t="shared" si="370"/>
        <v>0</v>
      </c>
      <c r="AD2668" s="118"/>
      <c r="AE2668" s="117" t="b">
        <f t="shared" si="371"/>
        <v>0</v>
      </c>
      <c r="AF2668" s="117">
        <f t="shared" si="372"/>
        <v>0</v>
      </c>
      <c r="AG2668" s="119">
        <f t="shared" si="373"/>
        <v>0</v>
      </c>
      <c r="AH2668" s="120" t="b">
        <f t="shared" si="374"/>
        <v>0</v>
      </c>
      <c r="AI2668" s="121">
        <f t="shared" si="375"/>
        <v>0</v>
      </c>
      <c r="AJ2668" s="122">
        <f>+C2668</f>
        <v>0</v>
      </c>
      <c r="AK2668" s="122" t="str">
        <f>IF(ISNA(VLOOKUP(postponeList!D2668,[1]Sheet!$A$2:$B$12,2,FALSE))," ",(VLOOKUP(postponeList!D2668,[1]Sheet!$A$2:$B$12,2,FALSE)))</f>
        <v xml:space="preserve"> </v>
      </c>
      <c r="AL2668" s="122" t="str">
        <f>IF(ISNA(VLOOKUP(E2668,[1]Sheet!$G$2:$H$40,2,FALSE))," ",VLOOKUP(E2668,[1]Sheet!$G$2:$H$40,2,FALSE))</f>
        <v xml:space="preserve"> </v>
      </c>
      <c r="AM2668" s="122" t="str">
        <f>IF(ISNA(VLOOKUP(G2668,[1]Sheet!$K$2:$L$159,2,FALSE))," ",(VLOOKUP(G2668,[1]Sheet!$K$2:$L$159,2,FALSE)))</f>
        <v xml:space="preserve"> </v>
      </c>
      <c r="AN2668" s="122" t="str">
        <f>IF(ISNA(VLOOKUP(I2668&amp;C2668,[1]Sheet!$D$2:$E$228,2,FALSE))," ",VLOOKUP(I2668&amp;C2668,[1]Sheet!$D$2:$E$228,2,FALSE))</f>
        <v xml:space="preserve"> </v>
      </c>
      <c r="AO2668" s="122" t="str">
        <f>+I2668&amp;C2668</f>
        <v/>
      </c>
      <c r="AP2668" s="122" t="str">
        <f>C2668&amp;D2668&amp;E2668&amp;G2668&amp;I2668&amp;O2668</f>
        <v/>
      </c>
      <c r="AQ2668" s="122" t="str">
        <f>B2668&amp;D2668&amp;N2668</f>
        <v/>
      </c>
      <c r="AR2668" s="123" t="str">
        <f>+D2668&amp;J2668</f>
        <v/>
      </c>
      <c r="AS2668" s="124" t="str">
        <f t="shared" si="376"/>
        <v/>
      </c>
      <c r="AT2668" s="125" t="str">
        <f t="shared" si="377"/>
        <v/>
      </c>
      <c r="AU2668" s="125" t="str">
        <f>IF(NOT(AT2668=""),VLOOKUP(AT2668,[1]PSI_Category!A:B,2,0),"")</f>
        <v/>
      </c>
      <c r="AV2668" s="167"/>
      <c r="AW2668" s="167"/>
      <c r="AX2668" s="167"/>
    </row>
    <row r="2669" spans="2:50" s="133" customFormat="1" ht="11.4" customHeight="1" x14ac:dyDescent="0.3">
      <c r="B2669" s="104"/>
      <c r="C2669" s="105"/>
      <c r="D2669" s="106"/>
      <c r="E2669" s="107"/>
      <c r="F2669" s="105"/>
      <c r="G2669" s="107"/>
      <c r="H2669" s="105"/>
      <c r="I2669" s="105"/>
      <c r="J2669" s="107"/>
      <c r="K2669" s="105"/>
      <c r="L2669" s="105"/>
      <c r="M2669" s="105"/>
      <c r="N2669" s="105"/>
      <c r="O2669" s="108"/>
      <c r="P2669" s="109"/>
      <c r="Q2669" s="110"/>
      <c r="R2669" s="110"/>
      <c r="S2669" s="110"/>
      <c r="T2669" s="110"/>
      <c r="U2669" s="111"/>
      <c r="V2669" s="111"/>
      <c r="W2669" s="112"/>
      <c r="X2669" s="113"/>
      <c r="Y2669" s="114"/>
      <c r="Z2669" s="115"/>
      <c r="AA2669" s="116"/>
      <c r="AB2669" s="117" t="b">
        <f t="shared" si="369"/>
        <v>0</v>
      </c>
      <c r="AC2669" s="117">
        <f t="shared" si="370"/>
        <v>0</v>
      </c>
      <c r="AD2669" s="118"/>
      <c r="AE2669" s="117" t="b">
        <f t="shared" si="371"/>
        <v>0</v>
      </c>
      <c r="AF2669" s="117">
        <f t="shared" si="372"/>
        <v>0</v>
      </c>
      <c r="AG2669" s="119">
        <f t="shared" si="373"/>
        <v>0</v>
      </c>
      <c r="AH2669" s="120" t="b">
        <f t="shared" si="374"/>
        <v>0</v>
      </c>
      <c r="AI2669" s="121">
        <f t="shared" si="375"/>
        <v>0</v>
      </c>
      <c r="AJ2669" s="122">
        <f>+C2669</f>
        <v>0</v>
      </c>
      <c r="AK2669" s="122" t="str">
        <f>IF(ISNA(VLOOKUP(postponeList!D2669,[1]Sheet!$A$2:$B$12,2,FALSE))," ",(VLOOKUP(postponeList!D2669,[1]Sheet!$A$2:$B$12,2,FALSE)))</f>
        <v xml:space="preserve"> </v>
      </c>
      <c r="AL2669" s="122" t="str">
        <f>IF(ISNA(VLOOKUP(E2669,[1]Sheet!$G$2:$H$40,2,FALSE))," ",VLOOKUP(E2669,[1]Sheet!$G$2:$H$40,2,FALSE))</f>
        <v xml:space="preserve"> </v>
      </c>
      <c r="AM2669" s="122" t="str">
        <f>IF(ISNA(VLOOKUP(G2669,[1]Sheet!$K$2:$L$159,2,FALSE))," ",(VLOOKUP(G2669,[1]Sheet!$K$2:$L$159,2,FALSE)))</f>
        <v xml:space="preserve"> </v>
      </c>
      <c r="AN2669" s="122" t="str">
        <f>IF(ISNA(VLOOKUP(I2669&amp;C2669,[1]Sheet!$D$2:$E$228,2,FALSE))," ",VLOOKUP(I2669&amp;C2669,[1]Sheet!$D$2:$E$228,2,FALSE))</f>
        <v xml:space="preserve"> </v>
      </c>
      <c r="AO2669" s="122" t="str">
        <f>+I2669&amp;C2669</f>
        <v/>
      </c>
      <c r="AP2669" s="122" t="str">
        <f>C2669&amp;D2669&amp;E2669&amp;G2669&amp;I2669&amp;O2669</f>
        <v/>
      </c>
      <c r="AQ2669" s="122" t="str">
        <f>B2669&amp;D2669&amp;N2669</f>
        <v/>
      </c>
      <c r="AR2669" s="123" t="str">
        <f>+D2669&amp;J2669</f>
        <v/>
      </c>
      <c r="AS2669" s="124" t="str">
        <f t="shared" si="376"/>
        <v/>
      </c>
      <c r="AT2669" s="125" t="str">
        <f t="shared" si="377"/>
        <v/>
      </c>
      <c r="AU2669" s="125" t="str">
        <f>IF(NOT(AT2669=""),VLOOKUP(AT2669,[1]PSI_Category!A:B,2,0),"")</f>
        <v/>
      </c>
      <c r="AV2669" s="167"/>
      <c r="AW2669" s="167"/>
      <c r="AX2669" s="167"/>
    </row>
    <row r="2670" spans="2:50" s="133" customFormat="1" ht="11.4" customHeight="1" x14ac:dyDescent="0.3">
      <c r="B2670" s="104"/>
      <c r="C2670" s="105"/>
      <c r="D2670" s="106"/>
      <c r="E2670" s="107"/>
      <c r="F2670" s="105"/>
      <c r="G2670" s="107"/>
      <c r="H2670" s="105"/>
      <c r="I2670" s="105"/>
      <c r="J2670" s="107"/>
      <c r="K2670" s="105"/>
      <c r="L2670" s="105"/>
      <c r="M2670" s="105"/>
      <c r="N2670" s="105"/>
      <c r="O2670" s="108"/>
      <c r="P2670" s="109"/>
      <c r="Q2670" s="110"/>
      <c r="R2670" s="110"/>
      <c r="S2670" s="110"/>
      <c r="T2670" s="110"/>
      <c r="U2670" s="111"/>
      <c r="V2670" s="111"/>
      <c r="W2670" s="112"/>
      <c r="X2670" s="113"/>
      <c r="Y2670" s="114"/>
      <c r="Z2670" s="115"/>
      <c r="AA2670" s="116"/>
      <c r="AB2670" s="117" t="b">
        <f t="shared" si="369"/>
        <v>0</v>
      </c>
      <c r="AC2670" s="117">
        <f t="shared" si="370"/>
        <v>0</v>
      </c>
      <c r="AD2670" s="118"/>
      <c r="AE2670" s="117" t="b">
        <f t="shared" si="371"/>
        <v>0</v>
      </c>
      <c r="AF2670" s="117">
        <f t="shared" si="372"/>
        <v>0</v>
      </c>
      <c r="AG2670" s="119">
        <f t="shared" si="373"/>
        <v>0</v>
      </c>
      <c r="AH2670" s="120" t="b">
        <f t="shared" si="374"/>
        <v>0</v>
      </c>
      <c r="AI2670" s="121">
        <f t="shared" si="375"/>
        <v>0</v>
      </c>
      <c r="AJ2670" s="122">
        <f>+C2670</f>
        <v>0</v>
      </c>
      <c r="AK2670" s="122" t="str">
        <f>IF(ISNA(VLOOKUP(postponeList!D2670,[1]Sheet!$A$2:$B$12,2,FALSE))," ",(VLOOKUP(postponeList!D2670,[1]Sheet!$A$2:$B$12,2,FALSE)))</f>
        <v xml:space="preserve"> </v>
      </c>
      <c r="AL2670" s="122" t="str">
        <f>IF(ISNA(VLOOKUP(E2670,[1]Sheet!$G$2:$H$40,2,FALSE))," ",VLOOKUP(E2670,[1]Sheet!$G$2:$H$40,2,FALSE))</f>
        <v xml:space="preserve"> </v>
      </c>
      <c r="AM2670" s="122" t="str">
        <f>IF(ISNA(VLOOKUP(G2670,[1]Sheet!$K$2:$L$159,2,FALSE))," ",(VLOOKUP(G2670,[1]Sheet!$K$2:$L$159,2,FALSE)))</f>
        <v xml:space="preserve"> </v>
      </c>
      <c r="AN2670" s="122" t="str">
        <f>IF(ISNA(VLOOKUP(I2670&amp;C2670,[1]Sheet!$D$2:$E$228,2,FALSE))," ",VLOOKUP(I2670&amp;C2670,[1]Sheet!$D$2:$E$228,2,FALSE))</f>
        <v xml:space="preserve"> </v>
      </c>
      <c r="AO2670" s="122" t="str">
        <f>+I2670&amp;C2670</f>
        <v/>
      </c>
      <c r="AP2670" s="122" t="str">
        <f>C2670&amp;D2670&amp;E2670&amp;G2670&amp;I2670&amp;O2670</f>
        <v/>
      </c>
      <c r="AQ2670" s="122" t="str">
        <f>B2670&amp;D2670&amp;N2670</f>
        <v/>
      </c>
      <c r="AR2670" s="123" t="str">
        <f>+D2670&amp;J2670</f>
        <v/>
      </c>
      <c r="AS2670" s="124" t="str">
        <f t="shared" si="376"/>
        <v/>
      </c>
      <c r="AT2670" s="125" t="str">
        <f t="shared" si="377"/>
        <v/>
      </c>
      <c r="AU2670" s="125" t="str">
        <f>IF(NOT(AT2670=""),VLOOKUP(AT2670,[1]PSI_Category!A:B,2,0),"")</f>
        <v/>
      </c>
      <c r="AV2670" s="167"/>
      <c r="AW2670" s="167"/>
      <c r="AX2670" s="167"/>
    </row>
    <row r="2671" spans="2:50" s="133" customFormat="1" ht="11.4" customHeight="1" x14ac:dyDescent="0.3">
      <c r="B2671" s="104"/>
      <c r="C2671" s="105"/>
      <c r="D2671" s="106"/>
      <c r="E2671" s="107"/>
      <c r="F2671" s="105"/>
      <c r="G2671" s="107"/>
      <c r="H2671" s="105"/>
      <c r="I2671" s="105"/>
      <c r="J2671" s="107"/>
      <c r="K2671" s="105"/>
      <c r="L2671" s="105"/>
      <c r="M2671" s="105"/>
      <c r="N2671" s="105"/>
      <c r="O2671" s="108"/>
      <c r="P2671" s="109"/>
      <c r="Q2671" s="110"/>
      <c r="R2671" s="110"/>
      <c r="S2671" s="110"/>
      <c r="T2671" s="110"/>
      <c r="U2671" s="111"/>
      <c r="V2671" s="111"/>
      <c r="W2671" s="112"/>
      <c r="X2671" s="113"/>
      <c r="Y2671" s="114"/>
      <c r="Z2671" s="115"/>
      <c r="AA2671" s="116"/>
      <c r="AB2671" s="117" t="b">
        <f t="shared" si="369"/>
        <v>0</v>
      </c>
      <c r="AC2671" s="117">
        <f t="shared" si="370"/>
        <v>0</v>
      </c>
      <c r="AD2671" s="118"/>
      <c r="AE2671" s="117" t="b">
        <f t="shared" si="371"/>
        <v>0</v>
      </c>
      <c r="AF2671" s="117">
        <f t="shared" si="372"/>
        <v>0</v>
      </c>
      <c r="AG2671" s="119">
        <f t="shared" si="373"/>
        <v>0</v>
      </c>
      <c r="AH2671" s="120" t="b">
        <f t="shared" si="374"/>
        <v>0</v>
      </c>
      <c r="AI2671" s="121">
        <f t="shared" si="375"/>
        <v>0</v>
      </c>
      <c r="AJ2671" s="122">
        <f>+C2671</f>
        <v>0</v>
      </c>
      <c r="AK2671" s="122" t="str">
        <f>IF(ISNA(VLOOKUP(postponeList!D2671,[1]Sheet!$A$2:$B$12,2,FALSE))," ",(VLOOKUP(postponeList!D2671,[1]Sheet!$A$2:$B$12,2,FALSE)))</f>
        <v xml:space="preserve"> </v>
      </c>
      <c r="AL2671" s="122" t="str">
        <f>IF(ISNA(VLOOKUP(E2671,[1]Sheet!$G$2:$H$40,2,FALSE))," ",VLOOKUP(E2671,[1]Sheet!$G$2:$H$40,2,FALSE))</f>
        <v xml:space="preserve"> </v>
      </c>
      <c r="AM2671" s="122" t="str">
        <f>IF(ISNA(VLOOKUP(G2671,[1]Sheet!$K$2:$L$159,2,FALSE))," ",(VLOOKUP(G2671,[1]Sheet!$K$2:$L$159,2,FALSE)))</f>
        <v xml:space="preserve"> </v>
      </c>
      <c r="AN2671" s="122" t="str">
        <f>IF(ISNA(VLOOKUP(I2671&amp;C2671,[1]Sheet!$D$2:$E$228,2,FALSE))," ",VLOOKUP(I2671&amp;C2671,[1]Sheet!$D$2:$E$228,2,FALSE))</f>
        <v xml:space="preserve"> </v>
      </c>
      <c r="AO2671" s="122" t="str">
        <f>+I2671&amp;C2671</f>
        <v/>
      </c>
      <c r="AP2671" s="122" t="str">
        <f>C2671&amp;D2671&amp;E2671&amp;G2671&amp;I2671&amp;O2671</f>
        <v/>
      </c>
      <c r="AQ2671" s="122" t="str">
        <f>B2671&amp;D2671&amp;N2671</f>
        <v/>
      </c>
      <c r="AR2671" s="123" t="str">
        <f>+D2671&amp;J2671</f>
        <v/>
      </c>
      <c r="AS2671" s="124" t="str">
        <f t="shared" si="376"/>
        <v/>
      </c>
      <c r="AT2671" s="125" t="str">
        <f t="shared" si="377"/>
        <v/>
      </c>
      <c r="AU2671" s="125" t="str">
        <f>IF(NOT(AT2671=""),VLOOKUP(AT2671,[1]PSI_Category!A:B,2,0),"")</f>
        <v/>
      </c>
      <c r="AV2671" s="167"/>
      <c r="AW2671" s="167"/>
      <c r="AX2671" s="167"/>
    </row>
    <row r="2672" spans="2:50" s="133" customFormat="1" ht="11.4" customHeight="1" x14ac:dyDescent="0.3">
      <c r="B2672" s="104"/>
      <c r="C2672" s="105"/>
      <c r="D2672" s="106"/>
      <c r="E2672" s="107"/>
      <c r="F2672" s="105"/>
      <c r="G2672" s="107"/>
      <c r="H2672" s="105"/>
      <c r="I2672" s="105"/>
      <c r="J2672" s="107"/>
      <c r="K2672" s="105"/>
      <c r="L2672" s="105"/>
      <c r="M2672" s="105"/>
      <c r="N2672" s="105"/>
      <c r="O2672" s="108"/>
      <c r="P2672" s="109"/>
      <c r="Q2672" s="110"/>
      <c r="R2672" s="110"/>
      <c r="S2672" s="110"/>
      <c r="T2672" s="110"/>
      <c r="U2672" s="111"/>
      <c r="V2672" s="111"/>
      <c r="W2672" s="112"/>
      <c r="X2672" s="113"/>
      <c r="Y2672" s="114"/>
      <c r="Z2672" s="115"/>
      <c r="AA2672" s="116"/>
      <c r="AB2672" s="117" t="b">
        <f t="shared" si="369"/>
        <v>0</v>
      </c>
      <c r="AC2672" s="117">
        <f t="shared" si="370"/>
        <v>0</v>
      </c>
      <c r="AD2672" s="118"/>
      <c r="AE2672" s="117" t="b">
        <f t="shared" si="371"/>
        <v>0</v>
      </c>
      <c r="AF2672" s="117">
        <f t="shared" si="372"/>
        <v>0</v>
      </c>
      <c r="AG2672" s="119">
        <f t="shared" si="373"/>
        <v>0</v>
      </c>
      <c r="AH2672" s="120" t="b">
        <f t="shared" si="374"/>
        <v>0</v>
      </c>
      <c r="AI2672" s="121">
        <f t="shared" si="375"/>
        <v>0</v>
      </c>
      <c r="AJ2672" s="122">
        <f>+C2672</f>
        <v>0</v>
      </c>
      <c r="AK2672" s="122" t="str">
        <f>IF(ISNA(VLOOKUP(postponeList!D2672,[1]Sheet!$A$2:$B$12,2,FALSE))," ",(VLOOKUP(postponeList!D2672,[1]Sheet!$A$2:$B$12,2,FALSE)))</f>
        <v xml:space="preserve"> </v>
      </c>
      <c r="AL2672" s="122" t="str">
        <f>IF(ISNA(VLOOKUP(E2672,[1]Sheet!$G$2:$H$40,2,FALSE))," ",VLOOKUP(E2672,[1]Sheet!$G$2:$H$40,2,FALSE))</f>
        <v xml:space="preserve"> </v>
      </c>
      <c r="AM2672" s="122" t="str">
        <f>IF(ISNA(VLOOKUP(G2672,[1]Sheet!$K$2:$L$159,2,FALSE))," ",(VLOOKUP(G2672,[1]Sheet!$K$2:$L$159,2,FALSE)))</f>
        <v xml:space="preserve"> </v>
      </c>
      <c r="AN2672" s="122" t="str">
        <f>IF(ISNA(VLOOKUP(I2672&amp;C2672,[1]Sheet!$D$2:$E$228,2,FALSE))," ",VLOOKUP(I2672&amp;C2672,[1]Sheet!$D$2:$E$228,2,FALSE))</f>
        <v xml:space="preserve"> </v>
      </c>
      <c r="AO2672" s="122" t="str">
        <f>+I2672&amp;C2672</f>
        <v/>
      </c>
      <c r="AP2672" s="122" t="str">
        <f>C2672&amp;D2672&amp;E2672&amp;G2672&amp;I2672&amp;O2672</f>
        <v/>
      </c>
      <c r="AQ2672" s="122" t="str">
        <f>B2672&amp;D2672&amp;N2672</f>
        <v/>
      </c>
      <c r="AR2672" s="123" t="str">
        <f>+D2672&amp;J2672</f>
        <v/>
      </c>
      <c r="AS2672" s="124" t="str">
        <f t="shared" si="376"/>
        <v/>
      </c>
      <c r="AT2672" s="125" t="str">
        <f t="shared" si="377"/>
        <v/>
      </c>
      <c r="AU2672" s="125" t="str">
        <f>IF(NOT(AT2672=""),VLOOKUP(AT2672,[1]PSI_Category!A:B,2,0),"")</f>
        <v/>
      </c>
      <c r="AV2672" s="167"/>
      <c r="AW2672" s="167"/>
      <c r="AX2672" s="167"/>
    </row>
    <row r="2673" spans="2:50" s="133" customFormat="1" ht="11.4" customHeight="1" x14ac:dyDescent="0.3">
      <c r="B2673" s="104"/>
      <c r="C2673" s="105"/>
      <c r="D2673" s="106"/>
      <c r="E2673" s="107"/>
      <c r="F2673" s="105"/>
      <c r="G2673" s="107"/>
      <c r="H2673" s="105"/>
      <c r="I2673" s="105"/>
      <c r="J2673" s="107"/>
      <c r="K2673" s="105"/>
      <c r="L2673" s="105"/>
      <c r="M2673" s="105"/>
      <c r="N2673" s="105"/>
      <c r="O2673" s="108"/>
      <c r="P2673" s="109"/>
      <c r="Q2673" s="110"/>
      <c r="R2673" s="110"/>
      <c r="S2673" s="110"/>
      <c r="T2673" s="110"/>
      <c r="U2673" s="111"/>
      <c r="V2673" s="111"/>
      <c r="W2673" s="112"/>
      <c r="X2673" s="113"/>
      <c r="Y2673" s="114"/>
      <c r="Z2673" s="115"/>
      <c r="AA2673" s="116"/>
      <c r="AB2673" s="117" t="b">
        <f t="shared" si="369"/>
        <v>0</v>
      </c>
      <c r="AC2673" s="117">
        <f t="shared" si="370"/>
        <v>0</v>
      </c>
      <c r="AD2673" s="118"/>
      <c r="AE2673" s="117" t="b">
        <f t="shared" si="371"/>
        <v>0</v>
      </c>
      <c r="AF2673" s="117">
        <f t="shared" si="372"/>
        <v>0</v>
      </c>
      <c r="AG2673" s="119">
        <f t="shared" si="373"/>
        <v>0</v>
      </c>
      <c r="AH2673" s="120" t="b">
        <f t="shared" si="374"/>
        <v>0</v>
      </c>
      <c r="AI2673" s="121">
        <f t="shared" si="375"/>
        <v>0</v>
      </c>
      <c r="AJ2673" s="122">
        <f>+C2673</f>
        <v>0</v>
      </c>
      <c r="AK2673" s="122" t="str">
        <f>IF(ISNA(VLOOKUP(postponeList!D2673,[1]Sheet!$A$2:$B$12,2,FALSE))," ",(VLOOKUP(postponeList!D2673,[1]Sheet!$A$2:$B$12,2,FALSE)))</f>
        <v xml:space="preserve"> </v>
      </c>
      <c r="AL2673" s="122" t="str">
        <f>IF(ISNA(VLOOKUP(E2673,[1]Sheet!$G$2:$H$40,2,FALSE))," ",VLOOKUP(E2673,[1]Sheet!$G$2:$H$40,2,FALSE))</f>
        <v xml:space="preserve"> </v>
      </c>
      <c r="AM2673" s="122" t="str">
        <f>IF(ISNA(VLOOKUP(G2673,[1]Sheet!$K$2:$L$159,2,FALSE))," ",(VLOOKUP(G2673,[1]Sheet!$K$2:$L$159,2,FALSE)))</f>
        <v xml:space="preserve"> </v>
      </c>
      <c r="AN2673" s="122" t="str">
        <f>IF(ISNA(VLOOKUP(I2673&amp;C2673,[1]Sheet!$D$2:$E$228,2,FALSE))," ",VLOOKUP(I2673&amp;C2673,[1]Sheet!$D$2:$E$228,2,FALSE))</f>
        <v xml:space="preserve"> </v>
      </c>
      <c r="AO2673" s="122" t="str">
        <f>+I2673&amp;C2673</f>
        <v/>
      </c>
      <c r="AP2673" s="122" t="str">
        <f>C2673&amp;D2673&amp;E2673&amp;G2673&amp;I2673&amp;O2673</f>
        <v/>
      </c>
      <c r="AQ2673" s="122" t="str">
        <f>B2673&amp;D2673&amp;N2673</f>
        <v/>
      </c>
      <c r="AR2673" s="123" t="str">
        <f>+D2673&amp;J2673</f>
        <v/>
      </c>
      <c r="AS2673" s="124" t="str">
        <f t="shared" si="376"/>
        <v/>
      </c>
      <c r="AT2673" s="125" t="str">
        <f t="shared" si="377"/>
        <v/>
      </c>
      <c r="AU2673" s="125" t="str">
        <f>IF(NOT(AT2673=""),VLOOKUP(AT2673,[1]PSI_Category!A:B,2,0),"")</f>
        <v/>
      </c>
      <c r="AV2673" s="167"/>
      <c r="AW2673" s="167"/>
      <c r="AX2673" s="167"/>
    </row>
    <row r="2674" spans="2:50" s="133" customFormat="1" ht="11.4" customHeight="1" x14ac:dyDescent="0.3">
      <c r="B2674" s="104"/>
      <c r="C2674" s="105"/>
      <c r="D2674" s="106"/>
      <c r="E2674" s="107"/>
      <c r="F2674" s="105"/>
      <c r="G2674" s="107"/>
      <c r="H2674" s="105"/>
      <c r="I2674" s="105"/>
      <c r="J2674" s="107"/>
      <c r="K2674" s="105"/>
      <c r="L2674" s="105"/>
      <c r="M2674" s="105"/>
      <c r="N2674" s="105"/>
      <c r="O2674" s="131"/>
      <c r="P2674" s="109"/>
      <c r="Q2674" s="110"/>
      <c r="R2674" s="110"/>
      <c r="S2674" s="110"/>
      <c r="T2674" s="110"/>
      <c r="U2674" s="111"/>
      <c r="V2674" s="111"/>
      <c r="W2674" s="112"/>
      <c r="X2674" s="113"/>
      <c r="Y2674" s="114"/>
      <c r="Z2674" s="115"/>
      <c r="AA2674" s="116"/>
      <c r="AB2674" s="117" t="b">
        <f t="shared" si="369"/>
        <v>0</v>
      </c>
      <c r="AC2674" s="117">
        <f t="shared" si="370"/>
        <v>0</v>
      </c>
      <c r="AD2674" s="118"/>
      <c r="AE2674" s="117" t="b">
        <f t="shared" si="371"/>
        <v>0</v>
      </c>
      <c r="AF2674" s="117">
        <f t="shared" si="372"/>
        <v>0</v>
      </c>
      <c r="AG2674" s="119">
        <f t="shared" si="373"/>
        <v>0</v>
      </c>
      <c r="AH2674" s="120" t="b">
        <f t="shared" si="374"/>
        <v>0</v>
      </c>
      <c r="AI2674" s="121">
        <f t="shared" si="375"/>
        <v>0</v>
      </c>
      <c r="AJ2674" s="122">
        <f>+C2674</f>
        <v>0</v>
      </c>
      <c r="AK2674" s="122" t="str">
        <f>IF(ISNA(VLOOKUP(postponeList!D2674,[1]Sheet!$A$2:$B$12,2,FALSE))," ",(VLOOKUP(postponeList!D2674,[1]Sheet!$A$2:$B$12,2,FALSE)))</f>
        <v xml:space="preserve"> </v>
      </c>
      <c r="AL2674" s="122" t="str">
        <f>IF(ISNA(VLOOKUP(E2674,[1]Sheet!$G$2:$H$40,2,FALSE))," ",VLOOKUP(E2674,[1]Sheet!$G$2:$H$40,2,FALSE))</f>
        <v xml:space="preserve"> </v>
      </c>
      <c r="AM2674" s="122" t="str">
        <f>IF(ISNA(VLOOKUP(G2674,[1]Sheet!$K$2:$L$159,2,FALSE))," ",(VLOOKUP(G2674,[1]Sheet!$K$2:$L$159,2,FALSE)))</f>
        <v xml:space="preserve"> </v>
      </c>
      <c r="AN2674" s="122" t="str">
        <f>IF(ISNA(VLOOKUP(I2674&amp;C2674,[1]Sheet!$D$2:$E$228,2,FALSE))," ",VLOOKUP(I2674&amp;C2674,[1]Sheet!$D$2:$E$228,2,FALSE))</f>
        <v xml:space="preserve"> </v>
      </c>
      <c r="AO2674" s="122" t="str">
        <f>+I2674&amp;C2674</f>
        <v/>
      </c>
      <c r="AP2674" s="122" t="str">
        <f>C2674&amp;D2674&amp;E2674&amp;G2674&amp;I2674&amp;O2674</f>
        <v/>
      </c>
      <c r="AQ2674" s="122" t="str">
        <f>B2674&amp;D2674&amp;N2674</f>
        <v/>
      </c>
      <c r="AR2674" s="123" t="str">
        <f>+D2674&amp;J2674</f>
        <v/>
      </c>
      <c r="AS2674" s="124" t="str">
        <f t="shared" si="376"/>
        <v/>
      </c>
      <c r="AT2674" s="125" t="str">
        <f t="shared" si="377"/>
        <v/>
      </c>
      <c r="AU2674" s="125" t="str">
        <f>IF(NOT(AT2674=""),VLOOKUP(AT2674,[1]PSI_Category!A:B,2,0),"")</f>
        <v/>
      </c>
      <c r="AV2674" s="167"/>
      <c r="AW2674" s="167"/>
      <c r="AX2674" s="167"/>
    </row>
    <row r="2675" spans="2:50" s="133" customFormat="1" ht="11.4" customHeight="1" x14ac:dyDescent="0.3">
      <c r="B2675" s="104"/>
      <c r="C2675" s="105"/>
      <c r="D2675" s="106"/>
      <c r="E2675" s="107"/>
      <c r="F2675" s="105"/>
      <c r="G2675" s="107"/>
      <c r="H2675" s="105"/>
      <c r="I2675" s="105"/>
      <c r="J2675" s="107"/>
      <c r="K2675" s="105"/>
      <c r="L2675" s="105"/>
      <c r="M2675" s="105"/>
      <c r="N2675" s="105"/>
      <c r="O2675" s="131"/>
      <c r="P2675" s="109"/>
      <c r="Q2675" s="110"/>
      <c r="R2675" s="110"/>
      <c r="S2675" s="110"/>
      <c r="T2675" s="110"/>
      <c r="U2675" s="111"/>
      <c r="V2675" s="111"/>
      <c r="W2675" s="112"/>
      <c r="X2675" s="113"/>
      <c r="Y2675" s="114"/>
      <c r="Z2675" s="115"/>
      <c r="AA2675" s="116"/>
      <c r="AB2675" s="117" t="b">
        <f t="shared" si="369"/>
        <v>0</v>
      </c>
      <c r="AC2675" s="117">
        <f t="shared" si="370"/>
        <v>0</v>
      </c>
      <c r="AD2675" s="118"/>
      <c r="AE2675" s="117" t="b">
        <f t="shared" si="371"/>
        <v>0</v>
      </c>
      <c r="AF2675" s="117">
        <f t="shared" si="372"/>
        <v>0</v>
      </c>
      <c r="AG2675" s="119">
        <f t="shared" si="373"/>
        <v>0</v>
      </c>
      <c r="AH2675" s="120" t="b">
        <f t="shared" si="374"/>
        <v>0</v>
      </c>
      <c r="AI2675" s="121">
        <f t="shared" si="375"/>
        <v>0</v>
      </c>
      <c r="AJ2675" s="122">
        <f>+C2675</f>
        <v>0</v>
      </c>
      <c r="AK2675" s="122" t="str">
        <f>IF(ISNA(VLOOKUP(postponeList!D2675,[1]Sheet!$A$2:$B$12,2,FALSE))," ",(VLOOKUP(postponeList!D2675,[1]Sheet!$A$2:$B$12,2,FALSE)))</f>
        <v xml:space="preserve"> </v>
      </c>
      <c r="AL2675" s="122" t="str">
        <f>IF(ISNA(VLOOKUP(E2675,[1]Sheet!$G$2:$H$40,2,FALSE))," ",VLOOKUP(E2675,[1]Sheet!$G$2:$H$40,2,FALSE))</f>
        <v xml:space="preserve"> </v>
      </c>
      <c r="AM2675" s="122" t="str">
        <f>IF(ISNA(VLOOKUP(G2675,[1]Sheet!$K$2:$L$159,2,FALSE))," ",(VLOOKUP(G2675,[1]Sheet!$K$2:$L$159,2,FALSE)))</f>
        <v xml:space="preserve"> </v>
      </c>
      <c r="AN2675" s="122" t="str">
        <f>IF(ISNA(VLOOKUP(I2675&amp;C2675,[1]Sheet!$D$2:$E$228,2,FALSE))," ",VLOOKUP(I2675&amp;C2675,[1]Sheet!$D$2:$E$228,2,FALSE))</f>
        <v xml:space="preserve"> </v>
      </c>
      <c r="AO2675" s="122" t="str">
        <f>+I2675&amp;C2675</f>
        <v/>
      </c>
      <c r="AP2675" s="122" t="str">
        <f>C2675&amp;D2675&amp;E2675&amp;G2675&amp;I2675&amp;O2675</f>
        <v/>
      </c>
      <c r="AQ2675" s="122" t="str">
        <f>B2675&amp;D2675&amp;N2675</f>
        <v/>
      </c>
      <c r="AR2675" s="123" t="str">
        <f>+D2675&amp;J2675</f>
        <v/>
      </c>
      <c r="AS2675" s="124" t="str">
        <f t="shared" si="376"/>
        <v/>
      </c>
      <c r="AT2675" s="125" t="str">
        <f t="shared" si="377"/>
        <v/>
      </c>
      <c r="AU2675" s="125" t="str">
        <f>IF(NOT(AT2675=""),VLOOKUP(AT2675,[1]PSI_Category!A:B,2,0),"")</f>
        <v/>
      </c>
      <c r="AV2675" s="167"/>
      <c r="AW2675" s="167"/>
      <c r="AX2675" s="167"/>
    </row>
    <row r="2676" spans="2:50" s="133" customFormat="1" ht="11.4" customHeight="1" x14ac:dyDescent="0.3">
      <c r="B2676" s="104"/>
      <c r="C2676" s="105"/>
      <c r="D2676" s="106"/>
      <c r="E2676" s="107"/>
      <c r="F2676" s="105"/>
      <c r="G2676" s="107"/>
      <c r="H2676" s="105"/>
      <c r="I2676" s="105"/>
      <c r="J2676" s="107"/>
      <c r="K2676" s="105"/>
      <c r="L2676" s="105"/>
      <c r="M2676" s="105"/>
      <c r="N2676" s="105"/>
      <c r="O2676" s="131"/>
      <c r="P2676" s="109"/>
      <c r="Q2676" s="110"/>
      <c r="R2676" s="110"/>
      <c r="S2676" s="110"/>
      <c r="T2676" s="110"/>
      <c r="U2676" s="111"/>
      <c r="V2676" s="111"/>
      <c r="W2676" s="112"/>
      <c r="X2676" s="113"/>
      <c r="Y2676" s="114"/>
      <c r="Z2676" s="115"/>
      <c r="AA2676" s="116"/>
      <c r="AB2676" s="117" t="b">
        <f t="shared" si="369"/>
        <v>0</v>
      </c>
      <c r="AC2676" s="117">
        <f t="shared" si="370"/>
        <v>0</v>
      </c>
      <c r="AD2676" s="118"/>
      <c r="AE2676" s="117" t="b">
        <f t="shared" si="371"/>
        <v>0</v>
      </c>
      <c r="AF2676" s="117">
        <f t="shared" si="372"/>
        <v>0</v>
      </c>
      <c r="AG2676" s="119">
        <f t="shared" si="373"/>
        <v>0</v>
      </c>
      <c r="AH2676" s="120" t="b">
        <f t="shared" si="374"/>
        <v>0</v>
      </c>
      <c r="AI2676" s="121">
        <f t="shared" si="375"/>
        <v>0</v>
      </c>
      <c r="AJ2676" s="122">
        <f>+C2676</f>
        <v>0</v>
      </c>
      <c r="AK2676" s="122" t="str">
        <f>IF(ISNA(VLOOKUP(postponeList!D2676,[1]Sheet!$A$2:$B$12,2,FALSE))," ",(VLOOKUP(postponeList!D2676,[1]Sheet!$A$2:$B$12,2,FALSE)))</f>
        <v xml:space="preserve"> </v>
      </c>
      <c r="AL2676" s="122" t="str">
        <f>IF(ISNA(VLOOKUP(E2676,[1]Sheet!$G$2:$H$40,2,FALSE))," ",VLOOKUP(E2676,[1]Sheet!$G$2:$H$40,2,FALSE))</f>
        <v xml:space="preserve"> </v>
      </c>
      <c r="AM2676" s="122" t="str">
        <f>IF(ISNA(VLOOKUP(G2676,[1]Sheet!$K$2:$L$159,2,FALSE))," ",(VLOOKUP(G2676,[1]Sheet!$K$2:$L$159,2,FALSE)))</f>
        <v xml:space="preserve"> </v>
      </c>
      <c r="AN2676" s="122" t="str">
        <f>IF(ISNA(VLOOKUP(I2676&amp;C2676,[1]Sheet!$D$2:$E$228,2,FALSE))," ",VLOOKUP(I2676&amp;C2676,[1]Sheet!$D$2:$E$228,2,FALSE))</f>
        <v xml:space="preserve"> </v>
      </c>
      <c r="AO2676" s="122" t="str">
        <f>+I2676&amp;C2676</f>
        <v/>
      </c>
      <c r="AP2676" s="122" t="str">
        <f>C2676&amp;D2676&amp;E2676&amp;G2676&amp;I2676&amp;O2676</f>
        <v/>
      </c>
      <c r="AQ2676" s="122" t="str">
        <f>B2676&amp;D2676&amp;N2676</f>
        <v/>
      </c>
      <c r="AR2676" s="123" t="str">
        <f>+D2676&amp;J2676</f>
        <v/>
      </c>
      <c r="AS2676" s="124" t="str">
        <f t="shared" si="376"/>
        <v/>
      </c>
      <c r="AT2676" s="125" t="str">
        <f t="shared" si="377"/>
        <v/>
      </c>
      <c r="AU2676" s="125" t="str">
        <f>IF(NOT(AT2676=""),VLOOKUP(AT2676,[1]PSI_Category!A:B,2,0),"")</f>
        <v/>
      </c>
      <c r="AV2676" s="167"/>
      <c r="AW2676" s="167"/>
      <c r="AX2676" s="167"/>
    </row>
    <row r="2677" spans="2:50" s="133" customFormat="1" ht="11.4" customHeight="1" x14ac:dyDescent="0.3">
      <c r="B2677" s="104"/>
      <c r="C2677" s="105"/>
      <c r="D2677" s="106"/>
      <c r="E2677" s="107"/>
      <c r="F2677" s="105"/>
      <c r="G2677" s="107"/>
      <c r="H2677" s="105"/>
      <c r="I2677" s="105"/>
      <c r="J2677" s="107"/>
      <c r="K2677" s="105"/>
      <c r="L2677" s="105"/>
      <c r="M2677" s="105"/>
      <c r="N2677" s="105"/>
      <c r="O2677" s="131"/>
      <c r="P2677" s="109"/>
      <c r="Q2677" s="110"/>
      <c r="R2677" s="110"/>
      <c r="S2677" s="110"/>
      <c r="T2677" s="110"/>
      <c r="U2677" s="111"/>
      <c r="V2677" s="111"/>
      <c r="W2677" s="112"/>
      <c r="X2677" s="113"/>
      <c r="Y2677" s="114"/>
      <c r="Z2677" s="115"/>
      <c r="AA2677" s="116"/>
      <c r="AB2677" s="117" t="b">
        <f t="shared" si="369"/>
        <v>0</v>
      </c>
      <c r="AC2677" s="117">
        <f t="shared" si="370"/>
        <v>0</v>
      </c>
      <c r="AD2677" s="118"/>
      <c r="AE2677" s="117" t="b">
        <f t="shared" si="371"/>
        <v>0</v>
      </c>
      <c r="AF2677" s="117">
        <f t="shared" si="372"/>
        <v>0</v>
      </c>
      <c r="AG2677" s="119">
        <f t="shared" si="373"/>
        <v>0</v>
      </c>
      <c r="AH2677" s="120" t="b">
        <f t="shared" si="374"/>
        <v>0</v>
      </c>
      <c r="AI2677" s="121">
        <f t="shared" si="375"/>
        <v>0</v>
      </c>
      <c r="AJ2677" s="122">
        <f>+C2677</f>
        <v>0</v>
      </c>
      <c r="AK2677" s="122" t="str">
        <f>IF(ISNA(VLOOKUP(postponeList!D2677,[1]Sheet!$A$2:$B$12,2,FALSE))," ",(VLOOKUP(postponeList!D2677,[1]Sheet!$A$2:$B$12,2,FALSE)))</f>
        <v xml:space="preserve"> </v>
      </c>
      <c r="AL2677" s="122" t="str">
        <f>IF(ISNA(VLOOKUP(E2677,[1]Sheet!$G$2:$H$40,2,FALSE))," ",VLOOKUP(E2677,[1]Sheet!$G$2:$H$40,2,FALSE))</f>
        <v xml:space="preserve"> </v>
      </c>
      <c r="AM2677" s="122" t="str">
        <f>IF(ISNA(VLOOKUP(G2677,[1]Sheet!$K$2:$L$159,2,FALSE))," ",(VLOOKUP(G2677,[1]Sheet!$K$2:$L$159,2,FALSE)))</f>
        <v xml:space="preserve"> </v>
      </c>
      <c r="AN2677" s="122" t="str">
        <f>IF(ISNA(VLOOKUP(I2677&amp;C2677,[1]Sheet!$D$2:$E$228,2,FALSE))," ",VLOOKUP(I2677&amp;C2677,[1]Sheet!$D$2:$E$228,2,FALSE))</f>
        <v xml:space="preserve"> </v>
      </c>
      <c r="AO2677" s="122" t="str">
        <f>+I2677&amp;C2677</f>
        <v/>
      </c>
      <c r="AP2677" s="122" t="str">
        <f>C2677&amp;D2677&amp;E2677&amp;G2677&amp;I2677&amp;O2677</f>
        <v/>
      </c>
      <c r="AQ2677" s="122" t="str">
        <f>B2677&amp;D2677&amp;N2677</f>
        <v/>
      </c>
      <c r="AR2677" s="123" t="str">
        <f>+D2677&amp;J2677</f>
        <v/>
      </c>
      <c r="AS2677" s="124" t="str">
        <f t="shared" si="376"/>
        <v/>
      </c>
      <c r="AT2677" s="125" t="str">
        <f t="shared" si="377"/>
        <v/>
      </c>
      <c r="AU2677" s="125" t="str">
        <f>IF(NOT(AT2677=""),VLOOKUP(AT2677,[1]PSI_Category!A:B,2,0),"")</f>
        <v/>
      </c>
      <c r="AV2677" s="167"/>
      <c r="AW2677" s="167"/>
      <c r="AX2677" s="167"/>
    </row>
    <row r="2678" spans="2:50" s="133" customFormat="1" ht="11.4" customHeight="1" x14ac:dyDescent="0.3">
      <c r="B2678" s="104"/>
      <c r="C2678" s="105"/>
      <c r="D2678" s="106"/>
      <c r="E2678" s="107"/>
      <c r="F2678" s="105"/>
      <c r="G2678" s="107"/>
      <c r="H2678" s="105"/>
      <c r="I2678" s="105"/>
      <c r="J2678" s="107"/>
      <c r="K2678" s="105"/>
      <c r="L2678" s="105"/>
      <c r="M2678" s="105"/>
      <c r="N2678" s="105"/>
      <c r="O2678" s="131"/>
      <c r="P2678" s="109"/>
      <c r="Q2678" s="110"/>
      <c r="R2678" s="110"/>
      <c r="S2678" s="110"/>
      <c r="T2678" s="110"/>
      <c r="U2678" s="111"/>
      <c r="V2678" s="111"/>
      <c r="W2678" s="112"/>
      <c r="X2678" s="113"/>
      <c r="Y2678" s="114"/>
      <c r="Z2678" s="115"/>
      <c r="AA2678" s="116"/>
      <c r="AB2678" s="117" t="b">
        <f t="shared" si="369"/>
        <v>0</v>
      </c>
      <c r="AC2678" s="117">
        <f t="shared" si="370"/>
        <v>0</v>
      </c>
      <c r="AD2678" s="118"/>
      <c r="AE2678" s="117" t="b">
        <f t="shared" si="371"/>
        <v>0</v>
      </c>
      <c r="AF2678" s="117">
        <f t="shared" si="372"/>
        <v>0</v>
      </c>
      <c r="AG2678" s="119">
        <f t="shared" si="373"/>
        <v>0</v>
      </c>
      <c r="AH2678" s="120" t="b">
        <f t="shared" si="374"/>
        <v>0</v>
      </c>
      <c r="AI2678" s="121">
        <f t="shared" si="375"/>
        <v>0</v>
      </c>
      <c r="AJ2678" s="122">
        <f>+C2678</f>
        <v>0</v>
      </c>
      <c r="AK2678" s="122" t="str">
        <f>IF(ISNA(VLOOKUP(postponeList!D2678,[1]Sheet!$A$2:$B$12,2,FALSE))," ",(VLOOKUP(postponeList!D2678,[1]Sheet!$A$2:$B$12,2,FALSE)))</f>
        <v xml:space="preserve"> </v>
      </c>
      <c r="AL2678" s="122" t="str">
        <f>IF(ISNA(VLOOKUP(E2678,[1]Sheet!$G$2:$H$40,2,FALSE))," ",VLOOKUP(E2678,[1]Sheet!$G$2:$H$40,2,FALSE))</f>
        <v xml:space="preserve"> </v>
      </c>
      <c r="AM2678" s="122" t="str">
        <f>IF(ISNA(VLOOKUP(G2678,[1]Sheet!$K$2:$L$159,2,FALSE))," ",(VLOOKUP(G2678,[1]Sheet!$K$2:$L$159,2,FALSE)))</f>
        <v xml:space="preserve"> </v>
      </c>
      <c r="AN2678" s="122" t="str">
        <f>IF(ISNA(VLOOKUP(I2678&amp;C2678,[1]Sheet!$D$2:$E$228,2,FALSE))," ",VLOOKUP(I2678&amp;C2678,[1]Sheet!$D$2:$E$228,2,FALSE))</f>
        <v xml:space="preserve"> </v>
      </c>
      <c r="AO2678" s="122" t="str">
        <f>+I2678&amp;C2678</f>
        <v/>
      </c>
      <c r="AP2678" s="122" t="str">
        <f>C2678&amp;D2678&amp;E2678&amp;G2678&amp;I2678&amp;O2678</f>
        <v/>
      </c>
      <c r="AQ2678" s="122" t="str">
        <f>B2678&amp;D2678&amp;N2678</f>
        <v/>
      </c>
      <c r="AR2678" s="123" t="str">
        <f>+D2678&amp;J2678</f>
        <v/>
      </c>
      <c r="AS2678" s="124" t="str">
        <f t="shared" si="376"/>
        <v/>
      </c>
      <c r="AT2678" s="125" t="str">
        <f t="shared" si="377"/>
        <v/>
      </c>
      <c r="AU2678" s="125" t="str">
        <f>IF(NOT(AT2678=""),VLOOKUP(AT2678,[1]PSI_Category!A:B,2,0),"")</f>
        <v/>
      </c>
      <c r="AV2678" s="167"/>
      <c r="AW2678" s="167"/>
      <c r="AX2678" s="167"/>
    </row>
    <row r="2679" spans="2:50" s="133" customFormat="1" ht="11.4" customHeight="1" x14ac:dyDescent="0.3">
      <c r="B2679" s="104"/>
      <c r="C2679" s="105"/>
      <c r="D2679" s="106"/>
      <c r="E2679" s="107"/>
      <c r="F2679" s="105"/>
      <c r="G2679" s="107"/>
      <c r="H2679" s="105"/>
      <c r="I2679" s="105"/>
      <c r="J2679" s="107"/>
      <c r="K2679" s="105"/>
      <c r="L2679" s="105"/>
      <c r="M2679" s="105"/>
      <c r="N2679" s="105"/>
      <c r="O2679" s="131"/>
      <c r="P2679" s="109"/>
      <c r="Q2679" s="110"/>
      <c r="R2679" s="110"/>
      <c r="S2679" s="110"/>
      <c r="T2679" s="110"/>
      <c r="U2679" s="111"/>
      <c r="V2679" s="111"/>
      <c r="W2679" s="112"/>
      <c r="X2679" s="113"/>
      <c r="Y2679" s="114"/>
      <c r="Z2679" s="115"/>
      <c r="AA2679" s="116"/>
      <c r="AB2679" s="117" t="b">
        <f t="shared" si="369"/>
        <v>0</v>
      </c>
      <c r="AC2679" s="117">
        <f t="shared" si="370"/>
        <v>0</v>
      </c>
      <c r="AD2679" s="118"/>
      <c r="AE2679" s="117" t="b">
        <f t="shared" si="371"/>
        <v>0</v>
      </c>
      <c r="AF2679" s="117">
        <f t="shared" si="372"/>
        <v>0</v>
      </c>
      <c r="AG2679" s="119">
        <f t="shared" si="373"/>
        <v>0</v>
      </c>
      <c r="AH2679" s="120" t="b">
        <f t="shared" si="374"/>
        <v>0</v>
      </c>
      <c r="AI2679" s="121">
        <f t="shared" si="375"/>
        <v>0</v>
      </c>
      <c r="AJ2679" s="122">
        <f>+C2679</f>
        <v>0</v>
      </c>
      <c r="AK2679" s="122" t="str">
        <f>IF(ISNA(VLOOKUP(postponeList!D2679,[1]Sheet!$A$2:$B$12,2,FALSE))," ",(VLOOKUP(postponeList!D2679,[1]Sheet!$A$2:$B$12,2,FALSE)))</f>
        <v xml:space="preserve"> </v>
      </c>
      <c r="AL2679" s="122" t="str">
        <f>IF(ISNA(VLOOKUP(E2679,[1]Sheet!$G$2:$H$40,2,FALSE))," ",VLOOKUP(E2679,[1]Sheet!$G$2:$H$40,2,FALSE))</f>
        <v xml:space="preserve"> </v>
      </c>
      <c r="AM2679" s="122" t="str">
        <f>IF(ISNA(VLOOKUP(G2679,[1]Sheet!$K$2:$L$159,2,FALSE))," ",(VLOOKUP(G2679,[1]Sheet!$K$2:$L$159,2,FALSE)))</f>
        <v xml:space="preserve"> </v>
      </c>
      <c r="AN2679" s="122" t="str">
        <f>IF(ISNA(VLOOKUP(I2679&amp;C2679,[1]Sheet!$D$2:$E$228,2,FALSE))," ",VLOOKUP(I2679&amp;C2679,[1]Sheet!$D$2:$E$228,2,FALSE))</f>
        <v xml:space="preserve"> </v>
      </c>
      <c r="AO2679" s="122" t="str">
        <f>+I2679&amp;C2679</f>
        <v/>
      </c>
      <c r="AP2679" s="122" t="str">
        <f>C2679&amp;D2679&amp;E2679&amp;G2679&amp;I2679&amp;O2679</f>
        <v/>
      </c>
      <c r="AQ2679" s="122" t="str">
        <f>B2679&amp;D2679&amp;N2679</f>
        <v/>
      </c>
      <c r="AR2679" s="123" t="str">
        <f>+D2679&amp;J2679</f>
        <v/>
      </c>
      <c r="AS2679" s="124" t="str">
        <f t="shared" si="376"/>
        <v/>
      </c>
      <c r="AT2679" s="125" t="str">
        <f t="shared" si="377"/>
        <v/>
      </c>
      <c r="AU2679" s="125" t="str">
        <f>IF(NOT(AT2679=""),VLOOKUP(AT2679,[1]PSI_Category!A:B,2,0),"")</f>
        <v/>
      </c>
      <c r="AV2679" s="167"/>
      <c r="AW2679" s="167"/>
      <c r="AX2679" s="167"/>
    </row>
    <row r="2680" spans="2:50" s="133" customFormat="1" ht="11.4" customHeight="1" x14ac:dyDescent="0.3">
      <c r="B2680" s="104"/>
      <c r="C2680" s="105"/>
      <c r="D2680" s="106"/>
      <c r="E2680" s="107"/>
      <c r="F2680" s="105"/>
      <c r="G2680" s="107"/>
      <c r="H2680" s="105"/>
      <c r="I2680" s="105"/>
      <c r="J2680" s="107"/>
      <c r="K2680" s="105"/>
      <c r="L2680" s="105"/>
      <c r="M2680" s="105"/>
      <c r="N2680" s="105"/>
      <c r="O2680" s="131"/>
      <c r="P2680" s="109"/>
      <c r="Q2680" s="110"/>
      <c r="R2680" s="110"/>
      <c r="S2680" s="110"/>
      <c r="T2680" s="110"/>
      <c r="U2680" s="111"/>
      <c r="V2680" s="111"/>
      <c r="W2680" s="112"/>
      <c r="X2680" s="113"/>
      <c r="Y2680" s="114"/>
      <c r="Z2680" s="115"/>
      <c r="AA2680" s="116"/>
      <c r="AB2680" s="117" t="b">
        <f t="shared" si="369"/>
        <v>0</v>
      </c>
      <c r="AC2680" s="117">
        <f t="shared" si="370"/>
        <v>0</v>
      </c>
      <c r="AD2680" s="118"/>
      <c r="AE2680" s="117" t="b">
        <f t="shared" si="371"/>
        <v>0</v>
      </c>
      <c r="AF2680" s="117">
        <f t="shared" si="372"/>
        <v>0</v>
      </c>
      <c r="AG2680" s="119">
        <f t="shared" si="373"/>
        <v>0</v>
      </c>
      <c r="AH2680" s="120" t="b">
        <f t="shared" si="374"/>
        <v>0</v>
      </c>
      <c r="AI2680" s="121">
        <f t="shared" si="375"/>
        <v>0</v>
      </c>
      <c r="AJ2680" s="122">
        <f>+C2680</f>
        <v>0</v>
      </c>
      <c r="AK2680" s="122" t="str">
        <f>IF(ISNA(VLOOKUP(postponeList!D2680,[1]Sheet!$A$2:$B$12,2,FALSE))," ",(VLOOKUP(postponeList!D2680,[1]Sheet!$A$2:$B$12,2,FALSE)))</f>
        <v xml:space="preserve"> </v>
      </c>
      <c r="AL2680" s="122" t="str">
        <f>IF(ISNA(VLOOKUP(E2680,[1]Sheet!$G$2:$H$40,2,FALSE))," ",VLOOKUP(E2680,[1]Sheet!$G$2:$H$40,2,FALSE))</f>
        <v xml:space="preserve"> </v>
      </c>
      <c r="AM2680" s="122" t="str">
        <f>IF(ISNA(VLOOKUP(G2680,[1]Sheet!$K$2:$L$159,2,FALSE))," ",(VLOOKUP(G2680,[1]Sheet!$K$2:$L$159,2,FALSE)))</f>
        <v xml:space="preserve"> </v>
      </c>
      <c r="AN2680" s="122" t="str">
        <f>IF(ISNA(VLOOKUP(I2680&amp;C2680,[1]Sheet!$D$2:$E$228,2,FALSE))," ",VLOOKUP(I2680&amp;C2680,[1]Sheet!$D$2:$E$228,2,FALSE))</f>
        <v xml:space="preserve"> </v>
      </c>
      <c r="AO2680" s="122" t="str">
        <f>+I2680&amp;C2680</f>
        <v/>
      </c>
      <c r="AP2680" s="122" t="str">
        <f>C2680&amp;D2680&amp;E2680&amp;G2680&amp;I2680&amp;O2680</f>
        <v/>
      </c>
      <c r="AQ2680" s="122" t="str">
        <f>B2680&amp;D2680&amp;N2680</f>
        <v/>
      </c>
      <c r="AR2680" s="123" t="str">
        <f>+D2680&amp;J2680</f>
        <v/>
      </c>
      <c r="AS2680" s="124" t="str">
        <f t="shared" si="376"/>
        <v/>
      </c>
      <c r="AT2680" s="125" t="str">
        <f t="shared" si="377"/>
        <v/>
      </c>
      <c r="AU2680" s="125" t="str">
        <f>IF(NOT(AT2680=""),VLOOKUP(AT2680,[1]PSI_Category!A:B,2,0),"")</f>
        <v/>
      </c>
      <c r="AV2680" s="167"/>
      <c r="AW2680" s="167"/>
      <c r="AX2680" s="167"/>
    </row>
    <row r="2681" spans="2:50" s="133" customFormat="1" ht="11.4" customHeight="1" x14ac:dyDescent="0.3">
      <c r="B2681" s="104"/>
      <c r="C2681" s="105"/>
      <c r="D2681" s="106"/>
      <c r="E2681" s="107"/>
      <c r="F2681" s="105"/>
      <c r="G2681" s="107"/>
      <c r="H2681" s="105"/>
      <c r="I2681" s="105"/>
      <c r="J2681" s="107"/>
      <c r="K2681" s="105"/>
      <c r="L2681" s="105"/>
      <c r="M2681" s="105"/>
      <c r="N2681" s="105"/>
      <c r="O2681" s="131"/>
      <c r="P2681" s="109"/>
      <c r="Q2681" s="110"/>
      <c r="R2681" s="110"/>
      <c r="S2681" s="110"/>
      <c r="T2681" s="110"/>
      <c r="U2681" s="111"/>
      <c r="V2681" s="111"/>
      <c r="W2681" s="112"/>
      <c r="X2681" s="113"/>
      <c r="Y2681" s="114"/>
      <c r="Z2681" s="115"/>
      <c r="AA2681" s="116"/>
      <c r="AB2681" s="117" t="b">
        <f t="shared" si="369"/>
        <v>0</v>
      </c>
      <c r="AC2681" s="117">
        <f t="shared" si="370"/>
        <v>0</v>
      </c>
      <c r="AD2681" s="118"/>
      <c r="AE2681" s="117" t="b">
        <f t="shared" si="371"/>
        <v>0</v>
      </c>
      <c r="AF2681" s="117">
        <f t="shared" si="372"/>
        <v>0</v>
      </c>
      <c r="AG2681" s="119">
        <f t="shared" si="373"/>
        <v>0</v>
      </c>
      <c r="AH2681" s="120" t="b">
        <f t="shared" si="374"/>
        <v>0</v>
      </c>
      <c r="AI2681" s="121">
        <f t="shared" si="375"/>
        <v>0</v>
      </c>
      <c r="AJ2681" s="122">
        <f>+C2681</f>
        <v>0</v>
      </c>
      <c r="AK2681" s="122" t="str">
        <f>IF(ISNA(VLOOKUP(postponeList!D2681,[1]Sheet!$A$2:$B$12,2,FALSE))," ",(VLOOKUP(postponeList!D2681,[1]Sheet!$A$2:$B$12,2,FALSE)))</f>
        <v xml:space="preserve"> </v>
      </c>
      <c r="AL2681" s="122" t="str">
        <f>IF(ISNA(VLOOKUP(E2681,[1]Sheet!$G$2:$H$40,2,FALSE))," ",VLOOKUP(E2681,[1]Sheet!$G$2:$H$40,2,FALSE))</f>
        <v xml:space="preserve"> </v>
      </c>
      <c r="AM2681" s="122" t="str">
        <f>IF(ISNA(VLOOKUP(G2681,[1]Sheet!$K$2:$L$159,2,FALSE))," ",(VLOOKUP(G2681,[1]Sheet!$K$2:$L$159,2,FALSE)))</f>
        <v xml:space="preserve"> </v>
      </c>
      <c r="AN2681" s="122" t="str">
        <f>IF(ISNA(VLOOKUP(I2681&amp;C2681,[1]Sheet!$D$2:$E$228,2,FALSE))," ",VLOOKUP(I2681&amp;C2681,[1]Sheet!$D$2:$E$228,2,FALSE))</f>
        <v xml:space="preserve"> </v>
      </c>
      <c r="AO2681" s="122" t="str">
        <f>+I2681&amp;C2681</f>
        <v/>
      </c>
      <c r="AP2681" s="122" t="str">
        <f>C2681&amp;D2681&amp;E2681&amp;G2681&amp;I2681&amp;O2681</f>
        <v/>
      </c>
      <c r="AQ2681" s="122" t="str">
        <f>B2681&amp;D2681&amp;N2681</f>
        <v/>
      </c>
      <c r="AR2681" s="123" t="str">
        <f>+D2681&amp;J2681</f>
        <v/>
      </c>
      <c r="AS2681" s="124" t="str">
        <f t="shared" si="376"/>
        <v/>
      </c>
      <c r="AT2681" s="125" t="str">
        <f t="shared" si="377"/>
        <v/>
      </c>
      <c r="AU2681" s="125" t="str">
        <f>IF(NOT(AT2681=""),VLOOKUP(AT2681,[1]PSI_Category!A:B,2,0),"")</f>
        <v/>
      </c>
      <c r="AV2681" s="167"/>
      <c r="AW2681" s="167"/>
      <c r="AX2681" s="167"/>
    </row>
    <row r="2682" spans="2:50" s="133" customFormat="1" ht="11.4" customHeight="1" x14ac:dyDescent="0.3">
      <c r="B2682" s="104"/>
      <c r="C2682" s="105"/>
      <c r="D2682" s="106"/>
      <c r="E2682" s="107"/>
      <c r="F2682" s="105"/>
      <c r="G2682" s="107"/>
      <c r="H2682" s="105"/>
      <c r="I2682" s="105"/>
      <c r="J2682" s="107"/>
      <c r="K2682" s="105"/>
      <c r="L2682" s="105"/>
      <c r="M2682" s="105"/>
      <c r="N2682" s="105"/>
      <c r="O2682" s="131"/>
      <c r="P2682" s="109"/>
      <c r="Q2682" s="110"/>
      <c r="R2682" s="110"/>
      <c r="S2682" s="110"/>
      <c r="T2682" s="110"/>
      <c r="U2682" s="111"/>
      <c r="V2682" s="111"/>
      <c r="W2682" s="112"/>
      <c r="X2682" s="113"/>
      <c r="Y2682" s="114"/>
      <c r="Z2682" s="115"/>
      <c r="AA2682" s="116"/>
      <c r="AB2682" s="117" t="b">
        <f t="shared" si="369"/>
        <v>0</v>
      </c>
      <c r="AC2682" s="117">
        <f t="shared" si="370"/>
        <v>0</v>
      </c>
      <c r="AD2682" s="118"/>
      <c r="AE2682" s="117" t="b">
        <f t="shared" si="371"/>
        <v>0</v>
      </c>
      <c r="AF2682" s="117">
        <f t="shared" si="372"/>
        <v>0</v>
      </c>
      <c r="AG2682" s="119">
        <f t="shared" si="373"/>
        <v>0</v>
      </c>
      <c r="AH2682" s="120" t="b">
        <f t="shared" si="374"/>
        <v>0</v>
      </c>
      <c r="AI2682" s="121">
        <f t="shared" si="375"/>
        <v>0</v>
      </c>
      <c r="AJ2682" s="122">
        <f>+C2682</f>
        <v>0</v>
      </c>
      <c r="AK2682" s="122" t="str">
        <f>IF(ISNA(VLOOKUP(postponeList!D2682,[1]Sheet!$A$2:$B$12,2,FALSE))," ",(VLOOKUP(postponeList!D2682,[1]Sheet!$A$2:$B$12,2,FALSE)))</f>
        <v xml:space="preserve"> </v>
      </c>
      <c r="AL2682" s="122" t="str">
        <f>IF(ISNA(VLOOKUP(E2682,[1]Sheet!$G$2:$H$40,2,FALSE))," ",VLOOKUP(E2682,[1]Sheet!$G$2:$H$40,2,FALSE))</f>
        <v xml:space="preserve"> </v>
      </c>
      <c r="AM2682" s="122" t="str">
        <f>IF(ISNA(VLOOKUP(G2682,[1]Sheet!$K$2:$L$159,2,FALSE))," ",(VLOOKUP(G2682,[1]Sheet!$K$2:$L$159,2,FALSE)))</f>
        <v xml:space="preserve"> </v>
      </c>
      <c r="AN2682" s="122" t="str">
        <f>IF(ISNA(VLOOKUP(I2682&amp;C2682,[1]Sheet!$D$2:$E$228,2,FALSE))," ",VLOOKUP(I2682&amp;C2682,[1]Sheet!$D$2:$E$228,2,FALSE))</f>
        <v xml:space="preserve"> </v>
      </c>
      <c r="AO2682" s="122" t="str">
        <f>+I2682&amp;C2682</f>
        <v/>
      </c>
      <c r="AP2682" s="122" t="str">
        <f>C2682&amp;D2682&amp;E2682&amp;G2682&amp;I2682&amp;O2682</f>
        <v/>
      </c>
      <c r="AQ2682" s="122" t="str">
        <f>B2682&amp;D2682&amp;N2682</f>
        <v/>
      </c>
      <c r="AR2682" s="123" t="str">
        <f>+D2682&amp;J2682</f>
        <v/>
      </c>
      <c r="AS2682" s="124" t="str">
        <f t="shared" si="376"/>
        <v/>
      </c>
      <c r="AT2682" s="125" t="str">
        <f t="shared" si="377"/>
        <v/>
      </c>
      <c r="AU2682" s="125" t="str">
        <f>IF(NOT(AT2682=""),VLOOKUP(AT2682,[1]PSI_Category!A:B,2,0),"")</f>
        <v/>
      </c>
      <c r="AV2682" s="167"/>
      <c r="AW2682" s="167"/>
      <c r="AX2682" s="167"/>
    </row>
    <row r="2683" spans="2:50" s="133" customFormat="1" ht="11.4" customHeight="1" x14ac:dyDescent="0.3">
      <c r="B2683" s="104"/>
      <c r="C2683" s="105"/>
      <c r="D2683" s="106"/>
      <c r="E2683" s="107"/>
      <c r="F2683" s="105"/>
      <c r="G2683" s="107"/>
      <c r="H2683" s="105"/>
      <c r="I2683" s="105"/>
      <c r="J2683" s="107"/>
      <c r="K2683" s="105"/>
      <c r="L2683" s="105"/>
      <c r="M2683" s="105"/>
      <c r="N2683" s="105"/>
      <c r="O2683" s="131"/>
      <c r="P2683" s="109"/>
      <c r="Q2683" s="110"/>
      <c r="R2683" s="110"/>
      <c r="S2683" s="110"/>
      <c r="T2683" s="110"/>
      <c r="U2683" s="111"/>
      <c r="V2683" s="111"/>
      <c r="W2683" s="112"/>
      <c r="X2683" s="113"/>
      <c r="Y2683" s="114"/>
      <c r="Z2683" s="115"/>
      <c r="AA2683" s="116"/>
      <c r="AB2683" s="117" t="b">
        <f t="shared" si="369"/>
        <v>0</v>
      </c>
      <c r="AC2683" s="117">
        <f t="shared" si="370"/>
        <v>0</v>
      </c>
      <c r="AD2683" s="118"/>
      <c r="AE2683" s="117" t="b">
        <f t="shared" si="371"/>
        <v>0</v>
      </c>
      <c r="AF2683" s="117">
        <f t="shared" si="372"/>
        <v>0</v>
      </c>
      <c r="AG2683" s="119">
        <f t="shared" si="373"/>
        <v>0</v>
      </c>
      <c r="AH2683" s="120" t="b">
        <f t="shared" si="374"/>
        <v>0</v>
      </c>
      <c r="AI2683" s="121">
        <f t="shared" si="375"/>
        <v>0</v>
      </c>
      <c r="AJ2683" s="122">
        <f>+C2683</f>
        <v>0</v>
      </c>
      <c r="AK2683" s="122" t="str">
        <f>IF(ISNA(VLOOKUP(postponeList!D2683,[1]Sheet!$A$2:$B$12,2,FALSE))," ",(VLOOKUP(postponeList!D2683,[1]Sheet!$A$2:$B$12,2,FALSE)))</f>
        <v xml:space="preserve"> </v>
      </c>
      <c r="AL2683" s="122" t="str">
        <f>IF(ISNA(VLOOKUP(E2683,[1]Sheet!$G$2:$H$40,2,FALSE))," ",VLOOKUP(E2683,[1]Sheet!$G$2:$H$40,2,FALSE))</f>
        <v xml:space="preserve"> </v>
      </c>
      <c r="AM2683" s="122" t="str">
        <f>IF(ISNA(VLOOKUP(G2683,[1]Sheet!$K$2:$L$159,2,FALSE))," ",(VLOOKUP(G2683,[1]Sheet!$K$2:$L$159,2,FALSE)))</f>
        <v xml:space="preserve"> </v>
      </c>
      <c r="AN2683" s="122" t="str">
        <f>IF(ISNA(VLOOKUP(I2683&amp;C2683,[1]Sheet!$D$2:$E$228,2,FALSE))," ",VLOOKUP(I2683&amp;C2683,[1]Sheet!$D$2:$E$228,2,FALSE))</f>
        <v xml:space="preserve"> </v>
      </c>
      <c r="AO2683" s="122" t="str">
        <f>+I2683&amp;C2683</f>
        <v/>
      </c>
      <c r="AP2683" s="122" t="str">
        <f>C2683&amp;D2683&amp;E2683&amp;G2683&amp;I2683&amp;O2683</f>
        <v/>
      </c>
      <c r="AQ2683" s="122" t="str">
        <f>B2683&amp;D2683&amp;N2683</f>
        <v/>
      </c>
      <c r="AR2683" s="123" t="str">
        <f>+D2683&amp;J2683</f>
        <v/>
      </c>
      <c r="AS2683" s="124" t="str">
        <f t="shared" si="376"/>
        <v/>
      </c>
      <c r="AT2683" s="125" t="str">
        <f t="shared" si="377"/>
        <v/>
      </c>
      <c r="AU2683" s="125" t="str">
        <f>IF(NOT(AT2683=""),VLOOKUP(AT2683,[1]PSI_Category!A:B,2,0),"")</f>
        <v/>
      </c>
      <c r="AV2683" s="167"/>
      <c r="AW2683" s="167"/>
      <c r="AX2683" s="167"/>
    </row>
    <row r="2684" spans="2:50" s="133" customFormat="1" ht="11.4" customHeight="1" x14ac:dyDescent="0.3">
      <c r="B2684" s="104"/>
      <c r="C2684" s="105"/>
      <c r="D2684" s="106"/>
      <c r="E2684" s="107"/>
      <c r="F2684" s="105"/>
      <c r="G2684" s="107"/>
      <c r="H2684" s="105"/>
      <c r="I2684" s="105"/>
      <c r="J2684" s="107"/>
      <c r="K2684" s="105"/>
      <c r="L2684" s="105"/>
      <c r="M2684" s="105"/>
      <c r="N2684" s="105"/>
      <c r="O2684" s="131"/>
      <c r="P2684" s="109"/>
      <c r="Q2684" s="110"/>
      <c r="R2684" s="110"/>
      <c r="S2684" s="110"/>
      <c r="T2684" s="110"/>
      <c r="U2684" s="111"/>
      <c r="V2684" s="111"/>
      <c r="W2684" s="112"/>
      <c r="X2684" s="113"/>
      <c r="Y2684" s="114"/>
      <c r="Z2684" s="115"/>
      <c r="AA2684" s="116"/>
      <c r="AB2684" s="117" t="b">
        <f t="shared" si="369"/>
        <v>0</v>
      </c>
      <c r="AC2684" s="117">
        <f t="shared" si="370"/>
        <v>0</v>
      </c>
      <c r="AD2684" s="118"/>
      <c r="AE2684" s="117" t="b">
        <f t="shared" si="371"/>
        <v>0</v>
      </c>
      <c r="AF2684" s="117">
        <f t="shared" si="372"/>
        <v>0</v>
      </c>
      <c r="AG2684" s="119">
        <f t="shared" si="373"/>
        <v>0</v>
      </c>
      <c r="AH2684" s="120" t="b">
        <f t="shared" si="374"/>
        <v>0</v>
      </c>
      <c r="AI2684" s="121">
        <f t="shared" si="375"/>
        <v>0</v>
      </c>
      <c r="AJ2684" s="122">
        <f>+C2684</f>
        <v>0</v>
      </c>
      <c r="AK2684" s="122" t="str">
        <f>IF(ISNA(VLOOKUP(postponeList!D2684,[1]Sheet!$A$2:$B$12,2,FALSE))," ",(VLOOKUP(postponeList!D2684,[1]Sheet!$A$2:$B$12,2,FALSE)))</f>
        <v xml:space="preserve"> </v>
      </c>
      <c r="AL2684" s="122" t="str">
        <f>IF(ISNA(VLOOKUP(E2684,[1]Sheet!$G$2:$H$40,2,FALSE))," ",VLOOKUP(E2684,[1]Sheet!$G$2:$H$40,2,FALSE))</f>
        <v xml:space="preserve"> </v>
      </c>
      <c r="AM2684" s="122" t="str">
        <f>IF(ISNA(VLOOKUP(G2684,[1]Sheet!$K$2:$L$159,2,FALSE))," ",(VLOOKUP(G2684,[1]Sheet!$K$2:$L$159,2,FALSE)))</f>
        <v xml:space="preserve"> </v>
      </c>
      <c r="AN2684" s="122" t="str">
        <f>IF(ISNA(VLOOKUP(I2684&amp;C2684,[1]Sheet!$D$2:$E$228,2,FALSE))," ",VLOOKUP(I2684&amp;C2684,[1]Sheet!$D$2:$E$228,2,FALSE))</f>
        <v xml:space="preserve"> </v>
      </c>
      <c r="AO2684" s="122" t="str">
        <f>+I2684&amp;C2684</f>
        <v/>
      </c>
      <c r="AP2684" s="122" t="str">
        <f>C2684&amp;D2684&amp;E2684&amp;G2684&amp;I2684&amp;O2684</f>
        <v/>
      </c>
      <c r="AQ2684" s="122" t="str">
        <f>B2684&amp;D2684&amp;N2684</f>
        <v/>
      </c>
      <c r="AR2684" s="123" t="str">
        <f>+D2684&amp;J2684</f>
        <v/>
      </c>
      <c r="AS2684" s="124" t="str">
        <f t="shared" si="376"/>
        <v/>
      </c>
      <c r="AT2684" s="125" t="str">
        <f t="shared" si="377"/>
        <v/>
      </c>
      <c r="AU2684" s="125" t="str">
        <f>IF(NOT(AT2684=""),VLOOKUP(AT2684,[1]PSI_Category!A:B,2,0),"")</f>
        <v/>
      </c>
      <c r="AV2684" s="167"/>
      <c r="AW2684" s="167"/>
      <c r="AX2684" s="167"/>
    </row>
    <row r="2685" spans="2:50" s="133" customFormat="1" ht="11.4" customHeight="1" x14ac:dyDescent="0.3">
      <c r="B2685" s="104"/>
      <c r="C2685" s="105"/>
      <c r="D2685" s="106"/>
      <c r="E2685" s="107"/>
      <c r="F2685" s="105"/>
      <c r="G2685" s="107"/>
      <c r="H2685" s="105"/>
      <c r="I2685" s="105"/>
      <c r="J2685" s="107"/>
      <c r="K2685" s="105"/>
      <c r="L2685" s="105"/>
      <c r="M2685" s="105"/>
      <c r="N2685" s="105"/>
      <c r="O2685" s="131"/>
      <c r="P2685" s="109"/>
      <c r="Q2685" s="110"/>
      <c r="R2685" s="110"/>
      <c r="S2685" s="110"/>
      <c r="T2685" s="110"/>
      <c r="U2685" s="111"/>
      <c r="V2685" s="111"/>
      <c r="W2685" s="112"/>
      <c r="X2685" s="113"/>
      <c r="Y2685" s="114"/>
      <c r="Z2685" s="115"/>
      <c r="AA2685" s="116"/>
      <c r="AB2685" s="117" t="b">
        <f t="shared" si="369"/>
        <v>0</v>
      </c>
      <c r="AC2685" s="117">
        <f t="shared" si="370"/>
        <v>0</v>
      </c>
      <c r="AD2685" s="118"/>
      <c r="AE2685" s="117" t="b">
        <f t="shared" si="371"/>
        <v>0</v>
      </c>
      <c r="AF2685" s="117">
        <f t="shared" si="372"/>
        <v>0</v>
      </c>
      <c r="AG2685" s="119">
        <f t="shared" si="373"/>
        <v>0</v>
      </c>
      <c r="AH2685" s="120" t="b">
        <f t="shared" si="374"/>
        <v>0</v>
      </c>
      <c r="AI2685" s="121">
        <f t="shared" si="375"/>
        <v>0</v>
      </c>
      <c r="AJ2685" s="122">
        <f>+C2685</f>
        <v>0</v>
      </c>
      <c r="AK2685" s="122" t="str">
        <f>IF(ISNA(VLOOKUP(postponeList!D2685,[1]Sheet!$A$2:$B$12,2,FALSE))," ",(VLOOKUP(postponeList!D2685,[1]Sheet!$A$2:$B$12,2,FALSE)))</f>
        <v xml:space="preserve"> </v>
      </c>
      <c r="AL2685" s="122" t="str">
        <f>IF(ISNA(VLOOKUP(E2685,[1]Sheet!$G$2:$H$40,2,FALSE))," ",VLOOKUP(E2685,[1]Sheet!$G$2:$H$40,2,FALSE))</f>
        <v xml:space="preserve"> </v>
      </c>
      <c r="AM2685" s="122" t="str">
        <f>IF(ISNA(VLOOKUP(G2685,[1]Sheet!$K$2:$L$159,2,FALSE))," ",(VLOOKUP(G2685,[1]Sheet!$K$2:$L$159,2,FALSE)))</f>
        <v xml:space="preserve"> </v>
      </c>
      <c r="AN2685" s="122" t="str">
        <f>IF(ISNA(VLOOKUP(I2685&amp;C2685,[1]Sheet!$D$2:$E$228,2,FALSE))," ",VLOOKUP(I2685&amp;C2685,[1]Sheet!$D$2:$E$228,2,FALSE))</f>
        <v xml:space="preserve"> </v>
      </c>
      <c r="AO2685" s="122" t="str">
        <f>+I2685&amp;C2685</f>
        <v/>
      </c>
      <c r="AP2685" s="122" t="str">
        <f>C2685&amp;D2685&amp;E2685&amp;G2685&amp;I2685&amp;O2685</f>
        <v/>
      </c>
      <c r="AQ2685" s="122" t="str">
        <f>B2685&amp;D2685&amp;N2685</f>
        <v/>
      </c>
      <c r="AR2685" s="123" t="str">
        <f>+D2685&amp;J2685</f>
        <v/>
      </c>
      <c r="AS2685" s="124" t="str">
        <f t="shared" si="376"/>
        <v/>
      </c>
      <c r="AT2685" s="125" t="str">
        <f t="shared" si="377"/>
        <v/>
      </c>
      <c r="AU2685" s="125" t="str">
        <f>IF(NOT(AT2685=""),VLOOKUP(AT2685,[1]PSI_Category!A:B,2,0),"")</f>
        <v/>
      </c>
      <c r="AV2685" s="167"/>
      <c r="AW2685" s="167"/>
      <c r="AX2685" s="167"/>
    </row>
    <row r="2686" spans="2:50" s="133" customFormat="1" ht="11.4" customHeight="1" x14ac:dyDescent="0.3">
      <c r="B2686" s="104"/>
      <c r="C2686" s="105"/>
      <c r="D2686" s="106"/>
      <c r="E2686" s="107"/>
      <c r="F2686" s="105"/>
      <c r="G2686" s="107"/>
      <c r="H2686" s="105"/>
      <c r="I2686" s="105"/>
      <c r="J2686" s="107"/>
      <c r="K2686" s="105"/>
      <c r="L2686" s="105"/>
      <c r="M2686" s="105"/>
      <c r="N2686" s="105"/>
      <c r="O2686" s="131"/>
      <c r="P2686" s="109"/>
      <c r="Q2686" s="110"/>
      <c r="R2686" s="110"/>
      <c r="S2686" s="110"/>
      <c r="T2686" s="110"/>
      <c r="U2686" s="111"/>
      <c r="V2686" s="111"/>
      <c r="W2686" s="112"/>
      <c r="X2686" s="113"/>
      <c r="Y2686" s="114"/>
      <c r="Z2686" s="115"/>
      <c r="AA2686" s="116"/>
      <c r="AB2686" s="117" t="b">
        <f t="shared" si="369"/>
        <v>0</v>
      </c>
      <c r="AC2686" s="117">
        <f t="shared" si="370"/>
        <v>0</v>
      </c>
      <c r="AD2686" s="118"/>
      <c r="AE2686" s="117" t="b">
        <f t="shared" si="371"/>
        <v>0</v>
      </c>
      <c r="AF2686" s="117">
        <f t="shared" si="372"/>
        <v>0</v>
      </c>
      <c r="AG2686" s="119">
        <f t="shared" si="373"/>
        <v>0</v>
      </c>
      <c r="AH2686" s="120" t="b">
        <f t="shared" si="374"/>
        <v>0</v>
      </c>
      <c r="AI2686" s="121">
        <f t="shared" si="375"/>
        <v>0</v>
      </c>
      <c r="AJ2686" s="122">
        <f>+C2686</f>
        <v>0</v>
      </c>
      <c r="AK2686" s="122" t="str">
        <f>IF(ISNA(VLOOKUP(postponeList!D2686,[1]Sheet!$A$2:$B$12,2,FALSE))," ",(VLOOKUP(postponeList!D2686,[1]Sheet!$A$2:$B$12,2,FALSE)))</f>
        <v xml:space="preserve"> </v>
      </c>
      <c r="AL2686" s="122" t="str">
        <f>IF(ISNA(VLOOKUP(E2686,[1]Sheet!$G$2:$H$40,2,FALSE))," ",VLOOKUP(E2686,[1]Sheet!$G$2:$H$40,2,FALSE))</f>
        <v xml:space="preserve"> </v>
      </c>
      <c r="AM2686" s="122" t="str">
        <f>IF(ISNA(VLOOKUP(G2686,[1]Sheet!$K$2:$L$159,2,FALSE))," ",(VLOOKUP(G2686,[1]Sheet!$K$2:$L$159,2,FALSE)))</f>
        <v xml:space="preserve"> </v>
      </c>
      <c r="AN2686" s="122" t="str">
        <f>IF(ISNA(VLOOKUP(I2686&amp;C2686,[1]Sheet!$D$2:$E$228,2,FALSE))," ",VLOOKUP(I2686&amp;C2686,[1]Sheet!$D$2:$E$228,2,FALSE))</f>
        <v xml:space="preserve"> </v>
      </c>
      <c r="AO2686" s="122" t="str">
        <f>+I2686&amp;C2686</f>
        <v/>
      </c>
      <c r="AP2686" s="122" t="str">
        <f>C2686&amp;D2686&amp;E2686&amp;G2686&amp;I2686&amp;O2686</f>
        <v/>
      </c>
      <c r="AQ2686" s="122" t="str">
        <f>B2686&amp;D2686&amp;N2686</f>
        <v/>
      </c>
      <c r="AR2686" s="123" t="str">
        <f>+D2686&amp;J2686</f>
        <v/>
      </c>
      <c r="AS2686" s="124" t="str">
        <f t="shared" si="376"/>
        <v/>
      </c>
      <c r="AT2686" s="125" t="str">
        <f t="shared" si="377"/>
        <v/>
      </c>
      <c r="AU2686" s="125" t="str">
        <f>IF(NOT(AT2686=""),VLOOKUP(AT2686,[1]PSI_Category!A:B,2,0),"")</f>
        <v/>
      </c>
      <c r="AV2686" s="167"/>
      <c r="AW2686" s="167"/>
      <c r="AX2686" s="167"/>
    </row>
    <row r="2687" spans="2:50" s="133" customFormat="1" ht="11.4" customHeight="1" x14ac:dyDescent="0.3">
      <c r="B2687" s="104"/>
      <c r="C2687" s="105"/>
      <c r="D2687" s="106"/>
      <c r="E2687" s="107"/>
      <c r="F2687" s="105"/>
      <c r="G2687" s="107"/>
      <c r="H2687" s="105"/>
      <c r="I2687" s="105"/>
      <c r="J2687" s="107"/>
      <c r="K2687" s="105"/>
      <c r="L2687" s="105"/>
      <c r="M2687" s="105"/>
      <c r="N2687" s="105"/>
      <c r="O2687" s="131"/>
      <c r="P2687" s="109"/>
      <c r="Q2687" s="110"/>
      <c r="R2687" s="110"/>
      <c r="S2687" s="110"/>
      <c r="T2687" s="110"/>
      <c r="U2687" s="111"/>
      <c r="V2687" s="111"/>
      <c r="W2687" s="112"/>
      <c r="X2687" s="113"/>
      <c r="Y2687" s="114"/>
      <c r="Z2687" s="115"/>
      <c r="AA2687" s="116"/>
      <c r="AB2687" s="117" t="b">
        <f t="shared" si="369"/>
        <v>0</v>
      </c>
      <c r="AC2687" s="117">
        <f t="shared" si="370"/>
        <v>0</v>
      </c>
      <c r="AD2687" s="118"/>
      <c r="AE2687" s="117" t="b">
        <f t="shared" si="371"/>
        <v>0</v>
      </c>
      <c r="AF2687" s="117">
        <f t="shared" si="372"/>
        <v>0</v>
      </c>
      <c r="AG2687" s="119">
        <f t="shared" si="373"/>
        <v>0</v>
      </c>
      <c r="AH2687" s="120" t="b">
        <f t="shared" si="374"/>
        <v>0</v>
      </c>
      <c r="AI2687" s="121">
        <f t="shared" si="375"/>
        <v>0</v>
      </c>
      <c r="AJ2687" s="122">
        <f>+C2687</f>
        <v>0</v>
      </c>
      <c r="AK2687" s="122" t="str">
        <f>IF(ISNA(VLOOKUP(postponeList!D2687,[1]Sheet!$A$2:$B$12,2,FALSE))," ",(VLOOKUP(postponeList!D2687,[1]Sheet!$A$2:$B$12,2,FALSE)))</f>
        <v xml:space="preserve"> </v>
      </c>
      <c r="AL2687" s="122" t="str">
        <f>IF(ISNA(VLOOKUP(E2687,[1]Sheet!$G$2:$H$40,2,FALSE))," ",VLOOKUP(E2687,[1]Sheet!$G$2:$H$40,2,FALSE))</f>
        <v xml:space="preserve"> </v>
      </c>
      <c r="AM2687" s="122" t="str">
        <f>IF(ISNA(VLOOKUP(G2687,[1]Sheet!$K$2:$L$159,2,FALSE))," ",(VLOOKUP(G2687,[1]Sheet!$K$2:$L$159,2,FALSE)))</f>
        <v xml:space="preserve"> </v>
      </c>
      <c r="AN2687" s="122" t="str">
        <f>IF(ISNA(VLOOKUP(I2687&amp;C2687,[1]Sheet!$D$2:$E$228,2,FALSE))," ",VLOOKUP(I2687&amp;C2687,[1]Sheet!$D$2:$E$228,2,FALSE))</f>
        <v xml:space="preserve"> </v>
      </c>
      <c r="AO2687" s="122" t="str">
        <f>+I2687&amp;C2687</f>
        <v/>
      </c>
      <c r="AP2687" s="122" t="str">
        <f>C2687&amp;D2687&amp;E2687&amp;G2687&amp;I2687&amp;O2687</f>
        <v/>
      </c>
      <c r="AQ2687" s="122" t="str">
        <f>B2687&amp;D2687&amp;N2687</f>
        <v/>
      </c>
      <c r="AR2687" s="123" t="str">
        <f>+D2687&amp;J2687</f>
        <v/>
      </c>
      <c r="AS2687" s="124" t="str">
        <f t="shared" si="376"/>
        <v/>
      </c>
      <c r="AT2687" s="125" t="str">
        <f t="shared" si="377"/>
        <v/>
      </c>
      <c r="AU2687" s="125" t="str">
        <f>IF(NOT(AT2687=""),VLOOKUP(AT2687,[1]PSI_Category!A:B,2,0),"")</f>
        <v/>
      </c>
      <c r="AV2687" s="167"/>
      <c r="AW2687" s="167"/>
      <c r="AX2687" s="167"/>
    </row>
    <row r="2688" spans="2:50" s="133" customFormat="1" ht="11.4" customHeight="1" x14ac:dyDescent="0.3">
      <c r="B2688" s="104"/>
      <c r="C2688" s="105"/>
      <c r="D2688" s="106"/>
      <c r="E2688" s="107"/>
      <c r="F2688" s="105"/>
      <c r="G2688" s="107"/>
      <c r="H2688" s="105"/>
      <c r="I2688" s="105"/>
      <c r="J2688" s="107"/>
      <c r="K2688" s="105"/>
      <c r="L2688" s="105"/>
      <c r="M2688" s="105"/>
      <c r="N2688" s="105"/>
      <c r="O2688" s="131"/>
      <c r="P2688" s="109"/>
      <c r="Q2688" s="110"/>
      <c r="R2688" s="110"/>
      <c r="S2688" s="110"/>
      <c r="T2688" s="110"/>
      <c r="U2688" s="111"/>
      <c r="V2688" s="111"/>
      <c r="W2688" s="112"/>
      <c r="X2688" s="113"/>
      <c r="Y2688" s="114"/>
      <c r="Z2688" s="115"/>
      <c r="AA2688" s="116"/>
      <c r="AB2688" s="117" t="b">
        <f t="shared" si="369"/>
        <v>0</v>
      </c>
      <c r="AC2688" s="117">
        <f t="shared" si="370"/>
        <v>0</v>
      </c>
      <c r="AD2688" s="118"/>
      <c r="AE2688" s="117" t="b">
        <f t="shared" si="371"/>
        <v>0</v>
      </c>
      <c r="AF2688" s="117">
        <f t="shared" si="372"/>
        <v>0</v>
      </c>
      <c r="AG2688" s="119">
        <f t="shared" si="373"/>
        <v>0</v>
      </c>
      <c r="AH2688" s="120" t="b">
        <f t="shared" si="374"/>
        <v>0</v>
      </c>
      <c r="AI2688" s="121">
        <f t="shared" si="375"/>
        <v>0</v>
      </c>
      <c r="AJ2688" s="122">
        <f>+C2688</f>
        <v>0</v>
      </c>
      <c r="AK2688" s="122" t="str">
        <f>IF(ISNA(VLOOKUP(postponeList!D2688,[1]Sheet!$A$2:$B$12,2,FALSE))," ",(VLOOKUP(postponeList!D2688,[1]Sheet!$A$2:$B$12,2,FALSE)))</f>
        <v xml:space="preserve"> </v>
      </c>
      <c r="AL2688" s="122" t="str">
        <f>IF(ISNA(VLOOKUP(E2688,[1]Sheet!$G$2:$H$40,2,FALSE))," ",VLOOKUP(E2688,[1]Sheet!$G$2:$H$40,2,FALSE))</f>
        <v xml:space="preserve"> </v>
      </c>
      <c r="AM2688" s="122" t="str">
        <f>IF(ISNA(VLOOKUP(G2688,[1]Sheet!$K$2:$L$159,2,FALSE))," ",(VLOOKUP(G2688,[1]Sheet!$K$2:$L$159,2,FALSE)))</f>
        <v xml:space="preserve"> </v>
      </c>
      <c r="AN2688" s="122" t="str">
        <f>IF(ISNA(VLOOKUP(I2688&amp;C2688,[1]Sheet!$D$2:$E$228,2,FALSE))," ",VLOOKUP(I2688&amp;C2688,[1]Sheet!$D$2:$E$228,2,FALSE))</f>
        <v xml:space="preserve"> </v>
      </c>
      <c r="AO2688" s="122" t="str">
        <f>+I2688&amp;C2688</f>
        <v/>
      </c>
      <c r="AP2688" s="122" t="str">
        <f>C2688&amp;D2688&amp;E2688&amp;G2688&amp;I2688&amp;O2688</f>
        <v/>
      </c>
      <c r="AQ2688" s="122" t="str">
        <f>B2688&amp;D2688&amp;N2688</f>
        <v/>
      </c>
      <c r="AR2688" s="123" t="str">
        <f>+D2688&amp;J2688</f>
        <v/>
      </c>
      <c r="AS2688" s="124" t="str">
        <f t="shared" si="376"/>
        <v/>
      </c>
      <c r="AT2688" s="125" t="str">
        <f t="shared" si="377"/>
        <v/>
      </c>
      <c r="AU2688" s="125" t="str">
        <f>IF(NOT(AT2688=""),VLOOKUP(AT2688,[1]PSI_Category!A:B,2,0),"")</f>
        <v/>
      </c>
      <c r="AV2688" s="167"/>
      <c r="AW2688" s="167"/>
      <c r="AX2688" s="167"/>
    </row>
    <row r="2689" spans="2:50" s="133" customFormat="1" ht="11.4" customHeight="1" x14ac:dyDescent="0.3">
      <c r="B2689" s="104"/>
      <c r="C2689" s="105"/>
      <c r="D2689" s="106"/>
      <c r="E2689" s="107"/>
      <c r="F2689" s="105"/>
      <c r="G2689" s="107"/>
      <c r="H2689" s="105"/>
      <c r="I2689" s="105"/>
      <c r="J2689" s="107"/>
      <c r="K2689" s="105"/>
      <c r="L2689" s="105"/>
      <c r="M2689" s="105"/>
      <c r="N2689" s="105"/>
      <c r="O2689" s="131"/>
      <c r="P2689" s="109"/>
      <c r="Q2689" s="110"/>
      <c r="R2689" s="110"/>
      <c r="S2689" s="110"/>
      <c r="T2689" s="110"/>
      <c r="U2689" s="111"/>
      <c r="V2689" s="111"/>
      <c r="W2689" s="112"/>
      <c r="X2689" s="113"/>
      <c r="Y2689" s="114"/>
      <c r="Z2689" s="115"/>
      <c r="AA2689" s="116"/>
      <c r="AB2689" s="117" t="b">
        <f t="shared" si="369"/>
        <v>0</v>
      </c>
      <c r="AC2689" s="117">
        <f t="shared" si="370"/>
        <v>0</v>
      </c>
      <c r="AD2689" s="118"/>
      <c r="AE2689" s="117" t="b">
        <f t="shared" si="371"/>
        <v>0</v>
      </c>
      <c r="AF2689" s="117">
        <f t="shared" si="372"/>
        <v>0</v>
      </c>
      <c r="AG2689" s="119">
        <f t="shared" si="373"/>
        <v>0</v>
      </c>
      <c r="AH2689" s="120" t="b">
        <f t="shared" si="374"/>
        <v>0</v>
      </c>
      <c r="AI2689" s="121">
        <f t="shared" si="375"/>
        <v>0</v>
      </c>
      <c r="AJ2689" s="122">
        <f>+C2689</f>
        <v>0</v>
      </c>
      <c r="AK2689" s="122" t="str">
        <f>IF(ISNA(VLOOKUP(postponeList!D2689,[1]Sheet!$A$2:$B$12,2,FALSE))," ",(VLOOKUP(postponeList!D2689,[1]Sheet!$A$2:$B$12,2,FALSE)))</f>
        <v xml:space="preserve"> </v>
      </c>
      <c r="AL2689" s="122" t="str">
        <f>IF(ISNA(VLOOKUP(E2689,[1]Sheet!$G$2:$H$40,2,FALSE))," ",VLOOKUP(E2689,[1]Sheet!$G$2:$H$40,2,FALSE))</f>
        <v xml:space="preserve"> </v>
      </c>
      <c r="AM2689" s="122" t="str">
        <f>IF(ISNA(VLOOKUP(G2689,[1]Sheet!$K$2:$L$159,2,FALSE))," ",(VLOOKUP(G2689,[1]Sheet!$K$2:$L$159,2,FALSE)))</f>
        <v xml:space="preserve"> </v>
      </c>
      <c r="AN2689" s="122" t="str">
        <f>IF(ISNA(VLOOKUP(I2689&amp;C2689,[1]Sheet!$D$2:$E$228,2,FALSE))," ",VLOOKUP(I2689&amp;C2689,[1]Sheet!$D$2:$E$228,2,FALSE))</f>
        <v xml:space="preserve"> </v>
      </c>
      <c r="AO2689" s="122" t="str">
        <f>+I2689&amp;C2689</f>
        <v/>
      </c>
      <c r="AP2689" s="122" t="str">
        <f>C2689&amp;D2689&amp;E2689&amp;G2689&amp;I2689&amp;O2689</f>
        <v/>
      </c>
      <c r="AQ2689" s="122" t="str">
        <f>B2689&amp;D2689&amp;N2689</f>
        <v/>
      </c>
      <c r="AR2689" s="123" t="str">
        <f>+D2689&amp;J2689</f>
        <v/>
      </c>
      <c r="AS2689" s="124" t="str">
        <f t="shared" si="376"/>
        <v/>
      </c>
      <c r="AT2689" s="125" t="str">
        <f t="shared" si="377"/>
        <v/>
      </c>
      <c r="AU2689" s="125" t="str">
        <f>IF(NOT(AT2689=""),VLOOKUP(AT2689,[1]PSI_Category!A:B,2,0),"")</f>
        <v/>
      </c>
      <c r="AV2689" s="167"/>
      <c r="AW2689" s="167"/>
      <c r="AX2689" s="167"/>
    </row>
    <row r="2690" spans="2:50" s="133" customFormat="1" ht="11.4" customHeight="1" x14ac:dyDescent="0.3">
      <c r="B2690" s="104"/>
      <c r="C2690" s="105"/>
      <c r="D2690" s="106"/>
      <c r="E2690" s="107"/>
      <c r="F2690" s="105"/>
      <c r="G2690" s="107"/>
      <c r="H2690" s="105"/>
      <c r="I2690" s="105"/>
      <c r="J2690" s="107"/>
      <c r="K2690" s="105"/>
      <c r="L2690" s="105"/>
      <c r="M2690" s="105"/>
      <c r="N2690" s="105"/>
      <c r="O2690" s="131"/>
      <c r="P2690" s="109"/>
      <c r="Q2690" s="110"/>
      <c r="R2690" s="110"/>
      <c r="S2690" s="110"/>
      <c r="T2690" s="110"/>
      <c r="U2690" s="111"/>
      <c r="V2690" s="111"/>
      <c r="W2690" s="112"/>
      <c r="X2690" s="113"/>
      <c r="Y2690" s="114"/>
      <c r="Z2690" s="115"/>
      <c r="AA2690" s="116"/>
      <c r="AB2690" s="117" t="b">
        <f t="shared" si="369"/>
        <v>0</v>
      </c>
      <c r="AC2690" s="117">
        <f t="shared" si="370"/>
        <v>0</v>
      </c>
      <c r="AD2690" s="118"/>
      <c r="AE2690" s="117" t="b">
        <f t="shared" si="371"/>
        <v>0</v>
      </c>
      <c r="AF2690" s="117">
        <f t="shared" si="372"/>
        <v>0</v>
      </c>
      <c r="AG2690" s="119">
        <f t="shared" si="373"/>
        <v>0</v>
      </c>
      <c r="AH2690" s="120" t="b">
        <f t="shared" si="374"/>
        <v>0</v>
      </c>
      <c r="AI2690" s="121">
        <f t="shared" si="375"/>
        <v>0</v>
      </c>
      <c r="AJ2690" s="122">
        <f>+C2690</f>
        <v>0</v>
      </c>
      <c r="AK2690" s="122" t="str">
        <f>IF(ISNA(VLOOKUP(postponeList!D2690,[1]Sheet!$A$2:$B$12,2,FALSE))," ",(VLOOKUP(postponeList!D2690,[1]Sheet!$A$2:$B$12,2,FALSE)))</f>
        <v xml:space="preserve"> </v>
      </c>
      <c r="AL2690" s="122" t="str">
        <f>IF(ISNA(VLOOKUP(E2690,[1]Sheet!$G$2:$H$40,2,FALSE))," ",VLOOKUP(E2690,[1]Sheet!$G$2:$H$40,2,FALSE))</f>
        <v xml:space="preserve"> </v>
      </c>
      <c r="AM2690" s="122" t="str">
        <f>IF(ISNA(VLOOKUP(G2690,[1]Sheet!$K$2:$L$159,2,FALSE))," ",(VLOOKUP(G2690,[1]Sheet!$K$2:$L$159,2,FALSE)))</f>
        <v xml:space="preserve"> </v>
      </c>
      <c r="AN2690" s="122" t="str">
        <f>IF(ISNA(VLOOKUP(I2690&amp;C2690,[1]Sheet!$D$2:$E$228,2,FALSE))," ",VLOOKUP(I2690&amp;C2690,[1]Sheet!$D$2:$E$228,2,FALSE))</f>
        <v xml:space="preserve"> </v>
      </c>
      <c r="AO2690" s="122" t="str">
        <f>+I2690&amp;C2690</f>
        <v/>
      </c>
      <c r="AP2690" s="122" t="str">
        <f>C2690&amp;D2690&amp;E2690&amp;G2690&amp;I2690&amp;O2690</f>
        <v/>
      </c>
      <c r="AQ2690" s="122" t="str">
        <f>B2690&amp;D2690&amp;N2690</f>
        <v/>
      </c>
      <c r="AR2690" s="123" t="str">
        <f>+D2690&amp;J2690</f>
        <v/>
      </c>
      <c r="AS2690" s="124" t="str">
        <f t="shared" si="376"/>
        <v/>
      </c>
      <c r="AT2690" s="125" t="str">
        <f t="shared" si="377"/>
        <v/>
      </c>
      <c r="AU2690" s="125" t="str">
        <f>IF(NOT(AT2690=""),VLOOKUP(AT2690,[1]PSI_Category!A:B,2,0),"")</f>
        <v/>
      </c>
      <c r="AV2690" s="167"/>
      <c r="AW2690" s="167"/>
      <c r="AX2690" s="167"/>
    </row>
    <row r="2691" spans="2:50" s="133" customFormat="1" ht="11.4" customHeight="1" x14ac:dyDescent="0.3">
      <c r="B2691" s="104"/>
      <c r="C2691" s="105"/>
      <c r="D2691" s="106"/>
      <c r="E2691" s="107"/>
      <c r="F2691" s="105"/>
      <c r="G2691" s="107"/>
      <c r="H2691" s="105"/>
      <c r="I2691" s="105"/>
      <c r="J2691" s="107"/>
      <c r="K2691" s="105"/>
      <c r="L2691" s="105"/>
      <c r="M2691" s="105"/>
      <c r="N2691" s="105"/>
      <c r="O2691" s="131"/>
      <c r="P2691" s="109"/>
      <c r="Q2691" s="110"/>
      <c r="R2691" s="110"/>
      <c r="S2691" s="110"/>
      <c r="T2691" s="110"/>
      <c r="U2691" s="111"/>
      <c r="V2691" s="111"/>
      <c r="W2691" s="112"/>
      <c r="X2691" s="113"/>
      <c r="Y2691" s="114"/>
      <c r="Z2691" s="115"/>
      <c r="AA2691" s="116"/>
      <c r="AB2691" s="117" t="b">
        <f t="shared" si="369"/>
        <v>0</v>
      </c>
      <c r="AC2691" s="117">
        <f t="shared" si="370"/>
        <v>0</v>
      </c>
      <c r="AD2691" s="118"/>
      <c r="AE2691" s="117" t="b">
        <f t="shared" si="371"/>
        <v>0</v>
      </c>
      <c r="AF2691" s="117">
        <f t="shared" si="372"/>
        <v>0</v>
      </c>
      <c r="AG2691" s="119">
        <f t="shared" si="373"/>
        <v>0</v>
      </c>
      <c r="AH2691" s="120" t="b">
        <f t="shared" si="374"/>
        <v>0</v>
      </c>
      <c r="AI2691" s="121">
        <f t="shared" si="375"/>
        <v>0</v>
      </c>
      <c r="AJ2691" s="122">
        <f>+C2691</f>
        <v>0</v>
      </c>
      <c r="AK2691" s="122" t="str">
        <f>IF(ISNA(VLOOKUP(postponeList!D2691,[1]Sheet!$A$2:$B$12,2,FALSE))," ",(VLOOKUP(postponeList!D2691,[1]Sheet!$A$2:$B$12,2,FALSE)))</f>
        <v xml:space="preserve"> </v>
      </c>
      <c r="AL2691" s="122" t="str">
        <f>IF(ISNA(VLOOKUP(E2691,[1]Sheet!$G$2:$H$40,2,FALSE))," ",VLOOKUP(E2691,[1]Sheet!$G$2:$H$40,2,FALSE))</f>
        <v xml:space="preserve"> </v>
      </c>
      <c r="AM2691" s="122" t="str">
        <f>IF(ISNA(VLOOKUP(G2691,[1]Sheet!$K$2:$L$159,2,FALSE))," ",(VLOOKUP(G2691,[1]Sheet!$K$2:$L$159,2,FALSE)))</f>
        <v xml:space="preserve"> </v>
      </c>
      <c r="AN2691" s="122" t="str">
        <f>IF(ISNA(VLOOKUP(I2691&amp;C2691,[1]Sheet!$D$2:$E$228,2,FALSE))," ",VLOOKUP(I2691&amp;C2691,[1]Sheet!$D$2:$E$228,2,FALSE))</f>
        <v xml:space="preserve"> </v>
      </c>
      <c r="AO2691" s="122" t="str">
        <f>+I2691&amp;C2691</f>
        <v/>
      </c>
      <c r="AP2691" s="122" t="str">
        <f>C2691&amp;D2691&amp;E2691&amp;G2691&amp;I2691&amp;O2691</f>
        <v/>
      </c>
      <c r="AQ2691" s="122" t="str">
        <f>B2691&amp;D2691&amp;N2691</f>
        <v/>
      </c>
      <c r="AR2691" s="123" t="str">
        <f>+D2691&amp;J2691</f>
        <v/>
      </c>
      <c r="AS2691" s="124" t="str">
        <f t="shared" si="376"/>
        <v/>
      </c>
      <c r="AT2691" s="125" t="str">
        <f t="shared" si="377"/>
        <v/>
      </c>
      <c r="AU2691" s="125" t="str">
        <f>IF(NOT(AT2691=""),VLOOKUP(AT2691,[1]PSI_Category!A:B,2,0),"")</f>
        <v/>
      </c>
      <c r="AV2691" s="167"/>
      <c r="AW2691" s="167"/>
      <c r="AX2691" s="167"/>
    </row>
    <row r="2692" spans="2:50" s="133" customFormat="1" ht="11.4" customHeight="1" x14ac:dyDescent="0.3">
      <c r="B2692" s="104"/>
      <c r="C2692" s="105"/>
      <c r="D2692" s="106"/>
      <c r="E2692" s="107"/>
      <c r="F2692" s="105"/>
      <c r="G2692" s="107"/>
      <c r="H2692" s="105"/>
      <c r="I2692" s="105"/>
      <c r="J2692" s="107"/>
      <c r="K2692" s="105"/>
      <c r="L2692" s="105"/>
      <c r="M2692" s="105"/>
      <c r="N2692" s="105"/>
      <c r="O2692" s="131"/>
      <c r="P2692" s="109"/>
      <c r="Q2692" s="110"/>
      <c r="R2692" s="110"/>
      <c r="S2692" s="110"/>
      <c r="T2692" s="110"/>
      <c r="U2692" s="111"/>
      <c r="V2692" s="111"/>
      <c r="W2692" s="112"/>
      <c r="X2692" s="113"/>
      <c r="Y2692" s="114"/>
      <c r="Z2692" s="115"/>
      <c r="AA2692" s="116"/>
      <c r="AB2692" s="117" t="b">
        <f t="shared" si="369"/>
        <v>0</v>
      </c>
      <c r="AC2692" s="117">
        <f t="shared" si="370"/>
        <v>0</v>
      </c>
      <c r="AD2692" s="118"/>
      <c r="AE2692" s="117" t="b">
        <f t="shared" si="371"/>
        <v>0</v>
      </c>
      <c r="AF2692" s="117">
        <f t="shared" si="372"/>
        <v>0</v>
      </c>
      <c r="AG2692" s="119">
        <f t="shared" si="373"/>
        <v>0</v>
      </c>
      <c r="AH2692" s="120" t="b">
        <f t="shared" si="374"/>
        <v>0</v>
      </c>
      <c r="AI2692" s="121">
        <f t="shared" si="375"/>
        <v>0</v>
      </c>
      <c r="AJ2692" s="122">
        <f>+C2692</f>
        <v>0</v>
      </c>
      <c r="AK2692" s="122" t="str">
        <f>IF(ISNA(VLOOKUP(postponeList!D2692,[1]Sheet!$A$2:$B$12,2,FALSE))," ",(VLOOKUP(postponeList!D2692,[1]Sheet!$A$2:$B$12,2,FALSE)))</f>
        <v xml:space="preserve"> </v>
      </c>
      <c r="AL2692" s="122" t="str">
        <f>IF(ISNA(VLOOKUP(E2692,[1]Sheet!$G$2:$H$40,2,FALSE))," ",VLOOKUP(E2692,[1]Sheet!$G$2:$H$40,2,FALSE))</f>
        <v xml:space="preserve"> </v>
      </c>
      <c r="AM2692" s="122" t="str">
        <f>IF(ISNA(VLOOKUP(G2692,[1]Sheet!$K$2:$L$159,2,FALSE))," ",(VLOOKUP(G2692,[1]Sheet!$K$2:$L$159,2,FALSE)))</f>
        <v xml:space="preserve"> </v>
      </c>
      <c r="AN2692" s="122" t="str">
        <f>IF(ISNA(VLOOKUP(I2692&amp;C2692,[1]Sheet!$D$2:$E$228,2,FALSE))," ",VLOOKUP(I2692&amp;C2692,[1]Sheet!$D$2:$E$228,2,FALSE))</f>
        <v xml:space="preserve"> </v>
      </c>
      <c r="AO2692" s="122" t="str">
        <f>+I2692&amp;C2692</f>
        <v/>
      </c>
      <c r="AP2692" s="122" t="str">
        <f>C2692&amp;D2692&amp;E2692&amp;G2692&amp;I2692&amp;O2692</f>
        <v/>
      </c>
      <c r="AQ2692" s="122" t="str">
        <f>B2692&amp;D2692&amp;N2692</f>
        <v/>
      </c>
      <c r="AR2692" s="123" t="str">
        <f>+D2692&amp;J2692</f>
        <v/>
      </c>
      <c r="AS2692" s="124" t="str">
        <f t="shared" si="376"/>
        <v/>
      </c>
      <c r="AT2692" s="125" t="str">
        <f t="shared" si="377"/>
        <v/>
      </c>
      <c r="AU2692" s="125" t="str">
        <f>IF(NOT(AT2692=""),VLOOKUP(AT2692,[1]PSI_Category!A:B,2,0),"")</f>
        <v/>
      </c>
      <c r="AV2692" s="167"/>
      <c r="AW2692" s="167"/>
      <c r="AX2692" s="167"/>
    </row>
    <row r="2693" spans="2:50" s="133" customFormat="1" ht="11.4" customHeight="1" x14ac:dyDescent="0.3">
      <c r="B2693" s="104"/>
      <c r="C2693" s="105"/>
      <c r="D2693" s="106"/>
      <c r="E2693" s="107"/>
      <c r="F2693" s="105"/>
      <c r="G2693" s="107"/>
      <c r="H2693" s="105"/>
      <c r="I2693" s="105"/>
      <c r="J2693" s="107"/>
      <c r="K2693" s="105"/>
      <c r="L2693" s="105"/>
      <c r="M2693" s="105"/>
      <c r="N2693" s="105"/>
      <c r="O2693" s="131"/>
      <c r="P2693" s="109"/>
      <c r="Q2693" s="110"/>
      <c r="R2693" s="110"/>
      <c r="S2693" s="110"/>
      <c r="T2693" s="110"/>
      <c r="U2693" s="111"/>
      <c r="V2693" s="111"/>
      <c r="W2693" s="112"/>
      <c r="X2693" s="113"/>
      <c r="Y2693" s="114"/>
      <c r="Z2693" s="115"/>
      <c r="AA2693" s="116"/>
      <c r="AB2693" s="117" t="b">
        <f t="shared" si="369"/>
        <v>0</v>
      </c>
      <c r="AC2693" s="117">
        <f t="shared" si="370"/>
        <v>0</v>
      </c>
      <c r="AD2693" s="118"/>
      <c r="AE2693" s="117" t="b">
        <f t="shared" si="371"/>
        <v>0</v>
      </c>
      <c r="AF2693" s="117">
        <f t="shared" si="372"/>
        <v>0</v>
      </c>
      <c r="AG2693" s="119">
        <f t="shared" si="373"/>
        <v>0</v>
      </c>
      <c r="AH2693" s="120" t="b">
        <f t="shared" si="374"/>
        <v>0</v>
      </c>
      <c r="AI2693" s="121">
        <f t="shared" si="375"/>
        <v>0</v>
      </c>
      <c r="AJ2693" s="122">
        <f>+C2693</f>
        <v>0</v>
      </c>
      <c r="AK2693" s="122" t="str">
        <f>IF(ISNA(VLOOKUP(postponeList!D2693,[1]Sheet!$A$2:$B$12,2,FALSE))," ",(VLOOKUP(postponeList!D2693,[1]Sheet!$A$2:$B$12,2,FALSE)))</f>
        <v xml:space="preserve"> </v>
      </c>
      <c r="AL2693" s="122" t="str">
        <f>IF(ISNA(VLOOKUP(E2693,[1]Sheet!$G$2:$H$40,2,FALSE))," ",VLOOKUP(E2693,[1]Sheet!$G$2:$H$40,2,FALSE))</f>
        <v xml:space="preserve"> </v>
      </c>
      <c r="AM2693" s="122" t="str">
        <f>IF(ISNA(VLOOKUP(G2693,[1]Sheet!$K$2:$L$159,2,FALSE))," ",(VLOOKUP(G2693,[1]Sheet!$K$2:$L$159,2,FALSE)))</f>
        <v xml:space="preserve"> </v>
      </c>
      <c r="AN2693" s="122" t="str">
        <f>IF(ISNA(VLOOKUP(I2693&amp;C2693,[1]Sheet!$D$2:$E$228,2,FALSE))," ",VLOOKUP(I2693&amp;C2693,[1]Sheet!$D$2:$E$228,2,FALSE))</f>
        <v xml:space="preserve"> </v>
      </c>
      <c r="AO2693" s="122" t="str">
        <f>+I2693&amp;C2693</f>
        <v/>
      </c>
      <c r="AP2693" s="122" t="str">
        <f>C2693&amp;D2693&amp;E2693&amp;G2693&amp;I2693&amp;O2693</f>
        <v/>
      </c>
      <c r="AQ2693" s="122" t="str">
        <f>B2693&amp;D2693&amp;N2693</f>
        <v/>
      </c>
      <c r="AR2693" s="123" t="str">
        <f>+D2693&amp;J2693</f>
        <v/>
      </c>
      <c r="AS2693" s="124" t="str">
        <f t="shared" si="376"/>
        <v/>
      </c>
      <c r="AT2693" s="125" t="str">
        <f t="shared" si="377"/>
        <v/>
      </c>
      <c r="AU2693" s="125" t="str">
        <f>IF(NOT(AT2693=""),VLOOKUP(AT2693,[1]PSI_Category!A:B,2,0),"")</f>
        <v/>
      </c>
      <c r="AV2693" s="167"/>
      <c r="AW2693" s="167"/>
      <c r="AX2693" s="167"/>
    </row>
    <row r="2694" spans="2:50" s="133" customFormat="1" ht="11.4" customHeight="1" x14ac:dyDescent="0.3">
      <c r="B2694" s="104"/>
      <c r="C2694" s="105"/>
      <c r="D2694" s="106"/>
      <c r="E2694" s="107"/>
      <c r="F2694" s="105"/>
      <c r="G2694" s="107"/>
      <c r="H2694" s="105"/>
      <c r="I2694" s="105"/>
      <c r="J2694" s="107"/>
      <c r="K2694" s="105"/>
      <c r="L2694" s="105"/>
      <c r="M2694" s="105"/>
      <c r="N2694" s="105"/>
      <c r="O2694" s="131"/>
      <c r="P2694" s="109"/>
      <c r="Q2694" s="110"/>
      <c r="R2694" s="110"/>
      <c r="S2694" s="110"/>
      <c r="T2694" s="110"/>
      <c r="U2694" s="111"/>
      <c r="V2694" s="111"/>
      <c r="W2694" s="112"/>
      <c r="X2694" s="113"/>
      <c r="Y2694" s="114"/>
      <c r="Z2694" s="115"/>
      <c r="AA2694" s="116"/>
      <c r="AB2694" s="117" t="b">
        <f t="shared" ref="AB2694:AB2757" si="378">IF($Y2694=$AB$3,$Z2694*AA2694,IF($Y2694=$AC$3,$Z2694*AA2694/$AF$3,IF($Y2694=$AH$3,$Z2694*AA2694/$AI$3,IF($Y2694=$AJ$3,$Z2694*AA2694/$AK$3))))</f>
        <v>0</v>
      </c>
      <c r="AC2694" s="117">
        <f t="shared" ref="AC2694:AC2757" si="379">AB2694*$AF$3/1000</f>
        <v>0</v>
      </c>
      <c r="AD2694" s="118"/>
      <c r="AE2694" s="117" t="b">
        <f t="shared" ref="AE2694:AE2757" si="380">IF($Y2694=$AB$3,$Z2694*AD2694, IF($Y2694=$AC$3, $Z2694*AD2694/$AF$3, IF($Y2694=$AH$3, $Z2694*AD2694/$AI$3, IF($Y2694=$AJ$3, $Z2694*AD2694/$AK$3))))</f>
        <v>0</v>
      </c>
      <c r="AF2694" s="117">
        <f t="shared" ref="AF2694:AF2757" si="381">AE2694*$AF$3/1000</f>
        <v>0</v>
      </c>
      <c r="AG2694" s="119">
        <f t="shared" ref="AG2694:AG2757" si="382">+AA2694-AD2694</f>
        <v>0</v>
      </c>
      <c r="AH2694" s="120" t="b">
        <f t="shared" ref="AH2694:AH2757" si="383">IF($Y2694=$AB$3,$Z2694*AG2694, IF($Y2694=$AC$3, $Z2694*AG2694/$AF$3, IF($Y2694=$AH$3, $Z2694*AG2694/$AI$3, IF($Y2694=$AJ$3, $Z2694*AG2694/$AK$3))))</f>
        <v>0</v>
      </c>
      <c r="AI2694" s="121">
        <f t="shared" ref="AI2694:AI2757" si="384">AH2694*$AF$3/1000</f>
        <v>0</v>
      </c>
      <c r="AJ2694" s="122">
        <f>+C2694</f>
        <v>0</v>
      </c>
      <c r="AK2694" s="122" t="str">
        <f>IF(ISNA(VLOOKUP(postponeList!D2694,[1]Sheet!$A$2:$B$12,2,FALSE))," ",(VLOOKUP(postponeList!D2694,[1]Sheet!$A$2:$B$12,2,FALSE)))</f>
        <v xml:space="preserve"> </v>
      </c>
      <c r="AL2694" s="122" t="str">
        <f>IF(ISNA(VLOOKUP(E2694,[1]Sheet!$G$2:$H$40,2,FALSE))," ",VLOOKUP(E2694,[1]Sheet!$G$2:$H$40,2,FALSE))</f>
        <v xml:space="preserve"> </v>
      </c>
      <c r="AM2694" s="122" t="str">
        <f>IF(ISNA(VLOOKUP(G2694,[1]Sheet!$K$2:$L$159,2,FALSE))," ",(VLOOKUP(G2694,[1]Sheet!$K$2:$L$159,2,FALSE)))</f>
        <v xml:space="preserve"> </v>
      </c>
      <c r="AN2694" s="122" t="str">
        <f>IF(ISNA(VLOOKUP(I2694&amp;C2694,[1]Sheet!$D$2:$E$228,2,FALSE))," ",VLOOKUP(I2694&amp;C2694,[1]Sheet!$D$2:$E$228,2,FALSE))</f>
        <v xml:space="preserve"> </v>
      </c>
      <c r="AO2694" s="122" t="str">
        <f>+I2694&amp;C2694</f>
        <v/>
      </c>
      <c r="AP2694" s="122" t="str">
        <f>C2694&amp;D2694&amp;E2694&amp;G2694&amp;I2694&amp;O2694</f>
        <v/>
      </c>
      <c r="AQ2694" s="122" t="str">
        <f>B2694&amp;D2694&amp;N2694</f>
        <v/>
      </c>
      <c r="AR2694" s="123" t="str">
        <f>+D2694&amp;J2694</f>
        <v/>
      </c>
      <c r="AS2694" s="124" t="str">
        <f t="shared" ref="AS2694:AS2757" si="385">LEFT(V2694,3)</f>
        <v/>
      </c>
      <c r="AT2694" s="125" t="str">
        <f t="shared" ref="AT2694:AT2757" si="386">IFERROR(TRIM(M2694),"")</f>
        <v/>
      </c>
      <c r="AU2694" s="125" t="str">
        <f>IF(NOT(AT2694=""),VLOOKUP(AT2694,[1]PSI_Category!A:B,2,0),"")</f>
        <v/>
      </c>
      <c r="AV2694" s="167"/>
      <c r="AW2694" s="167"/>
      <c r="AX2694" s="167"/>
    </row>
    <row r="2695" spans="2:50" s="133" customFormat="1" ht="11.4" customHeight="1" x14ac:dyDescent="0.3">
      <c r="B2695" s="104"/>
      <c r="C2695" s="105"/>
      <c r="D2695" s="106"/>
      <c r="E2695" s="107"/>
      <c r="F2695" s="105"/>
      <c r="G2695" s="107"/>
      <c r="H2695" s="105"/>
      <c r="I2695" s="105"/>
      <c r="J2695" s="107"/>
      <c r="K2695" s="105"/>
      <c r="L2695" s="105"/>
      <c r="M2695" s="105"/>
      <c r="N2695" s="105"/>
      <c r="O2695" s="131"/>
      <c r="P2695" s="109"/>
      <c r="Q2695" s="110"/>
      <c r="R2695" s="110"/>
      <c r="S2695" s="110"/>
      <c r="T2695" s="110"/>
      <c r="U2695" s="111"/>
      <c r="V2695" s="111"/>
      <c r="W2695" s="112"/>
      <c r="X2695" s="113"/>
      <c r="Y2695" s="114"/>
      <c r="Z2695" s="115"/>
      <c r="AA2695" s="116"/>
      <c r="AB2695" s="117" t="b">
        <f t="shared" si="378"/>
        <v>0</v>
      </c>
      <c r="AC2695" s="117">
        <f t="shared" si="379"/>
        <v>0</v>
      </c>
      <c r="AD2695" s="118"/>
      <c r="AE2695" s="117" t="b">
        <f t="shared" si="380"/>
        <v>0</v>
      </c>
      <c r="AF2695" s="117">
        <f t="shared" si="381"/>
        <v>0</v>
      </c>
      <c r="AG2695" s="119">
        <f t="shared" si="382"/>
        <v>0</v>
      </c>
      <c r="AH2695" s="120" t="b">
        <f t="shared" si="383"/>
        <v>0</v>
      </c>
      <c r="AI2695" s="121">
        <f t="shared" si="384"/>
        <v>0</v>
      </c>
      <c r="AJ2695" s="122">
        <f>+C2695</f>
        <v>0</v>
      </c>
      <c r="AK2695" s="122" t="str">
        <f>IF(ISNA(VLOOKUP(postponeList!D2695,[1]Sheet!$A$2:$B$12,2,FALSE))," ",(VLOOKUP(postponeList!D2695,[1]Sheet!$A$2:$B$12,2,FALSE)))</f>
        <v xml:space="preserve"> </v>
      </c>
      <c r="AL2695" s="122" t="str">
        <f>IF(ISNA(VLOOKUP(E2695,[1]Sheet!$G$2:$H$40,2,FALSE))," ",VLOOKUP(E2695,[1]Sheet!$G$2:$H$40,2,FALSE))</f>
        <v xml:space="preserve"> </v>
      </c>
      <c r="AM2695" s="122" t="str">
        <f>IF(ISNA(VLOOKUP(G2695,[1]Sheet!$K$2:$L$159,2,FALSE))," ",(VLOOKUP(G2695,[1]Sheet!$K$2:$L$159,2,FALSE)))</f>
        <v xml:space="preserve"> </v>
      </c>
      <c r="AN2695" s="122" t="str">
        <f>IF(ISNA(VLOOKUP(I2695&amp;C2695,[1]Sheet!$D$2:$E$228,2,FALSE))," ",VLOOKUP(I2695&amp;C2695,[1]Sheet!$D$2:$E$228,2,FALSE))</f>
        <v xml:space="preserve"> </v>
      </c>
      <c r="AO2695" s="122" t="str">
        <f>+I2695&amp;C2695</f>
        <v/>
      </c>
      <c r="AP2695" s="122" t="str">
        <f>C2695&amp;D2695&amp;E2695&amp;G2695&amp;I2695&amp;O2695</f>
        <v/>
      </c>
      <c r="AQ2695" s="122" t="str">
        <f>B2695&amp;D2695&amp;N2695</f>
        <v/>
      </c>
      <c r="AR2695" s="123" t="str">
        <f>+D2695&amp;J2695</f>
        <v/>
      </c>
      <c r="AS2695" s="124" t="str">
        <f t="shared" si="385"/>
        <v/>
      </c>
      <c r="AT2695" s="125" t="str">
        <f t="shared" si="386"/>
        <v/>
      </c>
      <c r="AU2695" s="125" t="str">
        <f>IF(NOT(AT2695=""),VLOOKUP(AT2695,[1]PSI_Category!A:B,2,0),"")</f>
        <v/>
      </c>
      <c r="AV2695" s="167"/>
      <c r="AW2695" s="167"/>
      <c r="AX2695" s="167"/>
    </row>
    <row r="2696" spans="2:50" s="133" customFormat="1" ht="11.4" customHeight="1" x14ac:dyDescent="0.3">
      <c r="B2696" s="104"/>
      <c r="C2696" s="105"/>
      <c r="D2696" s="106"/>
      <c r="E2696" s="107"/>
      <c r="F2696" s="105"/>
      <c r="G2696" s="107"/>
      <c r="H2696" s="105"/>
      <c r="I2696" s="105"/>
      <c r="J2696" s="107"/>
      <c r="K2696" s="105"/>
      <c r="L2696" s="105"/>
      <c r="M2696" s="105"/>
      <c r="N2696" s="105"/>
      <c r="O2696" s="131"/>
      <c r="P2696" s="109"/>
      <c r="Q2696" s="110"/>
      <c r="R2696" s="110"/>
      <c r="S2696" s="110"/>
      <c r="T2696" s="110"/>
      <c r="U2696" s="111"/>
      <c r="V2696" s="111"/>
      <c r="W2696" s="112"/>
      <c r="X2696" s="113"/>
      <c r="Y2696" s="114"/>
      <c r="Z2696" s="115"/>
      <c r="AA2696" s="116"/>
      <c r="AB2696" s="117" t="b">
        <f t="shared" si="378"/>
        <v>0</v>
      </c>
      <c r="AC2696" s="117">
        <f t="shared" si="379"/>
        <v>0</v>
      </c>
      <c r="AD2696" s="118"/>
      <c r="AE2696" s="117" t="b">
        <f t="shared" si="380"/>
        <v>0</v>
      </c>
      <c r="AF2696" s="117">
        <f t="shared" si="381"/>
        <v>0</v>
      </c>
      <c r="AG2696" s="119">
        <f t="shared" si="382"/>
        <v>0</v>
      </c>
      <c r="AH2696" s="120" t="b">
        <f t="shared" si="383"/>
        <v>0</v>
      </c>
      <c r="AI2696" s="121">
        <f t="shared" si="384"/>
        <v>0</v>
      </c>
      <c r="AJ2696" s="122">
        <f>+C2696</f>
        <v>0</v>
      </c>
      <c r="AK2696" s="122" t="str">
        <f>IF(ISNA(VLOOKUP(postponeList!D2696,[1]Sheet!$A$2:$B$12,2,FALSE))," ",(VLOOKUP(postponeList!D2696,[1]Sheet!$A$2:$B$12,2,FALSE)))</f>
        <v xml:space="preserve"> </v>
      </c>
      <c r="AL2696" s="122" t="str">
        <f>IF(ISNA(VLOOKUP(E2696,[1]Sheet!$G$2:$H$40,2,FALSE))," ",VLOOKUP(E2696,[1]Sheet!$G$2:$H$40,2,FALSE))</f>
        <v xml:space="preserve"> </v>
      </c>
      <c r="AM2696" s="122" t="str">
        <f>IF(ISNA(VLOOKUP(G2696,[1]Sheet!$K$2:$L$159,2,FALSE))," ",(VLOOKUP(G2696,[1]Sheet!$K$2:$L$159,2,FALSE)))</f>
        <v xml:space="preserve"> </v>
      </c>
      <c r="AN2696" s="122" t="str">
        <f>IF(ISNA(VLOOKUP(I2696&amp;C2696,[1]Sheet!$D$2:$E$228,2,FALSE))," ",VLOOKUP(I2696&amp;C2696,[1]Sheet!$D$2:$E$228,2,FALSE))</f>
        <v xml:space="preserve"> </v>
      </c>
      <c r="AO2696" s="122" t="str">
        <f>+I2696&amp;C2696</f>
        <v/>
      </c>
      <c r="AP2696" s="122" t="str">
        <f>C2696&amp;D2696&amp;E2696&amp;G2696&amp;I2696&amp;O2696</f>
        <v/>
      </c>
      <c r="AQ2696" s="122" t="str">
        <f>B2696&amp;D2696&amp;N2696</f>
        <v/>
      </c>
      <c r="AR2696" s="123" t="str">
        <f>+D2696&amp;J2696</f>
        <v/>
      </c>
      <c r="AS2696" s="124" t="str">
        <f t="shared" si="385"/>
        <v/>
      </c>
      <c r="AT2696" s="125" t="str">
        <f t="shared" si="386"/>
        <v/>
      </c>
      <c r="AU2696" s="125" t="str">
        <f>IF(NOT(AT2696=""),VLOOKUP(AT2696,[1]PSI_Category!A:B,2,0),"")</f>
        <v/>
      </c>
      <c r="AV2696" s="167"/>
      <c r="AW2696" s="167"/>
      <c r="AX2696" s="167"/>
    </row>
    <row r="2697" spans="2:50" s="133" customFormat="1" ht="11.4" customHeight="1" x14ac:dyDescent="0.3">
      <c r="B2697" s="104"/>
      <c r="C2697" s="105"/>
      <c r="D2697" s="106"/>
      <c r="E2697" s="107"/>
      <c r="F2697" s="105"/>
      <c r="G2697" s="107"/>
      <c r="H2697" s="105"/>
      <c r="I2697" s="105"/>
      <c r="J2697" s="107"/>
      <c r="K2697" s="105"/>
      <c r="L2697" s="105"/>
      <c r="M2697" s="105"/>
      <c r="N2697" s="105"/>
      <c r="O2697" s="131"/>
      <c r="P2697" s="109"/>
      <c r="Q2697" s="110"/>
      <c r="R2697" s="110"/>
      <c r="S2697" s="110"/>
      <c r="T2697" s="110"/>
      <c r="U2697" s="111"/>
      <c r="V2697" s="111"/>
      <c r="W2697" s="112"/>
      <c r="X2697" s="113"/>
      <c r="Y2697" s="114"/>
      <c r="Z2697" s="115"/>
      <c r="AA2697" s="116"/>
      <c r="AB2697" s="117" t="b">
        <f t="shared" si="378"/>
        <v>0</v>
      </c>
      <c r="AC2697" s="117">
        <f t="shared" si="379"/>
        <v>0</v>
      </c>
      <c r="AD2697" s="118"/>
      <c r="AE2697" s="117" t="b">
        <f t="shared" si="380"/>
        <v>0</v>
      </c>
      <c r="AF2697" s="117">
        <f t="shared" si="381"/>
        <v>0</v>
      </c>
      <c r="AG2697" s="119">
        <f t="shared" si="382"/>
        <v>0</v>
      </c>
      <c r="AH2697" s="120" t="b">
        <f t="shared" si="383"/>
        <v>0</v>
      </c>
      <c r="AI2697" s="121">
        <f t="shared" si="384"/>
        <v>0</v>
      </c>
      <c r="AJ2697" s="122">
        <f>+C2697</f>
        <v>0</v>
      </c>
      <c r="AK2697" s="122" t="str">
        <f>IF(ISNA(VLOOKUP(postponeList!D2697,[1]Sheet!$A$2:$B$12,2,FALSE))," ",(VLOOKUP(postponeList!D2697,[1]Sheet!$A$2:$B$12,2,FALSE)))</f>
        <v xml:space="preserve"> </v>
      </c>
      <c r="AL2697" s="122" t="str">
        <f>IF(ISNA(VLOOKUP(E2697,[1]Sheet!$G$2:$H$40,2,FALSE))," ",VLOOKUP(E2697,[1]Sheet!$G$2:$H$40,2,FALSE))</f>
        <v xml:space="preserve"> </v>
      </c>
      <c r="AM2697" s="122" t="str">
        <f>IF(ISNA(VLOOKUP(G2697,[1]Sheet!$K$2:$L$159,2,FALSE))," ",(VLOOKUP(G2697,[1]Sheet!$K$2:$L$159,2,FALSE)))</f>
        <v xml:space="preserve"> </v>
      </c>
      <c r="AN2697" s="122" t="str">
        <f>IF(ISNA(VLOOKUP(I2697&amp;C2697,[1]Sheet!$D$2:$E$228,2,FALSE))," ",VLOOKUP(I2697&amp;C2697,[1]Sheet!$D$2:$E$228,2,FALSE))</f>
        <v xml:space="preserve"> </v>
      </c>
      <c r="AO2697" s="122" t="str">
        <f>+I2697&amp;C2697</f>
        <v/>
      </c>
      <c r="AP2697" s="122" t="str">
        <f>C2697&amp;D2697&amp;E2697&amp;G2697&amp;I2697&amp;O2697</f>
        <v/>
      </c>
      <c r="AQ2697" s="122" t="str">
        <f>B2697&amp;D2697&amp;N2697</f>
        <v/>
      </c>
      <c r="AR2697" s="123" t="str">
        <f>+D2697&amp;J2697</f>
        <v/>
      </c>
      <c r="AS2697" s="124" t="str">
        <f t="shared" si="385"/>
        <v/>
      </c>
      <c r="AT2697" s="125" t="str">
        <f t="shared" si="386"/>
        <v/>
      </c>
      <c r="AU2697" s="125" t="str">
        <f>IF(NOT(AT2697=""),VLOOKUP(AT2697,[1]PSI_Category!A:B,2,0),"")</f>
        <v/>
      </c>
      <c r="AV2697" s="167"/>
      <c r="AW2697" s="167"/>
      <c r="AX2697" s="167"/>
    </row>
    <row r="2698" spans="2:50" s="133" customFormat="1" ht="11.4" customHeight="1" x14ac:dyDescent="0.3">
      <c r="B2698" s="104"/>
      <c r="C2698" s="105"/>
      <c r="D2698" s="106"/>
      <c r="E2698" s="107"/>
      <c r="F2698" s="105"/>
      <c r="G2698" s="107"/>
      <c r="H2698" s="105"/>
      <c r="I2698" s="105"/>
      <c r="J2698" s="107"/>
      <c r="K2698" s="105"/>
      <c r="L2698" s="105"/>
      <c r="M2698" s="105"/>
      <c r="N2698" s="105"/>
      <c r="O2698" s="131"/>
      <c r="P2698" s="109"/>
      <c r="Q2698" s="110"/>
      <c r="R2698" s="110"/>
      <c r="S2698" s="110"/>
      <c r="T2698" s="110"/>
      <c r="U2698" s="111"/>
      <c r="V2698" s="111"/>
      <c r="W2698" s="112"/>
      <c r="X2698" s="113"/>
      <c r="Y2698" s="114"/>
      <c r="Z2698" s="115"/>
      <c r="AA2698" s="116"/>
      <c r="AB2698" s="117" t="b">
        <f t="shared" si="378"/>
        <v>0</v>
      </c>
      <c r="AC2698" s="117">
        <f t="shared" si="379"/>
        <v>0</v>
      </c>
      <c r="AD2698" s="118"/>
      <c r="AE2698" s="117" t="b">
        <f t="shared" si="380"/>
        <v>0</v>
      </c>
      <c r="AF2698" s="117">
        <f t="shared" si="381"/>
        <v>0</v>
      </c>
      <c r="AG2698" s="119">
        <f t="shared" si="382"/>
        <v>0</v>
      </c>
      <c r="AH2698" s="120" t="b">
        <f t="shared" si="383"/>
        <v>0</v>
      </c>
      <c r="AI2698" s="121">
        <f t="shared" si="384"/>
        <v>0</v>
      </c>
      <c r="AJ2698" s="122">
        <f>+C2698</f>
        <v>0</v>
      </c>
      <c r="AK2698" s="122" t="str">
        <f>IF(ISNA(VLOOKUP(postponeList!D2698,[1]Sheet!$A$2:$B$12,2,FALSE))," ",(VLOOKUP(postponeList!D2698,[1]Sheet!$A$2:$B$12,2,FALSE)))</f>
        <v xml:space="preserve"> </v>
      </c>
      <c r="AL2698" s="122" t="str">
        <f>IF(ISNA(VLOOKUP(E2698,[1]Sheet!$G$2:$H$40,2,FALSE))," ",VLOOKUP(E2698,[1]Sheet!$G$2:$H$40,2,FALSE))</f>
        <v xml:space="preserve"> </v>
      </c>
      <c r="AM2698" s="122" t="str">
        <f>IF(ISNA(VLOOKUP(G2698,[1]Sheet!$K$2:$L$159,2,FALSE))," ",(VLOOKUP(G2698,[1]Sheet!$K$2:$L$159,2,FALSE)))</f>
        <v xml:space="preserve"> </v>
      </c>
      <c r="AN2698" s="122" t="str">
        <f>IF(ISNA(VLOOKUP(I2698&amp;C2698,[1]Sheet!$D$2:$E$228,2,FALSE))," ",VLOOKUP(I2698&amp;C2698,[1]Sheet!$D$2:$E$228,2,FALSE))</f>
        <v xml:space="preserve"> </v>
      </c>
      <c r="AO2698" s="122" t="str">
        <f>+I2698&amp;C2698</f>
        <v/>
      </c>
      <c r="AP2698" s="122" t="str">
        <f>C2698&amp;D2698&amp;E2698&amp;G2698&amp;I2698&amp;O2698</f>
        <v/>
      </c>
      <c r="AQ2698" s="122" t="str">
        <f>B2698&amp;D2698&amp;N2698</f>
        <v/>
      </c>
      <c r="AR2698" s="123" t="str">
        <f>+D2698&amp;J2698</f>
        <v/>
      </c>
      <c r="AS2698" s="124" t="str">
        <f t="shared" si="385"/>
        <v/>
      </c>
      <c r="AT2698" s="125" t="str">
        <f t="shared" si="386"/>
        <v/>
      </c>
      <c r="AU2698" s="125" t="str">
        <f>IF(NOT(AT2698=""),VLOOKUP(AT2698,[1]PSI_Category!A:B,2,0),"")</f>
        <v/>
      </c>
      <c r="AV2698" s="167"/>
      <c r="AW2698" s="167"/>
      <c r="AX2698" s="167"/>
    </row>
    <row r="2699" spans="2:50" s="133" customFormat="1" ht="11.4" customHeight="1" x14ac:dyDescent="0.3">
      <c r="B2699" s="104"/>
      <c r="C2699" s="105"/>
      <c r="D2699" s="106"/>
      <c r="E2699" s="107"/>
      <c r="F2699" s="105"/>
      <c r="G2699" s="107"/>
      <c r="H2699" s="105"/>
      <c r="I2699" s="105"/>
      <c r="J2699" s="107"/>
      <c r="K2699" s="105"/>
      <c r="L2699" s="105"/>
      <c r="M2699" s="105"/>
      <c r="N2699" s="105"/>
      <c r="O2699" s="131"/>
      <c r="P2699" s="109"/>
      <c r="Q2699" s="110"/>
      <c r="R2699" s="110"/>
      <c r="S2699" s="110"/>
      <c r="T2699" s="110"/>
      <c r="U2699" s="111"/>
      <c r="V2699" s="111"/>
      <c r="W2699" s="112"/>
      <c r="X2699" s="113"/>
      <c r="Y2699" s="114"/>
      <c r="Z2699" s="115"/>
      <c r="AA2699" s="116"/>
      <c r="AB2699" s="117" t="b">
        <f t="shared" si="378"/>
        <v>0</v>
      </c>
      <c r="AC2699" s="117">
        <f t="shared" si="379"/>
        <v>0</v>
      </c>
      <c r="AD2699" s="118"/>
      <c r="AE2699" s="117" t="b">
        <f t="shared" si="380"/>
        <v>0</v>
      </c>
      <c r="AF2699" s="117">
        <f t="shared" si="381"/>
        <v>0</v>
      </c>
      <c r="AG2699" s="119">
        <f t="shared" si="382"/>
        <v>0</v>
      </c>
      <c r="AH2699" s="120" t="b">
        <f t="shared" si="383"/>
        <v>0</v>
      </c>
      <c r="AI2699" s="121">
        <f t="shared" si="384"/>
        <v>0</v>
      </c>
      <c r="AJ2699" s="122">
        <f>+C2699</f>
        <v>0</v>
      </c>
      <c r="AK2699" s="122" t="str">
        <f>IF(ISNA(VLOOKUP(postponeList!D2699,[1]Sheet!$A$2:$B$12,2,FALSE))," ",(VLOOKUP(postponeList!D2699,[1]Sheet!$A$2:$B$12,2,FALSE)))</f>
        <v xml:space="preserve"> </v>
      </c>
      <c r="AL2699" s="122" t="str">
        <f>IF(ISNA(VLOOKUP(E2699,[1]Sheet!$G$2:$H$40,2,FALSE))," ",VLOOKUP(E2699,[1]Sheet!$G$2:$H$40,2,FALSE))</f>
        <v xml:space="preserve"> </v>
      </c>
      <c r="AM2699" s="122" t="str">
        <f>IF(ISNA(VLOOKUP(G2699,[1]Sheet!$K$2:$L$159,2,FALSE))," ",(VLOOKUP(G2699,[1]Sheet!$K$2:$L$159,2,FALSE)))</f>
        <v xml:space="preserve"> </v>
      </c>
      <c r="AN2699" s="122" t="str">
        <f>IF(ISNA(VLOOKUP(I2699&amp;C2699,[1]Sheet!$D$2:$E$228,2,FALSE))," ",VLOOKUP(I2699&amp;C2699,[1]Sheet!$D$2:$E$228,2,FALSE))</f>
        <v xml:space="preserve"> </v>
      </c>
      <c r="AO2699" s="122" t="str">
        <f>+I2699&amp;C2699</f>
        <v/>
      </c>
      <c r="AP2699" s="122" t="str">
        <f>C2699&amp;D2699&amp;E2699&amp;G2699&amp;I2699&amp;O2699</f>
        <v/>
      </c>
      <c r="AQ2699" s="122" t="str">
        <f>B2699&amp;D2699&amp;N2699</f>
        <v/>
      </c>
      <c r="AR2699" s="123" t="str">
        <f>+D2699&amp;J2699</f>
        <v/>
      </c>
      <c r="AS2699" s="124" t="str">
        <f t="shared" si="385"/>
        <v/>
      </c>
      <c r="AT2699" s="125" t="str">
        <f t="shared" si="386"/>
        <v/>
      </c>
      <c r="AU2699" s="125" t="str">
        <f>IF(NOT(AT2699=""),VLOOKUP(AT2699,[1]PSI_Category!A:B,2,0),"")</f>
        <v/>
      </c>
      <c r="AV2699" s="167"/>
      <c r="AW2699" s="167"/>
      <c r="AX2699" s="167"/>
    </row>
    <row r="2700" spans="2:50" s="133" customFormat="1" ht="11.4" customHeight="1" x14ac:dyDescent="0.3">
      <c r="B2700" s="104"/>
      <c r="C2700" s="105"/>
      <c r="D2700" s="106"/>
      <c r="E2700" s="107"/>
      <c r="F2700" s="105"/>
      <c r="G2700" s="107"/>
      <c r="H2700" s="105"/>
      <c r="I2700" s="105"/>
      <c r="J2700" s="107"/>
      <c r="K2700" s="105"/>
      <c r="L2700" s="105"/>
      <c r="M2700" s="105"/>
      <c r="N2700" s="105"/>
      <c r="O2700" s="131"/>
      <c r="P2700" s="109"/>
      <c r="Q2700" s="110"/>
      <c r="R2700" s="110"/>
      <c r="S2700" s="110"/>
      <c r="T2700" s="110"/>
      <c r="U2700" s="111"/>
      <c r="V2700" s="111"/>
      <c r="W2700" s="112"/>
      <c r="X2700" s="113"/>
      <c r="Y2700" s="114"/>
      <c r="Z2700" s="115"/>
      <c r="AA2700" s="116"/>
      <c r="AB2700" s="117" t="b">
        <f t="shared" si="378"/>
        <v>0</v>
      </c>
      <c r="AC2700" s="117">
        <f t="shared" si="379"/>
        <v>0</v>
      </c>
      <c r="AD2700" s="118"/>
      <c r="AE2700" s="117" t="b">
        <f t="shared" si="380"/>
        <v>0</v>
      </c>
      <c r="AF2700" s="117">
        <f t="shared" si="381"/>
        <v>0</v>
      </c>
      <c r="AG2700" s="119">
        <f t="shared" si="382"/>
        <v>0</v>
      </c>
      <c r="AH2700" s="120" t="b">
        <f t="shared" si="383"/>
        <v>0</v>
      </c>
      <c r="AI2700" s="121">
        <f t="shared" si="384"/>
        <v>0</v>
      </c>
      <c r="AJ2700" s="122">
        <f>+C2700</f>
        <v>0</v>
      </c>
      <c r="AK2700" s="122" t="str">
        <f>IF(ISNA(VLOOKUP(postponeList!D2700,[1]Sheet!$A$2:$B$12,2,FALSE))," ",(VLOOKUP(postponeList!D2700,[1]Sheet!$A$2:$B$12,2,FALSE)))</f>
        <v xml:space="preserve"> </v>
      </c>
      <c r="AL2700" s="122" t="str">
        <f>IF(ISNA(VLOOKUP(E2700,[1]Sheet!$G$2:$H$40,2,FALSE))," ",VLOOKUP(E2700,[1]Sheet!$G$2:$H$40,2,FALSE))</f>
        <v xml:space="preserve"> </v>
      </c>
      <c r="AM2700" s="122" t="str">
        <f>IF(ISNA(VLOOKUP(G2700,[1]Sheet!$K$2:$L$159,2,FALSE))," ",(VLOOKUP(G2700,[1]Sheet!$K$2:$L$159,2,FALSE)))</f>
        <v xml:space="preserve"> </v>
      </c>
      <c r="AN2700" s="122" t="str">
        <f>IF(ISNA(VLOOKUP(I2700&amp;C2700,[1]Sheet!$D$2:$E$228,2,FALSE))," ",VLOOKUP(I2700&amp;C2700,[1]Sheet!$D$2:$E$228,2,FALSE))</f>
        <v xml:space="preserve"> </v>
      </c>
      <c r="AO2700" s="122" t="str">
        <f>+I2700&amp;C2700</f>
        <v/>
      </c>
      <c r="AP2700" s="122" t="str">
        <f>C2700&amp;D2700&amp;E2700&amp;G2700&amp;I2700&amp;O2700</f>
        <v/>
      </c>
      <c r="AQ2700" s="122" t="str">
        <f>B2700&amp;D2700&amp;N2700</f>
        <v/>
      </c>
      <c r="AR2700" s="123" t="str">
        <f>+D2700&amp;J2700</f>
        <v/>
      </c>
      <c r="AS2700" s="124" t="str">
        <f t="shared" si="385"/>
        <v/>
      </c>
      <c r="AT2700" s="125" t="str">
        <f t="shared" si="386"/>
        <v/>
      </c>
      <c r="AU2700" s="125" t="str">
        <f>IF(NOT(AT2700=""),VLOOKUP(AT2700,[1]PSI_Category!A:B,2,0),"")</f>
        <v/>
      </c>
      <c r="AV2700" s="167"/>
      <c r="AW2700" s="167"/>
      <c r="AX2700" s="167"/>
    </row>
    <row r="2701" spans="2:50" s="133" customFormat="1" ht="11.4" customHeight="1" x14ac:dyDescent="0.3">
      <c r="B2701" s="104"/>
      <c r="C2701" s="105"/>
      <c r="D2701" s="106"/>
      <c r="E2701" s="107"/>
      <c r="F2701" s="105"/>
      <c r="G2701" s="107"/>
      <c r="H2701" s="105"/>
      <c r="I2701" s="105"/>
      <c r="J2701" s="107"/>
      <c r="K2701" s="105"/>
      <c r="L2701" s="105"/>
      <c r="M2701" s="105"/>
      <c r="N2701" s="105"/>
      <c r="O2701" s="131"/>
      <c r="P2701" s="109"/>
      <c r="Q2701" s="110"/>
      <c r="R2701" s="110"/>
      <c r="S2701" s="110"/>
      <c r="T2701" s="110"/>
      <c r="U2701" s="111"/>
      <c r="V2701" s="111"/>
      <c r="W2701" s="112"/>
      <c r="X2701" s="113"/>
      <c r="Y2701" s="114"/>
      <c r="Z2701" s="115"/>
      <c r="AA2701" s="116"/>
      <c r="AB2701" s="117" t="b">
        <f t="shared" si="378"/>
        <v>0</v>
      </c>
      <c r="AC2701" s="117">
        <f t="shared" si="379"/>
        <v>0</v>
      </c>
      <c r="AD2701" s="118"/>
      <c r="AE2701" s="117" t="b">
        <f t="shared" si="380"/>
        <v>0</v>
      </c>
      <c r="AF2701" s="117">
        <f t="shared" si="381"/>
        <v>0</v>
      </c>
      <c r="AG2701" s="119">
        <f t="shared" si="382"/>
        <v>0</v>
      </c>
      <c r="AH2701" s="120" t="b">
        <f t="shared" si="383"/>
        <v>0</v>
      </c>
      <c r="AI2701" s="121">
        <f t="shared" si="384"/>
        <v>0</v>
      </c>
      <c r="AJ2701" s="122">
        <f>+C2701</f>
        <v>0</v>
      </c>
      <c r="AK2701" s="122" t="str">
        <f>IF(ISNA(VLOOKUP(postponeList!D2701,[1]Sheet!$A$2:$B$12,2,FALSE))," ",(VLOOKUP(postponeList!D2701,[1]Sheet!$A$2:$B$12,2,FALSE)))</f>
        <v xml:space="preserve"> </v>
      </c>
      <c r="AL2701" s="122" t="str">
        <f>IF(ISNA(VLOOKUP(E2701,[1]Sheet!$G$2:$H$40,2,FALSE))," ",VLOOKUP(E2701,[1]Sheet!$G$2:$H$40,2,FALSE))</f>
        <v xml:space="preserve"> </v>
      </c>
      <c r="AM2701" s="122" t="str">
        <f>IF(ISNA(VLOOKUP(G2701,[1]Sheet!$K$2:$L$159,2,FALSE))," ",(VLOOKUP(G2701,[1]Sheet!$K$2:$L$159,2,FALSE)))</f>
        <v xml:space="preserve"> </v>
      </c>
      <c r="AN2701" s="122" t="str">
        <f>IF(ISNA(VLOOKUP(I2701&amp;C2701,[1]Sheet!$D$2:$E$228,2,FALSE))," ",VLOOKUP(I2701&amp;C2701,[1]Sheet!$D$2:$E$228,2,FALSE))</f>
        <v xml:space="preserve"> </v>
      </c>
      <c r="AO2701" s="122" t="str">
        <f>+I2701&amp;C2701</f>
        <v/>
      </c>
      <c r="AP2701" s="122" t="str">
        <f>C2701&amp;D2701&amp;E2701&amp;G2701&amp;I2701&amp;O2701</f>
        <v/>
      </c>
      <c r="AQ2701" s="122" t="str">
        <f>B2701&amp;D2701&amp;N2701</f>
        <v/>
      </c>
      <c r="AR2701" s="123" t="str">
        <f>+D2701&amp;J2701</f>
        <v/>
      </c>
      <c r="AS2701" s="124" t="str">
        <f t="shared" si="385"/>
        <v/>
      </c>
      <c r="AT2701" s="125" t="str">
        <f t="shared" si="386"/>
        <v/>
      </c>
      <c r="AU2701" s="125" t="str">
        <f>IF(NOT(AT2701=""),VLOOKUP(AT2701,[1]PSI_Category!A:B,2,0),"")</f>
        <v/>
      </c>
      <c r="AV2701" s="167"/>
      <c r="AW2701" s="167"/>
      <c r="AX2701" s="167"/>
    </row>
    <row r="2702" spans="2:50" s="133" customFormat="1" ht="11.4" customHeight="1" x14ac:dyDescent="0.3">
      <c r="B2702" s="104"/>
      <c r="C2702" s="105"/>
      <c r="D2702" s="106"/>
      <c r="E2702" s="107"/>
      <c r="F2702" s="105"/>
      <c r="G2702" s="107"/>
      <c r="H2702" s="105"/>
      <c r="I2702" s="105"/>
      <c r="J2702" s="107"/>
      <c r="K2702" s="105"/>
      <c r="L2702" s="105"/>
      <c r="M2702" s="105"/>
      <c r="N2702" s="105"/>
      <c r="O2702" s="131"/>
      <c r="P2702" s="109"/>
      <c r="Q2702" s="110"/>
      <c r="R2702" s="110"/>
      <c r="S2702" s="110"/>
      <c r="T2702" s="110"/>
      <c r="U2702" s="111"/>
      <c r="V2702" s="111"/>
      <c r="W2702" s="112"/>
      <c r="X2702" s="113"/>
      <c r="Y2702" s="114"/>
      <c r="Z2702" s="115"/>
      <c r="AA2702" s="116"/>
      <c r="AB2702" s="117" t="b">
        <f t="shared" si="378"/>
        <v>0</v>
      </c>
      <c r="AC2702" s="117">
        <f t="shared" si="379"/>
        <v>0</v>
      </c>
      <c r="AD2702" s="118"/>
      <c r="AE2702" s="117" t="b">
        <f t="shared" si="380"/>
        <v>0</v>
      </c>
      <c r="AF2702" s="117">
        <f t="shared" si="381"/>
        <v>0</v>
      </c>
      <c r="AG2702" s="119">
        <f t="shared" si="382"/>
        <v>0</v>
      </c>
      <c r="AH2702" s="120" t="b">
        <f t="shared" si="383"/>
        <v>0</v>
      </c>
      <c r="AI2702" s="121">
        <f t="shared" si="384"/>
        <v>0</v>
      </c>
      <c r="AJ2702" s="122">
        <f>+C2702</f>
        <v>0</v>
      </c>
      <c r="AK2702" s="122" t="str">
        <f>IF(ISNA(VLOOKUP(postponeList!D2702,[1]Sheet!$A$2:$B$12,2,FALSE))," ",(VLOOKUP(postponeList!D2702,[1]Sheet!$A$2:$B$12,2,FALSE)))</f>
        <v xml:space="preserve"> </v>
      </c>
      <c r="AL2702" s="122" t="str">
        <f>IF(ISNA(VLOOKUP(E2702,[1]Sheet!$G$2:$H$40,2,FALSE))," ",VLOOKUP(E2702,[1]Sheet!$G$2:$H$40,2,FALSE))</f>
        <v xml:space="preserve"> </v>
      </c>
      <c r="AM2702" s="122" t="str">
        <f>IF(ISNA(VLOOKUP(G2702,[1]Sheet!$K$2:$L$159,2,FALSE))," ",(VLOOKUP(G2702,[1]Sheet!$K$2:$L$159,2,FALSE)))</f>
        <v xml:space="preserve"> </v>
      </c>
      <c r="AN2702" s="122" t="str">
        <f>IF(ISNA(VLOOKUP(I2702&amp;C2702,[1]Sheet!$D$2:$E$228,2,FALSE))," ",VLOOKUP(I2702&amp;C2702,[1]Sheet!$D$2:$E$228,2,FALSE))</f>
        <v xml:space="preserve"> </v>
      </c>
      <c r="AO2702" s="122" t="str">
        <f>+I2702&amp;C2702</f>
        <v/>
      </c>
      <c r="AP2702" s="122" t="str">
        <f>C2702&amp;D2702&amp;E2702&amp;G2702&amp;I2702&amp;O2702</f>
        <v/>
      </c>
      <c r="AQ2702" s="122" t="str">
        <f>B2702&amp;D2702&amp;N2702</f>
        <v/>
      </c>
      <c r="AR2702" s="123" t="str">
        <f>+D2702&amp;J2702</f>
        <v/>
      </c>
      <c r="AS2702" s="124" t="str">
        <f t="shared" si="385"/>
        <v/>
      </c>
      <c r="AT2702" s="125" t="str">
        <f t="shared" si="386"/>
        <v/>
      </c>
      <c r="AU2702" s="125" t="str">
        <f>IF(NOT(AT2702=""),VLOOKUP(AT2702,[1]PSI_Category!A:B,2,0),"")</f>
        <v/>
      </c>
      <c r="AV2702" s="167"/>
      <c r="AW2702" s="167"/>
      <c r="AX2702" s="167"/>
    </row>
    <row r="2703" spans="2:50" s="133" customFormat="1" ht="11.4" customHeight="1" x14ac:dyDescent="0.3">
      <c r="B2703" s="104"/>
      <c r="C2703" s="105"/>
      <c r="D2703" s="106"/>
      <c r="E2703" s="107"/>
      <c r="F2703" s="105"/>
      <c r="G2703" s="107"/>
      <c r="H2703" s="105"/>
      <c r="I2703" s="105"/>
      <c r="J2703" s="107"/>
      <c r="K2703" s="105"/>
      <c r="L2703" s="105"/>
      <c r="M2703" s="105"/>
      <c r="N2703" s="105"/>
      <c r="O2703" s="131"/>
      <c r="P2703" s="109"/>
      <c r="Q2703" s="110"/>
      <c r="R2703" s="110"/>
      <c r="S2703" s="110"/>
      <c r="T2703" s="110"/>
      <c r="U2703" s="111"/>
      <c r="V2703" s="111"/>
      <c r="W2703" s="112"/>
      <c r="X2703" s="113"/>
      <c r="Y2703" s="114"/>
      <c r="Z2703" s="115"/>
      <c r="AA2703" s="116"/>
      <c r="AB2703" s="117" t="b">
        <f t="shared" si="378"/>
        <v>0</v>
      </c>
      <c r="AC2703" s="117">
        <f t="shared" si="379"/>
        <v>0</v>
      </c>
      <c r="AD2703" s="118"/>
      <c r="AE2703" s="117" t="b">
        <f t="shared" si="380"/>
        <v>0</v>
      </c>
      <c r="AF2703" s="117">
        <f t="shared" si="381"/>
        <v>0</v>
      </c>
      <c r="AG2703" s="119">
        <f t="shared" si="382"/>
        <v>0</v>
      </c>
      <c r="AH2703" s="120" t="b">
        <f t="shared" si="383"/>
        <v>0</v>
      </c>
      <c r="AI2703" s="121">
        <f t="shared" si="384"/>
        <v>0</v>
      </c>
      <c r="AJ2703" s="122">
        <f>+C2703</f>
        <v>0</v>
      </c>
      <c r="AK2703" s="122" t="str">
        <f>IF(ISNA(VLOOKUP(postponeList!D2703,[1]Sheet!$A$2:$B$12,2,FALSE))," ",(VLOOKUP(postponeList!D2703,[1]Sheet!$A$2:$B$12,2,FALSE)))</f>
        <v xml:space="preserve"> </v>
      </c>
      <c r="AL2703" s="122" t="str">
        <f>IF(ISNA(VLOOKUP(E2703,[1]Sheet!$G$2:$H$40,2,FALSE))," ",VLOOKUP(E2703,[1]Sheet!$G$2:$H$40,2,FALSE))</f>
        <v xml:space="preserve"> </v>
      </c>
      <c r="AM2703" s="122" t="str">
        <f>IF(ISNA(VLOOKUP(G2703,[1]Sheet!$K$2:$L$159,2,FALSE))," ",(VLOOKUP(G2703,[1]Sheet!$K$2:$L$159,2,FALSE)))</f>
        <v xml:space="preserve"> </v>
      </c>
      <c r="AN2703" s="122" t="str">
        <f>IF(ISNA(VLOOKUP(I2703&amp;C2703,[1]Sheet!$D$2:$E$228,2,FALSE))," ",VLOOKUP(I2703&amp;C2703,[1]Sheet!$D$2:$E$228,2,FALSE))</f>
        <v xml:space="preserve"> </v>
      </c>
      <c r="AO2703" s="122" t="str">
        <f>+I2703&amp;C2703</f>
        <v/>
      </c>
      <c r="AP2703" s="122" t="str">
        <f>C2703&amp;D2703&amp;E2703&amp;G2703&amp;I2703&amp;O2703</f>
        <v/>
      </c>
      <c r="AQ2703" s="122" t="str">
        <f>B2703&amp;D2703&amp;N2703</f>
        <v/>
      </c>
      <c r="AR2703" s="123" t="str">
        <f>+D2703&amp;J2703</f>
        <v/>
      </c>
      <c r="AS2703" s="124" t="str">
        <f t="shared" si="385"/>
        <v/>
      </c>
      <c r="AT2703" s="125" t="str">
        <f t="shared" si="386"/>
        <v/>
      </c>
      <c r="AU2703" s="125" t="str">
        <f>IF(NOT(AT2703=""),VLOOKUP(AT2703,[1]PSI_Category!A:B,2,0),"")</f>
        <v/>
      </c>
      <c r="AV2703" s="167"/>
      <c r="AW2703" s="167"/>
      <c r="AX2703" s="167"/>
    </row>
    <row r="2704" spans="2:50" s="133" customFormat="1" ht="11.4" customHeight="1" x14ac:dyDescent="0.3">
      <c r="B2704" s="104"/>
      <c r="C2704" s="105"/>
      <c r="D2704" s="106"/>
      <c r="E2704" s="107"/>
      <c r="F2704" s="105"/>
      <c r="G2704" s="107"/>
      <c r="H2704" s="105"/>
      <c r="I2704" s="105"/>
      <c r="J2704" s="107"/>
      <c r="K2704" s="105"/>
      <c r="L2704" s="105"/>
      <c r="M2704" s="105"/>
      <c r="N2704" s="105"/>
      <c r="O2704" s="131"/>
      <c r="P2704" s="109"/>
      <c r="Q2704" s="110"/>
      <c r="R2704" s="110"/>
      <c r="S2704" s="110"/>
      <c r="T2704" s="110"/>
      <c r="U2704" s="111"/>
      <c r="V2704" s="111"/>
      <c r="W2704" s="112"/>
      <c r="X2704" s="113"/>
      <c r="Y2704" s="114"/>
      <c r="Z2704" s="115"/>
      <c r="AA2704" s="116"/>
      <c r="AB2704" s="117" t="b">
        <f t="shared" si="378"/>
        <v>0</v>
      </c>
      <c r="AC2704" s="117">
        <f t="shared" si="379"/>
        <v>0</v>
      </c>
      <c r="AD2704" s="118"/>
      <c r="AE2704" s="117" t="b">
        <f t="shared" si="380"/>
        <v>0</v>
      </c>
      <c r="AF2704" s="117">
        <f t="shared" si="381"/>
        <v>0</v>
      </c>
      <c r="AG2704" s="119">
        <f t="shared" si="382"/>
        <v>0</v>
      </c>
      <c r="AH2704" s="120" t="b">
        <f t="shared" si="383"/>
        <v>0</v>
      </c>
      <c r="AI2704" s="121">
        <f t="shared" si="384"/>
        <v>0</v>
      </c>
      <c r="AJ2704" s="122">
        <f>+C2704</f>
        <v>0</v>
      </c>
      <c r="AK2704" s="122" t="str">
        <f>IF(ISNA(VLOOKUP(postponeList!D2704,[1]Sheet!$A$2:$B$12,2,FALSE))," ",(VLOOKUP(postponeList!D2704,[1]Sheet!$A$2:$B$12,2,FALSE)))</f>
        <v xml:space="preserve"> </v>
      </c>
      <c r="AL2704" s="122" t="str">
        <f>IF(ISNA(VLOOKUP(E2704,[1]Sheet!$G$2:$H$40,2,FALSE))," ",VLOOKUP(E2704,[1]Sheet!$G$2:$H$40,2,FALSE))</f>
        <v xml:space="preserve"> </v>
      </c>
      <c r="AM2704" s="122" t="str">
        <f>IF(ISNA(VLOOKUP(G2704,[1]Sheet!$K$2:$L$159,2,FALSE))," ",(VLOOKUP(G2704,[1]Sheet!$K$2:$L$159,2,FALSE)))</f>
        <v xml:space="preserve"> </v>
      </c>
      <c r="AN2704" s="122" t="str">
        <f>IF(ISNA(VLOOKUP(I2704&amp;C2704,[1]Sheet!$D$2:$E$228,2,FALSE))," ",VLOOKUP(I2704&amp;C2704,[1]Sheet!$D$2:$E$228,2,FALSE))</f>
        <v xml:space="preserve"> </v>
      </c>
      <c r="AO2704" s="122" t="str">
        <f>+I2704&amp;C2704</f>
        <v/>
      </c>
      <c r="AP2704" s="122" t="str">
        <f>C2704&amp;D2704&amp;E2704&amp;G2704&amp;I2704&amp;O2704</f>
        <v/>
      </c>
      <c r="AQ2704" s="122" t="str">
        <f>B2704&amp;D2704&amp;N2704</f>
        <v/>
      </c>
      <c r="AR2704" s="123" t="str">
        <f>+D2704&amp;J2704</f>
        <v/>
      </c>
      <c r="AS2704" s="124" t="str">
        <f t="shared" si="385"/>
        <v/>
      </c>
      <c r="AT2704" s="125" t="str">
        <f t="shared" si="386"/>
        <v/>
      </c>
      <c r="AU2704" s="125" t="str">
        <f>IF(NOT(AT2704=""),VLOOKUP(AT2704,[1]PSI_Category!A:B,2,0),"")</f>
        <v/>
      </c>
      <c r="AV2704" s="167"/>
      <c r="AW2704" s="167"/>
      <c r="AX2704" s="167"/>
    </row>
    <row r="2705" spans="2:50" s="133" customFormat="1" ht="11.4" customHeight="1" x14ac:dyDescent="0.3">
      <c r="B2705" s="104"/>
      <c r="C2705" s="105"/>
      <c r="D2705" s="106"/>
      <c r="E2705" s="107"/>
      <c r="F2705" s="105"/>
      <c r="G2705" s="107"/>
      <c r="H2705" s="105"/>
      <c r="I2705" s="105"/>
      <c r="J2705" s="107"/>
      <c r="K2705" s="105"/>
      <c r="L2705" s="105"/>
      <c r="M2705" s="105"/>
      <c r="N2705" s="105"/>
      <c r="O2705" s="131"/>
      <c r="P2705" s="109"/>
      <c r="Q2705" s="110"/>
      <c r="R2705" s="110"/>
      <c r="S2705" s="110"/>
      <c r="T2705" s="110"/>
      <c r="U2705" s="111"/>
      <c r="V2705" s="111"/>
      <c r="W2705" s="112"/>
      <c r="X2705" s="113"/>
      <c r="Y2705" s="114"/>
      <c r="Z2705" s="115"/>
      <c r="AA2705" s="116"/>
      <c r="AB2705" s="117" t="b">
        <f t="shared" si="378"/>
        <v>0</v>
      </c>
      <c r="AC2705" s="117">
        <f t="shared" si="379"/>
        <v>0</v>
      </c>
      <c r="AD2705" s="118"/>
      <c r="AE2705" s="117" t="b">
        <f t="shared" si="380"/>
        <v>0</v>
      </c>
      <c r="AF2705" s="117">
        <f t="shared" si="381"/>
        <v>0</v>
      </c>
      <c r="AG2705" s="119">
        <f t="shared" si="382"/>
        <v>0</v>
      </c>
      <c r="AH2705" s="120" t="b">
        <f t="shared" si="383"/>
        <v>0</v>
      </c>
      <c r="AI2705" s="121">
        <f t="shared" si="384"/>
        <v>0</v>
      </c>
      <c r="AJ2705" s="122">
        <f>+C2705</f>
        <v>0</v>
      </c>
      <c r="AK2705" s="122" t="str">
        <f>IF(ISNA(VLOOKUP(postponeList!D2705,[1]Sheet!$A$2:$B$12,2,FALSE))," ",(VLOOKUP(postponeList!D2705,[1]Sheet!$A$2:$B$12,2,FALSE)))</f>
        <v xml:space="preserve"> </v>
      </c>
      <c r="AL2705" s="122" t="str">
        <f>IF(ISNA(VLOOKUP(E2705,[1]Sheet!$G$2:$H$40,2,FALSE))," ",VLOOKUP(E2705,[1]Sheet!$G$2:$H$40,2,FALSE))</f>
        <v xml:space="preserve"> </v>
      </c>
      <c r="AM2705" s="122" t="str">
        <f>IF(ISNA(VLOOKUP(G2705,[1]Sheet!$K$2:$L$159,2,FALSE))," ",(VLOOKUP(G2705,[1]Sheet!$K$2:$L$159,2,FALSE)))</f>
        <v xml:space="preserve"> </v>
      </c>
      <c r="AN2705" s="122" t="str">
        <f>IF(ISNA(VLOOKUP(I2705&amp;C2705,[1]Sheet!$D$2:$E$228,2,FALSE))," ",VLOOKUP(I2705&amp;C2705,[1]Sheet!$D$2:$E$228,2,FALSE))</f>
        <v xml:space="preserve"> </v>
      </c>
      <c r="AO2705" s="122" t="str">
        <f>+I2705&amp;C2705</f>
        <v/>
      </c>
      <c r="AP2705" s="122" t="str">
        <f>C2705&amp;D2705&amp;E2705&amp;G2705&amp;I2705&amp;O2705</f>
        <v/>
      </c>
      <c r="AQ2705" s="122" t="str">
        <f>B2705&amp;D2705&amp;N2705</f>
        <v/>
      </c>
      <c r="AR2705" s="123" t="str">
        <f>+D2705&amp;J2705</f>
        <v/>
      </c>
      <c r="AS2705" s="124" t="str">
        <f t="shared" si="385"/>
        <v/>
      </c>
      <c r="AT2705" s="125" t="str">
        <f t="shared" si="386"/>
        <v/>
      </c>
      <c r="AU2705" s="125" t="str">
        <f>IF(NOT(AT2705=""),VLOOKUP(AT2705,[1]PSI_Category!A:B,2,0),"")</f>
        <v/>
      </c>
      <c r="AV2705" s="167"/>
      <c r="AW2705" s="167"/>
      <c r="AX2705" s="167"/>
    </row>
    <row r="2706" spans="2:50" s="133" customFormat="1" ht="11.4" customHeight="1" x14ac:dyDescent="0.3">
      <c r="B2706" s="104"/>
      <c r="C2706" s="105"/>
      <c r="D2706" s="106"/>
      <c r="E2706" s="107"/>
      <c r="F2706" s="105"/>
      <c r="G2706" s="107"/>
      <c r="H2706" s="105"/>
      <c r="I2706" s="105"/>
      <c r="J2706" s="107"/>
      <c r="K2706" s="105"/>
      <c r="L2706" s="105"/>
      <c r="M2706" s="105"/>
      <c r="N2706" s="105"/>
      <c r="O2706" s="131"/>
      <c r="P2706" s="109"/>
      <c r="Q2706" s="110"/>
      <c r="R2706" s="110"/>
      <c r="S2706" s="110"/>
      <c r="T2706" s="110"/>
      <c r="U2706" s="111"/>
      <c r="V2706" s="111"/>
      <c r="W2706" s="112"/>
      <c r="X2706" s="113"/>
      <c r="Y2706" s="114"/>
      <c r="Z2706" s="115"/>
      <c r="AA2706" s="116"/>
      <c r="AB2706" s="117" t="b">
        <f t="shared" si="378"/>
        <v>0</v>
      </c>
      <c r="AC2706" s="117">
        <f t="shared" si="379"/>
        <v>0</v>
      </c>
      <c r="AD2706" s="118"/>
      <c r="AE2706" s="117" t="b">
        <f t="shared" si="380"/>
        <v>0</v>
      </c>
      <c r="AF2706" s="117">
        <f t="shared" si="381"/>
        <v>0</v>
      </c>
      <c r="AG2706" s="119">
        <f t="shared" si="382"/>
        <v>0</v>
      </c>
      <c r="AH2706" s="120" t="b">
        <f t="shared" si="383"/>
        <v>0</v>
      </c>
      <c r="AI2706" s="121">
        <f t="shared" si="384"/>
        <v>0</v>
      </c>
      <c r="AJ2706" s="122">
        <f>+C2706</f>
        <v>0</v>
      </c>
      <c r="AK2706" s="122" t="str">
        <f>IF(ISNA(VLOOKUP(postponeList!D2706,[1]Sheet!$A$2:$B$12,2,FALSE))," ",(VLOOKUP(postponeList!D2706,[1]Sheet!$A$2:$B$12,2,FALSE)))</f>
        <v xml:space="preserve"> </v>
      </c>
      <c r="AL2706" s="122" t="str">
        <f>IF(ISNA(VLOOKUP(E2706,[1]Sheet!$G$2:$H$40,2,FALSE))," ",VLOOKUP(E2706,[1]Sheet!$G$2:$H$40,2,FALSE))</f>
        <v xml:space="preserve"> </v>
      </c>
      <c r="AM2706" s="122" t="str">
        <f>IF(ISNA(VLOOKUP(G2706,[1]Sheet!$K$2:$L$159,2,FALSE))," ",(VLOOKUP(G2706,[1]Sheet!$K$2:$L$159,2,FALSE)))</f>
        <v xml:space="preserve"> </v>
      </c>
      <c r="AN2706" s="122" t="str">
        <f>IF(ISNA(VLOOKUP(I2706&amp;C2706,[1]Sheet!$D$2:$E$228,2,FALSE))," ",VLOOKUP(I2706&amp;C2706,[1]Sheet!$D$2:$E$228,2,FALSE))</f>
        <v xml:space="preserve"> </v>
      </c>
      <c r="AO2706" s="122" t="str">
        <f>+I2706&amp;C2706</f>
        <v/>
      </c>
      <c r="AP2706" s="122" t="str">
        <f>C2706&amp;D2706&amp;E2706&amp;G2706&amp;I2706&amp;O2706</f>
        <v/>
      </c>
      <c r="AQ2706" s="122" t="str">
        <f>B2706&amp;D2706&amp;N2706</f>
        <v/>
      </c>
      <c r="AR2706" s="123" t="str">
        <f>+D2706&amp;J2706</f>
        <v/>
      </c>
      <c r="AS2706" s="124" t="str">
        <f t="shared" si="385"/>
        <v/>
      </c>
      <c r="AT2706" s="125" t="str">
        <f t="shared" si="386"/>
        <v/>
      </c>
      <c r="AU2706" s="125" t="str">
        <f>IF(NOT(AT2706=""),VLOOKUP(AT2706,[1]PSI_Category!A:B,2,0),"")</f>
        <v/>
      </c>
      <c r="AV2706" s="167"/>
      <c r="AW2706" s="167"/>
      <c r="AX2706" s="167"/>
    </row>
    <row r="2707" spans="2:50" s="133" customFormat="1" ht="11.4" customHeight="1" x14ac:dyDescent="0.3">
      <c r="B2707" s="104"/>
      <c r="C2707" s="105"/>
      <c r="D2707" s="106"/>
      <c r="E2707" s="107"/>
      <c r="F2707" s="105"/>
      <c r="G2707" s="107"/>
      <c r="H2707" s="105"/>
      <c r="I2707" s="105"/>
      <c r="J2707" s="107"/>
      <c r="K2707" s="105"/>
      <c r="L2707" s="105"/>
      <c r="M2707" s="105"/>
      <c r="N2707" s="105"/>
      <c r="O2707" s="131"/>
      <c r="P2707" s="109"/>
      <c r="Q2707" s="110"/>
      <c r="R2707" s="110"/>
      <c r="S2707" s="110"/>
      <c r="T2707" s="110"/>
      <c r="U2707" s="111"/>
      <c r="V2707" s="111"/>
      <c r="W2707" s="112"/>
      <c r="X2707" s="113"/>
      <c r="Y2707" s="114"/>
      <c r="Z2707" s="115"/>
      <c r="AA2707" s="116"/>
      <c r="AB2707" s="117" t="b">
        <f t="shared" si="378"/>
        <v>0</v>
      </c>
      <c r="AC2707" s="117">
        <f t="shared" si="379"/>
        <v>0</v>
      </c>
      <c r="AD2707" s="118"/>
      <c r="AE2707" s="117" t="b">
        <f t="shared" si="380"/>
        <v>0</v>
      </c>
      <c r="AF2707" s="117">
        <f t="shared" si="381"/>
        <v>0</v>
      </c>
      <c r="AG2707" s="119">
        <f t="shared" si="382"/>
        <v>0</v>
      </c>
      <c r="AH2707" s="120" t="b">
        <f t="shared" si="383"/>
        <v>0</v>
      </c>
      <c r="AI2707" s="121">
        <f t="shared" si="384"/>
        <v>0</v>
      </c>
      <c r="AJ2707" s="122">
        <f>+C2707</f>
        <v>0</v>
      </c>
      <c r="AK2707" s="122" t="str">
        <f>IF(ISNA(VLOOKUP(postponeList!D2707,[1]Sheet!$A$2:$B$12,2,FALSE))," ",(VLOOKUP(postponeList!D2707,[1]Sheet!$A$2:$B$12,2,FALSE)))</f>
        <v xml:space="preserve"> </v>
      </c>
      <c r="AL2707" s="122" t="str">
        <f>IF(ISNA(VLOOKUP(E2707,[1]Sheet!$G$2:$H$40,2,FALSE))," ",VLOOKUP(E2707,[1]Sheet!$G$2:$H$40,2,FALSE))</f>
        <v xml:space="preserve"> </v>
      </c>
      <c r="AM2707" s="122" t="str">
        <f>IF(ISNA(VLOOKUP(G2707,[1]Sheet!$K$2:$L$159,2,FALSE))," ",(VLOOKUP(G2707,[1]Sheet!$K$2:$L$159,2,FALSE)))</f>
        <v xml:space="preserve"> </v>
      </c>
      <c r="AN2707" s="122" t="str">
        <f>IF(ISNA(VLOOKUP(I2707&amp;C2707,[1]Sheet!$D$2:$E$228,2,FALSE))," ",VLOOKUP(I2707&amp;C2707,[1]Sheet!$D$2:$E$228,2,FALSE))</f>
        <v xml:space="preserve"> </v>
      </c>
      <c r="AO2707" s="122" t="str">
        <f>+I2707&amp;C2707</f>
        <v/>
      </c>
      <c r="AP2707" s="122" t="str">
        <f>C2707&amp;D2707&amp;E2707&amp;G2707&amp;I2707&amp;O2707</f>
        <v/>
      </c>
      <c r="AQ2707" s="122" t="str">
        <f>B2707&amp;D2707&amp;N2707</f>
        <v/>
      </c>
      <c r="AR2707" s="123" t="str">
        <f>+D2707&amp;J2707</f>
        <v/>
      </c>
      <c r="AS2707" s="124" t="str">
        <f t="shared" si="385"/>
        <v/>
      </c>
      <c r="AT2707" s="125" t="str">
        <f t="shared" si="386"/>
        <v/>
      </c>
      <c r="AU2707" s="125" t="str">
        <f>IF(NOT(AT2707=""),VLOOKUP(AT2707,[1]PSI_Category!A:B,2,0),"")</f>
        <v/>
      </c>
      <c r="AV2707" s="167"/>
      <c r="AW2707" s="167"/>
      <c r="AX2707" s="167"/>
    </row>
    <row r="2708" spans="2:50" s="133" customFormat="1" ht="11.4" customHeight="1" x14ac:dyDescent="0.3">
      <c r="B2708" s="104"/>
      <c r="C2708" s="105"/>
      <c r="D2708" s="106"/>
      <c r="E2708" s="107"/>
      <c r="F2708" s="105"/>
      <c r="G2708" s="107"/>
      <c r="H2708" s="105"/>
      <c r="I2708" s="105"/>
      <c r="J2708" s="107"/>
      <c r="K2708" s="105"/>
      <c r="L2708" s="105"/>
      <c r="M2708" s="105"/>
      <c r="N2708" s="105"/>
      <c r="O2708" s="131"/>
      <c r="P2708" s="109"/>
      <c r="Q2708" s="110"/>
      <c r="R2708" s="110"/>
      <c r="S2708" s="110"/>
      <c r="T2708" s="110"/>
      <c r="U2708" s="111"/>
      <c r="V2708" s="111"/>
      <c r="W2708" s="112"/>
      <c r="X2708" s="113"/>
      <c r="Y2708" s="114"/>
      <c r="Z2708" s="115"/>
      <c r="AA2708" s="116"/>
      <c r="AB2708" s="117" t="b">
        <f t="shared" si="378"/>
        <v>0</v>
      </c>
      <c r="AC2708" s="117">
        <f t="shared" si="379"/>
        <v>0</v>
      </c>
      <c r="AD2708" s="118"/>
      <c r="AE2708" s="117" t="b">
        <f t="shared" si="380"/>
        <v>0</v>
      </c>
      <c r="AF2708" s="117">
        <f t="shared" si="381"/>
        <v>0</v>
      </c>
      <c r="AG2708" s="119">
        <f t="shared" si="382"/>
        <v>0</v>
      </c>
      <c r="AH2708" s="120" t="b">
        <f t="shared" si="383"/>
        <v>0</v>
      </c>
      <c r="AI2708" s="121">
        <f t="shared" si="384"/>
        <v>0</v>
      </c>
      <c r="AJ2708" s="122">
        <f>+C2708</f>
        <v>0</v>
      </c>
      <c r="AK2708" s="122" t="str">
        <f>IF(ISNA(VLOOKUP(postponeList!D2708,[1]Sheet!$A$2:$B$12,2,FALSE))," ",(VLOOKUP(postponeList!D2708,[1]Sheet!$A$2:$B$12,2,FALSE)))</f>
        <v xml:space="preserve"> </v>
      </c>
      <c r="AL2708" s="122" t="str">
        <f>IF(ISNA(VLOOKUP(E2708,[1]Sheet!$G$2:$H$40,2,FALSE))," ",VLOOKUP(E2708,[1]Sheet!$G$2:$H$40,2,FALSE))</f>
        <v xml:space="preserve"> </v>
      </c>
      <c r="AM2708" s="122" t="str">
        <f>IF(ISNA(VLOOKUP(G2708,[1]Sheet!$K$2:$L$159,2,FALSE))," ",(VLOOKUP(G2708,[1]Sheet!$K$2:$L$159,2,FALSE)))</f>
        <v xml:space="preserve"> </v>
      </c>
      <c r="AN2708" s="122" t="str">
        <f>IF(ISNA(VLOOKUP(I2708&amp;C2708,[1]Sheet!$D$2:$E$228,2,FALSE))," ",VLOOKUP(I2708&amp;C2708,[1]Sheet!$D$2:$E$228,2,FALSE))</f>
        <v xml:space="preserve"> </v>
      </c>
      <c r="AO2708" s="122" t="str">
        <f>+I2708&amp;C2708</f>
        <v/>
      </c>
      <c r="AP2708" s="122" t="str">
        <f>C2708&amp;D2708&amp;E2708&amp;G2708&amp;I2708&amp;O2708</f>
        <v/>
      </c>
      <c r="AQ2708" s="122" t="str">
        <f>B2708&amp;D2708&amp;N2708</f>
        <v/>
      </c>
      <c r="AR2708" s="123" t="str">
        <f>+D2708&amp;J2708</f>
        <v/>
      </c>
      <c r="AS2708" s="124" t="str">
        <f t="shared" si="385"/>
        <v/>
      </c>
      <c r="AT2708" s="125" t="str">
        <f t="shared" si="386"/>
        <v/>
      </c>
      <c r="AU2708" s="125" t="str">
        <f>IF(NOT(AT2708=""),VLOOKUP(AT2708,[1]PSI_Category!A:B,2,0),"")</f>
        <v/>
      </c>
      <c r="AV2708" s="167"/>
      <c r="AW2708" s="167"/>
      <c r="AX2708" s="167"/>
    </row>
    <row r="2709" spans="2:50" s="133" customFormat="1" ht="11.4" customHeight="1" x14ac:dyDescent="0.3">
      <c r="B2709" s="104"/>
      <c r="C2709" s="105"/>
      <c r="D2709" s="106"/>
      <c r="E2709" s="107"/>
      <c r="F2709" s="105"/>
      <c r="G2709" s="107"/>
      <c r="H2709" s="105"/>
      <c r="I2709" s="105"/>
      <c r="J2709" s="107"/>
      <c r="K2709" s="105"/>
      <c r="L2709" s="105"/>
      <c r="M2709" s="105"/>
      <c r="N2709" s="105"/>
      <c r="O2709" s="131"/>
      <c r="P2709" s="109"/>
      <c r="Q2709" s="110"/>
      <c r="R2709" s="110"/>
      <c r="S2709" s="110"/>
      <c r="T2709" s="110"/>
      <c r="U2709" s="111"/>
      <c r="V2709" s="111"/>
      <c r="W2709" s="112"/>
      <c r="X2709" s="113"/>
      <c r="Y2709" s="114"/>
      <c r="Z2709" s="115"/>
      <c r="AA2709" s="116"/>
      <c r="AB2709" s="117" t="b">
        <f t="shared" si="378"/>
        <v>0</v>
      </c>
      <c r="AC2709" s="117">
        <f t="shared" si="379"/>
        <v>0</v>
      </c>
      <c r="AD2709" s="118"/>
      <c r="AE2709" s="117" t="b">
        <f t="shared" si="380"/>
        <v>0</v>
      </c>
      <c r="AF2709" s="117">
        <f t="shared" si="381"/>
        <v>0</v>
      </c>
      <c r="AG2709" s="119">
        <f t="shared" si="382"/>
        <v>0</v>
      </c>
      <c r="AH2709" s="120" t="b">
        <f t="shared" si="383"/>
        <v>0</v>
      </c>
      <c r="AI2709" s="121">
        <f t="shared" si="384"/>
        <v>0</v>
      </c>
      <c r="AJ2709" s="122">
        <f>+C2709</f>
        <v>0</v>
      </c>
      <c r="AK2709" s="122" t="str">
        <f>IF(ISNA(VLOOKUP(postponeList!D2709,[1]Sheet!$A$2:$B$12,2,FALSE))," ",(VLOOKUP(postponeList!D2709,[1]Sheet!$A$2:$B$12,2,FALSE)))</f>
        <v xml:space="preserve"> </v>
      </c>
      <c r="AL2709" s="122" t="str">
        <f>IF(ISNA(VLOOKUP(E2709,[1]Sheet!$G$2:$H$40,2,FALSE))," ",VLOOKUP(E2709,[1]Sheet!$G$2:$H$40,2,FALSE))</f>
        <v xml:space="preserve"> </v>
      </c>
      <c r="AM2709" s="122" t="str">
        <f>IF(ISNA(VLOOKUP(G2709,[1]Sheet!$K$2:$L$159,2,FALSE))," ",(VLOOKUP(G2709,[1]Sheet!$K$2:$L$159,2,FALSE)))</f>
        <v xml:space="preserve"> </v>
      </c>
      <c r="AN2709" s="122" t="str">
        <f>IF(ISNA(VLOOKUP(I2709&amp;C2709,[1]Sheet!$D$2:$E$228,2,FALSE))," ",VLOOKUP(I2709&amp;C2709,[1]Sheet!$D$2:$E$228,2,FALSE))</f>
        <v xml:space="preserve"> </v>
      </c>
      <c r="AO2709" s="122" t="str">
        <f>+I2709&amp;C2709</f>
        <v/>
      </c>
      <c r="AP2709" s="122" t="str">
        <f>C2709&amp;D2709&amp;E2709&amp;G2709&amp;I2709&amp;O2709</f>
        <v/>
      </c>
      <c r="AQ2709" s="122" t="str">
        <f>B2709&amp;D2709&amp;N2709</f>
        <v/>
      </c>
      <c r="AR2709" s="123" t="str">
        <f>+D2709&amp;J2709</f>
        <v/>
      </c>
      <c r="AS2709" s="124" t="str">
        <f t="shared" si="385"/>
        <v/>
      </c>
      <c r="AT2709" s="125" t="str">
        <f t="shared" si="386"/>
        <v/>
      </c>
      <c r="AU2709" s="125" t="str">
        <f>IF(NOT(AT2709=""),VLOOKUP(AT2709,[1]PSI_Category!A:B,2,0),"")</f>
        <v/>
      </c>
      <c r="AV2709" s="167"/>
      <c r="AW2709" s="167"/>
      <c r="AX2709" s="167"/>
    </row>
    <row r="2710" spans="2:50" s="133" customFormat="1" ht="11.4" customHeight="1" x14ac:dyDescent="0.3">
      <c r="B2710" s="104"/>
      <c r="C2710" s="105"/>
      <c r="D2710" s="106"/>
      <c r="E2710" s="107"/>
      <c r="F2710" s="105"/>
      <c r="G2710" s="107"/>
      <c r="H2710" s="105"/>
      <c r="I2710" s="105"/>
      <c r="J2710" s="107"/>
      <c r="K2710" s="105"/>
      <c r="L2710" s="105"/>
      <c r="M2710" s="105"/>
      <c r="N2710" s="105"/>
      <c r="O2710" s="131"/>
      <c r="P2710" s="109"/>
      <c r="Q2710" s="110"/>
      <c r="R2710" s="110"/>
      <c r="S2710" s="110"/>
      <c r="T2710" s="110"/>
      <c r="U2710" s="111"/>
      <c r="V2710" s="111"/>
      <c r="W2710" s="112"/>
      <c r="X2710" s="113"/>
      <c r="Y2710" s="114"/>
      <c r="Z2710" s="115"/>
      <c r="AA2710" s="116"/>
      <c r="AB2710" s="117" t="b">
        <f t="shared" si="378"/>
        <v>0</v>
      </c>
      <c r="AC2710" s="117">
        <f t="shared" si="379"/>
        <v>0</v>
      </c>
      <c r="AD2710" s="118"/>
      <c r="AE2710" s="117" t="b">
        <f t="shared" si="380"/>
        <v>0</v>
      </c>
      <c r="AF2710" s="117">
        <f t="shared" si="381"/>
        <v>0</v>
      </c>
      <c r="AG2710" s="119">
        <f t="shared" si="382"/>
        <v>0</v>
      </c>
      <c r="AH2710" s="120" t="b">
        <f t="shared" si="383"/>
        <v>0</v>
      </c>
      <c r="AI2710" s="121">
        <f t="shared" si="384"/>
        <v>0</v>
      </c>
      <c r="AJ2710" s="122">
        <f>+C2710</f>
        <v>0</v>
      </c>
      <c r="AK2710" s="122" t="str">
        <f>IF(ISNA(VLOOKUP(postponeList!D2710,[1]Sheet!$A$2:$B$12,2,FALSE))," ",(VLOOKUP(postponeList!D2710,[1]Sheet!$A$2:$B$12,2,FALSE)))</f>
        <v xml:space="preserve"> </v>
      </c>
      <c r="AL2710" s="122" t="str">
        <f>IF(ISNA(VLOOKUP(E2710,[1]Sheet!$G$2:$H$40,2,FALSE))," ",VLOOKUP(E2710,[1]Sheet!$G$2:$H$40,2,FALSE))</f>
        <v xml:space="preserve"> </v>
      </c>
      <c r="AM2710" s="122" t="str">
        <f>IF(ISNA(VLOOKUP(G2710,[1]Sheet!$K$2:$L$159,2,FALSE))," ",(VLOOKUP(G2710,[1]Sheet!$K$2:$L$159,2,FALSE)))</f>
        <v xml:space="preserve"> </v>
      </c>
      <c r="AN2710" s="122" t="str">
        <f>IF(ISNA(VLOOKUP(I2710&amp;C2710,[1]Sheet!$D$2:$E$228,2,FALSE))," ",VLOOKUP(I2710&amp;C2710,[1]Sheet!$D$2:$E$228,2,FALSE))</f>
        <v xml:space="preserve"> </v>
      </c>
      <c r="AO2710" s="122" t="str">
        <f>+I2710&amp;C2710</f>
        <v/>
      </c>
      <c r="AP2710" s="122" t="str">
        <f>C2710&amp;D2710&amp;E2710&amp;G2710&amp;I2710&amp;O2710</f>
        <v/>
      </c>
      <c r="AQ2710" s="122" t="str">
        <f>B2710&amp;D2710&amp;N2710</f>
        <v/>
      </c>
      <c r="AR2710" s="123" t="str">
        <f>+D2710&amp;J2710</f>
        <v/>
      </c>
      <c r="AS2710" s="124" t="str">
        <f t="shared" si="385"/>
        <v/>
      </c>
      <c r="AT2710" s="125" t="str">
        <f t="shared" si="386"/>
        <v/>
      </c>
      <c r="AU2710" s="125" t="str">
        <f>IF(NOT(AT2710=""),VLOOKUP(AT2710,[1]PSI_Category!A:B,2,0),"")</f>
        <v/>
      </c>
      <c r="AV2710" s="167"/>
      <c r="AW2710" s="167"/>
      <c r="AX2710" s="167"/>
    </row>
    <row r="2711" spans="2:50" s="133" customFormat="1" ht="11.4" customHeight="1" x14ac:dyDescent="0.3">
      <c r="B2711" s="104"/>
      <c r="C2711" s="105"/>
      <c r="D2711" s="106"/>
      <c r="E2711" s="107"/>
      <c r="F2711" s="105"/>
      <c r="G2711" s="107"/>
      <c r="H2711" s="105"/>
      <c r="I2711" s="105"/>
      <c r="J2711" s="107"/>
      <c r="K2711" s="105"/>
      <c r="L2711" s="105"/>
      <c r="M2711" s="105"/>
      <c r="N2711" s="105"/>
      <c r="O2711" s="131"/>
      <c r="P2711" s="109"/>
      <c r="Q2711" s="110"/>
      <c r="R2711" s="110"/>
      <c r="S2711" s="110"/>
      <c r="T2711" s="110"/>
      <c r="U2711" s="111"/>
      <c r="V2711" s="111"/>
      <c r="W2711" s="112"/>
      <c r="X2711" s="113"/>
      <c r="Y2711" s="114"/>
      <c r="Z2711" s="115"/>
      <c r="AA2711" s="116"/>
      <c r="AB2711" s="117" t="b">
        <f t="shared" si="378"/>
        <v>0</v>
      </c>
      <c r="AC2711" s="117">
        <f t="shared" si="379"/>
        <v>0</v>
      </c>
      <c r="AD2711" s="118"/>
      <c r="AE2711" s="117" t="b">
        <f t="shared" si="380"/>
        <v>0</v>
      </c>
      <c r="AF2711" s="117">
        <f t="shared" si="381"/>
        <v>0</v>
      </c>
      <c r="AG2711" s="119">
        <f t="shared" si="382"/>
        <v>0</v>
      </c>
      <c r="AH2711" s="120" t="b">
        <f t="shared" si="383"/>
        <v>0</v>
      </c>
      <c r="AI2711" s="121">
        <f t="shared" si="384"/>
        <v>0</v>
      </c>
      <c r="AJ2711" s="122">
        <f>+C2711</f>
        <v>0</v>
      </c>
      <c r="AK2711" s="122" t="str">
        <f>IF(ISNA(VLOOKUP(postponeList!D2711,[1]Sheet!$A$2:$B$12,2,FALSE))," ",(VLOOKUP(postponeList!D2711,[1]Sheet!$A$2:$B$12,2,FALSE)))</f>
        <v xml:space="preserve"> </v>
      </c>
      <c r="AL2711" s="122" t="str">
        <f>IF(ISNA(VLOOKUP(E2711,[1]Sheet!$G$2:$H$40,2,FALSE))," ",VLOOKUP(E2711,[1]Sheet!$G$2:$H$40,2,FALSE))</f>
        <v xml:space="preserve"> </v>
      </c>
      <c r="AM2711" s="122" t="str">
        <f>IF(ISNA(VLOOKUP(G2711,[1]Sheet!$K$2:$L$159,2,FALSE))," ",(VLOOKUP(G2711,[1]Sheet!$K$2:$L$159,2,FALSE)))</f>
        <v xml:space="preserve"> </v>
      </c>
      <c r="AN2711" s="122" t="str">
        <f>IF(ISNA(VLOOKUP(I2711&amp;C2711,[1]Sheet!$D$2:$E$228,2,FALSE))," ",VLOOKUP(I2711&amp;C2711,[1]Sheet!$D$2:$E$228,2,FALSE))</f>
        <v xml:space="preserve"> </v>
      </c>
      <c r="AO2711" s="122" t="str">
        <f>+I2711&amp;C2711</f>
        <v/>
      </c>
      <c r="AP2711" s="122" t="str">
        <f>C2711&amp;D2711&amp;E2711&amp;G2711&amp;I2711&amp;O2711</f>
        <v/>
      </c>
      <c r="AQ2711" s="122" t="str">
        <f>B2711&amp;D2711&amp;N2711</f>
        <v/>
      </c>
      <c r="AR2711" s="123" t="str">
        <f>+D2711&amp;J2711</f>
        <v/>
      </c>
      <c r="AS2711" s="124" t="str">
        <f t="shared" si="385"/>
        <v/>
      </c>
      <c r="AT2711" s="125" t="str">
        <f t="shared" si="386"/>
        <v/>
      </c>
      <c r="AU2711" s="125" t="str">
        <f>IF(NOT(AT2711=""),VLOOKUP(AT2711,[1]PSI_Category!A:B,2,0),"")</f>
        <v/>
      </c>
      <c r="AV2711" s="167"/>
      <c r="AW2711" s="167"/>
      <c r="AX2711" s="167"/>
    </row>
    <row r="2712" spans="2:50" s="133" customFormat="1" ht="11.4" customHeight="1" x14ac:dyDescent="0.3">
      <c r="B2712" s="104"/>
      <c r="C2712" s="105"/>
      <c r="D2712" s="106"/>
      <c r="E2712" s="107"/>
      <c r="F2712" s="105"/>
      <c r="G2712" s="107"/>
      <c r="H2712" s="105"/>
      <c r="I2712" s="105"/>
      <c r="J2712" s="107"/>
      <c r="K2712" s="105"/>
      <c r="L2712" s="105"/>
      <c r="M2712" s="105"/>
      <c r="N2712" s="105"/>
      <c r="O2712" s="131"/>
      <c r="P2712" s="109"/>
      <c r="Q2712" s="110"/>
      <c r="R2712" s="110"/>
      <c r="S2712" s="110"/>
      <c r="T2712" s="110"/>
      <c r="U2712" s="111"/>
      <c r="V2712" s="111"/>
      <c r="W2712" s="112"/>
      <c r="X2712" s="113"/>
      <c r="Y2712" s="114"/>
      <c r="Z2712" s="115"/>
      <c r="AA2712" s="116"/>
      <c r="AB2712" s="117" t="b">
        <f t="shared" si="378"/>
        <v>0</v>
      </c>
      <c r="AC2712" s="117">
        <f t="shared" si="379"/>
        <v>0</v>
      </c>
      <c r="AD2712" s="118"/>
      <c r="AE2712" s="117" t="b">
        <f t="shared" si="380"/>
        <v>0</v>
      </c>
      <c r="AF2712" s="117">
        <f t="shared" si="381"/>
        <v>0</v>
      </c>
      <c r="AG2712" s="119">
        <f t="shared" si="382"/>
        <v>0</v>
      </c>
      <c r="AH2712" s="120" t="b">
        <f t="shared" si="383"/>
        <v>0</v>
      </c>
      <c r="AI2712" s="121">
        <f t="shared" si="384"/>
        <v>0</v>
      </c>
      <c r="AJ2712" s="122">
        <f>+C2712</f>
        <v>0</v>
      </c>
      <c r="AK2712" s="122" t="str">
        <f>IF(ISNA(VLOOKUP(postponeList!D2712,[1]Sheet!$A$2:$B$12,2,FALSE))," ",(VLOOKUP(postponeList!D2712,[1]Sheet!$A$2:$B$12,2,FALSE)))</f>
        <v xml:space="preserve"> </v>
      </c>
      <c r="AL2712" s="122" t="str">
        <f>IF(ISNA(VLOOKUP(E2712,[1]Sheet!$G$2:$H$40,2,FALSE))," ",VLOOKUP(E2712,[1]Sheet!$G$2:$H$40,2,FALSE))</f>
        <v xml:space="preserve"> </v>
      </c>
      <c r="AM2712" s="122" t="str">
        <f>IF(ISNA(VLOOKUP(G2712,[1]Sheet!$K$2:$L$159,2,FALSE))," ",(VLOOKUP(G2712,[1]Sheet!$K$2:$L$159,2,FALSE)))</f>
        <v xml:space="preserve"> </v>
      </c>
      <c r="AN2712" s="122" t="str">
        <f>IF(ISNA(VLOOKUP(I2712&amp;C2712,[1]Sheet!$D$2:$E$228,2,FALSE))," ",VLOOKUP(I2712&amp;C2712,[1]Sheet!$D$2:$E$228,2,FALSE))</f>
        <v xml:space="preserve"> </v>
      </c>
      <c r="AO2712" s="122" t="str">
        <f>+I2712&amp;C2712</f>
        <v/>
      </c>
      <c r="AP2712" s="122" t="str">
        <f>C2712&amp;D2712&amp;E2712&amp;G2712&amp;I2712&amp;O2712</f>
        <v/>
      </c>
      <c r="AQ2712" s="122" t="str">
        <f>B2712&amp;D2712&amp;N2712</f>
        <v/>
      </c>
      <c r="AR2712" s="123" t="str">
        <f>+D2712&amp;J2712</f>
        <v/>
      </c>
      <c r="AS2712" s="124" t="str">
        <f t="shared" si="385"/>
        <v/>
      </c>
      <c r="AT2712" s="125" t="str">
        <f t="shared" si="386"/>
        <v/>
      </c>
      <c r="AU2712" s="125" t="str">
        <f>IF(NOT(AT2712=""),VLOOKUP(AT2712,[1]PSI_Category!A:B,2,0),"")</f>
        <v/>
      </c>
      <c r="AV2712" s="167"/>
      <c r="AW2712" s="167"/>
      <c r="AX2712" s="167"/>
    </row>
    <row r="2713" spans="2:50" s="133" customFormat="1" ht="11.4" customHeight="1" x14ac:dyDescent="0.3">
      <c r="B2713" s="104"/>
      <c r="C2713" s="105"/>
      <c r="D2713" s="106"/>
      <c r="E2713" s="107"/>
      <c r="F2713" s="105"/>
      <c r="G2713" s="107"/>
      <c r="H2713" s="105"/>
      <c r="I2713" s="105"/>
      <c r="J2713" s="107"/>
      <c r="K2713" s="105"/>
      <c r="L2713" s="105"/>
      <c r="M2713" s="105"/>
      <c r="N2713" s="105"/>
      <c r="O2713" s="131"/>
      <c r="P2713" s="109"/>
      <c r="Q2713" s="110"/>
      <c r="R2713" s="110"/>
      <c r="S2713" s="110"/>
      <c r="T2713" s="110"/>
      <c r="U2713" s="111"/>
      <c r="V2713" s="111"/>
      <c r="W2713" s="112"/>
      <c r="X2713" s="113"/>
      <c r="Y2713" s="114"/>
      <c r="Z2713" s="115"/>
      <c r="AA2713" s="116"/>
      <c r="AB2713" s="117" t="b">
        <f t="shared" si="378"/>
        <v>0</v>
      </c>
      <c r="AC2713" s="117">
        <f t="shared" si="379"/>
        <v>0</v>
      </c>
      <c r="AD2713" s="118"/>
      <c r="AE2713" s="117" t="b">
        <f t="shared" si="380"/>
        <v>0</v>
      </c>
      <c r="AF2713" s="117">
        <f t="shared" si="381"/>
        <v>0</v>
      </c>
      <c r="AG2713" s="119">
        <f t="shared" si="382"/>
        <v>0</v>
      </c>
      <c r="AH2713" s="120" t="b">
        <f t="shared" si="383"/>
        <v>0</v>
      </c>
      <c r="AI2713" s="121">
        <f t="shared" si="384"/>
        <v>0</v>
      </c>
      <c r="AJ2713" s="122">
        <f>+C2713</f>
        <v>0</v>
      </c>
      <c r="AK2713" s="122" t="str">
        <f>IF(ISNA(VLOOKUP(postponeList!D2713,[1]Sheet!$A$2:$B$12,2,FALSE))," ",(VLOOKUP(postponeList!D2713,[1]Sheet!$A$2:$B$12,2,FALSE)))</f>
        <v xml:space="preserve"> </v>
      </c>
      <c r="AL2713" s="122" t="str">
        <f>IF(ISNA(VLOOKUP(E2713,[1]Sheet!$G$2:$H$40,2,FALSE))," ",VLOOKUP(E2713,[1]Sheet!$G$2:$H$40,2,FALSE))</f>
        <v xml:space="preserve"> </v>
      </c>
      <c r="AM2713" s="122" t="str">
        <f>IF(ISNA(VLOOKUP(G2713,[1]Sheet!$K$2:$L$159,2,FALSE))," ",(VLOOKUP(G2713,[1]Sheet!$K$2:$L$159,2,FALSE)))</f>
        <v xml:space="preserve"> </v>
      </c>
      <c r="AN2713" s="122" t="str">
        <f>IF(ISNA(VLOOKUP(I2713&amp;C2713,[1]Sheet!$D$2:$E$228,2,FALSE))," ",VLOOKUP(I2713&amp;C2713,[1]Sheet!$D$2:$E$228,2,FALSE))</f>
        <v xml:space="preserve"> </v>
      </c>
      <c r="AO2713" s="122" t="str">
        <f>+I2713&amp;C2713</f>
        <v/>
      </c>
      <c r="AP2713" s="122" t="str">
        <f>C2713&amp;D2713&amp;E2713&amp;G2713&amp;I2713&amp;O2713</f>
        <v/>
      </c>
      <c r="AQ2713" s="122" t="str">
        <f>B2713&amp;D2713&amp;N2713</f>
        <v/>
      </c>
      <c r="AR2713" s="123" t="str">
        <f>+D2713&amp;J2713</f>
        <v/>
      </c>
      <c r="AS2713" s="124" t="str">
        <f t="shared" si="385"/>
        <v/>
      </c>
      <c r="AT2713" s="125" t="str">
        <f t="shared" si="386"/>
        <v/>
      </c>
      <c r="AU2713" s="125" t="str">
        <f>IF(NOT(AT2713=""),VLOOKUP(AT2713,[1]PSI_Category!A:B,2,0),"")</f>
        <v/>
      </c>
      <c r="AV2713" s="167"/>
      <c r="AW2713" s="167"/>
      <c r="AX2713" s="167"/>
    </row>
    <row r="2714" spans="2:50" s="133" customFormat="1" ht="11.4" customHeight="1" x14ac:dyDescent="0.3">
      <c r="B2714" s="104"/>
      <c r="C2714" s="105"/>
      <c r="D2714" s="106"/>
      <c r="E2714" s="107"/>
      <c r="F2714" s="105"/>
      <c r="G2714" s="107"/>
      <c r="H2714" s="105"/>
      <c r="I2714" s="105"/>
      <c r="J2714" s="107"/>
      <c r="K2714" s="105"/>
      <c r="L2714" s="105"/>
      <c r="M2714" s="105"/>
      <c r="N2714" s="105"/>
      <c r="O2714" s="131"/>
      <c r="P2714" s="109"/>
      <c r="Q2714" s="110"/>
      <c r="R2714" s="110"/>
      <c r="S2714" s="110"/>
      <c r="T2714" s="110"/>
      <c r="U2714" s="111"/>
      <c r="V2714" s="111"/>
      <c r="W2714" s="112"/>
      <c r="X2714" s="113"/>
      <c r="Y2714" s="114"/>
      <c r="Z2714" s="115"/>
      <c r="AA2714" s="116"/>
      <c r="AB2714" s="117" t="b">
        <f t="shared" si="378"/>
        <v>0</v>
      </c>
      <c r="AC2714" s="117">
        <f t="shared" si="379"/>
        <v>0</v>
      </c>
      <c r="AD2714" s="118"/>
      <c r="AE2714" s="117" t="b">
        <f t="shared" si="380"/>
        <v>0</v>
      </c>
      <c r="AF2714" s="117">
        <f t="shared" si="381"/>
        <v>0</v>
      </c>
      <c r="AG2714" s="119">
        <f t="shared" si="382"/>
        <v>0</v>
      </c>
      <c r="AH2714" s="120" t="b">
        <f t="shared" si="383"/>
        <v>0</v>
      </c>
      <c r="AI2714" s="121">
        <f t="shared" si="384"/>
        <v>0</v>
      </c>
      <c r="AJ2714" s="122">
        <f>+C2714</f>
        <v>0</v>
      </c>
      <c r="AK2714" s="122" t="str">
        <f>IF(ISNA(VLOOKUP(postponeList!D2714,[1]Sheet!$A$2:$B$12,2,FALSE))," ",(VLOOKUP(postponeList!D2714,[1]Sheet!$A$2:$B$12,2,FALSE)))</f>
        <v xml:space="preserve"> </v>
      </c>
      <c r="AL2714" s="122" t="str">
        <f>IF(ISNA(VLOOKUP(E2714,[1]Sheet!$G$2:$H$40,2,FALSE))," ",VLOOKUP(E2714,[1]Sheet!$G$2:$H$40,2,FALSE))</f>
        <v xml:space="preserve"> </v>
      </c>
      <c r="AM2714" s="122" t="str">
        <f>IF(ISNA(VLOOKUP(G2714,[1]Sheet!$K$2:$L$159,2,FALSE))," ",(VLOOKUP(G2714,[1]Sheet!$K$2:$L$159,2,FALSE)))</f>
        <v xml:space="preserve"> </v>
      </c>
      <c r="AN2714" s="122" t="str">
        <f>IF(ISNA(VLOOKUP(I2714&amp;C2714,[1]Sheet!$D$2:$E$228,2,FALSE))," ",VLOOKUP(I2714&amp;C2714,[1]Sheet!$D$2:$E$228,2,FALSE))</f>
        <v xml:space="preserve"> </v>
      </c>
      <c r="AO2714" s="122" t="str">
        <f>+I2714&amp;C2714</f>
        <v/>
      </c>
      <c r="AP2714" s="122" t="str">
        <f>C2714&amp;D2714&amp;E2714&amp;G2714&amp;I2714&amp;O2714</f>
        <v/>
      </c>
      <c r="AQ2714" s="122" t="str">
        <f>B2714&amp;D2714&amp;N2714</f>
        <v/>
      </c>
      <c r="AR2714" s="123" t="str">
        <f>+D2714&amp;J2714</f>
        <v/>
      </c>
      <c r="AS2714" s="124" t="str">
        <f t="shared" si="385"/>
        <v/>
      </c>
      <c r="AT2714" s="125" t="str">
        <f t="shared" si="386"/>
        <v/>
      </c>
      <c r="AU2714" s="125" t="str">
        <f>IF(NOT(AT2714=""),VLOOKUP(AT2714,[1]PSI_Category!A:B,2,0),"")</f>
        <v/>
      </c>
      <c r="AV2714" s="167"/>
      <c r="AW2714" s="167"/>
      <c r="AX2714" s="167"/>
    </row>
    <row r="2715" spans="2:50" s="133" customFormat="1" ht="11.4" customHeight="1" x14ac:dyDescent="0.3">
      <c r="B2715" s="104"/>
      <c r="C2715" s="105"/>
      <c r="D2715" s="106"/>
      <c r="E2715" s="107"/>
      <c r="F2715" s="105"/>
      <c r="G2715" s="107"/>
      <c r="H2715" s="105"/>
      <c r="I2715" s="105"/>
      <c r="J2715" s="107"/>
      <c r="K2715" s="105"/>
      <c r="L2715" s="105"/>
      <c r="M2715" s="105"/>
      <c r="N2715" s="105"/>
      <c r="O2715" s="131"/>
      <c r="P2715" s="109"/>
      <c r="Q2715" s="110"/>
      <c r="R2715" s="110"/>
      <c r="S2715" s="110"/>
      <c r="T2715" s="110"/>
      <c r="U2715" s="111"/>
      <c r="V2715" s="111"/>
      <c r="W2715" s="112"/>
      <c r="X2715" s="113"/>
      <c r="Y2715" s="114"/>
      <c r="Z2715" s="115"/>
      <c r="AA2715" s="116"/>
      <c r="AB2715" s="117" t="b">
        <f t="shared" si="378"/>
        <v>0</v>
      </c>
      <c r="AC2715" s="117">
        <f t="shared" si="379"/>
        <v>0</v>
      </c>
      <c r="AD2715" s="118"/>
      <c r="AE2715" s="117" t="b">
        <f t="shared" si="380"/>
        <v>0</v>
      </c>
      <c r="AF2715" s="117">
        <f t="shared" si="381"/>
        <v>0</v>
      </c>
      <c r="AG2715" s="119">
        <f t="shared" si="382"/>
        <v>0</v>
      </c>
      <c r="AH2715" s="120" t="b">
        <f t="shared" si="383"/>
        <v>0</v>
      </c>
      <c r="AI2715" s="121">
        <f t="shared" si="384"/>
        <v>0</v>
      </c>
      <c r="AJ2715" s="122">
        <f>+C2715</f>
        <v>0</v>
      </c>
      <c r="AK2715" s="122" t="str">
        <f>IF(ISNA(VLOOKUP(postponeList!D2715,[1]Sheet!$A$2:$B$12,2,FALSE))," ",(VLOOKUP(postponeList!D2715,[1]Sheet!$A$2:$B$12,2,FALSE)))</f>
        <v xml:space="preserve"> </v>
      </c>
      <c r="AL2715" s="122" t="str">
        <f>IF(ISNA(VLOOKUP(E2715,[1]Sheet!$G$2:$H$40,2,FALSE))," ",VLOOKUP(E2715,[1]Sheet!$G$2:$H$40,2,FALSE))</f>
        <v xml:space="preserve"> </v>
      </c>
      <c r="AM2715" s="122" t="str">
        <f>IF(ISNA(VLOOKUP(G2715,[1]Sheet!$K$2:$L$159,2,FALSE))," ",(VLOOKUP(G2715,[1]Sheet!$K$2:$L$159,2,FALSE)))</f>
        <v xml:space="preserve"> </v>
      </c>
      <c r="AN2715" s="122" t="str">
        <f>IF(ISNA(VLOOKUP(I2715&amp;C2715,[1]Sheet!$D$2:$E$228,2,FALSE))," ",VLOOKUP(I2715&amp;C2715,[1]Sheet!$D$2:$E$228,2,FALSE))</f>
        <v xml:space="preserve"> </v>
      </c>
      <c r="AO2715" s="122" t="str">
        <f>+I2715&amp;C2715</f>
        <v/>
      </c>
      <c r="AP2715" s="122" t="str">
        <f>C2715&amp;D2715&amp;E2715&amp;G2715&amp;I2715&amp;O2715</f>
        <v/>
      </c>
      <c r="AQ2715" s="122" t="str">
        <f>B2715&amp;D2715&amp;N2715</f>
        <v/>
      </c>
      <c r="AR2715" s="123" t="str">
        <f>+D2715&amp;J2715</f>
        <v/>
      </c>
      <c r="AS2715" s="124" t="str">
        <f t="shared" si="385"/>
        <v/>
      </c>
      <c r="AT2715" s="125" t="str">
        <f t="shared" si="386"/>
        <v/>
      </c>
      <c r="AU2715" s="125" t="str">
        <f>IF(NOT(AT2715=""),VLOOKUP(AT2715,[1]PSI_Category!A:B,2,0),"")</f>
        <v/>
      </c>
      <c r="AV2715" s="167"/>
      <c r="AW2715" s="167"/>
      <c r="AX2715" s="167"/>
    </row>
    <row r="2716" spans="2:50" s="133" customFormat="1" ht="11.4" customHeight="1" x14ac:dyDescent="0.3">
      <c r="B2716" s="104"/>
      <c r="C2716" s="105"/>
      <c r="D2716" s="106"/>
      <c r="E2716" s="107"/>
      <c r="F2716" s="105"/>
      <c r="G2716" s="107"/>
      <c r="H2716" s="105"/>
      <c r="I2716" s="105"/>
      <c r="J2716" s="107"/>
      <c r="K2716" s="105"/>
      <c r="L2716" s="105"/>
      <c r="M2716" s="105"/>
      <c r="N2716" s="105"/>
      <c r="O2716" s="131"/>
      <c r="P2716" s="109"/>
      <c r="Q2716" s="110"/>
      <c r="R2716" s="110"/>
      <c r="S2716" s="110"/>
      <c r="T2716" s="110"/>
      <c r="U2716" s="111"/>
      <c r="V2716" s="111"/>
      <c r="W2716" s="112"/>
      <c r="X2716" s="113"/>
      <c r="Y2716" s="114"/>
      <c r="Z2716" s="115"/>
      <c r="AA2716" s="116"/>
      <c r="AB2716" s="117" t="b">
        <f t="shared" si="378"/>
        <v>0</v>
      </c>
      <c r="AC2716" s="117">
        <f t="shared" si="379"/>
        <v>0</v>
      </c>
      <c r="AD2716" s="118"/>
      <c r="AE2716" s="117" t="b">
        <f t="shared" si="380"/>
        <v>0</v>
      </c>
      <c r="AF2716" s="117">
        <f t="shared" si="381"/>
        <v>0</v>
      </c>
      <c r="AG2716" s="119">
        <f t="shared" si="382"/>
        <v>0</v>
      </c>
      <c r="AH2716" s="120" t="b">
        <f t="shared" si="383"/>
        <v>0</v>
      </c>
      <c r="AI2716" s="121">
        <f t="shared" si="384"/>
        <v>0</v>
      </c>
      <c r="AJ2716" s="122">
        <f>+C2716</f>
        <v>0</v>
      </c>
      <c r="AK2716" s="122" t="str">
        <f>IF(ISNA(VLOOKUP(postponeList!D2716,[1]Sheet!$A$2:$B$12,2,FALSE))," ",(VLOOKUP(postponeList!D2716,[1]Sheet!$A$2:$B$12,2,FALSE)))</f>
        <v xml:space="preserve"> </v>
      </c>
      <c r="AL2716" s="122" t="str">
        <f>IF(ISNA(VLOOKUP(E2716,[1]Sheet!$G$2:$H$40,2,FALSE))," ",VLOOKUP(E2716,[1]Sheet!$G$2:$H$40,2,FALSE))</f>
        <v xml:space="preserve"> </v>
      </c>
      <c r="AM2716" s="122" t="str">
        <f>IF(ISNA(VLOOKUP(G2716,[1]Sheet!$K$2:$L$159,2,FALSE))," ",(VLOOKUP(G2716,[1]Sheet!$K$2:$L$159,2,FALSE)))</f>
        <v xml:space="preserve"> </v>
      </c>
      <c r="AN2716" s="122" t="str">
        <f>IF(ISNA(VLOOKUP(I2716&amp;C2716,[1]Sheet!$D$2:$E$228,2,FALSE))," ",VLOOKUP(I2716&amp;C2716,[1]Sheet!$D$2:$E$228,2,FALSE))</f>
        <v xml:space="preserve"> </v>
      </c>
      <c r="AO2716" s="122" t="str">
        <f>+I2716&amp;C2716</f>
        <v/>
      </c>
      <c r="AP2716" s="122" t="str">
        <f>C2716&amp;D2716&amp;E2716&amp;G2716&amp;I2716&amp;O2716</f>
        <v/>
      </c>
      <c r="AQ2716" s="122" t="str">
        <f>B2716&amp;D2716&amp;N2716</f>
        <v/>
      </c>
      <c r="AR2716" s="123" t="str">
        <f>+D2716&amp;J2716</f>
        <v/>
      </c>
      <c r="AS2716" s="124" t="str">
        <f t="shared" si="385"/>
        <v/>
      </c>
      <c r="AT2716" s="125" t="str">
        <f t="shared" si="386"/>
        <v/>
      </c>
      <c r="AU2716" s="125" t="str">
        <f>IF(NOT(AT2716=""),VLOOKUP(AT2716,[1]PSI_Category!A:B,2,0),"")</f>
        <v/>
      </c>
      <c r="AV2716" s="167"/>
      <c r="AW2716" s="167"/>
      <c r="AX2716" s="167"/>
    </row>
    <row r="2717" spans="2:50" s="133" customFormat="1" ht="11.4" customHeight="1" x14ac:dyDescent="0.3">
      <c r="B2717" s="104"/>
      <c r="C2717" s="105"/>
      <c r="D2717" s="106"/>
      <c r="E2717" s="107"/>
      <c r="F2717" s="105"/>
      <c r="G2717" s="107"/>
      <c r="H2717" s="105"/>
      <c r="I2717" s="105"/>
      <c r="J2717" s="107"/>
      <c r="K2717" s="105"/>
      <c r="L2717" s="105"/>
      <c r="M2717" s="105"/>
      <c r="N2717" s="105"/>
      <c r="O2717" s="131"/>
      <c r="P2717" s="109"/>
      <c r="Q2717" s="110"/>
      <c r="R2717" s="110"/>
      <c r="S2717" s="110"/>
      <c r="T2717" s="110"/>
      <c r="U2717" s="111"/>
      <c r="V2717" s="111"/>
      <c r="W2717" s="112"/>
      <c r="X2717" s="113"/>
      <c r="Y2717" s="114"/>
      <c r="Z2717" s="115"/>
      <c r="AA2717" s="116"/>
      <c r="AB2717" s="117" t="b">
        <f t="shared" si="378"/>
        <v>0</v>
      </c>
      <c r="AC2717" s="117">
        <f t="shared" si="379"/>
        <v>0</v>
      </c>
      <c r="AD2717" s="118"/>
      <c r="AE2717" s="117" t="b">
        <f t="shared" si="380"/>
        <v>0</v>
      </c>
      <c r="AF2717" s="117">
        <f t="shared" si="381"/>
        <v>0</v>
      </c>
      <c r="AG2717" s="119">
        <f t="shared" si="382"/>
        <v>0</v>
      </c>
      <c r="AH2717" s="120" t="b">
        <f t="shared" si="383"/>
        <v>0</v>
      </c>
      <c r="AI2717" s="121">
        <f t="shared" si="384"/>
        <v>0</v>
      </c>
      <c r="AJ2717" s="122">
        <f>+C2717</f>
        <v>0</v>
      </c>
      <c r="AK2717" s="122" t="str">
        <f>IF(ISNA(VLOOKUP(postponeList!D2717,[1]Sheet!$A$2:$B$12,2,FALSE))," ",(VLOOKUP(postponeList!D2717,[1]Sheet!$A$2:$B$12,2,FALSE)))</f>
        <v xml:space="preserve"> </v>
      </c>
      <c r="AL2717" s="122" t="str">
        <f>IF(ISNA(VLOOKUP(E2717,[1]Sheet!$G$2:$H$40,2,FALSE))," ",VLOOKUP(E2717,[1]Sheet!$G$2:$H$40,2,FALSE))</f>
        <v xml:space="preserve"> </v>
      </c>
      <c r="AM2717" s="122" t="str">
        <f>IF(ISNA(VLOOKUP(G2717,[1]Sheet!$K$2:$L$159,2,FALSE))," ",(VLOOKUP(G2717,[1]Sheet!$K$2:$L$159,2,FALSE)))</f>
        <v xml:space="preserve"> </v>
      </c>
      <c r="AN2717" s="122" t="str">
        <f>IF(ISNA(VLOOKUP(I2717&amp;C2717,[1]Sheet!$D$2:$E$228,2,FALSE))," ",VLOOKUP(I2717&amp;C2717,[1]Sheet!$D$2:$E$228,2,FALSE))</f>
        <v xml:space="preserve"> </v>
      </c>
      <c r="AO2717" s="122" t="str">
        <f>+I2717&amp;C2717</f>
        <v/>
      </c>
      <c r="AP2717" s="122" t="str">
        <f>C2717&amp;D2717&amp;E2717&amp;G2717&amp;I2717&amp;O2717</f>
        <v/>
      </c>
      <c r="AQ2717" s="122" t="str">
        <f>B2717&amp;D2717&amp;N2717</f>
        <v/>
      </c>
      <c r="AR2717" s="123" t="str">
        <f>+D2717&amp;J2717</f>
        <v/>
      </c>
      <c r="AS2717" s="124" t="str">
        <f t="shared" si="385"/>
        <v/>
      </c>
      <c r="AT2717" s="125" t="str">
        <f t="shared" si="386"/>
        <v/>
      </c>
      <c r="AU2717" s="125" t="str">
        <f>IF(NOT(AT2717=""),VLOOKUP(AT2717,[1]PSI_Category!A:B,2,0),"")</f>
        <v/>
      </c>
      <c r="AV2717" s="167"/>
      <c r="AW2717" s="167"/>
      <c r="AX2717" s="167"/>
    </row>
    <row r="2718" spans="2:50" s="133" customFormat="1" ht="11.4" customHeight="1" x14ac:dyDescent="0.3">
      <c r="B2718" s="104"/>
      <c r="C2718" s="105"/>
      <c r="D2718" s="106"/>
      <c r="E2718" s="107"/>
      <c r="F2718" s="105"/>
      <c r="G2718" s="107"/>
      <c r="H2718" s="105"/>
      <c r="I2718" s="105"/>
      <c r="J2718" s="107"/>
      <c r="K2718" s="105"/>
      <c r="L2718" s="105"/>
      <c r="M2718" s="105"/>
      <c r="N2718" s="105"/>
      <c r="O2718" s="131"/>
      <c r="P2718" s="109"/>
      <c r="Q2718" s="110"/>
      <c r="R2718" s="110"/>
      <c r="S2718" s="110"/>
      <c r="T2718" s="110"/>
      <c r="U2718" s="111"/>
      <c r="V2718" s="111"/>
      <c r="W2718" s="112"/>
      <c r="X2718" s="113"/>
      <c r="Y2718" s="114"/>
      <c r="Z2718" s="115"/>
      <c r="AA2718" s="116"/>
      <c r="AB2718" s="117" t="b">
        <f t="shared" si="378"/>
        <v>0</v>
      </c>
      <c r="AC2718" s="117">
        <f t="shared" si="379"/>
        <v>0</v>
      </c>
      <c r="AD2718" s="118"/>
      <c r="AE2718" s="117" t="b">
        <f t="shared" si="380"/>
        <v>0</v>
      </c>
      <c r="AF2718" s="117">
        <f t="shared" si="381"/>
        <v>0</v>
      </c>
      <c r="AG2718" s="119">
        <f t="shared" si="382"/>
        <v>0</v>
      </c>
      <c r="AH2718" s="120" t="b">
        <f t="shared" si="383"/>
        <v>0</v>
      </c>
      <c r="AI2718" s="121">
        <f t="shared" si="384"/>
        <v>0</v>
      </c>
      <c r="AJ2718" s="122">
        <f>+C2718</f>
        <v>0</v>
      </c>
      <c r="AK2718" s="122" t="str">
        <f>IF(ISNA(VLOOKUP(postponeList!D2718,[1]Sheet!$A$2:$B$12,2,FALSE))," ",(VLOOKUP(postponeList!D2718,[1]Sheet!$A$2:$B$12,2,FALSE)))</f>
        <v xml:space="preserve"> </v>
      </c>
      <c r="AL2718" s="122" t="str">
        <f>IF(ISNA(VLOOKUP(E2718,[1]Sheet!$G$2:$H$40,2,FALSE))," ",VLOOKUP(E2718,[1]Sheet!$G$2:$H$40,2,FALSE))</f>
        <v xml:space="preserve"> </v>
      </c>
      <c r="AM2718" s="122" t="str">
        <f>IF(ISNA(VLOOKUP(G2718,[1]Sheet!$K$2:$L$159,2,FALSE))," ",(VLOOKUP(G2718,[1]Sheet!$K$2:$L$159,2,FALSE)))</f>
        <v xml:space="preserve"> </v>
      </c>
      <c r="AN2718" s="122" t="str">
        <f>IF(ISNA(VLOOKUP(I2718&amp;C2718,[1]Sheet!$D$2:$E$228,2,FALSE))," ",VLOOKUP(I2718&amp;C2718,[1]Sheet!$D$2:$E$228,2,FALSE))</f>
        <v xml:space="preserve"> </v>
      </c>
      <c r="AO2718" s="122" t="str">
        <f>+I2718&amp;C2718</f>
        <v/>
      </c>
      <c r="AP2718" s="122" t="str">
        <f>C2718&amp;D2718&amp;E2718&amp;G2718&amp;I2718&amp;O2718</f>
        <v/>
      </c>
      <c r="AQ2718" s="122" t="str">
        <f>B2718&amp;D2718&amp;N2718</f>
        <v/>
      </c>
      <c r="AR2718" s="123" t="str">
        <f>+D2718&amp;J2718</f>
        <v/>
      </c>
      <c r="AS2718" s="124" t="str">
        <f t="shared" si="385"/>
        <v/>
      </c>
      <c r="AT2718" s="125" t="str">
        <f t="shared" si="386"/>
        <v/>
      </c>
      <c r="AU2718" s="125" t="str">
        <f>IF(NOT(AT2718=""),VLOOKUP(AT2718,[1]PSI_Category!A:B,2,0),"")</f>
        <v/>
      </c>
      <c r="AV2718" s="167"/>
      <c r="AW2718" s="167"/>
      <c r="AX2718" s="167"/>
    </row>
    <row r="2719" spans="2:50" s="133" customFormat="1" ht="11.4" customHeight="1" x14ac:dyDescent="0.3">
      <c r="B2719" s="104"/>
      <c r="C2719" s="105"/>
      <c r="D2719" s="106"/>
      <c r="E2719" s="107"/>
      <c r="F2719" s="105"/>
      <c r="G2719" s="107"/>
      <c r="H2719" s="105"/>
      <c r="I2719" s="105"/>
      <c r="J2719" s="107"/>
      <c r="K2719" s="105"/>
      <c r="L2719" s="105"/>
      <c r="M2719" s="105"/>
      <c r="N2719" s="105"/>
      <c r="O2719" s="131"/>
      <c r="P2719" s="109"/>
      <c r="Q2719" s="110"/>
      <c r="R2719" s="110"/>
      <c r="S2719" s="110"/>
      <c r="T2719" s="110"/>
      <c r="U2719" s="111"/>
      <c r="V2719" s="111"/>
      <c r="W2719" s="112"/>
      <c r="X2719" s="113"/>
      <c r="Y2719" s="114"/>
      <c r="Z2719" s="115"/>
      <c r="AA2719" s="116"/>
      <c r="AB2719" s="117" t="b">
        <f t="shared" si="378"/>
        <v>0</v>
      </c>
      <c r="AC2719" s="117">
        <f t="shared" si="379"/>
        <v>0</v>
      </c>
      <c r="AD2719" s="118"/>
      <c r="AE2719" s="117" t="b">
        <f t="shared" si="380"/>
        <v>0</v>
      </c>
      <c r="AF2719" s="117">
        <f t="shared" si="381"/>
        <v>0</v>
      </c>
      <c r="AG2719" s="119">
        <f t="shared" si="382"/>
        <v>0</v>
      </c>
      <c r="AH2719" s="120" t="b">
        <f t="shared" si="383"/>
        <v>0</v>
      </c>
      <c r="AI2719" s="121">
        <f t="shared" si="384"/>
        <v>0</v>
      </c>
      <c r="AJ2719" s="122">
        <f>+C2719</f>
        <v>0</v>
      </c>
      <c r="AK2719" s="122" t="str">
        <f>IF(ISNA(VLOOKUP(postponeList!D2719,[1]Sheet!$A$2:$B$12,2,FALSE))," ",(VLOOKUP(postponeList!D2719,[1]Sheet!$A$2:$B$12,2,FALSE)))</f>
        <v xml:space="preserve"> </v>
      </c>
      <c r="AL2719" s="122" t="str">
        <f>IF(ISNA(VLOOKUP(E2719,[1]Sheet!$G$2:$H$40,2,FALSE))," ",VLOOKUP(E2719,[1]Sheet!$G$2:$H$40,2,FALSE))</f>
        <v xml:space="preserve"> </v>
      </c>
      <c r="AM2719" s="122" t="str">
        <f>IF(ISNA(VLOOKUP(G2719,[1]Sheet!$K$2:$L$159,2,FALSE))," ",(VLOOKUP(G2719,[1]Sheet!$K$2:$L$159,2,FALSE)))</f>
        <v xml:space="preserve"> </v>
      </c>
      <c r="AN2719" s="122" t="str">
        <f>IF(ISNA(VLOOKUP(I2719&amp;C2719,[1]Sheet!$D$2:$E$228,2,FALSE))," ",VLOOKUP(I2719&amp;C2719,[1]Sheet!$D$2:$E$228,2,FALSE))</f>
        <v xml:space="preserve"> </v>
      </c>
      <c r="AO2719" s="122" t="str">
        <f>+I2719&amp;C2719</f>
        <v/>
      </c>
      <c r="AP2719" s="122" t="str">
        <f>C2719&amp;D2719&amp;E2719&amp;G2719&amp;I2719&amp;O2719</f>
        <v/>
      </c>
      <c r="AQ2719" s="122" t="str">
        <f>B2719&amp;D2719&amp;N2719</f>
        <v/>
      </c>
      <c r="AR2719" s="123" t="str">
        <f>+D2719&amp;J2719</f>
        <v/>
      </c>
      <c r="AS2719" s="124" t="str">
        <f t="shared" si="385"/>
        <v/>
      </c>
      <c r="AT2719" s="125" t="str">
        <f t="shared" si="386"/>
        <v/>
      </c>
      <c r="AU2719" s="125" t="str">
        <f>IF(NOT(AT2719=""),VLOOKUP(AT2719,[1]PSI_Category!A:B,2,0),"")</f>
        <v/>
      </c>
      <c r="AV2719" s="167"/>
      <c r="AW2719" s="167"/>
      <c r="AX2719" s="167"/>
    </row>
    <row r="2720" spans="2:50" s="133" customFormat="1" ht="11.4" customHeight="1" x14ac:dyDescent="0.3">
      <c r="B2720" s="104"/>
      <c r="C2720" s="105"/>
      <c r="D2720" s="106"/>
      <c r="E2720" s="107"/>
      <c r="F2720" s="105"/>
      <c r="G2720" s="107"/>
      <c r="H2720" s="105"/>
      <c r="I2720" s="105"/>
      <c r="J2720" s="107"/>
      <c r="K2720" s="105"/>
      <c r="L2720" s="105"/>
      <c r="M2720" s="105"/>
      <c r="N2720" s="105"/>
      <c r="O2720" s="131"/>
      <c r="P2720" s="109"/>
      <c r="Q2720" s="110"/>
      <c r="R2720" s="110"/>
      <c r="S2720" s="110"/>
      <c r="T2720" s="110"/>
      <c r="U2720" s="111"/>
      <c r="V2720" s="111"/>
      <c r="W2720" s="112"/>
      <c r="X2720" s="113"/>
      <c r="Y2720" s="114"/>
      <c r="Z2720" s="115"/>
      <c r="AA2720" s="116"/>
      <c r="AB2720" s="117" t="b">
        <f t="shared" si="378"/>
        <v>0</v>
      </c>
      <c r="AC2720" s="117">
        <f t="shared" si="379"/>
        <v>0</v>
      </c>
      <c r="AD2720" s="118"/>
      <c r="AE2720" s="117" t="b">
        <f t="shared" si="380"/>
        <v>0</v>
      </c>
      <c r="AF2720" s="117">
        <f t="shared" si="381"/>
        <v>0</v>
      </c>
      <c r="AG2720" s="119">
        <f t="shared" si="382"/>
        <v>0</v>
      </c>
      <c r="AH2720" s="120" t="b">
        <f t="shared" si="383"/>
        <v>0</v>
      </c>
      <c r="AI2720" s="121">
        <f t="shared" si="384"/>
        <v>0</v>
      </c>
      <c r="AJ2720" s="122">
        <f>+C2720</f>
        <v>0</v>
      </c>
      <c r="AK2720" s="122" t="str">
        <f>IF(ISNA(VLOOKUP(postponeList!D2720,[1]Sheet!$A$2:$B$12,2,FALSE))," ",(VLOOKUP(postponeList!D2720,[1]Sheet!$A$2:$B$12,2,FALSE)))</f>
        <v xml:space="preserve"> </v>
      </c>
      <c r="AL2720" s="122" t="str">
        <f>IF(ISNA(VLOOKUP(E2720,[1]Sheet!$G$2:$H$40,2,FALSE))," ",VLOOKUP(E2720,[1]Sheet!$G$2:$H$40,2,FALSE))</f>
        <v xml:space="preserve"> </v>
      </c>
      <c r="AM2720" s="122" t="str">
        <f>IF(ISNA(VLOOKUP(G2720,[1]Sheet!$K$2:$L$159,2,FALSE))," ",(VLOOKUP(G2720,[1]Sheet!$K$2:$L$159,2,FALSE)))</f>
        <v xml:space="preserve"> </v>
      </c>
      <c r="AN2720" s="122" t="str">
        <f>IF(ISNA(VLOOKUP(I2720&amp;C2720,[1]Sheet!$D$2:$E$228,2,FALSE))," ",VLOOKUP(I2720&amp;C2720,[1]Sheet!$D$2:$E$228,2,FALSE))</f>
        <v xml:space="preserve"> </v>
      </c>
      <c r="AO2720" s="122" t="str">
        <f>+I2720&amp;C2720</f>
        <v/>
      </c>
      <c r="AP2720" s="122" t="str">
        <f>C2720&amp;D2720&amp;E2720&amp;G2720&amp;I2720&amp;O2720</f>
        <v/>
      </c>
      <c r="AQ2720" s="122" t="str">
        <f>B2720&amp;D2720&amp;N2720</f>
        <v/>
      </c>
      <c r="AR2720" s="123" t="str">
        <f>+D2720&amp;J2720</f>
        <v/>
      </c>
      <c r="AS2720" s="124" t="str">
        <f t="shared" si="385"/>
        <v/>
      </c>
      <c r="AT2720" s="125" t="str">
        <f t="shared" si="386"/>
        <v/>
      </c>
      <c r="AU2720" s="125" t="str">
        <f>IF(NOT(AT2720=""),VLOOKUP(AT2720,[1]PSI_Category!A:B,2,0),"")</f>
        <v/>
      </c>
      <c r="AV2720" s="167"/>
      <c r="AW2720" s="167"/>
      <c r="AX2720" s="167"/>
    </row>
    <row r="2721" spans="2:50" s="133" customFormat="1" ht="11.4" customHeight="1" x14ac:dyDescent="0.3">
      <c r="B2721" s="104"/>
      <c r="C2721" s="105"/>
      <c r="D2721" s="106"/>
      <c r="E2721" s="107"/>
      <c r="F2721" s="105"/>
      <c r="G2721" s="107"/>
      <c r="H2721" s="105"/>
      <c r="I2721" s="105"/>
      <c r="J2721" s="107"/>
      <c r="K2721" s="105"/>
      <c r="L2721" s="105"/>
      <c r="M2721" s="105"/>
      <c r="N2721" s="105"/>
      <c r="O2721" s="131"/>
      <c r="P2721" s="109"/>
      <c r="Q2721" s="110"/>
      <c r="R2721" s="110"/>
      <c r="S2721" s="110"/>
      <c r="T2721" s="110"/>
      <c r="U2721" s="111"/>
      <c r="V2721" s="111"/>
      <c r="W2721" s="112"/>
      <c r="X2721" s="113"/>
      <c r="Y2721" s="114"/>
      <c r="Z2721" s="115"/>
      <c r="AA2721" s="116"/>
      <c r="AB2721" s="117" t="b">
        <f t="shared" si="378"/>
        <v>0</v>
      </c>
      <c r="AC2721" s="117">
        <f t="shared" si="379"/>
        <v>0</v>
      </c>
      <c r="AD2721" s="118"/>
      <c r="AE2721" s="117" t="b">
        <f t="shared" si="380"/>
        <v>0</v>
      </c>
      <c r="AF2721" s="117">
        <f t="shared" si="381"/>
        <v>0</v>
      </c>
      <c r="AG2721" s="119">
        <f t="shared" si="382"/>
        <v>0</v>
      </c>
      <c r="AH2721" s="120" t="b">
        <f t="shared" si="383"/>
        <v>0</v>
      </c>
      <c r="AI2721" s="121">
        <f t="shared" si="384"/>
        <v>0</v>
      </c>
      <c r="AJ2721" s="122">
        <f>+C2721</f>
        <v>0</v>
      </c>
      <c r="AK2721" s="122" t="str">
        <f>IF(ISNA(VLOOKUP(postponeList!D2721,[1]Sheet!$A$2:$B$12,2,FALSE))," ",(VLOOKUP(postponeList!D2721,[1]Sheet!$A$2:$B$12,2,FALSE)))</f>
        <v xml:space="preserve"> </v>
      </c>
      <c r="AL2721" s="122" t="str">
        <f>IF(ISNA(VLOOKUP(E2721,[1]Sheet!$G$2:$H$40,2,FALSE))," ",VLOOKUP(E2721,[1]Sheet!$G$2:$H$40,2,FALSE))</f>
        <v xml:space="preserve"> </v>
      </c>
      <c r="AM2721" s="122" t="str">
        <f>IF(ISNA(VLOOKUP(G2721,[1]Sheet!$K$2:$L$159,2,FALSE))," ",(VLOOKUP(G2721,[1]Sheet!$K$2:$L$159,2,FALSE)))</f>
        <v xml:space="preserve"> </v>
      </c>
      <c r="AN2721" s="122" t="str">
        <f>IF(ISNA(VLOOKUP(I2721&amp;C2721,[1]Sheet!$D$2:$E$228,2,FALSE))," ",VLOOKUP(I2721&amp;C2721,[1]Sheet!$D$2:$E$228,2,FALSE))</f>
        <v xml:space="preserve"> </v>
      </c>
      <c r="AO2721" s="122" t="str">
        <f>+I2721&amp;C2721</f>
        <v/>
      </c>
      <c r="AP2721" s="122" t="str">
        <f>C2721&amp;D2721&amp;E2721&amp;G2721&amp;I2721&amp;O2721</f>
        <v/>
      </c>
      <c r="AQ2721" s="122" t="str">
        <f>B2721&amp;D2721&amp;N2721</f>
        <v/>
      </c>
      <c r="AR2721" s="123" t="str">
        <f>+D2721&amp;J2721</f>
        <v/>
      </c>
      <c r="AS2721" s="124" t="str">
        <f t="shared" si="385"/>
        <v/>
      </c>
      <c r="AT2721" s="125" t="str">
        <f t="shared" si="386"/>
        <v/>
      </c>
      <c r="AU2721" s="125" t="str">
        <f>IF(NOT(AT2721=""),VLOOKUP(AT2721,[1]PSI_Category!A:B,2,0),"")</f>
        <v/>
      </c>
      <c r="AV2721" s="167"/>
      <c r="AW2721" s="167"/>
      <c r="AX2721" s="167"/>
    </row>
    <row r="2722" spans="2:50" s="133" customFormat="1" ht="11.4" customHeight="1" x14ac:dyDescent="0.3">
      <c r="B2722" s="104"/>
      <c r="C2722" s="105"/>
      <c r="D2722" s="106"/>
      <c r="E2722" s="107"/>
      <c r="F2722" s="105"/>
      <c r="G2722" s="107"/>
      <c r="H2722" s="105"/>
      <c r="I2722" s="105"/>
      <c r="J2722" s="107"/>
      <c r="K2722" s="105"/>
      <c r="L2722" s="105"/>
      <c r="M2722" s="105"/>
      <c r="N2722" s="105"/>
      <c r="O2722" s="131"/>
      <c r="P2722" s="109"/>
      <c r="Q2722" s="110"/>
      <c r="R2722" s="110"/>
      <c r="S2722" s="110"/>
      <c r="T2722" s="110"/>
      <c r="U2722" s="111"/>
      <c r="V2722" s="111"/>
      <c r="W2722" s="112"/>
      <c r="X2722" s="113"/>
      <c r="Y2722" s="114"/>
      <c r="Z2722" s="115"/>
      <c r="AA2722" s="116"/>
      <c r="AB2722" s="117" t="b">
        <f t="shared" si="378"/>
        <v>0</v>
      </c>
      <c r="AC2722" s="117">
        <f t="shared" si="379"/>
        <v>0</v>
      </c>
      <c r="AD2722" s="118"/>
      <c r="AE2722" s="117" t="b">
        <f t="shared" si="380"/>
        <v>0</v>
      </c>
      <c r="AF2722" s="117">
        <f t="shared" si="381"/>
        <v>0</v>
      </c>
      <c r="AG2722" s="119">
        <f t="shared" si="382"/>
        <v>0</v>
      </c>
      <c r="AH2722" s="120" t="b">
        <f t="shared" si="383"/>
        <v>0</v>
      </c>
      <c r="AI2722" s="121">
        <f t="shared" si="384"/>
        <v>0</v>
      </c>
      <c r="AJ2722" s="122">
        <f>+C2722</f>
        <v>0</v>
      </c>
      <c r="AK2722" s="122" t="str">
        <f>IF(ISNA(VLOOKUP(postponeList!D2722,[1]Sheet!$A$2:$B$12,2,FALSE))," ",(VLOOKUP(postponeList!D2722,[1]Sheet!$A$2:$B$12,2,FALSE)))</f>
        <v xml:space="preserve"> </v>
      </c>
      <c r="AL2722" s="122" t="str">
        <f>IF(ISNA(VLOOKUP(E2722,[1]Sheet!$G$2:$H$40,2,FALSE))," ",VLOOKUP(E2722,[1]Sheet!$G$2:$H$40,2,FALSE))</f>
        <v xml:space="preserve"> </v>
      </c>
      <c r="AM2722" s="122" t="str">
        <f>IF(ISNA(VLOOKUP(G2722,[1]Sheet!$K$2:$L$159,2,FALSE))," ",(VLOOKUP(G2722,[1]Sheet!$K$2:$L$159,2,FALSE)))</f>
        <v xml:space="preserve"> </v>
      </c>
      <c r="AN2722" s="122" t="str">
        <f>IF(ISNA(VLOOKUP(I2722&amp;C2722,[1]Sheet!$D$2:$E$228,2,FALSE))," ",VLOOKUP(I2722&amp;C2722,[1]Sheet!$D$2:$E$228,2,FALSE))</f>
        <v xml:space="preserve"> </v>
      </c>
      <c r="AO2722" s="122" t="str">
        <f>+I2722&amp;C2722</f>
        <v/>
      </c>
      <c r="AP2722" s="122" t="str">
        <f>C2722&amp;D2722&amp;E2722&amp;G2722&amp;I2722&amp;O2722</f>
        <v/>
      </c>
      <c r="AQ2722" s="122" t="str">
        <f>B2722&amp;D2722&amp;N2722</f>
        <v/>
      </c>
      <c r="AR2722" s="123" t="str">
        <f>+D2722&amp;J2722</f>
        <v/>
      </c>
      <c r="AS2722" s="124" t="str">
        <f t="shared" si="385"/>
        <v/>
      </c>
      <c r="AT2722" s="125" t="str">
        <f t="shared" si="386"/>
        <v/>
      </c>
      <c r="AU2722" s="125" t="str">
        <f>IF(NOT(AT2722=""),VLOOKUP(AT2722,[1]PSI_Category!A:B,2,0),"")</f>
        <v/>
      </c>
      <c r="AV2722" s="167"/>
      <c r="AW2722" s="167"/>
      <c r="AX2722" s="167"/>
    </row>
    <row r="2723" spans="2:50" s="133" customFormat="1" ht="11.4" customHeight="1" x14ac:dyDescent="0.3">
      <c r="B2723" s="104"/>
      <c r="C2723" s="105"/>
      <c r="D2723" s="106"/>
      <c r="E2723" s="107"/>
      <c r="F2723" s="105"/>
      <c r="G2723" s="107"/>
      <c r="H2723" s="105"/>
      <c r="I2723" s="105"/>
      <c r="J2723" s="107"/>
      <c r="K2723" s="105"/>
      <c r="L2723" s="105"/>
      <c r="M2723" s="105"/>
      <c r="N2723" s="105"/>
      <c r="O2723" s="131"/>
      <c r="P2723" s="109"/>
      <c r="Q2723" s="110"/>
      <c r="R2723" s="110"/>
      <c r="S2723" s="110"/>
      <c r="T2723" s="110"/>
      <c r="U2723" s="111"/>
      <c r="V2723" s="111"/>
      <c r="W2723" s="112"/>
      <c r="X2723" s="113"/>
      <c r="Y2723" s="114"/>
      <c r="Z2723" s="115"/>
      <c r="AA2723" s="116"/>
      <c r="AB2723" s="117" t="b">
        <f t="shared" si="378"/>
        <v>0</v>
      </c>
      <c r="AC2723" s="117">
        <f t="shared" si="379"/>
        <v>0</v>
      </c>
      <c r="AD2723" s="118"/>
      <c r="AE2723" s="117" t="b">
        <f t="shared" si="380"/>
        <v>0</v>
      </c>
      <c r="AF2723" s="117">
        <f t="shared" si="381"/>
        <v>0</v>
      </c>
      <c r="AG2723" s="119">
        <f t="shared" si="382"/>
        <v>0</v>
      </c>
      <c r="AH2723" s="120" t="b">
        <f t="shared" si="383"/>
        <v>0</v>
      </c>
      <c r="AI2723" s="121">
        <f t="shared" si="384"/>
        <v>0</v>
      </c>
      <c r="AJ2723" s="122">
        <f>+C2723</f>
        <v>0</v>
      </c>
      <c r="AK2723" s="122" t="str">
        <f>IF(ISNA(VLOOKUP(postponeList!D2723,[1]Sheet!$A$2:$B$12,2,FALSE))," ",(VLOOKUP(postponeList!D2723,[1]Sheet!$A$2:$B$12,2,FALSE)))</f>
        <v xml:space="preserve"> </v>
      </c>
      <c r="AL2723" s="122" t="str">
        <f>IF(ISNA(VLOOKUP(E2723,[1]Sheet!$G$2:$H$40,2,FALSE))," ",VLOOKUP(E2723,[1]Sheet!$G$2:$H$40,2,FALSE))</f>
        <v xml:space="preserve"> </v>
      </c>
      <c r="AM2723" s="122" t="str">
        <f>IF(ISNA(VLOOKUP(G2723,[1]Sheet!$K$2:$L$159,2,FALSE))," ",(VLOOKUP(G2723,[1]Sheet!$K$2:$L$159,2,FALSE)))</f>
        <v xml:space="preserve"> </v>
      </c>
      <c r="AN2723" s="122" t="str">
        <f>IF(ISNA(VLOOKUP(I2723&amp;C2723,[1]Sheet!$D$2:$E$228,2,FALSE))," ",VLOOKUP(I2723&amp;C2723,[1]Sheet!$D$2:$E$228,2,FALSE))</f>
        <v xml:space="preserve"> </v>
      </c>
      <c r="AO2723" s="122" t="str">
        <f>+I2723&amp;C2723</f>
        <v/>
      </c>
      <c r="AP2723" s="122" t="str">
        <f>C2723&amp;D2723&amp;E2723&amp;G2723&amp;I2723&amp;O2723</f>
        <v/>
      </c>
      <c r="AQ2723" s="122" t="str">
        <f>B2723&amp;D2723&amp;N2723</f>
        <v/>
      </c>
      <c r="AR2723" s="123" t="str">
        <f>+D2723&amp;J2723</f>
        <v/>
      </c>
      <c r="AS2723" s="124" t="str">
        <f t="shared" si="385"/>
        <v/>
      </c>
      <c r="AT2723" s="125" t="str">
        <f t="shared" si="386"/>
        <v/>
      </c>
      <c r="AU2723" s="125" t="str">
        <f>IF(NOT(AT2723=""),VLOOKUP(AT2723,[1]PSI_Category!A:B,2,0),"")</f>
        <v/>
      </c>
      <c r="AV2723" s="167"/>
      <c r="AW2723" s="167"/>
      <c r="AX2723" s="167"/>
    </row>
    <row r="2724" spans="2:50" s="133" customFormat="1" ht="11.4" customHeight="1" x14ac:dyDescent="0.3">
      <c r="B2724" s="104"/>
      <c r="C2724" s="105"/>
      <c r="D2724" s="106"/>
      <c r="E2724" s="107"/>
      <c r="F2724" s="105"/>
      <c r="G2724" s="107"/>
      <c r="H2724" s="105"/>
      <c r="I2724" s="105"/>
      <c r="J2724" s="107"/>
      <c r="K2724" s="105"/>
      <c r="L2724" s="105"/>
      <c r="M2724" s="105"/>
      <c r="N2724" s="105"/>
      <c r="O2724" s="131"/>
      <c r="P2724" s="109"/>
      <c r="Q2724" s="110"/>
      <c r="R2724" s="110"/>
      <c r="S2724" s="110"/>
      <c r="T2724" s="110"/>
      <c r="U2724" s="111"/>
      <c r="V2724" s="111"/>
      <c r="W2724" s="112"/>
      <c r="X2724" s="113"/>
      <c r="Y2724" s="114"/>
      <c r="Z2724" s="115"/>
      <c r="AA2724" s="116"/>
      <c r="AB2724" s="117" t="b">
        <f t="shared" si="378"/>
        <v>0</v>
      </c>
      <c r="AC2724" s="117">
        <f t="shared" si="379"/>
        <v>0</v>
      </c>
      <c r="AD2724" s="118"/>
      <c r="AE2724" s="117" t="b">
        <f t="shared" si="380"/>
        <v>0</v>
      </c>
      <c r="AF2724" s="117">
        <f t="shared" si="381"/>
        <v>0</v>
      </c>
      <c r="AG2724" s="119">
        <f t="shared" si="382"/>
        <v>0</v>
      </c>
      <c r="AH2724" s="120" t="b">
        <f t="shared" si="383"/>
        <v>0</v>
      </c>
      <c r="AI2724" s="121">
        <f t="shared" si="384"/>
        <v>0</v>
      </c>
      <c r="AJ2724" s="122">
        <f>+C2724</f>
        <v>0</v>
      </c>
      <c r="AK2724" s="122" t="str">
        <f>IF(ISNA(VLOOKUP(postponeList!D2724,[1]Sheet!$A$2:$B$12,2,FALSE))," ",(VLOOKUP(postponeList!D2724,[1]Sheet!$A$2:$B$12,2,FALSE)))</f>
        <v xml:space="preserve"> </v>
      </c>
      <c r="AL2724" s="122" t="str">
        <f>IF(ISNA(VLOOKUP(E2724,[1]Sheet!$G$2:$H$40,2,FALSE))," ",VLOOKUP(E2724,[1]Sheet!$G$2:$H$40,2,FALSE))</f>
        <v xml:space="preserve"> </v>
      </c>
      <c r="AM2724" s="122" t="str">
        <f>IF(ISNA(VLOOKUP(G2724,[1]Sheet!$K$2:$L$159,2,FALSE))," ",(VLOOKUP(G2724,[1]Sheet!$K$2:$L$159,2,FALSE)))</f>
        <v xml:space="preserve"> </v>
      </c>
      <c r="AN2724" s="122" t="str">
        <f>IF(ISNA(VLOOKUP(I2724&amp;C2724,[1]Sheet!$D$2:$E$228,2,FALSE))," ",VLOOKUP(I2724&amp;C2724,[1]Sheet!$D$2:$E$228,2,FALSE))</f>
        <v xml:space="preserve"> </v>
      </c>
      <c r="AO2724" s="122" t="str">
        <f>+I2724&amp;C2724</f>
        <v/>
      </c>
      <c r="AP2724" s="122" t="str">
        <f>C2724&amp;D2724&amp;E2724&amp;G2724&amp;I2724&amp;O2724</f>
        <v/>
      </c>
      <c r="AQ2724" s="122" t="str">
        <f>B2724&amp;D2724&amp;N2724</f>
        <v/>
      </c>
      <c r="AR2724" s="123" t="str">
        <f>+D2724&amp;J2724</f>
        <v/>
      </c>
      <c r="AS2724" s="124" t="str">
        <f t="shared" si="385"/>
        <v/>
      </c>
      <c r="AT2724" s="125" t="str">
        <f t="shared" si="386"/>
        <v/>
      </c>
      <c r="AU2724" s="125" t="str">
        <f>IF(NOT(AT2724=""),VLOOKUP(AT2724,[1]PSI_Category!A:B,2,0),"")</f>
        <v/>
      </c>
      <c r="AV2724" s="167"/>
      <c r="AW2724" s="167"/>
      <c r="AX2724" s="167"/>
    </row>
    <row r="2725" spans="2:50" s="133" customFormat="1" ht="11.4" customHeight="1" x14ac:dyDescent="0.3">
      <c r="B2725" s="104"/>
      <c r="C2725" s="105"/>
      <c r="D2725" s="106"/>
      <c r="E2725" s="107"/>
      <c r="F2725" s="105"/>
      <c r="G2725" s="107"/>
      <c r="H2725" s="105"/>
      <c r="I2725" s="105"/>
      <c r="J2725" s="107"/>
      <c r="K2725" s="105"/>
      <c r="L2725" s="105"/>
      <c r="M2725" s="105"/>
      <c r="N2725" s="105"/>
      <c r="O2725" s="105"/>
      <c r="P2725" s="109"/>
      <c r="Q2725" s="110"/>
      <c r="R2725" s="110"/>
      <c r="S2725" s="110"/>
      <c r="T2725" s="110"/>
      <c r="U2725" s="111"/>
      <c r="V2725" s="111"/>
      <c r="W2725" s="112"/>
      <c r="X2725" s="113"/>
      <c r="Y2725" s="114"/>
      <c r="Z2725" s="115"/>
      <c r="AA2725" s="116"/>
      <c r="AB2725" s="117" t="b">
        <f t="shared" si="378"/>
        <v>0</v>
      </c>
      <c r="AC2725" s="117">
        <f t="shared" si="379"/>
        <v>0</v>
      </c>
      <c r="AD2725" s="118"/>
      <c r="AE2725" s="117" t="b">
        <f t="shared" si="380"/>
        <v>0</v>
      </c>
      <c r="AF2725" s="117">
        <f t="shared" si="381"/>
        <v>0</v>
      </c>
      <c r="AG2725" s="119">
        <f t="shared" si="382"/>
        <v>0</v>
      </c>
      <c r="AH2725" s="120" t="b">
        <f t="shared" si="383"/>
        <v>0</v>
      </c>
      <c r="AI2725" s="121">
        <f t="shared" si="384"/>
        <v>0</v>
      </c>
      <c r="AJ2725" s="122">
        <f>+C2725</f>
        <v>0</v>
      </c>
      <c r="AK2725" s="122" t="str">
        <f>IF(ISNA(VLOOKUP(postponeList!D2725,[1]Sheet!$A$2:$B$12,2,FALSE))," ",(VLOOKUP(postponeList!D2725,[1]Sheet!$A$2:$B$12,2,FALSE)))</f>
        <v xml:space="preserve"> </v>
      </c>
      <c r="AL2725" s="122" t="str">
        <f>IF(ISNA(VLOOKUP(E2725,[1]Sheet!$G$2:$H$40,2,FALSE))," ",VLOOKUP(E2725,[1]Sheet!$G$2:$H$40,2,FALSE))</f>
        <v xml:space="preserve"> </v>
      </c>
      <c r="AM2725" s="122" t="str">
        <f>IF(ISNA(VLOOKUP(G2725,[1]Sheet!$K$2:$L$159,2,FALSE))," ",(VLOOKUP(G2725,[1]Sheet!$K$2:$L$159,2,FALSE)))</f>
        <v xml:space="preserve"> </v>
      </c>
      <c r="AN2725" s="122" t="str">
        <f>IF(ISNA(VLOOKUP(I2725&amp;C2725,[1]Sheet!$D$2:$E$228,2,FALSE))," ",VLOOKUP(I2725&amp;C2725,[1]Sheet!$D$2:$E$228,2,FALSE))</f>
        <v xml:space="preserve"> </v>
      </c>
      <c r="AO2725" s="122" t="str">
        <f>+I2725&amp;C2725</f>
        <v/>
      </c>
      <c r="AP2725" s="122" t="str">
        <f>C2725&amp;D2725&amp;E2725&amp;G2725&amp;I2725&amp;O2725</f>
        <v/>
      </c>
      <c r="AQ2725" s="122" t="str">
        <f>B2725&amp;D2725&amp;N2725</f>
        <v/>
      </c>
      <c r="AR2725" s="123" t="str">
        <f>+D2725&amp;J2725</f>
        <v/>
      </c>
      <c r="AS2725" s="124" t="str">
        <f t="shared" si="385"/>
        <v/>
      </c>
      <c r="AT2725" s="125" t="str">
        <f t="shared" si="386"/>
        <v/>
      </c>
      <c r="AU2725" s="125" t="str">
        <f>IF(NOT(AT2725=""),VLOOKUP(AT2725,[1]PSI_Category!A:B,2,0),"")</f>
        <v/>
      </c>
      <c r="AV2725" s="167"/>
      <c r="AW2725" s="167"/>
      <c r="AX2725" s="167"/>
    </row>
    <row r="2726" spans="2:50" s="133" customFormat="1" ht="11.4" customHeight="1" x14ac:dyDescent="0.3">
      <c r="B2726" s="104"/>
      <c r="C2726" s="105"/>
      <c r="D2726" s="106"/>
      <c r="E2726" s="107"/>
      <c r="F2726" s="105"/>
      <c r="G2726" s="107"/>
      <c r="H2726" s="105"/>
      <c r="I2726" s="105"/>
      <c r="J2726" s="107"/>
      <c r="K2726" s="105"/>
      <c r="L2726" s="105"/>
      <c r="M2726" s="105"/>
      <c r="N2726" s="105"/>
      <c r="O2726" s="105"/>
      <c r="P2726" s="109"/>
      <c r="Q2726" s="110"/>
      <c r="R2726" s="110"/>
      <c r="S2726" s="110"/>
      <c r="T2726" s="110"/>
      <c r="U2726" s="111"/>
      <c r="V2726" s="111"/>
      <c r="W2726" s="112"/>
      <c r="X2726" s="113"/>
      <c r="Y2726" s="114"/>
      <c r="Z2726" s="115"/>
      <c r="AA2726" s="116"/>
      <c r="AB2726" s="117" t="b">
        <f t="shared" si="378"/>
        <v>0</v>
      </c>
      <c r="AC2726" s="117">
        <f t="shared" si="379"/>
        <v>0</v>
      </c>
      <c r="AD2726" s="118"/>
      <c r="AE2726" s="117" t="b">
        <f t="shared" si="380"/>
        <v>0</v>
      </c>
      <c r="AF2726" s="117">
        <f t="shared" si="381"/>
        <v>0</v>
      </c>
      <c r="AG2726" s="119">
        <f t="shared" si="382"/>
        <v>0</v>
      </c>
      <c r="AH2726" s="120" t="b">
        <f t="shared" si="383"/>
        <v>0</v>
      </c>
      <c r="AI2726" s="121">
        <f t="shared" si="384"/>
        <v>0</v>
      </c>
      <c r="AJ2726" s="122">
        <f>+C2726</f>
        <v>0</v>
      </c>
      <c r="AK2726" s="122" t="str">
        <f>IF(ISNA(VLOOKUP(postponeList!D2726,[1]Sheet!$A$2:$B$12,2,FALSE))," ",(VLOOKUP(postponeList!D2726,[1]Sheet!$A$2:$B$12,2,FALSE)))</f>
        <v xml:space="preserve"> </v>
      </c>
      <c r="AL2726" s="122" t="str">
        <f>IF(ISNA(VLOOKUP(E2726,[1]Sheet!$G$2:$H$40,2,FALSE))," ",VLOOKUP(E2726,[1]Sheet!$G$2:$H$40,2,FALSE))</f>
        <v xml:space="preserve"> </v>
      </c>
      <c r="AM2726" s="122" t="str">
        <f>IF(ISNA(VLOOKUP(G2726,[1]Sheet!$K$2:$L$159,2,FALSE))," ",(VLOOKUP(G2726,[1]Sheet!$K$2:$L$159,2,FALSE)))</f>
        <v xml:space="preserve"> </v>
      </c>
      <c r="AN2726" s="122" t="str">
        <f>IF(ISNA(VLOOKUP(I2726&amp;C2726,[1]Sheet!$D$2:$E$228,2,FALSE))," ",VLOOKUP(I2726&amp;C2726,[1]Sheet!$D$2:$E$228,2,FALSE))</f>
        <v xml:space="preserve"> </v>
      </c>
      <c r="AO2726" s="122" t="str">
        <f>+I2726&amp;C2726</f>
        <v/>
      </c>
      <c r="AP2726" s="122" t="str">
        <f>C2726&amp;D2726&amp;E2726&amp;G2726&amp;I2726&amp;O2726</f>
        <v/>
      </c>
      <c r="AQ2726" s="122" t="str">
        <f>B2726&amp;D2726&amp;N2726</f>
        <v/>
      </c>
      <c r="AR2726" s="123" t="str">
        <f>+D2726&amp;J2726</f>
        <v/>
      </c>
      <c r="AS2726" s="124" t="str">
        <f t="shared" si="385"/>
        <v/>
      </c>
      <c r="AT2726" s="125" t="str">
        <f t="shared" si="386"/>
        <v/>
      </c>
      <c r="AU2726" s="125" t="str">
        <f>IF(NOT(AT2726=""),VLOOKUP(AT2726,[1]PSI_Category!A:B,2,0),"")</f>
        <v/>
      </c>
      <c r="AV2726" s="167"/>
      <c r="AW2726" s="167"/>
      <c r="AX2726" s="167"/>
    </row>
    <row r="2727" spans="2:50" s="133" customFormat="1" ht="11.4" customHeight="1" x14ac:dyDescent="0.3">
      <c r="B2727" s="104"/>
      <c r="C2727" s="105"/>
      <c r="D2727" s="106"/>
      <c r="E2727" s="107"/>
      <c r="F2727" s="105"/>
      <c r="G2727" s="107"/>
      <c r="H2727" s="105"/>
      <c r="I2727" s="105"/>
      <c r="J2727" s="107"/>
      <c r="K2727" s="105"/>
      <c r="L2727" s="105"/>
      <c r="M2727" s="105"/>
      <c r="N2727" s="105"/>
      <c r="O2727" s="105"/>
      <c r="P2727" s="109"/>
      <c r="Q2727" s="110"/>
      <c r="R2727" s="110"/>
      <c r="S2727" s="110"/>
      <c r="T2727" s="110"/>
      <c r="U2727" s="111"/>
      <c r="V2727" s="111"/>
      <c r="W2727" s="112"/>
      <c r="X2727" s="113"/>
      <c r="Y2727" s="114"/>
      <c r="Z2727" s="115"/>
      <c r="AA2727" s="116"/>
      <c r="AB2727" s="117" t="b">
        <f t="shared" si="378"/>
        <v>0</v>
      </c>
      <c r="AC2727" s="117">
        <f t="shared" si="379"/>
        <v>0</v>
      </c>
      <c r="AD2727" s="118"/>
      <c r="AE2727" s="117" t="b">
        <f t="shared" si="380"/>
        <v>0</v>
      </c>
      <c r="AF2727" s="117">
        <f t="shared" si="381"/>
        <v>0</v>
      </c>
      <c r="AG2727" s="119">
        <f t="shared" si="382"/>
        <v>0</v>
      </c>
      <c r="AH2727" s="120" t="b">
        <f t="shared" si="383"/>
        <v>0</v>
      </c>
      <c r="AI2727" s="121">
        <f t="shared" si="384"/>
        <v>0</v>
      </c>
      <c r="AJ2727" s="122">
        <f>+C2727</f>
        <v>0</v>
      </c>
      <c r="AK2727" s="122" t="str">
        <f>IF(ISNA(VLOOKUP(postponeList!D2727,[1]Sheet!$A$2:$B$12,2,FALSE))," ",(VLOOKUP(postponeList!D2727,[1]Sheet!$A$2:$B$12,2,FALSE)))</f>
        <v xml:space="preserve"> </v>
      </c>
      <c r="AL2727" s="122" t="str">
        <f>IF(ISNA(VLOOKUP(E2727,[1]Sheet!$G$2:$H$40,2,FALSE))," ",VLOOKUP(E2727,[1]Sheet!$G$2:$H$40,2,FALSE))</f>
        <v xml:space="preserve"> </v>
      </c>
      <c r="AM2727" s="122" t="str">
        <f>IF(ISNA(VLOOKUP(G2727,[1]Sheet!$K$2:$L$159,2,FALSE))," ",(VLOOKUP(G2727,[1]Sheet!$K$2:$L$159,2,FALSE)))</f>
        <v xml:space="preserve"> </v>
      </c>
      <c r="AN2727" s="122" t="str">
        <f>IF(ISNA(VLOOKUP(I2727&amp;C2727,[1]Sheet!$D$2:$E$228,2,FALSE))," ",VLOOKUP(I2727&amp;C2727,[1]Sheet!$D$2:$E$228,2,FALSE))</f>
        <v xml:space="preserve"> </v>
      </c>
      <c r="AO2727" s="122" t="str">
        <f>+I2727&amp;C2727</f>
        <v/>
      </c>
      <c r="AP2727" s="122" t="str">
        <f>C2727&amp;D2727&amp;E2727&amp;G2727&amp;I2727&amp;O2727</f>
        <v/>
      </c>
      <c r="AQ2727" s="122" t="str">
        <f>B2727&amp;D2727&amp;N2727</f>
        <v/>
      </c>
      <c r="AR2727" s="123" t="str">
        <f>+D2727&amp;J2727</f>
        <v/>
      </c>
      <c r="AS2727" s="124" t="str">
        <f t="shared" si="385"/>
        <v/>
      </c>
      <c r="AT2727" s="125" t="str">
        <f t="shared" si="386"/>
        <v/>
      </c>
      <c r="AU2727" s="125" t="str">
        <f>IF(NOT(AT2727=""),VLOOKUP(AT2727,[1]PSI_Category!A:B,2,0),"")</f>
        <v/>
      </c>
      <c r="AV2727" s="167"/>
      <c r="AW2727" s="167"/>
      <c r="AX2727" s="167"/>
    </row>
    <row r="2728" spans="2:50" s="133" customFormat="1" ht="11.4" customHeight="1" x14ac:dyDescent="0.3">
      <c r="B2728" s="104"/>
      <c r="C2728" s="105"/>
      <c r="D2728" s="106"/>
      <c r="E2728" s="107"/>
      <c r="F2728" s="105"/>
      <c r="G2728" s="107"/>
      <c r="H2728" s="105"/>
      <c r="I2728" s="105"/>
      <c r="J2728" s="107"/>
      <c r="K2728" s="105"/>
      <c r="L2728" s="105"/>
      <c r="M2728" s="105"/>
      <c r="N2728" s="105"/>
      <c r="O2728" s="105"/>
      <c r="P2728" s="109"/>
      <c r="Q2728" s="110"/>
      <c r="R2728" s="110"/>
      <c r="S2728" s="110"/>
      <c r="T2728" s="110"/>
      <c r="U2728" s="111"/>
      <c r="V2728" s="111"/>
      <c r="W2728" s="112"/>
      <c r="X2728" s="113"/>
      <c r="Y2728" s="114"/>
      <c r="Z2728" s="115"/>
      <c r="AA2728" s="116"/>
      <c r="AB2728" s="117" t="b">
        <f t="shared" si="378"/>
        <v>0</v>
      </c>
      <c r="AC2728" s="117">
        <f t="shared" si="379"/>
        <v>0</v>
      </c>
      <c r="AD2728" s="118"/>
      <c r="AE2728" s="117" t="b">
        <f t="shared" si="380"/>
        <v>0</v>
      </c>
      <c r="AF2728" s="117">
        <f t="shared" si="381"/>
        <v>0</v>
      </c>
      <c r="AG2728" s="119">
        <f t="shared" si="382"/>
        <v>0</v>
      </c>
      <c r="AH2728" s="120" t="b">
        <f t="shared" si="383"/>
        <v>0</v>
      </c>
      <c r="AI2728" s="121">
        <f t="shared" si="384"/>
        <v>0</v>
      </c>
      <c r="AJ2728" s="122">
        <f>+C2728</f>
        <v>0</v>
      </c>
      <c r="AK2728" s="122" t="str">
        <f>IF(ISNA(VLOOKUP(postponeList!D2728,[1]Sheet!$A$2:$B$12,2,FALSE))," ",(VLOOKUP(postponeList!D2728,[1]Sheet!$A$2:$B$12,2,FALSE)))</f>
        <v xml:space="preserve"> </v>
      </c>
      <c r="AL2728" s="122" t="str">
        <f>IF(ISNA(VLOOKUP(E2728,[1]Sheet!$G$2:$H$40,2,FALSE))," ",VLOOKUP(E2728,[1]Sheet!$G$2:$H$40,2,FALSE))</f>
        <v xml:space="preserve"> </v>
      </c>
      <c r="AM2728" s="122" t="str">
        <f>IF(ISNA(VLOOKUP(G2728,[1]Sheet!$K$2:$L$159,2,FALSE))," ",(VLOOKUP(G2728,[1]Sheet!$K$2:$L$159,2,FALSE)))</f>
        <v xml:space="preserve"> </v>
      </c>
      <c r="AN2728" s="122" t="str">
        <f>IF(ISNA(VLOOKUP(I2728&amp;C2728,[1]Sheet!$D$2:$E$228,2,FALSE))," ",VLOOKUP(I2728&amp;C2728,[1]Sheet!$D$2:$E$228,2,FALSE))</f>
        <v xml:space="preserve"> </v>
      </c>
      <c r="AO2728" s="122" t="str">
        <f>+I2728&amp;C2728</f>
        <v/>
      </c>
      <c r="AP2728" s="122" t="str">
        <f>C2728&amp;D2728&amp;E2728&amp;G2728&amp;I2728&amp;O2728</f>
        <v/>
      </c>
      <c r="AQ2728" s="122" t="str">
        <f>B2728&amp;D2728&amp;N2728</f>
        <v/>
      </c>
      <c r="AR2728" s="123" t="str">
        <f>+D2728&amp;J2728</f>
        <v/>
      </c>
      <c r="AS2728" s="124" t="str">
        <f t="shared" si="385"/>
        <v/>
      </c>
      <c r="AT2728" s="125" t="str">
        <f t="shared" si="386"/>
        <v/>
      </c>
      <c r="AU2728" s="125" t="str">
        <f>IF(NOT(AT2728=""),VLOOKUP(AT2728,[1]PSI_Category!A:B,2,0),"")</f>
        <v/>
      </c>
      <c r="AV2728" s="167"/>
      <c r="AW2728" s="167"/>
      <c r="AX2728" s="167"/>
    </row>
    <row r="2729" spans="2:50" s="133" customFormat="1" ht="11.4" customHeight="1" x14ac:dyDescent="0.3">
      <c r="B2729" s="104"/>
      <c r="C2729" s="105"/>
      <c r="D2729" s="106"/>
      <c r="E2729" s="107"/>
      <c r="F2729" s="105"/>
      <c r="G2729" s="107"/>
      <c r="H2729" s="105"/>
      <c r="I2729" s="105"/>
      <c r="J2729" s="107"/>
      <c r="K2729" s="105"/>
      <c r="L2729" s="105"/>
      <c r="M2729" s="105"/>
      <c r="N2729" s="105"/>
      <c r="O2729" s="108"/>
      <c r="P2729" s="109"/>
      <c r="Q2729" s="110"/>
      <c r="R2729" s="110"/>
      <c r="S2729" s="110"/>
      <c r="T2729" s="110"/>
      <c r="U2729" s="111"/>
      <c r="V2729" s="111"/>
      <c r="W2729" s="112"/>
      <c r="X2729" s="113"/>
      <c r="Y2729" s="114"/>
      <c r="Z2729" s="115"/>
      <c r="AA2729" s="116"/>
      <c r="AB2729" s="117" t="b">
        <f t="shared" si="378"/>
        <v>0</v>
      </c>
      <c r="AC2729" s="117">
        <f t="shared" si="379"/>
        <v>0</v>
      </c>
      <c r="AD2729" s="118"/>
      <c r="AE2729" s="117" t="b">
        <f t="shared" si="380"/>
        <v>0</v>
      </c>
      <c r="AF2729" s="117">
        <f t="shared" si="381"/>
        <v>0</v>
      </c>
      <c r="AG2729" s="119">
        <f t="shared" si="382"/>
        <v>0</v>
      </c>
      <c r="AH2729" s="120" t="b">
        <f t="shared" si="383"/>
        <v>0</v>
      </c>
      <c r="AI2729" s="121">
        <f t="shared" si="384"/>
        <v>0</v>
      </c>
      <c r="AJ2729" s="122">
        <f>+C2729</f>
        <v>0</v>
      </c>
      <c r="AK2729" s="122" t="str">
        <f>IF(ISNA(VLOOKUP(postponeList!D2729,[1]Sheet!$A$2:$B$12,2,FALSE))," ",(VLOOKUP(postponeList!D2729,[1]Sheet!$A$2:$B$12,2,FALSE)))</f>
        <v xml:space="preserve"> </v>
      </c>
      <c r="AL2729" s="122" t="str">
        <f>IF(ISNA(VLOOKUP(E2729,[1]Sheet!$G$2:$H$40,2,FALSE))," ",VLOOKUP(E2729,[1]Sheet!$G$2:$H$40,2,FALSE))</f>
        <v xml:space="preserve"> </v>
      </c>
      <c r="AM2729" s="122" t="str">
        <f>IF(ISNA(VLOOKUP(G2729,[1]Sheet!$K$2:$L$159,2,FALSE))," ",(VLOOKUP(G2729,[1]Sheet!$K$2:$L$159,2,FALSE)))</f>
        <v xml:space="preserve"> </v>
      </c>
      <c r="AN2729" s="122" t="str">
        <f>IF(ISNA(VLOOKUP(I2729&amp;C2729,[1]Sheet!$D$2:$E$228,2,FALSE))," ",VLOOKUP(I2729&amp;C2729,[1]Sheet!$D$2:$E$228,2,FALSE))</f>
        <v xml:space="preserve"> </v>
      </c>
      <c r="AO2729" s="122" t="str">
        <f>+I2729&amp;C2729</f>
        <v/>
      </c>
      <c r="AP2729" s="122" t="str">
        <f>C2729&amp;D2729&amp;E2729&amp;G2729&amp;I2729&amp;O2729</f>
        <v/>
      </c>
      <c r="AQ2729" s="122" t="str">
        <f>B2729&amp;D2729&amp;N2729</f>
        <v/>
      </c>
      <c r="AR2729" s="123" t="str">
        <f>+D2729&amp;J2729</f>
        <v/>
      </c>
      <c r="AS2729" s="124" t="str">
        <f t="shared" si="385"/>
        <v/>
      </c>
      <c r="AT2729" s="125" t="str">
        <f t="shared" si="386"/>
        <v/>
      </c>
      <c r="AU2729" s="125" t="str">
        <f>IF(NOT(AT2729=""),VLOOKUP(AT2729,[1]PSI_Category!A:B,2,0),"")</f>
        <v/>
      </c>
      <c r="AV2729" s="167"/>
      <c r="AW2729" s="167"/>
      <c r="AX2729" s="167"/>
    </row>
    <row r="2730" spans="2:50" s="133" customFormat="1" ht="11.4" customHeight="1" x14ac:dyDescent="0.3">
      <c r="B2730" s="104"/>
      <c r="C2730" s="105"/>
      <c r="D2730" s="106"/>
      <c r="E2730" s="107"/>
      <c r="F2730" s="105"/>
      <c r="G2730" s="107"/>
      <c r="H2730" s="105"/>
      <c r="I2730" s="105"/>
      <c r="J2730" s="107"/>
      <c r="K2730" s="105"/>
      <c r="L2730" s="105"/>
      <c r="M2730" s="105"/>
      <c r="N2730" s="105"/>
      <c r="O2730" s="105"/>
      <c r="P2730" s="109"/>
      <c r="Q2730" s="110"/>
      <c r="R2730" s="110"/>
      <c r="S2730" s="110"/>
      <c r="T2730" s="110"/>
      <c r="U2730" s="111"/>
      <c r="V2730" s="111"/>
      <c r="W2730" s="112"/>
      <c r="X2730" s="113"/>
      <c r="Y2730" s="114"/>
      <c r="Z2730" s="115"/>
      <c r="AA2730" s="116"/>
      <c r="AB2730" s="117" t="b">
        <f t="shared" si="378"/>
        <v>0</v>
      </c>
      <c r="AC2730" s="117">
        <f t="shared" si="379"/>
        <v>0</v>
      </c>
      <c r="AD2730" s="118"/>
      <c r="AE2730" s="117" t="b">
        <f t="shared" si="380"/>
        <v>0</v>
      </c>
      <c r="AF2730" s="117">
        <f t="shared" si="381"/>
        <v>0</v>
      </c>
      <c r="AG2730" s="119">
        <f t="shared" si="382"/>
        <v>0</v>
      </c>
      <c r="AH2730" s="120" t="b">
        <f t="shared" si="383"/>
        <v>0</v>
      </c>
      <c r="AI2730" s="121">
        <f t="shared" si="384"/>
        <v>0</v>
      </c>
      <c r="AJ2730" s="122">
        <f>+C2730</f>
        <v>0</v>
      </c>
      <c r="AK2730" s="122" t="str">
        <f>IF(ISNA(VLOOKUP(postponeList!D2730,[1]Sheet!$A$2:$B$12,2,FALSE))," ",(VLOOKUP(postponeList!D2730,[1]Sheet!$A$2:$B$12,2,FALSE)))</f>
        <v xml:space="preserve"> </v>
      </c>
      <c r="AL2730" s="122" t="str">
        <f>IF(ISNA(VLOOKUP(E2730,[1]Sheet!$G$2:$H$40,2,FALSE))," ",VLOOKUP(E2730,[1]Sheet!$G$2:$H$40,2,FALSE))</f>
        <v xml:space="preserve"> </v>
      </c>
      <c r="AM2730" s="122" t="str">
        <f>IF(ISNA(VLOOKUP(G2730,[1]Sheet!$K$2:$L$159,2,FALSE))," ",(VLOOKUP(G2730,[1]Sheet!$K$2:$L$159,2,FALSE)))</f>
        <v xml:space="preserve"> </v>
      </c>
      <c r="AN2730" s="122" t="str">
        <f>IF(ISNA(VLOOKUP(I2730&amp;C2730,[1]Sheet!$D$2:$E$228,2,FALSE))," ",VLOOKUP(I2730&amp;C2730,[1]Sheet!$D$2:$E$228,2,FALSE))</f>
        <v xml:space="preserve"> </v>
      </c>
      <c r="AO2730" s="122" t="str">
        <f>+I2730&amp;C2730</f>
        <v/>
      </c>
      <c r="AP2730" s="122" t="str">
        <f>C2730&amp;D2730&amp;E2730&amp;G2730&amp;I2730&amp;O2730</f>
        <v/>
      </c>
      <c r="AQ2730" s="122" t="str">
        <f>B2730&amp;D2730&amp;N2730</f>
        <v/>
      </c>
      <c r="AR2730" s="123" t="str">
        <f>+D2730&amp;J2730</f>
        <v/>
      </c>
      <c r="AS2730" s="124" t="str">
        <f t="shared" si="385"/>
        <v/>
      </c>
      <c r="AT2730" s="125" t="str">
        <f t="shared" si="386"/>
        <v/>
      </c>
      <c r="AU2730" s="125" t="str">
        <f>IF(NOT(AT2730=""),VLOOKUP(AT2730,[1]PSI_Category!A:B,2,0),"")</f>
        <v/>
      </c>
      <c r="AV2730" s="167"/>
      <c r="AW2730" s="167"/>
      <c r="AX2730" s="167"/>
    </row>
    <row r="2731" spans="2:50" s="133" customFormat="1" ht="11.4" customHeight="1" x14ac:dyDescent="0.3">
      <c r="B2731" s="104"/>
      <c r="C2731" s="105"/>
      <c r="D2731" s="106"/>
      <c r="E2731" s="107"/>
      <c r="F2731" s="105"/>
      <c r="G2731" s="107"/>
      <c r="H2731" s="105"/>
      <c r="I2731" s="105"/>
      <c r="J2731" s="107"/>
      <c r="K2731" s="105"/>
      <c r="L2731" s="105"/>
      <c r="M2731" s="105"/>
      <c r="N2731" s="105"/>
      <c r="O2731" s="131"/>
      <c r="P2731" s="109"/>
      <c r="Q2731" s="110"/>
      <c r="R2731" s="110"/>
      <c r="S2731" s="110"/>
      <c r="T2731" s="110"/>
      <c r="U2731" s="111"/>
      <c r="V2731" s="111"/>
      <c r="W2731" s="112"/>
      <c r="X2731" s="113"/>
      <c r="Y2731" s="114"/>
      <c r="Z2731" s="115"/>
      <c r="AA2731" s="116"/>
      <c r="AB2731" s="117" t="b">
        <f t="shared" si="378"/>
        <v>0</v>
      </c>
      <c r="AC2731" s="117">
        <f t="shared" si="379"/>
        <v>0</v>
      </c>
      <c r="AD2731" s="118"/>
      <c r="AE2731" s="117" t="b">
        <f t="shared" si="380"/>
        <v>0</v>
      </c>
      <c r="AF2731" s="117">
        <f t="shared" si="381"/>
        <v>0</v>
      </c>
      <c r="AG2731" s="119">
        <f t="shared" si="382"/>
        <v>0</v>
      </c>
      <c r="AH2731" s="120" t="b">
        <f t="shared" si="383"/>
        <v>0</v>
      </c>
      <c r="AI2731" s="121">
        <f t="shared" si="384"/>
        <v>0</v>
      </c>
      <c r="AJ2731" s="122">
        <f>+C2731</f>
        <v>0</v>
      </c>
      <c r="AK2731" s="122" t="str">
        <f>IF(ISNA(VLOOKUP(postponeList!D2731,[1]Sheet!$A$2:$B$12,2,FALSE))," ",(VLOOKUP(postponeList!D2731,[1]Sheet!$A$2:$B$12,2,FALSE)))</f>
        <v xml:space="preserve"> </v>
      </c>
      <c r="AL2731" s="122" t="str">
        <f>IF(ISNA(VLOOKUP(E2731,[1]Sheet!$G$2:$H$40,2,FALSE))," ",VLOOKUP(E2731,[1]Sheet!$G$2:$H$40,2,FALSE))</f>
        <v xml:space="preserve"> </v>
      </c>
      <c r="AM2731" s="122" t="str">
        <f>IF(ISNA(VLOOKUP(G2731,[1]Sheet!$K$2:$L$159,2,FALSE))," ",(VLOOKUP(G2731,[1]Sheet!$K$2:$L$159,2,FALSE)))</f>
        <v xml:space="preserve"> </v>
      </c>
      <c r="AN2731" s="122" t="str">
        <f>IF(ISNA(VLOOKUP(I2731&amp;C2731,[1]Sheet!$D$2:$E$228,2,FALSE))," ",VLOOKUP(I2731&amp;C2731,[1]Sheet!$D$2:$E$228,2,FALSE))</f>
        <v xml:space="preserve"> </v>
      </c>
      <c r="AO2731" s="122" t="str">
        <f>+I2731&amp;C2731</f>
        <v/>
      </c>
      <c r="AP2731" s="122" t="str">
        <f>C2731&amp;D2731&amp;E2731&amp;G2731&amp;I2731&amp;O2731</f>
        <v/>
      </c>
      <c r="AQ2731" s="122" t="str">
        <f>B2731&amp;D2731&amp;N2731</f>
        <v/>
      </c>
      <c r="AR2731" s="123" t="str">
        <f>+D2731&amp;J2731</f>
        <v/>
      </c>
      <c r="AS2731" s="124" t="str">
        <f t="shared" si="385"/>
        <v/>
      </c>
      <c r="AT2731" s="125" t="str">
        <f t="shared" si="386"/>
        <v/>
      </c>
      <c r="AU2731" s="125" t="str">
        <f>IF(NOT(AT2731=""),VLOOKUP(AT2731,[1]PSI_Category!A:B,2,0),"")</f>
        <v/>
      </c>
      <c r="AV2731" s="167"/>
      <c r="AW2731" s="167"/>
      <c r="AX2731" s="167"/>
    </row>
    <row r="2732" spans="2:50" s="133" customFormat="1" ht="11.4" customHeight="1" x14ac:dyDescent="0.3">
      <c r="B2732" s="104"/>
      <c r="C2732" s="105"/>
      <c r="D2732" s="106"/>
      <c r="E2732" s="107"/>
      <c r="F2732" s="105"/>
      <c r="G2732" s="107"/>
      <c r="H2732" s="105"/>
      <c r="I2732" s="105"/>
      <c r="J2732" s="107"/>
      <c r="K2732" s="105"/>
      <c r="L2732" s="105"/>
      <c r="M2732" s="105"/>
      <c r="N2732" s="105"/>
      <c r="O2732" s="105"/>
      <c r="P2732" s="109"/>
      <c r="Q2732" s="110"/>
      <c r="R2732" s="110"/>
      <c r="S2732" s="110"/>
      <c r="T2732" s="110"/>
      <c r="U2732" s="111"/>
      <c r="V2732" s="111"/>
      <c r="W2732" s="112"/>
      <c r="X2732" s="113"/>
      <c r="Y2732" s="114"/>
      <c r="Z2732" s="115"/>
      <c r="AA2732" s="116"/>
      <c r="AB2732" s="117" t="b">
        <f t="shared" si="378"/>
        <v>0</v>
      </c>
      <c r="AC2732" s="117">
        <f t="shared" si="379"/>
        <v>0</v>
      </c>
      <c r="AD2732" s="118"/>
      <c r="AE2732" s="117" t="b">
        <f t="shared" si="380"/>
        <v>0</v>
      </c>
      <c r="AF2732" s="117">
        <f t="shared" si="381"/>
        <v>0</v>
      </c>
      <c r="AG2732" s="119">
        <f t="shared" si="382"/>
        <v>0</v>
      </c>
      <c r="AH2732" s="120" t="b">
        <f t="shared" si="383"/>
        <v>0</v>
      </c>
      <c r="AI2732" s="121">
        <f t="shared" si="384"/>
        <v>0</v>
      </c>
      <c r="AJ2732" s="122">
        <f>+C2732</f>
        <v>0</v>
      </c>
      <c r="AK2732" s="122" t="str">
        <f>IF(ISNA(VLOOKUP(postponeList!D2732,[1]Sheet!$A$2:$B$12,2,FALSE))," ",(VLOOKUP(postponeList!D2732,[1]Sheet!$A$2:$B$12,2,FALSE)))</f>
        <v xml:space="preserve"> </v>
      </c>
      <c r="AL2732" s="122" t="str">
        <f>IF(ISNA(VLOOKUP(E2732,[1]Sheet!$G$2:$H$40,2,FALSE))," ",VLOOKUP(E2732,[1]Sheet!$G$2:$H$40,2,FALSE))</f>
        <v xml:space="preserve"> </v>
      </c>
      <c r="AM2732" s="122" t="str">
        <f>IF(ISNA(VLOOKUP(G2732,[1]Sheet!$K$2:$L$159,2,FALSE))," ",(VLOOKUP(G2732,[1]Sheet!$K$2:$L$159,2,FALSE)))</f>
        <v xml:space="preserve"> </v>
      </c>
      <c r="AN2732" s="122" t="str">
        <f>IF(ISNA(VLOOKUP(I2732&amp;C2732,[1]Sheet!$D$2:$E$228,2,FALSE))," ",VLOOKUP(I2732&amp;C2732,[1]Sheet!$D$2:$E$228,2,FALSE))</f>
        <v xml:space="preserve"> </v>
      </c>
      <c r="AO2732" s="122" t="str">
        <f>+I2732&amp;C2732</f>
        <v/>
      </c>
      <c r="AP2732" s="122" t="str">
        <f>C2732&amp;D2732&amp;E2732&amp;G2732&amp;I2732&amp;O2732</f>
        <v/>
      </c>
      <c r="AQ2732" s="122" t="str">
        <f>B2732&amp;D2732&amp;N2732</f>
        <v/>
      </c>
      <c r="AR2732" s="123" t="str">
        <f>+D2732&amp;J2732</f>
        <v/>
      </c>
      <c r="AS2732" s="124" t="str">
        <f t="shared" si="385"/>
        <v/>
      </c>
      <c r="AT2732" s="125" t="str">
        <f t="shared" si="386"/>
        <v/>
      </c>
      <c r="AU2732" s="125" t="str">
        <f>IF(NOT(AT2732=""),VLOOKUP(AT2732,[1]PSI_Category!A:B,2,0),"")</f>
        <v/>
      </c>
      <c r="AV2732" s="167"/>
      <c r="AW2732" s="167"/>
      <c r="AX2732" s="167"/>
    </row>
    <row r="2733" spans="2:50" s="133" customFormat="1" ht="11.4" customHeight="1" x14ac:dyDescent="0.3">
      <c r="B2733" s="104"/>
      <c r="C2733" s="105"/>
      <c r="D2733" s="106"/>
      <c r="E2733" s="107"/>
      <c r="F2733" s="105"/>
      <c r="G2733" s="107"/>
      <c r="H2733" s="105"/>
      <c r="I2733" s="105"/>
      <c r="J2733" s="107"/>
      <c r="K2733" s="105"/>
      <c r="L2733" s="105"/>
      <c r="M2733" s="105"/>
      <c r="N2733" s="105"/>
      <c r="O2733" s="105"/>
      <c r="P2733" s="109"/>
      <c r="Q2733" s="110"/>
      <c r="R2733" s="110"/>
      <c r="S2733" s="110"/>
      <c r="T2733" s="110"/>
      <c r="U2733" s="111"/>
      <c r="V2733" s="111"/>
      <c r="W2733" s="112"/>
      <c r="X2733" s="113"/>
      <c r="Y2733" s="114"/>
      <c r="Z2733" s="115"/>
      <c r="AA2733" s="116"/>
      <c r="AB2733" s="117" t="b">
        <f t="shared" si="378"/>
        <v>0</v>
      </c>
      <c r="AC2733" s="117">
        <f t="shared" si="379"/>
        <v>0</v>
      </c>
      <c r="AD2733" s="118"/>
      <c r="AE2733" s="117" t="b">
        <f t="shared" si="380"/>
        <v>0</v>
      </c>
      <c r="AF2733" s="117">
        <f t="shared" si="381"/>
        <v>0</v>
      </c>
      <c r="AG2733" s="119">
        <f t="shared" si="382"/>
        <v>0</v>
      </c>
      <c r="AH2733" s="120" t="b">
        <f t="shared" si="383"/>
        <v>0</v>
      </c>
      <c r="AI2733" s="121">
        <f t="shared" si="384"/>
        <v>0</v>
      </c>
      <c r="AJ2733" s="122">
        <f>+C2733</f>
        <v>0</v>
      </c>
      <c r="AK2733" s="122" t="str">
        <f>IF(ISNA(VLOOKUP(postponeList!D2733,[1]Sheet!$A$2:$B$12,2,FALSE))," ",(VLOOKUP(postponeList!D2733,[1]Sheet!$A$2:$B$12,2,FALSE)))</f>
        <v xml:space="preserve"> </v>
      </c>
      <c r="AL2733" s="122" t="str">
        <f>IF(ISNA(VLOOKUP(E2733,[1]Sheet!$G$2:$H$40,2,FALSE))," ",VLOOKUP(E2733,[1]Sheet!$G$2:$H$40,2,FALSE))</f>
        <v xml:space="preserve"> </v>
      </c>
      <c r="AM2733" s="122" t="str">
        <f>IF(ISNA(VLOOKUP(G2733,[1]Sheet!$K$2:$L$159,2,FALSE))," ",(VLOOKUP(G2733,[1]Sheet!$K$2:$L$159,2,FALSE)))</f>
        <v xml:space="preserve"> </v>
      </c>
      <c r="AN2733" s="122" t="str">
        <f>IF(ISNA(VLOOKUP(I2733&amp;C2733,[1]Sheet!$D$2:$E$228,2,FALSE))," ",VLOOKUP(I2733&amp;C2733,[1]Sheet!$D$2:$E$228,2,FALSE))</f>
        <v xml:space="preserve"> </v>
      </c>
      <c r="AO2733" s="122" t="str">
        <f>+I2733&amp;C2733</f>
        <v/>
      </c>
      <c r="AP2733" s="122" t="str">
        <f>C2733&amp;D2733&amp;E2733&amp;G2733&amp;I2733&amp;O2733</f>
        <v/>
      </c>
      <c r="AQ2733" s="122" t="str">
        <f>B2733&amp;D2733&amp;N2733</f>
        <v/>
      </c>
      <c r="AR2733" s="123" t="str">
        <f>+D2733&amp;J2733</f>
        <v/>
      </c>
      <c r="AS2733" s="124" t="str">
        <f t="shared" si="385"/>
        <v/>
      </c>
      <c r="AT2733" s="125" t="str">
        <f t="shared" si="386"/>
        <v/>
      </c>
      <c r="AU2733" s="125" t="str">
        <f>IF(NOT(AT2733=""),VLOOKUP(AT2733,[1]PSI_Category!A:B,2,0),"")</f>
        <v/>
      </c>
      <c r="AV2733" s="167"/>
      <c r="AW2733" s="167"/>
      <c r="AX2733" s="167"/>
    </row>
    <row r="2734" spans="2:50" s="133" customFormat="1" ht="11.4" customHeight="1" x14ac:dyDescent="0.3">
      <c r="B2734" s="104"/>
      <c r="C2734" s="105"/>
      <c r="D2734" s="106"/>
      <c r="E2734" s="107"/>
      <c r="F2734" s="105"/>
      <c r="G2734" s="107"/>
      <c r="H2734" s="105"/>
      <c r="I2734" s="105"/>
      <c r="J2734" s="107"/>
      <c r="K2734" s="105"/>
      <c r="L2734" s="105"/>
      <c r="M2734" s="105"/>
      <c r="N2734" s="105"/>
      <c r="O2734" s="131"/>
      <c r="P2734" s="109"/>
      <c r="Q2734" s="110"/>
      <c r="R2734" s="110"/>
      <c r="S2734" s="110"/>
      <c r="T2734" s="110"/>
      <c r="U2734" s="111"/>
      <c r="V2734" s="111"/>
      <c r="W2734" s="112"/>
      <c r="X2734" s="113"/>
      <c r="Y2734" s="114"/>
      <c r="Z2734" s="115"/>
      <c r="AA2734" s="116"/>
      <c r="AB2734" s="117" t="b">
        <f t="shared" si="378"/>
        <v>0</v>
      </c>
      <c r="AC2734" s="117">
        <f t="shared" si="379"/>
        <v>0</v>
      </c>
      <c r="AD2734" s="118"/>
      <c r="AE2734" s="117" t="b">
        <f t="shared" si="380"/>
        <v>0</v>
      </c>
      <c r="AF2734" s="117">
        <f t="shared" si="381"/>
        <v>0</v>
      </c>
      <c r="AG2734" s="119">
        <f t="shared" si="382"/>
        <v>0</v>
      </c>
      <c r="AH2734" s="120" t="b">
        <f t="shared" si="383"/>
        <v>0</v>
      </c>
      <c r="AI2734" s="121">
        <f t="shared" si="384"/>
        <v>0</v>
      </c>
      <c r="AJ2734" s="122">
        <f>+C2734</f>
        <v>0</v>
      </c>
      <c r="AK2734" s="122" t="str">
        <f>IF(ISNA(VLOOKUP(postponeList!D2734,[1]Sheet!$A$2:$B$12,2,FALSE))," ",(VLOOKUP(postponeList!D2734,[1]Sheet!$A$2:$B$12,2,FALSE)))</f>
        <v xml:space="preserve"> </v>
      </c>
      <c r="AL2734" s="122" t="str">
        <f>IF(ISNA(VLOOKUP(E2734,[1]Sheet!$G$2:$H$40,2,FALSE))," ",VLOOKUP(E2734,[1]Sheet!$G$2:$H$40,2,FALSE))</f>
        <v xml:space="preserve"> </v>
      </c>
      <c r="AM2734" s="122" t="str">
        <f>IF(ISNA(VLOOKUP(G2734,[1]Sheet!$K$2:$L$159,2,FALSE))," ",(VLOOKUP(G2734,[1]Sheet!$K$2:$L$159,2,FALSE)))</f>
        <v xml:space="preserve"> </v>
      </c>
      <c r="AN2734" s="122" t="str">
        <f>IF(ISNA(VLOOKUP(I2734&amp;C2734,[1]Sheet!$D$2:$E$228,2,FALSE))," ",VLOOKUP(I2734&amp;C2734,[1]Sheet!$D$2:$E$228,2,FALSE))</f>
        <v xml:space="preserve"> </v>
      </c>
      <c r="AO2734" s="122" t="str">
        <f>+I2734&amp;C2734</f>
        <v/>
      </c>
      <c r="AP2734" s="122" t="str">
        <f>C2734&amp;D2734&amp;E2734&amp;G2734&amp;I2734&amp;O2734</f>
        <v/>
      </c>
      <c r="AQ2734" s="122" t="str">
        <f>B2734&amp;D2734&amp;N2734</f>
        <v/>
      </c>
      <c r="AR2734" s="123" t="str">
        <f>+D2734&amp;J2734</f>
        <v/>
      </c>
      <c r="AS2734" s="124" t="str">
        <f t="shared" si="385"/>
        <v/>
      </c>
      <c r="AT2734" s="125" t="str">
        <f t="shared" si="386"/>
        <v/>
      </c>
      <c r="AU2734" s="125" t="str">
        <f>IF(NOT(AT2734=""),VLOOKUP(AT2734,[1]PSI_Category!A:B,2,0),"")</f>
        <v/>
      </c>
      <c r="AV2734" s="167"/>
      <c r="AW2734" s="167"/>
      <c r="AX2734" s="167"/>
    </row>
    <row r="2735" spans="2:50" s="133" customFormat="1" ht="11.4" customHeight="1" x14ac:dyDescent="0.3">
      <c r="B2735" s="104"/>
      <c r="C2735" s="105"/>
      <c r="D2735" s="106"/>
      <c r="E2735" s="107"/>
      <c r="F2735" s="105"/>
      <c r="G2735" s="107"/>
      <c r="H2735" s="105"/>
      <c r="I2735" s="105"/>
      <c r="J2735" s="107"/>
      <c r="K2735" s="105"/>
      <c r="L2735" s="105"/>
      <c r="M2735" s="105"/>
      <c r="N2735" s="105"/>
      <c r="O2735" s="131"/>
      <c r="P2735" s="109"/>
      <c r="Q2735" s="110"/>
      <c r="R2735" s="110"/>
      <c r="S2735" s="110"/>
      <c r="T2735" s="110"/>
      <c r="U2735" s="111"/>
      <c r="V2735" s="111"/>
      <c r="W2735" s="112"/>
      <c r="X2735" s="113"/>
      <c r="Y2735" s="114"/>
      <c r="Z2735" s="115"/>
      <c r="AA2735" s="116"/>
      <c r="AB2735" s="117" t="b">
        <f t="shared" si="378"/>
        <v>0</v>
      </c>
      <c r="AC2735" s="117">
        <f t="shared" si="379"/>
        <v>0</v>
      </c>
      <c r="AD2735" s="118"/>
      <c r="AE2735" s="117" t="b">
        <f t="shared" si="380"/>
        <v>0</v>
      </c>
      <c r="AF2735" s="117">
        <f t="shared" si="381"/>
        <v>0</v>
      </c>
      <c r="AG2735" s="119">
        <f t="shared" si="382"/>
        <v>0</v>
      </c>
      <c r="AH2735" s="120" t="b">
        <f t="shared" si="383"/>
        <v>0</v>
      </c>
      <c r="AI2735" s="121">
        <f t="shared" si="384"/>
        <v>0</v>
      </c>
      <c r="AJ2735" s="122">
        <f>+C2735</f>
        <v>0</v>
      </c>
      <c r="AK2735" s="122" t="str">
        <f>IF(ISNA(VLOOKUP(postponeList!D2735,[1]Sheet!$A$2:$B$12,2,FALSE))," ",(VLOOKUP(postponeList!D2735,[1]Sheet!$A$2:$B$12,2,FALSE)))</f>
        <v xml:space="preserve"> </v>
      </c>
      <c r="AL2735" s="122" t="str">
        <f>IF(ISNA(VLOOKUP(E2735,[1]Sheet!$G$2:$H$40,2,FALSE))," ",VLOOKUP(E2735,[1]Sheet!$G$2:$H$40,2,FALSE))</f>
        <v xml:space="preserve"> </v>
      </c>
      <c r="AM2735" s="122" t="str">
        <f>IF(ISNA(VLOOKUP(G2735,[1]Sheet!$K$2:$L$159,2,FALSE))," ",(VLOOKUP(G2735,[1]Sheet!$K$2:$L$159,2,FALSE)))</f>
        <v xml:space="preserve"> </v>
      </c>
      <c r="AN2735" s="122" t="str">
        <f>IF(ISNA(VLOOKUP(I2735&amp;C2735,[1]Sheet!$D$2:$E$228,2,FALSE))," ",VLOOKUP(I2735&amp;C2735,[1]Sheet!$D$2:$E$228,2,FALSE))</f>
        <v xml:space="preserve"> </v>
      </c>
      <c r="AO2735" s="122" t="str">
        <f>+I2735&amp;C2735</f>
        <v/>
      </c>
      <c r="AP2735" s="122" t="str">
        <f>C2735&amp;D2735&amp;E2735&amp;G2735&amp;I2735&amp;O2735</f>
        <v/>
      </c>
      <c r="AQ2735" s="122" t="str">
        <f>B2735&amp;D2735&amp;N2735</f>
        <v/>
      </c>
      <c r="AR2735" s="123" t="str">
        <f>+D2735&amp;J2735</f>
        <v/>
      </c>
      <c r="AS2735" s="124" t="str">
        <f t="shared" si="385"/>
        <v/>
      </c>
      <c r="AT2735" s="125" t="str">
        <f t="shared" si="386"/>
        <v/>
      </c>
      <c r="AU2735" s="125" t="str">
        <f>IF(NOT(AT2735=""),VLOOKUP(AT2735,[1]PSI_Category!A:B,2,0),"")</f>
        <v/>
      </c>
      <c r="AV2735" s="167"/>
      <c r="AW2735" s="167"/>
      <c r="AX2735" s="167"/>
    </row>
    <row r="2736" spans="2:50" s="133" customFormat="1" ht="11.4" customHeight="1" x14ac:dyDescent="0.3">
      <c r="B2736" s="104"/>
      <c r="C2736" s="105"/>
      <c r="D2736" s="106"/>
      <c r="E2736" s="107"/>
      <c r="F2736" s="105"/>
      <c r="G2736" s="107"/>
      <c r="H2736" s="105"/>
      <c r="I2736" s="105"/>
      <c r="J2736" s="107"/>
      <c r="K2736" s="105"/>
      <c r="L2736" s="105"/>
      <c r="M2736" s="105"/>
      <c r="N2736" s="105"/>
      <c r="O2736" s="131"/>
      <c r="P2736" s="109"/>
      <c r="Q2736" s="110"/>
      <c r="R2736" s="110"/>
      <c r="S2736" s="110"/>
      <c r="T2736" s="110"/>
      <c r="U2736" s="111"/>
      <c r="V2736" s="111"/>
      <c r="W2736" s="112"/>
      <c r="X2736" s="113"/>
      <c r="Y2736" s="114"/>
      <c r="Z2736" s="115"/>
      <c r="AA2736" s="116"/>
      <c r="AB2736" s="117" t="b">
        <f t="shared" si="378"/>
        <v>0</v>
      </c>
      <c r="AC2736" s="117">
        <f t="shared" si="379"/>
        <v>0</v>
      </c>
      <c r="AD2736" s="118"/>
      <c r="AE2736" s="117" t="b">
        <f t="shared" si="380"/>
        <v>0</v>
      </c>
      <c r="AF2736" s="117">
        <f t="shared" si="381"/>
        <v>0</v>
      </c>
      <c r="AG2736" s="119">
        <f t="shared" si="382"/>
        <v>0</v>
      </c>
      <c r="AH2736" s="120" t="b">
        <f t="shared" si="383"/>
        <v>0</v>
      </c>
      <c r="AI2736" s="121">
        <f t="shared" si="384"/>
        <v>0</v>
      </c>
      <c r="AJ2736" s="122">
        <f>+C2736</f>
        <v>0</v>
      </c>
      <c r="AK2736" s="122" t="str">
        <f>IF(ISNA(VLOOKUP(postponeList!D2736,[1]Sheet!$A$2:$B$12,2,FALSE))," ",(VLOOKUP(postponeList!D2736,[1]Sheet!$A$2:$B$12,2,FALSE)))</f>
        <v xml:space="preserve"> </v>
      </c>
      <c r="AL2736" s="122" t="str">
        <f>IF(ISNA(VLOOKUP(E2736,[1]Sheet!$G$2:$H$40,2,FALSE))," ",VLOOKUP(E2736,[1]Sheet!$G$2:$H$40,2,FALSE))</f>
        <v xml:space="preserve"> </v>
      </c>
      <c r="AM2736" s="122" t="str">
        <f>IF(ISNA(VLOOKUP(G2736,[1]Sheet!$K$2:$L$159,2,FALSE))," ",(VLOOKUP(G2736,[1]Sheet!$K$2:$L$159,2,FALSE)))</f>
        <v xml:space="preserve"> </v>
      </c>
      <c r="AN2736" s="122" t="str">
        <f>IF(ISNA(VLOOKUP(I2736&amp;C2736,[1]Sheet!$D$2:$E$228,2,FALSE))," ",VLOOKUP(I2736&amp;C2736,[1]Sheet!$D$2:$E$228,2,FALSE))</f>
        <v xml:space="preserve"> </v>
      </c>
      <c r="AO2736" s="122" t="str">
        <f>+I2736&amp;C2736</f>
        <v/>
      </c>
      <c r="AP2736" s="122" t="str">
        <f>C2736&amp;D2736&amp;E2736&amp;G2736&amp;I2736&amp;O2736</f>
        <v/>
      </c>
      <c r="AQ2736" s="122" t="str">
        <f>B2736&amp;D2736&amp;N2736</f>
        <v/>
      </c>
      <c r="AR2736" s="123" t="str">
        <f>+D2736&amp;J2736</f>
        <v/>
      </c>
      <c r="AS2736" s="124" t="str">
        <f t="shared" si="385"/>
        <v/>
      </c>
      <c r="AT2736" s="125" t="str">
        <f t="shared" si="386"/>
        <v/>
      </c>
      <c r="AU2736" s="125" t="str">
        <f>IF(NOT(AT2736=""),VLOOKUP(AT2736,[1]PSI_Category!A:B,2,0),"")</f>
        <v/>
      </c>
      <c r="AV2736" s="167"/>
      <c r="AW2736" s="167"/>
      <c r="AX2736" s="167"/>
    </row>
    <row r="2737" spans="2:50" s="133" customFormat="1" ht="11.4" customHeight="1" x14ac:dyDescent="0.3">
      <c r="B2737" s="104"/>
      <c r="C2737" s="105"/>
      <c r="D2737" s="106"/>
      <c r="E2737" s="107"/>
      <c r="F2737" s="105"/>
      <c r="G2737" s="107"/>
      <c r="H2737" s="105"/>
      <c r="I2737" s="105"/>
      <c r="J2737" s="107"/>
      <c r="K2737" s="105"/>
      <c r="L2737" s="105"/>
      <c r="M2737" s="105"/>
      <c r="N2737" s="105"/>
      <c r="O2737" s="131"/>
      <c r="P2737" s="109"/>
      <c r="Q2737" s="110"/>
      <c r="R2737" s="110"/>
      <c r="S2737" s="110"/>
      <c r="T2737" s="110"/>
      <c r="U2737" s="111"/>
      <c r="V2737" s="111"/>
      <c r="W2737" s="112"/>
      <c r="X2737" s="113"/>
      <c r="Y2737" s="114"/>
      <c r="Z2737" s="115"/>
      <c r="AA2737" s="116"/>
      <c r="AB2737" s="117" t="b">
        <f t="shared" si="378"/>
        <v>0</v>
      </c>
      <c r="AC2737" s="117">
        <f t="shared" si="379"/>
        <v>0</v>
      </c>
      <c r="AD2737" s="118"/>
      <c r="AE2737" s="117" t="b">
        <f t="shared" si="380"/>
        <v>0</v>
      </c>
      <c r="AF2737" s="117">
        <f t="shared" si="381"/>
        <v>0</v>
      </c>
      <c r="AG2737" s="119">
        <f t="shared" si="382"/>
        <v>0</v>
      </c>
      <c r="AH2737" s="120" t="b">
        <f t="shared" si="383"/>
        <v>0</v>
      </c>
      <c r="AI2737" s="121">
        <f t="shared" si="384"/>
        <v>0</v>
      </c>
      <c r="AJ2737" s="122">
        <f>+C2737</f>
        <v>0</v>
      </c>
      <c r="AK2737" s="122" t="str">
        <f>IF(ISNA(VLOOKUP(postponeList!D2737,[1]Sheet!$A$2:$B$12,2,FALSE))," ",(VLOOKUP(postponeList!D2737,[1]Sheet!$A$2:$B$12,2,FALSE)))</f>
        <v xml:space="preserve"> </v>
      </c>
      <c r="AL2737" s="122" t="str">
        <f>IF(ISNA(VLOOKUP(E2737,[1]Sheet!$G$2:$H$40,2,FALSE))," ",VLOOKUP(E2737,[1]Sheet!$G$2:$H$40,2,FALSE))</f>
        <v xml:space="preserve"> </v>
      </c>
      <c r="AM2737" s="122" t="str">
        <f>IF(ISNA(VLOOKUP(G2737,[1]Sheet!$K$2:$L$159,2,FALSE))," ",(VLOOKUP(G2737,[1]Sheet!$K$2:$L$159,2,FALSE)))</f>
        <v xml:space="preserve"> </v>
      </c>
      <c r="AN2737" s="122" t="str">
        <f>IF(ISNA(VLOOKUP(I2737&amp;C2737,[1]Sheet!$D$2:$E$228,2,FALSE))," ",VLOOKUP(I2737&amp;C2737,[1]Sheet!$D$2:$E$228,2,FALSE))</f>
        <v xml:space="preserve"> </v>
      </c>
      <c r="AO2737" s="122" t="str">
        <f>+I2737&amp;C2737</f>
        <v/>
      </c>
      <c r="AP2737" s="122" t="str">
        <f>C2737&amp;D2737&amp;E2737&amp;G2737&amp;I2737&amp;O2737</f>
        <v/>
      </c>
      <c r="AQ2737" s="122" t="str">
        <f>B2737&amp;D2737&amp;N2737</f>
        <v/>
      </c>
      <c r="AR2737" s="123" t="str">
        <f>+D2737&amp;J2737</f>
        <v/>
      </c>
      <c r="AS2737" s="124" t="str">
        <f t="shared" si="385"/>
        <v/>
      </c>
      <c r="AT2737" s="125" t="str">
        <f t="shared" si="386"/>
        <v/>
      </c>
      <c r="AU2737" s="125" t="str">
        <f>IF(NOT(AT2737=""),VLOOKUP(AT2737,[1]PSI_Category!A:B,2,0),"")</f>
        <v/>
      </c>
      <c r="AV2737" s="167"/>
      <c r="AW2737" s="167"/>
      <c r="AX2737" s="167"/>
    </row>
    <row r="2738" spans="2:50" s="133" customFormat="1" ht="11.4" customHeight="1" x14ac:dyDescent="0.3">
      <c r="B2738" s="104"/>
      <c r="C2738" s="105"/>
      <c r="D2738" s="106"/>
      <c r="E2738" s="107"/>
      <c r="F2738" s="105"/>
      <c r="G2738" s="107"/>
      <c r="H2738" s="105"/>
      <c r="I2738" s="105"/>
      <c r="J2738" s="107"/>
      <c r="K2738" s="105"/>
      <c r="L2738" s="105"/>
      <c r="M2738" s="105"/>
      <c r="N2738" s="105"/>
      <c r="O2738" s="131"/>
      <c r="P2738" s="109"/>
      <c r="Q2738" s="110"/>
      <c r="R2738" s="110"/>
      <c r="S2738" s="110"/>
      <c r="T2738" s="110"/>
      <c r="U2738" s="111"/>
      <c r="V2738" s="111"/>
      <c r="W2738" s="112"/>
      <c r="X2738" s="113"/>
      <c r="Y2738" s="114"/>
      <c r="Z2738" s="115"/>
      <c r="AA2738" s="116"/>
      <c r="AB2738" s="117" t="b">
        <f t="shared" si="378"/>
        <v>0</v>
      </c>
      <c r="AC2738" s="117">
        <f t="shared" si="379"/>
        <v>0</v>
      </c>
      <c r="AD2738" s="118"/>
      <c r="AE2738" s="117" t="b">
        <f t="shared" si="380"/>
        <v>0</v>
      </c>
      <c r="AF2738" s="117">
        <f t="shared" si="381"/>
        <v>0</v>
      </c>
      <c r="AG2738" s="119">
        <f t="shared" si="382"/>
        <v>0</v>
      </c>
      <c r="AH2738" s="120" t="b">
        <f t="shared" si="383"/>
        <v>0</v>
      </c>
      <c r="AI2738" s="121">
        <f t="shared" si="384"/>
        <v>0</v>
      </c>
      <c r="AJ2738" s="122">
        <f>+C2738</f>
        <v>0</v>
      </c>
      <c r="AK2738" s="122" t="str">
        <f>IF(ISNA(VLOOKUP(postponeList!D2738,[1]Sheet!$A$2:$B$12,2,FALSE))," ",(VLOOKUP(postponeList!D2738,[1]Sheet!$A$2:$B$12,2,FALSE)))</f>
        <v xml:space="preserve"> </v>
      </c>
      <c r="AL2738" s="122" t="str">
        <f>IF(ISNA(VLOOKUP(E2738,[1]Sheet!$G$2:$H$40,2,FALSE))," ",VLOOKUP(E2738,[1]Sheet!$G$2:$H$40,2,FALSE))</f>
        <v xml:space="preserve"> </v>
      </c>
      <c r="AM2738" s="122" t="str">
        <f>IF(ISNA(VLOOKUP(G2738,[1]Sheet!$K$2:$L$159,2,FALSE))," ",(VLOOKUP(G2738,[1]Sheet!$K$2:$L$159,2,FALSE)))</f>
        <v xml:space="preserve"> </v>
      </c>
      <c r="AN2738" s="122" t="str">
        <f>IF(ISNA(VLOOKUP(I2738&amp;C2738,[1]Sheet!$D$2:$E$228,2,FALSE))," ",VLOOKUP(I2738&amp;C2738,[1]Sheet!$D$2:$E$228,2,FALSE))</f>
        <v xml:space="preserve"> </v>
      </c>
      <c r="AO2738" s="122" t="str">
        <f>+I2738&amp;C2738</f>
        <v/>
      </c>
      <c r="AP2738" s="122" t="str">
        <f>C2738&amp;D2738&amp;E2738&amp;G2738&amp;I2738&amp;O2738</f>
        <v/>
      </c>
      <c r="AQ2738" s="122" t="str">
        <f>B2738&amp;D2738&amp;N2738</f>
        <v/>
      </c>
      <c r="AR2738" s="123" t="str">
        <f>+D2738&amp;J2738</f>
        <v/>
      </c>
      <c r="AS2738" s="124" t="str">
        <f t="shared" si="385"/>
        <v/>
      </c>
      <c r="AT2738" s="125" t="str">
        <f t="shared" si="386"/>
        <v/>
      </c>
      <c r="AU2738" s="125" t="str">
        <f>IF(NOT(AT2738=""),VLOOKUP(AT2738,[1]PSI_Category!A:B,2,0),"")</f>
        <v/>
      </c>
      <c r="AV2738" s="167"/>
      <c r="AW2738" s="167"/>
      <c r="AX2738" s="167"/>
    </row>
    <row r="2739" spans="2:50" s="133" customFormat="1" ht="11.4" customHeight="1" x14ac:dyDescent="0.3">
      <c r="B2739" s="104"/>
      <c r="C2739" s="105"/>
      <c r="D2739" s="106"/>
      <c r="E2739" s="107"/>
      <c r="F2739" s="105"/>
      <c r="G2739" s="107"/>
      <c r="H2739" s="105"/>
      <c r="I2739" s="105"/>
      <c r="J2739" s="107"/>
      <c r="K2739" s="105"/>
      <c r="L2739" s="105"/>
      <c r="M2739" s="105"/>
      <c r="N2739" s="105"/>
      <c r="O2739" s="131"/>
      <c r="P2739" s="109"/>
      <c r="Q2739" s="110"/>
      <c r="R2739" s="110"/>
      <c r="S2739" s="110"/>
      <c r="T2739" s="110"/>
      <c r="U2739" s="111"/>
      <c r="V2739" s="111"/>
      <c r="W2739" s="112"/>
      <c r="X2739" s="113"/>
      <c r="Y2739" s="114"/>
      <c r="Z2739" s="115"/>
      <c r="AA2739" s="116"/>
      <c r="AB2739" s="117" t="b">
        <f t="shared" si="378"/>
        <v>0</v>
      </c>
      <c r="AC2739" s="117">
        <f t="shared" si="379"/>
        <v>0</v>
      </c>
      <c r="AD2739" s="118"/>
      <c r="AE2739" s="117" t="b">
        <f t="shared" si="380"/>
        <v>0</v>
      </c>
      <c r="AF2739" s="117">
        <f t="shared" si="381"/>
        <v>0</v>
      </c>
      <c r="AG2739" s="119">
        <f t="shared" si="382"/>
        <v>0</v>
      </c>
      <c r="AH2739" s="120" t="b">
        <f t="shared" si="383"/>
        <v>0</v>
      </c>
      <c r="AI2739" s="121">
        <f t="shared" si="384"/>
        <v>0</v>
      </c>
      <c r="AJ2739" s="122">
        <f>+C2739</f>
        <v>0</v>
      </c>
      <c r="AK2739" s="122" t="str">
        <f>IF(ISNA(VLOOKUP(postponeList!D2739,[1]Sheet!$A$2:$B$12,2,FALSE))," ",(VLOOKUP(postponeList!D2739,[1]Sheet!$A$2:$B$12,2,FALSE)))</f>
        <v xml:space="preserve"> </v>
      </c>
      <c r="AL2739" s="122" t="str">
        <f>IF(ISNA(VLOOKUP(E2739,[1]Sheet!$G$2:$H$40,2,FALSE))," ",VLOOKUP(E2739,[1]Sheet!$G$2:$H$40,2,FALSE))</f>
        <v xml:space="preserve"> </v>
      </c>
      <c r="AM2739" s="122" t="str">
        <f>IF(ISNA(VLOOKUP(G2739,[1]Sheet!$K$2:$L$159,2,FALSE))," ",(VLOOKUP(G2739,[1]Sheet!$K$2:$L$159,2,FALSE)))</f>
        <v xml:space="preserve"> </v>
      </c>
      <c r="AN2739" s="122" t="str">
        <f>IF(ISNA(VLOOKUP(I2739&amp;C2739,[1]Sheet!$D$2:$E$228,2,FALSE))," ",VLOOKUP(I2739&amp;C2739,[1]Sheet!$D$2:$E$228,2,FALSE))</f>
        <v xml:space="preserve"> </v>
      </c>
      <c r="AO2739" s="122" t="str">
        <f>+I2739&amp;C2739</f>
        <v/>
      </c>
      <c r="AP2739" s="122" t="str">
        <f>C2739&amp;D2739&amp;E2739&amp;G2739&amp;I2739&amp;O2739</f>
        <v/>
      </c>
      <c r="AQ2739" s="122" t="str">
        <f>B2739&amp;D2739&amp;N2739</f>
        <v/>
      </c>
      <c r="AR2739" s="123" t="str">
        <f>+D2739&amp;J2739</f>
        <v/>
      </c>
      <c r="AS2739" s="124" t="str">
        <f t="shared" si="385"/>
        <v/>
      </c>
      <c r="AT2739" s="125" t="str">
        <f t="shared" si="386"/>
        <v/>
      </c>
      <c r="AU2739" s="125" t="str">
        <f>IF(NOT(AT2739=""),VLOOKUP(AT2739,[1]PSI_Category!A:B,2,0),"")</f>
        <v/>
      </c>
      <c r="AV2739" s="167"/>
      <c r="AW2739" s="167"/>
      <c r="AX2739" s="167"/>
    </row>
    <row r="2740" spans="2:50" s="133" customFormat="1" ht="11.4" customHeight="1" x14ac:dyDescent="0.3">
      <c r="B2740" s="104"/>
      <c r="C2740" s="105"/>
      <c r="D2740" s="106"/>
      <c r="E2740" s="107"/>
      <c r="F2740" s="105"/>
      <c r="G2740" s="107"/>
      <c r="H2740" s="105"/>
      <c r="I2740" s="105"/>
      <c r="J2740" s="107"/>
      <c r="K2740" s="105"/>
      <c r="L2740" s="105"/>
      <c r="M2740" s="105"/>
      <c r="N2740" s="105"/>
      <c r="O2740" s="131"/>
      <c r="P2740" s="109"/>
      <c r="Q2740" s="110"/>
      <c r="R2740" s="110"/>
      <c r="S2740" s="110"/>
      <c r="T2740" s="110"/>
      <c r="U2740" s="111"/>
      <c r="V2740" s="111"/>
      <c r="W2740" s="112"/>
      <c r="X2740" s="113"/>
      <c r="Y2740" s="114"/>
      <c r="Z2740" s="115"/>
      <c r="AA2740" s="116"/>
      <c r="AB2740" s="117" t="b">
        <f t="shared" si="378"/>
        <v>0</v>
      </c>
      <c r="AC2740" s="117">
        <f t="shared" si="379"/>
        <v>0</v>
      </c>
      <c r="AD2740" s="118"/>
      <c r="AE2740" s="117" t="b">
        <f t="shared" si="380"/>
        <v>0</v>
      </c>
      <c r="AF2740" s="117">
        <f t="shared" si="381"/>
        <v>0</v>
      </c>
      <c r="AG2740" s="119">
        <f t="shared" si="382"/>
        <v>0</v>
      </c>
      <c r="AH2740" s="120" t="b">
        <f t="shared" si="383"/>
        <v>0</v>
      </c>
      <c r="AI2740" s="121">
        <f t="shared" si="384"/>
        <v>0</v>
      </c>
      <c r="AJ2740" s="122">
        <f>+C2740</f>
        <v>0</v>
      </c>
      <c r="AK2740" s="122" t="str">
        <f>IF(ISNA(VLOOKUP(postponeList!D2740,[1]Sheet!$A$2:$B$12,2,FALSE))," ",(VLOOKUP(postponeList!D2740,[1]Sheet!$A$2:$B$12,2,FALSE)))</f>
        <v xml:space="preserve"> </v>
      </c>
      <c r="AL2740" s="122" t="str">
        <f>IF(ISNA(VLOOKUP(E2740,[1]Sheet!$G$2:$H$40,2,FALSE))," ",VLOOKUP(E2740,[1]Sheet!$G$2:$H$40,2,FALSE))</f>
        <v xml:space="preserve"> </v>
      </c>
      <c r="AM2740" s="122" t="str">
        <f>IF(ISNA(VLOOKUP(G2740,[1]Sheet!$K$2:$L$159,2,FALSE))," ",(VLOOKUP(G2740,[1]Sheet!$K$2:$L$159,2,FALSE)))</f>
        <v xml:space="preserve"> </v>
      </c>
      <c r="AN2740" s="122" t="str">
        <f>IF(ISNA(VLOOKUP(I2740&amp;C2740,[1]Sheet!$D$2:$E$228,2,FALSE))," ",VLOOKUP(I2740&amp;C2740,[1]Sheet!$D$2:$E$228,2,FALSE))</f>
        <v xml:space="preserve"> </v>
      </c>
      <c r="AO2740" s="122" t="str">
        <f>+I2740&amp;C2740</f>
        <v/>
      </c>
      <c r="AP2740" s="122" t="str">
        <f>C2740&amp;D2740&amp;E2740&amp;G2740&amp;I2740&amp;O2740</f>
        <v/>
      </c>
      <c r="AQ2740" s="122" t="str">
        <f>B2740&amp;D2740&amp;N2740</f>
        <v/>
      </c>
      <c r="AR2740" s="123" t="str">
        <f>+D2740&amp;J2740</f>
        <v/>
      </c>
      <c r="AS2740" s="124" t="str">
        <f t="shared" si="385"/>
        <v/>
      </c>
      <c r="AT2740" s="125" t="str">
        <f t="shared" si="386"/>
        <v/>
      </c>
      <c r="AU2740" s="125" t="str">
        <f>IF(NOT(AT2740=""),VLOOKUP(AT2740,[1]PSI_Category!A:B,2,0),"")</f>
        <v/>
      </c>
      <c r="AV2740" s="167"/>
      <c r="AW2740" s="167"/>
      <c r="AX2740" s="167"/>
    </row>
    <row r="2741" spans="2:50" s="133" customFormat="1" ht="11.4" customHeight="1" x14ac:dyDescent="0.3">
      <c r="B2741" s="104"/>
      <c r="C2741" s="105"/>
      <c r="D2741" s="106"/>
      <c r="E2741" s="107"/>
      <c r="F2741" s="105"/>
      <c r="G2741" s="107"/>
      <c r="H2741" s="105"/>
      <c r="I2741" s="105"/>
      <c r="J2741" s="107"/>
      <c r="K2741" s="105"/>
      <c r="L2741" s="105"/>
      <c r="M2741" s="105"/>
      <c r="N2741" s="105"/>
      <c r="O2741" s="131"/>
      <c r="P2741" s="109"/>
      <c r="Q2741" s="110"/>
      <c r="R2741" s="110"/>
      <c r="S2741" s="110"/>
      <c r="T2741" s="110"/>
      <c r="U2741" s="111"/>
      <c r="V2741" s="111"/>
      <c r="W2741" s="112"/>
      <c r="X2741" s="113"/>
      <c r="Y2741" s="114"/>
      <c r="Z2741" s="115"/>
      <c r="AA2741" s="116"/>
      <c r="AB2741" s="117" t="b">
        <f t="shared" si="378"/>
        <v>0</v>
      </c>
      <c r="AC2741" s="117">
        <f t="shared" si="379"/>
        <v>0</v>
      </c>
      <c r="AD2741" s="118"/>
      <c r="AE2741" s="117" t="b">
        <f t="shared" si="380"/>
        <v>0</v>
      </c>
      <c r="AF2741" s="117">
        <f t="shared" si="381"/>
        <v>0</v>
      </c>
      <c r="AG2741" s="119">
        <f t="shared" si="382"/>
        <v>0</v>
      </c>
      <c r="AH2741" s="120" t="b">
        <f t="shared" si="383"/>
        <v>0</v>
      </c>
      <c r="AI2741" s="121">
        <f t="shared" si="384"/>
        <v>0</v>
      </c>
      <c r="AJ2741" s="122">
        <f>+C2741</f>
        <v>0</v>
      </c>
      <c r="AK2741" s="122" t="str">
        <f>IF(ISNA(VLOOKUP(postponeList!D2741,[1]Sheet!$A$2:$B$12,2,FALSE))," ",(VLOOKUP(postponeList!D2741,[1]Sheet!$A$2:$B$12,2,FALSE)))</f>
        <v xml:space="preserve"> </v>
      </c>
      <c r="AL2741" s="122" t="str">
        <f>IF(ISNA(VLOOKUP(E2741,[1]Sheet!$G$2:$H$40,2,FALSE))," ",VLOOKUP(E2741,[1]Sheet!$G$2:$H$40,2,FALSE))</f>
        <v xml:space="preserve"> </v>
      </c>
      <c r="AM2741" s="122" t="str">
        <f>IF(ISNA(VLOOKUP(G2741,[1]Sheet!$K$2:$L$159,2,FALSE))," ",(VLOOKUP(G2741,[1]Sheet!$K$2:$L$159,2,FALSE)))</f>
        <v xml:space="preserve"> </v>
      </c>
      <c r="AN2741" s="122" t="str">
        <f>IF(ISNA(VLOOKUP(I2741&amp;C2741,[1]Sheet!$D$2:$E$228,2,FALSE))," ",VLOOKUP(I2741&amp;C2741,[1]Sheet!$D$2:$E$228,2,FALSE))</f>
        <v xml:space="preserve"> </v>
      </c>
      <c r="AO2741" s="122" t="str">
        <f>+I2741&amp;C2741</f>
        <v/>
      </c>
      <c r="AP2741" s="122" t="str">
        <f>C2741&amp;D2741&amp;E2741&amp;G2741&amp;I2741&amp;O2741</f>
        <v/>
      </c>
      <c r="AQ2741" s="122" t="str">
        <f>B2741&amp;D2741&amp;N2741</f>
        <v/>
      </c>
      <c r="AR2741" s="123" t="str">
        <f>+D2741&amp;J2741</f>
        <v/>
      </c>
      <c r="AS2741" s="124" t="str">
        <f t="shared" si="385"/>
        <v/>
      </c>
      <c r="AT2741" s="125" t="str">
        <f t="shared" si="386"/>
        <v/>
      </c>
      <c r="AU2741" s="125" t="str">
        <f>IF(NOT(AT2741=""),VLOOKUP(AT2741,[1]PSI_Category!A:B,2,0),"")</f>
        <v/>
      </c>
      <c r="AV2741" s="167"/>
      <c r="AW2741" s="167"/>
      <c r="AX2741" s="167"/>
    </row>
    <row r="2742" spans="2:50" s="133" customFormat="1" ht="11.4" customHeight="1" x14ac:dyDescent="0.3">
      <c r="B2742" s="104"/>
      <c r="C2742" s="105"/>
      <c r="D2742" s="106"/>
      <c r="E2742" s="107"/>
      <c r="F2742" s="105"/>
      <c r="G2742" s="107"/>
      <c r="H2742" s="105"/>
      <c r="I2742" s="105"/>
      <c r="J2742" s="107"/>
      <c r="K2742" s="105"/>
      <c r="L2742" s="105"/>
      <c r="M2742" s="105"/>
      <c r="N2742" s="105"/>
      <c r="O2742" s="131"/>
      <c r="P2742" s="109"/>
      <c r="Q2742" s="110"/>
      <c r="R2742" s="110"/>
      <c r="S2742" s="110"/>
      <c r="T2742" s="110"/>
      <c r="U2742" s="111"/>
      <c r="V2742" s="111"/>
      <c r="W2742" s="112"/>
      <c r="X2742" s="113"/>
      <c r="Y2742" s="114"/>
      <c r="Z2742" s="115"/>
      <c r="AA2742" s="116"/>
      <c r="AB2742" s="117" t="b">
        <f t="shared" si="378"/>
        <v>0</v>
      </c>
      <c r="AC2742" s="117">
        <f t="shared" si="379"/>
        <v>0</v>
      </c>
      <c r="AD2742" s="118"/>
      <c r="AE2742" s="117" t="b">
        <f t="shared" si="380"/>
        <v>0</v>
      </c>
      <c r="AF2742" s="117">
        <f t="shared" si="381"/>
        <v>0</v>
      </c>
      <c r="AG2742" s="119">
        <f t="shared" si="382"/>
        <v>0</v>
      </c>
      <c r="AH2742" s="120" t="b">
        <f t="shared" si="383"/>
        <v>0</v>
      </c>
      <c r="AI2742" s="121">
        <f t="shared" si="384"/>
        <v>0</v>
      </c>
      <c r="AJ2742" s="122">
        <f>+C2742</f>
        <v>0</v>
      </c>
      <c r="AK2742" s="122" t="str">
        <f>IF(ISNA(VLOOKUP(postponeList!D2742,[1]Sheet!$A$2:$B$12,2,FALSE))," ",(VLOOKUP(postponeList!D2742,[1]Sheet!$A$2:$B$12,2,FALSE)))</f>
        <v xml:space="preserve"> </v>
      </c>
      <c r="AL2742" s="122" t="str">
        <f>IF(ISNA(VLOOKUP(E2742,[1]Sheet!$G$2:$H$40,2,FALSE))," ",VLOOKUP(E2742,[1]Sheet!$G$2:$H$40,2,FALSE))</f>
        <v xml:space="preserve"> </v>
      </c>
      <c r="AM2742" s="122" t="str">
        <f>IF(ISNA(VLOOKUP(G2742,[1]Sheet!$K$2:$L$159,2,FALSE))," ",(VLOOKUP(G2742,[1]Sheet!$K$2:$L$159,2,FALSE)))</f>
        <v xml:space="preserve"> </v>
      </c>
      <c r="AN2742" s="122" t="str">
        <f>IF(ISNA(VLOOKUP(I2742&amp;C2742,[1]Sheet!$D$2:$E$228,2,FALSE))," ",VLOOKUP(I2742&amp;C2742,[1]Sheet!$D$2:$E$228,2,FALSE))</f>
        <v xml:space="preserve"> </v>
      </c>
      <c r="AO2742" s="122" t="str">
        <f>+I2742&amp;C2742</f>
        <v/>
      </c>
      <c r="AP2742" s="122" t="str">
        <f>C2742&amp;D2742&amp;E2742&amp;G2742&amp;I2742&amp;O2742</f>
        <v/>
      </c>
      <c r="AQ2742" s="122" t="str">
        <f>B2742&amp;D2742&amp;N2742</f>
        <v/>
      </c>
      <c r="AR2742" s="123" t="str">
        <f>+D2742&amp;J2742</f>
        <v/>
      </c>
      <c r="AS2742" s="124" t="str">
        <f t="shared" si="385"/>
        <v/>
      </c>
      <c r="AT2742" s="125" t="str">
        <f t="shared" si="386"/>
        <v/>
      </c>
      <c r="AU2742" s="125" t="str">
        <f>IF(NOT(AT2742=""),VLOOKUP(AT2742,[1]PSI_Category!A:B,2,0),"")</f>
        <v/>
      </c>
      <c r="AV2742" s="167"/>
      <c r="AW2742" s="167"/>
      <c r="AX2742" s="167"/>
    </row>
    <row r="2743" spans="2:50" s="133" customFormat="1" ht="11.4" customHeight="1" x14ac:dyDescent="0.3">
      <c r="B2743" s="104"/>
      <c r="C2743" s="105"/>
      <c r="D2743" s="106"/>
      <c r="E2743" s="107"/>
      <c r="F2743" s="105"/>
      <c r="G2743" s="107"/>
      <c r="H2743" s="105"/>
      <c r="I2743" s="105"/>
      <c r="J2743" s="107"/>
      <c r="K2743" s="105"/>
      <c r="L2743" s="105"/>
      <c r="M2743" s="105"/>
      <c r="N2743" s="105"/>
      <c r="O2743" s="131"/>
      <c r="P2743" s="109"/>
      <c r="Q2743" s="110"/>
      <c r="R2743" s="110"/>
      <c r="S2743" s="110"/>
      <c r="T2743" s="110"/>
      <c r="U2743" s="111"/>
      <c r="V2743" s="111"/>
      <c r="W2743" s="112"/>
      <c r="X2743" s="113"/>
      <c r="Y2743" s="114"/>
      <c r="Z2743" s="115"/>
      <c r="AA2743" s="116"/>
      <c r="AB2743" s="117" t="b">
        <f t="shared" si="378"/>
        <v>0</v>
      </c>
      <c r="AC2743" s="117">
        <f t="shared" si="379"/>
        <v>0</v>
      </c>
      <c r="AD2743" s="118"/>
      <c r="AE2743" s="117" t="b">
        <f t="shared" si="380"/>
        <v>0</v>
      </c>
      <c r="AF2743" s="117">
        <f t="shared" si="381"/>
        <v>0</v>
      </c>
      <c r="AG2743" s="119">
        <f t="shared" si="382"/>
        <v>0</v>
      </c>
      <c r="AH2743" s="120" t="b">
        <f t="shared" si="383"/>
        <v>0</v>
      </c>
      <c r="AI2743" s="121">
        <f t="shared" si="384"/>
        <v>0</v>
      </c>
      <c r="AJ2743" s="122">
        <f>+C2743</f>
        <v>0</v>
      </c>
      <c r="AK2743" s="122" t="str">
        <f>IF(ISNA(VLOOKUP(postponeList!D2743,[1]Sheet!$A$2:$B$12,2,FALSE))," ",(VLOOKUP(postponeList!D2743,[1]Sheet!$A$2:$B$12,2,FALSE)))</f>
        <v xml:space="preserve"> </v>
      </c>
      <c r="AL2743" s="122" t="str">
        <f>IF(ISNA(VLOOKUP(E2743,[1]Sheet!$G$2:$H$40,2,FALSE))," ",VLOOKUP(E2743,[1]Sheet!$G$2:$H$40,2,FALSE))</f>
        <v xml:space="preserve"> </v>
      </c>
      <c r="AM2743" s="122" t="str">
        <f>IF(ISNA(VLOOKUP(G2743,[1]Sheet!$K$2:$L$159,2,FALSE))," ",(VLOOKUP(G2743,[1]Sheet!$K$2:$L$159,2,FALSE)))</f>
        <v xml:space="preserve"> </v>
      </c>
      <c r="AN2743" s="122" t="str">
        <f>IF(ISNA(VLOOKUP(I2743&amp;C2743,[1]Sheet!$D$2:$E$228,2,FALSE))," ",VLOOKUP(I2743&amp;C2743,[1]Sheet!$D$2:$E$228,2,FALSE))</f>
        <v xml:space="preserve"> </v>
      </c>
      <c r="AO2743" s="122" t="str">
        <f>+I2743&amp;C2743</f>
        <v/>
      </c>
      <c r="AP2743" s="122" t="str">
        <f>C2743&amp;D2743&amp;E2743&amp;G2743&amp;I2743&amp;O2743</f>
        <v/>
      </c>
      <c r="AQ2743" s="122" t="str">
        <f>B2743&amp;D2743&amp;N2743</f>
        <v/>
      </c>
      <c r="AR2743" s="123" t="str">
        <f>+D2743&amp;J2743</f>
        <v/>
      </c>
      <c r="AS2743" s="124" t="str">
        <f t="shared" si="385"/>
        <v/>
      </c>
      <c r="AT2743" s="125" t="str">
        <f t="shared" si="386"/>
        <v/>
      </c>
      <c r="AU2743" s="125" t="str">
        <f>IF(NOT(AT2743=""),VLOOKUP(AT2743,[1]PSI_Category!A:B,2,0),"")</f>
        <v/>
      </c>
      <c r="AV2743" s="167"/>
      <c r="AW2743" s="167"/>
      <c r="AX2743" s="167"/>
    </row>
    <row r="2744" spans="2:50" s="133" customFormat="1" ht="11.4" customHeight="1" x14ac:dyDescent="0.3">
      <c r="B2744" s="104"/>
      <c r="C2744" s="105"/>
      <c r="D2744" s="106"/>
      <c r="E2744" s="107"/>
      <c r="F2744" s="105"/>
      <c r="G2744" s="107"/>
      <c r="H2744" s="105"/>
      <c r="I2744" s="105"/>
      <c r="J2744" s="107"/>
      <c r="K2744" s="105"/>
      <c r="L2744" s="105"/>
      <c r="M2744" s="105"/>
      <c r="N2744" s="105"/>
      <c r="O2744" s="131"/>
      <c r="P2744" s="109"/>
      <c r="Q2744" s="110"/>
      <c r="R2744" s="110"/>
      <c r="S2744" s="110"/>
      <c r="T2744" s="110"/>
      <c r="U2744" s="111"/>
      <c r="V2744" s="111"/>
      <c r="W2744" s="112"/>
      <c r="X2744" s="113"/>
      <c r="Y2744" s="114"/>
      <c r="Z2744" s="115"/>
      <c r="AA2744" s="116"/>
      <c r="AB2744" s="117" t="b">
        <f t="shared" si="378"/>
        <v>0</v>
      </c>
      <c r="AC2744" s="117">
        <f t="shared" si="379"/>
        <v>0</v>
      </c>
      <c r="AD2744" s="118"/>
      <c r="AE2744" s="117" t="b">
        <f t="shared" si="380"/>
        <v>0</v>
      </c>
      <c r="AF2744" s="117">
        <f t="shared" si="381"/>
        <v>0</v>
      </c>
      <c r="AG2744" s="119">
        <f t="shared" si="382"/>
        <v>0</v>
      </c>
      <c r="AH2744" s="120" t="b">
        <f t="shared" si="383"/>
        <v>0</v>
      </c>
      <c r="AI2744" s="121">
        <f t="shared" si="384"/>
        <v>0</v>
      </c>
      <c r="AJ2744" s="122">
        <f>+C2744</f>
        <v>0</v>
      </c>
      <c r="AK2744" s="122" t="str">
        <f>IF(ISNA(VLOOKUP(postponeList!D2744,[1]Sheet!$A$2:$B$12,2,FALSE))," ",(VLOOKUP(postponeList!D2744,[1]Sheet!$A$2:$B$12,2,FALSE)))</f>
        <v xml:space="preserve"> </v>
      </c>
      <c r="AL2744" s="122" t="str">
        <f>IF(ISNA(VLOOKUP(E2744,[1]Sheet!$G$2:$H$40,2,FALSE))," ",VLOOKUP(E2744,[1]Sheet!$G$2:$H$40,2,FALSE))</f>
        <v xml:space="preserve"> </v>
      </c>
      <c r="AM2744" s="122" t="str">
        <f>IF(ISNA(VLOOKUP(G2744,[1]Sheet!$K$2:$L$159,2,FALSE))," ",(VLOOKUP(G2744,[1]Sheet!$K$2:$L$159,2,FALSE)))</f>
        <v xml:space="preserve"> </v>
      </c>
      <c r="AN2744" s="122" t="str">
        <f>IF(ISNA(VLOOKUP(I2744&amp;C2744,[1]Sheet!$D$2:$E$228,2,FALSE))," ",VLOOKUP(I2744&amp;C2744,[1]Sheet!$D$2:$E$228,2,FALSE))</f>
        <v xml:space="preserve"> </v>
      </c>
      <c r="AO2744" s="122" t="str">
        <f>+I2744&amp;C2744</f>
        <v/>
      </c>
      <c r="AP2744" s="122" t="str">
        <f>C2744&amp;D2744&amp;E2744&amp;G2744&amp;I2744&amp;O2744</f>
        <v/>
      </c>
      <c r="AQ2744" s="122" t="str">
        <f>B2744&amp;D2744&amp;N2744</f>
        <v/>
      </c>
      <c r="AR2744" s="123" t="str">
        <f>+D2744&amp;J2744</f>
        <v/>
      </c>
      <c r="AS2744" s="124" t="str">
        <f t="shared" si="385"/>
        <v/>
      </c>
      <c r="AT2744" s="125" t="str">
        <f t="shared" si="386"/>
        <v/>
      </c>
      <c r="AU2744" s="125" t="str">
        <f>IF(NOT(AT2744=""),VLOOKUP(AT2744,[1]PSI_Category!A:B,2,0),"")</f>
        <v/>
      </c>
      <c r="AV2744" s="167"/>
      <c r="AW2744" s="167"/>
      <c r="AX2744" s="167"/>
    </row>
    <row r="2745" spans="2:50" s="133" customFormat="1" ht="11.4" customHeight="1" x14ac:dyDescent="0.3">
      <c r="B2745" s="104"/>
      <c r="C2745" s="105"/>
      <c r="D2745" s="106"/>
      <c r="E2745" s="107"/>
      <c r="F2745" s="105"/>
      <c r="G2745" s="107"/>
      <c r="H2745" s="105"/>
      <c r="I2745" s="105"/>
      <c r="J2745" s="107"/>
      <c r="K2745" s="105"/>
      <c r="L2745" s="105"/>
      <c r="M2745" s="105"/>
      <c r="N2745" s="105"/>
      <c r="O2745" s="105"/>
      <c r="P2745" s="109"/>
      <c r="Q2745" s="110"/>
      <c r="R2745" s="110"/>
      <c r="S2745" s="110"/>
      <c r="T2745" s="110"/>
      <c r="U2745" s="111"/>
      <c r="V2745" s="111"/>
      <c r="W2745" s="112"/>
      <c r="X2745" s="113"/>
      <c r="Y2745" s="114"/>
      <c r="Z2745" s="115"/>
      <c r="AA2745" s="116"/>
      <c r="AB2745" s="117" t="b">
        <f t="shared" si="378"/>
        <v>0</v>
      </c>
      <c r="AC2745" s="117">
        <f t="shared" si="379"/>
        <v>0</v>
      </c>
      <c r="AD2745" s="118"/>
      <c r="AE2745" s="117" t="b">
        <f t="shared" si="380"/>
        <v>0</v>
      </c>
      <c r="AF2745" s="117">
        <f t="shared" si="381"/>
        <v>0</v>
      </c>
      <c r="AG2745" s="119">
        <f t="shared" si="382"/>
        <v>0</v>
      </c>
      <c r="AH2745" s="120" t="b">
        <f t="shared" si="383"/>
        <v>0</v>
      </c>
      <c r="AI2745" s="121">
        <f t="shared" si="384"/>
        <v>0</v>
      </c>
      <c r="AJ2745" s="170">
        <f>+C2745</f>
        <v>0</v>
      </c>
      <c r="AK2745" s="122" t="str">
        <f>IF(ISNA(VLOOKUP(postponeList!D2745,[1]Sheet!$A$2:$B$12,2,FALSE))," ",(VLOOKUP(postponeList!D2745,[1]Sheet!$A$2:$B$12,2,FALSE)))</f>
        <v xml:space="preserve"> </v>
      </c>
      <c r="AL2745" s="122" t="str">
        <f>IF(ISNA(VLOOKUP(E2745,[1]Sheet!$G$2:$H$40,2,FALSE))," ",VLOOKUP(E2745,[1]Sheet!$G$2:$H$40,2,FALSE))</f>
        <v xml:space="preserve"> </v>
      </c>
      <c r="AM2745" s="122" t="str">
        <f>IF(ISNA(VLOOKUP(G2745,[1]Sheet!$K$2:$L$159,2,FALSE))," ",(VLOOKUP(G2745,[1]Sheet!$K$2:$L$159,2,FALSE)))</f>
        <v xml:space="preserve"> </v>
      </c>
      <c r="AN2745" s="122" t="str">
        <f>IF(ISNA(VLOOKUP(I2745&amp;C2745,[1]Sheet!$D$2:$E$228,2,FALSE))," ",VLOOKUP(I2745&amp;C2745,[1]Sheet!$D$2:$E$228,2,FALSE))</f>
        <v xml:space="preserve"> </v>
      </c>
      <c r="AO2745" s="122" t="str">
        <f>+I2745&amp;C2745</f>
        <v/>
      </c>
      <c r="AP2745" s="122" t="str">
        <f>C2745&amp;D2745&amp;E2745&amp;G2745&amp;I2745&amp;O2745</f>
        <v/>
      </c>
      <c r="AQ2745" s="122" t="str">
        <f>B2745&amp;D2745&amp;N2745</f>
        <v/>
      </c>
      <c r="AR2745" s="123" t="str">
        <f>+D2745&amp;J2745</f>
        <v/>
      </c>
      <c r="AS2745" s="124" t="str">
        <f t="shared" si="385"/>
        <v/>
      </c>
      <c r="AT2745" s="125" t="str">
        <f t="shared" si="386"/>
        <v/>
      </c>
      <c r="AU2745" s="125" t="str">
        <f>IF(NOT(AT2745=""),VLOOKUP(AT2745,[1]PSI_Category!A:B,2,0),"")</f>
        <v/>
      </c>
      <c r="AV2745" s="167"/>
      <c r="AW2745" s="167"/>
      <c r="AX2745" s="167"/>
    </row>
    <row r="2746" spans="2:50" s="133" customFormat="1" ht="11.4" customHeight="1" x14ac:dyDescent="0.3">
      <c r="B2746" s="104"/>
      <c r="C2746" s="105"/>
      <c r="D2746" s="106"/>
      <c r="E2746" s="107"/>
      <c r="F2746" s="105"/>
      <c r="G2746" s="107"/>
      <c r="H2746" s="105"/>
      <c r="I2746" s="105"/>
      <c r="J2746" s="107"/>
      <c r="K2746" s="105"/>
      <c r="L2746" s="105"/>
      <c r="M2746" s="105"/>
      <c r="N2746" s="105"/>
      <c r="O2746" s="105"/>
      <c r="P2746" s="109"/>
      <c r="Q2746" s="110"/>
      <c r="R2746" s="110"/>
      <c r="S2746" s="110"/>
      <c r="T2746" s="110"/>
      <c r="U2746" s="111"/>
      <c r="V2746" s="111"/>
      <c r="W2746" s="112"/>
      <c r="X2746" s="113"/>
      <c r="Y2746" s="114"/>
      <c r="Z2746" s="115"/>
      <c r="AA2746" s="116"/>
      <c r="AB2746" s="117" t="b">
        <f t="shared" si="378"/>
        <v>0</v>
      </c>
      <c r="AC2746" s="117">
        <f t="shared" si="379"/>
        <v>0</v>
      </c>
      <c r="AD2746" s="118"/>
      <c r="AE2746" s="117" t="b">
        <f t="shared" si="380"/>
        <v>0</v>
      </c>
      <c r="AF2746" s="117">
        <f t="shared" si="381"/>
        <v>0</v>
      </c>
      <c r="AG2746" s="119">
        <f t="shared" si="382"/>
        <v>0</v>
      </c>
      <c r="AH2746" s="120" t="b">
        <f t="shared" si="383"/>
        <v>0</v>
      </c>
      <c r="AI2746" s="121">
        <f t="shared" si="384"/>
        <v>0</v>
      </c>
      <c r="AJ2746" s="170">
        <f>+C2746</f>
        <v>0</v>
      </c>
      <c r="AK2746" s="122" t="str">
        <f>IF(ISNA(VLOOKUP(postponeList!D2746,[1]Sheet!$A$2:$B$12,2,FALSE))," ",(VLOOKUP(postponeList!D2746,[1]Sheet!$A$2:$B$12,2,FALSE)))</f>
        <v xml:space="preserve"> </v>
      </c>
      <c r="AL2746" s="122" t="str">
        <f>IF(ISNA(VLOOKUP(E2746,[1]Sheet!$G$2:$H$40,2,FALSE))," ",VLOOKUP(E2746,[1]Sheet!$G$2:$H$40,2,FALSE))</f>
        <v xml:space="preserve"> </v>
      </c>
      <c r="AM2746" s="122" t="str">
        <f>IF(ISNA(VLOOKUP(G2746,[1]Sheet!$K$2:$L$159,2,FALSE))," ",(VLOOKUP(G2746,[1]Sheet!$K$2:$L$159,2,FALSE)))</f>
        <v xml:space="preserve"> </v>
      </c>
      <c r="AN2746" s="122" t="str">
        <f>IF(ISNA(VLOOKUP(I2746&amp;C2746,[1]Sheet!$D$2:$E$228,2,FALSE))," ",VLOOKUP(I2746&amp;C2746,[1]Sheet!$D$2:$E$228,2,FALSE))</f>
        <v xml:space="preserve"> </v>
      </c>
      <c r="AO2746" s="122" t="str">
        <f>+I2746&amp;C2746</f>
        <v/>
      </c>
      <c r="AP2746" s="122" t="str">
        <f>C2746&amp;D2746&amp;E2746&amp;G2746&amp;I2746&amp;O2746</f>
        <v/>
      </c>
      <c r="AQ2746" s="122" t="str">
        <f>B2746&amp;D2746&amp;N2746</f>
        <v/>
      </c>
      <c r="AR2746" s="123" t="str">
        <f>+D2746&amp;J2746</f>
        <v/>
      </c>
      <c r="AS2746" s="124" t="str">
        <f t="shared" si="385"/>
        <v/>
      </c>
      <c r="AT2746" s="125" t="str">
        <f t="shared" si="386"/>
        <v/>
      </c>
      <c r="AU2746" s="125" t="str">
        <f>IF(NOT(AT2746=""),VLOOKUP(AT2746,[1]PSI_Category!A:B,2,0),"")</f>
        <v/>
      </c>
      <c r="AV2746" s="167"/>
      <c r="AW2746" s="167"/>
      <c r="AX2746" s="167"/>
    </row>
    <row r="2747" spans="2:50" s="133" customFormat="1" ht="11.4" customHeight="1" x14ac:dyDescent="0.3">
      <c r="B2747" s="104"/>
      <c r="C2747" s="105"/>
      <c r="D2747" s="106"/>
      <c r="E2747" s="107"/>
      <c r="F2747" s="105"/>
      <c r="G2747" s="107"/>
      <c r="H2747" s="105"/>
      <c r="I2747" s="105"/>
      <c r="J2747" s="107"/>
      <c r="K2747" s="105"/>
      <c r="L2747" s="105"/>
      <c r="M2747" s="105"/>
      <c r="N2747" s="105"/>
      <c r="O2747" s="131"/>
      <c r="P2747" s="109"/>
      <c r="Q2747" s="110"/>
      <c r="R2747" s="110"/>
      <c r="S2747" s="110"/>
      <c r="T2747" s="110"/>
      <c r="U2747" s="111"/>
      <c r="V2747" s="111"/>
      <c r="W2747" s="112"/>
      <c r="X2747" s="113"/>
      <c r="Y2747" s="114"/>
      <c r="Z2747" s="115"/>
      <c r="AA2747" s="116"/>
      <c r="AB2747" s="117" t="b">
        <f t="shared" si="378"/>
        <v>0</v>
      </c>
      <c r="AC2747" s="117">
        <f t="shared" si="379"/>
        <v>0</v>
      </c>
      <c r="AD2747" s="118"/>
      <c r="AE2747" s="117" t="b">
        <f t="shared" si="380"/>
        <v>0</v>
      </c>
      <c r="AF2747" s="117">
        <f t="shared" si="381"/>
        <v>0</v>
      </c>
      <c r="AG2747" s="119">
        <f t="shared" si="382"/>
        <v>0</v>
      </c>
      <c r="AH2747" s="120" t="b">
        <f t="shared" si="383"/>
        <v>0</v>
      </c>
      <c r="AI2747" s="121">
        <f t="shared" si="384"/>
        <v>0</v>
      </c>
      <c r="AJ2747" s="170">
        <f>+C2747</f>
        <v>0</v>
      </c>
      <c r="AK2747" s="122" t="str">
        <f>IF(ISNA(VLOOKUP(postponeList!D2747,[1]Sheet!$A$2:$B$12,2,FALSE))," ",(VLOOKUP(postponeList!D2747,[1]Sheet!$A$2:$B$12,2,FALSE)))</f>
        <v xml:space="preserve"> </v>
      </c>
      <c r="AL2747" s="122" t="str">
        <f>IF(ISNA(VLOOKUP(E2747,[1]Sheet!$G$2:$H$40,2,FALSE))," ",VLOOKUP(E2747,[1]Sheet!$G$2:$H$40,2,FALSE))</f>
        <v xml:space="preserve"> </v>
      </c>
      <c r="AM2747" s="122" t="str">
        <f>IF(ISNA(VLOOKUP(G2747,[1]Sheet!$K$2:$L$159,2,FALSE))," ",(VLOOKUP(G2747,[1]Sheet!$K$2:$L$159,2,FALSE)))</f>
        <v xml:space="preserve"> </v>
      </c>
      <c r="AN2747" s="122" t="str">
        <f>IF(ISNA(VLOOKUP(I2747&amp;C2747,[1]Sheet!$D$2:$E$228,2,FALSE))," ",VLOOKUP(I2747&amp;C2747,[1]Sheet!$D$2:$E$228,2,FALSE))</f>
        <v xml:space="preserve"> </v>
      </c>
      <c r="AO2747" s="122" t="str">
        <f>+I2747&amp;C2747</f>
        <v/>
      </c>
      <c r="AP2747" s="122" t="str">
        <f>C2747&amp;D2747&amp;E2747&amp;G2747&amp;I2747&amp;O2747</f>
        <v/>
      </c>
      <c r="AQ2747" s="122" t="str">
        <f>B2747&amp;D2747&amp;N2747</f>
        <v/>
      </c>
      <c r="AR2747" s="123" t="str">
        <f>+D2747&amp;J2747</f>
        <v/>
      </c>
      <c r="AS2747" s="124" t="str">
        <f t="shared" si="385"/>
        <v/>
      </c>
      <c r="AT2747" s="125" t="str">
        <f t="shared" si="386"/>
        <v/>
      </c>
      <c r="AU2747" s="125" t="str">
        <f>IF(NOT(AT2747=""),VLOOKUP(AT2747,[1]PSI_Category!A:B,2,0),"")</f>
        <v/>
      </c>
      <c r="AV2747" s="167"/>
      <c r="AW2747" s="167"/>
      <c r="AX2747" s="167"/>
    </row>
    <row r="2748" spans="2:50" s="133" customFormat="1" ht="11.4" customHeight="1" x14ac:dyDescent="0.3">
      <c r="B2748" s="104"/>
      <c r="C2748" s="105"/>
      <c r="D2748" s="106"/>
      <c r="E2748" s="107"/>
      <c r="F2748" s="105"/>
      <c r="G2748" s="107"/>
      <c r="H2748" s="105"/>
      <c r="I2748" s="105"/>
      <c r="J2748" s="107"/>
      <c r="K2748" s="105"/>
      <c r="L2748" s="105"/>
      <c r="M2748" s="105"/>
      <c r="N2748" s="105"/>
      <c r="O2748" s="131"/>
      <c r="P2748" s="109"/>
      <c r="Q2748" s="110"/>
      <c r="R2748" s="110"/>
      <c r="S2748" s="110"/>
      <c r="T2748" s="110"/>
      <c r="U2748" s="111"/>
      <c r="V2748" s="111"/>
      <c r="W2748" s="112"/>
      <c r="X2748" s="113"/>
      <c r="Y2748" s="114"/>
      <c r="Z2748" s="115"/>
      <c r="AA2748" s="116"/>
      <c r="AB2748" s="117" t="b">
        <f t="shared" si="378"/>
        <v>0</v>
      </c>
      <c r="AC2748" s="117">
        <f t="shared" si="379"/>
        <v>0</v>
      </c>
      <c r="AD2748" s="118"/>
      <c r="AE2748" s="117" t="b">
        <f t="shared" si="380"/>
        <v>0</v>
      </c>
      <c r="AF2748" s="117">
        <f t="shared" si="381"/>
        <v>0</v>
      </c>
      <c r="AG2748" s="119">
        <f t="shared" si="382"/>
        <v>0</v>
      </c>
      <c r="AH2748" s="120" t="b">
        <f t="shared" si="383"/>
        <v>0</v>
      </c>
      <c r="AI2748" s="121">
        <f t="shared" si="384"/>
        <v>0</v>
      </c>
      <c r="AJ2748" s="170">
        <f>+C2748</f>
        <v>0</v>
      </c>
      <c r="AK2748" s="122" t="str">
        <f>IF(ISNA(VLOOKUP(postponeList!D2748,[1]Sheet!$A$2:$B$12,2,FALSE))," ",(VLOOKUP(postponeList!D2748,[1]Sheet!$A$2:$B$12,2,FALSE)))</f>
        <v xml:space="preserve"> </v>
      </c>
      <c r="AL2748" s="122" t="str">
        <f>IF(ISNA(VLOOKUP(E2748,[1]Sheet!$G$2:$H$40,2,FALSE))," ",VLOOKUP(E2748,[1]Sheet!$G$2:$H$40,2,FALSE))</f>
        <v xml:space="preserve"> </v>
      </c>
      <c r="AM2748" s="122" t="str">
        <f>IF(ISNA(VLOOKUP(G2748,[1]Sheet!$K$2:$L$159,2,FALSE))," ",(VLOOKUP(G2748,[1]Sheet!$K$2:$L$159,2,FALSE)))</f>
        <v xml:space="preserve"> </v>
      </c>
      <c r="AN2748" s="122" t="str">
        <f>IF(ISNA(VLOOKUP(I2748&amp;C2748,[1]Sheet!$D$2:$E$228,2,FALSE))," ",VLOOKUP(I2748&amp;C2748,[1]Sheet!$D$2:$E$228,2,FALSE))</f>
        <v xml:space="preserve"> </v>
      </c>
      <c r="AO2748" s="122" t="str">
        <f>+I2748&amp;C2748</f>
        <v/>
      </c>
      <c r="AP2748" s="122" t="str">
        <f>C2748&amp;D2748&amp;E2748&amp;G2748&amp;I2748&amp;O2748</f>
        <v/>
      </c>
      <c r="AQ2748" s="122" t="str">
        <f>B2748&amp;D2748&amp;N2748</f>
        <v/>
      </c>
      <c r="AR2748" s="123" t="str">
        <f>+D2748&amp;J2748</f>
        <v/>
      </c>
      <c r="AS2748" s="124" t="str">
        <f t="shared" si="385"/>
        <v/>
      </c>
      <c r="AT2748" s="125" t="str">
        <f t="shared" si="386"/>
        <v/>
      </c>
      <c r="AU2748" s="125" t="str">
        <f>IF(NOT(AT2748=""),VLOOKUP(AT2748,[1]PSI_Category!A:B,2,0),"")</f>
        <v/>
      </c>
      <c r="AV2748" s="167"/>
      <c r="AW2748" s="167"/>
      <c r="AX2748" s="167"/>
    </row>
    <row r="2749" spans="2:50" s="133" customFormat="1" ht="11.4" customHeight="1" x14ac:dyDescent="0.3">
      <c r="B2749" s="104"/>
      <c r="C2749" s="105"/>
      <c r="D2749" s="106"/>
      <c r="E2749" s="107"/>
      <c r="F2749" s="105"/>
      <c r="G2749" s="107"/>
      <c r="H2749" s="105"/>
      <c r="I2749" s="105"/>
      <c r="J2749" s="107"/>
      <c r="K2749" s="105"/>
      <c r="L2749" s="105"/>
      <c r="M2749" s="105"/>
      <c r="N2749" s="105"/>
      <c r="O2749" s="131"/>
      <c r="P2749" s="109"/>
      <c r="Q2749" s="110"/>
      <c r="R2749" s="110"/>
      <c r="S2749" s="110"/>
      <c r="T2749" s="110"/>
      <c r="U2749" s="111"/>
      <c r="V2749" s="111"/>
      <c r="W2749" s="112"/>
      <c r="X2749" s="113"/>
      <c r="Y2749" s="114"/>
      <c r="Z2749" s="115"/>
      <c r="AA2749" s="116"/>
      <c r="AB2749" s="117" t="b">
        <f t="shared" si="378"/>
        <v>0</v>
      </c>
      <c r="AC2749" s="117">
        <f t="shared" si="379"/>
        <v>0</v>
      </c>
      <c r="AD2749" s="118"/>
      <c r="AE2749" s="117" t="b">
        <f t="shared" si="380"/>
        <v>0</v>
      </c>
      <c r="AF2749" s="117">
        <f t="shared" si="381"/>
        <v>0</v>
      </c>
      <c r="AG2749" s="119">
        <f t="shared" si="382"/>
        <v>0</v>
      </c>
      <c r="AH2749" s="120" t="b">
        <f t="shared" si="383"/>
        <v>0</v>
      </c>
      <c r="AI2749" s="121">
        <f t="shared" si="384"/>
        <v>0</v>
      </c>
      <c r="AJ2749" s="170">
        <f>+C2749</f>
        <v>0</v>
      </c>
      <c r="AK2749" s="122" t="str">
        <f>IF(ISNA(VLOOKUP(postponeList!D2749,[1]Sheet!$A$2:$B$12,2,FALSE))," ",(VLOOKUP(postponeList!D2749,[1]Sheet!$A$2:$B$12,2,FALSE)))</f>
        <v xml:space="preserve"> </v>
      </c>
      <c r="AL2749" s="122" t="str">
        <f>IF(ISNA(VLOOKUP(E2749,[1]Sheet!$G$2:$H$40,2,FALSE))," ",VLOOKUP(E2749,[1]Sheet!$G$2:$H$40,2,FALSE))</f>
        <v xml:space="preserve"> </v>
      </c>
      <c r="AM2749" s="122" t="str">
        <f>IF(ISNA(VLOOKUP(G2749,[1]Sheet!$K$2:$L$159,2,FALSE))," ",(VLOOKUP(G2749,[1]Sheet!$K$2:$L$159,2,FALSE)))</f>
        <v xml:space="preserve"> </v>
      </c>
      <c r="AN2749" s="122" t="str">
        <f>IF(ISNA(VLOOKUP(I2749&amp;C2749,[1]Sheet!$D$2:$E$228,2,FALSE))," ",VLOOKUP(I2749&amp;C2749,[1]Sheet!$D$2:$E$228,2,FALSE))</f>
        <v xml:space="preserve"> </v>
      </c>
      <c r="AO2749" s="122" t="str">
        <f>+I2749&amp;C2749</f>
        <v/>
      </c>
      <c r="AP2749" s="122" t="str">
        <f>C2749&amp;D2749&amp;E2749&amp;G2749&amp;I2749&amp;O2749</f>
        <v/>
      </c>
      <c r="AQ2749" s="122" t="str">
        <f>B2749&amp;D2749&amp;N2749</f>
        <v/>
      </c>
      <c r="AR2749" s="123" t="str">
        <f>+D2749&amp;J2749</f>
        <v/>
      </c>
      <c r="AS2749" s="124" t="str">
        <f t="shared" si="385"/>
        <v/>
      </c>
      <c r="AT2749" s="125" t="str">
        <f t="shared" si="386"/>
        <v/>
      </c>
      <c r="AU2749" s="125" t="str">
        <f>IF(NOT(AT2749=""),VLOOKUP(AT2749,[1]PSI_Category!A:B,2,0),"")</f>
        <v/>
      </c>
      <c r="AV2749" s="167"/>
      <c r="AW2749" s="167"/>
      <c r="AX2749" s="167"/>
    </row>
    <row r="2750" spans="2:50" s="133" customFormat="1" ht="11.4" customHeight="1" x14ac:dyDescent="0.3">
      <c r="B2750" s="104"/>
      <c r="C2750" s="105"/>
      <c r="D2750" s="106"/>
      <c r="E2750" s="107"/>
      <c r="F2750" s="105"/>
      <c r="G2750" s="107"/>
      <c r="H2750" s="105"/>
      <c r="I2750" s="105"/>
      <c r="J2750" s="107"/>
      <c r="K2750" s="105"/>
      <c r="L2750" s="105"/>
      <c r="M2750" s="105"/>
      <c r="N2750" s="105"/>
      <c r="O2750" s="131"/>
      <c r="P2750" s="109"/>
      <c r="Q2750" s="110"/>
      <c r="R2750" s="110"/>
      <c r="S2750" s="110"/>
      <c r="T2750" s="110"/>
      <c r="U2750" s="111"/>
      <c r="V2750" s="111"/>
      <c r="W2750" s="112"/>
      <c r="X2750" s="113"/>
      <c r="Y2750" s="114"/>
      <c r="Z2750" s="115"/>
      <c r="AA2750" s="116"/>
      <c r="AB2750" s="117" t="b">
        <f t="shared" si="378"/>
        <v>0</v>
      </c>
      <c r="AC2750" s="117">
        <f t="shared" si="379"/>
        <v>0</v>
      </c>
      <c r="AD2750" s="118"/>
      <c r="AE2750" s="117" t="b">
        <f t="shared" si="380"/>
        <v>0</v>
      </c>
      <c r="AF2750" s="117">
        <f t="shared" si="381"/>
        <v>0</v>
      </c>
      <c r="AG2750" s="119">
        <f t="shared" si="382"/>
        <v>0</v>
      </c>
      <c r="AH2750" s="120" t="b">
        <f t="shared" si="383"/>
        <v>0</v>
      </c>
      <c r="AI2750" s="121">
        <f t="shared" si="384"/>
        <v>0</v>
      </c>
      <c r="AJ2750" s="170">
        <f>+C2750</f>
        <v>0</v>
      </c>
      <c r="AK2750" s="122" t="str">
        <f>IF(ISNA(VLOOKUP(postponeList!D2750,[1]Sheet!$A$2:$B$12,2,FALSE))," ",(VLOOKUP(postponeList!D2750,[1]Sheet!$A$2:$B$12,2,FALSE)))</f>
        <v xml:space="preserve"> </v>
      </c>
      <c r="AL2750" s="122" t="str">
        <f>IF(ISNA(VLOOKUP(E2750,[1]Sheet!$G$2:$H$40,2,FALSE))," ",VLOOKUP(E2750,[1]Sheet!$G$2:$H$40,2,FALSE))</f>
        <v xml:space="preserve"> </v>
      </c>
      <c r="AM2750" s="122" t="str">
        <f>IF(ISNA(VLOOKUP(G2750,[1]Sheet!$K$2:$L$159,2,FALSE))," ",(VLOOKUP(G2750,[1]Sheet!$K$2:$L$159,2,FALSE)))</f>
        <v xml:space="preserve"> </v>
      </c>
      <c r="AN2750" s="122" t="str">
        <f>IF(ISNA(VLOOKUP(I2750&amp;C2750,[1]Sheet!$D$2:$E$228,2,FALSE))," ",VLOOKUP(I2750&amp;C2750,[1]Sheet!$D$2:$E$228,2,FALSE))</f>
        <v xml:space="preserve"> </v>
      </c>
      <c r="AO2750" s="122" t="str">
        <f>+I2750&amp;C2750</f>
        <v/>
      </c>
      <c r="AP2750" s="122" t="str">
        <f>C2750&amp;D2750&amp;E2750&amp;G2750&amp;I2750&amp;O2750</f>
        <v/>
      </c>
      <c r="AQ2750" s="122" t="str">
        <f>B2750&amp;D2750&amp;N2750</f>
        <v/>
      </c>
      <c r="AR2750" s="123" t="str">
        <f>+D2750&amp;J2750</f>
        <v/>
      </c>
      <c r="AS2750" s="124" t="str">
        <f t="shared" si="385"/>
        <v/>
      </c>
      <c r="AT2750" s="125" t="str">
        <f t="shared" si="386"/>
        <v/>
      </c>
      <c r="AU2750" s="125" t="str">
        <f>IF(NOT(AT2750=""),VLOOKUP(AT2750,[1]PSI_Category!A:B,2,0),"")</f>
        <v/>
      </c>
      <c r="AV2750" s="167"/>
      <c r="AW2750" s="167"/>
      <c r="AX2750" s="167"/>
    </row>
    <row r="2751" spans="2:50" s="133" customFormat="1" ht="11.4" customHeight="1" x14ac:dyDescent="0.3">
      <c r="B2751" s="104"/>
      <c r="C2751" s="105"/>
      <c r="D2751" s="106"/>
      <c r="E2751" s="107"/>
      <c r="F2751" s="105"/>
      <c r="G2751" s="107"/>
      <c r="H2751" s="105"/>
      <c r="I2751" s="105"/>
      <c r="J2751" s="107"/>
      <c r="K2751" s="105"/>
      <c r="L2751" s="105"/>
      <c r="M2751" s="105"/>
      <c r="N2751" s="105"/>
      <c r="O2751" s="131"/>
      <c r="P2751" s="109"/>
      <c r="Q2751" s="110"/>
      <c r="R2751" s="110"/>
      <c r="S2751" s="110"/>
      <c r="T2751" s="110"/>
      <c r="U2751" s="111"/>
      <c r="V2751" s="111"/>
      <c r="W2751" s="112"/>
      <c r="X2751" s="113"/>
      <c r="Y2751" s="114"/>
      <c r="Z2751" s="115"/>
      <c r="AA2751" s="116"/>
      <c r="AB2751" s="117" t="b">
        <f t="shared" si="378"/>
        <v>0</v>
      </c>
      <c r="AC2751" s="117">
        <f t="shared" si="379"/>
        <v>0</v>
      </c>
      <c r="AD2751" s="118"/>
      <c r="AE2751" s="117" t="b">
        <f t="shared" si="380"/>
        <v>0</v>
      </c>
      <c r="AF2751" s="117">
        <f t="shared" si="381"/>
        <v>0</v>
      </c>
      <c r="AG2751" s="119">
        <f t="shared" si="382"/>
        <v>0</v>
      </c>
      <c r="AH2751" s="120" t="b">
        <f t="shared" si="383"/>
        <v>0</v>
      </c>
      <c r="AI2751" s="121">
        <f t="shared" si="384"/>
        <v>0</v>
      </c>
      <c r="AJ2751" s="170">
        <f>+C2751</f>
        <v>0</v>
      </c>
      <c r="AK2751" s="122" t="str">
        <f>IF(ISNA(VLOOKUP(postponeList!D2751,[1]Sheet!$A$2:$B$12,2,FALSE))," ",(VLOOKUP(postponeList!D2751,[1]Sheet!$A$2:$B$12,2,FALSE)))</f>
        <v xml:space="preserve"> </v>
      </c>
      <c r="AL2751" s="122" t="str">
        <f>IF(ISNA(VLOOKUP(E2751,[1]Sheet!$G$2:$H$40,2,FALSE))," ",VLOOKUP(E2751,[1]Sheet!$G$2:$H$40,2,FALSE))</f>
        <v xml:space="preserve"> </v>
      </c>
      <c r="AM2751" s="122" t="str">
        <f>IF(ISNA(VLOOKUP(G2751,[1]Sheet!$K$2:$L$159,2,FALSE))," ",(VLOOKUP(G2751,[1]Sheet!$K$2:$L$159,2,FALSE)))</f>
        <v xml:space="preserve"> </v>
      </c>
      <c r="AN2751" s="122" t="str">
        <f>IF(ISNA(VLOOKUP(I2751&amp;C2751,[1]Sheet!$D$2:$E$228,2,FALSE))," ",VLOOKUP(I2751&amp;C2751,[1]Sheet!$D$2:$E$228,2,FALSE))</f>
        <v xml:space="preserve"> </v>
      </c>
      <c r="AO2751" s="122" t="str">
        <f>+I2751&amp;C2751</f>
        <v/>
      </c>
      <c r="AP2751" s="122" t="str">
        <f>C2751&amp;D2751&amp;E2751&amp;G2751&amp;I2751&amp;O2751</f>
        <v/>
      </c>
      <c r="AQ2751" s="122" t="str">
        <f>B2751&amp;D2751&amp;N2751</f>
        <v/>
      </c>
      <c r="AR2751" s="123" t="str">
        <f>+D2751&amp;J2751</f>
        <v/>
      </c>
      <c r="AS2751" s="124" t="str">
        <f t="shared" si="385"/>
        <v/>
      </c>
      <c r="AT2751" s="125" t="str">
        <f t="shared" si="386"/>
        <v/>
      </c>
      <c r="AU2751" s="125" t="str">
        <f>IF(NOT(AT2751=""),VLOOKUP(AT2751,[1]PSI_Category!A:B,2,0),"")</f>
        <v/>
      </c>
      <c r="AV2751" s="167"/>
      <c r="AW2751" s="167"/>
      <c r="AX2751" s="167"/>
    </row>
    <row r="2752" spans="2:50" s="133" customFormat="1" ht="11.4" customHeight="1" x14ac:dyDescent="0.3">
      <c r="B2752" s="104"/>
      <c r="C2752" s="105"/>
      <c r="D2752" s="106"/>
      <c r="E2752" s="107"/>
      <c r="F2752" s="105"/>
      <c r="G2752" s="107"/>
      <c r="H2752" s="105"/>
      <c r="I2752" s="105"/>
      <c r="J2752" s="107"/>
      <c r="K2752" s="105"/>
      <c r="L2752" s="105"/>
      <c r="M2752" s="105"/>
      <c r="N2752" s="105"/>
      <c r="O2752" s="131"/>
      <c r="P2752" s="109"/>
      <c r="Q2752" s="110"/>
      <c r="R2752" s="110"/>
      <c r="S2752" s="110"/>
      <c r="T2752" s="110"/>
      <c r="U2752" s="111"/>
      <c r="V2752" s="111"/>
      <c r="W2752" s="112"/>
      <c r="X2752" s="113"/>
      <c r="Y2752" s="114"/>
      <c r="Z2752" s="115"/>
      <c r="AA2752" s="116"/>
      <c r="AB2752" s="117" t="b">
        <f t="shared" si="378"/>
        <v>0</v>
      </c>
      <c r="AC2752" s="117">
        <f t="shared" si="379"/>
        <v>0</v>
      </c>
      <c r="AD2752" s="118"/>
      <c r="AE2752" s="117" t="b">
        <f t="shared" si="380"/>
        <v>0</v>
      </c>
      <c r="AF2752" s="117">
        <f t="shared" si="381"/>
        <v>0</v>
      </c>
      <c r="AG2752" s="119">
        <f t="shared" si="382"/>
        <v>0</v>
      </c>
      <c r="AH2752" s="120" t="b">
        <f t="shared" si="383"/>
        <v>0</v>
      </c>
      <c r="AI2752" s="121">
        <f t="shared" si="384"/>
        <v>0</v>
      </c>
      <c r="AJ2752" s="170">
        <f>+C2752</f>
        <v>0</v>
      </c>
      <c r="AK2752" s="122" t="str">
        <f>IF(ISNA(VLOOKUP(postponeList!D2752,[1]Sheet!$A$2:$B$12,2,FALSE))," ",(VLOOKUP(postponeList!D2752,[1]Sheet!$A$2:$B$12,2,FALSE)))</f>
        <v xml:space="preserve"> </v>
      </c>
      <c r="AL2752" s="122" t="str">
        <f>IF(ISNA(VLOOKUP(E2752,[1]Sheet!$G$2:$H$40,2,FALSE))," ",VLOOKUP(E2752,[1]Sheet!$G$2:$H$40,2,FALSE))</f>
        <v xml:space="preserve"> </v>
      </c>
      <c r="AM2752" s="122" t="str">
        <f>IF(ISNA(VLOOKUP(G2752,[1]Sheet!$K$2:$L$159,2,FALSE))," ",(VLOOKUP(G2752,[1]Sheet!$K$2:$L$159,2,FALSE)))</f>
        <v xml:space="preserve"> </v>
      </c>
      <c r="AN2752" s="122" t="str">
        <f>IF(ISNA(VLOOKUP(I2752&amp;C2752,[1]Sheet!$D$2:$E$228,2,FALSE))," ",VLOOKUP(I2752&amp;C2752,[1]Sheet!$D$2:$E$228,2,FALSE))</f>
        <v xml:space="preserve"> </v>
      </c>
      <c r="AO2752" s="122" t="str">
        <f>+I2752&amp;C2752</f>
        <v/>
      </c>
      <c r="AP2752" s="122" t="str">
        <f>C2752&amp;D2752&amp;E2752&amp;G2752&amp;I2752&amp;O2752</f>
        <v/>
      </c>
      <c r="AQ2752" s="122" t="str">
        <f>B2752&amp;D2752&amp;N2752</f>
        <v/>
      </c>
      <c r="AR2752" s="123" t="str">
        <f>+D2752&amp;J2752</f>
        <v/>
      </c>
      <c r="AS2752" s="124" t="str">
        <f t="shared" si="385"/>
        <v/>
      </c>
      <c r="AT2752" s="125" t="str">
        <f t="shared" si="386"/>
        <v/>
      </c>
      <c r="AU2752" s="125" t="str">
        <f>IF(NOT(AT2752=""),VLOOKUP(AT2752,[1]PSI_Category!A:B,2,0),"")</f>
        <v/>
      </c>
      <c r="AV2752" s="167"/>
      <c r="AW2752" s="167"/>
      <c r="AX2752" s="167"/>
    </row>
    <row r="2753" spans="2:50" s="133" customFormat="1" ht="11.4" customHeight="1" x14ac:dyDescent="0.3">
      <c r="B2753" s="104"/>
      <c r="C2753" s="105"/>
      <c r="D2753" s="106"/>
      <c r="E2753" s="107"/>
      <c r="F2753" s="105"/>
      <c r="G2753" s="107"/>
      <c r="H2753" s="105"/>
      <c r="I2753" s="105"/>
      <c r="J2753" s="107"/>
      <c r="K2753" s="105"/>
      <c r="L2753" s="105"/>
      <c r="M2753" s="105"/>
      <c r="N2753" s="105"/>
      <c r="O2753" s="131"/>
      <c r="P2753" s="109"/>
      <c r="Q2753" s="110"/>
      <c r="R2753" s="110"/>
      <c r="S2753" s="110"/>
      <c r="T2753" s="110"/>
      <c r="U2753" s="111"/>
      <c r="V2753" s="111"/>
      <c r="W2753" s="112"/>
      <c r="X2753" s="113"/>
      <c r="Y2753" s="114"/>
      <c r="Z2753" s="115"/>
      <c r="AA2753" s="116"/>
      <c r="AB2753" s="117" t="b">
        <f t="shared" si="378"/>
        <v>0</v>
      </c>
      <c r="AC2753" s="117">
        <f t="shared" si="379"/>
        <v>0</v>
      </c>
      <c r="AD2753" s="118"/>
      <c r="AE2753" s="117" t="b">
        <f t="shared" si="380"/>
        <v>0</v>
      </c>
      <c r="AF2753" s="117">
        <f t="shared" si="381"/>
        <v>0</v>
      </c>
      <c r="AG2753" s="119">
        <f t="shared" si="382"/>
        <v>0</v>
      </c>
      <c r="AH2753" s="120" t="b">
        <f t="shared" si="383"/>
        <v>0</v>
      </c>
      <c r="AI2753" s="121">
        <f t="shared" si="384"/>
        <v>0</v>
      </c>
      <c r="AJ2753" s="170">
        <f>+C2753</f>
        <v>0</v>
      </c>
      <c r="AK2753" s="122" t="str">
        <f>IF(ISNA(VLOOKUP(postponeList!D2753,[1]Sheet!$A$2:$B$12,2,FALSE))," ",(VLOOKUP(postponeList!D2753,[1]Sheet!$A$2:$B$12,2,FALSE)))</f>
        <v xml:space="preserve"> </v>
      </c>
      <c r="AL2753" s="122" t="str">
        <f>IF(ISNA(VLOOKUP(E2753,[1]Sheet!$G$2:$H$40,2,FALSE))," ",VLOOKUP(E2753,[1]Sheet!$G$2:$H$40,2,FALSE))</f>
        <v xml:space="preserve"> </v>
      </c>
      <c r="AM2753" s="122" t="str">
        <f>IF(ISNA(VLOOKUP(G2753,[1]Sheet!$K$2:$L$159,2,FALSE))," ",(VLOOKUP(G2753,[1]Sheet!$K$2:$L$159,2,FALSE)))</f>
        <v xml:space="preserve"> </v>
      </c>
      <c r="AN2753" s="122" t="str">
        <f>IF(ISNA(VLOOKUP(I2753&amp;C2753,[1]Sheet!$D$2:$E$228,2,FALSE))," ",VLOOKUP(I2753&amp;C2753,[1]Sheet!$D$2:$E$228,2,FALSE))</f>
        <v xml:space="preserve"> </v>
      </c>
      <c r="AO2753" s="122" t="str">
        <f>+I2753&amp;C2753</f>
        <v/>
      </c>
      <c r="AP2753" s="122" t="str">
        <f>C2753&amp;D2753&amp;E2753&amp;G2753&amp;I2753&amp;O2753</f>
        <v/>
      </c>
      <c r="AQ2753" s="122" t="str">
        <f>B2753&amp;D2753&amp;N2753</f>
        <v/>
      </c>
      <c r="AR2753" s="123" t="str">
        <f>+D2753&amp;J2753</f>
        <v/>
      </c>
      <c r="AS2753" s="124" t="str">
        <f t="shared" si="385"/>
        <v/>
      </c>
      <c r="AT2753" s="125" t="str">
        <f t="shared" si="386"/>
        <v/>
      </c>
      <c r="AU2753" s="125" t="str">
        <f>IF(NOT(AT2753=""),VLOOKUP(AT2753,[1]PSI_Category!A:B,2,0),"")</f>
        <v/>
      </c>
      <c r="AV2753" s="167"/>
      <c r="AW2753" s="167"/>
      <c r="AX2753" s="167"/>
    </row>
    <row r="2754" spans="2:50" s="133" customFormat="1" ht="11.4" customHeight="1" x14ac:dyDescent="0.3">
      <c r="B2754" s="104"/>
      <c r="C2754" s="105"/>
      <c r="D2754" s="106"/>
      <c r="E2754" s="107"/>
      <c r="F2754" s="105"/>
      <c r="G2754" s="107"/>
      <c r="H2754" s="105"/>
      <c r="I2754" s="105"/>
      <c r="J2754" s="107"/>
      <c r="K2754" s="105"/>
      <c r="L2754" s="105"/>
      <c r="M2754" s="105"/>
      <c r="N2754" s="105"/>
      <c r="O2754" s="131"/>
      <c r="P2754" s="109"/>
      <c r="Q2754" s="110"/>
      <c r="R2754" s="110"/>
      <c r="S2754" s="110"/>
      <c r="T2754" s="110"/>
      <c r="U2754" s="111"/>
      <c r="V2754" s="111"/>
      <c r="W2754" s="112"/>
      <c r="X2754" s="113"/>
      <c r="Y2754" s="114"/>
      <c r="Z2754" s="115"/>
      <c r="AA2754" s="116"/>
      <c r="AB2754" s="117" t="b">
        <f t="shared" si="378"/>
        <v>0</v>
      </c>
      <c r="AC2754" s="117">
        <f t="shared" si="379"/>
        <v>0</v>
      </c>
      <c r="AD2754" s="118"/>
      <c r="AE2754" s="117" t="b">
        <f t="shared" si="380"/>
        <v>0</v>
      </c>
      <c r="AF2754" s="117">
        <f t="shared" si="381"/>
        <v>0</v>
      </c>
      <c r="AG2754" s="119">
        <f t="shared" si="382"/>
        <v>0</v>
      </c>
      <c r="AH2754" s="120" t="b">
        <f t="shared" si="383"/>
        <v>0</v>
      </c>
      <c r="AI2754" s="121">
        <f t="shared" si="384"/>
        <v>0</v>
      </c>
      <c r="AJ2754" s="170">
        <f>+C2754</f>
        <v>0</v>
      </c>
      <c r="AK2754" s="122" t="str">
        <f>IF(ISNA(VLOOKUP(postponeList!D2754,[1]Sheet!$A$2:$B$12,2,FALSE))," ",(VLOOKUP(postponeList!D2754,[1]Sheet!$A$2:$B$12,2,FALSE)))</f>
        <v xml:space="preserve"> </v>
      </c>
      <c r="AL2754" s="122" t="str">
        <f>IF(ISNA(VLOOKUP(E2754,[1]Sheet!$G$2:$H$40,2,FALSE))," ",VLOOKUP(E2754,[1]Sheet!$G$2:$H$40,2,FALSE))</f>
        <v xml:space="preserve"> </v>
      </c>
      <c r="AM2754" s="122" t="str">
        <f>IF(ISNA(VLOOKUP(G2754,[1]Sheet!$K$2:$L$159,2,FALSE))," ",(VLOOKUP(G2754,[1]Sheet!$K$2:$L$159,2,FALSE)))</f>
        <v xml:space="preserve"> </v>
      </c>
      <c r="AN2754" s="122" t="str">
        <f>IF(ISNA(VLOOKUP(I2754&amp;C2754,[1]Sheet!$D$2:$E$228,2,FALSE))," ",VLOOKUP(I2754&amp;C2754,[1]Sheet!$D$2:$E$228,2,FALSE))</f>
        <v xml:space="preserve"> </v>
      </c>
      <c r="AO2754" s="122" t="str">
        <f>+I2754&amp;C2754</f>
        <v/>
      </c>
      <c r="AP2754" s="122" t="str">
        <f>C2754&amp;D2754&amp;E2754&amp;G2754&amp;I2754&amp;O2754</f>
        <v/>
      </c>
      <c r="AQ2754" s="122" t="str">
        <f>B2754&amp;D2754&amp;N2754</f>
        <v/>
      </c>
      <c r="AR2754" s="123" t="str">
        <f>+D2754&amp;J2754</f>
        <v/>
      </c>
      <c r="AS2754" s="124" t="str">
        <f t="shared" si="385"/>
        <v/>
      </c>
      <c r="AT2754" s="125" t="str">
        <f t="shared" si="386"/>
        <v/>
      </c>
      <c r="AU2754" s="125" t="str">
        <f>IF(NOT(AT2754=""),VLOOKUP(AT2754,[1]PSI_Category!A:B,2,0),"")</f>
        <v/>
      </c>
      <c r="AV2754" s="167"/>
      <c r="AW2754" s="167"/>
      <c r="AX2754" s="167"/>
    </row>
    <row r="2755" spans="2:50" s="133" customFormat="1" ht="11.4" customHeight="1" x14ac:dyDescent="0.3">
      <c r="B2755" s="104"/>
      <c r="C2755" s="105"/>
      <c r="D2755" s="106"/>
      <c r="E2755" s="107"/>
      <c r="F2755" s="105"/>
      <c r="G2755" s="107"/>
      <c r="H2755" s="105"/>
      <c r="I2755" s="105"/>
      <c r="J2755" s="107"/>
      <c r="K2755" s="105"/>
      <c r="L2755" s="105"/>
      <c r="M2755" s="105"/>
      <c r="N2755" s="105"/>
      <c r="O2755" s="131"/>
      <c r="P2755" s="109"/>
      <c r="Q2755" s="110"/>
      <c r="R2755" s="110"/>
      <c r="S2755" s="110"/>
      <c r="T2755" s="110"/>
      <c r="U2755" s="111"/>
      <c r="V2755" s="111"/>
      <c r="W2755" s="112"/>
      <c r="X2755" s="113"/>
      <c r="Y2755" s="114"/>
      <c r="Z2755" s="115"/>
      <c r="AA2755" s="116"/>
      <c r="AB2755" s="117" t="b">
        <f t="shared" si="378"/>
        <v>0</v>
      </c>
      <c r="AC2755" s="117">
        <f t="shared" si="379"/>
        <v>0</v>
      </c>
      <c r="AD2755" s="118"/>
      <c r="AE2755" s="117" t="b">
        <f t="shared" si="380"/>
        <v>0</v>
      </c>
      <c r="AF2755" s="117">
        <f t="shared" si="381"/>
        <v>0</v>
      </c>
      <c r="AG2755" s="119">
        <f t="shared" si="382"/>
        <v>0</v>
      </c>
      <c r="AH2755" s="120" t="b">
        <f t="shared" si="383"/>
        <v>0</v>
      </c>
      <c r="AI2755" s="121">
        <f t="shared" si="384"/>
        <v>0</v>
      </c>
      <c r="AJ2755" s="170">
        <f>+C2755</f>
        <v>0</v>
      </c>
      <c r="AK2755" s="122" t="str">
        <f>IF(ISNA(VLOOKUP(postponeList!D2755,[1]Sheet!$A$2:$B$12,2,FALSE))," ",(VLOOKUP(postponeList!D2755,[1]Sheet!$A$2:$B$12,2,FALSE)))</f>
        <v xml:space="preserve"> </v>
      </c>
      <c r="AL2755" s="122" t="str">
        <f>IF(ISNA(VLOOKUP(E2755,[1]Sheet!$G$2:$H$40,2,FALSE))," ",VLOOKUP(E2755,[1]Sheet!$G$2:$H$40,2,FALSE))</f>
        <v xml:space="preserve"> </v>
      </c>
      <c r="AM2755" s="122" t="str">
        <f>IF(ISNA(VLOOKUP(G2755,[1]Sheet!$K$2:$L$159,2,FALSE))," ",(VLOOKUP(G2755,[1]Sheet!$K$2:$L$159,2,FALSE)))</f>
        <v xml:space="preserve"> </v>
      </c>
      <c r="AN2755" s="122" t="str">
        <f>IF(ISNA(VLOOKUP(I2755&amp;C2755,[1]Sheet!$D$2:$E$228,2,FALSE))," ",VLOOKUP(I2755&amp;C2755,[1]Sheet!$D$2:$E$228,2,FALSE))</f>
        <v xml:space="preserve"> </v>
      </c>
      <c r="AO2755" s="122" t="str">
        <f>+I2755&amp;C2755</f>
        <v/>
      </c>
      <c r="AP2755" s="122" t="str">
        <f>C2755&amp;D2755&amp;E2755&amp;G2755&amp;I2755&amp;O2755</f>
        <v/>
      </c>
      <c r="AQ2755" s="122" t="str">
        <f>B2755&amp;D2755&amp;N2755</f>
        <v/>
      </c>
      <c r="AR2755" s="123" t="str">
        <f>+D2755&amp;J2755</f>
        <v/>
      </c>
      <c r="AS2755" s="124" t="str">
        <f t="shared" si="385"/>
        <v/>
      </c>
      <c r="AT2755" s="125" t="str">
        <f t="shared" si="386"/>
        <v/>
      </c>
      <c r="AU2755" s="125" t="str">
        <f>IF(NOT(AT2755=""),VLOOKUP(AT2755,[1]PSI_Category!A:B,2,0),"")</f>
        <v/>
      </c>
      <c r="AV2755" s="167"/>
      <c r="AW2755" s="167"/>
      <c r="AX2755" s="167"/>
    </row>
    <row r="2756" spans="2:50" s="133" customFormat="1" ht="11.4" customHeight="1" x14ac:dyDescent="0.3">
      <c r="B2756" s="104"/>
      <c r="C2756" s="105"/>
      <c r="D2756" s="106"/>
      <c r="E2756" s="107"/>
      <c r="F2756" s="105"/>
      <c r="G2756" s="107"/>
      <c r="H2756" s="105"/>
      <c r="I2756" s="105"/>
      <c r="J2756" s="107"/>
      <c r="K2756" s="105"/>
      <c r="L2756" s="105"/>
      <c r="M2756" s="105"/>
      <c r="N2756" s="105"/>
      <c r="O2756" s="131"/>
      <c r="P2756" s="109"/>
      <c r="Q2756" s="110"/>
      <c r="R2756" s="110"/>
      <c r="S2756" s="110"/>
      <c r="T2756" s="110"/>
      <c r="U2756" s="111"/>
      <c r="V2756" s="111"/>
      <c r="W2756" s="112"/>
      <c r="X2756" s="113"/>
      <c r="Y2756" s="114"/>
      <c r="Z2756" s="115"/>
      <c r="AA2756" s="116"/>
      <c r="AB2756" s="117" t="b">
        <f t="shared" si="378"/>
        <v>0</v>
      </c>
      <c r="AC2756" s="117">
        <f t="shared" si="379"/>
        <v>0</v>
      </c>
      <c r="AD2756" s="118"/>
      <c r="AE2756" s="117" t="b">
        <f t="shared" si="380"/>
        <v>0</v>
      </c>
      <c r="AF2756" s="117">
        <f t="shared" si="381"/>
        <v>0</v>
      </c>
      <c r="AG2756" s="119">
        <f t="shared" si="382"/>
        <v>0</v>
      </c>
      <c r="AH2756" s="120" t="b">
        <f t="shared" si="383"/>
        <v>0</v>
      </c>
      <c r="AI2756" s="121">
        <f t="shared" si="384"/>
        <v>0</v>
      </c>
      <c r="AJ2756" s="170">
        <f>+C2756</f>
        <v>0</v>
      </c>
      <c r="AK2756" s="122" t="str">
        <f>IF(ISNA(VLOOKUP(postponeList!D2756,[1]Sheet!$A$2:$B$12,2,FALSE))," ",(VLOOKUP(postponeList!D2756,[1]Sheet!$A$2:$B$12,2,FALSE)))</f>
        <v xml:space="preserve"> </v>
      </c>
      <c r="AL2756" s="122" t="str">
        <f>IF(ISNA(VLOOKUP(E2756,[1]Sheet!$G$2:$H$40,2,FALSE))," ",VLOOKUP(E2756,[1]Sheet!$G$2:$H$40,2,FALSE))</f>
        <v xml:space="preserve"> </v>
      </c>
      <c r="AM2756" s="122" t="str">
        <f>IF(ISNA(VLOOKUP(G2756,[1]Sheet!$K$2:$L$159,2,FALSE))," ",(VLOOKUP(G2756,[1]Sheet!$K$2:$L$159,2,FALSE)))</f>
        <v xml:space="preserve"> </v>
      </c>
      <c r="AN2756" s="122" t="str">
        <f>IF(ISNA(VLOOKUP(I2756&amp;C2756,[1]Sheet!$D$2:$E$228,2,FALSE))," ",VLOOKUP(I2756&amp;C2756,[1]Sheet!$D$2:$E$228,2,FALSE))</f>
        <v xml:space="preserve"> </v>
      </c>
      <c r="AO2756" s="122" t="str">
        <f>+I2756&amp;C2756</f>
        <v/>
      </c>
      <c r="AP2756" s="122" t="str">
        <f>C2756&amp;D2756&amp;E2756&amp;G2756&amp;I2756&amp;O2756</f>
        <v/>
      </c>
      <c r="AQ2756" s="122" t="str">
        <f>B2756&amp;D2756&amp;N2756</f>
        <v/>
      </c>
      <c r="AR2756" s="123" t="str">
        <f>+D2756&amp;J2756</f>
        <v/>
      </c>
      <c r="AS2756" s="124" t="str">
        <f t="shared" si="385"/>
        <v/>
      </c>
      <c r="AT2756" s="125" t="str">
        <f t="shared" si="386"/>
        <v/>
      </c>
      <c r="AU2756" s="125" t="str">
        <f>IF(NOT(AT2756=""),VLOOKUP(AT2756,[1]PSI_Category!A:B,2,0),"")</f>
        <v/>
      </c>
      <c r="AV2756" s="167"/>
      <c r="AW2756" s="167"/>
      <c r="AX2756" s="167"/>
    </row>
    <row r="2757" spans="2:50" s="133" customFormat="1" ht="11.4" customHeight="1" x14ac:dyDescent="0.3">
      <c r="B2757" s="104"/>
      <c r="C2757" s="105"/>
      <c r="D2757" s="106"/>
      <c r="E2757" s="107"/>
      <c r="F2757" s="105"/>
      <c r="G2757" s="107"/>
      <c r="H2757" s="105"/>
      <c r="I2757" s="105"/>
      <c r="J2757" s="107"/>
      <c r="K2757" s="105"/>
      <c r="L2757" s="105"/>
      <c r="M2757" s="105"/>
      <c r="N2757" s="105"/>
      <c r="O2757" s="131"/>
      <c r="P2757" s="109"/>
      <c r="Q2757" s="110"/>
      <c r="R2757" s="110"/>
      <c r="S2757" s="110"/>
      <c r="T2757" s="110"/>
      <c r="U2757" s="111"/>
      <c r="V2757" s="111"/>
      <c r="W2757" s="112"/>
      <c r="X2757" s="113"/>
      <c r="Y2757" s="114"/>
      <c r="Z2757" s="115"/>
      <c r="AA2757" s="116"/>
      <c r="AB2757" s="117" t="b">
        <f t="shared" si="378"/>
        <v>0</v>
      </c>
      <c r="AC2757" s="117">
        <f t="shared" si="379"/>
        <v>0</v>
      </c>
      <c r="AD2757" s="118"/>
      <c r="AE2757" s="117" t="b">
        <f t="shared" si="380"/>
        <v>0</v>
      </c>
      <c r="AF2757" s="117">
        <f t="shared" si="381"/>
        <v>0</v>
      </c>
      <c r="AG2757" s="119">
        <f t="shared" si="382"/>
        <v>0</v>
      </c>
      <c r="AH2757" s="120" t="b">
        <f t="shared" si="383"/>
        <v>0</v>
      </c>
      <c r="AI2757" s="121">
        <f t="shared" si="384"/>
        <v>0</v>
      </c>
      <c r="AJ2757" s="122">
        <f>+C2757</f>
        <v>0</v>
      </c>
      <c r="AK2757" s="122" t="str">
        <f>IF(ISNA(VLOOKUP(postponeList!D2757,[1]Sheet!$A$2:$B$12,2,FALSE))," ",(VLOOKUP(postponeList!D2757,[1]Sheet!$A$2:$B$12,2,FALSE)))</f>
        <v xml:space="preserve"> </v>
      </c>
      <c r="AL2757" s="122" t="str">
        <f>IF(ISNA(VLOOKUP(E2757,[1]Sheet!$G$2:$H$40,2,FALSE))," ",VLOOKUP(E2757,[1]Sheet!$G$2:$H$40,2,FALSE))</f>
        <v xml:space="preserve"> </v>
      </c>
      <c r="AM2757" s="122" t="str">
        <f>IF(ISNA(VLOOKUP(G2757,[1]Sheet!$K$2:$L$159,2,FALSE))," ",(VLOOKUP(G2757,[1]Sheet!$K$2:$L$159,2,FALSE)))</f>
        <v xml:space="preserve"> </v>
      </c>
      <c r="AN2757" s="122" t="str">
        <f>IF(ISNA(VLOOKUP(I2757&amp;C2757,[1]Sheet!$D$2:$E$228,2,FALSE))," ",VLOOKUP(I2757&amp;C2757,[1]Sheet!$D$2:$E$228,2,FALSE))</f>
        <v xml:space="preserve"> </v>
      </c>
      <c r="AO2757" s="122" t="str">
        <f>+I2757&amp;C2757</f>
        <v/>
      </c>
      <c r="AP2757" s="122" t="str">
        <f>C2757&amp;D2757&amp;E2757&amp;G2757&amp;I2757&amp;O2757</f>
        <v/>
      </c>
      <c r="AQ2757" s="122" t="str">
        <f>B2757&amp;D2757&amp;N2757</f>
        <v/>
      </c>
      <c r="AR2757" s="123" t="str">
        <f>+D2757&amp;J2757</f>
        <v/>
      </c>
      <c r="AS2757" s="124" t="str">
        <f t="shared" si="385"/>
        <v/>
      </c>
      <c r="AT2757" s="125" t="str">
        <f t="shared" si="386"/>
        <v/>
      </c>
      <c r="AU2757" s="125" t="str">
        <f>IF(NOT(AT2757=""),VLOOKUP(AT2757,[1]PSI_Category!A:B,2,0),"")</f>
        <v/>
      </c>
      <c r="AV2757" s="167"/>
      <c r="AW2757" s="167"/>
      <c r="AX2757" s="167"/>
    </row>
    <row r="2758" spans="2:50" s="133" customFormat="1" ht="11.4" customHeight="1" x14ac:dyDescent="0.3">
      <c r="B2758" s="104"/>
      <c r="C2758" s="105"/>
      <c r="D2758" s="106"/>
      <c r="E2758" s="107"/>
      <c r="F2758" s="105"/>
      <c r="G2758" s="107"/>
      <c r="H2758" s="105"/>
      <c r="I2758" s="105"/>
      <c r="J2758" s="107"/>
      <c r="K2758" s="105"/>
      <c r="L2758" s="105"/>
      <c r="M2758" s="105"/>
      <c r="N2758" s="105"/>
      <c r="O2758" s="131"/>
      <c r="P2758" s="109"/>
      <c r="Q2758" s="110"/>
      <c r="R2758" s="110"/>
      <c r="S2758" s="110"/>
      <c r="T2758" s="110"/>
      <c r="U2758" s="111"/>
      <c r="V2758" s="111"/>
      <c r="W2758" s="112"/>
      <c r="X2758" s="113"/>
      <c r="Y2758" s="114"/>
      <c r="Z2758" s="115"/>
      <c r="AA2758" s="116"/>
      <c r="AB2758" s="117" t="b">
        <f t="shared" ref="AB2758:AB2821" si="387">IF($Y2758=$AB$3,$Z2758*AA2758,IF($Y2758=$AC$3,$Z2758*AA2758/$AF$3,IF($Y2758=$AH$3,$Z2758*AA2758/$AI$3,IF($Y2758=$AJ$3,$Z2758*AA2758/$AK$3))))</f>
        <v>0</v>
      </c>
      <c r="AC2758" s="117">
        <f t="shared" ref="AC2758:AC2821" si="388">AB2758*$AF$3/1000</f>
        <v>0</v>
      </c>
      <c r="AD2758" s="118"/>
      <c r="AE2758" s="117" t="b">
        <f t="shared" ref="AE2758:AE2821" si="389">IF($Y2758=$AB$3,$Z2758*AD2758, IF($Y2758=$AC$3, $Z2758*AD2758/$AF$3, IF($Y2758=$AH$3, $Z2758*AD2758/$AI$3, IF($Y2758=$AJ$3, $Z2758*AD2758/$AK$3))))</f>
        <v>0</v>
      </c>
      <c r="AF2758" s="117">
        <f t="shared" ref="AF2758:AF2821" si="390">AE2758*$AF$3/1000</f>
        <v>0</v>
      </c>
      <c r="AG2758" s="119">
        <f t="shared" ref="AG2758:AG2821" si="391">+AA2758-AD2758</f>
        <v>0</v>
      </c>
      <c r="AH2758" s="120" t="b">
        <f t="shared" ref="AH2758:AH2821" si="392">IF($Y2758=$AB$3,$Z2758*AG2758, IF($Y2758=$AC$3, $Z2758*AG2758/$AF$3, IF($Y2758=$AH$3, $Z2758*AG2758/$AI$3, IF($Y2758=$AJ$3, $Z2758*AG2758/$AK$3))))</f>
        <v>0</v>
      </c>
      <c r="AI2758" s="121">
        <f t="shared" ref="AI2758:AI2821" si="393">AH2758*$AF$3/1000</f>
        <v>0</v>
      </c>
      <c r="AJ2758" s="170">
        <f>+C2758</f>
        <v>0</v>
      </c>
      <c r="AK2758" s="122" t="str">
        <f>IF(ISNA(VLOOKUP(postponeList!D2758,[1]Sheet!$A$2:$B$12,2,FALSE))," ",(VLOOKUP(postponeList!D2758,[1]Sheet!$A$2:$B$12,2,FALSE)))</f>
        <v xml:space="preserve"> </v>
      </c>
      <c r="AL2758" s="122" t="str">
        <f>IF(ISNA(VLOOKUP(E2758,[1]Sheet!$G$2:$H$40,2,FALSE))," ",VLOOKUP(E2758,[1]Sheet!$G$2:$H$40,2,FALSE))</f>
        <v xml:space="preserve"> </v>
      </c>
      <c r="AM2758" s="122" t="str">
        <f>IF(ISNA(VLOOKUP(G2758,[1]Sheet!$K$2:$L$159,2,FALSE))," ",(VLOOKUP(G2758,[1]Sheet!$K$2:$L$159,2,FALSE)))</f>
        <v xml:space="preserve"> </v>
      </c>
      <c r="AN2758" s="122" t="str">
        <f>IF(ISNA(VLOOKUP(I2758&amp;C2758,[1]Sheet!$D$2:$E$228,2,FALSE))," ",VLOOKUP(I2758&amp;C2758,[1]Sheet!$D$2:$E$228,2,FALSE))</f>
        <v xml:space="preserve"> </v>
      </c>
      <c r="AO2758" s="122" t="str">
        <f>+I2758&amp;C2758</f>
        <v/>
      </c>
      <c r="AP2758" s="122" t="str">
        <f>C2758&amp;D2758&amp;E2758&amp;G2758&amp;I2758&amp;O2758</f>
        <v/>
      </c>
      <c r="AQ2758" s="122" t="str">
        <f>B2758&amp;D2758&amp;N2758</f>
        <v/>
      </c>
      <c r="AR2758" s="123" t="str">
        <f>+D2758&amp;J2758</f>
        <v/>
      </c>
      <c r="AS2758" s="124" t="str">
        <f t="shared" ref="AS2758:AS2821" si="394">LEFT(V2758,3)</f>
        <v/>
      </c>
      <c r="AT2758" s="125" t="str">
        <f t="shared" ref="AT2758:AT2821" si="395">IFERROR(TRIM(M2758),"")</f>
        <v/>
      </c>
      <c r="AU2758" s="125" t="str">
        <f>IF(NOT(AT2758=""),VLOOKUP(AT2758,[1]PSI_Category!A:B,2,0),"")</f>
        <v/>
      </c>
      <c r="AV2758" s="167"/>
      <c r="AW2758" s="167"/>
      <c r="AX2758" s="167"/>
    </row>
    <row r="2759" spans="2:50" s="133" customFormat="1" ht="11.4" customHeight="1" x14ac:dyDescent="0.3">
      <c r="B2759" s="104"/>
      <c r="C2759" s="105"/>
      <c r="D2759" s="106"/>
      <c r="E2759" s="107"/>
      <c r="F2759" s="105"/>
      <c r="G2759" s="107"/>
      <c r="H2759" s="105"/>
      <c r="I2759" s="105"/>
      <c r="J2759" s="107"/>
      <c r="K2759" s="105"/>
      <c r="L2759" s="105"/>
      <c r="M2759" s="105"/>
      <c r="N2759" s="105"/>
      <c r="O2759" s="131"/>
      <c r="P2759" s="109"/>
      <c r="Q2759" s="110"/>
      <c r="R2759" s="110"/>
      <c r="S2759" s="110"/>
      <c r="T2759" s="110"/>
      <c r="U2759" s="111"/>
      <c r="V2759" s="111"/>
      <c r="W2759" s="112"/>
      <c r="X2759" s="113"/>
      <c r="Y2759" s="114"/>
      <c r="Z2759" s="115"/>
      <c r="AA2759" s="116"/>
      <c r="AB2759" s="117" t="b">
        <f t="shared" si="387"/>
        <v>0</v>
      </c>
      <c r="AC2759" s="117">
        <f t="shared" si="388"/>
        <v>0</v>
      </c>
      <c r="AD2759" s="118"/>
      <c r="AE2759" s="117" t="b">
        <f t="shared" si="389"/>
        <v>0</v>
      </c>
      <c r="AF2759" s="117">
        <f t="shared" si="390"/>
        <v>0</v>
      </c>
      <c r="AG2759" s="119">
        <f t="shared" si="391"/>
        <v>0</v>
      </c>
      <c r="AH2759" s="120" t="b">
        <f t="shared" si="392"/>
        <v>0</v>
      </c>
      <c r="AI2759" s="121">
        <f t="shared" si="393"/>
        <v>0</v>
      </c>
      <c r="AJ2759" s="170">
        <f>+C2759</f>
        <v>0</v>
      </c>
      <c r="AK2759" s="122" t="str">
        <f>IF(ISNA(VLOOKUP(postponeList!D2759,[1]Sheet!$A$2:$B$12,2,FALSE))," ",(VLOOKUP(postponeList!D2759,[1]Sheet!$A$2:$B$12,2,FALSE)))</f>
        <v xml:space="preserve"> </v>
      </c>
      <c r="AL2759" s="122" t="str">
        <f>IF(ISNA(VLOOKUP(E2759,[1]Sheet!$G$2:$H$40,2,FALSE))," ",VLOOKUP(E2759,[1]Sheet!$G$2:$H$40,2,FALSE))</f>
        <v xml:space="preserve"> </v>
      </c>
      <c r="AM2759" s="122" t="str">
        <f>IF(ISNA(VLOOKUP(G2759,[1]Sheet!$K$2:$L$159,2,FALSE))," ",(VLOOKUP(G2759,[1]Sheet!$K$2:$L$159,2,FALSE)))</f>
        <v xml:space="preserve"> </v>
      </c>
      <c r="AN2759" s="122" t="str">
        <f>IF(ISNA(VLOOKUP(I2759&amp;C2759,[1]Sheet!$D$2:$E$228,2,FALSE))," ",VLOOKUP(I2759&amp;C2759,[1]Sheet!$D$2:$E$228,2,FALSE))</f>
        <v xml:space="preserve"> </v>
      </c>
      <c r="AO2759" s="122" t="str">
        <f>+I2759&amp;C2759</f>
        <v/>
      </c>
      <c r="AP2759" s="122" t="str">
        <f>C2759&amp;D2759&amp;E2759&amp;G2759&amp;I2759&amp;O2759</f>
        <v/>
      </c>
      <c r="AQ2759" s="122" t="str">
        <f>B2759&amp;D2759&amp;N2759</f>
        <v/>
      </c>
      <c r="AR2759" s="123" t="str">
        <f>+D2759&amp;J2759</f>
        <v/>
      </c>
      <c r="AS2759" s="124" t="str">
        <f t="shared" si="394"/>
        <v/>
      </c>
      <c r="AT2759" s="125" t="str">
        <f t="shared" si="395"/>
        <v/>
      </c>
      <c r="AU2759" s="125" t="str">
        <f>IF(NOT(AT2759=""),VLOOKUP(AT2759,[1]PSI_Category!A:B,2,0),"")</f>
        <v/>
      </c>
      <c r="AV2759" s="167"/>
      <c r="AW2759" s="167"/>
      <c r="AX2759" s="167"/>
    </row>
    <row r="2760" spans="2:50" s="133" customFormat="1" ht="11.4" customHeight="1" x14ac:dyDescent="0.3">
      <c r="B2760" s="104"/>
      <c r="C2760" s="105"/>
      <c r="D2760" s="106"/>
      <c r="E2760" s="107"/>
      <c r="F2760" s="105"/>
      <c r="G2760" s="107"/>
      <c r="H2760" s="105"/>
      <c r="I2760" s="105"/>
      <c r="J2760" s="107"/>
      <c r="K2760" s="105"/>
      <c r="L2760" s="105"/>
      <c r="M2760" s="105"/>
      <c r="N2760" s="105"/>
      <c r="O2760" s="131"/>
      <c r="P2760" s="109"/>
      <c r="Q2760" s="110"/>
      <c r="R2760" s="110"/>
      <c r="S2760" s="110"/>
      <c r="T2760" s="110"/>
      <c r="U2760" s="111"/>
      <c r="V2760" s="111"/>
      <c r="W2760" s="112"/>
      <c r="X2760" s="113"/>
      <c r="Y2760" s="114"/>
      <c r="Z2760" s="115"/>
      <c r="AA2760" s="116"/>
      <c r="AB2760" s="117" t="b">
        <f t="shared" si="387"/>
        <v>0</v>
      </c>
      <c r="AC2760" s="117">
        <f t="shared" si="388"/>
        <v>0</v>
      </c>
      <c r="AD2760" s="118"/>
      <c r="AE2760" s="117" t="b">
        <f t="shared" si="389"/>
        <v>0</v>
      </c>
      <c r="AF2760" s="117">
        <f t="shared" si="390"/>
        <v>0</v>
      </c>
      <c r="AG2760" s="119">
        <f t="shared" si="391"/>
        <v>0</v>
      </c>
      <c r="AH2760" s="120" t="b">
        <f t="shared" si="392"/>
        <v>0</v>
      </c>
      <c r="AI2760" s="121">
        <f t="shared" si="393"/>
        <v>0</v>
      </c>
      <c r="AJ2760" s="170">
        <f>+C2760</f>
        <v>0</v>
      </c>
      <c r="AK2760" s="122" t="str">
        <f>IF(ISNA(VLOOKUP(postponeList!D2760,[1]Sheet!$A$2:$B$12,2,FALSE))," ",(VLOOKUP(postponeList!D2760,[1]Sheet!$A$2:$B$12,2,FALSE)))</f>
        <v xml:space="preserve"> </v>
      </c>
      <c r="AL2760" s="122" t="str">
        <f>IF(ISNA(VLOOKUP(E2760,[1]Sheet!$G$2:$H$40,2,FALSE))," ",VLOOKUP(E2760,[1]Sheet!$G$2:$H$40,2,FALSE))</f>
        <v xml:space="preserve"> </v>
      </c>
      <c r="AM2760" s="122" t="str">
        <f>IF(ISNA(VLOOKUP(G2760,[1]Sheet!$K$2:$L$159,2,FALSE))," ",(VLOOKUP(G2760,[1]Sheet!$K$2:$L$159,2,FALSE)))</f>
        <v xml:space="preserve"> </v>
      </c>
      <c r="AN2760" s="122" t="str">
        <f>IF(ISNA(VLOOKUP(I2760&amp;C2760,[1]Sheet!$D$2:$E$228,2,FALSE))," ",VLOOKUP(I2760&amp;C2760,[1]Sheet!$D$2:$E$228,2,FALSE))</f>
        <v xml:space="preserve"> </v>
      </c>
      <c r="AO2760" s="122" t="str">
        <f>+I2760&amp;C2760</f>
        <v/>
      </c>
      <c r="AP2760" s="122" t="str">
        <f>C2760&amp;D2760&amp;E2760&amp;G2760&amp;I2760&amp;O2760</f>
        <v/>
      </c>
      <c r="AQ2760" s="122" t="str">
        <f>B2760&amp;D2760&amp;N2760</f>
        <v/>
      </c>
      <c r="AR2760" s="123" t="str">
        <f>+D2760&amp;J2760</f>
        <v/>
      </c>
      <c r="AS2760" s="124" t="str">
        <f t="shared" si="394"/>
        <v/>
      </c>
      <c r="AT2760" s="125" t="str">
        <f t="shared" si="395"/>
        <v/>
      </c>
      <c r="AU2760" s="125" t="str">
        <f>IF(NOT(AT2760=""),VLOOKUP(AT2760,[1]PSI_Category!A:B,2,0),"")</f>
        <v/>
      </c>
      <c r="AV2760" s="167"/>
      <c r="AW2760" s="167"/>
      <c r="AX2760" s="167"/>
    </row>
    <row r="2761" spans="2:50" s="133" customFormat="1" ht="11.4" customHeight="1" x14ac:dyDescent="0.3">
      <c r="B2761" s="104"/>
      <c r="C2761" s="105"/>
      <c r="D2761" s="106"/>
      <c r="E2761" s="107"/>
      <c r="F2761" s="105"/>
      <c r="G2761" s="107"/>
      <c r="H2761" s="105"/>
      <c r="I2761" s="105"/>
      <c r="J2761" s="107"/>
      <c r="K2761" s="105"/>
      <c r="L2761" s="105"/>
      <c r="M2761" s="105"/>
      <c r="N2761" s="105"/>
      <c r="O2761" s="131"/>
      <c r="P2761" s="109"/>
      <c r="Q2761" s="110"/>
      <c r="R2761" s="110"/>
      <c r="S2761" s="110"/>
      <c r="T2761" s="110"/>
      <c r="U2761" s="111"/>
      <c r="V2761" s="111"/>
      <c r="W2761" s="112"/>
      <c r="X2761" s="113"/>
      <c r="Y2761" s="114"/>
      <c r="Z2761" s="115"/>
      <c r="AA2761" s="116"/>
      <c r="AB2761" s="117" t="b">
        <f t="shared" si="387"/>
        <v>0</v>
      </c>
      <c r="AC2761" s="117">
        <f t="shared" si="388"/>
        <v>0</v>
      </c>
      <c r="AD2761" s="118"/>
      <c r="AE2761" s="117" t="b">
        <f t="shared" si="389"/>
        <v>0</v>
      </c>
      <c r="AF2761" s="117">
        <f t="shared" si="390"/>
        <v>0</v>
      </c>
      <c r="AG2761" s="119">
        <f t="shared" si="391"/>
        <v>0</v>
      </c>
      <c r="AH2761" s="120" t="b">
        <f t="shared" si="392"/>
        <v>0</v>
      </c>
      <c r="AI2761" s="121">
        <f t="shared" si="393"/>
        <v>0</v>
      </c>
      <c r="AJ2761" s="170">
        <f>+C2761</f>
        <v>0</v>
      </c>
      <c r="AK2761" s="122" t="str">
        <f>IF(ISNA(VLOOKUP(postponeList!D2761,[1]Sheet!$A$2:$B$12,2,FALSE))," ",(VLOOKUP(postponeList!D2761,[1]Sheet!$A$2:$B$12,2,FALSE)))</f>
        <v xml:space="preserve"> </v>
      </c>
      <c r="AL2761" s="122" t="str">
        <f>IF(ISNA(VLOOKUP(E2761,[1]Sheet!$G$2:$H$40,2,FALSE))," ",VLOOKUP(E2761,[1]Sheet!$G$2:$H$40,2,FALSE))</f>
        <v xml:space="preserve"> </v>
      </c>
      <c r="AM2761" s="122" t="str">
        <f>IF(ISNA(VLOOKUP(G2761,[1]Sheet!$K$2:$L$159,2,FALSE))," ",(VLOOKUP(G2761,[1]Sheet!$K$2:$L$159,2,FALSE)))</f>
        <v xml:space="preserve"> </v>
      </c>
      <c r="AN2761" s="122" t="str">
        <f>IF(ISNA(VLOOKUP(I2761&amp;C2761,[1]Sheet!$D$2:$E$228,2,FALSE))," ",VLOOKUP(I2761&amp;C2761,[1]Sheet!$D$2:$E$228,2,FALSE))</f>
        <v xml:space="preserve"> </v>
      </c>
      <c r="AO2761" s="122" t="str">
        <f>+I2761&amp;C2761</f>
        <v/>
      </c>
      <c r="AP2761" s="122" t="str">
        <f>C2761&amp;D2761&amp;E2761&amp;G2761&amp;I2761&amp;O2761</f>
        <v/>
      </c>
      <c r="AQ2761" s="122" t="str">
        <f>B2761&amp;D2761&amp;N2761</f>
        <v/>
      </c>
      <c r="AR2761" s="123" t="str">
        <f>+D2761&amp;J2761</f>
        <v/>
      </c>
      <c r="AS2761" s="124" t="str">
        <f t="shared" si="394"/>
        <v/>
      </c>
      <c r="AT2761" s="125" t="str">
        <f t="shared" si="395"/>
        <v/>
      </c>
      <c r="AU2761" s="125" t="str">
        <f>IF(NOT(AT2761=""),VLOOKUP(AT2761,[1]PSI_Category!A:B,2,0),"")</f>
        <v/>
      </c>
      <c r="AV2761" s="167"/>
      <c r="AW2761" s="167"/>
      <c r="AX2761" s="167"/>
    </row>
    <row r="2762" spans="2:50" s="133" customFormat="1" ht="11.4" customHeight="1" x14ac:dyDescent="0.3">
      <c r="B2762" s="104"/>
      <c r="C2762" s="105"/>
      <c r="D2762" s="106"/>
      <c r="E2762" s="107"/>
      <c r="F2762" s="105"/>
      <c r="G2762" s="107"/>
      <c r="H2762" s="105"/>
      <c r="I2762" s="105"/>
      <c r="J2762" s="107"/>
      <c r="K2762" s="105"/>
      <c r="L2762" s="105"/>
      <c r="M2762" s="105"/>
      <c r="N2762" s="105"/>
      <c r="O2762" s="131"/>
      <c r="P2762" s="109"/>
      <c r="Q2762" s="110"/>
      <c r="R2762" s="110"/>
      <c r="S2762" s="110"/>
      <c r="T2762" s="110"/>
      <c r="U2762" s="111"/>
      <c r="V2762" s="111"/>
      <c r="W2762" s="112"/>
      <c r="X2762" s="113"/>
      <c r="Y2762" s="114"/>
      <c r="Z2762" s="115"/>
      <c r="AA2762" s="116"/>
      <c r="AB2762" s="117" t="b">
        <f t="shared" si="387"/>
        <v>0</v>
      </c>
      <c r="AC2762" s="117">
        <f t="shared" si="388"/>
        <v>0</v>
      </c>
      <c r="AD2762" s="118"/>
      <c r="AE2762" s="117" t="b">
        <f t="shared" si="389"/>
        <v>0</v>
      </c>
      <c r="AF2762" s="117">
        <f t="shared" si="390"/>
        <v>0</v>
      </c>
      <c r="AG2762" s="119">
        <f t="shared" si="391"/>
        <v>0</v>
      </c>
      <c r="AH2762" s="120" t="b">
        <f t="shared" si="392"/>
        <v>0</v>
      </c>
      <c r="AI2762" s="121">
        <f t="shared" si="393"/>
        <v>0</v>
      </c>
      <c r="AJ2762" s="170">
        <f>+C2762</f>
        <v>0</v>
      </c>
      <c r="AK2762" s="122" t="str">
        <f>IF(ISNA(VLOOKUP(postponeList!D2762,[1]Sheet!$A$2:$B$12,2,FALSE))," ",(VLOOKUP(postponeList!D2762,[1]Sheet!$A$2:$B$12,2,FALSE)))</f>
        <v xml:space="preserve"> </v>
      </c>
      <c r="AL2762" s="122" t="str">
        <f>IF(ISNA(VLOOKUP(E2762,[1]Sheet!$G$2:$H$40,2,FALSE))," ",VLOOKUP(E2762,[1]Sheet!$G$2:$H$40,2,FALSE))</f>
        <v xml:space="preserve"> </v>
      </c>
      <c r="AM2762" s="122" t="str">
        <f>IF(ISNA(VLOOKUP(G2762,[1]Sheet!$K$2:$L$159,2,FALSE))," ",(VLOOKUP(G2762,[1]Sheet!$K$2:$L$159,2,FALSE)))</f>
        <v xml:space="preserve"> </v>
      </c>
      <c r="AN2762" s="122" t="str">
        <f>IF(ISNA(VLOOKUP(I2762&amp;C2762,[1]Sheet!$D$2:$E$228,2,FALSE))," ",VLOOKUP(I2762&amp;C2762,[1]Sheet!$D$2:$E$228,2,FALSE))</f>
        <v xml:space="preserve"> </v>
      </c>
      <c r="AO2762" s="122" t="str">
        <f>+I2762&amp;C2762</f>
        <v/>
      </c>
      <c r="AP2762" s="122" t="str">
        <f>C2762&amp;D2762&amp;E2762&amp;G2762&amp;I2762&amp;O2762</f>
        <v/>
      </c>
      <c r="AQ2762" s="122" t="str">
        <f>B2762&amp;D2762&amp;N2762</f>
        <v/>
      </c>
      <c r="AR2762" s="123" t="str">
        <f>+D2762&amp;J2762</f>
        <v/>
      </c>
      <c r="AS2762" s="124" t="str">
        <f t="shared" si="394"/>
        <v/>
      </c>
      <c r="AT2762" s="125" t="str">
        <f t="shared" si="395"/>
        <v/>
      </c>
      <c r="AU2762" s="125" t="str">
        <f>IF(NOT(AT2762=""),VLOOKUP(AT2762,[1]PSI_Category!A:B,2,0),"")</f>
        <v/>
      </c>
      <c r="AV2762" s="167"/>
      <c r="AW2762" s="167"/>
      <c r="AX2762" s="167"/>
    </row>
    <row r="2763" spans="2:50" s="133" customFormat="1" ht="11.4" customHeight="1" x14ac:dyDescent="0.3">
      <c r="B2763" s="104"/>
      <c r="C2763" s="105"/>
      <c r="D2763" s="106"/>
      <c r="E2763" s="107"/>
      <c r="F2763" s="105"/>
      <c r="G2763" s="107"/>
      <c r="H2763" s="105"/>
      <c r="I2763" s="105"/>
      <c r="J2763" s="107"/>
      <c r="K2763" s="105"/>
      <c r="L2763" s="105"/>
      <c r="M2763" s="105"/>
      <c r="N2763" s="105"/>
      <c r="O2763" s="131"/>
      <c r="P2763" s="109"/>
      <c r="Q2763" s="110"/>
      <c r="R2763" s="110"/>
      <c r="S2763" s="110"/>
      <c r="T2763" s="110"/>
      <c r="U2763" s="111"/>
      <c r="V2763" s="111"/>
      <c r="W2763" s="112"/>
      <c r="X2763" s="113"/>
      <c r="Y2763" s="114"/>
      <c r="Z2763" s="115"/>
      <c r="AA2763" s="116"/>
      <c r="AB2763" s="117" t="b">
        <f t="shared" si="387"/>
        <v>0</v>
      </c>
      <c r="AC2763" s="117">
        <f t="shared" si="388"/>
        <v>0</v>
      </c>
      <c r="AD2763" s="118"/>
      <c r="AE2763" s="117" t="b">
        <f t="shared" si="389"/>
        <v>0</v>
      </c>
      <c r="AF2763" s="117">
        <f t="shared" si="390"/>
        <v>0</v>
      </c>
      <c r="AG2763" s="119">
        <f t="shared" si="391"/>
        <v>0</v>
      </c>
      <c r="AH2763" s="120" t="b">
        <f t="shared" si="392"/>
        <v>0</v>
      </c>
      <c r="AI2763" s="121">
        <f t="shared" si="393"/>
        <v>0</v>
      </c>
      <c r="AJ2763" s="170">
        <f>+C2763</f>
        <v>0</v>
      </c>
      <c r="AK2763" s="122" t="str">
        <f>IF(ISNA(VLOOKUP(postponeList!D2763,[1]Sheet!$A$2:$B$12,2,FALSE))," ",(VLOOKUP(postponeList!D2763,[1]Sheet!$A$2:$B$12,2,FALSE)))</f>
        <v xml:space="preserve"> </v>
      </c>
      <c r="AL2763" s="122" t="str">
        <f>IF(ISNA(VLOOKUP(E2763,[1]Sheet!$G$2:$H$40,2,FALSE))," ",VLOOKUP(E2763,[1]Sheet!$G$2:$H$40,2,FALSE))</f>
        <v xml:space="preserve"> </v>
      </c>
      <c r="AM2763" s="122" t="str">
        <f>IF(ISNA(VLOOKUP(G2763,[1]Sheet!$K$2:$L$159,2,FALSE))," ",(VLOOKUP(G2763,[1]Sheet!$K$2:$L$159,2,FALSE)))</f>
        <v xml:space="preserve"> </v>
      </c>
      <c r="AN2763" s="122" t="str">
        <f>IF(ISNA(VLOOKUP(I2763&amp;C2763,[1]Sheet!$D$2:$E$228,2,FALSE))," ",VLOOKUP(I2763&amp;C2763,[1]Sheet!$D$2:$E$228,2,FALSE))</f>
        <v xml:space="preserve"> </v>
      </c>
      <c r="AO2763" s="122" t="str">
        <f>+I2763&amp;C2763</f>
        <v/>
      </c>
      <c r="AP2763" s="122" t="str">
        <f>C2763&amp;D2763&amp;E2763&amp;G2763&amp;I2763&amp;O2763</f>
        <v/>
      </c>
      <c r="AQ2763" s="122" t="str">
        <f>B2763&amp;D2763&amp;N2763</f>
        <v/>
      </c>
      <c r="AR2763" s="123" t="str">
        <f>+D2763&amp;J2763</f>
        <v/>
      </c>
      <c r="AS2763" s="124" t="str">
        <f t="shared" si="394"/>
        <v/>
      </c>
      <c r="AT2763" s="125" t="str">
        <f t="shared" si="395"/>
        <v/>
      </c>
      <c r="AU2763" s="125" t="str">
        <f>IF(NOT(AT2763=""),VLOOKUP(AT2763,[1]PSI_Category!A:B,2,0),"")</f>
        <v/>
      </c>
      <c r="AV2763" s="167"/>
      <c r="AW2763" s="167"/>
      <c r="AX2763" s="167"/>
    </row>
    <row r="2764" spans="2:50" s="133" customFormat="1" ht="11.4" customHeight="1" x14ac:dyDescent="0.3">
      <c r="B2764" s="104"/>
      <c r="C2764" s="105"/>
      <c r="D2764" s="106"/>
      <c r="E2764" s="107"/>
      <c r="F2764" s="105"/>
      <c r="G2764" s="107"/>
      <c r="H2764" s="105"/>
      <c r="I2764" s="105"/>
      <c r="J2764" s="107"/>
      <c r="K2764" s="105"/>
      <c r="L2764" s="105"/>
      <c r="M2764" s="105"/>
      <c r="N2764" s="105"/>
      <c r="O2764" s="108"/>
      <c r="P2764" s="109"/>
      <c r="Q2764" s="110"/>
      <c r="R2764" s="110"/>
      <c r="S2764" s="110"/>
      <c r="T2764" s="110"/>
      <c r="U2764" s="111"/>
      <c r="V2764" s="111"/>
      <c r="W2764" s="112"/>
      <c r="X2764" s="113"/>
      <c r="Y2764" s="114"/>
      <c r="Z2764" s="115"/>
      <c r="AA2764" s="116"/>
      <c r="AB2764" s="117" t="b">
        <f t="shared" si="387"/>
        <v>0</v>
      </c>
      <c r="AC2764" s="117">
        <f t="shared" si="388"/>
        <v>0</v>
      </c>
      <c r="AD2764" s="118"/>
      <c r="AE2764" s="117" t="b">
        <f t="shared" si="389"/>
        <v>0</v>
      </c>
      <c r="AF2764" s="117">
        <f t="shared" si="390"/>
        <v>0</v>
      </c>
      <c r="AG2764" s="119">
        <f t="shared" si="391"/>
        <v>0</v>
      </c>
      <c r="AH2764" s="120" t="b">
        <f t="shared" si="392"/>
        <v>0</v>
      </c>
      <c r="AI2764" s="121">
        <f t="shared" si="393"/>
        <v>0</v>
      </c>
      <c r="AJ2764" s="170">
        <f>+C2764</f>
        <v>0</v>
      </c>
      <c r="AK2764" s="122" t="str">
        <f>IF(ISNA(VLOOKUP(postponeList!D2764,[1]Sheet!$A$2:$B$12,2,FALSE))," ",(VLOOKUP(postponeList!D2764,[1]Sheet!$A$2:$B$12,2,FALSE)))</f>
        <v xml:space="preserve"> </v>
      </c>
      <c r="AL2764" s="122" t="str">
        <f>IF(ISNA(VLOOKUP(E2764,[1]Sheet!$G$2:$H$40,2,FALSE))," ",VLOOKUP(E2764,[1]Sheet!$G$2:$H$40,2,FALSE))</f>
        <v xml:space="preserve"> </v>
      </c>
      <c r="AM2764" s="122" t="str">
        <f>IF(ISNA(VLOOKUP(G2764,[1]Sheet!$K$2:$L$159,2,FALSE))," ",(VLOOKUP(G2764,[1]Sheet!$K$2:$L$159,2,FALSE)))</f>
        <v xml:space="preserve"> </v>
      </c>
      <c r="AN2764" s="122" t="str">
        <f>IF(ISNA(VLOOKUP(I2764&amp;C2764,[1]Sheet!$D$2:$E$228,2,FALSE))," ",VLOOKUP(I2764&amp;C2764,[1]Sheet!$D$2:$E$228,2,FALSE))</f>
        <v xml:space="preserve"> </v>
      </c>
      <c r="AO2764" s="122" t="str">
        <f>+I2764&amp;C2764</f>
        <v/>
      </c>
      <c r="AP2764" s="122" t="str">
        <f>C2764&amp;D2764&amp;E2764&amp;G2764&amp;I2764&amp;O2764</f>
        <v/>
      </c>
      <c r="AQ2764" s="122" t="str">
        <f>B2764&amp;D2764&amp;N2764</f>
        <v/>
      </c>
      <c r="AR2764" s="123" t="str">
        <f>+D2764&amp;J2764</f>
        <v/>
      </c>
      <c r="AS2764" s="124" t="str">
        <f t="shared" si="394"/>
        <v/>
      </c>
      <c r="AT2764" s="125" t="str">
        <f t="shared" si="395"/>
        <v/>
      </c>
      <c r="AU2764" s="125" t="str">
        <f>IF(NOT(AT2764=""),VLOOKUP(AT2764,[1]PSI_Category!A:B,2,0),"")</f>
        <v/>
      </c>
      <c r="AV2764" s="167"/>
      <c r="AW2764" s="167"/>
      <c r="AX2764" s="167"/>
    </row>
    <row r="2765" spans="2:50" s="133" customFormat="1" ht="11.4" customHeight="1" x14ac:dyDescent="0.3">
      <c r="B2765" s="104"/>
      <c r="C2765" s="105"/>
      <c r="D2765" s="106"/>
      <c r="E2765" s="107"/>
      <c r="F2765" s="105"/>
      <c r="G2765" s="107"/>
      <c r="H2765" s="105"/>
      <c r="I2765" s="105"/>
      <c r="J2765" s="107"/>
      <c r="K2765" s="105"/>
      <c r="L2765" s="105"/>
      <c r="M2765" s="105"/>
      <c r="N2765" s="105"/>
      <c r="O2765" s="108"/>
      <c r="P2765" s="109"/>
      <c r="Q2765" s="110"/>
      <c r="R2765" s="110"/>
      <c r="S2765" s="110"/>
      <c r="T2765" s="110"/>
      <c r="U2765" s="111"/>
      <c r="V2765" s="111"/>
      <c r="W2765" s="112"/>
      <c r="X2765" s="113"/>
      <c r="Y2765" s="114"/>
      <c r="Z2765" s="115"/>
      <c r="AA2765" s="116"/>
      <c r="AB2765" s="117" t="b">
        <f t="shared" si="387"/>
        <v>0</v>
      </c>
      <c r="AC2765" s="117">
        <f t="shared" si="388"/>
        <v>0</v>
      </c>
      <c r="AD2765" s="118"/>
      <c r="AE2765" s="117" t="b">
        <f t="shared" si="389"/>
        <v>0</v>
      </c>
      <c r="AF2765" s="117">
        <f t="shared" si="390"/>
        <v>0</v>
      </c>
      <c r="AG2765" s="119">
        <f t="shared" si="391"/>
        <v>0</v>
      </c>
      <c r="AH2765" s="120" t="b">
        <f t="shared" si="392"/>
        <v>0</v>
      </c>
      <c r="AI2765" s="121">
        <f t="shared" si="393"/>
        <v>0</v>
      </c>
      <c r="AJ2765" s="170">
        <f>+C2765</f>
        <v>0</v>
      </c>
      <c r="AK2765" s="122" t="str">
        <f>IF(ISNA(VLOOKUP(postponeList!D2765,[1]Sheet!$A$2:$B$12,2,FALSE))," ",(VLOOKUP(postponeList!D2765,[1]Sheet!$A$2:$B$12,2,FALSE)))</f>
        <v xml:space="preserve"> </v>
      </c>
      <c r="AL2765" s="122" t="str">
        <f>IF(ISNA(VLOOKUP(E2765,[1]Sheet!$G$2:$H$40,2,FALSE))," ",VLOOKUP(E2765,[1]Sheet!$G$2:$H$40,2,FALSE))</f>
        <v xml:space="preserve"> </v>
      </c>
      <c r="AM2765" s="122" t="str">
        <f>IF(ISNA(VLOOKUP(G2765,[1]Sheet!$K$2:$L$159,2,FALSE))," ",(VLOOKUP(G2765,[1]Sheet!$K$2:$L$159,2,FALSE)))</f>
        <v xml:space="preserve"> </v>
      </c>
      <c r="AN2765" s="122" t="str">
        <f>IF(ISNA(VLOOKUP(I2765&amp;C2765,[1]Sheet!$D$2:$E$228,2,FALSE))," ",VLOOKUP(I2765&amp;C2765,[1]Sheet!$D$2:$E$228,2,FALSE))</f>
        <v xml:space="preserve"> </v>
      </c>
      <c r="AO2765" s="122" t="str">
        <f>+I2765&amp;C2765</f>
        <v/>
      </c>
      <c r="AP2765" s="122" t="str">
        <f>C2765&amp;D2765&amp;E2765&amp;G2765&amp;I2765&amp;O2765</f>
        <v/>
      </c>
      <c r="AQ2765" s="122" t="str">
        <f>B2765&amp;D2765&amp;N2765</f>
        <v/>
      </c>
      <c r="AR2765" s="123" t="str">
        <f>+D2765&amp;J2765</f>
        <v/>
      </c>
      <c r="AS2765" s="124" t="str">
        <f t="shared" si="394"/>
        <v/>
      </c>
      <c r="AT2765" s="125" t="str">
        <f t="shared" si="395"/>
        <v/>
      </c>
      <c r="AU2765" s="125" t="str">
        <f>IF(NOT(AT2765=""),VLOOKUP(AT2765,[1]PSI_Category!A:B,2,0),"")</f>
        <v/>
      </c>
      <c r="AV2765" s="167"/>
      <c r="AW2765" s="167"/>
      <c r="AX2765" s="167"/>
    </row>
    <row r="2766" spans="2:50" s="133" customFormat="1" ht="11.4" customHeight="1" x14ac:dyDescent="0.3">
      <c r="B2766" s="104"/>
      <c r="C2766" s="105"/>
      <c r="D2766" s="106"/>
      <c r="E2766" s="107"/>
      <c r="F2766" s="105"/>
      <c r="G2766" s="107"/>
      <c r="H2766" s="105"/>
      <c r="I2766" s="105"/>
      <c r="J2766" s="107"/>
      <c r="K2766" s="105"/>
      <c r="L2766" s="105"/>
      <c r="M2766" s="105"/>
      <c r="N2766" s="105"/>
      <c r="O2766" s="105"/>
      <c r="P2766" s="109"/>
      <c r="Q2766" s="110"/>
      <c r="R2766" s="110"/>
      <c r="S2766" s="110"/>
      <c r="T2766" s="110"/>
      <c r="U2766" s="111"/>
      <c r="V2766" s="111"/>
      <c r="W2766" s="112"/>
      <c r="X2766" s="113"/>
      <c r="Y2766" s="114"/>
      <c r="Z2766" s="115"/>
      <c r="AA2766" s="116"/>
      <c r="AB2766" s="117" t="b">
        <f t="shared" si="387"/>
        <v>0</v>
      </c>
      <c r="AC2766" s="117">
        <f t="shared" si="388"/>
        <v>0</v>
      </c>
      <c r="AD2766" s="118"/>
      <c r="AE2766" s="117" t="b">
        <f t="shared" si="389"/>
        <v>0</v>
      </c>
      <c r="AF2766" s="117">
        <f t="shared" si="390"/>
        <v>0</v>
      </c>
      <c r="AG2766" s="119">
        <f t="shared" si="391"/>
        <v>0</v>
      </c>
      <c r="AH2766" s="120" t="b">
        <f t="shared" si="392"/>
        <v>0</v>
      </c>
      <c r="AI2766" s="121">
        <f t="shared" si="393"/>
        <v>0</v>
      </c>
      <c r="AJ2766" s="170">
        <f>+C2766</f>
        <v>0</v>
      </c>
      <c r="AK2766" s="122" t="str">
        <f>IF(ISNA(VLOOKUP(postponeList!D2766,[1]Sheet!$A$2:$B$12,2,FALSE))," ",(VLOOKUP(postponeList!D2766,[1]Sheet!$A$2:$B$12,2,FALSE)))</f>
        <v xml:space="preserve"> </v>
      </c>
      <c r="AL2766" s="122" t="str">
        <f>IF(ISNA(VLOOKUP(E2766,[1]Sheet!$G$2:$H$40,2,FALSE))," ",VLOOKUP(E2766,[1]Sheet!$G$2:$H$40,2,FALSE))</f>
        <v xml:space="preserve"> </v>
      </c>
      <c r="AM2766" s="122" t="str">
        <f>IF(ISNA(VLOOKUP(G2766,[1]Sheet!$K$2:$L$159,2,FALSE))," ",(VLOOKUP(G2766,[1]Sheet!$K$2:$L$159,2,FALSE)))</f>
        <v xml:space="preserve"> </v>
      </c>
      <c r="AN2766" s="122" t="str">
        <f>IF(ISNA(VLOOKUP(I2766&amp;C2766,[1]Sheet!$D$2:$E$228,2,FALSE))," ",VLOOKUP(I2766&amp;C2766,[1]Sheet!$D$2:$E$228,2,FALSE))</f>
        <v xml:space="preserve"> </v>
      </c>
      <c r="AO2766" s="122" t="str">
        <f>+I2766&amp;C2766</f>
        <v/>
      </c>
      <c r="AP2766" s="122" t="str">
        <f>C2766&amp;D2766&amp;E2766&amp;G2766&amp;I2766&amp;O2766</f>
        <v/>
      </c>
      <c r="AQ2766" s="122" t="str">
        <f>B2766&amp;D2766&amp;N2766</f>
        <v/>
      </c>
      <c r="AR2766" s="123" t="str">
        <f>+D2766&amp;J2766</f>
        <v/>
      </c>
      <c r="AS2766" s="124" t="str">
        <f t="shared" si="394"/>
        <v/>
      </c>
      <c r="AT2766" s="125" t="str">
        <f t="shared" si="395"/>
        <v/>
      </c>
      <c r="AU2766" s="125" t="str">
        <f>IF(NOT(AT2766=""),VLOOKUP(AT2766,[1]PSI_Category!A:B,2,0),"")</f>
        <v/>
      </c>
      <c r="AV2766" s="167"/>
      <c r="AW2766" s="167"/>
      <c r="AX2766" s="167"/>
    </row>
    <row r="2767" spans="2:50" s="133" customFormat="1" ht="11.4" customHeight="1" x14ac:dyDescent="0.3">
      <c r="B2767" s="104"/>
      <c r="C2767" s="105"/>
      <c r="D2767" s="106"/>
      <c r="E2767" s="107"/>
      <c r="F2767" s="105"/>
      <c r="G2767" s="107"/>
      <c r="H2767" s="105"/>
      <c r="I2767" s="105"/>
      <c r="J2767" s="107"/>
      <c r="K2767" s="105"/>
      <c r="L2767" s="105"/>
      <c r="M2767" s="105"/>
      <c r="N2767" s="105"/>
      <c r="O2767" s="105"/>
      <c r="P2767" s="109"/>
      <c r="Q2767" s="110"/>
      <c r="R2767" s="110"/>
      <c r="S2767" s="110"/>
      <c r="T2767" s="110"/>
      <c r="U2767" s="111"/>
      <c r="V2767" s="111"/>
      <c r="W2767" s="112"/>
      <c r="X2767" s="113"/>
      <c r="Y2767" s="114"/>
      <c r="Z2767" s="115"/>
      <c r="AA2767" s="116"/>
      <c r="AB2767" s="117" t="b">
        <f t="shared" si="387"/>
        <v>0</v>
      </c>
      <c r="AC2767" s="117">
        <f t="shared" si="388"/>
        <v>0</v>
      </c>
      <c r="AD2767" s="118"/>
      <c r="AE2767" s="117" t="b">
        <f t="shared" si="389"/>
        <v>0</v>
      </c>
      <c r="AF2767" s="117">
        <f t="shared" si="390"/>
        <v>0</v>
      </c>
      <c r="AG2767" s="119">
        <f t="shared" si="391"/>
        <v>0</v>
      </c>
      <c r="AH2767" s="120" t="b">
        <f t="shared" si="392"/>
        <v>0</v>
      </c>
      <c r="AI2767" s="121">
        <f t="shared" si="393"/>
        <v>0</v>
      </c>
      <c r="AJ2767" s="122">
        <f>+C2767</f>
        <v>0</v>
      </c>
      <c r="AK2767" s="122" t="str">
        <f>IF(ISNA(VLOOKUP(postponeList!D2767,[1]Sheet!$A$2:$B$12,2,FALSE))," ",(VLOOKUP(postponeList!D2767,[1]Sheet!$A$2:$B$12,2,FALSE)))</f>
        <v xml:space="preserve"> </v>
      </c>
      <c r="AL2767" s="122" t="str">
        <f>IF(ISNA(VLOOKUP(E2767,[1]Sheet!$G$2:$H$40,2,FALSE))," ",VLOOKUP(E2767,[1]Sheet!$G$2:$H$40,2,FALSE))</f>
        <v xml:space="preserve"> </v>
      </c>
      <c r="AM2767" s="122" t="str">
        <f>IF(ISNA(VLOOKUP(G2767,[1]Sheet!$K$2:$L$159,2,FALSE))," ",(VLOOKUP(G2767,[1]Sheet!$K$2:$L$159,2,FALSE)))</f>
        <v xml:space="preserve"> </v>
      </c>
      <c r="AN2767" s="122" t="str">
        <f>IF(ISNA(VLOOKUP(I2767&amp;C2767,[1]Sheet!$D$2:$E$228,2,FALSE))," ",VLOOKUP(I2767&amp;C2767,[1]Sheet!$D$2:$E$228,2,FALSE))</f>
        <v xml:space="preserve"> </v>
      </c>
      <c r="AO2767" s="122" t="str">
        <f>+I2767&amp;C2767</f>
        <v/>
      </c>
      <c r="AP2767" s="122" t="str">
        <f>C2767&amp;D2767&amp;E2767&amp;G2767&amp;I2767&amp;O2767</f>
        <v/>
      </c>
      <c r="AQ2767" s="122" t="str">
        <f>B2767&amp;D2767&amp;N2767</f>
        <v/>
      </c>
      <c r="AR2767" s="123" t="str">
        <f>+D2767&amp;J2767</f>
        <v/>
      </c>
      <c r="AS2767" s="124" t="str">
        <f t="shared" si="394"/>
        <v/>
      </c>
      <c r="AT2767" s="125" t="str">
        <f t="shared" si="395"/>
        <v/>
      </c>
      <c r="AU2767" s="125" t="str">
        <f>IF(NOT(AT2767=""),VLOOKUP(AT2767,[1]PSI_Category!A:B,2,0),"")</f>
        <v/>
      </c>
      <c r="AV2767" s="167"/>
      <c r="AW2767" s="167"/>
      <c r="AX2767" s="167"/>
    </row>
    <row r="2768" spans="2:50" s="133" customFormat="1" ht="11.4" customHeight="1" x14ac:dyDescent="0.3">
      <c r="B2768" s="104"/>
      <c r="C2768" s="105"/>
      <c r="D2768" s="106"/>
      <c r="E2768" s="107"/>
      <c r="F2768" s="105"/>
      <c r="G2768" s="107"/>
      <c r="H2768" s="105"/>
      <c r="I2768" s="105"/>
      <c r="J2768" s="107"/>
      <c r="K2768" s="105"/>
      <c r="L2768" s="105"/>
      <c r="M2768" s="105"/>
      <c r="N2768" s="105"/>
      <c r="O2768" s="105"/>
      <c r="P2768" s="109"/>
      <c r="Q2768" s="110"/>
      <c r="R2768" s="110"/>
      <c r="S2768" s="110"/>
      <c r="T2768" s="110"/>
      <c r="U2768" s="111"/>
      <c r="V2768" s="111"/>
      <c r="W2768" s="112"/>
      <c r="X2768" s="113"/>
      <c r="Y2768" s="114"/>
      <c r="Z2768" s="115"/>
      <c r="AA2768" s="116"/>
      <c r="AB2768" s="117" t="b">
        <f t="shared" si="387"/>
        <v>0</v>
      </c>
      <c r="AC2768" s="117">
        <f t="shared" si="388"/>
        <v>0</v>
      </c>
      <c r="AD2768" s="118"/>
      <c r="AE2768" s="117" t="b">
        <f t="shared" si="389"/>
        <v>0</v>
      </c>
      <c r="AF2768" s="117">
        <f t="shared" si="390"/>
        <v>0</v>
      </c>
      <c r="AG2768" s="119">
        <f t="shared" si="391"/>
        <v>0</v>
      </c>
      <c r="AH2768" s="120" t="b">
        <f t="shared" si="392"/>
        <v>0</v>
      </c>
      <c r="AI2768" s="121">
        <f t="shared" si="393"/>
        <v>0</v>
      </c>
      <c r="AJ2768" s="170">
        <f>+C2768</f>
        <v>0</v>
      </c>
      <c r="AK2768" s="122" t="str">
        <f>IF(ISNA(VLOOKUP(postponeList!D2768,[1]Sheet!$A$2:$B$12,2,FALSE))," ",(VLOOKUP(postponeList!D2768,[1]Sheet!$A$2:$B$12,2,FALSE)))</f>
        <v xml:space="preserve"> </v>
      </c>
      <c r="AL2768" s="122" t="str">
        <f>IF(ISNA(VLOOKUP(E2768,[1]Sheet!$G$2:$H$40,2,FALSE))," ",VLOOKUP(E2768,[1]Sheet!$G$2:$H$40,2,FALSE))</f>
        <v xml:space="preserve"> </v>
      </c>
      <c r="AM2768" s="122" t="str">
        <f>IF(ISNA(VLOOKUP(G2768,[1]Sheet!$K$2:$L$159,2,FALSE))," ",(VLOOKUP(G2768,[1]Sheet!$K$2:$L$159,2,FALSE)))</f>
        <v xml:space="preserve"> </v>
      </c>
      <c r="AN2768" s="122" t="str">
        <f>IF(ISNA(VLOOKUP(I2768&amp;C2768,[1]Sheet!$D$2:$E$228,2,FALSE))," ",VLOOKUP(I2768&amp;C2768,[1]Sheet!$D$2:$E$228,2,FALSE))</f>
        <v xml:space="preserve"> </v>
      </c>
      <c r="AO2768" s="122" t="str">
        <f>+I2768&amp;C2768</f>
        <v/>
      </c>
      <c r="AP2768" s="122" t="str">
        <f>C2768&amp;D2768&amp;E2768&amp;G2768&amp;I2768&amp;O2768</f>
        <v/>
      </c>
      <c r="AQ2768" s="122" t="str">
        <f>B2768&amp;D2768&amp;N2768</f>
        <v/>
      </c>
      <c r="AR2768" s="123" t="str">
        <f>+D2768&amp;J2768</f>
        <v/>
      </c>
      <c r="AS2768" s="124" t="str">
        <f t="shared" si="394"/>
        <v/>
      </c>
      <c r="AT2768" s="125" t="str">
        <f t="shared" si="395"/>
        <v/>
      </c>
      <c r="AU2768" s="125" t="str">
        <f>IF(NOT(AT2768=""),VLOOKUP(AT2768,[1]PSI_Category!A:B,2,0),"")</f>
        <v/>
      </c>
      <c r="AV2768" s="167"/>
      <c r="AW2768" s="167"/>
      <c r="AX2768" s="167"/>
    </row>
    <row r="2769" spans="2:50" s="133" customFormat="1" ht="11.4" customHeight="1" x14ac:dyDescent="0.3">
      <c r="B2769" s="104"/>
      <c r="C2769" s="105"/>
      <c r="D2769" s="106"/>
      <c r="E2769" s="107"/>
      <c r="F2769" s="105"/>
      <c r="G2769" s="107"/>
      <c r="H2769" s="105"/>
      <c r="I2769" s="105"/>
      <c r="J2769" s="107"/>
      <c r="K2769" s="105"/>
      <c r="L2769" s="105"/>
      <c r="M2769" s="105"/>
      <c r="N2769" s="105"/>
      <c r="O2769" s="105"/>
      <c r="P2769" s="109"/>
      <c r="Q2769" s="110"/>
      <c r="R2769" s="110"/>
      <c r="S2769" s="110"/>
      <c r="T2769" s="110"/>
      <c r="U2769" s="111"/>
      <c r="V2769" s="111"/>
      <c r="W2769" s="112"/>
      <c r="X2769" s="113"/>
      <c r="Y2769" s="114"/>
      <c r="Z2769" s="115"/>
      <c r="AA2769" s="116"/>
      <c r="AB2769" s="117" t="b">
        <f t="shared" si="387"/>
        <v>0</v>
      </c>
      <c r="AC2769" s="117">
        <f t="shared" si="388"/>
        <v>0</v>
      </c>
      <c r="AD2769" s="118"/>
      <c r="AE2769" s="117" t="b">
        <f t="shared" si="389"/>
        <v>0</v>
      </c>
      <c r="AF2769" s="117">
        <f t="shared" si="390"/>
        <v>0</v>
      </c>
      <c r="AG2769" s="119">
        <f t="shared" si="391"/>
        <v>0</v>
      </c>
      <c r="AH2769" s="120" t="b">
        <f t="shared" si="392"/>
        <v>0</v>
      </c>
      <c r="AI2769" s="121">
        <f t="shared" si="393"/>
        <v>0</v>
      </c>
      <c r="AJ2769" s="122">
        <f>+C2769</f>
        <v>0</v>
      </c>
      <c r="AK2769" s="122" t="str">
        <f>IF(ISNA(VLOOKUP(postponeList!D2769,[1]Sheet!$A$2:$B$12,2,FALSE))," ",(VLOOKUP(postponeList!D2769,[1]Sheet!$A$2:$B$12,2,FALSE)))</f>
        <v xml:space="preserve"> </v>
      </c>
      <c r="AL2769" s="122" t="str">
        <f>IF(ISNA(VLOOKUP(E2769,[1]Sheet!$G$2:$H$40,2,FALSE))," ",VLOOKUP(E2769,[1]Sheet!$G$2:$H$40,2,FALSE))</f>
        <v xml:space="preserve"> </v>
      </c>
      <c r="AM2769" s="122" t="str">
        <f>IF(ISNA(VLOOKUP(G2769,[1]Sheet!$K$2:$L$159,2,FALSE))," ",(VLOOKUP(G2769,[1]Sheet!$K$2:$L$159,2,FALSE)))</f>
        <v xml:space="preserve"> </v>
      </c>
      <c r="AN2769" s="122" t="str">
        <f>IF(ISNA(VLOOKUP(I2769&amp;C2769,[1]Sheet!$D$2:$E$228,2,FALSE))," ",VLOOKUP(I2769&amp;C2769,[1]Sheet!$D$2:$E$228,2,FALSE))</f>
        <v xml:space="preserve"> </v>
      </c>
      <c r="AO2769" s="122" t="str">
        <f>+I2769&amp;C2769</f>
        <v/>
      </c>
      <c r="AP2769" s="122" t="str">
        <f>C2769&amp;D2769&amp;E2769&amp;G2769&amp;I2769&amp;O2769</f>
        <v/>
      </c>
      <c r="AQ2769" s="122" t="str">
        <f>B2769&amp;D2769&amp;N2769</f>
        <v/>
      </c>
      <c r="AR2769" s="123" t="str">
        <f>+D2769&amp;J2769</f>
        <v/>
      </c>
      <c r="AS2769" s="124" t="str">
        <f t="shared" si="394"/>
        <v/>
      </c>
      <c r="AT2769" s="125" t="str">
        <f t="shared" si="395"/>
        <v/>
      </c>
      <c r="AU2769" s="125" t="str">
        <f>IF(NOT(AT2769=""),VLOOKUP(AT2769,[1]PSI_Category!A:B,2,0),"")</f>
        <v/>
      </c>
      <c r="AV2769" s="167"/>
      <c r="AW2769" s="167"/>
      <c r="AX2769" s="167"/>
    </row>
    <row r="2770" spans="2:50" s="133" customFormat="1" ht="11.4" customHeight="1" x14ac:dyDescent="0.3">
      <c r="B2770" s="104"/>
      <c r="C2770" s="105"/>
      <c r="D2770" s="106"/>
      <c r="E2770" s="107"/>
      <c r="F2770" s="105"/>
      <c r="G2770" s="107"/>
      <c r="H2770" s="105"/>
      <c r="I2770" s="105"/>
      <c r="J2770" s="107"/>
      <c r="K2770" s="105"/>
      <c r="L2770" s="105"/>
      <c r="M2770" s="105"/>
      <c r="N2770" s="105"/>
      <c r="O2770" s="105"/>
      <c r="P2770" s="109"/>
      <c r="Q2770" s="110"/>
      <c r="R2770" s="110"/>
      <c r="S2770" s="110"/>
      <c r="T2770" s="110"/>
      <c r="U2770" s="111"/>
      <c r="V2770" s="111"/>
      <c r="W2770" s="112"/>
      <c r="X2770" s="113"/>
      <c r="Y2770" s="114"/>
      <c r="Z2770" s="115"/>
      <c r="AA2770" s="116"/>
      <c r="AB2770" s="117" t="b">
        <f t="shared" si="387"/>
        <v>0</v>
      </c>
      <c r="AC2770" s="117">
        <f t="shared" si="388"/>
        <v>0</v>
      </c>
      <c r="AD2770" s="118"/>
      <c r="AE2770" s="117" t="b">
        <f t="shared" si="389"/>
        <v>0</v>
      </c>
      <c r="AF2770" s="117">
        <f t="shared" si="390"/>
        <v>0</v>
      </c>
      <c r="AG2770" s="119">
        <f t="shared" si="391"/>
        <v>0</v>
      </c>
      <c r="AH2770" s="120" t="b">
        <f t="shared" si="392"/>
        <v>0</v>
      </c>
      <c r="AI2770" s="121">
        <f t="shared" si="393"/>
        <v>0</v>
      </c>
      <c r="AJ2770" s="170">
        <f>+C2770</f>
        <v>0</v>
      </c>
      <c r="AK2770" s="122" t="str">
        <f>IF(ISNA(VLOOKUP(postponeList!D2770,[1]Sheet!$A$2:$B$12,2,FALSE))," ",(VLOOKUP(postponeList!D2770,[1]Sheet!$A$2:$B$12,2,FALSE)))</f>
        <v xml:space="preserve"> </v>
      </c>
      <c r="AL2770" s="122" t="str">
        <f>IF(ISNA(VLOOKUP(E2770,[1]Sheet!$G$2:$H$40,2,FALSE))," ",VLOOKUP(E2770,[1]Sheet!$G$2:$H$40,2,FALSE))</f>
        <v xml:space="preserve"> </v>
      </c>
      <c r="AM2770" s="122" t="str">
        <f>IF(ISNA(VLOOKUP(G2770,[1]Sheet!$K$2:$L$159,2,FALSE))," ",(VLOOKUP(G2770,[1]Sheet!$K$2:$L$159,2,FALSE)))</f>
        <v xml:space="preserve"> </v>
      </c>
      <c r="AN2770" s="122" t="str">
        <f>IF(ISNA(VLOOKUP(I2770&amp;C2770,[1]Sheet!$D$2:$E$228,2,FALSE))," ",VLOOKUP(I2770&amp;C2770,[1]Sheet!$D$2:$E$228,2,FALSE))</f>
        <v xml:space="preserve"> </v>
      </c>
      <c r="AO2770" s="122" t="str">
        <f>+I2770&amp;C2770</f>
        <v/>
      </c>
      <c r="AP2770" s="122" t="str">
        <f>C2770&amp;D2770&amp;E2770&amp;G2770&amp;I2770&amp;O2770</f>
        <v/>
      </c>
      <c r="AQ2770" s="122" t="str">
        <f>B2770&amp;D2770&amp;N2770</f>
        <v/>
      </c>
      <c r="AR2770" s="123" t="str">
        <f>+D2770&amp;J2770</f>
        <v/>
      </c>
      <c r="AS2770" s="124" t="str">
        <f t="shared" si="394"/>
        <v/>
      </c>
      <c r="AT2770" s="125" t="str">
        <f t="shared" si="395"/>
        <v/>
      </c>
      <c r="AU2770" s="125" t="str">
        <f>IF(NOT(AT2770=""),VLOOKUP(AT2770,[1]PSI_Category!A:B,2,0),"")</f>
        <v/>
      </c>
      <c r="AV2770" s="167"/>
      <c r="AW2770" s="167"/>
      <c r="AX2770" s="167"/>
    </row>
    <row r="2771" spans="2:50" s="133" customFormat="1" ht="11.4" customHeight="1" x14ac:dyDescent="0.3">
      <c r="B2771" s="104"/>
      <c r="C2771" s="105"/>
      <c r="D2771" s="106"/>
      <c r="E2771" s="107"/>
      <c r="F2771" s="105"/>
      <c r="G2771" s="107"/>
      <c r="H2771" s="105"/>
      <c r="I2771" s="105"/>
      <c r="J2771" s="107"/>
      <c r="K2771" s="105"/>
      <c r="L2771" s="105"/>
      <c r="M2771" s="105"/>
      <c r="N2771" s="105"/>
      <c r="O2771" s="105"/>
      <c r="P2771" s="109"/>
      <c r="Q2771" s="110"/>
      <c r="R2771" s="110"/>
      <c r="S2771" s="110"/>
      <c r="T2771" s="110"/>
      <c r="U2771" s="111"/>
      <c r="V2771" s="111"/>
      <c r="W2771" s="112"/>
      <c r="X2771" s="113"/>
      <c r="Y2771" s="114"/>
      <c r="Z2771" s="115"/>
      <c r="AA2771" s="116"/>
      <c r="AB2771" s="117" t="b">
        <f t="shared" si="387"/>
        <v>0</v>
      </c>
      <c r="AC2771" s="117">
        <f t="shared" si="388"/>
        <v>0</v>
      </c>
      <c r="AD2771" s="118"/>
      <c r="AE2771" s="117" t="b">
        <f t="shared" si="389"/>
        <v>0</v>
      </c>
      <c r="AF2771" s="117">
        <f t="shared" si="390"/>
        <v>0</v>
      </c>
      <c r="AG2771" s="119">
        <f t="shared" si="391"/>
        <v>0</v>
      </c>
      <c r="AH2771" s="120" t="b">
        <f t="shared" si="392"/>
        <v>0</v>
      </c>
      <c r="AI2771" s="121">
        <f t="shared" si="393"/>
        <v>0</v>
      </c>
      <c r="AJ2771" s="122">
        <f>+C2771</f>
        <v>0</v>
      </c>
      <c r="AK2771" s="122" t="str">
        <f>IF(ISNA(VLOOKUP(postponeList!D2771,[1]Sheet!$A$2:$B$12,2,FALSE))," ",(VLOOKUP(postponeList!D2771,[1]Sheet!$A$2:$B$12,2,FALSE)))</f>
        <v xml:space="preserve"> </v>
      </c>
      <c r="AL2771" s="122" t="str">
        <f>IF(ISNA(VLOOKUP(E2771,[1]Sheet!$G$2:$H$40,2,FALSE))," ",VLOOKUP(E2771,[1]Sheet!$G$2:$H$40,2,FALSE))</f>
        <v xml:space="preserve"> </v>
      </c>
      <c r="AM2771" s="122" t="str">
        <f>IF(ISNA(VLOOKUP(G2771,[1]Sheet!$K$2:$L$159,2,FALSE))," ",(VLOOKUP(G2771,[1]Sheet!$K$2:$L$159,2,FALSE)))</f>
        <v xml:space="preserve"> </v>
      </c>
      <c r="AN2771" s="122" t="str">
        <f>IF(ISNA(VLOOKUP(I2771&amp;C2771,[1]Sheet!$D$2:$E$228,2,FALSE))," ",VLOOKUP(I2771&amp;C2771,[1]Sheet!$D$2:$E$228,2,FALSE))</f>
        <v xml:space="preserve"> </v>
      </c>
      <c r="AO2771" s="122" t="str">
        <f>+I2771&amp;C2771</f>
        <v/>
      </c>
      <c r="AP2771" s="122" t="str">
        <f>C2771&amp;D2771&amp;E2771&amp;G2771&amp;I2771&amp;O2771</f>
        <v/>
      </c>
      <c r="AQ2771" s="122" t="str">
        <f>B2771&amp;D2771&amp;N2771</f>
        <v/>
      </c>
      <c r="AR2771" s="123" t="str">
        <f>+D2771&amp;J2771</f>
        <v/>
      </c>
      <c r="AS2771" s="124" t="str">
        <f t="shared" si="394"/>
        <v/>
      </c>
      <c r="AT2771" s="125" t="str">
        <f t="shared" si="395"/>
        <v/>
      </c>
      <c r="AU2771" s="125" t="str">
        <f>IF(NOT(AT2771=""),VLOOKUP(AT2771,[1]PSI_Category!A:B,2,0),"")</f>
        <v/>
      </c>
      <c r="AV2771" s="167"/>
      <c r="AW2771" s="167"/>
      <c r="AX2771" s="167"/>
    </row>
    <row r="2772" spans="2:50" s="133" customFormat="1" ht="11.4" customHeight="1" x14ac:dyDescent="0.3">
      <c r="B2772" s="104"/>
      <c r="C2772" s="105"/>
      <c r="D2772" s="106"/>
      <c r="E2772" s="107"/>
      <c r="F2772" s="105"/>
      <c r="G2772" s="107"/>
      <c r="H2772" s="105"/>
      <c r="I2772" s="105"/>
      <c r="J2772" s="107"/>
      <c r="K2772" s="105"/>
      <c r="L2772" s="105"/>
      <c r="M2772" s="105"/>
      <c r="N2772" s="105"/>
      <c r="O2772" s="105"/>
      <c r="P2772" s="109"/>
      <c r="Q2772" s="110"/>
      <c r="R2772" s="110"/>
      <c r="S2772" s="110"/>
      <c r="T2772" s="110"/>
      <c r="U2772" s="111"/>
      <c r="V2772" s="111"/>
      <c r="W2772" s="112"/>
      <c r="X2772" s="113"/>
      <c r="Y2772" s="114"/>
      <c r="Z2772" s="115"/>
      <c r="AA2772" s="116"/>
      <c r="AB2772" s="117" t="b">
        <f t="shared" si="387"/>
        <v>0</v>
      </c>
      <c r="AC2772" s="117">
        <f t="shared" si="388"/>
        <v>0</v>
      </c>
      <c r="AD2772" s="118"/>
      <c r="AE2772" s="117" t="b">
        <f t="shared" si="389"/>
        <v>0</v>
      </c>
      <c r="AF2772" s="117">
        <f t="shared" si="390"/>
        <v>0</v>
      </c>
      <c r="AG2772" s="119">
        <f t="shared" si="391"/>
        <v>0</v>
      </c>
      <c r="AH2772" s="120" t="b">
        <f t="shared" si="392"/>
        <v>0</v>
      </c>
      <c r="AI2772" s="121">
        <f t="shared" si="393"/>
        <v>0</v>
      </c>
      <c r="AJ2772" s="170">
        <f>+C2772</f>
        <v>0</v>
      </c>
      <c r="AK2772" s="122" t="str">
        <f>IF(ISNA(VLOOKUP(postponeList!D2772,[1]Sheet!$A$2:$B$12,2,FALSE))," ",(VLOOKUP(postponeList!D2772,[1]Sheet!$A$2:$B$12,2,FALSE)))</f>
        <v xml:space="preserve"> </v>
      </c>
      <c r="AL2772" s="122" t="str">
        <f>IF(ISNA(VLOOKUP(E2772,[1]Sheet!$G$2:$H$40,2,FALSE))," ",VLOOKUP(E2772,[1]Sheet!$G$2:$H$40,2,FALSE))</f>
        <v xml:space="preserve"> </v>
      </c>
      <c r="AM2772" s="122" t="str">
        <f>IF(ISNA(VLOOKUP(G2772,[1]Sheet!$K$2:$L$159,2,FALSE))," ",(VLOOKUP(G2772,[1]Sheet!$K$2:$L$159,2,FALSE)))</f>
        <v xml:space="preserve"> </v>
      </c>
      <c r="AN2772" s="122" t="str">
        <f>IF(ISNA(VLOOKUP(I2772&amp;C2772,[1]Sheet!$D$2:$E$228,2,FALSE))," ",VLOOKUP(I2772&amp;C2772,[1]Sheet!$D$2:$E$228,2,FALSE))</f>
        <v xml:space="preserve"> </v>
      </c>
      <c r="AO2772" s="122" t="str">
        <f>+I2772&amp;C2772</f>
        <v/>
      </c>
      <c r="AP2772" s="122" t="str">
        <f>C2772&amp;D2772&amp;E2772&amp;G2772&amp;I2772&amp;O2772</f>
        <v/>
      </c>
      <c r="AQ2772" s="122" t="str">
        <f>B2772&amp;D2772&amp;N2772</f>
        <v/>
      </c>
      <c r="AR2772" s="123" t="str">
        <f>+D2772&amp;J2772</f>
        <v/>
      </c>
      <c r="AS2772" s="124" t="str">
        <f t="shared" si="394"/>
        <v/>
      </c>
      <c r="AT2772" s="125" t="str">
        <f t="shared" si="395"/>
        <v/>
      </c>
      <c r="AU2772" s="125" t="str">
        <f>IF(NOT(AT2772=""),VLOOKUP(AT2772,[1]PSI_Category!A:B,2,0),"")</f>
        <v/>
      </c>
      <c r="AV2772" s="167"/>
      <c r="AW2772" s="167"/>
      <c r="AX2772" s="167"/>
    </row>
    <row r="2773" spans="2:50" s="133" customFormat="1" ht="11.4" customHeight="1" x14ac:dyDescent="0.3">
      <c r="B2773" s="104"/>
      <c r="C2773" s="105"/>
      <c r="D2773" s="106"/>
      <c r="E2773" s="107"/>
      <c r="F2773" s="105"/>
      <c r="G2773" s="107"/>
      <c r="H2773" s="105"/>
      <c r="I2773" s="105"/>
      <c r="J2773" s="107"/>
      <c r="K2773" s="105"/>
      <c r="L2773" s="105"/>
      <c r="M2773" s="105"/>
      <c r="N2773" s="105"/>
      <c r="O2773" s="105"/>
      <c r="P2773" s="109"/>
      <c r="Q2773" s="110"/>
      <c r="R2773" s="110"/>
      <c r="S2773" s="110"/>
      <c r="T2773" s="110"/>
      <c r="U2773" s="111"/>
      <c r="V2773" s="111"/>
      <c r="W2773" s="112"/>
      <c r="X2773" s="113"/>
      <c r="Y2773" s="114"/>
      <c r="Z2773" s="115"/>
      <c r="AA2773" s="116"/>
      <c r="AB2773" s="117" t="b">
        <f t="shared" si="387"/>
        <v>0</v>
      </c>
      <c r="AC2773" s="117">
        <f t="shared" si="388"/>
        <v>0</v>
      </c>
      <c r="AD2773" s="118"/>
      <c r="AE2773" s="117" t="b">
        <f t="shared" si="389"/>
        <v>0</v>
      </c>
      <c r="AF2773" s="117">
        <f t="shared" si="390"/>
        <v>0</v>
      </c>
      <c r="AG2773" s="119">
        <f t="shared" si="391"/>
        <v>0</v>
      </c>
      <c r="AH2773" s="120" t="b">
        <f t="shared" si="392"/>
        <v>0</v>
      </c>
      <c r="AI2773" s="121">
        <f t="shared" si="393"/>
        <v>0</v>
      </c>
      <c r="AJ2773" s="170">
        <f>+C2773</f>
        <v>0</v>
      </c>
      <c r="AK2773" s="122" t="str">
        <f>IF(ISNA(VLOOKUP(postponeList!D2773,[1]Sheet!$A$2:$B$12,2,FALSE))," ",(VLOOKUP(postponeList!D2773,[1]Sheet!$A$2:$B$12,2,FALSE)))</f>
        <v xml:space="preserve"> </v>
      </c>
      <c r="AL2773" s="122" t="str">
        <f>IF(ISNA(VLOOKUP(E2773,[1]Sheet!$G$2:$H$40,2,FALSE))," ",VLOOKUP(E2773,[1]Sheet!$G$2:$H$40,2,FALSE))</f>
        <v xml:space="preserve"> </v>
      </c>
      <c r="AM2773" s="122" t="str">
        <f>IF(ISNA(VLOOKUP(G2773,[1]Sheet!$K$2:$L$159,2,FALSE))," ",(VLOOKUP(G2773,[1]Sheet!$K$2:$L$159,2,FALSE)))</f>
        <v xml:space="preserve"> </v>
      </c>
      <c r="AN2773" s="122" t="str">
        <f>IF(ISNA(VLOOKUP(I2773&amp;C2773,[1]Sheet!$D$2:$E$228,2,FALSE))," ",VLOOKUP(I2773&amp;C2773,[1]Sheet!$D$2:$E$228,2,FALSE))</f>
        <v xml:space="preserve"> </v>
      </c>
      <c r="AO2773" s="122" t="str">
        <f>+I2773&amp;C2773</f>
        <v/>
      </c>
      <c r="AP2773" s="122" t="str">
        <f>C2773&amp;D2773&amp;E2773&amp;G2773&amp;I2773&amp;O2773</f>
        <v/>
      </c>
      <c r="AQ2773" s="122" t="str">
        <f>B2773&amp;D2773&amp;N2773</f>
        <v/>
      </c>
      <c r="AR2773" s="123" t="str">
        <f>+D2773&amp;J2773</f>
        <v/>
      </c>
      <c r="AS2773" s="124" t="str">
        <f t="shared" si="394"/>
        <v/>
      </c>
      <c r="AT2773" s="125" t="str">
        <f t="shared" si="395"/>
        <v/>
      </c>
      <c r="AU2773" s="125" t="str">
        <f>IF(NOT(AT2773=""),VLOOKUP(AT2773,[1]PSI_Category!A:B,2,0),"")</f>
        <v/>
      </c>
      <c r="AV2773" s="167"/>
      <c r="AW2773" s="167"/>
      <c r="AX2773" s="167"/>
    </row>
    <row r="2774" spans="2:50" s="133" customFormat="1" ht="11.4" customHeight="1" x14ac:dyDescent="0.3">
      <c r="B2774" s="104"/>
      <c r="C2774" s="105"/>
      <c r="D2774" s="106"/>
      <c r="E2774" s="107"/>
      <c r="F2774" s="105"/>
      <c r="G2774" s="107"/>
      <c r="H2774" s="105"/>
      <c r="I2774" s="105"/>
      <c r="J2774" s="107"/>
      <c r="K2774" s="105"/>
      <c r="L2774" s="105"/>
      <c r="M2774" s="105"/>
      <c r="N2774" s="105"/>
      <c r="O2774" s="105"/>
      <c r="P2774" s="109"/>
      <c r="Q2774" s="110"/>
      <c r="R2774" s="110"/>
      <c r="S2774" s="110"/>
      <c r="T2774" s="110"/>
      <c r="U2774" s="111"/>
      <c r="V2774" s="111"/>
      <c r="W2774" s="112"/>
      <c r="X2774" s="113"/>
      <c r="Y2774" s="114"/>
      <c r="Z2774" s="115"/>
      <c r="AA2774" s="116"/>
      <c r="AB2774" s="117" t="b">
        <f t="shared" si="387"/>
        <v>0</v>
      </c>
      <c r="AC2774" s="117">
        <f t="shared" si="388"/>
        <v>0</v>
      </c>
      <c r="AD2774" s="118"/>
      <c r="AE2774" s="117" t="b">
        <f t="shared" si="389"/>
        <v>0</v>
      </c>
      <c r="AF2774" s="117">
        <f t="shared" si="390"/>
        <v>0</v>
      </c>
      <c r="AG2774" s="119">
        <f t="shared" si="391"/>
        <v>0</v>
      </c>
      <c r="AH2774" s="120" t="b">
        <f t="shared" si="392"/>
        <v>0</v>
      </c>
      <c r="AI2774" s="121">
        <f t="shared" si="393"/>
        <v>0</v>
      </c>
      <c r="AJ2774" s="170">
        <f>+C2774</f>
        <v>0</v>
      </c>
      <c r="AK2774" s="122" t="str">
        <f>IF(ISNA(VLOOKUP(postponeList!D2774,[1]Sheet!$A$2:$B$12,2,FALSE))," ",(VLOOKUP(postponeList!D2774,[1]Sheet!$A$2:$B$12,2,FALSE)))</f>
        <v xml:space="preserve"> </v>
      </c>
      <c r="AL2774" s="122" t="str">
        <f>IF(ISNA(VLOOKUP(E2774,[1]Sheet!$G$2:$H$40,2,FALSE))," ",VLOOKUP(E2774,[1]Sheet!$G$2:$H$40,2,FALSE))</f>
        <v xml:space="preserve"> </v>
      </c>
      <c r="AM2774" s="122" t="str">
        <f>IF(ISNA(VLOOKUP(G2774,[1]Sheet!$K$2:$L$159,2,FALSE))," ",(VLOOKUP(G2774,[1]Sheet!$K$2:$L$159,2,FALSE)))</f>
        <v xml:space="preserve"> </v>
      </c>
      <c r="AN2774" s="122" t="str">
        <f>IF(ISNA(VLOOKUP(I2774&amp;C2774,[1]Sheet!$D$2:$E$228,2,FALSE))," ",VLOOKUP(I2774&amp;C2774,[1]Sheet!$D$2:$E$228,2,FALSE))</f>
        <v xml:space="preserve"> </v>
      </c>
      <c r="AO2774" s="122" t="str">
        <f>+I2774&amp;C2774</f>
        <v/>
      </c>
      <c r="AP2774" s="122" t="str">
        <f>C2774&amp;D2774&amp;E2774&amp;G2774&amp;I2774&amp;O2774</f>
        <v/>
      </c>
      <c r="AQ2774" s="122" t="str">
        <f>B2774&amp;D2774&amp;N2774</f>
        <v/>
      </c>
      <c r="AR2774" s="123" t="str">
        <f>+D2774&amp;J2774</f>
        <v/>
      </c>
      <c r="AS2774" s="124" t="str">
        <f t="shared" si="394"/>
        <v/>
      </c>
      <c r="AT2774" s="125" t="str">
        <f t="shared" si="395"/>
        <v/>
      </c>
      <c r="AU2774" s="125" t="str">
        <f>IF(NOT(AT2774=""),VLOOKUP(AT2774,[1]PSI_Category!A:B,2,0),"")</f>
        <v/>
      </c>
      <c r="AV2774" s="167"/>
      <c r="AW2774" s="167"/>
      <c r="AX2774" s="167"/>
    </row>
    <row r="2775" spans="2:50" s="133" customFormat="1" ht="11.4" customHeight="1" x14ac:dyDescent="0.3">
      <c r="B2775" s="104"/>
      <c r="C2775" s="105"/>
      <c r="D2775" s="106"/>
      <c r="E2775" s="107"/>
      <c r="F2775" s="105"/>
      <c r="G2775" s="107"/>
      <c r="H2775" s="105"/>
      <c r="I2775" s="105"/>
      <c r="J2775" s="107"/>
      <c r="K2775" s="105"/>
      <c r="L2775" s="105"/>
      <c r="M2775" s="105"/>
      <c r="N2775" s="105"/>
      <c r="O2775" s="105"/>
      <c r="P2775" s="109"/>
      <c r="Q2775" s="110"/>
      <c r="R2775" s="110"/>
      <c r="S2775" s="110"/>
      <c r="T2775" s="110"/>
      <c r="U2775" s="111"/>
      <c r="V2775" s="111"/>
      <c r="W2775" s="112"/>
      <c r="X2775" s="113"/>
      <c r="Y2775" s="114"/>
      <c r="Z2775" s="115"/>
      <c r="AA2775" s="116"/>
      <c r="AB2775" s="117" t="b">
        <f t="shared" si="387"/>
        <v>0</v>
      </c>
      <c r="AC2775" s="117">
        <f t="shared" si="388"/>
        <v>0</v>
      </c>
      <c r="AD2775" s="118"/>
      <c r="AE2775" s="117" t="b">
        <f t="shared" si="389"/>
        <v>0</v>
      </c>
      <c r="AF2775" s="117">
        <f t="shared" si="390"/>
        <v>0</v>
      </c>
      <c r="AG2775" s="119">
        <f t="shared" si="391"/>
        <v>0</v>
      </c>
      <c r="AH2775" s="120" t="b">
        <f t="shared" si="392"/>
        <v>0</v>
      </c>
      <c r="AI2775" s="121">
        <f t="shared" si="393"/>
        <v>0</v>
      </c>
      <c r="AJ2775" s="170">
        <f>+C2775</f>
        <v>0</v>
      </c>
      <c r="AK2775" s="122" t="str">
        <f>IF(ISNA(VLOOKUP(postponeList!D2775,[1]Sheet!$A$2:$B$12,2,FALSE))," ",(VLOOKUP(postponeList!D2775,[1]Sheet!$A$2:$B$12,2,FALSE)))</f>
        <v xml:space="preserve"> </v>
      </c>
      <c r="AL2775" s="122" t="str">
        <f>IF(ISNA(VLOOKUP(E2775,[1]Sheet!$G$2:$H$40,2,FALSE))," ",VLOOKUP(E2775,[1]Sheet!$G$2:$H$40,2,FALSE))</f>
        <v xml:space="preserve"> </v>
      </c>
      <c r="AM2775" s="122" t="str">
        <f>IF(ISNA(VLOOKUP(G2775,[1]Sheet!$K$2:$L$159,2,FALSE))," ",(VLOOKUP(G2775,[1]Sheet!$K$2:$L$159,2,FALSE)))</f>
        <v xml:space="preserve"> </v>
      </c>
      <c r="AN2775" s="122" t="str">
        <f>IF(ISNA(VLOOKUP(I2775&amp;C2775,[1]Sheet!$D$2:$E$228,2,FALSE))," ",VLOOKUP(I2775&amp;C2775,[1]Sheet!$D$2:$E$228,2,FALSE))</f>
        <v xml:space="preserve"> </v>
      </c>
      <c r="AO2775" s="122" t="str">
        <f>+I2775&amp;C2775</f>
        <v/>
      </c>
      <c r="AP2775" s="122" t="str">
        <f>C2775&amp;D2775&amp;E2775&amp;G2775&amp;I2775&amp;O2775</f>
        <v/>
      </c>
      <c r="AQ2775" s="122" t="str">
        <f>B2775&amp;D2775&amp;N2775</f>
        <v/>
      </c>
      <c r="AR2775" s="123" t="str">
        <f>+D2775&amp;J2775</f>
        <v/>
      </c>
      <c r="AS2775" s="124" t="str">
        <f t="shared" si="394"/>
        <v/>
      </c>
      <c r="AT2775" s="125" t="str">
        <f t="shared" si="395"/>
        <v/>
      </c>
      <c r="AU2775" s="125" t="str">
        <f>IF(NOT(AT2775=""),VLOOKUP(AT2775,[1]PSI_Category!A:B,2,0),"")</f>
        <v/>
      </c>
      <c r="AV2775" s="167"/>
      <c r="AW2775" s="167"/>
      <c r="AX2775" s="167"/>
    </row>
    <row r="2776" spans="2:50" s="133" customFormat="1" ht="11.4" customHeight="1" x14ac:dyDescent="0.3">
      <c r="B2776" s="104"/>
      <c r="C2776" s="105"/>
      <c r="D2776" s="106"/>
      <c r="E2776" s="107"/>
      <c r="F2776" s="105"/>
      <c r="G2776" s="107"/>
      <c r="H2776" s="105"/>
      <c r="I2776" s="105"/>
      <c r="J2776" s="107"/>
      <c r="K2776" s="105"/>
      <c r="L2776" s="105"/>
      <c r="M2776" s="105"/>
      <c r="N2776" s="105"/>
      <c r="O2776" s="105"/>
      <c r="P2776" s="109"/>
      <c r="Q2776" s="110"/>
      <c r="R2776" s="110"/>
      <c r="S2776" s="110"/>
      <c r="T2776" s="110"/>
      <c r="U2776" s="111"/>
      <c r="V2776" s="111"/>
      <c r="W2776" s="112"/>
      <c r="X2776" s="113"/>
      <c r="Y2776" s="114"/>
      <c r="Z2776" s="115"/>
      <c r="AA2776" s="116"/>
      <c r="AB2776" s="117" t="b">
        <f t="shared" si="387"/>
        <v>0</v>
      </c>
      <c r="AC2776" s="117">
        <f t="shared" si="388"/>
        <v>0</v>
      </c>
      <c r="AD2776" s="118"/>
      <c r="AE2776" s="117" t="b">
        <f t="shared" si="389"/>
        <v>0</v>
      </c>
      <c r="AF2776" s="117">
        <f t="shared" si="390"/>
        <v>0</v>
      </c>
      <c r="AG2776" s="119">
        <f t="shared" si="391"/>
        <v>0</v>
      </c>
      <c r="AH2776" s="120" t="b">
        <f t="shared" si="392"/>
        <v>0</v>
      </c>
      <c r="AI2776" s="121">
        <f t="shared" si="393"/>
        <v>0</v>
      </c>
      <c r="AJ2776" s="170">
        <f>+C2776</f>
        <v>0</v>
      </c>
      <c r="AK2776" s="122" t="str">
        <f>IF(ISNA(VLOOKUP(postponeList!D2776,[1]Sheet!$A$2:$B$12,2,FALSE))," ",(VLOOKUP(postponeList!D2776,[1]Sheet!$A$2:$B$12,2,FALSE)))</f>
        <v xml:space="preserve"> </v>
      </c>
      <c r="AL2776" s="122" t="str">
        <f>IF(ISNA(VLOOKUP(E2776,[1]Sheet!$G$2:$H$40,2,FALSE))," ",VLOOKUP(E2776,[1]Sheet!$G$2:$H$40,2,FALSE))</f>
        <v xml:space="preserve"> </v>
      </c>
      <c r="AM2776" s="122" t="str">
        <f>IF(ISNA(VLOOKUP(G2776,[1]Sheet!$K$2:$L$159,2,FALSE))," ",(VLOOKUP(G2776,[1]Sheet!$K$2:$L$159,2,FALSE)))</f>
        <v xml:space="preserve"> </v>
      </c>
      <c r="AN2776" s="122" t="str">
        <f>IF(ISNA(VLOOKUP(I2776&amp;C2776,[1]Sheet!$D$2:$E$228,2,FALSE))," ",VLOOKUP(I2776&amp;C2776,[1]Sheet!$D$2:$E$228,2,FALSE))</f>
        <v xml:space="preserve"> </v>
      </c>
      <c r="AO2776" s="122" t="str">
        <f>+I2776&amp;C2776</f>
        <v/>
      </c>
      <c r="AP2776" s="122" t="str">
        <f>C2776&amp;D2776&amp;E2776&amp;G2776&amp;I2776&amp;O2776</f>
        <v/>
      </c>
      <c r="AQ2776" s="122" t="str">
        <f>B2776&amp;D2776&amp;N2776</f>
        <v/>
      </c>
      <c r="AR2776" s="123" t="str">
        <f>+D2776&amp;J2776</f>
        <v/>
      </c>
      <c r="AS2776" s="124" t="str">
        <f t="shared" si="394"/>
        <v/>
      </c>
      <c r="AT2776" s="125" t="str">
        <f t="shared" si="395"/>
        <v/>
      </c>
      <c r="AU2776" s="125" t="str">
        <f>IF(NOT(AT2776=""),VLOOKUP(AT2776,[1]PSI_Category!A:B,2,0),"")</f>
        <v/>
      </c>
      <c r="AV2776" s="167"/>
      <c r="AW2776" s="167"/>
      <c r="AX2776" s="167"/>
    </row>
    <row r="2777" spans="2:50" s="133" customFormat="1" ht="11.4" customHeight="1" x14ac:dyDescent="0.3">
      <c r="B2777" s="104"/>
      <c r="C2777" s="105"/>
      <c r="D2777" s="106"/>
      <c r="E2777" s="107"/>
      <c r="F2777" s="105"/>
      <c r="G2777" s="107"/>
      <c r="H2777" s="105"/>
      <c r="I2777" s="105"/>
      <c r="J2777" s="107"/>
      <c r="K2777" s="105"/>
      <c r="L2777" s="105"/>
      <c r="M2777" s="105"/>
      <c r="N2777" s="105"/>
      <c r="O2777" s="105"/>
      <c r="P2777" s="109"/>
      <c r="Q2777" s="110"/>
      <c r="R2777" s="110"/>
      <c r="S2777" s="110"/>
      <c r="T2777" s="110"/>
      <c r="U2777" s="111"/>
      <c r="V2777" s="111"/>
      <c r="W2777" s="112"/>
      <c r="X2777" s="113"/>
      <c r="Y2777" s="114"/>
      <c r="Z2777" s="115"/>
      <c r="AA2777" s="116"/>
      <c r="AB2777" s="117" t="b">
        <f t="shared" si="387"/>
        <v>0</v>
      </c>
      <c r="AC2777" s="117">
        <f t="shared" si="388"/>
        <v>0</v>
      </c>
      <c r="AD2777" s="118"/>
      <c r="AE2777" s="117" t="b">
        <f t="shared" si="389"/>
        <v>0</v>
      </c>
      <c r="AF2777" s="117">
        <f t="shared" si="390"/>
        <v>0</v>
      </c>
      <c r="AG2777" s="119">
        <f t="shared" si="391"/>
        <v>0</v>
      </c>
      <c r="AH2777" s="120" t="b">
        <f t="shared" si="392"/>
        <v>0</v>
      </c>
      <c r="AI2777" s="121">
        <f t="shared" si="393"/>
        <v>0</v>
      </c>
      <c r="AJ2777" s="122">
        <f>+C2777</f>
        <v>0</v>
      </c>
      <c r="AK2777" s="122" t="str">
        <f>IF(ISNA(VLOOKUP(postponeList!D2777,[1]Sheet!$A$2:$B$12,2,FALSE))," ",(VLOOKUP(postponeList!D2777,[1]Sheet!$A$2:$B$12,2,FALSE)))</f>
        <v xml:space="preserve"> </v>
      </c>
      <c r="AL2777" s="122" t="str">
        <f>IF(ISNA(VLOOKUP(E2777,[1]Sheet!$G$2:$H$40,2,FALSE))," ",VLOOKUP(E2777,[1]Sheet!$G$2:$H$40,2,FALSE))</f>
        <v xml:space="preserve"> </v>
      </c>
      <c r="AM2777" s="122" t="str">
        <f>IF(ISNA(VLOOKUP(G2777,[1]Sheet!$K$2:$L$159,2,FALSE))," ",(VLOOKUP(G2777,[1]Sheet!$K$2:$L$159,2,FALSE)))</f>
        <v xml:space="preserve"> </v>
      </c>
      <c r="AN2777" s="122" t="str">
        <f>IF(ISNA(VLOOKUP(I2777&amp;C2777,[1]Sheet!$D$2:$E$228,2,FALSE))," ",VLOOKUP(I2777&amp;C2777,[1]Sheet!$D$2:$E$228,2,FALSE))</f>
        <v xml:space="preserve"> </v>
      </c>
      <c r="AO2777" s="122" t="str">
        <f>+I2777&amp;C2777</f>
        <v/>
      </c>
      <c r="AP2777" s="122" t="str">
        <f>C2777&amp;D2777&amp;E2777&amp;G2777&amp;I2777&amp;O2777</f>
        <v/>
      </c>
      <c r="AQ2777" s="122" t="str">
        <f>B2777&amp;D2777&amp;N2777</f>
        <v/>
      </c>
      <c r="AR2777" s="123" t="str">
        <f>+D2777&amp;J2777</f>
        <v/>
      </c>
      <c r="AS2777" s="124" t="str">
        <f t="shared" si="394"/>
        <v/>
      </c>
      <c r="AT2777" s="125" t="str">
        <f t="shared" si="395"/>
        <v/>
      </c>
      <c r="AU2777" s="125" t="str">
        <f>IF(NOT(AT2777=""),VLOOKUP(AT2777,[1]PSI_Category!A:B,2,0),"")</f>
        <v/>
      </c>
      <c r="AV2777" s="167"/>
      <c r="AW2777" s="167"/>
      <c r="AX2777" s="167"/>
    </row>
    <row r="2778" spans="2:50" s="133" customFormat="1" ht="11.4" customHeight="1" x14ac:dyDescent="0.3">
      <c r="B2778" s="104"/>
      <c r="C2778" s="105"/>
      <c r="D2778" s="106"/>
      <c r="E2778" s="107"/>
      <c r="F2778" s="105"/>
      <c r="G2778" s="107"/>
      <c r="H2778" s="105"/>
      <c r="I2778" s="105"/>
      <c r="J2778" s="107"/>
      <c r="K2778" s="105"/>
      <c r="L2778" s="105"/>
      <c r="M2778" s="105"/>
      <c r="N2778" s="105"/>
      <c r="O2778" s="105"/>
      <c r="P2778" s="109"/>
      <c r="Q2778" s="110"/>
      <c r="R2778" s="110"/>
      <c r="S2778" s="110"/>
      <c r="T2778" s="110"/>
      <c r="U2778" s="111"/>
      <c r="V2778" s="111"/>
      <c r="W2778" s="112"/>
      <c r="X2778" s="113"/>
      <c r="Y2778" s="114"/>
      <c r="Z2778" s="115"/>
      <c r="AA2778" s="116"/>
      <c r="AB2778" s="117" t="b">
        <f t="shared" si="387"/>
        <v>0</v>
      </c>
      <c r="AC2778" s="117">
        <f t="shared" si="388"/>
        <v>0</v>
      </c>
      <c r="AD2778" s="118"/>
      <c r="AE2778" s="117" t="b">
        <f t="shared" si="389"/>
        <v>0</v>
      </c>
      <c r="AF2778" s="117">
        <f t="shared" si="390"/>
        <v>0</v>
      </c>
      <c r="AG2778" s="119">
        <f t="shared" si="391"/>
        <v>0</v>
      </c>
      <c r="AH2778" s="120" t="b">
        <f t="shared" si="392"/>
        <v>0</v>
      </c>
      <c r="AI2778" s="121">
        <f t="shared" si="393"/>
        <v>0</v>
      </c>
      <c r="AJ2778" s="170">
        <f>+C2778</f>
        <v>0</v>
      </c>
      <c r="AK2778" s="122" t="str">
        <f>IF(ISNA(VLOOKUP(postponeList!D2778,[1]Sheet!$A$2:$B$12,2,FALSE))," ",(VLOOKUP(postponeList!D2778,[1]Sheet!$A$2:$B$12,2,FALSE)))</f>
        <v xml:space="preserve"> </v>
      </c>
      <c r="AL2778" s="122" t="str">
        <f>IF(ISNA(VLOOKUP(E2778,[1]Sheet!$G$2:$H$40,2,FALSE))," ",VLOOKUP(E2778,[1]Sheet!$G$2:$H$40,2,FALSE))</f>
        <v xml:space="preserve"> </v>
      </c>
      <c r="AM2778" s="122" t="str">
        <f>IF(ISNA(VLOOKUP(G2778,[1]Sheet!$K$2:$L$159,2,FALSE))," ",(VLOOKUP(G2778,[1]Sheet!$K$2:$L$159,2,FALSE)))</f>
        <v xml:space="preserve"> </v>
      </c>
      <c r="AN2778" s="122" t="str">
        <f>IF(ISNA(VLOOKUP(I2778&amp;C2778,[1]Sheet!$D$2:$E$228,2,FALSE))," ",VLOOKUP(I2778&amp;C2778,[1]Sheet!$D$2:$E$228,2,FALSE))</f>
        <v xml:space="preserve"> </v>
      </c>
      <c r="AO2778" s="122" t="str">
        <f>+I2778&amp;C2778</f>
        <v/>
      </c>
      <c r="AP2778" s="122" t="str">
        <f>C2778&amp;D2778&amp;E2778&amp;G2778&amp;I2778&amp;O2778</f>
        <v/>
      </c>
      <c r="AQ2778" s="122" t="str">
        <f>B2778&amp;D2778&amp;N2778</f>
        <v/>
      </c>
      <c r="AR2778" s="123" t="str">
        <f>+D2778&amp;J2778</f>
        <v/>
      </c>
      <c r="AS2778" s="124" t="str">
        <f t="shared" si="394"/>
        <v/>
      </c>
      <c r="AT2778" s="125" t="str">
        <f t="shared" si="395"/>
        <v/>
      </c>
      <c r="AU2778" s="125" t="str">
        <f>IF(NOT(AT2778=""),VLOOKUP(AT2778,[1]PSI_Category!A:B,2,0),"")</f>
        <v/>
      </c>
      <c r="AV2778" s="167"/>
      <c r="AW2778" s="167"/>
      <c r="AX2778" s="167"/>
    </row>
    <row r="2779" spans="2:50" s="133" customFormat="1" ht="11.4" customHeight="1" x14ac:dyDescent="0.3">
      <c r="B2779" s="104"/>
      <c r="C2779" s="105"/>
      <c r="D2779" s="106"/>
      <c r="E2779" s="107"/>
      <c r="F2779" s="105"/>
      <c r="G2779" s="107"/>
      <c r="H2779" s="105"/>
      <c r="I2779" s="105"/>
      <c r="J2779" s="107"/>
      <c r="K2779" s="105"/>
      <c r="L2779" s="105"/>
      <c r="M2779" s="105"/>
      <c r="N2779" s="105"/>
      <c r="O2779" s="105"/>
      <c r="P2779" s="109"/>
      <c r="Q2779" s="110"/>
      <c r="R2779" s="110"/>
      <c r="S2779" s="110"/>
      <c r="T2779" s="110"/>
      <c r="U2779" s="111"/>
      <c r="V2779" s="111"/>
      <c r="W2779" s="112"/>
      <c r="X2779" s="113"/>
      <c r="Y2779" s="114"/>
      <c r="Z2779" s="115"/>
      <c r="AA2779" s="116"/>
      <c r="AB2779" s="117" t="b">
        <f t="shared" si="387"/>
        <v>0</v>
      </c>
      <c r="AC2779" s="117">
        <f t="shared" si="388"/>
        <v>0</v>
      </c>
      <c r="AD2779" s="118"/>
      <c r="AE2779" s="117" t="b">
        <f t="shared" si="389"/>
        <v>0</v>
      </c>
      <c r="AF2779" s="117">
        <f t="shared" si="390"/>
        <v>0</v>
      </c>
      <c r="AG2779" s="119">
        <f t="shared" si="391"/>
        <v>0</v>
      </c>
      <c r="AH2779" s="120" t="b">
        <f t="shared" si="392"/>
        <v>0</v>
      </c>
      <c r="AI2779" s="121">
        <f t="shared" si="393"/>
        <v>0</v>
      </c>
      <c r="AJ2779" s="170">
        <f>+C2779</f>
        <v>0</v>
      </c>
      <c r="AK2779" s="122" t="str">
        <f>IF(ISNA(VLOOKUP(postponeList!D2779,[1]Sheet!$A$2:$B$12,2,FALSE))," ",(VLOOKUP(postponeList!D2779,[1]Sheet!$A$2:$B$12,2,FALSE)))</f>
        <v xml:space="preserve"> </v>
      </c>
      <c r="AL2779" s="122" t="str">
        <f>IF(ISNA(VLOOKUP(E2779,[1]Sheet!$G$2:$H$40,2,FALSE))," ",VLOOKUP(E2779,[1]Sheet!$G$2:$H$40,2,FALSE))</f>
        <v xml:space="preserve"> </v>
      </c>
      <c r="AM2779" s="122" t="str">
        <f>IF(ISNA(VLOOKUP(G2779,[1]Sheet!$K$2:$L$159,2,FALSE))," ",(VLOOKUP(G2779,[1]Sheet!$K$2:$L$159,2,FALSE)))</f>
        <v xml:space="preserve"> </v>
      </c>
      <c r="AN2779" s="122" t="str">
        <f>IF(ISNA(VLOOKUP(I2779&amp;C2779,[1]Sheet!$D$2:$E$228,2,FALSE))," ",VLOOKUP(I2779&amp;C2779,[1]Sheet!$D$2:$E$228,2,FALSE))</f>
        <v xml:space="preserve"> </v>
      </c>
      <c r="AO2779" s="122" t="str">
        <f>+I2779&amp;C2779</f>
        <v/>
      </c>
      <c r="AP2779" s="122" t="str">
        <f>C2779&amp;D2779&amp;E2779&amp;G2779&amp;I2779&amp;O2779</f>
        <v/>
      </c>
      <c r="AQ2779" s="122" t="str">
        <f>B2779&amp;D2779&amp;N2779</f>
        <v/>
      </c>
      <c r="AR2779" s="123" t="str">
        <f>+D2779&amp;J2779</f>
        <v/>
      </c>
      <c r="AS2779" s="124" t="str">
        <f t="shared" si="394"/>
        <v/>
      </c>
      <c r="AT2779" s="125" t="str">
        <f t="shared" si="395"/>
        <v/>
      </c>
      <c r="AU2779" s="125" t="str">
        <f>IF(NOT(AT2779=""),VLOOKUP(AT2779,[1]PSI_Category!A:B,2,0),"")</f>
        <v/>
      </c>
      <c r="AV2779" s="167"/>
      <c r="AW2779" s="167"/>
      <c r="AX2779" s="167"/>
    </row>
    <row r="2780" spans="2:50" s="133" customFormat="1" ht="11.4" customHeight="1" x14ac:dyDescent="0.3">
      <c r="B2780" s="104"/>
      <c r="C2780" s="105"/>
      <c r="D2780" s="106"/>
      <c r="E2780" s="107"/>
      <c r="F2780" s="105"/>
      <c r="G2780" s="107"/>
      <c r="H2780" s="105"/>
      <c r="I2780" s="105"/>
      <c r="J2780" s="107"/>
      <c r="K2780" s="105"/>
      <c r="L2780" s="105"/>
      <c r="M2780" s="105"/>
      <c r="N2780" s="105"/>
      <c r="O2780" s="105"/>
      <c r="P2780" s="109"/>
      <c r="Q2780" s="110"/>
      <c r="R2780" s="110"/>
      <c r="S2780" s="110"/>
      <c r="T2780" s="110"/>
      <c r="U2780" s="111"/>
      <c r="V2780" s="111"/>
      <c r="W2780" s="112"/>
      <c r="X2780" s="113"/>
      <c r="Y2780" s="114"/>
      <c r="Z2780" s="115"/>
      <c r="AA2780" s="116"/>
      <c r="AB2780" s="117" t="b">
        <f t="shared" si="387"/>
        <v>0</v>
      </c>
      <c r="AC2780" s="117">
        <f t="shared" si="388"/>
        <v>0</v>
      </c>
      <c r="AD2780" s="118"/>
      <c r="AE2780" s="117" t="b">
        <f t="shared" si="389"/>
        <v>0</v>
      </c>
      <c r="AF2780" s="117">
        <f t="shared" si="390"/>
        <v>0</v>
      </c>
      <c r="AG2780" s="119">
        <f t="shared" si="391"/>
        <v>0</v>
      </c>
      <c r="AH2780" s="120" t="b">
        <f t="shared" si="392"/>
        <v>0</v>
      </c>
      <c r="AI2780" s="121">
        <f t="shared" si="393"/>
        <v>0</v>
      </c>
      <c r="AJ2780" s="170">
        <f>+C2780</f>
        <v>0</v>
      </c>
      <c r="AK2780" s="122" t="str">
        <f>IF(ISNA(VLOOKUP(postponeList!D2780,[1]Sheet!$A$2:$B$12,2,FALSE))," ",(VLOOKUP(postponeList!D2780,[1]Sheet!$A$2:$B$12,2,FALSE)))</f>
        <v xml:space="preserve"> </v>
      </c>
      <c r="AL2780" s="122" t="str">
        <f>IF(ISNA(VLOOKUP(E2780,[1]Sheet!$G$2:$H$40,2,FALSE))," ",VLOOKUP(E2780,[1]Sheet!$G$2:$H$40,2,FALSE))</f>
        <v xml:space="preserve"> </v>
      </c>
      <c r="AM2780" s="122" t="str">
        <f>IF(ISNA(VLOOKUP(G2780,[1]Sheet!$K$2:$L$159,2,FALSE))," ",(VLOOKUP(G2780,[1]Sheet!$K$2:$L$159,2,FALSE)))</f>
        <v xml:space="preserve"> </v>
      </c>
      <c r="AN2780" s="122" t="str">
        <f>IF(ISNA(VLOOKUP(I2780&amp;C2780,[1]Sheet!$D$2:$E$228,2,FALSE))," ",VLOOKUP(I2780&amp;C2780,[1]Sheet!$D$2:$E$228,2,FALSE))</f>
        <v xml:space="preserve"> </v>
      </c>
      <c r="AO2780" s="122" t="str">
        <f>+I2780&amp;C2780</f>
        <v/>
      </c>
      <c r="AP2780" s="122" t="str">
        <f>C2780&amp;D2780&amp;E2780&amp;G2780&amp;I2780&amp;O2780</f>
        <v/>
      </c>
      <c r="AQ2780" s="122" t="str">
        <f>B2780&amp;D2780&amp;N2780</f>
        <v/>
      </c>
      <c r="AR2780" s="123" t="str">
        <f>+D2780&amp;J2780</f>
        <v/>
      </c>
      <c r="AS2780" s="124" t="str">
        <f t="shared" si="394"/>
        <v/>
      </c>
      <c r="AT2780" s="125" t="str">
        <f t="shared" si="395"/>
        <v/>
      </c>
      <c r="AU2780" s="125" t="str">
        <f>IF(NOT(AT2780=""),VLOOKUP(AT2780,[1]PSI_Category!A:B,2,0),"")</f>
        <v/>
      </c>
      <c r="AV2780" s="167"/>
      <c r="AW2780" s="167"/>
      <c r="AX2780" s="167"/>
    </row>
    <row r="2781" spans="2:50" s="133" customFormat="1" ht="11.4" customHeight="1" x14ac:dyDescent="0.3">
      <c r="B2781" s="104"/>
      <c r="C2781" s="105"/>
      <c r="D2781" s="106"/>
      <c r="E2781" s="107"/>
      <c r="F2781" s="105"/>
      <c r="G2781" s="107"/>
      <c r="H2781" s="105"/>
      <c r="I2781" s="105"/>
      <c r="J2781" s="107"/>
      <c r="K2781" s="105"/>
      <c r="L2781" s="105"/>
      <c r="M2781" s="105"/>
      <c r="N2781" s="105"/>
      <c r="O2781" s="105"/>
      <c r="P2781" s="109"/>
      <c r="Q2781" s="110"/>
      <c r="R2781" s="110"/>
      <c r="S2781" s="110"/>
      <c r="T2781" s="110"/>
      <c r="U2781" s="111"/>
      <c r="V2781" s="111"/>
      <c r="W2781" s="112"/>
      <c r="X2781" s="113"/>
      <c r="Y2781" s="114"/>
      <c r="Z2781" s="115"/>
      <c r="AA2781" s="116"/>
      <c r="AB2781" s="117" t="b">
        <f t="shared" si="387"/>
        <v>0</v>
      </c>
      <c r="AC2781" s="117">
        <f t="shared" si="388"/>
        <v>0</v>
      </c>
      <c r="AD2781" s="118"/>
      <c r="AE2781" s="117" t="b">
        <f t="shared" si="389"/>
        <v>0</v>
      </c>
      <c r="AF2781" s="117">
        <f t="shared" si="390"/>
        <v>0</v>
      </c>
      <c r="AG2781" s="119">
        <f t="shared" si="391"/>
        <v>0</v>
      </c>
      <c r="AH2781" s="120" t="b">
        <f t="shared" si="392"/>
        <v>0</v>
      </c>
      <c r="AI2781" s="121">
        <f t="shared" si="393"/>
        <v>0</v>
      </c>
      <c r="AJ2781" s="170">
        <f>+C2781</f>
        <v>0</v>
      </c>
      <c r="AK2781" s="122" t="str">
        <f>IF(ISNA(VLOOKUP(postponeList!D2781,[1]Sheet!$A$2:$B$12,2,FALSE))," ",(VLOOKUP(postponeList!D2781,[1]Sheet!$A$2:$B$12,2,FALSE)))</f>
        <v xml:space="preserve"> </v>
      </c>
      <c r="AL2781" s="122" t="str">
        <f>IF(ISNA(VLOOKUP(E2781,[1]Sheet!$G$2:$H$40,2,FALSE))," ",VLOOKUP(E2781,[1]Sheet!$G$2:$H$40,2,FALSE))</f>
        <v xml:space="preserve"> </v>
      </c>
      <c r="AM2781" s="122" t="str">
        <f>IF(ISNA(VLOOKUP(G2781,[1]Sheet!$K$2:$L$159,2,FALSE))," ",(VLOOKUP(G2781,[1]Sheet!$K$2:$L$159,2,FALSE)))</f>
        <v xml:space="preserve"> </v>
      </c>
      <c r="AN2781" s="122" t="str">
        <f>IF(ISNA(VLOOKUP(I2781&amp;C2781,[1]Sheet!$D$2:$E$228,2,FALSE))," ",VLOOKUP(I2781&amp;C2781,[1]Sheet!$D$2:$E$228,2,FALSE))</f>
        <v xml:space="preserve"> </v>
      </c>
      <c r="AO2781" s="122" t="str">
        <f>+I2781&amp;C2781</f>
        <v/>
      </c>
      <c r="AP2781" s="122" t="str">
        <f>C2781&amp;D2781&amp;E2781&amp;G2781&amp;I2781&amp;O2781</f>
        <v/>
      </c>
      <c r="AQ2781" s="122" t="str">
        <f>B2781&amp;D2781&amp;N2781</f>
        <v/>
      </c>
      <c r="AR2781" s="123" t="str">
        <f>+D2781&amp;J2781</f>
        <v/>
      </c>
      <c r="AS2781" s="124" t="str">
        <f t="shared" si="394"/>
        <v/>
      </c>
      <c r="AT2781" s="125" t="str">
        <f t="shared" si="395"/>
        <v/>
      </c>
      <c r="AU2781" s="125" t="str">
        <f>IF(NOT(AT2781=""),VLOOKUP(AT2781,[1]PSI_Category!A:B,2,0),"")</f>
        <v/>
      </c>
      <c r="AV2781" s="167"/>
      <c r="AW2781" s="167"/>
      <c r="AX2781" s="167"/>
    </row>
    <row r="2782" spans="2:50" s="133" customFormat="1" ht="11.4" customHeight="1" x14ac:dyDescent="0.3">
      <c r="B2782" s="104"/>
      <c r="C2782" s="105"/>
      <c r="D2782" s="106"/>
      <c r="E2782" s="107"/>
      <c r="F2782" s="105"/>
      <c r="G2782" s="107"/>
      <c r="H2782" s="105"/>
      <c r="I2782" s="105"/>
      <c r="J2782" s="107"/>
      <c r="K2782" s="105"/>
      <c r="L2782" s="105"/>
      <c r="M2782" s="105"/>
      <c r="N2782" s="105"/>
      <c r="O2782" s="105"/>
      <c r="P2782" s="109"/>
      <c r="Q2782" s="110"/>
      <c r="R2782" s="110"/>
      <c r="S2782" s="110"/>
      <c r="T2782" s="110"/>
      <c r="U2782" s="111"/>
      <c r="V2782" s="111"/>
      <c r="W2782" s="112"/>
      <c r="X2782" s="113"/>
      <c r="Y2782" s="114"/>
      <c r="Z2782" s="115"/>
      <c r="AA2782" s="116"/>
      <c r="AB2782" s="117" t="b">
        <f t="shared" si="387"/>
        <v>0</v>
      </c>
      <c r="AC2782" s="117">
        <f t="shared" si="388"/>
        <v>0</v>
      </c>
      <c r="AD2782" s="118"/>
      <c r="AE2782" s="117" t="b">
        <f t="shared" si="389"/>
        <v>0</v>
      </c>
      <c r="AF2782" s="117">
        <f t="shared" si="390"/>
        <v>0</v>
      </c>
      <c r="AG2782" s="119">
        <f t="shared" si="391"/>
        <v>0</v>
      </c>
      <c r="AH2782" s="120" t="b">
        <f t="shared" si="392"/>
        <v>0</v>
      </c>
      <c r="AI2782" s="121">
        <f t="shared" si="393"/>
        <v>0</v>
      </c>
      <c r="AJ2782" s="170">
        <f>+C2782</f>
        <v>0</v>
      </c>
      <c r="AK2782" s="122" t="str">
        <f>IF(ISNA(VLOOKUP(postponeList!D2782,[1]Sheet!$A$2:$B$12,2,FALSE))," ",(VLOOKUP(postponeList!D2782,[1]Sheet!$A$2:$B$12,2,FALSE)))</f>
        <v xml:space="preserve"> </v>
      </c>
      <c r="AL2782" s="122" t="str">
        <f>IF(ISNA(VLOOKUP(E2782,[1]Sheet!$G$2:$H$40,2,FALSE))," ",VLOOKUP(E2782,[1]Sheet!$G$2:$H$40,2,FALSE))</f>
        <v xml:space="preserve"> </v>
      </c>
      <c r="AM2782" s="122" t="str">
        <f>IF(ISNA(VLOOKUP(G2782,[1]Sheet!$K$2:$L$159,2,FALSE))," ",(VLOOKUP(G2782,[1]Sheet!$K$2:$L$159,2,FALSE)))</f>
        <v xml:space="preserve"> </v>
      </c>
      <c r="AN2782" s="122" t="str">
        <f>IF(ISNA(VLOOKUP(I2782&amp;C2782,[1]Sheet!$D$2:$E$228,2,FALSE))," ",VLOOKUP(I2782&amp;C2782,[1]Sheet!$D$2:$E$228,2,FALSE))</f>
        <v xml:space="preserve"> </v>
      </c>
      <c r="AO2782" s="122" t="str">
        <f>+I2782&amp;C2782</f>
        <v/>
      </c>
      <c r="AP2782" s="122" t="str">
        <f>C2782&amp;D2782&amp;E2782&amp;G2782&amp;I2782&amp;O2782</f>
        <v/>
      </c>
      <c r="AQ2782" s="122" t="str">
        <f>B2782&amp;D2782&amp;N2782</f>
        <v/>
      </c>
      <c r="AR2782" s="123" t="str">
        <f>+D2782&amp;J2782</f>
        <v/>
      </c>
      <c r="AS2782" s="124" t="str">
        <f t="shared" si="394"/>
        <v/>
      </c>
      <c r="AT2782" s="125" t="str">
        <f t="shared" si="395"/>
        <v/>
      </c>
      <c r="AU2782" s="125" t="str">
        <f>IF(NOT(AT2782=""),VLOOKUP(AT2782,[1]PSI_Category!A:B,2,0),"")</f>
        <v/>
      </c>
      <c r="AV2782" s="167"/>
      <c r="AW2782" s="167"/>
      <c r="AX2782" s="167"/>
    </row>
    <row r="2783" spans="2:50" s="133" customFormat="1" ht="11.4" customHeight="1" x14ac:dyDescent="0.3">
      <c r="B2783" s="104"/>
      <c r="C2783" s="105"/>
      <c r="D2783" s="106"/>
      <c r="E2783" s="107"/>
      <c r="F2783" s="105"/>
      <c r="G2783" s="107"/>
      <c r="H2783" s="105"/>
      <c r="I2783" s="105"/>
      <c r="J2783" s="107"/>
      <c r="K2783" s="105"/>
      <c r="L2783" s="105"/>
      <c r="M2783" s="105"/>
      <c r="N2783" s="105"/>
      <c r="O2783" s="105"/>
      <c r="P2783" s="109"/>
      <c r="Q2783" s="110"/>
      <c r="R2783" s="110"/>
      <c r="S2783" s="110"/>
      <c r="T2783" s="110"/>
      <c r="U2783" s="111"/>
      <c r="V2783" s="111"/>
      <c r="W2783" s="112"/>
      <c r="X2783" s="113"/>
      <c r="Y2783" s="114"/>
      <c r="Z2783" s="115"/>
      <c r="AA2783" s="116"/>
      <c r="AB2783" s="117" t="b">
        <f t="shared" si="387"/>
        <v>0</v>
      </c>
      <c r="AC2783" s="117">
        <f t="shared" si="388"/>
        <v>0</v>
      </c>
      <c r="AD2783" s="118"/>
      <c r="AE2783" s="117" t="b">
        <f t="shared" si="389"/>
        <v>0</v>
      </c>
      <c r="AF2783" s="117">
        <f t="shared" si="390"/>
        <v>0</v>
      </c>
      <c r="AG2783" s="119">
        <f t="shared" si="391"/>
        <v>0</v>
      </c>
      <c r="AH2783" s="120" t="b">
        <f t="shared" si="392"/>
        <v>0</v>
      </c>
      <c r="AI2783" s="121">
        <f t="shared" si="393"/>
        <v>0</v>
      </c>
      <c r="AJ2783" s="170">
        <f>+C2783</f>
        <v>0</v>
      </c>
      <c r="AK2783" s="122" t="str">
        <f>IF(ISNA(VLOOKUP(postponeList!D2783,[1]Sheet!$A$2:$B$12,2,FALSE))," ",(VLOOKUP(postponeList!D2783,[1]Sheet!$A$2:$B$12,2,FALSE)))</f>
        <v xml:space="preserve"> </v>
      </c>
      <c r="AL2783" s="122" t="str">
        <f>IF(ISNA(VLOOKUP(E2783,[1]Sheet!$G$2:$H$40,2,FALSE))," ",VLOOKUP(E2783,[1]Sheet!$G$2:$H$40,2,FALSE))</f>
        <v xml:space="preserve"> </v>
      </c>
      <c r="AM2783" s="122" t="str">
        <f>IF(ISNA(VLOOKUP(G2783,[1]Sheet!$K$2:$L$159,2,FALSE))," ",(VLOOKUP(G2783,[1]Sheet!$K$2:$L$159,2,FALSE)))</f>
        <v xml:space="preserve"> </v>
      </c>
      <c r="AN2783" s="122" t="str">
        <f>IF(ISNA(VLOOKUP(I2783&amp;C2783,[1]Sheet!$D$2:$E$228,2,FALSE))," ",VLOOKUP(I2783&amp;C2783,[1]Sheet!$D$2:$E$228,2,FALSE))</f>
        <v xml:space="preserve"> </v>
      </c>
      <c r="AO2783" s="122" t="str">
        <f>+I2783&amp;C2783</f>
        <v/>
      </c>
      <c r="AP2783" s="122" t="str">
        <f>C2783&amp;D2783&amp;E2783&amp;G2783&amp;I2783&amp;O2783</f>
        <v/>
      </c>
      <c r="AQ2783" s="122" t="str">
        <f>B2783&amp;D2783&amp;N2783</f>
        <v/>
      </c>
      <c r="AR2783" s="123" t="str">
        <f>+D2783&amp;J2783</f>
        <v/>
      </c>
      <c r="AS2783" s="124" t="str">
        <f t="shared" si="394"/>
        <v/>
      </c>
      <c r="AT2783" s="125" t="str">
        <f t="shared" si="395"/>
        <v/>
      </c>
      <c r="AU2783" s="125" t="str">
        <f>IF(NOT(AT2783=""),VLOOKUP(AT2783,[1]PSI_Category!A:B,2,0),"")</f>
        <v/>
      </c>
      <c r="AV2783" s="167"/>
      <c r="AW2783" s="167"/>
      <c r="AX2783" s="167"/>
    </row>
    <row r="2784" spans="2:50" s="133" customFormat="1" ht="11.4" customHeight="1" x14ac:dyDescent="0.3">
      <c r="B2784" s="104"/>
      <c r="C2784" s="105"/>
      <c r="D2784" s="106"/>
      <c r="E2784" s="107"/>
      <c r="F2784" s="105"/>
      <c r="G2784" s="107"/>
      <c r="H2784" s="105"/>
      <c r="I2784" s="105"/>
      <c r="J2784" s="107"/>
      <c r="K2784" s="105"/>
      <c r="L2784" s="105"/>
      <c r="M2784" s="105"/>
      <c r="N2784" s="105"/>
      <c r="O2784" s="131"/>
      <c r="P2784" s="109"/>
      <c r="Q2784" s="110"/>
      <c r="R2784" s="110"/>
      <c r="S2784" s="110"/>
      <c r="T2784" s="110"/>
      <c r="U2784" s="111"/>
      <c r="V2784" s="111"/>
      <c r="W2784" s="112"/>
      <c r="X2784" s="113"/>
      <c r="Y2784" s="114"/>
      <c r="Z2784" s="115"/>
      <c r="AA2784" s="116"/>
      <c r="AB2784" s="117" t="b">
        <f t="shared" si="387"/>
        <v>0</v>
      </c>
      <c r="AC2784" s="117">
        <f t="shared" si="388"/>
        <v>0</v>
      </c>
      <c r="AD2784" s="118"/>
      <c r="AE2784" s="117" t="b">
        <f t="shared" si="389"/>
        <v>0</v>
      </c>
      <c r="AF2784" s="117">
        <f t="shared" si="390"/>
        <v>0</v>
      </c>
      <c r="AG2784" s="119">
        <f t="shared" si="391"/>
        <v>0</v>
      </c>
      <c r="AH2784" s="120" t="b">
        <f t="shared" si="392"/>
        <v>0</v>
      </c>
      <c r="AI2784" s="121">
        <f t="shared" si="393"/>
        <v>0</v>
      </c>
      <c r="AJ2784" s="122">
        <f>+C2784</f>
        <v>0</v>
      </c>
      <c r="AK2784" s="122" t="str">
        <f>IF(ISNA(VLOOKUP(postponeList!D2784,[1]Sheet!$A$2:$B$12,2,FALSE))," ",(VLOOKUP(postponeList!D2784,[1]Sheet!$A$2:$B$12,2,FALSE)))</f>
        <v xml:space="preserve"> </v>
      </c>
      <c r="AL2784" s="122" t="str">
        <f>IF(ISNA(VLOOKUP(E2784,[1]Sheet!$G$2:$H$40,2,FALSE))," ",VLOOKUP(E2784,[1]Sheet!$G$2:$H$40,2,FALSE))</f>
        <v xml:space="preserve"> </v>
      </c>
      <c r="AM2784" s="122" t="str">
        <f>IF(ISNA(VLOOKUP(G2784,[1]Sheet!$K$2:$L$159,2,FALSE))," ",(VLOOKUP(G2784,[1]Sheet!$K$2:$L$159,2,FALSE)))</f>
        <v xml:space="preserve"> </v>
      </c>
      <c r="AN2784" s="122" t="str">
        <f>IF(ISNA(VLOOKUP(I2784&amp;C2784,[1]Sheet!$D$2:$E$228,2,FALSE))," ",VLOOKUP(I2784&amp;C2784,[1]Sheet!$D$2:$E$228,2,FALSE))</f>
        <v xml:space="preserve"> </v>
      </c>
      <c r="AO2784" s="122" t="str">
        <f>+I2784&amp;C2784</f>
        <v/>
      </c>
      <c r="AP2784" s="122" t="str">
        <f>C2784&amp;D2784&amp;E2784&amp;G2784&amp;I2784&amp;O2784</f>
        <v/>
      </c>
      <c r="AQ2784" s="122" t="str">
        <f>B2784&amp;D2784&amp;N2784</f>
        <v/>
      </c>
      <c r="AR2784" s="123" t="str">
        <f>+D2784&amp;J2784</f>
        <v/>
      </c>
      <c r="AS2784" s="124" t="str">
        <f t="shared" si="394"/>
        <v/>
      </c>
      <c r="AT2784" s="125" t="str">
        <f t="shared" si="395"/>
        <v/>
      </c>
      <c r="AU2784" s="125" t="str">
        <f>IF(NOT(AT2784=""),VLOOKUP(AT2784,[1]PSI_Category!A:B,2,0),"")</f>
        <v/>
      </c>
      <c r="AV2784" s="167"/>
      <c r="AW2784" s="167"/>
      <c r="AX2784" s="167"/>
    </row>
    <row r="2785" spans="2:50" s="133" customFormat="1" ht="11.4" customHeight="1" x14ac:dyDescent="0.3">
      <c r="B2785" s="104"/>
      <c r="C2785" s="105"/>
      <c r="D2785" s="106"/>
      <c r="E2785" s="107"/>
      <c r="F2785" s="105"/>
      <c r="G2785" s="107"/>
      <c r="H2785" s="105"/>
      <c r="I2785" s="105"/>
      <c r="J2785" s="107"/>
      <c r="K2785" s="105"/>
      <c r="L2785" s="105"/>
      <c r="M2785" s="105"/>
      <c r="N2785" s="105"/>
      <c r="O2785" s="131"/>
      <c r="P2785" s="109"/>
      <c r="Q2785" s="110"/>
      <c r="R2785" s="110"/>
      <c r="S2785" s="110"/>
      <c r="T2785" s="110"/>
      <c r="U2785" s="111"/>
      <c r="V2785" s="111"/>
      <c r="W2785" s="112"/>
      <c r="X2785" s="113"/>
      <c r="Y2785" s="114"/>
      <c r="Z2785" s="115"/>
      <c r="AA2785" s="116"/>
      <c r="AB2785" s="117" t="b">
        <f t="shared" si="387"/>
        <v>0</v>
      </c>
      <c r="AC2785" s="117">
        <f t="shared" si="388"/>
        <v>0</v>
      </c>
      <c r="AD2785" s="118"/>
      <c r="AE2785" s="117" t="b">
        <f t="shared" si="389"/>
        <v>0</v>
      </c>
      <c r="AF2785" s="117">
        <f t="shared" si="390"/>
        <v>0</v>
      </c>
      <c r="AG2785" s="119">
        <f t="shared" si="391"/>
        <v>0</v>
      </c>
      <c r="AH2785" s="120" t="b">
        <f t="shared" si="392"/>
        <v>0</v>
      </c>
      <c r="AI2785" s="121">
        <f t="shared" si="393"/>
        <v>0</v>
      </c>
      <c r="AJ2785" s="122">
        <f>+C2785</f>
        <v>0</v>
      </c>
      <c r="AK2785" s="122" t="str">
        <f>IF(ISNA(VLOOKUP(postponeList!D2785,[1]Sheet!$A$2:$B$12,2,FALSE))," ",(VLOOKUP(postponeList!D2785,[1]Sheet!$A$2:$B$12,2,FALSE)))</f>
        <v xml:space="preserve"> </v>
      </c>
      <c r="AL2785" s="122" t="str">
        <f>IF(ISNA(VLOOKUP(E2785,[1]Sheet!$G$2:$H$40,2,FALSE))," ",VLOOKUP(E2785,[1]Sheet!$G$2:$H$40,2,FALSE))</f>
        <v xml:space="preserve"> </v>
      </c>
      <c r="AM2785" s="122" t="str">
        <f>IF(ISNA(VLOOKUP(G2785,[1]Sheet!$K$2:$L$159,2,FALSE))," ",(VLOOKUP(G2785,[1]Sheet!$K$2:$L$159,2,FALSE)))</f>
        <v xml:space="preserve"> </v>
      </c>
      <c r="AN2785" s="122" t="str">
        <f>IF(ISNA(VLOOKUP(I2785&amp;C2785,[1]Sheet!$D$2:$E$228,2,FALSE))," ",VLOOKUP(I2785&amp;C2785,[1]Sheet!$D$2:$E$228,2,FALSE))</f>
        <v xml:space="preserve"> </v>
      </c>
      <c r="AO2785" s="122" t="str">
        <f>+I2785&amp;C2785</f>
        <v/>
      </c>
      <c r="AP2785" s="122" t="str">
        <f>C2785&amp;D2785&amp;E2785&amp;G2785&amp;I2785&amp;O2785</f>
        <v/>
      </c>
      <c r="AQ2785" s="122" t="str">
        <f>B2785&amp;D2785&amp;N2785</f>
        <v/>
      </c>
      <c r="AR2785" s="123" t="str">
        <f>+D2785&amp;J2785</f>
        <v/>
      </c>
      <c r="AS2785" s="124" t="str">
        <f t="shared" si="394"/>
        <v/>
      </c>
      <c r="AT2785" s="125" t="str">
        <f t="shared" si="395"/>
        <v/>
      </c>
      <c r="AU2785" s="125" t="str">
        <f>IF(NOT(AT2785=""),VLOOKUP(AT2785,[1]PSI_Category!A:B,2,0),"")</f>
        <v/>
      </c>
      <c r="AV2785" s="167"/>
      <c r="AW2785" s="167"/>
      <c r="AX2785" s="167"/>
    </row>
    <row r="2786" spans="2:50" s="133" customFormat="1" ht="11.4" customHeight="1" x14ac:dyDescent="0.3">
      <c r="B2786" s="104"/>
      <c r="C2786" s="105"/>
      <c r="D2786" s="106"/>
      <c r="E2786" s="107"/>
      <c r="F2786" s="105"/>
      <c r="G2786" s="107"/>
      <c r="H2786" s="105"/>
      <c r="I2786" s="105"/>
      <c r="J2786" s="107"/>
      <c r="K2786" s="105"/>
      <c r="L2786" s="105"/>
      <c r="M2786" s="105"/>
      <c r="N2786" s="105"/>
      <c r="O2786" s="131"/>
      <c r="P2786" s="109"/>
      <c r="Q2786" s="110"/>
      <c r="R2786" s="110"/>
      <c r="S2786" s="110"/>
      <c r="T2786" s="110"/>
      <c r="U2786" s="111"/>
      <c r="V2786" s="111"/>
      <c r="W2786" s="112"/>
      <c r="X2786" s="113"/>
      <c r="Y2786" s="114"/>
      <c r="Z2786" s="115"/>
      <c r="AA2786" s="116"/>
      <c r="AB2786" s="117" t="b">
        <f t="shared" si="387"/>
        <v>0</v>
      </c>
      <c r="AC2786" s="117">
        <f t="shared" si="388"/>
        <v>0</v>
      </c>
      <c r="AD2786" s="118"/>
      <c r="AE2786" s="117" t="b">
        <f t="shared" si="389"/>
        <v>0</v>
      </c>
      <c r="AF2786" s="117">
        <f t="shared" si="390"/>
        <v>0</v>
      </c>
      <c r="AG2786" s="119">
        <f t="shared" si="391"/>
        <v>0</v>
      </c>
      <c r="AH2786" s="120" t="b">
        <f t="shared" si="392"/>
        <v>0</v>
      </c>
      <c r="AI2786" s="121">
        <f t="shared" si="393"/>
        <v>0</v>
      </c>
      <c r="AJ2786" s="122">
        <f>+C2786</f>
        <v>0</v>
      </c>
      <c r="AK2786" s="122" t="str">
        <f>IF(ISNA(VLOOKUP(postponeList!D2786,[1]Sheet!$A$2:$B$12,2,FALSE))," ",(VLOOKUP(postponeList!D2786,[1]Sheet!$A$2:$B$12,2,FALSE)))</f>
        <v xml:space="preserve"> </v>
      </c>
      <c r="AL2786" s="122" t="str">
        <f>IF(ISNA(VLOOKUP(E2786,[1]Sheet!$G$2:$H$40,2,FALSE))," ",VLOOKUP(E2786,[1]Sheet!$G$2:$H$40,2,FALSE))</f>
        <v xml:space="preserve"> </v>
      </c>
      <c r="AM2786" s="122" t="str">
        <f>IF(ISNA(VLOOKUP(G2786,[1]Sheet!$K$2:$L$159,2,FALSE))," ",(VLOOKUP(G2786,[1]Sheet!$K$2:$L$159,2,FALSE)))</f>
        <v xml:space="preserve"> </v>
      </c>
      <c r="AN2786" s="122" t="str">
        <f>IF(ISNA(VLOOKUP(I2786&amp;C2786,[1]Sheet!$D$2:$E$228,2,FALSE))," ",VLOOKUP(I2786&amp;C2786,[1]Sheet!$D$2:$E$228,2,FALSE))</f>
        <v xml:space="preserve"> </v>
      </c>
      <c r="AO2786" s="122" t="str">
        <f>+I2786&amp;C2786</f>
        <v/>
      </c>
      <c r="AP2786" s="122" t="str">
        <f>C2786&amp;D2786&amp;E2786&amp;G2786&amp;I2786&amp;O2786</f>
        <v/>
      </c>
      <c r="AQ2786" s="122" t="str">
        <f>B2786&amp;D2786&amp;N2786</f>
        <v/>
      </c>
      <c r="AR2786" s="123" t="str">
        <f>+D2786&amp;J2786</f>
        <v/>
      </c>
      <c r="AS2786" s="124" t="str">
        <f t="shared" si="394"/>
        <v/>
      </c>
      <c r="AT2786" s="125" t="str">
        <f t="shared" si="395"/>
        <v/>
      </c>
      <c r="AU2786" s="125" t="str">
        <f>IF(NOT(AT2786=""),VLOOKUP(AT2786,[1]PSI_Category!A:B,2,0),"")</f>
        <v/>
      </c>
      <c r="AV2786" s="167"/>
      <c r="AW2786" s="167"/>
      <c r="AX2786" s="167"/>
    </row>
    <row r="2787" spans="2:50" s="133" customFormat="1" ht="11.4" customHeight="1" x14ac:dyDescent="0.3">
      <c r="B2787" s="104"/>
      <c r="C2787" s="105"/>
      <c r="D2787" s="106"/>
      <c r="E2787" s="107"/>
      <c r="F2787" s="105"/>
      <c r="G2787" s="107"/>
      <c r="H2787" s="105"/>
      <c r="I2787" s="105"/>
      <c r="J2787" s="107"/>
      <c r="K2787" s="105"/>
      <c r="L2787" s="105"/>
      <c r="M2787" s="105"/>
      <c r="N2787" s="105"/>
      <c r="O2787" s="131"/>
      <c r="P2787" s="109"/>
      <c r="Q2787" s="110"/>
      <c r="R2787" s="110"/>
      <c r="S2787" s="110"/>
      <c r="T2787" s="110"/>
      <c r="U2787" s="111"/>
      <c r="V2787" s="111"/>
      <c r="W2787" s="112"/>
      <c r="X2787" s="113"/>
      <c r="Y2787" s="114"/>
      <c r="Z2787" s="115"/>
      <c r="AA2787" s="116"/>
      <c r="AB2787" s="117" t="b">
        <f t="shared" si="387"/>
        <v>0</v>
      </c>
      <c r="AC2787" s="117">
        <f t="shared" si="388"/>
        <v>0</v>
      </c>
      <c r="AD2787" s="118"/>
      <c r="AE2787" s="117" t="b">
        <f t="shared" si="389"/>
        <v>0</v>
      </c>
      <c r="AF2787" s="117">
        <f t="shared" si="390"/>
        <v>0</v>
      </c>
      <c r="AG2787" s="119">
        <f t="shared" si="391"/>
        <v>0</v>
      </c>
      <c r="AH2787" s="120" t="b">
        <f t="shared" si="392"/>
        <v>0</v>
      </c>
      <c r="AI2787" s="121">
        <f t="shared" si="393"/>
        <v>0</v>
      </c>
      <c r="AJ2787" s="122">
        <f>+C2787</f>
        <v>0</v>
      </c>
      <c r="AK2787" s="122" t="str">
        <f>IF(ISNA(VLOOKUP(postponeList!D2787,[1]Sheet!$A$2:$B$12,2,FALSE))," ",(VLOOKUP(postponeList!D2787,[1]Sheet!$A$2:$B$12,2,FALSE)))</f>
        <v xml:space="preserve"> </v>
      </c>
      <c r="AL2787" s="122" t="str">
        <f>IF(ISNA(VLOOKUP(E2787,[1]Sheet!$G$2:$H$40,2,FALSE))," ",VLOOKUP(E2787,[1]Sheet!$G$2:$H$40,2,FALSE))</f>
        <v xml:space="preserve"> </v>
      </c>
      <c r="AM2787" s="122" t="str">
        <f>IF(ISNA(VLOOKUP(G2787,[1]Sheet!$K$2:$L$159,2,FALSE))," ",(VLOOKUP(G2787,[1]Sheet!$K$2:$L$159,2,FALSE)))</f>
        <v xml:space="preserve"> </v>
      </c>
      <c r="AN2787" s="122" t="str">
        <f>IF(ISNA(VLOOKUP(I2787&amp;C2787,[1]Sheet!$D$2:$E$228,2,FALSE))," ",VLOOKUP(I2787&amp;C2787,[1]Sheet!$D$2:$E$228,2,FALSE))</f>
        <v xml:space="preserve"> </v>
      </c>
      <c r="AO2787" s="122" t="str">
        <f>+I2787&amp;C2787</f>
        <v/>
      </c>
      <c r="AP2787" s="122" t="str">
        <f>C2787&amp;D2787&amp;E2787&amp;G2787&amp;I2787&amp;O2787</f>
        <v/>
      </c>
      <c r="AQ2787" s="122" t="str">
        <f>B2787&amp;D2787&amp;N2787</f>
        <v/>
      </c>
      <c r="AR2787" s="123" t="str">
        <f>+D2787&amp;J2787</f>
        <v/>
      </c>
      <c r="AS2787" s="124" t="str">
        <f t="shared" si="394"/>
        <v/>
      </c>
      <c r="AT2787" s="125" t="str">
        <f t="shared" si="395"/>
        <v/>
      </c>
      <c r="AU2787" s="125" t="str">
        <f>IF(NOT(AT2787=""),VLOOKUP(AT2787,[1]PSI_Category!A:B,2,0),"")</f>
        <v/>
      </c>
      <c r="AV2787" s="167"/>
      <c r="AW2787" s="167"/>
      <c r="AX2787" s="167"/>
    </row>
    <row r="2788" spans="2:50" s="133" customFormat="1" ht="11.4" customHeight="1" x14ac:dyDescent="0.3">
      <c r="B2788" s="104"/>
      <c r="C2788" s="105"/>
      <c r="D2788" s="106"/>
      <c r="E2788" s="107"/>
      <c r="F2788" s="105"/>
      <c r="G2788" s="107"/>
      <c r="H2788" s="105"/>
      <c r="I2788" s="105"/>
      <c r="J2788" s="107"/>
      <c r="K2788" s="105"/>
      <c r="L2788" s="105"/>
      <c r="M2788" s="105"/>
      <c r="N2788" s="105"/>
      <c r="O2788" s="131"/>
      <c r="P2788" s="109"/>
      <c r="Q2788" s="110"/>
      <c r="R2788" s="110"/>
      <c r="S2788" s="110"/>
      <c r="T2788" s="110"/>
      <c r="U2788" s="111"/>
      <c r="V2788" s="111"/>
      <c r="W2788" s="112"/>
      <c r="X2788" s="113"/>
      <c r="Y2788" s="114"/>
      <c r="Z2788" s="115"/>
      <c r="AA2788" s="116"/>
      <c r="AB2788" s="117" t="b">
        <f t="shared" si="387"/>
        <v>0</v>
      </c>
      <c r="AC2788" s="117">
        <f t="shared" si="388"/>
        <v>0</v>
      </c>
      <c r="AD2788" s="118"/>
      <c r="AE2788" s="117" t="b">
        <f t="shared" si="389"/>
        <v>0</v>
      </c>
      <c r="AF2788" s="117">
        <f t="shared" si="390"/>
        <v>0</v>
      </c>
      <c r="AG2788" s="119">
        <f t="shared" si="391"/>
        <v>0</v>
      </c>
      <c r="AH2788" s="120" t="b">
        <f t="shared" si="392"/>
        <v>0</v>
      </c>
      <c r="AI2788" s="121">
        <f t="shared" si="393"/>
        <v>0</v>
      </c>
      <c r="AJ2788" s="122">
        <f>+C2788</f>
        <v>0</v>
      </c>
      <c r="AK2788" s="122" t="str">
        <f>IF(ISNA(VLOOKUP(postponeList!D2788,[1]Sheet!$A$2:$B$12,2,FALSE))," ",(VLOOKUP(postponeList!D2788,[1]Sheet!$A$2:$B$12,2,FALSE)))</f>
        <v xml:space="preserve"> </v>
      </c>
      <c r="AL2788" s="122" t="str">
        <f>IF(ISNA(VLOOKUP(E2788,[1]Sheet!$G$2:$H$40,2,FALSE))," ",VLOOKUP(E2788,[1]Sheet!$G$2:$H$40,2,FALSE))</f>
        <v xml:space="preserve"> </v>
      </c>
      <c r="AM2788" s="122" t="str">
        <f>IF(ISNA(VLOOKUP(G2788,[1]Sheet!$K$2:$L$159,2,FALSE))," ",(VLOOKUP(G2788,[1]Sheet!$K$2:$L$159,2,FALSE)))</f>
        <v xml:space="preserve"> </v>
      </c>
      <c r="AN2788" s="122" t="str">
        <f>IF(ISNA(VLOOKUP(I2788&amp;C2788,[1]Sheet!$D$2:$E$228,2,FALSE))," ",VLOOKUP(I2788&amp;C2788,[1]Sheet!$D$2:$E$228,2,FALSE))</f>
        <v xml:space="preserve"> </v>
      </c>
      <c r="AO2788" s="122" t="str">
        <f>+I2788&amp;C2788</f>
        <v/>
      </c>
      <c r="AP2788" s="122" t="str">
        <f>C2788&amp;D2788&amp;E2788&amp;G2788&amp;I2788&amp;O2788</f>
        <v/>
      </c>
      <c r="AQ2788" s="122" t="str">
        <f>B2788&amp;D2788&amp;N2788</f>
        <v/>
      </c>
      <c r="AR2788" s="123" t="str">
        <f>+D2788&amp;J2788</f>
        <v/>
      </c>
      <c r="AS2788" s="124" t="str">
        <f t="shared" si="394"/>
        <v/>
      </c>
      <c r="AT2788" s="125" t="str">
        <f t="shared" si="395"/>
        <v/>
      </c>
      <c r="AU2788" s="125" t="str">
        <f>IF(NOT(AT2788=""),VLOOKUP(AT2788,[1]PSI_Category!A:B,2,0),"")</f>
        <v/>
      </c>
      <c r="AV2788" s="167"/>
      <c r="AW2788" s="167"/>
      <c r="AX2788" s="167"/>
    </row>
    <row r="2789" spans="2:50" s="133" customFormat="1" ht="11.4" customHeight="1" x14ac:dyDescent="0.3">
      <c r="B2789" s="104"/>
      <c r="C2789" s="105"/>
      <c r="D2789" s="106"/>
      <c r="E2789" s="107"/>
      <c r="F2789" s="105"/>
      <c r="G2789" s="107"/>
      <c r="H2789" s="105"/>
      <c r="I2789" s="105"/>
      <c r="J2789" s="107"/>
      <c r="K2789" s="105"/>
      <c r="L2789" s="105"/>
      <c r="M2789" s="105"/>
      <c r="N2789" s="105"/>
      <c r="O2789" s="131"/>
      <c r="P2789" s="109"/>
      <c r="Q2789" s="110"/>
      <c r="R2789" s="110"/>
      <c r="S2789" s="110"/>
      <c r="T2789" s="110"/>
      <c r="U2789" s="111"/>
      <c r="V2789" s="111"/>
      <c r="W2789" s="112"/>
      <c r="X2789" s="113"/>
      <c r="Y2789" s="114"/>
      <c r="Z2789" s="115"/>
      <c r="AA2789" s="116"/>
      <c r="AB2789" s="117" t="b">
        <f t="shared" si="387"/>
        <v>0</v>
      </c>
      <c r="AC2789" s="117">
        <f t="shared" si="388"/>
        <v>0</v>
      </c>
      <c r="AD2789" s="118"/>
      <c r="AE2789" s="117" t="b">
        <f t="shared" si="389"/>
        <v>0</v>
      </c>
      <c r="AF2789" s="117">
        <f t="shared" si="390"/>
        <v>0</v>
      </c>
      <c r="AG2789" s="119">
        <f t="shared" si="391"/>
        <v>0</v>
      </c>
      <c r="AH2789" s="120" t="b">
        <f t="shared" si="392"/>
        <v>0</v>
      </c>
      <c r="AI2789" s="121">
        <f t="shared" si="393"/>
        <v>0</v>
      </c>
      <c r="AJ2789" s="122">
        <f>+C2789</f>
        <v>0</v>
      </c>
      <c r="AK2789" s="122" t="str">
        <f>IF(ISNA(VLOOKUP(postponeList!D2789,[1]Sheet!$A$2:$B$12,2,FALSE))," ",(VLOOKUP(postponeList!D2789,[1]Sheet!$A$2:$B$12,2,FALSE)))</f>
        <v xml:space="preserve"> </v>
      </c>
      <c r="AL2789" s="122" t="str">
        <f>IF(ISNA(VLOOKUP(E2789,[1]Sheet!$G$2:$H$40,2,FALSE))," ",VLOOKUP(E2789,[1]Sheet!$G$2:$H$40,2,FALSE))</f>
        <v xml:space="preserve"> </v>
      </c>
      <c r="AM2789" s="122" t="str">
        <f>IF(ISNA(VLOOKUP(G2789,[1]Sheet!$K$2:$L$159,2,FALSE))," ",(VLOOKUP(G2789,[1]Sheet!$K$2:$L$159,2,FALSE)))</f>
        <v xml:space="preserve"> </v>
      </c>
      <c r="AN2789" s="122" t="str">
        <f>IF(ISNA(VLOOKUP(I2789&amp;C2789,[1]Sheet!$D$2:$E$228,2,FALSE))," ",VLOOKUP(I2789&amp;C2789,[1]Sheet!$D$2:$E$228,2,FALSE))</f>
        <v xml:space="preserve"> </v>
      </c>
      <c r="AO2789" s="122" t="str">
        <f>+I2789&amp;C2789</f>
        <v/>
      </c>
      <c r="AP2789" s="122" t="str">
        <f>C2789&amp;D2789&amp;E2789&amp;G2789&amp;I2789&amp;O2789</f>
        <v/>
      </c>
      <c r="AQ2789" s="122" t="str">
        <f>B2789&amp;D2789&amp;N2789</f>
        <v/>
      </c>
      <c r="AR2789" s="123" t="str">
        <f>+D2789&amp;J2789</f>
        <v/>
      </c>
      <c r="AS2789" s="124" t="str">
        <f t="shared" si="394"/>
        <v/>
      </c>
      <c r="AT2789" s="125" t="str">
        <f t="shared" si="395"/>
        <v/>
      </c>
      <c r="AU2789" s="125" t="str">
        <f>IF(NOT(AT2789=""),VLOOKUP(AT2789,[1]PSI_Category!A:B,2,0),"")</f>
        <v/>
      </c>
      <c r="AV2789" s="167"/>
      <c r="AW2789" s="167"/>
      <c r="AX2789" s="167"/>
    </row>
    <row r="2790" spans="2:50" s="133" customFormat="1" ht="11.4" customHeight="1" x14ac:dyDescent="0.3">
      <c r="B2790" s="104"/>
      <c r="C2790" s="105"/>
      <c r="D2790" s="106"/>
      <c r="E2790" s="107"/>
      <c r="F2790" s="105"/>
      <c r="G2790" s="107"/>
      <c r="H2790" s="105"/>
      <c r="I2790" s="105"/>
      <c r="J2790" s="107"/>
      <c r="K2790" s="105"/>
      <c r="L2790" s="105"/>
      <c r="M2790" s="105"/>
      <c r="N2790" s="105"/>
      <c r="O2790" s="131"/>
      <c r="P2790" s="109"/>
      <c r="Q2790" s="110"/>
      <c r="R2790" s="110"/>
      <c r="S2790" s="110"/>
      <c r="T2790" s="110"/>
      <c r="U2790" s="111"/>
      <c r="V2790" s="111"/>
      <c r="W2790" s="112"/>
      <c r="X2790" s="113"/>
      <c r="Y2790" s="114"/>
      <c r="Z2790" s="115"/>
      <c r="AA2790" s="116"/>
      <c r="AB2790" s="117" t="b">
        <f t="shared" si="387"/>
        <v>0</v>
      </c>
      <c r="AC2790" s="117">
        <f t="shared" si="388"/>
        <v>0</v>
      </c>
      <c r="AD2790" s="118"/>
      <c r="AE2790" s="117" t="b">
        <f t="shared" si="389"/>
        <v>0</v>
      </c>
      <c r="AF2790" s="117">
        <f t="shared" si="390"/>
        <v>0</v>
      </c>
      <c r="AG2790" s="119">
        <f t="shared" si="391"/>
        <v>0</v>
      </c>
      <c r="AH2790" s="120" t="b">
        <f t="shared" si="392"/>
        <v>0</v>
      </c>
      <c r="AI2790" s="121">
        <f t="shared" si="393"/>
        <v>0</v>
      </c>
      <c r="AJ2790" s="122">
        <f>+C2790</f>
        <v>0</v>
      </c>
      <c r="AK2790" s="122" t="str">
        <f>IF(ISNA(VLOOKUP(postponeList!D2790,[1]Sheet!$A$2:$B$12,2,FALSE))," ",(VLOOKUP(postponeList!D2790,[1]Sheet!$A$2:$B$12,2,FALSE)))</f>
        <v xml:space="preserve"> </v>
      </c>
      <c r="AL2790" s="122" t="str">
        <f>IF(ISNA(VLOOKUP(E2790,[1]Sheet!$G$2:$H$40,2,FALSE))," ",VLOOKUP(E2790,[1]Sheet!$G$2:$H$40,2,FALSE))</f>
        <v xml:space="preserve"> </v>
      </c>
      <c r="AM2790" s="122" t="str">
        <f>IF(ISNA(VLOOKUP(G2790,[1]Sheet!$K$2:$L$159,2,FALSE))," ",(VLOOKUP(G2790,[1]Sheet!$K$2:$L$159,2,FALSE)))</f>
        <v xml:space="preserve"> </v>
      </c>
      <c r="AN2790" s="122" t="str">
        <f>IF(ISNA(VLOOKUP(I2790&amp;C2790,[1]Sheet!$D$2:$E$228,2,FALSE))," ",VLOOKUP(I2790&amp;C2790,[1]Sheet!$D$2:$E$228,2,FALSE))</f>
        <v xml:space="preserve"> </v>
      </c>
      <c r="AO2790" s="122" t="str">
        <f>+I2790&amp;C2790</f>
        <v/>
      </c>
      <c r="AP2790" s="122" t="str">
        <f>C2790&amp;D2790&amp;E2790&amp;G2790&amp;I2790&amp;O2790</f>
        <v/>
      </c>
      <c r="AQ2790" s="122" t="str">
        <f>B2790&amp;D2790&amp;N2790</f>
        <v/>
      </c>
      <c r="AR2790" s="123" t="str">
        <f>+D2790&amp;J2790</f>
        <v/>
      </c>
      <c r="AS2790" s="124" t="str">
        <f t="shared" si="394"/>
        <v/>
      </c>
      <c r="AT2790" s="125" t="str">
        <f t="shared" si="395"/>
        <v/>
      </c>
      <c r="AU2790" s="125" t="str">
        <f>IF(NOT(AT2790=""),VLOOKUP(AT2790,[1]PSI_Category!A:B,2,0),"")</f>
        <v/>
      </c>
      <c r="AV2790" s="167"/>
      <c r="AW2790" s="167"/>
      <c r="AX2790" s="167"/>
    </row>
    <row r="2791" spans="2:50" s="133" customFormat="1" ht="11.4" customHeight="1" x14ac:dyDescent="0.3">
      <c r="B2791" s="104"/>
      <c r="C2791" s="105"/>
      <c r="D2791" s="106"/>
      <c r="E2791" s="107"/>
      <c r="F2791" s="105"/>
      <c r="G2791" s="107"/>
      <c r="H2791" s="105"/>
      <c r="I2791" s="105"/>
      <c r="J2791" s="107"/>
      <c r="K2791" s="105"/>
      <c r="L2791" s="105"/>
      <c r="M2791" s="105"/>
      <c r="N2791" s="105"/>
      <c r="O2791" s="131"/>
      <c r="P2791" s="109"/>
      <c r="Q2791" s="110"/>
      <c r="R2791" s="110"/>
      <c r="S2791" s="110"/>
      <c r="T2791" s="110"/>
      <c r="U2791" s="111"/>
      <c r="V2791" s="111"/>
      <c r="W2791" s="112"/>
      <c r="X2791" s="113"/>
      <c r="Y2791" s="114"/>
      <c r="Z2791" s="115"/>
      <c r="AA2791" s="116"/>
      <c r="AB2791" s="117" t="b">
        <f t="shared" si="387"/>
        <v>0</v>
      </c>
      <c r="AC2791" s="117">
        <f t="shared" si="388"/>
        <v>0</v>
      </c>
      <c r="AD2791" s="118"/>
      <c r="AE2791" s="117" t="b">
        <f t="shared" si="389"/>
        <v>0</v>
      </c>
      <c r="AF2791" s="117">
        <f t="shared" si="390"/>
        <v>0</v>
      </c>
      <c r="AG2791" s="119">
        <f t="shared" si="391"/>
        <v>0</v>
      </c>
      <c r="AH2791" s="120" t="b">
        <f t="shared" si="392"/>
        <v>0</v>
      </c>
      <c r="AI2791" s="121">
        <f t="shared" si="393"/>
        <v>0</v>
      </c>
      <c r="AJ2791" s="122">
        <f>+C2791</f>
        <v>0</v>
      </c>
      <c r="AK2791" s="122" t="str">
        <f>IF(ISNA(VLOOKUP(postponeList!D2791,[1]Sheet!$A$2:$B$12,2,FALSE))," ",(VLOOKUP(postponeList!D2791,[1]Sheet!$A$2:$B$12,2,FALSE)))</f>
        <v xml:space="preserve"> </v>
      </c>
      <c r="AL2791" s="122" t="str">
        <f>IF(ISNA(VLOOKUP(E2791,[1]Sheet!$G$2:$H$40,2,FALSE))," ",VLOOKUP(E2791,[1]Sheet!$G$2:$H$40,2,FALSE))</f>
        <v xml:space="preserve"> </v>
      </c>
      <c r="AM2791" s="122" t="str">
        <f>IF(ISNA(VLOOKUP(G2791,[1]Sheet!$K$2:$L$159,2,FALSE))," ",(VLOOKUP(G2791,[1]Sheet!$K$2:$L$159,2,FALSE)))</f>
        <v xml:space="preserve"> </v>
      </c>
      <c r="AN2791" s="122" t="str">
        <f>IF(ISNA(VLOOKUP(I2791&amp;C2791,[1]Sheet!$D$2:$E$228,2,FALSE))," ",VLOOKUP(I2791&amp;C2791,[1]Sheet!$D$2:$E$228,2,FALSE))</f>
        <v xml:space="preserve"> </v>
      </c>
      <c r="AO2791" s="122" t="str">
        <f>+I2791&amp;C2791</f>
        <v/>
      </c>
      <c r="AP2791" s="122" t="str">
        <f>C2791&amp;D2791&amp;E2791&amp;G2791&amp;I2791&amp;O2791</f>
        <v/>
      </c>
      <c r="AQ2791" s="122" t="str">
        <f>B2791&amp;D2791&amp;N2791</f>
        <v/>
      </c>
      <c r="AR2791" s="123" t="str">
        <f>+D2791&amp;J2791</f>
        <v/>
      </c>
      <c r="AS2791" s="124" t="str">
        <f t="shared" si="394"/>
        <v/>
      </c>
      <c r="AT2791" s="125" t="str">
        <f t="shared" si="395"/>
        <v/>
      </c>
      <c r="AU2791" s="125" t="str">
        <f>IF(NOT(AT2791=""),VLOOKUP(AT2791,[1]PSI_Category!A:B,2,0),"")</f>
        <v/>
      </c>
      <c r="AV2791" s="167"/>
      <c r="AW2791" s="167"/>
      <c r="AX2791" s="167"/>
    </row>
    <row r="2792" spans="2:50" s="133" customFormat="1" ht="11.4" customHeight="1" x14ac:dyDescent="0.3">
      <c r="B2792" s="104"/>
      <c r="C2792" s="105"/>
      <c r="D2792" s="106"/>
      <c r="E2792" s="107"/>
      <c r="F2792" s="105"/>
      <c r="G2792" s="107"/>
      <c r="H2792" s="105"/>
      <c r="I2792" s="105"/>
      <c r="J2792" s="107"/>
      <c r="K2792" s="105"/>
      <c r="L2792" s="105"/>
      <c r="M2792" s="105"/>
      <c r="N2792" s="105"/>
      <c r="O2792" s="131"/>
      <c r="P2792" s="109"/>
      <c r="Q2792" s="110"/>
      <c r="R2792" s="110"/>
      <c r="S2792" s="110"/>
      <c r="T2792" s="110"/>
      <c r="U2792" s="111"/>
      <c r="V2792" s="111"/>
      <c r="W2792" s="112"/>
      <c r="X2792" s="113"/>
      <c r="Y2792" s="114"/>
      <c r="Z2792" s="115"/>
      <c r="AA2792" s="116"/>
      <c r="AB2792" s="117" t="b">
        <f t="shared" si="387"/>
        <v>0</v>
      </c>
      <c r="AC2792" s="117">
        <f t="shared" si="388"/>
        <v>0</v>
      </c>
      <c r="AD2792" s="118"/>
      <c r="AE2792" s="117" t="b">
        <f t="shared" si="389"/>
        <v>0</v>
      </c>
      <c r="AF2792" s="117">
        <f t="shared" si="390"/>
        <v>0</v>
      </c>
      <c r="AG2792" s="119">
        <f t="shared" si="391"/>
        <v>0</v>
      </c>
      <c r="AH2792" s="120" t="b">
        <f t="shared" si="392"/>
        <v>0</v>
      </c>
      <c r="AI2792" s="121">
        <f t="shared" si="393"/>
        <v>0</v>
      </c>
      <c r="AJ2792" s="122">
        <f>+C2792</f>
        <v>0</v>
      </c>
      <c r="AK2792" s="122" t="str">
        <f>IF(ISNA(VLOOKUP(postponeList!D2792,[1]Sheet!$A$2:$B$12,2,FALSE))," ",(VLOOKUP(postponeList!D2792,[1]Sheet!$A$2:$B$12,2,FALSE)))</f>
        <v xml:space="preserve"> </v>
      </c>
      <c r="AL2792" s="122" t="str">
        <f>IF(ISNA(VLOOKUP(E2792,[1]Sheet!$G$2:$H$40,2,FALSE))," ",VLOOKUP(E2792,[1]Sheet!$G$2:$H$40,2,FALSE))</f>
        <v xml:space="preserve"> </v>
      </c>
      <c r="AM2792" s="122" t="str">
        <f>IF(ISNA(VLOOKUP(G2792,[1]Sheet!$K$2:$L$159,2,FALSE))," ",(VLOOKUP(G2792,[1]Sheet!$K$2:$L$159,2,FALSE)))</f>
        <v xml:space="preserve"> </v>
      </c>
      <c r="AN2792" s="122" t="str">
        <f>IF(ISNA(VLOOKUP(I2792&amp;C2792,[1]Sheet!$D$2:$E$228,2,FALSE))," ",VLOOKUP(I2792&amp;C2792,[1]Sheet!$D$2:$E$228,2,FALSE))</f>
        <v xml:space="preserve"> </v>
      </c>
      <c r="AO2792" s="122" t="str">
        <f>+I2792&amp;C2792</f>
        <v/>
      </c>
      <c r="AP2792" s="122" t="str">
        <f>C2792&amp;D2792&amp;E2792&amp;G2792&amp;I2792&amp;O2792</f>
        <v/>
      </c>
      <c r="AQ2792" s="122" t="str">
        <f>B2792&amp;D2792&amp;N2792</f>
        <v/>
      </c>
      <c r="AR2792" s="123" t="str">
        <f>+D2792&amp;J2792</f>
        <v/>
      </c>
      <c r="AS2792" s="124" t="str">
        <f t="shared" si="394"/>
        <v/>
      </c>
      <c r="AT2792" s="125" t="str">
        <f t="shared" si="395"/>
        <v/>
      </c>
      <c r="AU2792" s="125" t="str">
        <f>IF(NOT(AT2792=""),VLOOKUP(AT2792,[1]PSI_Category!A:B,2,0),"")</f>
        <v/>
      </c>
      <c r="AV2792" s="167"/>
      <c r="AW2792" s="167"/>
      <c r="AX2792" s="167"/>
    </row>
    <row r="2793" spans="2:50" s="133" customFormat="1" ht="11.4" customHeight="1" x14ac:dyDescent="0.3">
      <c r="B2793" s="104"/>
      <c r="C2793" s="105"/>
      <c r="D2793" s="106"/>
      <c r="E2793" s="107"/>
      <c r="F2793" s="105"/>
      <c r="G2793" s="107"/>
      <c r="H2793" s="105"/>
      <c r="I2793" s="105"/>
      <c r="J2793" s="107"/>
      <c r="K2793" s="105"/>
      <c r="L2793" s="105"/>
      <c r="M2793" s="105"/>
      <c r="N2793" s="105"/>
      <c r="O2793" s="131"/>
      <c r="P2793" s="109"/>
      <c r="Q2793" s="110"/>
      <c r="R2793" s="110"/>
      <c r="S2793" s="110"/>
      <c r="T2793" s="110"/>
      <c r="U2793" s="111"/>
      <c r="V2793" s="111"/>
      <c r="W2793" s="112"/>
      <c r="X2793" s="113"/>
      <c r="Y2793" s="114"/>
      <c r="Z2793" s="115"/>
      <c r="AA2793" s="116"/>
      <c r="AB2793" s="117" t="b">
        <f t="shared" si="387"/>
        <v>0</v>
      </c>
      <c r="AC2793" s="117">
        <f t="shared" si="388"/>
        <v>0</v>
      </c>
      <c r="AD2793" s="118"/>
      <c r="AE2793" s="117" t="b">
        <f t="shared" si="389"/>
        <v>0</v>
      </c>
      <c r="AF2793" s="117">
        <f t="shared" si="390"/>
        <v>0</v>
      </c>
      <c r="AG2793" s="119">
        <f t="shared" si="391"/>
        <v>0</v>
      </c>
      <c r="AH2793" s="120" t="b">
        <f t="shared" si="392"/>
        <v>0</v>
      </c>
      <c r="AI2793" s="121">
        <f t="shared" si="393"/>
        <v>0</v>
      </c>
      <c r="AJ2793" s="122">
        <f>+C2793</f>
        <v>0</v>
      </c>
      <c r="AK2793" s="122" t="str">
        <f>IF(ISNA(VLOOKUP(postponeList!D2793,[1]Sheet!$A$2:$B$12,2,FALSE))," ",(VLOOKUP(postponeList!D2793,[1]Sheet!$A$2:$B$12,2,FALSE)))</f>
        <v xml:space="preserve"> </v>
      </c>
      <c r="AL2793" s="122" t="str">
        <f>IF(ISNA(VLOOKUP(E2793,[1]Sheet!$G$2:$H$40,2,FALSE))," ",VLOOKUP(E2793,[1]Sheet!$G$2:$H$40,2,FALSE))</f>
        <v xml:space="preserve"> </v>
      </c>
      <c r="AM2793" s="122" t="str">
        <f>IF(ISNA(VLOOKUP(G2793,[1]Sheet!$K$2:$L$159,2,FALSE))," ",(VLOOKUP(G2793,[1]Sheet!$K$2:$L$159,2,FALSE)))</f>
        <v xml:space="preserve"> </v>
      </c>
      <c r="AN2793" s="122" t="str">
        <f>IF(ISNA(VLOOKUP(I2793&amp;C2793,[1]Sheet!$D$2:$E$228,2,FALSE))," ",VLOOKUP(I2793&amp;C2793,[1]Sheet!$D$2:$E$228,2,FALSE))</f>
        <v xml:space="preserve"> </v>
      </c>
      <c r="AO2793" s="122" t="str">
        <f>+I2793&amp;C2793</f>
        <v/>
      </c>
      <c r="AP2793" s="122" t="str">
        <f>C2793&amp;D2793&amp;E2793&amp;G2793&amp;I2793&amp;O2793</f>
        <v/>
      </c>
      <c r="AQ2793" s="122" t="str">
        <f>B2793&amp;D2793&amp;N2793</f>
        <v/>
      </c>
      <c r="AR2793" s="123" t="str">
        <f>+D2793&amp;J2793</f>
        <v/>
      </c>
      <c r="AS2793" s="124" t="str">
        <f t="shared" si="394"/>
        <v/>
      </c>
      <c r="AT2793" s="125" t="str">
        <f t="shared" si="395"/>
        <v/>
      </c>
      <c r="AU2793" s="125" t="str">
        <f>IF(NOT(AT2793=""),VLOOKUP(AT2793,[1]PSI_Category!A:B,2,0),"")</f>
        <v/>
      </c>
      <c r="AV2793" s="167"/>
      <c r="AW2793" s="167"/>
      <c r="AX2793" s="167"/>
    </row>
    <row r="2794" spans="2:50" s="133" customFormat="1" ht="11.4" customHeight="1" x14ac:dyDescent="0.3">
      <c r="B2794" s="104"/>
      <c r="C2794" s="105"/>
      <c r="D2794" s="106"/>
      <c r="E2794" s="107"/>
      <c r="F2794" s="105"/>
      <c r="G2794" s="107"/>
      <c r="H2794" s="105"/>
      <c r="I2794" s="105"/>
      <c r="J2794" s="107"/>
      <c r="K2794" s="105"/>
      <c r="L2794" s="105"/>
      <c r="M2794" s="105"/>
      <c r="N2794" s="105"/>
      <c r="O2794" s="131"/>
      <c r="P2794" s="109"/>
      <c r="Q2794" s="110"/>
      <c r="R2794" s="110"/>
      <c r="S2794" s="110"/>
      <c r="T2794" s="110"/>
      <c r="U2794" s="111"/>
      <c r="V2794" s="111"/>
      <c r="W2794" s="112"/>
      <c r="X2794" s="113"/>
      <c r="Y2794" s="114"/>
      <c r="Z2794" s="115"/>
      <c r="AA2794" s="116"/>
      <c r="AB2794" s="117" t="b">
        <f t="shared" si="387"/>
        <v>0</v>
      </c>
      <c r="AC2794" s="117">
        <f t="shared" si="388"/>
        <v>0</v>
      </c>
      <c r="AD2794" s="132"/>
      <c r="AE2794" s="117" t="b">
        <f t="shared" si="389"/>
        <v>0</v>
      </c>
      <c r="AF2794" s="117">
        <f t="shared" si="390"/>
        <v>0</v>
      </c>
      <c r="AG2794" s="119">
        <f t="shared" si="391"/>
        <v>0</v>
      </c>
      <c r="AH2794" s="120" t="b">
        <f t="shared" si="392"/>
        <v>0</v>
      </c>
      <c r="AI2794" s="121">
        <f t="shared" si="393"/>
        <v>0</v>
      </c>
      <c r="AJ2794" s="122">
        <f>+C2794</f>
        <v>0</v>
      </c>
      <c r="AK2794" s="122" t="str">
        <f>IF(ISNA(VLOOKUP(postponeList!D2794,[1]Sheet!$A$2:$B$12,2,FALSE))," ",(VLOOKUP(postponeList!D2794,[1]Sheet!$A$2:$B$12,2,FALSE)))</f>
        <v xml:space="preserve"> </v>
      </c>
      <c r="AL2794" s="122" t="str">
        <f>IF(ISNA(VLOOKUP(E2794,[1]Sheet!$G$2:$H$40,2,FALSE))," ",VLOOKUP(E2794,[1]Sheet!$G$2:$H$40,2,FALSE))</f>
        <v xml:space="preserve"> </v>
      </c>
      <c r="AM2794" s="122" t="str">
        <f>IF(ISNA(VLOOKUP(G2794,[1]Sheet!$K$2:$L$159,2,FALSE))," ",(VLOOKUP(G2794,[1]Sheet!$K$2:$L$159,2,FALSE)))</f>
        <v xml:space="preserve"> </v>
      </c>
      <c r="AN2794" s="122" t="str">
        <f>IF(ISNA(VLOOKUP(I2794&amp;C2794,[1]Sheet!$D$2:$E$228,2,FALSE))," ",VLOOKUP(I2794&amp;C2794,[1]Sheet!$D$2:$E$228,2,FALSE))</f>
        <v xml:space="preserve"> </v>
      </c>
      <c r="AO2794" s="122" t="str">
        <f>+I2794&amp;C2794</f>
        <v/>
      </c>
      <c r="AP2794" s="122" t="str">
        <f>C2794&amp;D2794&amp;E2794&amp;G2794&amp;I2794&amp;O2794</f>
        <v/>
      </c>
      <c r="AQ2794" s="122" t="str">
        <f>B2794&amp;D2794&amp;N2794</f>
        <v/>
      </c>
      <c r="AR2794" s="123" t="str">
        <f>+D2794&amp;J2794</f>
        <v/>
      </c>
      <c r="AS2794" s="124" t="str">
        <f t="shared" si="394"/>
        <v/>
      </c>
      <c r="AT2794" s="125" t="str">
        <f t="shared" si="395"/>
        <v/>
      </c>
      <c r="AU2794" s="125" t="str">
        <f>IF(NOT(AT2794=""),VLOOKUP(AT2794,[1]PSI_Category!A:B,2,0),"")</f>
        <v/>
      </c>
      <c r="AV2794" s="167"/>
      <c r="AW2794" s="167"/>
      <c r="AX2794" s="167"/>
    </row>
    <row r="2795" spans="2:50" s="133" customFormat="1" ht="11.4" customHeight="1" x14ac:dyDescent="0.3">
      <c r="B2795" s="104"/>
      <c r="C2795" s="105"/>
      <c r="D2795" s="106"/>
      <c r="E2795" s="107"/>
      <c r="F2795" s="105"/>
      <c r="G2795" s="107"/>
      <c r="H2795" s="105"/>
      <c r="I2795" s="105"/>
      <c r="J2795" s="107"/>
      <c r="K2795" s="105"/>
      <c r="L2795" s="105"/>
      <c r="M2795" s="105"/>
      <c r="N2795" s="105"/>
      <c r="O2795" s="131"/>
      <c r="P2795" s="109"/>
      <c r="Q2795" s="110"/>
      <c r="R2795" s="110"/>
      <c r="S2795" s="110"/>
      <c r="T2795" s="110"/>
      <c r="U2795" s="111"/>
      <c r="V2795" s="111"/>
      <c r="W2795" s="112"/>
      <c r="X2795" s="113"/>
      <c r="Y2795" s="114"/>
      <c r="Z2795" s="115"/>
      <c r="AA2795" s="116"/>
      <c r="AB2795" s="117" t="b">
        <f t="shared" si="387"/>
        <v>0</v>
      </c>
      <c r="AC2795" s="117">
        <f t="shared" si="388"/>
        <v>0</v>
      </c>
      <c r="AD2795" s="132"/>
      <c r="AE2795" s="117" t="b">
        <f t="shared" si="389"/>
        <v>0</v>
      </c>
      <c r="AF2795" s="117">
        <f t="shared" si="390"/>
        <v>0</v>
      </c>
      <c r="AG2795" s="119">
        <f t="shared" si="391"/>
        <v>0</v>
      </c>
      <c r="AH2795" s="120" t="b">
        <f t="shared" si="392"/>
        <v>0</v>
      </c>
      <c r="AI2795" s="121">
        <f t="shared" si="393"/>
        <v>0</v>
      </c>
      <c r="AJ2795" s="122">
        <f>+C2795</f>
        <v>0</v>
      </c>
      <c r="AK2795" s="122" t="str">
        <f>IF(ISNA(VLOOKUP(postponeList!D2795,[1]Sheet!$A$2:$B$12,2,FALSE))," ",(VLOOKUP(postponeList!D2795,[1]Sheet!$A$2:$B$12,2,FALSE)))</f>
        <v xml:space="preserve"> </v>
      </c>
      <c r="AL2795" s="122" t="str">
        <f>IF(ISNA(VLOOKUP(E2795,[1]Sheet!$G$2:$H$40,2,FALSE))," ",VLOOKUP(E2795,[1]Sheet!$G$2:$H$40,2,FALSE))</f>
        <v xml:space="preserve"> </v>
      </c>
      <c r="AM2795" s="122" t="str">
        <f>IF(ISNA(VLOOKUP(G2795,[1]Sheet!$K$2:$L$159,2,FALSE))," ",(VLOOKUP(G2795,[1]Sheet!$K$2:$L$159,2,FALSE)))</f>
        <v xml:space="preserve"> </v>
      </c>
      <c r="AN2795" s="122" t="str">
        <f>IF(ISNA(VLOOKUP(I2795&amp;C2795,[1]Sheet!$D$2:$E$228,2,FALSE))," ",VLOOKUP(I2795&amp;C2795,[1]Sheet!$D$2:$E$228,2,FALSE))</f>
        <v xml:space="preserve"> </v>
      </c>
      <c r="AO2795" s="122" t="str">
        <f>+I2795&amp;C2795</f>
        <v/>
      </c>
      <c r="AP2795" s="122" t="str">
        <f>C2795&amp;D2795&amp;E2795&amp;G2795&amp;I2795&amp;O2795</f>
        <v/>
      </c>
      <c r="AQ2795" s="122" t="str">
        <f>B2795&amp;D2795&amp;N2795</f>
        <v/>
      </c>
      <c r="AR2795" s="123" t="str">
        <f>+D2795&amp;J2795</f>
        <v/>
      </c>
      <c r="AS2795" s="124" t="str">
        <f t="shared" si="394"/>
        <v/>
      </c>
      <c r="AT2795" s="125" t="str">
        <f t="shared" si="395"/>
        <v/>
      </c>
      <c r="AU2795" s="125" t="str">
        <f>IF(NOT(AT2795=""),VLOOKUP(AT2795,[1]PSI_Category!A:B,2,0),"")</f>
        <v/>
      </c>
      <c r="AV2795" s="167"/>
      <c r="AW2795" s="167"/>
      <c r="AX2795" s="167"/>
    </row>
    <row r="2796" spans="2:50" s="133" customFormat="1" ht="11.4" customHeight="1" x14ac:dyDescent="0.3">
      <c r="B2796" s="104"/>
      <c r="C2796" s="105"/>
      <c r="D2796" s="106"/>
      <c r="E2796" s="107"/>
      <c r="F2796" s="105"/>
      <c r="G2796" s="107"/>
      <c r="H2796" s="105"/>
      <c r="I2796" s="105"/>
      <c r="J2796" s="107"/>
      <c r="K2796" s="105"/>
      <c r="L2796" s="105"/>
      <c r="M2796" s="105"/>
      <c r="N2796" s="105"/>
      <c r="O2796" s="131"/>
      <c r="P2796" s="109"/>
      <c r="Q2796" s="110"/>
      <c r="R2796" s="110"/>
      <c r="S2796" s="110"/>
      <c r="T2796" s="110"/>
      <c r="U2796" s="111"/>
      <c r="V2796" s="111"/>
      <c r="W2796" s="112"/>
      <c r="X2796" s="113"/>
      <c r="Y2796" s="114"/>
      <c r="Z2796" s="115"/>
      <c r="AA2796" s="116"/>
      <c r="AB2796" s="117" t="b">
        <f t="shared" si="387"/>
        <v>0</v>
      </c>
      <c r="AC2796" s="117">
        <f t="shared" si="388"/>
        <v>0</v>
      </c>
      <c r="AD2796" s="132"/>
      <c r="AE2796" s="117" t="b">
        <f t="shared" si="389"/>
        <v>0</v>
      </c>
      <c r="AF2796" s="117">
        <f t="shared" si="390"/>
        <v>0</v>
      </c>
      <c r="AG2796" s="119">
        <f t="shared" si="391"/>
        <v>0</v>
      </c>
      <c r="AH2796" s="120" t="b">
        <f t="shared" si="392"/>
        <v>0</v>
      </c>
      <c r="AI2796" s="121">
        <f t="shared" si="393"/>
        <v>0</v>
      </c>
      <c r="AJ2796" s="122">
        <f>+C2796</f>
        <v>0</v>
      </c>
      <c r="AK2796" s="122" t="str">
        <f>IF(ISNA(VLOOKUP(postponeList!D2796,[1]Sheet!$A$2:$B$12,2,FALSE))," ",(VLOOKUP(postponeList!D2796,[1]Sheet!$A$2:$B$12,2,FALSE)))</f>
        <v xml:space="preserve"> </v>
      </c>
      <c r="AL2796" s="122" t="str">
        <f>IF(ISNA(VLOOKUP(E2796,[1]Sheet!$G$2:$H$40,2,FALSE))," ",VLOOKUP(E2796,[1]Sheet!$G$2:$H$40,2,FALSE))</f>
        <v xml:space="preserve"> </v>
      </c>
      <c r="AM2796" s="122" t="str">
        <f>IF(ISNA(VLOOKUP(G2796,[1]Sheet!$K$2:$L$159,2,FALSE))," ",(VLOOKUP(G2796,[1]Sheet!$K$2:$L$159,2,FALSE)))</f>
        <v xml:space="preserve"> </v>
      </c>
      <c r="AN2796" s="122" t="str">
        <f>IF(ISNA(VLOOKUP(I2796&amp;C2796,[1]Sheet!$D$2:$E$228,2,FALSE))," ",VLOOKUP(I2796&amp;C2796,[1]Sheet!$D$2:$E$228,2,FALSE))</f>
        <v xml:space="preserve"> </v>
      </c>
      <c r="AO2796" s="122" t="str">
        <f>+I2796&amp;C2796</f>
        <v/>
      </c>
      <c r="AP2796" s="122" t="str">
        <f>C2796&amp;D2796&amp;E2796&amp;G2796&amp;I2796&amp;O2796</f>
        <v/>
      </c>
      <c r="AQ2796" s="122" t="str">
        <f>B2796&amp;D2796&amp;N2796</f>
        <v/>
      </c>
      <c r="AR2796" s="123" t="str">
        <f>+D2796&amp;J2796</f>
        <v/>
      </c>
      <c r="AS2796" s="124" t="str">
        <f t="shared" si="394"/>
        <v/>
      </c>
      <c r="AT2796" s="125" t="str">
        <f t="shared" si="395"/>
        <v/>
      </c>
      <c r="AU2796" s="125" t="str">
        <f>IF(NOT(AT2796=""),VLOOKUP(AT2796,[1]PSI_Category!A:B,2,0),"")</f>
        <v/>
      </c>
      <c r="AV2796" s="167"/>
      <c r="AW2796" s="167"/>
      <c r="AX2796" s="167"/>
    </row>
    <row r="2797" spans="2:50" s="133" customFormat="1" ht="11.4" customHeight="1" x14ac:dyDescent="0.3">
      <c r="B2797" s="104"/>
      <c r="C2797" s="105"/>
      <c r="D2797" s="106"/>
      <c r="E2797" s="107"/>
      <c r="F2797" s="105"/>
      <c r="G2797" s="107"/>
      <c r="H2797" s="105"/>
      <c r="I2797" s="105"/>
      <c r="J2797" s="107"/>
      <c r="K2797" s="105"/>
      <c r="L2797" s="105"/>
      <c r="M2797" s="105"/>
      <c r="N2797" s="105"/>
      <c r="O2797" s="131"/>
      <c r="P2797" s="109"/>
      <c r="Q2797" s="110"/>
      <c r="R2797" s="110"/>
      <c r="S2797" s="110"/>
      <c r="T2797" s="110"/>
      <c r="U2797" s="111"/>
      <c r="V2797" s="111"/>
      <c r="W2797" s="112"/>
      <c r="X2797" s="113"/>
      <c r="Y2797" s="114"/>
      <c r="Z2797" s="115"/>
      <c r="AA2797" s="116"/>
      <c r="AB2797" s="117" t="b">
        <f t="shared" si="387"/>
        <v>0</v>
      </c>
      <c r="AC2797" s="117">
        <f t="shared" si="388"/>
        <v>0</v>
      </c>
      <c r="AD2797" s="132"/>
      <c r="AE2797" s="117" t="b">
        <f t="shared" si="389"/>
        <v>0</v>
      </c>
      <c r="AF2797" s="117">
        <f t="shared" si="390"/>
        <v>0</v>
      </c>
      <c r="AG2797" s="119">
        <f t="shared" si="391"/>
        <v>0</v>
      </c>
      <c r="AH2797" s="120" t="b">
        <f t="shared" si="392"/>
        <v>0</v>
      </c>
      <c r="AI2797" s="121">
        <f t="shared" si="393"/>
        <v>0</v>
      </c>
      <c r="AJ2797" s="122">
        <f>+C2797</f>
        <v>0</v>
      </c>
      <c r="AK2797" s="122" t="str">
        <f>IF(ISNA(VLOOKUP(postponeList!D2797,[1]Sheet!$A$2:$B$12,2,FALSE))," ",(VLOOKUP(postponeList!D2797,[1]Sheet!$A$2:$B$12,2,FALSE)))</f>
        <v xml:space="preserve"> </v>
      </c>
      <c r="AL2797" s="122" t="str">
        <f>IF(ISNA(VLOOKUP(E2797,[1]Sheet!$G$2:$H$40,2,FALSE))," ",VLOOKUP(E2797,[1]Sheet!$G$2:$H$40,2,FALSE))</f>
        <v xml:space="preserve"> </v>
      </c>
      <c r="AM2797" s="122" t="str">
        <f>IF(ISNA(VLOOKUP(G2797,[1]Sheet!$K$2:$L$159,2,FALSE))," ",(VLOOKUP(G2797,[1]Sheet!$K$2:$L$159,2,FALSE)))</f>
        <v xml:space="preserve"> </v>
      </c>
      <c r="AN2797" s="122" t="str">
        <f>IF(ISNA(VLOOKUP(I2797&amp;C2797,[1]Sheet!$D$2:$E$228,2,FALSE))," ",VLOOKUP(I2797&amp;C2797,[1]Sheet!$D$2:$E$228,2,FALSE))</f>
        <v xml:space="preserve"> </v>
      </c>
      <c r="AO2797" s="122" t="str">
        <f>+I2797&amp;C2797</f>
        <v/>
      </c>
      <c r="AP2797" s="122" t="str">
        <f>C2797&amp;D2797&amp;E2797&amp;G2797&amp;I2797&amp;O2797</f>
        <v/>
      </c>
      <c r="AQ2797" s="122" t="str">
        <f>B2797&amp;D2797&amp;N2797</f>
        <v/>
      </c>
      <c r="AR2797" s="123" t="str">
        <f>+D2797&amp;J2797</f>
        <v/>
      </c>
      <c r="AS2797" s="124" t="str">
        <f t="shared" si="394"/>
        <v/>
      </c>
      <c r="AT2797" s="125" t="str">
        <f t="shared" si="395"/>
        <v/>
      </c>
      <c r="AU2797" s="125" t="str">
        <f>IF(NOT(AT2797=""),VLOOKUP(AT2797,[1]PSI_Category!A:B,2,0),"")</f>
        <v/>
      </c>
      <c r="AV2797" s="167"/>
      <c r="AW2797" s="167"/>
      <c r="AX2797" s="167"/>
    </row>
    <row r="2798" spans="2:50" s="133" customFormat="1" ht="11.4" customHeight="1" x14ac:dyDescent="0.3">
      <c r="B2798" s="104"/>
      <c r="C2798" s="105"/>
      <c r="D2798" s="106"/>
      <c r="E2798" s="107"/>
      <c r="F2798" s="105"/>
      <c r="G2798" s="107"/>
      <c r="H2798" s="105"/>
      <c r="I2798" s="105"/>
      <c r="J2798" s="107"/>
      <c r="K2798" s="105"/>
      <c r="L2798" s="105"/>
      <c r="M2798" s="105"/>
      <c r="N2798" s="105"/>
      <c r="O2798" s="131"/>
      <c r="P2798" s="109"/>
      <c r="Q2798" s="110"/>
      <c r="R2798" s="110"/>
      <c r="S2798" s="110"/>
      <c r="T2798" s="110"/>
      <c r="U2798" s="111"/>
      <c r="V2798" s="111"/>
      <c r="W2798" s="112"/>
      <c r="X2798" s="113"/>
      <c r="Y2798" s="114"/>
      <c r="Z2798" s="115"/>
      <c r="AA2798" s="116"/>
      <c r="AB2798" s="117" t="b">
        <f t="shared" si="387"/>
        <v>0</v>
      </c>
      <c r="AC2798" s="117">
        <f t="shared" si="388"/>
        <v>0</v>
      </c>
      <c r="AD2798" s="132"/>
      <c r="AE2798" s="117" t="b">
        <f t="shared" si="389"/>
        <v>0</v>
      </c>
      <c r="AF2798" s="117">
        <f t="shared" si="390"/>
        <v>0</v>
      </c>
      <c r="AG2798" s="119">
        <f t="shared" si="391"/>
        <v>0</v>
      </c>
      <c r="AH2798" s="120" t="b">
        <f t="shared" si="392"/>
        <v>0</v>
      </c>
      <c r="AI2798" s="121">
        <f t="shared" si="393"/>
        <v>0</v>
      </c>
      <c r="AJ2798" s="122">
        <f>+C2798</f>
        <v>0</v>
      </c>
      <c r="AK2798" s="122" t="str">
        <f>IF(ISNA(VLOOKUP(postponeList!D2798,[1]Sheet!$A$2:$B$12,2,FALSE))," ",(VLOOKUP(postponeList!D2798,[1]Sheet!$A$2:$B$12,2,FALSE)))</f>
        <v xml:space="preserve"> </v>
      </c>
      <c r="AL2798" s="122" t="str">
        <f>IF(ISNA(VLOOKUP(E2798,[1]Sheet!$G$2:$H$40,2,FALSE))," ",VLOOKUP(E2798,[1]Sheet!$G$2:$H$40,2,FALSE))</f>
        <v xml:space="preserve"> </v>
      </c>
      <c r="AM2798" s="122" t="str">
        <f>IF(ISNA(VLOOKUP(G2798,[1]Sheet!$K$2:$L$159,2,FALSE))," ",(VLOOKUP(G2798,[1]Sheet!$K$2:$L$159,2,FALSE)))</f>
        <v xml:space="preserve"> </v>
      </c>
      <c r="AN2798" s="122" t="str">
        <f>IF(ISNA(VLOOKUP(I2798&amp;C2798,[1]Sheet!$D$2:$E$228,2,FALSE))," ",VLOOKUP(I2798&amp;C2798,[1]Sheet!$D$2:$E$228,2,FALSE))</f>
        <v xml:space="preserve"> </v>
      </c>
      <c r="AO2798" s="122" t="str">
        <f>+I2798&amp;C2798</f>
        <v/>
      </c>
      <c r="AP2798" s="122" t="str">
        <f>C2798&amp;D2798&amp;E2798&amp;G2798&amp;I2798&amp;O2798</f>
        <v/>
      </c>
      <c r="AQ2798" s="122" t="str">
        <f>B2798&amp;D2798&amp;N2798</f>
        <v/>
      </c>
      <c r="AR2798" s="123" t="str">
        <f>+D2798&amp;J2798</f>
        <v/>
      </c>
      <c r="AS2798" s="124" t="str">
        <f t="shared" si="394"/>
        <v/>
      </c>
      <c r="AT2798" s="125" t="str">
        <f t="shared" si="395"/>
        <v/>
      </c>
      <c r="AU2798" s="125" t="str">
        <f>IF(NOT(AT2798=""),VLOOKUP(AT2798,[1]PSI_Category!A:B,2,0),"")</f>
        <v/>
      </c>
      <c r="AV2798" s="167"/>
      <c r="AW2798" s="167"/>
      <c r="AX2798" s="167"/>
    </row>
    <row r="2799" spans="2:50" s="133" customFormat="1" ht="11.4" customHeight="1" x14ac:dyDescent="0.3">
      <c r="B2799" s="104"/>
      <c r="C2799" s="105"/>
      <c r="D2799" s="106"/>
      <c r="E2799" s="107"/>
      <c r="F2799" s="105"/>
      <c r="G2799" s="107"/>
      <c r="H2799" s="105"/>
      <c r="I2799" s="105"/>
      <c r="J2799" s="107"/>
      <c r="K2799" s="105"/>
      <c r="L2799" s="105"/>
      <c r="M2799" s="105"/>
      <c r="N2799" s="105"/>
      <c r="O2799" s="131"/>
      <c r="P2799" s="109"/>
      <c r="Q2799" s="110"/>
      <c r="R2799" s="110"/>
      <c r="S2799" s="110"/>
      <c r="T2799" s="110"/>
      <c r="U2799" s="111"/>
      <c r="V2799" s="111"/>
      <c r="W2799" s="112"/>
      <c r="X2799" s="113"/>
      <c r="Y2799" s="114"/>
      <c r="Z2799" s="115"/>
      <c r="AA2799" s="116"/>
      <c r="AB2799" s="117" t="b">
        <f t="shared" si="387"/>
        <v>0</v>
      </c>
      <c r="AC2799" s="117">
        <f t="shared" si="388"/>
        <v>0</v>
      </c>
      <c r="AD2799" s="132"/>
      <c r="AE2799" s="117" t="b">
        <f t="shared" si="389"/>
        <v>0</v>
      </c>
      <c r="AF2799" s="117">
        <f t="shared" si="390"/>
        <v>0</v>
      </c>
      <c r="AG2799" s="119">
        <f t="shared" si="391"/>
        <v>0</v>
      </c>
      <c r="AH2799" s="120" t="b">
        <f t="shared" si="392"/>
        <v>0</v>
      </c>
      <c r="AI2799" s="121">
        <f t="shared" si="393"/>
        <v>0</v>
      </c>
      <c r="AJ2799" s="122">
        <f>+C2799</f>
        <v>0</v>
      </c>
      <c r="AK2799" s="122" t="str">
        <f>IF(ISNA(VLOOKUP(postponeList!D2799,[1]Sheet!$A$2:$B$12,2,FALSE))," ",(VLOOKUP(postponeList!D2799,[1]Sheet!$A$2:$B$12,2,FALSE)))</f>
        <v xml:space="preserve"> </v>
      </c>
      <c r="AL2799" s="122" t="str">
        <f>IF(ISNA(VLOOKUP(E2799,[1]Sheet!$G$2:$H$40,2,FALSE))," ",VLOOKUP(E2799,[1]Sheet!$G$2:$H$40,2,FALSE))</f>
        <v xml:space="preserve"> </v>
      </c>
      <c r="AM2799" s="122" t="str">
        <f>IF(ISNA(VLOOKUP(G2799,[1]Sheet!$K$2:$L$159,2,FALSE))," ",(VLOOKUP(G2799,[1]Sheet!$K$2:$L$159,2,FALSE)))</f>
        <v xml:space="preserve"> </v>
      </c>
      <c r="AN2799" s="122" t="str">
        <f>IF(ISNA(VLOOKUP(I2799&amp;C2799,[1]Sheet!$D$2:$E$228,2,FALSE))," ",VLOOKUP(I2799&amp;C2799,[1]Sheet!$D$2:$E$228,2,FALSE))</f>
        <v xml:space="preserve"> </v>
      </c>
      <c r="AO2799" s="122" t="str">
        <f>+I2799&amp;C2799</f>
        <v/>
      </c>
      <c r="AP2799" s="122" t="str">
        <f>C2799&amp;D2799&amp;E2799&amp;G2799&amp;I2799&amp;O2799</f>
        <v/>
      </c>
      <c r="AQ2799" s="122" t="str">
        <f>B2799&amp;D2799&amp;N2799</f>
        <v/>
      </c>
      <c r="AR2799" s="123" t="str">
        <f>+D2799&amp;J2799</f>
        <v/>
      </c>
      <c r="AS2799" s="124" t="str">
        <f t="shared" si="394"/>
        <v/>
      </c>
      <c r="AT2799" s="125" t="str">
        <f t="shared" si="395"/>
        <v/>
      </c>
      <c r="AU2799" s="125" t="str">
        <f>IF(NOT(AT2799=""),VLOOKUP(AT2799,[1]PSI_Category!A:B,2,0),"")</f>
        <v/>
      </c>
      <c r="AV2799" s="167"/>
      <c r="AW2799" s="167"/>
      <c r="AX2799" s="167"/>
    </row>
    <row r="2800" spans="2:50" s="133" customFormat="1" ht="11.4" customHeight="1" x14ac:dyDescent="0.3">
      <c r="B2800" s="104"/>
      <c r="C2800" s="105"/>
      <c r="D2800" s="106"/>
      <c r="E2800" s="107"/>
      <c r="F2800" s="105"/>
      <c r="G2800" s="107"/>
      <c r="H2800" s="105"/>
      <c r="I2800" s="105"/>
      <c r="J2800" s="107"/>
      <c r="K2800" s="105"/>
      <c r="L2800" s="105"/>
      <c r="M2800" s="105"/>
      <c r="N2800" s="105"/>
      <c r="O2800" s="131"/>
      <c r="P2800" s="109"/>
      <c r="Q2800" s="110"/>
      <c r="R2800" s="110"/>
      <c r="S2800" s="110"/>
      <c r="T2800" s="110"/>
      <c r="U2800" s="111"/>
      <c r="V2800" s="111"/>
      <c r="W2800" s="112"/>
      <c r="X2800" s="113"/>
      <c r="Y2800" s="114"/>
      <c r="Z2800" s="115"/>
      <c r="AA2800" s="116"/>
      <c r="AB2800" s="117" t="b">
        <f t="shared" si="387"/>
        <v>0</v>
      </c>
      <c r="AC2800" s="117">
        <f t="shared" si="388"/>
        <v>0</v>
      </c>
      <c r="AD2800" s="132"/>
      <c r="AE2800" s="117" t="b">
        <f t="shared" si="389"/>
        <v>0</v>
      </c>
      <c r="AF2800" s="117">
        <f t="shared" si="390"/>
        <v>0</v>
      </c>
      <c r="AG2800" s="119">
        <f t="shared" si="391"/>
        <v>0</v>
      </c>
      <c r="AH2800" s="120" t="b">
        <f t="shared" si="392"/>
        <v>0</v>
      </c>
      <c r="AI2800" s="121">
        <f t="shared" si="393"/>
        <v>0</v>
      </c>
      <c r="AJ2800" s="122">
        <f>+C2800</f>
        <v>0</v>
      </c>
      <c r="AK2800" s="122" t="str">
        <f>IF(ISNA(VLOOKUP(postponeList!D2800,[1]Sheet!$A$2:$B$12,2,FALSE))," ",(VLOOKUP(postponeList!D2800,[1]Sheet!$A$2:$B$12,2,FALSE)))</f>
        <v xml:space="preserve"> </v>
      </c>
      <c r="AL2800" s="122" t="str">
        <f>IF(ISNA(VLOOKUP(E2800,[1]Sheet!$G$2:$H$40,2,FALSE))," ",VLOOKUP(E2800,[1]Sheet!$G$2:$H$40,2,FALSE))</f>
        <v xml:space="preserve"> </v>
      </c>
      <c r="AM2800" s="122" t="str">
        <f>IF(ISNA(VLOOKUP(G2800,[1]Sheet!$K$2:$L$159,2,FALSE))," ",(VLOOKUP(G2800,[1]Sheet!$K$2:$L$159,2,FALSE)))</f>
        <v xml:space="preserve"> </v>
      </c>
      <c r="AN2800" s="122" t="str">
        <f>IF(ISNA(VLOOKUP(I2800&amp;C2800,[1]Sheet!$D$2:$E$228,2,FALSE))," ",VLOOKUP(I2800&amp;C2800,[1]Sheet!$D$2:$E$228,2,FALSE))</f>
        <v xml:space="preserve"> </v>
      </c>
      <c r="AO2800" s="122" t="str">
        <f>+I2800&amp;C2800</f>
        <v/>
      </c>
      <c r="AP2800" s="122" t="str">
        <f>C2800&amp;D2800&amp;E2800&amp;G2800&amp;I2800&amp;O2800</f>
        <v/>
      </c>
      <c r="AQ2800" s="122" t="str">
        <f>B2800&amp;D2800&amp;N2800</f>
        <v/>
      </c>
      <c r="AR2800" s="123" t="str">
        <f>+D2800&amp;J2800</f>
        <v/>
      </c>
      <c r="AS2800" s="124" t="str">
        <f t="shared" si="394"/>
        <v/>
      </c>
      <c r="AT2800" s="125" t="str">
        <f t="shared" si="395"/>
        <v/>
      </c>
      <c r="AU2800" s="125" t="str">
        <f>IF(NOT(AT2800=""),VLOOKUP(AT2800,[1]PSI_Category!A:B,2,0),"")</f>
        <v/>
      </c>
      <c r="AV2800" s="167"/>
      <c r="AW2800" s="167"/>
      <c r="AX2800" s="167"/>
    </row>
    <row r="2801" spans="2:50" s="133" customFormat="1" ht="11.4" customHeight="1" x14ac:dyDescent="0.3">
      <c r="B2801" s="104"/>
      <c r="C2801" s="105"/>
      <c r="D2801" s="106"/>
      <c r="E2801" s="107"/>
      <c r="F2801" s="105"/>
      <c r="G2801" s="107"/>
      <c r="H2801" s="105"/>
      <c r="I2801" s="105"/>
      <c r="J2801" s="107"/>
      <c r="K2801" s="105"/>
      <c r="L2801" s="105"/>
      <c r="M2801" s="105"/>
      <c r="N2801" s="105"/>
      <c r="O2801" s="131"/>
      <c r="P2801" s="109"/>
      <c r="Q2801" s="110"/>
      <c r="R2801" s="110"/>
      <c r="S2801" s="110"/>
      <c r="T2801" s="110"/>
      <c r="U2801" s="111"/>
      <c r="V2801" s="111"/>
      <c r="W2801" s="112"/>
      <c r="X2801" s="113"/>
      <c r="Y2801" s="114"/>
      <c r="Z2801" s="115"/>
      <c r="AA2801" s="116"/>
      <c r="AB2801" s="117" t="b">
        <f t="shared" si="387"/>
        <v>0</v>
      </c>
      <c r="AC2801" s="117">
        <f t="shared" si="388"/>
        <v>0</v>
      </c>
      <c r="AD2801" s="118"/>
      <c r="AE2801" s="117" t="b">
        <f t="shared" si="389"/>
        <v>0</v>
      </c>
      <c r="AF2801" s="117">
        <f t="shared" si="390"/>
        <v>0</v>
      </c>
      <c r="AG2801" s="119">
        <f t="shared" si="391"/>
        <v>0</v>
      </c>
      <c r="AH2801" s="120" t="b">
        <f t="shared" si="392"/>
        <v>0</v>
      </c>
      <c r="AI2801" s="121">
        <f t="shared" si="393"/>
        <v>0</v>
      </c>
      <c r="AJ2801" s="122">
        <f>+C2801</f>
        <v>0</v>
      </c>
      <c r="AK2801" s="122" t="str">
        <f>IF(ISNA(VLOOKUP(postponeList!D2801,[1]Sheet!$A$2:$B$12,2,FALSE))," ",(VLOOKUP(postponeList!D2801,[1]Sheet!$A$2:$B$12,2,FALSE)))</f>
        <v xml:space="preserve"> </v>
      </c>
      <c r="AL2801" s="122" t="str">
        <f>IF(ISNA(VLOOKUP(E2801,[1]Sheet!$G$2:$H$40,2,FALSE))," ",VLOOKUP(E2801,[1]Sheet!$G$2:$H$40,2,FALSE))</f>
        <v xml:space="preserve"> </v>
      </c>
      <c r="AM2801" s="122" t="str">
        <f>IF(ISNA(VLOOKUP(G2801,[1]Sheet!$K$2:$L$159,2,FALSE))," ",(VLOOKUP(G2801,[1]Sheet!$K$2:$L$159,2,FALSE)))</f>
        <v xml:space="preserve"> </v>
      </c>
      <c r="AN2801" s="122" t="str">
        <f>IF(ISNA(VLOOKUP(I2801&amp;C2801,[1]Sheet!$D$2:$E$228,2,FALSE))," ",VLOOKUP(I2801&amp;C2801,[1]Sheet!$D$2:$E$228,2,FALSE))</f>
        <v xml:space="preserve"> </v>
      </c>
      <c r="AO2801" s="122" t="str">
        <f>+I2801&amp;C2801</f>
        <v/>
      </c>
      <c r="AP2801" s="122" t="str">
        <f>C2801&amp;D2801&amp;E2801&amp;G2801&amp;I2801&amp;O2801</f>
        <v/>
      </c>
      <c r="AQ2801" s="122" t="str">
        <f>B2801&amp;D2801&amp;N2801</f>
        <v/>
      </c>
      <c r="AR2801" s="123" t="str">
        <f>+D2801&amp;J2801</f>
        <v/>
      </c>
      <c r="AS2801" s="124" t="str">
        <f t="shared" si="394"/>
        <v/>
      </c>
      <c r="AT2801" s="125" t="str">
        <f t="shared" si="395"/>
        <v/>
      </c>
      <c r="AU2801" s="125" t="str">
        <f>IF(NOT(AT2801=""),VLOOKUP(AT2801,[1]PSI_Category!A:B,2,0),"")</f>
        <v/>
      </c>
      <c r="AV2801" s="167"/>
      <c r="AW2801" s="167"/>
      <c r="AX2801" s="167"/>
    </row>
    <row r="2802" spans="2:50" s="133" customFormat="1" ht="11.4" customHeight="1" x14ac:dyDescent="0.3">
      <c r="B2802" s="104"/>
      <c r="C2802" s="105"/>
      <c r="D2802" s="106"/>
      <c r="E2802" s="107"/>
      <c r="F2802" s="105"/>
      <c r="G2802" s="107"/>
      <c r="H2802" s="105"/>
      <c r="I2802" s="105"/>
      <c r="J2802" s="107"/>
      <c r="K2802" s="105"/>
      <c r="L2802" s="105"/>
      <c r="M2802" s="105"/>
      <c r="N2802" s="105"/>
      <c r="O2802" s="131"/>
      <c r="P2802" s="109"/>
      <c r="Q2802" s="110"/>
      <c r="R2802" s="110"/>
      <c r="S2802" s="110"/>
      <c r="T2802" s="110"/>
      <c r="U2802" s="111"/>
      <c r="V2802" s="111"/>
      <c r="W2802" s="112"/>
      <c r="X2802" s="113"/>
      <c r="Y2802" s="114"/>
      <c r="Z2802" s="115"/>
      <c r="AA2802" s="116"/>
      <c r="AB2802" s="117" t="b">
        <f t="shared" si="387"/>
        <v>0</v>
      </c>
      <c r="AC2802" s="117">
        <f t="shared" si="388"/>
        <v>0</v>
      </c>
      <c r="AD2802" s="118"/>
      <c r="AE2802" s="117" t="b">
        <f t="shared" si="389"/>
        <v>0</v>
      </c>
      <c r="AF2802" s="117">
        <f t="shared" si="390"/>
        <v>0</v>
      </c>
      <c r="AG2802" s="119">
        <f t="shared" si="391"/>
        <v>0</v>
      </c>
      <c r="AH2802" s="120" t="b">
        <f t="shared" si="392"/>
        <v>0</v>
      </c>
      <c r="AI2802" s="121">
        <f t="shared" si="393"/>
        <v>0</v>
      </c>
      <c r="AJ2802" s="122">
        <f>+C2802</f>
        <v>0</v>
      </c>
      <c r="AK2802" s="122" t="str">
        <f>IF(ISNA(VLOOKUP(postponeList!D2802,[1]Sheet!$A$2:$B$12,2,FALSE))," ",(VLOOKUP(postponeList!D2802,[1]Sheet!$A$2:$B$12,2,FALSE)))</f>
        <v xml:space="preserve"> </v>
      </c>
      <c r="AL2802" s="122" t="str">
        <f>IF(ISNA(VLOOKUP(E2802,[1]Sheet!$G$2:$H$40,2,FALSE))," ",VLOOKUP(E2802,[1]Sheet!$G$2:$H$40,2,FALSE))</f>
        <v xml:space="preserve"> </v>
      </c>
      <c r="AM2802" s="122" t="str">
        <f>IF(ISNA(VLOOKUP(G2802,[1]Sheet!$K$2:$L$159,2,FALSE))," ",(VLOOKUP(G2802,[1]Sheet!$K$2:$L$159,2,FALSE)))</f>
        <v xml:space="preserve"> </v>
      </c>
      <c r="AN2802" s="122" t="str">
        <f>IF(ISNA(VLOOKUP(I2802&amp;C2802,[1]Sheet!$D$2:$E$228,2,FALSE))," ",VLOOKUP(I2802&amp;C2802,[1]Sheet!$D$2:$E$228,2,FALSE))</f>
        <v xml:space="preserve"> </v>
      </c>
      <c r="AO2802" s="122" t="str">
        <f>+I2802&amp;C2802</f>
        <v/>
      </c>
      <c r="AP2802" s="122" t="str">
        <f>C2802&amp;D2802&amp;E2802&amp;G2802&amp;I2802&amp;O2802</f>
        <v/>
      </c>
      <c r="AQ2802" s="122" t="str">
        <f>B2802&amp;D2802&amp;N2802</f>
        <v/>
      </c>
      <c r="AR2802" s="123" t="str">
        <f>+D2802&amp;J2802</f>
        <v/>
      </c>
      <c r="AS2802" s="124" t="str">
        <f t="shared" si="394"/>
        <v/>
      </c>
      <c r="AT2802" s="125" t="str">
        <f t="shared" si="395"/>
        <v/>
      </c>
      <c r="AU2802" s="125" t="str">
        <f>IF(NOT(AT2802=""),VLOOKUP(AT2802,[1]PSI_Category!A:B,2,0),"")</f>
        <v/>
      </c>
      <c r="AV2802" s="167"/>
      <c r="AW2802" s="167"/>
      <c r="AX2802" s="167"/>
    </row>
    <row r="2803" spans="2:50" s="133" customFormat="1" ht="11.4" customHeight="1" x14ac:dyDescent="0.3">
      <c r="B2803" s="104"/>
      <c r="C2803" s="105"/>
      <c r="D2803" s="106"/>
      <c r="E2803" s="107"/>
      <c r="F2803" s="105"/>
      <c r="G2803" s="107"/>
      <c r="H2803" s="105"/>
      <c r="I2803" s="105"/>
      <c r="J2803" s="107"/>
      <c r="K2803" s="105"/>
      <c r="L2803" s="105"/>
      <c r="M2803" s="105"/>
      <c r="N2803" s="105"/>
      <c r="O2803" s="131"/>
      <c r="P2803" s="109"/>
      <c r="Q2803" s="110"/>
      <c r="R2803" s="110"/>
      <c r="S2803" s="110"/>
      <c r="T2803" s="110"/>
      <c r="U2803" s="111"/>
      <c r="V2803" s="111"/>
      <c r="W2803" s="112"/>
      <c r="X2803" s="113"/>
      <c r="Y2803" s="114"/>
      <c r="Z2803" s="115"/>
      <c r="AA2803" s="116"/>
      <c r="AB2803" s="117" t="b">
        <f t="shared" si="387"/>
        <v>0</v>
      </c>
      <c r="AC2803" s="117">
        <f t="shared" si="388"/>
        <v>0</v>
      </c>
      <c r="AD2803" s="118"/>
      <c r="AE2803" s="117" t="b">
        <f t="shared" si="389"/>
        <v>0</v>
      </c>
      <c r="AF2803" s="117">
        <f t="shared" si="390"/>
        <v>0</v>
      </c>
      <c r="AG2803" s="119">
        <f t="shared" si="391"/>
        <v>0</v>
      </c>
      <c r="AH2803" s="120" t="b">
        <f t="shared" si="392"/>
        <v>0</v>
      </c>
      <c r="AI2803" s="121">
        <f t="shared" si="393"/>
        <v>0</v>
      </c>
      <c r="AJ2803" s="122">
        <f>+C2803</f>
        <v>0</v>
      </c>
      <c r="AK2803" s="122" t="str">
        <f>IF(ISNA(VLOOKUP(postponeList!D2803,[1]Sheet!$A$2:$B$12,2,FALSE))," ",(VLOOKUP(postponeList!D2803,[1]Sheet!$A$2:$B$12,2,FALSE)))</f>
        <v xml:space="preserve"> </v>
      </c>
      <c r="AL2803" s="122" t="str">
        <f>IF(ISNA(VLOOKUP(E2803,[1]Sheet!$G$2:$H$40,2,FALSE))," ",VLOOKUP(E2803,[1]Sheet!$G$2:$H$40,2,FALSE))</f>
        <v xml:space="preserve"> </v>
      </c>
      <c r="AM2803" s="122" t="str">
        <f>IF(ISNA(VLOOKUP(G2803,[1]Sheet!$K$2:$L$159,2,FALSE))," ",(VLOOKUP(G2803,[1]Sheet!$K$2:$L$159,2,FALSE)))</f>
        <v xml:space="preserve"> </v>
      </c>
      <c r="AN2803" s="122" t="str">
        <f>IF(ISNA(VLOOKUP(I2803&amp;C2803,[1]Sheet!$D$2:$E$228,2,FALSE))," ",VLOOKUP(I2803&amp;C2803,[1]Sheet!$D$2:$E$228,2,FALSE))</f>
        <v xml:space="preserve"> </v>
      </c>
      <c r="AO2803" s="122" t="str">
        <f>+I2803&amp;C2803</f>
        <v/>
      </c>
      <c r="AP2803" s="122" t="str">
        <f>C2803&amp;D2803&amp;E2803&amp;G2803&amp;I2803&amp;O2803</f>
        <v/>
      </c>
      <c r="AQ2803" s="122" t="str">
        <f>B2803&amp;D2803&amp;N2803</f>
        <v/>
      </c>
      <c r="AR2803" s="123" t="str">
        <f>+D2803&amp;J2803</f>
        <v/>
      </c>
      <c r="AS2803" s="124" t="str">
        <f t="shared" si="394"/>
        <v/>
      </c>
      <c r="AT2803" s="125" t="str">
        <f t="shared" si="395"/>
        <v/>
      </c>
      <c r="AU2803" s="125" t="str">
        <f>IF(NOT(AT2803=""),VLOOKUP(AT2803,[1]PSI_Category!A:B,2,0),"")</f>
        <v/>
      </c>
      <c r="AV2803" s="167"/>
      <c r="AW2803" s="167"/>
      <c r="AX2803" s="167"/>
    </row>
    <row r="2804" spans="2:50" s="133" customFormat="1" ht="11.4" customHeight="1" x14ac:dyDescent="0.3">
      <c r="B2804" s="104"/>
      <c r="C2804" s="105"/>
      <c r="D2804" s="106"/>
      <c r="E2804" s="107"/>
      <c r="F2804" s="105"/>
      <c r="G2804" s="107"/>
      <c r="H2804" s="105"/>
      <c r="I2804" s="105"/>
      <c r="J2804" s="107"/>
      <c r="K2804" s="105"/>
      <c r="L2804" s="105"/>
      <c r="M2804" s="105"/>
      <c r="N2804" s="105"/>
      <c r="O2804" s="131"/>
      <c r="P2804" s="109"/>
      <c r="Q2804" s="110"/>
      <c r="R2804" s="110"/>
      <c r="S2804" s="110"/>
      <c r="T2804" s="110"/>
      <c r="U2804" s="111"/>
      <c r="V2804" s="111"/>
      <c r="W2804" s="112"/>
      <c r="X2804" s="113"/>
      <c r="Y2804" s="114"/>
      <c r="Z2804" s="115"/>
      <c r="AA2804" s="116"/>
      <c r="AB2804" s="117" t="b">
        <f t="shared" si="387"/>
        <v>0</v>
      </c>
      <c r="AC2804" s="117">
        <f t="shared" si="388"/>
        <v>0</v>
      </c>
      <c r="AD2804" s="118"/>
      <c r="AE2804" s="117" t="b">
        <f t="shared" si="389"/>
        <v>0</v>
      </c>
      <c r="AF2804" s="117">
        <f t="shared" si="390"/>
        <v>0</v>
      </c>
      <c r="AG2804" s="119">
        <f t="shared" si="391"/>
        <v>0</v>
      </c>
      <c r="AH2804" s="120" t="b">
        <f t="shared" si="392"/>
        <v>0</v>
      </c>
      <c r="AI2804" s="121">
        <f t="shared" si="393"/>
        <v>0</v>
      </c>
      <c r="AJ2804" s="122">
        <f>+C2804</f>
        <v>0</v>
      </c>
      <c r="AK2804" s="122" t="str">
        <f>IF(ISNA(VLOOKUP(postponeList!D2804,[1]Sheet!$A$2:$B$12,2,FALSE))," ",(VLOOKUP(postponeList!D2804,[1]Sheet!$A$2:$B$12,2,FALSE)))</f>
        <v xml:space="preserve"> </v>
      </c>
      <c r="AL2804" s="122" t="str">
        <f>IF(ISNA(VLOOKUP(E2804,[1]Sheet!$G$2:$H$40,2,FALSE))," ",VLOOKUP(E2804,[1]Sheet!$G$2:$H$40,2,FALSE))</f>
        <v xml:space="preserve"> </v>
      </c>
      <c r="AM2804" s="122" t="str">
        <f>IF(ISNA(VLOOKUP(G2804,[1]Sheet!$K$2:$L$159,2,FALSE))," ",(VLOOKUP(G2804,[1]Sheet!$K$2:$L$159,2,FALSE)))</f>
        <v xml:space="preserve"> </v>
      </c>
      <c r="AN2804" s="122" t="str">
        <f>IF(ISNA(VLOOKUP(I2804&amp;C2804,[1]Sheet!$D$2:$E$228,2,FALSE))," ",VLOOKUP(I2804&amp;C2804,[1]Sheet!$D$2:$E$228,2,FALSE))</f>
        <v xml:space="preserve"> </v>
      </c>
      <c r="AO2804" s="122" t="str">
        <f>+I2804&amp;C2804</f>
        <v/>
      </c>
      <c r="AP2804" s="122" t="str">
        <f>C2804&amp;D2804&amp;E2804&amp;G2804&amp;I2804&amp;O2804</f>
        <v/>
      </c>
      <c r="AQ2804" s="122" t="str">
        <f>B2804&amp;D2804&amp;N2804</f>
        <v/>
      </c>
      <c r="AR2804" s="123" t="str">
        <f>+D2804&amp;J2804</f>
        <v/>
      </c>
      <c r="AS2804" s="124" t="str">
        <f t="shared" si="394"/>
        <v/>
      </c>
      <c r="AT2804" s="125" t="str">
        <f t="shared" si="395"/>
        <v/>
      </c>
      <c r="AU2804" s="125" t="str">
        <f>IF(NOT(AT2804=""),VLOOKUP(AT2804,[1]PSI_Category!A:B,2,0),"")</f>
        <v/>
      </c>
      <c r="AV2804" s="167"/>
      <c r="AW2804" s="167"/>
      <c r="AX2804" s="167"/>
    </row>
    <row r="2805" spans="2:50" s="133" customFormat="1" ht="11.4" customHeight="1" x14ac:dyDescent="0.3">
      <c r="B2805" s="104"/>
      <c r="C2805" s="105"/>
      <c r="D2805" s="106"/>
      <c r="E2805" s="107"/>
      <c r="F2805" s="105"/>
      <c r="G2805" s="107"/>
      <c r="H2805" s="105"/>
      <c r="I2805" s="105"/>
      <c r="J2805" s="107"/>
      <c r="K2805" s="105"/>
      <c r="L2805" s="105"/>
      <c r="M2805" s="105"/>
      <c r="N2805" s="105"/>
      <c r="O2805" s="131"/>
      <c r="P2805" s="109"/>
      <c r="Q2805" s="110"/>
      <c r="R2805" s="110"/>
      <c r="S2805" s="110"/>
      <c r="T2805" s="110"/>
      <c r="U2805" s="111"/>
      <c r="V2805" s="111"/>
      <c r="W2805" s="112"/>
      <c r="X2805" s="113"/>
      <c r="Y2805" s="114"/>
      <c r="Z2805" s="115"/>
      <c r="AA2805" s="116"/>
      <c r="AB2805" s="117" t="b">
        <f t="shared" si="387"/>
        <v>0</v>
      </c>
      <c r="AC2805" s="117">
        <f t="shared" si="388"/>
        <v>0</v>
      </c>
      <c r="AD2805" s="118"/>
      <c r="AE2805" s="117" t="b">
        <f t="shared" si="389"/>
        <v>0</v>
      </c>
      <c r="AF2805" s="117">
        <f t="shared" si="390"/>
        <v>0</v>
      </c>
      <c r="AG2805" s="119">
        <f t="shared" si="391"/>
        <v>0</v>
      </c>
      <c r="AH2805" s="120" t="b">
        <f t="shared" si="392"/>
        <v>0</v>
      </c>
      <c r="AI2805" s="121">
        <f t="shared" si="393"/>
        <v>0</v>
      </c>
      <c r="AJ2805" s="122">
        <f>+C2805</f>
        <v>0</v>
      </c>
      <c r="AK2805" s="122" t="str">
        <f>IF(ISNA(VLOOKUP(postponeList!D2805,[1]Sheet!$A$2:$B$12,2,FALSE))," ",(VLOOKUP(postponeList!D2805,[1]Sheet!$A$2:$B$12,2,FALSE)))</f>
        <v xml:space="preserve"> </v>
      </c>
      <c r="AL2805" s="122" t="str">
        <f>IF(ISNA(VLOOKUP(E2805,[1]Sheet!$G$2:$H$40,2,FALSE))," ",VLOOKUP(E2805,[1]Sheet!$G$2:$H$40,2,FALSE))</f>
        <v xml:space="preserve"> </v>
      </c>
      <c r="AM2805" s="122" t="str">
        <f>IF(ISNA(VLOOKUP(G2805,[1]Sheet!$K$2:$L$159,2,FALSE))," ",(VLOOKUP(G2805,[1]Sheet!$K$2:$L$159,2,FALSE)))</f>
        <v xml:space="preserve"> </v>
      </c>
      <c r="AN2805" s="122" t="str">
        <f>IF(ISNA(VLOOKUP(I2805&amp;C2805,[1]Sheet!$D$2:$E$228,2,FALSE))," ",VLOOKUP(I2805&amp;C2805,[1]Sheet!$D$2:$E$228,2,FALSE))</f>
        <v xml:space="preserve"> </v>
      </c>
      <c r="AO2805" s="122" t="str">
        <f>+I2805&amp;C2805</f>
        <v/>
      </c>
      <c r="AP2805" s="122" t="str">
        <f>C2805&amp;D2805&amp;E2805&amp;G2805&amp;I2805&amp;O2805</f>
        <v/>
      </c>
      <c r="AQ2805" s="122" t="str">
        <f>B2805&amp;D2805&amp;N2805</f>
        <v/>
      </c>
      <c r="AR2805" s="123" t="str">
        <f>+D2805&amp;J2805</f>
        <v/>
      </c>
      <c r="AS2805" s="124" t="str">
        <f t="shared" si="394"/>
        <v/>
      </c>
      <c r="AT2805" s="125" t="str">
        <f t="shared" si="395"/>
        <v/>
      </c>
      <c r="AU2805" s="125" t="str">
        <f>IF(NOT(AT2805=""),VLOOKUP(AT2805,[1]PSI_Category!A:B,2,0),"")</f>
        <v/>
      </c>
      <c r="AV2805" s="167"/>
      <c r="AW2805" s="167"/>
      <c r="AX2805" s="167"/>
    </row>
    <row r="2806" spans="2:50" s="133" customFormat="1" ht="11.4" customHeight="1" x14ac:dyDescent="0.3">
      <c r="B2806" s="104"/>
      <c r="C2806" s="105"/>
      <c r="D2806" s="106"/>
      <c r="E2806" s="107"/>
      <c r="F2806" s="105"/>
      <c r="G2806" s="107"/>
      <c r="H2806" s="105"/>
      <c r="I2806" s="105"/>
      <c r="J2806" s="107"/>
      <c r="K2806" s="105"/>
      <c r="L2806" s="105"/>
      <c r="M2806" s="105"/>
      <c r="N2806" s="105"/>
      <c r="O2806" s="131"/>
      <c r="P2806" s="109"/>
      <c r="Q2806" s="110"/>
      <c r="R2806" s="110"/>
      <c r="S2806" s="110"/>
      <c r="T2806" s="110"/>
      <c r="U2806" s="111"/>
      <c r="V2806" s="111"/>
      <c r="W2806" s="112"/>
      <c r="X2806" s="113"/>
      <c r="Y2806" s="114"/>
      <c r="Z2806" s="115"/>
      <c r="AA2806" s="116"/>
      <c r="AB2806" s="117" t="b">
        <f t="shared" si="387"/>
        <v>0</v>
      </c>
      <c r="AC2806" s="117">
        <f t="shared" si="388"/>
        <v>0</v>
      </c>
      <c r="AD2806" s="118"/>
      <c r="AE2806" s="117" t="b">
        <f t="shared" si="389"/>
        <v>0</v>
      </c>
      <c r="AF2806" s="117">
        <f t="shared" si="390"/>
        <v>0</v>
      </c>
      <c r="AG2806" s="119">
        <f t="shared" si="391"/>
        <v>0</v>
      </c>
      <c r="AH2806" s="120" t="b">
        <f t="shared" si="392"/>
        <v>0</v>
      </c>
      <c r="AI2806" s="121">
        <f t="shared" si="393"/>
        <v>0</v>
      </c>
      <c r="AJ2806" s="122">
        <f>+C2806</f>
        <v>0</v>
      </c>
      <c r="AK2806" s="122" t="str">
        <f>IF(ISNA(VLOOKUP(postponeList!D2806,[1]Sheet!$A$2:$B$12,2,FALSE))," ",(VLOOKUP(postponeList!D2806,[1]Sheet!$A$2:$B$12,2,FALSE)))</f>
        <v xml:space="preserve"> </v>
      </c>
      <c r="AL2806" s="122" t="str">
        <f>IF(ISNA(VLOOKUP(E2806,[1]Sheet!$G$2:$H$40,2,FALSE))," ",VLOOKUP(E2806,[1]Sheet!$G$2:$H$40,2,FALSE))</f>
        <v xml:space="preserve"> </v>
      </c>
      <c r="AM2806" s="122" t="str">
        <f>IF(ISNA(VLOOKUP(G2806,[1]Sheet!$K$2:$L$159,2,FALSE))," ",(VLOOKUP(G2806,[1]Sheet!$K$2:$L$159,2,FALSE)))</f>
        <v xml:space="preserve"> </v>
      </c>
      <c r="AN2806" s="122" t="str">
        <f>IF(ISNA(VLOOKUP(I2806&amp;C2806,[1]Sheet!$D$2:$E$228,2,FALSE))," ",VLOOKUP(I2806&amp;C2806,[1]Sheet!$D$2:$E$228,2,FALSE))</f>
        <v xml:space="preserve"> </v>
      </c>
      <c r="AO2806" s="122" t="str">
        <f>+I2806&amp;C2806</f>
        <v/>
      </c>
      <c r="AP2806" s="122" t="str">
        <f>C2806&amp;D2806&amp;E2806&amp;G2806&amp;I2806&amp;O2806</f>
        <v/>
      </c>
      <c r="AQ2806" s="122" t="str">
        <f>B2806&amp;D2806&amp;N2806</f>
        <v/>
      </c>
      <c r="AR2806" s="123" t="str">
        <f>+D2806&amp;J2806</f>
        <v/>
      </c>
      <c r="AS2806" s="124" t="str">
        <f t="shared" si="394"/>
        <v/>
      </c>
      <c r="AT2806" s="125" t="str">
        <f t="shared" si="395"/>
        <v/>
      </c>
      <c r="AU2806" s="125" t="str">
        <f>IF(NOT(AT2806=""),VLOOKUP(AT2806,[1]PSI_Category!A:B,2,0),"")</f>
        <v/>
      </c>
      <c r="AV2806" s="167"/>
      <c r="AW2806" s="167"/>
      <c r="AX2806" s="167"/>
    </row>
    <row r="2807" spans="2:50" s="133" customFormat="1" ht="11.4" customHeight="1" x14ac:dyDescent="0.3">
      <c r="B2807" s="104"/>
      <c r="C2807" s="105"/>
      <c r="D2807" s="106"/>
      <c r="E2807" s="107"/>
      <c r="F2807" s="105"/>
      <c r="G2807" s="107"/>
      <c r="H2807" s="105"/>
      <c r="I2807" s="105"/>
      <c r="J2807" s="107"/>
      <c r="K2807" s="105"/>
      <c r="L2807" s="105"/>
      <c r="M2807" s="105"/>
      <c r="N2807" s="105"/>
      <c r="O2807" s="131"/>
      <c r="P2807" s="109"/>
      <c r="Q2807" s="110"/>
      <c r="R2807" s="110"/>
      <c r="S2807" s="110"/>
      <c r="T2807" s="110"/>
      <c r="U2807" s="111"/>
      <c r="V2807" s="111"/>
      <c r="W2807" s="112"/>
      <c r="X2807" s="113"/>
      <c r="Y2807" s="114"/>
      <c r="Z2807" s="115"/>
      <c r="AA2807" s="116"/>
      <c r="AB2807" s="117" t="b">
        <f t="shared" si="387"/>
        <v>0</v>
      </c>
      <c r="AC2807" s="117">
        <f t="shared" si="388"/>
        <v>0</v>
      </c>
      <c r="AD2807" s="118"/>
      <c r="AE2807" s="117" t="b">
        <f t="shared" si="389"/>
        <v>0</v>
      </c>
      <c r="AF2807" s="117">
        <f t="shared" si="390"/>
        <v>0</v>
      </c>
      <c r="AG2807" s="119">
        <f t="shared" si="391"/>
        <v>0</v>
      </c>
      <c r="AH2807" s="120" t="b">
        <f t="shared" si="392"/>
        <v>0</v>
      </c>
      <c r="AI2807" s="121">
        <f t="shared" si="393"/>
        <v>0</v>
      </c>
      <c r="AJ2807" s="122">
        <f>+C2807</f>
        <v>0</v>
      </c>
      <c r="AK2807" s="122" t="str">
        <f>IF(ISNA(VLOOKUP(postponeList!D2807,[1]Sheet!$A$2:$B$12,2,FALSE))," ",(VLOOKUP(postponeList!D2807,[1]Sheet!$A$2:$B$12,2,FALSE)))</f>
        <v xml:space="preserve"> </v>
      </c>
      <c r="AL2807" s="122" t="str">
        <f>IF(ISNA(VLOOKUP(E2807,[1]Sheet!$G$2:$H$40,2,FALSE))," ",VLOOKUP(E2807,[1]Sheet!$G$2:$H$40,2,FALSE))</f>
        <v xml:space="preserve"> </v>
      </c>
      <c r="AM2807" s="122" t="str">
        <f>IF(ISNA(VLOOKUP(G2807,[1]Sheet!$K$2:$L$159,2,FALSE))," ",(VLOOKUP(G2807,[1]Sheet!$K$2:$L$159,2,FALSE)))</f>
        <v xml:space="preserve"> </v>
      </c>
      <c r="AN2807" s="122" t="str">
        <f>IF(ISNA(VLOOKUP(I2807&amp;C2807,[1]Sheet!$D$2:$E$228,2,FALSE))," ",VLOOKUP(I2807&amp;C2807,[1]Sheet!$D$2:$E$228,2,FALSE))</f>
        <v xml:space="preserve"> </v>
      </c>
      <c r="AO2807" s="122" t="str">
        <f>+I2807&amp;C2807</f>
        <v/>
      </c>
      <c r="AP2807" s="122" t="str">
        <f>C2807&amp;D2807&amp;E2807&amp;G2807&amp;I2807&amp;O2807</f>
        <v/>
      </c>
      <c r="AQ2807" s="122" t="str">
        <f>B2807&amp;D2807&amp;N2807</f>
        <v/>
      </c>
      <c r="AR2807" s="123" t="str">
        <f>+D2807&amp;J2807</f>
        <v/>
      </c>
      <c r="AS2807" s="124" t="str">
        <f t="shared" si="394"/>
        <v/>
      </c>
      <c r="AT2807" s="125" t="str">
        <f t="shared" si="395"/>
        <v/>
      </c>
      <c r="AU2807" s="125" t="str">
        <f>IF(NOT(AT2807=""),VLOOKUP(AT2807,[1]PSI_Category!A:B,2,0),"")</f>
        <v/>
      </c>
      <c r="AV2807" s="167"/>
      <c r="AW2807" s="167"/>
      <c r="AX2807" s="167"/>
    </row>
    <row r="2808" spans="2:50" s="133" customFormat="1" ht="11.4" customHeight="1" x14ac:dyDescent="0.3">
      <c r="B2808" s="104"/>
      <c r="C2808" s="105"/>
      <c r="D2808" s="106"/>
      <c r="E2808" s="107"/>
      <c r="F2808" s="105"/>
      <c r="G2808" s="107"/>
      <c r="H2808" s="105"/>
      <c r="I2808" s="105"/>
      <c r="J2808" s="107"/>
      <c r="K2808" s="105"/>
      <c r="L2808" s="105"/>
      <c r="M2808" s="105"/>
      <c r="N2808" s="105"/>
      <c r="O2808" s="131"/>
      <c r="P2808" s="109"/>
      <c r="Q2808" s="110"/>
      <c r="R2808" s="110"/>
      <c r="S2808" s="110"/>
      <c r="T2808" s="110"/>
      <c r="U2808" s="111"/>
      <c r="V2808" s="111"/>
      <c r="W2808" s="112"/>
      <c r="X2808" s="113"/>
      <c r="Y2808" s="114"/>
      <c r="Z2808" s="115"/>
      <c r="AA2808" s="116"/>
      <c r="AB2808" s="117" t="b">
        <f t="shared" si="387"/>
        <v>0</v>
      </c>
      <c r="AC2808" s="117">
        <f t="shared" si="388"/>
        <v>0</v>
      </c>
      <c r="AD2808" s="118"/>
      <c r="AE2808" s="117" t="b">
        <f t="shared" si="389"/>
        <v>0</v>
      </c>
      <c r="AF2808" s="117">
        <f t="shared" si="390"/>
        <v>0</v>
      </c>
      <c r="AG2808" s="119">
        <f t="shared" si="391"/>
        <v>0</v>
      </c>
      <c r="AH2808" s="120" t="b">
        <f t="shared" si="392"/>
        <v>0</v>
      </c>
      <c r="AI2808" s="121">
        <f t="shared" si="393"/>
        <v>0</v>
      </c>
      <c r="AJ2808" s="122">
        <f>+C2808</f>
        <v>0</v>
      </c>
      <c r="AK2808" s="122" t="str">
        <f>IF(ISNA(VLOOKUP(postponeList!D2808,[1]Sheet!$A$2:$B$12,2,FALSE))," ",(VLOOKUP(postponeList!D2808,[1]Sheet!$A$2:$B$12,2,FALSE)))</f>
        <v xml:space="preserve"> </v>
      </c>
      <c r="AL2808" s="122" t="str">
        <f>IF(ISNA(VLOOKUP(E2808,[1]Sheet!$G$2:$H$40,2,FALSE))," ",VLOOKUP(E2808,[1]Sheet!$G$2:$H$40,2,FALSE))</f>
        <v xml:space="preserve"> </v>
      </c>
      <c r="AM2808" s="122" t="str">
        <f>IF(ISNA(VLOOKUP(G2808,[1]Sheet!$K$2:$L$159,2,FALSE))," ",(VLOOKUP(G2808,[1]Sheet!$K$2:$L$159,2,FALSE)))</f>
        <v xml:space="preserve"> </v>
      </c>
      <c r="AN2808" s="122" t="str">
        <f>IF(ISNA(VLOOKUP(I2808&amp;C2808,[1]Sheet!$D$2:$E$228,2,FALSE))," ",VLOOKUP(I2808&amp;C2808,[1]Sheet!$D$2:$E$228,2,FALSE))</f>
        <v xml:space="preserve"> </v>
      </c>
      <c r="AO2808" s="122" t="str">
        <f>+I2808&amp;C2808</f>
        <v/>
      </c>
      <c r="AP2808" s="122" t="str">
        <f>C2808&amp;D2808&amp;E2808&amp;G2808&amp;I2808&amp;O2808</f>
        <v/>
      </c>
      <c r="AQ2808" s="122" t="str">
        <f>B2808&amp;D2808&amp;N2808</f>
        <v/>
      </c>
      <c r="AR2808" s="123" t="str">
        <f>+D2808&amp;J2808</f>
        <v/>
      </c>
      <c r="AS2808" s="124" t="str">
        <f t="shared" si="394"/>
        <v/>
      </c>
      <c r="AT2808" s="125" t="str">
        <f t="shared" si="395"/>
        <v/>
      </c>
      <c r="AU2808" s="125" t="str">
        <f>IF(NOT(AT2808=""),VLOOKUP(AT2808,[1]PSI_Category!A:B,2,0),"")</f>
        <v/>
      </c>
      <c r="AV2808" s="167"/>
      <c r="AW2808" s="167"/>
      <c r="AX2808" s="167"/>
    </row>
    <row r="2809" spans="2:50" s="133" customFormat="1" ht="11.4" customHeight="1" x14ac:dyDescent="0.3">
      <c r="B2809" s="104"/>
      <c r="C2809" s="105"/>
      <c r="D2809" s="106"/>
      <c r="E2809" s="107"/>
      <c r="F2809" s="105"/>
      <c r="G2809" s="107"/>
      <c r="H2809" s="105"/>
      <c r="I2809" s="105"/>
      <c r="J2809" s="107"/>
      <c r="K2809" s="105"/>
      <c r="L2809" s="105"/>
      <c r="M2809" s="105"/>
      <c r="N2809" s="105"/>
      <c r="O2809" s="131"/>
      <c r="P2809" s="109"/>
      <c r="Q2809" s="110"/>
      <c r="R2809" s="110"/>
      <c r="S2809" s="110"/>
      <c r="T2809" s="110"/>
      <c r="U2809" s="111"/>
      <c r="V2809" s="111"/>
      <c r="W2809" s="112"/>
      <c r="X2809" s="113"/>
      <c r="Y2809" s="114"/>
      <c r="Z2809" s="115"/>
      <c r="AA2809" s="116"/>
      <c r="AB2809" s="117" t="b">
        <f t="shared" si="387"/>
        <v>0</v>
      </c>
      <c r="AC2809" s="117">
        <f t="shared" si="388"/>
        <v>0</v>
      </c>
      <c r="AD2809" s="118"/>
      <c r="AE2809" s="117" t="b">
        <f t="shared" si="389"/>
        <v>0</v>
      </c>
      <c r="AF2809" s="117">
        <f t="shared" si="390"/>
        <v>0</v>
      </c>
      <c r="AG2809" s="119">
        <f t="shared" si="391"/>
        <v>0</v>
      </c>
      <c r="AH2809" s="120" t="b">
        <f t="shared" si="392"/>
        <v>0</v>
      </c>
      <c r="AI2809" s="121">
        <f t="shared" si="393"/>
        <v>0</v>
      </c>
      <c r="AJ2809" s="122">
        <f>+C2809</f>
        <v>0</v>
      </c>
      <c r="AK2809" s="122" t="str">
        <f>IF(ISNA(VLOOKUP(postponeList!D2809,[1]Sheet!$A$2:$B$12,2,FALSE))," ",(VLOOKUP(postponeList!D2809,[1]Sheet!$A$2:$B$12,2,FALSE)))</f>
        <v xml:space="preserve"> </v>
      </c>
      <c r="AL2809" s="122" t="str">
        <f>IF(ISNA(VLOOKUP(E2809,[1]Sheet!$G$2:$H$40,2,FALSE))," ",VLOOKUP(E2809,[1]Sheet!$G$2:$H$40,2,FALSE))</f>
        <v xml:space="preserve"> </v>
      </c>
      <c r="AM2809" s="122" t="str">
        <f>IF(ISNA(VLOOKUP(G2809,[1]Sheet!$K$2:$L$159,2,FALSE))," ",(VLOOKUP(G2809,[1]Sheet!$K$2:$L$159,2,FALSE)))</f>
        <v xml:space="preserve"> </v>
      </c>
      <c r="AN2809" s="122" t="str">
        <f>IF(ISNA(VLOOKUP(I2809&amp;C2809,[1]Sheet!$D$2:$E$228,2,FALSE))," ",VLOOKUP(I2809&amp;C2809,[1]Sheet!$D$2:$E$228,2,FALSE))</f>
        <v xml:space="preserve"> </v>
      </c>
      <c r="AO2809" s="122" t="str">
        <f>+I2809&amp;C2809</f>
        <v/>
      </c>
      <c r="AP2809" s="122" t="str">
        <f>C2809&amp;D2809&amp;E2809&amp;G2809&amp;I2809&amp;O2809</f>
        <v/>
      </c>
      <c r="AQ2809" s="122" t="str">
        <f>B2809&amp;D2809&amp;N2809</f>
        <v/>
      </c>
      <c r="AR2809" s="123" t="str">
        <f>+D2809&amp;J2809</f>
        <v/>
      </c>
      <c r="AS2809" s="124" t="str">
        <f t="shared" si="394"/>
        <v/>
      </c>
      <c r="AT2809" s="125" t="str">
        <f t="shared" si="395"/>
        <v/>
      </c>
      <c r="AU2809" s="125" t="str">
        <f>IF(NOT(AT2809=""),VLOOKUP(AT2809,[1]PSI_Category!A:B,2,0),"")</f>
        <v/>
      </c>
      <c r="AV2809" s="167"/>
      <c r="AW2809" s="167"/>
      <c r="AX2809" s="167"/>
    </row>
    <row r="2810" spans="2:50" s="133" customFormat="1" ht="11.4" customHeight="1" x14ac:dyDescent="0.3">
      <c r="B2810" s="104"/>
      <c r="C2810" s="105"/>
      <c r="D2810" s="106"/>
      <c r="E2810" s="107"/>
      <c r="F2810" s="105"/>
      <c r="G2810" s="107"/>
      <c r="H2810" s="105"/>
      <c r="I2810" s="105"/>
      <c r="J2810" s="107"/>
      <c r="K2810" s="105"/>
      <c r="L2810" s="105"/>
      <c r="M2810" s="105"/>
      <c r="N2810" s="105"/>
      <c r="O2810" s="131"/>
      <c r="P2810" s="109"/>
      <c r="Q2810" s="110"/>
      <c r="R2810" s="110"/>
      <c r="S2810" s="110"/>
      <c r="T2810" s="110"/>
      <c r="U2810" s="111"/>
      <c r="V2810" s="111"/>
      <c r="W2810" s="112"/>
      <c r="X2810" s="113"/>
      <c r="Y2810" s="114"/>
      <c r="Z2810" s="115"/>
      <c r="AA2810" s="116"/>
      <c r="AB2810" s="117" t="b">
        <f t="shared" si="387"/>
        <v>0</v>
      </c>
      <c r="AC2810" s="117">
        <f t="shared" si="388"/>
        <v>0</v>
      </c>
      <c r="AD2810" s="118"/>
      <c r="AE2810" s="117" t="b">
        <f t="shared" si="389"/>
        <v>0</v>
      </c>
      <c r="AF2810" s="117">
        <f t="shared" si="390"/>
        <v>0</v>
      </c>
      <c r="AG2810" s="119">
        <f t="shared" si="391"/>
        <v>0</v>
      </c>
      <c r="AH2810" s="120" t="b">
        <f t="shared" si="392"/>
        <v>0</v>
      </c>
      <c r="AI2810" s="121">
        <f t="shared" si="393"/>
        <v>0</v>
      </c>
      <c r="AJ2810" s="122">
        <f>+C2810</f>
        <v>0</v>
      </c>
      <c r="AK2810" s="122" t="str">
        <f>IF(ISNA(VLOOKUP(postponeList!D2810,[1]Sheet!$A$2:$B$12,2,FALSE))," ",(VLOOKUP(postponeList!D2810,[1]Sheet!$A$2:$B$12,2,FALSE)))</f>
        <v xml:space="preserve"> </v>
      </c>
      <c r="AL2810" s="122" t="str">
        <f>IF(ISNA(VLOOKUP(E2810,[1]Sheet!$G$2:$H$40,2,FALSE))," ",VLOOKUP(E2810,[1]Sheet!$G$2:$H$40,2,FALSE))</f>
        <v xml:space="preserve"> </v>
      </c>
      <c r="AM2810" s="122" t="str">
        <f>IF(ISNA(VLOOKUP(G2810,[1]Sheet!$K$2:$L$159,2,FALSE))," ",(VLOOKUP(G2810,[1]Sheet!$K$2:$L$159,2,FALSE)))</f>
        <v xml:space="preserve"> </v>
      </c>
      <c r="AN2810" s="122" t="str">
        <f>IF(ISNA(VLOOKUP(I2810&amp;C2810,[1]Sheet!$D$2:$E$228,2,FALSE))," ",VLOOKUP(I2810&amp;C2810,[1]Sheet!$D$2:$E$228,2,FALSE))</f>
        <v xml:space="preserve"> </v>
      </c>
      <c r="AO2810" s="122" t="str">
        <f>+I2810&amp;C2810</f>
        <v/>
      </c>
      <c r="AP2810" s="122" t="str">
        <f>C2810&amp;D2810&amp;E2810&amp;G2810&amp;I2810&amp;O2810</f>
        <v/>
      </c>
      <c r="AQ2810" s="122" t="str">
        <f>B2810&amp;D2810&amp;N2810</f>
        <v/>
      </c>
      <c r="AR2810" s="123" t="str">
        <f>+D2810&amp;J2810</f>
        <v/>
      </c>
      <c r="AS2810" s="124" t="str">
        <f t="shared" si="394"/>
        <v/>
      </c>
      <c r="AT2810" s="125" t="str">
        <f t="shared" si="395"/>
        <v/>
      </c>
      <c r="AU2810" s="125" t="str">
        <f>IF(NOT(AT2810=""),VLOOKUP(AT2810,[1]PSI_Category!A:B,2,0),"")</f>
        <v/>
      </c>
      <c r="AV2810" s="167"/>
      <c r="AW2810" s="167"/>
      <c r="AX2810" s="167"/>
    </row>
    <row r="2811" spans="2:50" s="133" customFormat="1" ht="11.4" customHeight="1" x14ac:dyDescent="0.3">
      <c r="B2811" s="104"/>
      <c r="C2811" s="105"/>
      <c r="D2811" s="106"/>
      <c r="E2811" s="107"/>
      <c r="F2811" s="105"/>
      <c r="G2811" s="107"/>
      <c r="H2811" s="105"/>
      <c r="I2811" s="105"/>
      <c r="J2811" s="107"/>
      <c r="K2811" s="105"/>
      <c r="L2811" s="105"/>
      <c r="M2811" s="105"/>
      <c r="N2811" s="105"/>
      <c r="O2811" s="131"/>
      <c r="P2811" s="109"/>
      <c r="Q2811" s="110"/>
      <c r="R2811" s="110"/>
      <c r="S2811" s="110"/>
      <c r="T2811" s="110"/>
      <c r="U2811" s="111"/>
      <c r="V2811" s="111"/>
      <c r="W2811" s="112"/>
      <c r="X2811" s="113"/>
      <c r="Y2811" s="114"/>
      <c r="Z2811" s="115"/>
      <c r="AA2811" s="116"/>
      <c r="AB2811" s="117" t="b">
        <f t="shared" si="387"/>
        <v>0</v>
      </c>
      <c r="AC2811" s="117">
        <f t="shared" si="388"/>
        <v>0</v>
      </c>
      <c r="AD2811" s="118"/>
      <c r="AE2811" s="117" t="b">
        <f t="shared" si="389"/>
        <v>0</v>
      </c>
      <c r="AF2811" s="117">
        <f t="shared" si="390"/>
        <v>0</v>
      </c>
      <c r="AG2811" s="119">
        <f t="shared" si="391"/>
        <v>0</v>
      </c>
      <c r="AH2811" s="120" t="b">
        <f t="shared" si="392"/>
        <v>0</v>
      </c>
      <c r="AI2811" s="121">
        <f t="shared" si="393"/>
        <v>0</v>
      </c>
      <c r="AJ2811" s="122">
        <f>+C2811</f>
        <v>0</v>
      </c>
      <c r="AK2811" s="122" t="str">
        <f>IF(ISNA(VLOOKUP(postponeList!D2811,[1]Sheet!$A$2:$B$12,2,FALSE))," ",(VLOOKUP(postponeList!D2811,[1]Sheet!$A$2:$B$12,2,FALSE)))</f>
        <v xml:space="preserve"> </v>
      </c>
      <c r="AL2811" s="122" t="str">
        <f>IF(ISNA(VLOOKUP(E2811,[1]Sheet!$G$2:$H$40,2,FALSE))," ",VLOOKUP(E2811,[1]Sheet!$G$2:$H$40,2,FALSE))</f>
        <v xml:space="preserve"> </v>
      </c>
      <c r="AM2811" s="122" t="str">
        <f>IF(ISNA(VLOOKUP(G2811,[1]Sheet!$K$2:$L$159,2,FALSE))," ",(VLOOKUP(G2811,[1]Sheet!$K$2:$L$159,2,FALSE)))</f>
        <v xml:space="preserve"> </v>
      </c>
      <c r="AN2811" s="122" t="str">
        <f>IF(ISNA(VLOOKUP(I2811&amp;C2811,[1]Sheet!$D$2:$E$228,2,FALSE))," ",VLOOKUP(I2811&amp;C2811,[1]Sheet!$D$2:$E$228,2,FALSE))</f>
        <v xml:space="preserve"> </v>
      </c>
      <c r="AO2811" s="122" t="str">
        <f>+I2811&amp;C2811</f>
        <v/>
      </c>
      <c r="AP2811" s="122" t="str">
        <f>C2811&amp;D2811&amp;E2811&amp;G2811&amp;I2811&amp;O2811</f>
        <v/>
      </c>
      <c r="AQ2811" s="122" t="str">
        <f>B2811&amp;D2811&amp;N2811</f>
        <v/>
      </c>
      <c r="AR2811" s="123" t="str">
        <f>+D2811&amp;J2811</f>
        <v/>
      </c>
      <c r="AS2811" s="124" t="str">
        <f t="shared" si="394"/>
        <v/>
      </c>
      <c r="AT2811" s="125" t="str">
        <f t="shared" si="395"/>
        <v/>
      </c>
      <c r="AU2811" s="125" t="str">
        <f>IF(NOT(AT2811=""),VLOOKUP(AT2811,[1]PSI_Category!A:B,2,0),"")</f>
        <v/>
      </c>
      <c r="AV2811" s="167"/>
      <c r="AW2811" s="167"/>
      <c r="AX2811" s="167"/>
    </row>
    <row r="2812" spans="2:50" s="133" customFormat="1" ht="11.4" customHeight="1" x14ac:dyDescent="0.3">
      <c r="B2812" s="104"/>
      <c r="C2812" s="105"/>
      <c r="D2812" s="106"/>
      <c r="E2812" s="107"/>
      <c r="F2812" s="105"/>
      <c r="G2812" s="107"/>
      <c r="H2812" s="105"/>
      <c r="I2812" s="105"/>
      <c r="J2812" s="107"/>
      <c r="K2812" s="105"/>
      <c r="L2812" s="105"/>
      <c r="M2812" s="105"/>
      <c r="N2812" s="105"/>
      <c r="O2812" s="131"/>
      <c r="P2812" s="109"/>
      <c r="Q2812" s="110"/>
      <c r="R2812" s="110"/>
      <c r="S2812" s="110"/>
      <c r="T2812" s="110"/>
      <c r="U2812" s="111"/>
      <c r="V2812" s="111"/>
      <c r="W2812" s="112"/>
      <c r="X2812" s="113"/>
      <c r="Y2812" s="114"/>
      <c r="Z2812" s="115"/>
      <c r="AA2812" s="116"/>
      <c r="AB2812" s="117" t="b">
        <f t="shared" si="387"/>
        <v>0</v>
      </c>
      <c r="AC2812" s="117">
        <f t="shared" si="388"/>
        <v>0</v>
      </c>
      <c r="AD2812" s="118"/>
      <c r="AE2812" s="117" t="b">
        <f t="shared" si="389"/>
        <v>0</v>
      </c>
      <c r="AF2812" s="117">
        <f t="shared" si="390"/>
        <v>0</v>
      </c>
      <c r="AG2812" s="119">
        <f t="shared" si="391"/>
        <v>0</v>
      </c>
      <c r="AH2812" s="120" t="b">
        <f t="shared" si="392"/>
        <v>0</v>
      </c>
      <c r="AI2812" s="121">
        <f t="shared" si="393"/>
        <v>0</v>
      </c>
      <c r="AJ2812" s="122">
        <f>+C2812</f>
        <v>0</v>
      </c>
      <c r="AK2812" s="122" t="str">
        <f>IF(ISNA(VLOOKUP(postponeList!D2812,[1]Sheet!$A$2:$B$12,2,FALSE))," ",(VLOOKUP(postponeList!D2812,[1]Sheet!$A$2:$B$12,2,FALSE)))</f>
        <v xml:space="preserve"> </v>
      </c>
      <c r="AL2812" s="122" t="str">
        <f>IF(ISNA(VLOOKUP(E2812,[1]Sheet!$G$2:$H$40,2,FALSE))," ",VLOOKUP(E2812,[1]Sheet!$G$2:$H$40,2,FALSE))</f>
        <v xml:space="preserve"> </v>
      </c>
      <c r="AM2812" s="122" t="str">
        <f>IF(ISNA(VLOOKUP(G2812,[1]Sheet!$K$2:$L$159,2,FALSE))," ",(VLOOKUP(G2812,[1]Sheet!$K$2:$L$159,2,FALSE)))</f>
        <v xml:space="preserve"> </v>
      </c>
      <c r="AN2812" s="122" t="str">
        <f>IF(ISNA(VLOOKUP(I2812&amp;C2812,[1]Sheet!$D$2:$E$228,2,FALSE))," ",VLOOKUP(I2812&amp;C2812,[1]Sheet!$D$2:$E$228,2,FALSE))</f>
        <v xml:space="preserve"> </v>
      </c>
      <c r="AO2812" s="122" t="str">
        <f>+I2812&amp;C2812</f>
        <v/>
      </c>
      <c r="AP2812" s="122" t="str">
        <f>C2812&amp;D2812&amp;E2812&amp;G2812&amp;I2812&amp;O2812</f>
        <v/>
      </c>
      <c r="AQ2812" s="122" t="str">
        <f>B2812&amp;D2812&amp;N2812</f>
        <v/>
      </c>
      <c r="AR2812" s="123" t="str">
        <f>+D2812&amp;J2812</f>
        <v/>
      </c>
      <c r="AS2812" s="124" t="str">
        <f t="shared" si="394"/>
        <v/>
      </c>
      <c r="AT2812" s="125" t="str">
        <f t="shared" si="395"/>
        <v/>
      </c>
      <c r="AU2812" s="125" t="str">
        <f>IF(NOT(AT2812=""),VLOOKUP(AT2812,[1]PSI_Category!A:B,2,0),"")</f>
        <v/>
      </c>
      <c r="AV2812" s="167"/>
      <c r="AW2812" s="167"/>
      <c r="AX2812" s="167"/>
    </row>
    <row r="2813" spans="2:50" s="133" customFormat="1" ht="11.4" customHeight="1" x14ac:dyDescent="0.3">
      <c r="B2813" s="104"/>
      <c r="C2813" s="105"/>
      <c r="D2813" s="106"/>
      <c r="E2813" s="107"/>
      <c r="F2813" s="105"/>
      <c r="G2813" s="107"/>
      <c r="H2813" s="105"/>
      <c r="I2813" s="105"/>
      <c r="J2813" s="107"/>
      <c r="K2813" s="105"/>
      <c r="L2813" s="105"/>
      <c r="M2813" s="105"/>
      <c r="N2813" s="105"/>
      <c r="O2813" s="131"/>
      <c r="P2813" s="109"/>
      <c r="Q2813" s="110"/>
      <c r="R2813" s="110"/>
      <c r="S2813" s="110"/>
      <c r="T2813" s="110"/>
      <c r="U2813" s="111"/>
      <c r="V2813" s="111"/>
      <c r="W2813" s="112"/>
      <c r="X2813" s="113"/>
      <c r="Y2813" s="114"/>
      <c r="Z2813" s="115"/>
      <c r="AA2813" s="116"/>
      <c r="AB2813" s="117" t="b">
        <f t="shared" si="387"/>
        <v>0</v>
      </c>
      <c r="AC2813" s="117">
        <f t="shared" si="388"/>
        <v>0</v>
      </c>
      <c r="AD2813" s="118"/>
      <c r="AE2813" s="117" t="b">
        <f t="shared" si="389"/>
        <v>0</v>
      </c>
      <c r="AF2813" s="117">
        <f t="shared" si="390"/>
        <v>0</v>
      </c>
      <c r="AG2813" s="119">
        <f t="shared" si="391"/>
        <v>0</v>
      </c>
      <c r="AH2813" s="120" t="b">
        <f t="shared" si="392"/>
        <v>0</v>
      </c>
      <c r="AI2813" s="121">
        <f t="shared" si="393"/>
        <v>0</v>
      </c>
      <c r="AJ2813" s="122">
        <f>+C2813</f>
        <v>0</v>
      </c>
      <c r="AK2813" s="122" t="str">
        <f>IF(ISNA(VLOOKUP(postponeList!D2813,[1]Sheet!$A$2:$B$12,2,FALSE))," ",(VLOOKUP(postponeList!D2813,[1]Sheet!$A$2:$B$12,2,FALSE)))</f>
        <v xml:space="preserve"> </v>
      </c>
      <c r="AL2813" s="122" t="str">
        <f>IF(ISNA(VLOOKUP(E2813,[1]Sheet!$G$2:$H$40,2,FALSE))," ",VLOOKUP(E2813,[1]Sheet!$G$2:$H$40,2,FALSE))</f>
        <v xml:space="preserve"> </v>
      </c>
      <c r="AM2813" s="122" t="str">
        <f>IF(ISNA(VLOOKUP(G2813,[1]Sheet!$K$2:$L$159,2,FALSE))," ",(VLOOKUP(G2813,[1]Sheet!$K$2:$L$159,2,FALSE)))</f>
        <v xml:space="preserve"> </v>
      </c>
      <c r="AN2813" s="122" t="str">
        <f>IF(ISNA(VLOOKUP(I2813&amp;C2813,[1]Sheet!$D$2:$E$228,2,FALSE))," ",VLOOKUP(I2813&amp;C2813,[1]Sheet!$D$2:$E$228,2,FALSE))</f>
        <v xml:space="preserve"> </v>
      </c>
      <c r="AO2813" s="122" t="str">
        <f>+I2813&amp;C2813</f>
        <v/>
      </c>
      <c r="AP2813" s="122" t="str">
        <f>C2813&amp;D2813&amp;E2813&amp;G2813&amp;I2813&amp;O2813</f>
        <v/>
      </c>
      <c r="AQ2813" s="122" t="str">
        <f>B2813&amp;D2813&amp;N2813</f>
        <v/>
      </c>
      <c r="AR2813" s="123" t="str">
        <f>+D2813&amp;J2813</f>
        <v/>
      </c>
      <c r="AS2813" s="124" t="str">
        <f t="shared" si="394"/>
        <v/>
      </c>
      <c r="AT2813" s="125" t="str">
        <f t="shared" si="395"/>
        <v/>
      </c>
      <c r="AU2813" s="125" t="str">
        <f>IF(NOT(AT2813=""),VLOOKUP(AT2813,[1]PSI_Category!A:B,2,0),"")</f>
        <v/>
      </c>
      <c r="AV2813" s="167"/>
      <c r="AW2813" s="167"/>
      <c r="AX2813" s="167"/>
    </row>
    <row r="2814" spans="2:50" s="133" customFormat="1" ht="11.4" customHeight="1" x14ac:dyDescent="0.3">
      <c r="B2814" s="104"/>
      <c r="C2814" s="105"/>
      <c r="D2814" s="106"/>
      <c r="E2814" s="107"/>
      <c r="F2814" s="105"/>
      <c r="G2814" s="107"/>
      <c r="H2814" s="105"/>
      <c r="I2814" s="105"/>
      <c r="J2814" s="107"/>
      <c r="K2814" s="105"/>
      <c r="L2814" s="105"/>
      <c r="M2814" s="105"/>
      <c r="N2814" s="105"/>
      <c r="O2814" s="131"/>
      <c r="P2814" s="109"/>
      <c r="Q2814" s="110"/>
      <c r="R2814" s="110"/>
      <c r="S2814" s="110"/>
      <c r="T2814" s="110"/>
      <c r="U2814" s="111"/>
      <c r="V2814" s="111"/>
      <c r="W2814" s="112"/>
      <c r="X2814" s="113"/>
      <c r="Y2814" s="114"/>
      <c r="Z2814" s="115"/>
      <c r="AA2814" s="116"/>
      <c r="AB2814" s="117" t="b">
        <f t="shared" si="387"/>
        <v>0</v>
      </c>
      <c r="AC2814" s="117">
        <f t="shared" si="388"/>
        <v>0</v>
      </c>
      <c r="AD2814" s="118"/>
      <c r="AE2814" s="117" t="b">
        <f t="shared" si="389"/>
        <v>0</v>
      </c>
      <c r="AF2814" s="117">
        <f t="shared" si="390"/>
        <v>0</v>
      </c>
      <c r="AG2814" s="119">
        <f t="shared" si="391"/>
        <v>0</v>
      </c>
      <c r="AH2814" s="120" t="b">
        <f t="shared" si="392"/>
        <v>0</v>
      </c>
      <c r="AI2814" s="121">
        <f t="shared" si="393"/>
        <v>0</v>
      </c>
      <c r="AJ2814" s="122">
        <f>+C2814</f>
        <v>0</v>
      </c>
      <c r="AK2814" s="122" t="str">
        <f>IF(ISNA(VLOOKUP(postponeList!D2814,[1]Sheet!$A$2:$B$12,2,FALSE))," ",(VLOOKUP(postponeList!D2814,[1]Sheet!$A$2:$B$12,2,FALSE)))</f>
        <v xml:space="preserve"> </v>
      </c>
      <c r="AL2814" s="122" t="str">
        <f>IF(ISNA(VLOOKUP(E2814,[1]Sheet!$G$2:$H$40,2,FALSE))," ",VLOOKUP(E2814,[1]Sheet!$G$2:$H$40,2,FALSE))</f>
        <v xml:space="preserve"> </v>
      </c>
      <c r="AM2814" s="122" t="str">
        <f>IF(ISNA(VLOOKUP(G2814,[1]Sheet!$K$2:$L$159,2,FALSE))," ",(VLOOKUP(G2814,[1]Sheet!$K$2:$L$159,2,FALSE)))</f>
        <v xml:space="preserve"> </v>
      </c>
      <c r="AN2814" s="122" t="str">
        <f>IF(ISNA(VLOOKUP(I2814&amp;C2814,[1]Sheet!$D$2:$E$228,2,FALSE))," ",VLOOKUP(I2814&amp;C2814,[1]Sheet!$D$2:$E$228,2,FALSE))</f>
        <v xml:space="preserve"> </v>
      </c>
      <c r="AO2814" s="122" t="str">
        <f>+I2814&amp;C2814</f>
        <v/>
      </c>
      <c r="AP2814" s="122" t="str">
        <f>C2814&amp;D2814&amp;E2814&amp;G2814&amp;I2814&amp;O2814</f>
        <v/>
      </c>
      <c r="AQ2814" s="122" t="str">
        <f>B2814&amp;D2814&amp;N2814</f>
        <v/>
      </c>
      <c r="AR2814" s="123" t="str">
        <f>+D2814&amp;J2814</f>
        <v/>
      </c>
      <c r="AS2814" s="124" t="str">
        <f t="shared" si="394"/>
        <v/>
      </c>
      <c r="AT2814" s="125" t="str">
        <f t="shared" si="395"/>
        <v/>
      </c>
      <c r="AU2814" s="125" t="str">
        <f>IF(NOT(AT2814=""),VLOOKUP(AT2814,[1]PSI_Category!A:B,2,0),"")</f>
        <v/>
      </c>
      <c r="AV2814" s="167"/>
      <c r="AW2814" s="167"/>
      <c r="AX2814" s="167"/>
    </row>
    <row r="2815" spans="2:50" s="133" customFormat="1" ht="11.4" customHeight="1" x14ac:dyDescent="0.3">
      <c r="B2815" s="104"/>
      <c r="C2815" s="105"/>
      <c r="D2815" s="106"/>
      <c r="E2815" s="107"/>
      <c r="F2815" s="105"/>
      <c r="G2815" s="107"/>
      <c r="H2815" s="105"/>
      <c r="I2815" s="105"/>
      <c r="J2815" s="107"/>
      <c r="K2815" s="105"/>
      <c r="L2815" s="105"/>
      <c r="M2815" s="105"/>
      <c r="N2815" s="105"/>
      <c r="O2815" s="131"/>
      <c r="P2815" s="109"/>
      <c r="Q2815" s="110"/>
      <c r="R2815" s="110"/>
      <c r="S2815" s="110"/>
      <c r="T2815" s="110"/>
      <c r="U2815" s="111"/>
      <c r="V2815" s="111"/>
      <c r="W2815" s="112"/>
      <c r="X2815" s="113"/>
      <c r="Y2815" s="114"/>
      <c r="Z2815" s="115"/>
      <c r="AA2815" s="116"/>
      <c r="AB2815" s="117" t="b">
        <f t="shared" si="387"/>
        <v>0</v>
      </c>
      <c r="AC2815" s="117">
        <f t="shared" si="388"/>
        <v>0</v>
      </c>
      <c r="AD2815" s="118"/>
      <c r="AE2815" s="117" t="b">
        <f t="shared" si="389"/>
        <v>0</v>
      </c>
      <c r="AF2815" s="117">
        <f t="shared" si="390"/>
        <v>0</v>
      </c>
      <c r="AG2815" s="119">
        <f t="shared" si="391"/>
        <v>0</v>
      </c>
      <c r="AH2815" s="120" t="b">
        <f t="shared" si="392"/>
        <v>0</v>
      </c>
      <c r="AI2815" s="121">
        <f t="shared" si="393"/>
        <v>0</v>
      </c>
      <c r="AJ2815" s="122">
        <f>+C2815</f>
        <v>0</v>
      </c>
      <c r="AK2815" s="122" t="str">
        <f>IF(ISNA(VLOOKUP(postponeList!D2815,[1]Sheet!$A$2:$B$12,2,FALSE))," ",(VLOOKUP(postponeList!D2815,[1]Sheet!$A$2:$B$12,2,FALSE)))</f>
        <v xml:space="preserve"> </v>
      </c>
      <c r="AL2815" s="122" t="str">
        <f>IF(ISNA(VLOOKUP(E2815,[1]Sheet!$G$2:$H$40,2,FALSE))," ",VLOOKUP(E2815,[1]Sheet!$G$2:$H$40,2,FALSE))</f>
        <v xml:space="preserve"> </v>
      </c>
      <c r="AM2815" s="122" t="str">
        <f>IF(ISNA(VLOOKUP(G2815,[1]Sheet!$K$2:$L$159,2,FALSE))," ",(VLOOKUP(G2815,[1]Sheet!$K$2:$L$159,2,FALSE)))</f>
        <v xml:space="preserve"> </v>
      </c>
      <c r="AN2815" s="122" t="str">
        <f>IF(ISNA(VLOOKUP(I2815&amp;C2815,[1]Sheet!$D$2:$E$228,2,FALSE))," ",VLOOKUP(I2815&amp;C2815,[1]Sheet!$D$2:$E$228,2,FALSE))</f>
        <v xml:space="preserve"> </v>
      </c>
      <c r="AO2815" s="122" t="str">
        <f>+I2815&amp;C2815</f>
        <v/>
      </c>
      <c r="AP2815" s="122" t="str">
        <f>C2815&amp;D2815&amp;E2815&amp;G2815&amp;I2815&amp;O2815</f>
        <v/>
      </c>
      <c r="AQ2815" s="122" t="str">
        <f>B2815&amp;D2815&amp;N2815</f>
        <v/>
      </c>
      <c r="AR2815" s="123" t="str">
        <f>+D2815&amp;J2815</f>
        <v/>
      </c>
      <c r="AS2815" s="124" t="str">
        <f t="shared" si="394"/>
        <v/>
      </c>
      <c r="AT2815" s="125" t="str">
        <f t="shared" si="395"/>
        <v/>
      </c>
      <c r="AU2815" s="125" t="str">
        <f>IF(NOT(AT2815=""),VLOOKUP(AT2815,[1]PSI_Category!A:B,2,0),"")</f>
        <v/>
      </c>
      <c r="AV2815" s="167"/>
      <c r="AW2815" s="167"/>
      <c r="AX2815" s="167"/>
    </row>
    <row r="2816" spans="2:50" s="133" customFormat="1" ht="11.4" customHeight="1" x14ac:dyDescent="0.3">
      <c r="B2816" s="104"/>
      <c r="C2816" s="105"/>
      <c r="D2816" s="106"/>
      <c r="E2816" s="107"/>
      <c r="F2816" s="105"/>
      <c r="G2816" s="107"/>
      <c r="H2816" s="105"/>
      <c r="I2816" s="105"/>
      <c r="J2816" s="107"/>
      <c r="K2816" s="105"/>
      <c r="L2816" s="105"/>
      <c r="M2816" s="105"/>
      <c r="N2816" s="105"/>
      <c r="O2816" s="131"/>
      <c r="P2816" s="109"/>
      <c r="Q2816" s="110"/>
      <c r="R2816" s="110"/>
      <c r="S2816" s="110"/>
      <c r="T2816" s="110"/>
      <c r="U2816" s="111"/>
      <c r="V2816" s="111"/>
      <c r="W2816" s="112"/>
      <c r="X2816" s="113"/>
      <c r="Y2816" s="114"/>
      <c r="Z2816" s="115"/>
      <c r="AA2816" s="116"/>
      <c r="AB2816" s="117" t="b">
        <f t="shared" si="387"/>
        <v>0</v>
      </c>
      <c r="AC2816" s="117">
        <f t="shared" si="388"/>
        <v>0</v>
      </c>
      <c r="AD2816" s="118"/>
      <c r="AE2816" s="117" t="b">
        <f t="shared" si="389"/>
        <v>0</v>
      </c>
      <c r="AF2816" s="117">
        <f t="shared" si="390"/>
        <v>0</v>
      </c>
      <c r="AG2816" s="119">
        <f t="shared" si="391"/>
        <v>0</v>
      </c>
      <c r="AH2816" s="120" t="b">
        <f t="shared" si="392"/>
        <v>0</v>
      </c>
      <c r="AI2816" s="121">
        <f t="shared" si="393"/>
        <v>0</v>
      </c>
      <c r="AJ2816" s="122">
        <f>+C2816</f>
        <v>0</v>
      </c>
      <c r="AK2816" s="122" t="str">
        <f>IF(ISNA(VLOOKUP(postponeList!D2816,[1]Sheet!$A$2:$B$12,2,FALSE))," ",(VLOOKUP(postponeList!D2816,[1]Sheet!$A$2:$B$12,2,FALSE)))</f>
        <v xml:space="preserve"> </v>
      </c>
      <c r="AL2816" s="122" t="str">
        <f>IF(ISNA(VLOOKUP(E2816,[1]Sheet!$G$2:$H$40,2,FALSE))," ",VLOOKUP(E2816,[1]Sheet!$G$2:$H$40,2,FALSE))</f>
        <v xml:space="preserve"> </v>
      </c>
      <c r="AM2816" s="122" t="str">
        <f>IF(ISNA(VLOOKUP(G2816,[1]Sheet!$K$2:$L$159,2,FALSE))," ",(VLOOKUP(G2816,[1]Sheet!$K$2:$L$159,2,FALSE)))</f>
        <v xml:space="preserve"> </v>
      </c>
      <c r="AN2816" s="122" t="str">
        <f>IF(ISNA(VLOOKUP(I2816&amp;C2816,[1]Sheet!$D$2:$E$228,2,FALSE))," ",VLOOKUP(I2816&amp;C2816,[1]Sheet!$D$2:$E$228,2,FALSE))</f>
        <v xml:space="preserve"> </v>
      </c>
      <c r="AO2816" s="122" t="str">
        <f>+I2816&amp;C2816</f>
        <v/>
      </c>
      <c r="AP2816" s="122" t="str">
        <f>C2816&amp;D2816&amp;E2816&amp;G2816&amp;I2816&amp;O2816</f>
        <v/>
      </c>
      <c r="AQ2816" s="122" t="str">
        <f>B2816&amp;D2816&amp;N2816</f>
        <v/>
      </c>
      <c r="AR2816" s="123" t="str">
        <f>+D2816&amp;J2816</f>
        <v/>
      </c>
      <c r="AS2816" s="124" t="str">
        <f t="shared" si="394"/>
        <v/>
      </c>
      <c r="AT2816" s="125" t="str">
        <f t="shared" si="395"/>
        <v/>
      </c>
      <c r="AU2816" s="125" t="str">
        <f>IF(NOT(AT2816=""),VLOOKUP(AT2816,[1]PSI_Category!A:B,2,0),"")</f>
        <v/>
      </c>
      <c r="AV2816" s="167"/>
      <c r="AW2816" s="167"/>
      <c r="AX2816" s="167"/>
    </row>
    <row r="2817" spans="2:50" s="133" customFormat="1" ht="11.4" customHeight="1" x14ac:dyDescent="0.3">
      <c r="B2817" s="104"/>
      <c r="C2817" s="105"/>
      <c r="D2817" s="106"/>
      <c r="E2817" s="107"/>
      <c r="F2817" s="105"/>
      <c r="G2817" s="107"/>
      <c r="H2817" s="105"/>
      <c r="I2817" s="105"/>
      <c r="J2817" s="107"/>
      <c r="K2817" s="105"/>
      <c r="L2817" s="105"/>
      <c r="M2817" s="105"/>
      <c r="N2817" s="105"/>
      <c r="O2817" s="131"/>
      <c r="P2817" s="109"/>
      <c r="Q2817" s="110"/>
      <c r="R2817" s="110"/>
      <c r="S2817" s="110"/>
      <c r="T2817" s="110"/>
      <c r="U2817" s="111"/>
      <c r="V2817" s="111"/>
      <c r="W2817" s="112"/>
      <c r="X2817" s="113"/>
      <c r="Y2817" s="114"/>
      <c r="Z2817" s="115"/>
      <c r="AA2817" s="116"/>
      <c r="AB2817" s="117" t="b">
        <f t="shared" si="387"/>
        <v>0</v>
      </c>
      <c r="AC2817" s="117">
        <f t="shared" si="388"/>
        <v>0</v>
      </c>
      <c r="AD2817" s="118"/>
      <c r="AE2817" s="117" t="b">
        <f t="shared" si="389"/>
        <v>0</v>
      </c>
      <c r="AF2817" s="117">
        <f t="shared" si="390"/>
        <v>0</v>
      </c>
      <c r="AG2817" s="119">
        <f t="shared" si="391"/>
        <v>0</v>
      </c>
      <c r="AH2817" s="120" t="b">
        <f t="shared" si="392"/>
        <v>0</v>
      </c>
      <c r="AI2817" s="121">
        <f t="shared" si="393"/>
        <v>0</v>
      </c>
      <c r="AJ2817" s="122">
        <f>+C2817</f>
        <v>0</v>
      </c>
      <c r="AK2817" s="122" t="str">
        <f>IF(ISNA(VLOOKUP(postponeList!D2817,[1]Sheet!$A$2:$B$12,2,FALSE))," ",(VLOOKUP(postponeList!D2817,[1]Sheet!$A$2:$B$12,2,FALSE)))</f>
        <v xml:space="preserve"> </v>
      </c>
      <c r="AL2817" s="122" t="str">
        <f>IF(ISNA(VLOOKUP(E2817,[1]Sheet!$G$2:$H$40,2,FALSE))," ",VLOOKUP(E2817,[1]Sheet!$G$2:$H$40,2,FALSE))</f>
        <v xml:space="preserve"> </v>
      </c>
      <c r="AM2817" s="122" t="str">
        <f>IF(ISNA(VLOOKUP(G2817,[1]Sheet!$K$2:$L$159,2,FALSE))," ",(VLOOKUP(G2817,[1]Sheet!$K$2:$L$159,2,FALSE)))</f>
        <v xml:space="preserve"> </v>
      </c>
      <c r="AN2817" s="122" t="str">
        <f>IF(ISNA(VLOOKUP(I2817&amp;C2817,[1]Sheet!$D$2:$E$228,2,FALSE))," ",VLOOKUP(I2817&amp;C2817,[1]Sheet!$D$2:$E$228,2,FALSE))</f>
        <v xml:space="preserve"> </v>
      </c>
      <c r="AO2817" s="122" t="str">
        <f>+I2817&amp;C2817</f>
        <v/>
      </c>
      <c r="AP2817" s="122" t="str">
        <f>C2817&amp;D2817&amp;E2817&amp;G2817&amp;I2817&amp;O2817</f>
        <v/>
      </c>
      <c r="AQ2817" s="122" t="str">
        <f>B2817&amp;D2817&amp;N2817</f>
        <v/>
      </c>
      <c r="AR2817" s="123" t="str">
        <f>+D2817&amp;J2817</f>
        <v/>
      </c>
      <c r="AS2817" s="124" t="str">
        <f t="shared" si="394"/>
        <v/>
      </c>
      <c r="AT2817" s="125" t="str">
        <f t="shared" si="395"/>
        <v/>
      </c>
      <c r="AU2817" s="125" t="str">
        <f>IF(NOT(AT2817=""),VLOOKUP(AT2817,[1]PSI_Category!A:B,2,0),"")</f>
        <v/>
      </c>
      <c r="AV2817" s="167"/>
      <c r="AW2817" s="167"/>
      <c r="AX2817" s="167"/>
    </row>
    <row r="2818" spans="2:50" s="133" customFormat="1" ht="11.4" customHeight="1" x14ac:dyDescent="0.3">
      <c r="B2818" s="104"/>
      <c r="C2818" s="105"/>
      <c r="D2818" s="106"/>
      <c r="E2818" s="107"/>
      <c r="F2818" s="105"/>
      <c r="G2818" s="107"/>
      <c r="H2818" s="105"/>
      <c r="I2818" s="105"/>
      <c r="J2818" s="107"/>
      <c r="K2818" s="105"/>
      <c r="L2818" s="105"/>
      <c r="M2818" s="105"/>
      <c r="N2818" s="105"/>
      <c r="O2818" s="131"/>
      <c r="P2818" s="109"/>
      <c r="Q2818" s="110"/>
      <c r="R2818" s="110"/>
      <c r="S2818" s="110"/>
      <c r="T2818" s="110"/>
      <c r="U2818" s="111"/>
      <c r="V2818" s="111"/>
      <c r="W2818" s="112"/>
      <c r="X2818" s="113"/>
      <c r="Y2818" s="114"/>
      <c r="Z2818" s="115"/>
      <c r="AA2818" s="116"/>
      <c r="AB2818" s="117" t="b">
        <f t="shared" si="387"/>
        <v>0</v>
      </c>
      <c r="AC2818" s="117">
        <f t="shared" si="388"/>
        <v>0</v>
      </c>
      <c r="AD2818" s="118"/>
      <c r="AE2818" s="117" t="b">
        <f t="shared" si="389"/>
        <v>0</v>
      </c>
      <c r="AF2818" s="117">
        <f t="shared" si="390"/>
        <v>0</v>
      </c>
      <c r="AG2818" s="119">
        <f t="shared" si="391"/>
        <v>0</v>
      </c>
      <c r="AH2818" s="120" t="b">
        <f t="shared" si="392"/>
        <v>0</v>
      </c>
      <c r="AI2818" s="121">
        <f t="shared" si="393"/>
        <v>0</v>
      </c>
      <c r="AJ2818" s="122">
        <f>+C2818</f>
        <v>0</v>
      </c>
      <c r="AK2818" s="122" t="str">
        <f>IF(ISNA(VLOOKUP(postponeList!D2818,[1]Sheet!$A$2:$B$12,2,FALSE))," ",(VLOOKUP(postponeList!D2818,[1]Sheet!$A$2:$B$12,2,FALSE)))</f>
        <v xml:space="preserve"> </v>
      </c>
      <c r="AL2818" s="122" t="str">
        <f>IF(ISNA(VLOOKUP(E2818,[1]Sheet!$G$2:$H$40,2,FALSE))," ",VLOOKUP(E2818,[1]Sheet!$G$2:$H$40,2,FALSE))</f>
        <v xml:space="preserve"> </v>
      </c>
      <c r="AM2818" s="122" t="str">
        <f>IF(ISNA(VLOOKUP(G2818,[1]Sheet!$K$2:$L$159,2,FALSE))," ",(VLOOKUP(G2818,[1]Sheet!$K$2:$L$159,2,FALSE)))</f>
        <v xml:space="preserve"> </v>
      </c>
      <c r="AN2818" s="122" t="str">
        <f>IF(ISNA(VLOOKUP(I2818&amp;C2818,[1]Sheet!$D$2:$E$228,2,FALSE))," ",VLOOKUP(I2818&amp;C2818,[1]Sheet!$D$2:$E$228,2,FALSE))</f>
        <v xml:space="preserve"> </v>
      </c>
      <c r="AO2818" s="122" t="str">
        <f>+I2818&amp;C2818</f>
        <v/>
      </c>
      <c r="AP2818" s="122" t="str">
        <f>C2818&amp;D2818&amp;E2818&amp;G2818&amp;I2818&amp;O2818</f>
        <v/>
      </c>
      <c r="AQ2818" s="122" t="str">
        <f>B2818&amp;D2818&amp;N2818</f>
        <v/>
      </c>
      <c r="AR2818" s="123" t="str">
        <f>+D2818&amp;J2818</f>
        <v/>
      </c>
      <c r="AS2818" s="124" t="str">
        <f t="shared" si="394"/>
        <v/>
      </c>
      <c r="AT2818" s="125" t="str">
        <f t="shared" si="395"/>
        <v/>
      </c>
      <c r="AU2818" s="125" t="str">
        <f>IF(NOT(AT2818=""),VLOOKUP(AT2818,[1]PSI_Category!A:B,2,0),"")</f>
        <v/>
      </c>
      <c r="AV2818" s="167"/>
      <c r="AW2818" s="167"/>
      <c r="AX2818" s="167"/>
    </row>
    <row r="2819" spans="2:50" s="133" customFormat="1" ht="11.4" customHeight="1" x14ac:dyDescent="0.3">
      <c r="B2819" s="104"/>
      <c r="C2819" s="105"/>
      <c r="D2819" s="106"/>
      <c r="E2819" s="107"/>
      <c r="F2819" s="105"/>
      <c r="G2819" s="107"/>
      <c r="H2819" s="105"/>
      <c r="I2819" s="105"/>
      <c r="J2819" s="107"/>
      <c r="K2819" s="105"/>
      <c r="L2819" s="105"/>
      <c r="M2819" s="105"/>
      <c r="N2819" s="105"/>
      <c r="O2819" s="131"/>
      <c r="P2819" s="109"/>
      <c r="Q2819" s="110"/>
      <c r="R2819" s="110"/>
      <c r="S2819" s="110"/>
      <c r="T2819" s="110"/>
      <c r="U2819" s="111"/>
      <c r="V2819" s="111"/>
      <c r="W2819" s="112"/>
      <c r="X2819" s="113"/>
      <c r="Y2819" s="114"/>
      <c r="Z2819" s="115"/>
      <c r="AA2819" s="116"/>
      <c r="AB2819" s="117" t="b">
        <f t="shared" si="387"/>
        <v>0</v>
      </c>
      <c r="AC2819" s="117">
        <f t="shared" si="388"/>
        <v>0</v>
      </c>
      <c r="AD2819" s="118"/>
      <c r="AE2819" s="117" t="b">
        <f t="shared" si="389"/>
        <v>0</v>
      </c>
      <c r="AF2819" s="117">
        <f t="shared" si="390"/>
        <v>0</v>
      </c>
      <c r="AG2819" s="119">
        <f t="shared" si="391"/>
        <v>0</v>
      </c>
      <c r="AH2819" s="120" t="b">
        <f t="shared" si="392"/>
        <v>0</v>
      </c>
      <c r="AI2819" s="121">
        <f t="shared" si="393"/>
        <v>0</v>
      </c>
      <c r="AJ2819" s="122">
        <f>+C2819</f>
        <v>0</v>
      </c>
      <c r="AK2819" s="122" t="str">
        <f>IF(ISNA(VLOOKUP(postponeList!D2819,[1]Sheet!$A$2:$B$12,2,FALSE))," ",(VLOOKUP(postponeList!D2819,[1]Sheet!$A$2:$B$12,2,FALSE)))</f>
        <v xml:space="preserve"> </v>
      </c>
      <c r="AL2819" s="122" t="str">
        <f>IF(ISNA(VLOOKUP(E2819,[1]Sheet!$G$2:$H$40,2,FALSE))," ",VLOOKUP(E2819,[1]Sheet!$G$2:$H$40,2,FALSE))</f>
        <v xml:space="preserve"> </v>
      </c>
      <c r="AM2819" s="122" t="str">
        <f>IF(ISNA(VLOOKUP(G2819,[1]Sheet!$K$2:$L$159,2,FALSE))," ",(VLOOKUP(G2819,[1]Sheet!$K$2:$L$159,2,FALSE)))</f>
        <v xml:space="preserve"> </v>
      </c>
      <c r="AN2819" s="122" t="str">
        <f>IF(ISNA(VLOOKUP(I2819&amp;C2819,[1]Sheet!$D$2:$E$228,2,FALSE))," ",VLOOKUP(I2819&amp;C2819,[1]Sheet!$D$2:$E$228,2,FALSE))</f>
        <v xml:space="preserve"> </v>
      </c>
      <c r="AO2819" s="122" t="str">
        <f>+I2819&amp;C2819</f>
        <v/>
      </c>
      <c r="AP2819" s="122" t="str">
        <f>C2819&amp;D2819&amp;E2819&amp;G2819&amp;I2819&amp;O2819</f>
        <v/>
      </c>
      <c r="AQ2819" s="122" t="str">
        <f>B2819&amp;D2819&amp;N2819</f>
        <v/>
      </c>
      <c r="AR2819" s="123" t="str">
        <f>+D2819&amp;J2819</f>
        <v/>
      </c>
      <c r="AS2819" s="124" t="str">
        <f t="shared" si="394"/>
        <v/>
      </c>
      <c r="AT2819" s="125" t="str">
        <f t="shared" si="395"/>
        <v/>
      </c>
      <c r="AU2819" s="125" t="str">
        <f>IF(NOT(AT2819=""),VLOOKUP(AT2819,[1]PSI_Category!A:B,2,0),"")</f>
        <v/>
      </c>
      <c r="AV2819" s="167"/>
      <c r="AW2819" s="167"/>
      <c r="AX2819" s="167"/>
    </row>
    <row r="2820" spans="2:50" s="133" customFormat="1" ht="11.4" customHeight="1" x14ac:dyDescent="0.3">
      <c r="B2820" s="104"/>
      <c r="C2820" s="105"/>
      <c r="D2820" s="106"/>
      <c r="E2820" s="107"/>
      <c r="F2820" s="105"/>
      <c r="G2820" s="107"/>
      <c r="H2820" s="105"/>
      <c r="I2820" s="105"/>
      <c r="J2820" s="107"/>
      <c r="K2820" s="105"/>
      <c r="L2820" s="105"/>
      <c r="M2820" s="105"/>
      <c r="N2820" s="105"/>
      <c r="O2820" s="131"/>
      <c r="P2820" s="109"/>
      <c r="Q2820" s="110"/>
      <c r="R2820" s="110"/>
      <c r="S2820" s="110"/>
      <c r="T2820" s="110"/>
      <c r="U2820" s="111"/>
      <c r="V2820" s="111"/>
      <c r="W2820" s="112"/>
      <c r="X2820" s="113"/>
      <c r="Y2820" s="114"/>
      <c r="Z2820" s="115"/>
      <c r="AA2820" s="116"/>
      <c r="AB2820" s="117" t="b">
        <f t="shared" si="387"/>
        <v>0</v>
      </c>
      <c r="AC2820" s="117">
        <f t="shared" si="388"/>
        <v>0</v>
      </c>
      <c r="AD2820" s="118"/>
      <c r="AE2820" s="117" t="b">
        <f t="shared" si="389"/>
        <v>0</v>
      </c>
      <c r="AF2820" s="117">
        <f t="shared" si="390"/>
        <v>0</v>
      </c>
      <c r="AG2820" s="119">
        <f t="shared" si="391"/>
        <v>0</v>
      </c>
      <c r="AH2820" s="120" t="b">
        <f t="shared" si="392"/>
        <v>0</v>
      </c>
      <c r="AI2820" s="121">
        <f t="shared" si="393"/>
        <v>0</v>
      </c>
      <c r="AJ2820" s="122">
        <f>+C2820</f>
        <v>0</v>
      </c>
      <c r="AK2820" s="122" t="str">
        <f>IF(ISNA(VLOOKUP(postponeList!D2820,[1]Sheet!$A$2:$B$12,2,FALSE))," ",(VLOOKUP(postponeList!D2820,[1]Sheet!$A$2:$B$12,2,FALSE)))</f>
        <v xml:space="preserve"> </v>
      </c>
      <c r="AL2820" s="122" t="str">
        <f>IF(ISNA(VLOOKUP(E2820,[1]Sheet!$G$2:$H$40,2,FALSE))," ",VLOOKUP(E2820,[1]Sheet!$G$2:$H$40,2,FALSE))</f>
        <v xml:space="preserve"> </v>
      </c>
      <c r="AM2820" s="122" t="str">
        <f>IF(ISNA(VLOOKUP(G2820,[1]Sheet!$K$2:$L$159,2,FALSE))," ",(VLOOKUP(G2820,[1]Sheet!$K$2:$L$159,2,FALSE)))</f>
        <v xml:space="preserve"> </v>
      </c>
      <c r="AN2820" s="122" t="str">
        <f>IF(ISNA(VLOOKUP(I2820&amp;C2820,[1]Sheet!$D$2:$E$228,2,FALSE))," ",VLOOKUP(I2820&amp;C2820,[1]Sheet!$D$2:$E$228,2,FALSE))</f>
        <v xml:space="preserve"> </v>
      </c>
      <c r="AO2820" s="122" t="str">
        <f>+I2820&amp;C2820</f>
        <v/>
      </c>
      <c r="AP2820" s="122" t="str">
        <f>C2820&amp;D2820&amp;E2820&amp;G2820&amp;I2820&amp;O2820</f>
        <v/>
      </c>
      <c r="AQ2820" s="122" t="str">
        <f>B2820&amp;D2820&amp;N2820</f>
        <v/>
      </c>
      <c r="AR2820" s="123" t="str">
        <f>+D2820&amp;J2820</f>
        <v/>
      </c>
      <c r="AS2820" s="124" t="str">
        <f t="shared" si="394"/>
        <v/>
      </c>
      <c r="AT2820" s="125" t="str">
        <f t="shared" si="395"/>
        <v/>
      </c>
      <c r="AU2820" s="125" t="str">
        <f>IF(NOT(AT2820=""),VLOOKUP(AT2820,[1]PSI_Category!A:B,2,0),"")</f>
        <v/>
      </c>
      <c r="AV2820" s="167"/>
      <c r="AW2820" s="167"/>
      <c r="AX2820" s="167"/>
    </row>
    <row r="2821" spans="2:50" s="133" customFormat="1" ht="11.4" customHeight="1" x14ac:dyDescent="0.3">
      <c r="B2821" s="104"/>
      <c r="C2821" s="105"/>
      <c r="D2821" s="106"/>
      <c r="E2821" s="107"/>
      <c r="F2821" s="105"/>
      <c r="G2821" s="107"/>
      <c r="H2821" s="105"/>
      <c r="I2821" s="105"/>
      <c r="J2821" s="107"/>
      <c r="K2821" s="105"/>
      <c r="L2821" s="105"/>
      <c r="M2821" s="105"/>
      <c r="N2821" s="105"/>
      <c r="O2821" s="131"/>
      <c r="P2821" s="109"/>
      <c r="Q2821" s="110"/>
      <c r="R2821" s="110"/>
      <c r="S2821" s="110"/>
      <c r="T2821" s="110"/>
      <c r="U2821" s="111"/>
      <c r="V2821" s="111"/>
      <c r="W2821" s="112"/>
      <c r="X2821" s="113"/>
      <c r="Y2821" s="114"/>
      <c r="Z2821" s="115"/>
      <c r="AA2821" s="116"/>
      <c r="AB2821" s="117" t="b">
        <f t="shared" si="387"/>
        <v>0</v>
      </c>
      <c r="AC2821" s="117">
        <f t="shared" si="388"/>
        <v>0</v>
      </c>
      <c r="AD2821" s="118"/>
      <c r="AE2821" s="117" t="b">
        <f t="shared" si="389"/>
        <v>0</v>
      </c>
      <c r="AF2821" s="117">
        <f t="shared" si="390"/>
        <v>0</v>
      </c>
      <c r="AG2821" s="119">
        <f t="shared" si="391"/>
        <v>0</v>
      </c>
      <c r="AH2821" s="120" t="b">
        <f t="shared" si="392"/>
        <v>0</v>
      </c>
      <c r="AI2821" s="121">
        <f t="shared" si="393"/>
        <v>0</v>
      </c>
      <c r="AJ2821" s="122">
        <f>+C2821</f>
        <v>0</v>
      </c>
      <c r="AK2821" s="122" t="str">
        <f>IF(ISNA(VLOOKUP(postponeList!D2821,[1]Sheet!$A$2:$B$12,2,FALSE))," ",(VLOOKUP(postponeList!D2821,[1]Sheet!$A$2:$B$12,2,FALSE)))</f>
        <v xml:space="preserve"> </v>
      </c>
      <c r="AL2821" s="122" t="str">
        <f>IF(ISNA(VLOOKUP(E2821,[1]Sheet!$G$2:$H$40,2,FALSE))," ",VLOOKUP(E2821,[1]Sheet!$G$2:$H$40,2,FALSE))</f>
        <v xml:space="preserve"> </v>
      </c>
      <c r="AM2821" s="122" t="str">
        <f>IF(ISNA(VLOOKUP(G2821,[1]Sheet!$K$2:$L$159,2,FALSE))," ",(VLOOKUP(G2821,[1]Sheet!$K$2:$L$159,2,FALSE)))</f>
        <v xml:space="preserve"> </v>
      </c>
      <c r="AN2821" s="122" t="str">
        <f>IF(ISNA(VLOOKUP(I2821&amp;C2821,[1]Sheet!$D$2:$E$228,2,FALSE))," ",VLOOKUP(I2821&amp;C2821,[1]Sheet!$D$2:$E$228,2,FALSE))</f>
        <v xml:space="preserve"> </v>
      </c>
      <c r="AO2821" s="122" t="str">
        <f>+I2821&amp;C2821</f>
        <v/>
      </c>
      <c r="AP2821" s="122" t="str">
        <f>C2821&amp;D2821&amp;E2821&amp;G2821&amp;I2821&amp;O2821</f>
        <v/>
      </c>
      <c r="AQ2821" s="122" t="str">
        <f>B2821&amp;D2821&amp;N2821</f>
        <v/>
      </c>
      <c r="AR2821" s="123" t="str">
        <f>+D2821&amp;J2821</f>
        <v/>
      </c>
      <c r="AS2821" s="124" t="str">
        <f t="shared" si="394"/>
        <v/>
      </c>
      <c r="AT2821" s="125" t="str">
        <f t="shared" si="395"/>
        <v/>
      </c>
      <c r="AU2821" s="125" t="str">
        <f>IF(NOT(AT2821=""),VLOOKUP(AT2821,[1]PSI_Category!A:B,2,0),"")</f>
        <v/>
      </c>
      <c r="AV2821" s="167"/>
      <c r="AW2821" s="167"/>
      <c r="AX2821" s="167"/>
    </row>
    <row r="2822" spans="2:50" s="133" customFormat="1" ht="11.4" customHeight="1" x14ac:dyDescent="0.3">
      <c r="B2822" s="104"/>
      <c r="C2822" s="105"/>
      <c r="D2822" s="106"/>
      <c r="E2822" s="107"/>
      <c r="F2822" s="105"/>
      <c r="G2822" s="107"/>
      <c r="H2822" s="105"/>
      <c r="I2822" s="105"/>
      <c r="J2822" s="107"/>
      <c r="K2822" s="105"/>
      <c r="L2822" s="105"/>
      <c r="M2822" s="105"/>
      <c r="N2822" s="105"/>
      <c r="O2822" s="131"/>
      <c r="P2822" s="109"/>
      <c r="Q2822" s="110"/>
      <c r="R2822" s="110"/>
      <c r="S2822" s="110"/>
      <c r="T2822" s="110"/>
      <c r="U2822" s="111"/>
      <c r="V2822" s="111"/>
      <c r="W2822" s="112"/>
      <c r="X2822" s="113"/>
      <c r="Y2822" s="114"/>
      <c r="Z2822" s="115"/>
      <c r="AA2822" s="116"/>
      <c r="AB2822" s="117" t="b">
        <f t="shared" ref="AB2822:AB2885" si="396">IF($Y2822=$AB$3,$Z2822*AA2822,IF($Y2822=$AC$3,$Z2822*AA2822/$AF$3,IF($Y2822=$AH$3,$Z2822*AA2822/$AI$3,IF($Y2822=$AJ$3,$Z2822*AA2822/$AK$3))))</f>
        <v>0</v>
      </c>
      <c r="AC2822" s="117">
        <f t="shared" ref="AC2822:AC2885" si="397">AB2822*$AF$3/1000</f>
        <v>0</v>
      </c>
      <c r="AD2822" s="118"/>
      <c r="AE2822" s="117" t="b">
        <f t="shared" ref="AE2822:AE2885" si="398">IF($Y2822=$AB$3,$Z2822*AD2822, IF($Y2822=$AC$3, $Z2822*AD2822/$AF$3, IF($Y2822=$AH$3, $Z2822*AD2822/$AI$3, IF($Y2822=$AJ$3, $Z2822*AD2822/$AK$3))))</f>
        <v>0</v>
      </c>
      <c r="AF2822" s="117">
        <f t="shared" ref="AF2822:AF2885" si="399">AE2822*$AF$3/1000</f>
        <v>0</v>
      </c>
      <c r="AG2822" s="119">
        <f t="shared" ref="AG2822:AG2885" si="400">+AA2822-AD2822</f>
        <v>0</v>
      </c>
      <c r="AH2822" s="120" t="b">
        <f t="shared" ref="AH2822:AH2885" si="401">IF($Y2822=$AB$3,$Z2822*AG2822, IF($Y2822=$AC$3, $Z2822*AG2822/$AF$3, IF($Y2822=$AH$3, $Z2822*AG2822/$AI$3, IF($Y2822=$AJ$3, $Z2822*AG2822/$AK$3))))</f>
        <v>0</v>
      </c>
      <c r="AI2822" s="121">
        <f t="shared" ref="AI2822:AI2885" si="402">AH2822*$AF$3/1000</f>
        <v>0</v>
      </c>
      <c r="AJ2822" s="122">
        <f>+C2822</f>
        <v>0</v>
      </c>
      <c r="AK2822" s="122" t="str">
        <f>IF(ISNA(VLOOKUP(postponeList!D2822,[1]Sheet!$A$2:$B$12,2,FALSE))," ",(VLOOKUP(postponeList!D2822,[1]Sheet!$A$2:$B$12,2,FALSE)))</f>
        <v xml:space="preserve"> </v>
      </c>
      <c r="AL2822" s="122" t="str">
        <f>IF(ISNA(VLOOKUP(E2822,[1]Sheet!$G$2:$H$40,2,FALSE))," ",VLOOKUP(E2822,[1]Sheet!$G$2:$H$40,2,FALSE))</f>
        <v xml:space="preserve"> </v>
      </c>
      <c r="AM2822" s="122" t="str">
        <f>IF(ISNA(VLOOKUP(G2822,[1]Sheet!$K$2:$L$159,2,FALSE))," ",(VLOOKUP(G2822,[1]Sheet!$K$2:$L$159,2,FALSE)))</f>
        <v xml:space="preserve"> </v>
      </c>
      <c r="AN2822" s="122" t="str">
        <f>IF(ISNA(VLOOKUP(I2822&amp;C2822,[1]Sheet!$D$2:$E$228,2,FALSE))," ",VLOOKUP(I2822&amp;C2822,[1]Sheet!$D$2:$E$228,2,FALSE))</f>
        <v xml:space="preserve"> </v>
      </c>
      <c r="AO2822" s="122" t="str">
        <f>+I2822&amp;C2822</f>
        <v/>
      </c>
      <c r="AP2822" s="122" t="str">
        <f>C2822&amp;D2822&amp;E2822&amp;G2822&amp;I2822&amp;O2822</f>
        <v/>
      </c>
      <c r="AQ2822" s="122" t="str">
        <f>B2822&amp;D2822&amp;N2822</f>
        <v/>
      </c>
      <c r="AR2822" s="123" t="str">
        <f>+D2822&amp;J2822</f>
        <v/>
      </c>
      <c r="AS2822" s="124" t="str">
        <f t="shared" ref="AS2822:AS2885" si="403">LEFT(V2822,3)</f>
        <v/>
      </c>
      <c r="AT2822" s="125" t="str">
        <f t="shared" ref="AT2822:AT2885" si="404">IFERROR(TRIM(M2822),"")</f>
        <v/>
      </c>
      <c r="AU2822" s="125" t="str">
        <f>IF(NOT(AT2822=""),VLOOKUP(AT2822,[1]PSI_Category!A:B,2,0),"")</f>
        <v/>
      </c>
      <c r="AV2822" s="167"/>
      <c r="AW2822" s="167"/>
      <c r="AX2822" s="167"/>
    </row>
    <row r="2823" spans="2:50" s="133" customFormat="1" ht="11.4" customHeight="1" x14ac:dyDescent="0.3">
      <c r="B2823" s="104"/>
      <c r="C2823" s="105"/>
      <c r="D2823" s="106"/>
      <c r="E2823" s="107"/>
      <c r="F2823" s="105"/>
      <c r="G2823" s="107"/>
      <c r="H2823" s="105"/>
      <c r="I2823" s="105"/>
      <c r="J2823" s="107"/>
      <c r="K2823" s="105"/>
      <c r="L2823" s="105"/>
      <c r="M2823" s="105"/>
      <c r="N2823" s="105"/>
      <c r="O2823" s="131"/>
      <c r="P2823" s="109"/>
      <c r="Q2823" s="110"/>
      <c r="R2823" s="110"/>
      <c r="S2823" s="110"/>
      <c r="T2823" s="110"/>
      <c r="U2823" s="111"/>
      <c r="V2823" s="111"/>
      <c r="W2823" s="112"/>
      <c r="X2823" s="113"/>
      <c r="Y2823" s="114"/>
      <c r="Z2823" s="115"/>
      <c r="AA2823" s="116"/>
      <c r="AB2823" s="117" t="b">
        <f t="shared" si="396"/>
        <v>0</v>
      </c>
      <c r="AC2823" s="117">
        <f t="shared" si="397"/>
        <v>0</v>
      </c>
      <c r="AD2823" s="118"/>
      <c r="AE2823" s="117" t="b">
        <f t="shared" si="398"/>
        <v>0</v>
      </c>
      <c r="AF2823" s="117">
        <f t="shared" si="399"/>
        <v>0</v>
      </c>
      <c r="AG2823" s="119">
        <f t="shared" si="400"/>
        <v>0</v>
      </c>
      <c r="AH2823" s="120" t="b">
        <f t="shared" si="401"/>
        <v>0</v>
      </c>
      <c r="AI2823" s="121">
        <f t="shared" si="402"/>
        <v>0</v>
      </c>
      <c r="AJ2823" s="122">
        <f>+C2823</f>
        <v>0</v>
      </c>
      <c r="AK2823" s="122" t="str">
        <f>IF(ISNA(VLOOKUP(postponeList!D2823,[1]Sheet!$A$2:$B$12,2,FALSE))," ",(VLOOKUP(postponeList!D2823,[1]Sheet!$A$2:$B$12,2,FALSE)))</f>
        <v xml:space="preserve"> </v>
      </c>
      <c r="AL2823" s="122" t="str">
        <f>IF(ISNA(VLOOKUP(E2823,[1]Sheet!$G$2:$H$40,2,FALSE))," ",VLOOKUP(E2823,[1]Sheet!$G$2:$H$40,2,FALSE))</f>
        <v xml:space="preserve"> </v>
      </c>
      <c r="AM2823" s="122" t="str">
        <f>IF(ISNA(VLOOKUP(G2823,[1]Sheet!$K$2:$L$159,2,FALSE))," ",(VLOOKUP(G2823,[1]Sheet!$K$2:$L$159,2,FALSE)))</f>
        <v xml:space="preserve"> </v>
      </c>
      <c r="AN2823" s="122" t="str">
        <f>IF(ISNA(VLOOKUP(I2823&amp;C2823,[1]Sheet!$D$2:$E$228,2,FALSE))," ",VLOOKUP(I2823&amp;C2823,[1]Sheet!$D$2:$E$228,2,FALSE))</f>
        <v xml:space="preserve"> </v>
      </c>
      <c r="AO2823" s="122" t="str">
        <f>+I2823&amp;C2823</f>
        <v/>
      </c>
      <c r="AP2823" s="122" t="str">
        <f>C2823&amp;D2823&amp;E2823&amp;G2823&amp;I2823&amp;O2823</f>
        <v/>
      </c>
      <c r="AQ2823" s="122" t="str">
        <f>B2823&amp;D2823&amp;N2823</f>
        <v/>
      </c>
      <c r="AR2823" s="123" t="str">
        <f>+D2823&amp;J2823</f>
        <v/>
      </c>
      <c r="AS2823" s="124" t="str">
        <f t="shared" si="403"/>
        <v/>
      </c>
      <c r="AT2823" s="125" t="str">
        <f t="shared" si="404"/>
        <v/>
      </c>
      <c r="AU2823" s="125" t="str">
        <f>IF(NOT(AT2823=""),VLOOKUP(AT2823,[1]PSI_Category!A:B,2,0),"")</f>
        <v/>
      </c>
      <c r="AV2823" s="167"/>
      <c r="AW2823" s="167"/>
      <c r="AX2823" s="167"/>
    </row>
    <row r="2824" spans="2:50" s="133" customFormat="1" ht="11.4" customHeight="1" x14ac:dyDescent="0.3">
      <c r="B2824" s="104"/>
      <c r="C2824" s="105"/>
      <c r="D2824" s="106"/>
      <c r="E2824" s="107"/>
      <c r="F2824" s="105"/>
      <c r="G2824" s="107"/>
      <c r="H2824" s="105"/>
      <c r="I2824" s="105"/>
      <c r="J2824" s="107"/>
      <c r="K2824" s="105"/>
      <c r="L2824" s="105"/>
      <c r="M2824" s="105"/>
      <c r="N2824" s="105"/>
      <c r="O2824" s="131"/>
      <c r="P2824" s="109"/>
      <c r="Q2824" s="110"/>
      <c r="R2824" s="110"/>
      <c r="S2824" s="110"/>
      <c r="T2824" s="110"/>
      <c r="U2824" s="111"/>
      <c r="V2824" s="111"/>
      <c r="W2824" s="112"/>
      <c r="X2824" s="113"/>
      <c r="Y2824" s="114"/>
      <c r="Z2824" s="115"/>
      <c r="AA2824" s="116"/>
      <c r="AB2824" s="117" t="b">
        <f t="shared" si="396"/>
        <v>0</v>
      </c>
      <c r="AC2824" s="117">
        <f t="shared" si="397"/>
        <v>0</v>
      </c>
      <c r="AD2824" s="118"/>
      <c r="AE2824" s="117" t="b">
        <f t="shared" si="398"/>
        <v>0</v>
      </c>
      <c r="AF2824" s="117">
        <f t="shared" si="399"/>
        <v>0</v>
      </c>
      <c r="AG2824" s="119">
        <f t="shared" si="400"/>
        <v>0</v>
      </c>
      <c r="AH2824" s="120" t="b">
        <f t="shared" si="401"/>
        <v>0</v>
      </c>
      <c r="AI2824" s="121">
        <f t="shared" si="402"/>
        <v>0</v>
      </c>
      <c r="AJ2824" s="122">
        <f>+C2824</f>
        <v>0</v>
      </c>
      <c r="AK2824" s="122" t="str">
        <f>IF(ISNA(VLOOKUP(postponeList!D2824,[1]Sheet!$A$2:$B$12,2,FALSE))," ",(VLOOKUP(postponeList!D2824,[1]Sheet!$A$2:$B$12,2,FALSE)))</f>
        <v xml:space="preserve"> </v>
      </c>
      <c r="AL2824" s="122" t="str">
        <f>IF(ISNA(VLOOKUP(E2824,[1]Sheet!$G$2:$H$40,2,FALSE))," ",VLOOKUP(E2824,[1]Sheet!$G$2:$H$40,2,FALSE))</f>
        <v xml:space="preserve"> </v>
      </c>
      <c r="AM2824" s="122" t="str">
        <f>IF(ISNA(VLOOKUP(G2824,[1]Sheet!$K$2:$L$159,2,FALSE))," ",(VLOOKUP(G2824,[1]Sheet!$K$2:$L$159,2,FALSE)))</f>
        <v xml:space="preserve"> </v>
      </c>
      <c r="AN2824" s="122" t="str">
        <f>IF(ISNA(VLOOKUP(I2824&amp;C2824,[1]Sheet!$D$2:$E$228,2,FALSE))," ",VLOOKUP(I2824&amp;C2824,[1]Sheet!$D$2:$E$228,2,FALSE))</f>
        <v xml:space="preserve"> </v>
      </c>
      <c r="AO2824" s="122" t="str">
        <f>+I2824&amp;C2824</f>
        <v/>
      </c>
      <c r="AP2824" s="122" t="str">
        <f>C2824&amp;D2824&amp;E2824&amp;G2824&amp;I2824&amp;O2824</f>
        <v/>
      </c>
      <c r="AQ2824" s="122" t="str">
        <f>B2824&amp;D2824&amp;N2824</f>
        <v/>
      </c>
      <c r="AR2824" s="123" t="str">
        <f>+D2824&amp;J2824</f>
        <v/>
      </c>
      <c r="AS2824" s="124" t="str">
        <f t="shared" si="403"/>
        <v/>
      </c>
      <c r="AT2824" s="125" t="str">
        <f t="shared" si="404"/>
        <v/>
      </c>
      <c r="AU2824" s="125" t="str">
        <f>IF(NOT(AT2824=""),VLOOKUP(AT2824,[1]PSI_Category!A:B,2,0),"")</f>
        <v/>
      </c>
      <c r="AV2824" s="167"/>
      <c r="AW2824" s="167"/>
      <c r="AX2824" s="167"/>
    </row>
    <row r="2825" spans="2:50" s="133" customFormat="1" ht="11.4" customHeight="1" x14ac:dyDescent="0.3">
      <c r="B2825" s="104"/>
      <c r="C2825" s="105"/>
      <c r="D2825" s="106"/>
      <c r="E2825" s="107"/>
      <c r="F2825" s="105"/>
      <c r="G2825" s="107"/>
      <c r="H2825" s="105"/>
      <c r="I2825" s="105"/>
      <c r="J2825" s="107"/>
      <c r="K2825" s="105"/>
      <c r="L2825" s="105"/>
      <c r="M2825" s="105"/>
      <c r="N2825" s="105"/>
      <c r="O2825" s="131"/>
      <c r="P2825" s="109"/>
      <c r="Q2825" s="110"/>
      <c r="R2825" s="110"/>
      <c r="S2825" s="110"/>
      <c r="T2825" s="110"/>
      <c r="U2825" s="111"/>
      <c r="V2825" s="111"/>
      <c r="W2825" s="112"/>
      <c r="X2825" s="113"/>
      <c r="Y2825" s="114"/>
      <c r="Z2825" s="115"/>
      <c r="AA2825" s="116"/>
      <c r="AB2825" s="117" t="b">
        <f t="shared" si="396"/>
        <v>0</v>
      </c>
      <c r="AC2825" s="117">
        <f t="shared" si="397"/>
        <v>0</v>
      </c>
      <c r="AD2825" s="118"/>
      <c r="AE2825" s="117" t="b">
        <f t="shared" si="398"/>
        <v>0</v>
      </c>
      <c r="AF2825" s="117">
        <f t="shared" si="399"/>
        <v>0</v>
      </c>
      <c r="AG2825" s="119">
        <f t="shared" si="400"/>
        <v>0</v>
      </c>
      <c r="AH2825" s="120" t="b">
        <f t="shared" si="401"/>
        <v>0</v>
      </c>
      <c r="AI2825" s="121">
        <f t="shared" si="402"/>
        <v>0</v>
      </c>
      <c r="AJ2825" s="122">
        <f>+C2825</f>
        <v>0</v>
      </c>
      <c r="AK2825" s="122" t="str">
        <f>IF(ISNA(VLOOKUP(postponeList!D2825,[1]Sheet!$A$2:$B$12,2,FALSE))," ",(VLOOKUP(postponeList!D2825,[1]Sheet!$A$2:$B$12,2,FALSE)))</f>
        <v xml:space="preserve"> </v>
      </c>
      <c r="AL2825" s="122" t="str">
        <f>IF(ISNA(VLOOKUP(E2825,[1]Sheet!$G$2:$H$40,2,FALSE))," ",VLOOKUP(E2825,[1]Sheet!$G$2:$H$40,2,FALSE))</f>
        <v xml:space="preserve"> </v>
      </c>
      <c r="AM2825" s="122" t="str">
        <f>IF(ISNA(VLOOKUP(G2825,[1]Sheet!$K$2:$L$159,2,FALSE))," ",(VLOOKUP(G2825,[1]Sheet!$K$2:$L$159,2,FALSE)))</f>
        <v xml:space="preserve"> </v>
      </c>
      <c r="AN2825" s="122" t="str">
        <f>IF(ISNA(VLOOKUP(I2825&amp;C2825,[1]Sheet!$D$2:$E$228,2,FALSE))," ",VLOOKUP(I2825&amp;C2825,[1]Sheet!$D$2:$E$228,2,FALSE))</f>
        <v xml:space="preserve"> </v>
      </c>
      <c r="AO2825" s="122" t="str">
        <f>+I2825&amp;C2825</f>
        <v/>
      </c>
      <c r="AP2825" s="122" t="str">
        <f>C2825&amp;D2825&amp;E2825&amp;G2825&amp;I2825&amp;O2825</f>
        <v/>
      </c>
      <c r="AQ2825" s="122" t="str">
        <f>B2825&amp;D2825&amp;N2825</f>
        <v/>
      </c>
      <c r="AR2825" s="123" t="str">
        <f>+D2825&amp;J2825</f>
        <v/>
      </c>
      <c r="AS2825" s="124" t="str">
        <f t="shared" si="403"/>
        <v/>
      </c>
      <c r="AT2825" s="125" t="str">
        <f t="shared" si="404"/>
        <v/>
      </c>
      <c r="AU2825" s="125" t="str">
        <f>IF(NOT(AT2825=""),VLOOKUP(AT2825,[1]PSI_Category!A:B,2,0),"")</f>
        <v/>
      </c>
      <c r="AV2825" s="167"/>
      <c r="AW2825" s="167"/>
      <c r="AX2825" s="167"/>
    </row>
    <row r="2826" spans="2:50" s="133" customFormat="1" ht="11.4" customHeight="1" x14ac:dyDescent="0.3">
      <c r="B2826" s="104"/>
      <c r="C2826" s="105"/>
      <c r="D2826" s="106"/>
      <c r="E2826" s="107"/>
      <c r="F2826" s="105"/>
      <c r="G2826" s="107"/>
      <c r="H2826" s="105"/>
      <c r="I2826" s="105"/>
      <c r="J2826" s="107"/>
      <c r="K2826" s="105"/>
      <c r="L2826" s="105"/>
      <c r="M2826" s="105"/>
      <c r="N2826" s="105"/>
      <c r="O2826" s="131"/>
      <c r="P2826" s="109"/>
      <c r="Q2826" s="110"/>
      <c r="R2826" s="110"/>
      <c r="S2826" s="110"/>
      <c r="T2826" s="110"/>
      <c r="U2826" s="111"/>
      <c r="V2826" s="111"/>
      <c r="W2826" s="112"/>
      <c r="X2826" s="113"/>
      <c r="Y2826" s="114"/>
      <c r="Z2826" s="115"/>
      <c r="AA2826" s="116"/>
      <c r="AB2826" s="117" t="b">
        <f t="shared" si="396"/>
        <v>0</v>
      </c>
      <c r="AC2826" s="117">
        <f t="shared" si="397"/>
        <v>0</v>
      </c>
      <c r="AD2826" s="118"/>
      <c r="AE2826" s="117" t="b">
        <f t="shared" si="398"/>
        <v>0</v>
      </c>
      <c r="AF2826" s="117">
        <f t="shared" si="399"/>
        <v>0</v>
      </c>
      <c r="AG2826" s="119">
        <f t="shared" si="400"/>
        <v>0</v>
      </c>
      <c r="AH2826" s="120" t="b">
        <f t="shared" si="401"/>
        <v>0</v>
      </c>
      <c r="AI2826" s="121">
        <f t="shared" si="402"/>
        <v>0</v>
      </c>
      <c r="AJ2826" s="122">
        <f>+C2826</f>
        <v>0</v>
      </c>
      <c r="AK2826" s="122" t="str">
        <f>IF(ISNA(VLOOKUP(postponeList!D2826,[1]Sheet!$A$2:$B$12,2,FALSE))," ",(VLOOKUP(postponeList!D2826,[1]Sheet!$A$2:$B$12,2,FALSE)))</f>
        <v xml:space="preserve"> </v>
      </c>
      <c r="AL2826" s="122" t="str">
        <f>IF(ISNA(VLOOKUP(E2826,[1]Sheet!$G$2:$H$40,2,FALSE))," ",VLOOKUP(E2826,[1]Sheet!$G$2:$H$40,2,FALSE))</f>
        <v xml:space="preserve"> </v>
      </c>
      <c r="AM2826" s="122" t="str">
        <f>IF(ISNA(VLOOKUP(G2826,[1]Sheet!$K$2:$L$159,2,FALSE))," ",(VLOOKUP(G2826,[1]Sheet!$K$2:$L$159,2,FALSE)))</f>
        <v xml:space="preserve"> </v>
      </c>
      <c r="AN2826" s="122" t="str">
        <f>IF(ISNA(VLOOKUP(I2826&amp;C2826,[1]Sheet!$D$2:$E$228,2,FALSE))," ",VLOOKUP(I2826&amp;C2826,[1]Sheet!$D$2:$E$228,2,FALSE))</f>
        <v xml:space="preserve"> </v>
      </c>
      <c r="AO2826" s="122" t="str">
        <f>+I2826&amp;C2826</f>
        <v/>
      </c>
      <c r="AP2826" s="122" t="str">
        <f>C2826&amp;D2826&amp;E2826&amp;G2826&amp;I2826&amp;O2826</f>
        <v/>
      </c>
      <c r="AQ2826" s="122" t="str">
        <f>B2826&amp;D2826&amp;N2826</f>
        <v/>
      </c>
      <c r="AR2826" s="123" t="str">
        <f>+D2826&amp;J2826</f>
        <v/>
      </c>
      <c r="AS2826" s="124" t="str">
        <f t="shared" si="403"/>
        <v/>
      </c>
      <c r="AT2826" s="125" t="str">
        <f t="shared" si="404"/>
        <v/>
      </c>
      <c r="AU2826" s="125" t="str">
        <f>IF(NOT(AT2826=""),VLOOKUP(AT2826,[1]PSI_Category!A:B,2,0),"")</f>
        <v/>
      </c>
      <c r="AV2826" s="167"/>
      <c r="AW2826" s="167"/>
      <c r="AX2826" s="167"/>
    </row>
    <row r="2827" spans="2:50" s="133" customFormat="1" ht="11.4" customHeight="1" x14ac:dyDescent="0.3">
      <c r="B2827" s="104"/>
      <c r="C2827" s="105"/>
      <c r="D2827" s="106"/>
      <c r="E2827" s="107"/>
      <c r="F2827" s="105"/>
      <c r="G2827" s="107"/>
      <c r="H2827" s="105"/>
      <c r="I2827" s="105"/>
      <c r="J2827" s="107"/>
      <c r="K2827" s="105"/>
      <c r="L2827" s="105"/>
      <c r="M2827" s="105"/>
      <c r="N2827" s="105"/>
      <c r="O2827" s="131"/>
      <c r="P2827" s="109"/>
      <c r="Q2827" s="110"/>
      <c r="R2827" s="110"/>
      <c r="S2827" s="110"/>
      <c r="T2827" s="110"/>
      <c r="U2827" s="111"/>
      <c r="V2827" s="111"/>
      <c r="W2827" s="112"/>
      <c r="X2827" s="113"/>
      <c r="Y2827" s="114"/>
      <c r="Z2827" s="115"/>
      <c r="AA2827" s="116"/>
      <c r="AB2827" s="117" t="b">
        <f t="shared" si="396"/>
        <v>0</v>
      </c>
      <c r="AC2827" s="117">
        <f t="shared" si="397"/>
        <v>0</v>
      </c>
      <c r="AD2827" s="118"/>
      <c r="AE2827" s="117" t="b">
        <f t="shared" si="398"/>
        <v>0</v>
      </c>
      <c r="AF2827" s="117">
        <f t="shared" si="399"/>
        <v>0</v>
      </c>
      <c r="AG2827" s="119">
        <f t="shared" si="400"/>
        <v>0</v>
      </c>
      <c r="AH2827" s="120" t="b">
        <f t="shared" si="401"/>
        <v>0</v>
      </c>
      <c r="AI2827" s="121">
        <f t="shared" si="402"/>
        <v>0</v>
      </c>
      <c r="AJ2827" s="122">
        <f>+C2827</f>
        <v>0</v>
      </c>
      <c r="AK2827" s="122" t="str">
        <f>IF(ISNA(VLOOKUP(postponeList!D2827,[1]Sheet!$A$2:$B$12,2,FALSE))," ",(VLOOKUP(postponeList!D2827,[1]Sheet!$A$2:$B$12,2,FALSE)))</f>
        <v xml:space="preserve"> </v>
      </c>
      <c r="AL2827" s="122" t="str">
        <f>IF(ISNA(VLOOKUP(E2827,[1]Sheet!$G$2:$H$40,2,FALSE))," ",VLOOKUP(E2827,[1]Sheet!$G$2:$H$40,2,FALSE))</f>
        <v xml:space="preserve"> </v>
      </c>
      <c r="AM2827" s="122" t="str">
        <f>IF(ISNA(VLOOKUP(G2827,[1]Sheet!$K$2:$L$159,2,FALSE))," ",(VLOOKUP(G2827,[1]Sheet!$K$2:$L$159,2,FALSE)))</f>
        <v xml:space="preserve"> </v>
      </c>
      <c r="AN2827" s="122" t="str">
        <f>IF(ISNA(VLOOKUP(I2827&amp;C2827,[1]Sheet!$D$2:$E$228,2,FALSE))," ",VLOOKUP(I2827&amp;C2827,[1]Sheet!$D$2:$E$228,2,FALSE))</f>
        <v xml:space="preserve"> </v>
      </c>
      <c r="AO2827" s="122" t="str">
        <f>+I2827&amp;C2827</f>
        <v/>
      </c>
      <c r="AP2827" s="122" t="str">
        <f>C2827&amp;D2827&amp;E2827&amp;G2827&amp;I2827&amp;O2827</f>
        <v/>
      </c>
      <c r="AQ2827" s="122" t="str">
        <f>B2827&amp;D2827&amp;N2827</f>
        <v/>
      </c>
      <c r="AR2827" s="123" t="str">
        <f>+D2827&amp;J2827</f>
        <v/>
      </c>
      <c r="AS2827" s="124" t="str">
        <f t="shared" si="403"/>
        <v/>
      </c>
      <c r="AT2827" s="125" t="str">
        <f t="shared" si="404"/>
        <v/>
      </c>
      <c r="AU2827" s="125" t="str">
        <f>IF(NOT(AT2827=""),VLOOKUP(AT2827,[1]PSI_Category!A:B,2,0),"")</f>
        <v/>
      </c>
      <c r="AV2827" s="167"/>
      <c r="AW2827" s="167"/>
      <c r="AX2827" s="167"/>
    </row>
    <row r="2828" spans="2:50" s="133" customFormat="1" ht="11.4" customHeight="1" x14ac:dyDescent="0.3">
      <c r="B2828" s="104"/>
      <c r="C2828" s="105"/>
      <c r="D2828" s="106"/>
      <c r="E2828" s="107"/>
      <c r="F2828" s="105"/>
      <c r="G2828" s="107"/>
      <c r="H2828" s="105"/>
      <c r="I2828" s="105"/>
      <c r="J2828" s="107"/>
      <c r="K2828" s="105"/>
      <c r="L2828" s="105"/>
      <c r="M2828" s="105"/>
      <c r="N2828" s="105"/>
      <c r="O2828" s="131"/>
      <c r="P2828" s="109"/>
      <c r="Q2828" s="110"/>
      <c r="R2828" s="110"/>
      <c r="S2828" s="110"/>
      <c r="T2828" s="110"/>
      <c r="U2828" s="111"/>
      <c r="V2828" s="111"/>
      <c r="W2828" s="112"/>
      <c r="X2828" s="113"/>
      <c r="Y2828" s="114"/>
      <c r="Z2828" s="115"/>
      <c r="AA2828" s="116"/>
      <c r="AB2828" s="117" t="b">
        <f t="shared" si="396"/>
        <v>0</v>
      </c>
      <c r="AC2828" s="117">
        <f t="shared" si="397"/>
        <v>0</v>
      </c>
      <c r="AD2828" s="118"/>
      <c r="AE2828" s="117" t="b">
        <f t="shared" si="398"/>
        <v>0</v>
      </c>
      <c r="AF2828" s="117">
        <f t="shared" si="399"/>
        <v>0</v>
      </c>
      <c r="AG2828" s="119">
        <f t="shared" si="400"/>
        <v>0</v>
      </c>
      <c r="AH2828" s="120" t="b">
        <f t="shared" si="401"/>
        <v>0</v>
      </c>
      <c r="AI2828" s="121">
        <f t="shared" si="402"/>
        <v>0</v>
      </c>
      <c r="AJ2828" s="122">
        <f>+C2828</f>
        <v>0</v>
      </c>
      <c r="AK2828" s="122" t="str">
        <f>IF(ISNA(VLOOKUP(postponeList!D2828,[1]Sheet!$A$2:$B$12,2,FALSE))," ",(VLOOKUP(postponeList!D2828,[1]Sheet!$A$2:$B$12,2,FALSE)))</f>
        <v xml:space="preserve"> </v>
      </c>
      <c r="AL2828" s="122" t="str">
        <f>IF(ISNA(VLOOKUP(E2828,[1]Sheet!$G$2:$H$40,2,FALSE))," ",VLOOKUP(E2828,[1]Sheet!$G$2:$H$40,2,FALSE))</f>
        <v xml:space="preserve"> </v>
      </c>
      <c r="AM2828" s="122" t="str">
        <f>IF(ISNA(VLOOKUP(G2828,[1]Sheet!$K$2:$L$159,2,FALSE))," ",(VLOOKUP(G2828,[1]Sheet!$K$2:$L$159,2,FALSE)))</f>
        <v xml:space="preserve"> </v>
      </c>
      <c r="AN2828" s="122" t="str">
        <f>IF(ISNA(VLOOKUP(I2828&amp;C2828,[1]Sheet!$D$2:$E$228,2,FALSE))," ",VLOOKUP(I2828&amp;C2828,[1]Sheet!$D$2:$E$228,2,FALSE))</f>
        <v xml:space="preserve"> </v>
      </c>
      <c r="AO2828" s="122" t="str">
        <f>+I2828&amp;C2828</f>
        <v/>
      </c>
      <c r="AP2828" s="122" t="str">
        <f>C2828&amp;D2828&amp;E2828&amp;G2828&amp;I2828&amp;O2828</f>
        <v/>
      </c>
      <c r="AQ2828" s="122" t="str">
        <f>B2828&amp;D2828&amp;N2828</f>
        <v/>
      </c>
      <c r="AR2828" s="123" t="str">
        <f>+D2828&amp;J2828</f>
        <v/>
      </c>
      <c r="AS2828" s="124" t="str">
        <f t="shared" si="403"/>
        <v/>
      </c>
      <c r="AT2828" s="125" t="str">
        <f t="shared" si="404"/>
        <v/>
      </c>
      <c r="AU2828" s="125" t="str">
        <f>IF(NOT(AT2828=""),VLOOKUP(AT2828,[1]PSI_Category!A:B,2,0),"")</f>
        <v/>
      </c>
      <c r="AV2828" s="167"/>
      <c r="AW2828" s="167"/>
      <c r="AX2828" s="167"/>
    </row>
    <row r="2829" spans="2:50" s="133" customFormat="1" ht="11.4" customHeight="1" x14ac:dyDescent="0.3">
      <c r="B2829" s="104"/>
      <c r="C2829" s="105"/>
      <c r="D2829" s="106"/>
      <c r="E2829" s="107"/>
      <c r="F2829" s="105"/>
      <c r="G2829" s="107"/>
      <c r="H2829" s="105"/>
      <c r="I2829" s="105"/>
      <c r="J2829" s="107"/>
      <c r="K2829" s="105"/>
      <c r="L2829" s="105"/>
      <c r="M2829" s="105"/>
      <c r="N2829" s="105"/>
      <c r="O2829" s="131"/>
      <c r="P2829" s="109"/>
      <c r="Q2829" s="110"/>
      <c r="R2829" s="110"/>
      <c r="S2829" s="110"/>
      <c r="T2829" s="110"/>
      <c r="U2829" s="111"/>
      <c r="V2829" s="111"/>
      <c r="W2829" s="112"/>
      <c r="X2829" s="113"/>
      <c r="Y2829" s="114"/>
      <c r="Z2829" s="115"/>
      <c r="AA2829" s="116"/>
      <c r="AB2829" s="117" t="b">
        <f t="shared" si="396"/>
        <v>0</v>
      </c>
      <c r="AC2829" s="117">
        <f t="shared" si="397"/>
        <v>0</v>
      </c>
      <c r="AD2829" s="118"/>
      <c r="AE2829" s="117" t="b">
        <f t="shared" si="398"/>
        <v>0</v>
      </c>
      <c r="AF2829" s="117">
        <f t="shared" si="399"/>
        <v>0</v>
      </c>
      <c r="AG2829" s="119">
        <f t="shared" si="400"/>
        <v>0</v>
      </c>
      <c r="AH2829" s="120" t="b">
        <f t="shared" si="401"/>
        <v>0</v>
      </c>
      <c r="AI2829" s="121">
        <f t="shared" si="402"/>
        <v>0</v>
      </c>
      <c r="AJ2829" s="122">
        <f>+C2829</f>
        <v>0</v>
      </c>
      <c r="AK2829" s="122" t="str">
        <f>IF(ISNA(VLOOKUP(postponeList!D2829,[1]Sheet!$A$2:$B$12,2,FALSE))," ",(VLOOKUP(postponeList!D2829,[1]Sheet!$A$2:$B$12,2,FALSE)))</f>
        <v xml:space="preserve"> </v>
      </c>
      <c r="AL2829" s="122" t="str">
        <f>IF(ISNA(VLOOKUP(E2829,[1]Sheet!$G$2:$H$40,2,FALSE))," ",VLOOKUP(E2829,[1]Sheet!$G$2:$H$40,2,FALSE))</f>
        <v xml:space="preserve"> </v>
      </c>
      <c r="AM2829" s="122" t="str">
        <f>IF(ISNA(VLOOKUP(G2829,[1]Sheet!$K$2:$L$159,2,FALSE))," ",(VLOOKUP(G2829,[1]Sheet!$K$2:$L$159,2,FALSE)))</f>
        <v xml:space="preserve"> </v>
      </c>
      <c r="AN2829" s="122" t="str">
        <f>IF(ISNA(VLOOKUP(I2829&amp;C2829,[1]Sheet!$D$2:$E$228,2,FALSE))," ",VLOOKUP(I2829&amp;C2829,[1]Sheet!$D$2:$E$228,2,FALSE))</f>
        <v xml:space="preserve"> </v>
      </c>
      <c r="AO2829" s="122" t="str">
        <f>+I2829&amp;C2829</f>
        <v/>
      </c>
      <c r="AP2829" s="122" t="str">
        <f>C2829&amp;D2829&amp;E2829&amp;G2829&amp;I2829&amp;O2829</f>
        <v/>
      </c>
      <c r="AQ2829" s="122" t="str">
        <f>B2829&amp;D2829&amp;N2829</f>
        <v/>
      </c>
      <c r="AR2829" s="123" t="str">
        <f>+D2829&amp;J2829</f>
        <v/>
      </c>
      <c r="AS2829" s="124" t="str">
        <f t="shared" si="403"/>
        <v/>
      </c>
      <c r="AT2829" s="125" t="str">
        <f t="shared" si="404"/>
        <v/>
      </c>
      <c r="AU2829" s="125" t="str">
        <f>IF(NOT(AT2829=""),VLOOKUP(AT2829,[1]PSI_Category!A:B,2,0),"")</f>
        <v/>
      </c>
      <c r="AV2829" s="167"/>
      <c r="AW2829" s="167"/>
      <c r="AX2829" s="167"/>
    </row>
    <row r="2830" spans="2:50" s="133" customFormat="1" ht="11.4" customHeight="1" x14ac:dyDescent="0.3">
      <c r="B2830" s="104"/>
      <c r="C2830" s="105"/>
      <c r="D2830" s="106"/>
      <c r="E2830" s="107"/>
      <c r="F2830" s="105"/>
      <c r="G2830" s="107"/>
      <c r="H2830" s="105"/>
      <c r="I2830" s="105"/>
      <c r="J2830" s="107"/>
      <c r="K2830" s="105"/>
      <c r="L2830" s="105"/>
      <c r="M2830" s="105"/>
      <c r="N2830" s="105"/>
      <c r="O2830" s="131"/>
      <c r="P2830" s="109"/>
      <c r="Q2830" s="110"/>
      <c r="R2830" s="110"/>
      <c r="S2830" s="110"/>
      <c r="T2830" s="110"/>
      <c r="U2830" s="111"/>
      <c r="V2830" s="111"/>
      <c r="W2830" s="112"/>
      <c r="X2830" s="113"/>
      <c r="Y2830" s="114"/>
      <c r="Z2830" s="115"/>
      <c r="AA2830" s="116"/>
      <c r="AB2830" s="117" t="b">
        <f t="shared" si="396"/>
        <v>0</v>
      </c>
      <c r="AC2830" s="117">
        <f t="shared" si="397"/>
        <v>0</v>
      </c>
      <c r="AD2830" s="118"/>
      <c r="AE2830" s="117" t="b">
        <f t="shared" si="398"/>
        <v>0</v>
      </c>
      <c r="AF2830" s="117">
        <f t="shared" si="399"/>
        <v>0</v>
      </c>
      <c r="AG2830" s="119">
        <f t="shared" si="400"/>
        <v>0</v>
      </c>
      <c r="AH2830" s="120" t="b">
        <f t="shared" si="401"/>
        <v>0</v>
      </c>
      <c r="AI2830" s="121">
        <f t="shared" si="402"/>
        <v>0</v>
      </c>
      <c r="AJ2830" s="122">
        <f>+C2830</f>
        <v>0</v>
      </c>
      <c r="AK2830" s="122" t="str">
        <f>IF(ISNA(VLOOKUP(postponeList!D2830,[1]Sheet!$A$2:$B$12,2,FALSE))," ",(VLOOKUP(postponeList!D2830,[1]Sheet!$A$2:$B$12,2,FALSE)))</f>
        <v xml:space="preserve"> </v>
      </c>
      <c r="AL2830" s="122" t="str">
        <f>IF(ISNA(VLOOKUP(E2830,[1]Sheet!$G$2:$H$40,2,FALSE))," ",VLOOKUP(E2830,[1]Sheet!$G$2:$H$40,2,FALSE))</f>
        <v xml:space="preserve"> </v>
      </c>
      <c r="AM2830" s="122" t="str">
        <f>IF(ISNA(VLOOKUP(G2830,[1]Sheet!$K$2:$L$159,2,FALSE))," ",(VLOOKUP(G2830,[1]Sheet!$K$2:$L$159,2,FALSE)))</f>
        <v xml:space="preserve"> </v>
      </c>
      <c r="AN2830" s="122" t="str">
        <f>IF(ISNA(VLOOKUP(I2830&amp;C2830,[1]Sheet!$D$2:$E$228,2,FALSE))," ",VLOOKUP(I2830&amp;C2830,[1]Sheet!$D$2:$E$228,2,FALSE))</f>
        <v xml:space="preserve"> </v>
      </c>
      <c r="AO2830" s="122" t="str">
        <f>+I2830&amp;C2830</f>
        <v/>
      </c>
      <c r="AP2830" s="122" t="str">
        <f>C2830&amp;D2830&amp;E2830&amp;G2830&amp;I2830&amp;O2830</f>
        <v/>
      </c>
      <c r="AQ2830" s="122" t="str">
        <f>B2830&amp;D2830&amp;N2830</f>
        <v/>
      </c>
      <c r="AR2830" s="123" t="str">
        <f>+D2830&amp;J2830</f>
        <v/>
      </c>
      <c r="AS2830" s="124" t="str">
        <f t="shared" si="403"/>
        <v/>
      </c>
      <c r="AT2830" s="125" t="str">
        <f t="shared" si="404"/>
        <v/>
      </c>
      <c r="AU2830" s="125" t="str">
        <f>IF(NOT(AT2830=""),VLOOKUP(AT2830,[1]PSI_Category!A:B,2,0),"")</f>
        <v/>
      </c>
      <c r="AV2830" s="167"/>
      <c r="AW2830" s="167"/>
      <c r="AX2830" s="167"/>
    </row>
    <row r="2831" spans="2:50" s="133" customFormat="1" ht="11.4" customHeight="1" x14ac:dyDescent="0.3">
      <c r="B2831" s="104"/>
      <c r="C2831" s="105"/>
      <c r="D2831" s="106"/>
      <c r="E2831" s="107"/>
      <c r="F2831" s="105"/>
      <c r="G2831" s="107"/>
      <c r="H2831" s="105"/>
      <c r="I2831" s="105"/>
      <c r="J2831" s="107"/>
      <c r="K2831" s="105"/>
      <c r="L2831" s="105"/>
      <c r="M2831" s="105"/>
      <c r="N2831" s="105"/>
      <c r="O2831" s="131"/>
      <c r="P2831" s="109"/>
      <c r="Q2831" s="110"/>
      <c r="R2831" s="110"/>
      <c r="S2831" s="110"/>
      <c r="T2831" s="110"/>
      <c r="U2831" s="111"/>
      <c r="V2831" s="111"/>
      <c r="W2831" s="112"/>
      <c r="X2831" s="113"/>
      <c r="Y2831" s="114"/>
      <c r="Z2831" s="115"/>
      <c r="AA2831" s="116"/>
      <c r="AB2831" s="117" t="b">
        <f t="shared" si="396"/>
        <v>0</v>
      </c>
      <c r="AC2831" s="117">
        <f t="shared" si="397"/>
        <v>0</v>
      </c>
      <c r="AD2831" s="118"/>
      <c r="AE2831" s="117" t="b">
        <f t="shared" si="398"/>
        <v>0</v>
      </c>
      <c r="AF2831" s="117">
        <f t="shared" si="399"/>
        <v>0</v>
      </c>
      <c r="AG2831" s="119">
        <f t="shared" si="400"/>
        <v>0</v>
      </c>
      <c r="AH2831" s="120" t="b">
        <f t="shared" si="401"/>
        <v>0</v>
      </c>
      <c r="AI2831" s="121">
        <f t="shared" si="402"/>
        <v>0</v>
      </c>
      <c r="AJ2831" s="122">
        <f>+C2831</f>
        <v>0</v>
      </c>
      <c r="AK2831" s="122" t="str">
        <f>IF(ISNA(VLOOKUP(postponeList!D2831,[1]Sheet!$A$2:$B$12,2,FALSE))," ",(VLOOKUP(postponeList!D2831,[1]Sheet!$A$2:$B$12,2,FALSE)))</f>
        <v xml:space="preserve"> </v>
      </c>
      <c r="AL2831" s="122" t="str">
        <f>IF(ISNA(VLOOKUP(E2831,[1]Sheet!$G$2:$H$40,2,FALSE))," ",VLOOKUP(E2831,[1]Sheet!$G$2:$H$40,2,FALSE))</f>
        <v xml:space="preserve"> </v>
      </c>
      <c r="AM2831" s="122" t="str">
        <f>IF(ISNA(VLOOKUP(G2831,[1]Sheet!$K$2:$L$159,2,FALSE))," ",(VLOOKUP(G2831,[1]Sheet!$K$2:$L$159,2,FALSE)))</f>
        <v xml:space="preserve"> </v>
      </c>
      <c r="AN2831" s="122" t="str">
        <f>IF(ISNA(VLOOKUP(I2831&amp;C2831,[1]Sheet!$D$2:$E$228,2,FALSE))," ",VLOOKUP(I2831&amp;C2831,[1]Sheet!$D$2:$E$228,2,FALSE))</f>
        <v xml:space="preserve"> </v>
      </c>
      <c r="AO2831" s="122" t="str">
        <f>+I2831&amp;C2831</f>
        <v/>
      </c>
      <c r="AP2831" s="122" t="str">
        <f>C2831&amp;D2831&amp;E2831&amp;G2831&amp;I2831&amp;O2831</f>
        <v/>
      </c>
      <c r="AQ2831" s="122" t="str">
        <f>B2831&amp;D2831&amp;N2831</f>
        <v/>
      </c>
      <c r="AR2831" s="123" t="str">
        <f>+D2831&amp;J2831</f>
        <v/>
      </c>
      <c r="AS2831" s="124" t="str">
        <f t="shared" si="403"/>
        <v/>
      </c>
      <c r="AT2831" s="125" t="str">
        <f t="shared" si="404"/>
        <v/>
      </c>
      <c r="AU2831" s="125" t="str">
        <f>IF(NOT(AT2831=""),VLOOKUP(AT2831,[1]PSI_Category!A:B,2,0),"")</f>
        <v/>
      </c>
      <c r="AV2831" s="167"/>
      <c r="AW2831" s="167"/>
      <c r="AX2831" s="167"/>
    </row>
    <row r="2832" spans="2:50" s="133" customFormat="1" ht="11.4" customHeight="1" x14ac:dyDescent="0.3">
      <c r="B2832" s="104"/>
      <c r="C2832" s="105"/>
      <c r="D2832" s="106"/>
      <c r="E2832" s="107"/>
      <c r="F2832" s="105"/>
      <c r="G2832" s="107"/>
      <c r="H2832" s="105"/>
      <c r="I2832" s="105"/>
      <c r="J2832" s="107"/>
      <c r="K2832" s="105"/>
      <c r="L2832" s="105"/>
      <c r="M2832" s="105"/>
      <c r="N2832" s="105"/>
      <c r="O2832" s="131"/>
      <c r="P2832" s="109"/>
      <c r="Q2832" s="110"/>
      <c r="R2832" s="110"/>
      <c r="S2832" s="110"/>
      <c r="T2832" s="110"/>
      <c r="U2832" s="111"/>
      <c r="V2832" s="111"/>
      <c r="W2832" s="112"/>
      <c r="X2832" s="113"/>
      <c r="Y2832" s="114"/>
      <c r="Z2832" s="115"/>
      <c r="AA2832" s="116"/>
      <c r="AB2832" s="117" t="b">
        <f t="shared" si="396"/>
        <v>0</v>
      </c>
      <c r="AC2832" s="117">
        <f t="shared" si="397"/>
        <v>0</v>
      </c>
      <c r="AD2832" s="118"/>
      <c r="AE2832" s="117" t="b">
        <f t="shared" si="398"/>
        <v>0</v>
      </c>
      <c r="AF2832" s="117">
        <f t="shared" si="399"/>
        <v>0</v>
      </c>
      <c r="AG2832" s="119">
        <f t="shared" si="400"/>
        <v>0</v>
      </c>
      <c r="AH2832" s="120" t="b">
        <f t="shared" si="401"/>
        <v>0</v>
      </c>
      <c r="AI2832" s="121">
        <f t="shared" si="402"/>
        <v>0</v>
      </c>
      <c r="AJ2832" s="122">
        <f>+C2832</f>
        <v>0</v>
      </c>
      <c r="AK2832" s="122" t="str">
        <f>IF(ISNA(VLOOKUP(postponeList!D2832,[1]Sheet!$A$2:$B$12,2,FALSE))," ",(VLOOKUP(postponeList!D2832,[1]Sheet!$A$2:$B$12,2,FALSE)))</f>
        <v xml:space="preserve"> </v>
      </c>
      <c r="AL2832" s="122" t="str">
        <f>IF(ISNA(VLOOKUP(E2832,[1]Sheet!$G$2:$H$40,2,FALSE))," ",VLOOKUP(E2832,[1]Sheet!$G$2:$H$40,2,FALSE))</f>
        <v xml:space="preserve"> </v>
      </c>
      <c r="AM2832" s="122" t="str">
        <f>IF(ISNA(VLOOKUP(G2832,[1]Sheet!$K$2:$L$159,2,FALSE))," ",(VLOOKUP(G2832,[1]Sheet!$K$2:$L$159,2,FALSE)))</f>
        <v xml:space="preserve"> </v>
      </c>
      <c r="AN2832" s="122" t="str">
        <f>IF(ISNA(VLOOKUP(I2832&amp;C2832,[1]Sheet!$D$2:$E$228,2,FALSE))," ",VLOOKUP(I2832&amp;C2832,[1]Sheet!$D$2:$E$228,2,FALSE))</f>
        <v xml:space="preserve"> </v>
      </c>
      <c r="AO2832" s="122" t="str">
        <f>+I2832&amp;C2832</f>
        <v/>
      </c>
      <c r="AP2832" s="122" t="str">
        <f>C2832&amp;D2832&amp;E2832&amp;G2832&amp;I2832&amp;O2832</f>
        <v/>
      </c>
      <c r="AQ2832" s="122" t="str">
        <f>B2832&amp;D2832&amp;N2832</f>
        <v/>
      </c>
      <c r="AR2832" s="123" t="str">
        <f>+D2832&amp;J2832</f>
        <v/>
      </c>
      <c r="AS2832" s="124" t="str">
        <f t="shared" si="403"/>
        <v/>
      </c>
      <c r="AT2832" s="125" t="str">
        <f t="shared" si="404"/>
        <v/>
      </c>
      <c r="AU2832" s="125" t="str">
        <f>IF(NOT(AT2832=""),VLOOKUP(AT2832,[1]PSI_Category!A:B,2,0),"")</f>
        <v/>
      </c>
      <c r="AV2832" s="167"/>
      <c r="AW2832" s="167"/>
      <c r="AX2832" s="167"/>
    </row>
    <row r="2833" spans="2:50" s="133" customFormat="1" ht="11.4" customHeight="1" x14ac:dyDescent="0.3">
      <c r="B2833" s="104"/>
      <c r="C2833" s="105"/>
      <c r="D2833" s="106"/>
      <c r="E2833" s="107"/>
      <c r="F2833" s="105"/>
      <c r="G2833" s="107"/>
      <c r="H2833" s="105"/>
      <c r="I2833" s="105"/>
      <c r="J2833" s="107"/>
      <c r="K2833" s="105"/>
      <c r="L2833" s="105"/>
      <c r="M2833" s="105"/>
      <c r="N2833" s="105"/>
      <c r="O2833" s="131"/>
      <c r="P2833" s="109"/>
      <c r="Q2833" s="110"/>
      <c r="R2833" s="110"/>
      <c r="S2833" s="110"/>
      <c r="T2833" s="110"/>
      <c r="U2833" s="111"/>
      <c r="V2833" s="111"/>
      <c r="W2833" s="112"/>
      <c r="X2833" s="113"/>
      <c r="Y2833" s="114"/>
      <c r="Z2833" s="115"/>
      <c r="AA2833" s="116"/>
      <c r="AB2833" s="117" t="b">
        <f t="shared" si="396"/>
        <v>0</v>
      </c>
      <c r="AC2833" s="117">
        <f t="shared" si="397"/>
        <v>0</v>
      </c>
      <c r="AD2833" s="118"/>
      <c r="AE2833" s="117" t="b">
        <f t="shared" si="398"/>
        <v>0</v>
      </c>
      <c r="AF2833" s="117">
        <f t="shared" si="399"/>
        <v>0</v>
      </c>
      <c r="AG2833" s="119">
        <f t="shared" si="400"/>
        <v>0</v>
      </c>
      <c r="AH2833" s="120" t="b">
        <f t="shared" si="401"/>
        <v>0</v>
      </c>
      <c r="AI2833" s="121">
        <f t="shared" si="402"/>
        <v>0</v>
      </c>
      <c r="AJ2833" s="122">
        <f>+C2833</f>
        <v>0</v>
      </c>
      <c r="AK2833" s="122" t="str">
        <f>IF(ISNA(VLOOKUP(postponeList!D2833,[1]Sheet!$A$2:$B$12,2,FALSE))," ",(VLOOKUP(postponeList!D2833,[1]Sheet!$A$2:$B$12,2,FALSE)))</f>
        <v xml:space="preserve"> </v>
      </c>
      <c r="AL2833" s="122" t="str">
        <f>IF(ISNA(VLOOKUP(E2833,[1]Sheet!$G$2:$H$40,2,FALSE))," ",VLOOKUP(E2833,[1]Sheet!$G$2:$H$40,2,FALSE))</f>
        <v xml:space="preserve"> </v>
      </c>
      <c r="AM2833" s="122" t="str">
        <f>IF(ISNA(VLOOKUP(G2833,[1]Sheet!$K$2:$L$159,2,FALSE))," ",(VLOOKUP(G2833,[1]Sheet!$K$2:$L$159,2,FALSE)))</f>
        <v xml:space="preserve"> </v>
      </c>
      <c r="AN2833" s="122" t="str">
        <f>IF(ISNA(VLOOKUP(I2833&amp;C2833,[1]Sheet!$D$2:$E$228,2,FALSE))," ",VLOOKUP(I2833&amp;C2833,[1]Sheet!$D$2:$E$228,2,FALSE))</f>
        <v xml:space="preserve"> </v>
      </c>
      <c r="AO2833" s="122" t="str">
        <f>+I2833&amp;C2833</f>
        <v/>
      </c>
      <c r="AP2833" s="122" t="str">
        <f>C2833&amp;D2833&amp;E2833&amp;G2833&amp;I2833&amp;O2833</f>
        <v/>
      </c>
      <c r="AQ2833" s="122" t="str">
        <f>B2833&amp;D2833&amp;N2833</f>
        <v/>
      </c>
      <c r="AR2833" s="123" t="str">
        <f>+D2833&amp;J2833</f>
        <v/>
      </c>
      <c r="AS2833" s="124" t="str">
        <f t="shared" si="403"/>
        <v/>
      </c>
      <c r="AT2833" s="125" t="str">
        <f t="shared" si="404"/>
        <v/>
      </c>
      <c r="AU2833" s="125" t="str">
        <f>IF(NOT(AT2833=""),VLOOKUP(AT2833,[1]PSI_Category!A:B,2,0),"")</f>
        <v/>
      </c>
      <c r="AV2833" s="167"/>
      <c r="AW2833" s="167"/>
      <c r="AX2833" s="167"/>
    </row>
    <row r="2834" spans="2:50" s="133" customFormat="1" ht="11.4" customHeight="1" x14ac:dyDescent="0.3">
      <c r="B2834" s="104"/>
      <c r="C2834" s="105"/>
      <c r="D2834" s="106"/>
      <c r="E2834" s="107"/>
      <c r="F2834" s="105"/>
      <c r="G2834" s="107"/>
      <c r="H2834" s="105"/>
      <c r="I2834" s="105"/>
      <c r="J2834" s="107"/>
      <c r="K2834" s="105"/>
      <c r="L2834" s="105"/>
      <c r="M2834" s="105"/>
      <c r="N2834" s="105"/>
      <c r="O2834" s="131"/>
      <c r="P2834" s="109"/>
      <c r="Q2834" s="110"/>
      <c r="R2834" s="110"/>
      <c r="S2834" s="110"/>
      <c r="T2834" s="110"/>
      <c r="U2834" s="111"/>
      <c r="V2834" s="111"/>
      <c r="W2834" s="112"/>
      <c r="X2834" s="113"/>
      <c r="Y2834" s="114"/>
      <c r="Z2834" s="115"/>
      <c r="AA2834" s="116"/>
      <c r="AB2834" s="117" t="b">
        <f t="shared" si="396"/>
        <v>0</v>
      </c>
      <c r="AC2834" s="117">
        <f t="shared" si="397"/>
        <v>0</v>
      </c>
      <c r="AD2834" s="118"/>
      <c r="AE2834" s="117" t="b">
        <f t="shared" si="398"/>
        <v>0</v>
      </c>
      <c r="AF2834" s="117">
        <f t="shared" si="399"/>
        <v>0</v>
      </c>
      <c r="AG2834" s="119">
        <f t="shared" si="400"/>
        <v>0</v>
      </c>
      <c r="AH2834" s="120" t="b">
        <f t="shared" si="401"/>
        <v>0</v>
      </c>
      <c r="AI2834" s="121">
        <f t="shared" si="402"/>
        <v>0</v>
      </c>
      <c r="AJ2834" s="122">
        <f>+C2834</f>
        <v>0</v>
      </c>
      <c r="AK2834" s="122" t="str">
        <f>IF(ISNA(VLOOKUP(postponeList!D2834,[1]Sheet!$A$2:$B$12,2,FALSE))," ",(VLOOKUP(postponeList!D2834,[1]Sheet!$A$2:$B$12,2,FALSE)))</f>
        <v xml:space="preserve"> </v>
      </c>
      <c r="AL2834" s="122" t="str">
        <f>IF(ISNA(VLOOKUP(E2834,[1]Sheet!$G$2:$H$40,2,FALSE))," ",VLOOKUP(E2834,[1]Sheet!$G$2:$H$40,2,FALSE))</f>
        <v xml:space="preserve"> </v>
      </c>
      <c r="AM2834" s="122" t="str">
        <f>IF(ISNA(VLOOKUP(G2834,[1]Sheet!$K$2:$L$159,2,FALSE))," ",(VLOOKUP(G2834,[1]Sheet!$K$2:$L$159,2,FALSE)))</f>
        <v xml:space="preserve"> </v>
      </c>
      <c r="AN2834" s="122" t="str">
        <f>IF(ISNA(VLOOKUP(I2834&amp;C2834,[1]Sheet!$D$2:$E$228,2,FALSE))," ",VLOOKUP(I2834&amp;C2834,[1]Sheet!$D$2:$E$228,2,FALSE))</f>
        <v xml:space="preserve"> </v>
      </c>
      <c r="AO2834" s="122" t="str">
        <f>+I2834&amp;C2834</f>
        <v/>
      </c>
      <c r="AP2834" s="122" t="str">
        <f>C2834&amp;D2834&amp;E2834&amp;G2834&amp;I2834&amp;O2834</f>
        <v/>
      </c>
      <c r="AQ2834" s="122" t="str">
        <f>B2834&amp;D2834&amp;N2834</f>
        <v/>
      </c>
      <c r="AR2834" s="123" t="str">
        <f>+D2834&amp;J2834</f>
        <v/>
      </c>
      <c r="AS2834" s="124" t="str">
        <f t="shared" si="403"/>
        <v/>
      </c>
      <c r="AT2834" s="125" t="str">
        <f t="shared" si="404"/>
        <v/>
      </c>
      <c r="AU2834" s="125" t="str">
        <f>IF(NOT(AT2834=""),VLOOKUP(AT2834,[1]PSI_Category!A:B,2,0),"")</f>
        <v/>
      </c>
      <c r="AV2834" s="167"/>
      <c r="AW2834" s="167"/>
      <c r="AX2834" s="167"/>
    </row>
    <row r="2835" spans="2:50" s="133" customFormat="1" ht="11.4" customHeight="1" x14ac:dyDescent="0.3">
      <c r="B2835" s="104"/>
      <c r="C2835" s="105"/>
      <c r="D2835" s="106"/>
      <c r="E2835" s="107"/>
      <c r="F2835" s="105"/>
      <c r="G2835" s="107"/>
      <c r="H2835" s="105"/>
      <c r="I2835" s="105"/>
      <c r="J2835" s="107"/>
      <c r="K2835" s="105"/>
      <c r="L2835" s="105"/>
      <c r="M2835" s="105"/>
      <c r="N2835" s="105"/>
      <c r="O2835" s="131"/>
      <c r="P2835" s="109"/>
      <c r="Q2835" s="110"/>
      <c r="R2835" s="110"/>
      <c r="S2835" s="110"/>
      <c r="T2835" s="110"/>
      <c r="U2835" s="111"/>
      <c r="V2835" s="111"/>
      <c r="W2835" s="112"/>
      <c r="X2835" s="113"/>
      <c r="Y2835" s="114"/>
      <c r="Z2835" s="115"/>
      <c r="AA2835" s="116"/>
      <c r="AB2835" s="117" t="b">
        <f t="shared" si="396"/>
        <v>0</v>
      </c>
      <c r="AC2835" s="117">
        <f t="shared" si="397"/>
        <v>0</v>
      </c>
      <c r="AD2835" s="118"/>
      <c r="AE2835" s="117" t="b">
        <f t="shared" si="398"/>
        <v>0</v>
      </c>
      <c r="AF2835" s="117">
        <f t="shared" si="399"/>
        <v>0</v>
      </c>
      <c r="AG2835" s="119">
        <f t="shared" si="400"/>
        <v>0</v>
      </c>
      <c r="AH2835" s="120" t="b">
        <f t="shared" si="401"/>
        <v>0</v>
      </c>
      <c r="AI2835" s="121">
        <f t="shared" si="402"/>
        <v>0</v>
      </c>
      <c r="AJ2835" s="122">
        <f>+C2835</f>
        <v>0</v>
      </c>
      <c r="AK2835" s="122" t="str">
        <f>IF(ISNA(VLOOKUP(postponeList!D2835,[1]Sheet!$A$2:$B$12,2,FALSE))," ",(VLOOKUP(postponeList!D2835,[1]Sheet!$A$2:$B$12,2,FALSE)))</f>
        <v xml:space="preserve"> </v>
      </c>
      <c r="AL2835" s="122" t="str">
        <f>IF(ISNA(VLOOKUP(E2835,[1]Sheet!$G$2:$H$40,2,FALSE))," ",VLOOKUP(E2835,[1]Sheet!$G$2:$H$40,2,FALSE))</f>
        <v xml:space="preserve"> </v>
      </c>
      <c r="AM2835" s="122" t="str">
        <f>IF(ISNA(VLOOKUP(G2835,[1]Sheet!$K$2:$L$159,2,FALSE))," ",(VLOOKUP(G2835,[1]Sheet!$K$2:$L$159,2,FALSE)))</f>
        <v xml:space="preserve"> </v>
      </c>
      <c r="AN2835" s="122" t="str">
        <f>IF(ISNA(VLOOKUP(I2835&amp;C2835,[1]Sheet!$D$2:$E$228,2,FALSE))," ",VLOOKUP(I2835&amp;C2835,[1]Sheet!$D$2:$E$228,2,FALSE))</f>
        <v xml:space="preserve"> </v>
      </c>
      <c r="AO2835" s="122" t="str">
        <f>+I2835&amp;C2835</f>
        <v/>
      </c>
      <c r="AP2835" s="122" t="str">
        <f>C2835&amp;D2835&amp;E2835&amp;G2835&amp;I2835&amp;O2835</f>
        <v/>
      </c>
      <c r="AQ2835" s="122" t="str">
        <f>B2835&amp;D2835&amp;N2835</f>
        <v/>
      </c>
      <c r="AR2835" s="123" t="str">
        <f>+D2835&amp;J2835</f>
        <v/>
      </c>
      <c r="AS2835" s="124" t="str">
        <f t="shared" si="403"/>
        <v/>
      </c>
      <c r="AT2835" s="125" t="str">
        <f t="shared" si="404"/>
        <v/>
      </c>
      <c r="AU2835" s="125" t="str">
        <f>IF(NOT(AT2835=""),VLOOKUP(AT2835,[1]PSI_Category!A:B,2,0),"")</f>
        <v/>
      </c>
      <c r="AV2835" s="167"/>
      <c r="AW2835" s="167"/>
      <c r="AX2835" s="167"/>
    </row>
    <row r="2836" spans="2:50" s="133" customFormat="1" ht="11.4" customHeight="1" x14ac:dyDescent="0.3">
      <c r="B2836" s="104"/>
      <c r="C2836" s="105"/>
      <c r="D2836" s="106"/>
      <c r="E2836" s="107"/>
      <c r="F2836" s="105"/>
      <c r="G2836" s="107"/>
      <c r="H2836" s="105"/>
      <c r="I2836" s="105"/>
      <c r="J2836" s="107"/>
      <c r="K2836" s="105"/>
      <c r="L2836" s="105"/>
      <c r="M2836" s="105"/>
      <c r="N2836" s="105"/>
      <c r="O2836" s="131"/>
      <c r="P2836" s="109"/>
      <c r="Q2836" s="110"/>
      <c r="R2836" s="110"/>
      <c r="S2836" s="110"/>
      <c r="T2836" s="110"/>
      <c r="U2836" s="111"/>
      <c r="V2836" s="111"/>
      <c r="W2836" s="112"/>
      <c r="X2836" s="113"/>
      <c r="Y2836" s="114"/>
      <c r="Z2836" s="115"/>
      <c r="AA2836" s="116"/>
      <c r="AB2836" s="117" t="b">
        <f t="shared" si="396"/>
        <v>0</v>
      </c>
      <c r="AC2836" s="117">
        <f t="shared" si="397"/>
        <v>0</v>
      </c>
      <c r="AD2836" s="118"/>
      <c r="AE2836" s="117" t="b">
        <f t="shared" si="398"/>
        <v>0</v>
      </c>
      <c r="AF2836" s="117">
        <f t="shared" si="399"/>
        <v>0</v>
      </c>
      <c r="AG2836" s="119">
        <f t="shared" si="400"/>
        <v>0</v>
      </c>
      <c r="AH2836" s="120" t="b">
        <f t="shared" si="401"/>
        <v>0</v>
      </c>
      <c r="AI2836" s="121">
        <f t="shared" si="402"/>
        <v>0</v>
      </c>
      <c r="AJ2836" s="122">
        <f>+C2836</f>
        <v>0</v>
      </c>
      <c r="AK2836" s="122" t="str">
        <f>IF(ISNA(VLOOKUP(postponeList!D2836,[1]Sheet!$A$2:$B$12,2,FALSE))," ",(VLOOKUP(postponeList!D2836,[1]Sheet!$A$2:$B$12,2,FALSE)))</f>
        <v xml:space="preserve"> </v>
      </c>
      <c r="AL2836" s="122" t="str">
        <f>IF(ISNA(VLOOKUP(E2836,[1]Sheet!$G$2:$H$40,2,FALSE))," ",VLOOKUP(E2836,[1]Sheet!$G$2:$H$40,2,FALSE))</f>
        <v xml:space="preserve"> </v>
      </c>
      <c r="AM2836" s="122" t="str">
        <f>IF(ISNA(VLOOKUP(G2836,[1]Sheet!$K$2:$L$159,2,FALSE))," ",(VLOOKUP(G2836,[1]Sheet!$K$2:$L$159,2,FALSE)))</f>
        <v xml:space="preserve"> </v>
      </c>
      <c r="AN2836" s="122" t="str">
        <f>IF(ISNA(VLOOKUP(I2836&amp;C2836,[1]Sheet!$D$2:$E$228,2,FALSE))," ",VLOOKUP(I2836&amp;C2836,[1]Sheet!$D$2:$E$228,2,FALSE))</f>
        <v xml:space="preserve"> </v>
      </c>
      <c r="AO2836" s="122" t="str">
        <f>+I2836&amp;C2836</f>
        <v/>
      </c>
      <c r="AP2836" s="122" t="str">
        <f>C2836&amp;D2836&amp;E2836&amp;G2836&amp;I2836&amp;O2836</f>
        <v/>
      </c>
      <c r="AQ2836" s="122" t="str">
        <f>B2836&amp;D2836&amp;N2836</f>
        <v/>
      </c>
      <c r="AR2836" s="123" t="str">
        <f>+D2836&amp;J2836</f>
        <v/>
      </c>
      <c r="AS2836" s="124" t="str">
        <f t="shared" si="403"/>
        <v/>
      </c>
      <c r="AT2836" s="125" t="str">
        <f t="shared" si="404"/>
        <v/>
      </c>
      <c r="AU2836" s="125" t="str">
        <f>IF(NOT(AT2836=""),VLOOKUP(AT2836,[1]PSI_Category!A:B,2,0),"")</f>
        <v/>
      </c>
      <c r="AV2836" s="167"/>
      <c r="AW2836" s="167"/>
      <c r="AX2836" s="167"/>
    </row>
    <row r="2837" spans="2:50" s="133" customFormat="1" ht="11.4" customHeight="1" x14ac:dyDescent="0.3">
      <c r="B2837" s="104"/>
      <c r="C2837" s="105"/>
      <c r="D2837" s="106"/>
      <c r="E2837" s="107"/>
      <c r="F2837" s="105"/>
      <c r="G2837" s="107"/>
      <c r="H2837" s="105"/>
      <c r="I2837" s="105"/>
      <c r="J2837" s="107"/>
      <c r="K2837" s="105"/>
      <c r="L2837" s="105"/>
      <c r="M2837" s="105"/>
      <c r="N2837" s="105"/>
      <c r="O2837" s="131"/>
      <c r="P2837" s="109"/>
      <c r="Q2837" s="110"/>
      <c r="R2837" s="110"/>
      <c r="S2837" s="110"/>
      <c r="T2837" s="110"/>
      <c r="U2837" s="111"/>
      <c r="V2837" s="111"/>
      <c r="W2837" s="112"/>
      <c r="X2837" s="113"/>
      <c r="Y2837" s="114"/>
      <c r="Z2837" s="115"/>
      <c r="AA2837" s="116"/>
      <c r="AB2837" s="117" t="b">
        <f t="shared" si="396"/>
        <v>0</v>
      </c>
      <c r="AC2837" s="117">
        <f t="shared" si="397"/>
        <v>0</v>
      </c>
      <c r="AD2837" s="118"/>
      <c r="AE2837" s="117" t="b">
        <f t="shared" si="398"/>
        <v>0</v>
      </c>
      <c r="AF2837" s="117">
        <f t="shared" si="399"/>
        <v>0</v>
      </c>
      <c r="AG2837" s="119">
        <f t="shared" si="400"/>
        <v>0</v>
      </c>
      <c r="AH2837" s="120" t="b">
        <f t="shared" si="401"/>
        <v>0</v>
      </c>
      <c r="AI2837" s="121">
        <f t="shared" si="402"/>
        <v>0</v>
      </c>
      <c r="AJ2837" s="122">
        <f>+C2837</f>
        <v>0</v>
      </c>
      <c r="AK2837" s="122" t="str">
        <f>IF(ISNA(VLOOKUP(postponeList!D2837,[1]Sheet!$A$2:$B$12,2,FALSE))," ",(VLOOKUP(postponeList!D2837,[1]Sheet!$A$2:$B$12,2,FALSE)))</f>
        <v xml:space="preserve"> </v>
      </c>
      <c r="AL2837" s="122" t="str">
        <f>IF(ISNA(VLOOKUP(E2837,[1]Sheet!$G$2:$H$40,2,FALSE))," ",VLOOKUP(E2837,[1]Sheet!$G$2:$H$40,2,FALSE))</f>
        <v xml:space="preserve"> </v>
      </c>
      <c r="AM2837" s="122" t="str">
        <f>IF(ISNA(VLOOKUP(G2837,[1]Sheet!$K$2:$L$159,2,FALSE))," ",(VLOOKUP(G2837,[1]Sheet!$K$2:$L$159,2,FALSE)))</f>
        <v xml:space="preserve"> </v>
      </c>
      <c r="AN2837" s="122" t="str">
        <f>IF(ISNA(VLOOKUP(I2837&amp;C2837,[1]Sheet!$D$2:$E$228,2,FALSE))," ",VLOOKUP(I2837&amp;C2837,[1]Sheet!$D$2:$E$228,2,FALSE))</f>
        <v xml:space="preserve"> </v>
      </c>
      <c r="AO2837" s="122" t="str">
        <f>+I2837&amp;C2837</f>
        <v/>
      </c>
      <c r="AP2837" s="122" t="str">
        <f>C2837&amp;D2837&amp;E2837&amp;G2837&amp;I2837&amp;O2837</f>
        <v/>
      </c>
      <c r="AQ2837" s="122" t="str">
        <f>B2837&amp;D2837&amp;N2837</f>
        <v/>
      </c>
      <c r="AR2837" s="123" t="str">
        <f>+D2837&amp;J2837</f>
        <v/>
      </c>
      <c r="AS2837" s="124" t="str">
        <f t="shared" si="403"/>
        <v/>
      </c>
      <c r="AT2837" s="125" t="str">
        <f t="shared" si="404"/>
        <v/>
      </c>
      <c r="AU2837" s="125" t="str">
        <f>IF(NOT(AT2837=""),VLOOKUP(AT2837,[1]PSI_Category!A:B,2,0),"")</f>
        <v/>
      </c>
      <c r="AV2837" s="167"/>
      <c r="AW2837" s="167"/>
      <c r="AX2837" s="167"/>
    </row>
    <row r="2838" spans="2:50" s="133" customFormat="1" ht="11.4" customHeight="1" x14ac:dyDescent="0.3">
      <c r="B2838" s="104"/>
      <c r="C2838" s="105"/>
      <c r="D2838" s="106"/>
      <c r="E2838" s="107"/>
      <c r="F2838" s="105"/>
      <c r="G2838" s="107"/>
      <c r="H2838" s="105"/>
      <c r="I2838" s="105"/>
      <c r="J2838" s="107"/>
      <c r="K2838" s="105"/>
      <c r="L2838" s="105"/>
      <c r="M2838" s="105"/>
      <c r="N2838" s="105"/>
      <c r="O2838" s="131"/>
      <c r="P2838" s="109"/>
      <c r="Q2838" s="110"/>
      <c r="R2838" s="110"/>
      <c r="S2838" s="110"/>
      <c r="T2838" s="110"/>
      <c r="U2838" s="111"/>
      <c r="V2838" s="111"/>
      <c r="W2838" s="112"/>
      <c r="X2838" s="113"/>
      <c r="Y2838" s="114"/>
      <c r="Z2838" s="115"/>
      <c r="AA2838" s="116"/>
      <c r="AB2838" s="117" t="b">
        <f t="shared" si="396"/>
        <v>0</v>
      </c>
      <c r="AC2838" s="117">
        <f t="shared" si="397"/>
        <v>0</v>
      </c>
      <c r="AD2838" s="118"/>
      <c r="AE2838" s="117" t="b">
        <f t="shared" si="398"/>
        <v>0</v>
      </c>
      <c r="AF2838" s="117">
        <f t="shared" si="399"/>
        <v>0</v>
      </c>
      <c r="AG2838" s="119">
        <f t="shared" si="400"/>
        <v>0</v>
      </c>
      <c r="AH2838" s="120" t="b">
        <f t="shared" si="401"/>
        <v>0</v>
      </c>
      <c r="AI2838" s="121">
        <f t="shared" si="402"/>
        <v>0</v>
      </c>
      <c r="AJ2838" s="122">
        <f>+C2838</f>
        <v>0</v>
      </c>
      <c r="AK2838" s="122" t="str">
        <f>IF(ISNA(VLOOKUP(postponeList!D2838,[1]Sheet!$A$2:$B$12,2,FALSE))," ",(VLOOKUP(postponeList!D2838,[1]Sheet!$A$2:$B$12,2,FALSE)))</f>
        <v xml:space="preserve"> </v>
      </c>
      <c r="AL2838" s="122" t="str">
        <f>IF(ISNA(VLOOKUP(E2838,[1]Sheet!$G$2:$H$40,2,FALSE))," ",VLOOKUP(E2838,[1]Sheet!$G$2:$H$40,2,FALSE))</f>
        <v xml:space="preserve"> </v>
      </c>
      <c r="AM2838" s="122" t="str">
        <f>IF(ISNA(VLOOKUP(G2838,[1]Sheet!$K$2:$L$159,2,FALSE))," ",(VLOOKUP(G2838,[1]Sheet!$K$2:$L$159,2,FALSE)))</f>
        <v xml:space="preserve"> </v>
      </c>
      <c r="AN2838" s="122" t="str">
        <f>IF(ISNA(VLOOKUP(I2838&amp;C2838,[1]Sheet!$D$2:$E$228,2,FALSE))," ",VLOOKUP(I2838&amp;C2838,[1]Sheet!$D$2:$E$228,2,FALSE))</f>
        <v xml:space="preserve"> </v>
      </c>
      <c r="AO2838" s="122" t="str">
        <f>+I2838&amp;C2838</f>
        <v/>
      </c>
      <c r="AP2838" s="122" t="str">
        <f>C2838&amp;D2838&amp;E2838&amp;G2838&amp;I2838&amp;O2838</f>
        <v/>
      </c>
      <c r="AQ2838" s="122" t="str">
        <f>B2838&amp;D2838&amp;N2838</f>
        <v/>
      </c>
      <c r="AR2838" s="123" t="str">
        <f>+D2838&amp;J2838</f>
        <v/>
      </c>
      <c r="AS2838" s="124" t="str">
        <f t="shared" si="403"/>
        <v/>
      </c>
      <c r="AT2838" s="125" t="str">
        <f t="shared" si="404"/>
        <v/>
      </c>
      <c r="AU2838" s="125" t="str">
        <f>IF(NOT(AT2838=""),VLOOKUP(AT2838,[1]PSI_Category!A:B,2,0),"")</f>
        <v/>
      </c>
      <c r="AV2838" s="167"/>
      <c r="AW2838" s="167"/>
      <c r="AX2838" s="167"/>
    </row>
    <row r="2839" spans="2:50" s="133" customFormat="1" ht="11.4" customHeight="1" x14ac:dyDescent="0.3">
      <c r="B2839" s="104"/>
      <c r="C2839" s="105"/>
      <c r="D2839" s="106"/>
      <c r="E2839" s="107"/>
      <c r="F2839" s="105"/>
      <c r="G2839" s="107"/>
      <c r="H2839" s="105"/>
      <c r="I2839" s="105"/>
      <c r="J2839" s="107"/>
      <c r="K2839" s="105"/>
      <c r="L2839" s="105"/>
      <c r="M2839" s="105"/>
      <c r="N2839" s="105"/>
      <c r="O2839" s="131"/>
      <c r="P2839" s="109"/>
      <c r="Q2839" s="110"/>
      <c r="R2839" s="110"/>
      <c r="S2839" s="110"/>
      <c r="T2839" s="110"/>
      <c r="U2839" s="111"/>
      <c r="V2839" s="111"/>
      <c r="W2839" s="112"/>
      <c r="X2839" s="113"/>
      <c r="Y2839" s="114"/>
      <c r="Z2839" s="115"/>
      <c r="AA2839" s="116"/>
      <c r="AB2839" s="117" t="b">
        <f t="shared" si="396"/>
        <v>0</v>
      </c>
      <c r="AC2839" s="117">
        <f t="shared" si="397"/>
        <v>0</v>
      </c>
      <c r="AD2839" s="118"/>
      <c r="AE2839" s="117" t="b">
        <f t="shared" si="398"/>
        <v>0</v>
      </c>
      <c r="AF2839" s="117">
        <f t="shared" si="399"/>
        <v>0</v>
      </c>
      <c r="AG2839" s="119">
        <f t="shared" si="400"/>
        <v>0</v>
      </c>
      <c r="AH2839" s="120" t="b">
        <f t="shared" si="401"/>
        <v>0</v>
      </c>
      <c r="AI2839" s="121">
        <f t="shared" si="402"/>
        <v>0</v>
      </c>
      <c r="AJ2839" s="122">
        <f>+C2839</f>
        <v>0</v>
      </c>
      <c r="AK2839" s="122" t="str">
        <f>IF(ISNA(VLOOKUP(postponeList!D2839,[1]Sheet!$A$2:$B$12,2,FALSE))," ",(VLOOKUP(postponeList!D2839,[1]Sheet!$A$2:$B$12,2,FALSE)))</f>
        <v xml:space="preserve"> </v>
      </c>
      <c r="AL2839" s="122" t="str">
        <f>IF(ISNA(VLOOKUP(E2839,[1]Sheet!$G$2:$H$40,2,FALSE))," ",VLOOKUP(E2839,[1]Sheet!$G$2:$H$40,2,FALSE))</f>
        <v xml:space="preserve"> </v>
      </c>
      <c r="AM2839" s="122" t="str">
        <f>IF(ISNA(VLOOKUP(G2839,[1]Sheet!$K$2:$L$159,2,FALSE))," ",(VLOOKUP(G2839,[1]Sheet!$K$2:$L$159,2,FALSE)))</f>
        <v xml:space="preserve"> </v>
      </c>
      <c r="AN2839" s="122" t="str">
        <f>IF(ISNA(VLOOKUP(I2839&amp;C2839,[1]Sheet!$D$2:$E$228,2,FALSE))," ",VLOOKUP(I2839&amp;C2839,[1]Sheet!$D$2:$E$228,2,FALSE))</f>
        <v xml:space="preserve"> </v>
      </c>
      <c r="AO2839" s="122" t="str">
        <f>+I2839&amp;C2839</f>
        <v/>
      </c>
      <c r="AP2839" s="122" t="str">
        <f>C2839&amp;D2839&amp;E2839&amp;G2839&amp;I2839&amp;O2839</f>
        <v/>
      </c>
      <c r="AQ2839" s="122" t="str">
        <f>B2839&amp;D2839&amp;N2839</f>
        <v/>
      </c>
      <c r="AR2839" s="123" t="str">
        <f>+D2839&amp;J2839</f>
        <v/>
      </c>
      <c r="AS2839" s="124" t="str">
        <f t="shared" si="403"/>
        <v/>
      </c>
      <c r="AT2839" s="125" t="str">
        <f t="shared" si="404"/>
        <v/>
      </c>
      <c r="AU2839" s="125" t="str">
        <f>IF(NOT(AT2839=""),VLOOKUP(AT2839,[1]PSI_Category!A:B,2,0),"")</f>
        <v/>
      </c>
      <c r="AV2839" s="167"/>
      <c r="AW2839" s="167"/>
      <c r="AX2839" s="167"/>
    </row>
    <row r="2840" spans="2:50" s="133" customFormat="1" ht="11.4" customHeight="1" x14ac:dyDescent="0.3">
      <c r="B2840" s="104"/>
      <c r="C2840" s="105"/>
      <c r="D2840" s="106"/>
      <c r="E2840" s="107"/>
      <c r="F2840" s="105"/>
      <c r="G2840" s="107"/>
      <c r="H2840" s="105"/>
      <c r="I2840" s="105"/>
      <c r="J2840" s="107"/>
      <c r="K2840" s="105"/>
      <c r="L2840" s="105"/>
      <c r="M2840" s="105"/>
      <c r="N2840" s="105"/>
      <c r="O2840" s="131"/>
      <c r="P2840" s="109"/>
      <c r="Q2840" s="110"/>
      <c r="R2840" s="110"/>
      <c r="S2840" s="110"/>
      <c r="T2840" s="110"/>
      <c r="U2840" s="111"/>
      <c r="V2840" s="111"/>
      <c r="W2840" s="112"/>
      <c r="X2840" s="113"/>
      <c r="Y2840" s="114"/>
      <c r="Z2840" s="115"/>
      <c r="AA2840" s="116"/>
      <c r="AB2840" s="117" t="b">
        <f t="shared" si="396"/>
        <v>0</v>
      </c>
      <c r="AC2840" s="117">
        <f t="shared" si="397"/>
        <v>0</v>
      </c>
      <c r="AD2840" s="118"/>
      <c r="AE2840" s="117" t="b">
        <f t="shared" si="398"/>
        <v>0</v>
      </c>
      <c r="AF2840" s="117">
        <f t="shared" si="399"/>
        <v>0</v>
      </c>
      <c r="AG2840" s="119">
        <f t="shared" si="400"/>
        <v>0</v>
      </c>
      <c r="AH2840" s="120" t="b">
        <f t="shared" si="401"/>
        <v>0</v>
      </c>
      <c r="AI2840" s="121">
        <f t="shared" si="402"/>
        <v>0</v>
      </c>
      <c r="AJ2840" s="122">
        <f>+C2840</f>
        <v>0</v>
      </c>
      <c r="AK2840" s="122" t="str">
        <f>IF(ISNA(VLOOKUP(postponeList!D2840,[1]Sheet!$A$2:$B$12,2,FALSE))," ",(VLOOKUP(postponeList!D2840,[1]Sheet!$A$2:$B$12,2,FALSE)))</f>
        <v xml:space="preserve"> </v>
      </c>
      <c r="AL2840" s="122" t="str">
        <f>IF(ISNA(VLOOKUP(E2840,[1]Sheet!$G$2:$H$40,2,FALSE))," ",VLOOKUP(E2840,[1]Sheet!$G$2:$H$40,2,FALSE))</f>
        <v xml:space="preserve"> </v>
      </c>
      <c r="AM2840" s="122" t="str">
        <f>IF(ISNA(VLOOKUP(G2840,[1]Sheet!$K$2:$L$159,2,FALSE))," ",(VLOOKUP(G2840,[1]Sheet!$K$2:$L$159,2,FALSE)))</f>
        <v xml:space="preserve"> </v>
      </c>
      <c r="AN2840" s="122" t="str">
        <f>IF(ISNA(VLOOKUP(I2840&amp;C2840,[1]Sheet!$D$2:$E$228,2,FALSE))," ",VLOOKUP(I2840&amp;C2840,[1]Sheet!$D$2:$E$228,2,FALSE))</f>
        <v xml:space="preserve"> </v>
      </c>
      <c r="AO2840" s="122" t="str">
        <f>+I2840&amp;C2840</f>
        <v/>
      </c>
      <c r="AP2840" s="122" t="str">
        <f>C2840&amp;D2840&amp;E2840&amp;G2840&amp;I2840&amp;O2840</f>
        <v/>
      </c>
      <c r="AQ2840" s="122" t="str">
        <f>B2840&amp;D2840&amp;N2840</f>
        <v/>
      </c>
      <c r="AR2840" s="123" t="str">
        <f>+D2840&amp;J2840</f>
        <v/>
      </c>
      <c r="AS2840" s="124" t="str">
        <f t="shared" si="403"/>
        <v/>
      </c>
      <c r="AT2840" s="125" t="str">
        <f t="shared" si="404"/>
        <v/>
      </c>
      <c r="AU2840" s="125" t="str">
        <f>IF(NOT(AT2840=""),VLOOKUP(AT2840,[1]PSI_Category!A:B,2,0),"")</f>
        <v/>
      </c>
      <c r="AV2840" s="167"/>
      <c r="AW2840" s="167"/>
      <c r="AX2840" s="167"/>
    </row>
    <row r="2841" spans="2:50" s="133" customFormat="1" ht="11.4" customHeight="1" x14ac:dyDescent="0.3">
      <c r="B2841" s="104"/>
      <c r="C2841" s="105"/>
      <c r="D2841" s="106"/>
      <c r="E2841" s="107"/>
      <c r="F2841" s="105"/>
      <c r="G2841" s="107"/>
      <c r="H2841" s="105"/>
      <c r="I2841" s="105"/>
      <c r="J2841" s="107"/>
      <c r="K2841" s="105"/>
      <c r="L2841" s="105"/>
      <c r="M2841" s="105"/>
      <c r="N2841" s="105"/>
      <c r="O2841" s="131"/>
      <c r="P2841" s="109"/>
      <c r="Q2841" s="110"/>
      <c r="R2841" s="110"/>
      <c r="S2841" s="110"/>
      <c r="T2841" s="110"/>
      <c r="U2841" s="111"/>
      <c r="V2841" s="111"/>
      <c r="W2841" s="112"/>
      <c r="X2841" s="113"/>
      <c r="Y2841" s="114"/>
      <c r="Z2841" s="115"/>
      <c r="AA2841" s="116"/>
      <c r="AB2841" s="117" t="b">
        <f t="shared" si="396"/>
        <v>0</v>
      </c>
      <c r="AC2841" s="117">
        <f t="shared" si="397"/>
        <v>0</v>
      </c>
      <c r="AD2841" s="118"/>
      <c r="AE2841" s="117" t="b">
        <f t="shared" si="398"/>
        <v>0</v>
      </c>
      <c r="AF2841" s="117">
        <f t="shared" si="399"/>
        <v>0</v>
      </c>
      <c r="AG2841" s="119">
        <f t="shared" si="400"/>
        <v>0</v>
      </c>
      <c r="AH2841" s="120" t="b">
        <f t="shared" si="401"/>
        <v>0</v>
      </c>
      <c r="AI2841" s="121">
        <f t="shared" si="402"/>
        <v>0</v>
      </c>
      <c r="AJ2841" s="122">
        <f>+C2841</f>
        <v>0</v>
      </c>
      <c r="AK2841" s="122" t="str">
        <f>IF(ISNA(VLOOKUP(postponeList!D2841,[1]Sheet!$A$2:$B$12,2,FALSE))," ",(VLOOKUP(postponeList!D2841,[1]Sheet!$A$2:$B$12,2,FALSE)))</f>
        <v xml:space="preserve"> </v>
      </c>
      <c r="AL2841" s="122" t="str">
        <f>IF(ISNA(VLOOKUP(E2841,[1]Sheet!$G$2:$H$40,2,FALSE))," ",VLOOKUP(E2841,[1]Sheet!$G$2:$H$40,2,FALSE))</f>
        <v xml:space="preserve"> </v>
      </c>
      <c r="AM2841" s="122" t="str">
        <f>IF(ISNA(VLOOKUP(G2841,[1]Sheet!$K$2:$L$159,2,FALSE))," ",(VLOOKUP(G2841,[1]Sheet!$K$2:$L$159,2,FALSE)))</f>
        <v xml:space="preserve"> </v>
      </c>
      <c r="AN2841" s="122" t="str">
        <f>IF(ISNA(VLOOKUP(I2841&amp;C2841,[1]Sheet!$D$2:$E$228,2,FALSE))," ",VLOOKUP(I2841&amp;C2841,[1]Sheet!$D$2:$E$228,2,FALSE))</f>
        <v xml:space="preserve"> </v>
      </c>
      <c r="AO2841" s="122" t="str">
        <f>+I2841&amp;C2841</f>
        <v/>
      </c>
      <c r="AP2841" s="122" t="str">
        <f>C2841&amp;D2841&amp;E2841&amp;G2841&amp;I2841&amp;O2841</f>
        <v/>
      </c>
      <c r="AQ2841" s="122" t="str">
        <f>B2841&amp;D2841&amp;N2841</f>
        <v/>
      </c>
      <c r="AR2841" s="123" t="str">
        <f>+D2841&amp;J2841</f>
        <v/>
      </c>
      <c r="AS2841" s="124" t="str">
        <f t="shared" si="403"/>
        <v/>
      </c>
      <c r="AT2841" s="125" t="str">
        <f t="shared" si="404"/>
        <v/>
      </c>
      <c r="AU2841" s="125" t="str">
        <f>IF(NOT(AT2841=""),VLOOKUP(AT2841,[1]PSI_Category!A:B,2,0),"")</f>
        <v/>
      </c>
      <c r="AV2841" s="167"/>
      <c r="AW2841" s="167"/>
      <c r="AX2841" s="167"/>
    </row>
    <row r="2842" spans="2:50" s="133" customFormat="1" ht="11.4" customHeight="1" x14ac:dyDescent="0.3">
      <c r="B2842" s="104"/>
      <c r="C2842" s="105"/>
      <c r="D2842" s="106"/>
      <c r="E2842" s="107"/>
      <c r="F2842" s="105"/>
      <c r="G2842" s="107"/>
      <c r="H2842" s="105"/>
      <c r="I2842" s="105"/>
      <c r="J2842" s="107"/>
      <c r="K2842" s="105"/>
      <c r="L2842" s="105"/>
      <c r="M2842" s="105"/>
      <c r="N2842" s="105"/>
      <c r="O2842" s="131"/>
      <c r="P2842" s="109"/>
      <c r="Q2842" s="110"/>
      <c r="R2842" s="110"/>
      <c r="S2842" s="110"/>
      <c r="T2842" s="110"/>
      <c r="U2842" s="111"/>
      <c r="V2842" s="111"/>
      <c r="W2842" s="112"/>
      <c r="X2842" s="113"/>
      <c r="Y2842" s="114"/>
      <c r="Z2842" s="115"/>
      <c r="AA2842" s="116"/>
      <c r="AB2842" s="117" t="b">
        <f t="shared" si="396"/>
        <v>0</v>
      </c>
      <c r="AC2842" s="117">
        <f t="shared" si="397"/>
        <v>0</v>
      </c>
      <c r="AD2842" s="118"/>
      <c r="AE2842" s="117" t="b">
        <f t="shared" si="398"/>
        <v>0</v>
      </c>
      <c r="AF2842" s="117">
        <f t="shared" si="399"/>
        <v>0</v>
      </c>
      <c r="AG2842" s="119">
        <f t="shared" si="400"/>
        <v>0</v>
      </c>
      <c r="AH2842" s="120" t="b">
        <f t="shared" si="401"/>
        <v>0</v>
      </c>
      <c r="AI2842" s="121">
        <f t="shared" si="402"/>
        <v>0</v>
      </c>
      <c r="AJ2842" s="122">
        <f>+C2842</f>
        <v>0</v>
      </c>
      <c r="AK2842" s="122" t="str">
        <f>IF(ISNA(VLOOKUP(postponeList!D2842,[1]Sheet!$A$2:$B$12,2,FALSE))," ",(VLOOKUP(postponeList!D2842,[1]Sheet!$A$2:$B$12,2,FALSE)))</f>
        <v xml:space="preserve"> </v>
      </c>
      <c r="AL2842" s="122" t="str">
        <f>IF(ISNA(VLOOKUP(E2842,[1]Sheet!$G$2:$H$40,2,FALSE))," ",VLOOKUP(E2842,[1]Sheet!$G$2:$H$40,2,FALSE))</f>
        <v xml:space="preserve"> </v>
      </c>
      <c r="AM2842" s="122" t="str">
        <f>IF(ISNA(VLOOKUP(G2842,[1]Sheet!$K$2:$L$159,2,FALSE))," ",(VLOOKUP(G2842,[1]Sheet!$K$2:$L$159,2,FALSE)))</f>
        <v xml:space="preserve"> </v>
      </c>
      <c r="AN2842" s="122" t="str">
        <f>IF(ISNA(VLOOKUP(I2842&amp;C2842,[1]Sheet!$D$2:$E$228,2,FALSE))," ",VLOOKUP(I2842&amp;C2842,[1]Sheet!$D$2:$E$228,2,FALSE))</f>
        <v xml:space="preserve"> </v>
      </c>
      <c r="AO2842" s="122" t="str">
        <f>+I2842&amp;C2842</f>
        <v/>
      </c>
      <c r="AP2842" s="122" t="str">
        <f>C2842&amp;D2842&amp;E2842&amp;G2842&amp;I2842&amp;O2842</f>
        <v/>
      </c>
      <c r="AQ2842" s="122" t="str">
        <f>B2842&amp;D2842&amp;N2842</f>
        <v/>
      </c>
      <c r="AR2842" s="123" t="str">
        <f>+D2842&amp;J2842</f>
        <v/>
      </c>
      <c r="AS2842" s="124" t="str">
        <f t="shared" si="403"/>
        <v/>
      </c>
      <c r="AT2842" s="125" t="str">
        <f t="shared" si="404"/>
        <v/>
      </c>
      <c r="AU2842" s="125" t="str">
        <f>IF(NOT(AT2842=""),VLOOKUP(AT2842,[1]PSI_Category!A:B,2,0),"")</f>
        <v/>
      </c>
      <c r="AV2842" s="167"/>
      <c r="AW2842" s="167"/>
      <c r="AX2842" s="167"/>
    </row>
    <row r="2843" spans="2:50" s="133" customFormat="1" ht="11.4" customHeight="1" x14ac:dyDescent="0.3">
      <c r="B2843" s="104"/>
      <c r="C2843" s="105"/>
      <c r="D2843" s="106"/>
      <c r="E2843" s="107"/>
      <c r="F2843" s="105"/>
      <c r="G2843" s="107"/>
      <c r="H2843" s="105"/>
      <c r="I2843" s="105"/>
      <c r="J2843" s="107"/>
      <c r="K2843" s="105"/>
      <c r="L2843" s="105"/>
      <c r="M2843" s="105"/>
      <c r="N2843" s="105"/>
      <c r="O2843" s="131"/>
      <c r="P2843" s="109"/>
      <c r="Q2843" s="110"/>
      <c r="R2843" s="110"/>
      <c r="S2843" s="110"/>
      <c r="T2843" s="110"/>
      <c r="U2843" s="111"/>
      <c r="V2843" s="111"/>
      <c r="W2843" s="112"/>
      <c r="X2843" s="113"/>
      <c r="Y2843" s="114"/>
      <c r="Z2843" s="115"/>
      <c r="AA2843" s="116"/>
      <c r="AB2843" s="117" t="b">
        <f t="shared" si="396"/>
        <v>0</v>
      </c>
      <c r="AC2843" s="117">
        <f t="shared" si="397"/>
        <v>0</v>
      </c>
      <c r="AD2843" s="118"/>
      <c r="AE2843" s="117" t="b">
        <f t="shared" si="398"/>
        <v>0</v>
      </c>
      <c r="AF2843" s="117">
        <f t="shared" si="399"/>
        <v>0</v>
      </c>
      <c r="AG2843" s="119">
        <f t="shared" si="400"/>
        <v>0</v>
      </c>
      <c r="AH2843" s="120" t="b">
        <f t="shared" si="401"/>
        <v>0</v>
      </c>
      <c r="AI2843" s="121">
        <f t="shared" si="402"/>
        <v>0</v>
      </c>
      <c r="AJ2843" s="122">
        <f>+C2843</f>
        <v>0</v>
      </c>
      <c r="AK2843" s="122" t="str">
        <f>IF(ISNA(VLOOKUP(postponeList!D2843,[1]Sheet!$A$2:$B$12,2,FALSE))," ",(VLOOKUP(postponeList!D2843,[1]Sheet!$A$2:$B$12,2,FALSE)))</f>
        <v xml:space="preserve"> </v>
      </c>
      <c r="AL2843" s="122" t="str">
        <f>IF(ISNA(VLOOKUP(E2843,[1]Sheet!$G$2:$H$40,2,FALSE))," ",VLOOKUP(E2843,[1]Sheet!$G$2:$H$40,2,FALSE))</f>
        <v xml:space="preserve"> </v>
      </c>
      <c r="AM2843" s="122" t="str">
        <f>IF(ISNA(VLOOKUP(G2843,[1]Sheet!$K$2:$L$159,2,FALSE))," ",(VLOOKUP(G2843,[1]Sheet!$K$2:$L$159,2,FALSE)))</f>
        <v xml:space="preserve"> </v>
      </c>
      <c r="AN2843" s="122" t="str">
        <f>IF(ISNA(VLOOKUP(I2843&amp;C2843,[1]Sheet!$D$2:$E$228,2,FALSE))," ",VLOOKUP(I2843&amp;C2843,[1]Sheet!$D$2:$E$228,2,FALSE))</f>
        <v xml:space="preserve"> </v>
      </c>
      <c r="AO2843" s="122" t="str">
        <f>+I2843&amp;C2843</f>
        <v/>
      </c>
      <c r="AP2843" s="122" t="str">
        <f>C2843&amp;D2843&amp;E2843&amp;G2843&amp;I2843&amp;O2843</f>
        <v/>
      </c>
      <c r="AQ2843" s="122" t="str">
        <f>B2843&amp;D2843&amp;N2843</f>
        <v/>
      </c>
      <c r="AR2843" s="123" t="str">
        <f>+D2843&amp;J2843</f>
        <v/>
      </c>
      <c r="AS2843" s="124" t="str">
        <f t="shared" si="403"/>
        <v/>
      </c>
      <c r="AT2843" s="125" t="str">
        <f t="shared" si="404"/>
        <v/>
      </c>
      <c r="AU2843" s="125" t="str">
        <f>IF(NOT(AT2843=""),VLOOKUP(AT2843,[1]PSI_Category!A:B,2,0),"")</f>
        <v/>
      </c>
      <c r="AV2843" s="167"/>
      <c r="AW2843" s="167"/>
      <c r="AX2843" s="167"/>
    </row>
    <row r="2844" spans="2:50" s="133" customFormat="1" ht="11.4" customHeight="1" x14ac:dyDescent="0.3">
      <c r="B2844" s="104"/>
      <c r="C2844" s="105"/>
      <c r="D2844" s="106"/>
      <c r="E2844" s="107"/>
      <c r="F2844" s="105"/>
      <c r="G2844" s="107"/>
      <c r="H2844" s="105"/>
      <c r="I2844" s="105"/>
      <c r="J2844" s="107"/>
      <c r="K2844" s="105"/>
      <c r="L2844" s="105"/>
      <c r="M2844" s="105"/>
      <c r="N2844" s="105"/>
      <c r="O2844" s="131"/>
      <c r="P2844" s="109"/>
      <c r="Q2844" s="110"/>
      <c r="R2844" s="110"/>
      <c r="S2844" s="110"/>
      <c r="T2844" s="110"/>
      <c r="U2844" s="111"/>
      <c r="V2844" s="111"/>
      <c r="W2844" s="112"/>
      <c r="X2844" s="113"/>
      <c r="Y2844" s="114"/>
      <c r="Z2844" s="115"/>
      <c r="AA2844" s="116"/>
      <c r="AB2844" s="117" t="b">
        <f t="shared" si="396"/>
        <v>0</v>
      </c>
      <c r="AC2844" s="117">
        <f t="shared" si="397"/>
        <v>0</v>
      </c>
      <c r="AD2844" s="118"/>
      <c r="AE2844" s="117" t="b">
        <f t="shared" si="398"/>
        <v>0</v>
      </c>
      <c r="AF2844" s="117">
        <f t="shared" si="399"/>
        <v>0</v>
      </c>
      <c r="AG2844" s="119">
        <f t="shared" si="400"/>
        <v>0</v>
      </c>
      <c r="AH2844" s="120" t="b">
        <f t="shared" si="401"/>
        <v>0</v>
      </c>
      <c r="AI2844" s="121">
        <f t="shared" si="402"/>
        <v>0</v>
      </c>
      <c r="AJ2844" s="122">
        <f>+C2844</f>
        <v>0</v>
      </c>
      <c r="AK2844" s="122" t="str">
        <f>IF(ISNA(VLOOKUP(postponeList!D2844,[1]Sheet!$A$2:$B$12,2,FALSE))," ",(VLOOKUP(postponeList!D2844,[1]Sheet!$A$2:$B$12,2,FALSE)))</f>
        <v xml:space="preserve"> </v>
      </c>
      <c r="AL2844" s="122" t="str">
        <f>IF(ISNA(VLOOKUP(E2844,[1]Sheet!$G$2:$H$40,2,FALSE))," ",VLOOKUP(E2844,[1]Sheet!$G$2:$H$40,2,FALSE))</f>
        <v xml:space="preserve"> </v>
      </c>
      <c r="AM2844" s="122" t="str">
        <f>IF(ISNA(VLOOKUP(G2844,[1]Sheet!$K$2:$L$159,2,FALSE))," ",(VLOOKUP(G2844,[1]Sheet!$K$2:$L$159,2,FALSE)))</f>
        <v xml:space="preserve"> </v>
      </c>
      <c r="AN2844" s="122" t="str">
        <f>IF(ISNA(VLOOKUP(I2844&amp;C2844,[1]Sheet!$D$2:$E$228,2,FALSE))," ",VLOOKUP(I2844&amp;C2844,[1]Sheet!$D$2:$E$228,2,FALSE))</f>
        <v xml:space="preserve"> </v>
      </c>
      <c r="AO2844" s="122" t="str">
        <f>+I2844&amp;C2844</f>
        <v/>
      </c>
      <c r="AP2844" s="122" t="str">
        <f>C2844&amp;D2844&amp;E2844&amp;G2844&amp;I2844&amp;O2844</f>
        <v/>
      </c>
      <c r="AQ2844" s="122" t="str">
        <f>B2844&amp;D2844&amp;N2844</f>
        <v/>
      </c>
      <c r="AR2844" s="123" t="str">
        <f>+D2844&amp;J2844</f>
        <v/>
      </c>
      <c r="AS2844" s="124" t="str">
        <f t="shared" si="403"/>
        <v/>
      </c>
      <c r="AT2844" s="125" t="str">
        <f t="shared" si="404"/>
        <v/>
      </c>
      <c r="AU2844" s="125" t="str">
        <f>IF(NOT(AT2844=""),VLOOKUP(AT2844,[1]PSI_Category!A:B,2,0),"")</f>
        <v/>
      </c>
      <c r="AV2844" s="167"/>
      <c r="AW2844" s="167"/>
      <c r="AX2844" s="167"/>
    </row>
    <row r="2845" spans="2:50" s="133" customFormat="1" ht="11.4" customHeight="1" x14ac:dyDescent="0.3">
      <c r="B2845" s="104"/>
      <c r="C2845" s="105"/>
      <c r="D2845" s="106"/>
      <c r="E2845" s="107"/>
      <c r="F2845" s="105"/>
      <c r="G2845" s="107"/>
      <c r="H2845" s="105"/>
      <c r="I2845" s="105"/>
      <c r="J2845" s="107"/>
      <c r="K2845" s="105"/>
      <c r="L2845" s="105"/>
      <c r="M2845" s="105"/>
      <c r="N2845" s="105"/>
      <c r="O2845" s="131"/>
      <c r="P2845" s="109"/>
      <c r="Q2845" s="110"/>
      <c r="R2845" s="110"/>
      <c r="S2845" s="110"/>
      <c r="T2845" s="110"/>
      <c r="U2845" s="111"/>
      <c r="V2845" s="111"/>
      <c r="W2845" s="112"/>
      <c r="X2845" s="113"/>
      <c r="Y2845" s="114"/>
      <c r="Z2845" s="115"/>
      <c r="AA2845" s="116"/>
      <c r="AB2845" s="117" t="b">
        <f t="shared" si="396"/>
        <v>0</v>
      </c>
      <c r="AC2845" s="117">
        <f t="shared" si="397"/>
        <v>0</v>
      </c>
      <c r="AD2845" s="118"/>
      <c r="AE2845" s="117" t="b">
        <f t="shared" si="398"/>
        <v>0</v>
      </c>
      <c r="AF2845" s="117">
        <f t="shared" si="399"/>
        <v>0</v>
      </c>
      <c r="AG2845" s="119">
        <f t="shared" si="400"/>
        <v>0</v>
      </c>
      <c r="AH2845" s="120" t="b">
        <f t="shared" si="401"/>
        <v>0</v>
      </c>
      <c r="AI2845" s="121">
        <f t="shared" si="402"/>
        <v>0</v>
      </c>
      <c r="AJ2845" s="122">
        <f>+C2845</f>
        <v>0</v>
      </c>
      <c r="AK2845" s="122" t="str">
        <f>IF(ISNA(VLOOKUP(postponeList!D2845,[1]Sheet!$A$2:$B$12,2,FALSE))," ",(VLOOKUP(postponeList!D2845,[1]Sheet!$A$2:$B$12,2,FALSE)))</f>
        <v xml:space="preserve"> </v>
      </c>
      <c r="AL2845" s="122" t="str">
        <f>IF(ISNA(VLOOKUP(E2845,[1]Sheet!$G$2:$H$40,2,FALSE))," ",VLOOKUP(E2845,[1]Sheet!$G$2:$H$40,2,FALSE))</f>
        <v xml:space="preserve"> </v>
      </c>
      <c r="AM2845" s="122" t="str">
        <f>IF(ISNA(VLOOKUP(G2845,[1]Sheet!$K$2:$L$159,2,FALSE))," ",(VLOOKUP(G2845,[1]Sheet!$K$2:$L$159,2,FALSE)))</f>
        <v xml:space="preserve"> </v>
      </c>
      <c r="AN2845" s="122" t="str">
        <f>IF(ISNA(VLOOKUP(I2845&amp;C2845,[1]Sheet!$D$2:$E$228,2,FALSE))," ",VLOOKUP(I2845&amp;C2845,[1]Sheet!$D$2:$E$228,2,FALSE))</f>
        <v xml:space="preserve"> </v>
      </c>
      <c r="AO2845" s="122" t="str">
        <f>+I2845&amp;C2845</f>
        <v/>
      </c>
      <c r="AP2845" s="122" t="str">
        <f>C2845&amp;D2845&amp;E2845&amp;G2845&amp;I2845&amp;O2845</f>
        <v/>
      </c>
      <c r="AQ2845" s="122" t="str">
        <f>B2845&amp;D2845&amp;N2845</f>
        <v/>
      </c>
      <c r="AR2845" s="123" t="str">
        <f>+D2845&amp;J2845</f>
        <v/>
      </c>
      <c r="AS2845" s="124" t="str">
        <f t="shared" si="403"/>
        <v/>
      </c>
      <c r="AT2845" s="125" t="str">
        <f t="shared" si="404"/>
        <v/>
      </c>
      <c r="AU2845" s="125" t="str">
        <f>IF(NOT(AT2845=""),VLOOKUP(AT2845,[1]PSI_Category!A:B,2,0),"")</f>
        <v/>
      </c>
      <c r="AV2845" s="167"/>
      <c r="AW2845" s="167"/>
      <c r="AX2845" s="167"/>
    </row>
    <row r="2846" spans="2:50" s="133" customFormat="1" ht="11.4" customHeight="1" x14ac:dyDescent="0.3">
      <c r="B2846" s="104"/>
      <c r="C2846" s="105"/>
      <c r="D2846" s="106"/>
      <c r="E2846" s="107"/>
      <c r="F2846" s="105"/>
      <c r="G2846" s="107"/>
      <c r="H2846" s="105"/>
      <c r="I2846" s="105"/>
      <c r="J2846" s="107"/>
      <c r="K2846" s="105"/>
      <c r="L2846" s="105"/>
      <c r="M2846" s="105"/>
      <c r="N2846" s="105"/>
      <c r="O2846" s="131"/>
      <c r="P2846" s="109"/>
      <c r="Q2846" s="110"/>
      <c r="R2846" s="110"/>
      <c r="S2846" s="110"/>
      <c r="T2846" s="110"/>
      <c r="U2846" s="111"/>
      <c r="V2846" s="111"/>
      <c r="W2846" s="112"/>
      <c r="X2846" s="113"/>
      <c r="Y2846" s="114"/>
      <c r="Z2846" s="115"/>
      <c r="AA2846" s="116"/>
      <c r="AB2846" s="117" t="b">
        <f t="shared" si="396"/>
        <v>0</v>
      </c>
      <c r="AC2846" s="117">
        <f t="shared" si="397"/>
        <v>0</v>
      </c>
      <c r="AD2846" s="118"/>
      <c r="AE2846" s="117" t="b">
        <f t="shared" si="398"/>
        <v>0</v>
      </c>
      <c r="AF2846" s="117">
        <f t="shared" si="399"/>
        <v>0</v>
      </c>
      <c r="AG2846" s="119">
        <f t="shared" si="400"/>
        <v>0</v>
      </c>
      <c r="AH2846" s="120" t="b">
        <f t="shared" si="401"/>
        <v>0</v>
      </c>
      <c r="AI2846" s="121">
        <f t="shared" si="402"/>
        <v>0</v>
      </c>
      <c r="AJ2846" s="122">
        <f>+C2846</f>
        <v>0</v>
      </c>
      <c r="AK2846" s="122" t="str">
        <f>IF(ISNA(VLOOKUP(postponeList!D2846,[1]Sheet!$A$2:$B$12,2,FALSE))," ",(VLOOKUP(postponeList!D2846,[1]Sheet!$A$2:$B$12,2,FALSE)))</f>
        <v xml:space="preserve"> </v>
      </c>
      <c r="AL2846" s="122" t="str">
        <f>IF(ISNA(VLOOKUP(E2846,[1]Sheet!$G$2:$H$40,2,FALSE))," ",VLOOKUP(E2846,[1]Sheet!$G$2:$H$40,2,FALSE))</f>
        <v xml:space="preserve"> </v>
      </c>
      <c r="AM2846" s="122" t="str">
        <f>IF(ISNA(VLOOKUP(G2846,[1]Sheet!$K$2:$L$159,2,FALSE))," ",(VLOOKUP(G2846,[1]Sheet!$K$2:$L$159,2,FALSE)))</f>
        <v xml:space="preserve"> </v>
      </c>
      <c r="AN2846" s="122" t="str">
        <f>IF(ISNA(VLOOKUP(I2846&amp;C2846,[1]Sheet!$D$2:$E$228,2,FALSE))," ",VLOOKUP(I2846&amp;C2846,[1]Sheet!$D$2:$E$228,2,FALSE))</f>
        <v xml:space="preserve"> </v>
      </c>
      <c r="AO2846" s="122" t="str">
        <f>+I2846&amp;C2846</f>
        <v/>
      </c>
      <c r="AP2846" s="122" t="str">
        <f>C2846&amp;D2846&amp;E2846&amp;G2846&amp;I2846&amp;O2846</f>
        <v/>
      </c>
      <c r="AQ2846" s="122" t="str">
        <f>B2846&amp;D2846&amp;N2846</f>
        <v/>
      </c>
      <c r="AR2846" s="123" t="str">
        <f>+D2846&amp;J2846</f>
        <v/>
      </c>
      <c r="AS2846" s="124" t="str">
        <f t="shared" si="403"/>
        <v/>
      </c>
      <c r="AT2846" s="125" t="str">
        <f t="shared" si="404"/>
        <v/>
      </c>
      <c r="AU2846" s="125" t="str">
        <f>IF(NOT(AT2846=""),VLOOKUP(AT2846,[1]PSI_Category!A:B,2,0),"")</f>
        <v/>
      </c>
      <c r="AV2846" s="167"/>
      <c r="AW2846" s="167"/>
      <c r="AX2846" s="167"/>
    </row>
    <row r="2847" spans="2:50" s="133" customFormat="1" ht="11.4" customHeight="1" x14ac:dyDescent="0.3">
      <c r="B2847" s="104"/>
      <c r="C2847" s="105"/>
      <c r="D2847" s="106"/>
      <c r="E2847" s="107"/>
      <c r="F2847" s="105"/>
      <c r="G2847" s="107"/>
      <c r="H2847" s="105"/>
      <c r="I2847" s="105"/>
      <c r="J2847" s="107"/>
      <c r="K2847" s="105"/>
      <c r="L2847" s="105"/>
      <c r="M2847" s="105"/>
      <c r="N2847" s="105"/>
      <c r="O2847" s="131"/>
      <c r="P2847" s="109"/>
      <c r="Q2847" s="110"/>
      <c r="R2847" s="110"/>
      <c r="S2847" s="110"/>
      <c r="T2847" s="110"/>
      <c r="U2847" s="111"/>
      <c r="V2847" s="111"/>
      <c r="W2847" s="112"/>
      <c r="X2847" s="113"/>
      <c r="Y2847" s="114"/>
      <c r="Z2847" s="115"/>
      <c r="AA2847" s="116"/>
      <c r="AB2847" s="117" t="b">
        <f t="shared" si="396"/>
        <v>0</v>
      </c>
      <c r="AC2847" s="117">
        <f t="shared" si="397"/>
        <v>0</v>
      </c>
      <c r="AD2847" s="118"/>
      <c r="AE2847" s="117" t="b">
        <f t="shared" si="398"/>
        <v>0</v>
      </c>
      <c r="AF2847" s="117">
        <f t="shared" si="399"/>
        <v>0</v>
      </c>
      <c r="AG2847" s="119">
        <f t="shared" si="400"/>
        <v>0</v>
      </c>
      <c r="AH2847" s="120" t="b">
        <f t="shared" si="401"/>
        <v>0</v>
      </c>
      <c r="AI2847" s="121">
        <f t="shared" si="402"/>
        <v>0</v>
      </c>
      <c r="AJ2847" s="122">
        <f>+C2847</f>
        <v>0</v>
      </c>
      <c r="AK2847" s="122" t="str">
        <f>IF(ISNA(VLOOKUP(postponeList!D2847,[1]Sheet!$A$2:$B$12,2,FALSE))," ",(VLOOKUP(postponeList!D2847,[1]Sheet!$A$2:$B$12,2,FALSE)))</f>
        <v xml:space="preserve"> </v>
      </c>
      <c r="AL2847" s="122" t="str">
        <f>IF(ISNA(VLOOKUP(E2847,[1]Sheet!$G$2:$H$40,2,FALSE))," ",VLOOKUP(E2847,[1]Sheet!$G$2:$H$40,2,FALSE))</f>
        <v xml:space="preserve"> </v>
      </c>
      <c r="AM2847" s="122" t="str">
        <f>IF(ISNA(VLOOKUP(G2847,[1]Sheet!$K$2:$L$159,2,FALSE))," ",(VLOOKUP(G2847,[1]Sheet!$K$2:$L$159,2,FALSE)))</f>
        <v xml:space="preserve"> </v>
      </c>
      <c r="AN2847" s="122" t="str">
        <f>IF(ISNA(VLOOKUP(I2847&amp;C2847,[1]Sheet!$D$2:$E$228,2,FALSE))," ",VLOOKUP(I2847&amp;C2847,[1]Sheet!$D$2:$E$228,2,FALSE))</f>
        <v xml:space="preserve"> </v>
      </c>
      <c r="AO2847" s="122" t="str">
        <f>+I2847&amp;C2847</f>
        <v/>
      </c>
      <c r="AP2847" s="122" t="str">
        <f>C2847&amp;D2847&amp;E2847&amp;G2847&amp;I2847&amp;O2847</f>
        <v/>
      </c>
      <c r="AQ2847" s="122" t="str">
        <f>B2847&amp;D2847&amp;N2847</f>
        <v/>
      </c>
      <c r="AR2847" s="123" t="str">
        <f>+D2847&amp;J2847</f>
        <v/>
      </c>
      <c r="AS2847" s="124" t="str">
        <f t="shared" si="403"/>
        <v/>
      </c>
      <c r="AT2847" s="125" t="str">
        <f t="shared" si="404"/>
        <v/>
      </c>
      <c r="AU2847" s="125" t="str">
        <f>IF(NOT(AT2847=""),VLOOKUP(AT2847,[1]PSI_Category!A:B,2,0),"")</f>
        <v/>
      </c>
      <c r="AV2847" s="167"/>
      <c r="AW2847" s="167"/>
      <c r="AX2847" s="167"/>
    </row>
    <row r="2848" spans="2:50" s="133" customFormat="1" ht="11.4" customHeight="1" x14ac:dyDescent="0.3">
      <c r="B2848" s="104"/>
      <c r="C2848" s="105"/>
      <c r="D2848" s="106"/>
      <c r="E2848" s="107"/>
      <c r="F2848" s="105"/>
      <c r="G2848" s="107"/>
      <c r="H2848" s="105"/>
      <c r="I2848" s="105"/>
      <c r="J2848" s="107"/>
      <c r="K2848" s="105"/>
      <c r="L2848" s="105"/>
      <c r="M2848" s="105"/>
      <c r="N2848" s="105"/>
      <c r="O2848" s="131"/>
      <c r="P2848" s="109"/>
      <c r="Q2848" s="110"/>
      <c r="R2848" s="110"/>
      <c r="S2848" s="110"/>
      <c r="T2848" s="110"/>
      <c r="U2848" s="111"/>
      <c r="V2848" s="111"/>
      <c r="W2848" s="112"/>
      <c r="X2848" s="113"/>
      <c r="Y2848" s="114"/>
      <c r="Z2848" s="115"/>
      <c r="AA2848" s="116"/>
      <c r="AB2848" s="117" t="b">
        <f t="shared" si="396"/>
        <v>0</v>
      </c>
      <c r="AC2848" s="117">
        <f t="shared" si="397"/>
        <v>0</v>
      </c>
      <c r="AD2848" s="118"/>
      <c r="AE2848" s="117" t="b">
        <f t="shared" si="398"/>
        <v>0</v>
      </c>
      <c r="AF2848" s="117">
        <f t="shared" si="399"/>
        <v>0</v>
      </c>
      <c r="AG2848" s="119">
        <f t="shared" si="400"/>
        <v>0</v>
      </c>
      <c r="AH2848" s="120" t="b">
        <f t="shared" si="401"/>
        <v>0</v>
      </c>
      <c r="AI2848" s="121">
        <f t="shared" si="402"/>
        <v>0</v>
      </c>
      <c r="AJ2848" s="122">
        <f>+C2848</f>
        <v>0</v>
      </c>
      <c r="AK2848" s="122" t="str">
        <f>IF(ISNA(VLOOKUP(postponeList!D2848,[1]Sheet!$A$2:$B$12,2,FALSE))," ",(VLOOKUP(postponeList!D2848,[1]Sheet!$A$2:$B$12,2,FALSE)))</f>
        <v xml:space="preserve"> </v>
      </c>
      <c r="AL2848" s="122" t="str">
        <f>IF(ISNA(VLOOKUP(E2848,[1]Sheet!$G$2:$H$40,2,FALSE))," ",VLOOKUP(E2848,[1]Sheet!$G$2:$H$40,2,FALSE))</f>
        <v xml:space="preserve"> </v>
      </c>
      <c r="AM2848" s="122" t="str">
        <f>IF(ISNA(VLOOKUP(G2848,[1]Sheet!$K$2:$L$159,2,FALSE))," ",(VLOOKUP(G2848,[1]Sheet!$K$2:$L$159,2,FALSE)))</f>
        <v xml:space="preserve"> </v>
      </c>
      <c r="AN2848" s="122" t="str">
        <f>IF(ISNA(VLOOKUP(I2848&amp;C2848,[1]Sheet!$D$2:$E$228,2,FALSE))," ",VLOOKUP(I2848&amp;C2848,[1]Sheet!$D$2:$E$228,2,FALSE))</f>
        <v xml:space="preserve"> </v>
      </c>
      <c r="AO2848" s="122" t="str">
        <f>+I2848&amp;C2848</f>
        <v/>
      </c>
      <c r="AP2848" s="122" t="str">
        <f>C2848&amp;D2848&amp;E2848&amp;G2848&amp;I2848&amp;O2848</f>
        <v/>
      </c>
      <c r="AQ2848" s="122" t="str">
        <f>B2848&amp;D2848&amp;N2848</f>
        <v/>
      </c>
      <c r="AR2848" s="123" t="str">
        <f>+D2848&amp;J2848</f>
        <v/>
      </c>
      <c r="AS2848" s="124" t="str">
        <f t="shared" si="403"/>
        <v/>
      </c>
      <c r="AT2848" s="125" t="str">
        <f t="shared" si="404"/>
        <v/>
      </c>
      <c r="AU2848" s="125" t="str">
        <f>IF(NOT(AT2848=""),VLOOKUP(AT2848,[1]PSI_Category!A:B,2,0),"")</f>
        <v/>
      </c>
      <c r="AV2848" s="167"/>
      <c r="AW2848" s="167"/>
      <c r="AX2848" s="167"/>
    </row>
    <row r="2849" spans="2:50" s="133" customFormat="1" ht="11.4" customHeight="1" x14ac:dyDescent="0.3">
      <c r="B2849" s="104"/>
      <c r="C2849" s="105"/>
      <c r="D2849" s="106"/>
      <c r="E2849" s="107"/>
      <c r="F2849" s="105"/>
      <c r="G2849" s="107"/>
      <c r="H2849" s="105"/>
      <c r="I2849" s="105"/>
      <c r="J2849" s="107"/>
      <c r="K2849" s="105"/>
      <c r="L2849" s="105"/>
      <c r="M2849" s="105"/>
      <c r="N2849" s="105"/>
      <c r="O2849" s="131"/>
      <c r="P2849" s="109"/>
      <c r="Q2849" s="110"/>
      <c r="R2849" s="110"/>
      <c r="S2849" s="110"/>
      <c r="T2849" s="110"/>
      <c r="U2849" s="111"/>
      <c r="V2849" s="111"/>
      <c r="W2849" s="112"/>
      <c r="X2849" s="113"/>
      <c r="Y2849" s="114"/>
      <c r="Z2849" s="115"/>
      <c r="AA2849" s="116"/>
      <c r="AB2849" s="117" t="b">
        <f t="shared" si="396"/>
        <v>0</v>
      </c>
      <c r="AC2849" s="117">
        <f t="shared" si="397"/>
        <v>0</v>
      </c>
      <c r="AD2849" s="118"/>
      <c r="AE2849" s="117" t="b">
        <f t="shared" si="398"/>
        <v>0</v>
      </c>
      <c r="AF2849" s="117">
        <f t="shared" si="399"/>
        <v>0</v>
      </c>
      <c r="AG2849" s="119">
        <f t="shared" si="400"/>
        <v>0</v>
      </c>
      <c r="AH2849" s="120" t="b">
        <f t="shared" si="401"/>
        <v>0</v>
      </c>
      <c r="AI2849" s="121">
        <f t="shared" si="402"/>
        <v>0</v>
      </c>
      <c r="AJ2849" s="122">
        <f>+C2849</f>
        <v>0</v>
      </c>
      <c r="AK2849" s="122" t="str">
        <f>IF(ISNA(VLOOKUP(postponeList!D2849,[1]Sheet!$A$2:$B$12,2,FALSE))," ",(VLOOKUP(postponeList!D2849,[1]Sheet!$A$2:$B$12,2,FALSE)))</f>
        <v xml:space="preserve"> </v>
      </c>
      <c r="AL2849" s="122" t="str">
        <f>IF(ISNA(VLOOKUP(E2849,[1]Sheet!$G$2:$H$40,2,FALSE))," ",VLOOKUP(E2849,[1]Sheet!$G$2:$H$40,2,FALSE))</f>
        <v xml:space="preserve"> </v>
      </c>
      <c r="AM2849" s="122" t="str">
        <f>IF(ISNA(VLOOKUP(G2849,[1]Sheet!$K$2:$L$159,2,FALSE))," ",(VLOOKUP(G2849,[1]Sheet!$K$2:$L$159,2,FALSE)))</f>
        <v xml:space="preserve"> </v>
      </c>
      <c r="AN2849" s="122" t="str">
        <f>IF(ISNA(VLOOKUP(I2849&amp;C2849,[1]Sheet!$D$2:$E$228,2,FALSE))," ",VLOOKUP(I2849&amp;C2849,[1]Sheet!$D$2:$E$228,2,FALSE))</f>
        <v xml:space="preserve"> </v>
      </c>
      <c r="AO2849" s="122" t="str">
        <f>+I2849&amp;C2849</f>
        <v/>
      </c>
      <c r="AP2849" s="122" t="str">
        <f>C2849&amp;D2849&amp;E2849&amp;G2849&amp;I2849&amp;O2849</f>
        <v/>
      </c>
      <c r="AQ2849" s="122" t="str">
        <f>B2849&amp;D2849&amp;N2849</f>
        <v/>
      </c>
      <c r="AR2849" s="123" t="str">
        <f>+D2849&amp;J2849</f>
        <v/>
      </c>
      <c r="AS2849" s="124" t="str">
        <f t="shared" si="403"/>
        <v/>
      </c>
      <c r="AT2849" s="125" t="str">
        <f t="shared" si="404"/>
        <v/>
      </c>
      <c r="AU2849" s="125" t="str">
        <f>IF(NOT(AT2849=""),VLOOKUP(AT2849,[1]PSI_Category!A:B,2,0),"")</f>
        <v/>
      </c>
      <c r="AV2849" s="167"/>
      <c r="AW2849" s="167"/>
      <c r="AX2849" s="167"/>
    </row>
    <row r="2850" spans="2:50" s="133" customFormat="1" ht="11.4" customHeight="1" x14ac:dyDescent="0.3">
      <c r="B2850" s="104"/>
      <c r="C2850" s="105"/>
      <c r="D2850" s="106"/>
      <c r="E2850" s="107"/>
      <c r="F2850" s="105"/>
      <c r="G2850" s="107"/>
      <c r="H2850" s="105"/>
      <c r="I2850" s="105"/>
      <c r="J2850" s="107"/>
      <c r="K2850" s="105"/>
      <c r="L2850" s="105"/>
      <c r="M2850" s="105"/>
      <c r="N2850" s="105"/>
      <c r="O2850" s="131"/>
      <c r="P2850" s="109"/>
      <c r="Q2850" s="110"/>
      <c r="R2850" s="110"/>
      <c r="S2850" s="110"/>
      <c r="T2850" s="110"/>
      <c r="U2850" s="111"/>
      <c r="V2850" s="111"/>
      <c r="W2850" s="112"/>
      <c r="X2850" s="113"/>
      <c r="Y2850" s="114"/>
      <c r="Z2850" s="115"/>
      <c r="AA2850" s="116"/>
      <c r="AB2850" s="117" t="b">
        <f t="shared" si="396"/>
        <v>0</v>
      </c>
      <c r="AC2850" s="117">
        <f t="shared" si="397"/>
        <v>0</v>
      </c>
      <c r="AD2850" s="118"/>
      <c r="AE2850" s="117" t="b">
        <f t="shared" si="398"/>
        <v>0</v>
      </c>
      <c r="AF2850" s="117">
        <f t="shared" si="399"/>
        <v>0</v>
      </c>
      <c r="AG2850" s="119">
        <f t="shared" si="400"/>
        <v>0</v>
      </c>
      <c r="AH2850" s="120" t="b">
        <f t="shared" si="401"/>
        <v>0</v>
      </c>
      <c r="AI2850" s="121">
        <f t="shared" si="402"/>
        <v>0</v>
      </c>
      <c r="AJ2850" s="122">
        <f>+C2850</f>
        <v>0</v>
      </c>
      <c r="AK2850" s="122" t="str">
        <f>IF(ISNA(VLOOKUP(postponeList!D2850,[1]Sheet!$A$2:$B$12,2,FALSE))," ",(VLOOKUP(postponeList!D2850,[1]Sheet!$A$2:$B$12,2,FALSE)))</f>
        <v xml:space="preserve"> </v>
      </c>
      <c r="AL2850" s="122" t="str">
        <f>IF(ISNA(VLOOKUP(E2850,[1]Sheet!$G$2:$H$40,2,FALSE))," ",VLOOKUP(E2850,[1]Sheet!$G$2:$H$40,2,FALSE))</f>
        <v xml:space="preserve"> </v>
      </c>
      <c r="AM2850" s="122" t="str">
        <f>IF(ISNA(VLOOKUP(G2850,[1]Sheet!$K$2:$L$159,2,FALSE))," ",(VLOOKUP(G2850,[1]Sheet!$K$2:$L$159,2,FALSE)))</f>
        <v xml:space="preserve"> </v>
      </c>
      <c r="AN2850" s="122" t="str">
        <f>IF(ISNA(VLOOKUP(I2850&amp;C2850,[1]Sheet!$D$2:$E$228,2,FALSE))," ",VLOOKUP(I2850&amp;C2850,[1]Sheet!$D$2:$E$228,2,FALSE))</f>
        <v xml:space="preserve"> </v>
      </c>
      <c r="AO2850" s="122" t="str">
        <f>+I2850&amp;C2850</f>
        <v/>
      </c>
      <c r="AP2850" s="122" t="str">
        <f>C2850&amp;D2850&amp;E2850&amp;G2850&amp;I2850&amp;O2850</f>
        <v/>
      </c>
      <c r="AQ2850" s="122" t="str">
        <f>B2850&amp;D2850&amp;N2850</f>
        <v/>
      </c>
      <c r="AR2850" s="123" t="str">
        <f>+D2850&amp;J2850</f>
        <v/>
      </c>
      <c r="AS2850" s="124" t="str">
        <f t="shared" si="403"/>
        <v/>
      </c>
      <c r="AT2850" s="125" t="str">
        <f t="shared" si="404"/>
        <v/>
      </c>
      <c r="AU2850" s="125" t="str">
        <f>IF(NOT(AT2850=""),VLOOKUP(AT2850,[1]PSI_Category!A:B,2,0),"")</f>
        <v/>
      </c>
      <c r="AV2850" s="167"/>
      <c r="AW2850" s="167"/>
      <c r="AX2850" s="167"/>
    </row>
    <row r="2851" spans="2:50" s="133" customFormat="1" ht="11.4" customHeight="1" x14ac:dyDescent="0.3">
      <c r="B2851" s="104"/>
      <c r="C2851" s="105"/>
      <c r="D2851" s="106"/>
      <c r="E2851" s="107"/>
      <c r="F2851" s="105"/>
      <c r="G2851" s="107"/>
      <c r="H2851" s="105"/>
      <c r="I2851" s="105"/>
      <c r="J2851" s="107"/>
      <c r="K2851" s="105"/>
      <c r="L2851" s="105"/>
      <c r="M2851" s="105"/>
      <c r="N2851" s="105"/>
      <c r="O2851" s="131"/>
      <c r="P2851" s="109"/>
      <c r="Q2851" s="110"/>
      <c r="R2851" s="110"/>
      <c r="S2851" s="110"/>
      <c r="T2851" s="110"/>
      <c r="U2851" s="111"/>
      <c r="V2851" s="111"/>
      <c r="W2851" s="112"/>
      <c r="X2851" s="113"/>
      <c r="Y2851" s="114"/>
      <c r="Z2851" s="115"/>
      <c r="AA2851" s="116"/>
      <c r="AB2851" s="117" t="b">
        <f t="shared" si="396"/>
        <v>0</v>
      </c>
      <c r="AC2851" s="117">
        <f t="shared" si="397"/>
        <v>0</v>
      </c>
      <c r="AD2851" s="118"/>
      <c r="AE2851" s="117" t="b">
        <f t="shared" si="398"/>
        <v>0</v>
      </c>
      <c r="AF2851" s="117">
        <f t="shared" si="399"/>
        <v>0</v>
      </c>
      <c r="AG2851" s="119">
        <f t="shared" si="400"/>
        <v>0</v>
      </c>
      <c r="AH2851" s="120" t="b">
        <f t="shared" si="401"/>
        <v>0</v>
      </c>
      <c r="AI2851" s="121">
        <f t="shared" si="402"/>
        <v>0</v>
      </c>
      <c r="AJ2851" s="122">
        <f>+C2851</f>
        <v>0</v>
      </c>
      <c r="AK2851" s="122" t="str">
        <f>IF(ISNA(VLOOKUP(postponeList!D2851,[1]Sheet!$A$2:$B$12,2,FALSE))," ",(VLOOKUP(postponeList!D2851,[1]Sheet!$A$2:$B$12,2,FALSE)))</f>
        <v xml:space="preserve"> </v>
      </c>
      <c r="AL2851" s="122" t="str">
        <f>IF(ISNA(VLOOKUP(E2851,[1]Sheet!$G$2:$H$40,2,FALSE))," ",VLOOKUP(E2851,[1]Sheet!$G$2:$H$40,2,FALSE))</f>
        <v xml:space="preserve"> </v>
      </c>
      <c r="AM2851" s="122" t="str">
        <f>IF(ISNA(VLOOKUP(G2851,[1]Sheet!$K$2:$L$159,2,FALSE))," ",(VLOOKUP(G2851,[1]Sheet!$K$2:$L$159,2,FALSE)))</f>
        <v xml:space="preserve"> </v>
      </c>
      <c r="AN2851" s="122" t="str">
        <f>IF(ISNA(VLOOKUP(I2851&amp;C2851,[1]Sheet!$D$2:$E$228,2,FALSE))," ",VLOOKUP(I2851&amp;C2851,[1]Sheet!$D$2:$E$228,2,FALSE))</f>
        <v xml:space="preserve"> </v>
      </c>
      <c r="AO2851" s="122" t="str">
        <f>+I2851&amp;C2851</f>
        <v/>
      </c>
      <c r="AP2851" s="122" t="str">
        <f>C2851&amp;D2851&amp;E2851&amp;G2851&amp;I2851&amp;O2851</f>
        <v/>
      </c>
      <c r="AQ2851" s="122" t="str">
        <f>B2851&amp;D2851&amp;N2851</f>
        <v/>
      </c>
      <c r="AR2851" s="123" t="str">
        <f>+D2851&amp;J2851</f>
        <v/>
      </c>
      <c r="AS2851" s="124" t="str">
        <f t="shared" si="403"/>
        <v/>
      </c>
      <c r="AT2851" s="125" t="str">
        <f t="shared" si="404"/>
        <v/>
      </c>
      <c r="AU2851" s="125" t="str">
        <f>IF(NOT(AT2851=""),VLOOKUP(AT2851,[1]PSI_Category!A:B,2,0),"")</f>
        <v/>
      </c>
      <c r="AV2851" s="167"/>
      <c r="AW2851" s="167"/>
      <c r="AX2851" s="167"/>
    </row>
    <row r="2852" spans="2:50" s="133" customFormat="1" ht="11.4" customHeight="1" x14ac:dyDescent="0.3">
      <c r="B2852" s="104"/>
      <c r="C2852" s="105"/>
      <c r="D2852" s="106"/>
      <c r="E2852" s="107"/>
      <c r="F2852" s="105"/>
      <c r="G2852" s="107"/>
      <c r="H2852" s="105"/>
      <c r="I2852" s="105"/>
      <c r="J2852" s="107"/>
      <c r="K2852" s="105"/>
      <c r="L2852" s="105"/>
      <c r="M2852" s="105"/>
      <c r="N2852" s="105"/>
      <c r="O2852" s="131"/>
      <c r="P2852" s="109"/>
      <c r="Q2852" s="110"/>
      <c r="R2852" s="110"/>
      <c r="S2852" s="110"/>
      <c r="T2852" s="110"/>
      <c r="U2852" s="111"/>
      <c r="V2852" s="111"/>
      <c r="W2852" s="112"/>
      <c r="X2852" s="113"/>
      <c r="Y2852" s="114"/>
      <c r="Z2852" s="115"/>
      <c r="AA2852" s="116"/>
      <c r="AB2852" s="117" t="b">
        <f t="shared" si="396"/>
        <v>0</v>
      </c>
      <c r="AC2852" s="117">
        <f t="shared" si="397"/>
        <v>0</v>
      </c>
      <c r="AD2852" s="118"/>
      <c r="AE2852" s="117" t="b">
        <f t="shared" si="398"/>
        <v>0</v>
      </c>
      <c r="AF2852" s="117">
        <f t="shared" si="399"/>
        <v>0</v>
      </c>
      <c r="AG2852" s="119">
        <f t="shared" si="400"/>
        <v>0</v>
      </c>
      <c r="AH2852" s="120" t="b">
        <f t="shared" si="401"/>
        <v>0</v>
      </c>
      <c r="AI2852" s="121">
        <f t="shared" si="402"/>
        <v>0</v>
      </c>
      <c r="AJ2852" s="122">
        <f>+C2852</f>
        <v>0</v>
      </c>
      <c r="AK2852" s="122" t="str">
        <f>IF(ISNA(VLOOKUP(postponeList!D2852,[1]Sheet!$A$2:$B$12,2,FALSE))," ",(VLOOKUP(postponeList!D2852,[1]Sheet!$A$2:$B$12,2,FALSE)))</f>
        <v xml:space="preserve"> </v>
      </c>
      <c r="AL2852" s="122" t="str">
        <f>IF(ISNA(VLOOKUP(E2852,[1]Sheet!$G$2:$H$40,2,FALSE))," ",VLOOKUP(E2852,[1]Sheet!$G$2:$H$40,2,FALSE))</f>
        <v xml:space="preserve"> </v>
      </c>
      <c r="AM2852" s="122" t="str">
        <f>IF(ISNA(VLOOKUP(G2852,[1]Sheet!$K$2:$L$159,2,FALSE))," ",(VLOOKUP(G2852,[1]Sheet!$K$2:$L$159,2,FALSE)))</f>
        <v xml:space="preserve"> </v>
      </c>
      <c r="AN2852" s="122" t="str">
        <f>IF(ISNA(VLOOKUP(I2852&amp;C2852,[1]Sheet!$D$2:$E$228,2,FALSE))," ",VLOOKUP(I2852&amp;C2852,[1]Sheet!$D$2:$E$228,2,FALSE))</f>
        <v xml:space="preserve"> </v>
      </c>
      <c r="AO2852" s="122" t="str">
        <f>+I2852&amp;C2852</f>
        <v/>
      </c>
      <c r="AP2852" s="122" t="str">
        <f>C2852&amp;D2852&amp;E2852&amp;G2852&amp;I2852&amp;O2852</f>
        <v/>
      </c>
      <c r="AQ2852" s="122" t="str">
        <f>B2852&amp;D2852&amp;N2852</f>
        <v/>
      </c>
      <c r="AR2852" s="123" t="str">
        <f>+D2852&amp;J2852</f>
        <v/>
      </c>
      <c r="AS2852" s="124" t="str">
        <f t="shared" si="403"/>
        <v/>
      </c>
      <c r="AT2852" s="125" t="str">
        <f t="shared" si="404"/>
        <v/>
      </c>
      <c r="AU2852" s="125" t="str">
        <f>IF(NOT(AT2852=""),VLOOKUP(AT2852,[1]PSI_Category!A:B,2,0),"")</f>
        <v/>
      </c>
      <c r="AV2852" s="167"/>
      <c r="AW2852" s="167"/>
      <c r="AX2852" s="167"/>
    </row>
    <row r="2853" spans="2:50" s="133" customFormat="1" ht="11.4" customHeight="1" x14ac:dyDescent="0.3">
      <c r="B2853" s="104"/>
      <c r="C2853" s="105"/>
      <c r="D2853" s="106"/>
      <c r="E2853" s="107"/>
      <c r="F2853" s="105"/>
      <c r="G2853" s="107"/>
      <c r="H2853" s="105"/>
      <c r="I2853" s="105"/>
      <c r="J2853" s="107"/>
      <c r="K2853" s="105"/>
      <c r="L2853" s="105"/>
      <c r="M2853" s="105"/>
      <c r="N2853" s="105"/>
      <c r="O2853" s="131"/>
      <c r="P2853" s="109"/>
      <c r="Q2853" s="110"/>
      <c r="R2853" s="110"/>
      <c r="S2853" s="110"/>
      <c r="T2853" s="110"/>
      <c r="U2853" s="111"/>
      <c r="V2853" s="111"/>
      <c r="W2853" s="112"/>
      <c r="X2853" s="113"/>
      <c r="Y2853" s="114"/>
      <c r="Z2853" s="115"/>
      <c r="AA2853" s="116"/>
      <c r="AB2853" s="117" t="b">
        <f t="shared" si="396"/>
        <v>0</v>
      </c>
      <c r="AC2853" s="117">
        <f t="shared" si="397"/>
        <v>0</v>
      </c>
      <c r="AD2853" s="118"/>
      <c r="AE2853" s="117" t="b">
        <f t="shared" si="398"/>
        <v>0</v>
      </c>
      <c r="AF2853" s="117">
        <f t="shared" si="399"/>
        <v>0</v>
      </c>
      <c r="AG2853" s="119">
        <f t="shared" si="400"/>
        <v>0</v>
      </c>
      <c r="AH2853" s="120" t="b">
        <f t="shared" si="401"/>
        <v>0</v>
      </c>
      <c r="AI2853" s="121">
        <f t="shared" si="402"/>
        <v>0</v>
      </c>
      <c r="AJ2853" s="122">
        <f>+C2853</f>
        <v>0</v>
      </c>
      <c r="AK2853" s="122" t="str">
        <f>IF(ISNA(VLOOKUP(postponeList!D2853,[1]Sheet!$A$2:$B$12,2,FALSE))," ",(VLOOKUP(postponeList!D2853,[1]Sheet!$A$2:$B$12,2,FALSE)))</f>
        <v xml:space="preserve"> </v>
      </c>
      <c r="AL2853" s="122" t="str">
        <f>IF(ISNA(VLOOKUP(E2853,[1]Sheet!$G$2:$H$40,2,FALSE))," ",VLOOKUP(E2853,[1]Sheet!$G$2:$H$40,2,FALSE))</f>
        <v xml:space="preserve"> </v>
      </c>
      <c r="AM2853" s="122" t="str">
        <f>IF(ISNA(VLOOKUP(G2853,[1]Sheet!$K$2:$L$159,2,FALSE))," ",(VLOOKUP(G2853,[1]Sheet!$K$2:$L$159,2,FALSE)))</f>
        <v xml:space="preserve"> </v>
      </c>
      <c r="AN2853" s="122" t="str">
        <f>IF(ISNA(VLOOKUP(I2853&amp;C2853,[1]Sheet!$D$2:$E$228,2,FALSE))," ",VLOOKUP(I2853&amp;C2853,[1]Sheet!$D$2:$E$228,2,FALSE))</f>
        <v xml:space="preserve"> </v>
      </c>
      <c r="AO2853" s="122" t="str">
        <f>+I2853&amp;C2853</f>
        <v/>
      </c>
      <c r="AP2853" s="122" t="str">
        <f>C2853&amp;D2853&amp;E2853&amp;G2853&amp;I2853&amp;O2853</f>
        <v/>
      </c>
      <c r="AQ2853" s="122" t="str">
        <f>B2853&amp;D2853&amp;N2853</f>
        <v/>
      </c>
      <c r="AR2853" s="123" t="str">
        <f>+D2853&amp;J2853</f>
        <v/>
      </c>
      <c r="AS2853" s="124" t="str">
        <f t="shared" si="403"/>
        <v/>
      </c>
      <c r="AT2853" s="125" t="str">
        <f t="shared" si="404"/>
        <v/>
      </c>
      <c r="AU2853" s="125" t="str">
        <f>IF(NOT(AT2853=""),VLOOKUP(AT2853,[1]PSI_Category!A:B,2,0),"")</f>
        <v/>
      </c>
      <c r="AV2853" s="167"/>
      <c r="AW2853" s="167"/>
      <c r="AX2853" s="167"/>
    </row>
    <row r="2854" spans="2:50" s="133" customFormat="1" ht="11.4" customHeight="1" x14ac:dyDescent="0.3">
      <c r="B2854" s="104"/>
      <c r="C2854" s="105"/>
      <c r="D2854" s="106"/>
      <c r="E2854" s="107"/>
      <c r="F2854" s="105"/>
      <c r="G2854" s="107"/>
      <c r="H2854" s="105"/>
      <c r="I2854" s="105"/>
      <c r="J2854" s="107"/>
      <c r="K2854" s="105"/>
      <c r="L2854" s="105"/>
      <c r="M2854" s="105"/>
      <c r="N2854" s="105"/>
      <c r="O2854" s="131"/>
      <c r="P2854" s="109"/>
      <c r="Q2854" s="110"/>
      <c r="R2854" s="110"/>
      <c r="S2854" s="110"/>
      <c r="T2854" s="110"/>
      <c r="U2854" s="111"/>
      <c r="V2854" s="111"/>
      <c r="W2854" s="112"/>
      <c r="X2854" s="113"/>
      <c r="Y2854" s="114"/>
      <c r="Z2854" s="115"/>
      <c r="AA2854" s="116"/>
      <c r="AB2854" s="117" t="b">
        <f t="shared" si="396"/>
        <v>0</v>
      </c>
      <c r="AC2854" s="117">
        <f t="shared" si="397"/>
        <v>0</v>
      </c>
      <c r="AD2854" s="118"/>
      <c r="AE2854" s="117" t="b">
        <f t="shared" si="398"/>
        <v>0</v>
      </c>
      <c r="AF2854" s="117">
        <f t="shared" si="399"/>
        <v>0</v>
      </c>
      <c r="AG2854" s="119">
        <f t="shared" si="400"/>
        <v>0</v>
      </c>
      <c r="AH2854" s="120" t="b">
        <f t="shared" si="401"/>
        <v>0</v>
      </c>
      <c r="AI2854" s="121">
        <f t="shared" si="402"/>
        <v>0</v>
      </c>
      <c r="AJ2854" s="122">
        <f>+C2854</f>
        <v>0</v>
      </c>
      <c r="AK2854" s="122" t="str">
        <f>IF(ISNA(VLOOKUP(postponeList!D2854,[1]Sheet!$A$2:$B$12,2,FALSE))," ",(VLOOKUP(postponeList!D2854,[1]Sheet!$A$2:$B$12,2,FALSE)))</f>
        <v xml:space="preserve"> </v>
      </c>
      <c r="AL2854" s="122" t="str">
        <f>IF(ISNA(VLOOKUP(E2854,[1]Sheet!$G$2:$H$40,2,FALSE))," ",VLOOKUP(E2854,[1]Sheet!$G$2:$H$40,2,FALSE))</f>
        <v xml:space="preserve"> </v>
      </c>
      <c r="AM2854" s="122" t="str">
        <f>IF(ISNA(VLOOKUP(G2854,[1]Sheet!$K$2:$L$159,2,FALSE))," ",(VLOOKUP(G2854,[1]Sheet!$K$2:$L$159,2,FALSE)))</f>
        <v xml:space="preserve"> </v>
      </c>
      <c r="AN2854" s="122" t="str">
        <f>IF(ISNA(VLOOKUP(I2854&amp;C2854,[1]Sheet!$D$2:$E$228,2,FALSE))," ",VLOOKUP(I2854&amp;C2854,[1]Sheet!$D$2:$E$228,2,FALSE))</f>
        <v xml:space="preserve"> </v>
      </c>
      <c r="AO2854" s="122" t="str">
        <f>+I2854&amp;C2854</f>
        <v/>
      </c>
      <c r="AP2854" s="122" t="str">
        <f>C2854&amp;D2854&amp;E2854&amp;G2854&amp;I2854&amp;O2854</f>
        <v/>
      </c>
      <c r="AQ2854" s="122" t="str">
        <f>B2854&amp;D2854&amp;N2854</f>
        <v/>
      </c>
      <c r="AR2854" s="123" t="str">
        <f>+D2854&amp;J2854</f>
        <v/>
      </c>
      <c r="AS2854" s="124" t="str">
        <f t="shared" si="403"/>
        <v/>
      </c>
      <c r="AT2854" s="125" t="str">
        <f t="shared" si="404"/>
        <v/>
      </c>
      <c r="AU2854" s="125" t="str">
        <f>IF(NOT(AT2854=""),VLOOKUP(AT2854,[1]PSI_Category!A:B,2,0),"")</f>
        <v/>
      </c>
      <c r="AV2854" s="167"/>
      <c r="AW2854" s="167"/>
      <c r="AX2854" s="167"/>
    </row>
    <row r="2855" spans="2:50" s="133" customFormat="1" ht="11.4" customHeight="1" x14ac:dyDescent="0.3">
      <c r="B2855" s="104"/>
      <c r="C2855" s="105"/>
      <c r="D2855" s="106"/>
      <c r="E2855" s="107"/>
      <c r="F2855" s="105"/>
      <c r="G2855" s="107"/>
      <c r="H2855" s="105"/>
      <c r="I2855" s="105"/>
      <c r="J2855" s="107"/>
      <c r="K2855" s="105"/>
      <c r="L2855" s="105"/>
      <c r="M2855" s="105"/>
      <c r="N2855" s="105"/>
      <c r="O2855" s="131"/>
      <c r="P2855" s="109"/>
      <c r="Q2855" s="110"/>
      <c r="R2855" s="110"/>
      <c r="S2855" s="110"/>
      <c r="T2855" s="110"/>
      <c r="U2855" s="111"/>
      <c r="V2855" s="111"/>
      <c r="W2855" s="112"/>
      <c r="X2855" s="113"/>
      <c r="Y2855" s="114"/>
      <c r="Z2855" s="115"/>
      <c r="AA2855" s="116"/>
      <c r="AB2855" s="117" t="b">
        <f t="shared" si="396"/>
        <v>0</v>
      </c>
      <c r="AC2855" s="117">
        <f t="shared" si="397"/>
        <v>0</v>
      </c>
      <c r="AD2855" s="118"/>
      <c r="AE2855" s="117" t="b">
        <f t="shared" si="398"/>
        <v>0</v>
      </c>
      <c r="AF2855" s="117">
        <f t="shared" si="399"/>
        <v>0</v>
      </c>
      <c r="AG2855" s="119">
        <f t="shared" si="400"/>
        <v>0</v>
      </c>
      <c r="AH2855" s="120" t="b">
        <f t="shared" si="401"/>
        <v>0</v>
      </c>
      <c r="AI2855" s="121">
        <f t="shared" si="402"/>
        <v>0</v>
      </c>
      <c r="AJ2855" s="122">
        <f>+C2855</f>
        <v>0</v>
      </c>
      <c r="AK2855" s="122" t="str">
        <f>IF(ISNA(VLOOKUP(postponeList!D2855,[1]Sheet!$A$2:$B$12,2,FALSE))," ",(VLOOKUP(postponeList!D2855,[1]Sheet!$A$2:$B$12,2,FALSE)))</f>
        <v xml:space="preserve"> </v>
      </c>
      <c r="AL2855" s="122" t="str">
        <f>IF(ISNA(VLOOKUP(E2855,[1]Sheet!$G$2:$H$40,2,FALSE))," ",VLOOKUP(E2855,[1]Sheet!$G$2:$H$40,2,FALSE))</f>
        <v xml:space="preserve"> </v>
      </c>
      <c r="AM2855" s="122" t="str">
        <f>IF(ISNA(VLOOKUP(G2855,[1]Sheet!$K$2:$L$159,2,FALSE))," ",(VLOOKUP(G2855,[1]Sheet!$K$2:$L$159,2,FALSE)))</f>
        <v xml:space="preserve"> </v>
      </c>
      <c r="AN2855" s="122" t="str">
        <f>IF(ISNA(VLOOKUP(I2855&amp;C2855,[1]Sheet!$D$2:$E$228,2,FALSE))," ",VLOOKUP(I2855&amp;C2855,[1]Sheet!$D$2:$E$228,2,FALSE))</f>
        <v xml:space="preserve"> </v>
      </c>
      <c r="AO2855" s="122" t="str">
        <f>+I2855&amp;C2855</f>
        <v/>
      </c>
      <c r="AP2855" s="122" t="str">
        <f>C2855&amp;D2855&amp;E2855&amp;G2855&amp;I2855&amp;O2855</f>
        <v/>
      </c>
      <c r="AQ2855" s="122" t="str">
        <f>B2855&amp;D2855&amp;N2855</f>
        <v/>
      </c>
      <c r="AR2855" s="123" t="str">
        <f>+D2855&amp;J2855</f>
        <v/>
      </c>
      <c r="AS2855" s="124" t="str">
        <f t="shared" si="403"/>
        <v/>
      </c>
      <c r="AT2855" s="125" t="str">
        <f t="shared" si="404"/>
        <v/>
      </c>
      <c r="AU2855" s="125" t="str">
        <f>IF(NOT(AT2855=""),VLOOKUP(AT2855,[1]PSI_Category!A:B,2,0),"")</f>
        <v/>
      </c>
      <c r="AV2855" s="167"/>
      <c r="AW2855" s="167"/>
      <c r="AX2855" s="167"/>
    </row>
    <row r="2856" spans="2:50" s="133" customFormat="1" ht="11.4" customHeight="1" x14ac:dyDescent="0.3">
      <c r="B2856" s="104"/>
      <c r="C2856" s="105"/>
      <c r="D2856" s="106"/>
      <c r="E2856" s="107"/>
      <c r="F2856" s="105"/>
      <c r="G2856" s="107"/>
      <c r="H2856" s="105"/>
      <c r="I2856" s="105"/>
      <c r="J2856" s="107"/>
      <c r="K2856" s="105"/>
      <c r="L2856" s="105"/>
      <c r="M2856" s="105"/>
      <c r="N2856" s="105"/>
      <c r="O2856" s="131"/>
      <c r="P2856" s="109"/>
      <c r="Q2856" s="110"/>
      <c r="R2856" s="110"/>
      <c r="S2856" s="110"/>
      <c r="T2856" s="110"/>
      <c r="U2856" s="111"/>
      <c r="V2856" s="111"/>
      <c r="W2856" s="112"/>
      <c r="X2856" s="113"/>
      <c r="Y2856" s="114"/>
      <c r="Z2856" s="115"/>
      <c r="AA2856" s="116"/>
      <c r="AB2856" s="117" t="b">
        <f t="shared" si="396"/>
        <v>0</v>
      </c>
      <c r="AC2856" s="117">
        <f t="shared" si="397"/>
        <v>0</v>
      </c>
      <c r="AD2856" s="118"/>
      <c r="AE2856" s="117" t="b">
        <f t="shared" si="398"/>
        <v>0</v>
      </c>
      <c r="AF2856" s="117">
        <f t="shared" si="399"/>
        <v>0</v>
      </c>
      <c r="AG2856" s="119">
        <f t="shared" si="400"/>
        <v>0</v>
      </c>
      <c r="AH2856" s="120" t="b">
        <f t="shared" si="401"/>
        <v>0</v>
      </c>
      <c r="AI2856" s="121">
        <f t="shared" si="402"/>
        <v>0</v>
      </c>
      <c r="AJ2856" s="122">
        <f>+C2856</f>
        <v>0</v>
      </c>
      <c r="AK2856" s="122" t="str">
        <f>IF(ISNA(VLOOKUP(postponeList!D2856,[1]Sheet!$A$2:$B$12,2,FALSE))," ",(VLOOKUP(postponeList!D2856,[1]Sheet!$A$2:$B$12,2,FALSE)))</f>
        <v xml:space="preserve"> </v>
      </c>
      <c r="AL2856" s="122" t="str">
        <f>IF(ISNA(VLOOKUP(E2856,[1]Sheet!$G$2:$H$40,2,FALSE))," ",VLOOKUP(E2856,[1]Sheet!$G$2:$H$40,2,FALSE))</f>
        <v xml:space="preserve"> </v>
      </c>
      <c r="AM2856" s="122" t="str">
        <f>IF(ISNA(VLOOKUP(G2856,[1]Sheet!$K$2:$L$159,2,FALSE))," ",(VLOOKUP(G2856,[1]Sheet!$K$2:$L$159,2,FALSE)))</f>
        <v xml:space="preserve"> </v>
      </c>
      <c r="AN2856" s="122" t="str">
        <f>IF(ISNA(VLOOKUP(I2856&amp;C2856,[1]Sheet!$D$2:$E$228,2,FALSE))," ",VLOOKUP(I2856&amp;C2856,[1]Sheet!$D$2:$E$228,2,FALSE))</f>
        <v xml:space="preserve"> </v>
      </c>
      <c r="AO2856" s="122" t="str">
        <f>+I2856&amp;C2856</f>
        <v/>
      </c>
      <c r="AP2856" s="122" t="str">
        <f>C2856&amp;D2856&amp;E2856&amp;G2856&amp;I2856&amp;O2856</f>
        <v/>
      </c>
      <c r="AQ2856" s="122" t="str">
        <f>B2856&amp;D2856&amp;N2856</f>
        <v/>
      </c>
      <c r="AR2856" s="123" t="str">
        <f>+D2856&amp;J2856</f>
        <v/>
      </c>
      <c r="AS2856" s="124" t="str">
        <f t="shared" si="403"/>
        <v/>
      </c>
      <c r="AT2856" s="125" t="str">
        <f t="shared" si="404"/>
        <v/>
      </c>
      <c r="AU2856" s="125" t="str">
        <f>IF(NOT(AT2856=""),VLOOKUP(AT2856,[1]PSI_Category!A:B,2,0),"")</f>
        <v/>
      </c>
      <c r="AV2856" s="167"/>
      <c r="AW2856" s="167"/>
      <c r="AX2856" s="167"/>
    </row>
    <row r="2857" spans="2:50" s="133" customFormat="1" ht="11.4" customHeight="1" x14ac:dyDescent="0.3">
      <c r="B2857" s="104"/>
      <c r="C2857" s="105"/>
      <c r="D2857" s="106"/>
      <c r="E2857" s="107"/>
      <c r="F2857" s="105"/>
      <c r="G2857" s="107"/>
      <c r="H2857" s="105"/>
      <c r="I2857" s="105"/>
      <c r="J2857" s="107"/>
      <c r="K2857" s="105"/>
      <c r="L2857" s="105"/>
      <c r="M2857" s="105"/>
      <c r="N2857" s="105"/>
      <c r="O2857" s="131"/>
      <c r="P2857" s="109"/>
      <c r="Q2857" s="110"/>
      <c r="R2857" s="110"/>
      <c r="S2857" s="110"/>
      <c r="T2857" s="110"/>
      <c r="U2857" s="111"/>
      <c r="V2857" s="111"/>
      <c r="W2857" s="112"/>
      <c r="X2857" s="113"/>
      <c r="Y2857" s="114"/>
      <c r="Z2857" s="115"/>
      <c r="AA2857" s="116"/>
      <c r="AB2857" s="117" t="b">
        <f t="shared" si="396"/>
        <v>0</v>
      </c>
      <c r="AC2857" s="117">
        <f t="shared" si="397"/>
        <v>0</v>
      </c>
      <c r="AD2857" s="118"/>
      <c r="AE2857" s="117" t="b">
        <f t="shared" si="398"/>
        <v>0</v>
      </c>
      <c r="AF2857" s="117">
        <f t="shared" si="399"/>
        <v>0</v>
      </c>
      <c r="AG2857" s="119">
        <f t="shared" si="400"/>
        <v>0</v>
      </c>
      <c r="AH2857" s="120" t="b">
        <f t="shared" si="401"/>
        <v>0</v>
      </c>
      <c r="AI2857" s="121">
        <f t="shared" si="402"/>
        <v>0</v>
      </c>
      <c r="AJ2857" s="122">
        <f>+C2857</f>
        <v>0</v>
      </c>
      <c r="AK2857" s="122" t="str">
        <f>IF(ISNA(VLOOKUP(postponeList!D2857,[1]Sheet!$A$2:$B$12,2,FALSE))," ",(VLOOKUP(postponeList!D2857,[1]Sheet!$A$2:$B$12,2,FALSE)))</f>
        <v xml:space="preserve"> </v>
      </c>
      <c r="AL2857" s="122" t="str">
        <f>IF(ISNA(VLOOKUP(E2857,[1]Sheet!$G$2:$H$40,2,FALSE))," ",VLOOKUP(E2857,[1]Sheet!$G$2:$H$40,2,FALSE))</f>
        <v xml:space="preserve"> </v>
      </c>
      <c r="AM2857" s="122" t="str">
        <f>IF(ISNA(VLOOKUP(G2857,[1]Sheet!$K$2:$L$159,2,FALSE))," ",(VLOOKUP(G2857,[1]Sheet!$K$2:$L$159,2,FALSE)))</f>
        <v xml:space="preserve"> </v>
      </c>
      <c r="AN2857" s="122" t="str">
        <f>IF(ISNA(VLOOKUP(I2857&amp;C2857,[1]Sheet!$D$2:$E$228,2,FALSE))," ",VLOOKUP(I2857&amp;C2857,[1]Sheet!$D$2:$E$228,2,FALSE))</f>
        <v xml:space="preserve"> </v>
      </c>
      <c r="AO2857" s="122" t="str">
        <f>+I2857&amp;C2857</f>
        <v/>
      </c>
      <c r="AP2857" s="122" t="str">
        <f>C2857&amp;D2857&amp;E2857&amp;G2857&amp;I2857&amp;O2857</f>
        <v/>
      </c>
      <c r="AQ2857" s="122" t="str">
        <f>B2857&amp;D2857&amp;N2857</f>
        <v/>
      </c>
      <c r="AR2857" s="123" t="str">
        <f>+D2857&amp;J2857</f>
        <v/>
      </c>
      <c r="AS2857" s="124" t="str">
        <f t="shared" si="403"/>
        <v/>
      </c>
      <c r="AT2857" s="125" t="str">
        <f t="shared" si="404"/>
        <v/>
      </c>
      <c r="AU2857" s="125" t="str">
        <f>IF(NOT(AT2857=""),VLOOKUP(AT2857,[1]PSI_Category!A:B,2,0),"")</f>
        <v/>
      </c>
      <c r="AV2857" s="167"/>
      <c r="AW2857" s="167"/>
      <c r="AX2857" s="167"/>
    </row>
    <row r="2858" spans="2:50" s="133" customFormat="1" ht="11.4" customHeight="1" x14ac:dyDescent="0.3">
      <c r="B2858" s="104"/>
      <c r="C2858" s="105"/>
      <c r="D2858" s="106"/>
      <c r="E2858" s="107"/>
      <c r="F2858" s="105"/>
      <c r="G2858" s="107"/>
      <c r="H2858" s="105"/>
      <c r="I2858" s="105"/>
      <c r="J2858" s="107"/>
      <c r="K2858" s="105"/>
      <c r="L2858" s="105"/>
      <c r="M2858" s="105"/>
      <c r="N2858" s="105"/>
      <c r="O2858" s="131"/>
      <c r="P2858" s="109"/>
      <c r="Q2858" s="110"/>
      <c r="R2858" s="110"/>
      <c r="S2858" s="110"/>
      <c r="T2858" s="110"/>
      <c r="U2858" s="111"/>
      <c r="V2858" s="111"/>
      <c r="W2858" s="112"/>
      <c r="X2858" s="113"/>
      <c r="Y2858" s="114"/>
      <c r="Z2858" s="115"/>
      <c r="AA2858" s="116"/>
      <c r="AB2858" s="117" t="b">
        <f t="shared" si="396"/>
        <v>0</v>
      </c>
      <c r="AC2858" s="117">
        <f t="shared" si="397"/>
        <v>0</v>
      </c>
      <c r="AD2858" s="118"/>
      <c r="AE2858" s="117" t="b">
        <f t="shared" si="398"/>
        <v>0</v>
      </c>
      <c r="AF2858" s="117">
        <f t="shared" si="399"/>
        <v>0</v>
      </c>
      <c r="AG2858" s="119">
        <f t="shared" si="400"/>
        <v>0</v>
      </c>
      <c r="AH2858" s="120" t="b">
        <f t="shared" si="401"/>
        <v>0</v>
      </c>
      <c r="AI2858" s="121">
        <f t="shared" si="402"/>
        <v>0</v>
      </c>
      <c r="AJ2858" s="122">
        <f>+C2858</f>
        <v>0</v>
      </c>
      <c r="AK2858" s="122" t="str">
        <f>IF(ISNA(VLOOKUP(postponeList!D2858,[1]Sheet!$A$2:$B$12,2,FALSE))," ",(VLOOKUP(postponeList!D2858,[1]Sheet!$A$2:$B$12,2,FALSE)))</f>
        <v xml:space="preserve"> </v>
      </c>
      <c r="AL2858" s="122" t="str">
        <f>IF(ISNA(VLOOKUP(E2858,[1]Sheet!$G$2:$H$40,2,FALSE))," ",VLOOKUP(E2858,[1]Sheet!$G$2:$H$40,2,FALSE))</f>
        <v xml:space="preserve"> </v>
      </c>
      <c r="AM2858" s="122" t="str">
        <f>IF(ISNA(VLOOKUP(G2858,[1]Sheet!$K$2:$L$159,2,FALSE))," ",(VLOOKUP(G2858,[1]Sheet!$K$2:$L$159,2,FALSE)))</f>
        <v xml:space="preserve"> </v>
      </c>
      <c r="AN2858" s="122" t="str">
        <f>IF(ISNA(VLOOKUP(I2858&amp;C2858,[1]Sheet!$D$2:$E$228,2,FALSE))," ",VLOOKUP(I2858&amp;C2858,[1]Sheet!$D$2:$E$228,2,FALSE))</f>
        <v xml:space="preserve"> </v>
      </c>
      <c r="AO2858" s="122" t="str">
        <f>+I2858&amp;C2858</f>
        <v/>
      </c>
      <c r="AP2858" s="122" t="str">
        <f>C2858&amp;D2858&amp;E2858&amp;G2858&amp;I2858&amp;O2858</f>
        <v/>
      </c>
      <c r="AQ2858" s="122" t="str">
        <f>B2858&amp;D2858&amp;N2858</f>
        <v/>
      </c>
      <c r="AR2858" s="123" t="str">
        <f>+D2858&amp;J2858</f>
        <v/>
      </c>
      <c r="AS2858" s="124" t="str">
        <f t="shared" si="403"/>
        <v/>
      </c>
      <c r="AT2858" s="125" t="str">
        <f t="shared" si="404"/>
        <v/>
      </c>
      <c r="AU2858" s="125" t="str">
        <f>IF(NOT(AT2858=""),VLOOKUP(AT2858,[1]PSI_Category!A:B,2,0),"")</f>
        <v/>
      </c>
      <c r="AV2858" s="167"/>
      <c r="AW2858" s="167"/>
      <c r="AX2858" s="167"/>
    </row>
    <row r="2859" spans="2:50" s="133" customFormat="1" ht="11.4" customHeight="1" x14ac:dyDescent="0.3">
      <c r="B2859" s="104"/>
      <c r="C2859" s="105"/>
      <c r="D2859" s="106"/>
      <c r="E2859" s="107"/>
      <c r="F2859" s="105"/>
      <c r="G2859" s="107"/>
      <c r="H2859" s="105"/>
      <c r="I2859" s="105"/>
      <c r="J2859" s="107"/>
      <c r="K2859" s="105"/>
      <c r="L2859" s="105"/>
      <c r="M2859" s="105"/>
      <c r="N2859" s="105"/>
      <c r="O2859" s="131"/>
      <c r="P2859" s="109"/>
      <c r="Q2859" s="110"/>
      <c r="R2859" s="110"/>
      <c r="S2859" s="110"/>
      <c r="T2859" s="110"/>
      <c r="U2859" s="111"/>
      <c r="V2859" s="111"/>
      <c r="W2859" s="112"/>
      <c r="X2859" s="113"/>
      <c r="Y2859" s="114"/>
      <c r="Z2859" s="115"/>
      <c r="AA2859" s="116"/>
      <c r="AB2859" s="117" t="b">
        <f t="shared" si="396"/>
        <v>0</v>
      </c>
      <c r="AC2859" s="117">
        <f t="shared" si="397"/>
        <v>0</v>
      </c>
      <c r="AD2859" s="118"/>
      <c r="AE2859" s="117" t="b">
        <f t="shared" si="398"/>
        <v>0</v>
      </c>
      <c r="AF2859" s="117">
        <f t="shared" si="399"/>
        <v>0</v>
      </c>
      <c r="AG2859" s="119">
        <f t="shared" si="400"/>
        <v>0</v>
      </c>
      <c r="AH2859" s="120" t="b">
        <f t="shared" si="401"/>
        <v>0</v>
      </c>
      <c r="AI2859" s="121">
        <f t="shared" si="402"/>
        <v>0</v>
      </c>
      <c r="AJ2859" s="122">
        <f>+C2859</f>
        <v>0</v>
      </c>
      <c r="AK2859" s="122" t="str">
        <f>IF(ISNA(VLOOKUP(postponeList!D2859,[1]Sheet!$A$2:$B$12,2,FALSE))," ",(VLOOKUP(postponeList!D2859,[1]Sheet!$A$2:$B$12,2,FALSE)))</f>
        <v xml:space="preserve"> </v>
      </c>
      <c r="AL2859" s="122" t="str">
        <f>IF(ISNA(VLOOKUP(E2859,[1]Sheet!$G$2:$H$40,2,FALSE))," ",VLOOKUP(E2859,[1]Sheet!$G$2:$H$40,2,FALSE))</f>
        <v xml:space="preserve"> </v>
      </c>
      <c r="AM2859" s="122" t="str">
        <f>IF(ISNA(VLOOKUP(G2859,[1]Sheet!$K$2:$L$159,2,FALSE))," ",(VLOOKUP(G2859,[1]Sheet!$K$2:$L$159,2,FALSE)))</f>
        <v xml:space="preserve"> </v>
      </c>
      <c r="AN2859" s="122" t="str">
        <f>IF(ISNA(VLOOKUP(I2859&amp;C2859,[1]Sheet!$D$2:$E$228,2,FALSE))," ",VLOOKUP(I2859&amp;C2859,[1]Sheet!$D$2:$E$228,2,FALSE))</f>
        <v xml:space="preserve"> </v>
      </c>
      <c r="AO2859" s="122" t="str">
        <f>+I2859&amp;C2859</f>
        <v/>
      </c>
      <c r="AP2859" s="122" t="str">
        <f>C2859&amp;D2859&amp;E2859&amp;G2859&amp;I2859&amp;O2859</f>
        <v/>
      </c>
      <c r="AQ2859" s="122" t="str">
        <f>B2859&amp;D2859&amp;N2859</f>
        <v/>
      </c>
      <c r="AR2859" s="123" t="str">
        <f>+D2859&amp;J2859</f>
        <v/>
      </c>
      <c r="AS2859" s="124" t="str">
        <f t="shared" si="403"/>
        <v/>
      </c>
      <c r="AT2859" s="125" t="str">
        <f t="shared" si="404"/>
        <v/>
      </c>
      <c r="AU2859" s="125" t="str">
        <f>IF(NOT(AT2859=""),VLOOKUP(AT2859,[1]PSI_Category!A:B,2,0),"")</f>
        <v/>
      </c>
      <c r="AV2859" s="167"/>
      <c r="AW2859" s="167"/>
      <c r="AX2859" s="167"/>
    </row>
    <row r="2860" spans="2:50" s="133" customFormat="1" ht="11.4" customHeight="1" x14ac:dyDescent="0.3">
      <c r="B2860" s="104"/>
      <c r="C2860" s="105"/>
      <c r="D2860" s="106"/>
      <c r="E2860" s="107"/>
      <c r="F2860" s="105"/>
      <c r="G2860" s="107"/>
      <c r="H2860" s="105"/>
      <c r="I2860" s="105"/>
      <c r="J2860" s="107"/>
      <c r="K2860" s="105"/>
      <c r="L2860" s="105"/>
      <c r="M2860" s="105"/>
      <c r="N2860" s="105"/>
      <c r="O2860" s="131"/>
      <c r="P2860" s="109"/>
      <c r="Q2860" s="110"/>
      <c r="R2860" s="110"/>
      <c r="S2860" s="110"/>
      <c r="T2860" s="110"/>
      <c r="U2860" s="111"/>
      <c r="V2860" s="111"/>
      <c r="W2860" s="112"/>
      <c r="X2860" s="113"/>
      <c r="Y2860" s="114"/>
      <c r="Z2860" s="115"/>
      <c r="AA2860" s="116"/>
      <c r="AB2860" s="117" t="b">
        <f t="shared" si="396"/>
        <v>0</v>
      </c>
      <c r="AC2860" s="117">
        <f t="shared" si="397"/>
        <v>0</v>
      </c>
      <c r="AD2860" s="118"/>
      <c r="AE2860" s="117" t="b">
        <f t="shared" si="398"/>
        <v>0</v>
      </c>
      <c r="AF2860" s="117">
        <f t="shared" si="399"/>
        <v>0</v>
      </c>
      <c r="AG2860" s="119">
        <f t="shared" si="400"/>
        <v>0</v>
      </c>
      <c r="AH2860" s="120" t="b">
        <f t="shared" si="401"/>
        <v>0</v>
      </c>
      <c r="AI2860" s="121">
        <f t="shared" si="402"/>
        <v>0</v>
      </c>
      <c r="AJ2860" s="122">
        <f>+C2860</f>
        <v>0</v>
      </c>
      <c r="AK2860" s="122" t="str">
        <f>IF(ISNA(VLOOKUP(postponeList!D2860,[1]Sheet!$A$2:$B$12,2,FALSE))," ",(VLOOKUP(postponeList!D2860,[1]Sheet!$A$2:$B$12,2,FALSE)))</f>
        <v xml:space="preserve"> </v>
      </c>
      <c r="AL2860" s="122" t="str">
        <f>IF(ISNA(VLOOKUP(E2860,[1]Sheet!$G$2:$H$40,2,FALSE))," ",VLOOKUP(E2860,[1]Sheet!$G$2:$H$40,2,FALSE))</f>
        <v xml:space="preserve"> </v>
      </c>
      <c r="AM2860" s="122" t="str">
        <f>IF(ISNA(VLOOKUP(G2860,[1]Sheet!$K$2:$L$159,2,FALSE))," ",(VLOOKUP(G2860,[1]Sheet!$K$2:$L$159,2,FALSE)))</f>
        <v xml:space="preserve"> </v>
      </c>
      <c r="AN2860" s="122" t="str">
        <f>IF(ISNA(VLOOKUP(I2860&amp;C2860,[1]Sheet!$D$2:$E$228,2,FALSE))," ",VLOOKUP(I2860&amp;C2860,[1]Sheet!$D$2:$E$228,2,FALSE))</f>
        <v xml:space="preserve"> </v>
      </c>
      <c r="AO2860" s="122" t="str">
        <f>+I2860&amp;C2860</f>
        <v/>
      </c>
      <c r="AP2860" s="122" t="str">
        <f>C2860&amp;D2860&amp;E2860&amp;G2860&amp;I2860&amp;O2860</f>
        <v/>
      </c>
      <c r="AQ2860" s="122" t="str">
        <f>B2860&amp;D2860&amp;N2860</f>
        <v/>
      </c>
      <c r="AR2860" s="123" t="str">
        <f>+D2860&amp;J2860</f>
        <v/>
      </c>
      <c r="AS2860" s="124" t="str">
        <f t="shared" si="403"/>
        <v/>
      </c>
      <c r="AT2860" s="125" t="str">
        <f t="shared" si="404"/>
        <v/>
      </c>
      <c r="AU2860" s="125" t="str">
        <f>IF(NOT(AT2860=""),VLOOKUP(AT2860,[1]PSI_Category!A:B,2,0),"")</f>
        <v/>
      </c>
      <c r="AV2860" s="167"/>
      <c r="AW2860" s="167"/>
      <c r="AX2860" s="167"/>
    </row>
    <row r="2861" spans="2:50" s="133" customFormat="1" ht="11.4" customHeight="1" x14ac:dyDescent="0.3">
      <c r="B2861" s="104"/>
      <c r="C2861" s="105"/>
      <c r="D2861" s="106"/>
      <c r="E2861" s="107"/>
      <c r="F2861" s="105"/>
      <c r="G2861" s="107"/>
      <c r="H2861" s="105"/>
      <c r="I2861" s="105"/>
      <c r="J2861" s="107"/>
      <c r="K2861" s="105"/>
      <c r="L2861" s="105"/>
      <c r="M2861" s="105"/>
      <c r="N2861" s="105"/>
      <c r="O2861" s="131"/>
      <c r="P2861" s="109"/>
      <c r="Q2861" s="110"/>
      <c r="R2861" s="110"/>
      <c r="S2861" s="110"/>
      <c r="T2861" s="110"/>
      <c r="U2861" s="111"/>
      <c r="V2861" s="111"/>
      <c r="W2861" s="112"/>
      <c r="X2861" s="113"/>
      <c r="Y2861" s="114"/>
      <c r="Z2861" s="115"/>
      <c r="AA2861" s="116"/>
      <c r="AB2861" s="117" t="b">
        <f t="shared" si="396"/>
        <v>0</v>
      </c>
      <c r="AC2861" s="117">
        <f t="shared" si="397"/>
        <v>0</v>
      </c>
      <c r="AD2861" s="118"/>
      <c r="AE2861" s="117" t="b">
        <f t="shared" si="398"/>
        <v>0</v>
      </c>
      <c r="AF2861" s="117">
        <f t="shared" si="399"/>
        <v>0</v>
      </c>
      <c r="AG2861" s="119">
        <f t="shared" si="400"/>
        <v>0</v>
      </c>
      <c r="AH2861" s="120" t="b">
        <f t="shared" si="401"/>
        <v>0</v>
      </c>
      <c r="AI2861" s="121">
        <f t="shared" si="402"/>
        <v>0</v>
      </c>
      <c r="AJ2861" s="122">
        <f>+C2861</f>
        <v>0</v>
      </c>
      <c r="AK2861" s="122" t="str">
        <f>IF(ISNA(VLOOKUP(postponeList!D2861,[1]Sheet!$A$2:$B$12,2,FALSE))," ",(VLOOKUP(postponeList!D2861,[1]Sheet!$A$2:$B$12,2,FALSE)))</f>
        <v xml:space="preserve"> </v>
      </c>
      <c r="AL2861" s="122" t="str">
        <f>IF(ISNA(VLOOKUP(E2861,[1]Sheet!$G$2:$H$40,2,FALSE))," ",VLOOKUP(E2861,[1]Sheet!$G$2:$H$40,2,FALSE))</f>
        <v xml:space="preserve"> </v>
      </c>
      <c r="AM2861" s="122" t="str">
        <f>IF(ISNA(VLOOKUP(G2861,[1]Sheet!$K$2:$L$159,2,FALSE))," ",(VLOOKUP(G2861,[1]Sheet!$K$2:$L$159,2,FALSE)))</f>
        <v xml:space="preserve"> </v>
      </c>
      <c r="AN2861" s="122" t="str">
        <f>IF(ISNA(VLOOKUP(I2861&amp;C2861,[1]Sheet!$D$2:$E$228,2,FALSE))," ",VLOOKUP(I2861&amp;C2861,[1]Sheet!$D$2:$E$228,2,FALSE))</f>
        <v xml:space="preserve"> </v>
      </c>
      <c r="AO2861" s="122" t="str">
        <f>+I2861&amp;C2861</f>
        <v/>
      </c>
      <c r="AP2861" s="122" t="str">
        <f>C2861&amp;D2861&amp;E2861&amp;G2861&amp;I2861&amp;O2861</f>
        <v/>
      </c>
      <c r="AQ2861" s="122" t="str">
        <f>B2861&amp;D2861&amp;N2861</f>
        <v/>
      </c>
      <c r="AR2861" s="123" t="str">
        <f>+D2861&amp;J2861</f>
        <v/>
      </c>
      <c r="AS2861" s="124" t="str">
        <f t="shared" si="403"/>
        <v/>
      </c>
      <c r="AT2861" s="125" t="str">
        <f t="shared" si="404"/>
        <v/>
      </c>
      <c r="AU2861" s="125" t="str">
        <f>IF(NOT(AT2861=""),VLOOKUP(AT2861,[1]PSI_Category!A:B,2,0),"")</f>
        <v/>
      </c>
      <c r="AV2861" s="167"/>
      <c r="AW2861" s="167"/>
      <c r="AX2861" s="167"/>
    </row>
    <row r="2862" spans="2:50" s="133" customFormat="1" ht="11.4" customHeight="1" x14ac:dyDescent="0.3">
      <c r="B2862" s="104"/>
      <c r="C2862" s="105"/>
      <c r="D2862" s="106"/>
      <c r="E2862" s="107"/>
      <c r="F2862" s="105"/>
      <c r="G2862" s="107"/>
      <c r="H2862" s="105"/>
      <c r="I2862" s="105"/>
      <c r="J2862" s="107"/>
      <c r="K2862" s="105"/>
      <c r="L2862" s="105"/>
      <c r="M2862" s="105"/>
      <c r="N2862" s="105"/>
      <c r="O2862" s="131"/>
      <c r="P2862" s="109"/>
      <c r="Q2862" s="110"/>
      <c r="R2862" s="110"/>
      <c r="S2862" s="110"/>
      <c r="T2862" s="110"/>
      <c r="U2862" s="111"/>
      <c r="V2862" s="111"/>
      <c r="W2862" s="112"/>
      <c r="X2862" s="113"/>
      <c r="Y2862" s="114"/>
      <c r="Z2862" s="115"/>
      <c r="AA2862" s="116"/>
      <c r="AB2862" s="117" t="b">
        <f t="shared" si="396"/>
        <v>0</v>
      </c>
      <c r="AC2862" s="117">
        <f t="shared" si="397"/>
        <v>0</v>
      </c>
      <c r="AD2862" s="118"/>
      <c r="AE2862" s="117" t="b">
        <f t="shared" si="398"/>
        <v>0</v>
      </c>
      <c r="AF2862" s="117">
        <f t="shared" si="399"/>
        <v>0</v>
      </c>
      <c r="AG2862" s="119">
        <f t="shared" si="400"/>
        <v>0</v>
      </c>
      <c r="AH2862" s="120" t="b">
        <f t="shared" si="401"/>
        <v>0</v>
      </c>
      <c r="AI2862" s="121">
        <f t="shared" si="402"/>
        <v>0</v>
      </c>
      <c r="AJ2862" s="122">
        <f>+C2862</f>
        <v>0</v>
      </c>
      <c r="AK2862" s="122" t="str">
        <f>IF(ISNA(VLOOKUP(postponeList!D2862,[1]Sheet!$A$2:$B$12,2,FALSE))," ",(VLOOKUP(postponeList!D2862,[1]Sheet!$A$2:$B$12,2,FALSE)))</f>
        <v xml:space="preserve"> </v>
      </c>
      <c r="AL2862" s="122" t="str">
        <f>IF(ISNA(VLOOKUP(E2862,[1]Sheet!$G$2:$H$40,2,FALSE))," ",VLOOKUP(E2862,[1]Sheet!$G$2:$H$40,2,FALSE))</f>
        <v xml:space="preserve"> </v>
      </c>
      <c r="AM2862" s="122" t="str">
        <f>IF(ISNA(VLOOKUP(G2862,[1]Sheet!$K$2:$L$159,2,FALSE))," ",(VLOOKUP(G2862,[1]Sheet!$K$2:$L$159,2,FALSE)))</f>
        <v xml:space="preserve"> </v>
      </c>
      <c r="AN2862" s="122" t="str">
        <f>IF(ISNA(VLOOKUP(I2862&amp;C2862,[1]Sheet!$D$2:$E$228,2,FALSE))," ",VLOOKUP(I2862&amp;C2862,[1]Sheet!$D$2:$E$228,2,FALSE))</f>
        <v xml:space="preserve"> </v>
      </c>
      <c r="AO2862" s="122" t="str">
        <f>+I2862&amp;C2862</f>
        <v/>
      </c>
      <c r="AP2862" s="122" t="str">
        <f>C2862&amp;D2862&amp;E2862&amp;G2862&amp;I2862&amp;O2862</f>
        <v/>
      </c>
      <c r="AQ2862" s="122" t="str">
        <f>B2862&amp;D2862&amp;N2862</f>
        <v/>
      </c>
      <c r="AR2862" s="123" t="str">
        <f>+D2862&amp;J2862</f>
        <v/>
      </c>
      <c r="AS2862" s="124" t="str">
        <f t="shared" si="403"/>
        <v/>
      </c>
      <c r="AT2862" s="125" t="str">
        <f t="shared" si="404"/>
        <v/>
      </c>
      <c r="AU2862" s="125" t="str">
        <f>IF(NOT(AT2862=""),VLOOKUP(AT2862,[1]PSI_Category!A:B,2,0),"")</f>
        <v/>
      </c>
      <c r="AV2862" s="167"/>
      <c r="AW2862" s="167"/>
      <c r="AX2862" s="167"/>
    </row>
    <row r="2863" spans="2:50" s="133" customFormat="1" ht="11.4" customHeight="1" x14ac:dyDescent="0.3">
      <c r="B2863" s="104"/>
      <c r="C2863" s="105"/>
      <c r="D2863" s="106"/>
      <c r="E2863" s="107"/>
      <c r="F2863" s="105"/>
      <c r="G2863" s="107"/>
      <c r="H2863" s="105"/>
      <c r="I2863" s="105"/>
      <c r="J2863" s="107"/>
      <c r="K2863" s="105"/>
      <c r="L2863" s="105"/>
      <c r="M2863" s="105"/>
      <c r="N2863" s="105"/>
      <c r="O2863" s="131"/>
      <c r="P2863" s="109"/>
      <c r="Q2863" s="110"/>
      <c r="R2863" s="110"/>
      <c r="S2863" s="110"/>
      <c r="T2863" s="110"/>
      <c r="U2863" s="111"/>
      <c r="V2863" s="111"/>
      <c r="W2863" s="112"/>
      <c r="X2863" s="113"/>
      <c r="Y2863" s="114"/>
      <c r="Z2863" s="115"/>
      <c r="AA2863" s="116"/>
      <c r="AB2863" s="117" t="b">
        <f t="shared" si="396"/>
        <v>0</v>
      </c>
      <c r="AC2863" s="117">
        <f t="shared" si="397"/>
        <v>0</v>
      </c>
      <c r="AD2863" s="118"/>
      <c r="AE2863" s="117" t="b">
        <f t="shared" si="398"/>
        <v>0</v>
      </c>
      <c r="AF2863" s="117">
        <f t="shared" si="399"/>
        <v>0</v>
      </c>
      <c r="AG2863" s="119">
        <f t="shared" si="400"/>
        <v>0</v>
      </c>
      <c r="AH2863" s="120" t="b">
        <f t="shared" si="401"/>
        <v>0</v>
      </c>
      <c r="AI2863" s="121">
        <f t="shared" si="402"/>
        <v>0</v>
      </c>
      <c r="AJ2863" s="122">
        <f>+C2863</f>
        <v>0</v>
      </c>
      <c r="AK2863" s="122" t="str">
        <f>IF(ISNA(VLOOKUP(postponeList!D2863,[1]Sheet!$A$2:$B$12,2,FALSE))," ",(VLOOKUP(postponeList!D2863,[1]Sheet!$A$2:$B$12,2,FALSE)))</f>
        <v xml:space="preserve"> </v>
      </c>
      <c r="AL2863" s="122" t="str">
        <f>IF(ISNA(VLOOKUP(E2863,[1]Sheet!$G$2:$H$40,2,FALSE))," ",VLOOKUP(E2863,[1]Sheet!$G$2:$H$40,2,FALSE))</f>
        <v xml:space="preserve"> </v>
      </c>
      <c r="AM2863" s="122" t="str">
        <f>IF(ISNA(VLOOKUP(G2863,[1]Sheet!$K$2:$L$159,2,FALSE))," ",(VLOOKUP(G2863,[1]Sheet!$K$2:$L$159,2,FALSE)))</f>
        <v xml:space="preserve"> </v>
      </c>
      <c r="AN2863" s="122" t="str">
        <f>IF(ISNA(VLOOKUP(I2863&amp;C2863,[1]Sheet!$D$2:$E$228,2,FALSE))," ",VLOOKUP(I2863&amp;C2863,[1]Sheet!$D$2:$E$228,2,FALSE))</f>
        <v xml:space="preserve"> </v>
      </c>
      <c r="AO2863" s="122" t="str">
        <f>+I2863&amp;C2863</f>
        <v/>
      </c>
      <c r="AP2863" s="122" t="str">
        <f>C2863&amp;D2863&amp;E2863&amp;G2863&amp;I2863&amp;O2863</f>
        <v/>
      </c>
      <c r="AQ2863" s="122" t="str">
        <f>B2863&amp;D2863&amp;N2863</f>
        <v/>
      </c>
      <c r="AR2863" s="123" t="str">
        <f>+D2863&amp;J2863</f>
        <v/>
      </c>
      <c r="AS2863" s="124" t="str">
        <f t="shared" si="403"/>
        <v/>
      </c>
      <c r="AT2863" s="125" t="str">
        <f t="shared" si="404"/>
        <v/>
      </c>
      <c r="AU2863" s="125" t="str">
        <f>IF(NOT(AT2863=""),VLOOKUP(AT2863,[1]PSI_Category!A:B,2,0),"")</f>
        <v/>
      </c>
      <c r="AV2863" s="167"/>
      <c r="AW2863" s="167"/>
      <c r="AX2863" s="167"/>
    </row>
    <row r="2864" spans="2:50" s="133" customFormat="1" ht="11.4" customHeight="1" x14ac:dyDescent="0.3">
      <c r="B2864" s="104"/>
      <c r="C2864" s="105"/>
      <c r="D2864" s="106"/>
      <c r="E2864" s="107"/>
      <c r="F2864" s="105"/>
      <c r="G2864" s="107"/>
      <c r="H2864" s="105"/>
      <c r="I2864" s="105"/>
      <c r="J2864" s="107"/>
      <c r="K2864" s="105"/>
      <c r="L2864" s="105"/>
      <c r="M2864" s="105"/>
      <c r="N2864" s="105"/>
      <c r="O2864" s="131"/>
      <c r="P2864" s="109"/>
      <c r="Q2864" s="110"/>
      <c r="R2864" s="110"/>
      <c r="S2864" s="110"/>
      <c r="T2864" s="110"/>
      <c r="U2864" s="111"/>
      <c r="V2864" s="111"/>
      <c r="W2864" s="112"/>
      <c r="X2864" s="113"/>
      <c r="Y2864" s="114"/>
      <c r="Z2864" s="115"/>
      <c r="AA2864" s="116"/>
      <c r="AB2864" s="117" t="b">
        <f t="shared" si="396"/>
        <v>0</v>
      </c>
      <c r="AC2864" s="117">
        <f t="shared" si="397"/>
        <v>0</v>
      </c>
      <c r="AD2864" s="118"/>
      <c r="AE2864" s="117" t="b">
        <f t="shared" si="398"/>
        <v>0</v>
      </c>
      <c r="AF2864" s="117">
        <f t="shared" si="399"/>
        <v>0</v>
      </c>
      <c r="AG2864" s="119">
        <f t="shared" si="400"/>
        <v>0</v>
      </c>
      <c r="AH2864" s="120" t="b">
        <f t="shared" si="401"/>
        <v>0</v>
      </c>
      <c r="AI2864" s="121">
        <f t="shared" si="402"/>
        <v>0</v>
      </c>
      <c r="AJ2864" s="122">
        <f>+C2864</f>
        <v>0</v>
      </c>
      <c r="AK2864" s="122" t="str">
        <f>IF(ISNA(VLOOKUP(postponeList!D2864,[1]Sheet!$A$2:$B$12,2,FALSE))," ",(VLOOKUP(postponeList!D2864,[1]Sheet!$A$2:$B$12,2,FALSE)))</f>
        <v xml:space="preserve"> </v>
      </c>
      <c r="AL2864" s="122" t="str">
        <f>IF(ISNA(VLOOKUP(E2864,[1]Sheet!$G$2:$H$40,2,FALSE))," ",VLOOKUP(E2864,[1]Sheet!$G$2:$H$40,2,FALSE))</f>
        <v xml:space="preserve"> </v>
      </c>
      <c r="AM2864" s="122" t="str">
        <f>IF(ISNA(VLOOKUP(G2864,[1]Sheet!$K$2:$L$159,2,FALSE))," ",(VLOOKUP(G2864,[1]Sheet!$K$2:$L$159,2,FALSE)))</f>
        <v xml:space="preserve"> </v>
      </c>
      <c r="AN2864" s="122" t="str">
        <f>IF(ISNA(VLOOKUP(I2864&amp;C2864,[1]Sheet!$D$2:$E$228,2,FALSE))," ",VLOOKUP(I2864&amp;C2864,[1]Sheet!$D$2:$E$228,2,FALSE))</f>
        <v xml:space="preserve"> </v>
      </c>
      <c r="AO2864" s="122" t="str">
        <f>+I2864&amp;C2864</f>
        <v/>
      </c>
      <c r="AP2864" s="122" t="str">
        <f>C2864&amp;D2864&amp;E2864&amp;G2864&amp;I2864&amp;O2864</f>
        <v/>
      </c>
      <c r="AQ2864" s="122" t="str">
        <f>B2864&amp;D2864&amp;N2864</f>
        <v/>
      </c>
      <c r="AR2864" s="123" t="str">
        <f>+D2864&amp;J2864</f>
        <v/>
      </c>
      <c r="AS2864" s="124" t="str">
        <f t="shared" si="403"/>
        <v/>
      </c>
      <c r="AT2864" s="125" t="str">
        <f t="shared" si="404"/>
        <v/>
      </c>
      <c r="AU2864" s="125" t="str">
        <f>IF(NOT(AT2864=""),VLOOKUP(AT2864,[1]PSI_Category!A:B,2,0),"")</f>
        <v/>
      </c>
      <c r="AV2864" s="167"/>
      <c r="AW2864" s="167"/>
      <c r="AX2864" s="167"/>
    </row>
    <row r="2865" spans="2:50" s="133" customFormat="1" ht="11.4" customHeight="1" x14ac:dyDescent="0.3">
      <c r="B2865" s="104"/>
      <c r="C2865" s="105"/>
      <c r="D2865" s="106"/>
      <c r="E2865" s="107"/>
      <c r="F2865" s="105"/>
      <c r="G2865" s="107"/>
      <c r="H2865" s="105"/>
      <c r="I2865" s="105"/>
      <c r="J2865" s="107"/>
      <c r="K2865" s="105"/>
      <c r="L2865" s="105"/>
      <c r="M2865" s="105"/>
      <c r="N2865" s="105"/>
      <c r="O2865" s="131"/>
      <c r="P2865" s="109"/>
      <c r="Q2865" s="110"/>
      <c r="R2865" s="110"/>
      <c r="S2865" s="110"/>
      <c r="T2865" s="110"/>
      <c r="U2865" s="111"/>
      <c r="V2865" s="111"/>
      <c r="W2865" s="112"/>
      <c r="X2865" s="113"/>
      <c r="Y2865" s="114"/>
      <c r="Z2865" s="115"/>
      <c r="AA2865" s="116"/>
      <c r="AB2865" s="117" t="b">
        <f t="shared" si="396"/>
        <v>0</v>
      </c>
      <c r="AC2865" s="117">
        <f t="shared" si="397"/>
        <v>0</v>
      </c>
      <c r="AD2865" s="118"/>
      <c r="AE2865" s="117" t="b">
        <f t="shared" si="398"/>
        <v>0</v>
      </c>
      <c r="AF2865" s="117">
        <f t="shared" si="399"/>
        <v>0</v>
      </c>
      <c r="AG2865" s="119">
        <f t="shared" si="400"/>
        <v>0</v>
      </c>
      <c r="AH2865" s="120" t="b">
        <f t="shared" si="401"/>
        <v>0</v>
      </c>
      <c r="AI2865" s="121">
        <f t="shared" si="402"/>
        <v>0</v>
      </c>
      <c r="AJ2865" s="122">
        <f>+C2865</f>
        <v>0</v>
      </c>
      <c r="AK2865" s="122" t="str">
        <f>IF(ISNA(VLOOKUP(postponeList!D2865,[1]Sheet!$A$2:$B$12,2,FALSE))," ",(VLOOKUP(postponeList!D2865,[1]Sheet!$A$2:$B$12,2,FALSE)))</f>
        <v xml:space="preserve"> </v>
      </c>
      <c r="AL2865" s="122" t="str">
        <f>IF(ISNA(VLOOKUP(E2865,[1]Sheet!$G$2:$H$40,2,FALSE))," ",VLOOKUP(E2865,[1]Sheet!$G$2:$H$40,2,FALSE))</f>
        <v xml:space="preserve"> </v>
      </c>
      <c r="AM2865" s="122" t="str">
        <f>IF(ISNA(VLOOKUP(G2865,[1]Sheet!$K$2:$L$159,2,FALSE))," ",(VLOOKUP(G2865,[1]Sheet!$K$2:$L$159,2,FALSE)))</f>
        <v xml:space="preserve"> </v>
      </c>
      <c r="AN2865" s="122" t="str">
        <f>IF(ISNA(VLOOKUP(I2865&amp;C2865,[1]Sheet!$D$2:$E$228,2,FALSE))," ",VLOOKUP(I2865&amp;C2865,[1]Sheet!$D$2:$E$228,2,FALSE))</f>
        <v xml:space="preserve"> </v>
      </c>
      <c r="AO2865" s="122" t="str">
        <f>+I2865&amp;C2865</f>
        <v/>
      </c>
      <c r="AP2865" s="122" t="str">
        <f>C2865&amp;D2865&amp;E2865&amp;G2865&amp;I2865&amp;O2865</f>
        <v/>
      </c>
      <c r="AQ2865" s="122" t="str">
        <f>B2865&amp;D2865&amp;N2865</f>
        <v/>
      </c>
      <c r="AR2865" s="123" t="str">
        <f>+D2865&amp;J2865</f>
        <v/>
      </c>
      <c r="AS2865" s="124" t="str">
        <f t="shared" si="403"/>
        <v/>
      </c>
      <c r="AT2865" s="125" t="str">
        <f t="shared" si="404"/>
        <v/>
      </c>
      <c r="AU2865" s="125" t="str">
        <f>IF(NOT(AT2865=""),VLOOKUP(AT2865,[1]PSI_Category!A:B,2,0),"")</f>
        <v/>
      </c>
      <c r="AV2865" s="167"/>
      <c r="AW2865" s="167"/>
      <c r="AX2865" s="167"/>
    </row>
    <row r="2866" spans="2:50" s="133" customFormat="1" ht="11.4" customHeight="1" x14ac:dyDescent="0.3">
      <c r="B2866" s="104"/>
      <c r="C2866" s="105"/>
      <c r="D2866" s="106"/>
      <c r="E2866" s="107"/>
      <c r="F2866" s="105"/>
      <c r="G2866" s="107"/>
      <c r="H2866" s="105"/>
      <c r="I2866" s="105"/>
      <c r="J2866" s="107"/>
      <c r="K2866" s="105"/>
      <c r="L2866" s="105"/>
      <c r="M2866" s="105"/>
      <c r="N2866" s="105"/>
      <c r="O2866" s="131"/>
      <c r="P2866" s="109"/>
      <c r="Q2866" s="110"/>
      <c r="R2866" s="110"/>
      <c r="S2866" s="110"/>
      <c r="T2866" s="110"/>
      <c r="U2866" s="111"/>
      <c r="V2866" s="111"/>
      <c r="W2866" s="112"/>
      <c r="X2866" s="113"/>
      <c r="Y2866" s="114"/>
      <c r="Z2866" s="115"/>
      <c r="AA2866" s="116"/>
      <c r="AB2866" s="117" t="b">
        <f t="shared" si="396"/>
        <v>0</v>
      </c>
      <c r="AC2866" s="117">
        <f t="shared" si="397"/>
        <v>0</v>
      </c>
      <c r="AD2866" s="118"/>
      <c r="AE2866" s="117" t="b">
        <f t="shared" si="398"/>
        <v>0</v>
      </c>
      <c r="AF2866" s="117">
        <f t="shared" si="399"/>
        <v>0</v>
      </c>
      <c r="AG2866" s="119">
        <f t="shared" si="400"/>
        <v>0</v>
      </c>
      <c r="AH2866" s="120" t="b">
        <f t="shared" si="401"/>
        <v>0</v>
      </c>
      <c r="AI2866" s="121">
        <f t="shared" si="402"/>
        <v>0</v>
      </c>
      <c r="AJ2866" s="122">
        <f>+C2866</f>
        <v>0</v>
      </c>
      <c r="AK2866" s="122" t="str">
        <f>IF(ISNA(VLOOKUP(postponeList!D2866,[1]Sheet!$A$2:$B$12,2,FALSE))," ",(VLOOKUP(postponeList!D2866,[1]Sheet!$A$2:$B$12,2,FALSE)))</f>
        <v xml:space="preserve"> </v>
      </c>
      <c r="AL2866" s="122" t="str">
        <f>IF(ISNA(VLOOKUP(E2866,[1]Sheet!$G$2:$H$40,2,FALSE))," ",VLOOKUP(E2866,[1]Sheet!$G$2:$H$40,2,FALSE))</f>
        <v xml:space="preserve"> </v>
      </c>
      <c r="AM2866" s="122" t="str">
        <f>IF(ISNA(VLOOKUP(G2866,[1]Sheet!$K$2:$L$159,2,FALSE))," ",(VLOOKUP(G2866,[1]Sheet!$K$2:$L$159,2,FALSE)))</f>
        <v xml:space="preserve"> </v>
      </c>
      <c r="AN2866" s="122" t="str">
        <f>IF(ISNA(VLOOKUP(I2866&amp;C2866,[1]Sheet!$D$2:$E$228,2,FALSE))," ",VLOOKUP(I2866&amp;C2866,[1]Sheet!$D$2:$E$228,2,FALSE))</f>
        <v xml:space="preserve"> </v>
      </c>
      <c r="AO2866" s="122" t="str">
        <f>+I2866&amp;C2866</f>
        <v/>
      </c>
      <c r="AP2866" s="122" t="str">
        <f>C2866&amp;D2866&amp;E2866&amp;G2866&amp;I2866&amp;O2866</f>
        <v/>
      </c>
      <c r="AQ2866" s="122" t="str">
        <f>B2866&amp;D2866&amp;N2866</f>
        <v/>
      </c>
      <c r="AR2866" s="123" t="str">
        <f>+D2866&amp;J2866</f>
        <v/>
      </c>
      <c r="AS2866" s="124" t="str">
        <f t="shared" si="403"/>
        <v/>
      </c>
      <c r="AT2866" s="125" t="str">
        <f t="shared" si="404"/>
        <v/>
      </c>
      <c r="AU2866" s="125" t="str">
        <f>IF(NOT(AT2866=""),VLOOKUP(AT2866,[1]PSI_Category!A:B,2,0),"")</f>
        <v/>
      </c>
      <c r="AV2866" s="167"/>
      <c r="AW2866" s="167"/>
      <c r="AX2866" s="167"/>
    </row>
    <row r="2867" spans="2:50" s="133" customFormat="1" ht="11.4" customHeight="1" x14ac:dyDescent="0.3">
      <c r="B2867" s="104"/>
      <c r="C2867" s="105"/>
      <c r="D2867" s="106"/>
      <c r="E2867" s="107"/>
      <c r="F2867" s="105"/>
      <c r="G2867" s="107"/>
      <c r="H2867" s="105"/>
      <c r="I2867" s="105"/>
      <c r="J2867" s="107"/>
      <c r="K2867" s="105"/>
      <c r="L2867" s="105"/>
      <c r="M2867" s="105"/>
      <c r="N2867" s="105"/>
      <c r="O2867" s="131"/>
      <c r="P2867" s="109"/>
      <c r="Q2867" s="110"/>
      <c r="R2867" s="110"/>
      <c r="S2867" s="110"/>
      <c r="T2867" s="110"/>
      <c r="U2867" s="111"/>
      <c r="V2867" s="111"/>
      <c r="W2867" s="112"/>
      <c r="X2867" s="113"/>
      <c r="Y2867" s="114"/>
      <c r="Z2867" s="115"/>
      <c r="AA2867" s="116"/>
      <c r="AB2867" s="117" t="b">
        <f t="shared" si="396"/>
        <v>0</v>
      </c>
      <c r="AC2867" s="117">
        <f t="shared" si="397"/>
        <v>0</v>
      </c>
      <c r="AD2867" s="118"/>
      <c r="AE2867" s="117" t="b">
        <f t="shared" si="398"/>
        <v>0</v>
      </c>
      <c r="AF2867" s="117">
        <f t="shared" si="399"/>
        <v>0</v>
      </c>
      <c r="AG2867" s="119">
        <f t="shared" si="400"/>
        <v>0</v>
      </c>
      <c r="AH2867" s="120" t="b">
        <f t="shared" si="401"/>
        <v>0</v>
      </c>
      <c r="AI2867" s="121">
        <f t="shared" si="402"/>
        <v>0</v>
      </c>
      <c r="AJ2867" s="122">
        <f>+C2867</f>
        <v>0</v>
      </c>
      <c r="AK2867" s="122" t="str">
        <f>IF(ISNA(VLOOKUP(postponeList!D2867,[1]Sheet!$A$2:$B$12,2,FALSE))," ",(VLOOKUP(postponeList!D2867,[1]Sheet!$A$2:$B$12,2,FALSE)))</f>
        <v xml:space="preserve"> </v>
      </c>
      <c r="AL2867" s="122" t="str">
        <f>IF(ISNA(VLOOKUP(E2867,[1]Sheet!$G$2:$H$40,2,FALSE))," ",VLOOKUP(E2867,[1]Sheet!$G$2:$H$40,2,FALSE))</f>
        <v xml:space="preserve"> </v>
      </c>
      <c r="AM2867" s="122" t="str">
        <f>IF(ISNA(VLOOKUP(G2867,[1]Sheet!$K$2:$L$159,2,FALSE))," ",(VLOOKUP(G2867,[1]Sheet!$K$2:$L$159,2,FALSE)))</f>
        <v xml:space="preserve"> </v>
      </c>
      <c r="AN2867" s="122" t="str">
        <f>IF(ISNA(VLOOKUP(I2867&amp;C2867,[1]Sheet!$D$2:$E$228,2,FALSE))," ",VLOOKUP(I2867&amp;C2867,[1]Sheet!$D$2:$E$228,2,FALSE))</f>
        <v xml:space="preserve"> </v>
      </c>
      <c r="AO2867" s="122" t="str">
        <f>+I2867&amp;C2867</f>
        <v/>
      </c>
      <c r="AP2867" s="122" t="str">
        <f>C2867&amp;D2867&amp;E2867&amp;G2867&amp;I2867&amp;O2867</f>
        <v/>
      </c>
      <c r="AQ2867" s="122" t="str">
        <f>B2867&amp;D2867&amp;N2867</f>
        <v/>
      </c>
      <c r="AR2867" s="123" t="str">
        <f>+D2867&amp;J2867</f>
        <v/>
      </c>
      <c r="AS2867" s="124" t="str">
        <f t="shared" si="403"/>
        <v/>
      </c>
      <c r="AT2867" s="125" t="str">
        <f t="shared" si="404"/>
        <v/>
      </c>
      <c r="AU2867" s="125" t="str">
        <f>IF(NOT(AT2867=""),VLOOKUP(AT2867,[1]PSI_Category!A:B,2,0),"")</f>
        <v/>
      </c>
      <c r="AV2867" s="167"/>
      <c r="AW2867" s="167"/>
      <c r="AX2867" s="167"/>
    </row>
    <row r="2868" spans="2:50" s="133" customFormat="1" ht="11.4" customHeight="1" x14ac:dyDescent="0.3">
      <c r="B2868" s="104"/>
      <c r="C2868" s="105"/>
      <c r="D2868" s="106"/>
      <c r="E2868" s="107"/>
      <c r="F2868" s="105"/>
      <c r="G2868" s="107"/>
      <c r="H2868" s="105"/>
      <c r="I2868" s="105"/>
      <c r="J2868" s="107"/>
      <c r="K2868" s="105"/>
      <c r="L2868" s="105"/>
      <c r="M2868" s="105"/>
      <c r="N2868" s="105"/>
      <c r="O2868" s="131"/>
      <c r="P2868" s="109"/>
      <c r="Q2868" s="110"/>
      <c r="R2868" s="110"/>
      <c r="S2868" s="110"/>
      <c r="T2868" s="110"/>
      <c r="U2868" s="111"/>
      <c r="V2868" s="111"/>
      <c r="W2868" s="112"/>
      <c r="X2868" s="113"/>
      <c r="Y2868" s="114"/>
      <c r="Z2868" s="115"/>
      <c r="AA2868" s="116"/>
      <c r="AB2868" s="117" t="b">
        <f t="shared" si="396"/>
        <v>0</v>
      </c>
      <c r="AC2868" s="117">
        <f t="shared" si="397"/>
        <v>0</v>
      </c>
      <c r="AD2868" s="118"/>
      <c r="AE2868" s="117" t="b">
        <f t="shared" si="398"/>
        <v>0</v>
      </c>
      <c r="AF2868" s="117">
        <f t="shared" si="399"/>
        <v>0</v>
      </c>
      <c r="AG2868" s="119">
        <f t="shared" si="400"/>
        <v>0</v>
      </c>
      <c r="AH2868" s="120" t="b">
        <f t="shared" si="401"/>
        <v>0</v>
      </c>
      <c r="AI2868" s="121">
        <f t="shared" si="402"/>
        <v>0</v>
      </c>
      <c r="AJ2868" s="122">
        <f>+C2868</f>
        <v>0</v>
      </c>
      <c r="AK2868" s="122" t="str">
        <f>IF(ISNA(VLOOKUP(postponeList!D2868,[1]Sheet!$A$2:$B$12,2,FALSE))," ",(VLOOKUP(postponeList!D2868,[1]Sheet!$A$2:$B$12,2,FALSE)))</f>
        <v xml:space="preserve"> </v>
      </c>
      <c r="AL2868" s="122" t="str">
        <f>IF(ISNA(VLOOKUP(E2868,[1]Sheet!$G$2:$H$40,2,FALSE))," ",VLOOKUP(E2868,[1]Sheet!$G$2:$H$40,2,FALSE))</f>
        <v xml:space="preserve"> </v>
      </c>
      <c r="AM2868" s="122" t="str">
        <f>IF(ISNA(VLOOKUP(G2868,[1]Sheet!$K$2:$L$159,2,FALSE))," ",(VLOOKUP(G2868,[1]Sheet!$K$2:$L$159,2,FALSE)))</f>
        <v xml:space="preserve"> </v>
      </c>
      <c r="AN2868" s="122" t="str">
        <f>IF(ISNA(VLOOKUP(I2868&amp;C2868,[1]Sheet!$D$2:$E$228,2,FALSE))," ",VLOOKUP(I2868&amp;C2868,[1]Sheet!$D$2:$E$228,2,FALSE))</f>
        <v xml:space="preserve"> </v>
      </c>
      <c r="AO2868" s="122" t="str">
        <f>+I2868&amp;C2868</f>
        <v/>
      </c>
      <c r="AP2868" s="122" t="str">
        <f>C2868&amp;D2868&amp;E2868&amp;G2868&amp;I2868&amp;O2868</f>
        <v/>
      </c>
      <c r="AQ2868" s="122" t="str">
        <f>B2868&amp;D2868&amp;N2868</f>
        <v/>
      </c>
      <c r="AR2868" s="123" t="str">
        <f>+D2868&amp;J2868</f>
        <v/>
      </c>
      <c r="AS2868" s="124" t="str">
        <f t="shared" si="403"/>
        <v/>
      </c>
      <c r="AT2868" s="125" t="str">
        <f t="shared" si="404"/>
        <v/>
      </c>
      <c r="AU2868" s="125" t="str">
        <f>IF(NOT(AT2868=""),VLOOKUP(AT2868,[1]PSI_Category!A:B,2,0),"")</f>
        <v/>
      </c>
      <c r="AV2868" s="167"/>
      <c r="AW2868" s="167"/>
      <c r="AX2868" s="167"/>
    </row>
    <row r="2869" spans="2:50" s="133" customFormat="1" ht="11.4" customHeight="1" x14ac:dyDescent="0.3">
      <c r="B2869" s="104"/>
      <c r="C2869" s="105"/>
      <c r="D2869" s="106"/>
      <c r="E2869" s="107"/>
      <c r="F2869" s="105"/>
      <c r="G2869" s="107"/>
      <c r="H2869" s="105"/>
      <c r="I2869" s="105"/>
      <c r="J2869" s="107"/>
      <c r="K2869" s="105"/>
      <c r="L2869" s="105"/>
      <c r="M2869" s="105"/>
      <c r="N2869" s="105"/>
      <c r="O2869" s="131"/>
      <c r="P2869" s="109"/>
      <c r="Q2869" s="110"/>
      <c r="R2869" s="110"/>
      <c r="S2869" s="110"/>
      <c r="T2869" s="110"/>
      <c r="U2869" s="111"/>
      <c r="V2869" s="111"/>
      <c r="W2869" s="112"/>
      <c r="X2869" s="113"/>
      <c r="Y2869" s="114"/>
      <c r="Z2869" s="115"/>
      <c r="AA2869" s="116"/>
      <c r="AB2869" s="117" t="b">
        <f t="shared" si="396"/>
        <v>0</v>
      </c>
      <c r="AC2869" s="117">
        <f t="shared" si="397"/>
        <v>0</v>
      </c>
      <c r="AD2869" s="118"/>
      <c r="AE2869" s="117" t="b">
        <f t="shared" si="398"/>
        <v>0</v>
      </c>
      <c r="AF2869" s="117">
        <f t="shared" si="399"/>
        <v>0</v>
      </c>
      <c r="AG2869" s="119">
        <f t="shared" si="400"/>
        <v>0</v>
      </c>
      <c r="AH2869" s="120" t="b">
        <f t="shared" si="401"/>
        <v>0</v>
      </c>
      <c r="AI2869" s="121">
        <f t="shared" si="402"/>
        <v>0</v>
      </c>
      <c r="AJ2869" s="122">
        <f>+C2869</f>
        <v>0</v>
      </c>
      <c r="AK2869" s="122" t="str">
        <f>IF(ISNA(VLOOKUP(postponeList!D2869,[1]Sheet!$A$2:$B$12,2,FALSE))," ",(VLOOKUP(postponeList!D2869,[1]Sheet!$A$2:$B$12,2,FALSE)))</f>
        <v xml:space="preserve"> </v>
      </c>
      <c r="AL2869" s="122" t="str">
        <f>IF(ISNA(VLOOKUP(E2869,[1]Sheet!$G$2:$H$40,2,FALSE))," ",VLOOKUP(E2869,[1]Sheet!$G$2:$H$40,2,FALSE))</f>
        <v xml:space="preserve"> </v>
      </c>
      <c r="AM2869" s="122" t="str">
        <f>IF(ISNA(VLOOKUP(G2869,[1]Sheet!$K$2:$L$159,2,FALSE))," ",(VLOOKUP(G2869,[1]Sheet!$K$2:$L$159,2,FALSE)))</f>
        <v xml:space="preserve"> </v>
      </c>
      <c r="AN2869" s="122" t="str">
        <f>IF(ISNA(VLOOKUP(I2869&amp;C2869,[1]Sheet!$D$2:$E$228,2,FALSE))," ",VLOOKUP(I2869&amp;C2869,[1]Sheet!$D$2:$E$228,2,FALSE))</f>
        <v xml:space="preserve"> </v>
      </c>
      <c r="AO2869" s="122" t="str">
        <f>+I2869&amp;C2869</f>
        <v/>
      </c>
      <c r="AP2869" s="122" t="str">
        <f>C2869&amp;D2869&amp;E2869&amp;G2869&amp;I2869&amp;O2869</f>
        <v/>
      </c>
      <c r="AQ2869" s="122" t="str">
        <f>B2869&amp;D2869&amp;N2869</f>
        <v/>
      </c>
      <c r="AR2869" s="123" t="str">
        <f>+D2869&amp;J2869</f>
        <v/>
      </c>
      <c r="AS2869" s="124" t="str">
        <f t="shared" si="403"/>
        <v/>
      </c>
      <c r="AT2869" s="125" t="str">
        <f t="shared" si="404"/>
        <v/>
      </c>
      <c r="AU2869" s="125" t="str">
        <f>IF(NOT(AT2869=""),VLOOKUP(AT2869,[1]PSI_Category!A:B,2,0),"")</f>
        <v/>
      </c>
      <c r="AV2869" s="167"/>
      <c r="AW2869" s="167"/>
      <c r="AX2869" s="167"/>
    </row>
    <row r="2870" spans="2:50" s="133" customFormat="1" ht="11.4" customHeight="1" x14ac:dyDescent="0.3">
      <c r="B2870" s="104"/>
      <c r="C2870" s="105"/>
      <c r="D2870" s="106"/>
      <c r="E2870" s="107"/>
      <c r="F2870" s="105"/>
      <c r="G2870" s="107"/>
      <c r="H2870" s="105"/>
      <c r="I2870" s="105"/>
      <c r="J2870" s="107"/>
      <c r="K2870" s="105"/>
      <c r="L2870" s="105"/>
      <c r="M2870" s="105"/>
      <c r="N2870" s="105"/>
      <c r="O2870" s="131"/>
      <c r="P2870" s="109"/>
      <c r="Q2870" s="110"/>
      <c r="R2870" s="110"/>
      <c r="S2870" s="110"/>
      <c r="T2870" s="110"/>
      <c r="U2870" s="111"/>
      <c r="V2870" s="111"/>
      <c r="W2870" s="112"/>
      <c r="X2870" s="113"/>
      <c r="Y2870" s="114"/>
      <c r="Z2870" s="115"/>
      <c r="AA2870" s="116"/>
      <c r="AB2870" s="117" t="b">
        <f t="shared" si="396"/>
        <v>0</v>
      </c>
      <c r="AC2870" s="117">
        <f t="shared" si="397"/>
        <v>0</v>
      </c>
      <c r="AD2870" s="118"/>
      <c r="AE2870" s="117" t="b">
        <f t="shared" si="398"/>
        <v>0</v>
      </c>
      <c r="AF2870" s="117">
        <f t="shared" si="399"/>
        <v>0</v>
      </c>
      <c r="AG2870" s="119">
        <f t="shared" si="400"/>
        <v>0</v>
      </c>
      <c r="AH2870" s="120" t="b">
        <f t="shared" si="401"/>
        <v>0</v>
      </c>
      <c r="AI2870" s="121">
        <f t="shared" si="402"/>
        <v>0</v>
      </c>
      <c r="AJ2870" s="122">
        <f>+C2870</f>
        <v>0</v>
      </c>
      <c r="AK2870" s="122" t="str">
        <f>IF(ISNA(VLOOKUP(postponeList!D2870,[1]Sheet!$A$2:$B$12,2,FALSE))," ",(VLOOKUP(postponeList!D2870,[1]Sheet!$A$2:$B$12,2,FALSE)))</f>
        <v xml:space="preserve"> </v>
      </c>
      <c r="AL2870" s="122" t="str">
        <f>IF(ISNA(VLOOKUP(E2870,[1]Sheet!$G$2:$H$40,2,FALSE))," ",VLOOKUP(E2870,[1]Sheet!$G$2:$H$40,2,FALSE))</f>
        <v xml:space="preserve"> </v>
      </c>
      <c r="AM2870" s="122" t="str">
        <f>IF(ISNA(VLOOKUP(G2870,[1]Sheet!$K$2:$L$159,2,FALSE))," ",(VLOOKUP(G2870,[1]Sheet!$K$2:$L$159,2,FALSE)))</f>
        <v xml:space="preserve"> </v>
      </c>
      <c r="AN2870" s="122" t="str">
        <f>IF(ISNA(VLOOKUP(I2870&amp;C2870,[1]Sheet!$D$2:$E$228,2,FALSE))," ",VLOOKUP(I2870&amp;C2870,[1]Sheet!$D$2:$E$228,2,FALSE))</f>
        <v xml:space="preserve"> </v>
      </c>
      <c r="AO2870" s="122" t="str">
        <f>+I2870&amp;C2870</f>
        <v/>
      </c>
      <c r="AP2870" s="122" t="str">
        <f>C2870&amp;D2870&amp;E2870&amp;G2870&amp;I2870&amp;O2870</f>
        <v/>
      </c>
      <c r="AQ2870" s="122" t="str">
        <f>B2870&amp;D2870&amp;N2870</f>
        <v/>
      </c>
      <c r="AR2870" s="123" t="str">
        <f>+D2870&amp;J2870</f>
        <v/>
      </c>
      <c r="AS2870" s="124" t="str">
        <f t="shared" si="403"/>
        <v/>
      </c>
      <c r="AT2870" s="125" t="str">
        <f t="shared" si="404"/>
        <v/>
      </c>
      <c r="AU2870" s="125" t="str">
        <f>IF(NOT(AT2870=""),VLOOKUP(AT2870,[1]PSI_Category!A:B,2,0),"")</f>
        <v/>
      </c>
      <c r="AV2870" s="167"/>
      <c r="AW2870" s="167"/>
      <c r="AX2870" s="167"/>
    </row>
    <row r="2871" spans="2:50" s="133" customFormat="1" ht="11.4" customHeight="1" x14ac:dyDescent="0.3">
      <c r="B2871" s="104"/>
      <c r="C2871" s="105"/>
      <c r="D2871" s="106"/>
      <c r="E2871" s="107"/>
      <c r="F2871" s="105"/>
      <c r="G2871" s="107"/>
      <c r="H2871" s="105"/>
      <c r="I2871" s="105"/>
      <c r="J2871" s="107"/>
      <c r="K2871" s="105"/>
      <c r="L2871" s="105"/>
      <c r="M2871" s="105"/>
      <c r="N2871" s="105"/>
      <c r="O2871" s="131"/>
      <c r="P2871" s="109"/>
      <c r="Q2871" s="110"/>
      <c r="R2871" s="110"/>
      <c r="S2871" s="110"/>
      <c r="T2871" s="110"/>
      <c r="U2871" s="111"/>
      <c r="V2871" s="111"/>
      <c r="W2871" s="112"/>
      <c r="X2871" s="113"/>
      <c r="Y2871" s="114"/>
      <c r="Z2871" s="115"/>
      <c r="AA2871" s="116"/>
      <c r="AB2871" s="117" t="b">
        <f t="shared" si="396"/>
        <v>0</v>
      </c>
      <c r="AC2871" s="117">
        <f t="shared" si="397"/>
        <v>0</v>
      </c>
      <c r="AD2871" s="118"/>
      <c r="AE2871" s="117" t="b">
        <f t="shared" si="398"/>
        <v>0</v>
      </c>
      <c r="AF2871" s="117">
        <f t="shared" si="399"/>
        <v>0</v>
      </c>
      <c r="AG2871" s="119">
        <f t="shared" si="400"/>
        <v>0</v>
      </c>
      <c r="AH2871" s="120" t="b">
        <f t="shared" si="401"/>
        <v>0</v>
      </c>
      <c r="AI2871" s="121">
        <f t="shared" si="402"/>
        <v>0</v>
      </c>
      <c r="AJ2871" s="122">
        <f>+C2871</f>
        <v>0</v>
      </c>
      <c r="AK2871" s="122" t="str">
        <f>IF(ISNA(VLOOKUP(postponeList!D2871,[1]Sheet!$A$2:$B$12,2,FALSE))," ",(VLOOKUP(postponeList!D2871,[1]Sheet!$A$2:$B$12,2,FALSE)))</f>
        <v xml:space="preserve"> </v>
      </c>
      <c r="AL2871" s="122" t="str">
        <f>IF(ISNA(VLOOKUP(E2871,[1]Sheet!$G$2:$H$40,2,FALSE))," ",VLOOKUP(E2871,[1]Sheet!$G$2:$H$40,2,FALSE))</f>
        <v xml:space="preserve"> </v>
      </c>
      <c r="AM2871" s="122" t="str">
        <f>IF(ISNA(VLOOKUP(G2871,[1]Sheet!$K$2:$L$159,2,FALSE))," ",(VLOOKUP(G2871,[1]Sheet!$K$2:$L$159,2,FALSE)))</f>
        <v xml:space="preserve"> </v>
      </c>
      <c r="AN2871" s="122" t="str">
        <f>IF(ISNA(VLOOKUP(I2871&amp;C2871,[1]Sheet!$D$2:$E$228,2,FALSE))," ",VLOOKUP(I2871&amp;C2871,[1]Sheet!$D$2:$E$228,2,FALSE))</f>
        <v xml:space="preserve"> </v>
      </c>
      <c r="AO2871" s="122" t="str">
        <f>+I2871&amp;C2871</f>
        <v/>
      </c>
      <c r="AP2871" s="122" t="str">
        <f>C2871&amp;D2871&amp;E2871&amp;G2871&amp;I2871&amp;O2871</f>
        <v/>
      </c>
      <c r="AQ2871" s="122" t="str">
        <f>B2871&amp;D2871&amp;N2871</f>
        <v/>
      </c>
      <c r="AR2871" s="123" t="str">
        <f>+D2871&amp;J2871</f>
        <v/>
      </c>
      <c r="AS2871" s="124" t="str">
        <f t="shared" si="403"/>
        <v/>
      </c>
      <c r="AT2871" s="125" t="str">
        <f t="shared" si="404"/>
        <v/>
      </c>
      <c r="AU2871" s="125" t="str">
        <f>IF(NOT(AT2871=""),VLOOKUP(AT2871,[1]PSI_Category!A:B,2,0),"")</f>
        <v/>
      </c>
      <c r="AV2871" s="167"/>
      <c r="AW2871" s="167"/>
      <c r="AX2871" s="167"/>
    </row>
    <row r="2872" spans="2:50" s="133" customFormat="1" ht="11.4" customHeight="1" x14ac:dyDescent="0.3">
      <c r="B2872" s="104"/>
      <c r="C2872" s="105"/>
      <c r="D2872" s="106"/>
      <c r="E2872" s="107"/>
      <c r="F2872" s="105"/>
      <c r="G2872" s="107"/>
      <c r="H2872" s="105"/>
      <c r="I2872" s="105"/>
      <c r="J2872" s="107"/>
      <c r="K2872" s="105"/>
      <c r="L2872" s="105"/>
      <c r="M2872" s="105"/>
      <c r="N2872" s="105"/>
      <c r="O2872" s="131"/>
      <c r="P2872" s="109"/>
      <c r="Q2872" s="110"/>
      <c r="R2872" s="110"/>
      <c r="S2872" s="110"/>
      <c r="T2872" s="110"/>
      <c r="U2872" s="111"/>
      <c r="V2872" s="111"/>
      <c r="W2872" s="112"/>
      <c r="X2872" s="113"/>
      <c r="Y2872" s="114"/>
      <c r="Z2872" s="115"/>
      <c r="AA2872" s="116"/>
      <c r="AB2872" s="117" t="b">
        <f t="shared" si="396"/>
        <v>0</v>
      </c>
      <c r="AC2872" s="117">
        <f t="shared" si="397"/>
        <v>0</v>
      </c>
      <c r="AD2872" s="118"/>
      <c r="AE2872" s="117" t="b">
        <f t="shared" si="398"/>
        <v>0</v>
      </c>
      <c r="AF2872" s="117">
        <f t="shared" si="399"/>
        <v>0</v>
      </c>
      <c r="AG2872" s="119">
        <f t="shared" si="400"/>
        <v>0</v>
      </c>
      <c r="AH2872" s="120" t="b">
        <f t="shared" si="401"/>
        <v>0</v>
      </c>
      <c r="AI2872" s="121">
        <f t="shared" si="402"/>
        <v>0</v>
      </c>
      <c r="AJ2872" s="122">
        <f>+C2872</f>
        <v>0</v>
      </c>
      <c r="AK2872" s="122" t="str">
        <f>IF(ISNA(VLOOKUP(postponeList!D2872,[1]Sheet!$A$2:$B$12,2,FALSE))," ",(VLOOKUP(postponeList!D2872,[1]Sheet!$A$2:$B$12,2,FALSE)))</f>
        <v xml:space="preserve"> </v>
      </c>
      <c r="AL2872" s="122" t="str">
        <f>IF(ISNA(VLOOKUP(E2872,[1]Sheet!$G$2:$H$40,2,FALSE))," ",VLOOKUP(E2872,[1]Sheet!$G$2:$H$40,2,FALSE))</f>
        <v xml:space="preserve"> </v>
      </c>
      <c r="AM2872" s="122" t="str">
        <f>IF(ISNA(VLOOKUP(G2872,[1]Sheet!$K$2:$L$159,2,FALSE))," ",(VLOOKUP(G2872,[1]Sheet!$K$2:$L$159,2,FALSE)))</f>
        <v xml:space="preserve"> </v>
      </c>
      <c r="AN2872" s="122" t="str">
        <f>IF(ISNA(VLOOKUP(I2872&amp;C2872,[1]Sheet!$D$2:$E$228,2,FALSE))," ",VLOOKUP(I2872&amp;C2872,[1]Sheet!$D$2:$E$228,2,FALSE))</f>
        <v xml:space="preserve"> </v>
      </c>
      <c r="AO2872" s="122" t="str">
        <f>+I2872&amp;C2872</f>
        <v/>
      </c>
      <c r="AP2872" s="122" t="str">
        <f>C2872&amp;D2872&amp;E2872&amp;G2872&amp;I2872&amp;O2872</f>
        <v/>
      </c>
      <c r="AQ2872" s="122" t="str">
        <f>B2872&amp;D2872&amp;N2872</f>
        <v/>
      </c>
      <c r="AR2872" s="123" t="str">
        <f>+D2872&amp;J2872</f>
        <v/>
      </c>
      <c r="AS2872" s="124" t="str">
        <f t="shared" si="403"/>
        <v/>
      </c>
      <c r="AT2872" s="125" t="str">
        <f t="shared" si="404"/>
        <v/>
      </c>
      <c r="AU2872" s="125" t="str">
        <f>IF(NOT(AT2872=""),VLOOKUP(AT2872,[1]PSI_Category!A:B,2,0),"")</f>
        <v/>
      </c>
      <c r="AV2872" s="167"/>
      <c r="AW2872" s="167"/>
      <c r="AX2872" s="167"/>
    </row>
    <row r="2873" spans="2:50" s="133" customFormat="1" ht="11.4" customHeight="1" x14ac:dyDescent="0.3">
      <c r="B2873" s="104"/>
      <c r="C2873" s="105"/>
      <c r="D2873" s="106"/>
      <c r="E2873" s="107"/>
      <c r="F2873" s="105"/>
      <c r="G2873" s="107"/>
      <c r="H2873" s="105"/>
      <c r="I2873" s="105"/>
      <c r="J2873" s="107"/>
      <c r="K2873" s="105"/>
      <c r="L2873" s="105"/>
      <c r="M2873" s="105"/>
      <c r="N2873" s="105"/>
      <c r="O2873" s="131"/>
      <c r="P2873" s="109"/>
      <c r="Q2873" s="110"/>
      <c r="R2873" s="110"/>
      <c r="S2873" s="110"/>
      <c r="T2873" s="110"/>
      <c r="U2873" s="111"/>
      <c r="V2873" s="111"/>
      <c r="W2873" s="112"/>
      <c r="X2873" s="113"/>
      <c r="Y2873" s="114"/>
      <c r="Z2873" s="115"/>
      <c r="AA2873" s="116"/>
      <c r="AB2873" s="117" t="b">
        <f t="shared" si="396"/>
        <v>0</v>
      </c>
      <c r="AC2873" s="117">
        <f t="shared" si="397"/>
        <v>0</v>
      </c>
      <c r="AD2873" s="118"/>
      <c r="AE2873" s="117" t="b">
        <f t="shared" si="398"/>
        <v>0</v>
      </c>
      <c r="AF2873" s="117">
        <f t="shared" si="399"/>
        <v>0</v>
      </c>
      <c r="AG2873" s="119">
        <f t="shared" si="400"/>
        <v>0</v>
      </c>
      <c r="AH2873" s="120" t="b">
        <f t="shared" si="401"/>
        <v>0</v>
      </c>
      <c r="AI2873" s="121">
        <f t="shared" si="402"/>
        <v>0</v>
      </c>
      <c r="AJ2873" s="122">
        <f>+C2873</f>
        <v>0</v>
      </c>
      <c r="AK2873" s="122" t="str">
        <f>IF(ISNA(VLOOKUP(postponeList!D2873,[1]Sheet!$A$2:$B$12,2,FALSE))," ",(VLOOKUP(postponeList!D2873,[1]Sheet!$A$2:$B$12,2,FALSE)))</f>
        <v xml:space="preserve"> </v>
      </c>
      <c r="AL2873" s="122" t="str">
        <f>IF(ISNA(VLOOKUP(E2873,[1]Sheet!$G$2:$H$40,2,FALSE))," ",VLOOKUP(E2873,[1]Sheet!$G$2:$H$40,2,FALSE))</f>
        <v xml:space="preserve"> </v>
      </c>
      <c r="AM2873" s="122" t="str">
        <f>IF(ISNA(VLOOKUP(G2873,[1]Sheet!$K$2:$L$159,2,FALSE))," ",(VLOOKUP(G2873,[1]Sheet!$K$2:$L$159,2,FALSE)))</f>
        <v xml:space="preserve"> </v>
      </c>
      <c r="AN2873" s="122" t="str">
        <f>IF(ISNA(VLOOKUP(I2873&amp;C2873,[1]Sheet!$D$2:$E$228,2,FALSE))," ",VLOOKUP(I2873&amp;C2873,[1]Sheet!$D$2:$E$228,2,FALSE))</f>
        <v xml:space="preserve"> </v>
      </c>
      <c r="AO2873" s="122" t="str">
        <f>+I2873&amp;C2873</f>
        <v/>
      </c>
      <c r="AP2873" s="122" t="str">
        <f>C2873&amp;D2873&amp;E2873&amp;G2873&amp;I2873&amp;O2873</f>
        <v/>
      </c>
      <c r="AQ2873" s="122" t="str">
        <f>B2873&amp;D2873&amp;N2873</f>
        <v/>
      </c>
      <c r="AR2873" s="123" t="str">
        <f>+D2873&amp;J2873</f>
        <v/>
      </c>
      <c r="AS2873" s="124" t="str">
        <f t="shared" si="403"/>
        <v/>
      </c>
      <c r="AT2873" s="125" t="str">
        <f t="shared" si="404"/>
        <v/>
      </c>
      <c r="AU2873" s="125" t="str">
        <f>IF(NOT(AT2873=""),VLOOKUP(AT2873,[1]PSI_Category!A:B,2,0),"")</f>
        <v/>
      </c>
      <c r="AV2873" s="167"/>
      <c r="AW2873" s="167"/>
      <c r="AX2873" s="167"/>
    </row>
    <row r="2874" spans="2:50" s="133" customFormat="1" ht="11.4" customHeight="1" x14ac:dyDescent="0.3">
      <c r="B2874" s="104"/>
      <c r="C2874" s="105"/>
      <c r="D2874" s="106"/>
      <c r="E2874" s="107"/>
      <c r="F2874" s="105"/>
      <c r="G2874" s="107"/>
      <c r="H2874" s="105"/>
      <c r="I2874" s="105"/>
      <c r="J2874" s="107"/>
      <c r="K2874" s="105"/>
      <c r="L2874" s="105"/>
      <c r="M2874" s="105"/>
      <c r="N2874" s="105"/>
      <c r="O2874" s="131"/>
      <c r="P2874" s="109"/>
      <c r="Q2874" s="110"/>
      <c r="R2874" s="110"/>
      <c r="S2874" s="110"/>
      <c r="T2874" s="110"/>
      <c r="U2874" s="111"/>
      <c r="V2874" s="111"/>
      <c r="W2874" s="112"/>
      <c r="X2874" s="113"/>
      <c r="Y2874" s="114"/>
      <c r="Z2874" s="115"/>
      <c r="AA2874" s="116"/>
      <c r="AB2874" s="117" t="b">
        <f t="shared" si="396"/>
        <v>0</v>
      </c>
      <c r="AC2874" s="117">
        <f t="shared" si="397"/>
        <v>0</v>
      </c>
      <c r="AD2874" s="118"/>
      <c r="AE2874" s="117" t="b">
        <f t="shared" si="398"/>
        <v>0</v>
      </c>
      <c r="AF2874" s="117">
        <f t="shared" si="399"/>
        <v>0</v>
      </c>
      <c r="AG2874" s="119">
        <f t="shared" si="400"/>
        <v>0</v>
      </c>
      <c r="AH2874" s="120" t="b">
        <f t="shared" si="401"/>
        <v>0</v>
      </c>
      <c r="AI2874" s="121">
        <f t="shared" si="402"/>
        <v>0</v>
      </c>
      <c r="AJ2874" s="122">
        <f>+C2874</f>
        <v>0</v>
      </c>
      <c r="AK2874" s="122" t="str">
        <f>IF(ISNA(VLOOKUP(postponeList!D2874,[1]Sheet!$A$2:$B$12,2,FALSE))," ",(VLOOKUP(postponeList!D2874,[1]Sheet!$A$2:$B$12,2,FALSE)))</f>
        <v xml:space="preserve"> </v>
      </c>
      <c r="AL2874" s="122" t="str">
        <f>IF(ISNA(VLOOKUP(E2874,[1]Sheet!$G$2:$H$40,2,FALSE))," ",VLOOKUP(E2874,[1]Sheet!$G$2:$H$40,2,FALSE))</f>
        <v xml:space="preserve"> </v>
      </c>
      <c r="AM2874" s="122" t="str">
        <f>IF(ISNA(VLOOKUP(G2874,[1]Sheet!$K$2:$L$159,2,FALSE))," ",(VLOOKUP(G2874,[1]Sheet!$K$2:$L$159,2,FALSE)))</f>
        <v xml:space="preserve"> </v>
      </c>
      <c r="AN2874" s="122" t="str">
        <f>IF(ISNA(VLOOKUP(I2874&amp;C2874,[1]Sheet!$D$2:$E$228,2,FALSE))," ",VLOOKUP(I2874&amp;C2874,[1]Sheet!$D$2:$E$228,2,FALSE))</f>
        <v xml:space="preserve"> </v>
      </c>
      <c r="AO2874" s="122" t="str">
        <f>+I2874&amp;C2874</f>
        <v/>
      </c>
      <c r="AP2874" s="122" t="str">
        <f>C2874&amp;D2874&amp;E2874&amp;G2874&amp;I2874&amp;O2874</f>
        <v/>
      </c>
      <c r="AQ2874" s="122" t="str">
        <f>B2874&amp;D2874&amp;N2874</f>
        <v/>
      </c>
      <c r="AR2874" s="123" t="str">
        <f>+D2874&amp;J2874</f>
        <v/>
      </c>
      <c r="AS2874" s="124" t="str">
        <f t="shared" si="403"/>
        <v/>
      </c>
      <c r="AT2874" s="125" t="str">
        <f t="shared" si="404"/>
        <v/>
      </c>
      <c r="AU2874" s="125" t="str">
        <f>IF(NOT(AT2874=""),VLOOKUP(AT2874,[1]PSI_Category!A:B,2,0),"")</f>
        <v/>
      </c>
      <c r="AV2874" s="167"/>
      <c r="AW2874" s="167"/>
      <c r="AX2874" s="167"/>
    </row>
    <row r="2875" spans="2:50" s="133" customFormat="1" ht="11.4" customHeight="1" x14ac:dyDescent="0.3">
      <c r="B2875" s="104"/>
      <c r="C2875" s="105"/>
      <c r="D2875" s="106"/>
      <c r="E2875" s="107"/>
      <c r="F2875" s="105"/>
      <c r="G2875" s="107"/>
      <c r="H2875" s="105"/>
      <c r="I2875" s="105"/>
      <c r="J2875" s="107"/>
      <c r="K2875" s="105"/>
      <c r="L2875" s="105"/>
      <c r="M2875" s="105"/>
      <c r="N2875" s="105"/>
      <c r="O2875" s="131"/>
      <c r="P2875" s="109"/>
      <c r="Q2875" s="110"/>
      <c r="R2875" s="110"/>
      <c r="S2875" s="110"/>
      <c r="T2875" s="110"/>
      <c r="U2875" s="111"/>
      <c r="V2875" s="111"/>
      <c r="W2875" s="112"/>
      <c r="X2875" s="113"/>
      <c r="Y2875" s="114"/>
      <c r="Z2875" s="115"/>
      <c r="AA2875" s="116"/>
      <c r="AB2875" s="117" t="b">
        <f t="shared" si="396"/>
        <v>0</v>
      </c>
      <c r="AC2875" s="117">
        <f t="shared" si="397"/>
        <v>0</v>
      </c>
      <c r="AD2875" s="118"/>
      <c r="AE2875" s="117" t="b">
        <f t="shared" si="398"/>
        <v>0</v>
      </c>
      <c r="AF2875" s="117">
        <f t="shared" si="399"/>
        <v>0</v>
      </c>
      <c r="AG2875" s="119">
        <f t="shared" si="400"/>
        <v>0</v>
      </c>
      <c r="AH2875" s="120" t="b">
        <f t="shared" si="401"/>
        <v>0</v>
      </c>
      <c r="AI2875" s="121">
        <f t="shared" si="402"/>
        <v>0</v>
      </c>
      <c r="AJ2875" s="122">
        <f>+C2875</f>
        <v>0</v>
      </c>
      <c r="AK2875" s="122" t="str">
        <f>IF(ISNA(VLOOKUP(postponeList!D2875,[1]Sheet!$A$2:$B$12,2,FALSE))," ",(VLOOKUP(postponeList!D2875,[1]Sheet!$A$2:$B$12,2,FALSE)))</f>
        <v xml:space="preserve"> </v>
      </c>
      <c r="AL2875" s="122" t="str">
        <f>IF(ISNA(VLOOKUP(E2875,[1]Sheet!$G$2:$H$40,2,FALSE))," ",VLOOKUP(E2875,[1]Sheet!$G$2:$H$40,2,FALSE))</f>
        <v xml:space="preserve"> </v>
      </c>
      <c r="AM2875" s="122" t="str">
        <f>IF(ISNA(VLOOKUP(G2875,[1]Sheet!$K$2:$L$159,2,FALSE))," ",(VLOOKUP(G2875,[1]Sheet!$K$2:$L$159,2,FALSE)))</f>
        <v xml:space="preserve"> </v>
      </c>
      <c r="AN2875" s="122" t="str">
        <f>IF(ISNA(VLOOKUP(I2875&amp;C2875,[1]Sheet!$D$2:$E$228,2,FALSE))," ",VLOOKUP(I2875&amp;C2875,[1]Sheet!$D$2:$E$228,2,FALSE))</f>
        <v xml:space="preserve"> </v>
      </c>
      <c r="AO2875" s="122" t="str">
        <f>+I2875&amp;C2875</f>
        <v/>
      </c>
      <c r="AP2875" s="122" t="str">
        <f>C2875&amp;D2875&amp;E2875&amp;G2875&amp;I2875&amp;O2875</f>
        <v/>
      </c>
      <c r="AQ2875" s="122" t="str">
        <f>B2875&amp;D2875&amp;N2875</f>
        <v/>
      </c>
      <c r="AR2875" s="123" t="str">
        <f>+D2875&amp;J2875</f>
        <v/>
      </c>
      <c r="AS2875" s="124" t="str">
        <f t="shared" si="403"/>
        <v/>
      </c>
      <c r="AT2875" s="125" t="str">
        <f t="shared" si="404"/>
        <v/>
      </c>
      <c r="AU2875" s="125" t="str">
        <f>IF(NOT(AT2875=""),VLOOKUP(AT2875,[1]PSI_Category!A:B,2,0),"")</f>
        <v/>
      </c>
      <c r="AV2875" s="167"/>
      <c r="AW2875" s="167"/>
      <c r="AX2875" s="167"/>
    </row>
    <row r="2876" spans="2:50" s="133" customFormat="1" ht="11.4" customHeight="1" x14ac:dyDescent="0.3">
      <c r="B2876" s="104"/>
      <c r="C2876" s="105"/>
      <c r="D2876" s="106"/>
      <c r="E2876" s="107"/>
      <c r="F2876" s="105"/>
      <c r="G2876" s="107"/>
      <c r="H2876" s="105"/>
      <c r="I2876" s="105"/>
      <c r="J2876" s="107"/>
      <c r="K2876" s="105"/>
      <c r="L2876" s="105"/>
      <c r="M2876" s="105"/>
      <c r="N2876" s="105"/>
      <c r="O2876" s="131"/>
      <c r="P2876" s="109"/>
      <c r="Q2876" s="110"/>
      <c r="R2876" s="110"/>
      <c r="S2876" s="110"/>
      <c r="T2876" s="110"/>
      <c r="U2876" s="111"/>
      <c r="V2876" s="111"/>
      <c r="W2876" s="112"/>
      <c r="X2876" s="113"/>
      <c r="Y2876" s="114"/>
      <c r="Z2876" s="115"/>
      <c r="AA2876" s="116"/>
      <c r="AB2876" s="117" t="b">
        <f t="shared" si="396"/>
        <v>0</v>
      </c>
      <c r="AC2876" s="117">
        <f t="shared" si="397"/>
        <v>0</v>
      </c>
      <c r="AD2876" s="118"/>
      <c r="AE2876" s="117" t="b">
        <f t="shared" si="398"/>
        <v>0</v>
      </c>
      <c r="AF2876" s="117">
        <f t="shared" si="399"/>
        <v>0</v>
      </c>
      <c r="AG2876" s="119">
        <f t="shared" si="400"/>
        <v>0</v>
      </c>
      <c r="AH2876" s="120" t="b">
        <f t="shared" si="401"/>
        <v>0</v>
      </c>
      <c r="AI2876" s="121">
        <f t="shared" si="402"/>
        <v>0</v>
      </c>
      <c r="AJ2876" s="122">
        <f>+C2876</f>
        <v>0</v>
      </c>
      <c r="AK2876" s="122" t="str">
        <f>IF(ISNA(VLOOKUP(postponeList!D2876,[1]Sheet!$A$2:$B$12,2,FALSE))," ",(VLOOKUP(postponeList!D2876,[1]Sheet!$A$2:$B$12,2,FALSE)))</f>
        <v xml:space="preserve"> </v>
      </c>
      <c r="AL2876" s="122" t="str">
        <f>IF(ISNA(VLOOKUP(E2876,[1]Sheet!$G$2:$H$40,2,FALSE))," ",VLOOKUP(E2876,[1]Sheet!$G$2:$H$40,2,FALSE))</f>
        <v xml:space="preserve"> </v>
      </c>
      <c r="AM2876" s="122" t="str">
        <f>IF(ISNA(VLOOKUP(G2876,[1]Sheet!$K$2:$L$159,2,FALSE))," ",(VLOOKUP(G2876,[1]Sheet!$K$2:$L$159,2,FALSE)))</f>
        <v xml:space="preserve"> </v>
      </c>
      <c r="AN2876" s="122" t="str">
        <f>IF(ISNA(VLOOKUP(I2876&amp;C2876,[1]Sheet!$D$2:$E$228,2,FALSE))," ",VLOOKUP(I2876&amp;C2876,[1]Sheet!$D$2:$E$228,2,FALSE))</f>
        <v xml:space="preserve"> </v>
      </c>
      <c r="AO2876" s="122" t="str">
        <f>+I2876&amp;C2876</f>
        <v/>
      </c>
      <c r="AP2876" s="122" t="str">
        <f>C2876&amp;D2876&amp;E2876&amp;G2876&amp;I2876&amp;O2876</f>
        <v/>
      </c>
      <c r="AQ2876" s="122" t="str">
        <f>B2876&amp;D2876&amp;N2876</f>
        <v/>
      </c>
      <c r="AR2876" s="123" t="str">
        <f>+D2876&amp;J2876</f>
        <v/>
      </c>
      <c r="AS2876" s="124" t="str">
        <f t="shared" si="403"/>
        <v/>
      </c>
      <c r="AT2876" s="125" t="str">
        <f t="shared" si="404"/>
        <v/>
      </c>
      <c r="AU2876" s="125" t="str">
        <f>IF(NOT(AT2876=""),VLOOKUP(AT2876,[1]PSI_Category!A:B,2,0),"")</f>
        <v/>
      </c>
      <c r="AV2876" s="167"/>
      <c r="AW2876" s="167"/>
      <c r="AX2876" s="167"/>
    </row>
    <row r="2877" spans="2:50" s="133" customFormat="1" ht="11.4" customHeight="1" x14ac:dyDescent="0.3">
      <c r="B2877" s="104"/>
      <c r="C2877" s="105"/>
      <c r="D2877" s="106"/>
      <c r="E2877" s="107"/>
      <c r="F2877" s="105"/>
      <c r="G2877" s="107"/>
      <c r="H2877" s="105"/>
      <c r="I2877" s="105"/>
      <c r="J2877" s="107"/>
      <c r="K2877" s="105"/>
      <c r="L2877" s="105"/>
      <c r="M2877" s="105"/>
      <c r="N2877" s="105"/>
      <c r="O2877" s="131"/>
      <c r="P2877" s="109"/>
      <c r="Q2877" s="110"/>
      <c r="R2877" s="110"/>
      <c r="S2877" s="110"/>
      <c r="T2877" s="110"/>
      <c r="U2877" s="111"/>
      <c r="V2877" s="111"/>
      <c r="W2877" s="112"/>
      <c r="X2877" s="113"/>
      <c r="Y2877" s="114"/>
      <c r="Z2877" s="115"/>
      <c r="AA2877" s="116"/>
      <c r="AB2877" s="117" t="b">
        <f t="shared" si="396"/>
        <v>0</v>
      </c>
      <c r="AC2877" s="117">
        <f t="shared" si="397"/>
        <v>0</v>
      </c>
      <c r="AD2877" s="118"/>
      <c r="AE2877" s="117" t="b">
        <f t="shared" si="398"/>
        <v>0</v>
      </c>
      <c r="AF2877" s="117">
        <f t="shared" si="399"/>
        <v>0</v>
      </c>
      <c r="AG2877" s="119">
        <f t="shared" si="400"/>
        <v>0</v>
      </c>
      <c r="AH2877" s="120" t="b">
        <f t="shared" si="401"/>
        <v>0</v>
      </c>
      <c r="AI2877" s="121">
        <f t="shared" si="402"/>
        <v>0</v>
      </c>
      <c r="AJ2877" s="122">
        <f>+C2877</f>
        <v>0</v>
      </c>
      <c r="AK2877" s="122" t="str">
        <f>IF(ISNA(VLOOKUP(postponeList!D2877,[1]Sheet!$A$2:$B$12,2,FALSE))," ",(VLOOKUP(postponeList!D2877,[1]Sheet!$A$2:$B$12,2,FALSE)))</f>
        <v xml:space="preserve"> </v>
      </c>
      <c r="AL2877" s="122" t="str">
        <f>IF(ISNA(VLOOKUP(E2877,[1]Sheet!$G$2:$H$40,2,FALSE))," ",VLOOKUP(E2877,[1]Sheet!$G$2:$H$40,2,FALSE))</f>
        <v xml:space="preserve"> </v>
      </c>
      <c r="AM2877" s="122" t="str">
        <f>IF(ISNA(VLOOKUP(G2877,[1]Sheet!$K$2:$L$159,2,FALSE))," ",(VLOOKUP(G2877,[1]Sheet!$K$2:$L$159,2,FALSE)))</f>
        <v xml:space="preserve"> </v>
      </c>
      <c r="AN2877" s="122" t="str">
        <f>IF(ISNA(VLOOKUP(I2877&amp;C2877,[1]Sheet!$D$2:$E$228,2,FALSE))," ",VLOOKUP(I2877&amp;C2877,[1]Sheet!$D$2:$E$228,2,FALSE))</f>
        <v xml:space="preserve"> </v>
      </c>
      <c r="AO2877" s="122" t="str">
        <f>+I2877&amp;C2877</f>
        <v/>
      </c>
      <c r="AP2877" s="122" t="str">
        <f>C2877&amp;D2877&amp;E2877&amp;G2877&amp;I2877&amp;O2877</f>
        <v/>
      </c>
      <c r="AQ2877" s="122" t="str">
        <f>B2877&amp;D2877&amp;N2877</f>
        <v/>
      </c>
      <c r="AR2877" s="123" t="str">
        <f>+D2877&amp;J2877</f>
        <v/>
      </c>
      <c r="AS2877" s="124" t="str">
        <f t="shared" si="403"/>
        <v/>
      </c>
      <c r="AT2877" s="125" t="str">
        <f t="shared" si="404"/>
        <v/>
      </c>
      <c r="AU2877" s="125" t="str">
        <f>IF(NOT(AT2877=""),VLOOKUP(AT2877,[1]PSI_Category!A:B,2,0),"")</f>
        <v/>
      </c>
      <c r="AV2877" s="167"/>
      <c r="AW2877" s="167"/>
      <c r="AX2877" s="167"/>
    </row>
    <row r="2878" spans="2:50" s="133" customFormat="1" ht="11.4" customHeight="1" x14ac:dyDescent="0.3">
      <c r="B2878" s="104"/>
      <c r="C2878" s="105"/>
      <c r="D2878" s="106"/>
      <c r="E2878" s="107"/>
      <c r="F2878" s="105"/>
      <c r="G2878" s="107"/>
      <c r="H2878" s="105"/>
      <c r="I2878" s="105"/>
      <c r="J2878" s="107"/>
      <c r="K2878" s="105"/>
      <c r="L2878" s="105"/>
      <c r="M2878" s="105"/>
      <c r="N2878" s="105"/>
      <c r="O2878" s="131"/>
      <c r="P2878" s="109"/>
      <c r="Q2878" s="110"/>
      <c r="R2878" s="110"/>
      <c r="S2878" s="110"/>
      <c r="T2878" s="110"/>
      <c r="U2878" s="111"/>
      <c r="V2878" s="111"/>
      <c r="W2878" s="112"/>
      <c r="X2878" s="113"/>
      <c r="Y2878" s="114"/>
      <c r="Z2878" s="115"/>
      <c r="AA2878" s="116"/>
      <c r="AB2878" s="117" t="b">
        <f t="shared" si="396"/>
        <v>0</v>
      </c>
      <c r="AC2878" s="117">
        <f t="shared" si="397"/>
        <v>0</v>
      </c>
      <c r="AD2878" s="118"/>
      <c r="AE2878" s="117" t="b">
        <f t="shared" si="398"/>
        <v>0</v>
      </c>
      <c r="AF2878" s="117">
        <f t="shared" si="399"/>
        <v>0</v>
      </c>
      <c r="AG2878" s="119">
        <f t="shared" si="400"/>
        <v>0</v>
      </c>
      <c r="AH2878" s="120" t="b">
        <f t="shared" si="401"/>
        <v>0</v>
      </c>
      <c r="AI2878" s="121">
        <f t="shared" si="402"/>
        <v>0</v>
      </c>
      <c r="AJ2878" s="122">
        <f>+C2878</f>
        <v>0</v>
      </c>
      <c r="AK2878" s="122" t="str">
        <f>IF(ISNA(VLOOKUP(postponeList!D2878,[1]Sheet!$A$2:$B$12,2,FALSE))," ",(VLOOKUP(postponeList!D2878,[1]Sheet!$A$2:$B$12,2,FALSE)))</f>
        <v xml:space="preserve"> </v>
      </c>
      <c r="AL2878" s="122" t="str">
        <f>IF(ISNA(VLOOKUP(E2878,[1]Sheet!$G$2:$H$40,2,FALSE))," ",VLOOKUP(E2878,[1]Sheet!$G$2:$H$40,2,FALSE))</f>
        <v xml:space="preserve"> </v>
      </c>
      <c r="AM2878" s="122" t="str">
        <f>IF(ISNA(VLOOKUP(G2878,[1]Sheet!$K$2:$L$159,2,FALSE))," ",(VLOOKUP(G2878,[1]Sheet!$K$2:$L$159,2,FALSE)))</f>
        <v xml:space="preserve"> </v>
      </c>
      <c r="AN2878" s="122" t="str">
        <f>IF(ISNA(VLOOKUP(I2878&amp;C2878,[1]Sheet!$D$2:$E$228,2,FALSE))," ",VLOOKUP(I2878&amp;C2878,[1]Sheet!$D$2:$E$228,2,FALSE))</f>
        <v xml:space="preserve"> </v>
      </c>
      <c r="AO2878" s="122" t="str">
        <f>+I2878&amp;C2878</f>
        <v/>
      </c>
      <c r="AP2878" s="122" t="str">
        <f>C2878&amp;D2878&amp;E2878&amp;G2878&amp;I2878&amp;O2878</f>
        <v/>
      </c>
      <c r="AQ2878" s="122" t="str">
        <f>B2878&amp;D2878&amp;N2878</f>
        <v/>
      </c>
      <c r="AR2878" s="123" t="str">
        <f>+D2878&amp;J2878</f>
        <v/>
      </c>
      <c r="AS2878" s="124" t="str">
        <f t="shared" si="403"/>
        <v/>
      </c>
      <c r="AT2878" s="125" t="str">
        <f t="shared" si="404"/>
        <v/>
      </c>
      <c r="AU2878" s="125" t="str">
        <f>IF(NOT(AT2878=""),VLOOKUP(AT2878,[1]PSI_Category!A:B,2,0),"")</f>
        <v/>
      </c>
      <c r="AV2878" s="167"/>
      <c r="AW2878" s="167"/>
      <c r="AX2878" s="167"/>
    </row>
    <row r="2879" spans="2:50" s="133" customFormat="1" ht="11.4" customHeight="1" x14ac:dyDescent="0.3">
      <c r="B2879" s="104"/>
      <c r="C2879" s="105"/>
      <c r="D2879" s="106"/>
      <c r="E2879" s="107"/>
      <c r="F2879" s="105"/>
      <c r="G2879" s="107"/>
      <c r="H2879" s="105"/>
      <c r="I2879" s="105"/>
      <c r="J2879" s="107"/>
      <c r="K2879" s="105"/>
      <c r="L2879" s="105"/>
      <c r="M2879" s="105"/>
      <c r="N2879" s="105"/>
      <c r="O2879" s="131"/>
      <c r="P2879" s="109"/>
      <c r="Q2879" s="110"/>
      <c r="R2879" s="110"/>
      <c r="S2879" s="110"/>
      <c r="T2879" s="110"/>
      <c r="U2879" s="111"/>
      <c r="V2879" s="111"/>
      <c r="W2879" s="112"/>
      <c r="X2879" s="113"/>
      <c r="Y2879" s="114"/>
      <c r="Z2879" s="115"/>
      <c r="AA2879" s="116"/>
      <c r="AB2879" s="117" t="b">
        <f t="shared" si="396"/>
        <v>0</v>
      </c>
      <c r="AC2879" s="117">
        <f t="shared" si="397"/>
        <v>0</v>
      </c>
      <c r="AD2879" s="118"/>
      <c r="AE2879" s="117" t="b">
        <f t="shared" si="398"/>
        <v>0</v>
      </c>
      <c r="AF2879" s="117">
        <f t="shared" si="399"/>
        <v>0</v>
      </c>
      <c r="AG2879" s="119">
        <f t="shared" si="400"/>
        <v>0</v>
      </c>
      <c r="AH2879" s="120" t="b">
        <f t="shared" si="401"/>
        <v>0</v>
      </c>
      <c r="AI2879" s="121">
        <f t="shared" si="402"/>
        <v>0</v>
      </c>
      <c r="AJ2879" s="122">
        <f>+C2879</f>
        <v>0</v>
      </c>
      <c r="AK2879" s="122" t="str">
        <f>IF(ISNA(VLOOKUP(postponeList!D2879,[1]Sheet!$A$2:$B$12,2,FALSE))," ",(VLOOKUP(postponeList!D2879,[1]Sheet!$A$2:$B$12,2,FALSE)))</f>
        <v xml:space="preserve"> </v>
      </c>
      <c r="AL2879" s="122" t="str">
        <f>IF(ISNA(VLOOKUP(E2879,[1]Sheet!$G$2:$H$40,2,FALSE))," ",VLOOKUP(E2879,[1]Sheet!$G$2:$H$40,2,FALSE))</f>
        <v xml:space="preserve"> </v>
      </c>
      <c r="AM2879" s="122" t="str">
        <f>IF(ISNA(VLOOKUP(G2879,[1]Sheet!$K$2:$L$159,2,FALSE))," ",(VLOOKUP(G2879,[1]Sheet!$K$2:$L$159,2,FALSE)))</f>
        <v xml:space="preserve"> </v>
      </c>
      <c r="AN2879" s="122" t="str">
        <f>IF(ISNA(VLOOKUP(I2879&amp;C2879,[1]Sheet!$D$2:$E$228,2,FALSE))," ",VLOOKUP(I2879&amp;C2879,[1]Sheet!$D$2:$E$228,2,FALSE))</f>
        <v xml:space="preserve"> </v>
      </c>
      <c r="AO2879" s="122" t="str">
        <f>+I2879&amp;C2879</f>
        <v/>
      </c>
      <c r="AP2879" s="122" t="str">
        <f>C2879&amp;D2879&amp;E2879&amp;G2879&amp;I2879&amp;O2879</f>
        <v/>
      </c>
      <c r="AQ2879" s="122" t="str">
        <f>B2879&amp;D2879&amp;N2879</f>
        <v/>
      </c>
      <c r="AR2879" s="123" t="str">
        <f>+D2879&amp;J2879</f>
        <v/>
      </c>
      <c r="AS2879" s="124" t="str">
        <f t="shared" si="403"/>
        <v/>
      </c>
      <c r="AT2879" s="125" t="str">
        <f t="shared" si="404"/>
        <v/>
      </c>
      <c r="AU2879" s="125" t="str">
        <f>IF(NOT(AT2879=""),VLOOKUP(AT2879,[1]PSI_Category!A:B,2,0),"")</f>
        <v/>
      </c>
      <c r="AV2879" s="167"/>
      <c r="AW2879" s="167"/>
      <c r="AX2879" s="167"/>
    </row>
    <row r="2880" spans="2:50" s="133" customFormat="1" ht="11.4" customHeight="1" x14ac:dyDescent="0.3">
      <c r="B2880" s="104"/>
      <c r="C2880" s="105"/>
      <c r="D2880" s="106"/>
      <c r="E2880" s="107"/>
      <c r="F2880" s="105"/>
      <c r="G2880" s="107"/>
      <c r="H2880" s="105"/>
      <c r="I2880" s="105"/>
      <c r="J2880" s="107"/>
      <c r="K2880" s="105"/>
      <c r="L2880" s="105"/>
      <c r="M2880" s="105"/>
      <c r="N2880" s="105"/>
      <c r="O2880" s="131"/>
      <c r="P2880" s="109"/>
      <c r="Q2880" s="110"/>
      <c r="R2880" s="110"/>
      <c r="S2880" s="110"/>
      <c r="T2880" s="110"/>
      <c r="U2880" s="111"/>
      <c r="V2880" s="111"/>
      <c r="W2880" s="112"/>
      <c r="X2880" s="113"/>
      <c r="Y2880" s="114"/>
      <c r="Z2880" s="115"/>
      <c r="AA2880" s="116"/>
      <c r="AB2880" s="117" t="b">
        <f t="shared" si="396"/>
        <v>0</v>
      </c>
      <c r="AC2880" s="117">
        <f t="shared" si="397"/>
        <v>0</v>
      </c>
      <c r="AD2880" s="118"/>
      <c r="AE2880" s="117" t="b">
        <f t="shared" si="398"/>
        <v>0</v>
      </c>
      <c r="AF2880" s="117">
        <f t="shared" si="399"/>
        <v>0</v>
      </c>
      <c r="AG2880" s="119">
        <f t="shared" si="400"/>
        <v>0</v>
      </c>
      <c r="AH2880" s="120" t="b">
        <f t="shared" si="401"/>
        <v>0</v>
      </c>
      <c r="AI2880" s="121">
        <f t="shared" si="402"/>
        <v>0</v>
      </c>
      <c r="AJ2880" s="122">
        <f>+C2880</f>
        <v>0</v>
      </c>
      <c r="AK2880" s="122" t="str">
        <f>IF(ISNA(VLOOKUP(postponeList!D2880,[1]Sheet!$A$2:$B$12,2,FALSE))," ",(VLOOKUP(postponeList!D2880,[1]Sheet!$A$2:$B$12,2,FALSE)))</f>
        <v xml:space="preserve"> </v>
      </c>
      <c r="AL2880" s="122" t="str">
        <f>IF(ISNA(VLOOKUP(E2880,[1]Sheet!$G$2:$H$40,2,FALSE))," ",VLOOKUP(E2880,[1]Sheet!$G$2:$H$40,2,FALSE))</f>
        <v xml:space="preserve"> </v>
      </c>
      <c r="AM2880" s="122" t="str">
        <f>IF(ISNA(VLOOKUP(G2880,[1]Sheet!$K$2:$L$159,2,FALSE))," ",(VLOOKUP(G2880,[1]Sheet!$K$2:$L$159,2,FALSE)))</f>
        <v xml:space="preserve"> </v>
      </c>
      <c r="AN2880" s="122" t="str">
        <f>IF(ISNA(VLOOKUP(I2880&amp;C2880,[1]Sheet!$D$2:$E$228,2,FALSE))," ",VLOOKUP(I2880&amp;C2880,[1]Sheet!$D$2:$E$228,2,FALSE))</f>
        <v xml:space="preserve"> </v>
      </c>
      <c r="AO2880" s="122" t="str">
        <f>+I2880&amp;C2880</f>
        <v/>
      </c>
      <c r="AP2880" s="122" t="str">
        <f>C2880&amp;D2880&amp;E2880&amp;G2880&amp;I2880&amp;O2880</f>
        <v/>
      </c>
      <c r="AQ2880" s="122" t="str">
        <f>B2880&amp;D2880&amp;N2880</f>
        <v/>
      </c>
      <c r="AR2880" s="123" t="str">
        <f>+D2880&amp;J2880</f>
        <v/>
      </c>
      <c r="AS2880" s="124" t="str">
        <f t="shared" si="403"/>
        <v/>
      </c>
      <c r="AT2880" s="125" t="str">
        <f t="shared" si="404"/>
        <v/>
      </c>
      <c r="AU2880" s="125" t="str">
        <f>IF(NOT(AT2880=""),VLOOKUP(AT2880,[1]PSI_Category!A:B,2,0),"")</f>
        <v/>
      </c>
      <c r="AV2880" s="167"/>
      <c r="AW2880" s="167"/>
      <c r="AX2880" s="167"/>
    </row>
    <row r="2881" spans="2:50" s="133" customFormat="1" ht="11.4" customHeight="1" x14ac:dyDescent="0.3">
      <c r="B2881" s="104"/>
      <c r="C2881" s="105"/>
      <c r="D2881" s="106"/>
      <c r="E2881" s="107"/>
      <c r="F2881" s="105"/>
      <c r="G2881" s="107"/>
      <c r="H2881" s="105"/>
      <c r="I2881" s="105"/>
      <c r="J2881" s="107"/>
      <c r="K2881" s="105"/>
      <c r="L2881" s="105"/>
      <c r="M2881" s="105"/>
      <c r="N2881" s="105"/>
      <c r="O2881" s="131"/>
      <c r="P2881" s="109"/>
      <c r="Q2881" s="110"/>
      <c r="R2881" s="110"/>
      <c r="S2881" s="110"/>
      <c r="T2881" s="110"/>
      <c r="U2881" s="111"/>
      <c r="V2881" s="111"/>
      <c r="W2881" s="112"/>
      <c r="X2881" s="113"/>
      <c r="Y2881" s="114"/>
      <c r="Z2881" s="115"/>
      <c r="AA2881" s="116"/>
      <c r="AB2881" s="117" t="b">
        <f t="shared" si="396"/>
        <v>0</v>
      </c>
      <c r="AC2881" s="117">
        <f t="shared" si="397"/>
        <v>0</v>
      </c>
      <c r="AD2881" s="118"/>
      <c r="AE2881" s="117" t="b">
        <f t="shared" si="398"/>
        <v>0</v>
      </c>
      <c r="AF2881" s="117">
        <f t="shared" si="399"/>
        <v>0</v>
      </c>
      <c r="AG2881" s="119">
        <f t="shared" si="400"/>
        <v>0</v>
      </c>
      <c r="AH2881" s="120" t="b">
        <f t="shared" si="401"/>
        <v>0</v>
      </c>
      <c r="AI2881" s="121">
        <f t="shared" si="402"/>
        <v>0</v>
      </c>
      <c r="AJ2881" s="122">
        <f>+C2881</f>
        <v>0</v>
      </c>
      <c r="AK2881" s="122" t="str">
        <f>IF(ISNA(VLOOKUP(postponeList!D2881,[1]Sheet!$A$2:$B$12,2,FALSE))," ",(VLOOKUP(postponeList!D2881,[1]Sheet!$A$2:$B$12,2,FALSE)))</f>
        <v xml:space="preserve"> </v>
      </c>
      <c r="AL2881" s="122" t="str">
        <f>IF(ISNA(VLOOKUP(E2881,[1]Sheet!$G$2:$H$40,2,FALSE))," ",VLOOKUP(E2881,[1]Sheet!$G$2:$H$40,2,FALSE))</f>
        <v xml:space="preserve"> </v>
      </c>
      <c r="AM2881" s="122" t="str">
        <f>IF(ISNA(VLOOKUP(G2881,[1]Sheet!$K$2:$L$159,2,FALSE))," ",(VLOOKUP(G2881,[1]Sheet!$K$2:$L$159,2,FALSE)))</f>
        <v xml:space="preserve"> </v>
      </c>
      <c r="AN2881" s="122" t="str">
        <f>IF(ISNA(VLOOKUP(I2881&amp;C2881,[1]Sheet!$D$2:$E$228,2,FALSE))," ",VLOOKUP(I2881&amp;C2881,[1]Sheet!$D$2:$E$228,2,FALSE))</f>
        <v xml:space="preserve"> </v>
      </c>
      <c r="AO2881" s="122" t="str">
        <f>+I2881&amp;C2881</f>
        <v/>
      </c>
      <c r="AP2881" s="122" t="str">
        <f>C2881&amp;D2881&amp;E2881&amp;G2881&amp;I2881&amp;O2881</f>
        <v/>
      </c>
      <c r="AQ2881" s="122" t="str">
        <f>B2881&amp;D2881&amp;N2881</f>
        <v/>
      </c>
      <c r="AR2881" s="123" t="str">
        <f>+D2881&amp;J2881</f>
        <v/>
      </c>
      <c r="AS2881" s="124" t="str">
        <f t="shared" si="403"/>
        <v/>
      </c>
      <c r="AT2881" s="125" t="str">
        <f t="shared" si="404"/>
        <v/>
      </c>
      <c r="AU2881" s="125" t="str">
        <f>IF(NOT(AT2881=""),VLOOKUP(AT2881,[1]PSI_Category!A:B,2,0),"")</f>
        <v/>
      </c>
      <c r="AV2881" s="167"/>
      <c r="AW2881" s="167"/>
      <c r="AX2881" s="167"/>
    </row>
    <row r="2882" spans="2:50" s="133" customFormat="1" ht="11.4" customHeight="1" x14ac:dyDescent="0.3">
      <c r="B2882" s="104"/>
      <c r="C2882" s="105"/>
      <c r="D2882" s="106"/>
      <c r="E2882" s="107"/>
      <c r="F2882" s="105"/>
      <c r="G2882" s="107"/>
      <c r="H2882" s="105"/>
      <c r="I2882" s="105"/>
      <c r="J2882" s="107"/>
      <c r="K2882" s="105"/>
      <c r="L2882" s="105"/>
      <c r="M2882" s="105"/>
      <c r="N2882" s="105"/>
      <c r="O2882" s="131"/>
      <c r="P2882" s="109"/>
      <c r="Q2882" s="110"/>
      <c r="R2882" s="110"/>
      <c r="S2882" s="110"/>
      <c r="T2882" s="110"/>
      <c r="U2882" s="111"/>
      <c r="V2882" s="111"/>
      <c r="W2882" s="112"/>
      <c r="X2882" s="113"/>
      <c r="Y2882" s="114"/>
      <c r="Z2882" s="115"/>
      <c r="AA2882" s="116"/>
      <c r="AB2882" s="117" t="b">
        <f t="shared" si="396"/>
        <v>0</v>
      </c>
      <c r="AC2882" s="117">
        <f t="shared" si="397"/>
        <v>0</v>
      </c>
      <c r="AD2882" s="118"/>
      <c r="AE2882" s="117" t="b">
        <f t="shared" si="398"/>
        <v>0</v>
      </c>
      <c r="AF2882" s="117">
        <f t="shared" si="399"/>
        <v>0</v>
      </c>
      <c r="AG2882" s="119">
        <f t="shared" si="400"/>
        <v>0</v>
      </c>
      <c r="AH2882" s="120" t="b">
        <f t="shared" si="401"/>
        <v>0</v>
      </c>
      <c r="AI2882" s="121">
        <f t="shared" si="402"/>
        <v>0</v>
      </c>
      <c r="AJ2882" s="122">
        <f>+C2882</f>
        <v>0</v>
      </c>
      <c r="AK2882" s="122" t="str">
        <f>IF(ISNA(VLOOKUP(postponeList!D2882,[1]Sheet!$A$2:$B$12,2,FALSE))," ",(VLOOKUP(postponeList!D2882,[1]Sheet!$A$2:$B$12,2,FALSE)))</f>
        <v xml:space="preserve"> </v>
      </c>
      <c r="AL2882" s="122" t="str">
        <f>IF(ISNA(VLOOKUP(E2882,[1]Sheet!$G$2:$H$40,2,FALSE))," ",VLOOKUP(E2882,[1]Sheet!$G$2:$H$40,2,FALSE))</f>
        <v xml:space="preserve"> </v>
      </c>
      <c r="AM2882" s="122" t="str">
        <f>IF(ISNA(VLOOKUP(G2882,[1]Sheet!$K$2:$L$159,2,FALSE))," ",(VLOOKUP(G2882,[1]Sheet!$K$2:$L$159,2,FALSE)))</f>
        <v xml:space="preserve"> </v>
      </c>
      <c r="AN2882" s="122" t="str">
        <f>IF(ISNA(VLOOKUP(I2882&amp;C2882,[1]Sheet!$D$2:$E$228,2,FALSE))," ",VLOOKUP(I2882&amp;C2882,[1]Sheet!$D$2:$E$228,2,FALSE))</f>
        <v xml:space="preserve"> </v>
      </c>
      <c r="AO2882" s="122" t="str">
        <f>+I2882&amp;C2882</f>
        <v/>
      </c>
      <c r="AP2882" s="122" t="str">
        <f>C2882&amp;D2882&amp;E2882&amp;G2882&amp;I2882&amp;O2882</f>
        <v/>
      </c>
      <c r="AQ2882" s="122" t="str">
        <f>B2882&amp;D2882&amp;N2882</f>
        <v/>
      </c>
      <c r="AR2882" s="123" t="str">
        <f>+D2882&amp;J2882</f>
        <v/>
      </c>
      <c r="AS2882" s="124" t="str">
        <f t="shared" si="403"/>
        <v/>
      </c>
      <c r="AT2882" s="125" t="str">
        <f t="shared" si="404"/>
        <v/>
      </c>
      <c r="AU2882" s="125" t="str">
        <f>IF(NOT(AT2882=""),VLOOKUP(AT2882,[1]PSI_Category!A:B,2,0),"")</f>
        <v/>
      </c>
      <c r="AV2882" s="167"/>
      <c r="AW2882" s="167"/>
      <c r="AX2882" s="167"/>
    </row>
    <row r="2883" spans="2:50" s="133" customFormat="1" ht="11.4" customHeight="1" x14ac:dyDescent="0.3">
      <c r="B2883" s="104"/>
      <c r="C2883" s="105"/>
      <c r="D2883" s="106"/>
      <c r="E2883" s="107"/>
      <c r="F2883" s="105"/>
      <c r="G2883" s="107"/>
      <c r="H2883" s="105"/>
      <c r="I2883" s="105"/>
      <c r="J2883" s="107"/>
      <c r="K2883" s="105"/>
      <c r="L2883" s="105"/>
      <c r="M2883" s="105"/>
      <c r="N2883" s="105"/>
      <c r="O2883" s="131"/>
      <c r="P2883" s="109"/>
      <c r="Q2883" s="110"/>
      <c r="R2883" s="110"/>
      <c r="S2883" s="110"/>
      <c r="T2883" s="110"/>
      <c r="U2883" s="111"/>
      <c r="V2883" s="111"/>
      <c r="W2883" s="112"/>
      <c r="X2883" s="113"/>
      <c r="Y2883" s="114"/>
      <c r="Z2883" s="115"/>
      <c r="AA2883" s="116"/>
      <c r="AB2883" s="117" t="b">
        <f t="shared" si="396"/>
        <v>0</v>
      </c>
      <c r="AC2883" s="117">
        <f t="shared" si="397"/>
        <v>0</v>
      </c>
      <c r="AD2883" s="118"/>
      <c r="AE2883" s="117" t="b">
        <f t="shared" si="398"/>
        <v>0</v>
      </c>
      <c r="AF2883" s="117">
        <f t="shared" si="399"/>
        <v>0</v>
      </c>
      <c r="AG2883" s="119">
        <f t="shared" si="400"/>
        <v>0</v>
      </c>
      <c r="AH2883" s="120" t="b">
        <f t="shared" si="401"/>
        <v>0</v>
      </c>
      <c r="AI2883" s="121">
        <f t="shared" si="402"/>
        <v>0</v>
      </c>
      <c r="AJ2883" s="122">
        <f>+C2883</f>
        <v>0</v>
      </c>
      <c r="AK2883" s="122" t="str">
        <f>IF(ISNA(VLOOKUP(postponeList!D2883,[1]Sheet!$A$2:$B$12,2,FALSE))," ",(VLOOKUP(postponeList!D2883,[1]Sheet!$A$2:$B$12,2,FALSE)))</f>
        <v xml:space="preserve"> </v>
      </c>
      <c r="AL2883" s="122" t="str">
        <f>IF(ISNA(VLOOKUP(E2883,[1]Sheet!$G$2:$H$40,2,FALSE))," ",VLOOKUP(E2883,[1]Sheet!$G$2:$H$40,2,FALSE))</f>
        <v xml:space="preserve"> </v>
      </c>
      <c r="AM2883" s="122" t="str">
        <f>IF(ISNA(VLOOKUP(G2883,[1]Sheet!$K$2:$L$159,2,FALSE))," ",(VLOOKUP(G2883,[1]Sheet!$K$2:$L$159,2,FALSE)))</f>
        <v xml:space="preserve"> </v>
      </c>
      <c r="AN2883" s="122" t="str">
        <f>IF(ISNA(VLOOKUP(I2883&amp;C2883,[1]Sheet!$D$2:$E$228,2,FALSE))," ",VLOOKUP(I2883&amp;C2883,[1]Sheet!$D$2:$E$228,2,FALSE))</f>
        <v xml:space="preserve"> </v>
      </c>
      <c r="AO2883" s="122" t="str">
        <f>+I2883&amp;C2883</f>
        <v/>
      </c>
      <c r="AP2883" s="122" t="str">
        <f>C2883&amp;D2883&amp;E2883&amp;G2883&amp;I2883&amp;O2883</f>
        <v/>
      </c>
      <c r="AQ2883" s="122" t="str">
        <f>B2883&amp;D2883&amp;N2883</f>
        <v/>
      </c>
      <c r="AR2883" s="123" t="str">
        <f>+D2883&amp;J2883</f>
        <v/>
      </c>
      <c r="AS2883" s="124" t="str">
        <f t="shared" si="403"/>
        <v/>
      </c>
      <c r="AT2883" s="125" t="str">
        <f t="shared" si="404"/>
        <v/>
      </c>
      <c r="AU2883" s="125" t="str">
        <f>IF(NOT(AT2883=""),VLOOKUP(AT2883,[1]PSI_Category!A:B,2,0),"")</f>
        <v/>
      </c>
      <c r="AV2883" s="167"/>
      <c r="AW2883" s="167"/>
      <c r="AX2883" s="167"/>
    </row>
    <row r="2884" spans="2:50" s="133" customFormat="1" ht="11.4" customHeight="1" x14ac:dyDescent="0.3">
      <c r="B2884" s="104"/>
      <c r="C2884" s="105"/>
      <c r="D2884" s="106"/>
      <c r="E2884" s="107"/>
      <c r="F2884" s="105"/>
      <c r="G2884" s="107"/>
      <c r="H2884" s="105"/>
      <c r="I2884" s="105"/>
      <c r="J2884" s="107"/>
      <c r="K2884" s="105"/>
      <c r="L2884" s="105"/>
      <c r="M2884" s="105"/>
      <c r="N2884" s="105"/>
      <c r="O2884" s="131"/>
      <c r="P2884" s="109"/>
      <c r="Q2884" s="110"/>
      <c r="R2884" s="110"/>
      <c r="S2884" s="110"/>
      <c r="T2884" s="110"/>
      <c r="U2884" s="111"/>
      <c r="V2884" s="111"/>
      <c r="W2884" s="112"/>
      <c r="X2884" s="113"/>
      <c r="Y2884" s="114"/>
      <c r="Z2884" s="115"/>
      <c r="AA2884" s="116"/>
      <c r="AB2884" s="117" t="b">
        <f t="shared" si="396"/>
        <v>0</v>
      </c>
      <c r="AC2884" s="117">
        <f t="shared" si="397"/>
        <v>0</v>
      </c>
      <c r="AD2884" s="118"/>
      <c r="AE2884" s="117" t="b">
        <f t="shared" si="398"/>
        <v>0</v>
      </c>
      <c r="AF2884" s="117">
        <f t="shared" si="399"/>
        <v>0</v>
      </c>
      <c r="AG2884" s="119">
        <f t="shared" si="400"/>
        <v>0</v>
      </c>
      <c r="AH2884" s="120" t="b">
        <f t="shared" si="401"/>
        <v>0</v>
      </c>
      <c r="AI2884" s="121">
        <f t="shared" si="402"/>
        <v>0</v>
      </c>
      <c r="AJ2884" s="122">
        <f>+C2884</f>
        <v>0</v>
      </c>
      <c r="AK2884" s="122" t="str">
        <f>IF(ISNA(VLOOKUP(postponeList!D2884,[1]Sheet!$A$2:$B$12,2,FALSE))," ",(VLOOKUP(postponeList!D2884,[1]Sheet!$A$2:$B$12,2,FALSE)))</f>
        <v xml:space="preserve"> </v>
      </c>
      <c r="AL2884" s="122" t="str">
        <f>IF(ISNA(VLOOKUP(E2884,[1]Sheet!$G$2:$H$40,2,FALSE))," ",VLOOKUP(E2884,[1]Sheet!$G$2:$H$40,2,FALSE))</f>
        <v xml:space="preserve"> </v>
      </c>
      <c r="AM2884" s="122" t="str">
        <f>IF(ISNA(VLOOKUP(G2884,[1]Sheet!$K$2:$L$159,2,FALSE))," ",(VLOOKUP(G2884,[1]Sheet!$K$2:$L$159,2,FALSE)))</f>
        <v xml:space="preserve"> </v>
      </c>
      <c r="AN2884" s="122" t="str">
        <f>IF(ISNA(VLOOKUP(I2884&amp;C2884,[1]Sheet!$D$2:$E$228,2,FALSE))," ",VLOOKUP(I2884&amp;C2884,[1]Sheet!$D$2:$E$228,2,FALSE))</f>
        <v xml:space="preserve"> </v>
      </c>
      <c r="AO2884" s="122" t="str">
        <f>+I2884&amp;C2884</f>
        <v/>
      </c>
      <c r="AP2884" s="122" t="str">
        <f>C2884&amp;D2884&amp;E2884&amp;G2884&amp;I2884&amp;O2884</f>
        <v/>
      </c>
      <c r="AQ2884" s="122" t="str">
        <f>B2884&amp;D2884&amp;N2884</f>
        <v/>
      </c>
      <c r="AR2884" s="123" t="str">
        <f>+D2884&amp;J2884</f>
        <v/>
      </c>
      <c r="AS2884" s="124" t="str">
        <f t="shared" si="403"/>
        <v/>
      </c>
      <c r="AT2884" s="125" t="str">
        <f t="shared" si="404"/>
        <v/>
      </c>
      <c r="AU2884" s="125" t="str">
        <f>IF(NOT(AT2884=""),VLOOKUP(AT2884,[1]PSI_Category!A:B,2,0),"")</f>
        <v/>
      </c>
      <c r="AV2884" s="167"/>
      <c r="AW2884" s="167"/>
      <c r="AX2884" s="167"/>
    </row>
    <row r="2885" spans="2:50" s="133" customFormat="1" ht="11.4" customHeight="1" x14ac:dyDescent="0.3">
      <c r="B2885" s="104"/>
      <c r="C2885" s="105"/>
      <c r="D2885" s="106"/>
      <c r="E2885" s="107"/>
      <c r="F2885" s="105"/>
      <c r="G2885" s="107"/>
      <c r="H2885" s="105"/>
      <c r="I2885" s="105"/>
      <c r="J2885" s="107"/>
      <c r="K2885" s="105"/>
      <c r="L2885" s="105"/>
      <c r="M2885" s="105"/>
      <c r="N2885" s="105"/>
      <c r="O2885" s="131"/>
      <c r="P2885" s="109"/>
      <c r="Q2885" s="110"/>
      <c r="R2885" s="110"/>
      <c r="S2885" s="110"/>
      <c r="T2885" s="110"/>
      <c r="U2885" s="111"/>
      <c r="V2885" s="111"/>
      <c r="W2885" s="112"/>
      <c r="X2885" s="113"/>
      <c r="Y2885" s="114"/>
      <c r="Z2885" s="115"/>
      <c r="AA2885" s="116"/>
      <c r="AB2885" s="117" t="b">
        <f t="shared" si="396"/>
        <v>0</v>
      </c>
      <c r="AC2885" s="117">
        <f t="shared" si="397"/>
        <v>0</v>
      </c>
      <c r="AD2885" s="118"/>
      <c r="AE2885" s="117" t="b">
        <f t="shared" si="398"/>
        <v>0</v>
      </c>
      <c r="AF2885" s="117">
        <f t="shared" si="399"/>
        <v>0</v>
      </c>
      <c r="AG2885" s="119">
        <f t="shared" si="400"/>
        <v>0</v>
      </c>
      <c r="AH2885" s="120" t="b">
        <f t="shared" si="401"/>
        <v>0</v>
      </c>
      <c r="AI2885" s="121">
        <f t="shared" si="402"/>
        <v>0</v>
      </c>
      <c r="AJ2885" s="122">
        <f>+C2885</f>
        <v>0</v>
      </c>
      <c r="AK2885" s="122" t="str">
        <f>IF(ISNA(VLOOKUP(postponeList!D2885,[1]Sheet!$A$2:$B$12,2,FALSE))," ",(VLOOKUP(postponeList!D2885,[1]Sheet!$A$2:$B$12,2,FALSE)))</f>
        <v xml:space="preserve"> </v>
      </c>
      <c r="AL2885" s="122" t="str">
        <f>IF(ISNA(VLOOKUP(E2885,[1]Sheet!$G$2:$H$40,2,FALSE))," ",VLOOKUP(E2885,[1]Sheet!$G$2:$H$40,2,FALSE))</f>
        <v xml:space="preserve"> </v>
      </c>
      <c r="AM2885" s="122" t="str">
        <f>IF(ISNA(VLOOKUP(G2885,[1]Sheet!$K$2:$L$159,2,FALSE))," ",(VLOOKUP(G2885,[1]Sheet!$K$2:$L$159,2,FALSE)))</f>
        <v xml:space="preserve"> </v>
      </c>
      <c r="AN2885" s="122" t="str">
        <f>IF(ISNA(VLOOKUP(I2885&amp;C2885,[1]Sheet!$D$2:$E$228,2,FALSE))," ",VLOOKUP(I2885&amp;C2885,[1]Sheet!$D$2:$E$228,2,FALSE))</f>
        <v xml:space="preserve"> </v>
      </c>
      <c r="AO2885" s="122" t="str">
        <f>+I2885&amp;C2885</f>
        <v/>
      </c>
      <c r="AP2885" s="122" t="str">
        <f>C2885&amp;D2885&amp;E2885&amp;G2885&amp;I2885&amp;O2885</f>
        <v/>
      </c>
      <c r="AQ2885" s="122" t="str">
        <f>B2885&amp;D2885&amp;N2885</f>
        <v/>
      </c>
      <c r="AR2885" s="123" t="str">
        <f>+D2885&amp;J2885</f>
        <v/>
      </c>
      <c r="AS2885" s="124" t="str">
        <f t="shared" si="403"/>
        <v/>
      </c>
      <c r="AT2885" s="125" t="str">
        <f t="shared" si="404"/>
        <v/>
      </c>
      <c r="AU2885" s="125" t="str">
        <f>IF(NOT(AT2885=""),VLOOKUP(AT2885,[1]PSI_Category!A:B,2,0),"")</f>
        <v/>
      </c>
      <c r="AV2885" s="167"/>
      <c r="AW2885" s="167"/>
      <c r="AX2885" s="167"/>
    </row>
    <row r="2886" spans="2:50" s="133" customFormat="1" ht="11.4" customHeight="1" x14ac:dyDescent="0.3">
      <c r="B2886" s="104"/>
      <c r="C2886" s="105"/>
      <c r="D2886" s="106"/>
      <c r="E2886" s="107"/>
      <c r="F2886" s="105"/>
      <c r="G2886" s="107"/>
      <c r="H2886" s="105"/>
      <c r="I2886" s="105"/>
      <c r="J2886" s="107"/>
      <c r="K2886" s="105"/>
      <c r="L2886" s="105"/>
      <c r="M2886" s="105"/>
      <c r="N2886" s="105"/>
      <c r="O2886" s="131"/>
      <c r="P2886" s="109"/>
      <c r="Q2886" s="110"/>
      <c r="R2886" s="110"/>
      <c r="S2886" s="110"/>
      <c r="T2886" s="110"/>
      <c r="U2886" s="111"/>
      <c r="V2886" s="111"/>
      <c r="W2886" s="112"/>
      <c r="X2886" s="113"/>
      <c r="Y2886" s="114"/>
      <c r="Z2886" s="115"/>
      <c r="AA2886" s="116"/>
      <c r="AB2886" s="117" t="b">
        <f t="shared" ref="AB2886:AB2949" si="405">IF($Y2886=$AB$3,$Z2886*AA2886,IF($Y2886=$AC$3,$Z2886*AA2886/$AF$3,IF($Y2886=$AH$3,$Z2886*AA2886/$AI$3,IF($Y2886=$AJ$3,$Z2886*AA2886/$AK$3))))</f>
        <v>0</v>
      </c>
      <c r="AC2886" s="117">
        <f t="shared" ref="AC2886:AC2949" si="406">AB2886*$AF$3/1000</f>
        <v>0</v>
      </c>
      <c r="AD2886" s="118"/>
      <c r="AE2886" s="117" t="b">
        <f t="shared" ref="AE2886:AE2949" si="407">IF($Y2886=$AB$3,$Z2886*AD2886, IF($Y2886=$AC$3, $Z2886*AD2886/$AF$3, IF($Y2886=$AH$3, $Z2886*AD2886/$AI$3, IF($Y2886=$AJ$3, $Z2886*AD2886/$AK$3))))</f>
        <v>0</v>
      </c>
      <c r="AF2886" s="117">
        <f t="shared" ref="AF2886:AF2949" si="408">AE2886*$AF$3/1000</f>
        <v>0</v>
      </c>
      <c r="AG2886" s="119">
        <f t="shared" ref="AG2886:AG2949" si="409">+AA2886-AD2886</f>
        <v>0</v>
      </c>
      <c r="AH2886" s="120" t="b">
        <f t="shared" ref="AH2886:AH2949" si="410">IF($Y2886=$AB$3,$Z2886*AG2886, IF($Y2886=$AC$3, $Z2886*AG2886/$AF$3, IF($Y2886=$AH$3, $Z2886*AG2886/$AI$3, IF($Y2886=$AJ$3, $Z2886*AG2886/$AK$3))))</f>
        <v>0</v>
      </c>
      <c r="AI2886" s="121">
        <f t="shared" ref="AI2886:AI2949" si="411">AH2886*$AF$3/1000</f>
        <v>0</v>
      </c>
      <c r="AJ2886" s="122">
        <f>+C2886</f>
        <v>0</v>
      </c>
      <c r="AK2886" s="122" t="str">
        <f>IF(ISNA(VLOOKUP(postponeList!D2886,[1]Sheet!$A$2:$B$12,2,FALSE))," ",(VLOOKUP(postponeList!D2886,[1]Sheet!$A$2:$B$12,2,FALSE)))</f>
        <v xml:space="preserve"> </v>
      </c>
      <c r="AL2886" s="122" t="str">
        <f>IF(ISNA(VLOOKUP(E2886,[1]Sheet!$G$2:$H$40,2,FALSE))," ",VLOOKUP(E2886,[1]Sheet!$G$2:$H$40,2,FALSE))</f>
        <v xml:space="preserve"> </v>
      </c>
      <c r="AM2886" s="122" t="str">
        <f>IF(ISNA(VLOOKUP(G2886,[1]Sheet!$K$2:$L$159,2,FALSE))," ",(VLOOKUP(G2886,[1]Sheet!$K$2:$L$159,2,FALSE)))</f>
        <v xml:space="preserve"> </v>
      </c>
      <c r="AN2886" s="122" t="str">
        <f>IF(ISNA(VLOOKUP(I2886&amp;C2886,[1]Sheet!$D$2:$E$228,2,FALSE))," ",VLOOKUP(I2886&amp;C2886,[1]Sheet!$D$2:$E$228,2,FALSE))</f>
        <v xml:space="preserve"> </v>
      </c>
      <c r="AO2886" s="122" t="str">
        <f>+I2886&amp;C2886</f>
        <v/>
      </c>
      <c r="AP2886" s="122" t="str">
        <f>C2886&amp;D2886&amp;E2886&amp;G2886&amp;I2886&amp;O2886</f>
        <v/>
      </c>
      <c r="AQ2886" s="122" t="str">
        <f>B2886&amp;D2886&amp;N2886</f>
        <v/>
      </c>
      <c r="AR2886" s="123" t="str">
        <f>+D2886&amp;J2886</f>
        <v/>
      </c>
      <c r="AS2886" s="124" t="str">
        <f t="shared" ref="AS2886:AS2949" si="412">LEFT(V2886,3)</f>
        <v/>
      </c>
      <c r="AT2886" s="125" t="str">
        <f t="shared" ref="AT2886:AT2949" si="413">IFERROR(TRIM(M2886),"")</f>
        <v/>
      </c>
      <c r="AU2886" s="125" t="str">
        <f>IF(NOT(AT2886=""),VLOOKUP(AT2886,[1]PSI_Category!A:B,2,0),"")</f>
        <v/>
      </c>
      <c r="AV2886" s="167"/>
      <c r="AW2886" s="167"/>
      <c r="AX2886" s="167"/>
    </row>
    <row r="2887" spans="2:50" s="133" customFormat="1" ht="11.4" customHeight="1" x14ac:dyDescent="0.3">
      <c r="B2887" s="104"/>
      <c r="C2887" s="105"/>
      <c r="D2887" s="106"/>
      <c r="E2887" s="107"/>
      <c r="F2887" s="105"/>
      <c r="G2887" s="107"/>
      <c r="H2887" s="105"/>
      <c r="I2887" s="105"/>
      <c r="J2887" s="107"/>
      <c r="K2887" s="105"/>
      <c r="L2887" s="105"/>
      <c r="M2887" s="105"/>
      <c r="N2887" s="105"/>
      <c r="O2887" s="131"/>
      <c r="P2887" s="109"/>
      <c r="Q2887" s="110"/>
      <c r="R2887" s="110"/>
      <c r="S2887" s="110"/>
      <c r="T2887" s="110"/>
      <c r="U2887" s="111"/>
      <c r="V2887" s="111"/>
      <c r="W2887" s="112"/>
      <c r="X2887" s="113"/>
      <c r="Y2887" s="114"/>
      <c r="Z2887" s="115"/>
      <c r="AA2887" s="116"/>
      <c r="AB2887" s="117" t="b">
        <f t="shared" si="405"/>
        <v>0</v>
      </c>
      <c r="AC2887" s="117">
        <f t="shared" si="406"/>
        <v>0</v>
      </c>
      <c r="AD2887" s="118"/>
      <c r="AE2887" s="117" t="b">
        <f t="shared" si="407"/>
        <v>0</v>
      </c>
      <c r="AF2887" s="117">
        <f t="shared" si="408"/>
        <v>0</v>
      </c>
      <c r="AG2887" s="119">
        <f t="shared" si="409"/>
        <v>0</v>
      </c>
      <c r="AH2887" s="120" t="b">
        <f t="shared" si="410"/>
        <v>0</v>
      </c>
      <c r="AI2887" s="121">
        <f t="shared" si="411"/>
        <v>0</v>
      </c>
      <c r="AJ2887" s="122">
        <f>+C2887</f>
        <v>0</v>
      </c>
      <c r="AK2887" s="122" t="str">
        <f>IF(ISNA(VLOOKUP(postponeList!D2887,[1]Sheet!$A$2:$B$12,2,FALSE))," ",(VLOOKUP(postponeList!D2887,[1]Sheet!$A$2:$B$12,2,FALSE)))</f>
        <v xml:space="preserve"> </v>
      </c>
      <c r="AL2887" s="122" t="str">
        <f>IF(ISNA(VLOOKUP(E2887,[1]Sheet!$G$2:$H$40,2,FALSE))," ",VLOOKUP(E2887,[1]Sheet!$G$2:$H$40,2,FALSE))</f>
        <v xml:space="preserve"> </v>
      </c>
      <c r="AM2887" s="122" t="str">
        <f>IF(ISNA(VLOOKUP(G2887,[1]Sheet!$K$2:$L$159,2,FALSE))," ",(VLOOKUP(G2887,[1]Sheet!$K$2:$L$159,2,FALSE)))</f>
        <v xml:space="preserve"> </v>
      </c>
      <c r="AN2887" s="122" t="str">
        <f>IF(ISNA(VLOOKUP(I2887&amp;C2887,[1]Sheet!$D$2:$E$228,2,FALSE))," ",VLOOKUP(I2887&amp;C2887,[1]Sheet!$D$2:$E$228,2,FALSE))</f>
        <v xml:space="preserve"> </v>
      </c>
      <c r="AO2887" s="122" t="str">
        <f>+I2887&amp;C2887</f>
        <v/>
      </c>
      <c r="AP2887" s="122" t="str">
        <f>C2887&amp;D2887&amp;E2887&amp;G2887&amp;I2887&amp;O2887</f>
        <v/>
      </c>
      <c r="AQ2887" s="122" t="str">
        <f>B2887&amp;D2887&amp;N2887</f>
        <v/>
      </c>
      <c r="AR2887" s="123" t="str">
        <f>+D2887&amp;J2887</f>
        <v/>
      </c>
      <c r="AS2887" s="124" t="str">
        <f t="shared" si="412"/>
        <v/>
      </c>
      <c r="AT2887" s="125" t="str">
        <f t="shared" si="413"/>
        <v/>
      </c>
      <c r="AU2887" s="125" t="str">
        <f>IF(NOT(AT2887=""),VLOOKUP(AT2887,[1]PSI_Category!A:B,2,0),"")</f>
        <v/>
      </c>
      <c r="AV2887" s="167"/>
      <c r="AW2887" s="167"/>
      <c r="AX2887" s="167"/>
    </row>
    <row r="2888" spans="2:50" s="133" customFormat="1" ht="11.4" customHeight="1" x14ac:dyDescent="0.3">
      <c r="B2888" s="104"/>
      <c r="C2888" s="105"/>
      <c r="D2888" s="106"/>
      <c r="E2888" s="107"/>
      <c r="F2888" s="105"/>
      <c r="G2888" s="107"/>
      <c r="H2888" s="105"/>
      <c r="I2888" s="105"/>
      <c r="J2888" s="107"/>
      <c r="K2888" s="105"/>
      <c r="L2888" s="105"/>
      <c r="M2888" s="105"/>
      <c r="N2888" s="105"/>
      <c r="O2888" s="131"/>
      <c r="P2888" s="109"/>
      <c r="Q2888" s="110"/>
      <c r="R2888" s="110"/>
      <c r="S2888" s="110"/>
      <c r="T2888" s="110"/>
      <c r="U2888" s="111"/>
      <c r="V2888" s="111"/>
      <c r="W2888" s="112"/>
      <c r="X2888" s="113"/>
      <c r="Y2888" s="114"/>
      <c r="Z2888" s="115"/>
      <c r="AA2888" s="116"/>
      <c r="AB2888" s="117" t="b">
        <f t="shared" si="405"/>
        <v>0</v>
      </c>
      <c r="AC2888" s="117">
        <f t="shared" si="406"/>
        <v>0</v>
      </c>
      <c r="AD2888" s="118"/>
      <c r="AE2888" s="117" t="b">
        <f t="shared" si="407"/>
        <v>0</v>
      </c>
      <c r="AF2888" s="117">
        <f t="shared" si="408"/>
        <v>0</v>
      </c>
      <c r="AG2888" s="119">
        <f t="shared" si="409"/>
        <v>0</v>
      </c>
      <c r="AH2888" s="120" t="b">
        <f t="shared" si="410"/>
        <v>0</v>
      </c>
      <c r="AI2888" s="121">
        <f t="shared" si="411"/>
        <v>0</v>
      </c>
      <c r="AJ2888" s="122">
        <f>+C2888</f>
        <v>0</v>
      </c>
      <c r="AK2888" s="122" t="str">
        <f>IF(ISNA(VLOOKUP(postponeList!D2888,[1]Sheet!$A$2:$B$12,2,FALSE))," ",(VLOOKUP(postponeList!D2888,[1]Sheet!$A$2:$B$12,2,FALSE)))</f>
        <v xml:space="preserve"> </v>
      </c>
      <c r="AL2888" s="122" t="str">
        <f>IF(ISNA(VLOOKUP(E2888,[1]Sheet!$G$2:$H$40,2,FALSE))," ",VLOOKUP(E2888,[1]Sheet!$G$2:$H$40,2,FALSE))</f>
        <v xml:space="preserve"> </v>
      </c>
      <c r="AM2888" s="122" t="str">
        <f>IF(ISNA(VLOOKUP(G2888,[1]Sheet!$K$2:$L$159,2,FALSE))," ",(VLOOKUP(G2888,[1]Sheet!$K$2:$L$159,2,FALSE)))</f>
        <v xml:space="preserve"> </v>
      </c>
      <c r="AN2888" s="122" t="str">
        <f>IF(ISNA(VLOOKUP(I2888&amp;C2888,[1]Sheet!$D$2:$E$228,2,FALSE))," ",VLOOKUP(I2888&amp;C2888,[1]Sheet!$D$2:$E$228,2,FALSE))</f>
        <v xml:space="preserve"> </v>
      </c>
      <c r="AO2888" s="122" t="str">
        <f>+I2888&amp;C2888</f>
        <v/>
      </c>
      <c r="AP2888" s="122" t="str">
        <f>C2888&amp;D2888&amp;E2888&amp;G2888&amp;I2888&amp;O2888</f>
        <v/>
      </c>
      <c r="AQ2888" s="122" t="str">
        <f>B2888&amp;D2888&amp;N2888</f>
        <v/>
      </c>
      <c r="AR2888" s="123" t="str">
        <f>+D2888&amp;J2888</f>
        <v/>
      </c>
      <c r="AS2888" s="124" t="str">
        <f t="shared" si="412"/>
        <v/>
      </c>
      <c r="AT2888" s="125" t="str">
        <f t="shared" si="413"/>
        <v/>
      </c>
      <c r="AU2888" s="125" t="str">
        <f>IF(NOT(AT2888=""),VLOOKUP(AT2888,[1]PSI_Category!A:B,2,0),"")</f>
        <v/>
      </c>
      <c r="AV2888" s="167"/>
      <c r="AW2888" s="167"/>
      <c r="AX2888" s="167"/>
    </row>
    <row r="2889" spans="2:50" s="133" customFormat="1" ht="11.4" customHeight="1" x14ac:dyDescent="0.3">
      <c r="B2889" s="104"/>
      <c r="C2889" s="105"/>
      <c r="D2889" s="106"/>
      <c r="E2889" s="107"/>
      <c r="F2889" s="105"/>
      <c r="G2889" s="107"/>
      <c r="H2889" s="105"/>
      <c r="I2889" s="105"/>
      <c r="J2889" s="107"/>
      <c r="K2889" s="105"/>
      <c r="L2889" s="105"/>
      <c r="M2889" s="105"/>
      <c r="N2889" s="105"/>
      <c r="O2889" s="105"/>
      <c r="P2889" s="109"/>
      <c r="Q2889" s="110"/>
      <c r="R2889" s="110"/>
      <c r="S2889" s="110"/>
      <c r="T2889" s="110"/>
      <c r="U2889" s="111"/>
      <c r="V2889" s="111"/>
      <c r="W2889" s="112"/>
      <c r="X2889" s="113"/>
      <c r="Y2889" s="114"/>
      <c r="Z2889" s="115"/>
      <c r="AA2889" s="116"/>
      <c r="AB2889" s="117" t="b">
        <f t="shared" si="405"/>
        <v>0</v>
      </c>
      <c r="AC2889" s="117">
        <f t="shared" si="406"/>
        <v>0</v>
      </c>
      <c r="AD2889" s="118"/>
      <c r="AE2889" s="117" t="b">
        <f t="shared" si="407"/>
        <v>0</v>
      </c>
      <c r="AF2889" s="117">
        <f t="shared" si="408"/>
        <v>0</v>
      </c>
      <c r="AG2889" s="119">
        <f t="shared" si="409"/>
        <v>0</v>
      </c>
      <c r="AH2889" s="120" t="b">
        <f t="shared" si="410"/>
        <v>0</v>
      </c>
      <c r="AI2889" s="121">
        <f t="shared" si="411"/>
        <v>0</v>
      </c>
      <c r="AJ2889" s="122">
        <f>+C2889</f>
        <v>0</v>
      </c>
      <c r="AK2889" s="122" t="str">
        <f>IF(ISNA(VLOOKUP(postponeList!D2889,[1]Sheet!$A$2:$B$12,2,FALSE))," ",(VLOOKUP(postponeList!D2889,[1]Sheet!$A$2:$B$12,2,FALSE)))</f>
        <v xml:space="preserve"> </v>
      </c>
      <c r="AL2889" s="122" t="str">
        <f>IF(ISNA(VLOOKUP(E2889,[1]Sheet!$G$2:$H$40,2,FALSE))," ",VLOOKUP(E2889,[1]Sheet!$G$2:$H$40,2,FALSE))</f>
        <v xml:space="preserve"> </v>
      </c>
      <c r="AM2889" s="122" t="str">
        <f>IF(ISNA(VLOOKUP(G2889,[1]Sheet!$K$2:$L$159,2,FALSE))," ",(VLOOKUP(G2889,[1]Sheet!$K$2:$L$159,2,FALSE)))</f>
        <v xml:space="preserve"> </v>
      </c>
      <c r="AN2889" s="122" t="str">
        <f>IF(ISNA(VLOOKUP(I2889&amp;C2889,[1]Sheet!$D$2:$E$228,2,FALSE))," ",VLOOKUP(I2889&amp;C2889,[1]Sheet!$D$2:$E$228,2,FALSE))</f>
        <v xml:space="preserve"> </v>
      </c>
      <c r="AO2889" s="122" t="str">
        <f>+I2889&amp;C2889</f>
        <v/>
      </c>
      <c r="AP2889" s="122" t="str">
        <f>C2889&amp;D2889&amp;E2889&amp;G2889&amp;I2889&amp;O2889</f>
        <v/>
      </c>
      <c r="AQ2889" s="122" t="str">
        <f>B2889&amp;D2889&amp;N2889</f>
        <v/>
      </c>
      <c r="AR2889" s="123" t="str">
        <f>+D2889&amp;J2889</f>
        <v/>
      </c>
      <c r="AS2889" s="124" t="str">
        <f t="shared" si="412"/>
        <v/>
      </c>
      <c r="AT2889" s="125" t="str">
        <f t="shared" si="413"/>
        <v/>
      </c>
      <c r="AU2889" s="125" t="str">
        <f>IF(NOT(AT2889=""),VLOOKUP(AT2889,[1]PSI_Category!A:B,2,0),"")</f>
        <v/>
      </c>
      <c r="AV2889" s="167"/>
      <c r="AW2889" s="167"/>
      <c r="AX2889" s="167"/>
    </row>
    <row r="2890" spans="2:50" s="133" customFormat="1" ht="11.4" customHeight="1" x14ac:dyDescent="0.3">
      <c r="B2890" s="104"/>
      <c r="C2890" s="105"/>
      <c r="D2890" s="106"/>
      <c r="E2890" s="107"/>
      <c r="F2890" s="105"/>
      <c r="G2890" s="107"/>
      <c r="H2890" s="105"/>
      <c r="I2890" s="105"/>
      <c r="J2890" s="107"/>
      <c r="K2890" s="105"/>
      <c r="L2890" s="105"/>
      <c r="M2890" s="105"/>
      <c r="N2890" s="105"/>
      <c r="O2890" s="105"/>
      <c r="P2890" s="109"/>
      <c r="Q2890" s="110"/>
      <c r="R2890" s="110"/>
      <c r="S2890" s="110"/>
      <c r="T2890" s="110"/>
      <c r="U2890" s="111"/>
      <c r="V2890" s="111"/>
      <c r="W2890" s="112"/>
      <c r="X2890" s="113"/>
      <c r="Y2890" s="114"/>
      <c r="Z2890" s="115"/>
      <c r="AA2890" s="116"/>
      <c r="AB2890" s="117" t="b">
        <f t="shared" si="405"/>
        <v>0</v>
      </c>
      <c r="AC2890" s="117">
        <f t="shared" si="406"/>
        <v>0</v>
      </c>
      <c r="AD2890" s="118"/>
      <c r="AE2890" s="117" t="b">
        <f t="shared" si="407"/>
        <v>0</v>
      </c>
      <c r="AF2890" s="117">
        <f t="shared" si="408"/>
        <v>0</v>
      </c>
      <c r="AG2890" s="119">
        <f t="shared" si="409"/>
        <v>0</v>
      </c>
      <c r="AH2890" s="120" t="b">
        <f t="shared" si="410"/>
        <v>0</v>
      </c>
      <c r="AI2890" s="121">
        <f t="shared" si="411"/>
        <v>0</v>
      </c>
      <c r="AJ2890" s="122">
        <f>+C2890</f>
        <v>0</v>
      </c>
      <c r="AK2890" s="122" t="str">
        <f>IF(ISNA(VLOOKUP(postponeList!D2890,[1]Sheet!$A$2:$B$12,2,FALSE))," ",(VLOOKUP(postponeList!D2890,[1]Sheet!$A$2:$B$12,2,FALSE)))</f>
        <v xml:space="preserve"> </v>
      </c>
      <c r="AL2890" s="122" t="str">
        <f>IF(ISNA(VLOOKUP(E2890,[1]Sheet!$G$2:$H$40,2,FALSE))," ",VLOOKUP(E2890,[1]Sheet!$G$2:$H$40,2,FALSE))</f>
        <v xml:space="preserve"> </v>
      </c>
      <c r="AM2890" s="122" t="str">
        <f>IF(ISNA(VLOOKUP(G2890,[1]Sheet!$K$2:$L$159,2,FALSE))," ",(VLOOKUP(G2890,[1]Sheet!$K$2:$L$159,2,FALSE)))</f>
        <v xml:space="preserve"> </v>
      </c>
      <c r="AN2890" s="122" t="str">
        <f>IF(ISNA(VLOOKUP(I2890&amp;C2890,[1]Sheet!$D$2:$E$228,2,FALSE))," ",VLOOKUP(I2890&amp;C2890,[1]Sheet!$D$2:$E$228,2,FALSE))</f>
        <v xml:space="preserve"> </v>
      </c>
      <c r="AO2890" s="122" t="str">
        <f>+I2890&amp;C2890</f>
        <v/>
      </c>
      <c r="AP2890" s="122" t="str">
        <f>C2890&amp;D2890&amp;E2890&amp;G2890&amp;I2890&amp;O2890</f>
        <v/>
      </c>
      <c r="AQ2890" s="122" t="str">
        <f>B2890&amp;D2890&amp;N2890</f>
        <v/>
      </c>
      <c r="AR2890" s="123" t="str">
        <f>+D2890&amp;J2890</f>
        <v/>
      </c>
      <c r="AS2890" s="124" t="str">
        <f t="shared" si="412"/>
        <v/>
      </c>
      <c r="AT2890" s="125" t="str">
        <f t="shared" si="413"/>
        <v/>
      </c>
      <c r="AU2890" s="125" t="str">
        <f>IF(NOT(AT2890=""),VLOOKUP(AT2890,[1]PSI_Category!A:B,2,0),"")</f>
        <v/>
      </c>
      <c r="AV2890" s="167"/>
      <c r="AW2890" s="167"/>
      <c r="AX2890" s="167"/>
    </row>
    <row r="2891" spans="2:50" s="133" customFormat="1" ht="11.4" customHeight="1" x14ac:dyDescent="0.3">
      <c r="B2891" s="104"/>
      <c r="C2891" s="105"/>
      <c r="D2891" s="106"/>
      <c r="E2891" s="107"/>
      <c r="F2891" s="105"/>
      <c r="G2891" s="107"/>
      <c r="H2891" s="105"/>
      <c r="I2891" s="105"/>
      <c r="J2891" s="107"/>
      <c r="K2891" s="105"/>
      <c r="L2891" s="105"/>
      <c r="M2891" s="105"/>
      <c r="N2891" s="105"/>
      <c r="O2891" s="105"/>
      <c r="P2891" s="109"/>
      <c r="Q2891" s="110"/>
      <c r="R2891" s="110"/>
      <c r="S2891" s="110"/>
      <c r="T2891" s="110"/>
      <c r="U2891" s="111"/>
      <c r="V2891" s="111"/>
      <c r="W2891" s="112"/>
      <c r="X2891" s="113"/>
      <c r="Y2891" s="114"/>
      <c r="Z2891" s="115"/>
      <c r="AA2891" s="116"/>
      <c r="AB2891" s="117" t="b">
        <f t="shared" si="405"/>
        <v>0</v>
      </c>
      <c r="AC2891" s="117">
        <f t="shared" si="406"/>
        <v>0</v>
      </c>
      <c r="AD2891" s="118"/>
      <c r="AE2891" s="117" t="b">
        <f t="shared" si="407"/>
        <v>0</v>
      </c>
      <c r="AF2891" s="117">
        <f t="shared" si="408"/>
        <v>0</v>
      </c>
      <c r="AG2891" s="119">
        <f t="shared" si="409"/>
        <v>0</v>
      </c>
      <c r="AH2891" s="120" t="b">
        <f t="shared" si="410"/>
        <v>0</v>
      </c>
      <c r="AI2891" s="121">
        <f t="shared" si="411"/>
        <v>0</v>
      </c>
      <c r="AJ2891" s="122">
        <f>+C2891</f>
        <v>0</v>
      </c>
      <c r="AK2891" s="122" t="str">
        <f>IF(ISNA(VLOOKUP(postponeList!D2891,[1]Sheet!$A$2:$B$12,2,FALSE))," ",(VLOOKUP(postponeList!D2891,[1]Sheet!$A$2:$B$12,2,FALSE)))</f>
        <v xml:space="preserve"> </v>
      </c>
      <c r="AL2891" s="122" t="str">
        <f>IF(ISNA(VLOOKUP(E2891,[1]Sheet!$G$2:$H$40,2,FALSE))," ",VLOOKUP(E2891,[1]Sheet!$G$2:$H$40,2,FALSE))</f>
        <v xml:space="preserve"> </v>
      </c>
      <c r="AM2891" s="122" t="str">
        <f>IF(ISNA(VLOOKUP(G2891,[1]Sheet!$K$2:$L$159,2,FALSE))," ",(VLOOKUP(G2891,[1]Sheet!$K$2:$L$159,2,FALSE)))</f>
        <v xml:space="preserve"> </v>
      </c>
      <c r="AN2891" s="122" t="str">
        <f>IF(ISNA(VLOOKUP(I2891&amp;C2891,[1]Sheet!$D$2:$E$228,2,FALSE))," ",VLOOKUP(I2891&amp;C2891,[1]Sheet!$D$2:$E$228,2,FALSE))</f>
        <v xml:space="preserve"> </v>
      </c>
      <c r="AO2891" s="122" t="str">
        <f>+I2891&amp;C2891</f>
        <v/>
      </c>
      <c r="AP2891" s="122" t="str">
        <f>C2891&amp;D2891&amp;E2891&amp;G2891&amp;I2891&amp;O2891</f>
        <v/>
      </c>
      <c r="AQ2891" s="122" t="str">
        <f>B2891&amp;D2891&amp;N2891</f>
        <v/>
      </c>
      <c r="AR2891" s="123" t="str">
        <f>+D2891&amp;J2891</f>
        <v/>
      </c>
      <c r="AS2891" s="124" t="str">
        <f t="shared" si="412"/>
        <v/>
      </c>
      <c r="AT2891" s="125" t="str">
        <f t="shared" si="413"/>
        <v/>
      </c>
      <c r="AU2891" s="125" t="str">
        <f>IF(NOT(AT2891=""),VLOOKUP(AT2891,[1]PSI_Category!A:B,2,0),"")</f>
        <v/>
      </c>
      <c r="AV2891" s="167"/>
      <c r="AW2891" s="167"/>
      <c r="AX2891" s="167"/>
    </row>
    <row r="2892" spans="2:50" s="133" customFormat="1" ht="11.4" customHeight="1" x14ac:dyDescent="0.3">
      <c r="B2892" s="104"/>
      <c r="C2892" s="105"/>
      <c r="D2892" s="106"/>
      <c r="E2892" s="107"/>
      <c r="F2892" s="105"/>
      <c r="G2892" s="107"/>
      <c r="H2892" s="105"/>
      <c r="I2892" s="105"/>
      <c r="J2892" s="107"/>
      <c r="K2892" s="105"/>
      <c r="L2892" s="105"/>
      <c r="M2892" s="105"/>
      <c r="N2892" s="105"/>
      <c r="O2892" s="105"/>
      <c r="P2892" s="109"/>
      <c r="Q2892" s="110"/>
      <c r="R2892" s="110"/>
      <c r="S2892" s="110"/>
      <c r="T2892" s="110"/>
      <c r="U2892" s="111"/>
      <c r="V2892" s="111"/>
      <c r="W2892" s="112"/>
      <c r="X2892" s="113"/>
      <c r="Y2892" s="114"/>
      <c r="Z2892" s="115"/>
      <c r="AA2892" s="116"/>
      <c r="AB2892" s="117" t="b">
        <f t="shared" si="405"/>
        <v>0</v>
      </c>
      <c r="AC2892" s="117">
        <f t="shared" si="406"/>
        <v>0</v>
      </c>
      <c r="AD2892" s="118"/>
      <c r="AE2892" s="117" t="b">
        <f t="shared" si="407"/>
        <v>0</v>
      </c>
      <c r="AF2892" s="117">
        <f t="shared" si="408"/>
        <v>0</v>
      </c>
      <c r="AG2892" s="119">
        <f t="shared" si="409"/>
        <v>0</v>
      </c>
      <c r="AH2892" s="120" t="b">
        <f t="shared" si="410"/>
        <v>0</v>
      </c>
      <c r="AI2892" s="121">
        <f t="shared" si="411"/>
        <v>0</v>
      </c>
      <c r="AJ2892" s="122">
        <f>+C2892</f>
        <v>0</v>
      </c>
      <c r="AK2892" s="122" t="str">
        <f>IF(ISNA(VLOOKUP(postponeList!D2892,[1]Sheet!$A$2:$B$12,2,FALSE))," ",(VLOOKUP(postponeList!D2892,[1]Sheet!$A$2:$B$12,2,FALSE)))</f>
        <v xml:space="preserve"> </v>
      </c>
      <c r="AL2892" s="122" t="str">
        <f>IF(ISNA(VLOOKUP(E2892,[1]Sheet!$G$2:$H$40,2,FALSE))," ",VLOOKUP(E2892,[1]Sheet!$G$2:$H$40,2,FALSE))</f>
        <v xml:space="preserve"> </v>
      </c>
      <c r="AM2892" s="122" t="str">
        <f>IF(ISNA(VLOOKUP(G2892,[1]Sheet!$K$2:$L$159,2,FALSE))," ",(VLOOKUP(G2892,[1]Sheet!$K$2:$L$159,2,FALSE)))</f>
        <v xml:space="preserve"> </v>
      </c>
      <c r="AN2892" s="122" t="str">
        <f>IF(ISNA(VLOOKUP(I2892&amp;C2892,[1]Sheet!$D$2:$E$228,2,FALSE))," ",VLOOKUP(I2892&amp;C2892,[1]Sheet!$D$2:$E$228,2,FALSE))</f>
        <v xml:space="preserve"> </v>
      </c>
      <c r="AO2892" s="122" t="str">
        <f>+I2892&amp;C2892</f>
        <v/>
      </c>
      <c r="AP2892" s="122" t="str">
        <f>C2892&amp;D2892&amp;E2892&amp;G2892&amp;I2892&amp;O2892</f>
        <v/>
      </c>
      <c r="AQ2892" s="122" t="str">
        <f>B2892&amp;D2892&amp;N2892</f>
        <v/>
      </c>
      <c r="AR2892" s="123" t="str">
        <f>+D2892&amp;J2892</f>
        <v/>
      </c>
      <c r="AS2892" s="124" t="str">
        <f t="shared" si="412"/>
        <v/>
      </c>
      <c r="AT2892" s="125" t="str">
        <f t="shared" si="413"/>
        <v/>
      </c>
      <c r="AU2892" s="125" t="str">
        <f>IF(NOT(AT2892=""),VLOOKUP(AT2892,[1]PSI_Category!A:B,2,0),"")</f>
        <v/>
      </c>
      <c r="AV2892" s="167"/>
      <c r="AW2892" s="167"/>
      <c r="AX2892" s="167"/>
    </row>
    <row r="2893" spans="2:50" s="133" customFormat="1" ht="11.4" customHeight="1" x14ac:dyDescent="0.3">
      <c r="B2893" s="104"/>
      <c r="C2893" s="105"/>
      <c r="D2893" s="106"/>
      <c r="E2893" s="107"/>
      <c r="F2893" s="105"/>
      <c r="G2893" s="107"/>
      <c r="H2893" s="105"/>
      <c r="I2893" s="105"/>
      <c r="J2893" s="107"/>
      <c r="K2893" s="105"/>
      <c r="L2893" s="105"/>
      <c r="M2893" s="105"/>
      <c r="N2893" s="105"/>
      <c r="O2893" s="108"/>
      <c r="P2893" s="109"/>
      <c r="Q2893" s="110"/>
      <c r="R2893" s="110"/>
      <c r="S2893" s="110"/>
      <c r="T2893" s="110"/>
      <c r="U2893" s="111"/>
      <c r="V2893" s="111"/>
      <c r="W2893" s="112"/>
      <c r="X2893" s="113"/>
      <c r="Y2893" s="114"/>
      <c r="Z2893" s="115"/>
      <c r="AA2893" s="116"/>
      <c r="AB2893" s="117" t="b">
        <f t="shared" si="405"/>
        <v>0</v>
      </c>
      <c r="AC2893" s="117">
        <f t="shared" si="406"/>
        <v>0</v>
      </c>
      <c r="AD2893" s="118"/>
      <c r="AE2893" s="117" t="b">
        <f t="shared" si="407"/>
        <v>0</v>
      </c>
      <c r="AF2893" s="117">
        <f t="shared" si="408"/>
        <v>0</v>
      </c>
      <c r="AG2893" s="119">
        <f t="shared" si="409"/>
        <v>0</v>
      </c>
      <c r="AH2893" s="120" t="b">
        <f t="shared" si="410"/>
        <v>0</v>
      </c>
      <c r="AI2893" s="121">
        <f t="shared" si="411"/>
        <v>0</v>
      </c>
      <c r="AJ2893" s="122">
        <f>+C2893</f>
        <v>0</v>
      </c>
      <c r="AK2893" s="122" t="str">
        <f>IF(ISNA(VLOOKUP(postponeList!D2893,[1]Sheet!$A$2:$B$12,2,FALSE))," ",(VLOOKUP(postponeList!D2893,[1]Sheet!$A$2:$B$12,2,FALSE)))</f>
        <v xml:space="preserve"> </v>
      </c>
      <c r="AL2893" s="122" t="str">
        <f>IF(ISNA(VLOOKUP(E2893,[1]Sheet!$G$2:$H$40,2,FALSE))," ",VLOOKUP(E2893,[1]Sheet!$G$2:$H$40,2,FALSE))</f>
        <v xml:space="preserve"> </v>
      </c>
      <c r="AM2893" s="122" t="str">
        <f>IF(ISNA(VLOOKUP(G2893,[1]Sheet!$K$2:$L$159,2,FALSE))," ",(VLOOKUP(G2893,[1]Sheet!$K$2:$L$159,2,FALSE)))</f>
        <v xml:space="preserve"> </v>
      </c>
      <c r="AN2893" s="122" t="str">
        <f>IF(ISNA(VLOOKUP(I2893&amp;C2893,[1]Sheet!$D$2:$E$228,2,FALSE))," ",VLOOKUP(I2893&amp;C2893,[1]Sheet!$D$2:$E$228,2,FALSE))</f>
        <v xml:space="preserve"> </v>
      </c>
      <c r="AO2893" s="122" t="str">
        <f>+I2893&amp;C2893</f>
        <v/>
      </c>
      <c r="AP2893" s="122" t="str">
        <f>C2893&amp;D2893&amp;E2893&amp;G2893&amp;I2893&amp;O2893</f>
        <v/>
      </c>
      <c r="AQ2893" s="122" t="str">
        <f>B2893&amp;D2893&amp;N2893</f>
        <v/>
      </c>
      <c r="AR2893" s="123" t="str">
        <f>+D2893&amp;J2893</f>
        <v/>
      </c>
      <c r="AS2893" s="124" t="str">
        <f t="shared" si="412"/>
        <v/>
      </c>
      <c r="AT2893" s="125" t="str">
        <f t="shared" si="413"/>
        <v/>
      </c>
      <c r="AU2893" s="125" t="str">
        <f>IF(NOT(AT2893=""),VLOOKUP(AT2893,[1]PSI_Category!A:B,2,0),"")</f>
        <v/>
      </c>
      <c r="AV2893" s="167"/>
      <c r="AW2893" s="167"/>
      <c r="AX2893" s="167"/>
    </row>
    <row r="2894" spans="2:50" s="133" customFormat="1" ht="11.4" customHeight="1" x14ac:dyDescent="0.3">
      <c r="B2894" s="104"/>
      <c r="C2894" s="105"/>
      <c r="D2894" s="106"/>
      <c r="E2894" s="107"/>
      <c r="F2894" s="105"/>
      <c r="G2894" s="107"/>
      <c r="H2894" s="105"/>
      <c r="I2894" s="105"/>
      <c r="J2894" s="107"/>
      <c r="K2894" s="105"/>
      <c r="L2894" s="105"/>
      <c r="M2894" s="105"/>
      <c r="N2894" s="105"/>
      <c r="O2894" s="105"/>
      <c r="P2894" s="109"/>
      <c r="Q2894" s="110"/>
      <c r="R2894" s="110"/>
      <c r="S2894" s="110"/>
      <c r="T2894" s="110"/>
      <c r="U2894" s="111"/>
      <c r="V2894" s="111"/>
      <c r="W2894" s="112"/>
      <c r="X2894" s="113"/>
      <c r="Y2894" s="114"/>
      <c r="Z2894" s="115"/>
      <c r="AA2894" s="116"/>
      <c r="AB2894" s="117" t="b">
        <f t="shared" si="405"/>
        <v>0</v>
      </c>
      <c r="AC2894" s="117">
        <f t="shared" si="406"/>
        <v>0</v>
      </c>
      <c r="AD2894" s="118"/>
      <c r="AE2894" s="117" t="b">
        <f t="shared" si="407"/>
        <v>0</v>
      </c>
      <c r="AF2894" s="117">
        <f t="shared" si="408"/>
        <v>0</v>
      </c>
      <c r="AG2894" s="119">
        <f t="shared" si="409"/>
        <v>0</v>
      </c>
      <c r="AH2894" s="120" t="b">
        <f t="shared" si="410"/>
        <v>0</v>
      </c>
      <c r="AI2894" s="121">
        <f t="shared" si="411"/>
        <v>0</v>
      </c>
      <c r="AJ2894" s="122">
        <f>+C2894</f>
        <v>0</v>
      </c>
      <c r="AK2894" s="122" t="str">
        <f>IF(ISNA(VLOOKUP(postponeList!D2894,[1]Sheet!$A$2:$B$12,2,FALSE))," ",(VLOOKUP(postponeList!D2894,[1]Sheet!$A$2:$B$12,2,FALSE)))</f>
        <v xml:space="preserve"> </v>
      </c>
      <c r="AL2894" s="122" t="str">
        <f>IF(ISNA(VLOOKUP(E2894,[1]Sheet!$G$2:$H$40,2,FALSE))," ",VLOOKUP(E2894,[1]Sheet!$G$2:$H$40,2,FALSE))</f>
        <v xml:space="preserve"> </v>
      </c>
      <c r="AM2894" s="122" t="str">
        <f>IF(ISNA(VLOOKUP(G2894,[1]Sheet!$K$2:$L$159,2,FALSE))," ",(VLOOKUP(G2894,[1]Sheet!$K$2:$L$159,2,FALSE)))</f>
        <v xml:space="preserve"> </v>
      </c>
      <c r="AN2894" s="122" t="str">
        <f>IF(ISNA(VLOOKUP(I2894&amp;C2894,[1]Sheet!$D$2:$E$228,2,FALSE))," ",VLOOKUP(I2894&amp;C2894,[1]Sheet!$D$2:$E$228,2,FALSE))</f>
        <v xml:space="preserve"> </v>
      </c>
      <c r="AO2894" s="122" t="str">
        <f>+I2894&amp;C2894</f>
        <v/>
      </c>
      <c r="AP2894" s="122" t="str">
        <f>C2894&amp;D2894&amp;E2894&amp;G2894&amp;I2894&amp;O2894</f>
        <v/>
      </c>
      <c r="AQ2894" s="122" t="str">
        <f>B2894&amp;D2894&amp;N2894</f>
        <v/>
      </c>
      <c r="AR2894" s="123" t="str">
        <f>+D2894&amp;J2894</f>
        <v/>
      </c>
      <c r="AS2894" s="124" t="str">
        <f t="shared" si="412"/>
        <v/>
      </c>
      <c r="AT2894" s="125" t="str">
        <f t="shared" si="413"/>
        <v/>
      </c>
      <c r="AU2894" s="125" t="str">
        <f>IF(NOT(AT2894=""),VLOOKUP(AT2894,[1]PSI_Category!A:B,2,0),"")</f>
        <v/>
      </c>
      <c r="AV2894" s="167"/>
      <c r="AW2894" s="167"/>
      <c r="AX2894" s="167"/>
    </row>
    <row r="2895" spans="2:50" s="133" customFormat="1" ht="11.4" customHeight="1" x14ac:dyDescent="0.3">
      <c r="B2895" s="104"/>
      <c r="C2895" s="105"/>
      <c r="D2895" s="106"/>
      <c r="E2895" s="107"/>
      <c r="F2895" s="105"/>
      <c r="G2895" s="107"/>
      <c r="H2895" s="105"/>
      <c r="I2895" s="105"/>
      <c r="J2895" s="107"/>
      <c r="K2895" s="105"/>
      <c r="L2895" s="105"/>
      <c r="M2895" s="105"/>
      <c r="N2895" s="105"/>
      <c r="O2895" s="105"/>
      <c r="P2895" s="109"/>
      <c r="Q2895" s="110"/>
      <c r="R2895" s="110"/>
      <c r="S2895" s="110"/>
      <c r="T2895" s="110"/>
      <c r="U2895" s="111"/>
      <c r="V2895" s="111"/>
      <c r="W2895" s="112"/>
      <c r="X2895" s="113"/>
      <c r="Y2895" s="114"/>
      <c r="Z2895" s="115"/>
      <c r="AA2895" s="116"/>
      <c r="AB2895" s="117" t="b">
        <f t="shared" si="405"/>
        <v>0</v>
      </c>
      <c r="AC2895" s="117">
        <f t="shared" si="406"/>
        <v>0</v>
      </c>
      <c r="AD2895" s="118"/>
      <c r="AE2895" s="117" t="b">
        <f t="shared" si="407"/>
        <v>0</v>
      </c>
      <c r="AF2895" s="117">
        <f t="shared" si="408"/>
        <v>0</v>
      </c>
      <c r="AG2895" s="119">
        <f t="shared" si="409"/>
        <v>0</v>
      </c>
      <c r="AH2895" s="120" t="b">
        <f t="shared" si="410"/>
        <v>0</v>
      </c>
      <c r="AI2895" s="121">
        <f t="shared" si="411"/>
        <v>0</v>
      </c>
      <c r="AJ2895" s="122">
        <f>+C2895</f>
        <v>0</v>
      </c>
      <c r="AK2895" s="122" t="str">
        <f>IF(ISNA(VLOOKUP(postponeList!D2895,[1]Sheet!$A$2:$B$12,2,FALSE))," ",(VLOOKUP(postponeList!D2895,[1]Sheet!$A$2:$B$12,2,FALSE)))</f>
        <v xml:space="preserve"> </v>
      </c>
      <c r="AL2895" s="122" t="str">
        <f>IF(ISNA(VLOOKUP(E2895,[1]Sheet!$G$2:$H$40,2,FALSE))," ",VLOOKUP(E2895,[1]Sheet!$G$2:$H$40,2,FALSE))</f>
        <v xml:space="preserve"> </v>
      </c>
      <c r="AM2895" s="122" t="str">
        <f>IF(ISNA(VLOOKUP(G2895,[1]Sheet!$K$2:$L$159,2,FALSE))," ",(VLOOKUP(G2895,[1]Sheet!$K$2:$L$159,2,FALSE)))</f>
        <v xml:space="preserve"> </v>
      </c>
      <c r="AN2895" s="122" t="str">
        <f>IF(ISNA(VLOOKUP(I2895&amp;C2895,[1]Sheet!$D$2:$E$228,2,FALSE))," ",VLOOKUP(I2895&amp;C2895,[1]Sheet!$D$2:$E$228,2,FALSE))</f>
        <v xml:space="preserve"> </v>
      </c>
      <c r="AO2895" s="122" t="str">
        <f>+I2895&amp;C2895</f>
        <v/>
      </c>
      <c r="AP2895" s="122" t="str">
        <f>C2895&amp;D2895&amp;E2895&amp;G2895&amp;I2895&amp;O2895</f>
        <v/>
      </c>
      <c r="AQ2895" s="122" t="str">
        <f>B2895&amp;D2895&amp;N2895</f>
        <v/>
      </c>
      <c r="AR2895" s="123" t="str">
        <f>+D2895&amp;J2895</f>
        <v/>
      </c>
      <c r="AS2895" s="124" t="str">
        <f t="shared" si="412"/>
        <v/>
      </c>
      <c r="AT2895" s="125" t="str">
        <f t="shared" si="413"/>
        <v/>
      </c>
      <c r="AU2895" s="125" t="str">
        <f>IF(NOT(AT2895=""),VLOOKUP(AT2895,[1]PSI_Category!A:B,2,0),"")</f>
        <v/>
      </c>
      <c r="AV2895" s="167"/>
      <c r="AW2895" s="167"/>
      <c r="AX2895" s="167"/>
    </row>
    <row r="2896" spans="2:50" s="133" customFormat="1" ht="11.4" customHeight="1" x14ac:dyDescent="0.3">
      <c r="B2896" s="104"/>
      <c r="C2896" s="105"/>
      <c r="D2896" s="106"/>
      <c r="E2896" s="107"/>
      <c r="F2896" s="105"/>
      <c r="G2896" s="107"/>
      <c r="H2896" s="105"/>
      <c r="I2896" s="105"/>
      <c r="J2896" s="107"/>
      <c r="K2896" s="105"/>
      <c r="L2896" s="105"/>
      <c r="M2896" s="105"/>
      <c r="N2896" s="105"/>
      <c r="O2896" s="131"/>
      <c r="P2896" s="109"/>
      <c r="Q2896" s="110"/>
      <c r="R2896" s="110"/>
      <c r="S2896" s="110"/>
      <c r="T2896" s="110"/>
      <c r="U2896" s="111"/>
      <c r="V2896" s="111"/>
      <c r="W2896" s="112"/>
      <c r="X2896" s="113"/>
      <c r="Y2896" s="114"/>
      <c r="Z2896" s="115"/>
      <c r="AA2896" s="116"/>
      <c r="AB2896" s="117" t="b">
        <f t="shared" si="405"/>
        <v>0</v>
      </c>
      <c r="AC2896" s="117">
        <f t="shared" si="406"/>
        <v>0</v>
      </c>
      <c r="AD2896" s="118"/>
      <c r="AE2896" s="117" t="b">
        <f t="shared" si="407"/>
        <v>0</v>
      </c>
      <c r="AF2896" s="117">
        <f t="shared" si="408"/>
        <v>0</v>
      </c>
      <c r="AG2896" s="119">
        <f t="shared" si="409"/>
        <v>0</v>
      </c>
      <c r="AH2896" s="120" t="b">
        <f t="shared" si="410"/>
        <v>0</v>
      </c>
      <c r="AI2896" s="121">
        <f t="shared" si="411"/>
        <v>0</v>
      </c>
      <c r="AJ2896" s="122">
        <f>+C2896</f>
        <v>0</v>
      </c>
      <c r="AK2896" s="122" t="str">
        <f>IF(ISNA(VLOOKUP(postponeList!D2896,[1]Sheet!$A$2:$B$12,2,FALSE))," ",(VLOOKUP(postponeList!D2896,[1]Sheet!$A$2:$B$12,2,FALSE)))</f>
        <v xml:space="preserve"> </v>
      </c>
      <c r="AL2896" s="122" t="str">
        <f>IF(ISNA(VLOOKUP(E2896,[1]Sheet!$G$2:$H$40,2,FALSE))," ",VLOOKUP(E2896,[1]Sheet!$G$2:$H$40,2,FALSE))</f>
        <v xml:space="preserve"> </v>
      </c>
      <c r="AM2896" s="122" t="str">
        <f>IF(ISNA(VLOOKUP(G2896,[1]Sheet!$K$2:$L$159,2,FALSE))," ",(VLOOKUP(G2896,[1]Sheet!$K$2:$L$159,2,FALSE)))</f>
        <v xml:space="preserve"> </v>
      </c>
      <c r="AN2896" s="122" t="str">
        <f>IF(ISNA(VLOOKUP(I2896&amp;C2896,[1]Sheet!$D$2:$E$228,2,FALSE))," ",VLOOKUP(I2896&amp;C2896,[1]Sheet!$D$2:$E$228,2,FALSE))</f>
        <v xml:space="preserve"> </v>
      </c>
      <c r="AO2896" s="122" t="str">
        <f>+I2896&amp;C2896</f>
        <v/>
      </c>
      <c r="AP2896" s="122" t="str">
        <f>C2896&amp;D2896&amp;E2896&amp;G2896&amp;I2896&amp;O2896</f>
        <v/>
      </c>
      <c r="AQ2896" s="122" t="str">
        <f>B2896&amp;D2896&amp;N2896</f>
        <v/>
      </c>
      <c r="AR2896" s="123" t="str">
        <f>+D2896&amp;J2896</f>
        <v/>
      </c>
      <c r="AS2896" s="124" t="str">
        <f t="shared" si="412"/>
        <v/>
      </c>
      <c r="AT2896" s="125" t="str">
        <f t="shared" si="413"/>
        <v/>
      </c>
      <c r="AU2896" s="125" t="str">
        <f>IF(NOT(AT2896=""),VLOOKUP(AT2896,[1]PSI_Category!A:B,2,0),"")</f>
        <v/>
      </c>
      <c r="AV2896" s="167"/>
      <c r="AW2896" s="167"/>
      <c r="AX2896" s="167"/>
    </row>
    <row r="2897" spans="2:50" s="133" customFormat="1" ht="11.4" customHeight="1" x14ac:dyDescent="0.3">
      <c r="B2897" s="104"/>
      <c r="C2897" s="105"/>
      <c r="D2897" s="106"/>
      <c r="E2897" s="107"/>
      <c r="F2897" s="105"/>
      <c r="G2897" s="107"/>
      <c r="H2897" s="105"/>
      <c r="I2897" s="105"/>
      <c r="J2897" s="107"/>
      <c r="K2897" s="105"/>
      <c r="L2897" s="105"/>
      <c r="M2897" s="105"/>
      <c r="N2897" s="105"/>
      <c r="O2897" s="131"/>
      <c r="P2897" s="109"/>
      <c r="Q2897" s="110"/>
      <c r="R2897" s="110"/>
      <c r="S2897" s="110"/>
      <c r="T2897" s="110"/>
      <c r="U2897" s="111"/>
      <c r="V2897" s="111"/>
      <c r="W2897" s="112"/>
      <c r="X2897" s="113"/>
      <c r="Y2897" s="114"/>
      <c r="Z2897" s="115"/>
      <c r="AA2897" s="116"/>
      <c r="AB2897" s="117" t="b">
        <f t="shared" si="405"/>
        <v>0</v>
      </c>
      <c r="AC2897" s="117">
        <f t="shared" si="406"/>
        <v>0</v>
      </c>
      <c r="AD2897" s="118"/>
      <c r="AE2897" s="117" t="b">
        <f t="shared" si="407"/>
        <v>0</v>
      </c>
      <c r="AF2897" s="117">
        <f t="shared" si="408"/>
        <v>0</v>
      </c>
      <c r="AG2897" s="119">
        <f t="shared" si="409"/>
        <v>0</v>
      </c>
      <c r="AH2897" s="120" t="b">
        <f t="shared" si="410"/>
        <v>0</v>
      </c>
      <c r="AI2897" s="121">
        <f t="shared" si="411"/>
        <v>0</v>
      </c>
      <c r="AJ2897" s="122">
        <f>+C2897</f>
        <v>0</v>
      </c>
      <c r="AK2897" s="122" t="str">
        <f>IF(ISNA(VLOOKUP(postponeList!D2897,[1]Sheet!$A$2:$B$12,2,FALSE))," ",(VLOOKUP(postponeList!D2897,[1]Sheet!$A$2:$B$12,2,FALSE)))</f>
        <v xml:space="preserve"> </v>
      </c>
      <c r="AL2897" s="122" t="str">
        <f>IF(ISNA(VLOOKUP(E2897,[1]Sheet!$G$2:$H$40,2,FALSE))," ",VLOOKUP(E2897,[1]Sheet!$G$2:$H$40,2,FALSE))</f>
        <v xml:space="preserve"> </v>
      </c>
      <c r="AM2897" s="122" t="str">
        <f>IF(ISNA(VLOOKUP(G2897,[1]Sheet!$K$2:$L$159,2,FALSE))," ",(VLOOKUP(G2897,[1]Sheet!$K$2:$L$159,2,FALSE)))</f>
        <v xml:space="preserve"> </v>
      </c>
      <c r="AN2897" s="122" t="str">
        <f>IF(ISNA(VLOOKUP(I2897&amp;C2897,[1]Sheet!$D$2:$E$228,2,FALSE))," ",VLOOKUP(I2897&amp;C2897,[1]Sheet!$D$2:$E$228,2,FALSE))</f>
        <v xml:space="preserve"> </v>
      </c>
      <c r="AO2897" s="122" t="str">
        <f>+I2897&amp;C2897</f>
        <v/>
      </c>
      <c r="AP2897" s="122" t="str">
        <f>C2897&amp;D2897&amp;E2897&amp;G2897&amp;I2897&amp;O2897</f>
        <v/>
      </c>
      <c r="AQ2897" s="122" t="str">
        <f>B2897&amp;D2897&amp;N2897</f>
        <v/>
      </c>
      <c r="AR2897" s="123" t="str">
        <f>+D2897&amp;J2897</f>
        <v/>
      </c>
      <c r="AS2897" s="124" t="str">
        <f t="shared" si="412"/>
        <v/>
      </c>
      <c r="AT2897" s="125" t="str">
        <f t="shared" si="413"/>
        <v/>
      </c>
      <c r="AU2897" s="125" t="str">
        <f>IF(NOT(AT2897=""),VLOOKUP(AT2897,[1]PSI_Category!A:B,2,0),"")</f>
        <v/>
      </c>
      <c r="AV2897" s="167"/>
      <c r="AW2897" s="167"/>
      <c r="AX2897" s="167"/>
    </row>
    <row r="2898" spans="2:50" s="133" customFormat="1" ht="11.4" customHeight="1" x14ac:dyDescent="0.3">
      <c r="B2898" s="104"/>
      <c r="C2898" s="105"/>
      <c r="D2898" s="106"/>
      <c r="E2898" s="107"/>
      <c r="F2898" s="105"/>
      <c r="G2898" s="107"/>
      <c r="H2898" s="105"/>
      <c r="I2898" s="105"/>
      <c r="J2898" s="107"/>
      <c r="K2898" s="105"/>
      <c r="L2898" s="105"/>
      <c r="M2898" s="105"/>
      <c r="N2898" s="105"/>
      <c r="O2898" s="105"/>
      <c r="P2898" s="109"/>
      <c r="Q2898" s="110"/>
      <c r="R2898" s="110"/>
      <c r="S2898" s="110"/>
      <c r="T2898" s="110"/>
      <c r="U2898" s="111"/>
      <c r="V2898" s="111"/>
      <c r="W2898" s="112"/>
      <c r="X2898" s="113"/>
      <c r="Y2898" s="114"/>
      <c r="Z2898" s="115"/>
      <c r="AA2898" s="116"/>
      <c r="AB2898" s="117" t="b">
        <f t="shared" si="405"/>
        <v>0</v>
      </c>
      <c r="AC2898" s="117">
        <f t="shared" si="406"/>
        <v>0</v>
      </c>
      <c r="AD2898" s="118"/>
      <c r="AE2898" s="117" t="b">
        <f t="shared" si="407"/>
        <v>0</v>
      </c>
      <c r="AF2898" s="117">
        <f t="shared" si="408"/>
        <v>0</v>
      </c>
      <c r="AG2898" s="119">
        <f t="shared" si="409"/>
        <v>0</v>
      </c>
      <c r="AH2898" s="120" t="b">
        <f t="shared" si="410"/>
        <v>0</v>
      </c>
      <c r="AI2898" s="121">
        <f t="shared" si="411"/>
        <v>0</v>
      </c>
      <c r="AJ2898" s="122">
        <f>+C2898</f>
        <v>0</v>
      </c>
      <c r="AK2898" s="122" t="str">
        <f>IF(ISNA(VLOOKUP(postponeList!D2898,[1]Sheet!$A$2:$B$12,2,FALSE))," ",(VLOOKUP(postponeList!D2898,[1]Sheet!$A$2:$B$12,2,FALSE)))</f>
        <v xml:space="preserve"> </v>
      </c>
      <c r="AL2898" s="122" t="str">
        <f>IF(ISNA(VLOOKUP(E2898,[1]Sheet!$G$2:$H$40,2,FALSE))," ",VLOOKUP(E2898,[1]Sheet!$G$2:$H$40,2,FALSE))</f>
        <v xml:space="preserve"> </v>
      </c>
      <c r="AM2898" s="122" t="str">
        <f>IF(ISNA(VLOOKUP(G2898,[1]Sheet!$K$2:$L$159,2,FALSE))," ",(VLOOKUP(G2898,[1]Sheet!$K$2:$L$159,2,FALSE)))</f>
        <v xml:space="preserve"> </v>
      </c>
      <c r="AN2898" s="122" t="str">
        <f>IF(ISNA(VLOOKUP(I2898&amp;C2898,[1]Sheet!$D$2:$E$228,2,FALSE))," ",VLOOKUP(I2898&amp;C2898,[1]Sheet!$D$2:$E$228,2,FALSE))</f>
        <v xml:space="preserve"> </v>
      </c>
      <c r="AO2898" s="122" t="str">
        <f>+I2898&amp;C2898</f>
        <v/>
      </c>
      <c r="AP2898" s="122" t="str">
        <f>C2898&amp;D2898&amp;E2898&amp;G2898&amp;I2898&amp;O2898</f>
        <v/>
      </c>
      <c r="AQ2898" s="122" t="str">
        <f>B2898&amp;D2898&amp;N2898</f>
        <v/>
      </c>
      <c r="AR2898" s="123" t="str">
        <f>+D2898&amp;J2898</f>
        <v/>
      </c>
      <c r="AS2898" s="124" t="str">
        <f t="shared" si="412"/>
        <v/>
      </c>
      <c r="AT2898" s="125" t="str">
        <f t="shared" si="413"/>
        <v/>
      </c>
      <c r="AU2898" s="125" t="str">
        <f>IF(NOT(AT2898=""),VLOOKUP(AT2898,[1]PSI_Category!A:B,2,0),"")</f>
        <v/>
      </c>
      <c r="AV2898" s="167"/>
      <c r="AW2898" s="167"/>
      <c r="AX2898" s="167"/>
    </row>
    <row r="2899" spans="2:50" s="133" customFormat="1" ht="11.4" customHeight="1" x14ac:dyDescent="0.3">
      <c r="B2899" s="104"/>
      <c r="C2899" s="105"/>
      <c r="D2899" s="106"/>
      <c r="E2899" s="107"/>
      <c r="F2899" s="105"/>
      <c r="G2899" s="107"/>
      <c r="H2899" s="105"/>
      <c r="I2899" s="105"/>
      <c r="J2899" s="107"/>
      <c r="K2899" s="105"/>
      <c r="L2899" s="105"/>
      <c r="M2899" s="105"/>
      <c r="N2899" s="105"/>
      <c r="O2899" s="105"/>
      <c r="P2899" s="109"/>
      <c r="Q2899" s="110"/>
      <c r="R2899" s="110"/>
      <c r="S2899" s="110"/>
      <c r="T2899" s="110"/>
      <c r="U2899" s="111"/>
      <c r="V2899" s="111"/>
      <c r="W2899" s="112"/>
      <c r="X2899" s="113"/>
      <c r="Y2899" s="114"/>
      <c r="Z2899" s="115"/>
      <c r="AA2899" s="116"/>
      <c r="AB2899" s="117" t="b">
        <f t="shared" si="405"/>
        <v>0</v>
      </c>
      <c r="AC2899" s="117">
        <f t="shared" si="406"/>
        <v>0</v>
      </c>
      <c r="AD2899" s="118"/>
      <c r="AE2899" s="117" t="b">
        <f t="shared" si="407"/>
        <v>0</v>
      </c>
      <c r="AF2899" s="117">
        <f t="shared" si="408"/>
        <v>0</v>
      </c>
      <c r="AG2899" s="119">
        <f t="shared" si="409"/>
        <v>0</v>
      </c>
      <c r="AH2899" s="120" t="b">
        <f t="shared" si="410"/>
        <v>0</v>
      </c>
      <c r="AI2899" s="121">
        <f t="shared" si="411"/>
        <v>0</v>
      </c>
      <c r="AJ2899" s="122">
        <f>+C2899</f>
        <v>0</v>
      </c>
      <c r="AK2899" s="122" t="str">
        <f>IF(ISNA(VLOOKUP(postponeList!D2899,[1]Sheet!$A$2:$B$12,2,FALSE))," ",(VLOOKUP(postponeList!D2899,[1]Sheet!$A$2:$B$12,2,FALSE)))</f>
        <v xml:space="preserve"> </v>
      </c>
      <c r="AL2899" s="122" t="str">
        <f>IF(ISNA(VLOOKUP(E2899,[1]Sheet!$G$2:$H$40,2,FALSE))," ",VLOOKUP(E2899,[1]Sheet!$G$2:$H$40,2,FALSE))</f>
        <v xml:space="preserve"> </v>
      </c>
      <c r="AM2899" s="122" t="str">
        <f>IF(ISNA(VLOOKUP(G2899,[1]Sheet!$K$2:$L$159,2,FALSE))," ",(VLOOKUP(G2899,[1]Sheet!$K$2:$L$159,2,FALSE)))</f>
        <v xml:space="preserve"> </v>
      </c>
      <c r="AN2899" s="122" t="str">
        <f>IF(ISNA(VLOOKUP(I2899&amp;C2899,[1]Sheet!$D$2:$E$228,2,FALSE))," ",VLOOKUP(I2899&amp;C2899,[1]Sheet!$D$2:$E$228,2,FALSE))</f>
        <v xml:space="preserve"> </v>
      </c>
      <c r="AO2899" s="122" t="str">
        <f>+I2899&amp;C2899</f>
        <v/>
      </c>
      <c r="AP2899" s="122" t="str">
        <f>C2899&amp;D2899&amp;E2899&amp;G2899&amp;I2899&amp;O2899</f>
        <v/>
      </c>
      <c r="AQ2899" s="122" t="str">
        <f>B2899&amp;D2899&amp;N2899</f>
        <v/>
      </c>
      <c r="AR2899" s="123" t="str">
        <f>+D2899&amp;J2899</f>
        <v/>
      </c>
      <c r="AS2899" s="124" t="str">
        <f t="shared" si="412"/>
        <v/>
      </c>
      <c r="AT2899" s="125" t="str">
        <f t="shared" si="413"/>
        <v/>
      </c>
      <c r="AU2899" s="125" t="str">
        <f>IF(NOT(AT2899=""),VLOOKUP(AT2899,[1]PSI_Category!A:B,2,0),"")</f>
        <v/>
      </c>
      <c r="AV2899" s="167"/>
      <c r="AW2899" s="167"/>
      <c r="AX2899" s="167"/>
    </row>
    <row r="2900" spans="2:50" s="133" customFormat="1" ht="11.4" customHeight="1" x14ac:dyDescent="0.3">
      <c r="B2900" s="104"/>
      <c r="C2900" s="105"/>
      <c r="D2900" s="106"/>
      <c r="E2900" s="107"/>
      <c r="F2900" s="105"/>
      <c r="G2900" s="107"/>
      <c r="H2900" s="105"/>
      <c r="I2900" s="105"/>
      <c r="J2900" s="107"/>
      <c r="K2900" s="105"/>
      <c r="L2900" s="105"/>
      <c r="M2900" s="105"/>
      <c r="N2900" s="105"/>
      <c r="O2900" s="105"/>
      <c r="P2900" s="109"/>
      <c r="Q2900" s="110"/>
      <c r="R2900" s="110"/>
      <c r="S2900" s="110"/>
      <c r="T2900" s="110"/>
      <c r="U2900" s="111"/>
      <c r="V2900" s="111"/>
      <c r="W2900" s="112"/>
      <c r="X2900" s="113"/>
      <c r="Y2900" s="114"/>
      <c r="Z2900" s="115"/>
      <c r="AA2900" s="116"/>
      <c r="AB2900" s="117" t="b">
        <f t="shared" si="405"/>
        <v>0</v>
      </c>
      <c r="AC2900" s="117">
        <f t="shared" si="406"/>
        <v>0</v>
      </c>
      <c r="AD2900" s="118"/>
      <c r="AE2900" s="117" t="b">
        <f t="shared" si="407"/>
        <v>0</v>
      </c>
      <c r="AF2900" s="117">
        <f t="shared" si="408"/>
        <v>0</v>
      </c>
      <c r="AG2900" s="119">
        <f t="shared" si="409"/>
        <v>0</v>
      </c>
      <c r="AH2900" s="120" t="b">
        <f t="shared" si="410"/>
        <v>0</v>
      </c>
      <c r="AI2900" s="121">
        <f t="shared" si="411"/>
        <v>0</v>
      </c>
      <c r="AJ2900" s="122">
        <f>+C2900</f>
        <v>0</v>
      </c>
      <c r="AK2900" s="122" t="str">
        <f>IF(ISNA(VLOOKUP(postponeList!D2900,[1]Sheet!$A$2:$B$12,2,FALSE))," ",(VLOOKUP(postponeList!D2900,[1]Sheet!$A$2:$B$12,2,FALSE)))</f>
        <v xml:space="preserve"> </v>
      </c>
      <c r="AL2900" s="122" t="str">
        <f>IF(ISNA(VLOOKUP(E2900,[1]Sheet!$G$2:$H$40,2,FALSE))," ",VLOOKUP(E2900,[1]Sheet!$G$2:$H$40,2,FALSE))</f>
        <v xml:space="preserve"> </v>
      </c>
      <c r="AM2900" s="122" t="str">
        <f>IF(ISNA(VLOOKUP(G2900,[1]Sheet!$K$2:$L$159,2,FALSE))," ",(VLOOKUP(G2900,[1]Sheet!$K$2:$L$159,2,FALSE)))</f>
        <v xml:space="preserve"> </v>
      </c>
      <c r="AN2900" s="122" t="str">
        <f>IF(ISNA(VLOOKUP(I2900&amp;C2900,[1]Sheet!$D$2:$E$228,2,FALSE))," ",VLOOKUP(I2900&amp;C2900,[1]Sheet!$D$2:$E$228,2,FALSE))</f>
        <v xml:space="preserve"> </v>
      </c>
      <c r="AO2900" s="122" t="str">
        <f>+I2900&amp;C2900</f>
        <v/>
      </c>
      <c r="AP2900" s="122" t="str">
        <f>C2900&amp;D2900&amp;E2900&amp;G2900&amp;I2900&amp;O2900</f>
        <v/>
      </c>
      <c r="AQ2900" s="122" t="str">
        <f>B2900&amp;D2900&amp;N2900</f>
        <v/>
      </c>
      <c r="AR2900" s="123" t="str">
        <f>+D2900&amp;J2900</f>
        <v/>
      </c>
      <c r="AS2900" s="124" t="str">
        <f t="shared" si="412"/>
        <v/>
      </c>
      <c r="AT2900" s="125" t="str">
        <f t="shared" si="413"/>
        <v/>
      </c>
      <c r="AU2900" s="125" t="str">
        <f>IF(NOT(AT2900=""),VLOOKUP(AT2900,[1]PSI_Category!A:B,2,0),"")</f>
        <v/>
      </c>
      <c r="AV2900" s="167"/>
      <c r="AW2900" s="167"/>
      <c r="AX2900" s="167"/>
    </row>
    <row r="2901" spans="2:50" s="133" customFormat="1" ht="11.4" customHeight="1" x14ac:dyDescent="0.3">
      <c r="B2901" s="104"/>
      <c r="C2901" s="105"/>
      <c r="D2901" s="106"/>
      <c r="E2901" s="107"/>
      <c r="F2901" s="105"/>
      <c r="G2901" s="107"/>
      <c r="H2901" s="105"/>
      <c r="I2901" s="105"/>
      <c r="J2901" s="107"/>
      <c r="K2901" s="105"/>
      <c r="L2901" s="105"/>
      <c r="M2901" s="105"/>
      <c r="N2901" s="105"/>
      <c r="O2901" s="131"/>
      <c r="P2901" s="109"/>
      <c r="Q2901" s="110"/>
      <c r="R2901" s="110"/>
      <c r="S2901" s="110"/>
      <c r="T2901" s="110"/>
      <c r="U2901" s="111"/>
      <c r="V2901" s="111"/>
      <c r="W2901" s="112"/>
      <c r="X2901" s="113"/>
      <c r="Y2901" s="114"/>
      <c r="Z2901" s="115"/>
      <c r="AA2901" s="116"/>
      <c r="AB2901" s="117" t="b">
        <f t="shared" si="405"/>
        <v>0</v>
      </c>
      <c r="AC2901" s="117">
        <f t="shared" si="406"/>
        <v>0</v>
      </c>
      <c r="AD2901" s="118"/>
      <c r="AE2901" s="117" t="b">
        <f t="shared" si="407"/>
        <v>0</v>
      </c>
      <c r="AF2901" s="117">
        <f t="shared" si="408"/>
        <v>0</v>
      </c>
      <c r="AG2901" s="119">
        <f t="shared" si="409"/>
        <v>0</v>
      </c>
      <c r="AH2901" s="120" t="b">
        <f t="shared" si="410"/>
        <v>0</v>
      </c>
      <c r="AI2901" s="121">
        <f t="shared" si="411"/>
        <v>0</v>
      </c>
      <c r="AJ2901" s="122">
        <f>+C2901</f>
        <v>0</v>
      </c>
      <c r="AK2901" s="122" t="str">
        <f>IF(ISNA(VLOOKUP(postponeList!D2901,[1]Sheet!$A$2:$B$12,2,FALSE))," ",(VLOOKUP(postponeList!D2901,[1]Sheet!$A$2:$B$12,2,FALSE)))</f>
        <v xml:space="preserve"> </v>
      </c>
      <c r="AL2901" s="122" t="str">
        <f>IF(ISNA(VLOOKUP(E2901,[1]Sheet!$G$2:$H$40,2,FALSE))," ",VLOOKUP(E2901,[1]Sheet!$G$2:$H$40,2,FALSE))</f>
        <v xml:space="preserve"> </v>
      </c>
      <c r="AM2901" s="122" t="str">
        <f>IF(ISNA(VLOOKUP(G2901,[1]Sheet!$K$2:$L$159,2,FALSE))," ",(VLOOKUP(G2901,[1]Sheet!$K$2:$L$159,2,FALSE)))</f>
        <v xml:space="preserve"> </v>
      </c>
      <c r="AN2901" s="122" t="str">
        <f>IF(ISNA(VLOOKUP(I2901&amp;C2901,[1]Sheet!$D$2:$E$228,2,FALSE))," ",VLOOKUP(I2901&amp;C2901,[1]Sheet!$D$2:$E$228,2,FALSE))</f>
        <v xml:space="preserve"> </v>
      </c>
      <c r="AO2901" s="122" t="str">
        <f>+I2901&amp;C2901</f>
        <v/>
      </c>
      <c r="AP2901" s="122" t="str">
        <f>C2901&amp;D2901&amp;E2901&amp;G2901&amp;I2901&amp;O2901</f>
        <v/>
      </c>
      <c r="AQ2901" s="122" t="str">
        <f>B2901&amp;D2901&amp;N2901</f>
        <v/>
      </c>
      <c r="AR2901" s="123" t="str">
        <f>+D2901&amp;J2901</f>
        <v/>
      </c>
      <c r="AS2901" s="124" t="str">
        <f t="shared" si="412"/>
        <v/>
      </c>
      <c r="AT2901" s="125" t="str">
        <f t="shared" si="413"/>
        <v/>
      </c>
      <c r="AU2901" s="125" t="str">
        <f>IF(NOT(AT2901=""),VLOOKUP(AT2901,[1]PSI_Category!A:B,2,0),"")</f>
        <v/>
      </c>
      <c r="AV2901" s="167"/>
      <c r="AW2901" s="167"/>
      <c r="AX2901" s="167"/>
    </row>
    <row r="2902" spans="2:50" s="133" customFormat="1" ht="11.4" customHeight="1" x14ac:dyDescent="0.3">
      <c r="B2902" s="104"/>
      <c r="C2902" s="105"/>
      <c r="D2902" s="106"/>
      <c r="E2902" s="107"/>
      <c r="F2902" s="105"/>
      <c r="G2902" s="107"/>
      <c r="H2902" s="105"/>
      <c r="I2902" s="105"/>
      <c r="J2902" s="107"/>
      <c r="K2902" s="105"/>
      <c r="L2902" s="105"/>
      <c r="M2902" s="105"/>
      <c r="N2902" s="105"/>
      <c r="O2902" s="131"/>
      <c r="P2902" s="109"/>
      <c r="Q2902" s="110"/>
      <c r="R2902" s="110"/>
      <c r="S2902" s="110"/>
      <c r="T2902" s="110"/>
      <c r="U2902" s="111"/>
      <c r="V2902" s="111"/>
      <c r="W2902" s="112"/>
      <c r="X2902" s="113"/>
      <c r="Y2902" s="114"/>
      <c r="Z2902" s="115"/>
      <c r="AA2902" s="116"/>
      <c r="AB2902" s="117" t="b">
        <f t="shared" si="405"/>
        <v>0</v>
      </c>
      <c r="AC2902" s="117">
        <f t="shared" si="406"/>
        <v>0</v>
      </c>
      <c r="AD2902" s="118"/>
      <c r="AE2902" s="117" t="b">
        <f t="shared" si="407"/>
        <v>0</v>
      </c>
      <c r="AF2902" s="117">
        <f t="shared" si="408"/>
        <v>0</v>
      </c>
      <c r="AG2902" s="119">
        <f t="shared" si="409"/>
        <v>0</v>
      </c>
      <c r="AH2902" s="120" t="b">
        <f t="shared" si="410"/>
        <v>0</v>
      </c>
      <c r="AI2902" s="121">
        <f t="shared" si="411"/>
        <v>0</v>
      </c>
      <c r="AJ2902" s="122">
        <f>+C2902</f>
        <v>0</v>
      </c>
      <c r="AK2902" s="122" t="str">
        <f>IF(ISNA(VLOOKUP(postponeList!D2902,[1]Sheet!$A$2:$B$12,2,FALSE))," ",(VLOOKUP(postponeList!D2902,[1]Sheet!$A$2:$B$12,2,FALSE)))</f>
        <v xml:space="preserve"> </v>
      </c>
      <c r="AL2902" s="122" t="str">
        <f>IF(ISNA(VLOOKUP(E2902,[1]Sheet!$G$2:$H$40,2,FALSE))," ",VLOOKUP(E2902,[1]Sheet!$G$2:$H$40,2,FALSE))</f>
        <v xml:space="preserve"> </v>
      </c>
      <c r="AM2902" s="122" t="str">
        <f>IF(ISNA(VLOOKUP(G2902,[1]Sheet!$K$2:$L$159,2,FALSE))," ",(VLOOKUP(G2902,[1]Sheet!$K$2:$L$159,2,FALSE)))</f>
        <v xml:space="preserve"> </v>
      </c>
      <c r="AN2902" s="122" t="str">
        <f>IF(ISNA(VLOOKUP(I2902&amp;C2902,[1]Sheet!$D$2:$E$228,2,FALSE))," ",VLOOKUP(I2902&amp;C2902,[1]Sheet!$D$2:$E$228,2,FALSE))</f>
        <v xml:space="preserve"> </v>
      </c>
      <c r="AO2902" s="122" t="str">
        <f>+I2902&amp;C2902</f>
        <v/>
      </c>
      <c r="AP2902" s="122" t="str">
        <f>C2902&amp;D2902&amp;E2902&amp;G2902&amp;I2902&amp;O2902</f>
        <v/>
      </c>
      <c r="AQ2902" s="122" t="str">
        <f>B2902&amp;D2902&amp;N2902</f>
        <v/>
      </c>
      <c r="AR2902" s="123" t="str">
        <f>+D2902&amp;J2902</f>
        <v/>
      </c>
      <c r="AS2902" s="124" t="str">
        <f t="shared" si="412"/>
        <v/>
      </c>
      <c r="AT2902" s="125" t="str">
        <f t="shared" si="413"/>
        <v/>
      </c>
      <c r="AU2902" s="125" t="str">
        <f>IF(NOT(AT2902=""),VLOOKUP(AT2902,[1]PSI_Category!A:B,2,0),"")</f>
        <v/>
      </c>
      <c r="AV2902" s="167"/>
      <c r="AW2902" s="167"/>
      <c r="AX2902" s="167"/>
    </row>
    <row r="2903" spans="2:50" s="133" customFormat="1" ht="11.4" customHeight="1" x14ac:dyDescent="0.3">
      <c r="B2903" s="104"/>
      <c r="C2903" s="105"/>
      <c r="D2903" s="106"/>
      <c r="E2903" s="107"/>
      <c r="F2903" s="105"/>
      <c r="G2903" s="107"/>
      <c r="H2903" s="105"/>
      <c r="I2903" s="105"/>
      <c r="J2903" s="107"/>
      <c r="K2903" s="105"/>
      <c r="L2903" s="105"/>
      <c r="M2903" s="105"/>
      <c r="N2903" s="105"/>
      <c r="O2903" s="131"/>
      <c r="P2903" s="109"/>
      <c r="Q2903" s="110"/>
      <c r="R2903" s="110"/>
      <c r="S2903" s="110"/>
      <c r="T2903" s="110"/>
      <c r="U2903" s="111"/>
      <c r="V2903" s="111"/>
      <c r="W2903" s="112"/>
      <c r="X2903" s="113"/>
      <c r="Y2903" s="114"/>
      <c r="Z2903" s="115"/>
      <c r="AA2903" s="116"/>
      <c r="AB2903" s="117" t="b">
        <f t="shared" si="405"/>
        <v>0</v>
      </c>
      <c r="AC2903" s="117">
        <f t="shared" si="406"/>
        <v>0</v>
      </c>
      <c r="AD2903" s="118"/>
      <c r="AE2903" s="117" t="b">
        <f t="shared" si="407"/>
        <v>0</v>
      </c>
      <c r="AF2903" s="117">
        <f t="shared" si="408"/>
        <v>0</v>
      </c>
      <c r="AG2903" s="119">
        <f t="shared" si="409"/>
        <v>0</v>
      </c>
      <c r="AH2903" s="120" t="b">
        <f t="shared" si="410"/>
        <v>0</v>
      </c>
      <c r="AI2903" s="121">
        <f t="shared" si="411"/>
        <v>0</v>
      </c>
      <c r="AJ2903" s="122">
        <f>+C2903</f>
        <v>0</v>
      </c>
      <c r="AK2903" s="122" t="str">
        <f>IF(ISNA(VLOOKUP(postponeList!D2903,[1]Sheet!$A$2:$B$12,2,FALSE))," ",(VLOOKUP(postponeList!D2903,[1]Sheet!$A$2:$B$12,2,FALSE)))</f>
        <v xml:space="preserve"> </v>
      </c>
      <c r="AL2903" s="122" t="str">
        <f>IF(ISNA(VLOOKUP(E2903,[1]Sheet!$G$2:$H$40,2,FALSE))," ",VLOOKUP(E2903,[1]Sheet!$G$2:$H$40,2,FALSE))</f>
        <v xml:space="preserve"> </v>
      </c>
      <c r="AM2903" s="122" t="str">
        <f>IF(ISNA(VLOOKUP(G2903,[1]Sheet!$K$2:$L$159,2,FALSE))," ",(VLOOKUP(G2903,[1]Sheet!$K$2:$L$159,2,FALSE)))</f>
        <v xml:space="preserve"> </v>
      </c>
      <c r="AN2903" s="122" t="str">
        <f>IF(ISNA(VLOOKUP(I2903&amp;C2903,[1]Sheet!$D$2:$E$228,2,FALSE))," ",VLOOKUP(I2903&amp;C2903,[1]Sheet!$D$2:$E$228,2,FALSE))</f>
        <v xml:space="preserve"> </v>
      </c>
      <c r="AO2903" s="122" t="str">
        <f>+I2903&amp;C2903</f>
        <v/>
      </c>
      <c r="AP2903" s="122" t="str">
        <f>C2903&amp;D2903&amp;E2903&amp;G2903&amp;I2903&amp;O2903</f>
        <v/>
      </c>
      <c r="AQ2903" s="122" t="str">
        <f>B2903&amp;D2903&amp;N2903</f>
        <v/>
      </c>
      <c r="AR2903" s="123" t="str">
        <f>+D2903&amp;J2903</f>
        <v/>
      </c>
      <c r="AS2903" s="124" t="str">
        <f t="shared" si="412"/>
        <v/>
      </c>
      <c r="AT2903" s="125" t="str">
        <f t="shared" si="413"/>
        <v/>
      </c>
      <c r="AU2903" s="125" t="str">
        <f>IF(NOT(AT2903=""),VLOOKUP(AT2903,[1]PSI_Category!A:B,2,0),"")</f>
        <v/>
      </c>
      <c r="AV2903" s="167"/>
      <c r="AW2903" s="167"/>
      <c r="AX2903" s="167"/>
    </row>
    <row r="2904" spans="2:50" s="133" customFormat="1" ht="11.4" customHeight="1" x14ac:dyDescent="0.3">
      <c r="B2904" s="104"/>
      <c r="C2904" s="105"/>
      <c r="D2904" s="106"/>
      <c r="E2904" s="107"/>
      <c r="F2904" s="105"/>
      <c r="G2904" s="107"/>
      <c r="H2904" s="105"/>
      <c r="I2904" s="105"/>
      <c r="J2904" s="107"/>
      <c r="K2904" s="105"/>
      <c r="L2904" s="105"/>
      <c r="M2904" s="105"/>
      <c r="N2904" s="105"/>
      <c r="O2904" s="131"/>
      <c r="P2904" s="109"/>
      <c r="Q2904" s="110"/>
      <c r="R2904" s="110"/>
      <c r="S2904" s="110"/>
      <c r="T2904" s="110"/>
      <c r="U2904" s="111"/>
      <c r="V2904" s="111"/>
      <c r="W2904" s="112"/>
      <c r="X2904" s="113"/>
      <c r="Y2904" s="114"/>
      <c r="Z2904" s="115"/>
      <c r="AA2904" s="116"/>
      <c r="AB2904" s="117" t="b">
        <f t="shared" si="405"/>
        <v>0</v>
      </c>
      <c r="AC2904" s="117">
        <f t="shared" si="406"/>
        <v>0</v>
      </c>
      <c r="AD2904" s="118"/>
      <c r="AE2904" s="117" t="b">
        <f t="shared" si="407"/>
        <v>0</v>
      </c>
      <c r="AF2904" s="117">
        <f t="shared" si="408"/>
        <v>0</v>
      </c>
      <c r="AG2904" s="119">
        <f t="shared" si="409"/>
        <v>0</v>
      </c>
      <c r="AH2904" s="120" t="b">
        <f t="shared" si="410"/>
        <v>0</v>
      </c>
      <c r="AI2904" s="121">
        <f t="shared" si="411"/>
        <v>0</v>
      </c>
      <c r="AJ2904" s="122">
        <f>+C2904</f>
        <v>0</v>
      </c>
      <c r="AK2904" s="122" t="str">
        <f>IF(ISNA(VLOOKUP(postponeList!D2904,[1]Sheet!$A$2:$B$12,2,FALSE))," ",(VLOOKUP(postponeList!D2904,[1]Sheet!$A$2:$B$12,2,FALSE)))</f>
        <v xml:space="preserve"> </v>
      </c>
      <c r="AL2904" s="122" t="str">
        <f>IF(ISNA(VLOOKUP(E2904,[1]Sheet!$G$2:$H$40,2,FALSE))," ",VLOOKUP(E2904,[1]Sheet!$G$2:$H$40,2,FALSE))</f>
        <v xml:space="preserve"> </v>
      </c>
      <c r="AM2904" s="122" t="str">
        <f>IF(ISNA(VLOOKUP(G2904,[1]Sheet!$K$2:$L$159,2,FALSE))," ",(VLOOKUP(G2904,[1]Sheet!$K$2:$L$159,2,FALSE)))</f>
        <v xml:space="preserve"> </v>
      </c>
      <c r="AN2904" s="122" t="str">
        <f>IF(ISNA(VLOOKUP(I2904&amp;C2904,[1]Sheet!$D$2:$E$228,2,FALSE))," ",VLOOKUP(I2904&amp;C2904,[1]Sheet!$D$2:$E$228,2,FALSE))</f>
        <v xml:space="preserve"> </v>
      </c>
      <c r="AO2904" s="122" t="str">
        <f>+I2904&amp;C2904</f>
        <v/>
      </c>
      <c r="AP2904" s="122" t="str">
        <f>C2904&amp;D2904&amp;E2904&amp;G2904&amp;I2904&amp;O2904</f>
        <v/>
      </c>
      <c r="AQ2904" s="122" t="str">
        <f>B2904&amp;D2904&amp;N2904</f>
        <v/>
      </c>
      <c r="AR2904" s="123" t="str">
        <f>+D2904&amp;J2904</f>
        <v/>
      </c>
      <c r="AS2904" s="124" t="str">
        <f t="shared" si="412"/>
        <v/>
      </c>
      <c r="AT2904" s="125" t="str">
        <f t="shared" si="413"/>
        <v/>
      </c>
      <c r="AU2904" s="125" t="str">
        <f>IF(NOT(AT2904=""),VLOOKUP(AT2904,[1]PSI_Category!A:B,2,0),"")</f>
        <v/>
      </c>
      <c r="AV2904" s="167"/>
      <c r="AW2904" s="167"/>
      <c r="AX2904" s="167"/>
    </row>
    <row r="2905" spans="2:50" s="133" customFormat="1" ht="11.4" customHeight="1" x14ac:dyDescent="0.3">
      <c r="B2905" s="104"/>
      <c r="C2905" s="105"/>
      <c r="D2905" s="106"/>
      <c r="E2905" s="107"/>
      <c r="F2905" s="105"/>
      <c r="G2905" s="107"/>
      <c r="H2905" s="105"/>
      <c r="I2905" s="105"/>
      <c r="J2905" s="107"/>
      <c r="K2905" s="105"/>
      <c r="L2905" s="105"/>
      <c r="M2905" s="105"/>
      <c r="N2905" s="105"/>
      <c r="O2905" s="131"/>
      <c r="P2905" s="109"/>
      <c r="Q2905" s="110"/>
      <c r="R2905" s="110"/>
      <c r="S2905" s="110"/>
      <c r="T2905" s="110"/>
      <c r="U2905" s="111"/>
      <c r="V2905" s="111"/>
      <c r="W2905" s="112"/>
      <c r="X2905" s="113"/>
      <c r="Y2905" s="114"/>
      <c r="Z2905" s="115"/>
      <c r="AA2905" s="116"/>
      <c r="AB2905" s="117" t="b">
        <f t="shared" si="405"/>
        <v>0</v>
      </c>
      <c r="AC2905" s="117">
        <f t="shared" si="406"/>
        <v>0</v>
      </c>
      <c r="AD2905" s="118"/>
      <c r="AE2905" s="117" t="b">
        <f t="shared" si="407"/>
        <v>0</v>
      </c>
      <c r="AF2905" s="117">
        <f t="shared" si="408"/>
        <v>0</v>
      </c>
      <c r="AG2905" s="119">
        <f t="shared" si="409"/>
        <v>0</v>
      </c>
      <c r="AH2905" s="120" t="b">
        <f t="shared" si="410"/>
        <v>0</v>
      </c>
      <c r="AI2905" s="121">
        <f t="shared" si="411"/>
        <v>0</v>
      </c>
      <c r="AJ2905" s="122">
        <f>+C2905</f>
        <v>0</v>
      </c>
      <c r="AK2905" s="122" t="str">
        <f>IF(ISNA(VLOOKUP(postponeList!D2905,[1]Sheet!$A$2:$B$12,2,FALSE))," ",(VLOOKUP(postponeList!D2905,[1]Sheet!$A$2:$B$12,2,FALSE)))</f>
        <v xml:space="preserve"> </v>
      </c>
      <c r="AL2905" s="122" t="str">
        <f>IF(ISNA(VLOOKUP(E2905,[1]Sheet!$G$2:$H$40,2,FALSE))," ",VLOOKUP(E2905,[1]Sheet!$G$2:$H$40,2,FALSE))</f>
        <v xml:space="preserve"> </v>
      </c>
      <c r="AM2905" s="122" t="str">
        <f>IF(ISNA(VLOOKUP(G2905,[1]Sheet!$K$2:$L$159,2,FALSE))," ",(VLOOKUP(G2905,[1]Sheet!$K$2:$L$159,2,FALSE)))</f>
        <v xml:space="preserve"> </v>
      </c>
      <c r="AN2905" s="122" t="str">
        <f>IF(ISNA(VLOOKUP(I2905&amp;C2905,[1]Sheet!$D$2:$E$228,2,FALSE))," ",VLOOKUP(I2905&amp;C2905,[1]Sheet!$D$2:$E$228,2,FALSE))</f>
        <v xml:space="preserve"> </v>
      </c>
      <c r="AO2905" s="122" t="str">
        <f>+I2905&amp;C2905</f>
        <v/>
      </c>
      <c r="AP2905" s="122" t="str">
        <f>C2905&amp;D2905&amp;E2905&amp;G2905&amp;I2905&amp;O2905</f>
        <v/>
      </c>
      <c r="AQ2905" s="122" t="str">
        <f>B2905&amp;D2905&amp;N2905</f>
        <v/>
      </c>
      <c r="AR2905" s="123" t="str">
        <f>+D2905&amp;J2905</f>
        <v/>
      </c>
      <c r="AS2905" s="124" t="str">
        <f t="shared" si="412"/>
        <v/>
      </c>
      <c r="AT2905" s="125" t="str">
        <f t="shared" si="413"/>
        <v/>
      </c>
      <c r="AU2905" s="125" t="str">
        <f>IF(NOT(AT2905=""),VLOOKUP(AT2905,[1]PSI_Category!A:B,2,0),"")</f>
        <v/>
      </c>
      <c r="AV2905" s="167"/>
      <c r="AW2905" s="167"/>
      <c r="AX2905" s="167"/>
    </row>
    <row r="2906" spans="2:50" s="133" customFormat="1" ht="11.4" customHeight="1" x14ac:dyDescent="0.3">
      <c r="B2906" s="104"/>
      <c r="C2906" s="105"/>
      <c r="D2906" s="106"/>
      <c r="E2906" s="107"/>
      <c r="F2906" s="105"/>
      <c r="G2906" s="107"/>
      <c r="H2906" s="105"/>
      <c r="I2906" s="105"/>
      <c r="J2906" s="107"/>
      <c r="K2906" s="105"/>
      <c r="L2906" s="105"/>
      <c r="M2906" s="105"/>
      <c r="N2906" s="105"/>
      <c r="O2906" s="131"/>
      <c r="P2906" s="109"/>
      <c r="Q2906" s="110"/>
      <c r="R2906" s="110"/>
      <c r="S2906" s="110"/>
      <c r="T2906" s="110"/>
      <c r="U2906" s="111"/>
      <c r="V2906" s="111"/>
      <c r="W2906" s="112"/>
      <c r="X2906" s="113"/>
      <c r="Y2906" s="114"/>
      <c r="Z2906" s="115"/>
      <c r="AA2906" s="116"/>
      <c r="AB2906" s="117" t="b">
        <f t="shared" si="405"/>
        <v>0</v>
      </c>
      <c r="AC2906" s="117">
        <f t="shared" si="406"/>
        <v>0</v>
      </c>
      <c r="AD2906" s="118"/>
      <c r="AE2906" s="117" t="b">
        <f t="shared" si="407"/>
        <v>0</v>
      </c>
      <c r="AF2906" s="117">
        <f t="shared" si="408"/>
        <v>0</v>
      </c>
      <c r="AG2906" s="119">
        <f t="shared" si="409"/>
        <v>0</v>
      </c>
      <c r="AH2906" s="120" t="b">
        <f t="shared" si="410"/>
        <v>0</v>
      </c>
      <c r="AI2906" s="121">
        <f t="shared" si="411"/>
        <v>0</v>
      </c>
      <c r="AJ2906" s="122">
        <f>+C2906</f>
        <v>0</v>
      </c>
      <c r="AK2906" s="122" t="str">
        <f>IF(ISNA(VLOOKUP(postponeList!D2906,[1]Sheet!$A$2:$B$12,2,FALSE))," ",(VLOOKUP(postponeList!D2906,[1]Sheet!$A$2:$B$12,2,FALSE)))</f>
        <v xml:space="preserve"> </v>
      </c>
      <c r="AL2906" s="122" t="str">
        <f>IF(ISNA(VLOOKUP(E2906,[1]Sheet!$G$2:$H$40,2,FALSE))," ",VLOOKUP(E2906,[1]Sheet!$G$2:$H$40,2,FALSE))</f>
        <v xml:space="preserve"> </v>
      </c>
      <c r="AM2906" s="122" t="str">
        <f>IF(ISNA(VLOOKUP(G2906,[1]Sheet!$K$2:$L$159,2,FALSE))," ",(VLOOKUP(G2906,[1]Sheet!$K$2:$L$159,2,FALSE)))</f>
        <v xml:space="preserve"> </v>
      </c>
      <c r="AN2906" s="122" t="str">
        <f>IF(ISNA(VLOOKUP(I2906&amp;C2906,[1]Sheet!$D$2:$E$228,2,FALSE))," ",VLOOKUP(I2906&amp;C2906,[1]Sheet!$D$2:$E$228,2,FALSE))</f>
        <v xml:space="preserve"> </v>
      </c>
      <c r="AO2906" s="122" t="str">
        <f>+I2906&amp;C2906</f>
        <v/>
      </c>
      <c r="AP2906" s="122" t="str">
        <f>C2906&amp;D2906&amp;E2906&amp;G2906&amp;I2906&amp;O2906</f>
        <v/>
      </c>
      <c r="AQ2906" s="122" t="str">
        <f>B2906&amp;D2906&amp;N2906</f>
        <v/>
      </c>
      <c r="AR2906" s="123" t="str">
        <f>+D2906&amp;J2906</f>
        <v/>
      </c>
      <c r="AS2906" s="124" t="str">
        <f t="shared" si="412"/>
        <v/>
      </c>
      <c r="AT2906" s="125" t="str">
        <f t="shared" si="413"/>
        <v/>
      </c>
      <c r="AU2906" s="125" t="str">
        <f>IF(NOT(AT2906=""),VLOOKUP(AT2906,[1]PSI_Category!A:B,2,0),"")</f>
        <v/>
      </c>
      <c r="AV2906" s="167"/>
      <c r="AW2906" s="167"/>
      <c r="AX2906" s="167"/>
    </row>
    <row r="2907" spans="2:50" s="133" customFormat="1" ht="11.4" customHeight="1" x14ac:dyDescent="0.3">
      <c r="B2907" s="104"/>
      <c r="C2907" s="105"/>
      <c r="D2907" s="106"/>
      <c r="E2907" s="107"/>
      <c r="F2907" s="105"/>
      <c r="G2907" s="107"/>
      <c r="H2907" s="105"/>
      <c r="I2907" s="105"/>
      <c r="J2907" s="107"/>
      <c r="K2907" s="105"/>
      <c r="L2907" s="105"/>
      <c r="M2907" s="105"/>
      <c r="N2907" s="105"/>
      <c r="O2907" s="131"/>
      <c r="P2907" s="109"/>
      <c r="Q2907" s="110"/>
      <c r="R2907" s="110"/>
      <c r="S2907" s="110"/>
      <c r="T2907" s="110"/>
      <c r="U2907" s="111"/>
      <c r="V2907" s="111"/>
      <c r="W2907" s="112"/>
      <c r="X2907" s="113"/>
      <c r="Y2907" s="114"/>
      <c r="Z2907" s="115"/>
      <c r="AA2907" s="116"/>
      <c r="AB2907" s="117" t="b">
        <f t="shared" si="405"/>
        <v>0</v>
      </c>
      <c r="AC2907" s="117">
        <f t="shared" si="406"/>
        <v>0</v>
      </c>
      <c r="AD2907" s="118"/>
      <c r="AE2907" s="117" t="b">
        <f t="shared" si="407"/>
        <v>0</v>
      </c>
      <c r="AF2907" s="117">
        <f t="shared" si="408"/>
        <v>0</v>
      </c>
      <c r="AG2907" s="119">
        <f t="shared" si="409"/>
        <v>0</v>
      </c>
      <c r="AH2907" s="120" t="b">
        <f t="shared" si="410"/>
        <v>0</v>
      </c>
      <c r="AI2907" s="121">
        <f t="shared" si="411"/>
        <v>0</v>
      </c>
      <c r="AJ2907" s="122">
        <f>+C2907</f>
        <v>0</v>
      </c>
      <c r="AK2907" s="122" t="str">
        <f>IF(ISNA(VLOOKUP(postponeList!D2907,[1]Sheet!$A$2:$B$12,2,FALSE))," ",(VLOOKUP(postponeList!D2907,[1]Sheet!$A$2:$B$12,2,FALSE)))</f>
        <v xml:space="preserve"> </v>
      </c>
      <c r="AL2907" s="122" t="str">
        <f>IF(ISNA(VLOOKUP(E2907,[1]Sheet!$G$2:$H$40,2,FALSE))," ",VLOOKUP(E2907,[1]Sheet!$G$2:$H$40,2,FALSE))</f>
        <v xml:space="preserve"> </v>
      </c>
      <c r="AM2907" s="122" t="str">
        <f>IF(ISNA(VLOOKUP(G2907,[1]Sheet!$K$2:$L$159,2,FALSE))," ",(VLOOKUP(G2907,[1]Sheet!$K$2:$L$159,2,FALSE)))</f>
        <v xml:space="preserve"> </v>
      </c>
      <c r="AN2907" s="122" t="str">
        <f>IF(ISNA(VLOOKUP(I2907&amp;C2907,[1]Sheet!$D$2:$E$228,2,FALSE))," ",VLOOKUP(I2907&amp;C2907,[1]Sheet!$D$2:$E$228,2,FALSE))</f>
        <v xml:space="preserve"> </v>
      </c>
      <c r="AO2907" s="122" t="str">
        <f>+I2907&amp;C2907</f>
        <v/>
      </c>
      <c r="AP2907" s="122" t="str">
        <f>C2907&amp;D2907&amp;E2907&amp;G2907&amp;I2907&amp;O2907</f>
        <v/>
      </c>
      <c r="AQ2907" s="122" t="str">
        <f>B2907&amp;D2907&amp;N2907</f>
        <v/>
      </c>
      <c r="AR2907" s="123" t="str">
        <f>+D2907&amp;J2907</f>
        <v/>
      </c>
      <c r="AS2907" s="124" t="str">
        <f t="shared" si="412"/>
        <v/>
      </c>
      <c r="AT2907" s="125" t="str">
        <f t="shared" si="413"/>
        <v/>
      </c>
      <c r="AU2907" s="125" t="str">
        <f>IF(NOT(AT2907=""),VLOOKUP(AT2907,[1]PSI_Category!A:B,2,0),"")</f>
        <v/>
      </c>
      <c r="AV2907" s="167"/>
      <c r="AW2907" s="167"/>
      <c r="AX2907" s="167"/>
    </row>
    <row r="2908" spans="2:50" s="133" customFormat="1" ht="11.4" customHeight="1" x14ac:dyDescent="0.3">
      <c r="B2908" s="104"/>
      <c r="C2908" s="105"/>
      <c r="D2908" s="106"/>
      <c r="E2908" s="107"/>
      <c r="F2908" s="105"/>
      <c r="G2908" s="107"/>
      <c r="H2908" s="105"/>
      <c r="I2908" s="105"/>
      <c r="J2908" s="107"/>
      <c r="K2908" s="105"/>
      <c r="L2908" s="105"/>
      <c r="M2908" s="105"/>
      <c r="N2908" s="105"/>
      <c r="O2908" s="131"/>
      <c r="P2908" s="109"/>
      <c r="Q2908" s="110"/>
      <c r="R2908" s="110"/>
      <c r="S2908" s="110"/>
      <c r="T2908" s="110"/>
      <c r="U2908" s="111"/>
      <c r="V2908" s="111"/>
      <c r="W2908" s="112"/>
      <c r="X2908" s="113"/>
      <c r="Y2908" s="114"/>
      <c r="Z2908" s="115"/>
      <c r="AA2908" s="116"/>
      <c r="AB2908" s="117" t="b">
        <f t="shared" si="405"/>
        <v>0</v>
      </c>
      <c r="AC2908" s="117">
        <f t="shared" si="406"/>
        <v>0</v>
      </c>
      <c r="AD2908" s="118"/>
      <c r="AE2908" s="117" t="b">
        <f t="shared" si="407"/>
        <v>0</v>
      </c>
      <c r="AF2908" s="117">
        <f t="shared" si="408"/>
        <v>0</v>
      </c>
      <c r="AG2908" s="119">
        <f t="shared" si="409"/>
        <v>0</v>
      </c>
      <c r="AH2908" s="120" t="b">
        <f t="shared" si="410"/>
        <v>0</v>
      </c>
      <c r="AI2908" s="121">
        <f t="shared" si="411"/>
        <v>0</v>
      </c>
      <c r="AJ2908" s="122">
        <f>+C2908</f>
        <v>0</v>
      </c>
      <c r="AK2908" s="122" t="str">
        <f>IF(ISNA(VLOOKUP(postponeList!D2908,[1]Sheet!$A$2:$B$12,2,FALSE))," ",(VLOOKUP(postponeList!D2908,[1]Sheet!$A$2:$B$12,2,FALSE)))</f>
        <v xml:space="preserve"> </v>
      </c>
      <c r="AL2908" s="122" t="str">
        <f>IF(ISNA(VLOOKUP(E2908,[1]Sheet!$G$2:$H$40,2,FALSE))," ",VLOOKUP(E2908,[1]Sheet!$G$2:$H$40,2,FALSE))</f>
        <v xml:space="preserve"> </v>
      </c>
      <c r="AM2908" s="122" t="str">
        <f>IF(ISNA(VLOOKUP(G2908,[1]Sheet!$K$2:$L$159,2,FALSE))," ",(VLOOKUP(G2908,[1]Sheet!$K$2:$L$159,2,FALSE)))</f>
        <v xml:space="preserve"> </v>
      </c>
      <c r="AN2908" s="122" t="str">
        <f>IF(ISNA(VLOOKUP(I2908&amp;C2908,[1]Sheet!$D$2:$E$228,2,FALSE))," ",VLOOKUP(I2908&amp;C2908,[1]Sheet!$D$2:$E$228,2,FALSE))</f>
        <v xml:space="preserve"> </v>
      </c>
      <c r="AO2908" s="122" t="str">
        <f>+I2908&amp;C2908</f>
        <v/>
      </c>
      <c r="AP2908" s="122" t="str">
        <f>C2908&amp;D2908&amp;E2908&amp;G2908&amp;I2908&amp;O2908</f>
        <v/>
      </c>
      <c r="AQ2908" s="122" t="str">
        <f>B2908&amp;D2908&amp;N2908</f>
        <v/>
      </c>
      <c r="AR2908" s="123" t="str">
        <f>+D2908&amp;J2908</f>
        <v/>
      </c>
      <c r="AS2908" s="124" t="str">
        <f t="shared" si="412"/>
        <v/>
      </c>
      <c r="AT2908" s="125" t="str">
        <f t="shared" si="413"/>
        <v/>
      </c>
      <c r="AU2908" s="125" t="str">
        <f>IF(NOT(AT2908=""),VLOOKUP(AT2908,[1]PSI_Category!A:B,2,0),"")</f>
        <v/>
      </c>
      <c r="AV2908" s="167"/>
      <c r="AW2908" s="167"/>
      <c r="AX2908" s="167"/>
    </row>
    <row r="2909" spans="2:50" s="133" customFormat="1" ht="11.4" customHeight="1" x14ac:dyDescent="0.3">
      <c r="B2909" s="104"/>
      <c r="C2909" s="105"/>
      <c r="D2909" s="106"/>
      <c r="E2909" s="107"/>
      <c r="F2909" s="105"/>
      <c r="G2909" s="107"/>
      <c r="H2909" s="105"/>
      <c r="I2909" s="105"/>
      <c r="J2909" s="107"/>
      <c r="K2909" s="105"/>
      <c r="L2909" s="105"/>
      <c r="M2909" s="105"/>
      <c r="N2909" s="105"/>
      <c r="O2909" s="131"/>
      <c r="P2909" s="109"/>
      <c r="Q2909" s="110"/>
      <c r="R2909" s="110"/>
      <c r="S2909" s="110"/>
      <c r="T2909" s="110"/>
      <c r="U2909" s="111"/>
      <c r="V2909" s="111"/>
      <c r="W2909" s="112"/>
      <c r="X2909" s="113"/>
      <c r="Y2909" s="114"/>
      <c r="Z2909" s="115"/>
      <c r="AA2909" s="116"/>
      <c r="AB2909" s="117" t="b">
        <f t="shared" si="405"/>
        <v>0</v>
      </c>
      <c r="AC2909" s="117">
        <f t="shared" si="406"/>
        <v>0</v>
      </c>
      <c r="AD2909" s="118"/>
      <c r="AE2909" s="117" t="b">
        <f t="shared" si="407"/>
        <v>0</v>
      </c>
      <c r="AF2909" s="117">
        <f t="shared" si="408"/>
        <v>0</v>
      </c>
      <c r="AG2909" s="119">
        <f t="shared" si="409"/>
        <v>0</v>
      </c>
      <c r="AH2909" s="120" t="b">
        <f t="shared" si="410"/>
        <v>0</v>
      </c>
      <c r="AI2909" s="121">
        <f t="shared" si="411"/>
        <v>0</v>
      </c>
      <c r="AJ2909" s="122">
        <f>+C2909</f>
        <v>0</v>
      </c>
      <c r="AK2909" s="122" t="str">
        <f>IF(ISNA(VLOOKUP(postponeList!D2909,[1]Sheet!$A$2:$B$12,2,FALSE))," ",(VLOOKUP(postponeList!D2909,[1]Sheet!$A$2:$B$12,2,FALSE)))</f>
        <v xml:space="preserve"> </v>
      </c>
      <c r="AL2909" s="122" t="str">
        <f>IF(ISNA(VLOOKUP(E2909,[1]Sheet!$G$2:$H$40,2,FALSE))," ",VLOOKUP(E2909,[1]Sheet!$G$2:$H$40,2,FALSE))</f>
        <v xml:space="preserve"> </v>
      </c>
      <c r="AM2909" s="122" t="str">
        <f>IF(ISNA(VLOOKUP(G2909,[1]Sheet!$K$2:$L$159,2,FALSE))," ",(VLOOKUP(G2909,[1]Sheet!$K$2:$L$159,2,FALSE)))</f>
        <v xml:space="preserve"> </v>
      </c>
      <c r="AN2909" s="122" t="str">
        <f>IF(ISNA(VLOOKUP(I2909&amp;C2909,[1]Sheet!$D$2:$E$228,2,FALSE))," ",VLOOKUP(I2909&amp;C2909,[1]Sheet!$D$2:$E$228,2,FALSE))</f>
        <v xml:space="preserve"> </v>
      </c>
      <c r="AO2909" s="122" t="str">
        <f>+I2909&amp;C2909</f>
        <v/>
      </c>
      <c r="AP2909" s="122" t="str">
        <f>C2909&amp;D2909&amp;E2909&amp;G2909&amp;I2909&amp;O2909</f>
        <v/>
      </c>
      <c r="AQ2909" s="122" t="str">
        <f>B2909&amp;D2909&amp;N2909</f>
        <v/>
      </c>
      <c r="AR2909" s="123" t="str">
        <f>+D2909&amp;J2909</f>
        <v/>
      </c>
      <c r="AS2909" s="124" t="str">
        <f t="shared" si="412"/>
        <v/>
      </c>
      <c r="AT2909" s="125" t="str">
        <f t="shared" si="413"/>
        <v/>
      </c>
      <c r="AU2909" s="125" t="str">
        <f>IF(NOT(AT2909=""),VLOOKUP(AT2909,[1]PSI_Category!A:B,2,0),"")</f>
        <v/>
      </c>
      <c r="AV2909" s="167"/>
      <c r="AW2909" s="167"/>
      <c r="AX2909" s="167"/>
    </row>
    <row r="2910" spans="2:50" s="133" customFormat="1" ht="11.4" customHeight="1" x14ac:dyDescent="0.3">
      <c r="B2910" s="104"/>
      <c r="C2910" s="105"/>
      <c r="D2910" s="106"/>
      <c r="E2910" s="107"/>
      <c r="F2910" s="105"/>
      <c r="G2910" s="107"/>
      <c r="H2910" s="105"/>
      <c r="I2910" s="105"/>
      <c r="J2910" s="107"/>
      <c r="K2910" s="105"/>
      <c r="L2910" s="105"/>
      <c r="M2910" s="105"/>
      <c r="N2910" s="105"/>
      <c r="O2910" s="131"/>
      <c r="P2910" s="109"/>
      <c r="Q2910" s="110"/>
      <c r="R2910" s="110"/>
      <c r="S2910" s="110"/>
      <c r="T2910" s="110"/>
      <c r="U2910" s="111"/>
      <c r="V2910" s="111"/>
      <c r="W2910" s="112"/>
      <c r="X2910" s="113"/>
      <c r="Y2910" s="114"/>
      <c r="Z2910" s="115"/>
      <c r="AA2910" s="116"/>
      <c r="AB2910" s="117" t="b">
        <f t="shared" si="405"/>
        <v>0</v>
      </c>
      <c r="AC2910" s="117">
        <f t="shared" si="406"/>
        <v>0</v>
      </c>
      <c r="AD2910" s="118"/>
      <c r="AE2910" s="117" t="b">
        <f t="shared" si="407"/>
        <v>0</v>
      </c>
      <c r="AF2910" s="117">
        <f t="shared" si="408"/>
        <v>0</v>
      </c>
      <c r="AG2910" s="119">
        <f t="shared" si="409"/>
        <v>0</v>
      </c>
      <c r="AH2910" s="120" t="b">
        <f t="shared" si="410"/>
        <v>0</v>
      </c>
      <c r="AI2910" s="121">
        <f t="shared" si="411"/>
        <v>0</v>
      </c>
      <c r="AJ2910" s="170">
        <f>+C2910</f>
        <v>0</v>
      </c>
      <c r="AK2910" s="122" t="str">
        <f>IF(ISNA(VLOOKUP(postponeList!D2910,[1]Sheet!$A$2:$B$12,2,FALSE))," ",(VLOOKUP(postponeList!D2910,[1]Sheet!$A$2:$B$12,2,FALSE)))</f>
        <v xml:space="preserve"> </v>
      </c>
      <c r="AL2910" s="122" t="str">
        <f>IF(ISNA(VLOOKUP(E2910,[1]Sheet!$G$2:$H$40,2,FALSE))," ",VLOOKUP(E2910,[1]Sheet!$G$2:$H$40,2,FALSE))</f>
        <v xml:space="preserve"> </v>
      </c>
      <c r="AM2910" s="122" t="str">
        <f>IF(ISNA(VLOOKUP(G2910,[1]Sheet!$K$2:$L$159,2,FALSE))," ",(VLOOKUP(G2910,[1]Sheet!$K$2:$L$159,2,FALSE)))</f>
        <v xml:space="preserve"> </v>
      </c>
      <c r="AN2910" s="122" t="str">
        <f>IF(ISNA(VLOOKUP(I2910&amp;C2910,[1]Sheet!$D$2:$E$228,2,FALSE))," ",VLOOKUP(I2910&amp;C2910,[1]Sheet!$D$2:$E$228,2,FALSE))</f>
        <v xml:space="preserve"> </v>
      </c>
      <c r="AO2910" s="122" t="str">
        <f>+I2910&amp;C2910</f>
        <v/>
      </c>
      <c r="AP2910" s="122" t="str">
        <f>C2910&amp;D2910&amp;E2910&amp;G2910&amp;I2910&amp;O2910</f>
        <v/>
      </c>
      <c r="AQ2910" s="122" t="str">
        <f>B2910&amp;D2910&amp;N2910</f>
        <v/>
      </c>
      <c r="AR2910" s="123" t="str">
        <f>+D2910&amp;J2910</f>
        <v/>
      </c>
      <c r="AS2910" s="124" t="str">
        <f t="shared" si="412"/>
        <v/>
      </c>
      <c r="AT2910" s="125" t="str">
        <f t="shared" si="413"/>
        <v/>
      </c>
      <c r="AU2910" s="125" t="str">
        <f>IF(NOT(AT2910=""),VLOOKUP(AT2910,[1]PSI_Category!A:B,2,0),"")</f>
        <v/>
      </c>
      <c r="AV2910" s="167"/>
      <c r="AW2910" s="167"/>
      <c r="AX2910" s="167"/>
    </row>
    <row r="2911" spans="2:50" s="133" customFormat="1" ht="11.4" customHeight="1" x14ac:dyDescent="0.3">
      <c r="B2911" s="104"/>
      <c r="C2911" s="105"/>
      <c r="D2911" s="106"/>
      <c r="E2911" s="107"/>
      <c r="F2911" s="105"/>
      <c r="G2911" s="107"/>
      <c r="H2911" s="105"/>
      <c r="I2911" s="105"/>
      <c r="J2911" s="107"/>
      <c r="K2911" s="105"/>
      <c r="L2911" s="105"/>
      <c r="M2911" s="105"/>
      <c r="N2911" s="105"/>
      <c r="O2911" s="131"/>
      <c r="P2911" s="109"/>
      <c r="Q2911" s="110"/>
      <c r="R2911" s="110"/>
      <c r="S2911" s="110"/>
      <c r="T2911" s="110"/>
      <c r="U2911" s="111"/>
      <c r="V2911" s="111"/>
      <c r="W2911" s="112"/>
      <c r="X2911" s="113"/>
      <c r="Y2911" s="114"/>
      <c r="Z2911" s="115"/>
      <c r="AA2911" s="116"/>
      <c r="AB2911" s="117" t="b">
        <f t="shared" si="405"/>
        <v>0</v>
      </c>
      <c r="AC2911" s="117">
        <f t="shared" si="406"/>
        <v>0</v>
      </c>
      <c r="AD2911" s="118"/>
      <c r="AE2911" s="117" t="b">
        <f t="shared" si="407"/>
        <v>0</v>
      </c>
      <c r="AF2911" s="117">
        <f t="shared" si="408"/>
        <v>0</v>
      </c>
      <c r="AG2911" s="119">
        <f t="shared" si="409"/>
        <v>0</v>
      </c>
      <c r="AH2911" s="120" t="b">
        <f t="shared" si="410"/>
        <v>0</v>
      </c>
      <c r="AI2911" s="121">
        <f t="shared" si="411"/>
        <v>0</v>
      </c>
      <c r="AJ2911" s="170">
        <f>+C2911</f>
        <v>0</v>
      </c>
      <c r="AK2911" s="122" t="str">
        <f>IF(ISNA(VLOOKUP(postponeList!D2911,[1]Sheet!$A$2:$B$12,2,FALSE))," ",(VLOOKUP(postponeList!D2911,[1]Sheet!$A$2:$B$12,2,FALSE)))</f>
        <v xml:space="preserve"> </v>
      </c>
      <c r="AL2911" s="122" t="str">
        <f>IF(ISNA(VLOOKUP(E2911,[1]Sheet!$G$2:$H$40,2,FALSE))," ",VLOOKUP(E2911,[1]Sheet!$G$2:$H$40,2,FALSE))</f>
        <v xml:space="preserve"> </v>
      </c>
      <c r="AM2911" s="122" t="str">
        <f>IF(ISNA(VLOOKUP(G2911,[1]Sheet!$K$2:$L$159,2,FALSE))," ",(VLOOKUP(G2911,[1]Sheet!$K$2:$L$159,2,FALSE)))</f>
        <v xml:space="preserve"> </v>
      </c>
      <c r="AN2911" s="122" t="str">
        <f>IF(ISNA(VLOOKUP(I2911&amp;C2911,[1]Sheet!$D$2:$E$228,2,FALSE))," ",VLOOKUP(I2911&amp;C2911,[1]Sheet!$D$2:$E$228,2,FALSE))</f>
        <v xml:space="preserve"> </v>
      </c>
      <c r="AO2911" s="122" t="str">
        <f>+I2911&amp;C2911</f>
        <v/>
      </c>
      <c r="AP2911" s="122" t="str">
        <f>C2911&amp;D2911&amp;E2911&amp;G2911&amp;I2911&amp;O2911</f>
        <v/>
      </c>
      <c r="AQ2911" s="122" t="str">
        <f>B2911&amp;D2911&amp;N2911</f>
        <v/>
      </c>
      <c r="AR2911" s="123" t="str">
        <f>+D2911&amp;J2911</f>
        <v/>
      </c>
      <c r="AS2911" s="124" t="str">
        <f t="shared" si="412"/>
        <v/>
      </c>
      <c r="AT2911" s="125" t="str">
        <f t="shared" si="413"/>
        <v/>
      </c>
      <c r="AU2911" s="125" t="str">
        <f>IF(NOT(AT2911=""),VLOOKUP(AT2911,[1]PSI_Category!A:B,2,0),"")</f>
        <v/>
      </c>
      <c r="AV2911" s="167"/>
      <c r="AW2911" s="167"/>
      <c r="AX2911" s="167"/>
    </row>
    <row r="2912" spans="2:50" s="133" customFormat="1" ht="11.4" customHeight="1" x14ac:dyDescent="0.3">
      <c r="B2912" s="104"/>
      <c r="C2912" s="105"/>
      <c r="D2912" s="106"/>
      <c r="E2912" s="107"/>
      <c r="F2912" s="105"/>
      <c r="G2912" s="107"/>
      <c r="H2912" s="105"/>
      <c r="I2912" s="105"/>
      <c r="J2912" s="107"/>
      <c r="K2912" s="105"/>
      <c r="L2912" s="105"/>
      <c r="M2912" s="105"/>
      <c r="N2912" s="105"/>
      <c r="O2912" s="131"/>
      <c r="P2912" s="109"/>
      <c r="Q2912" s="110"/>
      <c r="R2912" s="110"/>
      <c r="S2912" s="110"/>
      <c r="T2912" s="110"/>
      <c r="U2912" s="111"/>
      <c r="V2912" s="111"/>
      <c r="W2912" s="112"/>
      <c r="X2912" s="113"/>
      <c r="Y2912" s="114"/>
      <c r="Z2912" s="115"/>
      <c r="AA2912" s="116"/>
      <c r="AB2912" s="117" t="b">
        <f t="shared" si="405"/>
        <v>0</v>
      </c>
      <c r="AC2912" s="117">
        <f t="shared" si="406"/>
        <v>0</v>
      </c>
      <c r="AD2912" s="118"/>
      <c r="AE2912" s="117" t="b">
        <f t="shared" si="407"/>
        <v>0</v>
      </c>
      <c r="AF2912" s="117">
        <f t="shared" si="408"/>
        <v>0</v>
      </c>
      <c r="AG2912" s="119">
        <f t="shared" si="409"/>
        <v>0</v>
      </c>
      <c r="AH2912" s="120" t="b">
        <f t="shared" si="410"/>
        <v>0</v>
      </c>
      <c r="AI2912" s="121">
        <f t="shared" si="411"/>
        <v>0</v>
      </c>
      <c r="AJ2912" s="170">
        <f>+C2912</f>
        <v>0</v>
      </c>
      <c r="AK2912" s="122" t="str">
        <f>IF(ISNA(VLOOKUP(postponeList!D2912,[1]Sheet!$A$2:$B$12,2,FALSE))," ",(VLOOKUP(postponeList!D2912,[1]Sheet!$A$2:$B$12,2,FALSE)))</f>
        <v xml:space="preserve"> </v>
      </c>
      <c r="AL2912" s="122" t="str">
        <f>IF(ISNA(VLOOKUP(E2912,[1]Sheet!$G$2:$H$40,2,FALSE))," ",VLOOKUP(E2912,[1]Sheet!$G$2:$H$40,2,FALSE))</f>
        <v xml:space="preserve"> </v>
      </c>
      <c r="AM2912" s="122" t="str">
        <f>IF(ISNA(VLOOKUP(G2912,[1]Sheet!$K$2:$L$159,2,FALSE))," ",(VLOOKUP(G2912,[1]Sheet!$K$2:$L$159,2,FALSE)))</f>
        <v xml:space="preserve"> </v>
      </c>
      <c r="AN2912" s="122" t="str">
        <f>IF(ISNA(VLOOKUP(I2912&amp;C2912,[1]Sheet!$D$2:$E$228,2,FALSE))," ",VLOOKUP(I2912&amp;C2912,[1]Sheet!$D$2:$E$228,2,FALSE))</f>
        <v xml:space="preserve"> </v>
      </c>
      <c r="AO2912" s="122" t="str">
        <f>+I2912&amp;C2912</f>
        <v/>
      </c>
      <c r="AP2912" s="122" t="str">
        <f>C2912&amp;D2912&amp;E2912&amp;G2912&amp;I2912&amp;O2912</f>
        <v/>
      </c>
      <c r="AQ2912" s="122" t="str">
        <f>B2912&amp;D2912&amp;N2912</f>
        <v/>
      </c>
      <c r="AR2912" s="123" t="str">
        <f>+D2912&amp;J2912</f>
        <v/>
      </c>
      <c r="AS2912" s="124" t="str">
        <f t="shared" si="412"/>
        <v/>
      </c>
      <c r="AT2912" s="125" t="str">
        <f t="shared" si="413"/>
        <v/>
      </c>
      <c r="AU2912" s="125" t="str">
        <f>IF(NOT(AT2912=""),VLOOKUP(AT2912,[1]PSI_Category!A:B,2,0),"")</f>
        <v/>
      </c>
      <c r="AV2912" s="167"/>
      <c r="AW2912" s="167"/>
      <c r="AX2912" s="167"/>
    </row>
    <row r="2913" spans="2:50" s="133" customFormat="1" ht="11.4" customHeight="1" x14ac:dyDescent="0.3">
      <c r="B2913" s="104"/>
      <c r="C2913" s="105"/>
      <c r="D2913" s="106"/>
      <c r="E2913" s="107"/>
      <c r="F2913" s="105"/>
      <c r="G2913" s="107"/>
      <c r="H2913" s="105"/>
      <c r="I2913" s="105"/>
      <c r="J2913" s="107"/>
      <c r="K2913" s="105"/>
      <c r="L2913" s="105"/>
      <c r="M2913" s="105"/>
      <c r="N2913" s="105"/>
      <c r="O2913" s="131"/>
      <c r="P2913" s="109"/>
      <c r="Q2913" s="110"/>
      <c r="R2913" s="110"/>
      <c r="S2913" s="110"/>
      <c r="T2913" s="110"/>
      <c r="U2913" s="111"/>
      <c r="V2913" s="111"/>
      <c r="W2913" s="112"/>
      <c r="X2913" s="113"/>
      <c r="Y2913" s="114"/>
      <c r="Z2913" s="115"/>
      <c r="AA2913" s="116"/>
      <c r="AB2913" s="117" t="b">
        <f t="shared" si="405"/>
        <v>0</v>
      </c>
      <c r="AC2913" s="117">
        <f t="shared" si="406"/>
        <v>0</v>
      </c>
      <c r="AD2913" s="118"/>
      <c r="AE2913" s="117" t="b">
        <f t="shared" si="407"/>
        <v>0</v>
      </c>
      <c r="AF2913" s="117">
        <f t="shared" si="408"/>
        <v>0</v>
      </c>
      <c r="AG2913" s="119">
        <f t="shared" si="409"/>
        <v>0</v>
      </c>
      <c r="AH2913" s="120" t="b">
        <f t="shared" si="410"/>
        <v>0</v>
      </c>
      <c r="AI2913" s="121">
        <f t="shared" si="411"/>
        <v>0</v>
      </c>
      <c r="AJ2913" s="170">
        <f>+C2913</f>
        <v>0</v>
      </c>
      <c r="AK2913" s="122" t="str">
        <f>IF(ISNA(VLOOKUP(postponeList!D2913,[1]Sheet!$A$2:$B$12,2,FALSE))," ",(VLOOKUP(postponeList!D2913,[1]Sheet!$A$2:$B$12,2,FALSE)))</f>
        <v xml:space="preserve"> </v>
      </c>
      <c r="AL2913" s="122" t="str">
        <f>IF(ISNA(VLOOKUP(E2913,[1]Sheet!$G$2:$H$40,2,FALSE))," ",VLOOKUP(E2913,[1]Sheet!$G$2:$H$40,2,FALSE))</f>
        <v xml:space="preserve"> </v>
      </c>
      <c r="AM2913" s="122" t="str">
        <f>IF(ISNA(VLOOKUP(G2913,[1]Sheet!$K$2:$L$159,2,FALSE))," ",(VLOOKUP(G2913,[1]Sheet!$K$2:$L$159,2,FALSE)))</f>
        <v xml:space="preserve"> </v>
      </c>
      <c r="AN2913" s="122" t="str">
        <f>IF(ISNA(VLOOKUP(I2913&amp;C2913,[1]Sheet!$D$2:$E$228,2,FALSE))," ",VLOOKUP(I2913&amp;C2913,[1]Sheet!$D$2:$E$228,2,FALSE))</f>
        <v xml:space="preserve"> </v>
      </c>
      <c r="AO2913" s="122" t="str">
        <f>+I2913&amp;C2913</f>
        <v/>
      </c>
      <c r="AP2913" s="122" t="str">
        <f>C2913&amp;D2913&amp;E2913&amp;G2913&amp;I2913&amp;O2913</f>
        <v/>
      </c>
      <c r="AQ2913" s="122" t="str">
        <f>B2913&amp;D2913&amp;N2913</f>
        <v/>
      </c>
      <c r="AR2913" s="123" t="str">
        <f>+D2913&amp;J2913</f>
        <v/>
      </c>
      <c r="AS2913" s="124" t="str">
        <f t="shared" si="412"/>
        <v/>
      </c>
      <c r="AT2913" s="125" t="str">
        <f t="shared" si="413"/>
        <v/>
      </c>
      <c r="AU2913" s="125" t="str">
        <f>IF(NOT(AT2913=""),VLOOKUP(AT2913,[1]PSI_Category!A:B,2,0),"")</f>
        <v/>
      </c>
      <c r="AV2913" s="167"/>
      <c r="AW2913" s="167"/>
      <c r="AX2913" s="167"/>
    </row>
    <row r="2914" spans="2:50" s="133" customFormat="1" ht="11.4" customHeight="1" x14ac:dyDescent="0.3">
      <c r="B2914" s="104"/>
      <c r="C2914" s="105"/>
      <c r="D2914" s="106"/>
      <c r="E2914" s="107"/>
      <c r="F2914" s="105"/>
      <c r="G2914" s="107"/>
      <c r="H2914" s="105"/>
      <c r="I2914" s="105"/>
      <c r="J2914" s="107"/>
      <c r="K2914" s="105"/>
      <c r="L2914" s="105"/>
      <c r="M2914" s="105"/>
      <c r="N2914" s="105"/>
      <c r="O2914" s="131"/>
      <c r="P2914" s="109"/>
      <c r="Q2914" s="110"/>
      <c r="R2914" s="110"/>
      <c r="S2914" s="110"/>
      <c r="T2914" s="110"/>
      <c r="U2914" s="111"/>
      <c r="V2914" s="111"/>
      <c r="W2914" s="112"/>
      <c r="X2914" s="113"/>
      <c r="Y2914" s="114"/>
      <c r="Z2914" s="115"/>
      <c r="AA2914" s="116"/>
      <c r="AB2914" s="117" t="b">
        <f t="shared" si="405"/>
        <v>0</v>
      </c>
      <c r="AC2914" s="117">
        <f t="shared" si="406"/>
        <v>0</v>
      </c>
      <c r="AD2914" s="118"/>
      <c r="AE2914" s="117" t="b">
        <f t="shared" si="407"/>
        <v>0</v>
      </c>
      <c r="AF2914" s="117">
        <f t="shared" si="408"/>
        <v>0</v>
      </c>
      <c r="AG2914" s="119">
        <f t="shared" si="409"/>
        <v>0</v>
      </c>
      <c r="AH2914" s="120" t="b">
        <f t="shared" si="410"/>
        <v>0</v>
      </c>
      <c r="AI2914" s="121">
        <f t="shared" si="411"/>
        <v>0</v>
      </c>
      <c r="AJ2914" s="170">
        <f>+C2914</f>
        <v>0</v>
      </c>
      <c r="AK2914" s="122" t="str">
        <f>IF(ISNA(VLOOKUP(postponeList!D2914,[1]Sheet!$A$2:$B$12,2,FALSE))," ",(VLOOKUP(postponeList!D2914,[1]Sheet!$A$2:$B$12,2,FALSE)))</f>
        <v xml:space="preserve"> </v>
      </c>
      <c r="AL2914" s="122" t="str">
        <f>IF(ISNA(VLOOKUP(E2914,[1]Sheet!$G$2:$H$40,2,FALSE))," ",VLOOKUP(E2914,[1]Sheet!$G$2:$H$40,2,FALSE))</f>
        <v xml:space="preserve"> </v>
      </c>
      <c r="AM2914" s="122" t="str">
        <f>IF(ISNA(VLOOKUP(G2914,[1]Sheet!$K$2:$L$159,2,FALSE))," ",(VLOOKUP(G2914,[1]Sheet!$K$2:$L$159,2,FALSE)))</f>
        <v xml:space="preserve"> </v>
      </c>
      <c r="AN2914" s="122" t="str">
        <f>IF(ISNA(VLOOKUP(I2914&amp;C2914,[1]Sheet!$D$2:$E$228,2,FALSE))," ",VLOOKUP(I2914&amp;C2914,[1]Sheet!$D$2:$E$228,2,FALSE))</f>
        <v xml:space="preserve"> </v>
      </c>
      <c r="AO2914" s="122" t="str">
        <f>+I2914&amp;C2914</f>
        <v/>
      </c>
      <c r="AP2914" s="122" t="str">
        <f>C2914&amp;D2914&amp;E2914&amp;G2914&amp;I2914&amp;O2914</f>
        <v/>
      </c>
      <c r="AQ2914" s="122" t="str">
        <f>B2914&amp;D2914&amp;N2914</f>
        <v/>
      </c>
      <c r="AR2914" s="123" t="str">
        <f>+D2914&amp;J2914</f>
        <v/>
      </c>
      <c r="AS2914" s="124" t="str">
        <f t="shared" si="412"/>
        <v/>
      </c>
      <c r="AT2914" s="125" t="str">
        <f t="shared" si="413"/>
        <v/>
      </c>
      <c r="AU2914" s="125" t="str">
        <f>IF(NOT(AT2914=""),VLOOKUP(AT2914,[1]PSI_Category!A:B,2,0),"")</f>
        <v/>
      </c>
      <c r="AV2914" s="167"/>
      <c r="AW2914" s="167"/>
      <c r="AX2914" s="167"/>
    </row>
    <row r="2915" spans="2:50" s="133" customFormat="1" ht="11.4" customHeight="1" x14ac:dyDescent="0.3">
      <c r="B2915" s="104"/>
      <c r="C2915" s="105"/>
      <c r="D2915" s="106"/>
      <c r="E2915" s="107"/>
      <c r="F2915" s="105"/>
      <c r="G2915" s="107"/>
      <c r="H2915" s="105"/>
      <c r="I2915" s="105"/>
      <c r="J2915" s="107"/>
      <c r="K2915" s="105"/>
      <c r="L2915" s="105"/>
      <c r="M2915" s="105"/>
      <c r="N2915" s="105"/>
      <c r="O2915" s="131"/>
      <c r="P2915" s="109"/>
      <c r="Q2915" s="110"/>
      <c r="R2915" s="110"/>
      <c r="S2915" s="110"/>
      <c r="T2915" s="110"/>
      <c r="U2915" s="111"/>
      <c r="V2915" s="111"/>
      <c r="W2915" s="112"/>
      <c r="X2915" s="113"/>
      <c r="Y2915" s="114"/>
      <c r="Z2915" s="115"/>
      <c r="AA2915" s="116"/>
      <c r="AB2915" s="117" t="b">
        <f t="shared" si="405"/>
        <v>0</v>
      </c>
      <c r="AC2915" s="117">
        <f t="shared" si="406"/>
        <v>0</v>
      </c>
      <c r="AD2915" s="118"/>
      <c r="AE2915" s="117" t="b">
        <f t="shared" si="407"/>
        <v>0</v>
      </c>
      <c r="AF2915" s="117">
        <f t="shared" si="408"/>
        <v>0</v>
      </c>
      <c r="AG2915" s="119">
        <f t="shared" si="409"/>
        <v>0</v>
      </c>
      <c r="AH2915" s="120" t="b">
        <f t="shared" si="410"/>
        <v>0</v>
      </c>
      <c r="AI2915" s="121">
        <f t="shared" si="411"/>
        <v>0</v>
      </c>
      <c r="AJ2915" s="170">
        <f>+C2915</f>
        <v>0</v>
      </c>
      <c r="AK2915" s="122" t="str">
        <f>IF(ISNA(VLOOKUP(postponeList!D2915,[1]Sheet!$A$2:$B$12,2,FALSE))," ",(VLOOKUP(postponeList!D2915,[1]Sheet!$A$2:$B$12,2,FALSE)))</f>
        <v xml:space="preserve"> </v>
      </c>
      <c r="AL2915" s="122" t="str">
        <f>IF(ISNA(VLOOKUP(E2915,[1]Sheet!$G$2:$H$40,2,FALSE))," ",VLOOKUP(E2915,[1]Sheet!$G$2:$H$40,2,FALSE))</f>
        <v xml:space="preserve"> </v>
      </c>
      <c r="AM2915" s="122" t="str">
        <f>IF(ISNA(VLOOKUP(G2915,[1]Sheet!$K$2:$L$159,2,FALSE))," ",(VLOOKUP(G2915,[1]Sheet!$K$2:$L$159,2,FALSE)))</f>
        <v xml:space="preserve"> </v>
      </c>
      <c r="AN2915" s="122" t="str">
        <f>IF(ISNA(VLOOKUP(I2915&amp;C2915,[1]Sheet!$D$2:$E$228,2,FALSE))," ",VLOOKUP(I2915&amp;C2915,[1]Sheet!$D$2:$E$228,2,FALSE))</f>
        <v xml:space="preserve"> </v>
      </c>
      <c r="AO2915" s="122" t="str">
        <f>+I2915&amp;C2915</f>
        <v/>
      </c>
      <c r="AP2915" s="122" t="str">
        <f>C2915&amp;D2915&amp;E2915&amp;G2915&amp;I2915&amp;O2915</f>
        <v/>
      </c>
      <c r="AQ2915" s="122" t="str">
        <f>B2915&amp;D2915&amp;N2915</f>
        <v/>
      </c>
      <c r="AR2915" s="123" t="str">
        <f>+D2915&amp;J2915</f>
        <v/>
      </c>
      <c r="AS2915" s="124" t="str">
        <f t="shared" si="412"/>
        <v/>
      </c>
      <c r="AT2915" s="125" t="str">
        <f t="shared" si="413"/>
        <v/>
      </c>
      <c r="AU2915" s="125" t="str">
        <f>IF(NOT(AT2915=""),VLOOKUP(AT2915,[1]PSI_Category!A:B,2,0),"")</f>
        <v/>
      </c>
      <c r="AV2915" s="167"/>
      <c r="AW2915" s="167"/>
      <c r="AX2915" s="167"/>
    </row>
    <row r="2916" spans="2:50" s="133" customFormat="1" ht="11.4" customHeight="1" x14ac:dyDescent="0.3">
      <c r="B2916" s="104"/>
      <c r="C2916" s="105"/>
      <c r="D2916" s="106"/>
      <c r="E2916" s="107"/>
      <c r="F2916" s="105"/>
      <c r="G2916" s="107"/>
      <c r="H2916" s="105"/>
      <c r="I2916" s="105"/>
      <c r="J2916" s="107"/>
      <c r="K2916" s="105"/>
      <c r="L2916" s="105"/>
      <c r="M2916" s="105"/>
      <c r="N2916" s="105"/>
      <c r="O2916" s="131"/>
      <c r="P2916" s="109"/>
      <c r="Q2916" s="110"/>
      <c r="R2916" s="110"/>
      <c r="S2916" s="110"/>
      <c r="T2916" s="110"/>
      <c r="U2916" s="111"/>
      <c r="V2916" s="111"/>
      <c r="W2916" s="112"/>
      <c r="X2916" s="113"/>
      <c r="Y2916" s="114"/>
      <c r="Z2916" s="115"/>
      <c r="AA2916" s="116"/>
      <c r="AB2916" s="117" t="b">
        <f t="shared" si="405"/>
        <v>0</v>
      </c>
      <c r="AC2916" s="117">
        <f t="shared" si="406"/>
        <v>0</v>
      </c>
      <c r="AD2916" s="118"/>
      <c r="AE2916" s="117" t="b">
        <f t="shared" si="407"/>
        <v>0</v>
      </c>
      <c r="AF2916" s="117">
        <f t="shared" si="408"/>
        <v>0</v>
      </c>
      <c r="AG2916" s="119">
        <f t="shared" si="409"/>
        <v>0</v>
      </c>
      <c r="AH2916" s="120" t="b">
        <f t="shared" si="410"/>
        <v>0</v>
      </c>
      <c r="AI2916" s="121">
        <f t="shared" si="411"/>
        <v>0</v>
      </c>
      <c r="AJ2916" s="170">
        <f>+C2916</f>
        <v>0</v>
      </c>
      <c r="AK2916" s="122" t="str">
        <f>IF(ISNA(VLOOKUP(postponeList!D2916,[1]Sheet!$A$2:$B$12,2,FALSE))," ",(VLOOKUP(postponeList!D2916,[1]Sheet!$A$2:$B$12,2,FALSE)))</f>
        <v xml:space="preserve"> </v>
      </c>
      <c r="AL2916" s="122" t="str">
        <f>IF(ISNA(VLOOKUP(E2916,[1]Sheet!$G$2:$H$40,2,FALSE))," ",VLOOKUP(E2916,[1]Sheet!$G$2:$H$40,2,FALSE))</f>
        <v xml:space="preserve"> </v>
      </c>
      <c r="AM2916" s="122" t="str">
        <f>IF(ISNA(VLOOKUP(G2916,[1]Sheet!$K$2:$L$159,2,FALSE))," ",(VLOOKUP(G2916,[1]Sheet!$K$2:$L$159,2,FALSE)))</f>
        <v xml:space="preserve"> </v>
      </c>
      <c r="AN2916" s="122" t="str">
        <f>IF(ISNA(VLOOKUP(I2916&amp;C2916,[1]Sheet!$D$2:$E$228,2,FALSE))," ",VLOOKUP(I2916&amp;C2916,[1]Sheet!$D$2:$E$228,2,FALSE))</f>
        <v xml:space="preserve"> </v>
      </c>
      <c r="AO2916" s="122" t="str">
        <f>+I2916&amp;C2916</f>
        <v/>
      </c>
      <c r="AP2916" s="122" t="str">
        <f>C2916&amp;D2916&amp;E2916&amp;G2916&amp;I2916&amp;O2916</f>
        <v/>
      </c>
      <c r="AQ2916" s="122" t="str">
        <f>B2916&amp;D2916&amp;N2916</f>
        <v/>
      </c>
      <c r="AR2916" s="123" t="str">
        <f>+D2916&amp;J2916</f>
        <v/>
      </c>
      <c r="AS2916" s="124" t="str">
        <f t="shared" si="412"/>
        <v/>
      </c>
      <c r="AT2916" s="125" t="str">
        <f t="shared" si="413"/>
        <v/>
      </c>
      <c r="AU2916" s="125" t="str">
        <f>IF(NOT(AT2916=""),VLOOKUP(AT2916,[1]PSI_Category!A:B,2,0),"")</f>
        <v/>
      </c>
      <c r="AV2916" s="167"/>
      <c r="AW2916" s="167"/>
      <c r="AX2916" s="167"/>
    </row>
    <row r="2917" spans="2:50" s="133" customFormat="1" ht="11.4" customHeight="1" x14ac:dyDescent="0.3">
      <c r="B2917" s="104"/>
      <c r="C2917" s="105"/>
      <c r="D2917" s="106"/>
      <c r="E2917" s="107"/>
      <c r="F2917" s="105"/>
      <c r="G2917" s="107"/>
      <c r="H2917" s="105"/>
      <c r="I2917" s="105"/>
      <c r="J2917" s="107"/>
      <c r="K2917" s="105"/>
      <c r="L2917" s="105"/>
      <c r="M2917" s="105"/>
      <c r="N2917" s="105"/>
      <c r="O2917" s="131"/>
      <c r="P2917" s="109"/>
      <c r="Q2917" s="110"/>
      <c r="R2917" s="110"/>
      <c r="S2917" s="110"/>
      <c r="T2917" s="110"/>
      <c r="U2917" s="111"/>
      <c r="V2917" s="111"/>
      <c r="W2917" s="112"/>
      <c r="X2917" s="113"/>
      <c r="Y2917" s="114"/>
      <c r="Z2917" s="115"/>
      <c r="AA2917" s="116"/>
      <c r="AB2917" s="117" t="b">
        <f t="shared" si="405"/>
        <v>0</v>
      </c>
      <c r="AC2917" s="117">
        <f t="shared" si="406"/>
        <v>0</v>
      </c>
      <c r="AD2917" s="118"/>
      <c r="AE2917" s="117" t="b">
        <f t="shared" si="407"/>
        <v>0</v>
      </c>
      <c r="AF2917" s="117">
        <f t="shared" si="408"/>
        <v>0</v>
      </c>
      <c r="AG2917" s="119">
        <f t="shared" si="409"/>
        <v>0</v>
      </c>
      <c r="AH2917" s="120" t="b">
        <f t="shared" si="410"/>
        <v>0</v>
      </c>
      <c r="AI2917" s="121">
        <f t="shared" si="411"/>
        <v>0</v>
      </c>
      <c r="AJ2917" s="122">
        <f>+C2917</f>
        <v>0</v>
      </c>
      <c r="AK2917" s="122" t="str">
        <f>IF(ISNA(VLOOKUP(postponeList!D2917,[1]Sheet!$A$2:$B$12,2,FALSE))," ",(VLOOKUP(postponeList!D2917,[1]Sheet!$A$2:$B$12,2,FALSE)))</f>
        <v xml:space="preserve"> </v>
      </c>
      <c r="AL2917" s="122" t="str">
        <f>IF(ISNA(VLOOKUP(E2917,[1]Sheet!$G$2:$H$40,2,FALSE))," ",VLOOKUP(E2917,[1]Sheet!$G$2:$H$40,2,FALSE))</f>
        <v xml:space="preserve"> </v>
      </c>
      <c r="AM2917" s="122" t="str">
        <f>IF(ISNA(VLOOKUP(G2917,[1]Sheet!$K$2:$L$159,2,FALSE))," ",(VLOOKUP(G2917,[1]Sheet!$K$2:$L$159,2,FALSE)))</f>
        <v xml:space="preserve"> </v>
      </c>
      <c r="AN2917" s="122" t="str">
        <f>IF(ISNA(VLOOKUP(I2917&amp;C2917,[1]Sheet!$D$2:$E$228,2,FALSE))," ",VLOOKUP(I2917&amp;C2917,[1]Sheet!$D$2:$E$228,2,FALSE))</f>
        <v xml:space="preserve"> </v>
      </c>
      <c r="AO2917" s="122" t="str">
        <f>+I2917&amp;C2917</f>
        <v/>
      </c>
      <c r="AP2917" s="122" t="str">
        <f>C2917&amp;D2917&amp;E2917&amp;G2917&amp;I2917&amp;O2917</f>
        <v/>
      </c>
      <c r="AQ2917" s="122" t="str">
        <f>B2917&amp;D2917&amp;N2917</f>
        <v/>
      </c>
      <c r="AR2917" s="123" t="str">
        <f>+D2917&amp;J2917</f>
        <v/>
      </c>
      <c r="AS2917" s="124" t="str">
        <f t="shared" si="412"/>
        <v/>
      </c>
      <c r="AT2917" s="125" t="str">
        <f t="shared" si="413"/>
        <v/>
      </c>
      <c r="AU2917" s="125" t="str">
        <f>IF(NOT(AT2917=""),VLOOKUP(AT2917,[1]PSI_Category!A:B,2,0),"")</f>
        <v/>
      </c>
      <c r="AV2917" s="167"/>
      <c r="AW2917" s="167"/>
      <c r="AX2917" s="167"/>
    </row>
    <row r="2918" spans="2:50" s="133" customFormat="1" ht="11.4" customHeight="1" x14ac:dyDescent="0.3">
      <c r="B2918" s="104"/>
      <c r="C2918" s="105"/>
      <c r="D2918" s="106"/>
      <c r="E2918" s="107"/>
      <c r="F2918" s="105"/>
      <c r="G2918" s="107"/>
      <c r="H2918" s="105"/>
      <c r="I2918" s="105"/>
      <c r="J2918" s="107"/>
      <c r="K2918" s="105"/>
      <c r="L2918" s="105"/>
      <c r="M2918" s="105"/>
      <c r="N2918" s="105"/>
      <c r="O2918" s="131"/>
      <c r="P2918" s="109"/>
      <c r="Q2918" s="110"/>
      <c r="R2918" s="110"/>
      <c r="S2918" s="110"/>
      <c r="T2918" s="110"/>
      <c r="U2918" s="111"/>
      <c r="V2918" s="111"/>
      <c r="W2918" s="112"/>
      <c r="X2918" s="113"/>
      <c r="Y2918" s="114"/>
      <c r="Z2918" s="115"/>
      <c r="AA2918" s="116"/>
      <c r="AB2918" s="117" t="b">
        <f t="shared" si="405"/>
        <v>0</v>
      </c>
      <c r="AC2918" s="117">
        <f t="shared" si="406"/>
        <v>0</v>
      </c>
      <c r="AD2918" s="118"/>
      <c r="AE2918" s="117" t="b">
        <f t="shared" si="407"/>
        <v>0</v>
      </c>
      <c r="AF2918" s="117">
        <f t="shared" si="408"/>
        <v>0</v>
      </c>
      <c r="AG2918" s="119">
        <f t="shared" si="409"/>
        <v>0</v>
      </c>
      <c r="AH2918" s="120" t="b">
        <f t="shared" si="410"/>
        <v>0</v>
      </c>
      <c r="AI2918" s="121">
        <f t="shared" si="411"/>
        <v>0</v>
      </c>
      <c r="AJ2918" s="170">
        <f>+C2918</f>
        <v>0</v>
      </c>
      <c r="AK2918" s="122" t="str">
        <f>IF(ISNA(VLOOKUP(postponeList!D2918,[1]Sheet!$A$2:$B$12,2,FALSE))," ",(VLOOKUP(postponeList!D2918,[1]Sheet!$A$2:$B$12,2,FALSE)))</f>
        <v xml:space="preserve"> </v>
      </c>
      <c r="AL2918" s="122" t="str">
        <f>IF(ISNA(VLOOKUP(E2918,[1]Sheet!$G$2:$H$40,2,FALSE))," ",VLOOKUP(E2918,[1]Sheet!$G$2:$H$40,2,FALSE))</f>
        <v xml:space="preserve"> </v>
      </c>
      <c r="AM2918" s="122" t="str">
        <f>IF(ISNA(VLOOKUP(G2918,[1]Sheet!$K$2:$L$159,2,FALSE))," ",(VLOOKUP(G2918,[1]Sheet!$K$2:$L$159,2,FALSE)))</f>
        <v xml:space="preserve"> </v>
      </c>
      <c r="AN2918" s="122" t="str">
        <f>IF(ISNA(VLOOKUP(I2918&amp;C2918,[1]Sheet!$D$2:$E$228,2,FALSE))," ",VLOOKUP(I2918&amp;C2918,[1]Sheet!$D$2:$E$228,2,FALSE))</f>
        <v xml:space="preserve"> </v>
      </c>
      <c r="AO2918" s="122" t="str">
        <f>+I2918&amp;C2918</f>
        <v/>
      </c>
      <c r="AP2918" s="122" t="str">
        <f>C2918&amp;D2918&amp;E2918&amp;G2918&amp;I2918&amp;O2918</f>
        <v/>
      </c>
      <c r="AQ2918" s="122" t="str">
        <f>B2918&amp;D2918&amp;N2918</f>
        <v/>
      </c>
      <c r="AR2918" s="123" t="str">
        <f>+D2918&amp;J2918</f>
        <v/>
      </c>
      <c r="AS2918" s="124" t="str">
        <f t="shared" si="412"/>
        <v/>
      </c>
      <c r="AT2918" s="125" t="str">
        <f t="shared" si="413"/>
        <v/>
      </c>
      <c r="AU2918" s="125" t="str">
        <f>IF(NOT(AT2918=""),VLOOKUP(AT2918,[1]PSI_Category!A:B,2,0),"")</f>
        <v/>
      </c>
      <c r="AV2918" s="167"/>
      <c r="AW2918" s="167"/>
      <c r="AX2918" s="167"/>
    </row>
    <row r="2919" spans="2:50" s="133" customFormat="1" ht="11.4" customHeight="1" x14ac:dyDescent="0.3">
      <c r="B2919" s="104"/>
      <c r="C2919" s="105"/>
      <c r="D2919" s="106"/>
      <c r="E2919" s="107"/>
      <c r="F2919" s="105"/>
      <c r="G2919" s="107"/>
      <c r="H2919" s="105"/>
      <c r="I2919" s="105"/>
      <c r="J2919" s="107"/>
      <c r="K2919" s="105"/>
      <c r="L2919" s="105"/>
      <c r="M2919" s="105"/>
      <c r="N2919" s="105"/>
      <c r="O2919" s="131"/>
      <c r="P2919" s="109"/>
      <c r="Q2919" s="110"/>
      <c r="R2919" s="110"/>
      <c r="S2919" s="110"/>
      <c r="T2919" s="110"/>
      <c r="U2919" s="111"/>
      <c r="V2919" s="111"/>
      <c r="W2919" s="112"/>
      <c r="X2919" s="113"/>
      <c r="Y2919" s="114"/>
      <c r="Z2919" s="115"/>
      <c r="AA2919" s="116"/>
      <c r="AB2919" s="117" t="b">
        <f t="shared" si="405"/>
        <v>0</v>
      </c>
      <c r="AC2919" s="117">
        <f t="shared" si="406"/>
        <v>0</v>
      </c>
      <c r="AD2919" s="118"/>
      <c r="AE2919" s="117" t="b">
        <f t="shared" si="407"/>
        <v>0</v>
      </c>
      <c r="AF2919" s="117">
        <f t="shared" si="408"/>
        <v>0</v>
      </c>
      <c r="AG2919" s="119">
        <f t="shared" si="409"/>
        <v>0</v>
      </c>
      <c r="AH2919" s="120" t="b">
        <f t="shared" si="410"/>
        <v>0</v>
      </c>
      <c r="AI2919" s="121">
        <f t="shared" si="411"/>
        <v>0</v>
      </c>
      <c r="AJ2919" s="170">
        <f>+C2919</f>
        <v>0</v>
      </c>
      <c r="AK2919" s="122" t="str">
        <f>IF(ISNA(VLOOKUP(postponeList!D2919,[1]Sheet!$A$2:$B$12,2,FALSE))," ",(VLOOKUP(postponeList!D2919,[1]Sheet!$A$2:$B$12,2,FALSE)))</f>
        <v xml:space="preserve"> </v>
      </c>
      <c r="AL2919" s="122" t="str">
        <f>IF(ISNA(VLOOKUP(E2919,[1]Sheet!$G$2:$H$40,2,FALSE))," ",VLOOKUP(E2919,[1]Sheet!$G$2:$H$40,2,FALSE))</f>
        <v xml:space="preserve"> </v>
      </c>
      <c r="AM2919" s="122" t="str">
        <f>IF(ISNA(VLOOKUP(G2919,[1]Sheet!$K$2:$L$159,2,FALSE))," ",(VLOOKUP(G2919,[1]Sheet!$K$2:$L$159,2,FALSE)))</f>
        <v xml:space="preserve"> </v>
      </c>
      <c r="AN2919" s="122" t="str">
        <f>IF(ISNA(VLOOKUP(I2919&amp;C2919,[1]Sheet!$D$2:$E$228,2,FALSE))," ",VLOOKUP(I2919&amp;C2919,[1]Sheet!$D$2:$E$228,2,FALSE))</f>
        <v xml:space="preserve"> </v>
      </c>
      <c r="AO2919" s="122" t="str">
        <f>+I2919&amp;C2919</f>
        <v/>
      </c>
      <c r="AP2919" s="122" t="str">
        <f>C2919&amp;D2919&amp;E2919&amp;G2919&amp;I2919&amp;O2919</f>
        <v/>
      </c>
      <c r="AQ2919" s="122" t="str">
        <f>B2919&amp;D2919&amp;N2919</f>
        <v/>
      </c>
      <c r="AR2919" s="123" t="str">
        <f>+D2919&amp;J2919</f>
        <v/>
      </c>
      <c r="AS2919" s="124" t="str">
        <f t="shared" si="412"/>
        <v/>
      </c>
      <c r="AT2919" s="125" t="str">
        <f t="shared" si="413"/>
        <v/>
      </c>
      <c r="AU2919" s="125" t="str">
        <f>IF(NOT(AT2919=""),VLOOKUP(AT2919,[1]PSI_Category!A:B,2,0),"")</f>
        <v/>
      </c>
      <c r="AV2919" s="167"/>
      <c r="AW2919" s="167"/>
      <c r="AX2919" s="167"/>
    </row>
    <row r="2920" spans="2:50" s="133" customFormat="1" ht="11.4" customHeight="1" x14ac:dyDescent="0.3">
      <c r="B2920" s="104"/>
      <c r="C2920" s="105"/>
      <c r="D2920" s="106"/>
      <c r="E2920" s="107"/>
      <c r="F2920" s="105"/>
      <c r="G2920" s="107"/>
      <c r="H2920" s="105"/>
      <c r="I2920" s="105"/>
      <c r="J2920" s="107"/>
      <c r="K2920" s="105"/>
      <c r="L2920" s="105"/>
      <c r="M2920" s="105"/>
      <c r="N2920" s="105"/>
      <c r="O2920" s="131"/>
      <c r="P2920" s="109"/>
      <c r="Q2920" s="110"/>
      <c r="R2920" s="110"/>
      <c r="S2920" s="110"/>
      <c r="T2920" s="110"/>
      <c r="U2920" s="111"/>
      <c r="V2920" s="111"/>
      <c r="W2920" s="112"/>
      <c r="X2920" s="113"/>
      <c r="Y2920" s="114"/>
      <c r="Z2920" s="115"/>
      <c r="AA2920" s="116"/>
      <c r="AB2920" s="117" t="b">
        <f t="shared" si="405"/>
        <v>0</v>
      </c>
      <c r="AC2920" s="117">
        <f t="shared" si="406"/>
        <v>0</v>
      </c>
      <c r="AD2920" s="118"/>
      <c r="AE2920" s="117" t="b">
        <f t="shared" si="407"/>
        <v>0</v>
      </c>
      <c r="AF2920" s="117">
        <f t="shared" si="408"/>
        <v>0</v>
      </c>
      <c r="AG2920" s="119">
        <f t="shared" si="409"/>
        <v>0</v>
      </c>
      <c r="AH2920" s="120" t="b">
        <f t="shared" si="410"/>
        <v>0</v>
      </c>
      <c r="AI2920" s="121">
        <f t="shared" si="411"/>
        <v>0</v>
      </c>
      <c r="AJ2920" s="170">
        <f>+C2920</f>
        <v>0</v>
      </c>
      <c r="AK2920" s="122" t="str">
        <f>IF(ISNA(VLOOKUP(postponeList!D2920,[1]Sheet!$A$2:$B$12,2,FALSE))," ",(VLOOKUP(postponeList!D2920,[1]Sheet!$A$2:$B$12,2,FALSE)))</f>
        <v xml:space="preserve"> </v>
      </c>
      <c r="AL2920" s="122" t="str">
        <f>IF(ISNA(VLOOKUP(E2920,[1]Sheet!$G$2:$H$40,2,FALSE))," ",VLOOKUP(E2920,[1]Sheet!$G$2:$H$40,2,FALSE))</f>
        <v xml:space="preserve"> </v>
      </c>
      <c r="AM2920" s="122" t="str">
        <f>IF(ISNA(VLOOKUP(G2920,[1]Sheet!$K$2:$L$159,2,FALSE))," ",(VLOOKUP(G2920,[1]Sheet!$K$2:$L$159,2,FALSE)))</f>
        <v xml:space="preserve"> </v>
      </c>
      <c r="AN2920" s="122" t="str">
        <f>IF(ISNA(VLOOKUP(I2920&amp;C2920,[1]Sheet!$D$2:$E$228,2,FALSE))," ",VLOOKUP(I2920&amp;C2920,[1]Sheet!$D$2:$E$228,2,FALSE))</f>
        <v xml:space="preserve"> </v>
      </c>
      <c r="AO2920" s="122" t="str">
        <f>+I2920&amp;C2920</f>
        <v/>
      </c>
      <c r="AP2920" s="122" t="str">
        <f>C2920&amp;D2920&amp;E2920&amp;G2920&amp;I2920&amp;O2920</f>
        <v/>
      </c>
      <c r="AQ2920" s="122" t="str">
        <f>B2920&amp;D2920&amp;N2920</f>
        <v/>
      </c>
      <c r="AR2920" s="123" t="str">
        <f>+D2920&amp;J2920</f>
        <v/>
      </c>
      <c r="AS2920" s="124" t="str">
        <f t="shared" si="412"/>
        <v/>
      </c>
      <c r="AT2920" s="125" t="str">
        <f t="shared" si="413"/>
        <v/>
      </c>
      <c r="AU2920" s="125" t="str">
        <f>IF(NOT(AT2920=""),VLOOKUP(AT2920,[1]PSI_Category!A:B,2,0),"")</f>
        <v/>
      </c>
      <c r="AV2920" s="167"/>
      <c r="AW2920" s="167"/>
      <c r="AX2920" s="167"/>
    </row>
    <row r="2921" spans="2:50" s="133" customFormat="1" ht="11.4" customHeight="1" x14ac:dyDescent="0.3">
      <c r="B2921" s="104"/>
      <c r="C2921" s="105"/>
      <c r="D2921" s="106"/>
      <c r="E2921" s="107"/>
      <c r="F2921" s="105"/>
      <c r="G2921" s="107"/>
      <c r="H2921" s="105"/>
      <c r="I2921" s="105"/>
      <c r="J2921" s="107"/>
      <c r="K2921" s="105"/>
      <c r="L2921" s="105"/>
      <c r="M2921" s="105"/>
      <c r="N2921" s="105"/>
      <c r="O2921" s="131"/>
      <c r="P2921" s="109"/>
      <c r="Q2921" s="110"/>
      <c r="R2921" s="110"/>
      <c r="S2921" s="110"/>
      <c r="T2921" s="110"/>
      <c r="U2921" s="111"/>
      <c r="V2921" s="111"/>
      <c r="W2921" s="112"/>
      <c r="X2921" s="113"/>
      <c r="Y2921" s="114"/>
      <c r="Z2921" s="115"/>
      <c r="AA2921" s="116"/>
      <c r="AB2921" s="117" t="b">
        <f t="shared" si="405"/>
        <v>0</v>
      </c>
      <c r="AC2921" s="117">
        <f t="shared" si="406"/>
        <v>0</v>
      </c>
      <c r="AD2921" s="118"/>
      <c r="AE2921" s="117" t="b">
        <f t="shared" si="407"/>
        <v>0</v>
      </c>
      <c r="AF2921" s="117">
        <f t="shared" si="408"/>
        <v>0</v>
      </c>
      <c r="AG2921" s="119">
        <f t="shared" si="409"/>
        <v>0</v>
      </c>
      <c r="AH2921" s="120" t="b">
        <f t="shared" si="410"/>
        <v>0</v>
      </c>
      <c r="AI2921" s="121">
        <f t="shared" si="411"/>
        <v>0</v>
      </c>
      <c r="AJ2921" s="170">
        <f>+C2921</f>
        <v>0</v>
      </c>
      <c r="AK2921" s="122" t="str">
        <f>IF(ISNA(VLOOKUP(postponeList!D2921,[1]Sheet!$A$2:$B$12,2,FALSE))," ",(VLOOKUP(postponeList!D2921,[1]Sheet!$A$2:$B$12,2,FALSE)))</f>
        <v xml:space="preserve"> </v>
      </c>
      <c r="AL2921" s="122" t="str">
        <f>IF(ISNA(VLOOKUP(E2921,[1]Sheet!$G$2:$H$40,2,FALSE))," ",VLOOKUP(E2921,[1]Sheet!$G$2:$H$40,2,FALSE))</f>
        <v xml:space="preserve"> </v>
      </c>
      <c r="AM2921" s="122" t="str">
        <f>IF(ISNA(VLOOKUP(G2921,[1]Sheet!$K$2:$L$159,2,FALSE))," ",(VLOOKUP(G2921,[1]Sheet!$K$2:$L$159,2,FALSE)))</f>
        <v xml:space="preserve"> </v>
      </c>
      <c r="AN2921" s="122" t="str">
        <f>IF(ISNA(VLOOKUP(I2921&amp;C2921,[1]Sheet!$D$2:$E$228,2,FALSE))," ",VLOOKUP(I2921&amp;C2921,[1]Sheet!$D$2:$E$228,2,FALSE))</f>
        <v xml:space="preserve"> </v>
      </c>
      <c r="AO2921" s="122" t="str">
        <f>+I2921&amp;C2921</f>
        <v/>
      </c>
      <c r="AP2921" s="122" t="str">
        <f>C2921&amp;D2921&amp;E2921&amp;G2921&amp;I2921&amp;O2921</f>
        <v/>
      </c>
      <c r="AQ2921" s="122" t="str">
        <f>B2921&amp;D2921&amp;N2921</f>
        <v/>
      </c>
      <c r="AR2921" s="123" t="str">
        <f>+D2921&amp;J2921</f>
        <v/>
      </c>
      <c r="AS2921" s="124" t="str">
        <f t="shared" si="412"/>
        <v/>
      </c>
      <c r="AT2921" s="125" t="str">
        <f t="shared" si="413"/>
        <v/>
      </c>
      <c r="AU2921" s="125" t="str">
        <f>IF(NOT(AT2921=""),VLOOKUP(AT2921,[1]PSI_Category!A:B,2,0),"")</f>
        <v/>
      </c>
      <c r="AV2921" s="167"/>
      <c r="AW2921" s="167"/>
      <c r="AX2921" s="167"/>
    </row>
    <row r="2922" spans="2:50" s="133" customFormat="1" ht="11.4" customHeight="1" x14ac:dyDescent="0.3">
      <c r="B2922" s="104"/>
      <c r="C2922" s="105"/>
      <c r="D2922" s="106"/>
      <c r="E2922" s="107"/>
      <c r="F2922" s="105"/>
      <c r="G2922" s="107"/>
      <c r="H2922" s="105"/>
      <c r="I2922" s="105"/>
      <c r="J2922" s="107"/>
      <c r="K2922" s="105"/>
      <c r="L2922" s="105"/>
      <c r="M2922" s="105"/>
      <c r="N2922" s="105"/>
      <c r="O2922" s="131"/>
      <c r="P2922" s="109"/>
      <c r="Q2922" s="110"/>
      <c r="R2922" s="110"/>
      <c r="S2922" s="110"/>
      <c r="T2922" s="110"/>
      <c r="U2922" s="111"/>
      <c r="V2922" s="111"/>
      <c r="W2922" s="112"/>
      <c r="X2922" s="113"/>
      <c r="Y2922" s="114"/>
      <c r="Z2922" s="115"/>
      <c r="AA2922" s="116"/>
      <c r="AB2922" s="117" t="b">
        <f t="shared" si="405"/>
        <v>0</v>
      </c>
      <c r="AC2922" s="117">
        <f t="shared" si="406"/>
        <v>0</v>
      </c>
      <c r="AD2922" s="118"/>
      <c r="AE2922" s="117" t="b">
        <f t="shared" si="407"/>
        <v>0</v>
      </c>
      <c r="AF2922" s="117">
        <f t="shared" si="408"/>
        <v>0</v>
      </c>
      <c r="AG2922" s="119">
        <f t="shared" si="409"/>
        <v>0</v>
      </c>
      <c r="AH2922" s="120" t="b">
        <f t="shared" si="410"/>
        <v>0</v>
      </c>
      <c r="AI2922" s="121">
        <f t="shared" si="411"/>
        <v>0</v>
      </c>
      <c r="AJ2922" s="170">
        <f>+C2922</f>
        <v>0</v>
      </c>
      <c r="AK2922" s="122" t="str">
        <f>IF(ISNA(VLOOKUP(postponeList!D2922,[1]Sheet!$A$2:$B$12,2,FALSE))," ",(VLOOKUP(postponeList!D2922,[1]Sheet!$A$2:$B$12,2,FALSE)))</f>
        <v xml:space="preserve"> </v>
      </c>
      <c r="AL2922" s="122" t="str">
        <f>IF(ISNA(VLOOKUP(E2922,[1]Sheet!$G$2:$H$40,2,FALSE))," ",VLOOKUP(E2922,[1]Sheet!$G$2:$H$40,2,FALSE))</f>
        <v xml:space="preserve"> </v>
      </c>
      <c r="AM2922" s="122" t="str">
        <f>IF(ISNA(VLOOKUP(G2922,[1]Sheet!$K$2:$L$159,2,FALSE))," ",(VLOOKUP(G2922,[1]Sheet!$K$2:$L$159,2,FALSE)))</f>
        <v xml:space="preserve"> </v>
      </c>
      <c r="AN2922" s="122" t="str">
        <f>IF(ISNA(VLOOKUP(I2922&amp;C2922,[1]Sheet!$D$2:$E$228,2,FALSE))," ",VLOOKUP(I2922&amp;C2922,[1]Sheet!$D$2:$E$228,2,FALSE))</f>
        <v xml:space="preserve"> </v>
      </c>
      <c r="AO2922" s="122" t="str">
        <f>+I2922&amp;C2922</f>
        <v/>
      </c>
      <c r="AP2922" s="122" t="str">
        <f>C2922&amp;D2922&amp;E2922&amp;G2922&amp;I2922&amp;O2922</f>
        <v/>
      </c>
      <c r="AQ2922" s="122" t="str">
        <f>B2922&amp;D2922&amp;N2922</f>
        <v/>
      </c>
      <c r="AR2922" s="123" t="str">
        <f>+D2922&amp;J2922</f>
        <v/>
      </c>
      <c r="AS2922" s="124" t="str">
        <f t="shared" si="412"/>
        <v/>
      </c>
      <c r="AT2922" s="125" t="str">
        <f t="shared" si="413"/>
        <v/>
      </c>
      <c r="AU2922" s="125" t="str">
        <f>IF(NOT(AT2922=""),VLOOKUP(AT2922,[1]PSI_Category!A:B,2,0),"")</f>
        <v/>
      </c>
      <c r="AV2922" s="167"/>
      <c r="AW2922" s="167"/>
      <c r="AX2922" s="167"/>
    </row>
    <row r="2923" spans="2:50" s="133" customFormat="1" ht="11.4" customHeight="1" x14ac:dyDescent="0.3">
      <c r="B2923" s="104"/>
      <c r="C2923" s="105"/>
      <c r="D2923" s="106"/>
      <c r="E2923" s="107"/>
      <c r="F2923" s="105"/>
      <c r="G2923" s="107"/>
      <c r="H2923" s="105"/>
      <c r="I2923" s="105"/>
      <c r="J2923" s="107"/>
      <c r="K2923" s="105"/>
      <c r="L2923" s="105"/>
      <c r="M2923" s="105"/>
      <c r="N2923" s="105"/>
      <c r="O2923" s="131"/>
      <c r="P2923" s="109"/>
      <c r="Q2923" s="110"/>
      <c r="R2923" s="110"/>
      <c r="S2923" s="110"/>
      <c r="T2923" s="110"/>
      <c r="U2923" s="111"/>
      <c r="V2923" s="111"/>
      <c r="W2923" s="112"/>
      <c r="X2923" s="113"/>
      <c r="Y2923" s="114"/>
      <c r="Z2923" s="115"/>
      <c r="AA2923" s="116"/>
      <c r="AB2923" s="117" t="b">
        <f t="shared" si="405"/>
        <v>0</v>
      </c>
      <c r="AC2923" s="117">
        <f t="shared" si="406"/>
        <v>0</v>
      </c>
      <c r="AD2923" s="118"/>
      <c r="AE2923" s="117" t="b">
        <f t="shared" si="407"/>
        <v>0</v>
      </c>
      <c r="AF2923" s="117">
        <f t="shared" si="408"/>
        <v>0</v>
      </c>
      <c r="AG2923" s="119">
        <f t="shared" si="409"/>
        <v>0</v>
      </c>
      <c r="AH2923" s="120" t="b">
        <f t="shared" si="410"/>
        <v>0</v>
      </c>
      <c r="AI2923" s="121">
        <f t="shared" si="411"/>
        <v>0</v>
      </c>
      <c r="AJ2923" s="170">
        <f>+C2923</f>
        <v>0</v>
      </c>
      <c r="AK2923" s="122" t="str">
        <f>IF(ISNA(VLOOKUP(postponeList!D2923,[1]Sheet!$A$2:$B$12,2,FALSE))," ",(VLOOKUP(postponeList!D2923,[1]Sheet!$A$2:$B$12,2,FALSE)))</f>
        <v xml:space="preserve"> </v>
      </c>
      <c r="AL2923" s="122" t="str">
        <f>IF(ISNA(VLOOKUP(E2923,[1]Sheet!$G$2:$H$40,2,FALSE))," ",VLOOKUP(E2923,[1]Sheet!$G$2:$H$40,2,FALSE))</f>
        <v xml:space="preserve"> </v>
      </c>
      <c r="AM2923" s="122" t="str">
        <f>IF(ISNA(VLOOKUP(G2923,[1]Sheet!$K$2:$L$159,2,FALSE))," ",(VLOOKUP(G2923,[1]Sheet!$K$2:$L$159,2,FALSE)))</f>
        <v xml:space="preserve"> </v>
      </c>
      <c r="AN2923" s="122" t="str">
        <f>IF(ISNA(VLOOKUP(I2923&amp;C2923,[1]Sheet!$D$2:$E$228,2,FALSE))," ",VLOOKUP(I2923&amp;C2923,[1]Sheet!$D$2:$E$228,2,FALSE))</f>
        <v xml:space="preserve"> </v>
      </c>
      <c r="AO2923" s="122" t="str">
        <f>+I2923&amp;C2923</f>
        <v/>
      </c>
      <c r="AP2923" s="122" t="str">
        <f>C2923&amp;D2923&amp;E2923&amp;G2923&amp;I2923&amp;O2923</f>
        <v/>
      </c>
      <c r="AQ2923" s="122" t="str">
        <f>B2923&amp;D2923&amp;N2923</f>
        <v/>
      </c>
      <c r="AR2923" s="123" t="str">
        <f>+D2923&amp;J2923</f>
        <v/>
      </c>
      <c r="AS2923" s="124" t="str">
        <f t="shared" si="412"/>
        <v/>
      </c>
      <c r="AT2923" s="125" t="str">
        <f t="shared" si="413"/>
        <v/>
      </c>
      <c r="AU2923" s="125" t="str">
        <f>IF(NOT(AT2923=""),VLOOKUP(AT2923,[1]PSI_Category!A:B,2,0),"")</f>
        <v/>
      </c>
      <c r="AV2923" s="167"/>
      <c r="AW2923" s="167"/>
      <c r="AX2923" s="167"/>
    </row>
    <row r="2924" spans="2:50" s="133" customFormat="1" ht="11.4" customHeight="1" x14ac:dyDescent="0.3">
      <c r="B2924" s="104"/>
      <c r="C2924" s="105"/>
      <c r="D2924" s="106"/>
      <c r="E2924" s="107"/>
      <c r="F2924" s="105"/>
      <c r="G2924" s="107"/>
      <c r="H2924" s="105"/>
      <c r="I2924" s="105"/>
      <c r="J2924" s="107"/>
      <c r="K2924" s="105"/>
      <c r="L2924" s="105"/>
      <c r="M2924" s="105"/>
      <c r="N2924" s="105"/>
      <c r="O2924" s="131"/>
      <c r="P2924" s="109"/>
      <c r="Q2924" s="110"/>
      <c r="R2924" s="110"/>
      <c r="S2924" s="110"/>
      <c r="T2924" s="110"/>
      <c r="U2924" s="111"/>
      <c r="V2924" s="111"/>
      <c r="W2924" s="112"/>
      <c r="X2924" s="113"/>
      <c r="Y2924" s="114"/>
      <c r="Z2924" s="115"/>
      <c r="AA2924" s="116"/>
      <c r="AB2924" s="117" t="b">
        <f t="shared" si="405"/>
        <v>0</v>
      </c>
      <c r="AC2924" s="117">
        <f t="shared" si="406"/>
        <v>0</v>
      </c>
      <c r="AD2924" s="118"/>
      <c r="AE2924" s="117" t="b">
        <f t="shared" si="407"/>
        <v>0</v>
      </c>
      <c r="AF2924" s="117">
        <f t="shared" si="408"/>
        <v>0</v>
      </c>
      <c r="AG2924" s="119">
        <f t="shared" si="409"/>
        <v>0</v>
      </c>
      <c r="AH2924" s="120" t="b">
        <f t="shared" si="410"/>
        <v>0</v>
      </c>
      <c r="AI2924" s="121">
        <f t="shared" si="411"/>
        <v>0</v>
      </c>
      <c r="AJ2924" s="170">
        <f>+C2924</f>
        <v>0</v>
      </c>
      <c r="AK2924" s="122" t="str">
        <f>IF(ISNA(VLOOKUP(postponeList!D2924,[1]Sheet!$A$2:$B$12,2,FALSE))," ",(VLOOKUP(postponeList!D2924,[1]Sheet!$A$2:$B$12,2,FALSE)))</f>
        <v xml:space="preserve"> </v>
      </c>
      <c r="AL2924" s="122" t="str">
        <f>IF(ISNA(VLOOKUP(E2924,[1]Sheet!$G$2:$H$40,2,FALSE))," ",VLOOKUP(E2924,[1]Sheet!$G$2:$H$40,2,FALSE))</f>
        <v xml:space="preserve"> </v>
      </c>
      <c r="AM2924" s="122" t="str">
        <f>IF(ISNA(VLOOKUP(G2924,[1]Sheet!$K$2:$L$159,2,FALSE))," ",(VLOOKUP(G2924,[1]Sheet!$K$2:$L$159,2,FALSE)))</f>
        <v xml:space="preserve"> </v>
      </c>
      <c r="AN2924" s="122" t="str">
        <f>IF(ISNA(VLOOKUP(I2924&amp;C2924,[1]Sheet!$D$2:$E$228,2,FALSE))," ",VLOOKUP(I2924&amp;C2924,[1]Sheet!$D$2:$E$228,2,FALSE))</f>
        <v xml:space="preserve"> </v>
      </c>
      <c r="AO2924" s="122" t="str">
        <f>+I2924&amp;C2924</f>
        <v/>
      </c>
      <c r="AP2924" s="122" t="str">
        <f>C2924&amp;D2924&amp;E2924&amp;G2924&amp;I2924&amp;O2924</f>
        <v/>
      </c>
      <c r="AQ2924" s="122" t="str">
        <f>B2924&amp;D2924&amp;N2924</f>
        <v/>
      </c>
      <c r="AR2924" s="123" t="str">
        <f>+D2924&amp;J2924</f>
        <v/>
      </c>
      <c r="AS2924" s="124" t="str">
        <f t="shared" si="412"/>
        <v/>
      </c>
      <c r="AT2924" s="125" t="str">
        <f t="shared" si="413"/>
        <v/>
      </c>
      <c r="AU2924" s="125" t="str">
        <f>IF(NOT(AT2924=""),VLOOKUP(AT2924,[1]PSI_Category!A:B,2,0),"")</f>
        <v/>
      </c>
      <c r="AV2924" s="167"/>
      <c r="AW2924" s="167"/>
      <c r="AX2924" s="167"/>
    </row>
    <row r="2925" spans="2:50" s="133" customFormat="1" ht="11.4" customHeight="1" x14ac:dyDescent="0.3">
      <c r="B2925" s="104"/>
      <c r="C2925" s="105"/>
      <c r="D2925" s="106"/>
      <c r="E2925" s="107"/>
      <c r="F2925" s="105"/>
      <c r="G2925" s="107"/>
      <c r="H2925" s="105"/>
      <c r="I2925" s="105"/>
      <c r="J2925" s="107"/>
      <c r="K2925" s="105"/>
      <c r="L2925" s="105"/>
      <c r="M2925" s="105"/>
      <c r="N2925" s="105"/>
      <c r="O2925" s="131"/>
      <c r="P2925" s="109"/>
      <c r="Q2925" s="110"/>
      <c r="R2925" s="110"/>
      <c r="S2925" s="110"/>
      <c r="T2925" s="110"/>
      <c r="U2925" s="111"/>
      <c r="V2925" s="111"/>
      <c r="W2925" s="112"/>
      <c r="X2925" s="113"/>
      <c r="Y2925" s="114"/>
      <c r="Z2925" s="115"/>
      <c r="AA2925" s="116"/>
      <c r="AB2925" s="117" t="b">
        <f t="shared" si="405"/>
        <v>0</v>
      </c>
      <c r="AC2925" s="117">
        <f t="shared" si="406"/>
        <v>0</v>
      </c>
      <c r="AD2925" s="118"/>
      <c r="AE2925" s="117" t="b">
        <f t="shared" si="407"/>
        <v>0</v>
      </c>
      <c r="AF2925" s="117">
        <f t="shared" si="408"/>
        <v>0</v>
      </c>
      <c r="AG2925" s="119">
        <f t="shared" si="409"/>
        <v>0</v>
      </c>
      <c r="AH2925" s="120" t="b">
        <f t="shared" si="410"/>
        <v>0</v>
      </c>
      <c r="AI2925" s="121">
        <f t="shared" si="411"/>
        <v>0</v>
      </c>
      <c r="AJ2925" s="170">
        <f>+C2925</f>
        <v>0</v>
      </c>
      <c r="AK2925" s="170" t="str">
        <f>IF(ISNA(VLOOKUP(postponeList!D2925,[1]Sheet!$A$2:$B$12,2,FALSE))," ",(VLOOKUP(postponeList!D2925,[1]Sheet!$A$2:$B$12,2,FALSE)))</f>
        <v xml:space="preserve"> </v>
      </c>
      <c r="AL2925" s="122" t="str">
        <f>IF(ISNA(VLOOKUP(E2925,[1]Sheet!$G$2:$H$40,2,FALSE))," ",VLOOKUP(E2925,[1]Sheet!$G$2:$H$40,2,FALSE))</f>
        <v xml:space="preserve"> </v>
      </c>
      <c r="AM2925" s="122" t="str">
        <f>IF(ISNA(VLOOKUP(G2925,[1]Sheet!$K$2:$L$159,2,FALSE))," ",(VLOOKUP(G2925,[1]Sheet!$K$2:$L$159,2,FALSE)))</f>
        <v xml:space="preserve"> </v>
      </c>
      <c r="AN2925" s="122" t="str">
        <f>IF(ISNA(VLOOKUP(I2925&amp;C2925,[1]Sheet!$D$2:$E$228,2,FALSE))," ",VLOOKUP(I2925&amp;C2925,[1]Sheet!$D$2:$E$228,2,FALSE))</f>
        <v xml:space="preserve"> </v>
      </c>
      <c r="AO2925" s="122" t="str">
        <f>+I2925&amp;C2925</f>
        <v/>
      </c>
      <c r="AP2925" s="122" t="str">
        <f>C2925&amp;D2925&amp;E2925&amp;G2925&amp;I2925&amp;O2925</f>
        <v/>
      </c>
      <c r="AQ2925" s="122" t="str">
        <f>B2925&amp;D2925&amp;N2925</f>
        <v/>
      </c>
      <c r="AR2925" s="123" t="str">
        <f>+D2925&amp;J2925</f>
        <v/>
      </c>
      <c r="AS2925" s="124" t="str">
        <f t="shared" si="412"/>
        <v/>
      </c>
      <c r="AT2925" s="125" t="str">
        <f t="shared" si="413"/>
        <v/>
      </c>
      <c r="AU2925" s="125" t="str">
        <f>IF(NOT(AT2925=""),VLOOKUP(AT2925,[1]PSI_Category!A:B,2,0),"")</f>
        <v/>
      </c>
      <c r="AV2925" s="167"/>
      <c r="AW2925" s="167"/>
      <c r="AX2925" s="167"/>
    </row>
    <row r="2926" spans="2:50" s="133" customFormat="1" ht="11.4" customHeight="1" x14ac:dyDescent="0.3">
      <c r="B2926" s="104"/>
      <c r="C2926" s="105"/>
      <c r="D2926" s="106"/>
      <c r="E2926" s="107"/>
      <c r="F2926" s="105"/>
      <c r="G2926" s="107"/>
      <c r="H2926" s="105"/>
      <c r="I2926" s="105"/>
      <c r="J2926" s="107"/>
      <c r="K2926" s="105"/>
      <c r="L2926" s="105"/>
      <c r="M2926" s="105"/>
      <c r="N2926" s="105"/>
      <c r="O2926" s="131"/>
      <c r="P2926" s="109"/>
      <c r="Q2926" s="110"/>
      <c r="R2926" s="110"/>
      <c r="S2926" s="110"/>
      <c r="T2926" s="110"/>
      <c r="U2926" s="111"/>
      <c r="V2926" s="111"/>
      <c r="W2926" s="112"/>
      <c r="X2926" s="113"/>
      <c r="Y2926" s="114"/>
      <c r="Z2926" s="115"/>
      <c r="AA2926" s="116"/>
      <c r="AB2926" s="117" t="b">
        <f t="shared" si="405"/>
        <v>0</v>
      </c>
      <c r="AC2926" s="117">
        <f t="shared" si="406"/>
        <v>0</v>
      </c>
      <c r="AD2926" s="118"/>
      <c r="AE2926" s="117" t="b">
        <f t="shared" si="407"/>
        <v>0</v>
      </c>
      <c r="AF2926" s="117">
        <f t="shared" si="408"/>
        <v>0</v>
      </c>
      <c r="AG2926" s="119">
        <f t="shared" si="409"/>
        <v>0</v>
      </c>
      <c r="AH2926" s="120" t="b">
        <f t="shared" si="410"/>
        <v>0</v>
      </c>
      <c r="AI2926" s="121">
        <f t="shared" si="411"/>
        <v>0</v>
      </c>
      <c r="AJ2926" s="170">
        <f>+C2926</f>
        <v>0</v>
      </c>
      <c r="AK2926" s="170" t="str">
        <f>IF(ISNA(VLOOKUP(postponeList!D2926,[1]Sheet!$A$2:$B$12,2,FALSE))," ",(VLOOKUP(postponeList!D2926,[1]Sheet!$A$2:$B$12,2,FALSE)))</f>
        <v xml:space="preserve"> </v>
      </c>
      <c r="AL2926" s="122" t="str">
        <f>IF(ISNA(VLOOKUP(E2926,[1]Sheet!$G$2:$H$40,2,FALSE))," ",VLOOKUP(E2926,[1]Sheet!$G$2:$H$40,2,FALSE))</f>
        <v xml:space="preserve"> </v>
      </c>
      <c r="AM2926" s="122" t="str">
        <f>IF(ISNA(VLOOKUP(G2926,[1]Sheet!$K$2:$L$159,2,FALSE))," ",(VLOOKUP(G2926,[1]Sheet!$K$2:$L$159,2,FALSE)))</f>
        <v xml:space="preserve"> </v>
      </c>
      <c r="AN2926" s="122" t="str">
        <f>IF(ISNA(VLOOKUP(I2926&amp;C2926,[1]Sheet!$D$2:$E$228,2,FALSE))," ",VLOOKUP(I2926&amp;C2926,[1]Sheet!$D$2:$E$228,2,FALSE))</f>
        <v xml:space="preserve"> </v>
      </c>
      <c r="AO2926" s="122" t="str">
        <f>+I2926&amp;C2926</f>
        <v/>
      </c>
      <c r="AP2926" s="122" t="str">
        <f>C2926&amp;D2926&amp;E2926&amp;G2926&amp;I2926&amp;O2926</f>
        <v/>
      </c>
      <c r="AQ2926" s="122" t="str">
        <f>B2926&amp;D2926&amp;N2926</f>
        <v/>
      </c>
      <c r="AR2926" s="123" t="str">
        <f>+D2926&amp;J2926</f>
        <v/>
      </c>
      <c r="AS2926" s="124" t="str">
        <f t="shared" si="412"/>
        <v/>
      </c>
      <c r="AT2926" s="125" t="str">
        <f t="shared" si="413"/>
        <v/>
      </c>
      <c r="AU2926" s="125" t="str">
        <f>IF(NOT(AT2926=""),VLOOKUP(AT2926,[1]PSI_Category!A:B,2,0),"")</f>
        <v/>
      </c>
      <c r="AV2926" s="167"/>
      <c r="AW2926" s="167"/>
      <c r="AX2926" s="167"/>
    </row>
    <row r="2927" spans="2:50" s="133" customFormat="1" ht="11.4" customHeight="1" x14ac:dyDescent="0.3">
      <c r="B2927" s="104"/>
      <c r="C2927" s="105"/>
      <c r="D2927" s="106"/>
      <c r="E2927" s="107"/>
      <c r="F2927" s="105"/>
      <c r="G2927" s="107"/>
      <c r="H2927" s="105"/>
      <c r="I2927" s="105"/>
      <c r="J2927" s="107"/>
      <c r="K2927" s="105"/>
      <c r="L2927" s="105"/>
      <c r="M2927" s="105"/>
      <c r="N2927" s="105"/>
      <c r="O2927" s="131"/>
      <c r="P2927" s="109"/>
      <c r="Q2927" s="110"/>
      <c r="R2927" s="110"/>
      <c r="S2927" s="110"/>
      <c r="T2927" s="110"/>
      <c r="U2927" s="111"/>
      <c r="V2927" s="111"/>
      <c r="W2927" s="112"/>
      <c r="X2927" s="113"/>
      <c r="Y2927" s="114"/>
      <c r="Z2927" s="115"/>
      <c r="AA2927" s="116"/>
      <c r="AB2927" s="117" t="b">
        <f t="shared" si="405"/>
        <v>0</v>
      </c>
      <c r="AC2927" s="117">
        <f t="shared" si="406"/>
        <v>0</v>
      </c>
      <c r="AD2927" s="118"/>
      <c r="AE2927" s="117" t="b">
        <f t="shared" si="407"/>
        <v>0</v>
      </c>
      <c r="AF2927" s="117">
        <f t="shared" si="408"/>
        <v>0</v>
      </c>
      <c r="AG2927" s="119">
        <f t="shared" si="409"/>
        <v>0</v>
      </c>
      <c r="AH2927" s="120" t="b">
        <f t="shared" si="410"/>
        <v>0</v>
      </c>
      <c r="AI2927" s="121">
        <f t="shared" si="411"/>
        <v>0</v>
      </c>
      <c r="AJ2927" s="170">
        <f>+C2927</f>
        <v>0</v>
      </c>
      <c r="AK2927" s="170" t="str">
        <f>IF(ISNA(VLOOKUP(postponeList!D2927,[1]Sheet!$A$2:$B$12,2,FALSE))," ",(VLOOKUP(postponeList!D2927,[1]Sheet!$A$2:$B$12,2,FALSE)))</f>
        <v xml:space="preserve"> </v>
      </c>
      <c r="AL2927" s="122" t="str">
        <f>IF(ISNA(VLOOKUP(E2927,[1]Sheet!$G$2:$H$40,2,FALSE))," ",VLOOKUP(E2927,[1]Sheet!$G$2:$H$40,2,FALSE))</f>
        <v xml:space="preserve"> </v>
      </c>
      <c r="AM2927" s="122" t="str">
        <f>IF(ISNA(VLOOKUP(G2927,[1]Sheet!$K$2:$L$159,2,FALSE))," ",(VLOOKUP(G2927,[1]Sheet!$K$2:$L$159,2,FALSE)))</f>
        <v xml:space="preserve"> </v>
      </c>
      <c r="AN2927" s="122" t="str">
        <f>IF(ISNA(VLOOKUP(I2927&amp;C2927,[1]Sheet!$D$2:$E$228,2,FALSE))," ",VLOOKUP(I2927&amp;C2927,[1]Sheet!$D$2:$E$228,2,FALSE))</f>
        <v xml:space="preserve"> </v>
      </c>
      <c r="AO2927" s="122" t="str">
        <f>+I2927&amp;C2927</f>
        <v/>
      </c>
      <c r="AP2927" s="122" t="str">
        <f>C2927&amp;D2927&amp;E2927&amp;G2927&amp;I2927&amp;O2927</f>
        <v/>
      </c>
      <c r="AQ2927" s="122" t="str">
        <f>B2927&amp;D2927&amp;N2927</f>
        <v/>
      </c>
      <c r="AR2927" s="123" t="str">
        <f>+D2927&amp;J2927</f>
        <v/>
      </c>
      <c r="AS2927" s="124" t="str">
        <f t="shared" si="412"/>
        <v/>
      </c>
      <c r="AT2927" s="125" t="str">
        <f t="shared" si="413"/>
        <v/>
      </c>
      <c r="AU2927" s="125" t="str">
        <f>IF(NOT(AT2927=""),VLOOKUP(AT2927,[1]PSI_Category!A:B,2,0),"")</f>
        <v/>
      </c>
      <c r="AV2927" s="167"/>
      <c r="AW2927" s="167"/>
      <c r="AX2927" s="167"/>
    </row>
    <row r="2928" spans="2:50" s="133" customFormat="1" ht="11.4" customHeight="1" x14ac:dyDescent="0.3">
      <c r="B2928" s="104"/>
      <c r="C2928" s="105"/>
      <c r="D2928" s="106"/>
      <c r="E2928" s="107"/>
      <c r="F2928" s="105"/>
      <c r="G2928" s="107"/>
      <c r="H2928" s="105"/>
      <c r="I2928" s="105"/>
      <c r="J2928" s="107"/>
      <c r="K2928" s="105"/>
      <c r="L2928" s="105"/>
      <c r="M2928" s="105"/>
      <c r="N2928" s="105"/>
      <c r="O2928" s="131"/>
      <c r="P2928" s="109"/>
      <c r="Q2928" s="110"/>
      <c r="R2928" s="110"/>
      <c r="S2928" s="110"/>
      <c r="T2928" s="110"/>
      <c r="U2928" s="111"/>
      <c r="V2928" s="111"/>
      <c r="W2928" s="112"/>
      <c r="X2928" s="113"/>
      <c r="Y2928" s="114"/>
      <c r="Z2928" s="115"/>
      <c r="AA2928" s="116"/>
      <c r="AB2928" s="117" t="b">
        <f t="shared" si="405"/>
        <v>0</v>
      </c>
      <c r="AC2928" s="117">
        <f t="shared" si="406"/>
        <v>0</v>
      </c>
      <c r="AD2928" s="118"/>
      <c r="AE2928" s="117" t="b">
        <f t="shared" si="407"/>
        <v>0</v>
      </c>
      <c r="AF2928" s="117">
        <f t="shared" si="408"/>
        <v>0</v>
      </c>
      <c r="AG2928" s="119">
        <f t="shared" si="409"/>
        <v>0</v>
      </c>
      <c r="AH2928" s="120" t="b">
        <f t="shared" si="410"/>
        <v>0</v>
      </c>
      <c r="AI2928" s="121">
        <f t="shared" si="411"/>
        <v>0</v>
      </c>
      <c r="AJ2928" s="170">
        <f>+C2928</f>
        <v>0</v>
      </c>
      <c r="AK2928" s="170" t="str">
        <f>IF(ISNA(VLOOKUP(postponeList!D2928,[1]Sheet!$A$2:$B$12,2,FALSE))," ",(VLOOKUP(postponeList!D2928,[1]Sheet!$A$2:$B$12,2,FALSE)))</f>
        <v xml:space="preserve"> </v>
      </c>
      <c r="AL2928" s="122" t="str">
        <f>IF(ISNA(VLOOKUP(E2928,[1]Sheet!$G$2:$H$40,2,FALSE))," ",VLOOKUP(E2928,[1]Sheet!$G$2:$H$40,2,FALSE))</f>
        <v xml:space="preserve"> </v>
      </c>
      <c r="AM2928" s="122" t="str">
        <f>IF(ISNA(VLOOKUP(G2928,[1]Sheet!$K$2:$L$159,2,FALSE))," ",(VLOOKUP(G2928,[1]Sheet!$K$2:$L$159,2,FALSE)))</f>
        <v xml:space="preserve"> </v>
      </c>
      <c r="AN2928" s="122" t="str">
        <f>IF(ISNA(VLOOKUP(I2928&amp;C2928,[1]Sheet!$D$2:$E$228,2,FALSE))," ",VLOOKUP(I2928&amp;C2928,[1]Sheet!$D$2:$E$228,2,FALSE))</f>
        <v xml:space="preserve"> </v>
      </c>
      <c r="AO2928" s="122" t="str">
        <f>+I2928&amp;C2928</f>
        <v/>
      </c>
      <c r="AP2928" s="122" t="str">
        <f>C2928&amp;D2928&amp;E2928&amp;G2928&amp;I2928&amp;O2928</f>
        <v/>
      </c>
      <c r="AQ2928" s="122" t="str">
        <f>B2928&amp;D2928&amp;N2928</f>
        <v/>
      </c>
      <c r="AR2928" s="123" t="str">
        <f>+D2928&amp;J2928</f>
        <v/>
      </c>
      <c r="AS2928" s="124" t="str">
        <f t="shared" si="412"/>
        <v/>
      </c>
      <c r="AT2928" s="125" t="str">
        <f t="shared" si="413"/>
        <v/>
      </c>
      <c r="AU2928" s="125" t="str">
        <f>IF(NOT(AT2928=""),VLOOKUP(AT2928,[1]PSI_Category!A:B,2,0),"")</f>
        <v/>
      </c>
      <c r="AV2928" s="167"/>
      <c r="AW2928" s="167"/>
      <c r="AX2928" s="167"/>
    </row>
    <row r="2929" spans="2:50" s="133" customFormat="1" ht="11.4" customHeight="1" x14ac:dyDescent="0.3">
      <c r="B2929" s="104"/>
      <c r="C2929" s="105"/>
      <c r="D2929" s="106"/>
      <c r="E2929" s="107"/>
      <c r="F2929" s="105"/>
      <c r="G2929" s="107"/>
      <c r="H2929" s="105"/>
      <c r="I2929" s="105"/>
      <c r="J2929" s="107"/>
      <c r="K2929" s="105"/>
      <c r="L2929" s="105"/>
      <c r="M2929" s="105"/>
      <c r="N2929" s="105"/>
      <c r="O2929" s="131"/>
      <c r="P2929" s="109"/>
      <c r="Q2929" s="110"/>
      <c r="R2929" s="110"/>
      <c r="S2929" s="110"/>
      <c r="T2929" s="110"/>
      <c r="U2929" s="111"/>
      <c r="V2929" s="111"/>
      <c r="W2929" s="112"/>
      <c r="X2929" s="113"/>
      <c r="Y2929" s="114"/>
      <c r="Z2929" s="115"/>
      <c r="AA2929" s="116"/>
      <c r="AB2929" s="117" t="b">
        <f t="shared" si="405"/>
        <v>0</v>
      </c>
      <c r="AC2929" s="117">
        <f t="shared" si="406"/>
        <v>0</v>
      </c>
      <c r="AD2929" s="118"/>
      <c r="AE2929" s="117" t="b">
        <f t="shared" si="407"/>
        <v>0</v>
      </c>
      <c r="AF2929" s="117">
        <f t="shared" si="408"/>
        <v>0</v>
      </c>
      <c r="AG2929" s="119">
        <f t="shared" si="409"/>
        <v>0</v>
      </c>
      <c r="AH2929" s="120" t="b">
        <f t="shared" si="410"/>
        <v>0</v>
      </c>
      <c r="AI2929" s="121">
        <f t="shared" si="411"/>
        <v>0</v>
      </c>
      <c r="AJ2929" s="170">
        <f>+C2929</f>
        <v>0</v>
      </c>
      <c r="AK2929" s="170" t="str">
        <f>IF(ISNA(VLOOKUP(postponeList!D2929,[1]Sheet!$A$2:$B$12,2,FALSE))," ",(VLOOKUP(postponeList!D2929,[1]Sheet!$A$2:$B$12,2,FALSE)))</f>
        <v xml:space="preserve"> </v>
      </c>
      <c r="AL2929" s="122" t="str">
        <f>IF(ISNA(VLOOKUP(E2929,[1]Sheet!$G$2:$H$40,2,FALSE))," ",VLOOKUP(E2929,[1]Sheet!$G$2:$H$40,2,FALSE))</f>
        <v xml:space="preserve"> </v>
      </c>
      <c r="AM2929" s="122" t="str">
        <f>IF(ISNA(VLOOKUP(G2929,[1]Sheet!$K$2:$L$159,2,FALSE))," ",(VLOOKUP(G2929,[1]Sheet!$K$2:$L$159,2,FALSE)))</f>
        <v xml:space="preserve"> </v>
      </c>
      <c r="AN2929" s="122" t="str">
        <f>IF(ISNA(VLOOKUP(I2929&amp;C2929,[1]Sheet!$D$2:$E$228,2,FALSE))," ",VLOOKUP(I2929&amp;C2929,[1]Sheet!$D$2:$E$228,2,FALSE))</f>
        <v xml:space="preserve"> </v>
      </c>
      <c r="AO2929" s="122" t="str">
        <f>+I2929&amp;C2929</f>
        <v/>
      </c>
      <c r="AP2929" s="122" t="str">
        <f>C2929&amp;D2929&amp;E2929&amp;G2929&amp;I2929&amp;O2929</f>
        <v/>
      </c>
      <c r="AQ2929" s="122" t="str">
        <f>B2929&amp;D2929&amp;N2929</f>
        <v/>
      </c>
      <c r="AR2929" s="123" t="str">
        <f>+D2929&amp;J2929</f>
        <v/>
      </c>
      <c r="AS2929" s="124" t="str">
        <f t="shared" si="412"/>
        <v/>
      </c>
      <c r="AT2929" s="125" t="str">
        <f t="shared" si="413"/>
        <v/>
      </c>
      <c r="AU2929" s="125" t="str">
        <f>IF(NOT(AT2929=""),VLOOKUP(AT2929,[1]PSI_Category!A:B,2,0),"")</f>
        <v/>
      </c>
      <c r="AV2929" s="167"/>
      <c r="AW2929" s="167"/>
      <c r="AX2929" s="167"/>
    </row>
    <row r="2930" spans="2:50" s="133" customFormat="1" ht="11.4" customHeight="1" x14ac:dyDescent="0.3">
      <c r="B2930" s="104"/>
      <c r="C2930" s="105"/>
      <c r="D2930" s="106"/>
      <c r="E2930" s="107"/>
      <c r="F2930" s="105"/>
      <c r="G2930" s="107"/>
      <c r="H2930" s="105"/>
      <c r="I2930" s="105"/>
      <c r="J2930" s="107"/>
      <c r="K2930" s="105"/>
      <c r="L2930" s="105"/>
      <c r="M2930" s="105"/>
      <c r="N2930" s="105"/>
      <c r="O2930" s="108"/>
      <c r="P2930" s="109"/>
      <c r="Q2930" s="110"/>
      <c r="R2930" s="110"/>
      <c r="S2930" s="110"/>
      <c r="T2930" s="110"/>
      <c r="U2930" s="111"/>
      <c r="V2930" s="111"/>
      <c r="W2930" s="112"/>
      <c r="X2930" s="113"/>
      <c r="Y2930" s="114"/>
      <c r="Z2930" s="115"/>
      <c r="AA2930" s="116"/>
      <c r="AB2930" s="117" t="b">
        <f t="shared" si="405"/>
        <v>0</v>
      </c>
      <c r="AC2930" s="117">
        <f t="shared" si="406"/>
        <v>0</v>
      </c>
      <c r="AD2930" s="118"/>
      <c r="AE2930" s="117" t="b">
        <f t="shared" si="407"/>
        <v>0</v>
      </c>
      <c r="AF2930" s="117">
        <f t="shared" si="408"/>
        <v>0</v>
      </c>
      <c r="AG2930" s="119">
        <f t="shared" si="409"/>
        <v>0</v>
      </c>
      <c r="AH2930" s="120" t="b">
        <f t="shared" si="410"/>
        <v>0</v>
      </c>
      <c r="AI2930" s="121">
        <f t="shared" si="411"/>
        <v>0</v>
      </c>
      <c r="AJ2930" s="170">
        <f>+C2930</f>
        <v>0</v>
      </c>
      <c r="AK2930" s="170" t="str">
        <f>IF(ISNA(VLOOKUP(postponeList!D2930,[1]Sheet!$A$2:$B$12,2,FALSE))," ",(VLOOKUP(postponeList!D2930,[1]Sheet!$A$2:$B$12,2,FALSE)))</f>
        <v xml:space="preserve"> </v>
      </c>
      <c r="AL2930" s="122" t="str">
        <f>IF(ISNA(VLOOKUP(E2930,[1]Sheet!$G$2:$H$40,2,FALSE))," ",VLOOKUP(E2930,[1]Sheet!$G$2:$H$40,2,FALSE))</f>
        <v xml:space="preserve"> </v>
      </c>
      <c r="AM2930" s="122" t="str">
        <f>IF(ISNA(VLOOKUP(G2930,[1]Sheet!$K$2:$L$159,2,FALSE))," ",(VLOOKUP(G2930,[1]Sheet!$K$2:$L$159,2,FALSE)))</f>
        <v xml:space="preserve"> </v>
      </c>
      <c r="AN2930" s="122" t="str">
        <f>IF(ISNA(VLOOKUP(I2930&amp;C2930,[1]Sheet!$D$2:$E$228,2,FALSE))," ",VLOOKUP(I2930&amp;C2930,[1]Sheet!$D$2:$E$228,2,FALSE))</f>
        <v xml:space="preserve"> </v>
      </c>
      <c r="AO2930" s="122" t="str">
        <f>+I2930&amp;C2930</f>
        <v/>
      </c>
      <c r="AP2930" s="122" t="str">
        <f>C2930&amp;D2930&amp;E2930&amp;G2930&amp;I2930&amp;O2930</f>
        <v/>
      </c>
      <c r="AQ2930" s="122" t="str">
        <f>B2930&amp;D2930&amp;N2930</f>
        <v/>
      </c>
      <c r="AR2930" s="123" t="str">
        <f>+D2930&amp;J2930</f>
        <v/>
      </c>
      <c r="AS2930" s="124" t="str">
        <f t="shared" si="412"/>
        <v/>
      </c>
      <c r="AT2930" s="125" t="str">
        <f t="shared" si="413"/>
        <v/>
      </c>
      <c r="AU2930" s="125" t="str">
        <f>IF(NOT(AT2930=""),VLOOKUP(AT2930,[1]PSI_Category!A:B,2,0),"")</f>
        <v/>
      </c>
      <c r="AV2930" s="167"/>
      <c r="AW2930" s="167"/>
      <c r="AX2930" s="167"/>
    </row>
    <row r="2931" spans="2:50" s="133" customFormat="1" ht="11.4" customHeight="1" x14ac:dyDescent="0.3">
      <c r="B2931" s="104"/>
      <c r="C2931" s="105"/>
      <c r="D2931" s="106"/>
      <c r="E2931" s="107"/>
      <c r="F2931" s="105"/>
      <c r="G2931" s="107"/>
      <c r="H2931" s="105"/>
      <c r="I2931" s="105"/>
      <c r="J2931" s="107"/>
      <c r="K2931" s="105"/>
      <c r="L2931" s="105"/>
      <c r="M2931" s="105"/>
      <c r="N2931" s="105"/>
      <c r="O2931" s="105"/>
      <c r="P2931" s="109"/>
      <c r="Q2931" s="110"/>
      <c r="R2931" s="110"/>
      <c r="S2931" s="110"/>
      <c r="T2931" s="110"/>
      <c r="U2931" s="111"/>
      <c r="V2931" s="111"/>
      <c r="W2931" s="112"/>
      <c r="X2931" s="113"/>
      <c r="Y2931" s="114"/>
      <c r="Z2931" s="115"/>
      <c r="AA2931" s="116"/>
      <c r="AB2931" s="117" t="b">
        <f t="shared" si="405"/>
        <v>0</v>
      </c>
      <c r="AC2931" s="117">
        <f t="shared" si="406"/>
        <v>0</v>
      </c>
      <c r="AD2931" s="118"/>
      <c r="AE2931" s="117" t="b">
        <f t="shared" si="407"/>
        <v>0</v>
      </c>
      <c r="AF2931" s="117">
        <f t="shared" si="408"/>
        <v>0</v>
      </c>
      <c r="AG2931" s="119">
        <f t="shared" si="409"/>
        <v>0</v>
      </c>
      <c r="AH2931" s="120" t="b">
        <f t="shared" si="410"/>
        <v>0</v>
      </c>
      <c r="AI2931" s="121">
        <f t="shared" si="411"/>
        <v>0</v>
      </c>
      <c r="AJ2931" s="170">
        <f>+C2931</f>
        <v>0</v>
      </c>
      <c r="AK2931" s="170" t="str">
        <f>IF(ISNA(VLOOKUP(postponeList!D2931,[1]Sheet!$A$2:$B$12,2,FALSE))," ",(VLOOKUP(postponeList!D2931,[1]Sheet!$A$2:$B$12,2,FALSE)))</f>
        <v xml:space="preserve"> </v>
      </c>
      <c r="AL2931" s="122" t="str">
        <f>IF(ISNA(VLOOKUP(E2931,[1]Sheet!$G$2:$H$40,2,FALSE))," ",VLOOKUP(E2931,[1]Sheet!$G$2:$H$40,2,FALSE))</f>
        <v xml:space="preserve"> </v>
      </c>
      <c r="AM2931" s="122" t="str">
        <f>IF(ISNA(VLOOKUP(G2931,[1]Sheet!$K$2:$L$159,2,FALSE))," ",(VLOOKUP(G2931,[1]Sheet!$K$2:$L$159,2,FALSE)))</f>
        <v xml:space="preserve"> </v>
      </c>
      <c r="AN2931" s="122" t="str">
        <f>IF(ISNA(VLOOKUP(I2931&amp;C2931,[1]Sheet!$D$2:$E$228,2,FALSE))," ",VLOOKUP(I2931&amp;C2931,[1]Sheet!$D$2:$E$228,2,FALSE))</f>
        <v xml:space="preserve"> </v>
      </c>
      <c r="AO2931" s="122" t="str">
        <f>+I2931&amp;C2931</f>
        <v/>
      </c>
      <c r="AP2931" s="122" t="str">
        <f>C2931&amp;D2931&amp;E2931&amp;G2931&amp;I2931&amp;O2931</f>
        <v/>
      </c>
      <c r="AQ2931" s="122" t="str">
        <f>B2931&amp;D2931&amp;N2931</f>
        <v/>
      </c>
      <c r="AR2931" s="123" t="str">
        <f>+D2931&amp;J2931</f>
        <v/>
      </c>
      <c r="AS2931" s="124" t="str">
        <f t="shared" si="412"/>
        <v/>
      </c>
      <c r="AT2931" s="125" t="str">
        <f t="shared" si="413"/>
        <v/>
      </c>
      <c r="AU2931" s="125" t="str">
        <f>IF(NOT(AT2931=""),VLOOKUP(AT2931,[1]PSI_Category!A:B,2,0),"")</f>
        <v/>
      </c>
      <c r="AV2931" s="167"/>
      <c r="AW2931" s="167"/>
      <c r="AX2931" s="167"/>
    </row>
    <row r="2932" spans="2:50" s="133" customFormat="1" ht="11.4" customHeight="1" x14ac:dyDescent="0.3">
      <c r="B2932" s="104"/>
      <c r="C2932" s="105"/>
      <c r="D2932" s="106"/>
      <c r="E2932" s="107"/>
      <c r="F2932" s="105"/>
      <c r="G2932" s="107"/>
      <c r="H2932" s="105"/>
      <c r="I2932" s="105"/>
      <c r="J2932" s="107"/>
      <c r="K2932" s="105"/>
      <c r="L2932" s="105"/>
      <c r="M2932" s="105"/>
      <c r="N2932" s="105"/>
      <c r="O2932" s="105"/>
      <c r="P2932" s="109"/>
      <c r="Q2932" s="110"/>
      <c r="R2932" s="110"/>
      <c r="S2932" s="110"/>
      <c r="T2932" s="110"/>
      <c r="U2932" s="111"/>
      <c r="V2932" s="111"/>
      <c r="W2932" s="112"/>
      <c r="X2932" s="113"/>
      <c r="Y2932" s="114"/>
      <c r="Z2932" s="115"/>
      <c r="AA2932" s="116"/>
      <c r="AB2932" s="117" t="b">
        <f t="shared" si="405"/>
        <v>0</v>
      </c>
      <c r="AC2932" s="117">
        <f t="shared" si="406"/>
        <v>0</v>
      </c>
      <c r="AD2932" s="118"/>
      <c r="AE2932" s="117" t="b">
        <f t="shared" si="407"/>
        <v>0</v>
      </c>
      <c r="AF2932" s="117">
        <f t="shared" si="408"/>
        <v>0</v>
      </c>
      <c r="AG2932" s="119">
        <f t="shared" si="409"/>
        <v>0</v>
      </c>
      <c r="AH2932" s="120" t="b">
        <f t="shared" si="410"/>
        <v>0</v>
      </c>
      <c r="AI2932" s="121">
        <f t="shared" si="411"/>
        <v>0</v>
      </c>
      <c r="AJ2932" s="170">
        <f>+C2932</f>
        <v>0</v>
      </c>
      <c r="AK2932" s="170" t="str">
        <f>IF(ISNA(VLOOKUP(postponeList!D2932,[1]Sheet!$A$2:$B$12,2,FALSE))," ",(VLOOKUP(postponeList!D2932,[1]Sheet!$A$2:$B$12,2,FALSE)))</f>
        <v xml:space="preserve"> </v>
      </c>
      <c r="AL2932" s="122" t="str">
        <f>IF(ISNA(VLOOKUP(E2932,[1]Sheet!$G$2:$H$40,2,FALSE))," ",VLOOKUP(E2932,[1]Sheet!$G$2:$H$40,2,FALSE))</f>
        <v xml:space="preserve"> </v>
      </c>
      <c r="AM2932" s="122" t="str">
        <f>IF(ISNA(VLOOKUP(G2932,[1]Sheet!$K$2:$L$159,2,FALSE))," ",(VLOOKUP(G2932,[1]Sheet!$K$2:$L$159,2,FALSE)))</f>
        <v xml:space="preserve"> </v>
      </c>
      <c r="AN2932" s="122" t="str">
        <f>IF(ISNA(VLOOKUP(I2932&amp;C2932,[1]Sheet!$D$2:$E$228,2,FALSE))," ",VLOOKUP(I2932&amp;C2932,[1]Sheet!$D$2:$E$228,2,FALSE))</f>
        <v xml:space="preserve"> </v>
      </c>
      <c r="AO2932" s="122" t="str">
        <f>+I2932&amp;C2932</f>
        <v/>
      </c>
      <c r="AP2932" s="122" t="str">
        <f>C2932&amp;D2932&amp;E2932&amp;G2932&amp;I2932&amp;O2932</f>
        <v/>
      </c>
      <c r="AQ2932" s="122" t="str">
        <f>B2932&amp;D2932&amp;N2932</f>
        <v/>
      </c>
      <c r="AR2932" s="123" t="str">
        <f>+D2932&amp;J2932</f>
        <v/>
      </c>
      <c r="AS2932" s="124" t="str">
        <f t="shared" si="412"/>
        <v/>
      </c>
      <c r="AT2932" s="125" t="str">
        <f t="shared" si="413"/>
        <v/>
      </c>
      <c r="AU2932" s="125" t="str">
        <f>IF(NOT(AT2932=""),VLOOKUP(AT2932,[1]PSI_Category!A:B,2,0),"")</f>
        <v/>
      </c>
      <c r="AV2932" s="167"/>
      <c r="AW2932" s="167"/>
      <c r="AX2932" s="167"/>
    </row>
    <row r="2933" spans="2:50" s="133" customFormat="1" ht="11.4" customHeight="1" x14ac:dyDescent="0.3">
      <c r="B2933" s="104"/>
      <c r="C2933" s="105"/>
      <c r="D2933" s="106"/>
      <c r="E2933" s="107"/>
      <c r="F2933" s="105"/>
      <c r="G2933" s="107"/>
      <c r="H2933" s="105"/>
      <c r="I2933" s="105"/>
      <c r="J2933" s="107"/>
      <c r="K2933" s="105"/>
      <c r="L2933" s="105"/>
      <c r="M2933" s="105"/>
      <c r="N2933" s="105"/>
      <c r="O2933" s="105"/>
      <c r="P2933" s="109"/>
      <c r="Q2933" s="110"/>
      <c r="R2933" s="110"/>
      <c r="S2933" s="110"/>
      <c r="T2933" s="110"/>
      <c r="U2933" s="111"/>
      <c r="V2933" s="111"/>
      <c r="W2933" s="112"/>
      <c r="X2933" s="113"/>
      <c r="Y2933" s="114"/>
      <c r="Z2933" s="115"/>
      <c r="AA2933" s="116"/>
      <c r="AB2933" s="117" t="b">
        <f t="shared" si="405"/>
        <v>0</v>
      </c>
      <c r="AC2933" s="117">
        <f t="shared" si="406"/>
        <v>0</v>
      </c>
      <c r="AD2933" s="118"/>
      <c r="AE2933" s="117" t="b">
        <f t="shared" si="407"/>
        <v>0</v>
      </c>
      <c r="AF2933" s="117">
        <f t="shared" si="408"/>
        <v>0</v>
      </c>
      <c r="AG2933" s="119">
        <f t="shared" si="409"/>
        <v>0</v>
      </c>
      <c r="AH2933" s="120" t="b">
        <f t="shared" si="410"/>
        <v>0</v>
      </c>
      <c r="AI2933" s="121">
        <f t="shared" si="411"/>
        <v>0</v>
      </c>
      <c r="AJ2933" s="170">
        <f>+C2933</f>
        <v>0</v>
      </c>
      <c r="AK2933" s="170" t="str">
        <f>IF(ISNA(VLOOKUP(postponeList!D2933,[1]Sheet!$A$2:$B$12,2,FALSE))," ",(VLOOKUP(postponeList!D2933,[1]Sheet!$A$2:$B$12,2,FALSE)))</f>
        <v xml:space="preserve"> </v>
      </c>
      <c r="AL2933" s="122" t="str">
        <f>IF(ISNA(VLOOKUP(E2933,[1]Sheet!$G$2:$H$40,2,FALSE))," ",VLOOKUP(E2933,[1]Sheet!$G$2:$H$40,2,FALSE))</f>
        <v xml:space="preserve"> </v>
      </c>
      <c r="AM2933" s="122" t="str">
        <f>IF(ISNA(VLOOKUP(G2933,[1]Sheet!$K$2:$L$159,2,FALSE))," ",(VLOOKUP(G2933,[1]Sheet!$K$2:$L$159,2,FALSE)))</f>
        <v xml:space="preserve"> </v>
      </c>
      <c r="AN2933" s="122" t="str">
        <f>IF(ISNA(VLOOKUP(I2933&amp;C2933,[1]Sheet!$D$2:$E$228,2,FALSE))," ",VLOOKUP(I2933&amp;C2933,[1]Sheet!$D$2:$E$228,2,FALSE))</f>
        <v xml:space="preserve"> </v>
      </c>
      <c r="AO2933" s="122" t="str">
        <f>+I2933&amp;C2933</f>
        <v/>
      </c>
      <c r="AP2933" s="122" t="str">
        <f>C2933&amp;D2933&amp;E2933&amp;G2933&amp;I2933&amp;O2933</f>
        <v/>
      </c>
      <c r="AQ2933" s="122" t="str">
        <f>B2933&amp;D2933&amp;N2933</f>
        <v/>
      </c>
      <c r="AR2933" s="123" t="str">
        <f>+D2933&amp;J2933</f>
        <v/>
      </c>
      <c r="AS2933" s="124" t="str">
        <f t="shared" si="412"/>
        <v/>
      </c>
      <c r="AT2933" s="125" t="str">
        <f t="shared" si="413"/>
        <v/>
      </c>
      <c r="AU2933" s="125" t="str">
        <f>IF(NOT(AT2933=""),VLOOKUP(AT2933,[1]PSI_Category!A:B,2,0),"")</f>
        <v/>
      </c>
      <c r="AV2933" s="167"/>
      <c r="AW2933" s="167"/>
      <c r="AX2933" s="167"/>
    </row>
    <row r="2934" spans="2:50" s="133" customFormat="1" ht="11.4" customHeight="1" x14ac:dyDescent="0.3">
      <c r="B2934" s="104"/>
      <c r="C2934" s="105"/>
      <c r="D2934" s="106"/>
      <c r="E2934" s="107"/>
      <c r="F2934" s="105"/>
      <c r="G2934" s="107"/>
      <c r="H2934" s="105"/>
      <c r="I2934" s="105"/>
      <c r="J2934" s="107"/>
      <c r="K2934" s="105"/>
      <c r="L2934" s="105"/>
      <c r="M2934" s="105"/>
      <c r="N2934" s="105"/>
      <c r="O2934" s="105"/>
      <c r="P2934" s="109"/>
      <c r="Q2934" s="110"/>
      <c r="R2934" s="110"/>
      <c r="S2934" s="110"/>
      <c r="T2934" s="110"/>
      <c r="U2934" s="111"/>
      <c r="V2934" s="111"/>
      <c r="W2934" s="112"/>
      <c r="X2934" s="113"/>
      <c r="Y2934" s="114"/>
      <c r="Z2934" s="115"/>
      <c r="AA2934" s="116"/>
      <c r="AB2934" s="117" t="b">
        <f t="shared" si="405"/>
        <v>0</v>
      </c>
      <c r="AC2934" s="117">
        <f t="shared" si="406"/>
        <v>0</v>
      </c>
      <c r="AD2934" s="118"/>
      <c r="AE2934" s="117" t="b">
        <f t="shared" si="407"/>
        <v>0</v>
      </c>
      <c r="AF2934" s="117">
        <f t="shared" si="408"/>
        <v>0</v>
      </c>
      <c r="AG2934" s="119">
        <f t="shared" si="409"/>
        <v>0</v>
      </c>
      <c r="AH2934" s="120" t="b">
        <f t="shared" si="410"/>
        <v>0</v>
      </c>
      <c r="AI2934" s="121">
        <f t="shared" si="411"/>
        <v>0</v>
      </c>
      <c r="AJ2934" s="170">
        <f>+C2934</f>
        <v>0</v>
      </c>
      <c r="AK2934" s="170" t="str">
        <f>IF(ISNA(VLOOKUP(postponeList!D2934,[1]Sheet!$A$2:$B$12,2,FALSE))," ",(VLOOKUP(postponeList!D2934,[1]Sheet!$A$2:$B$12,2,FALSE)))</f>
        <v xml:space="preserve"> </v>
      </c>
      <c r="AL2934" s="122" t="str">
        <f>IF(ISNA(VLOOKUP(E2934,[1]Sheet!$G$2:$H$40,2,FALSE))," ",VLOOKUP(E2934,[1]Sheet!$G$2:$H$40,2,FALSE))</f>
        <v xml:space="preserve"> </v>
      </c>
      <c r="AM2934" s="122" t="str">
        <f>IF(ISNA(VLOOKUP(G2934,[1]Sheet!$K$2:$L$159,2,FALSE))," ",(VLOOKUP(G2934,[1]Sheet!$K$2:$L$159,2,FALSE)))</f>
        <v xml:space="preserve"> </v>
      </c>
      <c r="AN2934" s="122" t="str">
        <f>IF(ISNA(VLOOKUP(I2934&amp;C2934,[1]Sheet!$D$2:$E$228,2,FALSE))," ",VLOOKUP(I2934&amp;C2934,[1]Sheet!$D$2:$E$228,2,FALSE))</f>
        <v xml:space="preserve"> </v>
      </c>
      <c r="AO2934" s="122" t="str">
        <f>+I2934&amp;C2934</f>
        <v/>
      </c>
      <c r="AP2934" s="122" t="str">
        <f>C2934&amp;D2934&amp;E2934&amp;G2934&amp;I2934&amp;O2934</f>
        <v/>
      </c>
      <c r="AQ2934" s="122" t="str">
        <f>B2934&amp;D2934&amp;N2934</f>
        <v/>
      </c>
      <c r="AR2934" s="123" t="str">
        <f>+D2934&amp;J2934</f>
        <v/>
      </c>
      <c r="AS2934" s="124" t="str">
        <f t="shared" si="412"/>
        <v/>
      </c>
      <c r="AT2934" s="125" t="str">
        <f t="shared" si="413"/>
        <v/>
      </c>
      <c r="AU2934" s="125" t="str">
        <f>IF(NOT(AT2934=""),VLOOKUP(AT2934,[1]PSI_Category!A:B,2,0),"")</f>
        <v/>
      </c>
      <c r="AV2934" s="167"/>
      <c r="AW2934" s="167"/>
      <c r="AX2934" s="167"/>
    </row>
    <row r="2935" spans="2:50" s="133" customFormat="1" ht="11.4" customHeight="1" x14ac:dyDescent="0.3">
      <c r="B2935" s="104"/>
      <c r="C2935" s="105"/>
      <c r="D2935" s="106"/>
      <c r="E2935" s="107"/>
      <c r="F2935" s="105"/>
      <c r="G2935" s="107"/>
      <c r="H2935" s="105"/>
      <c r="I2935" s="105"/>
      <c r="J2935" s="107"/>
      <c r="K2935" s="105"/>
      <c r="L2935" s="105"/>
      <c r="M2935" s="105"/>
      <c r="N2935" s="105"/>
      <c r="O2935" s="105"/>
      <c r="P2935" s="109"/>
      <c r="Q2935" s="110"/>
      <c r="R2935" s="110"/>
      <c r="S2935" s="110"/>
      <c r="T2935" s="110"/>
      <c r="U2935" s="111"/>
      <c r="V2935" s="111"/>
      <c r="W2935" s="112"/>
      <c r="X2935" s="113"/>
      <c r="Y2935" s="114"/>
      <c r="Z2935" s="115"/>
      <c r="AA2935" s="116"/>
      <c r="AB2935" s="117" t="b">
        <f t="shared" si="405"/>
        <v>0</v>
      </c>
      <c r="AC2935" s="117">
        <f t="shared" si="406"/>
        <v>0</v>
      </c>
      <c r="AD2935" s="118"/>
      <c r="AE2935" s="117" t="b">
        <f t="shared" si="407"/>
        <v>0</v>
      </c>
      <c r="AF2935" s="117">
        <f t="shared" si="408"/>
        <v>0</v>
      </c>
      <c r="AG2935" s="119">
        <f t="shared" si="409"/>
        <v>0</v>
      </c>
      <c r="AH2935" s="120" t="b">
        <f t="shared" si="410"/>
        <v>0</v>
      </c>
      <c r="AI2935" s="121">
        <f t="shared" si="411"/>
        <v>0</v>
      </c>
      <c r="AJ2935" s="170">
        <f>+C2935</f>
        <v>0</v>
      </c>
      <c r="AK2935" s="170" t="str">
        <f>IF(ISNA(VLOOKUP(postponeList!D2935,[1]Sheet!$A$2:$B$12,2,FALSE))," ",(VLOOKUP(postponeList!D2935,[1]Sheet!$A$2:$B$12,2,FALSE)))</f>
        <v xml:space="preserve"> </v>
      </c>
      <c r="AL2935" s="122" t="str">
        <f>IF(ISNA(VLOOKUP(E2935,[1]Sheet!$G$2:$H$40,2,FALSE))," ",VLOOKUP(E2935,[1]Sheet!$G$2:$H$40,2,FALSE))</f>
        <v xml:space="preserve"> </v>
      </c>
      <c r="AM2935" s="122" t="str">
        <f>IF(ISNA(VLOOKUP(G2935,[1]Sheet!$K$2:$L$159,2,FALSE))," ",(VLOOKUP(G2935,[1]Sheet!$K$2:$L$159,2,FALSE)))</f>
        <v xml:space="preserve"> </v>
      </c>
      <c r="AN2935" s="122" t="str">
        <f>IF(ISNA(VLOOKUP(I2935&amp;C2935,[1]Sheet!$D$2:$E$228,2,FALSE))," ",VLOOKUP(I2935&amp;C2935,[1]Sheet!$D$2:$E$228,2,FALSE))</f>
        <v xml:space="preserve"> </v>
      </c>
      <c r="AO2935" s="122" t="str">
        <f>+I2935&amp;C2935</f>
        <v/>
      </c>
      <c r="AP2935" s="122" t="str">
        <f>C2935&amp;D2935&amp;E2935&amp;G2935&amp;I2935&amp;O2935</f>
        <v/>
      </c>
      <c r="AQ2935" s="122" t="str">
        <f>B2935&amp;D2935&amp;N2935</f>
        <v/>
      </c>
      <c r="AR2935" s="123" t="str">
        <f>+D2935&amp;J2935</f>
        <v/>
      </c>
      <c r="AS2935" s="124" t="str">
        <f t="shared" si="412"/>
        <v/>
      </c>
      <c r="AT2935" s="125" t="str">
        <f t="shared" si="413"/>
        <v/>
      </c>
      <c r="AU2935" s="125" t="str">
        <f>IF(NOT(AT2935=""),VLOOKUP(AT2935,[1]PSI_Category!A:B,2,0),"")</f>
        <v/>
      </c>
      <c r="AV2935" s="167"/>
      <c r="AW2935" s="167"/>
      <c r="AX2935" s="167"/>
    </row>
    <row r="2936" spans="2:50" s="133" customFormat="1" ht="11.4" customHeight="1" x14ac:dyDescent="0.3">
      <c r="B2936" s="104"/>
      <c r="C2936" s="105"/>
      <c r="D2936" s="106"/>
      <c r="E2936" s="107"/>
      <c r="F2936" s="105"/>
      <c r="G2936" s="107"/>
      <c r="H2936" s="105"/>
      <c r="I2936" s="105"/>
      <c r="J2936" s="107"/>
      <c r="K2936" s="105"/>
      <c r="L2936" s="105"/>
      <c r="M2936" s="105"/>
      <c r="N2936" s="105"/>
      <c r="O2936" s="105"/>
      <c r="P2936" s="109"/>
      <c r="Q2936" s="110"/>
      <c r="R2936" s="110"/>
      <c r="S2936" s="110"/>
      <c r="T2936" s="110"/>
      <c r="U2936" s="111"/>
      <c r="V2936" s="111"/>
      <c r="W2936" s="112"/>
      <c r="X2936" s="113"/>
      <c r="Y2936" s="114"/>
      <c r="Z2936" s="115"/>
      <c r="AA2936" s="116"/>
      <c r="AB2936" s="117" t="b">
        <f t="shared" si="405"/>
        <v>0</v>
      </c>
      <c r="AC2936" s="117">
        <f t="shared" si="406"/>
        <v>0</v>
      </c>
      <c r="AD2936" s="118"/>
      <c r="AE2936" s="117" t="b">
        <f t="shared" si="407"/>
        <v>0</v>
      </c>
      <c r="AF2936" s="117">
        <f t="shared" si="408"/>
        <v>0</v>
      </c>
      <c r="AG2936" s="119">
        <f t="shared" si="409"/>
        <v>0</v>
      </c>
      <c r="AH2936" s="120" t="b">
        <f t="shared" si="410"/>
        <v>0</v>
      </c>
      <c r="AI2936" s="121">
        <f t="shared" si="411"/>
        <v>0</v>
      </c>
      <c r="AJ2936" s="170">
        <f>+C2936</f>
        <v>0</v>
      </c>
      <c r="AK2936" s="170" t="str">
        <f>IF(ISNA(VLOOKUP(postponeList!D2936,[1]Sheet!$A$2:$B$12,2,FALSE))," ",(VLOOKUP(postponeList!D2936,[1]Sheet!$A$2:$B$12,2,FALSE)))</f>
        <v xml:space="preserve"> </v>
      </c>
      <c r="AL2936" s="122" t="str">
        <f>IF(ISNA(VLOOKUP(E2936,[1]Sheet!$G$2:$H$40,2,FALSE))," ",VLOOKUP(E2936,[1]Sheet!$G$2:$H$40,2,FALSE))</f>
        <v xml:space="preserve"> </v>
      </c>
      <c r="AM2936" s="122" t="str">
        <f>IF(ISNA(VLOOKUP(G2936,[1]Sheet!$K$2:$L$159,2,FALSE))," ",(VLOOKUP(G2936,[1]Sheet!$K$2:$L$159,2,FALSE)))</f>
        <v xml:space="preserve"> </v>
      </c>
      <c r="AN2936" s="122" t="str">
        <f>IF(ISNA(VLOOKUP(I2936&amp;C2936,[1]Sheet!$D$2:$E$228,2,FALSE))," ",VLOOKUP(I2936&amp;C2936,[1]Sheet!$D$2:$E$228,2,FALSE))</f>
        <v xml:space="preserve"> </v>
      </c>
      <c r="AO2936" s="122" t="str">
        <f>+I2936&amp;C2936</f>
        <v/>
      </c>
      <c r="AP2936" s="122" t="str">
        <f>C2936&amp;D2936&amp;E2936&amp;G2936&amp;I2936&amp;O2936</f>
        <v/>
      </c>
      <c r="AQ2936" s="122" t="str">
        <f>B2936&amp;D2936&amp;N2936</f>
        <v/>
      </c>
      <c r="AR2936" s="123" t="str">
        <f>+D2936&amp;J2936</f>
        <v/>
      </c>
      <c r="AS2936" s="124" t="str">
        <f t="shared" si="412"/>
        <v/>
      </c>
      <c r="AT2936" s="125" t="str">
        <f t="shared" si="413"/>
        <v/>
      </c>
      <c r="AU2936" s="125" t="str">
        <f>IF(NOT(AT2936=""),VLOOKUP(AT2936,[1]PSI_Category!A:B,2,0),"")</f>
        <v/>
      </c>
      <c r="AV2936" s="167"/>
      <c r="AW2936" s="167"/>
      <c r="AX2936" s="167"/>
    </row>
    <row r="2937" spans="2:50" s="133" customFormat="1" ht="11.4" customHeight="1" x14ac:dyDescent="0.3">
      <c r="B2937" s="104"/>
      <c r="C2937" s="105"/>
      <c r="D2937" s="106"/>
      <c r="E2937" s="107"/>
      <c r="F2937" s="105"/>
      <c r="G2937" s="107"/>
      <c r="H2937" s="105"/>
      <c r="I2937" s="105"/>
      <c r="J2937" s="107"/>
      <c r="K2937" s="105"/>
      <c r="L2937" s="105"/>
      <c r="M2937" s="105"/>
      <c r="N2937" s="105"/>
      <c r="O2937" s="105"/>
      <c r="P2937" s="109"/>
      <c r="Q2937" s="110"/>
      <c r="R2937" s="110"/>
      <c r="S2937" s="110"/>
      <c r="T2937" s="110"/>
      <c r="U2937" s="111"/>
      <c r="V2937" s="111"/>
      <c r="W2937" s="112"/>
      <c r="X2937" s="113"/>
      <c r="Y2937" s="114"/>
      <c r="Z2937" s="115"/>
      <c r="AA2937" s="116"/>
      <c r="AB2937" s="117" t="b">
        <f t="shared" si="405"/>
        <v>0</v>
      </c>
      <c r="AC2937" s="117">
        <f t="shared" si="406"/>
        <v>0</v>
      </c>
      <c r="AD2937" s="118"/>
      <c r="AE2937" s="117" t="b">
        <f t="shared" si="407"/>
        <v>0</v>
      </c>
      <c r="AF2937" s="117">
        <f t="shared" si="408"/>
        <v>0</v>
      </c>
      <c r="AG2937" s="119">
        <f t="shared" si="409"/>
        <v>0</v>
      </c>
      <c r="AH2937" s="120" t="b">
        <f t="shared" si="410"/>
        <v>0</v>
      </c>
      <c r="AI2937" s="121">
        <f t="shared" si="411"/>
        <v>0</v>
      </c>
      <c r="AJ2937" s="170">
        <f>+C2937</f>
        <v>0</v>
      </c>
      <c r="AK2937" s="170" t="str">
        <f>IF(ISNA(VLOOKUP(postponeList!D2937,[1]Sheet!$A$2:$B$12,2,FALSE))," ",(VLOOKUP(postponeList!D2937,[1]Sheet!$A$2:$B$12,2,FALSE)))</f>
        <v xml:space="preserve"> </v>
      </c>
      <c r="AL2937" s="122" t="str">
        <f>IF(ISNA(VLOOKUP(E2937,[1]Sheet!$G$2:$H$40,2,FALSE))," ",VLOOKUP(E2937,[1]Sheet!$G$2:$H$40,2,FALSE))</f>
        <v xml:space="preserve"> </v>
      </c>
      <c r="AM2937" s="122" t="str">
        <f>IF(ISNA(VLOOKUP(G2937,[1]Sheet!$K$2:$L$159,2,FALSE))," ",(VLOOKUP(G2937,[1]Sheet!$K$2:$L$159,2,FALSE)))</f>
        <v xml:space="preserve"> </v>
      </c>
      <c r="AN2937" s="122" t="str">
        <f>IF(ISNA(VLOOKUP(I2937&amp;C2937,[1]Sheet!$D$2:$E$228,2,FALSE))," ",VLOOKUP(I2937&amp;C2937,[1]Sheet!$D$2:$E$228,2,FALSE))</f>
        <v xml:space="preserve"> </v>
      </c>
      <c r="AO2937" s="122" t="str">
        <f>+I2937&amp;C2937</f>
        <v/>
      </c>
      <c r="AP2937" s="122" t="str">
        <f>C2937&amp;D2937&amp;E2937&amp;G2937&amp;I2937&amp;O2937</f>
        <v/>
      </c>
      <c r="AQ2937" s="122" t="str">
        <f>B2937&amp;D2937&amp;N2937</f>
        <v/>
      </c>
      <c r="AR2937" s="123" t="str">
        <f>+D2937&amp;J2937</f>
        <v/>
      </c>
      <c r="AS2937" s="124" t="str">
        <f t="shared" si="412"/>
        <v/>
      </c>
      <c r="AT2937" s="125" t="str">
        <f t="shared" si="413"/>
        <v/>
      </c>
      <c r="AU2937" s="125" t="str">
        <f>IF(NOT(AT2937=""),VLOOKUP(AT2937,[1]PSI_Category!A:B,2,0),"")</f>
        <v/>
      </c>
      <c r="AV2937" s="167"/>
      <c r="AW2937" s="167"/>
      <c r="AX2937" s="167"/>
    </row>
    <row r="2938" spans="2:50" s="133" customFormat="1" ht="11.4" customHeight="1" x14ac:dyDescent="0.3">
      <c r="B2938" s="104"/>
      <c r="C2938" s="105"/>
      <c r="D2938" s="106"/>
      <c r="E2938" s="107"/>
      <c r="F2938" s="105"/>
      <c r="G2938" s="107"/>
      <c r="H2938" s="105"/>
      <c r="I2938" s="105"/>
      <c r="J2938" s="107"/>
      <c r="K2938" s="105"/>
      <c r="L2938" s="105"/>
      <c r="M2938" s="105"/>
      <c r="N2938" s="105"/>
      <c r="O2938" s="105"/>
      <c r="P2938" s="109"/>
      <c r="Q2938" s="110"/>
      <c r="R2938" s="110"/>
      <c r="S2938" s="110"/>
      <c r="T2938" s="110"/>
      <c r="U2938" s="111"/>
      <c r="V2938" s="111"/>
      <c r="W2938" s="112"/>
      <c r="X2938" s="113"/>
      <c r="Y2938" s="114"/>
      <c r="Z2938" s="115"/>
      <c r="AA2938" s="116"/>
      <c r="AB2938" s="117" t="b">
        <f t="shared" si="405"/>
        <v>0</v>
      </c>
      <c r="AC2938" s="117">
        <f t="shared" si="406"/>
        <v>0</v>
      </c>
      <c r="AD2938" s="118"/>
      <c r="AE2938" s="117" t="b">
        <f t="shared" si="407"/>
        <v>0</v>
      </c>
      <c r="AF2938" s="117">
        <f t="shared" si="408"/>
        <v>0</v>
      </c>
      <c r="AG2938" s="119">
        <f t="shared" si="409"/>
        <v>0</v>
      </c>
      <c r="AH2938" s="120" t="b">
        <f t="shared" si="410"/>
        <v>0</v>
      </c>
      <c r="AI2938" s="121">
        <f t="shared" si="411"/>
        <v>0</v>
      </c>
      <c r="AJ2938" s="170">
        <f>+C2938</f>
        <v>0</v>
      </c>
      <c r="AK2938" s="170" t="str">
        <f>IF(ISNA(VLOOKUP(postponeList!D2938,[1]Sheet!$A$2:$B$12,2,FALSE))," ",(VLOOKUP(postponeList!D2938,[1]Sheet!$A$2:$B$12,2,FALSE)))</f>
        <v xml:space="preserve"> </v>
      </c>
      <c r="AL2938" s="122" t="str">
        <f>IF(ISNA(VLOOKUP(E2938,[1]Sheet!$G$2:$H$40,2,FALSE))," ",VLOOKUP(E2938,[1]Sheet!$G$2:$H$40,2,FALSE))</f>
        <v xml:space="preserve"> </v>
      </c>
      <c r="AM2938" s="122" t="str">
        <f>IF(ISNA(VLOOKUP(G2938,[1]Sheet!$K$2:$L$159,2,FALSE))," ",(VLOOKUP(G2938,[1]Sheet!$K$2:$L$159,2,FALSE)))</f>
        <v xml:space="preserve"> </v>
      </c>
      <c r="AN2938" s="122" t="str">
        <f>IF(ISNA(VLOOKUP(I2938&amp;C2938,[1]Sheet!$D$2:$E$228,2,FALSE))," ",VLOOKUP(I2938&amp;C2938,[1]Sheet!$D$2:$E$228,2,FALSE))</f>
        <v xml:space="preserve"> </v>
      </c>
      <c r="AO2938" s="122" t="str">
        <f>+I2938&amp;C2938</f>
        <v/>
      </c>
      <c r="AP2938" s="122" t="str">
        <f>C2938&amp;D2938&amp;E2938&amp;G2938&amp;I2938&amp;O2938</f>
        <v/>
      </c>
      <c r="AQ2938" s="122" t="str">
        <f>B2938&amp;D2938&amp;N2938</f>
        <v/>
      </c>
      <c r="AR2938" s="123" t="str">
        <f>+D2938&amp;J2938</f>
        <v/>
      </c>
      <c r="AS2938" s="124" t="str">
        <f t="shared" si="412"/>
        <v/>
      </c>
      <c r="AT2938" s="125" t="str">
        <f t="shared" si="413"/>
        <v/>
      </c>
      <c r="AU2938" s="125" t="str">
        <f>IF(NOT(AT2938=""),VLOOKUP(AT2938,[1]PSI_Category!A:B,2,0),"")</f>
        <v/>
      </c>
      <c r="AV2938" s="167"/>
      <c r="AW2938" s="167"/>
      <c r="AX2938" s="167"/>
    </row>
    <row r="2939" spans="2:50" s="133" customFormat="1" ht="11.4" customHeight="1" x14ac:dyDescent="0.3">
      <c r="B2939" s="104"/>
      <c r="C2939" s="105"/>
      <c r="D2939" s="106"/>
      <c r="E2939" s="107"/>
      <c r="F2939" s="105"/>
      <c r="G2939" s="107"/>
      <c r="H2939" s="105"/>
      <c r="I2939" s="105"/>
      <c r="J2939" s="107"/>
      <c r="K2939" s="105"/>
      <c r="L2939" s="105"/>
      <c r="M2939" s="105"/>
      <c r="N2939" s="105"/>
      <c r="O2939" s="105"/>
      <c r="P2939" s="109"/>
      <c r="Q2939" s="110"/>
      <c r="R2939" s="110"/>
      <c r="S2939" s="110"/>
      <c r="T2939" s="110"/>
      <c r="U2939" s="111"/>
      <c r="V2939" s="111"/>
      <c r="W2939" s="112"/>
      <c r="X2939" s="113"/>
      <c r="Y2939" s="114"/>
      <c r="Z2939" s="115"/>
      <c r="AA2939" s="116"/>
      <c r="AB2939" s="117" t="b">
        <f t="shared" si="405"/>
        <v>0</v>
      </c>
      <c r="AC2939" s="117">
        <f t="shared" si="406"/>
        <v>0</v>
      </c>
      <c r="AD2939" s="118"/>
      <c r="AE2939" s="117" t="b">
        <f t="shared" si="407"/>
        <v>0</v>
      </c>
      <c r="AF2939" s="117">
        <f t="shared" si="408"/>
        <v>0</v>
      </c>
      <c r="AG2939" s="119">
        <f t="shared" si="409"/>
        <v>0</v>
      </c>
      <c r="AH2939" s="120" t="b">
        <f t="shared" si="410"/>
        <v>0</v>
      </c>
      <c r="AI2939" s="121">
        <f t="shared" si="411"/>
        <v>0</v>
      </c>
      <c r="AJ2939" s="170">
        <f>+C2939</f>
        <v>0</v>
      </c>
      <c r="AK2939" s="170" t="str">
        <f>IF(ISNA(VLOOKUP(postponeList!D2939,[1]Sheet!$A$2:$B$12,2,FALSE))," ",(VLOOKUP(postponeList!D2939,[1]Sheet!$A$2:$B$12,2,FALSE)))</f>
        <v xml:space="preserve"> </v>
      </c>
      <c r="AL2939" s="122" t="str">
        <f>IF(ISNA(VLOOKUP(E2939,[1]Sheet!$G$2:$H$40,2,FALSE))," ",VLOOKUP(E2939,[1]Sheet!$G$2:$H$40,2,FALSE))</f>
        <v xml:space="preserve"> </v>
      </c>
      <c r="AM2939" s="122" t="str">
        <f>IF(ISNA(VLOOKUP(G2939,[1]Sheet!$K$2:$L$159,2,FALSE))," ",(VLOOKUP(G2939,[1]Sheet!$K$2:$L$159,2,FALSE)))</f>
        <v xml:space="preserve"> </v>
      </c>
      <c r="AN2939" s="122" t="str">
        <f>IF(ISNA(VLOOKUP(I2939&amp;C2939,[1]Sheet!$D$2:$E$228,2,FALSE))," ",VLOOKUP(I2939&amp;C2939,[1]Sheet!$D$2:$E$228,2,FALSE))</f>
        <v xml:space="preserve"> </v>
      </c>
      <c r="AO2939" s="122" t="str">
        <f>+I2939&amp;C2939</f>
        <v/>
      </c>
      <c r="AP2939" s="122" t="str">
        <f>C2939&amp;D2939&amp;E2939&amp;G2939&amp;I2939&amp;O2939</f>
        <v/>
      </c>
      <c r="AQ2939" s="122" t="str">
        <f>B2939&amp;D2939&amp;N2939</f>
        <v/>
      </c>
      <c r="AR2939" s="123" t="str">
        <f>+D2939&amp;J2939</f>
        <v/>
      </c>
      <c r="AS2939" s="124" t="str">
        <f t="shared" si="412"/>
        <v/>
      </c>
      <c r="AT2939" s="125" t="str">
        <f t="shared" si="413"/>
        <v/>
      </c>
      <c r="AU2939" s="125" t="str">
        <f>IF(NOT(AT2939=""),VLOOKUP(AT2939,[1]PSI_Category!A:B,2,0),"")</f>
        <v/>
      </c>
      <c r="AV2939" s="167"/>
      <c r="AW2939" s="167"/>
      <c r="AX2939" s="167"/>
    </row>
    <row r="2940" spans="2:50" s="133" customFormat="1" ht="11.4" customHeight="1" x14ac:dyDescent="0.3">
      <c r="B2940" s="104"/>
      <c r="C2940" s="105"/>
      <c r="D2940" s="106"/>
      <c r="E2940" s="107"/>
      <c r="F2940" s="105"/>
      <c r="G2940" s="107"/>
      <c r="H2940" s="105"/>
      <c r="I2940" s="105"/>
      <c r="J2940" s="107"/>
      <c r="K2940" s="105"/>
      <c r="L2940" s="105"/>
      <c r="M2940" s="105"/>
      <c r="N2940" s="105"/>
      <c r="O2940" s="105"/>
      <c r="P2940" s="109"/>
      <c r="Q2940" s="110"/>
      <c r="R2940" s="110"/>
      <c r="S2940" s="110"/>
      <c r="T2940" s="110"/>
      <c r="U2940" s="111"/>
      <c r="V2940" s="111"/>
      <c r="W2940" s="112"/>
      <c r="X2940" s="113"/>
      <c r="Y2940" s="114"/>
      <c r="Z2940" s="115"/>
      <c r="AA2940" s="116"/>
      <c r="AB2940" s="117" t="b">
        <f t="shared" si="405"/>
        <v>0</v>
      </c>
      <c r="AC2940" s="117">
        <f t="shared" si="406"/>
        <v>0</v>
      </c>
      <c r="AD2940" s="118"/>
      <c r="AE2940" s="117" t="b">
        <f t="shared" si="407"/>
        <v>0</v>
      </c>
      <c r="AF2940" s="117">
        <f t="shared" si="408"/>
        <v>0</v>
      </c>
      <c r="AG2940" s="119">
        <f t="shared" si="409"/>
        <v>0</v>
      </c>
      <c r="AH2940" s="120" t="b">
        <f t="shared" si="410"/>
        <v>0</v>
      </c>
      <c r="AI2940" s="121">
        <f t="shared" si="411"/>
        <v>0</v>
      </c>
      <c r="AJ2940" s="170">
        <f>+C2940</f>
        <v>0</v>
      </c>
      <c r="AK2940" s="170" t="str">
        <f>IF(ISNA(VLOOKUP(postponeList!D2940,[1]Sheet!$A$2:$B$12,2,FALSE))," ",(VLOOKUP(postponeList!D2940,[1]Sheet!$A$2:$B$12,2,FALSE)))</f>
        <v xml:space="preserve"> </v>
      </c>
      <c r="AL2940" s="122" t="str">
        <f>IF(ISNA(VLOOKUP(E2940,[1]Sheet!$G$2:$H$40,2,FALSE))," ",VLOOKUP(E2940,[1]Sheet!$G$2:$H$40,2,FALSE))</f>
        <v xml:space="preserve"> </v>
      </c>
      <c r="AM2940" s="122" t="str">
        <f>IF(ISNA(VLOOKUP(G2940,[1]Sheet!$K$2:$L$159,2,FALSE))," ",(VLOOKUP(G2940,[1]Sheet!$K$2:$L$159,2,FALSE)))</f>
        <v xml:space="preserve"> </v>
      </c>
      <c r="AN2940" s="122" t="str">
        <f>IF(ISNA(VLOOKUP(I2940&amp;C2940,[1]Sheet!$D$2:$E$228,2,FALSE))," ",VLOOKUP(I2940&amp;C2940,[1]Sheet!$D$2:$E$228,2,FALSE))</f>
        <v xml:space="preserve"> </v>
      </c>
      <c r="AO2940" s="122" t="str">
        <f>+I2940&amp;C2940</f>
        <v/>
      </c>
      <c r="AP2940" s="122" t="str">
        <f>C2940&amp;D2940&amp;E2940&amp;G2940&amp;I2940&amp;O2940</f>
        <v/>
      </c>
      <c r="AQ2940" s="122" t="str">
        <f>B2940&amp;D2940&amp;N2940</f>
        <v/>
      </c>
      <c r="AR2940" s="123" t="str">
        <f>+D2940&amp;J2940</f>
        <v/>
      </c>
      <c r="AS2940" s="124" t="str">
        <f t="shared" si="412"/>
        <v/>
      </c>
      <c r="AT2940" s="125" t="str">
        <f t="shared" si="413"/>
        <v/>
      </c>
      <c r="AU2940" s="125" t="str">
        <f>IF(NOT(AT2940=""),VLOOKUP(AT2940,[1]PSI_Category!A:B,2,0),"")</f>
        <v/>
      </c>
      <c r="AV2940" s="167"/>
      <c r="AW2940" s="167"/>
      <c r="AX2940" s="167"/>
    </row>
    <row r="2941" spans="2:50" s="133" customFormat="1" ht="11.4" customHeight="1" x14ac:dyDescent="0.3">
      <c r="B2941" s="104"/>
      <c r="C2941" s="105"/>
      <c r="D2941" s="106"/>
      <c r="E2941" s="107"/>
      <c r="F2941" s="105"/>
      <c r="G2941" s="107"/>
      <c r="H2941" s="105"/>
      <c r="I2941" s="105"/>
      <c r="J2941" s="107"/>
      <c r="K2941" s="105"/>
      <c r="L2941" s="105"/>
      <c r="M2941" s="105"/>
      <c r="N2941" s="105"/>
      <c r="O2941" s="105"/>
      <c r="P2941" s="109"/>
      <c r="Q2941" s="110"/>
      <c r="R2941" s="110"/>
      <c r="S2941" s="110"/>
      <c r="T2941" s="110"/>
      <c r="U2941" s="111"/>
      <c r="V2941" s="111"/>
      <c r="W2941" s="112"/>
      <c r="X2941" s="113"/>
      <c r="Y2941" s="114"/>
      <c r="Z2941" s="115"/>
      <c r="AA2941" s="116"/>
      <c r="AB2941" s="117" t="b">
        <f t="shared" si="405"/>
        <v>0</v>
      </c>
      <c r="AC2941" s="117">
        <f t="shared" si="406"/>
        <v>0</v>
      </c>
      <c r="AD2941" s="118"/>
      <c r="AE2941" s="117" t="b">
        <f t="shared" si="407"/>
        <v>0</v>
      </c>
      <c r="AF2941" s="117">
        <f t="shared" si="408"/>
        <v>0</v>
      </c>
      <c r="AG2941" s="119">
        <f t="shared" si="409"/>
        <v>0</v>
      </c>
      <c r="AH2941" s="120" t="b">
        <f t="shared" si="410"/>
        <v>0</v>
      </c>
      <c r="AI2941" s="121">
        <f t="shared" si="411"/>
        <v>0</v>
      </c>
      <c r="AJ2941" s="170">
        <f>+C2941</f>
        <v>0</v>
      </c>
      <c r="AK2941" s="170" t="str">
        <f>IF(ISNA(VLOOKUP(postponeList!D2941,[1]Sheet!$A$2:$B$12,2,FALSE))," ",(VLOOKUP(postponeList!D2941,[1]Sheet!$A$2:$B$12,2,FALSE)))</f>
        <v xml:space="preserve"> </v>
      </c>
      <c r="AL2941" s="122" t="str">
        <f>IF(ISNA(VLOOKUP(E2941,[1]Sheet!$G$2:$H$40,2,FALSE))," ",VLOOKUP(E2941,[1]Sheet!$G$2:$H$40,2,FALSE))</f>
        <v xml:space="preserve"> </v>
      </c>
      <c r="AM2941" s="122" t="str">
        <f>IF(ISNA(VLOOKUP(G2941,[1]Sheet!$K$2:$L$159,2,FALSE))," ",(VLOOKUP(G2941,[1]Sheet!$K$2:$L$159,2,FALSE)))</f>
        <v xml:space="preserve"> </v>
      </c>
      <c r="AN2941" s="122" t="str">
        <f>IF(ISNA(VLOOKUP(I2941&amp;C2941,[1]Sheet!$D$2:$E$228,2,FALSE))," ",VLOOKUP(I2941&amp;C2941,[1]Sheet!$D$2:$E$228,2,FALSE))</f>
        <v xml:space="preserve"> </v>
      </c>
      <c r="AO2941" s="122" t="str">
        <f>+I2941&amp;C2941</f>
        <v/>
      </c>
      <c r="AP2941" s="122" t="str">
        <f>C2941&amp;D2941&amp;E2941&amp;G2941&amp;I2941&amp;O2941</f>
        <v/>
      </c>
      <c r="AQ2941" s="122" t="str">
        <f>B2941&amp;D2941&amp;N2941</f>
        <v/>
      </c>
      <c r="AR2941" s="123" t="str">
        <f>+D2941&amp;J2941</f>
        <v/>
      </c>
      <c r="AS2941" s="124" t="str">
        <f t="shared" si="412"/>
        <v/>
      </c>
      <c r="AT2941" s="125" t="str">
        <f t="shared" si="413"/>
        <v/>
      </c>
      <c r="AU2941" s="125" t="str">
        <f>IF(NOT(AT2941=""),VLOOKUP(AT2941,[1]PSI_Category!A:B,2,0),"")</f>
        <v/>
      </c>
      <c r="AV2941" s="167"/>
      <c r="AW2941" s="167"/>
      <c r="AX2941" s="167"/>
    </row>
    <row r="2942" spans="2:50" s="133" customFormat="1" ht="11.4" customHeight="1" x14ac:dyDescent="0.3">
      <c r="B2942" s="104"/>
      <c r="C2942" s="105"/>
      <c r="D2942" s="106"/>
      <c r="E2942" s="107"/>
      <c r="F2942" s="105"/>
      <c r="G2942" s="107"/>
      <c r="H2942" s="105"/>
      <c r="I2942" s="105"/>
      <c r="J2942" s="107"/>
      <c r="K2942" s="105"/>
      <c r="L2942" s="105"/>
      <c r="M2942" s="105"/>
      <c r="N2942" s="105"/>
      <c r="O2942" s="105"/>
      <c r="P2942" s="109"/>
      <c r="Q2942" s="110"/>
      <c r="R2942" s="110"/>
      <c r="S2942" s="110"/>
      <c r="T2942" s="110"/>
      <c r="U2942" s="111"/>
      <c r="V2942" s="111"/>
      <c r="W2942" s="112"/>
      <c r="X2942" s="113"/>
      <c r="Y2942" s="114"/>
      <c r="Z2942" s="115"/>
      <c r="AA2942" s="116"/>
      <c r="AB2942" s="117" t="b">
        <f t="shared" si="405"/>
        <v>0</v>
      </c>
      <c r="AC2942" s="117">
        <f t="shared" si="406"/>
        <v>0</v>
      </c>
      <c r="AD2942" s="118"/>
      <c r="AE2942" s="117" t="b">
        <f t="shared" si="407"/>
        <v>0</v>
      </c>
      <c r="AF2942" s="117">
        <f t="shared" si="408"/>
        <v>0</v>
      </c>
      <c r="AG2942" s="119">
        <f t="shared" si="409"/>
        <v>0</v>
      </c>
      <c r="AH2942" s="120" t="b">
        <f t="shared" si="410"/>
        <v>0</v>
      </c>
      <c r="AI2942" s="121">
        <f t="shared" si="411"/>
        <v>0</v>
      </c>
      <c r="AJ2942" s="170">
        <f>+C2942</f>
        <v>0</v>
      </c>
      <c r="AK2942" s="170" t="str">
        <f>IF(ISNA(VLOOKUP(postponeList!D2942,[1]Sheet!$A$2:$B$12,2,FALSE))," ",(VLOOKUP(postponeList!D2942,[1]Sheet!$A$2:$B$12,2,FALSE)))</f>
        <v xml:space="preserve"> </v>
      </c>
      <c r="AL2942" s="122" t="str">
        <f>IF(ISNA(VLOOKUP(E2942,[1]Sheet!$G$2:$H$40,2,FALSE))," ",VLOOKUP(E2942,[1]Sheet!$G$2:$H$40,2,FALSE))</f>
        <v xml:space="preserve"> </v>
      </c>
      <c r="AM2942" s="122" t="str">
        <f>IF(ISNA(VLOOKUP(G2942,[1]Sheet!$K$2:$L$159,2,FALSE))," ",(VLOOKUP(G2942,[1]Sheet!$K$2:$L$159,2,FALSE)))</f>
        <v xml:space="preserve"> </v>
      </c>
      <c r="AN2942" s="122" t="str">
        <f>IF(ISNA(VLOOKUP(I2942&amp;C2942,[1]Sheet!$D$2:$E$228,2,FALSE))," ",VLOOKUP(I2942&amp;C2942,[1]Sheet!$D$2:$E$228,2,FALSE))</f>
        <v xml:space="preserve"> </v>
      </c>
      <c r="AO2942" s="122" t="str">
        <f>+I2942&amp;C2942</f>
        <v/>
      </c>
      <c r="AP2942" s="122" t="str">
        <f>C2942&amp;D2942&amp;E2942&amp;G2942&amp;I2942&amp;O2942</f>
        <v/>
      </c>
      <c r="AQ2942" s="122" t="str">
        <f>B2942&amp;D2942&amp;N2942</f>
        <v/>
      </c>
      <c r="AR2942" s="123" t="str">
        <f>+D2942&amp;J2942</f>
        <v/>
      </c>
      <c r="AS2942" s="124" t="str">
        <f t="shared" si="412"/>
        <v/>
      </c>
      <c r="AT2942" s="125" t="str">
        <f t="shared" si="413"/>
        <v/>
      </c>
      <c r="AU2942" s="125" t="str">
        <f>IF(NOT(AT2942=""),VLOOKUP(AT2942,[1]PSI_Category!A:B,2,0),"")</f>
        <v/>
      </c>
      <c r="AV2942" s="167"/>
      <c r="AW2942" s="167"/>
      <c r="AX2942" s="167"/>
    </row>
    <row r="2943" spans="2:50" s="133" customFormat="1" ht="11.4" customHeight="1" x14ac:dyDescent="0.3">
      <c r="B2943" s="104"/>
      <c r="C2943" s="105"/>
      <c r="D2943" s="106"/>
      <c r="E2943" s="107"/>
      <c r="F2943" s="105"/>
      <c r="G2943" s="107"/>
      <c r="H2943" s="105"/>
      <c r="I2943" s="105"/>
      <c r="J2943" s="107"/>
      <c r="K2943" s="105"/>
      <c r="L2943" s="105"/>
      <c r="M2943" s="105"/>
      <c r="N2943" s="105"/>
      <c r="O2943" s="105"/>
      <c r="P2943" s="109"/>
      <c r="Q2943" s="110"/>
      <c r="R2943" s="110"/>
      <c r="S2943" s="110"/>
      <c r="T2943" s="110"/>
      <c r="U2943" s="111"/>
      <c r="V2943" s="111"/>
      <c r="W2943" s="112"/>
      <c r="X2943" s="113"/>
      <c r="Y2943" s="114"/>
      <c r="Z2943" s="115"/>
      <c r="AA2943" s="116"/>
      <c r="AB2943" s="117" t="b">
        <f t="shared" si="405"/>
        <v>0</v>
      </c>
      <c r="AC2943" s="117">
        <f t="shared" si="406"/>
        <v>0</v>
      </c>
      <c r="AD2943" s="118"/>
      <c r="AE2943" s="117" t="b">
        <f t="shared" si="407"/>
        <v>0</v>
      </c>
      <c r="AF2943" s="117">
        <f t="shared" si="408"/>
        <v>0</v>
      </c>
      <c r="AG2943" s="119">
        <f t="shared" si="409"/>
        <v>0</v>
      </c>
      <c r="AH2943" s="120" t="b">
        <f t="shared" si="410"/>
        <v>0</v>
      </c>
      <c r="AI2943" s="121">
        <f t="shared" si="411"/>
        <v>0</v>
      </c>
      <c r="AJ2943" s="170">
        <f>+C2943</f>
        <v>0</v>
      </c>
      <c r="AK2943" s="170" t="str">
        <f>IF(ISNA(VLOOKUP(postponeList!D2943,[1]Sheet!$A$2:$B$12,2,FALSE))," ",(VLOOKUP(postponeList!D2943,[1]Sheet!$A$2:$B$12,2,FALSE)))</f>
        <v xml:space="preserve"> </v>
      </c>
      <c r="AL2943" s="122" t="str">
        <f>IF(ISNA(VLOOKUP(E2943,[1]Sheet!$G$2:$H$40,2,FALSE))," ",VLOOKUP(E2943,[1]Sheet!$G$2:$H$40,2,FALSE))</f>
        <v xml:space="preserve"> </v>
      </c>
      <c r="AM2943" s="122" t="str">
        <f>IF(ISNA(VLOOKUP(G2943,[1]Sheet!$K$2:$L$159,2,FALSE))," ",(VLOOKUP(G2943,[1]Sheet!$K$2:$L$159,2,FALSE)))</f>
        <v xml:space="preserve"> </v>
      </c>
      <c r="AN2943" s="122" t="str">
        <f>IF(ISNA(VLOOKUP(I2943&amp;C2943,[1]Sheet!$D$2:$E$228,2,FALSE))," ",VLOOKUP(I2943&amp;C2943,[1]Sheet!$D$2:$E$228,2,FALSE))</f>
        <v xml:space="preserve"> </v>
      </c>
      <c r="AO2943" s="122" t="str">
        <f>+I2943&amp;C2943</f>
        <v/>
      </c>
      <c r="AP2943" s="122" t="str">
        <f>C2943&amp;D2943&amp;E2943&amp;G2943&amp;I2943&amp;O2943</f>
        <v/>
      </c>
      <c r="AQ2943" s="122" t="str">
        <f>B2943&amp;D2943&amp;N2943</f>
        <v/>
      </c>
      <c r="AR2943" s="123" t="str">
        <f>+D2943&amp;J2943</f>
        <v/>
      </c>
      <c r="AS2943" s="124" t="str">
        <f t="shared" si="412"/>
        <v/>
      </c>
      <c r="AT2943" s="125" t="str">
        <f t="shared" si="413"/>
        <v/>
      </c>
      <c r="AU2943" s="125" t="str">
        <f>IF(NOT(AT2943=""),VLOOKUP(AT2943,[1]PSI_Category!A:B,2,0),"")</f>
        <v/>
      </c>
      <c r="AV2943" s="167"/>
      <c r="AW2943" s="167"/>
      <c r="AX2943" s="167"/>
    </row>
    <row r="2944" spans="2:50" s="133" customFormat="1" ht="11.4" customHeight="1" x14ac:dyDescent="0.3">
      <c r="B2944" s="104"/>
      <c r="C2944" s="105"/>
      <c r="D2944" s="106"/>
      <c r="E2944" s="107"/>
      <c r="F2944" s="105"/>
      <c r="G2944" s="107"/>
      <c r="H2944" s="105"/>
      <c r="I2944" s="105"/>
      <c r="J2944" s="107"/>
      <c r="K2944" s="105"/>
      <c r="L2944" s="105"/>
      <c r="M2944" s="105"/>
      <c r="N2944" s="105"/>
      <c r="O2944" s="105"/>
      <c r="P2944" s="109"/>
      <c r="Q2944" s="110"/>
      <c r="R2944" s="110"/>
      <c r="S2944" s="110"/>
      <c r="T2944" s="110"/>
      <c r="U2944" s="111"/>
      <c r="V2944" s="111"/>
      <c r="W2944" s="112"/>
      <c r="X2944" s="113"/>
      <c r="Y2944" s="114"/>
      <c r="Z2944" s="115"/>
      <c r="AA2944" s="116"/>
      <c r="AB2944" s="117" t="b">
        <f t="shared" si="405"/>
        <v>0</v>
      </c>
      <c r="AC2944" s="117">
        <f t="shared" si="406"/>
        <v>0</v>
      </c>
      <c r="AD2944" s="118"/>
      <c r="AE2944" s="117" t="b">
        <f t="shared" si="407"/>
        <v>0</v>
      </c>
      <c r="AF2944" s="117">
        <f t="shared" si="408"/>
        <v>0</v>
      </c>
      <c r="AG2944" s="119">
        <f t="shared" si="409"/>
        <v>0</v>
      </c>
      <c r="AH2944" s="120" t="b">
        <f t="shared" si="410"/>
        <v>0</v>
      </c>
      <c r="AI2944" s="121">
        <f t="shared" si="411"/>
        <v>0</v>
      </c>
      <c r="AJ2944" s="170">
        <f>+C2944</f>
        <v>0</v>
      </c>
      <c r="AK2944" s="170" t="str">
        <f>IF(ISNA(VLOOKUP(postponeList!D2944,[1]Sheet!$A$2:$B$12,2,FALSE))," ",(VLOOKUP(postponeList!D2944,[1]Sheet!$A$2:$B$12,2,FALSE)))</f>
        <v xml:space="preserve"> </v>
      </c>
      <c r="AL2944" s="122" t="str">
        <f>IF(ISNA(VLOOKUP(E2944,[1]Sheet!$G$2:$H$40,2,FALSE))," ",VLOOKUP(E2944,[1]Sheet!$G$2:$H$40,2,FALSE))</f>
        <v xml:space="preserve"> </v>
      </c>
      <c r="AM2944" s="122" t="str">
        <f>IF(ISNA(VLOOKUP(G2944,[1]Sheet!$K$2:$L$159,2,FALSE))," ",(VLOOKUP(G2944,[1]Sheet!$K$2:$L$159,2,FALSE)))</f>
        <v xml:space="preserve"> </v>
      </c>
      <c r="AN2944" s="122" t="str">
        <f>IF(ISNA(VLOOKUP(I2944&amp;C2944,[1]Sheet!$D$2:$E$228,2,FALSE))," ",VLOOKUP(I2944&amp;C2944,[1]Sheet!$D$2:$E$228,2,FALSE))</f>
        <v xml:space="preserve"> </v>
      </c>
      <c r="AO2944" s="122" t="str">
        <f>+I2944&amp;C2944</f>
        <v/>
      </c>
      <c r="AP2944" s="122" t="str">
        <f>C2944&amp;D2944&amp;E2944&amp;G2944&amp;I2944&amp;O2944</f>
        <v/>
      </c>
      <c r="AQ2944" s="122" t="str">
        <f>B2944&amp;D2944&amp;N2944</f>
        <v/>
      </c>
      <c r="AR2944" s="123" t="str">
        <f>+D2944&amp;J2944</f>
        <v/>
      </c>
      <c r="AS2944" s="124" t="str">
        <f t="shared" si="412"/>
        <v/>
      </c>
      <c r="AT2944" s="125" t="str">
        <f t="shared" si="413"/>
        <v/>
      </c>
      <c r="AU2944" s="125" t="str">
        <f>IF(NOT(AT2944=""),VLOOKUP(AT2944,[1]PSI_Category!A:B,2,0),"")</f>
        <v/>
      </c>
      <c r="AV2944" s="167"/>
      <c r="AW2944" s="167"/>
      <c r="AX2944" s="167"/>
    </row>
    <row r="2945" spans="2:50" s="133" customFormat="1" ht="11.4" customHeight="1" x14ac:dyDescent="0.3">
      <c r="B2945" s="104"/>
      <c r="C2945" s="105"/>
      <c r="D2945" s="106"/>
      <c r="E2945" s="107"/>
      <c r="F2945" s="105"/>
      <c r="G2945" s="107"/>
      <c r="H2945" s="105"/>
      <c r="I2945" s="105"/>
      <c r="J2945" s="107"/>
      <c r="K2945" s="105"/>
      <c r="L2945" s="105"/>
      <c r="M2945" s="105"/>
      <c r="N2945" s="105"/>
      <c r="O2945" s="105"/>
      <c r="P2945" s="109"/>
      <c r="Q2945" s="110"/>
      <c r="R2945" s="110"/>
      <c r="S2945" s="110"/>
      <c r="T2945" s="110"/>
      <c r="U2945" s="111"/>
      <c r="V2945" s="111"/>
      <c r="W2945" s="112"/>
      <c r="X2945" s="113"/>
      <c r="Y2945" s="114"/>
      <c r="Z2945" s="115"/>
      <c r="AA2945" s="116"/>
      <c r="AB2945" s="117" t="b">
        <f t="shared" si="405"/>
        <v>0</v>
      </c>
      <c r="AC2945" s="117">
        <f t="shared" si="406"/>
        <v>0</v>
      </c>
      <c r="AD2945" s="118"/>
      <c r="AE2945" s="117" t="b">
        <f t="shared" si="407"/>
        <v>0</v>
      </c>
      <c r="AF2945" s="117">
        <f t="shared" si="408"/>
        <v>0</v>
      </c>
      <c r="AG2945" s="119">
        <f t="shared" si="409"/>
        <v>0</v>
      </c>
      <c r="AH2945" s="120" t="b">
        <f t="shared" si="410"/>
        <v>0</v>
      </c>
      <c r="AI2945" s="121">
        <f t="shared" si="411"/>
        <v>0</v>
      </c>
      <c r="AJ2945" s="170">
        <f>+C2945</f>
        <v>0</v>
      </c>
      <c r="AK2945" s="170" t="str">
        <f>IF(ISNA(VLOOKUP(postponeList!D2945,[1]Sheet!$A$2:$B$12,2,FALSE))," ",(VLOOKUP(postponeList!D2945,[1]Sheet!$A$2:$B$12,2,FALSE)))</f>
        <v xml:space="preserve"> </v>
      </c>
      <c r="AL2945" s="122" t="str">
        <f>IF(ISNA(VLOOKUP(E2945,[1]Sheet!$G$2:$H$40,2,FALSE))," ",VLOOKUP(E2945,[1]Sheet!$G$2:$H$40,2,FALSE))</f>
        <v xml:space="preserve"> </v>
      </c>
      <c r="AM2945" s="122" t="str">
        <f>IF(ISNA(VLOOKUP(G2945,[1]Sheet!$K$2:$L$159,2,FALSE))," ",(VLOOKUP(G2945,[1]Sheet!$K$2:$L$159,2,FALSE)))</f>
        <v xml:space="preserve"> </v>
      </c>
      <c r="AN2945" s="122" t="str">
        <f>IF(ISNA(VLOOKUP(I2945&amp;C2945,[1]Sheet!$D$2:$E$228,2,FALSE))," ",VLOOKUP(I2945&amp;C2945,[1]Sheet!$D$2:$E$228,2,FALSE))</f>
        <v xml:space="preserve"> </v>
      </c>
      <c r="AO2945" s="122" t="str">
        <f>+I2945&amp;C2945</f>
        <v/>
      </c>
      <c r="AP2945" s="122" t="str">
        <f>C2945&amp;D2945&amp;E2945&amp;G2945&amp;I2945&amp;O2945</f>
        <v/>
      </c>
      <c r="AQ2945" s="122" t="str">
        <f>B2945&amp;D2945&amp;N2945</f>
        <v/>
      </c>
      <c r="AR2945" s="123" t="str">
        <f>+D2945&amp;J2945</f>
        <v/>
      </c>
      <c r="AS2945" s="124" t="str">
        <f t="shared" si="412"/>
        <v/>
      </c>
      <c r="AT2945" s="125" t="str">
        <f t="shared" si="413"/>
        <v/>
      </c>
      <c r="AU2945" s="125" t="str">
        <f>IF(NOT(AT2945=""),VLOOKUP(AT2945,[1]PSI_Category!A:B,2,0),"")</f>
        <v/>
      </c>
      <c r="AV2945" s="167"/>
      <c r="AW2945" s="167"/>
      <c r="AX2945" s="167"/>
    </row>
    <row r="2946" spans="2:50" s="133" customFormat="1" ht="11.4" customHeight="1" x14ac:dyDescent="0.3">
      <c r="B2946" s="104"/>
      <c r="C2946" s="105"/>
      <c r="D2946" s="106"/>
      <c r="E2946" s="107"/>
      <c r="F2946" s="105"/>
      <c r="G2946" s="107"/>
      <c r="H2946" s="105"/>
      <c r="I2946" s="105"/>
      <c r="J2946" s="107"/>
      <c r="K2946" s="105"/>
      <c r="L2946" s="105"/>
      <c r="M2946" s="105"/>
      <c r="N2946" s="105"/>
      <c r="O2946" s="131"/>
      <c r="P2946" s="109"/>
      <c r="Q2946" s="110"/>
      <c r="R2946" s="110"/>
      <c r="S2946" s="110"/>
      <c r="T2946" s="110"/>
      <c r="U2946" s="111"/>
      <c r="V2946" s="111"/>
      <c r="W2946" s="112"/>
      <c r="X2946" s="113"/>
      <c r="Y2946" s="114"/>
      <c r="Z2946" s="115"/>
      <c r="AA2946" s="116"/>
      <c r="AB2946" s="117" t="b">
        <f t="shared" si="405"/>
        <v>0</v>
      </c>
      <c r="AC2946" s="117">
        <f t="shared" si="406"/>
        <v>0</v>
      </c>
      <c r="AD2946" s="118"/>
      <c r="AE2946" s="117" t="b">
        <f t="shared" si="407"/>
        <v>0</v>
      </c>
      <c r="AF2946" s="117">
        <f t="shared" si="408"/>
        <v>0</v>
      </c>
      <c r="AG2946" s="119">
        <f t="shared" si="409"/>
        <v>0</v>
      </c>
      <c r="AH2946" s="120" t="b">
        <f t="shared" si="410"/>
        <v>0</v>
      </c>
      <c r="AI2946" s="121">
        <f t="shared" si="411"/>
        <v>0</v>
      </c>
      <c r="AJ2946" s="122">
        <f>+C2946</f>
        <v>0</v>
      </c>
      <c r="AK2946" s="122" t="str">
        <f>IF(ISNA(VLOOKUP(postponeList!D2946,[1]Sheet!$A$2:$B$12,2,FALSE))," ",(VLOOKUP(postponeList!D2946,[1]Sheet!$A$2:$B$12,2,FALSE)))</f>
        <v xml:space="preserve"> </v>
      </c>
      <c r="AL2946" s="122" t="str">
        <f>IF(ISNA(VLOOKUP(E2946,[1]Sheet!$G$2:$H$40,2,FALSE))," ",VLOOKUP(E2946,[1]Sheet!$G$2:$H$40,2,FALSE))</f>
        <v xml:space="preserve"> </v>
      </c>
      <c r="AM2946" s="122" t="str">
        <f>IF(ISNA(VLOOKUP(G2946,[1]Sheet!$K$2:$L$159,2,FALSE))," ",(VLOOKUP(G2946,[1]Sheet!$K$2:$L$159,2,FALSE)))</f>
        <v xml:space="preserve"> </v>
      </c>
      <c r="AN2946" s="122" t="str">
        <f>IF(ISNA(VLOOKUP(I2946&amp;C2946,[1]Sheet!$D$2:$E$228,2,FALSE))," ",VLOOKUP(I2946&amp;C2946,[1]Sheet!$D$2:$E$228,2,FALSE))</f>
        <v xml:space="preserve"> </v>
      </c>
      <c r="AO2946" s="122" t="str">
        <f>+I2946&amp;C2946</f>
        <v/>
      </c>
      <c r="AP2946" s="122" t="str">
        <f>C2946&amp;D2946&amp;E2946&amp;G2946&amp;I2946&amp;O2946</f>
        <v/>
      </c>
      <c r="AQ2946" s="122" t="str">
        <f>B2946&amp;D2946&amp;N2946</f>
        <v/>
      </c>
      <c r="AR2946" s="123" t="str">
        <f>+D2946&amp;J2946</f>
        <v/>
      </c>
      <c r="AS2946" s="124" t="str">
        <f t="shared" si="412"/>
        <v/>
      </c>
      <c r="AT2946" s="125" t="str">
        <f t="shared" si="413"/>
        <v/>
      </c>
      <c r="AU2946" s="125" t="str">
        <f>IF(NOT(AT2946=""),VLOOKUP(AT2946,[1]PSI_Category!A:B,2,0),"")</f>
        <v/>
      </c>
      <c r="AV2946" s="167"/>
      <c r="AW2946" s="167"/>
      <c r="AX2946" s="167"/>
    </row>
    <row r="2947" spans="2:50" s="133" customFormat="1" ht="11.4" customHeight="1" x14ac:dyDescent="0.3">
      <c r="B2947" s="104"/>
      <c r="C2947" s="105"/>
      <c r="D2947" s="106"/>
      <c r="E2947" s="107"/>
      <c r="F2947" s="105"/>
      <c r="G2947" s="107"/>
      <c r="H2947" s="105"/>
      <c r="I2947" s="105"/>
      <c r="J2947" s="107"/>
      <c r="K2947" s="105"/>
      <c r="L2947" s="105"/>
      <c r="M2947" s="105"/>
      <c r="N2947" s="105"/>
      <c r="O2947" s="131"/>
      <c r="P2947" s="109"/>
      <c r="Q2947" s="110"/>
      <c r="R2947" s="110"/>
      <c r="S2947" s="110"/>
      <c r="T2947" s="110"/>
      <c r="U2947" s="111"/>
      <c r="V2947" s="111"/>
      <c r="W2947" s="112"/>
      <c r="X2947" s="113"/>
      <c r="Y2947" s="114"/>
      <c r="Z2947" s="115"/>
      <c r="AA2947" s="116"/>
      <c r="AB2947" s="117" t="b">
        <f t="shared" si="405"/>
        <v>0</v>
      </c>
      <c r="AC2947" s="117">
        <f t="shared" si="406"/>
        <v>0</v>
      </c>
      <c r="AD2947" s="118"/>
      <c r="AE2947" s="117" t="b">
        <f t="shared" si="407"/>
        <v>0</v>
      </c>
      <c r="AF2947" s="117">
        <f t="shared" si="408"/>
        <v>0</v>
      </c>
      <c r="AG2947" s="119">
        <f t="shared" si="409"/>
        <v>0</v>
      </c>
      <c r="AH2947" s="120" t="b">
        <f t="shared" si="410"/>
        <v>0</v>
      </c>
      <c r="AI2947" s="121">
        <f t="shared" si="411"/>
        <v>0</v>
      </c>
      <c r="AJ2947" s="122">
        <f>+C2947</f>
        <v>0</v>
      </c>
      <c r="AK2947" s="122" t="str">
        <f>IF(ISNA(VLOOKUP(postponeList!D2947,[1]Sheet!$A$2:$B$12,2,FALSE))," ",(VLOOKUP(postponeList!D2947,[1]Sheet!$A$2:$B$12,2,FALSE)))</f>
        <v xml:space="preserve"> </v>
      </c>
      <c r="AL2947" s="122" t="str">
        <f>IF(ISNA(VLOOKUP(E2947,[1]Sheet!$G$2:$H$40,2,FALSE))," ",VLOOKUP(E2947,[1]Sheet!$G$2:$H$40,2,FALSE))</f>
        <v xml:space="preserve"> </v>
      </c>
      <c r="AM2947" s="122" t="str">
        <f>IF(ISNA(VLOOKUP(G2947,[1]Sheet!$K$2:$L$159,2,FALSE))," ",(VLOOKUP(G2947,[1]Sheet!$K$2:$L$159,2,FALSE)))</f>
        <v xml:space="preserve"> </v>
      </c>
      <c r="AN2947" s="122" t="str">
        <f>IF(ISNA(VLOOKUP(I2947&amp;C2947,[1]Sheet!$D$2:$E$228,2,FALSE))," ",VLOOKUP(I2947&amp;C2947,[1]Sheet!$D$2:$E$228,2,FALSE))</f>
        <v xml:space="preserve"> </v>
      </c>
      <c r="AO2947" s="122" t="str">
        <f>+I2947&amp;C2947</f>
        <v/>
      </c>
      <c r="AP2947" s="122" t="str">
        <f>C2947&amp;D2947&amp;E2947&amp;G2947&amp;I2947&amp;O2947</f>
        <v/>
      </c>
      <c r="AQ2947" s="122" t="str">
        <f>B2947&amp;D2947&amp;N2947</f>
        <v/>
      </c>
      <c r="AR2947" s="123" t="str">
        <f>+D2947&amp;J2947</f>
        <v/>
      </c>
      <c r="AS2947" s="124" t="str">
        <f t="shared" si="412"/>
        <v/>
      </c>
      <c r="AT2947" s="125" t="str">
        <f t="shared" si="413"/>
        <v/>
      </c>
      <c r="AU2947" s="125" t="str">
        <f>IF(NOT(AT2947=""),VLOOKUP(AT2947,[1]PSI_Category!A:B,2,0),"")</f>
        <v/>
      </c>
      <c r="AV2947" s="167"/>
      <c r="AW2947" s="167"/>
      <c r="AX2947" s="167"/>
    </row>
    <row r="2948" spans="2:50" s="133" customFormat="1" ht="11.4" customHeight="1" x14ac:dyDescent="0.3">
      <c r="B2948" s="104"/>
      <c r="C2948" s="105"/>
      <c r="D2948" s="106"/>
      <c r="E2948" s="107"/>
      <c r="F2948" s="105"/>
      <c r="G2948" s="107"/>
      <c r="H2948" s="105"/>
      <c r="I2948" s="105"/>
      <c r="J2948" s="107"/>
      <c r="K2948" s="105"/>
      <c r="L2948" s="105"/>
      <c r="M2948" s="105"/>
      <c r="N2948" s="105"/>
      <c r="O2948" s="131"/>
      <c r="P2948" s="109"/>
      <c r="Q2948" s="110"/>
      <c r="R2948" s="110"/>
      <c r="S2948" s="110"/>
      <c r="T2948" s="110"/>
      <c r="U2948" s="111"/>
      <c r="V2948" s="111"/>
      <c r="W2948" s="112"/>
      <c r="X2948" s="113"/>
      <c r="Y2948" s="114"/>
      <c r="Z2948" s="115"/>
      <c r="AA2948" s="116"/>
      <c r="AB2948" s="117" t="b">
        <f t="shared" si="405"/>
        <v>0</v>
      </c>
      <c r="AC2948" s="117">
        <f t="shared" si="406"/>
        <v>0</v>
      </c>
      <c r="AD2948" s="118"/>
      <c r="AE2948" s="117" t="b">
        <f t="shared" si="407"/>
        <v>0</v>
      </c>
      <c r="AF2948" s="117">
        <f t="shared" si="408"/>
        <v>0</v>
      </c>
      <c r="AG2948" s="119">
        <f t="shared" si="409"/>
        <v>0</v>
      </c>
      <c r="AH2948" s="120" t="b">
        <f t="shared" si="410"/>
        <v>0</v>
      </c>
      <c r="AI2948" s="121">
        <f t="shared" si="411"/>
        <v>0</v>
      </c>
      <c r="AJ2948" s="122">
        <f>+C2948</f>
        <v>0</v>
      </c>
      <c r="AK2948" s="122" t="str">
        <f>IF(ISNA(VLOOKUP(postponeList!D2948,[1]Sheet!$A$2:$B$12,2,FALSE))," ",(VLOOKUP(postponeList!D2948,[1]Sheet!$A$2:$B$12,2,FALSE)))</f>
        <v xml:space="preserve"> </v>
      </c>
      <c r="AL2948" s="122" t="str">
        <f>IF(ISNA(VLOOKUP(E2948,[1]Sheet!$G$2:$H$40,2,FALSE))," ",VLOOKUP(E2948,[1]Sheet!$G$2:$H$40,2,FALSE))</f>
        <v xml:space="preserve"> </v>
      </c>
      <c r="AM2948" s="122" t="str">
        <f>IF(ISNA(VLOOKUP(G2948,[1]Sheet!$K$2:$L$159,2,FALSE))," ",(VLOOKUP(G2948,[1]Sheet!$K$2:$L$159,2,FALSE)))</f>
        <v xml:space="preserve"> </v>
      </c>
      <c r="AN2948" s="122" t="str">
        <f>IF(ISNA(VLOOKUP(I2948&amp;C2948,[1]Sheet!$D$2:$E$228,2,FALSE))," ",VLOOKUP(I2948&amp;C2948,[1]Sheet!$D$2:$E$228,2,FALSE))</f>
        <v xml:space="preserve"> </v>
      </c>
      <c r="AO2948" s="122" t="str">
        <f>+I2948&amp;C2948</f>
        <v/>
      </c>
      <c r="AP2948" s="122" t="str">
        <f>C2948&amp;D2948&amp;E2948&amp;G2948&amp;I2948&amp;O2948</f>
        <v/>
      </c>
      <c r="AQ2948" s="122" t="str">
        <f>B2948&amp;D2948&amp;N2948</f>
        <v/>
      </c>
      <c r="AR2948" s="123" t="str">
        <f>+D2948&amp;J2948</f>
        <v/>
      </c>
      <c r="AS2948" s="124" t="str">
        <f t="shared" si="412"/>
        <v/>
      </c>
      <c r="AT2948" s="125" t="str">
        <f t="shared" si="413"/>
        <v/>
      </c>
      <c r="AU2948" s="125" t="str">
        <f>IF(NOT(AT2948=""),VLOOKUP(AT2948,[1]PSI_Category!A:B,2,0),"")</f>
        <v/>
      </c>
      <c r="AV2948" s="167"/>
      <c r="AW2948" s="167"/>
      <c r="AX2948" s="167"/>
    </row>
    <row r="2949" spans="2:50" s="133" customFormat="1" ht="11.4" customHeight="1" x14ac:dyDescent="0.3">
      <c r="B2949" s="104"/>
      <c r="C2949" s="105"/>
      <c r="D2949" s="106"/>
      <c r="E2949" s="107"/>
      <c r="F2949" s="105"/>
      <c r="G2949" s="107"/>
      <c r="H2949" s="105"/>
      <c r="I2949" s="105"/>
      <c r="J2949" s="107"/>
      <c r="K2949" s="105"/>
      <c r="L2949" s="105"/>
      <c r="M2949" s="105"/>
      <c r="N2949" s="105"/>
      <c r="O2949" s="131"/>
      <c r="P2949" s="109"/>
      <c r="Q2949" s="110"/>
      <c r="R2949" s="110"/>
      <c r="S2949" s="110"/>
      <c r="T2949" s="110"/>
      <c r="U2949" s="111"/>
      <c r="V2949" s="111"/>
      <c r="W2949" s="112"/>
      <c r="X2949" s="113"/>
      <c r="Y2949" s="114"/>
      <c r="Z2949" s="115"/>
      <c r="AA2949" s="116"/>
      <c r="AB2949" s="117" t="b">
        <f t="shared" si="405"/>
        <v>0</v>
      </c>
      <c r="AC2949" s="117">
        <f t="shared" si="406"/>
        <v>0</v>
      </c>
      <c r="AD2949" s="132"/>
      <c r="AE2949" s="117" t="b">
        <f t="shared" si="407"/>
        <v>0</v>
      </c>
      <c r="AF2949" s="117">
        <f t="shared" si="408"/>
        <v>0</v>
      </c>
      <c r="AG2949" s="119">
        <f t="shared" si="409"/>
        <v>0</v>
      </c>
      <c r="AH2949" s="120" t="b">
        <f t="shared" si="410"/>
        <v>0</v>
      </c>
      <c r="AI2949" s="121">
        <f t="shared" si="411"/>
        <v>0</v>
      </c>
      <c r="AJ2949" s="122">
        <f>+C2949</f>
        <v>0</v>
      </c>
      <c r="AK2949" s="122" t="str">
        <f>IF(ISNA(VLOOKUP(postponeList!D2949,[1]Sheet!$A$2:$B$12,2,FALSE))," ",(VLOOKUP(postponeList!D2949,[1]Sheet!$A$2:$B$12,2,FALSE)))</f>
        <v xml:space="preserve"> </v>
      </c>
      <c r="AL2949" s="122" t="str">
        <f>IF(ISNA(VLOOKUP(E2949,[1]Sheet!$G$2:$H$40,2,FALSE))," ",VLOOKUP(E2949,[1]Sheet!$G$2:$H$40,2,FALSE))</f>
        <v xml:space="preserve"> </v>
      </c>
      <c r="AM2949" s="122" t="str">
        <f>IF(ISNA(VLOOKUP(G2949,[1]Sheet!$K$2:$L$159,2,FALSE))," ",(VLOOKUP(G2949,[1]Sheet!$K$2:$L$159,2,FALSE)))</f>
        <v xml:space="preserve"> </v>
      </c>
      <c r="AN2949" s="122" t="str">
        <f>IF(ISNA(VLOOKUP(I2949&amp;C2949,[1]Sheet!$D$2:$E$228,2,FALSE))," ",VLOOKUP(I2949&amp;C2949,[1]Sheet!$D$2:$E$228,2,FALSE))</f>
        <v xml:space="preserve"> </v>
      </c>
      <c r="AO2949" s="122" t="str">
        <f>+I2949&amp;C2949</f>
        <v/>
      </c>
      <c r="AP2949" s="122" t="str">
        <f>C2949&amp;D2949&amp;E2949&amp;G2949&amp;I2949&amp;O2949</f>
        <v/>
      </c>
      <c r="AQ2949" s="122" t="str">
        <f>B2949&amp;D2949&amp;N2949</f>
        <v/>
      </c>
      <c r="AR2949" s="123" t="str">
        <f>+D2949&amp;J2949</f>
        <v/>
      </c>
      <c r="AS2949" s="124" t="str">
        <f t="shared" si="412"/>
        <v/>
      </c>
      <c r="AT2949" s="125" t="str">
        <f t="shared" si="413"/>
        <v/>
      </c>
      <c r="AU2949" s="125" t="str">
        <f>IF(NOT(AT2949=""),VLOOKUP(AT2949,[1]PSI_Category!A:B,2,0),"")</f>
        <v/>
      </c>
      <c r="AV2949" s="167"/>
      <c r="AW2949" s="167"/>
      <c r="AX2949" s="167"/>
    </row>
    <row r="2950" spans="2:50" s="133" customFormat="1" ht="11.4" customHeight="1" x14ac:dyDescent="0.3">
      <c r="B2950" s="104"/>
      <c r="C2950" s="105"/>
      <c r="D2950" s="106"/>
      <c r="E2950" s="107"/>
      <c r="F2950" s="105"/>
      <c r="G2950" s="107"/>
      <c r="H2950" s="105"/>
      <c r="I2950" s="105"/>
      <c r="J2950" s="107"/>
      <c r="K2950" s="105"/>
      <c r="L2950" s="105"/>
      <c r="M2950" s="105"/>
      <c r="N2950" s="105"/>
      <c r="O2950" s="131"/>
      <c r="P2950" s="109"/>
      <c r="Q2950" s="110"/>
      <c r="R2950" s="110"/>
      <c r="S2950" s="110"/>
      <c r="T2950" s="110"/>
      <c r="U2950" s="111"/>
      <c r="V2950" s="111"/>
      <c r="W2950" s="112"/>
      <c r="X2950" s="113"/>
      <c r="Y2950" s="114"/>
      <c r="Z2950" s="115"/>
      <c r="AA2950" s="116"/>
      <c r="AB2950" s="117" t="b">
        <f t="shared" ref="AB2950:AB3013" si="414">IF($Y2950=$AB$3,$Z2950*AA2950,IF($Y2950=$AC$3,$Z2950*AA2950/$AF$3,IF($Y2950=$AH$3,$Z2950*AA2950/$AI$3,IF($Y2950=$AJ$3,$Z2950*AA2950/$AK$3))))</f>
        <v>0</v>
      </c>
      <c r="AC2950" s="117">
        <f t="shared" ref="AC2950:AC3013" si="415">AB2950*$AF$3/1000</f>
        <v>0</v>
      </c>
      <c r="AD2950" s="118"/>
      <c r="AE2950" s="117" t="b">
        <f t="shared" ref="AE2950:AE3013" si="416">IF($Y2950=$AB$3,$Z2950*AD2950, IF($Y2950=$AC$3, $Z2950*AD2950/$AF$3, IF($Y2950=$AH$3, $Z2950*AD2950/$AI$3, IF($Y2950=$AJ$3, $Z2950*AD2950/$AK$3))))</f>
        <v>0</v>
      </c>
      <c r="AF2950" s="117">
        <f t="shared" ref="AF2950:AF3013" si="417">AE2950*$AF$3/1000</f>
        <v>0</v>
      </c>
      <c r="AG2950" s="119">
        <f t="shared" ref="AG2950:AG3013" si="418">+AA2950-AD2950</f>
        <v>0</v>
      </c>
      <c r="AH2950" s="120" t="b">
        <f t="shared" ref="AH2950:AH3013" si="419">IF($Y2950=$AB$3,$Z2950*AG2950, IF($Y2950=$AC$3, $Z2950*AG2950/$AF$3, IF($Y2950=$AH$3, $Z2950*AG2950/$AI$3, IF($Y2950=$AJ$3, $Z2950*AG2950/$AK$3))))</f>
        <v>0</v>
      </c>
      <c r="AI2950" s="121">
        <f t="shared" ref="AI2950:AI3013" si="420">AH2950*$AF$3/1000</f>
        <v>0</v>
      </c>
      <c r="AJ2950" s="122">
        <f>+C2950</f>
        <v>0</v>
      </c>
      <c r="AK2950" s="122" t="str">
        <f>IF(ISNA(VLOOKUP(postponeList!D2950,[1]Sheet!$A$2:$B$12,2,FALSE))," ",(VLOOKUP(postponeList!D2950,[1]Sheet!$A$2:$B$12,2,FALSE)))</f>
        <v xml:space="preserve"> </v>
      </c>
      <c r="AL2950" s="122" t="str">
        <f>IF(ISNA(VLOOKUP(E2950,[1]Sheet!$G$2:$H$40,2,FALSE))," ",VLOOKUP(E2950,[1]Sheet!$G$2:$H$40,2,FALSE))</f>
        <v xml:space="preserve"> </v>
      </c>
      <c r="AM2950" s="122" t="str">
        <f>IF(ISNA(VLOOKUP(G2950,[1]Sheet!$K$2:$L$159,2,FALSE))," ",(VLOOKUP(G2950,[1]Sheet!$K$2:$L$159,2,FALSE)))</f>
        <v xml:space="preserve"> </v>
      </c>
      <c r="AN2950" s="122" t="str">
        <f>IF(ISNA(VLOOKUP(I2950&amp;C2950,[1]Sheet!$D$2:$E$228,2,FALSE))," ",VLOOKUP(I2950&amp;C2950,[1]Sheet!$D$2:$E$228,2,FALSE))</f>
        <v xml:space="preserve"> </v>
      </c>
      <c r="AO2950" s="122" t="str">
        <f>+I2950&amp;C2950</f>
        <v/>
      </c>
      <c r="AP2950" s="122" t="str">
        <f>C2950&amp;D2950&amp;E2950&amp;G2950&amp;I2950&amp;O2950</f>
        <v/>
      </c>
      <c r="AQ2950" s="122" t="str">
        <f>B2950&amp;D2950&amp;N2950</f>
        <v/>
      </c>
      <c r="AR2950" s="123" t="str">
        <f>+D2950&amp;J2950</f>
        <v/>
      </c>
      <c r="AS2950" s="124" t="str">
        <f t="shared" ref="AS2950:AS3013" si="421">LEFT(V2950,3)</f>
        <v/>
      </c>
      <c r="AT2950" s="125" t="str">
        <f t="shared" ref="AT2950:AT3013" si="422">IFERROR(TRIM(M2950),"")</f>
        <v/>
      </c>
      <c r="AU2950" s="125" t="str">
        <f>IF(NOT(AT2950=""),VLOOKUP(AT2950,[1]PSI_Category!A:B,2,0),"")</f>
        <v/>
      </c>
      <c r="AV2950" s="167"/>
      <c r="AW2950" s="167"/>
      <c r="AX2950" s="167"/>
    </row>
    <row r="2951" spans="2:50" s="133" customFormat="1" ht="11.4" customHeight="1" x14ac:dyDescent="0.3">
      <c r="B2951" s="104"/>
      <c r="C2951" s="105"/>
      <c r="D2951" s="106"/>
      <c r="E2951" s="107"/>
      <c r="F2951" s="105"/>
      <c r="G2951" s="107"/>
      <c r="H2951" s="105"/>
      <c r="I2951" s="105"/>
      <c r="J2951" s="107"/>
      <c r="K2951" s="105"/>
      <c r="L2951" s="105"/>
      <c r="M2951" s="105"/>
      <c r="N2951" s="105"/>
      <c r="O2951" s="131"/>
      <c r="P2951" s="109"/>
      <c r="Q2951" s="110"/>
      <c r="R2951" s="110"/>
      <c r="S2951" s="110"/>
      <c r="T2951" s="110"/>
      <c r="U2951" s="111"/>
      <c r="V2951" s="111"/>
      <c r="W2951" s="112"/>
      <c r="X2951" s="113"/>
      <c r="Y2951" s="114"/>
      <c r="Z2951" s="115"/>
      <c r="AA2951" s="116"/>
      <c r="AB2951" s="117" t="b">
        <f t="shared" si="414"/>
        <v>0</v>
      </c>
      <c r="AC2951" s="117">
        <f t="shared" si="415"/>
        <v>0</v>
      </c>
      <c r="AD2951" s="132"/>
      <c r="AE2951" s="117" t="b">
        <f t="shared" si="416"/>
        <v>0</v>
      </c>
      <c r="AF2951" s="117">
        <f t="shared" si="417"/>
        <v>0</v>
      </c>
      <c r="AG2951" s="119">
        <f t="shared" si="418"/>
        <v>0</v>
      </c>
      <c r="AH2951" s="120" t="b">
        <f t="shared" si="419"/>
        <v>0</v>
      </c>
      <c r="AI2951" s="121">
        <f t="shared" si="420"/>
        <v>0</v>
      </c>
      <c r="AJ2951" s="122">
        <f>+C2951</f>
        <v>0</v>
      </c>
      <c r="AK2951" s="122" t="str">
        <f>IF(ISNA(VLOOKUP(postponeList!D2951,[1]Sheet!$A$2:$B$12,2,FALSE))," ",(VLOOKUP(postponeList!D2951,[1]Sheet!$A$2:$B$12,2,FALSE)))</f>
        <v xml:space="preserve"> </v>
      </c>
      <c r="AL2951" s="122" t="str">
        <f>IF(ISNA(VLOOKUP(E2951,[1]Sheet!$G$2:$H$40,2,FALSE))," ",VLOOKUP(E2951,[1]Sheet!$G$2:$H$40,2,FALSE))</f>
        <v xml:space="preserve"> </v>
      </c>
      <c r="AM2951" s="122" t="str">
        <f>IF(ISNA(VLOOKUP(G2951,[1]Sheet!$K$2:$L$159,2,FALSE))," ",(VLOOKUP(G2951,[1]Sheet!$K$2:$L$159,2,FALSE)))</f>
        <v xml:space="preserve"> </v>
      </c>
      <c r="AN2951" s="122" t="str">
        <f>IF(ISNA(VLOOKUP(I2951&amp;C2951,[1]Sheet!$D$2:$E$228,2,FALSE))," ",VLOOKUP(I2951&amp;C2951,[1]Sheet!$D$2:$E$228,2,FALSE))</f>
        <v xml:space="preserve"> </v>
      </c>
      <c r="AO2951" s="122" t="str">
        <f>+I2951&amp;C2951</f>
        <v/>
      </c>
      <c r="AP2951" s="122" t="str">
        <f>C2951&amp;D2951&amp;E2951&amp;G2951&amp;I2951&amp;O2951</f>
        <v/>
      </c>
      <c r="AQ2951" s="122" t="str">
        <f>B2951&amp;D2951&amp;N2951</f>
        <v/>
      </c>
      <c r="AR2951" s="123" t="str">
        <f>+D2951&amp;J2951</f>
        <v/>
      </c>
      <c r="AS2951" s="124" t="str">
        <f t="shared" si="421"/>
        <v/>
      </c>
      <c r="AT2951" s="125" t="str">
        <f t="shared" si="422"/>
        <v/>
      </c>
      <c r="AU2951" s="125" t="str">
        <f>IF(NOT(AT2951=""),VLOOKUP(AT2951,[1]PSI_Category!A:B,2,0),"")</f>
        <v/>
      </c>
      <c r="AV2951" s="167"/>
      <c r="AW2951" s="167"/>
      <c r="AX2951" s="167"/>
    </row>
    <row r="2952" spans="2:50" s="133" customFormat="1" ht="11.4" customHeight="1" x14ac:dyDescent="0.3">
      <c r="B2952" s="104"/>
      <c r="C2952" s="105"/>
      <c r="D2952" s="106"/>
      <c r="E2952" s="107"/>
      <c r="F2952" s="105"/>
      <c r="G2952" s="107"/>
      <c r="H2952" s="105"/>
      <c r="I2952" s="105"/>
      <c r="J2952" s="107"/>
      <c r="K2952" s="105"/>
      <c r="L2952" s="105"/>
      <c r="M2952" s="105"/>
      <c r="N2952" s="105"/>
      <c r="O2952" s="131"/>
      <c r="P2952" s="109"/>
      <c r="Q2952" s="110"/>
      <c r="R2952" s="110"/>
      <c r="S2952" s="110"/>
      <c r="T2952" s="110"/>
      <c r="U2952" s="111"/>
      <c r="V2952" s="111"/>
      <c r="W2952" s="112"/>
      <c r="X2952" s="113"/>
      <c r="Y2952" s="114"/>
      <c r="Z2952" s="115"/>
      <c r="AA2952" s="116"/>
      <c r="AB2952" s="117" t="b">
        <f t="shared" si="414"/>
        <v>0</v>
      </c>
      <c r="AC2952" s="117">
        <f t="shared" si="415"/>
        <v>0</v>
      </c>
      <c r="AD2952" s="132"/>
      <c r="AE2952" s="117" t="b">
        <f t="shared" si="416"/>
        <v>0</v>
      </c>
      <c r="AF2952" s="117">
        <f t="shared" si="417"/>
        <v>0</v>
      </c>
      <c r="AG2952" s="119">
        <f t="shared" si="418"/>
        <v>0</v>
      </c>
      <c r="AH2952" s="120" t="b">
        <f t="shared" si="419"/>
        <v>0</v>
      </c>
      <c r="AI2952" s="121">
        <f t="shared" si="420"/>
        <v>0</v>
      </c>
      <c r="AJ2952" s="122">
        <f>+C2952</f>
        <v>0</v>
      </c>
      <c r="AK2952" s="122" t="str">
        <f>IF(ISNA(VLOOKUP(postponeList!D2952,[1]Sheet!$A$2:$B$12,2,FALSE))," ",(VLOOKUP(postponeList!D2952,[1]Sheet!$A$2:$B$12,2,FALSE)))</f>
        <v xml:space="preserve"> </v>
      </c>
      <c r="AL2952" s="122" t="str">
        <f>IF(ISNA(VLOOKUP(E2952,[1]Sheet!$G$2:$H$40,2,FALSE))," ",VLOOKUP(E2952,[1]Sheet!$G$2:$H$40,2,FALSE))</f>
        <v xml:space="preserve"> </v>
      </c>
      <c r="AM2952" s="122" t="str">
        <f>IF(ISNA(VLOOKUP(G2952,[1]Sheet!$K$2:$L$159,2,FALSE))," ",(VLOOKUP(G2952,[1]Sheet!$K$2:$L$159,2,FALSE)))</f>
        <v xml:space="preserve"> </v>
      </c>
      <c r="AN2952" s="122" t="str">
        <f>IF(ISNA(VLOOKUP(I2952&amp;C2952,[1]Sheet!$D$2:$E$228,2,FALSE))," ",VLOOKUP(I2952&amp;C2952,[1]Sheet!$D$2:$E$228,2,FALSE))</f>
        <v xml:space="preserve"> </v>
      </c>
      <c r="AO2952" s="122" t="str">
        <f>+I2952&amp;C2952</f>
        <v/>
      </c>
      <c r="AP2952" s="122" t="str">
        <f>C2952&amp;D2952&amp;E2952&amp;G2952&amp;I2952&amp;O2952</f>
        <v/>
      </c>
      <c r="AQ2952" s="122" t="str">
        <f>B2952&amp;D2952&amp;N2952</f>
        <v/>
      </c>
      <c r="AR2952" s="123" t="str">
        <f>+D2952&amp;J2952</f>
        <v/>
      </c>
      <c r="AS2952" s="124" t="str">
        <f t="shared" si="421"/>
        <v/>
      </c>
      <c r="AT2952" s="125" t="str">
        <f t="shared" si="422"/>
        <v/>
      </c>
      <c r="AU2952" s="125" t="str">
        <f>IF(NOT(AT2952=""),VLOOKUP(AT2952,[1]PSI_Category!A:B,2,0),"")</f>
        <v/>
      </c>
      <c r="AV2952" s="167"/>
      <c r="AW2952" s="167"/>
      <c r="AX2952" s="167"/>
    </row>
    <row r="2953" spans="2:50" s="133" customFormat="1" ht="11.4" customHeight="1" x14ac:dyDescent="0.3">
      <c r="B2953" s="104"/>
      <c r="C2953" s="105"/>
      <c r="D2953" s="106"/>
      <c r="E2953" s="107"/>
      <c r="F2953" s="105"/>
      <c r="G2953" s="107"/>
      <c r="H2953" s="105"/>
      <c r="I2953" s="105"/>
      <c r="J2953" s="107"/>
      <c r="K2953" s="105"/>
      <c r="L2953" s="105"/>
      <c r="M2953" s="105"/>
      <c r="N2953" s="105"/>
      <c r="O2953" s="131"/>
      <c r="P2953" s="109"/>
      <c r="Q2953" s="110"/>
      <c r="R2953" s="110"/>
      <c r="S2953" s="110"/>
      <c r="T2953" s="110"/>
      <c r="U2953" s="111"/>
      <c r="V2953" s="111"/>
      <c r="W2953" s="112"/>
      <c r="X2953" s="113"/>
      <c r="Y2953" s="114"/>
      <c r="Z2953" s="115"/>
      <c r="AA2953" s="116"/>
      <c r="AB2953" s="117" t="b">
        <f t="shared" si="414"/>
        <v>0</v>
      </c>
      <c r="AC2953" s="117">
        <f t="shared" si="415"/>
        <v>0</v>
      </c>
      <c r="AD2953" s="132"/>
      <c r="AE2953" s="117" t="b">
        <f t="shared" si="416"/>
        <v>0</v>
      </c>
      <c r="AF2953" s="117">
        <f t="shared" si="417"/>
        <v>0</v>
      </c>
      <c r="AG2953" s="119">
        <f t="shared" si="418"/>
        <v>0</v>
      </c>
      <c r="AH2953" s="120" t="b">
        <f t="shared" si="419"/>
        <v>0</v>
      </c>
      <c r="AI2953" s="121">
        <f t="shared" si="420"/>
        <v>0</v>
      </c>
      <c r="AJ2953" s="122">
        <f>+C2953</f>
        <v>0</v>
      </c>
      <c r="AK2953" s="122" t="str">
        <f>IF(ISNA(VLOOKUP(postponeList!D2953,[1]Sheet!$A$2:$B$12,2,FALSE))," ",(VLOOKUP(postponeList!D2953,[1]Sheet!$A$2:$B$12,2,FALSE)))</f>
        <v xml:space="preserve"> </v>
      </c>
      <c r="AL2953" s="122" t="str">
        <f>IF(ISNA(VLOOKUP(E2953,[1]Sheet!$G$2:$H$40,2,FALSE))," ",VLOOKUP(E2953,[1]Sheet!$G$2:$H$40,2,FALSE))</f>
        <v xml:space="preserve"> </v>
      </c>
      <c r="AM2953" s="122" t="str">
        <f>IF(ISNA(VLOOKUP(G2953,[1]Sheet!$K$2:$L$159,2,FALSE))," ",(VLOOKUP(G2953,[1]Sheet!$K$2:$L$159,2,FALSE)))</f>
        <v xml:space="preserve"> </v>
      </c>
      <c r="AN2953" s="122" t="str">
        <f>IF(ISNA(VLOOKUP(I2953&amp;C2953,[1]Sheet!$D$2:$E$228,2,FALSE))," ",VLOOKUP(I2953&amp;C2953,[1]Sheet!$D$2:$E$228,2,FALSE))</f>
        <v xml:space="preserve"> </v>
      </c>
      <c r="AO2953" s="122" t="str">
        <f>+I2953&amp;C2953</f>
        <v/>
      </c>
      <c r="AP2953" s="122" t="str">
        <f>C2953&amp;D2953&amp;E2953&amp;G2953&amp;I2953&amp;O2953</f>
        <v/>
      </c>
      <c r="AQ2953" s="122" t="str">
        <f>B2953&amp;D2953&amp;N2953</f>
        <v/>
      </c>
      <c r="AR2953" s="123" t="str">
        <f>+D2953&amp;J2953</f>
        <v/>
      </c>
      <c r="AS2953" s="124" t="str">
        <f t="shared" si="421"/>
        <v/>
      </c>
      <c r="AT2953" s="125" t="str">
        <f t="shared" si="422"/>
        <v/>
      </c>
      <c r="AU2953" s="125" t="str">
        <f>IF(NOT(AT2953=""),VLOOKUP(AT2953,[1]PSI_Category!A:B,2,0),"")</f>
        <v/>
      </c>
      <c r="AV2953" s="167"/>
      <c r="AW2953" s="167"/>
      <c r="AX2953" s="167"/>
    </row>
    <row r="2954" spans="2:50" s="133" customFormat="1" ht="11.4" customHeight="1" x14ac:dyDescent="0.3">
      <c r="B2954" s="104"/>
      <c r="C2954" s="105"/>
      <c r="D2954" s="106"/>
      <c r="E2954" s="107"/>
      <c r="F2954" s="105"/>
      <c r="G2954" s="107"/>
      <c r="H2954" s="105"/>
      <c r="I2954" s="105"/>
      <c r="J2954" s="107"/>
      <c r="K2954" s="105"/>
      <c r="L2954" s="105"/>
      <c r="M2954" s="105"/>
      <c r="N2954" s="105"/>
      <c r="O2954" s="131"/>
      <c r="P2954" s="109"/>
      <c r="Q2954" s="110"/>
      <c r="R2954" s="110"/>
      <c r="S2954" s="110"/>
      <c r="T2954" s="110"/>
      <c r="U2954" s="111"/>
      <c r="V2954" s="111"/>
      <c r="W2954" s="112"/>
      <c r="X2954" s="113"/>
      <c r="Y2954" s="114"/>
      <c r="Z2954" s="115"/>
      <c r="AA2954" s="116"/>
      <c r="AB2954" s="117" t="b">
        <f t="shared" si="414"/>
        <v>0</v>
      </c>
      <c r="AC2954" s="117">
        <f t="shared" si="415"/>
        <v>0</v>
      </c>
      <c r="AD2954" s="132"/>
      <c r="AE2954" s="117" t="b">
        <f t="shared" si="416"/>
        <v>0</v>
      </c>
      <c r="AF2954" s="117">
        <f t="shared" si="417"/>
        <v>0</v>
      </c>
      <c r="AG2954" s="119">
        <f t="shared" si="418"/>
        <v>0</v>
      </c>
      <c r="AH2954" s="120" t="b">
        <f t="shared" si="419"/>
        <v>0</v>
      </c>
      <c r="AI2954" s="121">
        <f t="shared" si="420"/>
        <v>0</v>
      </c>
      <c r="AJ2954" s="122">
        <f>+C2954</f>
        <v>0</v>
      </c>
      <c r="AK2954" s="122" t="str">
        <f>IF(ISNA(VLOOKUP(postponeList!D2954,[1]Sheet!$A$2:$B$12,2,FALSE))," ",(VLOOKUP(postponeList!D2954,[1]Sheet!$A$2:$B$12,2,FALSE)))</f>
        <v xml:space="preserve"> </v>
      </c>
      <c r="AL2954" s="122" t="str">
        <f>IF(ISNA(VLOOKUP(E2954,[1]Sheet!$G$2:$H$40,2,FALSE))," ",VLOOKUP(E2954,[1]Sheet!$G$2:$H$40,2,FALSE))</f>
        <v xml:space="preserve"> </v>
      </c>
      <c r="AM2954" s="122" t="str">
        <f>IF(ISNA(VLOOKUP(G2954,[1]Sheet!$K$2:$L$159,2,FALSE))," ",(VLOOKUP(G2954,[1]Sheet!$K$2:$L$159,2,FALSE)))</f>
        <v xml:space="preserve"> </v>
      </c>
      <c r="AN2954" s="122" t="str">
        <f>IF(ISNA(VLOOKUP(I2954&amp;C2954,[1]Sheet!$D$2:$E$228,2,FALSE))," ",VLOOKUP(I2954&amp;C2954,[1]Sheet!$D$2:$E$228,2,FALSE))</f>
        <v xml:space="preserve"> </v>
      </c>
      <c r="AO2954" s="122" t="str">
        <f>+I2954&amp;C2954</f>
        <v/>
      </c>
      <c r="AP2954" s="122" t="str">
        <f>C2954&amp;D2954&amp;E2954&amp;G2954&amp;I2954&amp;O2954</f>
        <v/>
      </c>
      <c r="AQ2954" s="122" t="str">
        <f>B2954&amp;D2954&amp;N2954</f>
        <v/>
      </c>
      <c r="AR2954" s="123" t="str">
        <f>+D2954&amp;J2954</f>
        <v/>
      </c>
      <c r="AS2954" s="124" t="str">
        <f t="shared" si="421"/>
        <v/>
      </c>
      <c r="AT2954" s="125" t="str">
        <f t="shared" si="422"/>
        <v/>
      </c>
      <c r="AU2954" s="125" t="str">
        <f>IF(NOT(AT2954=""),VLOOKUP(AT2954,[1]PSI_Category!A:B,2,0),"")</f>
        <v/>
      </c>
      <c r="AV2954" s="167"/>
      <c r="AW2954" s="167"/>
      <c r="AX2954" s="167"/>
    </row>
    <row r="2955" spans="2:50" s="133" customFormat="1" ht="11.4" customHeight="1" x14ac:dyDescent="0.3">
      <c r="B2955" s="104"/>
      <c r="C2955" s="105"/>
      <c r="D2955" s="106"/>
      <c r="E2955" s="107"/>
      <c r="F2955" s="105"/>
      <c r="G2955" s="107"/>
      <c r="H2955" s="105"/>
      <c r="I2955" s="105"/>
      <c r="J2955" s="107"/>
      <c r="K2955" s="105"/>
      <c r="L2955" s="105"/>
      <c r="M2955" s="105"/>
      <c r="N2955" s="105"/>
      <c r="O2955" s="131"/>
      <c r="P2955" s="109"/>
      <c r="Q2955" s="110"/>
      <c r="R2955" s="110"/>
      <c r="S2955" s="110"/>
      <c r="T2955" s="110"/>
      <c r="U2955" s="111"/>
      <c r="V2955" s="111"/>
      <c r="W2955" s="112"/>
      <c r="X2955" s="113"/>
      <c r="Y2955" s="114"/>
      <c r="Z2955" s="115"/>
      <c r="AA2955" s="116"/>
      <c r="AB2955" s="117" t="b">
        <f t="shared" si="414"/>
        <v>0</v>
      </c>
      <c r="AC2955" s="117">
        <f t="shared" si="415"/>
        <v>0</v>
      </c>
      <c r="AD2955" s="132"/>
      <c r="AE2955" s="117" t="b">
        <f t="shared" si="416"/>
        <v>0</v>
      </c>
      <c r="AF2955" s="117">
        <f t="shared" si="417"/>
        <v>0</v>
      </c>
      <c r="AG2955" s="119">
        <f t="shared" si="418"/>
        <v>0</v>
      </c>
      <c r="AH2955" s="120" t="b">
        <f t="shared" si="419"/>
        <v>0</v>
      </c>
      <c r="AI2955" s="121">
        <f t="shared" si="420"/>
        <v>0</v>
      </c>
      <c r="AJ2955" s="122">
        <f>+C2955</f>
        <v>0</v>
      </c>
      <c r="AK2955" s="122" t="str">
        <f>IF(ISNA(VLOOKUP(postponeList!D2955,[1]Sheet!$A$2:$B$12,2,FALSE))," ",(VLOOKUP(postponeList!D2955,[1]Sheet!$A$2:$B$12,2,FALSE)))</f>
        <v xml:space="preserve"> </v>
      </c>
      <c r="AL2955" s="122" t="str">
        <f>IF(ISNA(VLOOKUP(E2955,[1]Sheet!$G$2:$H$40,2,FALSE))," ",VLOOKUP(E2955,[1]Sheet!$G$2:$H$40,2,FALSE))</f>
        <v xml:space="preserve"> </v>
      </c>
      <c r="AM2955" s="122" t="str">
        <f>IF(ISNA(VLOOKUP(G2955,[1]Sheet!$K$2:$L$159,2,FALSE))," ",(VLOOKUP(G2955,[1]Sheet!$K$2:$L$159,2,FALSE)))</f>
        <v xml:space="preserve"> </v>
      </c>
      <c r="AN2955" s="122" t="str">
        <f>IF(ISNA(VLOOKUP(I2955&amp;C2955,[1]Sheet!$D$2:$E$228,2,FALSE))," ",VLOOKUP(I2955&amp;C2955,[1]Sheet!$D$2:$E$228,2,FALSE))</f>
        <v xml:space="preserve"> </v>
      </c>
      <c r="AO2955" s="122" t="str">
        <f>+I2955&amp;C2955</f>
        <v/>
      </c>
      <c r="AP2955" s="122" t="str">
        <f>C2955&amp;D2955&amp;E2955&amp;G2955&amp;I2955&amp;O2955</f>
        <v/>
      </c>
      <c r="AQ2955" s="122" t="str">
        <f>B2955&amp;D2955&amp;N2955</f>
        <v/>
      </c>
      <c r="AR2955" s="123" t="str">
        <f>+D2955&amp;J2955</f>
        <v/>
      </c>
      <c r="AS2955" s="124" t="str">
        <f t="shared" si="421"/>
        <v/>
      </c>
      <c r="AT2955" s="125" t="str">
        <f t="shared" si="422"/>
        <v/>
      </c>
      <c r="AU2955" s="125" t="str">
        <f>IF(NOT(AT2955=""),VLOOKUP(AT2955,[1]PSI_Category!A:B,2,0),"")</f>
        <v/>
      </c>
      <c r="AV2955" s="167"/>
      <c r="AW2955" s="167"/>
      <c r="AX2955" s="167"/>
    </row>
    <row r="2956" spans="2:50" s="133" customFormat="1" ht="11.4" customHeight="1" x14ac:dyDescent="0.3">
      <c r="B2956" s="104"/>
      <c r="C2956" s="105"/>
      <c r="D2956" s="106"/>
      <c r="E2956" s="107"/>
      <c r="F2956" s="105"/>
      <c r="G2956" s="107"/>
      <c r="H2956" s="105"/>
      <c r="I2956" s="105"/>
      <c r="J2956" s="107"/>
      <c r="K2956" s="105"/>
      <c r="L2956" s="105"/>
      <c r="M2956" s="105"/>
      <c r="N2956" s="105"/>
      <c r="O2956" s="131"/>
      <c r="P2956" s="109"/>
      <c r="Q2956" s="110"/>
      <c r="R2956" s="110"/>
      <c r="S2956" s="110"/>
      <c r="T2956" s="110"/>
      <c r="U2956" s="111"/>
      <c r="V2956" s="111"/>
      <c r="W2956" s="112"/>
      <c r="X2956" s="113"/>
      <c r="Y2956" s="114"/>
      <c r="Z2956" s="115"/>
      <c r="AA2956" s="116"/>
      <c r="AB2956" s="117" t="b">
        <f t="shared" si="414"/>
        <v>0</v>
      </c>
      <c r="AC2956" s="117">
        <f t="shared" si="415"/>
        <v>0</v>
      </c>
      <c r="AD2956" s="132"/>
      <c r="AE2956" s="117" t="b">
        <f t="shared" si="416"/>
        <v>0</v>
      </c>
      <c r="AF2956" s="117">
        <f t="shared" si="417"/>
        <v>0</v>
      </c>
      <c r="AG2956" s="119">
        <f t="shared" si="418"/>
        <v>0</v>
      </c>
      <c r="AH2956" s="120" t="b">
        <f t="shared" si="419"/>
        <v>0</v>
      </c>
      <c r="AI2956" s="121">
        <f t="shared" si="420"/>
        <v>0</v>
      </c>
      <c r="AJ2956" s="122">
        <f>+C2956</f>
        <v>0</v>
      </c>
      <c r="AK2956" s="122" t="str">
        <f>IF(ISNA(VLOOKUP(postponeList!D2956,[1]Sheet!$A$2:$B$12,2,FALSE))," ",(VLOOKUP(postponeList!D2956,[1]Sheet!$A$2:$B$12,2,FALSE)))</f>
        <v xml:space="preserve"> </v>
      </c>
      <c r="AL2956" s="122" t="str">
        <f>IF(ISNA(VLOOKUP(E2956,[1]Sheet!$G$2:$H$40,2,FALSE))," ",VLOOKUP(E2956,[1]Sheet!$G$2:$H$40,2,FALSE))</f>
        <v xml:space="preserve"> </v>
      </c>
      <c r="AM2956" s="122" t="str">
        <f>IF(ISNA(VLOOKUP(G2956,[1]Sheet!$K$2:$L$159,2,FALSE))," ",(VLOOKUP(G2956,[1]Sheet!$K$2:$L$159,2,FALSE)))</f>
        <v xml:space="preserve"> </v>
      </c>
      <c r="AN2956" s="122" t="str">
        <f>IF(ISNA(VLOOKUP(I2956&amp;C2956,[1]Sheet!$D$2:$E$228,2,FALSE))," ",VLOOKUP(I2956&amp;C2956,[1]Sheet!$D$2:$E$228,2,FALSE))</f>
        <v xml:space="preserve"> </v>
      </c>
      <c r="AO2956" s="122" t="str">
        <f>+I2956&amp;C2956</f>
        <v/>
      </c>
      <c r="AP2956" s="122" t="str">
        <f>C2956&amp;D2956&amp;E2956&amp;G2956&amp;I2956&amp;O2956</f>
        <v/>
      </c>
      <c r="AQ2956" s="122" t="str">
        <f>B2956&amp;D2956&amp;N2956</f>
        <v/>
      </c>
      <c r="AR2956" s="123" t="str">
        <f>+D2956&amp;J2956</f>
        <v/>
      </c>
      <c r="AS2956" s="124" t="str">
        <f t="shared" si="421"/>
        <v/>
      </c>
      <c r="AT2956" s="125" t="str">
        <f t="shared" si="422"/>
        <v/>
      </c>
      <c r="AU2956" s="125" t="str">
        <f>IF(NOT(AT2956=""),VLOOKUP(AT2956,[1]PSI_Category!A:B,2,0),"")</f>
        <v/>
      </c>
      <c r="AV2956" s="167"/>
      <c r="AW2956" s="167"/>
      <c r="AX2956" s="167"/>
    </row>
    <row r="2957" spans="2:50" s="133" customFormat="1" ht="11.4" customHeight="1" x14ac:dyDescent="0.3">
      <c r="B2957" s="104"/>
      <c r="C2957" s="105"/>
      <c r="D2957" s="106"/>
      <c r="E2957" s="107"/>
      <c r="F2957" s="105"/>
      <c r="G2957" s="107"/>
      <c r="H2957" s="105"/>
      <c r="I2957" s="105"/>
      <c r="J2957" s="107"/>
      <c r="K2957" s="105"/>
      <c r="L2957" s="105"/>
      <c r="M2957" s="105"/>
      <c r="N2957" s="105"/>
      <c r="O2957" s="131"/>
      <c r="P2957" s="109"/>
      <c r="Q2957" s="110"/>
      <c r="R2957" s="110"/>
      <c r="S2957" s="110"/>
      <c r="T2957" s="110"/>
      <c r="U2957" s="111"/>
      <c r="V2957" s="111"/>
      <c r="W2957" s="112"/>
      <c r="X2957" s="113"/>
      <c r="Y2957" s="114"/>
      <c r="Z2957" s="115"/>
      <c r="AA2957" s="116"/>
      <c r="AB2957" s="117" t="b">
        <f t="shared" si="414"/>
        <v>0</v>
      </c>
      <c r="AC2957" s="117">
        <f t="shared" si="415"/>
        <v>0</v>
      </c>
      <c r="AD2957" s="118"/>
      <c r="AE2957" s="117" t="b">
        <f t="shared" si="416"/>
        <v>0</v>
      </c>
      <c r="AF2957" s="117">
        <f t="shared" si="417"/>
        <v>0</v>
      </c>
      <c r="AG2957" s="119">
        <f t="shared" si="418"/>
        <v>0</v>
      </c>
      <c r="AH2957" s="120" t="b">
        <f t="shared" si="419"/>
        <v>0</v>
      </c>
      <c r="AI2957" s="121">
        <f t="shared" si="420"/>
        <v>0</v>
      </c>
      <c r="AJ2957" s="122">
        <f>+C2957</f>
        <v>0</v>
      </c>
      <c r="AK2957" s="122" t="str">
        <f>IF(ISNA(VLOOKUP(postponeList!D2957,[1]Sheet!$A$2:$B$12,2,FALSE))," ",(VLOOKUP(postponeList!D2957,[1]Sheet!$A$2:$B$12,2,FALSE)))</f>
        <v xml:space="preserve"> </v>
      </c>
      <c r="AL2957" s="122" t="str">
        <f>IF(ISNA(VLOOKUP(E2957,[1]Sheet!$G$2:$H$40,2,FALSE))," ",VLOOKUP(E2957,[1]Sheet!$G$2:$H$40,2,FALSE))</f>
        <v xml:space="preserve"> </v>
      </c>
      <c r="AM2957" s="122" t="str">
        <f>IF(ISNA(VLOOKUP(G2957,[1]Sheet!$K$2:$L$159,2,FALSE))," ",(VLOOKUP(G2957,[1]Sheet!$K$2:$L$159,2,FALSE)))</f>
        <v xml:space="preserve"> </v>
      </c>
      <c r="AN2957" s="122" t="str">
        <f>IF(ISNA(VLOOKUP(I2957&amp;C2957,[1]Sheet!$D$2:$E$228,2,FALSE))," ",VLOOKUP(I2957&amp;C2957,[1]Sheet!$D$2:$E$228,2,FALSE))</f>
        <v xml:space="preserve"> </v>
      </c>
      <c r="AO2957" s="122" t="str">
        <f>+I2957&amp;C2957</f>
        <v/>
      </c>
      <c r="AP2957" s="122" t="str">
        <f>C2957&amp;D2957&amp;E2957&amp;G2957&amp;I2957&amp;O2957</f>
        <v/>
      </c>
      <c r="AQ2957" s="122" t="str">
        <f>B2957&amp;D2957&amp;N2957</f>
        <v/>
      </c>
      <c r="AR2957" s="123" t="str">
        <f>+D2957&amp;J2957</f>
        <v/>
      </c>
      <c r="AS2957" s="124" t="str">
        <f t="shared" si="421"/>
        <v/>
      </c>
      <c r="AT2957" s="125" t="str">
        <f t="shared" si="422"/>
        <v/>
      </c>
      <c r="AU2957" s="125" t="str">
        <f>IF(NOT(AT2957=""),VLOOKUP(AT2957,[1]PSI_Category!A:B,2,0),"")</f>
        <v/>
      </c>
      <c r="AV2957" s="167"/>
      <c r="AW2957" s="167"/>
      <c r="AX2957" s="167"/>
    </row>
    <row r="2958" spans="2:50" s="133" customFormat="1" ht="11.4" customHeight="1" x14ac:dyDescent="0.3">
      <c r="B2958" s="104"/>
      <c r="C2958" s="105"/>
      <c r="D2958" s="106"/>
      <c r="E2958" s="107"/>
      <c r="F2958" s="105"/>
      <c r="G2958" s="107"/>
      <c r="H2958" s="105"/>
      <c r="I2958" s="105"/>
      <c r="J2958" s="107"/>
      <c r="K2958" s="105"/>
      <c r="L2958" s="105"/>
      <c r="M2958" s="105"/>
      <c r="N2958" s="105"/>
      <c r="O2958" s="131"/>
      <c r="P2958" s="109"/>
      <c r="Q2958" s="110"/>
      <c r="R2958" s="110"/>
      <c r="S2958" s="110"/>
      <c r="T2958" s="110"/>
      <c r="U2958" s="111"/>
      <c r="V2958" s="111"/>
      <c r="W2958" s="112"/>
      <c r="X2958" s="113"/>
      <c r="Y2958" s="114"/>
      <c r="Z2958" s="115"/>
      <c r="AA2958" s="116"/>
      <c r="AB2958" s="117" t="b">
        <f t="shared" si="414"/>
        <v>0</v>
      </c>
      <c r="AC2958" s="117">
        <f t="shared" si="415"/>
        <v>0</v>
      </c>
      <c r="AD2958" s="118"/>
      <c r="AE2958" s="117" t="b">
        <f t="shared" si="416"/>
        <v>0</v>
      </c>
      <c r="AF2958" s="117">
        <f t="shared" si="417"/>
        <v>0</v>
      </c>
      <c r="AG2958" s="119">
        <f t="shared" si="418"/>
        <v>0</v>
      </c>
      <c r="AH2958" s="120" t="b">
        <f t="shared" si="419"/>
        <v>0</v>
      </c>
      <c r="AI2958" s="121">
        <f t="shared" si="420"/>
        <v>0</v>
      </c>
      <c r="AJ2958" s="122">
        <f>+C2958</f>
        <v>0</v>
      </c>
      <c r="AK2958" s="122" t="str">
        <f>IF(ISNA(VLOOKUP(postponeList!D2958,[1]Sheet!$A$2:$B$12,2,FALSE))," ",(VLOOKUP(postponeList!D2958,[1]Sheet!$A$2:$B$12,2,FALSE)))</f>
        <v xml:space="preserve"> </v>
      </c>
      <c r="AL2958" s="122" t="str">
        <f>IF(ISNA(VLOOKUP(E2958,[1]Sheet!$G$2:$H$40,2,FALSE))," ",VLOOKUP(E2958,[1]Sheet!$G$2:$H$40,2,FALSE))</f>
        <v xml:space="preserve"> </v>
      </c>
      <c r="AM2958" s="122" t="str">
        <f>IF(ISNA(VLOOKUP(G2958,[1]Sheet!$K$2:$L$159,2,FALSE))," ",(VLOOKUP(G2958,[1]Sheet!$K$2:$L$159,2,FALSE)))</f>
        <v xml:space="preserve"> </v>
      </c>
      <c r="AN2958" s="122" t="str">
        <f>IF(ISNA(VLOOKUP(I2958&amp;C2958,[1]Sheet!$D$2:$E$228,2,FALSE))," ",VLOOKUP(I2958&amp;C2958,[1]Sheet!$D$2:$E$228,2,FALSE))</f>
        <v xml:space="preserve"> </v>
      </c>
      <c r="AO2958" s="122" t="str">
        <f>+I2958&amp;C2958</f>
        <v/>
      </c>
      <c r="AP2958" s="122" t="str">
        <f>C2958&amp;D2958&amp;E2958&amp;G2958&amp;I2958&amp;O2958</f>
        <v/>
      </c>
      <c r="AQ2958" s="122" t="str">
        <f>B2958&amp;D2958&amp;N2958</f>
        <v/>
      </c>
      <c r="AR2958" s="123" t="str">
        <f>+D2958&amp;J2958</f>
        <v/>
      </c>
      <c r="AS2958" s="124" t="str">
        <f t="shared" si="421"/>
        <v/>
      </c>
      <c r="AT2958" s="125" t="str">
        <f t="shared" si="422"/>
        <v/>
      </c>
      <c r="AU2958" s="125" t="str">
        <f>IF(NOT(AT2958=""),VLOOKUP(AT2958,[1]PSI_Category!A:B,2,0),"")</f>
        <v/>
      </c>
      <c r="AV2958" s="167"/>
      <c r="AW2958" s="167"/>
      <c r="AX2958" s="167"/>
    </row>
    <row r="2959" spans="2:50" s="133" customFormat="1" ht="11.4" customHeight="1" x14ac:dyDescent="0.3">
      <c r="B2959" s="104"/>
      <c r="C2959" s="105"/>
      <c r="D2959" s="106"/>
      <c r="E2959" s="107"/>
      <c r="F2959" s="105"/>
      <c r="G2959" s="107"/>
      <c r="H2959" s="105"/>
      <c r="I2959" s="105"/>
      <c r="J2959" s="107"/>
      <c r="K2959" s="105"/>
      <c r="L2959" s="105"/>
      <c r="M2959" s="105"/>
      <c r="N2959" s="105"/>
      <c r="O2959" s="131"/>
      <c r="P2959" s="109"/>
      <c r="Q2959" s="110"/>
      <c r="R2959" s="110"/>
      <c r="S2959" s="110"/>
      <c r="T2959" s="110"/>
      <c r="U2959" s="111"/>
      <c r="V2959" s="111"/>
      <c r="W2959" s="112"/>
      <c r="X2959" s="113"/>
      <c r="Y2959" s="114"/>
      <c r="Z2959" s="115"/>
      <c r="AA2959" s="116"/>
      <c r="AB2959" s="117" t="b">
        <f t="shared" si="414"/>
        <v>0</v>
      </c>
      <c r="AC2959" s="117">
        <f t="shared" si="415"/>
        <v>0</v>
      </c>
      <c r="AD2959" s="118"/>
      <c r="AE2959" s="117" t="b">
        <f t="shared" si="416"/>
        <v>0</v>
      </c>
      <c r="AF2959" s="117">
        <f t="shared" si="417"/>
        <v>0</v>
      </c>
      <c r="AG2959" s="119">
        <f t="shared" si="418"/>
        <v>0</v>
      </c>
      <c r="AH2959" s="120" t="b">
        <f t="shared" si="419"/>
        <v>0</v>
      </c>
      <c r="AI2959" s="121">
        <f t="shared" si="420"/>
        <v>0</v>
      </c>
      <c r="AJ2959" s="122">
        <f>+C2959</f>
        <v>0</v>
      </c>
      <c r="AK2959" s="122" t="str">
        <f>IF(ISNA(VLOOKUP(postponeList!D2959,[1]Sheet!$A$2:$B$12,2,FALSE))," ",(VLOOKUP(postponeList!D2959,[1]Sheet!$A$2:$B$12,2,FALSE)))</f>
        <v xml:space="preserve"> </v>
      </c>
      <c r="AL2959" s="122" t="str">
        <f>IF(ISNA(VLOOKUP(E2959,[1]Sheet!$G$2:$H$40,2,FALSE))," ",VLOOKUP(E2959,[1]Sheet!$G$2:$H$40,2,FALSE))</f>
        <v xml:space="preserve"> </v>
      </c>
      <c r="AM2959" s="122" t="str">
        <f>IF(ISNA(VLOOKUP(G2959,[1]Sheet!$K$2:$L$159,2,FALSE))," ",(VLOOKUP(G2959,[1]Sheet!$K$2:$L$159,2,FALSE)))</f>
        <v xml:space="preserve"> </v>
      </c>
      <c r="AN2959" s="122" t="str">
        <f>IF(ISNA(VLOOKUP(I2959&amp;C2959,[1]Sheet!$D$2:$E$228,2,FALSE))," ",VLOOKUP(I2959&amp;C2959,[1]Sheet!$D$2:$E$228,2,FALSE))</f>
        <v xml:space="preserve"> </v>
      </c>
      <c r="AO2959" s="122" t="str">
        <f>+I2959&amp;C2959</f>
        <v/>
      </c>
      <c r="AP2959" s="122" t="str">
        <f>C2959&amp;D2959&amp;E2959&amp;G2959&amp;I2959&amp;O2959</f>
        <v/>
      </c>
      <c r="AQ2959" s="122" t="str">
        <f>B2959&amp;D2959&amp;N2959</f>
        <v/>
      </c>
      <c r="AR2959" s="123" t="str">
        <f>+D2959&amp;J2959</f>
        <v/>
      </c>
      <c r="AS2959" s="124" t="str">
        <f t="shared" si="421"/>
        <v/>
      </c>
      <c r="AT2959" s="125" t="str">
        <f t="shared" si="422"/>
        <v/>
      </c>
      <c r="AU2959" s="125" t="str">
        <f>IF(NOT(AT2959=""),VLOOKUP(AT2959,[1]PSI_Category!A:B,2,0),"")</f>
        <v/>
      </c>
      <c r="AV2959" s="167"/>
      <c r="AW2959" s="167"/>
      <c r="AX2959" s="167"/>
    </row>
    <row r="2960" spans="2:50" s="133" customFormat="1" ht="11.4" customHeight="1" x14ac:dyDescent="0.3">
      <c r="B2960" s="104"/>
      <c r="C2960" s="105"/>
      <c r="D2960" s="106"/>
      <c r="E2960" s="107"/>
      <c r="F2960" s="105"/>
      <c r="G2960" s="107"/>
      <c r="H2960" s="105"/>
      <c r="I2960" s="105"/>
      <c r="J2960" s="107"/>
      <c r="K2960" s="105"/>
      <c r="L2960" s="105"/>
      <c r="M2960" s="105"/>
      <c r="N2960" s="105"/>
      <c r="O2960" s="131"/>
      <c r="P2960" s="109"/>
      <c r="Q2960" s="110"/>
      <c r="R2960" s="110"/>
      <c r="S2960" s="110"/>
      <c r="T2960" s="110"/>
      <c r="U2960" s="111"/>
      <c r="V2960" s="111"/>
      <c r="W2960" s="112"/>
      <c r="X2960" s="113"/>
      <c r="Y2960" s="114"/>
      <c r="Z2960" s="115"/>
      <c r="AA2960" s="116"/>
      <c r="AB2960" s="117" t="b">
        <f t="shared" si="414"/>
        <v>0</v>
      </c>
      <c r="AC2960" s="117">
        <f t="shared" si="415"/>
        <v>0</v>
      </c>
      <c r="AD2960" s="118"/>
      <c r="AE2960" s="117" t="b">
        <f t="shared" si="416"/>
        <v>0</v>
      </c>
      <c r="AF2960" s="117">
        <f t="shared" si="417"/>
        <v>0</v>
      </c>
      <c r="AG2960" s="119">
        <f t="shared" si="418"/>
        <v>0</v>
      </c>
      <c r="AH2960" s="120" t="b">
        <f t="shared" si="419"/>
        <v>0</v>
      </c>
      <c r="AI2960" s="121">
        <f t="shared" si="420"/>
        <v>0</v>
      </c>
      <c r="AJ2960" s="122">
        <f>+C2960</f>
        <v>0</v>
      </c>
      <c r="AK2960" s="122" t="str">
        <f>IF(ISNA(VLOOKUP(postponeList!D2960,[1]Sheet!$A$2:$B$12,2,FALSE))," ",(VLOOKUP(postponeList!D2960,[1]Sheet!$A$2:$B$12,2,FALSE)))</f>
        <v xml:space="preserve"> </v>
      </c>
      <c r="AL2960" s="122" t="str">
        <f>IF(ISNA(VLOOKUP(E2960,[1]Sheet!$G$2:$H$40,2,FALSE))," ",VLOOKUP(E2960,[1]Sheet!$G$2:$H$40,2,FALSE))</f>
        <v xml:space="preserve"> </v>
      </c>
      <c r="AM2960" s="122" t="str">
        <f>IF(ISNA(VLOOKUP(G2960,[1]Sheet!$K$2:$L$159,2,FALSE))," ",(VLOOKUP(G2960,[1]Sheet!$K$2:$L$159,2,FALSE)))</f>
        <v xml:space="preserve"> </v>
      </c>
      <c r="AN2960" s="122" t="str">
        <f>IF(ISNA(VLOOKUP(I2960&amp;C2960,[1]Sheet!$D$2:$E$228,2,FALSE))," ",VLOOKUP(I2960&amp;C2960,[1]Sheet!$D$2:$E$228,2,FALSE))</f>
        <v xml:space="preserve"> </v>
      </c>
      <c r="AO2960" s="122" t="str">
        <f>+I2960&amp;C2960</f>
        <v/>
      </c>
      <c r="AP2960" s="122" t="str">
        <f>C2960&amp;D2960&amp;E2960&amp;G2960&amp;I2960&amp;O2960</f>
        <v/>
      </c>
      <c r="AQ2960" s="122" t="str">
        <f>B2960&amp;D2960&amp;N2960</f>
        <v/>
      </c>
      <c r="AR2960" s="123" t="str">
        <f>+D2960&amp;J2960</f>
        <v/>
      </c>
      <c r="AS2960" s="124" t="str">
        <f t="shared" si="421"/>
        <v/>
      </c>
      <c r="AT2960" s="125" t="str">
        <f t="shared" si="422"/>
        <v/>
      </c>
      <c r="AU2960" s="125" t="str">
        <f>IF(NOT(AT2960=""),VLOOKUP(AT2960,[1]PSI_Category!A:B,2,0),"")</f>
        <v/>
      </c>
      <c r="AV2960" s="167"/>
      <c r="AW2960" s="167"/>
      <c r="AX2960" s="167"/>
    </row>
    <row r="2961" spans="2:50" s="133" customFormat="1" ht="11.4" customHeight="1" x14ac:dyDescent="0.3">
      <c r="B2961" s="104"/>
      <c r="C2961" s="105"/>
      <c r="D2961" s="106"/>
      <c r="E2961" s="107"/>
      <c r="F2961" s="105"/>
      <c r="G2961" s="107"/>
      <c r="H2961" s="105"/>
      <c r="I2961" s="105"/>
      <c r="J2961" s="107"/>
      <c r="K2961" s="105"/>
      <c r="L2961" s="105"/>
      <c r="M2961" s="105"/>
      <c r="N2961" s="105"/>
      <c r="O2961" s="131"/>
      <c r="P2961" s="109"/>
      <c r="Q2961" s="110"/>
      <c r="R2961" s="110"/>
      <c r="S2961" s="110"/>
      <c r="T2961" s="110"/>
      <c r="U2961" s="111"/>
      <c r="V2961" s="111"/>
      <c r="W2961" s="112"/>
      <c r="X2961" s="113"/>
      <c r="Y2961" s="114"/>
      <c r="Z2961" s="115"/>
      <c r="AA2961" s="116"/>
      <c r="AB2961" s="117" t="b">
        <f t="shared" si="414"/>
        <v>0</v>
      </c>
      <c r="AC2961" s="117">
        <f t="shared" si="415"/>
        <v>0</v>
      </c>
      <c r="AD2961" s="118"/>
      <c r="AE2961" s="117" t="b">
        <f t="shared" si="416"/>
        <v>0</v>
      </c>
      <c r="AF2961" s="117">
        <f t="shared" si="417"/>
        <v>0</v>
      </c>
      <c r="AG2961" s="119">
        <f t="shared" si="418"/>
        <v>0</v>
      </c>
      <c r="AH2961" s="120" t="b">
        <f t="shared" si="419"/>
        <v>0</v>
      </c>
      <c r="AI2961" s="121">
        <f t="shared" si="420"/>
        <v>0</v>
      </c>
      <c r="AJ2961" s="122">
        <f>+C2961</f>
        <v>0</v>
      </c>
      <c r="AK2961" s="122" t="str">
        <f>IF(ISNA(VLOOKUP(postponeList!D2961,[1]Sheet!$A$2:$B$12,2,FALSE))," ",(VLOOKUP(postponeList!D2961,[1]Sheet!$A$2:$B$12,2,FALSE)))</f>
        <v xml:space="preserve"> </v>
      </c>
      <c r="AL2961" s="122" t="str">
        <f>IF(ISNA(VLOOKUP(E2961,[1]Sheet!$G$2:$H$40,2,FALSE))," ",VLOOKUP(E2961,[1]Sheet!$G$2:$H$40,2,FALSE))</f>
        <v xml:space="preserve"> </v>
      </c>
      <c r="AM2961" s="122" t="str">
        <f>IF(ISNA(VLOOKUP(G2961,[1]Sheet!$K$2:$L$159,2,FALSE))," ",(VLOOKUP(G2961,[1]Sheet!$K$2:$L$159,2,FALSE)))</f>
        <v xml:space="preserve"> </v>
      </c>
      <c r="AN2961" s="122" t="str">
        <f>IF(ISNA(VLOOKUP(I2961&amp;C2961,[1]Sheet!$D$2:$E$228,2,FALSE))," ",VLOOKUP(I2961&amp;C2961,[1]Sheet!$D$2:$E$228,2,FALSE))</f>
        <v xml:space="preserve"> </v>
      </c>
      <c r="AO2961" s="122" t="str">
        <f>+I2961&amp;C2961</f>
        <v/>
      </c>
      <c r="AP2961" s="122" t="str">
        <f>C2961&amp;D2961&amp;E2961&amp;G2961&amp;I2961&amp;O2961</f>
        <v/>
      </c>
      <c r="AQ2961" s="122" t="str">
        <f>B2961&amp;D2961&amp;N2961</f>
        <v/>
      </c>
      <c r="AR2961" s="123" t="str">
        <f>+D2961&amp;J2961</f>
        <v/>
      </c>
      <c r="AS2961" s="124" t="str">
        <f t="shared" si="421"/>
        <v/>
      </c>
      <c r="AT2961" s="125" t="str">
        <f t="shared" si="422"/>
        <v/>
      </c>
      <c r="AU2961" s="125" t="str">
        <f>IF(NOT(AT2961=""),VLOOKUP(AT2961,[1]PSI_Category!A:B,2,0),"")</f>
        <v/>
      </c>
      <c r="AV2961" s="167"/>
      <c r="AW2961" s="167"/>
      <c r="AX2961" s="167"/>
    </row>
    <row r="2962" spans="2:50" s="133" customFormat="1" ht="11.4" customHeight="1" x14ac:dyDescent="0.3">
      <c r="B2962" s="104"/>
      <c r="C2962" s="105"/>
      <c r="D2962" s="106"/>
      <c r="E2962" s="107"/>
      <c r="F2962" s="105"/>
      <c r="G2962" s="107"/>
      <c r="H2962" s="105"/>
      <c r="I2962" s="105"/>
      <c r="J2962" s="107"/>
      <c r="K2962" s="105"/>
      <c r="L2962" s="105"/>
      <c r="M2962" s="105"/>
      <c r="N2962" s="105"/>
      <c r="O2962" s="131"/>
      <c r="P2962" s="109"/>
      <c r="Q2962" s="110"/>
      <c r="R2962" s="110"/>
      <c r="S2962" s="110"/>
      <c r="T2962" s="110"/>
      <c r="U2962" s="111"/>
      <c r="V2962" s="111"/>
      <c r="W2962" s="112"/>
      <c r="X2962" s="113"/>
      <c r="Y2962" s="114"/>
      <c r="Z2962" s="115"/>
      <c r="AA2962" s="116"/>
      <c r="AB2962" s="117" t="b">
        <f t="shared" si="414"/>
        <v>0</v>
      </c>
      <c r="AC2962" s="117">
        <f t="shared" si="415"/>
        <v>0</v>
      </c>
      <c r="AD2962" s="118"/>
      <c r="AE2962" s="117" t="b">
        <f t="shared" si="416"/>
        <v>0</v>
      </c>
      <c r="AF2962" s="117">
        <f t="shared" si="417"/>
        <v>0</v>
      </c>
      <c r="AG2962" s="119">
        <f t="shared" si="418"/>
        <v>0</v>
      </c>
      <c r="AH2962" s="120" t="b">
        <f t="shared" si="419"/>
        <v>0</v>
      </c>
      <c r="AI2962" s="121">
        <f t="shared" si="420"/>
        <v>0</v>
      </c>
      <c r="AJ2962" s="122">
        <f>+C2962</f>
        <v>0</v>
      </c>
      <c r="AK2962" s="122" t="str">
        <f>IF(ISNA(VLOOKUP(postponeList!D2962,[1]Sheet!$A$2:$B$12,2,FALSE))," ",(VLOOKUP(postponeList!D2962,[1]Sheet!$A$2:$B$12,2,FALSE)))</f>
        <v xml:space="preserve"> </v>
      </c>
      <c r="AL2962" s="122" t="str">
        <f>IF(ISNA(VLOOKUP(E2962,[1]Sheet!$G$2:$H$40,2,FALSE))," ",VLOOKUP(E2962,[1]Sheet!$G$2:$H$40,2,FALSE))</f>
        <v xml:space="preserve"> </v>
      </c>
      <c r="AM2962" s="122" t="str">
        <f>IF(ISNA(VLOOKUP(G2962,[1]Sheet!$K$2:$L$159,2,FALSE))," ",(VLOOKUP(G2962,[1]Sheet!$K$2:$L$159,2,FALSE)))</f>
        <v xml:space="preserve"> </v>
      </c>
      <c r="AN2962" s="122" t="str">
        <f>IF(ISNA(VLOOKUP(I2962&amp;C2962,[1]Sheet!$D$2:$E$228,2,FALSE))," ",VLOOKUP(I2962&amp;C2962,[1]Sheet!$D$2:$E$228,2,FALSE))</f>
        <v xml:space="preserve"> </v>
      </c>
      <c r="AO2962" s="122" t="str">
        <f>+I2962&amp;C2962</f>
        <v/>
      </c>
      <c r="AP2962" s="122" t="str">
        <f>C2962&amp;D2962&amp;E2962&amp;G2962&amp;I2962&amp;O2962</f>
        <v/>
      </c>
      <c r="AQ2962" s="122" t="str">
        <f>B2962&amp;D2962&amp;N2962</f>
        <v/>
      </c>
      <c r="AR2962" s="123" t="str">
        <f>+D2962&amp;J2962</f>
        <v/>
      </c>
      <c r="AS2962" s="124" t="str">
        <f t="shared" si="421"/>
        <v/>
      </c>
      <c r="AT2962" s="125" t="str">
        <f t="shared" si="422"/>
        <v/>
      </c>
      <c r="AU2962" s="125" t="str">
        <f>IF(NOT(AT2962=""),VLOOKUP(AT2962,[1]PSI_Category!A:B,2,0),"")</f>
        <v/>
      </c>
      <c r="AV2962" s="167"/>
      <c r="AW2962" s="167"/>
      <c r="AX2962" s="167"/>
    </row>
    <row r="2963" spans="2:50" s="133" customFormat="1" ht="11.4" customHeight="1" x14ac:dyDescent="0.3">
      <c r="B2963" s="104"/>
      <c r="C2963" s="105"/>
      <c r="D2963" s="106"/>
      <c r="E2963" s="107"/>
      <c r="F2963" s="105"/>
      <c r="G2963" s="107"/>
      <c r="H2963" s="105"/>
      <c r="I2963" s="105"/>
      <c r="J2963" s="107"/>
      <c r="K2963" s="105"/>
      <c r="L2963" s="105"/>
      <c r="M2963" s="105"/>
      <c r="N2963" s="105"/>
      <c r="O2963" s="131"/>
      <c r="P2963" s="109"/>
      <c r="Q2963" s="110"/>
      <c r="R2963" s="110"/>
      <c r="S2963" s="110"/>
      <c r="T2963" s="110"/>
      <c r="U2963" s="111"/>
      <c r="V2963" s="111"/>
      <c r="W2963" s="112"/>
      <c r="X2963" s="113"/>
      <c r="Y2963" s="114"/>
      <c r="Z2963" s="115"/>
      <c r="AA2963" s="116"/>
      <c r="AB2963" s="117" t="b">
        <f t="shared" si="414"/>
        <v>0</v>
      </c>
      <c r="AC2963" s="117">
        <f t="shared" si="415"/>
        <v>0</v>
      </c>
      <c r="AD2963" s="118"/>
      <c r="AE2963" s="117" t="b">
        <f t="shared" si="416"/>
        <v>0</v>
      </c>
      <c r="AF2963" s="117">
        <f t="shared" si="417"/>
        <v>0</v>
      </c>
      <c r="AG2963" s="119">
        <f t="shared" si="418"/>
        <v>0</v>
      </c>
      <c r="AH2963" s="120" t="b">
        <f t="shared" si="419"/>
        <v>0</v>
      </c>
      <c r="AI2963" s="121">
        <f t="shared" si="420"/>
        <v>0</v>
      </c>
      <c r="AJ2963" s="122">
        <f>+C2963</f>
        <v>0</v>
      </c>
      <c r="AK2963" s="122" t="str">
        <f>IF(ISNA(VLOOKUP(postponeList!D2963,[1]Sheet!$A$2:$B$12,2,FALSE))," ",(VLOOKUP(postponeList!D2963,[1]Sheet!$A$2:$B$12,2,FALSE)))</f>
        <v xml:space="preserve"> </v>
      </c>
      <c r="AL2963" s="122" t="str">
        <f>IF(ISNA(VLOOKUP(E2963,[1]Sheet!$G$2:$H$40,2,FALSE))," ",VLOOKUP(E2963,[1]Sheet!$G$2:$H$40,2,FALSE))</f>
        <v xml:space="preserve"> </v>
      </c>
      <c r="AM2963" s="122" t="str">
        <f>IF(ISNA(VLOOKUP(G2963,[1]Sheet!$K$2:$L$159,2,FALSE))," ",(VLOOKUP(G2963,[1]Sheet!$K$2:$L$159,2,FALSE)))</f>
        <v xml:space="preserve"> </v>
      </c>
      <c r="AN2963" s="122" t="str">
        <f>IF(ISNA(VLOOKUP(I2963&amp;C2963,[1]Sheet!$D$2:$E$228,2,FALSE))," ",VLOOKUP(I2963&amp;C2963,[1]Sheet!$D$2:$E$228,2,FALSE))</f>
        <v xml:space="preserve"> </v>
      </c>
      <c r="AO2963" s="122" t="str">
        <f>+I2963&amp;C2963</f>
        <v/>
      </c>
      <c r="AP2963" s="122" t="str">
        <f>C2963&amp;D2963&amp;E2963&amp;G2963&amp;I2963&amp;O2963</f>
        <v/>
      </c>
      <c r="AQ2963" s="122" t="str">
        <f>B2963&amp;D2963&amp;N2963</f>
        <v/>
      </c>
      <c r="AR2963" s="123" t="str">
        <f>+D2963&amp;J2963</f>
        <v/>
      </c>
      <c r="AS2963" s="124" t="str">
        <f t="shared" si="421"/>
        <v/>
      </c>
      <c r="AT2963" s="125" t="str">
        <f t="shared" si="422"/>
        <v/>
      </c>
      <c r="AU2963" s="125" t="str">
        <f>IF(NOT(AT2963=""),VLOOKUP(AT2963,[1]PSI_Category!A:B,2,0),"")</f>
        <v/>
      </c>
      <c r="AV2963" s="167"/>
      <c r="AW2963" s="167"/>
      <c r="AX2963" s="167"/>
    </row>
    <row r="2964" spans="2:50" s="133" customFormat="1" ht="11.4" customHeight="1" x14ac:dyDescent="0.3">
      <c r="B2964" s="104"/>
      <c r="C2964" s="105"/>
      <c r="D2964" s="106"/>
      <c r="E2964" s="107"/>
      <c r="F2964" s="105"/>
      <c r="G2964" s="107"/>
      <c r="H2964" s="105"/>
      <c r="I2964" s="105"/>
      <c r="J2964" s="107"/>
      <c r="K2964" s="105"/>
      <c r="L2964" s="105"/>
      <c r="M2964" s="105"/>
      <c r="N2964" s="105"/>
      <c r="O2964" s="131"/>
      <c r="P2964" s="109"/>
      <c r="Q2964" s="110"/>
      <c r="R2964" s="110"/>
      <c r="S2964" s="110"/>
      <c r="T2964" s="110"/>
      <c r="U2964" s="111"/>
      <c r="V2964" s="111"/>
      <c r="W2964" s="112"/>
      <c r="X2964" s="113"/>
      <c r="Y2964" s="114"/>
      <c r="Z2964" s="115"/>
      <c r="AA2964" s="116"/>
      <c r="AB2964" s="117" t="b">
        <f t="shared" si="414"/>
        <v>0</v>
      </c>
      <c r="AC2964" s="117">
        <f t="shared" si="415"/>
        <v>0</v>
      </c>
      <c r="AD2964" s="118"/>
      <c r="AE2964" s="117" t="b">
        <f t="shared" si="416"/>
        <v>0</v>
      </c>
      <c r="AF2964" s="117">
        <f t="shared" si="417"/>
        <v>0</v>
      </c>
      <c r="AG2964" s="119">
        <f t="shared" si="418"/>
        <v>0</v>
      </c>
      <c r="AH2964" s="120" t="b">
        <f t="shared" si="419"/>
        <v>0</v>
      </c>
      <c r="AI2964" s="121">
        <f t="shared" si="420"/>
        <v>0</v>
      </c>
      <c r="AJ2964" s="122">
        <f>+C2964</f>
        <v>0</v>
      </c>
      <c r="AK2964" s="122" t="str">
        <f>IF(ISNA(VLOOKUP(postponeList!D2964,[1]Sheet!$A$2:$B$12,2,FALSE))," ",(VLOOKUP(postponeList!D2964,[1]Sheet!$A$2:$B$12,2,FALSE)))</f>
        <v xml:space="preserve"> </v>
      </c>
      <c r="AL2964" s="122" t="str">
        <f>IF(ISNA(VLOOKUP(E2964,[1]Sheet!$G$2:$H$40,2,FALSE))," ",VLOOKUP(E2964,[1]Sheet!$G$2:$H$40,2,FALSE))</f>
        <v xml:space="preserve"> </v>
      </c>
      <c r="AM2964" s="122" t="str">
        <f>IF(ISNA(VLOOKUP(G2964,[1]Sheet!$K$2:$L$159,2,FALSE))," ",(VLOOKUP(G2964,[1]Sheet!$K$2:$L$159,2,FALSE)))</f>
        <v xml:space="preserve"> </v>
      </c>
      <c r="AN2964" s="122" t="str">
        <f>IF(ISNA(VLOOKUP(I2964&amp;C2964,[1]Sheet!$D$2:$E$228,2,FALSE))," ",VLOOKUP(I2964&amp;C2964,[1]Sheet!$D$2:$E$228,2,FALSE))</f>
        <v xml:space="preserve"> </v>
      </c>
      <c r="AO2964" s="122" t="str">
        <f>+I2964&amp;C2964</f>
        <v/>
      </c>
      <c r="AP2964" s="122" t="str">
        <f>C2964&amp;D2964&amp;E2964&amp;G2964&amp;I2964&amp;O2964</f>
        <v/>
      </c>
      <c r="AQ2964" s="122" t="str">
        <f>B2964&amp;D2964&amp;N2964</f>
        <v/>
      </c>
      <c r="AR2964" s="123" t="str">
        <f>+D2964&amp;J2964</f>
        <v/>
      </c>
      <c r="AS2964" s="124" t="str">
        <f t="shared" si="421"/>
        <v/>
      </c>
      <c r="AT2964" s="125" t="str">
        <f t="shared" si="422"/>
        <v/>
      </c>
      <c r="AU2964" s="125" t="str">
        <f>IF(NOT(AT2964=""),VLOOKUP(AT2964,[1]PSI_Category!A:B,2,0),"")</f>
        <v/>
      </c>
      <c r="AV2964" s="167"/>
      <c r="AW2964" s="167"/>
      <c r="AX2964" s="167"/>
    </row>
    <row r="2965" spans="2:50" s="133" customFormat="1" ht="11.4" customHeight="1" x14ac:dyDescent="0.3">
      <c r="B2965" s="104"/>
      <c r="C2965" s="105"/>
      <c r="D2965" s="106"/>
      <c r="E2965" s="107"/>
      <c r="F2965" s="105"/>
      <c r="G2965" s="107"/>
      <c r="H2965" s="105"/>
      <c r="I2965" s="105"/>
      <c r="J2965" s="107"/>
      <c r="K2965" s="105"/>
      <c r="L2965" s="105"/>
      <c r="M2965" s="105"/>
      <c r="N2965" s="105"/>
      <c r="O2965" s="131"/>
      <c r="P2965" s="109"/>
      <c r="Q2965" s="110"/>
      <c r="R2965" s="110"/>
      <c r="S2965" s="110"/>
      <c r="T2965" s="110"/>
      <c r="U2965" s="111"/>
      <c r="V2965" s="111"/>
      <c r="W2965" s="112"/>
      <c r="X2965" s="113"/>
      <c r="Y2965" s="114"/>
      <c r="Z2965" s="115"/>
      <c r="AA2965" s="116"/>
      <c r="AB2965" s="117" t="b">
        <f t="shared" si="414"/>
        <v>0</v>
      </c>
      <c r="AC2965" s="117">
        <f t="shared" si="415"/>
        <v>0</v>
      </c>
      <c r="AD2965" s="118"/>
      <c r="AE2965" s="117" t="b">
        <f t="shared" si="416"/>
        <v>0</v>
      </c>
      <c r="AF2965" s="117">
        <f t="shared" si="417"/>
        <v>0</v>
      </c>
      <c r="AG2965" s="119">
        <f t="shared" si="418"/>
        <v>0</v>
      </c>
      <c r="AH2965" s="120" t="b">
        <f t="shared" si="419"/>
        <v>0</v>
      </c>
      <c r="AI2965" s="121">
        <f t="shared" si="420"/>
        <v>0</v>
      </c>
      <c r="AJ2965" s="122">
        <f>+C2965</f>
        <v>0</v>
      </c>
      <c r="AK2965" s="122" t="str">
        <f>IF(ISNA(VLOOKUP(postponeList!D2965,[1]Sheet!$A$2:$B$12,2,FALSE))," ",(VLOOKUP(postponeList!D2965,[1]Sheet!$A$2:$B$12,2,FALSE)))</f>
        <v xml:space="preserve"> </v>
      </c>
      <c r="AL2965" s="122" t="str">
        <f>IF(ISNA(VLOOKUP(E2965,[1]Sheet!$G$2:$H$40,2,FALSE))," ",VLOOKUP(E2965,[1]Sheet!$G$2:$H$40,2,FALSE))</f>
        <v xml:space="preserve"> </v>
      </c>
      <c r="AM2965" s="122" t="str">
        <f>IF(ISNA(VLOOKUP(G2965,[1]Sheet!$K$2:$L$159,2,FALSE))," ",(VLOOKUP(G2965,[1]Sheet!$K$2:$L$159,2,FALSE)))</f>
        <v xml:space="preserve"> </v>
      </c>
      <c r="AN2965" s="122" t="str">
        <f>IF(ISNA(VLOOKUP(I2965&amp;C2965,[1]Sheet!$D$2:$E$228,2,FALSE))," ",VLOOKUP(I2965&amp;C2965,[1]Sheet!$D$2:$E$228,2,FALSE))</f>
        <v xml:space="preserve"> </v>
      </c>
      <c r="AO2965" s="122" t="str">
        <f>+I2965&amp;C2965</f>
        <v/>
      </c>
      <c r="AP2965" s="122" t="str">
        <f>C2965&amp;D2965&amp;E2965&amp;G2965&amp;I2965&amp;O2965</f>
        <v/>
      </c>
      <c r="AQ2965" s="122" t="str">
        <f>B2965&amp;D2965&amp;N2965</f>
        <v/>
      </c>
      <c r="AR2965" s="123" t="str">
        <f>+D2965&amp;J2965</f>
        <v/>
      </c>
      <c r="AS2965" s="124" t="str">
        <f t="shared" si="421"/>
        <v/>
      </c>
      <c r="AT2965" s="125" t="str">
        <f t="shared" si="422"/>
        <v/>
      </c>
      <c r="AU2965" s="125" t="str">
        <f>IF(NOT(AT2965=""),VLOOKUP(AT2965,[1]PSI_Category!A:B,2,0),"")</f>
        <v/>
      </c>
      <c r="AV2965" s="167"/>
      <c r="AW2965" s="167"/>
      <c r="AX2965" s="167"/>
    </row>
    <row r="2966" spans="2:50" s="133" customFormat="1" ht="11.4" customHeight="1" x14ac:dyDescent="0.3">
      <c r="B2966" s="104"/>
      <c r="C2966" s="105"/>
      <c r="D2966" s="106"/>
      <c r="E2966" s="107"/>
      <c r="F2966" s="105"/>
      <c r="G2966" s="107"/>
      <c r="H2966" s="105"/>
      <c r="I2966" s="105"/>
      <c r="J2966" s="107"/>
      <c r="K2966" s="105"/>
      <c r="L2966" s="105"/>
      <c r="M2966" s="105"/>
      <c r="N2966" s="105"/>
      <c r="O2966" s="131"/>
      <c r="P2966" s="109"/>
      <c r="Q2966" s="110"/>
      <c r="R2966" s="110"/>
      <c r="S2966" s="110"/>
      <c r="T2966" s="110"/>
      <c r="U2966" s="111"/>
      <c r="V2966" s="111"/>
      <c r="W2966" s="112"/>
      <c r="X2966" s="113"/>
      <c r="Y2966" s="114"/>
      <c r="Z2966" s="115"/>
      <c r="AA2966" s="116"/>
      <c r="AB2966" s="117" t="b">
        <f t="shared" si="414"/>
        <v>0</v>
      </c>
      <c r="AC2966" s="117">
        <f t="shared" si="415"/>
        <v>0</v>
      </c>
      <c r="AD2966" s="118"/>
      <c r="AE2966" s="117" t="b">
        <f t="shared" si="416"/>
        <v>0</v>
      </c>
      <c r="AF2966" s="117">
        <f t="shared" si="417"/>
        <v>0</v>
      </c>
      <c r="AG2966" s="119">
        <f t="shared" si="418"/>
        <v>0</v>
      </c>
      <c r="AH2966" s="120" t="b">
        <f t="shared" si="419"/>
        <v>0</v>
      </c>
      <c r="AI2966" s="121">
        <f t="shared" si="420"/>
        <v>0</v>
      </c>
      <c r="AJ2966" s="122">
        <f>+C2966</f>
        <v>0</v>
      </c>
      <c r="AK2966" s="122" t="str">
        <f>IF(ISNA(VLOOKUP(postponeList!D2966,[1]Sheet!$A$2:$B$12,2,FALSE))," ",(VLOOKUP(postponeList!D2966,[1]Sheet!$A$2:$B$12,2,FALSE)))</f>
        <v xml:space="preserve"> </v>
      </c>
      <c r="AL2966" s="122" t="str">
        <f>IF(ISNA(VLOOKUP(E2966,[1]Sheet!$G$2:$H$40,2,FALSE))," ",VLOOKUP(E2966,[1]Sheet!$G$2:$H$40,2,FALSE))</f>
        <v xml:space="preserve"> </v>
      </c>
      <c r="AM2966" s="122" t="str">
        <f>IF(ISNA(VLOOKUP(G2966,[1]Sheet!$K$2:$L$159,2,FALSE))," ",(VLOOKUP(G2966,[1]Sheet!$K$2:$L$159,2,FALSE)))</f>
        <v xml:space="preserve"> </v>
      </c>
      <c r="AN2966" s="122" t="str">
        <f>IF(ISNA(VLOOKUP(I2966&amp;C2966,[1]Sheet!$D$2:$E$228,2,FALSE))," ",VLOOKUP(I2966&amp;C2966,[1]Sheet!$D$2:$E$228,2,FALSE))</f>
        <v xml:space="preserve"> </v>
      </c>
      <c r="AO2966" s="122" t="str">
        <f>+I2966&amp;C2966</f>
        <v/>
      </c>
      <c r="AP2966" s="122" t="str">
        <f>C2966&amp;D2966&amp;E2966&amp;G2966&amp;I2966&amp;O2966</f>
        <v/>
      </c>
      <c r="AQ2966" s="122" t="str">
        <f>B2966&amp;D2966&amp;N2966</f>
        <v/>
      </c>
      <c r="AR2966" s="123" t="str">
        <f>+D2966&amp;J2966</f>
        <v/>
      </c>
      <c r="AS2966" s="124" t="str">
        <f t="shared" si="421"/>
        <v/>
      </c>
      <c r="AT2966" s="125" t="str">
        <f t="shared" si="422"/>
        <v/>
      </c>
      <c r="AU2966" s="125" t="str">
        <f>IF(NOT(AT2966=""),VLOOKUP(AT2966,[1]PSI_Category!A:B,2,0),"")</f>
        <v/>
      </c>
      <c r="AV2966" s="167"/>
      <c r="AW2966" s="167"/>
      <c r="AX2966" s="167"/>
    </row>
    <row r="2967" spans="2:50" s="133" customFormat="1" ht="11.4" customHeight="1" x14ac:dyDescent="0.3">
      <c r="B2967" s="104"/>
      <c r="C2967" s="105"/>
      <c r="D2967" s="106"/>
      <c r="E2967" s="107"/>
      <c r="F2967" s="105"/>
      <c r="G2967" s="107"/>
      <c r="H2967" s="105"/>
      <c r="I2967" s="105"/>
      <c r="J2967" s="107"/>
      <c r="K2967" s="105"/>
      <c r="L2967" s="105"/>
      <c r="M2967" s="105"/>
      <c r="N2967" s="105"/>
      <c r="O2967" s="131"/>
      <c r="P2967" s="109"/>
      <c r="Q2967" s="110"/>
      <c r="R2967" s="110"/>
      <c r="S2967" s="110"/>
      <c r="T2967" s="110"/>
      <c r="U2967" s="111"/>
      <c r="V2967" s="111"/>
      <c r="W2967" s="112"/>
      <c r="X2967" s="113"/>
      <c r="Y2967" s="114"/>
      <c r="Z2967" s="115"/>
      <c r="AA2967" s="116"/>
      <c r="AB2967" s="117" t="b">
        <f t="shared" si="414"/>
        <v>0</v>
      </c>
      <c r="AC2967" s="117">
        <f t="shared" si="415"/>
        <v>0</v>
      </c>
      <c r="AD2967" s="118"/>
      <c r="AE2967" s="117" t="b">
        <f t="shared" si="416"/>
        <v>0</v>
      </c>
      <c r="AF2967" s="117">
        <f t="shared" si="417"/>
        <v>0</v>
      </c>
      <c r="AG2967" s="119">
        <f t="shared" si="418"/>
        <v>0</v>
      </c>
      <c r="AH2967" s="120" t="b">
        <f t="shared" si="419"/>
        <v>0</v>
      </c>
      <c r="AI2967" s="121">
        <f t="shared" si="420"/>
        <v>0</v>
      </c>
      <c r="AJ2967" s="122">
        <f>+C2967</f>
        <v>0</v>
      </c>
      <c r="AK2967" s="122" t="str">
        <f>IF(ISNA(VLOOKUP(postponeList!D2967,[1]Sheet!$A$2:$B$12,2,FALSE))," ",(VLOOKUP(postponeList!D2967,[1]Sheet!$A$2:$B$12,2,FALSE)))</f>
        <v xml:space="preserve"> </v>
      </c>
      <c r="AL2967" s="122" t="str">
        <f>IF(ISNA(VLOOKUP(E2967,[1]Sheet!$G$2:$H$40,2,FALSE))," ",VLOOKUP(E2967,[1]Sheet!$G$2:$H$40,2,FALSE))</f>
        <v xml:space="preserve"> </v>
      </c>
      <c r="AM2967" s="122" t="str">
        <f>IF(ISNA(VLOOKUP(G2967,[1]Sheet!$K$2:$L$159,2,FALSE))," ",(VLOOKUP(G2967,[1]Sheet!$K$2:$L$159,2,FALSE)))</f>
        <v xml:space="preserve"> </v>
      </c>
      <c r="AN2967" s="122" t="str">
        <f>IF(ISNA(VLOOKUP(I2967&amp;C2967,[1]Sheet!$D$2:$E$228,2,FALSE))," ",VLOOKUP(I2967&amp;C2967,[1]Sheet!$D$2:$E$228,2,FALSE))</f>
        <v xml:space="preserve"> </v>
      </c>
      <c r="AO2967" s="122" t="str">
        <f>+I2967&amp;C2967</f>
        <v/>
      </c>
      <c r="AP2967" s="122" t="str">
        <f>C2967&amp;D2967&amp;E2967&amp;G2967&amp;I2967&amp;O2967</f>
        <v/>
      </c>
      <c r="AQ2967" s="122" t="str">
        <f>B2967&amp;D2967&amp;N2967</f>
        <v/>
      </c>
      <c r="AR2967" s="123" t="str">
        <f>+D2967&amp;J2967</f>
        <v/>
      </c>
      <c r="AS2967" s="124" t="str">
        <f t="shared" si="421"/>
        <v/>
      </c>
      <c r="AT2967" s="125" t="str">
        <f t="shared" si="422"/>
        <v/>
      </c>
      <c r="AU2967" s="125" t="str">
        <f>IF(NOT(AT2967=""),VLOOKUP(AT2967,[1]PSI_Category!A:B,2,0),"")</f>
        <v/>
      </c>
      <c r="AV2967" s="167"/>
      <c r="AW2967" s="167"/>
      <c r="AX2967" s="167"/>
    </row>
    <row r="2968" spans="2:50" s="133" customFormat="1" ht="11.4" customHeight="1" x14ac:dyDescent="0.3">
      <c r="B2968" s="104"/>
      <c r="C2968" s="105"/>
      <c r="D2968" s="106"/>
      <c r="E2968" s="107"/>
      <c r="F2968" s="105"/>
      <c r="G2968" s="107"/>
      <c r="H2968" s="105"/>
      <c r="I2968" s="105"/>
      <c r="J2968" s="107"/>
      <c r="K2968" s="105"/>
      <c r="L2968" s="105"/>
      <c r="M2968" s="105"/>
      <c r="N2968" s="105"/>
      <c r="O2968" s="131"/>
      <c r="P2968" s="109"/>
      <c r="Q2968" s="110"/>
      <c r="R2968" s="110"/>
      <c r="S2968" s="110"/>
      <c r="T2968" s="110"/>
      <c r="U2968" s="111"/>
      <c r="V2968" s="111"/>
      <c r="W2968" s="112"/>
      <c r="X2968" s="113"/>
      <c r="Y2968" s="114"/>
      <c r="Z2968" s="115"/>
      <c r="AA2968" s="116"/>
      <c r="AB2968" s="117" t="b">
        <f t="shared" si="414"/>
        <v>0</v>
      </c>
      <c r="AC2968" s="117">
        <f t="shared" si="415"/>
        <v>0</v>
      </c>
      <c r="AD2968" s="118"/>
      <c r="AE2968" s="117" t="b">
        <f t="shared" si="416"/>
        <v>0</v>
      </c>
      <c r="AF2968" s="117">
        <f t="shared" si="417"/>
        <v>0</v>
      </c>
      <c r="AG2968" s="119">
        <f t="shared" si="418"/>
        <v>0</v>
      </c>
      <c r="AH2968" s="120" t="b">
        <f t="shared" si="419"/>
        <v>0</v>
      </c>
      <c r="AI2968" s="121">
        <f t="shared" si="420"/>
        <v>0</v>
      </c>
      <c r="AJ2968" s="122">
        <f>+C2968</f>
        <v>0</v>
      </c>
      <c r="AK2968" s="122" t="str">
        <f>IF(ISNA(VLOOKUP(postponeList!D2968,[1]Sheet!$A$2:$B$12,2,FALSE))," ",(VLOOKUP(postponeList!D2968,[1]Sheet!$A$2:$B$12,2,FALSE)))</f>
        <v xml:space="preserve"> </v>
      </c>
      <c r="AL2968" s="122" t="str">
        <f>IF(ISNA(VLOOKUP(E2968,[1]Sheet!$G$2:$H$40,2,FALSE))," ",VLOOKUP(E2968,[1]Sheet!$G$2:$H$40,2,FALSE))</f>
        <v xml:space="preserve"> </v>
      </c>
      <c r="AM2968" s="122" t="str">
        <f>IF(ISNA(VLOOKUP(G2968,[1]Sheet!$K$2:$L$159,2,FALSE))," ",(VLOOKUP(G2968,[1]Sheet!$K$2:$L$159,2,FALSE)))</f>
        <v xml:space="preserve"> </v>
      </c>
      <c r="AN2968" s="122" t="str">
        <f>IF(ISNA(VLOOKUP(I2968&amp;C2968,[1]Sheet!$D$2:$E$228,2,FALSE))," ",VLOOKUP(I2968&amp;C2968,[1]Sheet!$D$2:$E$228,2,FALSE))</f>
        <v xml:space="preserve"> </v>
      </c>
      <c r="AO2968" s="122" t="str">
        <f>+I2968&amp;C2968</f>
        <v/>
      </c>
      <c r="AP2968" s="122" t="str">
        <f>C2968&amp;D2968&amp;E2968&amp;G2968&amp;I2968&amp;O2968</f>
        <v/>
      </c>
      <c r="AQ2968" s="122" t="str">
        <f>B2968&amp;D2968&amp;N2968</f>
        <v/>
      </c>
      <c r="AR2968" s="123" t="str">
        <f>+D2968&amp;J2968</f>
        <v/>
      </c>
      <c r="AS2968" s="124" t="str">
        <f t="shared" si="421"/>
        <v/>
      </c>
      <c r="AT2968" s="125" t="str">
        <f t="shared" si="422"/>
        <v/>
      </c>
      <c r="AU2968" s="125" t="str">
        <f>IF(NOT(AT2968=""),VLOOKUP(AT2968,[1]PSI_Category!A:B,2,0),"")</f>
        <v/>
      </c>
      <c r="AV2968" s="167"/>
      <c r="AW2968" s="167"/>
      <c r="AX2968" s="167"/>
    </row>
    <row r="2969" spans="2:50" s="133" customFormat="1" ht="11.4" customHeight="1" x14ac:dyDescent="0.3">
      <c r="B2969" s="104"/>
      <c r="C2969" s="105"/>
      <c r="D2969" s="106"/>
      <c r="E2969" s="107"/>
      <c r="F2969" s="105"/>
      <c r="G2969" s="107"/>
      <c r="H2969" s="105"/>
      <c r="I2969" s="105"/>
      <c r="J2969" s="107"/>
      <c r="K2969" s="105"/>
      <c r="L2969" s="105"/>
      <c r="M2969" s="105"/>
      <c r="N2969" s="105"/>
      <c r="O2969" s="131"/>
      <c r="P2969" s="109"/>
      <c r="Q2969" s="110"/>
      <c r="R2969" s="110"/>
      <c r="S2969" s="110"/>
      <c r="T2969" s="110"/>
      <c r="U2969" s="111"/>
      <c r="V2969" s="111"/>
      <c r="W2969" s="112"/>
      <c r="X2969" s="113"/>
      <c r="Y2969" s="114"/>
      <c r="Z2969" s="115"/>
      <c r="AA2969" s="116"/>
      <c r="AB2969" s="117" t="b">
        <f t="shared" si="414"/>
        <v>0</v>
      </c>
      <c r="AC2969" s="117">
        <f t="shared" si="415"/>
        <v>0</v>
      </c>
      <c r="AD2969" s="118"/>
      <c r="AE2969" s="117" t="b">
        <f t="shared" si="416"/>
        <v>0</v>
      </c>
      <c r="AF2969" s="117">
        <f t="shared" si="417"/>
        <v>0</v>
      </c>
      <c r="AG2969" s="119">
        <f t="shared" si="418"/>
        <v>0</v>
      </c>
      <c r="AH2969" s="120" t="b">
        <f t="shared" si="419"/>
        <v>0</v>
      </c>
      <c r="AI2969" s="121">
        <f t="shared" si="420"/>
        <v>0</v>
      </c>
      <c r="AJ2969" s="122">
        <f>+C2969</f>
        <v>0</v>
      </c>
      <c r="AK2969" s="122" t="str">
        <f>IF(ISNA(VLOOKUP(postponeList!D2969,[1]Sheet!$A$2:$B$12,2,FALSE))," ",(VLOOKUP(postponeList!D2969,[1]Sheet!$A$2:$B$12,2,FALSE)))</f>
        <v xml:space="preserve"> </v>
      </c>
      <c r="AL2969" s="122" t="str">
        <f>IF(ISNA(VLOOKUP(E2969,[1]Sheet!$G$2:$H$40,2,FALSE))," ",VLOOKUP(E2969,[1]Sheet!$G$2:$H$40,2,FALSE))</f>
        <v xml:space="preserve"> </v>
      </c>
      <c r="AM2969" s="122" t="str">
        <f>IF(ISNA(VLOOKUP(G2969,[1]Sheet!$K$2:$L$159,2,FALSE))," ",(VLOOKUP(G2969,[1]Sheet!$K$2:$L$159,2,FALSE)))</f>
        <v xml:space="preserve"> </v>
      </c>
      <c r="AN2969" s="122" t="str">
        <f>IF(ISNA(VLOOKUP(I2969&amp;C2969,[1]Sheet!$D$2:$E$228,2,FALSE))," ",VLOOKUP(I2969&amp;C2969,[1]Sheet!$D$2:$E$228,2,FALSE))</f>
        <v xml:space="preserve"> </v>
      </c>
      <c r="AO2969" s="122" t="str">
        <f>+I2969&amp;C2969</f>
        <v/>
      </c>
      <c r="AP2969" s="122" t="str">
        <f>C2969&amp;D2969&amp;E2969&amp;G2969&amp;I2969&amp;O2969</f>
        <v/>
      </c>
      <c r="AQ2969" s="122" t="str">
        <f>B2969&amp;D2969&amp;N2969</f>
        <v/>
      </c>
      <c r="AR2969" s="123" t="str">
        <f>+D2969&amp;J2969</f>
        <v/>
      </c>
      <c r="AS2969" s="124" t="str">
        <f t="shared" si="421"/>
        <v/>
      </c>
      <c r="AT2969" s="125" t="str">
        <f t="shared" si="422"/>
        <v/>
      </c>
      <c r="AU2969" s="125" t="str">
        <f>IF(NOT(AT2969=""),VLOOKUP(AT2969,[1]PSI_Category!A:B,2,0),"")</f>
        <v/>
      </c>
      <c r="AV2969" s="167"/>
      <c r="AW2969" s="167"/>
      <c r="AX2969" s="167"/>
    </row>
    <row r="2970" spans="2:50" s="133" customFormat="1" ht="11.4" customHeight="1" x14ac:dyDescent="0.3">
      <c r="B2970" s="104"/>
      <c r="C2970" s="105"/>
      <c r="D2970" s="106"/>
      <c r="E2970" s="107"/>
      <c r="F2970" s="105"/>
      <c r="G2970" s="107"/>
      <c r="H2970" s="105"/>
      <c r="I2970" s="105"/>
      <c r="J2970" s="107"/>
      <c r="K2970" s="105"/>
      <c r="L2970" s="105"/>
      <c r="M2970" s="105"/>
      <c r="N2970" s="105"/>
      <c r="O2970" s="131"/>
      <c r="P2970" s="109"/>
      <c r="Q2970" s="110"/>
      <c r="R2970" s="110"/>
      <c r="S2970" s="110"/>
      <c r="T2970" s="110"/>
      <c r="U2970" s="111"/>
      <c r="V2970" s="111"/>
      <c r="W2970" s="112"/>
      <c r="X2970" s="113"/>
      <c r="Y2970" s="114"/>
      <c r="Z2970" s="115"/>
      <c r="AA2970" s="116"/>
      <c r="AB2970" s="117" t="b">
        <f t="shared" si="414"/>
        <v>0</v>
      </c>
      <c r="AC2970" s="117">
        <f t="shared" si="415"/>
        <v>0</v>
      </c>
      <c r="AD2970" s="118"/>
      <c r="AE2970" s="117" t="b">
        <f t="shared" si="416"/>
        <v>0</v>
      </c>
      <c r="AF2970" s="117">
        <f t="shared" si="417"/>
        <v>0</v>
      </c>
      <c r="AG2970" s="119">
        <f t="shared" si="418"/>
        <v>0</v>
      </c>
      <c r="AH2970" s="120" t="b">
        <f t="shared" si="419"/>
        <v>0</v>
      </c>
      <c r="AI2970" s="121">
        <f t="shared" si="420"/>
        <v>0</v>
      </c>
      <c r="AJ2970" s="122">
        <f>+C2970</f>
        <v>0</v>
      </c>
      <c r="AK2970" s="122" t="str">
        <f>IF(ISNA(VLOOKUP(postponeList!D2970,[1]Sheet!$A$2:$B$12,2,FALSE))," ",(VLOOKUP(postponeList!D2970,[1]Sheet!$A$2:$B$12,2,FALSE)))</f>
        <v xml:space="preserve"> </v>
      </c>
      <c r="AL2970" s="122" t="str">
        <f>IF(ISNA(VLOOKUP(E2970,[1]Sheet!$G$2:$H$40,2,FALSE))," ",VLOOKUP(E2970,[1]Sheet!$G$2:$H$40,2,FALSE))</f>
        <v xml:space="preserve"> </v>
      </c>
      <c r="AM2970" s="122" t="str">
        <f>IF(ISNA(VLOOKUP(G2970,[1]Sheet!$K$2:$L$159,2,FALSE))," ",(VLOOKUP(G2970,[1]Sheet!$K$2:$L$159,2,FALSE)))</f>
        <v xml:space="preserve"> </v>
      </c>
      <c r="AN2970" s="122" t="str">
        <f>IF(ISNA(VLOOKUP(I2970&amp;C2970,[1]Sheet!$D$2:$E$228,2,FALSE))," ",VLOOKUP(I2970&amp;C2970,[1]Sheet!$D$2:$E$228,2,FALSE))</f>
        <v xml:space="preserve"> </v>
      </c>
      <c r="AO2970" s="122" t="str">
        <f>+I2970&amp;C2970</f>
        <v/>
      </c>
      <c r="AP2970" s="122" t="str">
        <f>C2970&amp;D2970&amp;E2970&amp;G2970&amp;I2970&amp;O2970</f>
        <v/>
      </c>
      <c r="AQ2970" s="122" t="str">
        <f>B2970&amp;D2970&amp;N2970</f>
        <v/>
      </c>
      <c r="AR2970" s="123" t="str">
        <f>+D2970&amp;J2970</f>
        <v/>
      </c>
      <c r="AS2970" s="124" t="str">
        <f t="shared" si="421"/>
        <v/>
      </c>
      <c r="AT2970" s="125" t="str">
        <f t="shared" si="422"/>
        <v/>
      </c>
      <c r="AU2970" s="125" t="str">
        <f>IF(NOT(AT2970=""),VLOOKUP(AT2970,[1]PSI_Category!A:B,2,0),"")</f>
        <v/>
      </c>
      <c r="AV2970" s="167"/>
      <c r="AW2970" s="167"/>
      <c r="AX2970" s="167"/>
    </row>
    <row r="2971" spans="2:50" s="133" customFormat="1" ht="11.4" customHeight="1" x14ac:dyDescent="0.3">
      <c r="B2971" s="104"/>
      <c r="C2971" s="105"/>
      <c r="D2971" s="106"/>
      <c r="E2971" s="107"/>
      <c r="F2971" s="105"/>
      <c r="G2971" s="107"/>
      <c r="H2971" s="105"/>
      <c r="I2971" s="105"/>
      <c r="J2971" s="107"/>
      <c r="K2971" s="105"/>
      <c r="L2971" s="105"/>
      <c r="M2971" s="105"/>
      <c r="N2971" s="105"/>
      <c r="O2971" s="131"/>
      <c r="P2971" s="109"/>
      <c r="Q2971" s="110"/>
      <c r="R2971" s="110"/>
      <c r="S2971" s="110"/>
      <c r="T2971" s="110"/>
      <c r="U2971" s="111"/>
      <c r="V2971" s="111"/>
      <c r="W2971" s="112"/>
      <c r="X2971" s="113"/>
      <c r="Y2971" s="114"/>
      <c r="Z2971" s="115"/>
      <c r="AA2971" s="116"/>
      <c r="AB2971" s="117" t="b">
        <f t="shared" si="414"/>
        <v>0</v>
      </c>
      <c r="AC2971" s="117">
        <f t="shared" si="415"/>
        <v>0</v>
      </c>
      <c r="AD2971" s="118"/>
      <c r="AE2971" s="117" t="b">
        <f t="shared" si="416"/>
        <v>0</v>
      </c>
      <c r="AF2971" s="117">
        <f t="shared" si="417"/>
        <v>0</v>
      </c>
      <c r="AG2971" s="119">
        <f t="shared" si="418"/>
        <v>0</v>
      </c>
      <c r="AH2971" s="120" t="b">
        <f t="shared" si="419"/>
        <v>0</v>
      </c>
      <c r="AI2971" s="121">
        <f t="shared" si="420"/>
        <v>0</v>
      </c>
      <c r="AJ2971" s="122">
        <f>+C2971</f>
        <v>0</v>
      </c>
      <c r="AK2971" s="122" t="str">
        <f>IF(ISNA(VLOOKUP(postponeList!D2971,[1]Sheet!$A$2:$B$12,2,FALSE))," ",(VLOOKUP(postponeList!D2971,[1]Sheet!$A$2:$B$12,2,FALSE)))</f>
        <v xml:space="preserve"> </v>
      </c>
      <c r="AL2971" s="122" t="str">
        <f>IF(ISNA(VLOOKUP(E2971,[1]Sheet!$G$2:$H$40,2,FALSE))," ",VLOOKUP(E2971,[1]Sheet!$G$2:$H$40,2,FALSE))</f>
        <v xml:space="preserve"> </v>
      </c>
      <c r="AM2971" s="122" t="str">
        <f>IF(ISNA(VLOOKUP(G2971,[1]Sheet!$K$2:$L$159,2,FALSE))," ",(VLOOKUP(G2971,[1]Sheet!$K$2:$L$159,2,FALSE)))</f>
        <v xml:space="preserve"> </v>
      </c>
      <c r="AN2971" s="122" t="str">
        <f>IF(ISNA(VLOOKUP(I2971&amp;C2971,[1]Sheet!$D$2:$E$228,2,FALSE))," ",VLOOKUP(I2971&amp;C2971,[1]Sheet!$D$2:$E$228,2,FALSE))</f>
        <v xml:space="preserve"> </v>
      </c>
      <c r="AO2971" s="122" t="str">
        <f>+I2971&amp;C2971</f>
        <v/>
      </c>
      <c r="AP2971" s="122" t="str">
        <f>C2971&amp;D2971&amp;E2971&amp;G2971&amp;I2971&amp;O2971</f>
        <v/>
      </c>
      <c r="AQ2971" s="122" t="str">
        <f>B2971&amp;D2971&amp;N2971</f>
        <v/>
      </c>
      <c r="AR2971" s="123" t="str">
        <f>+D2971&amp;J2971</f>
        <v/>
      </c>
      <c r="AS2971" s="124" t="str">
        <f t="shared" si="421"/>
        <v/>
      </c>
      <c r="AT2971" s="125" t="str">
        <f t="shared" si="422"/>
        <v/>
      </c>
      <c r="AU2971" s="125" t="str">
        <f>IF(NOT(AT2971=""),VLOOKUP(AT2971,[1]PSI_Category!A:B,2,0),"")</f>
        <v/>
      </c>
      <c r="AV2971" s="167"/>
      <c r="AW2971" s="167"/>
      <c r="AX2971" s="167"/>
    </row>
    <row r="2972" spans="2:50" s="133" customFormat="1" ht="11.4" customHeight="1" x14ac:dyDescent="0.3">
      <c r="B2972" s="104"/>
      <c r="C2972" s="105"/>
      <c r="D2972" s="106"/>
      <c r="E2972" s="107"/>
      <c r="F2972" s="105"/>
      <c r="G2972" s="107"/>
      <c r="H2972" s="105"/>
      <c r="I2972" s="105"/>
      <c r="J2972" s="107"/>
      <c r="K2972" s="105"/>
      <c r="L2972" s="105"/>
      <c r="M2972" s="105"/>
      <c r="N2972" s="105"/>
      <c r="O2972" s="131"/>
      <c r="P2972" s="109"/>
      <c r="Q2972" s="110"/>
      <c r="R2972" s="110"/>
      <c r="S2972" s="110"/>
      <c r="T2972" s="110"/>
      <c r="U2972" s="111"/>
      <c r="V2972" s="111"/>
      <c r="W2972" s="112"/>
      <c r="X2972" s="113"/>
      <c r="Y2972" s="114"/>
      <c r="Z2972" s="115"/>
      <c r="AA2972" s="116"/>
      <c r="AB2972" s="117" t="b">
        <f t="shared" si="414"/>
        <v>0</v>
      </c>
      <c r="AC2972" s="117">
        <f t="shared" si="415"/>
        <v>0</v>
      </c>
      <c r="AD2972" s="118"/>
      <c r="AE2972" s="117" t="b">
        <f t="shared" si="416"/>
        <v>0</v>
      </c>
      <c r="AF2972" s="117">
        <f t="shared" si="417"/>
        <v>0</v>
      </c>
      <c r="AG2972" s="119">
        <f t="shared" si="418"/>
        <v>0</v>
      </c>
      <c r="AH2972" s="120" t="b">
        <f t="shared" si="419"/>
        <v>0</v>
      </c>
      <c r="AI2972" s="121">
        <f t="shared" si="420"/>
        <v>0</v>
      </c>
      <c r="AJ2972" s="122">
        <f>+C2972</f>
        <v>0</v>
      </c>
      <c r="AK2972" s="122" t="str">
        <f>IF(ISNA(VLOOKUP(postponeList!D2972,[1]Sheet!$A$2:$B$12,2,FALSE))," ",(VLOOKUP(postponeList!D2972,[1]Sheet!$A$2:$B$12,2,FALSE)))</f>
        <v xml:space="preserve"> </v>
      </c>
      <c r="AL2972" s="122" t="str">
        <f>IF(ISNA(VLOOKUP(E2972,[1]Sheet!$G$2:$H$40,2,FALSE))," ",VLOOKUP(E2972,[1]Sheet!$G$2:$H$40,2,FALSE))</f>
        <v xml:space="preserve"> </v>
      </c>
      <c r="AM2972" s="122" t="str">
        <f>IF(ISNA(VLOOKUP(G2972,[1]Sheet!$K$2:$L$159,2,FALSE))," ",(VLOOKUP(G2972,[1]Sheet!$K$2:$L$159,2,FALSE)))</f>
        <v xml:space="preserve"> </v>
      </c>
      <c r="AN2972" s="122" t="str">
        <f>IF(ISNA(VLOOKUP(I2972&amp;C2972,[1]Sheet!$D$2:$E$228,2,FALSE))," ",VLOOKUP(I2972&amp;C2972,[1]Sheet!$D$2:$E$228,2,FALSE))</f>
        <v xml:space="preserve"> </v>
      </c>
      <c r="AO2972" s="122" t="str">
        <f>+I2972&amp;C2972</f>
        <v/>
      </c>
      <c r="AP2972" s="122" t="str">
        <f>C2972&amp;D2972&amp;E2972&amp;G2972&amp;I2972&amp;O2972</f>
        <v/>
      </c>
      <c r="AQ2972" s="122" t="str">
        <f>B2972&amp;D2972&amp;N2972</f>
        <v/>
      </c>
      <c r="AR2972" s="123" t="str">
        <f>+D2972&amp;J2972</f>
        <v/>
      </c>
      <c r="AS2972" s="124" t="str">
        <f t="shared" si="421"/>
        <v/>
      </c>
      <c r="AT2972" s="125" t="str">
        <f t="shared" si="422"/>
        <v/>
      </c>
      <c r="AU2972" s="125" t="str">
        <f>IF(NOT(AT2972=""),VLOOKUP(AT2972,[1]PSI_Category!A:B,2,0),"")</f>
        <v/>
      </c>
      <c r="AV2972" s="167"/>
      <c r="AW2972" s="167"/>
      <c r="AX2972" s="167"/>
    </row>
    <row r="2973" spans="2:50" s="133" customFormat="1" ht="11.4" customHeight="1" x14ac:dyDescent="0.3">
      <c r="B2973" s="104"/>
      <c r="C2973" s="105"/>
      <c r="D2973" s="106"/>
      <c r="E2973" s="107"/>
      <c r="F2973" s="105"/>
      <c r="G2973" s="107"/>
      <c r="H2973" s="105"/>
      <c r="I2973" s="105"/>
      <c r="J2973" s="107"/>
      <c r="K2973" s="105"/>
      <c r="L2973" s="105"/>
      <c r="M2973" s="105"/>
      <c r="N2973" s="105"/>
      <c r="O2973" s="131"/>
      <c r="P2973" s="109"/>
      <c r="Q2973" s="110"/>
      <c r="R2973" s="110"/>
      <c r="S2973" s="110"/>
      <c r="T2973" s="110"/>
      <c r="U2973" s="111"/>
      <c r="V2973" s="111"/>
      <c r="W2973" s="112"/>
      <c r="X2973" s="113"/>
      <c r="Y2973" s="114"/>
      <c r="Z2973" s="115"/>
      <c r="AA2973" s="116"/>
      <c r="AB2973" s="117" t="b">
        <f t="shared" si="414"/>
        <v>0</v>
      </c>
      <c r="AC2973" s="117">
        <f t="shared" si="415"/>
        <v>0</v>
      </c>
      <c r="AD2973" s="118"/>
      <c r="AE2973" s="117" t="b">
        <f t="shared" si="416"/>
        <v>0</v>
      </c>
      <c r="AF2973" s="117">
        <f t="shared" si="417"/>
        <v>0</v>
      </c>
      <c r="AG2973" s="119">
        <f t="shared" si="418"/>
        <v>0</v>
      </c>
      <c r="AH2973" s="120" t="b">
        <f t="shared" si="419"/>
        <v>0</v>
      </c>
      <c r="AI2973" s="121">
        <f t="shared" si="420"/>
        <v>0</v>
      </c>
      <c r="AJ2973" s="122">
        <f>+C2973</f>
        <v>0</v>
      </c>
      <c r="AK2973" s="122" t="str">
        <f>IF(ISNA(VLOOKUP(postponeList!D2973,[1]Sheet!$A$2:$B$12,2,FALSE))," ",(VLOOKUP(postponeList!D2973,[1]Sheet!$A$2:$B$12,2,FALSE)))</f>
        <v xml:space="preserve"> </v>
      </c>
      <c r="AL2973" s="122" t="str">
        <f>IF(ISNA(VLOOKUP(E2973,[1]Sheet!$G$2:$H$40,2,FALSE))," ",VLOOKUP(E2973,[1]Sheet!$G$2:$H$40,2,FALSE))</f>
        <v xml:space="preserve"> </v>
      </c>
      <c r="AM2973" s="122" t="str">
        <f>IF(ISNA(VLOOKUP(G2973,[1]Sheet!$K$2:$L$159,2,FALSE))," ",(VLOOKUP(G2973,[1]Sheet!$K$2:$L$159,2,FALSE)))</f>
        <v xml:space="preserve"> </v>
      </c>
      <c r="AN2973" s="122" t="str">
        <f>IF(ISNA(VLOOKUP(I2973&amp;C2973,[1]Sheet!$D$2:$E$228,2,FALSE))," ",VLOOKUP(I2973&amp;C2973,[1]Sheet!$D$2:$E$228,2,FALSE))</f>
        <v xml:space="preserve"> </v>
      </c>
      <c r="AO2973" s="122" t="str">
        <f>+I2973&amp;C2973</f>
        <v/>
      </c>
      <c r="AP2973" s="122" t="str">
        <f>C2973&amp;D2973&amp;E2973&amp;G2973&amp;I2973&amp;O2973</f>
        <v/>
      </c>
      <c r="AQ2973" s="122" t="str">
        <f>B2973&amp;D2973&amp;N2973</f>
        <v/>
      </c>
      <c r="AR2973" s="123" t="str">
        <f>+D2973&amp;J2973</f>
        <v/>
      </c>
      <c r="AS2973" s="124" t="str">
        <f t="shared" si="421"/>
        <v/>
      </c>
      <c r="AT2973" s="125" t="str">
        <f t="shared" si="422"/>
        <v/>
      </c>
      <c r="AU2973" s="125" t="str">
        <f>IF(NOT(AT2973=""),VLOOKUP(AT2973,[1]PSI_Category!A:B,2,0),"")</f>
        <v/>
      </c>
      <c r="AV2973" s="167"/>
      <c r="AW2973" s="167"/>
      <c r="AX2973" s="167"/>
    </row>
    <row r="2974" spans="2:50" s="133" customFormat="1" ht="11.4" customHeight="1" x14ac:dyDescent="0.3">
      <c r="B2974" s="104"/>
      <c r="C2974" s="105"/>
      <c r="D2974" s="106"/>
      <c r="E2974" s="107"/>
      <c r="F2974" s="105"/>
      <c r="G2974" s="107"/>
      <c r="H2974" s="105"/>
      <c r="I2974" s="105"/>
      <c r="J2974" s="107"/>
      <c r="K2974" s="105"/>
      <c r="L2974" s="105"/>
      <c r="M2974" s="105"/>
      <c r="N2974" s="105"/>
      <c r="O2974" s="131"/>
      <c r="P2974" s="109"/>
      <c r="Q2974" s="110"/>
      <c r="R2974" s="110"/>
      <c r="S2974" s="110"/>
      <c r="T2974" s="110"/>
      <c r="U2974" s="111"/>
      <c r="V2974" s="111"/>
      <c r="W2974" s="112"/>
      <c r="X2974" s="113"/>
      <c r="Y2974" s="114"/>
      <c r="Z2974" s="115"/>
      <c r="AA2974" s="116"/>
      <c r="AB2974" s="117" t="b">
        <f t="shared" si="414"/>
        <v>0</v>
      </c>
      <c r="AC2974" s="117">
        <f t="shared" si="415"/>
        <v>0</v>
      </c>
      <c r="AD2974" s="118"/>
      <c r="AE2974" s="117" t="b">
        <f t="shared" si="416"/>
        <v>0</v>
      </c>
      <c r="AF2974" s="117">
        <f t="shared" si="417"/>
        <v>0</v>
      </c>
      <c r="AG2974" s="119">
        <f t="shared" si="418"/>
        <v>0</v>
      </c>
      <c r="AH2974" s="120" t="b">
        <f t="shared" si="419"/>
        <v>0</v>
      </c>
      <c r="AI2974" s="121">
        <f t="shared" si="420"/>
        <v>0</v>
      </c>
      <c r="AJ2974" s="122">
        <f>+C2974</f>
        <v>0</v>
      </c>
      <c r="AK2974" s="122" t="str">
        <f>IF(ISNA(VLOOKUP(postponeList!D2974,[1]Sheet!$A$2:$B$12,2,FALSE))," ",(VLOOKUP(postponeList!D2974,[1]Sheet!$A$2:$B$12,2,FALSE)))</f>
        <v xml:space="preserve"> </v>
      </c>
      <c r="AL2974" s="122" t="str">
        <f>IF(ISNA(VLOOKUP(E2974,[1]Sheet!$G$2:$H$40,2,FALSE))," ",VLOOKUP(E2974,[1]Sheet!$G$2:$H$40,2,FALSE))</f>
        <v xml:space="preserve"> </v>
      </c>
      <c r="AM2974" s="122" t="str">
        <f>IF(ISNA(VLOOKUP(G2974,[1]Sheet!$K$2:$L$159,2,FALSE))," ",(VLOOKUP(G2974,[1]Sheet!$K$2:$L$159,2,FALSE)))</f>
        <v xml:space="preserve"> </v>
      </c>
      <c r="AN2974" s="122" t="str">
        <f>IF(ISNA(VLOOKUP(I2974&amp;C2974,[1]Sheet!$D$2:$E$228,2,FALSE))," ",VLOOKUP(I2974&amp;C2974,[1]Sheet!$D$2:$E$228,2,FALSE))</f>
        <v xml:space="preserve"> </v>
      </c>
      <c r="AO2974" s="122" t="str">
        <f>+I2974&amp;C2974</f>
        <v/>
      </c>
      <c r="AP2974" s="122" t="str">
        <f>C2974&amp;D2974&amp;E2974&amp;G2974&amp;I2974&amp;O2974</f>
        <v/>
      </c>
      <c r="AQ2974" s="122" t="str">
        <f>B2974&amp;D2974&amp;N2974</f>
        <v/>
      </c>
      <c r="AR2974" s="123" t="str">
        <f>+D2974&amp;J2974</f>
        <v/>
      </c>
      <c r="AS2974" s="124" t="str">
        <f t="shared" si="421"/>
        <v/>
      </c>
      <c r="AT2974" s="125" t="str">
        <f t="shared" si="422"/>
        <v/>
      </c>
      <c r="AU2974" s="125" t="str">
        <f>IF(NOT(AT2974=""),VLOOKUP(AT2974,[1]PSI_Category!A:B,2,0),"")</f>
        <v/>
      </c>
      <c r="AV2974" s="167"/>
      <c r="AW2974" s="167"/>
      <c r="AX2974" s="167"/>
    </row>
    <row r="2975" spans="2:50" s="133" customFormat="1" ht="11.4" customHeight="1" x14ac:dyDescent="0.3">
      <c r="B2975" s="104"/>
      <c r="C2975" s="105"/>
      <c r="D2975" s="106"/>
      <c r="E2975" s="107"/>
      <c r="F2975" s="105"/>
      <c r="G2975" s="107"/>
      <c r="H2975" s="105"/>
      <c r="I2975" s="105"/>
      <c r="J2975" s="107"/>
      <c r="K2975" s="105"/>
      <c r="L2975" s="105"/>
      <c r="M2975" s="105"/>
      <c r="N2975" s="105"/>
      <c r="O2975" s="131"/>
      <c r="P2975" s="109"/>
      <c r="Q2975" s="110"/>
      <c r="R2975" s="110"/>
      <c r="S2975" s="110"/>
      <c r="T2975" s="110"/>
      <c r="U2975" s="111"/>
      <c r="V2975" s="111"/>
      <c r="W2975" s="112"/>
      <c r="X2975" s="113"/>
      <c r="Y2975" s="114"/>
      <c r="Z2975" s="115"/>
      <c r="AA2975" s="116"/>
      <c r="AB2975" s="117" t="b">
        <f t="shared" si="414"/>
        <v>0</v>
      </c>
      <c r="AC2975" s="117">
        <f t="shared" si="415"/>
        <v>0</v>
      </c>
      <c r="AD2975" s="118"/>
      <c r="AE2975" s="117" t="b">
        <f t="shared" si="416"/>
        <v>0</v>
      </c>
      <c r="AF2975" s="117">
        <f t="shared" si="417"/>
        <v>0</v>
      </c>
      <c r="AG2975" s="119">
        <f t="shared" si="418"/>
        <v>0</v>
      </c>
      <c r="AH2975" s="120" t="b">
        <f t="shared" si="419"/>
        <v>0</v>
      </c>
      <c r="AI2975" s="121">
        <f t="shared" si="420"/>
        <v>0</v>
      </c>
      <c r="AJ2975" s="122">
        <f>+C2975</f>
        <v>0</v>
      </c>
      <c r="AK2975" s="122" t="str">
        <f>IF(ISNA(VLOOKUP(postponeList!D2975,[1]Sheet!$A$2:$B$12,2,FALSE))," ",(VLOOKUP(postponeList!D2975,[1]Sheet!$A$2:$B$12,2,FALSE)))</f>
        <v xml:space="preserve"> </v>
      </c>
      <c r="AL2975" s="122" t="str">
        <f>IF(ISNA(VLOOKUP(E2975,[1]Sheet!$G$2:$H$40,2,FALSE))," ",VLOOKUP(E2975,[1]Sheet!$G$2:$H$40,2,FALSE))</f>
        <v xml:space="preserve"> </v>
      </c>
      <c r="AM2975" s="122" t="str">
        <f>IF(ISNA(VLOOKUP(G2975,[1]Sheet!$K$2:$L$159,2,FALSE))," ",(VLOOKUP(G2975,[1]Sheet!$K$2:$L$159,2,FALSE)))</f>
        <v xml:space="preserve"> </v>
      </c>
      <c r="AN2975" s="122" t="str">
        <f>IF(ISNA(VLOOKUP(I2975&amp;C2975,[1]Sheet!$D$2:$E$228,2,FALSE))," ",VLOOKUP(I2975&amp;C2975,[1]Sheet!$D$2:$E$228,2,FALSE))</f>
        <v xml:space="preserve"> </v>
      </c>
      <c r="AO2975" s="122" t="str">
        <f>+I2975&amp;C2975</f>
        <v/>
      </c>
      <c r="AP2975" s="122" t="str">
        <f>C2975&amp;D2975&amp;E2975&amp;G2975&amp;I2975&amp;O2975</f>
        <v/>
      </c>
      <c r="AQ2975" s="122" t="str">
        <f>B2975&amp;D2975&amp;N2975</f>
        <v/>
      </c>
      <c r="AR2975" s="123" t="str">
        <f>+D2975&amp;J2975</f>
        <v/>
      </c>
      <c r="AS2975" s="124" t="str">
        <f t="shared" si="421"/>
        <v/>
      </c>
      <c r="AT2975" s="125" t="str">
        <f t="shared" si="422"/>
        <v/>
      </c>
      <c r="AU2975" s="125" t="str">
        <f>IF(NOT(AT2975=""),VLOOKUP(AT2975,[1]PSI_Category!A:B,2,0),"")</f>
        <v/>
      </c>
      <c r="AV2975" s="167"/>
      <c r="AW2975" s="167"/>
      <c r="AX2975" s="167"/>
    </row>
    <row r="2976" spans="2:50" s="133" customFormat="1" ht="11.4" customHeight="1" x14ac:dyDescent="0.3">
      <c r="B2976" s="104"/>
      <c r="C2976" s="105"/>
      <c r="D2976" s="106"/>
      <c r="E2976" s="107"/>
      <c r="F2976" s="105"/>
      <c r="G2976" s="107"/>
      <c r="H2976" s="105"/>
      <c r="I2976" s="105"/>
      <c r="J2976" s="107"/>
      <c r="K2976" s="105"/>
      <c r="L2976" s="105"/>
      <c r="M2976" s="105"/>
      <c r="N2976" s="105"/>
      <c r="O2976" s="131"/>
      <c r="P2976" s="109"/>
      <c r="Q2976" s="110"/>
      <c r="R2976" s="110"/>
      <c r="S2976" s="110"/>
      <c r="T2976" s="110"/>
      <c r="U2976" s="111"/>
      <c r="V2976" s="111"/>
      <c r="W2976" s="112"/>
      <c r="X2976" s="113"/>
      <c r="Y2976" s="114"/>
      <c r="Z2976" s="115"/>
      <c r="AA2976" s="116"/>
      <c r="AB2976" s="117" t="b">
        <f t="shared" si="414"/>
        <v>0</v>
      </c>
      <c r="AC2976" s="117">
        <f t="shared" si="415"/>
        <v>0</v>
      </c>
      <c r="AD2976" s="118"/>
      <c r="AE2976" s="117" t="b">
        <f t="shared" si="416"/>
        <v>0</v>
      </c>
      <c r="AF2976" s="117">
        <f t="shared" si="417"/>
        <v>0</v>
      </c>
      <c r="AG2976" s="119">
        <f t="shared" si="418"/>
        <v>0</v>
      </c>
      <c r="AH2976" s="120" t="b">
        <f t="shared" si="419"/>
        <v>0</v>
      </c>
      <c r="AI2976" s="121">
        <f t="shared" si="420"/>
        <v>0</v>
      </c>
      <c r="AJ2976" s="122">
        <f>+C2976</f>
        <v>0</v>
      </c>
      <c r="AK2976" s="122" t="str">
        <f>IF(ISNA(VLOOKUP(postponeList!D2976,[1]Sheet!$A$2:$B$12,2,FALSE))," ",(VLOOKUP(postponeList!D2976,[1]Sheet!$A$2:$B$12,2,FALSE)))</f>
        <v xml:space="preserve"> </v>
      </c>
      <c r="AL2976" s="122" t="str">
        <f>IF(ISNA(VLOOKUP(E2976,[1]Sheet!$G$2:$H$40,2,FALSE))," ",VLOOKUP(E2976,[1]Sheet!$G$2:$H$40,2,FALSE))</f>
        <v xml:space="preserve"> </v>
      </c>
      <c r="AM2976" s="122" t="str">
        <f>IF(ISNA(VLOOKUP(G2976,[1]Sheet!$K$2:$L$159,2,FALSE))," ",(VLOOKUP(G2976,[1]Sheet!$K$2:$L$159,2,FALSE)))</f>
        <v xml:space="preserve"> </v>
      </c>
      <c r="AN2976" s="122" t="str">
        <f>IF(ISNA(VLOOKUP(I2976&amp;C2976,[1]Sheet!$D$2:$E$228,2,FALSE))," ",VLOOKUP(I2976&amp;C2976,[1]Sheet!$D$2:$E$228,2,FALSE))</f>
        <v xml:space="preserve"> </v>
      </c>
      <c r="AO2976" s="122" t="str">
        <f>+I2976&amp;C2976</f>
        <v/>
      </c>
      <c r="AP2976" s="122" t="str">
        <f>C2976&amp;D2976&amp;E2976&amp;G2976&amp;I2976&amp;O2976</f>
        <v/>
      </c>
      <c r="AQ2976" s="122" t="str">
        <f>B2976&amp;D2976&amp;N2976</f>
        <v/>
      </c>
      <c r="AR2976" s="123" t="str">
        <f>+D2976&amp;J2976</f>
        <v/>
      </c>
      <c r="AS2976" s="124" t="str">
        <f t="shared" si="421"/>
        <v/>
      </c>
      <c r="AT2976" s="125" t="str">
        <f t="shared" si="422"/>
        <v/>
      </c>
      <c r="AU2976" s="125" t="str">
        <f>IF(NOT(AT2976=""),VLOOKUP(AT2976,[1]PSI_Category!A:B,2,0),"")</f>
        <v/>
      </c>
      <c r="AV2976" s="167"/>
      <c r="AW2976" s="167"/>
      <c r="AX2976" s="167"/>
    </row>
    <row r="2977" spans="2:50" s="133" customFormat="1" ht="11.4" customHeight="1" x14ac:dyDescent="0.3">
      <c r="B2977" s="104"/>
      <c r="C2977" s="105"/>
      <c r="D2977" s="106"/>
      <c r="E2977" s="107"/>
      <c r="F2977" s="105"/>
      <c r="G2977" s="107"/>
      <c r="H2977" s="105"/>
      <c r="I2977" s="105"/>
      <c r="J2977" s="107"/>
      <c r="K2977" s="105"/>
      <c r="L2977" s="105"/>
      <c r="M2977" s="105"/>
      <c r="N2977" s="105"/>
      <c r="O2977" s="131"/>
      <c r="P2977" s="109"/>
      <c r="Q2977" s="110"/>
      <c r="R2977" s="110"/>
      <c r="S2977" s="110"/>
      <c r="T2977" s="110"/>
      <c r="U2977" s="111"/>
      <c r="V2977" s="111"/>
      <c r="W2977" s="112"/>
      <c r="X2977" s="113"/>
      <c r="Y2977" s="114"/>
      <c r="Z2977" s="115"/>
      <c r="AA2977" s="116"/>
      <c r="AB2977" s="117" t="b">
        <f t="shared" si="414"/>
        <v>0</v>
      </c>
      <c r="AC2977" s="117">
        <f t="shared" si="415"/>
        <v>0</v>
      </c>
      <c r="AD2977" s="118"/>
      <c r="AE2977" s="117" t="b">
        <f t="shared" si="416"/>
        <v>0</v>
      </c>
      <c r="AF2977" s="117">
        <f t="shared" si="417"/>
        <v>0</v>
      </c>
      <c r="AG2977" s="119">
        <f t="shared" si="418"/>
        <v>0</v>
      </c>
      <c r="AH2977" s="120" t="b">
        <f t="shared" si="419"/>
        <v>0</v>
      </c>
      <c r="AI2977" s="121">
        <f t="shared" si="420"/>
        <v>0</v>
      </c>
      <c r="AJ2977" s="122">
        <f>+C2977</f>
        <v>0</v>
      </c>
      <c r="AK2977" s="122" t="str">
        <f>IF(ISNA(VLOOKUP(postponeList!D2977,[1]Sheet!$A$2:$B$12,2,FALSE))," ",(VLOOKUP(postponeList!D2977,[1]Sheet!$A$2:$B$12,2,FALSE)))</f>
        <v xml:space="preserve"> </v>
      </c>
      <c r="AL2977" s="122" t="str">
        <f>IF(ISNA(VLOOKUP(E2977,[1]Sheet!$G$2:$H$40,2,FALSE))," ",VLOOKUP(E2977,[1]Sheet!$G$2:$H$40,2,FALSE))</f>
        <v xml:space="preserve"> </v>
      </c>
      <c r="AM2977" s="122" t="str">
        <f>IF(ISNA(VLOOKUP(G2977,[1]Sheet!$K$2:$L$159,2,FALSE))," ",(VLOOKUP(G2977,[1]Sheet!$K$2:$L$159,2,FALSE)))</f>
        <v xml:space="preserve"> </v>
      </c>
      <c r="AN2977" s="122" t="str">
        <f>IF(ISNA(VLOOKUP(I2977&amp;C2977,[1]Sheet!$D$2:$E$228,2,FALSE))," ",VLOOKUP(I2977&amp;C2977,[1]Sheet!$D$2:$E$228,2,FALSE))</f>
        <v xml:space="preserve"> </v>
      </c>
      <c r="AO2977" s="122" t="str">
        <f>+I2977&amp;C2977</f>
        <v/>
      </c>
      <c r="AP2977" s="122" t="str">
        <f>C2977&amp;D2977&amp;E2977&amp;G2977&amp;I2977&amp;O2977</f>
        <v/>
      </c>
      <c r="AQ2977" s="122" t="str">
        <f>B2977&amp;D2977&amp;N2977</f>
        <v/>
      </c>
      <c r="AR2977" s="123" t="str">
        <f>+D2977&amp;J2977</f>
        <v/>
      </c>
      <c r="AS2977" s="124" t="str">
        <f t="shared" si="421"/>
        <v/>
      </c>
      <c r="AT2977" s="125" t="str">
        <f t="shared" si="422"/>
        <v/>
      </c>
      <c r="AU2977" s="125" t="str">
        <f>IF(NOT(AT2977=""),VLOOKUP(AT2977,[1]PSI_Category!A:B,2,0),"")</f>
        <v/>
      </c>
      <c r="AV2977" s="167"/>
      <c r="AW2977" s="167"/>
      <c r="AX2977" s="167"/>
    </row>
    <row r="2978" spans="2:50" s="133" customFormat="1" ht="11.4" customHeight="1" x14ac:dyDescent="0.3">
      <c r="B2978" s="104"/>
      <c r="C2978" s="105"/>
      <c r="D2978" s="106"/>
      <c r="E2978" s="107"/>
      <c r="F2978" s="105"/>
      <c r="G2978" s="107"/>
      <c r="H2978" s="105"/>
      <c r="I2978" s="105"/>
      <c r="J2978" s="107"/>
      <c r="K2978" s="105"/>
      <c r="L2978" s="105"/>
      <c r="M2978" s="105"/>
      <c r="N2978" s="105"/>
      <c r="O2978" s="131"/>
      <c r="P2978" s="109"/>
      <c r="Q2978" s="110"/>
      <c r="R2978" s="110"/>
      <c r="S2978" s="110"/>
      <c r="T2978" s="110"/>
      <c r="U2978" s="111"/>
      <c r="V2978" s="111"/>
      <c r="W2978" s="112"/>
      <c r="X2978" s="113"/>
      <c r="Y2978" s="114"/>
      <c r="Z2978" s="115"/>
      <c r="AA2978" s="116"/>
      <c r="AB2978" s="117" t="b">
        <f t="shared" si="414"/>
        <v>0</v>
      </c>
      <c r="AC2978" s="117">
        <f t="shared" si="415"/>
        <v>0</v>
      </c>
      <c r="AD2978" s="118"/>
      <c r="AE2978" s="117" t="b">
        <f t="shared" si="416"/>
        <v>0</v>
      </c>
      <c r="AF2978" s="117">
        <f t="shared" si="417"/>
        <v>0</v>
      </c>
      <c r="AG2978" s="119">
        <f t="shared" si="418"/>
        <v>0</v>
      </c>
      <c r="AH2978" s="120" t="b">
        <f t="shared" si="419"/>
        <v>0</v>
      </c>
      <c r="AI2978" s="121">
        <f t="shared" si="420"/>
        <v>0</v>
      </c>
      <c r="AJ2978" s="122">
        <f>+C2978</f>
        <v>0</v>
      </c>
      <c r="AK2978" s="122" t="str">
        <f>IF(ISNA(VLOOKUP(postponeList!D2978,[1]Sheet!$A$2:$B$12,2,FALSE))," ",(VLOOKUP(postponeList!D2978,[1]Sheet!$A$2:$B$12,2,FALSE)))</f>
        <v xml:space="preserve"> </v>
      </c>
      <c r="AL2978" s="122" t="str">
        <f>IF(ISNA(VLOOKUP(E2978,[1]Sheet!$G$2:$H$40,2,FALSE))," ",VLOOKUP(E2978,[1]Sheet!$G$2:$H$40,2,FALSE))</f>
        <v xml:space="preserve"> </v>
      </c>
      <c r="AM2978" s="122" t="str">
        <f>IF(ISNA(VLOOKUP(G2978,[1]Sheet!$K$2:$L$159,2,FALSE))," ",(VLOOKUP(G2978,[1]Sheet!$K$2:$L$159,2,FALSE)))</f>
        <v xml:space="preserve"> </v>
      </c>
      <c r="AN2978" s="122" t="str">
        <f>IF(ISNA(VLOOKUP(I2978&amp;C2978,[1]Sheet!$D$2:$E$228,2,FALSE))," ",VLOOKUP(I2978&amp;C2978,[1]Sheet!$D$2:$E$228,2,FALSE))</f>
        <v xml:space="preserve"> </v>
      </c>
      <c r="AO2978" s="122" t="str">
        <f>+I2978&amp;C2978</f>
        <v/>
      </c>
      <c r="AP2978" s="122" t="str">
        <f>C2978&amp;D2978&amp;E2978&amp;G2978&amp;I2978&amp;O2978</f>
        <v/>
      </c>
      <c r="AQ2978" s="122" t="str">
        <f>B2978&amp;D2978&amp;N2978</f>
        <v/>
      </c>
      <c r="AR2978" s="123" t="str">
        <f>+D2978&amp;J2978</f>
        <v/>
      </c>
      <c r="AS2978" s="124" t="str">
        <f t="shared" si="421"/>
        <v/>
      </c>
      <c r="AT2978" s="125" t="str">
        <f t="shared" si="422"/>
        <v/>
      </c>
      <c r="AU2978" s="125" t="str">
        <f>IF(NOT(AT2978=""),VLOOKUP(AT2978,[1]PSI_Category!A:B,2,0),"")</f>
        <v/>
      </c>
      <c r="AV2978" s="167"/>
      <c r="AW2978" s="167"/>
      <c r="AX2978" s="167"/>
    </row>
    <row r="2979" spans="2:50" s="133" customFormat="1" ht="11.4" customHeight="1" x14ac:dyDescent="0.3">
      <c r="B2979" s="104"/>
      <c r="C2979" s="105"/>
      <c r="D2979" s="106"/>
      <c r="E2979" s="107"/>
      <c r="F2979" s="105"/>
      <c r="G2979" s="107"/>
      <c r="H2979" s="105"/>
      <c r="I2979" s="105"/>
      <c r="J2979" s="107"/>
      <c r="K2979" s="105"/>
      <c r="L2979" s="105"/>
      <c r="M2979" s="105"/>
      <c r="N2979" s="105"/>
      <c r="O2979" s="131"/>
      <c r="P2979" s="109"/>
      <c r="Q2979" s="110"/>
      <c r="R2979" s="110"/>
      <c r="S2979" s="110"/>
      <c r="T2979" s="110"/>
      <c r="U2979" s="111"/>
      <c r="V2979" s="111"/>
      <c r="W2979" s="112"/>
      <c r="X2979" s="113"/>
      <c r="Y2979" s="114"/>
      <c r="Z2979" s="115"/>
      <c r="AA2979" s="116"/>
      <c r="AB2979" s="117" t="b">
        <f t="shared" si="414"/>
        <v>0</v>
      </c>
      <c r="AC2979" s="117">
        <f t="shared" si="415"/>
        <v>0</v>
      </c>
      <c r="AD2979" s="118"/>
      <c r="AE2979" s="117" t="b">
        <f t="shared" si="416"/>
        <v>0</v>
      </c>
      <c r="AF2979" s="117">
        <f t="shared" si="417"/>
        <v>0</v>
      </c>
      <c r="AG2979" s="119">
        <f t="shared" si="418"/>
        <v>0</v>
      </c>
      <c r="AH2979" s="120" t="b">
        <f t="shared" si="419"/>
        <v>0</v>
      </c>
      <c r="AI2979" s="121">
        <f t="shared" si="420"/>
        <v>0</v>
      </c>
      <c r="AJ2979" s="122">
        <f>+C2979</f>
        <v>0</v>
      </c>
      <c r="AK2979" s="122" t="str">
        <f>IF(ISNA(VLOOKUP(postponeList!D2979,[1]Sheet!$A$2:$B$12,2,FALSE))," ",(VLOOKUP(postponeList!D2979,[1]Sheet!$A$2:$B$12,2,FALSE)))</f>
        <v xml:space="preserve"> </v>
      </c>
      <c r="AL2979" s="122" t="str">
        <f>IF(ISNA(VLOOKUP(E2979,[1]Sheet!$G$2:$H$40,2,FALSE))," ",VLOOKUP(E2979,[1]Sheet!$G$2:$H$40,2,FALSE))</f>
        <v xml:space="preserve"> </v>
      </c>
      <c r="AM2979" s="122" t="str">
        <f>IF(ISNA(VLOOKUP(G2979,[1]Sheet!$K$2:$L$159,2,FALSE))," ",(VLOOKUP(G2979,[1]Sheet!$K$2:$L$159,2,FALSE)))</f>
        <v xml:space="preserve"> </v>
      </c>
      <c r="AN2979" s="122" t="str">
        <f>IF(ISNA(VLOOKUP(I2979&amp;C2979,[1]Sheet!$D$2:$E$228,2,FALSE))," ",VLOOKUP(I2979&amp;C2979,[1]Sheet!$D$2:$E$228,2,FALSE))</f>
        <v xml:space="preserve"> </v>
      </c>
      <c r="AO2979" s="122" t="str">
        <f>+I2979&amp;C2979</f>
        <v/>
      </c>
      <c r="AP2979" s="122" t="str">
        <f>C2979&amp;D2979&amp;E2979&amp;G2979&amp;I2979&amp;O2979</f>
        <v/>
      </c>
      <c r="AQ2979" s="122" t="str">
        <f>B2979&amp;D2979&amp;N2979</f>
        <v/>
      </c>
      <c r="AR2979" s="123" t="str">
        <f>+D2979&amp;J2979</f>
        <v/>
      </c>
      <c r="AS2979" s="124" t="str">
        <f t="shared" si="421"/>
        <v/>
      </c>
      <c r="AT2979" s="125" t="str">
        <f t="shared" si="422"/>
        <v/>
      </c>
      <c r="AU2979" s="125" t="str">
        <f>IF(NOT(AT2979=""),VLOOKUP(AT2979,[1]PSI_Category!A:B,2,0),"")</f>
        <v/>
      </c>
      <c r="AV2979" s="167"/>
      <c r="AW2979" s="167"/>
      <c r="AX2979" s="167"/>
    </row>
    <row r="2980" spans="2:50" s="133" customFormat="1" ht="11.4" customHeight="1" x14ac:dyDescent="0.3">
      <c r="B2980" s="104"/>
      <c r="C2980" s="105"/>
      <c r="D2980" s="106"/>
      <c r="E2980" s="107"/>
      <c r="F2980" s="105"/>
      <c r="G2980" s="107"/>
      <c r="H2980" s="105"/>
      <c r="I2980" s="105"/>
      <c r="J2980" s="107"/>
      <c r="K2980" s="105"/>
      <c r="L2980" s="105"/>
      <c r="M2980" s="105"/>
      <c r="N2980" s="105"/>
      <c r="O2980" s="131"/>
      <c r="P2980" s="109"/>
      <c r="Q2980" s="110"/>
      <c r="R2980" s="110"/>
      <c r="S2980" s="110"/>
      <c r="T2980" s="110"/>
      <c r="U2980" s="111"/>
      <c r="V2980" s="111"/>
      <c r="W2980" s="112"/>
      <c r="X2980" s="113"/>
      <c r="Y2980" s="114"/>
      <c r="Z2980" s="115"/>
      <c r="AA2980" s="116"/>
      <c r="AB2980" s="117" t="b">
        <f t="shared" si="414"/>
        <v>0</v>
      </c>
      <c r="AC2980" s="117">
        <f t="shared" si="415"/>
        <v>0</v>
      </c>
      <c r="AD2980" s="118"/>
      <c r="AE2980" s="117" t="b">
        <f t="shared" si="416"/>
        <v>0</v>
      </c>
      <c r="AF2980" s="117">
        <f t="shared" si="417"/>
        <v>0</v>
      </c>
      <c r="AG2980" s="119">
        <f t="shared" si="418"/>
        <v>0</v>
      </c>
      <c r="AH2980" s="120" t="b">
        <f t="shared" si="419"/>
        <v>0</v>
      </c>
      <c r="AI2980" s="121">
        <f t="shared" si="420"/>
        <v>0</v>
      </c>
      <c r="AJ2980" s="122">
        <f>+C2980</f>
        <v>0</v>
      </c>
      <c r="AK2980" s="122" t="str">
        <f>IF(ISNA(VLOOKUP(postponeList!D2980,[1]Sheet!$A$2:$B$12,2,FALSE))," ",(VLOOKUP(postponeList!D2980,[1]Sheet!$A$2:$B$12,2,FALSE)))</f>
        <v xml:space="preserve"> </v>
      </c>
      <c r="AL2980" s="122" t="str">
        <f>IF(ISNA(VLOOKUP(E2980,[1]Sheet!$G$2:$H$40,2,FALSE))," ",VLOOKUP(E2980,[1]Sheet!$G$2:$H$40,2,FALSE))</f>
        <v xml:space="preserve"> </v>
      </c>
      <c r="AM2980" s="122" t="str">
        <f>IF(ISNA(VLOOKUP(G2980,[1]Sheet!$K$2:$L$159,2,FALSE))," ",(VLOOKUP(G2980,[1]Sheet!$K$2:$L$159,2,FALSE)))</f>
        <v xml:space="preserve"> </v>
      </c>
      <c r="AN2980" s="122" t="str">
        <f>IF(ISNA(VLOOKUP(I2980&amp;C2980,[1]Sheet!$D$2:$E$228,2,FALSE))," ",VLOOKUP(I2980&amp;C2980,[1]Sheet!$D$2:$E$228,2,FALSE))</f>
        <v xml:space="preserve"> </v>
      </c>
      <c r="AO2980" s="122" t="str">
        <f>+I2980&amp;C2980</f>
        <v/>
      </c>
      <c r="AP2980" s="122" t="str">
        <f>C2980&amp;D2980&amp;E2980&amp;G2980&amp;I2980&amp;O2980</f>
        <v/>
      </c>
      <c r="AQ2980" s="122" t="str">
        <f>B2980&amp;D2980&amp;N2980</f>
        <v/>
      </c>
      <c r="AR2980" s="123" t="str">
        <f>+D2980&amp;J2980</f>
        <v/>
      </c>
      <c r="AS2980" s="124" t="str">
        <f t="shared" si="421"/>
        <v/>
      </c>
      <c r="AT2980" s="125" t="str">
        <f t="shared" si="422"/>
        <v/>
      </c>
      <c r="AU2980" s="125" t="str">
        <f>IF(NOT(AT2980=""),VLOOKUP(AT2980,[1]PSI_Category!A:B,2,0),"")</f>
        <v/>
      </c>
      <c r="AV2980" s="167"/>
      <c r="AW2980" s="167"/>
      <c r="AX2980" s="167"/>
    </row>
    <row r="2981" spans="2:50" s="133" customFormat="1" ht="11.4" customHeight="1" x14ac:dyDescent="0.3">
      <c r="B2981" s="104"/>
      <c r="C2981" s="105"/>
      <c r="D2981" s="106"/>
      <c r="E2981" s="107"/>
      <c r="F2981" s="105"/>
      <c r="G2981" s="107"/>
      <c r="H2981" s="105"/>
      <c r="I2981" s="105"/>
      <c r="J2981" s="107"/>
      <c r="K2981" s="105"/>
      <c r="L2981" s="105"/>
      <c r="M2981" s="105"/>
      <c r="N2981" s="105"/>
      <c r="O2981" s="131"/>
      <c r="P2981" s="109"/>
      <c r="Q2981" s="110"/>
      <c r="R2981" s="110"/>
      <c r="S2981" s="110"/>
      <c r="T2981" s="110"/>
      <c r="U2981" s="111"/>
      <c r="V2981" s="111"/>
      <c r="W2981" s="112"/>
      <c r="X2981" s="113"/>
      <c r="Y2981" s="114"/>
      <c r="Z2981" s="115"/>
      <c r="AA2981" s="116"/>
      <c r="AB2981" s="117" t="b">
        <f t="shared" si="414"/>
        <v>0</v>
      </c>
      <c r="AC2981" s="117">
        <f t="shared" si="415"/>
        <v>0</v>
      </c>
      <c r="AD2981" s="118"/>
      <c r="AE2981" s="117" t="b">
        <f t="shared" si="416"/>
        <v>0</v>
      </c>
      <c r="AF2981" s="117">
        <f t="shared" si="417"/>
        <v>0</v>
      </c>
      <c r="AG2981" s="119">
        <f t="shared" si="418"/>
        <v>0</v>
      </c>
      <c r="AH2981" s="120" t="b">
        <f t="shared" si="419"/>
        <v>0</v>
      </c>
      <c r="AI2981" s="121">
        <f t="shared" si="420"/>
        <v>0</v>
      </c>
      <c r="AJ2981" s="122">
        <f>+C2981</f>
        <v>0</v>
      </c>
      <c r="AK2981" s="122" t="str">
        <f>IF(ISNA(VLOOKUP(postponeList!D2981,[1]Sheet!$A$2:$B$12,2,FALSE))," ",(VLOOKUP(postponeList!D2981,[1]Sheet!$A$2:$B$12,2,FALSE)))</f>
        <v xml:space="preserve"> </v>
      </c>
      <c r="AL2981" s="122" t="str">
        <f>IF(ISNA(VLOOKUP(E2981,[1]Sheet!$G$2:$H$40,2,FALSE))," ",VLOOKUP(E2981,[1]Sheet!$G$2:$H$40,2,FALSE))</f>
        <v xml:space="preserve"> </v>
      </c>
      <c r="AM2981" s="122" t="str">
        <f>IF(ISNA(VLOOKUP(G2981,[1]Sheet!$K$2:$L$159,2,FALSE))," ",(VLOOKUP(G2981,[1]Sheet!$K$2:$L$159,2,FALSE)))</f>
        <v xml:space="preserve"> </v>
      </c>
      <c r="AN2981" s="122" t="str">
        <f>IF(ISNA(VLOOKUP(I2981&amp;C2981,[1]Sheet!$D$2:$E$228,2,FALSE))," ",VLOOKUP(I2981&amp;C2981,[1]Sheet!$D$2:$E$228,2,FALSE))</f>
        <v xml:space="preserve"> </v>
      </c>
      <c r="AO2981" s="122" t="str">
        <f>+I2981&amp;C2981</f>
        <v/>
      </c>
      <c r="AP2981" s="122" t="str">
        <f>C2981&amp;D2981&amp;E2981&amp;G2981&amp;I2981&amp;O2981</f>
        <v/>
      </c>
      <c r="AQ2981" s="122" t="str">
        <f>B2981&amp;D2981&amp;N2981</f>
        <v/>
      </c>
      <c r="AR2981" s="123" t="str">
        <f>+D2981&amp;J2981</f>
        <v/>
      </c>
      <c r="AS2981" s="124" t="str">
        <f t="shared" si="421"/>
        <v/>
      </c>
      <c r="AT2981" s="125" t="str">
        <f t="shared" si="422"/>
        <v/>
      </c>
      <c r="AU2981" s="125" t="str">
        <f>IF(NOT(AT2981=""),VLOOKUP(AT2981,[1]PSI_Category!A:B,2,0),"")</f>
        <v/>
      </c>
      <c r="AV2981" s="167"/>
      <c r="AW2981" s="167"/>
      <c r="AX2981" s="167"/>
    </row>
    <row r="2982" spans="2:50" s="133" customFormat="1" ht="11.4" customHeight="1" x14ac:dyDescent="0.3">
      <c r="B2982" s="104"/>
      <c r="C2982" s="105"/>
      <c r="D2982" s="106"/>
      <c r="E2982" s="107"/>
      <c r="F2982" s="105"/>
      <c r="G2982" s="107"/>
      <c r="H2982" s="105"/>
      <c r="I2982" s="105"/>
      <c r="J2982" s="107"/>
      <c r="K2982" s="105"/>
      <c r="L2982" s="105"/>
      <c r="M2982" s="105"/>
      <c r="N2982" s="105"/>
      <c r="O2982" s="131"/>
      <c r="P2982" s="109"/>
      <c r="Q2982" s="110"/>
      <c r="R2982" s="110"/>
      <c r="S2982" s="110"/>
      <c r="T2982" s="110"/>
      <c r="U2982" s="111"/>
      <c r="V2982" s="111"/>
      <c r="W2982" s="112"/>
      <c r="X2982" s="113"/>
      <c r="Y2982" s="114"/>
      <c r="Z2982" s="115"/>
      <c r="AA2982" s="116"/>
      <c r="AB2982" s="117" t="b">
        <f t="shared" si="414"/>
        <v>0</v>
      </c>
      <c r="AC2982" s="117">
        <f t="shared" si="415"/>
        <v>0</v>
      </c>
      <c r="AD2982" s="118"/>
      <c r="AE2982" s="117" t="b">
        <f t="shared" si="416"/>
        <v>0</v>
      </c>
      <c r="AF2982" s="117">
        <f t="shared" si="417"/>
        <v>0</v>
      </c>
      <c r="AG2982" s="119">
        <f t="shared" si="418"/>
        <v>0</v>
      </c>
      <c r="AH2982" s="120" t="b">
        <f t="shared" si="419"/>
        <v>0</v>
      </c>
      <c r="AI2982" s="121">
        <f t="shared" si="420"/>
        <v>0</v>
      </c>
      <c r="AJ2982" s="122">
        <f>+C2982</f>
        <v>0</v>
      </c>
      <c r="AK2982" s="122" t="str">
        <f>IF(ISNA(VLOOKUP(postponeList!D2982,[1]Sheet!$A$2:$B$12,2,FALSE))," ",(VLOOKUP(postponeList!D2982,[1]Sheet!$A$2:$B$12,2,FALSE)))</f>
        <v xml:space="preserve"> </v>
      </c>
      <c r="AL2982" s="122" t="str">
        <f>IF(ISNA(VLOOKUP(E2982,[1]Sheet!$G$2:$H$40,2,FALSE))," ",VLOOKUP(E2982,[1]Sheet!$G$2:$H$40,2,FALSE))</f>
        <v xml:space="preserve"> </v>
      </c>
      <c r="AM2982" s="122" t="str">
        <f>IF(ISNA(VLOOKUP(G2982,[1]Sheet!$K$2:$L$159,2,FALSE))," ",(VLOOKUP(G2982,[1]Sheet!$K$2:$L$159,2,FALSE)))</f>
        <v xml:space="preserve"> </v>
      </c>
      <c r="AN2982" s="122" t="str">
        <f>IF(ISNA(VLOOKUP(I2982&amp;C2982,[1]Sheet!$D$2:$E$228,2,FALSE))," ",VLOOKUP(I2982&amp;C2982,[1]Sheet!$D$2:$E$228,2,FALSE))</f>
        <v xml:space="preserve"> </v>
      </c>
      <c r="AO2982" s="122" t="str">
        <f>+I2982&amp;C2982</f>
        <v/>
      </c>
      <c r="AP2982" s="122" t="str">
        <f>C2982&amp;D2982&amp;E2982&amp;G2982&amp;I2982&amp;O2982</f>
        <v/>
      </c>
      <c r="AQ2982" s="122" t="str">
        <f>B2982&amp;D2982&amp;N2982</f>
        <v/>
      </c>
      <c r="AR2982" s="123" t="str">
        <f>+D2982&amp;J2982</f>
        <v/>
      </c>
      <c r="AS2982" s="124" t="str">
        <f t="shared" si="421"/>
        <v/>
      </c>
      <c r="AT2982" s="125" t="str">
        <f t="shared" si="422"/>
        <v/>
      </c>
      <c r="AU2982" s="125" t="str">
        <f>IF(NOT(AT2982=""),VLOOKUP(AT2982,[1]PSI_Category!A:B,2,0),"")</f>
        <v/>
      </c>
      <c r="AV2982" s="167"/>
      <c r="AW2982" s="167"/>
      <c r="AX2982" s="167"/>
    </row>
    <row r="2983" spans="2:50" s="133" customFormat="1" ht="11.4" customHeight="1" x14ac:dyDescent="0.3">
      <c r="B2983" s="104"/>
      <c r="C2983" s="105"/>
      <c r="D2983" s="106"/>
      <c r="E2983" s="107"/>
      <c r="F2983" s="105"/>
      <c r="G2983" s="107"/>
      <c r="H2983" s="105"/>
      <c r="I2983" s="105"/>
      <c r="J2983" s="107"/>
      <c r="K2983" s="105"/>
      <c r="L2983" s="105"/>
      <c r="M2983" s="105"/>
      <c r="N2983" s="105"/>
      <c r="O2983" s="131"/>
      <c r="P2983" s="109"/>
      <c r="Q2983" s="110"/>
      <c r="R2983" s="110"/>
      <c r="S2983" s="110"/>
      <c r="T2983" s="110"/>
      <c r="U2983" s="111"/>
      <c r="V2983" s="111"/>
      <c r="W2983" s="112"/>
      <c r="X2983" s="113"/>
      <c r="Y2983" s="114"/>
      <c r="Z2983" s="115"/>
      <c r="AA2983" s="116"/>
      <c r="AB2983" s="117" t="b">
        <f t="shared" si="414"/>
        <v>0</v>
      </c>
      <c r="AC2983" s="117">
        <f t="shared" si="415"/>
        <v>0</v>
      </c>
      <c r="AD2983" s="118"/>
      <c r="AE2983" s="117" t="b">
        <f t="shared" si="416"/>
        <v>0</v>
      </c>
      <c r="AF2983" s="117">
        <f t="shared" si="417"/>
        <v>0</v>
      </c>
      <c r="AG2983" s="119">
        <f t="shared" si="418"/>
        <v>0</v>
      </c>
      <c r="AH2983" s="120" t="b">
        <f t="shared" si="419"/>
        <v>0</v>
      </c>
      <c r="AI2983" s="121">
        <f t="shared" si="420"/>
        <v>0</v>
      </c>
      <c r="AJ2983" s="122">
        <f>+C2983</f>
        <v>0</v>
      </c>
      <c r="AK2983" s="122" t="str">
        <f>IF(ISNA(VLOOKUP(postponeList!D2983,[1]Sheet!$A$2:$B$12,2,FALSE))," ",(VLOOKUP(postponeList!D2983,[1]Sheet!$A$2:$B$12,2,FALSE)))</f>
        <v xml:space="preserve"> </v>
      </c>
      <c r="AL2983" s="122" t="str">
        <f>IF(ISNA(VLOOKUP(E2983,[1]Sheet!$G$2:$H$40,2,FALSE))," ",VLOOKUP(E2983,[1]Sheet!$G$2:$H$40,2,FALSE))</f>
        <v xml:space="preserve"> </v>
      </c>
      <c r="AM2983" s="122" t="str">
        <f>IF(ISNA(VLOOKUP(G2983,[1]Sheet!$K$2:$L$159,2,FALSE))," ",(VLOOKUP(G2983,[1]Sheet!$K$2:$L$159,2,FALSE)))</f>
        <v xml:space="preserve"> </v>
      </c>
      <c r="AN2983" s="122" t="str">
        <f>IF(ISNA(VLOOKUP(I2983&amp;C2983,[1]Sheet!$D$2:$E$228,2,FALSE))," ",VLOOKUP(I2983&amp;C2983,[1]Sheet!$D$2:$E$228,2,FALSE))</f>
        <v xml:space="preserve"> </v>
      </c>
      <c r="AO2983" s="122" t="str">
        <f>+I2983&amp;C2983</f>
        <v/>
      </c>
      <c r="AP2983" s="122" t="str">
        <f>C2983&amp;D2983&amp;E2983&amp;G2983&amp;I2983&amp;O2983</f>
        <v/>
      </c>
      <c r="AQ2983" s="122" t="str">
        <f>B2983&amp;D2983&amp;N2983</f>
        <v/>
      </c>
      <c r="AR2983" s="123" t="str">
        <f>+D2983&amp;J2983</f>
        <v/>
      </c>
      <c r="AS2983" s="124" t="str">
        <f t="shared" si="421"/>
        <v/>
      </c>
      <c r="AT2983" s="125" t="str">
        <f t="shared" si="422"/>
        <v/>
      </c>
      <c r="AU2983" s="125" t="str">
        <f>IF(NOT(AT2983=""),VLOOKUP(AT2983,[1]PSI_Category!A:B,2,0),"")</f>
        <v/>
      </c>
      <c r="AV2983" s="167"/>
      <c r="AW2983" s="167"/>
      <c r="AX2983" s="167"/>
    </row>
    <row r="2984" spans="2:50" s="133" customFormat="1" ht="11.4" customHeight="1" x14ac:dyDescent="0.3">
      <c r="B2984" s="104"/>
      <c r="C2984" s="105"/>
      <c r="D2984" s="106"/>
      <c r="E2984" s="107"/>
      <c r="F2984" s="105"/>
      <c r="G2984" s="107"/>
      <c r="H2984" s="105"/>
      <c r="I2984" s="105"/>
      <c r="J2984" s="107"/>
      <c r="K2984" s="105"/>
      <c r="L2984" s="105"/>
      <c r="M2984" s="105"/>
      <c r="N2984" s="105"/>
      <c r="O2984" s="131"/>
      <c r="P2984" s="109"/>
      <c r="Q2984" s="110"/>
      <c r="R2984" s="110"/>
      <c r="S2984" s="110"/>
      <c r="T2984" s="110"/>
      <c r="U2984" s="111"/>
      <c r="V2984" s="111"/>
      <c r="W2984" s="112"/>
      <c r="X2984" s="113"/>
      <c r="Y2984" s="114"/>
      <c r="Z2984" s="115"/>
      <c r="AA2984" s="116"/>
      <c r="AB2984" s="117" t="b">
        <f t="shared" si="414"/>
        <v>0</v>
      </c>
      <c r="AC2984" s="117">
        <f t="shared" si="415"/>
        <v>0</v>
      </c>
      <c r="AD2984" s="118"/>
      <c r="AE2984" s="117" t="b">
        <f t="shared" si="416"/>
        <v>0</v>
      </c>
      <c r="AF2984" s="117">
        <f t="shared" si="417"/>
        <v>0</v>
      </c>
      <c r="AG2984" s="119">
        <f t="shared" si="418"/>
        <v>0</v>
      </c>
      <c r="AH2984" s="120" t="b">
        <f t="shared" si="419"/>
        <v>0</v>
      </c>
      <c r="AI2984" s="121">
        <f t="shared" si="420"/>
        <v>0</v>
      </c>
      <c r="AJ2984" s="122">
        <f>+C2984</f>
        <v>0</v>
      </c>
      <c r="AK2984" s="122" t="str">
        <f>IF(ISNA(VLOOKUP(postponeList!D2984,[1]Sheet!$A$2:$B$12,2,FALSE))," ",(VLOOKUP(postponeList!D2984,[1]Sheet!$A$2:$B$12,2,FALSE)))</f>
        <v xml:space="preserve"> </v>
      </c>
      <c r="AL2984" s="122" t="str">
        <f>IF(ISNA(VLOOKUP(E2984,[1]Sheet!$G$2:$H$40,2,FALSE))," ",VLOOKUP(E2984,[1]Sheet!$G$2:$H$40,2,FALSE))</f>
        <v xml:space="preserve"> </v>
      </c>
      <c r="AM2984" s="122" t="str">
        <f>IF(ISNA(VLOOKUP(G2984,[1]Sheet!$K$2:$L$159,2,FALSE))," ",(VLOOKUP(G2984,[1]Sheet!$K$2:$L$159,2,FALSE)))</f>
        <v xml:space="preserve"> </v>
      </c>
      <c r="AN2984" s="122" t="str">
        <f>IF(ISNA(VLOOKUP(I2984&amp;C2984,[1]Sheet!$D$2:$E$228,2,FALSE))," ",VLOOKUP(I2984&amp;C2984,[1]Sheet!$D$2:$E$228,2,FALSE))</f>
        <v xml:space="preserve"> </v>
      </c>
      <c r="AO2984" s="122" t="str">
        <f>+I2984&amp;C2984</f>
        <v/>
      </c>
      <c r="AP2984" s="122" t="str">
        <f>C2984&amp;D2984&amp;E2984&amp;G2984&amp;I2984&amp;O2984</f>
        <v/>
      </c>
      <c r="AQ2984" s="122" t="str">
        <f>B2984&amp;D2984&amp;N2984</f>
        <v/>
      </c>
      <c r="AR2984" s="123" t="str">
        <f>+D2984&amp;J2984</f>
        <v/>
      </c>
      <c r="AS2984" s="124" t="str">
        <f t="shared" si="421"/>
        <v/>
      </c>
      <c r="AT2984" s="125" t="str">
        <f t="shared" si="422"/>
        <v/>
      </c>
      <c r="AU2984" s="125" t="str">
        <f>IF(NOT(AT2984=""),VLOOKUP(AT2984,[1]PSI_Category!A:B,2,0),"")</f>
        <v/>
      </c>
      <c r="AV2984" s="167"/>
      <c r="AW2984" s="167"/>
      <c r="AX2984" s="167"/>
    </row>
    <row r="2985" spans="2:50" s="133" customFormat="1" ht="11.4" customHeight="1" x14ac:dyDescent="0.3">
      <c r="B2985" s="104"/>
      <c r="C2985" s="105"/>
      <c r="D2985" s="106"/>
      <c r="E2985" s="107"/>
      <c r="F2985" s="105"/>
      <c r="G2985" s="107"/>
      <c r="H2985" s="105"/>
      <c r="I2985" s="105"/>
      <c r="J2985" s="107"/>
      <c r="K2985" s="105"/>
      <c r="L2985" s="105"/>
      <c r="M2985" s="105"/>
      <c r="N2985" s="105"/>
      <c r="O2985" s="131"/>
      <c r="P2985" s="109"/>
      <c r="Q2985" s="110"/>
      <c r="R2985" s="110"/>
      <c r="S2985" s="110"/>
      <c r="T2985" s="110"/>
      <c r="U2985" s="111"/>
      <c r="V2985" s="111"/>
      <c r="W2985" s="112"/>
      <c r="X2985" s="113"/>
      <c r="Y2985" s="114"/>
      <c r="Z2985" s="115"/>
      <c r="AA2985" s="116"/>
      <c r="AB2985" s="117" t="b">
        <f t="shared" si="414"/>
        <v>0</v>
      </c>
      <c r="AC2985" s="117">
        <f t="shared" si="415"/>
        <v>0</v>
      </c>
      <c r="AD2985" s="118"/>
      <c r="AE2985" s="117" t="b">
        <f t="shared" si="416"/>
        <v>0</v>
      </c>
      <c r="AF2985" s="117">
        <f t="shared" si="417"/>
        <v>0</v>
      </c>
      <c r="AG2985" s="119">
        <f t="shared" si="418"/>
        <v>0</v>
      </c>
      <c r="AH2985" s="120" t="b">
        <f t="shared" si="419"/>
        <v>0</v>
      </c>
      <c r="AI2985" s="121">
        <f t="shared" si="420"/>
        <v>0</v>
      </c>
      <c r="AJ2985" s="122">
        <f>+C2985</f>
        <v>0</v>
      </c>
      <c r="AK2985" s="122" t="str">
        <f>IF(ISNA(VLOOKUP(postponeList!D2985,[1]Sheet!$A$2:$B$12,2,FALSE))," ",(VLOOKUP(postponeList!D2985,[1]Sheet!$A$2:$B$12,2,FALSE)))</f>
        <v xml:space="preserve"> </v>
      </c>
      <c r="AL2985" s="122" t="str">
        <f>IF(ISNA(VLOOKUP(E2985,[1]Sheet!$G$2:$H$40,2,FALSE))," ",VLOOKUP(E2985,[1]Sheet!$G$2:$H$40,2,FALSE))</f>
        <v xml:space="preserve"> </v>
      </c>
      <c r="AM2985" s="122" t="str">
        <f>IF(ISNA(VLOOKUP(G2985,[1]Sheet!$K$2:$L$159,2,FALSE))," ",(VLOOKUP(G2985,[1]Sheet!$K$2:$L$159,2,FALSE)))</f>
        <v xml:space="preserve"> </v>
      </c>
      <c r="AN2985" s="122" t="str">
        <f>IF(ISNA(VLOOKUP(I2985&amp;C2985,[1]Sheet!$D$2:$E$228,2,FALSE))," ",VLOOKUP(I2985&amp;C2985,[1]Sheet!$D$2:$E$228,2,FALSE))</f>
        <v xml:space="preserve"> </v>
      </c>
      <c r="AO2985" s="122" t="str">
        <f>+I2985&amp;C2985</f>
        <v/>
      </c>
      <c r="AP2985" s="122" t="str">
        <f>C2985&amp;D2985&amp;E2985&amp;G2985&amp;I2985&amp;O2985</f>
        <v/>
      </c>
      <c r="AQ2985" s="122" t="str">
        <f>B2985&amp;D2985&amp;N2985</f>
        <v/>
      </c>
      <c r="AR2985" s="123" t="str">
        <f>+D2985&amp;J2985</f>
        <v/>
      </c>
      <c r="AS2985" s="124" t="str">
        <f t="shared" si="421"/>
        <v/>
      </c>
      <c r="AT2985" s="125" t="str">
        <f t="shared" si="422"/>
        <v/>
      </c>
      <c r="AU2985" s="125" t="str">
        <f>IF(NOT(AT2985=""),VLOOKUP(AT2985,[1]PSI_Category!A:B,2,0),"")</f>
        <v/>
      </c>
      <c r="AV2985" s="167"/>
      <c r="AW2985" s="167"/>
      <c r="AX2985" s="167"/>
    </row>
    <row r="2986" spans="2:50" s="133" customFormat="1" ht="11.4" customHeight="1" x14ac:dyDescent="0.3">
      <c r="B2986" s="104"/>
      <c r="C2986" s="105"/>
      <c r="D2986" s="106"/>
      <c r="E2986" s="107"/>
      <c r="F2986" s="105"/>
      <c r="G2986" s="107"/>
      <c r="H2986" s="105"/>
      <c r="I2986" s="105"/>
      <c r="J2986" s="107"/>
      <c r="K2986" s="105"/>
      <c r="L2986" s="105"/>
      <c r="M2986" s="105"/>
      <c r="N2986" s="105"/>
      <c r="O2986" s="131"/>
      <c r="P2986" s="109"/>
      <c r="Q2986" s="110"/>
      <c r="R2986" s="110"/>
      <c r="S2986" s="110"/>
      <c r="T2986" s="110"/>
      <c r="U2986" s="111"/>
      <c r="V2986" s="111"/>
      <c r="W2986" s="112"/>
      <c r="X2986" s="113"/>
      <c r="Y2986" s="114"/>
      <c r="Z2986" s="115"/>
      <c r="AA2986" s="116"/>
      <c r="AB2986" s="117" t="b">
        <f t="shared" si="414"/>
        <v>0</v>
      </c>
      <c r="AC2986" s="117">
        <f t="shared" si="415"/>
        <v>0</v>
      </c>
      <c r="AD2986" s="118"/>
      <c r="AE2986" s="117" t="b">
        <f t="shared" si="416"/>
        <v>0</v>
      </c>
      <c r="AF2986" s="117">
        <f t="shared" si="417"/>
        <v>0</v>
      </c>
      <c r="AG2986" s="119">
        <f t="shared" si="418"/>
        <v>0</v>
      </c>
      <c r="AH2986" s="120" t="b">
        <f t="shared" si="419"/>
        <v>0</v>
      </c>
      <c r="AI2986" s="121">
        <f t="shared" si="420"/>
        <v>0</v>
      </c>
      <c r="AJ2986" s="122">
        <f>+C2986</f>
        <v>0</v>
      </c>
      <c r="AK2986" s="122" t="str">
        <f>IF(ISNA(VLOOKUP(postponeList!D2986,[1]Sheet!$A$2:$B$12,2,FALSE))," ",(VLOOKUP(postponeList!D2986,[1]Sheet!$A$2:$B$12,2,FALSE)))</f>
        <v xml:space="preserve"> </v>
      </c>
      <c r="AL2986" s="122" t="str">
        <f>IF(ISNA(VLOOKUP(E2986,[1]Sheet!$G$2:$H$40,2,FALSE))," ",VLOOKUP(E2986,[1]Sheet!$G$2:$H$40,2,FALSE))</f>
        <v xml:space="preserve"> </v>
      </c>
      <c r="AM2986" s="122" t="str">
        <f>IF(ISNA(VLOOKUP(G2986,[1]Sheet!$K$2:$L$159,2,FALSE))," ",(VLOOKUP(G2986,[1]Sheet!$K$2:$L$159,2,FALSE)))</f>
        <v xml:space="preserve"> </v>
      </c>
      <c r="AN2986" s="122" t="str">
        <f>IF(ISNA(VLOOKUP(I2986&amp;C2986,[1]Sheet!$D$2:$E$228,2,FALSE))," ",VLOOKUP(I2986&amp;C2986,[1]Sheet!$D$2:$E$228,2,FALSE))</f>
        <v xml:space="preserve"> </v>
      </c>
      <c r="AO2986" s="122" t="str">
        <f>+I2986&amp;C2986</f>
        <v/>
      </c>
      <c r="AP2986" s="122" t="str">
        <f>C2986&amp;D2986&amp;E2986&amp;G2986&amp;I2986&amp;O2986</f>
        <v/>
      </c>
      <c r="AQ2986" s="122" t="str">
        <f>B2986&amp;D2986&amp;N2986</f>
        <v/>
      </c>
      <c r="AR2986" s="123" t="str">
        <f>+D2986&amp;J2986</f>
        <v/>
      </c>
      <c r="AS2986" s="124" t="str">
        <f t="shared" si="421"/>
        <v/>
      </c>
      <c r="AT2986" s="125" t="str">
        <f t="shared" si="422"/>
        <v/>
      </c>
      <c r="AU2986" s="125" t="str">
        <f>IF(NOT(AT2986=""),VLOOKUP(AT2986,[1]PSI_Category!A:B,2,0),"")</f>
        <v/>
      </c>
      <c r="AV2986" s="167"/>
      <c r="AW2986" s="167"/>
      <c r="AX2986" s="167"/>
    </row>
    <row r="2987" spans="2:50" s="133" customFormat="1" ht="11.4" customHeight="1" x14ac:dyDescent="0.3">
      <c r="B2987" s="104"/>
      <c r="C2987" s="105"/>
      <c r="D2987" s="106"/>
      <c r="E2987" s="107"/>
      <c r="F2987" s="105"/>
      <c r="G2987" s="107"/>
      <c r="H2987" s="105"/>
      <c r="I2987" s="105"/>
      <c r="J2987" s="107"/>
      <c r="K2987" s="105"/>
      <c r="L2987" s="105"/>
      <c r="M2987" s="105"/>
      <c r="N2987" s="105"/>
      <c r="O2987" s="131"/>
      <c r="P2987" s="109"/>
      <c r="Q2987" s="110"/>
      <c r="R2987" s="110"/>
      <c r="S2987" s="110"/>
      <c r="T2987" s="110"/>
      <c r="U2987" s="111"/>
      <c r="V2987" s="111"/>
      <c r="W2987" s="112"/>
      <c r="X2987" s="113"/>
      <c r="Y2987" s="114"/>
      <c r="Z2987" s="115"/>
      <c r="AA2987" s="116"/>
      <c r="AB2987" s="117" t="b">
        <f t="shared" si="414"/>
        <v>0</v>
      </c>
      <c r="AC2987" s="117">
        <f t="shared" si="415"/>
        <v>0</v>
      </c>
      <c r="AD2987" s="118"/>
      <c r="AE2987" s="117" t="b">
        <f t="shared" si="416"/>
        <v>0</v>
      </c>
      <c r="AF2987" s="117">
        <f t="shared" si="417"/>
        <v>0</v>
      </c>
      <c r="AG2987" s="119">
        <f t="shared" si="418"/>
        <v>0</v>
      </c>
      <c r="AH2987" s="120" t="b">
        <f t="shared" si="419"/>
        <v>0</v>
      </c>
      <c r="AI2987" s="121">
        <f t="shared" si="420"/>
        <v>0</v>
      </c>
      <c r="AJ2987" s="122">
        <f>+C2987</f>
        <v>0</v>
      </c>
      <c r="AK2987" s="122" t="str">
        <f>IF(ISNA(VLOOKUP(postponeList!D2987,[1]Sheet!$A$2:$B$12,2,FALSE))," ",(VLOOKUP(postponeList!D2987,[1]Sheet!$A$2:$B$12,2,FALSE)))</f>
        <v xml:space="preserve"> </v>
      </c>
      <c r="AL2987" s="122" t="str">
        <f>IF(ISNA(VLOOKUP(E2987,[1]Sheet!$G$2:$H$40,2,FALSE))," ",VLOOKUP(E2987,[1]Sheet!$G$2:$H$40,2,FALSE))</f>
        <v xml:space="preserve"> </v>
      </c>
      <c r="AM2987" s="122" t="str">
        <f>IF(ISNA(VLOOKUP(G2987,[1]Sheet!$K$2:$L$159,2,FALSE))," ",(VLOOKUP(G2987,[1]Sheet!$K$2:$L$159,2,FALSE)))</f>
        <v xml:space="preserve"> </v>
      </c>
      <c r="AN2987" s="122" t="str">
        <f>IF(ISNA(VLOOKUP(I2987&amp;C2987,[1]Sheet!$D$2:$E$228,2,FALSE))," ",VLOOKUP(I2987&amp;C2987,[1]Sheet!$D$2:$E$228,2,FALSE))</f>
        <v xml:space="preserve"> </v>
      </c>
      <c r="AO2987" s="122" t="str">
        <f>+I2987&amp;C2987</f>
        <v/>
      </c>
      <c r="AP2987" s="122" t="str">
        <f>C2987&amp;D2987&amp;E2987&amp;G2987&amp;I2987&amp;O2987</f>
        <v/>
      </c>
      <c r="AQ2987" s="122" t="str">
        <f>B2987&amp;D2987&amp;N2987</f>
        <v/>
      </c>
      <c r="AR2987" s="123" t="str">
        <f>+D2987&amp;J2987</f>
        <v/>
      </c>
      <c r="AS2987" s="124" t="str">
        <f t="shared" si="421"/>
        <v/>
      </c>
      <c r="AT2987" s="125" t="str">
        <f t="shared" si="422"/>
        <v/>
      </c>
      <c r="AU2987" s="125" t="str">
        <f>IF(NOT(AT2987=""),VLOOKUP(AT2987,[1]PSI_Category!A:B,2,0),"")</f>
        <v/>
      </c>
      <c r="AV2987" s="167"/>
      <c r="AW2987" s="167"/>
      <c r="AX2987" s="167"/>
    </row>
    <row r="2988" spans="2:50" s="133" customFormat="1" ht="11.4" customHeight="1" x14ac:dyDescent="0.3">
      <c r="B2988" s="104"/>
      <c r="C2988" s="105"/>
      <c r="D2988" s="106"/>
      <c r="E2988" s="107"/>
      <c r="F2988" s="105"/>
      <c r="G2988" s="107"/>
      <c r="H2988" s="105"/>
      <c r="I2988" s="105"/>
      <c r="J2988" s="107"/>
      <c r="K2988" s="105"/>
      <c r="L2988" s="105"/>
      <c r="M2988" s="105"/>
      <c r="N2988" s="105"/>
      <c r="O2988" s="131"/>
      <c r="P2988" s="109"/>
      <c r="Q2988" s="110"/>
      <c r="R2988" s="110"/>
      <c r="S2988" s="110"/>
      <c r="T2988" s="110"/>
      <c r="U2988" s="111"/>
      <c r="V2988" s="111"/>
      <c r="W2988" s="112"/>
      <c r="X2988" s="113"/>
      <c r="Y2988" s="114"/>
      <c r="Z2988" s="115"/>
      <c r="AA2988" s="116"/>
      <c r="AB2988" s="117" t="b">
        <f t="shared" si="414"/>
        <v>0</v>
      </c>
      <c r="AC2988" s="117">
        <f t="shared" si="415"/>
        <v>0</v>
      </c>
      <c r="AD2988" s="118"/>
      <c r="AE2988" s="117" t="b">
        <f t="shared" si="416"/>
        <v>0</v>
      </c>
      <c r="AF2988" s="117">
        <f t="shared" si="417"/>
        <v>0</v>
      </c>
      <c r="AG2988" s="119">
        <f t="shared" si="418"/>
        <v>0</v>
      </c>
      <c r="AH2988" s="120" t="b">
        <f t="shared" si="419"/>
        <v>0</v>
      </c>
      <c r="AI2988" s="121">
        <f t="shared" si="420"/>
        <v>0</v>
      </c>
      <c r="AJ2988" s="122">
        <f>+C2988</f>
        <v>0</v>
      </c>
      <c r="AK2988" s="122" t="str">
        <f>IF(ISNA(VLOOKUP(postponeList!D2988,[1]Sheet!$A$2:$B$12,2,FALSE))," ",(VLOOKUP(postponeList!D2988,[1]Sheet!$A$2:$B$12,2,FALSE)))</f>
        <v xml:space="preserve"> </v>
      </c>
      <c r="AL2988" s="122" t="str">
        <f>IF(ISNA(VLOOKUP(E2988,[1]Sheet!$G$2:$H$40,2,FALSE))," ",VLOOKUP(E2988,[1]Sheet!$G$2:$H$40,2,FALSE))</f>
        <v xml:space="preserve"> </v>
      </c>
      <c r="AM2988" s="122" t="str">
        <f>IF(ISNA(VLOOKUP(G2988,[1]Sheet!$K$2:$L$159,2,FALSE))," ",(VLOOKUP(G2988,[1]Sheet!$K$2:$L$159,2,FALSE)))</f>
        <v xml:space="preserve"> </v>
      </c>
      <c r="AN2988" s="122" t="str">
        <f>IF(ISNA(VLOOKUP(I2988&amp;C2988,[1]Sheet!$D$2:$E$228,2,FALSE))," ",VLOOKUP(I2988&amp;C2988,[1]Sheet!$D$2:$E$228,2,FALSE))</f>
        <v xml:space="preserve"> </v>
      </c>
      <c r="AO2988" s="122" t="str">
        <f>+I2988&amp;C2988</f>
        <v/>
      </c>
      <c r="AP2988" s="122" t="str">
        <f>C2988&amp;D2988&amp;E2988&amp;G2988&amp;I2988&amp;O2988</f>
        <v/>
      </c>
      <c r="AQ2988" s="122" t="str">
        <f>B2988&amp;D2988&amp;N2988</f>
        <v/>
      </c>
      <c r="AR2988" s="123" t="str">
        <f>+D2988&amp;J2988</f>
        <v/>
      </c>
      <c r="AS2988" s="124" t="str">
        <f t="shared" si="421"/>
        <v/>
      </c>
      <c r="AT2988" s="125" t="str">
        <f t="shared" si="422"/>
        <v/>
      </c>
      <c r="AU2988" s="125" t="str">
        <f>IF(NOT(AT2988=""),VLOOKUP(AT2988,[1]PSI_Category!A:B,2,0),"")</f>
        <v/>
      </c>
      <c r="AV2988" s="167"/>
      <c r="AW2988" s="167"/>
      <c r="AX2988" s="167"/>
    </row>
    <row r="2989" spans="2:50" s="133" customFormat="1" ht="11.4" customHeight="1" x14ac:dyDescent="0.3">
      <c r="B2989" s="104"/>
      <c r="C2989" s="105"/>
      <c r="D2989" s="106"/>
      <c r="E2989" s="107"/>
      <c r="F2989" s="105"/>
      <c r="G2989" s="107"/>
      <c r="H2989" s="105"/>
      <c r="I2989" s="105"/>
      <c r="J2989" s="107"/>
      <c r="K2989" s="105"/>
      <c r="L2989" s="105"/>
      <c r="M2989" s="105"/>
      <c r="N2989" s="105"/>
      <c r="O2989" s="131"/>
      <c r="P2989" s="109"/>
      <c r="Q2989" s="110"/>
      <c r="R2989" s="110"/>
      <c r="S2989" s="110"/>
      <c r="T2989" s="110"/>
      <c r="U2989" s="111"/>
      <c r="V2989" s="111"/>
      <c r="W2989" s="112"/>
      <c r="X2989" s="113"/>
      <c r="Y2989" s="114"/>
      <c r="Z2989" s="115"/>
      <c r="AA2989" s="116"/>
      <c r="AB2989" s="117" t="b">
        <f t="shared" si="414"/>
        <v>0</v>
      </c>
      <c r="AC2989" s="117">
        <f t="shared" si="415"/>
        <v>0</v>
      </c>
      <c r="AD2989" s="118"/>
      <c r="AE2989" s="117" t="b">
        <f t="shared" si="416"/>
        <v>0</v>
      </c>
      <c r="AF2989" s="117">
        <f t="shared" si="417"/>
        <v>0</v>
      </c>
      <c r="AG2989" s="119">
        <f t="shared" si="418"/>
        <v>0</v>
      </c>
      <c r="AH2989" s="120" t="b">
        <f t="shared" si="419"/>
        <v>0</v>
      </c>
      <c r="AI2989" s="121">
        <f t="shared" si="420"/>
        <v>0</v>
      </c>
      <c r="AJ2989" s="122">
        <f>+C2989</f>
        <v>0</v>
      </c>
      <c r="AK2989" s="122" t="str">
        <f>IF(ISNA(VLOOKUP(postponeList!D2989,[1]Sheet!$A$2:$B$12,2,FALSE))," ",(VLOOKUP(postponeList!D2989,[1]Sheet!$A$2:$B$12,2,FALSE)))</f>
        <v xml:space="preserve"> </v>
      </c>
      <c r="AL2989" s="122" t="str">
        <f>IF(ISNA(VLOOKUP(E2989,[1]Sheet!$G$2:$H$40,2,FALSE))," ",VLOOKUP(E2989,[1]Sheet!$G$2:$H$40,2,FALSE))</f>
        <v xml:space="preserve"> </v>
      </c>
      <c r="AM2989" s="122" t="str">
        <f>IF(ISNA(VLOOKUP(G2989,[1]Sheet!$K$2:$L$159,2,FALSE))," ",(VLOOKUP(G2989,[1]Sheet!$K$2:$L$159,2,FALSE)))</f>
        <v xml:space="preserve"> </v>
      </c>
      <c r="AN2989" s="122" t="str">
        <f>IF(ISNA(VLOOKUP(I2989&amp;C2989,[1]Sheet!$D$2:$E$228,2,FALSE))," ",VLOOKUP(I2989&amp;C2989,[1]Sheet!$D$2:$E$228,2,FALSE))</f>
        <v xml:space="preserve"> </v>
      </c>
      <c r="AO2989" s="122" t="str">
        <f>+I2989&amp;C2989</f>
        <v/>
      </c>
      <c r="AP2989" s="122" t="str">
        <f>C2989&amp;D2989&amp;E2989&amp;G2989&amp;I2989&amp;O2989</f>
        <v/>
      </c>
      <c r="AQ2989" s="122" t="str">
        <f>B2989&amp;D2989&amp;N2989</f>
        <v/>
      </c>
      <c r="AR2989" s="123" t="str">
        <f>+D2989&amp;J2989</f>
        <v/>
      </c>
      <c r="AS2989" s="124" t="str">
        <f t="shared" si="421"/>
        <v/>
      </c>
      <c r="AT2989" s="125" t="str">
        <f t="shared" si="422"/>
        <v/>
      </c>
      <c r="AU2989" s="125" t="str">
        <f>IF(NOT(AT2989=""),VLOOKUP(AT2989,[1]PSI_Category!A:B,2,0),"")</f>
        <v/>
      </c>
      <c r="AV2989" s="167"/>
      <c r="AW2989" s="167"/>
      <c r="AX2989" s="167"/>
    </row>
    <row r="2990" spans="2:50" s="133" customFormat="1" ht="11.4" customHeight="1" x14ac:dyDescent="0.3">
      <c r="B2990" s="104"/>
      <c r="C2990" s="105"/>
      <c r="D2990" s="106"/>
      <c r="E2990" s="107"/>
      <c r="F2990" s="105"/>
      <c r="G2990" s="107"/>
      <c r="H2990" s="105"/>
      <c r="I2990" s="105"/>
      <c r="J2990" s="107"/>
      <c r="K2990" s="105"/>
      <c r="L2990" s="105"/>
      <c r="M2990" s="105"/>
      <c r="N2990" s="105"/>
      <c r="O2990" s="131"/>
      <c r="P2990" s="109"/>
      <c r="Q2990" s="110"/>
      <c r="R2990" s="110"/>
      <c r="S2990" s="110"/>
      <c r="T2990" s="110"/>
      <c r="U2990" s="111"/>
      <c r="V2990" s="111"/>
      <c r="W2990" s="112"/>
      <c r="X2990" s="113"/>
      <c r="Y2990" s="114"/>
      <c r="Z2990" s="115"/>
      <c r="AA2990" s="116"/>
      <c r="AB2990" s="117" t="b">
        <f t="shared" si="414"/>
        <v>0</v>
      </c>
      <c r="AC2990" s="117">
        <f t="shared" si="415"/>
        <v>0</v>
      </c>
      <c r="AD2990" s="118"/>
      <c r="AE2990" s="117" t="b">
        <f t="shared" si="416"/>
        <v>0</v>
      </c>
      <c r="AF2990" s="117">
        <f t="shared" si="417"/>
        <v>0</v>
      </c>
      <c r="AG2990" s="119">
        <f t="shared" si="418"/>
        <v>0</v>
      </c>
      <c r="AH2990" s="120" t="b">
        <f t="shared" si="419"/>
        <v>0</v>
      </c>
      <c r="AI2990" s="121">
        <f t="shared" si="420"/>
        <v>0</v>
      </c>
      <c r="AJ2990" s="122">
        <f>+C2990</f>
        <v>0</v>
      </c>
      <c r="AK2990" s="122" t="str">
        <f>IF(ISNA(VLOOKUP(postponeList!D2990,[1]Sheet!$A$2:$B$12,2,FALSE))," ",(VLOOKUP(postponeList!D2990,[1]Sheet!$A$2:$B$12,2,FALSE)))</f>
        <v xml:space="preserve"> </v>
      </c>
      <c r="AL2990" s="122" t="str">
        <f>IF(ISNA(VLOOKUP(E2990,[1]Sheet!$G$2:$H$40,2,FALSE))," ",VLOOKUP(E2990,[1]Sheet!$G$2:$H$40,2,FALSE))</f>
        <v xml:space="preserve"> </v>
      </c>
      <c r="AM2990" s="122" t="str">
        <f>IF(ISNA(VLOOKUP(G2990,[1]Sheet!$K$2:$L$159,2,FALSE))," ",(VLOOKUP(G2990,[1]Sheet!$K$2:$L$159,2,FALSE)))</f>
        <v xml:space="preserve"> </v>
      </c>
      <c r="AN2990" s="122" t="str">
        <f>IF(ISNA(VLOOKUP(I2990&amp;C2990,[1]Sheet!$D$2:$E$228,2,FALSE))," ",VLOOKUP(I2990&amp;C2990,[1]Sheet!$D$2:$E$228,2,FALSE))</f>
        <v xml:space="preserve"> </v>
      </c>
      <c r="AO2990" s="122" t="str">
        <f>+I2990&amp;C2990</f>
        <v/>
      </c>
      <c r="AP2990" s="122" t="str">
        <f>C2990&amp;D2990&amp;E2990&amp;G2990&amp;I2990&amp;O2990</f>
        <v/>
      </c>
      <c r="AQ2990" s="122" t="str">
        <f>B2990&amp;D2990&amp;N2990</f>
        <v/>
      </c>
      <c r="AR2990" s="123" t="str">
        <f>+D2990&amp;J2990</f>
        <v/>
      </c>
      <c r="AS2990" s="124" t="str">
        <f t="shared" si="421"/>
        <v/>
      </c>
      <c r="AT2990" s="125" t="str">
        <f t="shared" si="422"/>
        <v/>
      </c>
      <c r="AU2990" s="125" t="str">
        <f>IF(NOT(AT2990=""),VLOOKUP(AT2990,[1]PSI_Category!A:B,2,0),"")</f>
        <v/>
      </c>
      <c r="AV2990" s="167"/>
      <c r="AW2990" s="167"/>
      <c r="AX2990" s="167"/>
    </row>
    <row r="2991" spans="2:50" s="133" customFormat="1" ht="11.4" customHeight="1" x14ac:dyDescent="0.3">
      <c r="B2991" s="104"/>
      <c r="C2991" s="105"/>
      <c r="D2991" s="106"/>
      <c r="E2991" s="107"/>
      <c r="F2991" s="105"/>
      <c r="G2991" s="107"/>
      <c r="H2991" s="105"/>
      <c r="I2991" s="105"/>
      <c r="J2991" s="107"/>
      <c r="K2991" s="105"/>
      <c r="L2991" s="105"/>
      <c r="M2991" s="105"/>
      <c r="N2991" s="105"/>
      <c r="O2991" s="131"/>
      <c r="P2991" s="109"/>
      <c r="Q2991" s="110"/>
      <c r="R2991" s="110"/>
      <c r="S2991" s="110"/>
      <c r="T2991" s="110"/>
      <c r="U2991" s="111"/>
      <c r="V2991" s="111"/>
      <c r="W2991" s="112"/>
      <c r="X2991" s="113"/>
      <c r="Y2991" s="114"/>
      <c r="Z2991" s="115"/>
      <c r="AA2991" s="116"/>
      <c r="AB2991" s="117" t="b">
        <f t="shared" si="414"/>
        <v>0</v>
      </c>
      <c r="AC2991" s="117">
        <f t="shared" si="415"/>
        <v>0</v>
      </c>
      <c r="AD2991" s="118"/>
      <c r="AE2991" s="117" t="b">
        <f t="shared" si="416"/>
        <v>0</v>
      </c>
      <c r="AF2991" s="117">
        <f t="shared" si="417"/>
        <v>0</v>
      </c>
      <c r="AG2991" s="119">
        <f t="shared" si="418"/>
        <v>0</v>
      </c>
      <c r="AH2991" s="120" t="b">
        <f t="shared" si="419"/>
        <v>0</v>
      </c>
      <c r="AI2991" s="121">
        <f t="shared" si="420"/>
        <v>0</v>
      </c>
      <c r="AJ2991" s="122">
        <f>+C2991</f>
        <v>0</v>
      </c>
      <c r="AK2991" s="122" t="str">
        <f>IF(ISNA(VLOOKUP(postponeList!D2991,[1]Sheet!$A$2:$B$12,2,FALSE))," ",(VLOOKUP(postponeList!D2991,[1]Sheet!$A$2:$B$12,2,FALSE)))</f>
        <v xml:space="preserve"> </v>
      </c>
      <c r="AL2991" s="122" t="str">
        <f>IF(ISNA(VLOOKUP(E2991,[1]Sheet!$G$2:$H$40,2,FALSE))," ",VLOOKUP(E2991,[1]Sheet!$G$2:$H$40,2,FALSE))</f>
        <v xml:space="preserve"> </v>
      </c>
      <c r="AM2991" s="122" t="str">
        <f>IF(ISNA(VLOOKUP(G2991,[1]Sheet!$K$2:$L$159,2,FALSE))," ",(VLOOKUP(G2991,[1]Sheet!$K$2:$L$159,2,FALSE)))</f>
        <v xml:space="preserve"> </v>
      </c>
      <c r="AN2991" s="122" t="str">
        <f>IF(ISNA(VLOOKUP(I2991&amp;C2991,[1]Sheet!$D$2:$E$228,2,FALSE))," ",VLOOKUP(I2991&amp;C2991,[1]Sheet!$D$2:$E$228,2,FALSE))</f>
        <v xml:space="preserve"> </v>
      </c>
      <c r="AO2991" s="122" t="str">
        <f>+I2991&amp;C2991</f>
        <v/>
      </c>
      <c r="AP2991" s="122" t="str">
        <f>C2991&amp;D2991&amp;E2991&amp;G2991&amp;I2991&amp;O2991</f>
        <v/>
      </c>
      <c r="AQ2991" s="122" t="str">
        <f>B2991&amp;D2991&amp;N2991</f>
        <v/>
      </c>
      <c r="AR2991" s="123" t="str">
        <f>+D2991&amp;J2991</f>
        <v/>
      </c>
      <c r="AS2991" s="124" t="str">
        <f t="shared" si="421"/>
        <v/>
      </c>
      <c r="AT2991" s="125" t="str">
        <f t="shared" si="422"/>
        <v/>
      </c>
      <c r="AU2991" s="125" t="str">
        <f>IF(NOT(AT2991=""),VLOOKUP(AT2991,[1]PSI_Category!A:B,2,0),"")</f>
        <v/>
      </c>
      <c r="AV2991" s="167"/>
      <c r="AW2991" s="167"/>
      <c r="AX2991" s="167"/>
    </row>
    <row r="2992" spans="2:50" s="133" customFormat="1" ht="11.4" customHeight="1" x14ac:dyDescent="0.3">
      <c r="B2992" s="104"/>
      <c r="C2992" s="105"/>
      <c r="D2992" s="106"/>
      <c r="E2992" s="107"/>
      <c r="F2992" s="105"/>
      <c r="G2992" s="107"/>
      <c r="H2992" s="105"/>
      <c r="I2992" s="105"/>
      <c r="J2992" s="107"/>
      <c r="K2992" s="105"/>
      <c r="L2992" s="105"/>
      <c r="M2992" s="105"/>
      <c r="N2992" s="105"/>
      <c r="O2992" s="131"/>
      <c r="P2992" s="109"/>
      <c r="Q2992" s="110"/>
      <c r="R2992" s="110"/>
      <c r="S2992" s="110"/>
      <c r="T2992" s="110"/>
      <c r="U2992" s="111"/>
      <c r="V2992" s="111"/>
      <c r="W2992" s="112"/>
      <c r="X2992" s="113"/>
      <c r="Y2992" s="114"/>
      <c r="Z2992" s="115"/>
      <c r="AA2992" s="116"/>
      <c r="AB2992" s="117" t="b">
        <f t="shared" si="414"/>
        <v>0</v>
      </c>
      <c r="AC2992" s="117">
        <f t="shared" si="415"/>
        <v>0</v>
      </c>
      <c r="AD2992" s="118"/>
      <c r="AE2992" s="117" t="b">
        <f t="shared" si="416"/>
        <v>0</v>
      </c>
      <c r="AF2992" s="117">
        <f t="shared" si="417"/>
        <v>0</v>
      </c>
      <c r="AG2992" s="119">
        <f t="shared" si="418"/>
        <v>0</v>
      </c>
      <c r="AH2992" s="120" t="b">
        <f t="shared" si="419"/>
        <v>0</v>
      </c>
      <c r="AI2992" s="121">
        <f t="shared" si="420"/>
        <v>0</v>
      </c>
      <c r="AJ2992" s="122">
        <f>+C2992</f>
        <v>0</v>
      </c>
      <c r="AK2992" s="122" t="str">
        <f>IF(ISNA(VLOOKUP(postponeList!D2992,[1]Sheet!$A$2:$B$12,2,FALSE))," ",(VLOOKUP(postponeList!D2992,[1]Sheet!$A$2:$B$12,2,FALSE)))</f>
        <v xml:space="preserve"> </v>
      </c>
      <c r="AL2992" s="122" t="str">
        <f>IF(ISNA(VLOOKUP(E2992,[1]Sheet!$G$2:$H$40,2,FALSE))," ",VLOOKUP(E2992,[1]Sheet!$G$2:$H$40,2,FALSE))</f>
        <v xml:space="preserve"> </v>
      </c>
      <c r="AM2992" s="122" t="str">
        <f>IF(ISNA(VLOOKUP(G2992,[1]Sheet!$K$2:$L$159,2,FALSE))," ",(VLOOKUP(G2992,[1]Sheet!$K$2:$L$159,2,FALSE)))</f>
        <v xml:space="preserve"> </v>
      </c>
      <c r="AN2992" s="122" t="str">
        <f>IF(ISNA(VLOOKUP(I2992&amp;C2992,[1]Sheet!$D$2:$E$228,2,FALSE))," ",VLOOKUP(I2992&amp;C2992,[1]Sheet!$D$2:$E$228,2,FALSE))</f>
        <v xml:space="preserve"> </v>
      </c>
      <c r="AO2992" s="122" t="str">
        <f>+I2992&amp;C2992</f>
        <v/>
      </c>
      <c r="AP2992" s="122" t="str">
        <f>C2992&amp;D2992&amp;E2992&amp;G2992&amp;I2992&amp;O2992</f>
        <v/>
      </c>
      <c r="AQ2992" s="122" t="str">
        <f>B2992&amp;D2992&amp;N2992</f>
        <v/>
      </c>
      <c r="AR2992" s="123" t="str">
        <f>+D2992&amp;J2992</f>
        <v/>
      </c>
      <c r="AS2992" s="124" t="str">
        <f t="shared" si="421"/>
        <v/>
      </c>
      <c r="AT2992" s="125" t="str">
        <f t="shared" si="422"/>
        <v/>
      </c>
      <c r="AU2992" s="125" t="str">
        <f>IF(NOT(AT2992=""),VLOOKUP(AT2992,[1]PSI_Category!A:B,2,0),"")</f>
        <v/>
      </c>
      <c r="AV2992" s="167"/>
      <c r="AW2992" s="167"/>
      <c r="AX2992" s="167"/>
    </row>
    <row r="2993" spans="2:50" s="133" customFormat="1" ht="11.4" customHeight="1" x14ac:dyDescent="0.3">
      <c r="B2993" s="104"/>
      <c r="C2993" s="105"/>
      <c r="D2993" s="106"/>
      <c r="E2993" s="107"/>
      <c r="F2993" s="105"/>
      <c r="G2993" s="107"/>
      <c r="H2993" s="105"/>
      <c r="I2993" s="105"/>
      <c r="J2993" s="107"/>
      <c r="K2993" s="105"/>
      <c r="L2993" s="105"/>
      <c r="M2993" s="105"/>
      <c r="N2993" s="105"/>
      <c r="O2993" s="131"/>
      <c r="P2993" s="109"/>
      <c r="Q2993" s="110"/>
      <c r="R2993" s="110"/>
      <c r="S2993" s="110"/>
      <c r="T2993" s="110"/>
      <c r="U2993" s="111"/>
      <c r="V2993" s="111"/>
      <c r="W2993" s="112"/>
      <c r="X2993" s="113"/>
      <c r="Y2993" s="114"/>
      <c r="Z2993" s="115"/>
      <c r="AA2993" s="116"/>
      <c r="AB2993" s="117" t="b">
        <f t="shared" si="414"/>
        <v>0</v>
      </c>
      <c r="AC2993" s="117">
        <f t="shared" si="415"/>
        <v>0</v>
      </c>
      <c r="AD2993" s="118"/>
      <c r="AE2993" s="117" t="b">
        <f t="shared" si="416"/>
        <v>0</v>
      </c>
      <c r="AF2993" s="117">
        <f t="shared" si="417"/>
        <v>0</v>
      </c>
      <c r="AG2993" s="119">
        <f t="shared" si="418"/>
        <v>0</v>
      </c>
      <c r="AH2993" s="120" t="b">
        <f t="shared" si="419"/>
        <v>0</v>
      </c>
      <c r="AI2993" s="121">
        <f t="shared" si="420"/>
        <v>0</v>
      </c>
      <c r="AJ2993" s="122">
        <f>+C2993</f>
        <v>0</v>
      </c>
      <c r="AK2993" s="122" t="str">
        <f>IF(ISNA(VLOOKUP(postponeList!D2993,[1]Sheet!$A$2:$B$12,2,FALSE))," ",(VLOOKUP(postponeList!D2993,[1]Sheet!$A$2:$B$12,2,FALSE)))</f>
        <v xml:space="preserve"> </v>
      </c>
      <c r="AL2993" s="122" t="str">
        <f>IF(ISNA(VLOOKUP(E2993,[1]Sheet!$G$2:$H$40,2,FALSE))," ",VLOOKUP(E2993,[1]Sheet!$G$2:$H$40,2,FALSE))</f>
        <v xml:space="preserve"> </v>
      </c>
      <c r="AM2993" s="122" t="str">
        <f>IF(ISNA(VLOOKUP(G2993,[1]Sheet!$K$2:$L$159,2,FALSE))," ",(VLOOKUP(G2993,[1]Sheet!$K$2:$L$159,2,FALSE)))</f>
        <v xml:space="preserve"> </v>
      </c>
      <c r="AN2993" s="122" t="str">
        <f>IF(ISNA(VLOOKUP(I2993&amp;C2993,[1]Sheet!$D$2:$E$228,2,FALSE))," ",VLOOKUP(I2993&amp;C2993,[1]Sheet!$D$2:$E$228,2,FALSE))</f>
        <v xml:space="preserve"> </v>
      </c>
      <c r="AO2993" s="122" t="str">
        <f>+I2993&amp;C2993</f>
        <v/>
      </c>
      <c r="AP2993" s="122" t="str">
        <f>C2993&amp;D2993&amp;E2993&amp;G2993&amp;I2993&amp;O2993</f>
        <v/>
      </c>
      <c r="AQ2993" s="122" t="str">
        <f>B2993&amp;D2993&amp;N2993</f>
        <v/>
      </c>
      <c r="AR2993" s="123" t="str">
        <f>+D2993&amp;J2993</f>
        <v/>
      </c>
      <c r="AS2993" s="124" t="str">
        <f t="shared" si="421"/>
        <v/>
      </c>
      <c r="AT2993" s="125" t="str">
        <f t="shared" si="422"/>
        <v/>
      </c>
      <c r="AU2993" s="125" t="str">
        <f>IF(NOT(AT2993=""),VLOOKUP(AT2993,[1]PSI_Category!A:B,2,0),"")</f>
        <v/>
      </c>
      <c r="AV2993" s="167"/>
      <c r="AW2993" s="167"/>
      <c r="AX2993" s="167"/>
    </row>
    <row r="2994" spans="2:50" s="133" customFormat="1" ht="11.4" customHeight="1" x14ac:dyDescent="0.3">
      <c r="B2994" s="104"/>
      <c r="C2994" s="105"/>
      <c r="D2994" s="106"/>
      <c r="E2994" s="107"/>
      <c r="F2994" s="105"/>
      <c r="G2994" s="107"/>
      <c r="H2994" s="105"/>
      <c r="I2994" s="105"/>
      <c r="J2994" s="107"/>
      <c r="K2994" s="105"/>
      <c r="L2994" s="105"/>
      <c r="M2994" s="105"/>
      <c r="N2994" s="105"/>
      <c r="O2994" s="131"/>
      <c r="P2994" s="109"/>
      <c r="Q2994" s="110"/>
      <c r="R2994" s="110"/>
      <c r="S2994" s="110"/>
      <c r="T2994" s="110"/>
      <c r="U2994" s="111"/>
      <c r="V2994" s="111"/>
      <c r="W2994" s="112"/>
      <c r="X2994" s="113"/>
      <c r="Y2994" s="114"/>
      <c r="Z2994" s="115"/>
      <c r="AA2994" s="116"/>
      <c r="AB2994" s="117" t="b">
        <f t="shared" si="414"/>
        <v>0</v>
      </c>
      <c r="AC2994" s="117">
        <f t="shared" si="415"/>
        <v>0</v>
      </c>
      <c r="AD2994" s="118"/>
      <c r="AE2994" s="117" t="b">
        <f t="shared" si="416"/>
        <v>0</v>
      </c>
      <c r="AF2994" s="117">
        <f t="shared" si="417"/>
        <v>0</v>
      </c>
      <c r="AG2994" s="119">
        <f t="shared" si="418"/>
        <v>0</v>
      </c>
      <c r="AH2994" s="120" t="b">
        <f t="shared" si="419"/>
        <v>0</v>
      </c>
      <c r="AI2994" s="121">
        <f t="shared" si="420"/>
        <v>0</v>
      </c>
      <c r="AJ2994" s="122">
        <f>+C2994</f>
        <v>0</v>
      </c>
      <c r="AK2994" s="122" t="str">
        <f>IF(ISNA(VLOOKUP(postponeList!D2994,[1]Sheet!$A$2:$B$12,2,FALSE))," ",(VLOOKUP(postponeList!D2994,[1]Sheet!$A$2:$B$12,2,FALSE)))</f>
        <v xml:space="preserve"> </v>
      </c>
      <c r="AL2994" s="122" t="str">
        <f>IF(ISNA(VLOOKUP(E2994,[1]Sheet!$G$2:$H$40,2,FALSE))," ",VLOOKUP(E2994,[1]Sheet!$G$2:$H$40,2,FALSE))</f>
        <v xml:space="preserve"> </v>
      </c>
      <c r="AM2994" s="122" t="str">
        <f>IF(ISNA(VLOOKUP(G2994,[1]Sheet!$K$2:$L$159,2,FALSE))," ",(VLOOKUP(G2994,[1]Sheet!$K$2:$L$159,2,FALSE)))</f>
        <v xml:space="preserve"> </v>
      </c>
      <c r="AN2994" s="122" t="str">
        <f>IF(ISNA(VLOOKUP(I2994&amp;C2994,[1]Sheet!$D$2:$E$228,2,FALSE))," ",VLOOKUP(I2994&amp;C2994,[1]Sheet!$D$2:$E$228,2,FALSE))</f>
        <v xml:space="preserve"> </v>
      </c>
      <c r="AO2994" s="122" t="str">
        <f>+I2994&amp;C2994</f>
        <v/>
      </c>
      <c r="AP2994" s="122" t="str">
        <f>C2994&amp;D2994&amp;E2994&amp;G2994&amp;I2994&amp;O2994</f>
        <v/>
      </c>
      <c r="AQ2994" s="122" t="str">
        <f>B2994&amp;D2994&amp;N2994</f>
        <v/>
      </c>
      <c r="AR2994" s="123" t="str">
        <f>+D2994&amp;J2994</f>
        <v/>
      </c>
      <c r="AS2994" s="124" t="str">
        <f t="shared" si="421"/>
        <v/>
      </c>
      <c r="AT2994" s="125" t="str">
        <f t="shared" si="422"/>
        <v/>
      </c>
      <c r="AU2994" s="125" t="str">
        <f>IF(NOT(AT2994=""),VLOOKUP(AT2994,[1]PSI_Category!A:B,2,0),"")</f>
        <v/>
      </c>
      <c r="AV2994" s="167"/>
      <c r="AW2994" s="167"/>
      <c r="AX2994" s="167"/>
    </row>
    <row r="2995" spans="2:50" s="133" customFormat="1" ht="11.4" customHeight="1" x14ac:dyDescent="0.3">
      <c r="B2995" s="104"/>
      <c r="C2995" s="105"/>
      <c r="D2995" s="106"/>
      <c r="E2995" s="107"/>
      <c r="F2995" s="105"/>
      <c r="G2995" s="107"/>
      <c r="H2995" s="105"/>
      <c r="I2995" s="105"/>
      <c r="J2995" s="107"/>
      <c r="K2995" s="105"/>
      <c r="L2995" s="105"/>
      <c r="M2995" s="105"/>
      <c r="N2995" s="105"/>
      <c r="O2995" s="131"/>
      <c r="P2995" s="109"/>
      <c r="Q2995" s="110"/>
      <c r="R2995" s="110"/>
      <c r="S2995" s="110"/>
      <c r="T2995" s="110"/>
      <c r="U2995" s="111"/>
      <c r="V2995" s="111"/>
      <c r="W2995" s="112"/>
      <c r="X2995" s="113"/>
      <c r="Y2995" s="114"/>
      <c r="Z2995" s="115"/>
      <c r="AA2995" s="116"/>
      <c r="AB2995" s="117" t="b">
        <f t="shared" si="414"/>
        <v>0</v>
      </c>
      <c r="AC2995" s="117">
        <f t="shared" si="415"/>
        <v>0</v>
      </c>
      <c r="AD2995" s="118"/>
      <c r="AE2995" s="117" t="b">
        <f t="shared" si="416"/>
        <v>0</v>
      </c>
      <c r="AF2995" s="117">
        <f t="shared" si="417"/>
        <v>0</v>
      </c>
      <c r="AG2995" s="119">
        <f t="shared" si="418"/>
        <v>0</v>
      </c>
      <c r="AH2995" s="120" t="b">
        <f t="shared" si="419"/>
        <v>0</v>
      </c>
      <c r="AI2995" s="121">
        <f t="shared" si="420"/>
        <v>0</v>
      </c>
      <c r="AJ2995" s="122">
        <f>+C2995</f>
        <v>0</v>
      </c>
      <c r="AK2995" s="122" t="str">
        <f>IF(ISNA(VLOOKUP(postponeList!D2995,[1]Sheet!$A$2:$B$12,2,FALSE))," ",(VLOOKUP(postponeList!D2995,[1]Sheet!$A$2:$B$12,2,FALSE)))</f>
        <v xml:space="preserve"> </v>
      </c>
      <c r="AL2995" s="122" t="str">
        <f>IF(ISNA(VLOOKUP(E2995,[1]Sheet!$G$2:$H$40,2,FALSE))," ",VLOOKUP(E2995,[1]Sheet!$G$2:$H$40,2,FALSE))</f>
        <v xml:space="preserve"> </v>
      </c>
      <c r="AM2995" s="122" t="str">
        <f>IF(ISNA(VLOOKUP(G2995,[1]Sheet!$K$2:$L$159,2,FALSE))," ",(VLOOKUP(G2995,[1]Sheet!$K$2:$L$159,2,FALSE)))</f>
        <v xml:space="preserve"> </v>
      </c>
      <c r="AN2995" s="122" t="str">
        <f>IF(ISNA(VLOOKUP(I2995&amp;C2995,[1]Sheet!$D$2:$E$228,2,FALSE))," ",VLOOKUP(I2995&amp;C2995,[1]Sheet!$D$2:$E$228,2,FALSE))</f>
        <v xml:space="preserve"> </v>
      </c>
      <c r="AO2995" s="122" t="str">
        <f>+I2995&amp;C2995</f>
        <v/>
      </c>
      <c r="AP2995" s="122" t="str">
        <f>C2995&amp;D2995&amp;E2995&amp;G2995&amp;I2995&amp;O2995</f>
        <v/>
      </c>
      <c r="AQ2995" s="122" t="str">
        <f>B2995&amp;D2995&amp;N2995</f>
        <v/>
      </c>
      <c r="AR2995" s="123" t="str">
        <f>+D2995&amp;J2995</f>
        <v/>
      </c>
      <c r="AS2995" s="124" t="str">
        <f t="shared" si="421"/>
        <v/>
      </c>
      <c r="AT2995" s="125" t="str">
        <f t="shared" si="422"/>
        <v/>
      </c>
      <c r="AU2995" s="125" t="str">
        <f>IF(NOT(AT2995=""),VLOOKUP(AT2995,[1]PSI_Category!A:B,2,0),"")</f>
        <v/>
      </c>
      <c r="AV2995" s="167"/>
      <c r="AW2995" s="167"/>
      <c r="AX2995" s="167"/>
    </row>
    <row r="2996" spans="2:50" s="133" customFormat="1" ht="11.4" customHeight="1" x14ac:dyDescent="0.3">
      <c r="B2996" s="104"/>
      <c r="C2996" s="105"/>
      <c r="D2996" s="106"/>
      <c r="E2996" s="107"/>
      <c r="F2996" s="105"/>
      <c r="G2996" s="107"/>
      <c r="H2996" s="105"/>
      <c r="I2996" s="105"/>
      <c r="J2996" s="107"/>
      <c r="K2996" s="105"/>
      <c r="L2996" s="105"/>
      <c r="M2996" s="105"/>
      <c r="N2996" s="105"/>
      <c r="O2996" s="131"/>
      <c r="P2996" s="109"/>
      <c r="Q2996" s="110"/>
      <c r="R2996" s="110"/>
      <c r="S2996" s="110"/>
      <c r="T2996" s="110"/>
      <c r="U2996" s="111"/>
      <c r="V2996" s="111"/>
      <c r="W2996" s="112"/>
      <c r="X2996" s="113"/>
      <c r="Y2996" s="114"/>
      <c r="Z2996" s="115"/>
      <c r="AA2996" s="116"/>
      <c r="AB2996" s="117" t="b">
        <f t="shared" si="414"/>
        <v>0</v>
      </c>
      <c r="AC2996" s="117">
        <f t="shared" si="415"/>
        <v>0</v>
      </c>
      <c r="AD2996" s="118"/>
      <c r="AE2996" s="117" t="b">
        <f t="shared" si="416"/>
        <v>0</v>
      </c>
      <c r="AF2996" s="117">
        <f t="shared" si="417"/>
        <v>0</v>
      </c>
      <c r="AG2996" s="119">
        <f t="shared" si="418"/>
        <v>0</v>
      </c>
      <c r="AH2996" s="120" t="b">
        <f t="shared" si="419"/>
        <v>0</v>
      </c>
      <c r="AI2996" s="121">
        <f t="shared" si="420"/>
        <v>0</v>
      </c>
      <c r="AJ2996" s="122">
        <f>+C2996</f>
        <v>0</v>
      </c>
      <c r="AK2996" s="122" t="str">
        <f>IF(ISNA(VLOOKUP(postponeList!D2996,[1]Sheet!$A$2:$B$12,2,FALSE))," ",(VLOOKUP(postponeList!D2996,[1]Sheet!$A$2:$B$12,2,FALSE)))</f>
        <v xml:space="preserve"> </v>
      </c>
      <c r="AL2996" s="122" t="str">
        <f>IF(ISNA(VLOOKUP(E2996,[1]Sheet!$G$2:$H$40,2,FALSE))," ",VLOOKUP(E2996,[1]Sheet!$G$2:$H$40,2,FALSE))</f>
        <v xml:space="preserve"> </v>
      </c>
      <c r="AM2996" s="122" t="str">
        <f>IF(ISNA(VLOOKUP(G2996,[1]Sheet!$K$2:$L$159,2,FALSE))," ",(VLOOKUP(G2996,[1]Sheet!$K$2:$L$159,2,FALSE)))</f>
        <v xml:space="preserve"> </v>
      </c>
      <c r="AN2996" s="122" t="str">
        <f>IF(ISNA(VLOOKUP(I2996&amp;C2996,[1]Sheet!$D$2:$E$228,2,FALSE))," ",VLOOKUP(I2996&amp;C2996,[1]Sheet!$D$2:$E$228,2,FALSE))</f>
        <v xml:space="preserve"> </v>
      </c>
      <c r="AO2996" s="122" t="str">
        <f>+I2996&amp;C2996</f>
        <v/>
      </c>
      <c r="AP2996" s="122" t="str">
        <f>C2996&amp;D2996&amp;E2996&amp;G2996&amp;I2996&amp;O2996</f>
        <v/>
      </c>
      <c r="AQ2996" s="122" t="str">
        <f>B2996&amp;D2996&amp;N2996</f>
        <v/>
      </c>
      <c r="AR2996" s="123" t="str">
        <f>+D2996&amp;J2996</f>
        <v/>
      </c>
      <c r="AS2996" s="124" t="str">
        <f t="shared" si="421"/>
        <v/>
      </c>
      <c r="AT2996" s="125" t="str">
        <f t="shared" si="422"/>
        <v/>
      </c>
      <c r="AU2996" s="125" t="str">
        <f>IF(NOT(AT2996=""),VLOOKUP(AT2996,[1]PSI_Category!A:B,2,0),"")</f>
        <v/>
      </c>
      <c r="AV2996" s="167"/>
      <c r="AW2996" s="167"/>
      <c r="AX2996" s="167"/>
    </row>
    <row r="2997" spans="2:50" s="133" customFormat="1" ht="11.4" customHeight="1" x14ac:dyDescent="0.3">
      <c r="B2997" s="104"/>
      <c r="C2997" s="105"/>
      <c r="D2997" s="106"/>
      <c r="E2997" s="107"/>
      <c r="F2997" s="105"/>
      <c r="G2997" s="107"/>
      <c r="H2997" s="105"/>
      <c r="I2997" s="105"/>
      <c r="J2997" s="107"/>
      <c r="K2997" s="105"/>
      <c r="L2997" s="105"/>
      <c r="M2997" s="105"/>
      <c r="N2997" s="105"/>
      <c r="O2997" s="131"/>
      <c r="P2997" s="109"/>
      <c r="Q2997" s="110"/>
      <c r="R2997" s="110"/>
      <c r="S2997" s="110"/>
      <c r="T2997" s="110"/>
      <c r="U2997" s="111"/>
      <c r="V2997" s="111"/>
      <c r="W2997" s="112"/>
      <c r="X2997" s="113"/>
      <c r="Y2997" s="114"/>
      <c r="Z2997" s="115"/>
      <c r="AA2997" s="116"/>
      <c r="AB2997" s="117" t="b">
        <f t="shared" si="414"/>
        <v>0</v>
      </c>
      <c r="AC2997" s="117">
        <f t="shared" si="415"/>
        <v>0</v>
      </c>
      <c r="AD2997" s="118"/>
      <c r="AE2997" s="117" t="b">
        <f t="shared" si="416"/>
        <v>0</v>
      </c>
      <c r="AF2997" s="117">
        <f t="shared" si="417"/>
        <v>0</v>
      </c>
      <c r="AG2997" s="119">
        <f t="shared" si="418"/>
        <v>0</v>
      </c>
      <c r="AH2997" s="120" t="b">
        <f t="shared" si="419"/>
        <v>0</v>
      </c>
      <c r="AI2997" s="121">
        <f t="shared" si="420"/>
        <v>0</v>
      </c>
      <c r="AJ2997" s="122">
        <f>+C2997</f>
        <v>0</v>
      </c>
      <c r="AK2997" s="122" t="str">
        <f>IF(ISNA(VLOOKUP(postponeList!D2997,[1]Sheet!$A$2:$B$12,2,FALSE))," ",(VLOOKUP(postponeList!D2997,[1]Sheet!$A$2:$B$12,2,FALSE)))</f>
        <v xml:space="preserve"> </v>
      </c>
      <c r="AL2997" s="122" t="str">
        <f>IF(ISNA(VLOOKUP(E2997,[1]Sheet!$G$2:$H$40,2,FALSE))," ",VLOOKUP(E2997,[1]Sheet!$G$2:$H$40,2,FALSE))</f>
        <v xml:space="preserve"> </v>
      </c>
      <c r="AM2997" s="122" t="str">
        <f>IF(ISNA(VLOOKUP(G2997,[1]Sheet!$K$2:$L$159,2,FALSE))," ",(VLOOKUP(G2997,[1]Sheet!$K$2:$L$159,2,FALSE)))</f>
        <v xml:space="preserve"> </v>
      </c>
      <c r="AN2997" s="122" t="str">
        <f>IF(ISNA(VLOOKUP(I2997&amp;C2997,[1]Sheet!$D$2:$E$228,2,FALSE))," ",VLOOKUP(I2997&amp;C2997,[1]Sheet!$D$2:$E$228,2,FALSE))</f>
        <v xml:space="preserve"> </v>
      </c>
      <c r="AO2997" s="122" t="str">
        <f>+I2997&amp;C2997</f>
        <v/>
      </c>
      <c r="AP2997" s="122" t="str">
        <f>C2997&amp;D2997&amp;E2997&amp;G2997&amp;I2997&amp;O2997</f>
        <v/>
      </c>
      <c r="AQ2997" s="122" t="str">
        <f>B2997&amp;D2997&amp;N2997</f>
        <v/>
      </c>
      <c r="AR2997" s="123" t="str">
        <f>+D2997&amp;J2997</f>
        <v/>
      </c>
      <c r="AS2997" s="124" t="str">
        <f t="shared" si="421"/>
        <v/>
      </c>
      <c r="AT2997" s="125" t="str">
        <f t="shared" si="422"/>
        <v/>
      </c>
      <c r="AU2997" s="125" t="str">
        <f>IF(NOT(AT2997=""),VLOOKUP(AT2997,[1]PSI_Category!A:B,2,0),"")</f>
        <v/>
      </c>
      <c r="AV2997" s="167"/>
      <c r="AW2997" s="167"/>
      <c r="AX2997" s="167"/>
    </row>
    <row r="2998" spans="2:50" s="133" customFormat="1" ht="11.4" customHeight="1" x14ac:dyDescent="0.3">
      <c r="B2998" s="104"/>
      <c r="C2998" s="105"/>
      <c r="D2998" s="106"/>
      <c r="E2998" s="107"/>
      <c r="F2998" s="105"/>
      <c r="G2998" s="107"/>
      <c r="H2998" s="105"/>
      <c r="I2998" s="105"/>
      <c r="J2998" s="107"/>
      <c r="K2998" s="105"/>
      <c r="L2998" s="105"/>
      <c r="M2998" s="105"/>
      <c r="N2998" s="105"/>
      <c r="O2998" s="131"/>
      <c r="P2998" s="109"/>
      <c r="Q2998" s="110"/>
      <c r="R2998" s="110"/>
      <c r="S2998" s="110"/>
      <c r="T2998" s="110"/>
      <c r="U2998" s="111"/>
      <c r="V2998" s="111"/>
      <c r="W2998" s="112"/>
      <c r="X2998" s="113"/>
      <c r="Y2998" s="114"/>
      <c r="Z2998" s="115"/>
      <c r="AA2998" s="116"/>
      <c r="AB2998" s="117" t="b">
        <f t="shared" si="414"/>
        <v>0</v>
      </c>
      <c r="AC2998" s="117">
        <f t="shared" si="415"/>
        <v>0</v>
      </c>
      <c r="AD2998" s="118"/>
      <c r="AE2998" s="117" t="b">
        <f t="shared" si="416"/>
        <v>0</v>
      </c>
      <c r="AF2998" s="117">
        <f t="shared" si="417"/>
        <v>0</v>
      </c>
      <c r="AG2998" s="119">
        <f t="shared" si="418"/>
        <v>0</v>
      </c>
      <c r="AH2998" s="120" t="b">
        <f t="shared" si="419"/>
        <v>0</v>
      </c>
      <c r="AI2998" s="121">
        <f t="shared" si="420"/>
        <v>0</v>
      </c>
      <c r="AJ2998" s="122">
        <f>+C2998</f>
        <v>0</v>
      </c>
      <c r="AK2998" s="122" t="str">
        <f>IF(ISNA(VLOOKUP(postponeList!D2998,[1]Sheet!$A$2:$B$12,2,FALSE))," ",(VLOOKUP(postponeList!D2998,[1]Sheet!$A$2:$B$12,2,FALSE)))</f>
        <v xml:space="preserve"> </v>
      </c>
      <c r="AL2998" s="122" t="str">
        <f>IF(ISNA(VLOOKUP(E2998,[1]Sheet!$G$2:$H$40,2,FALSE))," ",VLOOKUP(E2998,[1]Sheet!$G$2:$H$40,2,FALSE))</f>
        <v xml:space="preserve"> </v>
      </c>
      <c r="AM2998" s="122" t="str">
        <f>IF(ISNA(VLOOKUP(G2998,[1]Sheet!$K$2:$L$159,2,FALSE))," ",(VLOOKUP(G2998,[1]Sheet!$K$2:$L$159,2,FALSE)))</f>
        <v xml:space="preserve"> </v>
      </c>
      <c r="AN2998" s="122" t="str">
        <f>IF(ISNA(VLOOKUP(I2998&amp;C2998,[1]Sheet!$D$2:$E$228,2,FALSE))," ",VLOOKUP(I2998&amp;C2998,[1]Sheet!$D$2:$E$228,2,FALSE))</f>
        <v xml:space="preserve"> </v>
      </c>
      <c r="AO2998" s="122" t="str">
        <f>+I2998&amp;C2998</f>
        <v/>
      </c>
      <c r="AP2998" s="122" t="str">
        <f>C2998&amp;D2998&amp;E2998&amp;G2998&amp;I2998&amp;O2998</f>
        <v/>
      </c>
      <c r="AQ2998" s="122" t="str">
        <f>B2998&amp;D2998&amp;N2998</f>
        <v/>
      </c>
      <c r="AR2998" s="123" t="str">
        <f>+D2998&amp;J2998</f>
        <v/>
      </c>
      <c r="AS2998" s="124" t="str">
        <f t="shared" si="421"/>
        <v/>
      </c>
      <c r="AT2998" s="125" t="str">
        <f t="shared" si="422"/>
        <v/>
      </c>
      <c r="AU2998" s="125" t="str">
        <f>IF(NOT(AT2998=""),VLOOKUP(AT2998,[1]PSI_Category!A:B,2,0),"")</f>
        <v/>
      </c>
      <c r="AV2998" s="167"/>
      <c r="AW2998" s="167"/>
      <c r="AX2998" s="167"/>
    </row>
    <row r="2999" spans="2:50" s="133" customFormat="1" ht="11.4" customHeight="1" x14ac:dyDescent="0.3">
      <c r="B2999" s="104"/>
      <c r="C2999" s="105"/>
      <c r="D2999" s="106"/>
      <c r="E2999" s="107"/>
      <c r="F2999" s="105"/>
      <c r="G2999" s="107"/>
      <c r="H2999" s="105"/>
      <c r="I2999" s="105"/>
      <c r="J2999" s="107"/>
      <c r="K2999" s="105"/>
      <c r="L2999" s="105"/>
      <c r="M2999" s="105"/>
      <c r="N2999" s="105"/>
      <c r="O2999" s="131"/>
      <c r="P2999" s="109"/>
      <c r="Q2999" s="110"/>
      <c r="R2999" s="110"/>
      <c r="S2999" s="110"/>
      <c r="T2999" s="110"/>
      <c r="U2999" s="111"/>
      <c r="V2999" s="111"/>
      <c r="W2999" s="112"/>
      <c r="X2999" s="113"/>
      <c r="Y2999" s="114"/>
      <c r="Z2999" s="115"/>
      <c r="AA2999" s="116"/>
      <c r="AB2999" s="117" t="b">
        <f t="shared" si="414"/>
        <v>0</v>
      </c>
      <c r="AC2999" s="117">
        <f t="shared" si="415"/>
        <v>0</v>
      </c>
      <c r="AD2999" s="118"/>
      <c r="AE2999" s="117" t="b">
        <f t="shared" si="416"/>
        <v>0</v>
      </c>
      <c r="AF2999" s="117">
        <f t="shared" si="417"/>
        <v>0</v>
      </c>
      <c r="AG2999" s="119">
        <f t="shared" si="418"/>
        <v>0</v>
      </c>
      <c r="AH2999" s="120" t="b">
        <f t="shared" si="419"/>
        <v>0</v>
      </c>
      <c r="AI2999" s="121">
        <f t="shared" si="420"/>
        <v>0</v>
      </c>
      <c r="AJ2999" s="122">
        <f>+C2999</f>
        <v>0</v>
      </c>
      <c r="AK2999" s="122" t="str">
        <f>IF(ISNA(VLOOKUP(postponeList!D2999,[1]Sheet!$A$2:$B$12,2,FALSE))," ",(VLOOKUP(postponeList!D2999,[1]Sheet!$A$2:$B$12,2,FALSE)))</f>
        <v xml:space="preserve"> </v>
      </c>
      <c r="AL2999" s="122" t="str">
        <f>IF(ISNA(VLOOKUP(E2999,[1]Sheet!$G$2:$H$40,2,FALSE))," ",VLOOKUP(E2999,[1]Sheet!$G$2:$H$40,2,FALSE))</f>
        <v xml:space="preserve"> </v>
      </c>
      <c r="AM2999" s="122" t="str">
        <f>IF(ISNA(VLOOKUP(G2999,[1]Sheet!$K$2:$L$159,2,FALSE))," ",(VLOOKUP(G2999,[1]Sheet!$K$2:$L$159,2,FALSE)))</f>
        <v xml:space="preserve"> </v>
      </c>
      <c r="AN2999" s="122" t="str">
        <f>IF(ISNA(VLOOKUP(I2999&amp;C2999,[1]Sheet!$D$2:$E$228,2,FALSE))," ",VLOOKUP(I2999&amp;C2999,[1]Sheet!$D$2:$E$228,2,FALSE))</f>
        <v xml:space="preserve"> </v>
      </c>
      <c r="AO2999" s="122" t="str">
        <f>+I2999&amp;C2999</f>
        <v/>
      </c>
      <c r="AP2999" s="122" t="str">
        <f>C2999&amp;D2999&amp;E2999&amp;G2999&amp;I2999&amp;O2999</f>
        <v/>
      </c>
      <c r="AQ2999" s="122" t="str">
        <f>B2999&amp;D2999&amp;N2999</f>
        <v/>
      </c>
      <c r="AR2999" s="123" t="str">
        <f>+D2999&amp;J2999</f>
        <v/>
      </c>
      <c r="AS2999" s="124" t="str">
        <f t="shared" si="421"/>
        <v/>
      </c>
      <c r="AT2999" s="125" t="str">
        <f t="shared" si="422"/>
        <v/>
      </c>
      <c r="AU2999" s="125" t="str">
        <f>IF(NOT(AT2999=""),VLOOKUP(AT2999,[1]PSI_Category!A:B,2,0),"")</f>
        <v/>
      </c>
      <c r="AV2999" s="167"/>
      <c r="AW2999" s="167"/>
      <c r="AX2999" s="167"/>
    </row>
    <row r="3000" spans="2:50" s="133" customFormat="1" ht="11.4" customHeight="1" x14ac:dyDescent="0.3">
      <c r="B3000" s="104"/>
      <c r="C3000" s="105"/>
      <c r="D3000" s="106"/>
      <c r="E3000" s="107"/>
      <c r="F3000" s="105"/>
      <c r="G3000" s="107"/>
      <c r="H3000" s="105"/>
      <c r="I3000" s="105"/>
      <c r="J3000" s="107"/>
      <c r="K3000" s="105"/>
      <c r="L3000" s="105"/>
      <c r="M3000" s="105"/>
      <c r="N3000" s="105"/>
      <c r="O3000" s="131"/>
      <c r="P3000" s="109"/>
      <c r="Q3000" s="110"/>
      <c r="R3000" s="110"/>
      <c r="S3000" s="110"/>
      <c r="T3000" s="110"/>
      <c r="U3000" s="111"/>
      <c r="V3000" s="111"/>
      <c r="W3000" s="112"/>
      <c r="X3000" s="113"/>
      <c r="Y3000" s="114"/>
      <c r="Z3000" s="115"/>
      <c r="AA3000" s="116"/>
      <c r="AB3000" s="117" t="b">
        <f t="shared" si="414"/>
        <v>0</v>
      </c>
      <c r="AC3000" s="117">
        <f t="shared" si="415"/>
        <v>0</v>
      </c>
      <c r="AD3000" s="118"/>
      <c r="AE3000" s="117" t="b">
        <f t="shared" si="416"/>
        <v>0</v>
      </c>
      <c r="AF3000" s="117">
        <f t="shared" si="417"/>
        <v>0</v>
      </c>
      <c r="AG3000" s="119">
        <f t="shared" si="418"/>
        <v>0</v>
      </c>
      <c r="AH3000" s="120" t="b">
        <f t="shared" si="419"/>
        <v>0</v>
      </c>
      <c r="AI3000" s="121">
        <f t="shared" si="420"/>
        <v>0</v>
      </c>
      <c r="AJ3000" s="122">
        <f>+C3000</f>
        <v>0</v>
      </c>
      <c r="AK3000" s="122" t="str">
        <f>IF(ISNA(VLOOKUP(postponeList!D3000,[1]Sheet!$A$2:$B$12,2,FALSE))," ",(VLOOKUP(postponeList!D3000,[1]Sheet!$A$2:$B$12,2,FALSE)))</f>
        <v xml:space="preserve"> </v>
      </c>
      <c r="AL3000" s="122" t="str">
        <f>IF(ISNA(VLOOKUP(E3000,[1]Sheet!$G$2:$H$40,2,FALSE))," ",VLOOKUP(E3000,[1]Sheet!$G$2:$H$40,2,FALSE))</f>
        <v xml:space="preserve"> </v>
      </c>
      <c r="AM3000" s="122" t="str">
        <f>IF(ISNA(VLOOKUP(G3000,[1]Sheet!$K$2:$L$159,2,FALSE))," ",(VLOOKUP(G3000,[1]Sheet!$K$2:$L$159,2,FALSE)))</f>
        <v xml:space="preserve"> </v>
      </c>
      <c r="AN3000" s="122" t="str">
        <f>IF(ISNA(VLOOKUP(I3000&amp;C3000,[1]Sheet!$D$2:$E$228,2,FALSE))," ",VLOOKUP(I3000&amp;C3000,[1]Sheet!$D$2:$E$228,2,FALSE))</f>
        <v xml:space="preserve"> </v>
      </c>
      <c r="AO3000" s="122" t="str">
        <f>+I3000&amp;C3000</f>
        <v/>
      </c>
      <c r="AP3000" s="122" t="str">
        <f>C3000&amp;D3000&amp;E3000&amp;G3000&amp;I3000&amp;O3000</f>
        <v/>
      </c>
      <c r="AQ3000" s="122" t="str">
        <f>B3000&amp;D3000&amp;N3000</f>
        <v/>
      </c>
      <c r="AR3000" s="123" t="str">
        <f>+D3000&amp;J3000</f>
        <v/>
      </c>
      <c r="AS3000" s="124" t="str">
        <f t="shared" si="421"/>
        <v/>
      </c>
      <c r="AT3000" s="125" t="str">
        <f t="shared" si="422"/>
        <v/>
      </c>
      <c r="AU3000" s="125" t="str">
        <f>IF(NOT(AT3000=""),VLOOKUP(AT3000,[1]PSI_Category!A:B,2,0),"")</f>
        <v/>
      </c>
      <c r="AV3000" s="167"/>
      <c r="AW3000" s="167"/>
      <c r="AX3000" s="167"/>
    </row>
    <row r="3001" spans="2:50" s="133" customFormat="1" ht="11.4" customHeight="1" x14ac:dyDescent="0.3">
      <c r="B3001" s="104"/>
      <c r="C3001" s="105"/>
      <c r="D3001" s="106"/>
      <c r="E3001" s="107"/>
      <c r="F3001" s="105"/>
      <c r="G3001" s="107"/>
      <c r="H3001" s="105"/>
      <c r="I3001" s="105"/>
      <c r="J3001" s="107"/>
      <c r="K3001" s="105"/>
      <c r="L3001" s="105"/>
      <c r="M3001" s="105"/>
      <c r="N3001" s="105"/>
      <c r="O3001" s="131"/>
      <c r="P3001" s="109"/>
      <c r="Q3001" s="110"/>
      <c r="R3001" s="110"/>
      <c r="S3001" s="110"/>
      <c r="T3001" s="110"/>
      <c r="U3001" s="111"/>
      <c r="V3001" s="111"/>
      <c r="W3001" s="112"/>
      <c r="X3001" s="113"/>
      <c r="Y3001" s="114"/>
      <c r="Z3001" s="115"/>
      <c r="AA3001" s="116"/>
      <c r="AB3001" s="117" t="b">
        <f t="shared" si="414"/>
        <v>0</v>
      </c>
      <c r="AC3001" s="117">
        <f t="shared" si="415"/>
        <v>0</v>
      </c>
      <c r="AD3001" s="118"/>
      <c r="AE3001" s="117" t="b">
        <f t="shared" si="416"/>
        <v>0</v>
      </c>
      <c r="AF3001" s="117">
        <f t="shared" si="417"/>
        <v>0</v>
      </c>
      <c r="AG3001" s="119">
        <f t="shared" si="418"/>
        <v>0</v>
      </c>
      <c r="AH3001" s="120" t="b">
        <f t="shared" si="419"/>
        <v>0</v>
      </c>
      <c r="AI3001" s="121">
        <f t="shared" si="420"/>
        <v>0</v>
      </c>
      <c r="AJ3001" s="122">
        <f>+C3001</f>
        <v>0</v>
      </c>
      <c r="AK3001" s="122" t="str">
        <f>IF(ISNA(VLOOKUP(postponeList!D3001,[1]Sheet!$A$2:$B$12,2,FALSE))," ",(VLOOKUP(postponeList!D3001,[1]Sheet!$A$2:$B$12,2,FALSE)))</f>
        <v xml:space="preserve"> </v>
      </c>
      <c r="AL3001" s="122" t="str">
        <f>IF(ISNA(VLOOKUP(E3001,[1]Sheet!$G$2:$H$40,2,FALSE))," ",VLOOKUP(E3001,[1]Sheet!$G$2:$H$40,2,FALSE))</f>
        <v xml:space="preserve"> </v>
      </c>
      <c r="AM3001" s="122" t="str">
        <f>IF(ISNA(VLOOKUP(G3001,[1]Sheet!$K$2:$L$159,2,FALSE))," ",(VLOOKUP(G3001,[1]Sheet!$K$2:$L$159,2,FALSE)))</f>
        <v xml:space="preserve"> </v>
      </c>
      <c r="AN3001" s="122" t="str">
        <f>IF(ISNA(VLOOKUP(I3001&amp;C3001,[1]Sheet!$D$2:$E$228,2,FALSE))," ",VLOOKUP(I3001&amp;C3001,[1]Sheet!$D$2:$E$228,2,FALSE))</f>
        <v xml:space="preserve"> </v>
      </c>
      <c r="AO3001" s="122" t="str">
        <f>+I3001&amp;C3001</f>
        <v/>
      </c>
      <c r="AP3001" s="122" t="str">
        <f>C3001&amp;D3001&amp;E3001&amp;G3001&amp;I3001&amp;O3001</f>
        <v/>
      </c>
      <c r="AQ3001" s="122" t="str">
        <f>B3001&amp;D3001&amp;N3001</f>
        <v/>
      </c>
      <c r="AR3001" s="123" t="str">
        <f>+D3001&amp;J3001</f>
        <v/>
      </c>
      <c r="AS3001" s="124" t="str">
        <f t="shared" si="421"/>
        <v/>
      </c>
      <c r="AT3001" s="125" t="str">
        <f t="shared" si="422"/>
        <v/>
      </c>
      <c r="AU3001" s="125" t="str">
        <f>IF(NOT(AT3001=""),VLOOKUP(AT3001,[1]PSI_Category!A:B,2,0),"")</f>
        <v/>
      </c>
      <c r="AV3001" s="167"/>
      <c r="AW3001" s="167"/>
      <c r="AX3001" s="167"/>
    </row>
    <row r="3002" spans="2:50" s="133" customFormat="1" ht="11.4" customHeight="1" x14ac:dyDescent="0.3">
      <c r="B3002" s="104"/>
      <c r="C3002" s="105"/>
      <c r="D3002" s="106"/>
      <c r="E3002" s="107"/>
      <c r="F3002" s="105"/>
      <c r="G3002" s="107"/>
      <c r="H3002" s="105"/>
      <c r="I3002" s="105"/>
      <c r="J3002" s="107"/>
      <c r="K3002" s="105"/>
      <c r="L3002" s="105"/>
      <c r="M3002" s="105"/>
      <c r="N3002" s="105"/>
      <c r="O3002" s="131"/>
      <c r="P3002" s="109"/>
      <c r="Q3002" s="110"/>
      <c r="R3002" s="110"/>
      <c r="S3002" s="110"/>
      <c r="T3002" s="110"/>
      <c r="U3002" s="111"/>
      <c r="V3002" s="111"/>
      <c r="W3002" s="112"/>
      <c r="X3002" s="113"/>
      <c r="Y3002" s="114"/>
      <c r="Z3002" s="115"/>
      <c r="AA3002" s="116"/>
      <c r="AB3002" s="117" t="b">
        <f t="shared" si="414"/>
        <v>0</v>
      </c>
      <c r="AC3002" s="117">
        <f t="shared" si="415"/>
        <v>0</v>
      </c>
      <c r="AD3002" s="118"/>
      <c r="AE3002" s="117" t="b">
        <f t="shared" si="416"/>
        <v>0</v>
      </c>
      <c r="AF3002" s="117">
        <f t="shared" si="417"/>
        <v>0</v>
      </c>
      <c r="AG3002" s="119">
        <f t="shared" si="418"/>
        <v>0</v>
      </c>
      <c r="AH3002" s="120" t="b">
        <f t="shared" si="419"/>
        <v>0</v>
      </c>
      <c r="AI3002" s="121">
        <f t="shared" si="420"/>
        <v>0</v>
      </c>
      <c r="AJ3002" s="122">
        <f>+C3002</f>
        <v>0</v>
      </c>
      <c r="AK3002" s="122" t="str">
        <f>IF(ISNA(VLOOKUP(postponeList!D3002,[1]Sheet!$A$2:$B$12,2,FALSE))," ",(VLOOKUP(postponeList!D3002,[1]Sheet!$A$2:$B$12,2,FALSE)))</f>
        <v xml:space="preserve"> </v>
      </c>
      <c r="AL3002" s="122" t="str">
        <f>IF(ISNA(VLOOKUP(E3002,[1]Sheet!$G$2:$H$40,2,FALSE))," ",VLOOKUP(E3002,[1]Sheet!$G$2:$H$40,2,FALSE))</f>
        <v xml:space="preserve"> </v>
      </c>
      <c r="AM3002" s="122" t="str">
        <f>IF(ISNA(VLOOKUP(G3002,[1]Sheet!$K$2:$L$159,2,FALSE))," ",(VLOOKUP(G3002,[1]Sheet!$K$2:$L$159,2,FALSE)))</f>
        <v xml:space="preserve"> </v>
      </c>
      <c r="AN3002" s="122" t="str">
        <f>IF(ISNA(VLOOKUP(I3002&amp;C3002,[1]Sheet!$D$2:$E$228,2,FALSE))," ",VLOOKUP(I3002&amp;C3002,[1]Sheet!$D$2:$E$228,2,FALSE))</f>
        <v xml:space="preserve"> </v>
      </c>
      <c r="AO3002" s="122" t="str">
        <f>+I3002&amp;C3002</f>
        <v/>
      </c>
      <c r="AP3002" s="122" t="str">
        <f>C3002&amp;D3002&amp;E3002&amp;G3002&amp;I3002&amp;O3002</f>
        <v/>
      </c>
      <c r="AQ3002" s="122" t="str">
        <f>B3002&amp;D3002&amp;N3002</f>
        <v/>
      </c>
      <c r="AR3002" s="123" t="str">
        <f>+D3002&amp;J3002</f>
        <v/>
      </c>
      <c r="AS3002" s="124" t="str">
        <f t="shared" si="421"/>
        <v/>
      </c>
      <c r="AT3002" s="125" t="str">
        <f t="shared" si="422"/>
        <v/>
      </c>
      <c r="AU3002" s="125" t="str">
        <f>IF(NOT(AT3002=""),VLOOKUP(AT3002,[1]PSI_Category!A:B,2,0),"")</f>
        <v/>
      </c>
      <c r="AV3002" s="167"/>
      <c r="AW3002" s="167"/>
      <c r="AX3002" s="167"/>
    </row>
    <row r="3003" spans="2:50" s="133" customFormat="1" ht="11.4" customHeight="1" x14ac:dyDescent="0.3">
      <c r="B3003" s="104"/>
      <c r="C3003" s="105"/>
      <c r="D3003" s="106"/>
      <c r="E3003" s="107"/>
      <c r="F3003" s="105"/>
      <c r="G3003" s="107"/>
      <c r="H3003" s="105"/>
      <c r="I3003" s="105"/>
      <c r="J3003" s="107"/>
      <c r="K3003" s="105"/>
      <c r="L3003" s="105"/>
      <c r="M3003" s="105"/>
      <c r="N3003" s="105"/>
      <c r="O3003" s="131"/>
      <c r="P3003" s="109"/>
      <c r="Q3003" s="110"/>
      <c r="R3003" s="110"/>
      <c r="S3003" s="110"/>
      <c r="T3003" s="110"/>
      <c r="U3003" s="111"/>
      <c r="V3003" s="111"/>
      <c r="W3003" s="112"/>
      <c r="X3003" s="113"/>
      <c r="Y3003" s="114"/>
      <c r="Z3003" s="115"/>
      <c r="AA3003" s="116"/>
      <c r="AB3003" s="117" t="b">
        <f t="shared" si="414"/>
        <v>0</v>
      </c>
      <c r="AC3003" s="117">
        <f t="shared" si="415"/>
        <v>0</v>
      </c>
      <c r="AD3003" s="118"/>
      <c r="AE3003" s="117" t="b">
        <f t="shared" si="416"/>
        <v>0</v>
      </c>
      <c r="AF3003" s="117">
        <f t="shared" si="417"/>
        <v>0</v>
      </c>
      <c r="AG3003" s="119">
        <f t="shared" si="418"/>
        <v>0</v>
      </c>
      <c r="AH3003" s="120" t="b">
        <f t="shared" si="419"/>
        <v>0</v>
      </c>
      <c r="AI3003" s="121">
        <f t="shared" si="420"/>
        <v>0</v>
      </c>
      <c r="AJ3003" s="122">
        <f>+C3003</f>
        <v>0</v>
      </c>
      <c r="AK3003" s="122" t="str">
        <f>IF(ISNA(VLOOKUP(postponeList!D3003,[1]Sheet!$A$2:$B$12,2,FALSE))," ",(VLOOKUP(postponeList!D3003,[1]Sheet!$A$2:$B$12,2,FALSE)))</f>
        <v xml:space="preserve"> </v>
      </c>
      <c r="AL3003" s="122" t="str">
        <f>IF(ISNA(VLOOKUP(E3003,[1]Sheet!$G$2:$H$40,2,FALSE))," ",VLOOKUP(E3003,[1]Sheet!$G$2:$H$40,2,FALSE))</f>
        <v xml:space="preserve"> </v>
      </c>
      <c r="AM3003" s="122" t="str">
        <f>IF(ISNA(VLOOKUP(G3003,[1]Sheet!$K$2:$L$159,2,FALSE))," ",(VLOOKUP(G3003,[1]Sheet!$K$2:$L$159,2,FALSE)))</f>
        <v xml:space="preserve"> </v>
      </c>
      <c r="AN3003" s="122" t="str">
        <f>IF(ISNA(VLOOKUP(I3003&amp;C3003,[1]Sheet!$D$2:$E$228,2,FALSE))," ",VLOOKUP(I3003&amp;C3003,[1]Sheet!$D$2:$E$228,2,FALSE))</f>
        <v xml:space="preserve"> </v>
      </c>
      <c r="AO3003" s="122" t="str">
        <f>+I3003&amp;C3003</f>
        <v/>
      </c>
      <c r="AP3003" s="122" t="str">
        <f>C3003&amp;D3003&amp;E3003&amp;G3003&amp;I3003&amp;O3003</f>
        <v/>
      </c>
      <c r="AQ3003" s="122" t="str">
        <f>B3003&amp;D3003&amp;N3003</f>
        <v/>
      </c>
      <c r="AR3003" s="123" t="str">
        <f>+D3003&amp;J3003</f>
        <v/>
      </c>
      <c r="AS3003" s="124" t="str">
        <f t="shared" si="421"/>
        <v/>
      </c>
      <c r="AT3003" s="125" t="str">
        <f t="shared" si="422"/>
        <v/>
      </c>
      <c r="AU3003" s="125" t="str">
        <f>IF(NOT(AT3003=""),VLOOKUP(AT3003,[1]PSI_Category!A:B,2,0),"")</f>
        <v/>
      </c>
      <c r="AV3003" s="167"/>
      <c r="AW3003" s="167"/>
      <c r="AX3003" s="167"/>
    </row>
    <row r="3004" spans="2:50" s="133" customFormat="1" ht="11.4" customHeight="1" x14ac:dyDescent="0.3">
      <c r="B3004" s="104"/>
      <c r="C3004" s="105"/>
      <c r="D3004" s="106"/>
      <c r="E3004" s="107"/>
      <c r="F3004" s="105"/>
      <c r="G3004" s="107"/>
      <c r="H3004" s="105"/>
      <c r="I3004" s="105"/>
      <c r="J3004" s="107"/>
      <c r="K3004" s="105"/>
      <c r="L3004" s="105"/>
      <c r="M3004" s="105"/>
      <c r="N3004" s="105"/>
      <c r="O3004" s="131"/>
      <c r="P3004" s="109"/>
      <c r="Q3004" s="110"/>
      <c r="R3004" s="110"/>
      <c r="S3004" s="110"/>
      <c r="T3004" s="110"/>
      <c r="U3004" s="111"/>
      <c r="V3004" s="111"/>
      <c r="W3004" s="112"/>
      <c r="X3004" s="113"/>
      <c r="Y3004" s="114"/>
      <c r="Z3004" s="115"/>
      <c r="AA3004" s="116"/>
      <c r="AB3004" s="117" t="b">
        <f t="shared" si="414"/>
        <v>0</v>
      </c>
      <c r="AC3004" s="117">
        <f t="shared" si="415"/>
        <v>0</v>
      </c>
      <c r="AD3004" s="118"/>
      <c r="AE3004" s="117" t="b">
        <f t="shared" si="416"/>
        <v>0</v>
      </c>
      <c r="AF3004" s="117">
        <f t="shared" si="417"/>
        <v>0</v>
      </c>
      <c r="AG3004" s="119">
        <f t="shared" si="418"/>
        <v>0</v>
      </c>
      <c r="AH3004" s="120" t="b">
        <f t="shared" si="419"/>
        <v>0</v>
      </c>
      <c r="AI3004" s="121">
        <f t="shared" si="420"/>
        <v>0</v>
      </c>
      <c r="AJ3004" s="122">
        <f>+C3004</f>
        <v>0</v>
      </c>
      <c r="AK3004" s="122" t="str">
        <f>IF(ISNA(VLOOKUP(postponeList!D3004,[1]Sheet!$A$2:$B$12,2,FALSE))," ",(VLOOKUP(postponeList!D3004,[1]Sheet!$A$2:$B$12,2,FALSE)))</f>
        <v xml:space="preserve"> </v>
      </c>
      <c r="AL3004" s="122" t="str">
        <f>IF(ISNA(VLOOKUP(E3004,[1]Sheet!$G$2:$H$40,2,FALSE))," ",VLOOKUP(E3004,[1]Sheet!$G$2:$H$40,2,FALSE))</f>
        <v xml:space="preserve"> </v>
      </c>
      <c r="AM3004" s="122" t="str">
        <f>IF(ISNA(VLOOKUP(G3004,[1]Sheet!$K$2:$L$159,2,FALSE))," ",(VLOOKUP(G3004,[1]Sheet!$K$2:$L$159,2,FALSE)))</f>
        <v xml:space="preserve"> </v>
      </c>
      <c r="AN3004" s="122" t="str">
        <f>IF(ISNA(VLOOKUP(I3004&amp;C3004,[1]Sheet!$D$2:$E$228,2,FALSE))," ",VLOOKUP(I3004&amp;C3004,[1]Sheet!$D$2:$E$228,2,FALSE))</f>
        <v xml:space="preserve"> </v>
      </c>
      <c r="AO3004" s="122" t="str">
        <f>+I3004&amp;C3004</f>
        <v/>
      </c>
      <c r="AP3004" s="122" t="str">
        <f>C3004&amp;D3004&amp;E3004&amp;G3004&amp;I3004&amp;O3004</f>
        <v/>
      </c>
      <c r="AQ3004" s="122" t="str">
        <f>B3004&amp;D3004&amp;N3004</f>
        <v/>
      </c>
      <c r="AR3004" s="123" t="str">
        <f>+D3004&amp;J3004</f>
        <v/>
      </c>
      <c r="AS3004" s="124" t="str">
        <f t="shared" si="421"/>
        <v/>
      </c>
      <c r="AT3004" s="125" t="str">
        <f t="shared" si="422"/>
        <v/>
      </c>
      <c r="AU3004" s="125" t="str">
        <f>IF(NOT(AT3004=""),VLOOKUP(AT3004,[1]PSI_Category!A:B,2,0),"")</f>
        <v/>
      </c>
      <c r="AV3004" s="167"/>
      <c r="AW3004" s="167"/>
      <c r="AX3004" s="167"/>
    </row>
    <row r="3005" spans="2:50" s="133" customFormat="1" ht="11.4" customHeight="1" x14ac:dyDescent="0.3">
      <c r="B3005" s="104"/>
      <c r="C3005" s="105"/>
      <c r="D3005" s="106"/>
      <c r="E3005" s="107"/>
      <c r="F3005" s="105"/>
      <c r="G3005" s="107"/>
      <c r="H3005" s="105"/>
      <c r="I3005" s="105"/>
      <c r="J3005" s="107"/>
      <c r="K3005" s="105"/>
      <c r="L3005" s="105"/>
      <c r="M3005" s="105"/>
      <c r="N3005" s="105"/>
      <c r="O3005" s="131"/>
      <c r="P3005" s="109"/>
      <c r="Q3005" s="110"/>
      <c r="R3005" s="110"/>
      <c r="S3005" s="110"/>
      <c r="T3005" s="110"/>
      <c r="U3005" s="111"/>
      <c r="V3005" s="111"/>
      <c r="W3005" s="112"/>
      <c r="X3005" s="113"/>
      <c r="Y3005" s="114"/>
      <c r="Z3005" s="115"/>
      <c r="AA3005" s="116"/>
      <c r="AB3005" s="117" t="b">
        <f t="shared" si="414"/>
        <v>0</v>
      </c>
      <c r="AC3005" s="117">
        <f t="shared" si="415"/>
        <v>0</v>
      </c>
      <c r="AD3005" s="118"/>
      <c r="AE3005" s="117" t="b">
        <f t="shared" si="416"/>
        <v>0</v>
      </c>
      <c r="AF3005" s="117">
        <f t="shared" si="417"/>
        <v>0</v>
      </c>
      <c r="AG3005" s="119">
        <f t="shared" si="418"/>
        <v>0</v>
      </c>
      <c r="AH3005" s="120" t="b">
        <f t="shared" si="419"/>
        <v>0</v>
      </c>
      <c r="AI3005" s="121">
        <f t="shared" si="420"/>
        <v>0</v>
      </c>
      <c r="AJ3005" s="122">
        <f>+C3005</f>
        <v>0</v>
      </c>
      <c r="AK3005" s="122" t="str">
        <f>IF(ISNA(VLOOKUP(postponeList!D3005,[1]Sheet!$A$2:$B$12,2,FALSE))," ",(VLOOKUP(postponeList!D3005,[1]Sheet!$A$2:$B$12,2,FALSE)))</f>
        <v xml:space="preserve"> </v>
      </c>
      <c r="AL3005" s="122" t="str">
        <f>IF(ISNA(VLOOKUP(E3005,[1]Sheet!$G$2:$H$40,2,FALSE))," ",VLOOKUP(E3005,[1]Sheet!$G$2:$H$40,2,FALSE))</f>
        <v xml:space="preserve"> </v>
      </c>
      <c r="AM3005" s="122" t="str">
        <f>IF(ISNA(VLOOKUP(G3005,[1]Sheet!$K$2:$L$159,2,FALSE))," ",(VLOOKUP(G3005,[1]Sheet!$K$2:$L$159,2,FALSE)))</f>
        <v xml:space="preserve"> </v>
      </c>
      <c r="AN3005" s="122" t="str">
        <f>IF(ISNA(VLOOKUP(I3005&amp;C3005,[1]Sheet!$D$2:$E$228,2,FALSE))," ",VLOOKUP(I3005&amp;C3005,[1]Sheet!$D$2:$E$228,2,FALSE))</f>
        <v xml:space="preserve"> </v>
      </c>
      <c r="AO3005" s="122" t="str">
        <f>+I3005&amp;C3005</f>
        <v/>
      </c>
      <c r="AP3005" s="122" t="str">
        <f>C3005&amp;D3005&amp;E3005&amp;G3005&amp;I3005&amp;O3005</f>
        <v/>
      </c>
      <c r="AQ3005" s="122" t="str">
        <f>B3005&amp;D3005&amp;N3005</f>
        <v/>
      </c>
      <c r="AR3005" s="123" t="str">
        <f>+D3005&amp;J3005</f>
        <v/>
      </c>
      <c r="AS3005" s="124" t="str">
        <f t="shared" si="421"/>
        <v/>
      </c>
      <c r="AT3005" s="125" t="str">
        <f t="shared" si="422"/>
        <v/>
      </c>
      <c r="AU3005" s="125" t="str">
        <f>IF(NOT(AT3005=""),VLOOKUP(AT3005,[1]PSI_Category!A:B,2,0),"")</f>
        <v/>
      </c>
      <c r="AV3005" s="167"/>
      <c r="AW3005" s="167"/>
      <c r="AX3005" s="167"/>
    </row>
    <row r="3006" spans="2:50" s="133" customFormat="1" ht="11.4" customHeight="1" x14ac:dyDescent="0.3">
      <c r="B3006" s="104"/>
      <c r="C3006" s="105"/>
      <c r="D3006" s="106"/>
      <c r="E3006" s="107"/>
      <c r="F3006" s="105"/>
      <c r="G3006" s="107"/>
      <c r="H3006" s="105"/>
      <c r="I3006" s="105"/>
      <c r="J3006" s="107"/>
      <c r="K3006" s="105"/>
      <c r="L3006" s="105"/>
      <c r="M3006" s="105"/>
      <c r="N3006" s="105"/>
      <c r="O3006" s="131"/>
      <c r="P3006" s="109"/>
      <c r="Q3006" s="110"/>
      <c r="R3006" s="110"/>
      <c r="S3006" s="110"/>
      <c r="T3006" s="110"/>
      <c r="U3006" s="111"/>
      <c r="V3006" s="111"/>
      <c r="W3006" s="112"/>
      <c r="X3006" s="113"/>
      <c r="Y3006" s="114"/>
      <c r="Z3006" s="115"/>
      <c r="AA3006" s="116"/>
      <c r="AB3006" s="117" t="b">
        <f t="shared" si="414"/>
        <v>0</v>
      </c>
      <c r="AC3006" s="117">
        <f t="shared" si="415"/>
        <v>0</v>
      </c>
      <c r="AD3006" s="118"/>
      <c r="AE3006" s="117" t="b">
        <f t="shared" si="416"/>
        <v>0</v>
      </c>
      <c r="AF3006" s="117">
        <f t="shared" si="417"/>
        <v>0</v>
      </c>
      <c r="AG3006" s="119">
        <f t="shared" si="418"/>
        <v>0</v>
      </c>
      <c r="AH3006" s="120" t="b">
        <f t="shared" si="419"/>
        <v>0</v>
      </c>
      <c r="AI3006" s="121">
        <f t="shared" si="420"/>
        <v>0</v>
      </c>
      <c r="AJ3006" s="122">
        <f>+C3006</f>
        <v>0</v>
      </c>
      <c r="AK3006" s="122" t="str">
        <f>IF(ISNA(VLOOKUP(postponeList!D3006,[1]Sheet!$A$2:$B$12,2,FALSE))," ",(VLOOKUP(postponeList!D3006,[1]Sheet!$A$2:$B$12,2,FALSE)))</f>
        <v xml:space="preserve"> </v>
      </c>
      <c r="AL3006" s="122" t="str">
        <f>IF(ISNA(VLOOKUP(E3006,[1]Sheet!$G$2:$H$40,2,FALSE))," ",VLOOKUP(E3006,[1]Sheet!$G$2:$H$40,2,FALSE))</f>
        <v xml:space="preserve"> </v>
      </c>
      <c r="AM3006" s="122" t="str">
        <f>IF(ISNA(VLOOKUP(G3006,[1]Sheet!$K$2:$L$159,2,FALSE))," ",(VLOOKUP(G3006,[1]Sheet!$K$2:$L$159,2,FALSE)))</f>
        <v xml:space="preserve"> </v>
      </c>
      <c r="AN3006" s="122" t="str">
        <f>IF(ISNA(VLOOKUP(I3006&amp;C3006,[1]Sheet!$D$2:$E$228,2,FALSE))," ",VLOOKUP(I3006&amp;C3006,[1]Sheet!$D$2:$E$228,2,FALSE))</f>
        <v xml:space="preserve"> </v>
      </c>
      <c r="AO3006" s="122" t="str">
        <f>+I3006&amp;C3006</f>
        <v/>
      </c>
      <c r="AP3006" s="122" t="str">
        <f>C3006&amp;D3006&amp;E3006&amp;G3006&amp;I3006&amp;O3006</f>
        <v/>
      </c>
      <c r="AQ3006" s="122" t="str">
        <f>B3006&amp;D3006&amp;N3006</f>
        <v/>
      </c>
      <c r="AR3006" s="123" t="str">
        <f>+D3006&amp;J3006</f>
        <v/>
      </c>
      <c r="AS3006" s="124" t="str">
        <f t="shared" si="421"/>
        <v/>
      </c>
      <c r="AT3006" s="125" t="str">
        <f t="shared" si="422"/>
        <v/>
      </c>
      <c r="AU3006" s="125" t="str">
        <f>IF(NOT(AT3006=""),VLOOKUP(AT3006,[1]PSI_Category!A:B,2,0),"")</f>
        <v/>
      </c>
      <c r="AV3006" s="167"/>
      <c r="AW3006" s="167"/>
      <c r="AX3006" s="167"/>
    </row>
    <row r="3007" spans="2:50" s="133" customFormat="1" ht="11.4" customHeight="1" x14ac:dyDescent="0.3">
      <c r="B3007" s="104"/>
      <c r="C3007" s="105"/>
      <c r="D3007" s="106"/>
      <c r="E3007" s="107"/>
      <c r="F3007" s="105"/>
      <c r="G3007" s="107"/>
      <c r="H3007" s="105"/>
      <c r="I3007" s="105"/>
      <c r="J3007" s="107"/>
      <c r="K3007" s="105"/>
      <c r="L3007" s="105"/>
      <c r="M3007" s="105"/>
      <c r="N3007" s="105"/>
      <c r="O3007" s="131"/>
      <c r="P3007" s="109"/>
      <c r="Q3007" s="110"/>
      <c r="R3007" s="110"/>
      <c r="S3007" s="110"/>
      <c r="T3007" s="110"/>
      <c r="U3007" s="111"/>
      <c r="V3007" s="111"/>
      <c r="W3007" s="112"/>
      <c r="X3007" s="113"/>
      <c r="Y3007" s="114"/>
      <c r="Z3007" s="115"/>
      <c r="AA3007" s="116"/>
      <c r="AB3007" s="117" t="b">
        <f t="shared" si="414"/>
        <v>0</v>
      </c>
      <c r="AC3007" s="117">
        <f t="shared" si="415"/>
        <v>0</v>
      </c>
      <c r="AD3007" s="118"/>
      <c r="AE3007" s="117" t="b">
        <f t="shared" si="416"/>
        <v>0</v>
      </c>
      <c r="AF3007" s="117">
        <f t="shared" si="417"/>
        <v>0</v>
      </c>
      <c r="AG3007" s="119">
        <f t="shared" si="418"/>
        <v>0</v>
      </c>
      <c r="AH3007" s="120" t="b">
        <f t="shared" si="419"/>
        <v>0</v>
      </c>
      <c r="AI3007" s="121">
        <f t="shared" si="420"/>
        <v>0</v>
      </c>
      <c r="AJ3007" s="122">
        <f>+C3007</f>
        <v>0</v>
      </c>
      <c r="AK3007" s="122" t="str">
        <f>IF(ISNA(VLOOKUP(postponeList!D3007,[1]Sheet!$A$2:$B$12,2,FALSE))," ",(VLOOKUP(postponeList!D3007,[1]Sheet!$A$2:$B$12,2,FALSE)))</f>
        <v xml:space="preserve"> </v>
      </c>
      <c r="AL3007" s="122" t="str">
        <f>IF(ISNA(VLOOKUP(E3007,[1]Sheet!$G$2:$H$40,2,FALSE))," ",VLOOKUP(E3007,[1]Sheet!$G$2:$H$40,2,FALSE))</f>
        <v xml:space="preserve"> </v>
      </c>
      <c r="AM3007" s="122" t="str">
        <f>IF(ISNA(VLOOKUP(G3007,[1]Sheet!$K$2:$L$159,2,FALSE))," ",(VLOOKUP(G3007,[1]Sheet!$K$2:$L$159,2,FALSE)))</f>
        <v xml:space="preserve"> </v>
      </c>
      <c r="AN3007" s="122" t="str">
        <f>IF(ISNA(VLOOKUP(I3007&amp;C3007,[1]Sheet!$D$2:$E$228,2,FALSE))," ",VLOOKUP(I3007&amp;C3007,[1]Sheet!$D$2:$E$228,2,FALSE))</f>
        <v xml:space="preserve"> </v>
      </c>
      <c r="AO3007" s="122" t="str">
        <f>+I3007&amp;C3007</f>
        <v/>
      </c>
      <c r="AP3007" s="122" t="str">
        <f>C3007&amp;D3007&amp;E3007&amp;G3007&amp;I3007&amp;O3007</f>
        <v/>
      </c>
      <c r="AQ3007" s="122" t="str">
        <f>B3007&amp;D3007&amp;N3007</f>
        <v/>
      </c>
      <c r="AR3007" s="123" t="str">
        <f>+D3007&amp;J3007</f>
        <v/>
      </c>
      <c r="AS3007" s="124" t="str">
        <f t="shared" si="421"/>
        <v/>
      </c>
      <c r="AT3007" s="125" t="str">
        <f t="shared" si="422"/>
        <v/>
      </c>
      <c r="AU3007" s="125" t="str">
        <f>IF(NOT(AT3007=""),VLOOKUP(AT3007,[1]PSI_Category!A:B,2,0),"")</f>
        <v/>
      </c>
      <c r="AV3007" s="167"/>
      <c r="AW3007" s="167"/>
      <c r="AX3007" s="167"/>
    </row>
    <row r="3008" spans="2:50" s="133" customFormat="1" ht="11.4" customHeight="1" x14ac:dyDescent="0.3">
      <c r="B3008" s="104"/>
      <c r="C3008" s="105"/>
      <c r="D3008" s="106"/>
      <c r="E3008" s="107"/>
      <c r="F3008" s="105"/>
      <c r="G3008" s="107"/>
      <c r="H3008" s="105"/>
      <c r="I3008" s="105"/>
      <c r="J3008" s="107"/>
      <c r="K3008" s="105"/>
      <c r="L3008" s="105"/>
      <c r="M3008" s="105"/>
      <c r="N3008" s="105"/>
      <c r="O3008" s="131"/>
      <c r="P3008" s="109"/>
      <c r="Q3008" s="110"/>
      <c r="R3008" s="110"/>
      <c r="S3008" s="110"/>
      <c r="T3008" s="110"/>
      <c r="U3008" s="111"/>
      <c r="V3008" s="111"/>
      <c r="W3008" s="112"/>
      <c r="X3008" s="113"/>
      <c r="Y3008" s="114"/>
      <c r="Z3008" s="115"/>
      <c r="AA3008" s="116"/>
      <c r="AB3008" s="117" t="b">
        <f t="shared" si="414"/>
        <v>0</v>
      </c>
      <c r="AC3008" s="117">
        <f t="shared" si="415"/>
        <v>0</v>
      </c>
      <c r="AD3008" s="118"/>
      <c r="AE3008" s="117" t="b">
        <f t="shared" si="416"/>
        <v>0</v>
      </c>
      <c r="AF3008" s="117">
        <f t="shared" si="417"/>
        <v>0</v>
      </c>
      <c r="AG3008" s="119">
        <f t="shared" si="418"/>
        <v>0</v>
      </c>
      <c r="AH3008" s="120" t="b">
        <f t="shared" si="419"/>
        <v>0</v>
      </c>
      <c r="AI3008" s="121">
        <f t="shared" si="420"/>
        <v>0</v>
      </c>
      <c r="AJ3008" s="122">
        <f>+C3008</f>
        <v>0</v>
      </c>
      <c r="AK3008" s="122" t="str">
        <f>IF(ISNA(VLOOKUP(postponeList!D3008,[1]Sheet!$A$2:$B$12,2,FALSE))," ",(VLOOKUP(postponeList!D3008,[1]Sheet!$A$2:$B$12,2,FALSE)))</f>
        <v xml:space="preserve"> </v>
      </c>
      <c r="AL3008" s="122" t="str">
        <f>IF(ISNA(VLOOKUP(E3008,[1]Sheet!$G$2:$H$40,2,FALSE))," ",VLOOKUP(E3008,[1]Sheet!$G$2:$H$40,2,FALSE))</f>
        <v xml:space="preserve"> </v>
      </c>
      <c r="AM3008" s="122" t="str">
        <f>IF(ISNA(VLOOKUP(G3008,[1]Sheet!$K$2:$L$159,2,FALSE))," ",(VLOOKUP(G3008,[1]Sheet!$K$2:$L$159,2,FALSE)))</f>
        <v xml:space="preserve"> </v>
      </c>
      <c r="AN3008" s="122" t="str">
        <f>IF(ISNA(VLOOKUP(I3008&amp;C3008,[1]Sheet!$D$2:$E$228,2,FALSE))," ",VLOOKUP(I3008&amp;C3008,[1]Sheet!$D$2:$E$228,2,FALSE))</f>
        <v xml:space="preserve"> </v>
      </c>
      <c r="AO3008" s="122" t="str">
        <f>+I3008&amp;C3008</f>
        <v/>
      </c>
      <c r="AP3008" s="122" t="str">
        <f>C3008&amp;D3008&amp;E3008&amp;G3008&amp;I3008&amp;O3008</f>
        <v/>
      </c>
      <c r="AQ3008" s="122" t="str">
        <f>B3008&amp;D3008&amp;N3008</f>
        <v/>
      </c>
      <c r="AR3008" s="123" t="str">
        <f>+D3008&amp;J3008</f>
        <v/>
      </c>
      <c r="AS3008" s="124" t="str">
        <f t="shared" si="421"/>
        <v/>
      </c>
      <c r="AT3008" s="125" t="str">
        <f t="shared" si="422"/>
        <v/>
      </c>
      <c r="AU3008" s="125" t="str">
        <f>IF(NOT(AT3008=""),VLOOKUP(AT3008,[1]PSI_Category!A:B,2,0),"")</f>
        <v/>
      </c>
      <c r="AV3008" s="167"/>
      <c r="AW3008" s="167"/>
      <c r="AX3008" s="167"/>
    </row>
    <row r="3009" spans="2:50" s="133" customFormat="1" ht="11.4" customHeight="1" x14ac:dyDescent="0.3">
      <c r="B3009" s="104"/>
      <c r="C3009" s="105"/>
      <c r="D3009" s="106"/>
      <c r="E3009" s="107"/>
      <c r="F3009" s="105"/>
      <c r="G3009" s="107"/>
      <c r="H3009" s="105"/>
      <c r="I3009" s="105"/>
      <c r="J3009" s="107"/>
      <c r="K3009" s="105"/>
      <c r="L3009" s="105"/>
      <c r="M3009" s="105"/>
      <c r="N3009" s="105"/>
      <c r="O3009" s="131"/>
      <c r="P3009" s="109"/>
      <c r="Q3009" s="110"/>
      <c r="R3009" s="110"/>
      <c r="S3009" s="110"/>
      <c r="T3009" s="110"/>
      <c r="U3009" s="111"/>
      <c r="V3009" s="111"/>
      <c r="W3009" s="112"/>
      <c r="X3009" s="113"/>
      <c r="Y3009" s="114"/>
      <c r="Z3009" s="115"/>
      <c r="AA3009" s="116"/>
      <c r="AB3009" s="117" t="b">
        <f t="shared" si="414"/>
        <v>0</v>
      </c>
      <c r="AC3009" s="117">
        <f t="shared" si="415"/>
        <v>0</v>
      </c>
      <c r="AD3009" s="118"/>
      <c r="AE3009" s="117" t="b">
        <f t="shared" si="416"/>
        <v>0</v>
      </c>
      <c r="AF3009" s="117">
        <f t="shared" si="417"/>
        <v>0</v>
      </c>
      <c r="AG3009" s="119">
        <f t="shared" si="418"/>
        <v>0</v>
      </c>
      <c r="AH3009" s="120" t="b">
        <f t="shared" si="419"/>
        <v>0</v>
      </c>
      <c r="AI3009" s="121">
        <f t="shared" si="420"/>
        <v>0</v>
      </c>
      <c r="AJ3009" s="122">
        <f>+C3009</f>
        <v>0</v>
      </c>
      <c r="AK3009" s="122" t="str">
        <f>IF(ISNA(VLOOKUP(postponeList!D3009,[1]Sheet!$A$2:$B$12,2,FALSE))," ",(VLOOKUP(postponeList!D3009,[1]Sheet!$A$2:$B$12,2,FALSE)))</f>
        <v xml:space="preserve"> </v>
      </c>
      <c r="AL3009" s="122" t="str">
        <f>IF(ISNA(VLOOKUP(E3009,[1]Sheet!$G$2:$H$40,2,FALSE))," ",VLOOKUP(E3009,[1]Sheet!$G$2:$H$40,2,FALSE))</f>
        <v xml:space="preserve"> </v>
      </c>
      <c r="AM3009" s="122" t="str">
        <f>IF(ISNA(VLOOKUP(G3009,[1]Sheet!$K$2:$L$159,2,FALSE))," ",(VLOOKUP(G3009,[1]Sheet!$K$2:$L$159,2,FALSE)))</f>
        <v xml:space="preserve"> </v>
      </c>
      <c r="AN3009" s="122" t="str">
        <f>IF(ISNA(VLOOKUP(I3009&amp;C3009,[1]Sheet!$D$2:$E$228,2,FALSE))," ",VLOOKUP(I3009&amp;C3009,[1]Sheet!$D$2:$E$228,2,FALSE))</f>
        <v xml:space="preserve"> </v>
      </c>
      <c r="AO3009" s="122" t="str">
        <f>+I3009&amp;C3009</f>
        <v/>
      </c>
      <c r="AP3009" s="122" t="str">
        <f>C3009&amp;D3009&amp;E3009&amp;G3009&amp;I3009&amp;O3009</f>
        <v/>
      </c>
      <c r="AQ3009" s="122" t="str">
        <f>B3009&amp;D3009&amp;N3009</f>
        <v/>
      </c>
      <c r="AR3009" s="123" t="str">
        <f>+D3009&amp;J3009</f>
        <v/>
      </c>
      <c r="AS3009" s="124" t="str">
        <f t="shared" si="421"/>
        <v/>
      </c>
      <c r="AT3009" s="125" t="str">
        <f t="shared" si="422"/>
        <v/>
      </c>
      <c r="AU3009" s="125" t="str">
        <f>IF(NOT(AT3009=""),VLOOKUP(AT3009,[1]PSI_Category!A:B,2,0),"")</f>
        <v/>
      </c>
      <c r="AV3009" s="167"/>
      <c r="AW3009" s="167"/>
      <c r="AX3009" s="167"/>
    </row>
    <row r="3010" spans="2:50" s="133" customFormat="1" ht="11.4" customHeight="1" x14ac:dyDescent="0.3">
      <c r="B3010" s="104"/>
      <c r="C3010" s="105"/>
      <c r="D3010" s="106"/>
      <c r="E3010" s="107"/>
      <c r="F3010" s="105"/>
      <c r="G3010" s="107"/>
      <c r="H3010" s="105"/>
      <c r="I3010" s="105"/>
      <c r="J3010" s="107"/>
      <c r="K3010" s="105"/>
      <c r="L3010" s="105"/>
      <c r="M3010" s="105"/>
      <c r="N3010" s="105"/>
      <c r="O3010" s="131"/>
      <c r="P3010" s="109"/>
      <c r="Q3010" s="110"/>
      <c r="R3010" s="110"/>
      <c r="S3010" s="110"/>
      <c r="T3010" s="110"/>
      <c r="U3010" s="111"/>
      <c r="V3010" s="111"/>
      <c r="W3010" s="112"/>
      <c r="X3010" s="113"/>
      <c r="Y3010" s="114"/>
      <c r="Z3010" s="115"/>
      <c r="AA3010" s="116"/>
      <c r="AB3010" s="117" t="b">
        <f t="shared" si="414"/>
        <v>0</v>
      </c>
      <c r="AC3010" s="117">
        <f t="shared" si="415"/>
        <v>0</v>
      </c>
      <c r="AD3010" s="118"/>
      <c r="AE3010" s="117" t="b">
        <f t="shared" si="416"/>
        <v>0</v>
      </c>
      <c r="AF3010" s="117">
        <f t="shared" si="417"/>
        <v>0</v>
      </c>
      <c r="AG3010" s="119">
        <f t="shared" si="418"/>
        <v>0</v>
      </c>
      <c r="AH3010" s="120" t="b">
        <f t="shared" si="419"/>
        <v>0</v>
      </c>
      <c r="AI3010" s="121">
        <f t="shared" si="420"/>
        <v>0</v>
      </c>
      <c r="AJ3010" s="122">
        <f>+C3010</f>
        <v>0</v>
      </c>
      <c r="AK3010" s="122" t="str">
        <f>IF(ISNA(VLOOKUP(postponeList!D3010,[1]Sheet!$A$2:$B$12,2,FALSE))," ",(VLOOKUP(postponeList!D3010,[1]Sheet!$A$2:$B$12,2,FALSE)))</f>
        <v xml:space="preserve"> </v>
      </c>
      <c r="AL3010" s="122" t="str">
        <f>IF(ISNA(VLOOKUP(E3010,[1]Sheet!$G$2:$H$40,2,FALSE))," ",VLOOKUP(E3010,[1]Sheet!$G$2:$H$40,2,FALSE))</f>
        <v xml:space="preserve"> </v>
      </c>
      <c r="AM3010" s="122" t="str">
        <f>IF(ISNA(VLOOKUP(G3010,[1]Sheet!$K$2:$L$159,2,FALSE))," ",(VLOOKUP(G3010,[1]Sheet!$K$2:$L$159,2,FALSE)))</f>
        <v xml:space="preserve"> </v>
      </c>
      <c r="AN3010" s="122" t="str">
        <f>IF(ISNA(VLOOKUP(I3010&amp;C3010,[1]Sheet!$D$2:$E$228,2,FALSE))," ",VLOOKUP(I3010&amp;C3010,[1]Sheet!$D$2:$E$228,2,FALSE))</f>
        <v xml:space="preserve"> </v>
      </c>
      <c r="AO3010" s="122" t="str">
        <f>+I3010&amp;C3010</f>
        <v/>
      </c>
      <c r="AP3010" s="122" t="str">
        <f>C3010&amp;D3010&amp;E3010&amp;G3010&amp;I3010&amp;O3010</f>
        <v/>
      </c>
      <c r="AQ3010" s="122" t="str">
        <f>B3010&amp;D3010&amp;N3010</f>
        <v/>
      </c>
      <c r="AR3010" s="123" t="str">
        <f>+D3010&amp;J3010</f>
        <v/>
      </c>
      <c r="AS3010" s="124" t="str">
        <f t="shared" si="421"/>
        <v/>
      </c>
      <c r="AT3010" s="125" t="str">
        <f t="shared" si="422"/>
        <v/>
      </c>
      <c r="AU3010" s="125" t="str">
        <f>IF(NOT(AT3010=""),VLOOKUP(AT3010,[1]PSI_Category!A:B,2,0),"")</f>
        <v/>
      </c>
      <c r="AV3010" s="167"/>
      <c r="AW3010" s="167"/>
      <c r="AX3010" s="167"/>
    </row>
    <row r="3011" spans="2:50" s="133" customFormat="1" ht="11.4" customHeight="1" x14ac:dyDescent="0.3">
      <c r="B3011" s="104"/>
      <c r="C3011" s="105"/>
      <c r="D3011" s="106"/>
      <c r="E3011" s="107"/>
      <c r="F3011" s="105"/>
      <c r="G3011" s="107"/>
      <c r="H3011" s="105"/>
      <c r="I3011" s="105"/>
      <c r="J3011" s="107"/>
      <c r="K3011" s="105"/>
      <c r="L3011" s="105"/>
      <c r="M3011" s="105"/>
      <c r="N3011" s="105"/>
      <c r="O3011" s="131"/>
      <c r="P3011" s="109"/>
      <c r="Q3011" s="110"/>
      <c r="R3011" s="110"/>
      <c r="S3011" s="110"/>
      <c r="T3011" s="110"/>
      <c r="U3011" s="111"/>
      <c r="V3011" s="111"/>
      <c r="W3011" s="112"/>
      <c r="X3011" s="113"/>
      <c r="Y3011" s="114"/>
      <c r="Z3011" s="115"/>
      <c r="AA3011" s="116"/>
      <c r="AB3011" s="117" t="b">
        <f t="shared" si="414"/>
        <v>0</v>
      </c>
      <c r="AC3011" s="117">
        <f t="shared" si="415"/>
        <v>0</v>
      </c>
      <c r="AD3011" s="118"/>
      <c r="AE3011" s="117" t="b">
        <f t="shared" si="416"/>
        <v>0</v>
      </c>
      <c r="AF3011" s="117">
        <f t="shared" si="417"/>
        <v>0</v>
      </c>
      <c r="AG3011" s="119">
        <f t="shared" si="418"/>
        <v>0</v>
      </c>
      <c r="AH3011" s="120" t="b">
        <f t="shared" si="419"/>
        <v>0</v>
      </c>
      <c r="AI3011" s="121">
        <f t="shared" si="420"/>
        <v>0</v>
      </c>
      <c r="AJ3011" s="122">
        <f>+C3011</f>
        <v>0</v>
      </c>
      <c r="AK3011" s="122" t="str">
        <f>IF(ISNA(VLOOKUP(postponeList!D3011,[1]Sheet!$A$2:$B$12,2,FALSE))," ",(VLOOKUP(postponeList!D3011,[1]Sheet!$A$2:$B$12,2,FALSE)))</f>
        <v xml:space="preserve"> </v>
      </c>
      <c r="AL3011" s="122" t="str">
        <f>IF(ISNA(VLOOKUP(E3011,[1]Sheet!$G$2:$H$40,2,FALSE))," ",VLOOKUP(E3011,[1]Sheet!$G$2:$H$40,2,FALSE))</f>
        <v xml:space="preserve"> </v>
      </c>
      <c r="AM3011" s="122" t="str">
        <f>IF(ISNA(VLOOKUP(G3011,[1]Sheet!$K$2:$L$159,2,FALSE))," ",(VLOOKUP(G3011,[1]Sheet!$K$2:$L$159,2,FALSE)))</f>
        <v xml:space="preserve"> </v>
      </c>
      <c r="AN3011" s="122" t="str">
        <f>IF(ISNA(VLOOKUP(I3011&amp;C3011,[1]Sheet!$D$2:$E$228,2,FALSE))," ",VLOOKUP(I3011&amp;C3011,[1]Sheet!$D$2:$E$228,2,FALSE))</f>
        <v xml:space="preserve"> </v>
      </c>
      <c r="AO3011" s="122" t="str">
        <f>+I3011&amp;C3011</f>
        <v/>
      </c>
      <c r="AP3011" s="122" t="str">
        <f>C3011&amp;D3011&amp;E3011&amp;G3011&amp;I3011&amp;O3011</f>
        <v/>
      </c>
      <c r="AQ3011" s="122" t="str">
        <f>B3011&amp;D3011&amp;N3011</f>
        <v/>
      </c>
      <c r="AR3011" s="123" t="str">
        <f>+D3011&amp;J3011</f>
        <v/>
      </c>
      <c r="AS3011" s="124" t="str">
        <f t="shared" si="421"/>
        <v/>
      </c>
      <c r="AT3011" s="125" t="str">
        <f t="shared" si="422"/>
        <v/>
      </c>
      <c r="AU3011" s="125" t="str">
        <f>IF(NOT(AT3011=""),VLOOKUP(AT3011,[1]PSI_Category!A:B,2,0),"")</f>
        <v/>
      </c>
      <c r="AV3011" s="167"/>
      <c r="AW3011" s="167"/>
      <c r="AX3011" s="167"/>
    </row>
    <row r="3012" spans="2:50" s="133" customFormat="1" ht="11.4" customHeight="1" x14ac:dyDescent="0.3">
      <c r="B3012" s="104"/>
      <c r="C3012" s="105"/>
      <c r="D3012" s="106"/>
      <c r="E3012" s="107"/>
      <c r="F3012" s="105"/>
      <c r="G3012" s="107"/>
      <c r="H3012" s="105"/>
      <c r="I3012" s="105"/>
      <c r="J3012" s="107"/>
      <c r="K3012" s="105"/>
      <c r="L3012" s="105"/>
      <c r="M3012" s="105"/>
      <c r="N3012" s="105"/>
      <c r="O3012" s="131"/>
      <c r="P3012" s="109"/>
      <c r="Q3012" s="110"/>
      <c r="R3012" s="110"/>
      <c r="S3012" s="110"/>
      <c r="T3012" s="110"/>
      <c r="U3012" s="111"/>
      <c r="V3012" s="111"/>
      <c r="W3012" s="112"/>
      <c r="X3012" s="113"/>
      <c r="Y3012" s="114"/>
      <c r="Z3012" s="115"/>
      <c r="AA3012" s="116"/>
      <c r="AB3012" s="117" t="b">
        <f t="shared" si="414"/>
        <v>0</v>
      </c>
      <c r="AC3012" s="117">
        <f t="shared" si="415"/>
        <v>0</v>
      </c>
      <c r="AD3012" s="118"/>
      <c r="AE3012" s="117" t="b">
        <f t="shared" si="416"/>
        <v>0</v>
      </c>
      <c r="AF3012" s="117">
        <f t="shared" si="417"/>
        <v>0</v>
      </c>
      <c r="AG3012" s="119">
        <f t="shared" si="418"/>
        <v>0</v>
      </c>
      <c r="AH3012" s="120" t="b">
        <f t="shared" si="419"/>
        <v>0</v>
      </c>
      <c r="AI3012" s="121">
        <f t="shared" si="420"/>
        <v>0</v>
      </c>
      <c r="AJ3012" s="122">
        <f>+C3012</f>
        <v>0</v>
      </c>
      <c r="AK3012" s="122" t="str">
        <f>IF(ISNA(VLOOKUP(postponeList!D3012,[1]Sheet!$A$2:$B$12,2,FALSE))," ",(VLOOKUP(postponeList!D3012,[1]Sheet!$A$2:$B$12,2,FALSE)))</f>
        <v xml:space="preserve"> </v>
      </c>
      <c r="AL3012" s="122" t="str">
        <f>IF(ISNA(VLOOKUP(E3012,[1]Sheet!$G$2:$H$40,2,FALSE))," ",VLOOKUP(E3012,[1]Sheet!$G$2:$H$40,2,FALSE))</f>
        <v xml:space="preserve"> </v>
      </c>
      <c r="AM3012" s="122" t="str">
        <f>IF(ISNA(VLOOKUP(G3012,[1]Sheet!$K$2:$L$159,2,FALSE))," ",(VLOOKUP(G3012,[1]Sheet!$K$2:$L$159,2,FALSE)))</f>
        <v xml:space="preserve"> </v>
      </c>
      <c r="AN3012" s="122" t="str">
        <f>IF(ISNA(VLOOKUP(I3012&amp;C3012,[1]Sheet!$D$2:$E$228,2,FALSE))," ",VLOOKUP(I3012&amp;C3012,[1]Sheet!$D$2:$E$228,2,FALSE))</f>
        <v xml:space="preserve"> </v>
      </c>
      <c r="AO3012" s="122" t="str">
        <f>+I3012&amp;C3012</f>
        <v/>
      </c>
      <c r="AP3012" s="122" t="str">
        <f>C3012&amp;D3012&amp;E3012&amp;G3012&amp;I3012&amp;O3012</f>
        <v/>
      </c>
      <c r="AQ3012" s="122" t="str">
        <f>B3012&amp;D3012&amp;N3012</f>
        <v/>
      </c>
      <c r="AR3012" s="123" t="str">
        <f>+D3012&amp;J3012</f>
        <v/>
      </c>
      <c r="AS3012" s="124" t="str">
        <f t="shared" si="421"/>
        <v/>
      </c>
      <c r="AT3012" s="125" t="str">
        <f t="shared" si="422"/>
        <v/>
      </c>
      <c r="AU3012" s="125" t="str">
        <f>IF(NOT(AT3012=""),VLOOKUP(AT3012,[1]PSI_Category!A:B,2,0),"")</f>
        <v/>
      </c>
      <c r="AV3012" s="167"/>
      <c r="AW3012" s="167"/>
      <c r="AX3012" s="167"/>
    </row>
    <row r="3013" spans="2:50" s="133" customFormat="1" ht="11.4" customHeight="1" x14ac:dyDescent="0.3">
      <c r="B3013" s="104"/>
      <c r="C3013" s="105"/>
      <c r="D3013" s="106"/>
      <c r="E3013" s="107"/>
      <c r="F3013" s="105"/>
      <c r="G3013" s="107"/>
      <c r="H3013" s="105"/>
      <c r="I3013" s="105"/>
      <c r="J3013" s="107"/>
      <c r="K3013" s="105"/>
      <c r="L3013" s="105"/>
      <c r="M3013" s="105"/>
      <c r="N3013" s="105"/>
      <c r="O3013" s="131"/>
      <c r="P3013" s="109"/>
      <c r="Q3013" s="110"/>
      <c r="R3013" s="110"/>
      <c r="S3013" s="110"/>
      <c r="T3013" s="110"/>
      <c r="U3013" s="111"/>
      <c r="V3013" s="111"/>
      <c r="W3013" s="112"/>
      <c r="X3013" s="113"/>
      <c r="Y3013" s="114"/>
      <c r="Z3013" s="115"/>
      <c r="AA3013" s="116"/>
      <c r="AB3013" s="117" t="b">
        <f t="shared" si="414"/>
        <v>0</v>
      </c>
      <c r="AC3013" s="117">
        <f t="shared" si="415"/>
        <v>0</v>
      </c>
      <c r="AD3013" s="118"/>
      <c r="AE3013" s="117" t="b">
        <f t="shared" si="416"/>
        <v>0</v>
      </c>
      <c r="AF3013" s="117">
        <f t="shared" si="417"/>
        <v>0</v>
      </c>
      <c r="AG3013" s="119">
        <f t="shared" si="418"/>
        <v>0</v>
      </c>
      <c r="AH3013" s="120" t="b">
        <f t="shared" si="419"/>
        <v>0</v>
      </c>
      <c r="AI3013" s="121">
        <f t="shared" si="420"/>
        <v>0</v>
      </c>
      <c r="AJ3013" s="122">
        <f>+C3013</f>
        <v>0</v>
      </c>
      <c r="AK3013" s="122" t="str">
        <f>IF(ISNA(VLOOKUP(postponeList!D3013,[1]Sheet!$A$2:$B$12,2,FALSE))," ",(VLOOKUP(postponeList!D3013,[1]Sheet!$A$2:$B$12,2,FALSE)))</f>
        <v xml:space="preserve"> </v>
      </c>
      <c r="AL3013" s="122" t="str">
        <f>IF(ISNA(VLOOKUP(E3013,[1]Sheet!$G$2:$H$40,2,FALSE))," ",VLOOKUP(E3013,[1]Sheet!$G$2:$H$40,2,FALSE))</f>
        <v xml:space="preserve"> </v>
      </c>
      <c r="AM3013" s="122" t="str">
        <f>IF(ISNA(VLOOKUP(G3013,[1]Sheet!$K$2:$L$159,2,FALSE))," ",(VLOOKUP(G3013,[1]Sheet!$K$2:$L$159,2,FALSE)))</f>
        <v xml:space="preserve"> </v>
      </c>
      <c r="AN3013" s="122" t="str">
        <f>IF(ISNA(VLOOKUP(I3013&amp;C3013,[1]Sheet!$D$2:$E$228,2,FALSE))," ",VLOOKUP(I3013&amp;C3013,[1]Sheet!$D$2:$E$228,2,FALSE))</f>
        <v xml:space="preserve"> </v>
      </c>
      <c r="AO3013" s="122" t="str">
        <f>+I3013&amp;C3013</f>
        <v/>
      </c>
      <c r="AP3013" s="122" t="str">
        <f>C3013&amp;D3013&amp;E3013&amp;G3013&amp;I3013&amp;O3013</f>
        <v/>
      </c>
      <c r="AQ3013" s="122" t="str">
        <f>B3013&amp;D3013&amp;N3013</f>
        <v/>
      </c>
      <c r="AR3013" s="123" t="str">
        <f>+D3013&amp;J3013</f>
        <v/>
      </c>
      <c r="AS3013" s="124" t="str">
        <f t="shared" si="421"/>
        <v/>
      </c>
      <c r="AT3013" s="125" t="str">
        <f t="shared" si="422"/>
        <v/>
      </c>
      <c r="AU3013" s="125" t="str">
        <f>IF(NOT(AT3013=""),VLOOKUP(AT3013,[1]PSI_Category!A:B,2,0),"")</f>
        <v/>
      </c>
      <c r="AV3013" s="167"/>
      <c r="AW3013" s="167"/>
      <c r="AX3013" s="167"/>
    </row>
    <row r="3014" spans="2:50" s="133" customFormat="1" ht="11.4" customHeight="1" x14ac:dyDescent="0.3">
      <c r="B3014" s="104"/>
      <c r="C3014" s="105"/>
      <c r="D3014" s="106"/>
      <c r="E3014" s="107"/>
      <c r="F3014" s="105"/>
      <c r="G3014" s="107"/>
      <c r="H3014" s="105"/>
      <c r="I3014" s="105"/>
      <c r="J3014" s="107"/>
      <c r="K3014" s="105"/>
      <c r="L3014" s="105"/>
      <c r="M3014" s="105"/>
      <c r="N3014" s="105"/>
      <c r="O3014" s="131"/>
      <c r="P3014" s="109"/>
      <c r="Q3014" s="110"/>
      <c r="R3014" s="110"/>
      <c r="S3014" s="110"/>
      <c r="T3014" s="110"/>
      <c r="U3014" s="111"/>
      <c r="V3014" s="111"/>
      <c r="W3014" s="112"/>
      <c r="X3014" s="113"/>
      <c r="Y3014" s="114"/>
      <c r="Z3014" s="115"/>
      <c r="AA3014" s="116"/>
      <c r="AB3014" s="117" t="b">
        <f t="shared" ref="AB3014:AB3077" si="423">IF($Y3014=$AB$3,$Z3014*AA3014,IF($Y3014=$AC$3,$Z3014*AA3014/$AF$3,IF($Y3014=$AH$3,$Z3014*AA3014/$AI$3,IF($Y3014=$AJ$3,$Z3014*AA3014/$AK$3))))</f>
        <v>0</v>
      </c>
      <c r="AC3014" s="117">
        <f t="shared" ref="AC3014:AC3077" si="424">AB3014*$AF$3/1000</f>
        <v>0</v>
      </c>
      <c r="AD3014" s="118"/>
      <c r="AE3014" s="117" t="b">
        <f t="shared" ref="AE3014:AE3077" si="425">IF($Y3014=$AB$3,$Z3014*AD3014, IF($Y3014=$AC$3, $Z3014*AD3014/$AF$3, IF($Y3014=$AH$3, $Z3014*AD3014/$AI$3, IF($Y3014=$AJ$3, $Z3014*AD3014/$AK$3))))</f>
        <v>0</v>
      </c>
      <c r="AF3014" s="117">
        <f t="shared" ref="AF3014:AF3077" si="426">AE3014*$AF$3/1000</f>
        <v>0</v>
      </c>
      <c r="AG3014" s="119">
        <f t="shared" ref="AG3014:AG3077" si="427">+AA3014-AD3014</f>
        <v>0</v>
      </c>
      <c r="AH3014" s="120" t="b">
        <f t="shared" ref="AH3014:AH3077" si="428">IF($Y3014=$AB$3,$Z3014*AG3014, IF($Y3014=$AC$3, $Z3014*AG3014/$AF$3, IF($Y3014=$AH$3, $Z3014*AG3014/$AI$3, IF($Y3014=$AJ$3, $Z3014*AG3014/$AK$3))))</f>
        <v>0</v>
      </c>
      <c r="AI3014" s="121">
        <f t="shared" ref="AI3014:AI3077" si="429">AH3014*$AF$3/1000</f>
        <v>0</v>
      </c>
      <c r="AJ3014" s="122">
        <f>+C3014</f>
        <v>0</v>
      </c>
      <c r="AK3014" s="122" t="str">
        <f>IF(ISNA(VLOOKUP(postponeList!D3014,[1]Sheet!$A$2:$B$12,2,FALSE))," ",(VLOOKUP(postponeList!D3014,[1]Sheet!$A$2:$B$12,2,FALSE)))</f>
        <v xml:space="preserve"> </v>
      </c>
      <c r="AL3014" s="122" t="str">
        <f>IF(ISNA(VLOOKUP(E3014,[1]Sheet!$G$2:$H$40,2,FALSE))," ",VLOOKUP(E3014,[1]Sheet!$G$2:$H$40,2,FALSE))</f>
        <v xml:space="preserve"> </v>
      </c>
      <c r="AM3014" s="122" t="str">
        <f>IF(ISNA(VLOOKUP(G3014,[1]Sheet!$K$2:$L$159,2,FALSE))," ",(VLOOKUP(G3014,[1]Sheet!$K$2:$L$159,2,FALSE)))</f>
        <v xml:space="preserve"> </v>
      </c>
      <c r="AN3014" s="122" t="str">
        <f>IF(ISNA(VLOOKUP(I3014&amp;C3014,[1]Sheet!$D$2:$E$228,2,FALSE))," ",VLOOKUP(I3014&amp;C3014,[1]Sheet!$D$2:$E$228,2,FALSE))</f>
        <v xml:space="preserve"> </v>
      </c>
      <c r="AO3014" s="122" t="str">
        <f>+I3014&amp;C3014</f>
        <v/>
      </c>
      <c r="AP3014" s="122" t="str">
        <f>C3014&amp;D3014&amp;E3014&amp;G3014&amp;I3014&amp;O3014</f>
        <v/>
      </c>
      <c r="AQ3014" s="122" t="str">
        <f>B3014&amp;D3014&amp;N3014</f>
        <v/>
      </c>
      <c r="AR3014" s="123" t="str">
        <f>+D3014&amp;J3014</f>
        <v/>
      </c>
      <c r="AS3014" s="124" t="str">
        <f t="shared" ref="AS3014:AS3077" si="430">LEFT(V3014,3)</f>
        <v/>
      </c>
      <c r="AT3014" s="125" t="str">
        <f t="shared" ref="AT3014:AT3077" si="431">IFERROR(TRIM(M3014),"")</f>
        <v/>
      </c>
      <c r="AU3014" s="125" t="str">
        <f>IF(NOT(AT3014=""),VLOOKUP(AT3014,[1]PSI_Category!A:B,2,0),"")</f>
        <v/>
      </c>
      <c r="AV3014" s="167"/>
      <c r="AW3014" s="167"/>
      <c r="AX3014" s="167"/>
    </row>
    <row r="3015" spans="2:50" s="133" customFormat="1" ht="11.4" customHeight="1" x14ac:dyDescent="0.3">
      <c r="B3015" s="104"/>
      <c r="C3015" s="105"/>
      <c r="D3015" s="106"/>
      <c r="E3015" s="107"/>
      <c r="F3015" s="105"/>
      <c r="G3015" s="107"/>
      <c r="H3015" s="105"/>
      <c r="I3015" s="105"/>
      <c r="J3015" s="107"/>
      <c r="K3015" s="105"/>
      <c r="L3015" s="105"/>
      <c r="M3015" s="105"/>
      <c r="N3015" s="105"/>
      <c r="O3015" s="131"/>
      <c r="P3015" s="109"/>
      <c r="Q3015" s="110"/>
      <c r="R3015" s="110"/>
      <c r="S3015" s="110"/>
      <c r="T3015" s="110"/>
      <c r="U3015" s="111"/>
      <c r="V3015" s="111"/>
      <c r="W3015" s="112"/>
      <c r="X3015" s="113"/>
      <c r="Y3015" s="114"/>
      <c r="Z3015" s="115"/>
      <c r="AA3015" s="116"/>
      <c r="AB3015" s="117" t="b">
        <f t="shared" si="423"/>
        <v>0</v>
      </c>
      <c r="AC3015" s="117">
        <f t="shared" si="424"/>
        <v>0</v>
      </c>
      <c r="AD3015" s="118"/>
      <c r="AE3015" s="117" t="b">
        <f t="shared" si="425"/>
        <v>0</v>
      </c>
      <c r="AF3015" s="117">
        <f t="shared" si="426"/>
        <v>0</v>
      </c>
      <c r="AG3015" s="119">
        <f t="shared" si="427"/>
        <v>0</v>
      </c>
      <c r="AH3015" s="120" t="b">
        <f t="shared" si="428"/>
        <v>0</v>
      </c>
      <c r="AI3015" s="121">
        <f t="shared" si="429"/>
        <v>0</v>
      </c>
      <c r="AJ3015" s="122">
        <f>+C3015</f>
        <v>0</v>
      </c>
      <c r="AK3015" s="122" t="str">
        <f>IF(ISNA(VLOOKUP(postponeList!D3015,[1]Sheet!$A$2:$B$12,2,FALSE))," ",(VLOOKUP(postponeList!D3015,[1]Sheet!$A$2:$B$12,2,FALSE)))</f>
        <v xml:space="preserve"> </v>
      </c>
      <c r="AL3015" s="122" t="str">
        <f>IF(ISNA(VLOOKUP(E3015,[1]Sheet!$G$2:$H$40,2,FALSE))," ",VLOOKUP(E3015,[1]Sheet!$G$2:$H$40,2,FALSE))</f>
        <v xml:space="preserve"> </v>
      </c>
      <c r="AM3015" s="122" t="str">
        <f>IF(ISNA(VLOOKUP(G3015,[1]Sheet!$K$2:$L$159,2,FALSE))," ",(VLOOKUP(G3015,[1]Sheet!$K$2:$L$159,2,FALSE)))</f>
        <v xml:space="preserve"> </v>
      </c>
      <c r="AN3015" s="122" t="str">
        <f>IF(ISNA(VLOOKUP(I3015&amp;C3015,[1]Sheet!$D$2:$E$228,2,FALSE))," ",VLOOKUP(I3015&amp;C3015,[1]Sheet!$D$2:$E$228,2,FALSE))</f>
        <v xml:space="preserve"> </v>
      </c>
      <c r="AO3015" s="122" t="str">
        <f>+I3015&amp;C3015</f>
        <v/>
      </c>
      <c r="AP3015" s="122" t="str">
        <f>C3015&amp;D3015&amp;E3015&amp;G3015&amp;I3015&amp;O3015</f>
        <v/>
      </c>
      <c r="AQ3015" s="122" t="str">
        <f>B3015&amp;D3015&amp;N3015</f>
        <v/>
      </c>
      <c r="AR3015" s="123" t="str">
        <f>+D3015&amp;J3015</f>
        <v/>
      </c>
      <c r="AS3015" s="124" t="str">
        <f t="shared" si="430"/>
        <v/>
      </c>
      <c r="AT3015" s="125" t="str">
        <f t="shared" si="431"/>
        <v/>
      </c>
      <c r="AU3015" s="125" t="str">
        <f>IF(NOT(AT3015=""),VLOOKUP(AT3015,[1]PSI_Category!A:B,2,0),"")</f>
        <v/>
      </c>
      <c r="AV3015" s="167"/>
      <c r="AW3015" s="167"/>
      <c r="AX3015" s="167"/>
    </row>
    <row r="3016" spans="2:50" s="133" customFormat="1" ht="11.4" customHeight="1" x14ac:dyDescent="0.3">
      <c r="B3016" s="104"/>
      <c r="C3016" s="105"/>
      <c r="D3016" s="106"/>
      <c r="E3016" s="107"/>
      <c r="F3016" s="105"/>
      <c r="G3016" s="107"/>
      <c r="H3016" s="105"/>
      <c r="I3016" s="105"/>
      <c r="J3016" s="107"/>
      <c r="K3016" s="105"/>
      <c r="L3016" s="105"/>
      <c r="M3016" s="105"/>
      <c r="N3016" s="105"/>
      <c r="O3016" s="131"/>
      <c r="P3016" s="109"/>
      <c r="Q3016" s="110"/>
      <c r="R3016" s="110"/>
      <c r="S3016" s="110"/>
      <c r="T3016" s="110"/>
      <c r="U3016" s="111"/>
      <c r="V3016" s="111"/>
      <c r="W3016" s="112"/>
      <c r="X3016" s="113"/>
      <c r="Y3016" s="114"/>
      <c r="Z3016" s="115"/>
      <c r="AA3016" s="116"/>
      <c r="AB3016" s="117" t="b">
        <f t="shared" si="423"/>
        <v>0</v>
      </c>
      <c r="AC3016" s="117">
        <f t="shared" si="424"/>
        <v>0</v>
      </c>
      <c r="AD3016" s="118"/>
      <c r="AE3016" s="117" t="b">
        <f t="shared" si="425"/>
        <v>0</v>
      </c>
      <c r="AF3016" s="117">
        <f t="shared" si="426"/>
        <v>0</v>
      </c>
      <c r="AG3016" s="119">
        <f t="shared" si="427"/>
        <v>0</v>
      </c>
      <c r="AH3016" s="120" t="b">
        <f t="shared" si="428"/>
        <v>0</v>
      </c>
      <c r="AI3016" s="121">
        <f t="shared" si="429"/>
        <v>0</v>
      </c>
      <c r="AJ3016" s="122">
        <f>+C3016</f>
        <v>0</v>
      </c>
      <c r="AK3016" s="122" t="str">
        <f>IF(ISNA(VLOOKUP(postponeList!D3016,[1]Sheet!$A$2:$B$12,2,FALSE))," ",(VLOOKUP(postponeList!D3016,[1]Sheet!$A$2:$B$12,2,FALSE)))</f>
        <v xml:space="preserve"> </v>
      </c>
      <c r="AL3016" s="122" t="str">
        <f>IF(ISNA(VLOOKUP(E3016,[1]Sheet!$G$2:$H$40,2,FALSE))," ",VLOOKUP(E3016,[1]Sheet!$G$2:$H$40,2,FALSE))</f>
        <v xml:space="preserve"> </v>
      </c>
      <c r="AM3016" s="122" t="str">
        <f>IF(ISNA(VLOOKUP(G3016,[1]Sheet!$K$2:$L$159,2,FALSE))," ",(VLOOKUP(G3016,[1]Sheet!$K$2:$L$159,2,FALSE)))</f>
        <v xml:space="preserve"> </v>
      </c>
      <c r="AN3016" s="122" t="str">
        <f>IF(ISNA(VLOOKUP(I3016&amp;C3016,[1]Sheet!$D$2:$E$228,2,FALSE))," ",VLOOKUP(I3016&amp;C3016,[1]Sheet!$D$2:$E$228,2,FALSE))</f>
        <v xml:space="preserve"> </v>
      </c>
      <c r="AO3016" s="122" t="str">
        <f>+I3016&amp;C3016</f>
        <v/>
      </c>
      <c r="AP3016" s="122" t="str">
        <f>C3016&amp;D3016&amp;E3016&amp;G3016&amp;I3016&amp;O3016</f>
        <v/>
      </c>
      <c r="AQ3016" s="122" t="str">
        <f>B3016&amp;D3016&amp;N3016</f>
        <v/>
      </c>
      <c r="AR3016" s="123" t="str">
        <f>+D3016&amp;J3016</f>
        <v/>
      </c>
      <c r="AS3016" s="124" t="str">
        <f t="shared" si="430"/>
        <v/>
      </c>
      <c r="AT3016" s="125" t="str">
        <f t="shared" si="431"/>
        <v/>
      </c>
      <c r="AU3016" s="125" t="str">
        <f>IF(NOT(AT3016=""),VLOOKUP(AT3016,[1]PSI_Category!A:B,2,0),"")</f>
        <v/>
      </c>
      <c r="AV3016" s="167"/>
      <c r="AW3016" s="167"/>
      <c r="AX3016" s="167"/>
    </row>
    <row r="3017" spans="2:50" s="133" customFormat="1" ht="11.4" customHeight="1" x14ac:dyDescent="0.3">
      <c r="B3017" s="104"/>
      <c r="C3017" s="105"/>
      <c r="D3017" s="106"/>
      <c r="E3017" s="107"/>
      <c r="F3017" s="105"/>
      <c r="G3017" s="107"/>
      <c r="H3017" s="105"/>
      <c r="I3017" s="105"/>
      <c r="J3017" s="107"/>
      <c r="K3017" s="105"/>
      <c r="L3017" s="105"/>
      <c r="M3017" s="105"/>
      <c r="N3017" s="105"/>
      <c r="O3017" s="131"/>
      <c r="P3017" s="109"/>
      <c r="Q3017" s="110"/>
      <c r="R3017" s="110"/>
      <c r="S3017" s="110"/>
      <c r="T3017" s="110"/>
      <c r="U3017" s="111"/>
      <c r="V3017" s="111"/>
      <c r="W3017" s="112"/>
      <c r="X3017" s="113"/>
      <c r="Y3017" s="114"/>
      <c r="Z3017" s="115"/>
      <c r="AA3017" s="116"/>
      <c r="AB3017" s="117" t="b">
        <f t="shared" si="423"/>
        <v>0</v>
      </c>
      <c r="AC3017" s="117">
        <f t="shared" si="424"/>
        <v>0</v>
      </c>
      <c r="AD3017" s="118"/>
      <c r="AE3017" s="117" t="b">
        <f t="shared" si="425"/>
        <v>0</v>
      </c>
      <c r="AF3017" s="117">
        <f t="shared" si="426"/>
        <v>0</v>
      </c>
      <c r="AG3017" s="119">
        <f t="shared" si="427"/>
        <v>0</v>
      </c>
      <c r="AH3017" s="120" t="b">
        <f t="shared" si="428"/>
        <v>0</v>
      </c>
      <c r="AI3017" s="121">
        <f t="shared" si="429"/>
        <v>0</v>
      </c>
      <c r="AJ3017" s="122">
        <f>+C3017</f>
        <v>0</v>
      </c>
      <c r="AK3017" s="122" t="str">
        <f>IF(ISNA(VLOOKUP(postponeList!D3017,[1]Sheet!$A$2:$B$12,2,FALSE))," ",(VLOOKUP(postponeList!D3017,[1]Sheet!$A$2:$B$12,2,FALSE)))</f>
        <v xml:space="preserve"> </v>
      </c>
      <c r="AL3017" s="122" t="str">
        <f>IF(ISNA(VLOOKUP(E3017,[1]Sheet!$G$2:$H$40,2,FALSE))," ",VLOOKUP(E3017,[1]Sheet!$G$2:$H$40,2,FALSE))</f>
        <v xml:space="preserve"> </v>
      </c>
      <c r="AM3017" s="122" t="str">
        <f>IF(ISNA(VLOOKUP(G3017,[1]Sheet!$K$2:$L$159,2,FALSE))," ",(VLOOKUP(G3017,[1]Sheet!$K$2:$L$159,2,FALSE)))</f>
        <v xml:space="preserve"> </v>
      </c>
      <c r="AN3017" s="122" t="str">
        <f>IF(ISNA(VLOOKUP(I3017&amp;C3017,[1]Sheet!$D$2:$E$228,2,FALSE))," ",VLOOKUP(I3017&amp;C3017,[1]Sheet!$D$2:$E$228,2,FALSE))</f>
        <v xml:space="preserve"> </v>
      </c>
      <c r="AO3017" s="122" t="str">
        <f>+I3017&amp;C3017</f>
        <v/>
      </c>
      <c r="AP3017" s="122" t="str">
        <f>C3017&amp;D3017&amp;E3017&amp;G3017&amp;I3017&amp;O3017</f>
        <v/>
      </c>
      <c r="AQ3017" s="122" t="str">
        <f>B3017&amp;D3017&amp;N3017</f>
        <v/>
      </c>
      <c r="AR3017" s="123" t="str">
        <f>+D3017&amp;J3017</f>
        <v/>
      </c>
      <c r="AS3017" s="124" t="str">
        <f t="shared" si="430"/>
        <v/>
      </c>
      <c r="AT3017" s="125" t="str">
        <f t="shared" si="431"/>
        <v/>
      </c>
      <c r="AU3017" s="125" t="str">
        <f>IF(NOT(AT3017=""),VLOOKUP(AT3017,[1]PSI_Category!A:B,2,0),"")</f>
        <v/>
      </c>
      <c r="AV3017" s="167"/>
      <c r="AW3017" s="167"/>
      <c r="AX3017" s="167"/>
    </row>
    <row r="3018" spans="2:50" s="133" customFormat="1" ht="11.4" customHeight="1" x14ac:dyDescent="0.3">
      <c r="B3018" s="104"/>
      <c r="C3018" s="105"/>
      <c r="D3018" s="106"/>
      <c r="E3018" s="107"/>
      <c r="F3018" s="105"/>
      <c r="G3018" s="107"/>
      <c r="H3018" s="105"/>
      <c r="I3018" s="105"/>
      <c r="J3018" s="107"/>
      <c r="K3018" s="105"/>
      <c r="L3018" s="105"/>
      <c r="M3018" s="105"/>
      <c r="N3018" s="105"/>
      <c r="O3018" s="131"/>
      <c r="P3018" s="109"/>
      <c r="Q3018" s="110"/>
      <c r="R3018" s="110"/>
      <c r="S3018" s="110"/>
      <c r="T3018" s="110"/>
      <c r="U3018" s="111"/>
      <c r="V3018" s="111"/>
      <c r="W3018" s="112"/>
      <c r="X3018" s="113"/>
      <c r="Y3018" s="114"/>
      <c r="Z3018" s="115"/>
      <c r="AA3018" s="116"/>
      <c r="AB3018" s="117" t="b">
        <f t="shared" si="423"/>
        <v>0</v>
      </c>
      <c r="AC3018" s="117">
        <f t="shared" si="424"/>
        <v>0</v>
      </c>
      <c r="AD3018" s="118"/>
      <c r="AE3018" s="117" t="b">
        <f t="shared" si="425"/>
        <v>0</v>
      </c>
      <c r="AF3018" s="117">
        <f t="shared" si="426"/>
        <v>0</v>
      </c>
      <c r="AG3018" s="119">
        <f t="shared" si="427"/>
        <v>0</v>
      </c>
      <c r="AH3018" s="120" t="b">
        <f t="shared" si="428"/>
        <v>0</v>
      </c>
      <c r="AI3018" s="121">
        <f t="shared" si="429"/>
        <v>0</v>
      </c>
      <c r="AJ3018" s="122">
        <f>+C3018</f>
        <v>0</v>
      </c>
      <c r="AK3018" s="122" t="str">
        <f>IF(ISNA(VLOOKUP(postponeList!D3018,[1]Sheet!$A$2:$B$12,2,FALSE))," ",(VLOOKUP(postponeList!D3018,[1]Sheet!$A$2:$B$12,2,FALSE)))</f>
        <v xml:space="preserve"> </v>
      </c>
      <c r="AL3018" s="122" t="str">
        <f>IF(ISNA(VLOOKUP(E3018,[1]Sheet!$G$2:$H$40,2,FALSE))," ",VLOOKUP(E3018,[1]Sheet!$G$2:$H$40,2,FALSE))</f>
        <v xml:space="preserve"> </v>
      </c>
      <c r="AM3018" s="122" t="str">
        <f>IF(ISNA(VLOOKUP(G3018,[1]Sheet!$K$2:$L$159,2,FALSE))," ",(VLOOKUP(G3018,[1]Sheet!$K$2:$L$159,2,FALSE)))</f>
        <v xml:space="preserve"> </v>
      </c>
      <c r="AN3018" s="122" t="str">
        <f>IF(ISNA(VLOOKUP(I3018&amp;C3018,[1]Sheet!$D$2:$E$228,2,FALSE))," ",VLOOKUP(I3018&amp;C3018,[1]Sheet!$D$2:$E$228,2,FALSE))</f>
        <v xml:space="preserve"> </v>
      </c>
      <c r="AO3018" s="122" t="str">
        <f>+I3018&amp;C3018</f>
        <v/>
      </c>
      <c r="AP3018" s="122" t="str">
        <f>C3018&amp;D3018&amp;E3018&amp;G3018&amp;I3018&amp;O3018</f>
        <v/>
      </c>
      <c r="AQ3018" s="122" t="str">
        <f>B3018&amp;D3018&amp;N3018</f>
        <v/>
      </c>
      <c r="AR3018" s="123" t="str">
        <f>+D3018&amp;J3018</f>
        <v/>
      </c>
      <c r="AS3018" s="124" t="str">
        <f t="shared" si="430"/>
        <v/>
      </c>
      <c r="AT3018" s="125" t="str">
        <f t="shared" si="431"/>
        <v/>
      </c>
      <c r="AU3018" s="125" t="str">
        <f>IF(NOT(AT3018=""),VLOOKUP(AT3018,[1]PSI_Category!A:B,2,0),"")</f>
        <v/>
      </c>
      <c r="AV3018" s="167"/>
      <c r="AW3018" s="167"/>
      <c r="AX3018" s="167"/>
    </row>
    <row r="3019" spans="2:50" s="133" customFormat="1" ht="11.4" customHeight="1" x14ac:dyDescent="0.3">
      <c r="B3019" s="104"/>
      <c r="C3019" s="105"/>
      <c r="D3019" s="106"/>
      <c r="E3019" s="107"/>
      <c r="F3019" s="105"/>
      <c r="G3019" s="107"/>
      <c r="H3019" s="105"/>
      <c r="I3019" s="105"/>
      <c r="J3019" s="107"/>
      <c r="K3019" s="105"/>
      <c r="L3019" s="105"/>
      <c r="M3019" s="105"/>
      <c r="N3019" s="105"/>
      <c r="O3019" s="131"/>
      <c r="P3019" s="109"/>
      <c r="Q3019" s="110"/>
      <c r="R3019" s="110"/>
      <c r="S3019" s="110"/>
      <c r="T3019" s="110"/>
      <c r="U3019" s="111"/>
      <c r="V3019" s="111"/>
      <c r="W3019" s="112"/>
      <c r="X3019" s="113"/>
      <c r="Y3019" s="114"/>
      <c r="Z3019" s="115"/>
      <c r="AA3019" s="116"/>
      <c r="AB3019" s="117" t="b">
        <f t="shared" si="423"/>
        <v>0</v>
      </c>
      <c r="AC3019" s="117">
        <f t="shared" si="424"/>
        <v>0</v>
      </c>
      <c r="AD3019" s="118"/>
      <c r="AE3019" s="117" t="b">
        <f t="shared" si="425"/>
        <v>0</v>
      </c>
      <c r="AF3019" s="117">
        <f t="shared" si="426"/>
        <v>0</v>
      </c>
      <c r="AG3019" s="119">
        <f t="shared" si="427"/>
        <v>0</v>
      </c>
      <c r="AH3019" s="120" t="b">
        <f t="shared" si="428"/>
        <v>0</v>
      </c>
      <c r="AI3019" s="121">
        <f t="shared" si="429"/>
        <v>0</v>
      </c>
      <c r="AJ3019" s="122">
        <f>+C3019</f>
        <v>0</v>
      </c>
      <c r="AK3019" s="122" t="str">
        <f>IF(ISNA(VLOOKUP(postponeList!D3019,[1]Sheet!$A$2:$B$12,2,FALSE))," ",(VLOOKUP(postponeList!D3019,[1]Sheet!$A$2:$B$12,2,FALSE)))</f>
        <v xml:space="preserve"> </v>
      </c>
      <c r="AL3019" s="122" t="str">
        <f>IF(ISNA(VLOOKUP(E3019,[1]Sheet!$G$2:$H$40,2,FALSE))," ",VLOOKUP(E3019,[1]Sheet!$G$2:$H$40,2,FALSE))</f>
        <v xml:space="preserve"> </v>
      </c>
      <c r="AM3019" s="122" t="str">
        <f>IF(ISNA(VLOOKUP(G3019,[1]Sheet!$K$2:$L$159,2,FALSE))," ",(VLOOKUP(G3019,[1]Sheet!$K$2:$L$159,2,FALSE)))</f>
        <v xml:space="preserve"> </v>
      </c>
      <c r="AN3019" s="122" t="str">
        <f>IF(ISNA(VLOOKUP(I3019&amp;C3019,[1]Sheet!$D$2:$E$228,2,FALSE))," ",VLOOKUP(I3019&amp;C3019,[1]Sheet!$D$2:$E$228,2,FALSE))</f>
        <v xml:space="preserve"> </v>
      </c>
      <c r="AO3019" s="122" t="str">
        <f>+I3019&amp;C3019</f>
        <v/>
      </c>
      <c r="AP3019" s="122" t="str">
        <f>C3019&amp;D3019&amp;E3019&amp;G3019&amp;I3019&amp;O3019</f>
        <v/>
      </c>
      <c r="AQ3019" s="122" t="str">
        <f>B3019&amp;D3019&amp;N3019</f>
        <v/>
      </c>
      <c r="AR3019" s="123" t="str">
        <f>+D3019&amp;J3019</f>
        <v/>
      </c>
      <c r="AS3019" s="124" t="str">
        <f t="shared" si="430"/>
        <v/>
      </c>
      <c r="AT3019" s="125" t="str">
        <f t="shared" si="431"/>
        <v/>
      </c>
      <c r="AU3019" s="125" t="str">
        <f>IF(NOT(AT3019=""),VLOOKUP(AT3019,[1]PSI_Category!A:B,2,0),"")</f>
        <v/>
      </c>
      <c r="AV3019" s="167"/>
      <c r="AW3019" s="167"/>
      <c r="AX3019" s="167"/>
    </row>
    <row r="3020" spans="2:50" s="133" customFormat="1" ht="11.4" customHeight="1" x14ac:dyDescent="0.3">
      <c r="B3020" s="104"/>
      <c r="C3020" s="105"/>
      <c r="D3020" s="106"/>
      <c r="E3020" s="107"/>
      <c r="F3020" s="105"/>
      <c r="G3020" s="107"/>
      <c r="H3020" s="105"/>
      <c r="I3020" s="105"/>
      <c r="J3020" s="107"/>
      <c r="K3020" s="105"/>
      <c r="L3020" s="105"/>
      <c r="M3020" s="105"/>
      <c r="N3020" s="105"/>
      <c r="O3020" s="131"/>
      <c r="P3020" s="109"/>
      <c r="Q3020" s="110"/>
      <c r="R3020" s="110"/>
      <c r="S3020" s="110"/>
      <c r="T3020" s="110"/>
      <c r="U3020" s="111"/>
      <c r="V3020" s="111"/>
      <c r="W3020" s="112"/>
      <c r="X3020" s="113"/>
      <c r="Y3020" s="114"/>
      <c r="Z3020" s="115"/>
      <c r="AA3020" s="116"/>
      <c r="AB3020" s="117" t="b">
        <f t="shared" si="423"/>
        <v>0</v>
      </c>
      <c r="AC3020" s="117">
        <f t="shared" si="424"/>
        <v>0</v>
      </c>
      <c r="AD3020" s="118"/>
      <c r="AE3020" s="117" t="b">
        <f t="shared" si="425"/>
        <v>0</v>
      </c>
      <c r="AF3020" s="117">
        <f t="shared" si="426"/>
        <v>0</v>
      </c>
      <c r="AG3020" s="119">
        <f t="shared" si="427"/>
        <v>0</v>
      </c>
      <c r="AH3020" s="120" t="b">
        <f t="shared" si="428"/>
        <v>0</v>
      </c>
      <c r="AI3020" s="121">
        <f t="shared" si="429"/>
        <v>0</v>
      </c>
      <c r="AJ3020" s="122">
        <f>+C3020</f>
        <v>0</v>
      </c>
      <c r="AK3020" s="122" t="str">
        <f>IF(ISNA(VLOOKUP(postponeList!D3020,[1]Sheet!$A$2:$B$12,2,FALSE))," ",(VLOOKUP(postponeList!D3020,[1]Sheet!$A$2:$B$12,2,FALSE)))</f>
        <v xml:space="preserve"> </v>
      </c>
      <c r="AL3020" s="122" t="str">
        <f>IF(ISNA(VLOOKUP(E3020,[1]Sheet!$G$2:$H$40,2,FALSE))," ",VLOOKUP(E3020,[1]Sheet!$G$2:$H$40,2,FALSE))</f>
        <v xml:space="preserve"> </v>
      </c>
      <c r="AM3020" s="122" t="str">
        <f>IF(ISNA(VLOOKUP(G3020,[1]Sheet!$K$2:$L$159,2,FALSE))," ",(VLOOKUP(G3020,[1]Sheet!$K$2:$L$159,2,FALSE)))</f>
        <v xml:space="preserve"> </v>
      </c>
      <c r="AN3020" s="122" t="str">
        <f>IF(ISNA(VLOOKUP(I3020&amp;C3020,[1]Sheet!$D$2:$E$228,2,FALSE))," ",VLOOKUP(I3020&amp;C3020,[1]Sheet!$D$2:$E$228,2,FALSE))</f>
        <v xml:space="preserve"> </v>
      </c>
      <c r="AO3020" s="122" t="str">
        <f>+I3020&amp;C3020</f>
        <v/>
      </c>
      <c r="AP3020" s="122" t="str">
        <f>C3020&amp;D3020&amp;E3020&amp;G3020&amp;I3020&amp;O3020</f>
        <v/>
      </c>
      <c r="AQ3020" s="122" t="str">
        <f>B3020&amp;D3020&amp;N3020</f>
        <v/>
      </c>
      <c r="AR3020" s="123" t="str">
        <f>+D3020&amp;J3020</f>
        <v/>
      </c>
      <c r="AS3020" s="124" t="str">
        <f t="shared" si="430"/>
        <v/>
      </c>
      <c r="AT3020" s="125" t="str">
        <f t="shared" si="431"/>
        <v/>
      </c>
      <c r="AU3020" s="125" t="str">
        <f>IF(NOT(AT3020=""),VLOOKUP(AT3020,[1]PSI_Category!A:B,2,0),"")</f>
        <v/>
      </c>
      <c r="AV3020" s="167"/>
      <c r="AW3020" s="167"/>
      <c r="AX3020" s="167"/>
    </row>
    <row r="3021" spans="2:50" s="133" customFormat="1" ht="11.4" customHeight="1" x14ac:dyDescent="0.3">
      <c r="B3021" s="104"/>
      <c r="C3021" s="105"/>
      <c r="D3021" s="106"/>
      <c r="E3021" s="107"/>
      <c r="F3021" s="105"/>
      <c r="G3021" s="107"/>
      <c r="H3021" s="105"/>
      <c r="I3021" s="105"/>
      <c r="J3021" s="107"/>
      <c r="K3021" s="105"/>
      <c r="L3021" s="105"/>
      <c r="M3021" s="105"/>
      <c r="N3021" s="105"/>
      <c r="O3021" s="131"/>
      <c r="P3021" s="109"/>
      <c r="Q3021" s="110"/>
      <c r="R3021" s="110"/>
      <c r="S3021" s="110"/>
      <c r="T3021" s="110"/>
      <c r="U3021" s="111"/>
      <c r="V3021" s="111"/>
      <c r="W3021" s="112"/>
      <c r="X3021" s="113"/>
      <c r="Y3021" s="114"/>
      <c r="Z3021" s="115"/>
      <c r="AA3021" s="116"/>
      <c r="AB3021" s="117" t="b">
        <f t="shared" si="423"/>
        <v>0</v>
      </c>
      <c r="AC3021" s="117">
        <f t="shared" si="424"/>
        <v>0</v>
      </c>
      <c r="AD3021" s="118"/>
      <c r="AE3021" s="117" t="b">
        <f t="shared" si="425"/>
        <v>0</v>
      </c>
      <c r="AF3021" s="117">
        <f t="shared" si="426"/>
        <v>0</v>
      </c>
      <c r="AG3021" s="119">
        <f t="shared" si="427"/>
        <v>0</v>
      </c>
      <c r="AH3021" s="120" t="b">
        <f t="shared" si="428"/>
        <v>0</v>
      </c>
      <c r="AI3021" s="121">
        <f t="shared" si="429"/>
        <v>0</v>
      </c>
      <c r="AJ3021" s="122">
        <f>+C3021</f>
        <v>0</v>
      </c>
      <c r="AK3021" s="122" t="str">
        <f>IF(ISNA(VLOOKUP(postponeList!D3021,[1]Sheet!$A$2:$B$12,2,FALSE))," ",(VLOOKUP(postponeList!D3021,[1]Sheet!$A$2:$B$12,2,FALSE)))</f>
        <v xml:space="preserve"> </v>
      </c>
      <c r="AL3021" s="122" t="str">
        <f>IF(ISNA(VLOOKUP(E3021,[1]Sheet!$G$2:$H$40,2,FALSE))," ",VLOOKUP(E3021,[1]Sheet!$G$2:$H$40,2,FALSE))</f>
        <v xml:space="preserve"> </v>
      </c>
      <c r="AM3021" s="122" t="str">
        <f>IF(ISNA(VLOOKUP(G3021,[1]Sheet!$K$2:$L$159,2,FALSE))," ",(VLOOKUP(G3021,[1]Sheet!$K$2:$L$159,2,FALSE)))</f>
        <v xml:space="preserve"> </v>
      </c>
      <c r="AN3021" s="122" t="str">
        <f>IF(ISNA(VLOOKUP(I3021&amp;C3021,[1]Sheet!$D$2:$E$228,2,FALSE))," ",VLOOKUP(I3021&amp;C3021,[1]Sheet!$D$2:$E$228,2,FALSE))</f>
        <v xml:space="preserve"> </v>
      </c>
      <c r="AO3021" s="122" t="str">
        <f>+I3021&amp;C3021</f>
        <v/>
      </c>
      <c r="AP3021" s="122" t="str">
        <f>C3021&amp;D3021&amp;E3021&amp;G3021&amp;I3021&amp;O3021</f>
        <v/>
      </c>
      <c r="AQ3021" s="122" t="str">
        <f>B3021&amp;D3021&amp;N3021</f>
        <v/>
      </c>
      <c r="AR3021" s="123" t="str">
        <f>+D3021&amp;J3021</f>
        <v/>
      </c>
      <c r="AS3021" s="124" t="str">
        <f t="shared" si="430"/>
        <v/>
      </c>
      <c r="AT3021" s="125" t="str">
        <f t="shared" si="431"/>
        <v/>
      </c>
      <c r="AU3021" s="125" t="str">
        <f>IF(NOT(AT3021=""),VLOOKUP(AT3021,[1]PSI_Category!A:B,2,0),"")</f>
        <v/>
      </c>
      <c r="AV3021" s="167"/>
      <c r="AW3021" s="167"/>
      <c r="AX3021" s="167"/>
    </row>
    <row r="3022" spans="2:50" s="133" customFormat="1" ht="11.4" customHeight="1" x14ac:dyDescent="0.3">
      <c r="B3022" s="104"/>
      <c r="C3022" s="105"/>
      <c r="D3022" s="106"/>
      <c r="E3022" s="107"/>
      <c r="F3022" s="105"/>
      <c r="G3022" s="107"/>
      <c r="H3022" s="105"/>
      <c r="I3022" s="105"/>
      <c r="J3022" s="107"/>
      <c r="K3022" s="105"/>
      <c r="L3022" s="105"/>
      <c r="M3022" s="105"/>
      <c r="N3022" s="105"/>
      <c r="O3022" s="131"/>
      <c r="P3022" s="109"/>
      <c r="Q3022" s="110"/>
      <c r="R3022" s="110"/>
      <c r="S3022" s="110"/>
      <c r="T3022" s="110"/>
      <c r="U3022" s="111"/>
      <c r="V3022" s="111"/>
      <c r="W3022" s="112"/>
      <c r="X3022" s="113"/>
      <c r="Y3022" s="114"/>
      <c r="Z3022" s="115"/>
      <c r="AA3022" s="116"/>
      <c r="AB3022" s="117" t="b">
        <f t="shared" si="423"/>
        <v>0</v>
      </c>
      <c r="AC3022" s="117">
        <f t="shared" si="424"/>
        <v>0</v>
      </c>
      <c r="AD3022" s="118"/>
      <c r="AE3022" s="117" t="b">
        <f t="shared" si="425"/>
        <v>0</v>
      </c>
      <c r="AF3022" s="117">
        <f t="shared" si="426"/>
        <v>0</v>
      </c>
      <c r="AG3022" s="119">
        <f t="shared" si="427"/>
        <v>0</v>
      </c>
      <c r="AH3022" s="120" t="b">
        <f t="shared" si="428"/>
        <v>0</v>
      </c>
      <c r="AI3022" s="121">
        <f t="shared" si="429"/>
        <v>0</v>
      </c>
      <c r="AJ3022" s="122">
        <f>+C3022</f>
        <v>0</v>
      </c>
      <c r="AK3022" s="122" t="str">
        <f>IF(ISNA(VLOOKUP(postponeList!D3022,[1]Sheet!$A$2:$B$12,2,FALSE))," ",(VLOOKUP(postponeList!D3022,[1]Sheet!$A$2:$B$12,2,FALSE)))</f>
        <v xml:space="preserve"> </v>
      </c>
      <c r="AL3022" s="122" t="str">
        <f>IF(ISNA(VLOOKUP(E3022,[1]Sheet!$G$2:$H$40,2,FALSE))," ",VLOOKUP(E3022,[1]Sheet!$G$2:$H$40,2,FALSE))</f>
        <v xml:space="preserve"> </v>
      </c>
      <c r="AM3022" s="122" t="str">
        <f>IF(ISNA(VLOOKUP(G3022,[1]Sheet!$K$2:$L$159,2,FALSE))," ",(VLOOKUP(G3022,[1]Sheet!$K$2:$L$159,2,FALSE)))</f>
        <v xml:space="preserve"> </v>
      </c>
      <c r="AN3022" s="122" t="str">
        <f>IF(ISNA(VLOOKUP(I3022&amp;C3022,[1]Sheet!$D$2:$E$228,2,FALSE))," ",VLOOKUP(I3022&amp;C3022,[1]Sheet!$D$2:$E$228,2,FALSE))</f>
        <v xml:space="preserve"> </v>
      </c>
      <c r="AO3022" s="122" t="str">
        <f>+I3022&amp;C3022</f>
        <v/>
      </c>
      <c r="AP3022" s="122" t="str">
        <f>C3022&amp;D3022&amp;E3022&amp;G3022&amp;I3022&amp;O3022</f>
        <v/>
      </c>
      <c r="AQ3022" s="122" t="str">
        <f>B3022&amp;D3022&amp;N3022</f>
        <v/>
      </c>
      <c r="AR3022" s="123" t="str">
        <f>+D3022&amp;J3022</f>
        <v/>
      </c>
      <c r="AS3022" s="124" t="str">
        <f t="shared" si="430"/>
        <v/>
      </c>
      <c r="AT3022" s="125" t="str">
        <f t="shared" si="431"/>
        <v/>
      </c>
      <c r="AU3022" s="125" t="str">
        <f>IF(NOT(AT3022=""),VLOOKUP(AT3022,[1]PSI_Category!A:B,2,0),"")</f>
        <v/>
      </c>
      <c r="AV3022" s="167"/>
      <c r="AW3022" s="167"/>
      <c r="AX3022" s="167"/>
    </row>
    <row r="3023" spans="2:50" s="133" customFormat="1" ht="11.4" customHeight="1" x14ac:dyDescent="0.3">
      <c r="B3023" s="104"/>
      <c r="C3023" s="105"/>
      <c r="D3023" s="106"/>
      <c r="E3023" s="107"/>
      <c r="F3023" s="105"/>
      <c r="G3023" s="107"/>
      <c r="H3023" s="105"/>
      <c r="I3023" s="105"/>
      <c r="J3023" s="107"/>
      <c r="K3023" s="105"/>
      <c r="L3023" s="105"/>
      <c r="M3023" s="105"/>
      <c r="N3023" s="105"/>
      <c r="O3023" s="131"/>
      <c r="P3023" s="109"/>
      <c r="Q3023" s="110"/>
      <c r="R3023" s="110"/>
      <c r="S3023" s="110"/>
      <c r="T3023" s="110"/>
      <c r="U3023" s="111"/>
      <c r="V3023" s="111"/>
      <c r="W3023" s="112"/>
      <c r="X3023" s="113"/>
      <c r="Y3023" s="114"/>
      <c r="Z3023" s="115"/>
      <c r="AA3023" s="116"/>
      <c r="AB3023" s="117" t="b">
        <f t="shared" si="423"/>
        <v>0</v>
      </c>
      <c r="AC3023" s="117">
        <f t="shared" si="424"/>
        <v>0</v>
      </c>
      <c r="AD3023" s="118"/>
      <c r="AE3023" s="117" t="b">
        <f t="shared" si="425"/>
        <v>0</v>
      </c>
      <c r="AF3023" s="117">
        <f t="shared" si="426"/>
        <v>0</v>
      </c>
      <c r="AG3023" s="119">
        <f t="shared" si="427"/>
        <v>0</v>
      </c>
      <c r="AH3023" s="120" t="b">
        <f t="shared" si="428"/>
        <v>0</v>
      </c>
      <c r="AI3023" s="121">
        <f t="shared" si="429"/>
        <v>0</v>
      </c>
      <c r="AJ3023" s="122">
        <f>+C3023</f>
        <v>0</v>
      </c>
      <c r="AK3023" s="122" t="str">
        <f>IF(ISNA(VLOOKUP(postponeList!D3023,[1]Sheet!$A$2:$B$12,2,FALSE))," ",(VLOOKUP(postponeList!D3023,[1]Sheet!$A$2:$B$12,2,FALSE)))</f>
        <v xml:space="preserve"> </v>
      </c>
      <c r="AL3023" s="122" t="str">
        <f>IF(ISNA(VLOOKUP(E3023,[1]Sheet!$G$2:$H$40,2,FALSE))," ",VLOOKUP(E3023,[1]Sheet!$G$2:$H$40,2,FALSE))</f>
        <v xml:space="preserve"> </v>
      </c>
      <c r="AM3023" s="122" t="str">
        <f>IF(ISNA(VLOOKUP(G3023,[1]Sheet!$K$2:$L$159,2,FALSE))," ",(VLOOKUP(G3023,[1]Sheet!$K$2:$L$159,2,FALSE)))</f>
        <v xml:space="preserve"> </v>
      </c>
      <c r="AN3023" s="122" t="str">
        <f>IF(ISNA(VLOOKUP(I3023&amp;C3023,[1]Sheet!$D$2:$E$228,2,FALSE))," ",VLOOKUP(I3023&amp;C3023,[1]Sheet!$D$2:$E$228,2,FALSE))</f>
        <v xml:space="preserve"> </v>
      </c>
      <c r="AO3023" s="122" t="str">
        <f>+I3023&amp;C3023</f>
        <v/>
      </c>
      <c r="AP3023" s="122" t="str">
        <f>C3023&amp;D3023&amp;E3023&amp;G3023&amp;I3023&amp;O3023</f>
        <v/>
      </c>
      <c r="AQ3023" s="122" t="str">
        <f>B3023&amp;D3023&amp;N3023</f>
        <v/>
      </c>
      <c r="AR3023" s="123" t="str">
        <f>+D3023&amp;J3023</f>
        <v/>
      </c>
      <c r="AS3023" s="124" t="str">
        <f t="shared" si="430"/>
        <v/>
      </c>
      <c r="AT3023" s="125" t="str">
        <f t="shared" si="431"/>
        <v/>
      </c>
      <c r="AU3023" s="125" t="str">
        <f>IF(NOT(AT3023=""),VLOOKUP(AT3023,[1]PSI_Category!A:B,2,0),"")</f>
        <v/>
      </c>
      <c r="AV3023" s="167"/>
      <c r="AW3023" s="167"/>
      <c r="AX3023" s="167"/>
    </row>
    <row r="3024" spans="2:50" s="133" customFormat="1" ht="11.4" customHeight="1" x14ac:dyDescent="0.3">
      <c r="B3024" s="104"/>
      <c r="C3024" s="105"/>
      <c r="D3024" s="106"/>
      <c r="E3024" s="107"/>
      <c r="F3024" s="105"/>
      <c r="G3024" s="107"/>
      <c r="H3024" s="105"/>
      <c r="I3024" s="105"/>
      <c r="J3024" s="107"/>
      <c r="K3024" s="105"/>
      <c r="L3024" s="105"/>
      <c r="M3024" s="105"/>
      <c r="N3024" s="105"/>
      <c r="O3024" s="131"/>
      <c r="P3024" s="109"/>
      <c r="Q3024" s="110"/>
      <c r="R3024" s="110"/>
      <c r="S3024" s="110"/>
      <c r="T3024" s="110"/>
      <c r="U3024" s="111"/>
      <c r="V3024" s="111"/>
      <c r="W3024" s="112"/>
      <c r="X3024" s="113"/>
      <c r="Y3024" s="114"/>
      <c r="Z3024" s="115"/>
      <c r="AA3024" s="116"/>
      <c r="AB3024" s="117" t="b">
        <f t="shared" si="423"/>
        <v>0</v>
      </c>
      <c r="AC3024" s="117">
        <f t="shared" si="424"/>
        <v>0</v>
      </c>
      <c r="AD3024" s="118"/>
      <c r="AE3024" s="117" t="b">
        <f t="shared" si="425"/>
        <v>0</v>
      </c>
      <c r="AF3024" s="117">
        <f t="shared" si="426"/>
        <v>0</v>
      </c>
      <c r="AG3024" s="119">
        <f t="shared" si="427"/>
        <v>0</v>
      </c>
      <c r="AH3024" s="120" t="b">
        <f t="shared" si="428"/>
        <v>0</v>
      </c>
      <c r="AI3024" s="121">
        <f t="shared" si="429"/>
        <v>0</v>
      </c>
      <c r="AJ3024" s="122">
        <f>+C3024</f>
        <v>0</v>
      </c>
      <c r="AK3024" s="122" t="str">
        <f>IF(ISNA(VLOOKUP(postponeList!D3024,[1]Sheet!$A$2:$B$12,2,FALSE))," ",(VLOOKUP(postponeList!D3024,[1]Sheet!$A$2:$B$12,2,FALSE)))</f>
        <v xml:space="preserve"> </v>
      </c>
      <c r="AL3024" s="122" t="str">
        <f>IF(ISNA(VLOOKUP(E3024,[1]Sheet!$G$2:$H$40,2,FALSE))," ",VLOOKUP(E3024,[1]Sheet!$G$2:$H$40,2,FALSE))</f>
        <v xml:space="preserve"> </v>
      </c>
      <c r="AM3024" s="122" t="str">
        <f>IF(ISNA(VLOOKUP(G3024,[1]Sheet!$K$2:$L$159,2,FALSE))," ",(VLOOKUP(G3024,[1]Sheet!$K$2:$L$159,2,FALSE)))</f>
        <v xml:space="preserve"> </v>
      </c>
      <c r="AN3024" s="122" t="str">
        <f>IF(ISNA(VLOOKUP(I3024&amp;C3024,[1]Sheet!$D$2:$E$228,2,FALSE))," ",VLOOKUP(I3024&amp;C3024,[1]Sheet!$D$2:$E$228,2,FALSE))</f>
        <v xml:space="preserve"> </v>
      </c>
      <c r="AO3024" s="122" t="str">
        <f>+I3024&amp;C3024</f>
        <v/>
      </c>
      <c r="AP3024" s="122" t="str">
        <f>C3024&amp;D3024&amp;E3024&amp;G3024&amp;I3024&amp;O3024</f>
        <v/>
      </c>
      <c r="AQ3024" s="122" t="str">
        <f>B3024&amp;D3024&amp;N3024</f>
        <v/>
      </c>
      <c r="AR3024" s="123" t="str">
        <f>+D3024&amp;J3024</f>
        <v/>
      </c>
      <c r="AS3024" s="124" t="str">
        <f t="shared" si="430"/>
        <v/>
      </c>
      <c r="AT3024" s="125" t="str">
        <f t="shared" si="431"/>
        <v/>
      </c>
      <c r="AU3024" s="125" t="str">
        <f>IF(NOT(AT3024=""),VLOOKUP(AT3024,[1]PSI_Category!A:B,2,0),"")</f>
        <v/>
      </c>
      <c r="AV3024" s="167"/>
      <c r="AW3024" s="167"/>
      <c r="AX3024" s="167"/>
    </row>
    <row r="3025" spans="2:50" s="133" customFormat="1" ht="11.4" customHeight="1" x14ac:dyDescent="0.3">
      <c r="B3025" s="104"/>
      <c r="C3025" s="105"/>
      <c r="D3025" s="106"/>
      <c r="E3025" s="107"/>
      <c r="F3025" s="105"/>
      <c r="G3025" s="107"/>
      <c r="H3025" s="105"/>
      <c r="I3025" s="105"/>
      <c r="J3025" s="107"/>
      <c r="K3025" s="105"/>
      <c r="L3025" s="105"/>
      <c r="M3025" s="105"/>
      <c r="N3025" s="105"/>
      <c r="O3025" s="131"/>
      <c r="P3025" s="109"/>
      <c r="Q3025" s="110"/>
      <c r="R3025" s="110"/>
      <c r="S3025" s="110"/>
      <c r="T3025" s="110"/>
      <c r="U3025" s="111"/>
      <c r="V3025" s="111"/>
      <c r="W3025" s="112"/>
      <c r="X3025" s="113"/>
      <c r="Y3025" s="114"/>
      <c r="Z3025" s="115"/>
      <c r="AA3025" s="116"/>
      <c r="AB3025" s="117" t="b">
        <f t="shared" si="423"/>
        <v>0</v>
      </c>
      <c r="AC3025" s="117">
        <f t="shared" si="424"/>
        <v>0</v>
      </c>
      <c r="AD3025" s="118"/>
      <c r="AE3025" s="117" t="b">
        <f t="shared" si="425"/>
        <v>0</v>
      </c>
      <c r="AF3025" s="117">
        <f t="shared" si="426"/>
        <v>0</v>
      </c>
      <c r="AG3025" s="119">
        <f t="shared" si="427"/>
        <v>0</v>
      </c>
      <c r="AH3025" s="120" t="b">
        <f t="shared" si="428"/>
        <v>0</v>
      </c>
      <c r="AI3025" s="121">
        <f t="shared" si="429"/>
        <v>0</v>
      </c>
      <c r="AJ3025" s="122">
        <f>+C3025</f>
        <v>0</v>
      </c>
      <c r="AK3025" s="122" t="str">
        <f>IF(ISNA(VLOOKUP(postponeList!D3025,[1]Sheet!$A$2:$B$12,2,FALSE))," ",(VLOOKUP(postponeList!D3025,[1]Sheet!$A$2:$B$12,2,FALSE)))</f>
        <v xml:space="preserve"> </v>
      </c>
      <c r="AL3025" s="122" t="str">
        <f>IF(ISNA(VLOOKUP(E3025,[1]Sheet!$G$2:$H$40,2,FALSE))," ",VLOOKUP(E3025,[1]Sheet!$G$2:$H$40,2,FALSE))</f>
        <v xml:space="preserve"> </v>
      </c>
      <c r="AM3025" s="122" t="str">
        <f>IF(ISNA(VLOOKUP(G3025,[1]Sheet!$K$2:$L$159,2,FALSE))," ",(VLOOKUP(G3025,[1]Sheet!$K$2:$L$159,2,FALSE)))</f>
        <v xml:space="preserve"> </v>
      </c>
      <c r="AN3025" s="122" t="str">
        <f>IF(ISNA(VLOOKUP(I3025&amp;C3025,[1]Sheet!$D$2:$E$228,2,FALSE))," ",VLOOKUP(I3025&amp;C3025,[1]Sheet!$D$2:$E$228,2,FALSE))</f>
        <v xml:space="preserve"> </v>
      </c>
      <c r="AO3025" s="122" t="str">
        <f>+I3025&amp;C3025</f>
        <v/>
      </c>
      <c r="AP3025" s="122" t="str">
        <f>C3025&amp;D3025&amp;E3025&amp;G3025&amp;I3025&amp;O3025</f>
        <v/>
      </c>
      <c r="AQ3025" s="122" t="str">
        <f>B3025&amp;D3025&amp;N3025</f>
        <v/>
      </c>
      <c r="AR3025" s="123" t="str">
        <f>+D3025&amp;J3025</f>
        <v/>
      </c>
      <c r="AS3025" s="124" t="str">
        <f t="shared" si="430"/>
        <v/>
      </c>
      <c r="AT3025" s="125" t="str">
        <f t="shared" si="431"/>
        <v/>
      </c>
      <c r="AU3025" s="125" t="str">
        <f>IF(NOT(AT3025=""),VLOOKUP(AT3025,[1]PSI_Category!A:B,2,0),"")</f>
        <v/>
      </c>
      <c r="AV3025" s="167"/>
      <c r="AW3025" s="167"/>
      <c r="AX3025" s="167"/>
    </row>
    <row r="3026" spans="2:50" s="133" customFormat="1" ht="11.4" customHeight="1" x14ac:dyDescent="0.3">
      <c r="B3026" s="104"/>
      <c r="C3026" s="105"/>
      <c r="D3026" s="106"/>
      <c r="E3026" s="107"/>
      <c r="F3026" s="105"/>
      <c r="G3026" s="107"/>
      <c r="H3026" s="105"/>
      <c r="I3026" s="105"/>
      <c r="J3026" s="107"/>
      <c r="K3026" s="105"/>
      <c r="L3026" s="105"/>
      <c r="M3026" s="105"/>
      <c r="N3026" s="105"/>
      <c r="O3026" s="131"/>
      <c r="P3026" s="109"/>
      <c r="Q3026" s="110"/>
      <c r="R3026" s="110"/>
      <c r="S3026" s="110"/>
      <c r="T3026" s="110"/>
      <c r="U3026" s="111"/>
      <c r="V3026" s="111"/>
      <c r="W3026" s="112"/>
      <c r="X3026" s="113"/>
      <c r="Y3026" s="114"/>
      <c r="Z3026" s="115"/>
      <c r="AA3026" s="116"/>
      <c r="AB3026" s="117" t="b">
        <f t="shared" si="423"/>
        <v>0</v>
      </c>
      <c r="AC3026" s="117">
        <f t="shared" si="424"/>
        <v>0</v>
      </c>
      <c r="AD3026" s="118"/>
      <c r="AE3026" s="117" t="b">
        <f t="shared" si="425"/>
        <v>0</v>
      </c>
      <c r="AF3026" s="117">
        <f t="shared" si="426"/>
        <v>0</v>
      </c>
      <c r="AG3026" s="119">
        <f t="shared" si="427"/>
        <v>0</v>
      </c>
      <c r="AH3026" s="120" t="b">
        <f t="shared" si="428"/>
        <v>0</v>
      </c>
      <c r="AI3026" s="121">
        <f t="shared" si="429"/>
        <v>0</v>
      </c>
      <c r="AJ3026" s="122">
        <f>+C3026</f>
        <v>0</v>
      </c>
      <c r="AK3026" s="122" t="str">
        <f>IF(ISNA(VLOOKUP(postponeList!D3026,[1]Sheet!$A$2:$B$12,2,FALSE))," ",(VLOOKUP(postponeList!D3026,[1]Sheet!$A$2:$B$12,2,FALSE)))</f>
        <v xml:space="preserve"> </v>
      </c>
      <c r="AL3026" s="122" t="str">
        <f>IF(ISNA(VLOOKUP(E3026,[1]Sheet!$G$2:$H$40,2,FALSE))," ",VLOOKUP(E3026,[1]Sheet!$G$2:$H$40,2,FALSE))</f>
        <v xml:space="preserve"> </v>
      </c>
      <c r="AM3026" s="122" t="str">
        <f>IF(ISNA(VLOOKUP(G3026,[1]Sheet!$K$2:$L$159,2,FALSE))," ",(VLOOKUP(G3026,[1]Sheet!$K$2:$L$159,2,FALSE)))</f>
        <v xml:space="preserve"> </v>
      </c>
      <c r="AN3026" s="122" t="str">
        <f>IF(ISNA(VLOOKUP(I3026&amp;C3026,[1]Sheet!$D$2:$E$228,2,FALSE))," ",VLOOKUP(I3026&amp;C3026,[1]Sheet!$D$2:$E$228,2,FALSE))</f>
        <v xml:space="preserve"> </v>
      </c>
      <c r="AO3026" s="122" t="str">
        <f>+I3026&amp;C3026</f>
        <v/>
      </c>
      <c r="AP3026" s="122" t="str">
        <f>C3026&amp;D3026&amp;E3026&amp;G3026&amp;I3026&amp;O3026</f>
        <v/>
      </c>
      <c r="AQ3026" s="122" t="str">
        <f>B3026&amp;D3026&amp;N3026</f>
        <v/>
      </c>
      <c r="AR3026" s="123" t="str">
        <f>+D3026&amp;J3026</f>
        <v/>
      </c>
      <c r="AS3026" s="124" t="str">
        <f t="shared" si="430"/>
        <v/>
      </c>
      <c r="AT3026" s="125" t="str">
        <f t="shared" si="431"/>
        <v/>
      </c>
      <c r="AU3026" s="125" t="str">
        <f>IF(NOT(AT3026=""),VLOOKUP(AT3026,[1]PSI_Category!A:B,2,0),"")</f>
        <v/>
      </c>
      <c r="AV3026" s="167"/>
      <c r="AW3026" s="167"/>
      <c r="AX3026" s="167"/>
    </row>
    <row r="3027" spans="2:50" s="133" customFormat="1" ht="11.4" customHeight="1" x14ac:dyDescent="0.3">
      <c r="B3027" s="104"/>
      <c r="C3027" s="105"/>
      <c r="D3027" s="106"/>
      <c r="E3027" s="107"/>
      <c r="F3027" s="105"/>
      <c r="G3027" s="107"/>
      <c r="H3027" s="105"/>
      <c r="I3027" s="105"/>
      <c r="J3027" s="107"/>
      <c r="K3027" s="105"/>
      <c r="L3027" s="105"/>
      <c r="M3027" s="105"/>
      <c r="N3027" s="105"/>
      <c r="O3027" s="131"/>
      <c r="P3027" s="109"/>
      <c r="Q3027" s="110"/>
      <c r="R3027" s="110"/>
      <c r="S3027" s="110"/>
      <c r="T3027" s="110"/>
      <c r="U3027" s="111"/>
      <c r="V3027" s="111"/>
      <c r="W3027" s="112"/>
      <c r="X3027" s="113"/>
      <c r="Y3027" s="114"/>
      <c r="Z3027" s="115"/>
      <c r="AA3027" s="116"/>
      <c r="AB3027" s="117" t="b">
        <f t="shared" si="423"/>
        <v>0</v>
      </c>
      <c r="AC3027" s="117">
        <f t="shared" si="424"/>
        <v>0</v>
      </c>
      <c r="AD3027" s="118"/>
      <c r="AE3027" s="117" t="b">
        <f t="shared" si="425"/>
        <v>0</v>
      </c>
      <c r="AF3027" s="117">
        <f t="shared" si="426"/>
        <v>0</v>
      </c>
      <c r="AG3027" s="119">
        <f t="shared" si="427"/>
        <v>0</v>
      </c>
      <c r="AH3027" s="120" t="b">
        <f t="shared" si="428"/>
        <v>0</v>
      </c>
      <c r="AI3027" s="121">
        <f t="shared" si="429"/>
        <v>0</v>
      </c>
      <c r="AJ3027" s="122">
        <f>+C3027</f>
        <v>0</v>
      </c>
      <c r="AK3027" s="122" t="str">
        <f>IF(ISNA(VLOOKUP(postponeList!D3027,[1]Sheet!$A$2:$B$12,2,FALSE))," ",(VLOOKUP(postponeList!D3027,[1]Sheet!$A$2:$B$12,2,FALSE)))</f>
        <v xml:space="preserve"> </v>
      </c>
      <c r="AL3027" s="122" t="str">
        <f>IF(ISNA(VLOOKUP(E3027,[1]Sheet!$G$2:$H$40,2,FALSE))," ",VLOOKUP(E3027,[1]Sheet!$G$2:$H$40,2,FALSE))</f>
        <v xml:space="preserve"> </v>
      </c>
      <c r="AM3027" s="122" t="str">
        <f>IF(ISNA(VLOOKUP(G3027,[1]Sheet!$K$2:$L$159,2,FALSE))," ",(VLOOKUP(G3027,[1]Sheet!$K$2:$L$159,2,FALSE)))</f>
        <v xml:space="preserve"> </v>
      </c>
      <c r="AN3027" s="122" t="str">
        <f>IF(ISNA(VLOOKUP(I3027&amp;C3027,[1]Sheet!$D$2:$E$228,2,FALSE))," ",VLOOKUP(I3027&amp;C3027,[1]Sheet!$D$2:$E$228,2,FALSE))</f>
        <v xml:space="preserve"> </v>
      </c>
      <c r="AO3027" s="122" t="str">
        <f>+I3027&amp;C3027</f>
        <v/>
      </c>
      <c r="AP3027" s="122" t="str">
        <f>C3027&amp;D3027&amp;E3027&amp;G3027&amp;I3027&amp;O3027</f>
        <v/>
      </c>
      <c r="AQ3027" s="122" t="str">
        <f>B3027&amp;D3027&amp;N3027</f>
        <v/>
      </c>
      <c r="AR3027" s="123" t="str">
        <f>+D3027&amp;J3027</f>
        <v/>
      </c>
      <c r="AS3027" s="124" t="str">
        <f t="shared" si="430"/>
        <v/>
      </c>
      <c r="AT3027" s="125" t="str">
        <f t="shared" si="431"/>
        <v/>
      </c>
      <c r="AU3027" s="125" t="str">
        <f>IF(NOT(AT3027=""),VLOOKUP(AT3027,[1]PSI_Category!A:B,2,0),"")</f>
        <v/>
      </c>
      <c r="AV3027" s="167"/>
      <c r="AW3027" s="167"/>
      <c r="AX3027" s="167"/>
    </row>
    <row r="3028" spans="2:50" s="133" customFormat="1" ht="11.4" customHeight="1" x14ac:dyDescent="0.3">
      <c r="B3028" s="104"/>
      <c r="C3028" s="105"/>
      <c r="D3028" s="106"/>
      <c r="E3028" s="107"/>
      <c r="F3028" s="105"/>
      <c r="G3028" s="107"/>
      <c r="H3028" s="105"/>
      <c r="I3028" s="105"/>
      <c r="J3028" s="107"/>
      <c r="K3028" s="105"/>
      <c r="L3028" s="105"/>
      <c r="M3028" s="105"/>
      <c r="N3028" s="105"/>
      <c r="O3028" s="131"/>
      <c r="P3028" s="109"/>
      <c r="Q3028" s="110"/>
      <c r="R3028" s="110"/>
      <c r="S3028" s="110"/>
      <c r="T3028" s="110"/>
      <c r="U3028" s="111"/>
      <c r="V3028" s="111"/>
      <c r="W3028" s="112"/>
      <c r="X3028" s="113"/>
      <c r="Y3028" s="114"/>
      <c r="Z3028" s="115"/>
      <c r="AA3028" s="116"/>
      <c r="AB3028" s="117" t="b">
        <f t="shared" si="423"/>
        <v>0</v>
      </c>
      <c r="AC3028" s="117">
        <f t="shared" si="424"/>
        <v>0</v>
      </c>
      <c r="AD3028" s="118"/>
      <c r="AE3028" s="117" t="b">
        <f t="shared" si="425"/>
        <v>0</v>
      </c>
      <c r="AF3028" s="117">
        <f t="shared" si="426"/>
        <v>0</v>
      </c>
      <c r="AG3028" s="119">
        <f t="shared" si="427"/>
        <v>0</v>
      </c>
      <c r="AH3028" s="120" t="b">
        <f t="shared" si="428"/>
        <v>0</v>
      </c>
      <c r="AI3028" s="121">
        <f t="shared" si="429"/>
        <v>0</v>
      </c>
      <c r="AJ3028" s="122">
        <f>+C3028</f>
        <v>0</v>
      </c>
      <c r="AK3028" s="122" t="str">
        <f>IF(ISNA(VLOOKUP(postponeList!D3028,[1]Sheet!$A$2:$B$12,2,FALSE))," ",(VLOOKUP(postponeList!D3028,[1]Sheet!$A$2:$B$12,2,FALSE)))</f>
        <v xml:space="preserve"> </v>
      </c>
      <c r="AL3028" s="122" t="str">
        <f>IF(ISNA(VLOOKUP(E3028,[1]Sheet!$G$2:$H$40,2,FALSE))," ",VLOOKUP(E3028,[1]Sheet!$G$2:$H$40,2,FALSE))</f>
        <v xml:space="preserve"> </v>
      </c>
      <c r="AM3028" s="122" t="str">
        <f>IF(ISNA(VLOOKUP(G3028,[1]Sheet!$K$2:$L$159,2,FALSE))," ",(VLOOKUP(G3028,[1]Sheet!$K$2:$L$159,2,FALSE)))</f>
        <v xml:space="preserve"> </v>
      </c>
      <c r="AN3028" s="122" t="str">
        <f>IF(ISNA(VLOOKUP(I3028&amp;C3028,[1]Sheet!$D$2:$E$228,2,FALSE))," ",VLOOKUP(I3028&amp;C3028,[1]Sheet!$D$2:$E$228,2,FALSE))</f>
        <v xml:space="preserve"> </v>
      </c>
      <c r="AO3028" s="122" t="str">
        <f>+I3028&amp;C3028</f>
        <v/>
      </c>
      <c r="AP3028" s="122" t="str">
        <f>C3028&amp;D3028&amp;E3028&amp;G3028&amp;I3028&amp;O3028</f>
        <v/>
      </c>
      <c r="AQ3028" s="122" t="str">
        <f>B3028&amp;D3028&amp;N3028</f>
        <v/>
      </c>
      <c r="AR3028" s="123" t="str">
        <f>+D3028&amp;J3028</f>
        <v/>
      </c>
      <c r="AS3028" s="124" t="str">
        <f t="shared" si="430"/>
        <v/>
      </c>
      <c r="AT3028" s="125" t="str">
        <f t="shared" si="431"/>
        <v/>
      </c>
      <c r="AU3028" s="125" t="str">
        <f>IF(NOT(AT3028=""),VLOOKUP(AT3028,[1]PSI_Category!A:B,2,0),"")</f>
        <v/>
      </c>
      <c r="AV3028" s="167"/>
      <c r="AW3028" s="167"/>
      <c r="AX3028" s="167"/>
    </row>
    <row r="3029" spans="2:50" s="133" customFormat="1" ht="11.4" customHeight="1" x14ac:dyDescent="0.3">
      <c r="B3029" s="104"/>
      <c r="C3029" s="105"/>
      <c r="D3029" s="106"/>
      <c r="E3029" s="107"/>
      <c r="F3029" s="105"/>
      <c r="G3029" s="107"/>
      <c r="H3029" s="105"/>
      <c r="I3029" s="105"/>
      <c r="J3029" s="107"/>
      <c r="K3029" s="105"/>
      <c r="L3029" s="105"/>
      <c r="M3029" s="105"/>
      <c r="N3029" s="105"/>
      <c r="O3029" s="131"/>
      <c r="P3029" s="109"/>
      <c r="Q3029" s="110"/>
      <c r="R3029" s="110"/>
      <c r="S3029" s="110"/>
      <c r="T3029" s="110"/>
      <c r="U3029" s="111"/>
      <c r="V3029" s="111"/>
      <c r="W3029" s="112"/>
      <c r="X3029" s="113"/>
      <c r="Y3029" s="114"/>
      <c r="Z3029" s="115"/>
      <c r="AA3029" s="116"/>
      <c r="AB3029" s="117" t="b">
        <f t="shared" si="423"/>
        <v>0</v>
      </c>
      <c r="AC3029" s="117">
        <f t="shared" si="424"/>
        <v>0</v>
      </c>
      <c r="AD3029" s="118"/>
      <c r="AE3029" s="117" t="b">
        <f t="shared" si="425"/>
        <v>0</v>
      </c>
      <c r="AF3029" s="117">
        <f t="shared" si="426"/>
        <v>0</v>
      </c>
      <c r="AG3029" s="119">
        <f t="shared" si="427"/>
        <v>0</v>
      </c>
      <c r="AH3029" s="120" t="b">
        <f t="shared" si="428"/>
        <v>0</v>
      </c>
      <c r="AI3029" s="121">
        <f t="shared" si="429"/>
        <v>0</v>
      </c>
      <c r="AJ3029" s="122">
        <f>+C3029</f>
        <v>0</v>
      </c>
      <c r="AK3029" s="122" t="str">
        <f>IF(ISNA(VLOOKUP(postponeList!D3029,[1]Sheet!$A$2:$B$12,2,FALSE))," ",(VLOOKUP(postponeList!D3029,[1]Sheet!$A$2:$B$12,2,FALSE)))</f>
        <v xml:space="preserve"> </v>
      </c>
      <c r="AL3029" s="122" t="str">
        <f>IF(ISNA(VLOOKUP(E3029,[1]Sheet!$G$2:$H$40,2,FALSE))," ",VLOOKUP(E3029,[1]Sheet!$G$2:$H$40,2,FALSE))</f>
        <v xml:space="preserve"> </v>
      </c>
      <c r="AM3029" s="122" t="str">
        <f>IF(ISNA(VLOOKUP(G3029,[1]Sheet!$K$2:$L$159,2,FALSE))," ",(VLOOKUP(G3029,[1]Sheet!$K$2:$L$159,2,FALSE)))</f>
        <v xml:space="preserve"> </v>
      </c>
      <c r="AN3029" s="122" t="str">
        <f>IF(ISNA(VLOOKUP(I3029&amp;C3029,[1]Sheet!$D$2:$E$228,2,FALSE))," ",VLOOKUP(I3029&amp;C3029,[1]Sheet!$D$2:$E$228,2,FALSE))</f>
        <v xml:space="preserve"> </v>
      </c>
      <c r="AO3029" s="122" t="str">
        <f>+I3029&amp;C3029</f>
        <v/>
      </c>
      <c r="AP3029" s="122" t="str">
        <f>C3029&amp;D3029&amp;E3029&amp;G3029&amp;I3029&amp;O3029</f>
        <v/>
      </c>
      <c r="AQ3029" s="122" t="str">
        <f>B3029&amp;D3029&amp;N3029</f>
        <v/>
      </c>
      <c r="AR3029" s="123" t="str">
        <f>+D3029&amp;J3029</f>
        <v/>
      </c>
      <c r="AS3029" s="124" t="str">
        <f t="shared" si="430"/>
        <v/>
      </c>
      <c r="AT3029" s="125" t="str">
        <f t="shared" si="431"/>
        <v/>
      </c>
      <c r="AU3029" s="125" t="str">
        <f>IF(NOT(AT3029=""),VLOOKUP(AT3029,[1]PSI_Category!A:B,2,0),"")</f>
        <v/>
      </c>
      <c r="AV3029" s="167"/>
      <c r="AW3029" s="167"/>
      <c r="AX3029" s="167"/>
    </row>
    <row r="3030" spans="2:50" s="133" customFormat="1" ht="11.4" customHeight="1" x14ac:dyDescent="0.3">
      <c r="B3030" s="104"/>
      <c r="C3030" s="105"/>
      <c r="D3030" s="106"/>
      <c r="E3030" s="107"/>
      <c r="F3030" s="105"/>
      <c r="G3030" s="107"/>
      <c r="H3030" s="105"/>
      <c r="I3030" s="105"/>
      <c r="J3030" s="107"/>
      <c r="K3030" s="105"/>
      <c r="L3030" s="105"/>
      <c r="M3030" s="105"/>
      <c r="N3030" s="105"/>
      <c r="O3030" s="131"/>
      <c r="P3030" s="109"/>
      <c r="Q3030" s="110"/>
      <c r="R3030" s="110"/>
      <c r="S3030" s="110"/>
      <c r="T3030" s="110"/>
      <c r="U3030" s="111"/>
      <c r="V3030" s="111"/>
      <c r="W3030" s="112"/>
      <c r="X3030" s="113"/>
      <c r="Y3030" s="114"/>
      <c r="Z3030" s="115"/>
      <c r="AA3030" s="116"/>
      <c r="AB3030" s="117" t="b">
        <f t="shared" si="423"/>
        <v>0</v>
      </c>
      <c r="AC3030" s="117">
        <f t="shared" si="424"/>
        <v>0</v>
      </c>
      <c r="AD3030" s="118"/>
      <c r="AE3030" s="117" t="b">
        <f t="shared" si="425"/>
        <v>0</v>
      </c>
      <c r="AF3030" s="117">
        <f t="shared" si="426"/>
        <v>0</v>
      </c>
      <c r="AG3030" s="119">
        <f t="shared" si="427"/>
        <v>0</v>
      </c>
      <c r="AH3030" s="120" t="b">
        <f t="shared" si="428"/>
        <v>0</v>
      </c>
      <c r="AI3030" s="121">
        <f t="shared" si="429"/>
        <v>0</v>
      </c>
      <c r="AJ3030" s="122">
        <f>+C3030</f>
        <v>0</v>
      </c>
      <c r="AK3030" s="122" t="str">
        <f>IF(ISNA(VLOOKUP(postponeList!D3030,[1]Sheet!$A$2:$B$12,2,FALSE))," ",(VLOOKUP(postponeList!D3030,[1]Sheet!$A$2:$B$12,2,FALSE)))</f>
        <v xml:space="preserve"> </v>
      </c>
      <c r="AL3030" s="122" t="str">
        <f>IF(ISNA(VLOOKUP(E3030,[1]Sheet!$G$2:$H$40,2,FALSE))," ",VLOOKUP(E3030,[1]Sheet!$G$2:$H$40,2,FALSE))</f>
        <v xml:space="preserve"> </v>
      </c>
      <c r="AM3030" s="122" t="str">
        <f>IF(ISNA(VLOOKUP(G3030,[1]Sheet!$K$2:$L$159,2,FALSE))," ",(VLOOKUP(G3030,[1]Sheet!$K$2:$L$159,2,FALSE)))</f>
        <v xml:space="preserve"> </v>
      </c>
      <c r="AN3030" s="122" t="str">
        <f>IF(ISNA(VLOOKUP(I3030&amp;C3030,[1]Sheet!$D$2:$E$228,2,FALSE))," ",VLOOKUP(I3030&amp;C3030,[1]Sheet!$D$2:$E$228,2,FALSE))</f>
        <v xml:space="preserve"> </v>
      </c>
      <c r="AO3030" s="122" t="str">
        <f>+I3030&amp;C3030</f>
        <v/>
      </c>
      <c r="AP3030" s="122" t="str">
        <f>C3030&amp;D3030&amp;E3030&amp;G3030&amp;I3030&amp;O3030</f>
        <v/>
      </c>
      <c r="AQ3030" s="122" t="str">
        <f>B3030&amp;D3030&amp;N3030</f>
        <v/>
      </c>
      <c r="AR3030" s="123" t="str">
        <f>+D3030&amp;J3030</f>
        <v/>
      </c>
      <c r="AS3030" s="124" t="str">
        <f t="shared" si="430"/>
        <v/>
      </c>
      <c r="AT3030" s="125" t="str">
        <f t="shared" si="431"/>
        <v/>
      </c>
      <c r="AU3030" s="125" t="str">
        <f>IF(NOT(AT3030=""),VLOOKUP(AT3030,[1]PSI_Category!A:B,2,0),"")</f>
        <v/>
      </c>
      <c r="AV3030" s="167"/>
      <c r="AW3030" s="167"/>
      <c r="AX3030" s="167"/>
    </row>
    <row r="3031" spans="2:50" s="133" customFormat="1" ht="11.4" customHeight="1" x14ac:dyDescent="0.3">
      <c r="B3031" s="104"/>
      <c r="C3031" s="105"/>
      <c r="D3031" s="106"/>
      <c r="E3031" s="107"/>
      <c r="F3031" s="105"/>
      <c r="G3031" s="107"/>
      <c r="H3031" s="105"/>
      <c r="I3031" s="105"/>
      <c r="J3031" s="107"/>
      <c r="K3031" s="105"/>
      <c r="L3031" s="105"/>
      <c r="M3031" s="105"/>
      <c r="N3031" s="105"/>
      <c r="O3031" s="131"/>
      <c r="P3031" s="109"/>
      <c r="Q3031" s="110"/>
      <c r="R3031" s="110"/>
      <c r="S3031" s="110"/>
      <c r="T3031" s="110"/>
      <c r="U3031" s="111"/>
      <c r="V3031" s="111"/>
      <c r="W3031" s="112"/>
      <c r="X3031" s="113"/>
      <c r="Y3031" s="114"/>
      <c r="Z3031" s="115"/>
      <c r="AA3031" s="116"/>
      <c r="AB3031" s="117" t="b">
        <f t="shared" si="423"/>
        <v>0</v>
      </c>
      <c r="AC3031" s="117">
        <f t="shared" si="424"/>
        <v>0</v>
      </c>
      <c r="AD3031" s="118"/>
      <c r="AE3031" s="117" t="b">
        <f t="shared" si="425"/>
        <v>0</v>
      </c>
      <c r="AF3031" s="117">
        <f t="shared" si="426"/>
        <v>0</v>
      </c>
      <c r="AG3031" s="119">
        <f t="shared" si="427"/>
        <v>0</v>
      </c>
      <c r="AH3031" s="120" t="b">
        <f t="shared" si="428"/>
        <v>0</v>
      </c>
      <c r="AI3031" s="121">
        <f t="shared" si="429"/>
        <v>0</v>
      </c>
      <c r="AJ3031" s="122">
        <f>+C3031</f>
        <v>0</v>
      </c>
      <c r="AK3031" s="122" t="str">
        <f>IF(ISNA(VLOOKUP(postponeList!D3031,[1]Sheet!$A$2:$B$12,2,FALSE))," ",(VLOOKUP(postponeList!D3031,[1]Sheet!$A$2:$B$12,2,FALSE)))</f>
        <v xml:space="preserve"> </v>
      </c>
      <c r="AL3031" s="122" t="str">
        <f>IF(ISNA(VLOOKUP(E3031,[1]Sheet!$G$2:$H$40,2,FALSE))," ",VLOOKUP(E3031,[1]Sheet!$G$2:$H$40,2,FALSE))</f>
        <v xml:space="preserve"> </v>
      </c>
      <c r="AM3031" s="122" t="str">
        <f>IF(ISNA(VLOOKUP(G3031,[1]Sheet!$K$2:$L$159,2,FALSE))," ",(VLOOKUP(G3031,[1]Sheet!$K$2:$L$159,2,FALSE)))</f>
        <v xml:space="preserve"> </v>
      </c>
      <c r="AN3031" s="122" t="str">
        <f>IF(ISNA(VLOOKUP(I3031&amp;C3031,[1]Sheet!$D$2:$E$228,2,FALSE))," ",VLOOKUP(I3031&amp;C3031,[1]Sheet!$D$2:$E$228,2,FALSE))</f>
        <v xml:space="preserve"> </v>
      </c>
      <c r="AO3031" s="122" t="str">
        <f>+I3031&amp;C3031</f>
        <v/>
      </c>
      <c r="AP3031" s="122" t="str">
        <f>C3031&amp;D3031&amp;E3031&amp;G3031&amp;I3031&amp;O3031</f>
        <v/>
      </c>
      <c r="AQ3031" s="122" t="str">
        <f>B3031&amp;D3031&amp;N3031</f>
        <v/>
      </c>
      <c r="AR3031" s="123" t="str">
        <f>+D3031&amp;J3031</f>
        <v/>
      </c>
      <c r="AS3031" s="124" t="str">
        <f t="shared" si="430"/>
        <v/>
      </c>
      <c r="AT3031" s="125" t="str">
        <f t="shared" si="431"/>
        <v/>
      </c>
      <c r="AU3031" s="125" t="str">
        <f>IF(NOT(AT3031=""),VLOOKUP(AT3031,[1]PSI_Category!A:B,2,0),"")</f>
        <v/>
      </c>
      <c r="AV3031" s="167"/>
      <c r="AW3031" s="167"/>
      <c r="AX3031" s="167"/>
    </row>
    <row r="3032" spans="2:50" s="133" customFormat="1" ht="11.4" customHeight="1" x14ac:dyDescent="0.3">
      <c r="B3032" s="104"/>
      <c r="C3032" s="105"/>
      <c r="D3032" s="106"/>
      <c r="E3032" s="107"/>
      <c r="F3032" s="105"/>
      <c r="G3032" s="107"/>
      <c r="H3032" s="105"/>
      <c r="I3032" s="105"/>
      <c r="J3032" s="107"/>
      <c r="K3032" s="105"/>
      <c r="L3032" s="105"/>
      <c r="M3032" s="105"/>
      <c r="N3032" s="105"/>
      <c r="O3032" s="131"/>
      <c r="P3032" s="109"/>
      <c r="Q3032" s="110"/>
      <c r="R3032" s="110"/>
      <c r="S3032" s="110"/>
      <c r="T3032" s="110"/>
      <c r="U3032" s="111"/>
      <c r="V3032" s="111"/>
      <c r="W3032" s="112"/>
      <c r="X3032" s="113"/>
      <c r="Y3032" s="114"/>
      <c r="Z3032" s="115"/>
      <c r="AA3032" s="116"/>
      <c r="AB3032" s="117" t="b">
        <f t="shared" si="423"/>
        <v>0</v>
      </c>
      <c r="AC3032" s="117">
        <f t="shared" si="424"/>
        <v>0</v>
      </c>
      <c r="AD3032" s="118"/>
      <c r="AE3032" s="117" t="b">
        <f t="shared" si="425"/>
        <v>0</v>
      </c>
      <c r="AF3032" s="117">
        <f t="shared" si="426"/>
        <v>0</v>
      </c>
      <c r="AG3032" s="119">
        <f t="shared" si="427"/>
        <v>0</v>
      </c>
      <c r="AH3032" s="120" t="b">
        <f t="shared" si="428"/>
        <v>0</v>
      </c>
      <c r="AI3032" s="121">
        <f t="shared" si="429"/>
        <v>0</v>
      </c>
      <c r="AJ3032" s="122">
        <f>+C3032</f>
        <v>0</v>
      </c>
      <c r="AK3032" s="122" t="str">
        <f>IF(ISNA(VLOOKUP(postponeList!D3032,[1]Sheet!$A$2:$B$12,2,FALSE))," ",(VLOOKUP(postponeList!D3032,[1]Sheet!$A$2:$B$12,2,FALSE)))</f>
        <v xml:space="preserve"> </v>
      </c>
      <c r="AL3032" s="122" t="str">
        <f>IF(ISNA(VLOOKUP(E3032,[1]Sheet!$G$2:$H$40,2,FALSE))," ",VLOOKUP(E3032,[1]Sheet!$G$2:$H$40,2,FALSE))</f>
        <v xml:space="preserve"> </v>
      </c>
      <c r="AM3032" s="122" t="str">
        <f>IF(ISNA(VLOOKUP(G3032,[1]Sheet!$K$2:$L$159,2,FALSE))," ",(VLOOKUP(G3032,[1]Sheet!$K$2:$L$159,2,FALSE)))</f>
        <v xml:space="preserve"> </v>
      </c>
      <c r="AN3032" s="122" t="str">
        <f>IF(ISNA(VLOOKUP(I3032&amp;C3032,[1]Sheet!$D$2:$E$228,2,FALSE))," ",VLOOKUP(I3032&amp;C3032,[1]Sheet!$D$2:$E$228,2,FALSE))</f>
        <v xml:space="preserve"> </v>
      </c>
      <c r="AO3032" s="122" t="str">
        <f>+I3032&amp;C3032</f>
        <v/>
      </c>
      <c r="AP3032" s="122" t="str">
        <f>C3032&amp;D3032&amp;E3032&amp;G3032&amp;I3032&amp;O3032</f>
        <v/>
      </c>
      <c r="AQ3032" s="122" t="str">
        <f>B3032&amp;D3032&amp;N3032</f>
        <v/>
      </c>
      <c r="AR3032" s="123" t="str">
        <f>+D3032&amp;J3032</f>
        <v/>
      </c>
      <c r="AS3032" s="124" t="str">
        <f t="shared" si="430"/>
        <v/>
      </c>
      <c r="AT3032" s="125" t="str">
        <f t="shared" si="431"/>
        <v/>
      </c>
      <c r="AU3032" s="125" t="str">
        <f>IF(NOT(AT3032=""),VLOOKUP(AT3032,[1]PSI_Category!A:B,2,0),"")</f>
        <v/>
      </c>
      <c r="AV3032" s="167"/>
      <c r="AW3032" s="167"/>
      <c r="AX3032" s="167"/>
    </row>
    <row r="3033" spans="2:50" s="133" customFormat="1" ht="11.4" customHeight="1" x14ac:dyDescent="0.3">
      <c r="B3033" s="104"/>
      <c r="C3033" s="105"/>
      <c r="D3033" s="106"/>
      <c r="E3033" s="107"/>
      <c r="F3033" s="105"/>
      <c r="G3033" s="107"/>
      <c r="H3033" s="105"/>
      <c r="I3033" s="105"/>
      <c r="J3033" s="107"/>
      <c r="K3033" s="105"/>
      <c r="L3033" s="105"/>
      <c r="M3033" s="105"/>
      <c r="N3033" s="105"/>
      <c r="O3033" s="131"/>
      <c r="P3033" s="109"/>
      <c r="Q3033" s="110"/>
      <c r="R3033" s="110"/>
      <c r="S3033" s="110"/>
      <c r="T3033" s="110"/>
      <c r="U3033" s="111"/>
      <c r="V3033" s="111"/>
      <c r="W3033" s="112"/>
      <c r="X3033" s="113"/>
      <c r="Y3033" s="114"/>
      <c r="Z3033" s="115"/>
      <c r="AA3033" s="116"/>
      <c r="AB3033" s="117" t="b">
        <f t="shared" si="423"/>
        <v>0</v>
      </c>
      <c r="AC3033" s="117">
        <f t="shared" si="424"/>
        <v>0</v>
      </c>
      <c r="AD3033" s="118"/>
      <c r="AE3033" s="117" t="b">
        <f t="shared" si="425"/>
        <v>0</v>
      </c>
      <c r="AF3033" s="117">
        <f t="shared" si="426"/>
        <v>0</v>
      </c>
      <c r="AG3033" s="119">
        <f t="shared" si="427"/>
        <v>0</v>
      </c>
      <c r="AH3033" s="120" t="b">
        <f t="shared" si="428"/>
        <v>0</v>
      </c>
      <c r="AI3033" s="121">
        <f t="shared" si="429"/>
        <v>0</v>
      </c>
      <c r="AJ3033" s="122">
        <f>+C3033</f>
        <v>0</v>
      </c>
      <c r="AK3033" s="122" t="str">
        <f>IF(ISNA(VLOOKUP(postponeList!D3033,[1]Sheet!$A$2:$B$12,2,FALSE))," ",(VLOOKUP(postponeList!D3033,[1]Sheet!$A$2:$B$12,2,FALSE)))</f>
        <v xml:space="preserve"> </v>
      </c>
      <c r="AL3033" s="122" t="str">
        <f>IF(ISNA(VLOOKUP(E3033,[1]Sheet!$G$2:$H$40,2,FALSE))," ",VLOOKUP(E3033,[1]Sheet!$G$2:$H$40,2,FALSE))</f>
        <v xml:space="preserve"> </v>
      </c>
      <c r="AM3033" s="122" t="str">
        <f>IF(ISNA(VLOOKUP(G3033,[1]Sheet!$K$2:$L$159,2,FALSE))," ",(VLOOKUP(G3033,[1]Sheet!$K$2:$L$159,2,FALSE)))</f>
        <v xml:space="preserve"> </v>
      </c>
      <c r="AN3033" s="122" t="str">
        <f>IF(ISNA(VLOOKUP(I3033&amp;C3033,[1]Sheet!$D$2:$E$228,2,FALSE))," ",VLOOKUP(I3033&amp;C3033,[1]Sheet!$D$2:$E$228,2,FALSE))</f>
        <v xml:space="preserve"> </v>
      </c>
      <c r="AO3033" s="122" t="str">
        <f>+I3033&amp;C3033</f>
        <v/>
      </c>
      <c r="AP3033" s="122" t="str">
        <f>C3033&amp;D3033&amp;E3033&amp;G3033&amp;I3033&amp;O3033</f>
        <v/>
      </c>
      <c r="AQ3033" s="122" t="str">
        <f>B3033&amp;D3033&amp;N3033</f>
        <v/>
      </c>
      <c r="AR3033" s="123" t="str">
        <f>+D3033&amp;J3033</f>
        <v/>
      </c>
      <c r="AS3033" s="124" t="str">
        <f t="shared" si="430"/>
        <v/>
      </c>
      <c r="AT3033" s="125" t="str">
        <f t="shared" si="431"/>
        <v/>
      </c>
      <c r="AU3033" s="125" t="str">
        <f>IF(NOT(AT3033=""),VLOOKUP(AT3033,[1]PSI_Category!A:B,2,0),"")</f>
        <v/>
      </c>
      <c r="AV3033" s="167"/>
      <c r="AW3033" s="167"/>
      <c r="AX3033" s="167"/>
    </row>
    <row r="3034" spans="2:50" s="133" customFormat="1" ht="11.4" customHeight="1" x14ac:dyDescent="0.3">
      <c r="B3034" s="104"/>
      <c r="C3034" s="105"/>
      <c r="D3034" s="106"/>
      <c r="E3034" s="107"/>
      <c r="F3034" s="105"/>
      <c r="G3034" s="107"/>
      <c r="H3034" s="105"/>
      <c r="I3034" s="105"/>
      <c r="J3034" s="107"/>
      <c r="K3034" s="105"/>
      <c r="L3034" s="105"/>
      <c r="M3034" s="105"/>
      <c r="N3034" s="105"/>
      <c r="O3034" s="131"/>
      <c r="P3034" s="109"/>
      <c r="Q3034" s="110"/>
      <c r="R3034" s="110"/>
      <c r="S3034" s="110"/>
      <c r="T3034" s="110"/>
      <c r="U3034" s="111"/>
      <c r="V3034" s="111"/>
      <c r="W3034" s="112"/>
      <c r="X3034" s="113"/>
      <c r="Y3034" s="114"/>
      <c r="Z3034" s="115"/>
      <c r="AA3034" s="116"/>
      <c r="AB3034" s="117" t="b">
        <f t="shared" si="423"/>
        <v>0</v>
      </c>
      <c r="AC3034" s="117">
        <f t="shared" si="424"/>
        <v>0</v>
      </c>
      <c r="AD3034" s="118"/>
      <c r="AE3034" s="117" t="b">
        <f t="shared" si="425"/>
        <v>0</v>
      </c>
      <c r="AF3034" s="117">
        <f t="shared" si="426"/>
        <v>0</v>
      </c>
      <c r="AG3034" s="119">
        <f t="shared" si="427"/>
        <v>0</v>
      </c>
      <c r="AH3034" s="120" t="b">
        <f t="shared" si="428"/>
        <v>0</v>
      </c>
      <c r="AI3034" s="121">
        <f t="shared" si="429"/>
        <v>0</v>
      </c>
      <c r="AJ3034" s="122">
        <f>+C3034</f>
        <v>0</v>
      </c>
      <c r="AK3034" s="122" t="str">
        <f>IF(ISNA(VLOOKUP(postponeList!D3034,[1]Sheet!$A$2:$B$12,2,FALSE))," ",(VLOOKUP(postponeList!D3034,[1]Sheet!$A$2:$B$12,2,FALSE)))</f>
        <v xml:space="preserve"> </v>
      </c>
      <c r="AL3034" s="122" t="str">
        <f>IF(ISNA(VLOOKUP(E3034,[1]Sheet!$G$2:$H$40,2,FALSE))," ",VLOOKUP(E3034,[1]Sheet!$G$2:$H$40,2,FALSE))</f>
        <v xml:space="preserve"> </v>
      </c>
      <c r="AM3034" s="122" t="str">
        <f>IF(ISNA(VLOOKUP(G3034,[1]Sheet!$K$2:$L$159,2,FALSE))," ",(VLOOKUP(G3034,[1]Sheet!$K$2:$L$159,2,FALSE)))</f>
        <v xml:space="preserve"> </v>
      </c>
      <c r="AN3034" s="122" t="str">
        <f>IF(ISNA(VLOOKUP(I3034&amp;C3034,[1]Sheet!$D$2:$E$228,2,FALSE))," ",VLOOKUP(I3034&amp;C3034,[1]Sheet!$D$2:$E$228,2,FALSE))</f>
        <v xml:space="preserve"> </v>
      </c>
      <c r="AO3034" s="122" t="str">
        <f>+I3034&amp;C3034</f>
        <v/>
      </c>
      <c r="AP3034" s="122" t="str">
        <f>C3034&amp;D3034&amp;E3034&amp;G3034&amp;I3034&amp;O3034</f>
        <v/>
      </c>
      <c r="AQ3034" s="122" t="str">
        <f>B3034&amp;D3034&amp;N3034</f>
        <v/>
      </c>
      <c r="AR3034" s="123" t="str">
        <f>+D3034&amp;J3034</f>
        <v/>
      </c>
      <c r="AS3034" s="124" t="str">
        <f t="shared" si="430"/>
        <v/>
      </c>
      <c r="AT3034" s="125" t="str">
        <f t="shared" si="431"/>
        <v/>
      </c>
      <c r="AU3034" s="125" t="str">
        <f>IF(NOT(AT3034=""),VLOOKUP(AT3034,[1]PSI_Category!A:B,2,0),"")</f>
        <v/>
      </c>
      <c r="AV3034" s="167"/>
      <c r="AW3034" s="167"/>
      <c r="AX3034" s="167"/>
    </row>
    <row r="3035" spans="2:50" s="133" customFormat="1" ht="11.4" customHeight="1" x14ac:dyDescent="0.3">
      <c r="B3035" s="104"/>
      <c r="C3035" s="105"/>
      <c r="D3035" s="106"/>
      <c r="E3035" s="107"/>
      <c r="F3035" s="105"/>
      <c r="G3035" s="107"/>
      <c r="H3035" s="105"/>
      <c r="I3035" s="105"/>
      <c r="J3035" s="107"/>
      <c r="K3035" s="105"/>
      <c r="L3035" s="105"/>
      <c r="M3035" s="105"/>
      <c r="N3035" s="105"/>
      <c r="O3035" s="131"/>
      <c r="P3035" s="109"/>
      <c r="Q3035" s="110"/>
      <c r="R3035" s="110"/>
      <c r="S3035" s="110"/>
      <c r="T3035" s="110"/>
      <c r="U3035" s="111"/>
      <c r="V3035" s="111"/>
      <c r="W3035" s="112"/>
      <c r="X3035" s="113"/>
      <c r="Y3035" s="114"/>
      <c r="Z3035" s="115"/>
      <c r="AA3035" s="116"/>
      <c r="AB3035" s="117" t="b">
        <f t="shared" si="423"/>
        <v>0</v>
      </c>
      <c r="AC3035" s="117">
        <f t="shared" si="424"/>
        <v>0</v>
      </c>
      <c r="AD3035" s="118"/>
      <c r="AE3035" s="117" t="b">
        <f t="shared" si="425"/>
        <v>0</v>
      </c>
      <c r="AF3035" s="117">
        <f t="shared" si="426"/>
        <v>0</v>
      </c>
      <c r="AG3035" s="119">
        <f t="shared" si="427"/>
        <v>0</v>
      </c>
      <c r="AH3035" s="120" t="b">
        <f t="shared" si="428"/>
        <v>0</v>
      </c>
      <c r="AI3035" s="121">
        <f t="shared" si="429"/>
        <v>0</v>
      </c>
      <c r="AJ3035" s="122">
        <f>+C3035</f>
        <v>0</v>
      </c>
      <c r="AK3035" s="122" t="str">
        <f>IF(ISNA(VLOOKUP(postponeList!D3035,[1]Sheet!$A$2:$B$12,2,FALSE))," ",(VLOOKUP(postponeList!D3035,[1]Sheet!$A$2:$B$12,2,FALSE)))</f>
        <v xml:space="preserve"> </v>
      </c>
      <c r="AL3035" s="122" t="str">
        <f>IF(ISNA(VLOOKUP(E3035,[1]Sheet!$G$2:$H$40,2,FALSE))," ",VLOOKUP(E3035,[1]Sheet!$G$2:$H$40,2,FALSE))</f>
        <v xml:space="preserve"> </v>
      </c>
      <c r="AM3035" s="122" t="str">
        <f>IF(ISNA(VLOOKUP(G3035,[1]Sheet!$K$2:$L$159,2,FALSE))," ",(VLOOKUP(G3035,[1]Sheet!$K$2:$L$159,2,FALSE)))</f>
        <v xml:space="preserve"> </v>
      </c>
      <c r="AN3035" s="122" t="str">
        <f>IF(ISNA(VLOOKUP(I3035&amp;C3035,[1]Sheet!$D$2:$E$228,2,FALSE))," ",VLOOKUP(I3035&amp;C3035,[1]Sheet!$D$2:$E$228,2,FALSE))</f>
        <v xml:space="preserve"> </v>
      </c>
      <c r="AO3035" s="122" t="str">
        <f>+I3035&amp;C3035</f>
        <v/>
      </c>
      <c r="AP3035" s="122" t="str">
        <f>C3035&amp;D3035&amp;E3035&amp;G3035&amp;I3035&amp;O3035</f>
        <v/>
      </c>
      <c r="AQ3035" s="122" t="str">
        <f>B3035&amp;D3035&amp;N3035</f>
        <v/>
      </c>
      <c r="AR3035" s="123" t="str">
        <f>+D3035&amp;J3035</f>
        <v/>
      </c>
      <c r="AS3035" s="124" t="str">
        <f t="shared" si="430"/>
        <v/>
      </c>
      <c r="AT3035" s="125" t="str">
        <f t="shared" si="431"/>
        <v/>
      </c>
      <c r="AU3035" s="125" t="str">
        <f>IF(NOT(AT3035=""),VLOOKUP(AT3035,[1]PSI_Category!A:B,2,0),"")</f>
        <v/>
      </c>
      <c r="AV3035" s="167"/>
      <c r="AW3035" s="167"/>
      <c r="AX3035" s="167"/>
    </row>
    <row r="3036" spans="2:50" s="133" customFormat="1" ht="11.4" customHeight="1" x14ac:dyDescent="0.3">
      <c r="B3036" s="104"/>
      <c r="C3036" s="105"/>
      <c r="D3036" s="106"/>
      <c r="E3036" s="107"/>
      <c r="F3036" s="105"/>
      <c r="G3036" s="107"/>
      <c r="H3036" s="105"/>
      <c r="I3036" s="105"/>
      <c r="J3036" s="107"/>
      <c r="K3036" s="105"/>
      <c r="L3036" s="105"/>
      <c r="M3036" s="105"/>
      <c r="N3036" s="105"/>
      <c r="O3036" s="131"/>
      <c r="P3036" s="109"/>
      <c r="Q3036" s="110"/>
      <c r="R3036" s="110"/>
      <c r="S3036" s="110"/>
      <c r="T3036" s="110"/>
      <c r="U3036" s="111"/>
      <c r="V3036" s="111"/>
      <c r="W3036" s="112"/>
      <c r="X3036" s="113"/>
      <c r="Y3036" s="114"/>
      <c r="Z3036" s="115"/>
      <c r="AA3036" s="116"/>
      <c r="AB3036" s="117" t="b">
        <f t="shared" si="423"/>
        <v>0</v>
      </c>
      <c r="AC3036" s="117">
        <f t="shared" si="424"/>
        <v>0</v>
      </c>
      <c r="AD3036" s="118"/>
      <c r="AE3036" s="117" t="b">
        <f t="shared" si="425"/>
        <v>0</v>
      </c>
      <c r="AF3036" s="117">
        <f t="shared" si="426"/>
        <v>0</v>
      </c>
      <c r="AG3036" s="119">
        <f t="shared" si="427"/>
        <v>0</v>
      </c>
      <c r="AH3036" s="120" t="b">
        <f t="shared" si="428"/>
        <v>0</v>
      </c>
      <c r="AI3036" s="121">
        <f t="shared" si="429"/>
        <v>0</v>
      </c>
      <c r="AJ3036" s="122">
        <f>+C3036</f>
        <v>0</v>
      </c>
      <c r="AK3036" s="122" t="str">
        <f>IF(ISNA(VLOOKUP(postponeList!D3036,[1]Sheet!$A$2:$B$12,2,FALSE))," ",(VLOOKUP(postponeList!D3036,[1]Sheet!$A$2:$B$12,2,FALSE)))</f>
        <v xml:space="preserve"> </v>
      </c>
      <c r="AL3036" s="122" t="str">
        <f>IF(ISNA(VLOOKUP(E3036,[1]Sheet!$G$2:$H$40,2,FALSE))," ",VLOOKUP(E3036,[1]Sheet!$G$2:$H$40,2,FALSE))</f>
        <v xml:space="preserve"> </v>
      </c>
      <c r="AM3036" s="122" t="str">
        <f>IF(ISNA(VLOOKUP(G3036,[1]Sheet!$K$2:$L$159,2,FALSE))," ",(VLOOKUP(G3036,[1]Sheet!$K$2:$L$159,2,FALSE)))</f>
        <v xml:space="preserve"> </v>
      </c>
      <c r="AN3036" s="122" t="str">
        <f>IF(ISNA(VLOOKUP(I3036&amp;C3036,[1]Sheet!$D$2:$E$228,2,FALSE))," ",VLOOKUP(I3036&amp;C3036,[1]Sheet!$D$2:$E$228,2,FALSE))</f>
        <v xml:space="preserve"> </v>
      </c>
      <c r="AO3036" s="122" t="str">
        <f>+I3036&amp;C3036</f>
        <v/>
      </c>
      <c r="AP3036" s="122" t="str">
        <f>C3036&amp;D3036&amp;E3036&amp;G3036&amp;I3036&amp;O3036</f>
        <v/>
      </c>
      <c r="AQ3036" s="122" t="str">
        <f>B3036&amp;D3036&amp;N3036</f>
        <v/>
      </c>
      <c r="AR3036" s="123" t="str">
        <f>+D3036&amp;J3036</f>
        <v/>
      </c>
      <c r="AS3036" s="124" t="str">
        <f t="shared" si="430"/>
        <v/>
      </c>
      <c r="AT3036" s="125" t="str">
        <f t="shared" si="431"/>
        <v/>
      </c>
      <c r="AU3036" s="125" t="str">
        <f>IF(NOT(AT3036=""),VLOOKUP(AT3036,[1]PSI_Category!A:B,2,0),"")</f>
        <v/>
      </c>
      <c r="AV3036" s="167"/>
      <c r="AW3036" s="167"/>
      <c r="AX3036" s="167"/>
    </row>
    <row r="3037" spans="2:50" s="133" customFormat="1" ht="11.4" customHeight="1" x14ac:dyDescent="0.3">
      <c r="B3037" s="104"/>
      <c r="C3037" s="105"/>
      <c r="D3037" s="106"/>
      <c r="E3037" s="107"/>
      <c r="F3037" s="105"/>
      <c r="G3037" s="107"/>
      <c r="H3037" s="105"/>
      <c r="I3037" s="105"/>
      <c r="J3037" s="107"/>
      <c r="K3037" s="105"/>
      <c r="L3037" s="105"/>
      <c r="M3037" s="105"/>
      <c r="N3037" s="105"/>
      <c r="O3037" s="131"/>
      <c r="P3037" s="109"/>
      <c r="Q3037" s="110"/>
      <c r="R3037" s="110"/>
      <c r="S3037" s="110"/>
      <c r="T3037" s="110"/>
      <c r="U3037" s="111"/>
      <c r="V3037" s="111"/>
      <c r="W3037" s="112"/>
      <c r="X3037" s="113"/>
      <c r="Y3037" s="114"/>
      <c r="Z3037" s="115"/>
      <c r="AA3037" s="116"/>
      <c r="AB3037" s="117" t="b">
        <f t="shared" si="423"/>
        <v>0</v>
      </c>
      <c r="AC3037" s="117">
        <f t="shared" si="424"/>
        <v>0</v>
      </c>
      <c r="AD3037" s="118"/>
      <c r="AE3037" s="117" t="b">
        <f t="shared" si="425"/>
        <v>0</v>
      </c>
      <c r="AF3037" s="117">
        <f t="shared" si="426"/>
        <v>0</v>
      </c>
      <c r="AG3037" s="119">
        <f t="shared" si="427"/>
        <v>0</v>
      </c>
      <c r="AH3037" s="120" t="b">
        <f t="shared" si="428"/>
        <v>0</v>
      </c>
      <c r="AI3037" s="121">
        <f t="shared" si="429"/>
        <v>0</v>
      </c>
      <c r="AJ3037" s="122">
        <f>+C3037</f>
        <v>0</v>
      </c>
      <c r="AK3037" s="122" t="str">
        <f>IF(ISNA(VLOOKUP(postponeList!D3037,[1]Sheet!$A$2:$B$12,2,FALSE))," ",(VLOOKUP(postponeList!D3037,[1]Sheet!$A$2:$B$12,2,FALSE)))</f>
        <v xml:space="preserve"> </v>
      </c>
      <c r="AL3037" s="122" t="str">
        <f>IF(ISNA(VLOOKUP(E3037,[1]Sheet!$G$2:$H$40,2,FALSE))," ",VLOOKUP(E3037,[1]Sheet!$G$2:$H$40,2,FALSE))</f>
        <v xml:space="preserve"> </v>
      </c>
      <c r="AM3037" s="122" t="str">
        <f>IF(ISNA(VLOOKUP(G3037,[1]Sheet!$K$2:$L$159,2,FALSE))," ",(VLOOKUP(G3037,[1]Sheet!$K$2:$L$159,2,FALSE)))</f>
        <v xml:space="preserve"> </v>
      </c>
      <c r="AN3037" s="122" t="str">
        <f>IF(ISNA(VLOOKUP(I3037&amp;C3037,[1]Sheet!$D$2:$E$228,2,FALSE))," ",VLOOKUP(I3037&amp;C3037,[1]Sheet!$D$2:$E$228,2,FALSE))</f>
        <v xml:space="preserve"> </v>
      </c>
      <c r="AO3037" s="122" t="str">
        <f>+I3037&amp;C3037</f>
        <v/>
      </c>
      <c r="AP3037" s="122" t="str">
        <f>C3037&amp;D3037&amp;E3037&amp;G3037&amp;I3037&amp;O3037</f>
        <v/>
      </c>
      <c r="AQ3037" s="122" t="str">
        <f>B3037&amp;D3037&amp;N3037</f>
        <v/>
      </c>
      <c r="AR3037" s="123" t="str">
        <f>+D3037&amp;J3037</f>
        <v/>
      </c>
      <c r="AS3037" s="124" t="str">
        <f t="shared" si="430"/>
        <v/>
      </c>
      <c r="AT3037" s="125" t="str">
        <f t="shared" si="431"/>
        <v/>
      </c>
      <c r="AU3037" s="125" t="str">
        <f>IF(NOT(AT3037=""),VLOOKUP(AT3037,[1]PSI_Category!A:B,2,0),"")</f>
        <v/>
      </c>
      <c r="AV3037" s="167"/>
      <c r="AW3037" s="167"/>
      <c r="AX3037" s="167"/>
    </row>
    <row r="3038" spans="2:50" s="133" customFormat="1" ht="11.4" customHeight="1" x14ac:dyDescent="0.3">
      <c r="B3038" s="104"/>
      <c r="C3038" s="105"/>
      <c r="D3038" s="106"/>
      <c r="E3038" s="107"/>
      <c r="F3038" s="105"/>
      <c r="G3038" s="107"/>
      <c r="H3038" s="105"/>
      <c r="I3038" s="105"/>
      <c r="J3038" s="107"/>
      <c r="K3038" s="105"/>
      <c r="L3038" s="105"/>
      <c r="M3038" s="105"/>
      <c r="N3038" s="105"/>
      <c r="O3038" s="131"/>
      <c r="P3038" s="109"/>
      <c r="Q3038" s="110"/>
      <c r="R3038" s="110"/>
      <c r="S3038" s="110"/>
      <c r="T3038" s="110"/>
      <c r="U3038" s="111"/>
      <c r="V3038" s="111"/>
      <c r="W3038" s="112"/>
      <c r="X3038" s="113"/>
      <c r="Y3038" s="114"/>
      <c r="Z3038" s="115"/>
      <c r="AA3038" s="116"/>
      <c r="AB3038" s="117" t="b">
        <f t="shared" si="423"/>
        <v>0</v>
      </c>
      <c r="AC3038" s="117">
        <f t="shared" si="424"/>
        <v>0</v>
      </c>
      <c r="AD3038" s="118"/>
      <c r="AE3038" s="117" t="b">
        <f t="shared" si="425"/>
        <v>0</v>
      </c>
      <c r="AF3038" s="117">
        <f t="shared" si="426"/>
        <v>0</v>
      </c>
      <c r="AG3038" s="119">
        <f t="shared" si="427"/>
        <v>0</v>
      </c>
      <c r="AH3038" s="120" t="b">
        <f t="shared" si="428"/>
        <v>0</v>
      </c>
      <c r="AI3038" s="121">
        <f t="shared" si="429"/>
        <v>0</v>
      </c>
      <c r="AJ3038" s="122">
        <f>+C3038</f>
        <v>0</v>
      </c>
      <c r="AK3038" s="122" t="str">
        <f>IF(ISNA(VLOOKUP(postponeList!D3038,[1]Sheet!$A$2:$B$12,2,FALSE))," ",(VLOOKUP(postponeList!D3038,[1]Sheet!$A$2:$B$12,2,FALSE)))</f>
        <v xml:space="preserve"> </v>
      </c>
      <c r="AL3038" s="122" t="str">
        <f>IF(ISNA(VLOOKUP(E3038,[1]Sheet!$G$2:$H$40,2,FALSE))," ",VLOOKUP(E3038,[1]Sheet!$G$2:$H$40,2,FALSE))</f>
        <v xml:space="preserve"> </v>
      </c>
      <c r="AM3038" s="122" t="str">
        <f>IF(ISNA(VLOOKUP(G3038,[1]Sheet!$K$2:$L$159,2,FALSE))," ",(VLOOKUP(G3038,[1]Sheet!$K$2:$L$159,2,FALSE)))</f>
        <v xml:space="preserve"> </v>
      </c>
      <c r="AN3038" s="122" t="str">
        <f>IF(ISNA(VLOOKUP(I3038&amp;C3038,[1]Sheet!$D$2:$E$228,2,FALSE))," ",VLOOKUP(I3038&amp;C3038,[1]Sheet!$D$2:$E$228,2,FALSE))</f>
        <v xml:space="preserve"> </v>
      </c>
      <c r="AO3038" s="122" t="str">
        <f>+I3038&amp;C3038</f>
        <v/>
      </c>
      <c r="AP3038" s="122" t="str">
        <f>C3038&amp;D3038&amp;E3038&amp;G3038&amp;I3038&amp;O3038</f>
        <v/>
      </c>
      <c r="AQ3038" s="122" t="str">
        <f>B3038&amp;D3038&amp;N3038</f>
        <v/>
      </c>
      <c r="AR3038" s="123" t="str">
        <f>+D3038&amp;J3038</f>
        <v/>
      </c>
      <c r="AS3038" s="124" t="str">
        <f t="shared" si="430"/>
        <v/>
      </c>
      <c r="AT3038" s="125" t="str">
        <f t="shared" si="431"/>
        <v/>
      </c>
      <c r="AU3038" s="125" t="str">
        <f>IF(NOT(AT3038=""),VLOOKUP(AT3038,[1]PSI_Category!A:B,2,0),"")</f>
        <v/>
      </c>
      <c r="AV3038" s="167"/>
      <c r="AW3038" s="167"/>
      <c r="AX3038" s="167"/>
    </row>
    <row r="3039" spans="2:50" s="133" customFormat="1" ht="11.4" customHeight="1" x14ac:dyDescent="0.3">
      <c r="B3039" s="104"/>
      <c r="C3039" s="105"/>
      <c r="D3039" s="106"/>
      <c r="E3039" s="107"/>
      <c r="F3039" s="105"/>
      <c r="G3039" s="107"/>
      <c r="H3039" s="105"/>
      <c r="I3039" s="105"/>
      <c r="J3039" s="107"/>
      <c r="K3039" s="105"/>
      <c r="L3039" s="105"/>
      <c r="M3039" s="105"/>
      <c r="N3039" s="105"/>
      <c r="O3039" s="131"/>
      <c r="P3039" s="109"/>
      <c r="Q3039" s="110"/>
      <c r="R3039" s="110"/>
      <c r="S3039" s="110"/>
      <c r="T3039" s="110"/>
      <c r="U3039" s="111"/>
      <c r="V3039" s="111"/>
      <c r="W3039" s="112"/>
      <c r="X3039" s="113"/>
      <c r="Y3039" s="114"/>
      <c r="Z3039" s="115"/>
      <c r="AA3039" s="116"/>
      <c r="AB3039" s="117" t="b">
        <f t="shared" si="423"/>
        <v>0</v>
      </c>
      <c r="AC3039" s="117">
        <f t="shared" si="424"/>
        <v>0</v>
      </c>
      <c r="AD3039" s="118"/>
      <c r="AE3039" s="117" t="b">
        <f t="shared" si="425"/>
        <v>0</v>
      </c>
      <c r="AF3039" s="117">
        <f t="shared" si="426"/>
        <v>0</v>
      </c>
      <c r="AG3039" s="119">
        <f t="shared" si="427"/>
        <v>0</v>
      </c>
      <c r="AH3039" s="120" t="b">
        <f t="shared" si="428"/>
        <v>0</v>
      </c>
      <c r="AI3039" s="121">
        <f t="shared" si="429"/>
        <v>0</v>
      </c>
      <c r="AJ3039" s="122">
        <f>+C3039</f>
        <v>0</v>
      </c>
      <c r="AK3039" s="122" t="str">
        <f>IF(ISNA(VLOOKUP(postponeList!D3039,[1]Sheet!$A$2:$B$12,2,FALSE))," ",(VLOOKUP(postponeList!D3039,[1]Sheet!$A$2:$B$12,2,FALSE)))</f>
        <v xml:space="preserve"> </v>
      </c>
      <c r="AL3039" s="122" t="str">
        <f>IF(ISNA(VLOOKUP(E3039,[1]Sheet!$G$2:$H$40,2,FALSE))," ",VLOOKUP(E3039,[1]Sheet!$G$2:$H$40,2,FALSE))</f>
        <v xml:space="preserve"> </v>
      </c>
      <c r="AM3039" s="122" t="str">
        <f>IF(ISNA(VLOOKUP(G3039,[1]Sheet!$K$2:$L$159,2,FALSE))," ",(VLOOKUP(G3039,[1]Sheet!$K$2:$L$159,2,FALSE)))</f>
        <v xml:space="preserve"> </v>
      </c>
      <c r="AN3039" s="122" t="str">
        <f>IF(ISNA(VLOOKUP(I3039&amp;C3039,[1]Sheet!$D$2:$E$228,2,FALSE))," ",VLOOKUP(I3039&amp;C3039,[1]Sheet!$D$2:$E$228,2,FALSE))</f>
        <v xml:space="preserve"> </v>
      </c>
      <c r="AO3039" s="122" t="str">
        <f>+I3039&amp;C3039</f>
        <v/>
      </c>
      <c r="AP3039" s="122" t="str">
        <f>C3039&amp;D3039&amp;E3039&amp;G3039&amp;I3039&amp;O3039</f>
        <v/>
      </c>
      <c r="AQ3039" s="122" t="str">
        <f>B3039&amp;D3039&amp;N3039</f>
        <v/>
      </c>
      <c r="AR3039" s="123" t="str">
        <f>+D3039&amp;J3039</f>
        <v/>
      </c>
      <c r="AS3039" s="124" t="str">
        <f t="shared" si="430"/>
        <v/>
      </c>
      <c r="AT3039" s="125" t="str">
        <f t="shared" si="431"/>
        <v/>
      </c>
      <c r="AU3039" s="125" t="str">
        <f>IF(NOT(AT3039=""),VLOOKUP(AT3039,[1]PSI_Category!A:B,2,0),"")</f>
        <v/>
      </c>
      <c r="AV3039" s="167"/>
      <c r="AW3039" s="167"/>
      <c r="AX3039" s="167"/>
    </row>
    <row r="3040" spans="2:50" s="133" customFormat="1" ht="11.4" customHeight="1" x14ac:dyDescent="0.3">
      <c r="B3040" s="104"/>
      <c r="C3040" s="105"/>
      <c r="D3040" s="106"/>
      <c r="E3040" s="107"/>
      <c r="F3040" s="105"/>
      <c r="G3040" s="107"/>
      <c r="H3040" s="105"/>
      <c r="I3040" s="105"/>
      <c r="J3040" s="107"/>
      <c r="K3040" s="105"/>
      <c r="L3040" s="105"/>
      <c r="M3040" s="105"/>
      <c r="N3040" s="105"/>
      <c r="O3040" s="131"/>
      <c r="P3040" s="109"/>
      <c r="Q3040" s="110"/>
      <c r="R3040" s="110"/>
      <c r="S3040" s="110"/>
      <c r="T3040" s="110"/>
      <c r="U3040" s="111"/>
      <c r="V3040" s="111"/>
      <c r="W3040" s="112"/>
      <c r="X3040" s="113"/>
      <c r="Y3040" s="114"/>
      <c r="Z3040" s="115"/>
      <c r="AA3040" s="116"/>
      <c r="AB3040" s="117" t="b">
        <f t="shared" si="423"/>
        <v>0</v>
      </c>
      <c r="AC3040" s="117">
        <f t="shared" si="424"/>
        <v>0</v>
      </c>
      <c r="AD3040" s="118"/>
      <c r="AE3040" s="117" t="b">
        <f t="shared" si="425"/>
        <v>0</v>
      </c>
      <c r="AF3040" s="117">
        <f t="shared" si="426"/>
        <v>0</v>
      </c>
      <c r="AG3040" s="119">
        <f t="shared" si="427"/>
        <v>0</v>
      </c>
      <c r="AH3040" s="120" t="b">
        <f t="shared" si="428"/>
        <v>0</v>
      </c>
      <c r="AI3040" s="121">
        <f t="shared" si="429"/>
        <v>0</v>
      </c>
      <c r="AJ3040" s="122">
        <f>+C3040</f>
        <v>0</v>
      </c>
      <c r="AK3040" s="122" t="str">
        <f>IF(ISNA(VLOOKUP(postponeList!D3040,[1]Sheet!$A$2:$B$12,2,FALSE))," ",(VLOOKUP(postponeList!D3040,[1]Sheet!$A$2:$B$12,2,FALSE)))</f>
        <v xml:space="preserve"> </v>
      </c>
      <c r="AL3040" s="122" t="str">
        <f>IF(ISNA(VLOOKUP(E3040,[1]Sheet!$G$2:$H$40,2,FALSE))," ",VLOOKUP(E3040,[1]Sheet!$G$2:$H$40,2,FALSE))</f>
        <v xml:space="preserve"> </v>
      </c>
      <c r="AM3040" s="122" t="str">
        <f>IF(ISNA(VLOOKUP(G3040,[1]Sheet!$K$2:$L$159,2,FALSE))," ",(VLOOKUP(G3040,[1]Sheet!$K$2:$L$159,2,FALSE)))</f>
        <v xml:space="preserve"> </v>
      </c>
      <c r="AN3040" s="122" t="str">
        <f>IF(ISNA(VLOOKUP(I3040&amp;C3040,[1]Sheet!$D$2:$E$228,2,FALSE))," ",VLOOKUP(I3040&amp;C3040,[1]Sheet!$D$2:$E$228,2,FALSE))</f>
        <v xml:space="preserve"> </v>
      </c>
      <c r="AO3040" s="122" t="str">
        <f>+I3040&amp;C3040</f>
        <v/>
      </c>
      <c r="AP3040" s="122" t="str">
        <f>C3040&amp;D3040&amp;E3040&amp;G3040&amp;I3040&amp;O3040</f>
        <v/>
      </c>
      <c r="AQ3040" s="122" t="str">
        <f>B3040&amp;D3040&amp;N3040</f>
        <v/>
      </c>
      <c r="AR3040" s="123" t="str">
        <f>+D3040&amp;J3040</f>
        <v/>
      </c>
      <c r="AS3040" s="124" t="str">
        <f t="shared" si="430"/>
        <v/>
      </c>
      <c r="AT3040" s="125" t="str">
        <f t="shared" si="431"/>
        <v/>
      </c>
      <c r="AU3040" s="125" t="str">
        <f>IF(NOT(AT3040=""),VLOOKUP(AT3040,[1]PSI_Category!A:B,2,0),"")</f>
        <v/>
      </c>
      <c r="AV3040" s="167"/>
      <c r="AW3040" s="167"/>
      <c r="AX3040" s="167"/>
    </row>
    <row r="3041" spans="2:50" s="133" customFormat="1" ht="11.4" customHeight="1" x14ac:dyDescent="0.3">
      <c r="B3041" s="104"/>
      <c r="C3041" s="105"/>
      <c r="D3041" s="106"/>
      <c r="E3041" s="107"/>
      <c r="F3041" s="105"/>
      <c r="G3041" s="107"/>
      <c r="H3041" s="105"/>
      <c r="I3041" s="105"/>
      <c r="J3041" s="107"/>
      <c r="K3041" s="105"/>
      <c r="L3041" s="105"/>
      <c r="M3041" s="105"/>
      <c r="N3041" s="105"/>
      <c r="O3041" s="131"/>
      <c r="P3041" s="109"/>
      <c r="Q3041" s="110"/>
      <c r="R3041" s="110"/>
      <c r="S3041" s="110"/>
      <c r="T3041" s="110"/>
      <c r="U3041" s="111"/>
      <c r="V3041" s="111"/>
      <c r="W3041" s="112"/>
      <c r="X3041" s="113"/>
      <c r="Y3041" s="114"/>
      <c r="Z3041" s="115"/>
      <c r="AA3041" s="116"/>
      <c r="AB3041" s="117" t="b">
        <f t="shared" si="423"/>
        <v>0</v>
      </c>
      <c r="AC3041" s="117">
        <f t="shared" si="424"/>
        <v>0</v>
      </c>
      <c r="AD3041" s="118"/>
      <c r="AE3041" s="117" t="b">
        <f t="shared" si="425"/>
        <v>0</v>
      </c>
      <c r="AF3041" s="117">
        <f t="shared" si="426"/>
        <v>0</v>
      </c>
      <c r="AG3041" s="119">
        <f t="shared" si="427"/>
        <v>0</v>
      </c>
      <c r="AH3041" s="120" t="b">
        <f t="shared" si="428"/>
        <v>0</v>
      </c>
      <c r="AI3041" s="121">
        <f t="shared" si="429"/>
        <v>0</v>
      </c>
      <c r="AJ3041" s="122">
        <f>+C3041</f>
        <v>0</v>
      </c>
      <c r="AK3041" s="122" t="str">
        <f>IF(ISNA(VLOOKUP(postponeList!D3041,[1]Sheet!$A$2:$B$12,2,FALSE))," ",(VLOOKUP(postponeList!D3041,[1]Sheet!$A$2:$B$12,2,FALSE)))</f>
        <v xml:space="preserve"> </v>
      </c>
      <c r="AL3041" s="122" t="str">
        <f>IF(ISNA(VLOOKUP(E3041,[1]Sheet!$G$2:$H$40,2,FALSE))," ",VLOOKUP(E3041,[1]Sheet!$G$2:$H$40,2,FALSE))</f>
        <v xml:space="preserve"> </v>
      </c>
      <c r="AM3041" s="122" t="str">
        <f>IF(ISNA(VLOOKUP(G3041,[1]Sheet!$K$2:$L$159,2,FALSE))," ",(VLOOKUP(G3041,[1]Sheet!$K$2:$L$159,2,FALSE)))</f>
        <v xml:space="preserve"> </v>
      </c>
      <c r="AN3041" s="122" t="str">
        <f>IF(ISNA(VLOOKUP(I3041&amp;C3041,[1]Sheet!$D$2:$E$228,2,FALSE))," ",VLOOKUP(I3041&amp;C3041,[1]Sheet!$D$2:$E$228,2,FALSE))</f>
        <v xml:space="preserve"> </v>
      </c>
      <c r="AO3041" s="122" t="str">
        <f>+I3041&amp;C3041</f>
        <v/>
      </c>
      <c r="AP3041" s="122" t="str">
        <f>C3041&amp;D3041&amp;E3041&amp;G3041&amp;I3041&amp;O3041</f>
        <v/>
      </c>
      <c r="AQ3041" s="122" t="str">
        <f>B3041&amp;D3041&amp;N3041</f>
        <v/>
      </c>
      <c r="AR3041" s="123" t="str">
        <f>+D3041&amp;J3041</f>
        <v/>
      </c>
      <c r="AS3041" s="124" t="str">
        <f t="shared" si="430"/>
        <v/>
      </c>
      <c r="AT3041" s="125" t="str">
        <f t="shared" si="431"/>
        <v/>
      </c>
      <c r="AU3041" s="125" t="str">
        <f>IF(NOT(AT3041=""),VLOOKUP(AT3041,[1]PSI_Category!A:B,2,0),"")</f>
        <v/>
      </c>
      <c r="AV3041" s="167"/>
      <c r="AW3041" s="167"/>
      <c r="AX3041" s="167"/>
    </row>
    <row r="3042" spans="2:50" s="133" customFormat="1" ht="11.4" customHeight="1" x14ac:dyDescent="0.3">
      <c r="B3042" s="104"/>
      <c r="C3042" s="105"/>
      <c r="D3042" s="106"/>
      <c r="E3042" s="107"/>
      <c r="F3042" s="105"/>
      <c r="G3042" s="107"/>
      <c r="H3042" s="105"/>
      <c r="I3042" s="105"/>
      <c r="J3042" s="107"/>
      <c r="K3042" s="105"/>
      <c r="L3042" s="105"/>
      <c r="M3042" s="105"/>
      <c r="N3042" s="105"/>
      <c r="O3042" s="131"/>
      <c r="P3042" s="109"/>
      <c r="Q3042" s="110"/>
      <c r="R3042" s="110"/>
      <c r="S3042" s="110"/>
      <c r="T3042" s="110"/>
      <c r="U3042" s="111"/>
      <c r="V3042" s="111"/>
      <c r="W3042" s="112"/>
      <c r="X3042" s="113"/>
      <c r="Y3042" s="114"/>
      <c r="Z3042" s="115"/>
      <c r="AA3042" s="116"/>
      <c r="AB3042" s="117" t="b">
        <f t="shared" si="423"/>
        <v>0</v>
      </c>
      <c r="AC3042" s="117">
        <f t="shared" si="424"/>
        <v>0</v>
      </c>
      <c r="AD3042" s="118"/>
      <c r="AE3042" s="117" t="b">
        <f t="shared" si="425"/>
        <v>0</v>
      </c>
      <c r="AF3042" s="117">
        <f t="shared" si="426"/>
        <v>0</v>
      </c>
      <c r="AG3042" s="119">
        <f t="shared" si="427"/>
        <v>0</v>
      </c>
      <c r="AH3042" s="120" t="b">
        <f t="shared" si="428"/>
        <v>0</v>
      </c>
      <c r="AI3042" s="121">
        <f t="shared" si="429"/>
        <v>0</v>
      </c>
      <c r="AJ3042" s="122">
        <f>+C3042</f>
        <v>0</v>
      </c>
      <c r="AK3042" s="122" t="str">
        <f>IF(ISNA(VLOOKUP(postponeList!D3042,[1]Sheet!$A$2:$B$12,2,FALSE))," ",(VLOOKUP(postponeList!D3042,[1]Sheet!$A$2:$B$12,2,FALSE)))</f>
        <v xml:space="preserve"> </v>
      </c>
      <c r="AL3042" s="122" t="str">
        <f>IF(ISNA(VLOOKUP(E3042,[1]Sheet!$G$2:$H$40,2,FALSE))," ",VLOOKUP(E3042,[1]Sheet!$G$2:$H$40,2,FALSE))</f>
        <v xml:space="preserve"> </v>
      </c>
      <c r="AM3042" s="122" t="str">
        <f>IF(ISNA(VLOOKUP(G3042,[1]Sheet!$K$2:$L$159,2,FALSE))," ",(VLOOKUP(G3042,[1]Sheet!$K$2:$L$159,2,FALSE)))</f>
        <v xml:space="preserve"> </v>
      </c>
      <c r="AN3042" s="122" t="str">
        <f>IF(ISNA(VLOOKUP(I3042&amp;C3042,[1]Sheet!$D$2:$E$228,2,FALSE))," ",VLOOKUP(I3042&amp;C3042,[1]Sheet!$D$2:$E$228,2,FALSE))</f>
        <v xml:space="preserve"> </v>
      </c>
      <c r="AO3042" s="122" t="str">
        <f>+I3042&amp;C3042</f>
        <v/>
      </c>
      <c r="AP3042" s="122" t="str">
        <f>C3042&amp;D3042&amp;E3042&amp;G3042&amp;I3042&amp;O3042</f>
        <v/>
      </c>
      <c r="AQ3042" s="122" t="str">
        <f>B3042&amp;D3042&amp;N3042</f>
        <v/>
      </c>
      <c r="AR3042" s="123" t="str">
        <f>+D3042&amp;J3042</f>
        <v/>
      </c>
      <c r="AS3042" s="124" t="str">
        <f t="shared" si="430"/>
        <v/>
      </c>
      <c r="AT3042" s="125" t="str">
        <f t="shared" si="431"/>
        <v/>
      </c>
      <c r="AU3042" s="125" t="str">
        <f>IF(NOT(AT3042=""),VLOOKUP(AT3042,[1]PSI_Category!A:B,2,0),"")</f>
        <v/>
      </c>
      <c r="AV3042" s="167"/>
      <c r="AW3042" s="167"/>
      <c r="AX3042" s="167"/>
    </row>
    <row r="3043" spans="2:50" s="133" customFormat="1" ht="11.4" customHeight="1" x14ac:dyDescent="0.3">
      <c r="B3043" s="104"/>
      <c r="C3043" s="105"/>
      <c r="D3043" s="106"/>
      <c r="E3043" s="107"/>
      <c r="F3043" s="105"/>
      <c r="G3043" s="107"/>
      <c r="H3043" s="105"/>
      <c r="I3043" s="105"/>
      <c r="J3043" s="107"/>
      <c r="K3043" s="105"/>
      <c r="L3043" s="105"/>
      <c r="M3043" s="105"/>
      <c r="N3043" s="105"/>
      <c r="O3043" s="131"/>
      <c r="P3043" s="109"/>
      <c r="Q3043" s="110"/>
      <c r="R3043" s="110"/>
      <c r="S3043" s="110"/>
      <c r="T3043" s="110"/>
      <c r="U3043" s="111"/>
      <c r="V3043" s="111"/>
      <c r="W3043" s="112"/>
      <c r="X3043" s="113"/>
      <c r="Y3043" s="114"/>
      <c r="Z3043" s="115"/>
      <c r="AA3043" s="116"/>
      <c r="AB3043" s="117" t="b">
        <f t="shared" si="423"/>
        <v>0</v>
      </c>
      <c r="AC3043" s="117">
        <f t="shared" si="424"/>
        <v>0</v>
      </c>
      <c r="AD3043" s="118"/>
      <c r="AE3043" s="117" t="b">
        <f t="shared" si="425"/>
        <v>0</v>
      </c>
      <c r="AF3043" s="117">
        <f t="shared" si="426"/>
        <v>0</v>
      </c>
      <c r="AG3043" s="119">
        <f t="shared" si="427"/>
        <v>0</v>
      </c>
      <c r="AH3043" s="120" t="b">
        <f t="shared" si="428"/>
        <v>0</v>
      </c>
      <c r="AI3043" s="121">
        <f t="shared" si="429"/>
        <v>0</v>
      </c>
      <c r="AJ3043" s="122">
        <f>+C3043</f>
        <v>0</v>
      </c>
      <c r="AK3043" s="122" t="str">
        <f>IF(ISNA(VLOOKUP(postponeList!D3043,[1]Sheet!$A$2:$B$12,2,FALSE))," ",(VLOOKUP(postponeList!D3043,[1]Sheet!$A$2:$B$12,2,FALSE)))</f>
        <v xml:space="preserve"> </v>
      </c>
      <c r="AL3043" s="122" t="str">
        <f>IF(ISNA(VLOOKUP(E3043,[1]Sheet!$G$2:$H$40,2,FALSE))," ",VLOOKUP(E3043,[1]Sheet!$G$2:$H$40,2,FALSE))</f>
        <v xml:space="preserve"> </v>
      </c>
      <c r="AM3043" s="122" t="str">
        <f>IF(ISNA(VLOOKUP(G3043,[1]Sheet!$K$2:$L$159,2,FALSE))," ",(VLOOKUP(G3043,[1]Sheet!$K$2:$L$159,2,FALSE)))</f>
        <v xml:space="preserve"> </v>
      </c>
      <c r="AN3043" s="122" t="str">
        <f>IF(ISNA(VLOOKUP(I3043&amp;C3043,[1]Sheet!$D$2:$E$228,2,FALSE))," ",VLOOKUP(I3043&amp;C3043,[1]Sheet!$D$2:$E$228,2,FALSE))</f>
        <v xml:space="preserve"> </v>
      </c>
      <c r="AO3043" s="122" t="str">
        <f>+I3043&amp;C3043</f>
        <v/>
      </c>
      <c r="AP3043" s="122" t="str">
        <f>C3043&amp;D3043&amp;E3043&amp;G3043&amp;I3043&amp;O3043</f>
        <v/>
      </c>
      <c r="AQ3043" s="122" t="str">
        <f>B3043&amp;D3043&amp;N3043</f>
        <v/>
      </c>
      <c r="AR3043" s="123" t="str">
        <f>+D3043&amp;J3043</f>
        <v/>
      </c>
      <c r="AS3043" s="124" t="str">
        <f t="shared" si="430"/>
        <v/>
      </c>
      <c r="AT3043" s="125" t="str">
        <f t="shared" si="431"/>
        <v/>
      </c>
      <c r="AU3043" s="125" t="str">
        <f>IF(NOT(AT3043=""),VLOOKUP(AT3043,[1]PSI_Category!A:B,2,0),"")</f>
        <v/>
      </c>
      <c r="AV3043" s="167"/>
      <c r="AW3043" s="167"/>
      <c r="AX3043" s="167"/>
    </row>
    <row r="3044" spans="2:50" s="133" customFormat="1" ht="11.4" customHeight="1" x14ac:dyDescent="0.3">
      <c r="B3044" s="104"/>
      <c r="C3044" s="105"/>
      <c r="D3044" s="106"/>
      <c r="E3044" s="107"/>
      <c r="F3044" s="105"/>
      <c r="G3044" s="107"/>
      <c r="H3044" s="105"/>
      <c r="I3044" s="105"/>
      <c r="J3044" s="107"/>
      <c r="K3044" s="105"/>
      <c r="L3044" s="105"/>
      <c r="M3044" s="105"/>
      <c r="N3044" s="105"/>
      <c r="O3044" s="131"/>
      <c r="P3044" s="109"/>
      <c r="Q3044" s="110"/>
      <c r="R3044" s="110"/>
      <c r="S3044" s="110"/>
      <c r="T3044" s="110"/>
      <c r="U3044" s="111"/>
      <c r="V3044" s="111"/>
      <c r="W3044" s="112"/>
      <c r="X3044" s="113"/>
      <c r="Y3044" s="114"/>
      <c r="Z3044" s="115"/>
      <c r="AA3044" s="116"/>
      <c r="AB3044" s="117" t="b">
        <f t="shared" si="423"/>
        <v>0</v>
      </c>
      <c r="AC3044" s="117">
        <f t="shared" si="424"/>
        <v>0</v>
      </c>
      <c r="AD3044" s="118"/>
      <c r="AE3044" s="117" t="b">
        <f t="shared" si="425"/>
        <v>0</v>
      </c>
      <c r="AF3044" s="117">
        <f t="shared" si="426"/>
        <v>0</v>
      </c>
      <c r="AG3044" s="119">
        <f t="shared" si="427"/>
        <v>0</v>
      </c>
      <c r="AH3044" s="120" t="b">
        <f t="shared" si="428"/>
        <v>0</v>
      </c>
      <c r="AI3044" s="121">
        <f t="shared" si="429"/>
        <v>0</v>
      </c>
      <c r="AJ3044" s="122">
        <f>+C3044</f>
        <v>0</v>
      </c>
      <c r="AK3044" s="122" t="str">
        <f>IF(ISNA(VLOOKUP(postponeList!D3044,[1]Sheet!$A$2:$B$12,2,FALSE))," ",(VLOOKUP(postponeList!D3044,[1]Sheet!$A$2:$B$12,2,FALSE)))</f>
        <v xml:space="preserve"> </v>
      </c>
      <c r="AL3044" s="122" t="str">
        <f>IF(ISNA(VLOOKUP(E3044,[1]Sheet!$G$2:$H$40,2,FALSE))," ",VLOOKUP(E3044,[1]Sheet!$G$2:$H$40,2,FALSE))</f>
        <v xml:space="preserve"> </v>
      </c>
      <c r="AM3044" s="122" t="str">
        <f>IF(ISNA(VLOOKUP(G3044,[1]Sheet!$K$2:$L$159,2,FALSE))," ",(VLOOKUP(G3044,[1]Sheet!$K$2:$L$159,2,FALSE)))</f>
        <v xml:space="preserve"> </v>
      </c>
      <c r="AN3044" s="122" t="str">
        <f>IF(ISNA(VLOOKUP(I3044&amp;C3044,[1]Sheet!$D$2:$E$228,2,FALSE))," ",VLOOKUP(I3044&amp;C3044,[1]Sheet!$D$2:$E$228,2,FALSE))</f>
        <v xml:space="preserve"> </v>
      </c>
      <c r="AO3044" s="122" t="str">
        <f>+I3044&amp;C3044</f>
        <v/>
      </c>
      <c r="AP3044" s="122" t="str">
        <f>C3044&amp;D3044&amp;E3044&amp;G3044&amp;I3044&amp;O3044</f>
        <v/>
      </c>
      <c r="AQ3044" s="122" t="str">
        <f>B3044&amp;D3044&amp;N3044</f>
        <v/>
      </c>
      <c r="AR3044" s="123" t="str">
        <f>+D3044&amp;J3044</f>
        <v/>
      </c>
      <c r="AS3044" s="124" t="str">
        <f t="shared" si="430"/>
        <v/>
      </c>
      <c r="AT3044" s="125" t="str">
        <f t="shared" si="431"/>
        <v/>
      </c>
      <c r="AU3044" s="125" t="str">
        <f>IF(NOT(AT3044=""),VLOOKUP(AT3044,[1]PSI_Category!A:B,2,0),"")</f>
        <v/>
      </c>
      <c r="AV3044" s="167"/>
      <c r="AW3044" s="167"/>
      <c r="AX3044" s="167"/>
    </row>
    <row r="3045" spans="2:50" s="133" customFormat="1" ht="11.4" customHeight="1" x14ac:dyDescent="0.3">
      <c r="B3045" s="104"/>
      <c r="C3045" s="105"/>
      <c r="D3045" s="106"/>
      <c r="E3045" s="107"/>
      <c r="F3045" s="105"/>
      <c r="G3045" s="107"/>
      <c r="H3045" s="105"/>
      <c r="I3045" s="105"/>
      <c r="J3045" s="107"/>
      <c r="K3045" s="105"/>
      <c r="L3045" s="105"/>
      <c r="M3045" s="105"/>
      <c r="N3045" s="105"/>
      <c r="O3045" s="131"/>
      <c r="P3045" s="109"/>
      <c r="Q3045" s="110"/>
      <c r="R3045" s="110"/>
      <c r="S3045" s="110"/>
      <c r="T3045" s="110"/>
      <c r="U3045" s="111"/>
      <c r="V3045" s="111"/>
      <c r="W3045" s="112"/>
      <c r="X3045" s="113"/>
      <c r="Y3045" s="114"/>
      <c r="Z3045" s="115"/>
      <c r="AA3045" s="116"/>
      <c r="AB3045" s="117" t="b">
        <f t="shared" si="423"/>
        <v>0</v>
      </c>
      <c r="AC3045" s="117">
        <f t="shared" si="424"/>
        <v>0</v>
      </c>
      <c r="AD3045" s="118"/>
      <c r="AE3045" s="117" t="b">
        <f t="shared" si="425"/>
        <v>0</v>
      </c>
      <c r="AF3045" s="117">
        <f t="shared" si="426"/>
        <v>0</v>
      </c>
      <c r="AG3045" s="119">
        <f t="shared" si="427"/>
        <v>0</v>
      </c>
      <c r="AH3045" s="120" t="b">
        <f t="shared" si="428"/>
        <v>0</v>
      </c>
      <c r="AI3045" s="121">
        <f t="shared" si="429"/>
        <v>0</v>
      </c>
      <c r="AJ3045" s="122">
        <f>+C3045</f>
        <v>0</v>
      </c>
      <c r="AK3045" s="122" t="str">
        <f>IF(ISNA(VLOOKUP(postponeList!D3045,[1]Sheet!$A$2:$B$12,2,FALSE))," ",(VLOOKUP(postponeList!D3045,[1]Sheet!$A$2:$B$12,2,FALSE)))</f>
        <v xml:space="preserve"> </v>
      </c>
      <c r="AL3045" s="122" t="str">
        <f>IF(ISNA(VLOOKUP(E3045,[1]Sheet!$G$2:$H$40,2,FALSE))," ",VLOOKUP(E3045,[1]Sheet!$G$2:$H$40,2,FALSE))</f>
        <v xml:space="preserve"> </v>
      </c>
      <c r="AM3045" s="122" t="str">
        <f>IF(ISNA(VLOOKUP(G3045,[1]Sheet!$K$2:$L$159,2,FALSE))," ",(VLOOKUP(G3045,[1]Sheet!$K$2:$L$159,2,FALSE)))</f>
        <v xml:space="preserve"> </v>
      </c>
      <c r="AN3045" s="122" t="str">
        <f>IF(ISNA(VLOOKUP(I3045&amp;C3045,[1]Sheet!$D$2:$E$228,2,FALSE))," ",VLOOKUP(I3045&amp;C3045,[1]Sheet!$D$2:$E$228,2,FALSE))</f>
        <v xml:space="preserve"> </v>
      </c>
      <c r="AO3045" s="122" t="str">
        <f>+I3045&amp;C3045</f>
        <v/>
      </c>
      <c r="AP3045" s="122" t="str">
        <f>C3045&amp;D3045&amp;E3045&amp;G3045&amp;I3045&amp;O3045</f>
        <v/>
      </c>
      <c r="AQ3045" s="122" t="str">
        <f>B3045&amp;D3045&amp;N3045</f>
        <v/>
      </c>
      <c r="AR3045" s="123" t="str">
        <f>+D3045&amp;J3045</f>
        <v/>
      </c>
      <c r="AS3045" s="124" t="str">
        <f t="shared" si="430"/>
        <v/>
      </c>
      <c r="AT3045" s="125" t="str">
        <f t="shared" si="431"/>
        <v/>
      </c>
      <c r="AU3045" s="125" t="str">
        <f>IF(NOT(AT3045=""),VLOOKUP(AT3045,[1]PSI_Category!A:B,2,0),"")</f>
        <v/>
      </c>
      <c r="AV3045" s="167"/>
      <c r="AW3045" s="167"/>
      <c r="AX3045" s="167"/>
    </row>
    <row r="3046" spans="2:50" s="133" customFormat="1" ht="11.4" customHeight="1" x14ac:dyDescent="0.3">
      <c r="B3046" s="104"/>
      <c r="C3046" s="105"/>
      <c r="D3046" s="106"/>
      <c r="E3046" s="107"/>
      <c r="F3046" s="105"/>
      <c r="G3046" s="107"/>
      <c r="H3046" s="105"/>
      <c r="I3046" s="105"/>
      <c r="J3046" s="107"/>
      <c r="K3046" s="105"/>
      <c r="L3046" s="105"/>
      <c r="M3046" s="105"/>
      <c r="N3046" s="105"/>
      <c r="O3046" s="131"/>
      <c r="P3046" s="109"/>
      <c r="Q3046" s="110"/>
      <c r="R3046" s="110"/>
      <c r="S3046" s="110"/>
      <c r="T3046" s="110"/>
      <c r="U3046" s="111"/>
      <c r="V3046" s="111"/>
      <c r="W3046" s="112"/>
      <c r="X3046" s="113"/>
      <c r="Y3046" s="114"/>
      <c r="Z3046" s="115"/>
      <c r="AA3046" s="116"/>
      <c r="AB3046" s="117" t="b">
        <f t="shared" si="423"/>
        <v>0</v>
      </c>
      <c r="AC3046" s="117">
        <f t="shared" si="424"/>
        <v>0</v>
      </c>
      <c r="AD3046" s="118"/>
      <c r="AE3046" s="117" t="b">
        <f t="shared" si="425"/>
        <v>0</v>
      </c>
      <c r="AF3046" s="117">
        <f t="shared" si="426"/>
        <v>0</v>
      </c>
      <c r="AG3046" s="119">
        <f t="shared" si="427"/>
        <v>0</v>
      </c>
      <c r="AH3046" s="120" t="b">
        <f t="shared" si="428"/>
        <v>0</v>
      </c>
      <c r="AI3046" s="121">
        <f t="shared" si="429"/>
        <v>0</v>
      </c>
      <c r="AJ3046" s="122">
        <f>+C3046</f>
        <v>0</v>
      </c>
      <c r="AK3046" s="122" t="str">
        <f>IF(ISNA(VLOOKUP(postponeList!D3046,[1]Sheet!$A$2:$B$12,2,FALSE))," ",(VLOOKUP(postponeList!D3046,[1]Sheet!$A$2:$B$12,2,FALSE)))</f>
        <v xml:space="preserve"> </v>
      </c>
      <c r="AL3046" s="122" t="str">
        <f>IF(ISNA(VLOOKUP(E3046,[1]Sheet!$G$2:$H$40,2,FALSE))," ",VLOOKUP(E3046,[1]Sheet!$G$2:$H$40,2,FALSE))</f>
        <v xml:space="preserve"> </v>
      </c>
      <c r="AM3046" s="122" t="str">
        <f>IF(ISNA(VLOOKUP(G3046,[1]Sheet!$K$2:$L$159,2,FALSE))," ",(VLOOKUP(G3046,[1]Sheet!$K$2:$L$159,2,FALSE)))</f>
        <v xml:space="preserve"> </v>
      </c>
      <c r="AN3046" s="122" t="str">
        <f>IF(ISNA(VLOOKUP(I3046&amp;C3046,[1]Sheet!$D$2:$E$228,2,FALSE))," ",VLOOKUP(I3046&amp;C3046,[1]Sheet!$D$2:$E$228,2,FALSE))</f>
        <v xml:space="preserve"> </v>
      </c>
      <c r="AO3046" s="122" t="str">
        <f>+I3046&amp;C3046</f>
        <v/>
      </c>
      <c r="AP3046" s="122" t="str">
        <f>C3046&amp;D3046&amp;E3046&amp;G3046&amp;I3046&amp;O3046</f>
        <v/>
      </c>
      <c r="AQ3046" s="122" t="str">
        <f>B3046&amp;D3046&amp;N3046</f>
        <v/>
      </c>
      <c r="AR3046" s="123" t="str">
        <f>+D3046&amp;J3046</f>
        <v/>
      </c>
      <c r="AS3046" s="124" t="str">
        <f t="shared" si="430"/>
        <v/>
      </c>
      <c r="AT3046" s="125" t="str">
        <f t="shared" si="431"/>
        <v/>
      </c>
      <c r="AU3046" s="125" t="str">
        <f>IF(NOT(AT3046=""),VLOOKUP(AT3046,[1]PSI_Category!A:B,2,0),"")</f>
        <v/>
      </c>
      <c r="AV3046" s="167"/>
      <c r="AW3046" s="167"/>
      <c r="AX3046" s="167"/>
    </row>
    <row r="3047" spans="2:50" s="133" customFormat="1" ht="11.4" customHeight="1" x14ac:dyDescent="0.3">
      <c r="B3047" s="104"/>
      <c r="C3047" s="105"/>
      <c r="D3047" s="106"/>
      <c r="E3047" s="107"/>
      <c r="F3047" s="105"/>
      <c r="G3047" s="107"/>
      <c r="H3047" s="105"/>
      <c r="I3047" s="105"/>
      <c r="J3047" s="107"/>
      <c r="K3047" s="105"/>
      <c r="L3047" s="105"/>
      <c r="M3047" s="105"/>
      <c r="N3047" s="105"/>
      <c r="O3047" s="105"/>
      <c r="P3047" s="109"/>
      <c r="Q3047" s="110"/>
      <c r="R3047" s="110"/>
      <c r="S3047" s="110"/>
      <c r="T3047" s="110"/>
      <c r="U3047" s="111"/>
      <c r="V3047" s="111"/>
      <c r="W3047" s="112"/>
      <c r="X3047" s="113"/>
      <c r="Y3047" s="114"/>
      <c r="Z3047" s="115"/>
      <c r="AA3047" s="116"/>
      <c r="AB3047" s="117" t="b">
        <f t="shared" si="423"/>
        <v>0</v>
      </c>
      <c r="AC3047" s="117">
        <f t="shared" si="424"/>
        <v>0</v>
      </c>
      <c r="AD3047" s="118"/>
      <c r="AE3047" s="117" t="b">
        <f t="shared" si="425"/>
        <v>0</v>
      </c>
      <c r="AF3047" s="117">
        <f t="shared" si="426"/>
        <v>0</v>
      </c>
      <c r="AG3047" s="119">
        <f t="shared" si="427"/>
        <v>0</v>
      </c>
      <c r="AH3047" s="120" t="b">
        <f t="shared" si="428"/>
        <v>0</v>
      </c>
      <c r="AI3047" s="121">
        <f t="shared" si="429"/>
        <v>0</v>
      </c>
      <c r="AJ3047" s="122">
        <f>+C3047</f>
        <v>0</v>
      </c>
      <c r="AK3047" s="122" t="str">
        <f>IF(ISNA(VLOOKUP(postponeList!D3047,[1]Sheet!$A$2:$B$12,2,FALSE))," ",(VLOOKUP(postponeList!D3047,[1]Sheet!$A$2:$B$12,2,FALSE)))</f>
        <v xml:space="preserve"> </v>
      </c>
      <c r="AL3047" s="122" t="str">
        <f>IF(ISNA(VLOOKUP(E3047,[1]Sheet!$G$2:$H$40,2,FALSE))," ",VLOOKUP(E3047,[1]Sheet!$G$2:$H$40,2,FALSE))</f>
        <v xml:space="preserve"> </v>
      </c>
      <c r="AM3047" s="122" t="str">
        <f>IF(ISNA(VLOOKUP(G3047,[1]Sheet!$K$2:$L$159,2,FALSE))," ",(VLOOKUP(G3047,[1]Sheet!$K$2:$L$159,2,FALSE)))</f>
        <v xml:space="preserve"> </v>
      </c>
      <c r="AN3047" s="122" t="str">
        <f>IF(ISNA(VLOOKUP(I3047&amp;C3047,[1]Sheet!$D$2:$E$228,2,FALSE))," ",VLOOKUP(I3047&amp;C3047,[1]Sheet!$D$2:$E$228,2,FALSE))</f>
        <v xml:space="preserve"> </v>
      </c>
      <c r="AO3047" s="122" t="str">
        <f>+I3047&amp;C3047</f>
        <v/>
      </c>
      <c r="AP3047" s="122" t="str">
        <f>C3047&amp;D3047&amp;E3047&amp;G3047&amp;I3047&amp;O3047</f>
        <v/>
      </c>
      <c r="AQ3047" s="122" t="str">
        <f>B3047&amp;D3047&amp;N3047</f>
        <v/>
      </c>
      <c r="AR3047" s="123" t="str">
        <f>+D3047&amp;J3047</f>
        <v/>
      </c>
      <c r="AS3047" s="124" t="str">
        <f t="shared" si="430"/>
        <v/>
      </c>
      <c r="AT3047" s="125" t="str">
        <f t="shared" si="431"/>
        <v/>
      </c>
      <c r="AU3047" s="125" t="str">
        <f>IF(NOT(AT3047=""),VLOOKUP(AT3047,[1]PSI_Category!A:B,2,0),"")</f>
        <v/>
      </c>
      <c r="AV3047" s="167"/>
      <c r="AW3047" s="167"/>
      <c r="AX3047" s="167"/>
    </row>
    <row r="3048" spans="2:50" s="133" customFormat="1" ht="11.4" customHeight="1" x14ac:dyDescent="0.3">
      <c r="B3048" s="104"/>
      <c r="C3048" s="105"/>
      <c r="D3048" s="106"/>
      <c r="E3048" s="107"/>
      <c r="F3048" s="105"/>
      <c r="G3048" s="107"/>
      <c r="H3048" s="105"/>
      <c r="I3048" s="105"/>
      <c r="J3048" s="107"/>
      <c r="K3048" s="105"/>
      <c r="L3048" s="105"/>
      <c r="M3048" s="105"/>
      <c r="N3048" s="105"/>
      <c r="O3048" s="105"/>
      <c r="P3048" s="109"/>
      <c r="Q3048" s="110"/>
      <c r="R3048" s="110"/>
      <c r="S3048" s="110"/>
      <c r="T3048" s="110"/>
      <c r="U3048" s="111"/>
      <c r="V3048" s="111"/>
      <c r="W3048" s="112"/>
      <c r="X3048" s="113"/>
      <c r="Y3048" s="114"/>
      <c r="Z3048" s="115"/>
      <c r="AA3048" s="116"/>
      <c r="AB3048" s="117" t="b">
        <f t="shared" si="423"/>
        <v>0</v>
      </c>
      <c r="AC3048" s="117">
        <f t="shared" si="424"/>
        <v>0</v>
      </c>
      <c r="AD3048" s="118"/>
      <c r="AE3048" s="117" t="b">
        <f t="shared" si="425"/>
        <v>0</v>
      </c>
      <c r="AF3048" s="117">
        <f t="shared" si="426"/>
        <v>0</v>
      </c>
      <c r="AG3048" s="119">
        <f t="shared" si="427"/>
        <v>0</v>
      </c>
      <c r="AH3048" s="120" t="b">
        <f t="shared" si="428"/>
        <v>0</v>
      </c>
      <c r="AI3048" s="121">
        <f t="shared" si="429"/>
        <v>0</v>
      </c>
      <c r="AJ3048" s="122">
        <f>+C3048</f>
        <v>0</v>
      </c>
      <c r="AK3048" s="122" t="str">
        <f>IF(ISNA(VLOOKUP(postponeList!D3048,[1]Sheet!$A$2:$B$12,2,FALSE))," ",(VLOOKUP(postponeList!D3048,[1]Sheet!$A$2:$B$12,2,FALSE)))</f>
        <v xml:space="preserve"> </v>
      </c>
      <c r="AL3048" s="122" t="str">
        <f>IF(ISNA(VLOOKUP(E3048,[1]Sheet!$G$2:$H$40,2,FALSE))," ",VLOOKUP(E3048,[1]Sheet!$G$2:$H$40,2,FALSE))</f>
        <v xml:space="preserve"> </v>
      </c>
      <c r="AM3048" s="122" t="str">
        <f>IF(ISNA(VLOOKUP(G3048,[1]Sheet!$K$2:$L$159,2,FALSE))," ",(VLOOKUP(G3048,[1]Sheet!$K$2:$L$159,2,FALSE)))</f>
        <v xml:space="preserve"> </v>
      </c>
      <c r="AN3048" s="122" t="str">
        <f>IF(ISNA(VLOOKUP(I3048&amp;C3048,[1]Sheet!$D$2:$E$228,2,FALSE))," ",VLOOKUP(I3048&amp;C3048,[1]Sheet!$D$2:$E$228,2,FALSE))</f>
        <v xml:space="preserve"> </v>
      </c>
      <c r="AO3048" s="122" t="str">
        <f>+I3048&amp;C3048</f>
        <v/>
      </c>
      <c r="AP3048" s="122" t="str">
        <f>C3048&amp;D3048&amp;E3048&amp;G3048&amp;I3048&amp;O3048</f>
        <v/>
      </c>
      <c r="AQ3048" s="122" t="str">
        <f>B3048&amp;D3048&amp;N3048</f>
        <v/>
      </c>
      <c r="AR3048" s="123" t="str">
        <f>+D3048&amp;J3048</f>
        <v/>
      </c>
      <c r="AS3048" s="124" t="str">
        <f t="shared" si="430"/>
        <v/>
      </c>
      <c r="AT3048" s="125" t="str">
        <f t="shared" si="431"/>
        <v/>
      </c>
      <c r="AU3048" s="125" t="str">
        <f>IF(NOT(AT3048=""),VLOOKUP(AT3048,[1]PSI_Category!A:B,2,0),"")</f>
        <v/>
      </c>
      <c r="AV3048" s="167"/>
      <c r="AW3048" s="167"/>
      <c r="AX3048" s="167"/>
    </row>
    <row r="3049" spans="2:50" s="133" customFormat="1" ht="11.4" customHeight="1" x14ac:dyDescent="0.3">
      <c r="B3049" s="104"/>
      <c r="C3049" s="105"/>
      <c r="D3049" s="106"/>
      <c r="E3049" s="107"/>
      <c r="F3049" s="105"/>
      <c r="G3049" s="107"/>
      <c r="H3049" s="105"/>
      <c r="I3049" s="105"/>
      <c r="J3049" s="107"/>
      <c r="K3049" s="105"/>
      <c r="L3049" s="105"/>
      <c r="M3049" s="105"/>
      <c r="N3049" s="105"/>
      <c r="O3049" s="105"/>
      <c r="P3049" s="109"/>
      <c r="Q3049" s="110"/>
      <c r="R3049" s="110"/>
      <c r="S3049" s="110"/>
      <c r="T3049" s="110"/>
      <c r="U3049" s="111"/>
      <c r="V3049" s="111"/>
      <c r="W3049" s="112"/>
      <c r="X3049" s="113"/>
      <c r="Y3049" s="114"/>
      <c r="Z3049" s="115"/>
      <c r="AA3049" s="116"/>
      <c r="AB3049" s="117" t="b">
        <f t="shared" si="423"/>
        <v>0</v>
      </c>
      <c r="AC3049" s="117">
        <f t="shared" si="424"/>
        <v>0</v>
      </c>
      <c r="AD3049" s="118"/>
      <c r="AE3049" s="117" t="b">
        <f t="shared" si="425"/>
        <v>0</v>
      </c>
      <c r="AF3049" s="117">
        <f t="shared" si="426"/>
        <v>0</v>
      </c>
      <c r="AG3049" s="119">
        <f t="shared" si="427"/>
        <v>0</v>
      </c>
      <c r="AH3049" s="120" t="b">
        <f t="shared" si="428"/>
        <v>0</v>
      </c>
      <c r="AI3049" s="121">
        <f t="shared" si="429"/>
        <v>0</v>
      </c>
      <c r="AJ3049" s="122">
        <f>+C3049</f>
        <v>0</v>
      </c>
      <c r="AK3049" s="122" t="str">
        <f>IF(ISNA(VLOOKUP(postponeList!D3049,[1]Sheet!$A$2:$B$12,2,FALSE))," ",(VLOOKUP(postponeList!D3049,[1]Sheet!$A$2:$B$12,2,FALSE)))</f>
        <v xml:space="preserve"> </v>
      </c>
      <c r="AL3049" s="122" t="str">
        <f>IF(ISNA(VLOOKUP(E3049,[1]Sheet!$G$2:$H$40,2,FALSE))," ",VLOOKUP(E3049,[1]Sheet!$G$2:$H$40,2,FALSE))</f>
        <v xml:space="preserve"> </v>
      </c>
      <c r="AM3049" s="122" t="str">
        <f>IF(ISNA(VLOOKUP(G3049,[1]Sheet!$K$2:$L$159,2,FALSE))," ",(VLOOKUP(G3049,[1]Sheet!$K$2:$L$159,2,FALSE)))</f>
        <v xml:space="preserve"> </v>
      </c>
      <c r="AN3049" s="122" t="str">
        <f>IF(ISNA(VLOOKUP(I3049&amp;C3049,[1]Sheet!$D$2:$E$228,2,FALSE))," ",VLOOKUP(I3049&amp;C3049,[1]Sheet!$D$2:$E$228,2,FALSE))</f>
        <v xml:space="preserve"> </v>
      </c>
      <c r="AO3049" s="122" t="str">
        <f>+I3049&amp;C3049</f>
        <v/>
      </c>
      <c r="AP3049" s="122" t="str">
        <f>C3049&amp;D3049&amp;E3049&amp;G3049&amp;I3049&amp;O3049</f>
        <v/>
      </c>
      <c r="AQ3049" s="122" t="str">
        <f>B3049&amp;D3049&amp;N3049</f>
        <v/>
      </c>
      <c r="AR3049" s="123" t="str">
        <f>+D3049&amp;J3049</f>
        <v/>
      </c>
      <c r="AS3049" s="124" t="str">
        <f t="shared" si="430"/>
        <v/>
      </c>
      <c r="AT3049" s="125" t="str">
        <f t="shared" si="431"/>
        <v/>
      </c>
      <c r="AU3049" s="125" t="str">
        <f>IF(NOT(AT3049=""),VLOOKUP(AT3049,[1]PSI_Category!A:B,2,0),"")</f>
        <v/>
      </c>
      <c r="AV3049" s="167"/>
      <c r="AW3049" s="167"/>
      <c r="AX3049" s="167"/>
    </row>
    <row r="3050" spans="2:50" s="133" customFormat="1" ht="11.4" customHeight="1" x14ac:dyDescent="0.3">
      <c r="B3050" s="104"/>
      <c r="C3050" s="105"/>
      <c r="D3050" s="106"/>
      <c r="E3050" s="107"/>
      <c r="F3050" s="105"/>
      <c r="G3050" s="107"/>
      <c r="H3050" s="105"/>
      <c r="I3050" s="105"/>
      <c r="J3050" s="107"/>
      <c r="K3050" s="105"/>
      <c r="L3050" s="105"/>
      <c r="M3050" s="105"/>
      <c r="N3050" s="105"/>
      <c r="O3050" s="105"/>
      <c r="P3050" s="109"/>
      <c r="Q3050" s="110"/>
      <c r="R3050" s="110"/>
      <c r="S3050" s="110"/>
      <c r="T3050" s="110"/>
      <c r="U3050" s="111"/>
      <c r="V3050" s="111"/>
      <c r="W3050" s="112"/>
      <c r="X3050" s="113"/>
      <c r="Y3050" s="114"/>
      <c r="Z3050" s="115"/>
      <c r="AA3050" s="116"/>
      <c r="AB3050" s="117" t="b">
        <f t="shared" si="423"/>
        <v>0</v>
      </c>
      <c r="AC3050" s="117">
        <f t="shared" si="424"/>
        <v>0</v>
      </c>
      <c r="AD3050" s="118"/>
      <c r="AE3050" s="117" t="b">
        <f t="shared" si="425"/>
        <v>0</v>
      </c>
      <c r="AF3050" s="117">
        <f t="shared" si="426"/>
        <v>0</v>
      </c>
      <c r="AG3050" s="119">
        <f t="shared" si="427"/>
        <v>0</v>
      </c>
      <c r="AH3050" s="120" t="b">
        <f t="shared" si="428"/>
        <v>0</v>
      </c>
      <c r="AI3050" s="121">
        <f t="shared" si="429"/>
        <v>0</v>
      </c>
      <c r="AJ3050" s="122">
        <f>+C3050</f>
        <v>0</v>
      </c>
      <c r="AK3050" s="122" t="str">
        <f>IF(ISNA(VLOOKUP(postponeList!D3050,[1]Sheet!$A$2:$B$12,2,FALSE))," ",(VLOOKUP(postponeList!D3050,[1]Sheet!$A$2:$B$12,2,FALSE)))</f>
        <v xml:space="preserve"> </v>
      </c>
      <c r="AL3050" s="122" t="str">
        <f>IF(ISNA(VLOOKUP(E3050,[1]Sheet!$G$2:$H$40,2,FALSE))," ",VLOOKUP(E3050,[1]Sheet!$G$2:$H$40,2,FALSE))</f>
        <v xml:space="preserve"> </v>
      </c>
      <c r="AM3050" s="122" t="str">
        <f>IF(ISNA(VLOOKUP(G3050,[1]Sheet!$K$2:$L$159,2,FALSE))," ",(VLOOKUP(G3050,[1]Sheet!$K$2:$L$159,2,FALSE)))</f>
        <v xml:space="preserve"> </v>
      </c>
      <c r="AN3050" s="122" t="str">
        <f>IF(ISNA(VLOOKUP(I3050&amp;C3050,[1]Sheet!$D$2:$E$228,2,FALSE))," ",VLOOKUP(I3050&amp;C3050,[1]Sheet!$D$2:$E$228,2,FALSE))</f>
        <v xml:space="preserve"> </v>
      </c>
      <c r="AO3050" s="122" t="str">
        <f>+I3050&amp;C3050</f>
        <v/>
      </c>
      <c r="AP3050" s="122" t="str">
        <f>C3050&amp;D3050&amp;E3050&amp;G3050&amp;I3050&amp;O3050</f>
        <v/>
      </c>
      <c r="AQ3050" s="122" t="str">
        <f>B3050&amp;D3050&amp;N3050</f>
        <v/>
      </c>
      <c r="AR3050" s="123" t="str">
        <f>+D3050&amp;J3050</f>
        <v/>
      </c>
      <c r="AS3050" s="124" t="str">
        <f t="shared" si="430"/>
        <v/>
      </c>
      <c r="AT3050" s="125" t="str">
        <f t="shared" si="431"/>
        <v/>
      </c>
      <c r="AU3050" s="125" t="str">
        <f>IF(NOT(AT3050=""),VLOOKUP(AT3050,[1]PSI_Category!A:B,2,0),"")</f>
        <v/>
      </c>
      <c r="AV3050" s="167"/>
      <c r="AW3050" s="167"/>
      <c r="AX3050" s="167"/>
    </row>
    <row r="3051" spans="2:50" s="133" customFormat="1" ht="11.4" customHeight="1" x14ac:dyDescent="0.3">
      <c r="B3051" s="104"/>
      <c r="C3051" s="105"/>
      <c r="D3051" s="106"/>
      <c r="E3051" s="107"/>
      <c r="F3051" s="105"/>
      <c r="G3051" s="107"/>
      <c r="H3051" s="105"/>
      <c r="I3051" s="105"/>
      <c r="J3051" s="107"/>
      <c r="K3051" s="105"/>
      <c r="L3051" s="105"/>
      <c r="M3051" s="105"/>
      <c r="N3051" s="105"/>
      <c r="O3051" s="108"/>
      <c r="P3051" s="109"/>
      <c r="Q3051" s="110"/>
      <c r="R3051" s="110"/>
      <c r="S3051" s="110"/>
      <c r="T3051" s="110"/>
      <c r="U3051" s="111"/>
      <c r="V3051" s="111"/>
      <c r="W3051" s="112"/>
      <c r="X3051" s="113"/>
      <c r="Y3051" s="114"/>
      <c r="Z3051" s="115"/>
      <c r="AA3051" s="116"/>
      <c r="AB3051" s="117" t="b">
        <f t="shared" si="423"/>
        <v>0</v>
      </c>
      <c r="AC3051" s="117">
        <f t="shared" si="424"/>
        <v>0</v>
      </c>
      <c r="AD3051" s="118"/>
      <c r="AE3051" s="117" t="b">
        <f t="shared" si="425"/>
        <v>0</v>
      </c>
      <c r="AF3051" s="117">
        <f t="shared" si="426"/>
        <v>0</v>
      </c>
      <c r="AG3051" s="119">
        <f t="shared" si="427"/>
        <v>0</v>
      </c>
      <c r="AH3051" s="120" t="b">
        <f t="shared" si="428"/>
        <v>0</v>
      </c>
      <c r="AI3051" s="121">
        <f t="shared" si="429"/>
        <v>0</v>
      </c>
      <c r="AJ3051" s="122">
        <f>+C3051</f>
        <v>0</v>
      </c>
      <c r="AK3051" s="122" t="str">
        <f>IF(ISNA(VLOOKUP(postponeList!D3051,[1]Sheet!$A$2:$B$12,2,FALSE))," ",(VLOOKUP(postponeList!D3051,[1]Sheet!$A$2:$B$12,2,FALSE)))</f>
        <v xml:space="preserve"> </v>
      </c>
      <c r="AL3051" s="122" t="str">
        <f>IF(ISNA(VLOOKUP(E3051,[1]Sheet!$G$2:$H$40,2,FALSE))," ",VLOOKUP(E3051,[1]Sheet!$G$2:$H$40,2,FALSE))</f>
        <v xml:space="preserve"> </v>
      </c>
      <c r="AM3051" s="122" t="str">
        <f>IF(ISNA(VLOOKUP(G3051,[1]Sheet!$K$2:$L$159,2,FALSE))," ",(VLOOKUP(G3051,[1]Sheet!$K$2:$L$159,2,FALSE)))</f>
        <v xml:space="preserve"> </v>
      </c>
      <c r="AN3051" s="122" t="str">
        <f>IF(ISNA(VLOOKUP(I3051&amp;C3051,[1]Sheet!$D$2:$E$228,2,FALSE))," ",VLOOKUP(I3051&amp;C3051,[1]Sheet!$D$2:$E$228,2,FALSE))</f>
        <v xml:space="preserve"> </v>
      </c>
      <c r="AO3051" s="122" t="str">
        <f>+I3051&amp;C3051</f>
        <v/>
      </c>
      <c r="AP3051" s="122" t="str">
        <f>C3051&amp;D3051&amp;E3051&amp;G3051&amp;I3051&amp;O3051</f>
        <v/>
      </c>
      <c r="AQ3051" s="122" t="str">
        <f>B3051&amp;D3051&amp;N3051</f>
        <v/>
      </c>
      <c r="AR3051" s="123" t="str">
        <f>+D3051&amp;J3051</f>
        <v/>
      </c>
      <c r="AS3051" s="124" t="str">
        <f t="shared" si="430"/>
        <v/>
      </c>
      <c r="AT3051" s="125" t="str">
        <f t="shared" si="431"/>
        <v/>
      </c>
      <c r="AU3051" s="125" t="str">
        <f>IF(NOT(AT3051=""),VLOOKUP(AT3051,[1]PSI_Category!A:B,2,0),"")</f>
        <v/>
      </c>
      <c r="AV3051" s="167"/>
      <c r="AW3051" s="167"/>
      <c r="AX3051" s="167"/>
    </row>
    <row r="3052" spans="2:50" s="133" customFormat="1" ht="11.4" customHeight="1" x14ac:dyDescent="0.3">
      <c r="B3052" s="104"/>
      <c r="C3052" s="105"/>
      <c r="D3052" s="106"/>
      <c r="E3052" s="107"/>
      <c r="F3052" s="105"/>
      <c r="G3052" s="107"/>
      <c r="H3052" s="105"/>
      <c r="I3052" s="105"/>
      <c r="J3052" s="107"/>
      <c r="K3052" s="105"/>
      <c r="L3052" s="105"/>
      <c r="M3052" s="105"/>
      <c r="N3052" s="105"/>
      <c r="O3052" s="105"/>
      <c r="P3052" s="109"/>
      <c r="Q3052" s="110"/>
      <c r="R3052" s="110"/>
      <c r="S3052" s="110"/>
      <c r="T3052" s="110"/>
      <c r="U3052" s="111"/>
      <c r="V3052" s="111"/>
      <c r="W3052" s="112"/>
      <c r="X3052" s="113"/>
      <c r="Y3052" s="114"/>
      <c r="Z3052" s="115"/>
      <c r="AA3052" s="116"/>
      <c r="AB3052" s="117" t="b">
        <f t="shared" si="423"/>
        <v>0</v>
      </c>
      <c r="AC3052" s="117">
        <f t="shared" si="424"/>
        <v>0</v>
      </c>
      <c r="AD3052" s="118"/>
      <c r="AE3052" s="117" t="b">
        <f t="shared" si="425"/>
        <v>0</v>
      </c>
      <c r="AF3052" s="117">
        <f t="shared" si="426"/>
        <v>0</v>
      </c>
      <c r="AG3052" s="119">
        <f t="shared" si="427"/>
        <v>0</v>
      </c>
      <c r="AH3052" s="120" t="b">
        <f t="shared" si="428"/>
        <v>0</v>
      </c>
      <c r="AI3052" s="121">
        <f t="shared" si="429"/>
        <v>0</v>
      </c>
      <c r="AJ3052" s="122">
        <f>+C3052</f>
        <v>0</v>
      </c>
      <c r="AK3052" s="122" t="str">
        <f>IF(ISNA(VLOOKUP(postponeList!D3052,[1]Sheet!$A$2:$B$12,2,FALSE))," ",(VLOOKUP(postponeList!D3052,[1]Sheet!$A$2:$B$12,2,FALSE)))</f>
        <v xml:space="preserve"> </v>
      </c>
      <c r="AL3052" s="122" t="str">
        <f>IF(ISNA(VLOOKUP(E3052,[1]Sheet!$G$2:$H$40,2,FALSE))," ",VLOOKUP(E3052,[1]Sheet!$G$2:$H$40,2,FALSE))</f>
        <v xml:space="preserve"> </v>
      </c>
      <c r="AM3052" s="122" t="str">
        <f>IF(ISNA(VLOOKUP(G3052,[1]Sheet!$K$2:$L$159,2,FALSE))," ",(VLOOKUP(G3052,[1]Sheet!$K$2:$L$159,2,FALSE)))</f>
        <v xml:space="preserve"> </v>
      </c>
      <c r="AN3052" s="122" t="str">
        <f>IF(ISNA(VLOOKUP(I3052&amp;C3052,[1]Sheet!$D$2:$E$228,2,FALSE))," ",VLOOKUP(I3052&amp;C3052,[1]Sheet!$D$2:$E$228,2,FALSE))</f>
        <v xml:space="preserve"> </v>
      </c>
      <c r="AO3052" s="122" t="str">
        <f>+I3052&amp;C3052</f>
        <v/>
      </c>
      <c r="AP3052" s="122" t="str">
        <f>C3052&amp;D3052&amp;E3052&amp;G3052&amp;I3052&amp;O3052</f>
        <v/>
      </c>
      <c r="AQ3052" s="122" t="str">
        <f>B3052&amp;D3052&amp;N3052</f>
        <v/>
      </c>
      <c r="AR3052" s="123" t="str">
        <f>+D3052&amp;J3052</f>
        <v/>
      </c>
      <c r="AS3052" s="124" t="str">
        <f t="shared" si="430"/>
        <v/>
      </c>
      <c r="AT3052" s="125" t="str">
        <f t="shared" si="431"/>
        <v/>
      </c>
      <c r="AU3052" s="125" t="str">
        <f>IF(NOT(AT3052=""),VLOOKUP(AT3052,[1]PSI_Category!A:B,2,0),"")</f>
        <v/>
      </c>
      <c r="AV3052" s="167"/>
      <c r="AW3052" s="167"/>
      <c r="AX3052" s="167"/>
    </row>
    <row r="3053" spans="2:50" s="133" customFormat="1" ht="11.4" customHeight="1" x14ac:dyDescent="0.3">
      <c r="B3053" s="104"/>
      <c r="C3053" s="105"/>
      <c r="D3053" s="106"/>
      <c r="E3053" s="107"/>
      <c r="F3053" s="105"/>
      <c r="G3053" s="107"/>
      <c r="H3053" s="105"/>
      <c r="I3053" s="105"/>
      <c r="J3053" s="107"/>
      <c r="K3053" s="105"/>
      <c r="L3053" s="105"/>
      <c r="M3053" s="105"/>
      <c r="N3053" s="105"/>
      <c r="O3053" s="131"/>
      <c r="P3053" s="109"/>
      <c r="Q3053" s="110"/>
      <c r="R3053" s="110"/>
      <c r="S3053" s="110"/>
      <c r="T3053" s="110"/>
      <c r="U3053" s="111"/>
      <c r="V3053" s="111"/>
      <c r="W3053" s="112"/>
      <c r="X3053" s="113"/>
      <c r="Y3053" s="114"/>
      <c r="Z3053" s="115"/>
      <c r="AA3053" s="116"/>
      <c r="AB3053" s="117" t="b">
        <f t="shared" si="423"/>
        <v>0</v>
      </c>
      <c r="AC3053" s="117">
        <f t="shared" si="424"/>
        <v>0</v>
      </c>
      <c r="AD3053" s="118"/>
      <c r="AE3053" s="117" t="b">
        <f t="shared" si="425"/>
        <v>0</v>
      </c>
      <c r="AF3053" s="117">
        <f t="shared" si="426"/>
        <v>0</v>
      </c>
      <c r="AG3053" s="119">
        <f t="shared" si="427"/>
        <v>0</v>
      </c>
      <c r="AH3053" s="120" t="b">
        <f t="shared" si="428"/>
        <v>0</v>
      </c>
      <c r="AI3053" s="121">
        <f t="shared" si="429"/>
        <v>0</v>
      </c>
      <c r="AJ3053" s="122">
        <f>+C3053</f>
        <v>0</v>
      </c>
      <c r="AK3053" s="122" t="str">
        <f>IF(ISNA(VLOOKUP(postponeList!D3053,[1]Sheet!$A$2:$B$12,2,FALSE))," ",(VLOOKUP(postponeList!D3053,[1]Sheet!$A$2:$B$12,2,FALSE)))</f>
        <v xml:space="preserve"> </v>
      </c>
      <c r="AL3053" s="122" t="str">
        <f>IF(ISNA(VLOOKUP(E3053,[1]Sheet!$G$2:$H$40,2,FALSE))," ",VLOOKUP(E3053,[1]Sheet!$G$2:$H$40,2,FALSE))</f>
        <v xml:space="preserve"> </v>
      </c>
      <c r="AM3053" s="122" t="str">
        <f>IF(ISNA(VLOOKUP(G3053,[1]Sheet!$K$2:$L$159,2,FALSE))," ",(VLOOKUP(G3053,[1]Sheet!$K$2:$L$159,2,FALSE)))</f>
        <v xml:space="preserve"> </v>
      </c>
      <c r="AN3053" s="122" t="str">
        <f>IF(ISNA(VLOOKUP(I3053&amp;C3053,[1]Sheet!$D$2:$E$228,2,FALSE))," ",VLOOKUP(I3053&amp;C3053,[1]Sheet!$D$2:$E$228,2,FALSE))</f>
        <v xml:space="preserve"> </v>
      </c>
      <c r="AO3053" s="122" t="str">
        <f>+I3053&amp;C3053</f>
        <v/>
      </c>
      <c r="AP3053" s="122" t="str">
        <f>C3053&amp;D3053&amp;E3053&amp;G3053&amp;I3053&amp;O3053</f>
        <v/>
      </c>
      <c r="AQ3053" s="122" t="str">
        <f>B3053&amp;D3053&amp;N3053</f>
        <v/>
      </c>
      <c r="AR3053" s="123" t="str">
        <f>+D3053&amp;J3053</f>
        <v/>
      </c>
      <c r="AS3053" s="124" t="str">
        <f t="shared" si="430"/>
        <v/>
      </c>
      <c r="AT3053" s="125" t="str">
        <f t="shared" si="431"/>
        <v/>
      </c>
      <c r="AU3053" s="125" t="str">
        <f>IF(NOT(AT3053=""),VLOOKUP(AT3053,[1]PSI_Category!A:B,2,0),"")</f>
        <v/>
      </c>
      <c r="AV3053" s="167"/>
      <c r="AW3053" s="167"/>
      <c r="AX3053" s="167"/>
    </row>
    <row r="3054" spans="2:50" s="133" customFormat="1" ht="11.4" customHeight="1" x14ac:dyDescent="0.3">
      <c r="B3054" s="104"/>
      <c r="C3054" s="105"/>
      <c r="D3054" s="106"/>
      <c r="E3054" s="107"/>
      <c r="F3054" s="105"/>
      <c r="G3054" s="107"/>
      <c r="H3054" s="105"/>
      <c r="I3054" s="105"/>
      <c r="J3054" s="107"/>
      <c r="K3054" s="105"/>
      <c r="L3054" s="105"/>
      <c r="M3054" s="105"/>
      <c r="N3054" s="105"/>
      <c r="O3054" s="105"/>
      <c r="P3054" s="109"/>
      <c r="Q3054" s="110"/>
      <c r="R3054" s="110"/>
      <c r="S3054" s="110"/>
      <c r="T3054" s="110"/>
      <c r="U3054" s="111"/>
      <c r="V3054" s="111"/>
      <c r="W3054" s="112"/>
      <c r="X3054" s="113"/>
      <c r="Y3054" s="114"/>
      <c r="Z3054" s="115"/>
      <c r="AA3054" s="116"/>
      <c r="AB3054" s="117" t="b">
        <f t="shared" si="423"/>
        <v>0</v>
      </c>
      <c r="AC3054" s="117">
        <f t="shared" si="424"/>
        <v>0</v>
      </c>
      <c r="AD3054" s="118"/>
      <c r="AE3054" s="117" t="b">
        <f t="shared" si="425"/>
        <v>0</v>
      </c>
      <c r="AF3054" s="117">
        <f t="shared" si="426"/>
        <v>0</v>
      </c>
      <c r="AG3054" s="119">
        <f t="shared" si="427"/>
        <v>0</v>
      </c>
      <c r="AH3054" s="120" t="b">
        <f t="shared" si="428"/>
        <v>0</v>
      </c>
      <c r="AI3054" s="121">
        <f t="shared" si="429"/>
        <v>0</v>
      </c>
      <c r="AJ3054" s="122">
        <f>+C3054</f>
        <v>0</v>
      </c>
      <c r="AK3054" s="122" t="str">
        <f>IF(ISNA(VLOOKUP(postponeList!D3054,[1]Sheet!$A$2:$B$12,2,FALSE))," ",(VLOOKUP(postponeList!D3054,[1]Sheet!$A$2:$B$12,2,FALSE)))</f>
        <v xml:space="preserve"> </v>
      </c>
      <c r="AL3054" s="122" t="str">
        <f>IF(ISNA(VLOOKUP(E3054,[1]Sheet!$G$2:$H$40,2,FALSE))," ",VLOOKUP(E3054,[1]Sheet!$G$2:$H$40,2,FALSE))</f>
        <v xml:space="preserve"> </v>
      </c>
      <c r="AM3054" s="122" t="str">
        <f>IF(ISNA(VLOOKUP(G3054,[1]Sheet!$K$2:$L$159,2,FALSE))," ",(VLOOKUP(G3054,[1]Sheet!$K$2:$L$159,2,FALSE)))</f>
        <v xml:space="preserve"> </v>
      </c>
      <c r="AN3054" s="122" t="str">
        <f>IF(ISNA(VLOOKUP(I3054&amp;C3054,[1]Sheet!$D$2:$E$228,2,FALSE))," ",VLOOKUP(I3054&amp;C3054,[1]Sheet!$D$2:$E$228,2,FALSE))</f>
        <v xml:space="preserve"> </v>
      </c>
      <c r="AO3054" s="122" t="str">
        <f>+I3054&amp;C3054</f>
        <v/>
      </c>
      <c r="AP3054" s="122" t="str">
        <f>C3054&amp;D3054&amp;E3054&amp;G3054&amp;I3054&amp;O3054</f>
        <v/>
      </c>
      <c r="AQ3054" s="122" t="str">
        <f>B3054&amp;D3054&amp;N3054</f>
        <v/>
      </c>
      <c r="AR3054" s="123" t="str">
        <f>+D3054&amp;J3054</f>
        <v/>
      </c>
      <c r="AS3054" s="124" t="str">
        <f t="shared" si="430"/>
        <v/>
      </c>
      <c r="AT3054" s="125" t="str">
        <f t="shared" si="431"/>
        <v/>
      </c>
      <c r="AU3054" s="125" t="str">
        <f>IF(NOT(AT3054=""),VLOOKUP(AT3054,[1]PSI_Category!A:B,2,0),"")</f>
        <v/>
      </c>
      <c r="AV3054" s="167"/>
      <c r="AW3054" s="167"/>
      <c r="AX3054" s="167"/>
    </row>
    <row r="3055" spans="2:50" s="133" customFormat="1" ht="11.4" customHeight="1" x14ac:dyDescent="0.3">
      <c r="B3055" s="104"/>
      <c r="C3055" s="105"/>
      <c r="D3055" s="106"/>
      <c r="E3055" s="107"/>
      <c r="F3055" s="105"/>
      <c r="G3055" s="107"/>
      <c r="H3055" s="105"/>
      <c r="I3055" s="105"/>
      <c r="J3055" s="107"/>
      <c r="K3055" s="105"/>
      <c r="L3055" s="105"/>
      <c r="M3055" s="105"/>
      <c r="N3055" s="105"/>
      <c r="O3055" s="105"/>
      <c r="P3055" s="109"/>
      <c r="Q3055" s="110"/>
      <c r="R3055" s="110"/>
      <c r="S3055" s="110"/>
      <c r="T3055" s="110"/>
      <c r="U3055" s="111"/>
      <c r="V3055" s="111"/>
      <c r="W3055" s="112"/>
      <c r="X3055" s="113"/>
      <c r="Y3055" s="114"/>
      <c r="Z3055" s="115"/>
      <c r="AA3055" s="116"/>
      <c r="AB3055" s="117" t="b">
        <f t="shared" si="423"/>
        <v>0</v>
      </c>
      <c r="AC3055" s="117">
        <f t="shared" si="424"/>
        <v>0</v>
      </c>
      <c r="AD3055" s="118"/>
      <c r="AE3055" s="117" t="b">
        <f t="shared" si="425"/>
        <v>0</v>
      </c>
      <c r="AF3055" s="117">
        <f t="shared" si="426"/>
        <v>0</v>
      </c>
      <c r="AG3055" s="119">
        <f t="shared" si="427"/>
        <v>0</v>
      </c>
      <c r="AH3055" s="120" t="b">
        <f t="shared" si="428"/>
        <v>0</v>
      </c>
      <c r="AI3055" s="121">
        <f t="shared" si="429"/>
        <v>0</v>
      </c>
      <c r="AJ3055" s="122">
        <f>+C3055</f>
        <v>0</v>
      </c>
      <c r="AK3055" s="122" t="str">
        <f>IF(ISNA(VLOOKUP(postponeList!D3055,[1]Sheet!$A$2:$B$12,2,FALSE))," ",(VLOOKUP(postponeList!D3055,[1]Sheet!$A$2:$B$12,2,FALSE)))</f>
        <v xml:space="preserve"> </v>
      </c>
      <c r="AL3055" s="122" t="str">
        <f>IF(ISNA(VLOOKUP(E3055,[1]Sheet!$G$2:$H$40,2,FALSE))," ",VLOOKUP(E3055,[1]Sheet!$G$2:$H$40,2,FALSE))</f>
        <v xml:space="preserve"> </v>
      </c>
      <c r="AM3055" s="122" t="str">
        <f>IF(ISNA(VLOOKUP(G3055,[1]Sheet!$K$2:$L$159,2,FALSE))," ",(VLOOKUP(G3055,[1]Sheet!$K$2:$L$159,2,FALSE)))</f>
        <v xml:space="preserve"> </v>
      </c>
      <c r="AN3055" s="122" t="str">
        <f>IF(ISNA(VLOOKUP(I3055&amp;C3055,[1]Sheet!$D$2:$E$228,2,FALSE))," ",VLOOKUP(I3055&amp;C3055,[1]Sheet!$D$2:$E$228,2,FALSE))</f>
        <v xml:space="preserve"> </v>
      </c>
      <c r="AO3055" s="122" t="str">
        <f>+I3055&amp;C3055</f>
        <v/>
      </c>
      <c r="AP3055" s="122" t="str">
        <f>C3055&amp;D3055&amp;E3055&amp;G3055&amp;I3055&amp;O3055</f>
        <v/>
      </c>
      <c r="AQ3055" s="122" t="str">
        <f>B3055&amp;D3055&amp;N3055</f>
        <v/>
      </c>
      <c r="AR3055" s="123" t="str">
        <f>+D3055&amp;J3055</f>
        <v/>
      </c>
      <c r="AS3055" s="124" t="str">
        <f t="shared" si="430"/>
        <v/>
      </c>
      <c r="AT3055" s="125" t="str">
        <f t="shared" si="431"/>
        <v/>
      </c>
      <c r="AU3055" s="125" t="str">
        <f>IF(NOT(AT3055=""),VLOOKUP(AT3055,[1]PSI_Category!A:B,2,0),"")</f>
        <v/>
      </c>
      <c r="AV3055" s="167"/>
      <c r="AW3055" s="167"/>
      <c r="AX3055" s="167"/>
    </row>
    <row r="3056" spans="2:50" s="133" customFormat="1" ht="11.4" customHeight="1" x14ac:dyDescent="0.3">
      <c r="B3056" s="104"/>
      <c r="C3056" s="105"/>
      <c r="D3056" s="106"/>
      <c r="E3056" s="107"/>
      <c r="F3056" s="105"/>
      <c r="G3056" s="107"/>
      <c r="H3056" s="105"/>
      <c r="I3056" s="105"/>
      <c r="J3056" s="107"/>
      <c r="K3056" s="105"/>
      <c r="L3056" s="105"/>
      <c r="M3056" s="105"/>
      <c r="N3056" s="105"/>
      <c r="O3056" s="131"/>
      <c r="P3056" s="109"/>
      <c r="Q3056" s="110"/>
      <c r="R3056" s="110"/>
      <c r="S3056" s="110"/>
      <c r="T3056" s="110"/>
      <c r="U3056" s="111"/>
      <c r="V3056" s="111"/>
      <c r="W3056" s="112"/>
      <c r="X3056" s="113"/>
      <c r="Y3056" s="114"/>
      <c r="Z3056" s="115"/>
      <c r="AA3056" s="116"/>
      <c r="AB3056" s="117" t="b">
        <f t="shared" si="423"/>
        <v>0</v>
      </c>
      <c r="AC3056" s="117">
        <f t="shared" si="424"/>
        <v>0</v>
      </c>
      <c r="AD3056" s="118"/>
      <c r="AE3056" s="117" t="b">
        <f t="shared" si="425"/>
        <v>0</v>
      </c>
      <c r="AF3056" s="117">
        <f t="shared" si="426"/>
        <v>0</v>
      </c>
      <c r="AG3056" s="119">
        <f t="shared" si="427"/>
        <v>0</v>
      </c>
      <c r="AH3056" s="120" t="b">
        <f t="shared" si="428"/>
        <v>0</v>
      </c>
      <c r="AI3056" s="121">
        <f t="shared" si="429"/>
        <v>0</v>
      </c>
      <c r="AJ3056" s="122">
        <f>+C3056</f>
        <v>0</v>
      </c>
      <c r="AK3056" s="122" t="str">
        <f>IF(ISNA(VLOOKUP(postponeList!D3056,[1]Sheet!$A$2:$B$12,2,FALSE))," ",(VLOOKUP(postponeList!D3056,[1]Sheet!$A$2:$B$12,2,FALSE)))</f>
        <v xml:space="preserve"> </v>
      </c>
      <c r="AL3056" s="122" t="str">
        <f>IF(ISNA(VLOOKUP(E3056,[1]Sheet!$G$2:$H$40,2,FALSE))," ",VLOOKUP(E3056,[1]Sheet!$G$2:$H$40,2,FALSE))</f>
        <v xml:space="preserve"> </v>
      </c>
      <c r="AM3056" s="122" t="str">
        <f>IF(ISNA(VLOOKUP(G3056,[1]Sheet!$K$2:$L$159,2,FALSE))," ",(VLOOKUP(G3056,[1]Sheet!$K$2:$L$159,2,FALSE)))</f>
        <v xml:space="preserve"> </v>
      </c>
      <c r="AN3056" s="122" t="str">
        <f>IF(ISNA(VLOOKUP(I3056&amp;C3056,[1]Sheet!$D$2:$E$228,2,FALSE))," ",VLOOKUP(I3056&amp;C3056,[1]Sheet!$D$2:$E$228,2,FALSE))</f>
        <v xml:space="preserve"> </v>
      </c>
      <c r="AO3056" s="122" t="str">
        <f>+I3056&amp;C3056</f>
        <v/>
      </c>
      <c r="AP3056" s="122" t="str">
        <f>C3056&amp;D3056&amp;E3056&amp;G3056&amp;I3056&amp;O3056</f>
        <v/>
      </c>
      <c r="AQ3056" s="122" t="str">
        <f>B3056&amp;D3056&amp;N3056</f>
        <v/>
      </c>
      <c r="AR3056" s="123" t="str">
        <f>+D3056&amp;J3056</f>
        <v/>
      </c>
      <c r="AS3056" s="124" t="str">
        <f t="shared" si="430"/>
        <v/>
      </c>
      <c r="AT3056" s="125" t="str">
        <f t="shared" si="431"/>
        <v/>
      </c>
      <c r="AU3056" s="125" t="str">
        <f>IF(NOT(AT3056=""),VLOOKUP(AT3056,[1]PSI_Category!A:B,2,0),"")</f>
        <v/>
      </c>
      <c r="AV3056" s="167"/>
      <c r="AW3056" s="167"/>
      <c r="AX3056" s="167"/>
    </row>
    <row r="3057" spans="2:50" s="133" customFormat="1" ht="11.4" customHeight="1" x14ac:dyDescent="0.3">
      <c r="B3057" s="104"/>
      <c r="C3057" s="105"/>
      <c r="D3057" s="106"/>
      <c r="E3057" s="107"/>
      <c r="F3057" s="105"/>
      <c r="G3057" s="107"/>
      <c r="H3057" s="105"/>
      <c r="I3057" s="105"/>
      <c r="J3057" s="107"/>
      <c r="K3057" s="105"/>
      <c r="L3057" s="105"/>
      <c r="M3057" s="105"/>
      <c r="N3057" s="105"/>
      <c r="O3057" s="131"/>
      <c r="P3057" s="109"/>
      <c r="Q3057" s="110"/>
      <c r="R3057" s="110"/>
      <c r="S3057" s="110"/>
      <c r="T3057" s="110"/>
      <c r="U3057" s="111"/>
      <c r="V3057" s="111"/>
      <c r="W3057" s="112"/>
      <c r="X3057" s="113"/>
      <c r="Y3057" s="114"/>
      <c r="Z3057" s="115"/>
      <c r="AA3057" s="116"/>
      <c r="AB3057" s="117" t="b">
        <f t="shared" si="423"/>
        <v>0</v>
      </c>
      <c r="AC3057" s="117">
        <f t="shared" si="424"/>
        <v>0</v>
      </c>
      <c r="AD3057" s="118"/>
      <c r="AE3057" s="117" t="b">
        <f t="shared" si="425"/>
        <v>0</v>
      </c>
      <c r="AF3057" s="117">
        <f t="shared" si="426"/>
        <v>0</v>
      </c>
      <c r="AG3057" s="119">
        <f t="shared" si="427"/>
        <v>0</v>
      </c>
      <c r="AH3057" s="120" t="b">
        <f t="shared" si="428"/>
        <v>0</v>
      </c>
      <c r="AI3057" s="121">
        <f t="shared" si="429"/>
        <v>0</v>
      </c>
      <c r="AJ3057" s="122">
        <f>+C3057</f>
        <v>0</v>
      </c>
      <c r="AK3057" s="122" t="str">
        <f>IF(ISNA(VLOOKUP(postponeList!D3057,[1]Sheet!$A$2:$B$12,2,FALSE))," ",(VLOOKUP(postponeList!D3057,[1]Sheet!$A$2:$B$12,2,FALSE)))</f>
        <v xml:space="preserve"> </v>
      </c>
      <c r="AL3057" s="122" t="str">
        <f>IF(ISNA(VLOOKUP(E3057,[1]Sheet!$G$2:$H$40,2,FALSE))," ",VLOOKUP(E3057,[1]Sheet!$G$2:$H$40,2,FALSE))</f>
        <v xml:space="preserve"> </v>
      </c>
      <c r="AM3057" s="122" t="str">
        <f>IF(ISNA(VLOOKUP(G3057,[1]Sheet!$K$2:$L$159,2,FALSE))," ",(VLOOKUP(G3057,[1]Sheet!$K$2:$L$159,2,FALSE)))</f>
        <v xml:space="preserve"> </v>
      </c>
      <c r="AN3057" s="122" t="str">
        <f>IF(ISNA(VLOOKUP(I3057&amp;C3057,[1]Sheet!$D$2:$E$228,2,FALSE))," ",VLOOKUP(I3057&amp;C3057,[1]Sheet!$D$2:$E$228,2,FALSE))</f>
        <v xml:space="preserve"> </v>
      </c>
      <c r="AO3057" s="122" t="str">
        <f>+I3057&amp;C3057</f>
        <v/>
      </c>
      <c r="AP3057" s="122" t="str">
        <f>C3057&amp;D3057&amp;E3057&amp;G3057&amp;I3057&amp;O3057</f>
        <v/>
      </c>
      <c r="AQ3057" s="122" t="str">
        <f>B3057&amp;D3057&amp;N3057</f>
        <v/>
      </c>
      <c r="AR3057" s="123" t="str">
        <f>+D3057&amp;J3057</f>
        <v/>
      </c>
      <c r="AS3057" s="124" t="str">
        <f t="shared" si="430"/>
        <v/>
      </c>
      <c r="AT3057" s="125" t="str">
        <f t="shared" si="431"/>
        <v/>
      </c>
      <c r="AU3057" s="125" t="str">
        <f>IF(NOT(AT3057=""),VLOOKUP(AT3057,[1]PSI_Category!A:B,2,0),"")</f>
        <v/>
      </c>
      <c r="AV3057" s="167"/>
      <c r="AW3057" s="167"/>
      <c r="AX3057" s="167"/>
    </row>
    <row r="3058" spans="2:50" s="133" customFormat="1" ht="11.4" customHeight="1" x14ac:dyDescent="0.3">
      <c r="B3058" s="104"/>
      <c r="C3058" s="105"/>
      <c r="D3058" s="106"/>
      <c r="E3058" s="107"/>
      <c r="F3058" s="105"/>
      <c r="G3058" s="107"/>
      <c r="H3058" s="105"/>
      <c r="I3058" s="105"/>
      <c r="J3058" s="107"/>
      <c r="K3058" s="105"/>
      <c r="L3058" s="105"/>
      <c r="M3058" s="105"/>
      <c r="N3058" s="105"/>
      <c r="O3058" s="131"/>
      <c r="P3058" s="109"/>
      <c r="Q3058" s="110"/>
      <c r="R3058" s="110"/>
      <c r="S3058" s="110"/>
      <c r="T3058" s="110"/>
      <c r="U3058" s="111"/>
      <c r="V3058" s="111"/>
      <c r="W3058" s="112"/>
      <c r="X3058" s="113"/>
      <c r="Y3058" s="114"/>
      <c r="Z3058" s="115"/>
      <c r="AA3058" s="116"/>
      <c r="AB3058" s="117" t="b">
        <f t="shared" si="423"/>
        <v>0</v>
      </c>
      <c r="AC3058" s="117">
        <f t="shared" si="424"/>
        <v>0</v>
      </c>
      <c r="AD3058" s="118"/>
      <c r="AE3058" s="117" t="b">
        <f t="shared" si="425"/>
        <v>0</v>
      </c>
      <c r="AF3058" s="117">
        <f t="shared" si="426"/>
        <v>0</v>
      </c>
      <c r="AG3058" s="119">
        <f t="shared" si="427"/>
        <v>0</v>
      </c>
      <c r="AH3058" s="120" t="b">
        <f t="shared" si="428"/>
        <v>0</v>
      </c>
      <c r="AI3058" s="121">
        <f t="shared" si="429"/>
        <v>0</v>
      </c>
      <c r="AJ3058" s="122">
        <f>+C3058</f>
        <v>0</v>
      </c>
      <c r="AK3058" s="122" t="str">
        <f>IF(ISNA(VLOOKUP(postponeList!D3058,[1]Sheet!$A$2:$B$12,2,FALSE))," ",(VLOOKUP(postponeList!D3058,[1]Sheet!$A$2:$B$12,2,FALSE)))</f>
        <v xml:space="preserve"> </v>
      </c>
      <c r="AL3058" s="122" t="str">
        <f>IF(ISNA(VLOOKUP(E3058,[1]Sheet!$G$2:$H$40,2,FALSE))," ",VLOOKUP(E3058,[1]Sheet!$G$2:$H$40,2,FALSE))</f>
        <v xml:space="preserve"> </v>
      </c>
      <c r="AM3058" s="122" t="str">
        <f>IF(ISNA(VLOOKUP(G3058,[1]Sheet!$K$2:$L$159,2,FALSE))," ",(VLOOKUP(G3058,[1]Sheet!$K$2:$L$159,2,FALSE)))</f>
        <v xml:space="preserve"> </v>
      </c>
      <c r="AN3058" s="122" t="str">
        <f>IF(ISNA(VLOOKUP(I3058&amp;C3058,[1]Sheet!$D$2:$E$228,2,FALSE))," ",VLOOKUP(I3058&amp;C3058,[1]Sheet!$D$2:$E$228,2,FALSE))</f>
        <v xml:space="preserve"> </v>
      </c>
      <c r="AO3058" s="122" t="str">
        <f>+I3058&amp;C3058</f>
        <v/>
      </c>
      <c r="AP3058" s="122" t="str">
        <f>C3058&amp;D3058&amp;E3058&amp;G3058&amp;I3058&amp;O3058</f>
        <v/>
      </c>
      <c r="AQ3058" s="122" t="str">
        <f>B3058&amp;D3058&amp;N3058</f>
        <v/>
      </c>
      <c r="AR3058" s="123" t="str">
        <f>+D3058&amp;J3058</f>
        <v/>
      </c>
      <c r="AS3058" s="124" t="str">
        <f t="shared" si="430"/>
        <v/>
      </c>
      <c r="AT3058" s="125" t="str">
        <f t="shared" si="431"/>
        <v/>
      </c>
      <c r="AU3058" s="125" t="str">
        <f>IF(NOT(AT3058=""),VLOOKUP(AT3058,[1]PSI_Category!A:B,2,0),"")</f>
        <v/>
      </c>
      <c r="AV3058" s="167"/>
      <c r="AW3058" s="167"/>
      <c r="AX3058" s="167"/>
    </row>
    <row r="3059" spans="2:50" s="133" customFormat="1" ht="11.4" customHeight="1" x14ac:dyDescent="0.3">
      <c r="B3059" s="104"/>
      <c r="C3059" s="105"/>
      <c r="D3059" s="106"/>
      <c r="E3059" s="107"/>
      <c r="F3059" s="105"/>
      <c r="G3059" s="107"/>
      <c r="H3059" s="105"/>
      <c r="I3059" s="105"/>
      <c r="J3059" s="107"/>
      <c r="K3059" s="105"/>
      <c r="L3059" s="105"/>
      <c r="M3059" s="105"/>
      <c r="N3059" s="105"/>
      <c r="O3059" s="131"/>
      <c r="P3059" s="109"/>
      <c r="Q3059" s="110"/>
      <c r="R3059" s="110"/>
      <c r="S3059" s="110"/>
      <c r="T3059" s="110"/>
      <c r="U3059" s="111"/>
      <c r="V3059" s="111"/>
      <c r="W3059" s="112"/>
      <c r="X3059" s="113"/>
      <c r="Y3059" s="114"/>
      <c r="Z3059" s="115"/>
      <c r="AA3059" s="116"/>
      <c r="AB3059" s="117" t="b">
        <f t="shared" si="423"/>
        <v>0</v>
      </c>
      <c r="AC3059" s="117">
        <f t="shared" si="424"/>
        <v>0</v>
      </c>
      <c r="AD3059" s="118"/>
      <c r="AE3059" s="117" t="b">
        <f t="shared" si="425"/>
        <v>0</v>
      </c>
      <c r="AF3059" s="117">
        <f t="shared" si="426"/>
        <v>0</v>
      </c>
      <c r="AG3059" s="119">
        <f t="shared" si="427"/>
        <v>0</v>
      </c>
      <c r="AH3059" s="120" t="b">
        <f t="shared" si="428"/>
        <v>0</v>
      </c>
      <c r="AI3059" s="121">
        <f t="shared" si="429"/>
        <v>0</v>
      </c>
      <c r="AJ3059" s="122">
        <f>+C3059</f>
        <v>0</v>
      </c>
      <c r="AK3059" s="122" t="str">
        <f>IF(ISNA(VLOOKUP(postponeList!D3059,[1]Sheet!$A$2:$B$12,2,FALSE))," ",(VLOOKUP(postponeList!D3059,[1]Sheet!$A$2:$B$12,2,FALSE)))</f>
        <v xml:space="preserve"> </v>
      </c>
      <c r="AL3059" s="122" t="str">
        <f>IF(ISNA(VLOOKUP(E3059,[1]Sheet!$G$2:$H$40,2,FALSE))," ",VLOOKUP(E3059,[1]Sheet!$G$2:$H$40,2,FALSE))</f>
        <v xml:space="preserve"> </v>
      </c>
      <c r="AM3059" s="122" t="str">
        <f>IF(ISNA(VLOOKUP(G3059,[1]Sheet!$K$2:$L$159,2,FALSE))," ",(VLOOKUP(G3059,[1]Sheet!$K$2:$L$159,2,FALSE)))</f>
        <v xml:space="preserve"> </v>
      </c>
      <c r="AN3059" s="122" t="str">
        <f>IF(ISNA(VLOOKUP(I3059&amp;C3059,[1]Sheet!$D$2:$E$228,2,FALSE))," ",VLOOKUP(I3059&amp;C3059,[1]Sheet!$D$2:$E$228,2,FALSE))</f>
        <v xml:space="preserve"> </v>
      </c>
      <c r="AO3059" s="122" t="str">
        <f>+I3059&amp;C3059</f>
        <v/>
      </c>
      <c r="AP3059" s="122" t="str">
        <f>C3059&amp;D3059&amp;E3059&amp;G3059&amp;I3059&amp;O3059</f>
        <v/>
      </c>
      <c r="AQ3059" s="122" t="str">
        <f>B3059&amp;D3059&amp;N3059</f>
        <v/>
      </c>
      <c r="AR3059" s="123" t="str">
        <f>+D3059&amp;J3059</f>
        <v/>
      </c>
      <c r="AS3059" s="124" t="str">
        <f t="shared" si="430"/>
        <v/>
      </c>
      <c r="AT3059" s="125" t="str">
        <f t="shared" si="431"/>
        <v/>
      </c>
      <c r="AU3059" s="125" t="str">
        <f>IF(NOT(AT3059=""),VLOOKUP(AT3059,[1]PSI_Category!A:B,2,0),"")</f>
        <v/>
      </c>
      <c r="AV3059" s="167"/>
      <c r="AW3059" s="167"/>
      <c r="AX3059" s="167"/>
    </row>
    <row r="3060" spans="2:50" s="133" customFormat="1" ht="11.4" customHeight="1" x14ac:dyDescent="0.3">
      <c r="B3060" s="104"/>
      <c r="C3060" s="105"/>
      <c r="D3060" s="106"/>
      <c r="E3060" s="107"/>
      <c r="F3060" s="105"/>
      <c r="G3060" s="107"/>
      <c r="H3060" s="105"/>
      <c r="I3060" s="105"/>
      <c r="J3060" s="107"/>
      <c r="K3060" s="105"/>
      <c r="L3060" s="105"/>
      <c r="M3060" s="105"/>
      <c r="N3060" s="105"/>
      <c r="O3060" s="131"/>
      <c r="P3060" s="109"/>
      <c r="Q3060" s="110"/>
      <c r="R3060" s="110"/>
      <c r="S3060" s="110"/>
      <c r="T3060" s="110"/>
      <c r="U3060" s="111"/>
      <c r="V3060" s="111"/>
      <c r="W3060" s="112"/>
      <c r="X3060" s="113"/>
      <c r="Y3060" s="114"/>
      <c r="Z3060" s="115"/>
      <c r="AA3060" s="116"/>
      <c r="AB3060" s="117" t="b">
        <f t="shared" si="423"/>
        <v>0</v>
      </c>
      <c r="AC3060" s="117">
        <f t="shared" si="424"/>
        <v>0</v>
      </c>
      <c r="AD3060" s="118"/>
      <c r="AE3060" s="117" t="b">
        <f t="shared" si="425"/>
        <v>0</v>
      </c>
      <c r="AF3060" s="117">
        <f t="shared" si="426"/>
        <v>0</v>
      </c>
      <c r="AG3060" s="119">
        <f t="shared" si="427"/>
        <v>0</v>
      </c>
      <c r="AH3060" s="120" t="b">
        <f t="shared" si="428"/>
        <v>0</v>
      </c>
      <c r="AI3060" s="121">
        <f t="shared" si="429"/>
        <v>0</v>
      </c>
      <c r="AJ3060" s="122">
        <f>+C3060</f>
        <v>0</v>
      </c>
      <c r="AK3060" s="122" t="str">
        <f>IF(ISNA(VLOOKUP(postponeList!D3060,[1]Sheet!$A$2:$B$12,2,FALSE))," ",(VLOOKUP(postponeList!D3060,[1]Sheet!$A$2:$B$12,2,FALSE)))</f>
        <v xml:space="preserve"> </v>
      </c>
      <c r="AL3060" s="122" t="str">
        <f>IF(ISNA(VLOOKUP(E3060,[1]Sheet!$G$2:$H$40,2,FALSE))," ",VLOOKUP(E3060,[1]Sheet!$G$2:$H$40,2,FALSE))</f>
        <v xml:space="preserve"> </v>
      </c>
      <c r="AM3060" s="122" t="str">
        <f>IF(ISNA(VLOOKUP(G3060,[1]Sheet!$K$2:$L$159,2,FALSE))," ",(VLOOKUP(G3060,[1]Sheet!$K$2:$L$159,2,FALSE)))</f>
        <v xml:space="preserve"> </v>
      </c>
      <c r="AN3060" s="122" t="str">
        <f>IF(ISNA(VLOOKUP(I3060&amp;C3060,[1]Sheet!$D$2:$E$228,2,FALSE))," ",VLOOKUP(I3060&amp;C3060,[1]Sheet!$D$2:$E$228,2,FALSE))</f>
        <v xml:space="preserve"> </v>
      </c>
      <c r="AO3060" s="122" t="str">
        <f>+I3060&amp;C3060</f>
        <v/>
      </c>
      <c r="AP3060" s="122" t="str">
        <f>C3060&amp;D3060&amp;E3060&amp;G3060&amp;I3060&amp;O3060</f>
        <v/>
      </c>
      <c r="AQ3060" s="122" t="str">
        <f>B3060&amp;D3060&amp;N3060</f>
        <v/>
      </c>
      <c r="AR3060" s="123" t="str">
        <f>+D3060&amp;J3060</f>
        <v/>
      </c>
      <c r="AS3060" s="124" t="str">
        <f t="shared" si="430"/>
        <v/>
      </c>
      <c r="AT3060" s="125" t="str">
        <f t="shared" si="431"/>
        <v/>
      </c>
      <c r="AU3060" s="125" t="str">
        <f>IF(NOT(AT3060=""),VLOOKUP(AT3060,[1]PSI_Category!A:B,2,0),"")</f>
        <v/>
      </c>
      <c r="AV3060" s="167"/>
      <c r="AW3060" s="167"/>
      <c r="AX3060" s="167"/>
    </row>
    <row r="3061" spans="2:50" s="133" customFormat="1" ht="11.4" customHeight="1" x14ac:dyDescent="0.3">
      <c r="B3061" s="104"/>
      <c r="C3061" s="105"/>
      <c r="D3061" s="106"/>
      <c r="E3061" s="107"/>
      <c r="F3061" s="105"/>
      <c r="G3061" s="107"/>
      <c r="H3061" s="105"/>
      <c r="I3061" s="105"/>
      <c r="J3061" s="107"/>
      <c r="K3061" s="105"/>
      <c r="L3061" s="105"/>
      <c r="M3061" s="105"/>
      <c r="N3061" s="105"/>
      <c r="O3061" s="131"/>
      <c r="P3061" s="109"/>
      <c r="Q3061" s="110"/>
      <c r="R3061" s="110"/>
      <c r="S3061" s="110"/>
      <c r="T3061" s="110"/>
      <c r="U3061" s="111"/>
      <c r="V3061" s="111"/>
      <c r="W3061" s="112"/>
      <c r="X3061" s="113"/>
      <c r="Y3061" s="114"/>
      <c r="Z3061" s="115"/>
      <c r="AA3061" s="116"/>
      <c r="AB3061" s="117" t="b">
        <f t="shared" si="423"/>
        <v>0</v>
      </c>
      <c r="AC3061" s="117">
        <f t="shared" si="424"/>
        <v>0</v>
      </c>
      <c r="AD3061" s="118"/>
      <c r="AE3061" s="117" t="b">
        <f t="shared" si="425"/>
        <v>0</v>
      </c>
      <c r="AF3061" s="117">
        <f t="shared" si="426"/>
        <v>0</v>
      </c>
      <c r="AG3061" s="119">
        <f t="shared" si="427"/>
        <v>0</v>
      </c>
      <c r="AH3061" s="120" t="b">
        <f t="shared" si="428"/>
        <v>0</v>
      </c>
      <c r="AI3061" s="121">
        <f t="shared" si="429"/>
        <v>0</v>
      </c>
      <c r="AJ3061" s="122">
        <f>+C3061</f>
        <v>0</v>
      </c>
      <c r="AK3061" s="122" t="str">
        <f>IF(ISNA(VLOOKUP(postponeList!D3061,[1]Sheet!$A$2:$B$12,2,FALSE))," ",(VLOOKUP(postponeList!D3061,[1]Sheet!$A$2:$B$12,2,FALSE)))</f>
        <v xml:space="preserve"> </v>
      </c>
      <c r="AL3061" s="122" t="str">
        <f>IF(ISNA(VLOOKUP(E3061,[1]Sheet!$G$2:$H$40,2,FALSE))," ",VLOOKUP(E3061,[1]Sheet!$G$2:$H$40,2,FALSE))</f>
        <v xml:space="preserve"> </v>
      </c>
      <c r="AM3061" s="122" t="str">
        <f>IF(ISNA(VLOOKUP(G3061,[1]Sheet!$K$2:$L$159,2,FALSE))," ",(VLOOKUP(G3061,[1]Sheet!$K$2:$L$159,2,FALSE)))</f>
        <v xml:space="preserve"> </v>
      </c>
      <c r="AN3061" s="122" t="str">
        <f>IF(ISNA(VLOOKUP(I3061&amp;C3061,[1]Sheet!$D$2:$E$228,2,FALSE))," ",VLOOKUP(I3061&amp;C3061,[1]Sheet!$D$2:$E$228,2,FALSE))</f>
        <v xml:space="preserve"> </v>
      </c>
      <c r="AO3061" s="122" t="str">
        <f>+I3061&amp;C3061</f>
        <v/>
      </c>
      <c r="AP3061" s="122" t="str">
        <f>C3061&amp;D3061&amp;E3061&amp;G3061&amp;I3061&amp;O3061</f>
        <v/>
      </c>
      <c r="AQ3061" s="122" t="str">
        <f>B3061&amp;D3061&amp;N3061</f>
        <v/>
      </c>
      <c r="AR3061" s="123" t="str">
        <f>+D3061&amp;J3061</f>
        <v/>
      </c>
      <c r="AS3061" s="124" t="str">
        <f t="shared" si="430"/>
        <v/>
      </c>
      <c r="AT3061" s="125" t="str">
        <f t="shared" si="431"/>
        <v/>
      </c>
      <c r="AU3061" s="125" t="str">
        <f>IF(NOT(AT3061=""),VLOOKUP(AT3061,[1]PSI_Category!A:B,2,0),"")</f>
        <v/>
      </c>
      <c r="AV3061" s="167"/>
      <c r="AW3061" s="167"/>
      <c r="AX3061" s="167"/>
    </row>
    <row r="3062" spans="2:50" s="133" customFormat="1" ht="11.4" customHeight="1" x14ac:dyDescent="0.3">
      <c r="B3062" s="104"/>
      <c r="C3062" s="105"/>
      <c r="D3062" s="106"/>
      <c r="E3062" s="107"/>
      <c r="F3062" s="105"/>
      <c r="G3062" s="107"/>
      <c r="H3062" s="105"/>
      <c r="I3062" s="105"/>
      <c r="J3062" s="107"/>
      <c r="K3062" s="105"/>
      <c r="L3062" s="105"/>
      <c r="M3062" s="105"/>
      <c r="N3062" s="105"/>
      <c r="O3062" s="131"/>
      <c r="P3062" s="109"/>
      <c r="Q3062" s="110"/>
      <c r="R3062" s="110"/>
      <c r="S3062" s="110"/>
      <c r="T3062" s="110"/>
      <c r="U3062" s="111"/>
      <c r="V3062" s="111"/>
      <c r="W3062" s="112"/>
      <c r="X3062" s="113"/>
      <c r="Y3062" s="171"/>
      <c r="Z3062" s="171"/>
      <c r="AA3062" s="116"/>
      <c r="AB3062" s="117" t="b">
        <f t="shared" si="423"/>
        <v>0</v>
      </c>
      <c r="AC3062" s="117">
        <f t="shared" si="424"/>
        <v>0</v>
      </c>
      <c r="AD3062" s="118"/>
      <c r="AE3062" s="117" t="b">
        <f t="shared" si="425"/>
        <v>0</v>
      </c>
      <c r="AF3062" s="117">
        <f t="shared" si="426"/>
        <v>0</v>
      </c>
      <c r="AG3062" s="119">
        <f t="shared" si="427"/>
        <v>0</v>
      </c>
      <c r="AH3062" s="120" t="b">
        <f t="shared" si="428"/>
        <v>0</v>
      </c>
      <c r="AI3062" s="121">
        <f t="shared" si="429"/>
        <v>0</v>
      </c>
      <c r="AJ3062" s="122">
        <f>+C3062</f>
        <v>0</v>
      </c>
      <c r="AK3062" s="122" t="str">
        <f>IF(ISNA(VLOOKUP(postponeList!D3062,[1]Sheet!$A$2:$B$12,2,FALSE))," ",(VLOOKUP(postponeList!D3062,[1]Sheet!$A$2:$B$12,2,FALSE)))</f>
        <v xml:space="preserve"> </v>
      </c>
      <c r="AL3062" s="122" t="str">
        <f>IF(ISNA(VLOOKUP(E3062,[1]Sheet!$G$2:$H$40,2,FALSE))," ",VLOOKUP(E3062,[1]Sheet!$G$2:$H$40,2,FALSE))</f>
        <v xml:space="preserve"> </v>
      </c>
      <c r="AM3062" s="122" t="str">
        <f>IF(ISNA(VLOOKUP(G3062,[1]Sheet!$K$2:$L$159,2,FALSE))," ",(VLOOKUP(G3062,[1]Sheet!$K$2:$L$159,2,FALSE)))</f>
        <v xml:space="preserve"> </v>
      </c>
      <c r="AN3062" s="122" t="str">
        <f>IF(ISNA(VLOOKUP(I3062&amp;C3062,[1]Sheet!$D$2:$E$228,2,FALSE))," ",VLOOKUP(I3062&amp;C3062,[1]Sheet!$D$2:$E$228,2,FALSE))</f>
        <v xml:space="preserve"> </v>
      </c>
      <c r="AO3062" s="122" t="str">
        <f>+I3062&amp;C3062</f>
        <v/>
      </c>
      <c r="AP3062" s="122" t="str">
        <f>C3062&amp;D3062&amp;E3062&amp;G3062&amp;I3062&amp;O3062</f>
        <v/>
      </c>
      <c r="AQ3062" s="122" t="str">
        <f>B3062&amp;D3062&amp;N3062</f>
        <v/>
      </c>
      <c r="AR3062" s="123" t="str">
        <f>+D3062&amp;J3062</f>
        <v/>
      </c>
      <c r="AS3062" s="124" t="str">
        <f t="shared" si="430"/>
        <v/>
      </c>
      <c r="AT3062" s="125" t="str">
        <f t="shared" si="431"/>
        <v/>
      </c>
      <c r="AU3062" s="125" t="str">
        <f>IF(NOT(AT3062=""),VLOOKUP(AT3062,[1]PSI_Category!A:B,2,0),"")</f>
        <v/>
      </c>
      <c r="AV3062" s="167"/>
      <c r="AW3062" s="167"/>
      <c r="AX3062" s="167"/>
    </row>
    <row r="3063" spans="2:50" s="133" customFormat="1" ht="11.4" customHeight="1" x14ac:dyDescent="0.3">
      <c r="B3063" s="104"/>
      <c r="C3063" s="105"/>
      <c r="D3063" s="106"/>
      <c r="E3063" s="107"/>
      <c r="F3063" s="105"/>
      <c r="G3063" s="107"/>
      <c r="H3063" s="105"/>
      <c r="I3063" s="105"/>
      <c r="J3063" s="107"/>
      <c r="K3063" s="105"/>
      <c r="L3063" s="105"/>
      <c r="M3063" s="105"/>
      <c r="N3063" s="105"/>
      <c r="O3063" s="131"/>
      <c r="P3063" s="109"/>
      <c r="Q3063" s="110"/>
      <c r="R3063" s="110"/>
      <c r="S3063" s="110"/>
      <c r="T3063" s="110"/>
      <c r="U3063" s="111"/>
      <c r="V3063" s="111"/>
      <c r="W3063" s="112"/>
      <c r="X3063" s="113"/>
      <c r="Y3063" s="171"/>
      <c r="Z3063" s="171"/>
      <c r="AA3063" s="116"/>
      <c r="AB3063" s="117" t="b">
        <f t="shared" si="423"/>
        <v>0</v>
      </c>
      <c r="AC3063" s="117">
        <f t="shared" si="424"/>
        <v>0</v>
      </c>
      <c r="AD3063" s="118"/>
      <c r="AE3063" s="117" t="b">
        <f t="shared" si="425"/>
        <v>0</v>
      </c>
      <c r="AF3063" s="117">
        <f t="shared" si="426"/>
        <v>0</v>
      </c>
      <c r="AG3063" s="119">
        <f t="shared" si="427"/>
        <v>0</v>
      </c>
      <c r="AH3063" s="120" t="b">
        <f t="shared" si="428"/>
        <v>0</v>
      </c>
      <c r="AI3063" s="121">
        <f t="shared" si="429"/>
        <v>0</v>
      </c>
      <c r="AJ3063" s="122">
        <f>+C3063</f>
        <v>0</v>
      </c>
      <c r="AK3063" s="122" t="str">
        <f>IF(ISNA(VLOOKUP(postponeList!D3063,[1]Sheet!$A$2:$B$12,2,FALSE))," ",(VLOOKUP(postponeList!D3063,[1]Sheet!$A$2:$B$12,2,FALSE)))</f>
        <v xml:space="preserve"> </v>
      </c>
      <c r="AL3063" s="122" t="str">
        <f>IF(ISNA(VLOOKUP(E3063,[1]Sheet!$G$2:$H$40,2,FALSE))," ",VLOOKUP(E3063,[1]Sheet!$G$2:$H$40,2,FALSE))</f>
        <v xml:space="preserve"> </v>
      </c>
      <c r="AM3063" s="122" t="str">
        <f>IF(ISNA(VLOOKUP(G3063,[1]Sheet!$K$2:$L$159,2,FALSE))," ",(VLOOKUP(G3063,[1]Sheet!$K$2:$L$159,2,FALSE)))</f>
        <v xml:space="preserve"> </v>
      </c>
      <c r="AN3063" s="122" t="str">
        <f>IF(ISNA(VLOOKUP(I3063&amp;C3063,[1]Sheet!$D$2:$E$228,2,FALSE))," ",VLOOKUP(I3063&amp;C3063,[1]Sheet!$D$2:$E$228,2,FALSE))</f>
        <v xml:space="preserve"> </v>
      </c>
      <c r="AO3063" s="122" t="str">
        <f>+I3063&amp;C3063</f>
        <v/>
      </c>
      <c r="AP3063" s="122" t="str">
        <f>C3063&amp;D3063&amp;E3063&amp;G3063&amp;I3063&amp;O3063</f>
        <v/>
      </c>
      <c r="AQ3063" s="122" t="str">
        <f>B3063&amp;D3063&amp;N3063</f>
        <v/>
      </c>
      <c r="AR3063" s="123" t="str">
        <f>+D3063&amp;J3063</f>
        <v/>
      </c>
      <c r="AS3063" s="124" t="str">
        <f t="shared" si="430"/>
        <v/>
      </c>
      <c r="AT3063" s="125" t="str">
        <f t="shared" si="431"/>
        <v/>
      </c>
      <c r="AU3063" s="125" t="str">
        <f>IF(NOT(AT3063=""),VLOOKUP(AT3063,[1]PSI_Category!A:B,2,0),"")</f>
        <v/>
      </c>
      <c r="AV3063" s="167"/>
      <c r="AW3063" s="167"/>
      <c r="AX3063" s="167"/>
    </row>
    <row r="3064" spans="2:50" s="133" customFormat="1" ht="11.4" customHeight="1" x14ac:dyDescent="0.3">
      <c r="B3064" s="104"/>
      <c r="C3064" s="105"/>
      <c r="D3064" s="106"/>
      <c r="E3064" s="107"/>
      <c r="F3064" s="105"/>
      <c r="G3064" s="107"/>
      <c r="H3064" s="105"/>
      <c r="I3064" s="105"/>
      <c r="J3064" s="107"/>
      <c r="K3064" s="105"/>
      <c r="L3064" s="105"/>
      <c r="M3064" s="105"/>
      <c r="N3064" s="105"/>
      <c r="O3064" s="131"/>
      <c r="P3064" s="109"/>
      <c r="Q3064" s="110"/>
      <c r="R3064" s="110"/>
      <c r="S3064" s="110"/>
      <c r="T3064" s="110"/>
      <c r="U3064" s="111"/>
      <c r="V3064" s="111"/>
      <c r="W3064" s="112"/>
      <c r="X3064" s="113"/>
      <c r="Y3064" s="171"/>
      <c r="Z3064" s="171"/>
      <c r="AA3064" s="116"/>
      <c r="AB3064" s="117" t="b">
        <f t="shared" si="423"/>
        <v>0</v>
      </c>
      <c r="AC3064" s="117">
        <f t="shared" si="424"/>
        <v>0</v>
      </c>
      <c r="AD3064" s="118"/>
      <c r="AE3064" s="117" t="b">
        <f t="shared" si="425"/>
        <v>0</v>
      </c>
      <c r="AF3064" s="117">
        <f t="shared" si="426"/>
        <v>0</v>
      </c>
      <c r="AG3064" s="119">
        <f t="shared" si="427"/>
        <v>0</v>
      </c>
      <c r="AH3064" s="120" t="b">
        <f t="shared" si="428"/>
        <v>0</v>
      </c>
      <c r="AI3064" s="121">
        <f t="shared" si="429"/>
        <v>0</v>
      </c>
      <c r="AJ3064" s="122">
        <f>+C3064</f>
        <v>0</v>
      </c>
      <c r="AK3064" s="122" t="str">
        <f>IF(ISNA(VLOOKUP(postponeList!D3064,[1]Sheet!$A$2:$B$12,2,FALSE))," ",(VLOOKUP(postponeList!D3064,[1]Sheet!$A$2:$B$12,2,FALSE)))</f>
        <v xml:space="preserve"> </v>
      </c>
      <c r="AL3064" s="122" t="str">
        <f>IF(ISNA(VLOOKUP(E3064,[1]Sheet!$G$2:$H$40,2,FALSE))," ",VLOOKUP(E3064,[1]Sheet!$G$2:$H$40,2,FALSE))</f>
        <v xml:space="preserve"> </v>
      </c>
      <c r="AM3064" s="122" t="str">
        <f>IF(ISNA(VLOOKUP(G3064,[1]Sheet!$K$2:$L$159,2,FALSE))," ",(VLOOKUP(G3064,[1]Sheet!$K$2:$L$159,2,FALSE)))</f>
        <v xml:space="preserve"> </v>
      </c>
      <c r="AN3064" s="122" t="str">
        <f>IF(ISNA(VLOOKUP(I3064&amp;C3064,[1]Sheet!$D$2:$E$228,2,FALSE))," ",VLOOKUP(I3064&amp;C3064,[1]Sheet!$D$2:$E$228,2,FALSE))</f>
        <v xml:space="preserve"> </v>
      </c>
      <c r="AO3064" s="122" t="str">
        <f>+I3064&amp;C3064</f>
        <v/>
      </c>
      <c r="AP3064" s="122" t="str">
        <f>C3064&amp;D3064&amp;E3064&amp;G3064&amp;I3064&amp;O3064</f>
        <v/>
      </c>
      <c r="AQ3064" s="122" t="str">
        <f>B3064&amp;D3064&amp;N3064</f>
        <v/>
      </c>
      <c r="AR3064" s="123" t="str">
        <f>+D3064&amp;J3064</f>
        <v/>
      </c>
      <c r="AS3064" s="124" t="str">
        <f t="shared" si="430"/>
        <v/>
      </c>
      <c r="AT3064" s="125" t="str">
        <f t="shared" si="431"/>
        <v/>
      </c>
      <c r="AU3064" s="125" t="str">
        <f>IF(NOT(AT3064=""),VLOOKUP(AT3064,[1]PSI_Category!A:B,2,0),"")</f>
        <v/>
      </c>
      <c r="AV3064" s="167"/>
      <c r="AW3064" s="167"/>
      <c r="AX3064" s="167"/>
    </row>
    <row r="3065" spans="2:50" s="133" customFormat="1" ht="11.4" customHeight="1" x14ac:dyDescent="0.3">
      <c r="B3065" s="104"/>
      <c r="C3065" s="105"/>
      <c r="D3065" s="106"/>
      <c r="E3065" s="107"/>
      <c r="F3065" s="105"/>
      <c r="G3065" s="107"/>
      <c r="H3065" s="105"/>
      <c r="I3065" s="105"/>
      <c r="J3065" s="107"/>
      <c r="K3065" s="105"/>
      <c r="L3065" s="105"/>
      <c r="M3065" s="105"/>
      <c r="N3065" s="105"/>
      <c r="O3065" s="131"/>
      <c r="P3065" s="109"/>
      <c r="Q3065" s="110"/>
      <c r="R3065" s="110"/>
      <c r="S3065" s="110"/>
      <c r="T3065" s="110"/>
      <c r="U3065" s="111"/>
      <c r="V3065" s="111"/>
      <c r="W3065" s="112"/>
      <c r="X3065" s="113"/>
      <c r="Y3065" s="171"/>
      <c r="Z3065" s="171"/>
      <c r="AA3065" s="116"/>
      <c r="AB3065" s="117" t="b">
        <f t="shared" si="423"/>
        <v>0</v>
      </c>
      <c r="AC3065" s="117">
        <f t="shared" si="424"/>
        <v>0</v>
      </c>
      <c r="AD3065" s="118"/>
      <c r="AE3065" s="117" t="b">
        <f t="shared" si="425"/>
        <v>0</v>
      </c>
      <c r="AF3065" s="117">
        <f t="shared" si="426"/>
        <v>0</v>
      </c>
      <c r="AG3065" s="119">
        <f t="shared" si="427"/>
        <v>0</v>
      </c>
      <c r="AH3065" s="120" t="b">
        <f t="shared" si="428"/>
        <v>0</v>
      </c>
      <c r="AI3065" s="121">
        <f t="shared" si="429"/>
        <v>0</v>
      </c>
      <c r="AJ3065" s="122">
        <f>+C3065</f>
        <v>0</v>
      </c>
      <c r="AK3065" s="170" t="str">
        <f>IF(ISNA(VLOOKUP(postponeList!D3065,[1]Sheet!$A$2:$B$12,2,FALSE))," ",(VLOOKUP(postponeList!D3065,[1]Sheet!$A$2:$B$12,2,FALSE)))</f>
        <v xml:space="preserve"> </v>
      </c>
      <c r="AL3065" s="122" t="str">
        <f>IF(ISNA(VLOOKUP(E3065,[1]Sheet!$G$2:$H$40,2,FALSE))," ",VLOOKUP(E3065,[1]Sheet!$G$2:$H$40,2,FALSE))</f>
        <v xml:space="preserve"> </v>
      </c>
      <c r="AM3065" s="122" t="str">
        <f>IF(ISNA(VLOOKUP(G3065,[1]Sheet!$K$2:$L$159,2,FALSE))," ",(VLOOKUP(G3065,[1]Sheet!$K$2:$L$159,2,FALSE)))</f>
        <v xml:space="preserve"> </v>
      </c>
      <c r="AN3065" s="122" t="str">
        <f>IF(ISNA(VLOOKUP(I3065&amp;C3065,[1]Sheet!$D$2:$E$228,2,FALSE))," ",VLOOKUP(I3065&amp;C3065,[1]Sheet!$D$2:$E$228,2,FALSE))</f>
        <v xml:space="preserve"> </v>
      </c>
      <c r="AO3065" s="122" t="str">
        <f>+I3065&amp;C3065</f>
        <v/>
      </c>
      <c r="AP3065" s="122" t="str">
        <f>C3065&amp;D3065&amp;E3065&amp;G3065&amp;I3065&amp;O3065</f>
        <v/>
      </c>
      <c r="AQ3065" s="122" t="str">
        <f>B3065&amp;D3065&amp;N3065</f>
        <v/>
      </c>
      <c r="AR3065" s="123" t="str">
        <f>+D3065&amp;J3065</f>
        <v/>
      </c>
      <c r="AS3065" s="124" t="str">
        <f t="shared" si="430"/>
        <v/>
      </c>
      <c r="AT3065" s="125" t="str">
        <f t="shared" si="431"/>
        <v/>
      </c>
      <c r="AU3065" s="125" t="str">
        <f>IF(NOT(AT3065=""),VLOOKUP(AT3065,[1]PSI_Category!A:B,2,0),"")</f>
        <v/>
      </c>
      <c r="AV3065" s="167"/>
      <c r="AW3065" s="167"/>
      <c r="AX3065" s="167"/>
    </row>
    <row r="3066" spans="2:50" s="133" customFormat="1" ht="11.4" customHeight="1" x14ac:dyDescent="0.3">
      <c r="B3066" s="104"/>
      <c r="C3066" s="105"/>
      <c r="D3066" s="106"/>
      <c r="E3066" s="107"/>
      <c r="F3066" s="105"/>
      <c r="G3066" s="107"/>
      <c r="H3066" s="105"/>
      <c r="I3066" s="105"/>
      <c r="J3066" s="107"/>
      <c r="K3066" s="105"/>
      <c r="L3066" s="105"/>
      <c r="M3066" s="105"/>
      <c r="N3066" s="105"/>
      <c r="O3066" s="131"/>
      <c r="P3066" s="109"/>
      <c r="Q3066" s="110"/>
      <c r="R3066" s="110"/>
      <c r="S3066" s="110"/>
      <c r="T3066" s="110"/>
      <c r="U3066" s="111"/>
      <c r="V3066" s="111"/>
      <c r="W3066" s="112"/>
      <c r="X3066" s="113"/>
      <c r="Y3066" s="171"/>
      <c r="Z3066" s="171"/>
      <c r="AA3066" s="116"/>
      <c r="AB3066" s="117" t="b">
        <f t="shared" si="423"/>
        <v>0</v>
      </c>
      <c r="AC3066" s="117">
        <f t="shared" si="424"/>
        <v>0</v>
      </c>
      <c r="AD3066" s="118"/>
      <c r="AE3066" s="117" t="b">
        <f t="shared" si="425"/>
        <v>0</v>
      </c>
      <c r="AF3066" s="117">
        <f t="shared" si="426"/>
        <v>0</v>
      </c>
      <c r="AG3066" s="119">
        <f t="shared" si="427"/>
        <v>0</v>
      </c>
      <c r="AH3066" s="120" t="b">
        <f t="shared" si="428"/>
        <v>0</v>
      </c>
      <c r="AI3066" s="121">
        <f t="shared" si="429"/>
        <v>0</v>
      </c>
      <c r="AJ3066" s="122">
        <f>+C3066</f>
        <v>0</v>
      </c>
      <c r="AK3066" s="170" t="str">
        <f>IF(ISNA(VLOOKUP(postponeList!D3066,[1]Sheet!$A$2:$B$12,2,FALSE))," ",(VLOOKUP(postponeList!D3066,[1]Sheet!$A$2:$B$12,2,FALSE)))</f>
        <v xml:space="preserve"> </v>
      </c>
      <c r="AL3066" s="122" t="str">
        <f>IF(ISNA(VLOOKUP(E3066,[1]Sheet!$G$2:$H$40,2,FALSE))," ",VLOOKUP(E3066,[1]Sheet!$G$2:$H$40,2,FALSE))</f>
        <v xml:space="preserve"> </v>
      </c>
      <c r="AM3066" s="122" t="str">
        <f>IF(ISNA(VLOOKUP(G3066,[1]Sheet!$K$2:$L$159,2,FALSE))," ",(VLOOKUP(G3066,[1]Sheet!$K$2:$L$159,2,FALSE)))</f>
        <v xml:space="preserve"> </v>
      </c>
      <c r="AN3066" s="122" t="str">
        <f>IF(ISNA(VLOOKUP(I3066&amp;C3066,[1]Sheet!$D$2:$E$228,2,FALSE))," ",VLOOKUP(I3066&amp;C3066,[1]Sheet!$D$2:$E$228,2,FALSE))</f>
        <v xml:space="preserve"> </v>
      </c>
      <c r="AO3066" s="122" t="str">
        <f>+I3066&amp;C3066</f>
        <v/>
      </c>
      <c r="AP3066" s="122" t="str">
        <f>C3066&amp;D3066&amp;E3066&amp;G3066&amp;I3066&amp;O3066</f>
        <v/>
      </c>
      <c r="AQ3066" s="122" t="str">
        <f>B3066&amp;D3066&amp;N3066</f>
        <v/>
      </c>
      <c r="AR3066" s="123" t="str">
        <f>+D3066&amp;J3066</f>
        <v/>
      </c>
      <c r="AS3066" s="124" t="str">
        <f t="shared" si="430"/>
        <v/>
      </c>
      <c r="AT3066" s="125" t="str">
        <f t="shared" si="431"/>
        <v/>
      </c>
      <c r="AU3066" s="125" t="str">
        <f>IF(NOT(AT3066=""),VLOOKUP(AT3066,[1]PSI_Category!A:B,2,0),"")</f>
        <v/>
      </c>
      <c r="AV3066" s="167"/>
      <c r="AW3066" s="167"/>
      <c r="AX3066" s="167"/>
    </row>
    <row r="3067" spans="2:50" s="133" customFormat="1" ht="11.4" customHeight="1" x14ac:dyDescent="0.3">
      <c r="B3067" s="104"/>
      <c r="C3067" s="105"/>
      <c r="D3067" s="106"/>
      <c r="E3067" s="107"/>
      <c r="F3067" s="105"/>
      <c r="G3067" s="107"/>
      <c r="H3067" s="105"/>
      <c r="I3067" s="105"/>
      <c r="J3067" s="107"/>
      <c r="K3067" s="105"/>
      <c r="L3067" s="105"/>
      <c r="M3067" s="105"/>
      <c r="N3067" s="105"/>
      <c r="O3067" s="105"/>
      <c r="P3067" s="109"/>
      <c r="Q3067" s="110"/>
      <c r="R3067" s="110"/>
      <c r="S3067" s="110"/>
      <c r="T3067" s="110"/>
      <c r="U3067" s="111"/>
      <c r="V3067" s="111"/>
      <c r="W3067" s="112"/>
      <c r="X3067" s="113"/>
      <c r="Y3067" s="171"/>
      <c r="Z3067" s="171"/>
      <c r="AA3067" s="116"/>
      <c r="AB3067" s="117" t="b">
        <f t="shared" si="423"/>
        <v>0</v>
      </c>
      <c r="AC3067" s="117">
        <f t="shared" si="424"/>
        <v>0</v>
      </c>
      <c r="AD3067" s="118"/>
      <c r="AE3067" s="117" t="b">
        <f t="shared" si="425"/>
        <v>0</v>
      </c>
      <c r="AF3067" s="117">
        <f t="shared" si="426"/>
        <v>0</v>
      </c>
      <c r="AG3067" s="119">
        <f t="shared" si="427"/>
        <v>0</v>
      </c>
      <c r="AH3067" s="120" t="b">
        <f t="shared" si="428"/>
        <v>0</v>
      </c>
      <c r="AI3067" s="121">
        <f t="shared" si="429"/>
        <v>0</v>
      </c>
      <c r="AJ3067" s="122">
        <f>+C3067</f>
        <v>0</v>
      </c>
      <c r="AK3067" s="170" t="str">
        <f>IF(ISNA(VLOOKUP(postponeList!D3067,[1]Sheet!$A$2:$B$12,2,FALSE))," ",(VLOOKUP(postponeList!D3067,[1]Sheet!$A$2:$B$12,2,FALSE)))</f>
        <v xml:space="preserve"> </v>
      </c>
      <c r="AL3067" s="122" t="str">
        <f>IF(ISNA(VLOOKUP(E3067,[1]Sheet!$G$2:$H$40,2,FALSE))," ",VLOOKUP(E3067,[1]Sheet!$G$2:$H$40,2,FALSE))</f>
        <v xml:space="preserve"> </v>
      </c>
      <c r="AM3067" s="122" t="str">
        <f>IF(ISNA(VLOOKUP(G3067,[1]Sheet!$K$2:$L$159,2,FALSE))," ",(VLOOKUP(G3067,[1]Sheet!$K$2:$L$159,2,FALSE)))</f>
        <v xml:space="preserve"> </v>
      </c>
      <c r="AN3067" s="122" t="str">
        <f>IF(ISNA(VLOOKUP(I3067&amp;C3067,[1]Sheet!$D$2:$E$228,2,FALSE))," ",VLOOKUP(I3067&amp;C3067,[1]Sheet!$D$2:$E$228,2,FALSE))</f>
        <v xml:space="preserve"> </v>
      </c>
      <c r="AO3067" s="122" t="str">
        <f>+I3067&amp;C3067</f>
        <v/>
      </c>
      <c r="AP3067" s="122" t="str">
        <f>C3067&amp;D3067&amp;E3067&amp;G3067&amp;I3067&amp;O3067</f>
        <v/>
      </c>
      <c r="AQ3067" s="122" t="str">
        <f>B3067&amp;D3067&amp;N3067</f>
        <v/>
      </c>
      <c r="AR3067" s="123" t="str">
        <f>+D3067&amp;J3067</f>
        <v/>
      </c>
      <c r="AS3067" s="124" t="str">
        <f t="shared" si="430"/>
        <v/>
      </c>
      <c r="AT3067" s="125" t="str">
        <f t="shared" si="431"/>
        <v/>
      </c>
      <c r="AU3067" s="125" t="str">
        <f>IF(NOT(AT3067=""),VLOOKUP(AT3067,[1]PSI_Category!A:B,2,0),"")</f>
        <v/>
      </c>
      <c r="AV3067" s="167"/>
      <c r="AW3067" s="167"/>
      <c r="AX3067" s="167"/>
    </row>
    <row r="3068" spans="2:50" s="133" customFormat="1" ht="11.4" customHeight="1" x14ac:dyDescent="0.3">
      <c r="B3068" s="104"/>
      <c r="C3068" s="105"/>
      <c r="D3068" s="106"/>
      <c r="E3068" s="107"/>
      <c r="F3068" s="105"/>
      <c r="G3068" s="107"/>
      <c r="H3068" s="105"/>
      <c r="I3068" s="105"/>
      <c r="J3068" s="107"/>
      <c r="K3068" s="105"/>
      <c r="L3068" s="105"/>
      <c r="M3068" s="105"/>
      <c r="N3068" s="105"/>
      <c r="O3068" s="105"/>
      <c r="P3068" s="109"/>
      <c r="Q3068" s="110"/>
      <c r="R3068" s="110"/>
      <c r="S3068" s="110"/>
      <c r="T3068" s="110"/>
      <c r="U3068" s="111"/>
      <c r="V3068" s="111"/>
      <c r="W3068" s="112"/>
      <c r="X3068" s="113"/>
      <c r="Y3068" s="171"/>
      <c r="Z3068" s="171"/>
      <c r="AA3068" s="116"/>
      <c r="AB3068" s="117" t="b">
        <f t="shared" si="423"/>
        <v>0</v>
      </c>
      <c r="AC3068" s="117">
        <f t="shared" si="424"/>
        <v>0</v>
      </c>
      <c r="AD3068" s="118"/>
      <c r="AE3068" s="117" t="b">
        <f t="shared" si="425"/>
        <v>0</v>
      </c>
      <c r="AF3068" s="117">
        <f t="shared" si="426"/>
        <v>0</v>
      </c>
      <c r="AG3068" s="119">
        <f t="shared" si="427"/>
        <v>0</v>
      </c>
      <c r="AH3068" s="120" t="b">
        <f t="shared" si="428"/>
        <v>0</v>
      </c>
      <c r="AI3068" s="121">
        <f t="shared" si="429"/>
        <v>0</v>
      </c>
      <c r="AJ3068" s="122">
        <f>+C3068</f>
        <v>0</v>
      </c>
      <c r="AK3068" s="170" t="str">
        <f>IF(ISNA(VLOOKUP(postponeList!D3068,[1]Sheet!$A$2:$B$12,2,FALSE))," ",(VLOOKUP(postponeList!D3068,[1]Sheet!$A$2:$B$12,2,FALSE)))</f>
        <v xml:space="preserve"> </v>
      </c>
      <c r="AL3068" s="122" t="str">
        <f>IF(ISNA(VLOOKUP(E3068,[1]Sheet!$G$2:$H$40,2,FALSE))," ",VLOOKUP(E3068,[1]Sheet!$G$2:$H$40,2,FALSE))</f>
        <v xml:space="preserve"> </v>
      </c>
      <c r="AM3068" s="122" t="str">
        <f>IF(ISNA(VLOOKUP(G3068,[1]Sheet!$K$2:$L$159,2,FALSE))," ",(VLOOKUP(G3068,[1]Sheet!$K$2:$L$159,2,FALSE)))</f>
        <v xml:space="preserve"> </v>
      </c>
      <c r="AN3068" s="122" t="str">
        <f>IF(ISNA(VLOOKUP(I3068&amp;C3068,[1]Sheet!$D$2:$E$228,2,FALSE))," ",VLOOKUP(I3068&amp;C3068,[1]Sheet!$D$2:$E$228,2,FALSE))</f>
        <v xml:space="preserve"> </v>
      </c>
      <c r="AO3068" s="122" t="str">
        <f>+I3068&amp;C3068</f>
        <v/>
      </c>
      <c r="AP3068" s="122" t="str">
        <f>C3068&amp;D3068&amp;E3068&amp;G3068&amp;I3068&amp;O3068</f>
        <v/>
      </c>
      <c r="AQ3068" s="122" t="str">
        <f>B3068&amp;D3068&amp;N3068</f>
        <v/>
      </c>
      <c r="AR3068" s="123" t="str">
        <f>+D3068&amp;J3068</f>
        <v/>
      </c>
      <c r="AS3068" s="124" t="str">
        <f t="shared" si="430"/>
        <v/>
      </c>
      <c r="AT3068" s="125" t="str">
        <f t="shared" si="431"/>
        <v/>
      </c>
      <c r="AU3068" s="125" t="str">
        <f>IF(NOT(AT3068=""),VLOOKUP(AT3068,[1]PSI_Category!A:B,2,0),"")</f>
        <v/>
      </c>
      <c r="AV3068" s="167"/>
      <c r="AW3068" s="167"/>
      <c r="AX3068" s="167"/>
    </row>
    <row r="3069" spans="2:50" s="133" customFormat="1" ht="11.4" customHeight="1" x14ac:dyDescent="0.3">
      <c r="B3069" s="104"/>
      <c r="C3069" s="105"/>
      <c r="D3069" s="106"/>
      <c r="E3069" s="107"/>
      <c r="F3069" s="105"/>
      <c r="G3069" s="107"/>
      <c r="H3069" s="105"/>
      <c r="I3069" s="105"/>
      <c r="J3069" s="107"/>
      <c r="K3069" s="105"/>
      <c r="L3069" s="105"/>
      <c r="M3069" s="105"/>
      <c r="N3069" s="105"/>
      <c r="O3069" s="131"/>
      <c r="P3069" s="109"/>
      <c r="Q3069" s="110"/>
      <c r="R3069" s="110"/>
      <c r="S3069" s="110"/>
      <c r="T3069" s="110"/>
      <c r="U3069" s="111"/>
      <c r="V3069" s="111"/>
      <c r="W3069" s="112"/>
      <c r="X3069" s="113"/>
      <c r="Y3069" s="171"/>
      <c r="Z3069" s="171"/>
      <c r="AA3069" s="116"/>
      <c r="AB3069" s="117" t="b">
        <f t="shared" si="423"/>
        <v>0</v>
      </c>
      <c r="AC3069" s="117">
        <f t="shared" si="424"/>
        <v>0</v>
      </c>
      <c r="AD3069" s="118"/>
      <c r="AE3069" s="117" t="b">
        <f t="shared" si="425"/>
        <v>0</v>
      </c>
      <c r="AF3069" s="117">
        <f t="shared" si="426"/>
        <v>0</v>
      </c>
      <c r="AG3069" s="119">
        <f t="shared" si="427"/>
        <v>0</v>
      </c>
      <c r="AH3069" s="120" t="b">
        <f t="shared" si="428"/>
        <v>0</v>
      </c>
      <c r="AI3069" s="121">
        <f t="shared" si="429"/>
        <v>0</v>
      </c>
      <c r="AJ3069" s="122">
        <f>+C3069</f>
        <v>0</v>
      </c>
      <c r="AK3069" s="170" t="str">
        <f>IF(ISNA(VLOOKUP(postponeList!D3069,[1]Sheet!$A$2:$B$12,2,FALSE))," ",(VLOOKUP(postponeList!D3069,[1]Sheet!$A$2:$B$12,2,FALSE)))</f>
        <v xml:space="preserve"> </v>
      </c>
      <c r="AL3069" s="122" t="str">
        <f>IF(ISNA(VLOOKUP(E3069,[1]Sheet!$G$2:$H$40,2,FALSE))," ",VLOOKUP(E3069,[1]Sheet!$G$2:$H$40,2,FALSE))</f>
        <v xml:space="preserve"> </v>
      </c>
      <c r="AM3069" s="122" t="str">
        <f>IF(ISNA(VLOOKUP(G3069,[1]Sheet!$K$2:$L$159,2,FALSE))," ",(VLOOKUP(G3069,[1]Sheet!$K$2:$L$159,2,FALSE)))</f>
        <v xml:space="preserve"> </v>
      </c>
      <c r="AN3069" s="122" t="str">
        <f>IF(ISNA(VLOOKUP(I3069&amp;C3069,[1]Sheet!$D$2:$E$228,2,FALSE))," ",VLOOKUP(I3069&amp;C3069,[1]Sheet!$D$2:$E$228,2,FALSE))</f>
        <v xml:space="preserve"> </v>
      </c>
      <c r="AO3069" s="122" t="str">
        <f>+I3069&amp;C3069</f>
        <v/>
      </c>
      <c r="AP3069" s="122" t="str">
        <f>C3069&amp;D3069&amp;E3069&amp;G3069&amp;I3069&amp;O3069</f>
        <v/>
      </c>
      <c r="AQ3069" s="122" t="str">
        <f>B3069&amp;D3069&amp;N3069</f>
        <v/>
      </c>
      <c r="AR3069" s="123" t="str">
        <f>+D3069&amp;J3069</f>
        <v/>
      </c>
      <c r="AS3069" s="124" t="str">
        <f t="shared" si="430"/>
        <v/>
      </c>
      <c r="AT3069" s="125" t="str">
        <f t="shared" si="431"/>
        <v/>
      </c>
      <c r="AU3069" s="125" t="str">
        <f>IF(NOT(AT3069=""),VLOOKUP(AT3069,[1]PSI_Category!A:B,2,0),"")</f>
        <v/>
      </c>
      <c r="AV3069" s="167"/>
      <c r="AW3069" s="167"/>
      <c r="AX3069" s="167"/>
    </row>
    <row r="3070" spans="2:50" s="133" customFormat="1" ht="11.4" customHeight="1" x14ac:dyDescent="0.3">
      <c r="B3070" s="104"/>
      <c r="C3070" s="105"/>
      <c r="D3070" s="106"/>
      <c r="E3070" s="107"/>
      <c r="F3070" s="105"/>
      <c r="G3070" s="107"/>
      <c r="H3070" s="105"/>
      <c r="I3070" s="105"/>
      <c r="J3070" s="107"/>
      <c r="K3070" s="105"/>
      <c r="L3070" s="105"/>
      <c r="M3070" s="105"/>
      <c r="N3070" s="105"/>
      <c r="O3070" s="131"/>
      <c r="P3070" s="109"/>
      <c r="Q3070" s="110"/>
      <c r="R3070" s="110"/>
      <c r="S3070" s="110"/>
      <c r="T3070" s="110"/>
      <c r="U3070" s="111"/>
      <c r="V3070" s="111"/>
      <c r="W3070" s="112"/>
      <c r="X3070" s="113"/>
      <c r="Y3070" s="171"/>
      <c r="Z3070" s="171"/>
      <c r="AA3070" s="116"/>
      <c r="AB3070" s="117" t="b">
        <f t="shared" si="423"/>
        <v>0</v>
      </c>
      <c r="AC3070" s="117">
        <f t="shared" si="424"/>
        <v>0</v>
      </c>
      <c r="AD3070" s="118"/>
      <c r="AE3070" s="117" t="b">
        <f t="shared" si="425"/>
        <v>0</v>
      </c>
      <c r="AF3070" s="117">
        <f t="shared" si="426"/>
        <v>0</v>
      </c>
      <c r="AG3070" s="119">
        <f t="shared" si="427"/>
        <v>0</v>
      </c>
      <c r="AH3070" s="120" t="b">
        <f t="shared" si="428"/>
        <v>0</v>
      </c>
      <c r="AI3070" s="121">
        <f t="shared" si="429"/>
        <v>0</v>
      </c>
      <c r="AJ3070" s="122">
        <f>+C3070</f>
        <v>0</v>
      </c>
      <c r="AK3070" s="170" t="str">
        <f>IF(ISNA(VLOOKUP(postponeList!D3070,[1]Sheet!$A$2:$B$12,2,FALSE))," ",(VLOOKUP(postponeList!D3070,[1]Sheet!$A$2:$B$12,2,FALSE)))</f>
        <v xml:space="preserve"> </v>
      </c>
      <c r="AL3070" s="122" t="str">
        <f>IF(ISNA(VLOOKUP(E3070,[1]Sheet!$G$2:$H$40,2,FALSE))," ",VLOOKUP(E3070,[1]Sheet!$G$2:$H$40,2,FALSE))</f>
        <v xml:space="preserve"> </v>
      </c>
      <c r="AM3070" s="122" t="str">
        <f>IF(ISNA(VLOOKUP(G3070,[1]Sheet!$K$2:$L$159,2,FALSE))," ",(VLOOKUP(G3070,[1]Sheet!$K$2:$L$159,2,FALSE)))</f>
        <v xml:space="preserve"> </v>
      </c>
      <c r="AN3070" s="122" t="str">
        <f>IF(ISNA(VLOOKUP(I3070&amp;C3070,[1]Sheet!$D$2:$E$228,2,FALSE))," ",VLOOKUP(I3070&amp;C3070,[1]Sheet!$D$2:$E$228,2,FALSE))</f>
        <v xml:space="preserve"> </v>
      </c>
      <c r="AO3070" s="122" t="str">
        <f>+I3070&amp;C3070</f>
        <v/>
      </c>
      <c r="AP3070" s="122" t="str">
        <f>C3070&amp;D3070&amp;E3070&amp;G3070&amp;I3070&amp;O3070</f>
        <v/>
      </c>
      <c r="AQ3070" s="122" t="str">
        <f>B3070&amp;D3070&amp;N3070</f>
        <v/>
      </c>
      <c r="AR3070" s="123" t="str">
        <f>+D3070&amp;J3070</f>
        <v/>
      </c>
      <c r="AS3070" s="124" t="str">
        <f t="shared" si="430"/>
        <v/>
      </c>
      <c r="AT3070" s="125" t="str">
        <f t="shared" si="431"/>
        <v/>
      </c>
      <c r="AU3070" s="125" t="str">
        <f>IF(NOT(AT3070=""),VLOOKUP(AT3070,[1]PSI_Category!A:B,2,0),"")</f>
        <v/>
      </c>
      <c r="AV3070" s="167"/>
      <c r="AW3070" s="167"/>
      <c r="AX3070" s="167"/>
    </row>
    <row r="3071" spans="2:50" s="133" customFormat="1" ht="11.4" customHeight="1" x14ac:dyDescent="0.3">
      <c r="B3071" s="104"/>
      <c r="C3071" s="105"/>
      <c r="D3071" s="106"/>
      <c r="E3071" s="107"/>
      <c r="F3071" s="105"/>
      <c r="G3071" s="107"/>
      <c r="H3071" s="105"/>
      <c r="I3071" s="105"/>
      <c r="J3071" s="107"/>
      <c r="K3071" s="105"/>
      <c r="L3071" s="105"/>
      <c r="M3071" s="105"/>
      <c r="N3071" s="105"/>
      <c r="O3071" s="131"/>
      <c r="P3071" s="109"/>
      <c r="Q3071" s="110"/>
      <c r="R3071" s="110"/>
      <c r="S3071" s="110"/>
      <c r="T3071" s="110"/>
      <c r="U3071" s="111"/>
      <c r="V3071" s="111"/>
      <c r="W3071" s="112"/>
      <c r="X3071" s="113"/>
      <c r="Y3071" s="171"/>
      <c r="Z3071" s="171"/>
      <c r="AA3071" s="116"/>
      <c r="AB3071" s="117" t="b">
        <f t="shared" si="423"/>
        <v>0</v>
      </c>
      <c r="AC3071" s="117">
        <f t="shared" si="424"/>
        <v>0</v>
      </c>
      <c r="AD3071" s="118"/>
      <c r="AE3071" s="117" t="b">
        <f t="shared" si="425"/>
        <v>0</v>
      </c>
      <c r="AF3071" s="117">
        <f t="shared" si="426"/>
        <v>0</v>
      </c>
      <c r="AG3071" s="119">
        <f t="shared" si="427"/>
        <v>0</v>
      </c>
      <c r="AH3071" s="120" t="b">
        <f t="shared" si="428"/>
        <v>0</v>
      </c>
      <c r="AI3071" s="121">
        <f t="shared" si="429"/>
        <v>0</v>
      </c>
      <c r="AJ3071" s="122">
        <f>+C3071</f>
        <v>0</v>
      </c>
      <c r="AK3071" s="170" t="str">
        <f>IF(ISNA(VLOOKUP(postponeList!D3071,[1]Sheet!$A$2:$B$12,2,FALSE))," ",(VLOOKUP(postponeList!D3071,[1]Sheet!$A$2:$B$12,2,FALSE)))</f>
        <v xml:space="preserve"> </v>
      </c>
      <c r="AL3071" s="122" t="str">
        <f>IF(ISNA(VLOOKUP(E3071,[1]Sheet!$G$2:$H$40,2,FALSE))," ",VLOOKUP(E3071,[1]Sheet!$G$2:$H$40,2,FALSE))</f>
        <v xml:space="preserve"> </v>
      </c>
      <c r="AM3071" s="122" t="str">
        <f>IF(ISNA(VLOOKUP(G3071,[1]Sheet!$K$2:$L$159,2,FALSE))," ",(VLOOKUP(G3071,[1]Sheet!$K$2:$L$159,2,FALSE)))</f>
        <v xml:space="preserve"> </v>
      </c>
      <c r="AN3071" s="122" t="str">
        <f>IF(ISNA(VLOOKUP(I3071&amp;C3071,[1]Sheet!$D$2:$E$228,2,FALSE))," ",VLOOKUP(I3071&amp;C3071,[1]Sheet!$D$2:$E$228,2,FALSE))</f>
        <v xml:space="preserve"> </v>
      </c>
      <c r="AO3071" s="122" t="str">
        <f>+I3071&amp;C3071</f>
        <v/>
      </c>
      <c r="AP3071" s="122" t="str">
        <f>C3071&amp;D3071&amp;E3071&amp;G3071&amp;I3071&amp;O3071</f>
        <v/>
      </c>
      <c r="AQ3071" s="122" t="str">
        <f>B3071&amp;D3071&amp;N3071</f>
        <v/>
      </c>
      <c r="AR3071" s="123" t="str">
        <f>+D3071&amp;J3071</f>
        <v/>
      </c>
      <c r="AS3071" s="124" t="str">
        <f t="shared" si="430"/>
        <v/>
      </c>
      <c r="AT3071" s="125" t="str">
        <f t="shared" si="431"/>
        <v/>
      </c>
      <c r="AU3071" s="125" t="str">
        <f>IF(NOT(AT3071=""),VLOOKUP(AT3071,[1]PSI_Category!A:B,2,0),"")</f>
        <v/>
      </c>
      <c r="AV3071" s="167"/>
      <c r="AW3071" s="167"/>
      <c r="AX3071" s="167"/>
    </row>
    <row r="3072" spans="2:50" s="133" customFormat="1" ht="11.4" customHeight="1" x14ac:dyDescent="0.3">
      <c r="B3072" s="104"/>
      <c r="C3072" s="105"/>
      <c r="D3072" s="106"/>
      <c r="E3072" s="107"/>
      <c r="F3072" s="105"/>
      <c r="G3072" s="107"/>
      <c r="H3072" s="105"/>
      <c r="I3072" s="105"/>
      <c r="J3072" s="107"/>
      <c r="K3072" s="105"/>
      <c r="L3072" s="105"/>
      <c r="M3072" s="105"/>
      <c r="N3072" s="105"/>
      <c r="O3072" s="131"/>
      <c r="P3072" s="109"/>
      <c r="Q3072" s="110"/>
      <c r="R3072" s="110"/>
      <c r="S3072" s="110"/>
      <c r="T3072" s="110"/>
      <c r="U3072" s="111"/>
      <c r="V3072" s="111"/>
      <c r="W3072" s="112"/>
      <c r="X3072" s="113"/>
      <c r="Y3072" s="171"/>
      <c r="Z3072" s="171"/>
      <c r="AA3072" s="116"/>
      <c r="AB3072" s="117" t="b">
        <f t="shared" si="423"/>
        <v>0</v>
      </c>
      <c r="AC3072" s="117">
        <f t="shared" si="424"/>
        <v>0</v>
      </c>
      <c r="AD3072" s="118"/>
      <c r="AE3072" s="117" t="b">
        <f t="shared" si="425"/>
        <v>0</v>
      </c>
      <c r="AF3072" s="117">
        <f t="shared" si="426"/>
        <v>0</v>
      </c>
      <c r="AG3072" s="119">
        <f t="shared" si="427"/>
        <v>0</v>
      </c>
      <c r="AH3072" s="120" t="b">
        <f t="shared" si="428"/>
        <v>0</v>
      </c>
      <c r="AI3072" s="121">
        <f t="shared" si="429"/>
        <v>0</v>
      </c>
      <c r="AJ3072" s="122">
        <f>+C3072</f>
        <v>0</v>
      </c>
      <c r="AK3072" s="170" t="str">
        <f>IF(ISNA(VLOOKUP(postponeList!D3072,[1]Sheet!$A$2:$B$12,2,FALSE))," ",(VLOOKUP(postponeList!D3072,[1]Sheet!$A$2:$B$12,2,FALSE)))</f>
        <v xml:space="preserve"> </v>
      </c>
      <c r="AL3072" s="122" t="str">
        <f>IF(ISNA(VLOOKUP(E3072,[1]Sheet!$G$2:$H$40,2,FALSE))," ",VLOOKUP(E3072,[1]Sheet!$G$2:$H$40,2,FALSE))</f>
        <v xml:space="preserve"> </v>
      </c>
      <c r="AM3072" s="122" t="str">
        <f>IF(ISNA(VLOOKUP(G3072,[1]Sheet!$K$2:$L$159,2,FALSE))," ",(VLOOKUP(G3072,[1]Sheet!$K$2:$L$159,2,FALSE)))</f>
        <v xml:space="preserve"> </v>
      </c>
      <c r="AN3072" s="122" t="str">
        <f>IF(ISNA(VLOOKUP(I3072&amp;C3072,[1]Sheet!$D$2:$E$228,2,FALSE))," ",VLOOKUP(I3072&amp;C3072,[1]Sheet!$D$2:$E$228,2,FALSE))</f>
        <v xml:space="preserve"> </v>
      </c>
      <c r="AO3072" s="122" t="str">
        <f>+I3072&amp;C3072</f>
        <v/>
      </c>
      <c r="AP3072" s="122" t="str">
        <f>C3072&amp;D3072&amp;E3072&amp;G3072&amp;I3072&amp;O3072</f>
        <v/>
      </c>
      <c r="AQ3072" s="122" t="str">
        <f>B3072&amp;D3072&amp;N3072</f>
        <v/>
      </c>
      <c r="AR3072" s="123" t="str">
        <f>+D3072&amp;J3072</f>
        <v/>
      </c>
      <c r="AS3072" s="124" t="str">
        <f t="shared" si="430"/>
        <v/>
      </c>
      <c r="AT3072" s="125" t="str">
        <f t="shared" si="431"/>
        <v/>
      </c>
      <c r="AU3072" s="125" t="str">
        <f>IF(NOT(AT3072=""),VLOOKUP(AT3072,[1]PSI_Category!A:B,2,0),"")</f>
        <v/>
      </c>
      <c r="AV3072" s="167"/>
      <c r="AW3072" s="167"/>
      <c r="AX3072" s="167"/>
    </row>
    <row r="3073" spans="2:50" s="133" customFormat="1" ht="11.4" customHeight="1" x14ac:dyDescent="0.3">
      <c r="B3073" s="103"/>
      <c r="C3073" s="103"/>
      <c r="D3073" s="106"/>
      <c r="E3073" s="107"/>
      <c r="F3073" s="105"/>
      <c r="G3073" s="107"/>
      <c r="H3073" s="105"/>
      <c r="I3073" s="105"/>
      <c r="J3073" s="107"/>
      <c r="K3073" s="105"/>
      <c r="L3073" s="105"/>
      <c r="M3073" s="105"/>
      <c r="N3073" s="105"/>
      <c r="O3073" s="131"/>
      <c r="P3073" s="109"/>
      <c r="Q3073" s="110"/>
      <c r="R3073" s="110"/>
      <c r="S3073" s="110"/>
      <c r="T3073" s="110"/>
      <c r="U3073" s="111"/>
      <c r="V3073" s="111"/>
      <c r="W3073" s="112"/>
      <c r="X3073" s="113"/>
      <c r="Y3073" s="171"/>
      <c r="Z3073" s="171"/>
      <c r="AA3073" s="116"/>
      <c r="AB3073" s="117" t="b">
        <f t="shared" si="423"/>
        <v>0</v>
      </c>
      <c r="AC3073" s="117">
        <f t="shared" si="424"/>
        <v>0</v>
      </c>
      <c r="AD3073" s="118"/>
      <c r="AE3073" s="117" t="b">
        <f t="shared" si="425"/>
        <v>0</v>
      </c>
      <c r="AF3073" s="117">
        <f t="shared" si="426"/>
        <v>0</v>
      </c>
      <c r="AG3073" s="119">
        <f t="shared" si="427"/>
        <v>0</v>
      </c>
      <c r="AH3073" s="120" t="b">
        <f t="shared" si="428"/>
        <v>0</v>
      </c>
      <c r="AI3073" s="121">
        <f t="shared" si="429"/>
        <v>0</v>
      </c>
      <c r="AJ3073" s="122">
        <f>+C3073</f>
        <v>0</v>
      </c>
      <c r="AK3073" s="170" t="str">
        <f>IF(ISNA(VLOOKUP(postponeList!D3073,[1]Sheet!$A$2:$B$12,2,FALSE))," ",(VLOOKUP(postponeList!D3073,[1]Sheet!$A$2:$B$12,2,FALSE)))</f>
        <v xml:space="preserve"> </v>
      </c>
      <c r="AL3073" s="122" t="str">
        <f>IF(ISNA(VLOOKUP(E3073,[1]Sheet!$G$2:$H$40,2,FALSE))," ",VLOOKUP(E3073,[1]Sheet!$G$2:$H$40,2,FALSE))</f>
        <v xml:space="preserve"> </v>
      </c>
      <c r="AM3073" s="122" t="str">
        <f>IF(ISNA(VLOOKUP(G3073,[1]Sheet!$K$2:$L$159,2,FALSE))," ",(VLOOKUP(G3073,[1]Sheet!$K$2:$L$159,2,FALSE)))</f>
        <v xml:space="preserve"> </v>
      </c>
      <c r="AN3073" s="122" t="str">
        <f>IF(ISNA(VLOOKUP(I3073&amp;C3073,[1]Sheet!$D$2:$E$228,2,FALSE))," ",VLOOKUP(I3073&amp;C3073,[1]Sheet!$D$2:$E$228,2,FALSE))</f>
        <v xml:space="preserve"> </v>
      </c>
      <c r="AO3073" s="122" t="str">
        <f>+I3073&amp;C3073</f>
        <v/>
      </c>
      <c r="AP3073" s="122" t="str">
        <f>C3073&amp;D3073&amp;E3073&amp;G3073&amp;I3073&amp;O3073</f>
        <v/>
      </c>
      <c r="AQ3073" s="122" t="str">
        <f>B3073&amp;D3073&amp;N3073</f>
        <v/>
      </c>
      <c r="AR3073" s="123" t="str">
        <f>+D3073&amp;J3073</f>
        <v/>
      </c>
      <c r="AS3073" s="124" t="str">
        <f t="shared" si="430"/>
        <v/>
      </c>
      <c r="AT3073" s="125" t="str">
        <f t="shared" si="431"/>
        <v/>
      </c>
      <c r="AU3073" s="125" t="str">
        <f>IF(NOT(AT3073=""),VLOOKUP(AT3073,[1]PSI_Category!A:B,2,0),"")</f>
        <v/>
      </c>
      <c r="AV3073" s="167"/>
      <c r="AW3073" s="167"/>
      <c r="AX3073" s="167"/>
    </row>
    <row r="3074" spans="2:50" s="133" customFormat="1" ht="11.4" customHeight="1" x14ac:dyDescent="0.3">
      <c r="B3074" s="104"/>
      <c r="C3074" s="103"/>
      <c r="D3074" s="106"/>
      <c r="E3074" s="107"/>
      <c r="F3074" s="105"/>
      <c r="G3074" s="107"/>
      <c r="H3074" s="105"/>
      <c r="I3074" s="105"/>
      <c r="J3074" s="107"/>
      <c r="K3074" s="105"/>
      <c r="L3074" s="105"/>
      <c r="M3074" s="105"/>
      <c r="N3074" s="105"/>
      <c r="O3074" s="131"/>
      <c r="P3074" s="109"/>
      <c r="Q3074" s="110"/>
      <c r="R3074" s="110"/>
      <c r="S3074" s="110"/>
      <c r="T3074" s="110"/>
      <c r="U3074" s="111"/>
      <c r="V3074" s="111"/>
      <c r="W3074" s="112"/>
      <c r="X3074" s="113"/>
      <c r="Y3074" s="171"/>
      <c r="Z3074" s="171"/>
      <c r="AA3074" s="116"/>
      <c r="AB3074" s="117" t="b">
        <f t="shared" si="423"/>
        <v>0</v>
      </c>
      <c r="AC3074" s="117">
        <f t="shared" si="424"/>
        <v>0</v>
      </c>
      <c r="AD3074" s="118"/>
      <c r="AE3074" s="117" t="b">
        <f t="shared" si="425"/>
        <v>0</v>
      </c>
      <c r="AF3074" s="117">
        <f t="shared" si="426"/>
        <v>0</v>
      </c>
      <c r="AG3074" s="119">
        <f t="shared" si="427"/>
        <v>0</v>
      </c>
      <c r="AH3074" s="120" t="b">
        <f t="shared" si="428"/>
        <v>0</v>
      </c>
      <c r="AI3074" s="121">
        <f t="shared" si="429"/>
        <v>0</v>
      </c>
      <c r="AJ3074" s="122">
        <f>+C3074</f>
        <v>0</v>
      </c>
      <c r="AK3074" s="170" t="str">
        <f>IF(ISNA(VLOOKUP(postponeList!D3074,[1]Sheet!$A$2:$B$12,2,FALSE))," ",(VLOOKUP(postponeList!D3074,[1]Sheet!$A$2:$B$12,2,FALSE)))</f>
        <v xml:space="preserve"> </v>
      </c>
      <c r="AL3074" s="122" t="str">
        <f>IF(ISNA(VLOOKUP(E3074,[1]Sheet!$G$2:$H$40,2,FALSE))," ",VLOOKUP(E3074,[1]Sheet!$G$2:$H$40,2,FALSE))</f>
        <v xml:space="preserve"> </v>
      </c>
      <c r="AM3074" s="122" t="str">
        <f>IF(ISNA(VLOOKUP(G3074,[1]Sheet!$K$2:$L$159,2,FALSE))," ",(VLOOKUP(G3074,[1]Sheet!$K$2:$L$159,2,FALSE)))</f>
        <v xml:space="preserve"> </v>
      </c>
      <c r="AN3074" s="122" t="str">
        <f>IF(ISNA(VLOOKUP(I3074&amp;C3074,[1]Sheet!$D$2:$E$228,2,FALSE))," ",VLOOKUP(I3074&amp;C3074,[1]Sheet!$D$2:$E$228,2,FALSE))</f>
        <v xml:space="preserve"> </v>
      </c>
      <c r="AO3074" s="122" t="str">
        <f>+I3074&amp;C3074</f>
        <v/>
      </c>
      <c r="AP3074" s="122" t="str">
        <f>C3074&amp;D3074&amp;E3074&amp;G3074&amp;I3074&amp;O3074</f>
        <v/>
      </c>
      <c r="AQ3074" s="122" t="str">
        <f>B3074&amp;D3074&amp;N3074</f>
        <v/>
      </c>
      <c r="AR3074" s="123" t="str">
        <f>+D3074&amp;J3074</f>
        <v/>
      </c>
      <c r="AS3074" s="124" t="str">
        <f t="shared" si="430"/>
        <v/>
      </c>
      <c r="AT3074" s="125" t="str">
        <f t="shared" si="431"/>
        <v/>
      </c>
      <c r="AU3074" s="125" t="str">
        <f>IF(NOT(AT3074=""),VLOOKUP(AT3074,[1]PSI_Category!A:B,2,0),"")</f>
        <v/>
      </c>
      <c r="AV3074" s="167"/>
      <c r="AW3074" s="167"/>
      <c r="AX3074" s="167"/>
    </row>
    <row r="3075" spans="2:50" s="133" customFormat="1" ht="11.4" customHeight="1" x14ac:dyDescent="0.3">
      <c r="B3075" s="104"/>
      <c r="C3075" s="105"/>
      <c r="D3075" s="106"/>
      <c r="E3075" s="107"/>
      <c r="F3075" s="105"/>
      <c r="G3075" s="107"/>
      <c r="H3075" s="105"/>
      <c r="I3075" s="105"/>
      <c r="J3075" s="107"/>
      <c r="K3075" s="105"/>
      <c r="L3075" s="105"/>
      <c r="M3075" s="105"/>
      <c r="N3075" s="105"/>
      <c r="O3075" s="131"/>
      <c r="P3075" s="109"/>
      <c r="Q3075" s="110"/>
      <c r="R3075" s="110"/>
      <c r="S3075" s="110"/>
      <c r="T3075" s="110"/>
      <c r="U3075" s="111"/>
      <c r="V3075" s="111"/>
      <c r="W3075" s="112"/>
      <c r="X3075" s="113"/>
      <c r="Y3075" s="171"/>
      <c r="Z3075" s="171"/>
      <c r="AA3075" s="116"/>
      <c r="AB3075" s="117" t="b">
        <f t="shared" si="423"/>
        <v>0</v>
      </c>
      <c r="AC3075" s="117">
        <f t="shared" si="424"/>
        <v>0</v>
      </c>
      <c r="AD3075" s="118"/>
      <c r="AE3075" s="117" t="b">
        <f t="shared" si="425"/>
        <v>0</v>
      </c>
      <c r="AF3075" s="117">
        <f t="shared" si="426"/>
        <v>0</v>
      </c>
      <c r="AG3075" s="119">
        <f t="shared" si="427"/>
        <v>0</v>
      </c>
      <c r="AH3075" s="120" t="b">
        <f t="shared" si="428"/>
        <v>0</v>
      </c>
      <c r="AI3075" s="121">
        <f t="shared" si="429"/>
        <v>0</v>
      </c>
      <c r="AJ3075" s="122">
        <f>+C3075</f>
        <v>0</v>
      </c>
      <c r="AK3075" s="170" t="str">
        <f>IF(ISNA(VLOOKUP(postponeList!D3075,[1]Sheet!$A$2:$B$12,2,FALSE))," ",(VLOOKUP(postponeList!D3075,[1]Sheet!$A$2:$B$12,2,FALSE)))</f>
        <v xml:space="preserve"> </v>
      </c>
      <c r="AL3075" s="122" t="str">
        <f>IF(ISNA(VLOOKUP(E3075,[1]Sheet!$G$2:$H$40,2,FALSE))," ",VLOOKUP(E3075,[1]Sheet!$G$2:$H$40,2,FALSE))</f>
        <v xml:space="preserve"> </v>
      </c>
      <c r="AM3075" s="122" t="str">
        <f>IF(ISNA(VLOOKUP(G3075,[1]Sheet!$K$2:$L$159,2,FALSE))," ",(VLOOKUP(G3075,[1]Sheet!$K$2:$L$159,2,FALSE)))</f>
        <v xml:space="preserve"> </v>
      </c>
      <c r="AN3075" s="122" t="str">
        <f>IF(ISNA(VLOOKUP(I3075&amp;C3075,[1]Sheet!$D$2:$E$228,2,FALSE))," ",VLOOKUP(I3075&amp;C3075,[1]Sheet!$D$2:$E$228,2,FALSE))</f>
        <v xml:space="preserve"> </v>
      </c>
      <c r="AO3075" s="122" t="str">
        <f>+I3075&amp;C3075</f>
        <v/>
      </c>
      <c r="AP3075" s="122" t="str">
        <f>C3075&amp;D3075&amp;E3075&amp;G3075&amp;I3075&amp;O3075</f>
        <v/>
      </c>
      <c r="AQ3075" s="122" t="str">
        <f>B3075&amp;D3075&amp;N3075</f>
        <v/>
      </c>
      <c r="AR3075" s="123" t="str">
        <f>+D3075&amp;J3075</f>
        <v/>
      </c>
      <c r="AS3075" s="124" t="str">
        <f t="shared" si="430"/>
        <v/>
      </c>
      <c r="AT3075" s="125" t="str">
        <f t="shared" si="431"/>
        <v/>
      </c>
      <c r="AU3075" s="125" t="str">
        <f>IF(NOT(AT3075=""),VLOOKUP(AT3075,[1]PSI_Category!A:B,2,0),"")</f>
        <v/>
      </c>
      <c r="AV3075" s="167"/>
      <c r="AW3075" s="167"/>
      <c r="AX3075" s="167"/>
    </row>
    <row r="3076" spans="2:50" s="133" customFormat="1" ht="11.4" customHeight="1" x14ac:dyDescent="0.3">
      <c r="B3076" s="104"/>
      <c r="C3076" s="105"/>
      <c r="D3076" s="106"/>
      <c r="E3076" s="107"/>
      <c r="F3076" s="105"/>
      <c r="G3076" s="107"/>
      <c r="H3076" s="105"/>
      <c r="I3076" s="105"/>
      <c r="J3076" s="107"/>
      <c r="K3076" s="105"/>
      <c r="L3076" s="105"/>
      <c r="M3076" s="105"/>
      <c r="N3076" s="105"/>
      <c r="O3076" s="131"/>
      <c r="P3076" s="109"/>
      <c r="Q3076" s="110"/>
      <c r="R3076" s="110"/>
      <c r="S3076" s="110"/>
      <c r="T3076" s="110"/>
      <c r="U3076" s="111"/>
      <c r="V3076" s="111"/>
      <c r="W3076" s="112"/>
      <c r="X3076" s="113"/>
      <c r="Y3076" s="171"/>
      <c r="Z3076" s="171"/>
      <c r="AA3076" s="116"/>
      <c r="AB3076" s="117" t="b">
        <f t="shared" si="423"/>
        <v>0</v>
      </c>
      <c r="AC3076" s="117">
        <f t="shared" si="424"/>
        <v>0</v>
      </c>
      <c r="AD3076" s="118"/>
      <c r="AE3076" s="117" t="b">
        <f t="shared" si="425"/>
        <v>0</v>
      </c>
      <c r="AF3076" s="117">
        <f t="shared" si="426"/>
        <v>0</v>
      </c>
      <c r="AG3076" s="119">
        <f t="shared" si="427"/>
        <v>0</v>
      </c>
      <c r="AH3076" s="120" t="b">
        <f t="shared" si="428"/>
        <v>0</v>
      </c>
      <c r="AI3076" s="121">
        <f t="shared" si="429"/>
        <v>0</v>
      </c>
      <c r="AJ3076" s="122">
        <f>+C3076</f>
        <v>0</v>
      </c>
      <c r="AK3076" s="170" t="str">
        <f>IF(ISNA(VLOOKUP(postponeList!D3076,[1]Sheet!$A$2:$B$12,2,FALSE))," ",(VLOOKUP(postponeList!D3076,[1]Sheet!$A$2:$B$12,2,FALSE)))</f>
        <v xml:space="preserve"> </v>
      </c>
      <c r="AL3076" s="122" t="str">
        <f>IF(ISNA(VLOOKUP(E3076,[1]Sheet!$G$2:$H$40,2,FALSE))," ",VLOOKUP(E3076,[1]Sheet!$G$2:$H$40,2,FALSE))</f>
        <v xml:space="preserve"> </v>
      </c>
      <c r="AM3076" s="122" t="str">
        <f>IF(ISNA(VLOOKUP(G3076,[1]Sheet!$K$2:$L$159,2,FALSE))," ",(VLOOKUP(G3076,[1]Sheet!$K$2:$L$159,2,FALSE)))</f>
        <v xml:space="preserve"> </v>
      </c>
      <c r="AN3076" s="122" t="str">
        <f>IF(ISNA(VLOOKUP(I3076&amp;C3076,[1]Sheet!$D$2:$E$228,2,FALSE))," ",VLOOKUP(I3076&amp;C3076,[1]Sheet!$D$2:$E$228,2,FALSE))</f>
        <v xml:space="preserve"> </v>
      </c>
      <c r="AO3076" s="122" t="str">
        <f>+I3076&amp;C3076</f>
        <v/>
      </c>
      <c r="AP3076" s="122" t="str">
        <f>C3076&amp;D3076&amp;E3076&amp;G3076&amp;I3076&amp;O3076</f>
        <v/>
      </c>
      <c r="AQ3076" s="122" t="str">
        <f>B3076&amp;D3076&amp;N3076</f>
        <v/>
      </c>
      <c r="AR3076" s="123" t="str">
        <f>+D3076&amp;J3076</f>
        <v/>
      </c>
      <c r="AS3076" s="124" t="str">
        <f t="shared" si="430"/>
        <v/>
      </c>
      <c r="AT3076" s="125" t="str">
        <f t="shared" si="431"/>
        <v/>
      </c>
      <c r="AU3076" s="125" t="str">
        <f>IF(NOT(AT3076=""),VLOOKUP(AT3076,[1]PSI_Category!A:B,2,0),"")</f>
        <v/>
      </c>
      <c r="AV3076" s="167"/>
      <c r="AW3076" s="167"/>
      <c r="AX3076" s="167"/>
    </row>
    <row r="3077" spans="2:50" s="133" customFormat="1" ht="11.4" customHeight="1" x14ac:dyDescent="0.3">
      <c r="B3077" s="104"/>
      <c r="C3077" s="103"/>
      <c r="D3077" s="106"/>
      <c r="E3077" s="107"/>
      <c r="F3077" s="105"/>
      <c r="G3077" s="107"/>
      <c r="H3077" s="105"/>
      <c r="I3077" s="105"/>
      <c r="J3077" s="107"/>
      <c r="K3077" s="105"/>
      <c r="L3077" s="105"/>
      <c r="M3077" s="105"/>
      <c r="N3077" s="105"/>
      <c r="O3077" s="131"/>
      <c r="P3077" s="109"/>
      <c r="Q3077" s="110"/>
      <c r="R3077" s="110"/>
      <c r="S3077" s="110"/>
      <c r="T3077" s="110"/>
      <c r="U3077" s="111"/>
      <c r="V3077" s="111"/>
      <c r="W3077" s="112"/>
      <c r="X3077" s="113"/>
      <c r="Y3077" s="171"/>
      <c r="Z3077" s="171"/>
      <c r="AA3077" s="116"/>
      <c r="AB3077" s="117" t="b">
        <f t="shared" si="423"/>
        <v>0</v>
      </c>
      <c r="AC3077" s="117">
        <f t="shared" si="424"/>
        <v>0</v>
      </c>
      <c r="AD3077" s="118"/>
      <c r="AE3077" s="117" t="b">
        <f t="shared" si="425"/>
        <v>0</v>
      </c>
      <c r="AF3077" s="117">
        <f t="shared" si="426"/>
        <v>0</v>
      </c>
      <c r="AG3077" s="119">
        <f t="shared" si="427"/>
        <v>0</v>
      </c>
      <c r="AH3077" s="120" t="b">
        <f t="shared" si="428"/>
        <v>0</v>
      </c>
      <c r="AI3077" s="121">
        <f t="shared" si="429"/>
        <v>0</v>
      </c>
      <c r="AJ3077" s="122">
        <f>+C3077</f>
        <v>0</v>
      </c>
      <c r="AK3077" s="170" t="str">
        <f>IF(ISNA(VLOOKUP(postponeList!D3077,[1]Sheet!$A$2:$B$12,2,FALSE))," ",(VLOOKUP(postponeList!D3077,[1]Sheet!$A$2:$B$12,2,FALSE)))</f>
        <v xml:space="preserve"> </v>
      </c>
      <c r="AL3077" s="122" t="str">
        <f>IF(ISNA(VLOOKUP(E3077,[1]Sheet!$G$2:$H$40,2,FALSE))," ",VLOOKUP(E3077,[1]Sheet!$G$2:$H$40,2,FALSE))</f>
        <v xml:space="preserve"> </v>
      </c>
      <c r="AM3077" s="122" t="str">
        <f>IF(ISNA(VLOOKUP(G3077,[1]Sheet!$K$2:$L$159,2,FALSE))," ",(VLOOKUP(G3077,[1]Sheet!$K$2:$L$159,2,FALSE)))</f>
        <v xml:space="preserve"> </v>
      </c>
      <c r="AN3077" s="122" t="str">
        <f>IF(ISNA(VLOOKUP(I3077&amp;C3077,[1]Sheet!$D$2:$E$228,2,FALSE))," ",VLOOKUP(I3077&amp;C3077,[1]Sheet!$D$2:$E$228,2,FALSE))</f>
        <v xml:space="preserve"> </v>
      </c>
      <c r="AO3077" s="122" t="str">
        <f>+I3077&amp;C3077</f>
        <v/>
      </c>
      <c r="AP3077" s="122" t="str">
        <f>C3077&amp;D3077&amp;E3077&amp;G3077&amp;I3077&amp;O3077</f>
        <v/>
      </c>
      <c r="AQ3077" s="122" t="str">
        <f>B3077&amp;D3077&amp;N3077</f>
        <v/>
      </c>
      <c r="AR3077" s="123" t="str">
        <f>+D3077&amp;J3077</f>
        <v/>
      </c>
      <c r="AS3077" s="124" t="str">
        <f t="shared" si="430"/>
        <v/>
      </c>
      <c r="AT3077" s="125" t="str">
        <f t="shared" si="431"/>
        <v/>
      </c>
      <c r="AU3077" s="125" t="str">
        <f>IF(NOT(AT3077=""),VLOOKUP(AT3077,[1]PSI_Category!A:B,2,0),"")</f>
        <v/>
      </c>
      <c r="AV3077" s="167"/>
      <c r="AW3077" s="167"/>
      <c r="AX3077" s="167"/>
    </row>
    <row r="3078" spans="2:50" s="133" customFormat="1" ht="11.4" customHeight="1" x14ac:dyDescent="0.3">
      <c r="B3078" s="104"/>
      <c r="C3078" s="103"/>
      <c r="D3078" s="103"/>
      <c r="E3078" s="106"/>
      <c r="F3078" s="105"/>
      <c r="G3078" s="107"/>
      <c r="H3078" s="105"/>
      <c r="I3078" s="105"/>
      <c r="J3078" s="107"/>
      <c r="K3078" s="105"/>
      <c r="L3078" s="105"/>
      <c r="M3078" s="105"/>
      <c r="N3078" s="105"/>
      <c r="O3078" s="131"/>
      <c r="P3078" s="109"/>
      <c r="Q3078" s="110"/>
      <c r="R3078" s="110"/>
      <c r="S3078" s="110"/>
      <c r="T3078" s="110"/>
      <c r="U3078" s="111"/>
      <c r="V3078" s="111"/>
      <c r="W3078" s="112"/>
      <c r="X3078" s="113"/>
      <c r="Y3078" s="171"/>
      <c r="Z3078" s="171"/>
      <c r="AA3078" s="116"/>
      <c r="AB3078" s="117" t="b">
        <f t="shared" ref="AB3078:AB3100" si="432">IF($Y3078=$AB$3,$Z3078*AA3078,IF($Y3078=$AC$3,$Z3078*AA3078/$AF$3,IF($Y3078=$AH$3,$Z3078*AA3078/$AI$3,IF($Y3078=$AJ$3,$Z3078*AA3078/$AK$3))))</f>
        <v>0</v>
      </c>
      <c r="AC3078" s="117">
        <f t="shared" ref="AC3078:AC3100" si="433">AB3078*$AF$3/1000</f>
        <v>0</v>
      </c>
      <c r="AD3078" s="118"/>
      <c r="AE3078" s="117" t="b">
        <f t="shared" ref="AE3078:AE3141" si="434">IF($Y3078=$AB$3,$Z3078*AD3078, IF($Y3078=$AC$3, $Z3078*AD3078/$AF$3, IF($Y3078=$AH$3, $Z3078*AD3078/$AI$3, IF($Y3078=$AJ$3, $Z3078*AD3078/$AK$3))))</f>
        <v>0</v>
      </c>
      <c r="AF3078" s="117">
        <f t="shared" ref="AF3078:AF3141" si="435">AE3078*$AF$3/1000</f>
        <v>0</v>
      </c>
      <c r="AG3078" s="119">
        <f t="shared" ref="AG3078:AG3141" si="436">+AA3078-AD3078</f>
        <v>0</v>
      </c>
      <c r="AH3078" s="120" t="b">
        <f t="shared" ref="AH3078:AH3141" si="437">IF($Y3078=$AB$3,$Z3078*AG3078, IF($Y3078=$AC$3, $Z3078*AG3078/$AF$3, IF($Y3078=$AH$3, $Z3078*AG3078/$AI$3, IF($Y3078=$AJ$3, $Z3078*AG3078/$AK$3))))</f>
        <v>0</v>
      </c>
      <c r="AI3078" s="121">
        <f t="shared" ref="AI3078:AI3141" si="438">AH3078*$AF$3/1000</f>
        <v>0</v>
      </c>
      <c r="AJ3078" s="122">
        <f>+C3078</f>
        <v>0</v>
      </c>
      <c r="AK3078" s="170" t="str">
        <f>IF(ISNA(VLOOKUP(postponeList!E3078,[1]Sheet!$A$2:$B$12,2,FALSE))," ",(VLOOKUP(postponeList!E3078,[1]Sheet!$A$2:$B$12,2,FALSE)))</f>
        <v xml:space="preserve"> </v>
      </c>
      <c r="AL3078" s="122" t="str">
        <f>IF(ISNA(VLOOKUP(E3078,[1]Sheet!$G$2:$H$40,2,FALSE))," ",VLOOKUP(E3078,[1]Sheet!$G$2:$H$40,2,FALSE))</f>
        <v xml:space="preserve"> </v>
      </c>
      <c r="AM3078" s="122" t="str">
        <f>IF(ISNA(VLOOKUP(G3078,[1]Sheet!$K$2:$L$159,2,FALSE))," ",(VLOOKUP(G3078,[1]Sheet!$K$2:$L$159,2,FALSE)))</f>
        <v xml:space="preserve"> </v>
      </c>
      <c r="AN3078" s="122" t="str">
        <f>IF(ISNA(VLOOKUP(I3078&amp;C3078,[1]Sheet!$D$2:$E$228,2,FALSE))," ",VLOOKUP(I3078&amp;C3078,[1]Sheet!$D$2:$E$228,2,FALSE))</f>
        <v xml:space="preserve"> </v>
      </c>
      <c r="AO3078" s="122" t="str">
        <f>+I3078&amp;C3078</f>
        <v/>
      </c>
      <c r="AP3078" s="122" t="str">
        <f>C3078&amp;D3078&amp;E3078&amp;G3078&amp;I3078&amp;O3078</f>
        <v/>
      </c>
      <c r="AQ3078" s="122" t="str">
        <f>B3078&amp;D3078&amp;N3078</f>
        <v/>
      </c>
      <c r="AR3078" s="123" t="str">
        <f>+D3078&amp;J3078</f>
        <v/>
      </c>
      <c r="AS3078" s="124" t="str">
        <f t="shared" ref="AS3078:AS3141" si="439">LEFT(V3078,3)</f>
        <v/>
      </c>
      <c r="AT3078" s="125" t="str">
        <f t="shared" ref="AT3078:AT3122" si="440">IFERROR(TRIM(M3078),"")</f>
        <v/>
      </c>
      <c r="AU3078" s="125" t="str">
        <f>IF(NOT(AT3078=""),VLOOKUP(AT3078,[1]PSI_Category!A:B,2,0),"")</f>
        <v/>
      </c>
      <c r="AV3078" s="167"/>
      <c r="AW3078" s="167"/>
      <c r="AX3078" s="167"/>
    </row>
    <row r="3079" spans="2:50" s="133" customFormat="1" ht="11.4" customHeight="1" x14ac:dyDescent="0.3">
      <c r="B3079" s="104"/>
      <c r="C3079" s="103"/>
      <c r="D3079" s="103"/>
      <c r="E3079" s="106"/>
      <c r="F3079" s="105"/>
      <c r="G3079" s="107"/>
      <c r="H3079" s="105"/>
      <c r="I3079" s="105"/>
      <c r="J3079" s="107"/>
      <c r="K3079" s="105"/>
      <c r="L3079" s="105"/>
      <c r="M3079" s="105"/>
      <c r="N3079" s="105"/>
      <c r="O3079" s="131"/>
      <c r="P3079" s="109"/>
      <c r="Q3079" s="110"/>
      <c r="R3079" s="110"/>
      <c r="S3079" s="110"/>
      <c r="T3079" s="110"/>
      <c r="U3079" s="111"/>
      <c r="V3079" s="111"/>
      <c r="W3079" s="112"/>
      <c r="X3079" s="113"/>
      <c r="Y3079" s="171"/>
      <c r="Z3079" s="171"/>
      <c r="AA3079" s="116"/>
      <c r="AB3079" s="117" t="b">
        <f t="shared" si="432"/>
        <v>0</v>
      </c>
      <c r="AC3079" s="117">
        <f t="shared" si="433"/>
        <v>0</v>
      </c>
      <c r="AD3079" s="118"/>
      <c r="AE3079" s="117" t="b">
        <f t="shared" si="434"/>
        <v>0</v>
      </c>
      <c r="AF3079" s="117">
        <f t="shared" si="435"/>
        <v>0</v>
      </c>
      <c r="AG3079" s="119">
        <f t="shared" si="436"/>
        <v>0</v>
      </c>
      <c r="AH3079" s="120" t="b">
        <f t="shared" si="437"/>
        <v>0</v>
      </c>
      <c r="AI3079" s="121">
        <f t="shared" si="438"/>
        <v>0</v>
      </c>
      <c r="AJ3079" s="122">
        <f>+C3079</f>
        <v>0</v>
      </c>
      <c r="AK3079" s="170" t="str">
        <f>IF(ISNA(VLOOKUP(postponeList!E3079,[1]Sheet!$A$2:$B$12,2,FALSE))," ",(VLOOKUP(postponeList!E3079,[1]Sheet!$A$2:$B$12,2,FALSE)))</f>
        <v xml:space="preserve"> </v>
      </c>
      <c r="AL3079" s="122" t="str">
        <f>IF(ISNA(VLOOKUP(E3079,[1]Sheet!$G$2:$H$40,2,FALSE))," ",VLOOKUP(E3079,[1]Sheet!$G$2:$H$40,2,FALSE))</f>
        <v xml:space="preserve"> </v>
      </c>
      <c r="AM3079" s="122" t="str">
        <f>IF(ISNA(VLOOKUP(G3079,[1]Sheet!$K$2:$L$159,2,FALSE))," ",(VLOOKUP(G3079,[1]Sheet!$K$2:$L$159,2,FALSE)))</f>
        <v xml:space="preserve"> </v>
      </c>
      <c r="AN3079" s="122" t="str">
        <f>IF(ISNA(VLOOKUP(I3079&amp;C3079,[1]Sheet!$D$2:$E$228,2,FALSE))," ",VLOOKUP(I3079&amp;C3079,[1]Sheet!$D$2:$E$228,2,FALSE))</f>
        <v xml:space="preserve"> </v>
      </c>
      <c r="AO3079" s="122" t="str">
        <f>+I3079&amp;C3079</f>
        <v/>
      </c>
      <c r="AP3079" s="122" t="str">
        <f>C3079&amp;D3079&amp;E3079&amp;G3079&amp;I3079&amp;O3079</f>
        <v/>
      </c>
      <c r="AQ3079" s="122" t="str">
        <f>B3079&amp;D3079&amp;N3079</f>
        <v/>
      </c>
      <c r="AR3079" s="123" t="str">
        <f>+D3079&amp;J3079</f>
        <v/>
      </c>
      <c r="AS3079" s="124" t="str">
        <f t="shared" si="439"/>
        <v/>
      </c>
      <c r="AT3079" s="125" t="str">
        <f t="shared" si="440"/>
        <v/>
      </c>
      <c r="AU3079" s="125" t="str">
        <f>IF(NOT(AT3079=""),VLOOKUP(AT3079,[1]PSI_Category!A:B,2,0),"")</f>
        <v/>
      </c>
      <c r="AV3079" s="167"/>
      <c r="AW3079" s="167"/>
      <c r="AX3079" s="167"/>
    </row>
    <row r="3080" spans="2:50" s="133" customFormat="1" ht="11.4" customHeight="1" x14ac:dyDescent="0.3">
      <c r="B3080" s="104"/>
      <c r="C3080" s="105"/>
      <c r="D3080" s="103"/>
      <c r="E3080" s="106"/>
      <c r="F3080" s="105"/>
      <c r="G3080" s="107"/>
      <c r="H3080" s="105"/>
      <c r="I3080" s="105"/>
      <c r="J3080" s="107"/>
      <c r="K3080" s="105"/>
      <c r="L3080" s="105"/>
      <c r="M3080" s="105"/>
      <c r="N3080" s="105"/>
      <c r="O3080" s="131"/>
      <c r="P3080" s="109"/>
      <c r="Q3080" s="110"/>
      <c r="R3080" s="110"/>
      <c r="S3080" s="110"/>
      <c r="T3080" s="110"/>
      <c r="U3080" s="111"/>
      <c r="V3080" s="111"/>
      <c r="W3080" s="112"/>
      <c r="X3080" s="113"/>
      <c r="Y3080" s="171"/>
      <c r="Z3080" s="171"/>
      <c r="AA3080" s="116"/>
      <c r="AB3080" s="117" t="b">
        <f t="shared" si="432"/>
        <v>0</v>
      </c>
      <c r="AC3080" s="117">
        <f t="shared" si="433"/>
        <v>0</v>
      </c>
      <c r="AD3080" s="118"/>
      <c r="AE3080" s="117" t="b">
        <f t="shared" si="434"/>
        <v>0</v>
      </c>
      <c r="AF3080" s="117">
        <f t="shared" si="435"/>
        <v>0</v>
      </c>
      <c r="AG3080" s="119">
        <f t="shared" si="436"/>
        <v>0</v>
      </c>
      <c r="AH3080" s="120" t="b">
        <f t="shared" si="437"/>
        <v>0</v>
      </c>
      <c r="AI3080" s="121">
        <f t="shared" si="438"/>
        <v>0</v>
      </c>
      <c r="AJ3080" s="122">
        <f>+C3080</f>
        <v>0</v>
      </c>
      <c r="AK3080" s="170" t="str">
        <f>IF(ISNA(VLOOKUP(postponeList!E3080,[1]Sheet!$A$2:$B$12,2,FALSE))," ",(VLOOKUP(postponeList!E3080,[1]Sheet!$A$2:$B$12,2,FALSE)))</f>
        <v xml:space="preserve"> </v>
      </c>
      <c r="AL3080" s="122" t="str">
        <f>IF(ISNA(VLOOKUP(E3080,[1]Sheet!$G$2:$H$40,2,FALSE))," ",VLOOKUP(E3080,[1]Sheet!$G$2:$H$40,2,FALSE))</f>
        <v xml:space="preserve"> </v>
      </c>
      <c r="AM3080" s="122" t="str">
        <f>IF(ISNA(VLOOKUP(G3080,[1]Sheet!$K$2:$L$159,2,FALSE))," ",(VLOOKUP(G3080,[1]Sheet!$K$2:$L$159,2,FALSE)))</f>
        <v xml:space="preserve"> </v>
      </c>
      <c r="AN3080" s="122" t="str">
        <f>IF(ISNA(VLOOKUP(I3080&amp;C3080,[1]Sheet!$D$2:$E$228,2,FALSE))," ",VLOOKUP(I3080&amp;C3080,[1]Sheet!$D$2:$E$228,2,FALSE))</f>
        <v xml:space="preserve"> </v>
      </c>
      <c r="AO3080" s="122" t="str">
        <f>+I3080&amp;C3080</f>
        <v/>
      </c>
      <c r="AP3080" s="122" t="str">
        <f>C3080&amp;D3080&amp;E3080&amp;G3080&amp;I3080&amp;O3080</f>
        <v/>
      </c>
      <c r="AQ3080" s="122" t="str">
        <f>B3080&amp;D3080&amp;N3080</f>
        <v/>
      </c>
      <c r="AR3080" s="123" t="str">
        <f>+D3080&amp;J3080</f>
        <v/>
      </c>
      <c r="AS3080" s="124" t="str">
        <f t="shared" si="439"/>
        <v/>
      </c>
      <c r="AT3080" s="125" t="str">
        <f t="shared" si="440"/>
        <v/>
      </c>
      <c r="AU3080" s="125" t="str">
        <f>IF(NOT(AT3080=""),VLOOKUP(AT3080,[1]PSI_Category!A:B,2,0),"")</f>
        <v/>
      </c>
      <c r="AV3080" s="167"/>
      <c r="AW3080" s="167"/>
      <c r="AX3080" s="167"/>
    </row>
    <row r="3081" spans="2:50" s="133" customFormat="1" ht="11.4" customHeight="1" x14ac:dyDescent="0.3">
      <c r="B3081" s="104"/>
      <c r="C3081" s="105"/>
      <c r="D3081" s="106"/>
      <c r="E3081" s="107"/>
      <c r="F3081" s="105"/>
      <c r="G3081" s="107"/>
      <c r="H3081" s="105"/>
      <c r="I3081" s="105"/>
      <c r="J3081" s="107"/>
      <c r="K3081" s="105"/>
      <c r="L3081" s="105"/>
      <c r="M3081" s="105"/>
      <c r="N3081" s="105"/>
      <c r="O3081" s="131"/>
      <c r="P3081" s="109"/>
      <c r="Q3081" s="110"/>
      <c r="R3081" s="110"/>
      <c r="S3081" s="110"/>
      <c r="T3081" s="110"/>
      <c r="U3081" s="111"/>
      <c r="V3081" s="111"/>
      <c r="W3081" s="112"/>
      <c r="X3081" s="113"/>
      <c r="Y3081" s="171"/>
      <c r="Z3081" s="171"/>
      <c r="AA3081" s="116"/>
      <c r="AB3081" s="117" t="b">
        <f t="shared" si="432"/>
        <v>0</v>
      </c>
      <c r="AC3081" s="117">
        <f t="shared" si="433"/>
        <v>0</v>
      </c>
      <c r="AD3081" s="118"/>
      <c r="AE3081" s="117" t="b">
        <f t="shared" si="434"/>
        <v>0</v>
      </c>
      <c r="AF3081" s="117">
        <f t="shared" si="435"/>
        <v>0</v>
      </c>
      <c r="AG3081" s="119">
        <f t="shared" si="436"/>
        <v>0</v>
      </c>
      <c r="AH3081" s="120" t="b">
        <f t="shared" si="437"/>
        <v>0</v>
      </c>
      <c r="AI3081" s="121">
        <f t="shared" si="438"/>
        <v>0</v>
      </c>
      <c r="AJ3081" s="122">
        <f>+C3081</f>
        <v>0</v>
      </c>
      <c r="AK3081" s="170" t="str">
        <f>IF(ISNA(VLOOKUP(postponeList!D3081,[1]Sheet!$A$2:$B$12,2,FALSE))," ",(VLOOKUP(postponeList!D3081,[1]Sheet!$A$2:$B$12,2,FALSE)))</f>
        <v xml:space="preserve"> </v>
      </c>
      <c r="AL3081" s="122" t="str">
        <f>IF(ISNA(VLOOKUP(E3081,[1]Sheet!$G$2:$H$40,2,FALSE))," ",VLOOKUP(E3081,[1]Sheet!$G$2:$H$40,2,FALSE))</f>
        <v xml:space="preserve"> </v>
      </c>
      <c r="AM3081" s="122" t="str">
        <f>IF(ISNA(VLOOKUP(G3081,[1]Sheet!$K$2:$L$159,2,FALSE))," ",(VLOOKUP(G3081,[1]Sheet!$K$2:$L$159,2,FALSE)))</f>
        <v xml:space="preserve"> </v>
      </c>
      <c r="AN3081" s="122" t="str">
        <f>IF(ISNA(VLOOKUP(I3081&amp;C3081,[1]Sheet!$D$2:$E$228,2,FALSE))," ",VLOOKUP(I3081&amp;C3081,[1]Sheet!$D$2:$E$228,2,FALSE))</f>
        <v xml:space="preserve"> </v>
      </c>
      <c r="AO3081" s="122" t="str">
        <f>+I3081&amp;C3081</f>
        <v/>
      </c>
      <c r="AP3081" s="122" t="str">
        <f>C3081&amp;D3081&amp;E3081&amp;G3081&amp;I3081&amp;O3081</f>
        <v/>
      </c>
      <c r="AQ3081" s="122" t="str">
        <f>B3081&amp;D3081&amp;N3081</f>
        <v/>
      </c>
      <c r="AR3081" s="123" t="str">
        <f>+D3081&amp;J3081</f>
        <v/>
      </c>
      <c r="AS3081" s="124" t="str">
        <f t="shared" si="439"/>
        <v/>
      </c>
      <c r="AT3081" s="125" t="str">
        <f t="shared" si="440"/>
        <v/>
      </c>
      <c r="AU3081" s="125" t="str">
        <f>IF(NOT(AT3081=""),VLOOKUP(AT3081,[1]PSI_Category!A:B,2,0),"")</f>
        <v/>
      </c>
      <c r="AV3081" s="167"/>
      <c r="AW3081" s="167"/>
      <c r="AX3081" s="167"/>
    </row>
    <row r="3082" spans="2:50" s="133" customFormat="1" ht="11.4" customHeight="1" x14ac:dyDescent="0.3">
      <c r="B3082" s="104"/>
      <c r="C3082" s="105"/>
      <c r="D3082" s="106"/>
      <c r="E3082" s="107"/>
      <c r="F3082" s="105"/>
      <c r="G3082" s="107"/>
      <c r="H3082" s="105"/>
      <c r="I3082" s="105"/>
      <c r="J3082" s="107"/>
      <c r="K3082" s="105"/>
      <c r="L3082" s="105"/>
      <c r="M3082" s="105"/>
      <c r="N3082" s="105"/>
      <c r="O3082" s="131"/>
      <c r="P3082" s="109"/>
      <c r="Q3082" s="110"/>
      <c r="R3082" s="110"/>
      <c r="S3082" s="110"/>
      <c r="T3082" s="110"/>
      <c r="U3082" s="111"/>
      <c r="V3082" s="111"/>
      <c r="W3082" s="112"/>
      <c r="X3082" s="113"/>
      <c r="Y3082" s="171"/>
      <c r="Z3082" s="171"/>
      <c r="AA3082" s="116"/>
      <c r="AB3082" s="117" t="b">
        <f t="shared" si="432"/>
        <v>0</v>
      </c>
      <c r="AC3082" s="117">
        <f t="shared" si="433"/>
        <v>0</v>
      </c>
      <c r="AD3082" s="118"/>
      <c r="AE3082" s="117" t="b">
        <f t="shared" si="434"/>
        <v>0</v>
      </c>
      <c r="AF3082" s="117">
        <f t="shared" si="435"/>
        <v>0</v>
      </c>
      <c r="AG3082" s="119">
        <f t="shared" si="436"/>
        <v>0</v>
      </c>
      <c r="AH3082" s="120" t="b">
        <f t="shared" si="437"/>
        <v>0</v>
      </c>
      <c r="AI3082" s="121">
        <f t="shared" si="438"/>
        <v>0</v>
      </c>
      <c r="AJ3082" s="122">
        <f>+C3082</f>
        <v>0</v>
      </c>
      <c r="AK3082" s="170" t="str">
        <f>IF(ISNA(VLOOKUP(postponeList!D3082,[1]Sheet!$A$2:$B$12,2,FALSE))," ",(VLOOKUP(postponeList!D3082,[1]Sheet!$A$2:$B$12,2,FALSE)))</f>
        <v xml:space="preserve"> </v>
      </c>
      <c r="AL3082" s="122" t="str">
        <f>IF(ISNA(VLOOKUP(E3082,[1]Sheet!$G$2:$H$40,2,FALSE))," ",VLOOKUP(E3082,[1]Sheet!$G$2:$H$40,2,FALSE))</f>
        <v xml:space="preserve"> </v>
      </c>
      <c r="AM3082" s="122" t="str">
        <f>IF(ISNA(VLOOKUP(G3082,[1]Sheet!$K$2:$L$159,2,FALSE))," ",(VLOOKUP(G3082,[1]Sheet!$K$2:$L$159,2,FALSE)))</f>
        <v xml:space="preserve"> </v>
      </c>
      <c r="AN3082" s="122" t="str">
        <f>IF(ISNA(VLOOKUP(I3082&amp;C3082,[1]Sheet!$D$2:$E$228,2,FALSE))," ",VLOOKUP(I3082&amp;C3082,[1]Sheet!$D$2:$E$228,2,FALSE))</f>
        <v xml:space="preserve"> </v>
      </c>
      <c r="AO3082" s="122" t="str">
        <f>+I3082&amp;C3082</f>
        <v/>
      </c>
      <c r="AP3082" s="122" t="str">
        <f>C3082&amp;D3082&amp;E3082&amp;G3082&amp;I3082&amp;O3082</f>
        <v/>
      </c>
      <c r="AQ3082" s="122" t="str">
        <f>B3082&amp;D3082&amp;N3082</f>
        <v/>
      </c>
      <c r="AR3082" s="123" t="str">
        <f>+D3082&amp;J3082</f>
        <v/>
      </c>
      <c r="AS3082" s="124" t="str">
        <f t="shared" si="439"/>
        <v/>
      </c>
      <c r="AT3082" s="125" t="str">
        <f t="shared" si="440"/>
        <v/>
      </c>
      <c r="AU3082" s="125" t="str">
        <f>IF(NOT(AT3082=""),VLOOKUP(AT3082,[1]PSI_Category!A:B,2,0),"")</f>
        <v/>
      </c>
      <c r="AV3082" s="167"/>
      <c r="AW3082" s="167"/>
      <c r="AX3082" s="167"/>
    </row>
    <row r="3083" spans="2:50" s="133" customFormat="1" ht="11.4" customHeight="1" x14ac:dyDescent="0.3">
      <c r="B3083" s="104"/>
      <c r="C3083" s="105"/>
      <c r="D3083" s="106"/>
      <c r="E3083" s="107"/>
      <c r="F3083" s="105"/>
      <c r="G3083" s="107"/>
      <c r="H3083" s="105"/>
      <c r="I3083" s="105"/>
      <c r="J3083" s="107"/>
      <c r="K3083" s="105"/>
      <c r="L3083" s="105"/>
      <c r="M3083" s="105"/>
      <c r="N3083" s="105"/>
      <c r="O3083" s="131"/>
      <c r="P3083" s="109"/>
      <c r="Q3083" s="110"/>
      <c r="R3083" s="110"/>
      <c r="S3083" s="110"/>
      <c r="T3083" s="110"/>
      <c r="U3083" s="111"/>
      <c r="V3083" s="111"/>
      <c r="W3083" s="112"/>
      <c r="X3083" s="113"/>
      <c r="Y3083" s="171"/>
      <c r="Z3083" s="171"/>
      <c r="AA3083" s="116"/>
      <c r="AB3083" s="117" t="b">
        <f t="shared" si="432"/>
        <v>0</v>
      </c>
      <c r="AC3083" s="117">
        <f t="shared" si="433"/>
        <v>0</v>
      </c>
      <c r="AD3083" s="118"/>
      <c r="AE3083" s="117" t="b">
        <f t="shared" si="434"/>
        <v>0</v>
      </c>
      <c r="AF3083" s="117">
        <f t="shared" si="435"/>
        <v>0</v>
      </c>
      <c r="AG3083" s="119">
        <f t="shared" si="436"/>
        <v>0</v>
      </c>
      <c r="AH3083" s="120" t="b">
        <f t="shared" si="437"/>
        <v>0</v>
      </c>
      <c r="AI3083" s="121">
        <f t="shared" si="438"/>
        <v>0</v>
      </c>
      <c r="AJ3083" s="122">
        <f>+C3083</f>
        <v>0</v>
      </c>
      <c r="AK3083" s="170" t="str">
        <f>IF(ISNA(VLOOKUP(postponeList!D3083,[1]Sheet!$A$2:$B$12,2,FALSE))," ",(VLOOKUP(postponeList!D3083,[1]Sheet!$A$2:$B$12,2,FALSE)))</f>
        <v xml:space="preserve"> </v>
      </c>
      <c r="AL3083" s="122" t="str">
        <f>IF(ISNA(VLOOKUP(E3083,[1]Sheet!$G$2:$H$40,2,FALSE))," ",VLOOKUP(E3083,[1]Sheet!$G$2:$H$40,2,FALSE))</f>
        <v xml:space="preserve"> </v>
      </c>
      <c r="AM3083" s="122" t="str">
        <f>IF(ISNA(VLOOKUP(G3083,[1]Sheet!$K$2:$L$159,2,FALSE))," ",(VLOOKUP(G3083,[1]Sheet!$K$2:$L$159,2,FALSE)))</f>
        <v xml:space="preserve"> </v>
      </c>
      <c r="AN3083" s="122" t="str">
        <f>IF(ISNA(VLOOKUP(I3083&amp;C3083,[1]Sheet!$D$2:$E$228,2,FALSE))," ",VLOOKUP(I3083&amp;C3083,[1]Sheet!$D$2:$E$228,2,FALSE))</f>
        <v xml:space="preserve"> </v>
      </c>
      <c r="AO3083" s="122" t="str">
        <f>+I3083&amp;C3083</f>
        <v/>
      </c>
      <c r="AP3083" s="122" t="str">
        <f>C3083&amp;D3083&amp;E3083&amp;G3083&amp;I3083&amp;O3083</f>
        <v/>
      </c>
      <c r="AQ3083" s="122" t="str">
        <f>B3083&amp;D3083&amp;N3083</f>
        <v/>
      </c>
      <c r="AR3083" s="123" t="str">
        <f>+D3083&amp;J3083</f>
        <v/>
      </c>
      <c r="AS3083" s="124" t="str">
        <f t="shared" si="439"/>
        <v/>
      </c>
      <c r="AT3083" s="125" t="str">
        <f t="shared" si="440"/>
        <v/>
      </c>
      <c r="AU3083" s="125" t="str">
        <f>IF(NOT(AT3083=""),VLOOKUP(AT3083,[1]PSI_Category!A:B,2,0),"")</f>
        <v/>
      </c>
      <c r="AV3083" s="167"/>
      <c r="AW3083" s="167"/>
      <c r="AX3083" s="167"/>
    </row>
    <row r="3084" spans="2:50" s="133" customFormat="1" ht="11.4" customHeight="1" x14ac:dyDescent="0.3">
      <c r="B3084" s="104"/>
      <c r="C3084" s="105"/>
      <c r="D3084" s="106"/>
      <c r="E3084" s="107"/>
      <c r="F3084" s="105"/>
      <c r="G3084" s="107"/>
      <c r="H3084" s="105"/>
      <c r="I3084" s="105"/>
      <c r="J3084" s="107"/>
      <c r="K3084" s="105"/>
      <c r="L3084" s="105"/>
      <c r="M3084" s="105"/>
      <c r="N3084" s="105"/>
      <c r="O3084" s="108"/>
      <c r="P3084" s="109"/>
      <c r="Q3084" s="110"/>
      <c r="R3084" s="110"/>
      <c r="S3084" s="110"/>
      <c r="T3084" s="110"/>
      <c r="U3084" s="111"/>
      <c r="V3084" s="111"/>
      <c r="W3084" s="112"/>
      <c r="X3084" s="113"/>
      <c r="Y3084" s="171"/>
      <c r="Z3084" s="171"/>
      <c r="AA3084" s="116"/>
      <c r="AB3084" s="117" t="b">
        <f t="shared" si="432"/>
        <v>0</v>
      </c>
      <c r="AC3084" s="117">
        <f t="shared" si="433"/>
        <v>0</v>
      </c>
      <c r="AD3084" s="118"/>
      <c r="AE3084" s="117" t="b">
        <f t="shared" si="434"/>
        <v>0</v>
      </c>
      <c r="AF3084" s="117">
        <f t="shared" si="435"/>
        <v>0</v>
      </c>
      <c r="AG3084" s="119">
        <f t="shared" si="436"/>
        <v>0</v>
      </c>
      <c r="AH3084" s="120" t="b">
        <f t="shared" si="437"/>
        <v>0</v>
      </c>
      <c r="AI3084" s="121">
        <f t="shared" si="438"/>
        <v>0</v>
      </c>
      <c r="AJ3084" s="122">
        <f>+C3084</f>
        <v>0</v>
      </c>
      <c r="AK3084" s="170" t="str">
        <f>IF(ISNA(VLOOKUP(postponeList!D3084,[1]Sheet!$A$2:$B$12,2,FALSE))," ",(VLOOKUP(postponeList!D3084,[1]Sheet!$A$2:$B$12,2,FALSE)))</f>
        <v xml:space="preserve"> </v>
      </c>
      <c r="AL3084" s="122" t="str">
        <f>IF(ISNA(VLOOKUP(E3084,[1]Sheet!$G$2:$H$40,2,FALSE))," ",VLOOKUP(E3084,[1]Sheet!$G$2:$H$40,2,FALSE))</f>
        <v xml:space="preserve"> </v>
      </c>
      <c r="AM3084" s="122" t="str">
        <f>IF(ISNA(VLOOKUP(G3084,[1]Sheet!$K$2:$L$159,2,FALSE))," ",(VLOOKUP(G3084,[1]Sheet!$K$2:$L$159,2,FALSE)))</f>
        <v xml:space="preserve"> </v>
      </c>
      <c r="AN3084" s="122" t="str">
        <f>IF(ISNA(VLOOKUP(I3084&amp;C3084,[1]Sheet!$D$2:$E$228,2,FALSE))," ",VLOOKUP(I3084&amp;C3084,[1]Sheet!$D$2:$E$228,2,FALSE))</f>
        <v xml:space="preserve"> </v>
      </c>
      <c r="AO3084" s="122" t="str">
        <f>+I3084&amp;C3084</f>
        <v/>
      </c>
      <c r="AP3084" s="122" t="str">
        <f>C3084&amp;D3084&amp;E3084&amp;G3084&amp;I3084&amp;O3084</f>
        <v/>
      </c>
      <c r="AQ3084" s="122" t="str">
        <f>B3084&amp;D3084&amp;N3084</f>
        <v/>
      </c>
      <c r="AR3084" s="123" t="str">
        <f>+D3084&amp;J3084</f>
        <v/>
      </c>
      <c r="AS3084" s="124" t="str">
        <f t="shared" si="439"/>
        <v/>
      </c>
      <c r="AT3084" s="125" t="str">
        <f t="shared" si="440"/>
        <v/>
      </c>
      <c r="AU3084" s="125" t="str">
        <f>IF(NOT(AT3084=""),VLOOKUP(AT3084,[1]PSI_Category!A:B,2,0),"")</f>
        <v/>
      </c>
      <c r="AV3084" s="167"/>
      <c r="AW3084" s="167"/>
      <c r="AX3084" s="167"/>
    </row>
    <row r="3085" spans="2:50" s="133" customFormat="1" ht="11.4" customHeight="1" x14ac:dyDescent="0.3">
      <c r="B3085" s="104"/>
      <c r="C3085" s="105"/>
      <c r="D3085" s="106"/>
      <c r="E3085" s="107"/>
      <c r="F3085" s="105"/>
      <c r="G3085" s="107"/>
      <c r="H3085" s="105"/>
      <c r="I3085" s="105"/>
      <c r="J3085" s="107"/>
      <c r="K3085" s="105"/>
      <c r="L3085" s="105"/>
      <c r="M3085" s="105"/>
      <c r="N3085" s="105"/>
      <c r="O3085" s="105"/>
      <c r="P3085" s="109"/>
      <c r="Q3085" s="110"/>
      <c r="R3085" s="110"/>
      <c r="S3085" s="110"/>
      <c r="T3085" s="110"/>
      <c r="U3085" s="111"/>
      <c r="V3085" s="111"/>
      <c r="W3085" s="112"/>
      <c r="X3085" s="113"/>
      <c r="Y3085" s="171"/>
      <c r="Z3085" s="171"/>
      <c r="AA3085" s="116"/>
      <c r="AB3085" s="117" t="b">
        <f t="shared" si="432"/>
        <v>0</v>
      </c>
      <c r="AC3085" s="117">
        <f t="shared" si="433"/>
        <v>0</v>
      </c>
      <c r="AD3085" s="118"/>
      <c r="AE3085" s="117" t="b">
        <f t="shared" si="434"/>
        <v>0</v>
      </c>
      <c r="AF3085" s="117">
        <f t="shared" si="435"/>
        <v>0</v>
      </c>
      <c r="AG3085" s="119">
        <f t="shared" si="436"/>
        <v>0</v>
      </c>
      <c r="AH3085" s="120" t="b">
        <f t="shared" si="437"/>
        <v>0</v>
      </c>
      <c r="AI3085" s="121">
        <f t="shared" si="438"/>
        <v>0</v>
      </c>
      <c r="AJ3085" s="122">
        <f>+C3085</f>
        <v>0</v>
      </c>
      <c r="AK3085" s="170" t="str">
        <f>IF(ISNA(VLOOKUP(postponeList!D3085,[1]Sheet!$A$2:$B$12,2,FALSE))," ",(VLOOKUP(postponeList!D3085,[1]Sheet!$A$2:$B$12,2,FALSE)))</f>
        <v xml:space="preserve"> </v>
      </c>
      <c r="AL3085" s="122" t="str">
        <f>IF(ISNA(VLOOKUP(E3085,[1]Sheet!$G$2:$H$40,2,FALSE))," ",VLOOKUP(E3085,[1]Sheet!$G$2:$H$40,2,FALSE))</f>
        <v xml:space="preserve"> </v>
      </c>
      <c r="AM3085" s="122" t="str">
        <f>IF(ISNA(VLOOKUP(G3085,[1]Sheet!$K$2:$L$159,2,FALSE))," ",(VLOOKUP(G3085,[1]Sheet!$K$2:$L$159,2,FALSE)))</f>
        <v xml:space="preserve"> </v>
      </c>
      <c r="AN3085" s="122" t="str">
        <f>IF(ISNA(VLOOKUP(I3085&amp;C3085,[1]Sheet!$D$2:$E$228,2,FALSE))," ",VLOOKUP(I3085&amp;C3085,[1]Sheet!$D$2:$E$228,2,FALSE))</f>
        <v xml:space="preserve"> </v>
      </c>
      <c r="AO3085" s="122" t="str">
        <f>+I3085&amp;C3085</f>
        <v/>
      </c>
      <c r="AP3085" s="122" t="str">
        <f>C3085&amp;D3085&amp;E3085&amp;G3085&amp;I3085&amp;O3085</f>
        <v/>
      </c>
      <c r="AQ3085" s="122" t="str">
        <f>B3085&amp;D3085&amp;N3085</f>
        <v/>
      </c>
      <c r="AR3085" s="123" t="str">
        <f>+D3085&amp;J3085</f>
        <v/>
      </c>
      <c r="AS3085" s="124" t="str">
        <f t="shared" si="439"/>
        <v/>
      </c>
      <c r="AT3085" s="125" t="str">
        <f t="shared" si="440"/>
        <v/>
      </c>
      <c r="AU3085" s="125" t="str">
        <f>IF(NOT(AT3085=""),VLOOKUP(AT3085,[1]PSI_Category!A:B,2,0),"")</f>
        <v/>
      </c>
      <c r="AV3085" s="167"/>
      <c r="AW3085" s="167"/>
      <c r="AX3085" s="167"/>
    </row>
    <row r="3086" spans="2:50" s="133" customFormat="1" ht="11.4" customHeight="1" x14ac:dyDescent="0.3">
      <c r="B3086" s="104"/>
      <c r="C3086" s="105"/>
      <c r="D3086" s="106"/>
      <c r="E3086" s="107"/>
      <c r="F3086" s="105"/>
      <c r="G3086" s="107"/>
      <c r="H3086" s="105"/>
      <c r="I3086" s="105"/>
      <c r="J3086" s="107"/>
      <c r="K3086" s="105"/>
      <c r="L3086" s="105"/>
      <c r="M3086" s="105"/>
      <c r="N3086" s="105"/>
      <c r="O3086" s="105"/>
      <c r="P3086" s="109"/>
      <c r="Q3086" s="110"/>
      <c r="R3086" s="110"/>
      <c r="S3086" s="110"/>
      <c r="T3086" s="110"/>
      <c r="U3086" s="111"/>
      <c r="V3086" s="111"/>
      <c r="W3086" s="112"/>
      <c r="X3086" s="113"/>
      <c r="Y3086" s="171"/>
      <c r="Z3086" s="171"/>
      <c r="AA3086" s="116"/>
      <c r="AB3086" s="117" t="b">
        <f t="shared" si="432"/>
        <v>0</v>
      </c>
      <c r="AC3086" s="117">
        <f t="shared" si="433"/>
        <v>0</v>
      </c>
      <c r="AD3086" s="118"/>
      <c r="AE3086" s="117" t="b">
        <f t="shared" si="434"/>
        <v>0</v>
      </c>
      <c r="AF3086" s="117">
        <f t="shared" si="435"/>
        <v>0</v>
      </c>
      <c r="AG3086" s="119">
        <f t="shared" si="436"/>
        <v>0</v>
      </c>
      <c r="AH3086" s="120" t="b">
        <f t="shared" si="437"/>
        <v>0</v>
      </c>
      <c r="AI3086" s="121">
        <f t="shared" si="438"/>
        <v>0</v>
      </c>
      <c r="AJ3086" s="122">
        <f>+C3086</f>
        <v>0</v>
      </c>
      <c r="AK3086" s="170" t="str">
        <f>IF(ISNA(VLOOKUP(postponeList!D3086,[1]Sheet!$A$2:$B$12,2,FALSE))," ",(VLOOKUP(postponeList!D3086,[1]Sheet!$A$2:$B$12,2,FALSE)))</f>
        <v xml:space="preserve"> </v>
      </c>
      <c r="AL3086" s="122" t="str">
        <f>IF(ISNA(VLOOKUP(E3086,[1]Sheet!$G$2:$H$40,2,FALSE))," ",VLOOKUP(E3086,[1]Sheet!$G$2:$H$40,2,FALSE))</f>
        <v xml:space="preserve"> </v>
      </c>
      <c r="AM3086" s="122" t="str">
        <f>IF(ISNA(VLOOKUP(G3086,[1]Sheet!$K$2:$L$159,2,FALSE))," ",(VLOOKUP(G3086,[1]Sheet!$K$2:$L$159,2,FALSE)))</f>
        <v xml:space="preserve"> </v>
      </c>
      <c r="AN3086" s="122" t="str">
        <f>IF(ISNA(VLOOKUP(I3086&amp;C3086,[1]Sheet!$D$2:$E$228,2,FALSE))," ",VLOOKUP(I3086&amp;C3086,[1]Sheet!$D$2:$E$228,2,FALSE))</f>
        <v xml:space="preserve"> </v>
      </c>
      <c r="AO3086" s="122" t="str">
        <f>+I3086&amp;C3086</f>
        <v/>
      </c>
      <c r="AP3086" s="122" t="str">
        <f>C3086&amp;D3086&amp;E3086&amp;G3086&amp;I3086&amp;O3086</f>
        <v/>
      </c>
      <c r="AQ3086" s="122" t="str">
        <f>B3086&amp;D3086&amp;N3086</f>
        <v/>
      </c>
      <c r="AR3086" s="123" t="str">
        <f>+D3086&amp;J3086</f>
        <v/>
      </c>
      <c r="AS3086" s="124" t="str">
        <f t="shared" si="439"/>
        <v/>
      </c>
      <c r="AT3086" s="125" t="str">
        <f t="shared" si="440"/>
        <v/>
      </c>
      <c r="AU3086" s="125" t="str">
        <f>IF(NOT(AT3086=""),VLOOKUP(AT3086,[1]PSI_Category!A:B,2,0),"")</f>
        <v/>
      </c>
      <c r="AV3086" s="167"/>
      <c r="AW3086" s="167"/>
      <c r="AX3086" s="167"/>
    </row>
    <row r="3087" spans="2:50" s="133" customFormat="1" ht="11.4" customHeight="1" x14ac:dyDescent="0.3">
      <c r="B3087" s="104"/>
      <c r="C3087" s="105"/>
      <c r="D3087" s="106"/>
      <c r="E3087" s="107"/>
      <c r="F3087" s="105"/>
      <c r="G3087" s="107"/>
      <c r="H3087" s="105"/>
      <c r="I3087" s="105"/>
      <c r="J3087" s="107"/>
      <c r="K3087" s="105"/>
      <c r="L3087" s="105"/>
      <c r="M3087" s="105"/>
      <c r="N3087" s="105"/>
      <c r="O3087" s="105"/>
      <c r="P3087" s="109"/>
      <c r="Q3087" s="110"/>
      <c r="R3087" s="110"/>
      <c r="S3087" s="110"/>
      <c r="T3087" s="110"/>
      <c r="U3087" s="111"/>
      <c r="V3087" s="111"/>
      <c r="W3087" s="112"/>
      <c r="X3087" s="113"/>
      <c r="Y3087" s="171"/>
      <c r="Z3087" s="171"/>
      <c r="AA3087" s="116"/>
      <c r="AB3087" s="117" t="b">
        <f t="shared" si="432"/>
        <v>0</v>
      </c>
      <c r="AC3087" s="117">
        <f t="shared" si="433"/>
        <v>0</v>
      </c>
      <c r="AD3087" s="118"/>
      <c r="AE3087" s="117" t="b">
        <f t="shared" si="434"/>
        <v>0</v>
      </c>
      <c r="AF3087" s="117">
        <f t="shared" si="435"/>
        <v>0</v>
      </c>
      <c r="AG3087" s="119">
        <f t="shared" si="436"/>
        <v>0</v>
      </c>
      <c r="AH3087" s="120" t="b">
        <f t="shared" si="437"/>
        <v>0</v>
      </c>
      <c r="AI3087" s="121">
        <f t="shared" si="438"/>
        <v>0</v>
      </c>
      <c r="AJ3087" s="122">
        <f>+C3087</f>
        <v>0</v>
      </c>
      <c r="AK3087" s="170" t="str">
        <f>IF(ISNA(VLOOKUP(postponeList!D3087,[1]Sheet!$A$2:$B$12,2,FALSE))," ",(VLOOKUP(postponeList!D3087,[1]Sheet!$A$2:$B$12,2,FALSE)))</f>
        <v xml:space="preserve"> </v>
      </c>
      <c r="AL3087" s="122" t="str">
        <f>IF(ISNA(VLOOKUP(E3087,[1]Sheet!$G$2:$H$40,2,FALSE))," ",VLOOKUP(E3087,[1]Sheet!$G$2:$H$40,2,FALSE))</f>
        <v xml:space="preserve"> </v>
      </c>
      <c r="AM3087" s="122" t="str">
        <f>IF(ISNA(VLOOKUP(G3087,[1]Sheet!$K$2:$L$159,2,FALSE))," ",(VLOOKUP(G3087,[1]Sheet!$K$2:$L$159,2,FALSE)))</f>
        <v xml:space="preserve"> </v>
      </c>
      <c r="AN3087" s="122" t="str">
        <f>IF(ISNA(VLOOKUP(I3087&amp;C3087,[1]Sheet!$D$2:$E$228,2,FALSE))," ",VLOOKUP(I3087&amp;C3087,[1]Sheet!$D$2:$E$228,2,FALSE))</f>
        <v xml:space="preserve"> </v>
      </c>
      <c r="AO3087" s="122" t="str">
        <f>+I3087&amp;C3087</f>
        <v/>
      </c>
      <c r="AP3087" s="122" t="str">
        <f>C3087&amp;D3087&amp;E3087&amp;G3087&amp;I3087&amp;O3087</f>
        <v/>
      </c>
      <c r="AQ3087" s="122" t="str">
        <f>B3087&amp;D3087&amp;N3087</f>
        <v/>
      </c>
      <c r="AR3087" s="123" t="str">
        <f>+D3087&amp;J3087</f>
        <v/>
      </c>
      <c r="AS3087" s="124" t="str">
        <f t="shared" si="439"/>
        <v/>
      </c>
      <c r="AT3087" s="125" t="str">
        <f t="shared" si="440"/>
        <v/>
      </c>
      <c r="AU3087" s="125" t="str">
        <f>IF(NOT(AT3087=""),VLOOKUP(AT3087,[1]PSI_Category!A:B,2,0),"")</f>
        <v/>
      </c>
      <c r="AV3087" s="167"/>
      <c r="AW3087" s="167"/>
      <c r="AX3087" s="167"/>
    </row>
    <row r="3088" spans="2:50" s="133" customFormat="1" ht="11.4" customHeight="1" x14ac:dyDescent="0.3">
      <c r="B3088" s="104"/>
      <c r="C3088" s="105"/>
      <c r="D3088" s="106"/>
      <c r="E3088" s="107"/>
      <c r="F3088" s="105"/>
      <c r="G3088" s="107"/>
      <c r="H3088" s="105"/>
      <c r="I3088" s="105"/>
      <c r="J3088" s="107"/>
      <c r="K3088" s="105"/>
      <c r="L3088" s="105"/>
      <c r="M3088" s="105"/>
      <c r="N3088" s="105"/>
      <c r="O3088" s="105"/>
      <c r="P3088" s="109"/>
      <c r="Q3088" s="110"/>
      <c r="R3088" s="110"/>
      <c r="S3088" s="110"/>
      <c r="T3088" s="110"/>
      <c r="U3088" s="111"/>
      <c r="V3088" s="111"/>
      <c r="W3088" s="112"/>
      <c r="X3088" s="113"/>
      <c r="Y3088" s="171"/>
      <c r="Z3088" s="171"/>
      <c r="AA3088" s="116"/>
      <c r="AB3088" s="117" t="b">
        <f t="shared" si="432"/>
        <v>0</v>
      </c>
      <c r="AC3088" s="117">
        <f t="shared" si="433"/>
        <v>0</v>
      </c>
      <c r="AD3088" s="118"/>
      <c r="AE3088" s="117" t="b">
        <f t="shared" si="434"/>
        <v>0</v>
      </c>
      <c r="AF3088" s="117">
        <f t="shared" si="435"/>
        <v>0</v>
      </c>
      <c r="AG3088" s="119">
        <f t="shared" si="436"/>
        <v>0</v>
      </c>
      <c r="AH3088" s="120" t="b">
        <f t="shared" si="437"/>
        <v>0</v>
      </c>
      <c r="AI3088" s="121">
        <f t="shared" si="438"/>
        <v>0</v>
      </c>
      <c r="AJ3088" s="122">
        <f>+C3088</f>
        <v>0</v>
      </c>
      <c r="AK3088" s="170" t="str">
        <f>IF(ISNA(VLOOKUP(postponeList!D3088,[1]Sheet!$A$2:$B$12,2,FALSE))," ",(VLOOKUP(postponeList!D3088,[1]Sheet!$A$2:$B$12,2,FALSE)))</f>
        <v xml:space="preserve"> </v>
      </c>
      <c r="AL3088" s="122" t="str">
        <f>IF(ISNA(VLOOKUP(E3088,[1]Sheet!$G$2:$H$40,2,FALSE))," ",VLOOKUP(E3088,[1]Sheet!$G$2:$H$40,2,FALSE))</f>
        <v xml:space="preserve"> </v>
      </c>
      <c r="AM3088" s="122" t="str">
        <f>IF(ISNA(VLOOKUP(G3088,[1]Sheet!$K$2:$L$159,2,FALSE))," ",(VLOOKUP(G3088,[1]Sheet!$K$2:$L$159,2,FALSE)))</f>
        <v xml:space="preserve"> </v>
      </c>
      <c r="AN3088" s="122" t="str">
        <f>IF(ISNA(VLOOKUP(I3088&amp;C3088,[1]Sheet!$D$2:$E$228,2,FALSE))," ",VLOOKUP(I3088&amp;C3088,[1]Sheet!$D$2:$E$228,2,FALSE))</f>
        <v xml:space="preserve"> </v>
      </c>
      <c r="AO3088" s="122" t="str">
        <f>+I3088&amp;C3088</f>
        <v/>
      </c>
      <c r="AP3088" s="122" t="str">
        <f>C3088&amp;D3088&amp;E3088&amp;G3088&amp;I3088&amp;O3088</f>
        <v/>
      </c>
      <c r="AQ3088" s="122" t="str">
        <f>B3088&amp;D3088&amp;N3088</f>
        <v/>
      </c>
      <c r="AR3088" s="123" t="str">
        <f>+D3088&amp;J3088</f>
        <v/>
      </c>
      <c r="AS3088" s="124" t="str">
        <f t="shared" si="439"/>
        <v/>
      </c>
      <c r="AT3088" s="125" t="str">
        <f t="shared" si="440"/>
        <v/>
      </c>
      <c r="AU3088" s="125" t="str">
        <f>IF(NOT(AT3088=""),VLOOKUP(AT3088,[1]PSI_Category!A:B,2,0),"")</f>
        <v/>
      </c>
      <c r="AV3088" s="167"/>
      <c r="AW3088" s="167"/>
      <c r="AX3088" s="167"/>
    </row>
    <row r="3089" spans="2:50" s="133" customFormat="1" ht="11.4" customHeight="1" x14ac:dyDescent="0.3">
      <c r="B3089" s="104"/>
      <c r="C3089" s="105"/>
      <c r="D3089" s="106"/>
      <c r="E3089" s="107"/>
      <c r="F3089" s="105"/>
      <c r="G3089" s="107"/>
      <c r="H3089" s="105"/>
      <c r="I3089" s="105"/>
      <c r="J3089" s="107"/>
      <c r="K3089" s="105"/>
      <c r="L3089" s="105"/>
      <c r="M3089" s="105"/>
      <c r="N3089" s="105"/>
      <c r="O3089" s="105"/>
      <c r="P3089" s="109"/>
      <c r="Q3089" s="110"/>
      <c r="R3089" s="110"/>
      <c r="S3089" s="110"/>
      <c r="T3089" s="110"/>
      <c r="U3089" s="111"/>
      <c r="V3089" s="111"/>
      <c r="W3089" s="112"/>
      <c r="X3089" s="113"/>
      <c r="Y3089" s="171"/>
      <c r="Z3089" s="171"/>
      <c r="AA3089" s="116"/>
      <c r="AB3089" s="117" t="b">
        <f t="shared" si="432"/>
        <v>0</v>
      </c>
      <c r="AC3089" s="117">
        <f t="shared" si="433"/>
        <v>0</v>
      </c>
      <c r="AD3089" s="118"/>
      <c r="AE3089" s="117" t="b">
        <f t="shared" si="434"/>
        <v>0</v>
      </c>
      <c r="AF3089" s="117">
        <f t="shared" si="435"/>
        <v>0</v>
      </c>
      <c r="AG3089" s="119">
        <f t="shared" si="436"/>
        <v>0</v>
      </c>
      <c r="AH3089" s="120" t="b">
        <f t="shared" si="437"/>
        <v>0</v>
      </c>
      <c r="AI3089" s="121">
        <f t="shared" si="438"/>
        <v>0</v>
      </c>
      <c r="AJ3089" s="122">
        <f>+C3089</f>
        <v>0</v>
      </c>
      <c r="AK3089" s="170" t="str">
        <f>IF(ISNA(VLOOKUP(postponeList!D3089,[1]Sheet!$A$2:$B$12,2,FALSE))," ",(VLOOKUP(postponeList!D3089,[1]Sheet!$A$2:$B$12,2,FALSE)))</f>
        <v xml:space="preserve"> </v>
      </c>
      <c r="AL3089" s="122" t="str">
        <f>IF(ISNA(VLOOKUP(E3089,[1]Sheet!$G$2:$H$40,2,FALSE))," ",VLOOKUP(E3089,[1]Sheet!$G$2:$H$40,2,FALSE))</f>
        <v xml:space="preserve"> </v>
      </c>
      <c r="AM3089" s="122" t="str">
        <f>IF(ISNA(VLOOKUP(G3089,[1]Sheet!$K$2:$L$159,2,FALSE))," ",(VLOOKUP(G3089,[1]Sheet!$K$2:$L$159,2,FALSE)))</f>
        <v xml:space="preserve"> </v>
      </c>
      <c r="AN3089" s="122" t="str">
        <f>IF(ISNA(VLOOKUP(I3089&amp;C3089,[1]Sheet!$D$2:$E$228,2,FALSE))," ",VLOOKUP(I3089&amp;C3089,[1]Sheet!$D$2:$E$228,2,FALSE))</f>
        <v xml:space="preserve"> </v>
      </c>
      <c r="AO3089" s="122" t="str">
        <f>+I3089&amp;C3089</f>
        <v/>
      </c>
      <c r="AP3089" s="122" t="str">
        <f>C3089&amp;D3089&amp;E3089&amp;G3089&amp;I3089&amp;O3089</f>
        <v/>
      </c>
      <c r="AQ3089" s="122" t="str">
        <f>B3089&amp;D3089&amp;N3089</f>
        <v/>
      </c>
      <c r="AR3089" s="123" t="str">
        <f>+D3089&amp;J3089</f>
        <v/>
      </c>
      <c r="AS3089" s="124" t="str">
        <f t="shared" si="439"/>
        <v/>
      </c>
      <c r="AT3089" s="125" t="str">
        <f t="shared" si="440"/>
        <v/>
      </c>
      <c r="AU3089" s="125" t="str">
        <f>IF(NOT(AT3089=""),VLOOKUP(AT3089,[1]PSI_Category!A:B,2,0),"")</f>
        <v/>
      </c>
      <c r="AV3089" s="167"/>
      <c r="AW3089" s="167"/>
      <c r="AX3089" s="167"/>
    </row>
    <row r="3090" spans="2:50" s="133" customFormat="1" ht="11.4" customHeight="1" x14ac:dyDescent="0.3">
      <c r="B3090" s="104"/>
      <c r="C3090" s="105"/>
      <c r="D3090" s="106"/>
      <c r="E3090" s="107"/>
      <c r="F3090" s="105"/>
      <c r="G3090" s="107"/>
      <c r="H3090" s="105"/>
      <c r="I3090" s="105"/>
      <c r="J3090" s="107"/>
      <c r="K3090" s="105"/>
      <c r="L3090" s="105"/>
      <c r="M3090" s="105"/>
      <c r="N3090" s="105"/>
      <c r="O3090" s="105"/>
      <c r="P3090" s="109"/>
      <c r="Q3090" s="110"/>
      <c r="R3090" s="110"/>
      <c r="S3090" s="110"/>
      <c r="T3090" s="110"/>
      <c r="U3090" s="111"/>
      <c r="V3090" s="111"/>
      <c r="W3090" s="112"/>
      <c r="X3090" s="113"/>
      <c r="Y3090" s="171"/>
      <c r="Z3090" s="171"/>
      <c r="AA3090" s="116"/>
      <c r="AB3090" s="117" t="b">
        <f t="shared" si="432"/>
        <v>0</v>
      </c>
      <c r="AC3090" s="117">
        <f t="shared" si="433"/>
        <v>0</v>
      </c>
      <c r="AD3090" s="118"/>
      <c r="AE3090" s="117" t="b">
        <f t="shared" si="434"/>
        <v>0</v>
      </c>
      <c r="AF3090" s="117">
        <f t="shared" si="435"/>
        <v>0</v>
      </c>
      <c r="AG3090" s="119">
        <f t="shared" si="436"/>
        <v>0</v>
      </c>
      <c r="AH3090" s="120" t="b">
        <f t="shared" si="437"/>
        <v>0</v>
      </c>
      <c r="AI3090" s="121">
        <f t="shared" si="438"/>
        <v>0</v>
      </c>
      <c r="AJ3090" s="122">
        <f>+C3090</f>
        <v>0</v>
      </c>
      <c r="AK3090" s="170" t="str">
        <f>IF(ISNA(VLOOKUP(postponeList!D3090,[1]Sheet!$A$2:$B$12,2,FALSE))," ",(VLOOKUP(postponeList!D3090,[1]Sheet!$A$2:$B$12,2,FALSE)))</f>
        <v xml:space="preserve"> </v>
      </c>
      <c r="AL3090" s="122" t="str">
        <f>IF(ISNA(VLOOKUP(E3090,[1]Sheet!$G$2:$H$40,2,FALSE))," ",VLOOKUP(E3090,[1]Sheet!$G$2:$H$40,2,FALSE))</f>
        <v xml:space="preserve"> </v>
      </c>
      <c r="AM3090" s="122" t="str">
        <f>IF(ISNA(VLOOKUP(G3090,[1]Sheet!$K$2:$L$159,2,FALSE))," ",(VLOOKUP(G3090,[1]Sheet!$K$2:$L$159,2,FALSE)))</f>
        <v xml:space="preserve"> </v>
      </c>
      <c r="AN3090" s="122" t="str">
        <f>IF(ISNA(VLOOKUP(I3090&amp;C3090,[1]Sheet!$D$2:$E$228,2,FALSE))," ",VLOOKUP(I3090&amp;C3090,[1]Sheet!$D$2:$E$228,2,FALSE))</f>
        <v xml:space="preserve"> </v>
      </c>
      <c r="AO3090" s="170" t="str">
        <f>+I3090&amp;C3090</f>
        <v/>
      </c>
      <c r="AP3090" s="170" t="str">
        <f>C3090&amp;D3090&amp;E3090&amp;G3090&amp;I3090&amp;O3090</f>
        <v/>
      </c>
      <c r="AQ3090" s="170" t="str">
        <f>B3090&amp;D3090&amp;N3090</f>
        <v/>
      </c>
      <c r="AR3090" s="124" t="str">
        <f>+D3090&amp;J3090</f>
        <v/>
      </c>
      <c r="AS3090" s="124" t="str">
        <f t="shared" si="439"/>
        <v/>
      </c>
      <c r="AT3090" s="125" t="str">
        <f t="shared" si="440"/>
        <v/>
      </c>
      <c r="AU3090" s="125" t="str">
        <f>IF(NOT(AT3090=""),VLOOKUP(AT3090,[1]PSI_Category!A:B,2,0),"")</f>
        <v/>
      </c>
      <c r="AV3090" s="167"/>
      <c r="AW3090" s="167"/>
      <c r="AX3090" s="167"/>
    </row>
    <row r="3091" spans="2:50" s="133" customFormat="1" ht="11.4" customHeight="1" x14ac:dyDescent="0.3">
      <c r="B3091" s="104"/>
      <c r="C3091" s="105"/>
      <c r="D3091" s="106"/>
      <c r="E3091" s="107"/>
      <c r="F3091" s="105"/>
      <c r="G3091" s="107"/>
      <c r="H3091" s="105"/>
      <c r="I3091" s="105"/>
      <c r="J3091" s="107"/>
      <c r="K3091" s="105"/>
      <c r="L3091" s="105"/>
      <c r="M3091" s="105"/>
      <c r="N3091" s="105"/>
      <c r="O3091" s="105"/>
      <c r="P3091" s="109"/>
      <c r="Q3091" s="110"/>
      <c r="R3091" s="110"/>
      <c r="S3091" s="110"/>
      <c r="T3091" s="110"/>
      <c r="U3091" s="111"/>
      <c r="V3091" s="111"/>
      <c r="W3091" s="112"/>
      <c r="X3091" s="113"/>
      <c r="Y3091" s="171"/>
      <c r="Z3091" s="171"/>
      <c r="AA3091" s="116"/>
      <c r="AB3091" s="117" t="b">
        <f t="shared" si="432"/>
        <v>0</v>
      </c>
      <c r="AC3091" s="117">
        <f t="shared" si="433"/>
        <v>0</v>
      </c>
      <c r="AD3091" s="118"/>
      <c r="AE3091" s="117" t="b">
        <f t="shared" si="434"/>
        <v>0</v>
      </c>
      <c r="AF3091" s="117">
        <f t="shared" si="435"/>
        <v>0</v>
      </c>
      <c r="AG3091" s="119">
        <f t="shared" si="436"/>
        <v>0</v>
      </c>
      <c r="AH3091" s="120" t="b">
        <f t="shared" si="437"/>
        <v>0</v>
      </c>
      <c r="AI3091" s="121">
        <f t="shared" si="438"/>
        <v>0</v>
      </c>
      <c r="AJ3091" s="122">
        <f>+C3091</f>
        <v>0</v>
      </c>
      <c r="AK3091" s="170" t="str">
        <f>IF(ISNA(VLOOKUP(postponeList!D3091,[1]Sheet!$A$2:$B$12,2,FALSE))," ",(VLOOKUP(postponeList!D3091,[1]Sheet!$A$2:$B$12,2,FALSE)))</f>
        <v xml:space="preserve"> </v>
      </c>
      <c r="AL3091" s="122" t="str">
        <f>IF(ISNA(VLOOKUP(E3091,[1]Sheet!$G$2:$H$40,2,FALSE))," ",VLOOKUP(E3091,[1]Sheet!$G$2:$H$40,2,FALSE))</f>
        <v xml:space="preserve"> </v>
      </c>
      <c r="AM3091" s="122" t="str">
        <f>IF(ISNA(VLOOKUP(G3091,[1]Sheet!$K$2:$L$159,2,FALSE))," ",(VLOOKUP(G3091,[1]Sheet!$K$2:$L$159,2,FALSE)))</f>
        <v xml:space="preserve"> </v>
      </c>
      <c r="AN3091" s="122" t="str">
        <f>IF(ISNA(VLOOKUP(I3091&amp;C3091,[1]Sheet!$D$2:$E$228,2,FALSE))," ",VLOOKUP(I3091&amp;C3091,[1]Sheet!$D$2:$E$228,2,FALSE))</f>
        <v xml:space="preserve"> </v>
      </c>
      <c r="AO3091" s="170" t="str">
        <f>+I3091&amp;C3091</f>
        <v/>
      </c>
      <c r="AP3091" s="170" t="str">
        <f>C3091&amp;D3091&amp;E3091&amp;G3091&amp;I3091&amp;O3091</f>
        <v/>
      </c>
      <c r="AQ3091" s="170" t="str">
        <f>B3091&amp;D3091&amp;N3091</f>
        <v/>
      </c>
      <c r="AR3091" s="124" t="str">
        <f>+D3091&amp;J3091</f>
        <v/>
      </c>
      <c r="AS3091" s="124" t="str">
        <f t="shared" si="439"/>
        <v/>
      </c>
      <c r="AT3091" s="125" t="str">
        <f t="shared" si="440"/>
        <v/>
      </c>
      <c r="AU3091" s="125" t="str">
        <f>IF(NOT(AT3091=""),VLOOKUP(AT3091,[1]PSI_Category!A:B,2,0),"")</f>
        <v/>
      </c>
      <c r="AV3091" s="167"/>
      <c r="AW3091" s="167"/>
      <c r="AX3091" s="167"/>
    </row>
    <row r="3092" spans="2:50" s="133" customFormat="1" ht="11.4" customHeight="1" x14ac:dyDescent="0.3">
      <c r="B3092" s="104"/>
      <c r="C3092" s="105"/>
      <c r="D3092" s="106"/>
      <c r="E3092" s="107"/>
      <c r="F3092" s="105"/>
      <c r="G3092" s="107"/>
      <c r="H3092" s="105"/>
      <c r="I3092" s="105"/>
      <c r="J3092" s="107"/>
      <c r="K3092" s="105"/>
      <c r="L3092" s="105"/>
      <c r="M3092" s="105"/>
      <c r="N3092" s="105"/>
      <c r="O3092" s="105"/>
      <c r="P3092" s="109"/>
      <c r="Q3092" s="110"/>
      <c r="R3092" s="110"/>
      <c r="S3092" s="110"/>
      <c r="T3092" s="110"/>
      <c r="U3092" s="111"/>
      <c r="V3092" s="111"/>
      <c r="W3092" s="112"/>
      <c r="X3092" s="113"/>
      <c r="Y3092" s="171"/>
      <c r="Z3092" s="171"/>
      <c r="AA3092" s="116"/>
      <c r="AB3092" s="117" t="b">
        <f t="shared" si="432"/>
        <v>0</v>
      </c>
      <c r="AC3092" s="117">
        <f t="shared" si="433"/>
        <v>0</v>
      </c>
      <c r="AD3092" s="118"/>
      <c r="AE3092" s="117" t="b">
        <f t="shared" si="434"/>
        <v>0</v>
      </c>
      <c r="AF3092" s="117">
        <f t="shared" si="435"/>
        <v>0</v>
      </c>
      <c r="AG3092" s="119">
        <f t="shared" si="436"/>
        <v>0</v>
      </c>
      <c r="AH3092" s="120" t="b">
        <f t="shared" si="437"/>
        <v>0</v>
      </c>
      <c r="AI3092" s="121">
        <f t="shared" si="438"/>
        <v>0</v>
      </c>
      <c r="AJ3092" s="122">
        <f>+C3092</f>
        <v>0</v>
      </c>
      <c r="AK3092" s="170" t="str">
        <f>IF(ISNA(VLOOKUP(postponeList!D3092,[1]Sheet!$A$2:$B$12,2,FALSE))," ",(VLOOKUP(postponeList!D3092,[1]Sheet!$A$2:$B$12,2,FALSE)))</f>
        <v xml:space="preserve"> </v>
      </c>
      <c r="AL3092" s="122" t="str">
        <f>IF(ISNA(VLOOKUP(E3092,[1]Sheet!$G$2:$H$40,2,FALSE))," ",VLOOKUP(E3092,[1]Sheet!$G$2:$H$40,2,FALSE))</f>
        <v xml:space="preserve"> </v>
      </c>
      <c r="AM3092" s="122" t="str">
        <f>IF(ISNA(VLOOKUP(G3092,[1]Sheet!$K$2:$L$159,2,FALSE))," ",(VLOOKUP(G3092,[1]Sheet!$K$2:$L$159,2,FALSE)))</f>
        <v xml:space="preserve"> </v>
      </c>
      <c r="AN3092" s="122" t="str">
        <f>IF(ISNA(VLOOKUP(I3092&amp;C3092,[1]Sheet!$D$2:$E$228,2,FALSE))," ",VLOOKUP(I3092&amp;C3092,[1]Sheet!$D$2:$E$228,2,FALSE))</f>
        <v xml:space="preserve"> </v>
      </c>
      <c r="AO3092" s="170" t="str">
        <f>+I3092&amp;C3092</f>
        <v/>
      </c>
      <c r="AP3092" s="170" t="str">
        <f>C3092&amp;D3092&amp;E3092&amp;G3092&amp;I3092&amp;O3092</f>
        <v/>
      </c>
      <c r="AQ3092" s="170" t="str">
        <f>B3092&amp;D3092&amp;N3092</f>
        <v/>
      </c>
      <c r="AR3092" s="124" t="str">
        <f>+D3092&amp;J3092</f>
        <v/>
      </c>
      <c r="AS3092" s="124" t="str">
        <f t="shared" si="439"/>
        <v/>
      </c>
      <c r="AT3092" s="125" t="str">
        <f t="shared" si="440"/>
        <v/>
      </c>
      <c r="AU3092" s="125" t="str">
        <f>IF(NOT(AT3092=""),VLOOKUP(AT3092,[1]PSI_Category!A:B,2,0),"")</f>
        <v/>
      </c>
      <c r="AV3092" s="167"/>
      <c r="AW3092" s="167"/>
      <c r="AX3092" s="167"/>
    </row>
    <row r="3093" spans="2:50" s="133" customFormat="1" ht="11.4" customHeight="1" x14ac:dyDescent="0.3">
      <c r="B3093" s="104"/>
      <c r="C3093" s="105"/>
      <c r="D3093" s="106"/>
      <c r="E3093" s="107"/>
      <c r="F3093" s="105"/>
      <c r="G3093" s="107"/>
      <c r="H3093" s="105"/>
      <c r="I3093" s="105"/>
      <c r="J3093" s="107"/>
      <c r="K3093" s="105"/>
      <c r="L3093" s="105"/>
      <c r="M3093" s="105"/>
      <c r="N3093" s="105"/>
      <c r="O3093" s="105"/>
      <c r="P3093" s="109"/>
      <c r="Q3093" s="110"/>
      <c r="R3093" s="110"/>
      <c r="S3093" s="110"/>
      <c r="T3093" s="110"/>
      <c r="U3093" s="111"/>
      <c r="V3093" s="111"/>
      <c r="W3093" s="112"/>
      <c r="X3093" s="113"/>
      <c r="Y3093" s="171"/>
      <c r="Z3093" s="171"/>
      <c r="AA3093" s="116"/>
      <c r="AB3093" s="117" t="b">
        <f t="shared" si="432"/>
        <v>0</v>
      </c>
      <c r="AC3093" s="117">
        <f t="shared" si="433"/>
        <v>0</v>
      </c>
      <c r="AD3093" s="118"/>
      <c r="AE3093" s="117" t="b">
        <f t="shared" si="434"/>
        <v>0</v>
      </c>
      <c r="AF3093" s="117">
        <f t="shared" si="435"/>
        <v>0</v>
      </c>
      <c r="AG3093" s="119">
        <f t="shared" si="436"/>
        <v>0</v>
      </c>
      <c r="AH3093" s="120" t="b">
        <f t="shared" si="437"/>
        <v>0</v>
      </c>
      <c r="AI3093" s="121">
        <f t="shared" si="438"/>
        <v>0</v>
      </c>
      <c r="AJ3093" s="122">
        <f>+C3093</f>
        <v>0</v>
      </c>
      <c r="AK3093" s="170" t="str">
        <f>IF(ISNA(VLOOKUP(postponeList!D3093,[1]Sheet!$A$2:$B$12,2,FALSE))," ",(VLOOKUP(postponeList!D3093,[1]Sheet!$A$2:$B$12,2,FALSE)))</f>
        <v xml:space="preserve"> </v>
      </c>
      <c r="AL3093" s="122" t="str">
        <f>IF(ISNA(VLOOKUP(E3093,[1]Sheet!$G$2:$H$40,2,FALSE))," ",VLOOKUP(E3093,[1]Sheet!$G$2:$H$40,2,FALSE))</f>
        <v xml:space="preserve"> </v>
      </c>
      <c r="AM3093" s="122" t="str">
        <f>IF(ISNA(VLOOKUP(G3093,[1]Sheet!$K$2:$L$159,2,FALSE))," ",(VLOOKUP(G3093,[1]Sheet!$K$2:$L$159,2,FALSE)))</f>
        <v xml:space="preserve"> </v>
      </c>
      <c r="AN3093" s="122" t="str">
        <f>IF(ISNA(VLOOKUP(I3093&amp;C3093,[1]Sheet!$D$2:$E$228,2,FALSE))," ",VLOOKUP(I3093&amp;C3093,[1]Sheet!$D$2:$E$228,2,FALSE))</f>
        <v xml:space="preserve"> </v>
      </c>
      <c r="AO3093" s="170" t="str">
        <f>+I3093&amp;C3093</f>
        <v/>
      </c>
      <c r="AP3093" s="170" t="str">
        <f>C3093&amp;D3093&amp;E3093&amp;G3093&amp;I3093&amp;O3093</f>
        <v/>
      </c>
      <c r="AQ3093" s="170" t="str">
        <f>B3093&amp;D3093&amp;N3093</f>
        <v/>
      </c>
      <c r="AR3093" s="124" t="str">
        <f>+D3093&amp;J3093</f>
        <v/>
      </c>
      <c r="AS3093" s="124" t="str">
        <f t="shared" si="439"/>
        <v/>
      </c>
      <c r="AT3093" s="125" t="str">
        <f t="shared" si="440"/>
        <v/>
      </c>
      <c r="AU3093" s="125" t="str">
        <f>IF(NOT(AT3093=""),VLOOKUP(AT3093,[1]PSI_Category!A:B,2,0),"")</f>
        <v/>
      </c>
      <c r="AV3093" s="167"/>
      <c r="AW3093" s="167"/>
      <c r="AX3093" s="167"/>
    </row>
    <row r="3094" spans="2:50" s="133" customFormat="1" ht="11.4" customHeight="1" x14ac:dyDescent="0.3">
      <c r="B3094" s="104"/>
      <c r="C3094" s="105"/>
      <c r="D3094" s="106"/>
      <c r="E3094" s="107"/>
      <c r="F3094" s="105"/>
      <c r="G3094" s="107"/>
      <c r="H3094" s="105"/>
      <c r="I3094" s="105"/>
      <c r="J3094" s="107"/>
      <c r="K3094" s="105"/>
      <c r="L3094" s="105"/>
      <c r="M3094" s="105"/>
      <c r="N3094" s="105"/>
      <c r="O3094" s="105"/>
      <c r="P3094" s="109"/>
      <c r="Q3094" s="110"/>
      <c r="R3094" s="110"/>
      <c r="S3094" s="110"/>
      <c r="T3094" s="110"/>
      <c r="U3094" s="111"/>
      <c r="V3094" s="111"/>
      <c r="W3094" s="112"/>
      <c r="X3094" s="113"/>
      <c r="Y3094" s="171"/>
      <c r="Z3094" s="171"/>
      <c r="AA3094" s="116"/>
      <c r="AB3094" s="117" t="b">
        <f t="shared" si="432"/>
        <v>0</v>
      </c>
      <c r="AC3094" s="117">
        <f t="shared" si="433"/>
        <v>0</v>
      </c>
      <c r="AD3094" s="118"/>
      <c r="AE3094" s="117" t="b">
        <f t="shared" si="434"/>
        <v>0</v>
      </c>
      <c r="AF3094" s="117">
        <f t="shared" si="435"/>
        <v>0</v>
      </c>
      <c r="AG3094" s="119">
        <f t="shared" si="436"/>
        <v>0</v>
      </c>
      <c r="AH3094" s="120" t="b">
        <f t="shared" si="437"/>
        <v>0</v>
      </c>
      <c r="AI3094" s="121">
        <f t="shared" si="438"/>
        <v>0</v>
      </c>
      <c r="AJ3094" s="122">
        <f>+C3094</f>
        <v>0</v>
      </c>
      <c r="AK3094" s="170" t="str">
        <f>IF(ISNA(VLOOKUP(postponeList!D3094,[1]Sheet!$A$2:$B$12,2,FALSE))," ",(VLOOKUP(postponeList!D3094,[1]Sheet!$A$2:$B$12,2,FALSE)))</f>
        <v xml:space="preserve"> </v>
      </c>
      <c r="AL3094" s="122" t="str">
        <f>IF(ISNA(VLOOKUP(E3094,[1]Sheet!$G$2:$H$40,2,FALSE))," ",VLOOKUP(E3094,[1]Sheet!$G$2:$H$40,2,FALSE))</f>
        <v xml:space="preserve"> </v>
      </c>
      <c r="AM3094" s="122" t="str">
        <f>IF(ISNA(VLOOKUP(G3094,[1]Sheet!$K$2:$L$159,2,FALSE))," ",(VLOOKUP(G3094,[1]Sheet!$K$2:$L$159,2,FALSE)))</f>
        <v xml:space="preserve"> </v>
      </c>
      <c r="AN3094" s="122" t="str">
        <f>IF(ISNA(VLOOKUP(I3094&amp;C3094,[1]Sheet!$D$2:$E$228,2,FALSE))," ",VLOOKUP(I3094&amp;C3094,[1]Sheet!$D$2:$E$228,2,FALSE))</f>
        <v xml:space="preserve"> </v>
      </c>
      <c r="AO3094" s="170" t="str">
        <f>+I3094&amp;C3094</f>
        <v/>
      </c>
      <c r="AP3094" s="170" t="str">
        <f>C3094&amp;D3094&amp;E3094&amp;G3094&amp;I3094&amp;O3094</f>
        <v/>
      </c>
      <c r="AQ3094" s="170" t="str">
        <f>B3094&amp;D3094&amp;N3094</f>
        <v/>
      </c>
      <c r="AR3094" s="124" t="str">
        <f>+D3094&amp;J3094</f>
        <v/>
      </c>
      <c r="AS3094" s="124" t="str">
        <f t="shared" si="439"/>
        <v/>
      </c>
      <c r="AT3094" s="125" t="str">
        <f t="shared" si="440"/>
        <v/>
      </c>
      <c r="AU3094" s="125" t="str">
        <f>IF(NOT(AT3094=""),VLOOKUP(AT3094,[1]PSI_Category!A:B,2,0),"")</f>
        <v/>
      </c>
      <c r="AV3094" s="167"/>
      <c r="AW3094" s="167"/>
      <c r="AX3094" s="167"/>
    </row>
    <row r="3095" spans="2:50" s="133" customFormat="1" ht="11.4" customHeight="1" x14ac:dyDescent="0.3">
      <c r="B3095" s="104"/>
      <c r="C3095" s="105"/>
      <c r="D3095" s="106"/>
      <c r="E3095" s="107"/>
      <c r="F3095" s="105"/>
      <c r="G3095" s="107"/>
      <c r="H3095" s="105"/>
      <c r="I3095" s="105"/>
      <c r="J3095" s="107"/>
      <c r="K3095" s="105"/>
      <c r="L3095" s="105"/>
      <c r="M3095" s="105"/>
      <c r="N3095" s="105"/>
      <c r="O3095" s="105"/>
      <c r="P3095" s="109"/>
      <c r="Q3095" s="110"/>
      <c r="R3095" s="110"/>
      <c r="S3095" s="110"/>
      <c r="T3095" s="110"/>
      <c r="U3095" s="111"/>
      <c r="V3095" s="111"/>
      <c r="W3095" s="112"/>
      <c r="X3095" s="113"/>
      <c r="Y3095" s="171"/>
      <c r="Z3095" s="171"/>
      <c r="AA3095" s="116"/>
      <c r="AB3095" s="117" t="b">
        <f t="shared" si="432"/>
        <v>0</v>
      </c>
      <c r="AC3095" s="117">
        <f t="shared" si="433"/>
        <v>0</v>
      </c>
      <c r="AD3095" s="118"/>
      <c r="AE3095" s="117" t="b">
        <f t="shared" si="434"/>
        <v>0</v>
      </c>
      <c r="AF3095" s="117">
        <f t="shared" si="435"/>
        <v>0</v>
      </c>
      <c r="AG3095" s="119">
        <f t="shared" si="436"/>
        <v>0</v>
      </c>
      <c r="AH3095" s="120" t="b">
        <f t="shared" si="437"/>
        <v>0</v>
      </c>
      <c r="AI3095" s="121">
        <f t="shared" si="438"/>
        <v>0</v>
      </c>
      <c r="AJ3095" s="122">
        <f>+C3095</f>
        <v>0</v>
      </c>
      <c r="AK3095" s="170" t="str">
        <f>IF(ISNA(VLOOKUP(postponeList!D3095,[1]Sheet!$A$2:$B$12,2,FALSE))," ",(VLOOKUP(postponeList!D3095,[1]Sheet!$A$2:$B$12,2,FALSE)))</f>
        <v xml:space="preserve"> </v>
      </c>
      <c r="AL3095" s="122" t="str">
        <f>IF(ISNA(VLOOKUP(E3095,[1]Sheet!$G$2:$H$40,2,FALSE))," ",VLOOKUP(E3095,[1]Sheet!$G$2:$H$40,2,FALSE))</f>
        <v xml:space="preserve"> </v>
      </c>
      <c r="AM3095" s="122" t="str">
        <f>IF(ISNA(VLOOKUP(G3095,[1]Sheet!$K$2:$L$159,2,FALSE))," ",(VLOOKUP(G3095,[1]Sheet!$K$2:$L$159,2,FALSE)))</f>
        <v xml:space="preserve"> </v>
      </c>
      <c r="AN3095" s="122" t="str">
        <f>IF(ISNA(VLOOKUP(I3095&amp;C3095,[1]Sheet!$D$2:$E$228,2,FALSE))," ",VLOOKUP(I3095&amp;C3095,[1]Sheet!$D$2:$E$228,2,FALSE))</f>
        <v xml:space="preserve"> </v>
      </c>
      <c r="AO3095" s="170" t="str">
        <f>+I3095&amp;C3095</f>
        <v/>
      </c>
      <c r="AP3095" s="170" t="str">
        <f>C3095&amp;D3095&amp;E3095&amp;G3095&amp;I3095&amp;O3095</f>
        <v/>
      </c>
      <c r="AQ3095" s="170" t="str">
        <f>B3095&amp;D3095&amp;N3095</f>
        <v/>
      </c>
      <c r="AR3095" s="124" t="str">
        <f>+D3095&amp;J3095</f>
        <v/>
      </c>
      <c r="AS3095" s="124" t="str">
        <f t="shared" si="439"/>
        <v/>
      </c>
      <c r="AT3095" s="125" t="str">
        <f t="shared" si="440"/>
        <v/>
      </c>
      <c r="AU3095" s="125" t="str">
        <f>IF(NOT(AT3095=""),VLOOKUP(AT3095,[1]PSI_Category!A:B,2,0),"")</f>
        <v/>
      </c>
      <c r="AV3095" s="167"/>
      <c r="AW3095" s="167"/>
      <c r="AX3095" s="167"/>
    </row>
    <row r="3096" spans="2:50" s="133" customFormat="1" ht="11.4" customHeight="1" x14ac:dyDescent="0.3">
      <c r="B3096" s="104"/>
      <c r="C3096" s="105"/>
      <c r="D3096" s="106"/>
      <c r="E3096" s="107"/>
      <c r="F3096" s="105"/>
      <c r="G3096" s="107"/>
      <c r="H3096" s="105"/>
      <c r="I3096" s="105"/>
      <c r="J3096" s="107"/>
      <c r="K3096" s="105"/>
      <c r="L3096" s="105"/>
      <c r="M3096" s="105"/>
      <c r="N3096" s="105"/>
      <c r="O3096" s="105"/>
      <c r="P3096" s="109"/>
      <c r="Q3096" s="110"/>
      <c r="R3096" s="110"/>
      <c r="S3096" s="110"/>
      <c r="T3096" s="110"/>
      <c r="U3096" s="111"/>
      <c r="V3096" s="111"/>
      <c r="W3096" s="112"/>
      <c r="X3096" s="113"/>
      <c r="Y3096" s="171"/>
      <c r="Z3096" s="171"/>
      <c r="AA3096" s="116"/>
      <c r="AB3096" s="117" t="b">
        <f t="shared" si="432"/>
        <v>0</v>
      </c>
      <c r="AC3096" s="117">
        <f t="shared" si="433"/>
        <v>0</v>
      </c>
      <c r="AD3096" s="118"/>
      <c r="AE3096" s="117" t="b">
        <f t="shared" si="434"/>
        <v>0</v>
      </c>
      <c r="AF3096" s="117">
        <f t="shared" si="435"/>
        <v>0</v>
      </c>
      <c r="AG3096" s="119">
        <f t="shared" si="436"/>
        <v>0</v>
      </c>
      <c r="AH3096" s="120" t="b">
        <f t="shared" si="437"/>
        <v>0</v>
      </c>
      <c r="AI3096" s="121">
        <f t="shared" si="438"/>
        <v>0</v>
      </c>
      <c r="AJ3096" s="122">
        <f>+C3096</f>
        <v>0</v>
      </c>
      <c r="AK3096" s="170" t="str">
        <f>IF(ISNA(VLOOKUP(postponeList!D3096,[1]Sheet!$A$2:$B$12,2,FALSE))," ",(VLOOKUP(postponeList!D3096,[1]Sheet!$A$2:$B$12,2,FALSE)))</f>
        <v xml:space="preserve"> </v>
      </c>
      <c r="AL3096" s="122" t="str">
        <f>IF(ISNA(VLOOKUP(E3096,[1]Sheet!$G$2:$H$40,2,FALSE))," ",VLOOKUP(E3096,[1]Sheet!$G$2:$H$40,2,FALSE))</f>
        <v xml:space="preserve"> </v>
      </c>
      <c r="AM3096" s="122" t="str">
        <f>IF(ISNA(VLOOKUP(G3096,[1]Sheet!$K$2:$L$159,2,FALSE))," ",(VLOOKUP(G3096,[1]Sheet!$K$2:$L$159,2,FALSE)))</f>
        <v xml:space="preserve"> </v>
      </c>
      <c r="AN3096" s="122" t="str">
        <f>IF(ISNA(VLOOKUP(I3096&amp;C3096,[1]Sheet!$D$2:$E$228,2,FALSE))," ",VLOOKUP(I3096&amp;C3096,[1]Sheet!$D$2:$E$228,2,FALSE))</f>
        <v xml:space="preserve"> </v>
      </c>
      <c r="AO3096" s="170" t="str">
        <f>+I3096&amp;C3096</f>
        <v/>
      </c>
      <c r="AP3096" s="170" t="str">
        <f>C3096&amp;D3096&amp;E3096&amp;G3096&amp;I3096&amp;O3096</f>
        <v/>
      </c>
      <c r="AQ3096" s="170" t="str">
        <f>B3096&amp;D3096&amp;N3096</f>
        <v/>
      </c>
      <c r="AR3096" s="124" t="str">
        <f>+D3096&amp;J3096</f>
        <v/>
      </c>
      <c r="AS3096" s="124" t="str">
        <f t="shared" si="439"/>
        <v/>
      </c>
      <c r="AT3096" s="125" t="str">
        <f t="shared" si="440"/>
        <v/>
      </c>
      <c r="AU3096" s="125" t="str">
        <f>IF(NOT(AT3096=""),VLOOKUP(AT3096,[1]PSI_Category!A:B,2,0),"")</f>
        <v/>
      </c>
      <c r="AV3096" s="167"/>
      <c r="AW3096" s="167"/>
      <c r="AX3096" s="167"/>
    </row>
    <row r="3097" spans="2:50" s="133" customFormat="1" ht="11.4" customHeight="1" x14ac:dyDescent="0.3">
      <c r="B3097" s="104"/>
      <c r="C3097" s="105"/>
      <c r="D3097" s="106"/>
      <c r="E3097" s="107"/>
      <c r="F3097" s="105"/>
      <c r="G3097" s="107"/>
      <c r="H3097" s="105"/>
      <c r="I3097" s="105"/>
      <c r="J3097" s="107"/>
      <c r="K3097" s="105"/>
      <c r="L3097" s="105"/>
      <c r="M3097" s="105"/>
      <c r="N3097" s="105"/>
      <c r="O3097" s="105"/>
      <c r="P3097" s="109"/>
      <c r="Q3097" s="110"/>
      <c r="R3097" s="110"/>
      <c r="S3097" s="110"/>
      <c r="T3097" s="110"/>
      <c r="U3097" s="111"/>
      <c r="V3097" s="111"/>
      <c r="W3097" s="112"/>
      <c r="X3097" s="113"/>
      <c r="Y3097" s="171"/>
      <c r="Z3097" s="171"/>
      <c r="AA3097" s="116"/>
      <c r="AB3097" s="117" t="b">
        <f t="shared" si="432"/>
        <v>0</v>
      </c>
      <c r="AC3097" s="117">
        <f t="shared" si="433"/>
        <v>0</v>
      </c>
      <c r="AD3097" s="118"/>
      <c r="AE3097" s="117" t="b">
        <f t="shared" si="434"/>
        <v>0</v>
      </c>
      <c r="AF3097" s="117">
        <f t="shared" si="435"/>
        <v>0</v>
      </c>
      <c r="AG3097" s="119">
        <f t="shared" si="436"/>
        <v>0</v>
      </c>
      <c r="AH3097" s="120" t="b">
        <f t="shared" si="437"/>
        <v>0</v>
      </c>
      <c r="AI3097" s="121">
        <f t="shared" si="438"/>
        <v>0</v>
      </c>
      <c r="AJ3097" s="122">
        <f>+C3097</f>
        <v>0</v>
      </c>
      <c r="AK3097" s="170" t="str">
        <f>IF(ISNA(VLOOKUP(postponeList!D3097,[1]Sheet!$A$2:$B$12,2,FALSE))," ",(VLOOKUP(postponeList!D3097,[1]Sheet!$A$2:$B$12,2,FALSE)))</f>
        <v xml:space="preserve"> </v>
      </c>
      <c r="AL3097" s="122" t="str">
        <f>IF(ISNA(VLOOKUP(E3097,[1]Sheet!$G$2:$H$40,2,FALSE))," ",VLOOKUP(E3097,[1]Sheet!$G$2:$H$40,2,FALSE))</f>
        <v xml:space="preserve"> </v>
      </c>
      <c r="AM3097" s="122" t="str">
        <f>IF(ISNA(VLOOKUP(G3097,[1]Sheet!$K$2:$L$159,2,FALSE))," ",(VLOOKUP(G3097,[1]Sheet!$K$2:$L$159,2,FALSE)))</f>
        <v xml:space="preserve"> </v>
      </c>
      <c r="AN3097" s="122" t="str">
        <f>IF(ISNA(VLOOKUP(I3097&amp;C3097,[1]Sheet!$D$2:$E$228,2,FALSE))," ",VLOOKUP(I3097&amp;C3097,[1]Sheet!$D$2:$E$228,2,FALSE))</f>
        <v xml:space="preserve"> </v>
      </c>
      <c r="AO3097" s="170" t="str">
        <f>+I3097&amp;C3097</f>
        <v/>
      </c>
      <c r="AP3097" s="170" t="str">
        <f>C3097&amp;D3097&amp;E3097&amp;G3097&amp;I3097&amp;O3097</f>
        <v/>
      </c>
      <c r="AQ3097" s="170" t="str">
        <f>B3097&amp;D3097&amp;N3097</f>
        <v/>
      </c>
      <c r="AR3097" s="124" t="str">
        <f>+D3097&amp;J3097</f>
        <v/>
      </c>
      <c r="AS3097" s="124" t="str">
        <f t="shared" si="439"/>
        <v/>
      </c>
      <c r="AT3097" s="125" t="str">
        <f t="shared" si="440"/>
        <v/>
      </c>
      <c r="AU3097" s="125" t="str">
        <f>IF(NOT(AT3097=""),VLOOKUP(AT3097,[1]PSI_Category!A:B,2,0),"")</f>
        <v/>
      </c>
      <c r="AV3097" s="167"/>
      <c r="AW3097" s="167"/>
      <c r="AX3097" s="167"/>
    </row>
    <row r="3098" spans="2:50" s="133" customFormat="1" ht="11.4" customHeight="1" x14ac:dyDescent="0.3">
      <c r="B3098" s="104"/>
      <c r="C3098" s="105"/>
      <c r="D3098" s="106"/>
      <c r="E3098" s="107"/>
      <c r="F3098" s="105"/>
      <c r="G3098" s="107"/>
      <c r="H3098" s="105"/>
      <c r="I3098" s="105"/>
      <c r="J3098" s="107"/>
      <c r="K3098" s="105"/>
      <c r="L3098" s="105"/>
      <c r="M3098" s="105"/>
      <c r="N3098" s="105"/>
      <c r="O3098" s="105"/>
      <c r="P3098" s="109"/>
      <c r="Q3098" s="110"/>
      <c r="R3098" s="110"/>
      <c r="S3098" s="110"/>
      <c r="T3098" s="110"/>
      <c r="U3098" s="111"/>
      <c r="V3098" s="111"/>
      <c r="W3098" s="112"/>
      <c r="X3098" s="113"/>
      <c r="Y3098" s="171"/>
      <c r="Z3098" s="171"/>
      <c r="AA3098" s="116"/>
      <c r="AB3098" s="117" t="b">
        <f t="shared" si="432"/>
        <v>0</v>
      </c>
      <c r="AC3098" s="117">
        <f t="shared" si="433"/>
        <v>0</v>
      </c>
      <c r="AD3098" s="118"/>
      <c r="AE3098" s="117" t="b">
        <f t="shared" si="434"/>
        <v>0</v>
      </c>
      <c r="AF3098" s="117">
        <f t="shared" si="435"/>
        <v>0</v>
      </c>
      <c r="AG3098" s="119">
        <f t="shared" si="436"/>
        <v>0</v>
      </c>
      <c r="AH3098" s="120" t="b">
        <f t="shared" si="437"/>
        <v>0</v>
      </c>
      <c r="AI3098" s="121">
        <f t="shared" si="438"/>
        <v>0</v>
      </c>
      <c r="AJ3098" s="122">
        <f>+C3098</f>
        <v>0</v>
      </c>
      <c r="AK3098" s="170" t="str">
        <f>IF(ISNA(VLOOKUP(postponeList!D3098,[1]Sheet!$A$2:$B$12,2,FALSE))," ",(VLOOKUP(postponeList!D3098,[1]Sheet!$A$2:$B$12,2,FALSE)))</f>
        <v xml:space="preserve"> </v>
      </c>
      <c r="AL3098" s="122" t="str">
        <f>IF(ISNA(VLOOKUP(E3098,[1]Sheet!$G$2:$H$40,2,FALSE))," ",VLOOKUP(E3098,[1]Sheet!$G$2:$H$40,2,FALSE))</f>
        <v xml:space="preserve"> </v>
      </c>
      <c r="AM3098" s="122" t="str">
        <f>IF(ISNA(VLOOKUP(G3098,[1]Sheet!$K$2:$L$159,2,FALSE))," ",(VLOOKUP(G3098,[1]Sheet!$K$2:$L$159,2,FALSE)))</f>
        <v xml:space="preserve"> </v>
      </c>
      <c r="AN3098" s="122" t="str">
        <f>IF(ISNA(VLOOKUP(I3098&amp;C3098,[1]Sheet!$D$2:$E$228,2,FALSE))," ",VLOOKUP(I3098&amp;C3098,[1]Sheet!$D$2:$E$228,2,FALSE))</f>
        <v xml:space="preserve"> </v>
      </c>
      <c r="AO3098" s="170" t="str">
        <f>+I3098&amp;C3098</f>
        <v/>
      </c>
      <c r="AP3098" s="170" t="str">
        <f>C3098&amp;D3098&amp;E3098&amp;G3098&amp;I3098&amp;O3098</f>
        <v/>
      </c>
      <c r="AQ3098" s="170" t="str">
        <f>B3098&amp;D3098&amp;N3098</f>
        <v/>
      </c>
      <c r="AR3098" s="124" t="str">
        <f>+D3098&amp;J3098</f>
        <v/>
      </c>
      <c r="AS3098" s="124" t="str">
        <f t="shared" si="439"/>
        <v/>
      </c>
      <c r="AT3098" s="125" t="str">
        <f t="shared" si="440"/>
        <v/>
      </c>
      <c r="AU3098" s="125" t="str">
        <f>IF(NOT(AT3098=""),VLOOKUP(AT3098,[1]PSI_Category!A:B,2,0),"")</f>
        <v/>
      </c>
      <c r="AV3098" s="167"/>
      <c r="AW3098" s="167"/>
      <c r="AX3098" s="167"/>
    </row>
    <row r="3099" spans="2:50" s="133" customFormat="1" ht="11.4" customHeight="1" x14ac:dyDescent="0.3">
      <c r="B3099" s="104"/>
      <c r="C3099" s="105"/>
      <c r="D3099" s="106"/>
      <c r="E3099" s="107"/>
      <c r="F3099" s="105"/>
      <c r="G3099" s="107"/>
      <c r="H3099" s="105"/>
      <c r="I3099" s="105"/>
      <c r="J3099" s="107"/>
      <c r="K3099" s="105"/>
      <c r="L3099" s="105"/>
      <c r="M3099" s="105"/>
      <c r="N3099" s="105"/>
      <c r="O3099" s="105"/>
      <c r="P3099" s="109"/>
      <c r="Q3099" s="110"/>
      <c r="R3099" s="110"/>
      <c r="S3099" s="110"/>
      <c r="T3099" s="110"/>
      <c r="U3099" s="111"/>
      <c r="V3099" s="111"/>
      <c r="W3099" s="112"/>
      <c r="X3099" s="113"/>
      <c r="Y3099" s="171"/>
      <c r="Z3099" s="171"/>
      <c r="AA3099" s="116"/>
      <c r="AB3099" s="117" t="b">
        <f t="shared" si="432"/>
        <v>0</v>
      </c>
      <c r="AC3099" s="117">
        <f t="shared" si="433"/>
        <v>0</v>
      </c>
      <c r="AD3099" s="118"/>
      <c r="AE3099" s="117" t="b">
        <f t="shared" si="434"/>
        <v>0</v>
      </c>
      <c r="AF3099" s="117">
        <f t="shared" si="435"/>
        <v>0</v>
      </c>
      <c r="AG3099" s="119">
        <f t="shared" si="436"/>
        <v>0</v>
      </c>
      <c r="AH3099" s="120" t="b">
        <f t="shared" si="437"/>
        <v>0</v>
      </c>
      <c r="AI3099" s="121">
        <f t="shared" si="438"/>
        <v>0</v>
      </c>
      <c r="AJ3099" s="122">
        <f>+C3099</f>
        <v>0</v>
      </c>
      <c r="AK3099" s="170" t="str">
        <f>IF(ISNA(VLOOKUP(postponeList!D3099,[1]Sheet!$A$2:$B$12,2,FALSE))," ",(VLOOKUP(postponeList!D3099,[1]Sheet!$A$2:$B$12,2,FALSE)))</f>
        <v xml:space="preserve"> </v>
      </c>
      <c r="AL3099" s="122" t="str">
        <f>IF(ISNA(VLOOKUP(E3099,[1]Sheet!$G$2:$H$40,2,FALSE))," ",VLOOKUP(E3099,[1]Sheet!$G$2:$H$40,2,FALSE))</f>
        <v xml:space="preserve"> </v>
      </c>
      <c r="AM3099" s="122" t="str">
        <f>IF(ISNA(VLOOKUP(G3099,[1]Sheet!$K$2:$L$159,2,FALSE))," ",(VLOOKUP(G3099,[1]Sheet!$K$2:$L$159,2,FALSE)))</f>
        <v xml:space="preserve"> </v>
      </c>
      <c r="AN3099" s="122" t="str">
        <f>IF(ISNA(VLOOKUP(I3099&amp;C3099,[1]Sheet!$D$2:$E$228,2,FALSE))," ",VLOOKUP(I3099&amp;C3099,[1]Sheet!$D$2:$E$228,2,FALSE))</f>
        <v xml:space="preserve"> </v>
      </c>
      <c r="AO3099" s="170" t="str">
        <f>+I3099&amp;C3099</f>
        <v/>
      </c>
      <c r="AP3099" s="170" t="str">
        <f>C3099&amp;D3099&amp;E3099&amp;G3099&amp;I3099&amp;O3099</f>
        <v/>
      </c>
      <c r="AQ3099" s="170" t="str">
        <f>B3099&amp;D3099&amp;N3099</f>
        <v/>
      </c>
      <c r="AR3099" s="124" t="str">
        <f>+D3099&amp;J3099</f>
        <v/>
      </c>
      <c r="AS3099" s="124" t="str">
        <f t="shared" si="439"/>
        <v/>
      </c>
      <c r="AT3099" s="125" t="str">
        <f t="shared" si="440"/>
        <v/>
      </c>
      <c r="AU3099" s="125" t="str">
        <f>IF(NOT(AT3099=""),VLOOKUP(AT3099,[1]PSI_Category!A:B,2,0),"")</f>
        <v/>
      </c>
      <c r="AV3099" s="167"/>
      <c r="AW3099" s="167"/>
      <c r="AX3099" s="167"/>
    </row>
    <row r="3100" spans="2:50" s="103" customFormat="1" ht="11.4" customHeight="1" x14ac:dyDescent="0.3">
      <c r="B3100" s="172"/>
      <c r="C3100" s="172"/>
      <c r="D3100" s="106"/>
      <c r="E3100" s="172"/>
      <c r="F3100" s="172"/>
      <c r="G3100" s="172"/>
      <c r="H3100" s="172"/>
      <c r="I3100" s="172"/>
      <c r="J3100" s="172"/>
      <c r="K3100" s="172"/>
      <c r="L3100" s="172"/>
      <c r="M3100" s="172"/>
      <c r="N3100" s="172"/>
      <c r="O3100" s="172"/>
      <c r="P3100" s="106"/>
      <c r="Q3100" s="105"/>
      <c r="R3100" s="105"/>
      <c r="S3100" s="131"/>
      <c r="T3100" s="105"/>
      <c r="U3100" s="172"/>
      <c r="V3100" s="105"/>
      <c r="W3100" s="114"/>
      <c r="X3100" s="122"/>
      <c r="Y3100" s="114"/>
      <c r="Z3100" s="115"/>
      <c r="AA3100" s="116"/>
      <c r="AB3100" s="117"/>
      <c r="AC3100" s="117"/>
      <c r="AD3100" s="132"/>
      <c r="AE3100" s="117"/>
      <c r="AF3100" s="117"/>
      <c r="AG3100" s="173"/>
      <c r="AH3100" s="117"/>
      <c r="AI3100" s="117"/>
      <c r="AJ3100" s="122"/>
      <c r="AK3100" s="122"/>
      <c r="AL3100" s="122"/>
      <c r="AM3100" s="122"/>
      <c r="AN3100" s="122"/>
      <c r="AO3100" s="171"/>
      <c r="AP3100" s="122"/>
      <c r="AQ3100" s="122"/>
      <c r="AR3100" s="122"/>
      <c r="AS3100" s="124" t="str">
        <f t="shared" si="439"/>
        <v/>
      </c>
      <c r="AT3100" s="125" t="str">
        <f t="shared" si="440"/>
        <v/>
      </c>
      <c r="AU3100" s="125" t="str">
        <f>IF(NOT(AT3100=""),VLOOKUP(AT3100,[1]PSI_Category!A:B,2,0),"")</f>
        <v/>
      </c>
      <c r="AV3100" s="125"/>
      <c r="AW3100" s="125"/>
      <c r="AX3100" s="125"/>
    </row>
    <row r="3101" spans="2:50" s="133" customFormat="1" ht="11.4" customHeight="1" x14ac:dyDescent="0.3">
      <c r="B3101" s="172"/>
      <c r="C3101" s="172"/>
      <c r="D3101" s="172"/>
      <c r="E3101" s="172"/>
      <c r="F3101" s="172"/>
      <c r="G3101" s="172"/>
      <c r="H3101" s="172"/>
      <c r="I3101" s="172"/>
      <c r="J3101" s="172"/>
      <c r="K3101" s="172"/>
      <c r="L3101" s="172"/>
      <c r="M3101" s="172"/>
      <c r="N3101" s="172"/>
      <c r="O3101" s="174"/>
      <c r="P3101" s="106"/>
      <c r="Q3101" s="105"/>
      <c r="R3101" s="105"/>
      <c r="S3101" s="105"/>
      <c r="T3101" s="105"/>
      <c r="U3101" s="105"/>
      <c r="V3101" s="105"/>
      <c r="W3101" s="114"/>
      <c r="X3101" s="122"/>
      <c r="Y3101" s="171"/>
      <c r="Z3101" s="171"/>
      <c r="AA3101" s="116">
        <f t="shared" ref="AA3101:AF3101" si="441">SUBTOTAL(9,AA5:AA3100)</f>
        <v>442066</v>
      </c>
      <c r="AB3101" s="117">
        <f t="shared" si="441"/>
        <v>17146912.192973115</v>
      </c>
      <c r="AC3101" s="121">
        <f t="shared" si="441"/>
        <v>134114.57371733946</v>
      </c>
      <c r="AD3101" s="118">
        <f t="shared" si="441"/>
        <v>228946</v>
      </c>
      <c r="AE3101" s="117">
        <f t="shared" si="441"/>
        <v>8230463.0471532512</v>
      </c>
      <c r="AF3101" s="120">
        <f t="shared" si="441"/>
        <v>64374.566723309144</v>
      </c>
      <c r="AG3101" s="119">
        <f>+AA3101-AD3101</f>
        <v>213120</v>
      </c>
      <c r="AH3101" s="175">
        <f>SUBTOTAL(9,AH5:AH3100)</f>
        <v>8916449.1458198633</v>
      </c>
      <c r="AI3101" s="175">
        <f>SUBTOTAL(9,AI5:AI3100)</f>
        <v>69740.006994030045</v>
      </c>
      <c r="AJ3101" s="170"/>
      <c r="AK3101" s="170"/>
      <c r="AL3101" s="170"/>
      <c r="AM3101" s="170"/>
      <c r="AN3101" s="170"/>
      <c r="AO3101" s="176"/>
      <c r="AP3101" s="170"/>
      <c r="AQ3101" s="170"/>
      <c r="AR3101" s="170"/>
      <c r="AS3101" s="124" t="str">
        <f t="shared" si="439"/>
        <v/>
      </c>
      <c r="AT3101" s="125" t="str">
        <f t="shared" si="440"/>
        <v/>
      </c>
      <c r="AU3101" s="125" t="str">
        <f>IF(NOT(AT3101=""),VLOOKUP(AT3101,[1]PSI_Category!A:B,2,0),"")</f>
        <v/>
      </c>
      <c r="AV3101" s="167"/>
      <c r="AW3101" s="167"/>
      <c r="AX3101" s="167"/>
    </row>
    <row r="3102" spans="2:50" ht="11.4" customHeight="1" x14ac:dyDescent="0.3">
      <c r="N3102" s="128"/>
      <c r="P3102" s="177"/>
      <c r="X3102" s="178"/>
      <c r="AS3102" s="124" t="str">
        <f t="shared" si="439"/>
        <v/>
      </c>
      <c r="AT3102" s="125" t="str">
        <f t="shared" si="440"/>
        <v/>
      </c>
      <c r="AU3102" s="125" t="str">
        <f>IF(NOT(AT3102=""),VLOOKUP(AT3102,[1]PSI_Category!A:B,2,0),"")</f>
        <v/>
      </c>
    </row>
    <row r="3103" spans="2:50" ht="11.4" customHeight="1" x14ac:dyDescent="0.3">
      <c r="N3103" s="128"/>
      <c r="P3103" s="177"/>
      <c r="X3103" s="178"/>
      <c r="AS3103" s="124" t="str">
        <f t="shared" si="439"/>
        <v/>
      </c>
      <c r="AT3103" s="125" t="str">
        <f t="shared" si="440"/>
        <v/>
      </c>
      <c r="AU3103" s="125" t="str">
        <f>IF(NOT(AT3103=""),VLOOKUP(AT3103,[1]PSI_Category!A:B,2,0),"")</f>
        <v/>
      </c>
    </row>
    <row r="3104" spans="2:50" ht="11.4" customHeight="1" x14ac:dyDescent="0.3">
      <c r="N3104" s="128"/>
      <c r="P3104" s="174"/>
      <c r="T3104" s="176"/>
      <c r="U3104" s="176"/>
      <c r="V3104" s="176"/>
      <c r="X3104" s="178"/>
      <c r="AS3104" s="124" t="str">
        <f>LEFT(S3104,3)</f>
        <v/>
      </c>
      <c r="AT3104" s="125" t="str">
        <f t="shared" si="440"/>
        <v/>
      </c>
      <c r="AU3104" s="125" t="str">
        <f>IF(NOT(AT3104=""),VLOOKUP(AT3104,[1]PSI_Category!A:B,2,0),"")</f>
        <v/>
      </c>
    </row>
    <row r="3105" spans="8:47" ht="11.4" customHeight="1" x14ac:dyDescent="0.3">
      <c r="N3105" s="128"/>
      <c r="P3105" s="174"/>
      <c r="X3105" s="178"/>
      <c r="AS3105" s="124" t="str">
        <f t="shared" si="439"/>
        <v/>
      </c>
      <c r="AT3105" s="125" t="str">
        <f t="shared" si="440"/>
        <v/>
      </c>
      <c r="AU3105" s="125" t="str">
        <f>IF(NOT(AT3105=""),VLOOKUP(AT3105,[1]PSI_Category!A:B,2,0),"")</f>
        <v/>
      </c>
    </row>
    <row r="3106" spans="8:47" ht="11.4" customHeight="1" x14ac:dyDescent="0.25">
      <c r="L3106" s="180"/>
      <c r="N3106" s="128"/>
      <c r="P3106" s="177"/>
      <c r="T3106" s="176"/>
      <c r="V3106" s="176"/>
      <c r="X3106" s="178"/>
      <c r="AS3106" s="124" t="e">
        <f>LEFT(#REF!,3)</f>
        <v>#REF!</v>
      </c>
      <c r="AT3106" s="125" t="str">
        <f t="shared" si="440"/>
        <v/>
      </c>
      <c r="AU3106" s="125" t="str">
        <f>IF(NOT(AT3106=""),VLOOKUP(AT3106,[1]PSI_Category!A:B,2,0),"")</f>
        <v/>
      </c>
    </row>
    <row r="3107" spans="8:47" ht="11.4" customHeight="1" x14ac:dyDescent="0.3">
      <c r="N3107" s="128"/>
      <c r="P3107" s="177"/>
      <c r="X3107" s="178"/>
      <c r="AS3107" s="124" t="str">
        <f t="shared" si="439"/>
        <v/>
      </c>
      <c r="AT3107" s="125" t="str">
        <f t="shared" si="440"/>
        <v/>
      </c>
      <c r="AU3107" s="125" t="str">
        <f>IF(NOT(AT3107=""),VLOOKUP(AT3107,[1]PSI_Category!A:B,2,0),"")</f>
        <v/>
      </c>
    </row>
    <row r="3108" spans="8:47" ht="11.4" customHeight="1" x14ac:dyDescent="0.3">
      <c r="N3108" s="128"/>
      <c r="P3108" s="177"/>
      <c r="X3108" s="178"/>
      <c r="AS3108" s="124" t="str">
        <f t="shared" si="439"/>
        <v/>
      </c>
      <c r="AT3108" s="125" t="str">
        <f t="shared" si="440"/>
        <v/>
      </c>
      <c r="AU3108" s="125" t="str">
        <f>IF(NOT(AT3108=""),VLOOKUP(AT3108,[1]PSI_Category!A:B,2,0),"")</f>
        <v/>
      </c>
    </row>
    <row r="3109" spans="8:47" ht="11.4" customHeight="1" x14ac:dyDescent="0.3">
      <c r="P3109" s="177"/>
      <c r="X3109" s="178" t="s">
        <v>495</v>
      </c>
      <c r="AA3109" s="181"/>
      <c r="AS3109" s="124" t="str">
        <f t="shared" si="439"/>
        <v/>
      </c>
      <c r="AT3109" s="125" t="str">
        <f t="shared" si="440"/>
        <v/>
      </c>
      <c r="AU3109" s="125" t="str">
        <f>IF(NOT(AT3109=""),VLOOKUP(AT3109,[1]PSI_Category!A:B,2,0),"")</f>
        <v/>
      </c>
    </row>
    <row r="3110" spans="8:47" ht="11.4" customHeight="1" x14ac:dyDescent="0.3">
      <c r="N3110" s="128"/>
      <c r="P3110" s="177"/>
      <c r="X3110" s="178"/>
      <c r="AS3110" s="124" t="str">
        <f t="shared" si="439"/>
        <v/>
      </c>
      <c r="AT3110" s="125" t="str">
        <f t="shared" si="440"/>
        <v/>
      </c>
      <c r="AU3110" s="125" t="str">
        <f>IF(NOT(AT3110=""),VLOOKUP(AT3110,[1]PSI_Category!A:B,2,0),"")</f>
        <v/>
      </c>
    </row>
    <row r="3111" spans="8:47" ht="11.4" customHeight="1" x14ac:dyDescent="0.3">
      <c r="N3111" s="128"/>
      <c r="P3111" s="177"/>
      <c r="X3111" s="178"/>
      <c r="AS3111" s="124" t="str">
        <f t="shared" si="439"/>
        <v/>
      </c>
      <c r="AT3111" s="125" t="str">
        <f t="shared" si="440"/>
        <v/>
      </c>
      <c r="AU3111" s="125" t="str">
        <f>IF(NOT(AT3111=""),VLOOKUP(AT3111,[1]PSI_Category!A:B,2,0),"")</f>
        <v/>
      </c>
    </row>
    <row r="3112" spans="8:47" ht="11.4" customHeight="1" x14ac:dyDescent="0.3">
      <c r="N3112" s="128"/>
      <c r="P3112" s="177"/>
      <c r="X3112" s="178"/>
      <c r="AS3112" s="124" t="str">
        <f t="shared" si="439"/>
        <v/>
      </c>
      <c r="AT3112" s="125" t="str">
        <f t="shared" si="440"/>
        <v/>
      </c>
      <c r="AU3112" s="125" t="str">
        <f>IF(NOT(AT3112=""),VLOOKUP(AT3112,[1]PSI_Category!A:B,2,0),"")</f>
        <v/>
      </c>
    </row>
    <row r="3113" spans="8:47" ht="11.4" customHeight="1" x14ac:dyDescent="0.3">
      <c r="N3113" s="128"/>
      <c r="P3113" s="177"/>
      <c r="X3113" s="178"/>
      <c r="AS3113" s="124" t="str">
        <f t="shared" si="439"/>
        <v/>
      </c>
      <c r="AT3113" s="125" t="str">
        <f t="shared" si="440"/>
        <v/>
      </c>
      <c r="AU3113" s="125" t="str">
        <f>IF(NOT(AT3113=""),VLOOKUP(AT3113,[1]PSI_Category!A:B,2,0),"")</f>
        <v/>
      </c>
    </row>
    <row r="3114" spans="8:47" ht="11.4" customHeight="1" x14ac:dyDescent="0.3">
      <c r="H3114" s="182"/>
      <c r="N3114" s="128"/>
      <c r="P3114" s="177"/>
      <c r="X3114" s="178"/>
      <c r="AS3114" s="124" t="str">
        <f t="shared" si="439"/>
        <v/>
      </c>
      <c r="AT3114" s="125" t="str">
        <f t="shared" si="440"/>
        <v/>
      </c>
      <c r="AU3114" s="125" t="str">
        <f>IF(NOT(AT3114=""),VLOOKUP(AT3114,[1]PSI_Category!A:B,2,0),"")</f>
        <v/>
      </c>
    </row>
    <row r="3115" spans="8:47" ht="11.4" customHeight="1" x14ac:dyDescent="0.3">
      <c r="H3115" s="182"/>
      <c r="N3115" s="128"/>
      <c r="P3115" s="177"/>
      <c r="X3115" s="178"/>
      <c r="AS3115" s="124" t="str">
        <f t="shared" si="439"/>
        <v/>
      </c>
      <c r="AT3115" s="125" t="str">
        <f t="shared" si="440"/>
        <v/>
      </c>
      <c r="AU3115" s="125" t="str">
        <f>IF(NOT(AT3115=""),VLOOKUP(AT3115,[1]PSI_Category!A:B,2,0),"")</f>
        <v/>
      </c>
    </row>
    <row r="3116" spans="8:47" ht="11.4" customHeight="1" x14ac:dyDescent="0.3">
      <c r="H3116" s="182"/>
      <c r="N3116" s="128"/>
      <c r="P3116" s="177"/>
      <c r="X3116" s="178"/>
      <c r="AS3116" s="124" t="str">
        <f t="shared" si="439"/>
        <v/>
      </c>
      <c r="AT3116" s="125" t="str">
        <f t="shared" si="440"/>
        <v/>
      </c>
      <c r="AU3116" s="125" t="str">
        <f>IF(NOT(AT3116=""),VLOOKUP(AT3116,[1]PSI_Category!A:B,2,0),"")</f>
        <v/>
      </c>
    </row>
    <row r="3117" spans="8:47" ht="11.4" customHeight="1" x14ac:dyDescent="0.3">
      <c r="P3117" s="177"/>
      <c r="X3117" s="178"/>
      <c r="AS3117" s="124" t="str">
        <f t="shared" si="439"/>
        <v/>
      </c>
      <c r="AT3117" s="125" t="str">
        <f t="shared" si="440"/>
        <v/>
      </c>
      <c r="AU3117" s="125" t="str">
        <f>IF(NOT(AT3117=""),VLOOKUP(AT3117,[1]PSI_Category!A:B,2,0),"")</f>
        <v/>
      </c>
    </row>
    <row r="3118" spans="8:47" ht="11.4" customHeight="1" x14ac:dyDescent="0.3">
      <c r="N3118" s="128"/>
      <c r="P3118" s="177"/>
      <c r="X3118" s="178"/>
      <c r="AS3118" s="124" t="str">
        <f t="shared" si="439"/>
        <v/>
      </c>
      <c r="AT3118" s="125" t="str">
        <f t="shared" si="440"/>
        <v/>
      </c>
      <c r="AU3118" s="125" t="str">
        <f>IF(NOT(AT3118=""),VLOOKUP(AT3118,[1]PSI_Category!A:B,2,0),"")</f>
        <v/>
      </c>
    </row>
    <row r="3119" spans="8:47" ht="11.4" customHeight="1" x14ac:dyDescent="0.3">
      <c r="N3119" s="128"/>
      <c r="P3119" s="177"/>
      <c r="X3119" s="178"/>
      <c r="AS3119" s="124" t="str">
        <f t="shared" si="439"/>
        <v/>
      </c>
      <c r="AT3119" s="125" t="str">
        <f>IFERROR(TRIM(#REF!),"")</f>
        <v/>
      </c>
      <c r="AU3119" s="125" t="str">
        <f>IF(NOT(AT3119=""),VLOOKUP(AT3119,[1]PSI_Category!A:B,2,0),"")</f>
        <v/>
      </c>
    </row>
    <row r="3120" spans="8:47" ht="11.4" customHeight="1" x14ac:dyDescent="0.3">
      <c r="N3120" s="128"/>
      <c r="P3120" s="177"/>
      <c r="X3120" s="178"/>
      <c r="AS3120" s="124" t="str">
        <f t="shared" si="439"/>
        <v/>
      </c>
      <c r="AT3120" s="125" t="str">
        <f>IFERROR(TRIM(M3119),"")</f>
        <v/>
      </c>
      <c r="AU3120" s="125" t="str">
        <f>IF(NOT(AT3120=""),VLOOKUP(AT3120,[1]PSI_Category!A:B,2,0),"")</f>
        <v/>
      </c>
    </row>
    <row r="3121" spans="14:47" ht="11.4" customHeight="1" x14ac:dyDescent="0.3">
      <c r="N3121" s="128"/>
      <c r="P3121" s="177"/>
      <c r="X3121" s="178"/>
      <c r="AS3121" s="124" t="str">
        <f t="shared" si="439"/>
        <v/>
      </c>
      <c r="AT3121" s="125" t="str">
        <f t="shared" ref="AT3121:AT3184" si="442">IFERROR(TRIM(M3121),"")</f>
        <v/>
      </c>
      <c r="AU3121" s="125" t="str">
        <f>IF(NOT(AT3121=""),VLOOKUP(AT3121,[1]PSI_Category!A:B,2,0),"")</f>
        <v/>
      </c>
    </row>
    <row r="3122" spans="14:47" ht="11.4" customHeight="1" x14ac:dyDescent="0.3">
      <c r="N3122" s="128"/>
      <c r="P3122" s="177"/>
      <c r="X3122" s="178"/>
      <c r="AS3122" s="124" t="str">
        <f t="shared" si="439"/>
        <v/>
      </c>
      <c r="AT3122" s="125" t="str">
        <f t="shared" si="442"/>
        <v/>
      </c>
      <c r="AU3122" s="125" t="str">
        <f>IF(NOT(AT3122=""),VLOOKUP(AT3122,[1]PSI_Category!A:B,2,0),"")</f>
        <v/>
      </c>
    </row>
    <row r="3123" spans="14:47" ht="11.4" customHeight="1" x14ac:dyDescent="0.3">
      <c r="N3123" s="128"/>
      <c r="P3123" s="177"/>
      <c r="X3123" s="178"/>
      <c r="AS3123" s="124" t="str">
        <f t="shared" si="439"/>
        <v/>
      </c>
      <c r="AT3123" s="125" t="str">
        <f t="shared" si="442"/>
        <v/>
      </c>
      <c r="AU3123" s="125" t="str">
        <f>IF(NOT(AT3123=""),VLOOKUP(AT3123,[1]PSI_Category!A:B,2,0),"")</f>
        <v/>
      </c>
    </row>
    <row r="3124" spans="14:47" ht="11.4" customHeight="1" x14ac:dyDescent="0.3">
      <c r="N3124" s="128"/>
      <c r="P3124" s="177"/>
      <c r="X3124" s="178"/>
      <c r="AS3124" s="124" t="str">
        <f t="shared" si="439"/>
        <v/>
      </c>
      <c r="AT3124" s="125" t="str">
        <f t="shared" si="442"/>
        <v/>
      </c>
      <c r="AU3124" s="125" t="str">
        <f>IF(NOT(AT3124=""),VLOOKUP(AT3124,[1]PSI_Category!A:B,2,0),"")</f>
        <v/>
      </c>
    </row>
    <row r="3125" spans="14:47" ht="11.4" customHeight="1" x14ac:dyDescent="0.3">
      <c r="N3125" s="128"/>
      <c r="P3125" s="177"/>
      <c r="X3125" s="178"/>
      <c r="AS3125" s="124" t="str">
        <f t="shared" si="439"/>
        <v/>
      </c>
      <c r="AT3125" s="125" t="str">
        <f t="shared" si="442"/>
        <v/>
      </c>
      <c r="AU3125" s="125" t="str">
        <f>IF(NOT(AT3125=""),VLOOKUP(AT3125,[1]PSI_Category!A:B,2,0),"")</f>
        <v/>
      </c>
    </row>
    <row r="3126" spans="14:47" ht="11.4" customHeight="1" x14ac:dyDescent="0.3">
      <c r="N3126" s="128"/>
      <c r="P3126" s="177"/>
      <c r="X3126" s="178"/>
      <c r="AS3126" s="124" t="str">
        <f t="shared" si="439"/>
        <v/>
      </c>
      <c r="AT3126" s="125" t="str">
        <f t="shared" si="442"/>
        <v/>
      </c>
      <c r="AU3126" s="125" t="str">
        <f>IF(NOT(AT3126=""),VLOOKUP(AT3126,[1]PSI_Category!A:B,2,0),"")</f>
        <v/>
      </c>
    </row>
    <row r="3127" spans="14:47" ht="11.4" customHeight="1" x14ac:dyDescent="0.3">
      <c r="N3127" s="128"/>
      <c r="P3127" s="177"/>
      <c r="X3127" s="178"/>
      <c r="AS3127" s="124" t="str">
        <f t="shared" si="439"/>
        <v/>
      </c>
      <c r="AT3127" s="125" t="str">
        <f t="shared" si="442"/>
        <v/>
      </c>
      <c r="AU3127" s="125" t="str">
        <f>IF(NOT(AT3127=""),VLOOKUP(AT3127,[1]PSI_Category!A:B,2,0),"")</f>
        <v/>
      </c>
    </row>
    <row r="3128" spans="14:47" ht="11.4" customHeight="1" x14ac:dyDescent="0.3">
      <c r="N3128" s="128"/>
      <c r="P3128" s="177"/>
      <c r="X3128" s="178"/>
      <c r="AS3128" s="124" t="str">
        <f t="shared" si="439"/>
        <v/>
      </c>
      <c r="AT3128" s="125" t="str">
        <f t="shared" si="442"/>
        <v/>
      </c>
      <c r="AU3128" s="125" t="str">
        <f>IF(NOT(AT3128=""),VLOOKUP(AT3128,[1]PSI_Category!A:B,2,0),"")</f>
        <v/>
      </c>
    </row>
    <row r="3129" spans="14:47" ht="11.4" customHeight="1" x14ac:dyDescent="0.3">
      <c r="N3129" s="128"/>
      <c r="P3129" s="177"/>
      <c r="X3129" s="178"/>
      <c r="AS3129" s="124" t="str">
        <f t="shared" si="439"/>
        <v/>
      </c>
      <c r="AT3129" s="125" t="str">
        <f t="shared" si="442"/>
        <v/>
      </c>
      <c r="AU3129" s="125" t="str">
        <f>IF(NOT(AT3129=""),VLOOKUP(AT3129,[1]PSI_Category!A:B,2,0),"")</f>
        <v/>
      </c>
    </row>
    <row r="3130" spans="14:47" ht="11.4" customHeight="1" x14ac:dyDescent="0.3">
      <c r="N3130" s="128"/>
      <c r="P3130" s="177"/>
      <c r="X3130" s="178"/>
      <c r="AS3130" s="124" t="str">
        <f t="shared" si="439"/>
        <v/>
      </c>
      <c r="AT3130" s="125" t="str">
        <f t="shared" si="442"/>
        <v/>
      </c>
      <c r="AU3130" s="125" t="str">
        <f>IF(NOT(AT3130=""),VLOOKUP(AT3130,[1]PSI_Category!A:B,2,0),"")</f>
        <v/>
      </c>
    </row>
    <row r="3131" spans="14:47" ht="11.4" customHeight="1" x14ac:dyDescent="0.3">
      <c r="N3131" s="128"/>
      <c r="P3131" s="177"/>
      <c r="X3131" s="178"/>
      <c r="AS3131" s="124" t="str">
        <f t="shared" si="439"/>
        <v/>
      </c>
      <c r="AT3131" s="125" t="str">
        <f t="shared" si="442"/>
        <v/>
      </c>
      <c r="AU3131" s="125" t="str">
        <f>IF(NOT(AT3131=""),VLOOKUP(AT3131,[1]PSI_Category!A:B,2,0),"")</f>
        <v/>
      </c>
    </row>
    <row r="3132" spans="14:47" ht="11.4" customHeight="1" x14ac:dyDescent="0.3">
      <c r="N3132" s="128"/>
      <c r="P3132" s="177"/>
      <c r="X3132" s="178"/>
      <c r="AS3132" s="124" t="str">
        <f t="shared" si="439"/>
        <v/>
      </c>
      <c r="AT3132" s="125" t="str">
        <f t="shared" si="442"/>
        <v/>
      </c>
      <c r="AU3132" s="125" t="str">
        <f>IF(NOT(AT3132=""),VLOOKUP(AT3132,[1]PSI_Category!A:B,2,0),"")</f>
        <v/>
      </c>
    </row>
    <row r="3133" spans="14:47" ht="11.4" customHeight="1" x14ac:dyDescent="0.3">
      <c r="N3133" s="128"/>
      <c r="P3133" s="177"/>
      <c r="X3133" s="178"/>
      <c r="AS3133" s="124" t="str">
        <f t="shared" si="439"/>
        <v/>
      </c>
      <c r="AT3133" s="125" t="str">
        <f t="shared" si="442"/>
        <v/>
      </c>
      <c r="AU3133" s="125" t="str">
        <f>IF(NOT(AT3133=""),VLOOKUP(AT3133,[1]PSI_Category!A:B,2,0),"")</f>
        <v/>
      </c>
    </row>
    <row r="3134" spans="14:47" ht="11.4" customHeight="1" x14ac:dyDescent="0.3">
      <c r="N3134" s="128"/>
      <c r="P3134" s="177"/>
      <c r="X3134" s="178"/>
      <c r="AS3134" s="124" t="str">
        <f t="shared" si="439"/>
        <v/>
      </c>
      <c r="AT3134" s="125" t="str">
        <f t="shared" si="442"/>
        <v/>
      </c>
      <c r="AU3134" s="125" t="str">
        <f>IF(NOT(AT3134=""),VLOOKUP(AT3134,[1]PSI_Category!A:B,2,0),"")</f>
        <v/>
      </c>
    </row>
    <row r="3135" spans="14:47" ht="11.4" customHeight="1" x14ac:dyDescent="0.3">
      <c r="N3135" s="128"/>
      <c r="P3135" s="177"/>
      <c r="X3135" s="178"/>
      <c r="AS3135" s="124" t="str">
        <f t="shared" si="439"/>
        <v/>
      </c>
      <c r="AT3135" s="125" t="str">
        <f t="shared" si="442"/>
        <v/>
      </c>
      <c r="AU3135" s="125" t="str">
        <f>IF(NOT(AT3135=""),VLOOKUP(AT3135,[1]PSI_Category!A:B,2,0),"")</f>
        <v/>
      </c>
    </row>
    <row r="3136" spans="14:47" ht="11.4" customHeight="1" x14ac:dyDescent="0.3">
      <c r="X3136" s="178"/>
      <c r="AS3136" s="124" t="str">
        <f t="shared" si="439"/>
        <v/>
      </c>
      <c r="AT3136" s="125" t="str">
        <f t="shared" si="442"/>
        <v/>
      </c>
      <c r="AU3136" s="125" t="str">
        <f>IF(NOT(AT3136=""),VLOOKUP(AT3136,[1]PSI_Category!A:B,2,0),"")</f>
        <v/>
      </c>
    </row>
    <row r="3137" spans="14:47" ht="11.4" customHeight="1" x14ac:dyDescent="0.3">
      <c r="N3137" s="128"/>
      <c r="P3137" s="177"/>
      <c r="X3137" s="178"/>
      <c r="AS3137" s="124" t="str">
        <f t="shared" si="439"/>
        <v/>
      </c>
      <c r="AT3137" s="125" t="str">
        <f t="shared" si="442"/>
        <v/>
      </c>
      <c r="AU3137" s="125" t="str">
        <f>IF(NOT(AT3137=""),VLOOKUP(AT3137,[1]PSI_Category!A:B,2,0),"")</f>
        <v/>
      </c>
    </row>
    <row r="3138" spans="14:47" ht="11.4" customHeight="1" x14ac:dyDescent="0.3">
      <c r="N3138" s="128"/>
      <c r="P3138" s="177"/>
      <c r="X3138" s="178"/>
      <c r="AS3138" s="124" t="str">
        <f t="shared" si="439"/>
        <v/>
      </c>
      <c r="AT3138" s="125" t="str">
        <f t="shared" si="442"/>
        <v/>
      </c>
      <c r="AU3138" s="125" t="str">
        <f>IF(NOT(AT3138=""),VLOOKUP(AT3138,[1]PSI_Category!A:B,2,0),"")</f>
        <v/>
      </c>
    </row>
    <row r="3139" spans="14:47" ht="11.4" customHeight="1" x14ac:dyDescent="0.3">
      <c r="N3139" s="128"/>
      <c r="P3139" s="177"/>
      <c r="X3139" s="178"/>
      <c r="AS3139" s="124" t="str">
        <f t="shared" si="439"/>
        <v/>
      </c>
      <c r="AT3139" s="125" t="str">
        <f t="shared" si="442"/>
        <v/>
      </c>
      <c r="AU3139" s="125" t="str">
        <f>IF(NOT(AT3139=""),VLOOKUP(AT3139,[1]PSI_Category!A:B,2,0),"")</f>
        <v/>
      </c>
    </row>
    <row r="3140" spans="14:47" ht="11.4" customHeight="1" x14ac:dyDescent="0.3">
      <c r="N3140" s="128"/>
      <c r="P3140" s="177"/>
      <c r="X3140" s="178"/>
      <c r="AS3140" s="124" t="str">
        <f t="shared" si="439"/>
        <v/>
      </c>
      <c r="AT3140" s="125" t="str">
        <f t="shared" si="442"/>
        <v/>
      </c>
      <c r="AU3140" s="125" t="str">
        <f>IF(NOT(AT3140=""),VLOOKUP(AT3140,[1]PSI_Category!A:B,2,0),"")</f>
        <v/>
      </c>
    </row>
    <row r="3141" spans="14:47" ht="11.4" customHeight="1" x14ac:dyDescent="0.3">
      <c r="N3141" s="128"/>
      <c r="P3141" s="177"/>
      <c r="X3141" s="178"/>
      <c r="AS3141" s="124" t="str">
        <f t="shared" si="439"/>
        <v/>
      </c>
      <c r="AT3141" s="125" t="str">
        <f t="shared" si="442"/>
        <v/>
      </c>
      <c r="AU3141" s="125" t="str">
        <f>IF(NOT(AT3141=""),VLOOKUP(AT3141,[1]PSI_Category!A:B,2,0),"")</f>
        <v/>
      </c>
    </row>
    <row r="3142" spans="14:47" ht="11.4" customHeight="1" x14ac:dyDescent="0.3">
      <c r="N3142" s="128"/>
      <c r="P3142" s="177"/>
      <c r="X3142" s="178"/>
      <c r="AS3142" s="124" t="str">
        <f t="shared" ref="AS3142:AS3205" si="443">LEFT(V3142,3)</f>
        <v/>
      </c>
      <c r="AT3142" s="125" t="str">
        <f t="shared" si="442"/>
        <v/>
      </c>
      <c r="AU3142" s="125" t="str">
        <f>IF(NOT(AT3142=""),VLOOKUP(AT3142,[1]PSI_Category!A:B,2,0),"")</f>
        <v/>
      </c>
    </row>
    <row r="3143" spans="14:47" ht="11.4" customHeight="1" x14ac:dyDescent="0.3">
      <c r="N3143" s="128"/>
      <c r="P3143" s="177"/>
      <c r="X3143" s="178"/>
      <c r="AS3143" s="124" t="str">
        <f t="shared" si="443"/>
        <v/>
      </c>
      <c r="AT3143" s="125" t="str">
        <f t="shared" si="442"/>
        <v/>
      </c>
      <c r="AU3143" s="125" t="str">
        <f>IF(NOT(AT3143=""),VLOOKUP(AT3143,[1]PSI_Category!A:B,2,0),"")</f>
        <v/>
      </c>
    </row>
    <row r="3144" spans="14:47" ht="11.4" customHeight="1" x14ac:dyDescent="0.3">
      <c r="N3144" s="128"/>
      <c r="P3144" s="177"/>
      <c r="X3144" s="178"/>
      <c r="AS3144" s="124" t="str">
        <f t="shared" si="443"/>
        <v/>
      </c>
      <c r="AT3144" s="125" t="str">
        <f t="shared" si="442"/>
        <v/>
      </c>
      <c r="AU3144" s="125" t="str">
        <f>IF(NOT(AT3144=""),VLOOKUP(AT3144,[1]PSI_Category!A:B,2,0),"")</f>
        <v/>
      </c>
    </row>
    <row r="3145" spans="14:47" ht="11.4" customHeight="1" x14ac:dyDescent="0.3">
      <c r="N3145" s="128"/>
      <c r="P3145" s="177"/>
      <c r="X3145" s="178"/>
      <c r="AS3145" s="124" t="str">
        <f t="shared" si="443"/>
        <v/>
      </c>
      <c r="AT3145" s="125" t="str">
        <f t="shared" si="442"/>
        <v/>
      </c>
      <c r="AU3145" s="125" t="str">
        <f>IF(NOT(AT3145=""),VLOOKUP(AT3145,[1]PSI_Category!A:B,2,0),"")</f>
        <v/>
      </c>
    </row>
    <row r="3146" spans="14:47" ht="11.4" customHeight="1" x14ac:dyDescent="0.3">
      <c r="N3146" s="128"/>
      <c r="P3146" s="177"/>
      <c r="X3146" s="178"/>
      <c r="AS3146" s="124" t="str">
        <f t="shared" si="443"/>
        <v/>
      </c>
      <c r="AT3146" s="125" t="str">
        <f t="shared" si="442"/>
        <v/>
      </c>
      <c r="AU3146" s="125" t="str">
        <f>IF(NOT(AT3146=""),VLOOKUP(AT3146,[1]PSI_Category!A:B,2,0),"")</f>
        <v/>
      </c>
    </row>
    <row r="3147" spans="14:47" ht="11.4" customHeight="1" x14ac:dyDescent="0.3">
      <c r="N3147" s="128"/>
      <c r="P3147" s="177"/>
      <c r="X3147" s="178"/>
      <c r="AS3147" s="124" t="str">
        <f t="shared" si="443"/>
        <v/>
      </c>
      <c r="AT3147" s="125" t="str">
        <f t="shared" si="442"/>
        <v/>
      </c>
      <c r="AU3147" s="125" t="str">
        <f>IF(NOT(AT3147=""),VLOOKUP(AT3147,[1]PSI_Category!A:B,2,0),"")</f>
        <v/>
      </c>
    </row>
    <row r="3148" spans="14:47" ht="11.4" customHeight="1" x14ac:dyDescent="0.3">
      <c r="N3148" s="128"/>
      <c r="P3148" s="177"/>
      <c r="X3148" s="178"/>
      <c r="AS3148" s="124" t="str">
        <f t="shared" si="443"/>
        <v/>
      </c>
      <c r="AT3148" s="125" t="str">
        <f t="shared" si="442"/>
        <v/>
      </c>
      <c r="AU3148" s="125" t="str">
        <f>IF(NOT(AT3148=""),VLOOKUP(AT3148,[1]PSI_Category!A:B,2,0),"")</f>
        <v/>
      </c>
    </row>
    <row r="3149" spans="14:47" ht="11.4" customHeight="1" x14ac:dyDescent="0.3">
      <c r="N3149" s="128"/>
      <c r="P3149" s="177"/>
      <c r="X3149" s="178"/>
      <c r="AS3149" s="124" t="str">
        <f t="shared" si="443"/>
        <v/>
      </c>
      <c r="AT3149" s="125" t="str">
        <f t="shared" si="442"/>
        <v/>
      </c>
      <c r="AU3149" s="125" t="str">
        <f>IF(NOT(AT3149=""),VLOOKUP(AT3149,[1]PSI_Category!A:B,2,0),"")</f>
        <v/>
      </c>
    </row>
    <row r="3150" spans="14:47" ht="11.4" customHeight="1" x14ac:dyDescent="0.3">
      <c r="N3150" s="128"/>
      <c r="P3150" s="177"/>
      <c r="X3150" s="178"/>
      <c r="AS3150" s="124" t="str">
        <f t="shared" si="443"/>
        <v/>
      </c>
      <c r="AT3150" s="125" t="str">
        <f t="shared" si="442"/>
        <v/>
      </c>
      <c r="AU3150" s="125" t="str">
        <f>IF(NOT(AT3150=""),VLOOKUP(AT3150,[1]PSI_Category!A:B,2,0),"")</f>
        <v/>
      </c>
    </row>
    <row r="3151" spans="14:47" ht="11.4" customHeight="1" x14ac:dyDescent="0.3">
      <c r="N3151" s="128"/>
      <c r="P3151" s="177"/>
      <c r="X3151" s="178"/>
      <c r="AS3151" s="124" t="str">
        <f t="shared" si="443"/>
        <v/>
      </c>
      <c r="AT3151" s="125" t="str">
        <f t="shared" si="442"/>
        <v/>
      </c>
      <c r="AU3151" s="125" t="str">
        <f>IF(NOT(AT3151=""),VLOOKUP(AT3151,[1]PSI_Category!A:B,2,0),"")</f>
        <v/>
      </c>
    </row>
    <row r="3152" spans="14:47" ht="11.4" customHeight="1" x14ac:dyDescent="0.3">
      <c r="N3152" s="128"/>
      <c r="P3152" s="177"/>
      <c r="X3152" s="178"/>
      <c r="AS3152" s="124" t="str">
        <f t="shared" si="443"/>
        <v/>
      </c>
      <c r="AT3152" s="125" t="str">
        <f t="shared" si="442"/>
        <v/>
      </c>
      <c r="AU3152" s="125" t="str">
        <f>IF(NOT(AT3152=""),VLOOKUP(AT3152,[1]PSI_Category!A:B,2,0),"")</f>
        <v/>
      </c>
    </row>
    <row r="3153" spans="14:47" ht="11.4" customHeight="1" x14ac:dyDescent="0.3">
      <c r="N3153" s="128"/>
      <c r="P3153" s="177"/>
      <c r="X3153" s="178"/>
      <c r="AS3153" s="124" t="str">
        <f t="shared" si="443"/>
        <v/>
      </c>
      <c r="AT3153" s="125" t="str">
        <f t="shared" si="442"/>
        <v/>
      </c>
      <c r="AU3153" s="125" t="str">
        <f>IF(NOT(AT3153=""),VLOOKUP(AT3153,[1]PSI_Category!A:B,2,0),"")</f>
        <v/>
      </c>
    </row>
    <row r="3154" spans="14:47" ht="11.4" customHeight="1" x14ac:dyDescent="0.3">
      <c r="N3154" s="128"/>
      <c r="P3154" s="177"/>
      <c r="X3154" s="178"/>
      <c r="AS3154" s="124" t="str">
        <f t="shared" si="443"/>
        <v/>
      </c>
      <c r="AT3154" s="125" t="str">
        <f t="shared" si="442"/>
        <v/>
      </c>
      <c r="AU3154" s="125" t="str">
        <f>IF(NOT(AT3154=""),VLOOKUP(AT3154,[1]PSI_Category!A:B,2,0),"")</f>
        <v/>
      </c>
    </row>
    <row r="3155" spans="14:47" ht="11.4" customHeight="1" x14ac:dyDescent="0.3">
      <c r="N3155" s="128"/>
      <c r="P3155" s="177"/>
      <c r="X3155" s="178"/>
      <c r="AS3155" s="124" t="str">
        <f t="shared" si="443"/>
        <v/>
      </c>
      <c r="AT3155" s="125" t="str">
        <f t="shared" si="442"/>
        <v/>
      </c>
      <c r="AU3155" s="125" t="str">
        <f>IF(NOT(AT3155=""),VLOOKUP(AT3155,[1]PSI_Category!A:B,2,0),"")</f>
        <v/>
      </c>
    </row>
    <row r="3156" spans="14:47" ht="11.4" customHeight="1" x14ac:dyDescent="0.3">
      <c r="N3156" s="128"/>
      <c r="P3156" s="177"/>
      <c r="X3156" s="178"/>
      <c r="AS3156" s="124" t="str">
        <f t="shared" si="443"/>
        <v/>
      </c>
      <c r="AT3156" s="125" t="str">
        <f t="shared" si="442"/>
        <v/>
      </c>
      <c r="AU3156" s="125" t="str">
        <f>IF(NOT(AT3156=""),VLOOKUP(AT3156,[1]PSI_Category!A:B,2,0),"")</f>
        <v/>
      </c>
    </row>
    <row r="3157" spans="14:47" ht="11.4" customHeight="1" x14ac:dyDescent="0.3">
      <c r="N3157" s="128"/>
      <c r="P3157" s="177"/>
      <c r="X3157" s="178"/>
      <c r="AS3157" s="124" t="str">
        <f t="shared" si="443"/>
        <v/>
      </c>
      <c r="AT3157" s="125" t="str">
        <f t="shared" si="442"/>
        <v/>
      </c>
      <c r="AU3157" s="125" t="str">
        <f>IF(NOT(AT3157=""),VLOOKUP(AT3157,[1]PSI_Category!A:B,2,0),"")</f>
        <v/>
      </c>
    </row>
    <row r="3158" spans="14:47" ht="11.4" customHeight="1" x14ac:dyDescent="0.3">
      <c r="N3158" s="128"/>
      <c r="P3158" s="177"/>
      <c r="X3158" s="178"/>
      <c r="AS3158" s="124" t="str">
        <f t="shared" si="443"/>
        <v/>
      </c>
      <c r="AT3158" s="125" t="str">
        <f t="shared" si="442"/>
        <v/>
      </c>
      <c r="AU3158" s="125" t="str">
        <f>IF(NOT(AT3158=""),VLOOKUP(AT3158,[1]PSI_Category!A:B,2,0),"")</f>
        <v/>
      </c>
    </row>
    <row r="3159" spans="14:47" ht="11.4" customHeight="1" x14ac:dyDescent="0.3">
      <c r="N3159" s="128"/>
      <c r="P3159" s="177"/>
      <c r="X3159" s="178"/>
      <c r="AS3159" s="124" t="str">
        <f t="shared" si="443"/>
        <v/>
      </c>
      <c r="AT3159" s="125" t="str">
        <f t="shared" si="442"/>
        <v/>
      </c>
      <c r="AU3159" s="125" t="str">
        <f>IF(NOT(AT3159=""),VLOOKUP(AT3159,[1]PSI_Category!A:B,2,0),"")</f>
        <v/>
      </c>
    </row>
    <row r="3160" spans="14:47" ht="11.4" customHeight="1" x14ac:dyDescent="0.3">
      <c r="N3160" s="128"/>
      <c r="P3160" s="177"/>
      <c r="X3160" s="178"/>
      <c r="AS3160" s="124" t="str">
        <f t="shared" si="443"/>
        <v/>
      </c>
      <c r="AT3160" s="125" t="str">
        <f t="shared" si="442"/>
        <v/>
      </c>
      <c r="AU3160" s="125" t="str">
        <f>IF(NOT(AT3160=""),VLOOKUP(AT3160,[1]PSI_Category!A:B,2,0),"")</f>
        <v/>
      </c>
    </row>
    <row r="3161" spans="14:47" ht="11.4" customHeight="1" x14ac:dyDescent="0.3">
      <c r="N3161" s="128"/>
      <c r="P3161" s="177"/>
      <c r="X3161" s="178"/>
      <c r="AS3161" s="124" t="str">
        <f t="shared" si="443"/>
        <v/>
      </c>
      <c r="AT3161" s="125" t="str">
        <f t="shared" si="442"/>
        <v/>
      </c>
      <c r="AU3161" s="125" t="str">
        <f>IF(NOT(AT3161=""),VLOOKUP(AT3161,[1]PSI_Category!A:B,2,0),"")</f>
        <v/>
      </c>
    </row>
    <row r="3162" spans="14:47" ht="11.4" customHeight="1" x14ac:dyDescent="0.3">
      <c r="N3162" s="128"/>
      <c r="P3162" s="177"/>
      <c r="X3162" s="178"/>
      <c r="AS3162" s="124" t="str">
        <f t="shared" si="443"/>
        <v/>
      </c>
      <c r="AT3162" s="125" t="str">
        <f t="shared" si="442"/>
        <v/>
      </c>
      <c r="AU3162" s="125" t="str">
        <f>IF(NOT(AT3162=""),VLOOKUP(AT3162,[1]PSI_Category!A:B,2,0),"")</f>
        <v/>
      </c>
    </row>
    <row r="3163" spans="14:47" ht="11.4" customHeight="1" x14ac:dyDescent="0.3">
      <c r="N3163" s="128"/>
      <c r="P3163" s="177"/>
      <c r="X3163" s="178"/>
      <c r="AS3163" s="124" t="str">
        <f t="shared" si="443"/>
        <v/>
      </c>
      <c r="AT3163" s="125" t="str">
        <f t="shared" si="442"/>
        <v/>
      </c>
      <c r="AU3163" s="125" t="str">
        <f>IF(NOT(AT3163=""),VLOOKUP(AT3163,[1]PSI_Category!A:B,2,0),"")</f>
        <v/>
      </c>
    </row>
    <row r="3164" spans="14:47" ht="11.4" customHeight="1" x14ac:dyDescent="0.3">
      <c r="N3164" s="128"/>
      <c r="P3164" s="177"/>
      <c r="X3164" s="178"/>
      <c r="AS3164" s="124" t="str">
        <f t="shared" si="443"/>
        <v/>
      </c>
      <c r="AT3164" s="125" t="str">
        <f t="shared" si="442"/>
        <v/>
      </c>
      <c r="AU3164" s="125" t="str">
        <f>IF(NOT(AT3164=""),VLOOKUP(AT3164,[1]PSI_Category!A:B,2,0),"")</f>
        <v/>
      </c>
    </row>
    <row r="3165" spans="14:47" ht="11.4" customHeight="1" x14ac:dyDescent="0.3">
      <c r="N3165" s="128"/>
      <c r="P3165" s="177"/>
      <c r="X3165" s="178"/>
      <c r="AS3165" s="124" t="str">
        <f t="shared" si="443"/>
        <v/>
      </c>
      <c r="AT3165" s="125" t="str">
        <f t="shared" si="442"/>
        <v/>
      </c>
      <c r="AU3165" s="125" t="str">
        <f>IF(NOT(AT3165=""),VLOOKUP(AT3165,[1]PSI_Category!A:B,2,0),"")</f>
        <v/>
      </c>
    </row>
    <row r="3166" spans="14:47" ht="11.4" customHeight="1" x14ac:dyDescent="0.3">
      <c r="N3166" s="128"/>
      <c r="P3166" s="177"/>
      <c r="X3166" s="178"/>
      <c r="AS3166" s="124" t="str">
        <f t="shared" si="443"/>
        <v/>
      </c>
      <c r="AT3166" s="125" t="str">
        <f t="shared" si="442"/>
        <v/>
      </c>
      <c r="AU3166" s="125" t="str">
        <f>IF(NOT(AT3166=""),VLOOKUP(AT3166,[1]PSI_Category!A:B,2,0),"")</f>
        <v/>
      </c>
    </row>
    <row r="3167" spans="14:47" ht="11.4" customHeight="1" x14ac:dyDescent="0.3">
      <c r="N3167" s="128"/>
      <c r="P3167" s="177"/>
      <c r="X3167" s="178"/>
      <c r="AS3167" s="124" t="str">
        <f t="shared" si="443"/>
        <v/>
      </c>
      <c r="AT3167" s="125" t="str">
        <f t="shared" si="442"/>
        <v/>
      </c>
      <c r="AU3167" s="125" t="str">
        <f>IF(NOT(AT3167=""),VLOOKUP(AT3167,[1]PSI_Category!A:B,2,0),"")</f>
        <v/>
      </c>
    </row>
    <row r="3168" spans="14:47" ht="11.4" customHeight="1" x14ac:dyDescent="0.3">
      <c r="N3168" s="128"/>
      <c r="P3168" s="177"/>
      <c r="X3168" s="178"/>
      <c r="AS3168" s="124" t="str">
        <f t="shared" si="443"/>
        <v/>
      </c>
      <c r="AT3168" s="125" t="str">
        <f t="shared" si="442"/>
        <v/>
      </c>
      <c r="AU3168" s="125" t="str">
        <f>IF(NOT(AT3168=""),VLOOKUP(AT3168,[1]PSI_Category!A:B,2,0),"")</f>
        <v/>
      </c>
    </row>
    <row r="3169" spans="14:47" ht="11.4" customHeight="1" x14ac:dyDescent="0.3">
      <c r="N3169" s="128"/>
      <c r="P3169" s="177"/>
      <c r="X3169" s="178"/>
      <c r="AS3169" s="124" t="str">
        <f t="shared" si="443"/>
        <v/>
      </c>
      <c r="AT3169" s="125" t="str">
        <f t="shared" si="442"/>
        <v/>
      </c>
      <c r="AU3169" s="125" t="str">
        <f>IF(NOT(AT3169=""),VLOOKUP(AT3169,[1]PSI_Category!A:B,2,0),"")</f>
        <v/>
      </c>
    </row>
    <row r="3170" spans="14:47" ht="11.4" customHeight="1" x14ac:dyDescent="0.3">
      <c r="N3170" s="128"/>
      <c r="P3170" s="177"/>
      <c r="X3170" s="178"/>
      <c r="AS3170" s="124" t="str">
        <f t="shared" si="443"/>
        <v/>
      </c>
      <c r="AT3170" s="125" t="str">
        <f t="shared" si="442"/>
        <v/>
      </c>
      <c r="AU3170" s="125" t="str">
        <f>IF(NOT(AT3170=""),VLOOKUP(AT3170,[1]PSI_Category!A:B,2,0),"")</f>
        <v/>
      </c>
    </row>
    <row r="3171" spans="14:47" ht="11.4" customHeight="1" x14ac:dyDescent="0.3">
      <c r="N3171" s="128"/>
      <c r="P3171" s="177"/>
      <c r="X3171" s="178"/>
      <c r="AS3171" s="124" t="str">
        <f t="shared" si="443"/>
        <v/>
      </c>
      <c r="AT3171" s="125" t="str">
        <f t="shared" si="442"/>
        <v/>
      </c>
      <c r="AU3171" s="125" t="str">
        <f>IF(NOT(AT3171=""),VLOOKUP(AT3171,[1]PSI_Category!A:B,2,0),"")</f>
        <v/>
      </c>
    </row>
    <row r="3172" spans="14:47" ht="11.4" customHeight="1" x14ac:dyDescent="0.3">
      <c r="N3172" s="128"/>
      <c r="P3172" s="177"/>
      <c r="X3172" s="178"/>
      <c r="AS3172" s="124" t="str">
        <f t="shared" si="443"/>
        <v/>
      </c>
      <c r="AT3172" s="125" t="str">
        <f t="shared" si="442"/>
        <v/>
      </c>
      <c r="AU3172" s="125" t="str">
        <f>IF(NOT(AT3172=""),VLOOKUP(AT3172,[1]PSI_Category!A:B,2,0),"")</f>
        <v/>
      </c>
    </row>
    <row r="3173" spans="14:47" ht="11.4" customHeight="1" x14ac:dyDescent="0.3">
      <c r="N3173" s="128"/>
      <c r="P3173" s="177"/>
      <c r="X3173" s="178"/>
      <c r="AS3173" s="124" t="str">
        <f t="shared" si="443"/>
        <v/>
      </c>
      <c r="AT3173" s="125" t="str">
        <f t="shared" si="442"/>
        <v/>
      </c>
      <c r="AU3173" s="125" t="str">
        <f>IF(NOT(AT3173=""),VLOOKUP(AT3173,[1]PSI_Category!A:B,2,0),"")</f>
        <v/>
      </c>
    </row>
    <row r="3174" spans="14:47" ht="11.4" customHeight="1" x14ac:dyDescent="0.3">
      <c r="N3174" s="128"/>
      <c r="P3174" s="177"/>
      <c r="X3174" s="178"/>
      <c r="AS3174" s="124" t="str">
        <f t="shared" si="443"/>
        <v/>
      </c>
      <c r="AT3174" s="125" t="str">
        <f t="shared" si="442"/>
        <v/>
      </c>
      <c r="AU3174" s="125" t="str">
        <f>IF(NOT(AT3174=""),VLOOKUP(AT3174,[1]PSI_Category!A:B,2,0),"")</f>
        <v/>
      </c>
    </row>
    <row r="3175" spans="14:47" ht="11.4" customHeight="1" x14ac:dyDescent="0.3">
      <c r="N3175" s="128"/>
      <c r="P3175" s="177"/>
      <c r="X3175" s="178"/>
      <c r="AS3175" s="124" t="str">
        <f t="shared" si="443"/>
        <v/>
      </c>
      <c r="AT3175" s="125" t="str">
        <f t="shared" si="442"/>
        <v/>
      </c>
      <c r="AU3175" s="125" t="str">
        <f>IF(NOT(AT3175=""),VLOOKUP(AT3175,[1]PSI_Category!A:B,2,0),"")</f>
        <v/>
      </c>
    </row>
    <row r="3176" spans="14:47" ht="11.4" customHeight="1" x14ac:dyDescent="0.3">
      <c r="N3176" s="128"/>
      <c r="P3176" s="177"/>
      <c r="X3176" s="178"/>
      <c r="AS3176" s="124" t="str">
        <f t="shared" si="443"/>
        <v/>
      </c>
      <c r="AT3176" s="125" t="str">
        <f t="shared" si="442"/>
        <v/>
      </c>
      <c r="AU3176" s="125" t="str">
        <f>IF(NOT(AT3176=""),VLOOKUP(AT3176,[1]PSI_Category!A:B,2,0),"")</f>
        <v/>
      </c>
    </row>
    <row r="3177" spans="14:47" ht="11.4" customHeight="1" x14ac:dyDescent="0.3">
      <c r="N3177" s="128"/>
      <c r="P3177" s="177"/>
      <c r="X3177" s="178"/>
      <c r="AS3177" s="124" t="str">
        <f t="shared" si="443"/>
        <v/>
      </c>
      <c r="AT3177" s="125" t="str">
        <f t="shared" si="442"/>
        <v/>
      </c>
      <c r="AU3177" s="125" t="str">
        <f>IF(NOT(AT3177=""),VLOOKUP(AT3177,[1]PSI_Category!A:B,2,0),"")</f>
        <v/>
      </c>
    </row>
    <row r="3178" spans="14:47" ht="11.4" customHeight="1" x14ac:dyDescent="0.3">
      <c r="N3178" s="128"/>
      <c r="P3178" s="177"/>
      <c r="X3178" s="178"/>
      <c r="AS3178" s="124" t="str">
        <f t="shared" si="443"/>
        <v/>
      </c>
      <c r="AT3178" s="125" t="str">
        <f t="shared" si="442"/>
        <v/>
      </c>
      <c r="AU3178" s="125" t="str">
        <f>IF(NOT(AT3178=""),VLOOKUP(AT3178,[1]PSI_Category!A:B,2,0),"")</f>
        <v/>
      </c>
    </row>
    <row r="3179" spans="14:47" ht="11.4" customHeight="1" x14ac:dyDescent="0.3">
      <c r="N3179" s="128"/>
      <c r="P3179" s="177"/>
      <c r="X3179" s="178"/>
      <c r="AS3179" s="124" t="str">
        <f t="shared" si="443"/>
        <v/>
      </c>
      <c r="AT3179" s="125" t="str">
        <f t="shared" si="442"/>
        <v/>
      </c>
      <c r="AU3179" s="125" t="str">
        <f>IF(NOT(AT3179=""),VLOOKUP(AT3179,[1]PSI_Category!A:B,2,0),"")</f>
        <v/>
      </c>
    </row>
    <row r="3180" spans="14:47" ht="11.4" customHeight="1" x14ac:dyDescent="0.3">
      <c r="N3180" s="128"/>
      <c r="P3180" s="177"/>
      <c r="X3180" s="178"/>
      <c r="AS3180" s="124" t="str">
        <f t="shared" si="443"/>
        <v/>
      </c>
      <c r="AT3180" s="125" t="str">
        <f t="shared" si="442"/>
        <v/>
      </c>
      <c r="AU3180" s="125" t="str">
        <f>IF(NOT(AT3180=""),VLOOKUP(AT3180,[1]PSI_Category!A:B,2,0),"")</f>
        <v/>
      </c>
    </row>
    <row r="3181" spans="14:47" ht="11.4" customHeight="1" x14ac:dyDescent="0.3">
      <c r="N3181" s="128"/>
      <c r="P3181" s="177"/>
      <c r="X3181" s="178"/>
      <c r="AS3181" s="124" t="str">
        <f t="shared" si="443"/>
        <v/>
      </c>
      <c r="AT3181" s="125" t="str">
        <f t="shared" si="442"/>
        <v/>
      </c>
      <c r="AU3181" s="125" t="str">
        <f>IF(NOT(AT3181=""),VLOOKUP(AT3181,[1]PSI_Category!A:B,2,0),"")</f>
        <v/>
      </c>
    </row>
    <row r="3182" spans="14:47" ht="11.4" customHeight="1" x14ac:dyDescent="0.3">
      <c r="N3182" s="128"/>
      <c r="P3182" s="177"/>
      <c r="X3182" s="178"/>
      <c r="AS3182" s="124" t="str">
        <f t="shared" si="443"/>
        <v/>
      </c>
      <c r="AT3182" s="125" t="str">
        <f t="shared" si="442"/>
        <v/>
      </c>
      <c r="AU3182" s="125" t="str">
        <f>IF(NOT(AT3182=""),VLOOKUP(AT3182,[1]PSI_Category!A:B,2,0),"")</f>
        <v/>
      </c>
    </row>
    <row r="3183" spans="14:47" ht="11.4" customHeight="1" x14ac:dyDescent="0.3">
      <c r="N3183" s="128"/>
      <c r="P3183" s="177"/>
      <c r="X3183" s="178"/>
      <c r="AS3183" s="124" t="str">
        <f t="shared" si="443"/>
        <v/>
      </c>
      <c r="AT3183" s="125" t="str">
        <f t="shared" si="442"/>
        <v/>
      </c>
      <c r="AU3183" s="125" t="str">
        <f>IF(NOT(AT3183=""),VLOOKUP(AT3183,[1]PSI_Category!A:B,2,0),"")</f>
        <v/>
      </c>
    </row>
    <row r="3184" spans="14:47" ht="11.4" customHeight="1" x14ac:dyDescent="0.3">
      <c r="N3184" s="128"/>
      <c r="P3184" s="177"/>
      <c r="X3184" s="178"/>
      <c r="AS3184" s="124" t="str">
        <f t="shared" si="443"/>
        <v/>
      </c>
      <c r="AT3184" s="125" t="str">
        <f t="shared" si="442"/>
        <v/>
      </c>
      <c r="AU3184" s="125" t="str">
        <f>IF(NOT(AT3184=""),VLOOKUP(AT3184,[1]PSI_Category!A:B,2,0),"")</f>
        <v/>
      </c>
    </row>
    <row r="3185" spans="14:47" ht="11.4" customHeight="1" x14ac:dyDescent="0.3">
      <c r="N3185" s="128"/>
      <c r="P3185" s="177"/>
      <c r="X3185" s="178"/>
      <c r="AS3185" s="124" t="str">
        <f t="shared" si="443"/>
        <v/>
      </c>
      <c r="AT3185" s="125" t="str">
        <f t="shared" ref="AT3185:AT3248" si="444">IFERROR(TRIM(M3185),"")</f>
        <v/>
      </c>
      <c r="AU3185" s="125" t="str">
        <f>IF(NOT(AT3185=""),VLOOKUP(AT3185,[1]PSI_Category!A:B,2,0),"")</f>
        <v/>
      </c>
    </row>
    <row r="3186" spans="14:47" ht="11.4" customHeight="1" x14ac:dyDescent="0.3">
      <c r="N3186" s="128"/>
      <c r="P3186" s="177"/>
      <c r="X3186" s="178"/>
      <c r="AS3186" s="124" t="str">
        <f t="shared" si="443"/>
        <v/>
      </c>
      <c r="AT3186" s="125" t="str">
        <f t="shared" si="444"/>
        <v/>
      </c>
      <c r="AU3186" s="125" t="str">
        <f>IF(NOT(AT3186=""),VLOOKUP(AT3186,[1]PSI_Category!A:B,2,0),"")</f>
        <v/>
      </c>
    </row>
    <row r="3187" spans="14:47" ht="11.4" customHeight="1" x14ac:dyDescent="0.3">
      <c r="N3187" s="128"/>
      <c r="P3187" s="177"/>
      <c r="X3187" s="178"/>
      <c r="AS3187" s="124" t="str">
        <f t="shared" si="443"/>
        <v/>
      </c>
      <c r="AT3187" s="125" t="str">
        <f t="shared" si="444"/>
        <v/>
      </c>
      <c r="AU3187" s="125" t="str">
        <f>IF(NOT(AT3187=""),VLOOKUP(AT3187,[1]PSI_Category!A:B,2,0),"")</f>
        <v/>
      </c>
    </row>
    <row r="3188" spans="14:47" ht="11.4" customHeight="1" x14ac:dyDescent="0.3">
      <c r="N3188" s="128"/>
      <c r="P3188" s="177"/>
      <c r="X3188" s="178"/>
      <c r="AS3188" s="124" t="str">
        <f t="shared" si="443"/>
        <v/>
      </c>
      <c r="AT3188" s="125" t="str">
        <f t="shared" si="444"/>
        <v/>
      </c>
      <c r="AU3188" s="125" t="str">
        <f>IF(NOT(AT3188=""),VLOOKUP(AT3188,[1]PSI_Category!A:B,2,0),"")</f>
        <v/>
      </c>
    </row>
    <row r="3189" spans="14:47" ht="11.4" customHeight="1" x14ac:dyDescent="0.3">
      <c r="N3189" s="128"/>
      <c r="P3189" s="177"/>
      <c r="X3189" s="178"/>
      <c r="AS3189" s="124" t="str">
        <f t="shared" si="443"/>
        <v/>
      </c>
      <c r="AT3189" s="125" t="str">
        <f t="shared" si="444"/>
        <v/>
      </c>
      <c r="AU3189" s="125" t="str">
        <f>IF(NOT(AT3189=""),VLOOKUP(AT3189,[1]PSI_Category!A:B,2,0),"")</f>
        <v/>
      </c>
    </row>
    <row r="3190" spans="14:47" ht="11.4" customHeight="1" x14ac:dyDescent="0.3">
      <c r="N3190" s="128"/>
      <c r="P3190" s="177"/>
      <c r="X3190" s="178"/>
      <c r="AS3190" s="124" t="str">
        <f t="shared" si="443"/>
        <v/>
      </c>
      <c r="AT3190" s="125" t="str">
        <f t="shared" si="444"/>
        <v/>
      </c>
      <c r="AU3190" s="125" t="str">
        <f>IF(NOT(AT3190=""),VLOOKUP(AT3190,[1]PSI_Category!A:B,2,0),"")</f>
        <v/>
      </c>
    </row>
    <row r="3191" spans="14:47" ht="11.4" customHeight="1" x14ac:dyDescent="0.3">
      <c r="N3191" s="128"/>
      <c r="P3191" s="177"/>
      <c r="X3191" s="178"/>
      <c r="AS3191" s="124" t="str">
        <f t="shared" si="443"/>
        <v/>
      </c>
      <c r="AT3191" s="125" t="str">
        <f t="shared" si="444"/>
        <v/>
      </c>
      <c r="AU3191" s="125" t="str">
        <f>IF(NOT(AT3191=""),VLOOKUP(AT3191,[1]PSI_Category!A:B,2,0),"")</f>
        <v/>
      </c>
    </row>
    <row r="3192" spans="14:47" ht="11.4" customHeight="1" x14ac:dyDescent="0.3">
      <c r="N3192" s="128"/>
      <c r="P3192" s="177"/>
      <c r="X3192" s="178"/>
      <c r="AS3192" s="124" t="str">
        <f t="shared" si="443"/>
        <v/>
      </c>
      <c r="AT3192" s="125" t="str">
        <f t="shared" si="444"/>
        <v/>
      </c>
      <c r="AU3192" s="125" t="str">
        <f>IF(NOT(AT3192=""),VLOOKUP(AT3192,[1]PSI_Category!A:B,2,0),"")</f>
        <v/>
      </c>
    </row>
    <row r="3193" spans="14:47" ht="11.4" customHeight="1" x14ac:dyDescent="0.3">
      <c r="N3193" s="128"/>
      <c r="P3193" s="177"/>
      <c r="X3193" s="178"/>
      <c r="AS3193" s="124" t="str">
        <f t="shared" si="443"/>
        <v/>
      </c>
      <c r="AT3193" s="125" t="str">
        <f t="shared" si="444"/>
        <v/>
      </c>
      <c r="AU3193" s="125" t="str">
        <f>IF(NOT(AT3193=""),VLOOKUP(AT3193,[1]PSI_Category!A:B,2,0),"")</f>
        <v/>
      </c>
    </row>
    <row r="3194" spans="14:47" ht="11.4" customHeight="1" x14ac:dyDescent="0.3">
      <c r="N3194" s="128"/>
      <c r="P3194" s="177"/>
      <c r="X3194" s="178"/>
      <c r="AS3194" s="124" t="str">
        <f t="shared" si="443"/>
        <v/>
      </c>
      <c r="AT3194" s="125" t="str">
        <f t="shared" si="444"/>
        <v/>
      </c>
      <c r="AU3194" s="125" t="str">
        <f>IF(NOT(AT3194=""),VLOOKUP(AT3194,[1]PSI_Category!A:B,2,0),"")</f>
        <v/>
      </c>
    </row>
    <row r="3195" spans="14:47" ht="11.4" customHeight="1" x14ac:dyDescent="0.3">
      <c r="N3195" s="128"/>
      <c r="P3195" s="177"/>
      <c r="X3195" s="178"/>
      <c r="AS3195" s="124" t="str">
        <f t="shared" si="443"/>
        <v/>
      </c>
      <c r="AT3195" s="125" t="str">
        <f t="shared" si="444"/>
        <v/>
      </c>
      <c r="AU3195" s="125" t="str">
        <f>IF(NOT(AT3195=""),VLOOKUP(AT3195,[1]PSI_Category!A:B,2,0),"")</f>
        <v/>
      </c>
    </row>
    <row r="3196" spans="14:47" ht="11.4" customHeight="1" x14ac:dyDescent="0.3">
      <c r="N3196" s="128"/>
      <c r="P3196" s="177"/>
      <c r="X3196" s="178"/>
      <c r="AS3196" s="124" t="str">
        <f t="shared" si="443"/>
        <v/>
      </c>
      <c r="AT3196" s="125" t="str">
        <f t="shared" si="444"/>
        <v/>
      </c>
      <c r="AU3196" s="125" t="str">
        <f>IF(NOT(AT3196=""),VLOOKUP(AT3196,[1]PSI_Category!A:B,2,0),"")</f>
        <v/>
      </c>
    </row>
    <row r="3197" spans="14:47" ht="11.4" customHeight="1" x14ac:dyDescent="0.3">
      <c r="N3197" s="128"/>
      <c r="P3197" s="177"/>
      <c r="X3197" s="178"/>
      <c r="AS3197" s="124" t="str">
        <f t="shared" si="443"/>
        <v/>
      </c>
      <c r="AT3197" s="125" t="str">
        <f t="shared" si="444"/>
        <v/>
      </c>
      <c r="AU3197" s="125" t="str">
        <f>IF(NOT(AT3197=""),VLOOKUP(AT3197,[1]PSI_Category!A:B,2,0),"")</f>
        <v/>
      </c>
    </row>
    <row r="3198" spans="14:47" ht="11.4" customHeight="1" x14ac:dyDescent="0.3">
      <c r="N3198" s="128"/>
      <c r="P3198" s="177"/>
      <c r="X3198" s="178"/>
      <c r="AS3198" s="124" t="str">
        <f t="shared" si="443"/>
        <v/>
      </c>
      <c r="AT3198" s="125" t="str">
        <f t="shared" si="444"/>
        <v/>
      </c>
      <c r="AU3198" s="125" t="str">
        <f>IF(NOT(AT3198=""),VLOOKUP(AT3198,[1]PSI_Category!A:B,2,0),"")</f>
        <v/>
      </c>
    </row>
    <row r="3199" spans="14:47" ht="11.4" customHeight="1" x14ac:dyDescent="0.3">
      <c r="N3199" s="128"/>
      <c r="P3199" s="177"/>
      <c r="X3199" s="178"/>
      <c r="AS3199" s="124" t="str">
        <f t="shared" si="443"/>
        <v/>
      </c>
      <c r="AT3199" s="125" t="str">
        <f t="shared" si="444"/>
        <v/>
      </c>
      <c r="AU3199" s="125" t="str">
        <f>IF(NOT(AT3199=""),VLOOKUP(AT3199,[1]PSI_Category!A:B,2,0),"")</f>
        <v/>
      </c>
    </row>
    <row r="3200" spans="14:47" ht="11.4" customHeight="1" x14ac:dyDescent="0.3">
      <c r="N3200" s="128"/>
      <c r="P3200" s="177"/>
      <c r="X3200" s="178"/>
      <c r="AS3200" s="124" t="str">
        <f t="shared" si="443"/>
        <v/>
      </c>
      <c r="AT3200" s="125" t="str">
        <f t="shared" si="444"/>
        <v/>
      </c>
      <c r="AU3200" s="125" t="str">
        <f>IF(NOT(AT3200=""),VLOOKUP(AT3200,[1]PSI_Category!A:B,2,0),"")</f>
        <v/>
      </c>
    </row>
    <row r="3201" spans="14:47" ht="11.4" customHeight="1" x14ac:dyDescent="0.3">
      <c r="N3201" s="128"/>
      <c r="P3201" s="177"/>
      <c r="X3201" s="178"/>
      <c r="AS3201" s="124" t="str">
        <f t="shared" si="443"/>
        <v/>
      </c>
      <c r="AT3201" s="125" t="str">
        <f t="shared" si="444"/>
        <v/>
      </c>
      <c r="AU3201" s="125" t="str">
        <f>IF(NOT(AT3201=""),VLOOKUP(AT3201,[1]PSI_Category!A:B,2,0),"")</f>
        <v/>
      </c>
    </row>
    <row r="3202" spans="14:47" ht="11.4" customHeight="1" x14ac:dyDescent="0.3">
      <c r="N3202" s="128"/>
      <c r="P3202" s="177"/>
      <c r="X3202" s="178"/>
      <c r="AS3202" s="124" t="str">
        <f t="shared" si="443"/>
        <v/>
      </c>
      <c r="AT3202" s="125" t="str">
        <f t="shared" si="444"/>
        <v/>
      </c>
      <c r="AU3202" s="125" t="str">
        <f>IF(NOT(AT3202=""),VLOOKUP(AT3202,[1]PSI_Category!A:B,2,0),"")</f>
        <v/>
      </c>
    </row>
    <row r="3203" spans="14:47" ht="11.4" customHeight="1" x14ac:dyDescent="0.3">
      <c r="N3203" s="128"/>
      <c r="P3203" s="177"/>
      <c r="X3203" s="178"/>
      <c r="AS3203" s="124" t="str">
        <f t="shared" si="443"/>
        <v/>
      </c>
      <c r="AT3203" s="125" t="str">
        <f t="shared" si="444"/>
        <v/>
      </c>
      <c r="AU3203" s="125" t="str">
        <f>IF(NOT(AT3203=""),VLOOKUP(AT3203,[1]PSI_Category!A:B,2,0),"")</f>
        <v/>
      </c>
    </row>
    <row r="3204" spans="14:47" ht="11.4" customHeight="1" x14ac:dyDescent="0.3">
      <c r="N3204" s="128"/>
      <c r="P3204" s="177"/>
      <c r="X3204" s="178"/>
      <c r="AS3204" s="124" t="str">
        <f t="shared" si="443"/>
        <v/>
      </c>
      <c r="AT3204" s="125" t="str">
        <f t="shared" si="444"/>
        <v/>
      </c>
      <c r="AU3204" s="125" t="str">
        <f>IF(NOT(AT3204=""),VLOOKUP(AT3204,[1]PSI_Category!A:B,2,0),"")</f>
        <v/>
      </c>
    </row>
    <row r="3205" spans="14:47" ht="11.4" customHeight="1" x14ac:dyDescent="0.3">
      <c r="N3205" s="128"/>
      <c r="P3205" s="177"/>
      <c r="X3205" s="178"/>
      <c r="AS3205" s="124" t="str">
        <f t="shared" si="443"/>
        <v/>
      </c>
      <c r="AT3205" s="125" t="str">
        <f t="shared" si="444"/>
        <v/>
      </c>
      <c r="AU3205" s="125" t="str">
        <f>IF(NOT(AT3205=""),VLOOKUP(AT3205,[1]PSI_Category!A:B,2,0),"")</f>
        <v/>
      </c>
    </row>
    <row r="3206" spans="14:47" ht="11.4" customHeight="1" x14ac:dyDescent="0.3">
      <c r="N3206" s="128"/>
      <c r="P3206" s="177"/>
      <c r="X3206" s="178"/>
      <c r="AS3206" s="124" t="str">
        <f t="shared" ref="AS3206:AS3269" si="445">LEFT(V3206,3)</f>
        <v/>
      </c>
      <c r="AT3206" s="125" t="str">
        <f t="shared" si="444"/>
        <v/>
      </c>
      <c r="AU3206" s="125" t="str">
        <f>IF(NOT(AT3206=""),VLOOKUP(AT3206,[1]PSI_Category!A:B,2,0),"")</f>
        <v/>
      </c>
    </row>
    <row r="3207" spans="14:47" ht="11.4" customHeight="1" x14ac:dyDescent="0.3">
      <c r="N3207" s="128"/>
      <c r="P3207" s="177"/>
      <c r="X3207" s="178"/>
      <c r="AS3207" s="124" t="str">
        <f t="shared" si="445"/>
        <v/>
      </c>
      <c r="AT3207" s="125" t="str">
        <f t="shared" si="444"/>
        <v/>
      </c>
      <c r="AU3207" s="125" t="str">
        <f>IF(NOT(AT3207=""),VLOOKUP(AT3207,[1]PSI_Category!A:B,2,0),"")</f>
        <v/>
      </c>
    </row>
    <row r="3208" spans="14:47" ht="11.4" customHeight="1" x14ac:dyDescent="0.3">
      <c r="N3208" s="128"/>
      <c r="P3208" s="177"/>
      <c r="X3208" s="178"/>
      <c r="AS3208" s="124" t="str">
        <f t="shared" si="445"/>
        <v/>
      </c>
      <c r="AT3208" s="125" t="str">
        <f t="shared" si="444"/>
        <v/>
      </c>
      <c r="AU3208" s="125" t="str">
        <f>IF(NOT(AT3208=""),VLOOKUP(AT3208,[1]PSI_Category!A:B,2,0),"")</f>
        <v/>
      </c>
    </row>
    <row r="3209" spans="14:47" ht="11.4" customHeight="1" x14ac:dyDescent="0.3">
      <c r="N3209" s="128"/>
      <c r="P3209" s="177"/>
      <c r="X3209" s="178"/>
      <c r="AS3209" s="124" t="str">
        <f t="shared" si="445"/>
        <v/>
      </c>
      <c r="AT3209" s="125" t="str">
        <f t="shared" si="444"/>
        <v/>
      </c>
      <c r="AU3209" s="125" t="str">
        <f>IF(NOT(AT3209=""),VLOOKUP(AT3209,[1]PSI_Category!A:B,2,0),"")</f>
        <v/>
      </c>
    </row>
    <row r="3210" spans="14:47" ht="11.4" customHeight="1" x14ac:dyDescent="0.3">
      <c r="N3210" s="128"/>
      <c r="P3210" s="177"/>
      <c r="X3210" s="178"/>
      <c r="AS3210" s="124" t="str">
        <f t="shared" si="445"/>
        <v/>
      </c>
      <c r="AT3210" s="125" t="str">
        <f t="shared" si="444"/>
        <v/>
      </c>
      <c r="AU3210" s="125" t="str">
        <f>IF(NOT(AT3210=""),VLOOKUP(AT3210,[1]PSI_Category!A:B,2,0),"")</f>
        <v/>
      </c>
    </row>
    <row r="3211" spans="14:47" ht="11.4" customHeight="1" x14ac:dyDescent="0.3">
      <c r="N3211" s="128"/>
      <c r="P3211" s="177"/>
      <c r="X3211" s="178"/>
      <c r="AS3211" s="124" t="str">
        <f t="shared" si="445"/>
        <v/>
      </c>
      <c r="AT3211" s="125" t="str">
        <f t="shared" si="444"/>
        <v/>
      </c>
      <c r="AU3211" s="125" t="str">
        <f>IF(NOT(AT3211=""),VLOOKUP(AT3211,[1]PSI_Category!A:B,2,0),"")</f>
        <v/>
      </c>
    </row>
    <row r="3212" spans="14:47" ht="11.4" customHeight="1" x14ac:dyDescent="0.3">
      <c r="N3212" s="128"/>
      <c r="P3212" s="177"/>
      <c r="X3212" s="178"/>
      <c r="AS3212" s="124" t="str">
        <f t="shared" si="445"/>
        <v/>
      </c>
      <c r="AT3212" s="125" t="str">
        <f t="shared" si="444"/>
        <v/>
      </c>
      <c r="AU3212" s="125" t="str">
        <f>IF(NOT(AT3212=""),VLOOKUP(AT3212,[1]PSI_Category!A:B,2,0),"")</f>
        <v/>
      </c>
    </row>
    <row r="3213" spans="14:47" ht="11.4" customHeight="1" x14ac:dyDescent="0.3">
      <c r="N3213" s="128"/>
      <c r="P3213" s="177"/>
      <c r="X3213" s="178"/>
      <c r="AS3213" s="124" t="str">
        <f t="shared" si="445"/>
        <v/>
      </c>
      <c r="AT3213" s="125" t="str">
        <f t="shared" si="444"/>
        <v/>
      </c>
      <c r="AU3213" s="125" t="str">
        <f>IF(NOT(AT3213=""),VLOOKUP(AT3213,[1]PSI_Category!A:B,2,0),"")</f>
        <v/>
      </c>
    </row>
    <row r="3214" spans="14:47" ht="11.4" customHeight="1" x14ac:dyDescent="0.3">
      <c r="N3214" s="128"/>
      <c r="P3214" s="177"/>
      <c r="X3214" s="178"/>
      <c r="AS3214" s="124" t="str">
        <f t="shared" si="445"/>
        <v/>
      </c>
      <c r="AT3214" s="125" t="str">
        <f t="shared" si="444"/>
        <v/>
      </c>
      <c r="AU3214" s="125" t="str">
        <f>IF(NOT(AT3214=""),VLOOKUP(AT3214,[1]PSI_Category!A:B,2,0),"")</f>
        <v/>
      </c>
    </row>
    <row r="3215" spans="14:47" ht="11.4" customHeight="1" x14ac:dyDescent="0.3">
      <c r="N3215" s="128"/>
      <c r="P3215" s="177"/>
      <c r="X3215" s="178"/>
      <c r="AS3215" s="124" t="str">
        <f t="shared" si="445"/>
        <v/>
      </c>
      <c r="AT3215" s="125" t="str">
        <f t="shared" si="444"/>
        <v/>
      </c>
      <c r="AU3215" s="125" t="str">
        <f>IF(NOT(AT3215=""),VLOOKUP(AT3215,[1]PSI_Category!A:B,2,0),"")</f>
        <v/>
      </c>
    </row>
    <row r="3216" spans="14:47" ht="11.4" customHeight="1" x14ac:dyDescent="0.3">
      <c r="N3216" s="128"/>
      <c r="P3216" s="177"/>
      <c r="X3216" s="178"/>
      <c r="AS3216" s="124" t="str">
        <f t="shared" si="445"/>
        <v/>
      </c>
      <c r="AT3216" s="125" t="str">
        <f t="shared" si="444"/>
        <v/>
      </c>
      <c r="AU3216" s="125" t="str">
        <f>IF(NOT(AT3216=""),VLOOKUP(AT3216,[1]PSI_Category!A:B,2,0),"")</f>
        <v/>
      </c>
    </row>
    <row r="3217" spans="14:47" ht="11.4" customHeight="1" x14ac:dyDescent="0.3">
      <c r="N3217" s="128"/>
      <c r="P3217" s="177"/>
      <c r="X3217" s="178"/>
      <c r="AS3217" s="124" t="str">
        <f t="shared" si="445"/>
        <v/>
      </c>
      <c r="AT3217" s="125" t="str">
        <f t="shared" si="444"/>
        <v/>
      </c>
      <c r="AU3217" s="125" t="str">
        <f>IF(NOT(AT3217=""),VLOOKUP(AT3217,[1]PSI_Category!A:B,2,0),"")</f>
        <v/>
      </c>
    </row>
    <row r="3218" spans="14:47" ht="11.4" customHeight="1" x14ac:dyDescent="0.3">
      <c r="N3218" s="128"/>
      <c r="P3218" s="177"/>
      <c r="X3218" s="178"/>
      <c r="AS3218" s="124" t="str">
        <f t="shared" si="445"/>
        <v/>
      </c>
      <c r="AT3218" s="125" t="str">
        <f t="shared" si="444"/>
        <v/>
      </c>
      <c r="AU3218" s="125" t="str">
        <f>IF(NOT(AT3218=""),VLOOKUP(AT3218,[1]PSI_Category!A:B,2,0),"")</f>
        <v/>
      </c>
    </row>
    <row r="3219" spans="14:47" ht="11.4" customHeight="1" x14ac:dyDescent="0.3">
      <c r="N3219" s="128"/>
      <c r="P3219" s="177"/>
      <c r="X3219" s="178"/>
      <c r="AS3219" s="124" t="str">
        <f t="shared" si="445"/>
        <v/>
      </c>
      <c r="AT3219" s="125" t="str">
        <f t="shared" si="444"/>
        <v/>
      </c>
      <c r="AU3219" s="125" t="str">
        <f>IF(NOT(AT3219=""),VLOOKUP(AT3219,[1]PSI_Category!A:B,2,0),"")</f>
        <v/>
      </c>
    </row>
    <row r="3220" spans="14:47" ht="11.4" customHeight="1" x14ac:dyDescent="0.3">
      <c r="N3220" s="128"/>
      <c r="P3220" s="177"/>
      <c r="X3220" s="178"/>
      <c r="AS3220" s="124" t="str">
        <f t="shared" si="445"/>
        <v/>
      </c>
      <c r="AT3220" s="125" t="str">
        <f t="shared" si="444"/>
        <v/>
      </c>
      <c r="AU3220" s="125" t="str">
        <f>IF(NOT(AT3220=""),VLOOKUP(AT3220,[1]PSI_Category!A:B,2,0),"")</f>
        <v/>
      </c>
    </row>
    <row r="3221" spans="14:47" ht="11.4" customHeight="1" x14ac:dyDescent="0.3">
      <c r="N3221" s="128"/>
      <c r="P3221" s="177"/>
      <c r="X3221" s="178"/>
      <c r="AS3221" s="124" t="str">
        <f t="shared" si="445"/>
        <v/>
      </c>
      <c r="AT3221" s="125" t="str">
        <f t="shared" si="444"/>
        <v/>
      </c>
      <c r="AU3221" s="125" t="str">
        <f>IF(NOT(AT3221=""),VLOOKUP(AT3221,[1]PSI_Category!A:B,2,0),"")</f>
        <v/>
      </c>
    </row>
    <row r="3222" spans="14:47" ht="11.4" customHeight="1" x14ac:dyDescent="0.3">
      <c r="N3222" s="128"/>
      <c r="P3222" s="177"/>
      <c r="X3222" s="178"/>
      <c r="AS3222" s="124" t="str">
        <f t="shared" si="445"/>
        <v/>
      </c>
      <c r="AT3222" s="125" t="str">
        <f t="shared" si="444"/>
        <v/>
      </c>
      <c r="AU3222" s="125" t="str">
        <f>IF(NOT(AT3222=""),VLOOKUP(AT3222,[1]PSI_Category!A:B,2,0),"")</f>
        <v/>
      </c>
    </row>
    <row r="3223" spans="14:47" ht="11.4" customHeight="1" x14ac:dyDescent="0.3">
      <c r="N3223" s="128"/>
      <c r="P3223" s="177"/>
      <c r="X3223" s="178"/>
      <c r="AS3223" s="124" t="str">
        <f t="shared" si="445"/>
        <v/>
      </c>
      <c r="AT3223" s="125" t="str">
        <f t="shared" si="444"/>
        <v/>
      </c>
      <c r="AU3223" s="125" t="str">
        <f>IF(NOT(AT3223=""),VLOOKUP(AT3223,[1]PSI_Category!A:B,2,0),"")</f>
        <v/>
      </c>
    </row>
    <row r="3224" spans="14:47" ht="11.4" customHeight="1" x14ac:dyDescent="0.3">
      <c r="N3224" s="128"/>
      <c r="P3224" s="177"/>
      <c r="X3224" s="178"/>
      <c r="AS3224" s="124" t="str">
        <f t="shared" si="445"/>
        <v/>
      </c>
      <c r="AT3224" s="125" t="str">
        <f t="shared" si="444"/>
        <v/>
      </c>
      <c r="AU3224" s="125" t="str">
        <f>IF(NOT(AT3224=""),VLOOKUP(AT3224,[1]PSI_Category!A:B,2,0),"")</f>
        <v/>
      </c>
    </row>
    <row r="3225" spans="14:47" ht="11.4" customHeight="1" x14ac:dyDescent="0.3">
      <c r="N3225" s="128"/>
      <c r="P3225" s="177"/>
      <c r="X3225" s="178"/>
      <c r="AS3225" s="124" t="str">
        <f t="shared" si="445"/>
        <v/>
      </c>
      <c r="AT3225" s="125" t="str">
        <f t="shared" si="444"/>
        <v/>
      </c>
      <c r="AU3225" s="125" t="str">
        <f>IF(NOT(AT3225=""),VLOOKUP(AT3225,[1]PSI_Category!A:B,2,0),"")</f>
        <v/>
      </c>
    </row>
    <row r="3226" spans="14:47" ht="11.4" customHeight="1" x14ac:dyDescent="0.3">
      <c r="N3226" s="128"/>
      <c r="P3226" s="177"/>
      <c r="X3226" s="178"/>
      <c r="AS3226" s="124" t="str">
        <f t="shared" si="445"/>
        <v/>
      </c>
      <c r="AT3226" s="125" t="str">
        <f t="shared" si="444"/>
        <v/>
      </c>
      <c r="AU3226" s="125" t="str">
        <f>IF(NOT(AT3226=""),VLOOKUP(AT3226,[1]PSI_Category!A:B,2,0),"")</f>
        <v/>
      </c>
    </row>
    <row r="3227" spans="14:47" ht="11.4" customHeight="1" x14ac:dyDescent="0.3">
      <c r="N3227" s="128"/>
      <c r="P3227" s="177"/>
      <c r="X3227" s="178"/>
      <c r="AS3227" s="124" t="str">
        <f t="shared" si="445"/>
        <v/>
      </c>
      <c r="AT3227" s="125" t="str">
        <f t="shared" si="444"/>
        <v/>
      </c>
      <c r="AU3227" s="125" t="str">
        <f>IF(NOT(AT3227=""),VLOOKUP(AT3227,[1]PSI_Category!A:B,2,0),"")</f>
        <v/>
      </c>
    </row>
    <row r="3228" spans="14:47" ht="11.4" customHeight="1" x14ac:dyDescent="0.3">
      <c r="N3228" s="128"/>
      <c r="P3228" s="177"/>
      <c r="X3228" s="178"/>
      <c r="AS3228" s="124" t="str">
        <f t="shared" si="445"/>
        <v/>
      </c>
      <c r="AT3228" s="125" t="str">
        <f t="shared" si="444"/>
        <v/>
      </c>
      <c r="AU3228" s="125" t="str">
        <f>IF(NOT(AT3228=""),VLOOKUP(AT3228,[1]PSI_Category!A:B,2,0),"")</f>
        <v/>
      </c>
    </row>
    <row r="3229" spans="14:47" ht="11.4" customHeight="1" x14ac:dyDescent="0.3">
      <c r="N3229" s="128"/>
      <c r="P3229" s="177"/>
      <c r="X3229" s="178"/>
      <c r="AS3229" s="124" t="str">
        <f t="shared" si="445"/>
        <v/>
      </c>
      <c r="AT3229" s="125" t="str">
        <f t="shared" si="444"/>
        <v/>
      </c>
      <c r="AU3229" s="125" t="str">
        <f>IF(NOT(AT3229=""),VLOOKUP(AT3229,[1]PSI_Category!A:B,2,0),"")</f>
        <v/>
      </c>
    </row>
    <row r="3230" spans="14:47" ht="11.4" customHeight="1" x14ac:dyDescent="0.3">
      <c r="N3230" s="128"/>
      <c r="P3230" s="177"/>
      <c r="X3230" s="178"/>
      <c r="AS3230" s="124" t="str">
        <f t="shared" si="445"/>
        <v/>
      </c>
      <c r="AT3230" s="125" t="str">
        <f t="shared" si="444"/>
        <v/>
      </c>
      <c r="AU3230" s="125" t="str">
        <f>IF(NOT(AT3230=""),VLOOKUP(AT3230,[1]PSI_Category!A:B,2,0),"")</f>
        <v/>
      </c>
    </row>
    <row r="3231" spans="14:47" ht="11.4" customHeight="1" x14ac:dyDescent="0.3">
      <c r="N3231" s="128"/>
      <c r="P3231" s="177"/>
      <c r="X3231" s="178"/>
      <c r="AS3231" s="124" t="str">
        <f t="shared" si="445"/>
        <v/>
      </c>
      <c r="AT3231" s="125" t="str">
        <f t="shared" si="444"/>
        <v/>
      </c>
      <c r="AU3231" s="125" t="str">
        <f>IF(NOT(AT3231=""),VLOOKUP(AT3231,[1]PSI_Category!A:B,2,0),"")</f>
        <v/>
      </c>
    </row>
    <row r="3232" spans="14:47" ht="11.4" customHeight="1" x14ac:dyDescent="0.3">
      <c r="N3232" s="128"/>
      <c r="P3232" s="177"/>
      <c r="X3232" s="178"/>
      <c r="AS3232" s="124" t="str">
        <f t="shared" si="445"/>
        <v/>
      </c>
      <c r="AT3232" s="125" t="str">
        <f t="shared" si="444"/>
        <v/>
      </c>
      <c r="AU3232" s="125" t="str">
        <f>IF(NOT(AT3232=""),VLOOKUP(AT3232,[1]PSI_Category!A:B,2,0),"")</f>
        <v/>
      </c>
    </row>
    <row r="3233" spans="14:47" ht="11.4" customHeight="1" x14ac:dyDescent="0.3">
      <c r="N3233" s="128"/>
      <c r="P3233" s="177"/>
      <c r="X3233" s="178"/>
      <c r="AS3233" s="124" t="str">
        <f t="shared" si="445"/>
        <v/>
      </c>
      <c r="AT3233" s="125" t="str">
        <f t="shared" si="444"/>
        <v/>
      </c>
      <c r="AU3233" s="125" t="str">
        <f>IF(NOT(AT3233=""),VLOOKUP(AT3233,[1]PSI_Category!A:B,2,0),"")</f>
        <v/>
      </c>
    </row>
    <row r="3234" spans="14:47" ht="11.4" customHeight="1" x14ac:dyDescent="0.3">
      <c r="N3234" s="128"/>
      <c r="P3234" s="177"/>
      <c r="X3234" s="178"/>
      <c r="AS3234" s="124" t="str">
        <f t="shared" si="445"/>
        <v/>
      </c>
      <c r="AT3234" s="125" t="str">
        <f t="shared" si="444"/>
        <v/>
      </c>
      <c r="AU3234" s="125" t="str">
        <f>IF(NOT(AT3234=""),VLOOKUP(AT3234,[1]PSI_Category!A:B,2,0),"")</f>
        <v/>
      </c>
    </row>
    <row r="3235" spans="14:47" ht="11.4" customHeight="1" x14ac:dyDescent="0.3">
      <c r="N3235" s="128"/>
      <c r="P3235" s="177"/>
      <c r="X3235" s="178"/>
      <c r="AS3235" s="124" t="str">
        <f t="shared" si="445"/>
        <v/>
      </c>
      <c r="AT3235" s="125" t="str">
        <f t="shared" si="444"/>
        <v/>
      </c>
      <c r="AU3235" s="125" t="str">
        <f>IF(NOT(AT3235=""),VLOOKUP(AT3235,[1]PSI_Category!A:B,2,0),"")</f>
        <v/>
      </c>
    </row>
    <row r="3236" spans="14:47" ht="11.4" customHeight="1" x14ac:dyDescent="0.3">
      <c r="N3236" s="128"/>
      <c r="P3236" s="177"/>
      <c r="X3236" s="178"/>
      <c r="AS3236" s="124" t="str">
        <f t="shared" si="445"/>
        <v/>
      </c>
      <c r="AT3236" s="125" t="str">
        <f t="shared" si="444"/>
        <v/>
      </c>
      <c r="AU3236" s="125" t="str">
        <f>IF(NOT(AT3236=""),VLOOKUP(AT3236,[1]PSI_Category!A:B,2,0),"")</f>
        <v/>
      </c>
    </row>
    <row r="3237" spans="14:47" ht="11.4" customHeight="1" x14ac:dyDescent="0.3">
      <c r="N3237" s="128"/>
      <c r="P3237" s="177"/>
      <c r="X3237" s="178"/>
      <c r="AS3237" s="124" t="str">
        <f t="shared" si="445"/>
        <v/>
      </c>
      <c r="AT3237" s="125" t="str">
        <f t="shared" si="444"/>
        <v/>
      </c>
      <c r="AU3237" s="125" t="str">
        <f>IF(NOT(AT3237=""),VLOOKUP(AT3237,[1]PSI_Category!A:B,2,0),"")</f>
        <v/>
      </c>
    </row>
    <row r="3238" spans="14:47" ht="11.4" customHeight="1" x14ac:dyDescent="0.3">
      <c r="N3238" s="128"/>
      <c r="P3238" s="177"/>
      <c r="X3238" s="178"/>
      <c r="AS3238" s="124" t="str">
        <f t="shared" si="445"/>
        <v/>
      </c>
      <c r="AT3238" s="125" t="str">
        <f t="shared" si="444"/>
        <v/>
      </c>
      <c r="AU3238" s="125" t="str">
        <f>IF(NOT(AT3238=""),VLOOKUP(AT3238,[1]PSI_Category!A:B,2,0),"")</f>
        <v/>
      </c>
    </row>
    <row r="3239" spans="14:47" ht="11.4" customHeight="1" x14ac:dyDescent="0.3">
      <c r="N3239" s="128"/>
      <c r="P3239" s="177"/>
      <c r="X3239" s="178"/>
      <c r="AS3239" s="124" t="str">
        <f t="shared" si="445"/>
        <v/>
      </c>
      <c r="AT3239" s="125" t="str">
        <f t="shared" si="444"/>
        <v/>
      </c>
      <c r="AU3239" s="125" t="str">
        <f>IF(NOT(AT3239=""),VLOOKUP(AT3239,[1]PSI_Category!A:B,2,0),"")</f>
        <v/>
      </c>
    </row>
    <row r="3240" spans="14:47" ht="11.4" customHeight="1" x14ac:dyDescent="0.3">
      <c r="N3240" s="128"/>
      <c r="P3240" s="177"/>
      <c r="X3240" s="178"/>
      <c r="AS3240" s="124" t="str">
        <f t="shared" si="445"/>
        <v/>
      </c>
      <c r="AT3240" s="125" t="str">
        <f t="shared" si="444"/>
        <v/>
      </c>
      <c r="AU3240" s="125" t="str">
        <f>IF(NOT(AT3240=""),VLOOKUP(AT3240,[1]PSI_Category!A:B,2,0),"")</f>
        <v/>
      </c>
    </row>
    <row r="3241" spans="14:47" ht="11.4" customHeight="1" x14ac:dyDescent="0.3">
      <c r="N3241" s="128"/>
      <c r="P3241" s="177"/>
      <c r="X3241" s="178"/>
      <c r="AS3241" s="124" t="str">
        <f t="shared" si="445"/>
        <v/>
      </c>
      <c r="AT3241" s="125" t="str">
        <f t="shared" si="444"/>
        <v/>
      </c>
      <c r="AU3241" s="125" t="str">
        <f>IF(NOT(AT3241=""),VLOOKUP(AT3241,[1]PSI_Category!A:B,2,0),"")</f>
        <v/>
      </c>
    </row>
    <row r="3242" spans="14:47" ht="11.4" customHeight="1" x14ac:dyDescent="0.3">
      <c r="N3242" s="128"/>
      <c r="P3242" s="177"/>
      <c r="X3242" s="178"/>
      <c r="AS3242" s="124" t="str">
        <f t="shared" si="445"/>
        <v/>
      </c>
      <c r="AT3242" s="125" t="str">
        <f t="shared" si="444"/>
        <v/>
      </c>
      <c r="AU3242" s="125" t="str">
        <f>IF(NOT(AT3242=""),VLOOKUP(AT3242,[1]PSI_Category!A:B,2,0),"")</f>
        <v/>
      </c>
    </row>
    <row r="3243" spans="14:47" ht="11.4" customHeight="1" x14ac:dyDescent="0.3">
      <c r="N3243" s="128"/>
      <c r="P3243" s="177"/>
      <c r="X3243" s="178"/>
      <c r="AS3243" s="124" t="str">
        <f t="shared" si="445"/>
        <v/>
      </c>
      <c r="AT3243" s="125" t="str">
        <f t="shared" si="444"/>
        <v/>
      </c>
      <c r="AU3243" s="125" t="str">
        <f>IF(NOT(AT3243=""),VLOOKUP(AT3243,[1]PSI_Category!A:B,2,0),"")</f>
        <v/>
      </c>
    </row>
    <row r="3244" spans="14:47" ht="11.4" customHeight="1" x14ac:dyDescent="0.3">
      <c r="N3244" s="128"/>
      <c r="P3244" s="177"/>
      <c r="X3244" s="178"/>
      <c r="AS3244" s="124" t="str">
        <f t="shared" si="445"/>
        <v/>
      </c>
      <c r="AT3244" s="125" t="str">
        <f t="shared" si="444"/>
        <v/>
      </c>
      <c r="AU3244" s="125" t="str">
        <f>IF(NOT(AT3244=""),VLOOKUP(AT3244,[1]PSI_Category!A:B,2,0),"")</f>
        <v/>
      </c>
    </row>
    <row r="3245" spans="14:47" ht="11.4" customHeight="1" x14ac:dyDescent="0.3">
      <c r="N3245" s="128"/>
      <c r="P3245" s="177"/>
      <c r="X3245" s="178"/>
      <c r="AS3245" s="124" t="str">
        <f t="shared" si="445"/>
        <v/>
      </c>
      <c r="AT3245" s="125" t="str">
        <f t="shared" si="444"/>
        <v/>
      </c>
      <c r="AU3245" s="125" t="str">
        <f>IF(NOT(AT3245=""),VLOOKUP(AT3245,[1]PSI_Category!A:B,2,0),"")</f>
        <v/>
      </c>
    </row>
    <row r="3246" spans="14:47" ht="11.4" customHeight="1" x14ac:dyDescent="0.3">
      <c r="N3246" s="128"/>
      <c r="P3246" s="177"/>
      <c r="X3246" s="178"/>
      <c r="AS3246" s="124" t="str">
        <f t="shared" si="445"/>
        <v/>
      </c>
      <c r="AT3246" s="125" t="str">
        <f t="shared" si="444"/>
        <v/>
      </c>
      <c r="AU3246" s="125" t="str">
        <f>IF(NOT(AT3246=""),VLOOKUP(AT3246,[1]PSI_Category!A:B,2,0),"")</f>
        <v/>
      </c>
    </row>
    <row r="3247" spans="14:47" ht="11.4" customHeight="1" x14ac:dyDescent="0.3">
      <c r="N3247" s="128"/>
      <c r="P3247" s="177"/>
      <c r="X3247" s="178"/>
      <c r="AS3247" s="124" t="str">
        <f t="shared" si="445"/>
        <v/>
      </c>
      <c r="AT3247" s="125" t="str">
        <f t="shared" si="444"/>
        <v/>
      </c>
      <c r="AU3247" s="125" t="str">
        <f>IF(NOT(AT3247=""),VLOOKUP(AT3247,[1]PSI_Category!A:B,2,0),"")</f>
        <v/>
      </c>
    </row>
    <row r="3248" spans="14:47" ht="11.4" customHeight="1" x14ac:dyDescent="0.3">
      <c r="N3248" s="128"/>
      <c r="P3248" s="177"/>
      <c r="X3248" s="178"/>
      <c r="AS3248" s="124" t="str">
        <f t="shared" si="445"/>
        <v/>
      </c>
      <c r="AT3248" s="125" t="str">
        <f t="shared" si="444"/>
        <v/>
      </c>
      <c r="AU3248" s="125" t="str">
        <f>IF(NOT(AT3248=""),VLOOKUP(AT3248,[1]PSI_Category!A:B,2,0),"")</f>
        <v/>
      </c>
    </row>
    <row r="3249" spans="14:47" ht="11.4" customHeight="1" x14ac:dyDescent="0.3">
      <c r="N3249" s="128"/>
      <c r="P3249" s="177"/>
      <c r="X3249" s="178"/>
      <c r="AS3249" s="124" t="str">
        <f t="shared" si="445"/>
        <v/>
      </c>
      <c r="AT3249" s="125" t="str">
        <f t="shared" ref="AT3249:AT3312" si="446">IFERROR(TRIM(M3249),"")</f>
        <v/>
      </c>
      <c r="AU3249" s="125" t="str">
        <f>IF(NOT(AT3249=""),VLOOKUP(AT3249,[1]PSI_Category!A:B,2,0),"")</f>
        <v/>
      </c>
    </row>
    <row r="3250" spans="14:47" ht="11.4" customHeight="1" x14ac:dyDescent="0.3">
      <c r="N3250" s="128"/>
      <c r="P3250" s="177"/>
      <c r="X3250" s="178"/>
      <c r="AS3250" s="124" t="str">
        <f t="shared" si="445"/>
        <v/>
      </c>
      <c r="AT3250" s="125" t="str">
        <f t="shared" si="446"/>
        <v/>
      </c>
      <c r="AU3250" s="125" t="str">
        <f>IF(NOT(AT3250=""),VLOOKUP(AT3250,[1]PSI_Category!A:B,2,0),"")</f>
        <v/>
      </c>
    </row>
    <row r="3251" spans="14:47" ht="11.4" customHeight="1" x14ac:dyDescent="0.3">
      <c r="N3251" s="128"/>
      <c r="P3251" s="177"/>
      <c r="X3251" s="178"/>
      <c r="AS3251" s="124" t="str">
        <f t="shared" si="445"/>
        <v/>
      </c>
      <c r="AT3251" s="125" t="str">
        <f t="shared" si="446"/>
        <v/>
      </c>
      <c r="AU3251" s="125" t="str">
        <f>IF(NOT(AT3251=""),VLOOKUP(AT3251,[1]PSI_Category!A:B,2,0),"")</f>
        <v/>
      </c>
    </row>
    <row r="3252" spans="14:47" ht="11.4" customHeight="1" x14ac:dyDescent="0.3">
      <c r="N3252" s="128"/>
      <c r="P3252" s="177"/>
      <c r="X3252" s="178"/>
      <c r="AS3252" s="124" t="str">
        <f t="shared" si="445"/>
        <v/>
      </c>
      <c r="AT3252" s="125" t="str">
        <f t="shared" si="446"/>
        <v/>
      </c>
      <c r="AU3252" s="125" t="str">
        <f>IF(NOT(AT3252=""),VLOOKUP(AT3252,[1]PSI_Category!A:B,2,0),"")</f>
        <v/>
      </c>
    </row>
    <row r="3253" spans="14:47" ht="11.4" customHeight="1" x14ac:dyDescent="0.3">
      <c r="N3253" s="128"/>
      <c r="P3253" s="177"/>
      <c r="X3253" s="178"/>
      <c r="AS3253" s="124" t="str">
        <f t="shared" si="445"/>
        <v/>
      </c>
      <c r="AT3253" s="125" t="str">
        <f t="shared" si="446"/>
        <v/>
      </c>
      <c r="AU3253" s="125" t="str">
        <f>IF(NOT(AT3253=""),VLOOKUP(AT3253,[1]PSI_Category!A:B,2,0),"")</f>
        <v/>
      </c>
    </row>
    <row r="3254" spans="14:47" ht="11.4" customHeight="1" x14ac:dyDescent="0.3">
      <c r="N3254" s="128"/>
      <c r="P3254" s="177"/>
      <c r="X3254" s="178"/>
      <c r="AS3254" s="124" t="str">
        <f t="shared" si="445"/>
        <v/>
      </c>
      <c r="AT3254" s="125" t="str">
        <f t="shared" si="446"/>
        <v/>
      </c>
      <c r="AU3254" s="125" t="str">
        <f>IF(NOT(AT3254=""),VLOOKUP(AT3254,[1]PSI_Category!A:B,2,0),"")</f>
        <v/>
      </c>
    </row>
    <row r="3255" spans="14:47" ht="11.4" customHeight="1" x14ac:dyDescent="0.3">
      <c r="N3255" s="128"/>
      <c r="P3255" s="177"/>
      <c r="X3255" s="178"/>
      <c r="AS3255" s="124" t="str">
        <f t="shared" si="445"/>
        <v/>
      </c>
      <c r="AT3255" s="125" t="str">
        <f t="shared" si="446"/>
        <v/>
      </c>
      <c r="AU3255" s="125" t="str">
        <f>IF(NOT(AT3255=""),VLOOKUP(AT3255,[1]PSI_Category!A:B,2,0),"")</f>
        <v/>
      </c>
    </row>
    <row r="3256" spans="14:47" ht="11.4" customHeight="1" x14ac:dyDescent="0.3">
      <c r="N3256" s="128"/>
      <c r="P3256" s="177"/>
      <c r="X3256" s="178"/>
      <c r="AS3256" s="124" t="str">
        <f t="shared" si="445"/>
        <v/>
      </c>
      <c r="AT3256" s="125" t="str">
        <f t="shared" si="446"/>
        <v/>
      </c>
      <c r="AU3256" s="125" t="str">
        <f>IF(NOT(AT3256=""),VLOOKUP(AT3256,[1]PSI_Category!A:B,2,0),"")</f>
        <v/>
      </c>
    </row>
    <row r="3257" spans="14:47" ht="11.4" customHeight="1" x14ac:dyDescent="0.3">
      <c r="N3257" s="128"/>
      <c r="P3257" s="177"/>
      <c r="X3257" s="178"/>
      <c r="AS3257" s="124" t="str">
        <f t="shared" si="445"/>
        <v/>
      </c>
      <c r="AT3257" s="125" t="str">
        <f t="shared" si="446"/>
        <v/>
      </c>
      <c r="AU3257" s="125" t="str">
        <f>IF(NOT(AT3257=""),VLOOKUP(AT3257,[1]PSI_Category!A:B,2,0),"")</f>
        <v/>
      </c>
    </row>
    <row r="3258" spans="14:47" ht="11.4" customHeight="1" x14ac:dyDescent="0.3">
      <c r="N3258" s="128"/>
      <c r="P3258" s="177"/>
      <c r="X3258" s="178"/>
      <c r="AS3258" s="124" t="str">
        <f t="shared" si="445"/>
        <v/>
      </c>
      <c r="AT3258" s="125" t="str">
        <f t="shared" si="446"/>
        <v/>
      </c>
      <c r="AU3258" s="125" t="str">
        <f>IF(NOT(AT3258=""),VLOOKUP(AT3258,[1]PSI_Category!A:B,2,0),"")</f>
        <v/>
      </c>
    </row>
    <row r="3259" spans="14:47" ht="11.4" customHeight="1" x14ac:dyDescent="0.3">
      <c r="N3259" s="128"/>
      <c r="P3259" s="177"/>
      <c r="X3259" s="178"/>
      <c r="AS3259" s="124" t="str">
        <f t="shared" si="445"/>
        <v/>
      </c>
      <c r="AT3259" s="125" t="str">
        <f t="shared" si="446"/>
        <v/>
      </c>
      <c r="AU3259" s="125" t="str">
        <f>IF(NOT(AT3259=""),VLOOKUP(AT3259,[1]PSI_Category!A:B,2,0),"")</f>
        <v/>
      </c>
    </row>
    <row r="3260" spans="14:47" ht="11.4" customHeight="1" x14ac:dyDescent="0.3">
      <c r="N3260" s="128"/>
      <c r="P3260" s="177"/>
      <c r="X3260" s="178"/>
      <c r="AS3260" s="124" t="str">
        <f t="shared" si="445"/>
        <v/>
      </c>
      <c r="AT3260" s="125" t="str">
        <f t="shared" si="446"/>
        <v/>
      </c>
      <c r="AU3260" s="125" t="str">
        <f>IF(NOT(AT3260=""),VLOOKUP(AT3260,[1]PSI_Category!A:B,2,0),"")</f>
        <v/>
      </c>
    </row>
    <row r="3261" spans="14:47" ht="11.4" customHeight="1" x14ac:dyDescent="0.3">
      <c r="N3261" s="128"/>
      <c r="P3261" s="177"/>
      <c r="X3261" s="178"/>
      <c r="AS3261" s="124" t="str">
        <f t="shared" si="445"/>
        <v/>
      </c>
      <c r="AT3261" s="125" t="str">
        <f t="shared" si="446"/>
        <v/>
      </c>
      <c r="AU3261" s="125" t="str">
        <f>IF(NOT(AT3261=""),VLOOKUP(AT3261,[1]PSI_Category!A:B,2,0),"")</f>
        <v/>
      </c>
    </row>
    <row r="3262" spans="14:47" ht="11.4" customHeight="1" x14ac:dyDescent="0.3">
      <c r="N3262" s="128"/>
      <c r="P3262" s="177"/>
      <c r="X3262" s="178"/>
      <c r="AS3262" s="124" t="str">
        <f t="shared" si="445"/>
        <v/>
      </c>
      <c r="AT3262" s="125" t="str">
        <f t="shared" si="446"/>
        <v/>
      </c>
      <c r="AU3262" s="125" t="str">
        <f>IF(NOT(AT3262=""),VLOOKUP(AT3262,[1]PSI_Category!A:B,2,0),"")</f>
        <v/>
      </c>
    </row>
    <row r="3263" spans="14:47" ht="11.4" customHeight="1" x14ac:dyDescent="0.3">
      <c r="N3263" s="128"/>
      <c r="P3263" s="177"/>
      <c r="X3263" s="178"/>
      <c r="AS3263" s="124" t="str">
        <f t="shared" si="445"/>
        <v/>
      </c>
      <c r="AT3263" s="125" t="str">
        <f t="shared" si="446"/>
        <v/>
      </c>
      <c r="AU3263" s="125" t="str">
        <f>IF(NOT(AT3263=""),VLOOKUP(AT3263,[1]PSI_Category!A:B,2,0),"")</f>
        <v/>
      </c>
    </row>
    <row r="3264" spans="14:47" ht="11.4" customHeight="1" x14ac:dyDescent="0.3">
      <c r="N3264" s="128"/>
      <c r="P3264" s="177"/>
      <c r="X3264" s="178"/>
      <c r="AS3264" s="124" t="str">
        <f t="shared" si="445"/>
        <v/>
      </c>
      <c r="AT3264" s="125" t="str">
        <f t="shared" si="446"/>
        <v/>
      </c>
      <c r="AU3264" s="125" t="str">
        <f>IF(NOT(AT3264=""),VLOOKUP(AT3264,[1]PSI_Category!A:B,2,0),"")</f>
        <v/>
      </c>
    </row>
    <row r="3265" spans="14:47" ht="11.4" customHeight="1" x14ac:dyDescent="0.3">
      <c r="N3265" s="128"/>
      <c r="P3265" s="177"/>
      <c r="X3265" s="178"/>
      <c r="AS3265" s="124" t="str">
        <f t="shared" si="445"/>
        <v/>
      </c>
      <c r="AT3265" s="125" t="str">
        <f t="shared" si="446"/>
        <v/>
      </c>
      <c r="AU3265" s="125" t="str">
        <f>IF(NOT(AT3265=""),VLOOKUP(AT3265,[1]PSI_Category!A:B,2,0),"")</f>
        <v/>
      </c>
    </row>
    <row r="3266" spans="14:47" ht="11.4" customHeight="1" x14ac:dyDescent="0.3">
      <c r="N3266" s="128"/>
      <c r="P3266" s="177"/>
      <c r="X3266" s="178"/>
      <c r="AS3266" s="124" t="str">
        <f t="shared" si="445"/>
        <v/>
      </c>
      <c r="AT3266" s="125" t="str">
        <f t="shared" si="446"/>
        <v/>
      </c>
      <c r="AU3266" s="125" t="str">
        <f>IF(NOT(AT3266=""),VLOOKUP(AT3266,[1]PSI_Category!A:B,2,0),"")</f>
        <v/>
      </c>
    </row>
    <row r="3267" spans="14:47" ht="11.4" customHeight="1" x14ac:dyDescent="0.3">
      <c r="N3267" s="128"/>
      <c r="P3267" s="177"/>
      <c r="X3267" s="178"/>
      <c r="AS3267" s="124" t="str">
        <f t="shared" si="445"/>
        <v/>
      </c>
      <c r="AT3267" s="125" t="str">
        <f t="shared" si="446"/>
        <v/>
      </c>
      <c r="AU3267" s="125" t="str">
        <f>IF(NOT(AT3267=""),VLOOKUP(AT3267,[1]PSI_Category!A:B,2,0),"")</f>
        <v/>
      </c>
    </row>
    <row r="3268" spans="14:47" ht="11.4" customHeight="1" x14ac:dyDescent="0.3">
      <c r="N3268" s="128"/>
      <c r="P3268" s="177"/>
      <c r="X3268" s="178"/>
      <c r="AS3268" s="124" t="str">
        <f t="shared" si="445"/>
        <v/>
      </c>
      <c r="AT3268" s="125" t="str">
        <f t="shared" si="446"/>
        <v/>
      </c>
      <c r="AU3268" s="125" t="str">
        <f>IF(NOT(AT3268=""),VLOOKUP(AT3268,[1]PSI_Category!A:B,2,0),"")</f>
        <v/>
      </c>
    </row>
    <row r="3269" spans="14:47" ht="11.4" customHeight="1" x14ac:dyDescent="0.3">
      <c r="N3269" s="128"/>
      <c r="P3269" s="177"/>
      <c r="X3269" s="178"/>
      <c r="AS3269" s="124" t="str">
        <f t="shared" si="445"/>
        <v/>
      </c>
      <c r="AT3269" s="125" t="str">
        <f t="shared" si="446"/>
        <v/>
      </c>
      <c r="AU3269" s="125" t="str">
        <f>IF(NOT(AT3269=""),VLOOKUP(AT3269,[1]PSI_Category!A:B,2,0),"")</f>
        <v/>
      </c>
    </row>
    <row r="3270" spans="14:47" ht="11.4" customHeight="1" x14ac:dyDescent="0.3">
      <c r="N3270" s="128"/>
      <c r="P3270" s="177"/>
      <c r="X3270" s="178"/>
      <c r="AS3270" s="124" t="str">
        <f t="shared" ref="AS3270:AS3333" si="447">LEFT(V3270,3)</f>
        <v/>
      </c>
      <c r="AT3270" s="125" t="str">
        <f t="shared" si="446"/>
        <v/>
      </c>
      <c r="AU3270" s="125" t="str">
        <f>IF(NOT(AT3270=""),VLOOKUP(AT3270,[1]PSI_Category!A:B,2,0),"")</f>
        <v/>
      </c>
    </row>
    <row r="3271" spans="14:47" ht="11.4" customHeight="1" x14ac:dyDescent="0.3">
      <c r="N3271" s="128"/>
      <c r="P3271" s="177"/>
      <c r="X3271" s="178"/>
      <c r="AS3271" s="124" t="str">
        <f t="shared" si="447"/>
        <v/>
      </c>
      <c r="AT3271" s="125" t="str">
        <f t="shared" si="446"/>
        <v/>
      </c>
      <c r="AU3271" s="125" t="str">
        <f>IF(NOT(AT3271=""),VLOOKUP(AT3271,[1]PSI_Category!A:B,2,0),"")</f>
        <v/>
      </c>
    </row>
    <row r="3272" spans="14:47" ht="11.4" customHeight="1" x14ac:dyDescent="0.3">
      <c r="N3272" s="128"/>
      <c r="P3272" s="177"/>
      <c r="X3272" s="178"/>
      <c r="AS3272" s="124" t="str">
        <f t="shared" si="447"/>
        <v/>
      </c>
      <c r="AT3272" s="125" t="str">
        <f t="shared" si="446"/>
        <v/>
      </c>
      <c r="AU3272" s="125" t="str">
        <f>IF(NOT(AT3272=""),VLOOKUP(AT3272,[1]PSI_Category!A:B,2,0),"")</f>
        <v/>
      </c>
    </row>
    <row r="3273" spans="14:47" ht="11.4" customHeight="1" x14ac:dyDescent="0.3">
      <c r="N3273" s="128"/>
      <c r="P3273" s="177"/>
      <c r="X3273" s="178"/>
      <c r="AS3273" s="124" t="str">
        <f t="shared" si="447"/>
        <v/>
      </c>
      <c r="AT3273" s="125" t="str">
        <f t="shared" si="446"/>
        <v/>
      </c>
      <c r="AU3273" s="125" t="str">
        <f>IF(NOT(AT3273=""),VLOOKUP(AT3273,[1]PSI_Category!A:B,2,0),"")</f>
        <v/>
      </c>
    </row>
    <row r="3274" spans="14:47" ht="11.4" customHeight="1" x14ac:dyDescent="0.3">
      <c r="N3274" s="128"/>
      <c r="P3274" s="177"/>
      <c r="X3274" s="178"/>
      <c r="AS3274" s="124" t="str">
        <f t="shared" si="447"/>
        <v/>
      </c>
      <c r="AT3274" s="125" t="str">
        <f t="shared" si="446"/>
        <v/>
      </c>
      <c r="AU3274" s="125" t="str">
        <f>IF(NOT(AT3274=""),VLOOKUP(AT3274,[1]PSI_Category!A:B,2,0),"")</f>
        <v/>
      </c>
    </row>
    <row r="3275" spans="14:47" ht="11.4" customHeight="1" x14ac:dyDescent="0.3">
      <c r="N3275" s="128"/>
      <c r="P3275" s="177"/>
      <c r="X3275" s="178"/>
      <c r="AS3275" s="124" t="str">
        <f t="shared" si="447"/>
        <v/>
      </c>
      <c r="AT3275" s="125" t="str">
        <f t="shared" si="446"/>
        <v/>
      </c>
      <c r="AU3275" s="125" t="str">
        <f>IF(NOT(AT3275=""),VLOOKUP(AT3275,[1]PSI_Category!A:B,2,0),"")</f>
        <v/>
      </c>
    </row>
    <row r="3276" spans="14:47" ht="11.4" customHeight="1" x14ac:dyDescent="0.3">
      <c r="N3276" s="128"/>
      <c r="P3276" s="177"/>
      <c r="X3276" s="178"/>
      <c r="AS3276" s="124" t="str">
        <f t="shared" si="447"/>
        <v/>
      </c>
      <c r="AT3276" s="125" t="str">
        <f t="shared" si="446"/>
        <v/>
      </c>
      <c r="AU3276" s="125" t="str">
        <f>IF(NOT(AT3276=""),VLOOKUP(AT3276,[1]PSI_Category!A:B,2,0),"")</f>
        <v/>
      </c>
    </row>
    <row r="3277" spans="14:47" ht="11.4" customHeight="1" x14ac:dyDescent="0.3">
      <c r="N3277" s="128"/>
      <c r="P3277" s="177"/>
      <c r="X3277" s="178"/>
      <c r="AS3277" s="124" t="str">
        <f t="shared" si="447"/>
        <v/>
      </c>
      <c r="AT3277" s="125" t="str">
        <f t="shared" si="446"/>
        <v/>
      </c>
      <c r="AU3277" s="125" t="str">
        <f>IF(NOT(AT3277=""),VLOOKUP(AT3277,[1]PSI_Category!A:B,2,0),"")</f>
        <v/>
      </c>
    </row>
    <row r="3278" spans="14:47" ht="11.4" customHeight="1" x14ac:dyDescent="0.3">
      <c r="N3278" s="128"/>
      <c r="P3278" s="177"/>
      <c r="X3278" s="178"/>
      <c r="AS3278" s="124" t="str">
        <f t="shared" si="447"/>
        <v/>
      </c>
      <c r="AT3278" s="125" t="str">
        <f t="shared" si="446"/>
        <v/>
      </c>
      <c r="AU3278" s="125" t="str">
        <f>IF(NOT(AT3278=""),VLOOKUP(AT3278,[1]PSI_Category!A:B,2,0),"")</f>
        <v/>
      </c>
    </row>
    <row r="3279" spans="14:47" ht="11.4" customHeight="1" x14ac:dyDescent="0.3">
      <c r="N3279" s="128"/>
      <c r="P3279" s="177"/>
      <c r="X3279" s="178"/>
      <c r="AS3279" s="124" t="str">
        <f t="shared" si="447"/>
        <v/>
      </c>
      <c r="AT3279" s="125" t="str">
        <f t="shared" si="446"/>
        <v/>
      </c>
      <c r="AU3279" s="125" t="str">
        <f>IF(NOT(AT3279=""),VLOOKUP(AT3279,[1]PSI_Category!A:B,2,0),"")</f>
        <v/>
      </c>
    </row>
    <row r="3280" spans="14:47" ht="11.4" customHeight="1" x14ac:dyDescent="0.3">
      <c r="N3280" s="128"/>
      <c r="P3280" s="177"/>
      <c r="X3280" s="178"/>
      <c r="AS3280" s="124" t="str">
        <f t="shared" si="447"/>
        <v/>
      </c>
      <c r="AT3280" s="125" t="str">
        <f t="shared" si="446"/>
        <v/>
      </c>
      <c r="AU3280" s="125" t="str">
        <f>IF(NOT(AT3280=""),VLOOKUP(AT3280,[1]PSI_Category!A:B,2,0),"")</f>
        <v/>
      </c>
    </row>
    <row r="3281" spans="14:47" ht="11.4" customHeight="1" x14ac:dyDescent="0.3">
      <c r="N3281" s="128"/>
      <c r="P3281" s="177"/>
      <c r="X3281" s="178"/>
      <c r="AS3281" s="124" t="str">
        <f t="shared" si="447"/>
        <v/>
      </c>
      <c r="AT3281" s="125" t="str">
        <f t="shared" si="446"/>
        <v/>
      </c>
      <c r="AU3281" s="125" t="str">
        <f>IF(NOT(AT3281=""),VLOOKUP(AT3281,[1]PSI_Category!A:B,2,0),"")</f>
        <v/>
      </c>
    </row>
    <row r="3282" spans="14:47" ht="11.4" customHeight="1" x14ac:dyDescent="0.3">
      <c r="N3282" s="128"/>
      <c r="P3282" s="177"/>
      <c r="X3282" s="178"/>
      <c r="AS3282" s="124" t="str">
        <f t="shared" si="447"/>
        <v/>
      </c>
      <c r="AT3282" s="125" t="str">
        <f t="shared" si="446"/>
        <v/>
      </c>
      <c r="AU3282" s="125" t="str">
        <f>IF(NOT(AT3282=""),VLOOKUP(AT3282,[1]PSI_Category!A:B,2,0),"")</f>
        <v/>
      </c>
    </row>
    <row r="3283" spans="14:47" ht="11.4" customHeight="1" x14ac:dyDescent="0.3">
      <c r="N3283" s="128"/>
      <c r="P3283" s="177"/>
      <c r="X3283" s="178"/>
      <c r="AS3283" s="124" t="str">
        <f t="shared" si="447"/>
        <v/>
      </c>
      <c r="AT3283" s="125" t="str">
        <f t="shared" si="446"/>
        <v/>
      </c>
      <c r="AU3283" s="125" t="str">
        <f>IF(NOT(AT3283=""),VLOOKUP(AT3283,[1]PSI_Category!A:B,2,0),"")</f>
        <v/>
      </c>
    </row>
    <row r="3284" spans="14:47" ht="11.4" customHeight="1" x14ac:dyDescent="0.3">
      <c r="N3284" s="128"/>
      <c r="P3284" s="177"/>
      <c r="X3284" s="178"/>
      <c r="AS3284" s="124" t="str">
        <f t="shared" si="447"/>
        <v/>
      </c>
      <c r="AT3284" s="125" t="str">
        <f t="shared" si="446"/>
        <v/>
      </c>
      <c r="AU3284" s="125" t="str">
        <f>IF(NOT(AT3284=""),VLOOKUP(AT3284,[1]PSI_Category!A:B,2,0),"")</f>
        <v/>
      </c>
    </row>
    <row r="3285" spans="14:47" ht="11.4" customHeight="1" x14ac:dyDescent="0.3">
      <c r="N3285" s="128"/>
      <c r="P3285" s="177"/>
      <c r="X3285" s="178"/>
      <c r="AS3285" s="124" t="str">
        <f t="shared" si="447"/>
        <v/>
      </c>
      <c r="AT3285" s="125" t="str">
        <f t="shared" si="446"/>
        <v/>
      </c>
      <c r="AU3285" s="125" t="str">
        <f>IF(NOT(AT3285=""),VLOOKUP(AT3285,[1]PSI_Category!A:B,2,0),"")</f>
        <v/>
      </c>
    </row>
    <row r="3286" spans="14:47" ht="11.4" customHeight="1" x14ac:dyDescent="0.3">
      <c r="N3286" s="128"/>
      <c r="P3286" s="177"/>
      <c r="X3286" s="178"/>
      <c r="AS3286" s="124" t="str">
        <f t="shared" si="447"/>
        <v/>
      </c>
      <c r="AT3286" s="125" t="str">
        <f t="shared" si="446"/>
        <v/>
      </c>
      <c r="AU3286" s="125" t="str">
        <f>IF(NOT(AT3286=""),VLOOKUP(AT3286,[1]PSI_Category!A:B,2,0),"")</f>
        <v/>
      </c>
    </row>
    <row r="3287" spans="14:47" ht="11.4" customHeight="1" x14ac:dyDescent="0.3">
      <c r="N3287" s="128"/>
      <c r="P3287" s="177"/>
      <c r="X3287" s="178"/>
      <c r="AS3287" s="124" t="str">
        <f t="shared" si="447"/>
        <v/>
      </c>
      <c r="AT3287" s="125" t="str">
        <f t="shared" si="446"/>
        <v/>
      </c>
      <c r="AU3287" s="125" t="str">
        <f>IF(NOT(AT3287=""),VLOOKUP(AT3287,[1]PSI_Category!A:B,2,0),"")</f>
        <v/>
      </c>
    </row>
    <row r="3288" spans="14:47" ht="11.4" customHeight="1" x14ac:dyDescent="0.3">
      <c r="N3288" s="128"/>
      <c r="P3288" s="177"/>
      <c r="X3288" s="178"/>
      <c r="AS3288" s="124" t="str">
        <f t="shared" si="447"/>
        <v/>
      </c>
      <c r="AT3288" s="125" t="str">
        <f t="shared" si="446"/>
        <v/>
      </c>
      <c r="AU3288" s="125" t="str">
        <f>IF(NOT(AT3288=""),VLOOKUP(AT3288,[1]PSI_Category!A:B,2,0),"")</f>
        <v/>
      </c>
    </row>
    <row r="3289" spans="14:47" ht="11.4" customHeight="1" x14ac:dyDescent="0.3">
      <c r="N3289" s="128"/>
      <c r="P3289" s="177"/>
      <c r="X3289" s="178"/>
      <c r="AS3289" s="124" t="str">
        <f t="shared" si="447"/>
        <v/>
      </c>
      <c r="AT3289" s="125" t="str">
        <f t="shared" si="446"/>
        <v/>
      </c>
      <c r="AU3289" s="125" t="str">
        <f>IF(NOT(AT3289=""),VLOOKUP(AT3289,[1]PSI_Category!A:B,2,0),"")</f>
        <v/>
      </c>
    </row>
    <row r="3290" spans="14:47" ht="11.4" customHeight="1" x14ac:dyDescent="0.3">
      <c r="N3290" s="128"/>
      <c r="P3290" s="177"/>
      <c r="X3290" s="178"/>
      <c r="AS3290" s="124" t="str">
        <f t="shared" si="447"/>
        <v/>
      </c>
      <c r="AT3290" s="125" t="str">
        <f t="shared" si="446"/>
        <v/>
      </c>
      <c r="AU3290" s="125" t="str">
        <f>IF(NOT(AT3290=""),VLOOKUP(AT3290,[1]PSI_Category!A:B,2,0),"")</f>
        <v/>
      </c>
    </row>
    <row r="3291" spans="14:47" ht="11.4" customHeight="1" x14ac:dyDescent="0.3">
      <c r="N3291" s="128"/>
      <c r="P3291" s="177"/>
      <c r="X3291" s="178"/>
      <c r="AS3291" s="124" t="str">
        <f t="shared" si="447"/>
        <v/>
      </c>
      <c r="AT3291" s="125" t="str">
        <f t="shared" si="446"/>
        <v/>
      </c>
      <c r="AU3291" s="125" t="str">
        <f>IF(NOT(AT3291=""),VLOOKUP(AT3291,[1]PSI_Category!A:B,2,0),"")</f>
        <v/>
      </c>
    </row>
    <row r="3292" spans="14:47" ht="11.4" customHeight="1" x14ac:dyDescent="0.3">
      <c r="N3292" s="128"/>
      <c r="P3292" s="177"/>
      <c r="X3292" s="178"/>
      <c r="AS3292" s="124" t="str">
        <f t="shared" si="447"/>
        <v/>
      </c>
      <c r="AT3292" s="125" t="str">
        <f t="shared" si="446"/>
        <v/>
      </c>
      <c r="AU3292" s="125" t="str">
        <f>IF(NOT(AT3292=""),VLOOKUP(AT3292,[1]PSI_Category!A:B,2,0),"")</f>
        <v/>
      </c>
    </row>
    <row r="3293" spans="14:47" ht="11.4" customHeight="1" x14ac:dyDescent="0.3">
      <c r="N3293" s="128"/>
      <c r="P3293" s="177"/>
      <c r="X3293" s="178"/>
      <c r="AS3293" s="124" t="str">
        <f t="shared" si="447"/>
        <v/>
      </c>
      <c r="AT3293" s="125" t="str">
        <f t="shared" si="446"/>
        <v/>
      </c>
      <c r="AU3293" s="125" t="str">
        <f>IF(NOT(AT3293=""),VLOOKUP(AT3293,[1]PSI_Category!A:B,2,0),"")</f>
        <v/>
      </c>
    </row>
    <row r="3294" spans="14:47" ht="11.4" customHeight="1" x14ac:dyDescent="0.3">
      <c r="N3294" s="128"/>
      <c r="P3294" s="177"/>
      <c r="X3294" s="178"/>
      <c r="AS3294" s="124" t="str">
        <f t="shared" si="447"/>
        <v/>
      </c>
      <c r="AT3294" s="125" t="str">
        <f t="shared" si="446"/>
        <v/>
      </c>
      <c r="AU3294" s="125" t="str">
        <f>IF(NOT(AT3294=""),VLOOKUP(AT3294,[1]PSI_Category!A:B,2,0),"")</f>
        <v/>
      </c>
    </row>
    <row r="3295" spans="14:47" ht="11.4" customHeight="1" x14ac:dyDescent="0.3">
      <c r="N3295" s="128"/>
      <c r="P3295" s="177"/>
      <c r="X3295" s="178"/>
      <c r="AS3295" s="124" t="str">
        <f t="shared" si="447"/>
        <v/>
      </c>
      <c r="AT3295" s="125" t="str">
        <f t="shared" si="446"/>
        <v/>
      </c>
      <c r="AU3295" s="125" t="str">
        <f>IF(NOT(AT3295=""),VLOOKUP(AT3295,[1]PSI_Category!A:B,2,0),"")</f>
        <v/>
      </c>
    </row>
    <row r="3296" spans="14:47" ht="11.4" customHeight="1" x14ac:dyDescent="0.3">
      <c r="N3296" s="128"/>
      <c r="P3296" s="177"/>
      <c r="X3296" s="178"/>
      <c r="AS3296" s="124" t="str">
        <f t="shared" si="447"/>
        <v/>
      </c>
      <c r="AT3296" s="125" t="str">
        <f t="shared" si="446"/>
        <v/>
      </c>
      <c r="AU3296" s="125" t="str">
        <f>IF(NOT(AT3296=""),VLOOKUP(AT3296,[1]PSI_Category!A:B,2,0),"")</f>
        <v/>
      </c>
    </row>
    <row r="3297" spans="14:47" ht="11.4" customHeight="1" x14ac:dyDescent="0.3">
      <c r="N3297" s="128"/>
      <c r="P3297" s="177"/>
      <c r="X3297" s="178"/>
      <c r="AS3297" s="124" t="str">
        <f t="shared" si="447"/>
        <v/>
      </c>
      <c r="AT3297" s="125" t="str">
        <f t="shared" si="446"/>
        <v/>
      </c>
      <c r="AU3297" s="125" t="str">
        <f>IF(NOT(AT3297=""),VLOOKUP(AT3297,[1]PSI_Category!A:B,2,0),"")</f>
        <v/>
      </c>
    </row>
    <row r="3298" spans="14:47" ht="11.4" customHeight="1" x14ac:dyDescent="0.3">
      <c r="N3298" s="128"/>
      <c r="P3298" s="177"/>
      <c r="X3298" s="178"/>
      <c r="AS3298" s="124" t="str">
        <f t="shared" si="447"/>
        <v/>
      </c>
      <c r="AT3298" s="125" t="str">
        <f t="shared" si="446"/>
        <v/>
      </c>
      <c r="AU3298" s="125" t="str">
        <f>IF(NOT(AT3298=""),VLOOKUP(AT3298,[1]PSI_Category!A:B,2,0),"")</f>
        <v/>
      </c>
    </row>
    <row r="3299" spans="14:47" ht="11.4" customHeight="1" x14ac:dyDescent="0.3">
      <c r="N3299" s="128"/>
      <c r="P3299" s="177"/>
      <c r="X3299" s="178"/>
      <c r="AS3299" s="124" t="str">
        <f t="shared" si="447"/>
        <v/>
      </c>
      <c r="AT3299" s="125" t="str">
        <f t="shared" si="446"/>
        <v/>
      </c>
      <c r="AU3299" s="125" t="str">
        <f>IF(NOT(AT3299=""),VLOOKUP(AT3299,[1]PSI_Category!A:B,2,0),"")</f>
        <v/>
      </c>
    </row>
    <row r="3300" spans="14:47" ht="11.4" customHeight="1" x14ac:dyDescent="0.3">
      <c r="N3300" s="128"/>
      <c r="P3300" s="177"/>
      <c r="X3300" s="178"/>
      <c r="AS3300" s="124" t="str">
        <f t="shared" si="447"/>
        <v/>
      </c>
      <c r="AT3300" s="125" t="str">
        <f t="shared" si="446"/>
        <v/>
      </c>
      <c r="AU3300" s="125" t="str">
        <f>IF(NOT(AT3300=""),VLOOKUP(AT3300,[1]PSI_Category!A:B,2,0),"")</f>
        <v/>
      </c>
    </row>
    <row r="3301" spans="14:47" ht="11.4" customHeight="1" x14ac:dyDescent="0.3">
      <c r="N3301" s="128"/>
      <c r="P3301" s="177"/>
      <c r="X3301" s="178"/>
      <c r="AS3301" s="124" t="str">
        <f t="shared" si="447"/>
        <v/>
      </c>
      <c r="AT3301" s="125" t="str">
        <f t="shared" si="446"/>
        <v/>
      </c>
      <c r="AU3301" s="125" t="str">
        <f>IF(NOT(AT3301=""),VLOOKUP(AT3301,[1]PSI_Category!A:B,2,0),"")</f>
        <v/>
      </c>
    </row>
    <row r="3302" spans="14:47" ht="11.4" customHeight="1" x14ac:dyDescent="0.3">
      <c r="N3302" s="128"/>
      <c r="P3302" s="177"/>
      <c r="X3302" s="178"/>
      <c r="AS3302" s="124" t="str">
        <f t="shared" si="447"/>
        <v/>
      </c>
      <c r="AT3302" s="125" t="str">
        <f t="shared" si="446"/>
        <v/>
      </c>
      <c r="AU3302" s="125" t="str">
        <f>IF(NOT(AT3302=""),VLOOKUP(AT3302,[1]PSI_Category!A:B,2,0),"")</f>
        <v/>
      </c>
    </row>
    <row r="3303" spans="14:47" ht="11.4" customHeight="1" x14ac:dyDescent="0.3">
      <c r="N3303" s="128"/>
      <c r="P3303" s="177"/>
      <c r="X3303" s="178"/>
      <c r="AS3303" s="124" t="str">
        <f t="shared" si="447"/>
        <v/>
      </c>
      <c r="AT3303" s="125" t="str">
        <f t="shared" si="446"/>
        <v/>
      </c>
      <c r="AU3303" s="125" t="str">
        <f>IF(NOT(AT3303=""),VLOOKUP(AT3303,[1]PSI_Category!A:B,2,0),"")</f>
        <v/>
      </c>
    </row>
    <row r="3304" spans="14:47" ht="11.4" customHeight="1" x14ac:dyDescent="0.3">
      <c r="N3304" s="128"/>
      <c r="P3304" s="177"/>
      <c r="X3304" s="178"/>
      <c r="AS3304" s="124" t="str">
        <f t="shared" si="447"/>
        <v/>
      </c>
      <c r="AT3304" s="125" t="str">
        <f t="shared" si="446"/>
        <v/>
      </c>
      <c r="AU3304" s="125" t="str">
        <f>IF(NOT(AT3304=""),VLOOKUP(AT3304,[1]PSI_Category!A:B,2,0),"")</f>
        <v/>
      </c>
    </row>
    <row r="3305" spans="14:47" ht="11.4" customHeight="1" x14ac:dyDescent="0.3">
      <c r="N3305" s="128"/>
      <c r="P3305" s="177"/>
      <c r="X3305" s="178"/>
      <c r="AS3305" s="124" t="str">
        <f t="shared" si="447"/>
        <v/>
      </c>
      <c r="AT3305" s="125" t="str">
        <f t="shared" si="446"/>
        <v/>
      </c>
      <c r="AU3305" s="125" t="str">
        <f>IF(NOT(AT3305=""),VLOOKUP(AT3305,[1]PSI_Category!A:B,2,0),"")</f>
        <v/>
      </c>
    </row>
    <row r="3306" spans="14:47" ht="11.4" customHeight="1" x14ac:dyDescent="0.3">
      <c r="N3306" s="128"/>
      <c r="P3306" s="177"/>
      <c r="X3306" s="178"/>
      <c r="AS3306" s="124" t="str">
        <f t="shared" si="447"/>
        <v/>
      </c>
      <c r="AT3306" s="125" t="str">
        <f t="shared" si="446"/>
        <v/>
      </c>
      <c r="AU3306" s="125" t="str">
        <f>IF(NOT(AT3306=""),VLOOKUP(AT3306,[1]PSI_Category!A:B,2,0),"")</f>
        <v/>
      </c>
    </row>
    <row r="3307" spans="14:47" ht="11.4" customHeight="1" x14ac:dyDescent="0.3">
      <c r="N3307" s="128"/>
      <c r="P3307" s="177"/>
      <c r="X3307" s="178"/>
      <c r="AS3307" s="124" t="str">
        <f t="shared" si="447"/>
        <v/>
      </c>
      <c r="AT3307" s="125" t="str">
        <f t="shared" si="446"/>
        <v/>
      </c>
      <c r="AU3307" s="125" t="str">
        <f>IF(NOT(AT3307=""),VLOOKUP(AT3307,[1]PSI_Category!A:B,2,0),"")</f>
        <v/>
      </c>
    </row>
    <row r="3308" spans="14:47" ht="11.4" customHeight="1" x14ac:dyDescent="0.3">
      <c r="N3308" s="128"/>
      <c r="P3308" s="177"/>
      <c r="X3308" s="178"/>
      <c r="AS3308" s="124" t="str">
        <f t="shared" si="447"/>
        <v/>
      </c>
      <c r="AT3308" s="125" t="str">
        <f t="shared" si="446"/>
        <v/>
      </c>
      <c r="AU3308" s="125" t="str">
        <f>IF(NOT(AT3308=""),VLOOKUP(AT3308,[1]PSI_Category!A:B,2,0),"")</f>
        <v/>
      </c>
    </row>
    <row r="3309" spans="14:47" ht="11.4" customHeight="1" x14ac:dyDescent="0.3">
      <c r="N3309" s="128"/>
      <c r="P3309" s="177"/>
      <c r="X3309" s="178"/>
      <c r="AS3309" s="124" t="str">
        <f t="shared" si="447"/>
        <v/>
      </c>
      <c r="AT3309" s="125" t="str">
        <f t="shared" si="446"/>
        <v/>
      </c>
      <c r="AU3309" s="125" t="str">
        <f>IF(NOT(AT3309=""),VLOOKUP(AT3309,[1]PSI_Category!A:B,2,0),"")</f>
        <v/>
      </c>
    </row>
    <row r="3310" spans="14:47" ht="11.4" customHeight="1" x14ac:dyDescent="0.3">
      <c r="N3310" s="128"/>
      <c r="P3310" s="177"/>
      <c r="X3310" s="178"/>
      <c r="AS3310" s="124" t="str">
        <f t="shared" si="447"/>
        <v/>
      </c>
      <c r="AT3310" s="125" t="str">
        <f t="shared" si="446"/>
        <v/>
      </c>
      <c r="AU3310" s="125" t="str">
        <f>IF(NOT(AT3310=""),VLOOKUP(AT3310,[1]PSI_Category!A:B,2,0),"")</f>
        <v/>
      </c>
    </row>
    <row r="3311" spans="14:47" ht="11.4" customHeight="1" x14ac:dyDescent="0.3">
      <c r="N3311" s="128"/>
      <c r="P3311" s="177"/>
      <c r="X3311" s="178"/>
      <c r="AS3311" s="124" t="str">
        <f t="shared" si="447"/>
        <v/>
      </c>
      <c r="AT3311" s="125" t="str">
        <f t="shared" si="446"/>
        <v/>
      </c>
      <c r="AU3311" s="125" t="str">
        <f>IF(NOT(AT3311=""),VLOOKUP(AT3311,[1]PSI_Category!A:B,2,0),"")</f>
        <v/>
      </c>
    </row>
    <row r="3312" spans="14:47" ht="11.4" customHeight="1" x14ac:dyDescent="0.3">
      <c r="N3312" s="128"/>
      <c r="P3312" s="177"/>
      <c r="X3312" s="178"/>
      <c r="AS3312" s="124" t="str">
        <f t="shared" si="447"/>
        <v/>
      </c>
      <c r="AT3312" s="125" t="str">
        <f t="shared" si="446"/>
        <v/>
      </c>
      <c r="AU3312" s="125" t="str">
        <f>IF(NOT(AT3312=""),VLOOKUP(AT3312,[1]PSI_Category!A:B,2,0),"")</f>
        <v/>
      </c>
    </row>
    <row r="3313" spans="14:47" ht="11.4" customHeight="1" x14ac:dyDescent="0.3">
      <c r="N3313" s="128"/>
      <c r="P3313" s="177"/>
      <c r="X3313" s="178"/>
      <c r="AS3313" s="124" t="str">
        <f t="shared" si="447"/>
        <v/>
      </c>
      <c r="AT3313" s="125" t="str">
        <f t="shared" ref="AT3313:AT3376" si="448">IFERROR(TRIM(M3313),"")</f>
        <v/>
      </c>
      <c r="AU3313" s="125" t="str">
        <f>IF(NOT(AT3313=""),VLOOKUP(AT3313,[1]PSI_Category!A:B,2,0),"")</f>
        <v/>
      </c>
    </row>
    <row r="3314" spans="14:47" ht="11.4" customHeight="1" x14ac:dyDescent="0.3">
      <c r="N3314" s="128"/>
      <c r="P3314" s="177"/>
      <c r="X3314" s="178"/>
      <c r="AS3314" s="124" t="str">
        <f t="shared" si="447"/>
        <v/>
      </c>
      <c r="AT3314" s="125" t="str">
        <f t="shared" si="448"/>
        <v/>
      </c>
      <c r="AU3314" s="125" t="str">
        <f>IF(NOT(AT3314=""),VLOOKUP(AT3314,[1]PSI_Category!A:B,2,0),"")</f>
        <v/>
      </c>
    </row>
    <row r="3315" spans="14:47" ht="11.4" customHeight="1" x14ac:dyDescent="0.3">
      <c r="N3315" s="128"/>
      <c r="P3315" s="177"/>
      <c r="X3315" s="178"/>
      <c r="AS3315" s="124" t="str">
        <f t="shared" si="447"/>
        <v/>
      </c>
      <c r="AT3315" s="125" t="str">
        <f t="shared" si="448"/>
        <v/>
      </c>
      <c r="AU3315" s="125" t="str">
        <f>IF(NOT(AT3315=""),VLOOKUP(AT3315,[1]PSI_Category!A:B,2,0),"")</f>
        <v/>
      </c>
    </row>
    <row r="3316" spans="14:47" ht="11.4" customHeight="1" x14ac:dyDescent="0.3">
      <c r="N3316" s="128"/>
      <c r="P3316" s="177"/>
      <c r="X3316" s="178"/>
      <c r="AS3316" s="124" t="str">
        <f t="shared" si="447"/>
        <v/>
      </c>
      <c r="AT3316" s="125" t="str">
        <f t="shared" si="448"/>
        <v/>
      </c>
      <c r="AU3316" s="125" t="str">
        <f>IF(NOT(AT3316=""),VLOOKUP(AT3316,[1]PSI_Category!A:B,2,0),"")</f>
        <v/>
      </c>
    </row>
    <row r="3317" spans="14:47" ht="11.4" customHeight="1" x14ac:dyDescent="0.3">
      <c r="N3317" s="128"/>
      <c r="P3317" s="177"/>
      <c r="X3317" s="178"/>
      <c r="AS3317" s="124" t="str">
        <f t="shared" si="447"/>
        <v/>
      </c>
      <c r="AT3317" s="125" t="str">
        <f t="shared" si="448"/>
        <v/>
      </c>
      <c r="AU3317" s="125" t="str">
        <f>IF(NOT(AT3317=""),VLOOKUP(AT3317,[1]PSI_Category!A:B,2,0),"")</f>
        <v/>
      </c>
    </row>
    <row r="3318" spans="14:47" ht="11.4" customHeight="1" x14ac:dyDescent="0.3">
      <c r="N3318" s="128"/>
      <c r="P3318" s="177"/>
      <c r="X3318" s="178"/>
      <c r="AS3318" s="124" t="str">
        <f t="shared" si="447"/>
        <v/>
      </c>
      <c r="AT3318" s="125" t="str">
        <f t="shared" si="448"/>
        <v/>
      </c>
      <c r="AU3318" s="125" t="str">
        <f>IF(NOT(AT3318=""),VLOOKUP(AT3318,[1]PSI_Category!A:B,2,0),"")</f>
        <v/>
      </c>
    </row>
    <row r="3319" spans="14:47" ht="11.4" customHeight="1" x14ac:dyDescent="0.3">
      <c r="N3319" s="128"/>
      <c r="P3319" s="177"/>
      <c r="X3319" s="178"/>
      <c r="AS3319" s="124" t="str">
        <f t="shared" si="447"/>
        <v/>
      </c>
      <c r="AT3319" s="125" t="str">
        <f t="shared" si="448"/>
        <v/>
      </c>
      <c r="AU3319" s="125" t="str">
        <f>IF(NOT(AT3319=""),VLOOKUP(AT3319,[1]PSI_Category!A:B,2,0),"")</f>
        <v/>
      </c>
    </row>
    <row r="3320" spans="14:47" ht="11.4" customHeight="1" x14ac:dyDescent="0.3">
      <c r="N3320" s="128"/>
      <c r="P3320" s="177"/>
      <c r="X3320" s="178"/>
      <c r="AS3320" s="124" t="str">
        <f t="shared" si="447"/>
        <v/>
      </c>
      <c r="AT3320" s="125" t="str">
        <f t="shared" si="448"/>
        <v/>
      </c>
      <c r="AU3320" s="125" t="str">
        <f>IF(NOT(AT3320=""),VLOOKUP(AT3320,[1]PSI_Category!A:B,2,0),"")</f>
        <v/>
      </c>
    </row>
    <row r="3321" spans="14:47" ht="11.4" customHeight="1" x14ac:dyDescent="0.3">
      <c r="N3321" s="128"/>
      <c r="P3321" s="177"/>
      <c r="X3321" s="178"/>
      <c r="AS3321" s="124" t="str">
        <f t="shared" si="447"/>
        <v/>
      </c>
      <c r="AT3321" s="125" t="str">
        <f t="shared" si="448"/>
        <v/>
      </c>
      <c r="AU3321" s="125" t="str">
        <f>IF(NOT(AT3321=""),VLOOKUP(AT3321,[1]PSI_Category!A:B,2,0),"")</f>
        <v/>
      </c>
    </row>
    <row r="3322" spans="14:47" ht="11.4" customHeight="1" x14ac:dyDescent="0.3">
      <c r="N3322" s="128"/>
      <c r="P3322" s="177"/>
      <c r="X3322" s="178"/>
      <c r="AS3322" s="124" t="str">
        <f t="shared" si="447"/>
        <v/>
      </c>
      <c r="AT3322" s="125" t="str">
        <f t="shared" si="448"/>
        <v/>
      </c>
      <c r="AU3322" s="125" t="str">
        <f>IF(NOT(AT3322=""),VLOOKUP(AT3322,[1]PSI_Category!A:B,2,0),"")</f>
        <v/>
      </c>
    </row>
    <row r="3323" spans="14:47" ht="11.4" customHeight="1" x14ac:dyDescent="0.3">
      <c r="N3323" s="128"/>
      <c r="P3323" s="177"/>
      <c r="X3323" s="178"/>
      <c r="AS3323" s="124" t="str">
        <f t="shared" si="447"/>
        <v/>
      </c>
      <c r="AT3323" s="125" t="str">
        <f t="shared" si="448"/>
        <v/>
      </c>
      <c r="AU3323" s="125" t="str">
        <f>IF(NOT(AT3323=""),VLOOKUP(AT3323,[1]PSI_Category!A:B,2,0),"")</f>
        <v/>
      </c>
    </row>
    <row r="3324" spans="14:47" ht="11.4" customHeight="1" x14ac:dyDescent="0.3">
      <c r="N3324" s="128"/>
      <c r="P3324" s="177"/>
      <c r="X3324" s="178"/>
      <c r="AS3324" s="124" t="str">
        <f t="shared" si="447"/>
        <v/>
      </c>
      <c r="AT3324" s="125" t="str">
        <f t="shared" si="448"/>
        <v/>
      </c>
      <c r="AU3324" s="125" t="str">
        <f>IF(NOT(AT3324=""),VLOOKUP(AT3324,[1]PSI_Category!A:B,2,0),"")</f>
        <v/>
      </c>
    </row>
    <row r="3325" spans="14:47" ht="11.4" customHeight="1" x14ac:dyDescent="0.3">
      <c r="N3325" s="128"/>
      <c r="P3325" s="177"/>
      <c r="X3325" s="178"/>
      <c r="AS3325" s="124" t="str">
        <f t="shared" si="447"/>
        <v/>
      </c>
      <c r="AT3325" s="125" t="str">
        <f t="shared" si="448"/>
        <v/>
      </c>
      <c r="AU3325" s="125" t="str">
        <f>IF(NOT(AT3325=""),VLOOKUP(AT3325,[1]PSI_Category!A:B,2,0),"")</f>
        <v/>
      </c>
    </row>
    <row r="3326" spans="14:47" ht="11.4" customHeight="1" x14ac:dyDescent="0.3">
      <c r="N3326" s="128"/>
      <c r="P3326" s="177"/>
      <c r="X3326" s="178"/>
      <c r="AS3326" s="124" t="str">
        <f t="shared" si="447"/>
        <v/>
      </c>
      <c r="AT3326" s="125" t="str">
        <f t="shared" si="448"/>
        <v/>
      </c>
      <c r="AU3326" s="125" t="str">
        <f>IF(NOT(AT3326=""),VLOOKUP(AT3326,[1]PSI_Category!A:B,2,0),"")</f>
        <v/>
      </c>
    </row>
    <row r="3327" spans="14:47" ht="11.4" customHeight="1" x14ac:dyDescent="0.3">
      <c r="N3327" s="128"/>
      <c r="P3327" s="177"/>
      <c r="X3327" s="178"/>
      <c r="AS3327" s="124" t="str">
        <f t="shared" si="447"/>
        <v/>
      </c>
      <c r="AT3327" s="125" t="str">
        <f t="shared" si="448"/>
        <v/>
      </c>
      <c r="AU3327" s="125" t="str">
        <f>IF(NOT(AT3327=""),VLOOKUP(AT3327,[1]PSI_Category!A:B,2,0),"")</f>
        <v/>
      </c>
    </row>
    <row r="3328" spans="14:47" ht="11.4" customHeight="1" x14ac:dyDescent="0.3">
      <c r="N3328" s="128"/>
      <c r="P3328" s="177"/>
      <c r="X3328" s="178"/>
      <c r="AS3328" s="124" t="str">
        <f t="shared" si="447"/>
        <v/>
      </c>
      <c r="AT3328" s="125" t="str">
        <f t="shared" si="448"/>
        <v/>
      </c>
      <c r="AU3328" s="125" t="str">
        <f>IF(NOT(AT3328=""),VLOOKUP(AT3328,[1]PSI_Category!A:B,2,0),"")</f>
        <v/>
      </c>
    </row>
    <row r="3329" spans="14:47" ht="11.4" customHeight="1" x14ac:dyDescent="0.3">
      <c r="N3329" s="128"/>
      <c r="P3329" s="177"/>
      <c r="X3329" s="178"/>
      <c r="AS3329" s="124" t="str">
        <f t="shared" si="447"/>
        <v/>
      </c>
      <c r="AT3329" s="125" t="str">
        <f t="shared" si="448"/>
        <v/>
      </c>
      <c r="AU3329" s="125" t="str">
        <f>IF(NOT(AT3329=""),VLOOKUP(AT3329,[1]PSI_Category!A:B,2,0),"")</f>
        <v/>
      </c>
    </row>
    <row r="3330" spans="14:47" ht="11.4" customHeight="1" x14ac:dyDescent="0.3">
      <c r="N3330" s="128"/>
      <c r="P3330" s="177"/>
      <c r="X3330" s="178"/>
      <c r="AS3330" s="124" t="str">
        <f t="shared" si="447"/>
        <v/>
      </c>
      <c r="AT3330" s="125" t="str">
        <f t="shared" si="448"/>
        <v/>
      </c>
      <c r="AU3330" s="125" t="str">
        <f>IF(NOT(AT3330=""),VLOOKUP(AT3330,[1]PSI_Category!A:B,2,0),"")</f>
        <v/>
      </c>
    </row>
    <row r="3331" spans="14:47" ht="11.4" customHeight="1" x14ac:dyDescent="0.3">
      <c r="N3331" s="128"/>
      <c r="P3331" s="177"/>
      <c r="X3331" s="178"/>
      <c r="AS3331" s="124" t="str">
        <f t="shared" si="447"/>
        <v/>
      </c>
      <c r="AT3331" s="125" t="str">
        <f t="shared" si="448"/>
        <v/>
      </c>
      <c r="AU3331" s="125" t="str">
        <f>IF(NOT(AT3331=""),VLOOKUP(AT3331,[1]PSI_Category!A:B,2,0),"")</f>
        <v/>
      </c>
    </row>
    <row r="3332" spans="14:47" ht="11.4" customHeight="1" x14ac:dyDescent="0.3">
      <c r="N3332" s="128"/>
      <c r="P3332" s="177"/>
      <c r="X3332" s="178"/>
      <c r="AS3332" s="124" t="str">
        <f t="shared" si="447"/>
        <v/>
      </c>
      <c r="AT3332" s="125" t="str">
        <f t="shared" si="448"/>
        <v/>
      </c>
      <c r="AU3332" s="125" t="str">
        <f>IF(NOT(AT3332=""),VLOOKUP(AT3332,[1]PSI_Category!A:B,2,0),"")</f>
        <v/>
      </c>
    </row>
    <row r="3333" spans="14:47" ht="11.4" customHeight="1" x14ac:dyDescent="0.3">
      <c r="N3333" s="128"/>
      <c r="P3333" s="177"/>
      <c r="X3333" s="178"/>
      <c r="AS3333" s="124" t="str">
        <f t="shared" si="447"/>
        <v/>
      </c>
      <c r="AT3333" s="125" t="str">
        <f t="shared" si="448"/>
        <v/>
      </c>
      <c r="AU3333" s="125" t="str">
        <f>IF(NOT(AT3333=""),VLOOKUP(AT3333,[1]PSI_Category!A:B,2,0),"")</f>
        <v/>
      </c>
    </row>
    <row r="3334" spans="14:47" ht="11.4" customHeight="1" x14ac:dyDescent="0.3">
      <c r="N3334" s="128"/>
      <c r="P3334" s="177"/>
      <c r="X3334" s="178"/>
      <c r="AS3334" s="124" t="str">
        <f t="shared" ref="AS3334:AS3397" si="449">LEFT(V3334,3)</f>
        <v/>
      </c>
      <c r="AT3334" s="125" t="str">
        <f t="shared" si="448"/>
        <v/>
      </c>
      <c r="AU3334" s="125" t="str">
        <f>IF(NOT(AT3334=""),VLOOKUP(AT3334,[1]PSI_Category!A:B,2,0),"")</f>
        <v/>
      </c>
    </row>
    <row r="3335" spans="14:47" ht="11.4" customHeight="1" x14ac:dyDescent="0.3">
      <c r="N3335" s="128"/>
      <c r="P3335" s="177"/>
      <c r="X3335" s="178"/>
      <c r="AS3335" s="124" t="str">
        <f t="shared" si="449"/>
        <v/>
      </c>
      <c r="AT3335" s="125" t="str">
        <f t="shared" si="448"/>
        <v/>
      </c>
      <c r="AU3335" s="125" t="str">
        <f>IF(NOT(AT3335=""),VLOOKUP(AT3335,[1]PSI_Category!A:B,2,0),"")</f>
        <v/>
      </c>
    </row>
    <row r="3336" spans="14:47" ht="11.4" customHeight="1" x14ac:dyDescent="0.3">
      <c r="N3336" s="128"/>
      <c r="P3336" s="177"/>
      <c r="X3336" s="178"/>
      <c r="AS3336" s="124" t="str">
        <f t="shared" si="449"/>
        <v/>
      </c>
      <c r="AT3336" s="125" t="str">
        <f t="shared" si="448"/>
        <v/>
      </c>
      <c r="AU3336" s="125" t="str">
        <f>IF(NOT(AT3336=""),VLOOKUP(AT3336,[1]PSI_Category!A:B,2,0),"")</f>
        <v/>
      </c>
    </row>
    <row r="3337" spans="14:47" ht="11.4" customHeight="1" x14ac:dyDescent="0.3">
      <c r="N3337" s="128"/>
      <c r="P3337" s="177"/>
      <c r="X3337" s="178"/>
      <c r="AS3337" s="124" t="str">
        <f t="shared" si="449"/>
        <v/>
      </c>
      <c r="AT3337" s="125" t="str">
        <f t="shared" si="448"/>
        <v/>
      </c>
      <c r="AU3337" s="125" t="str">
        <f>IF(NOT(AT3337=""),VLOOKUP(AT3337,[1]PSI_Category!A:B,2,0),"")</f>
        <v/>
      </c>
    </row>
    <row r="3338" spans="14:47" ht="11.4" customHeight="1" x14ac:dyDescent="0.3">
      <c r="N3338" s="128"/>
      <c r="P3338" s="177"/>
      <c r="X3338" s="178"/>
      <c r="AS3338" s="124" t="str">
        <f t="shared" si="449"/>
        <v/>
      </c>
      <c r="AT3338" s="125" t="str">
        <f t="shared" si="448"/>
        <v/>
      </c>
      <c r="AU3338" s="125" t="str">
        <f>IF(NOT(AT3338=""),VLOOKUP(AT3338,[1]PSI_Category!A:B,2,0),"")</f>
        <v/>
      </c>
    </row>
    <row r="3339" spans="14:47" ht="11.4" customHeight="1" x14ac:dyDescent="0.3">
      <c r="N3339" s="128"/>
      <c r="P3339" s="177"/>
      <c r="X3339" s="178"/>
      <c r="AS3339" s="124" t="str">
        <f t="shared" si="449"/>
        <v/>
      </c>
      <c r="AT3339" s="125" t="str">
        <f t="shared" si="448"/>
        <v/>
      </c>
      <c r="AU3339" s="125" t="str">
        <f>IF(NOT(AT3339=""),VLOOKUP(AT3339,[1]PSI_Category!A:B,2,0),"")</f>
        <v/>
      </c>
    </row>
    <row r="3340" spans="14:47" ht="11.4" customHeight="1" x14ac:dyDescent="0.3">
      <c r="N3340" s="128"/>
      <c r="P3340" s="177"/>
      <c r="X3340" s="178"/>
      <c r="AS3340" s="124" t="str">
        <f t="shared" si="449"/>
        <v/>
      </c>
      <c r="AT3340" s="125" t="str">
        <f t="shared" si="448"/>
        <v/>
      </c>
      <c r="AU3340" s="125" t="str">
        <f>IF(NOT(AT3340=""),VLOOKUP(AT3340,[1]PSI_Category!A:B,2,0),"")</f>
        <v/>
      </c>
    </row>
    <row r="3341" spans="14:47" ht="11.4" customHeight="1" x14ac:dyDescent="0.3">
      <c r="N3341" s="128"/>
      <c r="P3341" s="177"/>
      <c r="X3341" s="178"/>
      <c r="AS3341" s="124" t="str">
        <f t="shared" si="449"/>
        <v/>
      </c>
      <c r="AT3341" s="125" t="str">
        <f t="shared" si="448"/>
        <v/>
      </c>
      <c r="AU3341" s="125" t="str">
        <f>IF(NOT(AT3341=""),VLOOKUP(AT3341,[1]PSI_Category!A:B,2,0),"")</f>
        <v/>
      </c>
    </row>
    <row r="3342" spans="14:47" ht="11.4" customHeight="1" x14ac:dyDescent="0.3">
      <c r="N3342" s="128"/>
      <c r="P3342" s="177"/>
      <c r="X3342" s="178"/>
      <c r="AS3342" s="124" t="str">
        <f t="shared" si="449"/>
        <v/>
      </c>
      <c r="AT3342" s="125" t="str">
        <f t="shared" si="448"/>
        <v/>
      </c>
      <c r="AU3342" s="125" t="str">
        <f>IF(NOT(AT3342=""),VLOOKUP(AT3342,[1]PSI_Category!A:B,2,0),"")</f>
        <v/>
      </c>
    </row>
    <row r="3343" spans="14:47" ht="11.4" customHeight="1" x14ac:dyDescent="0.3">
      <c r="N3343" s="128"/>
      <c r="P3343" s="177"/>
      <c r="X3343" s="178"/>
      <c r="AS3343" s="124" t="str">
        <f t="shared" si="449"/>
        <v/>
      </c>
      <c r="AT3343" s="125" t="str">
        <f t="shared" si="448"/>
        <v/>
      </c>
      <c r="AU3343" s="125" t="str">
        <f>IF(NOT(AT3343=""),VLOOKUP(AT3343,[1]PSI_Category!A:B,2,0),"")</f>
        <v/>
      </c>
    </row>
    <row r="3344" spans="14:47" ht="11.4" customHeight="1" x14ac:dyDescent="0.3">
      <c r="N3344" s="128"/>
      <c r="P3344" s="177"/>
      <c r="X3344" s="178"/>
      <c r="AS3344" s="124" t="str">
        <f t="shared" si="449"/>
        <v/>
      </c>
      <c r="AT3344" s="125" t="str">
        <f t="shared" si="448"/>
        <v/>
      </c>
      <c r="AU3344" s="125" t="str">
        <f>IF(NOT(AT3344=""),VLOOKUP(AT3344,[1]PSI_Category!A:B,2,0),"")</f>
        <v/>
      </c>
    </row>
    <row r="3345" spans="14:47" ht="11.4" customHeight="1" x14ac:dyDescent="0.3">
      <c r="N3345" s="128"/>
      <c r="P3345" s="177"/>
      <c r="X3345" s="178"/>
      <c r="AS3345" s="124" t="str">
        <f t="shared" si="449"/>
        <v/>
      </c>
      <c r="AT3345" s="125" t="str">
        <f t="shared" si="448"/>
        <v/>
      </c>
      <c r="AU3345" s="125" t="str">
        <f>IF(NOT(AT3345=""),VLOOKUP(AT3345,[1]PSI_Category!A:B,2,0),"")</f>
        <v/>
      </c>
    </row>
    <row r="3346" spans="14:47" ht="11.4" customHeight="1" x14ac:dyDescent="0.3">
      <c r="N3346" s="128"/>
      <c r="P3346" s="177"/>
      <c r="X3346" s="178"/>
      <c r="AS3346" s="124" t="str">
        <f t="shared" si="449"/>
        <v/>
      </c>
      <c r="AT3346" s="125" t="str">
        <f t="shared" si="448"/>
        <v/>
      </c>
      <c r="AU3346" s="125" t="str">
        <f>IF(NOT(AT3346=""),VLOOKUP(AT3346,[1]PSI_Category!A:B,2,0),"")</f>
        <v/>
      </c>
    </row>
    <row r="3347" spans="14:47" ht="11.4" customHeight="1" x14ac:dyDescent="0.3">
      <c r="N3347" s="128"/>
      <c r="P3347" s="177"/>
      <c r="X3347" s="178"/>
      <c r="AS3347" s="124" t="str">
        <f t="shared" si="449"/>
        <v/>
      </c>
      <c r="AT3347" s="125" t="str">
        <f t="shared" si="448"/>
        <v/>
      </c>
      <c r="AU3347" s="125" t="str">
        <f>IF(NOT(AT3347=""),VLOOKUP(AT3347,[1]PSI_Category!A:B,2,0),"")</f>
        <v/>
      </c>
    </row>
    <row r="3348" spans="14:47" ht="11.4" customHeight="1" x14ac:dyDescent="0.3">
      <c r="N3348" s="128"/>
      <c r="P3348" s="177"/>
      <c r="X3348" s="178"/>
      <c r="AS3348" s="124" t="str">
        <f t="shared" si="449"/>
        <v/>
      </c>
      <c r="AT3348" s="125" t="str">
        <f t="shared" si="448"/>
        <v/>
      </c>
      <c r="AU3348" s="125" t="str">
        <f>IF(NOT(AT3348=""),VLOOKUP(AT3348,[1]PSI_Category!A:B,2,0),"")</f>
        <v/>
      </c>
    </row>
    <row r="3349" spans="14:47" ht="11.4" customHeight="1" x14ac:dyDescent="0.3">
      <c r="N3349" s="128"/>
      <c r="P3349" s="177"/>
      <c r="X3349" s="178"/>
      <c r="AS3349" s="124" t="str">
        <f t="shared" si="449"/>
        <v/>
      </c>
      <c r="AT3349" s="125" t="str">
        <f t="shared" si="448"/>
        <v/>
      </c>
      <c r="AU3349" s="125" t="str">
        <f>IF(NOT(AT3349=""),VLOOKUP(AT3349,[1]PSI_Category!A:B,2,0),"")</f>
        <v/>
      </c>
    </row>
    <row r="3350" spans="14:47" ht="11.4" customHeight="1" x14ac:dyDescent="0.3">
      <c r="N3350" s="128"/>
      <c r="P3350" s="177"/>
      <c r="X3350" s="178"/>
      <c r="AS3350" s="124" t="str">
        <f t="shared" si="449"/>
        <v/>
      </c>
      <c r="AT3350" s="125" t="str">
        <f t="shared" si="448"/>
        <v/>
      </c>
      <c r="AU3350" s="125" t="str">
        <f>IF(NOT(AT3350=""),VLOOKUP(AT3350,[1]PSI_Category!A:B,2,0),"")</f>
        <v/>
      </c>
    </row>
    <row r="3351" spans="14:47" ht="11.4" customHeight="1" x14ac:dyDescent="0.3">
      <c r="N3351" s="128"/>
      <c r="P3351" s="177"/>
      <c r="X3351" s="178"/>
      <c r="AS3351" s="124" t="str">
        <f t="shared" si="449"/>
        <v/>
      </c>
      <c r="AT3351" s="125" t="str">
        <f t="shared" si="448"/>
        <v/>
      </c>
      <c r="AU3351" s="125" t="str">
        <f>IF(NOT(AT3351=""),VLOOKUP(AT3351,[1]PSI_Category!A:B,2,0),"")</f>
        <v/>
      </c>
    </row>
    <row r="3352" spans="14:47" ht="11.4" customHeight="1" x14ac:dyDescent="0.3">
      <c r="N3352" s="128"/>
      <c r="P3352" s="177"/>
      <c r="X3352" s="178"/>
      <c r="AS3352" s="124" t="str">
        <f t="shared" si="449"/>
        <v/>
      </c>
      <c r="AT3352" s="125" t="str">
        <f t="shared" si="448"/>
        <v/>
      </c>
      <c r="AU3352" s="125" t="str">
        <f>IF(NOT(AT3352=""),VLOOKUP(AT3352,[1]PSI_Category!A:B,2,0),"")</f>
        <v/>
      </c>
    </row>
    <row r="3353" spans="14:47" ht="11.4" customHeight="1" x14ac:dyDescent="0.3">
      <c r="N3353" s="128"/>
      <c r="P3353" s="177"/>
      <c r="X3353" s="178"/>
      <c r="AS3353" s="124" t="str">
        <f t="shared" si="449"/>
        <v/>
      </c>
      <c r="AT3353" s="125" t="str">
        <f t="shared" si="448"/>
        <v/>
      </c>
      <c r="AU3353" s="125" t="str">
        <f>IF(NOT(AT3353=""),VLOOKUP(AT3353,[1]PSI_Category!A:B,2,0),"")</f>
        <v/>
      </c>
    </row>
    <row r="3354" spans="14:47" ht="11.4" customHeight="1" x14ac:dyDescent="0.3">
      <c r="N3354" s="128"/>
      <c r="P3354" s="177"/>
      <c r="X3354" s="178"/>
      <c r="AS3354" s="124" t="str">
        <f t="shared" si="449"/>
        <v/>
      </c>
      <c r="AT3354" s="125" t="str">
        <f t="shared" si="448"/>
        <v/>
      </c>
      <c r="AU3354" s="125" t="str">
        <f>IF(NOT(AT3354=""),VLOOKUP(AT3354,[1]PSI_Category!A:B,2,0),"")</f>
        <v/>
      </c>
    </row>
    <row r="3355" spans="14:47" ht="11.4" customHeight="1" x14ac:dyDescent="0.3">
      <c r="N3355" s="128"/>
      <c r="P3355" s="177"/>
      <c r="X3355" s="178"/>
      <c r="AS3355" s="124" t="str">
        <f t="shared" si="449"/>
        <v/>
      </c>
      <c r="AT3355" s="125" t="str">
        <f t="shared" si="448"/>
        <v/>
      </c>
      <c r="AU3355" s="125" t="str">
        <f>IF(NOT(AT3355=""),VLOOKUP(AT3355,[1]PSI_Category!A:B,2,0),"")</f>
        <v/>
      </c>
    </row>
    <row r="3356" spans="14:47" ht="11.4" customHeight="1" x14ac:dyDescent="0.3">
      <c r="N3356" s="128"/>
      <c r="P3356" s="177"/>
      <c r="X3356" s="178"/>
      <c r="AS3356" s="124" t="str">
        <f t="shared" si="449"/>
        <v/>
      </c>
      <c r="AT3356" s="125" t="str">
        <f t="shared" si="448"/>
        <v/>
      </c>
      <c r="AU3356" s="125" t="str">
        <f>IF(NOT(AT3356=""),VLOOKUP(AT3356,[1]PSI_Category!A:B,2,0),"")</f>
        <v/>
      </c>
    </row>
    <row r="3357" spans="14:47" ht="11.4" customHeight="1" x14ac:dyDescent="0.3">
      <c r="N3357" s="128"/>
      <c r="P3357" s="177"/>
      <c r="X3357" s="178"/>
      <c r="AS3357" s="124" t="str">
        <f t="shared" si="449"/>
        <v/>
      </c>
      <c r="AT3357" s="125" t="str">
        <f t="shared" si="448"/>
        <v/>
      </c>
      <c r="AU3357" s="125" t="str">
        <f>IF(NOT(AT3357=""),VLOOKUP(AT3357,[1]PSI_Category!A:B,2,0),"")</f>
        <v/>
      </c>
    </row>
    <row r="3358" spans="14:47" ht="11.4" customHeight="1" x14ac:dyDescent="0.3">
      <c r="N3358" s="128"/>
      <c r="P3358" s="177"/>
      <c r="X3358" s="178"/>
      <c r="AS3358" s="124" t="str">
        <f t="shared" si="449"/>
        <v/>
      </c>
      <c r="AT3358" s="125" t="str">
        <f t="shared" si="448"/>
        <v/>
      </c>
      <c r="AU3358" s="125" t="str">
        <f>IF(NOT(AT3358=""),VLOOKUP(AT3358,[1]PSI_Category!A:B,2,0),"")</f>
        <v/>
      </c>
    </row>
    <row r="3359" spans="14:47" ht="11.4" customHeight="1" x14ac:dyDescent="0.3">
      <c r="N3359" s="128"/>
      <c r="P3359" s="177"/>
      <c r="X3359" s="178"/>
      <c r="AS3359" s="124" t="str">
        <f t="shared" si="449"/>
        <v/>
      </c>
      <c r="AT3359" s="125" t="str">
        <f t="shared" si="448"/>
        <v/>
      </c>
      <c r="AU3359" s="125" t="str">
        <f>IF(NOT(AT3359=""),VLOOKUP(AT3359,[1]PSI_Category!A:B,2,0),"")</f>
        <v/>
      </c>
    </row>
    <row r="3360" spans="14:47" ht="11.4" customHeight="1" x14ac:dyDescent="0.3">
      <c r="N3360" s="128"/>
      <c r="P3360" s="177"/>
      <c r="X3360" s="178"/>
      <c r="AS3360" s="124" t="str">
        <f t="shared" si="449"/>
        <v/>
      </c>
      <c r="AT3360" s="125" t="str">
        <f t="shared" si="448"/>
        <v/>
      </c>
      <c r="AU3360" s="125" t="str">
        <f>IF(NOT(AT3360=""),VLOOKUP(AT3360,[1]PSI_Category!A:B,2,0),"")</f>
        <v/>
      </c>
    </row>
    <row r="3361" spans="14:47" ht="11.4" customHeight="1" x14ac:dyDescent="0.3">
      <c r="N3361" s="128"/>
      <c r="P3361" s="177"/>
      <c r="X3361" s="178"/>
      <c r="AS3361" s="124" t="str">
        <f t="shared" si="449"/>
        <v/>
      </c>
      <c r="AT3361" s="125" t="str">
        <f t="shared" si="448"/>
        <v/>
      </c>
      <c r="AU3361" s="125" t="str">
        <f>IF(NOT(AT3361=""),VLOOKUP(AT3361,[1]PSI_Category!A:B,2,0),"")</f>
        <v/>
      </c>
    </row>
    <row r="3362" spans="14:47" ht="11.4" customHeight="1" x14ac:dyDescent="0.3">
      <c r="N3362" s="128"/>
      <c r="P3362" s="177"/>
      <c r="X3362" s="178"/>
      <c r="AS3362" s="124" t="str">
        <f t="shared" si="449"/>
        <v/>
      </c>
      <c r="AT3362" s="125" t="str">
        <f t="shared" si="448"/>
        <v/>
      </c>
      <c r="AU3362" s="125" t="str">
        <f>IF(NOT(AT3362=""),VLOOKUP(AT3362,[1]PSI_Category!A:B,2,0),"")</f>
        <v/>
      </c>
    </row>
    <row r="3363" spans="14:47" ht="11.4" customHeight="1" x14ac:dyDescent="0.3">
      <c r="N3363" s="128"/>
      <c r="P3363" s="177"/>
      <c r="X3363" s="178"/>
      <c r="AS3363" s="124" t="str">
        <f t="shared" si="449"/>
        <v/>
      </c>
      <c r="AT3363" s="125" t="str">
        <f t="shared" si="448"/>
        <v/>
      </c>
      <c r="AU3363" s="125" t="str">
        <f>IF(NOT(AT3363=""),VLOOKUP(AT3363,[1]PSI_Category!A:B,2,0),"")</f>
        <v/>
      </c>
    </row>
    <row r="3364" spans="14:47" ht="11.4" customHeight="1" x14ac:dyDescent="0.3">
      <c r="N3364" s="128"/>
      <c r="P3364" s="177"/>
      <c r="X3364" s="178"/>
      <c r="AS3364" s="124" t="str">
        <f t="shared" si="449"/>
        <v/>
      </c>
      <c r="AT3364" s="125" t="str">
        <f t="shared" si="448"/>
        <v/>
      </c>
      <c r="AU3364" s="125" t="str">
        <f>IF(NOT(AT3364=""),VLOOKUP(AT3364,[1]PSI_Category!A:B,2,0),"")</f>
        <v/>
      </c>
    </row>
    <row r="3365" spans="14:47" ht="11.4" customHeight="1" x14ac:dyDescent="0.3">
      <c r="N3365" s="128"/>
      <c r="P3365" s="177"/>
      <c r="X3365" s="178"/>
      <c r="AS3365" s="124" t="str">
        <f t="shared" si="449"/>
        <v/>
      </c>
      <c r="AT3365" s="125" t="str">
        <f t="shared" si="448"/>
        <v/>
      </c>
      <c r="AU3365" s="125" t="str">
        <f>IF(NOT(AT3365=""),VLOOKUP(AT3365,[1]PSI_Category!A:B,2,0),"")</f>
        <v/>
      </c>
    </row>
    <row r="3366" spans="14:47" ht="11.4" customHeight="1" x14ac:dyDescent="0.3">
      <c r="N3366" s="128"/>
      <c r="P3366" s="177"/>
      <c r="X3366" s="178"/>
      <c r="AS3366" s="124" t="str">
        <f t="shared" si="449"/>
        <v/>
      </c>
      <c r="AT3366" s="125" t="str">
        <f t="shared" si="448"/>
        <v/>
      </c>
      <c r="AU3366" s="125" t="str">
        <f>IF(NOT(AT3366=""),VLOOKUP(AT3366,[1]PSI_Category!A:B,2,0),"")</f>
        <v/>
      </c>
    </row>
    <row r="3367" spans="14:47" ht="11.4" customHeight="1" x14ac:dyDescent="0.3">
      <c r="N3367" s="128"/>
      <c r="P3367" s="177"/>
      <c r="X3367" s="178"/>
      <c r="AS3367" s="124" t="str">
        <f t="shared" si="449"/>
        <v/>
      </c>
      <c r="AT3367" s="125" t="str">
        <f t="shared" si="448"/>
        <v/>
      </c>
      <c r="AU3367" s="125" t="str">
        <f>IF(NOT(AT3367=""),VLOOKUP(AT3367,[1]PSI_Category!A:B,2,0),"")</f>
        <v/>
      </c>
    </row>
    <row r="3368" spans="14:47" ht="11.4" customHeight="1" x14ac:dyDescent="0.3">
      <c r="N3368" s="128"/>
      <c r="P3368" s="177"/>
      <c r="X3368" s="178"/>
      <c r="AS3368" s="124" t="str">
        <f t="shared" si="449"/>
        <v/>
      </c>
      <c r="AT3368" s="125" t="str">
        <f t="shared" si="448"/>
        <v/>
      </c>
      <c r="AU3368" s="125" t="str">
        <f>IF(NOT(AT3368=""),VLOOKUP(AT3368,[1]PSI_Category!A:B,2,0),"")</f>
        <v/>
      </c>
    </row>
    <row r="3369" spans="14:47" ht="11.4" customHeight="1" x14ac:dyDescent="0.3">
      <c r="N3369" s="128"/>
      <c r="P3369" s="177"/>
      <c r="X3369" s="178"/>
      <c r="AS3369" s="124" t="str">
        <f t="shared" si="449"/>
        <v/>
      </c>
      <c r="AT3369" s="125" t="str">
        <f t="shared" si="448"/>
        <v/>
      </c>
      <c r="AU3369" s="125" t="str">
        <f>IF(NOT(AT3369=""),VLOOKUP(AT3369,[1]PSI_Category!A:B,2,0),"")</f>
        <v/>
      </c>
    </row>
    <row r="3370" spans="14:47" ht="11.4" customHeight="1" x14ac:dyDescent="0.3">
      <c r="N3370" s="128"/>
      <c r="P3370" s="177"/>
      <c r="X3370" s="178"/>
      <c r="AS3370" s="124" t="str">
        <f t="shared" si="449"/>
        <v/>
      </c>
      <c r="AT3370" s="125" t="str">
        <f t="shared" si="448"/>
        <v/>
      </c>
      <c r="AU3370" s="125" t="str">
        <f>IF(NOT(AT3370=""),VLOOKUP(AT3370,[1]PSI_Category!A:B,2,0),"")</f>
        <v/>
      </c>
    </row>
    <row r="3371" spans="14:47" ht="11.4" customHeight="1" x14ac:dyDescent="0.3">
      <c r="N3371" s="128"/>
      <c r="P3371" s="177"/>
      <c r="X3371" s="178"/>
      <c r="AS3371" s="124" t="str">
        <f t="shared" si="449"/>
        <v/>
      </c>
      <c r="AT3371" s="125" t="str">
        <f t="shared" si="448"/>
        <v/>
      </c>
      <c r="AU3371" s="125" t="str">
        <f>IF(NOT(AT3371=""),VLOOKUP(AT3371,[1]PSI_Category!A:B,2,0),"")</f>
        <v/>
      </c>
    </row>
    <row r="3372" spans="14:47" ht="11.4" customHeight="1" x14ac:dyDescent="0.3">
      <c r="N3372" s="128"/>
      <c r="P3372" s="177"/>
      <c r="X3372" s="178"/>
      <c r="AS3372" s="124" t="str">
        <f t="shared" si="449"/>
        <v/>
      </c>
      <c r="AT3372" s="125" t="str">
        <f t="shared" si="448"/>
        <v/>
      </c>
      <c r="AU3372" s="125" t="str">
        <f>IF(NOT(AT3372=""),VLOOKUP(AT3372,[1]PSI_Category!A:B,2,0),"")</f>
        <v/>
      </c>
    </row>
    <row r="3373" spans="14:47" ht="11.4" customHeight="1" x14ac:dyDescent="0.3">
      <c r="N3373" s="128"/>
      <c r="P3373" s="177"/>
      <c r="X3373" s="178"/>
      <c r="AS3373" s="124" t="str">
        <f t="shared" si="449"/>
        <v/>
      </c>
      <c r="AT3373" s="125" t="str">
        <f t="shared" si="448"/>
        <v/>
      </c>
      <c r="AU3373" s="125" t="str">
        <f>IF(NOT(AT3373=""),VLOOKUP(AT3373,[1]PSI_Category!A:B,2,0),"")</f>
        <v/>
      </c>
    </row>
    <row r="3374" spans="14:47" ht="11.4" customHeight="1" x14ac:dyDescent="0.3">
      <c r="N3374" s="128"/>
      <c r="P3374" s="177"/>
      <c r="X3374" s="178"/>
      <c r="AS3374" s="124" t="str">
        <f t="shared" si="449"/>
        <v/>
      </c>
      <c r="AT3374" s="125" t="str">
        <f t="shared" si="448"/>
        <v/>
      </c>
      <c r="AU3374" s="125" t="str">
        <f>IF(NOT(AT3374=""),VLOOKUP(AT3374,[1]PSI_Category!A:B,2,0),"")</f>
        <v/>
      </c>
    </row>
    <row r="3375" spans="14:47" ht="11.4" customHeight="1" x14ac:dyDescent="0.3">
      <c r="N3375" s="128"/>
      <c r="P3375" s="177"/>
      <c r="X3375" s="178"/>
      <c r="AS3375" s="124" t="str">
        <f t="shared" si="449"/>
        <v/>
      </c>
      <c r="AT3375" s="125" t="str">
        <f t="shared" si="448"/>
        <v/>
      </c>
      <c r="AU3375" s="125" t="str">
        <f>IF(NOT(AT3375=""),VLOOKUP(AT3375,[1]PSI_Category!A:B,2,0),"")</f>
        <v/>
      </c>
    </row>
    <row r="3376" spans="14:47" ht="11.4" customHeight="1" x14ac:dyDescent="0.3">
      <c r="N3376" s="128"/>
      <c r="P3376" s="177"/>
      <c r="X3376" s="178"/>
      <c r="AS3376" s="124" t="str">
        <f t="shared" si="449"/>
        <v/>
      </c>
      <c r="AT3376" s="125" t="str">
        <f t="shared" si="448"/>
        <v/>
      </c>
      <c r="AU3376" s="125" t="str">
        <f>IF(NOT(AT3376=""),VLOOKUP(AT3376,[1]PSI_Category!A:B,2,0),"")</f>
        <v/>
      </c>
    </row>
    <row r="3377" spans="14:47" ht="11.4" customHeight="1" x14ac:dyDescent="0.3">
      <c r="N3377" s="128"/>
      <c r="P3377" s="177"/>
      <c r="X3377" s="178"/>
      <c r="AS3377" s="124" t="str">
        <f t="shared" si="449"/>
        <v/>
      </c>
      <c r="AT3377" s="125" t="str">
        <f t="shared" ref="AT3377:AT3440" si="450">IFERROR(TRIM(M3377),"")</f>
        <v/>
      </c>
      <c r="AU3377" s="125" t="str">
        <f>IF(NOT(AT3377=""),VLOOKUP(AT3377,[1]PSI_Category!A:B,2,0),"")</f>
        <v/>
      </c>
    </row>
    <row r="3378" spans="14:47" ht="11.4" customHeight="1" x14ac:dyDescent="0.3">
      <c r="N3378" s="128"/>
      <c r="P3378" s="177"/>
      <c r="X3378" s="178"/>
      <c r="AS3378" s="124" t="str">
        <f t="shared" si="449"/>
        <v/>
      </c>
      <c r="AT3378" s="125" t="str">
        <f t="shared" si="450"/>
        <v/>
      </c>
      <c r="AU3378" s="125" t="str">
        <f>IF(NOT(AT3378=""),VLOOKUP(AT3378,[1]PSI_Category!A:B,2,0),"")</f>
        <v/>
      </c>
    </row>
    <row r="3379" spans="14:47" ht="11.4" customHeight="1" x14ac:dyDescent="0.3">
      <c r="N3379" s="128"/>
      <c r="P3379" s="177"/>
      <c r="X3379" s="178"/>
      <c r="AS3379" s="124" t="str">
        <f t="shared" si="449"/>
        <v/>
      </c>
      <c r="AT3379" s="125" t="str">
        <f t="shared" si="450"/>
        <v/>
      </c>
      <c r="AU3379" s="125" t="str">
        <f>IF(NOT(AT3379=""),VLOOKUP(AT3379,[1]PSI_Category!A:B,2,0),"")</f>
        <v/>
      </c>
    </row>
    <row r="3380" spans="14:47" ht="11.4" customHeight="1" x14ac:dyDescent="0.3">
      <c r="N3380" s="128"/>
      <c r="P3380" s="177"/>
      <c r="X3380" s="178"/>
      <c r="AS3380" s="124" t="str">
        <f t="shared" si="449"/>
        <v/>
      </c>
      <c r="AT3380" s="125" t="str">
        <f t="shared" si="450"/>
        <v/>
      </c>
      <c r="AU3380" s="125" t="str">
        <f>IF(NOT(AT3380=""),VLOOKUP(AT3380,[1]PSI_Category!A:B,2,0),"")</f>
        <v/>
      </c>
    </row>
    <row r="3381" spans="14:47" ht="11.4" customHeight="1" x14ac:dyDescent="0.3">
      <c r="N3381" s="128"/>
      <c r="P3381" s="177"/>
      <c r="X3381" s="178"/>
      <c r="AS3381" s="124" t="str">
        <f t="shared" si="449"/>
        <v/>
      </c>
      <c r="AT3381" s="125" t="str">
        <f t="shared" si="450"/>
        <v/>
      </c>
      <c r="AU3381" s="125" t="str">
        <f>IF(NOT(AT3381=""),VLOOKUP(AT3381,[1]PSI_Category!A:B,2,0),"")</f>
        <v/>
      </c>
    </row>
    <row r="3382" spans="14:47" ht="11.4" customHeight="1" x14ac:dyDescent="0.3">
      <c r="N3382" s="128"/>
      <c r="P3382" s="177"/>
      <c r="X3382" s="178"/>
      <c r="AS3382" s="124" t="str">
        <f t="shared" si="449"/>
        <v/>
      </c>
      <c r="AT3382" s="125" t="str">
        <f t="shared" si="450"/>
        <v/>
      </c>
      <c r="AU3382" s="125" t="str">
        <f>IF(NOT(AT3382=""),VLOOKUP(AT3382,[1]PSI_Category!A:B,2,0),"")</f>
        <v/>
      </c>
    </row>
    <row r="3383" spans="14:47" ht="11.4" customHeight="1" x14ac:dyDescent="0.3">
      <c r="N3383" s="128"/>
      <c r="P3383" s="177"/>
      <c r="X3383" s="178"/>
      <c r="AS3383" s="124" t="str">
        <f t="shared" si="449"/>
        <v/>
      </c>
      <c r="AT3383" s="125" t="str">
        <f t="shared" si="450"/>
        <v/>
      </c>
      <c r="AU3383" s="125" t="str">
        <f>IF(NOT(AT3383=""),VLOOKUP(AT3383,[1]PSI_Category!A:B,2,0),"")</f>
        <v/>
      </c>
    </row>
    <row r="3384" spans="14:47" ht="11.4" customHeight="1" x14ac:dyDescent="0.3">
      <c r="N3384" s="128"/>
      <c r="P3384" s="177"/>
      <c r="X3384" s="178"/>
      <c r="AS3384" s="124" t="str">
        <f t="shared" si="449"/>
        <v/>
      </c>
      <c r="AT3384" s="125" t="str">
        <f t="shared" si="450"/>
        <v/>
      </c>
      <c r="AU3384" s="125" t="str">
        <f>IF(NOT(AT3384=""),VLOOKUP(AT3384,[1]PSI_Category!A:B,2,0),"")</f>
        <v/>
      </c>
    </row>
    <row r="3385" spans="14:47" ht="11.4" customHeight="1" x14ac:dyDescent="0.3">
      <c r="N3385" s="128"/>
      <c r="P3385" s="177"/>
      <c r="X3385" s="178"/>
      <c r="AS3385" s="124" t="str">
        <f t="shared" si="449"/>
        <v/>
      </c>
      <c r="AT3385" s="125" t="str">
        <f t="shared" si="450"/>
        <v/>
      </c>
      <c r="AU3385" s="125" t="str">
        <f>IF(NOT(AT3385=""),VLOOKUP(AT3385,[1]PSI_Category!A:B,2,0),"")</f>
        <v/>
      </c>
    </row>
    <row r="3386" spans="14:47" ht="11.4" customHeight="1" x14ac:dyDescent="0.3">
      <c r="N3386" s="128"/>
      <c r="P3386" s="177"/>
      <c r="X3386" s="178"/>
      <c r="AS3386" s="124" t="str">
        <f t="shared" si="449"/>
        <v/>
      </c>
      <c r="AT3386" s="125" t="str">
        <f t="shared" si="450"/>
        <v/>
      </c>
      <c r="AU3386" s="125" t="str">
        <f>IF(NOT(AT3386=""),VLOOKUP(AT3386,[1]PSI_Category!A:B,2,0),"")</f>
        <v/>
      </c>
    </row>
    <row r="3387" spans="14:47" ht="11.4" customHeight="1" x14ac:dyDescent="0.3">
      <c r="N3387" s="128"/>
      <c r="P3387" s="177"/>
      <c r="X3387" s="178"/>
      <c r="AS3387" s="124" t="str">
        <f t="shared" si="449"/>
        <v/>
      </c>
      <c r="AT3387" s="125" t="str">
        <f t="shared" si="450"/>
        <v/>
      </c>
      <c r="AU3387" s="125" t="str">
        <f>IF(NOT(AT3387=""),VLOOKUP(AT3387,[1]PSI_Category!A:B,2,0),"")</f>
        <v/>
      </c>
    </row>
    <row r="3388" spans="14:47" ht="11.4" customHeight="1" x14ac:dyDescent="0.3">
      <c r="N3388" s="128"/>
      <c r="P3388" s="177"/>
      <c r="X3388" s="178"/>
      <c r="AS3388" s="124" t="str">
        <f t="shared" si="449"/>
        <v/>
      </c>
      <c r="AT3388" s="125" t="str">
        <f t="shared" si="450"/>
        <v/>
      </c>
      <c r="AU3388" s="125" t="str">
        <f>IF(NOT(AT3388=""),VLOOKUP(AT3388,[1]PSI_Category!A:B,2,0),"")</f>
        <v/>
      </c>
    </row>
    <row r="3389" spans="14:47" ht="11.4" customHeight="1" x14ac:dyDescent="0.3">
      <c r="N3389" s="128"/>
      <c r="P3389" s="177"/>
      <c r="X3389" s="178"/>
      <c r="AS3389" s="124" t="str">
        <f t="shared" si="449"/>
        <v/>
      </c>
      <c r="AT3389" s="125" t="str">
        <f t="shared" si="450"/>
        <v/>
      </c>
      <c r="AU3389" s="125" t="str">
        <f>IF(NOT(AT3389=""),VLOOKUP(AT3389,[1]PSI_Category!A:B,2,0),"")</f>
        <v/>
      </c>
    </row>
    <row r="3390" spans="14:47" ht="11.4" customHeight="1" x14ac:dyDescent="0.3">
      <c r="N3390" s="128"/>
      <c r="P3390" s="177"/>
      <c r="X3390" s="178"/>
      <c r="AS3390" s="124" t="str">
        <f t="shared" si="449"/>
        <v/>
      </c>
      <c r="AT3390" s="125" t="str">
        <f t="shared" si="450"/>
        <v/>
      </c>
      <c r="AU3390" s="125" t="str">
        <f>IF(NOT(AT3390=""),VLOOKUP(AT3390,[1]PSI_Category!A:B,2,0),"")</f>
        <v/>
      </c>
    </row>
    <row r="3391" spans="14:47" ht="11.4" customHeight="1" x14ac:dyDescent="0.3">
      <c r="N3391" s="128"/>
      <c r="P3391" s="177"/>
      <c r="X3391" s="178"/>
      <c r="AS3391" s="124" t="str">
        <f t="shared" si="449"/>
        <v/>
      </c>
      <c r="AT3391" s="125" t="str">
        <f t="shared" si="450"/>
        <v/>
      </c>
      <c r="AU3391" s="125" t="str">
        <f>IF(NOT(AT3391=""),VLOOKUP(AT3391,[1]PSI_Category!A:B,2,0),"")</f>
        <v/>
      </c>
    </row>
    <row r="3392" spans="14:47" ht="11.4" customHeight="1" x14ac:dyDescent="0.3">
      <c r="N3392" s="128"/>
      <c r="P3392" s="177"/>
      <c r="X3392" s="178"/>
      <c r="AS3392" s="124" t="str">
        <f t="shared" si="449"/>
        <v/>
      </c>
      <c r="AT3392" s="125" t="str">
        <f t="shared" si="450"/>
        <v/>
      </c>
      <c r="AU3392" s="125" t="str">
        <f>IF(NOT(AT3392=""),VLOOKUP(AT3392,[1]PSI_Category!A:B,2,0),"")</f>
        <v/>
      </c>
    </row>
    <row r="3393" spans="14:47" ht="11.4" customHeight="1" x14ac:dyDescent="0.3">
      <c r="N3393" s="128"/>
      <c r="P3393" s="177"/>
      <c r="X3393" s="178"/>
      <c r="AS3393" s="124" t="str">
        <f t="shared" si="449"/>
        <v/>
      </c>
      <c r="AT3393" s="125" t="str">
        <f t="shared" si="450"/>
        <v/>
      </c>
      <c r="AU3393" s="125" t="str">
        <f>IF(NOT(AT3393=""),VLOOKUP(AT3393,[1]PSI_Category!A:B,2,0),"")</f>
        <v/>
      </c>
    </row>
    <row r="3394" spans="14:47" ht="11.4" customHeight="1" x14ac:dyDescent="0.3">
      <c r="N3394" s="128"/>
      <c r="P3394" s="177"/>
      <c r="X3394" s="178"/>
      <c r="AS3394" s="124" t="str">
        <f t="shared" si="449"/>
        <v/>
      </c>
      <c r="AT3394" s="125" t="str">
        <f t="shared" si="450"/>
        <v/>
      </c>
      <c r="AU3394" s="125" t="str">
        <f>IF(NOT(AT3394=""),VLOOKUP(AT3394,[1]PSI_Category!A:B,2,0),"")</f>
        <v/>
      </c>
    </row>
    <row r="3395" spans="14:47" ht="11.4" customHeight="1" x14ac:dyDescent="0.3">
      <c r="N3395" s="128"/>
      <c r="P3395" s="177"/>
      <c r="X3395" s="178"/>
      <c r="AS3395" s="124" t="str">
        <f t="shared" si="449"/>
        <v/>
      </c>
      <c r="AT3395" s="125" t="str">
        <f t="shared" si="450"/>
        <v/>
      </c>
      <c r="AU3395" s="125" t="str">
        <f>IF(NOT(AT3395=""),VLOOKUP(AT3395,[1]PSI_Category!A:B,2,0),"")</f>
        <v/>
      </c>
    </row>
    <row r="3396" spans="14:47" ht="11.4" customHeight="1" x14ac:dyDescent="0.3">
      <c r="N3396" s="128"/>
      <c r="P3396" s="177"/>
      <c r="X3396" s="178"/>
      <c r="AS3396" s="124" t="str">
        <f t="shared" si="449"/>
        <v/>
      </c>
      <c r="AT3396" s="125" t="str">
        <f t="shared" si="450"/>
        <v/>
      </c>
      <c r="AU3396" s="125" t="str">
        <f>IF(NOT(AT3396=""),VLOOKUP(AT3396,[1]PSI_Category!A:B,2,0),"")</f>
        <v/>
      </c>
    </row>
    <row r="3397" spans="14:47" ht="11.4" customHeight="1" x14ac:dyDescent="0.3">
      <c r="N3397" s="128"/>
      <c r="P3397" s="177"/>
      <c r="X3397" s="178"/>
      <c r="AS3397" s="124" t="str">
        <f t="shared" si="449"/>
        <v/>
      </c>
      <c r="AT3397" s="125" t="str">
        <f t="shared" si="450"/>
        <v/>
      </c>
      <c r="AU3397" s="125" t="str">
        <f>IF(NOT(AT3397=""),VLOOKUP(AT3397,[1]PSI_Category!A:B,2,0),"")</f>
        <v/>
      </c>
    </row>
    <row r="3398" spans="14:47" ht="11.4" customHeight="1" x14ac:dyDescent="0.3">
      <c r="N3398" s="128"/>
      <c r="P3398" s="177"/>
      <c r="X3398" s="178"/>
      <c r="AS3398" s="124" t="str">
        <f t="shared" ref="AS3398:AS3461" si="451">LEFT(V3398,3)</f>
        <v/>
      </c>
      <c r="AT3398" s="125" t="str">
        <f t="shared" si="450"/>
        <v/>
      </c>
      <c r="AU3398" s="125" t="str">
        <f>IF(NOT(AT3398=""),VLOOKUP(AT3398,[1]PSI_Category!A:B,2,0),"")</f>
        <v/>
      </c>
    </row>
    <row r="3399" spans="14:47" ht="11.4" customHeight="1" x14ac:dyDescent="0.3">
      <c r="N3399" s="128"/>
      <c r="P3399" s="177"/>
      <c r="X3399" s="178"/>
      <c r="AS3399" s="124" t="str">
        <f t="shared" si="451"/>
        <v/>
      </c>
      <c r="AT3399" s="125" t="str">
        <f t="shared" si="450"/>
        <v/>
      </c>
      <c r="AU3399" s="125" t="str">
        <f>IF(NOT(AT3399=""),VLOOKUP(AT3399,[1]PSI_Category!A:B,2,0),"")</f>
        <v/>
      </c>
    </row>
    <row r="3400" spans="14:47" ht="11.4" customHeight="1" x14ac:dyDescent="0.3">
      <c r="N3400" s="128"/>
      <c r="P3400" s="177"/>
      <c r="X3400" s="178"/>
      <c r="AS3400" s="124" t="str">
        <f t="shared" si="451"/>
        <v/>
      </c>
      <c r="AT3400" s="125" t="str">
        <f t="shared" si="450"/>
        <v/>
      </c>
      <c r="AU3400" s="125" t="str">
        <f>IF(NOT(AT3400=""),VLOOKUP(AT3400,[1]PSI_Category!A:B,2,0),"")</f>
        <v/>
      </c>
    </row>
    <row r="3401" spans="14:47" ht="11.4" customHeight="1" x14ac:dyDescent="0.3">
      <c r="N3401" s="128"/>
      <c r="P3401" s="177"/>
      <c r="X3401" s="178"/>
      <c r="AS3401" s="124" t="str">
        <f t="shared" si="451"/>
        <v/>
      </c>
      <c r="AT3401" s="125" t="str">
        <f t="shared" si="450"/>
        <v/>
      </c>
      <c r="AU3401" s="125" t="str">
        <f>IF(NOT(AT3401=""),VLOOKUP(AT3401,[1]PSI_Category!A:B,2,0),"")</f>
        <v/>
      </c>
    </row>
    <row r="3402" spans="14:47" ht="11.4" customHeight="1" x14ac:dyDescent="0.3">
      <c r="N3402" s="128"/>
      <c r="P3402" s="177"/>
      <c r="X3402" s="178"/>
      <c r="AS3402" s="124" t="str">
        <f t="shared" si="451"/>
        <v/>
      </c>
      <c r="AT3402" s="125" t="str">
        <f t="shared" si="450"/>
        <v/>
      </c>
      <c r="AU3402" s="125" t="str">
        <f>IF(NOT(AT3402=""),VLOOKUP(AT3402,[1]PSI_Category!A:B,2,0),"")</f>
        <v/>
      </c>
    </row>
    <row r="3403" spans="14:47" ht="11.4" customHeight="1" x14ac:dyDescent="0.3">
      <c r="N3403" s="128"/>
      <c r="P3403" s="177"/>
      <c r="X3403" s="178"/>
      <c r="AS3403" s="124" t="str">
        <f t="shared" si="451"/>
        <v/>
      </c>
      <c r="AT3403" s="125" t="str">
        <f t="shared" si="450"/>
        <v/>
      </c>
      <c r="AU3403" s="125" t="str">
        <f>IF(NOT(AT3403=""),VLOOKUP(AT3403,[1]PSI_Category!A:B,2,0),"")</f>
        <v/>
      </c>
    </row>
    <row r="3404" spans="14:47" ht="11.4" customHeight="1" x14ac:dyDescent="0.3">
      <c r="N3404" s="128"/>
      <c r="P3404" s="177"/>
      <c r="X3404" s="178"/>
      <c r="AS3404" s="124" t="str">
        <f t="shared" si="451"/>
        <v/>
      </c>
      <c r="AT3404" s="125" t="str">
        <f t="shared" si="450"/>
        <v/>
      </c>
      <c r="AU3404" s="125" t="str">
        <f>IF(NOT(AT3404=""),VLOOKUP(AT3404,[1]PSI_Category!A:B,2,0),"")</f>
        <v/>
      </c>
    </row>
    <row r="3405" spans="14:47" ht="11.4" customHeight="1" x14ac:dyDescent="0.3">
      <c r="N3405" s="128"/>
      <c r="P3405" s="177"/>
      <c r="X3405" s="178"/>
      <c r="AS3405" s="124" t="str">
        <f t="shared" si="451"/>
        <v/>
      </c>
      <c r="AT3405" s="125" t="str">
        <f t="shared" si="450"/>
        <v/>
      </c>
      <c r="AU3405" s="125" t="str">
        <f>IF(NOT(AT3405=""),VLOOKUP(AT3405,[1]PSI_Category!A:B,2,0),"")</f>
        <v/>
      </c>
    </row>
    <row r="3406" spans="14:47" ht="11.4" customHeight="1" x14ac:dyDescent="0.3">
      <c r="N3406" s="128"/>
      <c r="P3406" s="177"/>
      <c r="X3406" s="178"/>
      <c r="AS3406" s="124" t="str">
        <f t="shared" si="451"/>
        <v/>
      </c>
      <c r="AT3406" s="125" t="str">
        <f t="shared" si="450"/>
        <v/>
      </c>
      <c r="AU3406" s="125" t="str">
        <f>IF(NOT(AT3406=""),VLOOKUP(AT3406,[1]PSI_Category!A:B,2,0),"")</f>
        <v/>
      </c>
    </row>
    <row r="3407" spans="14:47" ht="11.4" customHeight="1" x14ac:dyDescent="0.3">
      <c r="N3407" s="128"/>
      <c r="P3407" s="177"/>
      <c r="X3407" s="178"/>
      <c r="AS3407" s="124" t="str">
        <f t="shared" si="451"/>
        <v/>
      </c>
      <c r="AT3407" s="125" t="str">
        <f t="shared" si="450"/>
        <v/>
      </c>
      <c r="AU3407" s="125" t="str">
        <f>IF(NOT(AT3407=""),VLOOKUP(AT3407,[1]PSI_Category!A:B,2,0),"")</f>
        <v/>
      </c>
    </row>
    <row r="3408" spans="14:47" ht="11.4" customHeight="1" x14ac:dyDescent="0.3">
      <c r="N3408" s="128"/>
      <c r="P3408" s="177"/>
      <c r="X3408" s="178"/>
      <c r="AS3408" s="124" t="str">
        <f t="shared" si="451"/>
        <v/>
      </c>
      <c r="AT3408" s="125" t="str">
        <f t="shared" si="450"/>
        <v/>
      </c>
      <c r="AU3408" s="125" t="str">
        <f>IF(NOT(AT3408=""),VLOOKUP(AT3408,[1]PSI_Category!A:B,2,0),"")</f>
        <v/>
      </c>
    </row>
    <row r="3409" spans="14:47" ht="11.4" customHeight="1" x14ac:dyDescent="0.3">
      <c r="N3409" s="128"/>
      <c r="P3409" s="177"/>
      <c r="X3409" s="178"/>
      <c r="AS3409" s="124" t="str">
        <f t="shared" si="451"/>
        <v/>
      </c>
      <c r="AT3409" s="125" t="str">
        <f t="shared" si="450"/>
        <v/>
      </c>
      <c r="AU3409" s="125" t="str">
        <f>IF(NOT(AT3409=""),VLOOKUP(AT3409,[1]PSI_Category!A:B,2,0),"")</f>
        <v/>
      </c>
    </row>
    <row r="3410" spans="14:47" ht="11.4" customHeight="1" x14ac:dyDescent="0.3">
      <c r="N3410" s="128"/>
      <c r="P3410" s="177"/>
      <c r="X3410" s="178"/>
      <c r="AS3410" s="124" t="str">
        <f t="shared" si="451"/>
        <v/>
      </c>
      <c r="AT3410" s="125" t="str">
        <f t="shared" si="450"/>
        <v/>
      </c>
      <c r="AU3410" s="125" t="str">
        <f>IF(NOT(AT3410=""),VLOOKUP(AT3410,[1]PSI_Category!A:B,2,0),"")</f>
        <v/>
      </c>
    </row>
    <row r="3411" spans="14:47" ht="11.4" customHeight="1" x14ac:dyDescent="0.3">
      <c r="N3411" s="128"/>
      <c r="P3411" s="177"/>
      <c r="X3411" s="178"/>
      <c r="AS3411" s="124" t="str">
        <f t="shared" si="451"/>
        <v/>
      </c>
      <c r="AT3411" s="125" t="str">
        <f t="shared" si="450"/>
        <v/>
      </c>
      <c r="AU3411" s="125" t="str">
        <f>IF(NOT(AT3411=""),VLOOKUP(AT3411,[1]PSI_Category!A:B,2,0),"")</f>
        <v/>
      </c>
    </row>
    <row r="3412" spans="14:47" ht="11.4" customHeight="1" x14ac:dyDescent="0.3">
      <c r="N3412" s="128"/>
      <c r="P3412" s="177"/>
      <c r="X3412" s="178"/>
      <c r="AS3412" s="124" t="str">
        <f t="shared" si="451"/>
        <v/>
      </c>
      <c r="AT3412" s="125" t="str">
        <f t="shared" si="450"/>
        <v/>
      </c>
      <c r="AU3412" s="125" t="str">
        <f>IF(NOT(AT3412=""),VLOOKUP(AT3412,[1]PSI_Category!A:B,2,0),"")</f>
        <v/>
      </c>
    </row>
    <row r="3413" spans="14:47" ht="11.4" customHeight="1" x14ac:dyDescent="0.3">
      <c r="N3413" s="128"/>
      <c r="P3413" s="177"/>
      <c r="X3413" s="178"/>
      <c r="AS3413" s="124" t="str">
        <f t="shared" si="451"/>
        <v/>
      </c>
      <c r="AT3413" s="125" t="str">
        <f t="shared" si="450"/>
        <v/>
      </c>
      <c r="AU3413" s="125" t="str">
        <f>IF(NOT(AT3413=""),VLOOKUP(AT3413,[1]PSI_Category!A:B,2,0),"")</f>
        <v/>
      </c>
    </row>
    <row r="3414" spans="14:47" ht="11.4" customHeight="1" x14ac:dyDescent="0.3">
      <c r="N3414" s="128"/>
      <c r="P3414" s="177"/>
      <c r="X3414" s="178"/>
      <c r="AS3414" s="124" t="str">
        <f t="shared" si="451"/>
        <v/>
      </c>
      <c r="AT3414" s="125" t="str">
        <f t="shared" si="450"/>
        <v/>
      </c>
      <c r="AU3414" s="125" t="str">
        <f>IF(NOT(AT3414=""),VLOOKUP(AT3414,[1]PSI_Category!A:B,2,0),"")</f>
        <v/>
      </c>
    </row>
    <row r="3415" spans="14:47" ht="11.4" customHeight="1" x14ac:dyDescent="0.3">
      <c r="N3415" s="128"/>
      <c r="P3415" s="177"/>
      <c r="X3415" s="178"/>
      <c r="AS3415" s="124" t="str">
        <f t="shared" si="451"/>
        <v/>
      </c>
      <c r="AT3415" s="125" t="str">
        <f t="shared" si="450"/>
        <v/>
      </c>
      <c r="AU3415" s="125" t="str">
        <f>IF(NOT(AT3415=""),VLOOKUP(AT3415,[1]PSI_Category!A:B,2,0),"")</f>
        <v/>
      </c>
    </row>
    <row r="3416" spans="14:47" ht="11.4" customHeight="1" x14ac:dyDescent="0.3">
      <c r="N3416" s="128"/>
      <c r="P3416" s="177"/>
      <c r="X3416" s="178"/>
      <c r="AS3416" s="124" t="str">
        <f t="shared" si="451"/>
        <v/>
      </c>
      <c r="AT3416" s="125" t="str">
        <f t="shared" si="450"/>
        <v/>
      </c>
      <c r="AU3416" s="125" t="str">
        <f>IF(NOT(AT3416=""),VLOOKUP(AT3416,[1]PSI_Category!A:B,2,0),"")</f>
        <v/>
      </c>
    </row>
    <row r="3417" spans="14:47" ht="11.4" customHeight="1" x14ac:dyDescent="0.3">
      <c r="N3417" s="128"/>
      <c r="P3417" s="177"/>
      <c r="X3417" s="178"/>
      <c r="AS3417" s="124" t="str">
        <f t="shared" si="451"/>
        <v/>
      </c>
      <c r="AT3417" s="125" t="str">
        <f t="shared" si="450"/>
        <v/>
      </c>
      <c r="AU3417" s="125" t="str">
        <f>IF(NOT(AT3417=""),VLOOKUP(AT3417,[1]PSI_Category!A:B,2,0),"")</f>
        <v/>
      </c>
    </row>
    <row r="3418" spans="14:47" ht="11.4" customHeight="1" x14ac:dyDescent="0.3">
      <c r="N3418" s="128"/>
      <c r="P3418" s="177"/>
      <c r="X3418" s="178"/>
      <c r="AS3418" s="124" t="str">
        <f t="shared" si="451"/>
        <v/>
      </c>
      <c r="AT3418" s="125" t="str">
        <f t="shared" si="450"/>
        <v/>
      </c>
      <c r="AU3418" s="125" t="str">
        <f>IF(NOT(AT3418=""),VLOOKUP(AT3418,[1]PSI_Category!A:B,2,0),"")</f>
        <v/>
      </c>
    </row>
    <row r="3419" spans="14:47" ht="11.4" customHeight="1" x14ac:dyDescent="0.3">
      <c r="N3419" s="128"/>
      <c r="P3419" s="177"/>
      <c r="X3419" s="178"/>
      <c r="AS3419" s="124" t="str">
        <f t="shared" si="451"/>
        <v/>
      </c>
      <c r="AT3419" s="125" t="str">
        <f t="shared" si="450"/>
        <v/>
      </c>
      <c r="AU3419" s="125" t="str">
        <f>IF(NOT(AT3419=""),VLOOKUP(AT3419,[1]PSI_Category!A:B,2,0),"")</f>
        <v/>
      </c>
    </row>
    <row r="3420" spans="14:47" ht="11.4" customHeight="1" x14ac:dyDescent="0.3">
      <c r="N3420" s="128"/>
      <c r="P3420" s="177"/>
      <c r="X3420" s="178"/>
      <c r="AS3420" s="124" t="str">
        <f t="shared" si="451"/>
        <v/>
      </c>
      <c r="AT3420" s="125" t="str">
        <f t="shared" si="450"/>
        <v/>
      </c>
      <c r="AU3420" s="125" t="str">
        <f>IF(NOT(AT3420=""),VLOOKUP(AT3420,[1]PSI_Category!A:B,2,0),"")</f>
        <v/>
      </c>
    </row>
    <row r="3421" spans="14:47" ht="11.4" customHeight="1" x14ac:dyDescent="0.3">
      <c r="N3421" s="128"/>
      <c r="P3421" s="177"/>
      <c r="X3421" s="178"/>
      <c r="AS3421" s="124" t="str">
        <f t="shared" si="451"/>
        <v/>
      </c>
      <c r="AT3421" s="125" t="str">
        <f t="shared" si="450"/>
        <v/>
      </c>
      <c r="AU3421" s="125" t="str">
        <f>IF(NOT(AT3421=""),VLOOKUP(AT3421,[1]PSI_Category!A:B,2,0),"")</f>
        <v/>
      </c>
    </row>
    <row r="3422" spans="14:47" ht="11.4" customHeight="1" x14ac:dyDescent="0.3">
      <c r="N3422" s="128"/>
      <c r="P3422" s="177"/>
      <c r="X3422" s="178"/>
      <c r="AS3422" s="124" t="str">
        <f t="shared" si="451"/>
        <v/>
      </c>
      <c r="AT3422" s="125" t="str">
        <f t="shared" si="450"/>
        <v/>
      </c>
      <c r="AU3422" s="125" t="str">
        <f>IF(NOT(AT3422=""),VLOOKUP(AT3422,[1]PSI_Category!A:B,2,0),"")</f>
        <v/>
      </c>
    </row>
    <row r="3423" spans="14:47" ht="11.4" customHeight="1" x14ac:dyDescent="0.3">
      <c r="N3423" s="128"/>
      <c r="P3423" s="177"/>
      <c r="X3423" s="178"/>
      <c r="AS3423" s="124" t="str">
        <f t="shared" si="451"/>
        <v/>
      </c>
      <c r="AT3423" s="125" t="str">
        <f t="shared" si="450"/>
        <v/>
      </c>
      <c r="AU3423" s="125" t="str">
        <f>IF(NOT(AT3423=""),VLOOKUP(AT3423,[1]PSI_Category!A:B,2,0),"")</f>
        <v/>
      </c>
    </row>
    <row r="3424" spans="14:47" ht="11.4" customHeight="1" x14ac:dyDescent="0.3">
      <c r="N3424" s="128"/>
      <c r="P3424" s="177"/>
      <c r="X3424" s="178"/>
      <c r="AS3424" s="124" t="str">
        <f t="shared" si="451"/>
        <v/>
      </c>
      <c r="AT3424" s="125" t="str">
        <f t="shared" si="450"/>
        <v/>
      </c>
      <c r="AU3424" s="125" t="str">
        <f>IF(NOT(AT3424=""),VLOOKUP(AT3424,[1]PSI_Category!A:B,2,0),"")</f>
        <v/>
      </c>
    </row>
    <row r="3425" spans="14:47" ht="11.4" customHeight="1" x14ac:dyDescent="0.3">
      <c r="N3425" s="128"/>
      <c r="P3425" s="177"/>
      <c r="X3425" s="178"/>
      <c r="AS3425" s="124" t="str">
        <f t="shared" si="451"/>
        <v/>
      </c>
      <c r="AT3425" s="125" t="str">
        <f t="shared" si="450"/>
        <v/>
      </c>
      <c r="AU3425" s="125" t="str">
        <f>IF(NOT(AT3425=""),VLOOKUP(AT3425,[1]PSI_Category!A:B,2,0),"")</f>
        <v/>
      </c>
    </row>
    <row r="3426" spans="14:47" ht="11.4" customHeight="1" x14ac:dyDescent="0.3">
      <c r="N3426" s="128"/>
      <c r="P3426" s="177"/>
      <c r="X3426" s="178"/>
      <c r="AS3426" s="124" t="str">
        <f t="shared" si="451"/>
        <v/>
      </c>
      <c r="AT3426" s="125" t="str">
        <f t="shared" si="450"/>
        <v/>
      </c>
      <c r="AU3426" s="125" t="str">
        <f>IF(NOT(AT3426=""),VLOOKUP(AT3426,[1]PSI_Category!A:B,2,0),"")</f>
        <v/>
      </c>
    </row>
    <row r="3427" spans="14:47" ht="11.4" customHeight="1" x14ac:dyDescent="0.3">
      <c r="N3427" s="128"/>
      <c r="P3427" s="177"/>
      <c r="X3427" s="178"/>
      <c r="AS3427" s="124" t="str">
        <f t="shared" si="451"/>
        <v/>
      </c>
      <c r="AT3427" s="125" t="str">
        <f t="shared" si="450"/>
        <v/>
      </c>
      <c r="AU3427" s="125" t="str">
        <f>IF(NOT(AT3427=""),VLOOKUP(AT3427,[1]PSI_Category!A:B,2,0),"")</f>
        <v/>
      </c>
    </row>
    <row r="3428" spans="14:47" ht="11.4" customHeight="1" x14ac:dyDescent="0.3">
      <c r="N3428" s="128"/>
      <c r="P3428" s="177"/>
      <c r="X3428" s="178"/>
      <c r="AS3428" s="124" t="str">
        <f t="shared" si="451"/>
        <v/>
      </c>
      <c r="AT3428" s="125" t="str">
        <f t="shared" si="450"/>
        <v/>
      </c>
      <c r="AU3428" s="125" t="str">
        <f>IF(NOT(AT3428=""),VLOOKUP(AT3428,[1]PSI_Category!A:B,2,0),"")</f>
        <v/>
      </c>
    </row>
    <row r="3429" spans="14:47" ht="11.4" customHeight="1" x14ac:dyDescent="0.3">
      <c r="N3429" s="128"/>
      <c r="P3429" s="177"/>
      <c r="X3429" s="178"/>
      <c r="AS3429" s="124" t="str">
        <f t="shared" si="451"/>
        <v/>
      </c>
      <c r="AT3429" s="125" t="str">
        <f t="shared" si="450"/>
        <v/>
      </c>
      <c r="AU3429" s="125" t="str">
        <f>IF(NOT(AT3429=""),VLOOKUP(AT3429,[1]PSI_Category!A:B,2,0),"")</f>
        <v/>
      </c>
    </row>
    <row r="3430" spans="14:47" ht="11.4" customHeight="1" x14ac:dyDescent="0.3">
      <c r="N3430" s="128"/>
      <c r="P3430" s="177"/>
      <c r="X3430" s="178"/>
      <c r="AS3430" s="124" t="str">
        <f t="shared" si="451"/>
        <v/>
      </c>
      <c r="AT3430" s="125" t="str">
        <f t="shared" si="450"/>
        <v/>
      </c>
      <c r="AU3430" s="125" t="str">
        <f>IF(NOT(AT3430=""),VLOOKUP(AT3430,[1]PSI_Category!A:B,2,0),"")</f>
        <v/>
      </c>
    </row>
    <row r="3431" spans="14:47" ht="11.4" customHeight="1" x14ac:dyDescent="0.3">
      <c r="N3431" s="128"/>
      <c r="P3431" s="177"/>
      <c r="X3431" s="178"/>
      <c r="AS3431" s="124" t="str">
        <f t="shared" si="451"/>
        <v/>
      </c>
      <c r="AT3431" s="125" t="str">
        <f t="shared" si="450"/>
        <v/>
      </c>
      <c r="AU3431" s="125" t="str">
        <f>IF(NOT(AT3431=""),VLOOKUP(AT3431,[1]PSI_Category!A:B,2,0),"")</f>
        <v/>
      </c>
    </row>
    <row r="3432" spans="14:47" ht="11.4" customHeight="1" x14ac:dyDescent="0.3">
      <c r="N3432" s="128"/>
      <c r="P3432" s="177"/>
      <c r="X3432" s="178"/>
      <c r="AS3432" s="124" t="str">
        <f t="shared" si="451"/>
        <v/>
      </c>
      <c r="AT3432" s="125" t="str">
        <f t="shared" si="450"/>
        <v/>
      </c>
      <c r="AU3432" s="125" t="str">
        <f>IF(NOT(AT3432=""),VLOOKUP(AT3432,[1]PSI_Category!A:B,2,0),"")</f>
        <v/>
      </c>
    </row>
    <row r="3433" spans="14:47" ht="11.4" customHeight="1" x14ac:dyDescent="0.3">
      <c r="N3433" s="128"/>
      <c r="P3433" s="177"/>
      <c r="X3433" s="178"/>
      <c r="AS3433" s="124" t="str">
        <f t="shared" si="451"/>
        <v/>
      </c>
      <c r="AT3433" s="125" t="str">
        <f t="shared" si="450"/>
        <v/>
      </c>
      <c r="AU3433" s="125" t="str">
        <f>IF(NOT(AT3433=""),VLOOKUP(AT3433,[1]PSI_Category!A:B,2,0),"")</f>
        <v/>
      </c>
    </row>
    <row r="3434" spans="14:47" ht="11.4" customHeight="1" x14ac:dyDescent="0.3">
      <c r="N3434" s="128"/>
      <c r="P3434" s="177"/>
      <c r="X3434" s="178"/>
      <c r="AS3434" s="124" t="str">
        <f t="shared" si="451"/>
        <v/>
      </c>
      <c r="AT3434" s="125" t="str">
        <f t="shared" si="450"/>
        <v/>
      </c>
      <c r="AU3434" s="125" t="str">
        <f>IF(NOT(AT3434=""),VLOOKUP(AT3434,[1]PSI_Category!A:B,2,0),"")</f>
        <v/>
      </c>
    </row>
    <row r="3435" spans="14:47" ht="11.4" customHeight="1" x14ac:dyDescent="0.3">
      <c r="N3435" s="128"/>
      <c r="P3435" s="177"/>
      <c r="X3435" s="178"/>
      <c r="AS3435" s="124" t="str">
        <f t="shared" si="451"/>
        <v/>
      </c>
      <c r="AT3435" s="125" t="str">
        <f t="shared" si="450"/>
        <v/>
      </c>
      <c r="AU3435" s="125" t="str">
        <f>IF(NOT(AT3435=""),VLOOKUP(AT3435,[1]PSI_Category!A:B,2,0),"")</f>
        <v/>
      </c>
    </row>
    <row r="3436" spans="14:47" ht="11.4" customHeight="1" x14ac:dyDescent="0.3">
      <c r="N3436" s="128"/>
      <c r="P3436" s="177"/>
      <c r="X3436" s="178"/>
      <c r="AS3436" s="124" t="str">
        <f t="shared" si="451"/>
        <v/>
      </c>
      <c r="AT3436" s="125" t="str">
        <f t="shared" si="450"/>
        <v/>
      </c>
      <c r="AU3436" s="125" t="str">
        <f>IF(NOT(AT3436=""),VLOOKUP(AT3436,[1]PSI_Category!A:B,2,0),"")</f>
        <v/>
      </c>
    </row>
    <row r="3437" spans="14:47" ht="11.4" customHeight="1" x14ac:dyDescent="0.3">
      <c r="N3437" s="128"/>
      <c r="P3437" s="177"/>
      <c r="X3437" s="178"/>
      <c r="AS3437" s="124" t="str">
        <f t="shared" si="451"/>
        <v/>
      </c>
      <c r="AT3437" s="125" t="str">
        <f t="shared" si="450"/>
        <v/>
      </c>
      <c r="AU3437" s="125" t="str">
        <f>IF(NOT(AT3437=""),VLOOKUP(AT3437,[1]PSI_Category!A:B,2,0),"")</f>
        <v/>
      </c>
    </row>
    <row r="3438" spans="14:47" ht="11.4" customHeight="1" x14ac:dyDescent="0.3">
      <c r="N3438" s="128"/>
      <c r="P3438" s="177"/>
      <c r="X3438" s="178"/>
      <c r="AS3438" s="124" t="str">
        <f t="shared" si="451"/>
        <v/>
      </c>
      <c r="AT3438" s="125" t="str">
        <f t="shared" si="450"/>
        <v/>
      </c>
      <c r="AU3438" s="125" t="str">
        <f>IF(NOT(AT3438=""),VLOOKUP(AT3438,[1]PSI_Category!A:B,2,0),"")</f>
        <v/>
      </c>
    </row>
    <row r="3439" spans="14:47" ht="11.4" customHeight="1" x14ac:dyDescent="0.3">
      <c r="N3439" s="128"/>
      <c r="P3439" s="177"/>
      <c r="X3439" s="178"/>
      <c r="AS3439" s="124" t="str">
        <f t="shared" si="451"/>
        <v/>
      </c>
      <c r="AT3439" s="125" t="str">
        <f t="shared" si="450"/>
        <v/>
      </c>
      <c r="AU3439" s="125" t="str">
        <f>IF(NOT(AT3439=""),VLOOKUP(AT3439,[1]PSI_Category!A:B,2,0),"")</f>
        <v/>
      </c>
    </row>
    <row r="3440" spans="14:47" ht="11.4" customHeight="1" x14ac:dyDescent="0.3">
      <c r="N3440" s="128"/>
      <c r="P3440" s="177"/>
      <c r="X3440" s="178"/>
      <c r="AS3440" s="124" t="str">
        <f t="shared" si="451"/>
        <v/>
      </c>
      <c r="AT3440" s="125" t="str">
        <f t="shared" si="450"/>
        <v/>
      </c>
      <c r="AU3440" s="125" t="str">
        <f>IF(NOT(AT3440=""),VLOOKUP(AT3440,[1]PSI_Category!A:B,2,0),"")</f>
        <v/>
      </c>
    </row>
    <row r="3441" spans="14:47" ht="11.4" customHeight="1" x14ac:dyDescent="0.3">
      <c r="N3441" s="128"/>
      <c r="P3441" s="177"/>
      <c r="X3441" s="178"/>
      <c r="AS3441" s="124" t="str">
        <f t="shared" si="451"/>
        <v/>
      </c>
      <c r="AT3441" s="125" t="str">
        <f t="shared" ref="AT3441:AT3504" si="452">IFERROR(TRIM(M3441),"")</f>
        <v/>
      </c>
      <c r="AU3441" s="125" t="str">
        <f>IF(NOT(AT3441=""),VLOOKUP(AT3441,[1]PSI_Category!A:B,2,0),"")</f>
        <v/>
      </c>
    </row>
    <row r="3442" spans="14:47" ht="11.4" customHeight="1" x14ac:dyDescent="0.3">
      <c r="N3442" s="128"/>
      <c r="P3442" s="177"/>
      <c r="X3442" s="178"/>
      <c r="AS3442" s="124" t="str">
        <f t="shared" si="451"/>
        <v/>
      </c>
      <c r="AT3442" s="125" t="str">
        <f t="shared" si="452"/>
        <v/>
      </c>
      <c r="AU3442" s="125" t="str">
        <f>IF(NOT(AT3442=""),VLOOKUP(AT3442,[1]PSI_Category!A:B,2,0),"")</f>
        <v/>
      </c>
    </row>
    <row r="3443" spans="14:47" ht="11.4" customHeight="1" x14ac:dyDescent="0.3">
      <c r="N3443" s="128"/>
      <c r="P3443" s="177"/>
      <c r="X3443" s="178"/>
      <c r="AS3443" s="124" t="str">
        <f t="shared" si="451"/>
        <v/>
      </c>
      <c r="AT3443" s="125" t="str">
        <f t="shared" si="452"/>
        <v/>
      </c>
      <c r="AU3443" s="125" t="str">
        <f>IF(NOT(AT3443=""),VLOOKUP(AT3443,[1]PSI_Category!A:B,2,0),"")</f>
        <v/>
      </c>
    </row>
    <row r="3444" spans="14:47" ht="11.4" customHeight="1" x14ac:dyDescent="0.3">
      <c r="N3444" s="128"/>
      <c r="P3444" s="177"/>
      <c r="X3444" s="178"/>
      <c r="AS3444" s="124" t="str">
        <f t="shared" si="451"/>
        <v/>
      </c>
      <c r="AT3444" s="125" t="str">
        <f t="shared" si="452"/>
        <v/>
      </c>
      <c r="AU3444" s="125" t="str">
        <f>IF(NOT(AT3444=""),VLOOKUP(AT3444,[1]PSI_Category!A:B,2,0),"")</f>
        <v/>
      </c>
    </row>
    <row r="3445" spans="14:47" ht="11.4" customHeight="1" x14ac:dyDescent="0.3">
      <c r="N3445" s="128"/>
      <c r="P3445" s="177"/>
      <c r="X3445" s="178"/>
      <c r="AS3445" s="124" t="str">
        <f t="shared" si="451"/>
        <v/>
      </c>
      <c r="AT3445" s="125" t="str">
        <f t="shared" si="452"/>
        <v/>
      </c>
      <c r="AU3445" s="125" t="str">
        <f>IF(NOT(AT3445=""),VLOOKUP(AT3445,[1]PSI_Category!A:B,2,0),"")</f>
        <v/>
      </c>
    </row>
    <row r="3446" spans="14:47" ht="11.4" customHeight="1" x14ac:dyDescent="0.3">
      <c r="N3446" s="128"/>
      <c r="P3446" s="177"/>
      <c r="X3446" s="178"/>
      <c r="AS3446" s="124" t="str">
        <f t="shared" si="451"/>
        <v/>
      </c>
      <c r="AT3446" s="125" t="str">
        <f t="shared" si="452"/>
        <v/>
      </c>
      <c r="AU3446" s="125" t="str">
        <f>IF(NOT(AT3446=""),VLOOKUP(AT3446,[1]PSI_Category!A:B,2,0),"")</f>
        <v/>
      </c>
    </row>
    <row r="3447" spans="14:47" ht="11.4" customHeight="1" x14ac:dyDescent="0.3">
      <c r="N3447" s="128"/>
      <c r="P3447" s="177"/>
      <c r="X3447" s="178"/>
      <c r="AS3447" s="124" t="str">
        <f t="shared" si="451"/>
        <v/>
      </c>
      <c r="AT3447" s="125" t="str">
        <f t="shared" si="452"/>
        <v/>
      </c>
      <c r="AU3447" s="125" t="str">
        <f>IF(NOT(AT3447=""),VLOOKUP(AT3447,[1]PSI_Category!A:B,2,0),"")</f>
        <v/>
      </c>
    </row>
    <row r="3448" spans="14:47" ht="11.4" customHeight="1" x14ac:dyDescent="0.3">
      <c r="N3448" s="128"/>
      <c r="P3448" s="177"/>
      <c r="X3448" s="178"/>
      <c r="AS3448" s="124" t="str">
        <f t="shared" si="451"/>
        <v/>
      </c>
      <c r="AT3448" s="125" t="str">
        <f t="shared" si="452"/>
        <v/>
      </c>
      <c r="AU3448" s="125" t="str">
        <f>IF(NOT(AT3448=""),VLOOKUP(AT3448,[1]PSI_Category!A:B,2,0),"")</f>
        <v/>
      </c>
    </row>
    <row r="3449" spans="14:47" ht="11.4" customHeight="1" x14ac:dyDescent="0.3">
      <c r="N3449" s="128"/>
      <c r="P3449" s="177"/>
      <c r="X3449" s="178"/>
      <c r="AS3449" s="124" t="str">
        <f t="shared" si="451"/>
        <v/>
      </c>
      <c r="AT3449" s="125" t="str">
        <f t="shared" si="452"/>
        <v/>
      </c>
      <c r="AU3449" s="125" t="str">
        <f>IF(NOT(AT3449=""),VLOOKUP(AT3449,[1]PSI_Category!A:B,2,0),"")</f>
        <v/>
      </c>
    </row>
    <row r="3450" spans="14:47" ht="11.4" customHeight="1" x14ac:dyDescent="0.3">
      <c r="N3450" s="128"/>
      <c r="P3450" s="177"/>
      <c r="X3450" s="178"/>
      <c r="AS3450" s="124" t="str">
        <f t="shared" si="451"/>
        <v/>
      </c>
      <c r="AT3450" s="125" t="str">
        <f t="shared" si="452"/>
        <v/>
      </c>
      <c r="AU3450" s="125" t="str">
        <f>IF(NOT(AT3450=""),VLOOKUP(AT3450,[1]PSI_Category!A:B,2,0),"")</f>
        <v/>
      </c>
    </row>
    <row r="3451" spans="14:47" ht="11.4" customHeight="1" x14ac:dyDescent="0.3">
      <c r="N3451" s="128"/>
      <c r="P3451" s="177"/>
      <c r="X3451" s="178"/>
      <c r="AS3451" s="124" t="str">
        <f t="shared" si="451"/>
        <v/>
      </c>
      <c r="AT3451" s="125" t="str">
        <f t="shared" si="452"/>
        <v/>
      </c>
      <c r="AU3451" s="125" t="str">
        <f>IF(NOT(AT3451=""),VLOOKUP(AT3451,[1]PSI_Category!A:B,2,0),"")</f>
        <v/>
      </c>
    </row>
    <row r="3452" spans="14:47" ht="11.4" customHeight="1" x14ac:dyDescent="0.3">
      <c r="N3452" s="128"/>
      <c r="P3452" s="177"/>
      <c r="X3452" s="178"/>
      <c r="AS3452" s="124" t="str">
        <f t="shared" si="451"/>
        <v/>
      </c>
      <c r="AT3452" s="125" t="str">
        <f t="shared" si="452"/>
        <v/>
      </c>
      <c r="AU3452" s="125" t="str">
        <f>IF(NOT(AT3452=""),VLOOKUP(AT3452,[1]PSI_Category!A:B,2,0),"")</f>
        <v/>
      </c>
    </row>
    <row r="3453" spans="14:47" ht="11.4" customHeight="1" x14ac:dyDescent="0.3">
      <c r="N3453" s="128"/>
      <c r="P3453" s="177"/>
      <c r="X3453" s="178"/>
      <c r="AS3453" s="124" t="str">
        <f t="shared" si="451"/>
        <v/>
      </c>
      <c r="AT3453" s="125" t="str">
        <f t="shared" si="452"/>
        <v/>
      </c>
      <c r="AU3453" s="125" t="str">
        <f>IF(NOT(AT3453=""),VLOOKUP(AT3453,[1]PSI_Category!A:B,2,0),"")</f>
        <v/>
      </c>
    </row>
    <row r="3454" spans="14:47" ht="11.4" customHeight="1" x14ac:dyDescent="0.3">
      <c r="N3454" s="128"/>
      <c r="P3454" s="177"/>
      <c r="X3454" s="178"/>
      <c r="AS3454" s="124" t="str">
        <f t="shared" si="451"/>
        <v/>
      </c>
      <c r="AT3454" s="125" t="str">
        <f t="shared" si="452"/>
        <v/>
      </c>
      <c r="AU3454" s="125" t="str">
        <f>IF(NOT(AT3454=""),VLOOKUP(AT3454,[1]PSI_Category!A:B,2,0),"")</f>
        <v/>
      </c>
    </row>
    <row r="3455" spans="14:47" ht="11.4" customHeight="1" x14ac:dyDescent="0.3">
      <c r="N3455" s="128"/>
      <c r="P3455" s="177"/>
      <c r="X3455" s="178"/>
      <c r="AS3455" s="124" t="str">
        <f t="shared" si="451"/>
        <v/>
      </c>
      <c r="AT3455" s="125" t="str">
        <f t="shared" si="452"/>
        <v/>
      </c>
      <c r="AU3455" s="125" t="str">
        <f>IF(NOT(AT3455=""),VLOOKUP(AT3455,[1]PSI_Category!A:B,2,0),"")</f>
        <v/>
      </c>
    </row>
    <row r="3456" spans="14:47" ht="11.4" customHeight="1" x14ac:dyDescent="0.3">
      <c r="N3456" s="128"/>
      <c r="P3456" s="177"/>
      <c r="X3456" s="178"/>
      <c r="AS3456" s="124" t="str">
        <f t="shared" si="451"/>
        <v/>
      </c>
      <c r="AT3456" s="125" t="str">
        <f t="shared" si="452"/>
        <v/>
      </c>
      <c r="AU3456" s="125" t="str">
        <f>IF(NOT(AT3456=""),VLOOKUP(AT3456,[1]PSI_Category!A:B,2,0),"")</f>
        <v/>
      </c>
    </row>
    <row r="3457" spans="14:47" ht="11.4" customHeight="1" x14ac:dyDescent="0.3">
      <c r="N3457" s="128"/>
      <c r="P3457" s="177"/>
      <c r="X3457" s="178"/>
      <c r="AS3457" s="124" t="str">
        <f t="shared" si="451"/>
        <v/>
      </c>
      <c r="AT3457" s="125" t="str">
        <f t="shared" si="452"/>
        <v/>
      </c>
      <c r="AU3457" s="125" t="str">
        <f>IF(NOT(AT3457=""),VLOOKUP(AT3457,[1]PSI_Category!A:B,2,0),"")</f>
        <v/>
      </c>
    </row>
    <row r="3458" spans="14:47" ht="11.4" customHeight="1" x14ac:dyDescent="0.3">
      <c r="N3458" s="128"/>
      <c r="P3458" s="177"/>
      <c r="X3458" s="178"/>
      <c r="AS3458" s="124" t="str">
        <f t="shared" si="451"/>
        <v/>
      </c>
      <c r="AT3458" s="125" t="str">
        <f t="shared" si="452"/>
        <v/>
      </c>
      <c r="AU3458" s="125" t="str">
        <f>IF(NOT(AT3458=""),VLOOKUP(AT3458,[1]PSI_Category!A:B,2,0),"")</f>
        <v/>
      </c>
    </row>
    <row r="3459" spans="14:47" ht="11.4" customHeight="1" x14ac:dyDescent="0.3">
      <c r="N3459" s="128"/>
      <c r="P3459" s="177"/>
      <c r="X3459" s="178"/>
      <c r="AS3459" s="124" t="str">
        <f t="shared" si="451"/>
        <v/>
      </c>
      <c r="AT3459" s="125" t="str">
        <f t="shared" si="452"/>
        <v/>
      </c>
      <c r="AU3459" s="125" t="str">
        <f>IF(NOT(AT3459=""),VLOOKUP(AT3459,[1]PSI_Category!A:B,2,0),"")</f>
        <v/>
      </c>
    </row>
    <row r="3460" spans="14:47" ht="11.4" customHeight="1" x14ac:dyDescent="0.3">
      <c r="N3460" s="128"/>
      <c r="P3460" s="177"/>
      <c r="X3460" s="178"/>
      <c r="AS3460" s="124" t="str">
        <f t="shared" si="451"/>
        <v/>
      </c>
      <c r="AT3460" s="125" t="str">
        <f t="shared" si="452"/>
        <v/>
      </c>
      <c r="AU3460" s="125" t="str">
        <f>IF(NOT(AT3460=""),VLOOKUP(AT3460,[1]PSI_Category!A:B,2,0),"")</f>
        <v/>
      </c>
    </row>
    <row r="3461" spans="14:47" ht="11.4" customHeight="1" x14ac:dyDescent="0.3">
      <c r="N3461" s="128"/>
      <c r="P3461" s="177"/>
      <c r="X3461" s="178"/>
      <c r="AS3461" s="124" t="str">
        <f t="shared" si="451"/>
        <v/>
      </c>
      <c r="AT3461" s="125" t="str">
        <f t="shared" si="452"/>
        <v/>
      </c>
      <c r="AU3461" s="125" t="str">
        <f>IF(NOT(AT3461=""),VLOOKUP(AT3461,[1]PSI_Category!A:B,2,0),"")</f>
        <v/>
      </c>
    </row>
    <row r="3462" spans="14:47" ht="11.4" customHeight="1" x14ac:dyDescent="0.3">
      <c r="N3462" s="128"/>
      <c r="P3462" s="177"/>
      <c r="X3462" s="178"/>
      <c r="AS3462" s="124" t="str">
        <f t="shared" ref="AS3462:AS3525" si="453">LEFT(V3462,3)</f>
        <v/>
      </c>
      <c r="AT3462" s="125" t="str">
        <f t="shared" si="452"/>
        <v/>
      </c>
      <c r="AU3462" s="125" t="str">
        <f>IF(NOT(AT3462=""),VLOOKUP(AT3462,[1]PSI_Category!A:B,2,0),"")</f>
        <v/>
      </c>
    </row>
    <row r="3463" spans="14:47" ht="11.4" customHeight="1" x14ac:dyDescent="0.3">
      <c r="N3463" s="128"/>
      <c r="P3463" s="177"/>
      <c r="X3463" s="178"/>
      <c r="AS3463" s="124" t="str">
        <f t="shared" si="453"/>
        <v/>
      </c>
      <c r="AT3463" s="125" t="str">
        <f t="shared" si="452"/>
        <v/>
      </c>
      <c r="AU3463" s="125" t="str">
        <f>IF(NOT(AT3463=""),VLOOKUP(AT3463,[1]PSI_Category!A:B,2,0),"")</f>
        <v/>
      </c>
    </row>
    <row r="3464" spans="14:47" ht="11.4" customHeight="1" x14ac:dyDescent="0.3">
      <c r="N3464" s="128"/>
      <c r="P3464" s="177"/>
      <c r="X3464" s="178"/>
      <c r="AS3464" s="124" t="str">
        <f t="shared" si="453"/>
        <v/>
      </c>
      <c r="AT3464" s="125" t="str">
        <f t="shared" si="452"/>
        <v/>
      </c>
      <c r="AU3464" s="125" t="str">
        <f>IF(NOT(AT3464=""),VLOOKUP(AT3464,[1]PSI_Category!A:B,2,0),"")</f>
        <v/>
      </c>
    </row>
    <row r="3465" spans="14:47" ht="11.4" customHeight="1" x14ac:dyDescent="0.3">
      <c r="N3465" s="128"/>
      <c r="P3465" s="177"/>
      <c r="X3465" s="178"/>
      <c r="AS3465" s="124" t="str">
        <f t="shared" si="453"/>
        <v/>
      </c>
      <c r="AT3465" s="125" t="str">
        <f t="shared" si="452"/>
        <v/>
      </c>
      <c r="AU3465" s="125" t="str">
        <f>IF(NOT(AT3465=""),VLOOKUP(AT3465,[1]PSI_Category!A:B,2,0),"")</f>
        <v/>
      </c>
    </row>
    <row r="3466" spans="14:47" ht="11.4" customHeight="1" x14ac:dyDescent="0.3">
      <c r="N3466" s="128"/>
      <c r="P3466" s="177"/>
      <c r="X3466" s="178"/>
      <c r="AS3466" s="124" t="str">
        <f t="shared" si="453"/>
        <v/>
      </c>
      <c r="AT3466" s="125" t="str">
        <f t="shared" si="452"/>
        <v/>
      </c>
      <c r="AU3466" s="125" t="str">
        <f>IF(NOT(AT3466=""),VLOOKUP(AT3466,[1]PSI_Category!A:B,2,0),"")</f>
        <v/>
      </c>
    </row>
    <row r="3467" spans="14:47" ht="11.4" customHeight="1" x14ac:dyDescent="0.3">
      <c r="N3467" s="128"/>
      <c r="P3467" s="177"/>
      <c r="X3467" s="178"/>
      <c r="AS3467" s="124" t="str">
        <f t="shared" si="453"/>
        <v/>
      </c>
      <c r="AT3467" s="125" t="str">
        <f t="shared" si="452"/>
        <v/>
      </c>
      <c r="AU3467" s="125" t="str">
        <f>IF(NOT(AT3467=""),VLOOKUP(AT3467,[1]PSI_Category!A:B,2,0),"")</f>
        <v/>
      </c>
    </row>
    <row r="3468" spans="14:47" ht="11.4" customHeight="1" x14ac:dyDescent="0.3">
      <c r="N3468" s="128"/>
      <c r="P3468" s="177"/>
      <c r="X3468" s="178"/>
      <c r="AS3468" s="124" t="str">
        <f t="shared" si="453"/>
        <v/>
      </c>
      <c r="AT3468" s="125" t="str">
        <f t="shared" si="452"/>
        <v/>
      </c>
      <c r="AU3468" s="125" t="str">
        <f>IF(NOT(AT3468=""),VLOOKUP(AT3468,[1]PSI_Category!A:B,2,0),"")</f>
        <v/>
      </c>
    </row>
    <row r="3469" spans="14:47" ht="11.4" customHeight="1" x14ac:dyDescent="0.3">
      <c r="N3469" s="128"/>
      <c r="P3469" s="177"/>
      <c r="X3469" s="178"/>
      <c r="AS3469" s="124" t="str">
        <f t="shared" si="453"/>
        <v/>
      </c>
      <c r="AT3469" s="125" t="str">
        <f t="shared" si="452"/>
        <v/>
      </c>
      <c r="AU3469" s="125" t="str">
        <f>IF(NOT(AT3469=""),VLOOKUP(AT3469,[1]PSI_Category!A:B,2,0),"")</f>
        <v/>
      </c>
    </row>
    <row r="3470" spans="14:47" ht="11.4" customHeight="1" x14ac:dyDescent="0.3">
      <c r="N3470" s="128"/>
      <c r="P3470" s="177"/>
      <c r="X3470" s="178"/>
      <c r="AS3470" s="124" t="str">
        <f t="shared" si="453"/>
        <v/>
      </c>
      <c r="AT3470" s="125" t="str">
        <f t="shared" si="452"/>
        <v/>
      </c>
      <c r="AU3470" s="125" t="str">
        <f>IF(NOT(AT3470=""),VLOOKUP(AT3470,[1]PSI_Category!A:B,2,0),"")</f>
        <v/>
      </c>
    </row>
    <row r="3471" spans="14:47" ht="11.4" customHeight="1" x14ac:dyDescent="0.3">
      <c r="N3471" s="128"/>
      <c r="P3471" s="177"/>
      <c r="X3471" s="178"/>
      <c r="AS3471" s="124" t="str">
        <f t="shared" si="453"/>
        <v/>
      </c>
      <c r="AT3471" s="125" t="str">
        <f t="shared" si="452"/>
        <v/>
      </c>
      <c r="AU3471" s="125" t="str">
        <f>IF(NOT(AT3471=""),VLOOKUP(AT3471,[1]PSI_Category!A:B,2,0),"")</f>
        <v/>
      </c>
    </row>
    <row r="3472" spans="14:47" ht="11.4" customHeight="1" x14ac:dyDescent="0.3">
      <c r="N3472" s="128"/>
      <c r="P3472" s="177"/>
      <c r="X3472" s="178"/>
      <c r="AS3472" s="124" t="str">
        <f t="shared" si="453"/>
        <v/>
      </c>
      <c r="AT3472" s="125" t="str">
        <f t="shared" si="452"/>
        <v/>
      </c>
      <c r="AU3472" s="125" t="str">
        <f>IF(NOT(AT3472=""),VLOOKUP(AT3472,[1]PSI_Category!A:B,2,0),"")</f>
        <v/>
      </c>
    </row>
    <row r="3473" spans="14:47" ht="11.4" customHeight="1" x14ac:dyDescent="0.3">
      <c r="N3473" s="128"/>
      <c r="P3473" s="177"/>
      <c r="X3473" s="178"/>
      <c r="AS3473" s="124" t="str">
        <f t="shared" si="453"/>
        <v/>
      </c>
      <c r="AT3473" s="125" t="str">
        <f t="shared" si="452"/>
        <v/>
      </c>
      <c r="AU3473" s="125" t="str">
        <f>IF(NOT(AT3473=""),VLOOKUP(AT3473,[1]PSI_Category!A:B,2,0),"")</f>
        <v/>
      </c>
    </row>
    <row r="3474" spans="14:47" ht="11.4" customHeight="1" x14ac:dyDescent="0.3">
      <c r="N3474" s="128"/>
      <c r="P3474" s="177"/>
      <c r="X3474" s="178"/>
      <c r="AS3474" s="124" t="str">
        <f t="shared" si="453"/>
        <v/>
      </c>
      <c r="AT3474" s="125" t="str">
        <f t="shared" si="452"/>
        <v/>
      </c>
      <c r="AU3474" s="125" t="str">
        <f>IF(NOT(AT3474=""),VLOOKUP(AT3474,[1]PSI_Category!A:B,2,0),"")</f>
        <v/>
      </c>
    </row>
    <row r="3475" spans="14:47" ht="11.4" customHeight="1" x14ac:dyDescent="0.3">
      <c r="N3475" s="128"/>
      <c r="P3475" s="177"/>
      <c r="X3475" s="178"/>
      <c r="AS3475" s="124" t="str">
        <f t="shared" si="453"/>
        <v/>
      </c>
      <c r="AT3475" s="125" t="str">
        <f t="shared" si="452"/>
        <v/>
      </c>
      <c r="AU3475" s="125" t="str">
        <f>IF(NOT(AT3475=""),VLOOKUP(AT3475,[1]PSI_Category!A:B,2,0),"")</f>
        <v/>
      </c>
    </row>
    <row r="3476" spans="14:47" ht="11.4" customHeight="1" x14ac:dyDescent="0.3">
      <c r="N3476" s="128"/>
      <c r="P3476" s="177"/>
      <c r="X3476" s="178"/>
      <c r="AS3476" s="124" t="str">
        <f t="shared" si="453"/>
        <v/>
      </c>
      <c r="AT3476" s="125" t="str">
        <f t="shared" si="452"/>
        <v/>
      </c>
      <c r="AU3476" s="125" t="str">
        <f>IF(NOT(AT3476=""),VLOOKUP(AT3476,[1]PSI_Category!A:B,2,0),"")</f>
        <v/>
      </c>
    </row>
    <row r="3477" spans="14:47" ht="11.4" customHeight="1" x14ac:dyDescent="0.3">
      <c r="N3477" s="128"/>
      <c r="P3477" s="177"/>
      <c r="X3477" s="178"/>
      <c r="AS3477" s="124" t="str">
        <f t="shared" si="453"/>
        <v/>
      </c>
      <c r="AT3477" s="125" t="str">
        <f t="shared" si="452"/>
        <v/>
      </c>
      <c r="AU3477" s="125" t="str">
        <f>IF(NOT(AT3477=""),VLOOKUP(AT3477,[1]PSI_Category!A:B,2,0),"")</f>
        <v/>
      </c>
    </row>
    <row r="3478" spans="14:47" ht="11.4" customHeight="1" x14ac:dyDescent="0.3">
      <c r="N3478" s="128"/>
      <c r="P3478" s="177"/>
      <c r="X3478" s="178"/>
      <c r="AS3478" s="124" t="str">
        <f t="shared" si="453"/>
        <v/>
      </c>
      <c r="AT3478" s="125" t="str">
        <f t="shared" si="452"/>
        <v/>
      </c>
      <c r="AU3478" s="125" t="str">
        <f>IF(NOT(AT3478=""),VLOOKUP(AT3478,[1]PSI_Category!A:B,2,0),"")</f>
        <v/>
      </c>
    </row>
    <row r="3479" spans="14:47" ht="11.4" customHeight="1" x14ac:dyDescent="0.3">
      <c r="N3479" s="128"/>
      <c r="P3479" s="177"/>
      <c r="X3479" s="178"/>
      <c r="AS3479" s="124" t="str">
        <f t="shared" si="453"/>
        <v/>
      </c>
      <c r="AT3479" s="125" t="str">
        <f t="shared" si="452"/>
        <v/>
      </c>
      <c r="AU3479" s="125" t="str">
        <f>IF(NOT(AT3479=""),VLOOKUP(AT3479,[1]PSI_Category!A:B,2,0),"")</f>
        <v/>
      </c>
    </row>
    <row r="3480" spans="14:47" ht="11.4" customHeight="1" x14ac:dyDescent="0.3">
      <c r="N3480" s="128"/>
      <c r="P3480" s="177"/>
      <c r="X3480" s="178"/>
      <c r="AS3480" s="124" t="str">
        <f t="shared" si="453"/>
        <v/>
      </c>
      <c r="AT3480" s="125" t="str">
        <f t="shared" si="452"/>
        <v/>
      </c>
      <c r="AU3480" s="125" t="str">
        <f>IF(NOT(AT3480=""),VLOOKUP(AT3480,[1]PSI_Category!A:B,2,0),"")</f>
        <v/>
      </c>
    </row>
    <row r="3481" spans="14:47" ht="11.4" customHeight="1" x14ac:dyDescent="0.3">
      <c r="N3481" s="128"/>
      <c r="P3481" s="177"/>
      <c r="X3481" s="178"/>
      <c r="AS3481" s="124" t="str">
        <f t="shared" si="453"/>
        <v/>
      </c>
      <c r="AT3481" s="125" t="str">
        <f t="shared" si="452"/>
        <v/>
      </c>
      <c r="AU3481" s="125" t="str">
        <f>IF(NOT(AT3481=""),VLOOKUP(AT3481,[1]PSI_Category!A:B,2,0),"")</f>
        <v/>
      </c>
    </row>
    <row r="3482" spans="14:47" ht="11.4" customHeight="1" x14ac:dyDescent="0.3">
      <c r="N3482" s="128"/>
      <c r="P3482" s="177"/>
      <c r="X3482" s="178"/>
      <c r="AS3482" s="124" t="str">
        <f t="shared" si="453"/>
        <v/>
      </c>
      <c r="AT3482" s="125" t="str">
        <f t="shared" si="452"/>
        <v/>
      </c>
      <c r="AU3482" s="125" t="str">
        <f>IF(NOT(AT3482=""),VLOOKUP(AT3482,[1]PSI_Category!A:B,2,0),"")</f>
        <v/>
      </c>
    </row>
    <row r="3483" spans="14:47" ht="11.4" customHeight="1" x14ac:dyDescent="0.3">
      <c r="N3483" s="128"/>
      <c r="P3483" s="177"/>
      <c r="X3483" s="178"/>
      <c r="AS3483" s="124" t="str">
        <f t="shared" si="453"/>
        <v/>
      </c>
      <c r="AT3483" s="125" t="str">
        <f t="shared" si="452"/>
        <v/>
      </c>
      <c r="AU3483" s="125" t="str">
        <f>IF(NOT(AT3483=""),VLOOKUP(AT3483,[1]PSI_Category!A:B,2,0),"")</f>
        <v/>
      </c>
    </row>
    <row r="3484" spans="14:47" ht="11.4" customHeight="1" x14ac:dyDescent="0.3">
      <c r="N3484" s="128"/>
      <c r="P3484" s="177"/>
      <c r="X3484" s="178"/>
      <c r="AS3484" s="124" t="str">
        <f t="shared" si="453"/>
        <v/>
      </c>
      <c r="AT3484" s="125" t="str">
        <f t="shared" si="452"/>
        <v/>
      </c>
      <c r="AU3484" s="125" t="str">
        <f>IF(NOT(AT3484=""),VLOOKUP(AT3484,[1]PSI_Category!A:B,2,0),"")</f>
        <v/>
      </c>
    </row>
    <row r="3485" spans="14:47" ht="11.4" customHeight="1" x14ac:dyDescent="0.3">
      <c r="N3485" s="128"/>
      <c r="P3485" s="177"/>
      <c r="X3485" s="178"/>
      <c r="AS3485" s="124" t="str">
        <f t="shared" si="453"/>
        <v/>
      </c>
      <c r="AT3485" s="125" t="str">
        <f t="shared" si="452"/>
        <v/>
      </c>
      <c r="AU3485" s="125" t="str">
        <f>IF(NOT(AT3485=""),VLOOKUP(AT3485,[1]PSI_Category!A:B,2,0),"")</f>
        <v/>
      </c>
    </row>
    <row r="3486" spans="14:47" ht="11.4" customHeight="1" x14ac:dyDescent="0.3">
      <c r="N3486" s="128"/>
      <c r="P3486" s="177"/>
      <c r="X3486" s="178"/>
      <c r="AS3486" s="124" t="str">
        <f t="shared" si="453"/>
        <v/>
      </c>
      <c r="AT3486" s="125" t="str">
        <f t="shared" si="452"/>
        <v/>
      </c>
      <c r="AU3486" s="125" t="str">
        <f>IF(NOT(AT3486=""),VLOOKUP(AT3486,[1]PSI_Category!A:B,2,0),"")</f>
        <v/>
      </c>
    </row>
    <row r="3487" spans="14:47" ht="11.4" customHeight="1" x14ac:dyDescent="0.3">
      <c r="N3487" s="128"/>
      <c r="P3487" s="177"/>
      <c r="X3487" s="178"/>
      <c r="AS3487" s="124" t="str">
        <f t="shared" si="453"/>
        <v/>
      </c>
      <c r="AT3487" s="125" t="str">
        <f t="shared" si="452"/>
        <v/>
      </c>
      <c r="AU3487" s="125" t="str">
        <f>IF(NOT(AT3487=""),VLOOKUP(AT3487,[1]PSI_Category!A:B,2,0),"")</f>
        <v/>
      </c>
    </row>
    <row r="3488" spans="14:47" ht="11.4" customHeight="1" x14ac:dyDescent="0.3">
      <c r="N3488" s="128"/>
      <c r="P3488" s="177"/>
      <c r="X3488" s="178"/>
      <c r="AS3488" s="124" t="str">
        <f t="shared" si="453"/>
        <v/>
      </c>
      <c r="AT3488" s="125" t="str">
        <f t="shared" si="452"/>
        <v/>
      </c>
      <c r="AU3488" s="125" t="str">
        <f>IF(NOT(AT3488=""),VLOOKUP(AT3488,[1]PSI_Category!A:B,2,0),"")</f>
        <v/>
      </c>
    </row>
    <row r="3489" spans="14:47" ht="11.4" customHeight="1" x14ac:dyDescent="0.3">
      <c r="N3489" s="128"/>
      <c r="P3489" s="177"/>
      <c r="X3489" s="178"/>
      <c r="AS3489" s="124" t="str">
        <f t="shared" si="453"/>
        <v/>
      </c>
      <c r="AT3489" s="125" t="str">
        <f t="shared" si="452"/>
        <v/>
      </c>
      <c r="AU3489" s="125" t="str">
        <f>IF(NOT(AT3489=""),VLOOKUP(AT3489,[1]PSI_Category!A:B,2,0),"")</f>
        <v/>
      </c>
    </row>
    <row r="3490" spans="14:47" ht="11.4" customHeight="1" x14ac:dyDescent="0.3">
      <c r="N3490" s="128"/>
      <c r="P3490" s="177"/>
      <c r="X3490" s="178"/>
      <c r="AS3490" s="124" t="str">
        <f t="shared" si="453"/>
        <v/>
      </c>
      <c r="AT3490" s="125" t="str">
        <f t="shared" si="452"/>
        <v/>
      </c>
      <c r="AU3490" s="125" t="str">
        <f>IF(NOT(AT3490=""),VLOOKUP(AT3490,[1]PSI_Category!A:B,2,0),"")</f>
        <v/>
      </c>
    </row>
    <row r="3491" spans="14:47" ht="11.4" customHeight="1" x14ac:dyDescent="0.3">
      <c r="N3491" s="128"/>
      <c r="P3491" s="177"/>
      <c r="X3491" s="178"/>
      <c r="AS3491" s="124" t="str">
        <f t="shared" si="453"/>
        <v/>
      </c>
      <c r="AT3491" s="125" t="str">
        <f t="shared" si="452"/>
        <v/>
      </c>
      <c r="AU3491" s="125" t="str">
        <f>IF(NOT(AT3491=""),VLOOKUP(AT3491,[1]PSI_Category!A:B,2,0),"")</f>
        <v/>
      </c>
    </row>
    <row r="3492" spans="14:47" ht="11.4" customHeight="1" x14ac:dyDescent="0.3">
      <c r="N3492" s="128"/>
      <c r="P3492" s="177"/>
      <c r="X3492" s="178"/>
      <c r="AS3492" s="124" t="str">
        <f t="shared" si="453"/>
        <v/>
      </c>
      <c r="AT3492" s="125" t="str">
        <f t="shared" si="452"/>
        <v/>
      </c>
      <c r="AU3492" s="125" t="str">
        <f>IF(NOT(AT3492=""),VLOOKUP(AT3492,[1]PSI_Category!A:B,2,0),"")</f>
        <v/>
      </c>
    </row>
    <row r="3493" spans="14:47" ht="11.4" customHeight="1" x14ac:dyDescent="0.3">
      <c r="N3493" s="128"/>
      <c r="P3493" s="177"/>
      <c r="X3493" s="178"/>
      <c r="AS3493" s="124" t="str">
        <f t="shared" si="453"/>
        <v/>
      </c>
      <c r="AT3493" s="125" t="str">
        <f t="shared" si="452"/>
        <v/>
      </c>
      <c r="AU3493" s="125" t="str">
        <f>IF(NOT(AT3493=""),VLOOKUP(AT3493,[1]PSI_Category!A:B,2,0),"")</f>
        <v/>
      </c>
    </row>
    <row r="3494" spans="14:47" ht="11.4" customHeight="1" x14ac:dyDescent="0.3">
      <c r="N3494" s="128"/>
      <c r="P3494" s="177"/>
      <c r="X3494" s="178"/>
      <c r="AS3494" s="124" t="str">
        <f t="shared" si="453"/>
        <v/>
      </c>
      <c r="AT3494" s="125" t="str">
        <f t="shared" si="452"/>
        <v/>
      </c>
      <c r="AU3494" s="125" t="str">
        <f>IF(NOT(AT3494=""),VLOOKUP(AT3494,[1]PSI_Category!A:B,2,0),"")</f>
        <v/>
      </c>
    </row>
    <row r="3495" spans="14:47" ht="11.4" customHeight="1" x14ac:dyDescent="0.3">
      <c r="N3495" s="128"/>
      <c r="P3495" s="177"/>
      <c r="X3495" s="178"/>
      <c r="AS3495" s="124" t="str">
        <f t="shared" si="453"/>
        <v/>
      </c>
      <c r="AT3495" s="125" t="str">
        <f t="shared" si="452"/>
        <v/>
      </c>
      <c r="AU3495" s="125" t="str">
        <f>IF(NOT(AT3495=""),VLOOKUP(AT3495,[1]PSI_Category!A:B,2,0),"")</f>
        <v/>
      </c>
    </row>
    <row r="3496" spans="14:47" ht="11.4" customHeight="1" x14ac:dyDescent="0.3">
      <c r="N3496" s="128"/>
      <c r="P3496" s="177"/>
      <c r="X3496" s="178"/>
      <c r="AS3496" s="124" t="str">
        <f t="shared" si="453"/>
        <v/>
      </c>
      <c r="AT3496" s="125" t="str">
        <f t="shared" si="452"/>
        <v/>
      </c>
      <c r="AU3496" s="125" t="str">
        <f>IF(NOT(AT3496=""),VLOOKUP(AT3496,[1]PSI_Category!A:B,2,0),"")</f>
        <v/>
      </c>
    </row>
    <row r="3497" spans="14:47" ht="11.4" customHeight="1" x14ac:dyDescent="0.3">
      <c r="N3497" s="128"/>
      <c r="P3497" s="177"/>
      <c r="X3497" s="178"/>
      <c r="AS3497" s="124" t="str">
        <f t="shared" si="453"/>
        <v/>
      </c>
      <c r="AT3497" s="125" t="str">
        <f t="shared" si="452"/>
        <v/>
      </c>
      <c r="AU3497" s="125" t="str">
        <f>IF(NOT(AT3497=""),VLOOKUP(AT3497,[1]PSI_Category!A:B,2,0),"")</f>
        <v/>
      </c>
    </row>
    <row r="3498" spans="14:47" ht="11.4" customHeight="1" x14ac:dyDescent="0.3">
      <c r="N3498" s="128"/>
      <c r="P3498" s="177"/>
      <c r="X3498" s="178"/>
      <c r="AS3498" s="124" t="str">
        <f t="shared" si="453"/>
        <v/>
      </c>
      <c r="AT3498" s="125" t="str">
        <f t="shared" si="452"/>
        <v/>
      </c>
      <c r="AU3498" s="125" t="str">
        <f>IF(NOT(AT3498=""),VLOOKUP(AT3498,[1]PSI_Category!A:B,2,0),"")</f>
        <v/>
      </c>
    </row>
    <row r="3499" spans="14:47" ht="11.4" customHeight="1" x14ac:dyDescent="0.3">
      <c r="N3499" s="128"/>
      <c r="P3499" s="177"/>
      <c r="X3499" s="178"/>
      <c r="AS3499" s="124" t="str">
        <f t="shared" si="453"/>
        <v/>
      </c>
      <c r="AT3499" s="125" t="str">
        <f t="shared" si="452"/>
        <v/>
      </c>
      <c r="AU3499" s="125" t="str">
        <f>IF(NOT(AT3499=""),VLOOKUP(AT3499,[1]PSI_Category!A:B,2,0),"")</f>
        <v/>
      </c>
    </row>
    <row r="3500" spans="14:47" ht="11.4" customHeight="1" x14ac:dyDescent="0.3">
      <c r="N3500" s="128"/>
      <c r="P3500" s="177"/>
      <c r="X3500" s="178"/>
      <c r="AS3500" s="124" t="str">
        <f t="shared" si="453"/>
        <v/>
      </c>
      <c r="AT3500" s="125" t="str">
        <f t="shared" si="452"/>
        <v/>
      </c>
      <c r="AU3500" s="125" t="str">
        <f>IF(NOT(AT3500=""),VLOOKUP(AT3500,[1]PSI_Category!A:B,2,0),"")</f>
        <v/>
      </c>
    </row>
    <row r="3501" spans="14:47" ht="11.4" customHeight="1" x14ac:dyDescent="0.3">
      <c r="N3501" s="128"/>
      <c r="P3501" s="177"/>
      <c r="X3501" s="178"/>
      <c r="AS3501" s="124" t="str">
        <f t="shared" si="453"/>
        <v/>
      </c>
      <c r="AT3501" s="125" t="str">
        <f t="shared" si="452"/>
        <v/>
      </c>
      <c r="AU3501" s="125" t="str">
        <f>IF(NOT(AT3501=""),VLOOKUP(AT3501,[1]PSI_Category!A:B,2,0),"")</f>
        <v/>
      </c>
    </row>
    <row r="3502" spans="14:47" ht="11.4" customHeight="1" x14ac:dyDescent="0.3">
      <c r="N3502" s="128"/>
      <c r="P3502" s="177"/>
      <c r="X3502" s="178"/>
      <c r="AS3502" s="124" t="str">
        <f t="shared" si="453"/>
        <v/>
      </c>
      <c r="AT3502" s="125" t="str">
        <f t="shared" si="452"/>
        <v/>
      </c>
      <c r="AU3502" s="125" t="str">
        <f>IF(NOT(AT3502=""),VLOOKUP(AT3502,[1]PSI_Category!A:B,2,0),"")</f>
        <v/>
      </c>
    </row>
    <row r="3503" spans="14:47" ht="11.4" customHeight="1" x14ac:dyDescent="0.3">
      <c r="N3503" s="128"/>
      <c r="P3503" s="177"/>
      <c r="X3503" s="178"/>
      <c r="AS3503" s="124" t="str">
        <f t="shared" si="453"/>
        <v/>
      </c>
      <c r="AT3503" s="125" t="str">
        <f t="shared" si="452"/>
        <v/>
      </c>
      <c r="AU3503" s="125" t="str">
        <f>IF(NOT(AT3503=""),VLOOKUP(AT3503,[1]PSI_Category!A:B,2,0),"")</f>
        <v/>
      </c>
    </row>
    <row r="3504" spans="14:47" ht="11.4" customHeight="1" x14ac:dyDescent="0.3">
      <c r="N3504" s="128"/>
      <c r="P3504" s="177"/>
      <c r="X3504" s="178"/>
      <c r="AS3504" s="124" t="str">
        <f t="shared" si="453"/>
        <v/>
      </c>
      <c r="AT3504" s="125" t="str">
        <f t="shared" si="452"/>
        <v/>
      </c>
      <c r="AU3504" s="125" t="str">
        <f>IF(NOT(AT3504=""),VLOOKUP(AT3504,[1]PSI_Category!A:B,2,0),"")</f>
        <v/>
      </c>
    </row>
    <row r="3505" spans="14:47" ht="11.4" customHeight="1" x14ac:dyDescent="0.3">
      <c r="N3505" s="128"/>
      <c r="P3505" s="177"/>
      <c r="X3505" s="178"/>
      <c r="AS3505" s="124" t="str">
        <f t="shared" si="453"/>
        <v/>
      </c>
      <c r="AT3505" s="125" t="str">
        <f t="shared" ref="AT3505:AT3568" si="454">IFERROR(TRIM(M3505),"")</f>
        <v/>
      </c>
      <c r="AU3505" s="125" t="str">
        <f>IF(NOT(AT3505=""),VLOOKUP(AT3505,[1]PSI_Category!A:B,2,0),"")</f>
        <v/>
      </c>
    </row>
    <row r="3506" spans="14:47" ht="11.4" customHeight="1" x14ac:dyDescent="0.3">
      <c r="N3506" s="128"/>
      <c r="P3506" s="177"/>
      <c r="X3506" s="178"/>
      <c r="AS3506" s="124" t="str">
        <f t="shared" si="453"/>
        <v/>
      </c>
      <c r="AT3506" s="125" t="str">
        <f t="shared" si="454"/>
        <v/>
      </c>
      <c r="AU3506" s="125" t="str">
        <f>IF(NOT(AT3506=""),VLOOKUP(AT3506,[1]PSI_Category!A:B,2,0),"")</f>
        <v/>
      </c>
    </row>
    <row r="3507" spans="14:47" ht="11.4" customHeight="1" x14ac:dyDescent="0.3">
      <c r="N3507" s="128"/>
      <c r="P3507" s="177"/>
      <c r="X3507" s="178"/>
      <c r="AS3507" s="124" t="str">
        <f t="shared" si="453"/>
        <v/>
      </c>
      <c r="AT3507" s="125" t="str">
        <f t="shared" si="454"/>
        <v/>
      </c>
      <c r="AU3507" s="125" t="str">
        <f>IF(NOT(AT3507=""),VLOOKUP(AT3507,[1]PSI_Category!A:B,2,0),"")</f>
        <v/>
      </c>
    </row>
    <row r="3508" spans="14:47" ht="11.4" customHeight="1" x14ac:dyDescent="0.3">
      <c r="N3508" s="128"/>
      <c r="P3508" s="177"/>
      <c r="X3508" s="178"/>
      <c r="AS3508" s="124" t="str">
        <f t="shared" si="453"/>
        <v/>
      </c>
      <c r="AT3508" s="125" t="str">
        <f t="shared" si="454"/>
        <v/>
      </c>
      <c r="AU3508" s="125" t="str">
        <f>IF(NOT(AT3508=""),VLOOKUP(AT3508,[1]PSI_Category!A:B,2,0),"")</f>
        <v/>
      </c>
    </row>
    <row r="3509" spans="14:47" ht="11.4" customHeight="1" x14ac:dyDescent="0.3">
      <c r="N3509" s="128"/>
      <c r="P3509" s="177"/>
      <c r="X3509" s="178"/>
      <c r="AS3509" s="124" t="str">
        <f t="shared" si="453"/>
        <v/>
      </c>
      <c r="AT3509" s="125" t="str">
        <f t="shared" si="454"/>
        <v/>
      </c>
      <c r="AU3509" s="125" t="str">
        <f>IF(NOT(AT3509=""),VLOOKUP(AT3509,[1]PSI_Category!A:B,2,0),"")</f>
        <v/>
      </c>
    </row>
    <row r="3510" spans="14:47" ht="11.4" customHeight="1" x14ac:dyDescent="0.3">
      <c r="N3510" s="128"/>
      <c r="P3510" s="177"/>
      <c r="X3510" s="178"/>
      <c r="AS3510" s="124" t="str">
        <f t="shared" si="453"/>
        <v/>
      </c>
      <c r="AT3510" s="125" t="str">
        <f t="shared" si="454"/>
        <v/>
      </c>
      <c r="AU3510" s="125" t="str">
        <f>IF(NOT(AT3510=""),VLOOKUP(AT3510,[1]PSI_Category!A:B,2,0),"")</f>
        <v/>
      </c>
    </row>
    <row r="3511" spans="14:47" ht="11.4" customHeight="1" x14ac:dyDescent="0.3">
      <c r="N3511" s="128"/>
      <c r="P3511" s="177"/>
      <c r="X3511" s="178"/>
      <c r="AS3511" s="124" t="str">
        <f t="shared" si="453"/>
        <v/>
      </c>
      <c r="AT3511" s="125" t="str">
        <f t="shared" si="454"/>
        <v/>
      </c>
      <c r="AU3511" s="125" t="str">
        <f>IF(NOT(AT3511=""),VLOOKUP(AT3511,[1]PSI_Category!A:B,2,0),"")</f>
        <v/>
      </c>
    </row>
    <row r="3512" spans="14:47" ht="11.4" customHeight="1" x14ac:dyDescent="0.3">
      <c r="N3512" s="128"/>
      <c r="P3512" s="177"/>
      <c r="X3512" s="178"/>
      <c r="AS3512" s="124" t="str">
        <f t="shared" si="453"/>
        <v/>
      </c>
      <c r="AT3512" s="125" t="str">
        <f t="shared" si="454"/>
        <v/>
      </c>
      <c r="AU3512" s="125" t="str">
        <f>IF(NOT(AT3512=""),VLOOKUP(AT3512,[1]PSI_Category!A:B,2,0),"")</f>
        <v/>
      </c>
    </row>
    <row r="3513" spans="14:47" ht="11.4" customHeight="1" x14ac:dyDescent="0.3">
      <c r="N3513" s="128"/>
      <c r="P3513" s="177"/>
      <c r="X3513" s="178"/>
      <c r="AS3513" s="124" t="str">
        <f t="shared" si="453"/>
        <v/>
      </c>
      <c r="AT3513" s="125" t="str">
        <f t="shared" si="454"/>
        <v/>
      </c>
      <c r="AU3513" s="125" t="str">
        <f>IF(NOT(AT3513=""),VLOOKUP(AT3513,[1]PSI_Category!A:B,2,0),"")</f>
        <v/>
      </c>
    </row>
    <row r="3514" spans="14:47" ht="11.4" customHeight="1" x14ac:dyDescent="0.3">
      <c r="N3514" s="128"/>
      <c r="P3514" s="177"/>
      <c r="X3514" s="178"/>
      <c r="AS3514" s="124" t="str">
        <f t="shared" si="453"/>
        <v/>
      </c>
      <c r="AT3514" s="125" t="str">
        <f t="shared" si="454"/>
        <v/>
      </c>
      <c r="AU3514" s="125" t="str">
        <f>IF(NOT(AT3514=""),VLOOKUP(AT3514,[1]PSI_Category!A:B,2,0),"")</f>
        <v/>
      </c>
    </row>
    <row r="3515" spans="14:47" ht="11.4" customHeight="1" x14ac:dyDescent="0.3">
      <c r="N3515" s="128"/>
      <c r="P3515" s="177"/>
      <c r="X3515" s="178"/>
      <c r="AS3515" s="124" t="str">
        <f t="shared" si="453"/>
        <v/>
      </c>
      <c r="AT3515" s="125" t="str">
        <f t="shared" si="454"/>
        <v/>
      </c>
      <c r="AU3515" s="125" t="str">
        <f>IF(NOT(AT3515=""),VLOOKUP(AT3515,[1]PSI_Category!A:B,2,0),"")</f>
        <v/>
      </c>
    </row>
    <row r="3516" spans="14:47" ht="11.4" customHeight="1" x14ac:dyDescent="0.3">
      <c r="N3516" s="128"/>
      <c r="P3516" s="177"/>
      <c r="X3516" s="178"/>
      <c r="AS3516" s="124" t="str">
        <f t="shared" si="453"/>
        <v/>
      </c>
      <c r="AT3516" s="125" t="str">
        <f t="shared" si="454"/>
        <v/>
      </c>
      <c r="AU3516" s="125" t="str">
        <f>IF(NOT(AT3516=""),VLOOKUP(AT3516,[1]PSI_Category!A:B,2,0),"")</f>
        <v/>
      </c>
    </row>
    <row r="3517" spans="14:47" ht="11.4" customHeight="1" x14ac:dyDescent="0.3">
      <c r="N3517" s="128"/>
      <c r="P3517" s="177"/>
      <c r="X3517" s="178"/>
      <c r="AS3517" s="124" t="str">
        <f t="shared" si="453"/>
        <v/>
      </c>
      <c r="AT3517" s="125" t="str">
        <f t="shared" si="454"/>
        <v/>
      </c>
      <c r="AU3517" s="125" t="str">
        <f>IF(NOT(AT3517=""),VLOOKUP(AT3517,[1]PSI_Category!A:B,2,0),"")</f>
        <v/>
      </c>
    </row>
    <row r="3518" spans="14:47" ht="11.4" customHeight="1" x14ac:dyDescent="0.3">
      <c r="N3518" s="128"/>
      <c r="P3518" s="177"/>
      <c r="X3518" s="178"/>
      <c r="AS3518" s="124" t="str">
        <f t="shared" si="453"/>
        <v/>
      </c>
      <c r="AT3518" s="125" t="str">
        <f t="shared" si="454"/>
        <v/>
      </c>
      <c r="AU3518" s="125" t="str">
        <f>IF(NOT(AT3518=""),VLOOKUP(AT3518,[1]PSI_Category!A:B,2,0),"")</f>
        <v/>
      </c>
    </row>
    <row r="3519" spans="14:47" ht="11.4" customHeight="1" x14ac:dyDescent="0.3">
      <c r="N3519" s="128"/>
      <c r="P3519" s="177"/>
      <c r="X3519" s="178"/>
      <c r="AS3519" s="124" t="str">
        <f t="shared" si="453"/>
        <v/>
      </c>
      <c r="AT3519" s="125" t="str">
        <f t="shared" si="454"/>
        <v/>
      </c>
      <c r="AU3519" s="125" t="str">
        <f>IF(NOT(AT3519=""),VLOOKUP(AT3519,[1]PSI_Category!A:B,2,0),"")</f>
        <v/>
      </c>
    </row>
    <row r="3520" spans="14:47" ht="11.4" customHeight="1" x14ac:dyDescent="0.3">
      <c r="N3520" s="128"/>
      <c r="P3520" s="177"/>
      <c r="X3520" s="178"/>
      <c r="AS3520" s="124" t="str">
        <f t="shared" si="453"/>
        <v/>
      </c>
      <c r="AT3520" s="125" t="str">
        <f t="shared" si="454"/>
        <v/>
      </c>
      <c r="AU3520" s="125" t="str">
        <f>IF(NOT(AT3520=""),VLOOKUP(AT3520,[1]PSI_Category!A:B,2,0),"")</f>
        <v/>
      </c>
    </row>
    <row r="3521" spans="14:47" ht="11.4" customHeight="1" x14ac:dyDescent="0.3">
      <c r="N3521" s="128"/>
      <c r="P3521" s="177"/>
      <c r="X3521" s="178"/>
      <c r="AS3521" s="124" t="str">
        <f t="shared" si="453"/>
        <v/>
      </c>
      <c r="AT3521" s="125" t="str">
        <f t="shared" si="454"/>
        <v/>
      </c>
      <c r="AU3521" s="125" t="str">
        <f>IF(NOT(AT3521=""),VLOOKUP(AT3521,[1]PSI_Category!A:B,2,0),"")</f>
        <v/>
      </c>
    </row>
    <row r="3522" spans="14:47" ht="11.4" customHeight="1" x14ac:dyDescent="0.3">
      <c r="N3522" s="128"/>
      <c r="P3522" s="177"/>
      <c r="X3522" s="178"/>
      <c r="AS3522" s="124" t="str">
        <f t="shared" si="453"/>
        <v/>
      </c>
      <c r="AT3522" s="125" t="str">
        <f t="shared" si="454"/>
        <v/>
      </c>
      <c r="AU3522" s="125" t="str">
        <f>IF(NOT(AT3522=""),VLOOKUP(AT3522,[1]PSI_Category!A:B,2,0),"")</f>
        <v/>
      </c>
    </row>
    <row r="3523" spans="14:47" ht="11.4" customHeight="1" x14ac:dyDescent="0.3">
      <c r="N3523" s="128"/>
      <c r="P3523" s="177"/>
      <c r="X3523" s="178"/>
      <c r="AS3523" s="124" t="str">
        <f t="shared" si="453"/>
        <v/>
      </c>
      <c r="AT3523" s="125" t="str">
        <f t="shared" si="454"/>
        <v/>
      </c>
      <c r="AU3523" s="125" t="str">
        <f>IF(NOT(AT3523=""),VLOOKUP(AT3523,[1]PSI_Category!A:B,2,0),"")</f>
        <v/>
      </c>
    </row>
    <row r="3524" spans="14:47" ht="11.4" customHeight="1" x14ac:dyDescent="0.3">
      <c r="N3524" s="128"/>
      <c r="P3524" s="177"/>
      <c r="X3524" s="178"/>
      <c r="AS3524" s="124" t="str">
        <f t="shared" si="453"/>
        <v/>
      </c>
      <c r="AT3524" s="125" t="str">
        <f t="shared" si="454"/>
        <v/>
      </c>
      <c r="AU3524" s="125" t="str">
        <f>IF(NOT(AT3524=""),VLOOKUP(AT3524,[1]PSI_Category!A:B,2,0),"")</f>
        <v/>
      </c>
    </row>
    <row r="3525" spans="14:47" ht="11.4" customHeight="1" x14ac:dyDescent="0.3">
      <c r="N3525" s="128"/>
      <c r="P3525" s="177"/>
      <c r="X3525" s="178"/>
      <c r="AS3525" s="124" t="str">
        <f t="shared" si="453"/>
        <v/>
      </c>
      <c r="AT3525" s="125" t="str">
        <f t="shared" si="454"/>
        <v/>
      </c>
      <c r="AU3525" s="125" t="str">
        <f>IF(NOT(AT3525=""),VLOOKUP(AT3525,[1]PSI_Category!A:B,2,0),"")</f>
        <v/>
      </c>
    </row>
    <row r="3526" spans="14:47" ht="11.4" customHeight="1" x14ac:dyDescent="0.3">
      <c r="N3526" s="128"/>
      <c r="P3526" s="177"/>
      <c r="X3526" s="178"/>
      <c r="AS3526" s="124" t="str">
        <f t="shared" ref="AS3526:AS3589" si="455">LEFT(V3526,3)</f>
        <v/>
      </c>
      <c r="AT3526" s="125" t="str">
        <f t="shared" si="454"/>
        <v/>
      </c>
      <c r="AU3526" s="125" t="str">
        <f>IF(NOT(AT3526=""),VLOOKUP(AT3526,[1]PSI_Category!A:B,2,0),"")</f>
        <v/>
      </c>
    </row>
    <row r="3527" spans="14:47" ht="11.4" customHeight="1" x14ac:dyDescent="0.3">
      <c r="N3527" s="128"/>
      <c r="P3527" s="177"/>
      <c r="X3527" s="178"/>
      <c r="AS3527" s="124" t="str">
        <f t="shared" si="455"/>
        <v/>
      </c>
      <c r="AT3527" s="125" t="str">
        <f t="shared" si="454"/>
        <v/>
      </c>
      <c r="AU3527" s="125" t="str">
        <f>IF(NOT(AT3527=""),VLOOKUP(AT3527,[1]PSI_Category!A:B,2,0),"")</f>
        <v/>
      </c>
    </row>
    <row r="3528" spans="14:47" ht="11.4" customHeight="1" x14ac:dyDescent="0.3">
      <c r="N3528" s="128"/>
      <c r="P3528" s="177"/>
      <c r="X3528" s="178"/>
      <c r="AS3528" s="124" t="str">
        <f t="shared" si="455"/>
        <v/>
      </c>
      <c r="AT3528" s="125" t="str">
        <f t="shared" si="454"/>
        <v/>
      </c>
      <c r="AU3528" s="125" t="str">
        <f>IF(NOT(AT3528=""),VLOOKUP(AT3528,[1]PSI_Category!A:B,2,0),"")</f>
        <v/>
      </c>
    </row>
    <row r="3529" spans="14:47" ht="11.4" customHeight="1" x14ac:dyDescent="0.3">
      <c r="N3529" s="128"/>
      <c r="P3529" s="177"/>
      <c r="X3529" s="178"/>
      <c r="AS3529" s="124" t="str">
        <f t="shared" si="455"/>
        <v/>
      </c>
      <c r="AT3529" s="125" t="str">
        <f t="shared" si="454"/>
        <v/>
      </c>
      <c r="AU3529" s="125" t="str">
        <f>IF(NOT(AT3529=""),VLOOKUP(AT3529,[1]PSI_Category!A:B,2,0),"")</f>
        <v/>
      </c>
    </row>
    <row r="3530" spans="14:47" ht="11.4" customHeight="1" x14ac:dyDescent="0.3">
      <c r="N3530" s="128"/>
      <c r="P3530" s="177"/>
      <c r="X3530" s="178"/>
      <c r="AS3530" s="124" t="str">
        <f t="shared" si="455"/>
        <v/>
      </c>
      <c r="AT3530" s="125" t="str">
        <f t="shared" si="454"/>
        <v/>
      </c>
      <c r="AU3530" s="125" t="str">
        <f>IF(NOT(AT3530=""),VLOOKUP(AT3530,[1]PSI_Category!A:B,2,0),"")</f>
        <v/>
      </c>
    </row>
    <row r="3531" spans="14:47" ht="11.4" customHeight="1" x14ac:dyDescent="0.3">
      <c r="N3531" s="128"/>
      <c r="P3531" s="177"/>
      <c r="X3531" s="178"/>
      <c r="AS3531" s="124" t="str">
        <f t="shared" si="455"/>
        <v/>
      </c>
      <c r="AT3531" s="125" t="str">
        <f t="shared" si="454"/>
        <v/>
      </c>
      <c r="AU3531" s="125" t="str">
        <f>IF(NOT(AT3531=""),VLOOKUP(AT3531,[1]PSI_Category!A:B,2,0),"")</f>
        <v/>
      </c>
    </row>
    <row r="3532" spans="14:47" ht="11.4" customHeight="1" x14ac:dyDescent="0.3">
      <c r="N3532" s="128"/>
      <c r="P3532" s="177"/>
      <c r="X3532" s="178"/>
      <c r="AS3532" s="124" t="str">
        <f t="shared" si="455"/>
        <v/>
      </c>
      <c r="AT3532" s="125" t="str">
        <f t="shared" si="454"/>
        <v/>
      </c>
      <c r="AU3532" s="125" t="str">
        <f>IF(NOT(AT3532=""),VLOOKUP(AT3532,[1]PSI_Category!A:B,2,0),"")</f>
        <v/>
      </c>
    </row>
    <row r="3533" spans="14:47" ht="11.4" customHeight="1" x14ac:dyDescent="0.3">
      <c r="N3533" s="128"/>
      <c r="P3533" s="177"/>
      <c r="X3533" s="178"/>
      <c r="AS3533" s="124" t="str">
        <f t="shared" si="455"/>
        <v/>
      </c>
      <c r="AT3533" s="125" t="str">
        <f t="shared" si="454"/>
        <v/>
      </c>
      <c r="AU3533" s="125" t="str">
        <f>IF(NOT(AT3533=""),VLOOKUP(AT3533,[1]PSI_Category!A:B,2,0),"")</f>
        <v/>
      </c>
    </row>
    <row r="3534" spans="14:47" ht="11.4" customHeight="1" x14ac:dyDescent="0.3">
      <c r="N3534" s="128"/>
      <c r="P3534" s="177"/>
      <c r="X3534" s="178"/>
      <c r="AS3534" s="124" t="str">
        <f t="shared" si="455"/>
        <v/>
      </c>
      <c r="AT3534" s="125" t="str">
        <f t="shared" si="454"/>
        <v/>
      </c>
      <c r="AU3534" s="125" t="str">
        <f>IF(NOT(AT3534=""),VLOOKUP(AT3534,[1]PSI_Category!A:B,2,0),"")</f>
        <v/>
      </c>
    </row>
    <row r="3535" spans="14:47" ht="11.4" customHeight="1" x14ac:dyDescent="0.3">
      <c r="N3535" s="128"/>
      <c r="P3535" s="177"/>
      <c r="X3535" s="178"/>
      <c r="AS3535" s="124" t="str">
        <f t="shared" si="455"/>
        <v/>
      </c>
      <c r="AT3535" s="125" t="str">
        <f t="shared" si="454"/>
        <v/>
      </c>
      <c r="AU3535" s="125" t="str">
        <f>IF(NOT(AT3535=""),VLOOKUP(AT3535,[1]PSI_Category!A:B,2,0),"")</f>
        <v/>
      </c>
    </row>
    <row r="3536" spans="14:47" ht="11.4" customHeight="1" x14ac:dyDescent="0.3">
      <c r="N3536" s="128"/>
      <c r="P3536" s="177"/>
      <c r="X3536" s="178"/>
      <c r="AS3536" s="124" t="str">
        <f t="shared" si="455"/>
        <v/>
      </c>
      <c r="AT3536" s="125" t="str">
        <f t="shared" si="454"/>
        <v/>
      </c>
      <c r="AU3536" s="125" t="str">
        <f>IF(NOT(AT3536=""),VLOOKUP(AT3536,[1]PSI_Category!A:B,2,0),"")</f>
        <v/>
      </c>
    </row>
    <row r="3537" spans="14:47" ht="11.4" customHeight="1" x14ac:dyDescent="0.3">
      <c r="N3537" s="128"/>
      <c r="P3537" s="177"/>
      <c r="X3537" s="178"/>
      <c r="AS3537" s="124" t="str">
        <f t="shared" si="455"/>
        <v/>
      </c>
      <c r="AT3537" s="125" t="str">
        <f t="shared" si="454"/>
        <v/>
      </c>
      <c r="AU3537" s="125" t="str">
        <f>IF(NOT(AT3537=""),VLOOKUP(AT3537,[1]PSI_Category!A:B,2,0),"")</f>
        <v/>
      </c>
    </row>
    <row r="3538" spans="14:47" ht="11.4" customHeight="1" x14ac:dyDescent="0.3">
      <c r="N3538" s="128"/>
      <c r="P3538" s="177"/>
      <c r="X3538" s="178"/>
      <c r="AS3538" s="124" t="str">
        <f t="shared" si="455"/>
        <v/>
      </c>
      <c r="AT3538" s="125" t="str">
        <f t="shared" si="454"/>
        <v/>
      </c>
      <c r="AU3538" s="125" t="str">
        <f>IF(NOT(AT3538=""),VLOOKUP(AT3538,[1]PSI_Category!A:B,2,0),"")</f>
        <v/>
      </c>
    </row>
    <row r="3539" spans="14:47" ht="11.4" customHeight="1" x14ac:dyDescent="0.3">
      <c r="N3539" s="128"/>
      <c r="P3539" s="177"/>
      <c r="X3539" s="178"/>
      <c r="AS3539" s="124" t="str">
        <f t="shared" si="455"/>
        <v/>
      </c>
      <c r="AT3539" s="125" t="str">
        <f t="shared" si="454"/>
        <v/>
      </c>
      <c r="AU3539" s="125" t="str">
        <f>IF(NOT(AT3539=""),VLOOKUP(AT3539,[1]PSI_Category!A:B,2,0),"")</f>
        <v/>
      </c>
    </row>
    <row r="3540" spans="14:47" ht="11.4" customHeight="1" x14ac:dyDescent="0.3">
      <c r="N3540" s="128"/>
      <c r="P3540" s="177"/>
      <c r="X3540" s="178"/>
      <c r="AS3540" s="124" t="str">
        <f t="shared" si="455"/>
        <v/>
      </c>
      <c r="AT3540" s="125" t="str">
        <f t="shared" si="454"/>
        <v/>
      </c>
      <c r="AU3540" s="125" t="str">
        <f>IF(NOT(AT3540=""),VLOOKUP(AT3540,[1]PSI_Category!A:B,2,0),"")</f>
        <v/>
      </c>
    </row>
    <row r="3541" spans="14:47" ht="11.4" customHeight="1" x14ac:dyDescent="0.3">
      <c r="N3541" s="128"/>
      <c r="P3541" s="177"/>
      <c r="X3541" s="178"/>
      <c r="AS3541" s="124" t="str">
        <f t="shared" si="455"/>
        <v/>
      </c>
      <c r="AT3541" s="125" t="str">
        <f t="shared" si="454"/>
        <v/>
      </c>
      <c r="AU3541" s="125" t="str">
        <f>IF(NOT(AT3541=""),VLOOKUP(AT3541,[1]PSI_Category!A:B,2,0),"")</f>
        <v/>
      </c>
    </row>
    <row r="3542" spans="14:47" ht="11.4" customHeight="1" x14ac:dyDescent="0.3">
      <c r="N3542" s="128"/>
      <c r="P3542" s="177"/>
      <c r="X3542" s="178"/>
      <c r="AS3542" s="124" t="str">
        <f t="shared" si="455"/>
        <v/>
      </c>
      <c r="AT3542" s="125" t="str">
        <f t="shared" si="454"/>
        <v/>
      </c>
      <c r="AU3542" s="125" t="str">
        <f>IF(NOT(AT3542=""),VLOOKUP(AT3542,[1]PSI_Category!A:B,2,0),"")</f>
        <v/>
      </c>
    </row>
    <row r="3543" spans="14:47" ht="11.4" customHeight="1" x14ac:dyDescent="0.3">
      <c r="N3543" s="128"/>
      <c r="P3543" s="177"/>
      <c r="X3543" s="178"/>
      <c r="AS3543" s="124" t="str">
        <f t="shared" si="455"/>
        <v/>
      </c>
      <c r="AT3543" s="125" t="str">
        <f t="shared" si="454"/>
        <v/>
      </c>
      <c r="AU3543" s="125" t="str">
        <f>IF(NOT(AT3543=""),VLOOKUP(AT3543,[1]PSI_Category!A:B,2,0),"")</f>
        <v/>
      </c>
    </row>
    <row r="3544" spans="14:47" ht="11.4" customHeight="1" x14ac:dyDescent="0.3">
      <c r="N3544" s="128"/>
      <c r="P3544" s="177"/>
      <c r="X3544" s="178"/>
      <c r="AS3544" s="124" t="str">
        <f t="shared" si="455"/>
        <v/>
      </c>
      <c r="AT3544" s="125" t="str">
        <f t="shared" si="454"/>
        <v/>
      </c>
      <c r="AU3544" s="125" t="str">
        <f>IF(NOT(AT3544=""),VLOOKUP(AT3544,[1]PSI_Category!A:B,2,0),"")</f>
        <v/>
      </c>
    </row>
    <row r="3545" spans="14:47" ht="11.4" customHeight="1" x14ac:dyDescent="0.3">
      <c r="N3545" s="128"/>
      <c r="P3545" s="177"/>
      <c r="X3545" s="178"/>
      <c r="AS3545" s="124" t="str">
        <f t="shared" si="455"/>
        <v/>
      </c>
      <c r="AT3545" s="125" t="str">
        <f t="shared" si="454"/>
        <v/>
      </c>
      <c r="AU3545" s="125" t="str">
        <f>IF(NOT(AT3545=""),VLOOKUP(AT3545,[1]PSI_Category!A:B,2,0),"")</f>
        <v/>
      </c>
    </row>
    <row r="3546" spans="14:47" ht="11.4" customHeight="1" x14ac:dyDescent="0.3">
      <c r="N3546" s="128"/>
      <c r="P3546" s="177"/>
      <c r="X3546" s="178"/>
      <c r="AS3546" s="124" t="str">
        <f t="shared" si="455"/>
        <v/>
      </c>
      <c r="AT3546" s="125" t="str">
        <f t="shared" si="454"/>
        <v/>
      </c>
      <c r="AU3546" s="125" t="str">
        <f>IF(NOT(AT3546=""),VLOOKUP(AT3546,[1]PSI_Category!A:B,2,0),"")</f>
        <v/>
      </c>
    </row>
    <row r="3547" spans="14:47" ht="11.4" customHeight="1" x14ac:dyDescent="0.3">
      <c r="N3547" s="128"/>
      <c r="P3547" s="177"/>
      <c r="X3547" s="178"/>
      <c r="AS3547" s="124" t="str">
        <f t="shared" si="455"/>
        <v/>
      </c>
      <c r="AT3547" s="125" t="str">
        <f t="shared" si="454"/>
        <v/>
      </c>
      <c r="AU3547" s="125" t="str">
        <f>IF(NOT(AT3547=""),VLOOKUP(AT3547,[1]PSI_Category!A:B,2,0),"")</f>
        <v/>
      </c>
    </row>
    <row r="3548" spans="14:47" ht="11.4" customHeight="1" x14ac:dyDescent="0.3">
      <c r="N3548" s="128"/>
      <c r="P3548" s="177"/>
      <c r="X3548" s="178"/>
      <c r="AS3548" s="124" t="str">
        <f t="shared" si="455"/>
        <v/>
      </c>
      <c r="AT3548" s="125" t="str">
        <f t="shared" si="454"/>
        <v/>
      </c>
      <c r="AU3548" s="125" t="str">
        <f>IF(NOT(AT3548=""),VLOOKUP(AT3548,[1]PSI_Category!A:B,2,0),"")</f>
        <v/>
      </c>
    </row>
    <row r="3549" spans="14:47" ht="11.4" customHeight="1" x14ac:dyDescent="0.3">
      <c r="N3549" s="128"/>
      <c r="P3549" s="177"/>
      <c r="X3549" s="178"/>
      <c r="AS3549" s="124" t="str">
        <f t="shared" si="455"/>
        <v/>
      </c>
      <c r="AT3549" s="125" t="str">
        <f t="shared" si="454"/>
        <v/>
      </c>
      <c r="AU3549" s="125" t="str">
        <f>IF(NOT(AT3549=""),VLOOKUP(AT3549,[1]PSI_Category!A:B,2,0),"")</f>
        <v/>
      </c>
    </row>
    <row r="3550" spans="14:47" ht="11.4" customHeight="1" x14ac:dyDescent="0.3">
      <c r="N3550" s="128"/>
      <c r="P3550" s="177"/>
      <c r="X3550" s="178"/>
      <c r="AS3550" s="124" t="str">
        <f t="shared" si="455"/>
        <v/>
      </c>
      <c r="AT3550" s="125" t="str">
        <f t="shared" si="454"/>
        <v/>
      </c>
      <c r="AU3550" s="125" t="str">
        <f>IF(NOT(AT3550=""),VLOOKUP(AT3550,[1]PSI_Category!A:B,2,0),"")</f>
        <v/>
      </c>
    </row>
    <row r="3551" spans="14:47" ht="11.4" customHeight="1" x14ac:dyDescent="0.3">
      <c r="N3551" s="128"/>
      <c r="P3551" s="177"/>
      <c r="X3551" s="178"/>
      <c r="AS3551" s="124" t="str">
        <f t="shared" si="455"/>
        <v/>
      </c>
      <c r="AT3551" s="125" t="str">
        <f t="shared" si="454"/>
        <v/>
      </c>
      <c r="AU3551" s="125" t="str">
        <f>IF(NOT(AT3551=""),VLOOKUP(AT3551,[1]PSI_Category!A:B,2,0),"")</f>
        <v/>
      </c>
    </row>
    <row r="3552" spans="14:47" ht="11.4" customHeight="1" x14ac:dyDescent="0.3">
      <c r="N3552" s="128"/>
      <c r="P3552" s="177"/>
      <c r="X3552" s="178"/>
      <c r="AS3552" s="124" t="str">
        <f t="shared" si="455"/>
        <v/>
      </c>
      <c r="AT3552" s="125" t="str">
        <f t="shared" si="454"/>
        <v/>
      </c>
      <c r="AU3552" s="125" t="str">
        <f>IF(NOT(AT3552=""),VLOOKUP(AT3552,[1]PSI_Category!A:B,2,0),"")</f>
        <v/>
      </c>
    </row>
    <row r="3553" spans="14:47" ht="11.4" customHeight="1" x14ac:dyDescent="0.3">
      <c r="N3553" s="128"/>
      <c r="P3553" s="177"/>
      <c r="X3553" s="178"/>
      <c r="AS3553" s="124" t="str">
        <f t="shared" si="455"/>
        <v/>
      </c>
      <c r="AT3553" s="125" t="str">
        <f t="shared" si="454"/>
        <v/>
      </c>
      <c r="AU3553" s="125" t="str">
        <f>IF(NOT(AT3553=""),VLOOKUP(AT3553,[1]PSI_Category!A:B,2,0),"")</f>
        <v/>
      </c>
    </row>
    <row r="3554" spans="14:47" ht="11.4" customHeight="1" x14ac:dyDescent="0.3">
      <c r="N3554" s="128"/>
      <c r="P3554" s="177"/>
      <c r="X3554" s="178"/>
      <c r="AS3554" s="124" t="str">
        <f t="shared" si="455"/>
        <v/>
      </c>
      <c r="AT3554" s="125" t="str">
        <f t="shared" si="454"/>
        <v/>
      </c>
      <c r="AU3554" s="125" t="str">
        <f>IF(NOT(AT3554=""),VLOOKUP(AT3554,[1]PSI_Category!A:B,2,0),"")</f>
        <v/>
      </c>
    </row>
    <row r="3555" spans="14:47" ht="11.4" customHeight="1" x14ac:dyDescent="0.3">
      <c r="N3555" s="128"/>
      <c r="P3555" s="177"/>
      <c r="X3555" s="178"/>
      <c r="AS3555" s="124" t="str">
        <f t="shared" si="455"/>
        <v/>
      </c>
      <c r="AT3555" s="125" t="str">
        <f t="shared" si="454"/>
        <v/>
      </c>
      <c r="AU3555" s="125" t="str">
        <f>IF(NOT(AT3555=""),VLOOKUP(AT3555,[1]PSI_Category!A:B,2,0),"")</f>
        <v/>
      </c>
    </row>
    <row r="3556" spans="14:47" ht="11.4" customHeight="1" x14ac:dyDescent="0.3">
      <c r="N3556" s="128"/>
      <c r="P3556" s="177"/>
      <c r="X3556" s="178"/>
      <c r="AS3556" s="124" t="str">
        <f t="shared" si="455"/>
        <v/>
      </c>
      <c r="AT3556" s="125" t="str">
        <f t="shared" si="454"/>
        <v/>
      </c>
      <c r="AU3556" s="125" t="str">
        <f>IF(NOT(AT3556=""),VLOOKUP(AT3556,[1]PSI_Category!A:B,2,0),"")</f>
        <v/>
      </c>
    </row>
    <row r="3557" spans="14:47" ht="11.4" customHeight="1" x14ac:dyDescent="0.3">
      <c r="N3557" s="128"/>
      <c r="P3557" s="177"/>
      <c r="X3557" s="178"/>
      <c r="AS3557" s="124" t="str">
        <f t="shared" si="455"/>
        <v/>
      </c>
      <c r="AT3557" s="125" t="str">
        <f t="shared" si="454"/>
        <v/>
      </c>
      <c r="AU3557" s="125" t="str">
        <f>IF(NOT(AT3557=""),VLOOKUP(AT3557,[1]PSI_Category!A:B,2,0),"")</f>
        <v/>
      </c>
    </row>
    <row r="3558" spans="14:47" ht="11.4" customHeight="1" x14ac:dyDescent="0.3">
      <c r="N3558" s="128"/>
      <c r="P3558" s="177"/>
      <c r="X3558" s="178"/>
      <c r="AS3558" s="124" t="str">
        <f t="shared" si="455"/>
        <v/>
      </c>
      <c r="AT3558" s="125" t="str">
        <f t="shared" si="454"/>
        <v/>
      </c>
      <c r="AU3558" s="125" t="str">
        <f>IF(NOT(AT3558=""),VLOOKUP(AT3558,[1]PSI_Category!A:B,2,0),"")</f>
        <v/>
      </c>
    </row>
    <row r="3559" spans="14:47" ht="11.4" customHeight="1" x14ac:dyDescent="0.3">
      <c r="N3559" s="128"/>
      <c r="P3559" s="177"/>
      <c r="X3559" s="178"/>
      <c r="AS3559" s="124" t="str">
        <f t="shared" si="455"/>
        <v/>
      </c>
      <c r="AT3559" s="125" t="str">
        <f t="shared" si="454"/>
        <v/>
      </c>
      <c r="AU3559" s="125" t="str">
        <f>IF(NOT(AT3559=""),VLOOKUP(AT3559,[1]PSI_Category!A:B,2,0),"")</f>
        <v/>
      </c>
    </row>
    <row r="3560" spans="14:47" ht="11.4" customHeight="1" x14ac:dyDescent="0.3">
      <c r="N3560" s="128"/>
      <c r="P3560" s="177"/>
      <c r="X3560" s="178"/>
      <c r="AS3560" s="124" t="str">
        <f t="shared" si="455"/>
        <v/>
      </c>
      <c r="AT3560" s="125" t="str">
        <f t="shared" si="454"/>
        <v/>
      </c>
      <c r="AU3560" s="125" t="str">
        <f>IF(NOT(AT3560=""),VLOOKUP(AT3560,[1]PSI_Category!A:B,2,0),"")</f>
        <v/>
      </c>
    </row>
    <row r="3561" spans="14:47" ht="11.4" customHeight="1" x14ac:dyDescent="0.3">
      <c r="N3561" s="128"/>
      <c r="P3561" s="177"/>
      <c r="X3561" s="178"/>
      <c r="AS3561" s="124" t="str">
        <f t="shared" si="455"/>
        <v/>
      </c>
      <c r="AT3561" s="125" t="str">
        <f t="shared" si="454"/>
        <v/>
      </c>
      <c r="AU3561" s="125" t="str">
        <f>IF(NOT(AT3561=""),VLOOKUP(AT3561,[1]PSI_Category!A:B,2,0),"")</f>
        <v/>
      </c>
    </row>
    <row r="3562" spans="14:47" ht="11.4" customHeight="1" x14ac:dyDescent="0.3">
      <c r="N3562" s="128"/>
      <c r="P3562" s="177"/>
      <c r="X3562" s="178"/>
      <c r="AS3562" s="124" t="str">
        <f t="shared" si="455"/>
        <v/>
      </c>
      <c r="AT3562" s="125" t="str">
        <f t="shared" si="454"/>
        <v/>
      </c>
      <c r="AU3562" s="125" t="str">
        <f>IF(NOT(AT3562=""),VLOOKUP(AT3562,[1]PSI_Category!A:B,2,0),"")</f>
        <v/>
      </c>
    </row>
    <row r="3563" spans="14:47" ht="11.4" customHeight="1" x14ac:dyDescent="0.3">
      <c r="N3563" s="128"/>
      <c r="P3563" s="177"/>
      <c r="X3563" s="178"/>
      <c r="AS3563" s="124" t="str">
        <f t="shared" si="455"/>
        <v/>
      </c>
      <c r="AT3563" s="125" t="str">
        <f t="shared" si="454"/>
        <v/>
      </c>
      <c r="AU3563" s="125" t="str">
        <f>IF(NOT(AT3563=""),VLOOKUP(AT3563,[1]PSI_Category!A:B,2,0),"")</f>
        <v/>
      </c>
    </row>
    <row r="3564" spans="14:47" ht="11.4" customHeight="1" x14ac:dyDescent="0.3">
      <c r="N3564" s="128"/>
      <c r="P3564" s="177"/>
      <c r="X3564" s="178"/>
      <c r="AS3564" s="124" t="str">
        <f t="shared" si="455"/>
        <v/>
      </c>
      <c r="AT3564" s="125" t="str">
        <f t="shared" si="454"/>
        <v/>
      </c>
      <c r="AU3564" s="125" t="str">
        <f>IF(NOT(AT3564=""),VLOOKUP(AT3564,[1]PSI_Category!A:B,2,0),"")</f>
        <v/>
      </c>
    </row>
    <row r="3565" spans="14:47" ht="11.4" customHeight="1" x14ac:dyDescent="0.3">
      <c r="N3565" s="128"/>
      <c r="P3565" s="177"/>
      <c r="X3565" s="178"/>
      <c r="AS3565" s="124" t="str">
        <f t="shared" si="455"/>
        <v/>
      </c>
      <c r="AT3565" s="125" t="str">
        <f t="shared" si="454"/>
        <v/>
      </c>
      <c r="AU3565" s="125" t="str">
        <f>IF(NOT(AT3565=""),VLOOKUP(AT3565,[1]PSI_Category!A:B,2,0),"")</f>
        <v/>
      </c>
    </row>
    <row r="3566" spans="14:47" ht="11.4" customHeight="1" x14ac:dyDescent="0.3">
      <c r="N3566" s="128"/>
      <c r="P3566" s="177"/>
      <c r="X3566" s="178"/>
      <c r="AS3566" s="124" t="str">
        <f t="shared" si="455"/>
        <v/>
      </c>
      <c r="AT3566" s="125" t="str">
        <f t="shared" si="454"/>
        <v/>
      </c>
      <c r="AU3566" s="125" t="str">
        <f>IF(NOT(AT3566=""),VLOOKUP(AT3566,[1]PSI_Category!A:B,2,0),"")</f>
        <v/>
      </c>
    </row>
    <row r="3567" spans="14:47" ht="11.4" customHeight="1" x14ac:dyDescent="0.3">
      <c r="N3567" s="128"/>
      <c r="P3567" s="177"/>
      <c r="X3567" s="178"/>
      <c r="AS3567" s="124" t="str">
        <f t="shared" si="455"/>
        <v/>
      </c>
      <c r="AT3567" s="125" t="str">
        <f t="shared" si="454"/>
        <v/>
      </c>
      <c r="AU3567" s="125" t="str">
        <f>IF(NOT(AT3567=""),VLOOKUP(AT3567,[1]PSI_Category!A:B,2,0),"")</f>
        <v/>
      </c>
    </row>
    <row r="3568" spans="14:47" ht="11.4" customHeight="1" x14ac:dyDescent="0.3">
      <c r="N3568" s="128"/>
      <c r="P3568" s="177"/>
      <c r="X3568" s="178"/>
      <c r="AS3568" s="124" t="str">
        <f t="shared" si="455"/>
        <v/>
      </c>
      <c r="AT3568" s="125" t="str">
        <f t="shared" si="454"/>
        <v/>
      </c>
      <c r="AU3568" s="125" t="str">
        <f>IF(NOT(AT3568=""),VLOOKUP(AT3568,[1]PSI_Category!A:B,2,0),"")</f>
        <v/>
      </c>
    </row>
    <row r="3569" spans="14:47" ht="11.4" customHeight="1" x14ac:dyDescent="0.3">
      <c r="N3569" s="128"/>
      <c r="P3569" s="177"/>
      <c r="X3569" s="178"/>
      <c r="AS3569" s="124" t="str">
        <f t="shared" si="455"/>
        <v/>
      </c>
      <c r="AT3569" s="125" t="str">
        <f t="shared" ref="AT3569:AT3618" si="456">IFERROR(TRIM(M3569),"")</f>
        <v/>
      </c>
      <c r="AU3569" s="125" t="str">
        <f>IF(NOT(AT3569=""),VLOOKUP(AT3569,[1]PSI_Category!A:B,2,0),"")</f>
        <v/>
      </c>
    </row>
    <row r="3570" spans="14:47" ht="11.4" customHeight="1" x14ac:dyDescent="0.3">
      <c r="N3570" s="128"/>
      <c r="P3570" s="177"/>
      <c r="X3570" s="178"/>
      <c r="AS3570" s="124" t="str">
        <f t="shared" si="455"/>
        <v/>
      </c>
      <c r="AT3570" s="125" t="str">
        <f t="shared" si="456"/>
        <v/>
      </c>
      <c r="AU3570" s="125" t="str">
        <f>IF(NOT(AT3570=""),VLOOKUP(AT3570,[1]PSI_Category!A:B,2,0),"")</f>
        <v/>
      </c>
    </row>
    <row r="3571" spans="14:47" ht="11.4" customHeight="1" x14ac:dyDescent="0.3">
      <c r="N3571" s="128"/>
      <c r="P3571" s="177"/>
      <c r="X3571" s="178"/>
      <c r="AS3571" s="124" t="str">
        <f t="shared" si="455"/>
        <v/>
      </c>
      <c r="AT3571" s="125" t="str">
        <f t="shared" si="456"/>
        <v/>
      </c>
      <c r="AU3571" s="125" t="str">
        <f>IF(NOT(AT3571=""),VLOOKUP(AT3571,[1]PSI_Category!A:B,2,0),"")</f>
        <v/>
      </c>
    </row>
    <row r="3572" spans="14:47" ht="11.4" customHeight="1" x14ac:dyDescent="0.3">
      <c r="N3572" s="128"/>
      <c r="P3572" s="177"/>
      <c r="X3572" s="178"/>
      <c r="AS3572" s="124" t="str">
        <f t="shared" si="455"/>
        <v/>
      </c>
      <c r="AT3572" s="125" t="str">
        <f t="shared" si="456"/>
        <v/>
      </c>
      <c r="AU3572" s="125" t="str">
        <f>IF(NOT(AT3572=""),VLOOKUP(AT3572,[1]PSI_Category!A:B,2,0),"")</f>
        <v/>
      </c>
    </row>
    <row r="3573" spans="14:47" ht="11.4" customHeight="1" x14ac:dyDescent="0.3">
      <c r="N3573" s="128"/>
      <c r="P3573" s="177"/>
      <c r="X3573" s="178"/>
      <c r="AS3573" s="124" t="str">
        <f t="shared" si="455"/>
        <v/>
      </c>
      <c r="AT3573" s="125" t="str">
        <f t="shared" si="456"/>
        <v/>
      </c>
      <c r="AU3573" s="125" t="str">
        <f>IF(NOT(AT3573=""),VLOOKUP(AT3573,[1]PSI_Category!A:B,2,0),"")</f>
        <v/>
      </c>
    </row>
    <row r="3574" spans="14:47" ht="11.4" customHeight="1" x14ac:dyDescent="0.3">
      <c r="N3574" s="128"/>
      <c r="P3574" s="177"/>
      <c r="X3574" s="178"/>
      <c r="AS3574" s="124" t="str">
        <f t="shared" si="455"/>
        <v/>
      </c>
      <c r="AT3574" s="125" t="str">
        <f t="shared" si="456"/>
        <v/>
      </c>
      <c r="AU3574" s="125" t="str">
        <f>IF(NOT(AT3574=""),VLOOKUP(AT3574,[1]PSI_Category!A:B,2,0),"")</f>
        <v/>
      </c>
    </row>
    <row r="3575" spans="14:47" ht="11.4" customHeight="1" x14ac:dyDescent="0.3">
      <c r="N3575" s="128"/>
      <c r="P3575" s="177"/>
      <c r="X3575" s="178"/>
      <c r="AS3575" s="124" t="str">
        <f t="shared" si="455"/>
        <v/>
      </c>
      <c r="AT3575" s="125" t="str">
        <f t="shared" si="456"/>
        <v/>
      </c>
      <c r="AU3575" s="125" t="str">
        <f>IF(NOT(AT3575=""),VLOOKUP(AT3575,[1]PSI_Category!A:B,2,0),"")</f>
        <v/>
      </c>
    </row>
    <row r="3576" spans="14:47" ht="11.4" customHeight="1" x14ac:dyDescent="0.3">
      <c r="N3576" s="128"/>
      <c r="P3576" s="177"/>
      <c r="X3576" s="178"/>
      <c r="AS3576" s="124" t="str">
        <f t="shared" si="455"/>
        <v/>
      </c>
      <c r="AT3576" s="125" t="str">
        <f t="shared" si="456"/>
        <v/>
      </c>
      <c r="AU3576" s="125" t="str">
        <f>IF(NOT(AT3576=""),VLOOKUP(AT3576,[1]PSI_Category!A:B,2,0),"")</f>
        <v/>
      </c>
    </row>
    <row r="3577" spans="14:47" ht="11.4" customHeight="1" x14ac:dyDescent="0.3">
      <c r="N3577" s="128"/>
      <c r="P3577" s="177"/>
      <c r="X3577" s="178"/>
      <c r="AS3577" s="124" t="str">
        <f t="shared" si="455"/>
        <v/>
      </c>
      <c r="AT3577" s="125" t="str">
        <f t="shared" si="456"/>
        <v/>
      </c>
      <c r="AU3577" s="125" t="str">
        <f>IF(NOT(AT3577=""),VLOOKUP(AT3577,[1]PSI_Category!A:B,2,0),"")</f>
        <v/>
      </c>
    </row>
    <row r="3578" spans="14:47" ht="11.4" customHeight="1" x14ac:dyDescent="0.3">
      <c r="N3578" s="128"/>
      <c r="P3578" s="177"/>
      <c r="X3578" s="178"/>
      <c r="AS3578" s="124" t="str">
        <f t="shared" si="455"/>
        <v/>
      </c>
      <c r="AT3578" s="125" t="str">
        <f t="shared" si="456"/>
        <v/>
      </c>
      <c r="AU3578" s="125" t="str">
        <f>IF(NOT(AT3578=""),VLOOKUP(AT3578,[1]PSI_Category!A:B,2,0),"")</f>
        <v/>
      </c>
    </row>
    <row r="3579" spans="14:47" ht="11.4" customHeight="1" x14ac:dyDescent="0.3">
      <c r="N3579" s="128"/>
      <c r="P3579" s="177"/>
      <c r="X3579" s="178"/>
      <c r="AS3579" s="124" t="str">
        <f t="shared" si="455"/>
        <v/>
      </c>
      <c r="AT3579" s="125" t="str">
        <f t="shared" si="456"/>
        <v/>
      </c>
      <c r="AU3579" s="125" t="str">
        <f>IF(NOT(AT3579=""),VLOOKUP(AT3579,[1]PSI_Category!A:B,2,0),"")</f>
        <v/>
      </c>
    </row>
    <row r="3580" spans="14:47" ht="11.4" customHeight="1" x14ac:dyDescent="0.3">
      <c r="N3580" s="128"/>
      <c r="P3580" s="177"/>
      <c r="X3580" s="178"/>
      <c r="AS3580" s="124" t="str">
        <f t="shared" si="455"/>
        <v/>
      </c>
      <c r="AT3580" s="125" t="str">
        <f t="shared" si="456"/>
        <v/>
      </c>
      <c r="AU3580" s="125" t="str">
        <f>IF(NOT(AT3580=""),VLOOKUP(AT3580,[1]PSI_Category!A:B,2,0),"")</f>
        <v/>
      </c>
    </row>
    <row r="3581" spans="14:47" ht="11.4" customHeight="1" x14ac:dyDescent="0.3">
      <c r="N3581" s="128"/>
      <c r="P3581" s="177"/>
      <c r="X3581" s="178"/>
      <c r="AS3581" s="124" t="str">
        <f t="shared" si="455"/>
        <v/>
      </c>
      <c r="AT3581" s="125" t="str">
        <f t="shared" si="456"/>
        <v/>
      </c>
      <c r="AU3581" s="125" t="str">
        <f>IF(NOT(AT3581=""),VLOOKUP(AT3581,[1]PSI_Category!A:B,2,0),"")</f>
        <v/>
      </c>
    </row>
    <row r="3582" spans="14:47" ht="11.4" customHeight="1" x14ac:dyDescent="0.3">
      <c r="N3582" s="128"/>
      <c r="P3582" s="177"/>
      <c r="X3582" s="178"/>
      <c r="AS3582" s="124" t="str">
        <f t="shared" si="455"/>
        <v/>
      </c>
      <c r="AT3582" s="125" t="str">
        <f t="shared" si="456"/>
        <v/>
      </c>
      <c r="AU3582" s="125" t="str">
        <f>IF(NOT(AT3582=""),VLOOKUP(AT3582,[1]PSI_Category!A:B,2,0),"")</f>
        <v/>
      </c>
    </row>
    <row r="3583" spans="14:47" ht="11.4" customHeight="1" x14ac:dyDescent="0.3">
      <c r="N3583" s="128"/>
      <c r="P3583" s="177"/>
      <c r="X3583" s="178"/>
      <c r="AS3583" s="124" t="str">
        <f t="shared" si="455"/>
        <v/>
      </c>
      <c r="AT3583" s="125" t="str">
        <f t="shared" si="456"/>
        <v/>
      </c>
      <c r="AU3583" s="125" t="str">
        <f>IF(NOT(AT3583=""),VLOOKUP(AT3583,[1]PSI_Category!A:B,2,0),"")</f>
        <v/>
      </c>
    </row>
    <row r="3584" spans="14:47" ht="11.4" customHeight="1" x14ac:dyDescent="0.3">
      <c r="N3584" s="128"/>
      <c r="P3584" s="177"/>
      <c r="X3584" s="178"/>
      <c r="AS3584" s="124" t="str">
        <f t="shared" si="455"/>
        <v/>
      </c>
      <c r="AT3584" s="125" t="str">
        <f t="shared" si="456"/>
        <v/>
      </c>
      <c r="AU3584" s="125" t="str">
        <f>IF(NOT(AT3584=""),VLOOKUP(AT3584,[1]PSI_Category!A:B,2,0),"")</f>
        <v/>
      </c>
    </row>
    <row r="3585" spans="14:47" ht="11.4" customHeight="1" x14ac:dyDescent="0.3">
      <c r="N3585" s="128"/>
      <c r="P3585" s="177"/>
      <c r="X3585" s="178"/>
      <c r="AS3585" s="124" t="str">
        <f t="shared" si="455"/>
        <v/>
      </c>
      <c r="AT3585" s="125" t="str">
        <f t="shared" si="456"/>
        <v/>
      </c>
      <c r="AU3585" s="125" t="str">
        <f>IF(NOT(AT3585=""),VLOOKUP(AT3585,[1]PSI_Category!A:B,2,0),"")</f>
        <v/>
      </c>
    </row>
    <row r="3586" spans="14:47" ht="11.4" customHeight="1" x14ac:dyDescent="0.3">
      <c r="N3586" s="128"/>
      <c r="P3586" s="177"/>
      <c r="X3586" s="178"/>
      <c r="AS3586" s="124" t="str">
        <f t="shared" si="455"/>
        <v/>
      </c>
      <c r="AT3586" s="125" t="str">
        <f t="shared" si="456"/>
        <v/>
      </c>
      <c r="AU3586" s="125" t="str">
        <f>IF(NOT(AT3586=""),VLOOKUP(AT3586,[1]PSI_Category!A:B,2,0),"")</f>
        <v/>
      </c>
    </row>
    <row r="3587" spans="14:47" ht="11.4" customHeight="1" x14ac:dyDescent="0.3">
      <c r="N3587" s="128"/>
      <c r="P3587" s="177"/>
      <c r="X3587" s="178"/>
      <c r="AS3587" s="124" t="str">
        <f t="shared" si="455"/>
        <v/>
      </c>
      <c r="AT3587" s="125" t="str">
        <f t="shared" si="456"/>
        <v/>
      </c>
      <c r="AU3587" s="125" t="str">
        <f>IF(NOT(AT3587=""),VLOOKUP(AT3587,[1]PSI_Category!A:B,2,0),"")</f>
        <v/>
      </c>
    </row>
    <row r="3588" spans="14:47" ht="11.4" customHeight="1" x14ac:dyDescent="0.3">
      <c r="N3588" s="128"/>
      <c r="P3588" s="177"/>
      <c r="X3588" s="178"/>
      <c r="AS3588" s="124" t="str">
        <f t="shared" si="455"/>
        <v/>
      </c>
      <c r="AT3588" s="125" t="str">
        <f t="shared" si="456"/>
        <v/>
      </c>
      <c r="AU3588" s="125" t="str">
        <f>IF(NOT(AT3588=""),VLOOKUP(AT3588,[1]PSI_Category!A:B,2,0),"")</f>
        <v/>
      </c>
    </row>
    <row r="3589" spans="14:47" ht="11.4" customHeight="1" x14ac:dyDescent="0.3">
      <c r="N3589" s="128"/>
      <c r="P3589" s="177"/>
      <c r="X3589" s="178"/>
      <c r="AS3589" s="124" t="str">
        <f t="shared" si="455"/>
        <v/>
      </c>
      <c r="AT3589" s="125" t="str">
        <f t="shared" si="456"/>
        <v/>
      </c>
      <c r="AU3589" s="125" t="str">
        <f>IF(NOT(AT3589=""),VLOOKUP(AT3589,[1]PSI_Category!A:B,2,0),"")</f>
        <v/>
      </c>
    </row>
    <row r="3590" spans="14:47" ht="11.4" customHeight="1" x14ac:dyDescent="0.3">
      <c r="N3590" s="128"/>
      <c r="P3590" s="177"/>
      <c r="X3590" s="178"/>
      <c r="AS3590" s="124" t="str">
        <f t="shared" ref="AS3590:AS3653" si="457">LEFT(V3590,3)</f>
        <v/>
      </c>
      <c r="AT3590" s="125" t="str">
        <f t="shared" si="456"/>
        <v/>
      </c>
      <c r="AU3590" s="125" t="str">
        <f>IF(NOT(AT3590=""),VLOOKUP(AT3590,[1]PSI_Category!A:B,2,0),"")</f>
        <v/>
      </c>
    </row>
    <row r="3591" spans="14:47" ht="11.4" customHeight="1" x14ac:dyDescent="0.3">
      <c r="N3591" s="128"/>
      <c r="P3591" s="177"/>
      <c r="X3591" s="178"/>
      <c r="AS3591" s="124" t="str">
        <f t="shared" si="457"/>
        <v/>
      </c>
      <c r="AT3591" s="125" t="str">
        <f t="shared" si="456"/>
        <v/>
      </c>
      <c r="AU3591" s="125" t="str">
        <f>IF(NOT(AT3591=""),VLOOKUP(AT3591,[1]PSI_Category!A:B,2,0),"")</f>
        <v/>
      </c>
    </row>
    <row r="3592" spans="14:47" ht="11.4" customHeight="1" x14ac:dyDescent="0.3">
      <c r="N3592" s="128"/>
      <c r="P3592" s="177"/>
      <c r="X3592" s="178"/>
      <c r="AS3592" s="124" t="str">
        <f t="shared" si="457"/>
        <v/>
      </c>
      <c r="AT3592" s="125" t="str">
        <f t="shared" si="456"/>
        <v/>
      </c>
      <c r="AU3592" s="125" t="str">
        <f>IF(NOT(AT3592=""),VLOOKUP(AT3592,[1]PSI_Category!A:B,2,0),"")</f>
        <v/>
      </c>
    </row>
    <row r="3593" spans="14:47" ht="11.4" customHeight="1" x14ac:dyDescent="0.3">
      <c r="N3593" s="128"/>
      <c r="P3593" s="177"/>
      <c r="X3593" s="178"/>
      <c r="AS3593" s="124" t="str">
        <f t="shared" si="457"/>
        <v/>
      </c>
      <c r="AT3593" s="125" t="str">
        <f t="shared" si="456"/>
        <v/>
      </c>
      <c r="AU3593" s="125" t="str">
        <f>IF(NOT(AT3593=""),VLOOKUP(AT3593,[1]PSI_Category!A:B,2,0),"")</f>
        <v/>
      </c>
    </row>
    <row r="3594" spans="14:47" ht="11.4" customHeight="1" x14ac:dyDescent="0.3">
      <c r="N3594" s="128"/>
      <c r="P3594" s="177"/>
      <c r="X3594" s="178"/>
      <c r="AS3594" s="124" t="str">
        <f t="shared" si="457"/>
        <v/>
      </c>
      <c r="AT3594" s="125" t="str">
        <f t="shared" si="456"/>
        <v/>
      </c>
      <c r="AU3594" s="125" t="str">
        <f>IF(NOT(AT3594=""),VLOOKUP(AT3594,[1]PSI_Category!A:B,2,0),"")</f>
        <v/>
      </c>
    </row>
    <row r="3595" spans="14:47" ht="11.4" customHeight="1" x14ac:dyDescent="0.3">
      <c r="N3595" s="128"/>
      <c r="P3595" s="177"/>
      <c r="X3595" s="178"/>
      <c r="AS3595" s="124" t="str">
        <f t="shared" si="457"/>
        <v/>
      </c>
      <c r="AT3595" s="125" t="str">
        <f t="shared" si="456"/>
        <v/>
      </c>
      <c r="AU3595" s="125" t="str">
        <f>IF(NOT(AT3595=""),VLOOKUP(AT3595,[1]PSI_Category!A:B,2,0),"")</f>
        <v/>
      </c>
    </row>
    <row r="3596" spans="14:47" ht="11.4" customHeight="1" x14ac:dyDescent="0.3">
      <c r="N3596" s="128"/>
      <c r="P3596" s="177"/>
      <c r="X3596" s="178"/>
      <c r="AS3596" s="124" t="str">
        <f t="shared" si="457"/>
        <v/>
      </c>
      <c r="AT3596" s="125" t="str">
        <f t="shared" si="456"/>
        <v/>
      </c>
      <c r="AU3596" s="125" t="str">
        <f>IF(NOT(AT3596=""),VLOOKUP(AT3596,[1]PSI_Category!A:B,2,0),"")</f>
        <v/>
      </c>
    </row>
    <row r="3597" spans="14:47" ht="11.4" customHeight="1" x14ac:dyDescent="0.3">
      <c r="N3597" s="128"/>
      <c r="P3597" s="177"/>
      <c r="X3597" s="178"/>
      <c r="AS3597" s="124" t="str">
        <f t="shared" si="457"/>
        <v/>
      </c>
      <c r="AT3597" s="125" t="str">
        <f t="shared" si="456"/>
        <v/>
      </c>
      <c r="AU3597" s="125" t="str">
        <f>IF(NOT(AT3597=""),VLOOKUP(AT3597,[1]PSI_Category!A:B,2,0),"")</f>
        <v/>
      </c>
    </row>
    <row r="3598" spans="14:47" ht="11.4" customHeight="1" x14ac:dyDescent="0.3">
      <c r="N3598" s="128"/>
      <c r="P3598" s="177"/>
      <c r="X3598" s="178"/>
      <c r="AS3598" s="124" t="str">
        <f t="shared" si="457"/>
        <v/>
      </c>
      <c r="AT3598" s="125" t="str">
        <f t="shared" si="456"/>
        <v/>
      </c>
      <c r="AU3598" s="125" t="str">
        <f>IF(NOT(AT3598=""),VLOOKUP(AT3598,[1]PSI_Category!A:B,2,0),"")</f>
        <v/>
      </c>
    </row>
    <row r="3599" spans="14:47" ht="11.4" customHeight="1" x14ac:dyDescent="0.3">
      <c r="N3599" s="128"/>
      <c r="P3599" s="177"/>
      <c r="X3599" s="178"/>
      <c r="AS3599" s="124" t="str">
        <f t="shared" si="457"/>
        <v/>
      </c>
      <c r="AT3599" s="125" t="str">
        <f t="shared" si="456"/>
        <v/>
      </c>
      <c r="AU3599" s="125" t="str">
        <f>IF(NOT(AT3599=""),VLOOKUP(AT3599,[1]PSI_Category!A:B,2,0),"")</f>
        <v/>
      </c>
    </row>
    <row r="3600" spans="14:47" ht="11.4" customHeight="1" x14ac:dyDescent="0.3">
      <c r="N3600" s="128"/>
      <c r="P3600" s="177"/>
      <c r="X3600" s="178"/>
      <c r="AS3600" s="124" t="str">
        <f t="shared" si="457"/>
        <v/>
      </c>
      <c r="AT3600" s="125" t="str">
        <f t="shared" si="456"/>
        <v/>
      </c>
      <c r="AU3600" s="125" t="str">
        <f>IF(NOT(AT3600=""),VLOOKUP(AT3600,[1]PSI_Category!A:B,2,0),"")</f>
        <v/>
      </c>
    </row>
    <row r="3601" spans="14:47" ht="11.4" customHeight="1" x14ac:dyDescent="0.3">
      <c r="N3601" s="128"/>
      <c r="P3601" s="177"/>
      <c r="X3601" s="178"/>
      <c r="AS3601" s="124" t="str">
        <f t="shared" si="457"/>
        <v/>
      </c>
      <c r="AT3601" s="125" t="str">
        <f t="shared" si="456"/>
        <v/>
      </c>
      <c r="AU3601" s="125" t="str">
        <f>IF(NOT(AT3601=""),VLOOKUP(AT3601,[1]PSI_Category!A:B,2,0),"")</f>
        <v/>
      </c>
    </row>
    <row r="3602" spans="14:47" ht="11.4" customHeight="1" x14ac:dyDescent="0.3">
      <c r="N3602" s="128"/>
      <c r="P3602" s="177"/>
      <c r="X3602" s="178"/>
      <c r="AS3602" s="124" t="str">
        <f t="shared" si="457"/>
        <v/>
      </c>
      <c r="AT3602" s="125" t="str">
        <f t="shared" si="456"/>
        <v/>
      </c>
      <c r="AU3602" s="125" t="str">
        <f>IF(NOT(AT3602=""),VLOOKUP(AT3602,[1]PSI_Category!A:B,2,0),"")</f>
        <v/>
      </c>
    </row>
    <row r="3603" spans="14:47" ht="11.4" customHeight="1" x14ac:dyDescent="0.3">
      <c r="N3603" s="128"/>
      <c r="P3603" s="177"/>
      <c r="X3603" s="178"/>
      <c r="AS3603" s="124" t="str">
        <f t="shared" si="457"/>
        <v/>
      </c>
      <c r="AT3603" s="125" t="str">
        <f t="shared" si="456"/>
        <v/>
      </c>
      <c r="AU3603" s="125" t="str">
        <f>IF(NOT(AT3603=""),VLOOKUP(AT3603,[1]PSI_Category!A:B,2,0),"")</f>
        <v/>
      </c>
    </row>
    <row r="3604" spans="14:47" ht="11.4" customHeight="1" x14ac:dyDescent="0.3">
      <c r="N3604" s="128"/>
      <c r="P3604" s="177"/>
      <c r="X3604" s="178"/>
      <c r="AS3604" s="124" t="str">
        <f t="shared" si="457"/>
        <v/>
      </c>
      <c r="AT3604" s="125" t="str">
        <f t="shared" si="456"/>
        <v/>
      </c>
      <c r="AU3604" s="125" t="str">
        <f>IF(NOT(AT3604=""),VLOOKUP(AT3604,[1]PSI_Category!A:B,2,0),"")</f>
        <v/>
      </c>
    </row>
    <row r="3605" spans="14:47" ht="11.4" customHeight="1" x14ac:dyDescent="0.3">
      <c r="N3605" s="128"/>
      <c r="P3605" s="177"/>
      <c r="X3605" s="178"/>
      <c r="AS3605" s="124" t="str">
        <f t="shared" si="457"/>
        <v/>
      </c>
      <c r="AT3605" s="125" t="str">
        <f t="shared" si="456"/>
        <v/>
      </c>
      <c r="AU3605" s="125" t="str">
        <f>IF(NOT(AT3605=""),VLOOKUP(AT3605,[1]PSI_Category!A:B,2,0),"")</f>
        <v/>
      </c>
    </row>
    <row r="3606" spans="14:47" ht="11.4" customHeight="1" x14ac:dyDescent="0.3">
      <c r="N3606" s="128"/>
      <c r="P3606" s="177"/>
      <c r="X3606" s="178"/>
      <c r="AS3606" s="124" t="str">
        <f t="shared" si="457"/>
        <v/>
      </c>
      <c r="AT3606" s="125" t="str">
        <f t="shared" si="456"/>
        <v/>
      </c>
      <c r="AU3606" s="125" t="str">
        <f>IF(NOT(AT3606=""),VLOOKUP(AT3606,[1]PSI_Category!A:B,2,0),"")</f>
        <v/>
      </c>
    </row>
    <row r="3607" spans="14:47" ht="11.4" customHeight="1" x14ac:dyDescent="0.3">
      <c r="N3607" s="128"/>
      <c r="P3607" s="177"/>
      <c r="X3607" s="178"/>
      <c r="AS3607" s="124" t="str">
        <f t="shared" si="457"/>
        <v/>
      </c>
      <c r="AT3607" s="125" t="str">
        <f t="shared" si="456"/>
        <v/>
      </c>
      <c r="AU3607" s="125" t="str">
        <f>IF(NOT(AT3607=""),VLOOKUP(AT3607,[1]PSI_Category!A:B,2,0),"")</f>
        <v/>
      </c>
    </row>
    <row r="3608" spans="14:47" ht="11.4" customHeight="1" x14ac:dyDescent="0.3">
      <c r="N3608" s="128"/>
      <c r="P3608" s="177"/>
      <c r="X3608" s="178"/>
      <c r="AS3608" s="124" t="str">
        <f t="shared" si="457"/>
        <v/>
      </c>
      <c r="AT3608" s="125" t="str">
        <f t="shared" si="456"/>
        <v/>
      </c>
      <c r="AU3608" s="125" t="str">
        <f>IF(NOT(AT3608=""),VLOOKUP(AT3608,[1]PSI_Category!A:B,2,0),"")</f>
        <v/>
      </c>
    </row>
    <row r="3609" spans="14:47" ht="11.4" customHeight="1" x14ac:dyDescent="0.3">
      <c r="N3609" s="128"/>
      <c r="P3609" s="177"/>
      <c r="X3609" s="178"/>
      <c r="AS3609" s="124" t="str">
        <f t="shared" si="457"/>
        <v/>
      </c>
      <c r="AT3609" s="125" t="str">
        <f t="shared" si="456"/>
        <v/>
      </c>
      <c r="AU3609" s="125" t="str">
        <f>IF(NOT(AT3609=""),VLOOKUP(AT3609,[1]PSI_Category!A:B,2,0),"")</f>
        <v/>
      </c>
    </row>
    <row r="3610" spans="14:47" ht="11.4" customHeight="1" x14ac:dyDescent="0.3">
      <c r="N3610" s="128"/>
      <c r="P3610" s="177"/>
      <c r="X3610" s="178"/>
      <c r="AS3610" s="124" t="str">
        <f t="shared" si="457"/>
        <v/>
      </c>
      <c r="AT3610" s="125" t="str">
        <f t="shared" si="456"/>
        <v/>
      </c>
      <c r="AU3610" s="125" t="str">
        <f>IF(NOT(AT3610=""),VLOOKUP(AT3610,[1]PSI_Category!A:B,2,0),"")</f>
        <v/>
      </c>
    </row>
    <row r="3611" spans="14:47" ht="11.4" customHeight="1" x14ac:dyDescent="0.3">
      <c r="N3611" s="128"/>
      <c r="P3611" s="177"/>
      <c r="X3611" s="178"/>
      <c r="AS3611" s="124" t="str">
        <f t="shared" si="457"/>
        <v/>
      </c>
      <c r="AT3611" s="125" t="str">
        <f t="shared" si="456"/>
        <v/>
      </c>
      <c r="AU3611" s="125" t="str">
        <f>IF(NOT(AT3611=""),VLOOKUP(AT3611,[1]PSI_Category!A:B,2,0),"")</f>
        <v/>
      </c>
    </row>
    <row r="3612" spans="14:47" ht="11.4" customHeight="1" x14ac:dyDescent="0.3">
      <c r="N3612" s="128"/>
      <c r="P3612" s="177"/>
      <c r="X3612" s="178"/>
      <c r="AS3612" s="124" t="str">
        <f t="shared" si="457"/>
        <v/>
      </c>
      <c r="AT3612" s="125" t="str">
        <f t="shared" si="456"/>
        <v/>
      </c>
      <c r="AU3612" s="125" t="str">
        <f>IF(NOT(AT3612=""),VLOOKUP(AT3612,[1]PSI_Category!A:B,2,0),"")</f>
        <v/>
      </c>
    </row>
    <row r="3613" spans="14:47" ht="11.4" customHeight="1" x14ac:dyDescent="0.3">
      <c r="N3613" s="128"/>
      <c r="P3613" s="177"/>
      <c r="X3613" s="178"/>
      <c r="AS3613" s="124" t="str">
        <f t="shared" si="457"/>
        <v/>
      </c>
      <c r="AT3613" s="125" t="str">
        <f t="shared" si="456"/>
        <v/>
      </c>
      <c r="AU3613" s="125" t="str">
        <f>IF(NOT(AT3613=""),VLOOKUP(AT3613,[1]PSI_Category!A:B,2,0),"")</f>
        <v/>
      </c>
    </row>
    <row r="3614" spans="14:47" ht="11.4" customHeight="1" x14ac:dyDescent="0.3">
      <c r="N3614" s="128"/>
      <c r="P3614" s="177"/>
      <c r="X3614" s="178"/>
      <c r="AS3614" s="124" t="str">
        <f t="shared" si="457"/>
        <v/>
      </c>
      <c r="AT3614" s="125" t="str">
        <f t="shared" si="456"/>
        <v/>
      </c>
      <c r="AU3614" s="125" t="str">
        <f>IF(NOT(AT3614=""),VLOOKUP(AT3614,[1]PSI_Category!A:B,2,0),"")</f>
        <v/>
      </c>
    </row>
    <row r="3615" spans="14:47" ht="11.4" customHeight="1" x14ac:dyDescent="0.3">
      <c r="N3615" s="128"/>
      <c r="P3615" s="177"/>
      <c r="X3615" s="178"/>
      <c r="AS3615" s="124" t="str">
        <f t="shared" si="457"/>
        <v/>
      </c>
      <c r="AT3615" s="125" t="str">
        <f t="shared" si="456"/>
        <v/>
      </c>
      <c r="AU3615" s="125" t="str">
        <f>IF(NOT(AT3615=""),VLOOKUP(AT3615,[1]PSI_Category!A:B,2,0),"")</f>
        <v/>
      </c>
    </row>
    <row r="3616" spans="14:47" ht="11.4" customHeight="1" x14ac:dyDescent="0.3">
      <c r="N3616" s="128"/>
      <c r="P3616" s="177"/>
      <c r="X3616" s="178"/>
      <c r="AS3616" s="124" t="str">
        <f t="shared" si="457"/>
        <v/>
      </c>
      <c r="AT3616" s="125" t="str">
        <f t="shared" si="456"/>
        <v/>
      </c>
      <c r="AU3616" s="125" t="str">
        <f>IF(NOT(AT3616=""),VLOOKUP(AT3616,[1]PSI_Category!A:B,2,0),"")</f>
        <v/>
      </c>
    </row>
    <row r="3617" spans="14:47" ht="11.4" customHeight="1" x14ac:dyDescent="0.3">
      <c r="N3617" s="128"/>
      <c r="P3617" s="177"/>
      <c r="X3617" s="178"/>
      <c r="AS3617" s="124" t="str">
        <f t="shared" si="457"/>
        <v/>
      </c>
      <c r="AT3617" s="125" t="str">
        <f t="shared" si="456"/>
        <v/>
      </c>
      <c r="AU3617" s="125" t="str">
        <f>IF(NOT(AT3617=""),VLOOKUP(AT3617,[1]PSI_Category!A:B,2,0),"")</f>
        <v/>
      </c>
    </row>
    <row r="3618" spans="14:47" ht="11.4" customHeight="1" x14ac:dyDescent="0.3">
      <c r="N3618" s="128"/>
      <c r="P3618" s="177"/>
      <c r="X3618" s="178"/>
      <c r="AS3618" s="124" t="str">
        <f t="shared" si="457"/>
        <v/>
      </c>
      <c r="AT3618" s="125" t="str">
        <f t="shared" si="456"/>
        <v/>
      </c>
      <c r="AU3618" s="125" t="str">
        <f>IF(NOT(AT3618=""),VLOOKUP(AT3618,[1]PSI_Category!A:B,2,0),"")</f>
        <v/>
      </c>
    </row>
    <row r="3619" spans="14:47" ht="11.4" customHeight="1" x14ac:dyDescent="0.3">
      <c r="N3619" s="128"/>
      <c r="X3619" s="178"/>
      <c r="AS3619" s="124" t="str">
        <f t="shared" si="457"/>
        <v/>
      </c>
    </row>
    <row r="3620" spans="14:47" ht="11.4" customHeight="1" x14ac:dyDescent="0.3">
      <c r="N3620" s="128"/>
      <c r="X3620" s="178"/>
      <c r="AS3620" s="124" t="str">
        <f t="shared" si="457"/>
        <v/>
      </c>
    </row>
    <row r="3621" spans="14:47" ht="11.4" customHeight="1" x14ac:dyDescent="0.3">
      <c r="N3621" s="128"/>
      <c r="X3621" s="178"/>
      <c r="AS3621" s="124" t="str">
        <f t="shared" si="457"/>
        <v/>
      </c>
    </row>
    <row r="3622" spans="14:47" ht="11.4" customHeight="1" x14ac:dyDescent="0.3">
      <c r="N3622" s="128"/>
      <c r="X3622" s="178"/>
      <c r="AS3622" s="124" t="str">
        <f t="shared" si="457"/>
        <v/>
      </c>
    </row>
    <row r="3623" spans="14:47" ht="11.4" customHeight="1" x14ac:dyDescent="0.3">
      <c r="N3623" s="128"/>
      <c r="X3623" s="178"/>
      <c r="AS3623" s="124" t="str">
        <f t="shared" si="457"/>
        <v/>
      </c>
    </row>
    <row r="3624" spans="14:47" ht="11.4" customHeight="1" x14ac:dyDescent="0.3">
      <c r="N3624" s="128"/>
      <c r="X3624" s="178"/>
      <c r="AS3624" s="124" t="str">
        <f t="shared" si="457"/>
        <v/>
      </c>
    </row>
    <row r="3625" spans="14:47" ht="11.4" customHeight="1" x14ac:dyDescent="0.3">
      <c r="N3625" s="128"/>
      <c r="X3625" s="178"/>
      <c r="AS3625" s="124" t="str">
        <f t="shared" si="457"/>
        <v/>
      </c>
    </row>
    <row r="3626" spans="14:47" ht="11.4" customHeight="1" x14ac:dyDescent="0.3">
      <c r="N3626" s="128"/>
      <c r="X3626" s="178"/>
      <c r="AS3626" s="124" t="str">
        <f t="shared" si="457"/>
        <v/>
      </c>
    </row>
    <row r="3627" spans="14:47" ht="11.4" customHeight="1" x14ac:dyDescent="0.3">
      <c r="N3627" s="128"/>
      <c r="X3627" s="178"/>
      <c r="AG3627" s="176" t="s">
        <v>3005</v>
      </c>
      <c r="AS3627" s="124" t="str">
        <f t="shared" si="457"/>
        <v/>
      </c>
    </row>
    <row r="3628" spans="14:47" ht="11.4" customHeight="1" x14ac:dyDescent="0.3">
      <c r="N3628" s="128"/>
      <c r="X3628" s="178"/>
      <c r="AS3628" s="124" t="str">
        <f t="shared" si="457"/>
        <v/>
      </c>
    </row>
    <row r="3629" spans="14:47" ht="11.4" customHeight="1" x14ac:dyDescent="0.3">
      <c r="N3629" s="128"/>
      <c r="X3629" s="178"/>
      <c r="AS3629" s="124" t="str">
        <f t="shared" si="457"/>
        <v/>
      </c>
    </row>
    <row r="3630" spans="14:47" ht="11.4" customHeight="1" x14ac:dyDescent="0.3">
      <c r="N3630" s="128"/>
      <c r="X3630" s="178"/>
      <c r="AS3630" s="124" t="str">
        <f t="shared" si="457"/>
        <v/>
      </c>
    </row>
    <row r="3631" spans="14:47" ht="11.4" customHeight="1" x14ac:dyDescent="0.3">
      <c r="N3631" s="128"/>
      <c r="X3631" s="178"/>
      <c r="AS3631" s="124" t="str">
        <f t="shared" si="457"/>
        <v/>
      </c>
    </row>
    <row r="3632" spans="14:47" ht="11.4" customHeight="1" x14ac:dyDescent="0.3">
      <c r="N3632" s="128"/>
      <c r="X3632" s="178"/>
      <c r="AS3632" s="124" t="str">
        <f t="shared" si="457"/>
        <v/>
      </c>
    </row>
    <row r="3633" spans="14:45" ht="11.4" customHeight="1" x14ac:dyDescent="0.3">
      <c r="N3633" s="128"/>
      <c r="X3633" s="178"/>
      <c r="AS3633" s="124" t="str">
        <f t="shared" si="457"/>
        <v/>
      </c>
    </row>
    <row r="3634" spans="14:45" ht="11.4" customHeight="1" x14ac:dyDescent="0.3">
      <c r="N3634" s="128"/>
      <c r="X3634" s="178"/>
      <c r="AS3634" s="124" t="str">
        <f t="shared" si="457"/>
        <v/>
      </c>
    </row>
    <row r="3635" spans="14:45" ht="11.4" customHeight="1" x14ac:dyDescent="0.3">
      <c r="N3635" s="128"/>
      <c r="X3635" s="178"/>
      <c r="AS3635" s="124" t="str">
        <f t="shared" si="457"/>
        <v/>
      </c>
    </row>
    <row r="3636" spans="14:45" ht="11.4" customHeight="1" x14ac:dyDescent="0.3">
      <c r="N3636" s="128"/>
      <c r="X3636" s="178"/>
      <c r="AS3636" s="124" t="str">
        <f t="shared" si="457"/>
        <v/>
      </c>
    </row>
    <row r="3637" spans="14:45" ht="11.4" customHeight="1" x14ac:dyDescent="0.3">
      <c r="N3637" s="128"/>
      <c r="X3637" s="178"/>
      <c r="AS3637" s="124" t="str">
        <f t="shared" si="457"/>
        <v/>
      </c>
    </row>
    <row r="3638" spans="14:45" ht="11.4" customHeight="1" x14ac:dyDescent="0.3">
      <c r="N3638" s="128"/>
      <c r="X3638" s="178"/>
      <c r="AS3638" s="124" t="str">
        <f t="shared" si="457"/>
        <v/>
      </c>
    </row>
    <row r="3639" spans="14:45" ht="11.4" customHeight="1" x14ac:dyDescent="0.3">
      <c r="N3639" s="128"/>
      <c r="X3639" s="178"/>
      <c r="AS3639" s="124" t="str">
        <f t="shared" si="457"/>
        <v/>
      </c>
    </row>
    <row r="3640" spans="14:45" ht="11.4" customHeight="1" x14ac:dyDescent="0.3">
      <c r="N3640" s="128"/>
      <c r="X3640" s="178"/>
      <c r="AS3640" s="124" t="str">
        <f t="shared" si="457"/>
        <v/>
      </c>
    </row>
    <row r="3641" spans="14:45" ht="11.4" customHeight="1" x14ac:dyDescent="0.3">
      <c r="N3641" s="128"/>
      <c r="X3641" s="178"/>
      <c r="AS3641" s="124" t="str">
        <f t="shared" si="457"/>
        <v/>
      </c>
    </row>
    <row r="3642" spans="14:45" ht="11.4" customHeight="1" x14ac:dyDescent="0.3">
      <c r="N3642" s="128"/>
      <c r="X3642" s="178"/>
      <c r="AS3642" s="124" t="str">
        <f t="shared" si="457"/>
        <v/>
      </c>
    </row>
    <row r="3643" spans="14:45" ht="11.4" customHeight="1" x14ac:dyDescent="0.3">
      <c r="N3643" s="128"/>
      <c r="X3643" s="178"/>
      <c r="AS3643" s="124" t="str">
        <f t="shared" si="457"/>
        <v/>
      </c>
    </row>
    <row r="3644" spans="14:45" ht="11.4" customHeight="1" x14ac:dyDescent="0.3">
      <c r="N3644" s="128"/>
      <c r="X3644" s="178"/>
      <c r="AS3644" s="124" t="str">
        <f t="shared" si="457"/>
        <v/>
      </c>
    </row>
    <row r="3645" spans="14:45" ht="11.4" customHeight="1" x14ac:dyDescent="0.3">
      <c r="N3645" s="128"/>
      <c r="X3645" s="178"/>
      <c r="AS3645" s="124" t="str">
        <f t="shared" si="457"/>
        <v/>
      </c>
    </row>
    <row r="3646" spans="14:45" ht="11.4" customHeight="1" x14ac:dyDescent="0.3">
      <c r="N3646" s="128"/>
      <c r="X3646" s="178"/>
      <c r="AS3646" s="124" t="str">
        <f t="shared" si="457"/>
        <v/>
      </c>
    </row>
    <row r="3647" spans="14:45" ht="11.4" customHeight="1" x14ac:dyDescent="0.3">
      <c r="N3647" s="128"/>
      <c r="X3647" s="178"/>
      <c r="AS3647" s="124" t="str">
        <f t="shared" si="457"/>
        <v/>
      </c>
    </row>
    <row r="3648" spans="14:45" ht="11.4" customHeight="1" x14ac:dyDescent="0.3">
      <c r="N3648" s="128"/>
      <c r="X3648" s="178"/>
      <c r="AS3648" s="124" t="str">
        <f t="shared" si="457"/>
        <v/>
      </c>
    </row>
    <row r="3649" spans="14:45" ht="11.4" customHeight="1" x14ac:dyDescent="0.3">
      <c r="N3649" s="128"/>
      <c r="X3649" s="178"/>
      <c r="AS3649" s="124" t="str">
        <f t="shared" si="457"/>
        <v/>
      </c>
    </row>
    <row r="3650" spans="14:45" ht="11.4" customHeight="1" x14ac:dyDescent="0.3">
      <c r="N3650" s="128"/>
      <c r="X3650" s="178"/>
      <c r="AS3650" s="124" t="str">
        <f t="shared" si="457"/>
        <v/>
      </c>
    </row>
    <row r="3651" spans="14:45" ht="11.4" customHeight="1" x14ac:dyDescent="0.3">
      <c r="N3651" s="128"/>
      <c r="X3651" s="178"/>
      <c r="AS3651" s="124" t="str">
        <f t="shared" si="457"/>
        <v/>
      </c>
    </row>
    <row r="3652" spans="14:45" ht="11.4" customHeight="1" x14ac:dyDescent="0.3">
      <c r="N3652" s="128"/>
      <c r="X3652" s="178"/>
      <c r="AS3652" s="124" t="str">
        <f t="shared" si="457"/>
        <v/>
      </c>
    </row>
    <row r="3653" spans="14:45" ht="11.4" customHeight="1" x14ac:dyDescent="0.3">
      <c r="N3653" s="128"/>
      <c r="X3653" s="178"/>
      <c r="AS3653" s="124" t="str">
        <f t="shared" si="457"/>
        <v/>
      </c>
    </row>
    <row r="3654" spans="14:45" ht="11.4" customHeight="1" x14ac:dyDescent="0.3">
      <c r="N3654" s="128"/>
      <c r="X3654" s="178"/>
      <c r="AS3654" s="124" t="str">
        <f t="shared" ref="AS3654:AS3717" si="458">LEFT(V3654,3)</f>
        <v/>
      </c>
    </row>
    <row r="3655" spans="14:45" ht="11.4" customHeight="1" x14ac:dyDescent="0.3">
      <c r="N3655" s="128"/>
      <c r="X3655" s="178"/>
      <c r="AS3655" s="124" t="str">
        <f t="shared" si="458"/>
        <v/>
      </c>
    </row>
    <row r="3656" spans="14:45" ht="11.4" customHeight="1" x14ac:dyDescent="0.3">
      <c r="N3656" s="128"/>
      <c r="X3656" s="178"/>
      <c r="AS3656" s="124" t="str">
        <f t="shared" si="458"/>
        <v/>
      </c>
    </row>
    <row r="3657" spans="14:45" ht="11.4" customHeight="1" x14ac:dyDescent="0.3">
      <c r="N3657" s="128"/>
      <c r="X3657" s="178"/>
      <c r="AS3657" s="124" t="str">
        <f t="shared" si="458"/>
        <v/>
      </c>
    </row>
    <row r="3658" spans="14:45" ht="11.4" customHeight="1" x14ac:dyDescent="0.3">
      <c r="N3658" s="128"/>
      <c r="X3658" s="178"/>
      <c r="AS3658" s="124" t="str">
        <f t="shared" si="458"/>
        <v/>
      </c>
    </row>
    <row r="3659" spans="14:45" ht="11.4" customHeight="1" x14ac:dyDescent="0.3">
      <c r="N3659" s="128"/>
      <c r="X3659" s="178"/>
      <c r="AS3659" s="124" t="str">
        <f t="shared" si="458"/>
        <v/>
      </c>
    </row>
    <row r="3660" spans="14:45" ht="11.4" customHeight="1" x14ac:dyDescent="0.3">
      <c r="N3660" s="128"/>
      <c r="X3660" s="178"/>
      <c r="AS3660" s="124" t="str">
        <f t="shared" si="458"/>
        <v/>
      </c>
    </row>
    <row r="3661" spans="14:45" ht="11.4" customHeight="1" x14ac:dyDescent="0.3">
      <c r="N3661" s="128"/>
      <c r="X3661" s="178"/>
      <c r="AS3661" s="124" t="str">
        <f t="shared" si="458"/>
        <v/>
      </c>
    </row>
    <row r="3662" spans="14:45" ht="11.4" customHeight="1" x14ac:dyDescent="0.3">
      <c r="N3662" s="128"/>
      <c r="X3662" s="178"/>
      <c r="AS3662" s="124" t="str">
        <f t="shared" si="458"/>
        <v/>
      </c>
    </row>
    <row r="3663" spans="14:45" ht="11.4" customHeight="1" x14ac:dyDescent="0.3">
      <c r="N3663" s="128"/>
      <c r="X3663" s="178"/>
      <c r="AS3663" s="124" t="str">
        <f t="shared" si="458"/>
        <v/>
      </c>
    </row>
    <row r="3664" spans="14:45" ht="11.4" customHeight="1" x14ac:dyDescent="0.3">
      <c r="N3664" s="128"/>
      <c r="X3664" s="178"/>
      <c r="AS3664" s="124" t="str">
        <f t="shared" si="458"/>
        <v/>
      </c>
    </row>
    <row r="3665" spans="14:45" ht="11.4" customHeight="1" x14ac:dyDescent="0.3">
      <c r="N3665" s="128"/>
      <c r="X3665" s="178"/>
      <c r="AS3665" s="124" t="str">
        <f t="shared" si="458"/>
        <v/>
      </c>
    </row>
    <row r="3666" spans="14:45" ht="11.4" customHeight="1" x14ac:dyDescent="0.3">
      <c r="N3666" s="128"/>
      <c r="X3666" s="178"/>
      <c r="AS3666" s="124" t="str">
        <f t="shared" si="458"/>
        <v/>
      </c>
    </row>
    <row r="3667" spans="14:45" ht="11.4" customHeight="1" x14ac:dyDescent="0.3">
      <c r="N3667" s="128"/>
      <c r="X3667" s="178"/>
      <c r="AS3667" s="124" t="str">
        <f t="shared" si="458"/>
        <v/>
      </c>
    </row>
    <row r="3668" spans="14:45" ht="11.4" customHeight="1" x14ac:dyDescent="0.3">
      <c r="N3668" s="128"/>
      <c r="X3668" s="178"/>
      <c r="AS3668" s="124" t="str">
        <f t="shared" si="458"/>
        <v/>
      </c>
    </row>
    <row r="3669" spans="14:45" ht="11.4" customHeight="1" x14ac:dyDescent="0.3">
      <c r="N3669" s="128"/>
      <c r="X3669" s="178"/>
      <c r="AS3669" s="124" t="str">
        <f t="shared" si="458"/>
        <v/>
      </c>
    </row>
    <row r="3670" spans="14:45" ht="11.4" customHeight="1" x14ac:dyDescent="0.3">
      <c r="N3670" s="128"/>
      <c r="X3670" s="178"/>
      <c r="AS3670" s="124" t="str">
        <f t="shared" si="458"/>
        <v/>
      </c>
    </row>
    <row r="3671" spans="14:45" ht="11.4" customHeight="1" x14ac:dyDescent="0.3">
      <c r="N3671" s="128"/>
      <c r="X3671" s="178"/>
      <c r="AS3671" s="124" t="str">
        <f t="shared" si="458"/>
        <v/>
      </c>
    </row>
    <row r="3672" spans="14:45" ht="11.4" customHeight="1" x14ac:dyDescent="0.3">
      <c r="N3672" s="128"/>
      <c r="X3672" s="178"/>
      <c r="AS3672" s="124" t="str">
        <f t="shared" si="458"/>
        <v/>
      </c>
    </row>
    <row r="3673" spans="14:45" ht="11.4" customHeight="1" x14ac:dyDescent="0.3">
      <c r="N3673" s="128"/>
      <c r="X3673" s="178"/>
      <c r="AS3673" s="124" t="str">
        <f t="shared" si="458"/>
        <v/>
      </c>
    </row>
    <row r="3674" spans="14:45" ht="11.4" customHeight="1" x14ac:dyDescent="0.3">
      <c r="N3674" s="128"/>
      <c r="X3674" s="178"/>
      <c r="AS3674" s="124" t="str">
        <f t="shared" si="458"/>
        <v/>
      </c>
    </row>
    <row r="3675" spans="14:45" ht="11.4" customHeight="1" x14ac:dyDescent="0.3">
      <c r="N3675" s="128"/>
      <c r="X3675" s="178"/>
      <c r="AS3675" s="124" t="str">
        <f t="shared" si="458"/>
        <v/>
      </c>
    </row>
    <row r="3676" spans="14:45" ht="11.4" customHeight="1" x14ac:dyDescent="0.3">
      <c r="N3676" s="128"/>
      <c r="X3676" s="178"/>
      <c r="AS3676" s="124" t="str">
        <f t="shared" si="458"/>
        <v/>
      </c>
    </row>
    <row r="3677" spans="14:45" ht="11.4" customHeight="1" x14ac:dyDescent="0.3">
      <c r="N3677" s="128"/>
      <c r="X3677" s="178"/>
      <c r="AS3677" s="124" t="str">
        <f t="shared" si="458"/>
        <v/>
      </c>
    </row>
    <row r="3678" spans="14:45" ht="11.4" customHeight="1" x14ac:dyDescent="0.3">
      <c r="N3678" s="128"/>
      <c r="X3678" s="178"/>
      <c r="AS3678" s="124" t="str">
        <f t="shared" si="458"/>
        <v/>
      </c>
    </row>
    <row r="3679" spans="14:45" ht="11.4" customHeight="1" x14ac:dyDescent="0.3">
      <c r="N3679" s="128"/>
      <c r="X3679" s="178"/>
      <c r="AS3679" s="124" t="str">
        <f t="shared" si="458"/>
        <v/>
      </c>
    </row>
    <row r="3680" spans="14:45" ht="11.4" customHeight="1" x14ac:dyDescent="0.3">
      <c r="N3680" s="128"/>
      <c r="X3680" s="178"/>
      <c r="AS3680" s="124" t="str">
        <f t="shared" si="458"/>
        <v/>
      </c>
    </row>
    <row r="3681" spans="14:45" ht="11.4" customHeight="1" x14ac:dyDescent="0.3">
      <c r="N3681" s="128"/>
      <c r="X3681" s="178"/>
      <c r="AS3681" s="124" t="str">
        <f t="shared" si="458"/>
        <v/>
      </c>
    </row>
    <row r="3682" spans="14:45" ht="11.4" customHeight="1" x14ac:dyDescent="0.3">
      <c r="N3682" s="128"/>
      <c r="X3682" s="178"/>
      <c r="AS3682" s="124" t="str">
        <f t="shared" si="458"/>
        <v/>
      </c>
    </row>
    <row r="3683" spans="14:45" ht="11.4" customHeight="1" x14ac:dyDescent="0.3">
      <c r="N3683" s="128"/>
      <c r="X3683" s="178"/>
      <c r="AS3683" s="124" t="str">
        <f t="shared" si="458"/>
        <v/>
      </c>
    </row>
    <row r="3684" spans="14:45" ht="11.4" customHeight="1" x14ac:dyDescent="0.3">
      <c r="N3684" s="128"/>
      <c r="X3684" s="178"/>
      <c r="AS3684" s="124" t="str">
        <f t="shared" si="458"/>
        <v/>
      </c>
    </row>
    <row r="3685" spans="14:45" ht="11.4" customHeight="1" x14ac:dyDescent="0.3">
      <c r="N3685" s="128"/>
      <c r="X3685" s="178"/>
      <c r="AS3685" s="124" t="str">
        <f t="shared" si="458"/>
        <v/>
      </c>
    </row>
    <row r="3686" spans="14:45" ht="11.4" customHeight="1" x14ac:dyDescent="0.3">
      <c r="N3686" s="128"/>
      <c r="X3686" s="178"/>
      <c r="AS3686" s="124" t="str">
        <f t="shared" si="458"/>
        <v/>
      </c>
    </row>
    <row r="3687" spans="14:45" ht="11.4" customHeight="1" x14ac:dyDescent="0.3">
      <c r="N3687" s="128"/>
      <c r="X3687" s="178"/>
      <c r="AS3687" s="124" t="str">
        <f t="shared" si="458"/>
        <v/>
      </c>
    </row>
    <row r="3688" spans="14:45" ht="11.4" customHeight="1" x14ac:dyDescent="0.3">
      <c r="N3688" s="128"/>
      <c r="X3688" s="178"/>
      <c r="AS3688" s="124" t="str">
        <f t="shared" si="458"/>
        <v/>
      </c>
    </row>
    <row r="3689" spans="14:45" ht="11.4" customHeight="1" x14ac:dyDescent="0.3">
      <c r="N3689" s="128"/>
      <c r="X3689" s="178"/>
      <c r="AS3689" s="124" t="str">
        <f t="shared" si="458"/>
        <v/>
      </c>
    </row>
    <row r="3690" spans="14:45" ht="11.4" customHeight="1" x14ac:dyDescent="0.3">
      <c r="N3690" s="128"/>
      <c r="X3690" s="178"/>
      <c r="AS3690" s="124" t="str">
        <f t="shared" si="458"/>
        <v/>
      </c>
    </row>
    <row r="3691" spans="14:45" ht="11.4" customHeight="1" x14ac:dyDescent="0.3">
      <c r="N3691" s="128"/>
      <c r="X3691" s="178"/>
      <c r="AS3691" s="124" t="str">
        <f t="shared" si="458"/>
        <v/>
      </c>
    </row>
    <row r="3692" spans="14:45" ht="11.4" customHeight="1" x14ac:dyDescent="0.3">
      <c r="N3692" s="128"/>
      <c r="X3692" s="178"/>
      <c r="AS3692" s="124" t="str">
        <f t="shared" si="458"/>
        <v/>
      </c>
    </row>
    <row r="3693" spans="14:45" ht="11.4" customHeight="1" x14ac:dyDescent="0.3">
      <c r="N3693" s="128"/>
      <c r="X3693" s="178"/>
      <c r="AS3693" s="124" t="str">
        <f t="shared" si="458"/>
        <v/>
      </c>
    </row>
    <row r="3694" spans="14:45" ht="11.4" customHeight="1" x14ac:dyDescent="0.3">
      <c r="N3694" s="128"/>
      <c r="X3694" s="178"/>
      <c r="AS3694" s="124" t="str">
        <f t="shared" si="458"/>
        <v/>
      </c>
    </row>
    <row r="3695" spans="14:45" ht="11.4" customHeight="1" x14ac:dyDescent="0.3">
      <c r="N3695" s="128"/>
      <c r="X3695" s="178"/>
      <c r="AS3695" s="124" t="str">
        <f t="shared" si="458"/>
        <v/>
      </c>
    </row>
    <row r="3696" spans="14:45" ht="11.4" customHeight="1" x14ac:dyDescent="0.3">
      <c r="N3696" s="128"/>
      <c r="X3696" s="178"/>
      <c r="AS3696" s="124" t="str">
        <f t="shared" si="458"/>
        <v/>
      </c>
    </row>
    <row r="3697" spans="14:45" ht="11.4" customHeight="1" x14ac:dyDescent="0.3">
      <c r="N3697" s="128"/>
      <c r="X3697" s="178"/>
      <c r="AS3697" s="124" t="str">
        <f t="shared" si="458"/>
        <v/>
      </c>
    </row>
    <row r="3698" spans="14:45" ht="11.4" customHeight="1" x14ac:dyDescent="0.3">
      <c r="N3698" s="128"/>
      <c r="X3698" s="178"/>
      <c r="AS3698" s="124" t="str">
        <f t="shared" si="458"/>
        <v/>
      </c>
    </row>
    <row r="3699" spans="14:45" ht="11.4" customHeight="1" x14ac:dyDescent="0.3">
      <c r="N3699" s="128"/>
      <c r="X3699" s="178"/>
      <c r="AS3699" s="124" t="str">
        <f t="shared" si="458"/>
        <v/>
      </c>
    </row>
    <row r="3700" spans="14:45" ht="11.4" customHeight="1" x14ac:dyDescent="0.3">
      <c r="N3700" s="128"/>
      <c r="X3700" s="178"/>
      <c r="AS3700" s="124" t="str">
        <f t="shared" si="458"/>
        <v/>
      </c>
    </row>
    <row r="3701" spans="14:45" ht="11.4" customHeight="1" x14ac:dyDescent="0.3">
      <c r="N3701" s="128"/>
      <c r="X3701" s="178"/>
      <c r="AS3701" s="124" t="str">
        <f t="shared" si="458"/>
        <v/>
      </c>
    </row>
    <row r="3702" spans="14:45" ht="11.4" customHeight="1" x14ac:dyDescent="0.3">
      <c r="N3702" s="128"/>
      <c r="X3702" s="178"/>
      <c r="AS3702" s="124" t="str">
        <f t="shared" si="458"/>
        <v/>
      </c>
    </row>
    <row r="3703" spans="14:45" ht="11.4" customHeight="1" x14ac:dyDescent="0.3">
      <c r="N3703" s="128"/>
      <c r="X3703" s="178"/>
      <c r="AS3703" s="124" t="str">
        <f t="shared" si="458"/>
        <v/>
      </c>
    </row>
    <row r="3704" spans="14:45" ht="11.4" customHeight="1" x14ac:dyDescent="0.3">
      <c r="N3704" s="128"/>
      <c r="X3704" s="178"/>
      <c r="AS3704" s="124" t="str">
        <f t="shared" si="458"/>
        <v/>
      </c>
    </row>
    <row r="3705" spans="14:45" ht="11.4" customHeight="1" x14ac:dyDescent="0.3">
      <c r="N3705" s="128"/>
      <c r="X3705" s="178"/>
      <c r="AS3705" s="124" t="str">
        <f t="shared" si="458"/>
        <v/>
      </c>
    </row>
    <row r="3706" spans="14:45" ht="11.4" customHeight="1" x14ac:dyDescent="0.3">
      <c r="N3706" s="128"/>
      <c r="X3706" s="178"/>
      <c r="AS3706" s="124" t="str">
        <f t="shared" si="458"/>
        <v/>
      </c>
    </row>
    <row r="3707" spans="14:45" ht="11.4" customHeight="1" x14ac:dyDescent="0.3">
      <c r="N3707" s="128"/>
      <c r="X3707" s="178"/>
      <c r="AS3707" s="124" t="str">
        <f t="shared" si="458"/>
        <v/>
      </c>
    </row>
    <row r="3708" spans="14:45" ht="11.4" customHeight="1" x14ac:dyDescent="0.3">
      <c r="N3708" s="128"/>
      <c r="X3708" s="178"/>
      <c r="AS3708" s="124" t="str">
        <f t="shared" si="458"/>
        <v/>
      </c>
    </row>
    <row r="3709" spans="14:45" ht="11.4" customHeight="1" x14ac:dyDescent="0.3">
      <c r="N3709" s="128"/>
      <c r="X3709" s="178"/>
      <c r="AS3709" s="124" t="str">
        <f t="shared" si="458"/>
        <v/>
      </c>
    </row>
    <row r="3710" spans="14:45" ht="11.4" customHeight="1" x14ac:dyDescent="0.3">
      <c r="N3710" s="128"/>
      <c r="X3710" s="178"/>
      <c r="AS3710" s="124" t="str">
        <f t="shared" si="458"/>
        <v/>
      </c>
    </row>
    <row r="3711" spans="14:45" ht="11.4" customHeight="1" x14ac:dyDescent="0.3">
      <c r="N3711" s="128"/>
      <c r="X3711" s="178"/>
      <c r="AS3711" s="124" t="str">
        <f t="shared" si="458"/>
        <v/>
      </c>
    </row>
    <row r="3712" spans="14:45" ht="11.4" customHeight="1" x14ac:dyDescent="0.3">
      <c r="N3712" s="128"/>
      <c r="X3712" s="178"/>
      <c r="AS3712" s="124" t="str">
        <f t="shared" si="458"/>
        <v/>
      </c>
    </row>
    <row r="3713" spans="14:45" ht="11.4" customHeight="1" x14ac:dyDescent="0.3">
      <c r="N3713" s="128"/>
      <c r="X3713" s="178"/>
      <c r="AS3713" s="124" t="str">
        <f t="shared" si="458"/>
        <v/>
      </c>
    </row>
    <row r="3714" spans="14:45" ht="11.4" customHeight="1" x14ac:dyDescent="0.3">
      <c r="N3714" s="128"/>
      <c r="X3714" s="178"/>
      <c r="AS3714" s="124" t="str">
        <f t="shared" si="458"/>
        <v/>
      </c>
    </row>
    <row r="3715" spans="14:45" ht="11.4" customHeight="1" x14ac:dyDescent="0.3">
      <c r="N3715" s="128"/>
      <c r="X3715" s="178"/>
      <c r="AS3715" s="124" t="str">
        <f t="shared" si="458"/>
        <v/>
      </c>
    </row>
    <row r="3716" spans="14:45" ht="11.4" customHeight="1" x14ac:dyDescent="0.3">
      <c r="N3716" s="128"/>
      <c r="X3716" s="178"/>
      <c r="AS3716" s="124" t="str">
        <f t="shared" si="458"/>
        <v/>
      </c>
    </row>
    <row r="3717" spans="14:45" ht="11.4" customHeight="1" x14ac:dyDescent="0.3">
      <c r="N3717" s="128"/>
      <c r="X3717" s="178"/>
      <c r="AS3717" s="124" t="str">
        <f t="shared" si="458"/>
        <v/>
      </c>
    </row>
    <row r="3718" spans="14:45" ht="11.4" customHeight="1" x14ac:dyDescent="0.3">
      <c r="N3718" s="128"/>
      <c r="X3718" s="178"/>
      <c r="AS3718" s="124" t="str">
        <f t="shared" ref="AS3718:AS3781" si="459">LEFT(V3718,3)</f>
        <v/>
      </c>
    </row>
    <row r="3719" spans="14:45" ht="11.4" customHeight="1" x14ac:dyDescent="0.3">
      <c r="N3719" s="128"/>
      <c r="X3719" s="178"/>
      <c r="AS3719" s="124" t="str">
        <f t="shared" si="459"/>
        <v/>
      </c>
    </row>
    <row r="3720" spans="14:45" ht="11.4" customHeight="1" x14ac:dyDescent="0.3">
      <c r="N3720" s="128"/>
      <c r="X3720" s="178"/>
      <c r="AS3720" s="124" t="str">
        <f t="shared" si="459"/>
        <v/>
      </c>
    </row>
    <row r="3721" spans="14:45" ht="11.4" customHeight="1" x14ac:dyDescent="0.3">
      <c r="N3721" s="128"/>
      <c r="X3721" s="178"/>
      <c r="AS3721" s="124" t="str">
        <f t="shared" si="459"/>
        <v/>
      </c>
    </row>
    <row r="3722" spans="14:45" ht="11.4" customHeight="1" x14ac:dyDescent="0.3">
      <c r="N3722" s="128"/>
      <c r="X3722" s="178"/>
      <c r="AS3722" s="124" t="str">
        <f t="shared" si="459"/>
        <v/>
      </c>
    </row>
    <row r="3723" spans="14:45" ht="11.4" customHeight="1" x14ac:dyDescent="0.3">
      <c r="N3723" s="128"/>
      <c r="X3723" s="178"/>
      <c r="AS3723" s="124" t="str">
        <f t="shared" si="459"/>
        <v/>
      </c>
    </row>
    <row r="3724" spans="14:45" ht="11.4" customHeight="1" x14ac:dyDescent="0.3">
      <c r="N3724" s="128"/>
      <c r="X3724" s="178"/>
      <c r="AS3724" s="124" t="str">
        <f t="shared" si="459"/>
        <v/>
      </c>
    </row>
    <row r="3725" spans="14:45" ht="11.4" customHeight="1" x14ac:dyDescent="0.3">
      <c r="N3725" s="128"/>
      <c r="X3725" s="178"/>
      <c r="AS3725" s="124" t="str">
        <f t="shared" si="459"/>
        <v/>
      </c>
    </row>
    <row r="3726" spans="14:45" ht="11.4" customHeight="1" x14ac:dyDescent="0.3">
      <c r="N3726" s="128"/>
      <c r="X3726" s="178"/>
      <c r="AS3726" s="124" t="str">
        <f t="shared" si="459"/>
        <v/>
      </c>
    </row>
    <row r="3727" spans="14:45" ht="11.4" customHeight="1" x14ac:dyDescent="0.3">
      <c r="N3727" s="128"/>
      <c r="X3727" s="178"/>
      <c r="AS3727" s="124" t="str">
        <f t="shared" si="459"/>
        <v/>
      </c>
    </row>
    <row r="3728" spans="14:45" ht="11.4" customHeight="1" x14ac:dyDescent="0.3">
      <c r="N3728" s="128"/>
      <c r="X3728" s="178"/>
      <c r="AS3728" s="124" t="str">
        <f t="shared" si="459"/>
        <v/>
      </c>
    </row>
    <row r="3729" spans="14:45" ht="11.4" customHeight="1" x14ac:dyDescent="0.3">
      <c r="N3729" s="128"/>
      <c r="X3729" s="178"/>
      <c r="AS3729" s="124" t="str">
        <f t="shared" si="459"/>
        <v/>
      </c>
    </row>
    <row r="3730" spans="14:45" ht="11.4" customHeight="1" x14ac:dyDescent="0.3">
      <c r="N3730" s="128"/>
      <c r="X3730" s="178"/>
      <c r="AS3730" s="124" t="str">
        <f t="shared" si="459"/>
        <v/>
      </c>
    </row>
    <row r="3731" spans="14:45" ht="11.4" customHeight="1" x14ac:dyDescent="0.3">
      <c r="N3731" s="128"/>
      <c r="X3731" s="178"/>
      <c r="AS3731" s="124" t="str">
        <f t="shared" si="459"/>
        <v/>
      </c>
    </row>
    <row r="3732" spans="14:45" ht="11.4" customHeight="1" x14ac:dyDescent="0.3">
      <c r="N3732" s="128"/>
      <c r="X3732" s="178"/>
      <c r="AS3732" s="124" t="str">
        <f t="shared" si="459"/>
        <v/>
      </c>
    </row>
    <row r="3733" spans="14:45" ht="11.4" customHeight="1" x14ac:dyDescent="0.3">
      <c r="N3733" s="128"/>
      <c r="X3733" s="178"/>
      <c r="AS3733" s="124" t="str">
        <f t="shared" si="459"/>
        <v/>
      </c>
    </row>
    <row r="3734" spans="14:45" ht="11.4" customHeight="1" x14ac:dyDescent="0.3">
      <c r="N3734" s="128"/>
      <c r="X3734" s="178"/>
      <c r="AS3734" s="124" t="str">
        <f t="shared" si="459"/>
        <v/>
      </c>
    </row>
    <row r="3735" spans="14:45" ht="11.4" customHeight="1" x14ac:dyDescent="0.3">
      <c r="N3735" s="128"/>
      <c r="X3735" s="178"/>
      <c r="AS3735" s="124" t="str">
        <f t="shared" si="459"/>
        <v/>
      </c>
    </row>
    <row r="3736" spans="14:45" ht="11.4" customHeight="1" x14ac:dyDescent="0.3">
      <c r="N3736" s="128"/>
      <c r="X3736" s="178"/>
      <c r="AS3736" s="124" t="str">
        <f t="shared" si="459"/>
        <v/>
      </c>
    </row>
    <row r="3737" spans="14:45" ht="11.4" customHeight="1" x14ac:dyDescent="0.3">
      <c r="N3737" s="128"/>
      <c r="X3737" s="178"/>
      <c r="AS3737" s="124" t="str">
        <f t="shared" si="459"/>
        <v/>
      </c>
    </row>
    <row r="3738" spans="14:45" ht="11.4" customHeight="1" x14ac:dyDescent="0.3">
      <c r="N3738" s="128"/>
      <c r="X3738" s="178"/>
      <c r="AS3738" s="124" t="str">
        <f t="shared" si="459"/>
        <v/>
      </c>
    </row>
    <row r="3739" spans="14:45" ht="11.4" customHeight="1" x14ac:dyDescent="0.3">
      <c r="N3739" s="128"/>
      <c r="X3739" s="178"/>
      <c r="AS3739" s="124" t="str">
        <f t="shared" si="459"/>
        <v/>
      </c>
    </row>
    <row r="3740" spans="14:45" ht="11.4" customHeight="1" x14ac:dyDescent="0.3">
      <c r="N3740" s="128"/>
      <c r="X3740" s="178"/>
      <c r="AS3740" s="124" t="str">
        <f t="shared" si="459"/>
        <v/>
      </c>
    </row>
    <row r="3741" spans="14:45" ht="11.4" customHeight="1" x14ac:dyDescent="0.3">
      <c r="N3741" s="128"/>
      <c r="X3741" s="178"/>
      <c r="AS3741" s="124" t="str">
        <f t="shared" si="459"/>
        <v/>
      </c>
    </row>
    <row r="3742" spans="14:45" ht="11.4" customHeight="1" x14ac:dyDescent="0.3">
      <c r="N3742" s="128"/>
      <c r="X3742" s="178"/>
      <c r="AS3742" s="124" t="str">
        <f t="shared" si="459"/>
        <v/>
      </c>
    </row>
    <row r="3743" spans="14:45" ht="11.4" customHeight="1" x14ac:dyDescent="0.3">
      <c r="N3743" s="128"/>
      <c r="X3743" s="178"/>
      <c r="AS3743" s="124" t="str">
        <f t="shared" si="459"/>
        <v/>
      </c>
    </row>
    <row r="3744" spans="14:45" ht="11.4" customHeight="1" x14ac:dyDescent="0.3">
      <c r="N3744" s="128"/>
      <c r="X3744" s="178"/>
      <c r="AS3744" s="124" t="str">
        <f t="shared" si="459"/>
        <v/>
      </c>
    </row>
    <row r="3745" spans="14:45" ht="11.4" customHeight="1" x14ac:dyDescent="0.3">
      <c r="N3745" s="128"/>
      <c r="X3745" s="178"/>
      <c r="AS3745" s="124" t="str">
        <f t="shared" si="459"/>
        <v/>
      </c>
    </row>
    <row r="3746" spans="14:45" ht="11.4" customHeight="1" x14ac:dyDescent="0.3">
      <c r="N3746" s="128"/>
      <c r="X3746" s="178"/>
      <c r="AS3746" s="124" t="str">
        <f t="shared" si="459"/>
        <v/>
      </c>
    </row>
    <row r="3747" spans="14:45" ht="11.4" customHeight="1" x14ac:dyDescent="0.3">
      <c r="N3747" s="128"/>
      <c r="X3747" s="178"/>
      <c r="AS3747" s="124" t="str">
        <f t="shared" si="459"/>
        <v/>
      </c>
    </row>
    <row r="3748" spans="14:45" ht="11.4" customHeight="1" x14ac:dyDescent="0.3">
      <c r="N3748" s="128"/>
      <c r="X3748" s="178"/>
      <c r="AS3748" s="124" t="str">
        <f t="shared" si="459"/>
        <v/>
      </c>
    </row>
    <row r="3749" spans="14:45" ht="11.4" customHeight="1" x14ac:dyDescent="0.3">
      <c r="N3749" s="128"/>
      <c r="X3749" s="178"/>
      <c r="AS3749" s="124" t="str">
        <f t="shared" si="459"/>
        <v/>
      </c>
    </row>
    <row r="3750" spans="14:45" ht="11.4" customHeight="1" x14ac:dyDescent="0.3">
      <c r="N3750" s="128"/>
      <c r="X3750" s="178"/>
      <c r="AS3750" s="124" t="str">
        <f t="shared" si="459"/>
        <v/>
      </c>
    </row>
    <row r="3751" spans="14:45" ht="11.4" customHeight="1" x14ac:dyDescent="0.3">
      <c r="N3751" s="128"/>
      <c r="X3751" s="178"/>
      <c r="AS3751" s="124" t="str">
        <f t="shared" si="459"/>
        <v/>
      </c>
    </row>
    <row r="3752" spans="14:45" ht="11.4" customHeight="1" x14ac:dyDescent="0.3">
      <c r="N3752" s="128"/>
      <c r="X3752" s="178"/>
      <c r="AS3752" s="124" t="str">
        <f t="shared" si="459"/>
        <v/>
      </c>
    </row>
    <row r="3753" spans="14:45" ht="11.4" customHeight="1" x14ac:dyDescent="0.3">
      <c r="N3753" s="128"/>
      <c r="X3753" s="178"/>
      <c r="AS3753" s="124" t="str">
        <f t="shared" si="459"/>
        <v/>
      </c>
    </row>
    <row r="3754" spans="14:45" ht="11.4" customHeight="1" x14ac:dyDescent="0.3">
      <c r="N3754" s="128"/>
      <c r="X3754" s="178"/>
      <c r="AS3754" s="124" t="str">
        <f t="shared" si="459"/>
        <v/>
      </c>
    </row>
    <row r="3755" spans="14:45" ht="11.4" customHeight="1" x14ac:dyDescent="0.3">
      <c r="N3755" s="128"/>
      <c r="X3755" s="178"/>
      <c r="AS3755" s="124" t="str">
        <f t="shared" si="459"/>
        <v/>
      </c>
    </row>
    <row r="3756" spans="14:45" ht="11.4" customHeight="1" x14ac:dyDescent="0.3">
      <c r="N3756" s="128"/>
      <c r="X3756" s="178"/>
      <c r="AS3756" s="124" t="str">
        <f t="shared" si="459"/>
        <v/>
      </c>
    </row>
    <row r="3757" spans="14:45" ht="11.4" customHeight="1" x14ac:dyDescent="0.3">
      <c r="N3757" s="128"/>
      <c r="X3757" s="178"/>
      <c r="AS3757" s="124" t="str">
        <f t="shared" si="459"/>
        <v/>
      </c>
    </row>
    <row r="3758" spans="14:45" ht="11.4" customHeight="1" x14ac:dyDescent="0.3">
      <c r="N3758" s="128"/>
      <c r="X3758" s="178"/>
      <c r="AS3758" s="124" t="str">
        <f t="shared" si="459"/>
        <v/>
      </c>
    </row>
    <row r="3759" spans="14:45" ht="11.4" customHeight="1" x14ac:dyDescent="0.3">
      <c r="N3759" s="128"/>
      <c r="X3759" s="178"/>
      <c r="AS3759" s="124" t="str">
        <f t="shared" si="459"/>
        <v/>
      </c>
    </row>
    <row r="3760" spans="14:45" ht="11.4" customHeight="1" x14ac:dyDescent="0.3">
      <c r="N3760" s="128"/>
      <c r="X3760" s="178"/>
      <c r="AS3760" s="124" t="str">
        <f t="shared" si="459"/>
        <v/>
      </c>
    </row>
    <row r="3761" spans="14:45" ht="11.4" customHeight="1" x14ac:dyDescent="0.3">
      <c r="N3761" s="128"/>
      <c r="X3761" s="178"/>
      <c r="AS3761" s="124" t="str">
        <f t="shared" si="459"/>
        <v/>
      </c>
    </row>
    <row r="3762" spans="14:45" ht="11.4" customHeight="1" x14ac:dyDescent="0.3">
      <c r="N3762" s="128"/>
      <c r="X3762" s="178"/>
      <c r="AS3762" s="124" t="str">
        <f t="shared" si="459"/>
        <v/>
      </c>
    </row>
    <row r="3763" spans="14:45" ht="11.4" customHeight="1" x14ac:dyDescent="0.3">
      <c r="N3763" s="128"/>
      <c r="X3763" s="178"/>
      <c r="AS3763" s="124" t="str">
        <f t="shared" si="459"/>
        <v/>
      </c>
    </row>
    <row r="3764" spans="14:45" ht="11.4" customHeight="1" x14ac:dyDescent="0.3">
      <c r="N3764" s="128"/>
      <c r="X3764" s="178"/>
      <c r="AS3764" s="124" t="str">
        <f t="shared" si="459"/>
        <v/>
      </c>
    </row>
    <row r="3765" spans="14:45" ht="11.4" customHeight="1" x14ac:dyDescent="0.3">
      <c r="N3765" s="128"/>
      <c r="X3765" s="178"/>
      <c r="AS3765" s="124" t="str">
        <f t="shared" si="459"/>
        <v/>
      </c>
    </row>
    <row r="3766" spans="14:45" ht="11.4" customHeight="1" x14ac:dyDescent="0.3">
      <c r="N3766" s="128"/>
      <c r="X3766" s="178"/>
      <c r="AS3766" s="124" t="str">
        <f t="shared" si="459"/>
        <v/>
      </c>
    </row>
    <row r="3767" spans="14:45" ht="11.4" customHeight="1" x14ac:dyDescent="0.3">
      <c r="N3767" s="128"/>
      <c r="X3767" s="178"/>
      <c r="AS3767" s="124" t="str">
        <f t="shared" si="459"/>
        <v/>
      </c>
    </row>
    <row r="3768" spans="14:45" ht="11.4" customHeight="1" x14ac:dyDescent="0.3">
      <c r="N3768" s="128"/>
      <c r="X3768" s="178"/>
      <c r="AS3768" s="124" t="str">
        <f t="shared" si="459"/>
        <v/>
      </c>
    </row>
    <row r="3769" spans="14:45" ht="11.4" customHeight="1" x14ac:dyDescent="0.3">
      <c r="N3769" s="128"/>
      <c r="X3769" s="178"/>
      <c r="AS3769" s="124" t="str">
        <f t="shared" si="459"/>
        <v/>
      </c>
    </row>
    <row r="3770" spans="14:45" ht="11.4" customHeight="1" x14ac:dyDescent="0.3">
      <c r="N3770" s="128"/>
      <c r="X3770" s="178"/>
      <c r="AS3770" s="124" t="str">
        <f t="shared" si="459"/>
        <v/>
      </c>
    </row>
    <row r="3771" spans="14:45" ht="11.4" customHeight="1" x14ac:dyDescent="0.3">
      <c r="N3771" s="128"/>
      <c r="X3771" s="178"/>
      <c r="AS3771" s="124" t="str">
        <f t="shared" si="459"/>
        <v/>
      </c>
    </row>
    <row r="3772" spans="14:45" ht="11.4" customHeight="1" x14ac:dyDescent="0.3">
      <c r="N3772" s="128"/>
      <c r="X3772" s="178"/>
      <c r="AS3772" s="124" t="str">
        <f t="shared" si="459"/>
        <v/>
      </c>
    </row>
    <row r="3773" spans="14:45" ht="11.4" customHeight="1" x14ac:dyDescent="0.3">
      <c r="N3773" s="128"/>
      <c r="X3773" s="178"/>
      <c r="AS3773" s="124" t="str">
        <f t="shared" si="459"/>
        <v/>
      </c>
    </row>
    <row r="3774" spans="14:45" ht="11.4" customHeight="1" x14ac:dyDescent="0.3">
      <c r="N3774" s="128"/>
      <c r="X3774" s="178"/>
      <c r="AS3774" s="124" t="str">
        <f t="shared" si="459"/>
        <v/>
      </c>
    </row>
    <row r="3775" spans="14:45" ht="11.4" customHeight="1" x14ac:dyDescent="0.3">
      <c r="N3775" s="128"/>
      <c r="X3775" s="178"/>
      <c r="AS3775" s="124" t="str">
        <f t="shared" si="459"/>
        <v/>
      </c>
    </row>
    <row r="3776" spans="14:45" ht="11.4" customHeight="1" x14ac:dyDescent="0.3">
      <c r="N3776" s="128"/>
      <c r="X3776" s="178"/>
      <c r="AS3776" s="124" t="str">
        <f t="shared" si="459"/>
        <v/>
      </c>
    </row>
    <row r="3777" spans="14:45" ht="11.4" customHeight="1" x14ac:dyDescent="0.3">
      <c r="N3777" s="128"/>
      <c r="X3777" s="178"/>
      <c r="AS3777" s="124" t="str">
        <f t="shared" si="459"/>
        <v/>
      </c>
    </row>
    <row r="3778" spans="14:45" ht="11.4" customHeight="1" x14ac:dyDescent="0.3">
      <c r="N3778" s="128"/>
      <c r="X3778" s="178"/>
      <c r="AS3778" s="124" t="str">
        <f t="shared" si="459"/>
        <v/>
      </c>
    </row>
    <row r="3779" spans="14:45" ht="11.4" customHeight="1" x14ac:dyDescent="0.3">
      <c r="N3779" s="128"/>
      <c r="X3779" s="178"/>
      <c r="AS3779" s="124" t="str">
        <f t="shared" si="459"/>
        <v/>
      </c>
    </row>
    <row r="3780" spans="14:45" ht="11.4" customHeight="1" x14ac:dyDescent="0.3">
      <c r="N3780" s="128"/>
      <c r="X3780" s="178"/>
      <c r="AS3780" s="124" t="str">
        <f t="shared" si="459"/>
        <v/>
      </c>
    </row>
    <row r="3781" spans="14:45" ht="11.4" customHeight="1" x14ac:dyDescent="0.3">
      <c r="N3781" s="128"/>
      <c r="X3781" s="178"/>
      <c r="AS3781" s="124" t="str">
        <f t="shared" si="459"/>
        <v/>
      </c>
    </row>
    <row r="3782" spans="14:45" ht="11.4" customHeight="1" x14ac:dyDescent="0.3">
      <c r="N3782" s="128"/>
      <c r="X3782" s="178"/>
      <c r="AS3782" s="124" t="str">
        <f t="shared" ref="AS3782:AS3845" si="460">LEFT(V3782,3)</f>
        <v/>
      </c>
    </row>
    <row r="3783" spans="14:45" ht="11.4" customHeight="1" x14ac:dyDescent="0.3">
      <c r="N3783" s="128"/>
      <c r="X3783" s="178"/>
      <c r="AS3783" s="124" t="str">
        <f t="shared" si="460"/>
        <v/>
      </c>
    </row>
    <row r="3784" spans="14:45" ht="11.4" customHeight="1" x14ac:dyDescent="0.3">
      <c r="N3784" s="128"/>
      <c r="X3784" s="178"/>
      <c r="AS3784" s="124" t="str">
        <f t="shared" si="460"/>
        <v/>
      </c>
    </row>
    <row r="3785" spans="14:45" ht="11.4" customHeight="1" x14ac:dyDescent="0.3">
      <c r="N3785" s="128"/>
      <c r="X3785" s="178"/>
      <c r="AS3785" s="124" t="str">
        <f t="shared" si="460"/>
        <v/>
      </c>
    </row>
    <row r="3786" spans="14:45" ht="11.4" customHeight="1" x14ac:dyDescent="0.3">
      <c r="N3786" s="128"/>
      <c r="X3786" s="178"/>
      <c r="AS3786" s="124" t="str">
        <f t="shared" si="460"/>
        <v/>
      </c>
    </row>
    <row r="3787" spans="14:45" ht="11.4" customHeight="1" x14ac:dyDescent="0.3">
      <c r="N3787" s="128"/>
      <c r="X3787" s="178"/>
      <c r="AS3787" s="124" t="str">
        <f t="shared" si="460"/>
        <v/>
      </c>
    </row>
    <row r="3788" spans="14:45" ht="11.4" customHeight="1" x14ac:dyDescent="0.3">
      <c r="N3788" s="128"/>
      <c r="X3788" s="178"/>
      <c r="AS3788" s="124" t="str">
        <f t="shared" si="460"/>
        <v/>
      </c>
    </row>
    <row r="3789" spans="14:45" ht="11.4" customHeight="1" x14ac:dyDescent="0.3">
      <c r="N3789" s="128"/>
      <c r="X3789" s="178"/>
      <c r="AS3789" s="124" t="str">
        <f t="shared" si="460"/>
        <v/>
      </c>
    </row>
    <row r="3790" spans="14:45" ht="11.4" customHeight="1" x14ac:dyDescent="0.3">
      <c r="N3790" s="128"/>
      <c r="X3790" s="178"/>
      <c r="AS3790" s="124" t="str">
        <f t="shared" si="460"/>
        <v/>
      </c>
    </row>
    <row r="3791" spans="14:45" ht="11.4" customHeight="1" x14ac:dyDescent="0.3">
      <c r="N3791" s="128"/>
      <c r="X3791" s="178"/>
      <c r="AS3791" s="124" t="str">
        <f t="shared" si="460"/>
        <v/>
      </c>
    </row>
    <row r="3792" spans="14:45" ht="11.4" customHeight="1" x14ac:dyDescent="0.3">
      <c r="N3792" s="128"/>
      <c r="X3792" s="178"/>
      <c r="AS3792" s="124" t="str">
        <f t="shared" si="460"/>
        <v/>
      </c>
    </row>
    <row r="3793" spans="14:45" ht="11.4" customHeight="1" x14ac:dyDescent="0.3">
      <c r="N3793" s="128"/>
      <c r="X3793" s="178"/>
      <c r="AS3793" s="124" t="str">
        <f t="shared" si="460"/>
        <v/>
      </c>
    </row>
    <row r="3794" spans="14:45" ht="11.4" customHeight="1" x14ac:dyDescent="0.3">
      <c r="N3794" s="128"/>
      <c r="X3794" s="178"/>
      <c r="AS3794" s="124" t="str">
        <f t="shared" si="460"/>
        <v/>
      </c>
    </row>
    <row r="3795" spans="14:45" ht="11.4" customHeight="1" x14ac:dyDescent="0.3">
      <c r="N3795" s="128"/>
      <c r="X3795" s="178"/>
      <c r="AS3795" s="124" t="str">
        <f t="shared" si="460"/>
        <v/>
      </c>
    </row>
    <row r="3796" spans="14:45" ht="11.4" customHeight="1" x14ac:dyDescent="0.3">
      <c r="N3796" s="128"/>
      <c r="X3796" s="178"/>
      <c r="AS3796" s="124" t="str">
        <f t="shared" si="460"/>
        <v/>
      </c>
    </row>
    <row r="3797" spans="14:45" ht="11.4" customHeight="1" x14ac:dyDescent="0.3">
      <c r="N3797" s="128"/>
      <c r="X3797" s="178"/>
      <c r="AS3797" s="124" t="str">
        <f t="shared" si="460"/>
        <v/>
      </c>
    </row>
    <row r="3798" spans="14:45" ht="11.4" customHeight="1" x14ac:dyDescent="0.3">
      <c r="N3798" s="128"/>
      <c r="X3798" s="178"/>
      <c r="AS3798" s="124" t="str">
        <f t="shared" si="460"/>
        <v/>
      </c>
    </row>
    <row r="3799" spans="14:45" ht="11.4" customHeight="1" x14ac:dyDescent="0.3">
      <c r="N3799" s="128"/>
      <c r="X3799" s="178"/>
      <c r="AS3799" s="124" t="str">
        <f t="shared" si="460"/>
        <v/>
      </c>
    </row>
    <row r="3800" spans="14:45" ht="11.4" customHeight="1" x14ac:dyDescent="0.3">
      <c r="N3800" s="128"/>
      <c r="X3800" s="178"/>
      <c r="AS3800" s="124" t="str">
        <f t="shared" si="460"/>
        <v/>
      </c>
    </row>
    <row r="3801" spans="14:45" ht="11.4" customHeight="1" x14ac:dyDescent="0.3">
      <c r="N3801" s="128"/>
      <c r="X3801" s="178"/>
      <c r="AS3801" s="124" t="str">
        <f t="shared" si="460"/>
        <v/>
      </c>
    </row>
    <row r="3802" spans="14:45" ht="11.4" customHeight="1" x14ac:dyDescent="0.3">
      <c r="N3802" s="128"/>
      <c r="X3802" s="178"/>
      <c r="AS3802" s="124" t="str">
        <f t="shared" si="460"/>
        <v/>
      </c>
    </row>
    <row r="3803" spans="14:45" ht="11.4" customHeight="1" x14ac:dyDescent="0.3">
      <c r="N3803" s="128"/>
      <c r="X3803" s="178"/>
      <c r="AS3803" s="124" t="str">
        <f t="shared" si="460"/>
        <v/>
      </c>
    </row>
    <row r="3804" spans="14:45" ht="11.4" customHeight="1" x14ac:dyDescent="0.3">
      <c r="N3804" s="128"/>
      <c r="X3804" s="178"/>
      <c r="AS3804" s="124" t="str">
        <f t="shared" si="460"/>
        <v/>
      </c>
    </row>
    <row r="3805" spans="14:45" ht="11.4" customHeight="1" x14ac:dyDescent="0.3">
      <c r="N3805" s="128"/>
      <c r="X3805" s="178"/>
      <c r="AS3805" s="124" t="str">
        <f t="shared" si="460"/>
        <v/>
      </c>
    </row>
    <row r="3806" spans="14:45" ht="11.4" customHeight="1" x14ac:dyDescent="0.3">
      <c r="N3806" s="128"/>
      <c r="X3806" s="178"/>
      <c r="AS3806" s="124" t="str">
        <f t="shared" si="460"/>
        <v/>
      </c>
    </row>
    <row r="3807" spans="14:45" ht="11.4" customHeight="1" x14ac:dyDescent="0.3">
      <c r="N3807" s="128"/>
      <c r="X3807" s="178"/>
      <c r="AS3807" s="124" t="str">
        <f t="shared" si="460"/>
        <v/>
      </c>
    </row>
    <row r="3808" spans="14:45" ht="11.4" customHeight="1" x14ac:dyDescent="0.3">
      <c r="N3808" s="128"/>
      <c r="X3808" s="178"/>
      <c r="AS3808" s="124" t="str">
        <f t="shared" si="460"/>
        <v/>
      </c>
    </row>
    <row r="3809" spans="14:45" ht="11.4" customHeight="1" x14ac:dyDescent="0.3">
      <c r="N3809" s="128"/>
      <c r="X3809" s="178"/>
      <c r="AS3809" s="124" t="str">
        <f t="shared" si="460"/>
        <v/>
      </c>
    </row>
    <row r="3810" spans="14:45" ht="11.4" customHeight="1" x14ac:dyDescent="0.3">
      <c r="N3810" s="128"/>
      <c r="X3810" s="178"/>
      <c r="AS3810" s="124" t="str">
        <f t="shared" si="460"/>
        <v/>
      </c>
    </row>
    <row r="3811" spans="14:45" ht="11.4" customHeight="1" x14ac:dyDescent="0.3">
      <c r="N3811" s="128"/>
      <c r="X3811" s="178"/>
      <c r="AS3811" s="124" t="str">
        <f t="shared" si="460"/>
        <v/>
      </c>
    </row>
    <row r="3812" spans="14:45" ht="11.4" customHeight="1" x14ac:dyDescent="0.3">
      <c r="N3812" s="128"/>
      <c r="X3812" s="178"/>
      <c r="AS3812" s="124" t="str">
        <f t="shared" si="460"/>
        <v/>
      </c>
    </row>
    <row r="3813" spans="14:45" ht="11.4" customHeight="1" x14ac:dyDescent="0.3">
      <c r="N3813" s="128"/>
      <c r="X3813" s="178"/>
      <c r="AS3813" s="124" t="str">
        <f t="shared" si="460"/>
        <v/>
      </c>
    </row>
    <row r="3814" spans="14:45" ht="11.4" customHeight="1" x14ac:dyDescent="0.3">
      <c r="N3814" s="128"/>
      <c r="X3814" s="178"/>
      <c r="AS3814" s="124" t="str">
        <f t="shared" si="460"/>
        <v/>
      </c>
    </row>
    <row r="3815" spans="14:45" ht="11.4" customHeight="1" x14ac:dyDescent="0.3">
      <c r="N3815" s="128"/>
      <c r="X3815" s="178"/>
      <c r="AS3815" s="124" t="str">
        <f t="shared" si="460"/>
        <v/>
      </c>
    </row>
    <row r="3816" spans="14:45" ht="11.4" customHeight="1" x14ac:dyDescent="0.3">
      <c r="N3816" s="128"/>
      <c r="X3816" s="178"/>
      <c r="AS3816" s="124" t="str">
        <f t="shared" si="460"/>
        <v/>
      </c>
    </row>
    <row r="3817" spans="14:45" ht="11.4" customHeight="1" x14ac:dyDescent="0.3">
      <c r="N3817" s="128"/>
      <c r="X3817" s="178"/>
      <c r="AS3817" s="124" t="str">
        <f t="shared" si="460"/>
        <v/>
      </c>
    </row>
    <row r="3818" spans="14:45" ht="11.4" customHeight="1" x14ac:dyDescent="0.3">
      <c r="N3818" s="128"/>
      <c r="X3818" s="178"/>
      <c r="AS3818" s="124" t="str">
        <f t="shared" si="460"/>
        <v/>
      </c>
    </row>
    <row r="3819" spans="14:45" ht="11.4" customHeight="1" x14ac:dyDescent="0.3">
      <c r="N3819" s="128"/>
      <c r="X3819" s="178"/>
      <c r="AS3819" s="124" t="str">
        <f t="shared" si="460"/>
        <v/>
      </c>
    </row>
    <row r="3820" spans="14:45" ht="11.4" customHeight="1" x14ac:dyDescent="0.3">
      <c r="N3820" s="128"/>
      <c r="X3820" s="178"/>
      <c r="AS3820" s="124" t="str">
        <f t="shared" si="460"/>
        <v/>
      </c>
    </row>
    <row r="3821" spans="14:45" ht="11.4" customHeight="1" x14ac:dyDescent="0.3">
      <c r="N3821" s="128"/>
      <c r="X3821" s="178"/>
      <c r="AS3821" s="124" t="str">
        <f t="shared" si="460"/>
        <v/>
      </c>
    </row>
    <row r="3822" spans="14:45" ht="11.4" customHeight="1" x14ac:dyDescent="0.3">
      <c r="N3822" s="128"/>
      <c r="X3822" s="178"/>
      <c r="AS3822" s="124" t="str">
        <f t="shared" si="460"/>
        <v/>
      </c>
    </row>
    <row r="3823" spans="14:45" ht="11.4" customHeight="1" x14ac:dyDescent="0.3">
      <c r="N3823" s="128"/>
      <c r="X3823" s="178"/>
      <c r="AS3823" s="124" t="str">
        <f t="shared" si="460"/>
        <v/>
      </c>
    </row>
    <row r="3824" spans="14:45" ht="11.4" customHeight="1" x14ac:dyDescent="0.3">
      <c r="N3824" s="128"/>
      <c r="X3824" s="178"/>
      <c r="AS3824" s="124" t="str">
        <f t="shared" si="460"/>
        <v/>
      </c>
    </row>
    <row r="3825" spans="14:45" ht="11.4" customHeight="1" x14ac:dyDescent="0.3">
      <c r="N3825" s="128"/>
      <c r="X3825" s="178"/>
      <c r="AS3825" s="124" t="str">
        <f t="shared" si="460"/>
        <v/>
      </c>
    </row>
    <row r="3826" spans="14:45" ht="11.4" customHeight="1" x14ac:dyDescent="0.3">
      <c r="N3826" s="128"/>
      <c r="X3826" s="178"/>
      <c r="AS3826" s="124" t="str">
        <f t="shared" si="460"/>
        <v/>
      </c>
    </row>
    <row r="3827" spans="14:45" ht="11.4" customHeight="1" x14ac:dyDescent="0.3">
      <c r="N3827" s="128"/>
      <c r="X3827" s="178"/>
      <c r="AS3827" s="124" t="str">
        <f t="shared" si="460"/>
        <v/>
      </c>
    </row>
    <row r="3828" spans="14:45" ht="11.4" customHeight="1" x14ac:dyDescent="0.3">
      <c r="N3828" s="128"/>
      <c r="X3828" s="178"/>
      <c r="AS3828" s="124" t="str">
        <f t="shared" si="460"/>
        <v/>
      </c>
    </row>
    <row r="3829" spans="14:45" ht="11.4" customHeight="1" x14ac:dyDescent="0.3">
      <c r="N3829" s="128"/>
      <c r="X3829" s="178"/>
      <c r="AS3829" s="124" t="str">
        <f t="shared" si="460"/>
        <v/>
      </c>
    </row>
    <row r="3830" spans="14:45" ht="11.4" customHeight="1" x14ac:dyDescent="0.3">
      <c r="N3830" s="128"/>
      <c r="X3830" s="178"/>
      <c r="AS3830" s="124" t="str">
        <f t="shared" si="460"/>
        <v/>
      </c>
    </row>
    <row r="3831" spans="14:45" ht="11.4" customHeight="1" x14ac:dyDescent="0.3">
      <c r="N3831" s="128"/>
      <c r="X3831" s="178"/>
      <c r="AS3831" s="124" t="str">
        <f t="shared" si="460"/>
        <v/>
      </c>
    </row>
    <row r="3832" spans="14:45" ht="11.4" customHeight="1" x14ac:dyDescent="0.3">
      <c r="N3832" s="128"/>
      <c r="X3832" s="178"/>
      <c r="AS3832" s="124" t="str">
        <f t="shared" si="460"/>
        <v/>
      </c>
    </row>
    <row r="3833" spans="14:45" ht="11.4" customHeight="1" x14ac:dyDescent="0.3">
      <c r="N3833" s="128"/>
      <c r="X3833" s="178"/>
      <c r="AS3833" s="124" t="str">
        <f t="shared" si="460"/>
        <v/>
      </c>
    </row>
    <row r="3834" spans="14:45" ht="11.4" customHeight="1" x14ac:dyDescent="0.3">
      <c r="N3834" s="128"/>
      <c r="X3834" s="178"/>
      <c r="AS3834" s="124" t="str">
        <f t="shared" si="460"/>
        <v/>
      </c>
    </row>
    <row r="3835" spans="14:45" ht="11.4" customHeight="1" x14ac:dyDescent="0.3">
      <c r="N3835" s="128"/>
      <c r="X3835" s="178"/>
      <c r="AS3835" s="124" t="str">
        <f t="shared" si="460"/>
        <v/>
      </c>
    </row>
    <row r="3836" spans="14:45" ht="11.4" customHeight="1" x14ac:dyDescent="0.3">
      <c r="N3836" s="128"/>
      <c r="X3836" s="178"/>
      <c r="AS3836" s="124" t="str">
        <f t="shared" si="460"/>
        <v/>
      </c>
    </row>
    <row r="3837" spans="14:45" ht="11.4" customHeight="1" x14ac:dyDescent="0.3">
      <c r="N3837" s="128"/>
      <c r="X3837" s="178"/>
      <c r="AS3837" s="124" t="str">
        <f t="shared" si="460"/>
        <v/>
      </c>
    </row>
    <row r="3838" spans="14:45" ht="11.4" customHeight="1" x14ac:dyDescent="0.3">
      <c r="N3838" s="128"/>
      <c r="X3838" s="178"/>
      <c r="AS3838" s="124" t="str">
        <f t="shared" si="460"/>
        <v/>
      </c>
    </row>
    <row r="3839" spans="14:45" ht="11.4" customHeight="1" x14ac:dyDescent="0.3">
      <c r="N3839" s="128"/>
      <c r="X3839" s="178"/>
      <c r="AS3839" s="124" t="str">
        <f t="shared" si="460"/>
        <v/>
      </c>
    </row>
    <row r="3840" spans="14:45" ht="11.4" customHeight="1" x14ac:dyDescent="0.3">
      <c r="N3840" s="128"/>
      <c r="X3840" s="178"/>
      <c r="AS3840" s="124" t="str">
        <f t="shared" si="460"/>
        <v/>
      </c>
    </row>
    <row r="3841" spans="14:45" ht="11.4" customHeight="1" x14ac:dyDescent="0.3">
      <c r="N3841" s="128"/>
      <c r="X3841" s="178"/>
      <c r="AS3841" s="124" t="str">
        <f t="shared" si="460"/>
        <v/>
      </c>
    </row>
    <row r="3842" spans="14:45" ht="11.4" customHeight="1" x14ac:dyDescent="0.3">
      <c r="N3842" s="128"/>
      <c r="X3842" s="178"/>
      <c r="AS3842" s="124" t="str">
        <f t="shared" si="460"/>
        <v/>
      </c>
    </row>
    <row r="3843" spans="14:45" ht="11.4" customHeight="1" x14ac:dyDescent="0.3">
      <c r="N3843" s="128"/>
      <c r="X3843" s="178"/>
      <c r="AS3843" s="124" t="str">
        <f t="shared" si="460"/>
        <v/>
      </c>
    </row>
    <row r="3844" spans="14:45" ht="11.4" customHeight="1" x14ac:dyDescent="0.3">
      <c r="N3844" s="128"/>
      <c r="X3844" s="178"/>
      <c r="AS3844" s="124" t="str">
        <f t="shared" si="460"/>
        <v/>
      </c>
    </row>
    <row r="3845" spans="14:45" ht="11.4" customHeight="1" x14ac:dyDescent="0.3">
      <c r="N3845" s="128"/>
      <c r="X3845" s="178"/>
      <c r="AS3845" s="124" t="str">
        <f t="shared" si="460"/>
        <v/>
      </c>
    </row>
    <row r="3846" spans="14:45" ht="11.4" customHeight="1" x14ac:dyDescent="0.3">
      <c r="N3846" s="128"/>
      <c r="X3846" s="178"/>
      <c r="AS3846" s="124" t="str">
        <f t="shared" ref="AS3846:AS3909" si="461">LEFT(V3846,3)</f>
        <v/>
      </c>
    </row>
    <row r="3847" spans="14:45" ht="11.4" customHeight="1" x14ac:dyDescent="0.3">
      <c r="N3847" s="128"/>
      <c r="X3847" s="178"/>
      <c r="AS3847" s="124" t="str">
        <f t="shared" si="461"/>
        <v/>
      </c>
    </row>
    <row r="3848" spans="14:45" ht="11.4" customHeight="1" x14ac:dyDescent="0.3">
      <c r="N3848" s="128"/>
      <c r="X3848" s="178"/>
      <c r="AS3848" s="124" t="str">
        <f t="shared" si="461"/>
        <v/>
      </c>
    </row>
    <row r="3849" spans="14:45" ht="11.4" customHeight="1" x14ac:dyDescent="0.3">
      <c r="N3849" s="128"/>
      <c r="X3849" s="178"/>
      <c r="AS3849" s="124" t="str">
        <f t="shared" si="461"/>
        <v/>
      </c>
    </row>
    <row r="3850" spans="14:45" ht="11.4" customHeight="1" x14ac:dyDescent="0.3">
      <c r="N3850" s="128"/>
      <c r="X3850" s="178"/>
      <c r="AS3850" s="124" t="str">
        <f t="shared" si="461"/>
        <v/>
      </c>
    </row>
    <row r="3851" spans="14:45" ht="11.4" customHeight="1" x14ac:dyDescent="0.3">
      <c r="N3851" s="128"/>
      <c r="X3851" s="178"/>
      <c r="AS3851" s="124" t="str">
        <f t="shared" si="461"/>
        <v/>
      </c>
    </row>
    <row r="3852" spans="14:45" ht="11.4" customHeight="1" x14ac:dyDescent="0.3">
      <c r="N3852" s="128"/>
      <c r="X3852" s="178"/>
      <c r="AS3852" s="124" t="str">
        <f t="shared" si="461"/>
        <v/>
      </c>
    </row>
    <row r="3853" spans="14:45" ht="11.4" customHeight="1" x14ac:dyDescent="0.3">
      <c r="N3853" s="128"/>
      <c r="X3853" s="178"/>
      <c r="AS3853" s="124" t="str">
        <f t="shared" si="461"/>
        <v/>
      </c>
    </row>
    <row r="3854" spans="14:45" ht="11.4" customHeight="1" x14ac:dyDescent="0.3">
      <c r="N3854" s="128"/>
      <c r="X3854" s="178"/>
      <c r="AS3854" s="124" t="str">
        <f t="shared" si="461"/>
        <v/>
      </c>
    </row>
    <row r="3855" spans="14:45" ht="11.4" customHeight="1" x14ac:dyDescent="0.3">
      <c r="N3855" s="128"/>
      <c r="X3855" s="178"/>
      <c r="AS3855" s="124" t="str">
        <f t="shared" si="461"/>
        <v/>
      </c>
    </row>
    <row r="3856" spans="14:45" ht="11.4" customHeight="1" x14ac:dyDescent="0.3">
      <c r="N3856" s="128"/>
      <c r="X3856" s="178"/>
      <c r="AS3856" s="124" t="str">
        <f t="shared" si="461"/>
        <v/>
      </c>
    </row>
    <row r="3857" spans="14:45" ht="11.4" customHeight="1" x14ac:dyDescent="0.3">
      <c r="N3857" s="128"/>
      <c r="X3857" s="178"/>
      <c r="AS3857" s="124" t="str">
        <f t="shared" si="461"/>
        <v/>
      </c>
    </row>
    <row r="3858" spans="14:45" ht="11.4" customHeight="1" x14ac:dyDescent="0.3">
      <c r="N3858" s="128"/>
      <c r="X3858" s="178"/>
      <c r="AS3858" s="124" t="str">
        <f t="shared" si="461"/>
        <v/>
      </c>
    </row>
    <row r="3859" spans="14:45" ht="11.4" customHeight="1" x14ac:dyDescent="0.3">
      <c r="N3859" s="128"/>
      <c r="X3859" s="178"/>
      <c r="AS3859" s="124" t="str">
        <f t="shared" si="461"/>
        <v/>
      </c>
    </row>
    <row r="3860" spans="14:45" ht="11.4" customHeight="1" x14ac:dyDescent="0.3">
      <c r="N3860" s="128"/>
      <c r="X3860" s="178"/>
      <c r="AS3860" s="124" t="str">
        <f t="shared" si="461"/>
        <v/>
      </c>
    </row>
    <row r="3861" spans="14:45" ht="11.4" customHeight="1" x14ac:dyDescent="0.3">
      <c r="N3861" s="128"/>
      <c r="X3861" s="178"/>
      <c r="AS3861" s="124" t="str">
        <f t="shared" si="461"/>
        <v/>
      </c>
    </row>
    <row r="3862" spans="14:45" ht="11.4" customHeight="1" x14ac:dyDescent="0.3">
      <c r="N3862" s="128"/>
      <c r="X3862" s="178"/>
      <c r="AS3862" s="124" t="str">
        <f t="shared" si="461"/>
        <v/>
      </c>
    </row>
    <row r="3863" spans="14:45" ht="11.4" customHeight="1" x14ac:dyDescent="0.3">
      <c r="N3863" s="128"/>
      <c r="X3863" s="178"/>
      <c r="AS3863" s="124" t="str">
        <f t="shared" si="461"/>
        <v/>
      </c>
    </row>
    <row r="3864" spans="14:45" ht="11.4" customHeight="1" x14ac:dyDescent="0.3">
      <c r="N3864" s="128"/>
      <c r="X3864" s="178"/>
      <c r="AS3864" s="124" t="str">
        <f t="shared" si="461"/>
        <v/>
      </c>
    </row>
    <row r="3865" spans="14:45" ht="11.4" customHeight="1" x14ac:dyDescent="0.3">
      <c r="N3865" s="128"/>
      <c r="X3865" s="178"/>
      <c r="AS3865" s="124" t="str">
        <f t="shared" si="461"/>
        <v/>
      </c>
    </row>
    <row r="3866" spans="14:45" ht="11.4" customHeight="1" x14ac:dyDescent="0.3">
      <c r="N3866" s="128"/>
      <c r="X3866" s="178"/>
      <c r="AS3866" s="124" t="str">
        <f t="shared" si="461"/>
        <v/>
      </c>
    </row>
    <row r="3867" spans="14:45" ht="11.4" customHeight="1" x14ac:dyDescent="0.3">
      <c r="N3867" s="128"/>
      <c r="X3867" s="178"/>
      <c r="AS3867" s="124" t="str">
        <f t="shared" si="461"/>
        <v/>
      </c>
    </row>
    <row r="3868" spans="14:45" ht="11.4" customHeight="1" x14ac:dyDescent="0.3">
      <c r="N3868" s="128"/>
      <c r="X3868" s="178"/>
      <c r="AS3868" s="124" t="str">
        <f t="shared" si="461"/>
        <v/>
      </c>
    </row>
    <row r="3869" spans="14:45" ht="11.4" customHeight="1" x14ac:dyDescent="0.3">
      <c r="N3869" s="128"/>
      <c r="X3869" s="178"/>
      <c r="AS3869" s="124" t="str">
        <f t="shared" si="461"/>
        <v/>
      </c>
    </row>
    <row r="3870" spans="14:45" ht="11.4" customHeight="1" x14ac:dyDescent="0.3">
      <c r="N3870" s="128"/>
      <c r="X3870" s="178"/>
      <c r="AS3870" s="124" t="str">
        <f t="shared" si="461"/>
        <v/>
      </c>
    </row>
    <row r="3871" spans="14:45" ht="11.4" customHeight="1" x14ac:dyDescent="0.3">
      <c r="N3871" s="128"/>
      <c r="X3871" s="178"/>
      <c r="AS3871" s="124" t="str">
        <f t="shared" si="461"/>
        <v/>
      </c>
    </row>
    <row r="3872" spans="14:45" ht="11.4" customHeight="1" x14ac:dyDescent="0.3">
      <c r="N3872" s="128"/>
      <c r="X3872" s="178"/>
      <c r="AS3872" s="124" t="str">
        <f t="shared" si="461"/>
        <v/>
      </c>
    </row>
    <row r="3873" spans="14:45" ht="11.4" customHeight="1" x14ac:dyDescent="0.3">
      <c r="N3873" s="128"/>
      <c r="X3873" s="178"/>
      <c r="AS3873" s="124" t="str">
        <f t="shared" si="461"/>
        <v/>
      </c>
    </row>
    <row r="3874" spans="14:45" ht="11.4" customHeight="1" x14ac:dyDescent="0.3">
      <c r="N3874" s="128"/>
      <c r="X3874" s="178"/>
      <c r="AS3874" s="124" t="str">
        <f t="shared" si="461"/>
        <v/>
      </c>
    </row>
    <row r="3875" spans="14:45" ht="11.4" customHeight="1" x14ac:dyDescent="0.3">
      <c r="N3875" s="128"/>
      <c r="X3875" s="178"/>
      <c r="AS3875" s="124" t="str">
        <f t="shared" si="461"/>
        <v/>
      </c>
    </row>
    <row r="3876" spans="14:45" ht="11.4" customHeight="1" x14ac:dyDescent="0.3">
      <c r="N3876" s="128"/>
      <c r="X3876" s="178"/>
      <c r="AS3876" s="124" t="str">
        <f t="shared" si="461"/>
        <v/>
      </c>
    </row>
    <row r="3877" spans="14:45" ht="11.4" customHeight="1" x14ac:dyDescent="0.3">
      <c r="N3877" s="128"/>
      <c r="X3877" s="178"/>
      <c r="AS3877" s="124" t="str">
        <f t="shared" si="461"/>
        <v/>
      </c>
    </row>
    <row r="3878" spans="14:45" ht="11.4" customHeight="1" x14ac:dyDescent="0.3">
      <c r="N3878" s="128"/>
      <c r="X3878" s="178"/>
      <c r="AS3878" s="124" t="str">
        <f t="shared" si="461"/>
        <v/>
      </c>
    </row>
    <row r="3879" spans="14:45" ht="11.4" customHeight="1" x14ac:dyDescent="0.3">
      <c r="N3879" s="128"/>
      <c r="X3879" s="178"/>
      <c r="AS3879" s="124" t="str">
        <f t="shared" si="461"/>
        <v/>
      </c>
    </row>
    <row r="3880" spans="14:45" ht="11.4" customHeight="1" x14ac:dyDescent="0.3">
      <c r="N3880" s="128"/>
      <c r="X3880" s="178"/>
      <c r="AS3880" s="124" t="str">
        <f t="shared" si="461"/>
        <v/>
      </c>
    </row>
    <row r="3881" spans="14:45" ht="11.4" customHeight="1" x14ac:dyDescent="0.3">
      <c r="N3881" s="128"/>
      <c r="X3881" s="178"/>
      <c r="AS3881" s="124" t="str">
        <f t="shared" si="461"/>
        <v/>
      </c>
    </row>
    <row r="3882" spans="14:45" ht="11.4" customHeight="1" x14ac:dyDescent="0.3">
      <c r="N3882" s="128"/>
      <c r="X3882" s="178"/>
      <c r="AS3882" s="124" t="str">
        <f t="shared" si="461"/>
        <v/>
      </c>
    </row>
    <row r="3883" spans="14:45" ht="11.4" customHeight="1" x14ac:dyDescent="0.3">
      <c r="N3883" s="128"/>
      <c r="X3883" s="178"/>
      <c r="AS3883" s="124" t="str">
        <f t="shared" si="461"/>
        <v/>
      </c>
    </row>
    <row r="3884" spans="14:45" ht="11.4" customHeight="1" x14ac:dyDescent="0.3">
      <c r="N3884" s="128"/>
      <c r="X3884" s="178"/>
      <c r="AS3884" s="124" t="str">
        <f t="shared" si="461"/>
        <v/>
      </c>
    </row>
    <row r="3885" spans="14:45" ht="11.4" customHeight="1" x14ac:dyDescent="0.3">
      <c r="N3885" s="128"/>
      <c r="X3885" s="178"/>
      <c r="AS3885" s="124" t="str">
        <f t="shared" si="461"/>
        <v/>
      </c>
    </row>
    <row r="3886" spans="14:45" ht="11.4" customHeight="1" x14ac:dyDescent="0.3">
      <c r="N3886" s="128"/>
      <c r="X3886" s="178"/>
      <c r="AS3886" s="124" t="str">
        <f t="shared" si="461"/>
        <v/>
      </c>
    </row>
    <row r="3887" spans="14:45" ht="11.4" customHeight="1" x14ac:dyDescent="0.3">
      <c r="N3887" s="128"/>
      <c r="X3887" s="178"/>
      <c r="AS3887" s="124" t="str">
        <f t="shared" si="461"/>
        <v/>
      </c>
    </row>
    <row r="3888" spans="14:45" ht="11.4" customHeight="1" x14ac:dyDescent="0.3">
      <c r="N3888" s="128"/>
      <c r="X3888" s="178"/>
      <c r="AS3888" s="124" t="str">
        <f t="shared" si="461"/>
        <v/>
      </c>
    </row>
    <row r="3889" spans="14:45" ht="11.4" customHeight="1" x14ac:dyDescent="0.3">
      <c r="N3889" s="128"/>
      <c r="X3889" s="178"/>
      <c r="AS3889" s="124" t="str">
        <f t="shared" si="461"/>
        <v/>
      </c>
    </row>
    <row r="3890" spans="14:45" ht="11.4" customHeight="1" x14ac:dyDescent="0.3">
      <c r="N3890" s="128"/>
      <c r="X3890" s="178"/>
      <c r="AS3890" s="124" t="str">
        <f t="shared" si="461"/>
        <v/>
      </c>
    </row>
    <row r="3891" spans="14:45" ht="11.4" customHeight="1" x14ac:dyDescent="0.3">
      <c r="N3891" s="128"/>
      <c r="X3891" s="178"/>
      <c r="AS3891" s="124" t="str">
        <f t="shared" si="461"/>
        <v/>
      </c>
    </row>
    <row r="3892" spans="14:45" ht="11.4" customHeight="1" x14ac:dyDescent="0.3">
      <c r="N3892" s="128"/>
      <c r="X3892" s="178"/>
      <c r="AS3892" s="124" t="str">
        <f t="shared" si="461"/>
        <v/>
      </c>
    </row>
    <row r="3893" spans="14:45" ht="11.4" customHeight="1" x14ac:dyDescent="0.3">
      <c r="N3893" s="128"/>
      <c r="X3893" s="178"/>
      <c r="AS3893" s="124" t="str">
        <f t="shared" si="461"/>
        <v/>
      </c>
    </row>
    <row r="3894" spans="14:45" ht="11.4" customHeight="1" x14ac:dyDescent="0.3">
      <c r="N3894" s="128"/>
      <c r="X3894" s="178"/>
      <c r="AS3894" s="124" t="str">
        <f t="shared" si="461"/>
        <v/>
      </c>
    </row>
    <row r="3895" spans="14:45" ht="11.4" customHeight="1" x14ac:dyDescent="0.3">
      <c r="N3895" s="128"/>
      <c r="X3895" s="178"/>
      <c r="AS3895" s="124" t="str">
        <f t="shared" si="461"/>
        <v/>
      </c>
    </row>
    <row r="3896" spans="14:45" ht="11.4" customHeight="1" x14ac:dyDescent="0.3">
      <c r="N3896" s="128"/>
      <c r="X3896" s="178"/>
      <c r="AS3896" s="124" t="str">
        <f t="shared" si="461"/>
        <v/>
      </c>
    </row>
    <row r="3897" spans="14:45" ht="11.4" customHeight="1" x14ac:dyDescent="0.3">
      <c r="N3897" s="128"/>
      <c r="X3897" s="178"/>
      <c r="AS3897" s="124" t="str">
        <f t="shared" si="461"/>
        <v/>
      </c>
    </row>
    <row r="3898" spans="14:45" ht="11.4" customHeight="1" x14ac:dyDescent="0.3">
      <c r="N3898" s="128"/>
      <c r="X3898" s="178"/>
      <c r="AS3898" s="124" t="str">
        <f t="shared" si="461"/>
        <v/>
      </c>
    </row>
    <row r="3899" spans="14:45" ht="11.4" customHeight="1" x14ac:dyDescent="0.3">
      <c r="N3899" s="128"/>
      <c r="X3899" s="178"/>
      <c r="AS3899" s="124" t="str">
        <f t="shared" si="461"/>
        <v/>
      </c>
    </row>
    <row r="3900" spans="14:45" ht="11.4" customHeight="1" x14ac:dyDescent="0.3">
      <c r="N3900" s="128"/>
      <c r="X3900" s="178"/>
      <c r="AS3900" s="124" t="str">
        <f t="shared" si="461"/>
        <v/>
      </c>
    </row>
    <row r="3901" spans="14:45" ht="11.4" customHeight="1" x14ac:dyDescent="0.3">
      <c r="N3901" s="128"/>
      <c r="X3901" s="178"/>
      <c r="AS3901" s="124" t="str">
        <f t="shared" si="461"/>
        <v/>
      </c>
    </row>
    <row r="3902" spans="14:45" ht="11.4" customHeight="1" x14ac:dyDescent="0.3">
      <c r="N3902" s="128"/>
      <c r="X3902" s="178"/>
      <c r="AS3902" s="124" t="str">
        <f t="shared" si="461"/>
        <v/>
      </c>
    </row>
    <row r="3903" spans="14:45" ht="11.4" customHeight="1" x14ac:dyDescent="0.3">
      <c r="N3903" s="128"/>
      <c r="X3903" s="178"/>
      <c r="AS3903" s="124" t="str">
        <f t="shared" si="461"/>
        <v/>
      </c>
    </row>
    <row r="3904" spans="14:45" ht="11.4" customHeight="1" x14ac:dyDescent="0.3">
      <c r="N3904" s="128"/>
      <c r="X3904" s="178"/>
      <c r="AS3904" s="124" t="str">
        <f t="shared" si="461"/>
        <v/>
      </c>
    </row>
    <row r="3905" spans="14:45" ht="11.4" customHeight="1" x14ac:dyDescent="0.3">
      <c r="N3905" s="128"/>
      <c r="X3905" s="178"/>
      <c r="AS3905" s="124" t="str">
        <f t="shared" si="461"/>
        <v/>
      </c>
    </row>
    <row r="3906" spans="14:45" ht="11.4" customHeight="1" x14ac:dyDescent="0.3">
      <c r="N3906" s="128"/>
      <c r="X3906" s="178"/>
      <c r="AS3906" s="124" t="str">
        <f t="shared" si="461"/>
        <v/>
      </c>
    </row>
    <row r="3907" spans="14:45" ht="11.4" customHeight="1" x14ac:dyDescent="0.3">
      <c r="N3907" s="128"/>
      <c r="X3907" s="178"/>
      <c r="AS3907" s="124" t="str">
        <f t="shared" si="461"/>
        <v/>
      </c>
    </row>
    <row r="3908" spans="14:45" ht="11.4" customHeight="1" x14ac:dyDescent="0.3">
      <c r="N3908" s="128"/>
      <c r="X3908" s="178"/>
      <c r="AS3908" s="124" t="str">
        <f t="shared" si="461"/>
        <v/>
      </c>
    </row>
    <row r="3909" spans="14:45" ht="11.4" customHeight="1" x14ac:dyDescent="0.3">
      <c r="N3909" s="128"/>
      <c r="X3909" s="178"/>
      <c r="AS3909" s="124" t="str">
        <f t="shared" si="461"/>
        <v/>
      </c>
    </row>
    <row r="3910" spans="14:45" ht="11.4" customHeight="1" x14ac:dyDescent="0.3">
      <c r="N3910" s="128"/>
      <c r="X3910" s="178"/>
      <c r="AS3910" s="124" t="str">
        <f t="shared" ref="AS3910:AS3973" si="462">LEFT(V3910,3)</f>
        <v/>
      </c>
    </row>
    <row r="3911" spans="14:45" ht="11.4" customHeight="1" x14ac:dyDescent="0.3">
      <c r="N3911" s="128"/>
      <c r="X3911" s="178"/>
      <c r="AS3911" s="124" t="str">
        <f t="shared" si="462"/>
        <v/>
      </c>
    </row>
    <row r="3912" spans="14:45" ht="11.4" customHeight="1" x14ac:dyDescent="0.3">
      <c r="N3912" s="128"/>
      <c r="X3912" s="178"/>
      <c r="AS3912" s="124" t="str">
        <f t="shared" si="462"/>
        <v/>
      </c>
    </row>
    <row r="3913" spans="14:45" ht="11.4" customHeight="1" x14ac:dyDescent="0.3">
      <c r="N3913" s="128"/>
      <c r="X3913" s="178"/>
      <c r="AS3913" s="124" t="str">
        <f t="shared" si="462"/>
        <v/>
      </c>
    </row>
    <row r="3914" spans="14:45" ht="11.4" customHeight="1" x14ac:dyDescent="0.3">
      <c r="N3914" s="128"/>
      <c r="X3914" s="178"/>
      <c r="AS3914" s="124" t="str">
        <f t="shared" si="462"/>
        <v/>
      </c>
    </row>
    <row r="3915" spans="14:45" ht="11.4" customHeight="1" x14ac:dyDescent="0.3">
      <c r="N3915" s="128"/>
      <c r="X3915" s="178"/>
      <c r="AS3915" s="124" t="str">
        <f t="shared" si="462"/>
        <v/>
      </c>
    </row>
    <row r="3916" spans="14:45" ht="11.4" customHeight="1" x14ac:dyDescent="0.3">
      <c r="N3916" s="128"/>
      <c r="X3916" s="178"/>
      <c r="AS3916" s="124" t="str">
        <f t="shared" si="462"/>
        <v/>
      </c>
    </row>
    <row r="3917" spans="14:45" ht="11.4" customHeight="1" x14ac:dyDescent="0.3">
      <c r="N3917" s="128"/>
      <c r="X3917" s="178"/>
      <c r="AS3917" s="124" t="str">
        <f t="shared" si="462"/>
        <v/>
      </c>
    </row>
    <row r="3918" spans="14:45" ht="11.4" customHeight="1" x14ac:dyDescent="0.3">
      <c r="N3918" s="128"/>
      <c r="X3918" s="178"/>
      <c r="AS3918" s="124" t="str">
        <f t="shared" si="462"/>
        <v/>
      </c>
    </row>
    <row r="3919" spans="14:45" ht="11.4" customHeight="1" x14ac:dyDescent="0.3">
      <c r="N3919" s="128"/>
      <c r="X3919" s="178"/>
      <c r="AS3919" s="124" t="str">
        <f t="shared" si="462"/>
        <v/>
      </c>
    </row>
    <row r="3920" spans="14:45" ht="11.4" customHeight="1" x14ac:dyDescent="0.3">
      <c r="N3920" s="128"/>
      <c r="X3920" s="178"/>
      <c r="AS3920" s="124" t="str">
        <f t="shared" si="462"/>
        <v/>
      </c>
    </row>
    <row r="3921" spans="14:45" ht="11.4" customHeight="1" x14ac:dyDescent="0.3">
      <c r="N3921" s="128"/>
      <c r="X3921" s="178"/>
      <c r="AS3921" s="124" t="str">
        <f t="shared" si="462"/>
        <v/>
      </c>
    </row>
    <row r="3922" spans="14:45" ht="11.4" customHeight="1" x14ac:dyDescent="0.3">
      <c r="N3922" s="128"/>
      <c r="X3922" s="178"/>
      <c r="AS3922" s="124" t="str">
        <f t="shared" si="462"/>
        <v/>
      </c>
    </row>
    <row r="3923" spans="14:45" ht="11.4" customHeight="1" x14ac:dyDescent="0.3">
      <c r="N3923" s="128"/>
      <c r="X3923" s="178"/>
      <c r="AS3923" s="124" t="str">
        <f t="shared" si="462"/>
        <v/>
      </c>
    </row>
    <row r="3924" spans="14:45" ht="11.4" customHeight="1" x14ac:dyDescent="0.3">
      <c r="N3924" s="128"/>
      <c r="X3924" s="178"/>
      <c r="AS3924" s="124" t="str">
        <f t="shared" si="462"/>
        <v/>
      </c>
    </row>
    <row r="3925" spans="14:45" ht="11.4" customHeight="1" x14ac:dyDescent="0.3">
      <c r="N3925" s="128"/>
      <c r="X3925" s="178"/>
      <c r="AS3925" s="124" t="str">
        <f t="shared" si="462"/>
        <v/>
      </c>
    </row>
    <row r="3926" spans="14:45" ht="11.4" customHeight="1" x14ac:dyDescent="0.3">
      <c r="N3926" s="128"/>
      <c r="X3926" s="178"/>
      <c r="AS3926" s="124" t="str">
        <f t="shared" si="462"/>
        <v/>
      </c>
    </row>
    <row r="3927" spans="14:45" ht="11.4" customHeight="1" x14ac:dyDescent="0.3">
      <c r="N3927" s="128"/>
      <c r="X3927" s="178"/>
      <c r="AS3927" s="124" t="str">
        <f t="shared" si="462"/>
        <v/>
      </c>
    </row>
    <row r="3928" spans="14:45" ht="11.4" customHeight="1" x14ac:dyDescent="0.3">
      <c r="N3928" s="128"/>
      <c r="X3928" s="178"/>
      <c r="AS3928" s="124" t="str">
        <f t="shared" si="462"/>
        <v/>
      </c>
    </row>
    <row r="3929" spans="14:45" ht="11.4" customHeight="1" x14ac:dyDescent="0.3">
      <c r="N3929" s="128"/>
      <c r="X3929" s="178"/>
      <c r="AS3929" s="124" t="str">
        <f t="shared" si="462"/>
        <v/>
      </c>
    </row>
    <row r="3930" spans="14:45" ht="11.4" customHeight="1" x14ac:dyDescent="0.3">
      <c r="N3930" s="128"/>
      <c r="X3930" s="178"/>
      <c r="AS3930" s="124" t="str">
        <f t="shared" si="462"/>
        <v/>
      </c>
    </row>
    <row r="3931" spans="14:45" ht="11.4" customHeight="1" x14ac:dyDescent="0.3">
      <c r="N3931" s="128"/>
      <c r="X3931" s="178"/>
      <c r="AS3931" s="124" t="str">
        <f t="shared" si="462"/>
        <v/>
      </c>
    </row>
    <row r="3932" spans="14:45" ht="11.4" customHeight="1" x14ac:dyDescent="0.3">
      <c r="N3932" s="128"/>
      <c r="X3932" s="178"/>
      <c r="AS3932" s="124" t="str">
        <f t="shared" si="462"/>
        <v/>
      </c>
    </row>
    <row r="3933" spans="14:45" ht="11.4" customHeight="1" x14ac:dyDescent="0.3">
      <c r="N3933" s="128"/>
      <c r="X3933" s="178"/>
      <c r="AS3933" s="124" t="str">
        <f t="shared" si="462"/>
        <v/>
      </c>
    </row>
    <row r="3934" spans="14:45" ht="11.4" customHeight="1" x14ac:dyDescent="0.3">
      <c r="N3934" s="128"/>
      <c r="X3934" s="178"/>
      <c r="AS3934" s="124" t="str">
        <f t="shared" si="462"/>
        <v/>
      </c>
    </row>
    <row r="3935" spans="14:45" ht="11.4" customHeight="1" x14ac:dyDescent="0.3">
      <c r="N3935" s="128"/>
      <c r="X3935" s="178"/>
      <c r="AS3935" s="124" t="str">
        <f t="shared" si="462"/>
        <v/>
      </c>
    </row>
    <row r="3936" spans="14:45" ht="11.4" customHeight="1" x14ac:dyDescent="0.3">
      <c r="N3936" s="128"/>
      <c r="X3936" s="178"/>
      <c r="AS3936" s="124" t="str">
        <f t="shared" si="462"/>
        <v/>
      </c>
    </row>
    <row r="3937" spans="14:45" ht="11.4" customHeight="1" x14ac:dyDescent="0.3">
      <c r="N3937" s="128"/>
      <c r="X3937" s="178"/>
      <c r="AS3937" s="124" t="str">
        <f t="shared" si="462"/>
        <v/>
      </c>
    </row>
    <row r="3938" spans="14:45" ht="11.4" customHeight="1" x14ac:dyDescent="0.3">
      <c r="N3938" s="128"/>
      <c r="X3938" s="178"/>
      <c r="AS3938" s="124" t="str">
        <f t="shared" si="462"/>
        <v/>
      </c>
    </row>
    <row r="3939" spans="14:45" ht="11.4" customHeight="1" x14ac:dyDescent="0.3">
      <c r="N3939" s="128"/>
      <c r="X3939" s="178"/>
      <c r="AS3939" s="124" t="str">
        <f t="shared" si="462"/>
        <v/>
      </c>
    </row>
    <row r="3940" spans="14:45" ht="11.4" customHeight="1" x14ac:dyDescent="0.3">
      <c r="N3940" s="128"/>
      <c r="X3940" s="178"/>
      <c r="AS3940" s="124" t="str">
        <f t="shared" si="462"/>
        <v/>
      </c>
    </row>
    <row r="3941" spans="14:45" ht="11.4" customHeight="1" x14ac:dyDescent="0.3">
      <c r="N3941" s="128"/>
      <c r="X3941" s="178"/>
      <c r="AS3941" s="124" t="str">
        <f t="shared" si="462"/>
        <v/>
      </c>
    </row>
    <row r="3942" spans="14:45" ht="11.4" customHeight="1" x14ac:dyDescent="0.3">
      <c r="N3942" s="128"/>
      <c r="X3942" s="178"/>
      <c r="AS3942" s="124" t="str">
        <f t="shared" si="462"/>
        <v/>
      </c>
    </row>
    <row r="3943" spans="14:45" ht="11.4" customHeight="1" x14ac:dyDescent="0.3">
      <c r="N3943" s="128"/>
      <c r="X3943" s="178"/>
      <c r="AS3943" s="124" t="str">
        <f t="shared" si="462"/>
        <v/>
      </c>
    </row>
    <row r="3944" spans="14:45" ht="11.4" customHeight="1" x14ac:dyDescent="0.3">
      <c r="N3944" s="128"/>
      <c r="X3944" s="178"/>
      <c r="AS3944" s="124" t="str">
        <f t="shared" si="462"/>
        <v/>
      </c>
    </row>
    <row r="3945" spans="14:45" ht="11.4" customHeight="1" x14ac:dyDescent="0.3">
      <c r="N3945" s="128"/>
      <c r="X3945" s="178"/>
      <c r="AS3945" s="124" t="str">
        <f t="shared" si="462"/>
        <v/>
      </c>
    </row>
    <row r="3946" spans="14:45" ht="11.4" customHeight="1" x14ac:dyDescent="0.3">
      <c r="N3946" s="128"/>
      <c r="X3946" s="178"/>
      <c r="AS3946" s="124" t="str">
        <f t="shared" si="462"/>
        <v/>
      </c>
    </row>
    <row r="3947" spans="14:45" ht="11.4" customHeight="1" x14ac:dyDescent="0.3">
      <c r="N3947" s="128"/>
      <c r="X3947" s="178"/>
      <c r="AS3947" s="124" t="str">
        <f t="shared" si="462"/>
        <v/>
      </c>
    </row>
    <row r="3948" spans="14:45" ht="11.4" customHeight="1" x14ac:dyDescent="0.3">
      <c r="N3948" s="128"/>
      <c r="X3948" s="178"/>
      <c r="AS3948" s="124" t="str">
        <f t="shared" si="462"/>
        <v/>
      </c>
    </row>
    <row r="3949" spans="14:45" ht="11.4" customHeight="1" x14ac:dyDescent="0.3">
      <c r="N3949" s="128"/>
      <c r="X3949" s="178"/>
      <c r="AS3949" s="124" t="str">
        <f t="shared" si="462"/>
        <v/>
      </c>
    </row>
    <row r="3950" spans="14:45" ht="11.4" customHeight="1" x14ac:dyDescent="0.3">
      <c r="N3950" s="128"/>
      <c r="X3950" s="178"/>
      <c r="AS3950" s="124" t="str">
        <f t="shared" si="462"/>
        <v/>
      </c>
    </row>
    <row r="3951" spans="14:45" ht="11.4" customHeight="1" x14ac:dyDescent="0.3">
      <c r="N3951" s="128"/>
      <c r="X3951" s="178"/>
      <c r="AS3951" s="124" t="str">
        <f t="shared" si="462"/>
        <v/>
      </c>
    </row>
    <row r="3952" spans="14:45" ht="11.4" customHeight="1" x14ac:dyDescent="0.3">
      <c r="N3952" s="128"/>
      <c r="X3952" s="178"/>
      <c r="AS3952" s="124" t="str">
        <f t="shared" si="462"/>
        <v/>
      </c>
    </row>
    <row r="3953" spans="14:45" ht="11.4" customHeight="1" x14ac:dyDescent="0.3">
      <c r="N3953" s="128"/>
      <c r="X3953" s="178"/>
      <c r="AS3953" s="124" t="str">
        <f t="shared" si="462"/>
        <v/>
      </c>
    </row>
    <row r="3954" spans="14:45" ht="11.4" customHeight="1" x14ac:dyDescent="0.3">
      <c r="N3954" s="128"/>
      <c r="X3954" s="178"/>
      <c r="AS3954" s="124" t="str">
        <f t="shared" si="462"/>
        <v/>
      </c>
    </row>
    <row r="3955" spans="14:45" ht="11.4" customHeight="1" x14ac:dyDescent="0.3">
      <c r="N3955" s="128"/>
      <c r="X3955" s="178"/>
      <c r="AS3955" s="124" t="str">
        <f t="shared" si="462"/>
        <v/>
      </c>
    </row>
    <row r="3956" spans="14:45" ht="11.4" customHeight="1" x14ac:dyDescent="0.3">
      <c r="N3956" s="128"/>
      <c r="X3956" s="178"/>
      <c r="AS3956" s="124" t="str">
        <f t="shared" si="462"/>
        <v/>
      </c>
    </row>
    <row r="3957" spans="14:45" ht="11.4" customHeight="1" x14ac:dyDescent="0.3">
      <c r="N3957" s="128"/>
      <c r="X3957" s="178"/>
      <c r="AS3957" s="124" t="str">
        <f t="shared" si="462"/>
        <v/>
      </c>
    </row>
    <row r="3958" spans="14:45" ht="11.4" customHeight="1" x14ac:dyDescent="0.3">
      <c r="N3958" s="128"/>
      <c r="X3958" s="178"/>
      <c r="AS3958" s="124" t="str">
        <f t="shared" si="462"/>
        <v/>
      </c>
    </row>
    <row r="3959" spans="14:45" ht="11.4" customHeight="1" x14ac:dyDescent="0.3">
      <c r="N3959" s="128"/>
      <c r="X3959" s="178"/>
      <c r="AS3959" s="124" t="str">
        <f t="shared" si="462"/>
        <v/>
      </c>
    </row>
    <row r="3960" spans="14:45" ht="11.4" customHeight="1" x14ac:dyDescent="0.3">
      <c r="N3960" s="128"/>
      <c r="X3960" s="178"/>
      <c r="AS3960" s="124" t="str">
        <f t="shared" si="462"/>
        <v/>
      </c>
    </row>
    <row r="3961" spans="14:45" ht="11.4" customHeight="1" x14ac:dyDescent="0.3">
      <c r="N3961" s="128"/>
      <c r="X3961" s="178"/>
      <c r="AS3961" s="124" t="str">
        <f t="shared" si="462"/>
        <v/>
      </c>
    </row>
    <row r="3962" spans="14:45" ht="11.4" customHeight="1" x14ac:dyDescent="0.3">
      <c r="N3962" s="128"/>
      <c r="X3962" s="178"/>
      <c r="AS3962" s="124" t="str">
        <f t="shared" si="462"/>
        <v/>
      </c>
    </row>
    <row r="3963" spans="14:45" ht="11.4" customHeight="1" x14ac:dyDescent="0.3">
      <c r="N3963" s="128"/>
      <c r="X3963" s="178"/>
      <c r="AS3963" s="124" t="str">
        <f t="shared" si="462"/>
        <v/>
      </c>
    </row>
    <row r="3964" spans="14:45" ht="11.4" customHeight="1" x14ac:dyDescent="0.3">
      <c r="N3964" s="128"/>
      <c r="X3964" s="178"/>
      <c r="AS3964" s="124" t="str">
        <f t="shared" si="462"/>
        <v/>
      </c>
    </row>
    <row r="3965" spans="14:45" ht="11.4" customHeight="1" x14ac:dyDescent="0.3">
      <c r="N3965" s="128"/>
      <c r="X3965" s="178"/>
      <c r="AS3965" s="124" t="str">
        <f t="shared" si="462"/>
        <v/>
      </c>
    </row>
    <row r="3966" spans="14:45" ht="11.4" customHeight="1" x14ac:dyDescent="0.3">
      <c r="N3966" s="128"/>
      <c r="X3966" s="178"/>
      <c r="AS3966" s="124" t="str">
        <f t="shared" si="462"/>
        <v/>
      </c>
    </row>
    <row r="3967" spans="14:45" ht="11.4" customHeight="1" x14ac:dyDescent="0.3">
      <c r="N3967" s="128"/>
      <c r="X3967" s="178"/>
      <c r="AS3967" s="124" t="str">
        <f t="shared" si="462"/>
        <v/>
      </c>
    </row>
    <row r="3968" spans="14:45" ht="11.4" customHeight="1" x14ac:dyDescent="0.3">
      <c r="N3968" s="128"/>
      <c r="X3968" s="178"/>
      <c r="AS3968" s="124" t="str">
        <f t="shared" si="462"/>
        <v/>
      </c>
    </row>
    <row r="3969" spans="14:45" ht="11.4" customHeight="1" x14ac:dyDescent="0.3">
      <c r="N3969" s="128"/>
      <c r="X3969" s="178"/>
      <c r="AS3969" s="124" t="str">
        <f t="shared" si="462"/>
        <v/>
      </c>
    </row>
    <row r="3970" spans="14:45" ht="11.4" customHeight="1" x14ac:dyDescent="0.3">
      <c r="N3970" s="128"/>
      <c r="X3970" s="178"/>
      <c r="AS3970" s="124" t="str">
        <f t="shared" si="462"/>
        <v/>
      </c>
    </row>
    <row r="3971" spans="14:45" ht="11.4" customHeight="1" x14ac:dyDescent="0.3">
      <c r="N3971" s="128"/>
      <c r="X3971" s="178"/>
      <c r="AS3971" s="124" t="str">
        <f t="shared" si="462"/>
        <v/>
      </c>
    </row>
    <row r="3972" spans="14:45" ht="11.4" customHeight="1" x14ac:dyDescent="0.3">
      <c r="N3972" s="128"/>
      <c r="X3972" s="178"/>
      <c r="AS3972" s="124" t="str">
        <f t="shared" si="462"/>
        <v/>
      </c>
    </row>
    <row r="3973" spans="14:45" ht="11.4" customHeight="1" x14ac:dyDescent="0.3">
      <c r="N3973" s="128"/>
      <c r="X3973" s="178"/>
      <c r="AS3973" s="124" t="str">
        <f t="shared" si="462"/>
        <v/>
      </c>
    </row>
    <row r="3974" spans="14:45" ht="11.4" customHeight="1" x14ac:dyDescent="0.3">
      <c r="N3974" s="128"/>
      <c r="X3974" s="178"/>
      <c r="AS3974" s="124" t="str">
        <f t="shared" ref="AS3974:AS4037" si="463">LEFT(V3974,3)</f>
        <v/>
      </c>
    </row>
    <row r="3975" spans="14:45" ht="11.4" customHeight="1" x14ac:dyDescent="0.3">
      <c r="N3975" s="128"/>
      <c r="X3975" s="178"/>
      <c r="AS3975" s="124" t="str">
        <f t="shared" si="463"/>
        <v/>
      </c>
    </row>
    <row r="3976" spans="14:45" ht="11.4" customHeight="1" x14ac:dyDescent="0.3">
      <c r="N3976" s="128"/>
      <c r="X3976" s="178"/>
      <c r="AS3976" s="124" t="str">
        <f t="shared" si="463"/>
        <v/>
      </c>
    </row>
    <row r="3977" spans="14:45" ht="11.4" customHeight="1" x14ac:dyDescent="0.3">
      <c r="N3977" s="128"/>
      <c r="X3977" s="178"/>
      <c r="AS3977" s="124" t="str">
        <f t="shared" si="463"/>
        <v/>
      </c>
    </row>
    <row r="3978" spans="14:45" ht="11.4" customHeight="1" x14ac:dyDescent="0.3">
      <c r="N3978" s="128"/>
      <c r="X3978" s="178"/>
      <c r="AS3978" s="124" t="str">
        <f t="shared" si="463"/>
        <v/>
      </c>
    </row>
    <row r="3979" spans="14:45" ht="11.4" customHeight="1" x14ac:dyDescent="0.3">
      <c r="N3979" s="128"/>
      <c r="X3979" s="178"/>
      <c r="AS3979" s="124" t="str">
        <f t="shared" si="463"/>
        <v/>
      </c>
    </row>
    <row r="3980" spans="14:45" ht="11.4" customHeight="1" x14ac:dyDescent="0.3">
      <c r="N3980" s="128"/>
      <c r="X3980" s="178"/>
      <c r="AS3980" s="124" t="str">
        <f t="shared" si="463"/>
        <v/>
      </c>
    </row>
    <row r="3981" spans="14:45" ht="11.4" customHeight="1" x14ac:dyDescent="0.3">
      <c r="N3981" s="128"/>
      <c r="X3981" s="178"/>
      <c r="AS3981" s="124" t="str">
        <f t="shared" si="463"/>
        <v/>
      </c>
    </row>
    <row r="3982" spans="14:45" ht="11.4" customHeight="1" x14ac:dyDescent="0.3">
      <c r="N3982" s="128"/>
      <c r="X3982" s="178"/>
      <c r="AS3982" s="124" t="str">
        <f t="shared" si="463"/>
        <v/>
      </c>
    </row>
    <row r="3983" spans="14:45" ht="11.4" customHeight="1" x14ac:dyDescent="0.3">
      <c r="N3983" s="128"/>
      <c r="X3983" s="178"/>
      <c r="AS3983" s="124" t="str">
        <f t="shared" si="463"/>
        <v/>
      </c>
    </row>
    <row r="3984" spans="14:45" ht="11.4" customHeight="1" x14ac:dyDescent="0.3">
      <c r="N3984" s="128"/>
      <c r="X3984" s="178"/>
      <c r="AS3984" s="124" t="str">
        <f t="shared" si="463"/>
        <v/>
      </c>
    </row>
    <row r="3985" spans="14:45" ht="11.4" customHeight="1" x14ac:dyDescent="0.3">
      <c r="N3985" s="128"/>
      <c r="X3985" s="178"/>
      <c r="AS3985" s="124" t="str">
        <f t="shared" si="463"/>
        <v/>
      </c>
    </row>
    <row r="3986" spans="14:45" ht="11.4" customHeight="1" x14ac:dyDescent="0.3">
      <c r="N3986" s="128"/>
      <c r="X3986" s="178"/>
      <c r="AS3986" s="124" t="str">
        <f t="shared" si="463"/>
        <v/>
      </c>
    </row>
    <row r="3987" spans="14:45" ht="11.4" customHeight="1" x14ac:dyDescent="0.3">
      <c r="N3987" s="128"/>
      <c r="X3987" s="178"/>
      <c r="AS3987" s="124" t="str">
        <f t="shared" si="463"/>
        <v/>
      </c>
    </row>
    <row r="3988" spans="14:45" ht="11.4" customHeight="1" x14ac:dyDescent="0.3">
      <c r="N3988" s="128"/>
      <c r="X3988" s="178"/>
      <c r="AS3988" s="124" t="str">
        <f t="shared" si="463"/>
        <v/>
      </c>
    </row>
    <row r="3989" spans="14:45" ht="11.4" customHeight="1" x14ac:dyDescent="0.3">
      <c r="N3989" s="128"/>
      <c r="X3989" s="178"/>
      <c r="AS3989" s="124" t="str">
        <f t="shared" si="463"/>
        <v/>
      </c>
    </row>
    <row r="3990" spans="14:45" ht="11.4" customHeight="1" x14ac:dyDescent="0.3">
      <c r="N3990" s="128"/>
      <c r="X3990" s="178"/>
      <c r="AS3990" s="124" t="str">
        <f t="shared" si="463"/>
        <v/>
      </c>
    </row>
    <row r="3991" spans="14:45" ht="11.4" customHeight="1" x14ac:dyDescent="0.3">
      <c r="N3991" s="128"/>
      <c r="X3991" s="178"/>
      <c r="AS3991" s="124" t="str">
        <f t="shared" si="463"/>
        <v/>
      </c>
    </row>
    <row r="3992" spans="14:45" ht="11.4" customHeight="1" x14ac:dyDescent="0.3">
      <c r="N3992" s="128"/>
      <c r="X3992" s="178"/>
      <c r="AS3992" s="124" t="str">
        <f t="shared" si="463"/>
        <v/>
      </c>
    </row>
    <row r="3993" spans="14:45" ht="11.4" customHeight="1" x14ac:dyDescent="0.3">
      <c r="N3993" s="128"/>
      <c r="X3993" s="178"/>
      <c r="AS3993" s="124" t="str">
        <f t="shared" si="463"/>
        <v/>
      </c>
    </row>
    <row r="3994" spans="14:45" ht="11.4" customHeight="1" x14ac:dyDescent="0.3">
      <c r="N3994" s="128"/>
      <c r="X3994" s="178"/>
      <c r="AS3994" s="124" t="str">
        <f t="shared" si="463"/>
        <v/>
      </c>
    </row>
    <row r="3995" spans="14:45" ht="11.4" customHeight="1" x14ac:dyDescent="0.3">
      <c r="N3995" s="128"/>
      <c r="X3995" s="178"/>
      <c r="AS3995" s="124" t="str">
        <f t="shared" si="463"/>
        <v/>
      </c>
    </row>
    <row r="3996" spans="14:45" ht="11.4" customHeight="1" x14ac:dyDescent="0.3">
      <c r="N3996" s="128"/>
      <c r="X3996" s="178"/>
      <c r="AS3996" s="124" t="str">
        <f t="shared" si="463"/>
        <v/>
      </c>
    </row>
    <row r="3997" spans="14:45" ht="11.4" customHeight="1" x14ac:dyDescent="0.3">
      <c r="N3997" s="128"/>
      <c r="X3997" s="178"/>
      <c r="AS3997" s="124" t="str">
        <f t="shared" si="463"/>
        <v/>
      </c>
    </row>
    <row r="3998" spans="14:45" ht="11.4" customHeight="1" x14ac:dyDescent="0.3">
      <c r="N3998" s="128"/>
      <c r="X3998" s="178"/>
      <c r="AS3998" s="124" t="str">
        <f t="shared" si="463"/>
        <v/>
      </c>
    </row>
    <row r="3999" spans="14:45" ht="11.4" customHeight="1" x14ac:dyDescent="0.3">
      <c r="N3999" s="128"/>
      <c r="X3999" s="178"/>
      <c r="AS3999" s="124" t="str">
        <f t="shared" si="463"/>
        <v/>
      </c>
    </row>
    <row r="4000" spans="14:45" ht="11.4" customHeight="1" x14ac:dyDescent="0.3">
      <c r="N4000" s="128"/>
      <c r="X4000" s="178"/>
      <c r="AS4000" s="124" t="str">
        <f t="shared" si="463"/>
        <v/>
      </c>
    </row>
    <row r="4001" spans="14:45" ht="11.4" customHeight="1" x14ac:dyDescent="0.3">
      <c r="N4001" s="128"/>
      <c r="X4001" s="178"/>
      <c r="AS4001" s="124" t="str">
        <f t="shared" si="463"/>
        <v/>
      </c>
    </row>
    <row r="4002" spans="14:45" ht="11.4" customHeight="1" x14ac:dyDescent="0.3">
      <c r="N4002" s="128"/>
      <c r="X4002" s="178"/>
      <c r="AS4002" s="124" t="str">
        <f t="shared" si="463"/>
        <v/>
      </c>
    </row>
    <row r="4003" spans="14:45" ht="11.4" customHeight="1" x14ac:dyDescent="0.3">
      <c r="N4003" s="128"/>
      <c r="X4003" s="178"/>
      <c r="AS4003" s="124" t="str">
        <f t="shared" si="463"/>
        <v/>
      </c>
    </row>
    <row r="4004" spans="14:45" ht="11.4" customHeight="1" x14ac:dyDescent="0.3">
      <c r="N4004" s="128"/>
      <c r="X4004" s="178"/>
      <c r="AS4004" s="124" t="str">
        <f t="shared" si="463"/>
        <v/>
      </c>
    </row>
    <row r="4005" spans="14:45" ht="11.4" customHeight="1" x14ac:dyDescent="0.3">
      <c r="N4005" s="128"/>
      <c r="X4005" s="178"/>
      <c r="AS4005" s="124" t="str">
        <f t="shared" si="463"/>
        <v/>
      </c>
    </row>
    <row r="4006" spans="14:45" ht="11.4" customHeight="1" x14ac:dyDescent="0.3">
      <c r="N4006" s="128"/>
      <c r="X4006" s="178"/>
      <c r="AS4006" s="124" t="str">
        <f t="shared" si="463"/>
        <v/>
      </c>
    </row>
    <row r="4007" spans="14:45" ht="11.4" customHeight="1" x14ac:dyDescent="0.3">
      <c r="N4007" s="128"/>
      <c r="X4007" s="178"/>
      <c r="AS4007" s="124" t="str">
        <f t="shared" si="463"/>
        <v/>
      </c>
    </row>
    <row r="4008" spans="14:45" ht="11.4" customHeight="1" x14ac:dyDescent="0.3">
      <c r="N4008" s="128"/>
      <c r="X4008" s="178"/>
      <c r="AS4008" s="124" t="str">
        <f t="shared" si="463"/>
        <v/>
      </c>
    </row>
    <row r="4009" spans="14:45" ht="11.4" customHeight="1" x14ac:dyDescent="0.3">
      <c r="N4009" s="128"/>
      <c r="X4009" s="178"/>
      <c r="AS4009" s="124" t="str">
        <f t="shared" si="463"/>
        <v/>
      </c>
    </row>
    <row r="4010" spans="14:45" ht="11.4" customHeight="1" x14ac:dyDescent="0.3">
      <c r="N4010" s="128"/>
      <c r="X4010" s="178"/>
      <c r="AS4010" s="124" t="str">
        <f t="shared" si="463"/>
        <v/>
      </c>
    </row>
    <row r="4011" spans="14:45" ht="11.4" customHeight="1" x14ac:dyDescent="0.3">
      <c r="N4011" s="128"/>
      <c r="X4011" s="178"/>
      <c r="AS4011" s="124" t="str">
        <f t="shared" si="463"/>
        <v/>
      </c>
    </row>
    <row r="4012" spans="14:45" ht="11.4" customHeight="1" x14ac:dyDescent="0.3">
      <c r="N4012" s="128"/>
      <c r="X4012" s="178"/>
      <c r="AS4012" s="124" t="str">
        <f t="shared" si="463"/>
        <v/>
      </c>
    </row>
    <row r="4013" spans="14:45" ht="11.4" customHeight="1" x14ac:dyDescent="0.3">
      <c r="N4013" s="128"/>
      <c r="X4013" s="178"/>
      <c r="AS4013" s="124" t="str">
        <f t="shared" si="463"/>
        <v/>
      </c>
    </row>
    <row r="4014" spans="14:45" ht="11.4" customHeight="1" x14ac:dyDescent="0.3">
      <c r="N4014" s="128"/>
      <c r="X4014" s="178"/>
      <c r="AS4014" s="124" t="str">
        <f t="shared" si="463"/>
        <v/>
      </c>
    </row>
    <row r="4015" spans="14:45" ht="11.4" customHeight="1" x14ac:dyDescent="0.3">
      <c r="N4015" s="128"/>
      <c r="X4015" s="178"/>
      <c r="AS4015" s="124" t="str">
        <f t="shared" si="463"/>
        <v/>
      </c>
    </row>
    <row r="4016" spans="14:45" ht="11.4" customHeight="1" x14ac:dyDescent="0.3">
      <c r="N4016" s="128"/>
      <c r="X4016" s="178"/>
      <c r="AS4016" s="124" t="str">
        <f t="shared" si="463"/>
        <v/>
      </c>
    </row>
    <row r="4017" spans="14:45" ht="11.4" customHeight="1" x14ac:dyDescent="0.3">
      <c r="N4017" s="128"/>
      <c r="X4017" s="178"/>
      <c r="AS4017" s="124" t="str">
        <f t="shared" si="463"/>
        <v/>
      </c>
    </row>
    <row r="4018" spans="14:45" ht="11.4" customHeight="1" x14ac:dyDescent="0.3">
      <c r="N4018" s="128"/>
      <c r="X4018" s="178"/>
      <c r="AS4018" s="124" t="str">
        <f t="shared" si="463"/>
        <v/>
      </c>
    </row>
    <row r="4019" spans="14:45" ht="11.4" customHeight="1" x14ac:dyDescent="0.3">
      <c r="N4019" s="128"/>
      <c r="X4019" s="178"/>
      <c r="AS4019" s="124" t="str">
        <f t="shared" si="463"/>
        <v/>
      </c>
    </row>
    <row r="4020" spans="14:45" ht="11.4" customHeight="1" x14ac:dyDescent="0.3">
      <c r="N4020" s="128"/>
      <c r="X4020" s="178"/>
      <c r="AS4020" s="124" t="str">
        <f t="shared" si="463"/>
        <v/>
      </c>
    </row>
    <row r="4021" spans="14:45" ht="11.4" customHeight="1" x14ac:dyDescent="0.3">
      <c r="N4021" s="128"/>
      <c r="X4021" s="178"/>
      <c r="AS4021" s="124" t="str">
        <f t="shared" si="463"/>
        <v/>
      </c>
    </row>
    <row r="4022" spans="14:45" ht="11.4" customHeight="1" x14ac:dyDescent="0.3">
      <c r="N4022" s="128"/>
      <c r="X4022" s="178"/>
      <c r="AS4022" s="124" t="str">
        <f t="shared" si="463"/>
        <v/>
      </c>
    </row>
    <row r="4023" spans="14:45" ht="11.4" customHeight="1" x14ac:dyDescent="0.3">
      <c r="N4023" s="128"/>
      <c r="X4023" s="178"/>
      <c r="AS4023" s="124" t="str">
        <f t="shared" si="463"/>
        <v/>
      </c>
    </row>
    <row r="4024" spans="14:45" ht="11.4" customHeight="1" x14ac:dyDescent="0.3">
      <c r="N4024" s="128"/>
      <c r="X4024" s="178"/>
      <c r="AS4024" s="124" t="str">
        <f t="shared" si="463"/>
        <v/>
      </c>
    </row>
    <row r="4025" spans="14:45" ht="11.4" customHeight="1" x14ac:dyDescent="0.3">
      <c r="N4025" s="128"/>
      <c r="X4025" s="178"/>
      <c r="AS4025" s="124" t="str">
        <f t="shared" si="463"/>
        <v/>
      </c>
    </row>
    <row r="4026" spans="14:45" ht="11.4" customHeight="1" x14ac:dyDescent="0.3">
      <c r="N4026" s="128"/>
      <c r="X4026" s="178"/>
      <c r="AS4026" s="124" t="str">
        <f t="shared" si="463"/>
        <v/>
      </c>
    </row>
    <row r="4027" spans="14:45" ht="11.4" customHeight="1" x14ac:dyDescent="0.3">
      <c r="N4027" s="128"/>
      <c r="X4027" s="178"/>
      <c r="AS4027" s="124" t="str">
        <f t="shared" si="463"/>
        <v/>
      </c>
    </row>
    <row r="4028" spans="14:45" ht="11.4" customHeight="1" x14ac:dyDescent="0.3">
      <c r="N4028" s="128"/>
      <c r="X4028" s="178"/>
      <c r="AS4028" s="124" t="str">
        <f t="shared" si="463"/>
        <v/>
      </c>
    </row>
    <row r="4029" spans="14:45" ht="11.4" customHeight="1" x14ac:dyDescent="0.3">
      <c r="N4029" s="128"/>
      <c r="X4029" s="178"/>
      <c r="AS4029" s="124" t="str">
        <f t="shared" si="463"/>
        <v/>
      </c>
    </row>
    <row r="4030" spans="14:45" ht="11.4" customHeight="1" x14ac:dyDescent="0.3">
      <c r="N4030" s="128"/>
      <c r="X4030" s="178"/>
      <c r="AS4030" s="124" t="str">
        <f t="shared" si="463"/>
        <v/>
      </c>
    </row>
    <row r="4031" spans="14:45" ht="11.4" customHeight="1" x14ac:dyDescent="0.3">
      <c r="N4031" s="128"/>
      <c r="X4031" s="178"/>
      <c r="AS4031" s="124" t="str">
        <f t="shared" si="463"/>
        <v/>
      </c>
    </row>
    <row r="4032" spans="14:45" ht="11.4" customHeight="1" x14ac:dyDescent="0.3">
      <c r="N4032" s="128"/>
      <c r="X4032" s="178"/>
      <c r="AS4032" s="124" t="str">
        <f t="shared" si="463"/>
        <v/>
      </c>
    </row>
    <row r="4033" spans="14:45" ht="11.4" customHeight="1" x14ac:dyDescent="0.3">
      <c r="N4033" s="128"/>
      <c r="X4033" s="178"/>
      <c r="AS4033" s="124" t="str">
        <f t="shared" si="463"/>
        <v/>
      </c>
    </row>
    <row r="4034" spans="14:45" ht="11.4" customHeight="1" x14ac:dyDescent="0.3">
      <c r="N4034" s="128"/>
      <c r="X4034" s="178"/>
      <c r="AS4034" s="124" t="str">
        <f t="shared" si="463"/>
        <v/>
      </c>
    </row>
    <row r="4035" spans="14:45" ht="11.4" customHeight="1" x14ac:dyDescent="0.3">
      <c r="N4035" s="128"/>
      <c r="X4035" s="178"/>
      <c r="AS4035" s="124" t="str">
        <f t="shared" si="463"/>
        <v/>
      </c>
    </row>
    <row r="4036" spans="14:45" ht="11.4" customHeight="1" x14ac:dyDescent="0.3">
      <c r="N4036" s="128"/>
      <c r="X4036" s="178"/>
      <c r="AS4036" s="124" t="str">
        <f t="shared" si="463"/>
        <v/>
      </c>
    </row>
    <row r="4037" spans="14:45" ht="11.4" customHeight="1" x14ac:dyDescent="0.3">
      <c r="N4037" s="128"/>
      <c r="X4037" s="178"/>
      <c r="AS4037" s="124" t="str">
        <f t="shared" si="463"/>
        <v/>
      </c>
    </row>
    <row r="4038" spans="14:45" ht="11.4" customHeight="1" x14ac:dyDescent="0.3">
      <c r="N4038" s="128"/>
      <c r="X4038" s="178"/>
      <c r="AS4038" s="124" t="str">
        <f t="shared" ref="AS4038:AS4101" si="464">LEFT(V4038,3)</f>
        <v/>
      </c>
    </row>
    <row r="4039" spans="14:45" ht="11.4" customHeight="1" x14ac:dyDescent="0.3">
      <c r="N4039" s="128"/>
      <c r="X4039" s="178"/>
      <c r="AS4039" s="124" t="str">
        <f t="shared" si="464"/>
        <v/>
      </c>
    </row>
    <row r="4040" spans="14:45" ht="11.4" customHeight="1" x14ac:dyDescent="0.3">
      <c r="N4040" s="128"/>
      <c r="X4040" s="178"/>
      <c r="AS4040" s="124" t="str">
        <f t="shared" si="464"/>
        <v/>
      </c>
    </row>
    <row r="4041" spans="14:45" ht="11.4" customHeight="1" x14ac:dyDescent="0.3">
      <c r="N4041" s="128"/>
      <c r="X4041" s="178"/>
      <c r="AS4041" s="124" t="str">
        <f t="shared" si="464"/>
        <v/>
      </c>
    </row>
    <row r="4042" spans="14:45" ht="11.4" customHeight="1" x14ac:dyDescent="0.3">
      <c r="N4042" s="128"/>
      <c r="X4042" s="178"/>
      <c r="AS4042" s="124" t="str">
        <f t="shared" si="464"/>
        <v/>
      </c>
    </row>
    <row r="4043" spans="14:45" ht="11.4" customHeight="1" x14ac:dyDescent="0.3">
      <c r="N4043" s="128"/>
      <c r="X4043" s="178"/>
      <c r="AS4043" s="124" t="str">
        <f t="shared" si="464"/>
        <v/>
      </c>
    </row>
    <row r="4044" spans="14:45" ht="11.4" customHeight="1" x14ac:dyDescent="0.3">
      <c r="N4044" s="128"/>
      <c r="X4044" s="178"/>
      <c r="AS4044" s="124" t="str">
        <f t="shared" si="464"/>
        <v/>
      </c>
    </row>
    <row r="4045" spans="14:45" ht="11.4" customHeight="1" x14ac:dyDescent="0.3">
      <c r="N4045" s="128"/>
      <c r="X4045" s="178"/>
      <c r="AS4045" s="124" t="str">
        <f t="shared" si="464"/>
        <v/>
      </c>
    </row>
    <row r="4046" spans="14:45" ht="11.4" customHeight="1" x14ac:dyDescent="0.3">
      <c r="N4046" s="128"/>
      <c r="X4046" s="178"/>
      <c r="AS4046" s="124" t="str">
        <f t="shared" si="464"/>
        <v/>
      </c>
    </row>
    <row r="4047" spans="14:45" ht="11.4" customHeight="1" x14ac:dyDescent="0.3">
      <c r="N4047" s="128"/>
      <c r="X4047" s="178"/>
      <c r="AS4047" s="124" t="str">
        <f t="shared" si="464"/>
        <v/>
      </c>
    </row>
    <row r="4048" spans="14:45" ht="11.4" customHeight="1" x14ac:dyDescent="0.3">
      <c r="N4048" s="128"/>
      <c r="X4048" s="178"/>
      <c r="AS4048" s="124" t="str">
        <f t="shared" si="464"/>
        <v/>
      </c>
    </row>
    <row r="4049" spans="14:45" ht="11.4" customHeight="1" x14ac:dyDescent="0.3">
      <c r="N4049" s="128"/>
      <c r="X4049" s="178"/>
      <c r="AS4049" s="124" t="str">
        <f t="shared" si="464"/>
        <v/>
      </c>
    </row>
    <row r="4050" spans="14:45" ht="11.4" customHeight="1" x14ac:dyDescent="0.3">
      <c r="N4050" s="128"/>
      <c r="X4050" s="178"/>
      <c r="AS4050" s="124" t="str">
        <f t="shared" si="464"/>
        <v/>
      </c>
    </row>
    <row r="4051" spans="14:45" ht="11.4" customHeight="1" x14ac:dyDescent="0.3">
      <c r="N4051" s="128"/>
      <c r="X4051" s="178"/>
      <c r="AS4051" s="124" t="str">
        <f t="shared" si="464"/>
        <v/>
      </c>
    </row>
    <row r="4052" spans="14:45" ht="11.4" customHeight="1" x14ac:dyDescent="0.3">
      <c r="N4052" s="128"/>
      <c r="X4052" s="178"/>
      <c r="AS4052" s="124" t="str">
        <f t="shared" si="464"/>
        <v/>
      </c>
    </row>
    <row r="4053" spans="14:45" ht="11.4" customHeight="1" x14ac:dyDescent="0.3">
      <c r="N4053" s="128"/>
      <c r="X4053" s="178"/>
      <c r="AS4053" s="124" t="str">
        <f t="shared" si="464"/>
        <v/>
      </c>
    </row>
    <row r="4054" spans="14:45" ht="11.4" customHeight="1" x14ac:dyDescent="0.3">
      <c r="N4054" s="128"/>
      <c r="X4054" s="178"/>
      <c r="AS4054" s="124" t="str">
        <f t="shared" si="464"/>
        <v/>
      </c>
    </row>
    <row r="4055" spans="14:45" ht="11.4" customHeight="1" x14ac:dyDescent="0.3">
      <c r="N4055" s="128"/>
      <c r="X4055" s="178"/>
      <c r="AS4055" s="124" t="str">
        <f t="shared" si="464"/>
        <v/>
      </c>
    </row>
    <row r="4056" spans="14:45" ht="11.4" customHeight="1" x14ac:dyDescent="0.3">
      <c r="N4056" s="128"/>
      <c r="X4056" s="178"/>
      <c r="AS4056" s="124" t="str">
        <f t="shared" si="464"/>
        <v/>
      </c>
    </row>
    <row r="4057" spans="14:45" ht="11.4" customHeight="1" x14ac:dyDescent="0.3">
      <c r="N4057" s="128"/>
      <c r="X4057" s="178"/>
      <c r="AS4057" s="124" t="str">
        <f t="shared" si="464"/>
        <v/>
      </c>
    </row>
    <row r="4058" spans="14:45" ht="11.4" customHeight="1" x14ac:dyDescent="0.3">
      <c r="N4058" s="128"/>
      <c r="X4058" s="178"/>
      <c r="AS4058" s="124" t="str">
        <f t="shared" si="464"/>
        <v/>
      </c>
    </row>
    <row r="4059" spans="14:45" ht="11.4" customHeight="1" x14ac:dyDescent="0.3">
      <c r="N4059" s="128"/>
      <c r="X4059" s="178"/>
      <c r="AS4059" s="124" t="str">
        <f t="shared" si="464"/>
        <v/>
      </c>
    </row>
    <row r="4060" spans="14:45" ht="11.4" customHeight="1" x14ac:dyDescent="0.3">
      <c r="N4060" s="128"/>
      <c r="X4060" s="178"/>
      <c r="AS4060" s="124" t="str">
        <f t="shared" si="464"/>
        <v/>
      </c>
    </row>
    <row r="4061" spans="14:45" ht="11.4" customHeight="1" x14ac:dyDescent="0.3">
      <c r="N4061" s="128"/>
      <c r="X4061" s="178"/>
      <c r="AS4061" s="124" t="str">
        <f t="shared" si="464"/>
        <v/>
      </c>
    </row>
    <row r="4062" spans="14:45" ht="11.4" customHeight="1" x14ac:dyDescent="0.3">
      <c r="N4062" s="128"/>
      <c r="X4062" s="178"/>
      <c r="AS4062" s="124" t="str">
        <f t="shared" si="464"/>
        <v/>
      </c>
    </row>
    <row r="4063" spans="14:45" ht="11.4" customHeight="1" x14ac:dyDescent="0.3">
      <c r="N4063" s="128"/>
      <c r="X4063" s="178"/>
      <c r="AS4063" s="124" t="str">
        <f t="shared" si="464"/>
        <v/>
      </c>
    </row>
    <row r="4064" spans="14:45" ht="11.4" customHeight="1" x14ac:dyDescent="0.3">
      <c r="N4064" s="128"/>
      <c r="X4064" s="178"/>
      <c r="AS4064" s="124" t="str">
        <f t="shared" si="464"/>
        <v/>
      </c>
    </row>
    <row r="4065" spans="14:45" ht="11.4" customHeight="1" x14ac:dyDescent="0.3">
      <c r="N4065" s="128"/>
      <c r="X4065" s="178"/>
      <c r="AS4065" s="124" t="str">
        <f t="shared" si="464"/>
        <v/>
      </c>
    </row>
    <row r="4066" spans="14:45" ht="11.4" customHeight="1" x14ac:dyDescent="0.3">
      <c r="N4066" s="128"/>
      <c r="X4066" s="178"/>
      <c r="AS4066" s="124" t="str">
        <f t="shared" si="464"/>
        <v/>
      </c>
    </row>
    <row r="4067" spans="14:45" ht="11.4" customHeight="1" x14ac:dyDescent="0.3">
      <c r="N4067" s="128"/>
      <c r="X4067" s="178"/>
      <c r="AS4067" s="124" t="str">
        <f t="shared" si="464"/>
        <v/>
      </c>
    </row>
    <row r="4068" spans="14:45" ht="11.4" customHeight="1" x14ac:dyDescent="0.3">
      <c r="N4068" s="128"/>
      <c r="X4068" s="178"/>
      <c r="AS4068" s="124" t="str">
        <f t="shared" si="464"/>
        <v/>
      </c>
    </row>
    <row r="4069" spans="14:45" ht="11.4" customHeight="1" x14ac:dyDescent="0.3">
      <c r="N4069" s="128"/>
      <c r="X4069" s="178"/>
      <c r="AS4069" s="124" t="str">
        <f t="shared" si="464"/>
        <v/>
      </c>
    </row>
    <row r="4070" spans="14:45" ht="11.4" customHeight="1" x14ac:dyDescent="0.3">
      <c r="N4070" s="128"/>
      <c r="X4070" s="178"/>
      <c r="AS4070" s="124" t="str">
        <f t="shared" si="464"/>
        <v/>
      </c>
    </row>
    <row r="4071" spans="14:45" ht="11.4" customHeight="1" x14ac:dyDescent="0.3">
      <c r="N4071" s="128"/>
      <c r="X4071" s="178"/>
      <c r="AS4071" s="124" t="str">
        <f t="shared" si="464"/>
        <v/>
      </c>
    </row>
    <row r="4072" spans="14:45" ht="11.4" customHeight="1" x14ac:dyDescent="0.3">
      <c r="N4072" s="128"/>
      <c r="X4072" s="178"/>
      <c r="AS4072" s="124" t="str">
        <f t="shared" si="464"/>
        <v/>
      </c>
    </row>
    <row r="4073" spans="14:45" ht="11.4" customHeight="1" x14ac:dyDescent="0.3">
      <c r="N4073" s="128"/>
      <c r="X4073" s="178"/>
      <c r="AS4073" s="124" t="str">
        <f t="shared" si="464"/>
        <v/>
      </c>
    </row>
    <row r="4074" spans="14:45" ht="11.4" customHeight="1" x14ac:dyDescent="0.3">
      <c r="N4074" s="128"/>
      <c r="X4074" s="178"/>
      <c r="AS4074" s="124" t="str">
        <f t="shared" si="464"/>
        <v/>
      </c>
    </row>
    <row r="4075" spans="14:45" ht="11.4" customHeight="1" x14ac:dyDescent="0.3">
      <c r="N4075" s="128"/>
      <c r="X4075" s="178"/>
      <c r="AS4075" s="124" t="str">
        <f t="shared" si="464"/>
        <v/>
      </c>
    </row>
    <row r="4076" spans="14:45" ht="11.4" customHeight="1" x14ac:dyDescent="0.3">
      <c r="N4076" s="128"/>
      <c r="X4076" s="178"/>
      <c r="AS4076" s="124" t="str">
        <f t="shared" si="464"/>
        <v/>
      </c>
    </row>
    <row r="4077" spans="14:45" ht="11.4" customHeight="1" x14ac:dyDescent="0.3">
      <c r="N4077" s="128"/>
      <c r="X4077" s="178"/>
      <c r="AS4077" s="124" t="str">
        <f t="shared" si="464"/>
        <v/>
      </c>
    </row>
    <row r="4078" spans="14:45" ht="11.4" customHeight="1" x14ac:dyDescent="0.3">
      <c r="N4078" s="128"/>
      <c r="X4078" s="178"/>
      <c r="AS4078" s="124" t="str">
        <f t="shared" si="464"/>
        <v/>
      </c>
    </row>
    <row r="4079" spans="14:45" ht="11.4" customHeight="1" x14ac:dyDescent="0.3">
      <c r="N4079" s="128"/>
      <c r="X4079" s="178"/>
      <c r="AS4079" s="124" t="str">
        <f t="shared" si="464"/>
        <v/>
      </c>
    </row>
    <row r="4080" spans="14:45" ht="11.4" customHeight="1" x14ac:dyDescent="0.3">
      <c r="N4080" s="128"/>
      <c r="X4080" s="178"/>
      <c r="AS4080" s="124" t="str">
        <f t="shared" si="464"/>
        <v/>
      </c>
    </row>
    <row r="4081" spans="14:45" ht="11.4" customHeight="1" x14ac:dyDescent="0.3">
      <c r="N4081" s="128"/>
      <c r="X4081" s="178"/>
      <c r="AS4081" s="124" t="str">
        <f t="shared" si="464"/>
        <v/>
      </c>
    </row>
    <row r="4082" spans="14:45" ht="11.4" customHeight="1" x14ac:dyDescent="0.3">
      <c r="N4082" s="128"/>
      <c r="X4082" s="178"/>
      <c r="AS4082" s="124" t="str">
        <f t="shared" si="464"/>
        <v/>
      </c>
    </row>
    <row r="4083" spans="14:45" ht="11.4" customHeight="1" x14ac:dyDescent="0.3">
      <c r="N4083" s="128"/>
      <c r="X4083" s="178"/>
      <c r="AS4083" s="124" t="str">
        <f t="shared" si="464"/>
        <v/>
      </c>
    </row>
    <row r="4084" spans="14:45" ht="11.4" customHeight="1" x14ac:dyDescent="0.3">
      <c r="N4084" s="128"/>
      <c r="X4084" s="178"/>
      <c r="AS4084" s="124" t="str">
        <f t="shared" si="464"/>
        <v/>
      </c>
    </row>
    <row r="4085" spans="14:45" ht="11.4" customHeight="1" x14ac:dyDescent="0.3">
      <c r="N4085" s="128"/>
      <c r="X4085" s="178"/>
      <c r="AS4085" s="124" t="str">
        <f t="shared" si="464"/>
        <v/>
      </c>
    </row>
    <row r="4086" spans="14:45" ht="11.4" customHeight="1" x14ac:dyDescent="0.3">
      <c r="N4086" s="128"/>
      <c r="X4086" s="178"/>
      <c r="AS4086" s="124" t="str">
        <f t="shared" si="464"/>
        <v/>
      </c>
    </row>
    <row r="4087" spans="14:45" ht="11.4" customHeight="1" x14ac:dyDescent="0.3">
      <c r="N4087" s="128"/>
      <c r="X4087" s="178"/>
      <c r="AS4087" s="124" t="str">
        <f t="shared" si="464"/>
        <v/>
      </c>
    </row>
    <row r="4088" spans="14:45" ht="11.4" customHeight="1" x14ac:dyDescent="0.3">
      <c r="N4088" s="128"/>
      <c r="X4088" s="178"/>
      <c r="AS4088" s="124" t="str">
        <f t="shared" si="464"/>
        <v/>
      </c>
    </row>
    <row r="4089" spans="14:45" ht="11.4" customHeight="1" x14ac:dyDescent="0.3">
      <c r="N4089" s="128"/>
      <c r="X4089" s="178"/>
      <c r="AS4089" s="124" t="str">
        <f t="shared" si="464"/>
        <v/>
      </c>
    </row>
    <row r="4090" spans="14:45" ht="11.4" customHeight="1" x14ac:dyDescent="0.3">
      <c r="N4090" s="128"/>
      <c r="X4090" s="178"/>
      <c r="AS4090" s="124" t="str">
        <f t="shared" si="464"/>
        <v/>
      </c>
    </row>
    <row r="4091" spans="14:45" ht="11.4" customHeight="1" x14ac:dyDescent="0.3">
      <c r="N4091" s="128"/>
      <c r="X4091" s="178"/>
      <c r="AS4091" s="124" t="str">
        <f t="shared" si="464"/>
        <v/>
      </c>
    </row>
    <row r="4092" spans="14:45" ht="11.4" customHeight="1" x14ac:dyDescent="0.3">
      <c r="N4092" s="128"/>
      <c r="X4092" s="178"/>
      <c r="AS4092" s="124" t="str">
        <f t="shared" si="464"/>
        <v/>
      </c>
    </row>
    <row r="4093" spans="14:45" ht="11.4" customHeight="1" x14ac:dyDescent="0.3">
      <c r="N4093" s="128"/>
      <c r="X4093" s="178"/>
      <c r="AS4093" s="124" t="str">
        <f t="shared" si="464"/>
        <v/>
      </c>
    </row>
    <row r="4094" spans="14:45" ht="11.4" customHeight="1" x14ac:dyDescent="0.3">
      <c r="N4094" s="128"/>
      <c r="X4094" s="178"/>
      <c r="AS4094" s="124" t="str">
        <f t="shared" si="464"/>
        <v/>
      </c>
    </row>
    <row r="4095" spans="14:45" ht="11.4" customHeight="1" x14ac:dyDescent="0.3">
      <c r="N4095" s="128"/>
      <c r="X4095" s="178"/>
      <c r="AS4095" s="124" t="str">
        <f t="shared" si="464"/>
        <v/>
      </c>
    </row>
    <row r="4096" spans="14:45" ht="11.4" customHeight="1" x14ac:dyDescent="0.3">
      <c r="N4096" s="128"/>
      <c r="X4096" s="178"/>
      <c r="AS4096" s="124" t="str">
        <f t="shared" si="464"/>
        <v/>
      </c>
    </row>
    <row r="4097" spans="14:45" ht="11.4" customHeight="1" x14ac:dyDescent="0.3">
      <c r="N4097" s="128"/>
      <c r="X4097" s="178"/>
      <c r="AS4097" s="124" t="str">
        <f t="shared" si="464"/>
        <v/>
      </c>
    </row>
    <row r="4098" spans="14:45" ht="11.4" customHeight="1" x14ac:dyDescent="0.3">
      <c r="N4098" s="128"/>
      <c r="X4098" s="178"/>
      <c r="AS4098" s="124" t="str">
        <f t="shared" si="464"/>
        <v/>
      </c>
    </row>
    <row r="4099" spans="14:45" ht="11.4" customHeight="1" x14ac:dyDescent="0.3">
      <c r="N4099" s="128"/>
      <c r="X4099" s="178"/>
      <c r="AS4099" s="124" t="str">
        <f t="shared" si="464"/>
        <v/>
      </c>
    </row>
    <row r="4100" spans="14:45" ht="11.4" customHeight="1" x14ac:dyDescent="0.3">
      <c r="N4100" s="128"/>
      <c r="X4100" s="178"/>
      <c r="AS4100" s="124" t="str">
        <f t="shared" si="464"/>
        <v/>
      </c>
    </row>
    <row r="4101" spans="14:45" ht="11.4" customHeight="1" x14ac:dyDescent="0.3">
      <c r="N4101" s="128"/>
      <c r="X4101" s="178"/>
      <c r="AS4101" s="124" t="str">
        <f t="shared" si="464"/>
        <v/>
      </c>
    </row>
    <row r="4102" spans="14:45" ht="11.4" customHeight="1" x14ac:dyDescent="0.3">
      <c r="N4102" s="128"/>
      <c r="X4102" s="178"/>
      <c r="AS4102" s="124" t="str">
        <f t="shared" ref="AS4102:AS4165" si="465">LEFT(V4102,3)</f>
        <v/>
      </c>
    </row>
    <row r="4103" spans="14:45" ht="11.4" customHeight="1" x14ac:dyDescent="0.3">
      <c r="N4103" s="128"/>
      <c r="X4103" s="178"/>
      <c r="AS4103" s="124" t="str">
        <f t="shared" si="465"/>
        <v/>
      </c>
    </row>
    <row r="4104" spans="14:45" ht="11.4" customHeight="1" x14ac:dyDescent="0.3">
      <c r="N4104" s="128"/>
      <c r="X4104" s="178"/>
      <c r="AS4104" s="124" t="str">
        <f t="shared" si="465"/>
        <v/>
      </c>
    </row>
    <row r="4105" spans="14:45" ht="11.4" customHeight="1" x14ac:dyDescent="0.3">
      <c r="N4105" s="128"/>
      <c r="X4105" s="178"/>
      <c r="AS4105" s="124" t="str">
        <f t="shared" si="465"/>
        <v/>
      </c>
    </row>
    <row r="4106" spans="14:45" ht="11.4" customHeight="1" x14ac:dyDescent="0.3">
      <c r="N4106" s="128"/>
      <c r="X4106" s="178"/>
      <c r="AS4106" s="124" t="str">
        <f t="shared" si="465"/>
        <v/>
      </c>
    </row>
    <row r="4107" spans="14:45" ht="11.4" customHeight="1" x14ac:dyDescent="0.3">
      <c r="N4107" s="128"/>
      <c r="X4107" s="178"/>
      <c r="AS4107" s="124" t="str">
        <f t="shared" si="465"/>
        <v/>
      </c>
    </row>
    <row r="4108" spans="14:45" ht="11.4" customHeight="1" x14ac:dyDescent="0.3">
      <c r="N4108" s="128"/>
      <c r="X4108" s="178"/>
      <c r="AS4108" s="124" t="str">
        <f t="shared" si="465"/>
        <v/>
      </c>
    </row>
    <row r="4109" spans="14:45" ht="11.4" customHeight="1" x14ac:dyDescent="0.3">
      <c r="N4109" s="128"/>
      <c r="X4109" s="178"/>
      <c r="AS4109" s="124" t="str">
        <f t="shared" si="465"/>
        <v/>
      </c>
    </row>
    <row r="4110" spans="14:45" ht="11.4" customHeight="1" x14ac:dyDescent="0.3">
      <c r="N4110" s="128"/>
      <c r="X4110" s="178"/>
      <c r="AS4110" s="124" t="str">
        <f t="shared" si="465"/>
        <v/>
      </c>
    </row>
    <row r="4111" spans="14:45" ht="11.4" customHeight="1" x14ac:dyDescent="0.3">
      <c r="N4111" s="128"/>
      <c r="X4111" s="178"/>
      <c r="AS4111" s="124" t="str">
        <f t="shared" si="465"/>
        <v/>
      </c>
    </row>
    <row r="4112" spans="14:45" ht="11.4" customHeight="1" x14ac:dyDescent="0.3">
      <c r="N4112" s="128"/>
      <c r="X4112" s="178"/>
      <c r="AS4112" s="124" t="str">
        <f t="shared" si="465"/>
        <v/>
      </c>
    </row>
    <row r="4113" spans="14:45" ht="11.4" customHeight="1" x14ac:dyDescent="0.3">
      <c r="N4113" s="128"/>
      <c r="X4113" s="178"/>
      <c r="AS4113" s="124" t="str">
        <f t="shared" si="465"/>
        <v/>
      </c>
    </row>
    <row r="4114" spans="14:45" ht="11.4" customHeight="1" x14ac:dyDescent="0.3">
      <c r="N4114" s="128"/>
      <c r="X4114" s="178"/>
      <c r="AS4114" s="124" t="str">
        <f t="shared" si="465"/>
        <v/>
      </c>
    </row>
    <row r="4115" spans="14:45" ht="11.4" customHeight="1" x14ac:dyDescent="0.3">
      <c r="N4115" s="128"/>
      <c r="X4115" s="178"/>
      <c r="AS4115" s="124" t="str">
        <f t="shared" si="465"/>
        <v/>
      </c>
    </row>
    <row r="4116" spans="14:45" ht="11.4" customHeight="1" x14ac:dyDescent="0.3">
      <c r="N4116" s="128"/>
      <c r="X4116" s="178"/>
      <c r="AS4116" s="124" t="str">
        <f t="shared" si="465"/>
        <v/>
      </c>
    </row>
    <row r="4117" spans="14:45" ht="11.4" customHeight="1" x14ac:dyDescent="0.3">
      <c r="N4117" s="128"/>
      <c r="X4117" s="178"/>
      <c r="AS4117" s="124" t="str">
        <f t="shared" si="465"/>
        <v/>
      </c>
    </row>
    <row r="4118" spans="14:45" ht="11.4" customHeight="1" x14ac:dyDescent="0.3">
      <c r="N4118" s="128"/>
      <c r="X4118" s="178"/>
      <c r="AS4118" s="124" t="str">
        <f t="shared" si="465"/>
        <v/>
      </c>
    </row>
    <row r="4119" spans="14:45" ht="11.4" customHeight="1" x14ac:dyDescent="0.3">
      <c r="N4119" s="128"/>
      <c r="X4119" s="178"/>
      <c r="AS4119" s="124" t="str">
        <f t="shared" si="465"/>
        <v/>
      </c>
    </row>
    <row r="4120" spans="14:45" ht="11.4" customHeight="1" x14ac:dyDescent="0.3">
      <c r="N4120" s="128"/>
      <c r="X4120" s="178"/>
      <c r="AS4120" s="124" t="str">
        <f t="shared" si="465"/>
        <v/>
      </c>
    </row>
    <row r="4121" spans="14:45" ht="11.4" customHeight="1" x14ac:dyDescent="0.3">
      <c r="N4121" s="128"/>
      <c r="X4121" s="178"/>
      <c r="AS4121" s="124" t="str">
        <f t="shared" si="465"/>
        <v/>
      </c>
    </row>
    <row r="4122" spans="14:45" ht="11.4" customHeight="1" x14ac:dyDescent="0.3">
      <c r="N4122" s="128"/>
      <c r="X4122" s="178"/>
      <c r="AS4122" s="124" t="str">
        <f t="shared" si="465"/>
        <v/>
      </c>
    </row>
    <row r="4123" spans="14:45" ht="11.4" customHeight="1" x14ac:dyDescent="0.3">
      <c r="N4123" s="128"/>
      <c r="X4123" s="178"/>
      <c r="AS4123" s="124" t="str">
        <f t="shared" si="465"/>
        <v/>
      </c>
    </row>
    <row r="4124" spans="14:45" ht="11.4" customHeight="1" x14ac:dyDescent="0.3">
      <c r="N4124" s="128"/>
      <c r="X4124" s="178"/>
      <c r="AS4124" s="124" t="str">
        <f t="shared" si="465"/>
        <v/>
      </c>
    </row>
    <row r="4125" spans="14:45" ht="11.4" customHeight="1" x14ac:dyDescent="0.3">
      <c r="N4125" s="128"/>
      <c r="X4125" s="178"/>
      <c r="AS4125" s="124" t="str">
        <f t="shared" si="465"/>
        <v/>
      </c>
    </row>
    <row r="4126" spans="14:45" ht="11.4" customHeight="1" x14ac:dyDescent="0.3">
      <c r="N4126" s="128"/>
      <c r="X4126" s="178"/>
      <c r="AS4126" s="124" t="str">
        <f t="shared" si="465"/>
        <v/>
      </c>
    </row>
    <row r="4127" spans="14:45" ht="11.4" customHeight="1" x14ac:dyDescent="0.3">
      <c r="N4127" s="128"/>
      <c r="X4127" s="178"/>
      <c r="AS4127" s="124" t="str">
        <f t="shared" si="465"/>
        <v/>
      </c>
    </row>
    <row r="4128" spans="14:45" ht="11.4" customHeight="1" x14ac:dyDescent="0.3">
      <c r="N4128" s="128"/>
      <c r="X4128" s="178"/>
      <c r="AS4128" s="124" t="str">
        <f t="shared" si="465"/>
        <v/>
      </c>
    </row>
    <row r="4129" spans="14:45" ht="11.4" customHeight="1" x14ac:dyDescent="0.3">
      <c r="N4129" s="128"/>
      <c r="X4129" s="178"/>
      <c r="AS4129" s="124" t="str">
        <f t="shared" si="465"/>
        <v/>
      </c>
    </row>
    <row r="4130" spans="14:45" ht="11.4" customHeight="1" x14ac:dyDescent="0.3">
      <c r="N4130" s="128"/>
      <c r="X4130" s="178"/>
      <c r="AS4130" s="124" t="str">
        <f t="shared" si="465"/>
        <v/>
      </c>
    </row>
    <row r="4131" spans="14:45" ht="11.4" customHeight="1" x14ac:dyDescent="0.3">
      <c r="N4131" s="128"/>
      <c r="X4131" s="178"/>
      <c r="AS4131" s="124" t="str">
        <f t="shared" si="465"/>
        <v/>
      </c>
    </row>
    <row r="4132" spans="14:45" ht="11.4" customHeight="1" x14ac:dyDescent="0.3">
      <c r="N4132" s="128"/>
      <c r="X4132" s="178"/>
      <c r="AS4132" s="124" t="str">
        <f t="shared" si="465"/>
        <v/>
      </c>
    </row>
    <row r="4133" spans="14:45" ht="11.4" customHeight="1" x14ac:dyDescent="0.3">
      <c r="N4133" s="128"/>
      <c r="X4133" s="178"/>
      <c r="AS4133" s="124" t="str">
        <f t="shared" si="465"/>
        <v/>
      </c>
    </row>
    <row r="4134" spans="14:45" ht="11.4" customHeight="1" x14ac:dyDescent="0.3">
      <c r="N4134" s="128"/>
      <c r="X4134" s="178"/>
      <c r="AS4134" s="124" t="str">
        <f t="shared" si="465"/>
        <v/>
      </c>
    </row>
    <row r="4135" spans="14:45" ht="11.4" customHeight="1" x14ac:dyDescent="0.3">
      <c r="N4135" s="128"/>
      <c r="X4135" s="178"/>
      <c r="AS4135" s="124" t="str">
        <f t="shared" si="465"/>
        <v/>
      </c>
    </row>
    <row r="4136" spans="14:45" ht="11.4" customHeight="1" x14ac:dyDescent="0.3">
      <c r="N4136" s="128"/>
      <c r="X4136" s="178"/>
      <c r="AS4136" s="124" t="str">
        <f t="shared" si="465"/>
        <v/>
      </c>
    </row>
    <row r="4137" spans="14:45" ht="11.4" customHeight="1" x14ac:dyDescent="0.3">
      <c r="N4137" s="128"/>
      <c r="X4137" s="178"/>
      <c r="AS4137" s="124" t="str">
        <f t="shared" si="465"/>
        <v/>
      </c>
    </row>
    <row r="4138" spans="14:45" ht="11.4" customHeight="1" x14ac:dyDescent="0.3">
      <c r="N4138" s="128"/>
      <c r="X4138" s="178"/>
      <c r="AS4138" s="124" t="str">
        <f t="shared" si="465"/>
        <v/>
      </c>
    </row>
    <row r="4139" spans="14:45" ht="11.4" customHeight="1" x14ac:dyDescent="0.3">
      <c r="N4139" s="128"/>
      <c r="X4139" s="178"/>
      <c r="AS4139" s="124" t="str">
        <f t="shared" si="465"/>
        <v/>
      </c>
    </row>
    <row r="4140" spans="14:45" ht="11.4" customHeight="1" x14ac:dyDescent="0.3">
      <c r="N4140" s="128"/>
      <c r="X4140" s="178"/>
      <c r="AS4140" s="124" t="str">
        <f t="shared" si="465"/>
        <v/>
      </c>
    </row>
    <row r="4141" spans="14:45" ht="11.4" customHeight="1" x14ac:dyDescent="0.3">
      <c r="N4141" s="128"/>
      <c r="X4141" s="178"/>
      <c r="AS4141" s="124" t="str">
        <f t="shared" si="465"/>
        <v/>
      </c>
    </row>
    <row r="4142" spans="14:45" ht="11.4" customHeight="1" x14ac:dyDescent="0.3">
      <c r="N4142" s="128"/>
      <c r="X4142" s="178"/>
      <c r="AS4142" s="124" t="str">
        <f t="shared" si="465"/>
        <v/>
      </c>
    </row>
    <row r="4143" spans="14:45" ht="11.4" customHeight="1" x14ac:dyDescent="0.3">
      <c r="N4143" s="128"/>
      <c r="X4143" s="178"/>
      <c r="AS4143" s="124" t="str">
        <f t="shared" si="465"/>
        <v/>
      </c>
    </row>
    <row r="4144" spans="14:45" ht="11.4" customHeight="1" x14ac:dyDescent="0.3">
      <c r="N4144" s="128"/>
      <c r="X4144" s="178"/>
      <c r="AS4144" s="124" t="str">
        <f t="shared" si="465"/>
        <v/>
      </c>
    </row>
    <row r="4145" spans="14:45" ht="11.4" customHeight="1" x14ac:dyDescent="0.3">
      <c r="N4145" s="128"/>
      <c r="X4145" s="178"/>
      <c r="AS4145" s="124" t="str">
        <f t="shared" si="465"/>
        <v/>
      </c>
    </row>
    <row r="4146" spans="14:45" ht="11.4" customHeight="1" x14ac:dyDescent="0.3">
      <c r="N4146" s="128"/>
      <c r="X4146" s="178"/>
      <c r="AS4146" s="124" t="str">
        <f t="shared" si="465"/>
        <v/>
      </c>
    </row>
    <row r="4147" spans="14:45" ht="11.4" customHeight="1" x14ac:dyDescent="0.3">
      <c r="N4147" s="128"/>
      <c r="X4147" s="178"/>
      <c r="AS4147" s="124" t="str">
        <f t="shared" si="465"/>
        <v/>
      </c>
    </row>
    <row r="4148" spans="14:45" ht="11.4" customHeight="1" x14ac:dyDescent="0.3">
      <c r="N4148" s="128"/>
      <c r="X4148" s="178"/>
      <c r="AS4148" s="124" t="str">
        <f t="shared" si="465"/>
        <v/>
      </c>
    </row>
    <row r="4149" spans="14:45" ht="11.4" customHeight="1" x14ac:dyDescent="0.3">
      <c r="N4149" s="128"/>
      <c r="X4149" s="178"/>
      <c r="AS4149" s="124" t="str">
        <f t="shared" si="465"/>
        <v/>
      </c>
    </row>
    <row r="4150" spans="14:45" ht="11.4" customHeight="1" x14ac:dyDescent="0.3">
      <c r="N4150" s="128"/>
      <c r="X4150" s="178"/>
      <c r="AS4150" s="124" t="str">
        <f t="shared" si="465"/>
        <v/>
      </c>
    </row>
    <row r="4151" spans="14:45" ht="11.4" customHeight="1" x14ac:dyDescent="0.3">
      <c r="N4151" s="128"/>
      <c r="X4151" s="178"/>
      <c r="AS4151" s="124" t="str">
        <f t="shared" si="465"/>
        <v/>
      </c>
    </row>
    <row r="4152" spans="14:45" ht="11.4" customHeight="1" x14ac:dyDescent="0.3">
      <c r="N4152" s="128"/>
      <c r="X4152" s="178"/>
      <c r="AS4152" s="124" t="str">
        <f t="shared" si="465"/>
        <v/>
      </c>
    </row>
    <row r="4153" spans="14:45" ht="11.4" customHeight="1" x14ac:dyDescent="0.3">
      <c r="N4153" s="128"/>
      <c r="X4153" s="178"/>
      <c r="AS4153" s="124" t="str">
        <f t="shared" si="465"/>
        <v/>
      </c>
    </row>
    <row r="4154" spans="14:45" ht="11.4" customHeight="1" x14ac:dyDescent="0.3">
      <c r="N4154" s="128"/>
      <c r="X4154" s="178"/>
      <c r="AS4154" s="124" t="str">
        <f t="shared" si="465"/>
        <v/>
      </c>
    </row>
    <row r="4155" spans="14:45" ht="11.4" customHeight="1" x14ac:dyDescent="0.3">
      <c r="N4155" s="128"/>
      <c r="X4155" s="178"/>
      <c r="AS4155" s="124" t="str">
        <f t="shared" si="465"/>
        <v/>
      </c>
    </row>
    <row r="4156" spans="14:45" ht="11.4" customHeight="1" x14ac:dyDescent="0.3">
      <c r="N4156" s="128"/>
      <c r="X4156" s="178"/>
      <c r="AS4156" s="124" t="str">
        <f t="shared" si="465"/>
        <v/>
      </c>
    </row>
    <row r="4157" spans="14:45" ht="11.4" customHeight="1" x14ac:dyDescent="0.3">
      <c r="N4157" s="128"/>
      <c r="X4157" s="178"/>
      <c r="AS4157" s="124" t="str">
        <f t="shared" si="465"/>
        <v/>
      </c>
    </row>
    <row r="4158" spans="14:45" ht="11.4" customHeight="1" x14ac:dyDescent="0.3">
      <c r="N4158" s="128"/>
      <c r="X4158" s="178"/>
      <c r="AS4158" s="124" t="str">
        <f t="shared" si="465"/>
        <v/>
      </c>
    </row>
    <row r="4159" spans="14:45" ht="11.4" customHeight="1" x14ac:dyDescent="0.3">
      <c r="N4159" s="128"/>
      <c r="X4159" s="178"/>
      <c r="AS4159" s="124" t="str">
        <f t="shared" si="465"/>
        <v/>
      </c>
    </row>
    <row r="4160" spans="14:45" ht="11.4" customHeight="1" x14ac:dyDescent="0.3">
      <c r="N4160" s="128"/>
      <c r="X4160" s="178"/>
      <c r="AS4160" s="124" t="str">
        <f t="shared" si="465"/>
        <v/>
      </c>
    </row>
    <row r="4161" spans="14:45" ht="11.4" customHeight="1" x14ac:dyDescent="0.3">
      <c r="N4161" s="128"/>
      <c r="X4161" s="178"/>
      <c r="AS4161" s="124" t="str">
        <f t="shared" si="465"/>
        <v/>
      </c>
    </row>
    <row r="4162" spans="14:45" ht="11.4" customHeight="1" x14ac:dyDescent="0.3">
      <c r="N4162" s="128"/>
      <c r="X4162" s="178"/>
      <c r="AS4162" s="124" t="str">
        <f t="shared" si="465"/>
        <v/>
      </c>
    </row>
    <row r="4163" spans="14:45" ht="11.4" customHeight="1" x14ac:dyDescent="0.3">
      <c r="N4163" s="128"/>
      <c r="X4163" s="178"/>
      <c r="AS4163" s="124" t="str">
        <f t="shared" si="465"/>
        <v/>
      </c>
    </row>
    <row r="4164" spans="14:45" ht="11.4" customHeight="1" x14ac:dyDescent="0.3">
      <c r="N4164" s="128"/>
      <c r="X4164" s="178"/>
      <c r="AS4164" s="124" t="str">
        <f t="shared" si="465"/>
        <v/>
      </c>
    </row>
    <row r="4165" spans="14:45" ht="11.4" customHeight="1" x14ac:dyDescent="0.3">
      <c r="N4165" s="128"/>
      <c r="X4165" s="178"/>
      <c r="AS4165" s="124" t="str">
        <f t="shared" si="465"/>
        <v/>
      </c>
    </row>
    <row r="4166" spans="14:45" ht="11.4" customHeight="1" x14ac:dyDescent="0.3">
      <c r="N4166" s="128"/>
      <c r="X4166" s="178"/>
      <c r="AS4166" s="124" t="str">
        <f t="shared" ref="AS4166:AS4229" si="466">LEFT(V4166,3)</f>
        <v/>
      </c>
    </row>
    <row r="4167" spans="14:45" ht="11.4" customHeight="1" x14ac:dyDescent="0.3">
      <c r="N4167" s="128"/>
      <c r="X4167" s="178"/>
      <c r="AS4167" s="124" t="str">
        <f t="shared" si="466"/>
        <v/>
      </c>
    </row>
    <row r="4168" spans="14:45" ht="11.4" customHeight="1" x14ac:dyDescent="0.3">
      <c r="N4168" s="128"/>
      <c r="X4168" s="178"/>
      <c r="AS4168" s="124" t="str">
        <f t="shared" si="466"/>
        <v/>
      </c>
    </row>
    <row r="4169" spans="14:45" ht="11.4" customHeight="1" x14ac:dyDescent="0.3">
      <c r="N4169" s="128"/>
      <c r="X4169" s="178"/>
      <c r="AS4169" s="124" t="str">
        <f t="shared" si="466"/>
        <v/>
      </c>
    </row>
    <row r="4170" spans="14:45" ht="11.4" customHeight="1" x14ac:dyDescent="0.3">
      <c r="N4170" s="128"/>
      <c r="X4170" s="178"/>
      <c r="AS4170" s="124" t="str">
        <f t="shared" si="466"/>
        <v/>
      </c>
    </row>
    <row r="4171" spans="14:45" ht="11.4" customHeight="1" x14ac:dyDescent="0.3">
      <c r="N4171" s="128"/>
      <c r="X4171" s="178"/>
      <c r="AS4171" s="124" t="str">
        <f t="shared" si="466"/>
        <v/>
      </c>
    </row>
    <row r="4172" spans="14:45" ht="11.4" customHeight="1" x14ac:dyDescent="0.3">
      <c r="N4172" s="128"/>
      <c r="X4172" s="178"/>
      <c r="AS4172" s="124" t="str">
        <f t="shared" si="466"/>
        <v/>
      </c>
    </row>
    <row r="4173" spans="14:45" ht="11.4" customHeight="1" x14ac:dyDescent="0.3">
      <c r="N4173" s="128"/>
      <c r="X4173" s="178"/>
      <c r="AS4173" s="124" t="str">
        <f t="shared" si="466"/>
        <v/>
      </c>
    </row>
    <row r="4174" spans="14:45" ht="11.4" customHeight="1" x14ac:dyDescent="0.3">
      <c r="N4174" s="128"/>
      <c r="X4174" s="178"/>
      <c r="AS4174" s="124" t="str">
        <f t="shared" si="466"/>
        <v/>
      </c>
    </row>
    <row r="4175" spans="14:45" ht="11.4" customHeight="1" x14ac:dyDescent="0.3">
      <c r="N4175" s="128"/>
      <c r="X4175" s="178"/>
      <c r="AS4175" s="124" t="str">
        <f t="shared" si="466"/>
        <v/>
      </c>
    </row>
    <row r="4176" spans="14:45" ht="11.4" customHeight="1" x14ac:dyDescent="0.3">
      <c r="N4176" s="128"/>
      <c r="X4176" s="178"/>
      <c r="AS4176" s="124" t="str">
        <f t="shared" si="466"/>
        <v/>
      </c>
    </row>
    <row r="4177" spans="14:45" ht="11.4" customHeight="1" x14ac:dyDescent="0.3">
      <c r="N4177" s="128"/>
      <c r="X4177" s="178"/>
      <c r="AS4177" s="124" t="str">
        <f t="shared" si="466"/>
        <v/>
      </c>
    </row>
    <row r="4178" spans="14:45" ht="11.4" customHeight="1" x14ac:dyDescent="0.3">
      <c r="N4178" s="128"/>
      <c r="X4178" s="178"/>
      <c r="AS4178" s="124" t="str">
        <f t="shared" si="466"/>
        <v/>
      </c>
    </row>
    <row r="4179" spans="14:45" ht="11.4" customHeight="1" x14ac:dyDescent="0.3">
      <c r="N4179" s="128"/>
      <c r="X4179" s="178"/>
      <c r="AS4179" s="124" t="str">
        <f t="shared" si="466"/>
        <v/>
      </c>
    </row>
    <row r="4180" spans="14:45" ht="11.4" customHeight="1" x14ac:dyDescent="0.3">
      <c r="N4180" s="128"/>
      <c r="X4180" s="178"/>
      <c r="AS4180" s="124" t="str">
        <f t="shared" si="466"/>
        <v/>
      </c>
    </row>
    <row r="4181" spans="14:45" ht="11.4" customHeight="1" x14ac:dyDescent="0.3">
      <c r="N4181" s="128"/>
      <c r="X4181" s="178"/>
      <c r="AS4181" s="124" t="str">
        <f t="shared" si="466"/>
        <v/>
      </c>
    </row>
    <row r="4182" spans="14:45" ht="11.4" customHeight="1" x14ac:dyDescent="0.3">
      <c r="N4182" s="128"/>
      <c r="X4182" s="178"/>
      <c r="AS4182" s="124" t="str">
        <f t="shared" si="466"/>
        <v/>
      </c>
    </row>
    <row r="4183" spans="14:45" ht="11.4" customHeight="1" x14ac:dyDescent="0.3">
      <c r="N4183" s="128"/>
      <c r="X4183" s="178"/>
      <c r="AS4183" s="124" t="str">
        <f t="shared" si="466"/>
        <v/>
      </c>
    </row>
    <row r="4184" spans="14:45" ht="11.4" customHeight="1" x14ac:dyDescent="0.3">
      <c r="N4184" s="128"/>
      <c r="X4184" s="178"/>
      <c r="AS4184" s="124" t="str">
        <f t="shared" si="466"/>
        <v/>
      </c>
    </row>
    <row r="4185" spans="14:45" ht="11.4" customHeight="1" x14ac:dyDescent="0.3">
      <c r="N4185" s="128"/>
      <c r="X4185" s="178"/>
      <c r="AS4185" s="124" t="str">
        <f t="shared" si="466"/>
        <v/>
      </c>
    </row>
    <row r="4186" spans="14:45" ht="11.4" customHeight="1" x14ac:dyDescent="0.3">
      <c r="N4186" s="128"/>
      <c r="X4186" s="178"/>
      <c r="AS4186" s="124" t="str">
        <f t="shared" si="466"/>
        <v/>
      </c>
    </row>
    <row r="4187" spans="14:45" ht="11.4" customHeight="1" x14ac:dyDescent="0.3">
      <c r="N4187" s="128"/>
      <c r="X4187" s="178"/>
      <c r="AS4187" s="124" t="str">
        <f t="shared" si="466"/>
        <v/>
      </c>
    </row>
    <row r="4188" spans="14:45" ht="11.4" customHeight="1" x14ac:dyDescent="0.3">
      <c r="N4188" s="128"/>
      <c r="X4188" s="178"/>
      <c r="AS4188" s="124" t="str">
        <f t="shared" si="466"/>
        <v/>
      </c>
    </row>
    <row r="4189" spans="14:45" ht="11.4" customHeight="1" x14ac:dyDescent="0.3">
      <c r="N4189" s="128"/>
      <c r="X4189" s="178"/>
      <c r="AS4189" s="124" t="str">
        <f t="shared" si="466"/>
        <v/>
      </c>
    </row>
    <row r="4190" spans="14:45" ht="11.4" customHeight="1" x14ac:dyDescent="0.3">
      <c r="N4190" s="128"/>
      <c r="X4190" s="178"/>
      <c r="AS4190" s="124" t="str">
        <f t="shared" si="466"/>
        <v/>
      </c>
    </row>
    <row r="4191" spans="14:45" ht="11.4" customHeight="1" x14ac:dyDescent="0.3">
      <c r="N4191" s="128"/>
      <c r="X4191" s="178"/>
      <c r="AS4191" s="124" t="str">
        <f t="shared" si="466"/>
        <v/>
      </c>
    </row>
    <row r="4192" spans="14:45" ht="11.4" customHeight="1" x14ac:dyDescent="0.3">
      <c r="N4192" s="128"/>
      <c r="X4192" s="178"/>
      <c r="AS4192" s="124" t="str">
        <f t="shared" si="466"/>
        <v/>
      </c>
    </row>
    <row r="4193" spans="14:45" ht="11.4" customHeight="1" x14ac:dyDescent="0.3">
      <c r="N4193" s="128"/>
      <c r="X4193" s="178"/>
      <c r="AS4193" s="124" t="str">
        <f t="shared" si="466"/>
        <v/>
      </c>
    </row>
    <row r="4194" spans="14:45" ht="11.4" customHeight="1" x14ac:dyDescent="0.3">
      <c r="N4194" s="128"/>
      <c r="X4194" s="178"/>
      <c r="AS4194" s="124" t="str">
        <f t="shared" si="466"/>
        <v/>
      </c>
    </row>
    <row r="4195" spans="14:45" ht="11.4" customHeight="1" x14ac:dyDescent="0.3">
      <c r="N4195" s="128"/>
      <c r="X4195" s="178"/>
      <c r="AS4195" s="124" t="str">
        <f t="shared" si="466"/>
        <v/>
      </c>
    </row>
    <row r="4196" spans="14:45" ht="11.4" customHeight="1" x14ac:dyDescent="0.3">
      <c r="N4196" s="128"/>
      <c r="X4196" s="178"/>
      <c r="AS4196" s="124" t="str">
        <f t="shared" si="466"/>
        <v/>
      </c>
    </row>
    <row r="4197" spans="14:45" ht="11.4" customHeight="1" x14ac:dyDescent="0.3">
      <c r="N4197" s="128"/>
      <c r="X4197" s="178"/>
      <c r="AS4197" s="124" t="str">
        <f t="shared" si="466"/>
        <v/>
      </c>
    </row>
    <row r="4198" spans="14:45" ht="11.4" customHeight="1" x14ac:dyDescent="0.3">
      <c r="N4198" s="128"/>
      <c r="X4198" s="178"/>
      <c r="AS4198" s="124" t="str">
        <f t="shared" si="466"/>
        <v/>
      </c>
    </row>
    <row r="4199" spans="14:45" ht="11.4" customHeight="1" x14ac:dyDescent="0.3">
      <c r="N4199" s="128"/>
      <c r="X4199" s="178"/>
      <c r="AS4199" s="124" t="str">
        <f t="shared" si="466"/>
        <v/>
      </c>
    </row>
    <row r="4200" spans="14:45" ht="11.4" customHeight="1" x14ac:dyDescent="0.3">
      <c r="N4200" s="128"/>
      <c r="X4200" s="178"/>
      <c r="AS4200" s="124" t="str">
        <f t="shared" si="466"/>
        <v/>
      </c>
    </row>
    <row r="4201" spans="14:45" ht="11.4" customHeight="1" x14ac:dyDescent="0.3">
      <c r="N4201" s="128"/>
      <c r="X4201" s="178"/>
      <c r="AS4201" s="124" t="str">
        <f t="shared" si="466"/>
        <v/>
      </c>
    </row>
    <row r="4202" spans="14:45" ht="11.4" customHeight="1" x14ac:dyDescent="0.3">
      <c r="N4202" s="128"/>
      <c r="X4202" s="178"/>
      <c r="AS4202" s="124" t="str">
        <f t="shared" si="466"/>
        <v/>
      </c>
    </row>
    <row r="4203" spans="14:45" ht="11.4" customHeight="1" x14ac:dyDescent="0.3">
      <c r="N4203" s="128"/>
      <c r="X4203" s="178"/>
      <c r="AS4203" s="124" t="str">
        <f t="shared" si="466"/>
        <v/>
      </c>
    </row>
    <row r="4204" spans="14:45" ht="11.4" customHeight="1" x14ac:dyDescent="0.3">
      <c r="N4204" s="128"/>
      <c r="X4204" s="178"/>
      <c r="AS4204" s="124" t="str">
        <f t="shared" si="466"/>
        <v/>
      </c>
    </row>
    <row r="4205" spans="14:45" ht="11.4" customHeight="1" x14ac:dyDescent="0.3">
      <c r="N4205" s="128"/>
      <c r="X4205" s="178"/>
      <c r="AS4205" s="124" t="str">
        <f t="shared" si="466"/>
        <v/>
      </c>
    </row>
    <row r="4206" spans="14:45" ht="11.4" customHeight="1" x14ac:dyDescent="0.3">
      <c r="N4206" s="128"/>
      <c r="X4206" s="178"/>
      <c r="AS4206" s="124" t="str">
        <f t="shared" si="466"/>
        <v/>
      </c>
    </row>
    <row r="4207" spans="14:45" ht="11.4" customHeight="1" x14ac:dyDescent="0.3">
      <c r="N4207" s="128"/>
      <c r="X4207" s="178"/>
      <c r="AS4207" s="124" t="str">
        <f t="shared" si="466"/>
        <v/>
      </c>
    </row>
    <row r="4208" spans="14:45" ht="11.4" customHeight="1" x14ac:dyDescent="0.3">
      <c r="N4208" s="128"/>
      <c r="X4208" s="178"/>
      <c r="AS4208" s="124" t="str">
        <f t="shared" si="466"/>
        <v/>
      </c>
    </row>
    <row r="4209" spans="14:45" ht="11.4" customHeight="1" x14ac:dyDescent="0.3">
      <c r="N4209" s="128"/>
      <c r="X4209" s="178"/>
      <c r="AS4209" s="124" t="str">
        <f t="shared" si="466"/>
        <v/>
      </c>
    </row>
    <row r="4210" spans="14:45" ht="11.4" customHeight="1" x14ac:dyDescent="0.3">
      <c r="N4210" s="128"/>
      <c r="X4210" s="178"/>
      <c r="AS4210" s="124" t="str">
        <f t="shared" si="466"/>
        <v/>
      </c>
    </row>
    <row r="4211" spans="14:45" ht="11.4" customHeight="1" x14ac:dyDescent="0.3">
      <c r="N4211" s="128"/>
      <c r="X4211" s="178"/>
      <c r="AS4211" s="124" t="str">
        <f t="shared" si="466"/>
        <v/>
      </c>
    </row>
    <row r="4212" spans="14:45" ht="11.4" customHeight="1" x14ac:dyDescent="0.3">
      <c r="N4212" s="128"/>
      <c r="X4212" s="178"/>
      <c r="AS4212" s="124" t="str">
        <f t="shared" si="466"/>
        <v/>
      </c>
    </row>
    <row r="4213" spans="14:45" ht="11.4" customHeight="1" x14ac:dyDescent="0.3">
      <c r="N4213" s="128"/>
      <c r="X4213" s="178"/>
      <c r="AS4213" s="124" t="str">
        <f t="shared" si="466"/>
        <v/>
      </c>
    </row>
    <row r="4214" spans="14:45" ht="11.4" customHeight="1" x14ac:dyDescent="0.3">
      <c r="N4214" s="128"/>
      <c r="X4214" s="178"/>
      <c r="AS4214" s="124" t="str">
        <f t="shared" si="466"/>
        <v/>
      </c>
    </row>
    <row r="4215" spans="14:45" ht="11.4" customHeight="1" x14ac:dyDescent="0.3">
      <c r="N4215" s="128"/>
      <c r="X4215" s="178"/>
      <c r="AS4215" s="124" t="str">
        <f t="shared" si="466"/>
        <v/>
      </c>
    </row>
    <row r="4216" spans="14:45" ht="11.4" customHeight="1" x14ac:dyDescent="0.3">
      <c r="N4216" s="128"/>
      <c r="X4216" s="178"/>
      <c r="AS4216" s="124" t="str">
        <f t="shared" si="466"/>
        <v/>
      </c>
    </row>
    <row r="4217" spans="14:45" ht="11.4" customHeight="1" x14ac:dyDescent="0.3">
      <c r="N4217" s="128"/>
      <c r="X4217" s="178"/>
      <c r="AS4217" s="124" t="str">
        <f t="shared" si="466"/>
        <v/>
      </c>
    </row>
    <row r="4218" spans="14:45" ht="11.4" customHeight="1" x14ac:dyDescent="0.3">
      <c r="N4218" s="128"/>
      <c r="X4218" s="178"/>
      <c r="AS4218" s="124" t="str">
        <f t="shared" si="466"/>
        <v/>
      </c>
    </row>
    <row r="4219" spans="14:45" ht="11.4" customHeight="1" x14ac:dyDescent="0.3">
      <c r="N4219" s="128"/>
      <c r="X4219" s="178"/>
      <c r="AS4219" s="124" t="str">
        <f t="shared" si="466"/>
        <v/>
      </c>
    </row>
    <row r="4220" spans="14:45" ht="11.4" customHeight="1" x14ac:dyDescent="0.3">
      <c r="N4220" s="128"/>
      <c r="X4220" s="178"/>
      <c r="AS4220" s="124" t="str">
        <f t="shared" si="466"/>
        <v/>
      </c>
    </row>
    <row r="4221" spans="14:45" ht="11.4" customHeight="1" x14ac:dyDescent="0.3">
      <c r="N4221" s="128"/>
      <c r="X4221" s="178"/>
      <c r="AS4221" s="124" t="str">
        <f t="shared" si="466"/>
        <v/>
      </c>
    </row>
    <row r="4222" spans="14:45" ht="11.4" customHeight="1" x14ac:dyDescent="0.3">
      <c r="N4222" s="128"/>
      <c r="X4222" s="178"/>
      <c r="AS4222" s="124" t="str">
        <f t="shared" si="466"/>
        <v/>
      </c>
    </row>
    <row r="4223" spans="14:45" ht="11.4" customHeight="1" x14ac:dyDescent="0.3">
      <c r="N4223" s="128"/>
      <c r="X4223" s="178"/>
      <c r="AS4223" s="124" t="str">
        <f t="shared" si="466"/>
        <v/>
      </c>
    </row>
    <row r="4224" spans="14:45" ht="11.4" customHeight="1" x14ac:dyDescent="0.3">
      <c r="N4224" s="128"/>
      <c r="X4224" s="178"/>
      <c r="AS4224" s="124" t="str">
        <f t="shared" si="466"/>
        <v/>
      </c>
    </row>
    <row r="4225" spans="14:45" ht="11.4" customHeight="1" x14ac:dyDescent="0.3">
      <c r="N4225" s="128"/>
      <c r="X4225" s="178"/>
      <c r="AS4225" s="124" t="str">
        <f t="shared" si="466"/>
        <v/>
      </c>
    </row>
    <row r="4226" spans="14:45" ht="11.4" customHeight="1" x14ac:dyDescent="0.3">
      <c r="N4226" s="128"/>
      <c r="X4226" s="178"/>
      <c r="AS4226" s="124" t="str">
        <f t="shared" si="466"/>
        <v/>
      </c>
    </row>
    <row r="4227" spans="14:45" ht="11.4" customHeight="1" x14ac:dyDescent="0.3">
      <c r="N4227" s="128"/>
      <c r="X4227" s="178"/>
      <c r="AS4227" s="124" t="str">
        <f t="shared" si="466"/>
        <v/>
      </c>
    </row>
    <row r="4228" spans="14:45" ht="11.4" customHeight="1" x14ac:dyDescent="0.3">
      <c r="N4228" s="128"/>
      <c r="X4228" s="178"/>
      <c r="AS4228" s="124" t="str">
        <f t="shared" si="466"/>
        <v/>
      </c>
    </row>
    <row r="4229" spans="14:45" ht="11.4" customHeight="1" x14ac:dyDescent="0.3">
      <c r="N4229" s="128"/>
      <c r="X4229" s="178"/>
      <c r="AS4229" s="124" t="str">
        <f t="shared" si="466"/>
        <v/>
      </c>
    </row>
    <row r="4230" spans="14:45" ht="11.4" customHeight="1" x14ac:dyDescent="0.3">
      <c r="N4230" s="128"/>
      <c r="X4230" s="178"/>
      <c r="AS4230" s="124" t="str">
        <f t="shared" ref="AS4230:AS4293" si="467">LEFT(V4230,3)</f>
        <v/>
      </c>
    </row>
    <row r="4231" spans="14:45" ht="11.4" customHeight="1" x14ac:dyDescent="0.3">
      <c r="N4231" s="128"/>
      <c r="X4231" s="178"/>
      <c r="AS4231" s="124" t="str">
        <f t="shared" si="467"/>
        <v/>
      </c>
    </row>
    <row r="4232" spans="14:45" ht="11.4" customHeight="1" x14ac:dyDescent="0.3">
      <c r="N4232" s="128"/>
      <c r="X4232" s="178"/>
      <c r="AS4232" s="124" t="str">
        <f t="shared" si="467"/>
        <v/>
      </c>
    </row>
    <row r="4233" spans="14:45" ht="11.4" customHeight="1" x14ac:dyDescent="0.3">
      <c r="N4233" s="128"/>
      <c r="X4233" s="178"/>
      <c r="AS4233" s="124" t="str">
        <f t="shared" si="467"/>
        <v/>
      </c>
    </row>
    <row r="4234" spans="14:45" ht="11.4" customHeight="1" x14ac:dyDescent="0.3">
      <c r="N4234" s="128"/>
      <c r="X4234" s="178"/>
      <c r="AS4234" s="124" t="str">
        <f t="shared" si="467"/>
        <v/>
      </c>
    </row>
    <row r="4235" spans="14:45" ht="11.4" customHeight="1" x14ac:dyDescent="0.3">
      <c r="N4235" s="128"/>
      <c r="X4235" s="178"/>
      <c r="AS4235" s="124" t="str">
        <f t="shared" si="467"/>
        <v/>
      </c>
    </row>
    <row r="4236" spans="14:45" ht="11.4" customHeight="1" x14ac:dyDescent="0.3">
      <c r="N4236" s="128"/>
      <c r="X4236" s="178"/>
      <c r="AS4236" s="124" t="str">
        <f t="shared" si="467"/>
        <v/>
      </c>
    </row>
    <row r="4237" spans="14:45" ht="11.4" customHeight="1" x14ac:dyDescent="0.3">
      <c r="N4237" s="128"/>
      <c r="X4237" s="178"/>
      <c r="AS4237" s="124" t="str">
        <f t="shared" si="467"/>
        <v/>
      </c>
    </row>
    <row r="4238" spans="14:45" ht="11.4" customHeight="1" x14ac:dyDescent="0.3">
      <c r="N4238" s="128"/>
      <c r="X4238" s="178"/>
      <c r="AS4238" s="124" t="str">
        <f t="shared" si="467"/>
        <v/>
      </c>
    </row>
    <row r="4239" spans="14:45" ht="11.4" customHeight="1" x14ac:dyDescent="0.3">
      <c r="N4239" s="128"/>
      <c r="X4239" s="178"/>
      <c r="AS4239" s="124" t="str">
        <f t="shared" si="467"/>
        <v/>
      </c>
    </row>
    <row r="4240" spans="14:45" ht="11.4" customHeight="1" x14ac:dyDescent="0.3">
      <c r="N4240" s="128"/>
      <c r="X4240" s="178"/>
      <c r="AS4240" s="124" t="str">
        <f t="shared" si="467"/>
        <v/>
      </c>
    </row>
    <row r="4241" spans="14:45" ht="11.4" customHeight="1" x14ac:dyDescent="0.3">
      <c r="N4241" s="128"/>
      <c r="X4241" s="178"/>
      <c r="AS4241" s="124" t="str">
        <f t="shared" si="467"/>
        <v/>
      </c>
    </row>
    <row r="4242" spans="14:45" ht="11.4" customHeight="1" x14ac:dyDescent="0.3">
      <c r="N4242" s="128"/>
      <c r="X4242" s="178"/>
      <c r="AS4242" s="124" t="str">
        <f t="shared" si="467"/>
        <v/>
      </c>
    </row>
    <row r="4243" spans="14:45" ht="11.4" customHeight="1" x14ac:dyDescent="0.3">
      <c r="N4243" s="128"/>
      <c r="X4243" s="178"/>
      <c r="AS4243" s="124" t="str">
        <f t="shared" si="467"/>
        <v/>
      </c>
    </row>
    <row r="4244" spans="14:45" ht="11.4" customHeight="1" x14ac:dyDescent="0.3">
      <c r="N4244" s="128"/>
      <c r="X4244" s="178"/>
      <c r="AS4244" s="124" t="str">
        <f t="shared" si="467"/>
        <v/>
      </c>
    </row>
    <row r="4245" spans="14:45" ht="11.4" customHeight="1" x14ac:dyDescent="0.3">
      <c r="N4245" s="128"/>
      <c r="X4245" s="178"/>
      <c r="AS4245" s="124" t="str">
        <f t="shared" si="467"/>
        <v/>
      </c>
    </row>
    <row r="4246" spans="14:45" ht="11.4" customHeight="1" x14ac:dyDescent="0.3">
      <c r="N4246" s="128"/>
      <c r="X4246" s="178"/>
      <c r="AS4246" s="124" t="str">
        <f t="shared" si="467"/>
        <v/>
      </c>
    </row>
    <row r="4247" spans="14:45" ht="11.4" customHeight="1" x14ac:dyDescent="0.3">
      <c r="N4247" s="128"/>
      <c r="X4247" s="178"/>
      <c r="AS4247" s="124" t="str">
        <f t="shared" si="467"/>
        <v/>
      </c>
    </row>
    <row r="4248" spans="14:45" ht="11.4" customHeight="1" x14ac:dyDescent="0.3">
      <c r="N4248" s="128"/>
      <c r="X4248" s="178"/>
      <c r="AS4248" s="124" t="str">
        <f t="shared" si="467"/>
        <v/>
      </c>
    </row>
    <row r="4249" spans="14:45" ht="11.4" customHeight="1" x14ac:dyDescent="0.3">
      <c r="N4249" s="128"/>
      <c r="X4249" s="178"/>
      <c r="AS4249" s="124" t="str">
        <f t="shared" si="467"/>
        <v/>
      </c>
    </row>
    <row r="4250" spans="14:45" ht="11.4" customHeight="1" x14ac:dyDescent="0.3">
      <c r="N4250" s="128"/>
      <c r="X4250" s="178"/>
      <c r="AS4250" s="124" t="str">
        <f t="shared" si="467"/>
        <v/>
      </c>
    </row>
    <row r="4251" spans="14:45" ht="11.4" customHeight="1" x14ac:dyDescent="0.3">
      <c r="N4251" s="128"/>
      <c r="X4251" s="178"/>
      <c r="AS4251" s="124" t="str">
        <f t="shared" si="467"/>
        <v/>
      </c>
    </row>
    <row r="4252" spans="14:45" ht="11.4" customHeight="1" x14ac:dyDescent="0.3">
      <c r="N4252" s="128"/>
      <c r="X4252" s="178"/>
      <c r="AS4252" s="124" t="str">
        <f t="shared" si="467"/>
        <v/>
      </c>
    </row>
    <row r="4253" spans="14:45" ht="11.4" customHeight="1" x14ac:dyDescent="0.3">
      <c r="N4253" s="128"/>
      <c r="X4253" s="178"/>
      <c r="AS4253" s="124" t="str">
        <f t="shared" si="467"/>
        <v/>
      </c>
    </row>
    <row r="4254" spans="14:45" ht="11.4" customHeight="1" x14ac:dyDescent="0.3">
      <c r="N4254" s="128"/>
      <c r="X4254" s="178"/>
      <c r="AS4254" s="124" t="str">
        <f t="shared" si="467"/>
        <v/>
      </c>
    </row>
    <row r="4255" spans="14:45" ht="11.4" customHeight="1" x14ac:dyDescent="0.3">
      <c r="N4255" s="128"/>
      <c r="X4255" s="178"/>
      <c r="AS4255" s="124" t="str">
        <f t="shared" si="467"/>
        <v/>
      </c>
    </row>
    <row r="4256" spans="14:45" ht="11.4" customHeight="1" x14ac:dyDescent="0.3">
      <c r="N4256" s="128"/>
      <c r="X4256" s="178"/>
      <c r="AS4256" s="124" t="str">
        <f t="shared" si="467"/>
        <v/>
      </c>
    </row>
    <row r="4257" spans="14:45" ht="11.4" customHeight="1" x14ac:dyDescent="0.3">
      <c r="N4257" s="128"/>
      <c r="X4257" s="178"/>
      <c r="AS4257" s="124" t="str">
        <f t="shared" si="467"/>
        <v/>
      </c>
    </row>
    <row r="4258" spans="14:45" ht="11.4" customHeight="1" x14ac:dyDescent="0.3">
      <c r="N4258" s="128"/>
      <c r="X4258" s="178"/>
      <c r="AS4258" s="124" t="str">
        <f t="shared" si="467"/>
        <v/>
      </c>
    </row>
    <row r="4259" spans="14:45" ht="11.4" customHeight="1" x14ac:dyDescent="0.3">
      <c r="N4259" s="128"/>
      <c r="X4259" s="178"/>
      <c r="AS4259" s="124" t="str">
        <f t="shared" si="467"/>
        <v/>
      </c>
    </row>
    <row r="4260" spans="14:45" ht="11.4" customHeight="1" x14ac:dyDescent="0.3">
      <c r="N4260" s="128"/>
      <c r="X4260" s="178"/>
      <c r="AS4260" s="124" t="str">
        <f t="shared" si="467"/>
        <v/>
      </c>
    </row>
    <row r="4261" spans="14:45" ht="11.4" customHeight="1" x14ac:dyDescent="0.3">
      <c r="N4261" s="128"/>
      <c r="X4261" s="178"/>
      <c r="AS4261" s="124" t="str">
        <f t="shared" si="467"/>
        <v/>
      </c>
    </row>
    <row r="4262" spans="14:45" ht="11.4" customHeight="1" x14ac:dyDescent="0.3">
      <c r="N4262" s="128"/>
      <c r="X4262" s="178"/>
      <c r="AS4262" s="124" t="str">
        <f t="shared" si="467"/>
        <v/>
      </c>
    </row>
    <row r="4263" spans="14:45" ht="11.4" customHeight="1" x14ac:dyDescent="0.3">
      <c r="N4263" s="128"/>
      <c r="X4263" s="178"/>
      <c r="AS4263" s="124" t="str">
        <f t="shared" si="467"/>
        <v/>
      </c>
    </row>
    <row r="4264" spans="14:45" ht="11.4" customHeight="1" x14ac:dyDescent="0.3">
      <c r="N4264" s="128"/>
      <c r="X4264" s="178"/>
      <c r="AS4264" s="124" t="str">
        <f t="shared" si="467"/>
        <v/>
      </c>
    </row>
    <row r="4265" spans="14:45" ht="11.4" customHeight="1" x14ac:dyDescent="0.3">
      <c r="N4265" s="128"/>
      <c r="X4265" s="178"/>
      <c r="AS4265" s="124" t="str">
        <f t="shared" si="467"/>
        <v/>
      </c>
    </row>
    <row r="4266" spans="14:45" ht="11.4" customHeight="1" x14ac:dyDescent="0.3">
      <c r="N4266" s="128"/>
      <c r="X4266" s="178"/>
      <c r="AS4266" s="124" t="str">
        <f t="shared" si="467"/>
        <v/>
      </c>
    </row>
    <row r="4267" spans="14:45" ht="11.4" customHeight="1" x14ac:dyDescent="0.3">
      <c r="N4267" s="128"/>
      <c r="X4267" s="178"/>
      <c r="AS4267" s="124" t="str">
        <f t="shared" si="467"/>
        <v/>
      </c>
    </row>
    <row r="4268" spans="14:45" ht="11.4" customHeight="1" x14ac:dyDescent="0.3">
      <c r="N4268" s="128"/>
      <c r="X4268" s="178"/>
      <c r="AS4268" s="124" t="str">
        <f t="shared" si="467"/>
        <v/>
      </c>
    </row>
    <row r="4269" spans="14:45" ht="11.4" customHeight="1" x14ac:dyDescent="0.3">
      <c r="N4269" s="128"/>
      <c r="X4269" s="178"/>
      <c r="AS4269" s="124" t="str">
        <f t="shared" si="467"/>
        <v/>
      </c>
    </row>
    <row r="4270" spans="14:45" ht="11.4" customHeight="1" x14ac:dyDescent="0.3">
      <c r="N4270" s="128"/>
      <c r="X4270" s="178"/>
      <c r="AS4270" s="124" t="str">
        <f t="shared" si="467"/>
        <v/>
      </c>
    </row>
    <row r="4271" spans="14:45" ht="11.4" customHeight="1" x14ac:dyDescent="0.3">
      <c r="N4271" s="128"/>
      <c r="X4271" s="178"/>
      <c r="AS4271" s="124" t="str">
        <f t="shared" si="467"/>
        <v/>
      </c>
    </row>
    <row r="4272" spans="14:45" ht="11.4" customHeight="1" x14ac:dyDescent="0.3">
      <c r="N4272" s="128"/>
      <c r="X4272" s="178"/>
      <c r="AS4272" s="124" t="str">
        <f t="shared" si="467"/>
        <v/>
      </c>
    </row>
    <row r="4273" spans="14:45" ht="11.4" customHeight="1" x14ac:dyDescent="0.3">
      <c r="N4273" s="128"/>
      <c r="X4273" s="178"/>
      <c r="AS4273" s="124" t="str">
        <f t="shared" si="467"/>
        <v/>
      </c>
    </row>
    <row r="4274" spans="14:45" ht="11.4" customHeight="1" x14ac:dyDescent="0.3">
      <c r="N4274" s="128"/>
      <c r="X4274" s="178"/>
      <c r="AS4274" s="124" t="str">
        <f t="shared" si="467"/>
        <v/>
      </c>
    </row>
    <row r="4275" spans="14:45" ht="11.4" customHeight="1" x14ac:dyDescent="0.3">
      <c r="N4275" s="128"/>
      <c r="X4275" s="178"/>
      <c r="AS4275" s="124" t="str">
        <f t="shared" si="467"/>
        <v/>
      </c>
    </row>
    <row r="4276" spans="14:45" ht="11.4" customHeight="1" x14ac:dyDescent="0.3">
      <c r="N4276" s="128"/>
      <c r="X4276" s="178"/>
      <c r="AS4276" s="124" t="str">
        <f t="shared" si="467"/>
        <v/>
      </c>
    </row>
    <row r="4277" spans="14:45" ht="11.4" customHeight="1" x14ac:dyDescent="0.3">
      <c r="N4277" s="128"/>
      <c r="X4277" s="178"/>
      <c r="AS4277" s="124" t="str">
        <f t="shared" si="467"/>
        <v/>
      </c>
    </row>
    <row r="4278" spans="14:45" ht="11.4" customHeight="1" x14ac:dyDescent="0.3">
      <c r="N4278" s="128"/>
      <c r="X4278" s="178"/>
      <c r="AS4278" s="124" t="str">
        <f t="shared" si="467"/>
        <v/>
      </c>
    </row>
    <row r="4279" spans="14:45" ht="11.4" customHeight="1" x14ac:dyDescent="0.3">
      <c r="N4279" s="128"/>
      <c r="X4279" s="178"/>
      <c r="AS4279" s="124" t="str">
        <f t="shared" si="467"/>
        <v/>
      </c>
    </row>
    <row r="4280" spans="14:45" ht="11.4" customHeight="1" x14ac:dyDescent="0.3">
      <c r="N4280" s="128"/>
      <c r="X4280" s="178"/>
      <c r="AS4280" s="124" t="str">
        <f t="shared" si="467"/>
        <v/>
      </c>
    </row>
    <row r="4281" spans="14:45" ht="11.4" customHeight="1" x14ac:dyDescent="0.3">
      <c r="N4281" s="128"/>
      <c r="X4281" s="178"/>
      <c r="AS4281" s="124" t="str">
        <f t="shared" si="467"/>
        <v/>
      </c>
    </row>
    <row r="4282" spans="14:45" ht="11.4" customHeight="1" x14ac:dyDescent="0.3">
      <c r="N4282" s="128"/>
      <c r="X4282" s="178"/>
      <c r="AS4282" s="124" t="str">
        <f t="shared" si="467"/>
        <v/>
      </c>
    </row>
    <row r="4283" spans="14:45" ht="11.4" customHeight="1" x14ac:dyDescent="0.3">
      <c r="N4283" s="128"/>
      <c r="X4283" s="178"/>
      <c r="AS4283" s="124" t="str">
        <f t="shared" si="467"/>
        <v/>
      </c>
    </row>
    <row r="4284" spans="14:45" ht="11.4" customHeight="1" x14ac:dyDescent="0.3">
      <c r="N4284" s="128"/>
      <c r="X4284" s="178"/>
      <c r="AS4284" s="124" t="str">
        <f t="shared" si="467"/>
        <v/>
      </c>
    </row>
    <row r="4285" spans="14:45" ht="11.4" customHeight="1" x14ac:dyDescent="0.3">
      <c r="N4285" s="128"/>
      <c r="X4285" s="178"/>
      <c r="AS4285" s="124" t="str">
        <f t="shared" si="467"/>
        <v/>
      </c>
    </row>
    <row r="4286" spans="14:45" ht="11.4" customHeight="1" x14ac:dyDescent="0.3">
      <c r="N4286" s="128"/>
      <c r="X4286" s="178"/>
      <c r="AS4286" s="124" t="str">
        <f t="shared" si="467"/>
        <v/>
      </c>
    </row>
    <row r="4287" spans="14:45" ht="11.4" customHeight="1" x14ac:dyDescent="0.3">
      <c r="N4287" s="128"/>
      <c r="X4287" s="178"/>
      <c r="AS4287" s="124" t="str">
        <f t="shared" si="467"/>
        <v/>
      </c>
    </row>
    <row r="4288" spans="14:45" ht="11.4" customHeight="1" x14ac:dyDescent="0.3">
      <c r="N4288" s="128"/>
      <c r="X4288" s="178"/>
      <c r="AS4288" s="124" t="str">
        <f t="shared" si="467"/>
        <v/>
      </c>
    </row>
    <row r="4289" spans="14:45" ht="11.4" customHeight="1" x14ac:dyDescent="0.3">
      <c r="N4289" s="128"/>
      <c r="X4289" s="178"/>
      <c r="AS4289" s="124" t="str">
        <f t="shared" si="467"/>
        <v/>
      </c>
    </row>
    <row r="4290" spans="14:45" ht="11.4" customHeight="1" x14ac:dyDescent="0.3">
      <c r="N4290" s="128"/>
      <c r="X4290" s="178"/>
      <c r="AS4290" s="124" t="str">
        <f t="shared" si="467"/>
        <v/>
      </c>
    </row>
    <row r="4291" spans="14:45" ht="11.4" customHeight="1" x14ac:dyDescent="0.3">
      <c r="N4291" s="128"/>
      <c r="X4291" s="178"/>
      <c r="AS4291" s="124" t="str">
        <f t="shared" si="467"/>
        <v/>
      </c>
    </row>
    <row r="4292" spans="14:45" ht="11.4" customHeight="1" x14ac:dyDescent="0.3">
      <c r="N4292" s="128"/>
      <c r="X4292" s="178"/>
      <c r="AS4292" s="124" t="str">
        <f t="shared" si="467"/>
        <v/>
      </c>
    </row>
    <row r="4293" spans="14:45" ht="11.4" customHeight="1" x14ac:dyDescent="0.3">
      <c r="N4293" s="128"/>
      <c r="X4293" s="178"/>
      <c r="AS4293" s="124" t="str">
        <f t="shared" si="467"/>
        <v/>
      </c>
    </row>
    <row r="4294" spans="14:45" ht="11.4" customHeight="1" x14ac:dyDescent="0.3">
      <c r="N4294" s="128"/>
      <c r="X4294" s="178"/>
      <c r="AS4294" s="124" t="str">
        <f t="shared" ref="AS4294:AS4357" si="468">LEFT(V4294,3)</f>
        <v/>
      </c>
    </row>
    <row r="4295" spans="14:45" ht="11.4" customHeight="1" x14ac:dyDescent="0.3">
      <c r="N4295" s="128"/>
      <c r="X4295" s="178"/>
      <c r="AS4295" s="124" t="str">
        <f t="shared" si="468"/>
        <v/>
      </c>
    </row>
    <row r="4296" spans="14:45" ht="11.4" customHeight="1" x14ac:dyDescent="0.3">
      <c r="N4296" s="128"/>
      <c r="X4296" s="178"/>
      <c r="AS4296" s="124" t="str">
        <f t="shared" si="468"/>
        <v/>
      </c>
    </row>
    <row r="4297" spans="14:45" ht="11.4" customHeight="1" x14ac:dyDescent="0.3">
      <c r="N4297" s="128"/>
      <c r="X4297" s="178"/>
      <c r="AS4297" s="124" t="str">
        <f t="shared" si="468"/>
        <v/>
      </c>
    </row>
    <row r="4298" spans="14:45" ht="11.4" customHeight="1" x14ac:dyDescent="0.3">
      <c r="N4298" s="128"/>
      <c r="X4298" s="178"/>
      <c r="AS4298" s="124" t="str">
        <f t="shared" si="468"/>
        <v/>
      </c>
    </row>
    <row r="4299" spans="14:45" ht="11.4" customHeight="1" x14ac:dyDescent="0.3">
      <c r="N4299" s="128"/>
      <c r="X4299" s="178"/>
      <c r="AS4299" s="124" t="str">
        <f t="shared" si="468"/>
        <v/>
      </c>
    </row>
    <row r="4300" spans="14:45" ht="11.4" customHeight="1" x14ac:dyDescent="0.3">
      <c r="N4300" s="128"/>
      <c r="X4300" s="178"/>
      <c r="AS4300" s="124" t="str">
        <f t="shared" si="468"/>
        <v/>
      </c>
    </row>
    <row r="4301" spans="14:45" ht="11.4" customHeight="1" x14ac:dyDescent="0.3">
      <c r="N4301" s="128"/>
      <c r="X4301" s="178"/>
      <c r="AS4301" s="124" t="str">
        <f t="shared" si="468"/>
        <v/>
      </c>
    </row>
    <row r="4302" spans="14:45" ht="11.4" customHeight="1" x14ac:dyDescent="0.3">
      <c r="N4302" s="128"/>
      <c r="X4302" s="178"/>
      <c r="AS4302" s="124" t="str">
        <f t="shared" si="468"/>
        <v/>
      </c>
    </row>
    <row r="4303" spans="14:45" ht="11.4" customHeight="1" x14ac:dyDescent="0.3">
      <c r="N4303" s="128"/>
      <c r="X4303" s="178"/>
      <c r="AS4303" s="124" t="str">
        <f t="shared" si="468"/>
        <v/>
      </c>
    </row>
    <row r="4304" spans="14:45" ht="11.4" customHeight="1" x14ac:dyDescent="0.3">
      <c r="N4304" s="128"/>
      <c r="X4304" s="178"/>
      <c r="AS4304" s="124" t="str">
        <f t="shared" si="468"/>
        <v/>
      </c>
    </row>
    <row r="4305" spans="14:45" ht="11.4" customHeight="1" x14ac:dyDescent="0.3">
      <c r="N4305" s="128"/>
      <c r="X4305" s="178"/>
      <c r="AS4305" s="124" t="str">
        <f t="shared" si="468"/>
        <v/>
      </c>
    </row>
    <row r="4306" spans="14:45" ht="11.4" customHeight="1" x14ac:dyDescent="0.3">
      <c r="N4306" s="128"/>
      <c r="X4306" s="178"/>
      <c r="AS4306" s="124" t="str">
        <f t="shared" si="468"/>
        <v/>
      </c>
    </row>
    <row r="4307" spans="14:45" ht="11.4" customHeight="1" x14ac:dyDescent="0.3">
      <c r="N4307" s="128"/>
      <c r="X4307" s="178"/>
      <c r="AS4307" s="124" t="str">
        <f t="shared" si="468"/>
        <v/>
      </c>
    </row>
    <row r="4308" spans="14:45" ht="11.4" customHeight="1" x14ac:dyDescent="0.3">
      <c r="N4308" s="128"/>
      <c r="X4308" s="178"/>
      <c r="AS4308" s="124" t="str">
        <f t="shared" si="468"/>
        <v/>
      </c>
    </row>
    <row r="4309" spans="14:45" ht="11.4" customHeight="1" x14ac:dyDescent="0.3">
      <c r="N4309" s="128"/>
      <c r="X4309" s="178"/>
      <c r="AS4309" s="124" t="str">
        <f t="shared" si="468"/>
        <v/>
      </c>
    </row>
    <row r="4310" spans="14:45" ht="11.4" customHeight="1" x14ac:dyDescent="0.3">
      <c r="N4310" s="128"/>
      <c r="X4310" s="178"/>
      <c r="AS4310" s="124" t="str">
        <f t="shared" si="468"/>
        <v/>
      </c>
    </row>
    <row r="4311" spans="14:45" ht="11.4" customHeight="1" x14ac:dyDescent="0.3">
      <c r="N4311" s="128"/>
      <c r="X4311" s="178"/>
      <c r="AS4311" s="124" t="str">
        <f t="shared" si="468"/>
        <v/>
      </c>
    </row>
    <row r="4312" spans="14:45" ht="11.4" customHeight="1" x14ac:dyDescent="0.3">
      <c r="N4312" s="128"/>
      <c r="X4312" s="178"/>
      <c r="AS4312" s="124" t="str">
        <f t="shared" si="468"/>
        <v/>
      </c>
    </row>
    <row r="4313" spans="14:45" ht="11.4" customHeight="1" x14ac:dyDescent="0.3">
      <c r="N4313" s="128"/>
      <c r="X4313" s="178"/>
      <c r="AS4313" s="124" t="str">
        <f t="shared" si="468"/>
        <v/>
      </c>
    </row>
    <row r="4314" spans="14:45" ht="11.4" customHeight="1" x14ac:dyDescent="0.3">
      <c r="N4314" s="128"/>
      <c r="X4314" s="178"/>
      <c r="AS4314" s="124" t="str">
        <f t="shared" si="468"/>
        <v/>
      </c>
    </row>
    <row r="4315" spans="14:45" ht="11.4" customHeight="1" x14ac:dyDescent="0.3">
      <c r="N4315" s="128"/>
      <c r="X4315" s="178"/>
      <c r="AS4315" s="124" t="str">
        <f t="shared" si="468"/>
        <v/>
      </c>
    </row>
    <row r="4316" spans="14:45" ht="11.4" customHeight="1" x14ac:dyDescent="0.3">
      <c r="N4316" s="128"/>
      <c r="X4316" s="178"/>
      <c r="AS4316" s="124" t="str">
        <f t="shared" si="468"/>
        <v/>
      </c>
    </row>
    <row r="4317" spans="14:45" ht="11.4" customHeight="1" x14ac:dyDescent="0.3">
      <c r="N4317" s="128"/>
      <c r="X4317" s="178"/>
      <c r="AS4317" s="124" t="str">
        <f t="shared" si="468"/>
        <v/>
      </c>
    </row>
    <row r="4318" spans="14:45" ht="11.4" customHeight="1" x14ac:dyDescent="0.3">
      <c r="N4318" s="128"/>
      <c r="X4318" s="178"/>
      <c r="AS4318" s="124" t="str">
        <f t="shared" si="468"/>
        <v/>
      </c>
    </row>
    <row r="4319" spans="14:45" ht="11.4" customHeight="1" x14ac:dyDescent="0.3">
      <c r="N4319" s="128"/>
      <c r="X4319" s="178"/>
      <c r="AS4319" s="124" t="str">
        <f t="shared" si="468"/>
        <v/>
      </c>
    </row>
    <row r="4320" spans="14:45" ht="11.4" customHeight="1" x14ac:dyDescent="0.3">
      <c r="N4320" s="128"/>
      <c r="X4320" s="178"/>
      <c r="AS4320" s="124" t="str">
        <f t="shared" si="468"/>
        <v/>
      </c>
    </row>
    <row r="4321" spans="14:45" ht="11.4" customHeight="1" x14ac:dyDescent="0.3">
      <c r="N4321" s="128"/>
      <c r="X4321" s="178"/>
      <c r="AS4321" s="124" t="str">
        <f t="shared" si="468"/>
        <v/>
      </c>
    </row>
    <row r="4322" spans="14:45" ht="11.4" customHeight="1" x14ac:dyDescent="0.3">
      <c r="N4322" s="128"/>
      <c r="X4322" s="178"/>
      <c r="AS4322" s="124" t="str">
        <f t="shared" si="468"/>
        <v/>
      </c>
    </row>
    <row r="4323" spans="14:45" ht="11.4" customHeight="1" x14ac:dyDescent="0.3">
      <c r="N4323" s="128"/>
      <c r="X4323" s="178"/>
      <c r="AS4323" s="124" t="str">
        <f t="shared" si="468"/>
        <v/>
      </c>
    </row>
    <row r="4324" spans="14:45" ht="11.4" customHeight="1" x14ac:dyDescent="0.3">
      <c r="N4324" s="128"/>
      <c r="X4324" s="178"/>
      <c r="AS4324" s="124" t="str">
        <f t="shared" si="468"/>
        <v/>
      </c>
    </row>
    <row r="4325" spans="14:45" ht="11.4" customHeight="1" x14ac:dyDescent="0.3">
      <c r="N4325" s="128"/>
      <c r="X4325" s="178"/>
      <c r="AS4325" s="124" t="str">
        <f t="shared" si="468"/>
        <v/>
      </c>
    </row>
    <row r="4326" spans="14:45" ht="11.4" customHeight="1" x14ac:dyDescent="0.3">
      <c r="N4326" s="128"/>
      <c r="X4326" s="178"/>
      <c r="AS4326" s="124" t="str">
        <f t="shared" si="468"/>
        <v/>
      </c>
    </row>
    <row r="4327" spans="14:45" ht="11.4" customHeight="1" x14ac:dyDescent="0.3">
      <c r="N4327" s="128"/>
      <c r="X4327" s="178"/>
      <c r="AS4327" s="124" t="str">
        <f t="shared" si="468"/>
        <v/>
      </c>
    </row>
    <row r="4328" spans="14:45" ht="11.4" customHeight="1" x14ac:dyDescent="0.3">
      <c r="N4328" s="128"/>
      <c r="X4328" s="178"/>
      <c r="AS4328" s="124" t="str">
        <f t="shared" si="468"/>
        <v/>
      </c>
    </row>
    <row r="4329" spans="14:45" ht="11.4" customHeight="1" x14ac:dyDescent="0.3">
      <c r="N4329" s="128"/>
      <c r="X4329" s="178"/>
      <c r="AS4329" s="124" t="str">
        <f t="shared" si="468"/>
        <v/>
      </c>
    </row>
    <row r="4330" spans="14:45" ht="11.4" customHeight="1" x14ac:dyDescent="0.3">
      <c r="N4330" s="128"/>
      <c r="X4330" s="178"/>
      <c r="AS4330" s="124" t="str">
        <f t="shared" si="468"/>
        <v/>
      </c>
    </row>
    <row r="4331" spans="14:45" ht="11.4" customHeight="1" x14ac:dyDescent="0.3">
      <c r="N4331" s="128"/>
      <c r="X4331" s="178"/>
      <c r="AS4331" s="124" t="str">
        <f t="shared" si="468"/>
        <v/>
      </c>
    </row>
    <row r="4332" spans="14:45" ht="11.4" customHeight="1" x14ac:dyDescent="0.3">
      <c r="N4332" s="128"/>
      <c r="X4332" s="178"/>
      <c r="AS4332" s="124" t="str">
        <f t="shared" si="468"/>
        <v/>
      </c>
    </row>
    <row r="4333" spans="14:45" ht="11.4" customHeight="1" x14ac:dyDescent="0.3">
      <c r="N4333" s="128"/>
      <c r="X4333" s="178"/>
      <c r="AS4333" s="124" t="str">
        <f t="shared" si="468"/>
        <v/>
      </c>
    </row>
    <row r="4334" spans="14:45" ht="11.4" customHeight="1" x14ac:dyDescent="0.3">
      <c r="N4334" s="128"/>
      <c r="X4334" s="178"/>
      <c r="AS4334" s="124" t="str">
        <f t="shared" si="468"/>
        <v/>
      </c>
    </row>
    <row r="4335" spans="14:45" ht="11.4" customHeight="1" x14ac:dyDescent="0.3">
      <c r="N4335" s="128"/>
      <c r="X4335" s="178"/>
      <c r="AS4335" s="124" t="str">
        <f t="shared" si="468"/>
        <v/>
      </c>
    </row>
    <row r="4336" spans="14:45" ht="11.4" customHeight="1" x14ac:dyDescent="0.3">
      <c r="N4336" s="128"/>
      <c r="X4336" s="178"/>
      <c r="AS4336" s="124" t="str">
        <f t="shared" si="468"/>
        <v/>
      </c>
    </row>
    <row r="4337" spans="14:45" ht="11.4" customHeight="1" x14ac:dyDescent="0.3">
      <c r="N4337" s="128"/>
      <c r="X4337" s="178"/>
      <c r="AS4337" s="124" t="str">
        <f t="shared" si="468"/>
        <v/>
      </c>
    </row>
    <row r="4338" spans="14:45" ht="11.4" customHeight="1" x14ac:dyDescent="0.3">
      <c r="N4338" s="128"/>
      <c r="X4338" s="178"/>
      <c r="AS4338" s="124" t="str">
        <f t="shared" si="468"/>
        <v/>
      </c>
    </row>
    <row r="4339" spans="14:45" ht="11.4" customHeight="1" x14ac:dyDescent="0.3">
      <c r="N4339" s="128"/>
      <c r="X4339" s="178"/>
      <c r="AS4339" s="124" t="str">
        <f t="shared" si="468"/>
        <v/>
      </c>
    </row>
    <row r="4340" spans="14:45" ht="11.4" customHeight="1" x14ac:dyDescent="0.3">
      <c r="N4340" s="128"/>
      <c r="X4340" s="178"/>
      <c r="AS4340" s="124" t="str">
        <f t="shared" si="468"/>
        <v/>
      </c>
    </row>
    <row r="4341" spans="14:45" ht="11.4" customHeight="1" x14ac:dyDescent="0.3">
      <c r="N4341" s="128"/>
      <c r="X4341" s="178"/>
      <c r="AS4341" s="124" t="str">
        <f t="shared" si="468"/>
        <v/>
      </c>
    </row>
    <row r="4342" spans="14:45" ht="11.4" customHeight="1" x14ac:dyDescent="0.3">
      <c r="N4342" s="128"/>
      <c r="X4342" s="178"/>
      <c r="AS4342" s="124" t="str">
        <f t="shared" si="468"/>
        <v/>
      </c>
    </row>
    <row r="4343" spans="14:45" ht="11.4" customHeight="1" x14ac:dyDescent="0.3">
      <c r="N4343" s="128"/>
      <c r="X4343" s="178"/>
      <c r="AS4343" s="124" t="str">
        <f t="shared" si="468"/>
        <v/>
      </c>
    </row>
    <row r="4344" spans="14:45" ht="11.4" customHeight="1" x14ac:dyDescent="0.3">
      <c r="N4344" s="128"/>
      <c r="X4344" s="178"/>
      <c r="AS4344" s="124" t="str">
        <f t="shared" si="468"/>
        <v/>
      </c>
    </row>
    <row r="4345" spans="14:45" ht="11.4" customHeight="1" x14ac:dyDescent="0.3">
      <c r="N4345" s="128"/>
      <c r="X4345" s="178"/>
      <c r="AS4345" s="124" t="str">
        <f t="shared" si="468"/>
        <v/>
      </c>
    </row>
    <row r="4346" spans="14:45" ht="11.4" customHeight="1" x14ac:dyDescent="0.3">
      <c r="N4346" s="128"/>
      <c r="X4346" s="178"/>
      <c r="AS4346" s="124" t="str">
        <f t="shared" si="468"/>
        <v/>
      </c>
    </row>
    <row r="4347" spans="14:45" ht="11.4" customHeight="1" x14ac:dyDescent="0.3">
      <c r="N4347" s="128"/>
      <c r="X4347" s="178"/>
      <c r="AS4347" s="124" t="str">
        <f t="shared" si="468"/>
        <v/>
      </c>
    </row>
    <row r="4348" spans="14:45" ht="11.4" customHeight="1" x14ac:dyDescent="0.3">
      <c r="N4348" s="128"/>
      <c r="X4348" s="178"/>
      <c r="AS4348" s="124" t="str">
        <f t="shared" si="468"/>
        <v/>
      </c>
    </row>
    <row r="4349" spans="14:45" ht="11.4" customHeight="1" x14ac:dyDescent="0.3">
      <c r="N4349" s="128"/>
      <c r="X4349" s="178"/>
      <c r="AS4349" s="124" t="str">
        <f t="shared" si="468"/>
        <v/>
      </c>
    </row>
    <row r="4350" spans="14:45" ht="11.4" customHeight="1" x14ac:dyDescent="0.3">
      <c r="N4350" s="128"/>
      <c r="X4350" s="178"/>
      <c r="AS4350" s="124" t="str">
        <f t="shared" si="468"/>
        <v/>
      </c>
    </row>
    <row r="4351" spans="14:45" ht="11.4" customHeight="1" x14ac:dyDescent="0.3">
      <c r="N4351" s="128"/>
      <c r="X4351" s="178"/>
      <c r="AS4351" s="124" t="str">
        <f t="shared" si="468"/>
        <v/>
      </c>
    </row>
    <row r="4352" spans="14:45" ht="11.4" customHeight="1" x14ac:dyDescent="0.3">
      <c r="N4352" s="128"/>
      <c r="X4352" s="178"/>
      <c r="AS4352" s="124" t="str">
        <f t="shared" si="468"/>
        <v/>
      </c>
    </row>
    <row r="4353" spans="14:45" ht="11.4" customHeight="1" x14ac:dyDescent="0.3">
      <c r="N4353" s="128"/>
      <c r="X4353" s="178"/>
      <c r="AS4353" s="124" t="str">
        <f t="shared" si="468"/>
        <v/>
      </c>
    </row>
    <row r="4354" spans="14:45" ht="11.4" customHeight="1" x14ac:dyDescent="0.3">
      <c r="N4354" s="128"/>
      <c r="X4354" s="178"/>
      <c r="AS4354" s="124" t="str">
        <f t="shared" si="468"/>
        <v/>
      </c>
    </row>
    <row r="4355" spans="14:45" ht="11.4" customHeight="1" x14ac:dyDescent="0.3">
      <c r="N4355" s="128"/>
      <c r="X4355" s="178"/>
      <c r="AS4355" s="124" t="str">
        <f t="shared" si="468"/>
        <v/>
      </c>
    </row>
    <row r="4356" spans="14:45" ht="11.4" customHeight="1" x14ac:dyDescent="0.3">
      <c r="N4356" s="128"/>
      <c r="X4356" s="178"/>
      <c r="AS4356" s="124" t="str">
        <f t="shared" si="468"/>
        <v/>
      </c>
    </row>
    <row r="4357" spans="14:45" ht="11.4" customHeight="1" x14ac:dyDescent="0.3">
      <c r="N4357" s="128"/>
      <c r="X4357" s="178"/>
      <c r="AS4357" s="124" t="str">
        <f t="shared" si="468"/>
        <v/>
      </c>
    </row>
    <row r="4358" spans="14:45" ht="11.4" customHeight="1" x14ac:dyDescent="0.3">
      <c r="N4358" s="128"/>
      <c r="X4358" s="178"/>
      <c r="AS4358" s="124" t="str">
        <f t="shared" ref="AS4358:AS4421" si="469">LEFT(V4358,3)</f>
        <v/>
      </c>
    </row>
    <row r="4359" spans="14:45" ht="11.4" customHeight="1" x14ac:dyDescent="0.3">
      <c r="N4359" s="128"/>
      <c r="X4359" s="178"/>
      <c r="AS4359" s="124" t="str">
        <f t="shared" si="469"/>
        <v/>
      </c>
    </row>
    <row r="4360" spans="14:45" ht="11.4" customHeight="1" x14ac:dyDescent="0.3">
      <c r="N4360" s="128"/>
      <c r="X4360" s="178"/>
      <c r="AS4360" s="124" t="str">
        <f t="shared" si="469"/>
        <v/>
      </c>
    </row>
    <row r="4361" spans="14:45" ht="11.4" customHeight="1" x14ac:dyDescent="0.3">
      <c r="N4361" s="128"/>
      <c r="X4361" s="178"/>
      <c r="AS4361" s="124" t="str">
        <f t="shared" si="469"/>
        <v/>
      </c>
    </row>
    <row r="4362" spans="14:45" ht="11.4" customHeight="1" x14ac:dyDescent="0.3">
      <c r="N4362" s="128"/>
      <c r="X4362" s="178"/>
      <c r="AS4362" s="124" t="str">
        <f t="shared" si="469"/>
        <v/>
      </c>
    </row>
    <row r="4363" spans="14:45" ht="11.4" customHeight="1" x14ac:dyDescent="0.3">
      <c r="N4363" s="128"/>
      <c r="X4363" s="178"/>
      <c r="AS4363" s="124" t="str">
        <f t="shared" si="469"/>
        <v/>
      </c>
    </row>
    <row r="4364" spans="14:45" ht="11.4" customHeight="1" x14ac:dyDescent="0.3">
      <c r="N4364" s="128"/>
      <c r="X4364" s="178"/>
      <c r="AS4364" s="124" t="str">
        <f t="shared" si="469"/>
        <v/>
      </c>
    </row>
    <row r="4365" spans="14:45" ht="11.4" customHeight="1" x14ac:dyDescent="0.3">
      <c r="N4365" s="128"/>
      <c r="X4365" s="178"/>
      <c r="AS4365" s="124" t="str">
        <f t="shared" si="469"/>
        <v/>
      </c>
    </row>
    <row r="4366" spans="14:45" ht="11.4" customHeight="1" x14ac:dyDescent="0.3">
      <c r="N4366" s="128"/>
      <c r="X4366" s="178"/>
      <c r="AS4366" s="124" t="str">
        <f t="shared" si="469"/>
        <v/>
      </c>
    </row>
    <row r="4367" spans="14:45" ht="11.4" customHeight="1" x14ac:dyDescent="0.3">
      <c r="N4367" s="128"/>
      <c r="X4367" s="178"/>
      <c r="AS4367" s="124" t="str">
        <f t="shared" si="469"/>
        <v/>
      </c>
    </row>
    <row r="4368" spans="14:45" ht="11.4" customHeight="1" x14ac:dyDescent="0.3">
      <c r="N4368" s="128"/>
      <c r="X4368" s="178"/>
      <c r="AS4368" s="124" t="str">
        <f t="shared" si="469"/>
        <v/>
      </c>
    </row>
    <row r="4369" spans="14:45" ht="11.4" customHeight="1" x14ac:dyDescent="0.3">
      <c r="N4369" s="128"/>
      <c r="X4369" s="178"/>
      <c r="AS4369" s="124" t="str">
        <f t="shared" si="469"/>
        <v/>
      </c>
    </row>
    <row r="4370" spans="14:45" ht="11.4" customHeight="1" x14ac:dyDescent="0.3">
      <c r="N4370" s="128"/>
      <c r="X4370" s="178"/>
      <c r="AS4370" s="124" t="str">
        <f t="shared" si="469"/>
        <v/>
      </c>
    </row>
    <row r="4371" spans="14:45" ht="11.4" customHeight="1" x14ac:dyDescent="0.3">
      <c r="N4371" s="128"/>
      <c r="X4371" s="178"/>
      <c r="AS4371" s="124" t="str">
        <f t="shared" si="469"/>
        <v/>
      </c>
    </row>
    <row r="4372" spans="14:45" ht="11.4" customHeight="1" x14ac:dyDescent="0.3">
      <c r="N4372" s="128"/>
      <c r="X4372" s="178"/>
      <c r="AS4372" s="124" t="str">
        <f t="shared" si="469"/>
        <v/>
      </c>
    </row>
    <row r="4373" spans="14:45" ht="11.4" customHeight="1" x14ac:dyDescent="0.3">
      <c r="N4373" s="128"/>
      <c r="X4373" s="178"/>
      <c r="AS4373" s="124" t="str">
        <f t="shared" si="469"/>
        <v/>
      </c>
    </row>
    <row r="4374" spans="14:45" ht="11.4" customHeight="1" x14ac:dyDescent="0.3">
      <c r="N4374" s="128"/>
      <c r="X4374" s="178"/>
      <c r="AS4374" s="124" t="str">
        <f t="shared" si="469"/>
        <v/>
      </c>
    </row>
    <row r="4375" spans="14:45" ht="11.4" customHeight="1" x14ac:dyDescent="0.3">
      <c r="N4375" s="128"/>
      <c r="X4375" s="178"/>
      <c r="AS4375" s="124" t="str">
        <f t="shared" si="469"/>
        <v/>
      </c>
    </row>
    <row r="4376" spans="14:45" ht="11.4" customHeight="1" x14ac:dyDescent="0.3">
      <c r="N4376" s="128"/>
      <c r="X4376" s="178"/>
      <c r="AS4376" s="124" t="str">
        <f t="shared" si="469"/>
        <v/>
      </c>
    </row>
    <row r="4377" spans="14:45" ht="11.4" customHeight="1" x14ac:dyDescent="0.3">
      <c r="N4377" s="128"/>
      <c r="X4377" s="178"/>
      <c r="AS4377" s="124" t="str">
        <f t="shared" si="469"/>
        <v/>
      </c>
    </row>
    <row r="4378" spans="14:45" ht="11.4" customHeight="1" x14ac:dyDescent="0.3">
      <c r="N4378" s="128"/>
      <c r="X4378" s="178"/>
      <c r="AS4378" s="124" t="str">
        <f t="shared" si="469"/>
        <v/>
      </c>
    </row>
    <row r="4379" spans="14:45" ht="11.4" customHeight="1" x14ac:dyDescent="0.3">
      <c r="N4379" s="128"/>
      <c r="X4379" s="178"/>
      <c r="AS4379" s="124" t="str">
        <f t="shared" si="469"/>
        <v/>
      </c>
    </row>
    <row r="4380" spans="14:45" ht="11.4" customHeight="1" x14ac:dyDescent="0.3">
      <c r="N4380" s="128"/>
      <c r="X4380" s="178"/>
      <c r="AS4380" s="124" t="str">
        <f t="shared" si="469"/>
        <v/>
      </c>
    </row>
    <row r="4381" spans="14:45" ht="11.4" customHeight="1" x14ac:dyDescent="0.3">
      <c r="N4381" s="128"/>
      <c r="X4381" s="178"/>
      <c r="AS4381" s="124" t="str">
        <f t="shared" si="469"/>
        <v/>
      </c>
    </row>
    <row r="4382" spans="14:45" ht="11.4" customHeight="1" x14ac:dyDescent="0.3">
      <c r="N4382" s="128"/>
      <c r="X4382" s="178"/>
      <c r="AS4382" s="124" t="str">
        <f t="shared" si="469"/>
        <v/>
      </c>
    </row>
    <row r="4383" spans="14:45" ht="11.4" customHeight="1" x14ac:dyDescent="0.3">
      <c r="N4383" s="128"/>
      <c r="X4383" s="178"/>
      <c r="AS4383" s="124" t="str">
        <f t="shared" si="469"/>
        <v/>
      </c>
    </row>
    <row r="4384" spans="14:45" ht="11.4" customHeight="1" x14ac:dyDescent="0.3">
      <c r="N4384" s="128"/>
      <c r="X4384" s="178"/>
      <c r="AS4384" s="124" t="str">
        <f t="shared" si="469"/>
        <v/>
      </c>
    </row>
    <row r="4385" spans="14:45" ht="11.4" customHeight="1" x14ac:dyDescent="0.3">
      <c r="N4385" s="128"/>
      <c r="X4385" s="178"/>
      <c r="AS4385" s="124" t="str">
        <f t="shared" si="469"/>
        <v/>
      </c>
    </row>
    <row r="4386" spans="14:45" ht="11.4" customHeight="1" x14ac:dyDescent="0.3">
      <c r="N4386" s="128"/>
      <c r="X4386" s="178"/>
      <c r="AS4386" s="124" t="str">
        <f t="shared" si="469"/>
        <v/>
      </c>
    </row>
    <row r="4387" spans="14:45" ht="11.4" customHeight="1" x14ac:dyDescent="0.3">
      <c r="N4387" s="128"/>
      <c r="X4387" s="178"/>
      <c r="AS4387" s="124" t="str">
        <f t="shared" si="469"/>
        <v/>
      </c>
    </row>
    <row r="4388" spans="14:45" ht="11.4" customHeight="1" x14ac:dyDescent="0.3">
      <c r="N4388" s="128"/>
      <c r="X4388" s="178"/>
      <c r="AS4388" s="124" t="str">
        <f t="shared" si="469"/>
        <v/>
      </c>
    </row>
    <row r="4389" spans="14:45" ht="11.4" customHeight="1" x14ac:dyDescent="0.3">
      <c r="N4389" s="128"/>
      <c r="X4389" s="178"/>
      <c r="AS4389" s="124" t="str">
        <f t="shared" si="469"/>
        <v/>
      </c>
    </row>
    <row r="4390" spans="14:45" ht="11.4" customHeight="1" x14ac:dyDescent="0.3">
      <c r="N4390" s="128"/>
      <c r="X4390" s="178"/>
      <c r="AS4390" s="124" t="str">
        <f t="shared" si="469"/>
        <v/>
      </c>
    </row>
    <row r="4391" spans="14:45" ht="11.4" customHeight="1" x14ac:dyDescent="0.3">
      <c r="N4391" s="128"/>
      <c r="X4391" s="178"/>
      <c r="AS4391" s="124" t="str">
        <f t="shared" si="469"/>
        <v/>
      </c>
    </row>
    <row r="4392" spans="14:45" ht="11.4" customHeight="1" x14ac:dyDescent="0.3">
      <c r="N4392" s="128"/>
      <c r="X4392" s="178"/>
      <c r="AS4392" s="124" t="str">
        <f t="shared" si="469"/>
        <v/>
      </c>
    </row>
    <row r="4393" spans="14:45" ht="11.4" customHeight="1" x14ac:dyDescent="0.3">
      <c r="N4393" s="128"/>
      <c r="X4393" s="178"/>
      <c r="AS4393" s="124" t="str">
        <f t="shared" si="469"/>
        <v/>
      </c>
    </row>
    <row r="4394" spans="14:45" ht="11.4" customHeight="1" x14ac:dyDescent="0.3">
      <c r="N4394" s="128"/>
      <c r="X4394" s="178"/>
      <c r="AS4394" s="124" t="str">
        <f t="shared" si="469"/>
        <v/>
      </c>
    </row>
    <row r="4395" spans="14:45" ht="11.4" customHeight="1" x14ac:dyDescent="0.3">
      <c r="N4395" s="128"/>
      <c r="X4395" s="178"/>
      <c r="AS4395" s="124" t="str">
        <f t="shared" si="469"/>
        <v/>
      </c>
    </row>
    <row r="4396" spans="14:45" ht="11.4" customHeight="1" x14ac:dyDescent="0.3">
      <c r="N4396" s="128"/>
      <c r="X4396" s="178"/>
      <c r="AS4396" s="124" t="str">
        <f t="shared" si="469"/>
        <v/>
      </c>
    </row>
    <row r="4397" spans="14:45" ht="11.4" customHeight="1" x14ac:dyDescent="0.3">
      <c r="N4397" s="128"/>
      <c r="X4397" s="178"/>
      <c r="AS4397" s="124" t="str">
        <f t="shared" si="469"/>
        <v/>
      </c>
    </row>
    <row r="4398" spans="14:45" ht="11.4" customHeight="1" x14ac:dyDescent="0.3">
      <c r="N4398" s="128"/>
      <c r="X4398" s="178"/>
      <c r="AS4398" s="124" t="str">
        <f t="shared" si="469"/>
        <v/>
      </c>
    </row>
    <row r="4399" spans="14:45" ht="11.4" customHeight="1" x14ac:dyDescent="0.3">
      <c r="N4399" s="128"/>
      <c r="X4399" s="178"/>
      <c r="AS4399" s="124" t="str">
        <f t="shared" si="469"/>
        <v/>
      </c>
    </row>
    <row r="4400" spans="14:45" ht="11.4" customHeight="1" x14ac:dyDescent="0.3">
      <c r="N4400" s="128"/>
      <c r="X4400" s="178"/>
      <c r="AS4400" s="124" t="str">
        <f t="shared" si="469"/>
        <v/>
      </c>
    </row>
    <row r="4401" spans="14:45" ht="11.4" customHeight="1" x14ac:dyDescent="0.3">
      <c r="N4401" s="128"/>
      <c r="X4401" s="178"/>
      <c r="AS4401" s="124" t="str">
        <f t="shared" si="469"/>
        <v/>
      </c>
    </row>
    <row r="4402" spans="14:45" ht="11.4" customHeight="1" x14ac:dyDescent="0.3">
      <c r="N4402" s="128"/>
      <c r="X4402" s="178"/>
      <c r="AS4402" s="124" t="str">
        <f t="shared" si="469"/>
        <v/>
      </c>
    </row>
    <row r="4403" spans="14:45" ht="11.4" customHeight="1" x14ac:dyDescent="0.3">
      <c r="N4403" s="128"/>
      <c r="X4403" s="178"/>
      <c r="AS4403" s="124" t="str">
        <f t="shared" si="469"/>
        <v/>
      </c>
    </row>
    <row r="4404" spans="14:45" ht="11.4" customHeight="1" x14ac:dyDescent="0.3">
      <c r="N4404" s="128"/>
      <c r="X4404" s="178"/>
      <c r="AS4404" s="124" t="str">
        <f t="shared" si="469"/>
        <v/>
      </c>
    </row>
    <row r="4405" spans="14:45" ht="11.4" customHeight="1" x14ac:dyDescent="0.3">
      <c r="N4405" s="128"/>
      <c r="X4405" s="178"/>
      <c r="AS4405" s="124" t="str">
        <f t="shared" si="469"/>
        <v/>
      </c>
    </row>
    <row r="4406" spans="14:45" ht="11.4" customHeight="1" x14ac:dyDescent="0.3">
      <c r="N4406" s="128"/>
      <c r="X4406" s="178"/>
      <c r="AS4406" s="124" t="str">
        <f t="shared" si="469"/>
        <v/>
      </c>
    </row>
    <row r="4407" spans="14:45" ht="11.4" customHeight="1" x14ac:dyDescent="0.3">
      <c r="N4407" s="128"/>
      <c r="X4407" s="178"/>
      <c r="AS4407" s="124" t="str">
        <f t="shared" si="469"/>
        <v/>
      </c>
    </row>
    <row r="4408" spans="14:45" ht="11.4" customHeight="1" x14ac:dyDescent="0.3">
      <c r="N4408" s="128"/>
      <c r="X4408" s="178"/>
      <c r="AS4408" s="124" t="str">
        <f t="shared" si="469"/>
        <v/>
      </c>
    </row>
    <row r="4409" spans="14:45" ht="11.4" customHeight="1" x14ac:dyDescent="0.3">
      <c r="N4409" s="128"/>
      <c r="X4409" s="178"/>
      <c r="AS4409" s="124" t="str">
        <f t="shared" si="469"/>
        <v/>
      </c>
    </row>
    <row r="4410" spans="14:45" ht="11.4" customHeight="1" x14ac:dyDescent="0.3">
      <c r="N4410" s="128"/>
      <c r="X4410" s="178"/>
      <c r="AS4410" s="124" t="str">
        <f t="shared" si="469"/>
        <v/>
      </c>
    </row>
    <row r="4411" spans="14:45" ht="11.4" customHeight="1" x14ac:dyDescent="0.3">
      <c r="N4411" s="128"/>
      <c r="X4411" s="178"/>
      <c r="AS4411" s="124" t="str">
        <f t="shared" si="469"/>
        <v/>
      </c>
    </row>
    <row r="4412" spans="14:45" ht="11.4" customHeight="1" x14ac:dyDescent="0.3">
      <c r="N4412" s="128"/>
      <c r="X4412" s="178"/>
      <c r="AS4412" s="124" t="str">
        <f t="shared" si="469"/>
        <v/>
      </c>
    </row>
    <row r="4413" spans="14:45" ht="11.4" customHeight="1" x14ac:dyDescent="0.3">
      <c r="N4413" s="128"/>
      <c r="X4413" s="178"/>
      <c r="AS4413" s="124" t="str">
        <f t="shared" si="469"/>
        <v/>
      </c>
    </row>
    <row r="4414" spans="14:45" ht="11.4" customHeight="1" x14ac:dyDescent="0.3">
      <c r="N4414" s="128"/>
      <c r="X4414" s="178"/>
      <c r="AS4414" s="124" t="str">
        <f t="shared" si="469"/>
        <v/>
      </c>
    </row>
    <row r="4415" spans="14:45" ht="11.4" customHeight="1" x14ac:dyDescent="0.3">
      <c r="N4415" s="128"/>
      <c r="X4415" s="178"/>
      <c r="AS4415" s="124" t="str">
        <f t="shared" si="469"/>
        <v/>
      </c>
    </row>
    <row r="4416" spans="14:45" ht="11.4" customHeight="1" x14ac:dyDescent="0.3">
      <c r="N4416" s="128"/>
      <c r="X4416" s="178"/>
      <c r="AS4416" s="124" t="str">
        <f t="shared" si="469"/>
        <v/>
      </c>
    </row>
    <row r="4417" spans="14:45" ht="11.4" customHeight="1" x14ac:dyDescent="0.3">
      <c r="N4417" s="128"/>
      <c r="X4417" s="178"/>
      <c r="AS4417" s="124" t="str">
        <f t="shared" si="469"/>
        <v/>
      </c>
    </row>
    <row r="4418" spans="14:45" ht="11.4" customHeight="1" x14ac:dyDescent="0.3">
      <c r="N4418" s="128"/>
      <c r="X4418" s="178"/>
      <c r="AS4418" s="124" t="str">
        <f t="shared" si="469"/>
        <v/>
      </c>
    </row>
    <row r="4419" spans="14:45" ht="11.4" customHeight="1" x14ac:dyDescent="0.3">
      <c r="N4419" s="128"/>
      <c r="X4419" s="178"/>
      <c r="AS4419" s="124" t="str">
        <f t="shared" si="469"/>
        <v/>
      </c>
    </row>
    <row r="4420" spans="14:45" ht="11.4" customHeight="1" x14ac:dyDescent="0.3">
      <c r="N4420" s="128"/>
      <c r="X4420" s="178"/>
      <c r="AS4420" s="124" t="str">
        <f t="shared" si="469"/>
        <v/>
      </c>
    </row>
    <row r="4421" spans="14:45" ht="11.4" customHeight="1" x14ac:dyDescent="0.3">
      <c r="N4421" s="128"/>
      <c r="X4421" s="178"/>
      <c r="AS4421" s="124" t="str">
        <f t="shared" si="469"/>
        <v/>
      </c>
    </row>
    <row r="4422" spans="14:45" ht="11.4" customHeight="1" x14ac:dyDescent="0.3">
      <c r="N4422" s="128"/>
      <c r="X4422" s="178"/>
      <c r="AS4422" s="124" t="str">
        <f t="shared" ref="AS4422:AS4485" si="470">LEFT(V4422,3)</f>
        <v/>
      </c>
    </row>
    <row r="4423" spans="14:45" ht="11.4" customHeight="1" x14ac:dyDescent="0.3">
      <c r="N4423" s="128"/>
      <c r="X4423" s="178"/>
      <c r="AS4423" s="124" t="str">
        <f t="shared" si="470"/>
        <v/>
      </c>
    </row>
    <row r="4424" spans="14:45" ht="11.4" customHeight="1" x14ac:dyDescent="0.3">
      <c r="N4424" s="128"/>
      <c r="X4424" s="178"/>
      <c r="AS4424" s="124" t="str">
        <f t="shared" si="470"/>
        <v/>
      </c>
    </row>
    <row r="4425" spans="14:45" ht="11.4" customHeight="1" x14ac:dyDescent="0.3">
      <c r="N4425" s="128"/>
      <c r="X4425" s="178"/>
      <c r="AS4425" s="124" t="str">
        <f t="shared" si="470"/>
        <v/>
      </c>
    </row>
    <row r="4426" spans="14:45" ht="11.4" customHeight="1" x14ac:dyDescent="0.3">
      <c r="N4426" s="128"/>
      <c r="X4426" s="178"/>
      <c r="AS4426" s="124" t="str">
        <f t="shared" si="470"/>
        <v/>
      </c>
    </row>
    <row r="4427" spans="14:45" ht="11.4" customHeight="1" x14ac:dyDescent="0.3">
      <c r="N4427" s="128"/>
      <c r="X4427" s="178"/>
      <c r="AS4427" s="124" t="str">
        <f t="shared" si="470"/>
        <v/>
      </c>
    </row>
    <row r="4428" spans="14:45" ht="11.4" customHeight="1" x14ac:dyDescent="0.3">
      <c r="N4428" s="128"/>
      <c r="X4428" s="178"/>
      <c r="AS4428" s="124" t="str">
        <f t="shared" si="470"/>
        <v/>
      </c>
    </row>
    <row r="4429" spans="14:45" ht="11.4" customHeight="1" x14ac:dyDescent="0.3">
      <c r="N4429" s="128"/>
      <c r="X4429" s="178"/>
      <c r="AS4429" s="124" t="str">
        <f t="shared" si="470"/>
        <v/>
      </c>
    </row>
    <row r="4430" spans="14:45" ht="11.4" customHeight="1" x14ac:dyDescent="0.3">
      <c r="N4430" s="128"/>
      <c r="X4430" s="178"/>
      <c r="AS4430" s="124" t="str">
        <f t="shared" si="470"/>
        <v/>
      </c>
    </row>
    <row r="4431" spans="14:45" ht="11.4" customHeight="1" x14ac:dyDescent="0.3">
      <c r="N4431" s="128"/>
      <c r="X4431" s="178"/>
      <c r="AS4431" s="124" t="str">
        <f t="shared" si="470"/>
        <v/>
      </c>
    </row>
    <row r="4432" spans="14:45" ht="11.4" customHeight="1" x14ac:dyDescent="0.3">
      <c r="N4432" s="128"/>
      <c r="X4432" s="178"/>
      <c r="AS4432" s="124" t="str">
        <f t="shared" si="470"/>
        <v/>
      </c>
    </row>
    <row r="4433" spans="14:45" ht="11.4" customHeight="1" x14ac:dyDescent="0.3">
      <c r="N4433" s="128"/>
      <c r="X4433" s="178"/>
      <c r="AS4433" s="124" t="str">
        <f t="shared" si="470"/>
        <v/>
      </c>
    </row>
    <row r="4434" spans="14:45" ht="11.4" customHeight="1" x14ac:dyDescent="0.3">
      <c r="N4434" s="128"/>
      <c r="X4434" s="178"/>
      <c r="AS4434" s="124" t="str">
        <f t="shared" si="470"/>
        <v/>
      </c>
    </row>
    <row r="4435" spans="14:45" ht="11.4" customHeight="1" x14ac:dyDescent="0.3">
      <c r="N4435" s="128"/>
      <c r="X4435" s="178"/>
      <c r="AS4435" s="124" t="str">
        <f t="shared" si="470"/>
        <v/>
      </c>
    </row>
    <row r="4436" spans="14:45" ht="11.4" customHeight="1" x14ac:dyDescent="0.3">
      <c r="N4436" s="128"/>
      <c r="X4436" s="178"/>
      <c r="AS4436" s="124" t="str">
        <f t="shared" si="470"/>
        <v/>
      </c>
    </row>
    <row r="4437" spans="14:45" ht="11.4" customHeight="1" x14ac:dyDescent="0.3">
      <c r="N4437" s="128"/>
      <c r="X4437" s="178"/>
      <c r="AS4437" s="124" t="str">
        <f t="shared" si="470"/>
        <v/>
      </c>
    </row>
    <row r="4438" spans="14:45" ht="11.4" customHeight="1" x14ac:dyDescent="0.3">
      <c r="N4438" s="128"/>
      <c r="X4438" s="178"/>
      <c r="AS4438" s="124" t="str">
        <f t="shared" si="470"/>
        <v/>
      </c>
    </row>
    <row r="4439" spans="14:45" ht="11.4" customHeight="1" x14ac:dyDescent="0.3">
      <c r="N4439" s="128"/>
      <c r="X4439" s="178"/>
      <c r="AS4439" s="124" t="str">
        <f t="shared" si="470"/>
        <v/>
      </c>
    </row>
    <row r="4440" spans="14:45" ht="11.4" customHeight="1" x14ac:dyDescent="0.3">
      <c r="N4440" s="128"/>
      <c r="X4440" s="178"/>
      <c r="AS4440" s="124" t="str">
        <f t="shared" si="470"/>
        <v/>
      </c>
    </row>
    <row r="4441" spans="14:45" ht="11.4" customHeight="1" x14ac:dyDescent="0.3">
      <c r="N4441" s="128"/>
      <c r="X4441" s="178"/>
      <c r="AS4441" s="124" t="str">
        <f t="shared" si="470"/>
        <v/>
      </c>
    </row>
    <row r="4442" spans="14:45" ht="11.4" customHeight="1" x14ac:dyDescent="0.3">
      <c r="N4442" s="128"/>
      <c r="X4442" s="178"/>
      <c r="AS4442" s="124" t="str">
        <f t="shared" si="470"/>
        <v/>
      </c>
    </row>
    <row r="4443" spans="14:45" ht="11.4" customHeight="1" x14ac:dyDescent="0.3">
      <c r="N4443" s="128"/>
      <c r="X4443" s="178"/>
      <c r="AS4443" s="124" t="str">
        <f t="shared" si="470"/>
        <v/>
      </c>
    </row>
    <row r="4444" spans="14:45" ht="11.4" customHeight="1" x14ac:dyDescent="0.3">
      <c r="N4444" s="128"/>
      <c r="X4444" s="178"/>
      <c r="AS4444" s="124" t="str">
        <f t="shared" si="470"/>
        <v/>
      </c>
    </row>
    <row r="4445" spans="14:45" ht="11.4" customHeight="1" x14ac:dyDescent="0.3">
      <c r="N4445" s="128"/>
      <c r="X4445" s="178"/>
      <c r="AS4445" s="124" t="str">
        <f t="shared" si="470"/>
        <v/>
      </c>
    </row>
    <row r="4446" spans="14:45" ht="11.4" customHeight="1" x14ac:dyDescent="0.3">
      <c r="N4446" s="128"/>
      <c r="X4446" s="178"/>
      <c r="AS4446" s="124" t="str">
        <f t="shared" si="470"/>
        <v/>
      </c>
    </row>
    <row r="4447" spans="14:45" ht="11.4" customHeight="1" x14ac:dyDescent="0.3">
      <c r="N4447" s="128"/>
      <c r="X4447" s="178"/>
      <c r="AS4447" s="124" t="str">
        <f t="shared" si="470"/>
        <v/>
      </c>
    </row>
    <row r="4448" spans="14:45" ht="11.4" customHeight="1" x14ac:dyDescent="0.3">
      <c r="N4448" s="128"/>
      <c r="X4448" s="178"/>
      <c r="AS4448" s="124" t="str">
        <f t="shared" si="470"/>
        <v/>
      </c>
    </row>
    <row r="4449" spans="14:45" ht="11.4" customHeight="1" x14ac:dyDescent="0.3">
      <c r="N4449" s="128"/>
      <c r="X4449" s="178"/>
      <c r="AS4449" s="124" t="str">
        <f t="shared" si="470"/>
        <v/>
      </c>
    </row>
    <row r="4450" spans="14:45" ht="11.4" customHeight="1" x14ac:dyDescent="0.3">
      <c r="N4450" s="128"/>
      <c r="X4450" s="178"/>
      <c r="AS4450" s="124" t="str">
        <f t="shared" si="470"/>
        <v/>
      </c>
    </row>
    <row r="4451" spans="14:45" ht="11.4" customHeight="1" x14ac:dyDescent="0.3">
      <c r="N4451" s="128"/>
      <c r="X4451" s="178"/>
      <c r="AS4451" s="124" t="str">
        <f t="shared" si="470"/>
        <v/>
      </c>
    </row>
    <row r="4452" spans="14:45" ht="11.4" customHeight="1" x14ac:dyDescent="0.3">
      <c r="N4452" s="128"/>
      <c r="X4452" s="178"/>
      <c r="AS4452" s="124" t="str">
        <f t="shared" si="470"/>
        <v/>
      </c>
    </row>
    <row r="4453" spans="14:45" ht="11.4" customHeight="1" x14ac:dyDescent="0.3">
      <c r="N4453" s="128"/>
      <c r="X4453" s="178"/>
      <c r="AS4453" s="124" t="str">
        <f t="shared" si="470"/>
        <v/>
      </c>
    </row>
    <row r="4454" spans="14:45" ht="11.4" customHeight="1" x14ac:dyDescent="0.3">
      <c r="N4454" s="128"/>
      <c r="X4454" s="178"/>
      <c r="AS4454" s="124" t="str">
        <f t="shared" si="470"/>
        <v/>
      </c>
    </row>
    <row r="4455" spans="14:45" ht="11.4" customHeight="1" x14ac:dyDescent="0.3">
      <c r="N4455" s="128"/>
      <c r="X4455" s="178"/>
      <c r="AS4455" s="124" t="str">
        <f t="shared" si="470"/>
        <v/>
      </c>
    </row>
    <row r="4456" spans="14:45" ht="11.4" customHeight="1" x14ac:dyDescent="0.3">
      <c r="N4456" s="128"/>
      <c r="X4456" s="178"/>
      <c r="AS4456" s="124" t="str">
        <f t="shared" si="470"/>
        <v/>
      </c>
    </row>
    <row r="4457" spans="14:45" ht="11.4" customHeight="1" x14ac:dyDescent="0.3">
      <c r="N4457" s="128"/>
      <c r="X4457" s="178"/>
      <c r="AS4457" s="124" t="str">
        <f t="shared" si="470"/>
        <v/>
      </c>
    </row>
    <row r="4458" spans="14:45" ht="11.4" customHeight="1" x14ac:dyDescent="0.3">
      <c r="N4458" s="128"/>
      <c r="X4458" s="178"/>
      <c r="AS4458" s="124" t="str">
        <f t="shared" si="470"/>
        <v/>
      </c>
    </row>
    <row r="4459" spans="14:45" ht="11.4" customHeight="1" x14ac:dyDescent="0.3">
      <c r="N4459" s="128"/>
      <c r="X4459" s="178"/>
      <c r="AS4459" s="124" t="str">
        <f t="shared" si="470"/>
        <v/>
      </c>
    </row>
    <row r="4460" spans="14:45" ht="11.4" customHeight="1" x14ac:dyDescent="0.3">
      <c r="N4460" s="128"/>
      <c r="X4460" s="178"/>
      <c r="AS4460" s="124" t="str">
        <f t="shared" si="470"/>
        <v/>
      </c>
    </row>
    <row r="4461" spans="14:45" ht="11.4" customHeight="1" x14ac:dyDescent="0.3">
      <c r="N4461" s="128"/>
      <c r="X4461" s="178"/>
      <c r="AS4461" s="124" t="str">
        <f t="shared" si="470"/>
        <v/>
      </c>
    </row>
    <row r="4462" spans="14:45" ht="11.4" customHeight="1" x14ac:dyDescent="0.3">
      <c r="N4462" s="128"/>
      <c r="X4462" s="178"/>
      <c r="AS4462" s="124" t="str">
        <f t="shared" si="470"/>
        <v/>
      </c>
    </row>
    <row r="4463" spans="14:45" ht="11.4" customHeight="1" x14ac:dyDescent="0.3">
      <c r="N4463" s="128"/>
      <c r="X4463" s="178"/>
      <c r="AS4463" s="124" t="str">
        <f t="shared" si="470"/>
        <v/>
      </c>
    </row>
    <row r="4464" spans="14:45" ht="11.4" customHeight="1" x14ac:dyDescent="0.3">
      <c r="N4464" s="128"/>
      <c r="X4464" s="178"/>
      <c r="AS4464" s="124" t="str">
        <f t="shared" si="470"/>
        <v/>
      </c>
    </row>
    <row r="4465" spans="14:45" ht="11.4" customHeight="1" x14ac:dyDescent="0.3">
      <c r="N4465" s="128"/>
      <c r="X4465" s="178"/>
      <c r="AS4465" s="124" t="str">
        <f t="shared" si="470"/>
        <v/>
      </c>
    </row>
    <row r="4466" spans="14:45" ht="11.4" customHeight="1" x14ac:dyDescent="0.3">
      <c r="N4466" s="128"/>
      <c r="X4466" s="178"/>
      <c r="AS4466" s="124" t="str">
        <f t="shared" si="470"/>
        <v/>
      </c>
    </row>
    <row r="4467" spans="14:45" ht="11.4" customHeight="1" x14ac:dyDescent="0.3">
      <c r="N4467" s="128"/>
      <c r="X4467" s="178"/>
      <c r="AS4467" s="124" t="str">
        <f t="shared" si="470"/>
        <v/>
      </c>
    </row>
    <row r="4468" spans="14:45" ht="11.4" customHeight="1" x14ac:dyDescent="0.3">
      <c r="N4468" s="128"/>
      <c r="X4468" s="178"/>
      <c r="AS4468" s="124" t="str">
        <f t="shared" si="470"/>
        <v/>
      </c>
    </row>
    <row r="4469" spans="14:45" ht="11.4" customHeight="1" x14ac:dyDescent="0.3">
      <c r="N4469" s="128"/>
      <c r="X4469" s="178"/>
      <c r="AS4469" s="124" t="str">
        <f t="shared" si="470"/>
        <v/>
      </c>
    </row>
    <row r="4470" spans="14:45" ht="11.4" customHeight="1" x14ac:dyDescent="0.3">
      <c r="N4470" s="128"/>
      <c r="X4470" s="178"/>
      <c r="AS4470" s="124" t="str">
        <f t="shared" si="470"/>
        <v/>
      </c>
    </row>
    <row r="4471" spans="14:45" ht="11.4" customHeight="1" x14ac:dyDescent="0.3">
      <c r="N4471" s="128"/>
      <c r="X4471" s="178"/>
      <c r="AS4471" s="124" t="str">
        <f t="shared" si="470"/>
        <v/>
      </c>
    </row>
    <row r="4472" spans="14:45" ht="11.4" customHeight="1" x14ac:dyDescent="0.3">
      <c r="N4472" s="128"/>
      <c r="X4472" s="178"/>
      <c r="AS4472" s="124" t="str">
        <f t="shared" si="470"/>
        <v/>
      </c>
    </row>
    <row r="4473" spans="14:45" ht="11.4" customHeight="1" x14ac:dyDescent="0.3">
      <c r="N4473" s="128"/>
      <c r="X4473" s="178"/>
      <c r="AS4473" s="124" t="str">
        <f t="shared" si="470"/>
        <v/>
      </c>
    </row>
    <row r="4474" spans="14:45" ht="11.4" customHeight="1" x14ac:dyDescent="0.3">
      <c r="N4474" s="128"/>
      <c r="X4474" s="178"/>
      <c r="AS4474" s="124" t="str">
        <f t="shared" si="470"/>
        <v/>
      </c>
    </row>
    <row r="4475" spans="14:45" ht="11.4" customHeight="1" x14ac:dyDescent="0.3">
      <c r="N4475" s="128"/>
      <c r="X4475" s="178"/>
      <c r="AS4475" s="124" t="str">
        <f t="shared" si="470"/>
        <v/>
      </c>
    </row>
    <row r="4476" spans="14:45" ht="11.4" customHeight="1" x14ac:dyDescent="0.3">
      <c r="N4476" s="128"/>
      <c r="X4476" s="178"/>
      <c r="AS4476" s="124" t="str">
        <f t="shared" si="470"/>
        <v/>
      </c>
    </row>
    <row r="4477" spans="14:45" ht="11.4" customHeight="1" x14ac:dyDescent="0.3">
      <c r="N4477" s="128"/>
      <c r="X4477" s="178"/>
      <c r="AS4477" s="124" t="str">
        <f t="shared" si="470"/>
        <v/>
      </c>
    </row>
    <row r="4478" spans="14:45" ht="11.4" customHeight="1" x14ac:dyDescent="0.3">
      <c r="N4478" s="128"/>
      <c r="X4478" s="178"/>
      <c r="AS4478" s="124" t="str">
        <f t="shared" si="470"/>
        <v/>
      </c>
    </row>
    <row r="4479" spans="14:45" ht="11.4" customHeight="1" x14ac:dyDescent="0.3">
      <c r="N4479" s="128"/>
      <c r="X4479" s="178"/>
      <c r="AS4479" s="124" t="str">
        <f t="shared" si="470"/>
        <v/>
      </c>
    </row>
    <row r="4480" spans="14:45" ht="11.4" customHeight="1" x14ac:dyDescent="0.3">
      <c r="N4480" s="128"/>
      <c r="X4480" s="178"/>
      <c r="AS4480" s="124" t="str">
        <f t="shared" si="470"/>
        <v/>
      </c>
    </row>
    <row r="4481" spans="14:45" ht="11.4" customHeight="1" x14ac:dyDescent="0.3">
      <c r="N4481" s="128"/>
      <c r="X4481" s="178"/>
      <c r="AS4481" s="124" t="str">
        <f t="shared" si="470"/>
        <v/>
      </c>
    </row>
    <row r="4482" spans="14:45" ht="11.4" customHeight="1" x14ac:dyDescent="0.3">
      <c r="N4482" s="128"/>
      <c r="X4482" s="178"/>
      <c r="AS4482" s="124" t="str">
        <f t="shared" si="470"/>
        <v/>
      </c>
    </row>
    <row r="4483" spans="14:45" ht="11.4" customHeight="1" x14ac:dyDescent="0.3">
      <c r="N4483" s="128"/>
      <c r="X4483" s="178"/>
      <c r="AS4483" s="124" t="str">
        <f t="shared" si="470"/>
        <v/>
      </c>
    </row>
    <row r="4484" spans="14:45" ht="11.4" customHeight="1" x14ac:dyDescent="0.3">
      <c r="N4484" s="128"/>
      <c r="X4484" s="178"/>
      <c r="AS4484" s="124" t="str">
        <f t="shared" si="470"/>
        <v/>
      </c>
    </row>
    <row r="4485" spans="14:45" ht="11.4" customHeight="1" x14ac:dyDescent="0.3">
      <c r="N4485" s="128"/>
      <c r="X4485" s="178"/>
      <c r="AS4485" s="124" t="str">
        <f t="shared" si="470"/>
        <v/>
      </c>
    </row>
    <row r="4486" spans="14:45" ht="11.4" customHeight="1" x14ac:dyDescent="0.3">
      <c r="N4486" s="128"/>
      <c r="X4486" s="178"/>
      <c r="AS4486" s="124" t="str">
        <f t="shared" ref="AS4486:AS4549" si="471">LEFT(V4486,3)</f>
        <v/>
      </c>
    </row>
    <row r="4487" spans="14:45" ht="11.4" customHeight="1" x14ac:dyDescent="0.3">
      <c r="N4487" s="128"/>
      <c r="X4487" s="178"/>
      <c r="AS4487" s="124" t="str">
        <f t="shared" si="471"/>
        <v/>
      </c>
    </row>
    <row r="4488" spans="14:45" ht="11.4" customHeight="1" x14ac:dyDescent="0.3">
      <c r="N4488" s="128"/>
      <c r="X4488" s="178"/>
      <c r="AS4488" s="124" t="str">
        <f t="shared" si="471"/>
        <v/>
      </c>
    </row>
    <row r="4489" spans="14:45" ht="11.4" customHeight="1" x14ac:dyDescent="0.3">
      <c r="N4489" s="128"/>
      <c r="X4489" s="178"/>
      <c r="AS4489" s="124" t="str">
        <f t="shared" si="471"/>
        <v/>
      </c>
    </row>
    <row r="4490" spans="14:45" ht="11.4" customHeight="1" x14ac:dyDescent="0.3">
      <c r="N4490" s="128"/>
      <c r="X4490" s="178"/>
      <c r="AS4490" s="124" t="str">
        <f t="shared" si="471"/>
        <v/>
      </c>
    </row>
    <row r="4491" spans="14:45" ht="11.4" customHeight="1" x14ac:dyDescent="0.3">
      <c r="N4491" s="128"/>
      <c r="X4491" s="178"/>
      <c r="AS4491" s="124" t="str">
        <f t="shared" si="471"/>
        <v/>
      </c>
    </row>
    <row r="4492" spans="14:45" ht="11.4" customHeight="1" x14ac:dyDescent="0.3">
      <c r="N4492" s="128"/>
      <c r="X4492" s="178"/>
      <c r="AS4492" s="124" t="str">
        <f t="shared" si="471"/>
        <v/>
      </c>
    </row>
    <row r="4493" spans="14:45" ht="11.4" customHeight="1" x14ac:dyDescent="0.3">
      <c r="N4493" s="128"/>
      <c r="X4493" s="178"/>
      <c r="AS4493" s="124" t="str">
        <f t="shared" si="471"/>
        <v/>
      </c>
    </row>
    <row r="4494" spans="14:45" ht="11.4" customHeight="1" x14ac:dyDescent="0.3">
      <c r="N4494" s="128"/>
      <c r="X4494" s="178"/>
      <c r="AS4494" s="124" t="str">
        <f t="shared" si="471"/>
        <v/>
      </c>
    </row>
    <row r="4495" spans="14:45" ht="11.4" customHeight="1" x14ac:dyDescent="0.3">
      <c r="N4495" s="128"/>
      <c r="X4495" s="178"/>
      <c r="AS4495" s="124" t="str">
        <f t="shared" si="471"/>
        <v/>
      </c>
    </row>
    <row r="4496" spans="14:45" ht="11.4" customHeight="1" x14ac:dyDescent="0.3">
      <c r="N4496" s="128"/>
      <c r="X4496" s="178"/>
      <c r="AS4496" s="124" t="str">
        <f t="shared" si="471"/>
        <v/>
      </c>
    </row>
    <row r="4497" spans="14:45" ht="11.4" customHeight="1" x14ac:dyDescent="0.3">
      <c r="N4497" s="128"/>
      <c r="X4497" s="178"/>
      <c r="AS4497" s="124" t="str">
        <f t="shared" si="471"/>
        <v/>
      </c>
    </row>
    <row r="4498" spans="14:45" ht="11.4" customHeight="1" x14ac:dyDescent="0.3">
      <c r="N4498" s="128"/>
      <c r="X4498" s="178"/>
      <c r="AS4498" s="124" t="str">
        <f t="shared" si="471"/>
        <v/>
      </c>
    </row>
    <row r="4499" spans="14:45" ht="11.4" customHeight="1" x14ac:dyDescent="0.3">
      <c r="N4499" s="128"/>
      <c r="X4499" s="178"/>
      <c r="AS4499" s="124" t="str">
        <f t="shared" si="471"/>
        <v/>
      </c>
    </row>
    <row r="4500" spans="14:45" ht="11.4" customHeight="1" x14ac:dyDescent="0.3">
      <c r="N4500" s="128"/>
      <c r="X4500" s="178"/>
      <c r="AS4500" s="124" t="str">
        <f t="shared" si="471"/>
        <v/>
      </c>
    </row>
    <row r="4501" spans="14:45" ht="11.4" customHeight="1" x14ac:dyDescent="0.3">
      <c r="N4501" s="128"/>
      <c r="X4501" s="178"/>
      <c r="AS4501" s="124" t="str">
        <f t="shared" si="471"/>
        <v/>
      </c>
    </row>
    <row r="4502" spans="14:45" ht="11.4" customHeight="1" x14ac:dyDescent="0.3">
      <c r="N4502" s="128"/>
      <c r="X4502" s="178"/>
      <c r="AS4502" s="124" t="str">
        <f t="shared" si="471"/>
        <v/>
      </c>
    </row>
    <row r="4503" spans="14:45" ht="11.4" customHeight="1" x14ac:dyDescent="0.3">
      <c r="N4503" s="128"/>
      <c r="X4503" s="178"/>
      <c r="AS4503" s="124" t="str">
        <f t="shared" si="471"/>
        <v/>
      </c>
    </row>
    <row r="4504" spans="14:45" ht="11.4" customHeight="1" x14ac:dyDescent="0.3">
      <c r="N4504" s="128"/>
      <c r="X4504" s="178"/>
      <c r="AS4504" s="124" t="str">
        <f t="shared" si="471"/>
        <v/>
      </c>
    </row>
    <row r="4505" spans="14:45" ht="11.4" customHeight="1" x14ac:dyDescent="0.3">
      <c r="N4505" s="128"/>
      <c r="X4505" s="178"/>
      <c r="AS4505" s="124" t="str">
        <f t="shared" si="471"/>
        <v/>
      </c>
    </row>
    <row r="4506" spans="14:45" ht="11.4" customHeight="1" x14ac:dyDescent="0.3">
      <c r="N4506" s="128"/>
      <c r="X4506" s="178"/>
      <c r="AS4506" s="124" t="str">
        <f t="shared" si="471"/>
        <v/>
      </c>
    </row>
    <row r="4507" spans="14:45" ht="11.4" customHeight="1" x14ac:dyDescent="0.3">
      <c r="N4507" s="128"/>
      <c r="X4507" s="178"/>
      <c r="AS4507" s="124" t="str">
        <f t="shared" si="471"/>
        <v/>
      </c>
    </row>
    <row r="4508" spans="14:45" ht="11.4" customHeight="1" x14ac:dyDescent="0.3">
      <c r="N4508" s="128"/>
      <c r="X4508" s="178"/>
      <c r="AS4508" s="124" t="str">
        <f t="shared" si="471"/>
        <v/>
      </c>
    </row>
    <row r="4509" spans="14:45" ht="11.4" customHeight="1" x14ac:dyDescent="0.3">
      <c r="N4509" s="128"/>
      <c r="X4509" s="178"/>
      <c r="AS4509" s="124" t="str">
        <f t="shared" si="471"/>
        <v/>
      </c>
    </row>
    <row r="4510" spans="14:45" ht="11.4" customHeight="1" x14ac:dyDescent="0.3">
      <c r="N4510" s="128"/>
      <c r="X4510" s="178"/>
      <c r="AS4510" s="124" t="str">
        <f t="shared" si="471"/>
        <v/>
      </c>
    </row>
    <row r="4511" spans="14:45" ht="11.4" customHeight="1" x14ac:dyDescent="0.3">
      <c r="N4511" s="128"/>
      <c r="X4511" s="178"/>
      <c r="AS4511" s="124" t="str">
        <f t="shared" si="471"/>
        <v/>
      </c>
    </row>
    <row r="4512" spans="14:45" ht="11.4" customHeight="1" x14ac:dyDescent="0.3">
      <c r="N4512" s="128"/>
      <c r="X4512" s="178"/>
      <c r="AS4512" s="124" t="str">
        <f t="shared" si="471"/>
        <v/>
      </c>
    </row>
    <row r="4513" spans="14:45" ht="11.4" customHeight="1" x14ac:dyDescent="0.3">
      <c r="N4513" s="128"/>
      <c r="X4513" s="178"/>
      <c r="AS4513" s="124" t="str">
        <f t="shared" si="471"/>
        <v/>
      </c>
    </row>
    <row r="4514" spans="14:45" ht="11.4" customHeight="1" x14ac:dyDescent="0.3">
      <c r="N4514" s="128"/>
      <c r="X4514" s="178"/>
      <c r="AS4514" s="124" t="str">
        <f t="shared" si="471"/>
        <v/>
      </c>
    </row>
    <row r="4515" spans="14:45" ht="11.4" customHeight="1" x14ac:dyDescent="0.3">
      <c r="N4515" s="128"/>
      <c r="X4515" s="178"/>
      <c r="AS4515" s="124" t="str">
        <f t="shared" si="471"/>
        <v/>
      </c>
    </row>
    <row r="4516" spans="14:45" ht="11.4" customHeight="1" x14ac:dyDescent="0.3">
      <c r="N4516" s="128"/>
      <c r="X4516" s="178"/>
      <c r="AS4516" s="124" t="str">
        <f t="shared" si="471"/>
        <v/>
      </c>
    </row>
    <row r="4517" spans="14:45" ht="11.4" customHeight="1" x14ac:dyDescent="0.3">
      <c r="N4517" s="128"/>
      <c r="X4517" s="178"/>
      <c r="AS4517" s="124" t="str">
        <f t="shared" si="471"/>
        <v/>
      </c>
    </row>
    <row r="4518" spans="14:45" ht="11.4" customHeight="1" x14ac:dyDescent="0.3">
      <c r="N4518" s="128"/>
      <c r="X4518" s="178"/>
      <c r="AS4518" s="124" t="str">
        <f t="shared" si="471"/>
        <v/>
      </c>
    </row>
    <row r="4519" spans="14:45" ht="11.4" customHeight="1" x14ac:dyDescent="0.3">
      <c r="N4519" s="128"/>
      <c r="X4519" s="178"/>
      <c r="AS4519" s="124" t="str">
        <f t="shared" si="471"/>
        <v/>
      </c>
    </row>
    <row r="4520" spans="14:45" ht="11.4" customHeight="1" x14ac:dyDescent="0.3">
      <c r="N4520" s="128"/>
      <c r="X4520" s="178"/>
      <c r="AS4520" s="124" t="str">
        <f t="shared" si="471"/>
        <v/>
      </c>
    </row>
    <row r="4521" spans="14:45" ht="11.4" customHeight="1" x14ac:dyDescent="0.3">
      <c r="N4521" s="128"/>
      <c r="X4521" s="178"/>
      <c r="AS4521" s="124" t="str">
        <f t="shared" si="471"/>
        <v/>
      </c>
    </row>
    <row r="4522" spans="14:45" ht="11.4" customHeight="1" x14ac:dyDescent="0.3">
      <c r="N4522" s="128"/>
      <c r="X4522" s="178"/>
      <c r="AS4522" s="124" t="str">
        <f t="shared" si="471"/>
        <v/>
      </c>
    </row>
    <row r="4523" spans="14:45" ht="11.4" customHeight="1" x14ac:dyDescent="0.3">
      <c r="N4523" s="128"/>
      <c r="X4523" s="178"/>
      <c r="AS4523" s="124" t="str">
        <f t="shared" si="471"/>
        <v/>
      </c>
    </row>
    <row r="4524" spans="14:45" ht="11.4" customHeight="1" x14ac:dyDescent="0.3">
      <c r="N4524" s="128"/>
      <c r="X4524" s="178"/>
      <c r="AS4524" s="124" t="str">
        <f t="shared" si="471"/>
        <v/>
      </c>
    </row>
    <row r="4525" spans="14:45" ht="11.4" customHeight="1" x14ac:dyDescent="0.3">
      <c r="N4525" s="128"/>
      <c r="X4525" s="178"/>
      <c r="AS4525" s="124" t="str">
        <f t="shared" si="471"/>
        <v/>
      </c>
    </row>
    <row r="4526" spans="14:45" ht="11.4" customHeight="1" x14ac:dyDescent="0.3">
      <c r="N4526" s="128"/>
      <c r="X4526" s="178"/>
      <c r="AS4526" s="124" t="str">
        <f t="shared" si="471"/>
        <v/>
      </c>
    </row>
    <row r="4527" spans="14:45" ht="11.4" customHeight="1" x14ac:dyDescent="0.3">
      <c r="N4527" s="128"/>
      <c r="X4527" s="178"/>
      <c r="AS4527" s="124" t="str">
        <f t="shared" si="471"/>
        <v/>
      </c>
    </row>
    <row r="4528" spans="14:45" ht="11.4" customHeight="1" x14ac:dyDescent="0.3">
      <c r="N4528" s="128"/>
      <c r="X4528" s="178"/>
      <c r="AS4528" s="124" t="str">
        <f t="shared" si="471"/>
        <v/>
      </c>
    </row>
    <row r="4529" spans="14:45" ht="11.4" customHeight="1" x14ac:dyDescent="0.3">
      <c r="N4529" s="128"/>
      <c r="X4529" s="178"/>
      <c r="AS4529" s="124" t="str">
        <f t="shared" si="471"/>
        <v/>
      </c>
    </row>
    <row r="4530" spans="14:45" ht="11.4" customHeight="1" x14ac:dyDescent="0.3">
      <c r="N4530" s="128"/>
      <c r="X4530" s="178"/>
      <c r="AS4530" s="124" t="str">
        <f t="shared" si="471"/>
        <v/>
      </c>
    </row>
    <row r="4531" spans="14:45" ht="11.4" customHeight="1" x14ac:dyDescent="0.3">
      <c r="N4531" s="128"/>
      <c r="X4531" s="178"/>
      <c r="AS4531" s="124" t="str">
        <f t="shared" si="471"/>
        <v/>
      </c>
    </row>
    <row r="4532" spans="14:45" ht="11.4" customHeight="1" x14ac:dyDescent="0.3">
      <c r="N4532" s="128"/>
      <c r="X4532" s="178"/>
      <c r="AS4532" s="124" t="str">
        <f t="shared" si="471"/>
        <v/>
      </c>
    </row>
    <row r="4533" spans="14:45" ht="11.4" customHeight="1" x14ac:dyDescent="0.3">
      <c r="N4533" s="128"/>
      <c r="X4533" s="178"/>
      <c r="AS4533" s="124" t="str">
        <f t="shared" si="471"/>
        <v/>
      </c>
    </row>
    <row r="4534" spans="14:45" ht="11.4" customHeight="1" x14ac:dyDescent="0.3">
      <c r="N4534" s="128"/>
      <c r="X4534" s="178"/>
      <c r="AS4534" s="124" t="str">
        <f t="shared" si="471"/>
        <v/>
      </c>
    </row>
    <row r="4535" spans="14:45" ht="11.4" customHeight="1" x14ac:dyDescent="0.3">
      <c r="N4535" s="128"/>
      <c r="X4535" s="178"/>
      <c r="AS4535" s="124" t="str">
        <f t="shared" si="471"/>
        <v/>
      </c>
    </row>
    <row r="4536" spans="14:45" ht="11.4" customHeight="1" x14ac:dyDescent="0.3">
      <c r="N4536" s="128"/>
      <c r="X4536" s="178"/>
      <c r="AS4536" s="124" t="str">
        <f t="shared" si="471"/>
        <v/>
      </c>
    </row>
    <row r="4537" spans="14:45" ht="11.4" customHeight="1" x14ac:dyDescent="0.3">
      <c r="N4537" s="128"/>
      <c r="X4537" s="178"/>
      <c r="AS4537" s="124" t="str">
        <f t="shared" si="471"/>
        <v/>
      </c>
    </row>
    <row r="4538" spans="14:45" ht="11.4" customHeight="1" x14ac:dyDescent="0.3">
      <c r="N4538" s="128"/>
      <c r="X4538" s="178"/>
      <c r="AS4538" s="124" t="str">
        <f t="shared" si="471"/>
        <v/>
      </c>
    </row>
    <row r="4539" spans="14:45" ht="11.4" customHeight="1" x14ac:dyDescent="0.3">
      <c r="N4539" s="128"/>
      <c r="X4539" s="178"/>
      <c r="AS4539" s="124" t="str">
        <f t="shared" si="471"/>
        <v/>
      </c>
    </row>
    <row r="4540" spans="14:45" ht="11.4" customHeight="1" x14ac:dyDescent="0.3">
      <c r="N4540" s="128"/>
      <c r="X4540" s="178"/>
      <c r="AS4540" s="124" t="str">
        <f t="shared" si="471"/>
        <v/>
      </c>
    </row>
    <row r="4541" spans="14:45" ht="11.4" customHeight="1" x14ac:dyDescent="0.3">
      <c r="N4541" s="128"/>
      <c r="X4541" s="178"/>
      <c r="AS4541" s="124" t="str">
        <f t="shared" si="471"/>
        <v/>
      </c>
    </row>
    <row r="4542" spans="14:45" ht="11.4" customHeight="1" x14ac:dyDescent="0.3">
      <c r="N4542" s="128"/>
      <c r="X4542" s="178"/>
      <c r="AS4542" s="124" t="str">
        <f t="shared" si="471"/>
        <v/>
      </c>
    </row>
    <row r="4543" spans="14:45" ht="11.4" customHeight="1" x14ac:dyDescent="0.3">
      <c r="N4543" s="128"/>
      <c r="X4543" s="178"/>
      <c r="AS4543" s="124" t="str">
        <f t="shared" si="471"/>
        <v/>
      </c>
    </row>
    <row r="4544" spans="14:45" ht="11.4" customHeight="1" x14ac:dyDescent="0.3">
      <c r="N4544" s="128"/>
      <c r="X4544" s="178"/>
      <c r="AS4544" s="124" t="str">
        <f t="shared" si="471"/>
        <v/>
      </c>
    </row>
    <row r="4545" spans="14:45" ht="11.4" customHeight="1" x14ac:dyDescent="0.3">
      <c r="N4545" s="128"/>
      <c r="X4545" s="178"/>
      <c r="AS4545" s="124" t="str">
        <f t="shared" si="471"/>
        <v/>
      </c>
    </row>
    <row r="4546" spans="14:45" ht="11.4" customHeight="1" x14ac:dyDescent="0.3">
      <c r="N4546" s="128"/>
      <c r="X4546" s="178"/>
      <c r="AS4546" s="124" t="str">
        <f t="shared" si="471"/>
        <v/>
      </c>
    </row>
    <row r="4547" spans="14:45" ht="11.4" customHeight="1" x14ac:dyDescent="0.3">
      <c r="N4547" s="128"/>
      <c r="X4547" s="178"/>
      <c r="AS4547" s="124" t="str">
        <f t="shared" si="471"/>
        <v/>
      </c>
    </row>
    <row r="4548" spans="14:45" ht="11.4" customHeight="1" x14ac:dyDescent="0.3">
      <c r="N4548" s="128"/>
      <c r="X4548" s="178"/>
      <c r="AS4548" s="124" t="str">
        <f t="shared" si="471"/>
        <v/>
      </c>
    </row>
    <row r="4549" spans="14:45" ht="11.4" customHeight="1" x14ac:dyDescent="0.3">
      <c r="N4549" s="128"/>
      <c r="X4549" s="178"/>
      <c r="AS4549" s="124" t="str">
        <f t="shared" si="471"/>
        <v/>
      </c>
    </row>
    <row r="4550" spans="14:45" ht="11.4" customHeight="1" x14ac:dyDescent="0.3">
      <c r="N4550" s="128"/>
      <c r="X4550" s="178"/>
      <c r="AS4550" s="124" t="str">
        <f t="shared" ref="AS4550:AS4613" si="472">LEFT(V4550,3)</f>
        <v/>
      </c>
    </row>
    <row r="4551" spans="14:45" ht="11.4" customHeight="1" x14ac:dyDescent="0.3">
      <c r="N4551" s="128"/>
      <c r="X4551" s="178"/>
      <c r="AS4551" s="124" t="str">
        <f t="shared" si="472"/>
        <v/>
      </c>
    </row>
    <row r="4552" spans="14:45" ht="11.4" customHeight="1" x14ac:dyDescent="0.3">
      <c r="N4552" s="128"/>
      <c r="X4552" s="178"/>
      <c r="AS4552" s="124" t="str">
        <f t="shared" si="472"/>
        <v/>
      </c>
    </row>
    <row r="4553" spans="14:45" ht="11.4" customHeight="1" x14ac:dyDescent="0.3">
      <c r="N4553" s="128"/>
      <c r="X4553" s="178"/>
      <c r="AS4553" s="124" t="str">
        <f t="shared" si="472"/>
        <v/>
      </c>
    </row>
    <row r="4554" spans="14:45" ht="11.4" customHeight="1" x14ac:dyDescent="0.3">
      <c r="N4554" s="128"/>
      <c r="X4554" s="178"/>
      <c r="AS4554" s="124" t="str">
        <f t="shared" si="472"/>
        <v/>
      </c>
    </row>
    <row r="4555" spans="14:45" ht="11.4" customHeight="1" x14ac:dyDescent="0.3">
      <c r="N4555" s="128"/>
      <c r="X4555" s="178"/>
      <c r="AS4555" s="124" t="str">
        <f t="shared" si="472"/>
        <v/>
      </c>
    </row>
    <row r="4556" spans="14:45" ht="11.4" customHeight="1" x14ac:dyDescent="0.3">
      <c r="N4556" s="128"/>
      <c r="X4556" s="178"/>
      <c r="AS4556" s="124" t="str">
        <f t="shared" si="472"/>
        <v/>
      </c>
    </row>
    <row r="4557" spans="14:45" ht="11.4" customHeight="1" x14ac:dyDescent="0.3">
      <c r="N4557" s="128"/>
      <c r="X4557" s="178"/>
      <c r="AS4557" s="124" t="str">
        <f t="shared" si="472"/>
        <v/>
      </c>
    </row>
    <row r="4558" spans="14:45" ht="11.4" customHeight="1" x14ac:dyDescent="0.3">
      <c r="N4558" s="128"/>
      <c r="X4558" s="178"/>
      <c r="AS4558" s="124" t="str">
        <f t="shared" si="472"/>
        <v/>
      </c>
    </row>
    <row r="4559" spans="14:45" ht="11.4" customHeight="1" x14ac:dyDescent="0.3">
      <c r="N4559" s="128"/>
      <c r="X4559" s="178"/>
      <c r="AS4559" s="124" t="str">
        <f t="shared" si="472"/>
        <v/>
      </c>
    </row>
    <row r="4560" spans="14:45" ht="11.4" customHeight="1" x14ac:dyDescent="0.3">
      <c r="N4560" s="128"/>
      <c r="X4560" s="178"/>
      <c r="AS4560" s="124" t="str">
        <f t="shared" si="472"/>
        <v/>
      </c>
    </row>
    <row r="4561" spans="14:45" ht="11.4" customHeight="1" x14ac:dyDescent="0.3">
      <c r="N4561" s="128"/>
      <c r="X4561" s="178"/>
      <c r="AS4561" s="124" t="str">
        <f t="shared" si="472"/>
        <v/>
      </c>
    </row>
    <row r="4562" spans="14:45" ht="11.4" customHeight="1" x14ac:dyDescent="0.3">
      <c r="N4562" s="128"/>
      <c r="X4562" s="178"/>
      <c r="AS4562" s="124" t="str">
        <f t="shared" si="472"/>
        <v/>
      </c>
    </row>
    <row r="4563" spans="14:45" ht="11.4" customHeight="1" x14ac:dyDescent="0.3">
      <c r="N4563" s="128"/>
      <c r="X4563" s="178"/>
      <c r="AS4563" s="124" t="str">
        <f t="shared" si="472"/>
        <v/>
      </c>
    </row>
    <row r="4564" spans="14:45" ht="11.4" customHeight="1" x14ac:dyDescent="0.3">
      <c r="N4564" s="128"/>
      <c r="X4564" s="178"/>
      <c r="AS4564" s="124" t="str">
        <f t="shared" si="472"/>
        <v/>
      </c>
    </row>
    <row r="4565" spans="14:45" ht="11.4" customHeight="1" x14ac:dyDescent="0.3">
      <c r="N4565" s="128"/>
      <c r="X4565" s="178"/>
      <c r="AS4565" s="124" t="str">
        <f t="shared" si="472"/>
        <v/>
      </c>
    </row>
    <row r="4566" spans="14:45" ht="11.4" customHeight="1" x14ac:dyDescent="0.3">
      <c r="N4566" s="128"/>
      <c r="X4566" s="178"/>
      <c r="AS4566" s="124" t="str">
        <f t="shared" si="472"/>
        <v/>
      </c>
    </row>
    <row r="4567" spans="14:45" ht="11.4" customHeight="1" x14ac:dyDescent="0.3">
      <c r="N4567" s="128"/>
      <c r="X4567" s="178"/>
      <c r="AS4567" s="124" t="str">
        <f t="shared" si="472"/>
        <v/>
      </c>
    </row>
    <row r="4568" spans="14:45" ht="11.4" customHeight="1" x14ac:dyDescent="0.3">
      <c r="N4568" s="128"/>
      <c r="X4568" s="178"/>
      <c r="AS4568" s="124" t="str">
        <f t="shared" si="472"/>
        <v/>
      </c>
    </row>
    <row r="4569" spans="14:45" ht="11.4" customHeight="1" x14ac:dyDescent="0.3">
      <c r="N4569" s="128"/>
      <c r="X4569" s="178"/>
      <c r="AS4569" s="124" t="str">
        <f t="shared" si="472"/>
        <v/>
      </c>
    </row>
    <row r="4570" spans="14:45" ht="11.4" customHeight="1" x14ac:dyDescent="0.3">
      <c r="N4570" s="128"/>
      <c r="X4570" s="178"/>
      <c r="AS4570" s="124" t="str">
        <f t="shared" si="472"/>
        <v/>
      </c>
    </row>
    <row r="4571" spans="14:45" ht="11.4" customHeight="1" x14ac:dyDescent="0.3">
      <c r="N4571" s="128"/>
      <c r="X4571" s="178"/>
      <c r="AS4571" s="124" t="str">
        <f t="shared" si="472"/>
        <v/>
      </c>
    </row>
    <row r="4572" spans="14:45" ht="11.4" customHeight="1" x14ac:dyDescent="0.3">
      <c r="N4572" s="128"/>
      <c r="X4572" s="178"/>
      <c r="AS4572" s="124" t="str">
        <f t="shared" si="472"/>
        <v/>
      </c>
    </row>
    <row r="4573" spans="14:45" ht="11.4" customHeight="1" x14ac:dyDescent="0.3">
      <c r="N4573" s="128"/>
      <c r="X4573" s="178"/>
      <c r="AS4573" s="124" t="str">
        <f t="shared" si="472"/>
        <v/>
      </c>
    </row>
    <row r="4574" spans="14:45" ht="11.4" customHeight="1" x14ac:dyDescent="0.3">
      <c r="N4574" s="128"/>
      <c r="X4574" s="178"/>
      <c r="AS4574" s="124" t="str">
        <f t="shared" si="472"/>
        <v/>
      </c>
    </row>
    <row r="4575" spans="14:45" ht="11.4" customHeight="1" x14ac:dyDescent="0.3">
      <c r="N4575" s="128"/>
      <c r="X4575" s="178"/>
      <c r="AS4575" s="124" t="str">
        <f t="shared" si="472"/>
        <v/>
      </c>
    </row>
    <row r="4576" spans="14:45" ht="11.4" customHeight="1" x14ac:dyDescent="0.3">
      <c r="N4576" s="128"/>
      <c r="X4576" s="178"/>
      <c r="AS4576" s="124" t="str">
        <f t="shared" si="472"/>
        <v/>
      </c>
    </row>
    <row r="4577" spans="14:45" ht="11.4" customHeight="1" x14ac:dyDescent="0.3">
      <c r="N4577" s="128"/>
      <c r="X4577" s="178"/>
      <c r="AS4577" s="124" t="str">
        <f t="shared" si="472"/>
        <v/>
      </c>
    </row>
    <row r="4578" spans="14:45" ht="11.4" customHeight="1" x14ac:dyDescent="0.3">
      <c r="N4578" s="128"/>
      <c r="X4578" s="178"/>
      <c r="AS4578" s="124" t="str">
        <f t="shared" si="472"/>
        <v/>
      </c>
    </row>
    <row r="4579" spans="14:45" ht="11.4" customHeight="1" x14ac:dyDescent="0.3">
      <c r="N4579" s="128"/>
      <c r="X4579" s="178"/>
      <c r="AS4579" s="124" t="str">
        <f t="shared" si="472"/>
        <v/>
      </c>
    </row>
    <row r="4580" spans="14:45" ht="11.4" customHeight="1" x14ac:dyDescent="0.3">
      <c r="N4580" s="128"/>
      <c r="X4580" s="178"/>
      <c r="AS4580" s="124" t="str">
        <f t="shared" si="472"/>
        <v/>
      </c>
    </row>
    <row r="4581" spans="14:45" ht="11.4" customHeight="1" x14ac:dyDescent="0.3">
      <c r="N4581" s="128"/>
      <c r="X4581" s="178"/>
      <c r="AS4581" s="124" t="str">
        <f t="shared" si="472"/>
        <v/>
      </c>
    </row>
    <row r="4582" spans="14:45" ht="11.4" customHeight="1" x14ac:dyDescent="0.3">
      <c r="N4582" s="128"/>
      <c r="X4582" s="178"/>
      <c r="AS4582" s="124" t="str">
        <f t="shared" si="472"/>
        <v/>
      </c>
    </row>
    <row r="4583" spans="14:45" ht="11.4" customHeight="1" x14ac:dyDescent="0.3">
      <c r="N4583" s="128"/>
      <c r="X4583" s="178"/>
      <c r="AS4583" s="124" t="str">
        <f t="shared" si="472"/>
        <v/>
      </c>
    </row>
    <row r="4584" spans="14:45" ht="11.4" customHeight="1" x14ac:dyDescent="0.3">
      <c r="N4584" s="128"/>
      <c r="X4584" s="178"/>
      <c r="AS4584" s="124" t="str">
        <f t="shared" si="472"/>
        <v/>
      </c>
    </row>
    <row r="4585" spans="14:45" ht="11.4" customHeight="1" x14ac:dyDescent="0.3">
      <c r="N4585" s="128"/>
      <c r="X4585" s="178"/>
      <c r="AS4585" s="124" t="str">
        <f t="shared" si="472"/>
        <v/>
      </c>
    </row>
    <row r="4586" spans="14:45" ht="11.4" customHeight="1" x14ac:dyDescent="0.3">
      <c r="N4586" s="128"/>
      <c r="X4586" s="178"/>
      <c r="AS4586" s="124" t="str">
        <f t="shared" si="472"/>
        <v/>
      </c>
    </row>
    <row r="4587" spans="14:45" ht="11.4" customHeight="1" x14ac:dyDescent="0.3">
      <c r="N4587" s="128"/>
      <c r="X4587" s="178"/>
      <c r="AS4587" s="124" t="str">
        <f t="shared" si="472"/>
        <v/>
      </c>
    </row>
    <row r="4588" spans="14:45" ht="11.4" customHeight="1" x14ac:dyDescent="0.3">
      <c r="N4588" s="128"/>
      <c r="X4588" s="178"/>
      <c r="AS4588" s="124" t="str">
        <f t="shared" si="472"/>
        <v/>
      </c>
    </row>
    <row r="4589" spans="14:45" ht="11.4" customHeight="1" x14ac:dyDescent="0.3">
      <c r="N4589" s="128"/>
      <c r="X4589" s="178"/>
      <c r="AS4589" s="124" t="str">
        <f t="shared" si="472"/>
        <v/>
      </c>
    </row>
    <row r="4590" spans="14:45" ht="11.4" customHeight="1" x14ac:dyDescent="0.3">
      <c r="N4590" s="128"/>
      <c r="X4590" s="178"/>
      <c r="AS4590" s="124" t="str">
        <f t="shared" si="472"/>
        <v/>
      </c>
    </row>
    <row r="4591" spans="14:45" ht="11.4" customHeight="1" x14ac:dyDescent="0.3">
      <c r="N4591" s="128"/>
      <c r="X4591" s="178"/>
      <c r="AS4591" s="124" t="str">
        <f t="shared" si="472"/>
        <v/>
      </c>
    </row>
    <row r="4592" spans="14:45" ht="11.4" customHeight="1" x14ac:dyDescent="0.3">
      <c r="N4592" s="128"/>
      <c r="X4592" s="178"/>
      <c r="AS4592" s="124" t="str">
        <f t="shared" si="472"/>
        <v/>
      </c>
    </row>
    <row r="4593" spans="14:45" ht="11.4" customHeight="1" x14ac:dyDescent="0.3">
      <c r="N4593" s="128"/>
      <c r="X4593" s="178"/>
      <c r="AS4593" s="124" t="str">
        <f t="shared" si="472"/>
        <v/>
      </c>
    </row>
    <row r="4594" spans="14:45" ht="11.4" customHeight="1" x14ac:dyDescent="0.3">
      <c r="N4594" s="128"/>
      <c r="X4594" s="178"/>
      <c r="AS4594" s="124" t="str">
        <f t="shared" si="472"/>
        <v/>
      </c>
    </row>
    <row r="4595" spans="14:45" ht="11.4" customHeight="1" x14ac:dyDescent="0.3">
      <c r="N4595" s="128"/>
      <c r="X4595" s="178"/>
      <c r="AS4595" s="124" t="str">
        <f t="shared" si="472"/>
        <v/>
      </c>
    </row>
    <row r="4596" spans="14:45" ht="11.4" customHeight="1" x14ac:dyDescent="0.3">
      <c r="N4596" s="128"/>
      <c r="X4596" s="178"/>
      <c r="AS4596" s="124" t="str">
        <f t="shared" si="472"/>
        <v/>
      </c>
    </row>
    <row r="4597" spans="14:45" ht="11.4" customHeight="1" x14ac:dyDescent="0.3">
      <c r="N4597" s="128"/>
      <c r="X4597" s="178"/>
      <c r="AS4597" s="124" t="str">
        <f t="shared" si="472"/>
        <v/>
      </c>
    </row>
    <row r="4598" spans="14:45" ht="11.4" customHeight="1" x14ac:dyDescent="0.3">
      <c r="N4598" s="128"/>
      <c r="X4598" s="178"/>
      <c r="AS4598" s="124" t="str">
        <f t="shared" si="472"/>
        <v/>
      </c>
    </row>
    <row r="4599" spans="14:45" ht="11.4" customHeight="1" x14ac:dyDescent="0.3">
      <c r="N4599" s="128"/>
      <c r="X4599" s="178"/>
      <c r="AS4599" s="124" t="str">
        <f t="shared" si="472"/>
        <v/>
      </c>
    </row>
    <row r="4600" spans="14:45" ht="11.4" customHeight="1" x14ac:dyDescent="0.3">
      <c r="N4600" s="128"/>
      <c r="X4600" s="178"/>
      <c r="AS4600" s="124" t="str">
        <f t="shared" si="472"/>
        <v/>
      </c>
    </row>
    <row r="4601" spans="14:45" ht="11.4" customHeight="1" x14ac:dyDescent="0.3">
      <c r="N4601" s="128"/>
      <c r="X4601" s="178"/>
      <c r="AS4601" s="124" t="str">
        <f t="shared" si="472"/>
        <v/>
      </c>
    </row>
    <row r="4602" spans="14:45" ht="11.4" customHeight="1" x14ac:dyDescent="0.3">
      <c r="N4602" s="128"/>
      <c r="X4602" s="178"/>
      <c r="AS4602" s="124" t="str">
        <f t="shared" si="472"/>
        <v/>
      </c>
    </row>
    <row r="4603" spans="14:45" ht="11.4" customHeight="1" x14ac:dyDescent="0.3">
      <c r="N4603" s="128"/>
      <c r="X4603" s="178"/>
      <c r="AS4603" s="124" t="str">
        <f t="shared" si="472"/>
        <v/>
      </c>
    </row>
    <row r="4604" spans="14:45" ht="11.4" customHeight="1" x14ac:dyDescent="0.3">
      <c r="N4604" s="128"/>
      <c r="X4604" s="178"/>
      <c r="AS4604" s="124" t="str">
        <f t="shared" si="472"/>
        <v/>
      </c>
    </row>
    <row r="4605" spans="14:45" ht="11.4" customHeight="1" x14ac:dyDescent="0.3">
      <c r="N4605" s="128"/>
      <c r="X4605" s="178"/>
      <c r="AS4605" s="124" t="str">
        <f t="shared" si="472"/>
        <v/>
      </c>
    </row>
    <row r="4606" spans="14:45" ht="11.4" customHeight="1" x14ac:dyDescent="0.3">
      <c r="N4606" s="128"/>
      <c r="X4606" s="178"/>
      <c r="AS4606" s="124" t="str">
        <f t="shared" si="472"/>
        <v/>
      </c>
    </row>
    <row r="4607" spans="14:45" ht="11.4" customHeight="1" x14ac:dyDescent="0.3">
      <c r="N4607" s="128"/>
      <c r="X4607" s="178"/>
      <c r="AS4607" s="124" t="str">
        <f t="shared" si="472"/>
        <v/>
      </c>
    </row>
    <row r="4608" spans="14:45" ht="11.4" customHeight="1" x14ac:dyDescent="0.3">
      <c r="N4608" s="128"/>
      <c r="X4608" s="178"/>
      <c r="AS4608" s="124" t="str">
        <f t="shared" si="472"/>
        <v/>
      </c>
    </row>
    <row r="4609" spans="14:45" ht="11.4" customHeight="1" x14ac:dyDescent="0.3">
      <c r="N4609" s="128"/>
      <c r="X4609" s="178"/>
      <c r="AS4609" s="124" t="str">
        <f t="shared" si="472"/>
        <v/>
      </c>
    </row>
    <row r="4610" spans="14:45" ht="11.4" customHeight="1" x14ac:dyDescent="0.3">
      <c r="N4610" s="128"/>
      <c r="X4610" s="178"/>
      <c r="AS4610" s="124" t="str">
        <f t="shared" si="472"/>
        <v/>
      </c>
    </row>
    <row r="4611" spans="14:45" ht="11.4" customHeight="1" x14ac:dyDescent="0.3">
      <c r="N4611" s="128"/>
      <c r="X4611" s="178"/>
      <c r="AS4611" s="124" t="str">
        <f t="shared" si="472"/>
        <v/>
      </c>
    </row>
    <row r="4612" spans="14:45" ht="11.4" customHeight="1" x14ac:dyDescent="0.3">
      <c r="N4612" s="128"/>
      <c r="X4612" s="178"/>
      <c r="AS4612" s="124" t="str">
        <f t="shared" si="472"/>
        <v/>
      </c>
    </row>
    <row r="4613" spans="14:45" ht="11.4" customHeight="1" x14ac:dyDescent="0.3">
      <c r="N4613" s="128"/>
      <c r="X4613" s="178"/>
      <c r="AS4613" s="124" t="str">
        <f t="shared" si="472"/>
        <v/>
      </c>
    </row>
    <row r="4614" spans="14:45" ht="11.4" customHeight="1" x14ac:dyDescent="0.3">
      <c r="N4614" s="128"/>
      <c r="X4614" s="178"/>
      <c r="AS4614" s="124" t="str">
        <f t="shared" ref="AS4614:AS4677" si="473">LEFT(V4614,3)</f>
        <v/>
      </c>
    </row>
    <row r="4615" spans="14:45" ht="11.4" customHeight="1" x14ac:dyDescent="0.3">
      <c r="N4615" s="128"/>
      <c r="X4615" s="178"/>
      <c r="AS4615" s="124" t="str">
        <f t="shared" si="473"/>
        <v/>
      </c>
    </row>
    <row r="4616" spans="14:45" ht="11.4" customHeight="1" x14ac:dyDescent="0.3">
      <c r="N4616" s="128"/>
      <c r="X4616" s="178"/>
      <c r="AS4616" s="124" t="str">
        <f t="shared" si="473"/>
        <v/>
      </c>
    </row>
    <row r="4617" spans="14:45" ht="11.4" customHeight="1" x14ac:dyDescent="0.3">
      <c r="N4617" s="128"/>
      <c r="X4617" s="178"/>
      <c r="AS4617" s="124" t="str">
        <f t="shared" si="473"/>
        <v/>
      </c>
    </row>
    <row r="4618" spans="14:45" ht="11.4" customHeight="1" x14ac:dyDescent="0.3">
      <c r="N4618" s="128"/>
      <c r="X4618" s="178"/>
      <c r="AS4618" s="124" t="str">
        <f t="shared" si="473"/>
        <v/>
      </c>
    </row>
    <row r="4619" spans="14:45" ht="11.4" customHeight="1" x14ac:dyDescent="0.3">
      <c r="N4619" s="128"/>
      <c r="X4619" s="178"/>
      <c r="AS4619" s="124" t="str">
        <f t="shared" si="473"/>
        <v/>
      </c>
    </row>
    <row r="4620" spans="14:45" ht="11.4" customHeight="1" x14ac:dyDescent="0.3">
      <c r="N4620" s="128"/>
      <c r="X4620" s="178"/>
      <c r="AS4620" s="124" t="str">
        <f t="shared" si="473"/>
        <v/>
      </c>
    </row>
    <row r="4621" spans="14:45" ht="11.4" customHeight="1" x14ac:dyDescent="0.3">
      <c r="N4621" s="128"/>
      <c r="X4621" s="178"/>
      <c r="AS4621" s="124" t="str">
        <f t="shared" si="473"/>
        <v/>
      </c>
    </row>
    <row r="4622" spans="14:45" ht="11.4" customHeight="1" x14ac:dyDescent="0.3">
      <c r="N4622" s="128"/>
      <c r="X4622" s="178"/>
      <c r="AS4622" s="124" t="str">
        <f t="shared" si="473"/>
        <v/>
      </c>
    </row>
    <row r="4623" spans="14:45" ht="11.4" customHeight="1" x14ac:dyDescent="0.3">
      <c r="N4623" s="128"/>
      <c r="X4623" s="178"/>
      <c r="AS4623" s="124" t="str">
        <f t="shared" si="473"/>
        <v/>
      </c>
    </row>
    <row r="4624" spans="14:45" ht="11.4" customHeight="1" x14ac:dyDescent="0.3">
      <c r="N4624" s="128"/>
      <c r="X4624" s="178"/>
      <c r="AS4624" s="124" t="str">
        <f t="shared" si="473"/>
        <v/>
      </c>
    </row>
    <row r="4625" spans="14:45" ht="11.4" customHeight="1" x14ac:dyDescent="0.3">
      <c r="N4625" s="128"/>
      <c r="X4625" s="178"/>
      <c r="AS4625" s="124" t="str">
        <f t="shared" si="473"/>
        <v/>
      </c>
    </row>
    <row r="4626" spans="14:45" ht="11.4" customHeight="1" x14ac:dyDescent="0.3">
      <c r="N4626" s="128"/>
      <c r="X4626" s="178"/>
      <c r="AS4626" s="124" t="str">
        <f t="shared" si="473"/>
        <v/>
      </c>
    </row>
    <row r="4627" spans="14:45" ht="11.4" customHeight="1" x14ac:dyDescent="0.3">
      <c r="N4627" s="128"/>
      <c r="X4627" s="178"/>
      <c r="AS4627" s="124" t="str">
        <f t="shared" si="473"/>
        <v/>
      </c>
    </row>
    <row r="4628" spans="14:45" ht="11.4" customHeight="1" x14ac:dyDescent="0.3">
      <c r="N4628" s="128"/>
      <c r="X4628" s="178"/>
      <c r="AS4628" s="124" t="str">
        <f t="shared" si="473"/>
        <v/>
      </c>
    </row>
    <row r="4629" spans="14:45" ht="11.4" customHeight="1" x14ac:dyDescent="0.3">
      <c r="N4629" s="128"/>
      <c r="X4629" s="178"/>
      <c r="AS4629" s="124" t="str">
        <f t="shared" si="473"/>
        <v/>
      </c>
    </row>
    <row r="4630" spans="14:45" ht="11.4" customHeight="1" x14ac:dyDescent="0.3">
      <c r="N4630" s="128"/>
      <c r="X4630" s="178"/>
      <c r="AS4630" s="124" t="str">
        <f t="shared" si="473"/>
        <v/>
      </c>
    </row>
    <row r="4631" spans="14:45" ht="11.4" customHeight="1" x14ac:dyDescent="0.3">
      <c r="N4631" s="128"/>
      <c r="X4631" s="178"/>
      <c r="AS4631" s="124" t="str">
        <f t="shared" si="473"/>
        <v/>
      </c>
    </row>
    <row r="4632" spans="14:45" ht="11.4" customHeight="1" x14ac:dyDescent="0.3">
      <c r="N4632" s="128"/>
      <c r="X4632" s="178"/>
      <c r="AS4632" s="124" t="str">
        <f t="shared" si="473"/>
        <v/>
      </c>
    </row>
    <row r="4633" spans="14:45" ht="11.4" customHeight="1" x14ac:dyDescent="0.3">
      <c r="N4633" s="128"/>
      <c r="X4633" s="178"/>
      <c r="AS4633" s="124" t="str">
        <f t="shared" si="473"/>
        <v/>
      </c>
    </row>
    <row r="4634" spans="14:45" ht="11.4" customHeight="1" x14ac:dyDescent="0.3">
      <c r="N4634" s="128"/>
      <c r="X4634" s="178"/>
      <c r="AS4634" s="124" t="str">
        <f t="shared" si="473"/>
        <v/>
      </c>
    </row>
    <row r="4635" spans="14:45" ht="11.4" customHeight="1" x14ac:dyDescent="0.3">
      <c r="N4635" s="128"/>
      <c r="X4635" s="178"/>
      <c r="AS4635" s="124" t="str">
        <f t="shared" si="473"/>
        <v/>
      </c>
    </row>
    <row r="4636" spans="14:45" ht="11.4" customHeight="1" x14ac:dyDescent="0.3">
      <c r="N4636" s="128"/>
      <c r="X4636" s="178"/>
      <c r="AS4636" s="124" t="str">
        <f t="shared" si="473"/>
        <v/>
      </c>
    </row>
    <row r="4637" spans="14:45" ht="11.4" customHeight="1" x14ac:dyDescent="0.3">
      <c r="N4637" s="128"/>
      <c r="X4637" s="178"/>
      <c r="AS4637" s="124" t="str">
        <f t="shared" si="473"/>
        <v/>
      </c>
    </row>
    <row r="4638" spans="14:45" ht="11.4" customHeight="1" x14ac:dyDescent="0.3">
      <c r="N4638" s="128"/>
      <c r="X4638" s="178"/>
      <c r="AS4638" s="124" t="str">
        <f t="shared" si="473"/>
        <v/>
      </c>
    </row>
    <row r="4639" spans="14:45" ht="11.4" customHeight="1" x14ac:dyDescent="0.3">
      <c r="N4639" s="128"/>
      <c r="X4639" s="178"/>
      <c r="AS4639" s="124" t="str">
        <f t="shared" si="473"/>
        <v/>
      </c>
    </row>
    <row r="4640" spans="14:45" ht="11.4" customHeight="1" x14ac:dyDescent="0.3">
      <c r="N4640" s="128"/>
      <c r="X4640" s="178"/>
      <c r="AS4640" s="124" t="str">
        <f t="shared" si="473"/>
        <v/>
      </c>
    </row>
    <row r="4641" spans="14:45" ht="11.4" customHeight="1" x14ac:dyDescent="0.3">
      <c r="N4641" s="128"/>
      <c r="X4641" s="178"/>
      <c r="AS4641" s="124" t="str">
        <f t="shared" si="473"/>
        <v/>
      </c>
    </row>
    <row r="4642" spans="14:45" ht="11.4" customHeight="1" x14ac:dyDescent="0.3">
      <c r="N4642" s="128"/>
      <c r="X4642" s="178"/>
      <c r="AS4642" s="124" t="str">
        <f t="shared" si="473"/>
        <v/>
      </c>
    </row>
    <row r="4643" spans="14:45" ht="11.4" customHeight="1" x14ac:dyDescent="0.3">
      <c r="N4643" s="128"/>
      <c r="X4643" s="178"/>
      <c r="AS4643" s="124" t="str">
        <f t="shared" si="473"/>
        <v/>
      </c>
    </row>
    <row r="4644" spans="14:45" ht="11.4" customHeight="1" x14ac:dyDescent="0.3">
      <c r="N4644" s="128"/>
      <c r="X4644" s="178"/>
      <c r="AS4644" s="124" t="str">
        <f t="shared" si="473"/>
        <v/>
      </c>
    </row>
    <row r="4645" spans="14:45" ht="11.4" customHeight="1" x14ac:dyDescent="0.3">
      <c r="N4645" s="128"/>
      <c r="X4645" s="178"/>
      <c r="AS4645" s="124" t="str">
        <f t="shared" si="473"/>
        <v/>
      </c>
    </row>
    <row r="4646" spans="14:45" ht="11.4" customHeight="1" x14ac:dyDescent="0.3">
      <c r="N4646" s="128"/>
      <c r="X4646" s="178"/>
      <c r="AS4646" s="124" t="str">
        <f t="shared" si="473"/>
        <v/>
      </c>
    </row>
    <row r="4647" spans="14:45" ht="11.4" customHeight="1" x14ac:dyDescent="0.3">
      <c r="N4647" s="128"/>
      <c r="X4647" s="178"/>
      <c r="AS4647" s="124" t="str">
        <f t="shared" si="473"/>
        <v/>
      </c>
    </row>
    <row r="4648" spans="14:45" ht="11.4" customHeight="1" x14ac:dyDescent="0.3">
      <c r="N4648" s="128"/>
      <c r="X4648" s="178"/>
      <c r="AS4648" s="124" t="str">
        <f t="shared" si="473"/>
        <v/>
      </c>
    </row>
    <row r="4649" spans="14:45" ht="11.4" customHeight="1" x14ac:dyDescent="0.3">
      <c r="N4649" s="128"/>
      <c r="X4649" s="178"/>
      <c r="AS4649" s="124" t="str">
        <f t="shared" si="473"/>
        <v/>
      </c>
    </row>
    <row r="4650" spans="14:45" ht="11.4" customHeight="1" x14ac:dyDescent="0.3">
      <c r="N4650" s="128"/>
      <c r="X4650" s="178"/>
      <c r="AS4650" s="124" t="str">
        <f t="shared" si="473"/>
        <v/>
      </c>
    </row>
    <row r="4651" spans="14:45" ht="11.4" customHeight="1" x14ac:dyDescent="0.3">
      <c r="N4651" s="128"/>
      <c r="X4651" s="178"/>
      <c r="AS4651" s="124" t="str">
        <f t="shared" si="473"/>
        <v/>
      </c>
    </row>
    <row r="4652" spans="14:45" ht="11.4" customHeight="1" x14ac:dyDescent="0.3">
      <c r="N4652" s="128"/>
      <c r="X4652" s="178"/>
      <c r="AS4652" s="124" t="str">
        <f t="shared" si="473"/>
        <v/>
      </c>
    </row>
    <row r="4653" spans="14:45" ht="11.4" customHeight="1" x14ac:dyDescent="0.3">
      <c r="N4653" s="128"/>
      <c r="X4653" s="178"/>
      <c r="AS4653" s="124" t="str">
        <f t="shared" si="473"/>
        <v/>
      </c>
    </row>
    <row r="4654" spans="14:45" ht="11.4" customHeight="1" x14ac:dyDescent="0.3">
      <c r="N4654" s="128"/>
      <c r="X4654" s="178"/>
      <c r="AS4654" s="124" t="str">
        <f t="shared" si="473"/>
        <v/>
      </c>
    </row>
    <row r="4655" spans="14:45" ht="11.4" customHeight="1" x14ac:dyDescent="0.3">
      <c r="N4655" s="128"/>
      <c r="X4655" s="178"/>
      <c r="AS4655" s="124" t="str">
        <f t="shared" si="473"/>
        <v/>
      </c>
    </row>
    <row r="4656" spans="14:45" ht="11.4" customHeight="1" x14ac:dyDescent="0.3">
      <c r="N4656" s="128"/>
      <c r="X4656" s="178"/>
      <c r="AS4656" s="124" t="str">
        <f t="shared" si="473"/>
        <v/>
      </c>
    </row>
    <row r="4657" spans="14:45" ht="11.4" customHeight="1" x14ac:dyDescent="0.3">
      <c r="N4657" s="128"/>
      <c r="X4657" s="178"/>
      <c r="AS4657" s="124" t="str">
        <f t="shared" si="473"/>
        <v/>
      </c>
    </row>
    <row r="4658" spans="14:45" ht="11.4" customHeight="1" x14ac:dyDescent="0.3">
      <c r="N4658" s="128"/>
      <c r="X4658" s="178"/>
      <c r="AS4658" s="124" t="str">
        <f t="shared" si="473"/>
        <v/>
      </c>
    </row>
    <row r="4659" spans="14:45" ht="11.4" customHeight="1" x14ac:dyDescent="0.3">
      <c r="N4659" s="128"/>
      <c r="X4659" s="178"/>
      <c r="AS4659" s="124" t="str">
        <f t="shared" si="473"/>
        <v/>
      </c>
    </row>
    <row r="4660" spans="14:45" ht="11.4" customHeight="1" x14ac:dyDescent="0.3">
      <c r="N4660" s="128"/>
      <c r="X4660" s="178"/>
      <c r="AS4660" s="124" t="str">
        <f t="shared" si="473"/>
        <v/>
      </c>
    </row>
    <row r="4661" spans="14:45" ht="11.4" customHeight="1" x14ac:dyDescent="0.3">
      <c r="N4661" s="128"/>
      <c r="X4661" s="178"/>
      <c r="AS4661" s="124" t="str">
        <f t="shared" si="473"/>
        <v/>
      </c>
    </row>
    <row r="4662" spans="14:45" ht="11.4" customHeight="1" x14ac:dyDescent="0.3">
      <c r="N4662" s="128"/>
      <c r="X4662" s="178"/>
      <c r="AS4662" s="124" t="str">
        <f t="shared" si="473"/>
        <v/>
      </c>
    </row>
    <row r="4663" spans="14:45" ht="11.4" customHeight="1" x14ac:dyDescent="0.3">
      <c r="N4663" s="128"/>
      <c r="X4663" s="178"/>
      <c r="AS4663" s="124" t="str">
        <f t="shared" si="473"/>
        <v/>
      </c>
    </row>
    <row r="4664" spans="14:45" ht="11.4" customHeight="1" x14ac:dyDescent="0.3">
      <c r="N4664" s="128"/>
      <c r="X4664" s="178"/>
      <c r="AS4664" s="124" t="str">
        <f t="shared" si="473"/>
        <v/>
      </c>
    </row>
    <row r="4665" spans="14:45" ht="11.4" customHeight="1" x14ac:dyDescent="0.3">
      <c r="N4665" s="128"/>
      <c r="X4665" s="178"/>
      <c r="AS4665" s="124" t="str">
        <f t="shared" si="473"/>
        <v/>
      </c>
    </row>
    <row r="4666" spans="14:45" ht="11.4" customHeight="1" x14ac:dyDescent="0.3">
      <c r="N4666" s="128"/>
      <c r="X4666" s="178"/>
      <c r="AS4666" s="124" t="str">
        <f t="shared" si="473"/>
        <v/>
      </c>
    </row>
    <row r="4667" spans="14:45" ht="11.4" customHeight="1" x14ac:dyDescent="0.3">
      <c r="N4667" s="128"/>
      <c r="X4667" s="178"/>
      <c r="AS4667" s="124" t="str">
        <f t="shared" si="473"/>
        <v/>
      </c>
    </row>
    <row r="4668" spans="14:45" ht="11.4" customHeight="1" x14ac:dyDescent="0.3">
      <c r="N4668" s="128"/>
      <c r="X4668" s="178"/>
      <c r="AS4668" s="124" t="str">
        <f t="shared" si="473"/>
        <v/>
      </c>
    </row>
    <row r="4669" spans="14:45" ht="11.4" customHeight="1" x14ac:dyDescent="0.3">
      <c r="N4669" s="128"/>
      <c r="X4669" s="178"/>
      <c r="AS4669" s="124" t="str">
        <f t="shared" si="473"/>
        <v/>
      </c>
    </row>
    <row r="4670" spans="14:45" ht="11.4" customHeight="1" x14ac:dyDescent="0.3">
      <c r="N4670" s="128"/>
      <c r="X4670" s="178"/>
      <c r="AS4670" s="124" t="str">
        <f t="shared" si="473"/>
        <v/>
      </c>
    </row>
    <row r="4671" spans="14:45" ht="11.4" customHeight="1" x14ac:dyDescent="0.3">
      <c r="N4671" s="128"/>
      <c r="X4671" s="178"/>
      <c r="AS4671" s="124" t="str">
        <f t="shared" si="473"/>
        <v/>
      </c>
    </row>
    <row r="4672" spans="14:45" ht="11.4" customHeight="1" x14ac:dyDescent="0.3">
      <c r="N4672" s="128"/>
      <c r="X4672" s="178"/>
      <c r="AS4672" s="124" t="str">
        <f t="shared" si="473"/>
        <v/>
      </c>
    </row>
    <row r="4673" spans="14:45" ht="11.4" customHeight="1" x14ac:dyDescent="0.3">
      <c r="N4673" s="128"/>
      <c r="X4673" s="178"/>
      <c r="AS4673" s="124" t="str">
        <f t="shared" si="473"/>
        <v/>
      </c>
    </row>
    <row r="4674" spans="14:45" ht="11.4" customHeight="1" x14ac:dyDescent="0.3">
      <c r="N4674" s="128"/>
      <c r="X4674" s="178"/>
      <c r="AS4674" s="124" t="str">
        <f t="shared" si="473"/>
        <v/>
      </c>
    </row>
    <row r="4675" spans="14:45" ht="11.4" customHeight="1" x14ac:dyDescent="0.3">
      <c r="N4675" s="128"/>
      <c r="X4675" s="178"/>
      <c r="AS4675" s="124" t="str">
        <f t="shared" si="473"/>
        <v/>
      </c>
    </row>
    <row r="4676" spans="14:45" ht="11.4" customHeight="1" x14ac:dyDescent="0.3">
      <c r="N4676" s="128"/>
      <c r="X4676" s="178"/>
      <c r="AS4676" s="124" t="str">
        <f t="shared" si="473"/>
        <v/>
      </c>
    </row>
    <row r="4677" spans="14:45" ht="11.4" customHeight="1" x14ac:dyDescent="0.3">
      <c r="N4677" s="128"/>
      <c r="X4677" s="178"/>
      <c r="AS4677" s="124" t="str">
        <f t="shared" si="473"/>
        <v/>
      </c>
    </row>
    <row r="4678" spans="14:45" ht="11.4" customHeight="1" x14ac:dyDescent="0.3">
      <c r="N4678" s="128"/>
      <c r="X4678" s="178"/>
      <c r="AS4678" s="124" t="str">
        <f t="shared" ref="AS4678:AS4741" si="474">LEFT(V4678,3)</f>
        <v/>
      </c>
    </row>
    <row r="4679" spans="14:45" ht="11.4" customHeight="1" x14ac:dyDescent="0.3">
      <c r="N4679" s="128"/>
      <c r="X4679" s="178"/>
      <c r="AS4679" s="124" t="str">
        <f t="shared" si="474"/>
        <v/>
      </c>
    </row>
    <row r="4680" spans="14:45" ht="11.4" customHeight="1" x14ac:dyDescent="0.3">
      <c r="N4680" s="128"/>
      <c r="X4680" s="178"/>
      <c r="AS4680" s="124" t="str">
        <f t="shared" si="474"/>
        <v/>
      </c>
    </row>
    <row r="4681" spans="14:45" ht="11.4" customHeight="1" x14ac:dyDescent="0.3">
      <c r="N4681" s="128"/>
      <c r="X4681" s="178"/>
      <c r="AS4681" s="124" t="str">
        <f t="shared" si="474"/>
        <v/>
      </c>
    </row>
    <row r="4682" spans="14:45" ht="11.4" customHeight="1" x14ac:dyDescent="0.3">
      <c r="N4682" s="128"/>
      <c r="X4682" s="178"/>
      <c r="AS4682" s="124" t="str">
        <f t="shared" si="474"/>
        <v/>
      </c>
    </row>
    <row r="4683" spans="14:45" ht="11.4" customHeight="1" x14ac:dyDescent="0.3">
      <c r="N4683" s="128"/>
      <c r="X4683" s="178"/>
      <c r="AS4683" s="124" t="str">
        <f t="shared" si="474"/>
        <v/>
      </c>
    </row>
    <row r="4684" spans="14:45" ht="11.4" customHeight="1" x14ac:dyDescent="0.3">
      <c r="N4684" s="128"/>
      <c r="X4684" s="178"/>
      <c r="AS4684" s="124" t="str">
        <f t="shared" si="474"/>
        <v/>
      </c>
    </row>
    <row r="4685" spans="14:45" ht="11.4" customHeight="1" x14ac:dyDescent="0.3">
      <c r="N4685" s="128"/>
      <c r="X4685" s="178"/>
      <c r="AS4685" s="124" t="str">
        <f t="shared" si="474"/>
        <v/>
      </c>
    </row>
    <row r="4686" spans="14:45" ht="11.4" customHeight="1" x14ac:dyDescent="0.3">
      <c r="N4686" s="128"/>
      <c r="X4686" s="178"/>
      <c r="AS4686" s="124" t="str">
        <f t="shared" si="474"/>
        <v/>
      </c>
    </row>
    <row r="4687" spans="14:45" ht="11.4" customHeight="1" x14ac:dyDescent="0.3">
      <c r="N4687" s="128"/>
      <c r="X4687" s="178"/>
      <c r="AS4687" s="124" t="str">
        <f t="shared" si="474"/>
        <v/>
      </c>
    </row>
    <row r="4688" spans="14:45" ht="11.4" customHeight="1" x14ac:dyDescent="0.3">
      <c r="N4688" s="128"/>
      <c r="X4688" s="178"/>
      <c r="AS4688" s="124" t="str">
        <f t="shared" si="474"/>
        <v/>
      </c>
    </row>
    <row r="4689" spans="14:45" ht="11.4" customHeight="1" x14ac:dyDescent="0.3">
      <c r="N4689" s="128"/>
      <c r="X4689" s="178"/>
      <c r="AS4689" s="124" t="str">
        <f t="shared" si="474"/>
        <v/>
      </c>
    </row>
    <row r="4690" spans="14:45" ht="11.4" customHeight="1" x14ac:dyDescent="0.3">
      <c r="N4690" s="128"/>
      <c r="X4690" s="178"/>
      <c r="AS4690" s="124" t="str">
        <f t="shared" si="474"/>
        <v/>
      </c>
    </row>
    <row r="4691" spans="14:45" ht="11.4" customHeight="1" x14ac:dyDescent="0.3">
      <c r="N4691" s="128"/>
      <c r="X4691" s="178"/>
      <c r="AS4691" s="124" t="str">
        <f t="shared" si="474"/>
        <v/>
      </c>
    </row>
    <row r="4692" spans="14:45" ht="11.4" customHeight="1" x14ac:dyDescent="0.3">
      <c r="N4692" s="128"/>
      <c r="X4692" s="178"/>
      <c r="AS4692" s="124" t="str">
        <f t="shared" si="474"/>
        <v/>
      </c>
    </row>
    <row r="4693" spans="14:45" ht="11.4" customHeight="1" x14ac:dyDescent="0.3">
      <c r="N4693" s="128"/>
      <c r="X4693" s="178"/>
      <c r="AS4693" s="124" t="str">
        <f t="shared" si="474"/>
        <v/>
      </c>
    </row>
    <row r="4694" spans="14:45" ht="11.4" customHeight="1" x14ac:dyDescent="0.3">
      <c r="N4694" s="128"/>
      <c r="X4694" s="178"/>
      <c r="AS4694" s="124" t="str">
        <f t="shared" si="474"/>
        <v/>
      </c>
    </row>
    <row r="4695" spans="14:45" ht="11.4" customHeight="1" x14ac:dyDescent="0.3">
      <c r="N4695" s="128"/>
      <c r="X4695" s="178"/>
      <c r="AS4695" s="124" t="str">
        <f t="shared" si="474"/>
        <v/>
      </c>
    </row>
    <row r="4696" spans="14:45" ht="11.4" customHeight="1" x14ac:dyDescent="0.3">
      <c r="N4696" s="128"/>
      <c r="X4696" s="178"/>
      <c r="AS4696" s="124" t="str">
        <f t="shared" si="474"/>
        <v/>
      </c>
    </row>
    <row r="4697" spans="14:45" ht="11.4" customHeight="1" x14ac:dyDescent="0.3">
      <c r="N4697" s="128"/>
      <c r="X4697" s="178"/>
      <c r="AS4697" s="124" t="str">
        <f t="shared" si="474"/>
        <v/>
      </c>
    </row>
    <row r="4698" spans="14:45" ht="11.4" customHeight="1" x14ac:dyDescent="0.3">
      <c r="N4698" s="128"/>
      <c r="X4698" s="178"/>
      <c r="AS4698" s="124" t="str">
        <f t="shared" si="474"/>
        <v/>
      </c>
    </row>
    <row r="4699" spans="14:45" ht="11.4" customHeight="1" x14ac:dyDescent="0.3">
      <c r="N4699" s="128"/>
      <c r="X4699" s="178"/>
      <c r="AS4699" s="124" t="str">
        <f t="shared" si="474"/>
        <v/>
      </c>
    </row>
    <row r="4700" spans="14:45" ht="11.4" customHeight="1" x14ac:dyDescent="0.3">
      <c r="N4700" s="128"/>
      <c r="X4700" s="178"/>
      <c r="AS4700" s="124" t="str">
        <f t="shared" si="474"/>
        <v/>
      </c>
    </row>
    <row r="4701" spans="14:45" ht="11.4" customHeight="1" x14ac:dyDescent="0.3">
      <c r="N4701" s="128"/>
      <c r="X4701" s="178"/>
      <c r="AS4701" s="124" t="str">
        <f t="shared" si="474"/>
        <v/>
      </c>
    </row>
    <row r="4702" spans="14:45" ht="11.4" customHeight="1" x14ac:dyDescent="0.3">
      <c r="N4702" s="128"/>
      <c r="X4702" s="178"/>
      <c r="AS4702" s="124" t="str">
        <f t="shared" si="474"/>
        <v/>
      </c>
    </row>
    <row r="4703" spans="14:45" ht="11.4" customHeight="1" x14ac:dyDescent="0.3">
      <c r="N4703" s="128"/>
      <c r="X4703" s="178"/>
      <c r="AS4703" s="124" t="str">
        <f t="shared" si="474"/>
        <v/>
      </c>
    </row>
    <row r="4704" spans="14:45" ht="11.4" customHeight="1" x14ac:dyDescent="0.3">
      <c r="N4704" s="128"/>
      <c r="X4704" s="178"/>
      <c r="AS4704" s="124" t="str">
        <f t="shared" si="474"/>
        <v/>
      </c>
    </row>
    <row r="4705" spans="14:45" ht="11.4" customHeight="1" x14ac:dyDescent="0.3">
      <c r="N4705" s="128"/>
      <c r="X4705" s="178"/>
      <c r="AS4705" s="124" t="str">
        <f t="shared" si="474"/>
        <v/>
      </c>
    </row>
    <row r="4706" spans="14:45" ht="11.4" customHeight="1" x14ac:dyDescent="0.3">
      <c r="N4706" s="128"/>
      <c r="X4706" s="178"/>
      <c r="AS4706" s="124" t="str">
        <f t="shared" si="474"/>
        <v/>
      </c>
    </row>
    <row r="4707" spans="14:45" ht="11.4" customHeight="1" x14ac:dyDescent="0.3">
      <c r="N4707" s="128"/>
      <c r="X4707" s="178"/>
      <c r="AS4707" s="124" t="str">
        <f t="shared" si="474"/>
        <v/>
      </c>
    </row>
    <row r="4708" spans="14:45" ht="11.4" customHeight="1" x14ac:dyDescent="0.3">
      <c r="N4708" s="128"/>
      <c r="X4708" s="178"/>
      <c r="AS4708" s="124" t="str">
        <f t="shared" si="474"/>
        <v/>
      </c>
    </row>
    <row r="4709" spans="14:45" ht="11.4" customHeight="1" x14ac:dyDescent="0.3">
      <c r="N4709" s="128"/>
      <c r="X4709" s="178"/>
      <c r="AS4709" s="124" t="str">
        <f t="shared" si="474"/>
        <v/>
      </c>
    </row>
    <row r="4710" spans="14:45" ht="11.4" customHeight="1" x14ac:dyDescent="0.3">
      <c r="N4710" s="128"/>
      <c r="X4710" s="178"/>
      <c r="AS4710" s="124" t="str">
        <f t="shared" si="474"/>
        <v/>
      </c>
    </row>
    <row r="4711" spans="14:45" ht="11.4" customHeight="1" x14ac:dyDescent="0.3">
      <c r="N4711" s="128"/>
      <c r="X4711" s="178"/>
      <c r="AS4711" s="124" t="str">
        <f t="shared" si="474"/>
        <v/>
      </c>
    </row>
    <row r="4712" spans="14:45" ht="11.4" customHeight="1" x14ac:dyDescent="0.3">
      <c r="N4712" s="128"/>
      <c r="X4712" s="178"/>
      <c r="AS4712" s="124" t="str">
        <f t="shared" si="474"/>
        <v/>
      </c>
    </row>
    <row r="4713" spans="14:45" ht="11.4" customHeight="1" x14ac:dyDescent="0.3">
      <c r="N4713" s="128"/>
      <c r="X4713" s="178"/>
      <c r="AS4713" s="124" t="str">
        <f t="shared" si="474"/>
        <v/>
      </c>
    </row>
    <row r="4714" spans="14:45" ht="11.4" customHeight="1" x14ac:dyDescent="0.3">
      <c r="N4714" s="128"/>
      <c r="X4714" s="178"/>
      <c r="AS4714" s="124" t="str">
        <f t="shared" si="474"/>
        <v/>
      </c>
    </row>
    <row r="4715" spans="14:45" ht="11.4" customHeight="1" x14ac:dyDescent="0.3">
      <c r="N4715" s="128"/>
      <c r="X4715" s="178"/>
      <c r="AS4715" s="124" t="str">
        <f t="shared" si="474"/>
        <v/>
      </c>
    </row>
    <row r="4716" spans="14:45" ht="11.4" customHeight="1" x14ac:dyDescent="0.3">
      <c r="N4716" s="128"/>
      <c r="X4716" s="178"/>
      <c r="AS4716" s="124" t="str">
        <f t="shared" si="474"/>
        <v/>
      </c>
    </row>
    <row r="4717" spans="14:45" ht="11.4" customHeight="1" x14ac:dyDescent="0.3">
      <c r="N4717" s="128"/>
      <c r="X4717" s="178"/>
      <c r="AS4717" s="124" t="str">
        <f t="shared" si="474"/>
        <v/>
      </c>
    </row>
    <row r="4718" spans="14:45" ht="11.4" customHeight="1" x14ac:dyDescent="0.3">
      <c r="N4718" s="128"/>
      <c r="X4718" s="178"/>
      <c r="AS4718" s="124" t="str">
        <f t="shared" si="474"/>
        <v/>
      </c>
    </row>
    <row r="4719" spans="14:45" ht="11.4" customHeight="1" x14ac:dyDescent="0.3">
      <c r="N4719" s="128"/>
      <c r="X4719" s="178"/>
      <c r="AS4719" s="124" t="str">
        <f t="shared" si="474"/>
        <v/>
      </c>
    </row>
    <row r="4720" spans="14:45" ht="11.4" customHeight="1" x14ac:dyDescent="0.3">
      <c r="N4720" s="128"/>
      <c r="X4720" s="178"/>
      <c r="AS4720" s="124" t="str">
        <f t="shared" si="474"/>
        <v/>
      </c>
    </row>
    <row r="4721" spans="14:45" ht="11.4" customHeight="1" x14ac:dyDescent="0.3">
      <c r="N4721" s="128"/>
      <c r="X4721" s="178"/>
      <c r="AS4721" s="124" t="str">
        <f t="shared" si="474"/>
        <v/>
      </c>
    </row>
    <row r="4722" spans="14:45" ht="11.4" customHeight="1" x14ac:dyDescent="0.3">
      <c r="N4722" s="128"/>
      <c r="X4722" s="178"/>
      <c r="AS4722" s="124" t="str">
        <f t="shared" si="474"/>
        <v/>
      </c>
    </row>
    <row r="4723" spans="14:45" ht="11.4" customHeight="1" x14ac:dyDescent="0.3">
      <c r="N4723" s="128"/>
      <c r="X4723" s="178"/>
      <c r="AS4723" s="124" t="str">
        <f t="shared" si="474"/>
        <v/>
      </c>
    </row>
    <row r="4724" spans="14:45" ht="11.4" customHeight="1" x14ac:dyDescent="0.3">
      <c r="N4724" s="128"/>
      <c r="X4724" s="178"/>
      <c r="AS4724" s="124" t="str">
        <f t="shared" si="474"/>
        <v/>
      </c>
    </row>
    <row r="4725" spans="14:45" ht="11.4" customHeight="1" x14ac:dyDescent="0.3">
      <c r="N4725" s="128"/>
      <c r="X4725" s="178"/>
      <c r="AS4725" s="124" t="str">
        <f t="shared" si="474"/>
        <v/>
      </c>
    </row>
    <row r="4726" spans="14:45" ht="11.4" customHeight="1" x14ac:dyDescent="0.3">
      <c r="N4726" s="128"/>
      <c r="X4726" s="178"/>
      <c r="AS4726" s="124" t="str">
        <f t="shared" si="474"/>
        <v/>
      </c>
    </row>
    <row r="4727" spans="14:45" ht="11.4" customHeight="1" x14ac:dyDescent="0.3">
      <c r="N4727" s="128"/>
      <c r="X4727" s="178"/>
      <c r="AS4727" s="124" t="str">
        <f t="shared" si="474"/>
        <v/>
      </c>
    </row>
    <row r="4728" spans="14:45" ht="11.4" customHeight="1" x14ac:dyDescent="0.3">
      <c r="N4728" s="128"/>
      <c r="X4728" s="178"/>
      <c r="AS4728" s="124" t="str">
        <f t="shared" si="474"/>
        <v/>
      </c>
    </row>
    <row r="4729" spans="14:45" ht="11.4" customHeight="1" x14ac:dyDescent="0.3">
      <c r="N4729" s="128"/>
      <c r="X4729" s="178"/>
      <c r="AS4729" s="124" t="str">
        <f t="shared" si="474"/>
        <v/>
      </c>
    </row>
    <row r="4730" spans="14:45" ht="11.4" customHeight="1" x14ac:dyDescent="0.3">
      <c r="N4730" s="128"/>
      <c r="X4730" s="178"/>
      <c r="AS4730" s="124" t="str">
        <f t="shared" si="474"/>
        <v/>
      </c>
    </row>
    <row r="4731" spans="14:45" ht="11.4" customHeight="1" x14ac:dyDescent="0.3">
      <c r="N4731" s="128"/>
      <c r="X4731" s="178"/>
      <c r="AS4731" s="124" t="str">
        <f t="shared" si="474"/>
        <v/>
      </c>
    </row>
    <row r="4732" spans="14:45" ht="11.4" customHeight="1" x14ac:dyDescent="0.3">
      <c r="N4732" s="128"/>
      <c r="X4732" s="178"/>
      <c r="AS4732" s="124" t="str">
        <f t="shared" si="474"/>
        <v/>
      </c>
    </row>
    <row r="4733" spans="14:45" ht="11.4" customHeight="1" x14ac:dyDescent="0.3">
      <c r="N4733" s="128"/>
      <c r="X4733" s="178"/>
      <c r="AS4733" s="124" t="str">
        <f t="shared" si="474"/>
        <v/>
      </c>
    </row>
    <row r="4734" spans="14:45" ht="11.4" customHeight="1" x14ac:dyDescent="0.3">
      <c r="N4734" s="128"/>
      <c r="X4734" s="178"/>
      <c r="AS4734" s="124" t="str">
        <f t="shared" si="474"/>
        <v/>
      </c>
    </row>
    <row r="4735" spans="14:45" ht="11.4" customHeight="1" x14ac:dyDescent="0.3">
      <c r="N4735" s="128"/>
      <c r="X4735" s="178"/>
      <c r="AS4735" s="124" t="str">
        <f t="shared" si="474"/>
        <v/>
      </c>
    </row>
    <row r="4736" spans="14:45" ht="11.4" customHeight="1" x14ac:dyDescent="0.3">
      <c r="N4736" s="128"/>
      <c r="X4736" s="178"/>
      <c r="AS4736" s="124" t="str">
        <f t="shared" si="474"/>
        <v/>
      </c>
    </row>
    <row r="4737" spans="14:45" ht="11.4" customHeight="1" x14ac:dyDescent="0.3">
      <c r="N4737" s="128"/>
      <c r="X4737" s="178"/>
      <c r="AS4737" s="124" t="str">
        <f t="shared" si="474"/>
        <v/>
      </c>
    </row>
    <row r="4738" spans="14:45" ht="11.4" customHeight="1" x14ac:dyDescent="0.3">
      <c r="N4738" s="128"/>
      <c r="X4738" s="178"/>
      <c r="AS4738" s="124" t="str">
        <f t="shared" si="474"/>
        <v/>
      </c>
    </row>
    <row r="4739" spans="14:45" ht="11.4" customHeight="1" x14ac:dyDescent="0.3">
      <c r="N4739" s="128"/>
      <c r="X4739" s="178"/>
      <c r="AS4739" s="124" t="str">
        <f t="shared" si="474"/>
        <v/>
      </c>
    </row>
    <row r="4740" spans="14:45" ht="11.4" customHeight="1" x14ac:dyDescent="0.3">
      <c r="N4740" s="128"/>
      <c r="X4740" s="178"/>
      <c r="AS4740" s="124" t="str">
        <f t="shared" si="474"/>
        <v/>
      </c>
    </row>
    <row r="4741" spans="14:45" ht="11.4" customHeight="1" x14ac:dyDescent="0.3">
      <c r="N4741" s="128"/>
      <c r="X4741" s="178"/>
      <c r="AS4741" s="124" t="str">
        <f t="shared" si="474"/>
        <v/>
      </c>
    </row>
    <row r="4742" spans="14:45" ht="11.4" customHeight="1" x14ac:dyDescent="0.3">
      <c r="N4742" s="128"/>
      <c r="X4742" s="178"/>
      <c r="AS4742" s="124" t="str">
        <f t="shared" ref="AS4742:AS4805" si="475">LEFT(V4742,3)</f>
        <v/>
      </c>
    </row>
    <row r="4743" spans="14:45" ht="11.4" customHeight="1" x14ac:dyDescent="0.3">
      <c r="N4743" s="128"/>
      <c r="X4743" s="178"/>
      <c r="AS4743" s="124" t="str">
        <f t="shared" si="475"/>
        <v/>
      </c>
    </row>
    <row r="4744" spans="14:45" ht="11.4" customHeight="1" x14ac:dyDescent="0.3">
      <c r="N4744" s="128"/>
      <c r="X4744" s="178"/>
      <c r="AS4744" s="124" t="str">
        <f t="shared" si="475"/>
        <v/>
      </c>
    </row>
    <row r="4745" spans="14:45" ht="11.4" customHeight="1" x14ac:dyDescent="0.3">
      <c r="N4745" s="128"/>
      <c r="X4745" s="178"/>
      <c r="AS4745" s="124" t="str">
        <f t="shared" si="475"/>
        <v/>
      </c>
    </row>
    <row r="4746" spans="14:45" ht="11.4" customHeight="1" x14ac:dyDescent="0.3">
      <c r="N4746" s="128"/>
      <c r="X4746" s="178"/>
      <c r="AS4746" s="124" t="str">
        <f t="shared" si="475"/>
        <v/>
      </c>
    </row>
    <row r="4747" spans="14:45" ht="11.4" customHeight="1" x14ac:dyDescent="0.3">
      <c r="N4747" s="128"/>
      <c r="X4747" s="178"/>
      <c r="AS4747" s="124" t="str">
        <f t="shared" si="475"/>
        <v/>
      </c>
    </row>
    <row r="4748" spans="14:45" ht="11.4" customHeight="1" x14ac:dyDescent="0.3">
      <c r="N4748" s="128"/>
      <c r="X4748" s="178"/>
      <c r="AS4748" s="124" t="str">
        <f t="shared" si="475"/>
        <v/>
      </c>
    </row>
    <row r="4749" spans="14:45" ht="11.4" customHeight="1" x14ac:dyDescent="0.3">
      <c r="N4749" s="128"/>
      <c r="X4749" s="178"/>
      <c r="AS4749" s="124" t="str">
        <f t="shared" si="475"/>
        <v/>
      </c>
    </row>
    <row r="4750" spans="14:45" ht="11.4" customHeight="1" x14ac:dyDescent="0.3">
      <c r="N4750" s="128"/>
      <c r="X4750" s="178"/>
      <c r="AS4750" s="124" t="str">
        <f t="shared" si="475"/>
        <v/>
      </c>
    </row>
    <row r="4751" spans="14:45" ht="11.4" customHeight="1" x14ac:dyDescent="0.3">
      <c r="N4751" s="128"/>
      <c r="X4751" s="178"/>
      <c r="AS4751" s="124" t="str">
        <f t="shared" si="475"/>
        <v/>
      </c>
    </row>
    <row r="4752" spans="14:45" ht="11.4" customHeight="1" x14ac:dyDescent="0.3">
      <c r="N4752" s="128"/>
      <c r="X4752" s="178"/>
      <c r="AS4752" s="124" t="str">
        <f t="shared" si="475"/>
        <v/>
      </c>
    </row>
    <row r="4753" spans="14:45" ht="11.4" customHeight="1" x14ac:dyDescent="0.3">
      <c r="N4753" s="128"/>
      <c r="X4753" s="178"/>
      <c r="AS4753" s="124" t="str">
        <f t="shared" si="475"/>
        <v/>
      </c>
    </row>
    <row r="4754" spans="14:45" ht="11.4" customHeight="1" x14ac:dyDescent="0.3">
      <c r="N4754" s="128"/>
      <c r="X4754" s="178"/>
      <c r="AS4754" s="124" t="str">
        <f t="shared" si="475"/>
        <v/>
      </c>
    </row>
    <row r="4755" spans="14:45" ht="11.4" customHeight="1" x14ac:dyDescent="0.3">
      <c r="N4755" s="128"/>
      <c r="X4755" s="178"/>
      <c r="AS4755" s="124" t="str">
        <f t="shared" si="475"/>
        <v/>
      </c>
    </row>
    <row r="4756" spans="14:45" ht="11.4" customHeight="1" x14ac:dyDescent="0.3">
      <c r="N4756" s="128"/>
      <c r="X4756" s="178"/>
      <c r="AS4756" s="124" t="str">
        <f t="shared" si="475"/>
        <v/>
      </c>
    </row>
    <row r="4757" spans="14:45" ht="11.4" customHeight="1" x14ac:dyDescent="0.3">
      <c r="N4757" s="128"/>
      <c r="X4757" s="178"/>
      <c r="AS4757" s="124" t="str">
        <f t="shared" si="475"/>
        <v/>
      </c>
    </row>
    <row r="4758" spans="14:45" ht="11.4" customHeight="1" x14ac:dyDescent="0.3">
      <c r="N4758" s="128"/>
      <c r="X4758" s="178"/>
      <c r="AS4758" s="124" t="str">
        <f t="shared" si="475"/>
        <v/>
      </c>
    </row>
    <row r="4759" spans="14:45" ht="11.4" customHeight="1" x14ac:dyDescent="0.3">
      <c r="N4759" s="128"/>
      <c r="X4759" s="178"/>
      <c r="AS4759" s="124" t="str">
        <f t="shared" si="475"/>
        <v/>
      </c>
    </row>
    <row r="4760" spans="14:45" ht="11.4" customHeight="1" x14ac:dyDescent="0.3">
      <c r="N4760" s="128"/>
      <c r="X4760" s="178"/>
      <c r="AS4760" s="124" t="str">
        <f t="shared" si="475"/>
        <v/>
      </c>
    </row>
    <row r="4761" spans="14:45" ht="11.4" customHeight="1" x14ac:dyDescent="0.3">
      <c r="N4761" s="128"/>
      <c r="X4761" s="178"/>
      <c r="AS4761" s="124" t="str">
        <f t="shared" si="475"/>
        <v/>
      </c>
    </row>
    <row r="4762" spans="14:45" ht="11.4" customHeight="1" x14ac:dyDescent="0.3">
      <c r="N4762" s="128"/>
      <c r="X4762" s="178"/>
      <c r="AS4762" s="124" t="str">
        <f t="shared" si="475"/>
        <v/>
      </c>
    </row>
    <row r="4763" spans="14:45" ht="11.4" customHeight="1" x14ac:dyDescent="0.3">
      <c r="N4763" s="128"/>
      <c r="X4763" s="178"/>
      <c r="AS4763" s="124" t="str">
        <f t="shared" si="475"/>
        <v/>
      </c>
    </row>
    <row r="4764" spans="14:45" ht="11.4" customHeight="1" x14ac:dyDescent="0.3">
      <c r="N4764" s="128"/>
      <c r="X4764" s="178"/>
      <c r="AS4764" s="124" t="str">
        <f t="shared" si="475"/>
        <v/>
      </c>
    </row>
    <row r="4765" spans="14:45" ht="11.4" customHeight="1" x14ac:dyDescent="0.3">
      <c r="N4765" s="128"/>
      <c r="X4765" s="178"/>
      <c r="AS4765" s="124" t="str">
        <f t="shared" si="475"/>
        <v/>
      </c>
    </row>
    <row r="4766" spans="14:45" ht="11.4" customHeight="1" x14ac:dyDescent="0.3">
      <c r="N4766" s="128"/>
      <c r="X4766" s="178"/>
      <c r="AS4766" s="124" t="str">
        <f t="shared" si="475"/>
        <v/>
      </c>
    </row>
    <row r="4767" spans="14:45" ht="11.4" customHeight="1" x14ac:dyDescent="0.3">
      <c r="N4767" s="128"/>
      <c r="X4767" s="178"/>
      <c r="AS4767" s="124" t="str">
        <f t="shared" si="475"/>
        <v/>
      </c>
    </row>
    <row r="4768" spans="14:45" ht="11.4" customHeight="1" x14ac:dyDescent="0.3">
      <c r="N4768" s="128"/>
      <c r="X4768" s="178"/>
      <c r="AS4768" s="124" t="str">
        <f t="shared" si="475"/>
        <v/>
      </c>
    </row>
    <row r="4769" spans="14:45" ht="11.4" customHeight="1" x14ac:dyDescent="0.3">
      <c r="N4769" s="128"/>
      <c r="X4769" s="178"/>
      <c r="AS4769" s="124" t="str">
        <f t="shared" si="475"/>
        <v/>
      </c>
    </row>
    <row r="4770" spans="14:45" ht="11.4" customHeight="1" x14ac:dyDescent="0.3">
      <c r="N4770" s="128"/>
      <c r="X4770" s="178"/>
      <c r="AS4770" s="124" t="str">
        <f t="shared" si="475"/>
        <v/>
      </c>
    </row>
    <row r="4771" spans="14:45" ht="11.4" customHeight="1" x14ac:dyDescent="0.3">
      <c r="N4771" s="128"/>
      <c r="X4771" s="178"/>
      <c r="AS4771" s="124" t="str">
        <f t="shared" si="475"/>
        <v/>
      </c>
    </row>
    <row r="4772" spans="14:45" ht="11.4" customHeight="1" x14ac:dyDescent="0.3">
      <c r="N4772" s="128"/>
      <c r="X4772" s="178"/>
      <c r="AS4772" s="124" t="str">
        <f t="shared" si="475"/>
        <v/>
      </c>
    </row>
    <row r="4773" spans="14:45" ht="11.4" customHeight="1" x14ac:dyDescent="0.3">
      <c r="N4773" s="128"/>
      <c r="X4773" s="178"/>
      <c r="AS4773" s="124" t="str">
        <f t="shared" si="475"/>
        <v/>
      </c>
    </row>
    <row r="4774" spans="14:45" ht="11.4" customHeight="1" x14ac:dyDescent="0.3">
      <c r="N4774" s="128"/>
      <c r="X4774" s="178"/>
      <c r="AS4774" s="124" t="str">
        <f t="shared" si="475"/>
        <v/>
      </c>
    </row>
    <row r="4775" spans="14:45" ht="11.4" customHeight="1" x14ac:dyDescent="0.3">
      <c r="N4775" s="128"/>
      <c r="X4775" s="178"/>
      <c r="AS4775" s="124" t="str">
        <f t="shared" si="475"/>
        <v/>
      </c>
    </row>
    <row r="4776" spans="14:45" ht="11.4" customHeight="1" x14ac:dyDescent="0.3">
      <c r="N4776" s="128"/>
      <c r="X4776" s="178"/>
      <c r="AS4776" s="124" t="str">
        <f t="shared" si="475"/>
        <v/>
      </c>
    </row>
    <row r="4777" spans="14:45" ht="11.4" customHeight="1" x14ac:dyDescent="0.3">
      <c r="N4777" s="128"/>
      <c r="X4777" s="178"/>
      <c r="AS4777" s="124" t="str">
        <f t="shared" si="475"/>
        <v/>
      </c>
    </row>
    <row r="4778" spans="14:45" ht="11.4" customHeight="1" x14ac:dyDescent="0.3">
      <c r="N4778" s="128"/>
      <c r="X4778" s="178"/>
      <c r="AS4778" s="124" t="str">
        <f t="shared" si="475"/>
        <v/>
      </c>
    </row>
    <row r="4779" spans="14:45" ht="11.4" customHeight="1" x14ac:dyDescent="0.3">
      <c r="N4779" s="128"/>
      <c r="X4779" s="178"/>
      <c r="AS4779" s="124" t="str">
        <f t="shared" si="475"/>
        <v/>
      </c>
    </row>
    <row r="4780" spans="14:45" ht="11.4" customHeight="1" x14ac:dyDescent="0.3">
      <c r="N4780" s="128"/>
      <c r="X4780" s="178"/>
      <c r="AS4780" s="124" t="str">
        <f t="shared" si="475"/>
        <v/>
      </c>
    </row>
    <row r="4781" spans="14:45" ht="11.4" customHeight="1" x14ac:dyDescent="0.3">
      <c r="N4781" s="128"/>
      <c r="X4781" s="178"/>
      <c r="AS4781" s="124" t="str">
        <f t="shared" si="475"/>
        <v/>
      </c>
    </row>
    <row r="4782" spans="14:45" ht="11.4" customHeight="1" x14ac:dyDescent="0.3">
      <c r="N4782" s="128"/>
      <c r="X4782" s="178"/>
      <c r="AS4782" s="124" t="str">
        <f t="shared" si="475"/>
        <v/>
      </c>
    </row>
    <row r="4783" spans="14:45" ht="11.4" customHeight="1" x14ac:dyDescent="0.3">
      <c r="N4783" s="128"/>
      <c r="X4783" s="178"/>
      <c r="AS4783" s="124" t="str">
        <f t="shared" si="475"/>
        <v/>
      </c>
    </row>
    <row r="4784" spans="14:45" ht="11.4" customHeight="1" x14ac:dyDescent="0.3">
      <c r="N4784" s="128"/>
      <c r="X4784" s="178"/>
      <c r="AS4784" s="124" t="str">
        <f t="shared" si="475"/>
        <v/>
      </c>
    </row>
    <row r="4785" spans="14:45" ht="11.4" customHeight="1" x14ac:dyDescent="0.3">
      <c r="N4785" s="128"/>
      <c r="X4785" s="178"/>
      <c r="AS4785" s="124" t="str">
        <f t="shared" si="475"/>
        <v/>
      </c>
    </row>
    <row r="4786" spans="14:45" ht="11.4" customHeight="1" x14ac:dyDescent="0.3">
      <c r="N4786" s="128"/>
      <c r="X4786" s="178"/>
      <c r="AS4786" s="124" t="str">
        <f t="shared" si="475"/>
        <v/>
      </c>
    </row>
    <row r="4787" spans="14:45" ht="11.4" customHeight="1" x14ac:dyDescent="0.3">
      <c r="N4787" s="128"/>
      <c r="X4787" s="178"/>
      <c r="AS4787" s="124" t="str">
        <f t="shared" si="475"/>
        <v/>
      </c>
    </row>
    <row r="4788" spans="14:45" ht="11.4" customHeight="1" x14ac:dyDescent="0.3">
      <c r="N4788" s="128"/>
      <c r="X4788" s="178"/>
      <c r="AS4788" s="124" t="str">
        <f t="shared" si="475"/>
        <v/>
      </c>
    </row>
    <row r="4789" spans="14:45" ht="11.4" customHeight="1" x14ac:dyDescent="0.3">
      <c r="N4789" s="128"/>
      <c r="X4789" s="178"/>
      <c r="AS4789" s="124" t="str">
        <f t="shared" si="475"/>
        <v/>
      </c>
    </row>
    <row r="4790" spans="14:45" ht="11.4" customHeight="1" x14ac:dyDescent="0.3">
      <c r="N4790" s="128"/>
      <c r="X4790" s="178"/>
      <c r="AS4790" s="124" t="str">
        <f t="shared" si="475"/>
        <v/>
      </c>
    </row>
    <row r="4791" spans="14:45" ht="11.4" customHeight="1" x14ac:dyDescent="0.3">
      <c r="N4791" s="128"/>
      <c r="X4791" s="178"/>
      <c r="AS4791" s="124" t="str">
        <f t="shared" si="475"/>
        <v/>
      </c>
    </row>
    <row r="4792" spans="14:45" ht="11.4" customHeight="1" x14ac:dyDescent="0.3">
      <c r="N4792" s="128"/>
      <c r="X4792" s="178"/>
      <c r="AS4792" s="124" t="str">
        <f t="shared" si="475"/>
        <v/>
      </c>
    </row>
    <row r="4793" spans="14:45" ht="11.4" customHeight="1" x14ac:dyDescent="0.3">
      <c r="N4793" s="128"/>
      <c r="X4793" s="178"/>
      <c r="AS4793" s="124" t="str">
        <f t="shared" si="475"/>
        <v/>
      </c>
    </row>
    <row r="4794" spans="14:45" ht="11.4" customHeight="1" x14ac:dyDescent="0.3">
      <c r="N4794" s="128"/>
      <c r="X4794" s="178"/>
      <c r="AS4794" s="124" t="str">
        <f t="shared" si="475"/>
        <v/>
      </c>
    </row>
    <row r="4795" spans="14:45" ht="11.4" customHeight="1" x14ac:dyDescent="0.3">
      <c r="N4795" s="128"/>
      <c r="X4795" s="178"/>
      <c r="AS4795" s="124" t="str">
        <f t="shared" si="475"/>
        <v/>
      </c>
    </row>
    <row r="4796" spans="14:45" ht="11.4" customHeight="1" x14ac:dyDescent="0.3">
      <c r="N4796" s="128"/>
      <c r="X4796" s="178"/>
      <c r="AS4796" s="124" t="str">
        <f t="shared" si="475"/>
        <v/>
      </c>
    </row>
    <row r="4797" spans="14:45" ht="11.4" customHeight="1" x14ac:dyDescent="0.3">
      <c r="N4797" s="128"/>
      <c r="X4797" s="178"/>
      <c r="AS4797" s="124" t="str">
        <f t="shared" si="475"/>
        <v/>
      </c>
    </row>
    <row r="4798" spans="14:45" ht="11.4" customHeight="1" x14ac:dyDescent="0.3">
      <c r="N4798" s="128"/>
      <c r="X4798" s="178"/>
      <c r="AS4798" s="124" t="str">
        <f t="shared" si="475"/>
        <v/>
      </c>
    </row>
    <row r="4799" spans="14:45" ht="11.4" customHeight="1" x14ac:dyDescent="0.3">
      <c r="N4799" s="128"/>
      <c r="X4799" s="178"/>
      <c r="AS4799" s="124" t="str">
        <f t="shared" si="475"/>
        <v/>
      </c>
    </row>
    <row r="4800" spans="14:45" ht="11.4" customHeight="1" x14ac:dyDescent="0.3">
      <c r="N4800" s="128"/>
      <c r="X4800" s="178"/>
      <c r="AS4800" s="124" t="str">
        <f t="shared" si="475"/>
        <v/>
      </c>
    </row>
    <row r="4801" spans="14:45" ht="11.4" customHeight="1" x14ac:dyDescent="0.3">
      <c r="N4801" s="128"/>
      <c r="X4801" s="178"/>
      <c r="AS4801" s="124" t="str">
        <f t="shared" si="475"/>
        <v/>
      </c>
    </row>
    <row r="4802" spans="14:45" ht="11.4" customHeight="1" x14ac:dyDescent="0.3">
      <c r="N4802" s="128"/>
      <c r="X4802" s="178"/>
      <c r="AS4802" s="124" t="str">
        <f t="shared" si="475"/>
        <v/>
      </c>
    </row>
    <row r="4803" spans="14:45" ht="11.4" customHeight="1" x14ac:dyDescent="0.3">
      <c r="N4803" s="128"/>
      <c r="X4803" s="178"/>
      <c r="AS4803" s="124" t="str">
        <f t="shared" si="475"/>
        <v/>
      </c>
    </row>
    <row r="4804" spans="14:45" ht="11.4" customHeight="1" x14ac:dyDescent="0.3">
      <c r="N4804" s="128"/>
      <c r="X4804" s="178"/>
      <c r="AS4804" s="124" t="str">
        <f t="shared" si="475"/>
        <v/>
      </c>
    </row>
    <row r="4805" spans="14:45" ht="11.4" customHeight="1" x14ac:dyDescent="0.3">
      <c r="N4805" s="128"/>
      <c r="X4805" s="178"/>
      <c r="AS4805" s="124" t="str">
        <f t="shared" si="475"/>
        <v/>
      </c>
    </row>
    <row r="4806" spans="14:45" ht="11.4" customHeight="1" x14ac:dyDescent="0.3">
      <c r="N4806" s="128"/>
      <c r="X4806" s="178"/>
      <c r="AS4806" s="124" t="str">
        <f t="shared" ref="AS4806:AS4869" si="476">LEFT(V4806,3)</f>
        <v/>
      </c>
    </row>
    <row r="4807" spans="14:45" ht="11.4" customHeight="1" x14ac:dyDescent="0.3">
      <c r="N4807" s="128"/>
      <c r="X4807" s="178"/>
      <c r="AS4807" s="124" t="str">
        <f t="shared" si="476"/>
        <v/>
      </c>
    </row>
    <row r="4808" spans="14:45" ht="11.4" customHeight="1" x14ac:dyDescent="0.3">
      <c r="N4808" s="128"/>
      <c r="X4808" s="178"/>
      <c r="AS4808" s="124" t="str">
        <f t="shared" si="476"/>
        <v/>
      </c>
    </row>
    <row r="4809" spans="14:45" ht="11.4" customHeight="1" x14ac:dyDescent="0.3">
      <c r="N4809" s="128"/>
      <c r="X4809" s="178"/>
      <c r="AS4809" s="124" t="str">
        <f t="shared" si="476"/>
        <v/>
      </c>
    </row>
    <row r="4810" spans="14:45" ht="11.4" customHeight="1" x14ac:dyDescent="0.3">
      <c r="N4810" s="128"/>
      <c r="X4810" s="178"/>
      <c r="AS4810" s="124" t="str">
        <f t="shared" si="476"/>
        <v/>
      </c>
    </row>
    <row r="4811" spans="14:45" ht="11.4" customHeight="1" x14ac:dyDescent="0.3">
      <c r="N4811" s="128"/>
      <c r="X4811" s="178"/>
      <c r="AS4811" s="124" t="str">
        <f t="shared" si="476"/>
        <v/>
      </c>
    </row>
    <row r="4812" spans="14:45" ht="11.4" customHeight="1" x14ac:dyDescent="0.3">
      <c r="N4812" s="128"/>
      <c r="X4812" s="178"/>
      <c r="AS4812" s="124" t="str">
        <f t="shared" si="476"/>
        <v/>
      </c>
    </row>
    <row r="4813" spans="14:45" ht="11.4" customHeight="1" x14ac:dyDescent="0.3">
      <c r="N4813" s="128"/>
      <c r="X4813" s="178"/>
      <c r="AS4813" s="124" t="str">
        <f t="shared" si="476"/>
        <v/>
      </c>
    </row>
    <row r="4814" spans="14:45" ht="11.4" customHeight="1" x14ac:dyDescent="0.3">
      <c r="N4814" s="128"/>
      <c r="X4814" s="178"/>
      <c r="AS4814" s="124" t="str">
        <f t="shared" si="476"/>
        <v/>
      </c>
    </row>
    <row r="4815" spans="14:45" ht="11.4" customHeight="1" x14ac:dyDescent="0.3">
      <c r="N4815" s="128"/>
      <c r="X4815" s="178"/>
      <c r="AS4815" s="124" t="str">
        <f t="shared" si="476"/>
        <v/>
      </c>
    </row>
    <row r="4816" spans="14:45" ht="11.4" customHeight="1" x14ac:dyDescent="0.3">
      <c r="N4816" s="128"/>
      <c r="X4816" s="178"/>
      <c r="AS4816" s="124" t="str">
        <f t="shared" si="476"/>
        <v/>
      </c>
    </row>
    <row r="4817" spans="14:45" ht="11.4" customHeight="1" x14ac:dyDescent="0.3">
      <c r="N4817" s="128"/>
      <c r="X4817" s="178"/>
      <c r="AS4817" s="124" t="str">
        <f t="shared" si="476"/>
        <v/>
      </c>
    </row>
    <row r="4818" spans="14:45" ht="11.4" customHeight="1" x14ac:dyDescent="0.3">
      <c r="N4818" s="128"/>
      <c r="X4818" s="178"/>
      <c r="AS4818" s="124" t="str">
        <f t="shared" si="476"/>
        <v/>
      </c>
    </row>
    <row r="4819" spans="14:45" ht="11.4" customHeight="1" x14ac:dyDescent="0.3">
      <c r="N4819" s="128"/>
      <c r="X4819" s="178"/>
      <c r="AS4819" s="124" t="str">
        <f t="shared" si="476"/>
        <v/>
      </c>
    </row>
    <row r="4820" spans="14:45" ht="11.4" customHeight="1" x14ac:dyDescent="0.3">
      <c r="N4820" s="128"/>
      <c r="X4820" s="178"/>
      <c r="AS4820" s="124" t="str">
        <f t="shared" si="476"/>
        <v/>
      </c>
    </row>
    <row r="4821" spans="14:45" ht="11.4" customHeight="1" x14ac:dyDescent="0.3">
      <c r="N4821" s="128"/>
      <c r="X4821" s="178"/>
      <c r="AS4821" s="124" t="str">
        <f t="shared" si="476"/>
        <v/>
      </c>
    </row>
    <row r="4822" spans="14:45" ht="11.4" customHeight="1" x14ac:dyDescent="0.3">
      <c r="N4822" s="128"/>
      <c r="X4822" s="178"/>
      <c r="AS4822" s="124" t="str">
        <f t="shared" si="476"/>
        <v/>
      </c>
    </row>
    <row r="4823" spans="14:45" ht="11.4" customHeight="1" x14ac:dyDescent="0.3">
      <c r="N4823" s="128"/>
      <c r="X4823" s="178"/>
      <c r="AS4823" s="124" t="str">
        <f t="shared" si="476"/>
        <v/>
      </c>
    </row>
    <row r="4824" spans="14:45" ht="11.4" customHeight="1" x14ac:dyDescent="0.3">
      <c r="N4824" s="128"/>
      <c r="X4824" s="178"/>
      <c r="AS4824" s="124" t="str">
        <f t="shared" si="476"/>
        <v/>
      </c>
    </row>
    <row r="4825" spans="14:45" ht="11.4" customHeight="1" x14ac:dyDescent="0.3">
      <c r="N4825" s="128"/>
      <c r="X4825" s="178"/>
      <c r="AS4825" s="124" t="str">
        <f t="shared" si="476"/>
        <v/>
      </c>
    </row>
    <row r="4826" spans="14:45" ht="11.4" customHeight="1" x14ac:dyDescent="0.3">
      <c r="N4826" s="128"/>
      <c r="X4826" s="178"/>
      <c r="AS4826" s="124" t="str">
        <f t="shared" si="476"/>
        <v/>
      </c>
    </row>
    <row r="4827" spans="14:45" ht="11.4" customHeight="1" x14ac:dyDescent="0.3">
      <c r="N4827" s="128"/>
      <c r="X4827" s="178"/>
      <c r="AS4827" s="124" t="str">
        <f t="shared" si="476"/>
        <v/>
      </c>
    </row>
    <row r="4828" spans="14:45" ht="11.4" customHeight="1" x14ac:dyDescent="0.3">
      <c r="N4828" s="128"/>
      <c r="X4828" s="178"/>
      <c r="AS4828" s="124" t="str">
        <f t="shared" si="476"/>
        <v/>
      </c>
    </row>
    <row r="4829" spans="14:45" ht="11.4" customHeight="1" x14ac:dyDescent="0.3">
      <c r="N4829" s="128"/>
      <c r="X4829" s="178"/>
      <c r="AS4829" s="124" t="str">
        <f t="shared" si="476"/>
        <v/>
      </c>
    </row>
    <row r="4830" spans="14:45" ht="11.4" customHeight="1" x14ac:dyDescent="0.3">
      <c r="N4830" s="128"/>
      <c r="X4830" s="178"/>
      <c r="AS4830" s="124" t="str">
        <f t="shared" si="476"/>
        <v/>
      </c>
    </row>
    <row r="4831" spans="14:45" ht="11.4" customHeight="1" x14ac:dyDescent="0.3">
      <c r="N4831" s="128"/>
      <c r="X4831" s="178"/>
      <c r="AS4831" s="124" t="str">
        <f t="shared" si="476"/>
        <v/>
      </c>
    </row>
    <row r="4832" spans="14:45" ht="11.4" customHeight="1" x14ac:dyDescent="0.3">
      <c r="N4832" s="128"/>
      <c r="X4832" s="178"/>
      <c r="AS4832" s="124" t="str">
        <f t="shared" si="476"/>
        <v/>
      </c>
    </row>
    <row r="4833" spans="14:45" ht="11.4" customHeight="1" x14ac:dyDescent="0.3">
      <c r="N4833" s="128"/>
      <c r="X4833" s="178"/>
      <c r="AS4833" s="124" t="str">
        <f t="shared" si="476"/>
        <v/>
      </c>
    </row>
    <row r="4834" spans="14:45" ht="11.4" customHeight="1" x14ac:dyDescent="0.3">
      <c r="N4834" s="128"/>
      <c r="X4834" s="178"/>
      <c r="AS4834" s="124" t="str">
        <f t="shared" si="476"/>
        <v/>
      </c>
    </row>
    <row r="4835" spans="14:45" ht="11.4" customHeight="1" x14ac:dyDescent="0.3">
      <c r="N4835" s="128"/>
      <c r="X4835" s="178"/>
      <c r="AS4835" s="124" t="str">
        <f t="shared" si="476"/>
        <v/>
      </c>
    </row>
    <row r="4836" spans="14:45" ht="11.4" customHeight="1" x14ac:dyDescent="0.3">
      <c r="N4836" s="128"/>
      <c r="X4836" s="178"/>
      <c r="AS4836" s="124" t="str">
        <f t="shared" si="476"/>
        <v/>
      </c>
    </row>
    <row r="4837" spans="14:45" ht="11.4" customHeight="1" x14ac:dyDescent="0.3">
      <c r="N4837" s="128"/>
      <c r="X4837" s="178"/>
      <c r="AS4837" s="124" t="str">
        <f t="shared" si="476"/>
        <v/>
      </c>
    </row>
    <row r="4838" spans="14:45" ht="11.4" customHeight="1" x14ac:dyDescent="0.3">
      <c r="N4838" s="128"/>
      <c r="X4838" s="178"/>
      <c r="AS4838" s="124" t="str">
        <f t="shared" si="476"/>
        <v/>
      </c>
    </row>
    <row r="4839" spans="14:45" ht="11.4" customHeight="1" x14ac:dyDescent="0.3">
      <c r="N4839" s="128"/>
      <c r="X4839" s="178"/>
      <c r="AS4839" s="124" t="str">
        <f t="shared" si="476"/>
        <v/>
      </c>
    </row>
    <row r="4840" spans="14:45" ht="11.4" customHeight="1" x14ac:dyDescent="0.3">
      <c r="N4840" s="128"/>
      <c r="X4840" s="178"/>
      <c r="AS4840" s="124" t="str">
        <f t="shared" si="476"/>
        <v/>
      </c>
    </row>
    <row r="4841" spans="14:45" ht="11.4" customHeight="1" x14ac:dyDescent="0.3">
      <c r="N4841" s="128"/>
      <c r="X4841" s="178"/>
      <c r="AS4841" s="124" t="str">
        <f t="shared" si="476"/>
        <v/>
      </c>
    </row>
    <row r="4842" spans="14:45" ht="11.4" customHeight="1" x14ac:dyDescent="0.3">
      <c r="N4842" s="128"/>
      <c r="X4842" s="178"/>
      <c r="AS4842" s="124" t="str">
        <f t="shared" si="476"/>
        <v/>
      </c>
    </row>
    <row r="4843" spans="14:45" ht="11.4" customHeight="1" x14ac:dyDescent="0.3">
      <c r="N4843" s="128"/>
      <c r="X4843" s="178"/>
      <c r="AS4843" s="124" t="str">
        <f t="shared" si="476"/>
        <v/>
      </c>
    </row>
    <row r="4844" spans="14:45" ht="11.4" customHeight="1" x14ac:dyDescent="0.3">
      <c r="N4844" s="128"/>
      <c r="X4844" s="178"/>
      <c r="AS4844" s="124" t="str">
        <f t="shared" si="476"/>
        <v/>
      </c>
    </row>
    <row r="4845" spans="14:45" ht="11.4" customHeight="1" x14ac:dyDescent="0.3">
      <c r="N4845" s="128"/>
      <c r="X4845" s="178"/>
      <c r="AS4845" s="124" t="str">
        <f t="shared" si="476"/>
        <v/>
      </c>
    </row>
    <row r="4846" spans="14:45" ht="11.4" customHeight="1" x14ac:dyDescent="0.3">
      <c r="N4846" s="128"/>
      <c r="X4846" s="178"/>
      <c r="AS4846" s="124" t="str">
        <f t="shared" si="476"/>
        <v/>
      </c>
    </row>
    <row r="4847" spans="14:45" ht="11.4" customHeight="1" x14ac:dyDescent="0.3">
      <c r="N4847" s="128"/>
      <c r="X4847" s="178"/>
      <c r="AS4847" s="124" t="str">
        <f t="shared" si="476"/>
        <v/>
      </c>
    </row>
    <row r="4848" spans="14:45" ht="11.4" customHeight="1" x14ac:dyDescent="0.3">
      <c r="N4848" s="128"/>
      <c r="X4848" s="178"/>
      <c r="AS4848" s="124" t="str">
        <f t="shared" si="476"/>
        <v/>
      </c>
    </row>
    <row r="4849" spans="14:45" ht="11.4" customHeight="1" x14ac:dyDescent="0.3">
      <c r="N4849" s="128"/>
      <c r="X4849" s="178"/>
      <c r="AS4849" s="124" t="str">
        <f t="shared" si="476"/>
        <v/>
      </c>
    </row>
    <row r="4850" spans="14:45" ht="11.4" customHeight="1" x14ac:dyDescent="0.3">
      <c r="N4850" s="128"/>
      <c r="X4850" s="178"/>
      <c r="AS4850" s="124" t="str">
        <f t="shared" si="476"/>
        <v/>
      </c>
    </row>
    <row r="4851" spans="14:45" ht="11.4" customHeight="1" x14ac:dyDescent="0.3">
      <c r="N4851" s="128"/>
      <c r="X4851" s="178"/>
      <c r="AS4851" s="124" t="str">
        <f t="shared" si="476"/>
        <v/>
      </c>
    </row>
    <row r="4852" spans="14:45" ht="11.4" customHeight="1" x14ac:dyDescent="0.3">
      <c r="N4852" s="128"/>
      <c r="X4852" s="178"/>
      <c r="AS4852" s="124" t="str">
        <f t="shared" si="476"/>
        <v/>
      </c>
    </row>
    <row r="4853" spans="14:45" ht="11.4" customHeight="1" x14ac:dyDescent="0.3">
      <c r="N4853" s="128"/>
      <c r="X4853" s="178"/>
      <c r="AS4853" s="124" t="str">
        <f t="shared" si="476"/>
        <v/>
      </c>
    </row>
    <row r="4854" spans="14:45" ht="11.4" customHeight="1" x14ac:dyDescent="0.3">
      <c r="N4854" s="128"/>
      <c r="X4854" s="178"/>
      <c r="AS4854" s="124" t="str">
        <f t="shared" si="476"/>
        <v/>
      </c>
    </row>
    <row r="4855" spans="14:45" ht="11.4" customHeight="1" x14ac:dyDescent="0.3">
      <c r="N4855" s="128"/>
      <c r="X4855" s="178"/>
      <c r="AS4855" s="124" t="str">
        <f t="shared" si="476"/>
        <v/>
      </c>
    </row>
    <row r="4856" spans="14:45" ht="11.4" customHeight="1" x14ac:dyDescent="0.3">
      <c r="N4856" s="128"/>
      <c r="X4856" s="178"/>
      <c r="AS4856" s="124" t="str">
        <f t="shared" si="476"/>
        <v/>
      </c>
    </row>
    <row r="4857" spans="14:45" ht="11.4" customHeight="1" x14ac:dyDescent="0.3">
      <c r="N4857" s="128"/>
      <c r="X4857" s="178"/>
      <c r="AS4857" s="124" t="str">
        <f t="shared" si="476"/>
        <v/>
      </c>
    </row>
    <row r="4858" spans="14:45" ht="11.4" customHeight="1" x14ac:dyDescent="0.3">
      <c r="N4858" s="128"/>
      <c r="X4858" s="178"/>
      <c r="AS4858" s="124" t="str">
        <f t="shared" si="476"/>
        <v/>
      </c>
    </row>
    <row r="4859" spans="14:45" ht="11.4" customHeight="1" x14ac:dyDescent="0.3">
      <c r="N4859" s="128"/>
      <c r="X4859" s="178"/>
      <c r="AS4859" s="124" t="str">
        <f t="shared" si="476"/>
        <v/>
      </c>
    </row>
    <row r="4860" spans="14:45" ht="11.4" customHeight="1" x14ac:dyDescent="0.3">
      <c r="N4860" s="128"/>
      <c r="X4860" s="178"/>
      <c r="AS4860" s="124" t="str">
        <f t="shared" si="476"/>
        <v/>
      </c>
    </row>
    <row r="4861" spans="14:45" ht="11.4" customHeight="1" x14ac:dyDescent="0.3">
      <c r="N4861" s="128"/>
      <c r="X4861" s="178"/>
      <c r="AS4861" s="124" t="str">
        <f t="shared" si="476"/>
        <v/>
      </c>
    </row>
    <row r="4862" spans="14:45" ht="11.4" customHeight="1" x14ac:dyDescent="0.3">
      <c r="N4862" s="128"/>
      <c r="X4862" s="178"/>
      <c r="AS4862" s="124" t="str">
        <f t="shared" si="476"/>
        <v/>
      </c>
    </row>
    <row r="4863" spans="14:45" ht="11.4" customHeight="1" x14ac:dyDescent="0.3">
      <c r="N4863" s="128"/>
      <c r="X4863" s="178"/>
      <c r="AS4863" s="124" t="str">
        <f t="shared" si="476"/>
        <v/>
      </c>
    </row>
    <row r="4864" spans="14:45" ht="11.4" customHeight="1" x14ac:dyDescent="0.3">
      <c r="N4864" s="128"/>
      <c r="X4864" s="178"/>
      <c r="AS4864" s="124" t="str">
        <f t="shared" si="476"/>
        <v/>
      </c>
    </row>
    <row r="4865" spans="14:45" ht="11.4" customHeight="1" x14ac:dyDescent="0.3">
      <c r="N4865" s="128"/>
      <c r="X4865" s="178"/>
      <c r="AS4865" s="124" t="str">
        <f t="shared" si="476"/>
        <v/>
      </c>
    </row>
    <row r="4866" spans="14:45" ht="11.4" customHeight="1" x14ac:dyDescent="0.3">
      <c r="N4866" s="128"/>
      <c r="X4866" s="178"/>
      <c r="AS4866" s="124" t="str">
        <f t="shared" si="476"/>
        <v/>
      </c>
    </row>
    <row r="4867" spans="14:45" ht="11.4" customHeight="1" x14ac:dyDescent="0.3">
      <c r="N4867" s="128"/>
      <c r="X4867" s="178"/>
      <c r="AS4867" s="124" t="str">
        <f t="shared" si="476"/>
        <v/>
      </c>
    </row>
    <row r="4868" spans="14:45" ht="11.4" customHeight="1" x14ac:dyDescent="0.3">
      <c r="N4868" s="128"/>
      <c r="X4868" s="178"/>
      <c r="AS4868" s="124" t="str">
        <f t="shared" si="476"/>
        <v/>
      </c>
    </row>
    <row r="4869" spans="14:45" ht="11.4" customHeight="1" x14ac:dyDescent="0.3">
      <c r="N4869" s="128"/>
      <c r="X4869" s="178"/>
      <c r="AS4869" s="124" t="str">
        <f t="shared" si="476"/>
        <v/>
      </c>
    </row>
    <row r="4870" spans="14:45" ht="11.4" customHeight="1" x14ac:dyDescent="0.3">
      <c r="N4870" s="128"/>
      <c r="X4870" s="178"/>
      <c r="AS4870" s="124" t="str">
        <f t="shared" ref="AS4870:AS4933" si="477">LEFT(V4870,3)</f>
        <v/>
      </c>
    </row>
    <row r="4871" spans="14:45" ht="11.4" customHeight="1" x14ac:dyDescent="0.3">
      <c r="N4871" s="128"/>
      <c r="X4871" s="178"/>
      <c r="AS4871" s="124" t="str">
        <f t="shared" si="477"/>
        <v/>
      </c>
    </row>
    <row r="4872" spans="14:45" ht="11.4" customHeight="1" x14ac:dyDescent="0.3">
      <c r="N4872" s="128"/>
      <c r="X4872" s="178"/>
      <c r="AS4872" s="124" t="str">
        <f t="shared" si="477"/>
        <v/>
      </c>
    </row>
    <row r="4873" spans="14:45" ht="11.4" customHeight="1" x14ac:dyDescent="0.3">
      <c r="N4873" s="128"/>
      <c r="X4873" s="178"/>
      <c r="AS4873" s="124" t="str">
        <f t="shared" si="477"/>
        <v/>
      </c>
    </row>
    <row r="4874" spans="14:45" ht="11.4" customHeight="1" x14ac:dyDescent="0.3">
      <c r="N4874" s="128"/>
      <c r="X4874" s="178"/>
      <c r="AS4874" s="124" t="str">
        <f t="shared" si="477"/>
        <v/>
      </c>
    </row>
    <row r="4875" spans="14:45" ht="11.4" customHeight="1" x14ac:dyDescent="0.3">
      <c r="N4875" s="128"/>
      <c r="X4875" s="178"/>
      <c r="AS4875" s="124" t="str">
        <f t="shared" si="477"/>
        <v/>
      </c>
    </row>
    <row r="4876" spans="14:45" ht="11.4" customHeight="1" x14ac:dyDescent="0.3">
      <c r="N4876" s="128"/>
      <c r="X4876" s="178"/>
      <c r="AS4876" s="124" t="str">
        <f t="shared" si="477"/>
        <v/>
      </c>
    </row>
    <row r="4877" spans="14:45" ht="11.4" customHeight="1" x14ac:dyDescent="0.3">
      <c r="N4877" s="128"/>
      <c r="X4877" s="178"/>
      <c r="AS4877" s="124" t="str">
        <f t="shared" si="477"/>
        <v/>
      </c>
    </row>
    <row r="4878" spans="14:45" ht="11.4" customHeight="1" x14ac:dyDescent="0.3">
      <c r="N4878" s="128"/>
      <c r="X4878" s="178"/>
      <c r="AS4878" s="124" t="str">
        <f t="shared" si="477"/>
        <v/>
      </c>
    </row>
    <row r="4879" spans="14:45" ht="11.4" customHeight="1" x14ac:dyDescent="0.3">
      <c r="N4879" s="128"/>
      <c r="X4879" s="178"/>
      <c r="AS4879" s="124" t="str">
        <f t="shared" si="477"/>
        <v/>
      </c>
    </row>
    <row r="4880" spans="14:45" ht="11.4" customHeight="1" x14ac:dyDescent="0.3">
      <c r="N4880" s="128"/>
      <c r="X4880" s="178"/>
      <c r="AS4880" s="124" t="str">
        <f t="shared" si="477"/>
        <v/>
      </c>
    </row>
    <row r="4881" spans="14:45" ht="11.4" customHeight="1" x14ac:dyDescent="0.3">
      <c r="N4881" s="128"/>
      <c r="X4881" s="178"/>
      <c r="AS4881" s="124" t="str">
        <f t="shared" si="477"/>
        <v/>
      </c>
    </row>
    <row r="4882" spans="14:45" ht="11.4" customHeight="1" x14ac:dyDescent="0.3">
      <c r="N4882" s="128"/>
      <c r="X4882" s="178"/>
      <c r="AS4882" s="124" t="str">
        <f t="shared" si="477"/>
        <v/>
      </c>
    </row>
    <row r="4883" spans="14:45" ht="11.4" customHeight="1" x14ac:dyDescent="0.3">
      <c r="N4883" s="128"/>
      <c r="X4883" s="178"/>
      <c r="AS4883" s="124" t="str">
        <f t="shared" si="477"/>
        <v/>
      </c>
    </row>
    <row r="4884" spans="14:45" ht="11.4" customHeight="1" x14ac:dyDescent="0.3">
      <c r="N4884" s="128"/>
      <c r="X4884" s="178"/>
      <c r="AS4884" s="124" t="str">
        <f t="shared" si="477"/>
        <v/>
      </c>
    </row>
    <row r="4885" spans="14:45" ht="11.4" customHeight="1" x14ac:dyDescent="0.3">
      <c r="N4885" s="128"/>
      <c r="X4885" s="178"/>
      <c r="AS4885" s="124" t="str">
        <f t="shared" si="477"/>
        <v/>
      </c>
    </row>
    <row r="4886" spans="14:45" ht="11.4" customHeight="1" x14ac:dyDescent="0.3">
      <c r="N4886" s="128"/>
      <c r="X4886" s="178"/>
      <c r="AS4886" s="124" t="str">
        <f t="shared" si="477"/>
        <v/>
      </c>
    </row>
    <row r="4887" spans="14:45" ht="11.4" customHeight="1" x14ac:dyDescent="0.3">
      <c r="N4887" s="128"/>
      <c r="X4887" s="178"/>
      <c r="AS4887" s="124" t="str">
        <f t="shared" si="477"/>
        <v/>
      </c>
    </row>
    <row r="4888" spans="14:45" ht="11.4" customHeight="1" x14ac:dyDescent="0.3">
      <c r="N4888" s="128"/>
      <c r="X4888" s="178"/>
      <c r="AS4888" s="124" t="str">
        <f t="shared" si="477"/>
        <v/>
      </c>
    </row>
    <row r="4889" spans="14:45" ht="11.4" customHeight="1" x14ac:dyDescent="0.3">
      <c r="N4889" s="128"/>
      <c r="X4889" s="178"/>
      <c r="AS4889" s="124" t="str">
        <f t="shared" si="477"/>
        <v/>
      </c>
    </row>
    <row r="4890" spans="14:45" ht="11.4" customHeight="1" x14ac:dyDescent="0.3">
      <c r="N4890" s="128"/>
      <c r="X4890" s="178"/>
      <c r="AS4890" s="124" t="str">
        <f t="shared" si="477"/>
        <v/>
      </c>
    </row>
    <row r="4891" spans="14:45" ht="11.4" customHeight="1" x14ac:dyDescent="0.3">
      <c r="N4891" s="128"/>
      <c r="X4891" s="178"/>
      <c r="AS4891" s="124" t="str">
        <f t="shared" si="477"/>
        <v/>
      </c>
    </row>
    <row r="4892" spans="14:45" ht="11.4" customHeight="1" x14ac:dyDescent="0.3">
      <c r="N4892" s="128"/>
      <c r="X4892" s="178"/>
      <c r="AS4892" s="124" t="str">
        <f t="shared" si="477"/>
        <v/>
      </c>
    </row>
    <row r="4893" spans="14:45" ht="11.4" customHeight="1" x14ac:dyDescent="0.3">
      <c r="N4893" s="128"/>
      <c r="X4893" s="178"/>
      <c r="AS4893" s="124" t="str">
        <f t="shared" si="477"/>
        <v/>
      </c>
    </row>
    <row r="4894" spans="14:45" ht="11.4" customHeight="1" x14ac:dyDescent="0.3">
      <c r="N4894" s="128"/>
      <c r="X4894" s="178"/>
      <c r="AS4894" s="124" t="str">
        <f t="shared" si="477"/>
        <v/>
      </c>
    </row>
    <row r="4895" spans="14:45" ht="11.4" customHeight="1" x14ac:dyDescent="0.3">
      <c r="N4895" s="128"/>
      <c r="X4895" s="178"/>
      <c r="AS4895" s="124" t="str">
        <f t="shared" si="477"/>
        <v/>
      </c>
    </row>
    <row r="4896" spans="14:45" ht="11.4" customHeight="1" x14ac:dyDescent="0.3">
      <c r="N4896" s="128"/>
      <c r="X4896" s="178"/>
      <c r="AS4896" s="124" t="str">
        <f t="shared" si="477"/>
        <v/>
      </c>
    </row>
    <row r="4897" spans="14:45" ht="11.4" customHeight="1" x14ac:dyDescent="0.3">
      <c r="N4897" s="128"/>
      <c r="X4897" s="178"/>
      <c r="AS4897" s="124" t="str">
        <f t="shared" si="477"/>
        <v/>
      </c>
    </row>
    <row r="4898" spans="14:45" ht="11.4" customHeight="1" x14ac:dyDescent="0.3">
      <c r="N4898" s="128"/>
      <c r="X4898" s="178"/>
      <c r="AS4898" s="124" t="str">
        <f t="shared" si="477"/>
        <v/>
      </c>
    </row>
    <row r="4899" spans="14:45" ht="11.4" customHeight="1" x14ac:dyDescent="0.3">
      <c r="N4899" s="128"/>
      <c r="X4899" s="178"/>
      <c r="AS4899" s="124" t="str">
        <f t="shared" si="477"/>
        <v/>
      </c>
    </row>
    <row r="4900" spans="14:45" ht="11.4" customHeight="1" x14ac:dyDescent="0.3">
      <c r="N4900" s="128"/>
      <c r="X4900" s="178"/>
      <c r="AS4900" s="124" t="str">
        <f t="shared" si="477"/>
        <v/>
      </c>
    </row>
    <row r="4901" spans="14:45" ht="11.4" customHeight="1" x14ac:dyDescent="0.3">
      <c r="N4901" s="128"/>
      <c r="X4901" s="178"/>
      <c r="AS4901" s="124" t="str">
        <f t="shared" si="477"/>
        <v/>
      </c>
    </row>
    <row r="4902" spans="14:45" ht="11.4" customHeight="1" x14ac:dyDescent="0.3">
      <c r="N4902" s="128"/>
      <c r="X4902" s="178"/>
      <c r="AS4902" s="124" t="str">
        <f t="shared" si="477"/>
        <v/>
      </c>
    </row>
    <row r="4903" spans="14:45" ht="11.4" customHeight="1" x14ac:dyDescent="0.3">
      <c r="N4903" s="128"/>
      <c r="X4903" s="178"/>
      <c r="AS4903" s="124" t="str">
        <f t="shared" si="477"/>
        <v/>
      </c>
    </row>
    <row r="4904" spans="14:45" ht="11.4" customHeight="1" x14ac:dyDescent="0.3">
      <c r="N4904" s="128"/>
      <c r="X4904" s="178"/>
      <c r="AS4904" s="124" t="str">
        <f t="shared" si="477"/>
        <v/>
      </c>
    </row>
    <row r="4905" spans="14:45" ht="11.4" customHeight="1" x14ac:dyDescent="0.3">
      <c r="N4905" s="128"/>
      <c r="X4905" s="178"/>
      <c r="AS4905" s="124" t="str">
        <f t="shared" si="477"/>
        <v/>
      </c>
    </row>
    <row r="4906" spans="14:45" ht="11.4" customHeight="1" x14ac:dyDescent="0.3">
      <c r="N4906" s="128"/>
      <c r="X4906" s="178"/>
      <c r="AS4906" s="124" t="str">
        <f t="shared" si="477"/>
        <v/>
      </c>
    </row>
    <row r="4907" spans="14:45" ht="11.4" customHeight="1" x14ac:dyDescent="0.3">
      <c r="N4907" s="128"/>
      <c r="X4907" s="178"/>
      <c r="AS4907" s="124" t="str">
        <f t="shared" si="477"/>
        <v/>
      </c>
    </row>
    <row r="4908" spans="14:45" ht="11.4" customHeight="1" x14ac:dyDescent="0.3">
      <c r="N4908" s="128"/>
      <c r="X4908" s="178"/>
      <c r="AS4908" s="124" t="str">
        <f t="shared" si="477"/>
        <v/>
      </c>
    </row>
    <row r="4909" spans="14:45" ht="11.4" customHeight="1" x14ac:dyDescent="0.3">
      <c r="N4909" s="128"/>
      <c r="X4909" s="178"/>
      <c r="AS4909" s="124" t="str">
        <f t="shared" si="477"/>
        <v/>
      </c>
    </row>
    <row r="4910" spans="14:45" ht="11.4" customHeight="1" x14ac:dyDescent="0.3">
      <c r="N4910" s="128"/>
      <c r="X4910" s="178"/>
      <c r="AS4910" s="124" t="str">
        <f t="shared" si="477"/>
        <v/>
      </c>
    </row>
    <row r="4911" spans="14:45" ht="11.4" customHeight="1" x14ac:dyDescent="0.3">
      <c r="N4911" s="128"/>
      <c r="X4911" s="178"/>
      <c r="AS4911" s="124" t="str">
        <f t="shared" si="477"/>
        <v/>
      </c>
    </row>
    <row r="4912" spans="14:45" ht="11.4" customHeight="1" x14ac:dyDescent="0.3">
      <c r="N4912" s="128"/>
      <c r="X4912" s="178"/>
      <c r="AS4912" s="124" t="str">
        <f t="shared" si="477"/>
        <v/>
      </c>
    </row>
    <row r="4913" spans="14:45" ht="11.4" customHeight="1" x14ac:dyDescent="0.3">
      <c r="N4913" s="128"/>
      <c r="X4913" s="178"/>
      <c r="AS4913" s="124" t="str">
        <f t="shared" si="477"/>
        <v/>
      </c>
    </row>
    <row r="4914" spans="14:45" ht="11.4" customHeight="1" x14ac:dyDescent="0.3">
      <c r="N4914" s="128"/>
      <c r="X4914" s="178"/>
      <c r="AS4914" s="124" t="str">
        <f t="shared" si="477"/>
        <v/>
      </c>
    </row>
    <row r="4915" spans="14:45" ht="11.4" customHeight="1" x14ac:dyDescent="0.3">
      <c r="N4915" s="128"/>
      <c r="X4915" s="178"/>
      <c r="AS4915" s="124" t="str">
        <f t="shared" si="477"/>
        <v/>
      </c>
    </row>
    <row r="4916" spans="14:45" ht="11.4" customHeight="1" x14ac:dyDescent="0.3">
      <c r="N4916" s="128"/>
      <c r="X4916" s="178"/>
      <c r="AS4916" s="124" t="str">
        <f t="shared" si="477"/>
        <v/>
      </c>
    </row>
    <row r="4917" spans="14:45" ht="11.4" customHeight="1" x14ac:dyDescent="0.3">
      <c r="N4917" s="128"/>
      <c r="X4917" s="178"/>
      <c r="AS4917" s="124" t="str">
        <f t="shared" si="477"/>
        <v/>
      </c>
    </row>
    <row r="4918" spans="14:45" ht="11.4" customHeight="1" x14ac:dyDescent="0.3">
      <c r="N4918" s="128"/>
      <c r="X4918" s="178"/>
      <c r="AS4918" s="124" t="str">
        <f t="shared" si="477"/>
        <v/>
      </c>
    </row>
    <row r="4919" spans="14:45" ht="11.4" customHeight="1" x14ac:dyDescent="0.3">
      <c r="N4919" s="128"/>
      <c r="X4919" s="178"/>
      <c r="AS4919" s="124" t="str">
        <f t="shared" si="477"/>
        <v/>
      </c>
    </row>
    <row r="4920" spans="14:45" ht="11.4" customHeight="1" x14ac:dyDescent="0.3">
      <c r="N4920" s="128"/>
      <c r="X4920" s="178"/>
      <c r="AS4920" s="124" t="str">
        <f t="shared" si="477"/>
        <v/>
      </c>
    </row>
    <row r="4921" spans="14:45" ht="11.4" customHeight="1" x14ac:dyDescent="0.3">
      <c r="N4921" s="128"/>
      <c r="X4921" s="178"/>
      <c r="AS4921" s="124" t="str">
        <f t="shared" si="477"/>
        <v/>
      </c>
    </row>
    <row r="4922" spans="14:45" ht="11.4" customHeight="1" x14ac:dyDescent="0.3">
      <c r="N4922" s="128"/>
      <c r="X4922" s="178"/>
      <c r="AS4922" s="124" t="str">
        <f t="shared" si="477"/>
        <v/>
      </c>
    </row>
    <row r="4923" spans="14:45" ht="11.4" customHeight="1" x14ac:dyDescent="0.3">
      <c r="N4923" s="128"/>
      <c r="X4923" s="178"/>
      <c r="AS4923" s="124" t="str">
        <f t="shared" si="477"/>
        <v/>
      </c>
    </row>
    <row r="4924" spans="14:45" ht="11.4" customHeight="1" x14ac:dyDescent="0.3">
      <c r="N4924" s="128"/>
      <c r="X4924" s="178"/>
      <c r="AS4924" s="124" t="str">
        <f t="shared" si="477"/>
        <v/>
      </c>
    </row>
    <row r="4925" spans="14:45" ht="11.4" customHeight="1" x14ac:dyDescent="0.3">
      <c r="N4925" s="128"/>
      <c r="X4925" s="178"/>
      <c r="AS4925" s="124" t="str">
        <f t="shared" si="477"/>
        <v/>
      </c>
    </row>
    <row r="4926" spans="14:45" ht="11.4" customHeight="1" x14ac:dyDescent="0.3">
      <c r="N4926" s="128"/>
      <c r="X4926" s="178"/>
      <c r="AS4926" s="124" t="str">
        <f t="shared" si="477"/>
        <v/>
      </c>
    </row>
    <row r="4927" spans="14:45" ht="11.4" customHeight="1" x14ac:dyDescent="0.3">
      <c r="N4927" s="128"/>
      <c r="X4927" s="178"/>
      <c r="AS4927" s="124" t="str">
        <f t="shared" si="477"/>
        <v/>
      </c>
    </row>
    <row r="4928" spans="14:45" ht="11.4" customHeight="1" x14ac:dyDescent="0.3">
      <c r="N4928" s="128"/>
      <c r="X4928" s="178"/>
      <c r="AS4928" s="124" t="str">
        <f t="shared" si="477"/>
        <v/>
      </c>
    </row>
    <row r="4929" spans="14:45" ht="11.4" customHeight="1" x14ac:dyDescent="0.3">
      <c r="N4929" s="128"/>
      <c r="X4929" s="178"/>
      <c r="AS4929" s="124" t="str">
        <f t="shared" si="477"/>
        <v/>
      </c>
    </row>
    <row r="4930" spans="14:45" ht="11.4" customHeight="1" x14ac:dyDescent="0.3">
      <c r="N4930" s="128"/>
      <c r="X4930" s="178"/>
      <c r="AS4930" s="124" t="str">
        <f t="shared" si="477"/>
        <v/>
      </c>
    </row>
    <row r="4931" spans="14:45" ht="11.4" customHeight="1" x14ac:dyDescent="0.3">
      <c r="N4931" s="128"/>
      <c r="X4931" s="178"/>
      <c r="AS4931" s="124" t="str">
        <f t="shared" si="477"/>
        <v/>
      </c>
    </row>
    <row r="4932" spans="14:45" ht="11.4" customHeight="1" x14ac:dyDescent="0.3">
      <c r="N4932" s="128"/>
      <c r="X4932" s="178"/>
      <c r="AS4932" s="124" t="str">
        <f t="shared" si="477"/>
        <v/>
      </c>
    </row>
    <row r="4933" spans="14:45" ht="11.4" customHeight="1" x14ac:dyDescent="0.3">
      <c r="N4933" s="128"/>
      <c r="X4933" s="178"/>
      <c r="AS4933" s="124" t="str">
        <f t="shared" si="477"/>
        <v/>
      </c>
    </row>
    <row r="4934" spans="14:45" ht="11.4" customHeight="1" x14ac:dyDescent="0.3">
      <c r="N4934" s="128"/>
      <c r="X4934" s="178"/>
      <c r="AS4934" s="124" t="str">
        <f t="shared" ref="AS4934:AS4997" si="478">LEFT(V4934,3)</f>
        <v/>
      </c>
    </row>
    <row r="4935" spans="14:45" ht="11.4" customHeight="1" x14ac:dyDescent="0.3">
      <c r="N4935" s="128"/>
      <c r="X4935" s="178"/>
      <c r="AS4935" s="124" t="str">
        <f t="shared" si="478"/>
        <v/>
      </c>
    </row>
    <row r="4936" spans="14:45" ht="11.4" customHeight="1" x14ac:dyDescent="0.3">
      <c r="N4936" s="128"/>
      <c r="X4936" s="178"/>
      <c r="AS4936" s="124" t="str">
        <f t="shared" si="478"/>
        <v/>
      </c>
    </row>
    <row r="4937" spans="14:45" ht="11.4" customHeight="1" x14ac:dyDescent="0.3">
      <c r="N4937" s="128"/>
      <c r="X4937" s="178"/>
      <c r="AS4937" s="124" t="str">
        <f t="shared" si="478"/>
        <v/>
      </c>
    </row>
    <row r="4938" spans="14:45" ht="11.4" customHeight="1" x14ac:dyDescent="0.3">
      <c r="N4938" s="128"/>
      <c r="X4938" s="178"/>
      <c r="AS4938" s="124" t="str">
        <f t="shared" si="478"/>
        <v/>
      </c>
    </row>
    <row r="4939" spans="14:45" ht="11.4" customHeight="1" x14ac:dyDescent="0.3">
      <c r="N4939" s="128"/>
      <c r="X4939" s="178"/>
      <c r="AS4939" s="124" t="str">
        <f t="shared" si="478"/>
        <v/>
      </c>
    </row>
    <row r="4940" spans="14:45" ht="11.4" customHeight="1" x14ac:dyDescent="0.3">
      <c r="N4940" s="128"/>
      <c r="X4940" s="178"/>
      <c r="AS4940" s="124" t="str">
        <f t="shared" si="478"/>
        <v/>
      </c>
    </row>
    <row r="4941" spans="14:45" ht="11.4" customHeight="1" x14ac:dyDescent="0.3">
      <c r="N4941" s="128"/>
      <c r="X4941" s="178"/>
      <c r="AS4941" s="124" t="str">
        <f t="shared" si="478"/>
        <v/>
      </c>
    </row>
    <row r="4942" spans="14:45" ht="11.4" customHeight="1" x14ac:dyDescent="0.3">
      <c r="N4942" s="128"/>
      <c r="X4942" s="178"/>
      <c r="AS4942" s="124" t="str">
        <f t="shared" si="478"/>
        <v/>
      </c>
    </row>
    <row r="4943" spans="14:45" ht="11.4" customHeight="1" x14ac:dyDescent="0.3">
      <c r="N4943" s="128"/>
      <c r="X4943" s="178"/>
      <c r="AS4943" s="124" t="str">
        <f t="shared" si="478"/>
        <v/>
      </c>
    </row>
    <row r="4944" spans="14:45" ht="11.4" customHeight="1" x14ac:dyDescent="0.3">
      <c r="N4944" s="128"/>
      <c r="X4944" s="178"/>
      <c r="AS4944" s="124" t="str">
        <f t="shared" si="478"/>
        <v/>
      </c>
    </row>
    <row r="4945" spans="14:45" ht="11.4" customHeight="1" x14ac:dyDescent="0.3">
      <c r="N4945" s="128"/>
      <c r="X4945" s="178"/>
      <c r="AS4945" s="124" t="str">
        <f t="shared" si="478"/>
        <v/>
      </c>
    </row>
    <row r="4946" spans="14:45" ht="11.4" customHeight="1" x14ac:dyDescent="0.3">
      <c r="N4946" s="128"/>
      <c r="X4946" s="178"/>
      <c r="AS4946" s="124" t="str">
        <f t="shared" si="478"/>
        <v/>
      </c>
    </row>
    <row r="4947" spans="14:45" ht="11.4" customHeight="1" x14ac:dyDescent="0.3">
      <c r="N4947" s="128"/>
      <c r="X4947" s="178"/>
      <c r="AS4947" s="124" t="str">
        <f t="shared" si="478"/>
        <v/>
      </c>
    </row>
    <row r="4948" spans="14:45" ht="11.4" customHeight="1" x14ac:dyDescent="0.3">
      <c r="N4948" s="128"/>
      <c r="X4948" s="178"/>
      <c r="AS4948" s="124" t="str">
        <f t="shared" si="478"/>
        <v/>
      </c>
    </row>
    <row r="4949" spans="14:45" ht="11.4" customHeight="1" x14ac:dyDescent="0.3">
      <c r="N4949" s="128"/>
      <c r="X4949" s="178"/>
      <c r="AS4949" s="124" t="str">
        <f t="shared" si="478"/>
        <v/>
      </c>
    </row>
    <row r="4950" spans="14:45" ht="11.4" customHeight="1" x14ac:dyDescent="0.3">
      <c r="N4950" s="128"/>
      <c r="X4950" s="178"/>
      <c r="AS4950" s="124" t="str">
        <f t="shared" si="478"/>
        <v/>
      </c>
    </row>
    <row r="4951" spans="14:45" ht="11.4" customHeight="1" x14ac:dyDescent="0.3">
      <c r="N4951" s="128"/>
      <c r="X4951" s="178"/>
      <c r="AS4951" s="124" t="str">
        <f t="shared" si="478"/>
        <v/>
      </c>
    </row>
    <row r="4952" spans="14:45" ht="11.4" customHeight="1" x14ac:dyDescent="0.3">
      <c r="N4952" s="128"/>
      <c r="X4952" s="178"/>
      <c r="AS4952" s="124" t="str">
        <f t="shared" si="478"/>
        <v/>
      </c>
    </row>
    <row r="4953" spans="14:45" ht="11.4" customHeight="1" x14ac:dyDescent="0.3">
      <c r="N4953" s="128"/>
      <c r="X4953" s="178"/>
      <c r="AS4953" s="124" t="str">
        <f t="shared" si="478"/>
        <v/>
      </c>
    </row>
    <row r="4954" spans="14:45" ht="11.4" customHeight="1" x14ac:dyDescent="0.3">
      <c r="N4954" s="128"/>
      <c r="X4954" s="178"/>
      <c r="AS4954" s="124" t="str">
        <f t="shared" si="478"/>
        <v/>
      </c>
    </row>
    <row r="4955" spans="14:45" ht="11.4" customHeight="1" x14ac:dyDescent="0.3">
      <c r="N4955" s="128"/>
      <c r="X4955" s="178"/>
      <c r="AS4955" s="124" t="str">
        <f t="shared" si="478"/>
        <v/>
      </c>
    </row>
    <row r="4956" spans="14:45" ht="11.4" customHeight="1" x14ac:dyDescent="0.3">
      <c r="N4956" s="128"/>
      <c r="X4956" s="178"/>
      <c r="AS4956" s="124" t="str">
        <f t="shared" si="478"/>
        <v/>
      </c>
    </row>
    <row r="4957" spans="14:45" ht="11.4" customHeight="1" x14ac:dyDescent="0.3">
      <c r="N4957" s="128"/>
      <c r="X4957" s="178"/>
      <c r="AS4957" s="124" t="str">
        <f t="shared" si="478"/>
        <v/>
      </c>
    </row>
    <row r="4958" spans="14:45" ht="11.4" customHeight="1" x14ac:dyDescent="0.3">
      <c r="N4958" s="128"/>
      <c r="X4958" s="178"/>
      <c r="AS4958" s="124" t="str">
        <f t="shared" si="478"/>
        <v/>
      </c>
    </row>
    <row r="4959" spans="14:45" ht="11.4" customHeight="1" x14ac:dyDescent="0.3">
      <c r="N4959" s="128"/>
      <c r="X4959" s="178"/>
      <c r="AS4959" s="124" t="str">
        <f t="shared" si="478"/>
        <v/>
      </c>
    </row>
    <row r="4960" spans="14:45" ht="11.4" customHeight="1" x14ac:dyDescent="0.3">
      <c r="N4960" s="128"/>
      <c r="X4960" s="178"/>
      <c r="AS4960" s="124" t="str">
        <f t="shared" si="478"/>
        <v/>
      </c>
    </row>
    <row r="4961" spans="14:45" ht="11.4" customHeight="1" x14ac:dyDescent="0.3">
      <c r="N4961" s="128"/>
      <c r="X4961" s="178"/>
      <c r="AS4961" s="124" t="str">
        <f t="shared" si="478"/>
        <v/>
      </c>
    </row>
    <row r="4962" spans="14:45" ht="11.4" customHeight="1" x14ac:dyDescent="0.3">
      <c r="N4962" s="128"/>
      <c r="X4962" s="178"/>
      <c r="AS4962" s="124" t="str">
        <f t="shared" si="478"/>
        <v/>
      </c>
    </row>
    <row r="4963" spans="14:45" ht="11.4" customHeight="1" x14ac:dyDescent="0.3">
      <c r="N4963" s="128"/>
      <c r="X4963" s="178"/>
      <c r="AS4963" s="124" t="str">
        <f t="shared" si="478"/>
        <v/>
      </c>
    </row>
    <row r="4964" spans="14:45" ht="11.4" customHeight="1" x14ac:dyDescent="0.3">
      <c r="N4964" s="128"/>
      <c r="X4964" s="178"/>
      <c r="AS4964" s="124" t="str">
        <f t="shared" si="478"/>
        <v/>
      </c>
    </row>
    <row r="4965" spans="14:45" ht="11.4" customHeight="1" x14ac:dyDescent="0.3">
      <c r="N4965" s="128"/>
      <c r="X4965" s="178"/>
      <c r="AS4965" s="124" t="str">
        <f t="shared" si="478"/>
        <v/>
      </c>
    </row>
    <row r="4966" spans="14:45" ht="11.4" customHeight="1" x14ac:dyDescent="0.3">
      <c r="N4966" s="128"/>
      <c r="X4966" s="178"/>
      <c r="AS4966" s="124" t="str">
        <f t="shared" si="478"/>
        <v/>
      </c>
    </row>
    <row r="4967" spans="14:45" ht="11.4" customHeight="1" x14ac:dyDescent="0.3">
      <c r="N4967" s="128"/>
      <c r="X4967" s="178"/>
      <c r="AS4967" s="124" t="str">
        <f t="shared" si="478"/>
        <v/>
      </c>
    </row>
    <row r="4968" spans="14:45" ht="11.4" customHeight="1" x14ac:dyDescent="0.3">
      <c r="N4968" s="128"/>
      <c r="X4968" s="178"/>
      <c r="AS4968" s="124" t="str">
        <f t="shared" si="478"/>
        <v/>
      </c>
    </row>
    <row r="4969" spans="14:45" ht="11.4" customHeight="1" x14ac:dyDescent="0.3">
      <c r="N4969" s="128"/>
      <c r="X4969" s="178"/>
      <c r="AS4969" s="124" t="str">
        <f t="shared" si="478"/>
        <v/>
      </c>
    </row>
    <row r="4970" spans="14:45" ht="11.4" customHeight="1" x14ac:dyDescent="0.3">
      <c r="N4970" s="128"/>
      <c r="X4970" s="178"/>
      <c r="AS4970" s="124" t="str">
        <f t="shared" si="478"/>
        <v/>
      </c>
    </row>
    <row r="4971" spans="14:45" ht="11.4" customHeight="1" x14ac:dyDescent="0.3">
      <c r="N4971" s="128"/>
      <c r="X4971" s="178"/>
      <c r="AS4971" s="124" t="str">
        <f t="shared" si="478"/>
        <v/>
      </c>
    </row>
    <row r="4972" spans="14:45" ht="11.4" customHeight="1" x14ac:dyDescent="0.3">
      <c r="N4972" s="128"/>
      <c r="X4972" s="178"/>
      <c r="AS4972" s="124" t="str">
        <f t="shared" si="478"/>
        <v/>
      </c>
    </row>
    <row r="4973" spans="14:45" ht="11.4" customHeight="1" x14ac:dyDescent="0.3">
      <c r="N4973" s="128"/>
      <c r="X4973" s="178"/>
      <c r="AS4973" s="124" t="str">
        <f t="shared" si="478"/>
        <v/>
      </c>
    </row>
    <row r="4974" spans="14:45" ht="11.4" customHeight="1" x14ac:dyDescent="0.3">
      <c r="N4974" s="128"/>
      <c r="X4974" s="178"/>
      <c r="AS4974" s="124" t="str">
        <f t="shared" si="478"/>
        <v/>
      </c>
    </row>
    <row r="4975" spans="14:45" ht="11.4" customHeight="1" x14ac:dyDescent="0.3">
      <c r="N4975" s="128"/>
      <c r="X4975" s="178"/>
      <c r="AS4975" s="124" t="str">
        <f t="shared" si="478"/>
        <v/>
      </c>
    </row>
    <row r="4976" spans="14:45" ht="11.4" customHeight="1" x14ac:dyDescent="0.3">
      <c r="N4976" s="128"/>
      <c r="X4976" s="178"/>
      <c r="AS4976" s="124" t="str">
        <f t="shared" si="478"/>
        <v/>
      </c>
    </row>
    <row r="4977" spans="14:45" ht="11.4" customHeight="1" x14ac:dyDescent="0.3">
      <c r="N4977" s="128"/>
      <c r="X4977" s="178"/>
      <c r="AS4977" s="124" t="str">
        <f t="shared" si="478"/>
        <v/>
      </c>
    </row>
    <row r="4978" spans="14:45" ht="11.4" customHeight="1" x14ac:dyDescent="0.3">
      <c r="N4978" s="128"/>
      <c r="X4978" s="178"/>
      <c r="AS4978" s="124" t="str">
        <f t="shared" si="478"/>
        <v/>
      </c>
    </row>
    <row r="4979" spans="14:45" ht="11.4" customHeight="1" x14ac:dyDescent="0.3">
      <c r="N4979" s="128"/>
      <c r="X4979" s="178"/>
      <c r="AS4979" s="124" t="str">
        <f t="shared" si="478"/>
        <v/>
      </c>
    </row>
    <row r="4980" spans="14:45" ht="11.4" customHeight="1" x14ac:dyDescent="0.3">
      <c r="N4980" s="128"/>
      <c r="X4980" s="178"/>
      <c r="AS4980" s="124" t="str">
        <f t="shared" si="478"/>
        <v/>
      </c>
    </row>
    <row r="4981" spans="14:45" ht="11.4" customHeight="1" x14ac:dyDescent="0.3">
      <c r="N4981" s="128"/>
      <c r="X4981" s="178"/>
      <c r="AS4981" s="124" t="str">
        <f t="shared" si="478"/>
        <v/>
      </c>
    </row>
    <row r="4982" spans="14:45" ht="11.4" customHeight="1" x14ac:dyDescent="0.3">
      <c r="N4982" s="128"/>
      <c r="X4982" s="178"/>
      <c r="AS4982" s="124" t="str">
        <f t="shared" si="478"/>
        <v/>
      </c>
    </row>
    <row r="4983" spans="14:45" ht="11.4" customHeight="1" x14ac:dyDescent="0.3">
      <c r="N4983" s="128"/>
      <c r="X4983" s="178"/>
      <c r="AS4983" s="124" t="str">
        <f t="shared" si="478"/>
        <v/>
      </c>
    </row>
    <row r="4984" spans="14:45" ht="11.4" customHeight="1" x14ac:dyDescent="0.3">
      <c r="N4984" s="128"/>
      <c r="X4984" s="178"/>
      <c r="AS4984" s="124" t="str">
        <f t="shared" si="478"/>
        <v/>
      </c>
    </row>
    <row r="4985" spans="14:45" ht="11.4" customHeight="1" x14ac:dyDescent="0.3">
      <c r="N4985" s="128"/>
      <c r="X4985" s="178"/>
      <c r="AS4985" s="124" t="str">
        <f t="shared" si="478"/>
        <v/>
      </c>
    </row>
    <row r="4986" spans="14:45" ht="11.4" customHeight="1" x14ac:dyDescent="0.3">
      <c r="N4986" s="128"/>
      <c r="X4986" s="178"/>
      <c r="AS4986" s="124" t="str">
        <f t="shared" si="478"/>
        <v/>
      </c>
    </row>
    <row r="4987" spans="14:45" ht="11.4" customHeight="1" x14ac:dyDescent="0.3">
      <c r="N4987" s="128"/>
      <c r="X4987" s="178"/>
      <c r="AS4987" s="124" t="str">
        <f t="shared" si="478"/>
        <v/>
      </c>
    </row>
    <row r="4988" spans="14:45" ht="11.4" customHeight="1" x14ac:dyDescent="0.3">
      <c r="N4988" s="128"/>
      <c r="X4988" s="178"/>
      <c r="AS4988" s="124" t="str">
        <f t="shared" si="478"/>
        <v/>
      </c>
    </row>
    <row r="4989" spans="14:45" ht="11.4" customHeight="1" x14ac:dyDescent="0.3">
      <c r="N4989" s="128"/>
      <c r="X4989" s="178"/>
      <c r="AS4989" s="124" t="str">
        <f t="shared" si="478"/>
        <v/>
      </c>
    </row>
    <row r="4990" spans="14:45" ht="11.4" customHeight="1" x14ac:dyDescent="0.3">
      <c r="N4990" s="128"/>
      <c r="X4990" s="178"/>
      <c r="AS4990" s="124" t="str">
        <f t="shared" si="478"/>
        <v/>
      </c>
    </row>
    <row r="4991" spans="14:45" ht="11.4" customHeight="1" x14ac:dyDescent="0.3">
      <c r="N4991" s="128"/>
      <c r="X4991" s="178"/>
      <c r="AS4991" s="124" t="str">
        <f t="shared" si="478"/>
        <v/>
      </c>
    </row>
    <row r="4992" spans="14:45" ht="11.4" customHeight="1" x14ac:dyDescent="0.3">
      <c r="N4992" s="128"/>
      <c r="X4992" s="178"/>
      <c r="AS4992" s="124" t="str">
        <f t="shared" si="478"/>
        <v/>
      </c>
    </row>
    <row r="4993" spans="14:45" ht="11.4" customHeight="1" x14ac:dyDescent="0.3">
      <c r="N4993" s="128"/>
      <c r="X4993" s="178"/>
      <c r="AS4993" s="124" t="str">
        <f t="shared" si="478"/>
        <v/>
      </c>
    </row>
    <row r="4994" spans="14:45" ht="11.4" customHeight="1" x14ac:dyDescent="0.3">
      <c r="N4994" s="128"/>
      <c r="X4994" s="178"/>
      <c r="AS4994" s="124" t="str">
        <f t="shared" si="478"/>
        <v/>
      </c>
    </row>
    <row r="4995" spans="14:45" ht="11.4" customHeight="1" x14ac:dyDescent="0.3">
      <c r="N4995" s="128"/>
      <c r="X4995" s="178"/>
      <c r="AS4995" s="124" t="str">
        <f t="shared" si="478"/>
        <v/>
      </c>
    </row>
    <row r="4996" spans="14:45" ht="11.4" customHeight="1" x14ac:dyDescent="0.3">
      <c r="N4996" s="128"/>
      <c r="X4996" s="178"/>
      <c r="AS4996" s="124" t="str">
        <f t="shared" si="478"/>
        <v/>
      </c>
    </row>
    <row r="4997" spans="14:45" ht="11.4" customHeight="1" x14ac:dyDescent="0.3">
      <c r="N4997" s="128"/>
      <c r="X4997" s="178"/>
      <c r="AS4997" s="124" t="str">
        <f t="shared" si="478"/>
        <v/>
      </c>
    </row>
    <row r="4998" spans="14:45" ht="11.4" customHeight="1" x14ac:dyDescent="0.3">
      <c r="N4998" s="128"/>
      <c r="X4998" s="178"/>
      <c r="AS4998" s="124" t="str">
        <f t="shared" ref="AS4998:AS5032" si="479">LEFT(V4998,3)</f>
        <v/>
      </c>
    </row>
    <row r="4999" spans="14:45" ht="11.4" customHeight="1" x14ac:dyDescent="0.3">
      <c r="N4999" s="128"/>
      <c r="X4999" s="178"/>
      <c r="AS4999" s="124" t="str">
        <f t="shared" si="479"/>
        <v/>
      </c>
    </row>
    <row r="5000" spans="14:45" ht="11.4" customHeight="1" x14ac:dyDescent="0.3">
      <c r="N5000" s="128"/>
      <c r="X5000" s="178"/>
      <c r="AS5000" s="124" t="str">
        <f t="shared" si="479"/>
        <v/>
      </c>
    </row>
    <row r="5001" spans="14:45" ht="11.4" customHeight="1" x14ac:dyDescent="0.3">
      <c r="N5001" s="128"/>
      <c r="X5001" s="178"/>
      <c r="AS5001" s="124" t="str">
        <f t="shared" si="479"/>
        <v/>
      </c>
    </row>
    <row r="5002" spans="14:45" ht="11.4" customHeight="1" x14ac:dyDescent="0.3">
      <c r="N5002" s="128"/>
      <c r="X5002" s="178"/>
      <c r="AS5002" s="124" t="str">
        <f t="shared" si="479"/>
        <v/>
      </c>
    </row>
    <row r="5003" spans="14:45" ht="11.4" customHeight="1" x14ac:dyDescent="0.3">
      <c r="N5003" s="128"/>
      <c r="X5003" s="178"/>
      <c r="AS5003" s="124" t="str">
        <f t="shared" si="479"/>
        <v/>
      </c>
    </row>
    <row r="5004" spans="14:45" ht="11.4" customHeight="1" x14ac:dyDescent="0.3">
      <c r="N5004" s="128"/>
      <c r="X5004" s="178"/>
      <c r="AS5004" s="124" t="str">
        <f t="shared" si="479"/>
        <v/>
      </c>
    </row>
    <row r="5005" spans="14:45" ht="11.4" customHeight="1" x14ac:dyDescent="0.3">
      <c r="N5005" s="128"/>
      <c r="X5005" s="178"/>
      <c r="AS5005" s="124" t="str">
        <f t="shared" si="479"/>
        <v/>
      </c>
    </row>
    <row r="5006" spans="14:45" ht="11.4" customHeight="1" x14ac:dyDescent="0.3">
      <c r="N5006" s="128"/>
      <c r="X5006" s="178"/>
      <c r="AS5006" s="124" t="str">
        <f t="shared" si="479"/>
        <v/>
      </c>
    </row>
    <row r="5007" spans="14:45" ht="11.4" customHeight="1" x14ac:dyDescent="0.3">
      <c r="N5007" s="128"/>
      <c r="X5007" s="178"/>
      <c r="AS5007" s="124" t="str">
        <f t="shared" si="479"/>
        <v/>
      </c>
    </row>
    <row r="5008" spans="14:45" ht="11.4" customHeight="1" x14ac:dyDescent="0.3">
      <c r="N5008" s="128"/>
      <c r="X5008" s="178"/>
      <c r="AS5008" s="124" t="str">
        <f t="shared" si="479"/>
        <v/>
      </c>
    </row>
    <row r="5009" spans="14:45" ht="11.4" customHeight="1" x14ac:dyDescent="0.3">
      <c r="N5009" s="128"/>
      <c r="X5009" s="178"/>
      <c r="AS5009" s="124" t="str">
        <f t="shared" si="479"/>
        <v/>
      </c>
    </row>
    <row r="5010" spans="14:45" ht="11.4" customHeight="1" x14ac:dyDescent="0.3">
      <c r="N5010" s="128"/>
      <c r="X5010" s="178"/>
      <c r="AS5010" s="124" t="str">
        <f t="shared" si="479"/>
        <v/>
      </c>
    </row>
    <row r="5011" spans="14:45" ht="11.4" customHeight="1" x14ac:dyDescent="0.3">
      <c r="N5011" s="128"/>
      <c r="X5011" s="178"/>
      <c r="AS5011" s="124" t="str">
        <f t="shared" si="479"/>
        <v/>
      </c>
    </row>
    <row r="5012" spans="14:45" ht="11.4" customHeight="1" x14ac:dyDescent="0.3">
      <c r="N5012" s="128"/>
      <c r="X5012" s="178"/>
      <c r="AS5012" s="124" t="str">
        <f t="shared" si="479"/>
        <v/>
      </c>
    </row>
    <row r="5013" spans="14:45" ht="11.4" customHeight="1" x14ac:dyDescent="0.3">
      <c r="N5013" s="128"/>
      <c r="X5013" s="178"/>
      <c r="AS5013" s="124" t="str">
        <f t="shared" si="479"/>
        <v/>
      </c>
    </row>
    <row r="5014" spans="14:45" ht="11.4" customHeight="1" x14ac:dyDescent="0.3">
      <c r="N5014" s="128"/>
      <c r="X5014" s="178"/>
      <c r="AS5014" s="124" t="str">
        <f t="shared" si="479"/>
        <v/>
      </c>
    </row>
    <row r="5015" spans="14:45" ht="11.4" customHeight="1" x14ac:dyDescent="0.3">
      <c r="N5015" s="128"/>
      <c r="X5015" s="178"/>
      <c r="AS5015" s="124" t="str">
        <f t="shared" si="479"/>
        <v/>
      </c>
    </row>
    <row r="5016" spans="14:45" ht="11.4" customHeight="1" x14ac:dyDescent="0.3">
      <c r="N5016" s="128"/>
      <c r="X5016" s="178"/>
      <c r="AS5016" s="124" t="str">
        <f t="shared" si="479"/>
        <v/>
      </c>
    </row>
    <row r="5017" spans="14:45" ht="11.4" customHeight="1" x14ac:dyDescent="0.3">
      <c r="N5017" s="128"/>
      <c r="X5017" s="178"/>
      <c r="AS5017" s="124" t="str">
        <f t="shared" si="479"/>
        <v/>
      </c>
    </row>
    <row r="5018" spans="14:45" ht="11.4" customHeight="1" x14ac:dyDescent="0.3">
      <c r="N5018" s="128"/>
      <c r="X5018" s="178"/>
      <c r="AS5018" s="124" t="str">
        <f t="shared" si="479"/>
        <v/>
      </c>
    </row>
    <row r="5019" spans="14:45" ht="11.4" customHeight="1" x14ac:dyDescent="0.3">
      <c r="N5019" s="128"/>
      <c r="X5019" s="178"/>
      <c r="AS5019" s="124" t="str">
        <f t="shared" si="479"/>
        <v/>
      </c>
    </row>
    <row r="5020" spans="14:45" ht="11.4" customHeight="1" x14ac:dyDescent="0.3">
      <c r="N5020" s="128"/>
      <c r="X5020" s="178"/>
      <c r="AS5020" s="124" t="str">
        <f t="shared" si="479"/>
        <v/>
      </c>
    </row>
    <row r="5021" spans="14:45" ht="11.4" customHeight="1" x14ac:dyDescent="0.3">
      <c r="N5021" s="128"/>
      <c r="X5021" s="178"/>
      <c r="AS5021" s="124" t="str">
        <f t="shared" si="479"/>
        <v/>
      </c>
    </row>
    <row r="5022" spans="14:45" ht="11.4" customHeight="1" x14ac:dyDescent="0.3">
      <c r="N5022" s="128"/>
      <c r="X5022" s="178"/>
      <c r="AS5022" s="124" t="str">
        <f t="shared" si="479"/>
        <v/>
      </c>
    </row>
    <row r="5023" spans="14:45" ht="11.4" customHeight="1" x14ac:dyDescent="0.3">
      <c r="N5023" s="128"/>
      <c r="X5023" s="178"/>
      <c r="AS5023" s="124" t="str">
        <f t="shared" si="479"/>
        <v/>
      </c>
    </row>
    <row r="5024" spans="14:45" ht="11.4" customHeight="1" x14ac:dyDescent="0.3">
      <c r="N5024" s="128"/>
      <c r="X5024" s="178"/>
      <c r="AS5024" s="124" t="str">
        <f t="shared" si="479"/>
        <v/>
      </c>
    </row>
    <row r="5025" spans="14:45" ht="11.4" customHeight="1" x14ac:dyDescent="0.3">
      <c r="N5025" s="128"/>
      <c r="X5025" s="178"/>
      <c r="AS5025" s="124" t="str">
        <f t="shared" si="479"/>
        <v/>
      </c>
    </row>
    <row r="5026" spans="14:45" ht="11.4" customHeight="1" x14ac:dyDescent="0.3">
      <c r="N5026" s="128"/>
      <c r="X5026" s="178"/>
      <c r="AS5026" s="124" t="str">
        <f t="shared" si="479"/>
        <v/>
      </c>
    </row>
    <row r="5027" spans="14:45" ht="11.4" customHeight="1" x14ac:dyDescent="0.3">
      <c r="N5027" s="128"/>
      <c r="X5027" s="178"/>
      <c r="AS5027" s="124" t="str">
        <f t="shared" si="479"/>
        <v/>
      </c>
    </row>
    <row r="5028" spans="14:45" ht="11.4" customHeight="1" x14ac:dyDescent="0.3">
      <c r="N5028" s="128"/>
      <c r="X5028" s="178"/>
      <c r="AS5028" s="124" t="str">
        <f t="shared" si="479"/>
        <v/>
      </c>
    </row>
  </sheetData>
  <mergeCells count="1">
    <mergeCell ref="AT3:AU3"/>
  </mergeCells>
  <conditionalFormatting sqref="AD5:AD12 AD14:AD882 AD926:AD2158">
    <cfRule type="cellIs" dxfId="2" priority="3" operator="greaterThan">
      <formula>AA5</formula>
    </cfRule>
  </conditionalFormatting>
  <conditionalFormatting sqref="AD13">
    <cfRule type="cellIs" dxfId="1" priority="2" operator="greaterThan">
      <formula>AA13</formula>
    </cfRule>
  </conditionalFormatting>
  <conditionalFormatting sqref="AD883:AD925">
    <cfRule type="cellIs" dxfId="0" priority="1" operator="greaterThan">
      <formula>AA883</formula>
    </cfRule>
  </conditionalFormatting>
  <pageMargins left="0.78431372549019618" right="0.78431372549019618" top="0.98039215686274517" bottom="0.98039215686274517" header="0.50980392156862753" footer="0.50980392156862753"/>
  <pageSetup paperSize="9" scale="1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52071-74C4-4459-9E74-56F18B942281}">
  <sheetPr codeName="Sheet6" filterMode="1"/>
  <dimension ref="A1:W83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575" sqref="C575"/>
    </sheetView>
  </sheetViews>
  <sheetFormatPr defaultRowHeight="14.4" x14ac:dyDescent="0.3"/>
  <cols>
    <col min="1" max="1" width="12.6640625" customWidth="1"/>
    <col min="2" max="2" width="9.5546875" bestFit="1" customWidth="1"/>
    <col min="11" max="11" width="32.77734375" customWidth="1"/>
    <col min="12" max="12" width="29.21875" customWidth="1"/>
  </cols>
  <sheetData>
    <row r="1" spans="1:23" x14ac:dyDescent="0.3">
      <c r="A1" s="42" t="s">
        <v>507</v>
      </c>
      <c r="B1" s="42" t="s">
        <v>508</v>
      </c>
      <c r="C1" s="42" t="s">
        <v>509</v>
      </c>
      <c r="D1" s="42" t="s">
        <v>280</v>
      </c>
      <c r="E1" s="42" t="s">
        <v>510</v>
      </c>
      <c r="F1" s="42" t="s">
        <v>511</v>
      </c>
      <c r="G1" s="42" t="s">
        <v>512</v>
      </c>
      <c r="H1" s="42" t="s">
        <v>513</v>
      </c>
      <c r="I1" s="42" t="s">
        <v>514</v>
      </c>
      <c r="J1" s="42" t="s">
        <v>515</v>
      </c>
      <c r="K1" s="42" t="s">
        <v>516</v>
      </c>
      <c r="L1" s="42" t="s">
        <v>517</v>
      </c>
      <c r="M1" s="42" t="s">
        <v>518</v>
      </c>
      <c r="N1" s="42" t="s">
        <v>519</v>
      </c>
      <c r="O1" s="42" t="s">
        <v>520</v>
      </c>
      <c r="P1" s="42" t="s">
        <v>521</v>
      </c>
      <c r="Q1" s="42" t="s">
        <v>522</v>
      </c>
      <c r="R1" s="42" t="s">
        <v>523</v>
      </c>
      <c r="S1" s="42" t="s">
        <v>524</v>
      </c>
      <c r="T1" s="42" t="s">
        <v>525</v>
      </c>
      <c r="U1" s="42" t="s">
        <v>526</v>
      </c>
      <c r="V1" s="42" t="s">
        <v>279</v>
      </c>
      <c r="W1" s="43" t="s">
        <v>527</v>
      </c>
    </row>
    <row r="2" spans="1:23" hidden="1" x14ac:dyDescent="0.3">
      <c r="A2" s="44" t="s">
        <v>528</v>
      </c>
      <c r="B2" s="44" t="s">
        <v>475</v>
      </c>
      <c r="C2" s="44">
        <v>2023</v>
      </c>
      <c r="D2" s="44" t="s">
        <v>160</v>
      </c>
      <c r="E2" s="44">
        <v>32100</v>
      </c>
      <c r="F2" s="44" t="s">
        <v>298</v>
      </c>
      <c r="G2" s="44">
        <v>92012091</v>
      </c>
      <c r="H2" s="44" t="s">
        <v>529</v>
      </c>
      <c r="I2" s="44" t="s">
        <v>530</v>
      </c>
      <c r="J2" s="44" t="s">
        <v>287</v>
      </c>
      <c r="K2" s="44" t="s">
        <v>531</v>
      </c>
      <c r="L2" s="44" t="s">
        <v>532</v>
      </c>
      <c r="M2" s="44" t="s">
        <v>533</v>
      </c>
      <c r="N2" s="44">
        <v>20</v>
      </c>
      <c r="O2" s="44">
        <f>N2</f>
        <v>20</v>
      </c>
      <c r="P2" s="44" t="s">
        <v>285</v>
      </c>
      <c r="Q2" s="44">
        <v>15.06</v>
      </c>
      <c r="R2" s="44">
        <v>301.2</v>
      </c>
      <c r="S2" s="44">
        <v>2355.8357999999998</v>
      </c>
      <c r="T2" s="44">
        <v>301.2</v>
      </c>
      <c r="U2" s="44" t="s">
        <v>285</v>
      </c>
      <c r="V2" s="44">
        <v>11.96</v>
      </c>
      <c r="W2">
        <v>239.2</v>
      </c>
    </row>
    <row r="3" spans="1:23" hidden="1" x14ac:dyDescent="0.3">
      <c r="A3" s="44" t="s">
        <v>528</v>
      </c>
      <c r="B3" s="44" t="s">
        <v>475</v>
      </c>
      <c r="C3" s="44">
        <v>2023</v>
      </c>
      <c r="D3" s="44" t="s">
        <v>160</v>
      </c>
      <c r="E3" s="44">
        <v>31400</v>
      </c>
      <c r="F3" s="44" t="s">
        <v>298</v>
      </c>
      <c r="G3" s="44">
        <v>92011591</v>
      </c>
      <c r="H3" s="44" t="s">
        <v>529</v>
      </c>
      <c r="I3" s="44" t="s">
        <v>530</v>
      </c>
      <c r="J3" s="44" t="s">
        <v>287</v>
      </c>
      <c r="K3" s="44" t="s">
        <v>534</v>
      </c>
      <c r="L3" s="44" t="s">
        <v>376</v>
      </c>
      <c r="M3" s="44" t="s">
        <v>535</v>
      </c>
      <c r="N3" s="44">
        <v>700</v>
      </c>
      <c r="O3" s="44">
        <v>700</v>
      </c>
      <c r="P3" s="44" t="s">
        <v>285</v>
      </c>
      <c r="Q3" s="44">
        <v>37.06</v>
      </c>
      <c r="R3" s="44">
        <v>25942</v>
      </c>
      <c r="S3" s="44">
        <v>202786.01980000001</v>
      </c>
      <c r="T3" s="44">
        <v>25942</v>
      </c>
      <c r="U3" s="44" t="s">
        <v>285</v>
      </c>
      <c r="V3" s="44">
        <v>31.47</v>
      </c>
      <c r="W3">
        <v>22029</v>
      </c>
    </row>
    <row r="4" spans="1:23" hidden="1" x14ac:dyDescent="0.3">
      <c r="A4" s="44" t="s">
        <v>528</v>
      </c>
      <c r="B4" s="44" t="s">
        <v>475</v>
      </c>
      <c r="C4" s="44">
        <v>2023</v>
      </c>
      <c r="D4" s="44" t="s">
        <v>160</v>
      </c>
      <c r="E4" s="44">
        <v>31400</v>
      </c>
      <c r="F4" s="44" t="s">
        <v>298</v>
      </c>
      <c r="G4" s="44">
        <v>92011591</v>
      </c>
      <c r="H4" s="44" t="s">
        <v>529</v>
      </c>
      <c r="I4" s="44" t="s">
        <v>530</v>
      </c>
      <c r="J4" s="44" t="s">
        <v>287</v>
      </c>
      <c r="K4" s="44" t="s">
        <v>534</v>
      </c>
      <c r="L4" s="44" t="s">
        <v>432</v>
      </c>
      <c r="M4" s="44" t="s">
        <v>535</v>
      </c>
      <c r="N4" s="44">
        <v>70</v>
      </c>
      <c r="O4" s="44">
        <v>70</v>
      </c>
      <c r="P4" s="44" t="s">
        <v>285</v>
      </c>
      <c r="Q4" s="44">
        <v>61.89</v>
      </c>
      <c r="R4" s="44">
        <v>4332.3</v>
      </c>
      <c r="S4" s="44">
        <v>33865.155870000002</v>
      </c>
      <c r="T4" s="44">
        <v>4332.3</v>
      </c>
      <c r="U4" s="44" t="s">
        <v>285</v>
      </c>
      <c r="V4" s="44">
        <v>52.53</v>
      </c>
      <c r="W4">
        <v>3677.1</v>
      </c>
    </row>
    <row r="5" spans="1:23" hidden="1" x14ac:dyDescent="0.3">
      <c r="A5" s="44" t="s">
        <v>528</v>
      </c>
      <c r="B5" s="44" t="s">
        <v>475</v>
      </c>
      <c r="C5" s="44">
        <v>2023</v>
      </c>
      <c r="D5" s="44" t="s">
        <v>160</v>
      </c>
      <c r="E5" s="44">
        <v>31400</v>
      </c>
      <c r="F5" s="44" t="s">
        <v>298</v>
      </c>
      <c r="G5" s="44">
        <v>92011591</v>
      </c>
      <c r="H5" s="44" t="s">
        <v>529</v>
      </c>
      <c r="I5" s="44" t="s">
        <v>530</v>
      </c>
      <c r="J5" s="44" t="s">
        <v>287</v>
      </c>
      <c r="K5" s="44" t="s">
        <v>534</v>
      </c>
      <c r="L5" s="44" t="s">
        <v>398</v>
      </c>
      <c r="M5" s="44" t="s">
        <v>535</v>
      </c>
      <c r="N5" s="44">
        <v>440</v>
      </c>
      <c r="O5" s="44">
        <v>440</v>
      </c>
      <c r="P5" s="44" t="s">
        <v>285</v>
      </c>
      <c r="Q5" s="44">
        <v>44.87</v>
      </c>
      <c r="R5" s="44">
        <v>19742.8</v>
      </c>
      <c r="S5" s="44">
        <v>154327.49332000001</v>
      </c>
      <c r="T5" s="44">
        <v>19742.8</v>
      </c>
      <c r="U5" s="44" t="s">
        <v>285</v>
      </c>
      <c r="V5" s="44">
        <v>38.08</v>
      </c>
      <c r="W5">
        <v>16755.2</v>
      </c>
    </row>
    <row r="6" spans="1:23" hidden="1" x14ac:dyDescent="0.3">
      <c r="A6" s="44" t="s">
        <v>528</v>
      </c>
      <c r="B6" s="44" t="s">
        <v>475</v>
      </c>
      <c r="C6" s="44">
        <v>2023</v>
      </c>
      <c r="D6" s="44" t="s">
        <v>160</v>
      </c>
      <c r="E6" s="44">
        <v>31400</v>
      </c>
      <c r="F6" s="44" t="s">
        <v>298</v>
      </c>
      <c r="G6" s="44">
        <v>92011591</v>
      </c>
      <c r="H6" s="44" t="s">
        <v>529</v>
      </c>
      <c r="I6" s="44" t="s">
        <v>530</v>
      </c>
      <c r="J6" s="44" t="s">
        <v>287</v>
      </c>
      <c r="K6" s="44" t="s">
        <v>534</v>
      </c>
      <c r="L6" s="44" t="s">
        <v>309</v>
      </c>
      <c r="M6" s="44" t="s">
        <v>533</v>
      </c>
      <c r="N6" s="44">
        <v>300</v>
      </c>
      <c r="O6" s="44">
        <v>300</v>
      </c>
      <c r="P6" s="44" t="s">
        <v>285</v>
      </c>
      <c r="Q6" s="44">
        <v>16.48</v>
      </c>
      <c r="R6" s="44">
        <v>4944</v>
      </c>
      <c r="S6" s="44">
        <v>38646.753599999996</v>
      </c>
      <c r="T6" s="44">
        <v>4944</v>
      </c>
      <c r="U6" s="44" t="s">
        <v>285</v>
      </c>
      <c r="V6" s="44">
        <v>14.27</v>
      </c>
      <c r="W6">
        <v>4281</v>
      </c>
    </row>
    <row r="7" spans="1:23" hidden="1" x14ac:dyDescent="0.3">
      <c r="A7" s="44" t="s">
        <v>528</v>
      </c>
      <c r="B7" s="44" t="s">
        <v>475</v>
      </c>
      <c r="C7" s="44">
        <v>2023</v>
      </c>
      <c r="D7" s="44" t="s">
        <v>160</v>
      </c>
      <c r="E7" s="44">
        <v>31400</v>
      </c>
      <c r="F7" s="44" t="s">
        <v>298</v>
      </c>
      <c r="G7" s="44">
        <v>92011591</v>
      </c>
      <c r="H7" s="44" t="s">
        <v>529</v>
      </c>
      <c r="I7" s="44" t="s">
        <v>530</v>
      </c>
      <c r="J7" s="44" t="s">
        <v>287</v>
      </c>
      <c r="K7" s="44" t="s">
        <v>534</v>
      </c>
      <c r="L7" s="44" t="s">
        <v>314</v>
      </c>
      <c r="M7" s="44" t="s">
        <v>533</v>
      </c>
      <c r="N7" s="44">
        <v>250</v>
      </c>
      <c r="O7" s="44">
        <v>250</v>
      </c>
      <c r="P7" s="44" t="s">
        <v>285</v>
      </c>
      <c r="Q7" s="44">
        <v>14.8</v>
      </c>
      <c r="R7" s="44">
        <v>3700</v>
      </c>
      <c r="S7" s="44">
        <v>28922.53</v>
      </c>
      <c r="T7" s="44">
        <v>3700</v>
      </c>
      <c r="U7" s="44" t="s">
        <v>285</v>
      </c>
      <c r="V7" s="44">
        <v>13.2</v>
      </c>
      <c r="W7">
        <v>3300</v>
      </c>
    </row>
    <row r="8" spans="1:23" hidden="1" x14ac:dyDescent="0.3">
      <c r="A8" s="44" t="s">
        <v>528</v>
      </c>
      <c r="B8" s="44" t="s">
        <v>475</v>
      </c>
      <c r="C8" s="44">
        <v>2023</v>
      </c>
      <c r="D8" s="44" t="s">
        <v>160</v>
      </c>
      <c r="E8" s="44">
        <v>31400</v>
      </c>
      <c r="F8" s="44" t="s">
        <v>298</v>
      </c>
      <c r="G8" s="44">
        <v>92011591</v>
      </c>
      <c r="H8" s="44" t="s">
        <v>529</v>
      </c>
      <c r="I8" s="44" t="s">
        <v>530</v>
      </c>
      <c r="J8" s="44" t="s">
        <v>287</v>
      </c>
      <c r="K8" s="44" t="s">
        <v>534</v>
      </c>
      <c r="L8" s="44" t="s">
        <v>383</v>
      </c>
      <c r="M8" s="44" t="s">
        <v>533</v>
      </c>
      <c r="N8" s="44">
        <v>550</v>
      </c>
      <c r="O8" s="44">
        <v>550</v>
      </c>
      <c r="P8" s="44" t="s">
        <v>285</v>
      </c>
      <c r="Q8" s="44">
        <v>12.18</v>
      </c>
      <c r="R8" s="44">
        <v>6699</v>
      </c>
      <c r="S8" s="44">
        <v>52365.413099999998</v>
      </c>
      <c r="T8" s="44">
        <v>6699</v>
      </c>
      <c r="U8" s="44" t="s">
        <v>285</v>
      </c>
      <c r="V8" s="44">
        <v>13.2</v>
      </c>
      <c r="W8">
        <v>7260</v>
      </c>
    </row>
    <row r="9" spans="1:23" hidden="1" x14ac:dyDescent="0.3">
      <c r="A9" s="44" t="s">
        <v>528</v>
      </c>
      <c r="B9" s="44" t="s">
        <v>475</v>
      </c>
      <c r="C9" s="44">
        <v>2023</v>
      </c>
      <c r="D9" s="44" t="s">
        <v>160</v>
      </c>
      <c r="E9" s="44">
        <v>31400</v>
      </c>
      <c r="F9" s="44" t="s">
        <v>298</v>
      </c>
      <c r="G9" s="44">
        <v>92011591</v>
      </c>
      <c r="H9" s="44" t="s">
        <v>529</v>
      </c>
      <c r="I9" s="44" t="s">
        <v>530</v>
      </c>
      <c r="J9" s="44" t="s">
        <v>287</v>
      </c>
      <c r="K9" s="44" t="s">
        <v>534</v>
      </c>
      <c r="L9" s="44" t="s">
        <v>334</v>
      </c>
      <c r="M9" s="44" t="s">
        <v>533</v>
      </c>
      <c r="N9" s="44">
        <v>150</v>
      </c>
      <c r="O9" s="44">
        <v>150</v>
      </c>
      <c r="P9" s="44" t="s">
        <v>285</v>
      </c>
      <c r="Q9" s="44">
        <v>18.28</v>
      </c>
      <c r="R9" s="44">
        <v>2742</v>
      </c>
      <c r="S9" s="44">
        <v>21433.9398</v>
      </c>
      <c r="T9" s="44">
        <v>2742</v>
      </c>
      <c r="U9" s="44" t="s">
        <v>285</v>
      </c>
      <c r="V9" s="44">
        <v>15.83</v>
      </c>
      <c r="W9">
        <v>2374.5</v>
      </c>
    </row>
    <row r="10" spans="1:23" hidden="1" x14ac:dyDescent="0.3">
      <c r="A10" s="44" t="s">
        <v>528</v>
      </c>
      <c r="B10" s="44" t="s">
        <v>475</v>
      </c>
      <c r="C10" s="44">
        <v>2023</v>
      </c>
      <c r="D10" s="44" t="s">
        <v>160</v>
      </c>
      <c r="E10" s="44">
        <v>31400</v>
      </c>
      <c r="F10" s="44" t="s">
        <v>298</v>
      </c>
      <c r="G10" s="44">
        <v>92011591</v>
      </c>
      <c r="H10" s="44" t="s">
        <v>529</v>
      </c>
      <c r="I10" s="44" t="s">
        <v>530</v>
      </c>
      <c r="J10" s="44" t="s">
        <v>287</v>
      </c>
      <c r="K10" s="44" t="s">
        <v>534</v>
      </c>
      <c r="L10" s="44" t="s">
        <v>441</v>
      </c>
      <c r="M10" s="44" t="s">
        <v>533</v>
      </c>
      <c r="N10" s="44">
        <v>100</v>
      </c>
      <c r="O10" s="44">
        <v>100</v>
      </c>
      <c r="P10" s="44" t="s">
        <v>285</v>
      </c>
      <c r="Q10" s="44">
        <v>22.22</v>
      </c>
      <c r="R10" s="44">
        <v>2222</v>
      </c>
      <c r="S10" s="44">
        <v>17369.1518</v>
      </c>
      <c r="T10" s="44">
        <v>2222</v>
      </c>
      <c r="U10" s="44" t="s">
        <v>285</v>
      </c>
      <c r="V10" s="44">
        <v>19.239999999999998</v>
      </c>
      <c r="W10">
        <v>1924</v>
      </c>
    </row>
    <row r="11" spans="1:23" hidden="1" x14ac:dyDescent="0.3">
      <c r="A11" s="44" t="s">
        <v>528</v>
      </c>
      <c r="B11" s="44" t="s">
        <v>475</v>
      </c>
      <c r="C11" s="44">
        <v>2023</v>
      </c>
      <c r="D11" s="44" t="s">
        <v>160</v>
      </c>
      <c r="E11" s="44">
        <v>31400</v>
      </c>
      <c r="F11" s="44" t="s">
        <v>298</v>
      </c>
      <c r="G11" s="44">
        <v>92011591</v>
      </c>
      <c r="H11" s="44" t="s">
        <v>529</v>
      </c>
      <c r="I11" s="44" t="s">
        <v>530</v>
      </c>
      <c r="J11" s="44" t="s">
        <v>287</v>
      </c>
      <c r="K11" s="44" t="s">
        <v>534</v>
      </c>
      <c r="L11" s="44" t="s">
        <v>413</v>
      </c>
      <c r="M11" s="44" t="s">
        <v>536</v>
      </c>
      <c r="N11" s="44">
        <v>170</v>
      </c>
      <c r="O11" s="44">
        <v>170</v>
      </c>
      <c r="P11" s="44" t="s">
        <v>285</v>
      </c>
      <c r="Q11" s="44">
        <v>14.29</v>
      </c>
      <c r="R11" s="44">
        <v>2429.3000000000002</v>
      </c>
      <c r="S11" s="44">
        <v>18989.595170000001</v>
      </c>
      <c r="T11" s="44">
        <v>2429.3000000000002</v>
      </c>
      <c r="U11" s="44" t="s">
        <v>285</v>
      </c>
      <c r="V11" s="44">
        <v>13</v>
      </c>
      <c r="W11">
        <v>2210</v>
      </c>
    </row>
    <row r="12" spans="1:23" hidden="1" x14ac:dyDescent="0.3">
      <c r="A12" s="44" t="s">
        <v>528</v>
      </c>
      <c r="B12" s="44" t="s">
        <v>114</v>
      </c>
      <c r="C12" s="44">
        <v>2023</v>
      </c>
      <c r="D12" s="44" t="s">
        <v>160</v>
      </c>
      <c r="E12" s="44">
        <v>31400</v>
      </c>
      <c r="F12" s="44" t="s">
        <v>298</v>
      </c>
      <c r="G12" s="44">
        <v>92011592</v>
      </c>
      <c r="H12" s="44" t="s">
        <v>529</v>
      </c>
      <c r="I12" s="44" t="s">
        <v>530</v>
      </c>
      <c r="J12" s="44" t="s">
        <v>287</v>
      </c>
      <c r="K12" s="44" t="s">
        <v>537</v>
      </c>
      <c r="L12" s="44" t="s">
        <v>359</v>
      </c>
      <c r="M12" s="44" t="s">
        <v>535</v>
      </c>
      <c r="N12" s="44">
        <v>600</v>
      </c>
      <c r="O12" s="44">
        <v>600</v>
      </c>
      <c r="P12" s="44" t="s">
        <v>285</v>
      </c>
      <c r="Q12" s="44">
        <v>39</v>
      </c>
      <c r="R12" s="44">
        <v>23400</v>
      </c>
      <c r="S12" s="44">
        <v>182915.46</v>
      </c>
      <c r="T12" s="44">
        <v>23400</v>
      </c>
      <c r="U12" s="44" t="s">
        <v>285</v>
      </c>
      <c r="V12" s="44">
        <v>21.96</v>
      </c>
      <c r="W12">
        <v>13176</v>
      </c>
    </row>
    <row r="13" spans="1:23" hidden="1" x14ac:dyDescent="0.3">
      <c r="A13" s="44" t="s">
        <v>528</v>
      </c>
      <c r="B13" s="44" t="s">
        <v>108</v>
      </c>
      <c r="C13" s="44">
        <v>2023</v>
      </c>
      <c r="D13" s="44" t="s">
        <v>160</v>
      </c>
      <c r="E13" s="44">
        <v>31400</v>
      </c>
      <c r="F13" s="44" t="s">
        <v>298</v>
      </c>
      <c r="G13" s="44">
        <v>92011593</v>
      </c>
      <c r="H13" s="44" t="s">
        <v>529</v>
      </c>
      <c r="I13" s="44" t="s">
        <v>530</v>
      </c>
      <c r="J13" s="44" t="s">
        <v>287</v>
      </c>
      <c r="K13" s="44" t="s">
        <v>538</v>
      </c>
      <c r="L13" s="44" t="s">
        <v>362</v>
      </c>
      <c r="M13" s="44" t="s">
        <v>535</v>
      </c>
      <c r="N13" s="44">
        <v>200</v>
      </c>
      <c r="O13" s="44">
        <v>200</v>
      </c>
      <c r="P13" s="44" t="s">
        <v>285</v>
      </c>
      <c r="Q13" s="44">
        <v>40.29</v>
      </c>
      <c r="R13" s="44">
        <v>8058</v>
      </c>
      <c r="S13" s="44">
        <v>62988.580199999997</v>
      </c>
      <c r="T13" s="44">
        <v>8058</v>
      </c>
      <c r="U13" s="44" t="s">
        <v>285</v>
      </c>
      <c r="V13" s="44">
        <v>22.68</v>
      </c>
      <c r="W13">
        <v>4536</v>
      </c>
    </row>
    <row r="14" spans="1:23" hidden="1" x14ac:dyDescent="0.3">
      <c r="A14" s="44" t="s">
        <v>528</v>
      </c>
      <c r="B14" s="44" t="s">
        <v>108</v>
      </c>
      <c r="C14" s="44">
        <v>2023</v>
      </c>
      <c r="D14" s="44" t="s">
        <v>160</v>
      </c>
      <c r="E14" s="44">
        <v>31400</v>
      </c>
      <c r="F14" s="44" t="s">
        <v>298</v>
      </c>
      <c r="G14" s="44">
        <v>92011593</v>
      </c>
      <c r="H14" s="44" t="s">
        <v>529</v>
      </c>
      <c r="I14" s="44" t="s">
        <v>530</v>
      </c>
      <c r="J14" s="44" t="s">
        <v>287</v>
      </c>
      <c r="K14" s="44" t="s">
        <v>538</v>
      </c>
      <c r="L14" s="44" t="s">
        <v>363</v>
      </c>
      <c r="M14" s="44" t="s">
        <v>535</v>
      </c>
      <c r="N14" s="44">
        <v>200</v>
      </c>
      <c r="O14" s="44">
        <v>200</v>
      </c>
      <c r="P14" s="44" t="s">
        <v>285</v>
      </c>
      <c r="Q14" s="44">
        <v>56.96</v>
      </c>
      <c r="R14" s="44">
        <v>11392</v>
      </c>
      <c r="S14" s="44">
        <v>89050.124800000005</v>
      </c>
      <c r="T14" s="44">
        <v>11392</v>
      </c>
      <c r="U14" s="44" t="s">
        <v>285</v>
      </c>
      <c r="V14" s="44">
        <v>32.07</v>
      </c>
      <c r="W14">
        <v>6414</v>
      </c>
    </row>
    <row r="15" spans="1:23" hidden="1" x14ac:dyDescent="0.3">
      <c r="A15" s="44" t="s">
        <v>528</v>
      </c>
      <c r="B15" s="44" t="s">
        <v>108</v>
      </c>
      <c r="C15" s="44">
        <v>2023</v>
      </c>
      <c r="D15" s="44" t="s">
        <v>160</v>
      </c>
      <c r="E15" s="44">
        <v>31400</v>
      </c>
      <c r="F15" s="44" t="s">
        <v>298</v>
      </c>
      <c r="G15" s="44">
        <v>92011593</v>
      </c>
      <c r="H15" s="44" t="s">
        <v>529</v>
      </c>
      <c r="I15" s="44" t="s">
        <v>530</v>
      </c>
      <c r="J15" s="44" t="s">
        <v>287</v>
      </c>
      <c r="K15" s="44" t="s">
        <v>538</v>
      </c>
      <c r="L15" s="44" t="s">
        <v>319</v>
      </c>
      <c r="M15" s="44" t="s">
        <v>535</v>
      </c>
      <c r="N15" s="44">
        <v>300</v>
      </c>
      <c r="O15" s="44">
        <v>300</v>
      </c>
      <c r="P15" s="44" t="s">
        <v>285</v>
      </c>
      <c r="Q15" s="44">
        <v>64.209999999999994</v>
      </c>
      <c r="R15" s="44">
        <v>19263</v>
      </c>
      <c r="S15" s="44">
        <v>150576.94469999999</v>
      </c>
      <c r="T15" s="44">
        <v>19263</v>
      </c>
      <c r="U15" s="44" t="s">
        <v>285</v>
      </c>
      <c r="V15" s="44">
        <v>36.15</v>
      </c>
      <c r="W15">
        <v>10845</v>
      </c>
    </row>
    <row r="16" spans="1:23" hidden="1" x14ac:dyDescent="0.3">
      <c r="A16" s="44" t="s">
        <v>528</v>
      </c>
      <c r="B16" s="44" t="s">
        <v>108</v>
      </c>
      <c r="C16" s="44">
        <v>2023</v>
      </c>
      <c r="D16" s="44" t="s">
        <v>160</v>
      </c>
      <c r="E16" s="44">
        <v>31400</v>
      </c>
      <c r="F16" s="44" t="s">
        <v>298</v>
      </c>
      <c r="G16" s="44">
        <v>92011593</v>
      </c>
      <c r="H16" s="44" t="s">
        <v>529</v>
      </c>
      <c r="I16" s="44" t="s">
        <v>530</v>
      </c>
      <c r="J16" s="44" t="s">
        <v>287</v>
      </c>
      <c r="K16" s="44" t="s">
        <v>538</v>
      </c>
      <c r="L16" s="44" t="s">
        <v>428</v>
      </c>
      <c r="M16" s="44" t="s">
        <v>535</v>
      </c>
      <c r="N16" s="44">
        <v>500</v>
      </c>
      <c r="O16" s="44">
        <v>500</v>
      </c>
      <c r="P16" s="44" t="s">
        <v>285</v>
      </c>
      <c r="Q16" s="44">
        <v>49.73</v>
      </c>
      <c r="R16" s="44">
        <v>24865</v>
      </c>
      <c r="S16" s="44">
        <v>194367.21849999999</v>
      </c>
      <c r="T16" s="44">
        <v>24865</v>
      </c>
      <c r="U16" s="44" t="s">
        <v>285</v>
      </c>
      <c r="V16" s="44">
        <v>28</v>
      </c>
      <c r="W16">
        <v>14000</v>
      </c>
    </row>
    <row r="17" spans="1:23" hidden="1" x14ac:dyDescent="0.3">
      <c r="A17" s="44" t="s">
        <v>528</v>
      </c>
      <c r="B17" s="44" t="s">
        <v>138</v>
      </c>
      <c r="C17" s="44">
        <v>2023</v>
      </c>
      <c r="D17" s="44" t="s">
        <v>160</v>
      </c>
      <c r="E17" s="44">
        <v>31400</v>
      </c>
      <c r="F17" s="44" t="s">
        <v>298</v>
      </c>
      <c r="G17" s="44">
        <v>92011594</v>
      </c>
      <c r="H17" s="44" t="s">
        <v>529</v>
      </c>
      <c r="I17" s="44" t="s">
        <v>530</v>
      </c>
      <c r="J17" s="44" t="s">
        <v>287</v>
      </c>
      <c r="K17" s="44" t="s">
        <v>539</v>
      </c>
      <c r="L17" s="44" t="s">
        <v>393</v>
      </c>
      <c r="M17" s="44" t="s">
        <v>533</v>
      </c>
      <c r="N17" s="44">
        <v>30</v>
      </c>
      <c r="O17" s="44">
        <v>30</v>
      </c>
      <c r="P17" s="44" t="s">
        <v>285</v>
      </c>
      <c r="Q17" s="44">
        <v>19.71</v>
      </c>
      <c r="R17" s="44">
        <v>591.29999999999995</v>
      </c>
      <c r="S17" s="44">
        <v>4622.1329699999997</v>
      </c>
      <c r="T17" s="44">
        <v>591.29999999999995</v>
      </c>
      <c r="U17" s="44" t="s">
        <v>285</v>
      </c>
      <c r="V17" s="44">
        <v>17.07</v>
      </c>
      <c r="W17">
        <v>512.1</v>
      </c>
    </row>
    <row r="18" spans="1:23" hidden="1" x14ac:dyDescent="0.3">
      <c r="A18" s="44" t="s">
        <v>528</v>
      </c>
      <c r="B18" s="44" t="s">
        <v>116</v>
      </c>
      <c r="C18" s="44">
        <v>2023</v>
      </c>
      <c r="D18" s="44" t="s">
        <v>160</v>
      </c>
      <c r="E18" s="44">
        <v>31400</v>
      </c>
      <c r="F18" s="44" t="s">
        <v>298</v>
      </c>
      <c r="G18" s="44">
        <v>92011595</v>
      </c>
      <c r="H18" s="44" t="s">
        <v>529</v>
      </c>
      <c r="I18" s="44" t="s">
        <v>530</v>
      </c>
      <c r="J18" s="44" t="s">
        <v>287</v>
      </c>
      <c r="K18" s="44" t="s">
        <v>540</v>
      </c>
      <c r="L18" s="44" t="s">
        <v>421</v>
      </c>
      <c r="M18" s="44" t="s">
        <v>533</v>
      </c>
      <c r="N18" s="44">
        <v>50</v>
      </c>
      <c r="O18" s="44">
        <v>50</v>
      </c>
      <c r="P18" s="44" t="s">
        <v>285</v>
      </c>
      <c r="Q18" s="44">
        <v>18.170000000000002</v>
      </c>
      <c r="R18" s="44">
        <v>908.5</v>
      </c>
      <c r="S18" s="44">
        <v>7101.6536500000002</v>
      </c>
      <c r="T18" s="44">
        <v>908.5</v>
      </c>
      <c r="U18" s="44" t="s">
        <v>285</v>
      </c>
      <c r="V18" s="44">
        <v>15.73</v>
      </c>
      <c r="W18">
        <v>786.5</v>
      </c>
    </row>
    <row r="19" spans="1:23" hidden="1" x14ac:dyDescent="0.3">
      <c r="A19" s="44" t="s">
        <v>528</v>
      </c>
      <c r="B19" s="44" t="s">
        <v>116</v>
      </c>
      <c r="C19" s="44">
        <v>2023</v>
      </c>
      <c r="D19" s="44" t="s">
        <v>160</v>
      </c>
      <c r="E19" s="44">
        <v>31400</v>
      </c>
      <c r="F19" s="44" t="s">
        <v>298</v>
      </c>
      <c r="G19" s="44">
        <v>92011595</v>
      </c>
      <c r="H19" s="44" t="s">
        <v>529</v>
      </c>
      <c r="I19" s="44" t="s">
        <v>530</v>
      </c>
      <c r="J19" s="44" t="s">
        <v>287</v>
      </c>
      <c r="K19" s="44" t="s">
        <v>540</v>
      </c>
      <c r="L19" s="44" t="s">
        <v>403</v>
      </c>
      <c r="M19" s="44" t="s">
        <v>533</v>
      </c>
      <c r="N19" s="44">
        <v>100</v>
      </c>
      <c r="O19" s="44">
        <v>100</v>
      </c>
      <c r="P19" s="44" t="s">
        <v>285</v>
      </c>
      <c r="Q19" s="44">
        <v>15.65</v>
      </c>
      <c r="R19" s="44">
        <v>1565</v>
      </c>
      <c r="S19" s="44">
        <v>12233.4485</v>
      </c>
      <c r="T19" s="44">
        <v>1565</v>
      </c>
      <c r="U19" s="44" t="s">
        <v>285</v>
      </c>
      <c r="V19" s="44">
        <v>13.55</v>
      </c>
      <c r="W19">
        <v>1355</v>
      </c>
    </row>
    <row r="20" spans="1:23" hidden="1" x14ac:dyDescent="0.3">
      <c r="A20" s="44" t="s">
        <v>528</v>
      </c>
      <c r="B20" s="44" t="s">
        <v>116</v>
      </c>
      <c r="C20" s="44">
        <v>2023</v>
      </c>
      <c r="D20" s="44" t="s">
        <v>160</v>
      </c>
      <c r="E20" s="44">
        <v>31400</v>
      </c>
      <c r="F20" s="44" t="s">
        <v>298</v>
      </c>
      <c r="G20" s="44">
        <v>92011595</v>
      </c>
      <c r="H20" s="44" t="s">
        <v>529</v>
      </c>
      <c r="I20" s="44" t="s">
        <v>530</v>
      </c>
      <c r="J20" s="44" t="s">
        <v>287</v>
      </c>
      <c r="K20" s="44" t="s">
        <v>540</v>
      </c>
      <c r="L20" s="44" t="s">
        <v>435</v>
      </c>
      <c r="M20" s="44" t="s">
        <v>533</v>
      </c>
      <c r="N20" s="44">
        <v>50</v>
      </c>
      <c r="O20" s="44">
        <v>50</v>
      </c>
      <c r="P20" s="44" t="s">
        <v>285</v>
      </c>
      <c r="Q20" s="44">
        <v>14.21</v>
      </c>
      <c r="R20" s="44">
        <v>710.5</v>
      </c>
      <c r="S20" s="44">
        <v>5553.9074499999997</v>
      </c>
      <c r="T20" s="44">
        <v>710.5</v>
      </c>
      <c r="U20" s="44" t="s">
        <v>285</v>
      </c>
      <c r="V20" s="44">
        <v>13.04</v>
      </c>
      <c r="W20">
        <v>652</v>
      </c>
    </row>
    <row r="21" spans="1:23" hidden="1" x14ac:dyDescent="0.3">
      <c r="A21" s="44" t="s">
        <v>528</v>
      </c>
      <c r="B21" s="44" t="s">
        <v>116</v>
      </c>
      <c r="C21" s="44">
        <v>2023</v>
      </c>
      <c r="D21" s="44" t="s">
        <v>160</v>
      </c>
      <c r="E21" s="44">
        <v>31400</v>
      </c>
      <c r="F21" s="44" t="s">
        <v>298</v>
      </c>
      <c r="G21" s="44">
        <v>92011595</v>
      </c>
      <c r="H21" s="44" t="s">
        <v>529</v>
      </c>
      <c r="I21" s="44" t="s">
        <v>530</v>
      </c>
      <c r="J21" s="44" t="s">
        <v>287</v>
      </c>
      <c r="K21" s="44" t="s">
        <v>540</v>
      </c>
      <c r="L21" s="44" t="s">
        <v>344</v>
      </c>
      <c r="M21" s="44" t="s">
        <v>533</v>
      </c>
      <c r="N21" s="44">
        <v>30</v>
      </c>
      <c r="O21" s="44">
        <v>30</v>
      </c>
      <c r="P21" s="44" t="s">
        <v>285</v>
      </c>
      <c r="Q21" s="44">
        <v>21.74</v>
      </c>
      <c r="R21" s="44">
        <v>652.20000000000005</v>
      </c>
      <c r="S21" s="44">
        <v>5098.1821799999998</v>
      </c>
      <c r="T21" s="44">
        <v>652.20000000000005</v>
      </c>
      <c r="U21" s="44" t="s">
        <v>285</v>
      </c>
      <c r="V21" s="44">
        <v>18.82</v>
      </c>
      <c r="W21">
        <v>564.6</v>
      </c>
    </row>
    <row r="22" spans="1:23" hidden="1" x14ac:dyDescent="0.3">
      <c r="A22" s="44" t="s">
        <v>528</v>
      </c>
      <c r="B22" s="44" t="s">
        <v>116</v>
      </c>
      <c r="C22" s="44">
        <v>2023</v>
      </c>
      <c r="D22" s="44" t="s">
        <v>160</v>
      </c>
      <c r="E22" s="44">
        <v>31400</v>
      </c>
      <c r="F22" s="44" t="s">
        <v>298</v>
      </c>
      <c r="G22" s="44">
        <v>92011595</v>
      </c>
      <c r="H22" s="44" t="s">
        <v>529</v>
      </c>
      <c r="I22" s="44" t="s">
        <v>530</v>
      </c>
      <c r="J22" s="44" t="s">
        <v>287</v>
      </c>
      <c r="K22" s="44" t="s">
        <v>540</v>
      </c>
      <c r="L22" s="44" t="s">
        <v>382</v>
      </c>
      <c r="M22" s="44" t="s">
        <v>533</v>
      </c>
      <c r="N22" s="44">
        <v>50</v>
      </c>
      <c r="O22" s="44">
        <v>50</v>
      </c>
      <c r="P22" s="44" t="s">
        <v>285</v>
      </c>
      <c r="Q22" s="44">
        <v>19.22</v>
      </c>
      <c r="R22" s="44">
        <v>961</v>
      </c>
      <c r="S22" s="44">
        <v>7512.0409</v>
      </c>
      <c r="T22" s="44">
        <v>961</v>
      </c>
      <c r="U22" s="44" t="s">
        <v>285</v>
      </c>
      <c r="V22" s="44">
        <v>16.64</v>
      </c>
      <c r="W22">
        <v>832</v>
      </c>
    </row>
    <row r="23" spans="1:23" hidden="1" x14ac:dyDescent="0.3">
      <c r="A23" s="44" t="s">
        <v>528</v>
      </c>
      <c r="B23" s="44" t="s">
        <v>116</v>
      </c>
      <c r="C23" s="44">
        <v>2023</v>
      </c>
      <c r="D23" s="44" t="s">
        <v>160</v>
      </c>
      <c r="E23" s="44">
        <v>31400</v>
      </c>
      <c r="F23" s="44" t="s">
        <v>298</v>
      </c>
      <c r="G23" s="44">
        <v>92011595</v>
      </c>
      <c r="H23" s="44" t="s">
        <v>529</v>
      </c>
      <c r="I23" s="44" t="s">
        <v>530</v>
      </c>
      <c r="J23" s="44" t="s">
        <v>287</v>
      </c>
      <c r="K23" s="44" t="s">
        <v>540</v>
      </c>
      <c r="L23" s="44" t="s">
        <v>415</v>
      </c>
      <c r="M23" s="44" t="s">
        <v>533</v>
      </c>
      <c r="N23" s="44">
        <v>20</v>
      </c>
      <c r="O23" s="44">
        <v>20</v>
      </c>
      <c r="P23" s="44" t="s">
        <v>285</v>
      </c>
      <c r="Q23" s="44">
        <v>28.08</v>
      </c>
      <c r="R23" s="44">
        <v>561.6</v>
      </c>
      <c r="S23" s="44">
        <v>4389.9710400000004</v>
      </c>
      <c r="T23" s="44">
        <v>561.6</v>
      </c>
      <c r="U23" s="44" t="s">
        <v>285</v>
      </c>
      <c r="V23" s="44">
        <v>24.32</v>
      </c>
      <c r="W23">
        <v>486.4</v>
      </c>
    </row>
    <row r="24" spans="1:23" hidden="1" x14ac:dyDescent="0.3">
      <c r="A24" s="44" t="s">
        <v>528</v>
      </c>
      <c r="B24" s="44" t="s">
        <v>116</v>
      </c>
      <c r="C24" s="44">
        <v>2023</v>
      </c>
      <c r="D24" s="44" t="s">
        <v>160</v>
      </c>
      <c r="E24" s="44">
        <v>31400</v>
      </c>
      <c r="F24" s="44" t="s">
        <v>298</v>
      </c>
      <c r="G24" s="44">
        <v>92011595</v>
      </c>
      <c r="H24" s="44" t="s">
        <v>529</v>
      </c>
      <c r="I24" s="44" t="s">
        <v>530</v>
      </c>
      <c r="J24" s="44" t="s">
        <v>287</v>
      </c>
      <c r="K24" s="44" t="s">
        <v>540</v>
      </c>
      <c r="L24" s="44" t="s">
        <v>445</v>
      </c>
      <c r="M24" s="44" t="s">
        <v>536</v>
      </c>
      <c r="N24" s="44">
        <v>20</v>
      </c>
      <c r="O24" s="44">
        <v>20</v>
      </c>
      <c r="P24" s="44" t="s">
        <v>285</v>
      </c>
      <c r="Q24" s="44">
        <v>13.18</v>
      </c>
      <c r="R24" s="44">
        <v>263.60000000000002</v>
      </c>
      <c r="S24" s="44">
        <v>2060.5348399999998</v>
      </c>
      <c r="T24" s="44">
        <v>263.60000000000002</v>
      </c>
      <c r="U24" s="44" t="s">
        <v>285</v>
      </c>
      <c r="V24" s="44">
        <v>11.41</v>
      </c>
      <c r="W24">
        <v>228.2</v>
      </c>
    </row>
    <row r="25" spans="1:23" hidden="1" x14ac:dyDescent="0.3">
      <c r="A25" s="44" t="s">
        <v>528</v>
      </c>
      <c r="B25" s="44" t="s">
        <v>116</v>
      </c>
      <c r="C25" s="44">
        <v>2023</v>
      </c>
      <c r="D25" s="44" t="s">
        <v>160</v>
      </c>
      <c r="E25" s="44">
        <v>31400</v>
      </c>
      <c r="F25" s="44" t="s">
        <v>298</v>
      </c>
      <c r="G25" s="44">
        <v>92011595</v>
      </c>
      <c r="H25" s="44" t="s">
        <v>529</v>
      </c>
      <c r="I25" s="44" t="s">
        <v>530</v>
      </c>
      <c r="J25" s="44" t="s">
        <v>287</v>
      </c>
      <c r="K25" s="44" t="s">
        <v>540</v>
      </c>
      <c r="L25" s="44" t="s">
        <v>442</v>
      </c>
      <c r="M25" s="44" t="s">
        <v>536</v>
      </c>
      <c r="N25" s="44">
        <v>10</v>
      </c>
      <c r="O25" s="44">
        <v>10</v>
      </c>
      <c r="P25" s="44" t="s">
        <v>285</v>
      </c>
      <c r="Q25" s="44">
        <v>14.24</v>
      </c>
      <c r="R25" s="44">
        <v>142.4</v>
      </c>
      <c r="S25" s="44">
        <v>1113.1265599999999</v>
      </c>
      <c r="T25" s="44">
        <v>142.4</v>
      </c>
      <c r="U25" s="44" t="s">
        <v>285</v>
      </c>
      <c r="V25" s="44">
        <v>12.33</v>
      </c>
      <c r="W25">
        <v>123.3</v>
      </c>
    </row>
    <row r="26" spans="1:23" hidden="1" x14ac:dyDescent="0.3">
      <c r="A26" s="44" t="s">
        <v>528</v>
      </c>
      <c r="B26" s="44" t="s">
        <v>53</v>
      </c>
      <c r="C26" s="44">
        <v>2023</v>
      </c>
      <c r="D26" s="44" t="s">
        <v>160</v>
      </c>
      <c r="E26" s="44">
        <v>31400</v>
      </c>
      <c r="F26" s="44" t="s">
        <v>298</v>
      </c>
      <c r="G26" s="44">
        <v>92011557</v>
      </c>
      <c r="H26" s="44" t="s">
        <v>529</v>
      </c>
      <c r="I26" s="44" t="s">
        <v>530</v>
      </c>
      <c r="J26" s="44" t="s">
        <v>287</v>
      </c>
      <c r="K26" s="44" t="s">
        <v>541</v>
      </c>
      <c r="L26" s="44" t="s">
        <v>542</v>
      </c>
      <c r="M26" s="44" t="s">
        <v>543</v>
      </c>
      <c r="N26" s="44">
        <v>1250</v>
      </c>
      <c r="O26" s="44">
        <v>1250</v>
      </c>
      <c r="P26" s="44" t="s">
        <v>285</v>
      </c>
      <c r="Q26" s="44">
        <v>12.21</v>
      </c>
      <c r="R26" s="44">
        <v>15262.5</v>
      </c>
      <c r="S26" s="44">
        <v>119180.28375</v>
      </c>
      <c r="T26" s="44">
        <v>15262.5</v>
      </c>
      <c r="U26" s="44" t="s">
        <v>285</v>
      </c>
      <c r="V26" s="44">
        <v>9.2899999999999991</v>
      </c>
      <c r="W26">
        <v>11612.5</v>
      </c>
    </row>
    <row r="27" spans="1:23" hidden="1" x14ac:dyDescent="0.3">
      <c r="A27" s="44" t="s">
        <v>528</v>
      </c>
      <c r="B27" s="44" t="s">
        <v>475</v>
      </c>
      <c r="C27" s="44">
        <v>2023</v>
      </c>
      <c r="D27" s="44" t="s">
        <v>160</v>
      </c>
      <c r="E27" s="44">
        <v>32100</v>
      </c>
      <c r="F27" s="44" t="s">
        <v>298</v>
      </c>
      <c r="G27" s="44">
        <v>92011339</v>
      </c>
      <c r="H27" s="44" t="s">
        <v>529</v>
      </c>
      <c r="I27" s="44" t="s">
        <v>530</v>
      </c>
      <c r="J27" s="44" t="s">
        <v>287</v>
      </c>
      <c r="K27" s="44" t="s">
        <v>544</v>
      </c>
      <c r="L27" s="44" t="s">
        <v>439</v>
      </c>
      <c r="M27" s="44" t="s">
        <v>545</v>
      </c>
      <c r="N27" s="44">
        <v>2</v>
      </c>
      <c r="O27" s="44">
        <v>2</v>
      </c>
      <c r="P27" s="44" t="s">
        <v>285</v>
      </c>
      <c r="Q27" s="44">
        <v>176.91</v>
      </c>
      <c r="R27" s="44">
        <v>353.82</v>
      </c>
      <c r="S27" s="44">
        <v>2762.8742339999999</v>
      </c>
      <c r="T27" s="44">
        <v>353.82</v>
      </c>
      <c r="U27" s="44" t="s">
        <v>285</v>
      </c>
      <c r="V27" s="44">
        <v>138.13999999999999</v>
      </c>
      <c r="W27">
        <v>276.27999999999997</v>
      </c>
    </row>
    <row r="28" spans="1:23" hidden="1" x14ac:dyDescent="0.3">
      <c r="A28" s="44" t="s">
        <v>528</v>
      </c>
      <c r="B28" s="44" t="s">
        <v>44</v>
      </c>
      <c r="C28" s="44">
        <v>2023</v>
      </c>
      <c r="D28" s="44" t="s">
        <v>160</v>
      </c>
      <c r="E28" s="44">
        <v>32100</v>
      </c>
      <c r="F28" s="44" t="s">
        <v>298</v>
      </c>
      <c r="G28" s="44">
        <v>92011558</v>
      </c>
      <c r="H28" s="44" t="s">
        <v>529</v>
      </c>
      <c r="I28" s="44" t="s">
        <v>530</v>
      </c>
      <c r="J28" s="44" t="s">
        <v>287</v>
      </c>
      <c r="K28" s="44" t="s">
        <v>546</v>
      </c>
      <c r="L28" s="44" t="s">
        <v>49</v>
      </c>
      <c r="M28" s="44" t="s">
        <v>387</v>
      </c>
      <c r="N28" s="44">
        <v>10</v>
      </c>
      <c r="O28" s="44">
        <f>N28</f>
        <v>10</v>
      </c>
      <c r="P28" s="44" t="s">
        <v>285</v>
      </c>
      <c r="Q28" s="44">
        <v>54.97</v>
      </c>
      <c r="R28" s="44">
        <v>549.70000000000005</v>
      </c>
      <c r="S28" s="44">
        <v>4292.4423900000002</v>
      </c>
      <c r="T28" s="44">
        <v>549.70000000000005</v>
      </c>
      <c r="U28" s="44" t="s">
        <v>285</v>
      </c>
      <c r="V28" s="44">
        <v>45.96</v>
      </c>
      <c r="W28">
        <v>459.6</v>
      </c>
    </row>
    <row r="29" spans="1:23" hidden="1" x14ac:dyDescent="0.3">
      <c r="A29" s="44" t="s">
        <v>528</v>
      </c>
      <c r="B29" s="44" t="s">
        <v>475</v>
      </c>
      <c r="C29" s="44">
        <v>2023</v>
      </c>
      <c r="D29" s="44" t="s">
        <v>160</v>
      </c>
      <c r="E29" s="44">
        <v>32100</v>
      </c>
      <c r="F29" s="44" t="s">
        <v>298</v>
      </c>
      <c r="G29" s="44">
        <v>92011596</v>
      </c>
      <c r="H29" s="44" t="s">
        <v>529</v>
      </c>
      <c r="I29" s="44" t="s">
        <v>530</v>
      </c>
      <c r="J29" s="44" t="s">
        <v>287</v>
      </c>
      <c r="K29" s="44" t="s">
        <v>544</v>
      </c>
      <c r="L29" s="44" t="s">
        <v>381</v>
      </c>
      <c r="M29" s="44" t="s">
        <v>545</v>
      </c>
      <c r="N29" s="44">
        <v>20</v>
      </c>
      <c r="O29" s="44">
        <v>20</v>
      </c>
      <c r="P29" s="44" t="s">
        <v>285</v>
      </c>
      <c r="Q29" s="44">
        <v>226.03</v>
      </c>
      <c r="R29" s="44">
        <v>4520.6000000000004</v>
      </c>
      <c r="S29" s="44">
        <v>35337.078139999998</v>
      </c>
      <c r="T29" s="44">
        <v>4520.6000000000004</v>
      </c>
      <c r="U29" s="44" t="s">
        <v>285</v>
      </c>
      <c r="V29" s="44">
        <v>167.22</v>
      </c>
      <c r="W29">
        <v>3344.4</v>
      </c>
    </row>
    <row r="30" spans="1:23" hidden="1" x14ac:dyDescent="0.3">
      <c r="A30" s="44" t="s">
        <v>528</v>
      </c>
      <c r="B30" s="44" t="s">
        <v>475</v>
      </c>
      <c r="C30" s="44">
        <v>2023</v>
      </c>
      <c r="D30" s="44" t="s">
        <v>160</v>
      </c>
      <c r="E30" s="44">
        <v>32100</v>
      </c>
      <c r="F30" s="44" t="s">
        <v>298</v>
      </c>
      <c r="G30" s="44">
        <v>92011596</v>
      </c>
      <c r="H30" s="44" t="s">
        <v>529</v>
      </c>
      <c r="I30" s="44" t="s">
        <v>530</v>
      </c>
      <c r="J30" s="44" t="s">
        <v>287</v>
      </c>
      <c r="K30" s="44" t="s">
        <v>544</v>
      </c>
      <c r="L30" s="44" t="s">
        <v>438</v>
      </c>
      <c r="M30" s="44" t="s">
        <v>545</v>
      </c>
      <c r="N30" s="44">
        <v>10</v>
      </c>
      <c r="O30" s="44">
        <v>10</v>
      </c>
      <c r="P30" s="44" t="s">
        <v>285</v>
      </c>
      <c r="Q30" s="44">
        <v>231.18</v>
      </c>
      <c r="R30" s="44">
        <v>2311.8000000000002</v>
      </c>
      <c r="S30" s="44">
        <v>18071.109420000001</v>
      </c>
      <c r="T30" s="44">
        <v>2311.8000000000002</v>
      </c>
      <c r="U30" s="44" t="s">
        <v>285</v>
      </c>
      <c r="V30" s="44">
        <v>181.34</v>
      </c>
      <c r="W30">
        <v>1813.4</v>
      </c>
    </row>
    <row r="31" spans="1:23" hidden="1" x14ac:dyDescent="0.3">
      <c r="A31" s="44" t="s">
        <v>528</v>
      </c>
      <c r="B31" s="44" t="s">
        <v>475</v>
      </c>
      <c r="C31" s="44">
        <v>2023</v>
      </c>
      <c r="D31" s="44" t="s">
        <v>160</v>
      </c>
      <c r="E31" s="44">
        <v>32100</v>
      </c>
      <c r="F31" s="44" t="s">
        <v>298</v>
      </c>
      <c r="G31" s="44">
        <v>92011597</v>
      </c>
      <c r="H31" s="44" t="s">
        <v>529</v>
      </c>
      <c r="I31" s="44" t="s">
        <v>530</v>
      </c>
      <c r="J31" s="44" t="s">
        <v>287</v>
      </c>
      <c r="K31" s="44" t="s">
        <v>547</v>
      </c>
      <c r="L31" s="44" t="s">
        <v>343</v>
      </c>
      <c r="M31" s="44" t="s">
        <v>535</v>
      </c>
      <c r="N31" s="44">
        <v>10</v>
      </c>
      <c r="O31" s="44">
        <v>10</v>
      </c>
      <c r="P31" s="44" t="s">
        <v>285</v>
      </c>
      <c r="Q31" s="44">
        <v>133.58000000000001</v>
      </c>
      <c r="R31" s="44">
        <v>1335.8</v>
      </c>
      <c r="S31" s="44">
        <v>10441.81502</v>
      </c>
      <c r="T31" s="44">
        <v>1335.8</v>
      </c>
      <c r="U31" s="44" t="s">
        <v>285</v>
      </c>
      <c r="V31" s="44">
        <v>116.31</v>
      </c>
      <c r="W31">
        <v>1163.0999999999999</v>
      </c>
    </row>
    <row r="32" spans="1:23" hidden="1" x14ac:dyDescent="0.3">
      <c r="A32" s="44" t="s">
        <v>528</v>
      </c>
      <c r="B32" s="44" t="s">
        <v>103</v>
      </c>
      <c r="C32" s="44">
        <v>2023</v>
      </c>
      <c r="D32" s="44" t="s">
        <v>160</v>
      </c>
      <c r="E32" s="44">
        <v>32100</v>
      </c>
      <c r="F32" s="44" t="s">
        <v>298</v>
      </c>
      <c r="G32" s="44">
        <v>92011598</v>
      </c>
      <c r="H32" s="44" t="s">
        <v>529</v>
      </c>
      <c r="I32" s="44" t="s">
        <v>530</v>
      </c>
      <c r="J32" s="44" t="s">
        <v>287</v>
      </c>
      <c r="K32" s="44" t="s">
        <v>548</v>
      </c>
      <c r="L32" s="44" t="s">
        <v>431</v>
      </c>
      <c r="M32" s="44" t="s">
        <v>535</v>
      </c>
      <c r="N32" s="44">
        <v>150</v>
      </c>
      <c r="O32" s="44">
        <v>150</v>
      </c>
      <c r="P32" s="44" t="s">
        <v>285</v>
      </c>
      <c r="Q32" s="44">
        <v>80.27</v>
      </c>
      <c r="R32" s="44">
        <v>12040.5</v>
      </c>
      <c r="S32" s="44">
        <v>94119.384449999998</v>
      </c>
      <c r="T32" s="44">
        <v>12040.5</v>
      </c>
      <c r="U32" s="44" t="s">
        <v>285</v>
      </c>
      <c r="V32" s="44">
        <v>68</v>
      </c>
      <c r="W32">
        <v>10200</v>
      </c>
    </row>
    <row r="33" spans="1:23" hidden="1" x14ac:dyDescent="0.3">
      <c r="A33" s="44" t="s">
        <v>528</v>
      </c>
      <c r="B33" s="44" t="s">
        <v>65</v>
      </c>
      <c r="C33" s="44">
        <v>2023</v>
      </c>
      <c r="D33" s="44" t="s">
        <v>160</v>
      </c>
      <c r="E33" s="44">
        <v>32100</v>
      </c>
      <c r="F33" s="44" t="s">
        <v>298</v>
      </c>
      <c r="G33" s="44">
        <v>92011599</v>
      </c>
      <c r="H33" s="44" t="s">
        <v>529</v>
      </c>
      <c r="I33" s="44" t="s">
        <v>530</v>
      </c>
      <c r="J33" s="44" t="s">
        <v>287</v>
      </c>
      <c r="K33" s="44" t="s">
        <v>549</v>
      </c>
      <c r="L33" s="44" t="s">
        <v>69</v>
      </c>
      <c r="M33" s="44" t="s">
        <v>545</v>
      </c>
      <c r="N33" s="44">
        <v>5</v>
      </c>
      <c r="O33" s="44">
        <v>5</v>
      </c>
      <c r="P33" s="44" t="s">
        <v>285</v>
      </c>
      <c r="Q33" s="44">
        <v>233.37</v>
      </c>
      <c r="R33" s="44">
        <v>1166.8499999999999</v>
      </c>
      <c r="S33" s="44">
        <v>9121.1497650000001</v>
      </c>
      <c r="T33" s="44">
        <v>1166.8499999999999</v>
      </c>
      <c r="U33" s="44" t="s">
        <v>285</v>
      </c>
      <c r="V33" s="44">
        <v>185.4</v>
      </c>
      <c r="W33">
        <v>927</v>
      </c>
    </row>
    <row r="34" spans="1:23" hidden="1" x14ac:dyDescent="0.3">
      <c r="A34" s="44" t="s">
        <v>528</v>
      </c>
      <c r="B34" s="44" t="s">
        <v>65</v>
      </c>
      <c r="C34" s="44">
        <v>2023</v>
      </c>
      <c r="D34" s="44" t="s">
        <v>160</v>
      </c>
      <c r="E34" s="44">
        <v>32100</v>
      </c>
      <c r="F34" s="44" t="s">
        <v>298</v>
      </c>
      <c r="G34" s="44">
        <v>92011599</v>
      </c>
      <c r="H34" s="44" t="s">
        <v>529</v>
      </c>
      <c r="I34" s="44" t="s">
        <v>530</v>
      </c>
      <c r="J34" s="44" t="s">
        <v>287</v>
      </c>
      <c r="K34" s="44" t="s">
        <v>549</v>
      </c>
      <c r="L34" s="44" t="s">
        <v>70</v>
      </c>
      <c r="M34" s="44" t="s">
        <v>545</v>
      </c>
      <c r="N34" s="44">
        <v>20</v>
      </c>
      <c r="O34" s="44">
        <v>20</v>
      </c>
      <c r="P34" s="44" t="s">
        <v>285</v>
      </c>
      <c r="Q34" s="44">
        <v>206.99</v>
      </c>
      <c r="R34" s="44">
        <v>4139.8</v>
      </c>
      <c r="S34" s="44">
        <v>32360.402620000001</v>
      </c>
      <c r="T34" s="44">
        <v>4139.8</v>
      </c>
      <c r="U34" s="44" t="s">
        <v>285</v>
      </c>
      <c r="V34" s="44">
        <v>154.13999999999999</v>
      </c>
      <c r="W34">
        <v>3082.8</v>
      </c>
    </row>
    <row r="35" spans="1:23" hidden="1" x14ac:dyDescent="0.3">
      <c r="A35" s="44" t="s">
        <v>528</v>
      </c>
      <c r="B35" s="44" t="s">
        <v>65</v>
      </c>
      <c r="C35" s="44">
        <v>2023</v>
      </c>
      <c r="D35" s="44" t="s">
        <v>160</v>
      </c>
      <c r="E35" s="44">
        <v>32100</v>
      </c>
      <c r="F35" s="44" t="s">
        <v>298</v>
      </c>
      <c r="G35" s="44">
        <v>92011599</v>
      </c>
      <c r="H35" s="44" t="s">
        <v>529</v>
      </c>
      <c r="I35" s="44" t="s">
        <v>530</v>
      </c>
      <c r="J35" s="44" t="s">
        <v>287</v>
      </c>
      <c r="K35" s="44" t="s">
        <v>549</v>
      </c>
      <c r="L35" s="44" t="s">
        <v>71</v>
      </c>
      <c r="M35" s="44" t="s">
        <v>545</v>
      </c>
      <c r="N35" s="44">
        <v>10</v>
      </c>
      <c r="O35" s="44">
        <v>10</v>
      </c>
      <c r="P35" s="44" t="s">
        <v>285</v>
      </c>
      <c r="Q35" s="44">
        <v>243.37</v>
      </c>
      <c r="R35" s="44">
        <v>2433.6999999999998</v>
      </c>
      <c r="S35" s="44">
        <v>19023.989529999999</v>
      </c>
      <c r="T35" s="44">
        <v>2433.6999999999998</v>
      </c>
      <c r="U35" s="44" t="s">
        <v>285</v>
      </c>
      <c r="V35" s="44">
        <v>164.34</v>
      </c>
      <c r="W35">
        <v>1643.4</v>
      </c>
    </row>
    <row r="36" spans="1:23" hidden="1" x14ac:dyDescent="0.3">
      <c r="A36" s="44" t="s">
        <v>528</v>
      </c>
      <c r="B36" s="44" t="s">
        <v>65</v>
      </c>
      <c r="C36" s="44">
        <v>2023</v>
      </c>
      <c r="D36" s="44" t="s">
        <v>160</v>
      </c>
      <c r="E36" s="44">
        <v>32100</v>
      </c>
      <c r="F36" s="44" t="s">
        <v>298</v>
      </c>
      <c r="G36" s="44">
        <v>92011599</v>
      </c>
      <c r="H36" s="44" t="s">
        <v>529</v>
      </c>
      <c r="I36" s="44" t="s">
        <v>530</v>
      </c>
      <c r="J36" s="44" t="s">
        <v>287</v>
      </c>
      <c r="K36" s="44" t="s">
        <v>549</v>
      </c>
      <c r="L36" s="44" t="s">
        <v>73</v>
      </c>
      <c r="M36" s="44" t="s">
        <v>545</v>
      </c>
      <c r="N36" s="44">
        <v>5</v>
      </c>
      <c r="O36" s="44">
        <v>5</v>
      </c>
      <c r="P36" s="44" t="s">
        <v>285</v>
      </c>
      <c r="Q36" s="44">
        <v>226.99</v>
      </c>
      <c r="R36" s="44">
        <v>1134.95</v>
      </c>
      <c r="S36" s="44">
        <v>8871.7906550000007</v>
      </c>
      <c r="T36" s="44">
        <v>1134.95</v>
      </c>
      <c r="U36" s="44" t="s">
        <v>285</v>
      </c>
      <c r="V36" s="44">
        <v>168.66</v>
      </c>
      <c r="W36">
        <v>843.3</v>
      </c>
    </row>
    <row r="37" spans="1:23" hidden="1" x14ac:dyDescent="0.3">
      <c r="A37" s="44" t="s">
        <v>528</v>
      </c>
      <c r="B37" s="44" t="s">
        <v>65</v>
      </c>
      <c r="C37" s="44">
        <v>2023</v>
      </c>
      <c r="D37" s="44" t="s">
        <v>160</v>
      </c>
      <c r="E37" s="44">
        <v>32100</v>
      </c>
      <c r="F37" s="44" t="s">
        <v>298</v>
      </c>
      <c r="G37" s="44">
        <v>92011599</v>
      </c>
      <c r="H37" s="44" t="s">
        <v>529</v>
      </c>
      <c r="I37" s="44" t="s">
        <v>530</v>
      </c>
      <c r="J37" s="44" t="s">
        <v>287</v>
      </c>
      <c r="K37" s="44" t="s">
        <v>549</v>
      </c>
      <c r="L37" s="44" t="s">
        <v>75</v>
      </c>
      <c r="M37" s="44" t="s">
        <v>545</v>
      </c>
      <c r="N37" s="44">
        <v>10</v>
      </c>
      <c r="O37" s="44">
        <v>10</v>
      </c>
      <c r="P37" s="44" t="s">
        <v>285</v>
      </c>
      <c r="Q37" s="44">
        <v>366.24</v>
      </c>
      <c r="R37" s="44">
        <v>3662.4</v>
      </c>
      <c r="S37" s="44">
        <v>28628.614560000002</v>
      </c>
      <c r="T37" s="44">
        <v>3662.4</v>
      </c>
      <c r="U37" s="44" t="s">
        <v>285</v>
      </c>
      <c r="V37" s="44">
        <v>270.36</v>
      </c>
      <c r="W37">
        <v>2703.6</v>
      </c>
    </row>
    <row r="38" spans="1:23" hidden="1" x14ac:dyDescent="0.3">
      <c r="A38" s="44" t="s">
        <v>528</v>
      </c>
      <c r="B38" s="44" t="s">
        <v>475</v>
      </c>
      <c r="C38" s="44">
        <v>2023</v>
      </c>
      <c r="D38" s="44" t="s">
        <v>160</v>
      </c>
      <c r="E38" s="44">
        <v>32100</v>
      </c>
      <c r="F38" s="44" t="s">
        <v>298</v>
      </c>
      <c r="G38" s="44">
        <v>92011600</v>
      </c>
      <c r="H38" s="44" t="s">
        <v>529</v>
      </c>
      <c r="I38" s="44" t="s">
        <v>530</v>
      </c>
      <c r="J38" s="44" t="s">
        <v>287</v>
      </c>
      <c r="K38" s="44" t="s">
        <v>550</v>
      </c>
      <c r="L38" s="44" t="s">
        <v>389</v>
      </c>
      <c r="M38" s="44" t="s">
        <v>535</v>
      </c>
      <c r="N38" s="44">
        <v>600</v>
      </c>
      <c r="O38" s="44">
        <v>600</v>
      </c>
      <c r="P38" s="44" t="s">
        <v>285</v>
      </c>
      <c r="Q38" s="44">
        <v>15.82</v>
      </c>
      <c r="R38" s="44">
        <v>9492</v>
      </c>
      <c r="S38" s="44">
        <v>74198.014800000004</v>
      </c>
      <c r="T38" s="44">
        <v>9492</v>
      </c>
      <c r="U38" s="44" t="s">
        <v>285</v>
      </c>
      <c r="V38" s="44">
        <v>14.96</v>
      </c>
      <c r="W38">
        <v>8976</v>
      </c>
    </row>
    <row r="39" spans="1:23" hidden="1" x14ac:dyDescent="0.3">
      <c r="A39" s="44" t="s">
        <v>528</v>
      </c>
      <c r="B39" s="44" t="s">
        <v>475</v>
      </c>
      <c r="C39" s="44">
        <v>2023</v>
      </c>
      <c r="D39" s="44" t="s">
        <v>160</v>
      </c>
      <c r="E39" s="44">
        <v>32100</v>
      </c>
      <c r="F39" s="44" t="s">
        <v>298</v>
      </c>
      <c r="G39" s="44">
        <v>92011600</v>
      </c>
      <c r="H39" s="44" t="s">
        <v>529</v>
      </c>
      <c r="I39" s="44" t="s">
        <v>530</v>
      </c>
      <c r="J39" s="44" t="s">
        <v>287</v>
      </c>
      <c r="K39" s="44" t="s">
        <v>550</v>
      </c>
      <c r="L39" s="44" t="s">
        <v>384</v>
      </c>
      <c r="M39" s="44" t="s">
        <v>535</v>
      </c>
      <c r="N39" s="44">
        <v>500</v>
      </c>
      <c r="O39" s="44">
        <v>500</v>
      </c>
      <c r="P39" s="44" t="s">
        <v>285</v>
      </c>
      <c r="Q39" s="44">
        <v>46.01</v>
      </c>
      <c r="R39" s="44">
        <v>23005</v>
      </c>
      <c r="S39" s="44">
        <v>179827.78450000001</v>
      </c>
      <c r="T39" s="44">
        <v>23005</v>
      </c>
      <c r="U39" s="44" t="s">
        <v>285</v>
      </c>
      <c r="V39" s="44">
        <v>41.07</v>
      </c>
      <c r="W39">
        <v>20535</v>
      </c>
    </row>
    <row r="40" spans="1:23" hidden="1" x14ac:dyDescent="0.3">
      <c r="A40" s="44" t="s">
        <v>528</v>
      </c>
      <c r="B40" s="44" t="s">
        <v>475</v>
      </c>
      <c r="C40" s="44">
        <v>2023</v>
      </c>
      <c r="D40" s="44" t="s">
        <v>160</v>
      </c>
      <c r="E40" s="44">
        <v>32100</v>
      </c>
      <c r="F40" s="44" t="s">
        <v>298</v>
      </c>
      <c r="G40" s="44">
        <v>92011600</v>
      </c>
      <c r="H40" s="44" t="s">
        <v>529</v>
      </c>
      <c r="I40" s="44" t="s">
        <v>530</v>
      </c>
      <c r="J40" s="44" t="s">
        <v>287</v>
      </c>
      <c r="K40" s="44" t="s">
        <v>550</v>
      </c>
      <c r="L40" s="44" t="s">
        <v>417</v>
      </c>
      <c r="M40" s="44" t="s">
        <v>535</v>
      </c>
      <c r="N40" s="44">
        <v>150</v>
      </c>
      <c r="O40" s="44">
        <v>150</v>
      </c>
      <c r="P40" s="44" t="s">
        <v>285</v>
      </c>
      <c r="Q40" s="44">
        <v>66.55</v>
      </c>
      <c r="R40" s="44">
        <v>9982.5</v>
      </c>
      <c r="S40" s="44">
        <v>78032.204249999995</v>
      </c>
      <c r="T40" s="44">
        <v>9982.5</v>
      </c>
      <c r="U40" s="44" t="s">
        <v>285</v>
      </c>
      <c r="V40" s="44">
        <v>57.58</v>
      </c>
      <c r="W40">
        <v>8637</v>
      </c>
    </row>
    <row r="41" spans="1:23" hidden="1" x14ac:dyDescent="0.3">
      <c r="A41" s="44" t="s">
        <v>528</v>
      </c>
      <c r="B41" s="44" t="s">
        <v>475</v>
      </c>
      <c r="C41" s="44">
        <v>2023</v>
      </c>
      <c r="D41" s="44" t="s">
        <v>160</v>
      </c>
      <c r="E41" s="44">
        <v>32100</v>
      </c>
      <c r="F41" s="44" t="s">
        <v>298</v>
      </c>
      <c r="G41" s="44">
        <v>92011600</v>
      </c>
      <c r="H41" s="44" t="s">
        <v>529</v>
      </c>
      <c r="I41" s="44" t="s">
        <v>530</v>
      </c>
      <c r="J41" s="44" t="s">
        <v>287</v>
      </c>
      <c r="K41" s="44" t="s">
        <v>550</v>
      </c>
      <c r="L41" s="44" t="s">
        <v>394</v>
      </c>
      <c r="M41" s="44" t="s">
        <v>535</v>
      </c>
      <c r="N41" s="44">
        <v>50</v>
      </c>
      <c r="O41" s="44">
        <v>50</v>
      </c>
      <c r="P41" s="44" t="s">
        <v>285</v>
      </c>
      <c r="Q41" s="44">
        <v>74.849999999999994</v>
      </c>
      <c r="R41" s="44">
        <v>3742.5</v>
      </c>
      <c r="S41" s="44">
        <v>29254.748250000001</v>
      </c>
      <c r="T41" s="44">
        <v>3742.5</v>
      </c>
      <c r="U41" s="44" t="s">
        <v>285</v>
      </c>
      <c r="V41" s="44">
        <v>62.66</v>
      </c>
      <c r="W41">
        <v>3133</v>
      </c>
    </row>
    <row r="42" spans="1:23" hidden="1" x14ac:dyDescent="0.3">
      <c r="A42" s="44" t="s">
        <v>528</v>
      </c>
      <c r="B42" s="44" t="s">
        <v>475</v>
      </c>
      <c r="C42" s="44">
        <v>2023</v>
      </c>
      <c r="D42" s="44" t="s">
        <v>160</v>
      </c>
      <c r="E42" s="44">
        <v>32100</v>
      </c>
      <c r="F42" s="44" t="s">
        <v>298</v>
      </c>
      <c r="G42" s="44">
        <v>92011600</v>
      </c>
      <c r="H42" s="44" t="s">
        <v>529</v>
      </c>
      <c r="I42" s="44" t="s">
        <v>530</v>
      </c>
      <c r="J42" s="44" t="s">
        <v>287</v>
      </c>
      <c r="K42" s="44" t="s">
        <v>550</v>
      </c>
      <c r="L42" s="44" t="s">
        <v>418</v>
      </c>
      <c r="M42" s="44" t="s">
        <v>535</v>
      </c>
      <c r="N42" s="44">
        <v>50</v>
      </c>
      <c r="O42" s="44">
        <v>50</v>
      </c>
      <c r="P42" s="44" t="s">
        <v>285</v>
      </c>
      <c r="Q42" s="44">
        <v>85.88</v>
      </c>
      <c r="R42" s="44">
        <v>4294</v>
      </c>
      <c r="S42" s="44">
        <v>33565.768600000003</v>
      </c>
      <c r="T42" s="44">
        <v>4294</v>
      </c>
      <c r="U42" s="44" t="s">
        <v>285</v>
      </c>
      <c r="V42" s="44">
        <v>79.760000000000005</v>
      </c>
      <c r="W42">
        <v>3988</v>
      </c>
    </row>
    <row r="43" spans="1:23" hidden="1" x14ac:dyDescent="0.3">
      <c r="A43" s="44" t="s">
        <v>528</v>
      </c>
      <c r="B43" s="44" t="s">
        <v>475</v>
      </c>
      <c r="C43" s="44">
        <v>2023</v>
      </c>
      <c r="D43" s="44" t="s">
        <v>160</v>
      </c>
      <c r="E43" s="44">
        <v>32100</v>
      </c>
      <c r="F43" s="44" t="s">
        <v>298</v>
      </c>
      <c r="G43" s="44">
        <v>92011600</v>
      </c>
      <c r="H43" s="44" t="s">
        <v>529</v>
      </c>
      <c r="I43" s="44" t="s">
        <v>530</v>
      </c>
      <c r="J43" s="44" t="s">
        <v>287</v>
      </c>
      <c r="K43" s="44" t="s">
        <v>550</v>
      </c>
      <c r="L43" s="44" t="s">
        <v>364</v>
      </c>
      <c r="M43" s="44" t="s">
        <v>535</v>
      </c>
      <c r="N43" s="44">
        <v>250</v>
      </c>
      <c r="O43" s="44">
        <v>250</v>
      </c>
      <c r="P43" s="44" t="s">
        <v>285</v>
      </c>
      <c r="Q43" s="44">
        <v>110.16</v>
      </c>
      <c r="R43" s="44">
        <v>27540</v>
      </c>
      <c r="S43" s="44">
        <v>215277.42600000001</v>
      </c>
      <c r="T43" s="44">
        <v>27540</v>
      </c>
      <c r="U43" s="44" t="s">
        <v>285</v>
      </c>
      <c r="V43" s="44">
        <v>98.14</v>
      </c>
      <c r="W43">
        <v>24535</v>
      </c>
    </row>
    <row r="44" spans="1:23" hidden="1" x14ac:dyDescent="0.3">
      <c r="A44" s="44" t="s">
        <v>528</v>
      </c>
      <c r="B44" s="44" t="s">
        <v>475</v>
      </c>
      <c r="C44" s="44">
        <v>2023</v>
      </c>
      <c r="D44" s="44" t="s">
        <v>160</v>
      </c>
      <c r="E44" s="44">
        <v>32100</v>
      </c>
      <c r="F44" s="44" t="s">
        <v>298</v>
      </c>
      <c r="G44" s="44">
        <v>92011600</v>
      </c>
      <c r="H44" s="44" t="s">
        <v>529</v>
      </c>
      <c r="I44" s="44" t="s">
        <v>530</v>
      </c>
      <c r="J44" s="44" t="s">
        <v>287</v>
      </c>
      <c r="K44" s="44" t="s">
        <v>550</v>
      </c>
      <c r="L44" s="44" t="s">
        <v>400</v>
      </c>
      <c r="M44" s="44" t="s">
        <v>533</v>
      </c>
      <c r="N44" s="44">
        <v>70</v>
      </c>
      <c r="O44" s="44">
        <v>70</v>
      </c>
      <c r="P44" s="44" t="s">
        <v>285</v>
      </c>
      <c r="Q44" s="44">
        <v>18.87</v>
      </c>
      <c r="R44" s="44">
        <v>1320.9</v>
      </c>
      <c r="S44" s="44">
        <v>10325.343210000001</v>
      </c>
      <c r="T44" s="44">
        <v>1320.9</v>
      </c>
      <c r="U44" s="44" t="s">
        <v>285</v>
      </c>
      <c r="V44" s="44">
        <v>13.82</v>
      </c>
      <c r="W44">
        <v>967.4</v>
      </c>
    </row>
    <row r="45" spans="1:23" hidden="1" x14ac:dyDescent="0.3">
      <c r="A45" s="44" t="s">
        <v>528</v>
      </c>
      <c r="B45" s="44" t="s">
        <v>89</v>
      </c>
      <c r="C45" s="44">
        <v>2023</v>
      </c>
      <c r="D45" s="44" t="s">
        <v>160</v>
      </c>
      <c r="E45" s="44">
        <v>32100</v>
      </c>
      <c r="F45" s="44" t="s">
        <v>298</v>
      </c>
      <c r="G45" s="44">
        <v>92011601</v>
      </c>
      <c r="H45" s="44" t="s">
        <v>529</v>
      </c>
      <c r="I45" s="44" t="s">
        <v>530</v>
      </c>
      <c r="J45" s="44" t="s">
        <v>287</v>
      </c>
      <c r="K45" s="44" t="s">
        <v>551</v>
      </c>
      <c r="L45" s="44" t="s">
        <v>338</v>
      </c>
      <c r="M45" s="44" t="s">
        <v>552</v>
      </c>
      <c r="N45" s="44">
        <v>50</v>
      </c>
      <c r="O45" s="44"/>
      <c r="P45" s="44" t="s">
        <v>285</v>
      </c>
      <c r="Q45" s="44">
        <v>16.350000000000001</v>
      </c>
      <c r="R45" s="44">
        <v>817.5</v>
      </c>
      <c r="S45" s="44">
        <v>6390.3157499999998</v>
      </c>
      <c r="T45" s="44">
        <v>817.5</v>
      </c>
      <c r="U45" s="44" t="s">
        <v>285</v>
      </c>
      <c r="V45" s="44">
        <v>13.08</v>
      </c>
      <c r="W45">
        <v>654</v>
      </c>
    </row>
    <row r="46" spans="1:23" hidden="1" x14ac:dyDescent="0.3">
      <c r="A46" s="44" t="s">
        <v>528</v>
      </c>
      <c r="B46" s="44" t="s">
        <v>89</v>
      </c>
      <c r="C46" s="44">
        <v>2023</v>
      </c>
      <c r="D46" s="44" t="s">
        <v>160</v>
      </c>
      <c r="E46" s="44">
        <v>32100</v>
      </c>
      <c r="F46" s="44" t="s">
        <v>298</v>
      </c>
      <c r="G46" s="44">
        <v>92011601</v>
      </c>
      <c r="H46" s="44" t="s">
        <v>529</v>
      </c>
      <c r="I46" s="44" t="s">
        <v>530</v>
      </c>
      <c r="J46" s="44" t="s">
        <v>287</v>
      </c>
      <c r="K46" s="44" t="s">
        <v>551</v>
      </c>
      <c r="L46" s="44" t="s">
        <v>395</v>
      </c>
      <c r="M46" s="44" t="s">
        <v>552</v>
      </c>
      <c r="N46" s="44">
        <v>50</v>
      </c>
      <c r="O46" s="44">
        <v>50</v>
      </c>
      <c r="P46" s="44" t="s">
        <v>285</v>
      </c>
      <c r="Q46" s="44">
        <v>24.66</v>
      </c>
      <c r="R46" s="44">
        <v>1233</v>
      </c>
      <c r="S46" s="44">
        <v>9638.2376999999997</v>
      </c>
      <c r="T46" s="44">
        <v>1233</v>
      </c>
      <c r="U46" s="44" t="s">
        <v>285</v>
      </c>
      <c r="V46" s="44">
        <v>19.739999999999998</v>
      </c>
      <c r="W46">
        <v>987</v>
      </c>
    </row>
    <row r="47" spans="1:23" hidden="1" x14ac:dyDescent="0.3">
      <c r="A47" s="44" t="s">
        <v>528</v>
      </c>
      <c r="B47" s="44" t="s">
        <v>89</v>
      </c>
      <c r="C47" s="44">
        <v>2023</v>
      </c>
      <c r="D47" s="44" t="s">
        <v>160</v>
      </c>
      <c r="E47" s="44">
        <v>32100</v>
      </c>
      <c r="F47" s="44" t="s">
        <v>298</v>
      </c>
      <c r="G47" s="44">
        <v>92011601</v>
      </c>
      <c r="H47" s="44" t="s">
        <v>529</v>
      </c>
      <c r="I47" s="44" t="s">
        <v>530</v>
      </c>
      <c r="J47" s="44" t="s">
        <v>287</v>
      </c>
      <c r="K47" s="44" t="s">
        <v>551</v>
      </c>
      <c r="L47" s="44" t="s">
        <v>419</v>
      </c>
      <c r="M47" s="44" t="s">
        <v>552</v>
      </c>
      <c r="N47" s="44">
        <v>30</v>
      </c>
      <c r="O47" s="44"/>
      <c r="P47" s="44" t="s">
        <v>285</v>
      </c>
      <c r="Q47" s="44">
        <v>26.9</v>
      </c>
      <c r="R47" s="44">
        <v>807</v>
      </c>
      <c r="S47" s="44">
        <v>6308.2383</v>
      </c>
      <c r="T47" s="44">
        <v>807</v>
      </c>
      <c r="U47" s="44" t="s">
        <v>285</v>
      </c>
      <c r="V47" s="44">
        <v>21.49</v>
      </c>
      <c r="W47">
        <v>644.70000000000005</v>
      </c>
    </row>
    <row r="48" spans="1:23" hidden="1" x14ac:dyDescent="0.3">
      <c r="A48" s="44" t="s">
        <v>528</v>
      </c>
      <c r="B48" s="44" t="s">
        <v>89</v>
      </c>
      <c r="C48" s="44">
        <v>2023</v>
      </c>
      <c r="D48" s="44" t="s">
        <v>160</v>
      </c>
      <c r="E48" s="44">
        <v>32100</v>
      </c>
      <c r="F48" s="44" t="s">
        <v>298</v>
      </c>
      <c r="G48" s="44">
        <v>92011601</v>
      </c>
      <c r="H48" s="44" t="s">
        <v>529</v>
      </c>
      <c r="I48" s="44" t="s">
        <v>530</v>
      </c>
      <c r="J48" s="44" t="s">
        <v>287</v>
      </c>
      <c r="K48" s="44" t="s">
        <v>551</v>
      </c>
      <c r="L48" s="44" t="s">
        <v>299</v>
      </c>
      <c r="M48" s="44" t="s">
        <v>552</v>
      </c>
      <c r="N48" s="44">
        <v>30</v>
      </c>
      <c r="O48" s="44">
        <v>30</v>
      </c>
      <c r="P48" s="44" t="s">
        <v>285</v>
      </c>
      <c r="Q48" s="44">
        <v>38.11</v>
      </c>
      <c r="R48" s="44">
        <v>1143.3</v>
      </c>
      <c r="S48" s="44">
        <v>8937.0617700000003</v>
      </c>
      <c r="T48" s="44">
        <v>1143.3</v>
      </c>
      <c r="U48" s="44" t="s">
        <v>285</v>
      </c>
      <c r="V48" s="44">
        <v>30.57</v>
      </c>
      <c r="W48">
        <v>917.1</v>
      </c>
    </row>
    <row r="49" spans="1:23" hidden="1" x14ac:dyDescent="0.3">
      <c r="A49" s="44" t="s">
        <v>528</v>
      </c>
      <c r="B49" s="44" t="s">
        <v>89</v>
      </c>
      <c r="C49" s="44">
        <v>2023</v>
      </c>
      <c r="D49" s="44" t="s">
        <v>160</v>
      </c>
      <c r="E49" s="44">
        <v>32100</v>
      </c>
      <c r="F49" s="44" t="s">
        <v>298</v>
      </c>
      <c r="G49" s="44">
        <v>92011601</v>
      </c>
      <c r="H49" s="44" t="s">
        <v>529</v>
      </c>
      <c r="I49" s="44" t="s">
        <v>530</v>
      </c>
      <c r="J49" s="44" t="s">
        <v>287</v>
      </c>
      <c r="K49" s="44" t="s">
        <v>551</v>
      </c>
      <c r="L49" s="44" t="s">
        <v>396</v>
      </c>
      <c r="M49" s="44" t="s">
        <v>552</v>
      </c>
      <c r="N49" s="44">
        <v>50</v>
      </c>
      <c r="O49" s="44"/>
      <c r="P49" s="44" t="s">
        <v>285</v>
      </c>
      <c r="Q49" s="44">
        <v>32.5</v>
      </c>
      <c r="R49" s="44">
        <v>1625</v>
      </c>
      <c r="S49" s="44">
        <v>12702.4625</v>
      </c>
      <c r="T49" s="44">
        <v>1625</v>
      </c>
      <c r="U49" s="44" t="s">
        <v>285</v>
      </c>
      <c r="V49" s="44">
        <v>26</v>
      </c>
      <c r="W49">
        <v>1300</v>
      </c>
    </row>
    <row r="50" spans="1:23" hidden="1" x14ac:dyDescent="0.3">
      <c r="A50" s="44" t="s">
        <v>528</v>
      </c>
      <c r="B50" s="44" t="s">
        <v>89</v>
      </c>
      <c r="C50" s="44">
        <v>2023</v>
      </c>
      <c r="D50" s="44" t="s">
        <v>160</v>
      </c>
      <c r="E50" s="44">
        <v>32100</v>
      </c>
      <c r="F50" s="44" t="s">
        <v>298</v>
      </c>
      <c r="G50" s="44">
        <v>92011601</v>
      </c>
      <c r="H50" s="44" t="s">
        <v>529</v>
      </c>
      <c r="I50" s="44" t="s">
        <v>530</v>
      </c>
      <c r="J50" s="44" t="s">
        <v>287</v>
      </c>
      <c r="K50" s="44" t="s">
        <v>551</v>
      </c>
      <c r="L50" s="44" t="s">
        <v>377</v>
      </c>
      <c r="M50" s="44" t="s">
        <v>552</v>
      </c>
      <c r="N50" s="44">
        <v>50</v>
      </c>
      <c r="O50" s="44">
        <v>50</v>
      </c>
      <c r="P50" s="44" t="s">
        <v>285</v>
      </c>
      <c r="Q50" s="44">
        <v>49.3</v>
      </c>
      <c r="R50" s="44">
        <v>2465</v>
      </c>
      <c r="S50" s="44">
        <v>19268.658500000001</v>
      </c>
      <c r="T50" s="44">
        <v>2465</v>
      </c>
      <c r="U50" s="44" t="s">
        <v>285</v>
      </c>
      <c r="V50" s="44">
        <v>39.39</v>
      </c>
      <c r="W50">
        <v>1969.5</v>
      </c>
    </row>
    <row r="51" spans="1:23" hidden="1" x14ac:dyDescent="0.3">
      <c r="A51" s="44" t="s">
        <v>528</v>
      </c>
      <c r="B51" s="44" t="s">
        <v>89</v>
      </c>
      <c r="C51" s="44">
        <v>2023</v>
      </c>
      <c r="D51" s="44" t="s">
        <v>160</v>
      </c>
      <c r="E51" s="44">
        <v>32100</v>
      </c>
      <c r="F51" s="44" t="s">
        <v>298</v>
      </c>
      <c r="G51" s="44">
        <v>92011601</v>
      </c>
      <c r="H51" s="44" t="s">
        <v>529</v>
      </c>
      <c r="I51" s="44" t="s">
        <v>530</v>
      </c>
      <c r="J51" s="44" t="s">
        <v>287</v>
      </c>
      <c r="K51" s="44" t="s">
        <v>551</v>
      </c>
      <c r="L51" s="44" t="s">
        <v>302</v>
      </c>
      <c r="M51" s="44" t="s">
        <v>552</v>
      </c>
      <c r="N51" s="44">
        <v>50</v>
      </c>
      <c r="O51" s="44"/>
      <c r="P51" s="44" t="s">
        <v>285</v>
      </c>
      <c r="Q51" s="44">
        <v>40.89</v>
      </c>
      <c r="R51" s="44">
        <v>2044.5</v>
      </c>
      <c r="S51" s="44">
        <v>15981.652050000001</v>
      </c>
      <c r="T51" s="44">
        <v>2044.5</v>
      </c>
      <c r="U51" s="44" t="s">
        <v>285</v>
      </c>
      <c r="V51" s="44">
        <v>35.04</v>
      </c>
      <c r="W51">
        <v>1752</v>
      </c>
    </row>
    <row r="52" spans="1:23" hidden="1" x14ac:dyDescent="0.3">
      <c r="A52" s="44" t="s">
        <v>528</v>
      </c>
      <c r="B52" s="44" t="s">
        <v>89</v>
      </c>
      <c r="C52" s="44">
        <v>2023</v>
      </c>
      <c r="D52" s="44" t="s">
        <v>160</v>
      </c>
      <c r="E52" s="44">
        <v>32100</v>
      </c>
      <c r="F52" s="44" t="s">
        <v>298</v>
      </c>
      <c r="G52" s="44">
        <v>92011601</v>
      </c>
      <c r="H52" s="44" t="s">
        <v>529</v>
      </c>
      <c r="I52" s="44" t="s">
        <v>530</v>
      </c>
      <c r="J52" s="44" t="s">
        <v>287</v>
      </c>
      <c r="K52" s="44" t="s">
        <v>551</v>
      </c>
      <c r="L52" s="44" t="s">
        <v>410</v>
      </c>
      <c r="M52" s="44" t="s">
        <v>552</v>
      </c>
      <c r="N52" s="44">
        <v>50</v>
      </c>
      <c r="O52" s="44">
        <v>50</v>
      </c>
      <c r="P52" s="44" t="s">
        <v>285</v>
      </c>
      <c r="Q52" s="44">
        <v>61.34</v>
      </c>
      <c r="R52" s="44">
        <v>3067</v>
      </c>
      <c r="S52" s="44">
        <v>23974.4323</v>
      </c>
      <c r="T52" s="44">
        <v>3067</v>
      </c>
      <c r="U52" s="44" t="s">
        <v>285</v>
      </c>
      <c r="V52" s="44">
        <v>52.56</v>
      </c>
      <c r="W52">
        <v>2628</v>
      </c>
    </row>
    <row r="53" spans="1:23" hidden="1" x14ac:dyDescent="0.3">
      <c r="A53" s="44" t="s">
        <v>528</v>
      </c>
      <c r="B53" s="44" t="s">
        <v>76</v>
      </c>
      <c r="C53" s="44">
        <v>2023</v>
      </c>
      <c r="D53" s="44" t="s">
        <v>160</v>
      </c>
      <c r="E53" s="44">
        <v>32100</v>
      </c>
      <c r="F53" s="44" t="s">
        <v>298</v>
      </c>
      <c r="G53" s="44">
        <v>92011602</v>
      </c>
      <c r="H53" s="44" t="s">
        <v>529</v>
      </c>
      <c r="I53" s="44" t="s">
        <v>530</v>
      </c>
      <c r="J53" s="44" t="s">
        <v>287</v>
      </c>
      <c r="K53" s="44" t="s">
        <v>553</v>
      </c>
      <c r="L53" s="44" t="s">
        <v>436</v>
      </c>
      <c r="M53" s="44" t="s">
        <v>341</v>
      </c>
      <c r="N53" s="44">
        <v>10</v>
      </c>
      <c r="O53" s="44">
        <v>10</v>
      </c>
      <c r="P53" s="44" t="s">
        <v>285</v>
      </c>
      <c r="Q53" s="44">
        <v>55.82</v>
      </c>
      <c r="R53" s="44">
        <v>558.20000000000005</v>
      </c>
      <c r="S53" s="44">
        <v>4363.3935799999999</v>
      </c>
      <c r="T53" s="44">
        <v>558.20000000000005</v>
      </c>
      <c r="U53" s="44" t="s">
        <v>285</v>
      </c>
      <c r="V53" s="44">
        <v>37.340000000000003</v>
      </c>
      <c r="W53">
        <v>373.4</v>
      </c>
    </row>
    <row r="54" spans="1:23" hidden="1" x14ac:dyDescent="0.3">
      <c r="A54" s="44" t="s">
        <v>528</v>
      </c>
      <c r="B54" s="44" t="s">
        <v>76</v>
      </c>
      <c r="C54" s="44">
        <v>2023</v>
      </c>
      <c r="D54" s="44" t="s">
        <v>160</v>
      </c>
      <c r="E54" s="44">
        <v>32100</v>
      </c>
      <c r="F54" s="44" t="s">
        <v>298</v>
      </c>
      <c r="G54" s="44">
        <v>92011602</v>
      </c>
      <c r="H54" s="44" t="s">
        <v>529</v>
      </c>
      <c r="I54" s="44" t="s">
        <v>530</v>
      </c>
      <c r="J54" s="44" t="s">
        <v>287</v>
      </c>
      <c r="K54" s="44" t="s">
        <v>553</v>
      </c>
      <c r="L54" s="44" t="s">
        <v>348</v>
      </c>
      <c r="M54" s="44" t="s">
        <v>341</v>
      </c>
      <c r="N54" s="44">
        <v>30</v>
      </c>
      <c r="O54" s="44">
        <v>30</v>
      </c>
      <c r="P54" s="44" t="s">
        <v>285</v>
      </c>
      <c r="Q54" s="44">
        <v>127.16</v>
      </c>
      <c r="R54" s="44">
        <v>3814.8</v>
      </c>
      <c r="S54" s="44">
        <v>29819.91012</v>
      </c>
      <c r="T54" s="44">
        <v>3814.8</v>
      </c>
      <c r="U54" s="44" t="s">
        <v>285</v>
      </c>
      <c r="V54" s="44">
        <v>71.84</v>
      </c>
      <c r="W54">
        <v>2155.1999999999998</v>
      </c>
    </row>
    <row r="55" spans="1:23" hidden="1" x14ac:dyDescent="0.3">
      <c r="A55" s="44" t="s">
        <v>528</v>
      </c>
      <c r="B55" s="44" t="s">
        <v>76</v>
      </c>
      <c r="C55" s="44">
        <v>2023</v>
      </c>
      <c r="D55" s="44" t="s">
        <v>160</v>
      </c>
      <c r="E55" s="44">
        <v>32100</v>
      </c>
      <c r="F55" s="44" t="s">
        <v>298</v>
      </c>
      <c r="G55" s="44">
        <v>92011602</v>
      </c>
      <c r="H55" s="44" t="s">
        <v>529</v>
      </c>
      <c r="I55" s="44" t="s">
        <v>530</v>
      </c>
      <c r="J55" s="44" t="s">
        <v>287</v>
      </c>
      <c r="K55" s="44" t="s">
        <v>553</v>
      </c>
      <c r="L55" s="44" t="s">
        <v>478</v>
      </c>
      <c r="M55" s="44" t="s">
        <v>341</v>
      </c>
      <c r="N55" s="44">
        <v>10</v>
      </c>
      <c r="O55" s="44">
        <v>10</v>
      </c>
      <c r="P55" s="44" t="s">
        <v>285</v>
      </c>
      <c r="Q55" s="44">
        <v>93.91</v>
      </c>
      <c r="R55" s="44">
        <v>939.1</v>
      </c>
      <c r="S55" s="44">
        <v>7340.8507900000004</v>
      </c>
      <c r="T55" s="44">
        <v>939.1</v>
      </c>
      <c r="U55" s="44" t="s">
        <v>285</v>
      </c>
      <c r="V55" s="44">
        <v>58.12</v>
      </c>
      <c r="W55">
        <v>581.20000000000005</v>
      </c>
    </row>
    <row r="56" spans="1:23" hidden="1" x14ac:dyDescent="0.3">
      <c r="A56" s="44" t="s">
        <v>528</v>
      </c>
      <c r="B56" s="44" t="s">
        <v>76</v>
      </c>
      <c r="C56" s="44">
        <v>2023</v>
      </c>
      <c r="D56" s="44" t="s">
        <v>160</v>
      </c>
      <c r="E56" s="44">
        <v>32100</v>
      </c>
      <c r="F56" s="44" t="s">
        <v>298</v>
      </c>
      <c r="G56" s="44">
        <v>92011602</v>
      </c>
      <c r="H56" s="44" t="s">
        <v>529</v>
      </c>
      <c r="I56" s="44" t="s">
        <v>530</v>
      </c>
      <c r="J56" s="44" t="s">
        <v>287</v>
      </c>
      <c r="K56" s="44" t="s">
        <v>553</v>
      </c>
      <c r="L56" s="44" t="s">
        <v>378</v>
      </c>
      <c r="M56" s="44" t="s">
        <v>341</v>
      </c>
      <c r="N56" s="44">
        <v>10</v>
      </c>
      <c r="O56" s="44">
        <v>10</v>
      </c>
      <c r="P56" s="44" t="s">
        <v>285</v>
      </c>
      <c r="Q56" s="44">
        <v>182.8</v>
      </c>
      <c r="R56" s="44">
        <v>1828</v>
      </c>
      <c r="S56" s="44">
        <v>14289.2932</v>
      </c>
      <c r="T56" s="44">
        <v>1828</v>
      </c>
      <c r="U56" s="44" t="s">
        <v>285</v>
      </c>
      <c r="V56" s="44">
        <v>109.53</v>
      </c>
      <c r="W56">
        <v>1095.3</v>
      </c>
    </row>
    <row r="57" spans="1:23" hidden="1" x14ac:dyDescent="0.3">
      <c r="A57" s="44" t="s">
        <v>528</v>
      </c>
      <c r="B57" s="44" t="s">
        <v>76</v>
      </c>
      <c r="C57" s="44">
        <v>2023</v>
      </c>
      <c r="D57" s="44" t="s">
        <v>160</v>
      </c>
      <c r="E57" s="44">
        <v>32100</v>
      </c>
      <c r="F57" s="44" t="s">
        <v>298</v>
      </c>
      <c r="G57" s="44">
        <v>92011602</v>
      </c>
      <c r="H57" s="44" t="s">
        <v>529</v>
      </c>
      <c r="I57" s="44" t="s">
        <v>530</v>
      </c>
      <c r="J57" s="44" t="s">
        <v>287</v>
      </c>
      <c r="K57" s="44" t="s">
        <v>553</v>
      </c>
      <c r="L57" s="44" t="s">
        <v>339</v>
      </c>
      <c r="M57" s="44" t="s">
        <v>341</v>
      </c>
      <c r="N57" s="44">
        <v>5</v>
      </c>
      <c r="O57" s="44">
        <v>5</v>
      </c>
      <c r="P57" s="44" t="s">
        <v>285</v>
      </c>
      <c r="Q57" s="44">
        <v>259.55</v>
      </c>
      <c r="R57" s="44">
        <v>1297.75</v>
      </c>
      <c r="S57" s="44">
        <v>10144.381975</v>
      </c>
      <c r="T57" s="44">
        <v>1297.75</v>
      </c>
      <c r="U57" s="44" t="s">
        <v>285</v>
      </c>
      <c r="V57" s="44">
        <v>166.66</v>
      </c>
      <c r="W57">
        <v>833.3</v>
      </c>
    </row>
    <row r="58" spans="1:23" hidden="1" x14ac:dyDescent="0.3">
      <c r="A58" s="44" t="s">
        <v>528</v>
      </c>
      <c r="B58" s="44" t="s">
        <v>76</v>
      </c>
      <c r="C58" s="44">
        <v>2023</v>
      </c>
      <c r="D58" s="44" t="s">
        <v>160</v>
      </c>
      <c r="E58" s="44">
        <v>32100</v>
      </c>
      <c r="F58" s="44" t="s">
        <v>298</v>
      </c>
      <c r="G58" s="44">
        <v>92011602</v>
      </c>
      <c r="H58" s="44" t="s">
        <v>529</v>
      </c>
      <c r="I58" s="44" t="s">
        <v>530</v>
      </c>
      <c r="J58" s="44" t="s">
        <v>287</v>
      </c>
      <c r="K58" s="44" t="s">
        <v>553</v>
      </c>
      <c r="L58" s="44" t="s">
        <v>349</v>
      </c>
      <c r="M58" s="44" t="s">
        <v>341</v>
      </c>
      <c r="N58" s="44">
        <v>10</v>
      </c>
      <c r="O58" s="44">
        <v>10</v>
      </c>
      <c r="P58" s="44" t="s">
        <v>285</v>
      </c>
      <c r="Q58" s="44">
        <v>222.42</v>
      </c>
      <c r="R58" s="44">
        <v>2224.1999999999998</v>
      </c>
      <c r="S58" s="44">
        <v>17386.348979999999</v>
      </c>
      <c r="T58" s="44">
        <v>2224.1999999999998</v>
      </c>
      <c r="U58" s="44" t="s">
        <v>285</v>
      </c>
      <c r="V58" s="44">
        <v>143.69999999999999</v>
      </c>
      <c r="W58">
        <v>1437</v>
      </c>
    </row>
    <row r="59" spans="1:23" hidden="1" x14ac:dyDescent="0.3">
      <c r="A59" s="44" t="s">
        <v>528</v>
      </c>
      <c r="B59" s="44" t="s">
        <v>76</v>
      </c>
      <c r="C59" s="44">
        <v>2023</v>
      </c>
      <c r="D59" s="44" t="s">
        <v>160</v>
      </c>
      <c r="E59" s="44">
        <v>32100</v>
      </c>
      <c r="F59" s="44" t="s">
        <v>298</v>
      </c>
      <c r="G59" s="44">
        <v>92011602</v>
      </c>
      <c r="H59" s="44" t="s">
        <v>529</v>
      </c>
      <c r="I59" s="44" t="s">
        <v>530</v>
      </c>
      <c r="J59" s="44" t="s">
        <v>287</v>
      </c>
      <c r="K59" s="44" t="s">
        <v>553</v>
      </c>
      <c r="L59" s="44" t="s">
        <v>454</v>
      </c>
      <c r="M59" s="44" t="s">
        <v>341</v>
      </c>
      <c r="N59" s="44">
        <v>3</v>
      </c>
      <c r="O59" s="44">
        <v>3</v>
      </c>
      <c r="P59" s="44" t="s">
        <v>285</v>
      </c>
      <c r="Q59" s="44">
        <v>656.19</v>
      </c>
      <c r="R59" s="44">
        <v>1968.57</v>
      </c>
      <c r="S59" s="44">
        <v>15388.114833</v>
      </c>
      <c r="T59" s="44">
        <v>1968.57</v>
      </c>
      <c r="U59" s="44" t="s">
        <v>285</v>
      </c>
      <c r="V59" s="44">
        <v>460.86</v>
      </c>
      <c r="W59">
        <v>1382.58</v>
      </c>
    </row>
    <row r="60" spans="1:23" hidden="1" x14ac:dyDescent="0.3">
      <c r="A60" s="44" t="s">
        <v>528</v>
      </c>
      <c r="B60" s="44" t="s">
        <v>76</v>
      </c>
      <c r="C60" s="44">
        <v>2023</v>
      </c>
      <c r="D60" s="44" t="s">
        <v>160</v>
      </c>
      <c r="E60" s="44">
        <v>32100</v>
      </c>
      <c r="F60" s="44" t="s">
        <v>298</v>
      </c>
      <c r="G60" s="44">
        <v>92011602</v>
      </c>
      <c r="H60" s="44" t="s">
        <v>529</v>
      </c>
      <c r="I60" s="44" t="s">
        <v>530</v>
      </c>
      <c r="J60" s="44" t="s">
        <v>287</v>
      </c>
      <c r="K60" s="44" t="s">
        <v>553</v>
      </c>
      <c r="L60" s="44" t="s">
        <v>427</v>
      </c>
      <c r="M60" s="44" t="s">
        <v>341</v>
      </c>
      <c r="N60" s="44">
        <v>5</v>
      </c>
      <c r="O60" s="44">
        <v>5</v>
      </c>
      <c r="P60" s="44" t="s">
        <v>285</v>
      </c>
      <c r="Q60" s="44">
        <v>392.97</v>
      </c>
      <c r="R60" s="44">
        <v>1964.85</v>
      </c>
      <c r="S60" s="44">
        <v>15359.035964999999</v>
      </c>
      <c r="T60" s="44">
        <v>1964.85</v>
      </c>
      <c r="U60" s="44" t="s">
        <v>285</v>
      </c>
      <c r="V60" s="44">
        <v>263.35000000000002</v>
      </c>
      <c r="W60">
        <v>1316.75</v>
      </c>
    </row>
    <row r="61" spans="1:23" hidden="1" x14ac:dyDescent="0.3">
      <c r="A61" s="44" t="s">
        <v>528</v>
      </c>
      <c r="B61" s="44" t="s">
        <v>76</v>
      </c>
      <c r="C61" s="44">
        <v>2023</v>
      </c>
      <c r="D61" s="44" t="s">
        <v>160</v>
      </c>
      <c r="E61" s="44">
        <v>32100</v>
      </c>
      <c r="F61" s="44" t="s">
        <v>298</v>
      </c>
      <c r="G61" s="44">
        <v>92011603</v>
      </c>
      <c r="H61" s="44" t="s">
        <v>529</v>
      </c>
      <c r="I61" s="44" t="s">
        <v>530</v>
      </c>
      <c r="J61" s="44" t="s">
        <v>287</v>
      </c>
      <c r="K61" s="44" t="s">
        <v>554</v>
      </c>
      <c r="L61" s="44" t="s">
        <v>437</v>
      </c>
      <c r="M61" s="44" t="s">
        <v>341</v>
      </c>
      <c r="N61" s="44">
        <v>20</v>
      </c>
      <c r="O61" s="44">
        <v>20</v>
      </c>
      <c r="P61" s="44" t="s">
        <v>285</v>
      </c>
      <c r="Q61" s="44">
        <v>148.04</v>
      </c>
      <c r="R61" s="44">
        <v>2960.8</v>
      </c>
      <c r="S61" s="44">
        <v>23144.27752</v>
      </c>
      <c r="T61" s="44">
        <v>2960.8</v>
      </c>
      <c r="U61" s="44" t="s">
        <v>285</v>
      </c>
      <c r="V61" s="44">
        <v>88.88</v>
      </c>
      <c r="W61">
        <v>1777.6</v>
      </c>
    </row>
    <row r="62" spans="1:23" hidden="1" x14ac:dyDescent="0.3">
      <c r="A62" s="44" t="s">
        <v>528</v>
      </c>
      <c r="B62" s="44" t="s">
        <v>475</v>
      </c>
      <c r="C62" s="44">
        <v>2023</v>
      </c>
      <c r="D62" s="44" t="s">
        <v>160</v>
      </c>
      <c r="E62" s="44">
        <v>32100</v>
      </c>
      <c r="F62" s="44" t="s">
        <v>298</v>
      </c>
      <c r="G62" s="44">
        <v>92011604</v>
      </c>
      <c r="H62" s="44" t="s">
        <v>529</v>
      </c>
      <c r="I62" s="44" t="s">
        <v>530</v>
      </c>
      <c r="J62" s="44" t="s">
        <v>287</v>
      </c>
      <c r="K62" s="44" t="s">
        <v>531</v>
      </c>
      <c r="L62" s="44" t="s">
        <v>425</v>
      </c>
      <c r="M62" s="44" t="s">
        <v>535</v>
      </c>
      <c r="N62" s="44">
        <v>30</v>
      </c>
      <c r="O62" s="44">
        <f>N62</f>
        <v>30</v>
      </c>
      <c r="P62" s="44" t="s">
        <v>285</v>
      </c>
      <c r="Q62" s="44">
        <v>16.41</v>
      </c>
      <c r="R62" s="44">
        <v>492.3</v>
      </c>
      <c r="S62" s="44">
        <v>3848.2598699999999</v>
      </c>
      <c r="T62" s="44">
        <v>492.3</v>
      </c>
      <c r="U62" s="44" t="s">
        <v>285</v>
      </c>
      <c r="V62" s="44">
        <v>6.58</v>
      </c>
      <c r="W62">
        <v>197.4</v>
      </c>
    </row>
    <row r="63" spans="1:23" hidden="1" x14ac:dyDescent="0.3">
      <c r="A63" s="44" t="s">
        <v>528</v>
      </c>
      <c r="B63" s="44" t="s">
        <v>129</v>
      </c>
      <c r="C63" s="44">
        <v>2023</v>
      </c>
      <c r="D63" s="44" t="s">
        <v>160</v>
      </c>
      <c r="E63" s="44">
        <v>32100</v>
      </c>
      <c r="F63" s="44" t="s">
        <v>298</v>
      </c>
      <c r="G63" s="44">
        <v>92011605</v>
      </c>
      <c r="H63" s="44" t="s">
        <v>529</v>
      </c>
      <c r="I63" s="44" t="s">
        <v>530</v>
      </c>
      <c r="J63" s="44" t="s">
        <v>287</v>
      </c>
      <c r="K63" s="44" t="s">
        <v>555</v>
      </c>
      <c r="L63" s="44" t="s">
        <v>443</v>
      </c>
      <c r="M63" s="44" t="s">
        <v>307</v>
      </c>
      <c r="N63" s="44">
        <v>50</v>
      </c>
      <c r="O63" s="44">
        <v>50</v>
      </c>
      <c r="P63" s="44" t="s">
        <v>285</v>
      </c>
      <c r="Q63" s="44">
        <v>48.95</v>
      </c>
      <c r="R63" s="44">
        <v>2447.5</v>
      </c>
      <c r="S63" s="44">
        <v>19131.86275</v>
      </c>
      <c r="T63" s="44">
        <v>2447.5</v>
      </c>
      <c r="U63" s="44" t="s">
        <v>285</v>
      </c>
      <c r="V63" s="44">
        <v>38.49</v>
      </c>
      <c r="W63">
        <v>1924.5</v>
      </c>
    </row>
    <row r="64" spans="1:23" hidden="1" x14ac:dyDescent="0.3">
      <c r="A64" s="44" t="s">
        <v>528</v>
      </c>
      <c r="B64" s="44" t="s">
        <v>129</v>
      </c>
      <c r="C64" s="44">
        <v>2023</v>
      </c>
      <c r="D64" s="44" t="s">
        <v>160</v>
      </c>
      <c r="E64" s="44">
        <v>32100</v>
      </c>
      <c r="F64" s="44" t="s">
        <v>298</v>
      </c>
      <c r="G64" s="44">
        <v>92011605</v>
      </c>
      <c r="H64" s="44" t="s">
        <v>529</v>
      </c>
      <c r="I64" s="44" t="s">
        <v>530</v>
      </c>
      <c r="J64" s="44" t="s">
        <v>287</v>
      </c>
      <c r="K64" s="44" t="s">
        <v>555</v>
      </c>
      <c r="L64" s="44" t="s">
        <v>342</v>
      </c>
      <c r="M64" s="44" t="s">
        <v>307</v>
      </c>
      <c r="N64" s="44">
        <v>200</v>
      </c>
      <c r="O64" s="44">
        <v>200</v>
      </c>
      <c r="P64" s="44" t="s">
        <v>285</v>
      </c>
      <c r="Q64" s="44">
        <v>53.11</v>
      </c>
      <c r="R64" s="44">
        <v>10622</v>
      </c>
      <c r="S64" s="44">
        <v>83031.111799999999</v>
      </c>
      <c r="T64" s="44">
        <v>10622</v>
      </c>
      <c r="U64" s="44" t="s">
        <v>285</v>
      </c>
      <c r="V64" s="44">
        <v>42.86</v>
      </c>
      <c r="W64">
        <v>8572</v>
      </c>
    </row>
    <row r="65" spans="1:23" hidden="1" x14ac:dyDescent="0.3">
      <c r="A65" s="44" t="s">
        <v>528</v>
      </c>
      <c r="B65" s="44" t="s">
        <v>129</v>
      </c>
      <c r="C65" s="44">
        <v>2023</v>
      </c>
      <c r="D65" s="44" t="s">
        <v>160</v>
      </c>
      <c r="E65" s="44">
        <v>32100</v>
      </c>
      <c r="F65" s="44" t="s">
        <v>298</v>
      </c>
      <c r="G65" s="44">
        <v>92011605</v>
      </c>
      <c r="H65" s="44" t="s">
        <v>529</v>
      </c>
      <c r="I65" s="44" t="s">
        <v>530</v>
      </c>
      <c r="J65" s="44" t="s">
        <v>287</v>
      </c>
      <c r="K65" s="44" t="s">
        <v>555</v>
      </c>
      <c r="L65" s="44" t="s">
        <v>379</v>
      </c>
      <c r="M65" s="44" t="s">
        <v>307</v>
      </c>
      <c r="N65" s="44">
        <v>70</v>
      </c>
      <c r="O65" s="44">
        <v>70</v>
      </c>
      <c r="P65" s="44" t="s">
        <v>285</v>
      </c>
      <c r="Q65" s="44">
        <v>68.260000000000005</v>
      </c>
      <c r="R65" s="44">
        <v>4778.2</v>
      </c>
      <c r="S65" s="44">
        <v>37350.711580000003</v>
      </c>
      <c r="T65" s="44">
        <v>4778.2</v>
      </c>
      <c r="U65" s="44" t="s">
        <v>285</v>
      </c>
      <c r="V65" s="44">
        <v>59.19</v>
      </c>
      <c r="W65">
        <v>4143.3</v>
      </c>
    </row>
    <row r="66" spans="1:23" hidden="1" x14ac:dyDescent="0.3">
      <c r="A66" s="44" t="s">
        <v>528</v>
      </c>
      <c r="B66" s="44" t="s">
        <v>129</v>
      </c>
      <c r="C66" s="44">
        <v>2023</v>
      </c>
      <c r="D66" s="44" t="s">
        <v>160</v>
      </c>
      <c r="E66" s="44">
        <v>32100</v>
      </c>
      <c r="F66" s="44" t="s">
        <v>298</v>
      </c>
      <c r="G66" s="44">
        <v>92011605</v>
      </c>
      <c r="H66" s="44" t="s">
        <v>529</v>
      </c>
      <c r="I66" s="44" t="s">
        <v>530</v>
      </c>
      <c r="J66" s="44" t="s">
        <v>287</v>
      </c>
      <c r="K66" s="44" t="s">
        <v>555</v>
      </c>
      <c r="L66" s="44" t="s">
        <v>397</v>
      </c>
      <c r="M66" s="44" t="s">
        <v>307</v>
      </c>
      <c r="N66" s="44">
        <v>70</v>
      </c>
      <c r="O66" s="44">
        <v>70</v>
      </c>
      <c r="P66" s="44" t="s">
        <v>285</v>
      </c>
      <c r="Q66" s="44">
        <v>85.49</v>
      </c>
      <c r="R66" s="44">
        <v>5984.3</v>
      </c>
      <c r="S66" s="44">
        <v>46778.67467</v>
      </c>
      <c r="T66" s="44">
        <v>5984.3</v>
      </c>
      <c r="U66" s="44" t="s">
        <v>285</v>
      </c>
      <c r="V66" s="44">
        <v>80.47</v>
      </c>
      <c r="W66">
        <v>5632.9</v>
      </c>
    </row>
    <row r="67" spans="1:23" hidden="1" x14ac:dyDescent="0.3">
      <c r="A67" s="44" t="s">
        <v>528</v>
      </c>
      <c r="B67" s="44" t="s">
        <v>129</v>
      </c>
      <c r="C67" s="44">
        <v>2023</v>
      </c>
      <c r="D67" s="44" t="s">
        <v>160</v>
      </c>
      <c r="E67" s="44">
        <v>32100</v>
      </c>
      <c r="F67" s="44" t="s">
        <v>298</v>
      </c>
      <c r="G67" s="44">
        <v>92011605</v>
      </c>
      <c r="H67" s="44" t="s">
        <v>529</v>
      </c>
      <c r="I67" s="44" t="s">
        <v>530</v>
      </c>
      <c r="J67" s="44" t="s">
        <v>287</v>
      </c>
      <c r="K67" s="44" t="s">
        <v>555</v>
      </c>
      <c r="L67" s="44" t="s">
        <v>380</v>
      </c>
      <c r="M67" s="44" t="s">
        <v>307</v>
      </c>
      <c r="N67" s="44">
        <v>50</v>
      </c>
      <c r="O67" s="44">
        <v>50</v>
      </c>
      <c r="P67" s="44" t="s">
        <v>285</v>
      </c>
      <c r="Q67" s="44">
        <v>101.78</v>
      </c>
      <c r="R67" s="44">
        <v>5089</v>
      </c>
      <c r="S67" s="44">
        <v>39780.204100000003</v>
      </c>
      <c r="T67" s="44">
        <v>5089</v>
      </c>
      <c r="U67" s="44" t="s">
        <v>285</v>
      </c>
      <c r="V67" s="44">
        <v>92.42</v>
      </c>
      <c r="W67">
        <v>4621</v>
      </c>
    </row>
    <row r="68" spans="1:23" hidden="1" x14ac:dyDescent="0.3">
      <c r="A68" s="44" t="s">
        <v>528</v>
      </c>
      <c r="B68" s="44" t="s">
        <v>129</v>
      </c>
      <c r="C68" s="44">
        <v>2023</v>
      </c>
      <c r="D68" s="44" t="s">
        <v>160</v>
      </c>
      <c r="E68" s="44">
        <v>32100</v>
      </c>
      <c r="F68" s="44" t="s">
        <v>298</v>
      </c>
      <c r="G68" s="44">
        <v>92011605</v>
      </c>
      <c r="H68" s="44" t="s">
        <v>529</v>
      </c>
      <c r="I68" s="44" t="s">
        <v>530</v>
      </c>
      <c r="J68" s="44" t="s">
        <v>287</v>
      </c>
      <c r="K68" s="44" t="s">
        <v>555</v>
      </c>
      <c r="L68" s="44" t="s">
        <v>305</v>
      </c>
      <c r="M68" s="44" t="s">
        <v>307</v>
      </c>
      <c r="N68" s="44">
        <v>100</v>
      </c>
      <c r="O68" s="44">
        <v>100</v>
      </c>
      <c r="P68" s="44" t="s">
        <v>285</v>
      </c>
      <c r="Q68" s="44">
        <v>170.16</v>
      </c>
      <c r="R68" s="44">
        <v>17016</v>
      </c>
      <c r="S68" s="44">
        <v>133012.37040000001</v>
      </c>
      <c r="T68" s="44">
        <v>17016</v>
      </c>
      <c r="U68" s="44" t="s">
        <v>285</v>
      </c>
      <c r="V68" s="44">
        <v>154.59</v>
      </c>
      <c r="W68">
        <v>15459</v>
      </c>
    </row>
    <row r="69" spans="1:23" hidden="1" x14ac:dyDescent="0.3">
      <c r="A69" s="44" t="s">
        <v>528</v>
      </c>
      <c r="B69" s="44" t="s">
        <v>44</v>
      </c>
      <c r="C69" s="44">
        <v>2023</v>
      </c>
      <c r="D69" s="44" t="s">
        <v>160</v>
      </c>
      <c r="E69" s="44">
        <v>32100</v>
      </c>
      <c r="F69" s="44" t="s">
        <v>298</v>
      </c>
      <c r="G69" s="44">
        <v>92011606</v>
      </c>
      <c r="H69" s="44" t="s">
        <v>529</v>
      </c>
      <c r="I69" s="44" t="s">
        <v>530</v>
      </c>
      <c r="J69" s="44" t="s">
        <v>287</v>
      </c>
      <c r="K69" s="44" t="s">
        <v>556</v>
      </c>
      <c r="L69" s="44" t="s">
        <v>49</v>
      </c>
      <c r="M69" s="44" t="s">
        <v>387</v>
      </c>
      <c r="N69" s="44">
        <v>10</v>
      </c>
      <c r="O69" s="44">
        <f>N69</f>
        <v>10</v>
      </c>
      <c r="P69" s="44" t="s">
        <v>285</v>
      </c>
      <c r="Q69" s="44">
        <v>54.97</v>
      </c>
      <c r="R69" s="44">
        <v>549.70000000000005</v>
      </c>
      <c r="S69" s="44">
        <v>4296.9499299999998</v>
      </c>
      <c r="T69" s="44">
        <v>549.70000000000005</v>
      </c>
      <c r="U69" s="44" t="s">
        <v>285</v>
      </c>
      <c r="V69" s="44">
        <v>45.96</v>
      </c>
      <c r="W69">
        <v>459.6</v>
      </c>
    </row>
    <row r="70" spans="1:23" hidden="1" x14ac:dyDescent="0.3">
      <c r="A70" s="44" t="s">
        <v>528</v>
      </c>
      <c r="B70" s="44" t="s">
        <v>65</v>
      </c>
      <c r="C70" s="44">
        <v>2023</v>
      </c>
      <c r="D70" s="44" t="s">
        <v>160</v>
      </c>
      <c r="E70" s="44">
        <v>32100</v>
      </c>
      <c r="F70" s="44" t="s">
        <v>298</v>
      </c>
      <c r="G70" s="44">
        <v>92011613</v>
      </c>
      <c r="H70" s="44" t="s">
        <v>529</v>
      </c>
      <c r="I70" s="44" t="s">
        <v>530</v>
      </c>
      <c r="J70" s="44" t="s">
        <v>287</v>
      </c>
      <c r="K70" s="44" t="s">
        <v>549</v>
      </c>
      <c r="L70" s="44" t="s">
        <v>67</v>
      </c>
      <c r="M70" s="44" t="s">
        <v>545</v>
      </c>
      <c r="N70" s="44">
        <v>10</v>
      </c>
      <c r="O70" s="44">
        <v>10</v>
      </c>
      <c r="P70" s="44" t="s">
        <v>285</v>
      </c>
      <c r="Q70" s="44">
        <v>183.68</v>
      </c>
      <c r="R70" s="44">
        <v>1836.8</v>
      </c>
      <c r="S70" s="44">
        <v>14358.081920000001</v>
      </c>
      <c r="T70" s="44">
        <v>1836.8</v>
      </c>
      <c r="U70" s="44" t="s">
        <v>285</v>
      </c>
      <c r="V70" s="44">
        <v>144.05000000000001</v>
      </c>
      <c r="W70">
        <v>1440.5</v>
      </c>
    </row>
    <row r="71" spans="1:23" hidden="1" x14ac:dyDescent="0.3">
      <c r="A71" s="44" t="s">
        <v>528</v>
      </c>
      <c r="B71" s="44" t="s">
        <v>129</v>
      </c>
      <c r="C71" s="44">
        <v>2024</v>
      </c>
      <c r="D71" s="44" t="s">
        <v>185</v>
      </c>
      <c r="E71" s="44">
        <v>32100</v>
      </c>
      <c r="F71" s="44" t="s">
        <v>298</v>
      </c>
      <c r="G71" s="44">
        <v>92011116</v>
      </c>
      <c r="H71" s="44" t="s">
        <v>529</v>
      </c>
      <c r="I71" s="44" t="s">
        <v>530</v>
      </c>
      <c r="J71" s="44" t="s">
        <v>287</v>
      </c>
      <c r="K71" s="44" t="s">
        <v>557</v>
      </c>
      <c r="L71" s="44" t="s">
        <v>443</v>
      </c>
      <c r="M71" s="44" t="s">
        <v>307</v>
      </c>
      <c r="N71" s="44">
        <v>50</v>
      </c>
      <c r="O71" s="44">
        <v>50</v>
      </c>
      <c r="P71" s="44" t="s">
        <v>285</v>
      </c>
      <c r="Q71" s="44">
        <v>48.95</v>
      </c>
      <c r="R71" s="44">
        <v>2447.5</v>
      </c>
      <c r="S71" s="44">
        <v>19114.974999999999</v>
      </c>
      <c r="T71" s="44">
        <v>2447.5</v>
      </c>
      <c r="U71" s="44" t="s">
        <v>285</v>
      </c>
      <c r="V71" s="44">
        <v>38.49</v>
      </c>
      <c r="W71">
        <v>1924.5</v>
      </c>
    </row>
    <row r="72" spans="1:23" hidden="1" x14ac:dyDescent="0.3">
      <c r="A72" s="44" t="s">
        <v>528</v>
      </c>
      <c r="B72" s="44" t="s">
        <v>558</v>
      </c>
      <c r="C72" s="44">
        <v>2024</v>
      </c>
      <c r="D72" s="44" t="s">
        <v>185</v>
      </c>
      <c r="E72" s="44">
        <v>32100</v>
      </c>
      <c r="F72" s="44" t="s">
        <v>298</v>
      </c>
      <c r="G72" s="44">
        <v>92012099</v>
      </c>
      <c r="H72" s="44" t="s">
        <v>529</v>
      </c>
      <c r="I72" s="44" t="s">
        <v>530</v>
      </c>
      <c r="J72" s="44" t="s">
        <v>287</v>
      </c>
      <c r="K72" s="44" t="s">
        <v>559</v>
      </c>
      <c r="L72" s="44" t="s">
        <v>401</v>
      </c>
      <c r="M72" s="44" t="s">
        <v>341</v>
      </c>
      <c r="N72" s="44">
        <v>150</v>
      </c>
      <c r="O72" s="44">
        <v>150</v>
      </c>
      <c r="P72" s="44" t="s">
        <v>285</v>
      </c>
      <c r="Q72" s="44">
        <v>161.72</v>
      </c>
      <c r="R72" s="44">
        <v>24258</v>
      </c>
      <c r="S72" s="44">
        <v>189733.94699999999</v>
      </c>
      <c r="T72" s="44">
        <v>24258</v>
      </c>
      <c r="U72" s="44" t="s">
        <v>285</v>
      </c>
      <c r="V72" s="44">
        <v>139.65</v>
      </c>
      <c r="W72">
        <v>20947.5</v>
      </c>
    </row>
    <row r="73" spans="1:23" hidden="1" x14ac:dyDescent="0.3">
      <c r="A73" s="44" t="s">
        <v>528</v>
      </c>
      <c r="B73" s="44" t="s">
        <v>475</v>
      </c>
      <c r="C73" s="44">
        <v>2024</v>
      </c>
      <c r="D73" s="44" t="s">
        <v>185</v>
      </c>
      <c r="E73" s="44">
        <v>32100</v>
      </c>
      <c r="F73" s="44" t="s">
        <v>298</v>
      </c>
      <c r="G73" s="44">
        <v>92012094</v>
      </c>
      <c r="H73" s="44" t="s">
        <v>529</v>
      </c>
      <c r="I73" s="44" t="s">
        <v>530</v>
      </c>
      <c r="J73" s="44" t="s">
        <v>287</v>
      </c>
      <c r="K73" s="44" t="s">
        <v>550</v>
      </c>
      <c r="L73" s="44" t="s">
        <v>305</v>
      </c>
      <c r="M73" s="44" t="s">
        <v>307</v>
      </c>
      <c r="N73" s="44">
        <v>15</v>
      </c>
      <c r="O73" s="44">
        <v>15</v>
      </c>
      <c r="P73" s="44" t="s">
        <v>285</v>
      </c>
      <c r="Q73" s="44">
        <v>170.16</v>
      </c>
      <c r="R73" s="44">
        <v>2552.4</v>
      </c>
      <c r="S73" s="44">
        <v>19963.596600000001</v>
      </c>
      <c r="T73" s="44">
        <v>2552.4</v>
      </c>
      <c r="U73" s="44" t="s">
        <v>285</v>
      </c>
      <c r="V73" s="44">
        <v>162.72999999999999</v>
      </c>
      <c r="W73">
        <v>2440.9499999999998</v>
      </c>
    </row>
    <row r="74" spans="1:23" hidden="1" x14ac:dyDescent="0.3">
      <c r="A74" s="44" t="s">
        <v>528</v>
      </c>
      <c r="B74" s="44" t="s">
        <v>560</v>
      </c>
      <c r="C74" s="44">
        <v>2024</v>
      </c>
      <c r="D74" s="44" t="s">
        <v>185</v>
      </c>
      <c r="E74" s="44">
        <v>32100</v>
      </c>
      <c r="F74" s="44" t="s">
        <v>298</v>
      </c>
      <c r="G74" s="44">
        <v>92012100</v>
      </c>
      <c r="H74" s="44" t="s">
        <v>529</v>
      </c>
      <c r="I74" s="44" t="s">
        <v>530</v>
      </c>
      <c r="J74" s="44" t="s">
        <v>287</v>
      </c>
      <c r="K74" s="44" t="s">
        <v>561</v>
      </c>
      <c r="L74" s="44" t="s">
        <v>389</v>
      </c>
      <c r="M74" s="44" t="s">
        <v>535</v>
      </c>
      <c r="N74" s="44">
        <v>750</v>
      </c>
      <c r="O74" s="44">
        <v>750</v>
      </c>
      <c r="P74" s="44" t="s">
        <v>285</v>
      </c>
      <c r="Q74" s="44">
        <v>15.82</v>
      </c>
      <c r="R74" s="44">
        <v>11865</v>
      </c>
      <c r="S74" s="44">
        <v>92802.097500000003</v>
      </c>
      <c r="T74" s="44">
        <v>11865</v>
      </c>
      <c r="U74" s="44" t="s">
        <v>285</v>
      </c>
      <c r="V74" s="44">
        <v>14.96</v>
      </c>
      <c r="W74">
        <v>11220</v>
      </c>
    </row>
    <row r="75" spans="1:23" hidden="1" x14ac:dyDescent="0.3">
      <c r="A75" s="44" t="s">
        <v>528</v>
      </c>
      <c r="B75" s="44" t="s">
        <v>475</v>
      </c>
      <c r="C75" s="44">
        <v>2024</v>
      </c>
      <c r="D75" s="44" t="s">
        <v>147</v>
      </c>
      <c r="E75" s="44">
        <v>32100</v>
      </c>
      <c r="F75" s="44" t="s">
        <v>298</v>
      </c>
      <c r="G75" s="44">
        <v>92012096</v>
      </c>
      <c r="H75" s="44" t="s">
        <v>529</v>
      </c>
      <c r="I75" s="44" t="s">
        <v>530</v>
      </c>
      <c r="J75" s="44" t="s">
        <v>287</v>
      </c>
      <c r="K75" s="44" t="s">
        <v>562</v>
      </c>
      <c r="L75" s="44" t="s">
        <v>436</v>
      </c>
      <c r="M75" s="44" t="s">
        <v>341</v>
      </c>
      <c r="N75" s="44">
        <v>10</v>
      </c>
      <c r="O75" s="44">
        <v>10</v>
      </c>
      <c r="P75" s="44" t="s">
        <v>285</v>
      </c>
      <c r="Q75" s="44">
        <v>55.82</v>
      </c>
      <c r="R75" s="44">
        <v>558.20000000000005</v>
      </c>
      <c r="S75" s="44">
        <v>4365.9612999999999</v>
      </c>
      <c r="T75" s="44">
        <v>558.20000000000005</v>
      </c>
      <c r="U75" s="44" t="s">
        <v>285</v>
      </c>
      <c r="V75" s="44">
        <v>37.340000000000003</v>
      </c>
      <c r="W75">
        <v>373.4</v>
      </c>
    </row>
    <row r="76" spans="1:23" hidden="1" x14ac:dyDescent="0.3">
      <c r="A76" s="44" t="s">
        <v>528</v>
      </c>
      <c r="B76" s="44" t="s">
        <v>558</v>
      </c>
      <c r="C76" s="44">
        <v>2024</v>
      </c>
      <c r="D76" s="44" t="s">
        <v>147</v>
      </c>
      <c r="E76" s="44">
        <v>32100</v>
      </c>
      <c r="F76" s="44" t="s">
        <v>298</v>
      </c>
      <c r="G76" s="44">
        <v>92012098</v>
      </c>
      <c r="H76" s="44" t="s">
        <v>529</v>
      </c>
      <c r="I76" s="44" t="s">
        <v>530</v>
      </c>
      <c r="J76" s="44" t="s">
        <v>287</v>
      </c>
      <c r="K76" s="44" t="s">
        <v>563</v>
      </c>
      <c r="L76" s="44" t="s">
        <v>49</v>
      </c>
      <c r="M76" s="44" t="s">
        <v>387</v>
      </c>
      <c r="N76" s="44">
        <v>20</v>
      </c>
      <c r="O76" s="44">
        <f>N76</f>
        <v>20</v>
      </c>
      <c r="P76" s="44" t="s">
        <v>285</v>
      </c>
      <c r="Q76" s="44">
        <v>54.97</v>
      </c>
      <c r="R76" s="44">
        <v>1099.4000000000001</v>
      </c>
      <c r="S76" s="44">
        <v>8598.9570999999996</v>
      </c>
      <c r="T76" s="44">
        <v>1099.4000000000001</v>
      </c>
      <c r="U76" s="44" t="s">
        <v>285</v>
      </c>
      <c r="V76" s="44">
        <v>46.08</v>
      </c>
      <c r="W76">
        <v>921.6</v>
      </c>
    </row>
    <row r="77" spans="1:23" hidden="1" x14ac:dyDescent="0.3">
      <c r="A77" s="44" t="s">
        <v>528</v>
      </c>
      <c r="B77" s="44" t="s">
        <v>475</v>
      </c>
      <c r="C77" s="44">
        <v>2024</v>
      </c>
      <c r="D77" s="44" t="s">
        <v>147</v>
      </c>
      <c r="E77" s="44">
        <v>32100</v>
      </c>
      <c r="F77" s="44" t="s">
        <v>298</v>
      </c>
      <c r="G77" s="44">
        <v>92012095</v>
      </c>
      <c r="H77" s="44" t="s">
        <v>529</v>
      </c>
      <c r="I77" s="44" t="s">
        <v>530</v>
      </c>
      <c r="J77" s="44" t="s">
        <v>287</v>
      </c>
      <c r="K77" s="44" t="s">
        <v>544</v>
      </c>
      <c r="L77" s="44" t="s">
        <v>564</v>
      </c>
      <c r="M77" s="44" t="s">
        <v>387</v>
      </c>
      <c r="N77" s="44">
        <v>3</v>
      </c>
      <c r="O77" s="44">
        <v>3</v>
      </c>
      <c r="P77" s="44" t="s">
        <v>285</v>
      </c>
      <c r="Q77" s="44">
        <v>1153.21</v>
      </c>
      <c r="R77" s="44">
        <v>3459.63</v>
      </c>
      <c r="S77" s="44">
        <v>27059.496045</v>
      </c>
      <c r="T77" s="44">
        <v>3459.63</v>
      </c>
      <c r="U77" s="44" t="s">
        <v>285</v>
      </c>
      <c r="V77" s="44">
        <v>912</v>
      </c>
      <c r="W77">
        <v>2736</v>
      </c>
    </row>
    <row r="78" spans="1:23" hidden="1" x14ac:dyDescent="0.3">
      <c r="A78" s="44" t="s">
        <v>528</v>
      </c>
      <c r="B78" s="44" t="s">
        <v>475</v>
      </c>
      <c r="C78" s="44">
        <v>2024</v>
      </c>
      <c r="D78" s="44" t="s">
        <v>147</v>
      </c>
      <c r="E78" s="44">
        <v>32100</v>
      </c>
      <c r="F78" s="44" t="s">
        <v>298</v>
      </c>
      <c r="G78" s="44">
        <v>92012095</v>
      </c>
      <c r="H78" s="44" t="s">
        <v>529</v>
      </c>
      <c r="I78" s="44" t="s">
        <v>530</v>
      </c>
      <c r="J78" s="44" t="s">
        <v>287</v>
      </c>
      <c r="K78" s="44" t="s">
        <v>544</v>
      </c>
      <c r="L78" s="44" t="s">
        <v>565</v>
      </c>
      <c r="M78" s="44" t="s">
        <v>387</v>
      </c>
      <c r="N78" s="44">
        <v>3</v>
      </c>
      <c r="O78" s="44">
        <f>N78</f>
        <v>3</v>
      </c>
      <c r="P78" s="44" t="s">
        <v>285</v>
      </c>
      <c r="Q78" s="44">
        <v>57.93</v>
      </c>
      <c r="R78" s="44">
        <v>173.79</v>
      </c>
      <c r="S78" s="44">
        <v>1359.298485</v>
      </c>
      <c r="T78" s="44">
        <v>173.79</v>
      </c>
      <c r="U78" s="44" t="s">
        <v>285</v>
      </c>
      <c r="V78" s="44">
        <v>45.81</v>
      </c>
      <c r="W78">
        <v>137.43</v>
      </c>
    </row>
    <row r="79" spans="1:23" hidden="1" x14ac:dyDescent="0.3">
      <c r="A79" s="44" t="s">
        <v>528</v>
      </c>
      <c r="B79" s="44" t="s">
        <v>558</v>
      </c>
      <c r="C79" s="44">
        <v>2024</v>
      </c>
      <c r="D79" s="44" t="s">
        <v>147</v>
      </c>
      <c r="E79" s="44">
        <v>32100</v>
      </c>
      <c r="F79" s="44" t="s">
        <v>298</v>
      </c>
      <c r="G79" s="44">
        <v>92012097</v>
      </c>
      <c r="H79" s="44" t="s">
        <v>529</v>
      </c>
      <c r="I79" s="44" t="s">
        <v>530</v>
      </c>
      <c r="J79" s="44" t="s">
        <v>287</v>
      </c>
      <c r="K79" s="44" t="s">
        <v>559</v>
      </c>
      <c r="L79" s="44" t="s">
        <v>401</v>
      </c>
      <c r="M79" s="44" t="s">
        <v>341</v>
      </c>
      <c r="N79" s="44">
        <v>130</v>
      </c>
      <c r="O79" s="44">
        <v>130</v>
      </c>
      <c r="P79" s="44" t="s">
        <v>285</v>
      </c>
      <c r="Q79" s="44">
        <v>161.72</v>
      </c>
      <c r="R79" s="44">
        <v>21023.599999999999</v>
      </c>
      <c r="S79" s="44">
        <v>164436.08739999999</v>
      </c>
      <c r="T79" s="44">
        <v>21023.599999999999</v>
      </c>
      <c r="U79" s="44" t="s">
        <v>285</v>
      </c>
      <c r="V79" s="44">
        <v>139.65</v>
      </c>
      <c r="W79">
        <v>18154.5</v>
      </c>
    </row>
    <row r="80" spans="1:23" hidden="1" x14ac:dyDescent="0.3">
      <c r="A80" s="44" t="s">
        <v>566</v>
      </c>
      <c r="B80" s="44"/>
      <c r="C80" s="44">
        <v>2023</v>
      </c>
      <c r="D80" s="44" t="s">
        <v>185</v>
      </c>
      <c r="E80" s="44">
        <v>32100</v>
      </c>
      <c r="F80" s="44" t="s">
        <v>298</v>
      </c>
      <c r="G80" s="44">
        <v>92006065</v>
      </c>
      <c r="H80" s="44" t="s">
        <v>529</v>
      </c>
      <c r="I80" s="44" t="s">
        <v>530</v>
      </c>
      <c r="J80" s="44">
        <v>1598</v>
      </c>
      <c r="K80" s="44"/>
      <c r="L80" s="44" t="s">
        <v>448</v>
      </c>
      <c r="M80" s="44" t="s">
        <v>324</v>
      </c>
      <c r="N80" s="44">
        <v>50</v>
      </c>
      <c r="O80" s="44">
        <f>N80</f>
        <v>50</v>
      </c>
      <c r="P80" s="44" t="s">
        <v>285</v>
      </c>
      <c r="Q80" s="44">
        <v>16.34</v>
      </c>
      <c r="R80" s="44">
        <v>817</v>
      </c>
      <c r="S80" s="44">
        <v>6411.7343000000001</v>
      </c>
      <c r="T80" s="44">
        <v>817</v>
      </c>
      <c r="U80" s="44" t="s">
        <v>285</v>
      </c>
      <c r="V80" s="44">
        <v>6.58</v>
      </c>
      <c r="W80">
        <v>329</v>
      </c>
    </row>
    <row r="81" spans="1:23" hidden="1" x14ac:dyDescent="0.3">
      <c r="A81" s="44" t="s">
        <v>566</v>
      </c>
      <c r="B81" s="44"/>
      <c r="C81" s="44">
        <v>2023</v>
      </c>
      <c r="D81" s="44" t="s">
        <v>185</v>
      </c>
      <c r="E81" s="44">
        <v>32100</v>
      </c>
      <c r="F81" s="44" t="s">
        <v>298</v>
      </c>
      <c r="G81" s="44">
        <v>92006067</v>
      </c>
      <c r="H81" s="44" t="s">
        <v>529</v>
      </c>
      <c r="I81" s="44" t="s">
        <v>530</v>
      </c>
      <c r="J81" s="44">
        <v>1598</v>
      </c>
      <c r="K81" s="44"/>
      <c r="L81" s="44" t="s">
        <v>567</v>
      </c>
      <c r="M81" s="44" t="s">
        <v>301</v>
      </c>
      <c r="N81" s="44">
        <v>24</v>
      </c>
      <c r="O81" s="44">
        <v>24</v>
      </c>
      <c r="P81" s="44" t="s">
        <v>285</v>
      </c>
      <c r="Q81" s="44">
        <v>20.86</v>
      </c>
      <c r="R81" s="44">
        <v>500.64</v>
      </c>
      <c r="S81" s="44">
        <v>3928.9726559999999</v>
      </c>
      <c r="T81" s="44">
        <v>500.64</v>
      </c>
      <c r="U81" s="44" t="s">
        <v>285</v>
      </c>
      <c r="V81" s="44">
        <v>16.21</v>
      </c>
      <c r="W81">
        <v>389.04</v>
      </c>
    </row>
    <row r="82" spans="1:23" hidden="1" x14ac:dyDescent="0.3">
      <c r="A82" s="44" t="s">
        <v>566</v>
      </c>
      <c r="B82" s="44"/>
      <c r="C82" s="44">
        <v>2023</v>
      </c>
      <c r="D82" s="44" t="s">
        <v>185</v>
      </c>
      <c r="E82" s="44">
        <v>32100</v>
      </c>
      <c r="F82" s="44" t="s">
        <v>298</v>
      </c>
      <c r="G82" s="44">
        <v>92006067</v>
      </c>
      <c r="H82" s="44" t="s">
        <v>529</v>
      </c>
      <c r="I82" s="44" t="s">
        <v>530</v>
      </c>
      <c r="J82" s="44">
        <v>1598</v>
      </c>
      <c r="K82" s="44"/>
      <c r="L82" s="44" t="s">
        <v>385</v>
      </c>
      <c r="M82" s="44" t="s">
        <v>324</v>
      </c>
      <c r="N82" s="44">
        <v>10</v>
      </c>
      <c r="O82" s="44">
        <v>10</v>
      </c>
      <c r="P82" s="44" t="s">
        <v>285</v>
      </c>
      <c r="Q82" s="44">
        <v>56.72</v>
      </c>
      <c r="R82" s="44">
        <v>567.20000000000005</v>
      </c>
      <c r="S82" s="44">
        <v>4451.32888</v>
      </c>
      <c r="T82" s="44">
        <v>567.20000000000005</v>
      </c>
      <c r="U82" s="44" t="s">
        <v>285</v>
      </c>
      <c r="V82" s="44">
        <v>48.24</v>
      </c>
      <c r="W82">
        <v>482.4</v>
      </c>
    </row>
    <row r="83" spans="1:23" hidden="1" x14ac:dyDescent="0.3">
      <c r="A83" s="44" t="s">
        <v>566</v>
      </c>
      <c r="B83" s="44"/>
      <c r="C83" s="44">
        <v>2023</v>
      </c>
      <c r="D83" s="44" t="s">
        <v>185</v>
      </c>
      <c r="E83" s="44">
        <v>32100</v>
      </c>
      <c r="F83" s="44" t="s">
        <v>298</v>
      </c>
      <c r="G83" s="44">
        <v>92006067</v>
      </c>
      <c r="H83" s="44" t="s">
        <v>529</v>
      </c>
      <c r="I83" s="44" t="s">
        <v>530</v>
      </c>
      <c r="J83" s="44">
        <v>1598</v>
      </c>
      <c r="K83" s="44"/>
      <c r="L83" s="44" t="s">
        <v>412</v>
      </c>
      <c r="M83" s="44" t="s">
        <v>324</v>
      </c>
      <c r="N83" s="44">
        <v>10</v>
      </c>
      <c r="O83" s="44">
        <v>10</v>
      </c>
      <c r="P83" s="44" t="s">
        <v>285</v>
      </c>
      <c r="Q83" s="44">
        <v>80.53</v>
      </c>
      <c r="R83" s="44">
        <v>805.3</v>
      </c>
      <c r="S83" s="44">
        <v>6319.9138700000003</v>
      </c>
      <c r="T83" s="44">
        <v>805.3</v>
      </c>
      <c r="U83" s="44" t="s">
        <v>285</v>
      </c>
      <c r="V83" s="44">
        <v>64.34</v>
      </c>
      <c r="W83">
        <v>643.4</v>
      </c>
    </row>
    <row r="84" spans="1:23" hidden="1" x14ac:dyDescent="0.3">
      <c r="A84" s="44" t="s">
        <v>566</v>
      </c>
      <c r="B84" s="44"/>
      <c r="C84" s="44">
        <v>2023</v>
      </c>
      <c r="D84" s="44" t="s">
        <v>185</v>
      </c>
      <c r="E84" s="44">
        <v>32100</v>
      </c>
      <c r="F84" s="44" t="s">
        <v>298</v>
      </c>
      <c r="G84" s="44">
        <v>92006067</v>
      </c>
      <c r="H84" s="44" t="s">
        <v>529</v>
      </c>
      <c r="I84" s="44" t="s">
        <v>530</v>
      </c>
      <c r="J84" s="44">
        <v>1598</v>
      </c>
      <c r="K84" s="44"/>
      <c r="L84" s="44" t="s">
        <v>402</v>
      </c>
      <c r="M84" s="44" t="s">
        <v>324</v>
      </c>
      <c r="N84" s="44">
        <v>15</v>
      </c>
      <c r="O84" s="44">
        <v>15</v>
      </c>
      <c r="P84" s="44" t="s">
        <v>285</v>
      </c>
      <c r="Q84" s="44">
        <v>88.88</v>
      </c>
      <c r="R84" s="44">
        <v>1333.2</v>
      </c>
      <c r="S84" s="44">
        <v>10462.82028</v>
      </c>
      <c r="T84" s="44">
        <v>1333.2</v>
      </c>
      <c r="U84" s="44" t="s">
        <v>285</v>
      </c>
      <c r="V84" s="44">
        <v>74.53</v>
      </c>
      <c r="W84">
        <v>1117.95</v>
      </c>
    </row>
    <row r="85" spans="1:23" hidden="1" x14ac:dyDescent="0.3">
      <c r="A85" s="44" t="s">
        <v>566</v>
      </c>
      <c r="B85" s="44"/>
      <c r="C85" s="44">
        <v>2023</v>
      </c>
      <c r="D85" s="44" t="s">
        <v>185</v>
      </c>
      <c r="E85" s="44">
        <v>32100</v>
      </c>
      <c r="F85" s="44" t="s">
        <v>298</v>
      </c>
      <c r="G85" s="44">
        <v>92006067</v>
      </c>
      <c r="H85" s="44" t="s">
        <v>529</v>
      </c>
      <c r="I85" s="44" t="s">
        <v>530</v>
      </c>
      <c r="J85" s="44">
        <v>1598</v>
      </c>
      <c r="K85" s="44"/>
      <c r="L85" s="44" t="s">
        <v>473</v>
      </c>
      <c r="M85" s="44" t="s">
        <v>324</v>
      </c>
      <c r="N85" s="44">
        <v>14</v>
      </c>
      <c r="O85" s="44">
        <v>14</v>
      </c>
      <c r="P85" s="44" t="s">
        <v>285</v>
      </c>
      <c r="Q85" s="44">
        <v>108.32</v>
      </c>
      <c r="R85" s="44">
        <v>1516.48</v>
      </c>
      <c r="S85" s="44">
        <v>11901.183392000001</v>
      </c>
      <c r="T85" s="44">
        <v>1516.48</v>
      </c>
      <c r="U85" s="44" t="s">
        <v>285</v>
      </c>
      <c r="V85" s="44">
        <v>92.37</v>
      </c>
      <c r="W85">
        <v>1293.18</v>
      </c>
    </row>
    <row r="86" spans="1:23" hidden="1" x14ac:dyDescent="0.3">
      <c r="A86" s="44" t="s">
        <v>566</v>
      </c>
      <c r="B86" s="44"/>
      <c r="C86" s="44">
        <v>2023</v>
      </c>
      <c r="D86" s="44" t="s">
        <v>185</v>
      </c>
      <c r="E86" s="44">
        <v>32100</v>
      </c>
      <c r="F86" s="44" t="s">
        <v>298</v>
      </c>
      <c r="G86" s="44">
        <v>92006067</v>
      </c>
      <c r="H86" s="44" t="s">
        <v>529</v>
      </c>
      <c r="I86" s="44" t="s">
        <v>530</v>
      </c>
      <c r="J86" s="44">
        <v>1598</v>
      </c>
      <c r="K86" s="44"/>
      <c r="L86" s="44" t="s">
        <v>343</v>
      </c>
      <c r="M86" s="44" t="s">
        <v>324</v>
      </c>
      <c r="N86" s="44">
        <v>39</v>
      </c>
      <c r="O86" s="44">
        <v>39</v>
      </c>
      <c r="P86" s="44" t="s">
        <v>285</v>
      </c>
      <c r="Q86" s="44">
        <v>133.05000000000001</v>
      </c>
      <c r="R86" s="44">
        <v>5188.95</v>
      </c>
      <c r="S86" s="44">
        <v>40722.360704999999</v>
      </c>
      <c r="T86" s="44">
        <v>5188.95</v>
      </c>
      <c r="U86" s="44" t="s">
        <v>285</v>
      </c>
      <c r="V86" s="44">
        <v>116.31</v>
      </c>
      <c r="W86">
        <v>4536.09</v>
      </c>
    </row>
    <row r="87" spans="1:23" hidden="1" x14ac:dyDescent="0.3">
      <c r="A87" s="44" t="s">
        <v>566</v>
      </c>
      <c r="B87" s="44"/>
      <c r="C87" s="44">
        <v>2023</v>
      </c>
      <c r="D87" s="44" t="s">
        <v>185</v>
      </c>
      <c r="E87" s="44">
        <v>32100</v>
      </c>
      <c r="F87" s="44" t="s">
        <v>298</v>
      </c>
      <c r="G87" s="44">
        <v>92006479</v>
      </c>
      <c r="H87" s="44" t="s">
        <v>529</v>
      </c>
      <c r="I87" s="44" t="s">
        <v>530</v>
      </c>
      <c r="J87" s="44">
        <v>1598</v>
      </c>
      <c r="K87" s="44"/>
      <c r="L87" s="44" t="s">
        <v>568</v>
      </c>
      <c r="M87" s="44" t="s">
        <v>301</v>
      </c>
      <c r="N87" s="44">
        <v>5</v>
      </c>
      <c r="O87" s="44">
        <v>5</v>
      </c>
      <c r="P87" s="44" t="s">
        <v>285</v>
      </c>
      <c r="Q87" s="44">
        <v>88.91</v>
      </c>
      <c r="R87" s="44">
        <v>444.55</v>
      </c>
      <c r="S87" s="44">
        <v>3488.7839450000001</v>
      </c>
      <c r="T87" s="44">
        <v>444.55</v>
      </c>
      <c r="U87" s="44" t="s">
        <v>285</v>
      </c>
      <c r="V87" s="44">
        <v>44.74</v>
      </c>
      <c r="W87">
        <v>223.7</v>
      </c>
    </row>
    <row r="88" spans="1:23" hidden="1" x14ac:dyDescent="0.3">
      <c r="A88" s="44" t="s">
        <v>566</v>
      </c>
      <c r="B88" s="44"/>
      <c r="C88" s="44">
        <v>2023</v>
      </c>
      <c r="D88" s="44" t="s">
        <v>185</v>
      </c>
      <c r="E88" s="44">
        <v>32100</v>
      </c>
      <c r="F88" s="44" t="s">
        <v>298</v>
      </c>
      <c r="G88" s="44">
        <v>92006480</v>
      </c>
      <c r="H88" s="44" t="s">
        <v>529</v>
      </c>
      <c r="I88" s="44" t="s">
        <v>530</v>
      </c>
      <c r="J88" s="44">
        <v>1598</v>
      </c>
      <c r="K88" s="44"/>
      <c r="L88" s="44" t="s">
        <v>400</v>
      </c>
      <c r="M88" s="44" t="s">
        <v>301</v>
      </c>
      <c r="N88" s="44">
        <v>50</v>
      </c>
      <c r="O88" s="44">
        <v>50</v>
      </c>
      <c r="P88" s="44" t="s">
        <v>285</v>
      </c>
      <c r="Q88" s="44">
        <v>18.79</v>
      </c>
      <c r="R88" s="44">
        <v>939.5</v>
      </c>
      <c r="S88" s="44">
        <v>7373.1020500000004</v>
      </c>
      <c r="T88" s="44">
        <v>939.5</v>
      </c>
      <c r="U88" s="44" t="s">
        <v>285</v>
      </c>
      <c r="V88" s="44">
        <v>13.82</v>
      </c>
      <c r="W88">
        <v>691</v>
      </c>
    </row>
    <row r="89" spans="1:23" hidden="1" x14ac:dyDescent="0.3">
      <c r="A89" s="44" t="s">
        <v>566</v>
      </c>
      <c r="B89" s="44"/>
      <c r="C89" s="44">
        <v>2023</v>
      </c>
      <c r="D89" s="44" t="s">
        <v>185</v>
      </c>
      <c r="E89" s="44">
        <v>32100</v>
      </c>
      <c r="F89" s="44" t="s">
        <v>298</v>
      </c>
      <c r="G89" s="44">
        <v>92006480</v>
      </c>
      <c r="H89" s="44" t="s">
        <v>529</v>
      </c>
      <c r="I89" s="44" t="s">
        <v>530</v>
      </c>
      <c r="J89" s="44">
        <v>1598</v>
      </c>
      <c r="K89" s="44"/>
      <c r="L89" s="44" t="s">
        <v>417</v>
      </c>
      <c r="M89" s="44" t="s">
        <v>324</v>
      </c>
      <c r="N89" s="44">
        <v>70</v>
      </c>
      <c r="O89" s="44">
        <v>70</v>
      </c>
      <c r="P89" s="44" t="s">
        <v>285</v>
      </c>
      <c r="Q89" s="44">
        <v>66.28</v>
      </c>
      <c r="R89" s="44">
        <v>4639.6000000000004</v>
      </c>
      <c r="S89" s="44">
        <v>36411.116840000002</v>
      </c>
      <c r="T89" s="44">
        <v>4639.6000000000004</v>
      </c>
      <c r="U89" s="44" t="s">
        <v>285</v>
      </c>
      <c r="V89" s="44">
        <v>57.58</v>
      </c>
      <c r="W89">
        <v>4030.6</v>
      </c>
    </row>
    <row r="90" spans="1:23" hidden="1" x14ac:dyDescent="0.3">
      <c r="A90" s="44" t="s">
        <v>566</v>
      </c>
      <c r="B90" s="44"/>
      <c r="C90" s="44">
        <v>2023</v>
      </c>
      <c r="D90" s="44" t="s">
        <v>185</v>
      </c>
      <c r="E90" s="44">
        <v>32100</v>
      </c>
      <c r="F90" s="44" t="s">
        <v>298</v>
      </c>
      <c r="G90" s="44">
        <v>92006480</v>
      </c>
      <c r="H90" s="44" t="s">
        <v>529</v>
      </c>
      <c r="I90" s="44" t="s">
        <v>530</v>
      </c>
      <c r="J90" s="44">
        <v>1598</v>
      </c>
      <c r="K90" s="44"/>
      <c r="L90" s="44" t="s">
        <v>418</v>
      </c>
      <c r="M90" s="44" t="s">
        <v>324</v>
      </c>
      <c r="N90" s="44">
        <v>50</v>
      </c>
      <c r="O90" s="44">
        <v>50</v>
      </c>
      <c r="P90" s="44" t="s">
        <v>285</v>
      </c>
      <c r="Q90" s="44">
        <v>85.54</v>
      </c>
      <c r="R90" s="44">
        <v>4277</v>
      </c>
      <c r="S90" s="44">
        <v>33565.4683</v>
      </c>
      <c r="T90" s="44">
        <v>4277</v>
      </c>
      <c r="U90" s="44" t="s">
        <v>285</v>
      </c>
      <c r="V90" s="44">
        <v>79.760000000000005</v>
      </c>
      <c r="W90">
        <v>3988</v>
      </c>
    </row>
    <row r="91" spans="1:23" hidden="1" x14ac:dyDescent="0.3">
      <c r="A91" s="44" t="s">
        <v>566</v>
      </c>
      <c r="B91" s="44"/>
      <c r="C91" s="44">
        <v>2023</v>
      </c>
      <c r="D91" s="44" t="s">
        <v>185</v>
      </c>
      <c r="E91" s="44">
        <v>32100</v>
      </c>
      <c r="F91" s="44" t="s">
        <v>298</v>
      </c>
      <c r="G91" s="44">
        <v>92006480</v>
      </c>
      <c r="H91" s="44" t="s">
        <v>529</v>
      </c>
      <c r="I91" s="44" t="s">
        <v>530</v>
      </c>
      <c r="J91" s="44">
        <v>1598</v>
      </c>
      <c r="K91" s="44"/>
      <c r="L91" s="44" t="s">
        <v>364</v>
      </c>
      <c r="M91" s="44" t="s">
        <v>324</v>
      </c>
      <c r="N91" s="44">
        <v>50</v>
      </c>
      <c r="O91" s="44">
        <v>50</v>
      </c>
      <c r="P91" s="44" t="s">
        <v>285</v>
      </c>
      <c r="Q91" s="44">
        <v>109.72</v>
      </c>
      <c r="R91" s="44">
        <v>5486</v>
      </c>
      <c r="S91" s="44">
        <v>43053.579400000002</v>
      </c>
      <c r="T91" s="44">
        <v>5486</v>
      </c>
      <c r="U91" s="44" t="s">
        <v>285</v>
      </c>
      <c r="V91" s="44">
        <v>98.14</v>
      </c>
      <c r="W91">
        <v>4907</v>
      </c>
    </row>
    <row r="92" spans="1:23" hidden="1" x14ac:dyDescent="0.3">
      <c r="A92" s="44" t="s">
        <v>566</v>
      </c>
      <c r="B92" s="44"/>
      <c r="C92" s="44">
        <v>2023</v>
      </c>
      <c r="D92" s="44" t="s">
        <v>185</v>
      </c>
      <c r="E92" s="44">
        <v>32100</v>
      </c>
      <c r="F92" s="44" t="s">
        <v>298</v>
      </c>
      <c r="G92" s="44">
        <v>92006487</v>
      </c>
      <c r="H92" s="44" t="s">
        <v>529</v>
      </c>
      <c r="I92" s="44" t="s">
        <v>530</v>
      </c>
      <c r="J92" s="44">
        <v>1598</v>
      </c>
      <c r="K92" s="44"/>
      <c r="L92" s="44" t="s">
        <v>394</v>
      </c>
      <c r="M92" s="44" t="s">
        <v>324</v>
      </c>
      <c r="N92" s="44">
        <v>70</v>
      </c>
      <c r="O92" s="44">
        <v>70</v>
      </c>
      <c r="P92" s="44" t="s">
        <v>285</v>
      </c>
      <c r="Q92" s="44">
        <v>74.55</v>
      </c>
      <c r="R92" s="44">
        <v>5218.5</v>
      </c>
      <c r="S92" s="44">
        <v>40954.266150000003</v>
      </c>
      <c r="T92" s="44">
        <v>5218.5</v>
      </c>
      <c r="U92" s="44" t="s">
        <v>285</v>
      </c>
      <c r="V92" s="44">
        <v>62.66</v>
      </c>
      <c r="W92">
        <v>4386.2</v>
      </c>
    </row>
    <row r="93" spans="1:23" hidden="1" x14ac:dyDescent="0.3">
      <c r="A93" s="44" t="s">
        <v>566</v>
      </c>
      <c r="B93" s="44"/>
      <c r="C93" s="44">
        <v>2023</v>
      </c>
      <c r="D93" s="44" t="s">
        <v>185</v>
      </c>
      <c r="E93" s="44">
        <v>32100</v>
      </c>
      <c r="F93" s="44" t="s">
        <v>298</v>
      </c>
      <c r="G93" s="44">
        <v>92006488</v>
      </c>
      <c r="H93" s="44" t="s">
        <v>529</v>
      </c>
      <c r="I93" s="44" t="s">
        <v>530</v>
      </c>
      <c r="J93" s="44">
        <v>1598</v>
      </c>
      <c r="K93" s="44"/>
      <c r="L93" s="44" t="s">
        <v>67</v>
      </c>
      <c r="M93" s="44" t="s">
        <v>32</v>
      </c>
      <c r="N93" s="44">
        <v>60</v>
      </c>
      <c r="O93" s="44">
        <v>60</v>
      </c>
      <c r="P93" s="44" t="s">
        <v>285</v>
      </c>
      <c r="Q93" s="44">
        <v>182.95</v>
      </c>
      <c r="R93" s="44">
        <v>10977</v>
      </c>
      <c r="S93" s="44">
        <v>86146.398300000001</v>
      </c>
      <c r="T93" s="44">
        <v>10977</v>
      </c>
      <c r="U93" s="44" t="s">
        <v>285</v>
      </c>
      <c r="V93" s="44">
        <v>144.05000000000001</v>
      </c>
      <c r="W93">
        <v>8643</v>
      </c>
    </row>
    <row r="94" spans="1:23" hidden="1" x14ac:dyDescent="0.3">
      <c r="A94" s="44" t="s">
        <v>566</v>
      </c>
      <c r="B94" s="44"/>
      <c r="C94" s="44">
        <v>2023</v>
      </c>
      <c r="D94" s="44" t="s">
        <v>185</v>
      </c>
      <c r="E94" s="44">
        <v>32100</v>
      </c>
      <c r="F94" s="44" t="s">
        <v>298</v>
      </c>
      <c r="G94" s="44">
        <v>92006488</v>
      </c>
      <c r="H94" s="44" t="s">
        <v>529</v>
      </c>
      <c r="I94" s="44" t="s">
        <v>530</v>
      </c>
      <c r="J94" s="44">
        <v>1598</v>
      </c>
      <c r="K94" s="44"/>
      <c r="L94" s="44" t="s">
        <v>68</v>
      </c>
      <c r="M94" s="44" t="s">
        <v>32</v>
      </c>
      <c r="N94" s="44">
        <v>20</v>
      </c>
      <c r="O94" s="44">
        <v>20</v>
      </c>
      <c r="P94" s="44" t="s">
        <v>285</v>
      </c>
      <c r="Q94" s="44">
        <v>201.8</v>
      </c>
      <c r="R94" s="44">
        <v>4036</v>
      </c>
      <c r="S94" s="44">
        <v>31674.124400000001</v>
      </c>
      <c r="T94" s="44">
        <v>4036</v>
      </c>
      <c r="U94" s="44" t="s">
        <v>285</v>
      </c>
      <c r="V94" s="44">
        <v>167.22</v>
      </c>
      <c r="W94">
        <v>3344.4</v>
      </c>
    </row>
    <row r="95" spans="1:23" hidden="1" x14ac:dyDescent="0.3">
      <c r="A95" s="44" t="s">
        <v>566</v>
      </c>
      <c r="B95" s="44"/>
      <c r="C95" s="44">
        <v>2023</v>
      </c>
      <c r="D95" s="44" t="s">
        <v>185</v>
      </c>
      <c r="E95" s="44">
        <v>32100</v>
      </c>
      <c r="F95" s="44" t="s">
        <v>298</v>
      </c>
      <c r="G95" s="44">
        <v>92006488</v>
      </c>
      <c r="H95" s="44" t="s">
        <v>529</v>
      </c>
      <c r="I95" s="44" t="s">
        <v>530</v>
      </c>
      <c r="J95" s="44">
        <v>1598</v>
      </c>
      <c r="K95" s="44"/>
      <c r="L95" s="44" t="s">
        <v>71</v>
      </c>
      <c r="M95" s="44" t="s">
        <v>32</v>
      </c>
      <c r="N95" s="44">
        <v>10</v>
      </c>
      <c r="O95" s="44">
        <v>10</v>
      </c>
      <c r="P95" s="44" t="s">
        <v>285</v>
      </c>
      <c r="Q95" s="44">
        <v>242.4</v>
      </c>
      <c r="R95" s="44">
        <v>2424</v>
      </c>
      <c r="S95" s="44">
        <v>19023.309600000001</v>
      </c>
      <c r="T95" s="44">
        <v>2424</v>
      </c>
      <c r="U95" s="44" t="s">
        <v>285</v>
      </c>
      <c r="V95" s="44">
        <v>193.34</v>
      </c>
      <c r="W95">
        <v>1933.4</v>
      </c>
    </row>
    <row r="96" spans="1:23" hidden="1" x14ac:dyDescent="0.3">
      <c r="A96" s="44" t="s">
        <v>566</v>
      </c>
      <c r="B96" s="44"/>
      <c r="C96" s="44">
        <v>2023</v>
      </c>
      <c r="D96" s="44" t="s">
        <v>185</v>
      </c>
      <c r="E96" s="44">
        <v>32100</v>
      </c>
      <c r="F96" s="44" t="s">
        <v>298</v>
      </c>
      <c r="G96" s="44">
        <v>92006489</v>
      </c>
      <c r="H96" s="44" t="s">
        <v>529</v>
      </c>
      <c r="I96" s="44" t="s">
        <v>530</v>
      </c>
      <c r="J96" s="44">
        <v>1598</v>
      </c>
      <c r="K96" s="44"/>
      <c r="L96" s="44" t="s">
        <v>49</v>
      </c>
      <c r="M96" s="44" t="s">
        <v>387</v>
      </c>
      <c r="N96" s="44">
        <v>35</v>
      </c>
      <c r="O96" s="44">
        <f>N96</f>
        <v>35</v>
      </c>
      <c r="P96" s="44" t="s">
        <v>285</v>
      </c>
      <c r="Q96" s="44">
        <v>54.75</v>
      </c>
      <c r="R96" s="44">
        <v>1916.25</v>
      </c>
      <c r="S96" s="44">
        <v>15038.538375</v>
      </c>
      <c r="T96" s="44">
        <v>1916.25</v>
      </c>
      <c r="U96" s="44" t="s">
        <v>285</v>
      </c>
      <c r="V96" s="44">
        <v>48.38</v>
      </c>
      <c r="W96">
        <v>1693.3</v>
      </c>
    </row>
    <row r="97" spans="1:23" hidden="1" x14ac:dyDescent="0.3">
      <c r="A97" s="44" t="s">
        <v>566</v>
      </c>
      <c r="B97" s="44"/>
      <c r="C97" s="44">
        <v>2023</v>
      </c>
      <c r="D97" s="44" t="s">
        <v>185</v>
      </c>
      <c r="E97" s="44">
        <v>32100</v>
      </c>
      <c r="F97" s="44" t="s">
        <v>298</v>
      </c>
      <c r="G97" s="44">
        <v>92006491</v>
      </c>
      <c r="H97" s="44" t="s">
        <v>529</v>
      </c>
      <c r="I97" s="44" t="s">
        <v>530</v>
      </c>
      <c r="J97" s="44">
        <v>1598</v>
      </c>
      <c r="K97" s="44"/>
      <c r="L97" s="44" t="s">
        <v>436</v>
      </c>
      <c r="M97" s="44" t="s">
        <v>341</v>
      </c>
      <c r="N97" s="44">
        <v>10</v>
      </c>
      <c r="O97" s="44">
        <v>10</v>
      </c>
      <c r="P97" s="44" t="s">
        <v>285</v>
      </c>
      <c r="Q97" s="44">
        <v>55.6</v>
      </c>
      <c r="R97" s="44">
        <v>556</v>
      </c>
      <c r="S97" s="44">
        <v>4363.4323999999997</v>
      </c>
      <c r="T97" s="44">
        <v>556</v>
      </c>
      <c r="U97" s="44" t="s">
        <v>285</v>
      </c>
      <c r="V97" s="44">
        <v>37.340000000000003</v>
      </c>
      <c r="W97">
        <v>373.4</v>
      </c>
    </row>
    <row r="98" spans="1:23" hidden="1" x14ac:dyDescent="0.3">
      <c r="A98" s="44" t="s">
        <v>566</v>
      </c>
      <c r="B98" s="44"/>
      <c r="C98" s="44">
        <v>2023</v>
      </c>
      <c r="D98" s="44" t="s">
        <v>185</v>
      </c>
      <c r="E98" s="44">
        <v>32100</v>
      </c>
      <c r="F98" s="44" t="s">
        <v>298</v>
      </c>
      <c r="G98" s="44">
        <v>92006491</v>
      </c>
      <c r="H98" s="44" t="s">
        <v>529</v>
      </c>
      <c r="I98" s="44" t="s">
        <v>530</v>
      </c>
      <c r="J98" s="44">
        <v>1598</v>
      </c>
      <c r="K98" s="44"/>
      <c r="L98" s="44" t="s">
        <v>449</v>
      </c>
      <c r="M98" s="44" t="s">
        <v>341</v>
      </c>
      <c r="N98" s="44">
        <v>30</v>
      </c>
      <c r="O98" s="44">
        <v>30</v>
      </c>
      <c r="P98" s="44" t="s">
        <v>285</v>
      </c>
      <c r="Q98" s="44">
        <v>73.05</v>
      </c>
      <c r="R98" s="44">
        <v>2191.5</v>
      </c>
      <c r="S98" s="44">
        <v>17198.672849999999</v>
      </c>
      <c r="T98" s="44">
        <v>2191.5</v>
      </c>
      <c r="U98" s="44" t="s">
        <v>285</v>
      </c>
      <c r="V98" s="44">
        <v>49.18</v>
      </c>
      <c r="W98">
        <v>1475.4</v>
      </c>
    </row>
    <row r="99" spans="1:23" hidden="1" x14ac:dyDescent="0.3">
      <c r="A99" s="44" t="s">
        <v>566</v>
      </c>
      <c r="B99" s="44"/>
      <c r="C99" s="44">
        <v>2023</v>
      </c>
      <c r="D99" s="44" t="s">
        <v>185</v>
      </c>
      <c r="E99" s="44">
        <v>32100</v>
      </c>
      <c r="F99" s="44" t="s">
        <v>298</v>
      </c>
      <c r="G99" s="44">
        <v>92006491</v>
      </c>
      <c r="H99" s="44" t="s">
        <v>529</v>
      </c>
      <c r="I99" s="44" t="s">
        <v>530</v>
      </c>
      <c r="J99" s="44">
        <v>1598</v>
      </c>
      <c r="K99" s="44"/>
      <c r="L99" s="44" t="s">
        <v>348</v>
      </c>
      <c r="M99" s="44" t="s">
        <v>341</v>
      </c>
      <c r="N99" s="44">
        <v>15</v>
      </c>
      <c r="O99" s="44">
        <v>15</v>
      </c>
      <c r="P99" s="44" t="s">
        <v>285</v>
      </c>
      <c r="Q99" s="44">
        <v>126.65</v>
      </c>
      <c r="R99" s="44">
        <v>1899.75</v>
      </c>
      <c r="S99" s="44">
        <v>14909.048025</v>
      </c>
      <c r="T99" s="44">
        <v>1899.75</v>
      </c>
      <c r="U99" s="44" t="s">
        <v>285</v>
      </c>
      <c r="V99" s="44">
        <v>71.84</v>
      </c>
      <c r="W99">
        <v>1077.5999999999999</v>
      </c>
    </row>
    <row r="100" spans="1:23" hidden="1" x14ac:dyDescent="0.3">
      <c r="A100" s="44" t="s">
        <v>566</v>
      </c>
      <c r="B100" s="44"/>
      <c r="C100" s="44">
        <v>2023</v>
      </c>
      <c r="D100" s="44" t="s">
        <v>185</v>
      </c>
      <c r="E100" s="44">
        <v>32100</v>
      </c>
      <c r="F100" s="44" t="s">
        <v>298</v>
      </c>
      <c r="G100" s="44">
        <v>92006491</v>
      </c>
      <c r="H100" s="44" t="s">
        <v>529</v>
      </c>
      <c r="I100" s="44" t="s">
        <v>530</v>
      </c>
      <c r="J100" s="44">
        <v>1598</v>
      </c>
      <c r="K100" s="44"/>
      <c r="L100" s="44" t="s">
        <v>378</v>
      </c>
      <c r="M100" s="44" t="s">
        <v>341</v>
      </c>
      <c r="N100" s="44">
        <v>10</v>
      </c>
      <c r="O100" s="44">
        <v>10</v>
      </c>
      <c r="P100" s="44" t="s">
        <v>285</v>
      </c>
      <c r="Q100" s="44">
        <v>191.65</v>
      </c>
      <c r="R100" s="44">
        <v>1916.5</v>
      </c>
      <c r="S100" s="44">
        <v>15040.50035</v>
      </c>
      <c r="T100" s="44">
        <v>1916.5</v>
      </c>
      <c r="U100" s="44" t="s">
        <v>285</v>
      </c>
      <c r="V100" s="44">
        <v>109.53</v>
      </c>
      <c r="W100">
        <v>1095.3</v>
      </c>
    </row>
    <row r="101" spans="1:23" hidden="1" x14ac:dyDescent="0.3">
      <c r="A101" s="44" t="s">
        <v>566</v>
      </c>
      <c r="B101" s="44"/>
      <c r="C101" s="44">
        <v>2023</v>
      </c>
      <c r="D101" s="44" t="s">
        <v>185</v>
      </c>
      <c r="E101" s="44">
        <v>32100</v>
      </c>
      <c r="F101" s="44" t="s">
        <v>298</v>
      </c>
      <c r="G101" s="44">
        <v>92006491</v>
      </c>
      <c r="H101" s="44" t="s">
        <v>529</v>
      </c>
      <c r="I101" s="44" t="s">
        <v>530</v>
      </c>
      <c r="J101" s="44">
        <v>1598</v>
      </c>
      <c r="K101" s="44"/>
      <c r="L101" s="44" t="s">
        <v>339</v>
      </c>
      <c r="M101" s="44" t="s">
        <v>341</v>
      </c>
      <c r="N101" s="44">
        <v>5</v>
      </c>
      <c r="O101" s="44">
        <v>5</v>
      </c>
      <c r="P101" s="44" t="s">
        <v>285</v>
      </c>
      <c r="Q101" s="44">
        <v>258.51</v>
      </c>
      <c r="R101" s="44">
        <v>1292.55</v>
      </c>
      <c r="S101" s="44">
        <v>10143.803145</v>
      </c>
      <c r="T101" s="44">
        <v>1292.55</v>
      </c>
      <c r="U101" s="44" t="s">
        <v>285</v>
      </c>
      <c r="V101" s="44">
        <v>166.66</v>
      </c>
      <c r="W101">
        <v>833.3</v>
      </c>
    </row>
    <row r="102" spans="1:23" hidden="1" x14ac:dyDescent="0.3">
      <c r="A102" s="44" t="s">
        <v>566</v>
      </c>
      <c r="B102" s="44"/>
      <c r="C102" s="44">
        <v>2023</v>
      </c>
      <c r="D102" s="44" t="s">
        <v>185</v>
      </c>
      <c r="E102" s="44">
        <v>32100</v>
      </c>
      <c r="F102" s="44" t="s">
        <v>298</v>
      </c>
      <c r="G102" s="44">
        <v>92006491</v>
      </c>
      <c r="H102" s="44" t="s">
        <v>529</v>
      </c>
      <c r="I102" s="44" t="s">
        <v>530</v>
      </c>
      <c r="J102" s="44">
        <v>1598</v>
      </c>
      <c r="K102" s="44"/>
      <c r="L102" s="44" t="s">
        <v>349</v>
      </c>
      <c r="M102" s="44" t="s">
        <v>341</v>
      </c>
      <c r="N102" s="44">
        <v>5</v>
      </c>
      <c r="O102" s="44">
        <v>5</v>
      </c>
      <c r="P102" s="44" t="s">
        <v>285</v>
      </c>
      <c r="Q102" s="44">
        <v>233.19</v>
      </c>
      <c r="R102" s="44">
        <v>1165.95</v>
      </c>
      <c r="S102" s="44">
        <v>9150.2590049999999</v>
      </c>
      <c r="T102" s="44">
        <v>1165.95</v>
      </c>
      <c r="U102" s="44" t="s">
        <v>285</v>
      </c>
      <c r="V102" s="44">
        <v>143.69999999999999</v>
      </c>
      <c r="W102">
        <v>718.5</v>
      </c>
    </row>
    <row r="103" spans="1:23" hidden="1" x14ac:dyDescent="0.3">
      <c r="A103" s="44" t="s">
        <v>566</v>
      </c>
      <c r="B103" s="44"/>
      <c r="C103" s="44">
        <v>2023</v>
      </c>
      <c r="D103" s="44" t="s">
        <v>185</v>
      </c>
      <c r="E103" s="44">
        <v>32100</v>
      </c>
      <c r="F103" s="44" t="s">
        <v>298</v>
      </c>
      <c r="G103" s="44">
        <v>92006492</v>
      </c>
      <c r="H103" s="44" t="s">
        <v>529</v>
      </c>
      <c r="I103" s="44" t="s">
        <v>530</v>
      </c>
      <c r="J103" s="44">
        <v>1598</v>
      </c>
      <c r="K103" s="44"/>
      <c r="L103" s="44" t="s">
        <v>338</v>
      </c>
      <c r="M103" s="44" t="s">
        <v>301</v>
      </c>
      <c r="N103" s="44">
        <v>10</v>
      </c>
      <c r="O103" s="44"/>
      <c r="P103" s="44" t="s">
        <v>285</v>
      </c>
      <c r="Q103" s="44">
        <v>15.08</v>
      </c>
      <c r="R103" s="44">
        <v>150.80000000000001</v>
      </c>
      <c r="S103" s="44">
        <v>1183.4633200000001</v>
      </c>
      <c r="T103" s="44">
        <v>150.80000000000001</v>
      </c>
      <c r="U103" s="44" t="s">
        <v>285</v>
      </c>
      <c r="V103" s="44">
        <v>13.08</v>
      </c>
      <c r="W103">
        <v>130.80000000000001</v>
      </c>
    </row>
    <row r="104" spans="1:23" hidden="1" x14ac:dyDescent="0.3">
      <c r="A104" s="44" t="s">
        <v>566</v>
      </c>
      <c r="B104" s="44"/>
      <c r="C104" s="44">
        <v>2023</v>
      </c>
      <c r="D104" s="44" t="s">
        <v>185</v>
      </c>
      <c r="E104" s="44">
        <v>32100</v>
      </c>
      <c r="F104" s="44" t="s">
        <v>298</v>
      </c>
      <c r="G104" s="44">
        <v>92006492</v>
      </c>
      <c r="H104" s="44" t="s">
        <v>529</v>
      </c>
      <c r="I104" s="44" t="s">
        <v>530</v>
      </c>
      <c r="J104" s="44">
        <v>1598</v>
      </c>
      <c r="K104" s="44"/>
      <c r="L104" s="44" t="s">
        <v>395</v>
      </c>
      <c r="M104" s="44" t="s">
        <v>301</v>
      </c>
      <c r="N104" s="44">
        <v>10</v>
      </c>
      <c r="O104" s="44">
        <v>10</v>
      </c>
      <c r="P104" s="44" t="s">
        <v>285</v>
      </c>
      <c r="Q104" s="44">
        <v>22.74</v>
      </c>
      <c r="R104" s="44">
        <v>227.4</v>
      </c>
      <c r="S104" s="44">
        <v>1784.6124600000001</v>
      </c>
      <c r="T104" s="44">
        <v>227.4</v>
      </c>
      <c r="U104" s="44" t="s">
        <v>285</v>
      </c>
      <c r="V104" s="44">
        <v>19.739999999999998</v>
      </c>
      <c r="W104">
        <v>197.4</v>
      </c>
    </row>
    <row r="105" spans="1:23" hidden="1" x14ac:dyDescent="0.3">
      <c r="A105" s="44" t="s">
        <v>566</v>
      </c>
      <c r="B105" s="44"/>
      <c r="C105" s="44">
        <v>2023</v>
      </c>
      <c r="D105" s="44" t="s">
        <v>185</v>
      </c>
      <c r="E105" s="44">
        <v>32100</v>
      </c>
      <c r="F105" s="44" t="s">
        <v>298</v>
      </c>
      <c r="G105" s="44">
        <v>92006492</v>
      </c>
      <c r="H105" s="44" t="s">
        <v>529</v>
      </c>
      <c r="I105" s="44" t="s">
        <v>530</v>
      </c>
      <c r="J105" s="44">
        <v>1598</v>
      </c>
      <c r="K105" s="44"/>
      <c r="L105" s="44" t="s">
        <v>419</v>
      </c>
      <c r="M105" s="44" t="s">
        <v>301</v>
      </c>
      <c r="N105" s="44">
        <v>30</v>
      </c>
      <c r="O105" s="44"/>
      <c r="P105" s="44" t="s">
        <v>285</v>
      </c>
      <c r="Q105" s="44">
        <v>24.81</v>
      </c>
      <c r="R105" s="44">
        <v>744.3</v>
      </c>
      <c r="S105" s="44">
        <v>5841.1919699999999</v>
      </c>
      <c r="T105" s="44">
        <v>744.3</v>
      </c>
      <c r="U105" s="44" t="s">
        <v>285</v>
      </c>
      <c r="V105" s="44">
        <v>21.49</v>
      </c>
      <c r="W105">
        <v>644.70000000000005</v>
      </c>
    </row>
    <row r="106" spans="1:23" hidden="1" x14ac:dyDescent="0.3">
      <c r="A106" s="44" t="s">
        <v>566</v>
      </c>
      <c r="B106" s="44"/>
      <c r="C106" s="44">
        <v>2023</v>
      </c>
      <c r="D106" s="44" t="s">
        <v>185</v>
      </c>
      <c r="E106" s="44">
        <v>32100</v>
      </c>
      <c r="F106" s="44" t="s">
        <v>298</v>
      </c>
      <c r="G106" s="44">
        <v>92006492</v>
      </c>
      <c r="H106" s="44" t="s">
        <v>529</v>
      </c>
      <c r="I106" s="44" t="s">
        <v>530</v>
      </c>
      <c r="J106" s="44">
        <v>1598</v>
      </c>
      <c r="K106" s="44"/>
      <c r="L106" s="44" t="s">
        <v>299</v>
      </c>
      <c r="M106" s="44" t="s">
        <v>301</v>
      </c>
      <c r="N106" s="44">
        <v>30</v>
      </c>
      <c r="O106" s="44">
        <v>30</v>
      </c>
      <c r="P106" s="44" t="s">
        <v>285</v>
      </c>
      <c r="Q106" s="44">
        <v>35.14</v>
      </c>
      <c r="R106" s="44">
        <v>1054.2</v>
      </c>
      <c r="S106" s="44">
        <v>8273.2561800000003</v>
      </c>
      <c r="T106" s="44">
        <v>1054.2</v>
      </c>
      <c r="U106" s="44" t="s">
        <v>285</v>
      </c>
      <c r="V106" s="44">
        <v>30.57</v>
      </c>
      <c r="W106">
        <v>917.1</v>
      </c>
    </row>
    <row r="107" spans="1:23" hidden="1" x14ac:dyDescent="0.3">
      <c r="A107" s="44" t="s">
        <v>566</v>
      </c>
      <c r="B107" s="44"/>
      <c r="C107" s="44">
        <v>2023</v>
      </c>
      <c r="D107" s="44" t="s">
        <v>185</v>
      </c>
      <c r="E107" s="44">
        <v>32100</v>
      </c>
      <c r="F107" s="44" t="s">
        <v>298</v>
      </c>
      <c r="G107" s="44">
        <v>92006492</v>
      </c>
      <c r="H107" s="44" t="s">
        <v>529</v>
      </c>
      <c r="I107" s="44" t="s">
        <v>530</v>
      </c>
      <c r="J107" s="44">
        <v>1598</v>
      </c>
      <c r="K107" s="44"/>
      <c r="L107" s="44" t="s">
        <v>396</v>
      </c>
      <c r="M107" s="44" t="s">
        <v>301</v>
      </c>
      <c r="N107" s="44">
        <v>50</v>
      </c>
      <c r="O107" s="44"/>
      <c r="P107" s="44" t="s">
        <v>285</v>
      </c>
      <c r="Q107" s="44">
        <v>29.97</v>
      </c>
      <c r="R107" s="44">
        <v>1498.5</v>
      </c>
      <c r="S107" s="44">
        <v>11760.078149999999</v>
      </c>
      <c r="T107" s="44">
        <v>1498.5</v>
      </c>
      <c r="U107" s="44" t="s">
        <v>285</v>
      </c>
      <c r="V107" s="44">
        <v>26</v>
      </c>
      <c r="W107">
        <v>1300</v>
      </c>
    </row>
    <row r="108" spans="1:23" hidden="1" x14ac:dyDescent="0.3">
      <c r="A108" s="44" t="s">
        <v>566</v>
      </c>
      <c r="B108" s="44"/>
      <c r="C108" s="44">
        <v>2023</v>
      </c>
      <c r="D108" s="44" t="s">
        <v>185</v>
      </c>
      <c r="E108" s="44">
        <v>32100</v>
      </c>
      <c r="F108" s="44" t="s">
        <v>298</v>
      </c>
      <c r="G108" s="44">
        <v>92006492</v>
      </c>
      <c r="H108" s="44" t="s">
        <v>529</v>
      </c>
      <c r="I108" s="44" t="s">
        <v>530</v>
      </c>
      <c r="J108" s="44">
        <v>1598</v>
      </c>
      <c r="K108" s="44"/>
      <c r="L108" s="44" t="s">
        <v>377</v>
      </c>
      <c r="M108" s="44" t="s">
        <v>301</v>
      </c>
      <c r="N108" s="44">
        <v>50</v>
      </c>
      <c r="O108" s="44">
        <v>50</v>
      </c>
      <c r="P108" s="44" t="s">
        <v>285</v>
      </c>
      <c r="Q108" s="44">
        <v>45.47</v>
      </c>
      <c r="R108" s="44">
        <v>2273.5</v>
      </c>
      <c r="S108" s="44">
        <v>17842.200649999999</v>
      </c>
      <c r="T108" s="44">
        <v>2273.5</v>
      </c>
      <c r="U108" s="44" t="s">
        <v>285</v>
      </c>
      <c r="V108" s="44">
        <v>39.39</v>
      </c>
      <c r="W108">
        <v>1969.5</v>
      </c>
    </row>
    <row r="109" spans="1:23" hidden="1" x14ac:dyDescent="0.3">
      <c r="A109" s="44" t="s">
        <v>566</v>
      </c>
      <c r="B109" s="44"/>
      <c r="C109" s="44">
        <v>2023</v>
      </c>
      <c r="D109" s="44" t="s">
        <v>185</v>
      </c>
      <c r="E109" s="44">
        <v>32100</v>
      </c>
      <c r="F109" s="44" t="s">
        <v>298</v>
      </c>
      <c r="G109" s="44">
        <v>92006492</v>
      </c>
      <c r="H109" s="44" t="s">
        <v>529</v>
      </c>
      <c r="I109" s="44" t="s">
        <v>530</v>
      </c>
      <c r="J109" s="44">
        <v>1598</v>
      </c>
      <c r="K109" s="44"/>
      <c r="L109" s="44" t="s">
        <v>302</v>
      </c>
      <c r="M109" s="44" t="s">
        <v>301</v>
      </c>
      <c r="N109" s="44">
        <v>30</v>
      </c>
      <c r="O109" s="44"/>
      <c r="P109" s="44" t="s">
        <v>285</v>
      </c>
      <c r="Q109" s="44">
        <v>43.79</v>
      </c>
      <c r="R109" s="44">
        <v>1313.7</v>
      </c>
      <c r="S109" s="44">
        <v>10309.78623</v>
      </c>
      <c r="T109" s="44">
        <v>1313.7</v>
      </c>
      <c r="U109" s="44" t="s">
        <v>285</v>
      </c>
      <c r="V109" s="44">
        <v>35.04</v>
      </c>
      <c r="W109">
        <v>1051.2</v>
      </c>
    </row>
    <row r="110" spans="1:23" hidden="1" x14ac:dyDescent="0.3">
      <c r="A110" s="44" t="s">
        <v>566</v>
      </c>
      <c r="B110" s="44"/>
      <c r="C110" s="44">
        <v>2023</v>
      </c>
      <c r="D110" s="44" t="s">
        <v>185</v>
      </c>
      <c r="E110" s="44">
        <v>32100</v>
      </c>
      <c r="F110" s="44" t="s">
        <v>298</v>
      </c>
      <c r="G110" s="44">
        <v>92006492</v>
      </c>
      <c r="H110" s="44" t="s">
        <v>529</v>
      </c>
      <c r="I110" s="44" t="s">
        <v>530</v>
      </c>
      <c r="J110" s="44">
        <v>1598</v>
      </c>
      <c r="K110" s="44"/>
      <c r="L110" s="44" t="s">
        <v>410</v>
      </c>
      <c r="M110" s="44" t="s">
        <v>301</v>
      </c>
      <c r="N110" s="44">
        <v>30</v>
      </c>
      <c r="O110" s="44">
        <v>30</v>
      </c>
      <c r="P110" s="44" t="s">
        <v>285</v>
      </c>
      <c r="Q110" s="44">
        <v>65.69</v>
      </c>
      <c r="R110" s="44">
        <v>1970.7</v>
      </c>
      <c r="S110" s="44">
        <v>15465.856529999999</v>
      </c>
      <c r="T110" s="44">
        <v>1970.7</v>
      </c>
      <c r="U110" s="44" t="s">
        <v>285</v>
      </c>
      <c r="V110" s="44">
        <v>52.56</v>
      </c>
      <c r="W110">
        <v>1576.8</v>
      </c>
    </row>
    <row r="111" spans="1:23" hidden="1" x14ac:dyDescent="0.3">
      <c r="A111" s="44" t="s">
        <v>566</v>
      </c>
      <c r="B111" s="44"/>
      <c r="C111" s="44">
        <v>2023</v>
      </c>
      <c r="D111" s="44" t="s">
        <v>185</v>
      </c>
      <c r="E111" s="44">
        <v>32100</v>
      </c>
      <c r="F111" s="44" t="s">
        <v>298</v>
      </c>
      <c r="G111" s="44">
        <v>92006221</v>
      </c>
      <c r="H111" s="44" t="s">
        <v>529</v>
      </c>
      <c r="I111" s="44" t="s">
        <v>530</v>
      </c>
      <c r="J111" s="44">
        <v>1598</v>
      </c>
      <c r="K111" s="44"/>
      <c r="L111" s="44" t="s">
        <v>440</v>
      </c>
      <c r="M111" s="44" t="s">
        <v>301</v>
      </c>
      <c r="N111" s="44">
        <v>3</v>
      </c>
      <c r="O111" s="44">
        <v>3</v>
      </c>
      <c r="P111" s="44" t="s">
        <v>285</v>
      </c>
      <c r="Q111" s="44">
        <v>69.05</v>
      </c>
      <c r="R111" s="44">
        <v>207.15</v>
      </c>
      <c r="S111" s="44">
        <v>1625.692485</v>
      </c>
      <c r="T111" s="44">
        <v>207.15</v>
      </c>
      <c r="U111" s="44" t="s">
        <v>285</v>
      </c>
      <c r="V111" s="44">
        <v>57.3</v>
      </c>
      <c r="W111">
        <v>171.9</v>
      </c>
    </row>
    <row r="112" spans="1:23" hidden="1" x14ac:dyDescent="0.3">
      <c r="A112" s="44" t="s">
        <v>566</v>
      </c>
      <c r="B112" s="44"/>
      <c r="C112" s="44">
        <v>2023</v>
      </c>
      <c r="D112" s="44" t="s">
        <v>185</v>
      </c>
      <c r="E112" s="44">
        <v>32100</v>
      </c>
      <c r="F112" s="44" t="s">
        <v>298</v>
      </c>
      <c r="G112" s="44">
        <v>92006221</v>
      </c>
      <c r="H112" s="44" t="s">
        <v>529</v>
      </c>
      <c r="I112" s="44" t="s">
        <v>530</v>
      </c>
      <c r="J112" s="44">
        <v>1598</v>
      </c>
      <c r="K112" s="44"/>
      <c r="L112" s="44" t="s">
        <v>369</v>
      </c>
      <c r="M112" s="44" t="s">
        <v>301</v>
      </c>
      <c r="N112" s="44">
        <v>2</v>
      </c>
      <c r="O112" s="44">
        <v>2</v>
      </c>
      <c r="P112" s="44" t="s">
        <v>285</v>
      </c>
      <c r="Q112" s="44">
        <v>92.26</v>
      </c>
      <c r="R112" s="44">
        <v>184.52</v>
      </c>
      <c r="S112" s="44">
        <v>1448.0945079999999</v>
      </c>
      <c r="T112" s="44">
        <v>184.52</v>
      </c>
      <c r="U112" s="44" t="s">
        <v>285</v>
      </c>
      <c r="V112" s="44">
        <v>68.94</v>
      </c>
      <c r="W112">
        <v>137.88</v>
      </c>
    </row>
    <row r="113" spans="1:23" hidden="1" x14ac:dyDescent="0.3">
      <c r="A113" s="44" t="s">
        <v>566</v>
      </c>
      <c r="B113" s="44"/>
      <c r="C113" s="44">
        <v>2023</v>
      </c>
      <c r="D113" s="44" t="s">
        <v>185</v>
      </c>
      <c r="E113" s="44">
        <v>32100</v>
      </c>
      <c r="F113" s="44" t="s">
        <v>298</v>
      </c>
      <c r="G113" s="44">
        <v>92006221</v>
      </c>
      <c r="H113" s="44" t="s">
        <v>529</v>
      </c>
      <c r="I113" s="44" t="s">
        <v>530</v>
      </c>
      <c r="J113" s="44">
        <v>1598</v>
      </c>
      <c r="K113" s="44"/>
      <c r="L113" s="44" t="s">
        <v>420</v>
      </c>
      <c r="M113" s="44" t="s">
        <v>301</v>
      </c>
      <c r="N113" s="44">
        <v>3</v>
      </c>
      <c r="O113" s="44">
        <v>3</v>
      </c>
      <c r="P113" s="44" t="s">
        <v>285</v>
      </c>
      <c r="Q113" s="44">
        <v>114.17</v>
      </c>
      <c r="R113" s="44">
        <v>342.51</v>
      </c>
      <c r="S113" s="44">
        <v>2687.9842290000001</v>
      </c>
      <c r="T113" s="44">
        <v>342.51</v>
      </c>
      <c r="U113" s="44" t="s">
        <v>285</v>
      </c>
      <c r="V113" s="44">
        <v>84.76</v>
      </c>
      <c r="W113">
        <v>254.28</v>
      </c>
    </row>
    <row r="114" spans="1:23" hidden="1" x14ac:dyDescent="0.3">
      <c r="A114" s="44" t="s">
        <v>566</v>
      </c>
      <c r="B114" s="44"/>
      <c r="C114" s="44">
        <v>2023</v>
      </c>
      <c r="D114" s="44" t="s">
        <v>185</v>
      </c>
      <c r="E114" s="44">
        <v>32100</v>
      </c>
      <c r="F114" s="44" t="s">
        <v>298</v>
      </c>
      <c r="G114" s="44">
        <v>92005667</v>
      </c>
      <c r="H114" s="44" t="s">
        <v>529</v>
      </c>
      <c r="I114" s="44" t="s">
        <v>530</v>
      </c>
      <c r="J114" s="44">
        <v>1598</v>
      </c>
      <c r="K114" s="44"/>
      <c r="L114" s="44" t="s">
        <v>366</v>
      </c>
      <c r="M114" s="44" t="s">
        <v>32</v>
      </c>
      <c r="N114" s="44">
        <v>25</v>
      </c>
      <c r="O114" s="44">
        <v>25</v>
      </c>
      <c r="P114" s="44" t="s">
        <v>285</v>
      </c>
      <c r="Q114" s="44">
        <v>204.07</v>
      </c>
      <c r="R114" s="44">
        <v>5101.75</v>
      </c>
      <c r="S114" s="44">
        <v>40038.023824999997</v>
      </c>
      <c r="T114" s="44">
        <v>5101.75</v>
      </c>
      <c r="U114" s="44" t="s">
        <v>285</v>
      </c>
      <c r="V114" s="44">
        <v>151.63</v>
      </c>
      <c r="W114">
        <v>3790.75</v>
      </c>
    </row>
    <row r="115" spans="1:23" hidden="1" x14ac:dyDescent="0.3">
      <c r="A115" s="44" t="s">
        <v>566</v>
      </c>
      <c r="B115" s="44"/>
      <c r="C115" s="44">
        <v>2023</v>
      </c>
      <c r="D115" s="44" t="s">
        <v>185</v>
      </c>
      <c r="E115" s="44">
        <v>32100</v>
      </c>
      <c r="F115" s="44" t="s">
        <v>298</v>
      </c>
      <c r="G115" s="44">
        <v>92006544</v>
      </c>
      <c r="H115" s="44" t="s">
        <v>529</v>
      </c>
      <c r="I115" s="44" t="s">
        <v>530</v>
      </c>
      <c r="J115" s="44">
        <v>1598</v>
      </c>
      <c r="K115" s="44"/>
      <c r="L115" s="44" t="s">
        <v>567</v>
      </c>
      <c r="M115" s="44" t="s">
        <v>301</v>
      </c>
      <c r="N115" s="44">
        <v>30</v>
      </c>
      <c r="O115" s="44">
        <v>30</v>
      </c>
      <c r="P115" s="44" t="s">
        <v>285</v>
      </c>
      <c r="Q115" s="44">
        <v>20.86</v>
      </c>
      <c r="R115" s="44">
        <v>625.79999999999995</v>
      </c>
      <c r="S115" s="44">
        <v>4911.2158200000003</v>
      </c>
      <c r="T115" s="44">
        <v>625.79999999999995</v>
      </c>
      <c r="U115" s="44" t="s">
        <v>285</v>
      </c>
      <c r="V115" s="44">
        <v>16.21</v>
      </c>
      <c r="W115">
        <v>486.3</v>
      </c>
    </row>
    <row r="116" spans="1:23" hidden="1" x14ac:dyDescent="0.3">
      <c r="A116" s="44" t="s">
        <v>566</v>
      </c>
      <c r="B116" s="44" t="s">
        <v>475</v>
      </c>
      <c r="C116" s="44">
        <v>2023</v>
      </c>
      <c r="D116" s="44" t="s">
        <v>152</v>
      </c>
      <c r="E116" s="44">
        <v>31400</v>
      </c>
      <c r="F116" s="44" t="s">
        <v>298</v>
      </c>
      <c r="G116" s="44">
        <v>92008213</v>
      </c>
      <c r="H116" s="44" t="s">
        <v>529</v>
      </c>
      <c r="I116" s="44" t="s">
        <v>530</v>
      </c>
      <c r="J116" s="44">
        <v>2051</v>
      </c>
      <c r="K116" s="44">
        <v>1</v>
      </c>
      <c r="L116" s="44" t="s">
        <v>423</v>
      </c>
      <c r="M116" s="44" t="s">
        <v>373</v>
      </c>
      <c r="N116" s="44">
        <v>200</v>
      </c>
      <c r="O116" s="44">
        <v>200</v>
      </c>
      <c r="P116" s="44" t="s">
        <v>285</v>
      </c>
      <c r="Q116" s="44">
        <v>12.35</v>
      </c>
      <c r="R116" s="44">
        <v>2470</v>
      </c>
      <c r="S116" s="44">
        <v>19310.46</v>
      </c>
      <c r="T116" s="44">
        <v>2470</v>
      </c>
      <c r="U116" s="44" t="s">
        <v>285</v>
      </c>
      <c r="V116" s="44">
        <v>11.07</v>
      </c>
      <c r="W116">
        <v>2214</v>
      </c>
    </row>
    <row r="117" spans="1:23" hidden="1" x14ac:dyDescent="0.3">
      <c r="A117" s="44" t="s">
        <v>566</v>
      </c>
      <c r="B117" s="44" t="s">
        <v>475</v>
      </c>
      <c r="C117" s="44">
        <v>2023</v>
      </c>
      <c r="D117" s="44" t="s">
        <v>152</v>
      </c>
      <c r="E117" s="44">
        <v>31400</v>
      </c>
      <c r="F117" s="44" t="s">
        <v>298</v>
      </c>
      <c r="G117" s="44">
        <v>92008213</v>
      </c>
      <c r="H117" s="44" t="s">
        <v>529</v>
      </c>
      <c r="I117" s="44" t="s">
        <v>530</v>
      </c>
      <c r="J117" s="44">
        <v>2051</v>
      </c>
      <c r="K117" s="44">
        <v>1</v>
      </c>
      <c r="L117" s="44" t="s">
        <v>376</v>
      </c>
      <c r="M117" s="44" t="s">
        <v>324</v>
      </c>
      <c r="N117" s="44">
        <v>1200</v>
      </c>
      <c r="O117" s="44">
        <v>1200</v>
      </c>
      <c r="P117" s="44" t="s">
        <v>285</v>
      </c>
      <c r="Q117" s="44">
        <v>37.06</v>
      </c>
      <c r="R117" s="44">
        <v>44472</v>
      </c>
      <c r="S117" s="44">
        <v>347682.09600000002</v>
      </c>
      <c r="T117" s="44">
        <v>44472</v>
      </c>
      <c r="U117" s="44" t="s">
        <v>285</v>
      </c>
      <c r="V117" s="44">
        <v>32.1</v>
      </c>
      <c r="W117">
        <v>38520</v>
      </c>
    </row>
    <row r="118" spans="1:23" hidden="1" x14ac:dyDescent="0.3">
      <c r="A118" s="44" t="s">
        <v>566</v>
      </c>
      <c r="B118" s="44" t="s">
        <v>475</v>
      </c>
      <c r="C118" s="44">
        <v>2023</v>
      </c>
      <c r="D118" s="44" t="s">
        <v>152</v>
      </c>
      <c r="E118" s="44">
        <v>31400</v>
      </c>
      <c r="F118" s="44" t="s">
        <v>298</v>
      </c>
      <c r="G118" s="44">
        <v>92008213</v>
      </c>
      <c r="H118" s="44" t="s">
        <v>529</v>
      </c>
      <c r="I118" s="44" t="s">
        <v>530</v>
      </c>
      <c r="J118" s="44">
        <v>2051</v>
      </c>
      <c r="K118" s="44">
        <v>1</v>
      </c>
      <c r="L118" s="44" t="s">
        <v>413</v>
      </c>
      <c r="M118" s="44" t="s">
        <v>373</v>
      </c>
      <c r="N118" s="44">
        <v>220</v>
      </c>
      <c r="O118" s="44">
        <v>220</v>
      </c>
      <c r="P118" s="44" t="s">
        <v>285</v>
      </c>
      <c r="Q118" s="44">
        <v>14.29</v>
      </c>
      <c r="R118" s="44">
        <v>3143.8</v>
      </c>
      <c r="S118" s="44">
        <v>24578.2284</v>
      </c>
      <c r="T118" s="44">
        <v>3143.8</v>
      </c>
      <c r="U118" s="44" t="s">
        <v>285</v>
      </c>
      <c r="V118" s="44">
        <v>12.38</v>
      </c>
      <c r="W118">
        <v>2723.6</v>
      </c>
    </row>
    <row r="119" spans="1:23" hidden="1" x14ac:dyDescent="0.3">
      <c r="A119" s="44" t="s">
        <v>566</v>
      </c>
      <c r="B119" s="44" t="s">
        <v>475</v>
      </c>
      <c r="C119" s="44">
        <v>2023</v>
      </c>
      <c r="D119" s="44" t="s">
        <v>152</v>
      </c>
      <c r="E119" s="44">
        <v>31400</v>
      </c>
      <c r="F119" s="44" t="s">
        <v>298</v>
      </c>
      <c r="G119" s="44">
        <v>92008213</v>
      </c>
      <c r="H119" s="44" t="s">
        <v>529</v>
      </c>
      <c r="I119" s="44" t="s">
        <v>530</v>
      </c>
      <c r="J119" s="44">
        <v>2051</v>
      </c>
      <c r="K119" s="44">
        <v>1</v>
      </c>
      <c r="L119" s="44" t="s">
        <v>371</v>
      </c>
      <c r="M119" s="44" t="s">
        <v>373</v>
      </c>
      <c r="N119" s="44">
        <v>150</v>
      </c>
      <c r="O119" s="44">
        <v>150</v>
      </c>
      <c r="P119" s="44" t="s">
        <v>285</v>
      </c>
      <c r="Q119" s="44">
        <v>13.75</v>
      </c>
      <c r="R119" s="44">
        <v>2062.5</v>
      </c>
      <c r="S119" s="44">
        <v>16124.625</v>
      </c>
      <c r="T119" s="44">
        <v>2062.5</v>
      </c>
      <c r="U119" s="44" t="s">
        <v>285</v>
      </c>
      <c r="V119" s="44">
        <v>11.91</v>
      </c>
      <c r="W119">
        <v>1786.5</v>
      </c>
    </row>
    <row r="120" spans="1:23" hidden="1" x14ac:dyDescent="0.3">
      <c r="A120" s="44" t="s">
        <v>566</v>
      </c>
      <c r="B120" s="44" t="s">
        <v>475</v>
      </c>
      <c r="C120" s="44">
        <v>2023</v>
      </c>
      <c r="D120" s="44" t="s">
        <v>152</v>
      </c>
      <c r="E120" s="44">
        <v>31400</v>
      </c>
      <c r="F120" s="44" t="s">
        <v>298</v>
      </c>
      <c r="G120" s="44">
        <v>92008213</v>
      </c>
      <c r="H120" s="44" t="s">
        <v>529</v>
      </c>
      <c r="I120" s="44" t="s">
        <v>530</v>
      </c>
      <c r="J120" s="44">
        <v>2051</v>
      </c>
      <c r="K120" s="44">
        <v>1</v>
      </c>
      <c r="L120" s="44" t="s">
        <v>432</v>
      </c>
      <c r="M120" s="44" t="s">
        <v>324</v>
      </c>
      <c r="N120" s="44">
        <v>264</v>
      </c>
      <c r="O120" s="44">
        <v>264</v>
      </c>
      <c r="P120" s="44" t="s">
        <v>285</v>
      </c>
      <c r="Q120" s="44">
        <v>61.89</v>
      </c>
      <c r="R120" s="44">
        <v>16338.96</v>
      </c>
      <c r="S120" s="44">
        <v>127737.98927999999</v>
      </c>
      <c r="T120" s="44">
        <v>16338.96</v>
      </c>
      <c r="U120" s="44" t="s">
        <v>285</v>
      </c>
      <c r="V120" s="44">
        <v>53.6</v>
      </c>
      <c r="W120">
        <v>14150.4</v>
      </c>
    </row>
    <row r="121" spans="1:23" hidden="1" x14ac:dyDescent="0.3">
      <c r="A121" s="44" t="s">
        <v>566</v>
      </c>
      <c r="B121" s="44" t="s">
        <v>475</v>
      </c>
      <c r="C121" s="44">
        <v>2023</v>
      </c>
      <c r="D121" s="44" t="s">
        <v>152</v>
      </c>
      <c r="E121" s="44">
        <v>31400</v>
      </c>
      <c r="F121" s="44" t="s">
        <v>298</v>
      </c>
      <c r="G121" s="44">
        <v>92008213</v>
      </c>
      <c r="H121" s="44" t="s">
        <v>529</v>
      </c>
      <c r="I121" s="44" t="s">
        <v>530</v>
      </c>
      <c r="J121" s="44">
        <v>2051</v>
      </c>
      <c r="K121" s="44">
        <v>1</v>
      </c>
      <c r="L121" s="44" t="s">
        <v>398</v>
      </c>
      <c r="M121" s="44" t="s">
        <v>324</v>
      </c>
      <c r="N121" s="44">
        <v>883</v>
      </c>
      <c r="O121" s="44">
        <v>883</v>
      </c>
      <c r="P121" s="44" t="s">
        <v>285</v>
      </c>
      <c r="Q121" s="44">
        <v>44.87</v>
      </c>
      <c r="R121" s="44">
        <v>39620.21</v>
      </c>
      <c r="S121" s="44">
        <v>309750.80177999998</v>
      </c>
      <c r="T121" s="44">
        <v>39620.21</v>
      </c>
      <c r="U121" s="44" t="s">
        <v>285</v>
      </c>
      <c r="V121" s="44">
        <v>38.85</v>
      </c>
      <c r="W121">
        <v>34304.550000000003</v>
      </c>
    </row>
    <row r="122" spans="1:23" hidden="1" x14ac:dyDescent="0.3">
      <c r="A122" s="44" t="s">
        <v>566</v>
      </c>
      <c r="B122" s="44"/>
      <c r="C122" s="44">
        <v>2023</v>
      </c>
      <c r="D122" s="44" t="s">
        <v>152</v>
      </c>
      <c r="E122" s="44">
        <v>31400</v>
      </c>
      <c r="F122" s="44" t="s">
        <v>298</v>
      </c>
      <c r="G122" s="44">
        <v>92008214</v>
      </c>
      <c r="H122" s="44" t="s">
        <v>529</v>
      </c>
      <c r="I122" s="44" t="s">
        <v>530</v>
      </c>
      <c r="J122" s="44">
        <v>2051</v>
      </c>
      <c r="K122" s="44"/>
      <c r="L122" s="44" t="s">
        <v>363</v>
      </c>
      <c r="M122" s="44" t="s">
        <v>324</v>
      </c>
      <c r="N122" s="44">
        <v>100</v>
      </c>
      <c r="O122" s="44">
        <v>100</v>
      </c>
      <c r="P122" s="44" t="s">
        <v>285</v>
      </c>
      <c r="Q122" s="44">
        <v>56.96</v>
      </c>
      <c r="R122" s="44">
        <v>5696</v>
      </c>
      <c r="S122" s="44">
        <v>44531.328000000001</v>
      </c>
      <c r="T122" s="44">
        <v>5696</v>
      </c>
      <c r="U122" s="44" t="s">
        <v>285</v>
      </c>
      <c r="V122" s="44">
        <v>49.33</v>
      </c>
      <c r="W122">
        <v>4933</v>
      </c>
    </row>
    <row r="123" spans="1:23" hidden="1" x14ac:dyDescent="0.3">
      <c r="A123" s="44" t="s">
        <v>566</v>
      </c>
      <c r="B123" s="44"/>
      <c r="C123" s="44">
        <v>2023</v>
      </c>
      <c r="D123" s="44" t="s">
        <v>152</v>
      </c>
      <c r="E123" s="44">
        <v>32100</v>
      </c>
      <c r="F123" s="44" t="s">
        <v>298</v>
      </c>
      <c r="G123" s="44">
        <v>92008345</v>
      </c>
      <c r="H123" s="44" t="s">
        <v>529</v>
      </c>
      <c r="I123" s="44" t="s">
        <v>530</v>
      </c>
      <c r="J123" s="44">
        <v>2051</v>
      </c>
      <c r="K123" s="44"/>
      <c r="L123" s="44" t="s">
        <v>365</v>
      </c>
      <c r="M123" s="44" t="s">
        <v>307</v>
      </c>
      <c r="N123" s="44">
        <v>5</v>
      </c>
      <c r="O123" s="44">
        <v>5</v>
      </c>
      <c r="P123" s="44" t="s">
        <v>285</v>
      </c>
      <c r="Q123" s="44">
        <v>44.47</v>
      </c>
      <c r="R123" s="44">
        <v>222.35</v>
      </c>
      <c r="S123" s="44">
        <v>1738.3323</v>
      </c>
      <c r="T123" s="44">
        <v>222.35</v>
      </c>
      <c r="U123" s="44" t="s">
        <v>285</v>
      </c>
      <c r="V123" s="44">
        <v>39.06</v>
      </c>
      <c r="W123">
        <v>195.3</v>
      </c>
    </row>
    <row r="124" spans="1:23" hidden="1" x14ac:dyDescent="0.3">
      <c r="A124" s="44" t="s">
        <v>566</v>
      </c>
      <c r="B124" s="44"/>
      <c r="C124" s="44">
        <v>2023</v>
      </c>
      <c r="D124" s="44" t="s">
        <v>152</v>
      </c>
      <c r="E124" s="44">
        <v>32100</v>
      </c>
      <c r="F124" s="44" t="s">
        <v>298</v>
      </c>
      <c r="G124" s="44">
        <v>92008345</v>
      </c>
      <c r="H124" s="44" t="s">
        <v>529</v>
      </c>
      <c r="I124" s="44" t="s">
        <v>530</v>
      </c>
      <c r="J124" s="44">
        <v>2051</v>
      </c>
      <c r="K124" s="44"/>
      <c r="L124" s="44" t="s">
        <v>443</v>
      </c>
      <c r="M124" s="44" t="s">
        <v>307</v>
      </c>
      <c r="N124" s="44">
        <v>10</v>
      </c>
      <c r="O124" s="44">
        <v>10</v>
      </c>
      <c r="P124" s="44" t="s">
        <v>285</v>
      </c>
      <c r="Q124" s="44">
        <v>48.95</v>
      </c>
      <c r="R124" s="44">
        <v>489.5</v>
      </c>
      <c r="S124" s="44">
        <v>3826.9110000000001</v>
      </c>
      <c r="T124" s="44">
        <v>489.5</v>
      </c>
      <c r="U124" s="44" t="s">
        <v>285</v>
      </c>
      <c r="V124" s="44">
        <v>40.520000000000003</v>
      </c>
      <c r="W124">
        <v>405.2</v>
      </c>
    </row>
    <row r="125" spans="1:23" hidden="1" x14ac:dyDescent="0.3">
      <c r="A125" s="44" t="s">
        <v>566</v>
      </c>
      <c r="B125" s="44"/>
      <c r="C125" s="44">
        <v>2023</v>
      </c>
      <c r="D125" s="44" t="s">
        <v>152</v>
      </c>
      <c r="E125" s="44">
        <v>32100</v>
      </c>
      <c r="F125" s="44" t="s">
        <v>298</v>
      </c>
      <c r="G125" s="44">
        <v>92008345</v>
      </c>
      <c r="H125" s="44" t="s">
        <v>529</v>
      </c>
      <c r="I125" s="44" t="s">
        <v>530</v>
      </c>
      <c r="J125" s="44">
        <v>2051</v>
      </c>
      <c r="K125" s="44"/>
      <c r="L125" s="44" t="s">
        <v>342</v>
      </c>
      <c r="M125" s="44" t="s">
        <v>307</v>
      </c>
      <c r="N125" s="44">
        <v>5</v>
      </c>
      <c r="O125" s="44">
        <v>5</v>
      </c>
      <c r="P125" s="44" t="s">
        <v>285</v>
      </c>
      <c r="Q125" s="44">
        <v>53.11</v>
      </c>
      <c r="R125" s="44">
        <v>265.55</v>
      </c>
      <c r="S125" s="44">
        <v>2076.0699</v>
      </c>
      <c r="T125" s="44">
        <v>265.55</v>
      </c>
      <c r="U125" s="44" t="s">
        <v>285</v>
      </c>
      <c r="V125" s="44">
        <v>45.12</v>
      </c>
      <c r="W125">
        <v>225.6</v>
      </c>
    </row>
    <row r="126" spans="1:23" hidden="1" x14ac:dyDescent="0.3">
      <c r="A126" s="44" t="s">
        <v>566</v>
      </c>
      <c r="B126" s="44"/>
      <c r="C126" s="44">
        <v>2023</v>
      </c>
      <c r="D126" s="44" t="s">
        <v>152</v>
      </c>
      <c r="E126" s="44">
        <v>32100</v>
      </c>
      <c r="F126" s="44" t="s">
        <v>298</v>
      </c>
      <c r="G126" s="44">
        <v>92008345</v>
      </c>
      <c r="H126" s="44" t="s">
        <v>529</v>
      </c>
      <c r="I126" s="44" t="s">
        <v>530</v>
      </c>
      <c r="J126" s="44">
        <v>2051</v>
      </c>
      <c r="K126" s="44"/>
      <c r="L126" s="44" t="s">
        <v>379</v>
      </c>
      <c r="M126" s="44" t="s">
        <v>307</v>
      </c>
      <c r="N126" s="44">
        <v>10</v>
      </c>
      <c r="O126" s="44">
        <v>10</v>
      </c>
      <c r="P126" s="44" t="s">
        <v>285</v>
      </c>
      <c r="Q126" s="44">
        <v>68.260000000000005</v>
      </c>
      <c r="R126" s="44">
        <v>682.6</v>
      </c>
      <c r="S126" s="44">
        <v>5336.5667999999996</v>
      </c>
      <c r="T126" s="44">
        <v>682.6</v>
      </c>
      <c r="U126" s="44" t="s">
        <v>285</v>
      </c>
      <c r="V126" s="44">
        <v>62.31</v>
      </c>
      <c r="W126">
        <v>623.1</v>
      </c>
    </row>
    <row r="127" spans="1:23" hidden="1" x14ac:dyDescent="0.3">
      <c r="A127" s="44" t="s">
        <v>566</v>
      </c>
      <c r="B127" s="44"/>
      <c r="C127" s="44">
        <v>2023</v>
      </c>
      <c r="D127" s="44" t="s">
        <v>152</v>
      </c>
      <c r="E127" s="44">
        <v>32100</v>
      </c>
      <c r="F127" s="44" t="s">
        <v>298</v>
      </c>
      <c r="G127" s="44">
        <v>92008345</v>
      </c>
      <c r="H127" s="44" t="s">
        <v>529</v>
      </c>
      <c r="I127" s="44" t="s">
        <v>530</v>
      </c>
      <c r="J127" s="44">
        <v>2051</v>
      </c>
      <c r="K127" s="44"/>
      <c r="L127" s="44" t="s">
        <v>397</v>
      </c>
      <c r="M127" s="44" t="s">
        <v>307</v>
      </c>
      <c r="N127" s="44">
        <v>10</v>
      </c>
      <c r="O127" s="44">
        <v>10</v>
      </c>
      <c r="P127" s="44" t="s">
        <v>285</v>
      </c>
      <c r="Q127" s="44">
        <v>85.49</v>
      </c>
      <c r="R127" s="44">
        <v>854.9</v>
      </c>
      <c r="S127" s="44">
        <v>6683.6081999999997</v>
      </c>
      <c r="T127" s="44">
        <v>854.9</v>
      </c>
      <c r="U127" s="44" t="s">
        <v>285</v>
      </c>
      <c r="V127" s="44">
        <v>84.71</v>
      </c>
      <c r="W127">
        <v>847.1</v>
      </c>
    </row>
    <row r="128" spans="1:23" hidden="1" x14ac:dyDescent="0.3">
      <c r="A128" s="44" t="s">
        <v>566</v>
      </c>
      <c r="B128" s="44"/>
      <c r="C128" s="44">
        <v>2023</v>
      </c>
      <c r="D128" s="44" t="s">
        <v>152</v>
      </c>
      <c r="E128" s="44">
        <v>32100</v>
      </c>
      <c r="F128" s="44" t="s">
        <v>298</v>
      </c>
      <c r="G128" s="44">
        <v>92008345</v>
      </c>
      <c r="H128" s="44" t="s">
        <v>529</v>
      </c>
      <c r="I128" s="44" t="s">
        <v>530</v>
      </c>
      <c r="J128" s="44">
        <v>2051</v>
      </c>
      <c r="K128" s="44"/>
      <c r="L128" s="44" t="s">
        <v>380</v>
      </c>
      <c r="M128" s="44" t="s">
        <v>307</v>
      </c>
      <c r="N128" s="44">
        <v>9</v>
      </c>
      <c r="O128" s="44">
        <v>9</v>
      </c>
      <c r="P128" s="44" t="s">
        <v>285</v>
      </c>
      <c r="Q128" s="44">
        <v>101.78</v>
      </c>
      <c r="R128" s="44">
        <v>916.02</v>
      </c>
      <c r="S128" s="44">
        <v>7161.4443600000004</v>
      </c>
      <c r="T128" s="44">
        <v>916.02</v>
      </c>
      <c r="U128" s="44" t="s">
        <v>285</v>
      </c>
      <c r="V128" s="44">
        <v>97.28</v>
      </c>
      <c r="W128">
        <v>875.52</v>
      </c>
    </row>
    <row r="129" spans="1:23" hidden="1" x14ac:dyDescent="0.3">
      <c r="A129" s="44" t="s">
        <v>566</v>
      </c>
      <c r="B129" s="44"/>
      <c r="C129" s="44">
        <v>2023</v>
      </c>
      <c r="D129" s="44" t="s">
        <v>152</v>
      </c>
      <c r="E129" s="44">
        <v>32100</v>
      </c>
      <c r="F129" s="44" t="s">
        <v>298</v>
      </c>
      <c r="G129" s="44">
        <v>92008354</v>
      </c>
      <c r="H129" s="44" t="s">
        <v>529</v>
      </c>
      <c r="I129" s="44" t="s">
        <v>530</v>
      </c>
      <c r="J129" s="44">
        <v>2051</v>
      </c>
      <c r="K129" s="44"/>
      <c r="L129" s="44" t="s">
        <v>401</v>
      </c>
      <c r="M129" s="44" t="s">
        <v>341</v>
      </c>
      <c r="N129" s="44">
        <v>5</v>
      </c>
      <c r="O129" s="44">
        <v>5</v>
      </c>
      <c r="P129" s="44" t="s">
        <v>285</v>
      </c>
      <c r="Q129" s="44">
        <v>161.72</v>
      </c>
      <c r="R129" s="44">
        <v>808.6</v>
      </c>
      <c r="S129" s="44">
        <v>6321.6347999999998</v>
      </c>
      <c r="T129" s="44">
        <v>808.6</v>
      </c>
      <c r="U129" s="44" t="s">
        <v>285</v>
      </c>
      <c r="V129" s="44">
        <v>139.65</v>
      </c>
      <c r="W129">
        <v>698.25</v>
      </c>
    </row>
    <row r="130" spans="1:23" hidden="1" x14ac:dyDescent="0.3">
      <c r="A130" s="44" t="s">
        <v>566</v>
      </c>
      <c r="B130" s="44"/>
      <c r="C130" s="44">
        <v>2023</v>
      </c>
      <c r="D130" s="44" t="s">
        <v>152</v>
      </c>
      <c r="E130" s="44">
        <v>32100</v>
      </c>
      <c r="F130" s="44" t="s">
        <v>298</v>
      </c>
      <c r="G130" s="44">
        <v>92008354</v>
      </c>
      <c r="H130" s="44" t="s">
        <v>529</v>
      </c>
      <c r="I130" s="44" t="s">
        <v>530</v>
      </c>
      <c r="J130" s="44">
        <v>2051</v>
      </c>
      <c r="K130" s="44"/>
      <c r="L130" s="44" t="s">
        <v>440</v>
      </c>
      <c r="M130" s="44" t="s">
        <v>301</v>
      </c>
      <c r="N130" s="44">
        <v>3</v>
      </c>
      <c r="O130" s="44">
        <v>3</v>
      </c>
      <c r="P130" s="44" t="s">
        <v>285</v>
      </c>
      <c r="Q130" s="44">
        <v>69.33</v>
      </c>
      <c r="R130" s="44">
        <v>207.99</v>
      </c>
      <c r="S130" s="44">
        <v>1626.06582</v>
      </c>
      <c r="T130" s="44">
        <v>207.99</v>
      </c>
      <c r="U130" s="44" t="s">
        <v>285</v>
      </c>
      <c r="V130" s="44">
        <v>57.3</v>
      </c>
      <c r="W130">
        <v>171.9</v>
      </c>
    </row>
    <row r="131" spans="1:23" hidden="1" x14ac:dyDescent="0.3">
      <c r="A131" s="44" t="s">
        <v>566</v>
      </c>
      <c r="B131" s="44"/>
      <c r="C131" s="44">
        <v>2023</v>
      </c>
      <c r="D131" s="44" t="s">
        <v>152</v>
      </c>
      <c r="E131" s="44">
        <v>32100</v>
      </c>
      <c r="F131" s="44" t="s">
        <v>298</v>
      </c>
      <c r="G131" s="44">
        <v>92008354</v>
      </c>
      <c r="H131" s="44" t="s">
        <v>529</v>
      </c>
      <c r="I131" s="44" t="s">
        <v>530</v>
      </c>
      <c r="J131" s="44">
        <v>2051</v>
      </c>
      <c r="K131" s="44"/>
      <c r="L131" s="44" t="s">
        <v>369</v>
      </c>
      <c r="M131" s="44" t="s">
        <v>301</v>
      </c>
      <c r="N131" s="44">
        <v>2</v>
      </c>
      <c r="O131" s="44">
        <v>2</v>
      </c>
      <c r="P131" s="44" t="s">
        <v>285</v>
      </c>
      <c r="Q131" s="44">
        <v>92.63</v>
      </c>
      <c r="R131" s="44">
        <v>185.26</v>
      </c>
      <c r="S131" s="44">
        <v>1448.36268</v>
      </c>
      <c r="T131" s="44">
        <v>185.26</v>
      </c>
      <c r="U131" s="44" t="s">
        <v>285</v>
      </c>
      <c r="V131" s="44">
        <v>68.94</v>
      </c>
      <c r="W131">
        <v>137.88</v>
      </c>
    </row>
    <row r="132" spans="1:23" hidden="1" x14ac:dyDescent="0.3">
      <c r="A132" s="44" t="s">
        <v>566</v>
      </c>
      <c r="B132" s="44"/>
      <c r="C132" s="44">
        <v>2023</v>
      </c>
      <c r="D132" s="44" t="s">
        <v>152</v>
      </c>
      <c r="E132" s="44">
        <v>32100</v>
      </c>
      <c r="F132" s="44" t="s">
        <v>298</v>
      </c>
      <c r="G132" s="44">
        <v>92008354</v>
      </c>
      <c r="H132" s="44" t="s">
        <v>529</v>
      </c>
      <c r="I132" s="44" t="s">
        <v>530</v>
      </c>
      <c r="J132" s="44">
        <v>2051</v>
      </c>
      <c r="K132" s="44"/>
      <c r="L132" s="44" t="s">
        <v>420</v>
      </c>
      <c r="M132" s="44" t="s">
        <v>301</v>
      </c>
      <c r="N132" s="44">
        <v>3</v>
      </c>
      <c r="O132" s="44">
        <v>3</v>
      </c>
      <c r="P132" s="44" t="s">
        <v>285</v>
      </c>
      <c r="Q132" s="44">
        <v>114.63</v>
      </c>
      <c r="R132" s="44">
        <v>343.89</v>
      </c>
      <c r="S132" s="44">
        <v>2688.5320200000001</v>
      </c>
      <c r="T132" s="44">
        <v>343.89</v>
      </c>
      <c r="U132" s="44" t="s">
        <v>285</v>
      </c>
      <c r="V132" s="44">
        <v>84.76</v>
      </c>
      <c r="W132">
        <v>254.28</v>
      </c>
    </row>
    <row r="133" spans="1:23" hidden="1" x14ac:dyDescent="0.3">
      <c r="A133" s="44" t="s">
        <v>566</v>
      </c>
      <c r="B133" s="44"/>
      <c r="C133" s="44">
        <v>2023</v>
      </c>
      <c r="D133" s="44" t="s">
        <v>152</v>
      </c>
      <c r="E133" s="44">
        <v>32100</v>
      </c>
      <c r="F133" s="44" t="s">
        <v>298</v>
      </c>
      <c r="G133" s="44">
        <v>92008361</v>
      </c>
      <c r="H133" s="44" t="s">
        <v>529</v>
      </c>
      <c r="I133" s="44" t="s">
        <v>530</v>
      </c>
      <c r="J133" s="44">
        <v>2051</v>
      </c>
      <c r="K133" s="44"/>
      <c r="L133" s="44" t="s">
        <v>67</v>
      </c>
      <c r="M133" s="44" t="s">
        <v>32</v>
      </c>
      <c r="N133" s="44">
        <v>10</v>
      </c>
      <c r="O133" s="44">
        <v>10</v>
      </c>
      <c r="P133" s="44" t="s">
        <v>285</v>
      </c>
      <c r="Q133" s="44">
        <v>183.68</v>
      </c>
      <c r="R133" s="44">
        <v>1836.8</v>
      </c>
      <c r="S133" s="44">
        <v>14360.1024</v>
      </c>
      <c r="T133" s="44">
        <v>1836.8</v>
      </c>
      <c r="U133" s="44" t="s">
        <v>285</v>
      </c>
      <c r="V133" s="44">
        <v>144.05000000000001</v>
      </c>
      <c r="W133">
        <v>1440.5</v>
      </c>
    </row>
    <row r="134" spans="1:23" hidden="1" x14ac:dyDescent="0.3">
      <c r="A134" s="44" t="s">
        <v>566</v>
      </c>
      <c r="B134" s="44"/>
      <c r="C134" s="44">
        <v>2023</v>
      </c>
      <c r="D134" s="44" t="s">
        <v>152</v>
      </c>
      <c r="E134" s="44">
        <v>32100</v>
      </c>
      <c r="F134" s="44" t="s">
        <v>298</v>
      </c>
      <c r="G134" s="44">
        <v>92008361</v>
      </c>
      <c r="H134" s="44" t="s">
        <v>529</v>
      </c>
      <c r="I134" s="44" t="s">
        <v>530</v>
      </c>
      <c r="J134" s="44">
        <v>2051</v>
      </c>
      <c r="K134" s="44"/>
      <c r="L134" s="44" t="s">
        <v>68</v>
      </c>
      <c r="M134" s="44" t="s">
        <v>32</v>
      </c>
      <c r="N134" s="44">
        <v>60</v>
      </c>
      <c r="O134" s="44">
        <v>60</v>
      </c>
      <c r="P134" s="44" t="s">
        <v>285</v>
      </c>
      <c r="Q134" s="44">
        <v>202.61</v>
      </c>
      <c r="R134" s="44">
        <v>12156.6</v>
      </c>
      <c r="S134" s="44">
        <v>95040.298800000004</v>
      </c>
      <c r="T134" s="44">
        <v>12156.6</v>
      </c>
      <c r="U134" s="44" t="s">
        <v>285</v>
      </c>
      <c r="V134" s="44">
        <v>167.22</v>
      </c>
      <c r="W134">
        <v>10033.200000000001</v>
      </c>
    </row>
    <row r="135" spans="1:23" hidden="1" x14ac:dyDescent="0.3">
      <c r="A135" s="44" t="s">
        <v>566</v>
      </c>
      <c r="B135" s="44"/>
      <c r="C135" s="44">
        <v>2023</v>
      </c>
      <c r="D135" s="44" t="s">
        <v>152</v>
      </c>
      <c r="E135" s="44">
        <v>32100</v>
      </c>
      <c r="F135" s="44" t="s">
        <v>298</v>
      </c>
      <c r="G135" s="44">
        <v>92008361</v>
      </c>
      <c r="H135" s="44" t="s">
        <v>529</v>
      </c>
      <c r="I135" s="44" t="s">
        <v>530</v>
      </c>
      <c r="J135" s="44">
        <v>2051</v>
      </c>
      <c r="K135" s="44"/>
      <c r="L135" s="44" t="s">
        <v>70</v>
      </c>
      <c r="M135" s="44" t="s">
        <v>32</v>
      </c>
      <c r="N135" s="44">
        <v>5</v>
      </c>
      <c r="O135" s="44">
        <v>5</v>
      </c>
      <c r="P135" s="44" t="s">
        <v>285</v>
      </c>
      <c r="Q135" s="44">
        <v>206.99</v>
      </c>
      <c r="R135" s="44">
        <v>1034.95</v>
      </c>
      <c r="S135" s="44">
        <v>8091.2390999999998</v>
      </c>
      <c r="T135" s="44">
        <v>1034.95</v>
      </c>
      <c r="U135" s="44" t="s">
        <v>285</v>
      </c>
      <c r="V135" s="44">
        <v>181.34</v>
      </c>
      <c r="W135">
        <v>906.7</v>
      </c>
    </row>
    <row r="136" spans="1:23" hidden="1" x14ac:dyDescent="0.3">
      <c r="A136" s="44" t="s">
        <v>566</v>
      </c>
      <c r="B136" s="44"/>
      <c r="C136" s="44">
        <v>2023</v>
      </c>
      <c r="D136" s="44" t="s">
        <v>152</v>
      </c>
      <c r="E136" s="44">
        <v>32100</v>
      </c>
      <c r="F136" s="44" t="s">
        <v>298</v>
      </c>
      <c r="G136" s="44">
        <v>92008361</v>
      </c>
      <c r="H136" s="44" t="s">
        <v>529</v>
      </c>
      <c r="I136" s="44" t="s">
        <v>530</v>
      </c>
      <c r="J136" s="44">
        <v>2051</v>
      </c>
      <c r="K136" s="44"/>
      <c r="L136" s="44" t="s">
        <v>71</v>
      </c>
      <c r="M136" s="44" t="s">
        <v>32</v>
      </c>
      <c r="N136" s="44">
        <v>5</v>
      </c>
      <c r="O136" s="44">
        <v>5</v>
      </c>
      <c r="P136" s="44" t="s">
        <v>285</v>
      </c>
      <c r="Q136" s="44">
        <v>243.37</v>
      </c>
      <c r="R136" s="44">
        <v>1216.8499999999999</v>
      </c>
      <c r="S136" s="44">
        <v>9513.3333000000002</v>
      </c>
      <c r="T136" s="44">
        <v>1216.8499999999999</v>
      </c>
      <c r="U136" s="44" t="s">
        <v>285</v>
      </c>
      <c r="V136" s="44">
        <v>193.34</v>
      </c>
      <c r="W136">
        <v>966.7</v>
      </c>
    </row>
    <row r="137" spans="1:23" hidden="1" x14ac:dyDescent="0.3">
      <c r="A137" s="44" t="s">
        <v>566</v>
      </c>
      <c r="B137" s="44"/>
      <c r="C137" s="44">
        <v>2023</v>
      </c>
      <c r="D137" s="44" t="s">
        <v>152</v>
      </c>
      <c r="E137" s="44">
        <v>32100</v>
      </c>
      <c r="F137" s="44" t="s">
        <v>298</v>
      </c>
      <c r="G137" s="44">
        <v>92008361</v>
      </c>
      <c r="H137" s="44" t="s">
        <v>529</v>
      </c>
      <c r="I137" s="44" t="s">
        <v>530</v>
      </c>
      <c r="J137" s="44">
        <v>2051</v>
      </c>
      <c r="K137" s="44"/>
      <c r="L137" s="44" t="s">
        <v>74</v>
      </c>
      <c r="M137" s="44" t="s">
        <v>32</v>
      </c>
      <c r="N137" s="44">
        <v>5</v>
      </c>
      <c r="O137" s="44">
        <v>5</v>
      </c>
      <c r="P137" s="44" t="s">
        <v>285</v>
      </c>
      <c r="Q137" s="44">
        <v>266.86</v>
      </c>
      <c r="R137" s="44">
        <v>1334.3</v>
      </c>
      <c r="S137" s="44">
        <v>10431.5574</v>
      </c>
      <c r="T137" s="44">
        <v>1334.3</v>
      </c>
      <c r="U137" s="44" t="s">
        <v>285</v>
      </c>
      <c r="V137" s="44">
        <v>225.7</v>
      </c>
      <c r="W137">
        <v>1128.5</v>
      </c>
    </row>
    <row r="138" spans="1:23" hidden="1" x14ac:dyDescent="0.3">
      <c r="A138" s="44" t="s">
        <v>566</v>
      </c>
      <c r="B138" s="44"/>
      <c r="C138" s="44">
        <v>2023</v>
      </c>
      <c r="D138" s="44" t="s">
        <v>152</v>
      </c>
      <c r="E138" s="44">
        <v>32100</v>
      </c>
      <c r="F138" s="44" t="s">
        <v>298</v>
      </c>
      <c r="G138" s="44">
        <v>92008387</v>
      </c>
      <c r="H138" s="44" t="s">
        <v>529</v>
      </c>
      <c r="I138" s="44" t="s">
        <v>530</v>
      </c>
      <c r="J138" s="44">
        <v>2051</v>
      </c>
      <c r="K138" s="44"/>
      <c r="L138" s="44" t="s">
        <v>338</v>
      </c>
      <c r="M138" s="44" t="s">
        <v>301</v>
      </c>
      <c r="N138" s="44">
        <v>20</v>
      </c>
      <c r="O138" s="44"/>
      <c r="P138" s="44" t="s">
        <v>285</v>
      </c>
      <c r="Q138" s="44">
        <v>16.350000000000001</v>
      </c>
      <c r="R138" s="44">
        <v>327</v>
      </c>
      <c r="S138" s="44">
        <v>2556.4859999999999</v>
      </c>
      <c r="T138" s="44">
        <v>327</v>
      </c>
      <c r="U138" s="44" t="s">
        <v>285</v>
      </c>
      <c r="V138" s="44">
        <v>13.08</v>
      </c>
      <c r="W138">
        <v>261.60000000000002</v>
      </c>
    </row>
    <row r="139" spans="1:23" hidden="1" x14ac:dyDescent="0.3">
      <c r="A139" s="44" t="s">
        <v>566</v>
      </c>
      <c r="B139" s="44"/>
      <c r="C139" s="44">
        <v>2023</v>
      </c>
      <c r="D139" s="44" t="s">
        <v>152</v>
      </c>
      <c r="E139" s="44">
        <v>32100</v>
      </c>
      <c r="F139" s="44" t="s">
        <v>298</v>
      </c>
      <c r="G139" s="44">
        <v>92008387</v>
      </c>
      <c r="H139" s="44" t="s">
        <v>529</v>
      </c>
      <c r="I139" s="44" t="s">
        <v>530</v>
      </c>
      <c r="J139" s="44">
        <v>2051</v>
      </c>
      <c r="K139" s="44"/>
      <c r="L139" s="44" t="s">
        <v>395</v>
      </c>
      <c r="M139" s="44" t="s">
        <v>301</v>
      </c>
      <c r="N139" s="44">
        <v>20</v>
      </c>
      <c r="O139" s="44">
        <v>20</v>
      </c>
      <c r="P139" s="44" t="s">
        <v>285</v>
      </c>
      <c r="Q139" s="44">
        <v>24.66</v>
      </c>
      <c r="R139" s="44">
        <v>493.2</v>
      </c>
      <c r="S139" s="44">
        <v>3855.8375999999998</v>
      </c>
      <c r="T139" s="44">
        <v>493.2</v>
      </c>
      <c r="U139" s="44" t="s">
        <v>285</v>
      </c>
      <c r="V139" s="44">
        <v>19.739999999999998</v>
      </c>
      <c r="W139">
        <v>394.8</v>
      </c>
    </row>
    <row r="140" spans="1:23" hidden="1" x14ac:dyDescent="0.3">
      <c r="A140" s="44" t="s">
        <v>566</v>
      </c>
      <c r="B140" s="44"/>
      <c r="C140" s="44">
        <v>2023</v>
      </c>
      <c r="D140" s="44" t="s">
        <v>152</v>
      </c>
      <c r="E140" s="44">
        <v>32100</v>
      </c>
      <c r="F140" s="44" t="s">
        <v>298</v>
      </c>
      <c r="G140" s="44">
        <v>92008387</v>
      </c>
      <c r="H140" s="44" t="s">
        <v>529</v>
      </c>
      <c r="I140" s="44" t="s">
        <v>530</v>
      </c>
      <c r="J140" s="44">
        <v>2051</v>
      </c>
      <c r="K140" s="44"/>
      <c r="L140" s="44" t="s">
        <v>419</v>
      </c>
      <c r="M140" s="44" t="s">
        <v>301</v>
      </c>
      <c r="N140" s="44">
        <v>50</v>
      </c>
      <c r="O140" s="44"/>
      <c r="P140" s="44" t="s">
        <v>285</v>
      </c>
      <c r="Q140" s="44">
        <v>26.9</v>
      </c>
      <c r="R140" s="44">
        <v>1345</v>
      </c>
      <c r="S140" s="44">
        <v>10515.21</v>
      </c>
      <c r="T140" s="44">
        <v>1345</v>
      </c>
      <c r="U140" s="44" t="s">
        <v>285</v>
      </c>
      <c r="V140" s="44">
        <v>21.49</v>
      </c>
      <c r="W140">
        <v>1074.5</v>
      </c>
    </row>
    <row r="141" spans="1:23" hidden="1" x14ac:dyDescent="0.3">
      <c r="A141" s="44" t="s">
        <v>566</v>
      </c>
      <c r="B141" s="44"/>
      <c r="C141" s="44">
        <v>2023</v>
      </c>
      <c r="D141" s="44" t="s">
        <v>152</v>
      </c>
      <c r="E141" s="44">
        <v>32100</v>
      </c>
      <c r="F141" s="44" t="s">
        <v>298</v>
      </c>
      <c r="G141" s="44">
        <v>92008387</v>
      </c>
      <c r="H141" s="44" t="s">
        <v>529</v>
      </c>
      <c r="I141" s="44" t="s">
        <v>530</v>
      </c>
      <c r="J141" s="44">
        <v>2051</v>
      </c>
      <c r="K141" s="44"/>
      <c r="L141" s="44" t="s">
        <v>299</v>
      </c>
      <c r="M141" s="44" t="s">
        <v>301</v>
      </c>
      <c r="N141" s="44">
        <v>50</v>
      </c>
      <c r="O141" s="44">
        <v>50</v>
      </c>
      <c r="P141" s="44" t="s">
        <v>285</v>
      </c>
      <c r="Q141" s="44">
        <v>38.11</v>
      </c>
      <c r="R141" s="44">
        <v>1905.5</v>
      </c>
      <c r="S141" s="44">
        <v>14897.199000000001</v>
      </c>
      <c r="T141" s="44">
        <v>1905.5</v>
      </c>
      <c r="U141" s="44" t="s">
        <v>285</v>
      </c>
      <c r="V141" s="44">
        <v>30.57</v>
      </c>
      <c r="W141">
        <v>1528.5</v>
      </c>
    </row>
    <row r="142" spans="1:23" hidden="1" x14ac:dyDescent="0.3">
      <c r="A142" s="44" t="s">
        <v>566</v>
      </c>
      <c r="B142" s="44"/>
      <c r="C142" s="44">
        <v>2023</v>
      </c>
      <c r="D142" s="44" t="s">
        <v>152</v>
      </c>
      <c r="E142" s="44">
        <v>32100</v>
      </c>
      <c r="F142" s="44" t="s">
        <v>298</v>
      </c>
      <c r="G142" s="44">
        <v>92008387</v>
      </c>
      <c r="H142" s="44" t="s">
        <v>529</v>
      </c>
      <c r="I142" s="44" t="s">
        <v>530</v>
      </c>
      <c r="J142" s="44">
        <v>2051</v>
      </c>
      <c r="K142" s="44"/>
      <c r="L142" s="44" t="s">
        <v>396</v>
      </c>
      <c r="M142" s="44" t="s">
        <v>301</v>
      </c>
      <c r="N142" s="44">
        <v>20</v>
      </c>
      <c r="O142" s="44"/>
      <c r="P142" s="44" t="s">
        <v>285</v>
      </c>
      <c r="Q142" s="44">
        <v>32.5</v>
      </c>
      <c r="R142" s="44">
        <v>650</v>
      </c>
      <c r="S142" s="44">
        <v>5081.7</v>
      </c>
      <c r="T142" s="44">
        <v>650</v>
      </c>
      <c r="U142" s="44" t="s">
        <v>285</v>
      </c>
      <c r="V142" s="44">
        <v>26</v>
      </c>
      <c r="W142">
        <v>520</v>
      </c>
    </row>
    <row r="143" spans="1:23" hidden="1" x14ac:dyDescent="0.3">
      <c r="A143" s="44" t="s">
        <v>566</v>
      </c>
      <c r="B143" s="44"/>
      <c r="C143" s="44">
        <v>2023</v>
      </c>
      <c r="D143" s="44" t="s">
        <v>152</v>
      </c>
      <c r="E143" s="44">
        <v>32100</v>
      </c>
      <c r="F143" s="44" t="s">
        <v>298</v>
      </c>
      <c r="G143" s="44">
        <v>92008387</v>
      </c>
      <c r="H143" s="44" t="s">
        <v>529</v>
      </c>
      <c r="I143" s="44" t="s">
        <v>530</v>
      </c>
      <c r="J143" s="44">
        <v>2051</v>
      </c>
      <c r="K143" s="44"/>
      <c r="L143" s="44" t="s">
        <v>377</v>
      </c>
      <c r="M143" s="44" t="s">
        <v>301</v>
      </c>
      <c r="N143" s="44">
        <v>20</v>
      </c>
      <c r="O143" s="44">
        <v>20</v>
      </c>
      <c r="P143" s="44" t="s">
        <v>285</v>
      </c>
      <c r="Q143" s="44">
        <v>49.3</v>
      </c>
      <c r="R143" s="44">
        <v>986</v>
      </c>
      <c r="S143" s="44">
        <v>7708.5479999999998</v>
      </c>
      <c r="T143" s="44">
        <v>986</v>
      </c>
      <c r="U143" s="44" t="s">
        <v>285</v>
      </c>
      <c r="V143" s="44">
        <v>39.39</v>
      </c>
      <c r="W143">
        <v>787.8</v>
      </c>
    </row>
    <row r="144" spans="1:23" hidden="1" x14ac:dyDescent="0.3">
      <c r="A144" s="44" t="s">
        <v>566</v>
      </c>
      <c r="B144" s="44"/>
      <c r="C144" s="44">
        <v>2023</v>
      </c>
      <c r="D144" s="44" t="s">
        <v>152</v>
      </c>
      <c r="E144" s="44">
        <v>32100</v>
      </c>
      <c r="F144" s="44" t="s">
        <v>298</v>
      </c>
      <c r="G144" s="44">
        <v>92008387</v>
      </c>
      <c r="H144" s="44" t="s">
        <v>529</v>
      </c>
      <c r="I144" s="44" t="s">
        <v>530</v>
      </c>
      <c r="J144" s="44">
        <v>2051</v>
      </c>
      <c r="K144" s="44"/>
      <c r="L144" s="44" t="s">
        <v>302</v>
      </c>
      <c r="M144" s="44" t="s">
        <v>301</v>
      </c>
      <c r="N144" s="44">
        <v>60</v>
      </c>
      <c r="O144" s="44"/>
      <c r="P144" s="44" t="s">
        <v>285</v>
      </c>
      <c r="Q144" s="44">
        <v>40.89</v>
      </c>
      <c r="R144" s="44">
        <v>2453.4</v>
      </c>
      <c r="S144" s="44">
        <v>19180.681199999999</v>
      </c>
      <c r="T144" s="44">
        <v>2453.4</v>
      </c>
      <c r="U144" s="44" t="s">
        <v>285</v>
      </c>
      <c r="V144" s="44">
        <v>35.04</v>
      </c>
      <c r="W144">
        <v>2102.4</v>
      </c>
    </row>
    <row r="145" spans="1:23" hidden="1" x14ac:dyDescent="0.3">
      <c r="A145" s="44" t="s">
        <v>566</v>
      </c>
      <c r="B145" s="44"/>
      <c r="C145" s="44">
        <v>2023</v>
      </c>
      <c r="D145" s="44" t="s">
        <v>152</v>
      </c>
      <c r="E145" s="44">
        <v>32100</v>
      </c>
      <c r="F145" s="44" t="s">
        <v>298</v>
      </c>
      <c r="G145" s="44">
        <v>92008387</v>
      </c>
      <c r="H145" s="44" t="s">
        <v>529</v>
      </c>
      <c r="I145" s="44" t="s">
        <v>530</v>
      </c>
      <c r="J145" s="44">
        <v>2051</v>
      </c>
      <c r="K145" s="44"/>
      <c r="L145" s="44" t="s">
        <v>410</v>
      </c>
      <c r="M145" s="44" t="s">
        <v>301</v>
      </c>
      <c r="N145" s="44">
        <v>60</v>
      </c>
      <c r="O145" s="44">
        <v>60</v>
      </c>
      <c r="P145" s="44" t="s">
        <v>285</v>
      </c>
      <c r="Q145" s="44">
        <v>61.34</v>
      </c>
      <c r="R145" s="44">
        <v>3680.4</v>
      </c>
      <c r="S145" s="44">
        <v>28773.367200000001</v>
      </c>
      <c r="T145" s="44">
        <v>3680.4</v>
      </c>
      <c r="U145" s="44" t="s">
        <v>285</v>
      </c>
      <c r="V145" s="44">
        <v>52.56</v>
      </c>
      <c r="W145">
        <v>3153.6</v>
      </c>
    </row>
    <row r="146" spans="1:23" hidden="1" x14ac:dyDescent="0.3">
      <c r="A146" s="44" t="s">
        <v>566</v>
      </c>
      <c r="B146" s="44"/>
      <c r="C146" s="44">
        <v>2023</v>
      </c>
      <c r="D146" s="44" t="s">
        <v>152</v>
      </c>
      <c r="E146" s="44">
        <v>32100</v>
      </c>
      <c r="F146" s="44" t="s">
        <v>298</v>
      </c>
      <c r="G146" s="44">
        <v>92008387</v>
      </c>
      <c r="H146" s="44" t="s">
        <v>529</v>
      </c>
      <c r="I146" s="44" t="s">
        <v>530</v>
      </c>
      <c r="J146" s="44">
        <v>2051</v>
      </c>
      <c r="K146" s="44"/>
      <c r="L146" s="44" t="s">
        <v>448</v>
      </c>
      <c r="M146" s="44" t="s">
        <v>324</v>
      </c>
      <c r="N146" s="44">
        <v>50</v>
      </c>
      <c r="O146" s="44">
        <f t="shared" ref="O146:O147" si="0">N146</f>
        <v>50</v>
      </c>
      <c r="P146" s="44" t="s">
        <v>285</v>
      </c>
      <c r="Q146" s="44">
        <v>16.41</v>
      </c>
      <c r="R146" s="44">
        <v>820.5</v>
      </c>
      <c r="S146" s="44">
        <v>6414.6689999999999</v>
      </c>
      <c r="T146" s="44">
        <v>820.5</v>
      </c>
      <c r="U146" s="44" t="s">
        <v>285</v>
      </c>
      <c r="V146" s="44">
        <v>6.58</v>
      </c>
      <c r="W146">
        <v>329</v>
      </c>
    </row>
    <row r="147" spans="1:23" hidden="1" x14ac:dyDescent="0.3">
      <c r="A147" s="44" t="s">
        <v>566</v>
      </c>
      <c r="B147" s="44"/>
      <c r="C147" s="44">
        <v>2023</v>
      </c>
      <c r="D147" s="44" t="s">
        <v>152</v>
      </c>
      <c r="E147" s="44">
        <v>32100</v>
      </c>
      <c r="F147" s="44" t="s">
        <v>298</v>
      </c>
      <c r="G147" s="44">
        <v>92008387</v>
      </c>
      <c r="H147" s="44" t="s">
        <v>529</v>
      </c>
      <c r="I147" s="44" t="s">
        <v>530</v>
      </c>
      <c r="J147" s="44">
        <v>2051</v>
      </c>
      <c r="K147" s="44"/>
      <c r="L147" s="44" t="s">
        <v>569</v>
      </c>
      <c r="M147" s="44" t="s">
        <v>324</v>
      </c>
      <c r="N147" s="44">
        <v>50</v>
      </c>
      <c r="O147" s="44">
        <f t="shared" si="0"/>
        <v>50</v>
      </c>
      <c r="P147" s="44" t="s">
        <v>285</v>
      </c>
      <c r="Q147" s="44">
        <v>20.34</v>
      </c>
      <c r="R147" s="44">
        <v>1017</v>
      </c>
      <c r="S147" s="44">
        <v>7950.9059999999999</v>
      </c>
      <c r="T147" s="44">
        <v>1017</v>
      </c>
      <c r="U147" s="44" t="s">
        <v>285</v>
      </c>
      <c r="V147" s="44">
        <v>7.82</v>
      </c>
      <c r="W147">
        <v>391</v>
      </c>
    </row>
    <row r="148" spans="1:23" hidden="1" x14ac:dyDescent="0.3">
      <c r="A148" s="44" t="s">
        <v>566</v>
      </c>
      <c r="B148" s="44"/>
      <c r="C148" s="44">
        <v>2023</v>
      </c>
      <c r="D148" s="44" t="s">
        <v>152</v>
      </c>
      <c r="E148" s="44">
        <v>32100</v>
      </c>
      <c r="F148" s="44" t="s">
        <v>298</v>
      </c>
      <c r="G148" s="44">
        <v>92008497</v>
      </c>
      <c r="H148" s="44" t="s">
        <v>529</v>
      </c>
      <c r="I148" s="44" t="s">
        <v>530</v>
      </c>
      <c r="J148" s="44">
        <v>2051</v>
      </c>
      <c r="K148" s="44"/>
      <c r="L148" s="44" t="s">
        <v>400</v>
      </c>
      <c r="M148" s="44" t="s">
        <v>301</v>
      </c>
      <c r="N148" s="44">
        <v>50</v>
      </c>
      <c r="O148" s="44">
        <v>50</v>
      </c>
      <c r="P148" s="44" t="s">
        <v>285</v>
      </c>
      <c r="Q148" s="44">
        <v>18.87</v>
      </c>
      <c r="R148" s="44">
        <v>943.5</v>
      </c>
      <c r="S148" s="44">
        <v>7376.2830000000004</v>
      </c>
      <c r="T148" s="44">
        <v>943.5</v>
      </c>
      <c r="U148" s="44" t="s">
        <v>285</v>
      </c>
      <c r="V148" s="44">
        <v>13.82</v>
      </c>
      <c r="W148">
        <v>691</v>
      </c>
    </row>
    <row r="149" spans="1:23" hidden="1" x14ac:dyDescent="0.3">
      <c r="A149" s="44" t="s">
        <v>566</v>
      </c>
      <c r="B149" s="44"/>
      <c r="C149" s="44">
        <v>2023</v>
      </c>
      <c r="D149" s="44" t="s">
        <v>152</v>
      </c>
      <c r="E149" s="44">
        <v>32100</v>
      </c>
      <c r="F149" s="44" t="s">
        <v>298</v>
      </c>
      <c r="G149" s="44">
        <v>92008497</v>
      </c>
      <c r="H149" s="44" t="s">
        <v>529</v>
      </c>
      <c r="I149" s="44" t="s">
        <v>530</v>
      </c>
      <c r="J149" s="44">
        <v>2051</v>
      </c>
      <c r="K149" s="44"/>
      <c r="L149" s="44" t="s">
        <v>389</v>
      </c>
      <c r="M149" s="44" t="s">
        <v>324</v>
      </c>
      <c r="N149" s="44">
        <v>50</v>
      </c>
      <c r="O149" s="44">
        <v>50</v>
      </c>
      <c r="P149" s="44" t="s">
        <v>285</v>
      </c>
      <c r="Q149" s="44">
        <v>15.82</v>
      </c>
      <c r="R149" s="44">
        <v>791</v>
      </c>
      <c r="S149" s="44">
        <v>6184.0379999999996</v>
      </c>
      <c r="T149" s="44">
        <v>791</v>
      </c>
      <c r="U149" s="44" t="s">
        <v>285</v>
      </c>
      <c r="V149" s="44">
        <v>14.96</v>
      </c>
      <c r="W149">
        <v>748</v>
      </c>
    </row>
    <row r="150" spans="1:23" hidden="1" x14ac:dyDescent="0.3">
      <c r="A150" s="44" t="s">
        <v>566</v>
      </c>
      <c r="B150" s="44"/>
      <c r="C150" s="44">
        <v>2023</v>
      </c>
      <c r="D150" s="44" t="s">
        <v>152</v>
      </c>
      <c r="E150" s="44">
        <v>32100</v>
      </c>
      <c r="F150" s="44" t="s">
        <v>298</v>
      </c>
      <c r="G150" s="44">
        <v>92008497</v>
      </c>
      <c r="H150" s="44" t="s">
        <v>529</v>
      </c>
      <c r="I150" s="44" t="s">
        <v>530</v>
      </c>
      <c r="J150" s="44">
        <v>2051</v>
      </c>
      <c r="K150" s="44"/>
      <c r="L150" s="44" t="s">
        <v>417</v>
      </c>
      <c r="M150" s="44" t="s">
        <v>324</v>
      </c>
      <c r="N150" s="44">
        <v>100</v>
      </c>
      <c r="O150" s="44">
        <v>100</v>
      </c>
      <c r="P150" s="44" t="s">
        <v>285</v>
      </c>
      <c r="Q150" s="44">
        <v>66.55</v>
      </c>
      <c r="R150" s="44">
        <v>6655</v>
      </c>
      <c r="S150" s="44">
        <v>52028.79</v>
      </c>
      <c r="T150" s="44">
        <v>6655</v>
      </c>
      <c r="U150" s="44" t="s">
        <v>285</v>
      </c>
      <c r="V150" s="44">
        <v>57.58</v>
      </c>
      <c r="W150">
        <v>5758</v>
      </c>
    </row>
    <row r="151" spans="1:23" hidden="1" x14ac:dyDescent="0.3">
      <c r="A151" s="44" t="s">
        <v>566</v>
      </c>
      <c r="B151" s="44"/>
      <c r="C151" s="44">
        <v>2023</v>
      </c>
      <c r="D151" s="44" t="s">
        <v>152</v>
      </c>
      <c r="E151" s="44">
        <v>32100</v>
      </c>
      <c r="F151" s="44" t="s">
        <v>298</v>
      </c>
      <c r="G151" s="44">
        <v>92008497</v>
      </c>
      <c r="H151" s="44" t="s">
        <v>529</v>
      </c>
      <c r="I151" s="44" t="s">
        <v>530</v>
      </c>
      <c r="J151" s="44">
        <v>2051</v>
      </c>
      <c r="K151" s="44"/>
      <c r="L151" s="44" t="s">
        <v>394</v>
      </c>
      <c r="M151" s="44" t="s">
        <v>324</v>
      </c>
      <c r="N151" s="44">
        <v>70</v>
      </c>
      <c r="O151" s="44">
        <v>70</v>
      </c>
      <c r="P151" s="44" t="s">
        <v>285</v>
      </c>
      <c r="Q151" s="44">
        <v>74.849999999999994</v>
      </c>
      <c r="R151" s="44">
        <v>5239.5</v>
      </c>
      <c r="S151" s="44">
        <v>40962.411</v>
      </c>
      <c r="T151" s="44">
        <v>5239.5</v>
      </c>
      <c r="U151" s="44" t="s">
        <v>285</v>
      </c>
      <c r="V151" s="44">
        <v>62.66</v>
      </c>
      <c r="W151">
        <v>4386.2</v>
      </c>
    </row>
    <row r="152" spans="1:23" hidden="1" x14ac:dyDescent="0.3">
      <c r="A152" s="44" t="s">
        <v>566</v>
      </c>
      <c r="B152" s="44"/>
      <c r="C152" s="44">
        <v>2023</v>
      </c>
      <c r="D152" s="44" t="s">
        <v>152</v>
      </c>
      <c r="E152" s="44">
        <v>32100</v>
      </c>
      <c r="F152" s="44" t="s">
        <v>298</v>
      </c>
      <c r="G152" s="44">
        <v>92008497</v>
      </c>
      <c r="H152" s="44" t="s">
        <v>529</v>
      </c>
      <c r="I152" s="44" t="s">
        <v>530</v>
      </c>
      <c r="J152" s="44">
        <v>2051</v>
      </c>
      <c r="K152" s="44"/>
      <c r="L152" s="44" t="s">
        <v>418</v>
      </c>
      <c r="M152" s="44" t="s">
        <v>324</v>
      </c>
      <c r="N152" s="44">
        <v>50</v>
      </c>
      <c r="O152" s="44">
        <v>50</v>
      </c>
      <c r="P152" s="44" t="s">
        <v>285</v>
      </c>
      <c r="Q152" s="44">
        <v>85.88</v>
      </c>
      <c r="R152" s="44">
        <v>4294</v>
      </c>
      <c r="S152" s="44">
        <v>33570.491999999998</v>
      </c>
      <c r="T152" s="44">
        <v>4294</v>
      </c>
      <c r="U152" s="44" t="s">
        <v>285</v>
      </c>
      <c r="V152" s="44">
        <v>79.760000000000005</v>
      </c>
      <c r="W152">
        <v>3988</v>
      </c>
    </row>
    <row r="153" spans="1:23" hidden="1" x14ac:dyDescent="0.3">
      <c r="A153" s="44" t="s">
        <v>566</v>
      </c>
      <c r="B153" s="44"/>
      <c r="C153" s="44">
        <v>2023</v>
      </c>
      <c r="D153" s="44" t="s">
        <v>152</v>
      </c>
      <c r="E153" s="44">
        <v>32100</v>
      </c>
      <c r="F153" s="44" t="s">
        <v>298</v>
      </c>
      <c r="G153" s="44">
        <v>92008497</v>
      </c>
      <c r="H153" s="44" t="s">
        <v>529</v>
      </c>
      <c r="I153" s="44" t="s">
        <v>530</v>
      </c>
      <c r="J153" s="44">
        <v>2051</v>
      </c>
      <c r="K153" s="44"/>
      <c r="L153" s="44" t="s">
        <v>364</v>
      </c>
      <c r="M153" s="44" t="s">
        <v>324</v>
      </c>
      <c r="N153" s="44">
        <v>100</v>
      </c>
      <c r="O153" s="44">
        <v>100</v>
      </c>
      <c r="P153" s="44" t="s">
        <v>285</v>
      </c>
      <c r="Q153" s="44">
        <v>110.16</v>
      </c>
      <c r="R153" s="44">
        <v>11016</v>
      </c>
      <c r="S153" s="44">
        <v>86123.088000000003</v>
      </c>
      <c r="T153" s="44">
        <v>11016</v>
      </c>
      <c r="U153" s="44" t="s">
        <v>285</v>
      </c>
      <c r="V153" s="44">
        <v>98.14</v>
      </c>
      <c r="W153">
        <v>9814</v>
      </c>
    </row>
    <row r="154" spans="1:23" hidden="1" x14ac:dyDescent="0.3">
      <c r="A154" s="44" t="s">
        <v>566</v>
      </c>
      <c r="B154" s="44"/>
      <c r="C154" s="44">
        <v>2023</v>
      </c>
      <c r="D154" s="44" t="s">
        <v>152</v>
      </c>
      <c r="E154" s="44">
        <v>32100</v>
      </c>
      <c r="F154" s="44" t="s">
        <v>298</v>
      </c>
      <c r="G154" s="44">
        <v>92008507</v>
      </c>
      <c r="H154" s="44" t="s">
        <v>529</v>
      </c>
      <c r="I154" s="44" t="s">
        <v>530</v>
      </c>
      <c r="J154" s="44">
        <v>2051</v>
      </c>
      <c r="K154" s="44"/>
      <c r="L154" s="44" t="s">
        <v>570</v>
      </c>
      <c r="M154" s="44" t="s">
        <v>32</v>
      </c>
      <c r="N154" s="44">
        <v>2</v>
      </c>
      <c r="O154" s="44">
        <v>2</v>
      </c>
      <c r="P154" s="44" t="s">
        <v>285</v>
      </c>
      <c r="Q154" s="44">
        <v>163.77000000000001</v>
      </c>
      <c r="R154" s="44">
        <v>327.54000000000002</v>
      </c>
      <c r="S154" s="44">
        <v>2560.7077199999999</v>
      </c>
      <c r="T154" s="44">
        <v>327.54000000000002</v>
      </c>
      <c r="U154" s="44" t="s">
        <v>285</v>
      </c>
      <c r="V154" s="44">
        <v>126.34</v>
      </c>
      <c r="W154">
        <v>252.68</v>
      </c>
    </row>
    <row r="155" spans="1:23" hidden="1" x14ac:dyDescent="0.3">
      <c r="A155" s="44" t="s">
        <v>566</v>
      </c>
      <c r="B155" s="44"/>
      <c r="C155" s="44">
        <v>2023</v>
      </c>
      <c r="D155" s="44" t="s">
        <v>152</v>
      </c>
      <c r="E155" s="44">
        <v>32100</v>
      </c>
      <c r="F155" s="44" t="s">
        <v>298</v>
      </c>
      <c r="G155" s="44">
        <v>92008507</v>
      </c>
      <c r="H155" s="44" t="s">
        <v>529</v>
      </c>
      <c r="I155" s="44" t="s">
        <v>530</v>
      </c>
      <c r="J155" s="44">
        <v>2051</v>
      </c>
      <c r="K155" s="44"/>
      <c r="L155" s="44" t="s">
        <v>366</v>
      </c>
      <c r="M155" s="44" t="s">
        <v>32</v>
      </c>
      <c r="N155" s="44">
        <v>5</v>
      </c>
      <c r="O155" s="44">
        <v>5</v>
      </c>
      <c r="P155" s="44" t="s">
        <v>285</v>
      </c>
      <c r="Q155" s="44">
        <v>204.89</v>
      </c>
      <c r="R155" s="44">
        <v>1024.45</v>
      </c>
      <c r="S155" s="44">
        <v>8009.1500999999998</v>
      </c>
      <c r="T155" s="44">
        <v>1024.45</v>
      </c>
      <c r="U155" s="44" t="s">
        <v>285</v>
      </c>
      <c r="V155" s="44">
        <v>151.63</v>
      </c>
      <c r="W155">
        <v>758.15</v>
      </c>
    </row>
    <row r="156" spans="1:23" hidden="1" x14ac:dyDescent="0.3">
      <c r="A156" s="44" t="s">
        <v>566</v>
      </c>
      <c r="B156" s="44"/>
      <c r="C156" s="44">
        <v>2023</v>
      </c>
      <c r="D156" s="44" t="s">
        <v>152</v>
      </c>
      <c r="E156" s="44">
        <v>32100</v>
      </c>
      <c r="F156" s="44" t="s">
        <v>298</v>
      </c>
      <c r="G156" s="44">
        <v>92008507</v>
      </c>
      <c r="H156" s="44" t="s">
        <v>529</v>
      </c>
      <c r="I156" s="44" t="s">
        <v>530</v>
      </c>
      <c r="J156" s="44">
        <v>2051</v>
      </c>
      <c r="K156" s="44"/>
      <c r="L156" s="44" t="s">
        <v>381</v>
      </c>
      <c r="M156" s="44" t="s">
        <v>32</v>
      </c>
      <c r="N156" s="44">
        <v>5</v>
      </c>
      <c r="O156" s="44">
        <v>5</v>
      </c>
      <c r="P156" s="44" t="s">
        <v>285</v>
      </c>
      <c r="Q156" s="44">
        <v>226.03</v>
      </c>
      <c r="R156" s="44">
        <v>1130.1500000000001</v>
      </c>
      <c r="S156" s="44">
        <v>8835.5126999999993</v>
      </c>
      <c r="T156" s="44">
        <v>1130.1500000000001</v>
      </c>
      <c r="U156" s="44" t="s">
        <v>285</v>
      </c>
      <c r="V156" s="44">
        <v>167.22</v>
      </c>
      <c r="W156">
        <v>836.1</v>
      </c>
    </row>
    <row r="157" spans="1:23" hidden="1" x14ac:dyDescent="0.3">
      <c r="A157" s="44" t="s">
        <v>566</v>
      </c>
      <c r="B157" s="44"/>
      <c r="C157" s="44">
        <v>2023</v>
      </c>
      <c r="D157" s="44" t="s">
        <v>152</v>
      </c>
      <c r="E157" s="44">
        <v>32100</v>
      </c>
      <c r="F157" s="44" t="s">
        <v>298</v>
      </c>
      <c r="G157" s="44">
        <v>92008507</v>
      </c>
      <c r="H157" s="44" t="s">
        <v>529</v>
      </c>
      <c r="I157" s="44" t="s">
        <v>530</v>
      </c>
      <c r="J157" s="44">
        <v>2051</v>
      </c>
      <c r="K157" s="44"/>
      <c r="L157" s="44" t="s">
        <v>48</v>
      </c>
      <c r="M157" s="44" t="s">
        <v>387</v>
      </c>
      <c r="N157" s="44">
        <v>20</v>
      </c>
      <c r="O157" s="44">
        <v>20</v>
      </c>
      <c r="P157" s="44" t="s">
        <v>285</v>
      </c>
      <c r="Q157" s="44">
        <v>493.43</v>
      </c>
      <c r="R157" s="44">
        <v>9868.6</v>
      </c>
      <c r="S157" s="44">
        <v>77152.714800000002</v>
      </c>
      <c r="T157" s="44">
        <v>9868.6</v>
      </c>
      <c r="U157" s="44" t="s">
        <v>285</v>
      </c>
      <c r="V157" s="44">
        <v>439.34</v>
      </c>
      <c r="W157">
        <v>8786.7999999999993</v>
      </c>
    </row>
    <row r="158" spans="1:23" hidden="1" x14ac:dyDescent="0.3">
      <c r="A158" s="44" t="s">
        <v>566</v>
      </c>
      <c r="B158" s="44"/>
      <c r="C158" s="44">
        <v>2023</v>
      </c>
      <c r="D158" s="44" t="s">
        <v>152</v>
      </c>
      <c r="E158" s="44">
        <v>32100</v>
      </c>
      <c r="F158" s="44" t="s">
        <v>298</v>
      </c>
      <c r="G158" s="44">
        <v>92008507</v>
      </c>
      <c r="H158" s="44" t="s">
        <v>529</v>
      </c>
      <c r="I158" s="44" t="s">
        <v>530</v>
      </c>
      <c r="J158" s="44">
        <v>2051</v>
      </c>
      <c r="K158" s="44"/>
      <c r="L158" s="44" t="s">
        <v>143</v>
      </c>
      <c r="M158" s="44" t="s">
        <v>387</v>
      </c>
      <c r="N158" s="44">
        <v>18</v>
      </c>
      <c r="O158" s="44">
        <v>18</v>
      </c>
      <c r="P158" s="44" t="s">
        <v>285</v>
      </c>
      <c r="Q158" s="44">
        <v>493.43</v>
      </c>
      <c r="R158" s="44">
        <v>8881.74</v>
      </c>
      <c r="S158" s="44">
        <v>69437.443320000006</v>
      </c>
      <c r="T158" s="44">
        <v>8881.74</v>
      </c>
      <c r="U158" s="44" t="s">
        <v>285</v>
      </c>
      <c r="V158" s="44">
        <v>439.34</v>
      </c>
      <c r="W158">
        <v>7908.12</v>
      </c>
    </row>
    <row r="159" spans="1:23" hidden="1" x14ac:dyDescent="0.3">
      <c r="A159" s="44" t="s">
        <v>566</v>
      </c>
      <c r="B159" s="44"/>
      <c r="C159" s="44">
        <v>2023</v>
      </c>
      <c r="D159" s="44" t="s">
        <v>152</v>
      </c>
      <c r="E159" s="44">
        <v>32100</v>
      </c>
      <c r="F159" s="44" t="s">
        <v>298</v>
      </c>
      <c r="G159" s="44">
        <v>92008507</v>
      </c>
      <c r="H159" s="44" t="s">
        <v>529</v>
      </c>
      <c r="I159" s="44" t="s">
        <v>530</v>
      </c>
      <c r="J159" s="44">
        <v>2051</v>
      </c>
      <c r="K159" s="44"/>
      <c r="L159" s="44" t="s">
        <v>49</v>
      </c>
      <c r="M159" s="44" t="s">
        <v>387</v>
      </c>
      <c r="N159" s="44">
        <v>38</v>
      </c>
      <c r="O159" s="44">
        <f>N159</f>
        <v>38</v>
      </c>
      <c r="P159" s="44" t="s">
        <v>285</v>
      </c>
      <c r="Q159" s="44">
        <v>54.97</v>
      </c>
      <c r="R159" s="44">
        <v>2088.86</v>
      </c>
      <c r="S159" s="44">
        <v>16330.707479999999</v>
      </c>
      <c r="T159" s="44">
        <v>2088.86</v>
      </c>
      <c r="U159" s="44" t="s">
        <v>285</v>
      </c>
      <c r="V159" s="44">
        <v>48.38</v>
      </c>
      <c r="W159">
        <v>1838.44</v>
      </c>
    </row>
    <row r="160" spans="1:23" hidden="1" x14ac:dyDescent="0.3">
      <c r="A160" s="44" t="s">
        <v>566</v>
      </c>
      <c r="B160" s="44"/>
      <c r="C160" s="44">
        <v>2023</v>
      </c>
      <c r="D160" s="44" t="s">
        <v>152</v>
      </c>
      <c r="E160" s="44">
        <v>32100</v>
      </c>
      <c r="F160" s="44" t="s">
        <v>298</v>
      </c>
      <c r="G160" s="44">
        <v>92008529</v>
      </c>
      <c r="H160" s="44" t="s">
        <v>529</v>
      </c>
      <c r="I160" s="44" t="s">
        <v>530</v>
      </c>
      <c r="J160" s="44">
        <v>2051</v>
      </c>
      <c r="K160" s="44"/>
      <c r="L160" s="44" t="s">
        <v>388</v>
      </c>
      <c r="M160" s="44" t="s">
        <v>354</v>
      </c>
      <c r="N160" s="44">
        <v>10</v>
      </c>
      <c r="O160" s="44">
        <v>10</v>
      </c>
      <c r="P160" s="44" t="s">
        <v>285</v>
      </c>
      <c r="Q160" s="44">
        <v>145.66</v>
      </c>
      <c r="R160" s="44">
        <v>1456.6</v>
      </c>
      <c r="S160" s="44">
        <v>11387.6988</v>
      </c>
      <c r="T160" s="44">
        <v>1456.6</v>
      </c>
      <c r="U160" s="44" t="s">
        <v>285</v>
      </c>
      <c r="V160" s="44">
        <v>90.71</v>
      </c>
      <c r="W160">
        <v>907.1</v>
      </c>
    </row>
    <row r="161" spans="1:23" hidden="1" x14ac:dyDescent="0.3">
      <c r="A161" s="44" t="s">
        <v>566</v>
      </c>
      <c r="B161" s="44"/>
      <c r="C161" s="44">
        <v>2023</v>
      </c>
      <c r="D161" s="44" t="s">
        <v>152</v>
      </c>
      <c r="E161" s="44">
        <v>32100</v>
      </c>
      <c r="F161" s="44" t="s">
        <v>298</v>
      </c>
      <c r="G161" s="44">
        <v>92008529</v>
      </c>
      <c r="H161" s="44" t="s">
        <v>529</v>
      </c>
      <c r="I161" s="44" t="s">
        <v>530</v>
      </c>
      <c r="J161" s="44">
        <v>2051</v>
      </c>
      <c r="K161" s="44"/>
      <c r="L161" s="44" t="s">
        <v>350</v>
      </c>
      <c r="M161" s="44" t="s">
        <v>354</v>
      </c>
      <c r="N161" s="44">
        <v>5</v>
      </c>
      <c r="O161" s="44">
        <v>5</v>
      </c>
      <c r="P161" s="44" t="s">
        <v>285</v>
      </c>
      <c r="Q161" s="44">
        <v>122.8</v>
      </c>
      <c r="R161" s="44">
        <v>614</v>
      </c>
      <c r="S161" s="44">
        <v>4800.2520000000004</v>
      </c>
      <c r="T161" s="44">
        <v>614</v>
      </c>
      <c r="U161" s="44" t="s">
        <v>285</v>
      </c>
      <c r="V161" s="44">
        <v>81.64</v>
      </c>
      <c r="W161">
        <v>408.2</v>
      </c>
    </row>
    <row r="162" spans="1:23" hidden="1" x14ac:dyDescent="0.3">
      <c r="A162" s="44" t="s">
        <v>566</v>
      </c>
      <c r="B162" s="44"/>
      <c r="C162" s="44">
        <v>2023</v>
      </c>
      <c r="D162" s="44" t="s">
        <v>152</v>
      </c>
      <c r="E162" s="44">
        <v>32100</v>
      </c>
      <c r="F162" s="44" t="s">
        <v>298</v>
      </c>
      <c r="G162" s="44">
        <v>92008529</v>
      </c>
      <c r="H162" s="44" t="s">
        <v>529</v>
      </c>
      <c r="I162" s="44" t="s">
        <v>530</v>
      </c>
      <c r="J162" s="44">
        <v>2051</v>
      </c>
      <c r="K162" s="44"/>
      <c r="L162" s="44" t="s">
        <v>365</v>
      </c>
      <c r="M162" s="44" t="s">
        <v>307</v>
      </c>
      <c r="N162" s="44">
        <v>10</v>
      </c>
      <c r="O162" s="44">
        <v>10</v>
      </c>
      <c r="P162" s="44" t="s">
        <v>285</v>
      </c>
      <c r="Q162" s="44">
        <v>44.47</v>
      </c>
      <c r="R162" s="44">
        <v>444.7</v>
      </c>
      <c r="S162" s="44">
        <v>3476.6646000000001</v>
      </c>
      <c r="T162" s="44">
        <v>444.7</v>
      </c>
      <c r="U162" s="44" t="s">
        <v>285</v>
      </c>
      <c r="V162" s="44">
        <v>39.06</v>
      </c>
      <c r="W162">
        <v>390.6</v>
      </c>
    </row>
    <row r="163" spans="1:23" hidden="1" x14ac:dyDescent="0.3">
      <c r="A163" s="44" t="s">
        <v>566</v>
      </c>
      <c r="B163" s="44"/>
      <c r="C163" s="44">
        <v>2023</v>
      </c>
      <c r="D163" s="44" t="s">
        <v>152</v>
      </c>
      <c r="E163" s="44">
        <v>32100</v>
      </c>
      <c r="F163" s="44" t="s">
        <v>298</v>
      </c>
      <c r="G163" s="44">
        <v>92008529</v>
      </c>
      <c r="H163" s="44" t="s">
        <v>529</v>
      </c>
      <c r="I163" s="44" t="s">
        <v>530</v>
      </c>
      <c r="J163" s="44">
        <v>2051</v>
      </c>
      <c r="K163" s="44"/>
      <c r="L163" s="44" t="s">
        <v>443</v>
      </c>
      <c r="M163" s="44" t="s">
        <v>307</v>
      </c>
      <c r="N163" s="44">
        <v>20</v>
      </c>
      <c r="O163" s="44">
        <v>20</v>
      </c>
      <c r="P163" s="44" t="s">
        <v>285</v>
      </c>
      <c r="Q163" s="44">
        <v>48.95</v>
      </c>
      <c r="R163" s="44">
        <v>979</v>
      </c>
      <c r="S163" s="44">
        <v>7653.8220000000001</v>
      </c>
      <c r="T163" s="44">
        <v>979</v>
      </c>
      <c r="U163" s="44" t="s">
        <v>285</v>
      </c>
      <c r="V163" s="44">
        <v>40.520000000000003</v>
      </c>
      <c r="W163">
        <v>810.4</v>
      </c>
    </row>
    <row r="164" spans="1:23" hidden="1" x14ac:dyDescent="0.3">
      <c r="A164" s="44" t="s">
        <v>566</v>
      </c>
      <c r="B164" s="44"/>
      <c r="C164" s="44">
        <v>2023</v>
      </c>
      <c r="D164" s="44" t="s">
        <v>152</v>
      </c>
      <c r="E164" s="44">
        <v>32100</v>
      </c>
      <c r="F164" s="44" t="s">
        <v>298</v>
      </c>
      <c r="G164" s="44">
        <v>92008529</v>
      </c>
      <c r="H164" s="44" t="s">
        <v>529</v>
      </c>
      <c r="I164" s="44" t="s">
        <v>530</v>
      </c>
      <c r="J164" s="44">
        <v>2051</v>
      </c>
      <c r="K164" s="44"/>
      <c r="L164" s="44" t="s">
        <v>342</v>
      </c>
      <c r="M164" s="44" t="s">
        <v>307</v>
      </c>
      <c r="N164" s="44">
        <v>80</v>
      </c>
      <c r="O164" s="44">
        <v>80</v>
      </c>
      <c r="P164" s="44" t="s">
        <v>285</v>
      </c>
      <c r="Q164" s="44">
        <v>53.11</v>
      </c>
      <c r="R164" s="44">
        <v>4248.8</v>
      </c>
      <c r="S164" s="44">
        <v>33217.118399999999</v>
      </c>
      <c r="T164" s="44">
        <v>4248.8</v>
      </c>
      <c r="U164" s="44" t="s">
        <v>285</v>
      </c>
      <c r="V164" s="44">
        <v>45.12</v>
      </c>
      <c r="W164">
        <v>3609.6</v>
      </c>
    </row>
    <row r="165" spans="1:23" hidden="1" x14ac:dyDescent="0.3">
      <c r="A165" s="44" t="s">
        <v>566</v>
      </c>
      <c r="B165" s="44"/>
      <c r="C165" s="44">
        <v>2023</v>
      </c>
      <c r="D165" s="44" t="s">
        <v>152</v>
      </c>
      <c r="E165" s="44">
        <v>32100</v>
      </c>
      <c r="F165" s="44" t="s">
        <v>298</v>
      </c>
      <c r="G165" s="44">
        <v>92008529</v>
      </c>
      <c r="H165" s="44" t="s">
        <v>529</v>
      </c>
      <c r="I165" s="44" t="s">
        <v>530</v>
      </c>
      <c r="J165" s="44">
        <v>2051</v>
      </c>
      <c r="K165" s="44"/>
      <c r="L165" s="44" t="s">
        <v>449</v>
      </c>
      <c r="M165" s="44" t="s">
        <v>341</v>
      </c>
      <c r="N165" s="44">
        <v>20</v>
      </c>
      <c r="O165" s="44">
        <v>20</v>
      </c>
      <c r="P165" s="44" t="s">
        <v>285</v>
      </c>
      <c r="Q165" s="44">
        <v>73.34</v>
      </c>
      <c r="R165" s="44">
        <v>1466.8</v>
      </c>
      <c r="S165" s="44">
        <v>11467.4424</v>
      </c>
      <c r="T165" s="44">
        <v>1466.8</v>
      </c>
      <c r="U165" s="44" t="s">
        <v>285</v>
      </c>
      <c r="V165" s="44">
        <v>49.18</v>
      </c>
      <c r="W165">
        <v>983.6</v>
      </c>
    </row>
    <row r="166" spans="1:23" hidden="1" x14ac:dyDescent="0.3">
      <c r="A166" s="44" t="s">
        <v>566</v>
      </c>
      <c r="B166" s="44"/>
      <c r="C166" s="44">
        <v>2023</v>
      </c>
      <c r="D166" s="44" t="s">
        <v>152</v>
      </c>
      <c r="E166" s="44">
        <v>32100</v>
      </c>
      <c r="F166" s="44" t="s">
        <v>298</v>
      </c>
      <c r="G166" s="44">
        <v>92008529</v>
      </c>
      <c r="H166" s="44" t="s">
        <v>529</v>
      </c>
      <c r="I166" s="44" t="s">
        <v>530</v>
      </c>
      <c r="J166" s="44">
        <v>2051</v>
      </c>
      <c r="K166" s="44"/>
      <c r="L166" s="44" t="s">
        <v>379</v>
      </c>
      <c r="M166" s="44" t="s">
        <v>307</v>
      </c>
      <c r="N166" s="44">
        <v>30</v>
      </c>
      <c r="O166" s="44">
        <v>30</v>
      </c>
      <c r="P166" s="44" t="s">
        <v>285</v>
      </c>
      <c r="Q166" s="44">
        <v>68.260000000000005</v>
      </c>
      <c r="R166" s="44">
        <v>2047.8</v>
      </c>
      <c r="S166" s="44">
        <v>16009.7004</v>
      </c>
      <c r="T166" s="44">
        <v>2047.8</v>
      </c>
      <c r="U166" s="44" t="s">
        <v>285</v>
      </c>
      <c r="V166" s="44">
        <v>62.31</v>
      </c>
      <c r="W166">
        <v>1869.3</v>
      </c>
    </row>
    <row r="167" spans="1:23" hidden="1" x14ac:dyDescent="0.3">
      <c r="A167" s="44" t="s">
        <v>566</v>
      </c>
      <c r="B167" s="44"/>
      <c r="C167" s="44">
        <v>2023</v>
      </c>
      <c r="D167" s="44" t="s">
        <v>152</v>
      </c>
      <c r="E167" s="44">
        <v>32100</v>
      </c>
      <c r="F167" s="44" t="s">
        <v>298</v>
      </c>
      <c r="G167" s="44">
        <v>92008529</v>
      </c>
      <c r="H167" s="44" t="s">
        <v>529</v>
      </c>
      <c r="I167" s="44" t="s">
        <v>530</v>
      </c>
      <c r="J167" s="44">
        <v>2051</v>
      </c>
      <c r="K167" s="44"/>
      <c r="L167" s="44" t="s">
        <v>397</v>
      </c>
      <c r="M167" s="44" t="s">
        <v>307</v>
      </c>
      <c r="N167" s="44">
        <v>70</v>
      </c>
      <c r="O167" s="44">
        <v>70</v>
      </c>
      <c r="P167" s="44" t="s">
        <v>285</v>
      </c>
      <c r="Q167" s="44">
        <v>85.49</v>
      </c>
      <c r="R167" s="44">
        <v>5984.3</v>
      </c>
      <c r="S167" s="44">
        <v>46785.257400000002</v>
      </c>
      <c r="T167" s="44">
        <v>5984.3</v>
      </c>
      <c r="U167" s="44" t="s">
        <v>285</v>
      </c>
      <c r="V167" s="44">
        <v>84.71</v>
      </c>
      <c r="W167">
        <v>5929.7</v>
      </c>
    </row>
    <row r="168" spans="1:23" hidden="1" x14ac:dyDescent="0.3">
      <c r="A168" s="44" t="s">
        <v>566</v>
      </c>
      <c r="B168" s="44"/>
      <c r="C168" s="44">
        <v>2023</v>
      </c>
      <c r="D168" s="44" t="s">
        <v>152</v>
      </c>
      <c r="E168" s="44">
        <v>32100</v>
      </c>
      <c r="F168" s="44" t="s">
        <v>298</v>
      </c>
      <c r="G168" s="44">
        <v>92008529</v>
      </c>
      <c r="H168" s="44" t="s">
        <v>529</v>
      </c>
      <c r="I168" s="44" t="s">
        <v>530</v>
      </c>
      <c r="J168" s="44">
        <v>2051</v>
      </c>
      <c r="K168" s="44"/>
      <c r="L168" s="44" t="s">
        <v>348</v>
      </c>
      <c r="M168" s="44" t="s">
        <v>341</v>
      </c>
      <c r="N168" s="44">
        <v>40</v>
      </c>
      <c r="O168" s="44">
        <v>40</v>
      </c>
      <c r="P168" s="44" t="s">
        <v>285</v>
      </c>
      <c r="Q168" s="44">
        <v>127.16</v>
      </c>
      <c r="R168" s="44">
        <v>5086.3999999999996</v>
      </c>
      <c r="S168" s="44">
        <v>39765.475200000001</v>
      </c>
      <c r="T168" s="44">
        <v>5086.3999999999996</v>
      </c>
      <c r="U168" s="44" t="s">
        <v>285</v>
      </c>
      <c r="V168" s="44">
        <v>71.84</v>
      </c>
      <c r="W168">
        <v>2873.6</v>
      </c>
    </row>
    <row r="169" spans="1:23" hidden="1" x14ac:dyDescent="0.3">
      <c r="A169" s="44" t="s">
        <v>566</v>
      </c>
      <c r="B169" s="44"/>
      <c r="C169" s="44">
        <v>2023</v>
      </c>
      <c r="D169" s="44" t="s">
        <v>152</v>
      </c>
      <c r="E169" s="44">
        <v>32100</v>
      </c>
      <c r="F169" s="44" t="s">
        <v>298</v>
      </c>
      <c r="G169" s="44">
        <v>92008529</v>
      </c>
      <c r="H169" s="44" t="s">
        <v>529</v>
      </c>
      <c r="I169" s="44" t="s">
        <v>530</v>
      </c>
      <c r="J169" s="44">
        <v>2051</v>
      </c>
      <c r="K169" s="44"/>
      <c r="L169" s="44" t="s">
        <v>380</v>
      </c>
      <c r="M169" s="44" t="s">
        <v>307</v>
      </c>
      <c r="N169" s="44">
        <v>10</v>
      </c>
      <c r="O169" s="44">
        <v>10</v>
      </c>
      <c r="P169" s="44" t="s">
        <v>285</v>
      </c>
      <c r="Q169" s="44">
        <v>101.78</v>
      </c>
      <c r="R169" s="44">
        <v>1017.8</v>
      </c>
      <c r="S169" s="44">
        <v>7957.1603999999998</v>
      </c>
      <c r="T169" s="44">
        <v>1017.8</v>
      </c>
      <c r="U169" s="44" t="s">
        <v>285</v>
      </c>
      <c r="V169" s="44">
        <v>97.28</v>
      </c>
      <c r="W169">
        <v>972.8</v>
      </c>
    </row>
    <row r="170" spans="1:23" hidden="1" x14ac:dyDescent="0.3">
      <c r="A170" s="44" t="s">
        <v>566</v>
      </c>
      <c r="B170" s="44"/>
      <c r="C170" s="44">
        <v>2023</v>
      </c>
      <c r="D170" s="44" t="s">
        <v>152</v>
      </c>
      <c r="E170" s="44">
        <v>32100</v>
      </c>
      <c r="F170" s="44" t="s">
        <v>298</v>
      </c>
      <c r="G170" s="44">
        <v>92008529</v>
      </c>
      <c r="H170" s="44" t="s">
        <v>529</v>
      </c>
      <c r="I170" s="44" t="s">
        <v>530</v>
      </c>
      <c r="J170" s="44">
        <v>2051</v>
      </c>
      <c r="K170" s="44"/>
      <c r="L170" s="44" t="s">
        <v>305</v>
      </c>
      <c r="M170" s="44" t="s">
        <v>307</v>
      </c>
      <c r="N170" s="44">
        <v>50</v>
      </c>
      <c r="O170" s="44">
        <v>50</v>
      </c>
      <c r="P170" s="44" t="s">
        <v>285</v>
      </c>
      <c r="Q170" s="44">
        <v>170.16</v>
      </c>
      <c r="R170" s="44">
        <v>8508</v>
      </c>
      <c r="S170" s="44">
        <v>66515.543999999994</v>
      </c>
      <c r="T170" s="44">
        <v>8508</v>
      </c>
      <c r="U170" s="44" t="s">
        <v>285</v>
      </c>
      <c r="V170" s="44">
        <v>162.72999999999999</v>
      </c>
      <c r="W170">
        <v>8136.5</v>
      </c>
    </row>
    <row r="171" spans="1:23" hidden="1" x14ac:dyDescent="0.3">
      <c r="A171" s="44" t="s">
        <v>566</v>
      </c>
      <c r="B171" s="44"/>
      <c r="C171" s="44">
        <v>2023</v>
      </c>
      <c r="D171" s="44" t="s">
        <v>152</v>
      </c>
      <c r="E171" s="44">
        <v>32100</v>
      </c>
      <c r="F171" s="44" t="s">
        <v>298</v>
      </c>
      <c r="G171" s="44">
        <v>92008529</v>
      </c>
      <c r="H171" s="44" t="s">
        <v>529</v>
      </c>
      <c r="I171" s="44" t="s">
        <v>530</v>
      </c>
      <c r="J171" s="44">
        <v>2051</v>
      </c>
      <c r="K171" s="44"/>
      <c r="L171" s="44" t="s">
        <v>378</v>
      </c>
      <c r="M171" s="44" t="s">
        <v>341</v>
      </c>
      <c r="N171" s="44">
        <v>5</v>
      </c>
      <c r="O171" s="44">
        <v>5</v>
      </c>
      <c r="P171" s="44" t="s">
        <v>285</v>
      </c>
      <c r="Q171" s="44">
        <v>182.8</v>
      </c>
      <c r="R171" s="44">
        <v>914</v>
      </c>
      <c r="S171" s="44">
        <v>7145.652</v>
      </c>
      <c r="T171" s="44">
        <v>914</v>
      </c>
      <c r="U171" s="44" t="s">
        <v>285</v>
      </c>
      <c r="V171" s="44">
        <v>109.53</v>
      </c>
      <c r="W171">
        <v>547.65</v>
      </c>
    </row>
    <row r="172" spans="1:23" hidden="1" x14ac:dyDescent="0.3">
      <c r="A172" s="44" t="s">
        <v>566</v>
      </c>
      <c r="B172" s="44"/>
      <c r="C172" s="44">
        <v>2023</v>
      </c>
      <c r="D172" s="44" t="s">
        <v>152</v>
      </c>
      <c r="E172" s="44">
        <v>32100</v>
      </c>
      <c r="F172" s="44" t="s">
        <v>298</v>
      </c>
      <c r="G172" s="44">
        <v>92008529</v>
      </c>
      <c r="H172" s="44" t="s">
        <v>529</v>
      </c>
      <c r="I172" s="44" t="s">
        <v>530</v>
      </c>
      <c r="J172" s="44">
        <v>2051</v>
      </c>
      <c r="K172" s="44"/>
      <c r="L172" s="44" t="s">
        <v>349</v>
      </c>
      <c r="M172" s="44" t="s">
        <v>341</v>
      </c>
      <c r="N172" s="44">
        <v>5</v>
      </c>
      <c r="O172" s="44">
        <v>5</v>
      </c>
      <c r="P172" s="44" t="s">
        <v>285</v>
      </c>
      <c r="Q172" s="44">
        <v>222.42</v>
      </c>
      <c r="R172" s="44">
        <v>1112.0999999999999</v>
      </c>
      <c r="S172" s="44">
        <v>8694.3978000000006</v>
      </c>
      <c r="T172" s="44">
        <v>1112.0999999999999</v>
      </c>
      <c r="U172" s="44" t="s">
        <v>285</v>
      </c>
      <c r="V172" s="44">
        <v>143.69999999999999</v>
      </c>
      <c r="W172">
        <v>718.5</v>
      </c>
    </row>
    <row r="173" spans="1:23" hidden="1" x14ac:dyDescent="0.3">
      <c r="A173" s="44" t="s">
        <v>566</v>
      </c>
      <c r="B173" s="44"/>
      <c r="C173" s="44">
        <v>2023</v>
      </c>
      <c r="D173" s="44" t="s">
        <v>152</v>
      </c>
      <c r="E173" s="44">
        <v>32100</v>
      </c>
      <c r="F173" s="44" t="s">
        <v>298</v>
      </c>
      <c r="G173" s="44">
        <v>92008529</v>
      </c>
      <c r="H173" s="44" t="s">
        <v>529</v>
      </c>
      <c r="I173" s="44" t="s">
        <v>530</v>
      </c>
      <c r="J173" s="44">
        <v>2051</v>
      </c>
      <c r="K173" s="44"/>
      <c r="L173" s="44" t="s">
        <v>571</v>
      </c>
      <c r="M173" s="44" t="s">
        <v>341</v>
      </c>
      <c r="N173" s="44">
        <v>2</v>
      </c>
      <c r="O173" s="44">
        <v>2</v>
      </c>
      <c r="P173" s="44" t="s">
        <v>285</v>
      </c>
      <c r="Q173" s="44">
        <v>810.68</v>
      </c>
      <c r="R173" s="44">
        <v>1621.36</v>
      </c>
      <c r="S173" s="44">
        <v>12675.79248</v>
      </c>
      <c r="T173" s="44">
        <v>1621.36</v>
      </c>
      <c r="U173" s="44" t="s">
        <v>285</v>
      </c>
      <c r="V173" s="44">
        <v>570.57000000000005</v>
      </c>
      <c r="W173">
        <v>1141.1400000000001</v>
      </c>
    </row>
    <row r="174" spans="1:23" hidden="1" x14ac:dyDescent="0.3">
      <c r="A174" s="44" t="s">
        <v>566</v>
      </c>
      <c r="B174" s="44"/>
      <c r="C174" s="44">
        <v>2023</v>
      </c>
      <c r="D174" s="44" t="s">
        <v>152</v>
      </c>
      <c r="E174" s="44">
        <v>32100</v>
      </c>
      <c r="F174" s="44" t="s">
        <v>298</v>
      </c>
      <c r="G174" s="44">
        <v>92008529</v>
      </c>
      <c r="H174" s="44" t="s">
        <v>529</v>
      </c>
      <c r="I174" s="44" t="s">
        <v>530</v>
      </c>
      <c r="J174" s="44">
        <v>2051</v>
      </c>
      <c r="K174" s="44"/>
      <c r="L174" s="44" t="s">
        <v>454</v>
      </c>
      <c r="M174" s="44" t="s">
        <v>341</v>
      </c>
      <c r="N174" s="44">
        <v>4</v>
      </c>
      <c r="O174" s="44">
        <v>4</v>
      </c>
      <c r="P174" s="44" t="s">
        <v>285</v>
      </c>
      <c r="Q174" s="44">
        <v>656.19</v>
      </c>
      <c r="R174" s="44">
        <v>2624.76</v>
      </c>
      <c r="S174" s="44">
        <v>20520.373680000001</v>
      </c>
      <c r="T174" s="44">
        <v>2624.76</v>
      </c>
      <c r="U174" s="44" t="s">
        <v>285</v>
      </c>
      <c r="V174" s="44">
        <v>460.86</v>
      </c>
      <c r="W174">
        <v>1843.44</v>
      </c>
    </row>
    <row r="175" spans="1:23" hidden="1" x14ac:dyDescent="0.3">
      <c r="A175" s="44" t="s">
        <v>566</v>
      </c>
      <c r="B175" s="44"/>
      <c r="C175" s="44">
        <v>2023</v>
      </c>
      <c r="D175" s="44" t="s">
        <v>152</v>
      </c>
      <c r="E175" s="44">
        <v>32100</v>
      </c>
      <c r="F175" s="44" t="s">
        <v>298</v>
      </c>
      <c r="G175" s="44">
        <v>92008529</v>
      </c>
      <c r="H175" s="44" t="s">
        <v>529</v>
      </c>
      <c r="I175" s="44" t="s">
        <v>530</v>
      </c>
      <c r="J175" s="44">
        <v>2051</v>
      </c>
      <c r="K175" s="44"/>
      <c r="L175" s="44" t="s">
        <v>427</v>
      </c>
      <c r="M175" s="44" t="s">
        <v>341</v>
      </c>
      <c r="N175" s="44">
        <v>5</v>
      </c>
      <c r="O175" s="44">
        <v>5</v>
      </c>
      <c r="P175" s="44" t="s">
        <v>285</v>
      </c>
      <c r="Q175" s="44">
        <v>392.97</v>
      </c>
      <c r="R175" s="44">
        <v>1964.85</v>
      </c>
      <c r="S175" s="44">
        <v>15361.1973</v>
      </c>
      <c r="T175" s="44">
        <v>1964.85</v>
      </c>
      <c r="U175" s="44" t="s">
        <v>285</v>
      </c>
      <c r="V175" s="44">
        <v>263.35000000000002</v>
      </c>
      <c r="W175">
        <v>1316.75</v>
      </c>
    </row>
    <row r="176" spans="1:23" hidden="1" x14ac:dyDescent="0.3">
      <c r="A176" s="44" t="s">
        <v>566</v>
      </c>
      <c r="B176" s="44"/>
      <c r="C176" s="44">
        <v>2023</v>
      </c>
      <c r="D176" s="44" t="s">
        <v>152</v>
      </c>
      <c r="E176" s="44">
        <v>31400</v>
      </c>
      <c r="F176" s="44" t="s">
        <v>298</v>
      </c>
      <c r="G176" s="44">
        <v>92008351</v>
      </c>
      <c r="H176" s="44" t="s">
        <v>529</v>
      </c>
      <c r="I176" s="44" t="s">
        <v>530</v>
      </c>
      <c r="J176" s="44">
        <v>2051</v>
      </c>
      <c r="K176" s="44"/>
      <c r="L176" s="44" t="s">
        <v>376</v>
      </c>
      <c r="M176" s="44" t="s">
        <v>324</v>
      </c>
      <c r="N176" s="44">
        <v>1200</v>
      </c>
      <c r="O176" s="44">
        <v>1200</v>
      </c>
      <c r="P176" s="44" t="s">
        <v>285</v>
      </c>
      <c r="Q176" s="44">
        <v>37.06</v>
      </c>
      <c r="R176" s="44">
        <v>44472</v>
      </c>
      <c r="S176" s="44">
        <v>347682.09600000002</v>
      </c>
      <c r="T176" s="44">
        <v>44472</v>
      </c>
      <c r="U176" s="44" t="s">
        <v>285</v>
      </c>
      <c r="V176" s="44">
        <v>32.1</v>
      </c>
      <c r="W176">
        <v>38520</v>
      </c>
    </row>
    <row r="177" spans="1:23" hidden="1" x14ac:dyDescent="0.3">
      <c r="A177" s="44" t="s">
        <v>566</v>
      </c>
      <c r="B177" s="44"/>
      <c r="C177" s="44">
        <v>2023</v>
      </c>
      <c r="D177" s="44" t="s">
        <v>152</v>
      </c>
      <c r="E177" s="44">
        <v>31400</v>
      </c>
      <c r="F177" s="44" t="s">
        <v>298</v>
      </c>
      <c r="G177" s="44">
        <v>92008352</v>
      </c>
      <c r="H177" s="44" t="s">
        <v>529</v>
      </c>
      <c r="I177" s="44" t="s">
        <v>530</v>
      </c>
      <c r="J177" s="44">
        <v>2051</v>
      </c>
      <c r="K177" s="44"/>
      <c r="L177" s="44" t="s">
        <v>359</v>
      </c>
      <c r="M177" s="44" t="s">
        <v>324</v>
      </c>
      <c r="N177" s="44">
        <v>1300</v>
      </c>
      <c r="O177" s="44">
        <v>1300</v>
      </c>
      <c r="P177" s="44" t="s">
        <v>285</v>
      </c>
      <c r="Q177" s="44">
        <v>39</v>
      </c>
      <c r="R177" s="44">
        <v>50700</v>
      </c>
      <c r="S177" s="44">
        <v>396372.6</v>
      </c>
      <c r="T177" s="44">
        <v>50700</v>
      </c>
      <c r="U177" s="44" t="s">
        <v>285</v>
      </c>
      <c r="V177" s="44">
        <v>33.78</v>
      </c>
      <c r="W177">
        <v>43914</v>
      </c>
    </row>
    <row r="178" spans="1:23" hidden="1" x14ac:dyDescent="0.3">
      <c r="A178" s="44" t="s">
        <v>566</v>
      </c>
      <c r="B178" s="44"/>
      <c r="C178" s="44">
        <v>2023</v>
      </c>
      <c r="D178" s="44" t="s">
        <v>152</v>
      </c>
      <c r="E178" s="44">
        <v>31400</v>
      </c>
      <c r="F178" s="44" t="s">
        <v>298</v>
      </c>
      <c r="G178" s="44">
        <v>92008352</v>
      </c>
      <c r="H178" s="44" t="s">
        <v>529</v>
      </c>
      <c r="I178" s="44" t="s">
        <v>530</v>
      </c>
      <c r="J178" s="44">
        <v>2051</v>
      </c>
      <c r="K178" s="44"/>
      <c r="L178" s="44" t="s">
        <v>362</v>
      </c>
      <c r="M178" s="44" t="s">
        <v>324</v>
      </c>
      <c r="N178" s="44">
        <v>800</v>
      </c>
      <c r="O178" s="44">
        <v>800</v>
      </c>
      <c r="P178" s="44" t="s">
        <v>285</v>
      </c>
      <c r="Q178" s="44">
        <v>40.29</v>
      </c>
      <c r="R178" s="44">
        <v>32232</v>
      </c>
      <c r="S178" s="44">
        <v>251989.77600000001</v>
      </c>
      <c r="T178" s="44">
        <v>32232</v>
      </c>
      <c r="U178" s="44" t="s">
        <v>285</v>
      </c>
      <c r="V178" s="44">
        <v>34.89</v>
      </c>
      <c r="W178">
        <v>27912</v>
      </c>
    </row>
    <row r="179" spans="1:23" hidden="1" x14ac:dyDescent="0.3">
      <c r="A179" s="44" t="s">
        <v>566</v>
      </c>
      <c r="B179" s="44"/>
      <c r="C179" s="44">
        <v>2023</v>
      </c>
      <c r="D179" s="44" t="s">
        <v>152</v>
      </c>
      <c r="E179" s="44">
        <v>31400</v>
      </c>
      <c r="F179" s="44" t="s">
        <v>298</v>
      </c>
      <c r="G179" s="44">
        <v>92008351</v>
      </c>
      <c r="H179" s="44" t="s">
        <v>529</v>
      </c>
      <c r="I179" s="44" t="s">
        <v>530</v>
      </c>
      <c r="J179" s="44">
        <v>2051</v>
      </c>
      <c r="K179" s="44"/>
      <c r="L179" s="44" t="s">
        <v>398</v>
      </c>
      <c r="M179" s="44" t="s">
        <v>324</v>
      </c>
      <c r="N179" s="44">
        <v>908</v>
      </c>
      <c r="O179" s="44">
        <v>908</v>
      </c>
      <c r="P179" s="44" t="s">
        <v>285</v>
      </c>
      <c r="Q179" s="44">
        <v>44.87</v>
      </c>
      <c r="R179" s="44">
        <v>40741.96</v>
      </c>
      <c r="S179" s="44">
        <v>318520.64328000002</v>
      </c>
      <c r="T179" s="44">
        <v>40741.96</v>
      </c>
      <c r="U179" s="44" t="s">
        <v>285</v>
      </c>
      <c r="V179" s="44">
        <v>38.85</v>
      </c>
      <c r="W179">
        <v>35275.800000000003</v>
      </c>
    </row>
    <row r="180" spans="1:23" hidden="1" x14ac:dyDescent="0.3">
      <c r="A180" s="44" t="s">
        <v>566</v>
      </c>
      <c r="B180" s="44"/>
      <c r="C180" s="44">
        <v>2023</v>
      </c>
      <c r="D180" s="44" t="s">
        <v>152</v>
      </c>
      <c r="E180" s="44">
        <v>31400</v>
      </c>
      <c r="F180" s="44" t="s">
        <v>298</v>
      </c>
      <c r="G180" s="44">
        <v>92008352</v>
      </c>
      <c r="H180" s="44" t="s">
        <v>529</v>
      </c>
      <c r="I180" s="44" t="s">
        <v>530</v>
      </c>
      <c r="J180" s="44">
        <v>2051</v>
      </c>
      <c r="K180" s="44"/>
      <c r="L180" s="44" t="s">
        <v>428</v>
      </c>
      <c r="M180" s="44" t="s">
        <v>324</v>
      </c>
      <c r="N180" s="44">
        <v>1000</v>
      </c>
      <c r="O180" s="44">
        <v>1000</v>
      </c>
      <c r="P180" s="44" t="s">
        <v>285</v>
      </c>
      <c r="Q180" s="44">
        <v>49.73</v>
      </c>
      <c r="R180" s="44">
        <v>49730</v>
      </c>
      <c r="S180" s="44">
        <v>388789.14</v>
      </c>
      <c r="T180" s="44">
        <v>49730</v>
      </c>
      <c r="U180" s="44" t="s">
        <v>285</v>
      </c>
      <c r="V180" s="44">
        <v>43.06</v>
      </c>
      <c r="W180">
        <v>43060</v>
      </c>
    </row>
    <row r="181" spans="1:23" hidden="1" x14ac:dyDescent="0.3">
      <c r="A181" s="44" t="s">
        <v>566</v>
      </c>
      <c r="B181" s="44" t="s">
        <v>475</v>
      </c>
      <c r="C181" s="44">
        <v>2023</v>
      </c>
      <c r="D181" s="44" t="s">
        <v>152</v>
      </c>
      <c r="E181" s="44">
        <v>31400</v>
      </c>
      <c r="F181" s="44" t="s">
        <v>298</v>
      </c>
      <c r="G181" s="44">
        <v>92008213</v>
      </c>
      <c r="H181" s="44" t="s">
        <v>529</v>
      </c>
      <c r="I181" s="44" t="s">
        <v>530</v>
      </c>
      <c r="J181" s="44">
        <v>2051</v>
      </c>
      <c r="K181" s="44">
        <v>1</v>
      </c>
      <c r="L181" s="44" t="s">
        <v>444</v>
      </c>
      <c r="M181" s="44" t="s">
        <v>301</v>
      </c>
      <c r="N181" s="44">
        <v>29</v>
      </c>
      <c r="O181" s="44">
        <v>29</v>
      </c>
      <c r="P181" s="44" t="s">
        <v>285</v>
      </c>
      <c r="Q181" s="44">
        <v>16.920000000000002</v>
      </c>
      <c r="R181" s="44">
        <v>490.68</v>
      </c>
      <c r="S181" s="44">
        <v>3836.1362399999998</v>
      </c>
      <c r="T181" s="44">
        <v>490.68</v>
      </c>
      <c r="U181" s="44" t="s">
        <v>285</v>
      </c>
      <c r="V181" s="44">
        <v>14.65</v>
      </c>
      <c r="W181">
        <v>424.85</v>
      </c>
    </row>
    <row r="182" spans="1:23" hidden="1" x14ac:dyDescent="0.3">
      <c r="A182" s="44" t="s">
        <v>566</v>
      </c>
      <c r="B182" s="44" t="s">
        <v>475</v>
      </c>
      <c r="C182" s="44">
        <v>2023</v>
      </c>
      <c r="D182" s="44" t="s">
        <v>152</v>
      </c>
      <c r="E182" s="44">
        <v>31400</v>
      </c>
      <c r="F182" s="44" t="s">
        <v>298</v>
      </c>
      <c r="G182" s="44">
        <v>92008213</v>
      </c>
      <c r="H182" s="44" t="s">
        <v>529</v>
      </c>
      <c r="I182" s="44" t="s">
        <v>530</v>
      </c>
      <c r="J182" s="44">
        <v>2051</v>
      </c>
      <c r="K182" s="44">
        <v>1</v>
      </c>
      <c r="L182" s="44" t="s">
        <v>433</v>
      </c>
      <c r="M182" s="44" t="s">
        <v>301</v>
      </c>
      <c r="N182" s="44">
        <v>25</v>
      </c>
      <c r="O182" s="44">
        <v>25</v>
      </c>
      <c r="P182" s="44" t="s">
        <v>285</v>
      </c>
      <c r="Q182" s="44">
        <v>20.079999999999998</v>
      </c>
      <c r="R182" s="44">
        <v>502</v>
      </c>
      <c r="S182" s="44">
        <v>3924.636</v>
      </c>
      <c r="T182" s="44">
        <v>502</v>
      </c>
      <c r="U182" s="44" t="s">
        <v>285</v>
      </c>
      <c r="V182" s="44">
        <v>17.39</v>
      </c>
      <c r="W182">
        <v>434.75</v>
      </c>
    </row>
    <row r="183" spans="1:23" hidden="1" x14ac:dyDescent="0.3">
      <c r="A183" s="44" t="s">
        <v>566</v>
      </c>
      <c r="B183" s="44" t="s">
        <v>475</v>
      </c>
      <c r="C183" s="44">
        <v>2023</v>
      </c>
      <c r="D183" s="44" t="s">
        <v>152</v>
      </c>
      <c r="E183" s="44">
        <v>31400</v>
      </c>
      <c r="F183" s="44" t="s">
        <v>298</v>
      </c>
      <c r="G183" s="44">
        <v>92008213</v>
      </c>
      <c r="H183" s="44" t="s">
        <v>529</v>
      </c>
      <c r="I183" s="44" t="s">
        <v>530</v>
      </c>
      <c r="J183" s="44">
        <v>2051</v>
      </c>
      <c r="K183" s="44">
        <v>1</v>
      </c>
      <c r="L183" s="44" t="s">
        <v>414</v>
      </c>
      <c r="M183" s="44" t="s">
        <v>301</v>
      </c>
      <c r="N183" s="44">
        <v>34</v>
      </c>
      <c r="O183" s="44">
        <v>34</v>
      </c>
      <c r="P183" s="44" t="s">
        <v>285</v>
      </c>
      <c r="Q183" s="44">
        <v>22.41</v>
      </c>
      <c r="R183" s="44">
        <v>761.94</v>
      </c>
      <c r="S183" s="44">
        <v>5956.84692</v>
      </c>
      <c r="T183" s="44">
        <v>761.94</v>
      </c>
      <c r="U183" s="44" t="s">
        <v>285</v>
      </c>
      <c r="V183" s="44">
        <v>19.41</v>
      </c>
      <c r="W183">
        <v>659.94</v>
      </c>
    </row>
    <row r="184" spans="1:23" hidden="1" x14ac:dyDescent="0.3">
      <c r="A184" s="44" t="s">
        <v>566</v>
      </c>
      <c r="B184" s="44" t="s">
        <v>475</v>
      </c>
      <c r="C184" s="44">
        <v>2023</v>
      </c>
      <c r="D184" s="44" t="s">
        <v>152</v>
      </c>
      <c r="E184" s="44">
        <v>31400</v>
      </c>
      <c r="F184" s="44" t="s">
        <v>298</v>
      </c>
      <c r="G184" s="44">
        <v>92008213</v>
      </c>
      <c r="H184" s="44" t="s">
        <v>529</v>
      </c>
      <c r="I184" s="44" t="s">
        <v>530</v>
      </c>
      <c r="J184" s="44">
        <v>2051</v>
      </c>
      <c r="K184" s="44">
        <v>1</v>
      </c>
      <c r="L184" s="44" t="s">
        <v>441</v>
      </c>
      <c r="M184" s="44" t="s">
        <v>301</v>
      </c>
      <c r="N184" s="44">
        <v>135</v>
      </c>
      <c r="O184" s="44">
        <v>135</v>
      </c>
      <c r="P184" s="44" t="s">
        <v>285</v>
      </c>
      <c r="Q184" s="44">
        <v>22.22</v>
      </c>
      <c r="R184" s="44">
        <v>2999.7</v>
      </c>
      <c r="S184" s="44">
        <v>23451.654600000002</v>
      </c>
      <c r="T184" s="44">
        <v>2999.7</v>
      </c>
      <c r="U184" s="44" t="s">
        <v>285</v>
      </c>
      <c r="V184" s="44">
        <v>19.239999999999998</v>
      </c>
      <c r="W184">
        <v>2597.4</v>
      </c>
    </row>
    <row r="185" spans="1:23" hidden="1" x14ac:dyDescent="0.3">
      <c r="A185" s="44" t="s">
        <v>566</v>
      </c>
      <c r="B185" s="44"/>
      <c r="C185" s="44">
        <v>2023</v>
      </c>
      <c r="D185" s="44" t="s">
        <v>152</v>
      </c>
      <c r="E185" s="44">
        <v>31400</v>
      </c>
      <c r="F185" s="44" t="s">
        <v>298</v>
      </c>
      <c r="G185" s="44">
        <v>92008214</v>
      </c>
      <c r="H185" s="44" t="s">
        <v>529</v>
      </c>
      <c r="I185" s="44" t="s">
        <v>530</v>
      </c>
      <c r="J185" s="44">
        <v>2051</v>
      </c>
      <c r="K185" s="44"/>
      <c r="L185" s="44" t="s">
        <v>421</v>
      </c>
      <c r="M185" s="44" t="s">
        <v>301</v>
      </c>
      <c r="N185" s="44">
        <v>60</v>
      </c>
      <c r="O185" s="44">
        <v>60</v>
      </c>
      <c r="P185" s="44" t="s">
        <v>285</v>
      </c>
      <c r="Q185" s="44">
        <v>18.170000000000002</v>
      </c>
      <c r="R185" s="44">
        <v>1090.2</v>
      </c>
      <c r="S185" s="44">
        <v>8523.1836000000003</v>
      </c>
      <c r="T185" s="44">
        <v>1090.2</v>
      </c>
      <c r="U185" s="44" t="s">
        <v>285</v>
      </c>
      <c r="V185" s="44">
        <v>15.73</v>
      </c>
      <c r="W185">
        <v>943.8</v>
      </c>
    </row>
    <row r="186" spans="1:23" hidden="1" x14ac:dyDescent="0.3">
      <c r="A186" s="44" t="s">
        <v>566</v>
      </c>
      <c r="B186" s="44"/>
      <c r="C186" s="44">
        <v>2023</v>
      </c>
      <c r="D186" s="44" t="s">
        <v>152</v>
      </c>
      <c r="E186" s="44">
        <v>31400</v>
      </c>
      <c r="F186" s="44" t="s">
        <v>298</v>
      </c>
      <c r="G186" s="44">
        <v>92008214</v>
      </c>
      <c r="H186" s="44" t="s">
        <v>529</v>
      </c>
      <c r="I186" s="44" t="s">
        <v>530</v>
      </c>
      <c r="J186" s="44">
        <v>2051</v>
      </c>
      <c r="K186" s="44"/>
      <c r="L186" s="44" t="s">
        <v>572</v>
      </c>
      <c r="M186" s="44" t="s">
        <v>301</v>
      </c>
      <c r="N186" s="44">
        <v>60</v>
      </c>
      <c r="O186" s="44">
        <v>60</v>
      </c>
      <c r="P186" s="44" t="s">
        <v>285</v>
      </c>
      <c r="Q186" s="44">
        <v>23.64</v>
      </c>
      <c r="R186" s="44">
        <v>1418.4</v>
      </c>
      <c r="S186" s="44">
        <v>11089.0512</v>
      </c>
      <c r="T186" s="44">
        <v>1418.4</v>
      </c>
      <c r="U186" s="44" t="s">
        <v>285</v>
      </c>
      <c r="V186" s="44">
        <v>20.48</v>
      </c>
      <c r="W186">
        <v>1228.8</v>
      </c>
    </row>
    <row r="187" spans="1:23" hidden="1" x14ac:dyDescent="0.3">
      <c r="A187" s="44" t="s">
        <v>566</v>
      </c>
      <c r="B187" s="44"/>
      <c r="C187" s="44">
        <v>2023</v>
      </c>
      <c r="D187" s="44" t="s">
        <v>152</v>
      </c>
      <c r="E187" s="44">
        <v>31400</v>
      </c>
      <c r="F187" s="44" t="s">
        <v>298</v>
      </c>
      <c r="G187" s="44">
        <v>92008211</v>
      </c>
      <c r="H187" s="44" t="s">
        <v>529</v>
      </c>
      <c r="I187" s="44" t="s">
        <v>530</v>
      </c>
      <c r="J187" s="44">
        <v>2051</v>
      </c>
      <c r="K187" s="44"/>
      <c r="L187" s="44" t="s">
        <v>382</v>
      </c>
      <c r="M187" s="44" t="s">
        <v>301</v>
      </c>
      <c r="N187" s="44">
        <v>46</v>
      </c>
      <c r="O187" s="44">
        <v>46</v>
      </c>
      <c r="P187" s="44" t="s">
        <v>285</v>
      </c>
      <c r="Q187" s="44">
        <v>19.22</v>
      </c>
      <c r="R187" s="44">
        <v>884.12</v>
      </c>
      <c r="S187" s="44">
        <v>6912.0501599999998</v>
      </c>
      <c r="T187" s="44">
        <v>884.12</v>
      </c>
      <c r="U187" s="44" t="s">
        <v>285</v>
      </c>
      <c r="V187" s="44">
        <v>16.64</v>
      </c>
      <c r="W187">
        <v>765.44</v>
      </c>
    </row>
    <row r="188" spans="1:23" hidden="1" x14ac:dyDescent="0.3">
      <c r="A188" s="44" t="s">
        <v>566</v>
      </c>
      <c r="B188" s="44" t="s">
        <v>475</v>
      </c>
      <c r="C188" s="44">
        <v>2023</v>
      </c>
      <c r="D188" s="44" t="s">
        <v>157</v>
      </c>
      <c r="E188" s="44">
        <v>31400</v>
      </c>
      <c r="F188" s="44" t="s">
        <v>298</v>
      </c>
      <c r="G188" s="44">
        <v>92010005</v>
      </c>
      <c r="H188" s="44" t="s">
        <v>529</v>
      </c>
      <c r="I188" s="44" t="s">
        <v>530</v>
      </c>
      <c r="J188" s="44">
        <v>2051</v>
      </c>
      <c r="K188" s="44" t="s">
        <v>534</v>
      </c>
      <c r="L188" s="44" t="s">
        <v>383</v>
      </c>
      <c r="M188" s="44" t="s">
        <v>301</v>
      </c>
      <c r="N188" s="44">
        <v>350</v>
      </c>
      <c r="O188" s="44">
        <v>350</v>
      </c>
      <c r="P188" s="44" t="s">
        <v>285</v>
      </c>
      <c r="Q188" s="44">
        <v>12.18</v>
      </c>
      <c r="R188" s="44">
        <v>4263</v>
      </c>
      <c r="S188" s="44">
        <v>33294.03</v>
      </c>
      <c r="T188" s="44">
        <v>4263</v>
      </c>
      <c r="U188" s="44" t="s">
        <v>285</v>
      </c>
      <c r="V188" s="44">
        <v>13.2</v>
      </c>
      <c r="W188">
        <v>4620</v>
      </c>
    </row>
    <row r="189" spans="1:23" hidden="1" x14ac:dyDescent="0.3">
      <c r="A189" s="44" t="s">
        <v>566</v>
      </c>
      <c r="B189" s="44" t="s">
        <v>475</v>
      </c>
      <c r="C189" s="44">
        <v>2023</v>
      </c>
      <c r="D189" s="44" t="s">
        <v>157</v>
      </c>
      <c r="E189" s="44">
        <v>31400</v>
      </c>
      <c r="F189" s="44" t="s">
        <v>298</v>
      </c>
      <c r="G189" s="44">
        <v>92009412</v>
      </c>
      <c r="H189" s="44" t="s">
        <v>529</v>
      </c>
      <c r="I189" s="44" t="s">
        <v>530</v>
      </c>
      <c r="J189" s="44">
        <v>2051</v>
      </c>
      <c r="K189" s="44" t="s">
        <v>573</v>
      </c>
      <c r="L189" s="44" t="s">
        <v>359</v>
      </c>
      <c r="M189" s="44" t="s">
        <v>324</v>
      </c>
      <c r="N189" s="44">
        <v>100</v>
      </c>
      <c r="O189" s="44">
        <v>100</v>
      </c>
      <c r="P189" s="44" t="s">
        <v>285</v>
      </c>
      <c r="Q189" s="44">
        <v>39</v>
      </c>
      <c r="R189" s="44">
        <v>3900</v>
      </c>
      <c r="S189" s="44">
        <v>30459</v>
      </c>
      <c r="T189" s="44">
        <v>3900</v>
      </c>
      <c r="U189" s="44" t="s">
        <v>285</v>
      </c>
      <c r="V189" s="44">
        <v>21.96</v>
      </c>
      <c r="W189">
        <v>2196</v>
      </c>
    </row>
    <row r="190" spans="1:23" hidden="1" x14ac:dyDescent="0.3">
      <c r="A190" s="44" t="s">
        <v>566</v>
      </c>
      <c r="B190" s="44" t="s">
        <v>475</v>
      </c>
      <c r="C190" s="44">
        <v>2023</v>
      </c>
      <c r="D190" s="44" t="s">
        <v>157</v>
      </c>
      <c r="E190" s="44">
        <v>31400</v>
      </c>
      <c r="F190" s="44" t="s">
        <v>298</v>
      </c>
      <c r="G190" s="44">
        <v>92009412</v>
      </c>
      <c r="H190" s="44" t="s">
        <v>529</v>
      </c>
      <c r="I190" s="44" t="s">
        <v>530</v>
      </c>
      <c r="J190" s="44">
        <v>2051</v>
      </c>
      <c r="K190" s="44" t="s">
        <v>573</v>
      </c>
      <c r="L190" s="44" t="s">
        <v>362</v>
      </c>
      <c r="M190" s="44" t="s">
        <v>324</v>
      </c>
      <c r="N190" s="44">
        <v>200</v>
      </c>
      <c r="O190" s="44">
        <v>200</v>
      </c>
      <c r="P190" s="44" t="s">
        <v>285</v>
      </c>
      <c r="Q190" s="44">
        <v>40.29</v>
      </c>
      <c r="R190" s="44">
        <v>8058</v>
      </c>
      <c r="S190" s="44">
        <v>62932.98</v>
      </c>
      <c r="T190" s="44">
        <v>8058</v>
      </c>
      <c r="U190" s="44" t="s">
        <v>285</v>
      </c>
      <c r="V190" s="44">
        <v>22.68</v>
      </c>
      <c r="W190">
        <v>4536</v>
      </c>
    </row>
    <row r="191" spans="1:23" hidden="1" x14ac:dyDescent="0.3">
      <c r="A191" s="44" t="s">
        <v>566</v>
      </c>
      <c r="B191" s="44" t="s">
        <v>475</v>
      </c>
      <c r="C191" s="44">
        <v>2023</v>
      </c>
      <c r="D191" s="44" t="s">
        <v>157</v>
      </c>
      <c r="E191" s="44">
        <v>31400</v>
      </c>
      <c r="F191" s="44" t="s">
        <v>298</v>
      </c>
      <c r="G191" s="44">
        <v>92009412</v>
      </c>
      <c r="H191" s="44" t="s">
        <v>529</v>
      </c>
      <c r="I191" s="44" t="s">
        <v>530</v>
      </c>
      <c r="J191" s="44">
        <v>2051</v>
      </c>
      <c r="K191" s="44" t="s">
        <v>573</v>
      </c>
      <c r="L191" s="44" t="s">
        <v>421</v>
      </c>
      <c r="M191" s="44" t="s">
        <v>301</v>
      </c>
      <c r="N191" s="44">
        <v>50</v>
      </c>
      <c r="O191" s="44">
        <v>50</v>
      </c>
      <c r="P191" s="44" t="s">
        <v>285</v>
      </c>
      <c r="Q191" s="44">
        <v>18.170000000000002</v>
      </c>
      <c r="R191" s="44">
        <v>908.5</v>
      </c>
      <c r="S191" s="44">
        <v>7095.3850000000002</v>
      </c>
      <c r="T191" s="44">
        <v>908.5</v>
      </c>
      <c r="U191" s="44" t="s">
        <v>285</v>
      </c>
      <c r="V191" s="44">
        <v>15.73</v>
      </c>
      <c r="W191">
        <v>786.5</v>
      </c>
    </row>
    <row r="192" spans="1:23" hidden="1" x14ac:dyDescent="0.3">
      <c r="A192" s="44" t="s">
        <v>566</v>
      </c>
      <c r="B192" s="44" t="s">
        <v>475</v>
      </c>
      <c r="C192" s="44">
        <v>2023</v>
      </c>
      <c r="D192" s="44" t="s">
        <v>157</v>
      </c>
      <c r="E192" s="44">
        <v>31400</v>
      </c>
      <c r="F192" s="44" t="s">
        <v>298</v>
      </c>
      <c r="G192" s="44">
        <v>92009412</v>
      </c>
      <c r="H192" s="44" t="s">
        <v>529</v>
      </c>
      <c r="I192" s="44" t="s">
        <v>530</v>
      </c>
      <c r="J192" s="44">
        <v>2051</v>
      </c>
      <c r="K192" s="44" t="s">
        <v>573</v>
      </c>
      <c r="L192" s="44" t="s">
        <v>435</v>
      </c>
      <c r="M192" s="44" t="s">
        <v>301</v>
      </c>
      <c r="N192" s="44">
        <v>50</v>
      </c>
      <c r="O192" s="44">
        <v>50</v>
      </c>
      <c r="P192" s="44" t="s">
        <v>285</v>
      </c>
      <c r="Q192" s="44">
        <v>14.21</v>
      </c>
      <c r="R192" s="44">
        <v>710.5</v>
      </c>
      <c r="S192" s="44">
        <v>5549.0050000000001</v>
      </c>
      <c r="T192" s="44">
        <v>710.5</v>
      </c>
      <c r="U192" s="44" t="s">
        <v>285</v>
      </c>
      <c r="V192" s="44">
        <v>13.04</v>
      </c>
      <c r="W192">
        <v>652</v>
      </c>
    </row>
    <row r="193" spans="1:23" hidden="1" x14ac:dyDescent="0.3">
      <c r="A193" s="44" t="s">
        <v>566</v>
      </c>
      <c r="B193" s="44" t="s">
        <v>475</v>
      </c>
      <c r="C193" s="44">
        <v>2023</v>
      </c>
      <c r="D193" s="44" t="s">
        <v>157</v>
      </c>
      <c r="E193" s="44">
        <v>31400</v>
      </c>
      <c r="F193" s="44" t="s">
        <v>298</v>
      </c>
      <c r="G193" s="44">
        <v>92009412</v>
      </c>
      <c r="H193" s="44" t="s">
        <v>529</v>
      </c>
      <c r="I193" s="44" t="s">
        <v>530</v>
      </c>
      <c r="J193" s="44">
        <v>2051</v>
      </c>
      <c r="K193" s="44" t="s">
        <v>573</v>
      </c>
      <c r="L193" s="44" t="s">
        <v>363</v>
      </c>
      <c r="M193" s="44" t="s">
        <v>324</v>
      </c>
      <c r="N193" s="44">
        <v>150</v>
      </c>
      <c r="O193" s="44">
        <v>150</v>
      </c>
      <c r="P193" s="44" t="s">
        <v>285</v>
      </c>
      <c r="Q193" s="44">
        <v>56.96</v>
      </c>
      <c r="R193" s="44">
        <v>8544</v>
      </c>
      <c r="S193" s="44">
        <v>66728.639999999999</v>
      </c>
      <c r="T193" s="44">
        <v>8544</v>
      </c>
      <c r="U193" s="44" t="s">
        <v>285</v>
      </c>
      <c r="V193" s="44">
        <v>32.07</v>
      </c>
      <c r="W193">
        <v>4810.5</v>
      </c>
    </row>
    <row r="194" spans="1:23" hidden="1" x14ac:dyDescent="0.3">
      <c r="A194" s="44" t="s">
        <v>566</v>
      </c>
      <c r="B194" s="44" t="s">
        <v>475</v>
      </c>
      <c r="C194" s="44">
        <v>2023</v>
      </c>
      <c r="D194" s="44" t="s">
        <v>157</v>
      </c>
      <c r="E194" s="44">
        <v>31400</v>
      </c>
      <c r="F194" s="44" t="s">
        <v>298</v>
      </c>
      <c r="G194" s="44">
        <v>92009412</v>
      </c>
      <c r="H194" s="44" t="s">
        <v>529</v>
      </c>
      <c r="I194" s="44" t="s">
        <v>530</v>
      </c>
      <c r="J194" s="44">
        <v>2051</v>
      </c>
      <c r="K194" s="44" t="s">
        <v>573</v>
      </c>
      <c r="L194" s="44" t="s">
        <v>319</v>
      </c>
      <c r="M194" s="44" t="s">
        <v>324</v>
      </c>
      <c r="N194" s="44">
        <v>250</v>
      </c>
      <c r="O194" s="44">
        <v>250</v>
      </c>
      <c r="P194" s="44" t="s">
        <v>285</v>
      </c>
      <c r="Q194" s="44">
        <v>64.209999999999994</v>
      </c>
      <c r="R194" s="44">
        <v>16052.5</v>
      </c>
      <c r="S194" s="44">
        <v>125370.02499999999</v>
      </c>
      <c r="T194" s="44">
        <v>16052.5</v>
      </c>
      <c r="U194" s="44" t="s">
        <v>285</v>
      </c>
      <c r="V194" s="44">
        <v>36.15</v>
      </c>
      <c r="W194">
        <v>9037.5</v>
      </c>
    </row>
    <row r="195" spans="1:23" hidden="1" x14ac:dyDescent="0.3">
      <c r="A195" s="44" t="s">
        <v>566</v>
      </c>
      <c r="B195" s="44" t="s">
        <v>475</v>
      </c>
      <c r="C195" s="44">
        <v>2023</v>
      </c>
      <c r="D195" s="44" t="s">
        <v>157</v>
      </c>
      <c r="E195" s="44">
        <v>31400</v>
      </c>
      <c r="F195" s="44" t="s">
        <v>298</v>
      </c>
      <c r="G195" s="44">
        <v>92009412</v>
      </c>
      <c r="H195" s="44" t="s">
        <v>529</v>
      </c>
      <c r="I195" s="44" t="s">
        <v>530</v>
      </c>
      <c r="J195" s="44">
        <v>2051</v>
      </c>
      <c r="K195" s="44" t="s">
        <v>573</v>
      </c>
      <c r="L195" s="44" t="s">
        <v>428</v>
      </c>
      <c r="M195" s="44" t="s">
        <v>324</v>
      </c>
      <c r="N195" s="44">
        <v>400</v>
      </c>
      <c r="O195" s="44">
        <v>400</v>
      </c>
      <c r="P195" s="44" t="s">
        <v>285</v>
      </c>
      <c r="Q195" s="44">
        <v>49.73</v>
      </c>
      <c r="R195" s="44">
        <v>19892</v>
      </c>
      <c r="S195" s="44">
        <v>155356.51999999999</v>
      </c>
      <c r="T195" s="44">
        <v>19892</v>
      </c>
      <c r="U195" s="44" t="s">
        <v>285</v>
      </c>
      <c r="V195" s="44">
        <v>28</v>
      </c>
      <c r="W195">
        <v>11200</v>
      </c>
    </row>
    <row r="196" spans="1:23" hidden="1" x14ac:dyDescent="0.3">
      <c r="A196" s="44" t="s">
        <v>566</v>
      </c>
      <c r="B196" s="44" t="s">
        <v>475</v>
      </c>
      <c r="C196" s="44">
        <v>2023</v>
      </c>
      <c r="D196" s="44" t="s">
        <v>157</v>
      </c>
      <c r="E196" s="44">
        <v>31400</v>
      </c>
      <c r="F196" s="44" t="s">
        <v>298</v>
      </c>
      <c r="G196" s="44">
        <v>92009412</v>
      </c>
      <c r="H196" s="44" t="s">
        <v>529</v>
      </c>
      <c r="I196" s="44" t="s">
        <v>530</v>
      </c>
      <c r="J196" s="44">
        <v>2051</v>
      </c>
      <c r="K196" s="44" t="s">
        <v>573</v>
      </c>
      <c r="L196" s="44" t="s">
        <v>382</v>
      </c>
      <c r="M196" s="44" t="s">
        <v>301</v>
      </c>
      <c r="N196" s="44">
        <v>50</v>
      </c>
      <c r="O196" s="44">
        <v>50</v>
      </c>
      <c r="P196" s="44" t="s">
        <v>285</v>
      </c>
      <c r="Q196" s="44">
        <v>19.22</v>
      </c>
      <c r="R196" s="44">
        <v>961</v>
      </c>
      <c r="S196" s="44">
        <v>7505.41</v>
      </c>
      <c r="T196" s="44">
        <v>961</v>
      </c>
      <c r="U196" s="44" t="s">
        <v>285</v>
      </c>
      <c r="V196" s="44">
        <v>16.64</v>
      </c>
      <c r="W196">
        <v>832</v>
      </c>
    </row>
    <row r="197" spans="1:23" hidden="1" x14ac:dyDescent="0.3">
      <c r="A197" s="44" t="s">
        <v>566</v>
      </c>
      <c r="B197" s="44" t="s">
        <v>475</v>
      </c>
      <c r="C197" s="44">
        <v>2023</v>
      </c>
      <c r="D197" s="44" t="s">
        <v>157</v>
      </c>
      <c r="E197" s="44">
        <v>31400</v>
      </c>
      <c r="F197" s="44" t="s">
        <v>298</v>
      </c>
      <c r="G197" s="44">
        <v>92009412</v>
      </c>
      <c r="H197" s="44" t="s">
        <v>529</v>
      </c>
      <c r="I197" s="44" t="s">
        <v>530</v>
      </c>
      <c r="J197" s="44">
        <v>2051</v>
      </c>
      <c r="K197" s="44" t="s">
        <v>573</v>
      </c>
      <c r="L197" s="44" t="s">
        <v>415</v>
      </c>
      <c r="M197" s="44" t="s">
        <v>301</v>
      </c>
      <c r="N197" s="44">
        <v>40</v>
      </c>
      <c r="O197" s="44">
        <v>40</v>
      </c>
      <c r="P197" s="44" t="s">
        <v>285</v>
      </c>
      <c r="Q197" s="44">
        <v>28.08</v>
      </c>
      <c r="R197" s="44">
        <v>1123.2</v>
      </c>
      <c r="S197" s="44">
        <v>8772.1919999999991</v>
      </c>
      <c r="T197" s="44">
        <v>1123.2</v>
      </c>
      <c r="U197" s="44" t="s">
        <v>285</v>
      </c>
      <c r="V197" s="44">
        <v>24.32</v>
      </c>
      <c r="W197">
        <v>972.8</v>
      </c>
    </row>
    <row r="198" spans="1:23" hidden="1" x14ac:dyDescent="0.3">
      <c r="A198" s="44" t="s">
        <v>566</v>
      </c>
      <c r="B198" s="44" t="s">
        <v>475</v>
      </c>
      <c r="C198" s="44">
        <v>2023</v>
      </c>
      <c r="D198" s="44" t="s">
        <v>157</v>
      </c>
      <c r="E198" s="44">
        <v>31400</v>
      </c>
      <c r="F198" s="44" t="s">
        <v>298</v>
      </c>
      <c r="G198" s="44">
        <v>92009413</v>
      </c>
      <c r="H198" s="44" t="s">
        <v>529</v>
      </c>
      <c r="I198" s="44" t="s">
        <v>530</v>
      </c>
      <c r="J198" s="44">
        <v>2051</v>
      </c>
      <c r="K198" s="44" t="s">
        <v>574</v>
      </c>
      <c r="L198" s="44" t="s">
        <v>376</v>
      </c>
      <c r="M198" s="44" t="s">
        <v>324</v>
      </c>
      <c r="N198" s="44">
        <v>600</v>
      </c>
      <c r="O198" s="44">
        <v>600</v>
      </c>
      <c r="P198" s="44" t="s">
        <v>285</v>
      </c>
      <c r="Q198" s="44">
        <v>37.06</v>
      </c>
      <c r="R198" s="44">
        <v>22236</v>
      </c>
      <c r="S198" s="44">
        <v>173663.16</v>
      </c>
      <c r="T198" s="44">
        <v>22236</v>
      </c>
      <c r="U198" s="44" t="s">
        <v>285</v>
      </c>
      <c r="V198" s="44">
        <v>31.47</v>
      </c>
      <c r="W198">
        <v>18882</v>
      </c>
    </row>
    <row r="199" spans="1:23" hidden="1" x14ac:dyDescent="0.3">
      <c r="A199" s="44" t="s">
        <v>566</v>
      </c>
      <c r="B199" s="44" t="s">
        <v>475</v>
      </c>
      <c r="C199" s="44">
        <v>2023</v>
      </c>
      <c r="D199" s="44" t="s">
        <v>157</v>
      </c>
      <c r="E199" s="44">
        <v>31400</v>
      </c>
      <c r="F199" s="44" t="s">
        <v>298</v>
      </c>
      <c r="G199" s="44">
        <v>92009413</v>
      </c>
      <c r="H199" s="44" t="s">
        <v>529</v>
      </c>
      <c r="I199" s="44" t="s">
        <v>530</v>
      </c>
      <c r="J199" s="44">
        <v>2051</v>
      </c>
      <c r="K199" s="44" t="s">
        <v>574</v>
      </c>
      <c r="L199" s="44" t="s">
        <v>444</v>
      </c>
      <c r="M199" s="44" t="s">
        <v>301</v>
      </c>
      <c r="N199" s="44">
        <v>150</v>
      </c>
      <c r="O199" s="44">
        <v>150</v>
      </c>
      <c r="P199" s="44" t="s">
        <v>285</v>
      </c>
      <c r="Q199" s="44">
        <v>16.920000000000002</v>
      </c>
      <c r="R199" s="44">
        <v>2538</v>
      </c>
      <c r="S199" s="44">
        <v>19821.78</v>
      </c>
      <c r="T199" s="44">
        <v>2538</v>
      </c>
      <c r="U199" s="44" t="s">
        <v>285</v>
      </c>
      <c r="V199" s="44">
        <v>14.65</v>
      </c>
      <c r="W199">
        <v>2197.5</v>
      </c>
    </row>
    <row r="200" spans="1:23" hidden="1" x14ac:dyDescent="0.3">
      <c r="A200" s="44" t="s">
        <v>566</v>
      </c>
      <c r="B200" s="44" t="s">
        <v>475</v>
      </c>
      <c r="C200" s="44">
        <v>2023</v>
      </c>
      <c r="D200" s="44" t="s">
        <v>157</v>
      </c>
      <c r="E200" s="44">
        <v>31400</v>
      </c>
      <c r="F200" s="44" t="s">
        <v>298</v>
      </c>
      <c r="G200" s="44">
        <v>92009413</v>
      </c>
      <c r="H200" s="44" t="s">
        <v>529</v>
      </c>
      <c r="I200" s="44" t="s">
        <v>530</v>
      </c>
      <c r="J200" s="44">
        <v>2051</v>
      </c>
      <c r="K200" s="44" t="s">
        <v>574</v>
      </c>
      <c r="L200" s="44" t="s">
        <v>314</v>
      </c>
      <c r="M200" s="44" t="s">
        <v>301</v>
      </c>
      <c r="N200" s="44">
        <v>300</v>
      </c>
      <c r="O200" s="44">
        <v>300</v>
      </c>
      <c r="P200" s="44" t="s">
        <v>285</v>
      </c>
      <c r="Q200" s="44">
        <v>14.8</v>
      </c>
      <c r="R200" s="44">
        <v>4440</v>
      </c>
      <c r="S200" s="44">
        <v>34676.400000000001</v>
      </c>
      <c r="T200" s="44">
        <v>4440</v>
      </c>
      <c r="U200" s="44" t="s">
        <v>285</v>
      </c>
      <c r="V200" s="44">
        <v>13.2</v>
      </c>
      <c r="W200">
        <v>3960</v>
      </c>
    </row>
    <row r="201" spans="1:23" hidden="1" x14ac:dyDescent="0.3">
      <c r="A201" s="44" t="s">
        <v>566</v>
      </c>
      <c r="B201" s="44" t="s">
        <v>475</v>
      </c>
      <c r="C201" s="44">
        <v>2023</v>
      </c>
      <c r="D201" s="44" t="s">
        <v>157</v>
      </c>
      <c r="E201" s="44">
        <v>31400</v>
      </c>
      <c r="F201" s="44" t="s">
        <v>298</v>
      </c>
      <c r="G201" s="44">
        <v>92009413</v>
      </c>
      <c r="H201" s="44" t="s">
        <v>529</v>
      </c>
      <c r="I201" s="44" t="s">
        <v>530</v>
      </c>
      <c r="J201" s="44">
        <v>2051</v>
      </c>
      <c r="K201" s="44" t="s">
        <v>574</v>
      </c>
      <c r="L201" s="44" t="s">
        <v>383</v>
      </c>
      <c r="M201" s="44" t="s">
        <v>301</v>
      </c>
      <c r="N201" s="44">
        <v>400</v>
      </c>
      <c r="O201" s="44">
        <v>400</v>
      </c>
      <c r="P201" s="44" t="s">
        <v>285</v>
      </c>
      <c r="Q201" s="44">
        <v>12.18</v>
      </c>
      <c r="R201" s="44">
        <v>4872</v>
      </c>
      <c r="S201" s="44">
        <v>38050.32</v>
      </c>
      <c r="T201" s="44">
        <v>4872</v>
      </c>
      <c r="U201" s="44" t="s">
        <v>285</v>
      </c>
      <c r="V201" s="44">
        <v>13.2</v>
      </c>
      <c r="W201">
        <v>5280</v>
      </c>
    </row>
    <row r="202" spans="1:23" hidden="1" x14ac:dyDescent="0.3">
      <c r="A202" s="44" t="s">
        <v>566</v>
      </c>
      <c r="B202" s="44" t="s">
        <v>475</v>
      </c>
      <c r="C202" s="44">
        <v>2023</v>
      </c>
      <c r="D202" s="44" t="s">
        <v>157</v>
      </c>
      <c r="E202" s="44">
        <v>31400</v>
      </c>
      <c r="F202" s="44" t="s">
        <v>298</v>
      </c>
      <c r="G202" s="44">
        <v>92009413</v>
      </c>
      <c r="H202" s="44" t="s">
        <v>529</v>
      </c>
      <c r="I202" s="44" t="s">
        <v>530</v>
      </c>
      <c r="J202" s="44">
        <v>2051</v>
      </c>
      <c r="K202" s="44" t="s">
        <v>574</v>
      </c>
      <c r="L202" s="44" t="s">
        <v>374</v>
      </c>
      <c r="M202" s="44" t="s">
        <v>301</v>
      </c>
      <c r="N202" s="44">
        <v>30</v>
      </c>
      <c r="O202" s="44">
        <v>30</v>
      </c>
      <c r="P202" s="44" t="s">
        <v>285</v>
      </c>
      <c r="Q202" s="44">
        <v>17.350000000000001</v>
      </c>
      <c r="R202" s="44">
        <v>520.5</v>
      </c>
      <c r="S202" s="44">
        <v>4065.105</v>
      </c>
      <c r="T202" s="44">
        <v>520.5</v>
      </c>
      <c r="U202" s="44" t="s">
        <v>285</v>
      </c>
      <c r="V202" s="44">
        <v>16.829999999999998</v>
      </c>
      <c r="W202">
        <v>504.9</v>
      </c>
    </row>
    <row r="203" spans="1:23" hidden="1" x14ac:dyDescent="0.3">
      <c r="A203" s="44" t="s">
        <v>566</v>
      </c>
      <c r="B203" s="44" t="s">
        <v>475</v>
      </c>
      <c r="C203" s="44">
        <v>2023</v>
      </c>
      <c r="D203" s="44" t="s">
        <v>157</v>
      </c>
      <c r="E203" s="44">
        <v>31400</v>
      </c>
      <c r="F203" s="44" t="s">
        <v>298</v>
      </c>
      <c r="G203" s="44">
        <v>92009413</v>
      </c>
      <c r="H203" s="44" t="s">
        <v>529</v>
      </c>
      <c r="I203" s="44" t="s">
        <v>530</v>
      </c>
      <c r="J203" s="44">
        <v>2051</v>
      </c>
      <c r="K203" s="44" t="s">
        <v>574</v>
      </c>
      <c r="L203" s="44" t="s">
        <v>309</v>
      </c>
      <c r="M203" s="44" t="s">
        <v>301</v>
      </c>
      <c r="N203" s="44">
        <v>700</v>
      </c>
      <c r="O203" s="44">
        <v>700</v>
      </c>
      <c r="P203" s="44" t="s">
        <v>285</v>
      </c>
      <c r="Q203" s="44">
        <v>16.48</v>
      </c>
      <c r="R203" s="44">
        <v>11536</v>
      </c>
      <c r="S203" s="44">
        <v>90096.16</v>
      </c>
      <c r="T203" s="44">
        <v>11536</v>
      </c>
      <c r="U203" s="44" t="s">
        <v>285</v>
      </c>
      <c r="V203" s="44">
        <v>14.27</v>
      </c>
      <c r="W203">
        <v>9989</v>
      </c>
    </row>
    <row r="204" spans="1:23" hidden="1" x14ac:dyDescent="0.3">
      <c r="A204" s="44" t="s">
        <v>566</v>
      </c>
      <c r="B204" s="44" t="s">
        <v>475</v>
      </c>
      <c r="C204" s="44">
        <v>2023</v>
      </c>
      <c r="D204" s="44" t="s">
        <v>157</v>
      </c>
      <c r="E204" s="44">
        <v>31400</v>
      </c>
      <c r="F204" s="44" t="s">
        <v>298</v>
      </c>
      <c r="G204" s="44">
        <v>92009413</v>
      </c>
      <c r="H204" s="44" t="s">
        <v>529</v>
      </c>
      <c r="I204" s="44" t="s">
        <v>530</v>
      </c>
      <c r="J204" s="44">
        <v>2051</v>
      </c>
      <c r="K204" s="44" t="s">
        <v>574</v>
      </c>
      <c r="L204" s="44" t="s">
        <v>432</v>
      </c>
      <c r="M204" s="44" t="s">
        <v>324</v>
      </c>
      <c r="N204" s="44">
        <v>380</v>
      </c>
      <c r="O204" s="44">
        <v>380</v>
      </c>
      <c r="P204" s="44" t="s">
        <v>285</v>
      </c>
      <c r="Q204" s="44">
        <v>61.89</v>
      </c>
      <c r="R204" s="44">
        <v>23518.2</v>
      </c>
      <c r="S204" s="44">
        <v>183677.14199999999</v>
      </c>
      <c r="T204" s="44">
        <v>23518.2</v>
      </c>
      <c r="U204" s="44" t="s">
        <v>285</v>
      </c>
      <c r="V204" s="44">
        <v>52.53</v>
      </c>
      <c r="W204">
        <v>19961.400000000001</v>
      </c>
    </row>
    <row r="205" spans="1:23" hidden="1" x14ac:dyDescent="0.3">
      <c r="A205" s="44" t="s">
        <v>566</v>
      </c>
      <c r="B205" s="44" t="s">
        <v>475</v>
      </c>
      <c r="C205" s="44">
        <v>2023</v>
      </c>
      <c r="D205" s="44" t="s">
        <v>157</v>
      </c>
      <c r="E205" s="44">
        <v>31400</v>
      </c>
      <c r="F205" s="44" t="s">
        <v>298</v>
      </c>
      <c r="G205" s="44">
        <v>92009413</v>
      </c>
      <c r="H205" s="44" t="s">
        <v>529</v>
      </c>
      <c r="I205" s="44" t="s">
        <v>530</v>
      </c>
      <c r="J205" s="44">
        <v>2051</v>
      </c>
      <c r="K205" s="44" t="s">
        <v>574</v>
      </c>
      <c r="L205" s="44" t="s">
        <v>334</v>
      </c>
      <c r="M205" s="44" t="s">
        <v>301</v>
      </c>
      <c r="N205" s="44">
        <v>200</v>
      </c>
      <c r="O205" s="44">
        <v>200</v>
      </c>
      <c r="P205" s="44" t="s">
        <v>285</v>
      </c>
      <c r="Q205" s="44">
        <v>18.28</v>
      </c>
      <c r="R205" s="44">
        <v>3656</v>
      </c>
      <c r="S205" s="44">
        <v>28553.360000000001</v>
      </c>
      <c r="T205" s="44">
        <v>3656</v>
      </c>
      <c r="U205" s="44" t="s">
        <v>285</v>
      </c>
      <c r="V205" s="44">
        <v>15.83</v>
      </c>
      <c r="W205">
        <v>3166</v>
      </c>
    </row>
    <row r="206" spans="1:23" hidden="1" x14ac:dyDescent="0.3">
      <c r="A206" s="44" t="s">
        <v>566</v>
      </c>
      <c r="B206" s="44" t="s">
        <v>475</v>
      </c>
      <c r="C206" s="44">
        <v>2023</v>
      </c>
      <c r="D206" s="44" t="s">
        <v>157</v>
      </c>
      <c r="E206" s="44">
        <v>31400</v>
      </c>
      <c r="F206" s="44" t="s">
        <v>298</v>
      </c>
      <c r="G206" s="44">
        <v>92009413</v>
      </c>
      <c r="H206" s="44" t="s">
        <v>529</v>
      </c>
      <c r="I206" s="44" t="s">
        <v>530</v>
      </c>
      <c r="J206" s="44">
        <v>2051</v>
      </c>
      <c r="K206" s="44" t="s">
        <v>574</v>
      </c>
      <c r="L206" s="44" t="s">
        <v>441</v>
      </c>
      <c r="M206" s="44" t="s">
        <v>301</v>
      </c>
      <c r="N206" s="44">
        <v>100</v>
      </c>
      <c r="O206" s="44">
        <v>100</v>
      </c>
      <c r="P206" s="44" t="s">
        <v>285</v>
      </c>
      <c r="Q206" s="44">
        <v>22.22</v>
      </c>
      <c r="R206" s="44">
        <v>2222</v>
      </c>
      <c r="S206" s="44">
        <v>17353.82</v>
      </c>
      <c r="T206" s="44">
        <v>2222</v>
      </c>
      <c r="U206" s="44" t="s">
        <v>285</v>
      </c>
      <c r="V206" s="44">
        <v>19.239999999999998</v>
      </c>
      <c r="W206">
        <v>1924</v>
      </c>
    </row>
    <row r="207" spans="1:23" hidden="1" x14ac:dyDescent="0.3">
      <c r="A207" s="44" t="s">
        <v>566</v>
      </c>
      <c r="B207" s="44" t="s">
        <v>475</v>
      </c>
      <c r="C207" s="44">
        <v>2023</v>
      </c>
      <c r="D207" s="44" t="s">
        <v>157</v>
      </c>
      <c r="E207" s="44">
        <v>32100</v>
      </c>
      <c r="F207" s="44" t="s">
        <v>298</v>
      </c>
      <c r="G207" s="44">
        <v>92010144</v>
      </c>
      <c r="H207" s="44" t="s">
        <v>529</v>
      </c>
      <c r="I207" s="44" t="s">
        <v>530</v>
      </c>
      <c r="J207" s="44">
        <v>2051</v>
      </c>
      <c r="K207" s="44" t="s">
        <v>547</v>
      </c>
      <c r="L207" s="44" t="s">
        <v>385</v>
      </c>
      <c r="M207" s="44" t="s">
        <v>324</v>
      </c>
      <c r="N207" s="44">
        <v>60</v>
      </c>
      <c r="O207" s="44">
        <v>60</v>
      </c>
      <c r="P207" s="44" t="s">
        <v>285</v>
      </c>
      <c r="Q207" s="44">
        <v>56.95</v>
      </c>
      <c r="R207" s="44">
        <v>3417</v>
      </c>
      <c r="S207" s="44">
        <v>26686.77</v>
      </c>
      <c r="T207" s="44">
        <v>3417</v>
      </c>
      <c r="U207" s="44" t="s">
        <v>285</v>
      </c>
      <c r="V207" s="44">
        <v>48.24</v>
      </c>
      <c r="W207">
        <v>2894.4</v>
      </c>
    </row>
    <row r="208" spans="1:23" hidden="1" x14ac:dyDescent="0.3">
      <c r="A208" s="44" t="s">
        <v>566</v>
      </c>
      <c r="B208" s="44" t="s">
        <v>475</v>
      </c>
      <c r="C208" s="44">
        <v>2023</v>
      </c>
      <c r="D208" s="44" t="s">
        <v>157</v>
      </c>
      <c r="E208" s="44">
        <v>32100</v>
      </c>
      <c r="F208" s="44" t="s">
        <v>298</v>
      </c>
      <c r="G208" s="44">
        <v>92010185</v>
      </c>
      <c r="H208" s="44" t="s">
        <v>529</v>
      </c>
      <c r="I208" s="44" t="s">
        <v>530</v>
      </c>
      <c r="J208" s="44">
        <v>2051</v>
      </c>
      <c r="K208" s="44" t="s">
        <v>531</v>
      </c>
      <c r="L208" s="44" t="s">
        <v>425</v>
      </c>
      <c r="M208" s="44" t="s">
        <v>324</v>
      </c>
      <c r="N208" s="44">
        <v>30</v>
      </c>
      <c r="O208" s="44">
        <f>N208</f>
        <v>30</v>
      </c>
      <c r="P208" s="44" t="s">
        <v>285</v>
      </c>
      <c r="Q208" s="44">
        <v>16.41</v>
      </c>
      <c r="R208" s="44">
        <v>492.3</v>
      </c>
      <c r="S208" s="44">
        <v>3844.8629999999998</v>
      </c>
      <c r="T208" s="44">
        <v>492.3</v>
      </c>
      <c r="U208" s="44" t="s">
        <v>285</v>
      </c>
      <c r="V208" s="44">
        <v>6.58</v>
      </c>
      <c r="W208">
        <v>197.4</v>
      </c>
    </row>
    <row r="209" spans="1:23" hidden="1" x14ac:dyDescent="0.3">
      <c r="A209" s="44" t="s">
        <v>566</v>
      </c>
      <c r="B209" s="44" t="s">
        <v>44</v>
      </c>
      <c r="C209" s="44">
        <v>2023</v>
      </c>
      <c r="D209" s="44" t="s">
        <v>157</v>
      </c>
      <c r="E209" s="44">
        <v>32100</v>
      </c>
      <c r="F209" s="44" t="s">
        <v>298</v>
      </c>
      <c r="G209" s="44">
        <v>92010312</v>
      </c>
      <c r="H209" s="44" t="s">
        <v>529</v>
      </c>
      <c r="I209" s="44" t="s">
        <v>530</v>
      </c>
      <c r="J209" s="44">
        <v>2051</v>
      </c>
      <c r="K209" s="44" t="s">
        <v>575</v>
      </c>
      <c r="L209" s="44" t="s">
        <v>401</v>
      </c>
      <c r="M209" s="44" t="s">
        <v>341</v>
      </c>
      <c r="N209" s="44">
        <v>10</v>
      </c>
      <c r="O209" s="44">
        <v>10</v>
      </c>
      <c r="P209" s="44" t="s">
        <v>285</v>
      </c>
      <c r="Q209" s="44">
        <v>161.72</v>
      </c>
      <c r="R209" s="44">
        <v>1617.2</v>
      </c>
      <c r="S209" s="44">
        <v>12630.332</v>
      </c>
      <c r="T209" s="44">
        <v>1617.2</v>
      </c>
      <c r="U209" s="44" t="s">
        <v>285</v>
      </c>
      <c r="V209" s="44">
        <v>139.65</v>
      </c>
      <c r="W209">
        <v>1396.5</v>
      </c>
    </row>
    <row r="210" spans="1:23" hidden="1" x14ac:dyDescent="0.3">
      <c r="A210" s="44" t="s">
        <v>566</v>
      </c>
      <c r="B210" s="44" t="s">
        <v>89</v>
      </c>
      <c r="C210" s="44">
        <v>2023</v>
      </c>
      <c r="D210" s="44" t="s">
        <v>157</v>
      </c>
      <c r="E210" s="44">
        <v>32100</v>
      </c>
      <c r="F210" s="44" t="s">
        <v>298</v>
      </c>
      <c r="G210" s="44">
        <v>92010393</v>
      </c>
      <c r="H210" s="44" t="s">
        <v>529</v>
      </c>
      <c r="I210" s="44" t="s">
        <v>530</v>
      </c>
      <c r="J210" s="44">
        <v>2051</v>
      </c>
      <c r="K210" s="44" t="s">
        <v>576</v>
      </c>
      <c r="L210" s="44" t="s">
        <v>396</v>
      </c>
      <c r="M210" s="44" t="s">
        <v>301</v>
      </c>
      <c r="N210" s="44">
        <v>50</v>
      </c>
      <c r="O210" s="44"/>
      <c r="P210" s="44" t="s">
        <v>285</v>
      </c>
      <c r="Q210" s="44">
        <v>32.5</v>
      </c>
      <c r="R210" s="44">
        <v>1625</v>
      </c>
      <c r="S210" s="44">
        <v>12691.25</v>
      </c>
      <c r="T210" s="44">
        <v>1625</v>
      </c>
      <c r="U210" s="44" t="s">
        <v>285</v>
      </c>
      <c r="V210" s="44">
        <v>26</v>
      </c>
      <c r="W210">
        <v>1300</v>
      </c>
    </row>
    <row r="211" spans="1:23" hidden="1" x14ac:dyDescent="0.3">
      <c r="A211" s="44" t="s">
        <v>566</v>
      </c>
      <c r="B211" s="44" t="s">
        <v>89</v>
      </c>
      <c r="C211" s="44">
        <v>2023</v>
      </c>
      <c r="D211" s="44" t="s">
        <v>157</v>
      </c>
      <c r="E211" s="44">
        <v>32100</v>
      </c>
      <c r="F211" s="44" t="s">
        <v>298</v>
      </c>
      <c r="G211" s="44">
        <v>92010393</v>
      </c>
      <c r="H211" s="44" t="s">
        <v>529</v>
      </c>
      <c r="I211" s="44" t="s">
        <v>530</v>
      </c>
      <c r="J211" s="44">
        <v>2051</v>
      </c>
      <c r="K211" s="44" t="s">
        <v>576</v>
      </c>
      <c r="L211" s="44" t="s">
        <v>377</v>
      </c>
      <c r="M211" s="44" t="s">
        <v>301</v>
      </c>
      <c r="N211" s="44">
        <v>50</v>
      </c>
      <c r="O211" s="44">
        <v>50</v>
      </c>
      <c r="P211" s="44" t="s">
        <v>285</v>
      </c>
      <c r="Q211" s="44">
        <v>49.3</v>
      </c>
      <c r="R211" s="44">
        <v>2465</v>
      </c>
      <c r="S211" s="44">
        <v>19251.650000000001</v>
      </c>
      <c r="T211" s="44">
        <v>2465</v>
      </c>
      <c r="U211" s="44" t="s">
        <v>285</v>
      </c>
      <c r="V211" s="44">
        <v>39.39</v>
      </c>
      <c r="W211">
        <v>1969.5</v>
      </c>
    </row>
    <row r="212" spans="1:23" hidden="1" x14ac:dyDescent="0.3">
      <c r="A212" s="44" t="s">
        <v>566</v>
      </c>
      <c r="B212" s="44" t="s">
        <v>89</v>
      </c>
      <c r="C212" s="44">
        <v>2023</v>
      </c>
      <c r="D212" s="44" t="s">
        <v>157</v>
      </c>
      <c r="E212" s="44">
        <v>32100</v>
      </c>
      <c r="F212" s="44" t="s">
        <v>298</v>
      </c>
      <c r="G212" s="44">
        <v>92010393</v>
      </c>
      <c r="H212" s="44" t="s">
        <v>529</v>
      </c>
      <c r="I212" s="44" t="s">
        <v>530</v>
      </c>
      <c r="J212" s="44">
        <v>2051</v>
      </c>
      <c r="K212" s="44" t="s">
        <v>576</v>
      </c>
      <c r="L212" s="44" t="s">
        <v>302</v>
      </c>
      <c r="M212" s="44" t="s">
        <v>301</v>
      </c>
      <c r="N212" s="44">
        <v>50</v>
      </c>
      <c r="O212" s="44"/>
      <c r="P212" s="44" t="s">
        <v>285</v>
      </c>
      <c r="Q212" s="44">
        <v>40.89</v>
      </c>
      <c r="R212" s="44">
        <v>2044.5</v>
      </c>
      <c r="S212" s="44">
        <v>15967.545</v>
      </c>
      <c r="T212" s="44">
        <v>2044.5</v>
      </c>
      <c r="U212" s="44" t="s">
        <v>285</v>
      </c>
      <c r="V212" s="44">
        <v>35.04</v>
      </c>
      <c r="W212">
        <v>1752</v>
      </c>
    </row>
    <row r="213" spans="1:23" hidden="1" x14ac:dyDescent="0.3">
      <c r="A213" s="44" t="s">
        <v>566</v>
      </c>
      <c r="B213" s="44" t="s">
        <v>89</v>
      </c>
      <c r="C213" s="44">
        <v>2023</v>
      </c>
      <c r="D213" s="44" t="s">
        <v>157</v>
      </c>
      <c r="E213" s="44">
        <v>32100</v>
      </c>
      <c r="F213" s="44" t="s">
        <v>298</v>
      </c>
      <c r="G213" s="44">
        <v>92010393</v>
      </c>
      <c r="H213" s="44" t="s">
        <v>529</v>
      </c>
      <c r="I213" s="44" t="s">
        <v>530</v>
      </c>
      <c r="J213" s="44">
        <v>2051</v>
      </c>
      <c r="K213" s="44" t="s">
        <v>576</v>
      </c>
      <c r="L213" s="44" t="s">
        <v>410</v>
      </c>
      <c r="M213" s="44" t="s">
        <v>301</v>
      </c>
      <c r="N213" s="44">
        <v>50</v>
      </c>
      <c r="O213" s="44">
        <v>50</v>
      </c>
      <c r="P213" s="44" t="s">
        <v>285</v>
      </c>
      <c r="Q213" s="44">
        <v>61.34</v>
      </c>
      <c r="R213" s="44">
        <v>3067</v>
      </c>
      <c r="S213" s="44">
        <v>23953.27</v>
      </c>
      <c r="T213" s="44">
        <v>3067</v>
      </c>
      <c r="U213" s="44" t="s">
        <v>285</v>
      </c>
      <c r="V213" s="44">
        <v>52.56</v>
      </c>
      <c r="W213">
        <v>2628</v>
      </c>
    </row>
    <row r="214" spans="1:23" hidden="1" x14ac:dyDescent="0.3">
      <c r="A214" s="44" t="s">
        <v>566</v>
      </c>
      <c r="B214" s="44" t="s">
        <v>76</v>
      </c>
      <c r="C214" s="44">
        <v>2023</v>
      </c>
      <c r="D214" s="44" t="s">
        <v>157</v>
      </c>
      <c r="E214" s="44">
        <v>32100</v>
      </c>
      <c r="F214" s="44" t="s">
        <v>298</v>
      </c>
      <c r="G214" s="44">
        <v>92010394</v>
      </c>
      <c r="H214" s="44" t="s">
        <v>529</v>
      </c>
      <c r="I214" s="44" t="s">
        <v>530</v>
      </c>
      <c r="J214" s="44">
        <v>2051</v>
      </c>
      <c r="K214" s="44" t="s">
        <v>577</v>
      </c>
      <c r="L214" s="44" t="s">
        <v>436</v>
      </c>
      <c r="M214" s="44" t="s">
        <v>341</v>
      </c>
      <c r="N214" s="44">
        <v>10</v>
      </c>
      <c r="O214" s="44">
        <v>10</v>
      </c>
      <c r="P214" s="44" t="s">
        <v>285</v>
      </c>
      <c r="Q214" s="44">
        <v>55.82</v>
      </c>
      <c r="R214" s="44">
        <v>558.20000000000005</v>
      </c>
      <c r="S214" s="44">
        <v>4359.5420000000004</v>
      </c>
      <c r="T214" s="44">
        <v>558.20000000000005</v>
      </c>
      <c r="U214" s="44" t="s">
        <v>285</v>
      </c>
      <c r="V214" s="44">
        <v>37.340000000000003</v>
      </c>
      <c r="W214">
        <v>373.4</v>
      </c>
    </row>
    <row r="215" spans="1:23" hidden="1" x14ac:dyDescent="0.3">
      <c r="A215" s="44" t="s">
        <v>566</v>
      </c>
      <c r="B215" s="44" t="s">
        <v>76</v>
      </c>
      <c r="C215" s="44">
        <v>2023</v>
      </c>
      <c r="D215" s="44" t="s">
        <v>157</v>
      </c>
      <c r="E215" s="44">
        <v>32100</v>
      </c>
      <c r="F215" s="44" t="s">
        <v>298</v>
      </c>
      <c r="G215" s="44">
        <v>92010394</v>
      </c>
      <c r="H215" s="44" t="s">
        <v>529</v>
      </c>
      <c r="I215" s="44" t="s">
        <v>530</v>
      </c>
      <c r="J215" s="44">
        <v>2051</v>
      </c>
      <c r="K215" s="44" t="s">
        <v>577</v>
      </c>
      <c r="L215" s="44" t="s">
        <v>348</v>
      </c>
      <c r="M215" s="44" t="s">
        <v>341</v>
      </c>
      <c r="N215" s="44">
        <v>30</v>
      </c>
      <c r="O215" s="44">
        <v>30</v>
      </c>
      <c r="P215" s="44" t="s">
        <v>285</v>
      </c>
      <c r="Q215" s="44">
        <v>127.16</v>
      </c>
      <c r="R215" s="44">
        <v>3814.8</v>
      </c>
      <c r="S215" s="44">
        <v>29793.588</v>
      </c>
      <c r="T215" s="44">
        <v>3814.8</v>
      </c>
      <c r="U215" s="44" t="s">
        <v>285</v>
      </c>
      <c r="V215" s="44">
        <v>71.84</v>
      </c>
      <c r="W215">
        <v>2155.1999999999998</v>
      </c>
    </row>
    <row r="216" spans="1:23" hidden="1" x14ac:dyDescent="0.3">
      <c r="A216" s="44" t="s">
        <v>566</v>
      </c>
      <c r="B216" s="44" t="s">
        <v>76</v>
      </c>
      <c r="C216" s="44">
        <v>2023</v>
      </c>
      <c r="D216" s="44" t="s">
        <v>157</v>
      </c>
      <c r="E216" s="44">
        <v>32100</v>
      </c>
      <c r="F216" s="44" t="s">
        <v>298</v>
      </c>
      <c r="G216" s="44">
        <v>92010394</v>
      </c>
      <c r="H216" s="44" t="s">
        <v>529</v>
      </c>
      <c r="I216" s="44" t="s">
        <v>530</v>
      </c>
      <c r="J216" s="44">
        <v>2051</v>
      </c>
      <c r="K216" s="44" t="s">
        <v>577</v>
      </c>
      <c r="L216" s="44" t="s">
        <v>378</v>
      </c>
      <c r="M216" s="44" t="s">
        <v>341</v>
      </c>
      <c r="N216" s="44">
        <v>10</v>
      </c>
      <c r="O216" s="44">
        <v>10</v>
      </c>
      <c r="P216" s="44" t="s">
        <v>285</v>
      </c>
      <c r="Q216" s="44">
        <v>182.8</v>
      </c>
      <c r="R216" s="44">
        <v>1828</v>
      </c>
      <c r="S216" s="44">
        <v>14276.68</v>
      </c>
      <c r="T216" s="44">
        <v>1828</v>
      </c>
      <c r="U216" s="44" t="s">
        <v>285</v>
      </c>
      <c r="V216" s="44">
        <v>109.53</v>
      </c>
      <c r="W216">
        <v>1095.3</v>
      </c>
    </row>
    <row r="217" spans="1:23" hidden="1" x14ac:dyDescent="0.3">
      <c r="A217" s="44" t="s">
        <v>566</v>
      </c>
      <c r="B217" s="44" t="s">
        <v>76</v>
      </c>
      <c r="C217" s="44">
        <v>2023</v>
      </c>
      <c r="D217" s="44" t="s">
        <v>157</v>
      </c>
      <c r="E217" s="44">
        <v>32100</v>
      </c>
      <c r="F217" s="44" t="s">
        <v>298</v>
      </c>
      <c r="G217" s="44">
        <v>92010394</v>
      </c>
      <c r="H217" s="44" t="s">
        <v>529</v>
      </c>
      <c r="I217" s="44" t="s">
        <v>530</v>
      </c>
      <c r="J217" s="44">
        <v>2051</v>
      </c>
      <c r="K217" s="44" t="s">
        <v>577</v>
      </c>
      <c r="L217" s="44" t="s">
        <v>339</v>
      </c>
      <c r="M217" s="44" t="s">
        <v>341</v>
      </c>
      <c r="N217" s="44">
        <v>20</v>
      </c>
      <c r="O217" s="44">
        <v>20</v>
      </c>
      <c r="P217" s="44" t="s">
        <v>285</v>
      </c>
      <c r="Q217" s="44">
        <v>259.55</v>
      </c>
      <c r="R217" s="44">
        <v>5191</v>
      </c>
      <c r="S217" s="44">
        <v>40541.71</v>
      </c>
      <c r="T217" s="44">
        <v>5191</v>
      </c>
      <c r="U217" s="44" t="s">
        <v>285</v>
      </c>
      <c r="V217" s="44">
        <v>166.66</v>
      </c>
      <c r="W217">
        <v>3333.2</v>
      </c>
    </row>
    <row r="218" spans="1:23" hidden="1" x14ac:dyDescent="0.3">
      <c r="A218" s="44" t="s">
        <v>566</v>
      </c>
      <c r="B218" s="44" t="s">
        <v>76</v>
      </c>
      <c r="C218" s="44">
        <v>2023</v>
      </c>
      <c r="D218" s="44" t="s">
        <v>157</v>
      </c>
      <c r="E218" s="44">
        <v>32100</v>
      </c>
      <c r="F218" s="44" t="s">
        <v>298</v>
      </c>
      <c r="G218" s="44">
        <v>92010394</v>
      </c>
      <c r="H218" s="44" t="s">
        <v>529</v>
      </c>
      <c r="I218" s="44" t="s">
        <v>530</v>
      </c>
      <c r="J218" s="44">
        <v>2051</v>
      </c>
      <c r="K218" s="44" t="s">
        <v>577</v>
      </c>
      <c r="L218" s="44" t="s">
        <v>349</v>
      </c>
      <c r="M218" s="44" t="s">
        <v>341</v>
      </c>
      <c r="N218" s="44">
        <v>20</v>
      </c>
      <c r="O218" s="44">
        <v>20</v>
      </c>
      <c r="P218" s="44" t="s">
        <v>285</v>
      </c>
      <c r="Q218" s="44">
        <v>222.42</v>
      </c>
      <c r="R218" s="44">
        <v>4448.3999999999996</v>
      </c>
      <c r="S218" s="44">
        <v>34742.004000000001</v>
      </c>
      <c r="T218" s="44">
        <v>4448.3999999999996</v>
      </c>
      <c r="U218" s="44" t="s">
        <v>285</v>
      </c>
      <c r="V218" s="44">
        <v>143.69999999999999</v>
      </c>
      <c r="W218">
        <v>2874</v>
      </c>
    </row>
    <row r="219" spans="1:23" hidden="1" x14ac:dyDescent="0.3">
      <c r="A219" s="44" t="s">
        <v>566</v>
      </c>
      <c r="B219" s="44" t="s">
        <v>76</v>
      </c>
      <c r="C219" s="44">
        <v>2023</v>
      </c>
      <c r="D219" s="44" t="s">
        <v>157</v>
      </c>
      <c r="E219" s="44">
        <v>32100</v>
      </c>
      <c r="F219" s="44" t="s">
        <v>298</v>
      </c>
      <c r="G219" s="44">
        <v>92010395</v>
      </c>
      <c r="H219" s="44" t="s">
        <v>529</v>
      </c>
      <c r="I219" s="44" t="s">
        <v>530</v>
      </c>
      <c r="J219" s="44">
        <v>2051</v>
      </c>
      <c r="K219" s="44" t="s">
        <v>578</v>
      </c>
      <c r="L219" s="44" t="s">
        <v>437</v>
      </c>
      <c r="M219" s="44" t="s">
        <v>341</v>
      </c>
      <c r="N219" s="44">
        <v>10</v>
      </c>
      <c r="O219" s="44">
        <v>10</v>
      </c>
      <c r="P219" s="44" t="s">
        <v>285</v>
      </c>
      <c r="Q219" s="44">
        <v>148.04</v>
      </c>
      <c r="R219" s="44">
        <v>1480.4</v>
      </c>
      <c r="S219" s="44">
        <v>11561.924000000001</v>
      </c>
      <c r="T219" s="44">
        <v>1480.4</v>
      </c>
      <c r="U219" s="44" t="s">
        <v>285</v>
      </c>
      <c r="V219" s="44">
        <v>88.88</v>
      </c>
      <c r="W219">
        <v>888.8</v>
      </c>
    </row>
    <row r="220" spans="1:23" hidden="1" x14ac:dyDescent="0.3">
      <c r="A220" s="44" t="s">
        <v>566</v>
      </c>
      <c r="B220" s="44" t="s">
        <v>475</v>
      </c>
      <c r="C220" s="44">
        <v>2023</v>
      </c>
      <c r="D220" s="44" t="s">
        <v>157</v>
      </c>
      <c r="E220" s="44">
        <v>32100</v>
      </c>
      <c r="F220" s="44" t="s">
        <v>298</v>
      </c>
      <c r="G220" s="44">
        <v>92010397</v>
      </c>
      <c r="H220" s="44" t="s">
        <v>529</v>
      </c>
      <c r="I220" s="44" t="s">
        <v>530</v>
      </c>
      <c r="J220" s="44">
        <v>2051</v>
      </c>
      <c r="K220" s="44" t="s">
        <v>544</v>
      </c>
      <c r="L220" s="44" t="s">
        <v>367</v>
      </c>
      <c r="M220" s="44" t="s">
        <v>357</v>
      </c>
      <c r="N220" s="44">
        <v>20</v>
      </c>
      <c r="O220" s="44">
        <v>20</v>
      </c>
      <c r="P220" s="44" t="s">
        <v>285</v>
      </c>
      <c r="Q220" s="44">
        <v>660.03</v>
      </c>
      <c r="R220" s="44">
        <v>13200.6</v>
      </c>
      <c r="S220" s="44">
        <v>103096.686</v>
      </c>
      <c r="T220" s="44">
        <v>13200.6</v>
      </c>
      <c r="U220" s="44" t="s">
        <v>285</v>
      </c>
      <c r="V220" s="44">
        <v>495</v>
      </c>
      <c r="W220">
        <v>9900</v>
      </c>
    </row>
    <row r="221" spans="1:23" hidden="1" x14ac:dyDescent="0.3">
      <c r="A221" s="44" t="s">
        <v>566</v>
      </c>
      <c r="B221" s="44" t="s">
        <v>475</v>
      </c>
      <c r="C221" s="44">
        <v>2023</v>
      </c>
      <c r="D221" s="44" t="s">
        <v>157</v>
      </c>
      <c r="E221" s="44">
        <v>32100</v>
      </c>
      <c r="F221" s="44" t="s">
        <v>298</v>
      </c>
      <c r="G221" s="44">
        <v>92010397</v>
      </c>
      <c r="H221" s="44" t="s">
        <v>529</v>
      </c>
      <c r="I221" s="44" t="s">
        <v>530</v>
      </c>
      <c r="J221" s="44">
        <v>2051</v>
      </c>
      <c r="K221" s="44" t="s">
        <v>544</v>
      </c>
      <c r="L221" s="44" t="s">
        <v>438</v>
      </c>
      <c r="M221" s="44" t="s">
        <v>32</v>
      </c>
      <c r="N221" s="44">
        <v>20</v>
      </c>
      <c r="O221" s="44">
        <v>20</v>
      </c>
      <c r="P221" s="44" t="s">
        <v>285</v>
      </c>
      <c r="Q221" s="44">
        <v>231.18</v>
      </c>
      <c r="R221" s="44">
        <v>4623.6000000000004</v>
      </c>
      <c r="S221" s="44">
        <v>36110.315999999999</v>
      </c>
      <c r="T221" s="44">
        <v>4623.6000000000004</v>
      </c>
      <c r="U221" s="44" t="s">
        <v>285</v>
      </c>
      <c r="V221" s="44">
        <v>181.34</v>
      </c>
      <c r="W221">
        <v>3626.8</v>
      </c>
    </row>
    <row r="222" spans="1:23" hidden="1" x14ac:dyDescent="0.3">
      <c r="A222" s="44" t="s">
        <v>566</v>
      </c>
      <c r="B222" s="44" t="s">
        <v>475</v>
      </c>
      <c r="C222" s="44">
        <v>2023</v>
      </c>
      <c r="D222" s="44" t="s">
        <v>157</v>
      </c>
      <c r="E222" s="44">
        <v>32100</v>
      </c>
      <c r="F222" s="44" t="s">
        <v>298</v>
      </c>
      <c r="G222" s="44">
        <v>92010398</v>
      </c>
      <c r="H222" s="44" t="s">
        <v>529</v>
      </c>
      <c r="I222" s="44" t="s">
        <v>530</v>
      </c>
      <c r="J222" s="44">
        <v>2051</v>
      </c>
      <c r="K222" s="44" t="s">
        <v>547</v>
      </c>
      <c r="L222" s="44" t="s">
        <v>355</v>
      </c>
      <c r="M222" s="44" t="s">
        <v>357</v>
      </c>
      <c r="N222" s="44">
        <v>50</v>
      </c>
      <c r="O222" s="44">
        <v>50</v>
      </c>
      <c r="P222" s="44" t="s">
        <v>285</v>
      </c>
      <c r="Q222" s="44">
        <v>61.82</v>
      </c>
      <c r="R222" s="44">
        <v>3091</v>
      </c>
      <c r="S222" s="44">
        <v>24140.71</v>
      </c>
      <c r="T222" s="44">
        <v>3091</v>
      </c>
      <c r="U222" s="44" t="s">
        <v>285</v>
      </c>
      <c r="V222" s="44">
        <v>52</v>
      </c>
      <c r="W222">
        <v>2600</v>
      </c>
    </row>
    <row r="223" spans="1:23" hidden="1" x14ac:dyDescent="0.3">
      <c r="A223" s="44" t="s">
        <v>566</v>
      </c>
      <c r="B223" s="44" t="s">
        <v>475</v>
      </c>
      <c r="C223" s="44">
        <v>2023</v>
      </c>
      <c r="D223" s="44" t="s">
        <v>157</v>
      </c>
      <c r="E223" s="44">
        <v>32100</v>
      </c>
      <c r="F223" s="44" t="s">
        <v>298</v>
      </c>
      <c r="G223" s="44">
        <v>92010398</v>
      </c>
      <c r="H223" s="44" t="s">
        <v>529</v>
      </c>
      <c r="I223" s="44" t="s">
        <v>530</v>
      </c>
      <c r="J223" s="44">
        <v>2051</v>
      </c>
      <c r="K223" s="44" t="s">
        <v>547</v>
      </c>
      <c r="L223" s="44" t="s">
        <v>401</v>
      </c>
      <c r="M223" s="44" t="s">
        <v>341</v>
      </c>
      <c r="N223" s="44">
        <v>20</v>
      </c>
      <c r="O223" s="44">
        <v>20</v>
      </c>
      <c r="P223" s="44" t="s">
        <v>285</v>
      </c>
      <c r="Q223" s="44">
        <v>161.72</v>
      </c>
      <c r="R223" s="44">
        <v>3234.4</v>
      </c>
      <c r="S223" s="44">
        <v>25260.664000000001</v>
      </c>
      <c r="T223" s="44">
        <v>3234.4</v>
      </c>
      <c r="U223" s="44" t="s">
        <v>285</v>
      </c>
      <c r="V223" s="44">
        <v>139.65</v>
      </c>
      <c r="W223">
        <v>2793</v>
      </c>
    </row>
    <row r="224" spans="1:23" hidden="1" x14ac:dyDescent="0.3">
      <c r="A224" s="44" t="s">
        <v>566</v>
      </c>
      <c r="B224" s="44" t="s">
        <v>65</v>
      </c>
      <c r="C224" s="44">
        <v>2023</v>
      </c>
      <c r="D224" s="44" t="s">
        <v>157</v>
      </c>
      <c r="E224" s="44">
        <v>32100</v>
      </c>
      <c r="F224" s="44" t="s">
        <v>298</v>
      </c>
      <c r="G224" s="44">
        <v>92010744</v>
      </c>
      <c r="H224" s="44" t="s">
        <v>529</v>
      </c>
      <c r="I224" s="44" t="s">
        <v>530</v>
      </c>
      <c r="J224" s="44">
        <v>2051</v>
      </c>
      <c r="K224" s="44" t="s">
        <v>579</v>
      </c>
      <c r="L224" s="44" t="s">
        <v>67</v>
      </c>
      <c r="M224" s="44" t="s">
        <v>32</v>
      </c>
      <c r="N224" s="44">
        <v>50</v>
      </c>
      <c r="O224" s="44">
        <v>50</v>
      </c>
      <c r="P224" s="44" t="s">
        <v>285</v>
      </c>
      <c r="Q224" s="44">
        <v>183.68</v>
      </c>
      <c r="R224" s="44">
        <v>9184</v>
      </c>
      <c r="S224" s="44">
        <v>71727.039999999994</v>
      </c>
      <c r="T224" s="44">
        <v>9184</v>
      </c>
      <c r="U224" s="44" t="s">
        <v>285</v>
      </c>
      <c r="V224" s="44">
        <v>144.05000000000001</v>
      </c>
      <c r="W224">
        <v>7202.5</v>
      </c>
    </row>
    <row r="225" spans="1:23" hidden="1" x14ac:dyDescent="0.3">
      <c r="A225" s="44" t="s">
        <v>566</v>
      </c>
      <c r="B225" s="44" t="s">
        <v>129</v>
      </c>
      <c r="C225" s="44">
        <v>2023</v>
      </c>
      <c r="D225" s="44" t="s">
        <v>157</v>
      </c>
      <c r="E225" s="44">
        <v>32100</v>
      </c>
      <c r="F225" s="44" t="s">
        <v>298</v>
      </c>
      <c r="G225" s="44">
        <v>92010745</v>
      </c>
      <c r="H225" s="44" t="s">
        <v>529</v>
      </c>
      <c r="I225" s="44" t="s">
        <v>530</v>
      </c>
      <c r="J225" s="44">
        <v>2051</v>
      </c>
      <c r="K225" s="44" t="s">
        <v>580</v>
      </c>
      <c r="L225" s="44" t="s">
        <v>443</v>
      </c>
      <c r="M225" s="44" t="s">
        <v>307</v>
      </c>
      <c r="N225" s="44">
        <v>60</v>
      </c>
      <c r="O225" s="44">
        <v>60</v>
      </c>
      <c r="P225" s="44" t="s">
        <v>285</v>
      </c>
      <c r="Q225" s="44">
        <v>48.95</v>
      </c>
      <c r="R225" s="44">
        <v>2937</v>
      </c>
      <c r="S225" s="44">
        <v>22937.97</v>
      </c>
      <c r="T225" s="44">
        <v>2937</v>
      </c>
      <c r="U225" s="44" t="s">
        <v>285</v>
      </c>
      <c r="V225" s="44">
        <v>38.49</v>
      </c>
      <c r="W225">
        <v>2309.4</v>
      </c>
    </row>
    <row r="226" spans="1:23" hidden="1" x14ac:dyDescent="0.3">
      <c r="A226" s="44" t="s">
        <v>566</v>
      </c>
      <c r="B226" s="44" t="s">
        <v>129</v>
      </c>
      <c r="C226" s="44">
        <v>2023</v>
      </c>
      <c r="D226" s="44" t="s">
        <v>157</v>
      </c>
      <c r="E226" s="44">
        <v>32100</v>
      </c>
      <c r="F226" s="44" t="s">
        <v>298</v>
      </c>
      <c r="G226" s="44">
        <v>92010745</v>
      </c>
      <c r="H226" s="44" t="s">
        <v>529</v>
      </c>
      <c r="I226" s="44" t="s">
        <v>530</v>
      </c>
      <c r="J226" s="44">
        <v>2051</v>
      </c>
      <c r="K226" s="44" t="s">
        <v>580</v>
      </c>
      <c r="L226" s="44" t="s">
        <v>342</v>
      </c>
      <c r="M226" s="44" t="s">
        <v>307</v>
      </c>
      <c r="N226" s="44">
        <v>110</v>
      </c>
      <c r="O226" s="44">
        <v>110</v>
      </c>
      <c r="P226" s="44" t="s">
        <v>285</v>
      </c>
      <c r="Q226" s="44">
        <v>53.11</v>
      </c>
      <c r="R226" s="44">
        <v>5842.1</v>
      </c>
      <c r="S226" s="44">
        <v>45626.800999999999</v>
      </c>
      <c r="T226" s="44">
        <v>5842.1</v>
      </c>
      <c r="U226" s="44" t="s">
        <v>285</v>
      </c>
      <c r="V226" s="44">
        <v>42.86</v>
      </c>
      <c r="W226">
        <v>4714.6000000000004</v>
      </c>
    </row>
    <row r="227" spans="1:23" hidden="1" x14ac:dyDescent="0.3">
      <c r="A227" s="44" t="s">
        <v>566</v>
      </c>
      <c r="B227" s="44" t="s">
        <v>129</v>
      </c>
      <c r="C227" s="44">
        <v>2023</v>
      </c>
      <c r="D227" s="44" t="s">
        <v>157</v>
      </c>
      <c r="E227" s="44">
        <v>32100</v>
      </c>
      <c r="F227" s="44" t="s">
        <v>298</v>
      </c>
      <c r="G227" s="44">
        <v>92010745</v>
      </c>
      <c r="H227" s="44" t="s">
        <v>529</v>
      </c>
      <c r="I227" s="44" t="s">
        <v>530</v>
      </c>
      <c r="J227" s="44">
        <v>2051</v>
      </c>
      <c r="K227" s="44" t="s">
        <v>580</v>
      </c>
      <c r="L227" s="44" t="s">
        <v>379</v>
      </c>
      <c r="M227" s="44" t="s">
        <v>307</v>
      </c>
      <c r="N227" s="44">
        <v>80</v>
      </c>
      <c r="O227" s="44">
        <v>80</v>
      </c>
      <c r="P227" s="44" t="s">
        <v>285</v>
      </c>
      <c r="Q227" s="44">
        <v>68.260000000000005</v>
      </c>
      <c r="R227" s="44">
        <v>5460.8</v>
      </c>
      <c r="S227" s="44">
        <v>42648.847999999998</v>
      </c>
      <c r="T227" s="44">
        <v>5460.8</v>
      </c>
      <c r="U227" s="44" t="s">
        <v>285</v>
      </c>
      <c r="V227" s="44">
        <v>59.19</v>
      </c>
      <c r="W227">
        <v>4735.2</v>
      </c>
    </row>
    <row r="228" spans="1:23" hidden="1" x14ac:dyDescent="0.3">
      <c r="A228" s="44" t="s">
        <v>566</v>
      </c>
      <c r="B228" s="44" t="s">
        <v>129</v>
      </c>
      <c r="C228" s="44">
        <v>2023</v>
      </c>
      <c r="D228" s="44" t="s">
        <v>157</v>
      </c>
      <c r="E228" s="44">
        <v>32100</v>
      </c>
      <c r="F228" s="44" t="s">
        <v>298</v>
      </c>
      <c r="G228" s="44">
        <v>92010745</v>
      </c>
      <c r="H228" s="44" t="s">
        <v>529</v>
      </c>
      <c r="I228" s="44" t="s">
        <v>530</v>
      </c>
      <c r="J228" s="44">
        <v>2051</v>
      </c>
      <c r="K228" s="44" t="s">
        <v>580</v>
      </c>
      <c r="L228" s="44" t="s">
        <v>397</v>
      </c>
      <c r="M228" s="44" t="s">
        <v>307</v>
      </c>
      <c r="N228" s="44">
        <v>70</v>
      </c>
      <c r="O228" s="44">
        <v>70</v>
      </c>
      <c r="P228" s="44" t="s">
        <v>285</v>
      </c>
      <c r="Q228" s="44">
        <v>85.49</v>
      </c>
      <c r="R228" s="44">
        <v>5984.3</v>
      </c>
      <c r="S228" s="44">
        <v>46737.383000000002</v>
      </c>
      <c r="T228" s="44">
        <v>5984.3</v>
      </c>
      <c r="U228" s="44" t="s">
        <v>285</v>
      </c>
      <c r="V228" s="44">
        <v>80.47</v>
      </c>
      <c r="W228">
        <v>5632.9</v>
      </c>
    </row>
    <row r="229" spans="1:23" hidden="1" x14ac:dyDescent="0.3">
      <c r="A229" s="44" t="s">
        <v>566</v>
      </c>
      <c r="B229" s="44" t="s">
        <v>129</v>
      </c>
      <c r="C229" s="44">
        <v>2023</v>
      </c>
      <c r="D229" s="44" t="s">
        <v>157</v>
      </c>
      <c r="E229" s="44">
        <v>32100</v>
      </c>
      <c r="F229" s="44" t="s">
        <v>298</v>
      </c>
      <c r="G229" s="44">
        <v>92010745</v>
      </c>
      <c r="H229" s="44" t="s">
        <v>529</v>
      </c>
      <c r="I229" s="44" t="s">
        <v>530</v>
      </c>
      <c r="J229" s="44">
        <v>2051</v>
      </c>
      <c r="K229" s="44" t="s">
        <v>580</v>
      </c>
      <c r="L229" s="44" t="s">
        <v>380</v>
      </c>
      <c r="M229" s="44" t="s">
        <v>307</v>
      </c>
      <c r="N229" s="44">
        <v>50</v>
      </c>
      <c r="O229" s="44">
        <v>50</v>
      </c>
      <c r="P229" s="44" t="s">
        <v>285</v>
      </c>
      <c r="Q229" s="44">
        <v>101.78</v>
      </c>
      <c r="R229" s="44">
        <v>5089</v>
      </c>
      <c r="S229" s="44">
        <v>39745.089999999997</v>
      </c>
      <c r="T229" s="44">
        <v>5089</v>
      </c>
      <c r="U229" s="44" t="s">
        <v>285</v>
      </c>
      <c r="V229" s="44">
        <v>92.42</v>
      </c>
      <c r="W229">
        <v>4621</v>
      </c>
    </row>
    <row r="230" spans="1:23" hidden="1" x14ac:dyDescent="0.3">
      <c r="A230" s="44" t="s">
        <v>566</v>
      </c>
      <c r="B230" s="44" t="s">
        <v>129</v>
      </c>
      <c r="C230" s="44">
        <v>2023</v>
      </c>
      <c r="D230" s="44" t="s">
        <v>157</v>
      </c>
      <c r="E230" s="44">
        <v>32100</v>
      </c>
      <c r="F230" s="44" t="s">
        <v>298</v>
      </c>
      <c r="G230" s="44">
        <v>92010745</v>
      </c>
      <c r="H230" s="44" t="s">
        <v>529</v>
      </c>
      <c r="I230" s="44" t="s">
        <v>530</v>
      </c>
      <c r="J230" s="44">
        <v>2051</v>
      </c>
      <c r="K230" s="44" t="s">
        <v>580</v>
      </c>
      <c r="L230" s="44" t="s">
        <v>305</v>
      </c>
      <c r="M230" s="44" t="s">
        <v>307</v>
      </c>
      <c r="N230" s="44">
        <v>80</v>
      </c>
      <c r="O230" s="44">
        <v>80</v>
      </c>
      <c r="P230" s="44" t="s">
        <v>285</v>
      </c>
      <c r="Q230" s="44">
        <v>170.16</v>
      </c>
      <c r="R230" s="44">
        <v>13612.8</v>
      </c>
      <c r="S230" s="44">
        <v>106315.96799999999</v>
      </c>
      <c r="T230" s="44">
        <v>13612.8</v>
      </c>
      <c r="U230" s="44" t="s">
        <v>285</v>
      </c>
      <c r="V230" s="44">
        <v>154.59</v>
      </c>
      <c r="W230">
        <v>12367.2</v>
      </c>
    </row>
    <row r="231" spans="1:23" hidden="1" x14ac:dyDescent="0.3">
      <c r="A231" s="44" t="s">
        <v>566</v>
      </c>
      <c r="B231" s="44" t="s">
        <v>44</v>
      </c>
      <c r="C231" s="44">
        <v>2023</v>
      </c>
      <c r="D231" s="44" t="s">
        <v>157</v>
      </c>
      <c r="E231" s="44">
        <v>32100</v>
      </c>
      <c r="F231" s="44" t="s">
        <v>298</v>
      </c>
      <c r="G231" s="44">
        <v>92010313</v>
      </c>
      <c r="H231" s="44" t="s">
        <v>529</v>
      </c>
      <c r="I231" s="44" t="s">
        <v>530</v>
      </c>
      <c r="J231" s="44">
        <v>2051</v>
      </c>
      <c r="K231" s="44" t="s">
        <v>581</v>
      </c>
      <c r="L231" s="44" t="s">
        <v>47</v>
      </c>
      <c r="M231" s="44" t="s">
        <v>387</v>
      </c>
      <c r="N231" s="44">
        <v>54</v>
      </c>
      <c r="O231" s="44">
        <v>54</v>
      </c>
      <c r="P231" s="44" t="s">
        <v>285</v>
      </c>
      <c r="Q231" s="44">
        <v>426.23</v>
      </c>
      <c r="R231" s="44">
        <v>23016.42</v>
      </c>
      <c r="S231" s="44">
        <v>179758.2402</v>
      </c>
      <c r="T231" s="44">
        <v>23016.42</v>
      </c>
      <c r="U231" s="44" t="s">
        <v>285</v>
      </c>
      <c r="V231" s="44">
        <v>361.05</v>
      </c>
      <c r="W231">
        <v>19496.7</v>
      </c>
    </row>
    <row r="232" spans="1:23" hidden="1" x14ac:dyDescent="0.3">
      <c r="A232" s="44" t="s">
        <v>566</v>
      </c>
      <c r="B232" s="44" t="s">
        <v>44</v>
      </c>
      <c r="C232" s="44">
        <v>2023</v>
      </c>
      <c r="D232" s="44" t="s">
        <v>157</v>
      </c>
      <c r="E232" s="44">
        <v>32100</v>
      </c>
      <c r="F232" s="44" t="s">
        <v>298</v>
      </c>
      <c r="G232" s="44">
        <v>92010313</v>
      </c>
      <c r="H232" s="44" t="s">
        <v>529</v>
      </c>
      <c r="I232" s="44" t="s">
        <v>530</v>
      </c>
      <c r="J232" s="44">
        <v>2051</v>
      </c>
      <c r="K232" s="44" t="s">
        <v>581</v>
      </c>
      <c r="L232" s="44" t="s">
        <v>408</v>
      </c>
      <c r="M232" s="44" t="s">
        <v>387</v>
      </c>
      <c r="N232" s="44">
        <v>64</v>
      </c>
      <c r="O232" s="44">
        <v>64</v>
      </c>
      <c r="P232" s="44" t="s">
        <v>285</v>
      </c>
      <c r="Q232" s="44">
        <v>426.23</v>
      </c>
      <c r="R232" s="44">
        <v>27278.720000000001</v>
      </c>
      <c r="S232" s="44">
        <v>213046.80319999999</v>
      </c>
      <c r="T232" s="44">
        <v>27278.720000000001</v>
      </c>
      <c r="U232" s="44" t="s">
        <v>285</v>
      </c>
      <c r="V232" s="44">
        <v>361.05</v>
      </c>
      <c r="W232">
        <v>23107.200000000001</v>
      </c>
    </row>
    <row r="233" spans="1:23" hidden="1" x14ac:dyDescent="0.3">
      <c r="A233" s="44" t="s">
        <v>566</v>
      </c>
      <c r="B233" s="44" t="s">
        <v>44</v>
      </c>
      <c r="C233" s="44">
        <v>2023</v>
      </c>
      <c r="D233" s="44" t="s">
        <v>157</v>
      </c>
      <c r="E233" s="44">
        <v>32100</v>
      </c>
      <c r="F233" s="44" t="s">
        <v>298</v>
      </c>
      <c r="G233" s="44">
        <v>92010313</v>
      </c>
      <c r="H233" s="44" t="s">
        <v>529</v>
      </c>
      <c r="I233" s="44" t="s">
        <v>530</v>
      </c>
      <c r="J233" s="44">
        <v>2051</v>
      </c>
      <c r="K233" s="44" t="s">
        <v>581</v>
      </c>
      <c r="L233" s="44" t="s">
        <v>49</v>
      </c>
      <c r="M233" s="44" t="s">
        <v>387</v>
      </c>
      <c r="N233" s="44">
        <v>90</v>
      </c>
      <c r="O233" s="44">
        <f t="shared" ref="O233" si="1">N233</f>
        <v>90</v>
      </c>
      <c r="P233" s="44" t="s">
        <v>285</v>
      </c>
      <c r="Q233" s="44">
        <v>54.97</v>
      </c>
      <c r="R233" s="44">
        <v>4947.3</v>
      </c>
      <c r="S233" s="44">
        <v>38638.413</v>
      </c>
      <c r="T233" s="44">
        <v>4947.3</v>
      </c>
      <c r="U233" s="44" t="s">
        <v>285</v>
      </c>
      <c r="V233" s="44">
        <v>45.96</v>
      </c>
      <c r="W233">
        <v>4136.3999999999996</v>
      </c>
    </row>
    <row r="234" spans="1:23" hidden="1" x14ac:dyDescent="0.3">
      <c r="A234" s="44" t="s">
        <v>566</v>
      </c>
      <c r="B234" s="44" t="s">
        <v>89</v>
      </c>
      <c r="C234" s="44">
        <v>2023</v>
      </c>
      <c r="D234" s="44" t="s">
        <v>157</v>
      </c>
      <c r="E234" s="44">
        <v>32100</v>
      </c>
      <c r="F234" s="44" t="s">
        <v>298</v>
      </c>
      <c r="G234" s="44">
        <v>92010393</v>
      </c>
      <c r="H234" s="44" t="s">
        <v>529</v>
      </c>
      <c r="I234" s="44" t="s">
        <v>530</v>
      </c>
      <c r="J234" s="44">
        <v>2051</v>
      </c>
      <c r="K234" s="44" t="s">
        <v>576</v>
      </c>
      <c r="L234" s="44" t="s">
        <v>338</v>
      </c>
      <c r="M234" s="44" t="s">
        <v>301</v>
      </c>
      <c r="N234" s="44">
        <v>50</v>
      </c>
      <c r="O234" s="44"/>
      <c r="P234" s="44" t="s">
        <v>285</v>
      </c>
      <c r="Q234" s="44">
        <v>16.350000000000001</v>
      </c>
      <c r="R234" s="44">
        <v>817.5</v>
      </c>
      <c r="S234" s="44">
        <v>6384.6750000000002</v>
      </c>
      <c r="T234" s="44">
        <v>817.5</v>
      </c>
      <c r="U234" s="44" t="s">
        <v>285</v>
      </c>
      <c r="V234" s="44">
        <v>13.08</v>
      </c>
      <c r="W234">
        <v>654</v>
      </c>
    </row>
    <row r="235" spans="1:23" hidden="1" x14ac:dyDescent="0.3">
      <c r="A235" s="44" t="s">
        <v>566</v>
      </c>
      <c r="B235" s="44" t="s">
        <v>89</v>
      </c>
      <c r="C235" s="44">
        <v>2023</v>
      </c>
      <c r="D235" s="44" t="s">
        <v>157</v>
      </c>
      <c r="E235" s="44">
        <v>32100</v>
      </c>
      <c r="F235" s="44" t="s">
        <v>298</v>
      </c>
      <c r="G235" s="44">
        <v>92010393</v>
      </c>
      <c r="H235" s="44" t="s">
        <v>529</v>
      </c>
      <c r="I235" s="44" t="s">
        <v>530</v>
      </c>
      <c r="J235" s="44">
        <v>2051</v>
      </c>
      <c r="K235" s="44" t="s">
        <v>576</v>
      </c>
      <c r="L235" s="44" t="s">
        <v>395</v>
      </c>
      <c r="M235" s="44" t="s">
        <v>301</v>
      </c>
      <c r="N235" s="44">
        <v>50</v>
      </c>
      <c r="O235" s="44">
        <v>50</v>
      </c>
      <c r="P235" s="44" t="s">
        <v>285</v>
      </c>
      <c r="Q235" s="44">
        <v>24.66</v>
      </c>
      <c r="R235" s="44">
        <v>1233</v>
      </c>
      <c r="S235" s="44">
        <v>9629.73</v>
      </c>
      <c r="T235" s="44">
        <v>1233</v>
      </c>
      <c r="U235" s="44" t="s">
        <v>285</v>
      </c>
      <c r="V235" s="44">
        <v>19.739999999999998</v>
      </c>
      <c r="W235">
        <v>987</v>
      </c>
    </row>
    <row r="236" spans="1:23" hidden="1" x14ac:dyDescent="0.3">
      <c r="A236" s="44" t="s">
        <v>566</v>
      </c>
      <c r="B236" s="44" t="s">
        <v>89</v>
      </c>
      <c r="C236" s="44">
        <v>2023</v>
      </c>
      <c r="D236" s="44" t="s">
        <v>157</v>
      </c>
      <c r="E236" s="44">
        <v>32100</v>
      </c>
      <c r="F236" s="44" t="s">
        <v>298</v>
      </c>
      <c r="G236" s="44">
        <v>92010393</v>
      </c>
      <c r="H236" s="44" t="s">
        <v>529</v>
      </c>
      <c r="I236" s="44" t="s">
        <v>530</v>
      </c>
      <c r="J236" s="44">
        <v>2051</v>
      </c>
      <c r="K236" s="44" t="s">
        <v>576</v>
      </c>
      <c r="L236" s="44" t="s">
        <v>419</v>
      </c>
      <c r="M236" s="44" t="s">
        <v>301</v>
      </c>
      <c r="N236" s="44">
        <v>20</v>
      </c>
      <c r="O236" s="44"/>
      <c r="P236" s="44" t="s">
        <v>285</v>
      </c>
      <c r="Q236" s="44">
        <v>26.9</v>
      </c>
      <c r="R236" s="44">
        <v>538</v>
      </c>
      <c r="S236" s="44">
        <v>4201.78</v>
      </c>
      <c r="T236" s="44">
        <v>538</v>
      </c>
      <c r="U236" s="44" t="s">
        <v>285</v>
      </c>
      <c r="V236" s="44">
        <v>21.49</v>
      </c>
      <c r="W236">
        <v>429.8</v>
      </c>
    </row>
    <row r="237" spans="1:23" hidden="1" x14ac:dyDescent="0.3">
      <c r="A237" s="44" t="s">
        <v>566</v>
      </c>
      <c r="B237" s="44" t="s">
        <v>89</v>
      </c>
      <c r="C237" s="44">
        <v>2023</v>
      </c>
      <c r="D237" s="44" t="s">
        <v>157</v>
      </c>
      <c r="E237" s="44">
        <v>32100</v>
      </c>
      <c r="F237" s="44" t="s">
        <v>298</v>
      </c>
      <c r="G237" s="44">
        <v>92010393</v>
      </c>
      <c r="H237" s="44" t="s">
        <v>529</v>
      </c>
      <c r="I237" s="44" t="s">
        <v>530</v>
      </c>
      <c r="J237" s="44">
        <v>2051</v>
      </c>
      <c r="K237" s="44" t="s">
        <v>576</v>
      </c>
      <c r="L237" s="44" t="s">
        <v>299</v>
      </c>
      <c r="M237" s="44" t="s">
        <v>301</v>
      </c>
      <c r="N237" s="44">
        <v>20</v>
      </c>
      <c r="O237" s="44">
        <v>20</v>
      </c>
      <c r="P237" s="44" t="s">
        <v>285</v>
      </c>
      <c r="Q237" s="44">
        <v>38.11</v>
      </c>
      <c r="R237" s="44">
        <v>762.2</v>
      </c>
      <c r="S237" s="44">
        <v>5952.7820000000002</v>
      </c>
      <c r="T237" s="44">
        <v>762.2</v>
      </c>
      <c r="U237" s="44" t="s">
        <v>285</v>
      </c>
      <c r="V237" s="44">
        <v>30.57</v>
      </c>
      <c r="W237">
        <v>611.4</v>
      </c>
    </row>
    <row r="238" spans="1:23" hidden="1" x14ac:dyDescent="0.3">
      <c r="A238" s="44" t="s">
        <v>566</v>
      </c>
      <c r="B238" s="44" t="s">
        <v>76</v>
      </c>
      <c r="C238" s="44">
        <v>2023</v>
      </c>
      <c r="D238" s="44" t="s">
        <v>157</v>
      </c>
      <c r="E238" s="44">
        <v>32100</v>
      </c>
      <c r="F238" s="44" t="s">
        <v>298</v>
      </c>
      <c r="G238" s="44">
        <v>92010394</v>
      </c>
      <c r="H238" s="44" t="s">
        <v>529</v>
      </c>
      <c r="I238" s="44" t="s">
        <v>530</v>
      </c>
      <c r="J238" s="44">
        <v>2051</v>
      </c>
      <c r="K238" s="44" t="s">
        <v>577</v>
      </c>
      <c r="L238" s="44" t="s">
        <v>454</v>
      </c>
      <c r="M238" s="44" t="s">
        <v>341</v>
      </c>
      <c r="N238" s="44">
        <v>3</v>
      </c>
      <c r="O238" s="44">
        <v>3</v>
      </c>
      <c r="P238" s="44" t="s">
        <v>285</v>
      </c>
      <c r="Q238" s="44">
        <v>656.19</v>
      </c>
      <c r="R238" s="44">
        <v>1968.57</v>
      </c>
      <c r="S238" s="44">
        <v>15374.5317</v>
      </c>
      <c r="T238" s="44">
        <v>1968.57</v>
      </c>
      <c r="U238" s="44" t="s">
        <v>285</v>
      </c>
      <c r="V238" s="44">
        <v>460.86</v>
      </c>
      <c r="W238">
        <v>1382.58</v>
      </c>
    </row>
    <row r="239" spans="1:23" hidden="1" x14ac:dyDescent="0.3">
      <c r="A239" s="44" t="s">
        <v>566</v>
      </c>
      <c r="B239" s="44" t="s">
        <v>76</v>
      </c>
      <c r="C239" s="44">
        <v>2023</v>
      </c>
      <c r="D239" s="44" t="s">
        <v>157</v>
      </c>
      <c r="E239" s="44">
        <v>32100</v>
      </c>
      <c r="F239" s="44" t="s">
        <v>298</v>
      </c>
      <c r="G239" s="44">
        <v>92010394</v>
      </c>
      <c r="H239" s="44" t="s">
        <v>529</v>
      </c>
      <c r="I239" s="44" t="s">
        <v>530</v>
      </c>
      <c r="J239" s="44">
        <v>2051</v>
      </c>
      <c r="K239" s="44" t="s">
        <v>577</v>
      </c>
      <c r="L239" s="44" t="s">
        <v>427</v>
      </c>
      <c r="M239" s="44" t="s">
        <v>341</v>
      </c>
      <c r="N239" s="44">
        <v>4</v>
      </c>
      <c r="O239" s="44">
        <v>4</v>
      </c>
      <c r="P239" s="44" t="s">
        <v>285</v>
      </c>
      <c r="Q239" s="44">
        <v>392.97</v>
      </c>
      <c r="R239" s="44">
        <v>1571.88</v>
      </c>
      <c r="S239" s="44">
        <v>12276.382799999999</v>
      </c>
      <c r="T239" s="44">
        <v>1571.88</v>
      </c>
      <c r="U239" s="44" t="s">
        <v>285</v>
      </c>
      <c r="V239" s="44">
        <v>263.35000000000002</v>
      </c>
      <c r="W239">
        <v>1053.4000000000001</v>
      </c>
    </row>
    <row r="240" spans="1:23" hidden="1" x14ac:dyDescent="0.3">
      <c r="A240" s="44" t="s">
        <v>566</v>
      </c>
      <c r="B240" s="44" t="s">
        <v>475</v>
      </c>
      <c r="C240" s="44">
        <v>2023</v>
      </c>
      <c r="D240" s="44" t="s">
        <v>157</v>
      </c>
      <c r="E240" s="44">
        <v>32100</v>
      </c>
      <c r="F240" s="44" t="s">
        <v>298</v>
      </c>
      <c r="G240" s="44">
        <v>92010396</v>
      </c>
      <c r="H240" s="44" t="s">
        <v>529</v>
      </c>
      <c r="I240" s="44" t="s">
        <v>530</v>
      </c>
      <c r="J240" s="44">
        <v>2051</v>
      </c>
      <c r="K240" s="44" t="s">
        <v>582</v>
      </c>
      <c r="L240" s="44" t="s">
        <v>388</v>
      </c>
      <c r="M240" s="44" t="s">
        <v>354</v>
      </c>
      <c r="N240" s="44">
        <v>5</v>
      </c>
      <c r="O240" s="44">
        <v>5</v>
      </c>
      <c r="P240" s="44" t="s">
        <v>285</v>
      </c>
      <c r="Q240" s="44">
        <v>145.66</v>
      </c>
      <c r="R240" s="44">
        <v>728.3</v>
      </c>
      <c r="S240" s="44">
        <v>5688.0230000000001</v>
      </c>
      <c r="T240" s="44">
        <v>728.3</v>
      </c>
      <c r="U240" s="44" t="s">
        <v>285</v>
      </c>
      <c r="V240" s="44">
        <v>90.71</v>
      </c>
      <c r="W240">
        <v>453.55</v>
      </c>
    </row>
    <row r="241" spans="1:23" hidden="1" x14ac:dyDescent="0.3">
      <c r="A241" s="44" t="s">
        <v>566</v>
      </c>
      <c r="B241" s="44" t="s">
        <v>475</v>
      </c>
      <c r="C241" s="44">
        <v>2023</v>
      </c>
      <c r="D241" s="44" t="s">
        <v>157</v>
      </c>
      <c r="E241" s="44">
        <v>32100</v>
      </c>
      <c r="F241" s="44" t="s">
        <v>298</v>
      </c>
      <c r="G241" s="44">
        <v>92010396</v>
      </c>
      <c r="H241" s="44" t="s">
        <v>529</v>
      </c>
      <c r="I241" s="44" t="s">
        <v>530</v>
      </c>
      <c r="J241" s="44">
        <v>2051</v>
      </c>
      <c r="K241" s="44" t="s">
        <v>582</v>
      </c>
      <c r="L241" s="44" t="s">
        <v>350</v>
      </c>
      <c r="M241" s="44" t="s">
        <v>354</v>
      </c>
      <c r="N241" s="44">
        <v>5</v>
      </c>
      <c r="O241" s="44">
        <v>5</v>
      </c>
      <c r="P241" s="44" t="s">
        <v>285</v>
      </c>
      <c r="Q241" s="44">
        <v>122.8</v>
      </c>
      <c r="R241" s="44">
        <v>614</v>
      </c>
      <c r="S241" s="44">
        <v>4795.34</v>
      </c>
      <c r="T241" s="44">
        <v>614</v>
      </c>
      <c r="U241" s="44" t="s">
        <v>285</v>
      </c>
      <c r="V241" s="44">
        <v>81.64</v>
      </c>
      <c r="W241">
        <v>408.2</v>
      </c>
    </row>
    <row r="242" spans="1:23" hidden="1" x14ac:dyDescent="0.3">
      <c r="A242" s="44" t="s">
        <v>566</v>
      </c>
      <c r="B242" s="44" t="s">
        <v>475</v>
      </c>
      <c r="C242" s="44">
        <v>2023</v>
      </c>
      <c r="D242" s="44" t="s">
        <v>157</v>
      </c>
      <c r="E242" s="44">
        <v>32100</v>
      </c>
      <c r="F242" s="44" t="s">
        <v>298</v>
      </c>
      <c r="G242" s="44">
        <v>92010397</v>
      </c>
      <c r="H242" s="44" t="s">
        <v>529</v>
      </c>
      <c r="I242" s="44" t="s">
        <v>530</v>
      </c>
      <c r="J242" s="44">
        <v>2051</v>
      </c>
      <c r="K242" s="44" t="s">
        <v>544</v>
      </c>
      <c r="L242" s="44" t="s">
        <v>439</v>
      </c>
      <c r="M242" s="44" t="s">
        <v>32</v>
      </c>
      <c r="N242" s="44">
        <v>2</v>
      </c>
      <c r="O242" s="44">
        <v>2</v>
      </c>
      <c r="P242" s="44" t="s">
        <v>285</v>
      </c>
      <c r="Q242" s="44">
        <v>176.91</v>
      </c>
      <c r="R242" s="44">
        <v>353.82</v>
      </c>
      <c r="S242" s="44">
        <v>2763.3341999999998</v>
      </c>
      <c r="T242" s="44">
        <v>353.82</v>
      </c>
      <c r="U242" s="44" t="s">
        <v>285</v>
      </c>
      <c r="V242" s="44">
        <v>138.13999999999999</v>
      </c>
      <c r="W242">
        <v>276.27999999999997</v>
      </c>
    </row>
    <row r="243" spans="1:23" hidden="1" x14ac:dyDescent="0.3">
      <c r="A243" s="44" t="s">
        <v>566</v>
      </c>
      <c r="B243" s="44" t="s">
        <v>475</v>
      </c>
      <c r="C243" s="44">
        <v>2023</v>
      </c>
      <c r="D243" s="44" t="s">
        <v>157</v>
      </c>
      <c r="E243" s="44">
        <v>32100</v>
      </c>
      <c r="F243" s="44" t="s">
        <v>298</v>
      </c>
      <c r="G243" s="44">
        <v>92010397</v>
      </c>
      <c r="H243" s="44" t="s">
        <v>529</v>
      </c>
      <c r="I243" s="44" t="s">
        <v>530</v>
      </c>
      <c r="J243" s="44">
        <v>2051</v>
      </c>
      <c r="K243" s="44" t="s">
        <v>544</v>
      </c>
      <c r="L243" s="44" t="s">
        <v>381</v>
      </c>
      <c r="M243" s="44" t="s">
        <v>32</v>
      </c>
      <c r="N243" s="44">
        <v>15</v>
      </c>
      <c r="O243" s="44">
        <v>15</v>
      </c>
      <c r="P243" s="44" t="s">
        <v>285</v>
      </c>
      <c r="Q243" s="44">
        <v>226.03</v>
      </c>
      <c r="R243" s="44">
        <v>3390.45</v>
      </c>
      <c r="S243" s="44">
        <v>26479.414499999999</v>
      </c>
      <c r="T243" s="44">
        <v>3390.45</v>
      </c>
      <c r="U243" s="44" t="s">
        <v>285</v>
      </c>
      <c r="V243" s="44">
        <v>167.22</v>
      </c>
      <c r="W243">
        <v>2508.3000000000002</v>
      </c>
    </row>
    <row r="244" spans="1:23" hidden="1" x14ac:dyDescent="0.3">
      <c r="A244" s="44" t="s">
        <v>566</v>
      </c>
      <c r="B244" s="44" t="s">
        <v>475</v>
      </c>
      <c r="C244" s="44">
        <v>2023</v>
      </c>
      <c r="D244" s="44" t="s">
        <v>157</v>
      </c>
      <c r="E244" s="44">
        <v>32100</v>
      </c>
      <c r="F244" s="44" t="s">
        <v>298</v>
      </c>
      <c r="G244" s="44">
        <v>92010397</v>
      </c>
      <c r="H244" s="44" t="s">
        <v>529</v>
      </c>
      <c r="I244" s="44" t="s">
        <v>530</v>
      </c>
      <c r="J244" s="44">
        <v>2051</v>
      </c>
      <c r="K244" s="44" t="s">
        <v>544</v>
      </c>
      <c r="L244" s="44" t="s">
        <v>411</v>
      </c>
      <c r="M244" s="44" t="s">
        <v>32</v>
      </c>
      <c r="N244" s="44">
        <v>5</v>
      </c>
      <c r="O244" s="44">
        <v>5</v>
      </c>
      <c r="P244" s="44" t="s">
        <v>285</v>
      </c>
      <c r="Q244" s="44">
        <v>271.74</v>
      </c>
      <c r="R244" s="44">
        <v>1358.7</v>
      </c>
      <c r="S244" s="44">
        <v>10611.447</v>
      </c>
      <c r="T244" s="44">
        <v>1358.7</v>
      </c>
      <c r="U244" s="44" t="s">
        <v>285</v>
      </c>
      <c r="V244" s="44">
        <v>203.51</v>
      </c>
      <c r="W244">
        <v>1017.55</v>
      </c>
    </row>
    <row r="245" spans="1:23" hidden="1" x14ac:dyDescent="0.3">
      <c r="A245" s="44" t="s">
        <v>566</v>
      </c>
      <c r="B245" s="44" t="s">
        <v>475</v>
      </c>
      <c r="C245" s="44">
        <v>2023</v>
      </c>
      <c r="D245" s="44" t="s">
        <v>157</v>
      </c>
      <c r="E245" s="44">
        <v>32100</v>
      </c>
      <c r="F245" s="44" t="s">
        <v>298</v>
      </c>
      <c r="G245" s="44">
        <v>92010398</v>
      </c>
      <c r="H245" s="44" t="s">
        <v>529</v>
      </c>
      <c r="I245" s="44" t="s">
        <v>530</v>
      </c>
      <c r="J245" s="44">
        <v>2051</v>
      </c>
      <c r="K245" s="44" t="s">
        <v>547</v>
      </c>
      <c r="L245" s="44" t="s">
        <v>440</v>
      </c>
      <c r="M245" s="44" t="s">
        <v>301</v>
      </c>
      <c r="N245" s="44">
        <v>3</v>
      </c>
      <c r="O245" s="44">
        <v>3</v>
      </c>
      <c r="P245" s="44" t="s">
        <v>285</v>
      </c>
      <c r="Q245" s="44">
        <v>69.33</v>
      </c>
      <c r="R245" s="44">
        <v>207.99</v>
      </c>
      <c r="S245" s="44">
        <v>1624.4019000000001</v>
      </c>
      <c r="T245" s="44">
        <v>207.99</v>
      </c>
      <c r="U245" s="44" t="s">
        <v>285</v>
      </c>
      <c r="V245" s="44">
        <v>57.3</v>
      </c>
      <c r="W245">
        <v>171.9</v>
      </c>
    </row>
    <row r="246" spans="1:23" hidden="1" x14ac:dyDescent="0.3">
      <c r="A246" s="44" t="s">
        <v>566</v>
      </c>
      <c r="B246" s="44" t="s">
        <v>475</v>
      </c>
      <c r="C246" s="44">
        <v>2023</v>
      </c>
      <c r="D246" s="44" t="s">
        <v>157</v>
      </c>
      <c r="E246" s="44">
        <v>32100</v>
      </c>
      <c r="F246" s="44" t="s">
        <v>298</v>
      </c>
      <c r="G246" s="44">
        <v>92010398</v>
      </c>
      <c r="H246" s="44" t="s">
        <v>529</v>
      </c>
      <c r="I246" s="44" t="s">
        <v>530</v>
      </c>
      <c r="J246" s="44">
        <v>2051</v>
      </c>
      <c r="K246" s="44" t="s">
        <v>547</v>
      </c>
      <c r="L246" s="44" t="s">
        <v>412</v>
      </c>
      <c r="M246" s="44" t="s">
        <v>324</v>
      </c>
      <c r="N246" s="44">
        <v>15</v>
      </c>
      <c r="O246" s="44">
        <v>15</v>
      </c>
      <c r="P246" s="44" t="s">
        <v>285</v>
      </c>
      <c r="Q246" s="44">
        <v>80.849999999999994</v>
      </c>
      <c r="R246" s="44">
        <v>1212.75</v>
      </c>
      <c r="S246" s="44">
        <v>9471.5774999999994</v>
      </c>
      <c r="T246" s="44">
        <v>1212.75</v>
      </c>
      <c r="U246" s="44" t="s">
        <v>285</v>
      </c>
      <c r="V246" s="44">
        <v>64.34</v>
      </c>
      <c r="W246">
        <v>965.1</v>
      </c>
    </row>
    <row r="247" spans="1:23" hidden="1" x14ac:dyDescent="0.3">
      <c r="A247" s="44" t="s">
        <v>566</v>
      </c>
      <c r="B247" s="44" t="s">
        <v>475</v>
      </c>
      <c r="C247" s="44">
        <v>2023</v>
      </c>
      <c r="D247" s="44" t="s">
        <v>157</v>
      </c>
      <c r="E247" s="44">
        <v>32100</v>
      </c>
      <c r="F247" s="44" t="s">
        <v>298</v>
      </c>
      <c r="G247" s="44">
        <v>92010398</v>
      </c>
      <c r="H247" s="44" t="s">
        <v>529</v>
      </c>
      <c r="I247" s="44" t="s">
        <v>530</v>
      </c>
      <c r="J247" s="44">
        <v>2051</v>
      </c>
      <c r="K247" s="44" t="s">
        <v>547</v>
      </c>
      <c r="L247" s="44" t="s">
        <v>369</v>
      </c>
      <c r="M247" s="44" t="s">
        <v>301</v>
      </c>
      <c r="N247" s="44">
        <v>2</v>
      </c>
      <c r="O247" s="44">
        <v>2</v>
      </c>
      <c r="P247" s="44" t="s">
        <v>285</v>
      </c>
      <c r="Q247" s="44">
        <v>92.63</v>
      </c>
      <c r="R247" s="44">
        <v>185.26</v>
      </c>
      <c r="S247" s="44">
        <v>1446.8806</v>
      </c>
      <c r="T247" s="44">
        <v>185.26</v>
      </c>
      <c r="U247" s="44" t="s">
        <v>285</v>
      </c>
      <c r="V247" s="44">
        <v>68.94</v>
      </c>
      <c r="W247">
        <v>137.88</v>
      </c>
    </row>
    <row r="248" spans="1:23" hidden="1" x14ac:dyDescent="0.3">
      <c r="A248" s="44" t="s">
        <v>566</v>
      </c>
      <c r="B248" s="44" t="s">
        <v>475</v>
      </c>
      <c r="C248" s="44">
        <v>2023</v>
      </c>
      <c r="D248" s="44" t="s">
        <v>157</v>
      </c>
      <c r="E248" s="44">
        <v>32100</v>
      </c>
      <c r="F248" s="44" t="s">
        <v>298</v>
      </c>
      <c r="G248" s="44">
        <v>92010398</v>
      </c>
      <c r="H248" s="44" t="s">
        <v>529</v>
      </c>
      <c r="I248" s="44" t="s">
        <v>530</v>
      </c>
      <c r="J248" s="44">
        <v>2051</v>
      </c>
      <c r="K248" s="44" t="s">
        <v>547</v>
      </c>
      <c r="L248" s="44" t="s">
        <v>343</v>
      </c>
      <c r="M248" s="44" t="s">
        <v>324</v>
      </c>
      <c r="N248" s="44">
        <v>40</v>
      </c>
      <c r="O248" s="44">
        <v>40</v>
      </c>
      <c r="P248" s="44" t="s">
        <v>285</v>
      </c>
      <c r="Q248" s="44">
        <v>133.58000000000001</v>
      </c>
      <c r="R248" s="44">
        <v>5343.2</v>
      </c>
      <c r="S248" s="44">
        <v>41730.392</v>
      </c>
      <c r="T248" s="44">
        <v>5343.2</v>
      </c>
      <c r="U248" s="44" t="s">
        <v>285</v>
      </c>
      <c r="V248" s="44">
        <v>116.31</v>
      </c>
      <c r="W248">
        <v>4652.3999999999996</v>
      </c>
    </row>
    <row r="249" spans="1:23" hidden="1" x14ac:dyDescent="0.3">
      <c r="A249" s="44" t="s">
        <v>566</v>
      </c>
      <c r="B249" s="44" t="s">
        <v>475</v>
      </c>
      <c r="C249" s="44">
        <v>2023</v>
      </c>
      <c r="D249" s="44" t="s">
        <v>157</v>
      </c>
      <c r="E249" s="44">
        <v>32100</v>
      </c>
      <c r="F249" s="44" t="s">
        <v>298</v>
      </c>
      <c r="G249" s="44">
        <v>92010398</v>
      </c>
      <c r="H249" s="44" t="s">
        <v>529</v>
      </c>
      <c r="I249" s="44" t="s">
        <v>530</v>
      </c>
      <c r="J249" s="44">
        <v>2051</v>
      </c>
      <c r="K249" s="44" t="s">
        <v>547</v>
      </c>
      <c r="L249" s="44" t="s">
        <v>420</v>
      </c>
      <c r="M249" s="44" t="s">
        <v>301</v>
      </c>
      <c r="N249" s="44">
        <v>3</v>
      </c>
      <c r="O249" s="44">
        <v>3</v>
      </c>
      <c r="P249" s="44" t="s">
        <v>285</v>
      </c>
      <c r="Q249" s="44">
        <v>114.63</v>
      </c>
      <c r="R249" s="44">
        <v>343.89</v>
      </c>
      <c r="S249" s="44">
        <v>2685.7809000000002</v>
      </c>
      <c r="T249" s="44">
        <v>343.89</v>
      </c>
      <c r="U249" s="44" t="s">
        <v>285</v>
      </c>
      <c r="V249" s="44">
        <v>84.76</v>
      </c>
      <c r="W249">
        <v>254.28</v>
      </c>
    </row>
    <row r="250" spans="1:23" hidden="1" x14ac:dyDescent="0.3">
      <c r="A250" s="44" t="s">
        <v>566</v>
      </c>
      <c r="B250" s="44" t="s">
        <v>475</v>
      </c>
      <c r="C250" s="44">
        <v>2023</v>
      </c>
      <c r="D250" s="44" t="s">
        <v>157</v>
      </c>
      <c r="E250" s="44">
        <v>32100</v>
      </c>
      <c r="F250" s="44" t="s">
        <v>298</v>
      </c>
      <c r="G250" s="44">
        <v>92010399</v>
      </c>
      <c r="H250" s="44" t="s">
        <v>529</v>
      </c>
      <c r="I250" s="44" t="s">
        <v>530</v>
      </c>
      <c r="J250" s="44">
        <v>2051</v>
      </c>
      <c r="K250" s="44" t="s">
        <v>583</v>
      </c>
      <c r="L250" s="44" t="s">
        <v>400</v>
      </c>
      <c r="M250" s="44" t="s">
        <v>301</v>
      </c>
      <c r="N250" s="44">
        <v>70</v>
      </c>
      <c r="O250" s="44">
        <v>70</v>
      </c>
      <c r="P250" s="44" t="s">
        <v>285</v>
      </c>
      <c r="Q250" s="44">
        <v>18.87</v>
      </c>
      <c r="R250" s="44">
        <v>1320.9</v>
      </c>
      <c r="S250" s="44">
        <v>10316.228999999999</v>
      </c>
      <c r="T250" s="44">
        <v>1320.9</v>
      </c>
      <c r="U250" s="44" t="s">
        <v>285</v>
      </c>
      <c r="V250" s="44">
        <v>13.82</v>
      </c>
      <c r="W250">
        <v>967.4</v>
      </c>
    </row>
    <row r="251" spans="1:23" hidden="1" x14ac:dyDescent="0.3">
      <c r="A251" s="44" t="s">
        <v>566</v>
      </c>
      <c r="B251" s="44" t="s">
        <v>475</v>
      </c>
      <c r="C251" s="44">
        <v>2023</v>
      </c>
      <c r="D251" s="44" t="s">
        <v>157</v>
      </c>
      <c r="E251" s="44">
        <v>32100</v>
      </c>
      <c r="F251" s="44" t="s">
        <v>298</v>
      </c>
      <c r="G251" s="44">
        <v>92010399</v>
      </c>
      <c r="H251" s="44" t="s">
        <v>529</v>
      </c>
      <c r="I251" s="44" t="s">
        <v>530</v>
      </c>
      <c r="J251" s="44">
        <v>2051</v>
      </c>
      <c r="K251" s="44" t="s">
        <v>583</v>
      </c>
      <c r="L251" s="44" t="s">
        <v>389</v>
      </c>
      <c r="M251" s="44" t="s">
        <v>324</v>
      </c>
      <c r="N251" s="44">
        <v>100</v>
      </c>
      <c r="O251" s="44">
        <v>100</v>
      </c>
      <c r="P251" s="44" t="s">
        <v>285</v>
      </c>
      <c r="Q251" s="44">
        <v>15.82</v>
      </c>
      <c r="R251" s="44">
        <v>1582</v>
      </c>
      <c r="S251" s="44">
        <v>12355.42</v>
      </c>
      <c r="T251" s="44">
        <v>1582</v>
      </c>
      <c r="U251" s="44" t="s">
        <v>285</v>
      </c>
      <c r="V251" s="44">
        <v>14.96</v>
      </c>
      <c r="W251">
        <v>1496</v>
      </c>
    </row>
    <row r="252" spans="1:23" hidden="1" x14ac:dyDescent="0.3">
      <c r="A252" s="44" t="s">
        <v>566</v>
      </c>
      <c r="B252" s="44" t="s">
        <v>475</v>
      </c>
      <c r="C252" s="44">
        <v>2023</v>
      </c>
      <c r="D252" s="44" t="s">
        <v>157</v>
      </c>
      <c r="E252" s="44">
        <v>32100</v>
      </c>
      <c r="F252" s="44" t="s">
        <v>298</v>
      </c>
      <c r="G252" s="44">
        <v>92010399</v>
      </c>
      <c r="H252" s="44" t="s">
        <v>529</v>
      </c>
      <c r="I252" s="44" t="s">
        <v>530</v>
      </c>
      <c r="J252" s="44">
        <v>2051</v>
      </c>
      <c r="K252" s="44" t="s">
        <v>583</v>
      </c>
      <c r="L252" s="44" t="s">
        <v>394</v>
      </c>
      <c r="M252" s="44" t="s">
        <v>324</v>
      </c>
      <c r="N252" s="44">
        <v>50</v>
      </c>
      <c r="O252" s="44">
        <v>50</v>
      </c>
      <c r="P252" s="44" t="s">
        <v>285</v>
      </c>
      <c r="Q252" s="44">
        <v>74.849999999999994</v>
      </c>
      <c r="R252" s="44">
        <v>3742.5</v>
      </c>
      <c r="S252" s="44">
        <v>29228.924999999999</v>
      </c>
      <c r="T252" s="44">
        <v>3742.5</v>
      </c>
      <c r="U252" s="44" t="s">
        <v>285</v>
      </c>
      <c r="V252" s="44">
        <v>62.66</v>
      </c>
      <c r="W252">
        <v>3133</v>
      </c>
    </row>
    <row r="253" spans="1:23" hidden="1" x14ac:dyDescent="0.3">
      <c r="A253" s="44" t="s">
        <v>566</v>
      </c>
      <c r="B253" s="44" t="s">
        <v>475</v>
      </c>
      <c r="C253" s="44">
        <v>2023</v>
      </c>
      <c r="D253" s="44" t="s">
        <v>157</v>
      </c>
      <c r="E253" s="44">
        <v>32100</v>
      </c>
      <c r="F253" s="44" t="s">
        <v>298</v>
      </c>
      <c r="G253" s="44">
        <v>92010399</v>
      </c>
      <c r="H253" s="44" t="s">
        <v>529</v>
      </c>
      <c r="I253" s="44" t="s">
        <v>530</v>
      </c>
      <c r="J253" s="44">
        <v>2051</v>
      </c>
      <c r="K253" s="44" t="s">
        <v>583</v>
      </c>
      <c r="L253" s="44" t="s">
        <v>418</v>
      </c>
      <c r="M253" s="44" t="s">
        <v>324</v>
      </c>
      <c r="N253" s="44">
        <v>50</v>
      </c>
      <c r="O253" s="44">
        <v>50</v>
      </c>
      <c r="P253" s="44" t="s">
        <v>285</v>
      </c>
      <c r="Q253" s="44">
        <v>85.88</v>
      </c>
      <c r="R253" s="44">
        <v>4294</v>
      </c>
      <c r="S253" s="44">
        <v>33536.14</v>
      </c>
      <c r="T253" s="44">
        <v>4294</v>
      </c>
      <c r="U253" s="44" t="s">
        <v>285</v>
      </c>
      <c r="V253" s="44">
        <v>79.760000000000005</v>
      </c>
      <c r="W253">
        <v>3988</v>
      </c>
    </row>
    <row r="254" spans="1:23" hidden="1" x14ac:dyDescent="0.3">
      <c r="A254" s="44" t="s">
        <v>566</v>
      </c>
      <c r="B254" s="44" t="s">
        <v>475</v>
      </c>
      <c r="C254" s="44">
        <v>2023</v>
      </c>
      <c r="D254" s="44" t="s">
        <v>157</v>
      </c>
      <c r="E254" s="44">
        <v>32100</v>
      </c>
      <c r="F254" s="44" t="s">
        <v>298</v>
      </c>
      <c r="G254" s="44">
        <v>92010399</v>
      </c>
      <c r="H254" s="44" t="s">
        <v>529</v>
      </c>
      <c r="I254" s="44" t="s">
        <v>530</v>
      </c>
      <c r="J254" s="44">
        <v>2051</v>
      </c>
      <c r="K254" s="44" t="s">
        <v>583</v>
      </c>
      <c r="L254" s="44" t="s">
        <v>364</v>
      </c>
      <c r="M254" s="44" t="s">
        <v>324</v>
      </c>
      <c r="N254" s="44">
        <v>200</v>
      </c>
      <c r="O254" s="44">
        <v>200</v>
      </c>
      <c r="P254" s="44" t="s">
        <v>285</v>
      </c>
      <c r="Q254" s="44">
        <v>110.16</v>
      </c>
      <c r="R254" s="44">
        <v>22032</v>
      </c>
      <c r="S254" s="44">
        <v>172069.92</v>
      </c>
      <c r="T254" s="44">
        <v>22032</v>
      </c>
      <c r="U254" s="44" t="s">
        <v>285</v>
      </c>
      <c r="V254" s="44">
        <v>98.14</v>
      </c>
      <c r="W254">
        <v>19628</v>
      </c>
    </row>
    <row r="255" spans="1:23" hidden="1" x14ac:dyDescent="0.3">
      <c r="A255" s="44" t="s">
        <v>566</v>
      </c>
      <c r="B255" s="44" t="s">
        <v>475</v>
      </c>
      <c r="C255" s="44">
        <v>2023</v>
      </c>
      <c r="D255" s="44" t="s">
        <v>157</v>
      </c>
      <c r="E255" s="44">
        <v>32100</v>
      </c>
      <c r="F255" s="44" t="s">
        <v>298</v>
      </c>
      <c r="G255" s="44">
        <v>92010400</v>
      </c>
      <c r="H255" s="44" t="s">
        <v>529</v>
      </c>
      <c r="I255" s="44" t="s">
        <v>530</v>
      </c>
      <c r="J255" s="44">
        <v>2051</v>
      </c>
      <c r="K255" s="44" t="s">
        <v>544</v>
      </c>
      <c r="L255" s="44" t="s">
        <v>455</v>
      </c>
      <c r="M255" s="44" t="s">
        <v>32</v>
      </c>
      <c r="N255" s="44">
        <v>2</v>
      </c>
      <c r="O255" s="44">
        <v>2</v>
      </c>
      <c r="P255" s="44" t="s">
        <v>285</v>
      </c>
      <c r="Q255" s="44">
        <v>308.23</v>
      </c>
      <c r="R255" s="44">
        <v>616.46</v>
      </c>
      <c r="S255" s="44">
        <v>4814.5526</v>
      </c>
      <c r="T255" s="44">
        <v>616.46</v>
      </c>
      <c r="U255" s="44" t="s">
        <v>285</v>
      </c>
      <c r="V255" s="44">
        <v>229.59</v>
      </c>
      <c r="W255">
        <v>459.18</v>
      </c>
    </row>
    <row r="256" spans="1:23" hidden="1" x14ac:dyDescent="0.3">
      <c r="A256" s="44" t="s">
        <v>566</v>
      </c>
      <c r="B256" s="44" t="s">
        <v>99</v>
      </c>
      <c r="C256" s="44">
        <v>2023</v>
      </c>
      <c r="D256" s="44" t="s">
        <v>157</v>
      </c>
      <c r="E256" s="44">
        <v>32100</v>
      </c>
      <c r="F256" s="44" t="s">
        <v>298</v>
      </c>
      <c r="G256" s="44">
        <v>92010406</v>
      </c>
      <c r="H256" s="44" t="s">
        <v>529</v>
      </c>
      <c r="I256" s="44" t="s">
        <v>530</v>
      </c>
      <c r="J256" s="44">
        <v>2051</v>
      </c>
      <c r="K256" s="44" t="s">
        <v>584</v>
      </c>
      <c r="L256" s="44" t="s">
        <v>431</v>
      </c>
      <c r="M256" s="44" t="s">
        <v>324</v>
      </c>
      <c r="N256" s="44">
        <v>400</v>
      </c>
      <c r="O256" s="44">
        <v>400</v>
      </c>
      <c r="P256" s="44" t="s">
        <v>285</v>
      </c>
      <c r="Q256" s="44">
        <v>80.27</v>
      </c>
      <c r="R256" s="44">
        <v>32108</v>
      </c>
      <c r="S256" s="44">
        <v>250763.48</v>
      </c>
      <c r="T256" s="44">
        <v>32108</v>
      </c>
      <c r="U256" s="44" t="s">
        <v>285</v>
      </c>
      <c r="V256" s="44">
        <v>68</v>
      </c>
      <c r="W256">
        <v>27200</v>
      </c>
    </row>
    <row r="257" spans="1:23" hidden="1" x14ac:dyDescent="0.3">
      <c r="A257" s="44" t="s">
        <v>566</v>
      </c>
      <c r="B257" s="44" t="s">
        <v>53</v>
      </c>
      <c r="C257" s="44">
        <v>2023</v>
      </c>
      <c r="D257" s="44" t="s">
        <v>157</v>
      </c>
      <c r="E257" s="44">
        <v>32100</v>
      </c>
      <c r="F257" s="44" t="s">
        <v>298</v>
      </c>
      <c r="G257" s="44">
        <v>92010743</v>
      </c>
      <c r="H257" s="44" t="s">
        <v>529</v>
      </c>
      <c r="I257" s="44" t="s">
        <v>530</v>
      </c>
      <c r="J257" s="44">
        <v>2051</v>
      </c>
      <c r="K257" s="44" t="s">
        <v>585</v>
      </c>
      <c r="L257" s="44" t="s">
        <v>384</v>
      </c>
      <c r="M257" s="44" t="s">
        <v>324</v>
      </c>
      <c r="N257" s="44">
        <v>300</v>
      </c>
      <c r="O257" s="44">
        <v>300</v>
      </c>
      <c r="P257" s="44" t="s">
        <v>285</v>
      </c>
      <c r="Q257" s="44">
        <v>46.01</v>
      </c>
      <c r="R257" s="44">
        <v>13803</v>
      </c>
      <c r="S257" s="44">
        <v>107801.43</v>
      </c>
      <c r="T257" s="44">
        <v>13803</v>
      </c>
      <c r="U257" s="44" t="s">
        <v>285</v>
      </c>
      <c r="V257" s="44">
        <v>37.58</v>
      </c>
      <c r="W257">
        <v>11274</v>
      </c>
    </row>
    <row r="258" spans="1:23" hidden="1" x14ac:dyDescent="0.3">
      <c r="A258" s="44" t="s">
        <v>566</v>
      </c>
      <c r="B258" s="44" t="s">
        <v>53</v>
      </c>
      <c r="C258" s="44">
        <v>2023</v>
      </c>
      <c r="D258" s="44" t="s">
        <v>157</v>
      </c>
      <c r="E258" s="44">
        <v>32100</v>
      </c>
      <c r="F258" s="44" t="s">
        <v>298</v>
      </c>
      <c r="G258" s="44">
        <v>92010743</v>
      </c>
      <c r="H258" s="44" t="s">
        <v>529</v>
      </c>
      <c r="I258" s="44" t="s">
        <v>530</v>
      </c>
      <c r="J258" s="44">
        <v>2051</v>
      </c>
      <c r="K258" s="44" t="s">
        <v>585</v>
      </c>
      <c r="L258" s="44" t="s">
        <v>417</v>
      </c>
      <c r="M258" s="44" t="s">
        <v>324</v>
      </c>
      <c r="N258" s="44">
        <v>150</v>
      </c>
      <c r="O258" s="44">
        <v>150</v>
      </c>
      <c r="P258" s="44" t="s">
        <v>285</v>
      </c>
      <c r="Q258" s="44">
        <v>66.55</v>
      </c>
      <c r="R258" s="44">
        <v>9982.5</v>
      </c>
      <c r="S258" s="44">
        <v>77963.324999999997</v>
      </c>
      <c r="T258" s="44">
        <v>9982.5</v>
      </c>
      <c r="U258" s="44" t="s">
        <v>285</v>
      </c>
      <c r="V258" s="44">
        <v>49.11</v>
      </c>
      <c r="W258">
        <v>7366.5</v>
      </c>
    </row>
    <row r="259" spans="1:23" hidden="1" x14ac:dyDescent="0.3">
      <c r="A259" s="44" t="s">
        <v>566</v>
      </c>
      <c r="B259" s="44" t="s">
        <v>65</v>
      </c>
      <c r="C259" s="44">
        <v>2023</v>
      </c>
      <c r="D259" s="44" t="s">
        <v>157</v>
      </c>
      <c r="E259" s="44">
        <v>32100</v>
      </c>
      <c r="F259" s="44" t="s">
        <v>298</v>
      </c>
      <c r="G259" s="44">
        <v>92010746</v>
      </c>
      <c r="H259" s="44" t="s">
        <v>529</v>
      </c>
      <c r="I259" s="44" t="s">
        <v>530</v>
      </c>
      <c r="J259" s="44">
        <v>2051</v>
      </c>
      <c r="K259" s="44" t="s">
        <v>586</v>
      </c>
      <c r="L259" s="44" t="s">
        <v>68</v>
      </c>
      <c r="M259" s="44" t="s">
        <v>32</v>
      </c>
      <c r="N259" s="44">
        <v>30</v>
      </c>
      <c r="O259" s="44">
        <v>30</v>
      </c>
      <c r="P259" s="44" t="s">
        <v>285</v>
      </c>
      <c r="Q259" s="44">
        <v>202.61</v>
      </c>
      <c r="R259" s="44">
        <v>6078.3</v>
      </c>
      <c r="S259" s="44">
        <v>47471.523000000001</v>
      </c>
      <c r="T259" s="44">
        <v>6078.3</v>
      </c>
      <c r="U259" s="44" t="s">
        <v>285</v>
      </c>
      <c r="V259" s="44">
        <v>158.86000000000001</v>
      </c>
      <c r="W259">
        <v>4765.8</v>
      </c>
    </row>
    <row r="260" spans="1:23" hidden="1" x14ac:dyDescent="0.3">
      <c r="A260" s="44" t="s">
        <v>566</v>
      </c>
      <c r="B260" s="44" t="s">
        <v>65</v>
      </c>
      <c r="C260" s="44">
        <v>2023</v>
      </c>
      <c r="D260" s="44" t="s">
        <v>157</v>
      </c>
      <c r="E260" s="44">
        <v>32100</v>
      </c>
      <c r="F260" s="44" t="s">
        <v>298</v>
      </c>
      <c r="G260" s="44">
        <v>92010746</v>
      </c>
      <c r="H260" s="44" t="s">
        <v>529</v>
      </c>
      <c r="I260" s="44" t="s">
        <v>530</v>
      </c>
      <c r="J260" s="44">
        <v>2051</v>
      </c>
      <c r="K260" s="44" t="s">
        <v>586</v>
      </c>
      <c r="L260" s="44" t="s">
        <v>71</v>
      </c>
      <c r="M260" s="44" t="s">
        <v>32</v>
      </c>
      <c r="N260" s="44">
        <v>10</v>
      </c>
      <c r="O260" s="44">
        <v>10</v>
      </c>
      <c r="P260" s="44" t="s">
        <v>285</v>
      </c>
      <c r="Q260" s="44">
        <v>243.37</v>
      </c>
      <c r="R260" s="44">
        <v>2433.6999999999998</v>
      </c>
      <c r="S260" s="44">
        <v>19007.197</v>
      </c>
      <c r="T260" s="44">
        <v>2433.6999999999998</v>
      </c>
      <c r="U260" s="44" t="s">
        <v>285</v>
      </c>
      <c r="V260" s="44">
        <v>164.34</v>
      </c>
      <c r="W260">
        <v>1643.4</v>
      </c>
    </row>
    <row r="261" spans="1:23" hidden="1" x14ac:dyDescent="0.3">
      <c r="A261" s="44" t="s">
        <v>566</v>
      </c>
      <c r="B261" s="44" t="s">
        <v>65</v>
      </c>
      <c r="C261" s="44">
        <v>2023</v>
      </c>
      <c r="D261" s="44" t="s">
        <v>157</v>
      </c>
      <c r="E261" s="44">
        <v>32100</v>
      </c>
      <c r="F261" s="44" t="s">
        <v>298</v>
      </c>
      <c r="G261" s="44">
        <v>92010746</v>
      </c>
      <c r="H261" s="44" t="s">
        <v>529</v>
      </c>
      <c r="I261" s="44" t="s">
        <v>530</v>
      </c>
      <c r="J261" s="44">
        <v>2051</v>
      </c>
      <c r="K261" s="44" t="s">
        <v>586</v>
      </c>
      <c r="L261" s="44" t="s">
        <v>72</v>
      </c>
      <c r="M261" s="44" t="s">
        <v>32</v>
      </c>
      <c r="N261" s="44">
        <v>5</v>
      </c>
      <c r="O261" s="44">
        <v>5</v>
      </c>
      <c r="P261" s="44" t="s">
        <v>285</v>
      </c>
      <c r="Q261" s="44">
        <v>324.20999999999998</v>
      </c>
      <c r="R261" s="44">
        <v>1621.05</v>
      </c>
      <c r="S261" s="44">
        <v>12660.4005</v>
      </c>
      <c r="T261" s="44">
        <v>1621.05</v>
      </c>
      <c r="U261" s="44" t="s">
        <v>285</v>
      </c>
      <c r="V261" s="44">
        <v>248.41</v>
      </c>
      <c r="W261">
        <v>1242.05</v>
      </c>
    </row>
    <row r="262" spans="1:23" hidden="1" x14ac:dyDescent="0.3">
      <c r="A262" s="44" t="s">
        <v>566</v>
      </c>
      <c r="B262" s="44" t="s">
        <v>475</v>
      </c>
      <c r="C262" s="44">
        <v>2023</v>
      </c>
      <c r="D262" s="44" t="s">
        <v>157</v>
      </c>
      <c r="E262" s="44">
        <v>31400</v>
      </c>
      <c r="F262" s="44" t="s">
        <v>298</v>
      </c>
      <c r="G262" s="44">
        <v>92010145</v>
      </c>
      <c r="H262" s="44" t="s">
        <v>529</v>
      </c>
      <c r="I262" s="44" t="s">
        <v>530</v>
      </c>
      <c r="J262" s="44">
        <v>2051</v>
      </c>
      <c r="K262" s="44" t="s">
        <v>534</v>
      </c>
      <c r="L262" s="44" t="s">
        <v>404</v>
      </c>
      <c r="M262" s="44" t="s">
        <v>324</v>
      </c>
      <c r="N262" s="44">
        <v>10</v>
      </c>
      <c r="O262" s="44">
        <v>10</v>
      </c>
      <c r="P262" s="44" t="s">
        <v>285</v>
      </c>
      <c r="Q262" s="44">
        <v>81.290000000000006</v>
      </c>
      <c r="R262" s="44">
        <v>812.9</v>
      </c>
      <c r="S262" s="44">
        <v>6348.7489999999998</v>
      </c>
      <c r="T262" s="44">
        <v>812.9</v>
      </c>
      <c r="U262" s="44" t="s">
        <v>285</v>
      </c>
      <c r="V262" s="44">
        <v>70.400000000000006</v>
      </c>
      <c r="W262">
        <v>704</v>
      </c>
    </row>
    <row r="263" spans="1:23" hidden="1" x14ac:dyDescent="0.3">
      <c r="A263" s="44" t="s">
        <v>566</v>
      </c>
      <c r="B263" s="44" t="s">
        <v>475</v>
      </c>
      <c r="C263" s="44">
        <v>2023</v>
      </c>
      <c r="D263" s="44" t="s">
        <v>157</v>
      </c>
      <c r="E263" s="44">
        <v>31400</v>
      </c>
      <c r="F263" s="44" t="s">
        <v>298</v>
      </c>
      <c r="G263" s="44">
        <v>92010178</v>
      </c>
      <c r="H263" s="44" t="s">
        <v>529</v>
      </c>
      <c r="I263" s="44" t="s">
        <v>530</v>
      </c>
      <c r="J263" s="44">
        <v>2051</v>
      </c>
      <c r="K263" s="44" t="s">
        <v>534</v>
      </c>
      <c r="L263" s="44" t="s">
        <v>309</v>
      </c>
      <c r="M263" s="44" t="s">
        <v>301</v>
      </c>
      <c r="N263" s="44">
        <v>800</v>
      </c>
      <c r="O263" s="44">
        <v>800</v>
      </c>
      <c r="P263" s="44" t="s">
        <v>285</v>
      </c>
      <c r="Q263" s="44">
        <v>16.48</v>
      </c>
      <c r="R263" s="44">
        <v>13184</v>
      </c>
      <c r="S263" s="44">
        <v>102967.03999999999</v>
      </c>
      <c r="T263" s="44">
        <v>13184</v>
      </c>
      <c r="U263" s="44" t="s">
        <v>285</v>
      </c>
      <c r="V263" s="44">
        <v>14.27</v>
      </c>
      <c r="W263">
        <v>11416</v>
      </c>
    </row>
    <row r="264" spans="1:23" hidden="1" x14ac:dyDescent="0.3">
      <c r="A264" s="44" t="s">
        <v>566</v>
      </c>
      <c r="B264" s="44" t="s">
        <v>475</v>
      </c>
      <c r="C264" s="44">
        <v>2023</v>
      </c>
      <c r="D264" s="44" t="s">
        <v>157</v>
      </c>
      <c r="E264" s="44">
        <v>31400</v>
      </c>
      <c r="F264" s="44" t="s">
        <v>298</v>
      </c>
      <c r="G264" s="44">
        <v>92010178</v>
      </c>
      <c r="H264" s="44" t="s">
        <v>529</v>
      </c>
      <c r="I264" s="44" t="s">
        <v>530</v>
      </c>
      <c r="J264" s="44">
        <v>2051</v>
      </c>
      <c r="K264" s="44" t="s">
        <v>534</v>
      </c>
      <c r="L264" s="44" t="s">
        <v>422</v>
      </c>
      <c r="M264" s="44" t="s">
        <v>301</v>
      </c>
      <c r="N264" s="44">
        <v>200</v>
      </c>
      <c r="O264" s="44">
        <v>200</v>
      </c>
      <c r="P264" s="44" t="s">
        <v>285</v>
      </c>
      <c r="Q264" s="44">
        <v>20.3</v>
      </c>
      <c r="R264" s="44">
        <v>4060</v>
      </c>
      <c r="S264" s="44">
        <v>31708.6</v>
      </c>
      <c r="T264" s="44">
        <v>4060</v>
      </c>
      <c r="U264" s="44" t="s">
        <v>285</v>
      </c>
      <c r="V264" s="44">
        <v>17.579999999999998</v>
      </c>
      <c r="W264">
        <v>3516</v>
      </c>
    </row>
    <row r="265" spans="1:23" hidden="1" x14ac:dyDescent="0.3">
      <c r="A265" s="44" t="s">
        <v>566</v>
      </c>
      <c r="B265" s="44" t="s">
        <v>475</v>
      </c>
      <c r="C265" s="44">
        <v>2023</v>
      </c>
      <c r="D265" s="44" t="s">
        <v>157</v>
      </c>
      <c r="E265" s="44">
        <v>31400</v>
      </c>
      <c r="F265" s="44" t="s">
        <v>298</v>
      </c>
      <c r="G265" s="44">
        <v>92010178</v>
      </c>
      <c r="H265" s="44" t="s">
        <v>529</v>
      </c>
      <c r="I265" s="44" t="s">
        <v>530</v>
      </c>
      <c r="J265" s="44">
        <v>2051</v>
      </c>
      <c r="K265" s="44" t="s">
        <v>534</v>
      </c>
      <c r="L265" s="44" t="s">
        <v>429</v>
      </c>
      <c r="M265" s="44" t="s">
        <v>301</v>
      </c>
      <c r="N265" s="44">
        <v>50</v>
      </c>
      <c r="O265" s="44">
        <v>50</v>
      </c>
      <c r="P265" s="44" t="s">
        <v>285</v>
      </c>
      <c r="Q265" s="44">
        <v>26.59</v>
      </c>
      <c r="R265" s="44">
        <v>1329.5</v>
      </c>
      <c r="S265" s="44">
        <v>10383.395</v>
      </c>
      <c r="T265" s="44">
        <v>1329.5</v>
      </c>
      <c r="U265" s="44" t="s">
        <v>285</v>
      </c>
      <c r="V265" s="44">
        <v>23.03</v>
      </c>
      <c r="W265">
        <v>1151.5</v>
      </c>
    </row>
    <row r="266" spans="1:23" hidden="1" x14ac:dyDescent="0.3">
      <c r="A266" s="44" t="s">
        <v>566</v>
      </c>
      <c r="B266" s="44" t="s">
        <v>475</v>
      </c>
      <c r="C266" s="44">
        <v>2023</v>
      </c>
      <c r="D266" s="44" t="s">
        <v>157</v>
      </c>
      <c r="E266" s="44">
        <v>31400</v>
      </c>
      <c r="F266" s="44" t="s">
        <v>298</v>
      </c>
      <c r="G266" s="44">
        <v>92010178</v>
      </c>
      <c r="H266" s="44" t="s">
        <v>529</v>
      </c>
      <c r="I266" s="44" t="s">
        <v>530</v>
      </c>
      <c r="J266" s="44">
        <v>2051</v>
      </c>
      <c r="K266" s="44" t="s">
        <v>534</v>
      </c>
      <c r="L266" s="44" t="s">
        <v>407</v>
      </c>
      <c r="M266" s="44" t="s">
        <v>301</v>
      </c>
      <c r="N266" s="44">
        <v>10</v>
      </c>
      <c r="O266" s="44">
        <v>10</v>
      </c>
      <c r="P266" s="44" t="s">
        <v>285</v>
      </c>
      <c r="Q266" s="44">
        <v>29.31</v>
      </c>
      <c r="R266" s="44">
        <v>293.10000000000002</v>
      </c>
      <c r="S266" s="44">
        <v>2289.1109999999999</v>
      </c>
      <c r="T266" s="44">
        <v>293.10000000000002</v>
      </c>
      <c r="U266" s="44" t="s">
        <v>285</v>
      </c>
      <c r="V266" s="44">
        <v>25.39</v>
      </c>
      <c r="W266">
        <v>253.9</v>
      </c>
    </row>
    <row r="267" spans="1:23" hidden="1" x14ac:dyDescent="0.3">
      <c r="A267" s="44" t="s">
        <v>566</v>
      </c>
      <c r="B267" s="44" t="s">
        <v>475</v>
      </c>
      <c r="C267" s="44">
        <v>2023</v>
      </c>
      <c r="D267" s="44" t="s">
        <v>157</v>
      </c>
      <c r="E267" s="44">
        <v>31400</v>
      </c>
      <c r="F267" s="44" t="s">
        <v>298</v>
      </c>
      <c r="G267" s="44">
        <v>92010180</v>
      </c>
      <c r="H267" s="44" t="s">
        <v>529</v>
      </c>
      <c r="I267" s="44" t="s">
        <v>530</v>
      </c>
      <c r="J267" s="44">
        <v>2051</v>
      </c>
      <c r="K267" s="44" t="s">
        <v>587</v>
      </c>
      <c r="L267" s="44" t="s">
        <v>447</v>
      </c>
      <c r="M267" s="44" t="s">
        <v>301</v>
      </c>
      <c r="N267" s="44">
        <v>10</v>
      </c>
      <c r="O267" s="44">
        <v>10</v>
      </c>
      <c r="P267" s="44" t="s">
        <v>285</v>
      </c>
      <c r="Q267" s="44">
        <v>19.420000000000002</v>
      </c>
      <c r="R267" s="44">
        <v>194.2</v>
      </c>
      <c r="S267" s="44">
        <v>1516.702</v>
      </c>
      <c r="T267" s="44">
        <v>194.2</v>
      </c>
      <c r="U267" s="44" t="s">
        <v>285</v>
      </c>
      <c r="V267" s="44">
        <v>16.82</v>
      </c>
      <c r="W267">
        <v>168.2</v>
      </c>
    </row>
    <row r="268" spans="1:23" hidden="1" x14ac:dyDescent="0.3">
      <c r="A268" s="44" t="s">
        <v>566</v>
      </c>
      <c r="B268" s="44" t="s">
        <v>116</v>
      </c>
      <c r="C268" s="44">
        <v>2023</v>
      </c>
      <c r="D268" s="44" t="s">
        <v>157</v>
      </c>
      <c r="E268" s="44">
        <v>31400</v>
      </c>
      <c r="F268" s="44" t="s">
        <v>298</v>
      </c>
      <c r="G268" s="44">
        <v>92010181</v>
      </c>
      <c r="H268" s="44" t="s">
        <v>529</v>
      </c>
      <c r="I268" s="44" t="s">
        <v>530</v>
      </c>
      <c r="J268" s="44">
        <v>2051</v>
      </c>
      <c r="K268" s="44" t="s">
        <v>588</v>
      </c>
      <c r="L268" s="44" t="s">
        <v>435</v>
      </c>
      <c r="M268" s="44" t="s">
        <v>301</v>
      </c>
      <c r="N268" s="44">
        <v>50</v>
      </c>
      <c r="O268" s="44">
        <v>50</v>
      </c>
      <c r="P268" s="44" t="s">
        <v>285</v>
      </c>
      <c r="Q268" s="44">
        <v>14.21</v>
      </c>
      <c r="R268" s="44">
        <v>710.5</v>
      </c>
      <c r="S268" s="44">
        <v>5549.0050000000001</v>
      </c>
      <c r="T268" s="44">
        <v>710.5</v>
      </c>
      <c r="U268" s="44" t="s">
        <v>285</v>
      </c>
      <c r="V268" s="44">
        <v>13.04</v>
      </c>
      <c r="W268">
        <v>652</v>
      </c>
    </row>
    <row r="269" spans="1:23" hidden="1" x14ac:dyDescent="0.3">
      <c r="A269" s="44" t="s">
        <v>566</v>
      </c>
      <c r="B269" s="44" t="s">
        <v>116</v>
      </c>
      <c r="C269" s="44">
        <v>2023</v>
      </c>
      <c r="D269" s="44" t="s">
        <v>157</v>
      </c>
      <c r="E269" s="44">
        <v>31400</v>
      </c>
      <c r="F269" s="44" t="s">
        <v>298</v>
      </c>
      <c r="G269" s="44">
        <v>92010181</v>
      </c>
      <c r="H269" s="44" t="s">
        <v>529</v>
      </c>
      <c r="I269" s="44" t="s">
        <v>530</v>
      </c>
      <c r="J269" s="44">
        <v>2051</v>
      </c>
      <c r="K269" s="44" t="s">
        <v>588</v>
      </c>
      <c r="L269" s="44" t="s">
        <v>424</v>
      </c>
      <c r="M269" s="44" t="s">
        <v>301</v>
      </c>
      <c r="N269" s="44">
        <v>10</v>
      </c>
      <c r="O269" s="44">
        <v>10</v>
      </c>
      <c r="P269" s="44" t="s">
        <v>285</v>
      </c>
      <c r="Q269" s="44">
        <v>22.25</v>
      </c>
      <c r="R269" s="44">
        <v>222.5</v>
      </c>
      <c r="S269" s="44">
        <v>1737.7249999999999</v>
      </c>
      <c r="T269" s="44">
        <v>222.5</v>
      </c>
      <c r="U269" s="44" t="s">
        <v>285</v>
      </c>
      <c r="V269" s="44">
        <v>19.27</v>
      </c>
      <c r="W269">
        <v>192.7</v>
      </c>
    </row>
    <row r="270" spans="1:23" hidden="1" x14ac:dyDescent="0.3">
      <c r="A270" s="44" t="s">
        <v>566</v>
      </c>
      <c r="B270" s="44" t="s">
        <v>116</v>
      </c>
      <c r="C270" s="44">
        <v>2023</v>
      </c>
      <c r="D270" s="44" t="s">
        <v>157</v>
      </c>
      <c r="E270" s="44">
        <v>31400</v>
      </c>
      <c r="F270" s="44" t="s">
        <v>298</v>
      </c>
      <c r="G270" s="44">
        <v>92010181</v>
      </c>
      <c r="H270" s="44" t="s">
        <v>529</v>
      </c>
      <c r="I270" s="44" t="s">
        <v>530</v>
      </c>
      <c r="J270" s="44">
        <v>2051</v>
      </c>
      <c r="K270" s="44" t="s">
        <v>588</v>
      </c>
      <c r="L270" s="44" t="s">
        <v>415</v>
      </c>
      <c r="M270" s="44" t="s">
        <v>301</v>
      </c>
      <c r="N270" s="44">
        <v>20</v>
      </c>
      <c r="O270" s="44">
        <v>20</v>
      </c>
      <c r="P270" s="44" t="s">
        <v>285</v>
      </c>
      <c r="Q270" s="44">
        <v>28.08</v>
      </c>
      <c r="R270" s="44">
        <v>561.6</v>
      </c>
      <c r="S270" s="44">
        <v>4386.0959999999995</v>
      </c>
      <c r="T270" s="44">
        <v>561.6</v>
      </c>
      <c r="U270" s="44" t="s">
        <v>285</v>
      </c>
      <c r="V270" s="44">
        <v>24.32</v>
      </c>
      <c r="W270">
        <v>486.4</v>
      </c>
    </row>
    <row r="271" spans="1:23" hidden="1" x14ac:dyDescent="0.3">
      <c r="A271" s="44" t="s">
        <v>566</v>
      </c>
      <c r="B271" s="44" t="s">
        <v>138</v>
      </c>
      <c r="C271" s="44">
        <v>2023</v>
      </c>
      <c r="D271" s="44" t="s">
        <v>157</v>
      </c>
      <c r="E271" s="44">
        <v>31400</v>
      </c>
      <c r="F271" s="44" t="s">
        <v>298</v>
      </c>
      <c r="G271" s="44">
        <v>92010183</v>
      </c>
      <c r="H271" s="44" t="s">
        <v>529</v>
      </c>
      <c r="I271" s="44" t="s">
        <v>530</v>
      </c>
      <c r="J271" s="44">
        <v>2051</v>
      </c>
      <c r="K271" s="44" t="s">
        <v>589</v>
      </c>
      <c r="L271" s="44" t="s">
        <v>393</v>
      </c>
      <c r="M271" s="44" t="s">
        <v>301</v>
      </c>
      <c r="N271" s="44">
        <v>30</v>
      </c>
      <c r="O271" s="44">
        <v>30</v>
      </c>
      <c r="P271" s="44" t="s">
        <v>285</v>
      </c>
      <c r="Q271" s="44">
        <v>19.71</v>
      </c>
      <c r="R271" s="44">
        <v>591.29999999999995</v>
      </c>
      <c r="S271" s="44">
        <v>4618.0529999999999</v>
      </c>
      <c r="T271" s="44">
        <v>591.29999999999995</v>
      </c>
      <c r="U271" s="44" t="s">
        <v>285</v>
      </c>
      <c r="V271" s="44">
        <v>17.07</v>
      </c>
      <c r="W271">
        <v>512.1</v>
      </c>
    </row>
    <row r="272" spans="1:23" hidden="1" x14ac:dyDescent="0.3">
      <c r="A272" s="44" t="s">
        <v>566</v>
      </c>
      <c r="B272" s="44" t="s">
        <v>65</v>
      </c>
      <c r="C272" s="44">
        <v>2023</v>
      </c>
      <c r="D272" s="44" t="s">
        <v>159</v>
      </c>
      <c r="E272" s="44">
        <v>32100</v>
      </c>
      <c r="F272" s="44" t="s">
        <v>298</v>
      </c>
      <c r="G272" s="44">
        <v>92011117</v>
      </c>
      <c r="H272" s="44" t="s">
        <v>529</v>
      </c>
      <c r="I272" s="44" t="s">
        <v>530</v>
      </c>
      <c r="J272" s="44">
        <v>2051</v>
      </c>
      <c r="K272" s="44" t="s">
        <v>590</v>
      </c>
      <c r="L272" s="44" t="s">
        <v>67</v>
      </c>
      <c r="M272" s="44" t="s">
        <v>32</v>
      </c>
      <c r="N272" s="44">
        <v>10</v>
      </c>
      <c r="O272" s="44">
        <v>10</v>
      </c>
      <c r="P272" s="44" t="s">
        <v>285</v>
      </c>
      <c r="Q272" s="44">
        <v>183.68</v>
      </c>
      <c r="R272" s="44">
        <v>1836.8</v>
      </c>
      <c r="S272" s="44">
        <v>14358.081920000001</v>
      </c>
      <c r="T272" s="44">
        <v>1836.8</v>
      </c>
      <c r="U272" s="44" t="s">
        <v>285</v>
      </c>
      <c r="V272" s="44">
        <v>144.05000000000001</v>
      </c>
      <c r="W272">
        <v>1440.5</v>
      </c>
    </row>
    <row r="273" spans="1:23" hidden="1" x14ac:dyDescent="0.3">
      <c r="A273" s="44" t="s">
        <v>566</v>
      </c>
      <c r="B273" s="44" t="s">
        <v>65</v>
      </c>
      <c r="C273" s="44">
        <v>2023</v>
      </c>
      <c r="D273" s="44" t="s">
        <v>159</v>
      </c>
      <c r="E273" s="44">
        <v>32100</v>
      </c>
      <c r="F273" s="44" t="s">
        <v>298</v>
      </c>
      <c r="G273" s="44">
        <v>92011118</v>
      </c>
      <c r="H273" s="44" t="s">
        <v>529</v>
      </c>
      <c r="I273" s="44" t="s">
        <v>530</v>
      </c>
      <c r="J273" s="44">
        <v>2051</v>
      </c>
      <c r="K273" s="44" t="s">
        <v>591</v>
      </c>
      <c r="L273" s="44" t="s">
        <v>68</v>
      </c>
      <c r="M273" s="44" t="s">
        <v>32</v>
      </c>
      <c r="N273" s="44">
        <v>30</v>
      </c>
      <c r="O273" s="44">
        <v>30</v>
      </c>
      <c r="P273" s="44" t="s">
        <v>285</v>
      </c>
      <c r="Q273" s="44">
        <v>202.61</v>
      </c>
      <c r="R273" s="44">
        <v>6078.3</v>
      </c>
      <c r="S273" s="44">
        <v>47513.46327</v>
      </c>
      <c r="T273" s="44">
        <v>6078.3</v>
      </c>
      <c r="U273" s="44" t="s">
        <v>285</v>
      </c>
      <c r="V273" s="44">
        <v>158.86000000000001</v>
      </c>
      <c r="W273">
        <v>4765.8</v>
      </c>
    </row>
    <row r="274" spans="1:23" hidden="1" x14ac:dyDescent="0.3">
      <c r="A274" s="44" t="s">
        <v>566</v>
      </c>
      <c r="B274" s="44" t="s">
        <v>65</v>
      </c>
      <c r="C274" s="44">
        <v>2023</v>
      </c>
      <c r="D274" s="44" t="s">
        <v>159</v>
      </c>
      <c r="E274" s="44">
        <v>32100</v>
      </c>
      <c r="F274" s="44" t="s">
        <v>298</v>
      </c>
      <c r="G274" s="44">
        <v>92011118</v>
      </c>
      <c r="H274" s="44" t="s">
        <v>529</v>
      </c>
      <c r="I274" s="44" t="s">
        <v>530</v>
      </c>
      <c r="J274" s="44">
        <v>2051</v>
      </c>
      <c r="K274" s="44" t="s">
        <v>591</v>
      </c>
      <c r="L274" s="44" t="s">
        <v>70</v>
      </c>
      <c r="M274" s="44" t="s">
        <v>32</v>
      </c>
      <c r="N274" s="44">
        <v>5</v>
      </c>
      <c r="O274" s="44">
        <v>5</v>
      </c>
      <c r="P274" s="44" t="s">
        <v>285</v>
      </c>
      <c r="Q274" s="44">
        <v>206.99</v>
      </c>
      <c r="R274" s="44">
        <v>1034.95</v>
      </c>
      <c r="S274" s="44">
        <v>8090.1006550000002</v>
      </c>
      <c r="T274" s="44">
        <v>1034.95</v>
      </c>
      <c r="U274" s="44" t="s">
        <v>285</v>
      </c>
      <c r="V274" s="44">
        <v>154.13999999999999</v>
      </c>
      <c r="W274">
        <v>770.7</v>
      </c>
    </row>
    <row r="275" spans="1:23" hidden="1" x14ac:dyDescent="0.3">
      <c r="A275" s="44" t="s">
        <v>566</v>
      </c>
      <c r="B275" s="44" t="s">
        <v>65</v>
      </c>
      <c r="C275" s="44">
        <v>2023</v>
      </c>
      <c r="D275" s="44" t="s">
        <v>159</v>
      </c>
      <c r="E275" s="44">
        <v>32100</v>
      </c>
      <c r="F275" s="44" t="s">
        <v>298</v>
      </c>
      <c r="G275" s="44">
        <v>92011118</v>
      </c>
      <c r="H275" s="44" t="s">
        <v>529</v>
      </c>
      <c r="I275" s="44" t="s">
        <v>530</v>
      </c>
      <c r="J275" s="44">
        <v>2051</v>
      </c>
      <c r="K275" s="44" t="s">
        <v>591</v>
      </c>
      <c r="L275" s="44" t="s">
        <v>72</v>
      </c>
      <c r="M275" s="44" t="s">
        <v>32</v>
      </c>
      <c r="N275" s="44">
        <v>5</v>
      </c>
      <c r="O275" s="44">
        <v>5</v>
      </c>
      <c r="P275" s="44" t="s">
        <v>285</v>
      </c>
      <c r="Q275" s="44">
        <v>324.20999999999998</v>
      </c>
      <c r="R275" s="44">
        <v>1621.05</v>
      </c>
      <c r="S275" s="44">
        <v>12671.585745</v>
      </c>
      <c r="T275" s="44">
        <v>1621.05</v>
      </c>
      <c r="U275" s="44" t="s">
        <v>285</v>
      </c>
      <c r="V275" s="44">
        <v>248.41</v>
      </c>
      <c r="W275">
        <v>1242.05</v>
      </c>
    </row>
    <row r="276" spans="1:23" hidden="1" x14ac:dyDescent="0.3">
      <c r="A276" s="44" t="s">
        <v>566</v>
      </c>
      <c r="B276" s="44" t="s">
        <v>65</v>
      </c>
      <c r="C276" s="44">
        <v>2023</v>
      </c>
      <c r="D276" s="44" t="s">
        <v>159</v>
      </c>
      <c r="E276" s="44">
        <v>32100</v>
      </c>
      <c r="F276" s="44" t="s">
        <v>298</v>
      </c>
      <c r="G276" s="44">
        <v>92011118</v>
      </c>
      <c r="H276" s="44" t="s">
        <v>529</v>
      </c>
      <c r="I276" s="44" t="s">
        <v>530</v>
      </c>
      <c r="J276" s="44">
        <v>2051</v>
      </c>
      <c r="K276" s="44" t="s">
        <v>591</v>
      </c>
      <c r="L276" s="44" t="s">
        <v>73</v>
      </c>
      <c r="M276" s="44" t="s">
        <v>32</v>
      </c>
      <c r="N276" s="44">
        <v>5</v>
      </c>
      <c r="O276" s="44">
        <v>5</v>
      </c>
      <c r="P276" s="44" t="s">
        <v>285</v>
      </c>
      <c r="Q276" s="44">
        <v>226.99</v>
      </c>
      <c r="R276" s="44">
        <v>1134.95</v>
      </c>
      <c r="S276" s="44">
        <v>8871.7906550000007</v>
      </c>
      <c r="T276" s="44">
        <v>1134.95</v>
      </c>
      <c r="U276" s="44" t="s">
        <v>285</v>
      </c>
      <c r="V276" s="44">
        <v>168.66</v>
      </c>
      <c r="W276">
        <v>843.3</v>
      </c>
    </row>
    <row r="277" spans="1:23" hidden="1" x14ac:dyDescent="0.3">
      <c r="A277" s="44" t="s">
        <v>566</v>
      </c>
      <c r="B277" s="44" t="s">
        <v>65</v>
      </c>
      <c r="C277" s="44">
        <v>2023</v>
      </c>
      <c r="D277" s="44" t="s">
        <v>159</v>
      </c>
      <c r="E277" s="44">
        <v>32100</v>
      </c>
      <c r="F277" s="44" t="s">
        <v>298</v>
      </c>
      <c r="G277" s="44">
        <v>92011118</v>
      </c>
      <c r="H277" s="44" t="s">
        <v>529</v>
      </c>
      <c r="I277" s="44" t="s">
        <v>530</v>
      </c>
      <c r="J277" s="44">
        <v>2051</v>
      </c>
      <c r="K277" s="44" t="s">
        <v>591</v>
      </c>
      <c r="L277" s="44" t="s">
        <v>74</v>
      </c>
      <c r="M277" s="44" t="s">
        <v>32</v>
      </c>
      <c r="N277" s="44">
        <v>10</v>
      </c>
      <c r="O277" s="44">
        <v>10</v>
      </c>
      <c r="P277" s="44" t="s">
        <v>285</v>
      </c>
      <c r="Q277" s="44">
        <v>266.86</v>
      </c>
      <c r="R277" s="44">
        <v>2668.6</v>
      </c>
      <c r="S277" s="44">
        <v>20860.179339999999</v>
      </c>
      <c r="T277" s="44">
        <v>2668.6</v>
      </c>
      <c r="U277" s="44" t="s">
        <v>285</v>
      </c>
      <c r="V277" s="44">
        <v>191.85</v>
      </c>
      <c r="W277">
        <v>1918.5</v>
      </c>
    </row>
    <row r="278" spans="1:23" hidden="1" x14ac:dyDescent="0.3">
      <c r="A278" s="44" t="s">
        <v>566</v>
      </c>
      <c r="B278" s="44" t="s">
        <v>475</v>
      </c>
      <c r="C278" s="44">
        <v>2023</v>
      </c>
      <c r="D278" s="44" t="s">
        <v>159</v>
      </c>
      <c r="E278" s="44">
        <v>32100</v>
      </c>
      <c r="F278" s="44" t="s">
        <v>298</v>
      </c>
      <c r="G278" s="44">
        <v>92011119</v>
      </c>
      <c r="H278" s="44" t="s">
        <v>529</v>
      </c>
      <c r="I278" s="44" t="s">
        <v>530</v>
      </c>
      <c r="J278" s="44">
        <v>2051</v>
      </c>
      <c r="K278" s="44" t="s">
        <v>592</v>
      </c>
      <c r="L278" s="44" t="s">
        <v>400</v>
      </c>
      <c r="M278" s="44" t="s">
        <v>301</v>
      </c>
      <c r="N278" s="44">
        <v>70</v>
      </c>
      <c r="O278" s="44">
        <v>70</v>
      </c>
      <c r="P278" s="44" t="s">
        <v>285</v>
      </c>
      <c r="Q278" s="44">
        <v>18.87</v>
      </c>
      <c r="R278" s="44">
        <v>1320.9</v>
      </c>
      <c r="S278" s="44">
        <v>10325.343210000001</v>
      </c>
      <c r="T278" s="44">
        <v>1320.9</v>
      </c>
      <c r="U278" s="44" t="s">
        <v>285</v>
      </c>
      <c r="V278" s="44">
        <v>13.82</v>
      </c>
      <c r="W278">
        <v>967.4</v>
      </c>
    </row>
    <row r="279" spans="1:23" hidden="1" x14ac:dyDescent="0.3">
      <c r="A279" s="44" t="s">
        <v>566</v>
      </c>
      <c r="B279" s="44" t="s">
        <v>475</v>
      </c>
      <c r="C279" s="44">
        <v>2023</v>
      </c>
      <c r="D279" s="44" t="s">
        <v>159</v>
      </c>
      <c r="E279" s="44">
        <v>32100</v>
      </c>
      <c r="F279" s="44" t="s">
        <v>298</v>
      </c>
      <c r="G279" s="44">
        <v>92011119</v>
      </c>
      <c r="H279" s="44" t="s">
        <v>529</v>
      </c>
      <c r="I279" s="44" t="s">
        <v>530</v>
      </c>
      <c r="J279" s="44">
        <v>2051</v>
      </c>
      <c r="K279" s="44" t="s">
        <v>592</v>
      </c>
      <c r="L279" s="44" t="s">
        <v>389</v>
      </c>
      <c r="M279" s="44" t="s">
        <v>324</v>
      </c>
      <c r="N279" s="44">
        <v>100</v>
      </c>
      <c r="O279" s="44">
        <v>100</v>
      </c>
      <c r="P279" s="44" t="s">
        <v>285</v>
      </c>
      <c r="Q279" s="44">
        <v>15.82</v>
      </c>
      <c r="R279" s="44">
        <v>1582</v>
      </c>
      <c r="S279" s="44">
        <v>12366.335800000001</v>
      </c>
      <c r="T279" s="44">
        <v>1582</v>
      </c>
      <c r="U279" s="44" t="s">
        <v>285</v>
      </c>
      <c r="V279" s="44">
        <v>14.96</v>
      </c>
      <c r="W279">
        <v>1496</v>
      </c>
    </row>
    <row r="280" spans="1:23" hidden="1" x14ac:dyDescent="0.3">
      <c r="A280" s="44" t="s">
        <v>566</v>
      </c>
      <c r="B280" s="44" t="s">
        <v>475</v>
      </c>
      <c r="C280" s="44">
        <v>2023</v>
      </c>
      <c r="D280" s="44" t="s">
        <v>159</v>
      </c>
      <c r="E280" s="44">
        <v>32100</v>
      </c>
      <c r="F280" s="44" t="s">
        <v>298</v>
      </c>
      <c r="G280" s="44">
        <v>92011119</v>
      </c>
      <c r="H280" s="44" t="s">
        <v>529</v>
      </c>
      <c r="I280" s="44" t="s">
        <v>530</v>
      </c>
      <c r="J280" s="44">
        <v>2051</v>
      </c>
      <c r="K280" s="44" t="s">
        <v>592</v>
      </c>
      <c r="L280" s="44" t="s">
        <v>394</v>
      </c>
      <c r="M280" s="44" t="s">
        <v>324</v>
      </c>
      <c r="N280" s="44">
        <v>50</v>
      </c>
      <c r="O280" s="44">
        <v>50</v>
      </c>
      <c r="P280" s="44" t="s">
        <v>285</v>
      </c>
      <c r="Q280" s="44">
        <v>74.849999999999994</v>
      </c>
      <c r="R280" s="44">
        <v>3742.5</v>
      </c>
      <c r="S280" s="44">
        <v>29254.748250000001</v>
      </c>
      <c r="T280" s="44">
        <v>3742.5</v>
      </c>
      <c r="U280" s="44" t="s">
        <v>285</v>
      </c>
      <c r="V280" s="44">
        <v>62.66</v>
      </c>
      <c r="W280">
        <v>3133</v>
      </c>
    </row>
    <row r="281" spans="1:23" hidden="1" x14ac:dyDescent="0.3">
      <c r="A281" s="44" t="s">
        <v>566</v>
      </c>
      <c r="B281" s="44" t="s">
        <v>475</v>
      </c>
      <c r="C281" s="44">
        <v>2023</v>
      </c>
      <c r="D281" s="44" t="s">
        <v>159</v>
      </c>
      <c r="E281" s="44">
        <v>32100</v>
      </c>
      <c r="F281" s="44" t="s">
        <v>298</v>
      </c>
      <c r="G281" s="44">
        <v>92011119</v>
      </c>
      <c r="H281" s="44" t="s">
        <v>529</v>
      </c>
      <c r="I281" s="44" t="s">
        <v>530</v>
      </c>
      <c r="J281" s="44">
        <v>2051</v>
      </c>
      <c r="K281" s="44" t="s">
        <v>592</v>
      </c>
      <c r="L281" s="44" t="s">
        <v>418</v>
      </c>
      <c r="M281" s="44" t="s">
        <v>324</v>
      </c>
      <c r="N281" s="44">
        <v>50</v>
      </c>
      <c r="O281" s="44">
        <v>50</v>
      </c>
      <c r="P281" s="44" t="s">
        <v>285</v>
      </c>
      <c r="Q281" s="44">
        <v>85.88</v>
      </c>
      <c r="R281" s="44">
        <v>4294</v>
      </c>
      <c r="S281" s="44">
        <v>33565.768600000003</v>
      </c>
      <c r="T281" s="44">
        <v>4294</v>
      </c>
      <c r="U281" s="44" t="s">
        <v>285</v>
      </c>
      <c r="V281" s="44">
        <v>79.760000000000005</v>
      </c>
      <c r="W281">
        <v>3988</v>
      </c>
    </row>
    <row r="282" spans="1:23" hidden="1" x14ac:dyDescent="0.3">
      <c r="A282" s="44" t="s">
        <v>566</v>
      </c>
      <c r="B282" s="44" t="s">
        <v>475</v>
      </c>
      <c r="C282" s="44">
        <v>2023</v>
      </c>
      <c r="D282" s="44" t="s">
        <v>159</v>
      </c>
      <c r="E282" s="44">
        <v>32100</v>
      </c>
      <c r="F282" s="44" t="s">
        <v>298</v>
      </c>
      <c r="G282" s="44">
        <v>92011119</v>
      </c>
      <c r="H282" s="44" t="s">
        <v>529</v>
      </c>
      <c r="I282" s="44" t="s">
        <v>530</v>
      </c>
      <c r="J282" s="44">
        <v>2051</v>
      </c>
      <c r="K282" s="44" t="s">
        <v>592</v>
      </c>
      <c r="L282" s="44" t="s">
        <v>364</v>
      </c>
      <c r="M282" s="44" t="s">
        <v>324</v>
      </c>
      <c r="N282" s="44">
        <v>250</v>
      </c>
      <c r="O282" s="44">
        <v>250</v>
      </c>
      <c r="P282" s="44" t="s">
        <v>285</v>
      </c>
      <c r="Q282" s="44">
        <v>110.16</v>
      </c>
      <c r="R282" s="44">
        <v>27540</v>
      </c>
      <c r="S282" s="44">
        <v>215277.42600000001</v>
      </c>
      <c r="T282" s="44">
        <v>27540</v>
      </c>
      <c r="U282" s="44" t="s">
        <v>285</v>
      </c>
      <c r="V282" s="44">
        <v>98.14</v>
      </c>
      <c r="W282">
        <v>24535</v>
      </c>
    </row>
    <row r="283" spans="1:23" hidden="1" x14ac:dyDescent="0.3">
      <c r="A283" s="44" t="s">
        <v>566</v>
      </c>
      <c r="B283" s="44" t="s">
        <v>53</v>
      </c>
      <c r="C283" s="44">
        <v>2023</v>
      </c>
      <c r="D283" s="44" t="s">
        <v>159</v>
      </c>
      <c r="E283" s="44">
        <v>32100</v>
      </c>
      <c r="F283" s="44" t="s">
        <v>298</v>
      </c>
      <c r="G283" s="44">
        <v>92011120</v>
      </c>
      <c r="H283" s="44" t="s">
        <v>529</v>
      </c>
      <c r="I283" s="44" t="s">
        <v>530</v>
      </c>
      <c r="J283" s="44">
        <v>2051</v>
      </c>
      <c r="K283" s="44" t="s">
        <v>593</v>
      </c>
      <c r="L283" s="44" t="s">
        <v>384</v>
      </c>
      <c r="M283" s="44" t="s">
        <v>324</v>
      </c>
      <c r="N283" s="44">
        <v>900</v>
      </c>
      <c r="O283" s="44">
        <v>900</v>
      </c>
      <c r="P283" s="44" t="s">
        <v>285</v>
      </c>
      <c r="Q283" s="44">
        <v>46.01</v>
      </c>
      <c r="R283" s="44">
        <v>41409</v>
      </c>
      <c r="S283" s="44">
        <v>323690.01209999999</v>
      </c>
      <c r="T283" s="44">
        <v>41409</v>
      </c>
      <c r="U283" s="44" t="s">
        <v>285</v>
      </c>
      <c r="V283" s="44">
        <v>37.58</v>
      </c>
      <c r="W283">
        <v>33822</v>
      </c>
    </row>
    <row r="284" spans="1:23" hidden="1" x14ac:dyDescent="0.3">
      <c r="A284" s="44" t="s">
        <v>566</v>
      </c>
      <c r="B284" s="44" t="s">
        <v>53</v>
      </c>
      <c r="C284" s="44">
        <v>2023</v>
      </c>
      <c r="D284" s="44" t="s">
        <v>159</v>
      </c>
      <c r="E284" s="44">
        <v>32100</v>
      </c>
      <c r="F284" s="44" t="s">
        <v>298</v>
      </c>
      <c r="G284" s="44">
        <v>92011120</v>
      </c>
      <c r="H284" s="44" t="s">
        <v>529</v>
      </c>
      <c r="I284" s="44" t="s">
        <v>530</v>
      </c>
      <c r="J284" s="44">
        <v>2051</v>
      </c>
      <c r="K284" s="44" t="s">
        <v>593</v>
      </c>
      <c r="L284" s="44" t="s">
        <v>417</v>
      </c>
      <c r="M284" s="44" t="s">
        <v>324</v>
      </c>
      <c r="N284" s="44">
        <v>150</v>
      </c>
      <c r="O284" s="44">
        <v>150</v>
      </c>
      <c r="P284" s="44" t="s">
        <v>285</v>
      </c>
      <c r="Q284" s="44">
        <v>66.55</v>
      </c>
      <c r="R284" s="44">
        <v>9982.5</v>
      </c>
      <c r="S284" s="44">
        <v>78032.204249999995</v>
      </c>
      <c r="T284" s="44">
        <v>9982.5</v>
      </c>
      <c r="U284" s="44" t="s">
        <v>285</v>
      </c>
      <c r="V284" s="44">
        <v>49.11</v>
      </c>
      <c r="W284">
        <v>7366.5</v>
      </c>
    </row>
    <row r="285" spans="1:23" hidden="1" x14ac:dyDescent="0.3">
      <c r="A285" s="44" t="s">
        <v>566</v>
      </c>
      <c r="B285" s="44" t="s">
        <v>89</v>
      </c>
      <c r="C285" s="44">
        <v>2023</v>
      </c>
      <c r="D285" s="44" t="s">
        <v>159</v>
      </c>
      <c r="E285" s="44">
        <v>32100</v>
      </c>
      <c r="F285" s="44" t="s">
        <v>298</v>
      </c>
      <c r="G285" s="44">
        <v>92011121</v>
      </c>
      <c r="H285" s="44" t="s">
        <v>529</v>
      </c>
      <c r="I285" s="44" t="s">
        <v>530</v>
      </c>
      <c r="J285" s="44">
        <v>2051</v>
      </c>
      <c r="K285" s="44" t="s">
        <v>594</v>
      </c>
      <c r="L285" s="44" t="s">
        <v>338</v>
      </c>
      <c r="M285" s="44" t="s">
        <v>301</v>
      </c>
      <c r="N285" s="44">
        <v>50</v>
      </c>
      <c r="O285" s="44"/>
      <c r="P285" s="44" t="s">
        <v>285</v>
      </c>
      <c r="Q285" s="44">
        <v>16.350000000000001</v>
      </c>
      <c r="R285" s="44">
        <v>817.5</v>
      </c>
      <c r="S285" s="44">
        <v>6390.3157499999998</v>
      </c>
      <c r="T285" s="44">
        <v>817.5</v>
      </c>
      <c r="U285" s="44" t="s">
        <v>285</v>
      </c>
      <c r="V285" s="44">
        <v>13.08</v>
      </c>
      <c r="W285">
        <v>654</v>
      </c>
    </row>
    <row r="286" spans="1:23" hidden="1" x14ac:dyDescent="0.3">
      <c r="A286" s="44" t="s">
        <v>566</v>
      </c>
      <c r="B286" s="44" t="s">
        <v>89</v>
      </c>
      <c r="C286" s="44">
        <v>2023</v>
      </c>
      <c r="D286" s="44" t="s">
        <v>159</v>
      </c>
      <c r="E286" s="44">
        <v>32100</v>
      </c>
      <c r="F286" s="44" t="s">
        <v>298</v>
      </c>
      <c r="G286" s="44">
        <v>92011121</v>
      </c>
      <c r="H286" s="44" t="s">
        <v>529</v>
      </c>
      <c r="I286" s="44" t="s">
        <v>530</v>
      </c>
      <c r="J286" s="44">
        <v>2051</v>
      </c>
      <c r="K286" s="44" t="s">
        <v>594</v>
      </c>
      <c r="L286" s="44" t="s">
        <v>395</v>
      </c>
      <c r="M286" s="44" t="s">
        <v>301</v>
      </c>
      <c r="N286" s="44">
        <v>50</v>
      </c>
      <c r="O286" s="44">
        <v>50</v>
      </c>
      <c r="P286" s="44" t="s">
        <v>285</v>
      </c>
      <c r="Q286" s="44">
        <v>24.66</v>
      </c>
      <c r="R286" s="44">
        <v>1233</v>
      </c>
      <c r="S286" s="44">
        <v>9638.2376999999997</v>
      </c>
      <c r="T286" s="44">
        <v>1233</v>
      </c>
      <c r="U286" s="44" t="s">
        <v>285</v>
      </c>
      <c r="V286" s="44">
        <v>19.739999999999998</v>
      </c>
      <c r="W286">
        <v>987</v>
      </c>
    </row>
    <row r="287" spans="1:23" hidden="1" x14ac:dyDescent="0.3">
      <c r="A287" s="44" t="s">
        <v>566</v>
      </c>
      <c r="B287" s="44" t="s">
        <v>89</v>
      </c>
      <c r="C287" s="44">
        <v>2023</v>
      </c>
      <c r="D287" s="44" t="s">
        <v>159</v>
      </c>
      <c r="E287" s="44">
        <v>32100</v>
      </c>
      <c r="F287" s="44" t="s">
        <v>298</v>
      </c>
      <c r="G287" s="44">
        <v>92011121</v>
      </c>
      <c r="H287" s="44" t="s">
        <v>529</v>
      </c>
      <c r="I287" s="44" t="s">
        <v>530</v>
      </c>
      <c r="J287" s="44">
        <v>2051</v>
      </c>
      <c r="K287" s="44" t="s">
        <v>594</v>
      </c>
      <c r="L287" s="44" t="s">
        <v>419</v>
      </c>
      <c r="M287" s="44" t="s">
        <v>301</v>
      </c>
      <c r="N287" s="44">
        <v>30</v>
      </c>
      <c r="O287" s="44"/>
      <c r="P287" s="44" t="s">
        <v>285</v>
      </c>
      <c r="Q287" s="44">
        <v>26.9</v>
      </c>
      <c r="R287" s="44">
        <v>807</v>
      </c>
      <c r="S287" s="44">
        <v>6308.2383</v>
      </c>
      <c r="T287" s="44">
        <v>807</v>
      </c>
      <c r="U287" s="44" t="s">
        <v>285</v>
      </c>
      <c r="V287" s="44">
        <v>21.49</v>
      </c>
      <c r="W287">
        <v>644.70000000000005</v>
      </c>
    </row>
    <row r="288" spans="1:23" hidden="1" x14ac:dyDescent="0.3">
      <c r="A288" s="44" t="s">
        <v>566</v>
      </c>
      <c r="B288" s="44" t="s">
        <v>89</v>
      </c>
      <c r="C288" s="44">
        <v>2023</v>
      </c>
      <c r="D288" s="44" t="s">
        <v>159</v>
      </c>
      <c r="E288" s="44">
        <v>32100</v>
      </c>
      <c r="F288" s="44" t="s">
        <v>298</v>
      </c>
      <c r="G288" s="44">
        <v>92011121</v>
      </c>
      <c r="H288" s="44" t="s">
        <v>529</v>
      </c>
      <c r="I288" s="44" t="s">
        <v>530</v>
      </c>
      <c r="J288" s="44">
        <v>2051</v>
      </c>
      <c r="K288" s="44" t="s">
        <v>594</v>
      </c>
      <c r="L288" s="44" t="s">
        <v>299</v>
      </c>
      <c r="M288" s="44" t="s">
        <v>301</v>
      </c>
      <c r="N288" s="44">
        <v>30</v>
      </c>
      <c r="O288" s="44">
        <v>30</v>
      </c>
      <c r="P288" s="44" t="s">
        <v>285</v>
      </c>
      <c r="Q288" s="44">
        <v>38.11</v>
      </c>
      <c r="R288" s="44">
        <v>1143.3</v>
      </c>
      <c r="S288" s="44">
        <v>8937.0617700000003</v>
      </c>
      <c r="T288" s="44">
        <v>1143.3</v>
      </c>
      <c r="U288" s="44" t="s">
        <v>285</v>
      </c>
      <c r="V288" s="44">
        <v>30.57</v>
      </c>
      <c r="W288">
        <v>917.1</v>
      </c>
    </row>
    <row r="289" spans="1:23" hidden="1" x14ac:dyDescent="0.3">
      <c r="A289" s="44" t="s">
        <v>566</v>
      </c>
      <c r="B289" s="44" t="s">
        <v>89</v>
      </c>
      <c r="C289" s="44">
        <v>2023</v>
      </c>
      <c r="D289" s="44" t="s">
        <v>159</v>
      </c>
      <c r="E289" s="44">
        <v>32100</v>
      </c>
      <c r="F289" s="44" t="s">
        <v>298</v>
      </c>
      <c r="G289" s="44">
        <v>92011121</v>
      </c>
      <c r="H289" s="44" t="s">
        <v>529</v>
      </c>
      <c r="I289" s="44" t="s">
        <v>530</v>
      </c>
      <c r="J289" s="44">
        <v>2051</v>
      </c>
      <c r="K289" s="44" t="s">
        <v>594</v>
      </c>
      <c r="L289" s="44" t="s">
        <v>396</v>
      </c>
      <c r="M289" s="44" t="s">
        <v>301</v>
      </c>
      <c r="N289" s="44">
        <v>50</v>
      </c>
      <c r="O289" s="44"/>
      <c r="P289" s="44" t="s">
        <v>285</v>
      </c>
      <c r="Q289" s="44">
        <v>32.5</v>
      </c>
      <c r="R289" s="44">
        <v>1625</v>
      </c>
      <c r="S289" s="44">
        <v>12702.4625</v>
      </c>
      <c r="T289" s="44">
        <v>1625</v>
      </c>
      <c r="U289" s="44" t="s">
        <v>285</v>
      </c>
      <c r="V289" s="44">
        <v>26</v>
      </c>
      <c r="W289">
        <v>1300</v>
      </c>
    </row>
    <row r="290" spans="1:23" hidden="1" x14ac:dyDescent="0.3">
      <c r="A290" s="44" t="s">
        <v>566</v>
      </c>
      <c r="B290" s="44" t="s">
        <v>89</v>
      </c>
      <c r="C290" s="44">
        <v>2023</v>
      </c>
      <c r="D290" s="44" t="s">
        <v>159</v>
      </c>
      <c r="E290" s="44">
        <v>32100</v>
      </c>
      <c r="F290" s="44" t="s">
        <v>298</v>
      </c>
      <c r="G290" s="44">
        <v>92011121</v>
      </c>
      <c r="H290" s="44" t="s">
        <v>529</v>
      </c>
      <c r="I290" s="44" t="s">
        <v>530</v>
      </c>
      <c r="J290" s="44">
        <v>2051</v>
      </c>
      <c r="K290" s="44" t="s">
        <v>594</v>
      </c>
      <c r="L290" s="44" t="s">
        <v>377</v>
      </c>
      <c r="M290" s="44" t="s">
        <v>301</v>
      </c>
      <c r="N290" s="44">
        <v>50</v>
      </c>
      <c r="O290" s="44">
        <v>50</v>
      </c>
      <c r="P290" s="44" t="s">
        <v>285</v>
      </c>
      <c r="Q290" s="44">
        <v>49.3</v>
      </c>
      <c r="R290" s="44">
        <v>2465</v>
      </c>
      <c r="S290" s="44">
        <v>19268.658500000001</v>
      </c>
      <c r="T290" s="44">
        <v>2465</v>
      </c>
      <c r="U290" s="44" t="s">
        <v>285</v>
      </c>
      <c r="V290" s="44">
        <v>39.39</v>
      </c>
      <c r="W290">
        <v>1969.5</v>
      </c>
    </row>
    <row r="291" spans="1:23" hidden="1" x14ac:dyDescent="0.3">
      <c r="A291" s="44" t="s">
        <v>566</v>
      </c>
      <c r="B291" s="44" t="s">
        <v>89</v>
      </c>
      <c r="C291" s="44">
        <v>2023</v>
      </c>
      <c r="D291" s="44" t="s">
        <v>159</v>
      </c>
      <c r="E291" s="44">
        <v>32100</v>
      </c>
      <c r="F291" s="44" t="s">
        <v>298</v>
      </c>
      <c r="G291" s="44">
        <v>92011121</v>
      </c>
      <c r="H291" s="44" t="s">
        <v>529</v>
      </c>
      <c r="I291" s="44" t="s">
        <v>530</v>
      </c>
      <c r="J291" s="44">
        <v>2051</v>
      </c>
      <c r="K291" s="44" t="s">
        <v>594</v>
      </c>
      <c r="L291" s="44" t="s">
        <v>302</v>
      </c>
      <c r="M291" s="44" t="s">
        <v>301</v>
      </c>
      <c r="N291" s="44">
        <v>50</v>
      </c>
      <c r="O291" s="44"/>
      <c r="P291" s="44" t="s">
        <v>285</v>
      </c>
      <c r="Q291" s="44">
        <v>40.89</v>
      </c>
      <c r="R291" s="44">
        <v>2044.5</v>
      </c>
      <c r="S291" s="44">
        <v>15981.652050000001</v>
      </c>
      <c r="T291" s="44">
        <v>2044.5</v>
      </c>
      <c r="U291" s="44" t="s">
        <v>285</v>
      </c>
      <c r="V291" s="44">
        <v>35.04</v>
      </c>
      <c r="W291">
        <v>1752</v>
      </c>
    </row>
    <row r="292" spans="1:23" hidden="1" x14ac:dyDescent="0.3">
      <c r="A292" s="44" t="s">
        <v>566</v>
      </c>
      <c r="B292" s="44" t="s">
        <v>89</v>
      </c>
      <c r="C292" s="44">
        <v>2023</v>
      </c>
      <c r="D292" s="44" t="s">
        <v>159</v>
      </c>
      <c r="E292" s="44">
        <v>32100</v>
      </c>
      <c r="F292" s="44" t="s">
        <v>298</v>
      </c>
      <c r="G292" s="44">
        <v>92011121</v>
      </c>
      <c r="H292" s="44" t="s">
        <v>529</v>
      </c>
      <c r="I292" s="44" t="s">
        <v>530</v>
      </c>
      <c r="J292" s="44">
        <v>2051</v>
      </c>
      <c r="K292" s="44" t="s">
        <v>594</v>
      </c>
      <c r="L292" s="44" t="s">
        <v>410</v>
      </c>
      <c r="M292" s="44" t="s">
        <v>301</v>
      </c>
      <c r="N292" s="44">
        <v>50</v>
      </c>
      <c r="O292" s="44">
        <v>50</v>
      </c>
      <c r="P292" s="44" t="s">
        <v>285</v>
      </c>
      <c r="Q292" s="44">
        <v>61.34</v>
      </c>
      <c r="R292" s="44">
        <v>3067</v>
      </c>
      <c r="S292" s="44">
        <v>23974.4323</v>
      </c>
      <c r="T292" s="44">
        <v>3067</v>
      </c>
      <c r="U292" s="44" t="s">
        <v>285</v>
      </c>
      <c r="V292" s="44">
        <v>52.56</v>
      </c>
      <c r="W292">
        <v>2628</v>
      </c>
    </row>
    <row r="293" spans="1:23" hidden="1" x14ac:dyDescent="0.3">
      <c r="A293" s="44" t="s">
        <v>566</v>
      </c>
      <c r="B293" s="44" t="s">
        <v>76</v>
      </c>
      <c r="C293" s="44">
        <v>2023</v>
      </c>
      <c r="D293" s="44" t="s">
        <v>159</v>
      </c>
      <c r="E293" s="44">
        <v>32100</v>
      </c>
      <c r="F293" s="44" t="s">
        <v>298</v>
      </c>
      <c r="G293" s="44">
        <v>92011122</v>
      </c>
      <c r="H293" s="44" t="s">
        <v>529</v>
      </c>
      <c r="I293" s="44" t="s">
        <v>530</v>
      </c>
      <c r="J293" s="44">
        <v>2051</v>
      </c>
      <c r="K293" s="44" t="s">
        <v>595</v>
      </c>
      <c r="L293" s="44" t="s">
        <v>436</v>
      </c>
      <c r="M293" s="44" t="s">
        <v>341</v>
      </c>
      <c r="N293" s="44">
        <v>10</v>
      </c>
      <c r="O293" s="44">
        <v>10</v>
      </c>
      <c r="P293" s="44" t="s">
        <v>285</v>
      </c>
      <c r="Q293" s="44">
        <v>55.82</v>
      </c>
      <c r="R293" s="44">
        <v>558.20000000000005</v>
      </c>
      <c r="S293" s="44">
        <v>4363.3935799999999</v>
      </c>
      <c r="T293" s="44">
        <v>558.20000000000005</v>
      </c>
      <c r="U293" s="44" t="s">
        <v>285</v>
      </c>
      <c r="V293" s="44">
        <v>37.340000000000003</v>
      </c>
      <c r="W293">
        <v>373.4</v>
      </c>
    </row>
    <row r="294" spans="1:23" hidden="1" x14ac:dyDescent="0.3">
      <c r="A294" s="44" t="s">
        <v>566</v>
      </c>
      <c r="B294" s="44" t="s">
        <v>76</v>
      </c>
      <c r="C294" s="44">
        <v>2023</v>
      </c>
      <c r="D294" s="44" t="s">
        <v>159</v>
      </c>
      <c r="E294" s="44">
        <v>32100</v>
      </c>
      <c r="F294" s="44" t="s">
        <v>298</v>
      </c>
      <c r="G294" s="44">
        <v>92011122</v>
      </c>
      <c r="H294" s="44" t="s">
        <v>529</v>
      </c>
      <c r="I294" s="44" t="s">
        <v>530</v>
      </c>
      <c r="J294" s="44">
        <v>2051</v>
      </c>
      <c r="K294" s="44" t="s">
        <v>595</v>
      </c>
      <c r="L294" s="44" t="s">
        <v>348</v>
      </c>
      <c r="M294" s="44" t="s">
        <v>341</v>
      </c>
      <c r="N294" s="44">
        <v>30</v>
      </c>
      <c r="O294" s="44">
        <v>30</v>
      </c>
      <c r="P294" s="44" t="s">
        <v>285</v>
      </c>
      <c r="Q294" s="44">
        <v>127.16</v>
      </c>
      <c r="R294" s="44">
        <v>3814.8</v>
      </c>
      <c r="S294" s="44">
        <v>29819.91012</v>
      </c>
      <c r="T294" s="44">
        <v>3814.8</v>
      </c>
      <c r="U294" s="44" t="s">
        <v>285</v>
      </c>
      <c r="V294" s="44">
        <v>71.84</v>
      </c>
      <c r="W294">
        <v>2155.1999999999998</v>
      </c>
    </row>
    <row r="295" spans="1:23" hidden="1" x14ac:dyDescent="0.3">
      <c r="A295" s="44" t="s">
        <v>566</v>
      </c>
      <c r="B295" s="44" t="s">
        <v>76</v>
      </c>
      <c r="C295" s="44">
        <v>2023</v>
      </c>
      <c r="D295" s="44" t="s">
        <v>159</v>
      </c>
      <c r="E295" s="44">
        <v>32100</v>
      </c>
      <c r="F295" s="44" t="s">
        <v>298</v>
      </c>
      <c r="G295" s="44">
        <v>92011122</v>
      </c>
      <c r="H295" s="44" t="s">
        <v>529</v>
      </c>
      <c r="I295" s="44" t="s">
        <v>530</v>
      </c>
      <c r="J295" s="44">
        <v>2051</v>
      </c>
      <c r="K295" s="44" t="s">
        <v>595</v>
      </c>
      <c r="L295" s="44" t="s">
        <v>478</v>
      </c>
      <c r="M295" s="44" t="s">
        <v>341</v>
      </c>
      <c r="N295" s="44">
        <v>10</v>
      </c>
      <c r="O295" s="44">
        <v>10</v>
      </c>
      <c r="P295" s="44" t="s">
        <v>285</v>
      </c>
      <c r="Q295" s="44">
        <v>93.91</v>
      </c>
      <c r="R295" s="44">
        <v>939.1</v>
      </c>
      <c r="S295" s="44">
        <v>7340.8507900000004</v>
      </c>
      <c r="T295" s="44">
        <v>939.1</v>
      </c>
      <c r="U295" s="44" t="s">
        <v>285</v>
      </c>
      <c r="V295" s="44">
        <v>58.12</v>
      </c>
      <c r="W295">
        <v>581.20000000000005</v>
      </c>
    </row>
    <row r="296" spans="1:23" hidden="1" x14ac:dyDescent="0.3">
      <c r="A296" s="44" t="s">
        <v>566</v>
      </c>
      <c r="B296" s="44" t="s">
        <v>76</v>
      </c>
      <c r="C296" s="44">
        <v>2023</v>
      </c>
      <c r="D296" s="44" t="s">
        <v>159</v>
      </c>
      <c r="E296" s="44">
        <v>32100</v>
      </c>
      <c r="F296" s="44" t="s">
        <v>298</v>
      </c>
      <c r="G296" s="44">
        <v>92011122</v>
      </c>
      <c r="H296" s="44" t="s">
        <v>529</v>
      </c>
      <c r="I296" s="44" t="s">
        <v>530</v>
      </c>
      <c r="J296" s="44">
        <v>2051</v>
      </c>
      <c r="K296" s="44" t="s">
        <v>595</v>
      </c>
      <c r="L296" s="44" t="s">
        <v>378</v>
      </c>
      <c r="M296" s="44" t="s">
        <v>341</v>
      </c>
      <c r="N296" s="44">
        <v>20</v>
      </c>
      <c r="O296" s="44">
        <v>20</v>
      </c>
      <c r="P296" s="44" t="s">
        <v>285</v>
      </c>
      <c r="Q296" s="44">
        <v>182.8</v>
      </c>
      <c r="R296" s="44">
        <v>3656</v>
      </c>
      <c r="S296" s="44">
        <v>28578.5864</v>
      </c>
      <c r="T296" s="44">
        <v>3656</v>
      </c>
      <c r="U296" s="44" t="s">
        <v>285</v>
      </c>
      <c r="V296" s="44">
        <v>109.53</v>
      </c>
      <c r="W296">
        <v>2190.6</v>
      </c>
    </row>
    <row r="297" spans="1:23" hidden="1" x14ac:dyDescent="0.3">
      <c r="A297" s="44" t="s">
        <v>566</v>
      </c>
      <c r="B297" s="44" t="s">
        <v>76</v>
      </c>
      <c r="C297" s="44">
        <v>2023</v>
      </c>
      <c r="D297" s="44" t="s">
        <v>159</v>
      </c>
      <c r="E297" s="44">
        <v>32100</v>
      </c>
      <c r="F297" s="44" t="s">
        <v>298</v>
      </c>
      <c r="G297" s="44">
        <v>92011122</v>
      </c>
      <c r="H297" s="44" t="s">
        <v>529</v>
      </c>
      <c r="I297" s="44" t="s">
        <v>530</v>
      </c>
      <c r="J297" s="44">
        <v>2051</v>
      </c>
      <c r="K297" s="44" t="s">
        <v>595</v>
      </c>
      <c r="L297" s="44" t="s">
        <v>339</v>
      </c>
      <c r="M297" s="44" t="s">
        <v>341</v>
      </c>
      <c r="N297" s="44">
        <v>5</v>
      </c>
      <c r="O297" s="44">
        <v>5</v>
      </c>
      <c r="P297" s="44" t="s">
        <v>285</v>
      </c>
      <c r="Q297" s="44">
        <v>259.55</v>
      </c>
      <c r="R297" s="44">
        <v>1297.75</v>
      </c>
      <c r="S297" s="44">
        <v>10144.381975</v>
      </c>
      <c r="T297" s="44">
        <v>1297.75</v>
      </c>
      <c r="U297" s="44" t="s">
        <v>285</v>
      </c>
      <c r="V297" s="44">
        <v>166.66</v>
      </c>
      <c r="W297">
        <v>833.3</v>
      </c>
    </row>
    <row r="298" spans="1:23" hidden="1" x14ac:dyDescent="0.3">
      <c r="A298" s="44" t="s">
        <v>566</v>
      </c>
      <c r="B298" s="44" t="s">
        <v>76</v>
      </c>
      <c r="C298" s="44">
        <v>2023</v>
      </c>
      <c r="D298" s="44" t="s">
        <v>159</v>
      </c>
      <c r="E298" s="44">
        <v>32100</v>
      </c>
      <c r="F298" s="44" t="s">
        <v>298</v>
      </c>
      <c r="G298" s="44">
        <v>92011122</v>
      </c>
      <c r="H298" s="44" t="s">
        <v>529</v>
      </c>
      <c r="I298" s="44" t="s">
        <v>530</v>
      </c>
      <c r="J298" s="44">
        <v>2051</v>
      </c>
      <c r="K298" s="44" t="s">
        <v>595</v>
      </c>
      <c r="L298" s="44" t="s">
        <v>349</v>
      </c>
      <c r="M298" s="44" t="s">
        <v>341</v>
      </c>
      <c r="N298" s="44">
        <v>10</v>
      </c>
      <c r="O298" s="44">
        <v>10</v>
      </c>
      <c r="P298" s="44" t="s">
        <v>285</v>
      </c>
      <c r="Q298" s="44">
        <v>222.42</v>
      </c>
      <c r="R298" s="44">
        <v>2224.1999999999998</v>
      </c>
      <c r="S298" s="44">
        <v>17386.348979999999</v>
      </c>
      <c r="T298" s="44">
        <v>2224.1999999999998</v>
      </c>
      <c r="U298" s="44" t="s">
        <v>285</v>
      </c>
      <c r="V298" s="44">
        <v>143.69999999999999</v>
      </c>
      <c r="W298">
        <v>1437</v>
      </c>
    </row>
    <row r="299" spans="1:23" hidden="1" x14ac:dyDescent="0.3">
      <c r="A299" s="44" t="s">
        <v>566</v>
      </c>
      <c r="B299" s="44" t="s">
        <v>76</v>
      </c>
      <c r="C299" s="44">
        <v>2023</v>
      </c>
      <c r="D299" s="44" t="s">
        <v>159</v>
      </c>
      <c r="E299" s="44">
        <v>32100</v>
      </c>
      <c r="F299" s="44" t="s">
        <v>298</v>
      </c>
      <c r="G299" s="44">
        <v>92011122</v>
      </c>
      <c r="H299" s="44" t="s">
        <v>529</v>
      </c>
      <c r="I299" s="44" t="s">
        <v>530</v>
      </c>
      <c r="J299" s="44">
        <v>2051</v>
      </c>
      <c r="K299" s="44" t="s">
        <v>595</v>
      </c>
      <c r="L299" s="44" t="s">
        <v>454</v>
      </c>
      <c r="M299" s="44" t="s">
        <v>341</v>
      </c>
      <c r="N299" s="44">
        <v>3</v>
      </c>
      <c r="O299" s="44">
        <v>3</v>
      </c>
      <c r="P299" s="44" t="s">
        <v>285</v>
      </c>
      <c r="Q299" s="44">
        <v>656.19</v>
      </c>
      <c r="R299" s="44">
        <v>1968.57</v>
      </c>
      <c r="S299" s="44">
        <v>15388.114833</v>
      </c>
      <c r="T299" s="44">
        <v>1968.57</v>
      </c>
      <c r="U299" s="44" t="s">
        <v>285</v>
      </c>
      <c r="V299" s="44">
        <v>460.86</v>
      </c>
      <c r="W299">
        <v>1382.58</v>
      </c>
    </row>
    <row r="300" spans="1:23" hidden="1" x14ac:dyDescent="0.3">
      <c r="A300" s="44" t="s">
        <v>566</v>
      </c>
      <c r="B300" s="44" t="s">
        <v>76</v>
      </c>
      <c r="C300" s="44">
        <v>2023</v>
      </c>
      <c r="D300" s="44" t="s">
        <v>159</v>
      </c>
      <c r="E300" s="44">
        <v>32100</v>
      </c>
      <c r="F300" s="44" t="s">
        <v>298</v>
      </c>
      <c r="G300" s="44">
        <v>92011122</v>
      </c>
      <c r="H300" s="44" t="s">
        <v>529</v>
      </c>
      <c r="I300" s="44" t="s">
        <v>530</v>
      </c>
      <c r="J300" s="44">
        <v>2051</v>
      </c>
      <c r="K300" s="44" t="s">
        <v>595</v>
      </c>
      <c r="L300" s="44" t="s">
        <v>427</v>
      </c>
      <c r="M300" s="44" t="s">
        <v>341</v>
      </c>
      <c r="N300" s="44">
        <v>5</v>
      </c>
      <c r="O300" s="44">
        <v>5</v>
      </c>
      <c r="P300" s="44" t="s">
        <v>285</v>
      </c>
      <c r="Q300" s="44">
        <v>392.97</v>
      </c>
      <c r="R300" s="44">
        <v>1964.85</v>
      </c>
      <c r="S300" s="44">
        <v>15359.035964999999</v>
      </c>
      <c r="T300" s="44">
        <v>1964.85</v>
      </c>
      <c r="U300" s="44" t="s">
        <v>285</v>
      </c>
      <c r="V300" s="44">
        <v>263.35000000000002</v>
      </c>
      <c r="W300">
        <v>1316.75</v>
      </c>
    </row>
    <row r="301" spans="1:23" hidden="1" x14ac:dyDescent="0.3">
      <c r="A301" s="44" t="s">
        <v>566</v>
      </c>
      <c r="B301" s="44" t="s">
        <v>76</v>
      </c>
      <c r="C301" s="44">
        <v>2023</v>
      </c>
      <c r="D301" s="44" t="s">
        <v>159</v>
      </c>
      <c r="E301" s="44">
        <v>32100</v>
      </c>
      <c r="F301" s="44" t="s">
        <v>298</v>
      </c>
      <c r="G301" s="44">
        <v>92011123</v>
      </c>
      <c r="H301" s="44" t="s">
        <v>529</v>
      </c>
      <c r="I301" s="44" t="s">
        <v>530</v>
      </c>
      <c r="J301" s="44">
        <v>2051</v>
      </c>
      <c r="K301" s="44" t="s">
        <v>595</v>
      </c>
      <c r="L301" s="44" t="s">
        <v>437</v>
      </c>
      <c r="M301" s="44" t="s">
        <v>341</v>
      </c>
      <c r="N301" s="44">
        <v>20</v>
      </c>
      <c r="O301" s="44">
        <v>20</v>
      </c>
      <c r="P301" s="44" t="s">
        <v>285</v>
      </c>
      <c r="Q301" s="44">
        <v>148.04</v>
      </c>
      <c r="R301" s="44">
        <v>2960.8</v>
      </c>
      <c r="S301" s="44">
        <v>23144.27752</v>
      </c>
      <c r="T301" s="44">
        <v>2960.8</v>
      </c>
      <c r="U301" s="44" t="s">
        <v>285</v>
      </c>
      <c r="V301" s="44">
        <v>88.88</v>
      </c>
      <c r="W301">
        <v>1777.6</v>
      </c>
    </row>
    <row r="302" spans="1:23" hidden="1" x14ac:dyDescent="0.3">
      <c r="A302" s="44" t="s">
        <v>566</v>
      </c>
      <c r="B302" s="44" t="s">
        <v>475</v>
      </c>
      <c r="C302" s="44">
        <v>2023</v>
      </c>
      <c r="D302" s="44" t="s">
        <v>159</v>
      </c>
      <c r="E302" s="44">
        <v>32100</v>
      </c>
      <c r="F302" s="44" t="s">
        <v>298</v>
      </c>
      <c r="G302" s="44">
        <v>92011125</v>
      </c>
      <c r="H302" s="44" t="s">
        <v>529</v>
      </c>
      <c r="I302" s="44" t="s">
        <v>530</v>
      </c>
      <c r="J302" s="44">
        <v>2051</v>
      </c>
      <c r="K302" s="44" t="s">
        <v>596</v>
      </c>
      <c r="L302" s="44" t="s">
        <v>425</v>
      </c>
      <c r="M302" s="44" t="s">
        <v>324</v>
      </c>
      <c r="N302" s="44">
        <v>30</v>
      </c>
      <c r="O302" s="44">
        <f>N302</f>
        <v>30</v>
      </c>
      <c r="P302" s="44" t="s">
        <v>285</v>
      </c>
      <c r="Q302" s="44">
        <v>16.41</v>
      </c>
      <c r="R302" s="44">
        <v>492.3</v>
      </c>
      <c r="S302" s="44">
        <v>3848.2598699999999</v>
      </c>
      <c r="T302" s="44">
        <v>492.3</v>
      </c>
      <c r="U302" s="44" t="s">
        <v>285</v>
      </c>
      <c r="V302" s="44">
        <v>6.58</v>
      </c>
      <c r="W302">
        <v>197.4</v>
      </c>
    </row>
    <row r="303" spans="1:23" hidden="1" x14ac:dyDescent="0.3">
      <c r="A303" s="44" t="s">
        <v>566</v>
      </c>
      <c r="B303" s="44" t="s">
        <v>475</v>
      </c>
      <c r="C303" s="44">
        <v>2023</v>
      </c>
      <c r="D303" s="44" t="s">
        <v>159</v>
      </c>
      <c r="E303" s="44">
        <v>32100</v>
      </c>
      <c r="F303" s="44" t="s">
        <v>298</v>
      </c>
      <c r="G303" s="44">
        <v>92011126</v>
      </c>
      <c r="H303" s="44" t="s">
        <v>529</v>
      </c>
      <c r="I303" s="44" t="s">
        <v>530</v>
      </c>
      <c r="J303" s="44">
        <v>2051</v>
      </c>
      <c r="K303" s="44" t="s">
        <v>597</v>
      </c>
      <c r="L303" s="44" t="s">
        <v>350</v>
      </c>
      <c r="M303" s="44" t="s">
        <v>354</v>
      </c>
      <c r="N303" s="44">
        <v>5</v>
      </c>
      <c r="O303" s="44">
        <v>5</v>
      </c>
      <c r="P303" s="44" t="s">
        <v>285</v>
      </c>
      <c r="Q303" s="44">
        <v>122.8</v>
      </c>
      <c r="R303" s="44">
        <v>614</v>
      </c>
      <c r="S303" s="44">
        <v>4799.5766000000003</v>
      </c>
      <c r="T303" s="44">
        <v>614</v>
      </c>
      <c r="U303" s="44" t="s">
        <v>285</v>
      </c>
      <c r="V303" s="44">
        <v>81.64</v>
      </c>
      <c r="W303">
        <v>408.2</v>
      </c>
    </row>
    <row r="304" spans="1:23" hidden="1" x14ac:dyDescent="0.3">
      <c r="A304" s="44" t="s">
        <v>566</v>
      </c>
      <c r="B304" s="44" t="s">
        <v>129</v>
      </c>
      <c r="C304" s="44">
        <v>2023</v>
      </c>
      <c r="D304" s="44" t="s">
        <v>159</v>
      </c>
      <c r="E304" s="44">
        <v>32100</v>
      </c>
      <c r="F304" s="44" t="s">
        <v>298</v>
      </c>
      <c r="G304" s="44">
        <v>92011127</v>
      </c>
      <c r="H304" s="44" t="s">
        <v>529</v>
      </c>
      <c r="I304" s="44" t="s">
        <v>530</v>
      </c>
      <c r="J304" s="44">
        <v>2051</v>
      </c>
      <c r="K304" s="44" t="s">
        <v>598</v>
      </c>
      <c r="L304" s="44" t="s">
        <v>365</v>
      </c>
      <c r="M304" s="44" t="s">
        <v>307</v>
      </c>
      <c r="N304" s="44">
        <v>50</v>
      </c>
      <c r="O304" s="44">
        <v>50</v>
      </c>
      <c r="P304" s="44" t="s">
        <v>285</v>
      </c>
      <c r="Q304" s="44">
        <v>44.47</v>
      </c>
      <c r="R304" s="44">
        <v>2223.5</v>
      </c>
      <c r="S304" s="44">
        <v>17380.87715</v>
      </c>
      <c r="T304" s="44">
        <v>2223.5</v>
      </c>
      <c r="U304" s="44" t="s">
        <v>285</v>
      </c>
      <c r="V304" s="44">
        <v>37.11</v>
      </c>
      <c r="W304">
        <v>1855.5</v>
      </c>
    </row>
    <row r="305" spans="1:23" hidden="1" x14ac:dyDescent="0.3">
      <c r="A305" s="44" t="s">
        <v>566</v>
      </c>
      <c r="B305" s="44" t="s">
        <v>129</v>
      </c>
      <c r="C305" s="44">
        <v>2023</v>
      </c>
      <c r="D305" s="44" t="s">
        <v>159</v>
      </c>
      <c r="E305" s="44">
        <v>32100</v>
      </c>
      <c r="F305" s="44" t="s">
        <v>298</v>
      </c>
      <c r="G305" s="44">
        <v>92011127</v>
      </c>
      <c r="H305" s="44" t="s">
        <v>529</v>
      </c>
      <c r="I305" s="44" t="s">
        <v>530</v>
      </c>
      <c r="J305" s="44">
        <v>2051</v>
      </c>
      <c r="K305" s="44" t="s">
        <v>598</v>
      </c>
      <c r="L305" s="44" t="s">
        <v>342</v>
      </c>
      <c r="M305" s="44" t="s">
        <v>307</v>
      </c>
      <c r="N305" s="44">
        <v>250</v>
      </c>
      <c r="O305" s="44">
        <v>250</v>
      </c>
      <c r="P305" s="44" t="s">
        <v>285</v>
      </c>
      <c r="Q305" s="44">
        <v>53.11</v>
      </c>
      <c r="R305" s="44">
        <v>13277.5</v>
      </c>
      <c r="S305" s="44">
        <v>103788.88975</v>
      </c>
      <c r="T305" s="44">
        <v>13277.5</v>
      </c>
      <c r="U305" s="44" t="s">
        <v>285</v>
      </c>
      <c r="V305" s="44">
        <v>42.86</v>
      </c>
      <c r="W305">
        <v>10715</v>
      </c>
    </row>
    <row r="306" spans="1:23" hidden="1" x14ac:dyDescent="0.3">
      <c r="A306" s="44" t="s">
        <v>566</v>
      </c>
      <c r="B306" s="44" t="s">
        <v>129</v>
      </c>
      <c r="C306" s="44">
        <v>2023</v>
      </c>
      <c r="D306" s="44" t="s">
        <v>159</v>
      </c>
      <c r="E306" s="44">
        <v>32100</v>
      </c>
      <c r="F306" s="44" t="s">
        <v>298</v>
      </c>
      <c r="G306" s="44">
        <v>92011127</v>
      </c>
      <c r="H306" s="44" t="s">
        <v>529</v>
      </c>
      <c r="I306" s="44" t="s">
        <v>530</v>
      </c>
      <c r="J306" s="44">
        <v>2051</v>
      </c>
      <c r="K306" s="44" t="s">
        <v>598</v>
      </c>
      <c r="L306" s="44" t="s">
        <v>379</v>
      </c>
      <c r="M306" s="44" t="s">
        <v>307</v>
      </c>
      <c r="N306" s="44">
        <v>70</v>
      </c>
      <c r="O306" s="44">
        <v>70</v>
      </c>
      <c r="P306" s="44" t="s">
        <v>285</v>
      </c>
      <c r="Q306" s="44">
        <v>68.260000000000005</v>
      </c>
      <c r="R306" s="44">
        <v>4778.2</v>
      </c>
      <c r="S306" s="44">
        <v>37350.711580000003</v>
      </c>
      <c r="T306" s="44">
        <v>4778.2</v>
      </c>
      <c r="U306" s="44" t="s">
        <v>285</v>
      </c>
      <c r="V306" s="44">
        <v>59.19</v>
      </c>
      <c r="W306">
        <v>4143.3</v>
      </c>
    </row>
    <row r="307" spans="1:23" hidden="1" x14ac:dyDescent="0.3">
      <c r="A307" s="44" t="s">
        <v>566</v>
      </c>
      <c r="B307" s="44" t="s">
        <v>129</v>
      </c>
      <c r="C307" s="44">
        <v>2023</v>
      </c>
      <c r="D307" s="44" t="s">
        <v>159</v>
      </c>
      <c r="E307" s="44">
        <v>32100</v>
      </c>
      <c r="F307" s="44" t="s">
        <v>298</v>
      </c>
      <c r="G307" s="44">
        <v>92011127</v>
      </c>
      <c r="H307" s="44" t="s">
        <v>529</v>
      </c>
      <c r="I307" s="44" t="s">
        <v>530</v>
      </c>
      <c r="J307" s="44">
        <v>2051</v>
      </c>
      <c r="K307" s="44" t="s">
        <v>598</v>
      </c>
      <c r="L307" s="44" t="s">
        <v>397</v>
      </c>
      <c r="M307" s="44" t="s">
        <v>307</v>
      </c>
      <c r="N307" s="44">
        <v>70</v>
      </c>
      <c r="O307" s="44">
        <v>70</v>
      </c>
      <c r="P307" s="44" t="s">
        <v>285</v>
      </c>
      <c r="Q307" s="44">
        <v>85.49</v>
      </c>
      <c r="R307" s="44">
        <v>5984.3</v>
      </c>
      <c r="S307" s="44">
        <v>46778.67467</v>
      </c>
      <c r="T307" s="44">
        <v>5984.3</v>
      </c>
      <c r="U307" s="44" t="s">
        <v>285</v>
      </c>
      <c r="V307" s="44">
        <v>80.47</v>
      </c>
      <c r="W307">
        <v>5632.9</v>
      </c>
    </row>
    <row r="308" spans="1:23" hidden="1" x14ac:dyDescent="0.3">
      <c r="A308" s="44" t="s">
        <v>566</v>
      </c>
      <c r="B308" s="44" t="s">
        <v>129</v>
      </c>
      <c r="C308" s="44">
        <v>2023</v>
      </c>
      <c r="D308" s="44" t="s">
        <v>159</v>
      </c>
      <c r="E308" s="44">
        <v>32100</v>
      </c>
      <c r="F308" s="44" t="s">
        <v>298</v>
      </c>
      <c r="G308" s="44">
        <v>92011127</v>
      </c>
      <c r="H308" s="44" t="s">
        <v>529</v>
      </c>
      <c r="I308" s="44" t="s">
        <v>530</v>
      </c>
      <c r="J308" s="44">
        <v>2051</v>
      </c>
      <c r="K308" s="44" t="s">
        <v>598</v>
      </c>
      <c r="L308" s="44" t="s">
        <v>380</v>
      </c>
      <c r="M308" s="44" t="s">
        <v>307</v>
      </c>
      <c r="N308" s="44">
        <v>50</v>
      </c>
      <c r="O308" s="44">
        <v>50</v>
      </c>
      <c r="P308" s="44" t="s">
        <v>285</v>
      </c>
      <c r="Q308" s="44">
        <v>101.78</v>
      </c>
      <c r="R308" s="44">
        <v>5089</v>
      </c>
      <c r="S308" s="44">
        <v>39780.204100000003</v>
      </c>
      <c r="T308" s="44">
        <v>5089</v>
      </c>
      <c r="U308" s="44" t="s">
        <v>285</v>
      </c>
      <c r="V308" s="44">
        <v>92.42</v>
      </c>
      <c r="W308">
        <v>4621</v>
      </c>
    </row>
    <row r="309" spans="1:23" hidden="1" x14ac:dyDescent="0.3">
      <c r="A309" s="44" t="s">
        <v>566</v>
      </c>
      <c r="B309" s="44" t="s">
        <v>129</v>
      </c>
      <c r="C309" s="44">
        <v>2023</v>
      </c>
      <c r="D309" s="44" t="s">
        <v>159</v>
      </c>
      <c r="E309" s="44">
        <v>32100</v>
      </c>
      <c r="F309" s="44" t="s">
        <v>298</v>
      </c>
      <c r="G309" s="44">
        <v>92011127</v>
      </c>
      <c r="H309" s="44" t="s">
        <v>529</v>
      </c>
      <c r="I309" s="44" t="s">
        <v>530</v>
      </c>
      <c r="J309" s="44">
        <v>2051</v>
      </c>
      <c r="K309" s="44" t="s">
        <v>598</v>
      </c>
      <c r="L309" s="44" t="s">
        <v>305</v>
      </c>
      <c r="M309" s="44" t="s">
        <v>307</v>
      </c>
      <c r="N309" s="44">
        <v>100</v>
      </c>
      <c r="O309" s="44">
        <v>100</v>
      </c>
      <c r="P309" s="44" t="s">
        <v>285</v>
      </c>
      <c r="Q309" s="44">
        <v>170.16</v>
      </c>
      <c r="R309" s="44">
        <v>17016</v>
      </c>
      <c r="S309" s="44">
        <v>133012.37040000001</v>
      </c>
      <c r="T309" s="44">
        <v>17016</v>
      </c>
      <c r="U309" s="44" t="s">
        <v>285</v>
      </c>
      <c r="V309" s="44">
        <v>154.59</v>
      </c>
      <c r="W309">
        <v>15459</v>
      </c>
    </row>
    <row r="310" spans="1:23" hidden="1" x14ac:dyDescent="0.3">
      <c r="A310" s="44" t="s">
        <v>566</v>
      </c>
      <c r="B310" s="44" t="s">
        <v>475</v>
      </c>
      <c r="C310" s="44">
        <v>2023</v>
      </c>
      <c r="D310" s="44" t="s">
        <v>159</v>
      </c>
      <c r="E310" s="44">
        <v>32100</v>
      </c>
      <c r="F310" s="44" t="s">
        <v>298</v>
      </c>
      <c r="G310" s="44">
        <v>92011133</v>
      </c>
      <c r="H310" s="44" t="s">
        <v>529</v>
      </c>
      <c r="I310" s="44" t="s">
        <v>530</v>
      </c>
      <c r="J310" s="44">
        <v>2051</v>
      </c>
      <c r="K310" s="44" t="s">
        <v>599</v>
      </c>
      <c r="L310" s="44" t="s">
        <v>438</v>
      </c>
      <c r="M310" s="44" t="s">
        <v>32</v>
      </c>
      <c r="N310" s="44">
        <v>9</v>
      </c>
      <c r="O310" s="44">
        <v>9</v>
      </c>
      <c r="P310" s="44" t="s">
        <v>285</v>
      </c>
      <c r="Q310" s="44">
        <v>231.18</v>
      </c>
      <c r="R310" s="44">
        <v>2080.62</v>
      </c>
      <c r="S310" s="44">
        <v>16263.998478</v>
      </c>
      <c r="T310" s="44">
        <v>2080.62</v>
      </c>
      <c r="U310" s="44" t="s">
        <v>285</v>
      </c>
      <c r="V310" s="44">
        <v>181.34</v>
      </c>
      <c r="W310">
        <v>1632.06</v>
      </c>
    </row>
    <row r="311" spans="1:23" hidden="1" x14ac:dyDescent="0.3">
      <c r="A311" s="44" t="s">
        <v>566</v>
      </c>
      <c r="B311" s="44" t="s">
        <v>475</v>
      </c>
      <c r="C311" s="44">
        <v>2023</v>
      </c>
      <c r="D311" s="44" t="s">
        <v>159</v>
      </c>
      <c r="E311" s="44">
        <v>32100</v>
      </c>
      <c r="F311" s="44" t="s">
        <v>298</v>
      </c>
      <c r="G311" s="44">
        <v>92011134</v>
      </c>
      <c r="H311" s="44" t="s">
        <v>529</v>
      </c>
      <c r="I311" s="44" t="s">
        <v>530</v>
      </c>
      <c r="J311" s="44">
        <v>2051</v>
      </c>
      <c r="K311" s="44" t="s">
        <v>600</v>
      </c>
      <c r="L311" s="44" t="s">
        <v>412</v>
      </c>
      <c r="M311" s="44" t="s">
        <v>324</v>
      </c>
      <c r="N311" s="44">
        <v>20</v>
      </c>
      <c r="O311" s="44">
        <v>20</v>
      </c>
      <c r="P311" s="44" t="s">
        <v>285</v>
      </c>
      <c r="Q311" s="44">
        <v>80.849999999999994</v>
      </c>
      <c r="R311" s="44">
        <v>1617</v>
      </c>
      <c r="S311" s="44">
        <v>12639.927299999999</v>
      </c>
      <c r="T311" s="44">
        <v>1617</v>
      </c>
      <c r="U311" s="44" t="s">
        <v>285</v>
      </c>
      <c r="V311" s="44">
        <v>64.34</v>
      </c>
      <c r="W311">
        <v>1286.8</v>
      </c>
    </row>
    <row r="312" spans="1:23" hidden="1" x14ac:dyDescent="0.3">
      <c r="A312" s="44" t="s">
        <v>566</v>
      </c>
      <c r="B312" s="44" t="s">
        <v>475</v>
      </c>
      <c r="C312" s="44">
        <v>2023</v>
      </c>
      <c r="D312" s="44" t="s">
        <v>159</v>
      </c>
      <c r="E312" s="44">
        <v>32100</v>
      </c>
      <c r="F312" s="44" t="s">
        <v>298</v>
      </c>
      <c r="G312" s="44">
        <v>92011134</v>
      </c>
      <c r="H312" s="44" t="s">
        <v>529</v>
      </c>
      <c r="I312" s="44" t="s">
        <v>530</v>
      </c>
      <c r="J312" s="44">
        <v>2051</v>
      </c>
      <c r="K312" s="44" t="s">
        <v>600</v>
      </c>
      <c r="L312" s="44" t="s">
        <v>473</v>
      </c>
      <c r="M312" s="44" t="s">
        <v>324</v>
      </c>
      <c r="N312" s="44">
        <v>10</v>
      </c>
      <c r="O312" s="44">
        <v>10</v>
      </c>
      <c r="P312" s="44" t="s">
        <v>285</v>
      </c>
      <c r="Q312" s="44">
        <v>108.76</v>
      </c>
      <c r="R312" s="44">
        <v>1087.5999999999999</v>
      </c>
      <c r="S312" s="44">
        <v>8501.6604399999997</v>
      </c>
      <c r="T312" s="44">
        <v>1087.5999999999999</v>
      </c>
      <c r="U312" s="44" t="s">
        <v>285</v>
      </c>
      <c r="V312" s="44">
        <v>92.37</v>
      </c>
      <c r="W312">
        <v>923.7</v>
      </c>
    </row>
    <row r="313" spans="1:23" hidden="1" x14ac:dyDescent="0.3">
      <c r="A313" s="44" t="s">
        <v>566</v>
      </c>
      <c r="B313" s="44" t="s">
        <v>475</v>
      </c>
      <c r="C313" s="44">
        <v>2023</v>
      </c>
      <c r="D313" s="44" t="s">
        <v>159</v>
      </c>
      <c r="E313" s="44">
        <v>32100</v>
      </c>
      <c r="F313" s="44" t="s">
        <v>298</v>
      </c>
      <c r="G313" s="44">
        <v>92011134</v>
      </c>
      <c r="H313" s="44" t="s">
        <v>529</v>
      </c>
      <c r="I313" s="44" t="s">
        <v>530</v>
      </c>
      <c r="J313" s="44">
        <v>2051</v>
      </c>
      <c r="K313" s="44" t="s">
        <v>600</v>
      </c>
      <c r="L313" s="44" t="s">
        <v>343</v>
      </c>
      <c r="M313" s="44" t="s">
        <v>324</v>
      </c>
      <c r="N313" s="44">
        <v>30</v>
      </c>
      <c r="O313" s="44">
        <v>30</v>
      </c>
      <c r="P313" s="44" t="s">
        <v>285</v>
      </c>
      <c r="Q313" s="44">
        <v>133.58000000000001</v>
      </c>
      <c r="R313" s="44">
        <v>4007.4</v>
      </c>
      <c r="S313" s="44">
        <v>31325.445059999998</v>
      </c>
      <c r="T313" s="44">
        <v>4007.4</v>
      </c>
      <c r="U313" s="44" t="s">
        <v>285</v>
      </c>
      <c r="V313" s="44">
        <v>116.31</v>
      </c>
      <c r="W313">
        <v>3489.3</v>
      </c>
    </row>
    <row r="314" spans="1:23" hidden="1" x14ac:dyDescent="0.3">
      <c r="A314" s="44" t="s">
        <v>566</v>
      </c>
      <c r="B314" s="44" t="s">
        <v>475</v>
      </c>
      <c r="C314" s="44">
        <v>2023</v>
      </c>
      <c r="D314" s="44" t="s">
        <v>159</v>
      </c>
      <c r="E314" s="44">
        <v>32100</v>
      </c>
      <c r="F314" s="44" t="s">
        <v>298</v>
      </c>
      <c r="G314" s="44">
        <v>92011115</v>
      </c>
      <c r="H314" s="44" t="s">
        <v>529</v>
      </c>
      <c r="I314" s="44" t="s">
        <v>530</v>
      </c>
      <c r="J314" s="44">
        <v>2051</v>
      </c>
      <c r="K314" s="44" t="s">
        <v>601</v>
      </c>
      <c r="L314" s="44" t="s">
        <v>342</v>
      </c>
      <c r="M314" s="44" t="s">
        <v>307</v>
      </c>
      <c r="N314" s="44">
        <v>8</v>
      </c>
      <c r="O314" s="44">
        <v>8</v>
      </c>
      <c r="P314" s="44" t="s">
        <v>285</v>
      </c>
      <c r="Q314" s="44">
        <v>53.11</v>
      </c>
      <c r="R314" s="44">
        <v>424.88</v>
      </c>
      <c r="S314" s="44">
        <v>3321.2444719999999</v>
      </c>
      <c r="T314" s="44">
        <v>424.88</v>
      </c>
      <c r="U314" s="44" t="s">
        <v>285</v>
      </c>
      <c r="V314" s="44">
        <v>45.12</v>
      </c>
      <c r="W314">
        <v>360.96</v>
      </c>
    </row>
    <row r="315" spans="1:23" hidden="1" x14ac:dyDescent="0.3">
      <c r="A315" s="44" t="s">
        <v>566</v>
      </c>
      <c r="B315" s="44" t="s">
        <v>475</v>
      </c>
      <c r="C315" s="44">
        <v>2023</v>
      </c>
      <c r="D315" s="44" t="s">
        <v>159</v>
      </c>
      <c r="E315" s="44">
        <v>32100</v>
      </c>
      <c r="F315" s="44" t="s">
        <v>298</v>
      </c>
      <c r="G315" s="44">
        <v>92011115</v>
      </c>
      <c r="H315" s="44" t="s">
        <v>529</v>
      </c>
      <c r="I315" s="44" t="s">
        <v>530</v>
      </c>
      <c r="J315" s="44">
        <v>2051</v>
      </c>
      <c r="K315" s="44" t="s">
        <v>601</v>
      </c>
      <c r="L315" s="44" t="s">
        <v>397</v>
      </c>
      <c r="M315" s="44" t="s">
        <v>307</v>
      </c>
      <c r="N315" s="44">
        <v>35</v>
      </c>
      <c r="O315" s="44">
        <v>35</v>
      </c>
      <c r="P315" s="44" t="s">
        <v>285</v>
      </c>
      <c r="Q315" s="44">
        <v>85.49</v>
      </c>
      <c r="R315" s="44">
        <v>2992.15</v>
      </c>
      <c r="S315" s="44">
        <v>23389.337335</v>
      </c>
      <c r="T315" s="44">
        <v>2992.15</v>
      </c>
      <c r="U315" s="44" t="s">
        <v>285</v>
      </c>
      <c r="V315" s="44">
        <v>84.71</v>
      </c>
      <c r="W315">
        <v>2964.85</v>
      </c>
    </row>
    <row r="316" spans="1:23" hidden="1" x14ac:dyDescent="0.3">
      <c r="A316" s="44" t="s">
        <v>566</v>
      </c>
      <c r="B316" s="44" t="s">
        <v>475</v>
      </c>
      <c r="C316" s="44">
        <v>2023</v>
      </c>
      <c r="D316" s="44" t="s">
        <v>159</v>
      </c>
      <c r="E316" s="44">
        <v>32100</v>
      </c>
      <c r="F316" s="44" t="s">
        <v>298</v>
      </c>
      <c r="G316" s="44">
        <v>92011115</v>
      </c>
      <c r="H316" s="44" t="s">
        <v>529</v>
      </c>
      <c r="I316" s="44" t="s">
        <v>530</v>
      </c>
      <c r="J316" s="44">
        <v>2051</v>
      </c>
      <c r="K316" s="44" t="s">
        <v>601</v>
      </c>
      <c r="L316" s="44" t="s">
        <v>380</v>
      </c>
      <c r="M316" s="44" t="s">
        <v>307</v>
      </c>
      <c r="N316" s="44">
        <v>9</v>
      </c>
      <c r="O316" s="44">
        <v>9</v>
      </c>
      <c r="P316" s="44" t="s">
        <v>285</v>
      </c>
      <c r="Q316" s="44">
        <v>101.78</v>
      </c>
      <c r="R316" s="44">
        <v>916.02</v>
      </c>
      <c r="S316" s="44">
        <v>7160.4367380000003</v>
      </c>
      <c r="T316" s="44">
        <v>916.02</v>
      </c>
      <c r="U316" s="44" t="s">
        <v>285</v>
      </c>
      <c r="V316" s="44">
        <v>97.28</v>
      </c>
      <c r="W316">
        <v>875.52</v>
      </c>
    </row>
    <row r="317" spans="1:23" hidden="1" x14ac:dyDescent="0.3">
      <c r="A317" s="44" t="s">
        <v>566</v>
      </c>
      <c r="B317" s="44" t="s">
        <v>475</v>
      </c>
      <c r="C317" s="44">
        <v>2023</v>
      </c>
      <c r="D317" s="44" t="s">
        <v>159</v>
      </c>
      <c r="E317" s="44">
        <v>31400</v>
      </c>
      <c r="F317" s="44" t="s">
        <v>298</v>
      </c>
      <c r="G317" s="44">
        <v>92010782</v>
      </c>
      <c r="H317" s="44" t="s">
        <v>529</v>
      </c>
      <c r="I317" s="44" t="s">
        <v>530</v>
      </c>
      <c r="J317" s="44">
        <v>2051</v>
      </c>
      <c r="K317" s="44" t="s">
        <v>534</v>
      </c>
      <c r="L317" s="44" t="s">
        <v>423</v>
      </c>
      <c r="M317" s="44" t="s">
        <v>373</v>
      </c>
      <c r="N317" s="44">
        <v>250</v>
      </c>
      <c r="O317" s="44">
        <v>250</v>
      </c>
      <c r="P317" s="44" t="s">
        <v>285</v>
      </c>
      <c r="Q317" s="44">
        <v>12.35</v>
      </c>
      <c r="R317" s="44">
        <v>3087.5</v>
      </c>
      <c r="S317" s="44">
        <v>24134.678749999999</v>
      </c>
      <c r="T317" s="44">
        <v>3087.5</v>
      </c>
      <c r="U317" s="44" t="s">
        <v>285</v>
      </c>
      <c r="V317" s="44">
        <v>11.07</v>
      </c>
      <c r="W317">
        <v>2767.5</v>
      </c>
    </row>
    <row r="318" spans="1:23" hidden="1" x14ac:dyDescent="0.3">
      <c r="A318" s="44" t="s">
        <v>566</v>
      </c>
      <c r="B318" s="44" t="s">
        <v>475</v>
      </c>
      <c r="C318" s="44">
        <v>2023</v>
      </c>
      <c r="D318" s="44" t="s">
        <v>159</v>
      </c>
      <c r="E318" s="44">
        <v>31400</v>
      </c>
      <c r="F318" s="44" t="s">
        <v>298</v>
      </c>
      <c r="G318" s="44">
        <v>92010782</v>
      </c>
      <c r="H318" s="44" t="s">
        <v>529</v>
      </c>
      <c r="I318" s="44" t="s">
        <v>530</v>
      </c>
      <c r="J318" s="44">
        <v>2051</v>
      </c>
      <c r="K318" s="44" t="s">
        <v>534</v>
      </c>
      <c r="L318" s="44" t="s">
        <v>314</v>
      </c>
      <c r="M318" s="44" t="s">
        <v>301</v>
      </c>
      <c r="N318" s="44">
        <v>350</v>
      </c>
      <c r="O318" s="44">
        <v>350</v>
      </c>
      <c r="P318" s="44" t="s">
        <v>285</v>
      </c>
      <c r="Q318" s="44">
        <v>14.8</v>
      </c>
      <c r="R318" s="44">
        <v>5180</v>
      </c>
      <c r="S318" s="44">
        <v>40491.542000000001</v>
      </c>
      <c r="T318" s="44">
        <v>5180</v>
      </c>
      <c r="U318" s="44" t="s">
        <v>285</v>
      </c>
      <c r="V318" s="44">
        <v>13.2</v>
      </c>
      <c r="W318">
        <v>4620</v>
      </c>
    </row>
    <row r="319" spans="1:23" hidden="1" x14ac:dyDescent="0.3">
      <c r="A319" s="44" t="s">
        <v>566</v>
      </c>
      <c r="B319" s="44" t="s">
        <v>475</v>
      </c>
      <c r="C319" s="44">
        <v>2023</v>
      </c>
      <c r="D319" s="44" t="s">
        <v>159</v>
      </c>
      <c r="E319" s="44">
        <v>31400</v>
      </c>
      <c r="F319" s="44" t="s">
        <v>298</v>
      </c>
      <c r="G319" s="44">
        <v>92010782</v>
      </c>
      <c r="H319" s="44" t="s">
        <v>529</v>
      </c>
      <c r="I319" s="44" t="s">
        <v>530</v>
      </c>
      <c r="J319" s="44">
        <v>2051</v>
      </c>
      <c r="K319" s="44" t="s">
        <v>534</v>
      </c>
      <c r="L319" s="44" t="s">
        <v>371</v>
      </c>
      <c r="M319" s="44" t="s">
        <v>373</v>
      </c>
      <c r="N319" s="44">
        <v>100</v>
      </c>
      <c r="O319" s="44">
        <v>100</v>
      </c>
      <c r="P319" s="44" t="s">
        <v>285</v>
      </c>
      <c r="Q319" s="44">
        <v>13.75</v>
      </c>
      <c r="R319" s="44">
        <v>1375</v>
      </c>
      <c r="S319" s="44">
        <v>10748.237499999999</v>
      </c>
      <c r="T319" s="44">
        <v>1375</v>
      </c>
      <c r="U319" s="44" t="s">
        <v>285</v>
      </c>
      <c r="V319" s="44">
        <v>11.91</v>
      </c>
      <c r="W319">
        <v>1191</v>
      </c>
    </row>
    <row r="320" spans="1:23" hidden="1" x14ac:dyDescent="0.3">
      <c r="A320" s="44" t="s">
        <v>566</v>
      </c>
      <c r="B320" s="44" t="s">
        <v>116</v>
      </c>
      <c r="C320" s="44">
        <v>2023</v>
      </c>
      <c r="D320" s="44" t="s">
        <v>159</v>
      </c>
      <c r="E320" s="44">
        <v>31400</v>
      </c>
      <c r="F320" s="44" t="s">
        <v>298</v>
      </c>
      <c r="G320" s="44">
        <v>92010807</v>
      </c>
      <c r="H320" s="44" t="s">
        <v>529</v>
      </c>
      <c r="I320" s="44" t="s">
        <v>530</v>
      </c>
      <c r="J320" s="44">
        <v>2051</v>
      </c>
      <c r="K320" s="44" t="s">
        <v>602</v>
      </c>
      <c r="L320" s="44" t="s">
        <v>399</v>
      </c>
      <c r="M320" s="44" t="s">
        <v>373</v>
      </c>
      <c r="N320" s="44">
        <v>50</v>
      </c>
      <c r="O320" s="44">
        <v>50</v>
      </c>
      <c r="P320" s="44" t="s">
        <v>285</v>
      </c>
      <c r="Q320" s="44">
        <v>14.78</v>
      </c>
      <c r="R320" s="44">
        <v>739</v>
      </c>
      <c r="S320" s="44">
        <v>5776.6890999999996</v>
      </c>
      <c r="T320" s="44">
        <v>739</v>
      </c>
      <c r="U320" s="44" t="s">
        <v>285</v>
      </c>
      <c r="V320" s="44">
        <v>13.18</v>
      </c>
      <c r="W320">
        <v>659</v>
      </c>
    </row>
    <row r="321" spans="1:23" hidden="1" x14ac:dyDescent="0.3">
      <c r="A321" s="44" t="s">
        <v>566</v>
      </c>
      <c r="B321" s="44" t="s">
        <v>475</v>
      </c>
      <c r="C321" s="44">
        <v>2023</v>
      </c>
      <c r="D321" s="44" t="s">
        <v>159</v>
      </c>
      <c r="E321" s="44">
        <v>31400</v>
      </c>
      <c r="F321" s="44" t="s">
        <v>298</v>
      </c>
      <c r="G321" s="44">
        <v>92010782</v>
      </c>
      <c r="H321" s="44" t="s">
        <v>529</v>
      </c>
      <c r="I321" s="44" t="s">
        <v>530</v>
      </c>
      <c r="J321" s="44">
        <v>2051</v>
      </c>
      <c r="K321" s="44" t="s">
        <v>534</v>
      </c>
      <c r="L321" s="44" t="s">
        <v>444</v>
      </c>
      <c r="M321" s="44" t="s">
        <v>301</v>
      </c>
      <c r="N321" s="44">
        <v>250</v>
      </c>
      <c r="O321" s="44">
        <v>250</v>
      </c>
      <c r="P321" s="44" t="s">
        <v>285</v>
      </c>
      <c r="Q321" s="44">
        <v>16.920000000000002</v>
      </c>
      <c r="R321" s="44">
        <v>4230</v>
      </c>
      <c r="S321" s="44">
        <v>33065.487000000001</v>
      </c>
      <c r="T321" s="44">
        <v>4230</v>
      </c>
      <c r="U321" s="44" t="s">
        <v>285</v>
      </c>
      <c r="V321" s="44">
        <v>14.65</v>
      </c>
      <c r="W321">
        <v>3662.5</v>
      </c>
    </row>
    <row r="322" spans="1:23" hidden="1" x14ac:dyDescent="0.3">
      <c r="A322" s="44" t="s">
        <v>566</v>
      </c>
      <c r="B322" s="44" t="s">
        <v>475</v>
      </c>
      <c r="C322" s="44">
        <v>2023</v>
      </c>
      <c r="D322" s="44" t="s">
        <v>159</v>
      </c>
      <c r="E322" s="44">
        <v>31400</v>
      </c>
      <c r="F322" s="44" t="s">
        <v>298</v>
      </c>
      <c r="G322" s="44">
        <v>92010782</v>
      </c>
      <c r="H322" s="44" t="s">
        <v>529</v>
      </c>
      <c r="I322" s="44" t="s">
        <v>530</v>
      </c>
      <c r="J322" s="44">
        <v>2051</v>
      </c>
      <c r="K322" s="44" t="s">
        <v>534</v>
      </c>
      <c r="L322" s="44" t="s">
        <v>383</v>
      </c>
      <c r="M322" s="44" t="s">
        <v>301</v>
      </c>
      <c r="N322" s="44">
        <v>900</v>
      </c>
      <c r="O322" s="44">
        <v>900</v>
      </c>
      <c r="P322" s="44" t="s">
        <v>285</v>
      </c>
      <c r="Q322" s="44">
        <v>12.18</v>
      </c>
      <c r="R322" s="44">
        <v>10962</v>
      </c>
      <c r="S322" s="44">
        <v>85688.857799999998</v>
      </c>
      <c r="T322" s="44">
        <v>10962</v>
      </c>
      <c r="U322" s="44" t="s">
        <v>285</v>
      </c>
      <c r="V322" s="44">
        <v>13.2</v>
      </c>
      <c r="W322">
        <v>11880</v>
      </c>
    </row>
    <row r="323" spans="1:23" hidden="1" x14ac:dyDescent="0.3">
      <c r="A323" s="44" t="s">
        <v>566</v>
      </c>
      <c r="B323" s="44" t="s">
        <v>475</v>
      </c>
      <c r="C323" s="44">
        <v>2023</v>
      </c>
      <c r="D323" s="44" t="s">
        <v>159</v>
      </c>
      <c r="E323" s="44">
        <v>31400</v>
      </c>
      <c r="F323" s="44" t="s">
        <v>298</v>
      </c>
      <c r="G323" s="44">
        <v>92010782</v>
      </c>
      <c r="H323" s="44" t="s">
        <v>529</v>
      </c>
      <c r="I323" s="44" t="s">
        <v>530</v>
      </c>
      <c r="J323" s="44">
        <v>2051</v>
      </c>
      <c r="K323" s="44" t="s">
        <v>534</v>
      </c>
      <c r="L323" s="44" t="s">
        <v>374</v>
      </c>
      <c r="M323" s="44" t="s">
        <v>301</v>
      </c>
      <c r="N323" s="44">
        <v>30</v>
      </c>
      <c r="O323" s="44">
        <v>30</v>
      </c>
      <c r="P323" s="44" t="s">
        <v>285</v>
      </c>
      <c r="Q323" s="44">
        <v>17.350000000000001</v>
      </c>
      <c r="R323" s="44">
        <v>520.5</v>
      </c>
      <c r="S323" s="44">
        <v>4068.6964499999999</v>
      </c>
      <c r="T323" s="44">
        <v>520.5</v>
      </c>
      <c r="U323" s="44" t="s">
        <v>285</v>
      </c>
      <c r="V323" s="44">
        <v>16.829999999999998</v>
      </c>
      <c r="W323">
        <v>504.9</v>
      </c>
    </row>
    <row r="324" spans="1:23" hidden="1" x14ac:dyDescent="0.3">
      <c r="A324" s="44" t="s">
        <v>566</v>
      </c>
      <c r="B324" s="44" t="s">
        <v>475</v>
      </c>
      <c r="C324" s="44">
        <v>2023</v>
      </c>
      <c r="D324" s="44" t="s">
        <v>159</v>
      </c>
      <c r="E324" s="44">
        <v>31400</v>
      </c>
      <c r="F324" s="44" t="s">
        <v>298</v>
      </c>
      <c r="G324" s="44">
        <v>92010782</v>
      </c>
      <c r="H324" s="44" t="s">
        <v>529</v>
      </c>
      <c r="I324" s="44" t="s">
        <v>530</v>
      </c>
      <c r="J324" s="44">
        <v>2051</v>
      </c>
      <c r="K324" s="44" t="s">
        <v>534</v>
      </c>
      <c r="L324" s="44" t="s">
        <v>433</v>
      </c>
      <c r="M324" s="44" t="s">
        <v>301</v>
      </c>
      <c r="N324" s="44">
        <v>60</v>
      </c>
      <c r="O324" s="44">
        <v>60</v>
      </c>
      <c r="P324" s="44" t="s">
        <v>285</v>
      </c>
      <c r="Q324" s="44">
        <v>20.079999999999998</v>
      </c>
      <c r="R324" s="44">
        <v>1204.8</v>
      </c>
      <c r="S324" s="44">
        <v>9417.8011200000001</v>
      </c>
      <c r="T324" s="44">
        <v>1204.8</v>
      </c>
      <c r="U324" s="44" t="s">
        <v>285</v>
      </c>
      <c r="V324" s="44">
        <v>17.39</v>
      </c>
      <c r="W324">
        <v>1043.4000000000001</v>
      </c>
    </row>
    <row r="325" spans="1:23" hidden="1" x14ac:dyDescent="0.3">
      <c r="A325" s="44" t="s">
        <v>566</v>
      </c>
      <c r="B325" s="44" t="s">
        <v>475</v>
      </c>
      <c r="C325" s="44">
        <v>2023</v>
      </c>
      <c r="D325" s="44" t="s">
        <v>159</v>
      </c>
      <c r="E325" s="44">
        <v>31400</v>
      </c>
      <c r="F325" s="44" t="s">
        <v>298</v>
      </c>
      <c r="G325" s="44">
        <v>92010782</v>
      </c>
      <c r="H325" s="44" t="s">
        <v>529</v>
      </c>
      <c r="I325" s="44" t="s">
        <v>530</v>
      </c>
      <c r="J325" s="44">
        <v>2051</v>
      </c>
      <c r="K325" s="44" t="s">
        <v>534</v>
      </c>
      <c r="L325" s="44" t="s">
        <v>309</v>
      </c>
      <c r="M325" s="44" t="s">
        <v>301</v>
      </c>
      <c r="N325" s="44">
        <v>800</v>
      </c>
      <c r="O325" s="44">
        <v>800</v>
      </c>
      <c r="P325" s="44" t="s">
        <v>285</v>
      </c>
      <c r="Q325" s="44">
        <v>16.48</v>
      </c>
      <c r="R325" s="44">
        <v>13184</v>
      </c>
      <c r="S325" s="44">
        <v>103058.0096</v>
      </c>
      <c r="T325" s="44">
        <v>13184</v>
      </c>
      <c r="U325" s="44" t="s">
        <v>285</v>
      </c>
      <c r="V325" s="44">
        <v>14.27</v>
      </c>
      <c r="W325">
        <v>11416</v>
      </c>
    </row>
    <row r="326" spans="1:23" hidden="1" x14ac:dyDescent="0.3">
      <c r="A326" s="44" t="s">
        <v>566</v>
      </c>
      <c r="B326" s="44" t="s">
        <v>475</v>
      </c>
      <c r="C326" s="44">
        <v>2023</v>
      </c>
      <c r="D326" s="44" t="s">
        <v>159</v>
      </c>
      <c r="E326" s="44">
        <v>31400</v>
      </c>
      <c r="F326" s="44" t="s">
        <v>298</v>
      </c>
      <c r="G326" s="44">
        <v>92010782</v>
      </c>
      <c r="H326" s="44" t="s">
        <v>529</v>
      </c>
      <c r="I326" s="44" t="s">
        <v>530</v>
      </c>
      <c r="J326" s="44">
        <v>2051</v>
      </c>
      <c r="K326" s="44" t="s">
        <v>534</v>
      </c>
      <c r="L326" s="44" t="s">
        <v>422</v>
      </c>
      <c r="M326" s="44" t="s">
        <v>301</v>
      </c>
      <c r="N326" s="44">
        <v>200</v>
      </c>
      <c r="O326" s="44">
        <v>200</v>
      </c>
      <c r="P326" s="44" t="s">
        <v>285</v>
      </c>
      <c r="Q326" s="44">
        <v>20.3</v>
      </c>
      <c r="R326" s="44">
        <v>4060</v>
      </c>
      <c r="S326" s="44">
        <v>31736.614000000001</v>
      </c>
      <c r="T326" s="44">
        <v>4060</v>
      </c>
      <c r="U326" s="44" t="s">
        <v>285</v>
      </c>
      <c r="V326" s="44">
        <v>17.579999999999998</v>
      </c>
      <c r="W326">
        <v>3516</v>
      </c>
    </row>
    <row r="327" spans="1:23" hidden="1" x14ac:dyDescent="0.3">
      <c r="A327" s="44" t="s">
        <v>566</v>
      </c>
      <c r="B327" s="44" t="s">
        <v>475</v>
      </c>
      <c r="C327" s="44">
        <v>2023</v>
      </c>
      <c r="D327" s="44" t="s">
        <v>159</v>
      </c>
      <c r="E327" s="44">
        <v>31400</v>
      </c>
      <c r="F327" s="44" t="s">
        <v>298</v>
      </c>
      <c r="G327" s="44">
        <v>92010782</v>
      </c>
      <c r="H327" s="44" t="s">
        <v>529</v>
      </c>
      <c r="I327" s="44" t="s">
        <v>530</v>
      </c>
      <c r="J327" s="44">
        <v>2051</v>
      </c>
      <c r="K327" s="44" t="s">
        <v>534</v>
      </c>
      <c r="L327" s="44" t="s">
        <v>334</v>
      </c>
      <c r="M327" s="44" t="s">
        <v>301</v>
      </c>
      <c r="N327" s="44">
        <v>200</v>
      </c>
      <c r="O327" s="44">
        <v>200</v>
      </c>
      <c r="P327" s="44" t="s">
        <v>285</v>
      </c>
      <c r="Q327" s="44">
        <v>18.28</v>
      </c>
      <c r="R327" s="44">
        <v>3656</v>
      </c>
      <c r="S327" s="44">
        <v>28578.5864</v>
      </c>
      <c r="T327" s="44">
        <v>3656</v>
      </c>
      <c r="U327" s="44" t="s">
        <v>285</v>
      </c>
      <c r="V327" s="44">
        <v>15.83</v>
      </c>
      <c r="W327">
        <v>3166</v>
      </c>
    </row>
    <row r="328" spans="1:23" hidden="1" x14ac:dyDescent="0.3">
      <c r="A328" s="44" t="s">
        <v>566</v>
      </c>
      <c r="B328" s="44" t="s">
        <v>475</v>
      </c>
      <c r="C328" s="44">
        <v>2023</v>
      </c>
      <c r="D328" s="44" t="s">
        <v>159</v>
      </c>
      <c r="E328" s="44">
        <v>31400</v>
      </c>
      <c r="F328" s="44" t="s">
        <v>298</v>
      </c>
      <c r="G328" s="44">
        <v>92010782</v>
      </c>
      <c r="H328" s="44" t="s">
        <v>529</v>
      </c>
      <c r="I328" s="44" t="s">
        <v>530</v>
      </c>
      <c r="J328" s="44">
        <v>2051</v>
      </c>
      <c r="K328" s="44" t="s">
        <v>534</v>
      </c>
      <c r="L328" s="44" t="s">
        <v>318</v>
      </c>
      <c r="M328" s="44" t="s">
        <v>301</v>
      </c>
      <c r="N328" s="44">
        <v>20</v>
      </c>
      <c r="O328" s="44">
        <v>20</v>
      </c>
      <c r="P328" s="44" t="s">
        <v>285</v>
      </c>
      <c r="Q328" s="44">
        <v>19.89</v>
      </c>
      <c r="R328" s="44">
        <v>397.8</v>
      </c>
      <c r="S328" s="44">
        <v>3109.5628200000001</v>
      </c>
      <c r="T328" s="44">
        <v>397.8</v>
      </c>
      <c r="U328" s="44" t="s">
        <v>285</v>
      </c>
      <c r="V328" s="44">
        <v>18.43</v>
      </c>
      <c r="W328">
        <v>368.6</v>
      </c>
    </row>
    <row r="329" spans="1:23" hidden="1" x14ac:dyDescent="0.3">
      <c r="A329" s="44" t="s">
        <v>566</v>
      </c>
      <c r="B329" s="44" t="s">
        <v>475</v>
      </c>
      <c r="C329" s="44">
        <v>2023</v>
      </c>
      <c r="D329" s="44" t="s">
        <v>159</v>
      </c>
      <c r="E329" s="44">
        <v>31400</v>
      </c>
      <c r="F329" s="44" t="s">
        <v>298</v>
      </c>
      <c r="G329" s="44">
        <v>92010782</v>
      </c>
      <c r="H329" s="44" t="s">
        <v>529</v>
      </c>
      <c r="I329" s="44" t="s">
        <v>530</v>
      </c>
      <c r="J329" s="44">
        <v>2051</v>
      </c>
      <c r="K329" s="44" t="s">
        <v>534</v>
      </c>
      <c r="L329" s="44" t="s">
        <v>429</v>
      </c>
      <c r="M329" s="44" t="s">
        <v>301</v>
      </c>
      <c r="N329" s="44">
        <v>50</v>
      </c>
      <c r="O329" s="44">
        <v>50</v>
      </c>
      <c r="P329" s="44" t="s">
        <v>285</v>
      </c>
      <c r="Q329" s="44">
        <v>26.59</v>
      </c>
      <c r="R329" s="44">
        <v>1329.5</v>
      </c>
      <c r="S329" s="44">
        <v>10392.56855</v>
      </c>
      <c r="T329" s="44">
        <v>1329.5</v>
      </c>
      <c r="U329" s="44" t="s">
        <v>285</v>
      </c>
      <c r="V329" s="44">
        <v>23.03</v>
      </c>
      <c r="W329">
        <v>1151.5</v>
      </c>
    </row>
    <row r="330" spans="1:23" hidden="1" x14ac:dyDescent="0.3">
      <c r="A330" s="44" t="s">
        <v>566</v>
      </c>
      <c r="B330" s="44" t="s">
        <v>475</v>
      </c>
      <c r="C330" s="44">
        <v>2023</v>
      </c>
      <c r="D330" s="44" t="s">
        <v>159</v>
      </c>
      <c r="E330" s="44">
        <v>31400</v>
      </c>
      <c r="F330" s="44" t="s">
        <v>298</v>
      </c>
      <c r="G330" s="44">
        <v>92010782</v>
      </c>
      <c r="H330" s="44" t="s">
        <v>529</v>
      </c>
      <c r="I330" s="44" t="s">
        <v>530</v>
      </c>
      <c r="J330" s="44">
        <v>2051</v>
      </c>
      <c r="K330" s="44" t="s">
        <v>534</v>
      </c>
      <c r="L330" s="44" t="s">
        <v>441</v>
      </c>
      <c r="M330" s="44" t="s">
        <v>301</v>
      </c>
      <c r="N330" s="44">
        <v>100</v>
      </c>
      <c r="O330" s="44">
        <v>100</v>
      </c>
      <c r="P330" s="44" t="s">
        <v>285</v>
      </c>
      <c r="Q330" s="44">
        <v>22.22</v>
      </c>
      <c r="R330" s="44">
        <v>2222</v>
      </c>
      <c r="S330" s="44">
        <v>17369.1518</v>
      </c>
      <c r="T330" s="44">
        <v>2222</v>
      </c>
      <c r="U330" s="44" t="s">
        <v>285</v>
      </c>
      <c r="V330" s="44">
        <v>19.239999999999998</v>
      </c>
      <c r="W330">
        <v>1924</v>
      </c>
    </row>
    <row r="331" spans="1:23" hidden="1" x14ac:dyDescent="0.3">
      <c r="A331" s="44" t="s">
        <v>566</v>
      </c>
      <c r="B331" s="44" t="s">
        <v>475</v>
      </c>
      <c r="C331" s="44">
        <v>2023</v>
      </c>
      <c r="D331" s="44" t="s">
        <v>159</v>
      </c>
      <c r="E331" s="44">
        <v>31400</v>
      </c>
      <c r="F331" s="44" t="s">
        <v>298</v>
      </c>
      <c r="G331" s="44">
        <v>92010782</v>
      </c>
      <c r="H331" s="44" t="s">
        <v>529</v>
      </c>
      <c r="I331" s="44" t="s">
        <v>530</v>
      </c>
      <c r="J331" s="44">
        <v>2051</v>
      </c>
      <c r="K331" s="44" t="s">
        <v>534</v>
      </c>
      <c r="L331" s="44" t="s">
        <v>407</v>
      </c>
      <c r="M331" s="44" t="s">
        <v>301</v>
      </c>
      <c r="N331" s="44">
        <v>10</v>
      </c>
      <c r="O331" s="44">
        <v>10</v>
      </c>
      <c r="P331" s="44" t="s">
        <v>285</v>
      </c>
      <c r="Q331" s="44">
        <v>29.31</v>
      </c>
      <c r="R331" s="44">
        <v>293.10000000000002</v>
      </c>
      <c r="S331" s="44">
        <v>2291.13339</v>
      </c>
      <c r="T331" s="44">
        <v>293.10000000000002</v>
      </c>
      <c r="U331" s="44" t="s">
        <v>285</v>
      </c>
      <c r="V331" s="44">
        <v>25.39</v>
      </c>
      <c r="W331">
        <v>253.9</v>
      </c>
    </row>
    <row r="332" spans="1:23" hidden="1" x14ac:dyDescent="0.3">
      <c r="A332" s="44" t="s">
        <v>566</v>
      </c>
      <c r="B332" s="44" t="s">
        <v>116</v>
      </c>
      <c r="C332" s="44">
        <v>2023</v>
      </c>
      <c r="D332" s="44" t="s">
        <v>159</v>
      </c>
      <c r="E332" s="44">
        <v>31400</v>
      </c>
      <c r="F332" s="44" t="s">
        <v>298</v>
      </c>
      <c r="G332" s="44">
        <v>92010807</v>
      </c>
      <c r="H332" s="44" t="s">
        <v>529</v>
      </c>
      <c r="I332" s="44" t="s">
        <v>530</v>
      </c>
      <c r="J332" s="44">
        <v>2051</v>
      </c>
      <c r="K332" s="44" t="s">
        <v>602</v>
      </c>
      <c r="L332" s="44" t="s">
        <v>421</v>
      </c>
      <c r="M332" s="44" t="s">
        <v>301</v>
      </c>
      <c r="N332" s="44">
        <v>50</v>
      </c>
      <c r="O332" s="44">
        <v>50</v>
      </c>
      <c r="P332" s="44" t="s">
        <v>285</v>
      </c>
      <c r="Q332" s="44">
        <v>18.170000000000002</v>
      </c>
      <c r="R332" s="44">
        <v>908.5</v>
      </c>
      <c r="S332" s="44">
        <v>7101.6536500000002</v>
      </c>
      <c r="T332" s="44">
        <v>908.5</v>
      </c>
      <c r="U332" s="44" t="s">
        <v>285</v>
      </c>
      <c r="V332" s="44">
        <v>15.73</v>
      </c>
      <c r="W332">
        <v>786.5</v>
      </c>
    </row>
    <row r="333" spans="1:23" hidden="1" x14ac:dyDescent="0.3">
      <c r="A333" s="44" t="s">
        <v>566</v>
      </c>
      <c r="B333" s="44" t="s">
        <v>116</v>
      </c>
      <c r="C333" s="44">
        <v>2023</v>
      </c>
      <c r="D333" s="44" t="s">
        <v>159</v>
      </c>
      <c r="E333" s="44">
        <v>31400</v>
      </c>
      <c r="F333" s="44" t="s">
        <v>298</v>
      </c>
      <c r="G333" s="44">
        <v>92010807</v>
      </c>
      <c r="H333" s="44" t="s">
        <v>529</v>
      </c>
      <c r="I333" s="44" t="s">
        <v>530</v>
      </c>
      <c r="J333" s="44">
        <v>2051</v>
      </c>
      <c r="K333" s="44" t="s">
        <v>602</v>
      </c>
      <c r="L333" s="44" t="s">
        <v>403</v>
      </c>
      <c r="M333" s="44" t="s">
        <v>301</v>
      </c>
      <c r="N333" s="44">
        <v>100</v>
      </c>
      <c r="O333" s="44">
        <v>100</v>
      </c>
      <c r="P333" s="44" t="s">
        <v>285</v>
      </c>
      <c r="Q333" s="44">
        <v>15.65</v>
      </c>
      <c r="R333" s="44">
        <v>1565</v>
      </c>
      <c r="S333" s="44">
        <v>12233.4485</v>
      </c>
      <c r="T333" s="44">
        <v>1565</v>
      </c>
      <c r="U333" s="44" t="s">
        <v>285</v>
      </c>
      <c r="V333" s="44">
        <v>13.55</v>
      </c>
      <c r="W333">
        <v>1355</v>
      </c>
    </row>
    <row r="334" spans="1:23" hidden="1" x14ac:dyDescent="0.3">
      <c r="A334" s="44" t="s">
        <v>566</v>
      </c>
      <c r="B334" s="44" t="s">
        <v>116</v>
      </c>
      <c r="C334" s="44">
        <v>2023</v>
      </c>
      <c r="D334" s="44" t="s">
        <v>159</v>
      </c>
      <c r="E334" s="44">
        <v>31400</v>
      </c>
      <c r="F334" s="44" t="s">
        <v>298</v>
      </c>
      <c r="G334" s="44">
        <v>92010807</v>
      </c>
      <c r="H334" s="44" t="s">
        <v>529</v>
      </c>
      <c r="I334" s="44" t="s">
        <v>530</v>
      </c>
      <c r="J334" s="44">
        <v>2051</v>
      </c>
      <c r="K334" s="44" t="s">
        <v>602</v>
      </c>
      <c r="L334" s="44" t="s">
        <v>344</v>
      </c>
      <c r="M334" s="44" t="s">
        <v>301</v>
      </c>
      <c r="N334" s="44">
        <v>30</v>
      </c>
      <c r="O334" s="44">
        <v>30</v>
      </c>
      <c r="P334" s="44" t="s">
        <v>285</v>
      </c>
      <c r="Q334" s="44">
        <v>21.74</v>
      </c>
      <c r="R334" s="44">
        <v>652.20000000000005</v>
      </c>
      <c r="S334" s="44">
        <v>5098.1821799999998</v>
      </c>
      <c r="T334" s="44">
        <v>652.20000000000005</v>
      </c>
      <c r="U334" s="44" t="s">
        <v>285</v>
      </c>
      <c r="V334" s="44">
        <v>18.82</v>
      </c>
      <c r="W334">
        <v>564.6</v>
      </c>
    </row>
    <row r="335" spans="1:23" hidden="1" x14ac:dyDescent="0.3">
      <c r="A335" s="44" t="s">
        <v>566</v>
      </c>
      <c r="B335" s="44" t="s">
        <v>116</v>
      </c>
      <c r="C335" s="44">
        <v>2023</v>
      </c>
      <c r="D335" s="44" t="s">
        <v>159</v>
      </c>
      <c r="E335" s="44">
        <v>31400</v>
      </c>
      <c r="F335" s="44" t="s">
        <v>298</v>
      </c>
      <c r="G335" s="44">
        <v>92010807</v>
      </c>
      <c r="H335" s="44" t="s">
        <v>529</v>
      </c>
      <c r="I335" s="44" t="s">
        <v>530</v>
      </c>
      <c r="J335" s="44">
        <v>2051</v>
      </c>
      <c r="K335" s="44" t="s">
        <v>602</v>
      </c>
      <c r="L335" s="44" t="s">
        <v>415</v>
      </c>
      <c r="M335" s="44" t="s">
        <v>301</v>
      </c>
      <c r="N335" s="44">
        <v>30</v>
      </c>
      <c r="O335" s="44">
        <v>30</v>
      </c>
      <c r="P335" s="44" t="s">
        <v>285</v>
      </c>
      <c r="Q335" s="44">
        <v>28.08</v>
      </c>
      <c r="R335" s="44">
        <v>842.4</v>
      </c>
      <c r="S335" s="44">
        <v>6584.9565599999996</v>
      </c>
      <c r="T335" s="44">
        <v>842.4</v>
      </c>
      <c r="U335" s="44" t="s">
        <v>285</v>
      </c>
      <c r="V335" s="44">
        <v>24.32</v>
      </c>
      <c r="W335">
        <v>729.6</v>
      </c>
    </row>
    <row r="336" spans="1:23" hidden="1" x14ac:dyDescent="0.3">
      <c r="A336" s="44" t="s">
        <v>566</v>
      </c>
      <c r="B336" s="44" t="s">
        <v>114</v>
      </c>
      <c r="C336" s="44">
        <v>2023</v>
      </c>
      <c r="D336" s="44" t="s">
        <v>159</v>
      </c>
      <c r="E336" s="44">
        <v>31400</v>
      </c>
      <c r="F336" s="44" t="s">
        <v>298</v>
      </c>
      <c r="G336" s="44">
        <v>92011128</v>
      </c>
      <c r="H336" s="44" t="s">
        <v>529</v>
      </c>
      <c r="I336" s="44" t="s">
        <v>530</v>
      </c>
      <c r="J336" s="44">
        <v>2051</v>
      </c>
      <c r="K336" s="44" t="s">
        <v>603</v>
      </c>
      <c r="L336" s="44" t="s">
        <v>359</v>
      </c>
      <c r="M336" s="44" t="s">
        <v>324</v>
      </c>
      <c r="N336" s="44">
        <v>600</v>
      </c>
      <c r="O336" s="44">
        <v>600</v>
      </c>
      <c r="P336" s="44" t="s">
        <v>285</v>
      </c>
      <c r="Q336" s="44">
        <v>39</v>
      </c>
      <c r="R336" s="44">
        <v>23400</v>
      </c>
      <c r="S336" s="44">
        <v>182915.46</v>
      </c>
      <c r="T336" s="44">
        <v>23400</v>
      </c>
      <c r="U336" s="44" t="s">
        <v>285</v>
      </c>
      <c r="V336" s="44">
        <v>21.96</v>
      </c>
      <c r="W336">
        <v>13176</v>
      </c>
    </row>
    <row r="337" spans="1:23" hidden="1" x14ac:dyDescent="0.3">
      <c r="A337" s="44" t="s">
        <v>566</v>
      </c>
      <c r="B337" s="44" t="s">
        <v>108</v>
      </c>
      <c r="C337" s="44">
        <v>2023</v>
      </c>
      <c r="D337" s="44" t="s">
        <v>159</v>
      </c>
      <c r="E337" s="44">
        <v>31400</v>
      </c>
      <c r="F337" s="44" t="s">
        <v>298</v>
      </c>
      <c r="G337" s="44">
        <v>92011129</v>
      </c>
      <c r="H337" s="44" t="s">
        <v>529</v>
      </c>
      <c r="I337" s="44" t="s">
        <v>530</v>
      </c>
      <c r="J337" s="44">
        <v>2051</v>
      </c>
      <c r="K337" s="44" t="s">
        <v>604</v>
      </c>
      <c r="L337" s="44" t="s">
        <v>362</v>
      </c>
      <c r="M337" s="44" t="s">
        <v>324</v>
      </c>
      <c r="N337" s="44">
        <v>300</v>
      </c>
      <c r="O337" s="44">
        <v>300</v>
      </c>
      <c r="P337" s="44" t="s">
        <v>285</v>
      </c>
      <c r="Q337" s="44">
        <v>40.29</v>
      </c>
      <c r="R337" s="44">
        <v>12087</v>
      </c>
      <c r="S337" s="44">
        <v>94482.870299999995</v>
      </c>
      <c r="T337" s="44">
        <v>12087</v>
      </c>
      <c r="U337" s="44" t="s">
        <v>285</v>
      </c>
      <c r="V337" s="44">
        <v>22.68</v>
      </c>
      <c r="W337">
        <v>6804</v>
      </c>
    </row>
    <row r="338" spans="1:23" hidden="1" x14ac:dyDescent="0.3">
      <c r="A338" s="44" t="s">
        <v>566</v>
      </c>
      <c r="B338" s="44" t="s">
        <v>108</v>
      </c>
      <c r="C338" s="44">
        <v>2023</v>
      </c>
      <c r="D338" s="44" t="s">
        <v>159</v>
      </c>
      <c r="E338" s="44">
        <v>31400</v>
      </c>
      <c r="F338" s="44" t="s">
        <v>298</v>
      </c>
      <c r="G338" s="44">
        <v>92011129</v>
      </c>
      <c r="H338" s="44" t="s">
        <v>529</v>
      </c>
      <c r="I338" s="44" t="s">
        <v>530</v>
      </c>
      <c r="J338" s="44">
        <v>2051</v>
      </c>
      <c r="K338" s="44" t="s">
        <v>604</v>
      </c>
      <c r="L338" s="44" t="s">
        <v>363</v>
      </c>
      <c r="M338" s="44" t="s">
        <v>324</v>
      </c>
      <c r="N338" s="44">
        <v>300</v>
      </c>
      <c r="O338" s="44">
        <v>300</v>
      </c>
      <c r="P338" s="44" t="s">
        <v>285</v>
      </c>
      <c r="Q338" s="44">
        <v>56.96</v>
      </c>
      <c r="R338" s="44">
        <v>17088</v>
      </c>
      <c r="S338" s="44">
        <v>133575.18719999999</v>
      </c>
      <c r="T338" s="44">
        <v>17088</v>
      </c>
      <c r="U338" s="44" t="s">
        <v>285</v>
      </c>
      <c r="V338" s="44">
        <v>32.07</v>
      </c>
      <c r="W338">
        <v>9621</v>
      </c>
    </row>
    <row r="339" spans="1:23" hidden="1" x14ac:dyDescent="0.3">
      <c r="A339" s="44" t="s">
        <v>566</v>
      </c>
      <c r="B339" s="44" t="s">
        <v>108</v>
      </c>
      <c r="C339" s="44">
        <v>2023</v>
      </c>
      <c r="D339" s="44" t="s">
        <v>159</v>
      </c>
      <c r="E339" s="44">
        <v>31400</v>
      </c>
      <c r="F339" s="44" t="s">
        <v>298</v>
      </c>
      <c r="G339" s="44">
        <v>92011129</v>
      </c>
      <c r="H339" s="44" t="s">
        <v>529</v>
      </c>
      <c r="I339" s="44" t="s">
        <v>530</v>
      </c>
      <c r="J339" s="44">
        <v>2051</v>
      </c>
      <c r="K339" s="44" t="s">
        <v>604</v>
      </c>
      <c r="L339" s="44" t="s">
        <v>319</v>
      </c>
      <c r="M339" s="44" t="s">
        <v>324</v>
      </c>
      <c r="N339" s="44">
        <v>200</v>
      </c>
      <c r="O339" s="44">
        <v>200</v>
      </c>
      <c r="P339" s="44" t="s">
        <v>285</v>
      </c>
      <c r="Q339" s="44">
        <v>64.209999999999994</v>
      </c>
      <c r="R339" s="44">
        <v>12842</v>
      </c>
      <c r="S339" s="44">
        <v>100384.6298</v>
      </c>
      <c r="T339" s="44">
        <v>12842</v>
      </c>
      <c r="U339" s="44" t="s">
        <v>285</v>
      </c>
      <c r="V339" s="44">
        <v>36.15</v>
      </c>
      <c r="W339">
        <v>7230</v>
      </c>
    </row>
    <row r="340" spans="1:23" hidden="1" x14ac:dyDescent="0.3">
      <c r="A340" s="44" t="s">
        <v>566</v>
      </c>
      <c r="B340" s="44" t="s">
        <v>108</v>
      </c>
      <c r="C340" s="44">
        <v>2023</v>
      </c>
      <c r="D340" s="44" t="s">
        <v>159</v>
      </c>
      <c r="E340" s="44">
        <v>31400</v>
      </c>
      <c r="F340" s="44" t="s">
        <v>298</v>
      </c>
      <c r="G340" s="44">
        <v>92011129</v>
      </c>
      <c r="H340" s="44" t="s">
        <v>529</v>
      </c>
      <c r="I340" s="44" t="s">
        <v>530</v>
      </c>
      <c r="J340" s="44">
        <v>2051</v>
      </c>
      <c r="K340" s="44" t="s">
        <v>604</v>
      </c>
      <c r="L340" s="44" t="s">
        <v>428</v>
      </c>
      <c r="M340" s="44" t="s">
        <v>324</v>
      </c>
      <c r="N340" s="44">
        <v>300</v>
      </c>
      <c r="O340" s="44">
        <v>300</v>
      </c>
      <c r="P340" s="44" t="s">
        <v>285</v>
      </c>
      <c r="Q340" s="44">
        <v>49.73</v>
      </c>
      <c r="R340" s="44">
        <v>14919</v>
      </c>
      <c r="S340" s="44">
        <v>116620.3311</v>
      </c>
      <c r="T340" s="44">
        <v>14919</v>
      </c>
      <c r="U340" s="44" t="s">
        <v>285</v>
      </c>
      <c r="V340" s="44">
        <v>28</v>
      </c>
      <c r="W340">
        <v>8400</v>
      </c>
    </row>
    <row r="341" spans="1:23" hidden="1" x14ac:dyDescent="0.3">
      <c r="A341" s="44" t="s">
        <v>566</v>
      </c>
      <c r="B341" s="44" t="s">
        <v>138</v>
      </c>
      <c r="C341" s="44">
        <v>2023</v>
      </c>
      <c r="D341" s="44" t="s">
        <v>159</v>
      </c>
      <c r="E341" s="44">
        <v>31400</v>
      </c>
      <c r="F341" s="44" t="s">
        <v>298</v>
      </c>
      <c r="G341" s="44">
        <v>92011130</v>
      </c>
      <c r="H341" s="44" t="s">
        <v>529</v>
      </c>
      <c r="I341" s="44" t="s">
        <v>530</v>
      </c>
      <c r="J341" s="44">
        <v>2051</v>
      </c>
      <c r="K341" s="44" t="s">
        <v>605</v>
      </c>
      <c r="L341" s="44" t="s">
        <v>393</v>
      </c>
      <c r="M341" s="44" t="s">
        <v>301</v>
      </c>
      <c r="N341" s="44">
        <v>30</v>
      </c>
      <c r="O341" s="44">
        <v>30</v>
      </c>
      <c r="P341" s="44" t="s">
        <v>285</v>
      </c>
      <c r="Q341" s="44">
        <v>19.71</v>
      </c>
      <c r="R341" s="44">
        <v>591.29999999999995</v>
      </c>
      <c r="S341" s="44">
        <v>4622.1329699999997</v>
      </c>
      <c r="T341" s="44">
        <v>591.29999999999995</v>
      </c>
      <c r="U341" s="44" t="s">
        <v>285</v>
      </c>
      <c r="V341" s="44">
        <v>17.07</v>
      </c>
      <c r="W341">
        <v>512.1</v>
      </c>
    </row>
    <row r="342" spans="1:23" hidden="1" x14ac:dyDescent="0.3">
      <c r="A342" s="44" t="s">
        <v>566</v>
      </c>
      <c r="B342" s="44" t="s">
        <v>475</v>
      </c>
      <c r="C342" s="44">
        <v>2023</v>
      </c>
      <c r="D342" s="44" t="s">
        <v>159</v>
      </c>
      <c r="E342" s="44">
        <v>31400</v>
      </c>
      <c r="F342" s="44" t="s">
        <v>298</v>
      </c>
      <c r="G342" s="44">
        <v>92011135</v>
      </c>
      <c r="H342" s="44" t="s">
        <v>529</v>
      </c>
      <c r="I342" s="44" t="s">
        <v>530</v>
      </c>
      <c r="J342" s="44">
        <v>2051</v>
      </c>
      <c r="K342" s="44" t="s">
        <v>606</v>
      </c>
      <c r="L342" s="44" t="s">
        <v>376</v>
      </c>
      <c r="M342" s="44" t="s">
        <v>324</v>
      </c>
      <c r="N342" s="44">
        <v>200</v>
      </c>
      <c r="O342" s="44">
        <v>200</v>
      </c>
      <c r="P342" s="44" t="s">
        <v>285</v>
      </c>
      <c r="Q342" s="44">
        <v>37.06</v>
      </c>
      <c r="R342" s="44">
        <v>7412</v>
      </c>
      <c r="S342" s="44">
        <v>57938.862800000003</v>
      </c>
      <c r="T342" s="44">
        <v>7412</v>
      </c>
      <c r="U342" s="44" t="s">
        <v>285</v>
      </c>
      <c r="V342" s="44">
        <v>31.47</v>
      </c>
      <c r="W342">
        <v>6294</v>
      </c>
    </row>
    <row r="343" spans="1:23" hidden="1" x14ac:dyDescent="0.3">
      <c r="A343" s="44" t="s">
        <v>566</v>
      </c>
      <c r="B343" s="44" t="s">
        <v>475</v>
      </c>
      <c r="C343" s="44">
        <v>2023</v>
      </c>
      <c r="D343" s="44" t="s">
        <v>158</v>
      </c>
      <c r="E343" s="44">
        <v>31400</v>
      </c>
      <c r="F343" s="44" t="s">
        <v>298</v>
      </c>
      <c r="G343" s="44">
        <v>92010178</v>
      </c>
      <c r="H343" s="44" t="s">
        <v>529</v>
      </c>
      <c r="I343" s="44" t="s">
        <v>530</v>
      </c>
      <c r="J343" s="44">
        <v>2051</v>
      </c>
      <c r="K343" s="44" t="s">
        <v>534</v>
      </c>
      <c r="L343" s="44" t="s">
        <v>423</v>
      </c>
      <c r="M343" s="44" t="s">
        <v>373</v>
      </c>
      <c r="N343" s="44">
        <v>200</v>
      </c>
      <c r="O343" s="44">
        <v>200</v>
      </c>
      <c r="P343" s="44" t="s">
        <v>285</v>
      </c>
      <c r="Q343" s="44">
        <v>12.35</v>
      </c>
      <c r="R343" s="44">
        <v>2470</v>
      </c>
      <c r="S343" s="44">
        <v>19287.489000000001</v>
      </c>
      <c r="T343" s="44">
        <v>2470</v>
      </c>
      <c r="U343" s="44" t="s">
        <v>285</v>
      </c>
      <c r="V343" s="44">
        <v>11.07</v>
      </c>
      <c r="W343">
        <v>2214</v>
      </c>
    </row>
    <row r="344" spans="1:23" hidden="1" x14ac:dyDescent="0.3">
      <c r="A344" s="44" t="s">
        <v>566</v>
      </c>
      <c r="B344" s="44" t="s">
        <v>475</v>
      </c>
      <c r="C344" s="44">
        <v>2023</v>
      </c>
      <c r="D344" s="44" t="s">
        <v>158</v>
      </c>
      <c r="E344" s="44">
        <v>31400</v>
      </c>
      <c r="F344" s="44" t="s">
        <v>298</v>
      </c>
      <c r="G344" s="44">
        <v>92010178</v>
      </c>
      <c r="H344" s="44" t="s">
        <v>529</v>
      </c>
      <c r="I344" s="44" t="s">
        <v>530</v>
      </c>
      <c r="J344" s="44">
        <v>2051</v>
      </c>
      <c r="K344" s="44" t="s">
        <v>534</v>
      </c>
      <c r="L344" s="44" t="s">
        <v>444</v>
      </c>
      <c r="M344" s="44" t="s">
        <v>301</v>
      </c>
      <c r="N344" s="44">
        <v>300</v>
      </c>
      <c r="O344" s="44">
        <v>300</v>
      </c>
      <c r="P344" s="44" t="s">
        <v>285</v>
      </c>
      <c r="Q344" s="44">
        <v>16.920000000000002</v>
      </c>
      <c r="R344" s="44">
        <v>5076</v>
      </c>
      <c r="S344" s="44">
        <v>39636.961199999998</v>
      </c>
      <c r="T344" s="44">
        <v>5076</v>
      </c>
      <c r="U344" s="44" t="s">
        <v>285</v>
      </c>
      <c r="V344" s="44">
        <v>14.65</v>
      </c>
      <c r="W344">
        <v>4395</v>
      </c>
    </row>
    <row r="345" spans="1:23" hidden="1" x14ac:dyDescent="0.3">
      <c r="A345" s="44" t="s">
        <v>566</v>
      </c>
      <c r="B345" s="44" t="s">
        <v>475</v>
      </c>
      <c r="C345" s="44">
        <v>2023</v>
      </c>
      <c r="D345" s="44" t="s">
        <v>158</v>
      </c>
      <c r="E345" s="44">
        <v>31400</v>
      </c>
      <c r="F345" s="44" t="s">
        <v>298</v>
      </c>
      <c r="G345" s="44">
        <v>92010178</v>
      </c>
      <c r="H345" s="44" t="s">
        <v>529</v>
      </c>
      <c r="I345" s="44" t="s">
        <v>530</v>
      </c>
      <c r="J345" s="44">
        <v>2051</v>
      </c>
      <c r="K345" s="44" t="s">
        <v>534</v>
      </c>
      <c r="L345" s="44" t="s">
        <v>314</v>
      </c>
      <c r="M345" s="44" t="s">
        <v>301</v>
      </c>
      <c r="N345" s="44">
        <v>207</v>
      </c>
      <c r="O345" s="44">
        <v>207</v>
      </c>
      <c r="P345" s="44" t="s">
        <v>285</v>
      </c>
      <c r="Q345" s="44">
        <v>14.8</v>
      </c>
      <c r="R345" s="44">
        <v>3063.6</v>
      </c>
      <c r="S345" s="44">
        <v>23922.733319999999</v>
      </c>
      <c r="T345" s="44">
        <v>3063.6</v>
      </c>
      <c r="U345" s="44" t="s">
        <v>285</v>
      </c>
      <c r="V345" s="44">
        <v>13.2</v>
      </c>
      <c r="W345">
        <v>2732.4</v>
      </c>
    </row>
    <row r="346" spans="1:23" hidden="1" x14ac:dyDescent="0.3">
      <c r="A346" s="44" t="s">
        <v>566</v>
      </c>
      <c r="B346" s="44" t="s">
        <v>475</v>
      </c>
      <c r="C346" s="44">
        <v>2023</v>
      </c>
      <c r="D346" s="44" t="s">
        <v>158</v>
      </c>
      <c r="E346" s="44">
        <v>31400</v>
      </c>
      <c r="F346" s="44" t="s">
        <v>298</v>
      </c>
      <c r="G346" s="44">
        <v>92010178</v>
      </c>
      <c r="H346" s="44" t="s">
        <v>529</v>
      </c>
      <c r="I346" s="44" t="s">
        <v>530</v>
      </c>
      <c r="J346" s="44">
        <v>2051</v>
      </c>
      <c r="K346" s="44" t="s">
        <v>534</v>
      </c>
      <c r="L346" s="44" t="s">
        <v>383</v>
      </c>
      <c r="M346" s="44" t="s">
        <v>301</v>
      </c>
      <c r="N346" s="44">
        <v>550</v>
      </c>
      <c r="O346" s="44">
        <v>550</v>
      </c>
      <c r="P346" s="44" t="s">
        <v>285</v>
      </c>
      <c r="Q346" s="44">
        <v>12.18</v>
      </c>
      <c r="R346" s="44">
        <v>6699</v>
      </c>
      <c r="S346" s="44">
        <v>52310.481299999999</v>
      </c>
      <c r="T346" s="44">
        <v>6699</v>
      </c>
      <c r="U346" s="44" t="s">
        <v>285</v>
      </c>
      <c r="V346" s="44">
        <v>13.2</v>
      </c>
      <c r="W346">
        <v>7260</v>
      </c>
    </row>
    <row r="347" spans="1:23" hidden="1" x14ac:dyDescent="0.3">
      <c r="A347" s="44" t="s">
        <v>566</v>
      </c>
      <c r="B347" s="44" t="s">
        <v>475</v>
      </c>
      <c r="C347" s="44">
        <v>2023</v>
      </c>
      <c r="D347" s="44" t="s">
        <v>158</v>
      </c>
      <c r="E347" s="44">
        <v>31400</v>
      </c>
      <c r="F347" s="44" t="s">
        <v>298</v>
      </c>
      <c r="G347" s="44">
        <v>92010178</v>
      </c>
      <c r="H347" s="44" t="s">
        <v>529</v>
      </c>
      <c r="I347" s="44" t="s">
        <v>530</v>
      </c>
      <c r="J347" s="44">
        <v>2051</v>
      </c>
      <c r="K347" s="44" t="s">
        <v>534</v>
      </c>
      <c r="L347" s="44" t="s">
        <v>433</v>
      </c>
      <c r="M347" s="44" t="s">
        <v>301</v>
      </c>
      <c r="N347" s="44">
        <v>50</v>
      </c>
      <c r="O347" s="44">
        <v>50</v>
      </c>
      <c r="P347" s="44" t="s">
        <v>285</v>
      </c>
      <c r="Q347" s="44">
        <v>20.079999999999998</v>
      </c>
      <c r="R347" s="44">
        <v>1004</v>
      </c>
      <c r="S347" s="44">
        <v>7839.9348</v>
      </c>
      <c r="T347" s="44">
        <v>1004</v>
      </c>
      <c r="U347" s="44" t="s">
        <v>285</v>
      </c>
      <c r="V347" s="44">
        <v>17.39</v>
      </c>
      <c r="W347">
        <v>869.5</v>
      </c>
    </row>
    <row r="348" spans="1:23" hidden="1" x14ac:dyDescent="0.3">
      <c r="A348" s="44" t="s">
        <v>566</v>
      </c>
      <c r="B348" s="44" t="s">
        <v>475</v>
      </c>
      <c r="C348" s="44">
        <v>2023</v>
      </c>
      <c r="D348" s="44" t="s">
        <v>158</v>
      </c>
      <c r="E348" s="44">
        <v>31400</v>
      </c>
      <c r="F348" s="44" t="s">
        <v>298</v>
      </c>
      <c r="G348" s="44">
        <v>92010178</v>
      </c>
      <c r="H348" s="44" t="s">
        <v>529</v>
      </c>
      <c r="I348" s="44" t="s">
        <v>530</v>
      </c>
      <c r="J348" s="44">
        <v>2051</v>
      </c>
      <c r="K348" s="44" t="s">
        <v>534</v>
      </c>
      <c r="L348" s="44" t="s">
        <v>413</v>
      </c>
      <c r="M348" s="44" t="s">
        <v>373</v>
      </c>
      <c r="N348" s="44">
        <v>200</v>
      </c>
      <c r="O348" s="44">
        <v>200</v>
      </c>
      <c r="P348" s="44" t="s">
        <v>285</v>
      </c>
      <c r="Q348" s="44">
        <v>14.29</v>
      </c>
      <c r="R348" s="44">
        <v>2858</v>
      </c>
      <c r="S348" s="44">
        <v>22317.264599999999</v>
      </c>
      <c r="T348" s="44">
        <v>2858</v>
      </c>
      <c r="U348" s="44" t="s">
        <v>285</v>
      </c>
      <c r="V348" s="44">
        <v>13</v>
      </c>
      <c r="W348">
        <v>2600</v>
      </c>
    </row>
    <row r="349" spans="1:23" hidden="1" x14ac:dyDescent="0.3">
      <c r="A349" s="44" t="s">
        <v>566</v>
      </c>
      <c r="B349" s="44" t="s">
        <v>475</v>
      </c>
      <c r="C349" s="44">
        <v>2023</v>
      </c>
      <c r="D349" s="44" t="s">
        <v>158</v>
      </c>
      <c r="E349" s="44">
        <v>31400</v>
      </c>
      <c r="F349" s="44" t="s">
        <v>298</v>
      </c>
      <c r="G349" s="44">
        <v>92010178</v>
      </c>
      <c r="H349" s="44" t="s">
        <v>529</v>
      </c>
      <c r="I349" s="44" t="s">
        <v>530</v>
      </c>
      <c r="J349" s="44">
        <v>2051</v>
      </c>
      <c r="K349" s="44" t="s">
        <v>534</v>
      </c>
      <c r="L349" s="44" t="s">
        <v>371</v>
      </c>
      <c r="M349" s="44" t="s">
        <v>373</v>
      </c>
      <c r="N349" s="44">
        <v>100</v>
      </c>
      <c r="O349" s="44">
        <v>100</v>
      </c>
      <c r="P349" s="44" t="s">
        <v>285</v>
      </c>
      <c r="Q349" s="44">
        <v>13.75</v>
      </c>
      <c r="R349" s="44">
        <v>1375</v>
      </c>
      <c r="S349" s="44">
        <v>10736.9625</v>
      </c>
      <c r="T349" s="44">
        <v>1375</v>
      </c>
      <c r="U349" s="44" t="s">
        <v>285</v>
      </c>
      <c r="V349" s="44">
        <v>11.91</v>
      </c>
      <c r="W349">
        <v>1191</v>
      </c>
    </row>
    <row r="350" spans="1:23" hidden="1" x14ac:dyDescent="0.3">
      <c r="A350" s="44" t="s">
        <v>566</v>
      </c>
      <c r="B350" s="44" t="s">
        <v>475</v>
      </c>
      <c r="C350" s="44">
        <v>2023</v>
      </c>
      <c r="D350" s="44" t="s">
        <v>158</v>
      </c>
      <c r="E350" s="44">
        <v>31400</v>
      </c>
      <c r="F350" s="44" t="s">
        <v>298</v>
      </c>
      <c r="G350" s="44">
        <v>92010178</v>
      </c>
      <c r="H350" s="44" t="s">
        <v>529</v>
      </c>
      <c r="I350" s="44" t="s">
        <v>530</v>
      </c>
      <c r="J350" s="44">
        <v>2051</v>
      </c>
      <c r="K350" s="44" t="s">
        <v>534</v>
      </c>
      <c r="L350" s="44" t="s">
        <v>334</v>
      </c>
      <c r="M350" s="44" t="s">
        <v>301</v>
      </c>
      <c r="N350" s="44">
        <v>180</v>
      </c>
      <c r="O350" s="44">
        <v>180</v>
      </c>
      <c r="P350" s="44" t="s">
        <v>285</v>
      </c>
      <c r="Q350" s="44">
        <v>18.28</v>
      </c>
      <c r="R350" s="44">
        <v>3290.4</v>
      </c>
      <c r="S350" s="44">
        <v>25693.746480000002</v>
      </c>
      <c r="T350" s="44">
        <v>3290.4</v>
      </c>
      <c r="U350" s="44" t="s">
        <v>285</v>
      </c>
      <c r="V350" s="44">
        <v>15.83</v>
      </c>
      <c r="W350">
        <v>2849.4</v>
      </c>
    </row>
    <row r="351" spans="1:23" hidden="1" x14ac:dyDescent="0.3">
      <c r="A351" s="44" t="s">
        <v>566</v>
      </c>
      <c r="B351" s="44" t="s">
        <v>475</v>
      </c>
      <c r="C351" s="44">
        <v>2023</v>
      </c>
      <c r="D351" s="44" t="s">
        <v>158</v>
      </c>
      <c r="E351" s="44">
        <v>31400</v>
      </c>
      <c r="F351" s="44" t="s">
        <v>298</v>
      </c>
      <c r="G351" s="44">
        <v>92010178</v>
      </c>
      <c r="H351" s="44" t="s">
        <v>529</v>
      </c>
      <c r="I351" s="44" t="s">
        <v>530</v>
      </c>
      <c r="J351" s="44">
        <v>2051</v>
      </c>
      <c r="K351" s="44" t="s">
        <v>534</v>
      </c>
      <c r="L351" s="44" t="s">
        <v>318</v>
      </c>
      <c r="M351" s="44" t="s">
        <v>301</v>
      </c>
      <c r="N351" s="44">
        <v>30</v>
      </c>
      <c r="O351" s="44">
        <v>30</v>
      </c>
      <c r="P351" s="44" t="s">
        <v>285</v>
      </c>
      <c r="Q351" s="44">
        <v>19.89</v>
      </c>
      <c r="R351" s="44">
        <v>596.70000000000005</v>
      </c>
      <c r="S351" s="44">
        <v>4659.45129</v>
      </c>
      <c r="T351" s="44">
        <v>596.70000000000005</v>
      </c>
      <c r="U351" s="44" t="s">
        <v>285</v>
      </c>
      <c r="V351" s="44">
        <v>18.43</v>
      </c>
      <c r="W351">
        <v>552.9</v>
      </c>
    </row>
    <row r="352" spans="1:23" hidden="1" x14ac:dyDescent="0.3">
      <c r="A352" s="44" t="s">
        <v>566</v>
      </c>
      <c r="B352" s="44" t="s">
        <v>475</v>
      </c>
      <c r="C352" s="44">
        <v>2023</v>
      </c>
      <c r="D352" s="44" t="s">
        <v>158</v>
      </c>
      <c r="E352" s="44">
        <v>31400</v>
      </c>
      <c r="F352" s="44" t="s">
        <v>298</v>
      </c>
      <c r="G352" s="44">
        <v>92010178</v>
      </c>
      <c r="H352" s="44" t="s">
        <v>529</v>
      </c>
      <c r="I352" s="44" t="s">
        <v>530</v>
      </c>
      <c r="J352" s="44">
        <v>2051</v>
      </c>
      <c r="K352" s="44" t="s">
        <v>534</v>
      </c>
      <c r="L352" s="44" t="s">
        <v>441</v>
      </c>
      <c r="M352" s="44" t="s">
        <v>301</v>
      </c>
      <c r="N352" s="44">
        <v>50</v>
      </c>
      <c r="O352" s="44">
        <v>50</v>
      </c>
      <c r="P352" s="44" t="s">
        <v>285</v>
      </c>
      <c r="Q352" s="44">
        <v>22.22</v>
      </c>
      <c r="R352" s="44">
        <v>1111</v>
      </c>
      <c r="S352" s="44">
        <v>8675.4657000000007</v>
      </c>
      <c r="T352" s="44">
        <v>1111</v>
      </c>
      <c r="U352" s="44" t="s">
        <v>285</v>
      </c>
      <c r="V352" s="44">
        <v>19.239999999999998</v>
      </c>
      <c r="W352">
        <v>962</v>
      </c>
    </row>
    <row r="353" spans="1:23" hidden="1" x14ac:dyDescent="0.3">
      <c r="A353" s="44" t="s">
        <v>566</v>
      </c>
      <c r="B353" s="44" t="s">
        <v>116</v>
      </c>
      <c r="C353" s="44">
        <v>2023</v>
      </c>
      <c r="D353" s="44" t="s">
        <v>158</v>
      </c>
      <c r="E353" s="44">
        <v>31400</v>
      </c>
      <c r="F353" s="44" t="s">
        <v>298</v>
      </c>
      <c r="G353" s="44">
        <v>92010181</v>
      </c>
      <c r="H353" s="44" t="s">
        <v>529</v>
      </c>
      <c r="I353" s="44" t="s">
        <v>530</v>
      </c>
      <c r="J353" s="44">
        <v>2051</v>
      </c>
      <c r="K353" s="44" t="s">
        <v>588</v>
      </c>
      <c r="L353" s="44" t="s">
        <v>421</v>
      </c>
      <c r="M353" s="44" t="s">
        <v>301</v>
      </c>
      <c r="N353" s="44">
        <v>50</v>
      </c>
      <c r="O353" s="44">
        <v>50</v>
      </c>
      <c r="P353" s="44" t="s">
        <v>285</v>
      </c>
      <c r="Q353" s="44">
        <v>18.170000000000002</v>
      </c>
      <c r="R353" s="44">
        <v>908.5</v>
      </c>
      <c r="S353" s="44">
        <v>7094.2039500000001</v>
      </c>
      <c r="T353" s="44">
        <v>908.5</v>
      </c>
      <c r="U353" s="44" t="s">
        <v>285</v>
      </c>
      <c r="V353" s="44">
        <v>15.73</v>
      </c>
      <c r="W353">
        <v>786.5</v>
      </c>
    </row>
    <row r="354" spans="1:23" hidden="1" x14ac:dyDescent="0.3">
      <c r="A354" s="44" t="s">
        <v>566</v>
      </c>
      <c r="B354" s="44" t="s">
        <v>116</v>
      </c>
      <c r="C354" s="44">
        <v>2023</v>
      </c>
      <c r="D354" s="44" t="s">
        <v>158</v>
      </c>
      <c r="E354" s="44">
        <v>31400</v>
      </c>
      <c r="F354" s="44" t="s">
        <v>298</v>
      </c>
      <c r="G354" s="44">
        <v>92010181</v>
      </c>
      <c r="H354" s="44" t="s">
        <v>529</v>
      </c>
      <c r="I354" s="44" t="s">
        <v>530</v>
      </c>
      <c r="J354" s="44">
        <v>2051</v>
      </c>
      <c r="K354" s="44" t="s">
        <v>588</v>
      </c>
      <c r="L354" s="44" t="s">
        <v>403</v>
      </c>
      <c r="M354" s="44" t="s">
        <v>301</v>
      </c>
      <c r="N354" s="44">
        <v>50</v>
      </c>
      <c r="O354" s="44">
        <v>50</v>
      </c>
      <c r="P354" s="44" t="s">
        <v>285</v>
      </c>
      <c r="Q354" s="44">
        <v>15.65</v>
      </c>
      <c r="R354" s="44">
        <v>782.5</v>
      </c>
      <c r="S354" s="44">
        <v>6110.3077499999999</v>
      </c>
      <c r="T354" s="44">
        <v>782.5</v>
      </c>
      <c r="U354" s="44" t="s">
        <v>285</v>
      </c>
      <c r="V354" s="44">
        <v>13.55</v>
      </c>
      <c r="W354">
        <v>677.5</v>
      </c>
    </row>
    <row r="355" spans="1:23" hidden="1" x14ac:dyDescent="0.3">
      <c r="A355" s="44" t="s">
        <v>566</v>
      </c>
      <c r="B355" s="44" t="s">
        <v>116</v>
      </c>
      <c r="C355" s="44">
        <v>2023</v>
      </c>
      <c r="D355" s="44" t="s">
        <v>158</v>
      </c>
      <c r="E355" s="44">
        <v>31400</v>
      </c>
      <c r="F355" s="44" t="s">
        <v>298</v>
      </c>
      <c r="G355" s="44">
        <v>92010181</v>
      </c>
      <c r="H355" s="44" t="s">
        <v>529</v>
      </c>
      <c r="I355" s="44" t="s">
        <v>530</v>
      </c>
      <c r="J355" s="44">
        <v>2051</v>
      </c>
      <c r="K355" s="44" t="s">
        <v>588</v>
      </c>
      <c r="L355" s="44" t="s">
        <v>442</v>
      </c>
      <c r="M355" s="44" t="s">
        <v>373</v>
      </c>
      <c r="N355" s="44">
        <v>30</v>
      </c>
      <c r="O355" s="44">
        <v>30</v>
      </c>
      <c r="P355" s="44" t="s">
        <v>285</v>
      </c>
      <c r="Q355" s="44">
        <v>14.24</v>
      </c>
      <c r="R355" s="44">
        <v>427.2</v>
      </c>
      <c r="S355" s="44">
        <v>3335.87664</v>
      </c>
      <c r="T355" s="44">
        <v>427.2</v>
      </c>
      <c r="U355" s="44" t="s">
        <v>285</v>
      </c>
      <c r="V355" s="44">
        <v>12.33</v>
      </c>
      <c r="W355">
        <v>369.9</v>
      </c>
    </row>
    <row r="356" spans="1:23" hidden="1" x14ac:dyDescent="0.3">
      <c r="A356" s="44" t="s">
        <v>566</v>
      </c>
      <c r="B356" s="44" t="s">
        <v>116</v>
      </c>
      <c r="C356" s="44">
        <v>2023</v>
      </c>
      <c r="D356" s="44" t="s">
        <v>158</v>
      </c>
      <c r="E356" s="44">
        <v>31400</v>
      </c>
      <c r="F356" s="44" t="s">
        <v>298</v>
      </c>
      <c r="G356" s="44">
        <v>92010181</v>
      </c>
      <c r="H356" s="44" t="s">
        <v>529</v>
      </c>
      <c r="I356" s="44" t="s">
        <v>530</v>
      </c>
      <c r="J356" s="44">
        <v>2051</v>
      </c>
      <c r="K356" s="44" t="s">
        <v>588</v>
      </c>
      <c r="L356" s="44" t="s">
        <v>344</v>
      </c>
      <c r="M356" s="44" t="s">
        <v>301</v>
      </c>
      <c r="N356" s="44">
        <v>50</v>
      </c>
      <c r="O356" s="44">
        <v>50</v>
      </c>
      <c r="P356" s="44" t="s">
        <v>285</v>
      </c>
      <c r="Q356" s="44">
        <v>21.74</v>
      </c>
      <c r="R356" s="44">
        <v>1087</v>
      </c>
      <c r="S356" s="44">
        <v>8488.0568999999996</v>
      </c>
      <c r="T356" s="44">
        <v>1087</v>
      </c>
      <c r="U356" s="44" t="s">
        <v>285</v>
      </c>
      <c r="V356" s="44">
        <v>18.82</v>
      </c>
      <c r="W356">
        <v>941</v>
      </c>
    </row>
    <row r="357" spans="1:23" hidden="1" x14ac:dyDescent="0.3">
      <c r="A357" s="44" t="s">
        <v>566</v>
      </c>
      <c r="B357" s="44" t="s">
        <v>116</v>
      </c>
      <c r="C357" s="44">
        <v>2023</v>
      </c>
      <c r="D357" s="44" t="s">
        <v>158</v>
      </c>
      <c r="E357" s="44">
        <v>31400</v>
      </c>
      <c r="F357" s="44" t="s">
        <v>298</v>
      </c>
      <c r="G357" s="44">
        <v>92010181</v>
      </c>
      <c r="H357" s="44" t="s">
        <v>529</v>
      </c>
      <c r="I357" s="44" t="s">
        <v>530</v>
      </c>
      <c r="J357" s="44">
        <v>2051</v>
      </c>
      <c r="K357" s="44" t="s">
        <v>588</v>
      </c>
      <c r="L357" s="44" t="s">
        <v>382</v>
      </c>
      <c r="M357" s="44" t="s">
        <v>301</v>
      </c>
      <c r="N357" s="44">
        <v>50</v>
      </c>
      <c r="O357" s="44">
        <v>50</v>
      </c>
      <c r="P357" s="44" t="s">
        <v>285</v>
      </c>
      <c r="Q357" s="44">
        <v>19.22</v>
      </c>
      <c r="R357" s="44">
        <v>961</v>
      </c>
      <c r="S357" s="44">
        <v>7504.1607000000004</v>
      </c>
      <c r="T357" s="44">
        <v>961</v>
      </c>
      <c r="U357" s="44" t="s">
        <v>285</v>
      </c>
      <c r="V357" s="44">
        <v>16.64</v>
      </c>
      <c r="W357">
        <v>832</v>
      </c>
    </row>
    <row r="358" spans="1:23" hidden="1" x14ac:dyDescent="0.3">
      <c r="A358" s="44" t="s">
        <v>566</v>
      </c>
      <c r="B358" s="44" t="s">
        <v>475</v>
      </c>
      <c r="C358" s="44">
        <v>2023</v>
      </c>
      <c r="D358" s="44" t="s">
        <v>158</v>
      </c>
      <c r="E358" s="44">
        <v>31400</v>
      </c>
      <c r="F358" s="44" t="s">
        <v>298</v>
      </c>
      <c r="G358" s="44">
        <v>92010178</v>
      </c>
      <c r="H358" s="44" t="s">
        <v>529</v>
      </c>
      <c r="I358" s="44" t="s">
        <v>530</v>
      </c>
      <c r="J358" s="44">
        <v>2051</v>
      </c>
      <c r="K358" s="44" t="s">
        <v>534</v>
      </c>
      <c r="L358" s="44" t="s">
        <v>376</v>
      </c>
      <c r="M358" s="44" t="s">
        <v>324</v>
      </c>
      <c r="N358" s="44">
        <v>900</v>
      </c>
      <c r="O358" s="44">
        <v>900</v>
      </c>
      <c r="P358" s="44" t="s">
        <v>285</v>
      </c>
      <c r="Q358" s="44">
        <v>37.06</v>
      </c>
      <c r="R358" s="44">
        <v>33354</v>
      </c>
      <c r="S358" s="44">
        <v>260451.3798</v>
      </c>
      <c r="T358" s="44">
        <v>33354</v>
      </c>
      <c r="U358" s="44" t="s">
        <v>285</v>
      </c>
      <c r="V358" s="44">
        <v>31.47</v>
      </c>
      <c r="W358">
        <v>28323</v>
      </c>
    </row>
    <row r="359" spans="1:23" hidden="1" x14ac:dyDescent="0.3">
      <c r="A359" s="44" t="s">
        <v>566</v>
      </c>
      <c r="B359" s="44" t="s">
        <v>475</v>
      </c>
      <c r="C359" s="44">
        <v>2023</v>
      </c>
      <c r="D359" s="44" t="s">
        <v>158</v>
      </c>
      <c r="E359" s="44">
        <v>31400</v>
      </c>
      <c r="F359" s="44" t="s">
        <v>298</v>
      </c>
      <c r="G359" s="44">
        <v>92010178</v>
      </c>
      <c r="H359" s="44" t="s">
        <v>529</v>
      </c>
      <c r="I359" s="44" t="s">
        <v>530</v>
      </c>
      <c r="J359" s="44">
        <v>2051</v>
      </c>
      <c r="K359" s="44" t="s">
        <v>534</v>
      </c>
      <c r="L359" s="44" t="s">
        <v>432</v>
      </c>
      <c r="M359" s="44" t="s">
        <v>324</v>
      </c>
      <c r="N359" s="44">
        <v>380</v>
      </c>
      <c r="O359" s="44">
        <v>380</v>
      </c>
      <c r="P359" s="44" t="s">
        <v>285</v>
      </c>
      <c r="Q359" s="44">
        <v>61.89</v>
      </c>
      <c r="R359" s="44">
        <v>23518.2</v>
      </c>
      <c r="S359" s="44">
        <v>183646.56834</v>
      </c>
      <c r="T359" s="44">
        <v>23518.2</v>
      </c>
      <c r="U359" s="44" t="s">
        <v>285</v>
      </c>
      <c r="V359" s="44">
        <v>52.53</v>
      </c>
      <c r="W359">
        <v>19961.400000000001</v>
      </c>
    </row>
    <row r="360" spans="1:23" hidden="1" x14ac:dyDescent="0.3">
      <c r="A360" s="44" t="s">
        <v>566</v>
      </c>
      <c r="B360" s="44" t="s">
        <v>475</v>
      </c>
      <c r="C360" s="44">
        <v>2023</v>
      </c>
      <c r="D360" s="44" t="s">
        <v>158</v>
      </c>
      <c r="E360" s="44">
        <v>31400</v>
      </c>
      <c r="F360" s="44" t="s">
        <v>298</v>
      </c>
      <c r="G360" s="44">
        <v>92010178</v>
      </c>
      <c r="H360" s="44" t="s">
        <v>529</v>
      </c>
      <c r="I360" s="44" t="s">
        <v>530</v>
      </c>
      <c r="J360" s="44">
        <v>2051</v>
      </c>
      <c r="K360" s="44" t="s">
        <v>534</v>
      </c>
      <c r="L360" s="44" t="s">
        <v>398</v>
      </c>
      <c r="M360" s="44" t="s">
        <v>324</v>
      </c>
      <c r="N360" s="44">
        <v>600</v>
      </c>
      <c r="O360" s="44">
        <v>600</v>
      </c>
      <c r="P360" s="44" t="s">
        <v>285</v>
      </c>
      <c r="Q360" s="44">
        <v>44.87</v>
      </c>
      <c r="R360" s="44">
        <v>26922</v>
      </c>
      <c r="S360" s="44">
        <v>210225.82139999999</v>
      </c>
      <c r="T360" s="44">
        <v>26922</v>
      </c>
      <c r="U360" s="44" t="s">
        <v>285</v>
      </c>
      <c r="V360" s="44">
        <v>38.08</v>
      </c>
      <c r="W360">
        <v>22848</v>
      </c>
    </row>
    <row r="361" spans="1:23" hidden="1" x14ac:dyDescent="0.3">
      <c r="A361" s="44" t="s">
        <v>566</v>
      </c>
      <c r="B361" s="44" t="s">
        <v>108</v>
      </c>
      <c r="C361" s="44">
        <v>2023</v>
      </c>
      <c r="D361" s="44" t="s">
        <v>158</v>
      </c>
      <c r="E361" s="44">
        <v>31400</v>
      </c>
      <c r="F361" s="44" t="s">
        <v>298</v>
      </c>
      <c r="G361" s="44">
        <v>92010182</v>
      </c>
      <c r="H361" s="44" t="s">
        <v>529</v>
      </c>
      <c r="I361" s="44" t="s">
        <v>530</v>
      </c>
      <c r="J361" s="44">
        <v>2051</v>
      </c>
      <c r="K361" s="44" t="s">
        <v>607</v>
      </c>
      <c r="L361" s="44" t="s">
        <v>362</v>
      </c>
      <c r="M361" s="44" t="s">
        <v>324</v>
      </c>
      <c r="N361" s="44">
        <v>200</v>
      </c>
      <c r="O361" s="44">
        <v>200</v>
      </c>
      <c r="P361" s="44" t="s">
        <v>285</v>
      </c>
      <c r="Q361" s="44">
        <v>40.29</v>
      </c>
      <c r="R361" s="44">
        <v>8058</v>
      </c>
      <c r="S361" s="44">
        <v>62922.5046</v>
      </c>
      <c r="T361" s="44">
        <v>8058</v>
      </c>
      <c r="U361" s="44" t="s">
        <v>285</v>
      </c>
      <c r="V361" s="44">
        <v>22.68</v>
      </c>
      <c r="W361">
        <v>4536</v>
      </c>
    </row>
    <row r="362" spans="1:23" hidden="1" x14ac:dyDescent="0.3">
      <c r="A362" s="44" t="s">
        <v>566</v>
      </c>
      <c r="B362" s="44" t="s">
        <v>108</v>
      </c>
      <c r="C362" s="44">
        <v>2023</v>
      </c>
      <c r="D362" s="44" t="s">
        <v>158</v>
      </c>
      <c r="E362" s="44">
        <v>31400</v>
      </c>
      <c r="F362" s="44" t="s">
        <v>298</v>
      </c>
      <c r="G362" s="44">
        <v>92010182</v>
      </c>
      <c r="H362" s="44" t="s">
        <v>529</v>
      </c>
      <c r="I362" s="44" t="s">
        <v>530</v>
      </c>
      <c r="J362" s="44">
        <v>2051</v>
      </c>
      <c r="K362" s="44" t="s">
        <v>607</v>
      </c>
      <c r="L362" s="44" t="s">
        <v>363</v>
      </c>
      <c r="M362" s="44" t="s">
        <v>324</v>
      </c>
      <c r="N362" s="44">
        <v>300</v>
      </c>
      <c r="O362" s="44">
        <v>300</v>
      </c>
      <c r="P362" s="44" t="s">
        <v>285</v>
      </c>
      <c r="Q362" s="44">
        <v>56.96</v>
      </c>
      <c r="R362" s="44">
        <v>17088</v>
      </c>
      <c r="S362" s="44">
        <v>133435.0656</v>
      </c>
      <c r="T362" s="44">
        <v>17088</v>
      </c>
      <c r="U362" s="44" t="s">
        <v>285</v>
      </c>
      <c r="V362" s="44">
        <v>32.07</v>
      </c>
      <c r="W362">
        <v>9621</v>
      </c>
    </row>
    <row r="363" spans="1:23" hidden="1" x14ac:dyDescent="0.3">
      <c r="A363" s="44" t="s">
        <v>566</v>
      </c>
      <c r="B363" s="44" t="s">
        <v>95</v>
      </c>
      <c r="C363" s="44">
        <v>2023</v>
      </c>
      <c r="D363" s="44" t="s">
        <v>158</v>
      </c>
      <c r="E363" s="44">
        <v>41200</v>
      </c>
      <c r="F363" s="44" t="s">
        <v>298</v>
      </c>
      <c r="G363" s="44">
        <v>92010777</v>
      </c>
      <c r="H363" s="44" t="s">
        <v>529</v>
      </c>
      <c r="I363" s="44" t="s">
        <v>530</v>
      </c>
      <c r="J363" s="44">
        <v>2051</v>
      </c>
      <c r="K363" s="44" t="s">
        <v>608</v>
      </c>
      <c r="L363" s="44" t="s">
        <v>98</v>
      </c>
      <c r="M363" s="44" t="s">
        <v>341</v>
      </c>
      <c r="N363" s="44">
        <v>30</v>
      </c>
      <c r="O363" s="44">
        <f>N363</f>
        <v>30</v>
      </c>
      <c r="P363" s="44" t="s">
        <v>285</v>
      </c>
      <c r="Q363" s="44">
        <v>154.82</v>
      </c>
      <c r="R363" s="44">
        <v>4644.6000000000004</v>
      </c>
      <c r="S363" s="44">
        <v>36268.28802</v>
      </c>
      <c r="T363" s="44">
        <v>4644.6000000000004</v>
      </c>
      <c r="U363" s="44"/>
      <c r="V363" s="44"/>
    </row>
    <row r="364" spans="1:23" hidden="1" x14ac:dyDescent="0.3">
      <c r="A364" s="44" t="s">
        <v>566</v>
      </c>
      <c r="B364" s="44" t="s">
        <v>475</v>
      </c>
      <c r="C364" s="44">
        <v>2023</v>
      </c>
      <c r="D364" s="44" t="s">
        <v>158</v>
      </c>
      <c r="E364" s="44">
        <v>31400</v>
      </c>
      <c r="F364" s="44" t="s">
        <v>298</v>
      </c>
      <c r="G364" s="44">
        <v>92010178</v>
      </c>
      <c r="H364" s="44" t="s">
        <v>529</v>
      </c>
      <c r="I364" s="44" t="s">
        <v>530</v>
      </c>
      <c r="J364" s="44">
        <v>2051</v>
      </c>
      <c r="K364" s="44" t="s">
        <v>534</v>
      </c>
      <c r="L364" s="44" t="s">
        <v>314</v>
      </c>
      <c r="M364" s="44" t="s">
        <v>301</v>
      </c>
      <c r="N364" s="44">
        <v>143</v>
      </c>
      <c r="O364" s="44">
        <v>143</v>
      </c>
      <c r="P364" s="44" t="s">
        <v>285</v>
      </c>
      <c r="Q364" s="44">
        <v>14.8</v>
      </c>
      <c r="R364" s="44">
        <v>2116.4</v>
      </c>
      <c r="S364" s="44">
        <v>16526.33268</v>
      </c>
      <c r="T364" s="44">
        <v>2116.4</v>
      </c>
      <c r="U364" s="44" t="s">
        <v>285</v>
      </c>
      <c r="V364" s="44">
        <v>13.2</v>
      </c>
      <c r="W364">
        <v>1887.6</v>
      </c>
    </row>
    <row r="365" spans="1:23" s="65" customFormat="1" hidden="1" x14ac:dyDescent="0.3">
      <c r="A365" s="69" t="s">
        <v>566</v>
      </c>
      <c r="B365" s="69" t="s">
        <v>475</v>
      </c>
      <c r="C365" s="69">
        <v>2023</v>
      </c>
      <c r="D365" s="69" t="s">
        <v>158</v>
      </c>
      <c r="E365" s="69">
        <v>31400</v>
      </c>
      <c r="F365" s="69" t="s">
        <v>298</v>
      </c>
      <c r="G365" s="69">
        <v>92010179</v>
      </c>
      <c r="H365" s="69" t="s">
        <v>529</v>
      </c>
      <c r="I365" s="69" t="s">
        <v>530</v>
      </c>
      <c r="J365" s="69">
        <v>2051</v>
      </c>
      <c r="K365" s="69" t="s">
        <v>609</v>
      </c>
      <c r="L365" s="69" t="s">
        <v>477</v>
      </c>
      <c r="M365" s="69" t="s">
        <v>324</v>
      </c>
      <c r="N365" s="69">
        <v>10</v>
      </c>
      <c r="O365" s="69">
        <v>10</v>
      </c>
      <c r="P365" s="69" t="s">
        <v>285</v>
      </c>
      <c r="Q365" s="69">
        <v>64.180000000000007</v>
      </c>
      <c r="R365" s="69">
        <v>641.79999999999995</v>
      </c>
      <c r="S365" s="69">
        <v>5011.6236600000002</v>
      </c>
      <c r="T365" s="69">
        <v>641.79999999999995</v>
      </c>
      <c r="U365" s="69" t="s">
        <v>285</v>
      </c>
      <c r="V365" s="69">
        <v>36.130000000000003</v>
      </c>
      <c r="W365" s="65">
        <v>361.3</v>
      </c>
    </row>
    <row r="366" spans="1:23" hidden="1" x14ac:dyDescent="0.3">
      <c r="A366" s="44" t="s">
        <v>566</v>
      </c>
      <c r="B366" s="44" t="s">
        <v>108</v>
      </c>
      <c r="C366" s="44">
        <v>2023</v>
      </c>
      <c r="D366" s="44" t="s">
        <v>158</v>
      </c>
      <c r="E366" s="44">
        <v>31400</v>
      </c>
      <c r="F366" s="44" t="s">
        <v>298</v>
      </c>
      <c r="G366" s="44">
        <v>92010182</v>
      </c>
      <c r="H366" s="44" t="s">
        <v>529</v>
      </c>
      <c r="I366" s="44" t="s">
        <v>530</v>
      </c>
      <c r="J366" s="44">
        <v>2051</v>
      </c>
      <c r="K366" s="44" t="s">
        <v>607</v>
      </c>
      <c r="L366" s="44" t="s">
        <v>319</v>
      </c>
      <c r="M366" s="44" t="s">
        <v>324</v>
      </c>
      <c r="N366" s="44">
        <v>150</v>
      </c>
      <c r="O366" s="44">
        <v>150</v>
      </c>
      <c r="P366" s="44" t="s">
        <v>285</v>
      </c>
      <c r="Q366" s="44">
        <v>64.209999999999994</v>
      </c>
      <c r="R366" s="44">
        <v>9631.5</v>
      </c>
      <c r="S366" s="44">
        <v>75209.494049999994</v>
      </c>
      <c r="T366" s="44">
        <v>9631.5</v>
      </c>
      <c r="U366" s="44" t="s">
        <v>285</v>
      </c>
      <c r="V366" s="44">
        <v>36.15</v>
      </c>
      <c r="W366">
        <v>5422.5</v>
      </c>
    </row>
    <row r="367" spans="1:23" hidden="1" x14ac:dyDescent="0.3">
      <c r="A367" s="44" t="s">
        <v>566</v>
      </c>
      <c r="B367" s="44" t="s">
        <v>108</v>
      </c>
      <c r="C367" s="44">
        <v>2023</v>
      </c>
      <c r="D367" s="44" t="s">
        <v>158</v>
      </c>
      <c r="E367" s="44">
        <v>31400</v>
      </c>
      <c r="F367" s="44" t="s">
        <v>298</v>
      </c>
      <c r="G367" s="44">
        <v>92010182</v>
      </c>
      <c r="H367" s="44" t="s">
        <v>529</v>
      </c>
      <c r="I367" s="44" t="s">
        <v>530</v>
      </c>
      <c r="J367" s="44">
        <v>2051</v>
      </c>
      <c r="K367" s="44" t="s">
        <v>607</v>
      </c>
      <c r="L367" s="44" t="s">
        <v>428</v>
      </c>
      <c r="M367" s="44" t="s">
        <v>324</v>
      </c>
      <c r="N367" s="44">
        <v>300</v>
      </c>
      <c r="O367" s="44">
        <v>300</v>
      </c>
      <c r="P367" s="44" t="s">
        <v>285</v>
      </c>
      <c r="Q367" s="44">
        <v>49.73</v>
      </c>
      <c r="R367" s="44">
        <v>14919</v>
      </c>
      <c r="S367" s="44">
        <v>116497.9953</v>
      </c>
      <c r="T367" s="44">
        <v>14919</v>
      </c>
      <c r="U367" s="44" t="s">
        <v>285</v>
      </c>
      <c r="V367" s="44">
        <v>28</v>
      </c>
      <c r="W367">
        <v>8400</v>
      </c>
    </row>
    <row r="368" spans="1:23" hidden="1" x14ac:dyDescent="0.3">
      <c r="A368" s="44" t="s">
        <v>566</v>
      </c>
      <c r="B368" s="44" t="s">
        <v>114</v>
      </c>
      <c r="C368" s="44">
        <v>2023</v>
      </c>
      <c r="D368" s="44" t="s">
        <v>158</v>
      </c>
      <c r="E368" s="44">
        <v>31400</v>
      </c>
      <c r="F368" s="44" t="s">
        <v>298</v>
      </c>
      <c r="G368" s="44">
        <v>92010184</v>
      </c>
      <c r="H368" s="44" t="s">
        <v>529</v>
      </c>
      <c r="I368" s="44" t="s">
        <v>530</v>
      </c>
      <c r="J368" s="44">
        <v>2051</v>
      </c>
      <c r="K368" s="44" t="s">
        <v>610</v>
      </c>
      <c r="L368" s="44" t="s">
        <v>359</v>
      </c>
      <c r="M368" s="44" t="s">
        <v>324</v>
      </c>
      <c r="N368" s="44">
        <v>300</v>
      </c>
      <c r="O368" s="44">
        <v>300</v>
      </c>
      <c r="P368" s="44" t="s">
        <v>285</v>
      </c>
      <c r="Q368" s="44">
        <v>39</v>
      </c>
      <c r="R368" s="44">
        <v>11700</v>
      </c>
      <c r="S368" s="44">
        <v>91361.79</v>
      </c>
      <c r="T368" s="44">
        <v>11700</v>
      </c>
      <c r="U368" s="44" t="s">
        <v>285</v>
      </c>
      <c r="V368" s="44">
        <v>21.96</v>
      </c>
      <c r="W368">
        <v>6588</v>
      </c>
    </row>
    <row r="369" spans="1:23" hidden="1" x14ac:dyDescent="0.3">
      <c r="A369" s="44" t="s">
        <v>566</v>
      </c>
      <c r="B369" s="44" t="s">
        <v>475</v>
      </c>
      <c r="C369" s="44">
        <v>2023</v>
      </c>
      <c r="D369" s="44" t="s">
        <v>158</v>
      </c>
      <c r="E369" s="44">
        <v>32100</v>
      </c>
      <c r="F369" s="44" t="s">
        <v>298</v>
      </c>
      <c r="G369" s="44">
        <v>92010813</v>
      </c>
      <c r="H369" s="44" t="s">
        <v>529</v>
      </c>
      <c r="I369" s="44" t="s">
        <v>530</v>
      </c>
      <c r="J369" s="44">
        <v>2051</v>
      </c>
      <c r="K369" s="44" t="s">
        <v>531</v>
      </c>
      <c r="L369" s="44" t="s">
        <v>484</v>
      </c>
      <c r="M369" s="44" t="s">
        <v>387</v>
      </c>
      <c r="N369" s="44">
        <v>6</v>
      </c>
      <c r="O369" s="44">
        <v>6</v>
      </c>
      <c r="P369" s="44" t="s">
        <v>285</v>
      </c>
      <c r="Q369" s="44">
        <v>1225.3699999999999</v>
      </c>
      <c r="R369" s="44">
        <v>7352.22</v>
      </c>
      <c r="S369" s="44">
        <v>57411.280314000003</v>
      </c>
      <c r="T369" s="44">
        <v>7352.22</v>
      </c>
      <c r="U369" s="44" t="s">
        <v>285</v>
      </c>
      <c r="V369" s="44">
        <v>951.23</v>
      </c>
      <c r="W369">
        <v>5707.38</v>
      </c>
    </row>
    <row r="370" spans="1:23" hidden="1" x14ac:dyDescent="0.3">
      <c r="A370" s="44" t="s">
        <v>566</v>
      </c>
      <c r="B370" s="44" t="s">
        <v>475</v>
      </c>
      <c r="C370" s="44">
        <v>2023</v>
      </c>
      <c r="D370" s="44" t="s">
        <v>158</v>
      </c>
      <c r="E370" s="44">
        <v>32100</v>
      </c>
      <c r="F370" s="44" t="s">
        <v>298</v>
      </c>
      <c r="G370" s="44">
        <v>92010813</v>
      </c>
      <c r="H370" s="44" t="s">
        <v>529</v>
      </c>
      <c r="I370" s="44" t="s">
        <v>530</v>
      </c>
      <c r="J370" s="44">
        <v>2051</v>
      </c>
      <c r="K370" s="44" t="s">
        <v>531</v>
      </c>
      <c r="L370" s="44" t="s">
        <v>485</v>
      </c>
      <c r="M370" s="44" t="s">
        <v>387</v>
      </c>
      <c r="N370" s="44">
        <v>1</v>
      </c>
      <c r="O370" s="44">
        <v>1</v>
      </c>
      <c r="P370" s="44" t="s">
        <v>285</v>
      </c>
      <c r="Q370" s="44">
        <v>899.04</v>
      </c>
      <c r="R370" s="44">
        <v>899.04</v>
      </c>
      <c r="S370" s="44">
        <v>7020.3336479999998</v>
      </c>
      <c r="T370" s="44">
        <v>899.04</v>
      </c>
      <c r="U370" s="44" t="s">
        <v>285</v>
      </c>
      <c r="V370" s="44">
        <v>718.68</v>
      </c>
      <c r="W370">
        <v>718.68</v>
      </c>
    </row>
    <row r="371" spans="1:23" hidden="1" x14ac:dyDescent="0.3">
      <c r="A371" s="44" t="s">
        <v>566</v>
      </c>
      <c r="B371" s="44" t="s">
        <v>475</v>
      </c>
      <c r="C371" s="44">
        <v>2023</v>
      </c>
      <c r="D371" s="44" t="s">
        <v>158</v>
      </c>
      <c r="E371" s="44">
        <v>32100</v>
      </c>
      <c r="F371" s="44" t="s">
        <v>298</v>
      </c>
      <c r="G371" s="44">
        <v>92010602</v>
      </c>
      <c r="H371" s="44" t="s">
        <v>529</v>
      </c>
      <c r="I371" s="44" t="s">
        <v>530</v>
      </c>
      <c r="J371" s="44">
        <v>2051</v>
      </c>
      <c r="K371" s="44" t="s">
        <v>547</v>
      </c>
      <c r="L371" s="44" t="s">
        <v>385</v>
      </c>
      <c r="M371" s="44" t="s">
        <v>324</v>
      </c>
      <c r="N371" s="44">
        <v>100</v>
      </c>
      <c r="O371" s="44">
        <v>100</v>
      </c>
      <c r="P371" s="44" t="s">
        <v>285</v>
      </c>
      <c r="Q371" s="44">
        <v>56.95</v>
      </c>
      <c r="R371" s="44">
        <v>5695</v>
      </c>
      <c r="S371" s="44">
        <v>44470.546499999997</v>
      </c>
      <c r="T371" s="44">
        <v>5695</v>
      </c>
      <c r="U371" s="44" t="s">
        <v>285</v>
      </c>
      <c r="V371" s="44">
        <v>48.24</v>
      </c>
      <c r="W371">
        <v>4824</v>
      </c>
    </row>
    <row r="372" spans="1:23" hidden="1" x14ac:dyDescent="0.3">
      <c r="A372" s="44" t="s">
        <v>566</v>
      </c>
      <c r="B372" s="44" t="s">
        <v>475</v>
      </c>
      <c r="C372" s="44">
        <v>2023</v>
      </c>
      <c r="D372" s="44" t="s">
        <v>158</v>
      </c>
      <c r="E372" s="44">
        <v>32100</v>
      </c>
      <c r="F372" s="44" t="s">
        <v>298</v>
      </c>
      <c r="G372" s="44">
        <v>92010603</v>
      </c>
      <c r="H372" s="44" t="s">
        <v>529</v>
      </c>
      <c r="I372" s="44" t="s">
        <v>530</v>
      </c>
      <c r="J372" s="44">
        <v>2051</v>
      </c>
      <c r="K372" s="44" t="s">
        <v>547</v>
      </c>
      <c r="L372" s="44" t="s">
        <v>412</v>
      </c>
      <c r="M372" s="44" t="s">
        <v>324</v>
      </c>
      <c r="N372" s="44">
        <v>1</v>
      </c>
      <c r="O372" s="44">
        <v>1</v>
      </c>
      <c r="P372" s="44" t="s">
        <v>285</v>
      </c>
      <c r="Q372" s="44">
        <v>80.849999999999994</v>
      </c>
      <c r="R372" s="44">
        <v>80.849999999999994</v>
      </c>
      <c r="S372" s="44">
        <v>631.333395</v>
      </c>
      <c r="T372" s="44">
        <v>80.849999999999994</v>
      </c>
      <c r="U372" s="44" t="s">
        <v>285</v>
      </c>
      <c r="V372" s="44">
        <v>64.34</v>
      </c>
      <c r="W372">
        <v>64.34</v>
      </c>
    </row>
    <row r="373" spans="1:23" hidden="1" x14ac:dyDescent="0.3">
      <c r="A373" s="44" t="s">
        <v>566</v>
      </c>
      <c r="B373" s="44" t="s">
        <v>475</v>
      </c>
      <c r="C373" s="44">
        <v>2023</v>
      </c>
      <c r="D373" s="44" t="s">
        <v>158</v>
      </c>
      <c r="E373" s="44">
        <v>32100</v>
      </c>
      <c r="F373" s="44" t="s">
        <v>298</v>
      </c>
      <c r="G373" s="44">
        <v>92010603</v>
      </c>
      <c r="H373" s="44" t="s">
        <v>529</v>
      </c>
      <c r="I373" s="44" t="s">
        <v>530</v>
      </c>
      <c r="J373" s="44">
        <v>2051</v>
      </c>
      <c r="K373" s="44" t="s">
        <v>547</v>
      </c>
      <c r="L373" s="44" t="s">
        <v>402</v>
      </c>
      <c r="M373" s="44" t="s">
        <v>324</v>
      </c>
      <c r="N373" s="44">
        <v>1</v>
      </c>
      <c r="O373" s="44">
        <v>1</v>
      </c>
      <c r="P373" s="44" t="s">
        <v>285</v>
      </c>
      <c r="Q373" s="44">
        <v>89.24</v>
      </c>
      <c r="R373" s="44">
        <v>89.24</v>
      </c>
      <c r="S373" s="44">
        <v>696.848388</v>
      </c>
      <c r="T373" s="44">
        <v>89.24</v>
      </c>
      <c r="U373" s="44" t="s">
        <v>285</v>
      </c>
      <c r="V373" s="44">
        <v>74.53</v>
      </c>
      <c r="W373">
        <v>74.53</v>
      </c>
    </row>
    <row r="374" spans="1:23" hidden="1" x14ac:dyDescent="0.3">
      <c r="A374" s="44" t="s">
        <v>566</v>
      </c>
      <c r="B374" s="44" t="s">
        <v>475</v>
      </c>
      <c r="C374" s="44">
        <v>2023</v>
      </c>
      <c r="D374" s="44" t="s">
        <v>158</v>
      </c>
      <c r="E374" s="44">
        <v>32100</v>
      </c>
      <c r="F374" s="44" t="s">
        <v>298</v>
      </c>
      <c r="G374" s="44">
        <v>92010603</v>
      </c>
      <c r="H374" s="44" t="s">
        <v>529</v>
      </c>
      <c r="I374" s="44" t="s">
        <v>530</v>
      </c>
      <c r="J374" s="44">
        <v>2051</v>
      </c>
      <c r="K374" s="44" t="s">
        <v>547</v>
      </c>
      <c r="L374" s="44" t="s">
        <v>343</v>
      </c>
      <c r="M374" s="44" t="s">
        <v>324</v>
      </c>
      <c r="N374" s="44">
        <v>1</v>
      </c>
      <c r="O374" s="44">
        <v>1</v>
      </c>
      <c r="P374" s="44" t="s">
        <v>285</v>
      </c>
      <c r="Q374" s="44">
        <v>133.58000000000001</v>
      </c>
      <c r="R374" s="44">
        <v>133.58000000000001</v>
      </c>
      <c r="S374" s="44">
        <v>1043.0861460000001</v>
      </c>
      <c r="T374" s="44">
        <v>133.58000000000001</v>
      </c>
      <c r="U374" s="44" t="s">
        <v>285</v>
      </c>
      <c r="V374" s="44">
        <v>116.31</v>
      </c>
      <c r="W374">
        <v>116.31</v>
      </c>
    </row>
    <row r="375" spans="1:23" hidden="1" x14ac:dyDescent="0.3">
      <c r="A375" s="44" t="s">
        <v>566</v>
      </c>
      <c r="B375" s="44" t="s">
        <v>475</v>
      </c>
      <c r="C375" s="44">
        <v>2023</v>
      </c>
      <c r="D375" s="44" t="s">
        <v>158</v>
      </c>
      <c r="E375" s="44">
        <v>32100</v>
      </c>
      <c r="F375" s="44" t="s">
        <v>298</v>
      </c>
      <c r="G375" s="44">
        <v>92010604</v>
      </c>
      <c r="H375" s="44" t="s">
        <v>529</v>
      </c>
      <c r="I375" s="44" t="s">
        <v>530</v>
      </c>
      <c r="J375" s="44">
        <v>2051</v>
      </c>
      <c r="K375" s="44" t="s">
        <v>544</v>
      </c>
      <c r="L375" s="44" t="s">
        <v>439</v>
      </c>
      <c r="M375" s="44" t="s">
        <v>32</v>
      </c>
      <c r="N375" s="44">
        <v>4</v>
      </c>
      <c r="O375" s="44">
        <v>4</v>
      </c>
      <c r="P375" s="44" t="s">
        <v>285</v>
      </c>
      <c r="Q375" s="44">
        <v>176.91</v>
      </c>
      <c r="R375" s="44">
        <v>707.64</v>
      </c>
      <c r="S375" s="44">
        <v>5525.7484679999998</v>
      </c>
      <c r="T375" s="44">
        <v>707.64</v>
      </c>
      <c r="U375" s="44" t="s">
        <v>285</v>
      </c>
      <c r="V375" s="44">
        <v>138.13999999999999</v>
      </c>
      <c r="W375">
        <v>552.55999999999995</v>
      </c>
    </row>
    <row r="376" spans="1:23" hidden="1" x14ac:dyDescent="0.3">
      <c r="A376" s="44" t="s">
        <v>566</v>
      </c>
      <c r="B376" s="44" t="s">
        <v>475</v>
      </c>
      <c r="C376" s="44">
        <v>2023</v>
      </c>
      <c r="D376" s="44" t="s">
        <v>158</v>
      </c>
      <c r="E376" s="44">
        <v>32100</v>
      </c>
      <c r="F376" s="44" t="s">
        <v>298</v>
      </c>
      <c r="G376" s="44">
        <v>92010604</v>
      </c>
      <c r="H376" s="44" t="s">
        <v>529</v>
      </c>
      <c r="I376" s="44" t="s">
        <v>530</v>
      </c>
      <c r="J376" s="44">
        <v>2051</v>
      </c>
      <c r="K376" s="44" t="s">
        <v>544</v>
      </c>
      <c r="L376" s="44" t="s">
        <v>366</v>
      </c>
      <c r="M376" s="44" t="s">
        <v>32</v>
      </c>
      <c r="N376" s="44">
        <v>10</v>
      </c>
      <c r="O376" s="44">
        <v>10</v>
      </c>
      <c r="P376" s="44" t="s">
        <v>285</v>
      </c>
      <c r="Q376" s="44">
        <v>204.89</v>
      </c>
      <c r="R376" s="44">
        <v>2048.9</v>
      </c>
      <c r="S376" s="44">
        <v>15999.245430000001</v>
      </c>
      <c r="T376" s="44">
        <v>2048.9</v>
      </c>
      <c r="U376" s="44" t="s">
        <v>285</v>
      </c>
      <c r="V376" s="44">
        <v>151.63</v>
      </c>
      <c r="W376">
        <v>1516.3</v>
      </c>
    </row>
    <row r="377" spans="1:23" hidden="1" x14ac:dyDescent="0.3">
      <c r="A377" s="44" t="s">
        <v>566</v>
      </c>
      <c r="B377" s="44" t="s">
        <v>475</v>
      </c>
      <c r="C377" s="44">
        <v>2023</v>
      </c>
      <c r="D377" s="44" t="s">
        <v>158</v>
      </c>
      <c r="E377" s="44">
        <v>32100</v>
      </c>
      <c r="F377" s="44" t="s">
        <v>298</v>
      </c>
      <c r="G377" s="44">
        <v>92010604</v>
      </c>
      <c r="H377" s="44" t="s">
        <v>529</v>
      </c>
      <c r="I377" s="44" t="s">
        <v>530</v>
      </c>
      <c r="J377" s="44">
        <v>2051</v>
      </c>
      <c r="K377" s="44" t="s">
        <v>544</v>
      </c>
      <c r="L377" s="44" t="s">
        <v>381</v>
      </c>
      <c r="M377" s="44" t="s">
        <v>32</v>
      </c>
      <c r="N377" s="44">
        <v>6</v>
      </c>
      <c r="O377" s="44">
        <v>6</v>
      </c>
      <c r="P377" s="44" t="s">
        <v>285</v>
      </c>
      <c r="Q377" s="44">
        <v>226.03</v>
      </c>
      <c r="R377" s="44">
        <v>1356.18</v>
      </c>
      <c r="S377" s="44">
        <v>10590.002766</v>
      </c>
      <c r="T377" s="44">
        <v>1356.18</v>
      </c>
      <c r="U377" s="44" t="s">
        <v>285</v>
      </c>
      <c r="V377" s="44">
        <v>167.22</v>
      </c>
      <c r="W377">
        <v>1003.32</v>
      </c>
    </row>
    <row r="378" spans="1:23" hidden="1" x14ac:dyDescent="0.3">
      <c r="A378" s="44" t="s">
        <v>566</v>
      </c>
      <c r="B378" s="44" t="s">
        <v>475</v>
      </c>
      <c r="C378" s="44">
        <v>2023</v>
      </c>
      <c r="D378" s="44" t="s">
        <v>158</v>
      </c>
      <c r="E378" s="44">
        <v>32100</v>
      </c>
      <c r="F378" s="44" t="s">
        <v>298</v>
      </c>
      <c r="G378" s="44">
        <v>92010604</v>
      </c>
      <c r="H378" s="44" t="s">
        <v>529</v>
      </c>
      <c r="I378" s="44" t="s">
        <v>530</v>
      </c>
      <c r="J378" s="44">
        <v>2051</v>
      </c>
      <c r="K378" s="44" t="s">
        <v>544</v>
      </c>
      <c r="L378" s="44" t="s">
        <v>462</v>
      </c>
      <c r="M378" s="44" t="s">
        <v>387</v>
      </c>
      <c r="N378" s="44">
        <v>1</v>
      </c>
      <c r="O378" s="44">
        <v>1</v>
      </c>
      <c r="P378" s="44" t="s">
        <v>285</v>
      </c>
      <c r="Q378" s="44">
        <v>606.36</v>
      </c>
      <c r="R378" s="44">
        <v>606.36</v>
      </c>
      <c r="S378" s="44">
        <v>4734.8833320000003</v>
      </c>
      <c r="T378" s="44">
        <v>606.36</v>
      </c>
      <c r="U378" s="44" t="s">
        <v>285</v>
      </c>
      <c r="V378" s="44">
        <v>539.34</v>
      </c>
      <c r="W378">
        <v>539.34</v>
      </c>
    </row>
    <row r="379" spans="1:23" hidden="1" x14ac:dyDescent="0.3">
      <c r="A379" s="44" t="s">
        <v>566</v>
      </c>
      <c r="B379" s="44" t="s">
        <v>475</v>
      </c>
      <c r="C379" s="44">
        <v>2023</v>
      </c>
      <c r="D379" s="44" t="s">
        <v>158</v>
      </c>
      <c r="E379" s="44">
        <v>32100</v>
      </c>
      <c r="F379" s="44" t="s">
        <v>298</v>
      </c>
      <c r="G379" s="44">
        <v>92010604</v>
      </c>
      <c r="H379" s="44" t="s">
        <v>529</v>
      </c>
      <c r="I379" s="44" t="s">
        <v>530</v>
      </c>
      <c r="J379" s="44">
        <v>2051</v>
      </c>
      <c r="K379" s="44" t="s">
        <v>544</v>
      </c>
      <c r="L379" s="44" t="s">
        <v>479</v>
      </c>
      <c r="M379" s="44" t="s">
        <v>387</v>
      </c>
      <c r="N379" s="44">
        <v>1</v>
      </c>
      <c r="O379" s="44">
        <v>1</v>
      </c>
      <c r="P379" s="44" t="s">
        <v>285</v>
      </c>
      <c r="Q379" s="44">
        <v>606.36</v>
      </c>
      <c r="R379" s="44">
        <v>606.36</v>
      </c>
      <c r="S379" s="44">
        <v>4734.8833320000003</v>
      </c>
      <c r="T379" s="44">
        <v>606.36</v>
      </c>
      <c r="U379" s="44" t="s">
        <v>285</v>
      </c>
      <c r="V379" s="44">
        <v>539.34</v>
      </c>
      <c r="W379">
        <v>539.34</v>
      </c>
    </row>
    <row r="380" spans="1:23" hidden="1" x14ac:dyDescent="0.3">
      <c r="A380" s="44" t="s">
        <v>566</v>
      </c>
      <c r="B380" s="44" t="s">
        <v>475</v>
      </c>
      <c r="C380" s="44">
        <v>2023</v>
      </c>
      <c r="D380" s="44" t="s">
        <v>158</v>
      </c>
      <c r="E380" s="44">
        <v>32100</v>
      </c>
      <c r="F380" s="44" t="s">
        <v>298</v>
      </c>
      <c r="G380" s="44">
        <v>92010605</v>
      </c>
      <c r="H380" s="44" t="s">
        <v>529</v>
      </c>
      <c r="I380" s="44" t="s">
        <v>530</v>
      </c>
      <c r="J380" s="44">
        <v>2051</v>
      </c>
      <c r="K380" s="44" t="s">
        <v>550</v>
      </c>
      <c r="L380" s="44" t="s">
        <v>342</v>
      </c>
      <c r="M380" s="44" t="s">
        <v>307</v>
      </c>
      <c r="N380" s="44">
        <v>2</v>
      </c>
      <c r="O380" s="44">
        <v>2</v>
      </c>
      <c r="P380" s="44" t="s">
        <v>285</v>
      </c>
      <c r="Q380" s="44">
        <v>53.11</v>
      </c>
      <c r="R380" s="44">
        <v>106.22</v>
      </c>
      <c r="S380" s="44">
        <v>829.44011399999999</v>
      </c>
      <c r="T380" s="44">
        <v>106.22</v>
      </c>
      <c r="U380" s="44" t="s">
        <v>285</v>
      </c>
      <c r="V380" s="44">
        <v>45.12</v>
      </c>
      <c r="W380">
        <v>90.24</v>
      </c>
    </row>
    <row r="381" spans="1:23" hidden="1" x14ac:dyDescent="0.3">
      <c r="A381" s="44" t="s">
        <v>566</v>
      </c>
      <c r="B381" s="44" t="s">
        <v>475</v>
      </c>
      <c r="C381" s="44">
        <v>2023</v>
      </c>
      <c r="D381" s="44" t="s">
        <v>158</v>
      </c>
      <c r="E381" s="44">
        <v>32100</v>
      </c>
      <c r="F381" s="44" t="s">
        <v>298</v>
      </c>
      <c r="G381" s="44">
        <v>92010605</v>
      </c>
      <c r="H381" s="44" t="s">
        <v>529</v>
      </c>
      <c r="I381" s="44" t="s">
        <v>530</v>
      </c>
      <c r="J381" s="44">
        <v>2051</v>
      </c>
      <c r="K381" s="44" t="s">
        <v>550</v>
      </c>
      <c r="L381" s="44" t="s">
        <v>397</v>
      </c>
      <c r="M381" s="44" t="s">
        <v>307</v>
      </c>
      <c r="N381" s="44">
        <v>1</v>
      </c>
      <c r="O381" s="44">
        <v>1</v>
      </c>
      <c r="P381" s="44" t="s">
        <v>285</v>
      </c>
      <c r="Q381" s="44">
        <v>85.49</v>
      </c>
      <c r="R381" s="44">
        <v>85.49</v>
      </c>
      <c r="S381" s="44">
        <v>667.56576299999995</v>
      </c>
      <c r="T381" s="44">
        <v>85.49</v>
      </c>
      <c r="U381" s="44" t="s">
        <v>285</v>
      </c>
      <c r="V381" s="44">
        <v>84.71</v>
      </c>
      <c r="W381">
        <v>84.71</v>
      </c>
    </row>
    <row r="382" spans="1:23" hidden="1" x14ac:dyDescent="0.3">
      <c r="A382" s="44" t="s">
        <v>566</v>
      </c>
      <c r="B382" s="44" t="s">
        <v>475</v>
      </c>
      <c r="C382" s="44">
        <v>2023</v>
      </c>
      <c r="D382" s="44" t="s">
        <v>158</v>
      </c>
      <c r="E382" s="44">
        <v>32100</v>
      </c>
      <c r="F382" s="44" t="s">
        <v>298</v>
      </c>
      <c r="G382" s="44">
        <v>92010605</v>
      </c>
      <c r="H382" s="44" t="s">
        <v>529</v>
      </c>
      <c r="I382" s="44" t="s">
        <v>530</v>
      </c>
      <c r="J382" s="44">
        <v>2051</v>
      </c>
      <c r="K382" s="44" t="s">
        <v>550</v>
      </c>
      <c r="L382" s="44" t="s">
        <v>305</v>
      </c>
      <c r="M382" s="44" t="s">
        <v>307</v>
      </c>
      <c r="N382" s="44">
        <v>1</v>
      </c>
      <c r="O382" s="44">
        <v>1</v>
      </c>
      <c r="P382" s="44" t="s">
        <v>285</v>
      </c>
      <c r="Q382" s="44">
        <v>170.16</v>
      </c>
      <c r="R382" s="44">
        <v>170.16</v>
      </c>
      <c r="S382" s="44">
        <v>1328.728392</v>
      </c>
      <c r="T382" s="44">
        <v>170.16</v>
      </c>
      <c r="U382" s="44" t="s">
        <v>285</v>
      </c>
      <c r="V382" s="44">
        <v>162.72999999999999</v>
      </c>
      <c r="W382">
        <v>162.72999999999999</v>
      </c>
    </row>
    <row r="383" spans="1:23" hidden="1" x14ac:dyDescent="0.3">
      <c r="A383" s="44" t="s">
        <v>566</v>
      </c>
      <c r="B383" s="44" t="s">
        <v>475</v>
      </c>
      <c r="C383" s="44">
        <v>2023</v>
      </c>
      <c r="D383" s="44" t="s">
        <v>158</v>
      </c>
      <c r="E383" s="44">
        <v>32100</v>
      </c>
      <c r="F383" s="44" t="s">
        <v>298</v>
      </c>
      <c r="G383" s="44">
        <v>92010783</v>
      </c>
      <c r="H383" s="44" t="s">
        <v>529</v>
      </c>
      <c r="I383" s="44" t="s">
        <v>530</v>
      </c>
      <c r="J383" s="44">
        <v>2051</v>
      </c>
      <c r="K383" s="44" t="s">
        <v>544</v>
      </c>
      <c r="L383" s="44" t="s">
        <v>366</v>
      </c>
      <c r="M383" s="44" t="s">
        <v>32</v>
      </c>
      <c r="N383" s="44">
        <v>5</v>
      </c>
      <c r="O383" s="44">
        <v>5</v>
      </c>
      <c r="P383" s="44" t="s">
        <v>285</v>
      </c>
      <c r="Q383" s="44">
        <v>204.89</v>
      </c>
      <c r="R383" s="44">
        <v>1024.45</v>
      </c>
      <c r="S383" s="44">
        <v>7999.6227150000004</v>
      </c>
      <c r="T383" s="44">
        <v>1024.45</v>
      </c>
      <c r="U383" s="44" t="s">
        <v>285</v>
      </c>
      <c r="V383" s="44">
        <v>151.63</v>
      </c>
      <c r="W383">
        <v>758.15</v>
      </c>
    </row>
    <row r="384" spans="1:23" hidden="1" x14ac:dyDescent="0.3">
      <c r="A384" s="44" t="s">
        <v>566</v>
      </c>
      <c r="B384" s="44" t="s">
        <v>475</v>
      </c>
      <c r="C384" s="44">
        <v>2023</v>
      </c>
      <c r="D384" s="44" t="s">
        <v>158</v>
      </c>
      <c r="E384" s="44">
        <v>32100</v>
      </c>
      <c r="F384" s="44" t="s">
        <v>298</v>
      </c>
      <c r="G384" s="44">
        <v>92010783</v>
      </c>
      <c r="H384" s="44" t="s">
        <v>529</v>
      </c>
      <c r="I384" s="44" t="s">
        <v>530</v>
      </c>
      <c r="J384" s="44">
        <v>2051</v>
      </c>
      <c r="K384" s="44" t="s">
        <v>544</v>
      </c>
      <c r="L384" s="44" t="s">
        <v>381</v>
      </c>
      <c r="M384" s="44" t="s">
        <v>32</v>
      </c>
      <c r="N384" s="44">
        <v>15</v>
      </c>
      <c r="O384" s="44">
        <v>15</v>
      </c>
      <c r="P384" s="44" t="s">
        <v>285</v>
      </c>
      <c r="Q384" s="44">
        <v>226.03</v>
      </c>
      <c r="R384" s="44">
        <v>3390.45</v>
      </c>
      <c r="S384" s="44">
        <v>26475.006915000002</v>
      </c>
      <c r="T384" s="44">
        <v>3390.45</v>
      </c>
      <c r="U384" s="44" t="s">
        <v>285</v>
      </c>
      <c r="V384" s="44">
        <v>167.22</v>
      </c>
      <c r="W384">
        <v>2508.3000000000002</v>
      </c>
    </row>
    <row r="385" spans="1:23" hidden="1" x14ac:dyDescent="0.3">
      <c r="A385" s="44" t="s">
        <v>566</v>
      </c>
      <c r="B385" s="44" t="s">
        <v>475</v>
      </c>
      <c r="C385" s="44">
        <v>2023</v>
      </c>
      <c r="D385" s="44" t="s">
        <v>158</v>
      </c>
      <c r="E385" s="44">
        <v>32100</v>
      </c>
      <c r="F385" s="44" t="s">
        <v>298</v>
      </c>
      <c r="G385" s="44">
        <v>92010783</v>
      </c>
      <c r="H385" s="44" t="s">
        <v>529</v>
      </c>
      <c r="I385" s="44" t="s">
        <v>530</v>
      </c>
      <c r="J385" s="44">
        <v>2051</v>
      </c>
      <c r="K385" s="44" t="s">
        <v>544</v>
      </c>
      <c r="L385" s="44" t="s">
        <v>438</v>
      </c>
      <c r="M385" s="44" t="s">
        <v>32</v>
      </c>
      <c r="N385" s="44">
        <v>20</v>
      </c>
      <c r="O385" s="44">
        <v>20</v>
      </c>
      <c r="P385" s="44" t="s">
        <v>285</v>
      </c>
      <c r="Q385" s="44">
        <v>231.18</v>
      </c>
      <c r="R385" s="44">
        <v>4623.6000000000004</v>
      </c>
      <c r="S385" s="44">
        <v>36104.305319999999</v>
      </c>
      <c r="T385" s="44">
        <v>4623.6000000000004</v>
      </c>
      <c r="U385" s="44" t="s">
        <v>285</v>
      </c>
      <c r="V385" s="44">
        <v>181.34</v>
      </c>
      <c r="W385">
        <v>3626.8</v>
      </c>
    </row>
    <row r="386" spans="1:23" hidden="1" x14ac:dyDescent="0.3">
      <c r="A386" s="44" t="s">
        <v>566</v>
      </c>
      <c r="B386" s="44" t="s">
        <v>475</v>
      </c>
      <c r="C386" s="44">
        <v>2023</v>
      </c>
      <c r="D386" s="44" t="s">
        <v>158</v>
      </c>
      <c r="E386" s="44">
        <v>32100</v>
      </c>
      <c r="F386" s="44" t="s">
        <v>298</v>
      </c>
      <c r="G386" s="44">
        <v>92010783</v>
      </c>
      <c r="H386" s="44" t="s">
        <v>529</v>
      </c>
      <c r="I386" s="44" t="s">
        <v>530</v>
      </c>
      <c r="J386" s="44">
        <v>2051</v>
      </c>
      <c r="K386" s="44" t="s">
        <v>544</v>
      </c>
      <c r="L386" s="44" t="s">
        <v>411</v>
      </c>
      <c r="M386" s="44" t="s">
        <v>32</v>
      </c>
      <c r="N386" s="44">
        <v>5</v>
      </c>
      <c r="O386" s="44">
        <v>5</v>
      </c>
      <c r="P386" s="44" t="s">
        <v>285</v>
      </c>
      <c r="Q386" s="44">
        <v>271.74</v>
      </c>
      <c r="R386" s="44">
        <v>1358.7</v>
      </c>
      <c r="S386" s="44">
        <v>10609.680689999999</v>
      </c>
      <c r="T386" s="44">
        <v>1358.7</v>
      </c>
      <c r="U386" s="44" t="s">
        <v>285</v>
      </c>
      <c r="V386" s="44">
        <v>203.51</v>
      </c>
      <c r="W386">
        <v>1017.55</v>
      </c>
    </row>
    <row r="387" spans="1:23" hidden="1" x14ac:dyDescent="0.3">
      <c r="A387" s="44" t="s">
        <v>566</v>
      </c>
      <c r="B387" s="44" t="s">
        <v>475</v>
      </c>
      <c r="C387" s="44">
        <v>2023</v>
      </c>
      <c r="D387" s="44" t="s">
        <v>158</v>
      </c>
      <c r="E387" s="44">
        <v>32100</v>
      </c>
      <c r="F387" s="44" t="s">
        <v>298</v>
      </c>
      <c r="G387" s="44">
        <v>92010784</v>
      </c>
      <c r="H387" s="44" t="s">
        <v>529</v>
      </c>
      <c r="I387" s="44" t="s">
        <v>530</v>
      </c>
      <c r="J387" s="44">
        <v>2051</v>
      </c>
      <c r="K387" s="44" t="s">
        <v>547</v>
      </c>
      <c r="L387" s="44" t="s">
        <v>474</v>
      </c>
      <c r="M387" s="44" t="s">
        <v>357</v>
      </c>
      <c r="N387" s="44">
        <v>50</v>
      </c>
      <c r="O387" s="44">
        <v>50</v>
      </c>
      <c r="P387" s="44" t="s">
        <v>285</v>
      </c>
      <c r="Q387" s="44">
        <v>61.82</v>
      </c>
      <c r="R387" s="44">
        <v>3091</v>
      </c>
      <c r="S387" s="44">
        <v>24136.691699999999</v>
      </c>
      <c r="T387" s="44">
        <v>3091</v>
      </c>
      <c r="U387" s="44" t="s">
        <v>285</v>
      </c>
      <c r="V387" s="44">
        <v>52</v>
      </c>
      <c r="W387">
        <v>2600</v>
      </c>
    </row>
    <row r="388" spans="1:23" hidden="1" x14ac:dyDescent="0.3">
      <c r="A388" s="44" t="s">
        <v>566</v>
      </c>
      <c r="B388" s="44" t="s">
        <v>475</v>
      </c>
      <c r="C388" s="44">
        <v>2023</v>
      </c>
      <c r="D388" s="44" t="s">
        <v>158</v>
      </c>
      <c r="E388" s="44">
        <v>32100</v>
      </c>
      <c r="F388" s="44" t="s">
        <v>298</v>
      </c>
      <c r="G388" s="44">
        <v>92010784</v>
      </c>
      <c r="H388" s="44" t="s">
        <v>529</v>
      </c>
      <c r="I388" s="44" t="s">
        <v>530</v>
      </c>
      <c r="J388" s="44">
        <v>2051</v>
      </c>
      <c r="K388" s="44" t="s">
        <v>547</v>
      </c>
      <c r="L388" s="44" t="s">
        <v>355</v>
      </c>
      <c r="M388" s="44" t="s">
        <v>357</v>
      </c>
      <c r="N388" s="44">
        <v>50</v>
      </c>
      <c r="O388" s="44">
        <v>50</v>
      </c>
      <c r="P388" s="44" t="s">
        <v>285</v>
      </c>
      <c r="Q388" s="44">
        <v>61.82</v>
      </c>
      <c r="R388" s="44">
        <v>3091</v>
      </c>
      <c r="S388" s="44">
        <v>24136.691699999999</v>
      </c>
      <c r="T388" s="44">
        <v>3091</v>
      </c>
      <c r="U388" s="44" t="s">
        <v>285</v>
      </c>
      <c r="V388" s="44">
        <v>52</v>
      </c>
      <c r="W388">
        <v>2600</v>
      </c>
    </row>
    <row r="389" spans="1:23" hidden="1" x14ac:dyDescent="0.3">
      <c r="A389" s="44" t="s">
        <v>566</v>
      </c>
      <c r="B389" s="44" t="s">
        <v>475</v>
      </c>
      <c r="C389" s="44">
        <v>2023</v>
      </c>
      <c r="D389" s="44" t="s">
        <v>158</v>
      </c>
      <c r="E389" s="44">
        <v>32100</v>
      </c>
      <c r="F389" s="44" t="s">
        <v>298</v>
      </c>
      <c r="G389" s="44">
        <v>92010784</v>
      </c>
      <c r="H389" s="44" t="s">
        <v>529</v>
      </c>
      <c r="I389" s="44" t="s">
        <v>530</v>
      </c>
      <c r="J389" s="44">
        <v>2051</v>
      </c>
      <c r="K389" s="44" t="s">
        <v>547</v>
      </c>
      <c r="L389" s="44" t="s">
        <v>401</v>
      </c>
      <c r="M389" s="44" t="s">
        <v>341</v>
      </c>
      <c r="N389" s="44">
        <v>15</v>
      </c>
      <c r="O389" s="44">
        <v>15</v>
      </c>
      <c r="P389" s="44" t="s">
        <v>285</v>
      </c>
      <c r="Q389" s="44">
        <v>161.72</v>
      </c>
      <c r="R389" s="44">
        <v>2425.8000000000002</v>
      </c>
      <c r="S389" s="44">
        <v>18942.34446</v>
      </c>
      <c r="T389" s="44">
        <v>2425.8000000000002</v>
      </c>
      <c r="U389" s="44" t="s">
        <v>285</v>
      </c>
      <c r="V389" s="44">
        <v>139.65</v>
      </c>
      <c r="W389">
        <v>2094.75</v>
      </c>
    </row>
    <row r="390" spans="1:23" hidden="1" x14ac:dyDescent="0.3">
      <c r="A390" s="44" t="s">
        <v>566</v>
      </c>
      <c r="B390" s="44" t="s">
        <v>475</v>
      </c>
      <c r="C390" s="44">
        <v>2023</v>
      </c>
      <c r="D390" s="44" t="s">
        <v>158</v>
      </c>
      <c r="E390" s="44">
        <v>32100</v>
      </c>
      <c r="F390" s="44" t="s">
        <v>298</v>
      </c>
      <c r="G390" s="44">
        <v>92010784</v>
      </c>
      <c r="H390" s="44" t="s">
        <v>529</v>
      </c>
      <c r="I390" s="44" t="s">
        <v>530</v>
      </c>
      <c r="J390" s="44">
        <v>2051</v>
      </c>
      <c r="K390" s="44" t="s">
        <v>547</v>
      </c>
      <c r="L390" s="44" t="s">
        <v>385</v>
      </c>
      <c r="M390" s="44" t="s">
        <v>324</v>
      </c>
      <c r="N390" s="44">
        <v>50</v>
      </c>
      <c r="O390" s="44">
        <v>50</v>
      </c>
      <c r="P390" s="44" t="s">
        <v>285</v>
      </c>
      <c r="Q390" s="44">
        <v>56.95</v>
      </c>
      <c r="R390" s="44">
        <v>2847.5</v>
      </c>
      <c r="S390" s="44">
        <v>22235.273249999998</v>
      </c>
      <c r="T390" s="44">
        <v>2847.5</v>
      </c>
      <c r="U390" s="44" t="s">
        <v>285</v>
      </c>
      <c r="V390" s="44">
        <v>48.24</v>
      </c>
      <c r="W390">
        <v>2412</v>
      </c>
    </row>
    <row r="391" spans="1:23" hidden="1" x14ac:dyDescent="0.3">
      <c r="A391" s="44" t="s">
        <v>566</v>
      </c>
      <c r="B391" s="44" t="s">
        <v>475</v>
      </c>
      <c r="C391" s="44">
        <v>2023</v>
      </c>
      <c r="D391" s="44" t="s">
        <v>158</v>
      </c>
      <c r="E391" s="44">
        <v>32100</v>
      </c>
      <c r="F391" s="44" t="s">
        <v>298</v>
      </c>
      <c r="G391" s="44">
        <v>92010784</v>
      </c>
      <c r="H391" s="44" t="s">
        <v>529</v>
      </c>
      <c r="I391" s="44" t="s">
        <v>530</v>
      </c>
      <c r="J391" s="44">
        <v>2051</v>
      </c>
      <c r="K391" s="44" t="s">
        <v>547</v>
      </c>
      <c r="L391" s="44" t="s">
        <v>440</v>
      </c>
      <c r="M391" s="44" t="s">
        <v>301</v>
      </c>
      <c r="N391" s="44">
        <v>3</v>
      </c>
      <c r="O391" s="44">
        <v>3</v>
      </c>
      <c r="P391" s="44" t="s">
        <v>285</v>
      </c>
      <c r="Q391" s="44">
        <v>69.33</v>
      </c>
      <c r="R391" s="44">
        <v>207.99</v>
      </c>
      <c r="S391" s="44">
        <v>1624.131513</v>
      </c>
      <c r="T391" s="44">
        <v>207.99</v>
      </c>
      <c r="U391" s="44" t="s">
        <v>285</v>
      </c>
      <c r="V391" s="44">
        <v>57.3</v>
      </c>
      <c r="W391">
        <v>171.9</v>
      </c>
    </row>
    <row r="392" spans="1:23" hidden="1" x14ac:dyDescent="0.3">
      <c r="A392" s="44" t="s">
        <v>566</v>
      </c>
      <c r="B392" s="44" t="s">
        <v>475</v>
      </c>
      <c r="C392" s="44">
        <v>2023</v>
      </c>
      <c r="D392" s="44" t="s">
        <v>158</v>
      </c>
      <c r="E392" s="44">
        <v>32100</v>
      </c>
      <c r="F392" s="44" t="s">
        <v>298</v>
      </c>
      <c r="G392" s="44">
        <v>92010784</v>
      </c>
      <c r="H392" s="44" t="s">
        <v>529</v>
      </c>
      <c r="I392" s="44" t="s">
        <v>530</v>
      </c>
      <c r="J392" s="44">
        <v>2051</v>
      </c>
      <c r="K392" s="44" t="s">
        <v>547</v>
      </c>
      <c r="L392" s="44" t="s">
        <v>412</v>
      </c>
      <c r="M392" s="44" t="s">
        <v>324</v>
      </c>
      <c r="N392" s="44">
        <v>25</v>
      </c>
      <c r="O392" s="44">
        <v>25</v>
      </c>
      <c r="P392" s="44" t="s">
        <v>285</v>
      </c>
      <c r="Q392" s="44">
        <v>80.849999999999994</v>
      </c>
      <c r="R392" s="44">
        <v>2021.25</v>
      </c>
      <c r="S392" s="44">
        <v>15783.334875</v>
      </c>
      <c r="T392" s="44">
        <v>2021.25</v>
      </c>
      <c r="U392" s="44" t="s">
        <v>285</v>
      </c>
      <c r="V392" s="44">
        <v>64.34</v>
      </c>
      <c r="W392">
        <v>1608.5</v>
      </c>
    </row>
    <row r="393" spans="1:23" hidden="1" x14ac:dyDescent="0.3">
      <c r="A393" s="44" t="s">
        <v>566</v>
      </c>
      <c r="B393" s="44" t="s">
        <v>475</v>
      </c>
      <c r="C393" s="44">
        <v>2023</v>
      </c>
      <c r="D393" s="44" t="s">
        <v>158</v>
      </c>
      <c r="E393" s="44">
        <v>32100</v>
      </c>
      <c r="F393" s="44" t="s">
        <v>298</v>
      </c>
      <c r="G393" s="44">
        <v>92010784</v>
      </c>
      <c r="H393" s="44" t="s">
        <v>529</v>
      </c>
      <c r="I393" s="44" t="s">
        <v>530</v>
      </c>
      <c r="J393" s="44">
        <v>2051</v>
      </c>
      <c r="K393" s="44" t="s">
        <v>547</v>
      </c>
      <c r="L393" s="44" t="s">
        <v>402</v>
      </c>
      <c r="M393" s="44" t="s">
        <v>324</v>
      </c>
      <c r="N393" s="44">
        <v>20</v>
      </c>
      <c r="O393" s="44">
        <v>20</v>
      </c>
      <c r="P393" s="44" t="s">
        <v>285</v>
      </c>
      <c r="Q393" s="44">
        <v>89.24</v>
      </c>
      <c r="R393" s="44">
        <v>1784.8</v>
      </c>
      <c r="S393" s="44">
        <v>13936.96776</v>
      </c>
      <c r="T393" s="44">
        <v>1784.8</v>
      </c>
      <c r="U393" s="44" t="s">
        <v>285</v>
      </c>
      <c r="V393" s="44">
        <v>74.53</v>
      </c>
      <c r="W393">
        <v>1490.6</v>
      </c>
    </row>
    <row r="394" spans="1:23" hidden="1" x14ac:dyDescent="0.3">
      <c r="A394" s="44" t="s">
        <v>566</v>
      </c>
      <c r="B394" s="44" t="s">
        <v>475</v>
      </c>
      <c r="C394" s="44">
        <v>2023</v>
      </c>
      <c r="D394" s="44" t="s">
        <v>158</v>
      </c>
      <c r="E394" s="44">
        <v>32100</v>
      </c>
      <c r="F394" s="44" t="s">
        <v>298</v>
      </c>
      <c r="G394" s="44">
        <v>92010784</v>
      </c>
      <c r="H394" s="44" t="s">
        <v>529</v>
      </c>
      <c r="I394" s="44" t="s">
        <v>530</v>
      </c>
      <c r="J394" s="44">
        <v>2051</v>
      </c>
      <c r="K394" s="44" t="s">
        <v>547</v>
      </c>
      <c r="L394" s="44" t="s">
        <v>369</v>
      </c>
      <c r="M394" s="44" t="s">
        <v>301</v>
      </c>
      <c r="N394" s="44">
        <v>2</v>
      </c>
      <c r="O394" s="44">
        <v>2</v>
      </c>
      <c r="P394" s="44" t="s">
        <v>285</v>
      </c>
      <c r="Q394" s="44">
        <v>92.63</v>
      </c>
      <c r="R394" s="44">
        <v>185.26</v>
      </c>
      <c r="S394" s="44">
        <v>1446.639762</v>
      </c>
      <c r="T394" s="44">
        <v>185.26</v>
      </c>
      <c r="U394" s="44" t="s">
        <v>285</v>
      </c>
      <c r="V394" s="44">
        <v>68.94</v>
      </c>
      <c r="W394">
        <v>137.88</v>
      </c>
    </row>
    <row r="395" spans="1:23" hidden="1" x14ac:dyDescent="0.3">
      <c r="A395" s="44" t="s">
        <v>566</v>
      </c>
      <c r="B395" s="44" t="s">
        <v>475</v>
      </c>
      <c r="C395" s="44">
        <v>2023</v>
      </c>
      <c r="D395" s="44" t="s">
        <v>158</v>
      </c>
      <c r="E395" s="44">
        <v>32100</v>
      </c>
      <c r="F395" s="44" t="s">
        <v>298</v>
      </c>
      <c r="G395" s="44">
        <v>92010784</v>
      </c>
      <c r="H395" s="44" t="s">
        <v>529</v>
      </c>
      <c r="I395" s="44" t="s">
        <v>530</v>
      </c>
      <c r="J395" s="44">
        <v>2051</v>
      </c>
      <c r="K395" s="44" t="s">
        <v>547</v>
      </c>
      <c r="L395" s="44" t="s">
        <v>473</v>
      </c>
      <c r="M395" s="44" t="s">
        <v>324</v>
      </c>
      <c r="N395" s="44">
        <v>20</v>
      </c>
      <c r="O395" s="44">
        <v>20</v>
      </c>
      <c r="P395" s="44" t="s">
        <v>285</v>
      </c>
      <c r="Q395" s="44">
        <v>108.76</v>
      </c>
      <c r="R395" s="44">
        <v>2175.1999999999998</v>
      </c>
      <c r="S395" s="44">
        <v>16985.484240000002</v>
      </c>
      <c r="T395" s="44">
        <v>2175.1999999999998</v>
      </c>
      <c r="U395" s="44" t="s">
        <v>285</v>
      </c>
      <c r="V395" s="44">
        <v>92.37</v>
      </c>
      <c r="W395">
        <v>1847.4</v>
      </c>
    </row>
    <row r="396" spans="1:23" hidden="1" x14ac:dyDescent="0.3">
      <c r="A396" s="44" t="s">
        <v>566</v>
      </c>
      <c r="B396" s="44" t="s">
        <v>475</v>
      </c>
      <c r="C396" s="44">
        <v>2023</v>
      </c>
      <c r="D396" s="44" t="s">
        <v>158</v>
      </c>
      <c r="E396" s="44">
        <v>32100</v>
      </c>
      <c r="F396" s="44" t="s">
        <v>298</v>
      </c>
      <c r="G396" s="44">
        <v>92010784</v>
      </c>
      <c r="H396" s="44" t="s">
        <v>529</v>
      </c>
      <c r="I396" s="44" t="s">
        <v>530</v>
      </c>
      <c r="J396" s="44">
        <v>2051</v>
      </c>
      <c r="K396" s="44" t="s">
        <v>547</v>
      </c>
      <c r="L396" s="44" t="s">
        <v>343</v>
      </c>
      <c r="M396" s="44" t="s">
        <v>324</v>
      </c>
      <c r="N396" s="44">
        <v>40</v>
      </c>
      <c r="O396" s="44">
        <v>40</v>
      </c>
      <c r="P396" s="44" t="s">
        <v>285</v>
      </c>
      <c r="Q396" s="44">
        <v>133.58000000000001</v>
      </c>
      <c r="R396" s="44">
        <v>5343.2</v>
      </c>
      <c r="S396" s="44">
        <v>41723.44584</v>
      </c>
      <c r="T396" s="44">
        <v>5343.2</v>
      </c>
      <c r="U396" s="44" t="s">
        <v>285</v>
      </c>
      <c r="V396" s="44">
        <v>116.31</v>
      </c>
      <c r="W396">
        <v>4652.3999999999996</v>
      </c>
    </row>
    <row r="397" spans="1:23" hidden="1" x14ac:dyDescent="0.3">
      <c r="A397" s="44" t="s">
        <v>566</v>
      </c>
      <c r="B397" s="44" t="s">
        <v>475</v>
      </c>
      <c r="C397" s="44">
        <v>2023</v>
      </c>
      <c r="D397" s="44" t="s">
        <v>158</v>
      </c>
      <c r="E397" s="44">
        <v>32100</v>
      </c>
      <c r="F397" s="44" t="s">
        <v>298</v>
      </c>
      <c r="G397" s="44">
        <v>92010784</v>
      </c>
      <c r="H397" s="44" t="s">
        <v>529</v>
      </c>
      <c r="I397" s="44" t="s">
        <v>530</v>
      </c>
      <c r="J397" s="44">
        <v>2051</v>
      </c>
      <c r="K397" s="44" t="s">
        <v>547</v>
      </c>
      <c r="L397" s="44" t="s">
        <v>420</v>
      </c>
      <c r="M397" s="44" t="s">
        <v>301</v>
      </c>
      <c r="N397" s="44">
        <v>3</v>
      </c>
      <c r="O397" s="44">
        <v>3</v>
      </c>
      <c r="P397" s="44" t="s">
        <v>285</v>
      </c>
      <c r="Q397" s="44">
        <v>114.63</v>
      </c>
      <c r="R397" s="44">
        <v>343.89</v>
      </c>
      <c r="S397" s="44">
        <v>2685.3338429999999</v>
      </c>
      <c r="T397" s="44">
        <v>343.89</v>
      </c>
      <c r="U397" s="44" t="s">
        <v>285</v>
      </c>
      <c r="V397" s="44">
        <v>84.76</v>
      </c>
      <c r="W397">
        <v>254.28</v>
      </c>
    </row>
    <row r="398" spans="1:23" hidden="1" x14ac:dyDescent="0.3">
      <c r="A398" s="44" t="s">
        <v>566</v>
      </c>
      <c r="B398" s="44" t="s">
        <v>475</v>
      </c>
      <c r="C398" s="44">
        <v>2023</v>
      </c>
      <c r="D398" s="44" t="s">
        <v>158</v>
      </c>
      <c r="E398" s="44">
        <v>32100</v>
      </c>
      <c r="F398" s="44" t="s">
        <v>298</v>
      </c>
      <c r="G398" s="44">
        <v>92010785</v>
      </c>
      <c r="H398" s="44" t="s">
        <v>529</v>
      </c>
      <c r="I398" s="44" t="s">
        <v>530</v>
      </c>
      <c r="J398" s="44">
        <v>2051</v>
      </c>
      <c r="K398" s="44" t="s">
        <v>531</v>
      </c>
      <c r="L398" s="44" t="s">
        <v>480</v>
      </c>
      <c r="M398" s="44" t="s">
        <v>482</v>
      </c>
      <c r="N398" s="44">
        <v>5</v>
      </c>
      <c r="O398" s="44">
        <v>5</v>
      </c>
      <c r="P398" s="44" t="s">
        <v>285</v>
      </c>
      <c r="Q398" s="44">
        <v>150.69</v>
      </c>
      <c r="R398" s="44">
        <v>753.45</v>
      </c>
      <c r="S398" s="44">
        <v>5883.4650149999998</v>
      </c>
      <c r="T398" s="44">
        <v>753.45</v>
      </c>
      <c r="U398" s="44" t="s">
        <v>285</v>
      </c>
      <c r="V398" s="44">
        <v>133.76</v>
      </c>
      <c r="W398">
        <v>668.8</v>
      </c>
    </row>
    <row r="399" spans="1:23" hidden="1" x14ac:dyDescent="0.3">
      <c r="A399" s="44" t="s">
        <v>566</v>
      </c>
      <c r="B399" s="44" t="s">
        <v>475</v>
      </c>
      <c r="C399" s="44">
        <v>2023</v>
      </c>
      <c r="D399" s="44" t="s">
        <v>158</v>
      </c>
      <c r="E399" s="44">
        <v>32100</v>
      </c>
      <c r="F399" s="44" t="s">
        <v>298</v>
      </c>
      <c r="G399" s="44">
        <v>92010786</v>
      </c>
      <c r="H399" s="44" t="s">
        <v>529</v>
      </c>
      <c r="I399" s="44" t="s">
        <v>530</v>
      </c>
      <c r="J399" s="44">
        <v>2051</v>
      </c>
      <c r="K399" s="44" t="s">
        <v>550</v>
      </c>
      <c r="L399" s="44" t="s">
        <v>388</v>
      </c>
      <c r="M399" s="44" t="s">
        <v>354</v>
      </c>
      <c r="N399" s="44">
        <v>5</v>
      </c>
      <c r="O399" s="44">
        <v>5</v>
      </c>
      <c r="P399" s="44" t="s">
        <v>285</v>
      </c>
      <c r="Q399" s="44">
        <v>145.66</v>
      </c>
      <c r="R399" s="44">
        <v>728.3</v>
      </c>
      <c r="S399" s="44">
        <v>5687.0762100000002</v>
      </c>
      <c r="T399" s="44">
        <v>728.3</v>
      </c>
      <c r="U399" s="44" t="s">
        <v>285</v>
      </c>
      <c r="V399" s="44">
        <v>90.71</v>
      </c>
      <c r="W399">
        <v>453.55</v>
      </c>
    </row>
    <row r="400" spans="1:23" hidden="1" x14ac:dyDescent="0.3">
      <c r="A400" s="44" t="s">
        <v>566</v>
      </c>
      <c r="B400" s="44" t="s">
        <v>475</v>
      </c>
      <c r="C400" s="44">
        <v>2023</v>
      </c>
      <c r="D400" s="44" t="s">
        <v>158</v>
      </c>
      <c r="E400" s="44">
        <v>32100</v>
      </c>
      <c r="F400" s="44" t="s">
        <v>298</v>
      </c>
      <c r="G400" s="44">
        <v>92010786</v>
      </c>
      <c r="H400" s="44" t="s">
        <v>529</v>
      </c>
      <c r="I400" s="44" t="s">
        <v>530</v>
      </c>
      <c r="J400" s="44">
        <v>2051</v>
      </c>
      <c r="K400" s="44" t="s">
        <v>550</v>
      </c>
      <c r="L400" s="44" t="s">
        <v>350</v>
      </c>
      <c r="M400" s="44" t="s">
        <v>354</v>
      </c>
      <c r="N400" s="44">
        <v>5</v>
      </c>
      <c r="O400" s="44">
        <v>5</v>
      </c>
      <c r="P400" s="44" t="s">
        <v>285</v>
      </c>
      <c r="Q400" s="44">
        <v>122.8</v>
      </c>
      <c r="R400" s="44">
        <v>614</v>
      </c>
      <c r="S400" s="44">
        <v>4794.5418</v>
      </c>
      <c r="T400" s="44">
        <v>614</v>
      </c>
      <c r="U400" s="44" t="s">
        <v>285</v>
      </c>
      <c r="V400" s="44">
        <v>81.64</v>
      </c>
      <c r="W400">
        <v>408.2</v>
      </c>
    </row>
    <row r="401" spans="1:23" hidden="1" x14ac:dyDescent="0.3">
      <c r="A401" s="44" t="s">
        <v>566</v>
      </c>
      <c r="B401" s="44" t="s">
        <v>76</v>
      </c>
      <c r="C401" s="44">
        <v>2023</v>
      </c>
      <c r="D401" s="44" t="s">
        <v>158</v>
      </c>
      <c r="E401" s="44">
        <v>32100</v>
      </c>
      <c r="F401" s="44" t="s">
        <v>298</v>
      </c>
      <c r="G401" s="44">
        <v>92010787</v>
      </c>
      <c r="H401" s="44" t="s">
        <v>529</v>
      </c>
      <c r="I401" s="44" t="s">
        <v>530</v>
      </c>
      <c r="J401" s="44">
        <v>2051</v>
      </c>
      <c r="K401" s="44" t="s">
        <v>611</v>
      </c>
      <c r="L401" s="44" t="s">
        <v>436</v>
      </c>
      <c r="M401" s="44" t="s">
        <v>341</v>
      </c>
      <c r="N401" s="44">
        <v>20</v>
      </c>
      <c r="O401" s="44">
        <v>20</v>
      </c>
      <c r="P401" s="44" t="s">
        <v>285</v>
      </c>
      <c r="Q401" s="44">
        <v>55.82</v>
      </c>
      <c r="R401" s="44">
        <v>1116.4000000000001</v>
      </c>
      <c r="S401" s="44">
        <v>8717.6326800000006</v>
      </c>
      <c r="T401" s="44">
        <v>1116.4000000000001</v>
      </c>
      <c r="U401" s="44" t="s">
        <v>285</v>
      </c>
      <c r="V401" s="44">
        <v>37.340000000000003</v>
      </c>
      <c r="W401">
        <v>746.8</v>
      </c>
    </row>
    <row r="402" spans="1:23" hidden="1" x14ac:dyDescent="0.3">
      <c r="A402" s="44" t="s">
        <v>566</v>
      </c>
      <c r="B402" s="44" t="s">
        <v>76</v>
      </c>
      <c r="C402" s="44">
        <v>2023</v>
      </c>
      <c r="D402" s="44" t="s">
        <v>158</v>
      </c>
      <c r="E402" s="44">
        <v>32100</v>
      </c>
      <c r="F402" s="44" t="s">
        <v>298</v>
      </c>
      <c r="G402" s="44">
        <v>92010787</v>
      </c>
      <c r="H402" s="44" t="s">
        <v>529</v>
      </c>
      <c r="I402" s="44" t="s">
        <v>530</v>
      </c>
      <c r="J402" s="44">
        <v>2051</v>
      </c>
      <c r="K402" s="44" t="s">
        <v>611</v>
      </c>
      <c r="L402" s="44" t="s">
        <v>348</v>
      </c>
      <c r="M402" s="44" t="s">
        <v>341</v>
      </c>
      <c r="N402" s="44">
        <v>60</v>
      </c>
      <c r="O402" s="44">
        <v>60</v>
      </c>
      <c r="P402" s="44" t="s">
        <v>285</v>
      </c>
      <c r="Q402" s="44">
        <v>127.16</v>
      </c>
      <c r="R402" s="44">
        <v>7629.6</v>
      </c>
      <c r="S402" s="44">
        <v>59577.257519999999</v>
      </c>
      <c r="T402" s="44">
        <v>7629.6</v>
      </c>
      <c r="U402" s="44" t="s">
        <v>285</v>
      </c>
      <c r="V402" s="44">
        <v>71.84</v>
      </c>
      <c r="W402">
        <v>4310.3999999999996</v>
      </c>
    </row>
    <row r="403" spans="1:23" hidden="1" x14ac:dyDescent="0.3">
      <c r="A403" s="44" t="s">
        <v>566</v>
      </c>
      <c r="B403" s="44" t="s">
        <v>76</v>
      </c>
      <c r="C403" s="44">
        <v>2023</v>
      </c>
      <c r="D403" s="44" t="s">
        <v>158</v>
      </c>
      <c r="E403" s="44">
        <v>32100</v>
      </c>
      <c r="F403" s="44" t="s">
        <v>298</v>
      </c>
      <c r="G403" s="44">
        <v>92010787</v>
      </c>
      <c r="H403" s="44" t="s">
        <v>529</v>
      </c>
      <c r="I403" s="44" t="s">
        <v>530</v>
      </c>
      <c r="J403" s="44">
        <v>2051</v>
      </c>
      <c r="K403" s="44" t="s">
        <v>611</v>
      </c>
      <c r="L403" s="44" t="s">
        <v>478</v>
      </c>
      <c r="M403" s="44" t="s">
        <v>341</v>
      </c>
      <c r="N403" s="44">
        <v>20</v>
      </c>
      <c r="O403" s="44">
        <v>20</v>
      </c>
      <c r="P403" s="44" t="s">
        <v>285</v>
      </c>
      <c r="Q403" s="44">
        <v>93.91</v>
      </c>
      <c r="R403" s="44">
        <v>1878.2</v>
      </c>
      <c r="S403" s="44">
        <v>14666.30034</v>
      </c>
      <c r="T403" s="44">
        <v>1878.2</v>
      </c>
      <c r="U403" s="44" t="s">
        <v>285</v>
      </c>
      <c r="V403" s="44">
        <v>58.12</v>
      </c>
      <c r="W403">
        <v>1162.4000000000001</v>
      </c>
    </row>
    <row r="404" spans="1:23" hidden="1" x14ac:dyDescent="0.3">
      <c r="A404" s="44" t="s">
        <v>566</v>
      </c>
      <c r="B404" s="44" t="s">
        <v>76</v>
      </c>
      <c r="C404" s="44">
        <v>2023</v>
      </c>
      <c r="D404" s="44" t="s">
        <v>158</v>
      </c>
      <c r="E404" s="44">
        <v>32100</v>
      </c>
      <c r="F404" s="44" t="s">
        <v>298</v>
      </c>
      <c r="G404" s="44">
        <v>92010787</v>
      </c>
      <c r="H404" s="44" t="s">
        <v>529</v>
      </c>
      <c r="I404" s="44" t="s">
        <v>530</v>
      </c>
      <c r="J404" s="44">
        <v>2051</v>
      </c>
      <c r="K404" s="44" t="s">
        <v>611</v>
      </c>
      <c r="L404" s="44" t="s">
        <v>378</v>
      </c>
      <c r="M404" s="44" t="s">
        <v>341</v>
      </c>
      <c r="N404" s="44">
        <v>30</v>
      </c>
      <c r="O404" s="44">
        <v>30</v>
      </c>
      <c r="P404" s="44" t="s">
        <v>285</v>
      </c>
      <c r="Q404" s="44">
        <v>182.8</v>
      </c>
      <c r="R404" s="44">
        <v>5484</v>
      </c>
      <c r="S404" s="44">
        <v>42822.910799999998</v>
      </c>
      <c r="T404" s="44">
        <v>5484</v>
      </c>
      <c r="U404" s="44" t="s">
        <v>285</v>
      </c>
      <c r="V404" s="44">
        <v>109.53</v>
      </c>
      <c r="W404">
        <v>3285.9</v>
      </c>
    </row>
    <row r="405" spans="1:23" hidden="1" x14ac:dyDescent="0.3">
      <c r="A405" s="44" t="s">
        <v>566</v>
      </c>
      <c r="B405" s="44" t="s">
        <v>76</v>
      </c>
      <c r="C405" s="44">
        <v>2023</v>
      </c>
      <c r="D405" s="44" t="s">
        <v>158</v>
      </c>
      <c r="E405" s="44">
        <v>32100</v>
      </c>
      <c r="F405" s="44" t="s">
        <v>298</v>
      </c>
      <c r="G405" s="44">
        <v>92010787</v>
      </c>
      <c r="H405" s="44" t="s">
        <v>529</v>
      </c>
      <c r="I405" s="44" t="s">
        <v>530</v>
      </c>
      <c r="J405" s="44">
        <v>2051</v>
      </c>
      <c r="K405" s="44" t="s">
        <v>611</v>
      </c>
      <c r="L405" s="44" t="s">
        <v>349</v>
      </c>
      <c r="M405" s="44" t="s">
        <v>341</v>
      </c>
      <c r="N405" s="44">
        <v>10</v>
      </c>
      <c r="O405" s="44">
        <v>10</v>
      </c>
      <c r="P405" s="44" t="s">
        <v>285</v>
      </c>
      <c r="Q405" s="44">
        <v>222.42</v>
      </c>
      <c r="R405" s="44">
        <v>2224.1999999999998</v>
      </c>
      <c r="S405" s="44">
        <v>17368.110540000001</v>
      </c>
      <c r="T405" s="44">
        <v>2224.1999999999998</v>
      </c>
      <c r="U405" s="44" t="s">
        <v>285</v>
      </c>
      <c r="V405" s="44">
        <v>143.69999999999999</v>
      </c>
      <c r="W405">
        <v>1437</v>
      </c>
    </row>
    <row r="406" spans="1:23" hidden="1" x14ac:dyDescent="0.3">
      <c r="A406" s="44" t="s">
        <v>566</v>
      </c>
      <c r="B406" s="44" t="s">
        <v>76</v>
      </c>
      <c r="C406" s="44">
        <v>2023</v>
      </c>
      <c r="D406" s="44" t="s">
        <v>158</v>
      </c>
      <c r="E406" s="44">
        <v>32100</v>
      </c>
      <c r="F406" s="44" t="s">
        <v>298</v>
      </c>
      <c r="G406" s="44">
        <v>92010787</v>
      </c>
      <c r="H406" s="44" t="s">
        <v>529</v>
      </c>
      <c r="I406" s="44" t="s">
        <v>530</v>
      </c>
      <c r="J406" s="44">
        <v>2051</v>
      </c>
      <c r="K406" s="44" t="s">
        <v>611</v>
      </c>
      <c r="L406" s="44" t="s">
        <v>427</v>
      </c>
      <c r="M406" s="44" t="s">
        <v>341</v>
      </c>
      <c r="N406" s="44">
        <v>5</v>
      </c>
      <c r="O406" s="44">
        <v>5</v>
      </c>
      <c r="P406" s="44" t="s">
        <v>285</v>
      </c>
      <c r="Q406" s="44">
        <v>392.97</v>
      </c>
      <c r="R406" s="44">
        <v>1964.85</v>
      </c>
      <c r="S406" s="44">
        <v>15342.924195</v>
      </c>
      <c r="T406" s="44">
        <v>1964.85</v>
      </c>
      <c r="U406" s="44" t="s">
        <v>285</v>
      </c>
      <c r="V406" s="44">
        <v>263.35000000000002</v>
      </c>
      <c r="W406">
        <v>1316.75</v>
      </c>
    </row>
    <row r="407" spans="1:23" hidden="1" x14ac:dyDescent="0.3">
      <c r="A407" s="44" t="s">
        <v>566</v>
      </c>
      <c r="B407" s="44" t="s">
        <v>76</v>
      </c>
      <c r="C407" s="44">
        <v>2023</v>
      </c>
      <c r="D407" s="44" t="s">
        <v>158</v>
      </c>
      <c r="E407" s="44">
        <v>32100</v>
      </c>
      <c r="F407" s="44" t="s">
        <v>298</v>
      </c>
      <c r="G407" s="44">
        <v>92010788</v>
      </c>
      <c r="H407" s="44" t="s">
        <v>529</v>
      </c>
      <c r="I407" s="44" t="s">
        <v>530</v>
      </c>
      <c r="J407" s="44">
        <v>2051</v>
      </c>
      <c r="K407" s="44" t="s">
        <v>612</v>
      </c>
      <c r="L407" s="44" t="s">
        <v>437</v>
      </c>
      <c r="M407" s="44" t="s">
        <v>341</v>
      </c>
      <c r="N407" s="44">
        <v>10</v>
      </c>
      <c r="O407" s="44">
        <v>10</v>
      </c>
      <c r="P407" s="44" t="s">
        <v>285</v>
      </c>
      <c r="Q407" s="44">
        <v>148.04</v>
      </c>
      <c r="R407" s="44">
        <v>1480.4</v>
      </c>
      <c r="S407" s="44">
        <v>11559.99948</v>
      </c>
      <c r="T407" s="44">
        <v>1480.4</v>
      </c>
      <c r="U407" s="44" t="s">
        <v>285</v>
      </c>
      <c r="V407" s="44">
        <v>88.88</v>
      </c>
      <c r="W407">
        <v>888.8</v>
      </c>
    </row>
    <row r="408" spans="1:23" hidden="1" x14ac:dyDescent="0.3">
      <c r="A408" s="44" t="s">
        <v>566</v>
      </c>
      <c r="B408" s="44" t="s">
        <v>89</v>
      </c>
      <c r="C408" s="44">
        <v>2023</v>
      </c>
      <c r="D408" s="44" t="s">
        <v>158</v>
      </c>
      <c r="E408" s="44">
        <v>32100</v>
      </c>
      <c r="F408" s="44" t="s">
        <v>298</v>
      </c>
      <c r="G408" s="44">
        <v>92010789</v>
      </c>
      <c r="H408" s="44" t="s">
        <v>529</v>
      </c>
      <c r="I408" s="44" t="s">
        <v>530</v>
      </c>
      <c r="J408" s="44">
        <v>2051</v>
      </c>
      <c r="K408" s="44" t="s">
        <v>613</v>
      </c>
      <c r="L408" s="44" t="s">
        <v>338</v>
      </c>
      <c r="M408" s="44" t="s">
        <v>301</v>
      </c>
      <c r="N408" s="44">
        <v>50</v>
      </c>
      <c r="O408" s="44"/>
      <c r="P408" s="44" t="s">
        <v>285</v>
      </c>
      <c r="Q408" s="44">
        <v>16.350000000000001</v>
      </c>
      <c r="R408" s="44">
        <v>817.5</v>
      </c>
      <c r="S408" s="44">
        <v>6383.6122500000001</v>
      </c>
      <c r="T408" s="44">
        <v>817.5</v>
      </c>
      <c r="U408" s="44" t="s">
        <v>285</v>
      </c>
      <c r="V408" s="44">
        <v>13.08</v>
      </c>
      <c r="W408">
        <v>654</v>
      </c>
    </row>
    <row r="409" spans="1:23" hidden="1" x14ac:dyDescent="0.3">
      <c r="A409" s="44" t="s">
        <v>566</v>
      </c>
      <c r="B409" s="44" t="s">
        <v>89</v>
      </c>
      <c r="C409" s="44">
        <v>2023</v>
      </c>
      <c r="D409" s="44" t="s">
        <v>158</v>
      </c>
      <c r="E409" s="44">
        <v>32100</v>
      </c>
      <c r="F409" s="44" t="s">
        <v>298</v>
      </c>
      <c r="G409" s="44">
        <v>92010789</v>
      </c>
      <c r="H409" s="44" t="s">
        <v>529</v>
      </c>
      <c r="I409" s="44" t="s">
        <v>530</v>
      </c>
      <c r="J409" s="44">
        <v>2051</v>
      </c>
      <c r="K409" s="44" t="s">
        <v>613</v>
      </c>
      <c r="L409" s="44" t="s">
        <v>395</v>
      </c>
      <c r="M409" s="44" t="s">
        <v>301</v>
      </c>
      <c r="N409" s="44">
        <v>50</v>
      </c>
      <c r="O409" s="44">
        <v>50</v>
      </c>
      <c r="P409" s="44" t="s">
        <v>285</v>
      </c>
      <c r="Q409" s="44">
        <v>24.66</v>
      </c>
      <c r="R409" s="44">
        <v>1233</v>
      </c>
      <c r="S409" s="44">
        <v>9628.1270999999997</v>
      </c>
      <c r="T409" s="44">
        <v>1233</v>
      </c>
      <c r="U409" s="44" t="s">
        <v>285</v>
      </c>
      <c r="V409" s="44">
        <v>19.739999999999998</v>
      </c>
      <c r="W409">
        <v>987</v>
      </c>
    </row>
    <row r="410" spans="1:23" hidden="1" x14ac:dyDescent="0.3">
      <c r="A410" s="44" t="s">
        <v>566</v>
      </c>
      <c r="B410" s="44" t="s">
        <v>89</v>
      </c>
      <c r="C410" s="44">
        <v>2023</v>
      </c>
      <c r="D410" s="44" t="s">
        <v>158</v>
      </c>
      <c r="E410" s="44">
        <v>32100</v>
      </c>
      <c r="F410" s="44" t="s">
        <v>298</v>
      </c>
      <c r="G410" s="44">
        <v>92010789</v>
      </c>
      <c r="H410" s="44" t="s">
        <v>529</v>
      </c>
      <c r="I410" s="44" t="s">
        <v>530</v>
      </c>
      <c r="J410" s="44">
        <v>2051</v>
      </c>
      <c r="K410" s="44" t="s">
        <v>613</v>
      </c>
      <c r="L410" s="44" t="s">
        <v>419</v>
      </c>
      <c r="M410" s="44" t="s">
        <v>301</v>
      </c>
      <c r="N410" s="44">
        <v>20</v>
      </c>
      <c r="O410" s="44"/>
      <c r="P410" s="44" t="s">
        <v>285</v>
      </c>
      <c r="Q410" s="44">
        <v>26.9</v>
      </c>
      <c r="R410" s="44">
        <v>538</v>
      </c>
      <c r="S410" s="44">
        <v>4201.0806000000002</v>
      </c>
      <c r="T410" s="44">
        <v>538</v>
      </c>
      <c r="U410" s="44" t="s">
        <v>285</v>
      </c>
      <c r="V410" s="44">
        <v>21.49</v>
      </c>
      <c r="W410">
        <v>429.8</v>
      </c>
    </row>
    <row r="411" spans="1:23" hidden="1" x14ac:dyDescent="0.3">
      <c r="A411" s="44" t="s">
        <v>566</v>
      </c>
      <c r="B411" s="44" t="s">
        <v>89</v>
      </c>
      <c r="C411" s="44">
        <v>2023</v>
      </c>
      <c r="D411" s="44" t="s">
        <v>158</v>
      </c>
      <c r="E411" s="44">
        <v>32100</v>
      </c>
      <c r="F411" s="44" t="s">
        <v>298</v>
      </c>
      <c r="G411" s="44">
        <v>92010789</v>
      </c>
      <c r="H411" s="44" t="s">
        <v>529</v>
      </c>
      <c r="I411" s="44" t="s">
        <v>530</v>
      </c>
      <c r="J411" s="44">
        <v>2051</v>
      </c>
      <c r="K411" s="44" t="s">
        <v>613</v>
      </c>
      <c r="L411" s="44" t="s">
        <v>299</v>
      </c>
      <c r="M411" s="44" t="s">
        <v>301</v>
      </c>
      <c r="N411" s="44">
        <v>20</v>
      </c>
      <c r="O411" s="44">
        <v>20</v>
      </c>
      <c r="P411" s="44" t="s">
        <v>285</v>
      </c>
      <c r="Q411" s="44">
        <v>38.11</v>
      </c>
      <c r="R411" s="44">
        <v>762.2</v>
      </c>
      <c r="S411" s="44">
        <v>5951.7911400000003</v>
      </c>
      <c r="T411" s="44">
        <v>762.2</v>
      </c>
      <c r="U411" s="44" t="s">
        <v>285</v>
      </c>
      <c r="V411" s="44">
        <v>30.57</v>
      </c>
      <c r="W411">
        <v>611.4</v>
      </c>
    </row>
    <row r="412" spans="1:23" hidden="1" x14ac:dyDescent="0.3">
      <c r="A412" s="44" t="s">
        <v>566</v>
      </c>
      <c r="B412" s="44" t="s">
        <v>89</v>
      </c>
      <c r="C412" s="44">
        <v>2023</v>
      </c>
      <c r="D412" s="44" t="s">
        <v>158</v>
      </c>
      <c r="E412" s="44">
        <v>32100</v>
      </c>
      <c r="F412" s="44" t="s">
        <v>298</v>
      </c>
      <c r="G412" s="44">
        <v>92010789</v>
      </c>
      <c r="H412" s="44" t="s">
        <v>529</v>
      </c>
      <c r="I412" s="44" t="s">
        <v>530</v>
      </c>
      <c r="J412" s="44">
        <v>2051</v>
      </c>
      <c r="K412" s="44" t="s">
        <v>613</v>
      </c>
      <c r="L412" s="44" t="s">
        <v>396</v>
      </c>
      <c r="M412" s="44" t="s">
        <v>301</v>
      </c>
      <c r="N412" s="44">
        <v>30</v>
      </c>
      <c r="O412" s="44"/>
      <c r="P412" s="44" t="s">
        <v>285</v>
      </c>
      <c r="Q412" s="44">
        <v>32.5</v>
      </c>
      <c r="R412" s="44">
        <v>975</v>
      </c>
      <c r="S412" s="44">
        <v>7613.4825000000001</v>
      </c>
      <c r="T412" s="44">
        <v>975</v>
      </c>
      <c r="U412" s="44" t="s">
        <v>285</v>
      </c>
      <c r="V412" s="44">
        <v>26</v>
      </c>
      <c r="W412">
        <v>780</v>
      </c>
    </row>
    <row r="413" spans="1:23" hidden="1" x14ac:dyDescent="0.3">
      <c r="A413" s="44" t="s">
        <v>566</v>
      </c>
      <c r="B413" s="44" t="s">
        <v>89</v>
      </c>
      <c r="C413" s="44">
        <v>2023</v>
      </c>
      <c r="D413" s="44" t="s">
        <v>158</v>
      </c>
      <c r="E413" s="44">
        <v>32100</v>
      </c>
      <c r="F413" s="44" t="s">
        <v>298</v>
      </c>
      <c r="G413" s="44">
        <v>92010789</v>
      </c>
      <c r="H413" s="44" t="s">
        <v>529</v>
      </c>
      <c r="I413" s="44" t="s">
        <v>530</v>
      </c>
      <c r="J413" s="44">
        <v>2051</v>
      </c>
      <c r="K413" s="44" t="s">
        <v>613</v>
      </c>
      <c r="L413" s="44" t="s">
        <v>377</v>
      </c>
      <c r="M413" s="44" t="s">
        <v>301</v>
      </c>
      <c r="N413" s="44">
        <v>30</v>
      </c>
      <c r="O413" s="44">
        <v>30</v>
      </c>
      <c r="P413" s="44" t="s">
        <v>285</v>
      </c>
      <c r="Q413" s="44">
        <v>49.3</v>
      </c>
      <c r="R413" s="44">
        <v>1479</v>
      </c>
      <c r="S413" s="44">
        <v>11549.067300000001</v>
      </c>
      <c r="T413" s="44">
        <v>1479</v>
      </c>
      <c r="U413" s="44" t="s">
        <v>285</v>
      </c>
      <c r="V413" s="44">
        <v>39.39</v>
      </c>
      <c r="W413">
        <v>1181.7</v>
      </c>
    </row>
    <row r="414" spans="1:23" hidden="1" x14ac:dyDescent="0.3">
      <c r="A414" s="44" t="s">
        <v>566</v>
      </c>
      <c r="B414" s="44" t="s">
        <v>89</v>
      </c>
      <c r="C414" s="44">
        <v>2023</v>
      </c>
      <c r="D414" s="44" t="s">
        <v>158</v>
      </c>
      <c r="E414" s="44">
        <v>32100</v>
      </c>
      <c r="F414" s="44" t="s">
        <v>298</v>
      </c>
      <c r="G414" s="44">
        <v>92010789</v>
      </c>
      <c r="H414" s="44" t="s">
        <v>529</v>
      </c>
      <c r="I414" s="44" t="s">
        <v>530</v>
      </c>
      <c r="J414" s="44">
        <v>2051</v>
      </c>
      <c r="K414" s="44" t="s">
        <v>613</v>
      </c>
      <c r="L414" s="44" t="s">
        <v>302</v>
      </c>
      <c r="M414" s="44" t="s">
        <v>301</v>
      </c>
      <c r="N414" s="44">
        <v>50</v>
      </c>
      <c r="O414" s="44"/>
      <c r="P414" s="44" t="s">
        <v>285</v>
      </c>
      <c r="Q414" s="44">
        <v>40.89</v>
      </c>
      <c r="R414" s="44">
        <v>2044.5</v>
      </c>
      <c r="S414" s="44">
        <v>15964.88715</v>
      </c>
      <c r="T414" s="44">
        <v>2044.5</v>
      </c>
      <c r="U414" s="44" t="s">
        <v>285</v>
      </c>
      <c r="V414" s="44">
        <v>35.04</v>
      </c>
      <c r="W414">
        <v>1752</v>
      </c>
    </row>
    <row r="415" spans="1:23" hidden="1" x14ac:dyDescent="0.3">
      <c r="A415" s="44" t="s">
        <v>566</v>
      </c>
      <c r="B415" s="44" t="s">
        <v>89</v>
      </c>
      <c r="C415" s="44">
        <v>2023</v>
      </c>
      <c r="D415" s="44" t="s">
        <v>158</v>
      </c>
      <c r="E415" s="44">
        <v>32100</v>
      </c>
      <c r="F415" s="44" t="s">
        <v>298</v>
      </c>
      <c r="G415" s="44">
        <v>92010789</v>
      </c>
      <c r="H415" s="44" t="s">
        <v>529</v>
      </c>
      <c r="I415" s="44" t="s">
        <v>530</v>
      </c>
      <c r="J415" s="44">
        <v>2051</v>
      </c>
      <c r="K415" s="44" t="s">
        <v>613</v>
      </c>
      <c r="L415" s="44" t="s">
        <v>410</v>
      </c>
      <c r="M415" s="44" t="s">
        <v>301</v>
      </c>
      <c r="N415" s="44">
        <v>50</v>
      </c>
      <c r="O415" s="44">
        <v>50</v>
      </c>
      <c r="P415" s="44" t="s">
        <v>285</v>
      </c>
      <c r="Q415" s="44">
        <v>61.34</v>
      </c>
      <c r="R415" s="44">
        <v>3067</v>
      </c>
      <c r="S415" s="44">
        <v>23949.282899999998</v>
      </c>
      <c r="T415" s="44">
        <v>3067</v>
      </c>
      <c r="U415" s="44" t="s">
        <v>285</v>
      </c>
      <c r="V415" s="44">
        <v>52.56</v>
      </c>
      <c r="W415">
        <v>2628</v>
      </c>
    </row>
    <row r="416" spans="1:23" hidden="1" x14ac:dyDescent="0.3">
      <c r="A416" s="44" t="s">
        <v>566</v>
      </c>
      <c r="B416" s="44" t="s">
        <v>475</v>
      </c>
      <c r="C416" s="44">
        <v>2023</v>
      </c>
      <c r="D416" s="44" t="s">
        <v>158</v>
      </c>
      <c r="E416" s="44">
        <v>32100</v>
      </c>
      <c r="F416" s="44" t="s">
        <v>298</v>
      </c>
      <c r="G416" s="44">
        <v>92010790</v>
      </c>
      <c r="H416" s="44" t="s">
        <v>529</v>
      </c>
      <c r="I416" s="44" t="s">
        <v>530</v>
      </c>
      <c r="J416" s="44">
        <v>2051</v>
      </c>
      <c r="K416" s="44" t="s">
        <v>592</v>
      </c>
      <c r="L416" s="44" t="s">
        <v>400</v>
      </c>
      <c r="M416" s="44" t="s">
        <v>301</v>
      </c>
      <c r="N416" s="44">
        <v>70</v>
      </c>
      <c r="O416" s="44">
        <v>70</v>
      </c>
      <c r="P416" s="44" t="s">
        <v>285</v>
      </c>
      <c r="Q416" s="44">
        <v>18.87</v>
      </c>
      <c r="R416" s="44">
        <v>1320.9</v>
      </c>
      <c r="S416" s="44">
        <v>10314.511829999999</v>
      </c>
      <c r="T416" s="44">
        <v>1320.9</v>
      </c>
      <c r="U416" s="44" t="s">
        <v>285</v>
      </c>
      <c r="V416" s="44">
        <v>13.82</v>
      </c>
      <c r="W416">
        <v>967.4</v>
      </c>
    </row>
    <row r="417" spans="1:23" hidden="1" x14ac:dyDescent="0.3">
      <c r="A417" s="44" t="s">
        <v>566</v>
      </c>
      <c r="B417" s="44" t="s">
        <v>475</v>
      </c>
      <c r="C417" s="44">
        <v>2023</v>
      </c>
      <c r="D417" s="44" t="s">
        <v>158</v>
      </c>
      <c r="E417" s="44">
        <v>32100</v>
      </c>
      <c r="F417" s="44" t="s">
        <v>298</v>
      </c>
      <c r="G417" s="44">
        <v>92010790</v>
      </c>
      <c r="H417" s="44" t="s">
        <v>529</v>
      </c>
      <c r="I417" s="44" t="s">
        <v>530</v>
      </c>
      <c r="J417" s="44">
        <v>2051</v>
      </c>
      <c r="K417" s="44" t="s">
        <v>592</v>
      </c>
      <c r="L417" s="44" t="s">
        <v>389</v>
      </c>
      <c r="M417" s="44" t="s">
        <v>324</v>
      </c>
      <c r="N417" s="44">
        <v>100</v>
      </c>
      <c r="O417" s="44">
        <v>100</v>
      </c>
      <c r="P417" s="44" t="s">
        <v>285</v>
      </c>
      <c r="Q417" s="44">
        <v>15.82</v>
      </c>
      <c r="R417" s="44">
        <v>1582</v>
      </c>
      <c r="S417" s="44">
        <v>12353.3634</v>
      </c>
      <c r="T417" s="44">
        <v>1582</v>
      </c>
      <c r="U417" s="44" t="s">
        <v>285</v>
      </c>
      <c r="V417" s="44">
        <v>14.96</v>
      </c>
      <c r="W417">
        <v>1496</v>
      </c>
    </row>
    <row r="418" spans="1:23" hidden="1" x14ac:dyDescent="0.3">
      <c r="A418" s="44" t="s">
        <v>566</v>
      </c>
      <c r="B418" s="44" t="s">
        <v>475</v>
      </c>
      <c r="C418" s="44">
        <v>2023</v>
      </c>
      <c r="D418" s="44" t="s">
        <v>158</v>
      </c>
      <c r="E418" s="44">
        <v>32100</v>
      </c>
      <c r="F418" s="44" t="s">
        <v>298</v>
      </c>
      <c r="G418" s="44">
        <v>92010790</v>
      </c>
      <c r="H418" s="44" t="s">
        <v>529</v>
      </c>
      <c r="I418" s="44" t="s">
        <v>530</v>
      </c>
      <c r="J418" s="44">
        <v>2051</v>
      </c>
      <c r="K418" s="44" t="s">
        <v>592</v>
      </c>
      <c r="L418" s="44" t="s">
        <v>394</v>
      </c>
      <c r="M418" s="44" t="s">
        <v>324</v>
      </c>
      <c r="N418" s="44">
        <v>50</v>
      </c>
      <c r="O418" s="44">
        <v>50</v>
      </c>
      <c r="P418" s="44" t="s">
        <v>285</v>
      </c>
      <c r="Q418" s="44">
        <v>74.849999999999994</v>
      </c>
      <c r="R418" s="44">
        <v>3742.5</v>
      </c>
      <c r="S418" s="44">
        <v>29224.05975</v>
      </c>
      <c r="T418" s="44">
        <v>3742.5</v>
      </c>
      <c r="U418" s="44" t="s">
        <v>285</v>
      </c>
      <c r="V418" s="44">
        <v>62.66</v>
      </c>
      <c r="W418">
        <v>3133</v>
      </c>
    </row>
    <row r="419" spans="1:23" hidden="1" x14ac:dyDescent="0.3">
      <c r="A419" s="44" t="s">
        <v>566</v>
      </c>
      <c r="B419" s="44" t="s">
        <v>475</v>
      </c>
      <c r="C419" s="44">
        <v>2023</v>
      </c>
      <c r="D419" s="44" t="s">
        <v>158</v>
      </c>
      <c r="E419" s="44">
        <v>32100</v>
      </c>
      <c r="F419" s="44" t="s">
        <v>298</v>
      </c>
      <c r="G419" s="44">
        <v>92010790</v>
      </c>
      <c r="H419" s="44" t="s">
        <v>529</v>
      </c>
      <c r="I419" s="44" t="s">
        <v>530</v>
      </c>
      <c r="J419" s="44">
        <v>2051</v>
      </c>
      <c r="K419" s="44" t="s">
        <v>592</v>
      </c>
      <c r="L419" s="44" t="s">
        <v>418</v>
      </c>
      <c r="M419" s="44" t="s">
        <v>324</v>
      </c>
      <c r="N419" s="44">
        <v>50</v>
      </c>
      <c r="O419" s="44">
        <v>50</v>
      </c>
      <c r="P419" s="44" t="s">
        <v>285</v>
      </c>
      <c r="Q419" s="44">
        <v>85.88</v>
      </c>
      <c r="R419" s="44">
        <v>4294</v>
      </c>
      <c r="S419" s="44">
        <v>33530.557800000002</v>
      </c>
      <c r="T419" s="44">
        <v>4294</v>
      </c>
      <c r="U419" s="44" t="s">
        <v>285</v>
      </c>
      <c r="V419" s="44">
        <v>79.760000000000005</v>
      </c>
      <c r="W419">
        <v>3988</v>
      </c>
    </row>
    <row r="420" spans="1:23" hidden="1" x14ac:dyDescent="0.3">
      <c r="A420" s="44" t="s">
        <v>566</v>
      </c>
      <c r="B420" s="44" t="s">
        <v>475</v>
      </c>
      <c r="C420" s="44">
        <v>2023</v>
      </c>
      <c r="D420" s="44" t="s">
        <v>158</v>
      </c>
      <c r="E420" s="44">
        <v>32100</v>
      </c>
      <c r="F420" s="44" t="s">
        <v>298</v>
      </c>
      <c r="G420" s="44">
        <v>92010790</v>
      </c>
      <c r="H420" s="44" t="s">
        <v>529</v>
      </c>
      <c r="I420" s="44" t="s">
        <v>530</v>
      </c>
      <c r="J420" s="44">
        <v>2051</v>
      </c>
      <c r="K420" s="44" t="s">
        <v>592</v>
      </c>
      <c r="L420" s="44" t="s">
        <v>364</v>
      </c>
      <c r="M420" s="44" t="s">
        <v>324</v>
      </c>
      <c r="N420" s="44">
        <v>250</v>
      </c>
      <c r="O420" s="44">
        <v>250</v>
      </c>
      <c r="P420" s="44" t="s">
        <v>285</v>
      </c>
      <c r="Q420" s="44">
        <v>110.16</v>
      </c>
      <c r="R420" s="44">
        <v>27540</v>
      </c>
      <c r="S420" s="44">
        <v>215051.598</v>
      </c>
      <c r="T420" s="44">
        <v>27540</v>
      </c>
      <c r="U420" s="44" t="s">
        <v>285</v>
      </c>
      <c r="V420" s="44">
        <v>98.14</v>
      </c>
      <c r="W420">
        <v>24535</v>
      </c>
    </row>
    <row r="421" spans="1:23" hidden="1" x14ac:dyDescent="0.3">
      <c r="A421" s="44" t="s">
        <v>566</v>
      </c>
      <c r="B421" s="44" t="s">
        <v>65</v>
      </c>
      <c r="C421" s="44">
        <v>2023</v>
      </c>
      <c r="D421" s="44" t="s">
        <v>158</v>
      </c>
      <c r="E421" s="44">
        <v>32100</v>
      </c>
      <c r="F421" s="44" t="s">
        <v>298</v>
      </c>
      <c r="G421" s="44">
        <v>92010792</v>
      </c>
      <c r="H421" s="44" t="s">
        <v>529</v>
      </c>
      <c r="I421" s="44" t="s">
        <v>530</v>
      </c>
      <c r="J421" s="44">
        <v>2051</v>
      </c>
      <c r="K421" s="44" t="s">
        <v>614</v>
      </c>
      <c r="L421" s="44" t="s">
        <v>67</v>
      </c>
      <c r="M421" s="44" t="s">
        <v>32</v>
      </c>
      <c r="N421" s="44">
        <v>20</v>
      </c>
      <c r="O421" s="44">
        <v>20</v>
      </c>
      <c r="P421" s="44" t="s">
        <v>285</v>
      </c>
      <c r="Q421" s="44">
        <v>183.68</v>
      </c>
      <c r="R421" s="44">
        <v>3673.6</v>
      </c>
      <c r="S421" s="44">
        <v>28686.04032</v>
      </c>
      <c r="T421" s="44">
        <v>3673.6</v>
      </c>
      <c r="U421" s="44" t="s">
        <v>285</v>
      </c>
      <c r="V421" s="44">
        <v>144.05000000000001</v>
      </c>
      <c r="W421">
        <v>2881</v>
      </c>
    </row>
    <row r="422" spans="1:23" hidden="1" x14ac:dyDescent="0.3">
      <c r="A422" s="44" t="s">
        <v>566</v>
      </c>
      <c r="B422" s="44" t="s">
        <v>475</v>
      </c>
      <c r="C422" s="44">
        <v>2023</v>
      </c>
      <c r="D422" s="44" t="s">
        <v>158</v>
      </c>
      <c r="E422" s="44">
        <v>32100</v>
      </c>
      <c r="F422" s="44" t="s">
        <v>298</v>
      </c>
      <c r="G422" s="44">
        <v>92010793</v>
      </c>
      <c r="H422" s="44" t="s">
        <v>529</v>
      </c>
      <c r="I422" s="44" t="s">
        <v>530</v>
      </c>
      <c r="J422" s="44">
        <v>2051</v>
      </c>
      <c r="K422" s="44" t="s">
        <v>531</v>
      </c>
      <c r="L422" s="44" t="s">
        <v>425</v>
      </c>
      <c r="M422" s="44" t="s">
        <v>324</v>
      </c>
      <c r="N422" s="44">
        <v>30</v>
      </c>
      <c r="O422" s="44">
        <f t="shared" ref="O422:O424" si="2">N422</f>
        <v>30</v>
      </c>
      <c r="P422" s="44" t="s">
        <v>285</v>
      </c>
      <c r="Q422" s="44">
        <v>16.41</v>
      </c>
      <c r="R422" s="44">
        <v>492.3</v>
      </c>
      <c r="S422" s="44">
        <v>3844.2230100000002</v>
      </c>
      <c r="T422" s="44">
        <v>492.3</v>
      </c>
      <c r="U422" s="44" t="s">
        <v>285</v>
      </c>
      <c r="V422" s="44">
        <v>6.58</v>
      </c>
      <c r="W422">
        <v>197.4</v>
      </c>
    </row>
    <row r="423" spans="1:23" hidden="1" x14ac:dyDescent="0.3">
      <c r="A423" s="44" t="s">
        <v>566</v>
      </c>
      <c r="B423" s="44" t="s">
        <v>475</v>
      </c>
      <c r="C423" s="44">
        <v>2023</v>
      </c>
      <c r="D423" s="44" t="s">
        <v>158</v>
      </c>
      <c r="E423" s="44">
        <v>32100</v>
      </c>
      <c r="F423" s="44" t="s">
        <v>298</v>
      </c>
      <c r="G423" s="44">
        <v>92010793</v>
      </c>
      <c r="H423" s="44" t="s">
        <v>529</v>
      </c>
      <c r="I423" s="44" t="s">
        <v>530</v>
      </c>
      <c r="J423" s="44">
        <v>2051</v>
      </c>
      <c r="K423" s="44" t="s">
        <v>531</v>
      </c>
      <c r="L423" s="44" t="s">
        <v>434</v>
      </c>
      <c r="M423" s="44" t="s">
        <v>324</v>
      </c>
      <c r="N423" s="44">
        <v>30</v>
      </c>
      <c r="O423" s="44">
        <f t="shared" si="2"/>
        <v>30</v>
      </c>
      <c r="P423" s="44" t="s">
        <v>285</v>
      </c>
      <c r="Q423" s="44">
        <v>20.34</v>
      </c>
      <c r="R423" s="44">
        <v>610.20000000000005</v>
      </c>
      <c r="S423" s="44">
        <v>4764.8687399999999</v>
      </c>
      <c r="T423" s="44">
        <v>610.20000000000005</v>
      </c>
      <c r="U423" s="44" t="s">
        <v>285</v>
      </c>
      <c r="V423" s="44">
        <v>7.82</v>
      </c>
      <c r="W423">
        <v>234.6</v>
      </c>
    </row>
    <row r="424" spans="1:23" hidden="1" x14ac:dyDescent="0.3">
      <c r="A424" s="44" t="s">
        <v>566</v>
      </c>
      <c r="B424" s="44" t="s">
        <v>475</v>
      </c>
      <c r="C424" s="44">
        <v>2023</v>
      </c>
      <c r="D424" s="44" t="s">
        <v>158</v>
      </c>
      <c r="E424" s="44">
        <v>32100</v>
      </c>
      <c r="F424" s="44" t="s">
        <v>298</v>
      </c>
      <c r="G424" s="44">
        <v>92010793</v>
      </c>
      <c r="H424" s="44" t="s">
        <v>529</v>
      </c>
      <c r="I424" s="44" t="s">
        <v>530</v>
      </c>
      <c r="J424" s="44">
        <v>2051</v>
      </c>
      <c r="K424" s="44" t="s">
        <v>531</v>
      </c>
      <c r="L424" s="44" t="s">
        <v>476</v>
      </c>
      <c r="M424" s="44" t="s">
        <v>324</v>
      </c>
      <c r="N424" s="44">
        <v>50</v>
      </c>
      <c r="O424" s="44">
        <f t="shared" si="2"/>
        <v>50</v>
      </c>
      <c r="P424" s="44" t="s">
        <v>285</v>
      </c>
      <c r="Q424" s="44">
        <v>6.65</v>
      </c>
      <c r="R424" s="44">
        <v>332.5</v>
      </c>
      <c r="S424" s="44">
        <v>2596.39275</v>
      </c>
      <c r="T424" s="44">
        <v>332.5</v>
      </c>
      <c r="U424" s="44" t="s">
        <v>285</v>
      </c>
      <c r="V424" s="44">
        <v>5.15</v>
      </c>
      <c r="W424">
        <v>257.5</v>
      </c>
    </row>
    <row r="425" spans="1:23" hidden="1" x14ac:dyDescent="0.3">
      <c r="A425" s="44" t="s">
        <v>566</v>
      </c>
      <c r="B425" s="44" t="s">
        <v>129</v>
      </c>
      <c r="C425" s="44">
        <v>2023</v>
      </c>
      <c r="D425" s="44" t="s">
        <v>158</v>
      </c>
      <c r="E425" s="44">
        <v>32100</v>
      </c>
      <c r="F425" s="44" t="s">
        <v>298</v>
      </c>
      <c r="G425" s="44">
        <v>92010794</v>
      </c>
      <c r="H425" s="44" t="s">
        <v>529</v>
      </c>
      <c r="I425" s="44" t="s">
        <v>530</v>
      </c>
      <c r="J425" s="44">
        <v>2051</v>
      </c>
      <c r="K425" s="44" t="s">
        <v>615</v>
      </c>
      <c r="L425" s="44" t="s">
        <v>342</v>
      </c>
      <c r="M425" s="44" t="s">
        <v>307</v>
      </c>
      <c r="N425" s="44">
        <v>220</v>
      </c>
      <c r="O425" s="44">
        <v>220</v>
      </c>
      <c r="P425" s="44" t="s">
        <v>285</v>
      </c>
      <c r="Q425" s="44">
        <v>53.11</v>
      </c>
      <c r="R425" s="44">
        <v>11684.2</v>
      </c>
      <c r="S425" s="44">
        <v>91238.412540000005</v>
      </c>
      <c r="T425" s="44">
        <v>11684.2</v>
      </c>
      <c r="U425" s="44" t="s">
        <v>285</v>
      </c>
      <c r="V425" s="44">
        <v>42.86</v>
      </c>
      <c r="W425">
        <v>9429.2000000000007</v>
      </c>
    </row>
    <row r="426" spans="1:23" hidden="1" x14ac:dyDescent="0.3">
      <c r="A426" s="44" t="s">
        <v>566</v>
      </c>
      <c r="B426" s="44" t="s">
        <v>129</v>
      </c>
      <c r="C426" s="44">
        <v>2023</v>
      </c>
      <c r="D426" s="44" t="s">
        <v>158</v>
      </c>
      <c r="E426" s="44">
        <v>32100</v>
      </c>
      <c r="F426" s="44" t="s">
        <v>298</v>
      </c>
      <c r="G426" s="44">
        <v>92010794</v>
      </c>
      <c r="H426" s="44" t="s">
        <v>529</v>
      </c>
      <c r="I426" s="44" t="s">
        <v>530</v>
      </c>
      <c r="J426" s="44">
        <v>2051</v>
      </c>
      <c r="K426" s="44" t="s">
        <v>615</v>
      </c>
      <c r="L426" s="44" t="s">
        <v>379</v>
      </c>
      <c r="M426" s="44" t="s">
        <v>307</v>
      </c>
      <c r="N426" s="44">
        <v>70</v>
      </c>
      <c r="O426" s="44">
        <v>70</v>
      </c>
      <c r="P426" s="44" t="s">
        <v>285</v>
      </c>
      <c r="Q426" s="44">
        <v>68.260000000000005</v>
      </c>
      <c r="R426" s="44">
        <v>4778.2</v>
      </c>
      <c r="S426" s="44">
        <v>37311.530339999998</v>
      </c>
      <c r="T426" s="44">
        <v>4778.2</v>
      </c>
      <c r="U426" s="44" t="s">
        <v>285</v>
      </c>
      <c r="V426" s="44">
        <v>59.19</v>
      </c>
      <c r="W426">
        <v>4143.3</v>
      </c>
    </row>
    <row r="427" spans="1:23" hidden="1" x14ac:dyDescent="0.3">
      <c r="A427" s="44" t="s">
        <v>566</v>
      </c>
      <c r="B427" s="44" t="s">
        <v>129</v>
      </c>
      <c r="C427" s="44">
        <v>2023</v>
      </c>
      <c r="D427" s="44" t="s">
        <v>158</v>
      </c>
      <c r="E427" s="44">
        <v>32100</v>
      </c>
      <c r="F427" s="44" t="s">
        <v>298</v>
      </c>
      <c r="G427" s="44">
        <v>92010794</v>
      </c>
      <c r="H427" s="44" t="s">
        <v>529</v>
      </c>
      <c r="I427" s="44" t="s">
        <v>530</v>
      </c>
      <c r="J427" s="44">
        <v>2051</v>
      </c>
      <c r="K427" s="44" t="s">
        <v>615</v>
      </c>
      <c r="L427" s="44" t="s">
        <v>397</v>
      </c>
      <c r="M427" s="44" t="s">
        <v>307</v>
      </c>
      <c r="N427" s="44">
        <v>70</v>
      </c>
      <c r="O427" s="44">
        <v>70</v>
      </c>
      <c r="P427" s="44" t="s">
        <v>285</v>
      </c>
      <c r="Q427" s="44">
        <v>85.49</v>
      </c>
      <c r="R427" s="44">
        <v>5984.3</v>
      </c>
      <c r="S427" s="44">
        <v>46729.603410000003</v>
      </c>
      <c r="T427" s="44">
        <v>5984.3</v>
      </c>
      <c r="U427" s="44" t="s">
        <v>285</v>
      </c>
      <c r="V427" s="44">
        <v>80.47</v>
      </c>
      <c r="W427">
        <v>5632.9</v>
      </c>
    </row>
    <row r="428" spans="1:23" hidden="1" x14ac:dyDescent="0.3">
      <c r="A428" s="44" t="s">
        <v>566</v>
      </c>
      <c r="B428" s="44" t="s">
        <v>129</v>
      </c>
      <c r="C428" s="44">
        <v>2023</v>
      </c>
      <c r="D428" s="44" t="s">
        <v>158</v>
      </c>
      <c r="E428" s="44">
        <v>32100</v>
      </c>
      <c r="F428" s="44" t="s">
        <v>298</v>
      </c>
      <c r="G428" s="44">
        <v>92010794</v>
      </c>
      <c r="H428" s="44" t="s">
        <v>529</v>
      </c>
      <c r="I428" s="44" t="s">
        <v>530</v>
      </c>
      <c r="J428" s="44">
        <v>2051</v>
      </c>
      <c r="K428" s="44" t="s">
        <v>615</v>
      </c>
      <c r="L428" s="44" t="s">
        <v>305</v>
      </c>
      <c r="M428" s="44" t="s">
        <v>307</v>
      </c>
      <c r="N428" s="44">
        <v>100</v>
      </c>
      <c r="O428" s="44">
        <v>100</v>
      </c>
      <c r="P428" s="44" t="s">
        <v>285</v>
      </c>
      <c r="Q428" s="44">
        <v>170.16</v>
      </c>
      <c r="R428" s="44">
        <v>17016</v>
      </c>
      <c r="S428" s="44">
        <v>132872.83919999999</v>
      </c>
      <c r="T428" s="44">
        <v>17016</v>
      </c>
      <c r="U428" s="44" t="s">
        <v>285</v>
      </c>
      <c r="V428" s="44">
        <v>154.59</v>
      </c>
      <c r="W428">
        <v>15459</v>
      </c>
    </row>
    <row r="429" spans="1:23" hidden="1" x14ac:dyDescent="0.3">
      <c r="A429" s="44" t="s">
        <v>566</v>
      </c>
      <c r="B429" s="44" t="s">
        <v>99</v>
      </c>
      <c r="C429" s="44">
        <v>2023</v>
      </c>
      <c r="D429" s="44" t="s">
        <v>158</v>
      </c>
      <c r="E429" s="44">
        <v>32100</v>
      </c>
      <c r="F429" s="44" t="s">
        <v>298</v>
      </c>
      <c r="G429" s="44">
        <v>92010795</v>
      </c>
      <c r="H429" s="44" t="s">
        <v>529</v>
      </c>
      <c r="I429" s="44" t="s">
        <v>530</v>
      </c>
      <c r="J429" s="44">
        <v>2051</v>
      </c>
      <c r="K429" s="44" t="s">
        <v>616</v>
      </c>
      <c r="L429" s="44" t="s">
        <v>431</v>
      </c>
      <c r="M429" s="44" t="s">
        <v>324</v>
      </c>
      <c r="N429" s="44">
        <v>400</v>
      </c>
      <c r="O429" s="44">
        <v>400</v>
      </c>
      <c r="P429" s="44" t="s">
        <v>285</v>
      </c>
      <c r="Q429" s="44">
        <v>80.27</v>
      </c>
      <c r="R429" s="44">
        <v>32108</v>
      </c>
      <c r="S429" s="44">
        <v>250721.7396</v>
      </c>
      <c r="T429" s="44">
        <v>32108</v>
      </c>
      <c r="U429" s="44" t="s">
        <v>285</v>
      </c>
      <c r="V429" s="44">
        <v>68</v>
      </c>
      <c r="W429">
        <v>27200</v>
      </c>
    </row>
    <row r="430" spans="1:23" hidden="1" x14ac:dyDescent="0.3">
      <c r="A430" s="44" t="s">
        <v>566</v>
      </c>
      <c r="B430" s="44" t="s">
        <v>53</v>
      </c>
      <c r="C430" s="44">
        <v>2023</v>
      </c>
      <c r="D430" s="44" t="s">
        <v>158</v>
      </c>
      <c r="E430" s="44">
        <v>32100</v>
      </c>
      <c r="F430" s="44" t="s">
        <v>298</v>
      </c>
      <c r="G430" s="44">
        <v>92010796</v>
      </c>
      <c r="H430" s="44" t="s">
        <v>529</v>
      </c>
      <c r="I430" s="44" t="s">
        <v>530</v>
      </c>
      <c r="J430" s="44">
        <v>2051</v>
      </c>
      <c r="K430" s="44" t="s">
        <v>617</v>
      </c>
      <c r="L430" s="44" t="s">
        <v>384</v>
      </c>
      <c r="M430" s="44" t="s">
        <v>324</v>
      </c>
      <c r="N430" s="44">
        <v>400</v>
      </c>
      <c r="O430" s="44">
        <v>400</v>
      </c>
      <c r="P430" s="44" t="s">
        <v>285</v>
      </c>
      <c r="Q430" s="44">
        <v>46.01</v>
      </c>
      <c r="R430" s="44">
        <v>18404</v>
      </c>
      <c r="S430" s="44">
        <v>143711.31479999999</v>
      </c>
      <c r="T430" s="44">
        <v>18404</v>
      </c>
      <c r="U430" s="44" t="s">
        <v>285</v>
      </c>
      <c r="V430" s="44">
        <v>37.58</v>
      </c>
      <c r="W430">
        <v>15032</v>
      </c>
    </row>
    <row r="431" spans="1:23" hidden="1" x14ac:dyDescent="0.3">
      <c r="A431" s="44" t="s">
        <v>566</v>
      </c>
      <c r="B431" s="44" t="s">
        <v>53</v>
      </c>
      <c r="C431" s="44">
        <v>2023</v>
      </c>
      <c r="D431" s="44" t="s">
        <v>158</v>
      </c>
      <c r="E431" s="44">
        <v>32100</v>
      </c>
      <c r="F431" s="44" t="s">
        <v>298</v>
      </c>
      <c r="G431" s="44">
        <v>92010796</v>
      </c>
      <c r="H431" s="44" t="s">
        <v>529</v>
      </c>
      <c r="I431" s="44" t="s">
        <v>530</v>
      </c>
      <c r="J431" s="44">
        <v>2051</v>
      </c>
      <c r="K431" s="44" t="s">
        <v>617</v>
      </c>
      <c r="L431" s="44" t="s">
        <v>417</v>
      </c>
      <c r="M431" s="44" t="s">
        <v>324</v>
      </c>
      <c r="N431" s="44">
        <v>150</v>
      </c>
      <c r="O431" s="44">
        <v>150</v>
      </c>
      <c r="P431" s="44" t="s">
        <v>285</v>
      </c>
      <c r="Q431" s="44">
        <v>66.55</v>
      </c>
      <c r="R431" s="44">
        <v>9982.5</v>
      </c>
      <c r="S431" s="44">
        <v>77950.347750000001</v>
      </c>
      <c r="T431" s="44">
        <v>9982.5</v>
      </c>
      <c r="U431" s="44" t="s">
        <v>285</v>
      </c>
      <c r="V431" s="44">
        <v>49.11</v>
      </c>
      <c r="W431">
        <v>7366.5</v>
      </c>
    </row>
    <row r="432" spans="1:23" hidden="1" x14ac:dyDescent="0.3">
      <c r="A432" s="44" t="s">
        <v>566</v>
      </c>
      <c r="B432" s="44" t="s">
        <v>65</v>
      </c>
      <c r="C432" s="44">
        <v>2023</v>
      </c>
      <c r="D432" s="44" t="s">
        <v>158</v>
      </c>
      <c r="E432" s="44">
        <v>32100</v>
      </c>
      <c r="F432" s="44" t="s">
        <v>298</v>
      </c>
      <c r="G432" s="44">
        <v>92010797</v>
      </c>
      <c r="H432" s="44" t="s">
        <v>529</v>
      </c>
      <c r="I432" s="44" t="s">
        <v>530</v>
      </c>
      <c r="J432" s="44">
        <v>2051</v>
      </c>
      <c r="K432" s="44" t="s">
        <v>614</v>
      </c>
      <c r="L432" s="44" t="s">
        <v>68</v>
      </c>
      <c r="M432" s="44" t="s">
        <v>32</v>
      </c>
      <c r="N432" s="44">
        <v>20</v>
      </c>
      <c r="O432" s="44">
        <v>20</v>
      </c>
      <c r="P432" s="44" t="s">
        <v>285</v>
      </c>
      <c r="Q432" s="44">
        <v>202.61</v>
      </c>
      <c r="R432" s="44">
        <v>4052.2</v>
      </c>
      <c r="S432" s="44">
        <v>31642.414140000001</v>
      </c>
      <c r="T432" s="44">
        <v>4052.2</v>
      </c>
      <c r="U432" s="44" t="s">
        <v>285</v>
      </c>
      <c r="V432" s="44">
        <v>158.86000000000001</v>
      </c>
      <c r="W432">
        <v>3177.2</v>
      </c>
    </row>
    <row r="433" spans="1:23" hidden="1" x14ac:dyDescent="0.3">
      <c r="A433" s="44" t="s">
        <v>566</v>
      </c>
      <c r="B433" s="44" t="s">
        <v>65</v>
      </c>
      <c r="C433" s="44">
        <v>2023</v>
      </c>
      <c r="D433" s="44" t="s">
        <v>158</v>
      </c>
      <c r="E433" s="44">
        <v>32100</v>
      </c>
      <c r="F433" s="44" t="s">
        <v>298</v>
      </c>
      <c r="G433" s="44">
        <v>92010797</v>
      </c>
      <c r="H433" s="44" t="s">
        <v>529</v>
      </c>
      <c r="I433" s="44" t="s">
        <v>530</v>
      </c>
      <c r="J433" s="44">
        <v>2051</v>
      </c>
      <c r="K433" s="44" t="s">
        <v>614</v>
      </c>
      <c r="L433" s="44" t="s">
        <v>69</v>
      </c>
      <c r="M433" s="44" t="s">
        <v>32</v>
      </c>
      <c r="N433" s="44">
        <v>15</v>
      </c>
      <c r="O433" s="44">
        <v>15</v>
      </c>
      <c r="P433" s="44" t="s">
        <v>285</v>
      </c>
      <c r="Q433" s="44">
        <v>233.37</v>
      </c>
      <c r="R433" s="44">
        <v>3500.55</v>
      </c>
      <c r="S433" s="44">
        <v>27334.744784999999</v>
      </c>
      <c r="T433" s="44">
        <v>3500.55</v>
      </c>
      <c r="U433" s="44" t="s">
        <v>285</v>
      </c>
      <c r="V433" s="44">
        <v>185.4</v>
      </c>
      <c r="W433">
        <v>2781</v>
      </c>
    </row>
    <row r="434" spans="1:23" hidden="1" x14ac:dyDescent="0.3">
      <c r="A434" s="44" t="s">
        <v>566</v>
      </c>
      <c r="B434" s="44" t="s">
        <v>65</v>
      </c>
      <c r="C434" s="44">
        <v>2023</v>
      </c>
      <c r="D434" s="44" t="s">
        <v>158</v>
      </c>
      <c r="E434" s="44">
        <v>32100</v>
      </c>
      <c r="F434" s="44" t="s">
        <v>298</v>
      </c>
      <c r="G434" s="44">
        <v>92010797</v>
      </c>
      <c r="H434" s="44" t="s">
        <v>529</v>
      </c>
      <c r="I434" s="44" t="s">
        <v>530</v>
      </c>
      <c r="J434" s="44">
        <v>2051</v>
      </c>
      <c r="K434" s="44" t="s">
        <v>614</v>
      </c>
      <c r="L434" s="44" t="s">
        <v>70</v>
      </c>
      <c r="M434" s="44" t="s">
        <v>32</v>
      </c>
      <c r="N434" s="44">
        <v>5</v>
      </c>
      <c r="O434" s="44">
        <v>5</v>
      </c>
      <c r="P434" s="44" t="s">
        <v>285</v>
      </c>
      <c r="Q434" s="44">
        <v>206.99</v>
      </c>
      <c r="R434" s="44">
        <v>1034.95</v>
      </c>
      <c r="S434" s="44">
        <v>8081.6140649999998</v>
      </c>
      <c r="T434" s="44">
        <v>1034.95</v>
      </c>
      <c r="U434" s="44" t="s">
        <v>285</v>
      </c>
      <c r="V434" s="44">
        <v>154.13999999999999</v>
      </c>
      <c r="W434">
        <v>770.7</v>
      </c>
    </row>
    <row r="435" spans="1:23" hidden="1" x14ac:dyDescent="0.3">
      <c r="A435" s="44" t="s">
        <v>566</v>
      </c>
      <c r="B435" s="44" t="s">
        <v>65</v>
      </c>
      <c r="C435" s="44">
        <v>2023</v>
      </c>
      <c r="D435" s="44" t="s">
        <v>158</v>
      </c>
      <c r="E435" s="44">
        <v>32100</v>
      </c>
      <c r="F435" s="44" t="s">
        <v>298</v>
      </c>
      <c r="G435" s="44">
        <v>92010797</v>
      </c>
      <c r="H435" s="44" t="s">
        <v>529</v>
      </c>
      <c r="I435" s="44" t="s">
        <v>530</v>
      </c>
      <c r="J435" s="44">
        <v>2051</v>
      </c>
      <c r="K435" s="44" t="s">
        <v>614</v>
      </c>
      <c r="L435" s="44" t="s">
        <v>71</v>
      </c>
      <c r="M435" s="44" t="s">
        <v>32</v>
      </c>
      <c r="N435" s="44">
        <v>25</v>
      </c>
      <c r="O435" s="44">
        <v>25</v>
      </c>
      <c r="P435" s="44" t="s">
        <v>285</v>
      </c>
      <c r="Q435" s="44">
        <v>243.37</v>
      </c>
      <c r="R435" s="44">
        <v>6084.25</v>
      </c>
      <c r="S435" s="44">
        <v>47510.082974999998</v>
      </c>
      <c r="T435" s="44">
        <v>6084.25</v>
      </c>
      <c r="U435" s="44" t="s">
        <v>285</v>
      </c>
      <c r="V435" s="44">
        <v>164.34</v>
      </c>
      <c r="W435">
        <v>4108.5</v>
      </c>
    </row>
    <row r="436" spans="1:23" hidden="1" x14ac:dyDescent="0.3">
      <c r="A436" s="44" t="s">
        <v>566</v>
      </c>
      <c r="B436" s="44" t="s">
        <v>65</v>
      </c>
      <c r="C436" s="44">
        <v>2023</v>
      </c>
      <c r="D436" s="44" t="s">
        <v>158</v>
      </c>
      <c r="E436" s="44">
        <v>32100</v>
      </c>
      <c r="F436" s="44" t="s">
        <v>298</v>
      </c>
      <c r="G436" s="44">
        <v>92010797</v>
      </c>
      <c r="H436" s="44" t="s">
        <v>529</v>
      </c>
      <c r="I436" s="44" t="s">
        <v>530</v>
      </c>
      <c r="J436" s="44">
        <v>2051</v>
      </c>
      <c r="K436" s="44" t="s">
        <v>614</v>
      </c>
      <c r="L436" s="44" t="s">
        <v>73</v>
      </c>
      <c r="M436" s="44" t="s">
        <v>32</v>
      </c>
      <c r="N436" s="44">
        <v>5</v>
      </c>
      <c r="O436" s="44">
        <v>5</v>
      </c>
      <c r="P436" s="44" t="s">
        <v>285</v>
      </c>
      <c r="Q436" s="44">
        <v>226.99</v>
      </c>
      <c r="R436" s="44">
        <v>1134.95</v>
      </c>
      <c r="S436" s="44">
        <v>8862.4840650000006</v>
      </c>
      <c r="T436" s="44">
        <v>1134.95</v>
      </c>
      <c r="U436" s="44" t="s">
        <v>285</v>
      </c>
      <c r="V436" s="44">
        <v>168.66</v>
      </c>
      <c r="W436">
        <v>843.3</v>
      </c>
    </row>
    <row r="437" spans="1:23" hidden="1" x14ac:dyDescent="0.3">
      <c r="A437" s="44" t="s">
        <v>566</v>
      </c>
      <c r="B437" s="44" t="s">
        <v>65</v>
      </c>
      <c r="C437" s="44">
        <v>2023</v>
      </c>
      <c r="D437" s="44" t="s">
        <v>158</v>
      </c>
      <c r="E437" s="44">
        <v>32100</v>
      </c>
      <c r="F437" s="44" t="s">
        <v>298</v>
      </c>
      <c r="G437" s="44">
        <v>92010797</v>
      </c>
      <c r="H437" s="44" t="s">
        <v>529</v>
      </c>
      <c r="I437" s="44" t="s">
        <v>530</v>
      </c>
      <c r="J437" s="44">
        <v>2051</v>
      </c>
      <c r="K437" s="44" t="s">
        <v>614</v>
      </c>
      <c r="L437" s="44" t="s">
        <v>74</v>
      </c>
      <c r="M437" s="44" t="s">
        <v>32</v>
      </c>
      <c r="N437" s="44">
        <v>10</v>
      </c>
      <c r="O437" s="44">
        <v>10</v>
      </c>
      <c r="P437" s="44" t="s">
        <v>285</v>
      </c>
      <c r="Q437" s="44">
        <v>266.86</v>
      </c>
      <c r="R437" s="44">
        <v>2668.6</v>
      </c>
      <c r="S437" s="44">
        <v>20838.29682</v>
      </c>
      <c r="T437" s="44">
        <v>2668.6</v>
      </c>
      <c r="U437" s="44" t="s">
        <v>285</v>
      </c>
      <c r="V437" s="44">
        <v>191.85</v>
      </c>
      <c r="W437">
        <v>1918.5</v>
      </c>
    </row>
    <row r="438" spans="1:23" hidden="1" x14ac:dyDescent="0.3">
      <c r="A438" s="44" t="s">
        <v>566</v>
      </c>
      <c r="B438" s="44" t="s">
        <v>99</v>
      </c>
      <c r="C438" s="44">
        <v>2023</v>
      </c>
      <c r="D438" s="44" t="s">
        <v>158</v>
      </c>
      <c r="E438" s="44">
        <v>32100</v>
      </c>
      <c r="F438" s="44" t="s">
        <v>298</v>
      </c>
      <c r="G438" s="44">
        <v>92010798</v>
      </c>
      <c r="H438" s="44" t="s">
        <v>529</v>
      </c>
      <c r="I438" s="44" t="s">
        <v>530</v>
      </c>
      <c r="J438" s="44">
        <v>2051</v>
      </c>
      <c r="K438" s="44" t="s">
        <v>618</v>
      </c>
      <c r="L438" s="44" t="s">
        <v>431</v>
      </c>
      <c r="M438" s="44" t="s">
        <v>324</v>
      </c>
      <c r="N438" s="44">
        <v>300</v>
      </c>
      <c r="O438" s="44">
        <v>300</v>
      </c>
      <c r="P438" s="44" t="s">
        <v>285</v>
      </c>
      <c r="Q438" s="44">
        <v>80.27</v>
      </c>
      <c r="R438" s="44">
        <v>24081</v>
      </c>
      <c r="S438" s="44">
        <v>188041.30470000001</v>
      </c>
      <c r="T438" s="44">
        <v>24081</v>
      </c>
      <c r="U438" s="44" t="s">
        <v>285</v>
      </c>
      <c r="V438" s="44">
        <v>68</v>
      </c>
      <c r="W438">
        <v>20400</v>
      </c>
    </row>
    <row r="439" spans="1:23" hidden="1" x14ac:dyDescent="0.3">
      <c r="A439" s="44" t="s">
        <v>566</v>
      </c>
      <c r="B439" s="44" t="s">
        <v>76</v>
      </c>
      <c r="C439" s="44">
        <v>2023</v>
      </c>
      <c r="D439" s="44" t="s">
        <v>158</v>
      </c>
      <c r="E439" s="44">
        <v>32100</v>
      </c>
      <c r="F439" s="44" t="s">
        <v>298</v>
      </c>
      <c r="G439" s="44">
        <v>92011132</v>
      </c>
      <c r="H439" s="44" t="s">
        <v>529</v>
      </c>
      <c r="I439" s="44" t="s">
        <v>530</v>
      </c>
      <c r="J439" s="44">
        <v>2051</v>
      </c>
      <c r="K439" s="44" t="s">
        <v>619</v>
      </c>
      <c r="L439" s="44" t="s">
        <v>436</v>
      </c>
      <c r="M439" s="44" t="s">
        <v>341</v>
      </c>
      <c r="N439" s="44">
        <v>300</v>
      </c>
      <c r="O439" s="44">
        <v>300</v>
      </c>
      <c r="P439" s="44" t="s">
        <v>285</v>
      </c>
      <c r="Q439" s="44">
        <v>55.82</v>
      </c>
      <c r="R439" s="44">
        <v>16746</v>
      </c>
      <c r="S439" s="44">
        <v>130764.4902</v>
      </c>
      <c r="T439" s="44">
        <v>16746</v>
      </c>
      <c r="U439" s="44" t="s">
        <v>285</v>
      </c>
      <c r="V439" s="44">
        <v>37.340000000000003</v>
      </c>
      <c r="W439">
        <v>11202</v>
      </c>
    </row>
    <row r="440" spans="1:23" hidden="1" x14ac:dyDescent="0.3">
      <c r="A440" s="44" t="s">
        <v>566</v>
      </c>
      <c r="B440" s="44" t="s">
        <v>475</v>
      </c>
      <c r="C440" s="44">
        <v>2023</v>
      </c>
      <c r="D440" s="44" t="s">
        <v>158</v>
      </c>
      <c r="E440" s="44">
        <v>31400</v>
      </c>
      <c r="F440" s="44" t="s">
        <v>298</v>
      </c>
      <c r="G440" s="44">
        <v>92010782</v>
      </c>
      <c r="H440" s="44" t="s">
        <v>529</v>
      </c>
      <c r="I440" s="44" t="s">
        <v>530</v>
      </c>
      <c r="J440" s="44">
        <v>2051</v>
      </c>
      <c r="K440" s="44" t="s">
        <v>534</v>
      </c>
      <c r="L440" s="44" t="s">
        <v>376</v>
      </c>
      <c r="M440" s="44" t="s">
        <v>324</v>
      </c>
      <c r="N440" s="44">
        <v>1000</v>
      </c>
      <c r="O440" s="44">
        <v>1000</v>
      </c>
      <c r="P440" s="44" t="s">
        <v>285</v>
      </c>
      <c r="Q440" s="44">
        <v>37.06</v>
      </c>
      <c r="R440" s="44">
        <v>37060</v>
      </c>
      <c r="S440" s="44">
        <v>289390.42200000002</v>
      </c>
      <c r="T440" s="44">
        <v>37060</v>
      </c>
      <c r="U440" s="44" t="s">
        <v>285</v>
      </c>
      <c r="V440" s="44">
        <v>31.47</v>
      </c>
      <c r="W440">
        <v>31470</v>
      </c>
    </row>
    <row r="441" spans="1:23" hidden="1" x14ac:dyDescent="0.3">
      <c r="A441" s="44" t="s">
        <v>566</v>
      </c>
      <c r="B441" s="44" t="s">
        <v>475</v>
      </c>
      <c r="C441" s="44">
        <v>2023</v>
      </c>
      <c r="D441" s="44" t="s">
        <v>158</v>
      </c>
      <c r="E441" s="44">
        <v>31400</v>
      </c>
      <c r="F441" s="44" t="s">
        <v>298</v>
      </c>
      <c r="G441" s="44">
        <v>92010782</v>
      </c>
      <c r="H441" s="44" t="s">
        <v>529</v>
      </c>
      <c r="I441" s="44" t="s">
        <v>530</v>
      </c>
      <c r="J441" s="44">
        <v>2051</v>
      </c>
      <c r="K441" s="44" t="s">
        <v>534</v>
      </c>
      <c r="L441" s="44" t="s">
        <v>432</v>
      </c>
      <c r="M441" s="44" t="s">
        <v>324</v>
      </c>
      <c r="N441" s="44">
        <v>550</v>
      </c>
      <c r="O441" s="44">
        <v>550</v>
      </c>
      <c r="P441" s="44" t="s">
        <v>285</v>
      </c>
      <c r="Q441" s="44">
        <v>61.89</v>
      </c>
      <c r="R441" s="44">
        <v>34039.5</v>
      </c>
      <c r="S441" s="44">
        <v>265804.24365000002</v>
      </c>
      <c r="T441" s="44">
        <v>34039.5</v>
      </c>
      <c r="U441" s="44" t="s">
        <v>285</v>
      </c>
      <c r="V441" s="44">
        <v>52.53</v>
      </c>
      <c r="W441">
        <v>28891.5</v>
      </c>
    </row>
    <row r="442" spans="1:23" hidden="1" x14ac:dyDescent="0.3">
      <c r="A442" s="44" t="s">
        <v>566</v>
      </c>
      <c r="B442" s="44" t="s">
        <v>475</v>
      </c>
      <c r="C442" s="44">
        <v>2023</v>
      </c>
      <c r="D442" s="44" t="s">
        <v>158</v>
      </c>
      <c r="E442" s="44">
        <v>31400</v>
      </c>
      <c r="F442" s="44" t="s">
        <v>298</v>
      </c>
      <c r="G442" s="44">
        <v>92010782</v>
      </c>
      <c r="H442" s="44" t="s">
        <v>529</v>
      </c>
      <c r="I442" s="44" t="s">
        <v>530</v>
      </c>
      <c r="J442" s="44">
        <v>2051</v>
      </c>
      <c r="K442" s="44" t="s">
        <v>534</v>
      </c>
      <c r="L442" s="44" t="s">
        <v>398</v>
      </c>
      <c r="M442" s="44" t="s">
        <v>324</v>
      </c>
      <c r="N442" s="44">
        <v>1300</v>
      </c>
      <c r="O442" s="44">
        <v>1300</v>
      </c>
      <c r="P442" s="44" t="s">
        <v>285</v>
      </c>
      <c r="Q442" s="44">
        <v>44.87</v>
      </c>
      <c r="R442" s="44">
        <v>58331</v>
      </c>
      <c r="S442" s="44">
        <v>455489.27970000001</v>
      </c>
      <c r="T442" s="44">
        <v>58331</v>
      </c>
      <c r="U442" s="44" t="s">
        <v>285</v>
      </c>
      <c r="V442" s="44">
        <v>38.08</v>
      </c>
      <c r="W442">
        <v>49504</v>
      </c>
    </row>
    <row r="443" spans="1:23" hidden="1" x14ac:dyDescent="0.3">
      <c r="A443" s="44" t="s">
        <v>566</v>
      </c>
      <c r="B443" s="44" t="s">
        <v>114</v>
      </c>
      <c r="C443" s="44">
        <v>2023</v>
      </c>
      <c r="D443" s="44" t="s">
        <v>158</v>
      </c>
      <c r="E443" s="44">
        <v>31400</v>
      </c>
      <c r="F443" s="44" t="s">
        <v>298</v>
      </c>
      <c r="G443" s="44">
        <v>92010805</v>
      </c>
      <c r="H443" s="44" t="s">
        <v>529</v>
      </c>
      <c r="I443" s="44" t="s">
        <v>530</v>
      </c>
      <c r="J443" s="44">
        <v>2051</v>
      </c>
      <c r="K443" s="44" t="s">
        <v>620</v>
      </c>
      <c r="L443" s="44" t="s">
        <v>359</v>
      </c>
      <c r="M443" s="44" t="s">
        <v>324</v>
      </c>
      <c r="N443" s="44">
        <v>200</v>
      </c>
      <c r="O443" s="44">
        <v>200</v>
      </c>
      <c r="P443" s="44" t="s">
        <v>285</v>
      </c>
      <c r="Q443" s="44">
        <v>39</v>
      </c>
      <c r="R443" s="44">
        <v>7800</v>
      </c>
      <c r="S443" s="44">
        <v>60907.86</v>
      </c>
      <c r="T443" s="44">
        <v>7800</v>
      </c>
      <c r="U443" s="44" t="s">
        <v>285</v>
      </c>
      <c r="V443" s="44">
        <v>21.96</v>
      </c>
      <c r="W443">
        <v>4392</v>
      </c>
    </row>
    <row r="444" spans="1:23" hidden="1" x14ac:dyDescent="0.3">
      <c r="A444" s="44" t="s">
        <v>566</v>
      </c>
      <c r="B444" s="44" t="s">
        <v>108</v>
      </c>
      <c r="C444" s="44">
        <v>2023</v>
      </c>
      <c r="D444" s="44" t="s">
        <v>158</v>
      </c>
      <c r="E444" s="44">
        <v>31400</v>
      </c>
      <c r="F444" s="44" t="s">
        <v>298</v>
      </c>
      <c r="G444" s="44">
        <v>92010806</v>
      </c>
      <c r="H444" s="44" t="s">
        <v>529</v>
      </c>
      <c r="I444" s="44" t="s">
        <v>530</v>
      </c>
      <c r="J444" s="44">
        <v>2051</v>
      </c>
      <c r="K444" s="44" t="s">
        <v>621</v>
      </c>
      <c r="L444" s="44" t="s">
        <v>362</v>
      </c>
      <c r="M444" s="44" t="s">
        <v>324</v>
      </c>
      <c r="N444" s="44">
        <v>250</v>
      </c>
      <c r="O444" s="44">
        <v>250</v>
      </c>
      <c r="P444" s="44" t="s">
        <v>285</v>
      </c>
      <c r="Q444" s="44">
        <v>40.29</v>
      </c>
      <c r="R444" s="44">
        <v>10072.5</v>
      </c>
      <c r="S444" s="44">
        <v>78653.130749999997</v>
      </c>
      <c r="T444" s="44">
        <v>10072.5</v>
      </c>
      <c r="U444" s="44" t="s">
        <v>285</v>
      </c>
      <c r="V444" s="44">
        <v>22.68</v>
      </c>
      <c r="W444">
        <v>5670</v>
      </c>
    </row>
    <row r="445" spans="1:23" hidden="1" x14ac:dyDescent="0.3">
      <c r="A445" s="44" t="s">
        <v>566</v>
      </c>
      <c r="B445" s="44" t="s">
        <v>108</v>
      </c>
      <c r="C445" s="44">
        <v>2023</v>
      </c>
      <c r="D445" s="44" t="s">
        <v>158</v>
      </c>
      <c r="E445" s="44">
        <v>31400</v>
      </c>
      <c r="F445" s="44" t="s">
        <v>298</v>
      </c>
      <c r="G445" s="44">
        <v>92010806</v>
      </c>
      <c r="H445" s="44" t="s">
        <v>529</v>
      </c>
      <c r="I445" s="44" t="s">
        <v>530</v>
      </c>
      <c r="J445" s="44">
        <v>2051</v>
      </c>
      <c r="K445" s="44" t="s">
        <v>621</v>
      </c>
      <c r="L445" s="44" t="s">
        <v>363</v>
      </c>
      <c r="M445" s="44" t="s">
        <v>324</v>
      </c>
      <c r="N445" s="44">
        <v>500</v>
      </c>
      <c r="O445" s="44">
        <v>500</v>
      </c>
      <c r="P445" s="44" t="s">
        <v>285</v>
      </c>
      <c r="Q445" s="44">
        <v>56.96</v>
      </c>
      <c r="R445" s="44">
        <v>28480</v>
      </c>
      <c r="S445" s="44">
        <v>222391.77600000001</v>
      </c>
      <c r="T445" s="44">
        <v>28480</v>
      </c>
      <c r="U445" s="44" t="s">
        <v>285</v>
      </c>
      <c r="V445" s="44">
        <v>32.07</v>
      </c>
      <c r="W445">
        <v>16035</v>
      </c>
    </row>
    <row r="446" spans="1:23" hidden="1" x14ac:dyDescent="0.3">
      <c r="A446" s="44" t="s">
        <v>566</v>
      </c>
      <c r="B446" s="44" t="s">
        <v>108</v>
      </c>
      <c r="C446" s="44">
        <v>2023</v>
      </c>
      <c r="D446" s="44" t="s">
        <v>158</v>
      </c>
      <c r="E446" s="44">
        <v>31400</v>
      </c>
      <c r="F446" s="44" t="s">
        <v>298</v>
      </c>
      <c r="G446" s="44">
        <v>92010806</v>
      </c>
      <c r="H446" s="44" t="s">
        <v>529</v>
      </c>
      <c r="I446" s="44" t="s">
        <v>530</v>
      </c>
      <c r="J446" s="44">
        <v>2051</v>
      </c>
      <c r="K446" s="44" t="s">
        <v>621</v>
      </c>
      <c r="L446" s="44" t="s">
        <v>319</v>
      </c>
      <c r="M446" s="44" t="s">
        <v>324</v>
      </c>
      <c r="N446" s="44">
        <v>200</v>
      </c>
      <c r="O446" s="44">
        <v>200</v>
      </c>
      <c r="P446" s="44" t="s">
        <v>285</v>
      </c>
      <c r="Q446" s="44">
        <v>64.209999999999994</v>
      </c>
      <c r="R446" s="44">
        <v>12842</v>
      </c>
      <c r="S446" s="44">
        <v>100279.3254</v>
      </c>
      <c r="T446" s="44">
        <v>12842</v>
      </c>
      <c r="U446" s="44" t="s">
        <v>285</v>
      </c>
      <c r="V446" s="44">
        <v>36.15</v>
      </c>
      <c r="W446">
        <v>7230</v>
      </c>
    </row>
    <row r="447" spans="1:23" hidden="1" x14ac:dyDescent="0.3">
      <c r="A447" s="44" t="s">
        <v>566</v>
      </c>
      <c r="B447" s="44" t="s">
        <v>108</v>
      </c>
      <c r="C447" s="44">
        <v>2023</v>
      </c>
      <c r="D447" s="44" t="s">
        <v>158</v>
      </c>
      <c r="E447" s="44">
        <v>31400</v>
      </c>
      <c r="F447" s="44" t="s">
        <v>298</v>
      </c>
      <c r="G447" s="44">
        <v>92010806</v>
      </c>
      <c r="H447" s="44" t="s">
        <v>529</v>
      </c>
      <c r="I447" s="44" t="s">
        <v>530</v>
      </c>
      <c r="J447" s="44">
        <v>2051</v>
      </c>
      <c r="K447" s="44" t="s">
        <v>621</v>
      </c>
      <c r="L447" s="44" t="s">
        <v>428</v>
      </c>
      <c r="M447" s="44" t="s">
        <v>324</v>
      </c>
      <c r="N447" s="44">
        <v>500</v>
      </c>
      <c r="O447" s="44">
        <v>500</v>
      </c>
      <c r="P447" s="44" t="s">
        <v>285</v>
      </c>
      <c r="Q447" s="44">
        <v>49.73</v>
      </c>
      <c r="R447" s="44">
        <v>24865</v>
      </c>
      <c r="S447" s="44">
        <v>194163.32550000001</v>
      </c>
      <c r="T447" s="44">
        <v>24865</v>
      </c>
      <c r="U447" s="44" t="s">
        <v>285</v>
      </c>
      <c r="V447" s="44">
        <v>28</v>
      </c>
      <c r="W447">
        <v>14000</v>
      </c>
    </row>
    <row r="448" spans="1:23" hidden="1" x14ac:dyDescent="0.3">
      <c r="A448" s="44" t="s">
        <v>566</v>
      </c>
      <c r="B448" s="44" t="s">
        <v>116</v>
      </c>
      <c r="C448" s="44">
        <v>2023</v>
      </c>
      <c r="D448" s="44" t="s">
        <v>158</v>
      </c>
      <c r="E448" s="44">
        <v>31400</v>
      </c>
      <c r="F448" s="44" t="s">
        <v>298</v>
      </c>
      <c r="G448" s="44">
        <v>92010807</v>
      </c>
      <c r="H448" s="44" t="s">
        <v>529</v>
      </c>
      <c r="I448" s="44" t="s">
        <v>530</v>
      </c>
      <c r="J448" s="44">
        <v>2051</v>
      </c>
      <c r="K448" s="44" t="s">
        <v>602</v>
      </c>
      <c r="L448" s="44" t="s">
        <v>382</v>
      </c>
      <c r="M448" s="44" t="s">
        <v>301</v>
      </c>
      <c r="N448" s="44">
        <v>50</v>
      </c>
      <c r="O448" s="44">
        <v>50</v>
      </c>
      <c r="P448" s="44" t="s">
        <v>285</v>
      </c>
      <c r="Q448" s="44">
        <v>19.22</v>
      </c>
      <c r="R448" s="44">
        <v>961</v>
      </c>
      <c r="S448" s="44">
        <v>7504.1607000000004</v>
      </c>
      <c r="T448" s="44">
        <v>961</v>
      </c>
      <c r="U448" s="44" t="s">
        <v>285</v>
      </c>
      <c r="V448" s="44">
        <v>16.64</v>
      </c>
      <c r="W448">
        <v>832</v>
      </c>
    </row>
    <row r="449" spans="1:23" hidden="1" x14ac:dyDescent="0.3">
      <c r="A449" s="44" t="s">
        <v>566</v>
      </c>
      <c r="B449" s="44"/>
      <c r="C449" s="44">
        <v>2023</v>
      </c>
      <c r="D449" s="44" t="s">
        <v>150</v>
      </c>
      <c r="E449" s="44">
        <v>32100</v>
      </c>
      <c r="F449" s="44" t="s">
        <v>298</v>
      </c>
      <c r="G449" s="44">
        <v>92008324</v>
      </c>
      <c r="H449" s="44" t="s">
        <v>529</v>
      </c>
      <c r="I449" s="44" t="s">
        <v>530</v>
      </c>
      <c r="J449" s="44">
        <v>2051</v>
      </c>
      <c r="K449" s="44"/>
      <c r="L449" s="44" t="s">
        <v>437</v>
      </c>
      <c r="M449" s="44" t="s">
        <v>341</v>
      </c>
      <c r="N449" s="44">
        <v>50</v>
      </c>
      <c r="O449" s="44">
        <v>50</v>
      </c>
      <c r="P449" s="44" t="s">
        <v>285</v>
      </c>
      <c r="Q449" s="44">
        <v>148.04</v>
      </c>
      <c r="R449" s="44">
        <v>7402</v>
      </c>
      <c r="S449" s="44">
        <v>57970.9836</v>
      </c>
      <c r="T449" s="44">
        <v>7402</v>
      </c>
      <c r="U449" s="44" t="s">
        <v>285</v>
      </c>
      <c r="V449" s="44">
        <v>88.88</v>
      </c>
      <c r="W449">
        <v>4444</v>
      </c>
    </row>
    <row r="450" spans="1:23" hidden="1" x14ac:dyDescent="0.3">
      <c r="A450" s="44" t="s">
        <v>566</v>
      </c>
      <c r="B450" s="44"/>
      <c r="C450" s="44">
        <v>2023</v>
      </c>
      <c r="D450" s="44" t="s">
        <v>150</v>
      </c>
      <c r="E450" s="44">
        <v>32100</v>
      </c>
      <c r="F450" s="44" t="s">
        <v>298</v>
      </c>
      <c r="G450" s="44">
        <v>92008324</v>
      </c>
      <c r="H450" s="44" t="s">
        <v>529</v>
      </c>
      <c r="I450" s="44" t="s">
        <v>530</v>
      </c>
      <c r="J450" s="44">
        <v>2051</v>
      </c>
      <c r="K450" s="44"/>
      <c r="L450" s="44" t="s">
        <v>338</v>
      </c>
      <c r="M450" s="44" t="s">
        <v>301</v>
      </c>
      <c r="N450" s="44">
        <v>100</v>
      </c>
      <c r="O450" s="44"/>
      <c r="P450" s="44" t="s">
        <v>285</v>
      </c>
      <c r="Q450" s="44">
        <v>16.350000000000001</v>
      </c>
      <c r="R450" s="44">
        <v>1635</v>
      </c>
      <c r="S450" s="44">
        <v>12804.993</v>
      </c>
      <c r="T450" s="44">
        <v>1635</v>
      </c>
      <c r="U450" s="44" t="s">
        <v>285</v>
      </c>
      <c r="V450" s="44">
        <v>13.08</v>
      </c>
      <c r="W450">
        <v>1308</v>
      </c>
    </row>
    <row r="451" spans="1:23" hidden="1" x14ac:dyDescent="0.3">
      <c r="A451" s="44" t="s">
        <v>566</v>
      </c>
      <c r="B451" s="44"/>
      <c r="C451" s="44">
        <v>2023</v>
      </c>
      <c r="D451" s="44" t="s">
        <v>150</v>
      </c>
      <c r="E451" s="44">
        <v>32100</v>
      </c>
      <c r="F451" s="44" t="s">
        <v>298</v>
      </c>
      <c r="G451" s="44">
        <v>92008324</v>
      </c>
      <c r="H451" s="44" t="s">
        <v>529</v>
      </c>
      <c r="I451" s="44" t="s">
        <v>530</v>
      </c>
      <c r="J451" s="44">
        <v>2051</v>
      </c>
      <c r="K451" s="44"/>
      <c r="L451" s="44" t="s">
        <v>395</v>
      </c>
      <c r="M451" s="44" t="s">
        <v>301</v>
      </c>
      <c r="N451" s="44">
        <v>100</v>
      </c>
      <c r="O451" s="44">
        <v>100</v>
      </c>
      <c r="P451" s="44" t="s">
        <v>285</v>
      </c>
      <c r="Q451" s="44">
        <v>24.66</v>
      </c>
      <c r="R451" s="44">
        <v>2466</v>
      </c>
      <c r="S451" s="44">
        <v>19313.218799999999</v>
      </c>
      <c r="T451" s="44">
        <v>2466</v>
      </c>
      <c r="U451" s="44" t="s">
        <v>285</v>
      </c>
      <c r="V451" s="44">
        <v>19.739999999999998</v>
      </c>
      <c r="W451">
        <v>1974</v>
      </c>
    </row>
    <row r="452" spans="1:23" hidden="1" x14ac:dyDescent="0.3">
      <c r="A452" s="44" t="s">
        <v>566</v>
      </c>
      <c r="B452" s="44"/>
      <c r="C452" s="44">
        <v>2023</v>
      </c>
      <c r="D452" s="44" t="s">
        <v>150</v>
      </c>
      <c r="E452" s="44">
        <v>32100</v>
      </c>
      <c r="F452" s="44" t="s">
        <v>298</v>
      </c>
      <c r="G452" s="44">
        <v>92008324</v>
      </c>
      <c r="H452" s="44" t="s">
        <v>529</v>
      </c>
      <c r="I452" s="44" t="s">
        <v>530</v>
      </c>
      <c r="J452" s="44">
        <v>2051</v>
      </c>
      <c r="K452" s="44"/>
      <c r="L452" s="44" t="s">
        <v>419</v>
      </c>
      <c r="M452" s="44" t="s">
        <v>301</v>
      </c>
      <c r="N452" s="44">
        <v>60</v>
      </c>
      <c r="O452" s="44"/>
      <c r="P452" s="44" t="s">
        <v>285</v>
      </c>
      <c r="Q452" s="44">
        <v>26.9</v>
      </c>
      <c r="R452" s="44">
        <v>1614</v>
      </c>
      <c r="S452" s="44">
        <v>12640.5252</v>
      </c>
      <c r="T452" s="44">
        <v>1614</v>
      </c>
      <c r="U452" s="44" t="s">
        <v>285</v>
      </c>
      <c r="V452" s="44">
        <v>21.49</v>
      </c>
      <c r="W452">
        <v>1289.4000000000001</v>
      </c>
    </row>
    <row r="453" spans="1:23" hidden="1" x14ac:dyDescent="0.3">
      <c r="A453" s="44" t="s">
        <v>566</v>
      </c>
      <c r="B453" s="44"/>
      <c r="C453" s="44">
        <v>2023</v>
      </c>
      <c r="D453" s="44" t="s">
        <v>150</v>
      </c>
      <c r="E453" s="44">
        <v>32100</v>
      </c>
      <c r="F453" s="44" t="s">
        <v>298</v>
      </c>
      <c r="G453" s="44">
        <v>92008324</v>
      </c>
      <c r="H453" s="44" t="s">
        <v>529</v>
      </c>
      <c r="I453" s="44" t="s">
        <v>530</v>
      </c>
      <c r="J453" s="44">
        <v>2051</v>
      </c>
      <c r="K453" s="44"/>
      <c r="L453" s="44" t="s">
        <v>299</v>
      </c>
      <c r="M453" s="44" t="s">
        <v>301</v>
      </c>
      <c r="N453" s="44">
        <v>60</v>
      </c>
      <c r="O453" s="44">
        <v>60</v>
      </c>
      <c r="P453" s="44" t="s">
        <v>285</v>
      </c>
      <c r="Q453" s="44">
        <v>38.11</v>
      </c>
      <c r="R453" s="44">
        <v>2286.6</v>
      </c>
      <c r="S453" s="44">
        <v>17908.193879999999</v>
      </c>
      <c r="T453" s="44">
        <v>2286.6</v>
      </c>
      <c r="U453" s="44" t="s">
        <v>285</v>
      </c>
      <c r="V453" s="44">
        <v>30.57</v>
      </c>
      <c r="W453">
        <v>1834.2</v>
      </c>
    </row>
    <row r="454" spans="1:23" hidden="1" x14ac:dyDescent="0.3">
      <c r="A454" s="44" t="s">
        <v>566</v>
      </c>
      <c r="B454" s="44"/>
      <c r="C454" s="44">
        <v>2023</v>
      </c>
      <c r="D454" s="44" t="s">
        <v>150</v>
      </c>
      <c r="E454" s="44">
        <v>32100</v>
      </c>
      <c r="F454" s="44" t="s">
        <v>298</v>
      </c>
      <c r="G454" s="44">
        <v>92008324</v>
      </c>
      <c r="H454" s="44" t="s">
        <v>529</v>
      </c>
      <c r="I454" s="44" t="s">
        <v>530</v>
      </c>
      <c r="J454" s="44">
        <v>2051</v>
      </c>
      <c r="K454" s="44"/>
      <c r="L454" s="44" t="s">
        <v>302</v>
      </c>
      <c r="M454" s="44" t="s">
        <v>301</v>
      </c>
      <c r="N454" s="44">
        <v>50</v>
      </c>
      <c r="O454" s="44"/>
      <c r="P454" s="44" t="s">
        <v>285</v>
      </c>
      <c r="Q454" s="44">
        <v>40.89</v>
      </c>
      <c r="R454" s="44">
        <v>2044.5</v>
      </c>
      <c r="S454" s="44">
        <v>16012.115100000001</v>
      </c>
      <c r="T454" s="44">
        <v>2044.5</v>
      </c>
      <c r="U454" s="44" t="s">
        <v>285</v>
      </c>
      <c r="V454" s="44">
        <v>35.04</v>
      </c>
      <c r="W454">
        <v>1752</v>
      </c>
    </row>
    <row r="455" spans="1:23" hidden="1" x14ac:dyDescent="0.3">
      <c r="A455" s="44" t="s">
        <v>566</v>
      </c>
      <c r="B455" s="44"/>
      <c r="C455" s="44">
        <v>2023</v>
      </c>
      <c r="D455" s="44" t="s">
        <v>150</v>
      </c>
      <c r="E455" s="44">
        <v>32100</v>
      </c>
      <c r="F455" s="44" t="s">
        <v>298</v>
      </c>
      <c r="G455" s="44">
        <v>92008324</v>
      </c>
      <c r="H455" s="44" t="s">
        <v>529</v>
      </c>
      <c r="I455" s="44" t="s">
        <v>530</v>
      </c>
      <c r="J455" s="44">
        <v>2051</v>
      </c>
      <c r="K455" s="44"/>
      <c r="L455" s="44" t="s">
        <v>410</v>
      </c>
      <c r="M455" s="44" t="s">
        <v>301</v>
      </c>
      <c r="N455" s="44">
        <v>50</v>
      </c>
      <c r="O455" s="44">
        <v>50</v>
      </c>
      <c r="P455" s="44" t="s">
        <v>285</v>
      </c>
      <c r="Q455" s="44">
        <v>61.34</v>
      </c>
      <c r="R455" s="44">
        <v>3067</v>
      </c>
      <c r="S455" s="44">
        <v>24020.1306</v>
      </c>
      <c r="T455" s="44">
        <v>3067</v>
      </c>
      <c r="U455" s="44" t="s">
        <v>285</v>
      </c>
      <c r="V455" s="44">
        <v>52.56</v>
      </c>
      <c r="W455">
        <v>2628</v>
      </c>
    </row>
    <row r="456" spans="1:23" hidden="1" x14ac:dyDescent="0.3">
      <c r="A456" s="44" t="s">
        <v>566</v>
      </c>
      <c r="B456" s="44"/>
      <c r="C456" s="44">
        <v>2023</v>
      </c>
      <c r="D456" s="44" t="s">
        <v>150</v>
      </c>
      <c r="E456" s="44">
        <v>32100</v>
      </c>
      <c r="F456" s="44" t="s">
        <v>298</v>
      </c>
      <c r="G456" s="44">
        <v>92008326</v>
      </c>
      <c r="H456" s="44" t="s">
        <v>529</v>
      </c>
      <c r="I456" s="44" t="s">
        <v>530</v>
      </c>
      <c r="J456" s="44">
        <v>2051</v>
      </c>
      <c r="K456" s="44"/>
      <c r="L456" s="44" t="s">
        <v>365</v>
      </c>
      <c r="M456" s="44" t="s">
        <v>307</v>
      </c>
      <c r="N456" s="44">
        <v>10</v>
      </c>
      <c r="O456" s="44">
        <v>10</v>
      </c>
      <c r="P456" s="44" t="s">
        <v>285</v>
      </c>
      <c r="Q456" s="44">
        <v>44.47</v>
      </c>
      <c r="R456" s="44">
        <v>444.7</v>
      </c>
      <c r="S456" s="44">
        <v>3482.8014600000001</v>
      </c>
      <c r="T456" s="44">
        <v>444.7</v>
      </c>
      <c r="U456" s="44" t="s">
        <v>285</v>
      </c>
      <c r="V456" s="44">
        <v>39.06</v>
      </c>
      <c r="W456">
        <v>390.6</v>
      </c>
    </row>
    <row r="457" spans="1:23" hidden="1" x14ac:dyDescent="0.3">
      <c r="A457" s="44" t="s">
        <v>566</v>
      </c>
      <c r="B457" s="44"/>
      <c r="C457" s="44">
        <v>2023</v>
      </c>
      <c r="D457" s="44" t="s">
        <v>150</v>
      </c>
      <c r="E457" s="44">
        <v>32100</v>
      </c>
      <c r="F457" s="44" t="s">
        <v>298</v>
      </c>
      <c r="G457" s="44">
        <v>92008326</v>
      </c>
      <c r="H457" s="44" t="s">
        <v>529</v>
      </c>
      <c r="I457" s="44" t="s">
        <v>530</v>
      </c>
      <c r="J457" s="44">
        <v>2051</v>
      </c>
      <c r="K457" s="44"/>
      <c r="L457" s="44" t="s">
        <v>342</v>
      </c>
      <c r="M457" s="44" t="s">
        <v>307</v>
      </c>
      <c r="N457" s="44">
        <v>30</v>
      </c>
      <c r="O457" s="44">
        <v>30</v>
      </c>
      <c r="P457" s="44" t="s">
        <v>285</v>
      </c>
      <c r="Q457" s="44">
        <v>53.11</v>
      </c>
      <c r="R457" s="44">
        <v>1593.3</v>
      </c>
      <c r="S457" s="44">
        <v>12478.406940000001</v>
      </c>
      <c r="T457" s="44">
        <v>1593.3</v>
      </c>
      <c r="U457" s="44" t="s">
        <v>285</v>
      </c>
      <c r="V457" s="44">
        <v>45.12</v>
      </c>
      <c r="W457">
        <v>1353.6</v>
      </c>
    </row>
    <row r="458" spans="1:23" hidden="1" x14ac:dyDescent="0.3">
      <c r="A458" s="44" t="s">
        <v>566</v>
      </c>
      <c r="B458" s="44"/>
      <c r="C458" s="44">
        <v>2023</v>
      </c>
      <c r="D458" s="44" t="s">
        <v>150</v>
      </c>
      <c r="E458" s="44">
        <v>32100</v>
      </c>
      <c r="F458" s="44" t="s">
        <v>298</v>
      </c>
      <c r="G458" s="44">
        <v>92008326</v>
      </c>
      <c r="H458" s="44" t="s">
        <v>529</v>
      </c>
      <c r="I458" s="44" t="s">
        <v>530</v>
      </c>
      <c r="J458" s="44">
        <v>2051</v>
      </c>
      <c r="K458" s="44"/>
      <c r="L458" s="44" t="s">
        <v>379</v>
      </c>
      <c r="M458" s="44" t="s">
        <v>307</v>
      </c>
      <c r="N458" s="44">
        <v>30</v>
      </c>
      <c r="O458" s="44">
        <v>30</v>
      </c>
      <c r="P458" s="44" t="s">
        <v>285</v>
      </c>
      <c r="Q458" s="44">
        <v>68.260000000000005</v>
      </c>
      <c r="R458" s="44">
        <v>2047.8</v>
      </c>
      <c r="S458" s="44">
        <v>16037.96004</v>
      </c>
      <c r="T458" s="44">
        <v>2047.8</v>
      </c>
      <c r="U458" s="44" t="s">
        <v>285</v>
      </c>
      <c r="V458" s="44">
        <v>62.31</v>
      </c>
      <c r="W458">
        <v>1869.3</v>
      </c>
    </row>
    <row r="459" spans="1:23" hidden="1" x14ac:dyDescent="0.3">
      <c r="A459" s="44" t="s">
        <v>566</v>
      </c>
      <c r="B459" s="44"/>
      <c r="C459" s="44">
        <v>2023</v>
      </c>
      <c r="D459" s="44" t="s">
        <v>150</v>
      </c>
      <c r="E459" s="44">
        <v>32100</v>
      </c>
      <c r="F459" s="44" t="s">
        <v>298</v>
      </c>
      <c r="G459" s="44">
        <v>92008326</v>
      </c>
      <c r="H459" s="44" t="s">
        <v>529</v>
      </c>
      <c r="I459" s="44" t="s">
        <v>530</v>
      </c>
      <c r="J459" s="44">
        <v>2051</v>
      </c>
      <c r="K459" s="44"/>
      <c r="L459" s="44" t="s">
        <v>397</v>
      </c>
      <c r="M459" s="44" t="s">
        <v>307</v>
      </c>
      <c r="N459" s="44">
        <v>50</v>
      </c>
      <c r="O459" s="44">
        <v>50</v>
      </c>
      <c r="P459" s="44" t="s">
        <v>285</v>
      </c>
      <c r="Q459" s="44">
        <v>85.49</v>
      </c>
      <c r="R459" s="44">
        <v>4274.5</v>
      </c>
      <c r="S459" s="44">
        <v>33477.0291</v>
      </c>
      <c r="T459" s="44">
        <v>4274.5</v>
      </c>
      <c r="U459" s="44" t="s">
        <v>285</v>
      </c>
      <c r="V459" s="44">
        <v>84.71</v>
      </c>
      <c r="W459">
        <v>4235.5</v>
      </c>
    </row>
    <row r="460" spans="1:23" hidden="1" x14ac:dyDescent="0.3">
      <c r="A460" s="44" t="s">
        <v>566</v>
      </c>
      <c r="B460" s="44"/>
      <c r="C460" s="44">
        <v>2023</v>
      </c>
      <c r="D460" s="44" t="s">
        <v>150</v>
      </c>
      <c r="E460" s="44">
        <v>32100</v>
      </c>
      <c r="F460" s="44" t="s">
        <v>298</v>
      </c>
      <c r="G460" s="44">
        <v>92008326</v>
      </c>
      <c r="H460" s="44" t="s">
        <v>529</v>
      </c>
      <c r="I460" s="44" t="s">
        <v>530</v>
      </c>
      <c r="J460" s="44">
        <v>2051</v>
      </c>
      <c r="K460" s="44"/>
      <c r="L460" s="44" t="s">
        <v>380</v>
      </c>
      <c r="M460" s="44" t="s">
        <v>307</v>
      </c>
      <c r="N460" s="44">
        <v>20</v>
      </c>
      <c r="O460" s="44">
        <v>20</v>
      </c>
      <c r="P460" s="44" t="s">
        <v>285</v>
      </c>
      <c r="Q460" s="44">
        <v>101.78</v>
      </c>
      <c r="R460" s="44">
        <v>2035.6</v>
      </c>
      <c r="S460" s="44">
        <v>15942.41208</v>
      </c>
      <c r="T460" s="44">
        <v>2035.6</v>
      </c>
      <c r="U460" s="44" t="s">
        <v>285</v>
      </c>
      <c r="V460" s="44">
        <v>97.28</v>
      </c>
      <c r="W460">
        <v>1945.6</v>
      </c>
    </row>
    <row r="461" spans="1:23" hidden="1" x14ac:dyDescent="0.3">
      <c r="A461" s="44" t="s">
        <v>566</v>
      </c>
      <c r="B461" s="44"/>
      <c r="C461" s="44">
        <v>2023</v>
      </c>
      <c r="D461" s="44" t="s">
        <v>150</v>
      </c>
      <c r="E461" s="44">
        <v>32100</v>
      </c>
      <c r="F461" s="44" t="s">
        <v>298</v>
      </c>
      <c r="G461" s="44">
        <v>92008326</v>
      </c>
      <c r="H461" s="44" t="s">
        <v>529</v>
      </c>
      <c r="I461" s="44" t="s">
        <v>530</v>
      </c>
      <c r="J461" s="44">
        <v>2051</v>
      </c>
      <c r="K461" s="44"/>
      <c r="L461" s="44" t="s">
        <v>305</v>
      </c>
      <c r="M461" s="44" t="s">
        <v>307</v>
      </c>
      <c r="N461" s="44">
        <v>50</v>
      </c>
      <c r="O461" s="44">
        <v>50</v>
      </c>
      <c r="P461" s="44" t="s">
        <v>285</v>
      </c>
      <c r="Q461" s="44">
        <v>170.16</v>
      </c>
      <c r="R461" s="44">
        <v>8508</v>
      </c>
      <c r="S461" s="44">
        <v>66632.954400000002</v>
      </c>
      <c r="T461" s="44">
        <v>8508</v>
      </c>
      <c r="U461" s="44" t="s">
        <v>285</v>
      </c>
      <c r="V461" s="44">
        <v>162.72999999999999</v>
      </c>
      <c r="W461">
        <v>8136.5</v>
      </c>
    </row>
    <row r="462" spans="1:23" hidden="1" x14ac:dyDescent="0.3">
      <c r="A462" s="44" t="s">
        <v>566</v>
      </c>
      <c r="B462" s="44"/>
      <c r="C462" s="44">
        <v>2023</v>
      </c>
      <c r="D462" s="44" t="s">
        <v>150</v>
      </c>
      <c r="E462" s="44">
        <v>32100</v>
      </c>
      <c r="F462" s="44" t="s">
        <v>298</v>
      </c>
      <c r="G462" s="44">
        <v>92008364</v>
      </c>
      <c r="H462" s="44" t="s">
        <v>529</v>
      </c>
      <c r="I462" s="44" t="s">
        <v>530</v>
      </c>
      <c r="J462" s="44">
        <v>2051</v>
      </c>
      <c r="K462" s="44"/>
      <c r="L462" s="44" t="s">
        <v>400</v>
      </c>
      <c r="M462" s="44" t="s">
        <v>301</v>
      </c>
      <c r="N462" s="44">
        <v>100</v>
      </c>
      <c r="O462" s="44">
        <v>100</v>
      </c>
      <c r="P462" s="44" t="s">
        <v>285</v>
      </c>
      <c r="Q462" s="44">
        <v>18.87</v>
      </c>
      <c r="R462" s="44">
        <v>1887</v>
      </c>
      <c r="S462" s="44">
        <v>14778.606599999999</v>
      </c>
      <c r="T462" s="44">
        <v>1887</v>
      </c>
      <c r="U462" s="44" t="s">
        <v>285</v>
      </c>
      <c r="V462" s="44">
        <v>13.82</v>
      </c>
      <c r="W462">
        <v>1382</v>
      </c>
    </row>
    <row r="463" spans="1:23" hidden="1" x14ac:dyDescent="0.3">
      <c r="A463" s="44" t="s">
        <v>566</v>
      </c>
      <c r="B463" s="44"/>
      <c r="C463" s="44">
        <v>2023</v>
      </c>
      <c r="D463" s="44" t="s">
        <v>150</v>
      </c>
      <c r="E463" s="44">
        <v>32100</v>
      </c>
      <c r="F463" s="44" t="s">
        <v>298</v>
      </c>
      <c r="G463" s="44">
        <v>92008364</v>
      </c>
      <c r="H463" s="44" t="s">
        <v>529</v>
      </c>
      <c r="I463" s="44" t="s">
        <v>530</v>
      </c>
      <c r="J463" s="44">
        <v>2051</v>
      </c>
      <c r="K463" s="44"/>
      <c r="L463" s="44" t="s">
        <v>394</v>
      </c>
      <c r="M463" s="44" t="s">
        <v>324</v>
      </c>
      <c r="N463" s="44">
        <v>70</v>
      </c>
      <c r="O463" s="44">
        <v>70</v>
      </c>
      <c r="P463" s="44" t="s">
        <v>285</v>
      </c>
      <c r="Q463" s="44">
        <v>74.849999999999994</v>
      </c>
      <c r="R463" s="44">
        <v>5239.5</v>
      </c>
      <c r="S463" s="44">
        <v>41034.716099999998</v>
      </c>
      <c r="T463" s="44">
        <v>5239.5</v>
      </c>
      <c r="U463" s="44" t="s">
        <v>285</v>
      </c>
      <c r="V463" s="44">
        <v>62.66</v>
      </c>
      <c r="W463">
        <v>4386.2</v>
      </c>
    </row>
    <row r="464" spans="1:23" hidden="1" x14ac:dyDescent="0.3">
      <c r="A464" s="44" t="s">
        <v>566</v>
      </c>
      <c r="B464" s="44"/>
      <c r="C464" s="44">
        <v>2023</v>
      </c>
      <c r="D464" s="44" t="s">
        <v>150</v>
      </c>
      <c r="E464" s="44">
        <v>32100</v>
      </c>
      <c r="F464" s="44" t="s">
        <v>298</v>
      </c>
      <c r="G464" s="44">
        <v>92008364</v>
      </c>
      <c r="H464" s="44" t="s">
        <v>529</v>
      </c>
      <c r="I464" s="44" t="s">
        <v>530</v>
      </c>
      <c r="J464" s="44">
        <v>2051</v>
      </c>
      <c r="K464" s="44"/>
      <c r="L464" s="44" t="s">
        <v>418</v>
      </c>
      <c r="M464" s="44" t="s">
        <v>324</v>
      </c>
      <c r="N464" s="44">
        <v>50</v>
      </c>
      <c r="O464" s="44">
        <v>50</v>
      </c>
      <c r="P464" s="44" t="s">
        <v>285</v>
      </c>
      <c r="Q464" s="44">
        <v>85.88</v>
      </c>
      <c r="R464" s="44">
        <v>4294</v>
      </c>
      <c r="S464" s="44">
        <v>33629.749199999998</v>
      </c>
      <c r="T464" s="44">
        <v>4294</v>
      </c>
      <c r="U464" s="44" t="s">
        <v>285</v>
      </c>
      <c r="V464" s="44">
        <v>79.760000000000005</v>
      </c>
      <c r="W464">
        <v>3988</v>
      </c>
    </row>
    <row r="465" spans="1:23" hidden="1" x14ac:dyDescent="0.3">
      <c r="A465" s="44" t="s">
        <v>566</v>
      </c>
      <c r="B465" s="44"/>
      <c r="C465" s="44">
        <v>2023</v>
      </c>
      <c r="D465" s="44" t="s">
        <v>150</v>
      </c>
      <c r="E465" s="44">
        <v>32100</v>
      </c>
      <c r="F465" s="44" t="s">
        <v>298</v>
      </c>
      <c r="G465" s="44">
        <v>92008364</v>
      </c>
      <c r="H465" s="44" t="s">
        <v>529</v>
      </c>
      <c r="I465" s="44" t="s">
        <v>530</v>
      </c>
      <c r="J465" s="44">
        <v>2051</v>
      </c>
      <c r="K465" s="44"/>
      <c r="L465" s="44" t="s">
        <v>364</v>
      </c>
      <c r="M465" s="44" t="s">
        <v>324</v>
      </c>
      <c r="N465" s="44">
        <v>50</v>
      </c>
      <c r="O465" s="44">
        <v>50</v>
      </c>
      <c r="P465" s="44" t="s">
        <v>285</v>
      </c>
      <c r="Q465" s="44">
        <v>110.16</v>
      </c>
      <c r="R465" s="44">
        <v>5508</v>
      </c>
      <c r="S465" s="44">
        <v>43137.554400000001</v>
      </c>
      <c r="T465" s="44">
        <v>5508</v>
      </c>
      <c r="U465" s="44" t="s">
        <v>285</v>
      </c>
      <c r="V465" s="44">
        <v>98.14</v>
      </c>
      <c r="W465">
        <v>4907</v>
      </c>
    </row>
    <row r="466" spans="1:23" hidden="1" x14ac:dyDescent="0.3">
      <c r="A466" s="44" t="s">
        <v>566</v>
      </c>
      <c r="B466" s="44" t="s">
        <v>622</v>
      </c>
      <c r="C466" s="44">
        <v>2023</v>
      </c>
      <c r="D466" s="44" t="s">
        <v>150</v>
      </c>
      <c r="E466" s="44">
        <v>32100</v>
      </c>
      <c r="F466" s="44" t="s">
        <v>298</v>
      </c>
      <c r="G466" s="44">
        <v>92008375</v>
      </c>
      <c r="H466" s="44" t="s">
        <v>529</v>
      </c>
      <c r="I466" s="44" t="s">
        <v>530</v>
      </c>
      <c r="J466" s="44">
        <v>2051</v>
      </c>
      <c r="K466" s="44" t="s">
        <v>622</v>
      </c>
      <c r="L466" s="44" t="s">
        <v>417</v>
      </c>
      <c r="M466" s="44" t="s">
        <v>324</v>
      </c>
      <c r="N466" s="44">
        <v>200</v>
      </c>
      <c r="O466" s="44">
        <v>200</v>
      </c>
      <c r="P466" s="44" t="s">
        <v>285</v>
      </c>
      <c r="Q466" s="44">
        <v>66.55</v>
      </c>
      <c r="R466" s="44">
        <v>13310</v>
      </c>
      <c r="S466" s="44">
        <v>104241.258</v>
      </c>
      <c r="T466" s="44">
        <v>13310</v>
      </c>
      <c r="U466" s="44" t="s">
        <v>285</v>
      </c>
      <c r="V466" s="44">
        <v>57.58</v>
      </c>
      <c r="W466">
        <v>11516</v>
      </c>
    </row>
    <row r="467" spans="1:23" hidden="1" x14ac:dyDescent="0.3">
      <c r="A467" s="44" t="s">
        <v>566</v>
      </c>
      <c r="B467" s="44"/>
      <c r="C467" s="44">
        <v>2023</v>
      </c>
      <c r="D467" s="44" t="s">
        <v>150</v>
      </c>
      <c r="E467" s="44">
        <v>32100</v>
      </c>
      <c r="F467" s="44" t="s">
        <v>298</v>
      </c>
      <c r="G467" s="44">
        <v>92008381</v>
      </c>
      <c r="H467" s="44" t="s">
        <v>529</v>
      </c>
      <c r="I467" s="44" t="s">
        <v>530</v>
      </c>
      <c r="J467" s="44">
        <v>2051</v>
      </c>
      <c r="K467" s="44"/>
      <c r="L467" s="44" t="s">
        <v>436</v>
      </c>
      <c r="M467" s="44" t="s">
        <v>341</v>
      </c>
      <c r="N467" s="44">
        <v>10</v>
      </c>
      <c r="O467" s="44">
        <v>10</v>
      </c>
      <c r="P467" s="44" t="s">
        <v>285</v>
      </c>
      <c r="Q467" s="44">
        <v>55.82</v>
      </c>
      <c r="R467" s="44">
        <v>558.20000000000005</v>
      </c>
      <c r="S467" s="44">
        <v>4371.7107599999999</v>
      </c>
      <c r="T467" s="44">
        <v>558.20000000000005</v>
      </c>
      <c r="U467" s="44" t="s">
        <v>285</v>
      </c>
      <c r="V467" s="44">
        <v>37.340000000000003</v>
      </c>
      <c r="W467">
        <v>373.4</v>
      </c>
    </row>
    <row r="468" spans="1:23" hidden="1" x14ac:dyDescent="0.3">
      <c r="A468" s="44" t="s">
        <v>566</v>
      </c>
      <c r="B468" s="44"/>
      <c r="C468" s="44">
        <v>2023</v>
      </c>
      <c r="D468" s="44" t="s">
        <v>150</v>
      </c>
      <c r="E468" s="44">
        <v>32100</v>
      </c>
      <c r="F468" s="44" t="s">
        <v>298</v>
      </c>
      <c r="G468" s="44">
        <v>92008381</v>
      </c>
      <c r="H468" s="44" t="s">
        <v>529</v>
      </c>
      <c r="I468" s="44" t="s">
        <v>530</v>
      </c>
      <c r="J468" s="44">
        <v>2051</v>
      </c>
      <c r="K468" s="44"/>
      <c r="L468" s="44" t="s">
        <v>449</v>
      </c>
      <c r="M468" s="44" t="s">
        <v>341</v>
      </c>
      <c r="N468" s="44">
        <v>40</v>
      </c>
      <c r="O468" s="44">
        <v>40</v>
      </c>
      <c r="P468" s="44" t="s">
        <v>285</v>
      </c>
      <c r="Q468" s="44">
        <v>73.34</v>
      </c>
      <c r="R468" s="44">
        <v>2933.6</v>
      </c>
      <c r="S468" s="44">
        <v>22975.368480000001</v>
      </c>
      <c r="T468" s="44">
        <v>2933.6</v>
      </c>
      <c r="U468" s="44" t="s">
        <v>285</v>
      </c>
      <c r="V468" s="44">
        <v>49.18</v>
      </c>
      <c r="W468">
        <v>1967.2</v>
      </c>
    </row>
    <row r="469" spans="1:23" hidden="1" x14ac:dyDescent="0.3">
      <c r="A469" s="44" t="s">
        <v>566</v>
      </c>
      <c r="B469" s="44"/>
      <c r="C469" s="44">
        <v>2023</v>
      </c>
      <c r="D469" s="44" t="s">
        <v>150</v>
      </c>
      <c r="E469" s="44">
        <v>32100</v>
      </c>
      <c r="F469" s="44" t="s">
        <v>298</v>
      </c>
      <c r="G469" s="44">
        <v>92008381</v>
      </c>
      <c r="H469" s="44" t="s">
        <v>529</v>
      </c>
      <c r="I469" s="44" t="s">
        <v>530</v>
      </c>
      <c r="J469" s="44">
        <v>2051</v>
      </c>
      <c r="K469" s="44"/>
      <c r="L469" s="44" t="s">
        <v>348</v>
      </c>
      <c r="M469" s="44" t="s">
        <v>341</v>
      </c>
      <c r="N469" s="44">
        <v>5</v>
      </c>
      <c r="O469" s="44">
        <v>5</v>
      </c>
      <c r="P469" s="44" t="s">
        <v>285</v>
      </c>
      <c r="Q469" s="44">
        <v>127.16</v>
      </c>
      <c r="R469" s="44">
        <v>635.79999999999995</v>
      </c>
      <c r="S469" s="44">
        <v>4979.4584400000003</v>
      </c>
      <c r="T469" s="44">
        <v>635.79999999999995</v>
      </c>
      <c r="U469" s="44" t="s">
        <v>285</v>
      </c>
      <c r="V469" s="44">
        <v>71.84</v>
      </c>
      <c r="W469">
        <v>359.2</v>
      </c>
    </row>
    <row r="470" spans="1:23" hidden="1" x14ac:dyDescent="0.3">
      <c r="A470" s="44" t="s">
        <v>566</v>
      </c>
      <c r="B470" s="44"/>
      <c r="C470" s="44">
        <v>2023</v>
      </c>
      <c r="D470" s="44" t="s">
        <v>150</v>
      </c>
      <c r="E470" s="44">
        <v>32100</v>
      </c>
      <c r="F470" s="44" t="s">
        <v>298</v>
      </c>
      <c r="G470" s="44">
        <v>92008381</v>
      </c>
      <c r="H470" s="44" t="s">
        <v>529</v>
      </c>
      <c r="I470" s="44" t="s">
        <v>530</v>
      </c>
      <c r="J470" s="44">
        <v>2051</v>
      </c>
      <c r="K470" s="44"/>
      <c r="L470" s="44" t="s">
        <v>478</v>
      </c>
      <c r="M470" s="44" t="s">
        <v>341</v>
      </c>
      <c r="N470" s="44">
        <v>50</v>
      </c>
      <c r="O470" s="44">
        <v>50</v>
      </c>
      <c r="P470" s="44" t="s">
        <v>285</v>
      </c>
      <c r="Q470" s="44">
        <v>93.91</v>
      </c>
      <c r="R470" s="44">
        <v>4695.5</v>
      </c>
      <c r="S470" s="44">
        <v>36774.216899999999</v>
      </c>
      <c r="T470" s="44">
        <v>4695.5</v>
      </c>
      <c r="U470" s="44" t="s">
        <v>285</v>
      </c>
      <c r="V470" s="44">
        <v>58.12</v>
      </c>
      <c r="W470">
        <v>2906</v>
      </c>
    </row>
    <row r="471" spans="1:23" hidden="1" x14ac:dyDescent="0.3">
      <c r="A471" s="44" t="s">
        <v>566</v>
      </c>
      <c r="B471" s="44"/>
      <c r="C471" s="44">
        <v>2023</v>
      </c>
      <c r="D471" s="44" t="s">
        <v>150</v>
      </c>
      <c r="E471" s="44">
        <v>32100</v>
      </c>
      <c r="F471" s="44" t="s">
        <v>298</v>
      </c>
      <c r="G471" s="44">
        <v>92008381</v>
      </c>
      <c r="H471" s="44" t="s">
        <v>529</v>
      </c>
      <c r="I471" s="44" t="s">
        <v>530</v>
      </c>
      <c r="J471" s="44">
        <v>2051</v>
      </c>
      <c r="K471" s="44"/>
      <c r="L471" s="44" t="s">
        <v>349</v>
      </c>
      <c r="M471" s="44" t="s">
        <v>341</v>
      </c>
      <c r="N471" s="44">
        <v>10</v>
      </c>
      <c r="O471" s="44">
        <v>10</v>
      </c>
      <c r="P471" s="44" t="s">
        <v>285</v>
      </c>
      <c r="Q471" s="44">
        <v>222.42</v>
      </c>
      <c r="R471" s="44">
        <v>2224.1999999999998</v>
      </c>
      <c r="S471" s="44">
        <v>17419.489560000002</v>
      </c>
      <c r="T471" s="44">
        <v>2224.1999999999998</v>
      </c>
      <c r="U471" s="44" t="s">
        <v>285</v>
      </c>
      <c r="V471" s="44">
        <v>143.69999999999999</v>
      </c>
      <c r="W471">
        <v>1437</v>
      </c>
    </row>
    <row r="472" spans="1:23" hidden="1" x14ac:dyDescent="0.3">
      <c r="A472" s="44" t="s">
        <v>566</v>
      </c>
      <c r="B472" s="44"/>
      <c r="C472" s="44">
        <v>2023</v>
      </c>
      <c r="D472" s="44" t="s">
        <v>150</v>
      </c>
      <c r="E472" s="44">
        <v>32100</v>
      </c>
      <c r="F472" s="44" t="s">
        <v>298</v>
      </c>
      <c r="G472" s="44">
        <v>92008381</v>
      </c>
      <c r="H472" s="44" t="s">
        <v>529</v>
      </c>
      <c r="I472" s="44" t="s">
        <v>530</v>
      </c>
      <c r="J472" s="44">
        <v>2051</v>
      </c>
      <c r="K472" s="44"/>
      <c r="L472" s="44" t="s">
        <v>427</v>
      </c>
      <c r="M472" s="44" t="s">
        <v>341</v>
      </c>
      <c r="N472" s="44">
        <v>5</v>
      </c>
      <c r="O472" s="44">
        <v>5</v>
      </c>
      <c r="P472" s="44" t="s">
        <v>285</v>
      </c>
      <c r="Q472" s="44">
        <v>392.97</v>
      </c>
      <c r="R472" s="44">
        <v>1964.85</v>
      </c>
      <c r="S472" s="44">
        <v>15388.31223</v>
      </c>
      <c r="T472" s="44">
        <v>1964.85</v>
      </c>
      <c r="U472" s="44" t="s">
        <v>285</v>
      </c>
      <c r="V472" s="44">
        <v>263.35000000000002</v>
      </c>
      <c r="W472">
        <v>1316.75</v>
      </c>
    </row>
    <row r="473" spans="1:23" hidden="1" x14ac:dyDescent="0.3">
      <c r="A473" s="44" t="s">
        <v>566</v>
      </c>
      <c r="B473" s="44"/>
      <c r="C473" s="44">
        <v>2023</v>
      </c>
      <c r="D473" s="44" t="s">
        <v>150</v>
      </c>
      <c r="E473" s="44">
        <v>32100</v>
      </c>
      <c r="F473" s="44" t="s">
        <v>298</v>
      </c>
      <c r="G473" s="44">
        <v>92008382</v>
      </c>
      <c r="H473" s="44" t="s">
        <v>529</v>
      </c>
      <c r="I473" s="44" t="s">
        <v>530</v>
      </c>
      <c r="J473" s="44">
        <v>2051</v>
      </c>
      <c r="K473" s="44"/>
      <c r="L473" s="44" t="s">
        <v>401</v>
      </c>
      <c r="M473" s="44" t="s">
        <v>341</v>
      </c>
      <c r="N473" s="44">
        <v>20</v>
      </c>
      <c r="O473" s="44">
        <v>20</v>
      </c>
      <c r="P473" s="44" t="s">
        <v>285</v>
      </c>
      <c r="Q473" s="44">
        <v>162.75</v>
      </c>
      <c r="R473" s="44">
        <v>3255</v>
      </c>
      <c r="S473" s="44">
        <v>25492.508999999998</v>
      </c>
      <c r="T473" s="44">
        <v>3255</v>
      </c>
      <c r="U473" s="44" t="s">
        <v>285</v>
      </c>
      <c r="V473" s="44">
        <v>139.65</v>
      </c>
      <c r="W473">
        <v>2793</v>
      </c>
    </row>
    <row r="474" spans="1:23" hidden="1" x14ac:dyDescent="0.3">
      <c r="A474" s="44" t="s">
        <v>566</v>
      </c>
      <c r="B474" s="44"/>
      <c r="C474" s="44">
        <v>2023</v>
      </c>
      <c r="D474" s="44" t="s">
        <v>150</v>
      </c>
      <c r="E474" s="44">
        <v>32100</v>
      </c>
      <c r="F474" s="44" t="s">
        <v>298</v>
      </c>
      <c r="G474" s="44">
        <v>92008383</v>
      </c>
      <c r="H474" s="44" t="s">
        <v>529</v>
      </c>
      <c r="I474" s="44" t="s">
        <v>530</v>
      </c>
      <c r="J474" s="44">
        <v>2051</v>
      </c>
      <c r="K474" s="44"/>
      <c r="L474" s="44" t="s">
        <v>401</v>
      </c>
      <c r="M474" s="44" t="s">
        <v>341</v>
      </c>
      <c r="N474" s="44">
        <v>32</v>
      </c>
      <c r="O474" s="44">
        <v>32</v>
      </c>
      <c r="P474" s="44" t="s">
        <v>285</v>
      </c>
      <c r="Q474" s="44">
        <v>162.75</v>
      </c>
      <c r="R474" s="44">
        <v>5208</v>
      </c>
      <c r="S474" s="44">
        <v>40788.0144</v>
      </c>
      <c r="T474" s="44">
        <v>5208</v>
      </c>
      <c r="U474" s="44" t="s">
        <v>285</v>
      </c>
      <c r="V474" s="44">
        <v>139.65</v>
      </c>
      <c r="W474">
        <v>4468.8</v>
      </c>
    </row>
    <row r="475" spans="1:23" hidden="1" x14ac:dyDescent="0.3">
      <c r="A475" s="44" t="s">
        <v>566</v>
      </c>
      <c r="B475" s="44" t="s">
        <v>103</v>
      </c>
      <c r="C475" s="44">
        <v>2023</v>
      </c>
      <c r="D475" s="44" t="s">
        <v>150</v>
      </c>
      <c r="E475" s="44">
        <v>32100</v>
      </c>
      <c r="F475" s="44" t="s">
        <v>298</v>
      </c>
      <c r="G475" s="44">
        <v>92008420</v>
      </c>
      <c r="H475" s="44" t="s">
        <v>529</v>
      </c>
      <c r="I475" s="44" t="s">
        <v>530</v>
      </c>
      <c r="J475" s="44">
        <v>2051</v>
      </c>
      <c r="K475" s="44" t="s">
        <v>103</v>
      </c>
      <c r="L475" s="44" t="s">
        <v>431</v>
      </c>
      <c r="M475" s="44" t="s">
        <v>324</v>
      </c>
      <c r="N475" s="44">
        <v>200</v>
      </c>
      <c r="O475" s="44">
        <v>200</v>
      </c>
      <c r="P475" s="44" t="s">
        <v>285</v>
      </c>
      <c r="Q475" s="44">
        <v>80.27</v>
      </c>
      <c r="R475" s="44">
        <v>16054</v>
      </c>
      <c r="S475" s="44">
        <v>125731.7172</v>
      </c>
      <c r="T475" s="44">
        <v>16054</v>
      </c>
      <c r="U475" s="44" t="s">
        <v>285</v>
      </c>
      <c r="V475" s="44">
        <v>68</v>
      </c>
      <c r="W475">
        <v>13600</v>
      </c>
    </row>
    <row r="476" spans="1:23" hidden="1" x14ac:dyDescent="0.3">
      <c r="A476" s="44" t="s">
        <v>566</v>
      </c>
      <c r="B476" s="44" t="s">
        <v>103</v>
      </c>
      <c r="C476" s="44">
        <v>2023</v>
      </c>
      <c r="D476" s="44" t="s">
        <v>150</v>
      </c>
      <c r="E476" s="44">
        <v>32100</v>
      </c>
      <c r="F476" s="44" t="s">
        <v>298</v>
      </c>
      <c r="G476" s="44">
        <v>92008421</v>
      </c>
      <c r="H476" s="44" t="s">
        <v>529</v>
      </c>
      <c r="I476" s="44" t="s">
        <v>530</v>
      </c>
      <c r="J476" s="44">
        <v>2051</v>
      </c>
      <c r="K476" s="44" t="s">
        <v>103</v>
      </c>
      <c r="L476" s="44" t="s">
        <v>431</v>
      </c>
      <c r="M476" s="44" t="s">
        <v>324</v>
      </c>
      <c r="N476" s="44">
        <v>100</v>
      </c>
      <c r="O476" s="44">
        <v>100</v>
      </c>
      <c r="P476" s="44" t="s">
        <v>285</v>
      </c>
      <c r="Q476" s="44">
        <v>80.27</v>
      </c>
      <c r="R476" s="44">
        <v>8027</v>
      </c>
      <c r="S476" s="44">
        <v>62865.8586</v>
      </c>
      <c r="T476" s="44">
        <v>8027</v>
      </c>
      <c r="U476" s="44" t="s">
        <v>285</v>
      </c>
      <c r="V476" s="44">
        <v>68</v>
      </c>
      <c r="W476">
        <v>6800</v>
      </c>
    </row>
    <row r="477" spans="1:23" hidden="1" x14ac:dyDescent="0.3">
      <c r="A477" s="44" t="s">
        <v>566</v>
      </c>
      <c r="B477" s="44"/>
      <c r="C477" s="44">
        <v>2023</v>
      </c>
      <c r="D477" s="44" t="s">
        <v>150</v>
      </c>
      <c r="E477" s="44">
        <v>32100</v>
      </c>
      <c r="F477" s="44" t="s">
        <v>298</v>
      </c>
      <c r="G477" s="44">
        <v>92008423</v>
      </c>
      <c r="H477" s="44" t="s">
        <v>529</v>
      </c>
      <c r="I477" s="44" t="s">
        <v>530</v>
      </c>
      <c r="J477" s="44">
        <v>2051</v>
      </c>
      <c r="K477" s="44"/>
      <c r="L477" s="44" t="s">
        <v>68</v>
      </c>
      <c r="M477" s="44" t="s">
        <v>32</v>
      </c>
      <c r="N477" s="44">
        <v>20</v>
      </c>
      <c r="O477" s="44">
        <v>20</v>
      </c>
      <c r="P477" s="44" t="s">
        <v>285</v>
      </c>
      <c r="Q477" s="44">
        <v>202.61</v>
      </c>
      <c r="R477" s="44">
        <v>4052.2</v>
      </c>
      <c r="S477" s="44">
        <v>31736.019960000001</v>
      </c>
      <c r="T477" s="44">
        <v>4052.2</v>
      </c>
      <c r="U477" s="44" t="s">
        <v>285</v>
      </c>
      <c r="V477" s="44">
        <v>167.22</v>
      </c>
      <c r="W477">
        <v>3344.4</v>
      </c>
    </row>
    <row r="478" spans="1:23" hidden="1" x14ac:dyDescent="0.3">
      <c r="A478" s="44" t="s">
        <v>566</v>
      </c>
      <c r="B478" s="44"/>
      <c r="C478" s="44">
        <v>2023</v>
      </c>
      <c r="D478" s="44" t="s">
        <v>150</v>
      </c>
      <c r="E478" s="44">
        <v>32100</v>
      </c>
      <c r="F478" s="44" t="s">
        <v>298</v>
      </c>
      <c r="G478" s="44">
        <v>92008452</v>
      </c>
      <c r="H478" s="44" t="s">
        <v>529</v>
      </c>
      <c r="I478" s="44" t="s">
        <v>530</v>
      </c>
      <c r="J478" s="44">
        <v>2051</v>
      </c>
      <c r="K478" s="44"/>
      <c r="L478" s="44" t="s">
        <v>567</v>
      </c>
      <c r="M478" s="44" t="s">
        <v>301</v>
      </c>
      <c r="N478" s="44">
        <v>26</v>
      </c>
      <c r="O478" s="44">
        <v>26</v>
      </c>
      <c r="P478" s="44" t="s">
        <v>285</v>
      </c>
      <c r="Q478" s="44">
        <v>20.94</v>
      </c>
      <c r="R478" s="44">
        <v>544.44000000000005</v>
      </c>
      <c r="S478" s="44">
        <v>4263.9451920000001</v>
      </c>
      <c r="T478" s="44">
        <v>544.44000000000005</v>
      </c>
      <c r="U478" s="44" t="s">
        <v>285</v>
      </c>
      <c r="V478" s="44">
        <v>16.21</v>
      </c>
      <c r="W478">
        <v>421.46</v>
      </c>
    </row>
    <row r="479" spans="1:23" hidden="1" x14ac:dyDescent="0.3">
      <c r="A479" s="44" t="s">
        <v>566</v>
      </c>
      <c r="B479" s="44"/>
      <c r="C479" s="44">
        <v>2023</v>
      </c>
      <c r="D479" s="44" t="s">
        <v>150</v>
      </c>
      <c r="E479" s="44">
        <v>32100</v>
      </c>
      <c r="F479" s="44" t="s">
        <v>298</v>
      </c>
      <c r="G479" s="44">
        <v>92008452</v>
      </c>
      <c r="H479" s="44" t="s">
        <v>529</v>
      </c>
      <c r="I479" s="44" t="s">
        <v>530</v>
      </c>
      <c r="J479" s="44">
        <v>2051</v>
      </c>
      <c r="K479" s="44"/>
      <c r="L479" s="44" t="s">
        <v>623</v>
      </c>
      <c r="M479" s="44" t="s">
        <v>301</v>
      </c>
      <c r="N479" s="44">
        <v>10</v>
      </c>
      <c r="O479" s="44">
        <v>10</v>
      </c>
      <c r="P479" s="44" t="s">
        <v>285</v>
      </c>
      <c r="Q479" s="44">
        <v>44.01</v>
      </c>
      <c r="R479" s="44">
        <v>440.1</v>
      </c>
      <c r="S479" s="44">
        <v>3446.7751800000001</v>
      </c>
      <c r="T479" s="44">
        <v>440.1</v>
      </c>
      <c r="U479" s="44" t="s">
        <v>285</v>
      </c>
      <c r="V479" s="44">
        <v>36.270000000000003</v>
      </c>
      <c r="W479">
        <v>362.7</v>
      </c>
    </row>
    <row r="480" spans="1:23" hidden="1" x14ac:dyDescent="0.3">
      <c r="A480" s="44" t="s">
        <v>566</v>
      </c>
      <c r="B480" s="44"/>
      <c r="C480" s="44">
        <v>2023</v>
      </c>
      <c r="D480" s="44" t="s">
        <v>150</v>
      </c>
      <c r="E480" s="44">
        <v>32100</v>
      </c>
      <c r="F480" s="44" t="s">
        <v>298</v>
      </c>
      <c r="G480" s="44">
        <v>92008452</v>
      </c>
      <c r="H480" s="44" t="s">
        <v>529</v>
      </c>
      <c r="I480" s="44" t="s">
        <v>530</v>
      </c>
      <c r="J480" s="44">
        <v>2051</v>
      </c>
      <c r="K480" s="44"/>
      <c r="L480" s="44" t="s">
        <v>385</v>
      </c>
      <c r="M480" s="44" t="s">
        <v>324</v>
      </c>
      <c r="N480" s="44">
        <v>47</v>
      </c>
      <c r="O480" s="44">
        <v>47</v>
      </c>
      <c r="P480" s="44" t="s">
        <v>285</v>
      </c>
      <c r="Q480" s="44">
        <v>56.95</v>
      </c>
      <c r="R480" s="44">
        <v>2676.65</v>
      </c>
      <c r="S480" s="44">
        <v>20962.98747</v>
      </c>
      <c r="T480" s="44">
        <v>2676.65</v>
      </c>
      <c r="U480" s="44" t="s">
        <v>285</v>
      </c>
      <c r="V480" s="44">
        <v>48.24</v>
      </c>
      <c r="W480">
        <v>2267.2800000000002</v>
      </c>
    </row>
    <row r="481" spans="1:23" hidden="1" x14ac:dyDescent="0.3">
      <c r="A481" s="44" t="s">
        <v>566</v>
      </c>
      <c r="B481" s="44"/>
      <c r="C481" s="44">
        <v>2023</v>
      </c>
      <c r="D481" s="44" t="s">
        <v>150</v>
      </c>
      <c r="E481" s="44">
        <v>32100</v>
      </c>
      <c r="F481" s="44" t="s">
        <v>298</v>
      </c>
      <c r="G481" s="44">
        <v>92008452</v>
      </c>
      <c r="H481" s="44" t="s">
        <v>529</v>
      </c>
      <c r="I481" s="44" t="s">
        <v>530</v>
      </c>
      <c r="J481" s="44">
        <v>2051</v>
      </c>
      <c r="K481" s="44"/>
      <c r="L481" s="44" t="s">
        <v>440</v>
      </c>
      <c r="M481" s="44" t="s">
        <v>301</v>
      </c>
      <c r="N481" s="44">
        <v>3</v>
      </c>
      <c r="O481" s="44">
        <v>3</v>
      </c>
      <c r="P481" s="44" t="s">
        <v>285</v>
      </c>
      <c r="Q481" s="44">
        <v>69.33</v>
      </c>
      <c r="R481" s="44">
        <v>207.99</v>
      </c>
      <c r="S481" s="44">
        <v>1628.9360819999999</v>
      </c>
      <c r="T481" s="44">
        <v>207.99</v>
      </c>
      <c r="U481" s="44" t="s">
        <v>285</v>
      </c>
      <c r="V481" s="44">
        <v>57.3</v>
      </c>
      <c r="W481">
        <v>171.9</v>
      </c>
    </row>
    <row r="482" spans="1:23" hidden="1" x14ac:dyDescent="0.3">
      <c r="A482" s="44" t="s">
        <v>566</v>
      </c>
      <c r="B482" s="44"/>
      <c r="C482" s="44">
        <v>2023</v>
      </c>
      <c r="D482" s="44" t="s">
        <v>150</v>
      </c>
      <c r="E482" s="44">
        <v>32100</v>
      </c>
      <c r="F482" s="44" t="s">
        <v>298</v>
      </c>
      <c r="G482" s="44">
        <v>92008452</v>
      </c>
      <c r="H482" s="44" t="s">
        <v>529</v>
      </c>
      <c r="I482" s="44" t="s">
        <v>530</v>
      </c>
      <c r="J482" s="44">
        <v>2051</v>
      </c>
      <c r="K482" s="44"/>
      <c r="L482" s="44" t="s">
        <v>412</v>
      </c>
      <c r="M482" s="44" t="s">
        <v>324</v>
      </c>
      <c r="N482" s="44">
        <v>23</v>
      </c>
      <c r="O482" s="44">
        <v>23</v>
      </c>
      <c r="P482" s="44" t="s">
        <v>285</v>
      </c>
      <c r="Q482" s="44">
        <v>80.849999999999994</v>
      </c>
      <c r="R482" s="44">
        <v>1859.55</v>
      </c>
      <c r="S482" s="44">
        <v>14563.62369</v>
      </c>
      <c r="T482" s="44">
        <v>1859.55</v>
      </c>
      <c r="U482" s="44" t="s">
        <v>285</v>
      </c>
      <c r="V482" s="44">
        <v>64.34</v>
      </c>
      <c r="W482">
        <v>1479.82</v>
      </c>
    </row>
    <row r="483" spans="1:23" hidden="1" x14ac:dyDescent="0.3">
      <c r="A483" s="44" t="s">
        <v>566</v>
      </c>
      <c r="B483" s="44"/>
      <c r="C483" s="44">
        <v>2023</v>
      </c>
      <c r="D483" s="44" t="s">
        <v>150</v>
      </c>
      <c r="E483" s="44">
        <v>32100</v>
      </c>
      <c r="F483" s="44" t="s">
        <v>298</v>
      </c>
      <c r="G483" s="44">
        <v>92008452</v>
      </c>
      <c r="H483" s="44" t="s">
        <v>529</v>
      </c>
      <c r="I483" s="44" t="s">
        <v>530</v>
      </c>
      <c r="J483" s="44">
        <v>2051</v>
      </c>
      <c r="K483" s="44"/>
      <c r="L483" s="44" t="s">
        <v>402</v>
      </c>
      <c r="M483" s="44" t="s">
        <v>324</v>
      </c>
      <c r="N483" s="44">
        <v>16</v>
      </c>
      <c r="O483" s="44">
        <v>16</v>
      </c>
      <c r="P483" s="44" t="s">
        <v>285</v>
      </c>
      <c r="Q483" s="44">
        <v>89.24</v>
      </c>
      <c r="R483" s="44">
        <v>1427.84</v>
      </c>
      <c r="S483" s="44">
        <v>11182.557312000001</v>
      </c>
      <c r="T483" s="44">
        <v>1427.84</v>
      </c>
      <c r="U483" s="44" t="s">
        <v>285</v>
      </c>
      <c r="V483" s="44">
        <v>74.53</v>
      </c>
      <c r="W483">
        <v>1192.48</v>
      </c>
    </row>
    <row r="484" spans="1:23" hidden="1" x14ac:dyDescent="0.3">
      <c r="A484" s="44" t="s">
        <v>566</v>
      </c>
      <c r="B484" s="44"/>
      <c r="C484" s="44">
        <v>2023</v>
      </c>
      <c r="D484" s="44" t="s">
        <v>150</v>
      </c>
      <c r="E484" s="44">
        <v>32100</v>
      </c>
      <c r="F484" s="44" t="s">
        <v>298</v>
      </c>
      <c r="G484" s="44">
        <v>92008452</v>
      </c>
      <c r="H484" s="44" t="s">
        <v>529</v>
      </c>
      <c r="I484" s="44" t="s">
        <v>530</v>
      </c>
      <c r="J484" s="44">
        <v>2051</v>
      </c>
      <c r="K484" s="44"/>
      <c r="L484" s="44" t="s">
        <v>369</v>
      </c>
      <c r="M484" s="44" t="s">
        <v>301</v>
      </c>
      <c r="N484" s="44">
        <v>2</v>
      </c>
      <c r="O484" s="44">
        <v>2</v>
      </c>
      <c r="P484" s="44" t="s">
        <v>285</v>
      </c>
      <c r="Q484" s="44">
        <v>92.63</v>
      </c>
      <c r="R484" s="44">
        <v>185.26</v>
      </c>
      <c r="S484" s="44">
        <v>1450.9192680000001</v>
      </c>
      <c r="T484" s="44">
        <v>185.26</v>
      </c>
      <c r="U484" s="44" t="s">
        <v>285</v>
      </c>
      <c r="V484" s="44">
        <v>68.94</v>
      </c>
      <c r="W484">
        <v>137.88</v>
      </c>
    </row>
    <row r="485" spans="1:23" hidden="1" x14ac:dyDescent="0.3">
      <c r="A485" s="44" t="s">
        <v>566</v>
      </c>
      <c r="B485" s="44"/>
      <c r="C485" s="44">
        <v>2023</v>
      </c>
      <c r="D485" s="44" t="s">
        <v>150</v>
      </c>
      <c r="E485" s="44">
        <v>32100</v>
      </c>
      <c r="F485" s="44" t="s">
        <v>298</v>
      </c>
      <c r="G485" s="44">
        <v>92008452</v>
      </c>
      <c r="H485" s="44" t="s">
        <v>529</v>
      </c>
      <c r="I485" s="44" t="s">
        <v>530</v>
      </c>
      <c r="J485" s="44">
        <v>2051</v>
      </c>
      <c r="K485" s="44"/>
      <c r="L485" s="44" t="s">
        <v>473</v>
      </c>
      <c r="M485" s="44" t="s">
        <v>324</v>
      </c>
      <c r="N485" s="44">
        <v>14</v>
      </c>
      <c r="O485" s="44">
        <v>14</v>
      </c>
      <c r="P485" s="44" t="s">
        <v>285</v>
      </c>
      <c r="Q485" s="44">
        <v>108.76</v>
      </c>
      <c r="R485" s="44">
        <v>1522.64</v>
      </c>
      <c r="S485" s="44">
        <v>11925.011952000001</v>
      </c>
      <c r="T485" s="44">
        <v>1522.64</v>
      </c>
      <c r="U485" s="44" t="s">
        <v>285</v>
      </c>
      <c r="V485" s="44">
        <v>92.37</v>
      </c>
      <c r="W485">
        <v>1293.18</v>
      </c>
    </row>
    <row r="486" spans="1:23" hidden="1" x14ac:dyDescent="0.3">
      <c r="A486" s="44" t="s">
        <v>566</v>
      </c>
      <c r="B486" s="44"/>
      <c r="C486" s="44">
        <v>2023</v>
      </c>
      <c r="D486" s="44" t="s">
        <v>150</v>
      </c>
      <c r="E486" s="44">
        <v>32100</v>
      </c>
      <c r="F486" s="44" t="s">
        <v>298</v>
      </c>
      <c r="G486" s="44">
        <v>92008452</v>
      </c>
      <c r="H486" s="44" t="s">
        <v>529</v>
      </c>
      <c r="I486" s="44" t="s">
        <v>530</v>
      </c>
      <c r="J486" s="44">
        <v>2051</v>
      </c>
      <c r="K486" s="44"/>
      <c r="L486" s="44" t="s">
        <v>343</v>
      </c>
      <c r="M486" s="44" t="s">
        <v>324</v>
      </c>
      <c r="N486" s="44">
        <v>41</v>
      </c>
      <c r="O486" s="44">
        <v>41</v>
      </c>
      <c r="P486" s="44" t="s">
        <v>285</v>
      </c>
      <c r="Q486" s="44">
        <v>133.58000000000001</v>
      </c>
      <c r="R486" s="44">
        <v>5476.78</v>
      </c>
      <c r="S486" s="44">
        <v>42893.045603999999</v>
      </c>
      <c r="T486" s="44">
        <v>5476.78</v>
      </c>
      <c r="U486" s="44" t="s">
        <v>285</v>
      </c>
      <c r="V486" s="44">
        <v>116.31</v>
      </c>
      <c r="W486">
        <v>4768.71</v>
      </c>
    </row>
    <row r="487" spans="1:23" hidden="1" x14ac:dyDescent="0.3">
      <c r="A487" s="44" t="s">
        <v>566</v>
      </c>
      <c r="B487" s="44"/>
      <c r="C487" s="44">
        <v>2023</v>
      </c>
      <c r="D487" s="44" t="s">
        <v>150</v>
      </c>
      <c r="E487" s="44">
        <v>32100</v>
      </c>
      <c r="F487" s="44" t="s">
        <v>298</v>
      </c>
      <c r="G487" s="44">
        <v>92008452</v>
      </c>
      <c r="H487" s="44" t="s">
        <v>529</v>
      </c>
      <c r="I487" s="44" t="s">
        <v>530</v>
      </c>
      <c r="J487" s="44">
        <v>2051</v>
      </c>
      <c r="K487" s="44"/>
      <c r="L487" s="44" t="s">
        <v>420</v>
      </c>
      <c r="M487" s="44" t="s">
        <v>301</v>
      </c>
      <c r="N487" s="44">
        <v>3</v>
      </c>
      <c r="O487" s="44">
        <v>3</v>
      </c>
      <c r="P487" s="44" t="s">
        <v>285</v>
      </c>
      <c r="Q487" s="44">
        <v>114.63</v>
      </c>
      <c r="R487" s="44">
        <v>343.89</v>
      </c>
      <c r="S487" s="44">
        <v>2693.2777019999999</v>
      </c>
      <c r="T487" s="44">
        <v>343.89</v>
      </c>
      <c r="U487" s="44" t="s">
        <v>285</v>
      </c>
      <c r="V487" s="44">
        <v>84.76</v>
      </c>
      <c r="W487">
        <v>254.28</v>
      </c>
    </row>
    <row r="488" spans="1:23" hidden="1" x14ac:dyDescent="0.3">
      <c r="A488" s="44" t="s">
        <v>566</v>
      </c>
      <c r="B488" s="44" t="s">
        <v>44</v>
      </c>
      <c r="C488" s="44">
        <v>2023</v>
      </c>
      <c r="D488" s="44" t="s">
        <v>150</v>
      </c>
      <c r="E488" s="44">
        <v>32100</v>
      </c>
      <c r="F488" s="44" t="s">
        <v>298</v>
      </c>
      <c r="G488" s="44">
        <v>92008469</v>
      </c>
      <c r="H488" s="44" t="s">
        <v>529</v>
      </c>
      <c r="I488" s="44" t="s">
        <v>530</v>
      </c>
      <c r="J488" s="44">
        <v>2051</v>
      </c>
      <c r="K488" s="44" t="s">
        <v>44</v>
      </c>
      <c r="L488" s="44" t="s">
        <v>47</v>
      </c>
      <c r="M488" s="44" t="s">
        <v>387</v>
      </c>
      <c r="N488" s="44">
        <v>22</v>
      </c>
      <c r="O488" s="44">
        <v>22</v>
      </c>
      <c r="P488" s="44" t="s">
        <v>285</v>
      </c>
      <c r="Q488" s="44">
        <v>426.23</v>
      </c>
      <c r="R488" s="44">
        <v>9377.06</v>
      </c>
      <c r="S488" s="44">
        <v>73439.258507999999</v>
      </c>
      <c r="T488" s="44">
        <v>9377.06</v>
      </c>
      <c r="U488" s="44" t="s">
        <v>285</v>
      </c>
      <c r="V488" s="44">
        <v>380.05</v>
      </c>
      <c r="W488">
        <v>8361.1</v>
      </c>
    </row>
    <row r="489" spans="1:23" hidden="1" x14ac:dyDescent="0.3">
      <c r="A489" s="44" t="s">
        <v>566</v>
      </c>
      <c r="B489" s="44" t="s">
        <v>44</v>
      </c>
      <c r="C489" s="44">
        <v>2023</v>
      </c>
      <c r="D489" s="44" t="s">
        <v>150</v>
      </c>
      <c r="E489" s="44">
        <v>32100</v>
      </c>
      <c r="F489" s="44" t="s">
        <v>298</v>
      </c>
      <c r="G489" s="44">
        <v>92008469</v>
      </c>
      <c r="H489" s="44" t="s">
        <v>529</v>
      </c>
      <c r="I489" s="44" t="s">
        <v>530</v>
      </c>
      <c r="J489" s="44">
        <v>2051</v>
      </c>
      <c r="K489" s="44" t="s">
        <v>44</v>
      </c>
      <c r="L489" s="44" t="s">
        <v>408</v>
      </c>
      <c r="M489" s="44" t="s">
        <v>387</v>
      </c>
      <c r="N489" s="44">
        <v>22</v>
      </c>
      <c r="O489" s="44">
        <v>22</v>
      </c>
      <c r="P489" s="44" t="s">
        <v>285</v>
      </c>
      <c r="Q489" s="44">
        <v>426.23</v>
      </c>
      <c r="R489" s="44">
        <v>9377.06</v>
      </c>
      <c r="S489" s="44">
        <v>73439.258507999999</v>
      </c>
      <c r="T489" s="44">
        <v>9377.06</v>
      </c>
      <c r="U489" s="44" t="s">
        <v>285</v>
      </c>
      <c r="V489" s="44">
        <v>380.05</v>
      </c>
      <c r="W489">
        <v>8361.1</v>
      </c>
    </row>
    <row r="490" spans="1:23" hidden="1" x14ac:dyDescent="0.3">
      <c r="A490" s="44" t="s">
        <v>566</v>
      </c>
      <c r="B490" s="44" t="s">
        <v>475</v>
      </c>
      <c r="C490" s="44">
        <v>2023</v>
      </c>
      <c r="D490" s="44" t="s">
        <v>150</v>
      </c>
      <c r="E490" s="44">
        <v>31400</v>
      </c>
      <c r="F490" s="44" t="s">
        <v>298</v>
      </c>
      <c r="G490" s="44">
        <v>92008213</v>
      </c>
      <c r="H490" s="44" t="s">
        <v>529</v>
      </c>
      <c r="I490" s="44" t="s">
        <v>530</v>
      </c>
      <c r="J490" s="44">
        <v>2051</v>
      </c>
      <c r="K490" s="44">
        <v>1</v>
      </c>
      <c r="L490" s="44" t="s">
        <v>334</v>
      </c>
      <c r="M490" s="44" t="s">
        <v>301</v>
      </c>
      <c r="N490" s="44">
        <v>50</v>
      </c>
      <c r="O490" s="44">
        <v>50</v>
      </c>
      <c r="P490" s="44" t="s">
        <v>285</v>
      </c>
      <c r="Q490" s="44">
        <v>18.28</v>
      </c>
      <c r="R490" s="44">
        <v>914</v>
      </c>
      <c r="S490" s="44">
        <v>7158.2651999999998</v>
      </c>
      <c r="T490" s="44">
        <v>914</v>
      </c>
      <c r="U490" s="44" t="s">
        <v>285</v>
      </c>
      <c r="V490" s="44">
        <v>15.83</v>
      </c>
      <c r="W490">
        <v>791.5</v>
      </c>
    </row>
    <row r="491" spans="1:23" hidden="1" x14ac:dyDescent="0.3">
      <c r="A491" s="44" t="s">
        <v>566</v>
      </c>
      <c r="B491" s="44"/>
      <c r="C491" s="44">
        <v>2023</v>
      </c>
      <c r="D491" s="44" t="s">
        <v>150</v>
      </c>
      <c r="E491" s="44">
        <v>31400</v>
      </c>
      <c r="F491" s="44" t="s">
        <v>298</v>
      </c>
      <c r="G491" s="44">
        <v>92008208</v>
      </c>
      <c r="H491" s="44" t="s">
        <v>529</v>
      </c>
      <c r="I491" s="44" t="s">
        <v>530</v>
      </c>
      <c r="J491" s="44">
        <v>2051</v>
      </c>
      <c r="K491" s="44"/>
      <c r="L491" s="44" t="s">
        <v>376</v>
      </c>
      <c r="M491" s="44" t="s">
        <v>324</v>
      </c>
      <c r="N491" s="44">
        <v>1700</v>
      </c>
      <c r="O491" s="44">
        <v>1700</v>
      </c>
      <c r="P491" s="44" t="s">
        <v>285</v>
      </c>
      <c r="Q491" s="44">
        <v>37.06</v>
      </c>
      <c r="R491" s="44">
        <v>63002</v>
      </c>
      <c r="S491" s="44">
        <v>493419.06359999999</v>
      </c>
      <c r="T491" s="44">
        <v>63002</v>
      </c>
      <c r="U491" s="44" t="s">
        <v>285</v>
      </c>
      <c r="V491" s="44">
        <v>32.1</v>
      </c>
      <c r="W491">
        <v>54570</v>
      </c>
    </row>
    <row r="492" spans="1:23" hidden="1" x14ac:dyDescent="0.3">
      <c r="A492" s="44" t="s">
        <v>566</v>
      </c>
      <c r="B492" s="44"/>
      <c r="C492" s="44">
        <v>2023</v>
      </c>
      <c r="D492" s="44" t="s">
        <v>150</v>
      </c>
      <c r="E492" s="44">
        <v>31400</v>
      </c>
      <c r="F492" s="44" t="s">
        <v>298</v>
      </c>
      <c r="G492" s="44">
        <v>92008208</v>
      </c>
      <c r="H492" s="44" t="s">
        <v>529</v>
      </c>
      <c r="I492" s="44" t="s">
        <v>530</v>
      </c>
      <c r="J492" s="44">
        <v>2051</v>
      </c>
      <c r="K492" s="44"/>
      <c r="L492" s="44" t="s">
        <v>432</v>
      </c>
      <c r="M492" s="44" t="s">
        <v>324</v>
      </c>
      <c r="N492" s="44">
        <v>350</v>
      </c>
      <c r="O492" s="44">
        <v>350</v>
      </c>
      <c r="P492" s="44" t="s">
        <v>285</v>
      </c>
      <c r="Q492" s="44">
        <v>61.89</v>
      </c>
      <c r="R492" s="44">
        <v>21661.5</v>
      </c>
      <c r="S492" s="44">
        <v>169648.53570000001</v>
      </c>
      <c r="T492" s="44">
        <v>21661.5</v>
      </c>
      <c r="U492" s="44" t="s">
        <v>285</v>
      </c>
      <c r="V492" s="44">
        <v>53.6</v>
      </c>
      <c r="W492">
        <v>18760</v>
      </c>
    </row>
    <row r="493" spans="1:23" hidden="1" x14ac:dyDescent="0.3">
      <c r="A493" s="44" t="s">
        <v>566</v>
      </c>
      <c r="B493" s="44"/>
      <c r="C493" s="44">
        <v>2023</v>
      </c>
      <c r="D493" s="44" t="s">
        <v>150</v>
      </c>
      <c r="E493" s="44">
        <v>31400</v>
      </c>
      <c r="F493" s="44" t="s">
        <v>298</v>
      </c>
      <c r="G493" s="44">
        <v>92008208</v>
      </c>
      <c r="H493" s="44" t="s">
        <v>529</v>
      </c>
      <c r="I493" s="44" t="s">
        <v>530</v>
      </c>
      <c r="J493" s="44">
        <v>2051</v>
      </c>
      <c r="K493" s="44"/>
      <c r="L493" s="44" t="s">
        <v>398</v>
      </c>
      <c r="M493" s="44" t="s">
        <v>324</v>
      </c>
      <c r="N493" s="44">
        <v>1200</v>
      </c>
      <c r="O493" s="44">
        <v>1200</v>
      </c>
      <c r="P493" s="44" t="s">
        <v>285</v>
      </c>
      <c r="Q493" s="44">
        <v>44.87</v>
      </c>
      <c r="R493" s="44">
        <v>53844</v>
      </c>
      <c r="S493" s="44">
        <v>421695.43920000002</v>
      </c>
      <c r="T493" s="44">
        <v>53844</v>
      </c>
      <c r="U493" s="44" t="s">
        <v>285</v>
      </c>
      <c r="V493" s="44">
        <v>38.85</v>
      </c>
      <c r="W493">
        <v>46620</v>
      </c>
    </row>
    <row r="494" spans="1:23" hidden="1" x14ac:dyDescent="0.3">
      <c r="A494" s="44" t="s">
        <v>566</v>
      </c>
      <c r="B494" s="44"/>
      <c r="C494" s="44">
        <v>2023</v>
      </c>
      <c r="D494" s="44" t="s">
        <v>150</v>
      </c>
      <c r="E494" s="44">
        <v>31400</v>
      </c>
      <c r="F494" s="44" t="s">
        <v>298</v>
      </c>
      <c r="G494" s="44">
        <v>92008211</v>
      </c>
      <c r="H494" s="44" t="s">
        <v>529</v>
      </c>
      <c r="I494" s="44" t="s">
        <v>530</v>
      </c>
      <c r="J494" s="44">
        <v>2051</v>
      </c>
      <c r="K494" s="44"/>
      <c r="L494" s="44" t="s">
        <v>445</v>
      </c>
      <c r="M494" s="44" t="s">
        <v>373</v>
      </c>
      <c r="N494" s="44">
        <v>20</v>
      </c>
      <c r="O494" s="44">
        <v>20</v>
      </c>
      <c r="P494" s="44" t="s">
        <v>285</v>
      </c>
      <c r="Q494" s="44">
        <v>13.18</v>
      </c>
      <c r="R494" s="44">
        <v>263.60000000000002</v>
      </c>
      <c r="S494" s="44">
        <v>2064.4624800000001</v>
      </c>
      <c r="T494" s="44">
        <v>263.60000000000002</v>
      </c>
      <c r="U494" s="44" t="s">
        <v>285</v>
      </c>
      <c r="V494" s="44">
        <v>11.41</v>
      </c>
      <c r="W494">
        <v>228.2</v>
      </c>
    </row>
    <row r="495" spans="1:23" hidden="1" x14ac:dyDescent="0.3">
      <c r="A495" s="44" t="s">
        <v>566</v>
      </c>
      <c r="B495" s="44"/>
      <c r="C495" s="44">
        <v>2023</v>
      </c>
      <c r="D495" s="44" t="s">
        <v>150</v>
      </c>
      <c r="E495" s="44">
        <v>31400</v>
      </c>
      <c r="F495" s="44" t="s">
        <v>298</v>
      </c>
      <c r="G495" s="44">
        <v>92008211</v>
      </c>
      <c r="H495" s="44" t="s">
        <v>529</v>
      </c>
      <c r="I495" s="44" t="s">
        <v>530</v>
      </c>
      <c r="J495" s="44">
        <v>2051</v>
      </c>
      <c r="K495" s="44"/>
      <c r="L495" s="44" t="s">
        <v>453</v>
      </c>
      <c r="M495" s="44" t="s">
        <v>373</v>
      </c>
      <c r="N495" s="44">
        <v>10</v>
      </c>
      <c r="O495" s="44">
        <v>10</v>
      </c>
      <c r="P495" s="44" t="s">
        <v>285</v>
      </c>
      <c r="Q495" s="44">
        <v>12.72</v>
      </c>
      <c r="R495" s="44">
        <v>127.2</v>
      </c>
      <c r="S495" s="44">
        <v>996.20496000000003</v>
      </c>
      <c r="T495" s="44">
        <v>127.2</v>
      </c>
      <c r="U495" s="44" t="s">
        <v>285</v>
      </c>
      <c r="V495" s="44">
        <v>11.02</v>
      </c>
      <c r="W495">
        <v>110.2</v>
      </c>
    </row>
    <row r="496" spans="1:23" hidden="1" x14ac:dyDescent="0.3">
      <c r="A496" s="44" t="s">
        <v>566</v>
      </c>
      <c r="B496" s="44"/>
      <c r="C496" s="44">
        <v>2023</v>
      </c>
      <c r="D496" s="44" t="s">
        <v>150</v>
      </c>
      <c r="E496" s="44">
        <v>31400</v>
      </c>
      <c r="F496" s="44" t="s">
        <v>298</v>
      </c>
      <c r="G496" s="44">
        <v>92008211</v>
      </c>
      <c r="H496" s="44" t="s">
        <v>529</v>
      </c>
      <c r="I496" s="44" t="s">
        <v>530</v>
      </c>
      <c r="J496" s="44">
        <v>2051</v>
      </c>
      <c r="K496" s="44"/>
      <c r="L496" s="44" t="s">
        <v>359</v>
      </c>
      <c r="M496" s="44" t="s">
        <v>324</v>
      </c>
      <c r="N496" s="44">
        <v>300</v>
      </c>
      <c r="O496" s="44">
        <v>300</v>
      </c>
      <c r="P496" s="44" t="s">
        <v>285</v>
      </c>
      <c r="Q496" s="44">
        <v>39</v>
      </c>
      <c r="R496" s="44">
        <v>11700</v>
      </c>
      <c r="S496" s="44">
        <v>91632.06</v>
      </c>
      <c r="T496" s="44">
        <v>11700</v>
      </c>
      <c r="U496" s="44" t="s">
        <v>285</v>
      </c>
      <c r="V496" s="44">
        <v>33.78</v>
      </c>
      <c r="W496">
        <v>10134</v>
      </c>
    </row>
    <row r="497" spans="1:23" hidden="1" x14ac:dyDescent="0.3">
      <c r="A497" s="44" t="s">
        <v>566</v>
      </c>
      <c r="B497" s="44"/>
      <c r="C497" s="44">
        <v>2023</v>
      </c>
      <c r="D497" s="44" t="s">
        <v>150</v>
      </c>
      <c r="E497" s="44">
        <v>31400</v>
      </c>
      <c r="F497" s="44" t="s">
        <v>298</v>
      </c>
      <c r="G497" s="44">
        <v>92008211</v>
      </c>
      <c r="H497" s="44" t="s">
        <v>529</v>
      </c>
      <c r="I497" s="44" t="s">
        <v>530</v>
      </c>
      <c r="J497" s="44">
        <v>2051</v>
      </c>
      <c r="K497" s="44"/>
      <c r="L497" s="44" t="s">
        <v>421</v>
      </c>
      <c r="M497" s="44" t="s">
        <v>301</v>
      </c>
      <c r="N497" s="44">
        <v>30</v>
      </c>
      <c r="O497" s="44">
        <v>30</v>
      </c>
      <c r="P497" s="44" t="s">
        <v>285</v>
      </c>
      <c r="Q497" s="44">
        <v>18.170000000000002</v>
      </c>
      <c r="R497" s="44">
        <v>545.1</v>
      </c>
      <c r="S497" s="44">
        <v>4269.1141799999996</v>
      </c>
      <c r="T497" s="44">
        <v>545.1</v>
      </c>
      <c r="U497" s="44" t="s">
        <v>285</v>
      </c>
      <c r="V497" s="44">
        <v>15.73</v>
      </c>
      <c r="W497">
        <v>471.9</v>
      </c>
    </row>
    <row r="498" spans="1:23" hidden="1" x14ac:dyDescent="0.3">
      <c r="A498" s="44" t="s">
        <v>566</v>
      </c>
      <c r="B498" s="44"/>
      <c r="C498" s="44">
        <v>2023</v>
      </c>
      <c r="D498" s="44" t="s">
        <v>150</v>
      </c>
      <c r="E498" s="44">
        <v>31400</v>
      </c>
      <c r="F498" s="44" t="s">
        <v>298</v>
      </c>
      <c r="G498" s="44">
        <v>92008211</v>
      </c>
      <c r="H498" s="44" t="s">
        <v>529</v>
      </c>
      <c r="I498" s="44" t="s">
        <v>530</v>
      </c>
      <c r="J498" s="44">
        <v>2051</v>
      </c>
      <c r="K498" s="44"/>
      <c r="L498" s="44" t="s">
        <v>403</v>
      </c>
      <c r="M498" s="44" t="s">
        <v>301</v>
      </c>
      <c r="N498" s="44">
        <v>80</v>
      </c>
      <c r="O498" s="44">
        <v>80</v>
      </c>
      <c r="P498" s="44" t="s">
        <v>285</v>
      </c>
      <c r="Q498" s="44">
        <v>15.65</v>
      </c>
      <c r="R498" s="44">
        <v>1252</v>
      </c>
      <c r="S498" s="44">
        <v>9805.4135999999999</v>
      </c>
      <c r="T498" s="44">
        <v>1252</v>
      </c>
      <c r="U498" s="44" t="s">
        <v>285</v>
      </c>
      <c r="V498" s="44">
        <v>13.55</v>
      </c>
      <c r="W498">
        <v>1084</v>
      </c>
    </row>
    <row r="499" spans="1:23" hidden="1" x14ac:dyDescent="0.3">
      <c r="A499" s="44" t="s">
        <v>566</v>
      </c>
      <c r="B499" s="44"/>
      <c r="C499" s="44">
        <v>2023</v>
      </c>
      <c r="D499" s="44" t="s">
        <v>150</v>
      </c>
      <c r="E499" s="44">
        <v>31400</v>
      </c>
      <c r="F499" s="44" t="s">
        <v>298</v>
      </c>
      <c r="G499" s="44">
        <v>92008211</v>
      </c>
      <c r="H499" s="44" t="s">
        <v>529</v>
      </c>
      <c r="I499" s="44" t="s">
        <v>530</v>
      </c>
      <c r="J499" s="44">
        <v>2051</v>
      </c>
      <c r="K499" s="44"/>
      <c r="L499" s="44" t="s">
        <v>399</v>
      </c>
      <c r="M499" s="44" t="s">
        <v>373</v>
      </c>
      <c r="N499" s="44">
        <v>20</v>
      </c>
      <c r="O499" s="44">
        <v>20</v>
      </c>
      <c r="P499" s="44" t="s">
        <v>285</v>
      </c>
      <c r="Q499" s="44">
        <v>14.78</v>
      </c>
      <c r="R499" s="44">
        <v>295.60000000000002</v>
      </c>
      <c r="S499" s="44">
        <v>2315.0800800000002</v>
      </c>
      <c r="T499" s="44">
        <v>295.60000000000002</v>
      </c>
      <c r="U499" s="44" t="s">
        <v>285</v>
      </c>
      <c r="V499" s="44">
        <v>12.8</v>
      </c>
      <c r="W499">
        <v>256</v>
      </c>
    </row>
    <row r="500" spans="1:23" hidden="1" x14ac:dyDescent="0.3">
      <c r="A500" s="44" t="s">
        <v>566</v>
      </c>
      <c r="B500" s="44"/>
      <c r="C500" s="44">
        <v>2023</v>
      </c>
      <c r="D500" s="44" t="s">
        <v>150</v>
      </c>
      <c r="E500" s="44">
        <v>31400</v>
      </c>
      <c r="F500" s="44" t="s">
        <v>298</v>
      </c>
      <c r="G500" s="44">
        <v>92008211</v>
      </c>
      <c r="H500" s="44" t="s">
        <v>529</v>
      </c>
      <c r="I500" s="44" t="s">
        <v>530</v>
      </c>
      <c r="J500" s="44">
        <v>2051</v>
      </c>
      <c r="K500" s="44"/>
      <c r="L500" s="44" t="s">
        <v>442</v>
      </c>
      <c r="M500" s="44" t="s">
        <v>373</v>
      </c>
      <c r="N500" s="44">
        <v>10</v>
      </c>
      <c r="O500" s="44">
        <v>10</v>
      </c>
      <c r="P500" s="44" t="s">
        <v>285</v>
      </c>
      <c r="Q500" s="44">
        <v>14.24</v>
      </c>
      <c r="R500" s="44">
        <v>142.4</v>
      </c>
      <c r="S500" s="44">
        <v>1115.2483199999999</v>
      </c>
      <c r="T500" s="44">
        <v>142.4</v>
      </c>
      <c r="U500" s="44" t="s">
        <v>285</v>
      </c>
      <c r="V500" s="44">
        <v>12.33</v>
      </c>
      <c r="W500">
        <v>123.3</v>
      </c>
    </row>
    <row r="501" spans="1:23" hidden="1" x14ac:dyDescent="0.3">
      <c r="A501" s="44" t="s">
        <v>566</v>
      </c>
      <c r="B501" s="44"/>
      <c r="C501" s="44">
        <v>2023</v>
      </c>
      <c r="D501" s="44" t="s">
        <v>150</v>
      </c>
      <c r="E501" s="44">
        <v>31400</v>
      </c>
      <c r="F501" s="44" t="s">
        <v>298</v>
      </c>
      <c r="G501" s="44">
        <v>92008211</v>
      </c>
      <c r="H501" s="44" t="s">
        <v>529</v>
      </c>
      <c r="I501" s="44" t="s">
        <v>530</v>
      </c>
      <c r="J501" s="44">
        <v>2051</v>
      </c>
      <c r="K501" s="44"/>
      <c r="L501" s="44" t="s">
        <v>363</v>
      </c>
      <c r="M501" s="44" t="s">
        <v>324</v>
      </c>
      <c r="N501" s="44">
        <v>200</v>
      </c>
      <c r="O501" s="44">
        <v>200</v>
      </c>
      <c r="P501" s="44" t="s">
        <v>285</v>
      </c>
      <c r="Q501" s="44">
        <v>56.96</v>
      </c>
      <c r="R501" s="44">
        <v>11392</v>
      </c>
      <c r="S501" s="44">
        <v>89219.865600000005</v>
      </c>
      <c r="T501" s="44">
        <v>11392</v>
      </c>
      <c r="U501" s="44" t="s">
        <v>285</v>
      </c>
      <c r="V501" s="44">
        <v>49.33</v>
      </c>
      <c r="W501">
        <v>9866</v>
      </c>
    </row>
    <row r="502" spans="1:23" hidden="1" x14ac:dyDescent="0.3">
      <c r="A502" s="44" t="s">
        <v>566</v>
      </c>
      <c r="B502" s="44"/>
      <c r="C502" s="44">
        <v>2023</v>
      </c>
      <c r="D502" s="44" t="s">
        <v>150</v>
      </c>
      <c r="E502" s="44">
        <v>31400</v>
      </c>
      <c r="F502" s="44" t="s">
        <v>298</v>
      </c>
      <c r="G502" s="44">
        <v>92008211</v>
      </c>
      <c r="H502" s="44" t="s">
        <v>529</v>
      </c>
      <c r="I502" s="44" t="s">
        <v>530</v>
      </c>
      <c r="J502" s="44">
        <v>2051</v>
      </c>
      <c r="K502" s="44"/>
      <c r="L502" s="44" t="s">
        <v>319</v>
      </c>
      <c r="M502" s="44" t="s">
        <v>324</v>
      </c>
      <c r="N502" s="44">
        <v>200</v>
      </c>
      <c r="O502" s="44">
        <v>200</v>
      </c>
      <c r="P502" s="44" t="s">
        <v>285</v>
      </c>
      <c r="Q502" s="44">
        <v>64.209999999999994</v>
      </c>
      <c r="R502" s="44">
        <v>12842</v>
      </c>
      <c r="S502" s="44">
        <v>100575.97560000001</v>
      </c>
      <c r="T502" s="44">
        <v>12842</v>
      </c>
      <c r="U502" s="44" t="s">
        <v>285</v>
      </c>
      <c r="V502" s="44">
        <v>55.61</v>
      </c>
      <c r="W502">
        <v>11122</v>
      </c>
    </row>
    <row r="503" spans="1:23" hidden="1" x14ac:dyDescent="0.3">
      <c r="A503" s="44" t="s">
        <v>566</v>
      </c>
      <c r="B503" s="44"/>
      <c r="C503" s="44">
        <v>2023</v>
      </c>
      <c r="D503" s="44" t="s">
        <v>150</v>
      </c>
      <c r="E503" s="44">
        <v>31400</v>
      </c>
      <c r="F503" s="44" t="s">
        <v>298</v>
      </c>
      <c r="G503" s="44">
        <v>92008211</v>
      </c>
      <c r="H503" s="44" t="s">
        <v>529</v>
      </c>
      <c r="I503" s="44" t="s">
        <v>530</v>
      </c>
      <c r="J503" s="44">
        <v>2051</v>
      </c>
      <c r="K503" s="44"/>
      <c r="L503" s="44" t="s">
        <v>428</v>
      </c>
      <c r="M503" s="44" t="s">
        <v>324</v>
      </c>
      <c r="N503" s="44">
        <v>300</v>
      </c>
      <c r="O503" s="44">
        <v>300</v>
      </c>
      <c r="P503" s="44" t="s">
        <v>285</v>
      </c>
      <c r="Q503" s="44">
        <v>49.73</v>
      </c>
      <c r="R503" s="44">
        <v>14919</v>
      </c>
      <c r="S503" s="44">
        <v>116842.62420000001</v>
      </c>
      <c r="T503" s="44">
        <v>14919</v>
      </c>
      <c r="U503" s="44" t="s">
        <v>285</v>
      </c>
      <c r="V503" s="44">
        <v>43.06</v>
      </c>
      <c r="W503">
        <v>12918</v>
      </c>
    </row>
    <row r="504" spans="1:23" hidden="1" x14ac:dyDescent="0.3">
      <c r="A504" s="44" t="s">
        <v>566</v>
      </c>
      <c r="B504" s="44"/>
      <c r="C504" s="44">
        <v>2023</v>
      </c>
      <c r="D504" s="44" t="s">
        <v>150</v>
      </c>
      <c r="E504" s="44">
        <v>31400</v>
      </c>
      <c r="F504" s="44" t="s">
        <v>298</v>
      </c>
      <c r="G504" s="44">
        <v>92008211</v>
      </c>
      <c r="H504" s="44" t="s">
        <v>529</v>
      </c>
      <c r="I504" s="44" t="s">
        <v>530</v>
      </c>
      <c r="J504" s="44">
        <v>2051</v>
      </c>
      <c r="K504" s="44"/>
      <c r="L504" s="44" t="s">
        <v>572</v>
      </c>
      <c r="M504" s="44" t="s">
        <v>301</v>
      </c>
      <c r="N504" s="44">
        <v>30</v>
      </c>
      <c r="O504" s="44">
        <v>30</v>
      </c>
      <c r="P504" s="44" t="s">
        <v>285</v>
      </c>
      <c r="Q504" s="44">
        <v>23.64</v>
      </c>
      <c r="R504" s="44">
        <v>709.2</v>
      </c>
      <c r="S504" s="44">
        <v>5554.3125600000003</v>
      </c>
      <c r="T504" s="44">
        <v>709.2</v>
      </c>
      <c r="U504" s="44" t="s">
        <v>285</v>
      </c>
      <c r="V504" s="44">
        <v>20.48</v>
      </c>
      <c r="W504">
        <v>614.4</v>
      </c>
    </row>
    <row r="505" spans="1:23" hidden="1" x14ac:dyDescent="0.3">
      <c r="A505" s="44" t="s">
        <v>566</v>
      </c>
      <c r="B505" s="44"/>
      <c r="C505" s="44">
        <v>2023</v>
      </c>
      <c r="D505" s="44" t="s">
        <v>149</v>
      </c>
      <c r="E505" s="44">
        <v>32100</v>
      </c>
      <c r="F505" s="44" t="s">
        <v>298</v>
      </c>
      <c r="G505" s="44">
        <v>92007156</v>
      </c>
      <c r="H505" s="44" t="s">
        <v>529</v>
      </c>
      <c r="I505" s="44" t="s">
        <v>530</v>
      </c>
      <c r="J505" s="44">
        <v>1598</v>
      </c>
      <c r="K505" s="44"/>
      <c r="L505" s="44" t="s">
        <v>431</v>
      </c>
      <c r="M505" s="44" t="s">
        <v>324</v>
      </c>
      <c r="N505" s="44">
        <v>400</v>
      </c>
      <c r="O505" s="44">
        <v>400</v>
      </c>
      <c r="P505" s="44" t="s">
        <v>285</v>
      </c>
      <c r="Q505" s="44">
        <v>93.12</v>
      </c>
      <c r="R505" s="44">
        <v>37248</v>
      </c>
      <c r="S505" s="44">
        <v>291905.12640000001</v>
      </c>
      <c r="T505" s="44">
        <v>37248</v>
      </c>
      <c r="U505" s="44" t="s">
        <v>285</v>
      </c>
      <c r="V505" s="44">
        <v>80</v>
      </c>
      <c r="W505">
        <v>32000</v>
      </c>
    </row>
    <row r="506" spans="1:23" hidden="1" x14ac:dyDescent="0.3">
      <c r="A506" s="44" t="s">
        <v>566</v>
      </c>
      <c r="B506" s="44"/>
      <c r="C506" s="44">
        <v>2023</v>
      </c>
      <c r="D506" s="44" t="s">
        <v>149</v>
      </c>
      <c r="E506" s="44">
        <v>32100</v>
      </c>
      <c r="F506" s="44" t="s">
        <v>298</v>
      </c>
      <c r="G506" s="44">
        <v>92007160</v>
      </c>
      <c r="H506" s="44" t="s">
        <v>529</v>
      </c>
      <c r="I506" s="44" t="s">
        <v>530</v>
      </c>
      <c r="J506" s="44">
        <v>1598</v>
      </c>
      <c r="K506" s="44"/>
      <c r="L506" s="44" t="s">
        <v>436</v>
      </c>
      <c r="M506" s="44" t="s">
        <v>341</v>
      </c>
      <c r="N506" s="44">
        <v>100</v>
      </c>
      <c r="O506" s="44">
        <v>100</v>
      </c>
      <c r="P506" s="44" t="s">
        <v>285</v>
      </c>
      <c r="Q506" s="44">
        <v>55.6</v>
      </c>
      <c r="R506" s="44">
        <v>5560</v>
      </c>
      <c r="S506" s="44">
        <v>43572.608</v>
      </c>
      <c r="T506" s="44">
        <v>5560</v>
      </c>
      <c r="U506" s="44" t="s">
        <v>285</v>
      </c>
      <c r="V506" s="44">
        <v>37.340000000000003</v>
      </c>
      <c r="W506">
        <v>3734</v>
      </c>
    </row>
    <row r="507" spans="1:23" hidden="1" x14ac:dyDescent="0.3">
      <c r="A507" s="44" t="s">
        <v>566</v>
      </c>
      <c r="B507" s="44"/>
      <c r="C507" s="44">
        <v>2023</v>
      </c>
      <c r="D507" s="44" t="s">
        <v>149</v>
      </c>
      <c r="E507" s="44">
        <v>32100</v>
      </c>
      <c r="F507" s="44" t="s">
        <v>298</v>
      </c>
      <c r="G507" s="44">
        <v>92007160</v>
      </c>
      <c r="H507" s="44" t="s">
        <v>529</v>
      </c>
      <c r="I507" s="44" t="s">
        <v>530</v>
      </c>
      <c r="J507" s="44">
        <v>1598</v>
      </c>
      <c r="K507" s="44"/>
      <c r="L507" s="44" t="s">
        <v>449</v>
      </c>
      <c r="M507" s="44" t="s">
        <v>341</v>
      </c>
      <c r="N507" s="44">
        <v>20</v>
      </c>
      <c r="O507" s="44">
        <v>20</v>
      </c>
      <c r="P507" s="44" t="s">
        <v>285</v>
      </c>
      <c r="Q507" s="44">
        <v>73.05</v>
      </c>
      <c r="R507" s="44">
        <v>1461</v>
      </c>
      <c r="S507" s="44">
        <v>11449.5648</v>
      </c>
      <c r="T507" s="44">
        <v>1461</v>
      </c>
      <c r="U507" s="44" t="s">
        <v>285</v>
      </c>
      <c r="V507" s="44">
        <v>49.18</v>
      </c>
      <c r="W507">
        <v>983.6</v>
      </c>
    </row>
    <row r="508" spans="1:23" hidden="1" x14ac:dyDescent="0.3">
      <c r="A508" s="44" t="s">
        <v>566</v>
      </c>
      <c r="B508" s="44"/>
      <c r="C508" s="44">
        <v>2023</v>
      </c>
      <c r="D508" s="44" t="s">
        <v>149</v>
      </c>
      <c r="E508" s="44">
        <v>32100</v>
      </c>
      <c r="F508" s="44" t="s">
        <v>298</v>
      </c>
      <c r="G508" s="44">
        <v>92007160</v>
      </c>
      <c r="H508" s="44" t="s">
        <v>529</v>
      </c>
      <c r="I508" s="44" t="s">
        <v>530</v>
      </c>
      <c r="J508" s="44">
        <v>1598</v>
      </c>
      <c r="K508" s="44"/>
      <c r="L508" s="44" t="s">
        <v>348</v>
      </c>
      <c r="M508" s="44" t="s">
        <v>341</v>
      </c>
      <c r="N508" s="44">
        <v>10</v>
      </c>
      <c r="O508" s="44">
        <v>10</v>
      </c>
      <c r="P508" s="44" t="s">
        <v>285</v>
      </c>
      <c r="Q508" s="44">
        <v>126.65</v>
      </c>
      <c r="R508" s="44">
        <v>1266.5</v>
      </c>
      <c r="S508" s="44">
        <v>9925.3071999999993</v>
      </c>
      <c r="T508" s="44">
        <v>1266.5</v>
      </c>
      <c r="U508" s="44" t="s">
        <v>285</v>
      </c>
      <c r="V508" s="44">
        <v>71.84</v>
      </c>
      <c r="W508">
        <v>718.4</v>
      </c>
    </row>
    <row r="509" spans="1:23" hidden="1" x14ac:dyDescent="0.3">
      <c r="A509" s="44" t="s">
        <v>566</v>
      </c>
      <c r="B509" s="44"/>
      <c r="C509" s="44">
        <v>2023</v>
      </c>
      <c r="D509" s="44" t="s">
        <v>149</v>
      </c>
      <c r="E509" s="44">
        <v>32100</v>
      </c>
      <c r="F509" s="44" t="s">
        <v>298</v>
      </c>
      <c r="G509" s="44">
        <v>92007160</v>
      </c>
      <c r="H509" s="44" t="s">
        <v>529</v>
      </c>
      <c r="I509" s="44" t="s">
        <v>530</v>
      </c>
      <c r="J509" s="44">
        <v>1598</v>
      </c>
      <c r="K509" s="44"/>
      <c r="L509" s="44" t="s">
        <v>478</v>
      </c>
      <c r="M509" s="44" t="s">
        <v>341</v>
      </c>
      <c r="N509" s="44">
        <v>80</v>
      </c>
      <c r="O509" s="44">
        <v>80</v>
      </c>
      <c r="P509" s="44" t="s">
        <v>285</v>
      </c>
      <c r="Q509" s="44">
        <v>93.53</v>
      </c>
      <c r="R509" s="44">
        <v>7482.4</v>
      </c>
      <c r="S509" s="44">
        <v>58638.072319999999</v>
      </c>
      <c r="T509" s="44">
        <v>7482.4</v>
      </c>
      <c r="U509" s="44" t="s">
        <v>285</v>
      </c>
      <c r="V509" s="44">
        <v>58.12</v>
      </c>
      <c r="W509">
        <v>4649.6000000000004</v>
      </c>
    </row>
    <row r="510" spans="1:23" hidden="1" x14ac:dyDescent="0.3">
      <c r="A510" s="44" t="s">
        <v>566</v>
      </c>
      <c r="B510" s="44"/>
      <c r="C510" s="44">
        <v>2023</v>
      </c>
      <c r="D510" s="44" t="s">
        <v>149</v>
      </c>
      <c r="E510" s="44">
        <v>32100</v>
      </c>
      <c r="F510" s="44" t="s">
        <v>298</v>
      </c>
      <c r="G510" s="44">
        <v>92007160</v>
      </c>
      <c r="H510" s="44" t="s">
        <v>529</v>
      </c>
      <c r="I510" s="44" t="s">
        <v>530</v>
      </c>
      <c r="J510" s="44">
        <v>1598</v>
      </c>
      <c r="K510" s="44"/>
      <c r="L510" s="44" t="s">
        <v>378</v>
      </c>
      <c r="M510" s="44" t="s">
        <v>341</v>
      </c>
      <c r="N510" s="44">
        <v>5</v>
      </c>
      <c r="O510" s="44">
        <v>5</v>
      </c>
      <c r="P510" s="44" t="s">
        <v>285</v>
      </c>
      <c r="Q510" s="44">
        <v>182.07</v>
      </c>
      <c r="R510" s="44">
        <v>910.35</v>
      </c>
      <c r="S510" s="44">
        <v>7134.2308800000001</v>
      </c>
      <c r="T510" s="44">
        <v>910.35</v>
      </c>
      <c r="U510" s="44" t="s">
        <v>285</v>
      </c>
      <c r="V510" s="44">
        <v>109.53</v>
      </c>
      <c r="W510">
        <v>547.65</v>
      </c>
    </row>
    <row r="511" spans="1:23" hidden="1" x14ac:dyDescent="0.3">
      <c r="A511" s="44" t="s">
        <v>566</v>
      </c>
      <c r="B511" s="44"/>
      <c r="C511" s="44">
        <v>2023</v>
      </c>
      <c r="D511" s="44" t="s">
        <v>149</v>
      </c>
      <c r="E511" s="44">
        <v>32100</v>
      </c>
      <c r="F511" s="44" t="s">
        <v>298</v>
      </c>
      <c r="G511" s="44">
        <v>92007160</v>
      </c>
      <c r="H511" s="44" t="s">
        <v>529</v>
      </c>
      <c r="I511" s="44" t="s">
        <v>530</v>
      </c>
      <c r="J511" s="44">
        <v>1598</v>
      </c>
      <c r="K511" s="44"/>
      <c r="L511" s="44" t="s">
        <v>339</v>
      </c>
      <c r="M511" s="44" t="s">
        <v>341</v>
      </c>
      <c r="N511" s="44">
        <v>5</v>
      </c>
      <c r="O511" s="44">
        <v>5</v>
      </c>
      <c r="P511" s="44" t="s">
        <v>285</v>
      </c>
      <c r="Q511" s="44">
        <v>258.51</v>
      </c>
      <c r="R511" s="44">
        <v>1292.55</v>
      </c>
      <c r="S511" s="44">
        <v>10129.455840000001</v>
      </c>
      <c r="T511" s="44">
        <v>1292.55</v>
      </c>
      <c r="U511" s="44" t="s">
        <v>285</v>
      </c>
      <c r="V511" s="44">
        <v>166.66</v>
      </c>
      <c r="W511">
        <v>833.3</v>
      </c>
    </row>
    <row r="512" spans="1:23" hidden="1" x14ac:dyDescent="0.3">
      <c r="A512" s="44" t="s">
        <v>566</v>
      </c>
      <c r="B512" s="44"/>
      <c r="C512" s="44">
        <v>2023</v>
      </c>
      <c r="D512" s="44" t="s">
        <v>149</v>
      </c>
      <c r="E512" s="44">
        <v>32100</v>
      </c>
      <c r="F512" s="44" t="s">
        <v>298</v>
      </c>
      <c r="G512" s="44">
        <v>92007160</v>
      </c>
      <c r="H512" s="44" t="s">
        <v>529</v>
      </c>
      <c r="I512" s="44" t="s">
        <v>530</v>
      </c>
      <c r="J512" s="44">
        <v>1598</v>
      </c>
      <c r="K512" s="44"/>
      <c r="L512" s="44" t="s">
        <v>349</v>
      </c>
      <c r="M512" s="44" t="s">
        <v>341</v>
      </c>
      <c r="N512" s="44">
        <v>20</v>
      </c>
      <c r="O512" s="44">
        <v>20</v>
      </c>
      <c r="P512" s="44" t="s">
        <v>285</v>
      </c>
      <c r="Q512" s="44">
        <v>221.53</v>
      </c>
      <c r="R512" s="44">
        <v>4430.6000000000004</v>
      </c>
      <c r="S512" s="44">
        <v>34721.72608</v>
      </c>
      <c r="T512" s="44">
        <v>4430.6000000000004</v>
      </c>
      <c r="U512" s="44" t="s">
        <v>285</v>
      </c>
      <c r="V512" s="44">
        <v>143.69999999999999</v>
      </c>
      <c r="W512">
        <v>2874</v>
      </c>
    </row>
    <row r="513" spans="1:23" hidden="1" x14ac:dyDescent="0.3">
      <c r="A513" s="44" t="s">
        <v>566</v>
      </c>
      <c r="B513" s="44"/>
      <c r="C513" s="44">
        <v>2023</v>
      </c>
      <c r="D513" s="44" t="s">
        <v>149</v>
      </c>
      <c r="E513" s="44">
        <v>32100</v>
      </c>
      <c r="F513" s="44" t="s">
        <v>298</v>
      </c>
      <c r="G513" s="44">
        <v>92007161</v>
      </c>
      <c r="H513" s="44" t="s">
        <v>529</v>
      </c>
      <c r="I513" s="44" t="s">
        <v>530</v>
      </c>
      <c r="J513" s="44">
        <v>1598</v>
      </c>
      <c r="K513" s="44"/>
      <c r="L513" s="44" t="s">
        <v>385</v>
      </c>
      <c r="M513" s="44" t="s">
        <v>324</v>
      </c>
      <c r="N513" s="44">
        <v>40</v>
      </c>
      <c r="O513" s="44">
        <v>40</v>
      </c>
      <c r="P513" s="44" t="s">
        <v>285</v>
      </c>
      <c r="Q513" s="44">
        <v>56.72</v>
      </c>
      <c r="R513" s="44">
        <v>2268.8000000000002</v>
      </c>
      <c r="S513" s="44">
        <v>17780.131839999998</v>
      </c>
      <c r="T513" s="44">
        <v>2268.8000000000002</v>
      </c>
      <c r="U513" s="44" t="s">
        <v>285</v>
      </c>
      <c r="V513" s="44">
        <v>48.24</v>
      </c>
      <c r="W513">
        <v>1929.6</v>
      </c>
    </row>
    <row r="514" spans="1:23" hidden="1" x14ac:dyDescent="0.3">
      <c r="A514" s="44" t="s">
        <v>566</v>
      </c>
      <c r="B514" s="44"/>
      <c r="C514" s="44">
        <v>2023</v>
      </c>
      <c r="D514" s="44" t="s">
        <v>149</v>
      </c>
      <c r="E514" s="44">
        <v>32100</v>
      </c>
      <c r="F514" s="44" t="s">
        <v>298</v>
      </c>
      <c r="G514" s="44">
        <v>92007163</v>
      </c>
      <c r="H514" s="44" t="s">
        <v>529</v>
      </c>
      <c r="I514" s="44" t="s">
        <v>530</v>
      </c>
      <c r="J514" s="44">
        <v>1598</v>
      </c>
      <c r="K514" s="44"/>
      <c r="L514" s="44" t="s">
        <v>355</v>
      </c>
      <c r="M514" s="44" t="s">
        <v>357</v>
      </c>
      <c r="N514" s="44">
        <v>100</v>
      </c>
      <c r="O514" s="44">
        <v>100</v>
      </c>
      <c r="P514" s="44" t="s">
        <v>285</v>
      </c>
      <c r="Q514" s="44">
        <v>61.57</v>
      </c>
      <c r="R514" s="44">
        <v>6157</v>
      </c>
      <c r="S514" s="44">
        <v>48251.177600000003</v>
      </c>
      <c r="T514" s="44">
        <v>6157</v>
      </c>
      <c r="U514" s="44" t="s">
        <v>285</v>
      </c>
      <c r="V514" s="44">
        <v>52</v>
      </c>
      <c r="W514">
        <v>5200</v>
      </c>
    </row>
    <row r="515" spans="1:23" hidden="1" x14ac:dyDescent="0.3">
      <c r="A515" s="44" t="s">
        <v>566</v>
      </c>
      <c r="B515" s="44"/>
      <c r="C515" s="44">
        <v>2023</v>
      </c>
      <c r="D515" s="44" t="s">
        <v>149</v>
      </c>
      <c r="E515" s="44">
        <v>32100</v>
      </c>
      <c r="F515" s="44" t="s">
        <v>298</v>
      </c>
      <c r="G515" s="44">
        <v>92007201</v>
      </c>
      <c r="H515" s="44" t="s">
        <v>529</v>
      </c>
      <c r="I515" s="44" t="s">
        <v>530</v>
      </c>
      <c r="J515" s="44">
        <v>1598</v>
      </c>
      <c r="K515" s="44"/>
      <c r="L515" s="44" t="s">
        <v>338</v>
      </c>
      <c r="M515" s="44" t="s">
        <v>301</v>
      </c>
      <c r="N515" s="44">
        <v>100</v>
      </c>
      <c r="O515" s="44"/>
      <c r="P515" s="44" t="s">
        <v>285</v>
      </c>
      <c r="Q515" s="44">
        <v>16.29</v>
      </c>
      <c r="R515" s="44">
        <v>1629</v>
      </c>
      <c r="S515" s="44">
        <v>12766.147199999999</v>
      </c>
      <c r="T515" s="44">
        <v>1629</v>
      </c>
      <c r="U515" s="44" t="s">
        <v>285</v>
      </c>
      <c r="V515" s="44">
        <v>13.08</v>
      </c>
      <c r="W515">
        <v>1308</v>
      </c>
    </row>
    <row r="516" spans="1:23" hidden="1" x14ac:dyDescent="0.3">
      <c r="A516" s="44" t="s">
        <v>566</v>
      </c>
      <c r="B516" s="44"/>
      <c r="C516" s="44">
        <v>2023</v>
      </c>
      <c r="D516" s="44" t="s">
        <v>149</v>
      </c>
      <c r="E516" s="44">
        <v>32100</v>
      </c>
      <c r="F516" s="44" t="s">
        <v>298</v>
      </c>
      <c r="G516" s="44">
        <v>92007201</v>
      </c>
      <c r="H516" s="44" t="s">
        <v>529</v>
      </c>
      <c r="I516" s="44" t="s">
        <v>530</v>
      </c>
      <c r="J516" s="44">
        <v>1598</v>
      </c>
      <c r="K516" s="44"/>
      <c r="L516" s="44" t="s">
        <v>395</v>
      </c>
      <c r="M516" s="44" t="s">
        <v>301</v>
      </c>
      <c r="N516" s="44">
        <v>100</v>
      </c>
      <c r="O516" s="44">
        <v>100</v>
      </c>
      <c r="P516" s="44" t="s">
        <v>285</v>
      </c>
      <c r="Q516" s="44">
        <v>24.56</v>
      </c>
      <c r="R516" s="44">
        <v>2456</v>
      </c>
      <c r="S516" s="44">
        <v>19247.180799999998</v>
      </c>
      <c r="T516" s="44">
        <v>2456</v>
      </c>
      <c r="U516" s="44" t="s">
        <v>285</v>
      </c>
      <c r="V516" s="44">
        <v>19.739999999999998</v>
      </c>
      <c r="W516">
        <v>1974</v>
      </c>
    </row>
    <row r="517" spans="1:23" hidden="1" x14ac:dyDescent="0.3">
      <c r="A517" s="44" t="s">
        <v>566</v>
      </c>
      <c r="B517" s="44"/>
      <c r="C517" s="44">
        <v>2023</v>
      </c>
      <c r="D517" s="44" t="s">
        <v>149</v>
      </c>
      <c r="E517" s="44">
        <v>32100</v>
      </c>
      <c r="F517" s="44" t="s">
        <v>298</v>
      </c>
      <c r="G517" s="44">
        <v>92007206</v>
      </c>
      <c r="H517" s="44" t="s">
        <v>529</v>
      </c>
      <c r="I517" s="44" t="s">
        <v>530</v>
      </c>
      <c r="J517" s="44">
        <v>1598</v>
      </c>
      <c r="K517" s="44"/>
      <c r="L517" s="44" t="s">
        <v>437</v>
      </c>
      <c r="M517" s="44" t="s">
        <v>341</v>
      </c>
      <c r="N517" s="44">
        <v>80</v>
      </c>
      <c r="O517" s="44">
        <v>80</v>
      </c>
      <c r="P517" s="44" t="s">
        <v>285</v>
      </c>
      <c r="Q517" s="44">
        <v>147.44999999999999</v>
      </c>
      <c r="R517" s="44">
        <v>11796</v>
      </c>
      <c r="S517" s="44">
        <v>92442.892800000001</v>
      </c>
      <c r="T517" s="44">
        <v>11796</v>
      </c>
      <c r="U517" s="44" t="s">
        <v>285</v>
      </c>
      <c r="V517" s="44">
        <v>88.88</v>
      </c>
      <c r="W517">
        <v>7110.4</v>
      </c>
    </row>
    <row r="518" spans="1:23" hidden="1" x14ac:dyDescent="0.3">
      <c r="A518" s="44" t="s">
        <v>566</v>
      </c>
      <c r="B518" s="44"/>
      <c r="C518" s="44">
        <v>2023</v>
      </c>
      <c r="D518" s="44" t="s">
        <v>149</v>
      </c>
      <c r="E518" s="44">
        <v>32100</v>
      </c>
      <c r="F518" s="44" t="s">
        <v>298</v>
      </c>
      <c r="G518" s="44">
        <v>92007206</v>
      </c>
      <c r="H518" s="44" t="s">
        <v>529</v>
      </c>
      <c r="I518" s="44" t="s">
        <v>530</v>
      </c>
      <c r="J518" s="44">
        <v>1598</v>
      </c>
      <c r="K518" s="44"/>
      <c r="L518" s="44" t="s">
        <v>338</v>
      </c>
      <c r="M518" s="44" t="s">
        <v>301</v>
      </c>
      <c r="N518" s="44">
        <v>50</v>
      </c>
      <c r="O518" s="44"/>
      <c r="P518" s="44" t="s">
        <v>285</v>
      </c>
      <c r="Q518" s="44">
        <v>16.29</v>
      </c>
      <c r="R518" s="44">
        <v>814.5</v>
      </c>
      <c r="S518" s="44">
        <v>6383.0735999999997</v>
      </c>
      <c r="T518" s="44">
        <v>814.5</v>
      </c>
      <c r="U518" s="44" t="s">
        <v>285</v>
      </c>
      <c r="V518" s="44">
        <v>13.08</v>
      </c>
      <c r="W518">
        <v>654</v>
      </c>
    </row>
    <row r="519" spans="1:23" hidden="1" x14ac:dyDescent="0.3">
      <c r="A519" s="44" t="s">
        <v>566</v>
      </c>
      <c r="B519" s="44"/>
      <c r="C519" s="44">
        <v>2023</v>
      </c>
      <c r="D519" s="44" t="s">
        <v>149</v>
      </c>
      <c r="E519" s="44">
        <v>32100</v>
      </c>
      <c r="F519" s="44" t="s">
        <v>298</v>
      </c>
      <c r="G519" s="44">
        <v>92007206</v>
      </c>
      <c r="H519" s="44" t="s">
        <v>529</v>
      </c>
      <c r="I519" s="44" t="s">
        <v>530</v>
      </c>
      <c r="J519" s="44">
        <v>1598</v>
      </c>
      <c r="K519" s="44"/>
      <c r="L519" s="44" t="s">
        <v>395</v>
      </c>
      <c r="M519" s="44" t="s">
        <v>301</v>
      </c>
      <c r="N519" s="44">
        <v>50</v>
      </c>
      <c r="O519" s="44">
        <v>50</v>
      </c>
      <c r="P519" s="44" t="s">
        <v>285</v>
      </c>
      <c r="Q519" s="44">
        <v>24.56</v>
      </c>
      <c r="R519" s="44">
        <v>1228</v>
      </c>
      <c r="S519" s="44">
        <v>9623.5903999999991</v>
      </c>
      <c r="T519" s="44">
        <v>1228</v>
      </c>
      <c r="U519" s="44" t="s">
        <v>285</v>
      </c>
      <c r="V519" s="44">
        <v>19.739999999999998</v>
      </c>
      <c r="W519">
        <v>987</v>
      </c>
    </row>
    <row r="520" spans="1:23" hidden="1" x14ac:dyDescent="0.3">
      <c r="A520" s="44" t="s">
        <v>566</v>
      </c>
      <c r="B520" s="44"/>
      <c r="C520" s="44">
        <v>2023</v>
      </c>
      <c r="D520" s="44" t="s">
        <v>149</v>
      </c>
      <c r="E520" s="44">
        <v>32100</v>
      </c>
      <c r="F520" s="44" t="s">
        <v>298</v>
      </c>
      <c r="G520" s="44">
        <v>92007206</v>
      </c>
      <c r="H520" s="44" t="s">
        <v>529</v>
      </c>
      <c r="I520" s="44" t="s">
        <v>530</v>
      </c>
      <c r="J520" s="44">
        <v>1598</v>
      </c>
      <c r="K520" s="44"/>
      <c r="L520" s="44" t="s">
        <v>419</v>
      </c>
      <c r="M520" s="44" t="s">
        <v>301</v>
      </c>
      <c r="N520" s="44">
        <v>80</v>
      </c>
      <c r="O520" s="44"/>
      <c r="P520" s="44" t="s">
        <v>285</v>
      </c>
      <c r="Q520" s="44">
        <v>26.8</v>
      </c>
      <c r="R520" s="44">
        <v>2144</v>
      </c>
      <c r="S520" s="44">
        <v>16802.099200000001</v>
      </c>
      <c r="T520" s="44">
        <v>2144</v>
      </c>
      <c r="U520" s="44" t="s">
        <v>285</v>
      </c>
      <c r="V520" s="44">
        <v>21.49</v>
      </c>
      <c r="W520">
        <v>1719.2</v>
      </c>
    </row>
    <row r="521" spans="1:23" hidden="1" x14ac:dyDescent="0.3">
      <c r="A521" s="44" t="s">
        <v>566</v>
      </c>
      <c r="B521" s="44"/>
      <c r="C521" s="44">
        <v>2023</v>
      </c>
      <c r="D521" s="44" t="s">
        <v>149</v>
      </c>
      <c r="E521" s="44">
        <v>32100</v>
      </c>
      <c r="F521" s="44" t="s">
        <v>298</v>
      </c>
      <c r="G521" s="44">
        <v>92007206</v>
      </c>
      <c r="H521" s="44" t="s">
        <v>529</v>
      </c>
      <c r="I521" s="44" t="s">
        <v>530</v>
      </c>
      <c r="J521" s="44">
        <v>1598</v>
      </c>
      <c r="K521" s="44"/>
      <c r="L521" s="44" t="s">
        <v>299</v>
      </c>
      <c r="M521" s="44" t="s">
        <v>301</v>
      </c>
      <c r="N521" s="44">
        <v>80</v>
      </c>
      <c r="O521" s="44">
        <v>80</v>
      </c>
      <c r="P521" s="44" t="s">
        <v>285</v>
      </c>
      <c r="Q521" s="44">
        <v>37.950000000000003</v>
      </c>
      <c r="R521" s="44">
        <v>3036</v>
      </c>
      <c r="S521" s="44">
        <v>23792.524799999999</v>
      </c>
      <c r="T521" s="44">
        <v>3036</v>
      </c>
      <c r="U521" s="44" t="s">
        <v>285</v>
      </c>
      <c r="V521" s="44">
        <v>30.57</v>
      </c>
      <c r="W521">
        <v>2445.6</v>
      </c>
    </row>
    <row r="522" spans="1:23" hidden="1" x14ac:dyDescent="0.3">
      <c r="A522" s="44" t="s">
        <v>566</v>
      </c>
      <c r="B522" s="44"/>
      <c r="C522" s="44">
        <v>2023</v>
      </c>
      <c r="D522" s="44" t="s">
        <v>149</v>
      </c>
      <c r="E522" s="44">
        <v>32100</v>
      </c>
      <c r="F522" s="44" t="s">
        <v>298</v>
      </c>
      <c r="G522" s="44">
        <v>92007206</v>
      </c>
      <c r="H522" s="44" t="s">
        <v>529</v>
      </c>
      <c r="I522" s="44" t="s">
        <v>530</v>
      </c>
      <c r="J522" s="44">
        <v>1598</v>
      </c>
      <c r="K522" s="44"/>
      <c r="L522" s="44" t="s">
        <v>396</v>
      </c>
      <c r="M522" s="44" t="s">
        <v>301</v>
      </c>
      <c r="N522" s="44">
        <v>40</v>
      </c>
      <c r="O522" s="44"/>
      <c r="P522" s="44" t="s">
        <v>285</v>
      </c>
      <c r="Q522" s="44">
        <v>32.369999999999997</v>
      </c>
      <c r="R522" s="44">
        <v>1294.8</v>
      </c>
      <c r="S522" s="44">
        <v>10147.08864</v>
      </c>
      <c r="T522" s="44">
        <v>1294.8</v>
      </c>
      <c r="U522" s="44" t="s">
        <v>285</v>
      </c>
      <c r="V522" s="44">
        <v>26</v>
      </c>
      <c r="W522">
        <v>1040</v>
      </c>
    </row>
    <row r="523" spans="1:23" hidden="1" x14ac:dyDescent="0.3">
      <c r="A523" s="44" t="s">
        <v>566</v>
      </c>
      <c r="B523" s="44"/>
      <c r="C523" s="44">
        <v>2023</v>
      </c>
      <c r="D523" s="44" t="s">
        <v>149</v>
      </c>
      <c r="E523" s="44">
        <v>32100</v>
      </c>
      <c r="F523" s="44" t="s">
        <v>298</v>
      </c>
      <c r="G523" s="44">
        <v>92007206</v>
      </c>
      <c r="H523" s="44" t="s">
        <v>529</v>
      </c>
      <c r="I523" s="44" t="s">
        <v>530</v>
      </c>
      <c r="J523" s="44">
        <v>1598</v>
      </c>
      <c r="K523" s="44"/>
      <c r="L523" s="44" t="s">
        <v>377</v>
      </c>
      <c r="M523" s="44" t="s">
        <v>301</v>
      </c>
      <c r="N523" s="44">
        <v>40</v>
      </c>
      <c r="O523" s="44">
        <v>40</v>
      </c>
      <c r="P523" s="44" t="s">
        <v>285</v>
      </c>
      <c r="Q523" s="44">
        <v>49.1</v>
      </c>
      <c r="R523" s="44">
        <v>1964</v>
      </c>
      <c r="S523" s="44">
        <v>15391.475200000001</v>
      </c>
      <c r="T523" s="44">
        <v>1964</v>
      </c>
      <c r="U523" s="44" t="s">
        <v>285</v>
      </c>
      <c r="V523" s="44">
        <v>39.39</v>
      </c>
      <c r="W523">
        <v>1575.6</v>
      </c>
    </row>
    <row r="524" spans="1:23" hidden="1" x14ac:dyDescent="0.3">
      <c r="A524" s="44" t="s">
        <v>566</v>
      </c>
      <c r="B524" s="44"/>
      <c r="C524" s="44">
        <v>2023</v>
      </c>
      <c r="D524" s="44" t="s">
        <v>149</v>
      </c>
      <c r="E524" s="44">
        <v>32100</v>
      </c>
      <c r="F524" s="44" t="s">
        <v>298</v>
      </c>
      <c r="G524" s="44">
        <v>92007206</v>
      </c>
      <c r="H524" s="44" t="s">
        <v>529</v>
      </c>
      <c r="I524" s="44" t="s">
        <v>530</v>
      </c>
      <c r="J524" s="44">
        <v>1598</v>
      </c>
      <c r="K524" s="44"/>
      <c r="L524" s="44" t="s">
        <v>302</v>
      </c>
      <c r="M524" s="44" t="s">
        <v>301</v>
      </c>
      <c r="N524" s="44">
        <v>50</v>
      </c>
      <c r="O524" s="44"/>
      <c r="P524" s="44" t="s">
        <v>285</v>
      </c>
      <c r="Q524" s="44">
        <v>40.729999999999997</v>
      </c>
      <c r="R524" s="44">
        <v>2036.5</v>
      </c>
      <c r="S524" s="44">
        <v>15959.6432</v>
      </c>
      <c r="T524" s="44">
        <v>2036.5</v>
      </c>
      <c r="U524" s="44" t="s">
        <v>285</v>
      </c>
      <c r="V524" s="44">
        <v>35.04</v>
      </c>
      <c r="W524">
        <v>1752</v>
      </c>
    </row>
    <row r="525" spans="1:23" hidden="1" x14ac:dyDescent="0.3">
      <c r="A525" s="44" t="s">
        <v>566</v>
      </c>
      <c r="B525" s="44"/>
      <c r="C525" s="44">
        <v>2023</v>
      </c>
      <c r="D525" s="44" t="s">
        <v>149</v>
      </c>
      <c r="E525" s="44">
        <v>32100</v>
      </c>
      <c r="F525" s="44" t="s">
        <v>298</v>
      </c>
      <c r="G525" s="44">
        <v>92007206</v>
      </c>
      <c r="H525" s="44" t="s">
        <v>529</v>
      </c>
      <c r="I525" s="44" t="s">
        <v>530</v>
      </c>
      <c r="J525" s="44">
        <v>1598</v>
      </c>
      <c r="K525" s="44"/>
      <c r="L525" s="44" t="s">
        <v>410</v>
      </c>
      <c r="M525" s="44" t="s">
        <v>301</v>
      </c>
      <c r="N525" s="44">
        <v>50</v>
      </c>
      <c r="O525" s="44">
        <v>50</v>
      </c>
      <c r="P525" s="44" t="s">
        <v>285</v>
      </c>
      <c r="Q525" s="44">
        <v>61.09</v>
      </c>
      <c r="R525" s="44">
        <v>3054.5</v>
      </c>
      <c r="S525" s="44">
        <v>23937.5056</v>
      </c>
      <c r="T525" s="44">
        <v>3054.5</v>
      </c>
      <c r="U525" s="44" t="s">
        <v>285</v>
      </c>
      <c r="V525" s="44">
        <v>52.56</v>
      </c>
      <c r="W525">
        <v>2628</v>
      </c>
    </row>
    <row r="526" spans="1:23" hidden="1" x14ac:dyDescent="0.3">
      <c r="A526" s="44" t="s">
        <v>566</v>
      </c>
      <c r="B526" s="44"/>
      <c r="C526" s="44">
        <v>2023</v>
      </c>
      <c r="D526" s="44" t="s">
        <v>149</v>
      </c>
      <c r="E526" s="44">
        <v>32100</v>
      </c>
      <c r="F526" s="44" t="s">
        <v>298</v>
      </c>
      <c r="G526" s="44">
        <v>92007206</v>
      </c>
      <c r="H526" s="44" t="s">
        <v>529</v>
      </c>
      <c r="I526" s="44" t="s">
        <v>530</v>
      </c>
      <c r="J526" s="44">
        <v>1598</v>
      </c>
      <c r="K526" s="44"/>
      <c r="L526" s="44" t="s">
        <v>448</v>
      </c>
      <c r="M526" s="44" t="s">
        <v>324</v>
      </c>
      <c r="N526" s="44">
        <v>50</v>
      </c>
      <c r="O526" s="44">
        <f t="shared" ref="O526:O527" si="3">N526</f>
        <v>50</v>
      </c>
      <c r="P526" s="44" t="s">
        <v>285</v>
      </c>
      <c r="Q526" s="44">
        <v>16.34</v>
      </c>
      <c r="R526" s="44">
        <v>817</v>
      </c>
      <c r="S526" s="44">
        <v>6402.6656000000003</v>
      </c>
      <c r="T526" s="44">
        <v>817</v>
      </c>
      <c r="U526" s="44" t="s">
        <v>285</v>
      </c>
      <c r="V526" s="44">
        <v>6.58</v>
      </c>
      <c r="W526">
        <v>329</v>
      </c>
    </row>
    <row r="527" spans="1:23" hidden="1" x14ac:dyDescent="0.3">
      <c r="A527" s="44" t="s">
        <v>566</v>
      </c>
      <c r="B527" s="44"/>
      <c r="C527" s="44">
        <v>2023</v>
      </c>
      <c r="D527" s="44" t="s">
        <v>149</v>
      </c>
      <c r="E527" s="44">
        <v>32100</v>
      </c>
      <c r="F527" s="44" t="s">
        <v>298</v>
      </c>
      <c r="G527" s="44">
        <v>92007206</v>
      </c>
      <c r="H527" s="44" t="s">
        <v>529</v>
      </c>
      <c r="I527" s="44" t="s">
        <v>530</v>
      </c>
      <c r="J527" s="44">
        <v>1598</v>
      </c>
      <c r="K527" s="44"/>
      <c r="L527" s="44" t="s">
        <v>569</v>
      </c>
      <c r="M527" s="44" t="s">
        <v>324</v>
      </c>
      <c r="N527" s="44">
        <v>50</v>
      </c>
      <c r="O527" s="44">
        <f t="shared" si="3"/>
        <v>50</v>
      </c>
      <c r="P527" s="44" t="s">
        <v>285</v>
      </c>
      <c r="Q527" s="44">
        <v>20.260000000000002</v>
      </c>
      <c r="R527" s="44">
        <v>1013</v>
      </c>
      <c r="S527" s="44">
        <v>7938.6783999999998</v>
      </c>
      <c r="T527" s="44">
        <v>1013</v>
      </c>
      <c r="U527" s="44" t="s">
        <v>285</v>
      </c>
      <c r="V527" s="44">
        <v>7.82</v>
      </c>
      <c r="W527">
        <v>391</v>
      </c>
    </row>
    <row r="528" spans="1:23" hidden="1" x14ac:dyDescent="0.3">
      <c r="A528" s="44" t="s">
        <v>566</v>
      </c>
      <c r="B528" s="44"/>
      <c r="C528" s="44">
        <v>2023</v>
      </c>
      <c r="D528" s="44" t="s">
        <v>149</v>
      </c>
      <c r="E528" s="44">
        <v>32100</v>
      </c>
      <c r="F528" s="44" t="s">
        <v>298</v>
      </c>
      <c r="G528" s="44">
        <v>92007231</v>
      </c>
      <c r="H528" s="44" t="s">
        <v>529</v>
      </c>
      <c r="I528" s="44" t="s">
        <v>530</v>
      </c>
      <c r="J528" s="44">
        <v>1598</v>
      </c>
      <c r="K528" s="44"/>
      <c r="L528" s="44" t="s">
        <v>567</v>
      </c>
      <c r="M528" s="44" t="s">
        <v>301</v>
      </c>
      <c r="N528" s="44">
        <v>24</v>
      </c>
      <c r="O528" s="44">
        <v>24</v>
      </c>
      <c r="P528" s="44" t="s">
        <v>285</v>
      </c>
      <c r="Q528" s="44">
        <v>20.86</v>
      </c>
      <c r="R528" s="44">
        <v>500.64</v>
      </c>
      <c r="S528" s="44">
        <v>3923.4155519999999</v>
      </c>
      <c r="T528" s="44">
        <v>500.64</v>
      </c>
      <c r="U528" s="44" t="s">
        <v>285</v>
      </c>
      <c r="V528" s="44">
        <v>16.21</v>
      </c>
      <c r="W528">
        <v>389.04</v>
      </c>
    </row>
    <row r="529" spans="1:23" hidden="1" x14ac:dyDescent="0.3">
      <c r="A529" s="44" t="s">
        <v>566</v>
      </c>
      <c r="B529" s="44"/>
      <c r="C529" s="44">
        <v>2023</v>
      </c>
      <c r="D529" s="44" t="s">
        <v>149</v>
      </c>
      <c r="E529" s="44">
        <v>32100</v>
      </c>
      <c r="F529" s="44" t="s">
        <v>298</v>
      </c>
      <c r="G529" s="44">
        <v>92007231</v>
      </c>
      <c r="H529" s="44" t="s">
        <v>529</v>
      </c>
      <c r="I529" s="44" t="s">
        <v>530</v>
      </c>
      <c r="J529" s="44">
        <v>1598</v>
      </c>
      <c r="K529" s="44"/>
      <c r="L529" s="44" t="s">
        <v>385</v>
      </c>
      <c r="M529" s="44" t="s">
        <v>324</v>
      </c>
      <c r="N529" s="44">
        <v>44</v>
      </c>
      <c r="O529" s="44">
        <v>44</v>
      </c>
      <c r="P529" s="44" t="s">
        <v>285</v>
      </c>
      <c r="Q529" s="44">
        <v>56.72</v>
      </c>
      <c r="R529" s="44">
        <v>2495.6799999999998</v>
      </c>
      <c r="S529" s="44">
        <v>19558.145024000001</v>
      </c>
      <c r="T529" s="44">
        <v>2495.6799999999998</v>
      </c>
      <c r="U529" s="44" t="s">
        <v>285</v>
      </c>
      <c r="V529" s="44">
        <v>48.24</v>
      </c>
      <c r="W529">
        <v>2122.56</v>
      </c>
    </row>
    <row r="530" spans="1:23" hidden="1" x14ac:dyDescent="0.3">
      <c r="A530" s="44" t="s">
        <v>566</v>
      </c>
      <c r="B530" s="44"/>
      <c r="C530" s="44">
        <v>2023</v>
      </c>
      <c r="D530" s="44" t="s">
        <v>149</v>
      </c>
      <c r="E530" s="44">
        <v>32100</v>
      </c>
      <c r="F530" s="44" t="s">
        <v>298</v>
      </c>
      <c r="G530" s="44">
        <v>92007231</v>
      </c>
      <c r="H530" s="44" t="s">
        <v>529</v>
      </c>
      <c r="I530" s="44" t="s">
        <v>530</v>
      </c>
      <c r="J530" s="44">
        <v>1598</v>
      </c>
      <c r="K530" s="44"/>
      <c r="L530" s="44" t="s">
        <v>440</v>
      </c>
      <c r="M530" s="44" t="s">
        <v>301</v>
      </c>
      <c r="N530" s="44">
        <v>3</v>
      </c>
      <c r="O530" s="44">
        <v>3</v>
      </c>
      <c r="P530" s="44" t="s">
        <v>285</v>
      </c>
      <c r="Q530" s="44">
        <v>69.05</v>
      </c>
      <c r="R530" s="44">
        <v>207.15</v>
      </c>
      <c r="S530" s="44">
        <v>1623.39312</v>
      </c>
      <c r="T530" s="44">
        <v>207.15</v>
      </c>
      <c r="U530" s="44" t="s">
        <v>285</v>
      </c>
      <c r="V530" s="44">
        <v>57.3</v>
      </c>
      <c r="W530">
        <v>171.9</v>
      </c>
    </row>
    <row r="531" spans="1:23" hidden="1" x14ac:dyDescent="0.3">
      <c r="A531" s="44" t="s">
        <v>566</v>
      </c>
      <c r="B531" s="44"/>
      <c r="C531" s="44">
        <v>2023</v>
      </c>
      <c r="D531" s="44" t="s">
        <v>149</v>
      </c>
      <c r="E531" s="44">
        <v>32100</v>
      </c>
      <c r="F531" s="44" t="s">
        <v>298</v>
      </c>
      <c r="G531" s="44">
        <v>92007231</v>
      </c>
      <c r="H531" s="44" t="s">
        <v>529</v>
      </c>
      <c r="I531" s="44" t="s">
        <v>530</v>
      </c>
      <c r="J531" s="44">
        <v>1598</v>
      </c>
      <c r="K531" s="44"/>
      <c r="L531" s="44" t="s">
        <v>412</v>
      </c>
      <c r="M531" s="44" t="s">
        <v>324</v>
      </c>
      <c r="N531" s="44">
        <v>21</v>
      </c>
      <c r="O531" s="44">
        <v>21</v>
      </c>
      <c r="P531" s="44" t="s">
        <v>285</v>
      </c>
      <c r="Q531" s="44">
        <v>80.53</v>
      </c>
      <c r="R531" s="44">
        <v>1691.13</v>
      </c>
      <c r="S531" s="44">
        <v>13253.047584</v>
      </c>
      <c r="T531" s="44">
        <v>1691.13</v>
      </c>
      <c r="U531" s="44" t="s">
        <v>285</v>
      </c>
      <c r="V531" s="44">
        <v>64.34</v>
      </c>
      <c r="W531">
        <v>1351.14</v>
      </c>
    </row>
    <row r="532" spans="1:23" hidden="1" x14ac:dyDescent="0.3">
      <c r="A532" s="44" t="s">
        <v>566</v>
      </c>
      <c r="B532" s="44"/>
      <c r="C532" s="44">
        <v>2023</v>
      </c>
      <c r="D532" s="44" t="s">
        <v>149</v>
      </c>
      <c r="E532" s="44">
        <v>32100</v>
      </c>
      <c r="F532" s="44" t="s">
        <v>298</v>
      </c>
      <c r="G532" s="44">
        <v>92007231</v>
      </c>
      <c r="H532" s="44" t="s">
        <v>529</v>
      </c>
      <c r="I532" s="44" t="s">
        <v>530</v>
      </c>
      <c r="J532" s="44">
        <v>1598</v>
      </c>
      <c r="K532" s="44"/>
      <c r="L532" s="44" t="s">
        <v>402</v>
      </c>
      <c r="M532" s="44" t="s">
        <v>324</v>
      </c>
      <c r="N532" s="44">
        <v>15</v>
      </c>
      <c r="O532" s="44">
        <v>15</v>
      </c>
      <c r="P532" s="44" t="s">
        <v>285</v>
      </c>
      <c r="Q532" s="44">
        <v>88.88</v>
      </c>
      <c r="R532" s="44">
        <v>1333.2</v>
      </c>
      <c r="S532" s="44">
        <v>10448.02176</v>
      </c>
      <c r="T532" s="44">
        <v>1333.2</v>
      </c>
      <c r="U532" s="44" t="s">
        <v>285</v>
      </c>
      <c r="V532" s="44">
        <v>74.53</v>
      </c>
      <c r="W532">
        <v>1117.95</v>
      </c>
    </row>
    <row r="533" spans="1:23" hidden="1" x14ac:dyDescent="0.3">
      <c r="A533" s="44" t="s">
        <v>566</v>
      </c>
      <c r="B533" s="44"/>
      <c r="C533" s="44">
        <v>2023</v>
      </c>
      <c r="D533" s="44" t="s">
        <v>149</v>
      </c>
      <c r="E533" s="44">
        <v>32100</v>
      </c>
      <c r="F533" s="44" t="s">
        <v>298</v>
      </c>
      <c r="G533" s="44">
        <v>92007231</v>
      </c>
      <c r="H533" s="44" t="s">
        <v>529</v>
      </c>
      <c r="I533" s="44" t="s">
        <v>530</v>
      </c>
      <c r="J533" s="44">
        <v>1598</v>
      </c>
      <c r="K533" s="44"/>
      <c r="L533" s="44" t="s">
        <v>369</v>
      </c>
      <c r="M533" s="44" t="s">
        <v>301</v>
      </c>
      <c r="N533" s="44">
        <v>2</v>
      </c>
      <c r="O533" s="44">
        <v>2</v>
      </c>
      <c r="P533" s="44" t="s">
        <v>285</v>
      </c>
      <c r="Q533" s="44">
        <v>92.26</v>
      </c>
      <c r="R533" s="44">
        <v>184.52</v>
      </c>
      <c r="S533" s="44">
        <v>1446.0463360000001</v>
      </c>
      <c r="T533" s="44">
        <v>184.52</v>
      </c>
      <c r="U533" s="44" t="s">
        <v>285</v>
      </c>
      <c r="V533" s="44">
        <v>68.94</v>
      </c>
      <c r="W533">
        <v>137.88</v>
      </c>
    </row>
    <row r="534" spans="1:23" hidden="1" x14ac:dyDescent="0.3">
      <c r="A534" s="44" t="s">
        <v>566</v>
      </c>
      <c r="B534" s="44"/>
      <c r="C534" s="44">
        <v>2023</v>
      </c>
      <c r="D534" s="44" t="s">
        <v>149</v>
      </c>
      <c r="E534" s="44">
        <v>32100</v>
      </c>
      <c r="F534" s="44" t="s">
        <v>298</v>
      </c>
      <c r="G534" s="44">
        <v>92007231</v>
      </c>
      <c r="H534" s="44" t="s">
        <v>529</v>
      </c>
      <c r="I534" s="44" t="s">
        <v>530</v>
      </c>
      <c r="J534" s="44">
        <v>1598</v>
      </c>
      <c r="K534" s="44"/>
      <c r="L534" s="44" t="s">
        <v>473</v>
      </c>
      <c r="M534" s="44" t="s">
        <v>324</v>
      </c>
      <c r="N534" s="44">
        <v>14</v>
      </c>
      <c r="O534" s="44">
        <v>14</v>
      </c>
      <c r="P534" s="44" t="s">
        <v>285</v>
      </c>
      <c r="Q534" s="44">
        <v>108.32</v>
      </c>
      <c r="R534" s="44">
        <v>1516.48</v>
      </c>
      <c r="S534" s="44">
        <v>11884.350463999999</v>
      </c>
      <c r="T534" s="44">
        <v>1516.48</v>
      </c>
      <c r="U534" s="44" t="s">
        <v>285</v>
      </c>
      <c r="V534" s="44">
        <v>92.37</v>
      </c>
      <c r="W534">
        <v>1293.18</v>
      </c>
    </row>
    <row r="535" spans="1:23" hidden="1" x14ac:dyDescent="0.3">
      <c r="A535" s="44" t="s">
        <v>566</v>
      </c>
      <c r="B535" s="44"/>
      <c r="C535" s="44">
        <v>2023</v>
      </c>
      <c r="D535" s="44" t="s">
        <v>149</v>
      </c>
      <c r="E535" s="44">
        <v>32100</v>
      </c>
      <c r="F535" s="44" t="s">
        <v>298</v>
      </c>
      <c r="G535" s="44">
        <v>92007231</v>
      </c>
      <c r="H535" s="44" t="s">
        <v>529</v>
      </c>
      <c r="I535" s="44" t="s">
        <v>530</v>
      </c>
      <c r="J535" s="44">
        <v>1598</v>
      </c>
      <c r="K535" s="44"/>
      <c r="L535" s="44" t="s">
        <v>343</v>
      </c>
      <c r="M535" s="44" t="s">
        <v>324</v>
      </c>
      <c r="N535" s="44">
        <v>39</v>
      </c>
      <c r="O535" s="44">
        <v>39</v>
      </c>
      <c r="P535" s="44" t="s">
        <v>285</v>
      </c>
      <c r="Q535" s="44">
        <v>133.05000000000001</v>
      </c>
      <c r="R535" s="44">
        <v>5188.95</v>
      </c>
      <c r="S535" s="44">
        <v>40664.763359999997</v>
      </c>
      <c r="T535" s="44">
        <v>5188.95</v>
      </c>
      <c r="U535" s="44" t="s">
        <v>285</v>
      </c>
      <c r="V535" s="44">
        <v>116.31</v>
      </c>
      <c r="W535">
        <v>4536.09</v>
      </c>
    </row>
    <row r="536" spans="1:23" hidden="1" x14ac:dyDescent="0.3">
      <c r="A536" s="44" t="s">
        <v>566</v>
      </c>
      <c r="B536" s="44"/>
      <c r="C536" s="44">
        <v>2023</v>
      </c>
      <c r="D536" s="44" t="s">
        <v>149</v>
      </c>
      <c r="E536" s="44">
        <v>32100</v>
      </c>
      <c r="F536" s="44" t="s">
        <v>298</v>
      </c>
      <c r="G536" s="44">
        <v>92007231</v>
      </c>
      <c r="H536" s="44" t="s">
        <v>529</v>
      </c>
      <c r="I536" s="44" t="s">
        <v>530</v>
      </c>
      <c r="J536" s="44">
        <v>1598</v>
      </c>
      <c r="K536" s="44"/>
      <c r="L536" s="44" t="s">
        <v>420</v>
      </c>
      <c r="M536" s="44" t="s">
        <v>301</v>
      </c>
      <c r="N536" s="44">
        <v>3</v>
      </c>
      <c r="O536" s="44">
        <v>3</v>
      </c>
      <c r="P536" s="44" t="s">
        <v>285</v>
      </c>
      <c r="Q536" s="44">
        <v>114.17</v>
      </c>
      <c r="R536" s="44">
        <v>342.51</v>
      </c>
      <c r="S536" s="44">
        <v>2684.1823680000002</v>
      </c>
      <c r="T536" s="44">
        <v>342.51</v>
      </c>
      <c r="U536" s="44" t="s">
        <v>285</v>
      </c>
      <c r="V536" s="44">
        <v>84.76</v>
      </c>
      <c r="W536">
        <v>254.28</v>
      </c>
    </row>
    <row r="537" spans="1:23" hidden="1" x14ac:dyDescent="0.3">
      <c r="A537" s="44" t="s">
        <v>566</v>
      </c>
      <c r="B537" s="44"/>
      <c r="C537" s="44">
        <v>2023</v>
      </c>
      <c r="D537" s="44" t="s">
        <v>149</v>
      </c>
      <c r="E537" s="44">
        <v>32100</v>
      </c>
      <c r="F537" s="44" t="s">
        <v>298</v>
      </c>
      <c r="G537" s="44">
        <v>92007232</v>
      </c>
      <c r="H537" s="44" t="s">
        <v>529</v>
      </c>
      <c r="I537" s="44" t="s">
        <v>530</v>
      </c>
      <c r="J537" s="44">
        <v>1598</v>
      </c>
      <c r="K537" s="44"/>
      <c r="L537" s="44" t="s">
        <v>431</v>
      </c>
      <c r="M537" s="44" t="s">
        <v>324</v>
      </c>
      <c r="N537" s="44">
        <v>100</v>
      </c>
      <c r="O537" s="44">
        <v>100</v>
      </c>
      <c r="P537" s="44" t="s">
        <v>285</v>
      </c>
      <c r="Q537" s="44">
        <v>93.12</v>
      </c>
      <c r="R537" s="44">
        <v>9312</v>
      </c>
      <c r="S537" s="44">
        <v>72976.281600000002</v>
      </c>
      <c r="T537" s="44">
        <v>9312</v>
      </c>
      <c r="U537" s="44" t="s">
        <v>285</v>
      </c>
      <c r="V537" s="44">
        <v>80</v>
      </c>
      <c r="W537">
        <v>8000</v>
      </c>
    </row>
    <row r="538" spans="1:23" hidden="1" x14ac:dyDescent="0.3">
      <c r="A538" s="44" t="s">
        <v>566</v>
      </c>
      <c r="B538" s="44"/>
      <c r="C538" s="44">
        <v>2023</v>
      </c>
      <c r="D538" s="44" t="s">
        <v>149</v>
      </c>
      <c r="E538" s="44">
        <v>32100</v>
      </c>
      <c r="F538" s="44" t="s">
        <v>298</v>
      </c>
      <c r="G538" s="44">
        <v>92007233</v>
      </c>
      <c r="H538" s="44" t="s">
        <v>529</v>
      </c>
      <c r="I538" s="44" t="s">
        <v>530</v>
      </c>
      <c r="J538" s="44">
        <v>1598</v>
      </c>
      <c r="K538" s="44"/>
      <c r="L538" s="44" t="s">
        <v>474</v>
      </c>
      <c r="M538" s="44" t="s">
        <v>357</v>
      </c>
      <c r="N538" s="44">
        <v>100</v>
      </c>
      <c r="O538" s="44">
        <v>100</v>
      </c>
      <c r="P538" s="44" t="s">
        <v>285</v>
      </c>
      <c r="Q538" s="44">
        <v>61.57</v>
      </c>
      <c r="R538" s="44">
        <v>6157</v>
      </c>
      <c r="S538" s="44">
        <v>48251.177600000003</v>
      </c>
      <c r="T538" s="44">
        <v>6157</v>
      </c>
      <c r="U538" s="44" t="s">
        <v>285</v>
      </c>
      <c r="V538" s="44">
        <v>52</v>
      </c>
      <c r="W538">
        <v>5200</v>
      </c>
    </row>
    <row r="539" spans="1:23" hidden="1" x14ac:dyDescent="0.3">
      <c r="A539" s="44" t="s">
        <v>566</v>
      </c>
      <c r="B539" s="44" t="s">
        <v>44</v>
      </c>
      <c r="C539" s="44">
        <v>2023</v>
      </c>
      <c r="D539" s="44" t="s">
        <v>149</v>
      </c>
      <c r="E539" s="44">
        <v>32100</v>
      </c>
      <c r="F539" s="44" t="s">
        <v>298</v>
      </c>
      <c r="G539" s="44">
        <v>92007328</v>
      </c>
      <c r="H539" s="44" t="s">
        <v>529</v>
      </c>
      <c r="I539" s="44" t="s">
        <v>530</v>
      </c>
      <c r="J539" s="44">
        <v>1598</v>
      </c>
      <c r="K539" s="44" t="s">
        <v>624</v>
      </c>
      <c r="L539" s="44" t="s">
        <v>49</v>
      </c>
      <c r="M539" s="44" t="s">
        <v>387</v>
      </c>
      <c r="N539" s="44">
        <v>20</v>
      </c>
      <c r="O539" s="44">
        <f>N539</f>
        <v>20</v>
      </c>
      <c r="P539" s="44" t="s">
        <v>285</v>
      </c>
      <c r="Q539" s="44">
        <v>54.75</v>
      </c>
      <c r="R539" s="44">
        <v>1095</v>
      </c>
      <c r="S539" s="44">
        <v>8581.2960000000003</v>
      </c>
      <c r="T539" s="44">
        <v>1095</v>
      </c>
      <c r="U539" s="44" t="s">
        <v>285</v>
      </c>
      <c r="V539" s="44">
        <v>46.08</v>
      </c>
      <c r="W539">
        <v>921.6</v>
      </c>
    </row>
    <row r="540" spans="1:23" hidden="1" x14ac:dyDescent="0.3">
      <c r="A540" s="44" t="s">
        <v>566</v>
      </c>
      <c r="B540" s="44"/>
      <c r="C540" s="44">
        <v>2023</v>
      </c>
      <c r="D540" s="44" t="s">
        <v>149</v>
      </c>
      <c r="E540" s="44">
        <v>32100</v>
      </c>
      <c r="F540" s="44" t="s">
        <v>298</v>
      </c>
      <c r="G540" s="44">
        <v>92007329</v>
      </c>
      <c r="H540" s="44" t="s">
        <v>529</v>
      </c>
      <c r="I540" s="44" t="s">
        <v>530</v>
      </c>
      <c r="J540" s="44">
        <v>1598</v>
      </c>
      <c r="K540" s="44"/>
      <c r="L540" s="44" t="s">
        <v>400</v>
      </c>
      <c r="M540" s="44" t="s">
        <v>301</v>
      </c>
      <c r="N540" s="44">
        <v>70</v>
      </c>
      <c r="O540" s="44">
        <v>70</v>
      </c>
      <c r="P540" s="44" t="s">
        <v>285</v>
      </c>
      <c r="Q540" s="44">
        <v>18.79</v>
      </c>
      <c r="R540" s="44">
        <v>1315.3</v>
      </c>
      <c r="S540" s="44">
        <v>10307.743039999999</v>
      </c>
      <c r="T540" s="44">
        <v>1315.3</v>
      </c>
      <c r="U540" s="44" t="s">
        <v>285</v>
      </c>
      <c r="V540" s="44">
        <v>13.82</v>
      </c>
      <c r="W540">
        <v>967.4</v>
      </c>
    </row>
    <row r="541" spans="1:23" hidden="1" x14ac:dyDescent="0.3">
      <c r="A541" s="44" t="s">
        <v>566</v>
      </c>
      <c r="B541" s="44"/>
      <c r="C541" s="44">
        <v>2023</v>
      </c>
      <c r="D541" s="44" t="s">
        <v>149</v>
      </c>
      <c r="E541" s="44">
        <v>32100</v>
      </c>
      <c r="F541" s="44" t="s">
        <v>298</v>
      </c>
      <c r="G541" s="44">
        <v>92007329</v>
      </c>
      <c r="H541" s="44" t="s">
        <v>529</v>
      </c>
      <c r="I541" s="44" t="s">
        <v>530</v>
      </c>
      <c r="J541" s="44">
        <v>1598</v>
      </c>
      <c r="K541" s="44"/>
      <c r="L541" s="44" t="s">
        <v>394</v>
      </c>
      <c r="M541" s="44" t="s">
        <v>324</v>
      </c>
      <c r="N541" s="44">
        <v>70</v>
      </c>
      <c r="O541" s="44">
        <v>70</v>
      </c>
      <c r="P541" s="44" t="s">
        <v>285</v>
      </c>
      <c r="Q541" s="44">
        <v>74.55</v>
      </c>
      <c r="R541" s="44">
        <v>5218.5</v>
      </c>
      <c r="S541" s="44">
        <v>40896.340799999998</v>
      </c>
      <c r="T541" s="44">
        <v>5218.5</v>
      </c>
      <c r="U541" s="44" t="s">
        <v>285</v>
      </c>
      <c r="V541" s="44">
        <v>62.66</v>
      </c>
      <c r="W541">
        <v>4386.2</v>
      </c>
    </row>
    <row r="542" spans="1:23" hidden="1" x14ac:dyDescent="0.3">
      <c r="A542" s="44" t="s">
        <v>566</v>
      </c>
      <c r="B542" s="44"/>
      <c r="C542" s="44">
        <v>2023</v>
      </c>
      <c r="D542" s="44" t="s">
        <v>149</v>
      </c>
      <c r="E542" s="44">
        <v>32100</v>
      </c>
      <c r="F542" s="44" t="s">
        <v>298</v>
      </c>
      <c r="G542" s="44">
        <v>92007329</v>
      </c>
      <c r="H542" s="44" t="s">
        <v>529</v>
      </c>
      <c r="I542" s="44" t="s">
        <v>530</v>
      </c>
      <c r="J542" s="44">
        <v>1598</v>
      </c>
      <c r="K542" s="44"/>
      <c r="L542" s="44" t="s">
        <v>418</v>
      </c>
      <c r="M542" s="44" t="s">
        <v>324</v>
      </c>
      <c r="N542" s="44">
        <v>50</v>
      </c>
      <c r="O542" s="44">
        <v>50</v>
      </c>
      <c r="P542" s="44" t="s">
        <v>285</v>
      </c>
      <c r="Q542" s="44">
        <v>85.54</v>
      </c>
      <c r="R542" s="44">
        <v>4277</v>
      </c>
      <c r="S542" s="44">
        <v>33517.993600000002</v>
      </c>
      <c r="T542" s="44">
        <v>4277</v>
      </c>
      <c r="U542" s="44" t="s">
        <v>285</v>
      </c>
      <c r="V542" s="44">
        <v>79.760000000000005</v>
      </c>
      <c r="W542">
        <v>3988</v>
      </c>
    </row>
    <row r="543" spans="1:23" hidden="1" x14ac:dyDescent="0.3">
      <c r="A543" s="44" t="s">
        <v>566</v>
      </c>
      <c r="B543" s="44"/>
      <c r="C543" s="44">
        <v>2023</v>
      </c>
      <c r="D543" s="44" t="s">
        <v>149</v>
      </c>
      <c r="E543" s="44">
        <v>32100</v>
      </c>
      <c r="F543" s="44" t="s">
        <v>298</v>
      </c>
      <c r="G543" s="44">
        <v>92007329</v>
      </c>
      <c r="H543" s="44" t="s">
        <v>529</v>
      </c>
      <c r="I543" s="44" t="s">
        <v>530</v>
      </c>
      <c r="J543" s="44">
        <v>1598</v>
      </c>
      <c r="K543" s="44"/>
      <c r="L543" s="44" t="s">
        <v>364</v>
      </c>
      <c r="M543" s="44" t="s">
        <v>324</v>
      </c>
      <c r="N543" s="44">
        <v>150</v>
      </c>
      <c r="O543" s="44">
        <v>150</v>
      </c>
      <c r="P543" s="44" t="s">
        <v>285</v>
      </c>
      <c r="Q543" s="44">
        <v>109.72</v>
      </c>
      <c r="R543" s="44">
        <v>16458</v>
      </c>
      <c r="S543" s="44">
        <v>128978.05439999999</v>
      </c>
      <c r="T543" s="44">
        <v>16458</v>
      </c>
      <c r="U543" s="44" t="s">
        <v>285</v>
      </c>
      <c r="V543" s="44">
        <v>98.14</v>
      </c>
      <c r="W543">
        <v>14721</v>
      </c>
    </row>
    <row r="544" spans="1:23" hidden="1" x14ac:dyDescent="0.3">
      <c r="A544" s="44" t="s">
        <v>566</v>
      </c>
      <c r="B544" s="44" t="s">
        <v>622</v>
      </c>
      <c r="C544" s="44">
        <v>2023</v>
      </c>
      <c r="D544" s="44" t="s">
        <v>149</v>
      </c>
      <c r="E544" s="44">
        <v>32100</v>
      </c>
      <c r="F544" s="44" t="s">
        <v>298</v>
      </c>
      <c r="G544" s="44">
        <v>92007330</v>
      </c>
      <c r="H544" s="44" t="s">
        <v>529</v>
      </c>
      <c r="I544" s="44" t="s">
        <v>530</v>
      </c>
      <c r="J544" s="44">
        <v>1598</v>
      </c>
      <c r="K544" s="44" t="s">
        <v>622</v>
      </c>
      <c r="L544" s="44" t="s">
        <v>384</v>
      </c>
      <c r="M544" s="44" t="s">
        <v>324</v>
      </c>
      <c r="N544" s="44">
        <v>200</v>
      </c>
      <c r="O544" s="44">
        <v>200</v>
      </c>
      <c r="P544" s="44" t="s">
        <v>285</v>
      </c>
      <c r="Q544" s="44">
        <v>45.83</v>
      </c>
      <c r="R544" s="44">
        <v>9166</v>
      </c>
      <c r="S544" s="44">
        <v>71832.108800000002</v>
      </c>
      <c r="T544" s="44">
        <v>9166</v>
      </c>
      <c r="U544" s="44" t="s">
        <v>285</v>
      </c>
      <c r="V544" s="44">
        <v>41.07</v>
      </c>
      <c r="W544">
        <v>8214</v>
      </c>
    </row>
    <row r="545" spans="1:23" hidden="1" x14ac:dyDescent="0.3">
      <c r="A545" s="44" t="s">
        <v>566</v>
      </c>
      <c r="B545" s="44" t="s">
        <v>622</v>
      </c>
      <c r="C545" s="44">
        <v>2023</v>
      </c>
      <c r="D545" s="44" t="s">
        <v>149</v>
      </c>
      <c r="E545" s="44">
        <v>32100</v>
      </c>
      <c r="F545" s="44" t="s">
        <v>298</v>
      </c>
      <c r="G545" s="44">
        <v>92007330</v>
      </c>
      <c r="H545" s="44" t="s">
        <v>529</v>
      </c>
      <c r="I545" s="44" t="s">
        <v>530</v>
      </c>
      <c r="J545" s="44">
        <v>1598</v>
      </c>
      <c r="K545" s="44" t="s">
        <v>622</v>
      </c>
      <c r="L545" s="44" t="s">
        <v>417</v>
      </c>
      <c r="M545" s="44" t="s">
        <v>324</v>
      </c>
      <c r="N545" s="44">
        <v>150</v>
      </c>
      <c r="O545" s="44">
        <v>150</v>
      </c>
      <c r="P545" s="44" t="s">
        <v>285</v>
      </c>
      <c r="Q545" s="44">
        <v>66.28</v>
      </c>
      <c r="R545" s="44">
        <v>9942</v>
      </c>
      <c r="S545" s="44">
        <v>77913.465599999996</v>
      </c>
      <c r="T545" s="44">
        <v>9942</v>
      </c>
      <c r="U545" s="44" t="s">
        <v>285</v>
      </c>
      <c r="V545" s="44">
        <v>57.58</v>
      </c>
      <c r="W545">
        <v>8637</v>
      </c>
    </row>
    <row r="546" spans="1:23" hidden="1" x14ac:dyDescent="0.3">
      <c r="A546" s="44" t="s">
        <v>566</v>
      </c>
      <c r="B546" s="44"/>
      <c r="C546" s="44">
        <v>2023</v>
      </c>
      <c r="D546" s="44" t="s">
        <v>149</v>
      </c>
      <c r="E546" s="44">
        <v>32100</v>
      </c>
      <c r="F546" s="44" t="s">
        <v>298</v>
      </c>
      <c r="G546" s="44">
        <v>92007331</v>
      </c>
      <c r="H546" s="44" t="s">
        <v>529</v>
      </c>
      <c r="I546" s="44" t="s">
        <v>530</v>
      </c>
      <c r="J546" s="44">
        <v>1598</v>
      </c>
      <c r="K546" s="44"/>
      <c r="L546" s="44" t="s">
        <v>67</v>
      </c>
      <c r="M546" s="44" t="s">
        <v>32</v>
      </c>
      <c r="N546" s="44">
        <v>20</v>
      </c>
      <c r="O546" s="44">
        <v>20</v>
      </c>
      <c r="P546" s="44" t="s">
        <v>285</v>
      </c>
      <c r="Q546" s="44">
        <v>182.95</v>
      </c>
      <c r="R546" s="44">
        <v>3659</v>
      </c>
      <c r="S546" s="44">
        <v>28674.851200000001</v>
      </c>
      <c r="T546" s="44">
        <v>3659</v>
      </c>
      <c r="U546" s="44" t="s">
        <v>285</v>
      </c>
      <c r="V546" s="44">
        <v>144.05000000000001</v>
      </c>
      <c r="W546">
        <v>2881</v>
      </c>
    </row>
    <row r="547" spans="1:23" hidden="1" x14ac:dyDescent="0.3">
      <c r="A547" s="44" t="s">
        <v>566</v>
      </c>
      <c r="B547" s="44"/>
      <c r="C547" s="44">
        <v>2023</v>
      </c>
      <c r="D547" s="44" t="s">
        <v>149</v>
      </c>
      <c r="E547" s="44">
        <v>32100</v>
      </c>
      <c r="F547" s="44" t="s">
        <v>298</v>
      </c>
      <c r="G547" s="44">
        <v>92007331</v>
      </c>
      <c r="H547" s="44" t="s">
        <v>529</v>
      </c>
      <c r="I547" s="44" t="s">
        <v>530</v>
      </c>
      <c r="J547" s="44">
        <v>1598</v>
      </c>
      <c r="K547" s="44"/>
      <c r="L547" s="44" t="s">
        <v>68</v>
      </c>
      <c r="M547" s="44" t="s">
        <v>32</v>
      </c>
      <c r="N547" s="44">
        <v>10</v>
      </c>
      <c r="O547" s="44">
        <v>10</v>
      </c>
      <c r="P547" s="44" t="s">
        <v>285</v>
      </c>
      <c r="Q547" s="44">
        <v>201.8</v>
      </c>
      <c r="R547" s="44">
        <v>2018</v>
      </c>
      <c r="S547" s="44">
        <v>15814.662399999999</v>
      </c>
      <c r="T547" s="44">
        <v>2018</v>
      </c>
      <c r="U547" s="44" t="s">
        <v>285</v>
      </c>
      <c r="V547" s="44">
        <v>167.22</v>
      </c>
      <c r="W547">
        <v>1672.2</v>
      </c>
    </row>
    <row r="548" spans="1:23" hidden="1" x14ac:dyDescent="0.3">
      <c r="A548" s="44" t="s">
        <v>566</v>
      </c>
      <c r="B548" s="44"/>
      <c r="C548" s="44">
        <v>2023</v>
      </c>
      <c r="D548" s="44" t="s">
        <v>149</v>
      </c>
      <c r="E548" s="44">
        <v>32100</v>
      </c>
      <c r="F548" s="44" t="s">
        <v>298</v>
      </c>
      <c r="G548" s="44">
        <v>92007331</v>
      </c>
      <c r="H548" s="44" t="s">
        <v>529</v>
      </c>
      <c r="I548" s="44" t="s">
        <v>530</v>
      </c>
      <c r="J548" s="44">
        <v>1598</v>
      </c>
      <c r="K548" s="44"/>
      <c r="L548" s="44" t="s">
        <v>72</v>
      </c>
      <c r="M548" s="44" t="s">
        <v>32</v>
      </c>
      <c r="N548" s="44">
        <v>5</v>
      </c>
      <c r="O548" s="44">
        <v>5</v>
      </c>
      <c r="P548" s="44" t="s">
        <v>285</v>
      </c>
      <c r="Q548" s="44">
        <v>322.91000000000003</v>
      </c>
      <c r="R548" s="44">
        <v>1614.55</v>
      </c>
      <c r="S548" s="44">
        <v>12652.90544</v>
      </c>
      <c r="T548" s="44">
        <v>1614.55</v>
      </c>
      <c r="U548" s="44" t="s">
        <v>285</v>
      </c>
      <c r="V548" s="44">
        <v>292.25</v>
      </c>
      <c r="W548">
        <v>1461.25</v>
      </c>
    </row>
    <row r="549" spans="1:23" hidden="1" x14ac:dyDescent="0.3">
      <c r="A549" s="44" t="s">
        <v>566</v>
      </c>
      <c r="B549" s="44"/>
      <c r="C549" s="44">
        <v>2023</v>
      </c>
      <c r="D549" s="44" t="s">
        <v>149</v>
      </c>
      <c r="E549" s="44">
        <v>32100</v>
      </c>
      <c r="F549" s="44" t="s">
        <v>298</v>
      </c>
      <c r="G549" s="44">
        <v>92007331</v>
      </c>
      <c r="H549" s="44" t="s">
        <v>529</v>
      </c>
      <c r="I549" s="44" t="s">
        <v>530</v>
      </c>
      <c r="J549" s="44">
        <v>1598</v>
      </c>
      <c r="K549" s="44"/>
      <c r="L549" s="44" t="s">
        <v>74</v>
      </c>
      <c r="M549" s="44" t="s">
        <v>32</v>
      </c>
      <c r="N549" s="44">
        <v>5</v>
      </c>
      <c r="O549" s="44">
        <v>5</v>
      </c>
      <c r="P549" s="44" t="s">
        <v>285</v>
      </c>
      <c r="Q549" s="44">
        <v>265.79000000000002</v>
      </c>
      <c r="R549" s="44">
        <v>1328.95</v>
      </c>
      <c r="S549" s="44">
        <v>10414.71536</v>
      </c>
      <c r="T549" s="44">
        <v>1328.95</v>
      </c>
      <c r="U549" s="44" t="s">
        <v>285</v>
      </c>
      <c r="V549" s="44">
        <v>225.7</v>
      </c>
      <c r="W549">
        <v>1128.5</v>
      </c>
    </row>
    <row r="550" spans="1:23" hidden="1" x14ac:dyDescent="0.3">
      <c r="A550" s="44" t="s">
        <v>566</v>
      </c>
      <c r="B550" s="44"/>
      <c r="C550" s="44">
        <v>2023</v>
      </c>
      <c r="D550" s="44" t="s">
        <v>149</v>
      </c>
      <c r="E550" s="44">
        <v>32100</v>
      </c>
      <c r="F550" s="44" t="s">
        <v>298</v>
      </c>
      <c r="G550" s="44">
        <v>92007510</v>
      </c>
      <c r="H550" s="44" t="s">
        <v>529</v>
      </c>
      <c r="I550" s="44" t="s">
        <v>530</v>
      </c>
      <c r="J550" s="44">
        <v>1598</v>
      </c>
      <c r="K550" s="44"/>
      <c r="L550" s="44" t="s">
        <v>365</v>
      </c>
      <c r="M550" s="44" t="s">
        <v>307</v>
      </c>
      <c r="N550" s="44">
        <v>10</v>
      </c>
      <c r="O550" s="44">
        <v>10</v>
      </c>
      <c r="P550" s="44" t="s">
        <v>285</v>
      </c>
      <c r="Q550" s="44">
        <v>44.29</v>
      </c>
      <c r="R550" s="44">
        <v>442.9</v>
      </c>
      <c r="S550" s="44">
        <v>3470.9187200000001</v>
      </c>
      <c r="T550" s="44">
        <v>442.9</v>
      </c>
      <c r="U550" s="44" t="s">
        <v>285</v>
      </c>
      <c r="V550" s="44">
        <v>39.06</v>
      </c>
      <c r="W550">
        <v>390.6</v>
      </c>
    </row>
    <row r="551" spans="1:23" hidden="1" x14ac:dyDescent="0.3">
      <c r="A551" s="44" t="s">
        <v>566</v>
      </c>
      <c r="B551" s="44"/>
      <c r="C551" s="44">
        <v>2023</v>
      </c>
      <c r="D551" s="44" t="s">
        <v>149</v>
      </c>
      <c r="E551" s="44">
        <v>32100</v>
      </c>
      <c r="F551" s="44" t="s">
        <v>298</v>
      </c>
      <c r="G551" s="44">
        <v>92007510</v>
      </c>
      <c r="H551" s="44" t="s">
        <v>529</v>
      </c>
      <c r="I551" s="44" t="s">
        <v>530</v>
      </c>
      <c r="J551" s="44">
        <v>1598</v>
      </c>
      <c r="K551" s="44"/>
      <c r="L551" s="44" t="s">
        <v>443</v>
      </c>
      <c r="M551" s="44" t="s">
        <v>307</v>
      </c>
      <c r="N551" s="44">
        <v>120</v>
      </c>
      <c r="O551" s="44">
        <v>120</v>
      </c>
      <c r="P551" s="44" t="s">
        <v>285</v>
      </c>
      <c r="Q551" s="44">
        <v>48.75</v>
      </c>
      <c r="R551" s="44">
        <v>5850</v>
      </c>
      <c r="S551" s="44">
        <v>45845.279999999999</v>
      </c>
      <c r="T551" s="44">
        <v>5850</v>
      </c>
      <c r="U551" s="44" t="s">
        <v>285</v>
      </c>
      <c r="V551" s="44">
        <v>40.520000000000003</v>
      </c>
      <c r="W551">
        <v>4862.3999999999996</v>
      </c>
    </row>
    <row r="552" spans="1:23" hidden="1" x14ac:dyDescent="0.3">
      <c r="A552" s="44" t="s">
        <v>566</v>
      </c>
      <c r="B552" s="44"/>
      <c r="C552" s="44">
        <v>2023</v>
      </c>
      <c r="D552" s="44" t="s">
        <v>149</v>
      </c>
      <c r="E552" s="44">
        <v>32100</v>
      </c>
      <c r="F552" s="44" t="s">
        <v>298</v>
      </c>
      <c r="G552" s="44">
        <v>92007510</v>
      </c>
      <c r="H552" s="44" t="s">
        <v>529</v>
      </c>
      <c r="I552" s="44" t="s">
        <v>530</v>
      </c>
      <c r="J552" s="44">
        <v>1598</v>
      </c>
      <c r="K552" s="44"/>
      <c r="L552" s="44" t="s">
        <v>342</v>
      </c>
      <c r="M552" s="44" t="s">
        <v>307</v>
      </c>
      <c r="N552" s="44">
        <v>20</v>
      </c>
      <c r="O552" s="44">
        <v>20</v>
      </c>
      <c r="P552" s="44" t="s">
        <v>285</v>
      </c>
      <c r="Q552" s="44">
        <v>52.9</v>
      </c>
      <c r="R552" s="44">
        <v>1058</v>
      </c>
      <c r="S552" s="44">
        <v>8291.3343999999997</v>
      </c>
      <c r="T552" s="44">
        <v>1058</v>
      </c>
      <c r="U552" s="44" t="s">
        <v>285</v>
      </c>
      <c r="V552" s="44">
        <v>45.12</v>
      </c>
      <c r="W552">
        <v>902.4</v>
      </c>
    </row>
    <row r="553" spans="1:23" hidden="1" x14ac:dyDescent="0.3">
      <c r="A553" s="44" t="s">
        <v>566</v>
      </c>
      <c r="B553" s="44"/>
      <c r="C553" s="44">
        <v>2023</v>
      </c>
      <c r="D553" s="44" t="s">
        <v>149</v>
      </c>
      <c r="E553" s="44">
        <v>32100</v>
      </c>
      <c r="F553" s="44" t="s">
        <v>298</v>
      </c>
      <c r="G553" s="44">
        <v>92007510</v>
      </c>
      <c r="H553" s="44" t="s">
        <v>529</v>
      </c>
      <c r="I553" s="44" t="s">
        <v>530</v>
      </c>
      <c r="J553" s="44">
        <v>1598</v>
      </c>
      <c r="K553" s="44"/>
      <c r="L553" s="44" t="s">
        <v>379</v>
      </c>
      <c r="M553" s="44" t="s">
        <v>307</v>
      </c>
      <c r="N553" s="44">
        <v>40</v>
      </c>
      <c r="O553" s="44">
        <v>40</v>
      </c>
      <c r="P553" s="44" t="s">
        <v>285</v>
      </c>
      <c r="Q553" s="44">
        <v>67.989999999999995</v>
      </c>
      <c r="R553" s="44">
        <v>2719.6</v>
      </c>
      <c r="S553" s="44">
        <v>21312.96128</v>
      </c>
      <c r="T553" s="44">
        <v>2719.6</v>
      </c>
      <c r="U553" s="44" t="s">
        <v>285</v>
      </c>
      <c r="V553" s="44">
        <v>62.31</v>
      </c>
      <c r="W553">
        <v>2492.4</v>
      </c>
    </row>
    <row r="554" spans="1:23" hidden="1" x14ac:dyDescent="0.3">
      <c r="A554" s="44" t="s">
        <v>566</v>
      </c>
      <c r="B554" s="44"/>
      <c r="C554" s="44">
        <v>2023</v>
      </c>
      <c r="D554" s="44" t="s">
        <v>149</v>
      </c>
      <c r="E554" s="44">
        <v>32100</v>
      </c>
      <c r="F554" s="44" t="s">
        <v>298</v>
      </c>
      <c r="G554" s="44">
        <v>92007510</v>
      </c>
      <c r="H554" s="44" t="s">
        <v>529</v>
      </c>
      <c r="I554" s="44" t="s">
        <v>530</v>
      </c>
      <c r="J554" s="44">
        <v>1598</v>
      </c>
      <c r="K554" s="44"/>
      <c r="L554" s="44" t="s">
        <v>397</v>
      </c>
      <c r="M554" s="44" t="s">
        <v>307</v>
      </c>
      <c r="N554" s="44">
        <v>60</v>
      </c>
      <c r="O554" s="44">
        <v>60</v>
      </c>
      <c r="P554" s="44" t="s">
        <v>285</v>
      </c>
      <c r="Q554" s="44">
        <v>85.15</v>
      </c>
      <c r="R554" s="44">
        <v>5109</v>
      </c>
      <c r="S554" s="44">
        <v>40038.211199999998</v>
      </c>
      <c r="T554" s="44">
        <v>5109</v>
      </c>
      <c r="U554" s="44" t="s">
        <v>285</v>
      </c>
      <c r="V554" s="44">
        <v>84.71</v>
      </c>
      <c r="W554">
        <v>5082.6000000000004</v>
      </c>
    </row>
    <row r="555" spans="1:23" hidden="1" x14ac:dyDescent="0.3">
      <c r="A555" s="44" t="s">
        <v>566</v>
      </c>
      <c r="B555" s="44"/>
      <c r="C555" s="44">
        <v>2023</v>
      </c>
      <c r="D555" s="44" t="s">
        <v>149</v>
      </c>
      <c r="E555" s="44">
        <v>32100</v>
      </c>
      <c r="F555" s="44" t="s">
        <v>298</v>
      </c>
      <c r="G555" s="44">
        <v>92007510</v>
      </c>
      <c r="H555" s="44" t="s">
        <v>529</v>
      </c>
      <c r="I555" s="44" t="s">
        <v>530</v>
      </c>
      <c r="J555" s="44">
        <v>1598</v>
      </c>
      <c r="K555" s="44"/>
      <c r="L555" s="44" t="s">
        <v>380</v>
      </c>
      <c r="M555" s="44" t="s">
        <v>307</v>
      </c>
      <c r="N555" s="44">
        <v>20</v>
      </c>
      <c r="O555" s="44">
        <v>20</v>
      </c>
      <c r="P555" s="44" t="s">
        <v>285</v>
      </c>
      <c r="Q555" s="44">
        <v>101.37</v>
      </c>
      <c r="R555" s="44">
        <v>2027.4</v>
      </c>
      <c r="S555" s="44">
        <v>15888.328320000001</v>
      </c>
      <c r="T555" s="44">
        <v>2027.4</v>
      </c>
      <c r="U555" s="44" t="s">
        <v>285</v>
      </c>
      <c r="V555" s="44">
        <v>97.28</v>
      </c>
      <c r="W555">
        <v>1945.6</v>
      </c>
    </row>
    <row r="556" spans="1:23" hidden="1" x14ac:dyDescent="0.3">
      <c r="A556" s="44" t="s">
        <v>566</v>
      </c>
      <c r="B556" s="44"/>
      <c r="C556" s="44">
        <v>2023</v>
      </c>
      <c r="D556" s="44" t="s">
        <v>149</v>
      </c>
      <c r="E556" s="44">
        <v>32100</v>
      </c>
      <c r="F556" s="44" t="s">
        <v>298</v>
      </c>
      <c r="G556" s="44">
        <v>92007510</v>
      </c>
      <c r="H556" s="44" t="s">
        <v>529</v>
      </c>
      <c r="I556" s="44" t="s">
        <v>530</v>
      </c>
      <c r="J556" s="44">
        <v>1598</v>
      </c>
      <c r="K556" s="44"/>
      <c r="L556" s="44" t="s">
        <v>305</v>
      </c>
      <c r="M556" s="44" t="s">
        <v>307</v>
      </c>
      <c r="N556" s="44">
        <v>50</v>
      </c>
      <c r="O556" s="44">
        <v>50</v>
      </c>
      <c r="P556" s="44" t="s">
        <v>285</v>
      </c>
      <c r="Q556" s="44">
        <v>169.48</v>
      </c>
      <c r="R556" s="44">
        <v>8474</v>
      </c>
      <c r="S556" s="44">
        <v>66409.0432</v>
      </c>
      <c r="T556" s="44">
        <v>8474</v>
      </c>
      <c r="U556" s="44" t="s">
        <v>285</v>
      </c>
      <c r="V556" s="44">
        <v>162.72999999999999</v>
      </c>
      <c r="W556">
        <v>8136.5</v>
      </c>
    </row>
    <row r="557" spans="1:23" hidden="1" x14ac:dyDescent="0.3">
      <c r="A557" s="44" t="s">
        <v>566</v>
      </c>
      <c r="B557" s="44"/>
      <c r="C557" s="44">
        <v>2023</v>
      </c>
      <c r="D557" s="44" t="s">
        <v>149</v>
      </c>
      <c r="E557" s="44">
        <v>32100</v>
      </c>
      <c r="F557" s="44" t="s">
        <v>298</v>
      </c>
      <c r="G557" s="44">
        <v>92006690</v>
      </c>
      <c r="H557" s="44" t="s">
        <v>529</v>
      </c>
      <c r="I557" s="44" t="s">
        <v>530</v>
      </c>
      <c r="J557" s="44">
        <v>1598</v>
      </c>
      <c r="K557" s="44"/>
      <c r="L557" s="44" t="s">
        <v>401</v>
      </c>
      <c r="M557" s="44" t="s">
        <v>341</v>
      </c>
      <c r="N557" s="44">
        <v>15</v>
      </c>
      <c r="O557" s="44">
        <v>15</v>
      </c>
      <c r="P557" s="44" t="s">
        <v>285</v>
      </c>
      <c r="Q557" s="44">
        <v>162.1</v>
      </c>
      <c r="R557" s="44">
        <v>2431.5</v>
      </c>
      <c r="S557" s="44">
        <v>19055.179199999999</v>
      </c>
      <c r="T557" s="44">
        <v>2431.5</v>
      </c>
      <c r="U557" s="44" t="s">
        <v>285</v>
      </c>
      <c r="V557" s="44">
        <v>139.65</v>
      </c>
      <c r="W557">
        <v>2094.75</v>
      </c>
    </row>
    <row r="558" spans="1:23" hidden="1" x14ac:dyDescent="0.3">
      <c r="A558" s="44" t="s">
        <v>566</v>
      </c>
      <c r="B558" s="44" t="s">
        <v>116</v>
      </c>
      <c r="C558" s="44">
        <v>2023</v>
      </c>
      <c r="D558" s="44" t="s">
        <v>160</v>
      </c>
      <c r="E558" s="44">
        <v>31400</v>
      </c>
      <c r="F558" s="44" t="s">
        <v>298</v>
      </c>
      <c r="G558" s="44">
        <v>92011131</v>
      </c>
      <c r="H558" s="44" t="s">
        <v>529</v>
      </c>
      <c r="I558" s="44" t="s">
        <v>530</v>
      </c>
      <c r="J558" s="44">
        <v>2051</v>
      </c>
      <c r="K558" s="44" t="s">
        <v>625</v>
      </c>
      <c r="L558" s="44" t="s">
        <v>421</v>
      </c>
      <c r="M558" s="44" t="s">
        <v>301</v>
      </c>
      <c r="N558" s="44">
        <v>50</v>
      </c>
      <c r="O558" s="44">
        <v>50</v>
      </c>
      <c r="P558" s="44" t="s">
        <v>285</v>
      </c>
      <c r="Q558" s="44">
        <v>18.170000000000002</v>
      </c>
      <c r="R558" s="44">
        <v>908.5</v>
      </c>
      <c r="S558" s="44">
        <v>7105.8327499999996</v>
      </c>
      <c r="T558" s="44">
        <v>908.5</v>
      </c>
      <c r="U558" s="44" t="s">
        <v>285</v>
      </c>
      <c r="V558" s="44">
        <v>15.73</v>
      </c>
      <c r="W558">
        <v>786.5</v>
      </c>
    </row>
    <row r="559" spans="1:23" hidden="1" x14ac:dyDescent="0.3">
      <c r="A559" s="44" t="s">
        <v>566</v>
      </c>
      <c r="B559" s="44" t="s">
        <v>116</v>
      </c>
      <c r="C559" s="44">
        <v>2023</v>
      </c>
      <c r="D559" s="44" t="s">
        <v>160</v>
      </c>
      <c r="E559" s="44">
        <v>31400</v>
      </c>
      <c r="F559" s="44" t="s">
        <v>298</v>
      </c>
      <c r="G559" s="44">
        <v>92011131</v>
      </c>
      <c r="H559" s="44" t="s">
        <v>529</v>
      </c>
      <c r="I559" s="44" t="s">
        <v>530</v>
      </c>
      <c r="J559" s="44">
        <v>2051</v>
      </c>
      <c r="K559" s="44" t="s">
        <v>625</v>
      </c>
      <c r="L559" s="44" t="s">
        <v>403</v>
      </c>
      <c r="M559" s="44" t="s">
        <v>301</v>
      </c>
      <c r="N559" s="44">
        <v>100</v>
      </c>
      <c r="O559" s="44">
        <v>100</v>
      </c>
      <c r="P559" s="44" t="s">
        <v>285</v>
      </c>
      <c r="Q559" s="44">
        <v>15.65</v>
      </c>
      <c r="R559" s="44">
        <v>1565</v>
      </c>
      <c r="S559" s="44">
        <v>12240.647499999999</v>
      </c>
      <c r="T559" s="44">
        <v>1565</v>
      </c>
      <c r="U559" s="44" t="s">
        <v>285</v>
      </c>
      <c r="V559" s="44">
        <v>13.55</v>
      </c>
      <c r="W559">
        <v>1355</v>
      </c>
    </row>
    <row r="560" spans="1:23" hidden="1" x14ac:dyDescent="0.3">
      <c r="A560" s="44" t="s">
        <v>566</v>
      </c>
      <c r="B560" s="44" t="s">
        <v>116</v>
      </c>
      <c r="C560" s="44">
        <v>2023</v>
      </c>
      <c r="D560" s="44" t="s">
        <v>160</v>
      </c>
      <c r="E560" s="44">
        <v>31400</v>
      </c>
      <c r="F560" s="44" t="s">
        <v>298</v>
      </c>
      <c r="G560" s="44">
        <v>92011131</v>
      </c>
      <c r="H560" s="44" t="s">
        <v>529</v>
      </c>
      <c r="I560" s="44" t="s">
        <v>530</v>
      </c>
      <c r="J560" s="44">
        <v>2051</v>
      </c>
      <c r="K560" s="44" t="s">
        <v>625</v>
      </c>
      <c r="L560" s="44" t="s">
        <v>435</v>
      </c>
      <c r="M560" s="44" t="s">
        <v>301</v>
      </c>
      <c r="N560" s="44">
        <v>50</v>
      </c>
      <c r="O560" s="44">
        <v>50</v>
      </c>
      <c r="P560" s="44" t="s">
        <v>285</v>
      </c>
      <c r="Q560" s="44">
        <v>14.21</v>
      </c>
      <c r="R560" s="44">
        <v>710.5</v>
      </c>
      <c r="S560" s="44">
        <v>5557.1757500000003</v>
      </c>
      <c r="T560" s="44">
        <v>710.5</v>
      </c>
      <c r="U560" s="44" t="s">
        <v>285</v>
      </c>
      <c r="V560" s="44">
        <v>13.04</v>
      </c>
      <c r="W560">
        <v>652</v>
      </c>
    </row>
    <row r="561" spans="1:23" hidden="1" x14ac:dyDescent="0.3">
      <c r="A561" s="44" t="s">
        <v>566</v>
      </c>
      <c r="B561" s="44" t="s">
        <v>116</v>
      </c>
      <c r="C561" s="44">
        <v>2023</v>
      </c>
      <c r="D561" s="44" t="s">
        <v>160</v>
      </c>
      <c r="E561" s="44">
        <v>31400</v>
      </c>
      <c r="F561" s="44" t="s">
        <v>298</v>
      </c>
      <c r="G561" s="44">
        <v>92011131</v>
      </c>
      <c r="H561" s="44" t="s">
        <v>529</v>
      </c>
      <c r="I561" s="44" t="s">
        <v>530</v>
      </c>
      <c r="J561" s="44">
        <v>2051</v>
      </c>
      <c r="K561" s="44" t="s">
        <v>625</v>
      </c>
      <c r="L561" s="44" t="s">
        <v>344</v>
      </c>
      <c r="M561" s="44" t="s">
        <v>301</v>
      </c>
      <c r="N561" s="44">
        <v>30</v>
      </c>
      <c r="O561" s="44">
        <v>30</v>
      </c>
      <c r="P561" s="44" t="s">
        <v>285</v>
      </c>
      <c r="Q561" s="44">
        <v>21.74</v>
      </c>
      <c r="R561" s="44">
        <v>652.20000000000005</v>
      </c>
      <c r="S561" s="44">
        <v>5101.1823000000004</v>
      </c>
      <c r="T561" s="44">
        <v>652.20000000000005</v>
      </c>
      <c r="U561" s="44" t="s">
        <v>285</v>
      </c>
      <c r="V561" s="44">
        <v>18.82</v>
      </c>
      <c r="W561">
        <v>564.6</v>
      </c>
    </row>
    <row r="562" spans="1:23" hidden="1" x14ac:dyDescent="0.3">
      <c r="A562" s="44" t="s">
        <v>566</v>
      </c>
      <c r="B562" s="44" t="s">
        <v>116</v>
      </c>
      <c r="C562" s="44">
        <v>2023</v>
      </c>
      <c r="D562" s="44" t="s">
        <v>160</v>
      </c>
      <c r="E562" s="44">
        <v>31400</v>
      </c>
      <c r="F562" s="44" t="s">
        <v>298</v>
      </c>
      <c r="G562" s="44">
        <v>92011131</v>
      </c>
      <c r="H562" s="44" t="s">
        <v>529</v>
      </c>
      <c r="I562" s="44" t="s">
        <v>530</v>
      </c>
      <c r="J562" s="44">
        <v>2051</v>
      </c>
      <c r="K562" s="44" t="s">
        <v>625</v>
      </c>
      <c r="L562" s="44" t="s">
        <v>382</v>
      </c>
      <c r="M562" s="44" t="s">
        <v>301</v>
      </c>
      <c r="N562" s="44">
        <v>50</v>
      </c>
      <c r="O562" s="44">
        <v>50</v>
      </c>
      <c r="P562" s="44" t="s">
        <v>285</v>
      </c>
      <c r="Q562" s="44">
        <v>19.22</v>
      </c>
      <c r="R562" s="44">
        <v>961</v>
      </c>
      <c r="S562" s="44">
        <v>7516.4615000000003</v>
      </c>
      <c r="T562" s="44">
        <v>961</v>
      </c>
      <c r="U562" s="44" t="s">
        <v>285</v>
      </c>
      <c r="V562" s="44">
        <v>16.64</v>
      </c>
      <c r="W562">
        <v>832</v>
      </c>
    </row>
    <row r="563" spans="1:23" hidden="1" x14ac:dyDescent="0.3">
      <c r="A563" s="44" t="s">
        <v>566</v>
      </c>
      <c r="B563" s="44" t="s">
        <v>116</v>
      </c>
      <c r="C563" s="44">
        <v>2023</v>
      </c>
      <c r="D563" s="44" t="s">
        <v>160</v>
      </c>
      <c r="E563" s="44">
        <v>31400</v>
      </c>
      <c r="F563" s="44" t="s">
        <v>298</v>
      </c>
      <c r="G563" s="44">
        <v>92011131</v>
      </c>
      <c r="H563" s="44" t="s">
        <v>529</v>
      </c>
      <c r="I563" s="44" t="s">
        <v>530</v>
      </c>
      <c r="J563" s="44">
        <v>2051</v>
      </c>
      <c r="K563" s="44" t="s">
        <v>625</v>
      </c>
      <c r="L563" s="44" t="s">
        <v>415</v>
      </c>
      <c r="M563" s="44" t="s">
        <v>301</v>
      </c>
      <c r="N563" s="44">
        <v>30</v>
      </c>
      <c r="O563" s="44">
        <v>30</v>
      </c>
      <c r="P563" s="44" t="s">
        <v>285</v>
      </c>
      <c r="Q563" s="44">
        <v>28.08</v>
      </c>
      <c r="R563" s="44">
        <v>842.4</v>
      </c>
      <c r="S563" s="44">
        <v>6588.8316000000004</v>
      </c>
      <c r="T563" s="44">
        <v>842.4</v>
      </c>
      <c r="U563" s="44" t="s">
        <v>285</v>
      </c>
      <c r="V563" s="44">
        <v>24.32</v>
      </c>
      <c r="W563">
        <v>729.6</v>
      </c>
    </row>
    <row r="564" spans="1:23" hidden="1" x14ac:dyDescent="0.3">
      <c r="A564" s="44" t="s">
        <v>566</v>
      </c>
      <c r="B564" s="44" t="s">
        <v>116</v>
      </c>
      <c r="C564" s="44">
        <v>2023</v>
      </c>
      <c r="D564" s="44" t="s">
        <v>160</v>
      </c>
      <c r="E564" s="44">
        <v>31400</v>
      </c>
      <c r="F564" s="44" t="s">
        <v>298</v>
      </c>
      <c r="G564" s="44">
        <v>92011131</v>
      </c>
      <c r="H564" s="44" t="s">
        <v>529</v>
      </c>
      <c r="I564" s="44" t="s">
        <v>530</v>
      </c>
      <c r="J564" s="44">
        <v>2051</v>
      </c>
      <c r="K564" s="44" t="s">
        <v>625</v>
      </c>
      <c r="L564" s="44" t="s">
        <v>446</v>
      </c>
      <c r="M564" s="44" t="s">
        <v>301</v>
      </c>
      <c r="N564" s="44">
        <v>10</v>
      </c>
      <c r="O564" s="44">
        <v>10</v>
      </c>
      <c r="P564" s="44" t="s">
        <v>285</v>
      </c>
      <c r="Q564" s="44">
        <v>30.83</v>
      </c>
      <c r="R564" s="44">
        <v>308.3</v>
      </c>
      <c r="S564" s="44">
        <v>2411.3684499999999</v>
      </c>
      <c r="T564" s="44">
        <v>308.3</v>
      </c>
      <c r="U564" s="44" t="s">
        <v>285</v>
      </c>
      <c r="V564" s="44">
        <v>26.7</v>
      </c>
      <c r="W564">
        <v>267</v>
      </c>
    </row>
    <row r="565" spans="1:23" hidden="1" x14ac:dyDescent="0.3">
      <c r="A565" s="44" t="s">
        <v>566</v>
      </c>
      <c r="B565" s="44" t="s">
        <v>475</v>
      </c>
      <c r="C565" s="44">
        <v>2023</v>
      </c>
      <c r="D565" s="44" t="s">
        <v>160</v>
      </c>
      <c r="E565" s="44">
        <v>31400</v>
      </c>
      <c r="F565" s="44" t="s">
        <v>298</v>
      </c>
      <c r="G565" s="44">
        <v>92011135</v>
      </c>
      <c r="H565" s="44" t="s">
        <v>529</v>
      </c>
      <c r="I565" s="44" t="s">
        <v>530</v>
      </c>
      <c r="J565" s="44">
        <v>2051</v>
      </c>
      <c r="K565" s="44" t="s">
        <v>606</v>
      </c>
      <c r="L565" s="44" t="s">
        <v>423</v>
      </c>
      <c r="M565" s="44" t="s">
        <v>373</v>
      </c>
      <c r="N565" s="44">
        <v>150</v>
      </c>
      <c r="O565" s="44">
        <v>150</v>
      </c>
      <c r="P565" s="44" t="s">
        <v>285</v>
      </c>
      <c r="Q565" s="44">
        <v>12.35</v>
      </c>
      <c r="R565" s="44">
        <v>1852.5</v>
      </c>
      <c r="S565" s="44">
        <v>14489.328750000001</v>
      </c>
      <c r="T565" s="44">
        <v>1852.5</v>
      </c>
      <c r="U565" s="44" t="s">
        <v>285</v>
      </c>
      <c r="V565" s="44">
        <v>11.07</v>
      </c>
      <c r="W565">
        <v>1660.5</v>
      </c>
    </row>
    <row r="566" spans="1:23" hidden="1" x14ac:dyDescent="0.3">
      <c r="A566" s="44" t="s">
        <v>566</v>
      </c>
      <c r="B566" s="44" t="s">
        <v>475</v>
      </c>
      <c r="C566" s="44">
        <v>2023</v>
      </c>
      <c r="D566" s="44" t="s">
        <v>160</v>
      </c>
      <c r="E566" s="44">
        <v>31400</v>
      </c>
      <c r="F566" s="44" t="s">
        <v>298</v>
      </c>
      <c r="G566" s="44">
        <v>92011135</v>
      </c>
      <c r="H566" s="44" t="s">
        <v>529</v>
      </c>
      <c r="I566" s="44" t="s">
        <v>530</v>
      </c>
      <c r="J566" s="44">
        <v>2051</v>
      </c>
      <c r="K566" s="44" t="s">
        <v>606</v>
      </c>
      <c r="L566" s="44" t="s">
        <v>314</v>
      </c>
      <c r="M566" s="44" t="s">
        <v>301</v>
      </c>
      <c r="N566" s="44">
        <v>200</v>
      </c>
      <c r="O566" s="44">
        <v>200</v>
      </c>
      <c r="P566" s="44" t="s">
        <v>285</v>
      </c>
      <c r="Q566" s="44">
        <v>14.8</v>
      </c>
      <c r="R566" s="44">
        <v>2960</v>
      </c>
      <c r="S566" s="44">
        <v>23151.64</v>
      </c>
      <c r="T566" s="44">
        <v>2960</v>
      </c>
      <c r="U566" s="44" t="s">
        <v>285</v>
      </c>
      <c r="V566" s="44">
        <v>13.2</v>
      </c>
      <c r="W566">
        <v>2640</v>
      </c>
    </row>
    <row r="567" spans="1:23" hidden="1" x14ac:dyDescent="0.3">
      <c r="A567" s="44" t="s">
        <v>566</v>
      </c>
      <c r="B567" s="44" t="s">
        <v>475</v>
      </c>
      <c r="C567" s="44">
        <v>2023</v>
      </c>
      <c r="D567" s="44" t="s">
        <v>160</v>
      </c>
      <c r="E567" s="44">
        <v>31400</v>
      </c>
      <c r="F567" s="44" t="s">
        <v>298</v>
      </c>
      <c r="G567" s="44">
        <v>92011135</v>
      </c>
      <c r="H567" s="44" t="s">
        <v>529</v>
      </c>
      <c r="I567" s="44" t="s">
        <v>530</v>
      </c>
      <c r="J567" s="44">
        <v>2051</v>
      </c>
      <c r="K567" s="44" t="s">
        <v>606</v>
      </c>
      <c r="L567" s="44" t="s">
        <v>413</v>
      </c>
      <c r="M567" s="44" t="s">
        <v>373</v>
      </c>
      <c r="N567" s="44">
        <v>130</v>
      </c>
      <c r="O567" s="44">
        <v>130</v>
      </c>
      <c r="P567" s="44" t="s">
        <v>285</v>
      </c>
      <c r="Q567" s="44">
        <v>14.29</v>
      </c>
      <c r="R567" s="44">
        <v>1857.7</v>
      </c>
      <c r="S567" s="44">
        <v>14530.000550000001</v>
      </c>
      <c r="T567" s="44">
        <v>1857.7</v>
      </c>
      <c r="U567" s="44" t="s">
        <v>285</v>
      </c>
      <c r="V567" s="44">
        <v>13</v>
      </c>
      <c r="W567">
        <v>1690</v>
      </c>
    </row>
    <row r="568" spans="1:23" hidden="1" x14ac:dyDescent="0.3">
      <c r="A568" s="44" t="s">
        <v>566</v>
      </c>
      <c r="B568" s="44" t="s">
        <v>475</v>
      </c>
      <c r="C568" s="44">
        <v>2023</v>
      </c>
      <c r="D568" s="44" t="s">
        <v>160</v>
      </c>
      <c r="E568" s="44">
        <v>31400</v>
      </c>
      <c r="F568" s="44" t="s">
        <v>298</v>
      </c>
      <c r="G568" s="44">
        <v>92011135</v>
      </c>
      <c r="H568" s="44" t="s">
        <v>529</v>
      </c>
      <c r="I568" s="44" t="s">
        <v>530</v>
      </c>
      <c r="J568" s="44">
        <v>2051</v>
      </c>
      <c r="K568" s="44" t="s">
        <v>606</v>
      </c>
      <c r="L568" s="44" t="s">
        <v>334</v>
      </c>
      <c r="M568" s="44" t="s">
        <v>301</v>
      </c>
      <c r="N568" s="44">
        <v>200</v>
      </c>
      <c r="O568" s="44">
        <v>200</v>
      </c>
      <c r="P568" s="44" t="s">
        <v>285</v>
      </c>
      <c r="Q568" s="44">
        <v>18.28</v>
      </c>
      <c r="R568" s="44">
        <v>3656</v>
      </c>
      <c r="S568" s="44">
        <v>28595.403999999999</v>
      </c>
      <c r="T568" s="44">
        <v>3656</v>
      </c>
      <c r="U568" s="44" t="s">
        <v>285</v>
      </c>
      <c r="V568" s="44">
        <v>15.83</v>
      </c>
      <c r="W568">
        <v>3166</v>
      </c>
    </row>
    <row r="569" spans="1:23" hidden="1" x14ac:dyDescent="0.3">
      <c r="A569" s="44" t="s">
        <v>566</v>
      </c>
      <c r="B569" s="44" t="s">
        <v>475</v>
      </c>
      <c r="C569" s="44">
        <v>2023</v>
      </c>
      <c r="D569" s="44" t="s">
        <v>160</v>
      </c>
      <c r="E569" s="44">
        <v>31400</v>
      </c>
      <c r="F569" s="44" t="s">
        <v>298</v>
      </c>
      <c r="G569" s="44">
        <v>92011135</v>
      </c>
      <c r="H569" s="44" t="s">
        <v>529</v>
      </c>
      <c r="I569" s="44" t="s">
        <v>530</v>
      </c>
      <c r="J569" s="44">
        <v>2051</v>
      </c>
      <c r="K569" s="44" t="s">
        <v>606</v>
      </c>
      <c r="L569" s="44" t="s">
        <v>429</v>
      </c>
      <c r="M569" s="44" t="s">
        <v>301</v>
      </c>
      <c r="N569" s="44">
        <v>50</v>
      </c>
      <c r="O569" s="44">
        <v>50</v>
      </c>
      <c r="P569" s="44" t="s">
        <v>285</v>
      </c>
      <c r="Q569" s="44">
        <v>26.59</v>
      </c>
      <c r="R569" s="44">
        <v>1329.5</v>
      </c>
      <c r="S569" s="44">
        <v>10398.68425</v>
      </c>
      <c r="T569" s="44">
        <v>1329.5</v>
      </c>
      <c r="U569" s="44" t="s">
        <v>285</v>
      </c>
      <c r="V569" s="44">
        <v>23.03</v>
      </c>
      <c r="W569">
        <v>1151.5</v>
      </c>
    </row>
    <row r="570" spans="1:23" hidden="1" x14ac:dyDescent="0.3">
      <c r="A570" s="44" t="s">
        <v>566</v>
      </c>
      <c r="B570" s="44" t="s">
        <v>475</v>
      </c>
      <c r="C570" s="44">
        <v>2023</v>
      </c>
      <c r="D570" s="44" t="s">
        <v>160</v>
      </c>
      <c r="E570" s="44">
        <v>31400</v>
      </c>
      <c r="F570" s="44" t="s">
        <v>298</v>
      </c>
      <c r="G570" s="44">
        <v>92011135</v>
      </c>
      <c r="H570" s="44" t="s">
        <v>529</v>
      </c>
      <c r="I570" s="44" t="s">
        <v>530</v>
      </c>
      <c r="J570" s="44">
        <v>2051</v>
      </c>
      <c r="K570" s="44" t="s">
        <v>606</v>
      </c>
      <c r="L570" s="44" t="s">
        <v>441</v>
      </c>
      <c r="M570" s="44" t="s">
        <v>301</v>
      </c>
      <c r="N570" s="44">
        <v>95</v>
      </c>
      <c r="O570" s="44">
        <v>95</v>
      </c>
      <c r="P570" s="44" t="s">
        <v>285</v>
      </c>
      <c r="Q570" s="44">
        <v>22.22</v>
      </c>
      <c r="R570" s="44">
        <v>2110.9</v>
      </c>
      <c r="S570" s="44">
        <v>16510.404350000001</v>
      </c>
      <c r="T570" s="44">
        <v>2110.9</v>
      </c>
      <c r="U570" s="44" t="s">
        <v>285</v>
      </c>
      <c r="V570" s="44">
        <v>19.239999999999998</v>
      </c>
      <c r="W570">
        <v>1827.8</v>
      </c>
    </row>
    <row r="571" spans="1:23" hidden="1" x14ac:dyDescent="0.3">
      <c r="A571" s="44" t="s">
        <v>566</v>
      </c>
      <c r="B571" s="44" t="s">
        <v>475</v>
      </c>
      <c r="C571" s="44">
        <v>2023</v>
      </c>
      <c r="D571" s="44" t="s">
        <v>160</v>
      </c>
      <c r="E571" s="44">
        <v>31400</v>
      </c>
      <c r="F571" s="44" t="s">
        <v>298</v>
      </c>
      <c r="G571" s="44">
        <v>92011135</v>
      </c>
      <c r="H571" s="44" t="s">
        <v>529</v>
      </c>
      <c r="I571" s="44" t="s">
        <v>530</v>
      </c>
      <c r="J571" s="44">
        <v>2051</v>
      </c>
      <c r="K571" s="44" t="s">
        <v>606</v>
      </c>
      <c r="L571" s="44" t="s">
        <v>441</v>
      </c>
      <c r="M571" s="44" t="s">
        <v>301</v>
      </c>
      <c r="N571" s="44">
        <v>5</v>
      </c>
      <c r="O571" s="44">
        <v>5</v>
      </c>
      <c r="P571" s="44" t="s">
        <v>285</v>
      </c>
      <c r="Q571" s="44">
        <v>22.22</v>
      </c>
      <c r="R571" s="44">
        <v>111.1</v>
      </c>
      <c r="S571" s="44">
        <v>868.96865000000003</v>
      </c>
      <c r="T571" s="44">
        <v>111.1</v>
      </c>
      <c r="U571" s="44" t="s">
        <v>285</v>
      </c>
      <c r="V571" s="44">
        <v>19.239999999999998</v>
      </c>
      <c r="W571">
        <v>96.2</v>
      </c>
    </row>
    <row r="572" spans="1:23" hidden="1" x14ac:dyDescent="0.3">
      <c r="A572" s="44" t="s">
        <v>566</v>
      </c>
      <c r="B572" s="44" t="s">
        <v>475</v>
      </c>
      <c r="C572" s="44">
        <v>2023</v>
      </c>
      <c r="D572" s="44" t="s">
        <v>160</v>
      </c>
      <c r="E572" s="44">
        <v>31400</v>
      </c>
      <c r="F572" s="44" t="s">
        <v>298</v>
      </c>
      <c r="G572" s="44">
        <v>92011771</v>
      </c>
      <c r="H572" s="44" t="s">
        <v>529</v>
      </c>
      <c r="I572" s="44" t="s">
        <v>530</v>
      </c>
      <c r="J572" s="44">
        <v>2051</v>
      </c>
      <c r="K572" s="44" t="s">
        <v>534</v>
      </c>
      <c r="L572" s="44" t="s">
        <v>376</v>
      </c>
      <c r="M572" s="44" t="s">
        <v>324</v>
      </c>
      <c r="N572" s="44">
        <v>400</v>
      </c>
      <c r="O572" s="44">
        <v>400</v>
      </c>
      <c r="P572" s="44" t="s">
        <v>285</v>
      </c>
      <c r="Q572" s="44">
        <v>37.06</v>
      </c>
      <c r="R572" s="44">
        <v>14824</v>
      </c>
      <c r="S572" s="44">
        <v>115945.916</v>
      </c>
      <c r="T572" s="44">
        <v>14824</v>
      </c>
      <c r="U572" s="44" t="s">
        <v>285</v>
      </c>
      <c r="V572" s="44">
        <v>31.47</v>
      </c>
      <c r="W572">
        <v>12588</v>
      </c>
    </row>
    <row r="573" spans="1:23" hidden="1" x14ac:dyDescent="0.3">
      <c r="A573" s="44" t="s">
        <v>566</v>
      </c>
      <c r="B573" s="44" t="s">
        <v>475</v>
      </c>
      <c r="C573" s="44">
        <v>2023</v>
      </c>
      <c r="D573" s="44" t="s">
        <v>160</v>
      </c>
      <c r="E573" s="44">
        <v>31400</v>
      </c>
      <c r="F573" s="44" t="s">
        <v>298</v>
      </c>
      <c r="G573" s="44">
        <v>92012004</v>
      </c>
      <c r="H573" s="44" t="s">
        <v>529</v>
      </c>
      <c r="I573" s="44" t="s">
        <v>530</v>
      </c>
      <c r="J573" s="44">
        <v>2051</v>
      </c>
      <c r="K573" s="44" t="s">
        <v>534</v>
      </c>
      <c r="L573" s="44" t="s">
        <v>376</v>
      </c>
      <c r="M573" s="44" t="s">
        <v>324</v>
      </c>
      <c r="N573" s="44">
        <v>600</v>
      </c>
      <c r="O573" s="44">
        <v>600</v>
      </c>
      <c r="P573" s="44" t="s">
        <v>285</v>
      </c>
      <c r="Q573" s="44">
        <v>37.06</v>
      </c>
      <c r="R573" s="44">
        <v>22236</v>
      </c>
      <c r="S573" s="44">
        <v>173918.87400000001</v>
      </c>
      <c r="T573" s="44">
        <v>22236</v>
      </c>
      <c r="U573" s="44" t="s">
        <v>285</v>
      </c>
      <c r="V573" s="44">
        <v>31.47</v>
      </c>
      <c r="W573">
        <v>18882</v>
      </c>
    </row>
    <row r="574" spans="1:23" hidden="1" x14ac:dyDescent="0.3">
      <c r="A574" s="44" t="s">
        <v>566</v>
      </c>
      <c r="B574" s="44" t="s">
        <v>475</v>
      </c>
      <c r="C574" s="44">
        <v>2023</v>
      </c>
      <c r="D574" s="44" t="s">
        <v>160</v>
      </c>
      <c r="E574" s="44">
        <v>31400</v>
      </c>
      <c r="F574" s="44" t="s">
        <v>298</v>
      </c>
      <c r="G574" s="44">
        <v>92012004</v>
      </c>
      <c r="H574" s="44" t="s">
        <v>529</v>
      </c>
      <c r="I574" s="44" t="s">
        <v>530</v>
      </c>
      <c r="J574" s="44">
        <v>2051</v>
      </c>
      <c r="K574" s="44" t="s">
        <v>534</v>
      </c>
      <c r="L574" s="44" t="s">
        <v>398</v>
      </c>
      <c r="M574" s="44" t="s">
        <v>324</v>
      </c>
      <c r="N574" s="44">
        <v>500</v>
      </c>
      <c r="O574" s="44">
        <v>500</v>
      </c>
      <c r="P574" s="44" t="s">
        <v>285</v>
      </c>
      <c r="Q574" s="44">
        <v>44.87</v>
      </c>
      <c r="R574" s="44">
        <v>22435</v>
      </c>
      <c r="S574" s="44">
        <v>175475.35250000001</v>
      </c>
      <c r="T574" s="44">
        <v>22435</v>
      </c>
      <c r="U574" s="44" t="s">
        <v>285</v>
      </c>
      <c r="V574" s="44">
        <v>38.08</v>
      </c>
      <c r="W574">
        <v>19040</v>
      </c>
    </row>
    <row r="575" spans="1:23" x14ac:dyDescent="0.3">
      <c r="A575" s="44" t="s">
        <v>566</v>
      </c>
      <c r="B575" s="44" t="s">
        <v>44</v>
      </c>
      <c r="C575" s="44">
        <v>2023</v>
      </c>
      <c r="D575" s="44" t="s">
        <v>160</v>
      </c>
      <c r="E575" s="44">
        <v>32100</v>
      </c>
      <c r="F575" s="44" t="s">
        <v>298</v>
      </c>
      <c r="G575" s="44">
        <v>92011136</v>
      </c>
      <c r="H575" s="44" t="s">
        <v>529</v>
      </c>
      <c r="I575" s="44" t="s">
        <v>530</v>
      </c>
      <c r="J575" s="44">
        <v>2051</v>
      </c>
      <c r="K575" s="44" t="s">
        <v>626</v>
      </c>
      <c r="L575" s="44" t="s">
        <v>49</v>
      </c>
      <c r="M575" s="44" t="s">
        <v>387</v>
      </c>
      <c r="N575" s="44">
        <v>25</v>
      </c>
      <c r="O575" s="44">
        <f>N575</f>
        <v>25</v>
      </c>
      <c r="P575" s="44" t="s">
        <v>285</v>
      </c>
      <c r="Q575" s="44">
        <v>54.97</v>
      </c>
      <c r="R575" s="44">
        <v>1374.25</v>
      </c>
      <c r="S575" s="44">
        <v>10748.696375</v>
      </c>
      <c r="T575" s="44">
        <v>1374.25</v>
      </c>
      <c r="U575" s="44" t="s">
        <v>285</v>
      </c>
      <c r="V575" s="44">
        <v>45.96</v>
      </c>
      <c r="W575">
        <v>1149</v>
      </c>
    </row>
    <row r="576" spans="1:23" hidden="1" x14ac:dyDescent="0.3">
      <c r="A576" s="44" t="s">
        <v>566</v>
      </c>
      <c r="B576" s="44"/>
      <c r="C576" s="44">
        <v>2023</v>
      </c>
      <c r="D576" s="44" t="s">
        <v>147</v>
      </c>
      <c r="E576" s="44">
        <v>32100</v>
      </c>
      <c r="F576" s="44" t="s">
        <v>298</v>
      </c>
      <c r="G576" s="44">
        <v>92006559</v>
      </c>
      <c r="H576" s="44" t="s">
        <v>529</v>
      </c>
      <c r="I576" s="44" t="s">
        <v>530</v>
      </c>
      <c r="J576" s="44">
        <v>1598</v>
      </c>
      <c r="K576" s="44"/>
      <c r="L576" s="44" t="s">
        <v>401</v>
      </c>
      <c r="M576" s="44" t="s">
        <v>341</v>
      </c>
      <c r="N576" s="44">
        <v>5</v>
      </c>
      <c r="O576" s="44">
        <v>5</v>
      </c>
      <c r="P576" s="44" t="s">
        <v>285</v>
      </c>
      <c r="Q576" s="44">
        <v>162.1</v>
      </c>
      <c r="R576" s="44">
        <v>810.5</v>
      </c>
      <c r="S576" s="44">
        <v>6361.5334499999999</v>
      </c>
      <c r="T576" s="44">
        <v>810.5</v>
      </c>
      <c r="U576" s="44" t="s">
        <v>285</v>
      </c>
      <c r="V576" s="44">
        <v>139.65</v>
      </c>
      <c r="W576">
        <v>698.25</v>
      </c>
    </row>
    <row r="577" spans="1:23" hidden="1" x14ac:dyDescent="0.3">
      <c r="A577" s="44" t="s">
        <v>566</v>
      </c>
      <c r="B577" s="44"/>
      <c r="C577" s="44">
        <v>2023</v>
      </c>
      <c r="D577" s="44" t="s">
        <v>147</v>
      </c>
      <c r="E577" s="44">
        <v>32100</v>
      </c>
      <c r="F577" s="44" t="s">
        <v>298</v>
      </c>
      <c r="G577" s="44">
        <v>92006559</v>
      </c>
      <c r="H577" s="44" t="s">
        <v>529</v>
      </c>
      <c r="I577" s="44" t="s">
        <v>530</v>
      </c>
      <c r="J577" s="44">
        <v>1598</v>
      </c>
      <c r="K577" s="44"/>
      <c r="L577" s="44" t="s">
        <v>567</v>
      </c>
      <c r="M577" s="44" t="s">
        <v>301</v>
      </c>
      <c r="N577" s="44">
        <v>25</v>
      </c>
      <c r="O577" s="44">
        <v>25</v>
      </c>
      <c r="P577" s="44" t="s">
        <v>285</v>
      </c>
      <c r="Q577" s="44">
        <v>20.86</v>
      </c>
      <c r="R577" s="44">
        <v>521.5</v>
      </c>
      <c r="S577" s="44">
        <v>4093.2013499999998</v>
      </c>
      <c r="T577" s="44">
        <v>521.5</v>
      </c>
      <c r="U577" s="44" t="s">
        <v>285</v>
      </c>
      <c r="V577" s="44">
        <v>16.21</v>
      </c>
      <c r="W577">
        <v>405.25</v>
      </c>
    </row>
    <row r="578" spans="1:23" hidden="1" x14ac:dyDescent="0.3">
      <c r="A578" s="44" t="s">
        <v>566</v>
      </c>
      <c r="B578" s="44"/>
      <c r="C578" s="44">
        <v>2023</v>
      </c>
      <c r="D578" s="44" t="s">
        <v>147</v>
      </c>
      <c r="E578" s="44">
        <v>32100</v>
      </c>
      <c r="F578" s="44" t="s">
        <v>298</v>
      </c>
      <c r="G578" s="44">
        <v>92006559</v>
      </c>
      <c r="H578" s="44" t="s">
        <v>529</v>
      </c>
      <c r="I578" s="44" t="s">
        <v>530</v>
      </c>
      <c r="J578" s="44">
        <v>1598</v>
      </c>
      <c r="K578" s="44"/>
      <c r="L578" s="44" t="s">
        <v>385</v>
      </c>
      <c r="M578" s="44" t="s">
        <v>324</v>
      </c>
      <c r="N578" s="44">
        <v>44</v>
      </c>
      <c r="O578" s="44">
        <v>44</v>
      </c>
      <c r="P578" s="44" t="s">
        <v>285</v>
      </c>
      <c r="Q578" s="44">
        <v>56.72</v>
      </c>
      <c r="R578" s="44">
        <v>2495.6799999999998</v>
      </c>
      <c r="S578" s="44">
        <v>19588.342752</v>
      </c>
      <c r="T578" s="44">
        <v>2495.6799999999998</v>
      </c>
      <c r="U578" s="44" t="s">
        <v>285</v>
      </c>
      <c r="V578" s="44">
        <v>48.24</v>
      </c>
      <c r="W578">
        <v>2122.56</v>
      </c>
    </row>
    <row r="579" spans="1:23" hidden="1" x14ac:dyDescent="0.3">
      <c r="A579" s="44" t="s">
        <v>566</v>
      </c>
      <c r="B579" s="44"/>
      <c r="C579" s="44">
        <v>2023</v>
      </c>
      <c r="D579" s="44" t="s">
        <v>147</v>
      </c>
      <c r="E579" s="44">
        <v>32100</v>
      </c>
      <c r="F579" s="44" t="s">
        <v>298</v>
      </c>
      <c r="G579" s="44">
        <v>92006559</v>
      </c>
      <c r="H579" s="44" t="s">
        <v>529</v>
      </c>
      <c r="I579" s="44" t="s">
        <v>530</v>
      </c>
      <c r="J579" s="44">
        <v>1598</v>
      </c>
      <c r="K579" s="44"/>
      <c r="L579" s="44" t="s">
        <v>412</v>
      </c>
      <c r="M579" s="44" t="s">
        <v>324</v>
      </c>
      <c r="N579" s="44">
        <v>15</v>
      </c>
      <c r="O579" s="44">
        <v>15</v>
      </c>
      <c r="P579" s="44" t="s">
        <v>285</v>
      </c>
      <c r="Q579" s="44">
        <v>80.53</v>
      </c>
      <c r="R579" s="44">
        <v>1207.95</v>
      </c>
      <c r="S579" s="44">
        <v>9481.0787550000005</v>
      </c>
      <c r="T579" s="44">
        <v>1207.95</v>
      </c>
      <c r="U579" s="44" t="s">
        <v>285</v>
      </c>
      <c r="V579" s="44">
        <v>64.34</v>
      </c>
      <c r="W579">
        <v>965.1</v>
      </c>
    </row>
    <row r="580" spans="1:23" hidden="1" x14ac:dyDescent="0.3">
      <c r="A580" s="44" t="s">
        <v>566</v>
      </c>
      <c r="B580" s="44"/>
      <c r="C580" s="44">
        <v>2023</v>
      </c>
      <c r="D580" s="44" t="s">
        <v>147</v>
      </c>
      <c r="E580" s="44">
        <v>32100</v>
      </c>
      <c r="F580" s="44" t="s">
        <v>298</v>
      </c>
      <c r="G580" s="44">
        <v>92006559</v>
      </c>
      <c r="H580" s="44" t="s">
        <v>529</v>
      </c>
      <c r="I580" s="44" t="s">
        <v>530</v>
      </c>
      <c r="J580" s="44">
        <v>1598</v>
      </c>
      <c r="K580" s="44"/>
      <c r="L580" s="44" t="s">
        <v>402</v>
      </c>
      <c r="M580" s="44" t="s">
        <v>324</v>
      </c>
      <c r="N580" s="44">
        <v>16</v>
      </c>
      <c r="O580" s="44">
        <v>16</v>
      </c>
      <c r="P580" s="44" t="s">
        <v>285</v>
      </c>
      <c r="Q580" s="44">
        <v>88.88</v>
      </c>
      <c r="R580" s="44">
        <v>1422.08</v>
      </c>
      <c r="S580" s="44">
        <v>11161.763712</v>
      </c>
      <c r="T580" s="44">
        <v>1422.08</v>
      </c>
      <c r="U580" s="44" t="s">
        <v>285</v>
      </c>
      <c r="V580" s="44">
        <v>74.53</v>
      </c>
      <c r="W580">
        <v>1192.48</v>
      </c>
    </row>
    <row r="581" spans="1:23" hidden="1" x14ac:dyDescent="0.3">
      <c r="A581" s="44" t="s">
        <v>566</v>
      </c>
      <c r="B581" s="44"/>
      <c r="C581" s="44">
        <v>2023</v>
      </c>
      <c r="D581" s="44" t="s">
        <v>147</v>
      </c>
      <c r="E581" s="44">
        <v>32100</v>
      </c>
      <c r="F581" s="44" t="s">
        <v>298</v>
      </c>
      <c r="G581" s="44">
        <v>92006559</v>
      </c>
      <c r="H581" s="44" t="s">
        <v>529</v>
      </c>
      <c r="I581" s="44" t="s">
        <v>530</v>
      </c>
      <c r="J581" s="44">
        <v>1598</v>
      </c>
      <c r="K581" s="44"/>
      <c r="L581" s="44" t="s">
        <v>473</v>
      </c>
      <c r="M581" s="44" t="s">
        <v>324</v>
      </c>
      <c r="N581" s="44">
        <v>14</v>
      </c>
      <c r="O581" s="44">
        <v>14</v>
      </c>
      <c r="P581" s="44" t="s">
        <v>285</v>
      </c>
      <c r="Q581" s="44">
        <v>108.32</v>
      </c>
      <c r="R581" s="44">
        <v>1516.48</v>
      </c>
      <c r="S581" s="44">
        <v>11902.699871999999</v>
      </c>
      <c r="T581" s="44">
        <v>1516.48</v>
      </c>
      <c r="U581" s="44" t="s">
        <v>285</v>
      </c>
      <c r="V581" s="44">
        <v>92.37</v>
      </c>
      <c r="W581">
        <v>1293.18</v>
      </c>
    </row>
    <row r="582" spans="1:23" hidden="1" x14ac:dyDescent="0.3">
      <c r="A582" s="44" t="s">
        <v>566</v>
      </c>
      <c r="B582" s="44"/>
      <c r="C582" s="44">
        <v>2023</v>
      </c>
      <c r="D582" s="44" t="s">
        <v>147</v>
      </c>
      <c r="E582" s="44">
        <v>32100</v>
      </c>
      <c r="F582" s="44" t="s">
        <v>298</v>
      </c>
      <c r="G582" s="44">
        <v>92006559</v>
      </c>
      <c r="H582" s="44" t="s">
        <v>529</v>
      </c>
      <c r="I582" s="44" t="s">
        <v>530</v>
      </c>
      <c r="J582" s="44">
        <v>1598</v>
      </c>
      <c r="K582" s="44"/>
      <c r="L582" s="44" t="s">
        <v>343</v>
      </c>
      <c r="M582" s="44" t="s">
        <v>324</v>
      </c>
      <c r="N582" s="44">
        <v>40</v>
      </c>
      <c r="O582" s="44">
        <v>40</v>
      </c>
      <c r="P582" s="44" t="s">
        <v>285</v>
      </c>
      <c r="Q582" s="44">
        <v>133.05000000000001</v>
      </c>
      <c r="R582" s="44">
        <v>5322</v>
      </c>
      <c r="S582" s="44">
        <v>41771.845800000003</v>
      </c>
      <c r="T582" s="44">
        <v>5322</v>
      </c>
      <c r="U582" s="44" t="s">
        <v>285</v>
      </c>
      <c r="V582" s="44">
        <v>116.31</v>
      </c>
      <c r="W582">
        <v>4652.3999999999996</v>
      </c>
    </row>
    <row r="583" spans="1:23" hidden="1" x14ac:dyDescent="0.3">
      <c r="A583" s="44" t="s">
        <v>566</v>
      </c>
      <c r="B583" s="44"/>
      <c r="C583" s="44">
        <v>2023</v>
      </c>
      <c r="D583" s="44" t="s">
        <v>147</v>
      </c>
      <c r="E583" s="44">
        <v>32100</v>
      </c>
      <c r="F583" s="44" t="s">
        <v>298</v>
      </c>
      <c r="G583" s="44">
        <v>92006560</v>
      </c>
      <c r="H583" s="44" t="s">
        <v>529</v>
      </c>
      <c r="I583" s="44" t="s">
        <v>530</v>
      </c>
      <c r="J583" s="44">
        <v>1598</v>
      </c>
      <c r="K583" s="44"/>
      <c r="L583" s="44" t="s">
        <v>431</v>
      </c>
      <c r="M583" s="44" t="s">
        <v>324</v>
      </c>
      <c r="N583" s="44">
        <v>200</v>
      </c>
      <c r="O583" s="44">
        <v>200</v>
      </c>
      <c r="P583" s="44" t="s">
        <v>285</v>
      </c>
      <c r="Q583" s="44">
        <v>93.12</v>
      </c>
      <c r="R583" s="44">
        <v>18624</v>
      </c>
      <c r="S583" s="44">
        <v>146177.9136</v>
      </c>
      <c r="T583" s="44">
        <v>18624</v>
      </c>
      <c r="U583" s="44" t="s">
        <v>285</v>
      </c>
      <c r="V583" s="44">
        <v>80</v>
      </c>
      <c r="W583">
        <v>16000</v>
      </c>
    </row>
    <row r="584" spans="1:23" hidden="1" x14ac:dyDescent="0.3">
      <c r="A584" s="44" t="s">
        <v>566</v>
      </c>
      <c r="B584" s="44"/>
      <c r="C584" s="44">
        <v>2023</v>
      </c>
      <c r="D584" s="44" t="s">
        <v>147</v>
      </c>
      <c r="E584" s="44">
        <v>32100</v>
      </c>
      <c r="F584" s="44" t="s">
        <v>298</v>
      </c>
      <c r="G584" s="44">
        <v>92006560</v>
      </c>
      <c r="H584" s="44" t="s">
        <v>529</v>
      </c>
      <c r="I584" s="44" t="s">
        <v>530</v>
      </c>
      <c r="J584" s="44">
        <v>1598</v>
      </c>
      <c r="K584" s="44"/>
      <c r="L584" s="44" t="s">
        <v>440</v>
      </c>
      <c r="M584" s="44" t="s">
        <v>301</v>
      </c>
      <c r="N584" s="44">
        <v>3</v>
      </c>
      <c r="O584" s="44">
        <v>3</v>
      </c>
      <c r="P584" s="44" t="s">
        <v>285</v>
      </c>
      <c r="Q584" s="44">
        <v>69.05</v>
      </c>
      <c r="R584" s="44">
        <v>207.15</v>
      </c>
      <c r="S584" s="44">
        <v>1625.899635</v>
      </c>
      <c r="T584" s="44">
        <v>207.15</v>
      </c>
      <c r="U584" s="44" t="s">
        <v>285</v>
      </c>
      <c r="V584" s="44">
        <v>57.3</v>
      </c>
      <c r="W584">
        <v>171.9</v>
      </c>
    </row>
    <row r="585" spans="1:23" hidden="1" x14ac:dyDescent="0.3">
      <c r="A585" s="44" t="s">
        <v>566</v>
      </c>
      <c r="B585" s="44"/>
      <c r="C585" s="44">
        <v>2023</v>
      </c>
      <c r="D585" s="44" t="s">
        <v>147</v>
      </c>
      <c r="E585" s="44">
        <v>32100</v>
      </c>
      <c r="F585" s="44" t="s">
        <v>298</v>
      </c>
      <c r="G585" s="44">
        <v>92006560</v>
      </c>
      <c r="H585" s="44" t="s">
        <v>529</v>
      </c>
      <c r="I585" s="44" t="s">
        <v>530</v>
      </c>
      <c r="J585" s="44">
        <v>1598</v>
      </c>
      <c r="K585" s="44"/>
      <c r="L585" s="44" t="s">
        <v>369</v>
      </c>
      <c r="M585" s="44" t="s">
        <v>301</v>
      </c>
      <c r="N585" s="44">
        <v>2</v>
      </c>
      <c r="O585" s="44">
        <v>2</v>
      </c>
      <c r="P585" s="44" t="s">
        <v>285</v>
      </c>
      <c r="Q585" s="44">
        <v>92.26</v>
      </c>
      <c r="R585" s="44">
        <v>184.52</v>
      </c>
      <c r="S585" s="44">
        <v>1448.2790279999999</v>
      </c>
      <c r="T585" s="44">
        <v>184.52</v>
      </c>
      <c r="U585" s="44" t="s">
        <v>285</v>
      </c>
      <c r="V585" s="44">
        <v>68.94</v>
      </c>
      <c r="W585">
        <v>137.88</v>
      </c>
    </row>
    <row r="586" spans="1:23" hidden="1" x14ac:dyDescent="0.3">
      <c r="A586" s="44" t="s">
        <v>566</v>
      </c>
      <c r="B586" s="44"/>
      <c r="C586" s="44">
        <v>2023</v>
      </c>
      <c r="D586" s="44" t="s">
        <v>147</v>
      </c>
      <c r="E586" s="44">
        <v>32100</v>
      </c>
      <c r="F586" s="44" t="s">
        <v>298</v>
      </c>
      <c r="G586" s="44">
        <v>92006560</v>
      </c>
      <c r="H586" s="44" t="s">
        <v>529</v>
      </c>
      <c r="I586" s="44" t="s">
        <v>530</v>
      </c>
      <c r="J586" s="44">
        <v>1598</v>
      </c>
      <c r="K586" s="44"/>
      <c r="L586" s="44" t="s">
        <v>420</v>
      </c>
      <c r="M586" s="44" t="s">
        <v>301</v>
      </c>
      <c r="N586" s="44">
        <v>3</v>
      </c>
      <c r="O586" s="44">
        <v>3</v>
      </c>
      <c r="P586" s="44" t="s">
        <v>285</v>
      </c>
      <c r="Q586" s="44">
        <v>114.17</v>
      </c>
      <c r="R586" s="44">
        <v>342.51</v>
      </c>
      <c r="S586" s="44">
        <v>2688.3267390000001</v>
      </c>
      <c r="T586" s="44">
        <v>342.51</v>
      </c>
      <c r="U586" s="44" t="s">
        <v>285</v>
      </c>
      <c r="V586" s="44">
        <v>84.76</v>
      </c>
      <c r="W586">
        <v>254.28</v>
      </c>
    </row>
    <row r="587" spans="1:23" hidden="1" x14ac:dyDescent="0.3">
      <c r="A587" s="44" t="s">
        <v>566</v>
      </c>
      <c r="B587" s="44"/>
      <c r="C587" s="44">
        <v>2023</v>
      </c>
      <c r="D587" s="44" t="s">
        <v>147</v>
      </c>
      <c r="E587" s="44">
        <v>32100</v>
      </c>
      <c r="F587" s="44" t="s">
        <v>298</v>
      </c>
      <c r="G587" s="44">
        <v>92006984</v>
      </c>
      <c r="H587" s="44" t="s">
        <v>529</v>
      </c>
      <c r="I587" s="44" t="s">
        <v>530</v>
      </c>
      <c r="J587" s="44">
        <v>1598</v>
      </c>
      <c r="K587" s="44"/>
      <c r="L587" s="44" t="s">
        <v>338</v>
      </c>
      <c r="M587" s="44" t="s">
        <v>301</v>
      </c>
      <c r="N587" s="44">
        <v>30</v>
      </c>
      <c r="O587" s="44"/>
      <c r="P587" s="44" t="s">
        <v>285</v>
      </c>
      <c r="Q587" s="44">
        <v>15.08</v>
      </c>
      <c r="R587" s="44">
        <v>452.4</v>
      </c>
      <c r="S587" s="44">
        <v>3550.8423600000001</v>
      </c>
      <c r="T587" s="44">
        <v>452.4</v>
      </c>
      <c r="U587" s="44" t="s">
        <v>285</v>
      </c>
      <c r="V587" s="44">
        <v>13.08</v>
      </c>
      <c r="W587">
        <v>392.4</v>
      </c>
    </row>
    <row r="588" spans="1:23" hidden="1" x14ac:dyDescent="0.3">
      <c r="A588" s="44" t="s">
        <v>566</v>
      </c>
      <c r="B588" s="44"/>
      <c r="C588" s="44">
        <v>2023</v>
      </c>
      <c r="D588" s="44" t="s">
        <v>147</v>
      </c>
      <c r="E588" s="44">
        <v>32100</v>
      </c>
      <c r="F588" s="44" t="s">
        <v>298</v>
      </c>
      <c r="G588" s="44">
        <v>92006984</v>
      </c>
      <c r="H588" s="44" t="s">
        <v>529</v>
      </c>
      <c r="I588" s="44" t="s">
        <v>530</v>
      </c>
      <c r="J588" s="44">
        <v>1598</v>
      </c>
      <c r="K588" s="44"/>
      <c r="L588" s="44" t="s">
        <v>395</v>
      </c>
      <c r="M588" s="44" t="s">
        <v>301</v>
      </c>
      <c r="N588" s="44">
        <v>30</v>
      </c>
      <c r="O588" s="44">
        <v>30</v>
      </c>
      <c r="P588" s="44" t="s">
        <v>285</v>
      </c>
      <c r="Q588" s="44">
        <v>22.74</v>
      </c>
      <c r="R588" s="44">
        <v>682.2</v>
      </c>
      <c r="S588" s="44">
        <v>5354.5195800000001</v>
      </c>
      <c r="T588" s="44">
        <v>682.2</v>
      </c>
      <c r="U588" s="44" t="s">
        <v>285</v>
      </c>
      <c r="V588" s="44">
        <v>19.739999999999998</v>
      </c>
      <c r="W588">
        <v>592.20000000000005</v>
      </c>
    </row>
    <row r="589" spans="1:23" hidden="1" x14ac:dyDescent="0.3">
      <c r="A589" s="44" t="s">
        <v>566</v>
      </c>
      <c r="B589" s="44"/>
      <c r="C589" s="44">
        <v>2023</v>
      </c>
      <c r="D589" s="44" t="s">
        <v>147</v>
      </c>
      <c r="E589" s="44">
        <v>32100</v>
      </c>
      <c r="F589" s="44" t="s">
        <v>298</v>
      </c>
      <c r="G589" s="44">
        <v>92006984</v>
      </c>
      <c r="H589" s="44" t="s">
        <v>529</v>
      </c>
      <c r="I589" s="44" t="s">
        <v>530</v>
      </c>
      <c r="J589" s="44">
        <v>1598</v>
      </c>
      <c r="K589" s="44"/>
      <c r="L589" s="44" t="s">
        <v>419</v>
      </c>
      <c r="M589" s="44" t="s">
        <v>301</v>
      </c>
      <c r="N589" s="44">
        <v>30</v>
      </c>
      <c r="O589" s="44"/>
      <c r="P589" s="44" t="s">
        <v>285</v>
      </c>
      <c r="Q589" s="44">
        <v>24.81</v>
      </c>
      <c r="R589" s="44">
        <v>744.3</v>
      </c>
      <c r="S589" s="44">
        <v>5841.9362700000001</v>
      </c>
      <c r="T589" s="44">
        <v>744.3</v>
      </c>
      <c r="U589" s="44" t="s">
        <v>285</v>
      </c>
      <c r="V589" s="44">
        <v>21.49</v>
      </c>
      <c r="W589">
        <v>644.70000000000005</v>
      </c>
    </row>
    <row r="590" spans="1:23" hidden="1" x14ac:dyDescent="0.3">
      <c r="A590" s="44" t="s">
        <v>566</v>
      </c>
      <c r="B590" s="44"/>
      <c r="C590" s="44">
        <v>2023</v>
      </c>
      <c r="D590" s="44" t="s">
        <v>147</v>
      </c>
      <c r="E590" s="44">
        <v>32100</v>
      </c>
      <c r="F590" s="44" t="s">
        <v>298</v>
      </c>
      <c r="G590" s="44">
        <v>92006984</v>
      </c>
      <c r="H590" s="44" t="s">
        <v>529</v>
      </c>
      <c r="I590" s="44" t="s">
        <v>530</v>
      </c>
      <c r="J590" s="44">
        <v>1598</v>
      </c>
      <c r="K590" s="44"/>
      <c r="L590" s="44" t="s">
        <v>299</v>
      </c>
      <c r="M590" s="44" t="s">
        <v>301</v>
      </c>
      <c r="N590" s="44">
        <v>30</v>
      </c>
      <c r="O590" s="44">
        <v>30</v>
      </c>
      <c r="P590" s="44" t="s">
        <v>285</v>
      </c>
      <c r="Q590" s="44">
        <v>35.14</v>
      </c>
      <c r="R590" s="44">
        <v>1054.2</v>
      </c>
      <c r="S590" s="44">
        <v>8274.3103800000008</v>
      </c>
      <c r="T590" s="44">
        <v>1054.2</v>
      </c>
      <c r="U590" s="44" t="s">
        <v>285</v>
      </c>
      <c r="V590" s="44">
        <v>30.57</v>
      </c>
      <c r="W590">
        <v>917.1</v>
      </c>
    </row>
    <row r="591" spans="1:23" hidden="1" x14ac:dyDescent="0.3">
      <c r="A591" s="44" t="s">
        <v>566</v>
      </c>
      <c r="B591" s="44"/>
      <c r="C591" s="44">
        <v>2023</v>
      </c>
      <c r="D591" s="44" t="s">
        <v>147</v>
      </c>
      <c r="E591" s="44">
        <v>32100</v>
      </c>
      <c r="F591" s="44" t="s">
        <v>298</v>
      </c>
      <c r="G591" s="44">
        <v>92006984</v>
      </c>
      <c r="H591" s="44" t="s">
        <v>529</v>
      </c>
      <c r="I591" s="44" t="s">
        <v>530</v>
      </c>
      <c r="J591" s="44">
        <v>1598</v>
      </c>
      <c r="K591" s="44"/>
      <c r="L591" s="44" t="s">
        <v>396</v>
      </c>
      <c r="M591" s="44" t="s">
        <v>301</v>
      </c>
      <c r="N591" s="44">
        <v>50</v>
      </c>
      <c r="O591" s="44"/>
      <c r="P591" s="44" t="s">
        <v>285</v>
      </c>
      <c r="Q591" s="44">
        <v>29.97</v>
      </c>
      <c r="R591" s="44">
        <v>1498.5</v>
      </c>
      <c r="S591" s="44">
        <v>11761.576650000001</v>
      </c>
      <c r="T591" s="44">
        <v>1498.5</v>
      </c>
      <c r="U591" s="44" t="s">
        <v>285</v>
      </c>
      <c r="V591" s="44">
        <v>26</v>
      </c>
      <c r="W591">
        <v>1300</v>
      </c>
    </row>
    <row r="592" spans="1:23" hidden="1" x14ac:dyDescent="0.3">
      <c r="A592" s="44" t="s">
        <v>566</v>
      </c>
      <c r="B592" s="44"/>
      <c r="C592" s="44">
        <v>2023</v>
      </c>
      <c r="D592" s="44" t="s">
        <v>147</v>
      </c>
      <c r="E592" s="44">
        <v>32100</v>
      </c>
      <c r="F592" s="44" t="s">
        <v>298</v>
      </c>
      <c r="G592" s="44">
        <v>92006984</v>
      </c>
      <c r="H592" s="44" t="s">
        <v>529</v>
      </c>
      <c r="I592" s="44" t="s">
        <v>530</v>
      </c>
      <c r="J592" s="44">
        <v>1598</v>
      </c>
      <c r="K592" s="44"/>
      <c r="L592" s="44" t="s">
        <v>377</v>
      </c>
      <c r="M592" s="44" t="s">
        <v>301</v>
      </c>
      <c r="N592" s="44">
        <v>50</v>
      </c>
      <c r="O592" s="44">
        <v>50</v>
      </c>
      <c r="P592" s="44" t="s">
        <v>285</v>
      </c>
      <c r="Q592" s="44">
        <v>45.47</v>
      </c>
      <c r="R592" s="44">
        <v>2273.5</v>
      </c>
      <c r="S592" s="44">
        <v>17844.474149999998</v>
      </c>
      <c r="T592" s="44">
        <v>2273.5</v>
      </c>
      <c r="U592" s="44" t="s">
        <v>285</v>
      </c>
      <c r="V592" s="44">
        <v>39.39</v>
      </c>
      <c r="W592">
        <v>1969.5</v>
      </c>
    </row>
    <row r="593" spans="1:23" hidden="1" x14ac:dyDescent="0.3">
      <c r="A593" s="44" t="s">
        <v>566</v>
      </c>
      <c r="B593" s="44"/>
      <c r="C593" s="44">
        <v>2023</v>
      </c>
      <c r="D593" s="44" t="s">
        <v>147</v>
      </c>
      <c r="E593" s="44">
        <v>32100</v>
      </c>
      <c r="F593" s="44" t="s">
        <v>298</v>
      </c>
      <c r="G593" s="44">
        <v>92006984</v>
      </c>
      <c r="H593" s="44" t="s">
        <v>529</v>
      </c>
      <c r="I593" s="44" t="s">
        <v>530</v>
      </c>
      <c r="J593" s="44">
        <v>1598</v>
      </c>
      <c r="K593" s="44"/>
      <c r="L593" s="44" t="s">
        <v>302</v>
      </c>
      <c r="M593" s="44" t="s">
        <v>301</v>
      </c>
      <c r="N593" s="44">
        <v>50</v>
      </c>
      <c r="O593" s="44"/>
      <c r="P593" s="44" t="s">
        <v>285</v>
      </c>
      <c r="Q593" s="44">
        <v>43.79</v>
      </c>
      <c r="R593" s="44">
        <v>2189.5</v>
      </c>
      <c r="S593" s="44">
        <v>17185.166550000002</v>
      </c>
      <c r="T593" s="44">
        <v>2189.5</v>
      </c>
      <c r="U593" s="44" t="s">
        <v>285</v>
      </c>
      <c r="V593" s="44">
        <v>35.04</v>
      </c>
      <c r="W593">
        <v>1752</v>
      </c>
    </row>
    <row r="594" spans="1:23" hidden="1" x14ac:dyDescent="0.3">
      <c r="A594" s="44" t="s">
        <v>566</v>
      </c>
      <c r="B594" s="44"/>
      <c r="C594" s="44">
        <v>2023</v>
      </c>
      <c r="D594" s="44" t="s">
        <v>147</v>
      </c>
      <c r="E594" s="44">
        <v>32100</v>
      </c>
      <c r="F594" s="44" t="s">
        <v>298</v>
      </c>
      <c r="G594" s="44">
        <v>92006984</v>
      </c>
      <c r="H594" s="44" t="s">
        <v>529</v>
      </c>
      <c r="I594" s="44" t="s">
        <v>530</v>
      </c>
      <c r="J594" s="44">
        <v>1598</v>
      </c>
      <c r="K594" s="44"/>
      <c r="L594" s="44" t="s">
        <v>410</v>
      </c>
      <c r="M594" s="44" t="s">
        <v>301</v>
      </c>
      <c r="N594" s="44">
        <v>50</v>
      </c>
      <c r="O594" s="44">
        <v>50</v>
      </c>
      <c r="P594" s="44" t="s">
        <v>285</v>
      </c>
      <c r="Q594" s="44">
        <v>65.69</v>
      </c>
      <c r="R594" s="44">
        <v>3284.5</v>
      </c>
      <c r="S594" s="44">
        <v>25779.712049999998</v>
      </c>
      <c r="T594" s="44">
        <v>3284.5</v>
      </c>
      <c r="U594" s="44" t="s">
        <v>285</v>
      </c>
      <c r="V594" s="44">
        <v>52.56</v>
      </c>
      <c r="W594">
        <v>2628</v>
      </c>
    </row>
    <row r="595" spans="1:23" hidden="1" x14ac:dyDescent="0.3">
      <c r="A595" s="44" t="s">
        <v>566</v>
      </c>
      <c r="B595" s="44"/>
      <c r="C595" s="44">
        <v>2023</v>
      </c>
      <c r="D595" s="44" t="s">
        <v>147</v>
      </c>
      <c r="E595" s="44">
        <v>32100</v>
      </c>
      <c r="F595" s="44" t="s">
        <v>298</v>
      </c>
      <c r="G595" s="44">
        <v>92006985</v>
      </c>
      <c r="H595" s="44" t="s">
        <v>529</v>
      </c>
      <c r="I595" s="44" t="s">
        <v>530</v>
      </c>
      <c r="J595" s="44">
        <v>1598</v>
      </c>
      <c r="K595" s="44"/>
      <c r="L595" s="44" t="s">
        <v>436</v>
      </c>
      <c r="M595" s="44" t="s">
        <v>341</v>
      </c>
      <c r="N595" s="44">
        <v>20</v>
      </c>
      <c r="O595" s="44">
        <v>20</v>
      </c>
      <c r="P595" s="44" t="s">
        <v>285</v>
      </c>
      <c r="Q595" s="44">
        <v>55.6</v>
      </c>
      <c r="R595" s="44">
        <v>1112</v>
      </c>
      <c r="S595" s="44">
        <v>8727.9768000000004</v>
      </c>
      <c r="T595" s="44">
        <v>1112</v>
      </c>
      <c r="U595" s="44" t="s">
        <v>285</v>
      </c>
      <c r="V595" s="44">
        <v>37.340000000000003</v>
      </c>
      <c r="W595">
        <v>746.8</v>
      </c>
    </row>
    <row r="596" spans="1:23" hidden="1" x14ac:dyDescent="0.3">
      <c r="A596" s="44" t="s">
        <v>566</v>
      </c>
      <c r="B596" s="44"/>
      <c r="C596" s="44">
        <v>2023</v>
      </c>
      <c r="D596" s="44" t="s">
        <v>147</v>
      </c>
      <c r="E596" s="44">
        <v>32100</v>
      </c>
      <c r="F596" s="44" t="s">
        <v>298</v>
      </c>
      <c r="G596" s="44">
        <v>92006985</v>
      </c>
      <c r="H596" s="44" t="s">
        <v>529</v>
      </c>
      <c r="I596" s="44" t="s">
        <v>530</v>
      </c>
      <c r="J596" s="44">
        <v>1598</v>
      </c>
      <c r="K596" s="44"/>
      <c r="L596" s="44" t="s">
        <v>449</v>
      </c>
      <c r="M596" s="44" t="s">
        <v>341</v>
      </c>
      <c r="N596" s="44">
        <v>30</v>
      </c>
      <c r="O596" s="44">
        <v>30</v>
      </c>
      <c r="P596" s="44" t="s">
        <v>285</v>
      </c>
      <c r="Q596" s="44">
        <v>73.05</v>
      </c>
      <c r="R596" s="44">
        <v>2191.5</v>
      </c>
      <c r="S596" s="44">
        <v>17200.86435</v>
      </c>
      <c r="T596" s="44">
        <v>2191.5</v>
      </c>
      <c r="U596" s="44" t="s">
        <v>285</v>
      </c>
      <c r="V596" s="44">
        <v>49.18</v>
      </c>
      <c r="W596">
        <v>1475.4</v>
      </c>
    </row>
    <row r="597" spans="1:23" hidden="1" x14ac:dyDescent="0.3">
      <c r="A597" s="44" t="s">
        <v>566</v>
      </c>
      <c r="B597" s="44"/>
      <c r="C597" s="44">
        <v>2023</v>
      </c>
      <c r="D597" s="44" t="s">
        <v>147</v>
      </c>
      <c r="E597" s="44">
        <v>32100</v>
      </c>
      <c r="F597" s="44" t="s">
        <v>298</v>
      </c>
      <c r="G597" s="44">
        <v>92006985</v>
      </c>
      <c r="H597" s="44" t="s">
        <v>529</v>
      </c>
      <c r="I597" s="44" t="s">
        <v>530</v>
      </c>
      <c r="J597" s="44">
        <v>1598</v>
      </c>
      <c r="K597" s="44"/>
      <c r="L597" s="44" t="s">
        <v>348</v>
      </c>
      <c r="M597" s="44" t="s">
        <v>341</v>
      </c>
      <c r="N597" s="44">
        <v>10</v>
      </c>
      <c r="O597" s="44">
        <v>10</v>
      </c>
      <c r="P597" s="44" t="s">
        <v>285</v>
      </c>
      <c r="Q597" s="44">
        <v>126.65</v>
      </c>
      <c r="R597" s="44">
        <v>1266.5</v>
      </c>
      <c r="S597" s="44">
        <v>9940.6318499999998</v>
      </c>
      <c r="T597" s="44">
        <v>1266.5</v>
      </c>
      <c r="U597" s="44" t="s">
        <v>285</v>
      </c>
      <c r="V597" s="44">
        <v>71.84</v>
      </c>
      <c r="W597">
        <v>718.4</v>
      </c>
    </row>
    <row r="598" spans="1:23" hidden="1" x14ac:dyDescent="0.3">
      <c r="A598" s="44" t="s">
        <v>566</v>
      </c>
      <c r="B598" s="44"/>
      <c r="C598" s="44">
        <v>2023</v>
      </c>
      <c r="D598" s="44" t="s">
        <v>147</v>
      </c>
      <c r="E598" s="44">
        <v>32100</v>
      </c>
      <c r="F598" s="44" t="s">
        <v>298</v>
      </c>
      <c r="G598" s="44">
        <v>92006985</v>
      </c>
      <c r="H598" s="44" t="s">
        <v>529</v>
      </c>
      <c r="I598" s="44" t="s">
        <v>530</v>
      </c>
      <c r="J598" s="44">
        <v>1598</v>
      </c>
      <c r="K598" s="44"/>
      <c r="L598" s="44" t="s">
        <v>571</v>
      </c>
      <c r="M598" s="44" t="s">
        <v>341</v>
      </c>
      <c r="N598" s="44">
        <v>5</v>
      </c>
      <c r="O598" s="44">
        <v>5</v>
      </c>
      <c r="P598" s="44" t="s">
        <v>285</v>
      </c>
      <c r="Q598" s="44">
        <v>807.44</v>
      </c>
      <c r="R598" s="44">
        <v>4037.2</v>
      </c>
      <c r="S598" s="44">
        <v>31687.57908</v>
      </c>
      <c r="T598" s="44">
        <v>4037.2</v>
      </c>
      <c r="U598" s="44" t="s">
        <v>285</v>
      </c>
      <c r="V598" s="44">
        <v>570.57000000000005</v>
      </c>
      <c r="W598">
        <v>2852.85</v>
      </c>
    </row>
    <row r="599" spans="1:23" hidden="1" x14ac:dyDescent="0.3">
      <c r="A599" s="44" t="s">
        <v>566</v>
      </c>
      <c r="B599" s="44"/>
      <c r="C599" s="44">
        <v>2023</v>
      </c>
      <c r="D599" s="44" t="s">
        <v>147</v>
      </c>
      <c r="E599" s="44">
        <v>32100</v>
      </c>
      <c r="F599" s="44" t="s">
        <v>298</v>
      </c>
      <c r="G599" s="44">
        <v>92006985</v>
      </c>
      <c r="H599" s="44" t="s">
        <v>529</v>
      </c>
      <c r="I599" s="44" t="s">
        <v>530</v>
      </c>
      <c r="J599" s="44">
        <v>1598</v>
      </c>
      <c r="K599" s="44"/>
      <c r="L599" s="44" t="s">
        <v>427</v>
      </c>
      <c r="M599" s="44" t="s">
        <v>341</v>
      </c>
      <c r="N599" s="44">
        <v>5</v>
      </c>
      <c r="O599" s="44">
        <v>5</v>
      </c>
      <c r="P599" s="44" t="s">
        <v>285</v>
      </c>
      <c r="Q599" s="44">
        <v>391.4</v>
      </c>
      <c r="R599" s="44">
        <v>1957</v>
      </c>
      <c r="S599" s="44">
        <v>15360.2973</v>
      </c>
      <c r="T599" s="44">
        <v>1957</v>
      </c>
      <c r="U599" s="44" t="s">
        <v>285</v>
      </c>
      <c r="V599" s="44">
        <v>263.35000000000002</v>
      </c>
      <c r="W599">
        <v>1316.75</v>
      </c>
    </row>
    <row r="600" spans="1:23" hidden="1" x14ac:dyDescent="0.3">
      <c r="A600" s="44" t="s">
        <v>566</v>
      </c>
      <c r="B600" s="44"/>
      <c r="C600" s="44">
        <v>2023</v>
      </c>
      <c r="D600" s="44" t="s">
        <v>147</v>
      </c>
      <c r="E600" s="44">
        <v>32100</v>
      </c>
      <c r="F600" s="44" t="s">
        <v>298</v>
      </c>
      <c r="G600" s="44">
        <v>92006986</v>
      </c>
      <c r="H600" s="44" t="s">
        <v>529</v>
      </c>
      <c r="I600" s="44" t="s">
        <v>530</v>
      </c>
      <c r="J600" s="44">
        <v>1598</v>
      </c>
      <c r="K600" s="44"/>
      <c r="L600" s="44" t="s">
        <v>400</v>
      </c>
      <c r="M600" s="44" t="s">
        <v>301</v>
      </c>
      <c r="N600" s="44">
        <v>50</v>
      </c>
      <c r="O600" s="44">
        <v>50</v>
      </c>
      <c r="P600" s="44" t="s">
        <v>285</v>
      </c>
      <c r="Q600" s="44">
        <v>18.79</v>
      </c>
      <c r="R600" s="44">
        <v>939.5</v>
      </c>
      <c r="S600" s="44">
        <v>7374.0415499999999</v>
      </c>
      <c r="T600" s="44">
        <v>939.5</v>
      </c>
      <c r="U600" s="44" t="s">
        <v>285</v>
      </c>
      <c r="V600" s="44">
        <v>13.82</v>
      </c>
      <c r="W600">
        <v>691</v>
      </c>
    </row>
    <row r="601" spans="1:23" hidden="1" x14ac:dyDescent="0.3">
      <c r="A601" s="44" t="s">
        <v>566</v>
      </c>
      <c r="B601" s="44"/>
      <c r="C601" s="44">
        <v>2023</v>
      </c>
      <c r="D601" s="44" t="s">
        <v>147</v>
      </c>
      <c r="E601" s="44">
        <v>32100</v>
      </c>
      <c r="F601" s="44" t="s">
        <v>298</v>
      </c>
      <c r="G601" s="44">
        <v>92006986</v>
      </c>
      <c r="H601" s="44" t="s">
        <v>529</v>
      </c>
      <c r="I601" s="44" t="s">
        <v>530</v>
      </c>
      <c r="J601" s="44">
        <v>1598</v>
      </c>
      <c r="K601" s="44"/>
      <c r="L601" s="44" t="s">
        <v>389</v>
      </c>
      <c r="M601" s="44" t="s">
        <v>324</v>
      </c>
      <c r="N601" s="44">
        <v>100</v>
      </c>
      <c r="O601" s="44">
        <v>100</v>
      </c>
      <c r="P601" s="44" t="s">
        <v>285</v>
      </c>
      <c r="Q601" s="44">
        <v>15.76</v>
      </c>
      <c r="R601" s="44">
        <v>1576</v>
      </c>
      <c r="S601" s="44">
        <v>12369.866400000001</v>
      </c>
      <c r="T601" s="44">
        <v>1576</v>
      </c>
      <c r="U601" s="44" t="s">
        <v>285</v>
      </c>
      <c r="V601" s="44">
        <v>14.96</v>
      </c>
      <c r="W601">
        <v>1496</v>
      </c>
    </row>
    <row r="602" spans="1:23" hidden="1" x14ac:dyDescent="0.3">
      <c r="A602" s="44" t="s">
        <v>566</v>
      </c>
      <c r="B602" s="44"/>
      <c r="C602" s="44">
        <v>2023</v>
      </c>
      <c r="D602" s="44" t="s">
        <v>147</v>
      </c>
      <c r="E602" s="44">
        <v>32100</v>
      </c>
      <c r="F602" s="44" t="s">
        <v>298</v>
      </c>
      <c r="G602" s="44">
        <v>92006986</v>
      </c>
      <c r="H602" s="44" t="s">
        <v>529</v>
      </c>
      <c r="I602" s="44" t="s">
        <v>530</v>
      </c>
      <c r="J602" s="44">
        <v>1598</v>
      </c>
      <c r="K602" s="44"/>
      <c r="L602" s="44" t="s">
        <v>384</v>
      </c>
      <c r="M602" s="44" t="s">
        <v>324</v>
      </c>
      <c r="N602" s="44">
        <v>100</v>
      </c>
      <c r="O602" s="44">
        <v>100</v>
      </c>
      <c r="P602" s="44" t="s">
        <v>285</v>
      </c>
      <c r="Q602" s="44">
        <v>45.83</v>
      </c>
      <c r="R602" s="44">
        <v>4583</v>
      </c>
      <c r="S602" s="44">
        <v>35971.508699999998</v>
      </c>
      <c r="T602" s="44">
        <v>4583</v>
      </c>
      <c r="U602" s="44" t="s">
        <v>285</v>
      </c>
      <c r="V602" s="44">
        <v>41.07</v>
      </c>
      <c r="W602">
        <v>4107</v>
      </c>
    </row>
    <row r="603" spans="1:23" hidden="1" x14ac:dyDescent="0.3">
      <c r="A603" s="44" t="s">
        <v>566</v>
      </c>
      <c r="B603" s="44"/>
      <c r="C603" s="44">
        <v>2023</v>
      </c>
      <c r="D603" s="44" t="s">
        <v>147</v>
      </c>
      <c r="E603" s="44">
        <v>32100</v>
      </c>
      <c r="F603" s="44" t="s">
        <v>298</v>
      </c>
      <c r="G603" s="44">
        <v>92006986</v>
      </c>
      <c r="H603" s="44" t="s">
        <v>529</v>
      </c>
      <c r="I603" s="44" t="s">
        <v>530</v>
      </c>
      <c r="J603" s="44">
        <v>1598</v>
      </c>
      <c r="K603" s="44"/>
      <c r="L603" s="44" t="s">
        <v>417</v>
      </c>
      <c r="M603" s="44" t="s">
        <v>324</v>
      </c>
      <c r="N603" s="44">
        <v>70</v>
      </c>
      <c r="O603" s="44">
        <v>70</v>
      </c>
      <c r="P603" s="44" t="s">
        <v>285</v>
      </c>
      <c r="Q603" s="44">
        <v>66.28</v>
      </c>
      <c r="R603" s="44">
        <v>4639.6000000000004</v>
      </c>
      <c r="S603" s="44">
        <v>36415.756439999997</v>
      </c>
      <c r="T603" s="44">
        <v>4639.6000000000004</v>
      </c>
      <c r="U603" s="44" t="s">
        <v>285</v>
      </c>
      <c r="V603" s="44">
        <v>57.58</v>
      </c>
      <c r="W603">
        <v>4030.6</v>
      </c>
    </row>
    <row r="604" spans="1:23" hidden="1" x14ac:dyDescent="0.3">
      <c r="A604" s="44" t="s">
        <v>566</v>
      </c>
      <c r="B604" s="44"/>
      <c r="C604" s="44">
        <v>2023</v>
      </c>
      <c r="D604" s="44" t="s">
        <v>147</v>
      </c>
      <c r="E604" s="44">
        <v>32100</v>
      </c>
      <c r="F604" s="44" t="s">
        <v>298</v>
      </c>
      <c r="G604" s="44">
        <v>92006986</v>
      </c>
      <c r="H604" s="44" t="s">
        <v>529</v>
      </c>
      <c r="I604" s="44" t="s">
        <v>530</v>
      </c>
      <c r="J604" s="44">
        <v>1598</v>
      </c>
      <c r="K604" s="44"/>
      <c r="L604" s="44" t="s">
        <v>394</v>
      </c>
      <c r="M604" s="44" t="s">
        <v>324</v>
      </c>
      <c r="N604" s="44">
        <v>70</v>
      </c>
      <c r="O604" s="44">
        <v>70</v>
      </c>
      <c r="P604" s="44" t="s">
        <v>285</v>
      </c>
      <c r="Q604" s="44">
        <v>74.55</v>
      </c>
      <c r="R604" s="44">
        <v>5218.5</v>
      </c>
      <c r="S604" s="44">
        <v>40959.484649999999</v>
      </c>
      <c r="T604" s="44">
        <v>5218.5</v>
      </c>
      <c r="U604" s="44" t="s">
        <v>285</v>
      </c>
      <c r="V604" s="44">
        <v>62.66</v>
      </c>
      <c r="W604">
        <v>4386.2</v>
      </c>
    </row>
    <row r="605" spans="1:23" hidden="1" x14ac:dyDescent="0.3">
      <c r="A605" s="44" t="s">
        <v>566</v>
      </c>
      <c r="B605" s="44"/>
      <c r="C605" s="44">
        <v>2023</v>
      </c>
      <c r="D605" s="44" t="s">
        <v>147</v>
      </c>
      <c r="E605" s="44">
        <v>32100</v>
      </c>
      <c r="F605" s="44" t="s">
        <v>298</v>
      </c>
      <c r="G605" s="44">
        <v>92006986</v>
      </c>
      <c r="H605" s="44" t="s">
        <v>529</v>
      </c>
      <c r="I605" s="44" t="s">
        <v>530</v>
      </c>
      <c r="J605" s="44">
        <v>1598</v>
      </c>
      <c r="K605" s="44"/>
      <c r="L605" s="44" t="s">
        <v>418</v>
      </c>
      <c r="M605" s="44" t="s">
        <v>324</v>
      </c>
      <c r="N605" s="44">
        <v>50</v>
      </c>
      <c r="O605" s="44">
        <v>50</v>
      </c>
      <c r="P605" s="44" t="s">
        <v>285</v>
      </c>
      <c r="Q605" s="44">
        <v>85.54</v>
      </c>
      <c r="R605" s="44">
        <v>4277</v>
      </c>
      <c r="S605" s="44">
        <v>33569.745300000002</v>
      </c>
      <c r="T605" s="44">
        <v>4277</v>
      </c>
      <c r="U605" s="44" t="s">
        <v>285</v>
      </c>
      <c r="V605" s="44">
        <v>79.760000000000005</v>
      </c>
      <c r="W605">
        <v>3988</v>
      </c>
    </row>
    <row r="606" spans="1:23" hidden="1" x14ac:dyDescent="0.3">
      <c r="A606" s="44" t="s">
        <v>566</v>
      </c>
      <c r="B606" s="44"/>
      <c r="C606" s="44">
        <v>2023</v>
      </c>
      <c r="D606" s="44" t="s">
        <v>147</v>
      </c>
      <c r="E606" s="44">
        <v>32100</v>
      </c>
      <c r="F606" s="44" t="s">
        <v>298</v>
      </c>
      <c r="G606" s="44">
        <v>92006987</v>
      </c>
      <c r="H606" s="44" t="s">
        <v>529</v>
      </c>
      <c r="I606" s="44" t="s">
        <v>530</v>
      </c>
      <c r="J606" s="44">
        <v>1598</v>
      </c>
      <c r="K606" s="44"/>
      <c r="L606" s="44" t="s">
        <v>67</v>
      </c>
      <c r="M606" s="44" t="s">
        <v>32</v>
      </c>
      <c r="N606" s="44">
        <v>10</v>
      </c>
      <c r="O606" s="44">
        <v>10</v>
      </c>
      <c r="P606" s="44" t="s">
        <v>285</v>
      </c>
      <c r="Q606" s="44">
        <v>182.95</v>
      </c>
      <c r="R606" s="44">
        <v>1829.5</v>
      </c>
      <c r="S606" s="44">
        <v>14359.562550000001</v>
      </c>
      <c r="T606" s="44">
        <v>1829.5</v>
      </c>
      <c r="U606" s="44" t="s">
        <v>285</v>
      </c>
      <c r="V606" s="44">
        <v>144.05000000000001</v>
      </c>
      <c r="W606">
        <v>1440.5</v>
      </c>
    </row>
    <row r="607" spans="1:23" hidden="1" x14ac:dyDescent="0.3">
      <c r="A607" s="44" t="s">
        <v>566</v>
      </c>
      <c r="B607" s="44"/>
      <c r="C607" s="44">
        <v>2023</v>
      </c>
      <c r="D607" s="44" t="s">
        <v>147</v>
      </c>
      <c r="E607" s="44">
        <v>32100</v>
      </c>
      <c r="F607" s="44" t="s">
        <v>298</v>
      </c>
      <c r="G607" s="44">
        <v>92006987</v>
      </c>
      <c r="H607" s="44" t="s">
        <v>529</v>
      </c>
      <c r="I607" s="44" t="s">
        <v>530</v>
      </c>
      <c r="J607" s="44">
        <v>1598</v>
      </c>
      <c r="K607" s="44"/>
      <c r="L607" s="44" t="s">
        <v>68</v>
      </c>
      <c r="M607" s="44" t="s">
        <v>32</v>
      </c>
      <c r="N607" s="44">
        <v>10</v>
      </c>
      <c r="O607" s="44">
        <v>10</v>
      </c>
      <c r="P607" s="44" t="s">
        <v>285</v>
      </c>
      <c r="Q607" s="44">
        <v>201.8</v>
      </c>
      <c r="R607" s="44">
        <v>2018</v>
      </c>
      <c r="S607" s="44">
        <v>15839.0802</v>
      </c>
      <c r="T607" s="44">
        <v>2018</v>
      </c>
      <c r="U607" s="44" t="s">
        <v>285</v>
      </c>
      <c r="V607" s="44">
        <v>167.22</v>
      </c>
      <c r="W607">
        <v>1672.2</v>
      </c>
    </row>
    <row r="608" spans="1:23" hidden="1" x14ac:dyDescent="0.3">
      <c r="A608" s="44" t="s">
        <v>566</v>
      </c>
      <c r="B608" s="44"/>
      <c r="C608" s="44">
        <v>2023</v>
      </c>
      <c r="D608" s="44" t="s">
        <v>147</v>
      </c>
      <c r="E608" s="44">
        <v>32100</v>
      </c>
      <c r="F608" s="44" t="s">
        <v>298</v>
      </c>
      <c r="G608" s="44">
        <v>92006987</v>
      </c>
      <c r="H608" s="44" t="s">
        <v>529</v>
      </c>
      <c r="I608" s="44" t="s">
        <v>530</v>
      </c>
      <c r="J608" s="44">
        <v>1598</v>
      </c>
      <c r="K608" s="44"/>
      <c r="L608" s="44" t="s">
        <v>73</v>
      </c>
      <c r="M608" s="44" t="s">
        <v>32</v>
      </c>
      <c r="N608" s="44">
        <v>5</v>
      </c>
      <c r="O608" s="44">
        <v>5</v>
      </c>
      <c r="P608" s="44" t="s">
        <v>285</v>
      </c>
      <c r="Q608" s="44">
        <v>226.08</v>
      </c>
      <c r="R608" s="44">
        <v>1130.4000000000001</v>
      </c>
      <c r="S608" s="44">
        <v>8872.3965599999992</v>
      </c>
      <c r="T608" s="44">
        <v>1130.4000000000001</v>
      </c>
      <c r="U608" s="44" t="s">
        <v>285</v>
      </c>
      <c r="V608" s="44">
        <v>198.42</v>
      </c>
      <c r="W608">
        <v>992.1</v>
      </c>
    </row>
    <row r="609" spans="1:23" hidden="1" x14ac:dyDescent="0.3">
      <c r="A609" s="44" t="s">
        <v>566</v>
      </c>
      <c r="B609" s="44"/>
      <c r="C609" s="44">
        <v>2023</v>
      </c>
      <c r="D609" s="44" t="s">
        <v>147</v>
      </c>
      <c r="E609" s="44">
        <v>32100</v>
      </c>
      <c r="F609" s="44" t="s">
        <v>298</v>
      </c>
      <c r="G609" s="44">
        <v>92006987</v>
      </c>
      <c r="H609" s="44" t="s">
        <v>529</v>
      </c>
      <c r="I609" s="44" t="s">
        <v>530</v>
      </c>
      <c r="J609" s="44">
        <v>1598</v>
      </c>
      <c r="K609" s="44"/>
      <c r="L609" s="44" t="s">
        <v>74</v>
      </c>
      <c r="M609" s="44" t="s">
        <v>32</v>
      </c>
      <c r="N609" s="44">
        <v>5</v>
      </c>
      <c r="O609" s="44">
        <v>5</v>
      </c>
      <c r="P609" s="44" t="s">
        <v>285</v>
      </c>
      <c r="Q609" s="44">
        <v>265.79000000000002</v>
      </c>
      <c r="R609" s="44">
        <v>1328.95</v>
      </c>
      <c r="S609" s="44">
        <v>10430.795655</v>
      </c>
      <c r="T609" s="44">
        <v>1328.95</v>
      </c>
      <c r="U609" s="44" t="s">
        <v>285</v>
      </c>
      <c r="V609" s="44">
        <v>225.7</v>
      </c>
      <c r="W609">
        <v>1128.5</v>
      </c>
    </row>
    <row r="610" spans="1:23" hidden="1" x14ac:dyDescent="0.3">
      <c r="A610" s="44" t="s">
        <v>566</v>
      </c>
      <c r="B610" s="44"/>
      <c r="C610" s="44">
        <v>2023</v>
      </c>
      <c r="D610" s="44" t="s">
        <v>147</v>
      </c>
      <c r="E610" s="44">
        <v>32100</v>
      </c>
      <c r="F610" s="44" t="s">
        <v>298</v>
      </c>
      <c r="G610" s="44">
        <v>92006987</v>
      </c>
      <c r="H610" s="44" t="s">
        <v>529</v>
      </c>
      <c r="I610" s="44" t="s">
        <v>530</v>
      </c>
      <c r="J610" s="44">
        <v>1598</v>
      </c>
      <c r="K610" s="44"/>
      <c r="L610" s="44" t="s">
        <v>75</v>
      </c>
      <c r="M610" s="44" t="s">
        <v>32</v>
      </c>
      <c r="N610" s="44">
        <v>10</v>
      </c>
      <c r="O610" s="44">
        <v>10</v>
      </c>
      <c r="P610" s="44" t="s">
        <v>285</v>
      </c>
      <c r="Q610" s="44">
        <v>364.78</v>
      </c>
      <c r="R610" s="44">
        <v>3647.8</v>
      </c>
      <c r="S610" s="44">
        <v>28631.217420000001</v>
      </c>
      <c r="T610" s="44">
        <v>3647.8</v>
      </c>
      <c r="U610" s="44" t="s">
        <v>285</v>
      </c>
      <c r="V610" s="44">
        <v>318.07</v>
      </c>
      <c r="W610">
        <v>3180.7</v>
      </c>
    </row>
    <row r="611" spans="1:23" hidden="1" x14ac:dyDescent="0.3">
      <c r="A611" s="44" t="s">
        <v>566</v>
      </c>
      <c r="B611" s="44"/>
      <c r="C611" s="44">
        <v>2023</v>
      </c>
      <c r="D611" s="44" t="s">
        <v>147</v>
      </c>
      <c r="E611" s="44">
        <v>32100</v>
      </c>
      <c r="F611" s="44" t="s">
        <v>298</v>
      </c>
      <c r="G611" s="44">
        <v>92007017</v>
      </c>
      <c r="H611" s="44" t="s">
        <v>529</v>
      </c>
      <c r="I611" s="44" t="s">
        <v>530</v>
      </c>
      <c r="J611" s="44">
        <v>1598</v>
      </c>
      <c r="K611" s="44"/>
      <c r="L611" s="44" t="s">
        <v>474</v>
      </c>
      <c r="M611" s="44" t="s">
        <v>357</v>
      </c>
      <c r="N611" s="44">
        <v>100</v>
      </c>
      <c r="O611" s="44">
        <v>100</v>
      </c>
      <c r="P611" s="44" t="s">
        <v>285</v>
      </c>
      <c r="Q611" s="44">
        <v>61.57</v>
      </c>
      <c r="R611" s="44">
        <v>6157</v>
      </c>
      <c r="S611" s="44">
        <v>48325.677300000003</v>
      </c>
      <c r="T611" s="44">
        <v>6157</v>
      </c>
      <c r="U611" s="44" t="s">
        <v>285</v>
      </c>
      <c r="V611" s="44">
        <v>52</v>
      </c>
      <c r="W611">
        <v>5200</v>
      </c>
    </row>
    <row r="612" spans="1:23" hidden="1" x14ac:dyDescent="0.3">
      <c r="A612" s="44" t="s">
        <v>566</v>
      </c>
      <c r="B612" s="44"/>
      <c r="C612" s="44">
        <v>2023</v>
      </c>
      <c r="D612" s="44" t="s">
        <v>147</v>
      </c>
      <c r="E612" s="44">
        <v>32100</v>
      </c>
      <c r="F612" s="44" t="s">
        <v>298</v>
      </c>
      <c r="G612" s="44">
        <v>92006128</v>
      </c>
      <c r="H612" s="44" t="s">
        <v>529</v>
      </c>
      <c r="I612" s="44" t="s">
        <v>530</v>
      </c>
      <c r="J612" s="44">
        <v>1598</v>
      </c>
      <c r="K612" s="44"/>
      <c r="L612" s="44" t="s">
        <v>484</v>
      </c>
      <c r="M612" s="44" t="s">
        <v>387</v>
      </c>
      <c r="N612" s="44">
        <v>2</v>
      </c>
      <c r="O612" s="44">
        <v>2</v>
      </c>
      <c r="P612" s="44" t="s">
        <v>285</v>
      </c>
      <c r="Q612" s="44">
        <v>1220.47</v>
      </c>
      <c r="R612" s="44">
        <v>2440.94</v>
      </c>
      <c r="S612" s="44">
        <v>19158.693965999999</v>
      </c>
      <c r="T612" s="44">
        <v>2440.94</v>
      </c>
      <c r="U612" s="44" t="s">
        <v>285</v>
      </c>
      <c r="V612" s="44">
        <v>951.23</v>
      </c>
      <c r="W612">
        <v>1902.46</v>
      </c>
    </row>
    <row r="613" spans="1:23" hidden="1" x14ac:dyDescent="0.3">
      <c r="A613" s="44" t="s">
        <v>566</v>
      </c>
      <c r="B613" s="44"/>
      <c r="C613" s="44">
        <v>2023</v>
      </c>
      <c r="D613" s="44" t="s">
        <v>147</v>
      </c>
      <c r="E613" s="44">
        <v>32100</v>
      </c>
      <c r="F613" s="44" t="s">
        <v>298</v>
      </c>
      <c r="G613" s="44">
        <v>92006128</v>
      </c>
      <c r="H613" s="44" t="s">
        <v>529</v>
      </c>
      <c r="I613" s="44" t="s">
        <v>530</v>
      </c>
      <c r="J613" s="44">
        <v>1598</v>
      </c>
      <c r="K613" s="44"/>
      <c r="L613" s="44" t="s">
        <v>485</v>
      </c>
      <c r="M613" s="44" t="s">
        <v>387</v>
      </c>
      <c r="N613" s="44">
        <v>2</v>
      </c>
      <c r="O613" s="44">
        <v>2</v>
      </c>
      <c r="P613" s="44" t="s">
        <v>285</v>
      </c>
      <c r="Q613" s="44">
        <v>895.44</v>
      </c>
      <c r="R613" s="44">
        <v>1790.88</v>
      </c>
      <c r="S613" s="44">
        <v>14056.438032</v>
      </c>
      <c r="T613" s="44">
        <v>1790.88</v>
      </c>
      <c r="U613" s="44" t="s">
        <v>285</v>
      </c>
      <c r="V613" s="44">
        <v>718.68</v>
      </c>
      <c r="W613">
        <v>1437.36</v>
      </c>
    </row>
    <row r="614" spans="1:23" hidden="1" x14ac:dyDescent="0.3">
      <c r="A614" s="44" t="s">
        <v>566</v>
      </c>
      <c r="B614" s="44"/>
      <c r="C614" s="44">
        <v>2023</v>
      </c>
      <c r="D614" s="44" t="s">
        <v>147</v>
      </c>
      <c r="E614" s="44">
        <v>32100</v>
      </c>
      <c r="F614" s="44" t="s">
        <v>298</v>
      </c>
      <c r="G614" s="44">
        <v>92006128</v>
      </c>
      <c r="H614" s="44" t="s">
        <v>529</v>
      </c>
      <c r="I614" s="44" t="s">
        <v>530</v>
      </c>
      <c r="J614" s="44">
        <v>1598</v>
      </c>
      <c r="K614" s="44"/>
      <c r="L614" s="44" t="s">
        <v>627</v>
      </c>
      <c r="M614" s="44" t="s">
        <v>387</v>
      </c>
      <c r="N614" s="44">
        <v>1</v>
      </c>
      <c r="O614" s="44">
        <v>1</v>
      </c>
      <c r="P614" s="44" t="s">
        <v>285</v>
      </c>
      <c r="Q614" s="44">
        <v>1026.73</v>
      </c>
      <c r="R614" s="44">
        <v>1026.73</v>
      </c>
      <c r="S614" s="44">
        <v>8058.7010970000001</v>
      </c>
      <c r="T614" s="44">
        <v>1026.73</v>
      </c>
      <c r="U614" s="44" t="s">
        <v>285</v>
      </c>
      <c r="V614" s="44">
        <v>801.84</v>
      </c>
      <c r="W614">
        <v>801.84</v>
      </c>
    </row>
    <row r="615" spans="1:23" hidden="1" x14ac:dyDescent="0.3">
      <c r="A615" s="44" t="s">
        <v>566</v>
      </c>
      <c r="B615" s="44"/>
      <c r="C615" s="44">
        <v>2023</v>
      </c>
      <c r="D615" s="44" t="s">
        <v>147</v>
      </c>
      <c r="E615" s="44">
        <v>32100</v>
      </c>
      <c r="F615" s="44" t="s">
        <v>298</v>
      </c>
      <c r="G615" s="44">
        <v>92006128</v>
      </c>
      <c r="H615" s="44" t="s">
        <v>529</v>
      </c>
      <c r="I615" s="44" t="s">
        <v>530</v>
      </c>
      <c r="J615" s="44">
        <v>1598</v>
      </c>
      <c r="K615" s="44"/>
      <c r="L615" s="44" t="s">
        <v>628</v>
      </c>
      <c r="M615" s="44" t="s">
        <v>387</v>
      </c>
      <c r="N615" s="44">
        <v>13</v>
      </c>
      <c r="O615" s="44">
        <v>13</v>
      </c>
      <c r="P615" s="44" t="s">
        <v>285</v>
      </c>
      <c r="Q615" s="44">
        <v>359.42</v>
      </c>
      <c r="R615" s="44">
        <v>4672.46</v>
      </c>
      <c r="S615" s="44">
        <v>36673.671294</v>
      </c>
      <c r="T615" s="44">
        <v>4672.46</v>
      </c>
      <c r="U615" s="44" t="s">
        <v>285</v>
      </c>
      <c r="V615" s="44">
        <v>330.48</v>
      </c>
      <c r="W615">
        <v>4296.24</v>
      </c>
    </row>
    <row r="616" spans="1:23" hidden="1" x14ac:dyDescent="0.3">
      <c r="A616" s="44" t="s">
        <v>566</v>
      </c>
      <c r="B616" s="44"/>
      <c r="C616" s="44">
        <v>2023</v>
      </c>
      <c r="D616" s="44" t="s">
        <v>147</v>
      </c>
      <c r="E616" s="44">
        <v>32100</v>
      </c>
      <c r="F616" s="44" t="s">
        <v>298</v>
      </c>
      <c r="G616" s="44">
        <v>92006128</v>
      </c>
      <c r="H616" s="44" t="s">
        <v>529</v>
      </c>
      <c r="I616" s="44" t="s">
        <v>530</v>
      </c>
      <c r="J616" s="44">
        <v>1598</v>
      </c>
      <c r="K616" s="44"/>
      <c r="L616" s="44" t="s">
        <v>629</v>
      </c>
      <c r="M616" s="44" t="s">
        <v>387</v>
      </c>
      <c r="N616" s="44">
        <v>5</v>
      </c>
      <c r="O616" s="44">
        <v>5</v>
      </c>
      <c r="P616" s="44" t="s">
        <v>285</v>
      </c>
      <c r="Q616" s="44">
        <v>378.8</v>
      </c>
      <c r="R616" s="44">
        <v>1894</v>
      </c>
      <c r="S616" s="44">
        <v>14865.8166</v>
      </c>
      <c r="T616" s="44">
        <v>1894</v>
      </c>
      <c r="U616" s="44" t="s">
        <v>285</v>
      </c>
      <c r="V616" s="44">
        <v>348.68</v>
      </c>
      <c r="W616">
        <v>1743.4</v>
      </c>
    </row>
    <row r="617" spans="1:23" hidden="1" x14ac:dyDescent="0.3">
      <c r="A617" s="44" t="s">
        <v>566</v>
      </c>
      <c r="B617" s="44"/>
      <c r="C617" s="44">
        <v>2023</v>
      </c>
      <c r="D617" s="44" t="s">
        <v>147</v>
      </c>
      <c r="E617" s="44">
        <v>32100</v>
      </c>
      <c r="F617" s="44" t="s">
        <v>298</v>
      </c>
      <c r="G617" s="44">
        <v>92006128</v>
      </c>
      <c r="H617" s="44" t="s">
        <v>529</v>
      </c>
      <c r="I617" s="44" t="s">
        <v>530</v>
      </c>
      <c r="J617" s="44">
        <v>1598</v>
      </c>
      <c r="K617" s="44"/>
      <c r="L617" s="44" t="s">
        <v>630</v>
      </c>
      <c r="M617" s="44" t="s">
        <v>387</v>
      </c>
      <c r="N617" s="44">
        <v>9</v>
      </c>
      <c r="O617" s="44">
        <v>9</v>
      </c>
      <c r="P617" s="44" t="s">
        <v>285</v>
      </c>
      <c r="Q617" s="44">
        <v>505.11</v>
      </c>
      <c r="R617" s="44">
        <v>4545.99</v>
      </c>
      <c r="S617" s="44">
        <v>35681.020911</v>
      </c>
      <c r="T617" s="44">
        <v>4545.99</v>
      </c>
      <c r="U617" s="44" t="s">
        <v>285</v>
      </c>
      <c r="V617" s="44">
        <v>464.58</v>
      </c>
      <c r="W617">
        <v>4181.22</v>
      </c>
    </row>
    <row r="618" spans="1:23" hidden="1" x14ac:dyDescent="0.3">
      <c r="A618" s="44" t="s">
        <v>566</v>
      </c>
      <c r="B618" s="44"/>
      <c r="C618" s="44">
        <v>2023</v>
      </c>
      <c r="D618" s="44" t="s">
        <v>147</v>
      </c>
      <c r="E618" s="44">
        <v>32100</v>
      </c>
      <c r="F618" s="44" t="s">
        <v>298</v>
      </c>
      <c r="G618" s="44">
        <v>92006128</v>
      </c>
      <c r="H618" s="44" t="s">
        <v>529</v>
      </c>
      <c r="I618" s="44" t="s">
        <v>530</v>
      </c>
      <c r="J618" s="44">
        <v>1598</v>
      </c>
      <c r="K618" s="44"/>
      <c r="L618" s="44" t="s">
        <v>631</v>
      </c>
      <c r="M618" s="44" t="s">
        <v>387</v>
      </c>
      <c r="N618" s="44">
        <v>1</v>
      </c>
      <c r="O618" s="44">
        <v>1</v>
      </c>
      <c r="P618" s="44" t="s">
        <v>285</v>
      </c>
      <c r="Q618" s="44">
        <v>505.11</v>
      </c>
      <c r="R618" s="44">
        <v>505.11</v>
      </c>
      <c r="S618" s="44">
        <v>3964.557879</v>
      </c>
      <c r="T618" s="44">
        <v>505.11</v>
      </c>
      <c r="U618" s="44" t="s">
        <v>285</v>
      </c>
      <c r="V618" s="44">
        <v>464.58</v>
      </c>
      <c r="W618">
        <v>464.58</v>
      </c>
    </row>
    <row r="619" spans="1:23" hidden="1" x14ac:dyDescent="0.3">
      <c r="A619" s="44" t="s">
        <v>566</v>
      </c>
      <c r="B619" s="44"/>
      <c r="C619" s="44">
        <v>2023</v>
      </c>
      <c r="D619" s="44" t="s">
        <v>147</v>
      </c>
      <c r="E619" s="44">
        <v>32100</v>
      </c>
      <c r="F619" s="44" t="s">
        <v>298</v>
      </c>
      <c r="G619" s="44">
        <v>92006128</v>
      </c>
      <c r="H619" s="44" t="s">
        <v>529</v>
      </c>
      <c r="I619" s="44" t="s">
        <v>530</v>
      </c>
      <c r="J619" s="44">
        <v>1598</v>
      </c>
      <c r="K619" s="44"/>
      <c r="L619" s="44" t="s">
        <v>49</v>
      </c>
      <c r="M619" s="44" t="s">
        <v>387</v>
      </c>
      <c r="N619" s="44">
        <v>29</v>
      </c>
      <c r="O619" s="44">
        <f t="shared" ref="O619:O620" si="4">N619</f>
        <v>29</v>
      </c>
      <c r="P619" s="44" t="s">
        <v>285</v>
      </c>
      <c r="Q619" s="44">
        <v>54.75</v>
      </c>
      <c r="R619" s="44">
        <v>1587.75</v>
      </c>
      <c r="S619" s="44">
        <v>12462.090974999999</v>
      </c>
      <c r="T619" s="44">
        <v>1587.75</v>
      </c>
      <c r="U619" s="44" t="s">
        <v>285</v>
      </c>
      <c r="V619" s="44">
        <v>46.08</v>
      </c>
      <c r="W619">
        <v>1336.32</v>
      </c>
    </row>
    <row r="620" spans="1:23" hidden="1" x14ac:dyDescent="0.3">
      <c r="A620" s="44" t="s">
        <v>566</v>
      </c>
      <c r="B620" s="44" t="s">
        <v>475</v>
      </c>
      <c r="C620" s="44">
        <v>2023</v>
      </c>
      <c r="D620" s="44" t="s">
        <v>156</v>
      </c>
      <c r="E620" s="44">
        <v>41200</v>
      </c>
      <c r="F620" s="44" t="s">
        <v>298</v>
      </c>
      <c r="G620" s="44">
        <v>92009386</v>
      </c>
      <c r="H620" s="44" t="s">
        <v>529</v>
      </c>
      <c r="I620" s="44" t="s">
        <v>530</v>
      </c>
      <c r="J620" s="44">
        <v>2051</v>
      </c>
      <c r="K620" s="44" t="s">
        <v>544</v>
      </c>
      <c r="L620" s="44" t="s">
        <v>98</v>
      </c>
      <c r="M620" s="44" t="s">
        <v>341</v>
      </c>
      <c r="N620" s="44">
        <v>30</v>
      </c>
      <c r="O620" s="44">
        <f t="shared" si="4"/>
        <v>30</v>
      </c>
      <c r="P620" s="44" t="s">
        <v>285</v>
      </c>
      <c r="Q620" s="44">
        <v>154.82</v>
      </c>
      <c r="R620" s="44">
        <v>4644.6000000000004</v>
      </c>
      <c r="S620" s="44">
        <v>36341.20824</v>
      </c>
      <c r="T620" s="44">
        <v>4644.6000000000004</v>
      </c>
      <c r="U620" s="44"/>
      <c r="V620" s="44"/>
    </row>
    <row r="621" spans="1:23" hidden="1" x14ac:dyDescent="0.3">
      <c r="A621" s="44" t="s">
        <v>566</v>
      </c>
      <c r="B621" s="44" t="s">
        <v>475</v>
      </c>
      <c r="C621" s="44">
        <v>2023</v>
      </c>
      <c r="D621" s="44" t="s">
        <v>156</v>
      </c>
      <c r="E621" s="44">
        <v>31400</v>
      </c>
      <c r="F621" s="44" t="s">
        <v>298</v>
      </c>
      <c r="G621" s="44">
        <v>92009186</v>
      </c>
      <c r="H621" s="44" t="s">
        <v>529</v>
      </c>
      <c r="I621" s="44" t="s">
        <v>530</v>
      </c>
      <c r="J621" s="44">
        <v>2051</v>
      </c>
      <c r="K621" s="44" t="s">
        <v>587</v>
      </c>
      <c r="L621" s="44" t="s">
        <v>415</v>
      </c>
      <c r="M621" s="44" t="s">
        <v>301</v>
      </c>
      <c r="N621" s="44">
        <v>300</v>
      </c>
      <c r="O621" s="44">
        <v>300</v>
      </c>
      <c r="P621" s="44" t="s">
        <v>285</v>
      </c>
      <c r="Q621" s="44">
        <v>28.08</v>
      </c>
      <c r="R621" s="44">
        <v>8424</v>
      </c>
      <c r="S621" s="44">
        <v>65912.745599999995</v>
      </c>
      <c r="T621" s="44">
        <v>8424</v>
      </c>
      <c r="U621" s="44" t="s">
        <v>285</v>
      </c>
      <c r="V621" s="44">
        <v>24.32</v>
      </c>
      <c r="W621">
        <v>7296</v>
      </c>
    </row>
    <row r="622" spans="1:23" hidden="1" x14ac:dyDescent="0.3">
      <c r="A622" s="44" t="s">
        <v>566</v>
      </c>
      <c r="B622" s="44"/>
      <c r="C622" s="44">
        <v>2023</v>
      </c>
      <c r="D622" s="44" t="s">
        <v>156</v>
      </c>
      <c r="E622" s="44">
        <v>31400</v>
      </c>
      <c r="F622" s="44" t="s">
        <v>298</v>
      </c>
      <c r="G622" s="44">
        <v>92009034</v>
      </c>
      <c r="H622" s="44" t="s">
        <v>529</v>
      </c>
      <c r="I622" s="44" t="s">
        <v>530</v>
      </c>
      <c r="J622" s="44">
        <v>2051</v>
      </c>
      <c r="K622" s="44"/>
      <c r="L622" s="44" t="s">
        <v>309</v>
      </c>
      <c r="M622" s="44" t="s">
        <v>301</v>
      </c>
      <c r="N622" s="44">
        <v>900</v>
      </c>
      <c r="O622" s="44">
        <v>900</v>
      </c>
      <c r="P622" s="44" t="s">
        <v>285</v>
      </c>
      <c r="Q622" s="44">
        <v>16.48</v>
      </c>
      <c r="R622" s="44">
        <v>14832</v>
      </c>
      <c r="S622" s="44">
        <v>116051.50079999999</v>
      </c>
      <c r="T622" s="44">
        <v>14832</v>
      </c>
      <c r="U622" s="44" t="s">
        <v>285</v>
      </c>
      <c r="V622" s="44">
        <v>14.27</v>
      </c>
      <c r="W622">
        <v>12843</v>
      </c>
    </row>
    <row r="623" spans="1:23" hidden="1" x14ac:dyDescent="0.3">
      <c r="A623" s="44" t="s">
        <v>566</v>
      </c>
      <c r="B623" s="44"/>
      <c r="C623" s="44">
        <v>2023</v>
      </c>
      <c r="D623" s="44" t="s">
        <v>156</v>
      </c>
      <c r="E623" s="44">
        <v>31400</v>
      </c>
      <c r="F623" s="44" t="s">
        <v>298</v>
      </c>
      <c r="G623" s="44">
        <v>92009034</v>
      </c>
      <c r="H623" s="44" t="s">
        <v>529</v>
      </c>
      <c r="I623" s="44" t="s">
        <v>530</v>
      </c>
      <c r="J623" s="44">
        <v>2051</v>
      </c>
      <c r="K623" s="44"/>
      <c r="L623" s="44" t="s">
        <v>413</v>
      </c>
      <c r="M623" s="44" t="s">
        <v>373</v>
      </c>
      <c r="N623" s="44">
        <v>200</v>
      </c>
      <c r="O623" s="44">
        <v>200</v>
      </c>
      <c r="P623" s="44" t="s">
        <v>285</v>
      </c>
      <c r="Q623" s="44">
        <v>14.29</v>
      </c>
      <c r="R623" s="44">
        <v>2858</v>
      </c>
      <c r="S623" s="44">
        <v>22362.135200000001</v>
      </c>
      <c r="T623" s="44">
        <v>2858</v>
      </c>
      <c r="U623" s="44" t="s">
        <v>285</v>
      </c>
      <c r="V623" s="44">
        <v>13</v>
      </c>
      <c r="W623">
        <v>2600</v>
      </c>
    </row>
    <row r="624" spans="1:23" hidden="1" x14ac:dyDescent="0.3">
      <c r="A624" s="44" t="s">
        <v>566</v>
      </c>
      <c r="B624" s="44"/>
      <c r="C624" s="44">
        <v>2023</v>
      </c>
      <c r="D624" s="44" t="s">
        <v>156</v>
      </c>
      <c r="E624" s="44">
        <v>31400</v>
      </c>
      <c r="F624" s="44" t="s">
        <v>298</v>
      </c>
      <c r="G624" s="44">
        <v>92009034</v>
      </c>
      <c r="H624" s="44" t="s">
        <v>529</v>
      </c>
      <c r="I624" s="44" t="s">
        <v>530</v>
      </c>
      <c r="J624" s="44">
        <v>2051</v>
      </c>
      <c r="K624" s="44"/>
      <c r="L624" s="44" t="s">
        <v>371</v>
      </c>
      <c r="M624" s="44" t="s">
        <v>373</v>
      </c>
      <c r="N624" s="44">
        <v>150</v>
      </c>
      <c r="O624" s="44">
        <v>150</v>
      </c>
      <c r="P624" s="44" t="s">
        <v>285</v>
      </c>
      <c r="Q624" s="44">
        <v>13.75</v>
      </c>
      <c r="R624" s="44">
        <v>2062.5</v>
      </c>
      <c r="S624" s="44">
        <v>16137.825000000001</v>
      </c>
      <c r="T624" s="44">
        <v>2062.5</v>
      </c>
      <c r="U624" s="44" t="s">
        <v>285</v>
      </c>
      <c r="V624" s="44">
        <v>11.91</v>
      </c>
      <c r="W624">
        <v>1786.5</v>
      </c>
    </row>
    <row r="625" spans="1:23" hidden="1" x14ac:dyDescent="0.3">
      <c r="A625" s="44" t="s">
        <v>566</v>
      </c>
      <c r="B625" s="44"/>
      <c r="C625" s="44">
        <v>2023</v>
      </c>
      <c r="D625" s="44" t="s">
        <v>156</v>
      </c>
      <c r="E625" s="44">
        <v>31400</v>
      </c>
      <c r="F625" s="44" t="s">
        <v>298</v>
      </c>
      <c r="G625" s="44">
        <v>92009034</v>
      </c>
      <c r="H625" s="44" t="s">
        <v>529</v>
      </c>
      <c r="I625" s="44" t="s">
        <v>530</v>
      </c>
      <c r="J625" s="44">
        <v>2051</v>
      </c>
      <c r="K625" s="44"/>
      <c r="L625" s="44" t="s">
        <v>414</v>
      </c>
      <c r="M625" s="44" t="s">
        <v>301</v>
      </c>
      <c r="N625" s="44">
        <v>180</v>
      </c>
      <c r="O625" s="44">
        <v>180</v>
      </c>
      <c r="P625" s="44" t="s">
        <v>285</v>
      </c>
      <c r="Q625" s="44">
        <v>22.41</v>
      </c>
      <c r="R625" s="44">
        <v>4033.8</v>
      </c>
      <c r="S625" s="44">
        <v>31562.064719999998</v>
      </c>
      <c r="T625" s="44">
        <v>4033.8</v>
      </c>
      <c r="U625" s="44" t="s">
        <v>285</v>
      </c>
      <c r="V625" s="44">
        <v>19.41</v>
      </c>
      <c r="W625">
        <v>3493.8</v>
      </c>
    </row>
    <row r="626" spans="1:23" hidden="1" x14ac:dyDescent="0.3">
      <c r="A626" s="44" t="s">
        <v>566</v>
      </c>
      <c r="B626" s="44"/>
      <c r="C626" s="44">
        <v>2023</v>
      </c>
      <c r="D626" s="44" t="s">
        <v>156</v>
      </c>
      <c r="E626" s="44">
        <v>31400</v>
      </c>
      <c r="F626" s="44" t="s">
        <v>298</v>
      </c>
      <c r="G626" s="44">
        <v>92009034</v>
      </c>
      <c r="H626" s="44" t="s">
        <v>529</v>
      </c>
      <c r="I626" s="44" t="s">
        <v>530</v>
      </c>
      <c r="J626" s="44">
        <v>2051</v>
      </c>
      <c r="K626" s="44"/>
      <c r="L626" s="44" t="s">
        <v>429</v>
      </c>
      <c r="M626" s="44" t="s">
        <v>301</v>
      </c>
      <c r="N626" s="44">
        <v>87</v>
      </c>
      <c r="O626" s="44">
        <v>87</v>
      </c>
      <c r="P626" s="44" t="s">
        <v>285</v>
      </c>
      <c r="Q626" s="44">
        <v>26.59</v>
      </c>
      <c r="R626" s="44">
        <v>2313.33</v>
      </c>
      <c r="S626" s="44">
        <v>18100.419252</v>
      </c>
      <c r="T626" s="44">
        <v>2313.33</v>
      </c>
      <c r="U626" s="44" t="s">
        <v>285</v>
      </c>
      <c r="V626" s="44">
        <v>23.03</v>
      </c>
      <c r="W626">
        <v>2003.61</v>
      </c>
    </row>
    <row r="627" spans="1:23" hidden="1" x14ac:dyDescent="0.3">
      <c r="A627" s="44" t="s">
        <v>566</v>
      </c>
      <c r="B627" s="44"/>
      <c r="C627" s="44">
        <v>2023</v>
      </c>
      <c r="D627" s="44" t="s">
        <v>156</v>
      </c>
      <c r="E627" s="44">
        <v>31400</v>
      </c>
      <c r="F627" s="44" t="s">
        <v>298</v>
      </c>
      <c r="G627" s="44">
        <v>92009035</v>
      </c>
      <c r="H627" s="44" t="s">
        <v>529</v>
      </c>
      <c r="I627" s="44" t="s">
        <v>530</v>
      </c>
      <c r="J627" s="44">
        <v>2051</v>
      </c>
      <c r="K627" s="44"/>
      <c r="L627" s="44" t="s">
        <v>393</v>
      </c>
      <c r="M627" s="44" t="s">
        <v>301</v>
      </c>
      <c r="N627" s="44">
        <v>30</v>
      </c>
      <c r="O627" s="44">
        <v>30</v>
      </c>
      <c r="P627" s="44" t="s">
        <v>285</v>
      </c>
      <c r="Q627" s="44">
        <v>19.71</v>
      </c>
      <c r="R627" s="44">
        <v>591.29999999999995</v>
      </c>
      <c r="S627" s="44">
        <v>4626.56772</v>
      </c>
      <c r="T627" s="44">
        <v>591.29999999999995</v>
      </c>
      <c r="U627" s="44" t="s">
        <v>285</v>
      </c>
      <c r="V627" s="44">
        <v>17.07</v>
      </c>
      <c r="W627">
        <v>512.1</v>
      </c>
    </row>
    <row r="628" spans="1:23" hidden="1" x14ac:dyDescent="0.3">
      <c r="A628" s="44" t="s">
        <v>566</v>
      </c>
      <c r="B628" s="44"/>
      <c r="C628" s="44">
        <v>2023</v>
      </c>
      <c r="D628" s="44" t="s">
        <v>156</v>
      </c>
      <c r="E628" s="44">
        <v>31400</v>
      </c>
      <c r="F628" s="44" t="s">
        <v>298</v>
      </c>
      <c r="G628" s="44">
        <v>92009035</v>
      </c>
      <c r="H628" s="44" t="s">
        <v>529</v>
      </c>
      <c r="I628" s="44" t="s">
        <v>530</v>
      </c>
      <c r="J628" s="44">
        <v>2051</v>
      </c>
      <c r="K628" s="44"/>
      <c r="L628" s="44" t="s">
        <v>399</v>
      </c>
      <c r="M628" s="44" t="s">
        <v>373</v>
      </c>
      <c r="N628" s="44">
        <v>20</v>
      </c>
      <c r="O628" s="44">
        <v>20</v>
      </c>
      <c r="P628" s="44" t="s">
        <v>285</v>
      </c>
      <c r="Q628" s="44">
        <v>14.78</v>
      </c>
      <c r="R628" s="44">
        <v>295.60000000000002</v>
      </c>
      <c r="S628" s="44">
        <v>2312.89264</v>
      </c>
      <c r="T628" s="44">
        <v>295.60000000000002</v>
      </c>
      <c r="U628" s="44" t="s">
        <v>285</v>
      </c>
      <c r="V628" s="44">
        <v>13.18</v>
      </c>
      <c r="W628">
        <v>263.60000000000002</v>
      </c>
    </row>
    <row r="629" spans="1:23" hidden="1" x14ac:dyDescent="0.3">
      <c r="A629" s="44" t="s">
        <v>566</v>
      </c>
      <c r="B629" s="44" t="s">
        <v>475</v>
      </c>
      <c r="C629" s="44">
        <v>2023</v>
      </c>
      <c r="D629" s="44" t="s">
        <v>156</v>
      </c>
      <c r="E629" s="44">
        <v>31400</v>
      </c>
      <c r="F629" s="44" t="s">
        <v>298</v>
      </c>
      <c r="G629" s="44">
        <v>92009588</v>
      </c>
      <c r="H629" s="44" t="s">
        <v>529</v>
      </c>
      <c r="I629" s="44" t="s">
        <v>530</v>
      </c>
      <c r="J629" s="44">
        <v>2051</v>
      </c>
      <c r="K629" s="44" t="s">
        <v>632</v>
      </c>
      <c r="L629" s="44" t="s">
        <v>331</v>
      </c>
      <c r="M629" s="44" t="s">
        <v>301</v>
      </c>
      <c r="N629" s="44">
        <v>5</v>
      </c>
      <c r="O629" s="44">
        <v>5</v>
      </c>
      <c r="P629" s="44" t="s">
        <v>285</v>
      </c>
      <c r="Q629" s="44">
        <v>25.59</v>
      </c>
      <c r="R629" s="44">
        <v>127.95</v>
      </c>
      <c r="S629" s="44">
        <v>1001.13198</v>
      </c>
      <c r="T629" s="44">
        <v>127.95</v>
      </c>
      <c r="U629" s="44" t="s">
        <v>285</v>
      </c>
      <c r="V629" s="44">
        <v>22.16</v>
      </c>
      <c r="W629">
        <v>110.8</v>
      </c>
    </row>
    <row r="630" spans="1:23" hidden="1" x14ac:dyDescent="0.3">
      <c r="A630" s="44" t="s">
        <v>566</v>
      </c>
      <c r="B630" s="44" t="s">
        <v>475</v>
      </c>
      <c r="C630" s="44">
        <v>2023</v>
      </c>
      <c r="D630" s="44" t="s">
        <v>156</v>
      </c>
      <c r="E630" s="44">
        <v>31400</v>
      </c>
      <c r="F630" s="44" t="s">
        <v>298</v>
      </c>
      <c r="G630" s="44">
        <v>92009588</v>
      </c>
      <c r="H630" s="44" t="s">
        <v>529</v>
      </c>
      <c r="I630" s="44" t="s">
        <v>530</v>
      </c>
      <c r="J630" s="44">
        <v>2051</v>
      </c>
      <c r="K630" s="44" t="s">
        <v>632</v>
      </c>
      <c r="L630" s="44" t="s">
        <v>446</v>
      </c>
      <c r="M630" s="44" t="s">
        <v>301</v>
      </c>
      <c r="N630" s="44">
        <v>10</v>
      </c>
      <c r="O630" s="44">
        <v>10</v>
      </c>
      <c r="P630" s="44" t="s">
        <v>285</v>
      </c>
      <c r="Q630" s="44">
        <v>30.83</v>
      </c>
      <c r="R630" s="44">
        <v>308.3</v>
      </c>
      <c r="S630" s="44">
        <v>2412.2625200000002</v>
      </c>
      <c r="T630" s="44">
        <v>308.3</v>
      </c>
      <c r="U630" s="44" t="s">
        <v>285</v>
      </c>
      <c r="V630" s="44">
        <v>26.7</v>
      </c>
      <c r="W630">
        <v>267</v>
      </c>
    </row>
    <row r="631" spans="1:23" hidden="1" x14ac:dyDescent="0.3">
      <c r="A631" s="44" t="s">
        <v>566</v>
      </c>
      <c r="B631" s="44"/>
      <c r="C631" s="44">
        <v>2023</v>
      </c>
      <c r="D631" s="44" t="s">
        <v>156</v>
      </c>
      <c r="E631" s="44">
        <v>31400</v>
      </c>
      <c r="F631" s="44" t="s">
        <v>298</v>
      </c>
      <c r="G631" s="44">
        <v>92009034</v>
      </c>
      <c r="H631" s="44" t="s">
        <v>529</v>
      </c>
      <c r="I631" s="44" t="s">
        <v>530</v>
      </c>
      <c r="J631" s="44">
        <v>2051</v>
      </c>
      <c r="K631" s="44"/>
      <c r="L631" s="44" t="s">
        <v>376</v>
      </c>
      <c r="M631" s="44" t="s">
        <v>324</v>
      </c>
      <c r="N631" s="44">
        <v>1300</v>
      </c>
      <c r="O631" s="44">
        <v>1300</v>
      </c>
      <c r="P631" s="44" t="s">
        <v>285</v>
      </c>
      <c r="Q631" s="44">
        <v>37.06</v>
      </c>
      <c r="R631" s="44">
        <v>48178</v>
      </c>
      <c r="S631" s="44">
        <v>376963.94319999998</v>
      </c>
      <c r="T631" s="44">
        <v>48178</v>
      </c>
      <c r="U631" s="44" t="s">
        <v>285</v>
      </c>
      <c r="V631" s="44">
        <v>31.47</v>
      </c>
      <c r="W631">
        <v>40911</v>
      </c>
    </row>
    <row r="632" spans="1:23" hidden="1" x14ac:dyDescent="0.3">
      <c r="A632" s="44" t="s">
        <v>566</v>
      </c>
      <c r="B632" s="44"/>
      <c r="C632" s="44">
        <v>2023</v>
      </c>
      <c r="D632" s="44" t="s">
        <v>156</v>
      </c>
      <c r="E632" s="44">
        <v>31400</v>
      </c>
      <c r="F632" s="44" t="s">
        <v>298</v>
      </c>
      <c r="G632" s="44">
        <v>92009034</v>
      </c>
      <c r="H632" s="44" t="s">
        <v>529</v>
      </c>
      <c r="I632" s="44" t="s">
        <v>530</v>
      </c>
      <c r="J632" s="44">
        <v>2051</v>
      </c>
      <c r="K632" s="44"/>
      <c r="L632" s="44" t="s">
        <v>432</v>
      </c>
      <c r="M632" s="44" t="s">
        <v>324</v>
      </c>
      <c r="N632" s="44">
        <v>380</v>
      </c>
      <c r="O632" s="44">
        <v>380</v>
      </c>
      <c r="P632" s="44" t="s">
        <v>285</v>
      </c>
      <c r="Q632" s="44">
        <v>61.89</v>
      </c>
      <c r="R632" s="44">
        <v>23518.2</v>
      </c>
      <c r="S632" s="44">
        <v>184015.80408</v>
      </c>
      <c r="T632" s="44">
        <v>23518.2</v>
      </c>
      <c r="U632" s="44" t="s">
        <v>285</v>
      </c>
      <c r="V632" s="44">
        <v>52.53</v>
      </c>
      <c r="W632">
        <v>19961.400000000001</v>
      </c>
    </row>
    <row r="633" spans="1:23" hidden="1" x14ac:dyDescent="0.3">
      <c r="A633" s="44" t="s">
        <v>566</v>
      </c>
      <c r="B633" s="44"/>
      <c r="C633" s="44">
        <v>2023</v>
      </c>
      <c r="D633" s="44" t="s">
        <v>156</v>
      </c>
      <c r="E633" s="44">
        <v>31400</v>
      </c>
      <c r="F633" s="44" t="s">
        <v>298</v>
      </c>
      <c r="G633" s="44">
        <v>92009034</v>
      </c>
      <c r="H633" s="44" t="s">
        <v>529</v>
      </c>
      <c r="I633" s="44" t="s">
        <v>530</v>
      </c>
      <c r="J633" s="44">
        <v>2051</v>
      </c>
      <c r="K633" s="44"/>
      <c r="L633" s="44" t="s">
        <v>398</v>
      </c>
      <c r="M633" s="44" t="s">
        <v>324</v>
      </c>
      <c r="N633" s="44">
        <v>850</v>
      </c>
      <c r="O633" s="44">
        <v>850</v>
      </c>
      <c r="P633" s="44" t="s">
        <v>285</v>
      </c>
      <c r="Q633" s="44">
        <v>44.87</v>
      </c>
      <c r="R633" s="44">
        <v>38139.5</v>
      </c>
      <c r="S633" s="44">
        <v>298418.70380000002</v>
      </c>
      <c r="T633" s="44">
        <v>38139.5</v>
      </c>
      <c r="U633" s="44" t="s">
        <v>285</v>
      </c>
      <c r="V633" s="44">
        <v>38.08</v>
      </c>
      <c r="W633">
        <v>32368</v>
      </c>
    </row>
    <row r="634" spans="1:23" hidden="1" x14ac:dyDescent="0.3">
      <c r="A634" s="44" t="s">
        <v>566</v>
      </c>
      <c r="B634" s="44"/>
      <c r="C634" s="44">
        <v>2023</v>
      </c>
      <c r="D634" s="44" t="s">
        <v>156</v>
      </c>
      <c r="E634" s="44">
        <v>31400</v>
      </c>
      <c r="F634" s="44" t="s">
        <v>298</v>
      </c>
      <c r="G634" s="44">
        <v>92009035</v>
      </c>
      <c r="H634" s="44" t="s">
        <v>529</v>
      </c>
      <c r="I634" s="44" t="s">
        <v>530</v>
      </c>
      <c r="J634" s="44">
        <v>2051</v>
      </c>
      <c r="K634" s="44"/>
      <c r="L634" s="44" t="s">
        <v>359</v>
      </c>
      <c r="M634" s="44" t="s">
        <v>324</v>
      </c>
      <c r="N634" s="44">
        <v>100</v>
      </c>
      <c r="O634" s="44">
        <v>100</v>
      </c>
      <c r="P634" s="44" t="s">
        <v>285</v>
      </c>
      <c r="Q634" s="44">
        <v>39</v>
      </c>
      <c r="R634" s="44">
        <v>3900</v>
      </c>
      <c r="S634" s="44">
        <v>30515.16</v>
      </c>
      <c r="T634" s="44">
        <v>3900</v>
      </c>
      <c r="U634" s="44" t="s">
        <v>285</v>
      </c>
      <c r="V634" s="44">
        <v>21.96</v>
      </c>
      <c r="W634">
        <v>2196</v>
      </c>
    </row>
    <row r="635" spans="1:23" hidden="1" x14ac:dyDescent="0.3">
      <c r="A635" s="44" t="s">
        <v>566</v>
      </c>
      <c r="B635" s="44"/>
      <c r="C635" s="44">
        <v>2023</v>
      </c>
      <c r="D635" s="44" t="s">
        <v>156</v>
      </c>
      <c r="E635" s="44">
        <v>31400</v>
      </c>
      <c r="F635" s="44" t="s">
        <v>298</v>
      </c>
      <c r="G635" s="44">
        <v>92009035</v>
      </c>
      <c r="H635" s="44" t="s">
        <v>529</v>
      </c>
      <c r="I635" s="44" t="s">
        <v>530</v>
      </c>
      <c r="J635" s="44">
        <v>2051</v>
      </c>
      <c r="K635" s="44"/>
      <c r="L635" s="44" t="s">
        <v>362</v>
      </c>
      <c r="M635" s="44" t="s">
        <v>324</v>
      </c>
      <c r="N635" s="44">
        <v>400</v>
      </c>
      <c r="O635" s="44">
        <v>400</v>
      </c>
      <c r="P635" s="44" t="s">
        <v>285</v>
      </c>
      <c r="Q635" s="44">
        <v>40.29</v>
      </c>
      <c r="R635" s="44">
        <v>16116</v>
      </c>
      <c r="S635" s="44">
        <v>126098.0304</v>
      </c>
      <c r="T635" s="44">
        <v>16116</v>
      </c>
      <c r="U635" s="44" t="s">
        <v>285</v>
      </c>
      <c r="V635" s="44">
        <v>22.68</v>
      </c>
      <c r="W635">
        <v>9072</v>
      </c>
    </row>
    <row r="636" spans="1:23" hidden="1" x14ac:dyDescent="0.3">
      <c r="A636" s="44" t="s">
        <v>566</v>
      </c>
      <c r="B636" s="44"/>
      <c r="C636" s="44">
        <v>2023</v>
      </c>
      <c r="D636" s="44" t="s">
        <v>156</v>
      </c>
      <c r="E636" s="44">
        <v>31400</v>
      </c>
      <c r="F636" s="44" t="s">
        <v>298</v>
      </c>
      <c r="G636" s="44">
        <v>92009035</v>
      </c>
      <c r="H636" s="44" t="s">
        <v>529</v>
      </c>
      <c r="I636" s="44" t="s">
        <v>530</v>
      </c>
      <c r="J636" s="44">
        <v>2051</v>
      </c>
      <c r="K636" s="44"/>
      <c r="L636" s="44" t="s">
        <v>363</v>
      </c>
      <c r="M636" s="44" t="s">
        <v>324</v>
      </c>
      <c r="N636" s="44">
        <v>100</v>
      </c>
      <c r="O636" s="44">
        <v>100</v>
      </c>
      <c r="P636" s="44" t="s">
        <v>285</v>
      </c>
      <c r="Q636" s="44">
        <v>56.96</v>
      </c>
      <c r="R636" s="44">
        <v>5696</v>
      </c>
      <c r="S636" s="44">
        <v>44567.782399999996</v>
      </c>
      <c r="T636" s="44">
        <v>5696</v>
      </c>
      <c r="U636" s="44" t="s">
        <v>285</v>
      </c>
      <c r="V636" s="44">
        <v>32.07</v>
      </c>
      <c r="W636">
        <v>3207</v>
      </c>
    </row>
    <row r="637" spans="1:23" hidden="1" x14ac:dyDescent="0.3">
      <c r="A637" s="44" t="s">
        <v>566</v>
      </c>
      <c r="B637" s="44"/>
      <c r="C637" s="44">
        <v>2023</v>
      </c>
      <c r="D637" s="44" t="s">
        <v>156</v>
      </c>
      <c r="E637" s="44">
        <v>31400</v>
      </c>
      <c r="F637" s="44" t="s">
        <v>298</v>
      </c>
      <c r="G637" s="44">
        <v>92009035</v>
      </c>
      <c r="H637" s="44" t="s">
        <v>529</v>
      </c>
      <c r="I637" s="44" t="s">
        <v>530</v>
      </c>
      <c r="J637" s="44">
        <v>2051</v>
      </c>
      <c r="K637" s="44"/>
      <c r="L637" s="44" t="s">
        <v>319</v>
      </c>
      <c r="M637" s="44" t="s">
        <v>324</v>
      </c>
      <c r="N637" s="44">
        <v>100</v>
      </c>
      <c r="O637" s="44">
        <v>100</v>
      </c>
      <c r="P637" s="44" t="s">
        <v>285</v>
      </c>
      <c r="Q637" s="44">
        <v>64.209999999999994</v>
      </c>
      <c r="R637" s="44">
        <v>6421</v>
      </c>
      <c r="S637" s="44">
        <v>50240.472399999999</v>
      </c>
      <c r="T637" s="44">
        <v>6421</v>
      </c>
      <c r="U637" s="44" t="s">
        <v>285</v>
      </c>
      <c r="V637" s="44">
        <v>36.15</v>
      </c>
      <c r="W637">
        <v>3615</v>
      </c>
    </row>
    <row r="638" spans="1:23" hidden="1" x14ac:dyDescent="0.3">
      <c r="A638" s="44" t="s">
        <v>566</v>
      </c>
      <c r="B638" s="44"/>
      <c r="C638" s="44">
        <v>2023</v>
      </c>
      <c r="D638" s="44" t="s">
        <v>156</v>
      </c>
      <c r="E638" s="44">
        <v>31400</v>
      </c>
      <c r="F638" s="44" t="s">
        <v>298</v>
      </c>
      <c r="G638" s="44">
        <v>92009035</v>
      </c>
      <c r="H638" s="44" t="s">
        <v>529</v>
      </c>
      <c r="I638" s="44" t="s">
        <v>530</v>
      </c>
      <c r="J638" s="44">
        <v>2051</v>
      </c>
      <c r="K638" s="44"/>
      <c r="L638" s="44" t="s">
        <v>326</v>
      </c>
      <c r="M638" s="44" t="s">
        <v>324</v>
      </c>
      <c r="N638" s="44">
        <v>10</v>
      </c>
      <c r="O638" s="44">
        <v>10</v>
      </c>
      <c r="P638" s="44" t="s">
        <v>285</v>
      </c>
      <c r="Q638" s="44">
        <v>76.64</v>
      </c>
      <c r="R638" s="44">
        <v>766.4</v>
      </c>
      <c r="S638" s="44">
        <v>5996.6201600000004</v>
      </c>
      <c r="T638" s="44">
        <v>766.4</v>
      </c>
      <c r="U638" s="44" t="s">
        <v>285</v>
      </c>
      <c r="V638" s="44">
        <v>43.14</v>
      </c>
      <c r="W638">
        <v>431.4</v>
      </c>
    </row>
    <row r="639" spans="1:23" hidden="1" x14ac:dyDescent="0.3">
      <c r="A639" s="44" t="s">
        <v>566</v>
      </c>
      <c r="B639" s="44"/>
      <c r="C639" s="44">
        <v>2023</v>
      </c>
      <c r="D639" s="44" t="s">
        <v>156</v>
      </c>
      <c r="E639" s="44">
        <v>31400</v>
      </c>
      <c r="F639" s="44" t="s">
        <v>298</v>
      </c>
      <c r="G639" s="44">
        <v>92009035</v>
      </c>
      <c r="H639" s="44" t="s">
        <v>529</v>
      </c>
      <c r="I639" s="44" t="s">
        <v>530</v>
      </c>
      <c r="J639" s="44">
        <v>2051</v>
      </c>
      <c r="K639" s="44"/>
      <c r="L639" s="44" t="s">
        <v>430</v>
      </c>
      <c r="M639" s="44" t="s">
        <v>324</v>
      </c>
      <c r="N639" s="44">
        <v>10</v>
      </c>
      <c r="O639" s="44">
        <v>10</v>
      </c>
      <c r="P639" s="44" t="s">
        <v>285</v>
      </c>
      <c r="Q639" s="44">
        <v>81.290000000000006</v>
      </c>
      <c r="R639" s="44">
        <v>812.9</v>
      </c>
      <c r="S639" s="44">
        <v>6360.4547599999996</v>
      </c>
      <c r="T639" s="44">
        <v>812.9</v>
      </c>
      <c r="U639" s="44" t="s">
        <v>285</v>
      </c>
      <c r="V639" s="44">
        <v>45.76</v>
      </c>
      <c r="W639">
        <v>457.6</v>
      </c>
    </row>
    <row r="640" spans="1:23" hidden="1" x14ac:dyDescent="0.3">
      <c r="A640" s="44" t="s">
        <v>566</v>
      </c>
      <c r="B640" s="44"/>
      <c r="C640" s="44">
        <v>2023</v>
      </c>
      <c r="D640" s="44" t="s">
        <v>156</v>
      </c>
      <c r="E640" s="44">
        <v>31400</v>
      </c>
      <c r="F640" s="44" t="s">
        <v>298</v>
      </c>
      <c r="G640" s="44">
        <v>92009035</v>
      </c>
      <c r="H640" s="44" t="s">
        <v>529</v>
      </c>
      <c r="I640" s="44" t="s">
        <v>530</v>
      </c>
      <c r="J640" s="44">
        <v>2051</v>
      </c>
      <c r="K640" s="44"/>
      <c r="L640" s="44" t="s">
        <v>428</v>
      </c>
      <c r="M640" s="44" t="s">
        <v>324</v>
      </c>
      <c r="N640" s="44">
        <v>400</v>
      </c>
      <c r="O640" s="44">
        <v>400</v>
      </c>
      <c r="P640" s="44" t="s">
        <v>285</v>
      </c>
      <c r="Q640" s="44">
        <v>49.73</v>
      </c>
      <c r="R640" s="44">
        <v>19892</v>
      </c>
      <c r="S640" s="44">
        <v>155642.96479999999</v>
      </c>
      <c r="T640" s="44">
        <v>19892</v>
      </c>
      <c r="U640" s="44" t="s">
        <v>285</v>
      </c>
      <c r="V640" s="44">
        <v>28</v>
      </c>
      <c r="W640">
        <v>11200</v>
      </c>
    </row>
    <row r="641" spans="1:23" hidden="1" x14ac:dyDescent="0.3">
      <c r="A641" s="44" t="s">
        <v>566</v>
      </c>
      <c r="B641" s="44" t="s">
        <v>108</v>
      </c>
      <c r="C641" s="44">
        <v>2023</v>
      </c>
      <c r="D641" s="44" t="s">
        <v>156</v>
      </c>
      <c r="E641" s="44">
        <v>32100</v>
      </c>
      <c r="F641" s="44" t="s">
        <v>298</v>
      </c>
      <c r="G641" s="44">
        <v>92010105</v>
      </c>
      <c r="H641" s="44" t="s">
        <v>529</v>
      </c>
      <c r="I641" s="44" t="s">
        <v>530</v>
      </c>
      <c r="J641" s="44">
        <v>2051</v>
      </c>
      <c r="K641" s="44" t="s">
        <v>633</v>
      </c>
      <c r="L641" s="44" t="s">
        <v>384</v>
      </c>
      <c r="M641" s="44" t="s">
        <v>324</v>
      </c>
      <c r="N641" s="44">
        <v>500</v>
      </c>
      <c r="O641" s="44">
        <v>500</v>
      </c>
      <c r="P641" s="44" t="s">
        <v>285</v>
      </c>
      <c r="Q641" s="44">
        <v>46.01</v>
      </c>
      <c r="R641" s="44">
        <v>23005</v>
      </c>
      <c r="S641" s="44">
        <v>180000.32199999999</v>
      </c>
      <c r="T641" s="44">
        <v>23005</v>
      </c>
      <c r="U641" s="44" t="s">
        <v>285</v>
      </c>
      <c r="V641" s="44">
        <v>41.07</v>
      </c>
      <c r="W641">
        <v>20535</v>
      </c>
    </row>
    <row r="642" spans="1:23" hidden="1" x14ac:dyDescent="0.3">
      <c r="A642" s="44" t="s">
        <v>566</v>
      </c>
      <c r="B642" s="44" t="s">
        <v>475</v>
      </c>
      <c r="C642" s="44">
        <v>2023</v>
      </c>
      <c r="D642" s="44" t="s">
        <v>156</v>
      </c>
      <c r="E642" s="44">
        <v>32100</v>
      </c>
      <c r="F642" s="44" t="s">
        <v>298</v>
      </c>
      <c r="G642" s="44">
        <v>92010176</v>
      </c>
      <c r="H642" s="44" t="s">
        <v>529</v>
      </c>
      <c r="I642" s="44" t="s">
        <v>530</v>
      </c>
      <c r="J642" s="44">
        <v>2051</v>
      </c>
      <c r="K642" s="44" t="s">
        <v>531</v>
      </c>
      <c r="L642" s="44" t="s">
        <v>425</v>
      </c>
      <c r="M642" s="44" t="s">
        <v>324</v>
      </c>
      <c r="N642" s="44">
        <v>8</v>
      </c>
      <c r="O642" s="44">
        <f t="shared" ref="O642:O644" si="5">N642</f>
        <v>8</v>
      </c>
      <c r="P642" s="44" t="s">
        <v>285</v>
      </c>
      <c r="Q642" s="44">
        <v>16.41</v>
      </c>
      <c r="R642" s="44">
        <v>131.28</v>
      </c>
      <c r="S642" s="44">
        <v>1027.187232</v>
      </c>
      <c r="T642" s="44">
        <v>131.28</v>
      </c>
      <c r="U642" s="44" t="s">
        <v>285</v>
      </c>
      <c r="V642" s="44">
        <v>6.58</v>
      </c>
      <c r="W642">
        <v>52.64</v>
      </c>
    </row>
    <row r="643" spans="1:23" hidden="1" x14ac:dyDescent="0.3">
      <c r="A643" s="44" t="s">
        <v>566</v>
      </c>
      <c r="B643" s="44" t="s">
        <v>475</v>
      </c>
      <c r="C643" s="44">
        <v>2023</v>
      </c>
      <c r="D643" s="44" t="s">
        <v>156</v>
      </c>
      <c r="E643" s="44">
        <v>32100</v>
      </c>
      <c r="F643" s="44" t="s">
        <v>298</v>
      </c>
      <c r="G643" s="44">
        <v>92010177</v>
      </c>
      <c r="H643" s="44" t="s">
        <v>529</v>
      </c>
      <c r="I643" s="44" t="s">
        <v>530</v>
      </c>
      <c r="J643" s="44">
        <v>2051</v>
      </c>
      <c r="K643" s="44" t="s">
        <v>531</v>
      </c>
      <c r="L643" s="44" t="s">
        <v>425</v>
      </c>
      <c r="M643" s="44" t="s">
        <v>324</v>
      </c>
      <c r="N643" s="44">
        <v>50</v>
      </c>
      <c r="O643" s="44">
        <f t="shared" si="5"/>
        <v>50</v>
      </c>
      <c r="P643" s="44" t="s">
        <v>285</v>
      </c>
      <c r="Q643" s="44">
        <v>16.41</v>
      </c>
      <c r="R643" s="44">
        <v>820.5</v>
      </c>
      <c r="S643" s="44">
        <v>6419.9201999999996</v>
      </c>
      <c r="T643" s="44">
        <v>820.5</v>
      </c>
      <c r="U643" s="44" t="s">
        <v>285</v>
      </c>
      <c r="V643" s="44">
        <v>6.58</v>
      </c>
      <c r="W643">
        <v>329</v>
      </c>
    </row>
    <row r="644" spans="1:23" hidden="1" x14ac:dyDescent="0.3">
      <c r="A644" s="44" t="s">
        <v>566</v>
      </c>
      <c r="B644" s="44" t="s">
        <v>475</v>
      </c>
      <c r="C644" s="44">
        <v>2023</v>
      </c>
      <c r="D644" s="44" t="s">
        <v>156</v>
      </c>
      <c r="E644" s="44">
        <v>32100</v>
      </c>
      <c r="F644" s="44" t="s">
        <v>298</v>
      </c>
      <c r="G644" s="44">
        <v>92010177</v>
      </c>
      <c r="H644" s="44" t="s">
        <v>529</v>
      </c>
      <c r="I644" s="44" t="s">
        <v>530</v>
      </c>
      <c r="J644" s="44">
        <v>2051</v>
      </c>
      <c r="K644" s="44" t="s">
        <v>531</v>
      </c>
      <c r="L644" s="44" t="s">
        <v>434</v>
      </c>
      <c r="M644" s="44" t="s">
        <v>324</v>
      </c>
      <c r="N644" s="44">
        <v>50</v>
      </c>
      <c r="O644" s="44">
        <f t="shared" si="5"/>
        <v>50</v>
      </c>
      <c r="P644" s="44" t="s">
        <v>285</v>
      </c>
      <c r="Q644" s="44">
        <v>20.34</v>
      </c>
      <c r="R644" s="44">
        <v>1017</v>
      </c>
      <c r="S644" s="44">
        <v>7957.4147999999996</v>
      </c>
      <c r="T644" s="44">
        <v>1017</v>
      </c>
      <c r="U644" s="44" t="s">
        <v>285</v>
      </c>
      <c r="V644" s="44">
        <v>7.82</v>
      </c>
      <c r="W644">
        <v>391</v>
      </c>
    </row>
    <row r="645" spans="1:23" hidden="1" x14ac:dyDescent="0.3">
      <c r="A645" s="44" t="s">
        <v>566</v>
      </c>
      <c r="B645" s="44" t="s">
        <v>475</v>
      </c>
      <c r="C645" s="44">
        <v>2023</v>
      </c>
      <c r="D645" s="44" t="s">
        <v>156</v>
      </c>
      <c r="E645" s="44">
        <v>32100</v>
      </c>
      <c r="F645" s="44" t="s">
        <v>298</v>
      </c>
      <c r="G645" s="44">
        <v>92009421</v>
      </c>
      <c r="H645" s="44" t="s">
        <v>529</v>
      </c>
      <c r="I645" s="44" t="s">
        <v>530</v>
      </c>
      <c r="J645" s="44">
        <v>2051</v>
      </c>
      <c r="K645" s="44" t="s">
        <v>634</v>
      </c>
      <c r="L645" s="44" t="s">
        <v>67</v>
      </c>
      <c r="M645" s="44" t="s">
        <v>32</v>
      </c>
      <c r="N645" s="44">
        <v>20</v>
      </c>
      <c r="O645" s="44">
        <v>20</v>
      </c>
      <c r="P645" s="44" t="s">
        <v>285</v>
      </c>
      <c r="Q645" s="44">
        <v>183.68</v>
      </c>
      <c r="R645" s="44">
        <v>3673.6</v>
      </c>
      <c r="S645" s="44">
        <v>28743.715840000001</v>
      </c>
      <c r="T645" s="44">
        <v>3673.6</v>
      </c>
      <c r="U645" s="44" t="s">
        <v>285</v>
      </c>
      <c r="V645" s="44">
        <v>144.05000000000001</v>
      </c>
      <c r="W645">
        <v>2881</v>
      </c>
    </row>
    <row r="646" spans="1:23" hidden="1" x14ac:dyDescent="0.3">
      <c r="A646" s="44" t="s">
        <v>566</v>
      </c>
      <c r="B646" s="44" t="s">
        <v>475</v>
      </c>
      <c r="C646" s="44">
        <v>2023</v>
      </c>
      <c r="D646" s="44" t="s">
        <v>156</v>
      </c>
      <c r="E646" s="44">
        <v>32100</v>
      </c>
      <c r="F646" s="44" t="s">
        <v>298</v>
      </c>
      <c r="G646" s="44">
        <v>92009421</v>
      </c>
      <c r="H646" s="44" t="s">
        <v>529</v>
      </c>
      <c r="I646" s="44" t="s">
        <v>530</v>
      </c>
      <c r="J646" s="44">
        <v>2051</v>
      </c>
      <c r="K646" s="44" t="s">
        <v>634</v>
      </c>
      <c r="L646" s="44" t="s">
        <v>68</v>
      </c>
      <c r="M646" s="44" t="s">
        <v>32</v>
      </c>
      <c r="N646" s="44">
        <v>50</v>
      </c>
      <c r="O646" s="44">
        <v>50</v>
      </c>
      <c r="P646" s="44" t="s">
        <v>285</v>
      </c>
      <c r="Q646" s="44">
        <v>202.61</v>
      </c>
      <c r="R646" s="44">
        <v>10130.5</v>
      </c>
      <c r="S646" s="44">
        <v>79265.084199999998</v>
      </c>
      <c r="T646" s="44">
        <v>10130.5</v>
      </c>
      <c r="U646" s="44" t="s">
        <v>285</v>
      </c>
      <c r="V646" s="44">
        <v>158.86000000000001</v>
      </c>
      <c r="W646">
        <v>7943</v>
      </c>
    </row>
    <row r="647" spans="1:23" hidden="1" x14ac:dyDescent="0.3">
      <c r="A647" s="44" t="s">
        <v>566</v>
      </c>
      <c r="B647" s="44" t="s">
        <v>475</v>
      </c>
      <c r="C647" s="44">
        <v>2023</v>
      </c>
      <c r="D647" s="44" t="s">
        <v>156</v>
      </c>
      <c r="E647" s="44">
        <v>32100</v>
      </c>
      <c r="F647" s="44" t="s">
        <v>298</v>
      </c>
      <c r="G647" s="44">
        <v>92009421</v>
      </c>
      <c r="H647" s="44" t="s">
        <v>529</v>
      </c>
      <c r="I647" s="44" t="s">
        <v>530</v>
      </c>
      <c r="J647" s="44">
        <v>2051</v>
      </c>
      <c r="K647" s="44" t="s">
        <v>634</v>
      </c>
      <c r="L647" s="44" t="s">
        <v>70</v>
      </c>
      <c r="M647" s="44" t="s">
        <v>32</v>
      </c>
      <c r="N647" s="44">
        <v>5</v>
      </c>
      <c r="O647" s="44">
        <v>5</v>
      </c>
      <c r="P647" s="44" t="s">
        <v>285</v>
      </c>
      <c r="Q647" s="44">
        <v>206.99</v>
      </c>
      <c r="R647" s="44">
        <v>1034.95</v>
      </c>
      <c r="S647" s="44">
        <v>8097.8627800000004</v>
      </c>
      <c r="T647" s="44">
        <v>1034.95</v>
      </c>
      <c r="U647" s="44" t="s">
        <v>285</v>
      </c>
      <c r="V647" s="44">
        <v>154.13999999999999</v>
      </c>
      <c r="W647">
        <v>770.7</v>
      </c>
    </row>
    <row r="648" spans="1:23" hidden="1" x14ac:dyDescent="0.3">
      <c r="A648" s="44" t="s">
        <v>566</v>
      </c>
      <c r="B648" s="44" t="s">
        <v>475</v>
      </c>
      <c r="C648" s="44">
        <v>2023</v>
      </c>
      <c r="D648" s="44" t="s">
        <v>156</v>
      </c>
      <c r="E648" s="44">
        <v>32100</v>
      </c>
      <c r="F648" s="44" t="s">
        <v>298</v>
      </c>
      <c r="G648" s="44">
        <v>92009421</v>
      </c>
      <c r="H648" s="44" t="s">
        <v>529</v>
      </c>
      <c r="I648" s="44" t="s">
        <v>530</v>
      </c>
      <c r="J648" s="44">
        <v>2051</v>
      </c>
      <c r="K648" s="44" t="s">
        <v>634</v>
      </c>
      <c r="L648" s="44" t="s">
        <v>71</v>
      </c>
      <c r="M648" s="44" t="s">
        <v>32</v>
      </c>
      <c r="N648" s="44">
        <v>15</v>
      </c>
      <c r="O648" s="44">
        <v>15</v>
      </c>
      <c r="P648" s="44" t="s">
        <v>285</v>
      </c>
      <c r="Q648" s="44">
        <v>243.37</v>
      </c>
      <c r="R648" s="44">
        <v>3650.55</v>
      </c>
      <c r="S648" s="44">
        <v>28563.363420000001</v>
      </c>
      <c r="T648" s="44">
        <v>3650.55</v>
      </c>
      <c r="U648" s="44" t="s">
        <v>285</v>
      </c>
      <c r="V648" s="44">
        <v>164.34</v>
      </c>
      <c r="W648">
        <v>2465.1</v>
      </c>
    </row>
    <row r="649" spans="1:23" hidden="1" x14ac:dyDescent="0.3">
      <c r="A649" s="44" t="s">
        <v>566</v>
      </c>
      <c r="B649" s="44" t="s">
        <v>475</v>
      </c>
      <c r="C649" s="44">
        <v>2023</v>
      </c>
      <c r="D649" s="44" t="s">
        <v>156</v>
      </c>
      <c r="E649" s="44">
        <v>32100</v>
      </c>
      <c r="F649" s="44" t="s">
        <v>298</v>
      </c>
      <c r="G649" s="44">
        <v>92009421</v>
      </c>
      <c r="H649" s="44" t="s">
        <v>529</v>
      </c>
      <c r="I649" s="44" t="s">
        <v>530</v>
      </c>
      <c r="J649" s="44">
        <v>2051</v>
      </c>
      <c r="K649" s="44" t="s">
        <v>634</v>
      </c>
      <c r="L649" s="44" t="s">
        <v>74</v>
      </c>
      <c r="M649" s="44" t="s">
        <v>32</v>
      </c>
      <c r="N649" s="44">
        <v>5</v>
      </c>
      <c r="O649" s="44">
        <v>5</v>
      </c>
      <c r="P649" s="44" t="s">
        <v>285</v>
      </c>
      <c r="Q649" s="44">
        <v>266.86</v>
      </c>
      <c r="R649" s="44">
        <v>1334.3</v>
      </c>
      <c r="S649" s="44">
        <v>10440.09692</v>
      </c>
      <c r="T649" s="44">
        <v>1334.3</v>
      </c>
      <c r="U649" s="44" t="s">
        <v>285</v>
      </c>
      <c r="V649" s="44">
        <v>191.85</v>
      </c>
      <c r="W649">
        <v>959.25</v>
      </c>
    </row>
    <row r="650" spans="1:23" hidden="1" x14ac:dyDescent="0.3">
      <c r="A650" s="44" t="s">
        <v>566</v>
      </c>
      <c r="B650" s="44" t="s">
        <v>108</v>
      </c>
      <c r="C650" s="44">
        <v>2023</v>
      </c>
      <c r="D650" s="44" t="s">
        <v>156</v>
      </c>
      <c r="E650" s="44">
        <v>32100</v>
      </c>
      <c r="F650" s="44" t="s">
        <v>298</v>
      </c>
      <c r="G650" s="44">
        <v>92009422</v>
      </c>
      <c r="H650" s="44" t="s">
        <v>529</v>
      </c>
      <c r="I650" s="44" t="s">
        <v>530</v>
      </c>
      <c r="J650" s="44">
        <v>2051</v>
      </c>
      <c r="K650" s="44" t="s">
        <v>635</v>
      </c>
      <c r="L650" s="44" t="s">
        <v>400</v>
      </c>
      <c r="M650" s="44" t="s">
        <v>301</v>
      </c>
      <c r="N650" s="44">
        <v>50</v>
      </c>
      <c r="O650" s="44">
        <v>50</v>
      </c>
      <c r="P650" s="44" t="s">
        <v>285</v>
      </c>
      <c r="Q650" s="44">
        <v>18.87</v>
      </c>
      <c r="R650" s="44">
        <v>943.5</v>
      </c>
      <c r="S650" s="44">
        <v>7382.3213999999998</v>
      </c>
      <c r="T650" s="44">
        <v>943.5</v>
      </c>
      <c r="U650" s="44" t="s">
        <v>285</v>
      </c>
      <c r="V650" s="44">
        <v>13.82</v>
      </c>
      <c r="W650">
        <v>691</v>
      </c>
    </row>
    <row r="651" spans="1:23" hidden="1" x14ac:dyDescent="0.3">
      <c r="A651" s="44" t="s">
        <v>566</v>
      </c>
      <c r="B651" s="44" t="s">
        <v>108</v>
      </c>
      <c r="C651" s="44">
        <v>2023</v>
      </c>
      <c r="D651" s="44" t="s">
        <v>156</v>
      </c>
      <c r="E651" s="44">
        <v>32100</v>
      </c>
      <c r="F651" s="44" t="s">
        <v>298</v>
      </c>
      <c r="G651" s="44">
        <v>92009422</v>
      </c>
      <c r="H651" s="44" t="s">
        <v>529</v>
      </c>
      <c r="I651" s="44" t="s">
        <v>530</v>
      </c>
      <c r="J651" s="44">
        <v>2051</v>
      </c>
      <c r="K651" s="44" t="s">
        <v>635</v>
      </c>
      <c r="L651" s="44" t="s">
        <v>389</v>
      </c>
      <c r="M651" s="44" t="s">
        <v>324</v>
      </c>
      <c r="N651" s="44">
        <v>200</v>
      </c>
      <c r="O651" s="44">
        <v>200</v>
      </c>
      <c r="P651" s="44" t="s">
        <v>285</v>
      </c>
      <c r="Q651" s="44">
        <v>15.82</v>
      </c>
      <c r="R651" s="44">
        <v>3164</v>
      </c>
      <c r="S651" s="44">
        <v>24756.401600000001</v>
      </c>
      <c r="T651" s="44">
        <v>3164</v>
      </c>
      <c r="U651" s="44" t="s">
        <v>285</v>
      </c>
      <c r="V651" s="44">
        <v>14.96</v>
      </c>
      <c r="W651">
        <v>2992</v>
      </c>
    </row>
    <row r="652" spans="1:23" hidden="1" x14ac:dyDescent="0.3">
      <c r="A652" s="44" t="s">
        <v>566</v>
      </c>
      <c r="B652" s="44" t="s">
        <v>108</v>
      </c>
      <c r="C652" s="44">
        <v>2023</v>
      </c>
      <c r="D652" s="44" t="s">
        <v>156</v>
      </c>
      <c r="E652" s="44">
        <v>32100</v>
      </c>
      <c r="F652" s="44" t="s">
        <v>298</v>
      </c>
      <c r="G652" s="44">
        <v>92009422</v>
      </c>
      <c r="H652" s="44" t="s">
        <v>529</v>
      </c>
      <c r="I652" s="44" t="s">
        <v>530</v>
      </c>
      <c r="J652" s="44">
        <v>2051</v>
      </c>
      <c r="K652" s="44" t="s">
        <v>635</v>
      </c>
      <c r="L652" s="44" t="s">
        <v>384</v>
      </c>
      <c r="M652" s="44" t="s">
        <v>324</v>
      </c>
      <c r="N652" s="44">
        <v>250</v>
      </c>
      <c r="O652" s="44">
        <v>250</v>
      </c>
      <c r="P652" s="44" t="s">
        <v>285</v>
      </c>
      <c r="Q652" s="44">
        <v>46.01</v>
      </c>
      <c r="R652" s="44">
        <v>11502.5</v>
      </c>
      <c r="S652" s="44">
        <v>90000.160999999993</v>
      </c>
      <c r="T652" s="44">
        <v>11502.5</v>
      </c>
      <c r="U652" s="44" t="s">
        <v>285</v>
      </c>
      <c r="V652" s="44">
        <v>41.07</v>
      </c>
      <c r="W652">
        <v>10267.5</v>
      </c>
    </row>
    <row r="653" spans="1:23" hidden="1" x14ac:dyDescent="0.3">
      <c r="A653" s="44" t="s">
        <v>566</v>
      </c>
      <c r="B653" s="44" t="s">
        <v>108</v>
      </c>
      <c r="C653" s="44">
        <v>2023</v>
      </c>
      <c r="D653" s="44" t="s">
        <v>156</v>
      </c>
      <c r="E653" s="44">
        <v>32100</v>
      </c>
      <c r="F653" s="44" t="s">
        <v>298</v>
      </c>
      <c r="G653" s="44">
        <v>92009422</v>
      </c>
      <c r="H653" s="44" t="s">
        <v>529</v>
      </c>
      <c r="I653" s="44" t="s">
        <v>530</v>
      </c>
      <c r="J653" s="44">
        <v>2051</v>
      </c>
      <c r="K653" s="44" t="s">
        <v>635</v>
      </c>
      <c r="L653" s="44" t="s">
        <v>417</v>
      </c>
      <c r="M653" s="44" t="s">
        <v>324</v>
      </c>
      <c r="N653" s="44">
        <v>150</v>
      </c>
      <c r="O653" s="44">
        <v>150</v>
      </c>
      <c r="P653" s="44" t="s">
        <v>285</v>
      </c>
      <c r="Q653" s="44">
        <v>66.55</v>
      </c>
      <c r="R653" s="44">
        <v>9982.5</v>
      </c>
      <c r="S653" s="44">
        <v>78107.073000000004</v>
      </c>
      <c r="T653" s="44">
        <v>9982.5</v>
      </c>
      <c r="U653" s="44" t="s">
        <v>285</v>
      </c>
      <c r="V653" s="44">
        <v>57.58</v>
      </c>
      <c r="W653">
        <v>8637</v>
      </c>
    </row>
    <row r="654" spans="1:23" hidden="1" x14ac:dyDescent="0.3">
      <c r="A654" s="44" t="s">
        <v>566</v>
      </c>
      <c r="B654" s="44" t="s">
        <v>108</v>
      </c>
      <c r="C654" s="44">
        <v>2023</v>
      </c>
      <c r="D654" s="44" t="s">
        <v>156</v>
      </c>
      <c r="E654" s="44">
        <v>32100</v>
      </c>
      <c r="F654" s="44" t="s">
        <v>298</v>
      </c>
      <c r="G654" s="44">
        <v>92009422</v>
      </c>
      <c r="H654" s="44" t="s">
        <v>529</v>
      </c>
      <c r="I654" s="44" t="s">
        <v>530</v>
      </c>
      <c r="J654" s="44">
        <v>2051</v>
      </c>
      <c r="K654" s="44" t="s">
        <v>635</v>
      </c>
      <c r="L654" s="44" t="s">
        <v>394</v>
      </c>
      <c r="M654" s="44" t="s">
        <v>324</v>
      </c>
      <c r="N654" s="44">
        <v>70</v>
      </c>
      <c r="O654" s="44">
        <v>70</v>
      </c>
      <c r="P654" s="44" t="s">
        <v>285</v>
      </c>
      <c r="Q654" s="44">
        <v>74.849999999999994</v>
      </c>
      <c r="R654" s="44">
        <v>5239.5</v>
      </c>
      <c r="S654" s="44">
        <v>40995.943800000001</v>
      </c>
      <c r="T654" s="44">
        <v>5239.5</v>
      </c>
      <c r="U654" s="44" t="s">
        <v>285</v>
      </c>
      <c r="V654" s="44">
        <v>62.66</v>
      </c>
      <c r="W654">
        <v>4386.2</v>
      </c>
    </row>
    <row r="655" spans="1:23" hidden="1" x14ac:dyDescent="0.3">
      <c r="A655" s="44" t="s">
        <v>566</v>
      </c>
      <c r="B655" s="44" t="s">
        <v>108</v>
      </c>
      <c r="C655" s="44">
        <v>2023</v>
      </c>
      <c r="D655" s="44" t="s">
        <v>156</v>
      </c>
      <c r="E655" s="44">
        <v>32100</v>
      </c>
      <c r="F655" s="44" t="s">
        <v>298</v>
      </c>
      <c r="G655" s="44">
        <v>92009422</v>
      </c>
      <c r="H655" s="44" t="s">
        <v>529</v>
      </c>
      <c r="I655" s="44" t="s">
        <v>530</v>
      </c>
      <c r="J655" s="44">
        <v>2051</v>
      </c>
      <c r="K655" s="44" t="s">
        <v>635</v>
      </c>
      <c r="L655" s="44" t="s">
        <v>418</v>
      </c>
      <c r="M655" s="44" t="s">
        <v>324</v>
      </c>
      <c r="N655" s="44">
        <v>50</v>
      </c>
      <c r="O655" s="44">
        <v>50</v>
      </c>
      <c r="P655" s="44" t="s">
        <v>285</v>
      </c>
      <c r="Q655" s="44">
        <v>85.88</v>
      </c>
      <c r="R655" s="44">
        <v>4294</v>
      </c>
      <c r="S655" s="44">
        <v>33597.973599999998</v>
      </c>
      <c r="T655" s="44">
        <v>4294</v>
      </c>
      <c r="U655" s="44" t="s">
        <v>285</v>
      </c>
      <c r="V655" s="44">
        <v>79.760000000000005</v>
      </c>
      <c r="W655">
        <v>3988</v>
      </c>
    </row>
    <row r="656" spans="1:23" hidden="1" x14ac:dyDescent="0.3">
      <c r="A656" s="44" t="s">
        <v>566</v>
      </c>
      <c r="B656" s="44" t="s">
        <v>108</v>
      </c>
      <c r="C656" s="44">
        <v>2023</v>
      </c>
      <c r="D656" s="44" t="s">
        <v>156</v>
      </c>
      <c r="E656" s="44">
        <v>32100</v>
      </c>
      <c r="F656" s="44" t="s">
        <v>298</v>
      </c>
      <c r="G656" s="44">
        <v>92009422</v>
      </c>
      <c r="H656" s="44" t="s">
        <v>529</v>
      </c>
      <c r="I656" s="44" t="s">
        <v>530</v>
      </c>
      <c r="J656" s="44">
        <v>2051</v>
      </c>
      <c r="K656" s="44" t="s">
        <v>635</v>
      </c>
      <c r="L656" s="44" t="s">
        <v>364</v>
      </c>
      <c r="M656" s="44" t="s">
        <v>324</v>
      </c>
      <c r="N656" s="44">
        <v>100</v>
      </c>
      <c r="O656" s="44">
        <v>100</v>
      </c>
      <c r="P656" s="44" t="s">
        <v>285</v>
      </c>
      <c r="Q656" s="44">
        <v>110.16</v>
      </c>
      <c r="R656" s="44">
        <v>11016</v>
      </c>
      <c r="S656" s="44">
        <v>86193.590400000001</v>
      </c>
      <c r="T656" s="44">
        <v>11016</v>
      </c>
      <c r="U656" s="44" t="s">
        <v>285</v>
      </c>
      <c r="V656" s="44">
        <v>98.14</v>
      </c>
      <c r="W656">
        <v>9814</v>
      </c>
    </row>
    <row r="657" spans="1:23" hidden="1" x14ac:dyDescent="0.3">
      <c r="A657" s="44" t="s">
        <v>566</v>
      </c>
      <c r="B657" s="44" t="s">
        <v>89</v>
      </c>
      <c r="C657" s="44">
        <v>2023</v>
      </c>
      <c r="D657" s="44" t="s">
        <v>156</v>
      </c>
      <c r="E657" s="44">
        <v>32100</v>
      </c>
      <c r="F657" s="44" t="s">
        <v>298</v>
      </c>
      <c r="G657" s="44">
        <v>92009423</v>
      </c>
      <c r="H657" s="44" t="s">
        <v>529</v>
      </c>
      <c r="I657" s="44" t="s">
        <v>530</v>
      </c>
      <c r="J657" s="44">
        <v>2051</v>
      </c>
      <c r="K657" s="44" t="s">
        <v>636</v>
      </c>
      <c r="L657" s="44" t="s">
        <v>338</v>
      </c>
      <c r="M657" s="44" t="s">
        <v>301</v>
      </c>
      <c r="N657" s="44">
        <v>50</v>
      </c>
      <c r="O657" s="44"/>
      <c r="P657" s="44" t="s">
        <v>285</v>
      </c>
      <c r="Q657" s="44">
        <v>16.350000000000001</v>
      </c>
      <c r="R657" s="44">
        <v>817.5</v>
      </c>
      <c r="S657" s="44">
        <v>6396.4470000000001</v>
      </c>
      <c r="T657" s="44">
        <v>817.5</v>
      </c>
      <c r="U657" s="44" t="s">
        <v>285</v>
      </c>
      <c r="V657" s="44">
        <v>13.08</v>
      </c>
      <c r="W657">
        <v>654</v>
      </c>
    </row>
    <row r="658" spans="1:23" hidden="1" x14ac:dyDescent="0.3">
      <c r="A658" s="44" t="s">
        <v>566</v>
      </c>
      <c r="B658" s="44" t="s">
        <v>89</v>
      </c>
      <c r="C658" s="44">
        <v>2023</v>
      </c>
      <c r="D658" s="44" t="s">
        <v>156</v>
      </c>
      <c r="E658" s="44">
        <v>32100</v>
      </c>
      <c r="F658" s="44" t="s">
        <v>298</v>
      </c>
      <c r="G658" s="44">
        <v>92009423</v>
      </c>
      <c r="H658" s="44" t="s">
        <v>529</v>
      </c>
      <c r="I658" s="44" t="s">
        <v>530</v>
      </c>
      <c r="J658" s="44">
        <v>2051</v>
      </c>
      <c r="K658" s="44" t="s">
        <v>636</v>
      </c>
      <c r="L658" s="44" t="s">
        <v>395</v>
      </c>
      <c r="M658" s="44" t="s">
        <v>301</v>
      </c>
      <c r="N658" s="44">
        <v>50</v>
      </c>
      <c r="O658" s="44">
        <v>50</v>
      </c>
      <c r="P658" s="44" t="s">
        <v>285</v>
      </c>
      <c r="Q658" s="44">
        <v>24.66</v>
      </c>
      <c r="R658" s="44">
        <v>1233</v>
      </c>
      <c r="S658" s="44">
        <v>9647.4851999999992</v>
      </c>
      <c r="T658" s="44">
        <v>1233</v>
      </c>
      <c r="U658" s="44" t="s">
        <v>285</v>
      </c>
      <c r="V658" s="44">
        <v>19.739999999999998</v>
      </c>
      <c r="W658">
        <v>987</v>
      </c>
    </row>
    <row r="659" spans="1:23" hidden="1" x14ac:dyDescent="0.3">
      <c r="A659" s="44" t="s">
        <v>566</v>
      </c>
      <c r="B659" s="44" t="s">
        <v>89</v>
      </c>
      <c r="C659" s="44">
        <v>2023</v>
      </c>
      <c r="D659" s="44" t="s">
        <v>156</v>
      </c>
      <c r="E659" s="44">
        <v>32100</v>
      </c>
      <c r="F659" s="44" t="s">
        <v>298</v>
      </c>
      <c r="G659" s="44">
        <v>92009423</v>
      </c>
      <c r="H659" s="44" t="s">
        <v>529</v>
      </c>
      <c r="I659" s="44" t="s">
        <v>530</v>
      </c>
      <c r="J659" s="44">
        <v>2051</v>
      </c>
      <c r="K659" s="44" t="s">
        <v>636</v>
      </c>
      <c r="L659" s="44" t="s">
        <v>419</v>
      </c>
      <c r="M659" s="44" t="s">
        <v>301</v>
      </c>
      <c r="N659" s="44">
        <v>20</v>
      </c>
      <c r="O659" s="44"/>
      <c r="P659" s="44" t="s">
        <v>285</v>
      </c>
      <c r="Q659" s="44">
        <v>26.9</v>
      </c>
      <c r="R659" s="44">
        <v>538</v>
      </c>
      <c r="S659" s="44">
        <v>4209.5272000000004</v>
      </c>
      <c r="T659" s="44">
        <v>538</v>
      </c>
      <c r="U659" s="44" t="s">
        <v>285</v>
      </c>
      <c r="V659" s="44">
        <v>21.49</v>
      </c>
      <c r="W659">
        <v>429.8</v>
      </c>
    </row>
    <row r="660" spans="1:23" hidden="1" x14ac:dyDescent="0.3">
      <c r="A660" s="44" t="s">
        <v>566</v>
      </c>
      <c r="B660" s="44" t="s">
        <v>89</v>
      </c>
      <c r="C660" s="44">
        <v>2023</v>
      </c>
      <c r="D660" s="44" t="s">
        <v>156</v>
      </c>
      <c r="E660" s="44">
        <v>32100</v>
      </c>
      <c r="F660" s="44" t="s">
        <v>298</v>
      </c>
      <c r="G660" s="44">
        <v>92009423</v>
      </c>
      <c r="H660" s="44" t="s">
        <v>529</v>
      </c>
      <c r="I660" s="44" t="s">
        <v>530</v>
      </c>
      <c r="J660" s="44">
        <v>2051</v>
      </c>
      <c r="K660" s="44" t="s">
        <v>636</v>
      </c>
      <c r="L660" s="44" t="s">
        <v>299</v>
      </c>
      <c r="M660" s="44" t="s">
        <v>301</v>
      </c>
      <c r="N660" s="44">
        <v>20</v>
      </c>
      <c r="O660" s="44">
        <v>20</v>
      </c>
      <c r="P660" s="44" t="s">
        <v>285</v>
      </c>
      <c r="Q660" s="44">
        <v>38.11</v>
      </c>
      <c r="R660" s="44">
        <v>762.2</v>
      </c>
      <c r="S660" s="44">
        <v>5963.7576799999997</v>
      </c>
      <c r="T660" s="44">
        <v>762.2</v>
      </c>
      <c r="U660" s="44" t="s">
        <v>285</v>
      </c>
      <c r="V660" s="44">
        <v>30.57</v>
      </c>
      <c r="W660">
        <v>611.4</v>
      </c>
    </row>
    <row r="661" spans="1:23" hidden="1" x14ac:dyDescent="0.3">
      <c r="A661" s="44" t="s">
        <v>566</v>
      </c>
      <c r="B661" s="44" t="s">
        <v>89</v>
      </c>
      <c r="C661" s="44">
        <v>2023</v>
      </c>
      <c r="D661" s="44" t="s">
        <v>156</v>
      </c>
      <c r="E661" s="44">
        <v>32100</v>
      </c>
      <c r="F661" s="44" t="s">
        <v>298</v>
      </c>
      <c r="G661" s="44">
        <v>92009423</v>
      </c>
      <c r="H661" s="44" t="s">
        <v>529</v>
      </c>
      <c r="I661" s="44" t="s">
        <v>530</v>
      </c>
      <c r="J661" s="44">
        <v>2051</v>
      </c>
      <c r="K661" s="44" t="s">
        <v>636</v>
      </c>
      <c r="L661" s="44" t="s">
        <v>396</v>
      </c>
      <c r="M661" s="44" t="s">
        <v>301</v>
      </c>
      <c r="N661" s="44">
        <v>50</v>
      </c>
      <c r="O661" s="44"/>
      <c r="P661" s="44" t="s">
        <v>285</v>
      </c>
      <c r="Q661" s="44">
        <v>32.5</v>
      </c>
      <c r="R661" s="44">
        <v>1625</v>
      </c>
      <c r="S661" s="44">
        <v>12714.65</v>
      </c>
      <c r="T661" s="44">
        <v>1625</v>
      </c>
      <c r="U661" s="44" t="s">
        <v>285</v>
      </c>
      <c r="V661" s="44">
        <v>26</v>
      </c>
      <c r="W661">
        <v>1300</v>
      </c>
    </row>
    <row r="662" spans="1:23" hidden="1" x14ac:dyDescent="0.3">
      <c r="A662" s="44" t="s">
        <v>566</v>
      </c>
      <c r="B662" s="44" t="s">
        <v>89</v>
      </c>
      <c r="C662" s="44">
        <v>2023</v>
      </c>
      <c r="D662" s="44" t="s">
        <v>156</v>
      </c>
      <c r="E662" s="44">
        <v>32100</v>
      </c>
      <c r="F662" s="44" t="s">
        <v>298</v>
      </c>
      <c r="G662" s="44">
        <v>92009423</v>
      </c>
      <c r="H662" s="44" t="s">
        <v>529</v>
      </c>
      <c r="I662" s="44" t="s">
        <v>530</v>
      </c>
      <c r="J662" s="44">
        <v>2051</v>
      </c>
      <c r="K662" s="44" t="s">
        <v>636</v>
      </c>
      <c r="L662" s="44" t="s">
        <v>377</v>
      </c>
      <c r="M662" s="44" t="s">
        <v>301</v>
      </c>
      <c r="N662" s="44">
        <v>50</v>
      </c>
      <c r="O662" s="44">
        <v>50</v>
      </c>
      <c r="P662" s="44" t="s">
        <v>285</v>
      </c>
      <c r="Q662" s="44">
        <v>49.3</v>
      </c>
      <c r="R662" s="44">
        <v>2465</v>
      </c>
      <c r="S662" s="44">
        <v>19287.146000000001</v>
      </c>
      <c r="T662" s="44">
        <v>2465</v>
      </c>
      <c r="U662" s="44" t="s">
        <v>285</v>
      </c>
      <c r="V662" s="44">
        <v>39.39</v>
      </c>
      <c r="W662">
        <v>1969.5</v>
      </c>
    </row>
    <row r="663" spans="1:23" hidden="1" x14ac:dyDescent="0.3">
      <c r="A663" s="44" t="s">
        <v>566</v>
      </c>
      <c r="B663" s="44" t="s">
        <v>89</v>
      </c>
      <c r="C663" s="44">
        <v>2023</v>
      </c>
      <c r="D663" s="44" t="s">
        <v>156</v>
      </c>
      <c r="E663" s="44">
        <v>32100</v>
      </c>
      <c r="F663" s="44" t="s">
        <v>298</v>
      </c>
      <c r="G663" s="44">
        <v>92009423</v>
      </c>
      <c r="H663" s="44" t="s">
        <v>529</v>
      </c>
      <c r="I663" s="44" t="s">
        <v>530</v>
      </c>
      <c r="J663" s="44">
        <v>2051</v>
      </c>
      <c r="K663" s="44" t="s">
        <v>636</v>
      </c>
      <c r="L663" s="44" t="s">
        <v>302</v>
      </c>
      <c r="M663" s="44" t="s">
        <v>301</v>
      </c>
      <c r="N663" s="44">
        <v>50</v>
      </c>
      <c r="O663" s="44"/>
      <c r="P663" s="44" t="s">
        <v>285</v>
      </c>
      <c r="Q663" s="44">
        <v>40.89</v>
      </c>
      <c r="R663" s="44">
        <v>2044.5</v>
      </c>
      <c r="S663" s="44">
        <v>15996.9858</v>
      </c>
      <c r="T663" s="44">
        <v>2044.5</v>
      </c>
      <c r="U663" s="44" t="s">
        <v>285</v>
      </c>
      <c r="V663" s="44">
        <v>35.04</v>
      </c>
      <c r="W663">
        <v>1752</v>
      </c>
    </row>
    <row r="664" spans="1:23" hidden="1" x14ac:dyDescent="0.3">
      <c r="A664" s="44" t="s">
        <v>566</v>
      </c>
      <c r="B664" s="44" t="s">
        <v>89</v>
      </c>
      <c r="C664" s="44">
        <v>2023</v>
      </c>
      <c r="D664" s="44" t="s">
        <v>156</v>
      </c>
      <c r="E664" s="44">
        <v>32100</v>
      </c>
      <c r="F664" s="44" t="s">
        <v>298</v>
      </c>
      <c r="G664" s="44">
        <v>92009423</v>
      </c>
      <c r="H664" s="44" t="s">
        <v>529</v>
      </c>
      <c r="I664" s="44" t="s">
        <v>530</v>
      </c>
      <c r="J664" s="44">
        <v>2051</v>
      </c>
      <c r="K664" s="44" t="s">
        <v>636</v>
      </c>
      <c r="L664" s="44" t="s">
        <v>410</v>
      </c>
      <c r="M664" s="44" t="s">
        <v>301</v>
      </c>
      <c r="N664" s="44">
        <v>50</v>
      </c>
      <c r="O664" s="44">
        <v>50</v>
      </c>
      <c r="P664" s="44" t="s">
        <v>285</v>
      </c>
      <c r="Q664" s="44">
        <v>61.34</v>
      </c>
      <c r="R664" s="44">
        <v>3067</v>
      </c>
      <c r="S664" s="44">
        <v>23997.434799999999</v>
      </c>
      <c r="T664" s="44">
        <v>3067</v>
      </c>
      <c r="U664" s="44" t="s">
        <v>285</v>
      </c>
      <c r="V664" s="44">
        <v>52.56</v>
      </c>
      <c r="W664">
        <v>2628</v>
      </c>
    </row>
    <row r="665" spans="1:23" hidden="1" x14ac:dyDescent="0.3">
      <c r="A665" s="44" t="s">
        <v>566</v>
      </c>
      <c r="B665" s="44" t="s">
        <v>475</v>
      </c>
      <c r="C665" s="44">
        <v>2023</v>
      </c>
      <c r="D665" s="44" t="s">
        <v>156</v>
      </c>
      <c r="E665" s="44">
        <v>32100</v>
      </c>
      <c r="F665" s="44" t="s">
        <v>298</v>
      </c>
      <c r="G665" s="44">
        <v>92009424</v>
      </c>
      <c r="H665" s="44" t="s">
        <v>529</v>
      </c>
      <c r="I665" s="44" t="s">
        <v>530</v>
      </c>
      <c r="J665" s="44">
        <v>2051</v>
      </c>
      <c r="K665" s="44" t="s">
        <v>582</v>
      </c>
      <c r="L665" s="44" t="s">
        <v>388</v>
      </c>
      <c r="M665" s="44" t="s">
        <v>354</v>
      </c>
      <c r="N665" s="44">
        <v>5</v>
      </c>
      <c r="O665" s="44">
        <v>5</v>
      </c>
      <c r="P665" s="44" t="s">
        <v>285</v>
      </c>
      <c r="Q665" s="44">
        <v>145.66</v>
      </c>
      <c r="R665" s="44">
        <v>728.3</v>
      </c>
      <c r="S665" s="44">
        <v>5698.5105199999998</v>
      </c>
      <c r="T665" s="44">
        <v>728.3</v>
      </c>
      <c r="U665" s="44" t="s">
        <v>285</v>
      </c>
      <c r="V665" s="44">
        <v>90.71</v>
      </c>
      <c r="W665">
        <v>453.55</v>
      </c>
    </row>
    <row r="666" spans="1:23" hidden="1" x14ac:dyDescent="0.3">
      <c r="A666" s="44" t="s">
        <v>566</v>
      </c>
      <c r="B666" s="44" t="s">
        <v>475</v>
      </c>
      <c r="C666" s="44">
        <v>2023</v>
      </c>
      <c r="D666" s="44" t="s">
        <v>156</v>
      </c>
      <c r="E666" s="44">
        <v>32100</v>
      </c>
      <c r="F666" s="44" t="s">
        <v>298</v>
      </c>
      <c r="G666" s="44">
        <v>92009424</v>
      </c>
      <c r="H666" s="44" t="s">
        <v>529</v>
      </c>
      <c r="I666" s="44" t="s">
        <v>530</v>
      </c>
      <c r="J666" s="44">
        <v>2051</v>
      </c>
      <c r="K666" s="44" t="s">
        <v>582</v>
      </c>
      <c r="L666" s="44" t="s">
        <v>350</v>
      </c>
      <c r="M666" s="44" t="s">
        <v>354</v>
      </c>
      <c r="N666" s="44">
        <v>10</v>
      </c>
      <c r="O666" s="44">
        <v>10</v>
      </c>
      <c r="P666" s="44" t="s">
        <v>285</v>
      </c>
      <c r="Q666" s="44">
        <v>122.8</v>
      </c>
      <c r="R666" s="44">
        <v>1228</v>
      </c>
      <c r="S666" s="44">
        <v>9608.3631999999998</v>
      </c>
      <c r="T666" s="44">
        <v>1228</v>
      </c>
      <c r="U666" s="44" t="s">
        <v>285</v>
      </c>
      <c r="V666" s="44">
        <v>81.64</v>
      </c>
      <c r="W666">
        <v>816.4</v>
      </c>
    </row>
    <row r="667" spans="1:23" hidden="1" x14ac:dyDescent="0.3">
      <c r="A667" s="44" t="s">
        <v>566</v>
      </c>
      <c r="B667" s="44" t="s">
        <v>475</v>
      </c>
      <c r="C667" s="44">
        <v>2023</v>
      </c>
      <c r="D667" s="44" t="s">
        <v>156</v>
      </c>
      <c r="E667" s="44">
        <v>32100</v>
      </c>
      <c r="F667" s="44" t="s">
        <v>298</v>
      </c>
      <c r="G667" s="44">
        <v>92009424</v>
      </c>
      <c r="H667" s="44" t="s">
        <v>529</v>
      </c>
      <c r="I667" s="44" t="s">
        <v>530</v>
      </c>
      <c r="J667" s="44">
        <v>2051</v>
      </c>
      <c r="K667" s="44" t="s">
        <v>582</v>
      </c>
      <c r="L667" s="44" t="s">
        <v>365</v>
      </c>
      <c r="M667" s="44" t="s">
        <v>307</v>
      </c>
      <c r="N667" s="44">
        <v>50</v>
      </c>
      <c r="O667" s="44">
        <v>50</v>
      </c>
      <c r="P667" s="44" t="s">
        <v>285</v>
      </c>
      <c r="Q667" s="44">
        <v>44.47</v>
      </c>
      <c r="R667" s="44">
        <v>2223.5</v>
      </c>
      <c r="S667" s="44">
        <v>17397.553400000001</v>
      </c>
      <c r="T667" s="44">
        <v>2223.5</v>
      </c>
      <c r="U667" s="44" t="s">
        <v>285</v>
      </c>
      <c r="V667" s="44">
        <v>37.11</v>
      </c>
      <c r="W667">
        <v>1855.5</v>
      </c>
    </row>
    <row r="668" spans="1:23" hidden="1" x14ac:dyDescent="0.3">
      <c r="A668" s="44" t="s">
        <v>566</v>
      </c>
      <c r="B668" s="44" t="s">
        <v>475</v>
      </c>
      <c r="C668" s="44">
        <v>2023</v>
      </c>
      <c r="D668" s="44" t="s">
        <v>156</v>
      </c>
      <c r="E668" s="44">
        <v>32100</v>
      </c>
      <c r="F668" s="44" t="s">
        <v>298</v>
      </c>
      <c r="G668" s="44">
        <v>92009424</v>
      </c>
      <c r="H668" s="44" t="s">
        <v>529</v>
      </c>
      <c r="I668" s="44" t="s">
        <v>530</v>
      </c>
      <c r="J668" s="44">
        <v>2051</v>
      </c>
      <c r="K668" s="44" t="s">
        <v>582</v>
      </c>
      <c r="L668" s="44" t="s">
        <v>443</v>
      </c>
      <c r="M668" s="44" t="s">
        <v>307</v>
      </c>
      <c r="N668" s="44">
        <v>50</v>
      </c>
      <c r="O668" s="44">
        <v>50</v>
      </c>
      <c r="P668" s="44" t="s">
        <v>285</v>
      </c>
      <c r="Q668" s="44">
        <v>48.95</v>
      </c>
      <c r="R668" s="44">
        <v>2447.5</v>
      </c>
      <c r="S668" s="44">
        <v>19150.219000000001</v>
      </c>
      <c r="T668" s="44">
        <v>2447.5</v>
      </c>
      <c r="U668" s="44" t="s">
        <v>285</v>
      </c>
      <c r="V668" s="44">
        <v>38.49</v>
      </c>
      <c r="W668">
        <v>1924.5</v>
      </c>
    </row>
    <row r="669" spans="1:23" hidden="1" x14ac:dyDescent="0.3">
      <c r="A669" s="44" t="s">
        <v>566</v>
      </c>
      <c r="B669" s="44" t="s">
        <v>475</v>
      </c>
      <c r="C669" s="44">
        <v>2023</v>
      </c>
      <c r="D669" s="44" t="s">
        <v>156</v>
      </c>
      <c r="E669" s="44">
        <v>32100</v>
      </c>
      <c r="F669" s="44" t="s">
        <v>298</v>
      </c>
      <c r="G669" s="44">
        <v>92009424</v>
      </c>
      <c r="H669" s="44" t="s">
        <v>529</v>
      </c>
      <c r="I669" s="44" t="s">
        <v>530</v>
      </c>
      <c r="J669" s="44">
        <v>2051</v>
      </c>
      <c r="K669" s="44" t="s">
        <v>582</v>
      </c>
      <c r="L669" s="44" t="s">
        <v>436</v>
      </c>
      <c r="M669" s="44" t="s">
        <v>341</v>
      </c>
      <c r="N669" s="44">
        <v>10</v>
      </c>
      <c r="O669" s="44">
        <v>10</v>
      </c>
      <c r="P669" s="44" t="s">
        <v>285</v>
      </c>
      <c r="Q669" s="44">
        <v>55.82</v>
      </c>
      <c r="R669" s="44">
        <v>558.20000000000005</v>
      </c>
      <c r="S669" s="44">
        <v>4367.5800799999997</v>
      </c>
      <c r="T669" s="44">
        <v>558.20000000000005</v>
      </c>
      <c r="U669" s="44" t="s">
        <v>285</v>
      </c>
      <c r="V669" s="44">
        <v>37.340000000000003</v>
      </c>
      <c r="W669">
        <v>373.4</v>
      </c>
    </row>
    <row r="670" spans="1:23" hidden="1" x14ac:dyDescent="0.3">
      <c r="A670" s="44" t="s">
        <v>566</v>
      </c>
      <c r="B670" s="44" t="s">
        <v>475</v>
      </c>
      <c r="C670" s="44">
        <v>2023</v>
      </c>
      <c r="D670" s="44" t="s">
        <v>156</v>
      </c>
      <c r="E670" s="44">
        <v>32100</v>
      </c>
      <c r="F670" s="44" t="s">
        <v>298</v>
      </c>
      <c r="G670" s="44">
        <v>92009424</v>
      </c>
      <c r="H670" s="44" t="s">
        <v>529</v>
      </c>
      <c r="I670" s="44" t="s">
        <v>530</v>
      </c>
      <c r="J670" s="44">
        <v>2051</v>
      </c>
      <c r="K670" s="44" t="s">
        <v>582</v>
      </c>
      <c r="L670" s="44" t="s">
        <v>342</v>
      </c>
      <c r="M670" s="44" t="s">
        <v>307</v>
      </c>
      <c r="N670" s="44">
        <v>50</v>
      </c>
      <c r="O670" s="44">
        <v>50</v>
      </c>
      <c r="P670" s="44" t="s">
        <v>285</v>
      </c>
      <c r="Q670" s="44">
        <v>53.11</v>
      </c>
      <c r="R670" s="44">
        <v>2655.5</v>
      </c>
      <c r="S670" s="44">
        <v>20777.694200000002</v>
      </c>
      <c r="T670" s="44">
        <v>2655.5</v>
      </c>
      <c r="U670" s="44" t="s">
        <v>285</v>
      </c>
      <c r="V670" s="44">
        <v>42.86</v>
      </c>
      <c r="W670">
        <v>2143</v>
      </c>
    </row>
    <row r="671" spans="1:23" hidden="1" x14ac:dyDescent="0.3">
      <c r="A671" s="44" t="s">
        <v>566</v>
      </c>
      <c r="B671" s="44" t="s">
        <v>475</v>
      </c>
      <c r="C671" s="44">
        <v>2023</v>
      </c>
      <c r="D671" s="44" t="s">
        <v>156</v>
      </c>
      <c r="E671" s="44">
        <v>32100</v>
      </c>
      <c r="F671" s="44" t="s">
        <v>298</v>
      </c>
      <c r="G671" s="44">
        <v>92009424</v>
      </c>
      <c r="H671" s="44" t="s">
        <v>529</v>
      </c>
      <c r="I671" s="44" t="s">
        <v>530</v>
      </c>
      <c r="J671" s="44">
        <v>2051</v>
      </c>
      <c r="K671" s="44" t="s">
        <v>582</v>
      </c>
      <c r="L671" s="44" t="s">
        <v>379</v>
      </c>
      <c r="M671" s="44" t="s">
        <v>307</v>
      </c>
      <c r="N671" s="44">
        <v>70</v>
      </c>
      <c r="O671" s="44">
        <v>70</v>
      </c>
      <c r="P671" s="44" t="s">
        <v>285</v>
      </c>
      <c r="Q671" s="44">
        <v>68.260000000000005</v>
      </c>
      <c r="R671" s="44">
        <v>4778.2</v>
      </c>
      <c r="S671" s="44">
        <v>37386.54808</v>
      </c>
      <c r="T671" s="44">
        <v>4778.2</v>
      </c>
      <c r="U671" s="44" t="s">
        <v>285</v>
      </c>
      <c r="V671" s="44">
        <v>59.19</v>
      </c>
      <c r="W671">
        <v>4143.3</v>
      </c>
    </row>
    <row r="672" spans="1:23" hidden="1" x14ac:dyDescent="0.3">
      <c r="A672" s="44" t="s">
        <v>566</v>
      </c>
      <c r="B672" s="44" t="s">
        <v>475</v>
      </c>
      <c r="C672" s="44">
        <v>2023</v>
      </c>
      <c r="D672" s="44" t="s">
        <v>156</v>
      </c>
      <c r="E672" s="44">
        <v>32100</v>
      </c>
      <c r="F672" s="44" t="s">
        <v>298</v>
      </c>
      <c r="G672" s="44">
        <v>92009424</v>
      </c>
      <c r="H672" s="44" t="s">
        <v>529</v>
      </c>
      <c r="I672" s="44" t="s">
        <v>530</v>
      </c>
      <c r="J672" s="44">
        <v>2051</v>
      </c>
      <c r="K672" s="44" t="s">
        <v>582</v>
      </c>
      <c r="L672" s="44" t="s">
        <v>397</v>
      </c>
      <c r="M672" s="44" t="s">
        <v>307</v>
      </c>
      <c r="N672" s="44">
        <v>92</v>
      </c>
      <c r="O672" s="44">
        <v>92</v>
      </c>
      <c r="P672" s="44" t="s">
        <v>285</v>
      </c>
      <c r="Q672" s="44">
        <v>85.49</v>
      </c>
      <c r="R672" s="44">
        <v>7865.08</v>
      </c>
      <c r="S672" s="44">
        <v>61539.531951999998</v>
      </c>
      <c r="T672" s="44">
        <v>7865.08</v>
      </c>
      <c r="U672" s="44" t="s">
        <v>285</v>
      </c>
      <c r="V672" s="44">
        <v>80.47</v>
      </c>
      <c r="W672">
        <v>7403.24</v>
      </c>
    </row>
    <row r="673" spans="1:23" hidden="1" x14ac:dyDescent="0.3">
      <c r="A673" s="44" t="s">
        <v>566</v>
      </c>
      <c r="B673" s="44" t="s">
        <v>475</v>
      </c>
      <c r="C673" s="44">
        <v>2023</v>
      </c>
      <c r="D673" s="44" t="s">
        <v>156</v>
      </c>
      <c r="E673" s="44">
        <v>32100</v>
      </c>
      <c r="F673" s="44" t="s">
        <v>298</v>
      </c>
      <c r="G673" s="44">
        <v>92009424</v>
      </c>
      <c r="H673" s="44" t="s">
        <v>529</v>
      </c>
      <c r="I673" s="44" t="s">
        <v>530</v>
      </c>
      <c r="J673" s="44">
        <v>2051</v>
      </c>
      <c r="K673" s="44" t="s">
        <v>582</v>
      </c>
      <c r="L673" s="44" t="s">
        <v>348</v>
      </c>
      <c r="M673" s="44" t="s">
        <v>341</v>
      </c>
      <c r="N673" s="44">
        <v>10</v>
      </c>
      <c r="O673" s="44">
        <v>10</v>
      </c>
      <c r="P673" s="44" t="s">
        <v>285</v>
      </c>
      <c r="Q673" s="44">
        <v>127.16</v>
      </c>
      <c r="R673" s="44">
        <v>1271.5999999999999</v>
      </c>
      <c r="S673" s="44">
        <v>9949.5070400000004</v>
      </c>
      <c r="T673" s="44">
        <v>1271.5999999999999</v>
      </c>
      <c r="U673" s="44" t="s">
        <v>285</v>
      </c>
      <c r="V673" s="44">
        <v>71.84</v>
      </c>
      <c r="W673">
        <v>718.4</v>
      </c>
    </row>
    <row r="674" spans="1:23" hidden="1" x14ac:dyDescent="0.3">
      <c r="A674" s="44" t="s">
        <v>566</v>
      </c>
      <c r="B674" s="44" t="s">
        <v>475</v>
      </c>
      <c r="C674" s="44">
        <v>2023</v>
      </c>
      <c r="D674" s="44" t="s">
        <v>156</v>
      </c>
      <c r="E674" s="44">
        <v>32100</v>
      </c>
      <c r="F674" s="44" t="s">
        <v>298</v>
      </c>
      <c r="G674" s="44">
        <v>92009424</v>
      </c>
      <c r="H674" s="44" t="s">
        <v>529</v>
      </c>
      <c r="I674" s="44" t="s">
        <v>530</v>
      </c>
      <c r="J674" s="44">
        <v>2051</v>
      </c>
      <c r="K674" s="44" t="s">
        <v>582</v>
      </c>
      <c r="L674" s="44" t="s">
        <v>380</v>
      </c>
      <c r="M674" s="44" t="s">
        <v>307</v>
      </c>
      <c r="N674" s="44">
        <v>54</v>
      </c>
      <c r="O674" s="44">
        <v>54</v>
      </c>
      <c r="P674" s="44" t="s">
        <v>285</v>
      </c>
      <c r="Q674" s="44">
        <v>101.78</v>
      </c>
      <c r="R674" s="44">
        <v>5496.12</v>
      </c>
      <c r="S674" s="44">
        <v>43003.841328000002</v>
      </c>
      <c r="T674" s="44">
        <v>5496.12</v>
      </c>
      <c r="U674" s="44" t="s">
        <v>285</v>
      </c>
      <c r="V674" s="44">
        <v>92.42</v>
      </c>
      <c r="W674">
        <v>4990.68</v>
      </c>
    </row>
    <row r="675" spans="1:23" hidden="1" x14ac:dyDescent="0.3">
      <c r="A675" s="44" t="s">
        <v>566</v>
      </c>
      <c r="B675" s="44" t="s">
        <v>475</v>
      </c>
      <c r="C675" s="44">
        <v>2023</v>
      </c>
      <c r="D675" s="44" t="s">
        <v>156</v>
      </c>
      <c r="E675" s="44">
        <v>32100</v>
      </c>
      <c r="F675" s="44" t="s">
        <v>298</v>
      </c>
      <c r="G675" s="44">
        <v>92009424</v>
      </c>
      <c r="H675" s="44" t="s">
        <v>529</v>
      </c>
      <c r="I675" s="44" t="s">
        <v>530</v>
      </c>
      <c r="J675" s="44">
        <v>2051</v>
      </c>
      <c r="K675" s="44" t="s">
        <v>582</v>
      </c>
      <c r="L675" s="44" t="s">
        <v>305</v>
      </c>
      <c r="M675" s="44" t="s">
        <v>307</v>
      </c>
      <c r="N675" s="44">
        <v>102</v>
      </c>
      <c r="O675" s="44">
        <v>102</v>
      </c>
      <c r="P675" s="44" t="s">
        <v>285</v>
      </c>
      <c r="Q675" s="44">
        <v>170.16</v>
      </c>
      <c r="R675" s="44">
        <v>17356.32</v>
      </c>
      <c r="S675" s="44">
        <v>135802.79020799999</v>
      </c>
      <c r="T675" s="44">
        <v>17356.32</v>
      </c>
      <c r="U675" s="44" t="s">
        <v>285</v>
      </c>
      <c r="V675" s="44">
        <v>154.59</v>
      </c>
      <c r="W675">
        <v>15768.18</v>
      </c>
    </row>
    <row r="676" spans="1:23" hidden="1" x14ac:dyDescent="0.3">
      <c r="A676" s="44" t="s">
        <v>566</v>
      </c>
      <c r="B676" s="44" t="s">
        <v>475</v>
      </c>
      <c r="C676" s="44">
        <v>2023</v>
      </c>
      <c r="D676" s="44" t="s">
        <v>156</v>
      </c>
      <c r="E676" s="44">
        <v>32100</v>
      </c>
      <c r="F676" s="44" t="s">
        <v>298</v>
      </c>
      <c r="G676" s="44">
        <v>92009424</v>
      </c>
      <c r="H676" s="44" t="s">
        <v>529</v>
      </c>
      <c r="I676" s="44" t="s">
        <v>530</v>
      </c>
      <c r="J676" s="44">
        <v>2051</v>
      </c>
      <c r="K676" s="44" t="s">
        <v>582</v>
      </c>
      <c r="L676" s="44" t="s">
        <v>378</v>
      </c>
      <c r="M676" s="44" t="s">
        <v>341</v>
      </c>
      <c r="N676" s="44">
        <v>5</v>
      </c>
      <c r="O676" s="44">
        <v>5</v>
      </c>
      <c r="P676" s="44" t="s">
        <v>285</v>
      </c>
      <c r="Q676" s="44">
        <v>182.8</v>
      </c>
      <c r="R676" s="44">
        <v>914</v>
      </c>
      <c r="S676" s="44">
        <v>7151.5015999999996</v>
      </c>
      <c r="T676" s="44">
        <v>914</v>
      </c>
      <c r="U676" s="44" t="s">
        <v>285</v>
      </c>
      <c r="V676" s="44">
        <v>109.53</v>
      </c>
      <c r="W676">
        <v>547.65</v>
      </c>
    </row>
    <row r="677" spans="1:23" hidden="1" x14ac:dyDescent="0.3">
      <c r="A677" s="44" t="s">
        <v>566</v>
      </c>
      <c r="B677" s="44" t="s">
        <v>475</v>
      </c>
      <c r="C677" s="44">
        <v>2023</v>
      </c>
      <c r="D677" s="44" t="s">
        <v>156</v>
      </c>
      <c r="E677" s="44">
        <v>32100</v>
      </c>
      <c r="F677" s="44" t="s">
        <v>298</v>
      </c>
      <c r="G677" s="44">
        <v>92009424</v>
      </c>
      <c r="H677" s="44" t="s">
        <v>529</v>
      </c>
      <c r="I677" s="44" t="s">
        <v>530</v>
      </c>
      <c r="J677" s="44">
        <v>2051</v>
      </c>
      <c r="K677" s="44" t="s">
        <v>582</v>
      </c>
      <c r="L677" s="44" t="s">
        <v>339</v>
      </c>
      <c r="M677" s="44" t="s">
        <v>341</v>
      </c>
      <c r="N677" s="44">
        <v>20</v>
      </c>
      <c r="O677" s="44">
        <v>20</v>
      </c>
      <c r="P677" s="44" t="s">
        <v>285</v>
      </c>
      <c r="Q677" s="44">
        <v>259.55</v>
      </c>
      <c r="R677" s="44">
        <v>5191</v>
      </c>
      <c r="S677" s="44">
        <v>40616.460400000004</v>
      </c>
      <c r="T677" s="44">
        <v>5191</v>
      </c>
      <c r="U677" s="44" t="s">
        <v>285</v>
      </c>
      <c r="V677" s="44">
        <v>166.66</v>
      </c>
      <c r="W677">
        <v>3333.2</v>
      </c>
    </row>
    <row r="678" spans="1:23" hidden="1" x14ac:dyDescent="0.3">
      <c r="A678" s="44" t="s">
        <v>566</v>
      </c>
      <c r="B678" s="44" t="s">
        <v>475</v>
      </c>
      <c r="C678" s="44">
        <v>2023</v>
      </c>
      <c r="D678" s="44" t="s">
        <v>156</v>
      </c>
      <c r="E678" s="44">
        <v>32100</v>
      </c>
      <c r="F678" s="44" t="s">
        <v>298</v>
      </c>
      <c r="G678" s="44">
        <v>92009424</v>
      </c>
      <c r="H678" s="44" t="s">
        <v>529</v>
      </c>
      <c r="I678" s="44" t="s">
        <v>530</v>
      </c>
      <c r="J678" s="44">
        <v>2051</v>
      </c>
      <c r="K678" s="44" t="s">
        <v>582</v>
      </c>
      <c r="L678" s="44" t="s">
        <v>349</v>
      </c>
      <c r="M678" s="44" t="s">
        <v>341</v>
      </c>
      <c r="N678" s="44">
        <v>10</v>
      </c>
      <c r="O678" s="44">
        <v>10</v>
      </c>
      <c r="P678" s="44" t="s">
        <v>285</v>
      </c>
      <c r="Q678" s="44">
        <v>222.42</v>
      </c>
      <c r="R678" s="44">
        <v>2224.1999999999998</v>
      </c>
      <c r="S678" s="44">
        <v>17403.030480000001</v>
      </c>
      <c r="T678" s="44">
        <v>2224.1999999999998</v>
      </c>
      <c r="U678" s="44" t="s">
        <v>285</v>
      </c>
      <c r="V678" s="44">
        <v>143.69999999999999</v>
      </c>
      <c r="W678">
        <v>1437</v>
      </c>
    </row>
    <row r="679" spans="1:23" hidden="1" x14ac:dyDescent="0.3">
      <c r="A679" s="44" t="s">
        <v>566</v>
      </c>
      <c r="B679" s="44" t="s">
        <v>475</v>
      </c>
      <c r="C679" s="44">
        <v>2023</v>
      </c>
      <c r="D679" s="44" t="s">
        <v>156</v>
      </c>
      <c r="E679" s="44">
        <v>32100</v>
      </c>
      <c r="F679" s="44" t="s">
        <v>298</v>
      </c>
      <c r="G679" s="44">
        <v>92009424</v>
      </c>
      <c r="H679" s="44" t="s">
        <v>529</v>
      </c>
      <c r="I679" s="44" t="s">
        <v>530</v>
      </c>
      <c r="J679" s="44">
        <v>2051</v>
      </c>
      <c r="K679" s="44" t="s">
        <v>582</v>
      </c>
      <c r="L679" s="44" t="s">
        <v>454</v>
      </c>
      <c r="M679" s="44" t="s">
        <v>341</v>
      </c>
      <c r="N679" s="44">
        <v>3</v>
      </c>
      <c r="O679" s="44">
        <v>3</v>
      </c>
      <c r="P679" s="44" t="s">
        <v>285</v>
      </c>
      <c r="Q679" s="44">
        <v>656.19</v>
      </c>
      <c r="R679" s="44">
        <v>1968.57</v>
      </c>
      <c r="S679" s="44">
        <v>15402.879107999999</v>
      </c>
      <c r="T679" s="44">
        <v>1968.57</v>
      </c>
      <c r="U679" s="44" t="s">
        <v>285</v>
      </c>
      <c r="V679" s="44">
        <v>460.86</v>
      </c>
      <c r="W679">
        <v>1382.58</v>
      </c>
    </row>
    <row r="680" spans="1:23" hidden="1" x14ac:dyDescent="0.3">
      <c r="A680" s="44" t="s">
        <v>566</v>
      </c>
      <c r="B680" s="44" t="s">
        <v>475</v>
      </c>
      <c r="C680" s="44">
        <v>2023</v>
      </c>
      <c r="D680" s="44" t="s">
        <v>156</v>
      </c>
      <c r="E680" s="44">
        <v>32100</v>
      </c>
      <c r="F680" s="44" t="s">
        <v>298</v>
      </c>
      <c r="G680" s="44">
        <v>92009424</v>
      </c>
      <c r="H680" s="44" t="s">
        <v>529</v>
      </c>
      <c r="I680" s="44" t="s">
        <v>530</v>
      </c>
      <c r="J680" s="44">
        <v>2051</v>
      </c>
      <c r="K680" s="44" t="s">
        <v>582</v>
      </c>
      <c r="L680" s="44" t="s">
        <v>427</v>
      </c>
      <c r="M680" s="44" t="s">
        <v>341</v>
      </c>
      <c r="N680" s="44">
        <v>5</v>
      </c>
      <c r="O680" s="44">
        <v>5</v>
      </c>
      <c r="P680" s="44" t="s">
        <v>285</v>
      </c>
      <c r="Q680" s="44">
        <v>392.97</v>
      </c>
      <c r="R680" s="44">
        <v>1964.85</v>
      </c>
      <c r="S680" s="44">
        <v>15373.77234</v>
      </c>
      <c r="T680" s="44">
        <v>1964.85</v>
      </c>
      <c r="U680" s="44" t="s">
        <v>285</v>
      </c>
      <c r="V680" s="44">
        <v>263.35000000000002</v>
      </c>
      <c r="W680">
        <v>1316.75</v>
      </c>
    </row>
    <row r="681" spans="1:23" hidden="1" x14ac:dyDescent="0.3">
      <c r="A681" s="44" t="s">
        <v>566</v>
      </c>
      <c r="B681" s="44" t="s">
        <v>65</v>
      </c>
      <c r="C681" s="44">
        <v>2023</v>
      </c>
      <c r="D681" s="44" t="s">
        <v>156</v>
      </c>
      <c r="E681" s="44">
        <v>32100</v>
      </c>
      <c r="F681" s="44" t="s">
        <v>298</v>
      </c>
      <c r="G681" s="44">
        <v>92009425</v>
      </c>
      <c r="H681" s="44" t="s">
        <v>529</v>
      </c>
      <c r="I681" s="44" t="s">
        <v>530</v>
      </c>
      <c r="J681" s="44">
        <v>2051</v>
      </c>
      <c r="K681" s="44" t="s">
        <v>637</v>
      </c>
      <c r="L681" s="44" t="s">
        <v>67</v>
      </c>
      <c r="M681" s="44" t="s">
        <v>32</v>
      </c>
      <c r="N681" s="44">
        <v>20</v>
      </c>
      <c r="O681" s="44">
        <v>20</v>
      </c>
      <c r="P681" s="44" t="s">
        <v>285</v>
      </c>
      <c r="Q681" s="44">
        <v>183.68</v>
      </c>
      <c r="R681" s="44">
        <v>3673.6</v>
      </c>
      <c r="S681" s="44">
        <v>28743.715840000001</v>
      </c>
      <c r="T681" s="44">
        <v>3673.6</v>
      </c>
      <c r="U681" s="44" t="s">
        <v>285</v>
      </c>
      <c r="V681" s="44">
        <v>144.05000000000001</v>
      </c>
      <c r="W681">
        <v>2881</v>
      </c>
    </row>
    <row r="682" spans="1:23" hidden="1" x14ac:dyDescent="0.3">
      <c r="A682" s="44" t="s">
        <v>566</v>
      </c>
      <c r="B682" s="44" t="s">
        <v>475</v>
      </c>
      <c r="C682" s="44">
        <v>2023</v>
      </c>
      <c r="D682" s="44" t="s">
        <v>156</v>
      </c>
      <c r="E682" s="44">
        <v>32100</v>
      </c>
      <c r="F682" s="44" t="s">
        <v>298</v>
      </c>
      <c r="G682" s="44">
        <v>92009426</v>
      </c>
      <c r="H682" s="44" t="s">
        <v>529</v>
      </c>
      <c r="I682" s="44" t="s">
        <v>530</v>
      </c>
      <c r="J682" s="44">
        <v>2051</v>
      </c>
      <c r="K682" s="44" t="s">
        <v>638</v>
      </c>
      <c r="L682" s="44" t="s">
        <v>401</v>
      </c>
      <c r="M682" s="44" t="s">
        <v>341</v>
      </c>
      <c r="N682" s="44">
        <v>15</v>
      </c>
      <c r="O682" s="44">
        <v>15</v>
      </c>
      <c r="P682" s="44" t="s">
        <v>285</v>
      </c>
      <c r="Q682" s="44">
        <v>161.72</v>
      </c>
      <c r="R682" s="44">
        <v>2425.8000000000002</v>
      </c>
      <c r="S682" s="44">
        <v>18980.429520000002</v>
      </c>
      <c r="T682" s="44">
        <v>2425.8000000000002</v>
      </c>
      <c r="U682" s="44" t="s">
        <v>285</v>
      </c>
      <c r="V682" s="44">
        <v>139.65</v>
      </c>
      <c r="W682">
        <v>2094.75</v>
      </c>
    </row>
    <row r="683" spans="1:23" hidden="1" x14ac:dyDescent="0.3">
      <c r="A683" s="44" t="s">
        <v>566</v>
      </c>
      <c r="B683" s="44" t="s">
        <v>475</v>
      </c>
      <c r="C683" s="44">
        <v>2023</v>
      </c>
      <c r="D683" s="44" t="s">
        <v>156</v>
      </c>
      <c r="E683" s="44">
        <v>32100</v>
      </c>
      <c r="F683" s="44" t="s">
        <v>298</v>
      </c>
      <c r="G683" s="44">
        <v>92009426</v>
      </c>
      <c r="H683" s="44" t="s">
        <v>529</v>
      </c>
      <c r="I683" s="44" t="s">
        <v>530</v>
      </c>
      <c r="J683" s="44">
        <v>2051</v>
      </c>
      <c r="K683" s="44" t="s">
        <v>638</v>
      </c>
      <c r="L683" s="44" t="s">
        <v>440</v>
      </c>
      <c r="M683" s="44" t="s">
        <v>301</v>
      </c>
      <c r="N683" s="44">
        <v>3</v>
      </c>
      <c r="O683" s="44">
        <v>3</v>
      </c>
      <c r="P683" s="44" t="s">
        <v>285</v>
      </c>
      <c r="Q683" s="44">
        <v>69.33</v>
      </c>
      <c r="R683" s="44">
        <v>207.99</v>
      </c>
      <c r="S683" s="44">
        <v>1627.396956</v>
      </c>
      <c r="T683" s="44">
        <v>207.99</v>
      </c>
      <c r="U683" s="44" t="s">
        <v>285</v>
      </c>
      <c r="V683" s="44">
        <v>57.3</v>
      </c>
      <c r="W683">
        <v>171.9</v>
      </c>
    </row>
    <row r="684" spans="1:23" hidden="1" x14ac:dyDescent="0.3">
      <c r="A684" s="44" t="s">
        <v>566</v>
      </c>
      <c r="B684" s="44" t="s">
        <v>475</v>
      </c>
      <c r="C684" s="44">
        <v>2023</v>
      </c>
      <c r="D684" s="44" t="s">
        <v>156</v>
      </c>
      <c r="E684" s="44">
        <v>32100</v>
      </c>
      <c r="F684" s="44" t="s">
        <v>298</v>
      </c>
      <c r="G684" s="44">
        <v>92009426</v>
      </c>
      <c r="H684" s="44" t="s">
        <v>529</v>
      </c>
      <c r="I684" s="44" t="s">
        <v>530</v>
      </c>
      <c r="J684" s="44">
        <v>2051</v>
      </c>
      <c r="K684" s="44" t="s">
        <v>638</v>
      </c>
      <c r="L684" s="44" t="s">
        <v>402</v>
      </c>
      <c r="M684" s="44" t="s">
        <v>324</v>
      </c>
      <c r="N684" s="44">
        <v>17</v>
      </c>
      <c r="O684" s="44">
        <v>17</v>
      </c>
      <c r="P684" s="44" t="s">
        <v>285</v>
      </c>
      <c r="Q684" s="44">
        <v>89.24</v>
      </c>
      <c r="R684" s="44">
        <v>1517.08</v>
      </c>
      <c r="S684" s="44">
        <v>11870.240752</v>
      </c>
      <c r="T684" s="44">
        <v>1517.08</v>
      </c>
      <c r="U684" s="44" t="s">
        <v>285</v>
      </c>
      <c r="V684" s="44">
        <v>74.53</v>
      </c>
      <c r="W684">
        <v>1267.01</v>
      </c>
    </row>
    <row r="685" spans="1:23" hidden="1" x14ac:dyDescent="0.3">
      <c r="A685" s="44" t="s">
        <v>566</v>
      </c>
      <c r="B685" s="44" t="s">
        <v>475</v>
      </c>
      <c r="C685" s="44">
        <v>2023</v>
      </c>
      <c r="D685" s="44" t="s">
        <v>156</v>
      </c>
      <c r="E685" s="44">
        <v>32100</v>
      </c>
      <c r="F685" s="44" t="s">
        <v>298</v>
      </c>
      <c r="G685" s="44">
        <v>92009426</v>
      </c>
      <c r="H685" s="44" t="s">
        <v>529</v>
      </c>
      <c r="I685" s="44" t="s">
        <v>530</v>
      </c>
      <c r="J685" s="44">
        <v>2051</v>
      </c>
      <c r="K685" s="44" t="s">
        <v>638</v>
      </c>
      <c r="L685" s="44" t="s">
        <v>369</v>
      </c>
      <c r="M685" s="44" t="s">
        <v>301</v>
      </c>
      <c r="N685" s="44">
        <v>2</v>
      </c>
      <c r="O685" s="44">
        <v>2</v>
      </c>
      <c r="P685" s="44" t="s">
        <v>285</v>
      </c>
      <c r="Q685" s="44">
        <v>92.63</v>
      </c>
      <c r="R685" s="44">
        <v>185.26</v>
      </c>
      <c r="S685" s="44">
        <v>1449.548344</v>
      </c>
      <c r="T685" s="44">
        <v>185.26</v>
      </c>
      <c r="U685" s="44" t="s">
        <v>285</v>
      </c>
      <c r="V685" s="44">
        <v>68.94</v>
      </c>
      <c r="W685">
        <v>137.88</v>
      </c>
    </row>
    <row r="686" spans="1:23" hidden="1" x14ac:dyDescent="0.3">
      <c r="A686" s="44" t="s">
        <v>566</v>
      </c>
      <c r="B686" s="44" t="s">
        <v>475</v>
      </c>
      <c r="C686" s="44">
        <v>2023</v>
      </c>
      <c r="D686" s="44" t="s">
        <v>156</v>
      </c>
      <c r="E686" s="44">
        <v>32100</v>
      </c>
      <c r="F686" s="44" t="s">
        <v>298</v>
      </c>
      <c r="G686" s="44">
        <v>92009426</v>
      </c>
      <c r="H686" s="44" t="s">
        <v>529</v>
      </c>
      <c r="I686" s="44" t="s">
        <v>530</v>
      </c>
      <c r="J686" s="44">
        <v>2051</v>
      </c>
      <c r="K686" s="44" t="s">
        <v>638</v>
      </c>
      <c r="L686" s="44" t="s">
        <v>343</v>
      </c>
      <c r="M686" s="44" t="s">
        <v>324</v>
      </c>
      <c r="N686" s="44">
        <v>20</v>
      </c>
      <c r="O686" s="44">
        <v>20</v>
      </c>
      <c r="P686" s="44" t="s">
        <v>285</v>
      </c>
      <c r="Q686" s="44">
        <v>133.58000000000001</v>
      </c>
      <c r="R686" s="44">
        <v>2671.6</v>
      </c>
      <c r="S686" s="44">
        <v>20903.66704</v>
      </c>
      <c r="T686" s="44">
        <v>2671.6</v>
      </c>
      <c r="U686" s="44" t="s">
        <v>285</v>
      </c>
      <c r="V686" s="44">
        <v>116.31</v>
      </c>
      <c r="W686">
        <v>2326.1999999999998</v>
      </c>
    </row>
    <row r="687" spans="1:23" hidden="1" x14ac:dyDescent="0.3">
      <c r="A687" s="44" t="s">
        <v>566</v>
      </c>
      <c r="B687" s="44" t="s">
        <v>475</v>
      </c>
      <c r="C687" s="44">
        <v>2023</v>
      </c>
      <c r="D687" s="44" t="s">
        <v>156</v>
      </c>
      <c r="E687" s="44">
        <v>32100</v>
      </c>
      <c r="F687" s="44" t="s">
        <v>298</v>
      </c>
      <c r="G687" s="44">
        <v>92009426</v>
      </c>
      <c r="H687" s="44" t="s">
        <v>529</v>
      </c>
      <c r="I687" s="44" t="s">
        <v>530</v>
      </c>
      <c r="J687" s="44">
        <v>2051</v>
      </c>
      <c r="K687" s="44" t="s">
        <v>638</v>
      </c>
      <c r="L687" s="44" t="s">
        <v>420</v>
      </c>
      <c r="M687" s="44" t="s">
        <v>301</v>
      </c>
      <c r="N687" s="44">
        <v>3</v>
      </c>
      <c r="O687" s="44">
        <v>3</v>
      </c>
      <c r="P687" s="44" t="s">
        <v>285</v>
      </c>
      <c r="Q687" s="44">
        <v>114.63</v>
      </c>
      <c r="R687" s="44">
        <v>343.89</v>
      </c>
      <c r="S687" s="44">
        <v>2690.7329159999999</v>
      </c>
      <c r="T687" s="44">
        <v>343.89</v>
      </c>
      <c r="U687" s="44" t="s">
        <v>285</v>
      </c>
      <c r="V687" s="44">
        <v>84.76</v>
      </c>
      <c r="W687">
        <v>254.28</v>
      </c>
    </row>
    <row r="688" spans="1:23" hidden="1" x14ac:dyDescent="0.3">
      <c r="A688" s="44" t="s">
        <v>566</v>
      </c>
      <c r="B688" s="44" t="s">
        <v>475</v>
      </c>
      <c r="C688" s="44">
        <v>2023</v>
      </c>
      <c r="D688" s="44" t="s">
        <v>156</v>
      </c>
      <c r="E688" s="44">
        <v>32100</v>
      </c>
      <c r="F688" s="44" t="s">
        <v>298</v>
      </c>
      <c r="G688" s="44">
        <v>92009427</v>
      </c>
      <c r="H688" s="44" t="s">
        <v>529</v>
      </c>
      <c r="I688" s="44" t="s">
        <v>530</v>
      </c>
      <c r="J688" s="44">
        <v>2051</v>
      </c>
      <c r="K688" s="44" t="s">
        <v>544</v>
      </c>
      <c r="L688" s="44" t="s">
        <v>366</v>
      </c>
      <c r="M688" s="44" t="s">
        <v>32</v>
      </c>
      <c r="N688" s="44">
        <v>5</v>
      </c>
      <c r="O688" s="44">
        <v>5</v>
      </c>
      <c r="P688" s="44" t="s">
        <v>285</v>
      </c>
      <c r="Q688" s="44">
        <v>204.89</v>
      </c>
      <c r="R688" s="44">
        <v>1024.45</v>
      </c>
      <c r="S688" s="44">
        <v>8015.70658</v>
      </c>
      <c r="T688" s="44">
        <v>1024.45</v>
      </c>
      <c r="U688" s="44" t="s">
        <v>285</v>
      </c>
      <c r="V688" s="44">
        <v>151.63</v>
      </c>
      <c r="W688">
        <v>758.15</v>
      </c>
    </row>
    <row r="689" spans="1:23" hidden="1" x14ac:dyDescent="0.3">
      <c r="A689" s="44" t="s">
        <v>566</v>
      </c>
      <c r="B689" s="44" t="s">
        <v>475</v>
      </c>
      <c r="C689" s="44">
        <v>2023</v>
      </c>
      <c r="D689" s="44" t="s">
        <v>156</v>
      </c>
      <c r="E689" s="44">
        <v>32100</v>
      </c>
      <c r="F689" s="44" t="s">
        <v>298</v>
      </c>
      <c r="G689" s="44">
        <v>92009427</v>
      </c>
      <c r="H689" s="44" t="s">
        <v>529</v>
      </c>
      <c r="I689" s="44" t="s">
        <v>530</v>
      </c>
      <c r="J689" s="44">
        <v>2051</v>
      </c>
      <c r="K689" s="44" t="s">
        <v>544</v>
      </c>
      <c r="L689" s="44" t="s">
        <v>381</v>
      </c>
      <c r="M689" s="44" t="s">
        <v>32</v>
      </c>
      <c r="N689" s="44">
        <v>5</v>
      </c>
      <c r="O689" s="44">
        <v>5</v>
      </c>
      <c r="P689" s="44" t="s">
        <v>285</v>
      </c>
      <c r="Q689" s="44">
        <v>226.03</v>
      </c>
      <c r="R689" s="44">
        <v>1130.1500000000001</v>
      </c>
      <c r="S689" s="44">
        <v>8842.7456600000005</v>
      </c>
      <c r="T689" s="44">
        <v>1130.1500000000001</v>
      </c>
      <c r="U689" s="44" t="s">
        <v>285</v>
      </c>
      <c r="V689" s="44">
        <v>167.22</v>
      </c>
      <c r="W689">
        <v>836.1</v>
      </c>
    </row>
    <row r="690" spans="1:23" hidden="1" x14ac:dyDescent="0.3">
      <c r="A690" s="44" t="s">
        <v>566</v>
      </c>
      <c r="B690" s="44" t="s">
        <v>99</v>
      </c>
      <c r="C690" s="44">
        <v>2023</v>
      </c>
      <c r="D690" s="44" t="s">
        <v>156</v>
      </c>
      <c r="E690" s="44">
        <v>32100</v>
      </c>
      <c r="F690" s="44" t="s">
        <v>298</v>
      </c>
      <c r="G690" s="44">
        <v>92009428</v>
      </c>
      <c r="H690" s="44" t="s">
        <v>529</v>
      </c>
      <c r="I690" s="44" t="s">
        <v>530</v>
      </c>
      <c r="J690" s="44">
        <v>2051</v>
      </c>
      <c r="K690" s="44" t="s">
        <v>639</v>
      </c>
      <c r="L690" s="44" t="s">
        <v>431</v>
      </c>
      <c r="M690" s="44" t="s">
        <v>324</v>
      </c>
      <c r="N690" s="44">
        <v>200</v>
      </c>
      <c r="O690" s="44">
        <v>200</v>
      </c>
      <c r="P690" s="44" t="s">
        <v>285</v>
      </c>
      <c r="Q690" s="44">
        <v>80.27</v>
      </c>
      <c r="R690" s="44">
        <v>16054</v>
      </c>
      <c r="S690" s="44">
        <v>125612.9176</v>
      </c>
      <c r="T690" s="44">
        <v>16054</v>
      </c>
      <c r="U690" s="44" t="s">
        <v>285</v>
      </c>
      <c r="V690" s="44">
        <v>68</v>
      </c>
      <c r="W690">
        <v>13600</v>
      </c>
    </row>
    <row r="691" spans="1:23" hidden="1" x14ac:dyDescent="0.3">
      <c r="A691" s="44" t="s">
        <v>566</v>
      </c>
      <c r="B691" s="44" t="s">
        <v>129</v>
      </c>
      <c r="C691" s="44">
        <v>2023</v>
      </c>
      <c r="D691" s="44" t="s">
        <v>156</v>
      </c>
      <c r="E691" s="44">
        <v>32100</v>
      </c>
      <c r="F691" s="44" t="s">
        <v>298</v>
      </c>
      <c r="G691" s="44">
        <v>92009587</v>
      </c>
      <c r="H691" s="44" t="s">
        <v>529</v>
      </c>
      <c r="I691" s="44" t="s">
        <v>530</v>
      </c>
      <c r="J691" s="44">
        <v>2051</v>
      </c>
      <c r="K691" s="44" t="s">
        <v>129</v>
      </c>
      <c r="L691" s="44" t="s">
        <v>443</v>
      </c>
      <c r="M691" s="44" t="s">
        <v>307</v>
      </c>
      <c r="N691" s="44">
        <v>8</v>
      </c>
      <c r="O691" s="44">
        <v>8</v>
      </c>
      <c r="P691" s="44" t="s">
        <v>285</v>
      </c>
      <c r="Q691" s="44">
        <v>48.95</v>
      </c>
      <c r="R691" s="44">
        <v>391.6</v>
      </c>
      <c r="S691" s="44">
        <v>3064.0350400000002</v>
      </c>
      <c r="T691" s="44">
        <v>391.6</v>
      </c>
      <c r="U691" s="44" t="s">
        <v>285</v>
      </c>
      <c r="V691" s="44">
        <v>38.49</v>
      </c>
      <c r="W691">
        <v>307.92</v>
      </c>
    </row>
    <row r="692" spans="1:23" hidden="1" x14ac:dyDescent="0.3">
      <c r="A692" s="44" t="s">
        <v>566</v>
      </c>
      <c r="B692" s="44" t="s">
        <v>129</v>
      </c>
      <c r="C692" s="44">
        <v>2023</v>
      </c>
      <c r="D692" s="44" t="s">
        <v>156</v>
      </c>
      <c r="E692" s="44">
        <v>32100</v>
      </c>
      <c r="F692" s="44" t="s">
        <v>298</v>
      </c>
      <c r="G692" s="44">
        <v>92009587</v>
      </c>
      <c r="H692" s="44" t="s">
        <v>529</v>
      </c>
      <c r="I692" s="44" t="s">
        <v>530</v>
      </c>
      <c r="J692" s="44">
        <v>2051</v>
      </c>
      <c r="K692" s="44" t="s">
        <v>129</v>
      </c>
      <c r="L692" s="44" t="s">
        <v>379</v>
      </c>
      <c r="M692" s="44" t="s">
        <v>307</v>
      </c>
      <c r="N692" s="44">
        <v>2</v>
      </c>
      <c r="O692" s="44">
        <v>2</v>
      </c>
      <c r="P692" s="44" t="s">
        <v>285</v>
      </c>
      <c r="Q692" s="44">
        <v>68.260000000000005</v>
      </c>
      <c r="R692" s="44">
        <v>136.52000000000001</v>
      </c>
      <c r="S692" s="44">
        <v>1068.1870879999999</v>
      </c>
      <c r="T692" s="44">
        <v>136.52000000000001</v>
      </c>
      <c r="U692" s="44" t="s">
        <v>285</v>
      </c>
      <c r="V692" s="44">
        <v>59.19</v>
      </c>
      <c r="W692">
        <v>118.38</v>
      </c>
    </row>
    <row r="693" spans="1:23" hidden="1" x14ac:dyDescent="0.3">
      <c r="A693" s="44" t="s">
        <v>566</v>
      </c>
      <c r="B693" s="44" t="s">
        <v>475</v>
      </c>
      <c r="C693" s="44">
        <v>2023</v>
      </c>
      <c r="D693" s="44" t="s">
        <v>156</v>
      </c>
      <c r="E693" s="44">
        <v>31400</v>
      </c>
      <c r="F693" s="44" t="s">
        <v>298</v>
      </c>
      <c r="G693" s="44">
        <v>92010063</v>
      </c>
      <c r="H693" s="44" t="s">
        <v>529</v>
      </c>
      <c r="I693" s="44" t="s">
        <v>530</v>
      </c>
      <c r="J693" s="44">
        <v>2051</v>
      </c>
      <c r="K693" s="44" t="s">
        <v>534</v>
      </c>
      <c r="L693" s="44" t="s">
        <v>423</v>
      </c>
      <c r="M693" s="44" t="s">
        <v>373</v>
      </c>
      <c r="N693" s="44">
        <v>200</v>
      </c>
      <c r="O693" s="44">
        <v>200</v>
      </c>
      <c r="P693" s="44" t="s">
        <v>285</v>
      </c>
      <c r="Q693" s="44">
        <v>12.35</v>
      </c>
      <c r="R693" s="44">
        <v>2470</v>
      </c>
      <c r="S693" s="44">
        <v>19326.268</v>
      </c>
      <c r="T693" s="44">
        <v>2470</v>
      </c>
      <c r="U693" s="44" t="s">
        <v>285</v>
      </c>
      <c r="V693" s="44">
        <v>11.07</v>
      </c>
      <c r="W693">
        <v>2214</v>
      </c>
    </row>
    <row r="694" spans="1:23" hidden="1" x14ac:dyDescent="0.3">
      <c r="A694" s="44" t="s">
        <v>566</v>
      </c>
      <c r="B694" s="44" t="s">
        <v>475</v>
      </c>
      <c r="C694" s="44">
        <v>2023</v>
      </c>
      <c r="D694" s="44" t="s">
        <v>156</v>
      </c>
      <c r="E694" s="44">
        <v>31400</v>
      </c>
      <c r="F694" s="44" t="s">
        <v>298</v>
      </c>
      <c r="G694" s="44">
        <v>92009412</v>
      </c>
      <c r="H694" s="44" t="s">
        <v>529</v>
      </c>
      <c r="I694" s="44" t="s">
        <v>530</v>
      </c>
      <c r="J694" s="44">
        <v>2051</v>
      </c>
      <c r="K694" s="44" t="s">
        <v>573</v>
      </c>
      <c r="L694" s="44" t="s">
        <v>445</v>
      </c>
      <c r="M694" s="44" t="s">
        <v>373</v>
      </c>
      <c r="N694" s="44">
        <v>5</v>
      </c>
      <c r="O694" s="44">
        <v>5</v>
      </c>
      <c r="P694" s="44" t="s">
        <v>285</v>
      </c>
      <c r="Q694" s="44">
        <v>13.18</v>
      </c>
      <c r="R694" s="44">
        <v>65.900000000000006</v>
      </c>
      <c r="S694" s="44">
        <v>515.62796000000003</v>
      </c>
      <c r="T694" s="44">
        <v>65.900000000000006</v>
      </c>
      <c r="U694" s="44" t="s">
        <v>285</v>
      </c>
      <c r="V694" s="44">
        <v>11.41</v>
      </c>
      <c r="W694">
        <v>57.05</v>
      </c>
    </row>
    <row r="695" spans="1:23" hidden="1" x14ac:dyDescent="0.3">
      <c r="A695" s="44" t="s">
        <v>566</v>
      </c>
      <c r="B695" s="44" t="s">
        <v>475</v>
      </c>
      <c r="C695" s="44">
        <v>2023</v>
      </c>
      <c r="D695" s="44" t="s">
        <v>156</v>
      </c>
      <c r="E695" s="44">
        <v>31400</v>
      </c>
      <c r="F695" s="44" t="s">
        <v>298</v>
      </c>
      <c r="G695" s="44">
        <v>92009412</v>
      </c>
      <c r="H695" s="44" t="s">
        <v>529</v>
      </c>
      <c r="I695" s="44" t="s">
        <v>530</v>
      </c>
      <c r="J695" s="44">
        <v>2051</v>
      </c>
      <c r="K695" s="44" t="s">
        <v>573</v>
      </c>
      <c r="L695" s="44" t="s">
        <v>453</v>
      </c>
      <c r="M695" s="44" t="s">
        <v>373</v>
      </c>
      <c r="N695" s="44">
        <v>5</v>
      </c>
      <c r="O695" s="44">
        <v>5</v>
      </c>
      <c r="P695" s="44" t="s">
        <v>285</v>
      </c>
      <c r="Q695" s="44">
        <v>12.72</v>
      </c>
      <c r="R695" s="44">
        <v>63.6</v>
      </c>
      <c r="S695" s="44">
        <v>497.63184000000001</v>
      </c>
      <c r="T695" s="44">
        <v>63.6</v>
      </c>
      <c r="U695" s="44" t="s">
        <v>285</v>
      </c>
      <c r="V695" s="44">
        <v>11.02</v>
      </c>
      <c r="W695">
        <v>55.1</v>
      </c>
    </row>
    <row r="696" spans="1:23" hidden="1" x14ac:dyDescent="0.3">
      <c r="A696" s="44" t="s">
        <v>566</v>
      </c>
      <c r="B696" s="44" t="s">
        <v>475</v>
      </c>
      <c r="C696" s="44">
        <v>2023</v>
      </c>
      <c r="D696" s="44" t="s">
        <v>156</v>
      </c>
      <c r="E696" s="44">
        <v>31400</v>
      </c>
      <c r="F696" s="44" t="s">
        <v>298</v>
      </c>
      <c r="G696" s="44">
        <v>92009412</v>
      </c>
      <c r="H696" s="44" t="s">
        <v>529</v>
      </c>
      <c r="I696" s="44" t="s">
        <v>530</v>
      </c>
      <c r="J696" s="44">
        <v>2051</v>
      </c>
      <c r="K696" s="44" t="s">
        <v>573</v>
      </c>
      <c r="L696" s="44" t="s">
        <v>403</v>
      </c>
      <c r="M696" s="44" t="s">
        <v>301</v>
      </c>
      <c r="N696" s="44">
        <v>50</v>
      </c>
      <c r="O696" s="44">
        <v>50</v>
      </c>
      <c r="P696" s="44" t="s">
        <v>285</v>
      </c>
      <c r="Q696" s="44">
        <v>15.65</v>
      </c>
      <c r="R696" s="44">
        <v>782.5</v>
      </c>
      <c r="S696" s="44">
        <v>6122.5929999999998</v>
      </c>
      <c r="T696" s="44">
        <v>782.5</v>
      </c>
      <c r="U696" s="44" t="s">
        <v>285</v>
      </c>
      <c r="V696" s="44">
        <v>13.55</v>
      </c>
      <c r="W696">
        <v>677.5</v>
      </c>
    </row>
    <row r="697" spans="1:23" hidden="1" x14ac:dyDescent="0.3">
      <c r="A697" s="44" t="s">
        <v>566</v>
      </c>
      <c r="B697" s="44" t="s">
        <v>475</v>
      </c>
      <c r="C697" s="44">
        <v>2023</v>
      </c>
      <c r="D697" s="44" t="s">
        <v>156</v>
      </c>
      <c r="E697" s="44">
        <v>31400</v>
      </c>
      <c r="F697" s="44" t="s">
        <v>298</v>
      </c>
      <c r="G697" s="44">
        <v>92009412</v>
      </c>
      <c r="H697" s="44" t="s">
        <v>529</v>
      </c>
      <c r="I697" s="44" t="s">
        <v>530</v>
      </c>
      <c r="J697" s="44">
        <v>2051</v>
      </c>
      <c r="K697" s="44" t="s">
        <v>573</v>
      </c>
      <c r="L697" s="44" t="s">
        <v>399</v>
      </c>
      <c r="M697" s="44" t="s">
        <v>373</v>
      </c>
      <c r="N697" s="44">
        <v>30</v>
      </c>
      <c r="O697" s="44">
        <v>30</v>
      </c>
      <c r="P697" s="44" t="s">
        <v>285</v>
      </c>
      <c r="Q697" s="44">
        <v>14.78</v>
      </c>
      <c r="R697" s="44">
        <v>443.4</v>
      </c>
      <c r="S697" s="44">
        <v>3469.33896</v>
      </c>
      <c r="T697" s="44">
        <v>443.4</v>
      </c>
      <c r="U697" s="44" t="s">
        <v>285</v>
      </c>
      <c r="V697" s="44">
        <v>13.18</v>
      </c>
      <c r="W697">
        <v>395.4</v>
      </c>
    </row>
    <row r="698" spans="1:23" hidden="1" x14ac:dyDescent="0.3">
      <c r="A698" s="44" t="s">
        <v>566</v>
      </c>
      <c r="B698" s="44" t="s">
        <v>475</v>
      </c>
      <c r="C698" s="44">
        <v>2023</v>
      </c>
      <c r="D698" s="44" t="s">
        <v>156</v>
      </c>
      <c r="E698" s="44">
        <v>31400</v>
      </c>
      <c r="F698" s="44" t="s">
        <v>298</v>
      </c>
      <c r="G698" s="44">
        <v>92009412</v>
      </c>
      <c r="H698" s="44" t="s">
        <v>529</v>
      </c>
      <c r="I698" s="44" t="s">
        <v>530</v>
      </c>
      <c r="J698" s="44">
        <v>2051</v>
      </c>
      <c r="K698" s="44" t="s">
        <v>573</v>
      </c>
      <c r="L698" s="44" t="s">
        <v>442</v>
      </c>
      <c r="M698" s="44" t="s">
        <v>373</v>
      </c>
      <c r="N698" s="44">
        <v>10</v>
      </c>
      <c r="O698" s="44">
        <v>10</v>
      </c>
      <c r="P698" s="44" t="s">
        <v>285</v>
      </c>
      <c r="Q698" s="44">
        <v>14.24</v>
      </c>
      <c r="R698" s="44">
        <v>142.4</v>
      </c>
      <c r="S698" s="44">
        <v>1114.1945599999999</v>
      </c>
      <c r="T698" s="44">
        <v>142.4</v>
      </c>
      <c r="U698" s="44" t="s">
        <v>285</v>
      </c>
      <c r="V698" s="44">
        <v>12.33</v>
      </c>
      <c r="W698">
        <v>123.3</v>
      </c>
    </row>
    <row r="699" spans="1:23" hidden="1" x14ac:dyDescent="0.3">
      <c r="A699" s="44" t="s">
        <v>566</v>
      </c>
      <c r="B699" s="44" t="s">
        <v>475</v>
      </c>
      <c r="C699" s="44">
        <v>2023</v>
      </c>
      <c r="D699" s="44" t="s">
        <v>156</v>
      </c>
      <c r="E699" s="44">
        <v>31400</v>
      </c>
      <c r="F699" s="44" t="s">
        <v>298</v>
      </c>
      <c r="G699" s="44">
        <v>92009412</v>
      </c>
      <c r="H699" s="44" t="s">
        <v>529</v>
      </c>
      <c r="I699" s="44" t="s">
        <v>530</v>
      </c>
      <c r="J699" s="44">
        <v>2051</v>
      </c>
      <c r="K699" s="44" t="s">
        <v>573</v>
      </c>
      <c r="L699" s="44" t="s">
        <v>331</v>
      </c>
      <c r="M699" s="44" t="s">
        <v>301</v>
      </c>
      <c r="N699" s="44">
        <v>5</v>
      </c>
      <c r="O699" s="44">
        <v>5</v>
      </c>
      <c r="P699" s="44" t="s">
        <v>285</v>
      </c>
      <c r="Q699" s="44">
        <v>25.59</v>
      </c>
      <c r="R699" s="44">
        <v>127.95</v>
      </c>
      <c r="S699" s="44">
        <v>1001.13198</v>
      </c>
      <c r="T699" s="44">
        <v>127.95</v>
      </c>
      <c r="U699" s="44" t="s">
        <v>285</v>
      </c>
      <c r="V699" s="44">
        <v>22.16</v>
      </c>
      <c r="W699">
        <v>110.8</v>
      </c>
    </row>
    <row r="700" spans="1:23" hidden="1" x14ac:dyDescent="0.3">
      <c r="A700" s="44" t="s">
        <v>566</v>
      </c>
      <c r="B700" s="44" t="s">
        <v>475</v>
      </c>
      <c r="C700" s="44">
        <v>2023</v>
      </c>
      <c r="D700" s="44" t="s">
        <v>156</v>
      </c>
      <c r="E700" s="44">
        <v>31400</v>
      </c>
      <c r="F700" s="44" t="s">
        <v>298</v>
      </c>
      <c r="G700" s="44">
        <v>92009412</v>
      </c>
      <c r="H700" s="44" t="s">
        <v>529</v>
      </c>
      <c r="I700" s="44" t="s">
        <v>530</v>
      </c>
      <c r="J700" s="44">
        <v>2051</v>
      </c>
      <c r="K700" s="44" t="s">
        <v>573</v>
      </c>
      <c r="L700" s="44" t="s">
        <v>446</v>
      </c>
      <c r="M700" s="44" t="s">
        <v>301</v>
      </c>
      <c r="N700" s="44">
        <v>10</v>
      </c>
      <c r="O700" s="44">
        <v>10</v>
      </c>
      <c r="P700" s="44" t="s">
        <v>285</v>
      </c>
      <c r="Q700" s="44">
        <v>30.83</v>
      </c>
      <c r="R700" s="44">
        <v>308.3</v>
      </c>
      <c r="S700" s="44">
        <v>2412.2625200000002</v>
      </c>
      <c r="T700" s="44">
        <v>308.3</v>
      </c>
      <c r="U700" s="44" t="s">
        <v>285</v>
      </c>
      <c r="V700" s="44">
        <v>26.7</v>
      </c>
      <c r="W700">
        <v>267</v>
      </c>
    </row>
    <row r="701" spans="1:23" hidden="1" x14ac:dyDescent="0.3">
      <c r="A701" s="44" t="s">
        <v>566</v>
      </c>
      <c r="B701" s="44" t="s">
        <v>475</v>
      </c>
      <c r="C701" s="44">
        <v>2023</v>
      </c>
      <c r="D701" s="44" t="s">
        <v>156</v>
      </c>
      <c r="E701" s="44">
        <v>31400</v>
      </c>
      <c r="F701" s="44" t="s">
        <v>298</v>
      </c>
      <c r="G701" s="44">
        <v>92009413</v>
      </c>
      <c r="H701" s="44" t="s">
        <v>529</v>
      </c>
      <c r="I701" s="44" t="s">
        <v>530</v>
      </c>
      <c r="J701" s="44">
        <v>2051</v>
      </c>
      <c r="K701" s="44" t="s">
        <v>574</v>
      </c>
      <c r="L701" s="44" t="s">
        <v>423</v>
      </c>
      <c r="M701" s="44" t="s">
        <v>373</v>
      </c>
      <c r="N701" s="44">
        <v>200</v>
      </c>
      <c r="O701" s="44">
        <v>200</v>
      </c>
      <c r="P701" s="44" t="s">
        <v>285</v>
      </c>
      <c r="Q701" s="44">
        <v>12.35</v>
      </c>
      <c r="R701" s="44">
        <v>2470</v>
      </c>
      <c r="S701" s="44">
        <v>19326.268</v>
      </c>
      <c r="T701" s="44">
        <v>2470</v>
      </c>
      <c r="U701" s="44" t="s">
        <v>285</v>
      </c>
      <c r="V701" s="44">
        <v>11.07</v>
      </c>
      <c r="W701">
        <v>2214</v>
      </c>
    </row>
    <row r="702" spans="1:23" hidden="1" x14ac:dyDescent="0.3">
      <c r="A702" s="44" t="s">
        <v>566</v>
      </c>
      <c r="B702" s="44" t="s">
        <v>475</v>
      </c>
      <c r="C702" s="44">
        <v>2023</v>
      </c>
      <c r="D702" s="44" t="s">
        <v>156</v>
      </c>
      <c r="E702" s="44">
        <v>31400</v>
      </c>
      <c r="F702" s="44" t="s">
        <v>298</v>
      </c>
      <c r="G702" s="44">
        <v>92009413</v>
      </c>
      <c r="H702" s="44" t="s">
        <v>529</v>
      </c>
      <c r="I702" s="44" t="s">
        <v>530</v>
      </c>
      <c r="J702" s="44">
        <v>2051</v>
      </c>
      <c r="K702" s="44" t="s">
        <v>574</v>
      </c>
      <c r="L702" s="44" t="s">
        <v>433</v>
      </c>
      <c r="M702" s="44" t="s">
        <v>301</v>
      </c>
      <c r="N702" s="44">
        <v>30</v>
      </c>
      <c r="O702" s="44">
        <v>30</v>
      </c>
      <c r="P702" s="44" t="s">
        <v>285</v>
      </c>
      <c r="Q702" s="44">
        <v>20.079999999999998</v>
      </c>
      <c r="R702" s="44">
        <v>602.4</v>
      </c>
      <c r="S702" s="44">
        <v>4713.4185600000001</v>
      </c>
      <c r="T702" s="44">
        <v>602.4</v>
      </c>
      <c r="U702" s="44" t="s">
        <v>285</v>
      </c>
      <c r="V702" s="44">
        <v>17.39</v>
      </c>
      <c r="W702">
        <v>521.70000000000005</v>
      </c>
    </row>
    <row r="703" spans="1:23" hidden="1" x14ac:dyDescent="0.3">
      <c r="A703" s="44" t="s">
        <v>566</v>
      </c>
      <c r="B703" s="44" t="s">
        <v>475</v>
      </c>
      <c r="C703" s="44">
        <v>2023</v>
      </c>
      <c r="D703" s="44" t="s">
        <v>156</v>
      </c>
      <c r="E703" s="44">
        <v>31400</v>
      </c>
      <c r="F703" s="44" t="s">
        <v>298</v>
      </c>
      <c r="G703" s="44">
        <v>92009413</v>
      </c>
      <c r="H703" s="44" t="s">
        <v>529</v>
      </c>
      <c r="I703" s="44" t="s">
        <v>530</v>
      </c>
      <c r="J703" s="44">
        <v>2051</v>
      </c>
      <c r="K703" s="44" t="s">
        <v>574</v>
      </c>
      <c r="L703" s="44" t="s">
        <v>422</v>
      </c>
      <c r="M703" s="44" t="s">
        <v>301</v>
      </c>
      <c r="N703" s="44">
        <v>200</v>
      </c>
      <c r="O703" s="44">
        <v>200</v>
      </c>
      <c r="P703" s="44" t="s">
        <v>285</v>
      </c>
      <c r="Q703" s="44">
        <v>20.3</v>
      </c>
      <c r="R703" s="44">
        <v>4060</v>
      </c>
      <c r="S703" s="44">
        <v>31767.063999999998</v>
      </c>
      <c r="T703" s="44">
        <v>4060</v>
      </c>
      <c r="U703" s="44" t="s">
        <v>285</v>
      </c>
      <c r="V703" s="44">
        <v>17.579999999999998</v>
      </c>
      <c r="W703">
        <v>3516</v>
      </c>
    </row>
    <row r="704" spans="1:23" hidden="1" x14ac:dyDescent="0.3">
      <c r="A704" s="44" t="s">
        <v>566</v>
      </c>
      <c r="B704" s="44" t="s">
        <v>475</v>
      </c>
      <c r="C704" s="44">
        <v>2023</v>
      </c>
      <c r="D704" s="44" t="s">
        <v>156</v>
      </c>
      <c r="E704" s="44">
        <v>31400</v>
      </c>
      <c r="F704" s="44" t="s">
        <v>298</v>
      </c>
      <c r="G704" s="44">
        <v>92009413</v>
      </c>
      <c r="H704" s="44" t="s">
        <v>529</v>
      </c>
      <c r="I704" s="44" t="s">
        <v>530</v>
      </c>
      <c r="J704" s="44">
        <v>2051</v>
      </c>
      <c r="K704" s="44" t="s">
        <v>574</v>
      </c>
      <c r="L704" s="44" t="s">
        <v>429</v>
      </c>
      <c r="M704" s="44" t="s">
        <v>301</v>
      </c>
      <c r="N704" s="44">
        <v>50</v>
      </c>
      <c r="O704" s="44">
        <v>50</v>
      </c>
      <c r="P704" s="44" t="s">
        <v>285</v>
      </c>
      <c r="Q704" s="44">
        <v>26.59</v>
      </c>
      <c r="R704" s="44">
        <v>1329.5</v>
      </c>
      <c r="S704" s="44">
        <v>10402.5398</v>
      </c>
      <c r="T704" s="44">
        <v>1329.5</v>
      </c>
      <c r="U704" s="44" t="s">
        <v>285</v>
      </c>
      <c r="V704" s="44">
        <v>23.03</v>
      </c>
      <c r="W704">
        <v>1151.5</v>
      </c>
    </row>
    <row r="705" spans="1:23" hidden="1" x14ac:dyDescent="0.3">
      <c r="A705" s="44" t="s">
        <v>566</v>
      </c>
      <c r="B705" s="44" t="s">
        <v>475</v>
      </c>
      <c r="C705" s="44">
        <v>2023</v>
      </c>
      <c r="D705" s="44" t="s">
        <v>156</v>
      </c>
      <c r="E705" s="44">
        <v>31400</v>
      </c>
      <c r="F705" s="44" t="s">
        <v>298</v>
      </c>
      <c r="G705" s="44">
        <v>92009413</v>
      </c>
      <c r="H705" s="44" t="s">
        <v>529</v>
      </c>
      <c r="I705" s="44" t="s">
        <v>530</v>
      </c>
      <c r="J705" s="44">
        <v>2051</v>
      </c>
      <c r="K705" s="44" t="s">
        <v>574</v>
      </c>
      <c r="L705" s="44" t="s">
        <v>375</v>
      </c>
      <c r="M705" s="44" t="s">
        <v>301</v>
      </c>
      <c r="N705" s="44">
        <v>18</v>
      </c>
      <c r="O705" s="44">
        <v>18</v>
      </c>
      <c r="P705" s="44" t="s">
        <v>285</v>
      </c>
      <c r="Q705" s="44">
        <v>22.84</v>
      </c>
      <c r="R705" s="44">
        <v>411.12</v>
      </c>
      <c r="S705" s="44">
        <v>3216.7673279999999</v>
      </c>
      <c r="T705" s="44">
        <v>411.12</v>
      </c>
      <c r="U705" s="44" t="s">
        <v>285</v>
      </c>
      <c r="V705" s="44">
        <v>19.78</v>
      </c>
      <c r="W705">
        <v>356.04</v>
      </c>
    </row>
    <row r="706" spans="1:23" hidden="1" x14ac:dyDescent="0.3">
      <c r="A706" s="44" t="s">
        <v>566</v>
      </c>
      <c r="B706" s="44" t="s">
        <v>475</v>
      </c>
      <c r="C706" s="44">
        <v>2023</v>
      </c>
      <c r="D706" s="44" t="s">
        <v>156</v>
      </c>
      <c r="E706" s="44">
        <v>31400</v>
      </c>
      <c r="F706" s="44" t="s">
        <v>298</v>
      </c>
      <c r="G706" s="44">
        <v>92009413</v>
      </c>
      <c r="H706" s="44" t="s">
        <v>529</v>
      </c>
      <c r="I706" s="44" t="s">
        <v>530</v>
      </c>
      <c r="J706" s="44">
        <v>2051</v>
      </c>
      <c r="K706" s="44" t="s">
        <v>574</v>
      </c>
      <c r="L706" s="44" t="s">
        <v>407</v>
      </c>
      <c r="M706" s="44" t="s">
        <v>301</v>
      </c>
      <c r="N706" s="44">
        <v>20</v>
      </c>
      <c r="O706" s="44">
        <v>20</v>
      </c>
      <c r="P706" s="44" t="s">
        <v>285</v>
      </c>
      <c r="Q706" s="44">
        <v>29.31</v>
      </c>
      <c r="R706" s="44">
        <v>586.20000000000005</v>
      </c>
      <c r="S706" s="44">
        <v>4586.6632799999998</v>
      </c>
      <c r="T706" s="44">
        <v>586.20000000000005</v>
      </c>
      <c r="U706" s="44" t="s">
        <v>285</v>
      </c>
      <c r="V706" s="44">
        <v>25.39</v>
      </c>
      <c r="W706">
        <v>507.8</v>
      </c>
    </row>
    <row r="707" spans="1:23" hidden="1" x14ac:dyDescent="0.3">
      <c r="A707" s="44" t="s">
        <v>566</v>
      </c>
      <c r="B707" s="44"/>
      <c r="C707" s="44">
        <v>2023</v>
      </c>
      <c r="D707" s="44" t="s">
        <v>155</v>
      </c>
      <c r="E707" s="44">
        <v>31400</v>
      </c>
      <c r="F707" s="44" t="s">
        <v>298</v>
      </c>
      <c r="G707" s="44">
        <v>92008787</v>
      </c>
      <c r="H707" s="44" t="s">
        <v>529</v>
      </c>
      <c r="I707" s="44" t="s">
        <v>530</v>
      </c>
      <c r="J707" s="44">
        <v>2051</v>
      </c>
      <c r="K707" s="44"/>
      <c r="L707" s="44" t="s">
        <v>423</v>
      </c>
      <c r="M707" s="44" t="s">
        <v>373</v>
      </c>
      <c r="N707" s="44">
        <v>250</v>
      </c>
      <c r="O707" s="44">
        <v>250</v>
      </c>
      <c r="P707" s="44" t="s">
        <v>285</v>
      </c>
      <c r="Q707" s="44">
        <v>12.35</v>
      </c>
      <c r="R707" s="44">
        <v>3087.5</v>
      </c>
      <c r="S707" s="44">
        <v>24169.567500000001</v>
      </c>
      <c r="T707" s="44">
        <v>3087.5</v>
      </c>
      <c r="U707" s="44" t="s">
        <v>285</v>
      </c>
      <c r="V707" s="44">
        <v>11.07</v>
      </c>
      <c r="W707">
        <v>2767.5</v>
      </c>
    </row>
    <row r="708" spans="1:23" hidden="1" x14ac:dyDescent="0.3">
      <c r="A708" s="44" t="s">
        <v>566</v>
      </c>
      <c r="B708" s="44"/>
      <c r="C708" s="44">
        <v>2023</v>
      </c>
      <c r="D708" s="44" t="s">
        <v>155</v>
      </c>
      <c r="E708" s="44">
        <v>31400</v>
      </c>
      <c r="F708" s="44" t="s">
        <v>298</v>
      </c>
      <c r="G708" s="44">
        <v>92008787</v>
      </c>
      <c r="H708" s="44" t="s">
        <v>529</v>
      </c>
      <c r="I708" s="44" t="s">
        <v>530</v>
      </c>
      <c r="J708" s="44">
        <v>2051</v>
      </c>
      <c r="K708" s="44"/>
      <c r="L708" s="44" t="s">
        <v>376</v>
      </c>
      <c r="M708" s="44" t="s">
        <v>324</v>
      </c>
      <c r="N708" s="44">
        <v>1300</v>
      </c>
      <c r="O708" s="44">
        <v>1300</v>
      </c>
      <c r="P708" s="44" t="s">
        <v>285</v>
      </c>
      <c r="Q708" s="44">
        <v>37.06</v>
      </c>
      <c r="R708" s="44">
        <v>48178</v>
      </c>
      <c r="S708" s="44">
        <v>377147.0196</v>
      </c>
      <c r="T708" s="44">
        <v>48178</v>
      </c>
      <c r="U708" s="44" t="s">
        <v>285</v>
      </c>
      <c r="V708" s="44">
        <v>32.1</v>
      </c>
      <c r="W708">
        <v>41730</v>
      </c>
    </row>
    <row r="709" spans="1:23" hidden="1" x14ac:dyDescent="0.3">
      <c r="A709" s="44" t="s">
        <v>566</v>
      </c>
      <c r="B709" s="44"/>
      <c r="C709" s="44">
        <v>2023</v>
      </c>
      <c r="D709" s="44" t="s">
        <v>155</v>
      </c>
      <c r="E709" s="44">
        <v>31400</v>
      </c>
      <c r="F709" s="44" t="s">
        <v>298</v>
      </c>
      <c r="G709" s="44">
        <v>92008787</v>
      </c>
      <c r="H709" s="44" t="s">
        <v>529</v>
      </c>
      <c r="I709" s="44" t="s">
        <v>530</v>
      </c>
      <c r="J709" s="44">
        <v>2051</v>
      </c>
      <c r="K709" s="44"/>
      <c r="L709" s="44" t="s">
        <v>309</v>
      </c>
      <c r="M709" s="44" t="s">
        <v>301</v>
      </c>
      <c r="N709" s="44">
        <v>892</v>
      </c>
      <c r="O709" s="44">
        <v>892</v>
      </c>
      <c r="P709" s="44" t="s">
        <v>285</v>
      </c>
      <c r="Q709" s="44">
        <v>16.48</v>
      </c>
      <c r="R709" s="44">
        <v>14700.16</v>
      </c>
      <c r="S709" s="44">
        <v>115075.792512</v>
      </c>
      <c r="T709" s="44">
        <v>14700.16</v>
      </c>
      <c r="U709" s="44" t="s">
        <v>285</v>
      </c>
      <c r="V709" s="44">
        <v>14.27</v>
      </c>
      <c r="W709">
        <v>12728.84</v>
      </c>
    </row>
    <row r="710" spans="1:23" hidden="1" x14ac:dyDescent="0.3">
      <c r="A710" s="44" t="s">
        <v>566</v>
      </c>
      <c r="B710" s="44"/>
      <c r="C710" s="44">
        <v>2023</v>
      </c>
      <c r="D710" s="44" t="s">
        <v>155</v>
      </c>
      <c r="E710" s="44">
        <v>31400</v>
      </c>
      <c r="F710" s="44" t="s">
        <v>298</v>
      </c>
      <c r="G710" s="44">
        <v>92008787</v>
      </c>
      <c r="H710" s="44" t="s">
        <v>529</v>
      </c>
      <c r="I710" s="44" t="s">
        <v>530</v>
      </c>
      <c r="J710" s="44">
        <v>2051</v>
      </c>
      <c r="K710" s="44"/>
      <c r="L710" s="44" t="s">
        <v>413</v>
      </c>
      <c r="M710" s="44" t="s">
        <v>373</v>
      </c>
      <c r="N710" s="44">
        <v>280</v>
      </c>
      <c r="O710" s="44">
        <v>280</v>
      </c>
      <c r="P710" s="44" t="s">
        <v>285</v>
      </c>
      <c r="Q710" s="44">
        <v>14.29</v>
      </c>
      <c r="R710" s="44">
        <v>4001.2</v>
      </c>
      <c r="S710" s="44">
        <v>31322.19384</v>
      </c>
      <c r="T710" s="44">
        <v>4001.2</v>
      </c>
      <c r="U710" s="44" t="s">
        <v>285</v>
      </c>
      <c r="V710" s="44">
        <v>12.38</v>
      </c>
      <c r="W710">
        <v>3466.4</v>
      </c>
    </row>
    <row r="711" spans="1:23" hidden="1" x14ac:dyDescent="0.3">
      <c r="A711" s="44" t="s">
        <v>566</v>
      </c>
      <c r="B711" s="44"/>
      <c r="C711" s="44">
        <v>2023</v>
      </c>
      <c r="D711" s="44" t="s">
        <v>155</v>
      </c>
      <c r="E711" s="44">
        <v>31400</v>
      </c>
      <c r="F711" s="44" t="s">
        <v>298</v>
      </c>
      <c r="G711" s="44">
        <v>92008787</v>
      </c>
      <c r="H711" s="44" t="s">
        <v>529</v>
      </c>
      <c r="I711" s="44" t="s">
        <v>530</v>
      </c>
      <c r="J711" s="44">
        <v>2051</v>
      </c>
      <c r="K711" s="44"/>
      <c r="L711" s="44" t="s">
        <v>371</v>
      </c>
      <c r="M711" s="44" t="s">
        <v>373</v>
      </c>
      <c r="N711" s="44">
        <v>170</v>
      </c>
      <c r="O711" s="44">
        <v>170</v>
      </c>
      <c r="P711" s="44" t="s">
        <v>285</v>
      </c>
      <c r="Q711" s="44">
        <v>13.75</v>
      </c>
      <c r="R711" s="44">
        <v>2337.5</v>
      </c>
      <c r="S711" s="44">
        <v>18298.4175</v>
      </c>
      <c r="T711" s="44">
        <v>2337.5</v>
      </c>
      <c r="U711" s="44" t="s">
        <v>285</v>
      </c>
      <c r="V711" s="44">
        <v>11.91</v>
      </c>
      <c r="W711">
        <v>2024.7</v>
      </c>
    </row>
    <row r="712" spans="1:23" hidden="1" x14ac:dyDescent="0.3">
      <c r="A712" s="44" t="s">
        <v>566</v>
      </c>
      <c r="B712" s="44"/>
      <c r="C712" s="44">
        <v>2023</v>
      </c>
      <c r="D712" s="44" t="s">
        <v>155</v>
      </c>
      <c r="E712" s="44">
        <v>31400</v>
      </c>
      <c r="F712" s="44" t="s">
        <v>298</v>
      </c>
      <c r="G712" s="44">
        <v>92008787</v>
      </c>
      <c r="H712" s="44" t="s">
        <v>529</v>
      </c>
      <c r="I712" s="44" t="s">
        <v>530</v>
      </c>
      <c r="J712" s="44">
        <v>2051</v>
      </c>
      <c r="K712" s="44"/>
      <c r="L712" s="44" t="s">
        <v>432</v>
      </c>
      <c r="M712" s="44" t="s">
        <v>324</v>
      </c>
      <c r="N712" s="44">
        <v>250</v>
      </c>
      <c r="O712" s="44">
        <v>250</v>
      </c>
      <c r="P712" s="44" t="s">
        <v>285</v>
      </c>
      <c r="Q712" s="44">
        <v>61.89</v>
      </c>
      <c r="R712" s="44">
        <v>15472.5</v>
      </c>
      <c r="S712" s="44">
        <v>121121.8245</v>
      </c>
      <c r="T712" s="44">
        <v>15472.5</v>
      </c>
      <c r="U712" s="44" t="s">
        <v>285</v>
      </c>
      <c r="V712" s="44">
        <v>53.6</v>
      </c>
      <c r="W712">
        <v>13400</v>
      </c>
    </row>
    <row r="713" spans="1:23" hidden="1" x14ac:dyDescent="0.3">
      <c r="A713" s="44" t="s">
        <v>566</v>
      </c>
      <c r="B713" s="44"/>
      <c r="C713" s="44">
        <v>2023</v>
      </c>
      <c r="D713" s="44" t="s">
        <v>155</v>
      </c>
      <c r="E713" s="44">
        <v>31400</v>
      </c>
      <c r="F713" s="44" t="s">
        <v>298</v>
      </c>
      <c r="G713" s="44">
        <v>92008787</v>
      </c>
      <c r="H713" s="44" t="s">
        <v>529</v>
      </c>
      <c r="I713" s="44" t="s">
        <v>530</v>
      </c>
      <c r="J713" s="44">
        <v>2051</v>
      </c>
      <c r="K713" s="44"/>
      <c r="L713" s="44" t="s">
        <v>398</v>
      </c>
      <c r="M713" s="44" t="s">
        <v>324</v>
      </c>
      <c r="N713" s="44">
        <v>850</v>
      </c>
      <c r="O713" s="44">
        <v>850</v>
      </c>
      <c r="P713" s="44" t="s">
        <v>285</v>
      </c>
      <c r="Q713" s="44">
        <v>44.87</v>
      </c>
      <c r="R713" s="44">
        <v>38139.5</v>
      </c>
      <c r="S713" s="44">
        <v>298563.63390000002</v>
      </c>
      <c r="T713" s="44">
        <v>38139.5</v>
      </c>
      <c r="U713" s="44" t="s">
        <v>285</v>
      </c>
      <c r="V713" s="44">
        <v>38.85</v>
      </c>
      <c r="W713">
        <v>33022.5</v>
      </c>
    </row>
    <row r="714" spans="1:23" hidden="1" x14ac:dyDescent="0.3">
      <c r="A714" s="44" t="s">
        <v>566</v>
      </c>
      <c r="B714" s="44"/>
      <c r="C714" s="44">
        <v>2023</v>
      </c>
      <c r="D714" s="44" t="s">
        <v>155</v>
      </c>
      <c r="E714" s="44">
        <v>31400</v>
      </c>
      <c r="F714" s="44" t="s">
        <v>298</v>
      </c>
      <c r="G714" s="44">
        <v>92008848</v>
      </c>
      <c r="H714" s="44" t="s">
        <v>529</v>
      </c>
      <c r="I714" s="44" t="s">
        <v>530</v>
      </c>
      <c r="J714" s="44">
        <v>2051</v>
      </c>
      <c r="K714" s="44"/>
      <c r="L714" s="44" t="s">
        <v>359</v>
      </c>
      <c r="M714" s="44" t="s">
        <v>324</v>
      </c>
      <c r="N714" s="44">
        <v>500</v>
      </c>
      <c r="O714" s="44">
        <v>500</v>
      </c>
      <c r="P714" s="44" t="s">
        <v>285</v>
      </c>
      <c r="Q714" s="44">
        <v>39</v>
      </c>
      <c r="R714" s="44">
        <v>19500</v>
      </c>
      <c r="S714" s="44">
        <v>152649.9</v>
      </c>
      <c r="T714" s="44">
        <v>19500</v>
      </c>
      <c r="U714" s="44" t="s">
        <v>285</v>
      </c>
      <c r="V714" s="44">
        <v>33.78</v>
      </c>
      <c r="W714">
        <v>16890</v>
      </c>
    </row>
    <row r="715" spans="1:23" hidden="1" x14ac:dyDescent="0.3">
      <c r="A715" s="44" t="s">
        <v>566</v>
      </c>
      <c r="B715" s="44"/>
      <c r="C715" s="44">
        <v>2023</v>
      </c>
      <c r="D715" s="44" t="s">
        <v>155</v>
      </c>
      <c r="E715" s="44">
        <v>31400</v>
      </c>
      <c r="F715" s="44" t="s">
        <v>298</v>
      </c>
      <c r="G715" s="44">
        <v>92008848</v>
      </c>
      <c r="H715" s="44" t="s">
        <v>529</v>
      </c>
      <c r="I715" s="44" t="s">
        <v>530</v>
      </c>
      <c r="J715" s="44">
        <v>2051</v>
      </c>
      <c r="K715" s="44"/>
      <c r="L715" s="44" t="s">
        <v>362</v>
      </c>
      <c r="M715" s="44" t="s">
        <v>324</v>
      </c>
      <c r="N715" s="44">
        <v>400</v>
      </c>
      <c r="O715" s="44">
        <v>400</v>
      </c>
      <c r="P715" s="44" t="s">
        <v>285</v>
      </c>
      <c r="Q715" s="44">
        <v>40.29</v>
      </c>
      <c r="R715" s="44">
        <v>16116</v>
      </c>
      <c r="S715" s="44">
        <v>126159.2712</v>
      </c>
      <c r="T715" s="44">
        <v>16116</v>
      </c>
      <c r="U715" s="44" t="s">
        <v>285</v>
      </c>
      <c r="V715" s="44">
        <v>34.89</v>
      </c>
      <c r="W715">
        <v>13956</v>
      </c>
    </row>
    <row r="716" spans="1:23" hidden="1" x14ac:dyDescent="0.3">
      <c r="A716" s="44" t="s">
        <v>566</v>
      </c>
      <c r="B716" s="44"/>
      <c r="C716" s="44">
        <v>2023</v>
      </c>
      <c r="D716" s="44" t="s">
        <v>155</v>
      </c>
      <c r="E716" s="44">
        <v>31400</v>
      </c>
      <c r="F716" s="44" t="s">
        <v>298</v>
      </c>
      <c r="G716" s="44">
        <v>92008848</v>
      </c>
      <c r="H716" s="44" t="s">
        <v>529</v>
      </c>
      <c r="I716" s="44" t="s">
        <v>530</v>
      </c>
      <c r="J716" s="44">
        <v>2051</v>
      </c>
      <c r="K716" s="44"/>
      <c r="L716" s="44" t="s">
        <v>393</v>
      </c>
      <c r="M716" s="44" t="s">
        <v>301</v>
      </c>
      <c r="N716" s="44">
        <v>50</v>
      </c>
      <c r="O716" s="44">
        <v>50</v>
      </c>
      <c r="P716" s="44" t="s">
        <v>285</v>
      </c>
      <c r="Q716" s="44">
        <v>19.71</v>
      </c>
      <c r="R716" s="44">
        <v>985.5</v>
      </c>
      <c r="S716" s="44">
        <v>7714.6911</v>
      </c>
      <c r="T716" s="44">
        <v>985.5</v>
      </c>
      <c r="U716" s="44" t="s">
        <v>285</v>
      </c>
      <c r="V716" s="44">
        <v>17.07</v>
      </c>
      <c r="W716">
        <v>853.5</v>
      </c>
    </row>
    <row r="717" spans="1:23" hidden="1" x14ac:dyDescent="0.3">
      <c r="A717" s="44" t="s">
        <v>566</v>
      </c>
      <c r="B717" s="44"/>
      <c r="C717" s="44">
        <v>2023</v>
      </c>
      <c r="D717" s="44" t="s">
        <v>155</v>
      </c>
      <c r="E717" s="44">
        <v>31400</v>
      </c>
      <c r="F717" s="44" t="s">
        <v>298</v>
      </c>
      <c r="G717" s="44">
        <v>92008848</v>
      </c>
      <c r="H717" s="44" t="s">
        <v>529</v>
      </c>
      <c r="I717" s="44" t="s">
        <v>530</v>
      </c>
      <c r="J717" s="44">
        <v>2051</v>
      </c>
      <c r="K717" s="44"/>
      <c r="L717" s="44" t="s">
        <v>399</v>
      </c>
      <c r="M717" s="44" t="s">
        <v>373</v>
      </c>
      <c r="N717" s="44">
        <v>20</v>
      </c>
      <c r="O717" s="44">
        <v>20</v>
      </c>
      <c r="P717" s="44" t="s">
        <v>285</v>
      </c>
      <c r="Q717" s="44">
        <v>14.78</v>
      </c>
      <c r="R717" s="44">
        <v>295.60000000000002</v>
      </c>
      <c r="S717" s="44">
        <v>2314.0159199999998</v>
      </c>
      <c r="T717" s="44">
        <v>295.60000000000002</v>
      </c>
      <c r="U717" s="44" t="s">
        <v>285</v>
      </c>
      <c r="V717" s="44">
        <v>12.8</v>
      </c>
      <c r="W717">
        <v>256</v>
      </c>
    </row>
    <row r="718" spans="1:23" hidden="1" x14ac:dyDescent="0.3">
      <c r="A718" s="44" t="s">
        <v>566</v>
      </c>
      <c r="B718" s="44"/>
      <c r="C718" s="44">
        <v>2023</v>
      </c>
      <c r="D718" s="44" t="s">
        <v>155</v>
      </c>
      <c r="E718" s="44">
        <v>31400</v>
      </c>
      <c r="F718" s="44" t="s">
        <v>298</v>
      </c>
      <c r="G718" s="44">
        <v>92008848</v>
      </c>
      <c r="H718" s="44" t="s">
        <v>529</v>
      </c>
      <c r="I718" s="44" t="s">
        <v>530</v>
      </c>
      <c r="J718" s="44">
        <v>2051</v>
      </c>
      <c r="K718" s="44"/>
      <c r="L718" s="44" t="s">
        <v>363</v>
      </c>
      <c r="M718" s="44" t="s">
        <v>324</v>
      </c>
      <c r="N718" s="44">
        <v>300</v>
      </c>
      <c r="O718" s="44">
        <v>300</v>
      </c>
      <c r="P718" s="44" t="s">
        <v>285</v>
      </c>
      <c r="Q718" s="44">
        <v>56.96</v>
      </c>
      <c r="R718" s="44">
        <v>17088</v>
      </c>
      <c r="S718" s="44">
        <v>133768.28159999999</v>
      </c>
      <c r="T718" s="44">
        <v>17088</v>
      </c>
      <c r="U718" s="44" t="s">
        <v>285</v>
      </c>
      <c r="V718" s="44">
        <v>49.33</v>
      </c>
      <c r="W718">
        <v>14799</v>
      </c>
    </row>
    <row r="719" spans="1:23" hidden="1" x14ac:dyDescent="0.3">
      <c r="A719" s="44" t="s">
        <v>566</v>
      </c>
      <c r="B719" s="44"/>
      <c r="C719" s="44">
        <v>2023</v>
      </c>
      <c r="D719" s="44" t="s">
        <v>155</v>
      </c>
      <c r="E719" s="44">
        <v>31400</v>
      </c>
      <c r="F719" s="44" t="s">
        <v>298</v>
      </c>
      <c r="G719" s="44">
        <v>92008848</v>
      </c>
      <c r="H719" s="44" t="s">
        <v>529</v>
      </c>
      <c r="I719" s="44" t="s">
        <v>530</v>
      </c>
      <c r="J719" s="44">
        <v>2051</v>
      </c>
      <c r="K719" s="44"/>
      <c r="L719" s="44" t="s">
        <v>319</v>
      </c>
      <c r="M719" s="44" t="s">
        <v>324</v>
      </c>
      <c r="N719" s="44">
        <v>300</v>
      </c>
      <c r="O719" s="44">
        <v>300</v>
      </c>
      <c r="P719" s="44" t="s">
        <v>285</v>
      </c>
      <c r="Q719" s="44">
        <v>64.209999999999994</v>
      </c>
      <c r="R719" s="44">
        <v>19263</v>
      </c>
      <c r="S719" s="44">
        <v>150794.61660000001</v>
      </c>
      <c r="T719" s="44">
        <v>19263</v>
      </c>
      <c r="U719" s="44" t="s">
        <v>285</v>
      </c>
      <c r="V719" s="44">
        <v>55.61</v>
      </c>
      <c r="W719">
        <v>16683</v>
      </c>
    </row>
    <row r="720" spans="1:23" hidden="1" x14ac:dyDescent="0.3">
      <c r="A720" s="44" t="s">
        <v>566</v>
      </c>
      <c r="B720" s="44"/>
      <c r="C720" s="44">
        <v>2023</v>
      </c>
      <c r="D720" s="44" t="s">
        <v>155</v>
      </c>
      <c r="E720" s="44">
        <v>31400</v>
      </c>
      <c r="F720" s="44" t="s">
        <v>298</v>
      </c>
      <c r="G720" s="44">
        <v>92008848</v>
      </c>
      <c r="H720" s="44" t="s">
        <v>529</v>
      </c>
      <c r="I720" s="44" t="s">
        <v>530</v>
      </c>
      <c r="J720" s="44">
        <v>2051</v>
      </c>
      <c r="K720" s="44"/>
      <c r="L720" s="44" t="s">
        <v>428</v>
      </c>
      <c r="M720" s="44" t="s">
        <v>324</v>
      </c>
      <c r="N720" s="44">
        <v>500</v>
      </c>
      <c r="O720" s="44">
        <v>500</v>
      </c>
      <c r="P720" s="44" t="s">
        <v>285</v>
      </c>
      <c r="Q720" s="44">
        <v>49.73</v>
      </c>
      <c r="R720" s="44">
        <v>24865</v>
      </c>
      <c r="S720" s="44">
        <v>194648.193</v>
      </c>
      <c r="T720" s="44">
        <v>24865</v>
      </c>
      <c r="U720" s="44" t="s">
        <v>285</v>
      </c>
      <c r="V720" s="44">
        <v>43.06</v>
      </c>
      <c r="W720">
        <v>21530</v>
      </c>
    </row>
    <row r="721" spans="1:23" hidden="1" x14ac:dyDescent="0.3">
      <c r="A721" s="44" t="s">
        <v>566</v>
      </c>
      <c r="B721" s="44"/>
      <c r="C721" s="44">
        <v>2023</v>
      </c>
      <c r="D721" s="44" t="s">
        <v>155</v>
      </c>
      <c r="E721" s="44">
        <v>31400</v>
      </c>
      <c r="F721" s="44" t="s">
        <v>298</v>
      </c>
      <c r="G721" s="44">
        <v>92009034</v>
      </c>
      <c r="H721" s="44" t="s">
        <v>529</v>
      </c>
      <c r="I721" s="44" t="s">
        <v>530</v>
      </c>
      <c r="J721" s="44">
        <v>2051</v>
      </c>
      <c r="K721" s="44"/>
      <c r="L721" s="44" t="s">
        <v>444</v>
      </c>
      <c r="M721" s="44" t="s">
        <v>301</v>
      </c>
      <c r="N721" s="44">
        <v>550</v>
      </c>
      <c r="O721" s="44">
        <v>550</v>
      </c>
      <c r="P721" s="44" t="s">
        <v>285</v>
      </c>
      <c r="Q721" s="44">
        <v>16.920000000000002</v>
      </c>
      <c r="R721" s="44">
        <v>9306</v>
      </c>
      <c r="S721" s="44">
        <v>72849.229200000002</v>
      </c>
      <c r="T721" s="44">
        <v>9306</v>
      </c>
      <c r="U721" s="44" t="s">
        <v>285</v>
      </c>
      <c r="V721" s="44">
        <v>14.65</v>
      </c>
      <c r="W721">
        <v>8057.5</v>
      </c>
    </row>
    <row r="722" spans="1:23" hidden="1" x14ac:dyDescent="0.3">
      <c r="A722" s="44" t="s">
        <v>566</v>
      </c>
      <c r="B722" s="44"/>
      <c r="C722" s="44">
        <v>2023</v>
      </c>
      <c r="D722" s="44" t="s">
        <v>155</v>
      </c>
      <c r="E722" s="44">
        <v>31400</v>
      </c>
      <c r="F722" s="44" t="s">
        <v>298</v>
      </c>
      <c r="G722" s="44">
        <v>92009034</v>
      </c>
      <c r="H722" s="44" t="s">
        <v>529</v>
      </c>
      <c r="I722" s="44" t="s">
        <v>530</v>
      </c>
      <c r="J722" s="44">
        <v>2051</v>
      </c>
      <c r="K722" s="44"/>
      <c r="L722" s="44" t="s">
        <v>314</v>
      </c>
      <c r="M722" s="44" t="s">
        <v>301</v>
      </c>
      <c r="N722" s="44">
        <v>450</v>
      </c>
      <c r="O722" s="44">
        <v>450</v>
      </c>
      <c r="P722" s="44" t="s">
        <v>285</v>
      </c>
      <c r="Q722" s="44">
        <v>14.8</v>
      </c>
      <c r="R722" s="44">
        <v>6660</v>
      </c>
      <c r="S722" s="44">
        <v>52135.811999999998</v>
      </c>
      <c r="T722" s="44">
        <v>6660</v>
      </c>
      <c r="U722" s="44" t="s">
        <v>285</v>
      </c>
      <c r="V722" s="44">
        <v>13.2</v>
      </c>
      <c r="W722">
        <v>5940</v>
      </c>
    </row>
    <row r="723" spans="1:23" hidden="1" x14ac:dyDescent="0.3">
      <c r="A723" s="44" t="s">
        <v>566</v>
      </c>
      <c r="B723" s="44"/>
      <c r="C723" s="44">
        <v>2023</v>
      </c>
      <c r="D723" s="44" t="s">
        <v>155</v>
      </c>
      <c r="E723" s="44">
        <v>31400</v>
      </c>
      <c r="F723" s="44" t="s">
        <v>298</v>
      </c>
      <c r="G723" s="44">
        <v>92009034</v>
      </c>
      <c r="H723" s="44" t="s">
        <v>529</v>
      </c>
      <c r="I723" s="44" t="s">
        <v>530</v>
      </c>
      <c r="J723" s="44">
        <v>2051</v>
      </c>
      <c r="K723" s="44"/>
      <c r="L723" s="44" t="s">
        <v>383</v>
      </c>
      <c r="M723" s="44" t="s">
        <v>301</v>
      </c>
      <c r="N723" s="44">
        <v>700</v>
      </c>
      <c r="O723" s="44">
        <v>700</v>
      </c>
      <c r="P723" s="44" t="s">
        <v>285</v>
      </c>
      <c r="Q723" s="44">
        <v>12.18</v>
      </c>
      <c r="R723" s="44">
        <v>8526</v>
      </c>
      <c r="S723" s="44">
        <v>66743.233200000002</v>
      </c>
      <c r="T723" s="44">
        <v>8526</v>
      </c>
      <c r="U723" s="44" t="s">
        <v>285</v>
      </c>
      <c r="V723" s="44">
        <v>13.2</v>
      </c>
      <c r="W723">
        <v>9240</v>
      </c>
    </row>
    <row r="724" spans="1:23" hidden="1" x14ac:dyDescent="0.3">
      <c r="A724" s="44" t="s">
        <v>566</v>
      </c>
      <c r="B724" s="44"/>
      <c r="C724" s="44">
        <v>2023</v>
      </c>
      <c r="D724" s="44" t="s">
        <v>155</v>
      </c>
      <c r="E724" s="44">
        <v>31400</v>
      </c>
      <c r="F724" s="44" t="s">
        <v>298</v>
      </c>
      <c r="G724" s="44">
        <v>92009034</v>
      </c>
      <c r="H724" s="44" t="s">
        <v>529</v>
      </c>
      <c r="I724" s="44" t="s">
        <v>530</v>
      </c>
      <c r="J724" s="44">
        <v>2051</v>
      </c>
      <c r="K724" s="44"/>
      <c r="L724" s="44" t="s">
        <v>374</v>
      </c>
      <c r="M724" s="44" t="s">
        <v>301</v>
      </c>
      <c r="N724" s="44">
        <v>120</v>
      </c>
      <c r="O724" s="44">
        <v>120</v>
      </c>
      <c r="P724" s="44" t="s">
        <v>285</v>
      </c>
      <c r="Q724" s="44">
        <v>17.350000000000001</v>
      </c>
      <c r="R724" s="44">
        <v>2082</v>
      </c>
      <c r="S724" s="44">
        <v>16298.312400000001</v>
      </c>
      <c r="T724" s="44">
        <v>2082</v>
      </c>
      <c r="U724" s="44" t="s">
        <v>285</v>
      </c>
      <c r="V724" s="44">
        <v>16.829999999999998</v>
      </c>
      <c r="W724">
        <v>2019.6</v>
      </c>
    </row>
    <row r="725" spans="1:23" hidden="1" x14ac:dyDescent="0.3">
      <c r="A725" s="44" t="s">
        <v>566</v>
      </c>
      <c r="B725" s="44"/>
      <c r="C725" s="44">
        <v>2023</v>
      </c>
      <c r="D725" s="44" t="s">
        <v>155</v>
      </c>
      <c r="E725" s="44">
        <v>31400</v>
      </c>
      <c r="F725" s="44" t="s">
        <v>298</v>
      </c>
      <c r="G725" s="44">
        <v>92009034</v>
      </c>
      <c r="H725" s="44" t="s">
        <v>529</v>
      </c>
      <c r="I725" s="44" t="s">
        <v>530</v>
      </c>
      <c r="J725" s="44">
        <v>2051</v>
      </c>
      <c r="K725" s="44"/>
      <c r="L725" s="44" t="s">
        <v>433</v>
      </c>
      <c r="M725" s="44" t="s">
        <v>301</v>
      </c>
      <c r="N725" s="44">
        <v>125</v>
      </c>
      <c r="O725" s="44">
        <v>125</v>
      </c>
      <c r="P725" s="44" t="s">
        <v>285</v>
      </c>
      <c r="Q725" s="44">
        <v>20.079999999999998</v>
      </c>
      <c r="R725" s="44">
        <v>2510</v>
      </c>
      <c r="S725" s="44">
        <v>19648.781999999999</v>
      </c>
      <c r="T725" s="44">
        <v>2510</v>
      </c>
      <c r="U725" s="44" t="s">
        <v>285</v>
      </c>
      <c r="V725" s="44">
        <v>17.39</v>
      </c>
      <c r="W725">
        <v>2173.75</v>
      </c>
    </row>
    <row r="726" spans="1:23" hidden="1" x14ac:dyDescent="0.3">
      <c r="A726" s="44" t="s">
        <v>566</v>
      </c>
      <c r="B726" s="44"/>
      <c r="C726" s="44">
        <v>2023</v>
      </c>
      <c r="D726" s="44" t="s">
        <v>155</v>
      </c>
      <c r="E726" s="44">
        <v>31400</v>
      </c>
      <c r="F726" s="44" t="s">
        <v>298</v>
      </c>
      <c r="G726" s="44">
        <v>92009034</v>
      </c>
      <c r="H726" s="44" t="s">
        <v>529</v>
      </c>
      <c r="I726" s="44" t="s">
        <v>530</v>
      </c>
      <c r="J726" s="44">
        <v>2051</v>
      </c>
      <c r="K726" s="44"/>
      <c r="L726" s="44" t="s">
        <v>334</v>
      </c>
      <c r="M726" s="44" t="s">
        <v>301</v>
      </c>
      <c r="N726" s="44">
        <v>300</v>
      </c>
      <c r="O726" s="44">
        <v>300</v>
      </c>
      <c r="P726" s="44" t="s">
        <v>285</v>
      </c>
      <c r="Q726" s="44">
        <v>18.28</v>
      </c>
      <c r="R726" s="44">
        <v>5484</v>
      </c>
      <c r="S726" s="44">
        <v>42929.8488</v>
      </c>
      <c r="T726" s="44">
        <v>5484</v>
      </c>
      <c r="U726" s="44" t="s">
        <v>285</v>
      </c>
      <c r="V726" s="44">
        <v>15.83</v>
      </c>
      <c r="W726">
        <v>4749</v>
      </c>
    </row>
    <row r="727" spans="1:23" hidden="1" x14ac:dyDescent="0.3">
      <c r="A727" s="44" t="s">
        <v>566</v>
      </c>
      <c r="B727" s="44"/>
      <c r="C727" s="44">
        <v>2023</v>
      </c>
      <c r="D727" s="44" t="s">
        <v>155</v>
      </c>
      <c r="E727" s="44">
        <v>31400</v>
      </c>
      <c r="F727" s="44" t="s">
        <v>298</v>
      </c>
      <c r="G727" s="44">
        <v>92009034</v>
      </c>
      <c r="H727" s="44" t="s">
        <v>529</v>
      </c>
      <c r="I727" s="44" t="s">
        <v>530</v>
      </c>
      <c r="J727" s="44">
        <v>2051</v>
      </c>
      <c r="K727" s="44"/>
      <c r="L727" s="44" t="s">
        <v>318</v>
      </c>
      <c r="M727" s="44" t="s">
        <v>301</v>
      </c>
      <c r="N727" s="44">
        <v>60</v>
      </c>
      <c r="O727" s="44">
        <v>60</v>
      </c>
      <c r="P727" s="44" t="s">
        <v>285</v>
      </c>
      <c r="Q727" s="44">
        <v>19.89</v>
      </c>
      <c r="R727" s="44">
        <v>1193.4000000000001</v>
      </c>
      <c r="S727" s="44">
        <v>9342.1738800000003</v>
      </c>
      <c r="T727" s="44">
        <v>1193.4000000000001</v>
      </c>
      <c r="U727" s="44" t="s">
        <v>285</v>
      </c>
      <c r="V727" s="44">
        <v>18.43</v>
      </c>
      <c r="W727">
        <v>1105.8</v>
      </c>
    </row>
    <row r="728" spans="1:23" hidden="1" x14ac:dyDescent="0.3">
      <c r="A728" s="44" t="s">
        <v>566</v>
      </c>
      <c r="B728" s="44"/>
      <c r="C728" s="44">
        <v>2023</v>
      </c>
      <c r="D728" s="44" t="s">
        <v>155</v>
      </c>
      <c r="E728" s="44">
        <v>31400</v>
      </c>
      <c r="F728" s="44" t="s">
        <v>298</v>
      </c>
      <c r="G728" s="44">
        <v>92009034</v>
      </c>
      <c r="H728" s="44" t="s">
        <v>529</v>
      </c>
      <c r="I728" s="44" t="s">
        <v>530</v>
      </c>
      <c r="J728" s="44">
        <v>2051</v>
      </c>
      <c r="K728" s="44"/>
      <c r="L728" s="44" t="s">
        <v>441</v>
      </c>
      <c r="M728" s="44" t="s">
        <v>301</v>
      </c>
      <c r="N728" s="44">
        <v>300</v>
      </c>
      <c r="O728" s="44">
        <v>300</v>
      </c>
      <c r="P728" s="44" t="s">
        <v>285</v>
      </c>
      <c r="Q728" s="44">
        <v>22.22</v>
      </c>
      <c r="R728" s="44">
        <v>6666</v>
      </c>
      <c r="S728" s="44">
        <v>52182.781199999998</v>
      </c>
      <c r="T728" s="44">
        <v>6666</v>
      </c>
      <c r="U728" s="44" t="s">
        <v>285</v>
      </c>
      <c r="V728" s="44">
        <v>19.239999999999998</v>
      </c>
      <c r="W728">
        <v>5772</v>
      </c>
    </row>
    <row r="729" spans="1:23" hidden="1" x14ac:dyDescent="0.3">
      <c r="A729" s="44" t="s">
        <v>566</v>
      </c>
      <c r="B729" s="44"/>
      <c r="C729" s="44">
        <v>2023</v>
      </c>
      <c r="D729" s="44" t="s">
        <v>155</v>
      </c>
      <c r="E729" s="44">
        <v>31400</v>
      </c>
      <c r="F729" s="44" t="s">
        <v>298</v>
      </c>
      <c r="G729" s="44">
        <v>92009034</v>
      </c>
      <c r="H729" s="44" t="s">
        <v>529</v>
      </c>
      <c r="I729" s="44" t="s">
        <v>530</v>
      </c>
      <c r="J729" s="44">
        <v>2051</v>
      </c>
      <c r="K729" s="44"/>
      <c r="L729" s="44" t="s">
        <v>375</v>
      </c>
      <c r="M729" s="44" t="s">
        <v>301</v>
      </c>
      <c r="N729" s="44">
        <v>25</v>
      </c>
      <c r="O729" s="44">
        <v>25</v>
      </c>
      <c r="P729" s="44" t="s">
        <v>285</v>
      </c>
      <c r="Q729" s="44">
        <v>22.84</v>
      </c>
      <c r="R729" s="44">
        <v>571</v>
      </c>
      <c r="S729" s="44">
        <v>4469.9022000000004</v>
      </c>
      <c r="T729" s="44">
        <v>571</v>
      </c>
      <c r="U729" s="44" t="s">
        <v>285</v>
      </c>
      <c r="V729" s="44">
        <v>19.78</v>
      </c>
      <c r="W729">
        <v>494.5</v>
      </c>
    </row>
    <row r="730" spans="1:23" hidden="1" x14ac:dyDescent="0.3">
      <c r="A730" s="44" t="s">
        <v>566</v>
      </c>
      <c r="B730" s="44"/>
      <c r="C730" s="44">
        <v>2023</v>
      </c>
      <c r="D730" s="44" t="s">
        <v>155</v>
      </c>
      <c r="E730" s="44">
        <v>31400</v>
      </c>
      <c r="F730" s="44" t="s">
        <v>298</v>
      </c>
      <c r="G730" s="44">
        <v>92009034</v>
      </c>
      <c r="H730" s="44" t="s">
        <v>529</v>
      </c>
      <c r="I730" s="44" t="s">
        <v>530</v>
      </c>
      <c r="J730" s="44">
        <v>2051</v>
      </c>
      <c r="K730" s="44"/>
      <c r="L730" s="44" t="s">
        <v>407</v>
      </c>
      <c r="M730" s="44" t="s">
        <v>301</v>
      </c>
      <c r="N730" s="44">
        <v>20</v>
      </c>
      <c r="O730" s="44">
        <v>20</v>
      </c>
      <c r="P730" s="44" t="s">
        <v>285</v>
      </c>
      <c r="Q730" s="44">
        <v>29.31</v>
      </c>
      <c r="R730" s="44">
        <v>586.20000000000005</v>
      </c>
      <c r="S730" s="44">
        <v>4588.89084</v>
      </c>
      <c r="T730" s="44">
        <v>586.20000000000005</v>
      </c>
      <c r="U730" s="44" t="s">
        <v>285</v>
      </c>
      <c r="V730" s="44">
        <v>25.39</v>
      </c>
      <c r="W730">
        <v>507.8</v>
      </c>
    </row>
    <row r="731" spans="1:23" hidden="1" x14ac:dyDescent="0.3">
      <c r="A731" s="44" t="s">
        <v>566</v>
      </c>
      <c r="B731" s="44" t="s">
        <v>475</v>
      </c>
      <c r="C731" s="44">
        <v>2023</v>
      </c>
      <c r="D731" s="44" t="s">
        <v>155</v>
      </c>
      <c r="E731" s="44">
        <v>32100</v>
      </c>
      <c r="F731" s="44" t="s">
        <v>298</v>
      </c>
      <c r="G731" s="44">
        <v>92009427</v>
      </c>
      <c r="H731" s="44" t="s">
        <v>529</v>
      </c>
      <c r="I731" s="44" t="s">
        <v>530</v>
      </c>
      <c r="J731" s="44">
        <v>2051</v>
      </c>
      <c r="K731" s="44" t="s">
        <v>544</v>
      </c>
      <c r="L731" s="44" t="s">
        <v>367</v>
      </c>
      <c r="M731" s="44" t="s">
        <v>357</v>
      </c>
      <c r="N731" s="44">
        <v>8</v>
      </c>
      <c r="O731" s="44">
        <v>8</v>
      </c>
      <c r="P731" s="44" t="s">
        <v>285</v>
      </c>
      <c r="Q731" s="44">
        <v>660.03</v>
      </c>
      <c r="R731" s="44">
        <v>5280.24</v>
      </c>
      <c r="S731" s="44">
        <v>41334.774768000003</v>
      </c>
      <c r="T731" s="44">
        <v>5280.24</v>
      </c>
      <c r="U731" s="44" t="s">
        <v>285</v>
      </c>
      <c r="V731" s="44">
        <v>495</v>
      </c>
      <c r="W731">
        <v>3960</v>
      </c>
    </row>
    <row r="732" spans="1:23" hidden="1" x14ac:dyDescent="0.3">
      <c r="A732" s="44" t="s">
        <v>566</v>
      </c>
      <c r="B732" s="44" t="s">
        <v>475</v>
      </c>
      <c r="C732" s="44">
        <v>2023</v>
      </c>
      <c r="D732" s="44" t="s">
        <v>155</v>
      </c>
      <c r="E732" s="44">
        <v>31400</v>
      </c>
      <c r="F732" s="44" t="s">
        <v>298</v>
      </c>
      <c r="G732" s="44">
        <v>92009588</v>
      </c>
      <c r="H732" s="44" t="s">
        <v>529</v>
      </c>
      <c r="I732" s="44" t="s">
        <v>530</v>
      </c>
      <c r="J732" s="44">
        <v>2051</v>
      </c>
      <c r="K732" s="44" t="s">
        <v>632</v>
      </c>
      <c r="L732" s="44" t="s">
        <v>421</v>
      </c>
      <c r="M732" s="44" t="s">
        <v>301</v>
      </c>
      <c r="N732" s="44">
        <v>50</v>
      </c>
      <c r="O732" s="44">
        <v>50</v>
      </c>
      <c r="P732" s="44" t="s">
        <v>285</v>
      </c>
      <c r="Q732" s="44">
        <v>18.170000000000002</v>
      </c>
      <c r="R732" s="44">
        <v>908.5</v>
      </c>
      <c r="S732" s="44">
        <v>7111.9197000000004</v>
      </c>
      <c r="T732" s="44">
        <v>908.5</v>
      </c>
      <c r="U732" s="44" t="s">
        <v>285</v>
      </c>
      <c r="V732" s="44">
        <v>15.73</v>
      </c>
      <c r="W732">
        <v>786.5</v>
      </c>
    </row>
    <row r="733" spans="1:23" hidden="1" x14ac:dyDescent="0.3">
      <c r="A733" s="44" t="s">
        <v>566</v>
      </c>
      <c r="B733" s="44" t="s">
        <v>475</v>
      </c>
      <c r="C733" s="44">
        <v>2023</v>
      </c>
      <c r="D733" s="44" t="s">
        <v>155</v>
      </c>
      <c r="E733" s="44">
        <v>31400</v>
      </c>
      <c r="F733" s="44" t="s">
        <v>298</v>
      </c>
      <c r="G733" s="44">
        <v>92009588</v>
      </c>
      <c r="H733" s="44" t="s">
        <v>529</v>
      </c>
      <c r="I733" s="44" t="s">
        <v>530</v>
      </c>
      <c r="J733" s="44">
        <v>2051</v>
      </c>
      <c r="K733" s="44" t="s">
        <v>632</v>
      </c>
      <c r="L733" s="44" t="s">
        <v>403</v>
      </c>
      <c r="M733" s="44" t="s">
        <v>301</v>
      </c>
      <c r="N733" s="44">
        <v>140</v>
      </c>
      <c r="O733" s="44">
        <v>140</v>
      </c>
      <c r="P733" s="44" t="s">
        <v>285</v>
      </c>
      <c r="Q733" s="44">
        <v>15.65</v>
      </c>
      <c r="R733" s="44">
        <v>2191</v>
      </c>
      <c r="S733" s="44">
        <v>17151.586200000002</v>
      </c>
      <c r="T733" s="44">
        <v>2191</v>
      </c>
      <c r="U733" s="44" t="s">
        <v>285</v>
      </c>
      <c r="V733" s="44">
        <v>13.55</v>
      </c>
      <c r="W733">
        <v>1897</v>
      </c>
    </row>
    <row r="734" spans="1:23" hidden="1" x14ac:dyDescent="0.3">
      <c r="A734" s="44" t="s">
        <v>566</v>
      </c>
      <c r="B734" s="44" t="s">
        <v>475</v>
      </c>
      <c r="C734" s="44">
        <v>2023</v>
      </c>
      <c r="D734" s="44" t="s">
        <v>155</v>
      </c>
      <c r="E734" s="44">
        <v>31400</v>
      </c>
      <c r="F734" s="44" t="s">
        <v>298</v>
      </c>
      <c r="G734" s="44">
        <v>92009588</v>
      </c>
      <c r="H734" s="44" t="s">
        <v>529</v>
      </c>
      <c r="I734" s="44" t="s">
        <v>530</v>
      </c>
      <c r="J734" s="44">
        <v>2051</v>
      </c>
      <c r="K734" s="44" t="s">
        <v>632</v>
      </c>
      <c r="L734" s="44" t="s">
        <v>435</v>
      </c>
      <c r="M734" s="44" t="s">
        <v>301</v>
      </c>
      <c r="N734" s="44">
        <v>120</v>
      </c>
      <c r="O734" s="44">
        <v>120</v>
      </c>
      <c r="P734" s="44" t="s">
        <v>285</v>
      </c>
      <c r="Q734" s="44">
        <v>14.21</v>
      </c>
      <c r="R734" s="44">
        <v>1705.2</v>
      </c>
      <c r="S734" s="44">
        <v>13348.646640000001</v>
      </c>
      <c r="T734" s="44">
        <v>1705.2</v>
      </c>
      <c r="U734" s="44" t="s">
        <v>285</v>
      </c>
      <c r="V734" s="44">
        <v>13.04</v>
      </c>
      <c r="W734">
        <v>1564.8</v>
      </c>
    </row>
    <row r="735" spans="1:23" hidden="1" x14ac:dyDescent="0.3">
      <c r="A735" s="44" t="s">
        <v>566</v>
      </c>
      <c r="B735" s="44" t="s">
        <v>475</v>
      </c>
      <c r="C735" s="44">
        <v>2023</v>
      </c>
      <c r="D735" s="44" t="s">
        <v>155</v>
      </c>
      <c r="E735" s="44">
        <v>31400</v>
      </c>
      <c r="F735" s="44" t="s">
        <v>298</v>
      </c>
      <c r="G735" s="44">
        <v>92009588</v>
      </c>
      <c r="H735" s="44" t="s">
        <v>529</v>
      </c>
      <c r="I735" s="44" t="s">
        <v>530</v>
      </c>
      <c r="J735" s="44">
        <v>2051</v>
      </c>
      <c r="K735" s="44" t="s">
        <v>632</v>
      </c>
      <c r="L735" s="44" t="s">
        <v>344</v>
      </c>
      <c r="M735" s="44" t="s">
        <v>301</v>
      </c>
      <c r="N735" s="44">
        <v>10</v>
      </c>
      <c r="O735" s="44">
        <v>10</v>
      </c>
      <c r="P735" s="44" t="s">
        <v>285</v>
      </c>
      <c r="Q735" s="44">
        <v>21.74</v>
      </c>
      <c r="R735" s="44">
        <v>217.4</v>
      </c>
      <c r="S735" s="44">
        <v>1701.85068</v>
      </c>
      <c r="T735" s="44">
        <v>217.4</v>
      </c>
      <c r="U735" s="44" t="s">
        <v>285</v>
      </c>
      <c r="V735" s="44">
        <v>18.82</v>
      </c>
      <c r="W735">
        <v>188.2</v>
      </c>
    </row>
    <row r="736" spans="1:23" hidden="1" x14ac:dyDescent="0.3">
      <c r="A736" s="44" t="s">
        <v>566</v>
      </c>
      <c r="B736" s="44" t="s">
        <v>475</v>
      </c>
      <c r="C736" s="44">
        <v>2023</v>
      </c>
      <c r="D736" s="44" t="s">
        <v>155</v>
      </c>
      <c r="E736" s="44">
        <v>31400</v>
      </c>
      <c r="F736" s="44" t="s">
        <v>298</v>
      </c>
      <c r="G736" s="44">
        <v>92009588</v>
      </c>
      <c r="H736" s="44" t="s">
        <v>529</v>
      </c>
      <c r="I736" s="44" t="s">
        <v>530</v>
      </c>
      <c r="J736" s="44">
        <v>2051</v>
      </c>
      <c r="K736" s="44" t="s">
        <v>632</v>
      </c>
      <c r="L736" s="44" t="s">
        <v>382</v>
      </c>
      <c r="M736" s="44" t="s">
        <v>301</v>
      </c>
      <c r="N736" s="44">
        <v>54</v>
      </c>
      <c r="O736" s="44">
        <v>54</v>
      </c>
      <c r="P736" s="44" t="s">
        <v>285</v>
      </c>
      <c r="Q736" s="44">
        <v>19.22</v>
      </c>
      <c r="R736" s="44">
        <v>1037.8800000000001</v>
      </c>
      <c r="S736" s="44">
        <v>8124.7322160000003</v>
      </c>
      <c r="T736" s="44">
        <v>1037.8800000000001</v>
      </c>
      <c r="U736" s="44" t="s">
        <v>285</v>
      </c>
      <c r="V736" s="44">
        <v>16.64</v>
      </c>
      <c r="W736">
        <v>898.56</v>
      </c>
    </row>
    <row r="737" spans="1:23" hidden="1" x14ac:dyDescent="0.3">
      <c r="A737" s="44" t="s">
        <v>566</v>
      </c>
      <c r="B737" s="44" t="s">
        <v>475</v>
      </c>
      <c r="C737" s="44">
        <v>2023</v>
      </c>
      <c r="D737" s="44" t="s">
        <v>155</v>
      </c>
      <c r="E737" s="44">
        <v>31400</v>
      </c>
      <c r="F737" s="44" t="s">
        <v>298</v>
      </c>
      <c r="G737" s="44">
        <v>92009590</v>
      </c>
      <c r="H737" s="44" t="s">
        <v>529</v>
      </c>
      <c r="I737" s="44" t="s">
        <v>530</v>
      </c>
      <c r="J737" s="44">
        <v>2051</v>
      </c>
      <c r="K737" s="44" t="s">
        <v>640</v>
      </c>
      <c r="L737" s="44" t="s">
        <v>422</v>
      </c>
      <c r="M737" s="44" t="s">
        <v>301</v>
      </c>
      <c r="N737" s="44">
        <v>250</v>
      </c>
      <c r="O737" s="44">
        <v>250</v>
      </c>
      <c r="P737" s="44" t="s">
        <v>285</v>
      </c>
      <c r="Q737" s="44">
        <v>20.3</v>
      </c>
      <c r="R737" s="44">
        <v>5075</v>
      </c>
      <c r="S737" s="44">
        <v>39728.114999999998</v>
      </c>
      <c r="T737" s="44">
        <v>5075</v>
      </c>
      <c r="U737" s="44" t="s">
        <v>285</v>
      </c>
      <c r="V737" s="44">
        <v>17.579999999999998</v>
      </c>
      <c r="W737">
        <v>4395</v>
      </c>
    </row>
    <row r="738" spans="1:23" hidden="1" x14ac:dyDescent="0.3">
      <c r="A738" s="44" t="s">
        <v>566</v>
      </c>
      <c r="B738" s="44"/>
      <c r="C738" s="44">
        <v>2023</v>
      </c>
      <c r="D738" s="44" t="s">
        <v>155</v>
      </c>
      <c r="E738" s="44">
        <v>32100</v>
      </c>
      <c r="F738" s="44" t="s">
        <v>298</v>
      </c>
      <c r="G738" s="44">
        <v>92009024</v>
      </c>
      <c r="H738" s="44" t="s">
        <v>529</v>
      </c>
      <c r="I738" s="44" t="s">
        <v>530</v>
      </c>
      <c r="J738" s="44">
        <v>2051</v>
      </c>
      <c r="K738" s="44"/>
      <c r="L738" s="44" t="s">
        <v>67</v>
      </c>
      <c r="M738" s="44" t="s">
        <v>32</v>
      </c>
      <c r="N738" s="44">
        <v>10</v>
      </c>
      <c r="O738" s="44">
        <v>10</v>
      </c>
      <c r="P738" s="44" t="s">
        <v>285</v>
      </c>
      <c r="Q738" s="44">
        <v>183.68</v>
      </c>
      <c r="R738" s="44">
        <v>1836.8</v>
      </c>
      <c r="S738" s="44">
        <v>14378.83776</v>
      </c>
      <c r="T738" s="44">
        <v>1836.8</v>
      </c>
      <c r="U738" s="44" t="s">
        <v>285</v>
      </c>
      <c r="V738" s="44">
        <v>144.05000000000001</v>
      </c>
      <c r="W738">
        <v>1440.5</v>
      </c>
    </row>
    <row r="739" spans="1:23" hidden="1" x14ac:dyDescent="0.3">
      <c r="A739" s="44" t="s">
        <v>566</v>
      </c>
      <c r="B739" s="44"/>
      <c r="C739" s="44">
        <v>2023</v>
      </c>
      <c r="D739" s="44" t="s">
        <v>155</v>
      </c>
      <c r="E739" s="44">
        <v>32100</v>
      </c>
      <c r="F739" s="44" t="s">
        <v>298</v>
      </c>
      <c r="G739" s="44">
        <v>92009024</v>
      </c>
      <c r="H739" s="44" t="s">
        <v>529</v>
      </c>
      <c r="I739" s="44" t="s">
        <v>530</v>
      </c>
      <c r="J739" s="44">
        <v>2051</v>
      </c>
      <c r="K739" s="44"/>
      <c r="L739" s="44" t="s">
        <v>68</v>
      </c>
      <c r="M739" s="44" t="s">
        <v>32</v>
      </c>
      <c r="N739" s="44">
        <v>60</v>
      </c>
      <c r="O739" s="44">
        <v>60</v>
      </c>
      <c r="P739" s="44" t="s">
        <v>285</v>
      </c>
      <c r="Q739" s="44">
        <v>202.61</v>
      </c>
      <c r="R739" s="44">
        <v>12156.6</v>
      </c>
      <c r="S739" s="44">
        <v>95164.296119999999</v>
      </c>
      <c r="T739" s="44">
        <v>12156.6</v>
      </c>
      <c r="U739" s="44" t="s">
        <v>285</v>
      </c>
      <c r="V739" s="44">
        <v>167.22</v>
      </c>
      <c r="W739">
        <v>10033.200000000001</v>
      </c>
    </row>
    <row r="740" spans="1:23" hidden="1" x14ac:dyDescent="0.3">
      <c r="A740" s="44" t="s">
        <v>566</v>
      </c>
      <c r="B740" s="44"/>
      <c r="C740" s="44">
        <v>2023</v>
      </c>
      <c r="D740" s="44" t="s">
        <v>155</v>
      </c>
      <c r="E740" s="44">
        <v>32100</v>
      </c>
      <c r="F740" s="44" t="s">
        <v>298</v>
      </c>
      <c r="G740" s="44">
        <v>92009024</v>
      </c>
      <c r="H740" s="44" t="s">
        <v>529</v>
      </c>
      <c r="I740" s="44" t="s">
        <v>530</v>
      </c>
      <c r="J740" s="44">
        <v>2051</v>
      </c>
      <c r="K740" s="44"/>
      <c r="L740" s="44" t="s">
        <v>71</v>
      </c>
      <c r="M740" s="44" t="s">
        <v>32</v>
      </c>
      <c r="N740" s="44">
        <v>5</v>
      </c>
      <c r="O740" s="44">
        <v>5</v>
      </c>
      <c r="P740" s="44" t="s">
        <v>285</v>
      </c>
      <c r="Q740" s="44">
        <v>243.37</v>
      </c>
      <c r="R740" s="44">
        <v>1216.8499999999999</v>
      </c>
      <c r="S740" s="44">
        <v>9525.7451700000001</v>
      </c>
      <c r="T740" s="44">
        <v>1216.8499999999999</v>
      </c>
      <c r="U740" s="44" t="s">
        <v>285</v>
      </c>
      <c r="V740" s="44">
        <v>193.34</v>
      </c>
      <c r="W740">
        <v>966.7</v>
      </c>
    </row>
    <row r="741" spans="1:23" hidden="1" x14ac:dyDescent="0.3">
      <c r="A741" s="44" t="s">
        <v>566</v>
      </c>
      <c r="B741" s="44"/>
      <c r="C741" s="44">
        <v>2023</v>
      </c>
      <c r="D741" s="44" t="s">
        <v>155</v>
      </c>
      <c r="E741" s="44">
        <v>32100</v>
      </c>
      <c r="F741" s="44" t="s">
        <v>298</v>
      </c>
      <c r="G741" s="44">
        <v>92009024</v>
      </c>
      <c r="H741" s="44" t="s">
        <v>529</v>
      </c>
      <c r="I741" s="44" t="s">
        <v>530</v>
      </c>
      <c r="J741" s="44">
        <v>2051</v>
      </c>
      <c r="K741" s="44"/>
      <c r="L741" s="44" t="s">
        <v>73</v>
      </c>
      <c r="M741" s="44" t="s">
        <v>32</v>
      </c>
      <c r="N741" s="44">
        <v>5</v>
      </c>
      <c r="O741" s="44">
        <v>5</v>
      </c>
      <c r="P741" s="44" t="s">
        <v>285</v>
      </c>
      <c r="Q741" s="44">
        <v>226.99</v>
      </c>
      <c r="R741" s="44">
        <v>1134.95</v>
      </c>
      <c r="S741" s="44">
        <v>8884.6155899999994</v>
      </c>
      <c r="T741" s="44">
        <v>1134.95</v>
      </c>
      <c r="U741" s="44" t="s">
        <v>285</v>
      </c>
      <c r="V741" s="44">
        <v>198.42</v>
      </c>
      <c r="W741">
        <v>992.1</v>
      </c>
    </row>
    <row r="742" spans="1:23" hidden="1" x14ac:dyDescent="0.3">
      <c r="A742" s="44" t="s">
        <v>566</v>
      </c>
      <c r="B742" s="44"/>
      <c r="C742" s="44">
        <v>2023</v>
      </c>
      <c r="D742" s="44" t="s">
        <v>155</v>
      </c>
      <c r="E742" s="44">
        <v>32100</v>
      </c>
      <c r="F742" s="44" t="s">
        <v>298</v>
      </c>
      <c r="G742" s="44">
        <v>92009025</v>
      </c>
      <c r="H742" s="44" t="s">
        <v>529</v>
      </c>
      <c r="I742" s="44" t="s">
        <v>530</v>
      </c>
      <c r="J742" s="44">
        <v>2051</v>
      </c>
      <c r="K742" s="44"/>
      <c r="L742" s="44" t="s">
        <v>400</v>
      </c>
      <c r="M742" s="44" t="s">
        <v>301</v>
      </c>
      <c r="N742" s="44">
        <v>50</v>
      </c>
      <c r="O742" s="44">
        <v>50</v>
      </c>
      <c r="P742" s="44" t="s">
        <v>285</v>
      </c>
      <c r="Q742" s="44">
        <v>18.87</v>
      </c>
      <c r="R742" s="44">
        <v>943.5</v>
      </c>
      <c r="S742" s="44">
        <v>7385.9066999999995</v>
      </c>
      <c r="T742" s="44">
        <v>943.5</v>
      </c>
      <c r="U742" s="44" t="s">
        <v>285</v>
      </c>
      <c r="V742" s="44">
        <v>13.82</v>
      </c>
      <c r="W742">
        <v>691</v>
      </c>
    </row>
    <row r="743" spans="1:23" hidden="1" x14ac:dyDescent="0.3">
      <c r="A743" s="44" t="s">
        <v>566</v>
      </c>
      <c r="B743" s="44"/>
      <c r="C743" s="44">
        <v>2023</v>
      </c>
      <c r="D743" s="44" t="s">
        <v>155</v>
      </c>
      <c r="E743" s="44">
        <v>32100</v>
      </c>
      <c r="F743" s="44" t="s">
        <v>298</v>
      </c>
      <c r="G743" s="44">
        <v>92009025</v>
      </c>
      <c r="H743" s="44" t="s">
        <v>529</v>
      </c>
      <c r="I743" s="44" t="s">
        <v>530</v>
      </c>
      <c r="J743" s="44">
        <v>2051</v>
      </c>
      <c r="K743" s="44"/>
      <c r="L743" s="44" t="s">
        <v>384</v>
      </c>
      <c r="M743" s="44" t="s">
        <v>324</v>
      </c>
      <c r="N743" s="44">
        <v>100</v>
      </c>
      <c r="O743" s="44">
        <v>100</v>
      </c>
      <c r="P743" s="44" t="s">
        <v>285</v>
      </c>
      <c r="Q743" s="44">
        <v>46.01</v>
      </c>
      <c r="R743" s="44">
        <v>4601</v>
      </c>
      <c r="S743" s="44">
        <v>36017.548199999997</v>
      </c>
      <c r="T743" s="44">
        <v>4601</v>
      </c>
      <c r="U743" s="44" t="s">
        <v>285</v>
      </c>
      <c r="V743" s="44">
        <v>41.07</v>
      </c>
      <c r="W743">
        <v>4107</v>
      </c>
    </row>
    <row r="744" spans="1:23" hidden="1" x14ac:dyDescent="0.3">
      <c r="A744" s="44" t="s">
        <v>566</v>
      </c>
      <c r="B744" s="44"/>
      <c r="C744" s="44">
        <v>2023</v>
      </c>
      <c r="D744" s="44" t="s">
        <v>155</v>
      </c>
      <c r="E744" s="44">
        <v>32100</v>
      </c>
      <c r="F744" s="44" t="s">
        <v>298</v>
      </c>
      <c r="G744" s="44">
        <v>92009025</v>
      </c>
      <c r="H744" s="44" t="s">
        <v>529</v>
      </c>
      <c r="I744" s="44" t="s">
        <v>530</v>
      </c>
      <c r="J744" s="44">
        <v>2051</v>
      </c>
      <c r="K744" s="44"/>
      <c r="L744" s="44" t="s">
        <v>417</v>
      </c>
      <c r="M744" s="44" t="s">
        <v>324</v>
      </c>
      <c r="N744" s="44">
        <v>200</v>
      </c>
      <c r="O744" s="44">
        <v>200</v>
      </c>
      <c r="P744" s="44" t="s">
        <v>285</v>
      </c>
      <c r="Q744" s="44">
        <v>66.55</v>
      </c>
      <c r="R744" s="44">
        <v>13310</v>
      </c>
      <c r="S744" s="44">
        <v>104193.342</v>
      </c>
      <c r="T744" s="44">
        <v>13310</v>
      </c>
      <c r="U744" s="44" t="s">
        <v>285</v>
      </c>
      <c r="V744" s="44">
        <v>57.58</v>
      </c>
      <c r="W744">
        <v>11516</v>
      </c>
    </row>
    <row r="745" spans="1:23" hidden="1" x14ac:dyDescent="0.3">
      <c r="A745" s="44" t="s">
        <v>566</v>
      </c>
      <c r="B745" s="44"/>
      <c r="C745" s="44">
        <v>2023</v>
      </c>
      <c r="D745" s="44" t="s">
        <v>155</v>
      </c>
      <c r="E745" s="44">
        <v>32100</v>
      </c>
      <c r="F745" s="44" t="s">
        <v>298</v>
      </c>
      <c r="G745" s="44">
        <v>92009025</v>
      </c>
      <c r="H745" s="44" t="s">
        <v>529</v>
      </c>
      <c r="I745" s="44" t="s">
        <v>530</v>
      </c>
      <c r="J745" s="44">
        <v>2051</v>
      </c>
      <c r="K745" s="44"/>
      <c r="L745" s="44" t="s">
        <v>394</v>
      </c>
      <c r="M745" s="44" t="s">
        <v>324</v>
      </c>
      <c r="N745" s="44">
        <v>50</v>
      </c>
      <c r="O745" s="44">
        <v>50</v>
      </c>
      <c r="P745" s="44" t="s">
        <v>285</v>
      </c>
      <c r="Q745" s="44">
        <v>74.849999999999994</v>
      </c>
      <c r="R745" s="44">
        <v>3742.5</v>
      </c>
      <c r="S745" s="44">
        <v>29297.038499999999</v>
      </c>
      <c r="T745" s="44">
        <v>3742.5</v>
      </c>
      <c r="U745" s="44" t="s">
        <v>285</v>
      </c>
      <c r="V745" s="44">
        <v>62.66</v>
      </c>
      <c r="W745">
        <v>3133</v>
      </c>
    </row>
    <row r="746" spans="1:23" hidden="1" x14ac:dyDescent="0.3">
      <c r="A746" s="44" t="s">
        <v>566</v>
      </c>
      <c r="B746" s="44"/>
      <c r="C746" s="44">
        <v>2023</v>
      </c>
      <c r="D746" s="44" t="s">
        <v>155</v>
      </c>
      <c r="E746" s="44">
        <v>32100</v>
      </c>
      <c r="F746" s="44" t="s">
        <v>298</v>
      </c>
      <c r="G746" s="44">
        <v>92009025</v>
      </c>
      <c r="H746" s="44" t="s">
        <v>529</v>
      </c>
      <c r="I746" s="44" t="s">
        <v>530</v>
      </c>
      <c r="J746" s="44">
        <v>2051</v>
      </c>
      <c r="K746" s="44"/>
      <c r="L746" s="44" t="s">
        <v>418</v>
      </c>
      <c r="M746" s="44" t="s">
        <v>324</v>
      </c>
      <c r="N746" s="44">
        <v>70</v>
      </c>
      <c r="O746" s="44">
        <v>70</v>
      </c>
      <c r="P746" s="44" t="s">
        <v>285</v>
      </c>
      <c r="Q746" s="44">
        <v>85.88</v>
      </c>
      <c r="R746" s="44">
        <v>6011.6</v>
      </c>
      <c r="S746" s="44">
        <v>47060.007120000002</v>
      </c>
      <c r="T746" s="44">
        <v>6011.6</v>
      </c>
      <c r="U746" s="44" t="s">
        <v>285</v>
      </c>
      <c r="V746" s="44">
        <v>79.760000000000005</v>
      </c>
      <c r="W746">
        <v>5583.2</v>
      </c>
    </row>
    <row r="747" spans="1:23" hidden="1" x14ac:dyDescent="0.3">
      <c r="A747" s="44" t="s">
        <v>566</v>
      </c>
      <c r="B747" s="44"/>
      <c r="C747" s="44">
        <v>2023</v>
      </c>
      <c r="D747" s="44" t="s">
        <v>155</v>
      </c>
      <c r="E747" s="44">
        <v>32100</v>
      </c>
      <c r="F747" s="44" t="s">
        <v>298</v>
      </c>
      <c r="G747" s="44">
        <v>92009025</v>
      </c>
      <c r="H747" s="44" t="s">
        <v>529</v>
      </c>
      <c r="I747" s="44" t="s">
        <v>530</v>
      </c>
      <c r="J747" s="44">
        <v>2051</v>
      </c>
      <c r="K747" s="44"/>
      <c r="L747" s="44" t="s">
        <v>364</v>
      </c>
      <c r="M747" s="44" t="s">
        <v>324</v>
      </c>
      <c r="N747" s="44">
        <v>70</v>
      </c>
      <c r="O747" s="44">
        <v>70</v>
      </c>
      <c r="P747" s="44" t="s">
        <v>285</v>
      </c>
      <c r="Q747" s="44">
        <v>110.16</v>
      </c>
      <c r="R747" s="44">
        <v>7711.2</v>
      </c>
      <c r="S747" s="44">
        <v>60364.815840000003</v>
      </c>
      <c r="T747" s="44">
        <v>7711.2</v>
      </c>
      <c r="U747" s="44" t="s">
        <v>285</v>
      </c>
      <c r="V747" s="44">
        <v>98.14</v>
      </c>
      <c r="W747">
        <v>6869.8</v>
      </c>
    </row>
    <row r="748" spans="1:23" hidden="1" x14ac:dyDescent="0.3">
      <c r="A748" s="44" t="s">
        <v>566</v>
      </c>
      <c r="B748" s="44"/>
      <c r="C748" s="44">
        <v>2023</v>
      </c>
      <c r="D748" s="44" t="s">
        <v>155</v>
      </c>
      <c r="E748" s="44">
        <v>32100</v>
      </c>
      <c r="F748" s="44" t="s">
        <v>298</v>
      </c>
      <c r="G748" s="44">
        <v>92009026</v>
      </c>
      <c r="H748" s="44" t="s">
        <v>529</v>
      </c>
      <c r="I748" s="44" t="s">
        <v>530</v>
      </c>
      <c r="J748" s="44">
        <v>2051</v>
      </c>
      <c r="K748" s="44"/>
      <c r="L748" s="44" t="s">
        <v>338</v>
      </c>
      <c r="M748" s="44" t="s">
        <v>301</v>
      </c>
      <c r="N748" s="44">
        <v>70</v>
      </c>
      <c r="O748" s="44"/>
      <c r="P748" s="44" t="s">
        <v>285</v>
      </c>
      <c r="Q748" s="44">
        <v>16.350000000000001</v>
      </c>
      <c r="R748" s="44">
        <v>1144.5</v>
      </c>
      <c r="S748" s="44">
        <v>8959.3749000000007</v>
      </c>
      <c r="T748" s="44">
        <v>1144.5</v>
      </c>
      <c r="U748" s="44" t="s">
        <v>285</v>
      </c>
      <c r="V748" s="44">
        <v>13.08</v>
      </c>
      <c r="W748">
        <v>915.6</v>
      </c>
    </row>
    <row r="749" spans="1:23" hidden="1" x14ac:dyDescent="0.3">
      <c r="A749" s="44" t="s">
        <v>566</v>
      </c>
      <c r="B749" s="44"/>
      <c r="C749" s="44">
        <v>2023</v>
      </c>
      <c r="D749" s="44" t="s">
        <v>155</v>
      </c>
      <c r="E749" s="44">
        <v>32100</v>
      </c>
      <c r="F749" s="44" t="s">
        <v>298</v>
      </c>
      <c r="G749" s="44">
        <v>92009026</v>
      </c>
      <c r="H749" s="44" t="s">
        <v>529</v>
      </c>
      <c r="I749" s="44" t="s">
        <v>530</v>
      </c>
      <c r="J749" s="44">
        <v>2051</v>
      </c>
      <c r="K749" s="44"/>
      <c r="L749" s="44" t="s">
        <v>395</v>
      </c>
      <c r="M749" s="44" t="s">
        <v>301</v>
      </c>
      <c r="N749" s="44">
        <v>70</v>
      </c>
      <c r="O749" s="44">
        <v>70</v>
      </c>
      <c r="P749" s="44" t="s">
        <v>285</v>
      </c>
      <c r="Q749" s="44">
        <v>24.66</v>
      </c>
      <c r="R749" s="44">
        <v>1726.2</v>
      </c>
      <c r="S749" s="44">
        <v>13513.038839999999</v>
      </c>
      <c r="T749" s="44">
        <v>1726.2</v>
      </c>
      <c r="U749" s="44" t="s">
        <v>285</v>
      </c>
      <c r="V749" s="44">
        <v>19.739999999999998</v>
      </c>
      <c r="W749">
        <v>1381.8</v>
      </c>
    </row>
    <row r="750" spans="1:23" hidden="1" x14ac:dyDescent="0.3">
      <c r="A750" s="44" t="s">
        <v>566</v>
      </c>
      <c r="B750" s="44"/>
      <c r="C750" s="44">
        <v>2023</v>
      </c>
      <c r="D750" s="44" t="s">
        <v>155</v>
      </c>
      <c r="E750" s="44">
        <v>32100</v>
      </c>
      <c r="F750" s="44" t="s">
        <v>298</v>
      </c>
      <c r="G750" s="44">
        <v>92009026</v>
      </c>
      <c r="H750" s="44" t="s">
        <v>529</v>
      </c>
      <c r="I750" s="44" t="s">
        <v>530</v>
      </c>
      <c r="J750" s="44">
        <v>2051</v>
      </c>
      <c r="K750" s="44"/>
      <c r="L750" s="44" t="s">
        <v>419</v>
      </c>
      <c r="M750" s="44" t="s">
        <v>301</v>
      </c>
      <c r="N750" s="44">
        <v>90</v>
      </c>
      <c r="O750" s="44"/>
      <c r="P750" s="44" t="s">
        <v>285</v>
      </c>
      <c r="Q750" s="44">
        <v>26.9</v>
      </c>
      <c r="R750" s="44">
        <v>2421</v>
      </c>
      <c r="S750" s="44">
        <v>18952.072199999999</v>
      </c>
      <c r="T750" s="44">
        <v>2421</v>
      </c>
      <c r="U750" s="44" t="s">
        <v>285</v>
      </c>
      <c r="V750" s="44">
        <v>21.49</v>
      </c>
      <c r="W750">
        <v>1934.1</v>
      </c>
    </row>
    <row r="751" spans="1:23" hidden="1" x14ac:dyDescent="0.3">
      <c r="A751" s="44" t="s">
        <v>566</v>
      </c>
      <c r="B751" s="44"/>
      <c r="C751" s="44">
        <v>2023</v>
      </c>
      <c r="D751" s="44" t="s">
        <v>155</v>
      </c>
      <c r="E751" s="44">
        <v>32100</v>
      </c>
      <c r="F751" s="44" t="s">
        <v>298</v>
      </c>
      <c r="G751" s="44">
        <v>92009026</v>
      </c>
      <c r="H751" s="44" t="s">
        <v>529</v>
      </c>
      <c r="I751" s="44" t="s">
        <v>530</v>
      </c>
      <c r="J751" s="44">
        <v>2051</v>
      </c>
      <c r="K751" s="44"/>
      <c r="L751" s="44" t="s">
        <v>299</v>
      </c>
      <c r="M751" s="44" t="s">
        <v>301</v>
      </c>
      <c r="N751" s="44">
        <v>90</v>
      </c>
      <c r="O751" s="44">
        <v>90</v>
      </c>
      <c r="P751" s="44" t="s">
        <v>285</v>
      </c>
      <c r="Q751" s="44">
        <v>38.11</v>
      </c>
      <c r="R751" s="44">
        <v>3429.9</v>
      </c>
      <c r="S751" s="44">
        <v>26849.943179999998</v>
      </c>
      <c r="T751" s="44">
        <v>3429.9</v>
      </c>
      <c r="U751" s="44" t="s">
        <v>285</v>
      </c>
      <c r="V751" s="44">
        <v>30.57</v>
      </c>
      <c r="W751">
        <v>2751.3</v>
      </c>
    </row>
    <row r="752" spans="1:23" hidden="1" x14ac:dyDescent="0.3">
      <c r="A752" s="44" t="s">
        <v>566</v>
      </c>
      <c r="B752" s="44"/>
      <c r="C752" s="44">
        <v>2023</v>
      </c>
      <c r="D752" s="44" t="s">
        <v>155</v>
      </c>
      <c r="E752" s="44">
        <v>32100</v>
      </c>
      <c r="F752" s="44" t="s">
        <v>298</v>
      </c>
      <c r="G752" s="44">
        <v>92009026</v>
      </c>
      <c r="H752" s="44" t="s">
        <v>529</v>
      </c>
      <c r="I752" s="44" t="s">
        <v>530</v>
      </c>
      <c r="J752" s="44">
        <v>2051</v>
      </c>
      <c r="K752" s="44"/>
      <c r="L752" s="44" t="s">
        <v>396</v>
      </c>
      <c r="M752" s="44" t="s">
        <v>301</v>
      </c>
      <c r="N752" s="44">
        <v>20</v>
      </c>
      <c r="O752" s="44"/>
      <c r="P752" s="44" t="s">
        <v>285</v>
      </c>
      <c r="Q752" s="44">
        <v>32.5</v>
      </c>
      <c r="R752" s="44">
        <v>650</v>
      </c>
      <c r="S752" s="44">
        <v>5088.33</v>
      </c>
      <c r="T752" s="44">
        <v>650</v>
      </c>
      <c r="U752" s="44" t="s">
        <v>285</v>
      </c>
      <c r="V752" s="44">
        <v>26</v>
      </c>
      <c r="W752">
        <v>520</v>
      </c>
    </row>
    <row r="753" spans="1:23" hidden="1" x14ac:dyDescent="0.3">
      <c r="A753" s="44" t="s">
        <v>566</v>
      </c>
      <c r="B753" s="44"/>
      <c r="C753" s="44">
        <v>2023</v>
      </c>
      <c r="D753" s="44" t="s">
        <v>155</v>
      </c>
      <c r="E753" s="44">
        <v>32100</v>
      </c>
      <c r="F753" s="44" t="s">
        <v>298</v>
      </c>
      <c r="G753" s="44">
        <v>92009026</v>
      </c>
      <c r="H753" s="44" t="s">
        <v>529</v>
      </c>
      <c r="I753" s="44" t="s">
        <v>530</v>
      </c>
      <c r="J753" s="44">
        <v>2051</v>
      </c>
      <c r="K753" s="44"/>
      <c r="L753" s="44" t="s">
        <v>377</v>
      </c>
      <c r="M753" s="44" t="s">
        <v>301</v>
      </c>
      <c r="N753" s="44">
        <v>20</v>
      </c>
      <c r="O753" s="44">
        <v>20</v>
      </c>
      <c r="P753" s="44" t="s">
        <v>285</v>
      </c>
      <c r="Q753" s="44">
        <v>49.3</v>
      </c>
      <c r="R753" s="44">
        <v>986</v>
      </c>
      <c r="S753" s="44">
        <v>7718.6052</v>
      </c>
      <c r="T753" s="44">
        <v>986</v>
      </c>
      <c r="U753" s="44" t="s">
        <v>285</v>
      </c>
      <c r="V753" s="44">
        <v>39.39</v>
      </c>
      <c r="W753">
        <v>787.8</v>
      </c>
    </row>
    <row r="754" spans="1:23" hidden="1" x14ac:dyDescent="0.3">
      <c r="A754" s="44" t="s">
        <v>566</v>
      </c>
      <c r="B754" s="44"/>
      <c r="C754" s="44">
        <v>2023</v>
      </c>
      <c r="D754" s="44" t="s">
        <v>155</v>
      </c>
      <c r="E754" s="44">
        <v>32100</v>
      </c>
      <c r="F754" s="44" t="s">
        <v>298</v>
      </c>
      <c r="G754" s="44">
        <v>92009026</v>
      </c>
      <c r="H754" s="44" t="s">
        <v>529</v>
      </c>
      <c r="I754" s="44" t="s">
        <v>530</v>
      </c>
      <c r="J754" s="44">
        <v>2051</v>
      </c>
      <c r="K754" s="44"/>
      <c r="L754" s="44" t="s">
        <v>302</v>
      </c>
      <c r="M754" s="44" t="s">
        <v>301</v>
      </c>
      <c r="N754" s="44">
        <v>50</v>
      </c>
      <c r="O754" s="44"/>
      <c r="P754" s="44" t="s">
        <v>285</v>
      </c>
      <c r="Q754" s="44">
        <v>40.89</v>
      </c>
      <c r="R754" s="44">
        <v>2044.5</v>
      </c>
      <c r="S754" s="44">
        <v>16004.7549</v>
      </c>
      <c r="T754" s="44">
        <v>2044.5</v>
      </c>
      <c r="U754" s="44" t="s">
        <v>285</v>
      </c>
      <c r="V754" s="44">
        <v>35.04</v>
      </c>
      <c r="W754">
        <v>1752</v>
      </c>
    </row>
    <row r="755" spans="1:23" hidden="1" x14ac:dyDescent="0.3">
      <c r="A755" s="44" t="s">
        <v>566</v>
      </c>
      <c r="B755" s="44"/>
      <c r="C755" s="44">
        <v>2023</v>
      </c>
      <c r="D755" s="44" t="s">
        <v>155</v>
      </c>
      <c r="E755" s="44">
        <v>32100</v>
      </c>
      <c r="F755" s="44" t="s">
        <v>298</v>
      </c>
      <c r="G755" s="44">
        <v>92009026</v>
      </c>
      <c r="H755" s="44" t="s">
        <v>529</v>
      </c>
      <c r="I755" s="44" t="s">
        <v>530</v>
      </c>
      <c r="J755" s="44">
        <v>2051</v>
      </c>
      <c r="K755" s="44"/>
      <c r="L755" s="44" t="s">
        <v>410</v>
      </c>
      <c r="M755" s="44" t="s">
        <v>301</v>
      </c>
      <c r="N755" s="44">
        <v>50</v>
      </c>
      <c r="O755" s="44">
        <v>50</v>
      </c>
      <c r="P755" s="44" t="s">
        <v>285</v>
      </c>
      <c r="Q755" s="44">
        <v>61.34</v>
      </c>
      <c r="R755" s="44">
        <v>3067</v>
      </c>
      <c r="S755" s="44">
        <v>24009.089400000001</v>
      </c>
      <c r="T755" s="44">
        <v>3067</v>
      </c>
      <c r="U755" s="44" t="s">
        <v>285</v>
      </c>
      <c r="V755" s="44">
        <v>52.56</v>
      </c>
      <c r="W755">
        <v>2628</v>
      </c>
    </row>
    <row r="756" spans="1:23" hidden="1" x14ac:dyDescent="0.3">
      <c r="A756" s="44" t="s">
        <v>566</v>
      </c>
      <c r="B756" s="44"/>
      <c r="C756" s="44">
        <v>2023</v>
      </c>
      <c r="D756" s="44" t="s">
        <v>155</v>
      </c>
      <c r="E756" s="44">
        <v>32100</v>
      </c>
      <c r="F756" s="44" t="s">
        <v>298</v>
      </c>
      <c r="G756" s="44">
        <v>92009026</v>
      </c>
      <c r="H756" s="44" t="s">
        <v>529</v>
      </c>
      <c r="I756" s="44" t="s">
        <v>530</v>
      </c>
      <c r="J756" s="44">
        <v>2051</v>
      </c>
      <c r="K756" s="44"/>
      <c r="L756" s="44" t="s">
        <v>448</v>
      </c>
      <c r="M756" s="44" t="s">
        <v>324</v>
      </c>
      <c r="N756" s="44">
        <v>50</v>
      </c>
      <c r="O756" s="44">
        <f>N756</f>
        <v>50</v>
      </c>
      <c r="P756" s="44" t="s">
        <v>285</v>
      </c>
      <c r="Q756" s="44">
        <v>16.41</v>
      </c>
      <c r="R756" s="44">
        <v>820.5</v>
      </c>
      <c r="S756" s="44">
        <v>6423.0380999999998</v>
      </c>
      <c r="T756" s="44">
        <v>820.5</v>
      </c>
      <c r="U756" s="44" t="s">
        <v>285</v>
      </c>
      <c r="V756" s="44">
        <v>6.58</v>
      </c>
      <c r="W756">
        <v>329</v>
      </c>
    </row>
    <row r="757" spans="1:23" hidden="1" x14ac:dyDescent="0.3">
      <c r="A757" s="44" t="s">
        <v>566</v>
      </c>
      <c r="B757" s="44"/>
      <c r="C757" s="44">
        <v>2023</v>
      </c>
      <c r="D757" s="44" t="s">
        <v>155</v>
      </c>
      <c r="E757" s="44">
        <v>32100</v>
      </c>
      <c r="F757" s="44" t="s">
        <v>298</v>
      </c>
      <c r="G757" s="44">
        <v>92009027</v>
      </c>
      <c r="H757" s="44" t="s">
        <v>529</v>
      </c>
      <c r="I757" s="44" t="s">
        <v>530</v>
      </c>
      <c r="J757" s="44">
        <v>2051</v>
      </c>
      <c r="K757" s="44"/>
      <c r="L757" s="44" t="s">
        <v>388</v>
      </c>
      <c r="M757" s="44" t="s">
        <v>354</v>
      </c>
      <c r="N757" s="44">
        <v>5</v>
      </c>
      <c r="O757" s="44">
        <v>5</v>
      </c>
      <c r="P757" s="44" t="s">
        <v>285</v>
      </c>
      <c r="Q757" s="44">
        <v>145.66</v>
      </c>
      <c r="R757" s="44">
        <v>728.3</v>
      </c>
      <c r="S757" s="44">
        <v>5701.2780599999996</v>
      </c>
      <c r="T757" s="44">
        <v>728.3</v>
      </c>
      <c r="U757" s="44" t="s">
        <v>285</v>
      </c>
      <c r="V757" s="44">
        <v>90.71</v>
      </c>
      <c r="W757">
        <v>453.55</v>
      </c>
    </row>
    <row r="758" spans="1:23" hidden="1" x14ac:dyDescent="0.3">
      <c r="A758" s="44" t="s">
        <v>566</v>
      </c>
      <c r="B758" s="44"/>
      <c r="C758" s="44">
        <v>2023</v>
      </c>
      <c r="D758" s="44" t="s">
        <v>155</v>
      </c>
      <c r="E758" s="44">
        <v>32100</v>
      </c>
      <c r="F758" s="44" t="s">
        <v>298</v>
      </c>
      <c r="G758" s="44">
        <v>92009027</v>
      </c>
      <c r="H758" s="44" t="s">
        <v>529</v>
      </c>
      <c r="I758" s="44" t="s">
        <v>530</v>
      </c>
      <c r="J758" s="44">
        <v>2051</v>
      </c>
      <c r="K758" s="44"/>
      <c r="L758" s="44" t="s">
        <v>350</v>
      </c>
      <c r="M758" s="44" t="s">
        <v>354</v>
      </c>
      <c r="N758" s="44">
        <v>5</v>
      </c>
      <c r="O758" s="44">
        <v>5</v>
      </c>
      <c r="P758" s="44" t="s">
        <v>285</v>
      </c>
      <c r="Q758" s="44">
        <v>122.8</v>
      </c>
      <c r="R758" s="44">
        <v>614</v>
      </c>
      <c r="S758" s="44">
        <v>4806.5147999999999</v>
      </c>
      <c r="T758" s="44">
        <v>614</v>
      </c>
      <c r="U758" s="44" t="s">
        <v>285</v>
      </c>
      <c r="V758" s="44">
        <v>81.64</v>
      </c>
      <c r="W758">
        <v>408.2</v>
      </c>
    </row>
    <row r="759" spans="1:23" hidden="1" x14ac:dyDescent="0.3">
      <c r="A759" s="44" t="s">
        <v>566</v>
      </c>
      <c r="B759" s="44"/>
      <c r="C759" s="44">
        <v>2023</v>
      </c>
      <c r="D759" s="44" t="s">
        <v>155</v>
      </c>
      <c r="E759" s="44">
        <v>32100</v>
      </c>
      <c r="F759" s="44" t="s">
        <v>298</v>
      </c>
      <c r="G759" s="44">
        <v>92009027</v>
      </c>
      <c r="H759" s="44" t="s">
        <v>529</v>
      </c>
      <c r="I759" s="44" t="s">
        <v>530</v>
      </c>
      <c r="J759" s="44">
        <v>2051</v>
      </c>
      <c r="K759" s="44"/>
      <c r="L759" s="44" t="s">
        <v>365</v>
      </c>
      <c r="M759" s="44" t="s">
        <v>307</v>
      </c>
      <c r="N759" s="44">
        <v>10</v>
      </c>
      <c r="O759" s="44">
        <v>10</v>
      </c>
      <c r="P759" s="44" t="s">
        <v>285</v>
      </c>
      <c r="Q759" s="44">
        <v>44.47</v>
      </c>
      <c r="R759" s="44">
        <v>444.7</v>
      </c>
      <c r="S759" s="44">
        <v>3481.2005399999998</v>
      </c>
      <c r="T759" s="44">
        <v>444.7</v>
      </c>
      <c r="U759" s="44" t="s">
        <v>285</v>
      </c>
      <c r="V759" s="44">
        <v>39.06</v>
      </c>
      <c r="W759">
        <v>390.6</v>
      </c>
    </row>
    <row r="760" spans="1:23" hidden="1" x14ac:dyDescent="0.3">
      <c r="A760" s="44" t="s">
        <v>566</v>
      </c>
      <c r="B760" s="44"/>
      <c r="C760" s="44">
        <v>2023</v>
      </c>
      <c r="D760" s="44" t="s">
        <v>155</v>
      </c>
      <c r="E760" s="44">
        <v>32100</v>
      </c>
      <c r="F760" s="44" t="s">
        <v>298</v>
      </c>
      <c r="G760" s="44">
        <v>92009027</v>
      </c>
      <c r="H760" s="44" t="s">
        <v>529</v>
      </c>
      <c r="I760" s="44" t="s">
        <v>530</v>
      </c>
      <c r="J760" s="44">
        <v>2051</v>
      </c>
      <c r="K760" s="44"/>
      <c r="L760" s="44" t="s">
        <v>342</v>
      </c>
      <c r="M760" s="44" t="s">
        <v>307</v>
      </c>
      <c r="N760" s="44">
        <v>70</v>
      </c>
      <c r="O760" s="44">
        <v>70</v>
      </c>
      <c r="P760" s="44" t="s">
        <v>285</v>
      </c>
      <c r="Q760" s="44">
        <v>53.11</v>
      </c>
      <c r="R760" s="44">
        <v>3717.7</v>
      </c>
      <c r="S760" s="44">
        <v>29102.899140000001</v>
      </c>
      <c r="T760" s="44">
        <v>3717.7</v>
      </c>
      <c r="U760" s="44" t="s">
        <v>285</v>
      </c>
      <c r="V760" s="44">
        <v>45.12</v>
      </c>
      <c r="W760">
        <v>3158.4</v>
      </c>
    </row>
    <row r="761" spans="1:23" hidden="1" x14ac:dyDescent="0.3">
      <c r="A761" s="44" t="s">
        <v>566</v>
      </c>
      <c r="B761" s="44"/>
      <c r="C761" s="44">
        <v>2023</v>
      </c>
      <c r="D761" s="44" t="s">
        <v>155</v>
      </c>
      <c r="E761" s="44">
        <v>32100</v>
      </c>
      <c r="F761" s="44" t="s">
        <v>298</v>
      </c>
      <c r="G761" s="44">
        <v>92009027</v>
      </c>
      <c r="H761" s="44" t="s">
        <v>529</v>
      </c>
      <c r="I761" s="44" t="s">
        <v>530</v>
      </c>
      <c r="J761" s="44">
        <v>2051</v>
      </c>
      <c r="K761" s="44"/>
      <c r="L761" s="44" t="s">
        <v>449</v>
      </c>
      <c r="M761" s="44" t="s">
        <v>341</v>
      </c>
      <c r="N761" s="44">
        <v>10</v>
      </c>
      <c r="O761" s="44">
        <v>10</v>
      </c>
      <c r="P761" s="44" t="s">
        <v>285</v>
      </c>
      <c r="Q761" s="44">
        <v>73.34</v>
      </c>
      <c r="R761" s="44">
        <v>733.4</v>
      </c>
      <c r="S761" s="44">
        <v>5741.2018799999996</v>
      </c>
      <c r="T761" s="44">
        <v>733.4</v>
      </c>
      <c r="U761" s="44" t="s">
        <v>285</v>
      </c>
      <c r="V761" s="44">
        <v>49.18</v>
      </c>
      <c r="W761">
        <v>491.8</v>
      </c>
    </row>
    <row r="762" spans="1:23" hidden="1" x14ac:dyDescent="0.3">
      <c r="A762" s="44" t="s">
        <v>566</v>
      </c>
      <c r="B762" s="44"/>
      <c r="C762" s="44">
        <v>2023</v>
      </c>
      <c r="D762" s="44" t="s">
        <v>155</v>
      </c>
      <c r="E762" s="44">
        <v>32100</v>
      </c>
      <c r="F762" s="44" t="s">
        <v>298</v>
      </c>
      <c r="G762" s="44">
        <v>92009027</v>
      </c>
      <c r="H762" s="44" t="s">
        <v>529</v>
      </c>
      <c r="I762" s="44" t="s">
        <v>530</v>
      </c>
      <c r="J762" s="44">
        <v>2051</v>
      </c>
      <c r="K762" s="44"/>
      <c r="L762" s="44" t="s">
        <v>379</v>
      </c>
      <c r="M762" s="44" t="s">
        <v>307</v>
      </c>
      <c r="N762" s="44">
        <v>30</v>
      </c>
      <c r="O762" s="44">
        <v>30</v>
      </c>
      <c r="P762" s="44" t="s">
        <v>285</v>
      </c>
      <c r="Q762" s="44">
        <v>68.260000000000005</v>
      </c>
      <c r="R762" s="44">
        <v>2047.8</v>
      </c>
      <c r="S762" s="44">
        <v>16030.587960000001</v>
      </c>
      <c r="T762" s="44">
        <v>2047.8</v>
      </c>
      <c r="U762" s="44" t="s">
        <v>285</v>
      </c>
      <c r="V762" s="44">
        <v>62.31</v>
      </c>
      <c r="W762">
        <v>1869.3</v>
      </c>
    </row>
    <row r="763" spans="1:23" hidden="1" x14ac:dyDescent="0.3">
      <c r="A763" s="44" t="s">
        <v>566</v>
      </c>
      <c r="B763" s="44"/>
      <c r="C763" s="44">
        <v>2023</v>
      </c>
      <c r="D763" s="44" t="s">
        <v>155</v>
      </c>
      <c r="E763" s="44">
        <v>32100</v>
      </c>
      <c r="F763" s="44" t="s">
        <v>298</v>
      </c>
      <c r="G763" s="44">
        <v>92009027</v>
      </c>
      <c r="H763" s="44" t="s">
        <v>529</v>
      </c>
      <c r="I763" s="44" t="s">
        <v>530</v>
      </c>
      <c r="J763" s="44">
        <v>2051</v>
      </c>
      <c r="K763" s="44"/>
      <c r="L763" s="44" t="s">
        <v>397</v>
      </c>
      <c r="M763" s="44" t="s">
        <v>307</v>
      </c>
      <c r="N763" s="44">
        <v>70</v>
      </c>
      <c r="O763" s="44">
        <v>70</v>
      </c>
      <c r="P763" s="44" t="s">
        <v>285</v>
      </c>
      <c r="Q763" s="44">
        <v>85.49</v>
      </c>
      <c r="R763" s="44">
        <v>5984.3</v>
      </c>
      <c r="S763" s="44">
        <v>46846.297259999999</v>
      </c>
      <c r="T763" s="44">
        <v>5984.3</v>
      </c>
      <c r="U763" s="44" t="s">
        <v>285</v>
      </c>
      <c r="V763" s="44">
        <v>84.71</v>
      </c>
      <c r="W763">
        <v>5929.7</v>
      </c>
    </row>
    <row r="764" spans="1:23" hidden="1" x14ac:dyDescent="0.3">
      <c r="A764" s="44" t="s">
        <v>566</v>
      </c>
      <c r="B764" s="44"/>
      <c r="C764" s="44">
        <v>2023</v>
      </c>
      <c r="D764" s="44" t="s">
        <v>155</v>
      </c>
      <c r="E764" s="44">
        <v>32100</v>
      </c>
      <c r="F764" s="44" t="s">
        <v>298</v>
      </c>
      <c r="G764" s="44">
        <v>92009027</v>
      </c>
      <c r="H764" s="44" t="s">
        <v>529</v>
      </c>
      <c r="I764" s="44" t="s">
        <v>530</v>
      </c>
      <c r="J764" s="44">
        <v>2051</v>
      </c>
      <c r="K764" s="44"/>
      <c r="L764" s="44" t="s">
        <v>348</v>
      </c>
      <c r="M764" s="44" t="s">
        <v>341</v>
      </c>
      <c r="N764" s="44">
        <v>80</v>
      </c>
      <c r="O764" s="44">
        <v>80</v>
      </c>
      <c r="P764" s="44" t="s">
        <v>285</v>
      </c>
      <c r="Q764" s="44">
        <v>127.16</v>
      </c>
      <c r="R764" s="44">
        <v>10172.799999999999</v>
      </c>
      <c r="S764" s="44">
        <v>79634.712960000004</v>
      </c>
      <c r="T764" s="44">
        <v>10172.799999999999</v>
      </c>
      <c r="U764" s="44" t="s">
        <v>285</v>
      </c>
      <c r="V764" s="44">
        <v>71.84</v>
      </c>
      <c r="W764">
        <v>5747.2</v>
      </c>
    </row>
    <row r="765" spans="1:23" hidden="1" x14ac:dyDescent="0.3">
      <c r="A765" s="44" t="s">
        <v>566</v>
      </c>
      <c r="B765" s="44"/>
      <c r="C765" s="44">
        <v>2023</v>
      </c>
      <c r="D765" s="44" t="s">
        <v>155</v>
      </c>
      <c r="E765" s="44">
        <v>32100</v>
      </c>
      <c r="F765" s="44" t="s">
        <v>298</v>
      </c>
      <c r="G765" s="44">
        <v>92009027</v>
      </c>
      <c r="H765" s="44" t="s">
        <v>529</v>
      </c>
      <c r="I765" s="44" t="s">
        <v>530</v>
      </c>
      <c r="J765" s="44">
        <v>2051</v>
      </c>
      <c r="K765" s="44"/>
      <c r="L765" s="44" t="s">
        <v>380</v>
      </c>
      <c r="M765" s="44" t="s">
        <v>307</v>
      </c>
      <c r="N765" s="44">
        <v>20</v>
      </c>
      <c r="O765" s="44">
        <v>20</v>
      </c>
      <c r="P765" s="44" t="s">
        <v>285</v>
      </c>
      <c r="Q765" s="44">
        <v>101.78</v>
      </c>
      <c r="R765" s="44">
        <v>2035.6</v>
      </c>
      <c r="S765" s="44">
        <v>15935.083919999999</v>
      </c>
      <c r="T765" s="44">
        <v>2035.6</v>
      </c>
      <c r="U765" s="44" t="s">
        <v>285</v>
      </c>
      <c r="V765" s="44">
        <v>97.28</v>
      </c>
      <c r="W765">
        <v>1945.6</v>
      </c>
    </row>
    <row r="766" spans="1:23" hidden="1" x14ac:dyDescent="0.3">
      <c r="A766" s="44" t="s">
        <v>566</v>
      </c>
      <c r="B766" s="44"/>
      <c r="C766" s="44">
        <v>2023</v>
      </c>
      <c r="D766" s="44" t="s">
        <v>155</v>
      </c>
      <c r="E766" s="44">
        <v>32100</v>
      </c>
      <c r="F766" s="44" t="s">
        <v>298</v>
      </c>
      <c r="G766" s="44">
        <v>92009027</v>
      </c>
      <c r="H766" s="44" t="s">
        <v>529</v>
      </c>
      <c r="I766" s="44" t="s">
        <v>530</v>
      </c>
      <c r="J766" s="44">
        <v>2051</v>
      </c>
      <c r="K766" s="44"/>
      <c r="L766" s="44" t="s">
        <v>305</v>
      </c>
      <c r="M766" s="44" t="s">
        <v>307</v>
      </c>
      <c r="N766" s="44">
        <v>50</v>
      </c>
      <c r="O766" s="44">
        <v>50</v>
      </c>
      <c r="P766" s="44" t="s">
        <v>285</v>
      </c>
      <c r="Q766" s="44">
        <v>170.16</v>
      </c>
      <c r="R766" s="44">
        <v>8508</v>
      </c>
      <c r="S766" s="44">
        <v>66602.325599999996</v>
      </c>
      <c r="T766" s="44">
        <v>8508</v>
      </c>
      <c r="U766" s="44" t="s">
        <v>285</v>
      </c>
      <c r="V766" s="44">
        <v>162.72999999999999</v>
      </c>
      <c r="W766">
        <v>8136.5</v>
      </c>
    </row>
    <row r="767" spans="1:23" hidden="1" x14ac:dyDescent="0.3">
      <c r="A767" s="44" t="s">
        <v>566</v>
      </c>
      <c r="B767" s="44"/>
      <c r="C767" s="44">
        <v>2023</v>
      </c>
      <c r="D767" s="44" t="s">
        <v>155</v>
      </c>
      <c r="E767" s="44">
        <v>32100</v>
      </c>
      <c r="F767" s="44" t="s">
        <v>298</v>
      </c>
      <c r="G767" s="44">
        <v>92009028</v>
      </c>
      <c r="H767" s="44" t="s">
        <v>529</v>
      </c>
      <c r="I767" s="44" t="s">
        <v>530</v>
      </c>
      <c r="J767" s="44">
        <v>2051</v>
      </c>
      <c r="K767" s="44"/>
      <c r="L767" s="44" t="s">
        <v>367</v>
      </c>
      <c r="M767" s="44" t="s">
        <v>357</v>
      </c>
      <c r="N767" s="44">
        <v>10</v>
      </c>
      <c r="O767" s="44">
        <v>10</v>
      </c>
      <c r="P767" s="44" t="s">
        <v>285</v>
      </c>
      <c r="Q767" s="44">
        <v>660.03</v>
      </c>
      <c r="R767" s="44">
        <v>6600.3</v>
      </c>
      <c r="S767" s="44">
        <v>51668.468459999996</v>
      </c>
      <c r="T767" s="44">
        <v>6600.3</v>
      </c>
      <c r="U767" s="44" t="s">
        <v>285</v>
      </c>
      <c r="V767" s="44">
        <v>495</v>
      </c>
      <c r="W767">
        <v>4950</v>
      </c>
    </row>
    <row r="768" spans="1:23" hidden="1" x14ac:dyDescent="0.3">
      <c r="A768" s="44" t="s">
        <v>566</v>
      </c>
      <c r="B768" s="44"/>
      <c r="C768" s="44">
        <v>2023</v>
      </c>
      <c r="D768" s="44" t="s">
        <v>155</v>
      </c>
      <c r="E768" s="44">
        <v>32100</v>
      </c>
      <c r="F768" s="44" t="s">
        <v>298</v>
      </c>
      <c r="G768" s="44">
        <v>92009028</v>
      </c>
      <c r="H768" s="44" t="s">
        <v>529</v>
      </c>
      <c r="I768" s="44" t="s">
        <v>530</v>
      </c>
      <c r="J768" s="44">
        <v>2051</v>
      </c>
      <c r="K768" s="44"/>
      <c r="L768" s="44" t="s">
        <v>366</v>
      </c>
      <c r="M768" s="44" t="s">
        <v>32</v>
      </c>
      <c r="N768" s="44">
        <v>5</v>
      </c>
      <c r="O768" s="44">
        <v>5</v>
      </c>
      <c r="P768" s="44" t="s">
        <v>285</v>
      </c>
      <c r="Q768" s="44">
        <v>204.89</v>
      </c>
      <c r="R768" s="44">
        <v>1024.45</v>
      </c>
      <c r="S768" s="44">
        <v>8019.5994899999996</v>
      </c>
      <c r="T768" s="44">
        <v>1024.45</v>
      </c>
      <c r="U768" s="44" t="s">
        <v>285</v>
      </c>
      <c r="V768" s="44">
        <v>151.63</v>
      </c>
      <c r="W768">
        <v>758.15</v>
      </c>
    </row>
    <row r="769" spans="1:23" hidden="1" x14ac:dyDescent="0.3">
      <c r="A769" s="44" t="s">
        <v>566</v>
      </c>
      <c r="B769" s="44"/>
      <c r="C769" s="44">
        <v>2023</v>
      </c>
      <c r="D769" s="44" t="s">
        <v>155</v>
      </c>
      <c r="E769" s="44">
        <v>32100</v>
      </c>
      <c r="F769" s="44" t="s">
        <v>298</v>
      </c>
      <c r="G769" s="44">
        <v>92009028</v>
      </c>
      <c r="H769" s="44" t="s">
        <v>529</v>
      </c>
      <c r="I769" s="44" t="s">
        <v>530</v>
      </c>
      <c r="J769" s="44">
        <v>2051</v>
      </c>
      <c r="K769" s="44"/>
      <c r="L769" s="44" t="s">
        <v>381</v>
      </c>
      <c r="M769" s="44" t="s">
        <v>32</v>
      </c>
      <c r="N769" s="44">
        <v>5</v>
      </c>
      <c r="O769" s="44">
        <v>5</v>
      </c>
      <c r="P769" s="44" t="s">
        <v>285</v>
      </c>
      <c r="Q769" s="44">
        <v>226.03</v>
      </c>
      <c r="R769" s="44">
        <v>1130.1500000000001</v>
      </c>
      <c r="S769" s="44">
        <v>8847.0402300000005</v>
      </c>
      <c r="T769" s="44">
        <v>1130.1500000000001</v>
      </c>
      <c r="U769" s="44" t="s">
        <v>285</v>
      </c>
      <c r="V769" s="44">
        <v>167.22</v>
      </c>
      <c r="W769">
        <v>836.1</v>
      </c>
    </row>
    <row r="770" spans="1:23" hidden="1" x14ac:dyDescent="0.3">
      <c r="A770" s="44" t="s">
        <v>566</v>
      </c>
      <c r="B770" s="44"/>
      <c r="C770" s="44">
        <v>2023</v>
      </c>
      <c r="D770" s="44" t="s">
        <v>155</v>
      </c>
      <c r="E770" s="44">
        <v>32100</v>
      </c>
      <c r="F770" s="44" t="s">
        <v>298</v>
      </c>
      <c r="G770" s="44">
        <v>92009029</v>
      </c>
      <c r="H770" s="44" t="s">
        <v>529</v>
      </c>
      <c r="I770" s="44" t="s">
        <v>530</v>
      </c>
      <c r="J770" s="44">
        <v>2051</v>
      </c>
      <c r="K770" s="44"/>
      <c r="L770" s="44" t="s">
        <v>402</v>
      </c>
      <c r="M770" s="44" t="s">
        <v>324</v>
      </c>
      <c r="N770" s="44">
        <v>17</v>
      </c>
      <c r="O770" s="44">
        <v>17</v>
      </c>
      <c r="P770" s="44" t="s">
        <v>285</v>
      </c>
      <c r="Q770" s="44">
        <v>89.24</v>
      </c>
      <c r="R770" s="44">
        <v>1517.08</v>
      </c>
      <c r="S770" s="44">
        <v>11876.005655999999</v>
      </c>
      <c r="T770" s="44">
        <v>1517.08</v>
      </c>
      <c r="U770" s="44" t="s">
        <v>285</v>
      </c>
      <c r="V770" s="44">
        <v>74.53</v>
      </c>
      <c r="W770">
        <v>1267.01</v>
      </c>
    </row>
    <row r="771" spans="1:23" hidden="1" x14ac:dyDescent="0.3">
      <c r="A771" s="44" t="s">
        <v>566</v>
      </c>
      <c r="B771" s="44"/>
      <c r="C771" s="44">
        <v>2023</v>
      </c>
      <c r="D771" s="44" t="s">
        <v>155</v>
      </c>
      <c r="E771" s="44">
        <v>32100</v>
      </c>
      <c r="F771" s="44" t="s">
        <v>298</v>
      </c>
      <c r="G771" s="44">
        <v>92009029</v>
      </c>
      <c r="H771" s="44" t="s">
        <v>529</v>
      </c>
      <c r="I771" s="44" t="s">
        <v>530</v>
      </c>
      <c r="J771" s="44">
        <v>2051</v>
      </c>
      <c r="K771" s="44"/>
      <c r="L771" s="44" t="s">
        <v>369</v>
      </c>
      <c r="M771" s="44" t="s">
        <v>301</v>
      </c>
      <c r="N771" s="44">
        <v>2</v>
      </c>
      <c r="O771" s="44">
        <v>2</v>
      </c>
      <c r="P771" s="44" t="s">
        <v>285</v>
      </c>
      <c r="Q771" s="44">
        <v>92.63</v>
      </c>
      <c r="R771" s="44">
        <v>185.26</v>
      </c>
      <c r="S771" s="44">
        <v>1450.252332</v>
      </c>
      <c r="T771" s="44">
        <v>185.26</v>
      </c>
      <c r="U771" s="44" t="s">
        <v>285</v>
      </c>
      <c r="V771" s="44">
        <v>68.94</v>
      </c>
      <c r="W771">
        <v>137.88</v>
      </c>
    </row>
    <row r="772" spans="1:23" hidden="1" x14ac:dyDescent="0.3">
      <c r="A772" s="44" t="s">
        <v>566</v>
      </c>
      <c r="B772" s="44" t="s">
        <v>99</v>
      </c>
      <c r="C772" s="44">
        <v>2023</v>
      </c>
      <c r="D772" s="44" t="s">
        <v>155</v>
      </c>
      <c r="E772" s="44">
        <v>32100</v>
      </c>
      <c r="F772" s="44" t="s">
        <v>298</v>
      </c>
      <c r="G772" s="44">
        <v>92009187</v>
      </c>
      <c r="H772" s="44" t="s">
        <v>529</v>
      </c>
      <c r="I772" s="44" t="s">
        <v>530</v>
      </c>
      <c r="J772" s="44">
        <v>2051</v>
      </c>
      <c r="K772" s="44" t="s">
        <v>641</v>
      </c>
      <c r="L772" s="44" t="s">
        <v>431</v>
      </c>
      <c r="M772" s="44" t="s">
        <v>324</v>
      </c>
      <c r="N772" s="44">
        <v>100</v>
      </c>
      <c r="O772" s="44">
        <v>100</v>
      </c>
      <c r="P772" s="44" t="s">
        <v>285</v>
      </c>
      <c r="Q772" s="44">
        <v>80.27</v>
      </c>
      <c r="R772" s="44">
        <v>8027</v>
      </c>
      <c r="S772" s="44">
        <v>62836.9614</v>
      </c>
      <c r="T772" s="44">
        <v>8027</v>
      </c>
      <c r="U772" s="44" t="s">
        <v>285</v>
      </c>
      <c r="V772" s="44">
        <v>68</v>
      </c>
      <c r="W772">
        <v>6800</v>
      </c>
    </row>
    <row r="773" spans="1:23" hidden="1" x14ac:dyDescent="0.3">
      <c r="A773" s="44" t="s">
        <v>566</v>
      </c>
      <c r="B773" s="44" t="s">
        <v>141</v>
      </c>
      <c r="C773" s="44">
        <v>2023</v>
      </c>
      <c r="D773" s="44" t="s">
        <v>155</v>
      </c>
      <c r="E773" s="44">
        <v>32100</v>
      </c>
      <c r="F773" s="44" t="s">
        <v>298</v>
      </c>
      <c r="G773" s="44">
        <v>92010064</v>
      </c>
      <c r="H773" s="44" t="s">
        <v>529</v>
      </c>
      <c r="I773" s="44" t="s">
        <v>530</v>
      </c>
      <c r="J773" s="44">
        <v>2051</v>
      </c>
      <c r="K773" s="44" t="s">
        <v>642</v>
      </c>
      <c r="L773" s="44" t="s">
        <v>48</v>
      </c>
      <c r="M773" s="44" t="s">
        <v>387</v>
      </c>
      <c r="N773" s="44">
        <v>11</v>
      </c>
      <c r="O773" s="44">
        <v>11</v>
      </c>
      <c r="P773" s="44" t="s">
        <v>285</v>
      </c>
      <c r="Q773" s="44">
        <v>493.43</v>
      </c>
      <c r="R773" s="44">
        <v>5427.73</v>
      </c>
      <c r="S773" s="44">
        <v>42489.355986000002</v>
      </c>
      <c r="T773" s="44">
        <v>5427.73</v>
      </c>
      <c r="U773" s="44" t="s">
        <v>285</v>
      </c>
      <c r="V773" s="44">
        <v>417.37</v>
      </c>
      <c r="W773">
        <v>4591.07</v>
      </c>
    </row>
    <row r="774" spans="1:23" hidden="1" x14ac:dyDescent="0.3">
      <c r="A774" s="44" t="s">
        <v>566</v>
      </c>
      <c r="B774" s="44" t="s">
        <v>141</v>
      </c>
      <c r="C774" s="44">
        <v>2023</v>
      </c>
      <c r="D774" s="44" t="s">
        <v>155</v>
      </c>
      <c r="E774" s="44">
        <v>32100</v>
      </c>
      <c r="F774" s="44" t="s">
        <v>298</v>
      </c>
      <c r="G774" s="44">
        <v>92010064</v>
      </c>
      <c r="H774" s="44" t="s">
        <v>529</v>
      </c>
      <c r="I774" s="44" t="s">
        <v>530</v>
      </c>
      <c r="J774" s="44">
        <v>2051</v>
      </c>
      <c r="K774" s="44" t="s">
        <v>642</v>
      </c>
      <c r="L774" s="44" t="s">
        <v>143</v>
      </c>
      <c r="M774" s="44" t="s">
        <v>387</v>
      </c>
      <c r="N774" s="44">
        <v>6</v>
      </c>
      <c r="O774" s="44">
        <v>6</v>
      </c>
      <c r="P774" s="44" t="s">
        <v>285</v>
      </c>
      <c r="Q774" s="44">
        <v>493.43</v>
      </c>
      <c r="R774" s="44">
        <v>2960.58</v>
      </c>
      <c r="S774" s="44">
        <v>23176.012355999999</v>
      </c>
      <c r="T774" s="44">
        <v>2960.58</v>
      </c>
      <c r="U774" s="44" t="s">
        <v>285</v>
      </c>
      <c r="V774" s="44">
        <v>417.37</v>
      </c>
      <c r="W774">
        <v>2504.2199999999998</v>
      </c>
    </row>
    <row r="775" spans="1:23" hidden="1" x14ac:dyDescent="0.3">
      <c r="A775" s="44" t="s">
        <v>566</v>
      </c>
      <c r="B775" s="44" t="s">
        <v>141</v>
      </c>
      <c r="C775" s="44">
        <v>2023</v>
      </c>
      <c r="D775" s="44" t="s">
        <v>155</v>
      </c>
      <c r="E775" s="44">
        <v>32100</v>
      </c>
      <c r="F775" s="44" t="s">
        <v>298</v>
      </c>
      <c r="G775" s="44">
        <v>92010064</v>
      </c>
      <c r="H775" s="44" t="s">
        <v>529</v>
      </c>
      <c r="I775" s="44" t="s">
        <v>530</v>
      </c>
      <c r="J775" s="44">
        <v>2051</v>
      </c>
      <c r="K775" s="44" t="s">
        <v>642</v>
      </c>
      <c r="L775" s="44" t="s">
        <v>49</v>
      </c>
      <c r="M775" s="44" t="s">
        <v>387</v>
      </c>
      <c r="N775" s="44">
        <v>17</v>
      </c>
      <c r="O775" s="44">
        <f>N775</f>
        <v>17</v>
      </c>
      <c r="P775" s="44" t="s">
        <v>285</v>
      </c>
      <c r="Q775" s="44">
        <v>54.97</v>
      </c>
      <c r="R775" s="44">
        <v>934.49</v>
      </c>
      <c r="S775" s="44">
        <v>7315.3746179999998</v>
      </c>
      <c r="T775" s="44">
        <v>934.49</v>
      </c>
      <c r="U775" s="44" t="s">
        <v>285</v>
      </c>
      <c r="V775" s="44">
        <v>46.08</v>
      </c>
      <c r="W775">
        <v>783.36</v>
      </c>
    </row>
    <row r="776" spans="1:23" hidden="1" x14ac:dyDescent="0.3">
      <c r="A776" s="44" t="s">
        <v>566</v>
      </c>
      <c r="B776" s="44"/>
      <c r="C776" s="44">
        <v>2023</v>
      </c>
      <c r="D776" s="44" t="s">
        <v>153</v>
      </c>
      <c r="E776" s="44">
        <v>31400</v>
      </c>
      <c r="F776" s="44" t="s">
        <v>298</v>
      </c>
      <c r="G776" s="44">
        <v>92008351</v>
      </c>
      <c r="H776" s="44" t="s">
        <v>529</v>
      </c>
      <c r="I776" s="44" t="s">
        <v>530</v>
      </c>
      <c r="J776" s="44">
        <v>2051</v>
      </c>
      <c r="K776" s="44"/>
      <c r="L776" s="44" t="s">
        <v>423</v>
      </c>
      <c r="M776" s="44" t="s">
        <v>373</v>
      </c>
      <c r="N776" s="44">
        <v>200</v>
      </c>
      <c r="O776" s="44">
        <v>200</v>
      </c>
      <c r="P776" s="44" t="s">
        <v>285</v>
      </c>
      <c r="Q776" s="44">
        <v>12.35</v>
      </c>
      <c r="R776" s="44">
        <v>2470</v>
      </c>
      <c r="S776" s="44">
        <v>19326.761999999999</v>
      </c>
      <c r="T776" s="44">
        <v>2470</v>
      </c>
      <c r="U776" s="44" t="s">
        <v>285</v>
      </c>
      <c r="V776" s="44">
        <v>11.07</v>
      </c>
      <c r="W776">
        <v>2214</v>
      </c>
    </row>
    <row r="777" spans="1:23" hidden="1" x14ac:dyDescent="0.3">
      <c r="A777" s="44" t="s">
        <v>566</v>
      </c>
      <c r="B777" s="44"/>
      <c r="C777" s="44">
        <v>2023</v>
      </c>
      <c r="D777" s="44" t="s">
        <v>153</v>
      </c>
      <c r="E777" s="44">
        <v>31400</v>
      </c>
      <c r="F777" s="44" t="s">
        <v>298</v>
      </c>
      <c r="G777" s="44">
        <v>92008351</v>
      </c>
      <c r="H777" s="44" t="s">
        <v>529</v>
      </c>
      <c r="I777" s="44" t="s">
        <v>530</v>
      </c>
      <c r="J777" s="44">
        <v>2051</v>
      </c>
      <c r="K777" s="44"/>
      <c r="L777" s="44" t="s">
        <v>413</v>
      </c>
      <c r="M777" s="44" t="s">
        <v>373</v>
      </c>
      <c r="N777" s="44">
        <v>220</v>
      </c>
      <c r="O777" s="44">
        <v>220</v>
      </c>
      <c r="P777" s="44" t="s">
        <v>285</v>
      </c>
      <c r="Q777" s="44">
        <v>14.29</v>
      </c>
      <c r="R777" s="44">
        <v>3143.8</v>
      </c>
      <c r="S777" s="44">
        <v>24598.977480000001</v>
      </c>
      <c r="T777" s="44">
        <v>3143.8</v>
      </c>
      <c r="U777" s="44" t="s">
        <v>285</v>
      </c>
      <c r="V777" s="44">
        <v>12.38</v>
      </c>
      <c r="W777">
        <v>2723.6</v>
      </c>
    </row>
    <row r="778" spans="1:23" hidden="1" x14ac:dyDescent="0.3">
      <c r="A778" s="44" t="s">
        <v>566</v>
      </c>
      <c r="B778" s="44"/>
      <c r="C778" s="44">
        <v>2023</v>
      </c>
      <c r="D778" s="44" t="s">
        <v>153</v>
      </c>
      <c r="E778" s="44">
        <v>31400</v>
      </c>
      <c r="F778" s="44" t="s">
        <v>298</v>
      </c>
      <c r="G778" s="44">
        <v>92008351</v>
      </c>
      <c r="H778" s="44" t="s">
        <v>529</v>
      </c>
      <c r="I778" s="44" t="s">
        <v>530</v>
      </c>
      <c r="J778" s="44">
        <v>2051</v>
      </c>
      <c r="K778" s="44"/>
      <c r="L778" s="44" t="s">
        <v>371</v>
      </c>
      <c r="M778" s="44" t="s">
        <v>373</v>
      </c>
      <c r="N778" s="44">
        <v>150</v>
      </c>
      <c r="O778" s="44">
        <v>150</v>
      </c>
      <c r="P778" s="44" t="s">
        <v>285</v>
      </c>
      <c r="Q778" s="44">
        <v>13.75</v>
      </c>
      <c r="R778" s="44">
        <v>2062.5</v>
      </c>
      <c r="S778" s="44">
        <v>16138.237499999999</v>
      </c>
      <c r="T778" s="44">
        <v>2062.5</v>
      </c>
      <c r="U778" s="44" t="s">
        <v>285</v>
      </c>
      <c r="V778" s="44">
        <v>11.91</v>
      </c>
      <c r="W778">
        <v>1786.5</v>
      </c>
    </row>
    <row r="779" spans="1:23" hidden="1" x14ac:dyDescent="0.3">
      <c r="A779" s="44" t="s">
        <v>566</v>
      </c>
      <c r="B779" s="44"/>
      <c r="C779" s="44">
        <v>2023</v>
      </c>
      <c r="D779" s="44" t="s">
        <v>153</v>
      </c>
      <c r="E779" s="44">
        <v>31400</v>
      </c>
      <c r="F779" s="44" t="s">
        <v>298</v>
      </c>
      <c r="G779" s="44">
        <v>92008351</v>
      </c>
      <c r="H779" s="44" t="s">
        <v>529</v>
      </c>
      <c r="I779" s="44" t="s">
        <v>530</v>
      </c>
      <c r="J779" s="44">
        <v>2051</v>
      </c>
      <c r="K779" s="44"/>
      <c r="L779" s="44" t="s">
        <v>432</v>
      </c>
      <c r="M779" s="44" t="s">
        <v>324</v>
      </c>
      <c r="N779" s="44">
        <v>271</v>
      </c>
      <c r="O779" s="44">
        <v>271</v>
      </c>
      <c r="P779" s="44" t="s">
        <v>285</v>
      </c>
      <c r="Q779" s="44">
        <v>61.89</v>
      </c>
      <c r="R779" s="44">
        <v>16772.189999999999</v>
      </c>
      <c r="S779" s="44">
        <v>131235.67787399999</v>
      </c>
      <c r="T779" s="44">
        <v>16772.189999999999</v>
      </c>
      <c r="U779" s="44" t="s">
        <v>285</v>
      </c>
      <c r="V779" s="44">
        <v>53.6</v>
      </c>
      <c r="W779">
        <v>14525.6</v>
      </c>
    </row>
    <row r="780" spans="1:23" hidden="1" x14ac:dyDescent="0.3">
      <c r="A780" s="44" t="s">
        <v>566</v>
      </c>
      <c r="B780" s="44"/>
      <c r="C780" s="44">
        <v>2023</v>
      </c>
      <c r="D780" s="44" t="s">
        <v>153</v>
      </c>
      <c r="E780" s="44">
        <v>31400</v>
      </c>
      <c r="F780" s="44" t="s">
        <v>298</v>
      </c>
      <c r="G780" s="44">
        <v>92008352</v>
      </c>
      <c r="H780" s="44" t="s">
        <v>529</v>
      </c>
      <c r="I780" s="44" t="s">
        <v>530</v>
      </c>
      <c r="J780" s="44">
        <v>2051</v>
      </c>
      <c r="K780" s="44"/>
      <c r="L780" s="44" t="s">
        <v>363</v>
      </c>
      <c r="M780" s="44" t="s">
        <v>324</v>
      </c>
      <c r="N780" s="44">
        <v>700</v>
      </c>
      <c r="O780" s="44">
        <v>700</v>
      </c>
      <c r="P780" s="44" t="s">
        <v>285</v>
      </c>
      <c r="Q780" s="44">
        <v>56.96</v>
      </c>
      <c r="R780" s="44">
        <v>39872</v>
      </c>
      <c r="S780" s="44">
        <v>311982.45120000001</v>
      </c>
      <c r="T780" s="44">
        <v>39872</v>
      </c>
      <c r="U780" s="44" t="s">
        <v>285</v>
      </c>
      <c r="V780" s="44">
        <v>49.33</v>
      </c>
      <c r="W780">
        <v>34531</v>
      </c>
    </row>
    <row r="781" spans="1:23" hidden="1" x14ac:dyDescent="0.3">
      <c r="A781" s="44" t="s">
        <v>566</v>
      </c>
      <c r="B781" s="44"/>
      <c r="C781" s="44">
        <v>2023</v>
      </c>
      <c r="D781" s="44" t="s">
        <v>153</v>
      </c>
      <c r="E781" s="44">
        <v>31400</v>
      </c>
      <c r="F781" s="44" t="s">
        <v>298</v>
      </c>
      <c r="G781" s="44">
        <v>92008352</v>
      </c>
      <c r="H781" s="44" t="s">
        <v>529</v>
      </c>
      <c r="I781" s="44" t="s">
        <v>530</v>
      </c>
      <c r="J781" s="44">
        <v>2051</v>
      </c>
      <c r="K781" s="44"/>
      <c r="L781" s="44" t="s">
        <v>319</v>
      </c>
      <c r="M781" s="44" t="s">
        <v>324</v>
      </c>
      <c r="N781" s="44">
        <v>900</v>
      </c>
      <c r="O781" s="44">
        <v>900</v>
      </c>
      <c r="P781" s="44" t="s">
        <v>285</v>
      </c>
      <c r="Q781" s="44">
        <v>64.209999999999994</v>
      </c>
      <c r="R781" s="44">
        <v>57789</v>
      </c>
      <c r="S781" s="44">
        <v>452175.80940000003</v>
      </c>
      <c r="T781" s="44">
        <v>57789</v>
      </c>
      <c r="U781" s="44" t="s">
        <v>285</v>
      </c>
      <c r="V781" s="44">
        <v>55.61</v>
      </c>
      <c r="W781">
        <v>50049</v>
      </c>
    </row>
    <row r="782" spans="1:23" hidden="1" x14ac:dyDescent="0.3">
      <c r="A782" s="44" t="s">
        <v>566</v>
      </c>
      <c r="B782" s="44"/>
      <c r="C782" s="44">
        <v>2023</v>
      </c>
      <c r="D782" s="44" t="s">
        <v>153</v>
      </c>
      <c r="E782" s="44">
        <v>31400</v>
      </c>
      <c r="F782" s="44" t="s">
        <v>298</v>
      </c>
      <c r="G782" s="44">
        <v>92008351</v>
      </c>
      <c r="H782" s="44" t="s">
        <v>529</v>
      </c>
      <c r="I782" s="44" t="s">
        <v>530</v>
      </c>
      <c r="J782" s="44">
        <v>2051</v>
      </c>
      <c r="K782" s="44"/>
      <c r="L782" s="44" t="s">
        <v>309</v>
      </c>
      <c r="M782" s="44" t="s">
        <v>301</v>
      </c>
      <c r="N782" s="44">
        <v>878</v>
      </c>
      <c r="O782" s="44">
        <v>878</v>
      </c>
      <c r="P782" s="44" t="s">
        <v>285</v>
      </c>
      <c r="Q782" s="44">
        <v>16.48</v>
      </c>
      <c r="R782" s="44">
        <v>14469.44</v>
      </c>
      <c r="S782" s="44">
        <v>113217.580224</v>
      </c>
      <c r="T782" s="44">
        <v>14469.44</v>
      </c>
      <c r="U782" s="44" t="s">
        <v>285</v>
      </c>
      <c r="V782" s="44">
        <v>14.27</v>
      </c>
      <c r="W782">
        <v>12529.06</v>
      </c>
    </row>
    <row r="783" spans="1:23" hidden="1" x14ac:dyDescent="0.3">
      <c r="A783" s="44" t="s">
        <v>566</v>
      </c>
      <c r="B783" s="44"/>
      <c r="C783" s="44">
        <v>2023</v>
      </c>
      <c r="D783" s="44" t="s">
        <v>153</v>
      </c>
      <c r="E783" s="44">
        <v>32100</v>
      </c>
      <c r="F783" s="44" t="s">
        <v>298</v>
      </c>
      <c r="G783" s="44">
        <v>92008742</v>
      </c>
      <c r="H783" s="44" t="s">
        <v>529</v>
      </c>
      <c r="I783" s="44" t="s">
        <v>530</v>
      </c>
      <c r="J783" s="44">
        <v>2051</v>
      </c>
      <c r="K783" s="44"/>
      <c r="L783" s="44" t="s">
        <v>439</v>
      </c>
      <c r="M783" s="44" t="s">
        <v>32</v>
      </c>
      <c r="N783" s="44">
        <v>2</v>
      </c>
      <c r="O783" s="44">
        <v>2</v>
      </c>
      <c r="P783" s="44" t="s">
        <v>285</v>
      </c>
      <c r="Q783" s="44">
        <v>176.91</v>
      </c>
      <c r="R783" s="44">
        <v>353.82</v>
      </c>
      <c r="S783" s="44">
        <v>2768.4999720000001</v>
      </c>
      <c r="T783" s="44">
        <v>353.82</v>
      </c>
      <c r="U783" s="44" t="s">
        <v>285</v>
      </c>
      <c r="V783" s="44">
        <v>138.13999999999999</v>
      </c>
      <c r="W783">
        <v>276.27999999999997</v>
      </c>
    </row>
    <row r="784" spans="1:23" hidden="1" x14ac:dyDescent="0.3">
      <c r="A784" s="44" t="s">
        <v>566</v>
      </c>
      <c r="B784" s="44"/>
      <c r="C784" s="44">
        <v>2023</v>
      </c>
      <c r="D784" s="44" t="s">
        <v>153</v>
      </c>
      <c r="E784" s="44">
        <v>32100</v>
      </c>
      <c r="F784" s="44" t="s">
        <v>298</v>
      </c>
      <c r="G784" s="44">
        <v>92008742</v>
      </c>
      <c r="H784" s="44" t="s">
        <v>529</v>
      </c>
      <c r="I784" s="44" t="s">
        <v>530</v>
      </c>
      <c r="J784" s="44">
        <v>2051</v>
      </c>
      <c r="K784" s="44"/>
      <c r="L784" s="44" t="s">
        <v>455</v>
      </c>
      <c r="M784" s="44" t="s">
        <v>32</v>
      </c>
      <c r="N784" s="44">
        <v>2</v>
      </c>
      <c r="O784" s="44">
        <v>2</v>
      </c>
      <c r="P784" s="44" t="s">
        <v>285</v>
      </c>
      <c r="Q784" s="44">
        <v>308.23</v>
      </c>
      <c r="R784" s="44">
        <v>616.46</v>
      </c>
      <c r="S784" s="44">
        <v>4823.5529159999996</v>
      </c>
      <c r="T784" s="44">
        <v>616.46</v>
      </c>
      <c r="U784" s="44" t="s">
        <v>285</v>
      </c>
      <c r="V784" s="44">
        <v>229.59</v>
      </c>
      <c r="W784">
        <v>459.18</v>
      </c>
    </row>
    <row r="785" spans="1:23" hidden="1" x14ac:dyDescent="0.3">
      <c r="A785" s="44" t="s">
        <v>566</v>
      </c>
      <c r="B785" s="44"/>
      <c r="C785" s="44">
        <v>2023</v>
      </c>
      <c r="D785" s="44" t="s">
        <v>153</v>
      </c>
      <c r="E785" s="44">
        <v>32100</v>
      </c>
      <c r="F785" s="44" t="s">
        <v>298</v>
      </c>
      <c r="G785" s="44">
        <v>92008742</v>
      </c>
      <c r="H785" s="44" t="s">
        <v>529</v>
      </c>
      <c r="I785" s="44" t="s">
        <v>530</v>
      </c>
      <c r="J785" s="44">
        <v>2051</v>
      </c>
      <c r="K785" s="44"/>
      <c r="L785" s="44" t="s">
        <v>143</v>
      </c>
      <c r="M785" s="44" t="s">
        <v>387</v>
      </c>
      <c r="N785" s="44">
        <v>18</v>
      </c>
      <c r="O785" s="44">
        <v>18</v>
      </c>
      <c r="P785" s="44" t="s">
        <v>285</v>
      </c>
      <c r="Q785" s="44">
        <v>493.43</v>
      </c>
      <c r="R785" s="44">
        <v>8881.74</v>
      </c>
      <c r="S785" s="44">
        <v>69496.062804000001</v>
      </c>
      <c r="T785" s="44">
        <v>8881.74</v>
      </c>
      <c r="U785" s="44" t="s">
        <v>285</v>
      </c>
      <c r="V785" s="44">
        <v>439.34</v>
      </c>
      <c r="W785">
        <v>7908.12</v>
      </c>
    </row>
    <row r="786" spans="1:23" hidden="1" x14ac:dyDescent="0.3">
      <c r="A786" s="44" t="s">
        <v>566</v>
      </c>
      <c r="B786" s="44"/>
      <c r="C786" s="44">
        <v>2023</v>
      </c>
      <c r="D786" s="44" t="s">
        <v>153</v>
      </c>
      <c r="E786" s="44">
        <v>32100</v>
      </c>
      <c r="F786" s="44" t="s">
        <v>298</v>
      </c>
      <c r="G786" s="44">
        <v>92008742</v>
      </c>
      <c r="H786" s="44" t="s">
        <v>529</v>
      </c>
      <c r="I786" s="44" t="s">
        <v>530</v>
      </c>
      <c r="J786" s="44">
        <v>2051</v>
      </c>
      <c r="K786" s="44"/>
      <c r="L786" s="44" t="s">
        <v>49</v>
      </c>
      <c r="M786" s="44" t="s">
        <v>387</v>
      </c>
      <c r="N786" s="44">
        <v>38</v>
      </c>
      <c r="O786" s="44">
        <f>N786</f>
        <v>38</v>
      </c>
      <c r="P786" s="44" t="s">
        <v>285</v>
      </c>
      <c r="Q786" s="44">
        <v>54.97</v>
      </c>
      <c r="R786" s="44">
        <v>2088.86</v>
      </c>
      <c r="S786" s="44">
        <v>16344.493956</v>
      </c>
      <c r="T786" s="44">
        <v>2088.86</v>
      </c>
      <c r="U786" s="44" t="s">
        <v>285</v>
      </c>
      <c r="V786" s="44">
        <v>46.08</v>
      </c>
      <c r="W786">
        <v>1751.04</v>
      </c>
    </row>
    <row r="787" spans="1:23" hidden="1" x14ac:dyDescent="0.3">
      <c r="A787" s="44" t="s">
        <v>566</v>
      </c>
      <c r="B787" s="44"/>
      <c r="C787" s="44">
        <v>2023</v>
      </c>
      <c r="D787" s="44" t="s">
        <v>153</v>
      </c>
      <c r="E787" s="44">
        <v>32100</v>
      </c>
      <c r="F787" s="44" t="s">
        <v>298</v>
      </c>
      <c r="G787" s="44">
        <v>92008743</v>
      </c>
      <c r="H787" s="44" t="s">
        <v>529</v>
      </c>
      <c r="I787" s="44" t="s">
        <v>530</v>
      </c>
      <c r="J787" s="44">
        <v>2051</v>
      </c>
      <c r="K787" s="44"/>
      <c r="L787" s="44" t="s">
        <v>474</v>
      </c>
      <c r="M787" s="44" t="s">
        <v>357</v>
      </c>
      <c r="N787" s="44">
        <v>100</v>
      </c>
      <c r="O787" s="44">
        <v>100</v>
      </c>
      <c r="P787" s="44" t="s">
        <v>285</v>
      </c>
      <c r="Q787" s="44">
        <v>61.82</v>
      </c>
      <c r="R787" s="44">
        <v>6182</v>
      </c>
      <c r="S787" s="44">
        <v>48371.677199999998</v>
      </c>
      <c r="T787" s="44">
        <v>6182</v>
      </c>
      <c r="U787" s="44" t="s">
        <v>285</v>
      </c>
      <c r="V787" s="44">
        <v>52</v>
      </c>
      <c r="W787">
        <v>5200</v>
      </c>
    </row>
    <row r="788" spans="1:23" hidden="1" x14ac:dyDescent="0.3">
      <c r="A788" s="44" t="s">
        <v>566</v>
      </c>
      <c r="B788" s="44"/>
      <c r="C788" s="44">
        <v>2023</v>
      </c>
      <c r="D788" s="44" t="s">
        <v>153</v>
      </c>
      <c r="E788" s="44">
        <v>32100</v>
      </c>
      <c r="F788" s="44" t="s">
        <v>298</v>
      </c>
      <c r="G788" s="44">
        <v>92008743</v>
      </c>
      <c r="H788" s="44" t="s">
        <v>529</v>
      </c>
      <c r="I788" s="44" t="s">
        <v>530</v>
      </c>
      <c r="J788" s="44">
        <v>2051</v>
      </c>
      <c r="K788" s="44"/>
      <c r="L788" s="44" t="s">
        <v>401</v>
      </c>
      <c r="M788" s="44" t="s">
        <v>341</v>
      </c>
      <c r="N788" s="44">
        <v>10</v>
      </c>
      <c r="O788" s="44">
        <v>10</v>
      </c>
      <c r="P788" s="44" t="s">
        <v>285</v>
      </c>
      <c r="Q788" s="44">
        <v>161.72</v>
      </c>
      <c r="R788" s="44">
        <v>1617.2</v>
      </c>
      <c r="S788" s="44">
        <v>12653.94312</v>
      </c>
      <c r="T788" s="44">
        <v>1617.2</v>
      </c>
      <c r="U788" s="44" t="s">
        <v>285</v>
      </c>
      <c r="V788" s="44">
        <v>139.65</v>
      </c>
      <c r="W788">
        <v>1396.5</v>
      </c>
    </row>
    <row r="789" spans="1:23" hidden="1" x14ac:dyDescent="0.3">
      <c r="A789" s="44" t="s">
        <v>566</v>
      </c>
      <c r="B789" s="44"/>
      <c r="C789" s="44">
        <v>2023</v>
      </c>
      <c r="D789" s="44" t="s">
        <v>153</v>
      </c>
      <c r="E789" s="44">
        <v>32100</v>
      </c>
      <c r="F789" s="44" t="s">
        <v>298</v>
      </c>
      <c r="G789" s="44">
        <v>92008743</v>
      </c>
      <c r="H789" s="44" t="s">
        <v>529</v>
      </c>
      <c r="I789" s="44" t="s">
        <v>530</v>
      </c>
      <c r="J789" s="44">
        <v>2051</v>
      </c>
      <c r="K789" s="44"/>
      <c r="L789" s="44" t="s">
        <v>623</v>
      </c>
      <c r="M789" s="44" t="s">
        <v>301</v>
      </c>
      <c r="N789" s="44">
        <v>10</v>
      </c>
      <c r="O789" s="44">
        <v>10</v>
      </c>
      <c r="P789" s="44" t="s">
        <v>285</v>
      </c>
      <c r="Q789" s="44">
        <v>44.01</v>
      </c>
      <c r="R789" s="44">
        <v>440.1</v>
      </c>
      <c r="S789" s="44">
        <v>3443.60646</v>
      </c>
      <c r="T789" s="44">
        <v>440.1</v>
      </c>
      <c r="U789" s="44" t="s">
        <v>285</v>
      </c>
      <c r="V789" s="44">
        <v>36.270000000000003</v>
      </c>
      <c r="W789">
        <v>362.7</v>
      </c>
    </row>
    <row r="790" spans="1:23" hidden="1" x14ac:dyDescent="0.3">
      <c r="A790" s="44" t="s">
        <v>566</v>
      </c>
      <c r="B790" s="44"/>
      <c r="C790" s="44">
        <v>2023</v>
      </c>
      <c r="D790" s="44" t="s">
        <v>153</v>
      </c>
      <c r="E790" s="44">
        <v>32100</v>
      </c>
      <c r="F790" s="44" t="s">
        <v>298</v>
      </c>
      <c r="G790" s="44">
        <v>92008743</v>
      </c>
      <c r="H790" s="44" t="s">
        <v>529</v>
      </c>
      <c r="I790" s="44" t="s">
        <v>530</v>
      </c>
      <c r="J790" s="44">
        <v>2051</v>
      </c>
      <c r="K790" s="44"/>
      <c r="L790" s="44" t="s">
        <v>385</v>
      </c>
      <c r="M790" s="44" t="s">
        <v>324</v>
      </c>
      <c r="N790" s="44">
        <v>47</v>
      </c>
      <c r="O790" s="44">
        <v>47</v>
      </c>
      <c r="P790" s="44" t="s">
        <v>285</v>
      </c>
      <c r="Q790" s="44">
        <v>56.95</v>
      </c>
      <c r="R790" s="44">
        <v>2676.65</v>
      </c>
      <c r="S790" s="44">
        <v>20943.71559</v>
      </c>
      <c r="T790" s="44">
        <v>2676.65</v>
      </c>
      <c r="U790" s="44" t="s">
        <v>285</v>
      </c>
      <c r="V790" s="44">
        <v>48.24</v>
      </c>
      <c r="W790">
        <v>2267.2800000000002</v>
      </c>
    </row>
    <row r="791" spans="1:23" hidden="1" x14ac:dyDescent="0.3">
      <c r="A791" s="44" t="s">
        <v>566</v>
      </c>
      <c r="B791" s="44"/>
      <c r="C791" s="44">
        <v>2023</v>
      </c>
      <c r="D791" s="44" t="s">
        <v>153</v>
      </c>
      <c r="E791" s="44">
        <v>32100</v>
      </c>
      <c r="F791" s="44" t="s">
        <v>298</v>
      </c>
      <c r="G791" s="44">
        <v>92008743</v>
      </c>
      <c r="H791" s="44" t="s">
        <v>529</v>
      </c>
      <c r="I791" s="44" t="s">
        <v>530</v>
      </c>
      <c r="J791" s="44">
        <v>2051</v>
      </c>
      <c r="K791" s="44"/>
      <c r="L791" s="44" t="s">
        <v>440</v>
      </c>
      <c r="M791" s="44" t="s">
        <v>301</v>
      </c>
      <c r="N791" s="44">
        <v>3</v>
      </c>
      <c r="O791" s="44">
        <v>3</v>
      </c>
      <c r="P791" s="44" t="s">
        <v>285</v>
      </c>
      <c r="Q791" s="44">
        <v>69.33</v>
      </c>
      <c r="R791" s="44">
        <v>207.99</v>
      </c>
      <c r="S791" s="44">
        <v>1627.4385540000001</v>
      </c>
      <c r="T791" s="44">
        <v>207.99</v>
      </c>
      <c r="U791" s="44" t="s">
        <v>285</v>
      </c>
      <c r="V791" s="44">
        <v>57.3</v>
      </c>
      <c r="W791">
        <v>171.9</v>
      </c>
    </row>
    <row r="792" spans="1:23" hidden="1" x14ac:dyDescent="0.3">
      <c r="A792" s="44" t="s">
        <v>566</v>
      </c>
      <c r="B792" s="44"/>
      <c r="C792" s="44">
        <v>2023</v>
      </c>
      <c r="D792" s="44" t="s">
        <v>153</v>
      </c>
      <c r="E792" s="44">
        <v>32100</v>
      </c>
      <c r="F792" s="44" t="s">
        <v>298</v>
      </c>
      <c r="G792" s="44">
        <v>92008743</v>
      </c>
      <c r="H792" s="44" t="s">
        <v>529</v>
      </c>
      <c r="I792" s="44" t="s">
        <v>530</v>
      </c>
      <c r="J792" s="44">
        <v>2051</v>
      </c>
      <c r="K792" s="44"/>
      <c r="L792" s="44" t="s">
        <v>402</v>
      </c>
      <c r="M792" s="44" t="s">
        <v>324</v>
      </c>
      <c r="N792" s="44">
        <v>17</v>
      </c>
      <c r="O792" s="44">
        <v>17</v>
      </c>
      <c r="P792" s="44" t="s">
        <v>285</v>
      </c>
      <c r="Q792" s="44">
        <v>89.24</v>
      </c>
      <c r="R792" s="44">
        <v>1517.08</v>
      </c>
      <c r="S792" s="44">
        <v>11870.544168</v>
      </c>
      <c r="T792" s="44">
        <v>1517.08</v>
      </c>
      <c r="U792" s="44" t="s">
        <v>285</v>
      </c>
      <c r="V792" s="44">
        <v>74.53</v>
      </c>
      <c r="W792">
        <v>1267.01</v>
      </c>
    </row>
    <row r="793" spans="1:23" hidden="1" x14ac:dyDescent="0.3">
      <c r="A793" s="44" t="s">
        <v>566</v>
      </c>
      <c r="B793" s="44"/>
      <c r="C793" s="44">
        <v>2023</v>
      </c>
      <c r="D793" s="44" t="s">
        <v>153</v>
      </c>
      <c r="E793" s="44">
        <v>32100</v>
      </c>
      <c r="F793" s="44" t="s">
        <v>298</v>
      </c>
      <c r="G793" s="44">
        <v>92008743</v>
      </c>
      <c r="H793" s="44" t="s">
        <v>529</v>
      </c>
      <c r="I793" s="44" t="s">
        <v>530</v>
      </c>
      <c r="J793" s="44">
        <v>2051</v>
      </c>
      <c r="K793" s="44"/>
      <c r="L793" s="44" t="s">
        <v>369</v>
      </c>
      <c r="M793" s="44" t="s">
        <v>301</v>
      </c>
      <c r="N793" s="44">
        <v>2</v>
      </c>
      <c r="O793" s="44">
        <v>2</v>
      </c>
      <c r="P793" s="44" t="s">
        <v>285</v>
      </c>
      <c r="Q793" s="44">
        <v>92.63</v>
      </c>
      <c r="R793" s="44">
        <v>185.26</v>
      </c>
      <c r="S793" s="44">
        <v>1449.5853959999999</v>
      </c>
      <c r="T793" s="44">
        <v>185.26</v>
      </c>
      <c r="U793" s="44" t="s">
        <v>285</v>
      </c>
      <c r="V793" s="44">
        <v>68.94</v>
      </c>
      <c r="W793">
        <v>137.88</v>
      </c>
    </row>
    <row r="794" spans="1:23" hidden="1" x14ac:dyDescent="0.3">
      <c r="A794" s="44" t="s">
        <v>566</v>
      </c>
      <c r="B794" s="44"/>
      <c r="C794" s="44">
        <v>2023</v>
      </c>
      <c r="D794" s="44" t="s">
        <v>153</v>
      </c>
      <c r="E794" s="44">
        <v>32100</v>
      </c>
      <c r="F794" s="44" t="s">
        <v>298</v>
      </c>
      <c r="G794" s="44">
        <v>92008743</v>
      </c>
      <c r="H794" s="44" t="s">
        <v>529</v>
      </c>
      <c r="I794" s="44" t="s">
        <v>530</v>
      </c>
      <c r="J794" s="44">
        <v>2051</v>
      </c>
      <c r="K794" s="44"/>
      <c r="L794" s="44" t="s">
        <v>420</v>
      </c>
      <c r="M794" s="44" t="s">
        <v>301</v>
      </c>
      <c r="N794" s="44">
        <v>3</v>
      </c>
      <c r="O794" s="44">
        <v>3</v>
      </c>
      <c r="P794" s="44" t="s">
        <v>285</v>
      </c>
      <c r="Q794" s="44">
        <v>114.63</v>
      </c>
      <c r="R794" s="44">
        <v>343.89</v>
      </c>
      <c r="S794" s="44">
        <v>2690.8016940000002</v>
      </c>
      <c r="T794" s="44">
        <v>343.89</v>
      </c>
      <c r="U794" s="44" t="s">
        <v>285</v>
      </c>
      <c r="V794" s="44">
        <v>84.76</v>
      </c>
      <c r="W794">
        <v>254.28</v>
      </c>
    </row>
    <row r="795" spans="1:23" hidden="1" x14ac:dyDescent="0.3">
      <c r="A795" s="44" t="s">
        <v>566</v>
      </c>
      <c r="B795" s="44"/>
      <c r="C795" s="44">
        <v>2023</v>
      </c>
      <c r="D795" s="44" t="s">
        <v>153</v>
      </c>
      <c r="E795" s="44">
        <v>32100</v>
      </c>
      <c r="F795" s="44" t="s">
        <v>298</v>
      </c>
      <c r="G795" s="44">
        <v>92008745</v>
      </c>
      <c r="H795" s="44" t="s">
        <v>529</v>
      </c>
      <c r="I795" s="44" t="s">
        <v>530</v>
      </c>
      <c r="J795" s="44">
        <v>2051</v>
      </c>
      <c r="K795" s="44"/>
      <c r="L795" s="44" t="s">
        <v>67</v>
      </c>
      <c r="M795" s="44" t="s">
        <v>32</v>
      </c>
      <c r="N795" s="44">
        <v>10</v>
      </c>
      <c r="O795" s="44">
        <v>10</v>
      </c>
      <c r="P795" s="44" t="s">
        <v>285</v>
      </c>
      <c r="Q795" s="44">
        <v>183.68</v>
      </c>
      <c r="R795" s="44">
        <v>1836.8</v>
      </c>
      <c r="S795" s="44">
        <v>14372.225280000001</v>
      </c>
      <c r="T795" s="44">
        <v>1836.8</v>
      </c>
      <c r="U795" s="44" t="s">
        <v>285</v>
      </c>
      <c r="V795" s="44">
        <v>144.05000000000001</v>
      </c>
      <c r="W795">
        <v>1440.5</v>
      </c>
    </row>
    <row r="796" spans="1:23" hidden="1" x14ac:dyDescent="0.3">
      <c r="A796" s="44" t="s">
        <v>566</v>
      </c>
      <c r="B796" s="44"/>
      <c r="C796" s="44">
        <v>2023</v>
      </c>
      <c r="D796" s="44" t="s">
        <v>153</v>
      </c>
      <c r="E796" s="44">
        <v>32100</v>
      </c>
      <c r="F796" s="44" t="s">
        <v>298</v>
      </c>
      <c r="G796" s="44">
        <v>92008745</v>
      </c>
      <c r="H796" s="44" t="s">
        <v>529</v>
      </c>
      <c r="I796" s="44" t="s">
        <v>530</v>
      </c>
      <c r="J796" s="44">
        <v>2051</v>
      </c>
      <c r="K796" s="44"/>
      <c r="L796" s="44" t="s">
        <v>71</v>
      </c>
      <c r="M796" s="44" t="s">
        <v>32</v>
      </c>
      <c r="N796" s="44">
        <v>5</v>
      </c>
      <c r="O796" s="44">
        <v>5</v>
      </c>
      <c r="P796" s="44" t="s">
        <v>285</v>
      </c>
      <c r="Q796" s="44">
        <v>243.37</v>
      </c>
      <c r="R796" s="44">
        <v>1216.8499999999999</v>
      </c>
      <c r="S796" s="44">
        <v>9521.3645099999994</v>
      </c>
      <c r="T796" s="44">
        <v>1216.8499999999999</v>
      </c>
      <c r="U796" s="44" t="s">
        <v>285</v>
      </c>
      <c r="V796" s="44">
        <v>193.34</v>
      </c>
      <c r="W796">
        <v>966.7</v>
      </c>
    </row>
    <row r="797" spans="1:23" hidden="1" x14ac:dyDescent="0.3">
      <c r="A797" s="44" t="s">
        <v>566</v>
      </c>
      <c r="B797" s="44"/>
      <c r="C797" s="44">
        <v>2023</v>
      </c>
      <c r="D797" s="44" t="s">
        <v>153</v>
      </c>
      <c r="E797" s="44">
        <v>32100</v>
      </c>
      <c r="F797" s="44" t="s">
        <v>298</v>
      </c>
      <c r="G797" s="44">
        <v>92008745</v>
      </c>
      <c r="H797" s="44" t="s">
        <v>529</v>
      </c>
      <c r="I797" s="44" t="s">
        <v>530</v>
      </c>
      <c r="J797" s="44">
        <v>2051</v>
      </c>
      <c r="K797" s="44"/>
      <c r="L797" s="44" t="s">
        <v>74</v>
      </c>
      <c r="M797" s="44" t="s">
        <v>32</v>
      </c>
      <c r="N797" s="44">
        <v>10</v>
      </c>
      <c r="O797" s="44">
        <v>10</v>
      </c>
      <c r="P797" s="44" t="s">
        <v>285</v>
      </c>
      <c r="Q797" s="44">
        <v>266.86</v>
      </c>
      <c r="R797" s="44">
        <v>2668.6</v>
      </c>
      <c r="S797" s="44">
        <v>20880.727559999999</v>
      </c>
      <c r="T797" s="44">
        <v>2668.6</v>
      </c>
      <c r="U797" s="44" t="s">
        <v>285</v>
      </c>
      <c r="V797" s="44">
        <v>225.7</v>
      </c>
      <c r="W797">
        <v>2257</v>
      </c>
    </row>
    <row r="798" spans="1:23" hidden="1" x14ac:dyDescent="0.3">
      <c r="A798" s="44" t="s">
        <v>566</v>
      </c>
      <c r="B798" s="44"/>
      <c r="C798" s="44">
        <v>2023</v>
      </c>
      <c r="D798" s="44" t="s">
        <v>153</v>
      </c>
      <c r="E798" s="44">
        <v>32100</v>
      </c>
      <c r="F798" s="44" t="s">
        <v>298</v>
      </c>
      <c r="G798" s="44">
        <v>92008746</v>
      </c>
      <c r="H798" s="44" t="s">
        <v>529</v>
      </c>
      <c r="I798" s="44" t="s">
        <v>530</v>
      </c>
      <c r="J798" s="44">
        <v>2051</v>
      </c>
      <c r="K798" s="44"/>
      <c r="L798" s="44" t="s">
        <v>400</v>
      </c>
      <c r="M798" s="44" t="s">
        <v>301</v>
      </c>
      <c r="N798" s="44">
        <v>70</v>
      </c>
      <c r="O798" s="44">
        <v>70</v>
      </c>
      <c r="P798" s="44" t="s">
        <v>285</v>
      </c>
      <c r="Q798" s="44">
        <v>18.87</v>
      </c>
      <c r="R798" s="44">
        <v>1320.9</v>
      </c>
      <c r="S798" s="44">
        <v>10335.514139999999</v>
      </c>
      <c r="T798" s="44">
        <v>1320.9</v>
      </c>
      <c r="U798" s="44" t="s">
        <v>285</v>
      </c>
      <c r="V798" s="44">
        <v>13.82</v>
      </c>
      <c r="W798">
        <v>967.4</v>
      </c>
    </row>
    <row r="799" spans="1:23" hidden="1" x14ac:dyDescent="0.3">
      <c r="A799" s="44" t="s">
        <v>566</v>
      </c>
      <c r="B799" s="44"/>
      <c r="C799" s="44">
        <v>2023</v>
      </c>
      <c r="D799" s="44" t="s">
        <v>153</v>
      </c>
      <c r="E799" s="44">
        <v>32100</v>
      </c>
      <c r="F799" s="44" t="s">
        <v>298</v>
      </c>
      <c r="G799" s="44">
        <v>92008746</v>
      </c>
      <c r="H799" s="44" t="s">
        <v>529</v>
      </c>
      <c r="I799" s="44" t="s">
        <v>530</v>
      </c>
      <c r="J799" s="44">
        <v>2051</v>
      </c>
      <c r="K799" s="44"/>
      <c r="L799" s="44" t="s">
        <v>384</v>
      </c>
      <c r="M799" s="44" t="s">
        <v>324</v>
      </c>
      <c r="N799" s="44">
        <v>100</v>
      </c>
      <c r="O799" s="44">
        <v>100</v>
      </c>
      <c r="P799" s="44" t="s">
        <v>285</v>
      </c>
      <c r="Q799" s="44">
        <v>46.01</v>
      </c>
      <c r="R799" s="44">
        <v>4601</v>
      </c>
      <c r="S799" s="44">
        <v>36000.984600000003</v>
      </c>
      <c r="T799" s="44">
        <v>4601</v>
      </c>
      <c r="U799" s="44" t="s">
        <v>285</v>
      </c>
      <c r="V799" s="44">
        <v>41.07</v>
      </c>
      <c r="W799">
        <v>4107</v>
      </c>
    </row>
    <row r="800" spans="1:23" hidden="1" x14ac:dyDescent="0.3">
      <c r="A800" s="44" t="s">
        <v>566</v>
      </c>
      <c r="B800" s="44"/>
      <c r="C800" s="44">
        <v>2023</v>
      </c>
      <c r="D800" s="44" t="s">
        <v>153</v>
      </c>
      <c r="E800" s="44">
        <v>32100</v>
      </c>
      <c r="F800" s="44" t="s">
        <v>298</v>
      </c>
      <c r="G800" s="44">
        <v>92008746</v>
      </c>
      <c r="H800" s="44" t="s">
        <v>529</v>
      </c>
      <c r="I800" s="44" t="s">
        <v>530</v>
      </c>
      <c r="J800" s="44">
        <v>2051</v>
      </c>
      <c r="K800" s="44"/>
      <c r="L800" s="44" t="s">
        <v>417</v>
      </c>
      <c r="M800" s="44" t="s">
        <v>324</v>
      </c>
      <c r="N800" s="44">
        <v>100</v>
      </c>
      <c r="O800" s="44">
        <v>100</v>
      </c>
      <c r="P800" s="44" t="s">
        <v>285</v>
      </c>
      <c r="Q800" s="44">
        <v>66.55</v>
      </c>
      <c r="R800" s="44">
        <v>6655</v>
      </c>
      <c r="S800" s="44">
        <v>52072.713000000003</v>
      </c>
      <c r="T800" s="44">
        <v>6655</v>
      </c>
      <c r="U800" s="44" t="s">
        <v>285</v>
      </c>
      <c r="V800" s="44">
        <v>57.58</v>
      </c>
      <c r="W800">
        <v>5758</v>
      </c>
    </row>
    <row r="801" spans="1:23" hidden="1" x14ac:dyDescent="0.3">
      <c r="A801" s="44" t="s">
        <v>566</v>
      </c>
      <c r="B801" s="44"/>
      <c r="C801" s="44">
        <v>2023</v>
      </c>
      <c r="D801" s="44" t="s">
        <v>153</v>
      </c>
      <c r="E801" s="44">
        <v>32100</v>
      </c>
      <c r="F801" s="44" t="s">
        <v>298</v>
      </c>
      <c r="G801" s="44">
        <v>92008746</v>
      </c>
      <c r="H801" s="44" t="s">
        <v>529</v>
      </c>
      <c r="I801" s="44" t="s">
        <v>530</v>
      </c>
      <c r="J801" s="44">
        <v>2051</v>
      </c>
      <c r="K801" s="44"/>
      <c r="L801" s="44" t="s">
        <v>394</v>
      </c>
      <c r="M801" s="44" t="s">
        <v>324</v>
      </c>
      <c r="N801" s="44">
        <v>70</v>
      </c>
      <c r="O801" s="44">
        <v>70</v>
      </c>
      <c r="P801" s="44" t="s">
        <v>285</v>
      </c>
      <c r="Q801" s="44">
        <v>74.849999999999994</v>
      </c>
      <c r="R801" s="44">
        <v>5239.5</v>
      </c>
      <c r="S801" s="44">
        <v>40996.991699999999</v>
      </c>
      <c r="T801" s="44">
        <v>5239.5</v>
      </c>
      <c r="U801" s="44" t="s">
        <v>285</v>
      </c>
      <c r="V801" s="44">
        <v>62.66</v>
      </c>
      <c r="W801">
        <v>4386.2</v>
      </c>
    </row>
    <row r="802" spans="1:23" hidden="1" x14ac:dyDescent="0.3">
      <c r="A802" s="44" t="s">
        <v>566</v>
      </c>
      <c r="B802" s="44"/>
      <c r="C802" s="44">
        <v>2023</v>
      </c>
      <c r="D802" s="44" t="s">
        <v>153</v>
      </c>
      <c r="E802" s="44">
        <v>32100</v>
      </c>
      <c r="F802" s="44" t="s">
        <v>298</v>
      </c>
      <c r="G802" s="44">
        <v>92008746</v>
      </c>
      <c r="H802" s="44" t="s">
        <v>529</v>
      </c>
      <c r="I802" s="44" t="s">
        <v>530</v>
      </c>
      <c r="J802" s="44">
        <v>2051</v>
      </c>
      <c r="K802" s="44"/>
      <c r="L802" s="44" t="s">
        <v>418</v>
      </c>
      <c r="M802" s="44" t="s">
        <v>324</v>
      </c>
      <c r="N802" s="44">
        <v>70</v>
      </c>
      <c r="O802" s="44">
        <v>70</v>
      </c>
      <c r="P802" s="44" t="s">
        <v>285</v>
      </c>
      <c r="Q802" s="44">
        <v>85.88</v>
      </c>
      <c r="R802" s="44">
        <v>6011.6</v>
      </c>
      <c r="S802" s="44">
        <v>47038.365360000003</v>
      </c>
      <c r="T802" s="44">
        <v>6011.6</v>
      </c>
      <c r="U802" s="44" t="s">
        <v>285</v>
      </c>
      <c r="V802" s="44">
        <v>79.760000000000005</v>
      </c>
      <c r="W802">
        <v>5583.2</v>
      </c>
    </row>
    <row r="803" spans="1:23" hidden="1" x14ac:dyDescent="0.3">
      <c r="A803" s="44" t="s">
        <v>566</v>
      </c>
      <c r="B803" s="44"/>
      <c r="C803" s="44">
        <v>2023</v>
      </c>
      <c r="D803" s="44" t="s">
        <v>153</v>
      </c>
      <c r="E803" s="44">
        <v>32100</v>
      </c>
      <c r="F803" s="44" t="s">
        <v>298</v>
      </c>
      <c r="G803" s="44">
        <v>92008746</v>
      </c>
      <c r="H803" s="44" t="s">
        <v>529</v>
      </c>
      <c r="I803" s="44" t="s">
        <v>530</v>
      </c>
      <c r="J803" s="44">
        <v>2051</v>
      </c>
      <c r="K803" s="44"/>
      <c r="L803" s="44" t="s">
        <v>364</v>
      </c>
      <c r="M803" s="44" t="s">
        <v>324</v>
      </c>
      <c r="N803" s="44">
        <v>200</v>
      </c>
      <c r="O803" s="44">
        <v>200</v>
      </c>
      <c r="P803" s="44" t="s">
        <v>285</v>
      </c>
      <c r="Q803" s="44">
        <v>110.16</v>
      </c>
      <c r="R803" s="44">
        <v>22032</v>
      </c>
      <c r="S803" s="44">
        <v>172391.58720000001</v>
      </c>
      <c r="T803" s="44">
        <v>22032</v>
      </c>
      <c r="U803" s="44" t="s">
        <v>285</v>
      </c>
      <c r="V803" s="44">
        <v>98.14</v>
      </c>
      <c r="W803">
        <v>19628</v>
      </c>
    </row>
    <row r="804" spans="1:23" hidden="1" x14ac:dyDescent="0.3">
      <c r="A804" s="44" t="s">
        <v>566</v>
      </c>
      <c r="B804" s="44"/>
      <c r="C804" s="44">
        <v>2023</v>
      </c>
      <c r="D804" s="44" t="s">
        <v>153</v>
      </c>
      <c r="E804" s="44">
        <v>32100</v>
      </c>
      <c r="F804" s="44" t="s">
        <v>298</v>
      </c>
      <c r="G804" s="44">
        <v>92008747</v>
      </c>
      <c r="H804" s="44" t="s">
        <v>529</v>
      </c>
      <c r="I804" s="44" t="s">
        <v>530</v>
      </c>
      <c r="J804" s="44">
        <v>2051</v>
      </c>
      <c r="K804" s="44"/>
      <c r="L804" s="44" t="s">
        <v>437</v>
      </c>
      <c r="M804" s="44" t="s">
        <v>341</v>
      </c>
      <c r="N804" s="44">
        <v>50</v>
      </c>
      <c r="O804" s="44">
        <v>50</v>
      </c>
      <c r="P804" s="44" t="s">
        <v>285</v>
      </c>
      <c r="Q804" s="44">
        <v>148.04</v>
      </c>
      <c r="R804" s="44">
        <v>7402</v>
      </c>
      <c r="S804" s="44">
        <v>57917.689200000001</v>
      </c>
      <c r="T804" s="44">
        <v>7402</v>
      </c>
      <c r="U804" s="44" t="s">
        <v>285</v>
      </c>
      <c r="V804" s="44">
        <v>88.88</v>
      </c>
      <c r="W804">
        <v>4444</v>
      </c>
    </row>
    <row r="805" spans="1:23" hidden="1" x14ac:dyDescent="0.3">
      <c r="A805" s="44" t="s">
        <v>566</v>
      </c>
      <c r="B805" s="44"/>
      <c r="C805" s="44">
        <v>2023</v>
      </c>
      <c r="D805" s="44" t="s">
        <v>153</v>
      </c>
      <c r="E805" s="44">
        <v>32100</v>
      </c>
      <c r="F805" s="44" t="s">
        <v>298</v>
      </c>
      <c r="G805" s="44">
        <v>92008747</v>
      </c>
      <c r="H805" s="44" t="s">
        <v>529</v>
      </c>
      <c r="I805" s="44" t="s">
        <v>530</v>
      </c>
      <c r="J805" s="44">
        <v>2051</v>
      </c>
      <c r="K805" s="44"/>
      <c r="L805" s="44" t="s">
        <v>338</v>
      </c>
      <c r="M805" s="44" t="s">
        <v>301</v>
      </c>
      <c r="N805" s="44">
        <v>20</v>
      </c>
      <c r="O805" s="44"/>
      <c r="P805" s="44" t="s">
        <v>285</v>
      </c>
      <c r="Q805" s="44">
        <v>16.350000000000001</v>
      </c>
      <c r="R805" s="44">
        <v>327</v>
      </c>
      <c r="S805" s="44">
        <v>2558.6442000000002</v>
      </c>
      <c r="T805" s="44">
        <v>327</v>
      </c>
      <c r="U805" s="44" t="s">
        <v>285</v>
      </c>
      <c r="V805" s="44">
        <v>13.08</v>
      </c>
      <c r="W805">
        <v>261.60000000000002</v>
      </c>
    </row>
    <row r="806" spans="1:23" hidden="1" x14ac:dyDescent="0.3">
      <c r="A806" s="44" t="s">
        <v>566</v>
      </c>
      <c r="B806" s="44"/>
      <c r="C806" s="44">
        <v>2023</v>
      </c>
      <c r="D806" s="44" t="s">
        <v>153</v>
      </c>
      <c r="E806" s="44">
        <v>32100</v>
      </c>
      <c r="F806" s="44" t="s">
        <v>298</v>
      </c>
      <c r="G806" s="44">
        <v>92008747</v>
      </c>
      <c r="H806" s="44" t="s">
        <v>529</v>
      </c>
      <c r="I806" s="44" t="s">
        <v>530</v>
      </c>
      <c r="J806" s="44">
        <v>2051</v>
      </c>
      <c r="K806" s="44"/>
      <c r="L806" s="44" t="s">
        <v>395</v>
      </c>
      <c r="M806" s="44" t="s">
        <v>301</v>
      </c>
      <c r="N806" s="44">
        <v>20</v>
      </c>
      <c r="O806" s="44">
        <v>20</v>
      </c>
      <c r="P806" s="44" t="s">
        <v>285</v>
      </c>
      <c r="Q806" s="44">
        <v>24.66</v>
      </c>
      <c r="R806" s="44">
        <v>493.2</v>
      </c>
      <c r="S806" s="44">
        <v>3859.0927200000001</v>
      </c>
      <c r="T806" s="44">
        <v>493.2</v>
      </c>
      <c r="U806" s="44" t="s">
        <v>285</v>
      </c>
      <c r="V806" s="44">
        <v>19.739999999999998</v>
      </c>
      <c r="W806">
        <v>394.8</v>
      </c>
    </row>
    <row r="807" spans="1:23" hidden="1" x14ac:dyDescent="0.3">
      <c r="A807" s="44" t="s">
        <v>566</v>
      </c>
      <c r="B807" s="44"/>
      <c r="C807" s="44">
        <v>2023</v>
      </c>
      <c r="D807" s="44" t="s">
        <v>153</v>
      </c>
      <c r="E807" s="44">
        <v>32100</v>
      </c>
      <c r="F807" s="44" t="s">
        <v>298</v>
      </c>
      <c r="G807" s="44">
        <v>92008747</v>
      </c>
      <c r="H807" s="44" t="s">
        <v>529</v>
      </c>
      <c r="I807" s="44" t="s">
        <v>530</v>
      </c>
      <c r="J807" s="44">
        <v>2051</v>
      </c>
      <c r="K807" s="44"/>
      <c r="L807" s="44" t="s">
        <v>419</v>
      </c>
      <c r="M807" s="44" t="s">
        <v>301</v>
      </c>
      <c r="N807" s="44">
        <v>50</v>
      </c>
      <c r="O807" s="44"/>
      <c r="P807" s="44" t="s">
        <v>285</v>
      </c>
      <c r="Q807" s="44">
        <v>26.9</v>
      </c>
      <c r="R807" s="44">
        <v>1345</v>
      </c>
      <c r="S807" s="44">
        <v>10524.087</v>
      </c>
      <c r="T807" s="44">
        <v>1345</v>
      </c>
      <c r="U807" s="44" t="s">
        <v>285</v>
      </c>
      <c r="V807" s="44">
        <v>21.49</v>
      </c>
      <c r="W807">
        <v>1074.5</v>
      </c>
    </row>
    <row r="808" spans="1:23" hidden="1" x14ac:dyDescent="0.3">
      <c r="A808" s="44" t="s">
        <v>566</v>
      </c>
      <c r="B808" s="44"/>
      <c r="C808" s="44">
        <v>2023</v>
      </c>
      <c r="D808" s="44" t="s">
        <v>153</v>
      </c>
      <c r="E808" s="44">
        <v>32100</v>
      </c>
      <c r="F808" s="44" t="s">
        <v>298</v>
      </c>
      <c r="G808" s="44">
        <v>92008747</v>
      </c>
      <c r="H808" s="44" t="s">
        <v>529</v>
      </c>
      <c r="I808" s="44" t="s">
        <v>530</v>
      </c>
      <c r="J808" s="44">
        <v>2051</v>
      </c>
      <c r="K808" s="44"/>
      <c r="L808" s="44" t="s">
        <v>299</v>
      </c>
      <c r="M808" s="44" t="s">
        <v>301</v>
      </c>
      <c r="N808" s="44">
        <v>50</v>
      </c>
      <c r="O808" s="44">
        <v>50</v>
      </c>
      <c r="P808" s="44" t="s">
        <v>285</v>
      </c>
      <c r="Q808" s="44">
        <v>38.11</v>
      </c>
      <c r="R808" s="44">
        <v>1905.5</v>
      </c>
      <c r="S808" s="44">
        <v>14909.775299999999</v>
      </c>
      <c r="T808" s="44">
        <v>1905.5</v>
      </c>
      <c r="U808" s="44" t="s">
        <v>285</v>
      </c>
      <c r="V808" s="44">
        <v>30.57</v>
      </c>
      <c r="W808">
        <v>1528.5</v>
      </c>
    </row>
    <row r="809" spans="1:23" hidden="1" x14ac:dyDescent="0.3">
      <c r="A809" s="44" t="s">
        <v>566</v>
      </c>
      <c r="B809" s="44"/>
      <c r="C809" s="44">
        <v>2023</v>
      </c>
      <c r="D809" s="44" t="s">
        <v>153</v>
      </c>
      <c r="E809" s="44">
        <v>32100</v>
      </c>
      <c r="F809" s="44" t="s">
        <v>298</v>
      </c>
      <c r="G809" s="44">
        <v>92008747</v>
      </c>
      <c r="H809" s="44" t="s">
        <v>529</v>
      </c>
      <c r="I809" s="44" t="s">
        <v>530</v>
      </c>
      <c r="J809" s="44">
        <v>2051</v>
      </c>
      <c r="K809" s="44"/>
      <c r="L809" s="44" t="s">
        <v>396</v>
      </c>
      <c r="M809" s="44" t="s">
        <v>301</v>
      </c>
      <c r="N809" s="44">
        <v>20</v>
      </c>
      <c r="O809" s="44"/>
      <c r="P809" s="44" t="s">
        <v>285</v>
      </c>
      <c r="Q809" s="44">
        <v>32.5</v>
      </c>
      <c r="R809" s="44">
        <v>650</v>
      </c>
      <c r="S809" s="44">
        <v>5085.99</v>
      </c>
      <c r="T809" s="44">
        <v>650</v>
      </c>
      <c r="U809" s="44" t="s">
        <v>285</v>
      </c>
      <c r="V809" s="44">
        <v>26</v>
      </c>
      <c r="W809">
        <v>520</v>
      </c>
    </row>
    <row r="810" spans="1:23" hidden="1" x14ac:dyDescent="0.3">
      <c r="A810" s="44" t="s">
        <v>566</v>
      </c>
      <c r="B810" s="44"/>
      <c r="C810" s="44">
        <v>2023</v>
      </c>
      <c r="D810" s="44" t="s">
        <v>153</v>
      </c>
      <c r="E810" s="44">
        <v>32100</v>
      </c>
      <c r="F810" s="44" t="s">
        <v>298</v>
      </c>
      <c r="G810" s="44">
        <v>92008747</v>
      </c>
      <c r="H810" s="44" t="s">
        <v>529</v>
      </c>
      <c r="I810" s="44" t="s">
        <v>530</v>
      </c>
      <c r="J810" s="44">
        <v>2051</v>
      </c>
      <c r="K810" s="44"/>
      <c r="L810" s="44" t="s">
        <v>377</v>
      </c>
      <c r="M810" s="44" t="s">
        <v>301</v>
      </c>
      <c r="N810" s="44">
        <v>20</v>
      </c>
      <c r="O810" s="44">
        <v>20</v>
      </c>
      <c r="P810" s="44" t="s">
        <v>285</v>
      </c>
      <c r="Q810" s="44">
        <v>49.3</v>
      </c>
      <c r="R810" s="44">
        <v>986</v>
      </c>
      <c r="S810" s="44">
        <v>7715.0555999999997</v>
      </c>
      <c r="T810" s="44">
        <v>986</v>
      </c>
      <c r="U810" s="44" t="s">
        <v>285</v>
      </c>
      <c r="V810" s="44">
        <v>39.39</v>
      </c>
      <c r="W810">
        <v>787.8</v>
      </c>
    </row>
    <row r="811" spans="1:23" hidden="1" x14ac:dyDescent="0.3">
      <c r="A811" s="44" t="s">
        <v>566</v>
      </c>
      <c r="B811" s="44"/>
      <c r="C811" s="44">
        <v>2023</v>
      </c>
      <c r="D811" s="44" t="s">
        <v>153</v>
      </c>
      <c r="E811" s="44">
        <v>32100</v>
      </c>
      <c r="F811" s="44" t="s">
        <v>298</v>
      </c>
      <c r="G811" s="44">
        <v>92008747</v>
      </c>
      <c r="H811" s="44" t="s">
        <v>529</v>
      </c>
      <c r="I811" s="44" t="s">
        <v>530</v>
      </c>
      <c r="J811" s="44">
        <v>2051</v>
      </c>
      <c r="K811" s="44"/>
      <c r="L811" s="44" t="s">
        <v>302</v>
      </c>
      <c r="M811" s="44" t="s">
        <v>301</v>
      </c>
      <c r="N811" s="44">
        <v>50</v>
      </c>
      <c r="O811" s="44"/>
      <c r="P811" s="44" t="s">
        <v>285</v>
      </c>
      <c r="Q811" s="44">
        <v>40.89</v>
      </c>
      <c r="R811" s="44">
        <v>2044.5</v>
      </c>
      <c r="S811" s="44">
        <v>15997.394700000001</v>
      </c>
      <c r="T811" s="44">
        <v>2044.5</v>
      </c>
      <c r="U811" s="44" t="s">
        <v>285</v>
      </c>
      <c r="V811" s="44">
        <v>35.04</v>
      </c>
      <c r="W811">
        <v>1752</v>
      </c>
    </row>
    <row r="812" spans="1:23" hidden="1" x14ac:dyDescent="0.3">
      <c r="A812" s="44" t="s">
        <v>566</v>
      </c>
      <c r="B812" s="44"/>
      <c r="C812" s="44">
        <v>2023</v>
      </c>
      <c r="D812" s="44" t="s">
        <v>153</v>
      </c>
      <c r="E812" s="44">
        <v>32100</v>
      </c>
      <c r="F812" s="44" t="s">
        <v>298</v>
      </c>
      <c r="G812" s="44">
        <v>92008747</v>
      </c>
      <c r="H812" s="44" t="s">
        <v>529</v>
      </c>
      <c r="I812" s="44" t="s">
        <v>530</v>
      </c>
      <c r="J812" s="44">
        <v>2051</v>
      </c>
      <c r="K812" s="44"/>
      <c r="L812" s="44" t="s">
        <v>410</v>
      </c>
      <c r="M812" s="44" t="s">
        <v>301</v>
      </c>
      <c r="N812" s="44">
        <v>50</v>
      </c>
      <c r="O812" s="44">
        <v>50</v>
      </c>
      <c r="P812" s="44" t="s">
        <v>285</v>
      </c>
      <c r="Q812" s="44">
        <v>61.34</v>
      </c>
      <c r="R812" s="44">
        <v>3067</v>
      </c>
      <c r="S812" s="44">
        <v>23998.048200000001</v>
      </c>
      <c r="T812" s="44">
        <v>3067</v>
      </c>
      <c r="U812" s="44" t="s">
        <v>285</v>
      </c>
      <c r="V812" s="44">
        <v>52.56</v>
      </c>
      <c r="W812">
        <v>2628</v>
      </c>
    </row>
    <row r="813" spans="1:23" hidden="1" x14ac:dyDescent="0.3">
      <c r="A813" s="44" t="s">
        <v>566</v>
      </c>
      <c r="B813" s="44"/>
      <c r="C813" s="44">
        <v>2023</v>
      </c>
      <c r="D813" s="44" t="s">
        <v>153</v>
      </c>
      <c r="E813" s="44">
        <v>32100</v>
      </c>
      <c r="F813" s="44" t="s">
        <v>298</v>
      </c>
      <c r="G813" s="44">
        <v>92008747</v>
      </c>
      <c r="H813" s="44" t="s">
        <v>529</v>
      </c>
      <c r="I813" s="44" t="s">
        <v>530</v>
      </c>
      <c r="J813" s="44">
        <v>2051</v>
      </c>
      <c r="K813" s="44"/>
      <c r="L813" s="44" t="s">
        <v>47</v>
      </c>
      <c r="M813" s="44" t="s">
        <v>387</v>
      </c>
      <c r="N813" s="44">
        <v>10</v>
      </c>
      <c r="O813" s="44">
        <v>10</v>
      </c>
      <c r="P813" s="44" t="s">
        <v>285</v>
      </c>
      <c r="Q813" s="44">
        <v>426.23</v>
      </c>
      <c r="R813" s="44">
        <v>4262.3</v>
      </c>
      <c r="S813" s="44">
        <v>33350.792580000001</v>
      </c>
      <c r="T813" s="44">
        <v>4262.3</v>
      </c>
      <c r="U813" s="44" t="s">
        <v>285</v>
      </c>
      <c r="V813" s="44">
        <v>380.05</v>
      </c>
      <c r="W813">
        <v>3800.5</v>
      </c>
    </row>
    <row r="814" spans="1:23" hidden="1" x14ac:dyDescent="0.3">
      <c r="A814" s="44" t="s">
        <v>566</v>
      </c>
      <c r="B814" s="44"/>
      <c r="C814" s="44">
        <v>2023</v>
      </c>
      <c r="D814" s="44" t="s">
        <v>153</v>
      </c>
      <c r="E814" s="44">
        <v>32100</v>
      </c>
      <c r="F814" s="44" t="s">
        <v>298</v>
      </c>
      <c r="G814" s="44">
        <v>92008747</v>
      </c>
      <c r="H814" s="44" t="s">
        <v>529</v>
      </c>
      <c r="I814" s="44" t="s">
        <v>530</v>
      </c>
      <c r="J814" s="44">
        <v>2051</v>
      </c>
      <c r="K814" s="44"/>
      <c r="L814" s="44" t="s">
        <v>408</v>
      </c>
      <c r="M814" s="44" t="s">
        <v>387</v>
      </c>
      <c r="N814" s="44">
        <v>10</v>
      </c>
      <c r="O814" s="44">
        <v>10</v>
      </c>
      <c r="P814" s="44" t="s">
        <v>285</v>
      </c>
      <c r="Q814" s="44">
        <v>426.23</v>
      </c>
      <c r="R814" s="44">
        <v>4262.3</v>
      </c>
      <c r="S814" s="44">
        <v>33350.792580000001</v>
      </c>
      <c r="T814" s="44">
        <v>4262.3</v>
      </c>
      <c r="U814" s="44" t="s">
        <v>285</v>
      </c>
      <c r="V814" s="44">
        <v>380.05</v>
      </c>
      <c r="W814">
        <v>3800.5</v>
      </c>
    </row>
    <row r="815" spans="1:23" hidden="1" x14ac:dyDescent="0.3">
      <c r="A815" s="44" t="s">
        <v>566</v>
      </c>
      <c r="B815" s="44"/>
      <c r="C815" s="44">
        <v>2023</v>
      </c>
      <c r="D815" s="44" t="s">
        <v>153</v>
      </c>
      <c r="E815" s="44">
        <v>32100</v>
      </c>
      <c r="F815" s="44" t="s">
        <v>298</v>
      </c>
      <c r="G815" s="44">
        <v>92008747</v>
      </c>
      <c r="H815" s="44" t="s">
        <v>529</v>
      </c>
      <c r="I815" s="44" t="s">
        <v>530</v>
      </c>
      <c r="J815" s="44">
        <v>2051</v>
      </c>
      <c r="K815" s="44"/>
      <c r="L815" s="44" t="s">
        <v>49</v>
      </c>
      <c r="M815" s="44" t="s">
        <v>387</v>
      </c>
      <c r="N815" s="44">
        <v>20</v>
      </c>
      <c r="O815" s="44">
        <f>N815</f>
        <v>20</v>
      </c>
      <c r="P815" s="44" t="s">
        <v>285</v>
      </c>
      <c r="Q815" s="44">
        <v>54.97</v>
      </c>
      <c r="R815" s="44">
        <v>1099.4000000000001</v>
      </c>
      <c r="S815" s="44">
        <v>8602.3652399999992</v>
      </c>
      <c r="T815" s="44">
        <v>1099.4000000000001</v>
      </c>
      <c r="U815" s="44" t="s">
        <v>285</v>
      </c>
      <c r="V815" s="44">
        <v>46.08</v>
      </c>
      <c r="W815">
        <v>921.6</v>
      </c>
    </row>
    <row r="816" spans="1:23" hidden="1" x14ac:dyDescent="0.3">
      <c r="A816" s="44" t="s">
        <v>566</v>
      </c>
      <c r="B816" s="44"/>
      <c r="C816" s="44">
        <v>2023</v>
      </c>
      <c r="D816" s="44" t="s">
        <v>153</v>
      </c>
      <c r="E816" s="44">
        <v>32100</v>
      </c>
      <c r="F816" s="44" t="s">
        <v>298</v>
      </c>
      <c r="G816" s="44">
        <v>92008748</v>
      </c>
      <c r="H816" s="44" t="s">
        <v>529</v>
      </c>
      <c r="I816" s="44" t="s">
        <v>530</v>
      </c>
      <c r="J816" s="44">
        <v>2051</v>
      </c>
      <c r="K816" s="44"/>
      <c r="L816" s="44" t="s">
        <v>365</v>
      </c>
      <c r="M816" s="44" t="s">
        <v>307</v>
      </c>
      <c r="N816" s="44">
        <v>10</v>
      </c>
      <c r="O816" s="44">
        <v>10</v>
      </c>
      <c r="P816" s="44" t="s">
        <v>285</v>
      </c>
      <c r="Q816" s="44">
        <v>44.47</v>
      </c>
      <c r="R816" s="44">
        <v>444.7</v>
      </c>
      <c r="S816" s="44">
        <v>3479.59962</v>
      </c>
      <c r="T816" s="44">
        <v>444.7</v>
      </c>
      <c r="U816" s="44" t="s">
        <v>285</v>
      </c>
      <c r="V816" s="44">
        <v>39.06</v>
      </c>
      <c r="W816">
        <v>390.6</v>
      </c>
    </row>
    <row r="817" spans="1:23" hidden="1" x14ac:dyDescent="0.3">
      <c r="A817" s="44" t="s">
        <v>566</v>
      </c>
      <c r="B817" s="44"/>
      <c r="C817" s="44">
        <v>2023</v>
      </c>
      <c r="D817" s="44" t="s">
        <v>153</v>
      </c>
      <c r="E817" s="44">
        <v>32100</v>
      </c>
      <c r="F817" s="44" t="s">
        <v>298</v>
      </c>
      <c r="G817" s="44">
        <v>92008748</v>
      </c>
      <c r="H817" s="44" t="s">
        <v>529</v>
      </c>
      <c r="I817" s="44" t="s">
        <v>530</v>
      </c>
      <c r="J817" s="44">
        <v>2051</v>
      </c>
      <c r="K817" s="44"/>
      <c r="L817" s="44" t="s">
        <v>443</v>
      </c>
      <c r="M817" s="44" t="s">
        <v>307</v>
      </c>
      <c r="N817" s="44">
        <v>50</v>
      </c>
      <c r="O817" s="44">
        <v>50</v>
      </c>
      <c r="P817" s="44" t="s">
        <v>285</v>
      </c>
      <c r="Q817" s="44">
        <v>48.95</v>
      </c>
      <c r="R817" s="44">
        <v>2447.5</v>
      </c>
      <c r="S817" s="44">
        <v>19150.708500000001</v>
      </c>
      <c r="T817" s="44">
        <v>2447.5</v>
      </c>
      <c r="U817" s="44" t="s">
        <v>285</v>
      </c>
      <c r="V817" s="44">
        <v>40.520000000000003</v>
      </c>
      <c r="W817">
        <v>2026</v>
      </c>
    </row>
    <row r="818" spans="1:23" hidden="1" x14ac:dyDescent="0.3">
      <c r="A818" s="44" t="s">
        <v>566</v>
      </c>
      <c r="B818" s="44"/>
      <c r="C818" s="44">
        <v>2023</v>
      </c>
      <c r="D818" s="44" t="s">
        <v>153</v>
      </c>
      <c r="E818" s="44">
        <v>32100</v>
      </c>
      <c r="F818" s="44" t="s">
        <v>298</v>
      </c>
      <c r="G818" s="44">
        <v>92008748</v>
      </c>
      <c r="H818" s="44" t="s">
        <v>529</v>
      </c>
      <c r="I818" s="44" t="s">
        <v>530</v>
      </c>
      <c r="J818" s="44">
        <v>2051</v>
      </c>
      <c r="K818" s="44"/>
      <c r="L818" s="44" t="s">
        <v>436</v>
      </c>
      <c r="M818" s="44" t="s">
        <v>341</v>
      </c>
      <c r="N818" s="44">
        <v>10</v>
      </c>
      <c r="O818" s="44">
        <v>10</v>
      </c>
      <c r="P818" s="44" t="s">
        <v>285</v>
      </c>
      <c r="Q818" s="44">
        <v>55.82</v>
      </c>
      <c r="R818" s="44">
        <v>558.20000000000005</v>
      </c>
      <c r="S818" s="44">
        <v>4367.6917199999998</v>
      </c>
      <c r="T818" s="44">
        <v>558.20000000000005</v>
      </c>
      <c r="U818" s="44" t="s">
        <v>285</v>
      </c>
      <c r="V818" s="44">
        <v>37.340000000000003</v>
      </c>
      <c r="W818">
        <v>373.4</v>
      </c>
    </row>
    <row r="819" spans="1:23" hidden="1" x14ac:dyDescent="0.3">
      <c r="A819" s="44" t="s">
        <v>566</v>
      </c>
      <c r="B819" s="44"/>
      <c r="C819" s="44">
        <v>2023</v>
      </c>
      <c r="D819" s="44" t="s">
        <v>153</v>
      </c>
      <c r="E819" s="44">
        <v>32100</v>
      </c>
      <c r="F819" s="44" t="s">
        <v>298</v>
      </c>
      <c r="G819" s="44">
        <v>92008748</v>
      </c>
      <c r="H819" s="44" t="s">
        <v>529</v>
      </c>
      <c r="I819" s="44" t="s">
        <v>530</v>
      </c>
      <c r="J819" s="44">
        <v>2051</v>
      </c>
      <c r="K819" s="44"/>
      <c r="L819" s="44" t="s">
        <v>342</v>
      </c>
      <c r="M819" s="44" t="s">
        <v>307</v>
      </c>
      <c r="N819" s="44">
        <v>300</v>
      </c>
      <c r="O819" s="44">
        <v>300</v>
      </c>
      <c r="P819" s="44" t="s">
        <v>285</v>
      </c>
      <c r="Q819" s="44">
        <v>53.11</v>
      </c>
      <c r="R819" s="44">
        <v>15933</v>
      </c>
      <c r="S819" s="44">
        <v>124669.3518</v>
      </c>
      <c r="T819" s="44">
        <v>15933</v>
      </c>
      <c r="U819" s="44" t="s">
        <v>285</v>
      </c>
      <c r="V819" s="44">
        <v>45.12</v>
      </c>
      <c r="W819">
        <v>13536</v>
      </c>
    </row>
    <row r="820" spans="1:23" hidden="1" x14ac:dyDescent="0.3">
      <c r="A820" s="44" t="s">
        <v>566</v>
      </c>
      <c r="B820" s="44"/>
      <c r="C820" s="44">
        <v>2023</v>
      </c>
      <c r="D820" s="44" t="s">
        <v>153</v>
      </c>
      <c r="E820" s="44">
        <v>32100</v>
      </c>
      <c r="F820" s="44" t="s">
        <v>298</v>
      </c>
      <c r="G820" s="44">
        <v>92008748</v>
      </c>
      <c r="H820" s="44" t="s">
        <v>529</v>
      </c>
      <c r="I820" s="44" t="s">
        <v>530</v>
      </c>
      <c r="J820" s="44">
        <v>2051</v>
      </c>
      <c r="K820" s="44"/>
      <c r="L820" s="44" t="s">
        <v>449</v>
      </c>
      <c r="M820" s="44" t="s">
        <v>341</v>
      </c>
      <c r="N820" s="44">
        <v>30</v>
      </c>
      <c r="O820" s="44">
        <v>30</v>
      </c>
      <c r="P820" s="44" t="s">
        <v>285</v>
      </c>
      <c r="Q820" s="44">
        <v>73.34</v>
      </c>
      <c r="R820" s="44">
        <v>2200.1999999999998</v>
      </c>
      <c r="S820" s="44">
        <v>17215.68492</v>
      </c>
      <c r="T820" s="44">
        <v>2200.1999999999998</v>
      </c>
      <c r="U820" s="44" t="s">
        <v>285</v>
      </c>
      <c r="V820" s="44">
        <v>49.18</v>
      </c>
      <c r="W820">
        <v>1475.4</v>
      </c>
    </row>
    <row r="821" spans="1:23" hidden="1" x14ac:dyDescent="0.3">
      <c r="A821" s="44" t="s">
        <v>566</v>
      </c>
      <c r="B821" s="44"/>
      <c r="C821" s="44">
        <v>2023</v>
      </c>
      <c r="D821" s="44" t="s">
        <v>153</v>
      </c>
      <c r="E821" s="44">
        <v>32100</v>
      </c>
      <c r="F821" s="44" t="s">
        <v>298</v>
      </c>
      <c r="G821" s="44">
        <v>92008748</v>
      </c>
      <c r="H821" s="44" t="s">
        <v>529</v>
      </c>
      <c r="I821" s="44" t="s">
        <v>530</v>
      </c>
      <c r="J821" s="44">
        <v>2051</v>
      </c>
      <c r="K821" s="44"/>
      <c r="L821" s="44" t="s">
        <v>379</v>
      </c>
      <c r="M821" s="44" t="s">
        <v>307</v>
      </c>
      <c r="N821" s="44">
        <v>50</v>
      </c>
      <c r="O821" s="44">
        <v>50</v>
      </c>
      <c r="P821" s="44" t="s">
        <v>285</v>
      </c>
      <c r="Q821" s="44">
        <v>68.260000000000005</v>
      </c>
      <c r="R821" s="44">
        <v>3413</v>
      </c>
      <c r="S821" s="44">
        <v>26705.359799999998</v>
      </c>
      <c r="T821" s="44">
        <v>3413</v>
      </c>
      <c r="U821" s="44" t="s">
        <v>285</v>
      </c>
      <c r="V821" s="44">
        <v>62.31</v>
      </c>
      <c r="W821">
        <v>3115.5</v>
      </c>
    </row>
    <row r="822" spans="1:23" hidden="1" x14ac:dyDescent="0.3">
      <c r="A822" s="44" t="s">
        <v>566</v>
      </c>
      <c r="B822" s="44"/>
      <c r="C822" s="44">
        <v>2023</v>
      </c>
      <c r="D822" s="44" t="s">
        <v>153</v>
      </c>
      <c r="E822" s="44">
        <v>32100</v>
      </c>
      <c r="F822" s="44" t="s">
        <v>298</v>
      </c>
      <c r="G822" s="44">
        <v>92008748</v>
      </c>
      <c r="H822" s="44" t="s">
        <v>529</v>
      </c>
      <c r="I822" s="44" t="s">
        <v>530</v>
      </c>
      <c r="J822" s="44">
        <v>2051</v>
      </c>
      <c r="K822" s="44"/>
      <c r="L822" s="44" t="s">
        <v>397</v>
      </c>
      <c r="M822" s="44" t="s">
        <v>307</v>
      </c>
      <c r="N822" s="44">
        <v>100</v>
      </c>
      <c r="O822" s="44">
        <v>100</v>
      </c>
      <c r="P822" s="44" t="s">
        <v>285</v>
      </c>
      <c r="Q822" s="44">
        <v>85.49</v>
      </c>
      <c r="R822" s="44">
        <v>8549</v>
      </c>
      <c r="S822" s="44">
        <v>66892.505399999995</v>
      </c>
      <c r="T822" s="44">
        <v>8549</v>
      </c>
      <c r="U822" s="44" t="s">
        <v>285</v>
      </c>
      <c r="V822" s="44">
        <v>84.71</v>
      </c>
      <c r="W822">
        <v>8471</v>
      </c>
    </row>
    <row r="823" spans="1:23" hidden="1" x14ac:dyDescent="0.3">
      <c r="A823" s="44" t="s">
        <v>566</v>
      </c>
      <c r="B823" s="44"/>
      <c r="C823" s="44">
        <v>2023</v>
      </c>
      <c r="D823" s="44" t="s">
        <v>153</v>
      </c>
      <c r="E823" s="44">
        <v>32100</v>
      </c>
      <c r="F823" s="44" t="s">
        <v>298</v>
      </c>
      <c r="G823" s="44">
        <v>92008748</v>
      </c>
      <c r="H823" s="44" t="s">
        <v>529</v>
      </c>
      <c r="I823" s="44" t="s">
        <v>530</v>
      </c>
      <c r="J823" s="44">
        <v>2051</v>
      </c>
      <c r="K823" s="44"/>
      <c r="L823" s="44" t="s">
        <v>348</v>
      </c>
      <c r="M823" s="44" t="s">
        <v>341</v>
      </c>
      <c r="N823" s="44">
        <v>30</v>
      </c>
      <c r="O823" s="44">
        <v>30</v>
      </c>
      <c r="P823" s="44" t="s">
        <v>285</v>
      </c>
      <c r="Q823" s="44">
        <v>127.16</v>
      </c>
      <c r="R823" s="44">
        <v>3814.8</v>
      </c>
      <c r="S823" s="44">
        <v>29849.284080000001</v>
      </c>
      <c r="T823" s="44">
        <v>3814.8</v>
      </c>
      <c r="U823" s="44" t="s">
        <v>285</v>
      </c>
      <c r="V823" s="44">
        <v>71.84</v>
      </c>
      <c r="W823">
        <v>2155.1999999999998</v>
      </c>
    </row>
    <row r="824" spans="1:23" hidden="1" x14ac:dyDescent="0.3">
      <c r="A824" s="44" t="s">
        <v>566</v>
      </c>
      <c r="B824" s="44"/>
      <c r="C824" s="44">
        <v>2023</v>
      </c>
      <c r="D824" s="44" t="s">
        <v>153</v>
      </c>
      <c r="E824" s="44">
        <v>32100</v>
      </c>
      <c r="F824" s="44" t="s">
        <v>298</v>
      </c>
      <c r="G824" s="44">
        <v>92008748</v>
      </c>
      <c r="H824" s="44" t="s">
        <v>529</v>
      </c>
      <c r="I824" s="44" t="s">
        <v>530</v>
      </c>
      <c r="J824" s="44">
        <v>2051</v>
      </c>
      <c r="K824" s="44"/>
      <c r="L824" s="44" t="s">
        <v>478</v>
      </c>
      <c r="M824" s="44" t="s">
        <v>341</v>
      </c>
      <c r="N824" s="44">
        <v>50</v>
      </c>
      <c r="O824" s="44">
        <v>50</v>
      </c>
      <c r="P824" s="44" t="s">
        <v>285</v>
      </c>
      <c r="Q824" s="44">
        <v>93.91</v>
      </c>
      <c r="R824" s="44">
        <v>4695.5</v>
      </c>
      <c r="S824" s="44">
        <v>36740.409299999999</v>
      </c>
      <c r="T824" s="44">
        <v>4695.5</v>
      </c>
      <c r="U824" s="44" t="s">
        <v>285</v>
      </c>
      <c r="V824" s="44">
        <v>58.12</v>
      </c>
      <c r="W824">
        <v>2906</v>
      </c>
    </row>
    <row r="825" spans="1:23" hidden="1" x14ac:dyDescent="0.3">
      <c r="A825" s="44" t="s">
        <v>566</v>
      </c>
      <c r="B825" s="44"/>
      <c r="C825" s="44">
        <v>2023</v>
      </c>
      <c r="D825" s="44" t="s">
        <v>153</v>
      </c>
      <c r="E825" s="44">
        <v>32100</v>
      </c>
      <c r="F825" s="44" t="s">
        <v>298</v>
      </c>
      <c r="G825" s="44">
        <v>92008748</v>
      </c>
      <c r="H825" s="44" t="s">
        <v>529</v>
      </c>
      <c r="I825" s="44" t="s">
        <v>530</v>
      </c>
      <c r="J825" s="44">
        <v>2051</v>
      </c>
      <c r="K825" s="44"/>
      <c r="L825" s="44" t="s">
        <v>380</v>
      </c>
      <c r="M825" s="44" t="s">
        <v>307</v>
      </c>
      <c r="N825" s="44">
        <v>40</v>
      </c>
      <c r="O825" s="44">
        <v>40</v>
      </c>
      <c r="P825" s="44" t="s">
        <v>285</v>
      </c>
      <c r="Q825" s="44">
        <v>101.78</v>
      </c>
      <c r="R825" s="44">
        <v>4071.2</v>
      </c>
      <c r="S825" s="44">
        <v>31855.51152</v>
      </c>
      <c r="T825" s="44">
        <v>4071.2</v>
      </c>
      <c r="U825" s="44" t="s">
        <v>285</v>
      </c>
      <c r="V825" s="44">
        <v>97.28</v>
      </c>
      <c r="W825">
        <v>3891.2</v>
      </c>
    </row>
    <row r="826" spans="1:23" hidden="1" x14ac:dyDescent="0.3">
      <c r="A826" s="44" t="s">
        <v>566</v>
      </c>
      <c r="B826" s="44"/>
      <c r="C826" s="44">
        <v>2023</v>
      </c>
      <c r="D826" s="44" t="s">
        <v>153</v>
      </c>
      <c r="E826" s="44">
        <v>32100</v>
      </c>
      <c r="F826" s="44" t="s">
        <v>298</v>
      </c>
      <c r="G826" s="44">
        <v>92008748</v>
      </c>
      <c r="H826" s="44" t="s">
        <v>529</v>
      </c>
      <c r="I826" s="44" t="s">
        <v>530</v>
      </c>
      <c r="J826" s="44">
        <v>2051</v>
      </c>
      <c r="K826" s="44"/>
      <c r="L826" s="44" t="s">
        <v>305</v>
      </c>
      <c r="M826" s="44" t="s">
        <v>307</v>
      </c>
      <c r="N826" s="44">
        <v>50</v>
      </c>
      <c r="O826" s="44">
        <v>50</v>
      </c>
      <c r="P826" s="44" t="s">
        <v>285</v>
      </c>
      <c r="Q826" s="44">
        <v>170.16</v>
      </c>
      <c r="R826" s="44">
        <v>8508</v>
      </c>
      <c r="S826" s="44">
        <v>66571.696800000005</v>
      </c>
      <c r="T826" s="44">
        <v>8508</v>
      </c>
      <c r="U826" s="44" t="s">
        <v>285</v>
      </c>
      <c r="V826" s="44">
        <v>162.72999999999999</v>
      </c>
      <c r="W826">
        <v>8136.5</v>
      </c>
    </row>
    <row r="827" spans="1:23" hidden="1" x14ac:dyDescent="0.3">
      <c r="A827" s="44" t="s">
        <v>566</v>
      </c>
      <c r="B827" s="44"/>
      <c r="C827" s="44">
        <v>2023</v>
      </c>
      <c r="D827" s="44" t="s">
        <v>153</v>
      </c>
      <c r="E827" s="44">
        <v>32100</v>
      </c>
      <c r="F827" s="44" t="s">
        <v>298</v>
      </c>
      <c r="G827" s="44">
        <v>92008748</v>
      </c>
      <c r="H827" s="44" t="s">
        <v>529</v>
      </c>
      <c r="I827" s="44" t="s">
        <v>530</v>
      </c>
      <c r="J827" s="44">
        <v>2051</v>
      </c>
      <c r="K827" s="44"/>
      <c r="L827" s="44" t="s">
        <v>378</v>
      </c>
      <c r="M827" s="44" t="s">
        <v>341</v>
      </c>
      <c r="N827" s="44">
        <v>5</v>
      </c>
      <c r="O827" s="44">
        <v>5</v>
      </c>
      <c r="P827" s="44" t="s">
        <v>285</v>
      </c>
      <c r="Q827" s="44">
        <v>182.8</v>
      </c>
      <c r="R827" s="44">
        <v>914</v>
      </c>
      <c r="S827" s="44">
        <v>7151.6844000000001</v>
      </c>
      <c r="T827" s="44">
        <v>914</v>
      </c>
      <c r="U827" s="44" t="s">
        <v>285</v>
      </c>
      <c r="V827" s="44">
        <v>109.53</v>
      </c>
      <c r="W827">
        <v>547.65</v>
      </c>
    </row>
    <row r="828" spans="1:23" hidden="1" x14ac:dyDescent="0.3">
      <c r="A828" s="44" t="s">
        <v>566</v>
      </c>
      <c r="B828" s="44"/>
      <c r="C828" s="44">
        <v>2023</v>
      </c>
      <c r="D828" s="44" t="s">
        <v>153</v>
      </c>
      <c r="E828" s="44">
        <v>32100</v>
      </c>
      <c r="F828" s="44" t="s">
        <v>298</v>
      </c>
      <c r="G828" s="44">
        <v>92008748</v>
      </c>
      <c r="H828" s="44" t="s">
        <v>529</v>
      </c>
      <c r="I828" s="44" t="s">
        <v>530</v>
      </c>
      <c r="J828" s="44">
        <v>2051</v>
      </c>
      <c r="K828" s="44"/>
      <c r="L828" s="44" t="s">
        <v>349</v>
      </c>
      <c r="M828" s="44" t="s">
        <v>341</v>
      </c>
      <c r="N828" s="44">
        <v>10</v>
      </c>
      <c r="O828" s="44">
        <v>10</v>
      </c>
      <c r="P828" s="44" t="s">
        <v>285</v>
      </c>
      <c r="Q828" s="44">
        <v>222.42</v>
      </c>
      <c r="R828" s="44">
        <v>2224.1999999999998</v>
      </c>
      <c r="S828" s="44">
        <v>17403.475320000001</v>
      </c>
      <c r="T828" s="44">
        <v>2224.1999999999998</v>
      </c>
      <c r="U828" s="44" t="s">
        <v>285</v>
      </c>
      <c r="V828" s="44">
        <v>143.69999999999999</v>
      </c>
      <c r="W828">
        <v>1437</v>
      </c>
    </row>
    <row r="829" spans="1:23" hidden="1" x14ac:dyDescent="0.3">
      <c r="A829" s="44" t="s">
        <v>566</v>
      </c>
      <c r="B829" s="44"/>
      <c r="C829" s="44">
        <v>2023</v>
      </c>
      <c r="D829" s="44" t="s">
        <v>153</v>
      </c>
      <c r="E829" s="44">
        <v>32100</v>
      </c>
      <c r="F829" s="44" t="s">
        <v>298</v>
      </c>
      <c r="G829" s="44">
        <v>92008748</v>
      </c>
      <c r="H829" s="44" t="s">
        <v>529</v>
      </c>
      <c r="I829" s="44" t="s">
        <v>530</v>
      </c>
      <c r="J829" s="44">
        <v>2051</v>
      </c>
      <c r="K829" s="44"/>
      <c r="L829" s="44" t="s">
        <v>427</v>
      </c>
      <c r="M829" s="44" t="s">
        <v>341</v>
      </c>
      <c r="N829" s="44">
        <v>5</v>
      </c>
      <c r="O829" s="44">
        <v>5</v>
      </c>
      <c r="P829" s="44" t="s">
        <v>285</v>
      </c>
      <c r="Q829" s="44">
        <v>392.97</v>
      </c>
      <c r="R829" s="44">
        <v>1964.85</v>
      </c>
      <c r="S829" s="44">
        <v>15374.16531</v>
      </c>
      <c r="T829" s="44">
        <v>1964.85</v>
      </c>
      <c r="U829" s="44" t="s">
        <v>285</v>
      </c>
      <c r="V829" s="44">
        <v>263.35000000000002</v>
      </c>
      <c r="W829">
        <v>1316.75</v>
      </c>
    </row>
    <row r="830" spans="1:23" hidden="1" x14ac:dyDescent="0.3">
      <c r="A830" s="44" t="s">
        <v>566</v>
      </c>
      <c r="B830" s="44" t="s">
        <v>643</v>
      </c>
      <c r="C830" s="44">
        <v>2023</v>
      </c>
      <c r="D830" s="44" t="s">
        <v>153</v>
      </c>
      <c r="E830" s="44">
        <v>32100</v>
      </c>
      <c r="F830" s="44" t="s">
        <v>298</v>
      </c>
      <c r="G830" s="44">
        <v>92008895</v>
      </c>
      <c r="H830" s="44" t="s">
        <v>529</v>
      </c>
      <c r="I830" s="44" t="s">
        <v>530</v>
      </c>
      <c r="J830" s="44">
        <v>2051</v>
      </c>
      <c r="K830" s="44" t="s">
        <v>643</v>
      </c>
      <c r="L830" s="44" t="s">
        <v>431</v>
      </c>
      <c r="M830" s="44" t="s">
        <v>324</v>
      </c>
      <c r="N830" s="44">
        <v>250</v>
      </c>
      <c r="O830" s="44">
        <v>250</v>
      </c>
      <c r="P830" s="44" t="s">
        <v>285</v>
      </c>
      <c r="Q830" s="44">
        <v>80.27</v>
      </c>
      <c r="R830" s="44">
        <v>20067.5</v>
      </c>
      <c r="S830" s="44">
        <v>157020.1605</v>
      </c>
      <c r="T830" s="44">
        <v>20067.5</v>
      </c>
      <c r="U830" s="44" t="s">
        <v>285</v>
      </c>
      <c r="V830" s="44">
        <v>68</v>
      </c>
      <c r="W830">
        <v>17000</v>
      </c>
    </row>
    <row r="831" spans="1:23" hidden="1" x14ac:dyDescent="0.3">
      <c r="A831" s="44" t="s">
        <v>566</v>
      </c>
      <c r="B831" s="44"/>
      <c r="C831" s="44">
        <v>2023</v>
      </c>
      <c r="D831" s="44" t="s">
        <v>153</v>
      </c>
      <c r="E831" s="44">
        <v>32100</v>
      </c>
      <c r="F831" s="44" t="s">
        <v>298</v>
      </c>
      <c r="G831" s="44">
        <v>92009023</v>
      </c>
      <c r="H831" s="44" t="s">
        <v>529</v>
      </c>
      <c r="I831" s="44" t="s">
        <v>530</v>
      </c>
      <c r="J831" s="44">
        <v>2051</v>
      </c>
      <c r="K831" s="44"/>
      <c r="L831" s="44" t="s">
        <v>68</v>
      </c>
      <c r="M831" s="44" t="s">
        <v>32</v>
      </c>
      <c r="N831" s="44">
        <v>60</v>
      </c>
      <c r="O831" s="44">
        <v>60</v>
      </c>
      <c r="P831" s="44" t="s">
        <v>285</v>
      </c>
      <c r="Q831" s="44">
        <v>202.61</v>
      </c>
      <c r="R831" s="44">
        <v>12156.6</v>
      </c>
      <c r="S831" s="44">
        <v>95120.532359999997</v>
      </c>
      <c r="T831" s="44">
        <v>12156.6</v>
      </c>
      <c r="U831" s="44" t="s">
        <v>285</v>
      </c>
      <c r="V831" s="44">
        <v>167.22</v>
      </c>
      <c r="W831">
        <v>10033.200000000001</v>
      </c>
    </row>
  </sheetData>
  <autoFilter ref="A1:W831" xr:uid="{03652071-74C4-4459-9E74-56F18B942281}">
    <filterColumn colId="6">
      <filters>
        <filter val="92011136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E4948-866C-4DC7-965E-5FC50E7BA1DD}">
  <sheetPr codeName="Sheet5" filterMode="1"/>
  <dimension ref="A1:BD438"/>
  <sheetViews>
    <sheetView showGridLines="0" topLeftCell="B1" zoomScale="85" zoomScaleNormal="85" workbookViewId="0">
      <pane xSplit="5" ySplit="1" topLeftCell="G240" activePane="bottomRight" state="frozen"/>
      <selection activeCell="B1" sqref="B1"/>
      <selection pane="topRight" activeCell="G1" sqref="G1"/>
      <selection pane="bottomLeft" activeCell="B2" sqref="B2"/>
      <selection pane="bottomRight" activeCell="C285" sqref="C285"/>
    </sheetView>
  </sheetViews>
  <sheetFormatPr defaultRowHeight="14.4" x14ac:dyDescent="0.3"/>
  <cols>
    <col min="1" max="1" width="12.88671875" style="13" hidden="1" customWidth="1"/>
    <col min="2" max="2" width="10.44140625" style="13" customWidth="1"/>
    <col min="3" max="3" width="13.88671875" style="13" customWidth="1"/>
    <col min="4" max="4" width="15.6640625" style="13" bestFit="1" customWidth="1"/>
    <col min="5" max="5" width="5" style="13" bestFit="1" customWidth="1"/>
    <col min="6" max="6" width="9.21875" style="18" customWidth="1"/>
    <col min="7" max="7" width="9.33203125" style="13" customWidth="1"/>
    <col min="8" max="8" width="10.33203125" style="13" customWidth="1"/>
    <col min="9" max="9" width="15.109375" style="13" customWidth="1"/>
    <col min="10" max="10" width="14.6640625" style="13" customWidth="1"/>
    <col min="11" max="11" width="11.6640625" style="13" customWidth="1"/>
    <col min="12" max="12" width="21.44140625" style="13" customWidth="1"/>
    <col min="13" max="13" width="14" style="13" customWidth="1"/>
    <col min="14" max="14" width="18.33203125" style="13" customWidth="1"/>
    <col min="15" max="15" width="9.88671875" style="13" customWidth="1"/>
    <col min="16" max="16" width="14" style="13" customWidth="1"/>
    <col min="17" max="17" width="12" style="18" customWidth="1"/>
    <col min="18" max="18" width="8.77734375" style="13" customWidth="1"/>
    <col min="19" max="19" width="13.44140625" style="18" bestFit="1" customWidth="1"/>
    <col min="20" max="20" width="14.21875" style="13" customWidth="1"/>
    <col min="21" max="21" width="12.109375" style="13" customWidth="1"/>
    <col min="22" max="22" width="11.5546875" style="13" bestFit="1" customWidth="1"/>
    <col min="23" max="25" width="31.77734375" style="13" customWidth="1"/>
    <col min="26" max="26" width="33.33203125" style="13" customWidth="1"/>
    <col min="27" max="28" width="16.5546875" style="13" hidden="1" customWidth="1"/>
    <col min="29" max="29" width="5.109375" style="13" hidden="1" customWidth="1"/>
    <col min="30" max="30" width="8.109375" style="13" hidden="1" customWidth="1"/>
    <col min="31" max="31" width="8.5546875" style="13" hidden="1" customWidth="1"/>
    <col min="32" max="32" width="13.6640625" style="13" hidden="1" customWidth="1"/>
    <col min="33" max="33" width="10.21875" style="13" hidden="1" customWidth="1"/>
    <col min="34" max="34" width="10.44140625" style="13" hidden="1" customWidth="1"/>
    <col min="35" max="35" width="9" style="13" hidden="1" customWidth="1"/>
    <col min="36" max="36" width="7.109375" style="13" hidden="1" customWidth="1"/>
    <col min="37" max="37" width="5.109375" style="13" hidden="1" customWidth="1"/>
    <col min="38" max="38" width="11.33203125" style="13" hidden="1" customWidth="1"/>
    <col min="39" max="39" width="13.44140625" style="13" hidden="1" customWidth="1"/>
    <col min="40" max="40" width="9.77734375" style="13" hidden="1" customWidth="1"/>
    <col min="41" max="41" width="10.5546875" style="13" hidden="1" customWidth="1"/>
    <col min="42" max="42" width="10.21875" style="13" hidden="1" customWidth="1"/>
    <col min="43" max="43" width="18.44140625" style="13" hidden="1" customWidth="1"/>
    <col min="44" max="44" width="11.77734375" style="13" hidden="1" customWidth="1"/>
    <col min="45" max="45" width="14.88671875" style="13" hidden="1" customWidth="1"/>
    <col min="46" max="46" width="13.109375" style="13" hidden="1" customWidth="1"/>
    <col min="47" max="47" width="24.33203125" style="13" hidden="1" customWidth="1"/>
    <col min="48" max="48" width="8.6640625" style="13" hidden="1" customWidth="1"/>
    <col min="49" max="49" width="31.77734375" style="13" hidden="1" customWidth="1"/>
    <col min="50" max="50" width="11" style="13" customWidth="1"/>
    <col min="51" max="51" width="14.6640625" style="13" customWidth="1"/>
    <col min="52" max="52" width="13.109375" style="13" customWidth="1"/>
    <col min="53" max="16384" width="8.88671875" style="13"/>
  </cols>
  <sheetData>
    <row r="1" spans="1:56" s="7" customFormat="1" ht="38.4" customHeight="1" x14ac:dyDescent="0.3">
      <c r="A1" s="3" t="s">
        <v>229</v>
      </c>
      <c r="B1" s="3" t="s">
        <v>230</v>
      </c>
      <c r="C1" s="3" t="s">
        <v>231</v>
      </c>
      <c r="D1" s="3" t="s">
        <v>232</v>
      </c>
      <c r="E1" s="3" t="s">
        <v>233</v>
      </c>
      <c r="F1" s="4" t="s">
        <v>234</v>
      </c>
      <c r="G1" s="3" t="s">
        <v>235</v>
      </c>
      <c r="H1" s="5" t="s">
        <v>236</v>
      </c>
      <c r="I1" s="5" t="s">
        <v>237</v>
      </c>
      <c r="J1" s="5" t="s">
        <v>238</v>
      </c>
      <c r="K1" s="3" t="s">
        <v>239</v>
      </c>
      <c r="L1" s="5" t="s">
        <v>240</v>
      </c>
      <c r="M1" s="5" t="s">
        <v>241</v>
      </c>
      <c r="N1" s="5" t="s">
        <v>242</v>
      </c>
      <c r="O1" s="3" t="s">
        <v>243</v>
      </c>
      <c r="P1" s="3" t="s">
        <v>244</v>
      </c>
      <c r="Q1" s="4" t="s">
        <v>245</v>
      </c>
      <c r="R1" s="3" t="s">
        <v>246</v>
      </c>
      <c r="S1" s="4" t="s">
        <v>247</v>
      </c>
      <c r="T1" s="3" t="s">
        <v>248</v>
      </c>
      <c r="U1" s="3" t="s">
        <v>249</v>
      </c>
      <c r="V1" s="3" t="s">
        <v>250</v>
      </c>
      <c r="W1" s="3" t="s">
        <v>251</v>
      </c>
      <c r="X1" s="5" t="s">
        <v>252</v>
      </c>
      <c r="Y1" s="5" t="s">
        <v>253</v>
      </c>
      <c r="Z1" s="5" t="s">
        <v>254</v>
      </c>
      <c r="AA1" s="5" t="s">
        <v>255</v>
      </c>
      <c r="AB1" s="5" t="s">
        <v>256</v>
      </c>
      <c r="AC1" s="5" t="s">
        <v>257</v>
      </c>
      <c r="AD1" s="5" t="s">
        <v>258</v>
      </c>
      <c r="AE1" s="5" t="s">
        <v>259</v>
      </c>
      <c r="AF1" s="5" t="s">
        <v>260</v>
      </c>
      <c r="AG1" s="5" t="s">
        <v>261</v>
      </c>
      <c r="AH1" s="5" t="s">
        <v>262</v>
      </c>
      <c r="AI1" s="3" t="s">
        <v>263</v>
      </c>
      <c r="AJ1" s="3" t="s">
        <v>264</v>
      </c>
      <c r="AK1" s="3" t="s">
        <v>265</v>
      </c>
      <c r="AL1" s="3" t="s">
        <v>266</v>
      </c>
      <c r="AM1" s="3" t="s">
        <v>267</v>
      </c>
      <c r="AN1" s="3" t="s">
        <v>268</v>
      </c>
      <c r="AO1" s="3" t="s">
        <v>269</v>
      </c>
      <c r="AP1" s="3" t="s">
        <v>270</v>
      </c>
      <c r="AQ1" s="5" t="s">
        <v>271</v>
      </c>
      <c r="AR1" s="3" t="s">
        <v>272</v>
      </c>
      <c r="AS1" s="3" t="s">
        <v>273</v>
      </c>
      <c r="AT1" s="3" t="s">
        <v>274</v>
      </c>
      <c r="AU1" s="3" t="s">
        <v>275</v>
      </c>
      <c r="AV1" s="3" t="s">
        <v>276</v>
      </c>
      <c r="AW1" s="5" t="s">
        <v>277</v>
      </c>
      <c r="AX1" s="3" t="s">
        <v>278</v>
      </c>
      <c r="AY1" s="6" t="s">
        <v>279</v>
      </c>
      <c r="AZ1" s="6" t="s">
        <v>280</v>
      </c>
      <c r="BA1" s="7" t="s">
        <v>36</v>
      </c>
      <c r="BB1" s="7">
        <v>1</v>
      </c>
      <c r="BC1" s="7">
        <v>2</v>
      </c>
      <c r="BD1" s="7">
        <v>3</v>
      </c>
    </row>
    <row r="2" spans="1:56" hidden="1" x14ac:dyDescent="0.3">
      <c r="A2" s="8" t="s">
        <v>281</v>
      </c>
      <c r="B2" s="8" t="s">
        <v>282</v>
      </c>
      <c r="C2" s="8" t="s">
        <v>71</v>
      </c>
      <c r="D2" s="9">
        <v>45229</v>
      </c>
      <c r="E2" s="8">
        <v>5</v>
      </c>
      <c r="F2" s="10">
        <v>92009024</v>
      </c>
      <c r="G2" s="8">
        <v>3.1</v>
      </c>
      <c r="H2" s="8" t="s">
        <v>283</v>
      </c>
      <c r="I2" s="8" t="s">
        <v>284</v>
      </c>
      <c r="J2" s="8">
        <v>2051</v>
      </c>
      <c r="K2" s="8">
        <v>243.37</v>
      </c>
      <c r="L2" s="8">
        <v>1216.8499999999999</v>
      </c>
      <c r="M2" s="8">
        <v>1905.149034</v>
      </c>
      <c r="N2" s="8">
        <v>9525.7451700000001</v>
      </c>
      <c r="O2" s="8" t="s">
        <v>285</v>
      </c>
      <c r="P2" s="8">
        <v>7.8281999999999998</v>
      </c>
      <c r="Q2" s="10" t="s">
        <v>187</v>
      </c>
      <c r="R2" s="11">
        <v>45229</v>
      </c>
      <c r="S2" s="10">
        <v>7931013667</v>
      </c>
      <c r="T2" s="8" t="s">
        <v>286</v>
      </c>
      <c r="U2" s="12"/>
      <c r="V2" s="8">
        <v>83011304</v>
      </c>
      <c r="W2" s="8" t="s">
        <v>287</v>
      </c>
      <c r="X2" s="8" t="s">
        <v>287</v>
      </c>
      <c r="Y2" s="8" t="s">
        <v>287</v>
      </c>
      <c r="Z2" s="8" t="s">
        <v>288</v>
      </c>
      <c r="AA2" s="8" t="s">
        <v>289</v>
      </c>
      <c r="AB2" s="12"/>
      <c r="AC2" s="12"/>
      <c r="AD2" s="12"/>
      <c r="AE2" s="12"/>
      <c r="AF2" s="8" t="s">
        <v>290</v>
      </c>
      <c r="AG2" s="8" t="s">
        <v>291</v>
      </c>
      <c r="AH2" s="8" t="s">
        <v>292</v>
      </c>
      <c r="AI2" s="8">
        <v>3</v>
      </c>
      <c r="AJ2" s="8" t="s">
        <v>4</v>
      </c>
      <c r="AK2" s="8" t="s">
        <v>293</v>
      </c>
      <c r="AL2" s="8" t="s">
        <v>294</v>
      </c>
      <c r="AM2" s="8" t="s">
        <v>295</v>
      </c>
      <c r="AN2" s="8" t="s">
        <v>296</v>
      </c>
      <c r="AO2" s="9">
        <v>45229</v>
      </c>
      <c r="AP2" s="8">
        <v>32100</v>
      </c>
      <c r="AQ2" s="8" t="s">
        <v>32</v>
      </c>
      <c r="AR2" s="8" t="s">
        <v>297</v>
      </c>
      <c r="AS2" s="8">
        <v>7931013667</v>
      </c>
      <c r="AT2" s="11">
        <v>45156</v>
      </c>
      <c r="AU2" s="8" t="s">
        <v>298</v>
      </c>
      <c r="AV2" s="8">
        <v>818</v>
      </c>
      <c r="AW2" s="12"/>
      <c r="AX2" s="8" t="s">
        <v>294</v>
      </c>
      <c r="AY2" s="13">
        <v>193.34</v>
      </c>
      <c r="AZ2" s="13" t="s">
        <v>155</v>
      </c>
      <c r="BB2" s="13">
        <f t="shared" ref="BB2:BB65" si="0">COUNTIFS(F:F, F2)</f>
        <v>4</v>
      </c>
      <c r="BC2" s="13">
        <f t="shared" ref="BC2:BC65" si="1">COUNTIFS(AS:AS, AS2)</f>
        <v>4</v>
      </c>
      <c r="BD2" s="13" t="b">
        <f t="shared" ref="BD2:BD65" si="2">BB2=BC2</f>
        <v>1</v>
      </c>
    </row>
    <row r="3" spans="1:56" hidden="1" x14ac:dyDescent="0.3">
      <c r="A3" s="8" t="s">
        <v>281</v>
      </c>
      <c r="B3" s="8" t="s">
        <v>282</v>
      </c>
      <c r="C3" s="8" t="s">
        <v>299</v>
      </c>
      <c r="D3" s="9">
        <v>45229</v>
      </c>
      <c r="E3" s="8">
        <v>90</v>
      </c>
      <c r="F3" s="10">
        <v>92009026</v>
      </c>
      <c r="G3" s="8">
        <v>4.0999999999999996</v>
      </c>
      <c r="H3" s="8" t="s">
        <v>283</v>
      </c>
      <c r="I3" s="8" t="s">
        <v>284</v>
      </c>
      <c r="J3" s="8">
        <v>2051</v>
      </c>
      <c r="K3" s="8">
        <v>38.11</v>
      </c>
      <c r="L3" s="8">
        <v>3429.9</v>
      </c>
      <c r="M3" s="8">
        <v>298.33270199999998</v>
      </c>
      <c r="N3" s="8">
        <v>26849.943179999998</v>
      </c>
      <c r="O3" s="8" t="s">
        <v>285</v>
      </c>
      <c r="P3" s="8">
        <v>7.8281999999999998</v>
      </c>
      <c r="Q3" s="10" t="s">
        <v>187</v>
      </c>
      <c r="R3" s="11">
        <v>45229</v>
      </c>
      <c r="S3" s="10">
        <v>7931013671</v>
      </c>
      <c r="T3" s="8" t="s">
        <v>300</v>
      </c>
      <c r="U3" s="12"/>
      <c r="V3" s="8">
        <v>83011303</v>
      </c>
      <c r="W3" s="8" t="s">
        <v>287</v>
      </c>
      <c r="X3" s="8" t="s">
        <v>287</v>
      </c>
      <c r="Y3" s="8" t="s">
        <v>287</v>
      </c>
      <c r="Z3" s="8" t="s">
        <v>288</v>
      </c>
      <c r="AA3" s="8" t="s">
        <v>289</v>
      </c>
      <c r="AB3" s="12"/>
      <c r="AC3" s="12"/>
      <c r="AD3" s="12"/>
      <c r="AE3" s="12"/>
      <c r="AF3" s="8" t="s">
        <v>290</v>
      </c>
      <c r="AG3" s="8" t="s">
        <v>291</v>
      </c>
      <c r="AH3" s="8" t="s">
        <v>292</v>
      </c>
      <c r="AI3" s="8">
        <v>14</v>
      </c>
      <c r="AJ3" s="8" t="s">
        <v>4</v>
      </c>
      <c r="AK3" s="8" t="s">
        <v>293</v>
      </c>
      <c r="AL3" s="8" t="s">
        <v>294</v>
      </c>
      <c r="AM3" s="8" t="s">
        <v>295</v>
      </c>
      <c r="AN3" s="8" t="s">
        <v>296</v>
      </c>
      <c r="AO3" s="9">
        <v>45229</v>
      </c>
      <c r="AP3" s="8">
        <v>32100</v>
      </c>
      <c r="AQ3" s="8" t="s">
        <v>301</v>
      </c>
      <c r="AR3" s="8" t="s">
        <v>297</v>
      </c>
      <c r="AS3" s="8">
        <v>7931013671</v>
      </c>
      <c r="AT3" s="11">
        <v>45156</v>
      </c>
      <c r="AU3" s="8" t="s">
        <v>298</v>
      </c>
      <c r="AV3" s="8">
        <v>818</v>
      </c>
      <c r="AW3" s="12"/>
      <c r="AX3" s="8" t="s">
        <v>294</v>
      </c>
      <c r="AY3" s="13">
        <v>30.57</v>
      </c>
      <c r="AZ3" s="13" t="s">
        <v>155</v>
      </c>
      <c r="BB3" s="13">
        <f t="shared" si="0"/>
        <v>9</v>
      </c>
      <c r="BC3" s="13">
        <f t="shared" si="1"/>
        <v>9</v>
      </c>
      <c r="BD3" s="13" t="b">
        <f t="shared" si="2"/>
        <v>1</v>
      </c>
    </row>
    <row r="4" spans="1:56" hidden="1" x14ac:dyDescent="0.3">
      <c r="A4" s="8" t="s">
        <v>281</v>
      </c>
      <c r="B4" s="8" t="s">
        <v>282</v>
      </c>
      <c r="C4" s="8" t="s">
        <v>302</v>
      </c>
      <c r="D4" s="9">
        <v>45229</v>
      </c>
      <c r="E4" s="8">
        <v>50</v>
      </c>
      <c r="F4" s="10">
        <v>92009026</v>
      </c>
      <c r="G4" s="8">
        <v>7.1</v>
      </c>
      <c r="H4" s="8" t="s">
        <v>283</v>
      </c>
      <c r="I4" s="8" t="s">
        <v>284</v>
      </c>
      <c r="J4" s="8">
        <v>2051</v>
      </c>
      <c r="K4" s="8">
        <v>40.89</v>
      </c>
      <c r="L4" s="8">
        <v>2044.5</v>
      </c>
      <c r="M4" s="8">
        <v>320.09509800000001</v>
      </c>
      <c r="N4" s="8">
        <v>16004.7549</v>
      </c>
      <c r="O4" s="8" t="s">
        <v>285</v>
      </c>
      <c r="P4" s="8">
        <v>7.8281999999999998</v>
      </c>
      <c r="Q4" s="10" t="s">
        <v>187</v>
      </c>
      <c r="R4" s="11">
        <v>45229</v>
      </c>
      <c r="S4" s="10">
        <v>7931013671</v>
      </c>
      <c r="T4" s="8" t="s">
        <v>303</v>
      </c>
      <c r="U4" s="12"/>
      <c r="V4" s="8">
        <v>83011303</v>
      </c>
      <c r="W4" s="8" t="s">
        <v>287</v>
      </c>
      <c r="X4" s="8" t="s">
        <v>287</v>
      </c>
      <c r="Y4" s="8" t="s">
        <v>287</v>
      </c>
      <c r="Z4" s="8" t="s">
        <v>288</v>
      </c>
      <c r="AA4" s="8" t="s">
        <v>289</v>
      </c>
      <c r="AB4" s="12"/>
      <c r="AC4" s="12"/>
      <c r="AD4" s="12"/>
      <c r="AE4" s="12"/>
      <c r="AF4" s="8" t="s">
        <v>290</v>
      </c>
      <c r="AG4" s="8" t="s">
        <v>291</v>
      </c>
      <c r="AH4" s="8" t="s">
        <v>292</v>
      </c>
      <c r="AI4" s="8">
        <v>17</v>
      </c>
      <c r="AJ4" s="8" t="s">
        <v>4</v>
      </c>
      <c r="AK4" s="8" t="s">
        <v>304</v>
      </c>
      <c r="AL4" s="8" t="s">
        <v>294</v>
      </c>
      <c r="AM4" s="8" t="s">
        <v>295</v>
      </c>
      <c r="AN4" s="8" t="s">
        <v>296</v>
      </c>
      <c r="AO4" s="9">
        <v>45229</v>
      </c>
      <c r="AP4" s="8">
        <v>32100</v>
      </c>
      <c r="AQ4" s="8" t="s">
        <v>301</v>
      </c>
      <c r="AR4" s="8" t="s">
        <v>297</v>
      </c>
      <c r="AS4" s="8">
        <v>7931013671</v>
      </c>
      <c r="AT4" s="11">
        <v>45156</v>
      </c>
      <c r="AU4" s="8" t="s">
        <v>298</v>
      </c>
      <c r="AV4" s="8">
        <v>818</v>
      </c>
      <c r="AW4" s="12"/>
      <c r="AX4" s="8" t="s">
        <v>294</v>
      </c>
      <c r="AY4" s="13">
        <v>35.04</v>
      </c>
      <c r="AZ4" s="13" t="s">
        <v>155</v>
      </c>
      <c r="BB4" s="13">
        <f t="shared" si="0"/>
        <v>9</v>
      </c>
      <c r="BC4" s="13">
        <f t="shared" si="1"/>
        <v>9</v>
      </c>
      <c r="BD4" s="13" t="b">
        <f t="shared" si="2"/>
        <v>1</v>
      </c>
    </row>
    <row r="5" spans="1:56" hidden="1" x14ac:dyDescent="0.3">
      <c r="A5" s="8" t="s">
        <v>281</v>
      </c>
      <c r="B5" s="8" t="s">
        <v>282</v>
      </c>
      <c r="C5" s="8" t="s">
        <v>305</v>
      </c>
      <c r="D5" s="9">
        <v>45229</v>
      </c>
      <c r="E5" s="8">
        <v>50</v>
      </c>
      <c r="F5" s="10">
        <v>92009027</v>
      </c>
      <c r="G5" s="8">
        <v>10.1</v>
      </c>
      <c r="H5" s="8" t="s">
        <v>283</v>
      </c>
      <c r="I5" s="8" t="s">
        <v>284</v>
      </c>
      <c r="J5" s="8">
        <v>2051</v>
      </c>
      <c r="K5" s="8">
        <v>170.16</v>
      </c>
      <c r="L5" s="8">
        <v>8508</v>
      </c>
      <c r="M5" s="8">
        <v>1332.0465119999999</v>
      </c>
      <c r="N5" s="8">
        <v>66602.325599999996</v>
      </c>
      <c r="O5" s="8" t="s">
        <v>285</v>
      </c>
      <c r="P5" s="8">
        <v>7.8281999999999998</v>
      </c>
      <c r="Q5" s="10" t="s">
        <v>190</v>
      </c>
      <c r="R5" s="11">
        <v>45229</v>
      </c>
      <c r="S5" s="10">
        <v>7931013673</v>
      </c>
      <c r="T5" s="8" t="s">
        <v>306</v>
      </c>
      <c r="U5" s="12"/>
      <c r="V5" s="8">
        <v>83011302</v>
      </c>
      <c r="W5" s="8" t="s">
        <v>287</v>
      </c>
      <c r="X5" s="8" t="s">
        <v>287</v>
      </c>
      <c r="Y5" s="8" t="s">
        <v>287</v>
      </c>
      <c r="Z5" s="8" t="s">
        <v>288</v>
      </c>
      <c r="AA5" s="8" t="s">
        <v>289</v>
      </c>
      <c r="AB5" s="12"/>
      <c r="AC5" s="12"/>
      <c r="AD5" s="12"/>
      <c r="AE5" s="12"/>
      <c r="AF5" s="8" t="s">
        <v>290</v>
      </c>
      <c r="AG5" s="8" t="s">
        <v>291</v>
      </c>
      <c r="AH5" s="8" t="s">
        <v>292</v>
      </c>
      <c r="AI5" s="8">
        <v>29</v>
      </c>
      <c r="AJ5" s="8" t="s">
        <v>4</v>
      </c>
      <c r="AK5" s="8" t="s">
        <v>293</v>
      </c>
      <c r="AL5" s="8" t="s">
        <v>294</v>
      </c>
      <c r="AM5" s="8" t="s">
        <v>295</v>
      </c>
      <c r="AN5" s="8" t="s">
        <v>296</v>
      </c>
      <c r="AO5" s="9">
        <v>45229</v>
      </c>
      <c r="AP5" s="8">
        <v>32100</v>
      </c>
      <c r="AQ5" s="8" t="s">
        <v>307</v>
      </c>
      <c r="AR5" s="8" t="s">
        <v>297</v>
      </c>
      <c r="AS5" s="8">
        <v>7931013673</v>
      </c>
      <c r="AT5" s="11">
        <v>45156</v>
      </c>
      <c r="AU5" s="8" t="s">
        <v>298</v>
      </c>
      <c r="AV5" s="8">
        <v>818</v>
      </c>
      <c r="AW5" s="12"/>
      <c r="AX5" s="8" t="s">
        <v>294</v>
      </c>
      <c r="AY5" s="13">
        <v>162.72999999999999</v>
      </c>
      <c r="AZ5" s="13" t="s">
        <v>155</v>
      </c>
      <c r="BB5" s="13">
        <f t="shared" si="0"/>
        <v>10</v>
      </c>
      <c r="BC5" s="13">
        <f t="shared" si="1"/>
        <v>10</v>
      </c>
      <c r="BD5" s="13" t="b">
        <f t="shared" si="2"/>
        <v>1</v>
      </c>
    </row>
    <row r="6" spans="1:56" hidden="1" x14ac:dyDescent="0.3">
      <c r="A6" s="8" t="s">
        <v>281</v>
      </c>
      <c r="B6" s="8" t="s">
        <v>308</v>
      </c>
      <c r="C6" s="8" t="s">
        <v>309</v>
      </c>
      <c r="D6" s="9">
        <v>45244</v>
      </c>
      <c r="E6" s="8">
        <v>900</v>
      </c>
      <c r="F6" s="10">
        <v>92009034</v>
      </c>
      <c r="G6" s="8">
        <v>3.1</v>
      </c>
      <c r="H6" s="8" t="s">
        <v>283</v>
      </c>
      <c r="I6" s="8" t="s">
        <v>284</v>
      </c>
      <c r="J6" s="8">
        <v>2051</v>
      </c>
      <c r="K6" s="8">
        <v>16.48</v>
      </c>
      <c r="L6" s="8">
        <v>14832</v>
      </c>
      <c r="M6" s="8">
        <v>128.946112</v>
      </c>
      <c r="N6" s="8">
        <v>116051.50079999999</v>
      </c>
      <c r="O6" s="8" t="s">
        <v>285</v>
      </c>
      <c r="P6" s="8">
        <v>7.8243999999999998</v>
      </c>
      <c r="Q6" s="10" t="s">
        <v>195</v>
      </c>
      <c r="R6" s="11">
        <v>45244</v>
      </c>
      <c r="S6" s="10">
        <v>7931013680</v>
      </c>
      <c r="T6" s="8" t="s">
        <v>310</v>
      </c>
      <c r="U6" s="12"/>
      <c r="V6" s="8">
        <v>83012439</v>
      </c>
      <c r="W6" s="8" t="s">
        <v>287</v>
      </c>
      <c r="X6" s="8" t="s">
        <v>287</v>
      </c>
      <c r="Y6" s="8" t="s">
        <v>287</v>
      </c>
      <c r="Z6" s="8" t="s">
        <v>288</v>
      </c>
      <c r="AA6" s="8" t="s">
        <v>289</v>
      </c>
      <c r="AB6" s="12"/>
      <c r="AC6" s="12"/>
      <c r="AD6" s="12"/>
      <c r="AE6" s="12"/>
      <c r="AF6" s="8" t="s">
        <v>290</v>
      </c>
      <c r="AG6" s="8" t="s">
        <v>291</v>
      </c>
      <c r="AH6" s="8" t="s">
        <v>311</v>
      </c>
      <c r="AI6" s="8">
        <v>8</v>
      </c>
      <c r="AJ6" s="8" t="s">
        <v>4</v>
      </c>
      <c r="AK6" s="8" t="s">
        <v>293</v>
      </c>
      <c r="AL6" s="8" t="s">
        <v>294</v>
      </c>
      <c r="AM6" s="8" t="s">
        <v>312</v>
      </c>
      <c r="AN6" s="8" t="s">
        <v>313</v>
      </c>
      <c r="AO6" s="9">
        <v>45244</v>
      </c>
      <c r="AP6" s="8">
        <v>31400</v>
      </c>
      <c r="AQ6" s="8" t="s">
        <v>301</v>
      </c>
      <c r="AR6" s="8" t="s">
        <v>297</v>
      </c>
      <c r="AS6" s="8">
        <v>7931013680</v>
      </c>
      <c r="AT6" s="11">
        <v>45156</v>
      </c>
      <c r="AU6" s="8" t="s">
        <v>298</v>
      </c>
      <c r="AV6" s="8">
        <v>2051</v>
      </c>
      <c r="AW6" s="8" t="s">
        <v>287</v>
      </c>
      <c r="AX6" s="8" t="s">
        <v>294</v>
      </c>
      <c r="AY6" s="13">
        <v>14.27</v>
      </c>
      <c r="AZ6" s="13" t="s">
        <v>156</v>
      </c>
      <c r="BB6" s="13">
        <f t="shared" si="0"/>
        <v>18</v>
      </c>
      <c r="BC6" s="13">
        <f t="shared" si="1"/>
        <v>18</v>
      </c>
      <c r="BD6" s="13" t="b">
        <f t="shared" si="2"/>
        <v>1</v>
      </c>
    </row>
    <row r="7" spans="1:56" hidden="1" x14ac:dyDescent="0.3">
      <c r="A7" s="8" t="s">
        <v>281</v>
      </c>
      <c r="B7" s="8" t="s">
        <v>282</v>
      </c>
      <c r="C7" s="8" t="s">
        <v>314</v>
      </c>
      <c r="D7" s="9">
        <v>45229</v>
      </c>
      <c r="E7" s="8">
        <v>450</v>
      </c>
      <c r="F7" s="10">
        <v>92009034</v>
      </c>
      <c r="G7" s="8">
        <v>8.1</v>
      </c>
      <c r="H7" s="8" t="s">
        <v>283</v>
      </c>
      <c r="I7" s="8" t="s">
        <v>284</v>
      </c>
      <c r="J7" s="8">
        <v>2051</v>
      </c>
      <c r="K7" s="8">
        <v>14.8</v>
      </c>
      <c r="L7" s="8">
        <v>6660</v>
      </c>
      <c r="M7" s="8">
        <v>115.85736</v>
      </c>
      <c r="N7" s="8">
        <v>52135.811999999998</v>
      </c>
      <c r="O7" s="8" t="s">
        <v>285</v>
      </c>
      <c r="P7" s="8">
        <v>7.8281999999999998</v>
      </c>
      <c r="Q7" s="10" t="s">
        <v>193</v>
      </c>
      <c r="R7" s="11">
        <v>45229</v>
      </c>
      <c r="S7" s="10">
        <v>7931013680</v>
      </c>
      <c r="T7" s="8" t="s">
        <v>310</v>
      </c>
      <c r="U7" s="12"/>
      <c r="V7" s="8">
        <v>83012439</v>
      </c>
      <c r="W7" s="8" t="s">
        <v>287</v>
      </c>
      <c r="X7" s="8" t="s">
        <v>287</v>
      </c>
      <c r="Y7" s="8" t="s">
        <v>287</v>
      </c>
      <c r="Z7" s="8" t="s">
        <v>288</v>
      </c>
      <c r="AA7" s="8" t="s">
        <v>289</v>
      </c>
      <c r="AB7" s="12"/>
      <c r="AC7" s="12"/>
      <c r="AD7" s="12"/>
      <c r="AE7" s="12"/>
      <c r="AF7" s="8" t="s">
        <v>290</v>
      </c>
      <c r="AG7" s="8" t="s">
        <v>291</v>
      </c>
      <c r="AH7" s="8" t="s">
        <v>315</v>
      </c>
      <c r="AI7" s="8">
        <v>8</v>
      </c>
      <c r="AJ7" s="8" t="s">
        <v>4</v>
      </c>
      <c r="AK7" s="8" t="s">
        <v>293</v>
      </c>
      <c r="AL7" s="8" t="s">
        <v>294</v>
      </c>
      <c r="AM7" s="8" t="s">
        <v>316</v>
      </c>
      <c r="AN7" s="8" t="s">
        <v>317</v>
      </c>
      <c r="AO7" s="9">
        <v>45229</v>
      </c>
      <c r="AP7" s="8">
        <v>31400</v>
      </c>
      <c r="AQ7" s="8" t="s">
        <v>301</v>
      </c>
      <c r="AR7" s="8" t="s">
        <v>297</v>
      </c>
      <c r="AS7" s="8">
        <v>7931013680</v>
      </c>
      <c r="AT7" s="11">
        <v>45156</v>
      </c>
      <c r="AU7" s="8" t="s">
        <v>298</v>
      </c>
      <c r="AV7" s="8">
        <v>2051</v>
      </c>
      <c r="AW7" s="8" t="s">
        <v>287</v>
      </c>
      <c r="AX7" s="8" t="s">
        <v>294</v>
      </c>
      <c r="AY7" s="13">
        <v>13.2</v>
      </c>
      <c r="AZ7" s="13" t="s">
        <v>155</v>
      </c>
      <c r="BB7" s="13">
        <f t="shared" si="0"/>
        <v>18</v>
      </c>
      <c r="BC7" s="13">
        <f t="shared" si="1"/>
        <v>18</v>
      </c>
      <c r="BD7" s="13" t="b">
        <f t="shared" si="2"/>
        <v>1</v>
      </c>
    </row>
    <row r="8" spans="1:56" hidden="1" x14ac:dyDescent="0.3">
      <c r="A8" s="8" t="s">
        <v>281</v>
      </c>
      <c r="B8" s="8" t="s">
        <v>282</v>
      </c>
      <c r="C8" s="8" t="s">
        <v>318</v>
      </c>
      <c r="D8" s="9">
        <v>45229</v>
      </c>
      <c r="E8" s="8">
        <v>60</v>
      </c>
      <c r="F8" s="10">
        <v>92009034</v>
      </c>
      <c r="G8" s="8">
        <v>13.1</v>
      </c>
      <c r="H8" s="8" t="s">
        <v>283</v>
      </c>
      <c r="I8" s="8" t="s">
        <v>284</v>
      </c>
      <c r="J8" s="8">
        <v>2051</v>
      </c>
      <c r="K8" s="8">
        <v>19.89</v>
      </c>
      <c r="L8" s="8">
        <v>1193.4000000000001</v>
      </c>
      <c r="M8" s="8">
        <v>155.702898</v>
      </c>
      <c r="N8" s="8">
        <v>9342.1738800000003</v>
      </c>
      <c r="O8" s="8" t="s">
        <v>285</v>
      </c>
      <c r="P8" s="8">
        <v>7.8281999999999998</v>
      </c>
      <c r="Q8" s="10" t="s">
        <v>193</v>
      </c>
      <c r="R8" s="11">
        <v>45229</v>
      </c>
      <c r="S8" s="10">
        <v>7931013680</v>
      </c>
      <c r="T8" s="8" t="s">
        <v>310</v>
      </c>
      <c r="U8" s="12"/>
      <c r="V8" s="8">
        <v>83012439</v>
      </c>
      <c r="W8" s="8" t="s">
        <v>287</v>
      </c>
      <c r="X8" s="8" t="s">
        <v>287</v>
      </c>
      <c r="Y8" s="8" t="s">
        <v>287</v>
      </c>
      <c r="Z8" s="8" t="s">
        <v>288</v>
      </c>
      <c r="AA8" s="8" t="s">
        <v>289</v>
      </c>
      <c r="AB8" s="12"/>
      <c r="AC8" s="12"/>
      <c r="AD8" s="12"/>
      <c r="AE8" s="12"/>
      <c r="AF8" s="8" t="s">
        <v>290</v>
      </c>
      <c r="AG8" s="8" t="s">
        <v>291</v>
      </c>
      <c r="AH8" s="8" t="s">
        <v>315</v>
      </c>
      <c r="AI8" s="8">
        <v>13</v>
      </c>
      <c r="AJ8" s="8" t="s">
        <v>4</v>
      </c>
      <c r="AK8" s="8" t="s">
        <v>293</v>
      </c>
      <c r="AL8" s="8" t="s">
        <v>294</v>
      </c>
      <c r="AM8" s="8" t="s">
        <v>316</v>
      </c>
      <c r="AN8" s="8" t="s">
        <v>317</v>
      </c>
      <c r="AO8" s="9">
        <v>45229</v>
      </c>
      <c r="AP8" s="8">
        <v>31400</v>
      </c>
      <c r="AQ8" s="8" t="s">
        <v>301</v>
      </c>
      <c r="AR8" s="8" t="s">
        <v>297</v>
      </c>
      <c r="AS8" s="8">
        <v>7931013680</v>
      </c>
      <c r="AT8" s="11">
        <v>45156</v>
      </c>
      <c r="AU8" s="8" t="s">
        <v>298</v>
      </c>
      <c r="AV8" s="8">
        <v>2051</v>
      </c>
      <c r="AW8" s="8" t="s">
        <v>287</v>
      </c>
      <c r="AX8" s="8" t="s">
        <v>294</v>
      </c>
      <c r="AY8" s="13">
        <v>18.43</v>
      </c>
      <c r="AZ8" s="13" t="s">
        <v>155</v>
      </c>
      <c r="BB8" s="13">
        <f t="shared" si="0"/>
        <v>18</v>
      </c>
      <c r="BC8" s="13">
        <f t="shared" si="1"/>
        <v>18</v>
      </c>
      <c r="BD8" s="13" t="b">
        <f t="shared" si="2"/>
        <v>1</v>
      </c>
    </row>
    <row r="9" spans="1:56" hidden="1" x14ac:dyDescent="0.3">
      <c r="A9" s="8" t="s">
        <v>281</v>
      </c>
      <c r="B9" s="8" t="s">
        <v>308</v>
      </c>
      <c r="C9" s="8" t="s">
        <v>319</v>
      </c>
      <c r="D9" s="9">
        <v>45245</v>
      </c>
      <c r="E9" s="8">
        <v>100</v>
      </c>
      <c r="F9" s="10">
        <v>92009035</v>
      </c>
      <c r="G9" s="8">
        <v>6.1</v>
      </c>
      <c r="H9" s="8" t="s">
        <v>283</v>
      </c>
      <c r="I9" s="8" t="s">
        <v>284</v>
      </c>
      <c r="J9" s="8">
        <v>2051</v>
      </c>
      <c r="K9" s="8">
        <v>64.209999999999994</v>
      </c>
      <c r="L9" s="8">
        <v>6421</v>
      </c>
      <c r="M9" s="8">
        <v>502.40472399999999</v>
      </c>
      <c r="N9" s="8">
        <v>50240.472399999999</v>
      </c>
      <c r="O9" s="8" t="s">
        <v>285</v>
      </c>
      <c r="P9" s="8">
        <v>7.8243999999999998</v>
      </c>
      <c r="Q9" s="10" t="s">
        <v>191</v>
      </c>
      <c r="R9" s="11">
        <v>45245</v>
      </c>
      <c r="S9" s="10">
        <v>7931013681</v>
      </c>
      <c r="T9" s="8" t="s">
        <v>320</v>
      </c>
      <c r="U9" s="12"/>
      <c r="V9" s="8">
        <v>83012440</v>
      </c>
      <c r="W9" s="8" t="s">
        <v>287</v>
      </c>
      <c r="X9" s="8" t="s">
        <v>287</v>
      </c>
      <c r="Y9" s="8" t="s">
        <v>287</v>
      </c>
      <c r="Z9" s="8" t="s">
        <v>288</v>
      </c>
      <c r="AA9" s="8" t="s">
        <v>289</v>
      </c>
      <c r="AB9" s="12"/>
      <c r="AC9" s="12"/>
      <c r="AD9" s="12"/>
      <c r="AE9" s="12"/>
      <c r="AF9" s="8" t="s">
        <v>290</v>
      </c>
      <c r="AG9" s="8" t="s">
        <v>291</v>
      </c>
      <c r="AH9" s="8" t="s">
        <v>321</v>
      </c>
      <c r="AI9" s="8">
        <v>4</v>
      </c>
      <c r="AJ9" s="8" t="s">
        <v>4</v>
      </c>
      <c r="AK9" s="8" t="s">
        <v>293</v>
      </c>
      <c r="AL9" s="8" t="s">
        <v>294</v>
      </c>
      <c r="AM9" s="8" t="s">
        <v>322</v>
      </c>
      <c r="AN9" s="8" t="s">
        <v>323</v>
      </c>
      <c r="AO9" s="9">
        <v>45245</v>
      </c>
      <c r="AP9" s="8">
        <v>31400</v>
      </c>
      <c r="AQ9" s="8" t="s">
        <v>324</v>
      </c>
      <c r="AR9" s="8" t="s">
        <v>297</v>
      </c>
      <c r="AS9" s="8">
        <v>7931013681</v>
      </c>
      <c r="AT9" s="11">
        <v>45156</v>
      </c>
      <c r="AU9" s="8" t="s">
        <v>298</v>
      </c>
      <c r="AV9" s="8">
        <v>818</v>
      </c>
      <c r="AW9" s="8" t="s">
        <v>325</v>
      </c>
      <c r="AX9" s="8" t="s">
        <v>294</v>
      </c>
      <c r="AY9" s="13">
        <v>36.15</v>
      </c>
      <c r="AZ9" s="13" t="s">
        <v>156</v>
      </c>
      <c r="BB9" s="13">
        <f t="shared" si="0"/>
        <v>9</v>
      </c>
      <c r="BC9" s="13">
        <f t="shared" si="1"/>
        <v>9</v>
      </c>
      <c r="BD9" s="13" t="b">
        <f t="shared" si="2"/>
        <v>1</v>
      </c>
    </row>
    <row r="10" spans="1:56" hidden="1" x14ac:dyDescent="0.3">
      <c r="A10" s="8" t="s">
        <v>281</v>
      </c>
      <c r="B10" s="8" t="s">
        <v>308</v>
      </c>
      <c r="C10" s="8" t="s">
        <v>326</v>
      </c>
      <c r="D10" s="9">
        <v>45245</v>
      </c>
      <c r="E10" s="8">
        <v>10</v>
      </c>
      <c r="F10" s="10">
        <v>92009035</v>
      </c>
      <c r="G10" s="8">
        <v>7.1</v>
      </c>
      <c r="H10" s="8" t="s">
        <v>283</v>
      </c>
      <c r="I10" s="8" t="s">
        <v>284</v>
      </c>
      <c r="J10" s="8">
        <v>2051</v>
      </c>
      <c r="K10" s="8">
        <v>76.64</v>
      </c>
      <c r="L10" s="8">
        <v>766.4</v>
      </c>
      <c r="M10" s="8">
        <v>599.66201599999999</v>
      </c>
      <c r="N10" s="8">
        <v>5996.6201600000004</v>
      </c>
      <c r="O10" s="8" t="s">
        <v>285</v>
      </c>
      <c r="P10" s="8">
        <v>7.8243999999999998</v>
      </c>
      <c r="Q10" s="10" t="s">
        <v>191</v>
      </c>
      <c r="R10" s="11">
        <v>45245</v>
      </c>
      <c r="S10" s="10">
        <v>7931013681</v>
      </c>
      <c r="T10" s="8" t="s">
        <v>320</v>
      </c>
      <c r="U10" s="12"/>
      <c r="V10" s="8">
        <v>83012440</v>
      </c>
      <c r="W10" s="8" t="s">
        <v>287</v>
      </c>
      <c r="X10" s="8" t="s">
        <v>287</v>
      </c>
      <c r="Y10" s="8" t="s">
        <v>287</v>
      </c>
      <c r="Z10" s="8" t="s">
        <v>288</v>
      </c>
      <c r="AA10" s="8" t="s">
        <v>289</v>
      </c>
      <c r="AB10" s="12"/>
      <c r="AC10" s="12"/>
      <c r="AD10" s="12"/>
      <c r="AE10" s="12"/>
      <c r="AF10" s="8" t="s">
        <v>290</v>
      </c>
      <c r="AG10" s="8" t="s">
        <v>291</v>
      </c>
      <c r="AH10" s="8" t="s">
        <v>321</v>
      </c>
      <c r="AI10" s="8">
        <v>5</v>
      </c>
      <c r="AJ10" s="8" t="s">
        <v>4</v>
      </c>
      <c r="AK10" s="8" t="s">
        <v>293</v>
      </c>
      <c r="AL10" s="8" t="s">
        <v>294</v>
      </c>
      <c r="AM10" s="8" t="s">
        <v>322</v>
      </c>
      <c r="AN10" s="8" t="s">
        <v>323</v>
      </c>
      <c r="AO10" s="9">
        <v>45245</v>
      </c>
      <c r="AP10" s="8">
        <v>31400</v>
      </c>
      <c r="AQ10" s="8" t="s">
        <v>324</v>
      </c>
      <c r="AR10" s="8" t="s">
        <v>297</v>
      </c>
      <c r="AS10" s="8">
        <v>7931013681</v>
      </c>
      <c r="AT10" s="11">
        <v>45156</v>
      </c>
      <c r="AU10" s="8" t="s">
        <v>298</v>
      </c>
      <c r="AV10" s="8">
        <v>818</v>
      </c>
      <c r="AW10" s="8" t="s">
        <v>325</v>
      </c>
      <c r="AX10" s="8" t="s">
        <v>294</v>
      </c>
      <c r="AY10" s="13">
        <v>43.14</v>
      </c>
      <c r="AZ10" s="13" t="s">
        <v>156</v>
      </c>
      <c r="BB10" s="13">
        <f t="shared" si="0"/>
        <v>9</v>
      </c>
      <c r="BC10" s="13">
        <f t="shared" si="1"/>
        <v>9</v>
      </c>
      <c r="BD10" s="13" t="b">
        <f t="shared" si="2"/>
        <v>1</v>
      </c>
    </row>
    <row r="11" spans="1:56" hidden="1" x14ac:dyDescent="0.3">
      <c r="A11" s="8" t="s">
        <v>281</v>
      </c>
      <c r="B11" s="8" t="s">
        <v>327</v>
      </c>
      <c r="C11" s="8" t="s">
        <v>319</v>
      </c>
      <c r="D11" s="9">
        <v>45266</v>
      </c>
      <c r="E11" s="8">
        <v>250</v>
      </c>
      <c r="F11" s="10">
        <v>92009412</v>
      </c>
      <c r="G11" s="8">
        <v>4.0999999999999996</v>
      </c>
      <c r="H11" s="8" t="s">
        <v>283</v>
      </c>
      <c r="I11" s="8" t="s">
        <v>284</v>
      </c>
      <c r="J11" s="8">
        <v>2051</v>
      </c>
      <c r="K11" s="8">
        <v>64.209999999999994</v>
      </c>
      <c r="L11" s="8">
        <v>16052.5</v>
      </c>
      <c r="M11" s="8">
        <v>501.48009999999999</v>
      </c>
      <c r="N11" s="8">
        <v>125370.02499999999</v>
      </c>
      <c r="O11" s="8" t="s">
        <v>285</v>
      </c>
      <c r="P11" s="8">
        <v>7.81</v>
      </c>
      <c r="Q11" s="10" t="s">
        <v>192</v>
      </c>
      <c r="R11" s="11">
        <v>45266</v>
      </c>
      <c r="S11" s="10">
        <v>7931013806</v>
      </c>
      <c r="T11" s="8" t="s">
        <v>320</v>
      </c>
      <c r="U11" s="12"/>
      <c r="V11" s="8">
        <v>83012442</v>
      </c>
      <c r="W11" s="8" t="s">
        <v>287</v>
      </c>
      <c r="X11" s="8" t="s">
        <v>287</v>
      </c>
      <c r="Y11" s="8" t="s">
        <v>287</v>
      </c>
      <c r="Z11" s="8" t="s">
        <v>288</v>
      </c>
      <c r="AA11" s="8" t="s">
        <v>289</v>
      </c>
      <c r="AB11" s="12"/>
      <c r="AC11" s="12"/>
      <c r="AD11" s="12"/>
      <c r="AE11" s="12"/>
      <c r="AF11" s="8" t="s">
        <v>290</v>
      </c>
      <c r="AG11" s="8" t="s">
        <v>291</v>
      </c>
      <c r="AH11" s="8" t="s">
        <v>328</v>
      </c>
      <c r="AI11" s="8">
        <v>4</v>
      </c>
      <c r="AJ11" s="8" t="s">
        <v>4</v>
      </c>
      <c r="AK11" s="8" t="s">
        <v>293</v>
      </c>
      <c r="AL11" s="8" t="s">
        <v>294</v>
      </c>
      <c r="AM11" s="8" t="s">
        <v>295</v>
      </c>
      <c r="AN11" s="8" t="s">
        <v>329</v>
      </c>
      <c r="AO11" s="9">
        <v>45266</v>
      </c>
      <c r="AP11" s="8">
        <v>31400</v>
      </c>
      <c r="AQ11" s="8" t="s">
        <v>324</v>
      </c>
      <c r="AR11" s="8" t="s">
        <v>330</v>
      </c>
      <c r="AS11" s="8">
        <v>7931013806</v>
      </c>
      <c r="AT11" s="11">
        <v>45182</v>
      </c>
      <c r="AU11" s="8" t="s">
        <v>298</v>
      </c>
      <c r="AV11" s="8">
        <v>818</v>
      </c>
      <c r="AW11" s="12"/>
      <c r="AX11" s="8" t="s">
        <v>294</v>
      </c>
      <c r="AY11" s="13">
        <v>36.15</v>
      </c>
      <c r="AZ11" s="13" t="s">
        <v>157</v>
      </c>
      <c r="BB11" s="13">
        <f t="shared" si="0"/>
        <v>16</v>
      </c>
      <c r="BC11" s="13">
        <f t="shared" si="1"/>
        <v>16</v>
      </c>
      <c r="BD11" s="13" t="b">
        <f t="shared" si="2"/>
        <v>1</v>
      </c>
    </row>
    <row r="12" spans="1:56" hidden="1" x14ac:dyDescent="0.3">
      <c r="A12" s="8" t="s">
        <v>281</v>
      </c>
      <c r="B12" s="8" t="s">
        <v>308</v>
      </c>
      <c r="C12" s="8" t="s">
        <v>331</v>
      </c>
      <c r="D12" s="9">
        <v>45259</v>
      </c>
      <c r="E12" s="8">
        <v>5</v>
      </c>
      <c r="F12" s="10">
        <v>92009412</v>
      </c>
      <c r="G12" s="8">
        <v>11.1</v>
      </c>
      <c r="H12" s="8" t="s">
        <v>283</v>
      </c>
      <c r="I12" s="8" t="s">
        <v>284</v>
      </c>
      <c r="J12" s="8">
        <v>2051</v>
      </c>
      <c r="K12" s="8">
        <v>25.59</v>
      </c>
      <c r="L12" s="8">
        <v>127.95</v>
      </c>
      <c r="M12" s="8">
        <v>200.22639599999999</v>
      </c>
      <c r="N12" s="8">
        <v>1001.13198</v>
      </c>
      <c r="O12" s="8" t="s">
        <v>285</v>
      </c>
      <c r="P12" s="8">
        <v>7.8243999999999998</v>
      </c>
      <c r="Q12" s="10" t="s">
        <v>194</v>
      </c>
      <c r="R12" s="11">
        <v>45259</v>
      </c>
      <c r="S12" s="10">
        <v>7931013806</v>
      </c>
      <c r="T12" s="8" t="s">
        <v>310</v>
      </c>
      <c r="U12" s="12"/>
      <c r="V12" s="8">
        <v>83012442</v>
      </c>
      <c r="W12" s="8" t="s">
        <v>287</v>
      </c>
      <c r="X12" s="8" t="s">
        <v>287</v>
      </c>
      <c r="Y12" s="8" t="s">
        <v>287</v>
      </c>
      <c r="Z12" s="8" t="s">
        <v>288</v>
      </c>
      <c r="AA12" s="8" t="s">
        <v>289</v>
      </c>
      <c r="AB12" s="12"/>
      <c r="AC12" s="12"/>
      <c r="AD12" s="12"/>
      <c r="AE12" s="12"/>
      <c r="AF12" s="8" t="s">
        <v>290</v>
      </c>
      <c r="AG12" s="8" t="s">
        <v>291</v>
      </c>
      <c r="AH12" s="8" t="s">
        <v>332</v>
      </c>
      <c r="AI12" s="8">
        <v>2</v>
      </c>
      <c r="AJ12" s="8" t="s">
        <v>4</v>
      </c>
      <c r="AK12" s="8" t="s">
        <v>293</v>
      </c>
      <c r="AL12" s="8" t="s">
        <v>294</v>
      </c>
      <c r="AM12" s="8" t="s">
        <v>312</v>
      </c>
      <c r="AN12" s="8" t="s">
        <v>333</v>
      </c>
      <c r="AO12" s="9">
        <v>45259</v>
      </c>
      <c r="AP12" s="8">
        <v>31400</v>
      </c>
      <c r="AQ12" s="8" t="s">
        <v>301</v>
      </c>
      <c r="AR12" s="8" t="s">
        <v>330</v>
      </c>
      <c r="AS12" s="8">
        <v>7931013806</v>
      </c>
      <c r="AT12" s="11">
        <v>45182</v>
      </c>
      <c r="AU12" s="8" t="s">
        <v>298</v>
      </c>
      <c r="AV12" s="8">
        <v>818</v>
      </c>
      <c r="AW12" s="12"/>
      <c r="AX12" s="8" t="s">
        <v>294</v>
      </c>
      <c r="AY12" s="13">
        <v>22.16</v>
      </c>
      <c r="AZ12" s="13" t="s">
        <v>156</v>
      </c>
      <c r="BB12" s="13">
        <f t="shared" si="0"/>
        <v>16</v>
      </c>
      <c r="BC12" s="13">
        <f t="shared" si="1"/>
        <v>16</v>
      </c>
      <c r="BD12" s="13" t="b">
        <f t="shared" si="2"/>
        <v>1</v>
      </c>
    </row>
    <row r="13" spans="1:56" hidden="1" x14ac:dyDescent="0.3">
      <c r="A13" s="8" t="s">
        <v>281</v>
      </c>
      <c r="B13" s="8" t="s">
        <v>327</v>
      </c>
      <c r="C13" s="8" t="s">
        <v>334</v>
      </c>
      <c r="D13" s="9">
        <v>45266</v>
      </c>
      <c r="E13" s="8">
        <v>200</v>
      </c>
      <c r="F13" s="10">
        <v>92009413</v>
      </c>
      <c r="G13" s="8">
        <v>9.1</v>
      </c>
      <c r="H13" s="8" t="s">
        <v>283</v>
      </c>
      <c r="I13" s="8" t="s">
        <v>284</v>
      </c>
      <c r="J13" s="8">
        <v>2051</v>
      </c>
      <c r="K13" s="8">
        <v>18.28</v>
      </c>
      <c r="L13" s="8">
        <v>3656</v>
      </c>
      <c r="M13" s="8">
        <v>142.76679999999999</v>
      </c>
      <c r="N13" s="8">
        <v>28553.360000000001</v>
      </c>
      <c r="O13" s="8" t="s">
        <v>285</v>
      </c>
      <c r="P13" s="8">
        <v>7.81</v>
      </c>
      <c r="Q13" s="10" t="s">
        <v>192</v>
      </c>
      <c r="R13" s="11">
        <v>45266</v>
      </c>
      <c r="S13" s="10">
        <v>7931013807</v>
      </c>
      <c r="T13" s="8" t="s">
        <v>310</v>
      </c>
      <c r="U13" s="12"/>
      <c r="V13" s="8">
        <v>83012443</v>
      </c>
      <c r="W13" s="8" t="s">
        <v>287</v>
      </c>
      <c r="X13" s="8" t="s">
        <v>287</v>
      </c>
      <c r="Y13" s="8" t="s">
        <v>287</v>
      </c>
      <c r="Z13" s="8" t="s">
        <v>288</v>
      </c>
      <c r="AA13" s="8" t="s">
        <v>289</v>
      </c>
      <c r="AB13" s="12"/>
      <c r="AC13" s="12"/>
      <c r="AD13" s="12"/>
      <c r="AE13" s="12"/>
      <c r="AF13" s="8" t="s">
        <v>290</v>
      </c>
      <c r="AG13" s="8" t="s">
        <v>291</v>
      </c>
      <c r="AH13" s="8" t="s">
        <v>328</v>
      </c>
      <c r="AI13" s="8">
        <v>16</v>
      </c>
      <c r="AJ13" s="8" t="s">
        <v>4</v>
      </c>
      <c r="AK13" s="8" t="s">
        <v>293</v>
      </c>
      <c r="AL13" s="8" t="s">
        <v>294</v>
      </c>
      <c r="AM13" s="8" t="s">
        <v>295</v>
      </c>
      <c r="AN13" s="8" t="s">
        <v>329</v>
      </c>
      <c r="AO13" s="9">
        <v>45266</v>
      </c>
      <c r="AP13" s="8">
        <v>31400</v>
      </c>
      <c r="AQ13" s="8" t="s">
        <v>301</v>
      </c>
      <c r="AR13" s="8" t="s">
        <v>330</v>
      </c>
      <c r="AS13" s="8">
        <v>7931013807</v>
      </c>
      <c r="AT13" s="11">
        <v>45182</v>
      </c>
      <c r="AU13" s="8" t="s">
        <v>298</v>
      </c>
      <c r="AV13" s="8">
        <v>2051</v>
      </c>
      <c r="AW13" s="12"/>
      <c r="AX13" s="8" t="s">
        <v>294</v>
      </c>
      <c r="AY13" s="13">
        <v>15.83</v>
      </c>
      <c r="AZ13" s="13" t="s">
        <v>157</v>
      </c>
      <c r="BB13" s="13">
        <f t="shared" si="0"/>
        <v>15</v>
      </c>
      <c r="BC13" s="13">
        <f t="shared" si="1"/>
        <v>15</v>
      </c>
      <c r="BD13" s="13" t="b">
        <f t="shared" si="2"/>
        <v>1</v>
      </c>
    </row>
    <row r="14" spans="1:56" hidden="1" x14ac:dyDescent="0.3">
      <c r="A14" s="8" t="s">
        <v>281</v>
      </c>
      <c r="B14" s="8" t="s">
        <v>308</v>
      </c>
      <c r="C14" s="8" t="s">
        <v>68</v>
      </c>
      <c r="D14" s="9">
        <v>45258</v>
      </c>
      <c r="E14" s="8">
        <v>50</v>
      </c>
      <c r="F14" s="10">
        <v>92009421</v>
      </c>
      <c r="G14" s="8">
        <v>2.1</v>
      </c>
      <c r="H14" s="8" t="s">
        <v>283</v>
      </c>
      <c r="I14" s="8" t="s">
        <v>284</v>
      </c>
      <c r="J14" s="8">
        <v>2051</v>
      </c>
      <c r="K14" s="8">
        <v>202.61</v>
      </c>
      <c r="L14" s="8">
        <v>10130.5</v>
      </c>
      <c r="M14" s="8">
        <v>1585.301684</v>
      </c>
      <c r="N14" s="8">
        <v>79265.084199999998</v>
      </c>
      <c r="O14" s="8" t="s">
        <v>285</v>
      </c>
      <c r="P14" s="8">
        <v>7.8243999999999998</v>
      </c>
      <c r="Q14" s="10" t="s">
        <v>188</v>
      </c>
      <c r="R14" s="11">
        <v>45258</v>
      </c>
      <c r="S14" s="10">
        <v>7931013795</v>
      </c>
      <c r="T14" s="8" t="s">
        <v>286</v>
      </c>
      <c r="U14" s="12"/>
      <c r="V14" s="8">
        <v>83011731</v>
      </c>
      <c r="W14" s="8" t="s">
        <v>287</v>
      </c>
      <c r="X14" s="8" t="s">
        <v>287</v>
      </c>
      <c r="Y14" s="8" t="s">
        <v>287</v>
      </c>
      <c r="Z14" s="8" t="s">
        <v>288</v>
      </c>
      <c r="AA14" s="8" t="s">
        <v>289</v>
      </c>
      <c r="AB14" s="12"/>
      <c r="AC14" s="12"/>
      <c r="AD14" s="12"/>
      <c r="AE14" s="12"/>
      <c r="AF14" s="8" t="s">
        <v>290</v>
      </c>
      <c r="AG14" s="8" t="s">
        <v>291</v>
      </c>
      <c r="AH14" s="8" t="s">
        <v>335</v>
      </c>
      <c r="AI14" s="8">
        <v>31</v>
      </c>
      <c r="AJ14" s="8" t="s">
        <v>4</v>
      </c>
      <c r="AK14" s="8" t="s">
        <v>293</v>
      </c>
      <c r="AL14" s="8" t="s">
        <v>294</v>
      </c>
      <c r="AM14" s="8" t="s">
        <v>336</v>
      </c>
      <c r="AN14" s="8" t="s">
        <v>337</v>
      </c>
      <c r="AO14" s="9">
        <v>45258</v>
      </c>
      <c r="AP14" s="8">
        <v>32100</v>
      </c>
      <c r="AQ14" s="8" t="s">
        <v>32</v>
      </c>
      <c r="AR14" s="8" t="s">
        <v>330</v>
      </c>
      <c r="AS14" s="8">
        <v>7931013795</v>
      </c>
      <c r="AT14" s="11">
        <v>45182</v>
      </c>
      <c r="AU14" s="8" t="s">
        <v>298</v>
      </c>
      <c r="AV14" s="12"/>
      <c r="AW14" s="12"/>
      <c r="AX14" s="8" t="s">
        <v>294</v>
      </c>
      <c r="AY14" s="13">
        <v>158.86000000000001</v>
      </c>
      <c r="AZ14" s="13" t="s">
        <v>156</v>
      </c>
      <c r="BB14" s="13">
        <f t="shared" si="0"/>
        <v>5</v>
      </c>
      <c r="BC14" s="13">
        <f t="shared" si="1"/>
        <v>5</v>
      </c>
      <c r="BD14" s="13" t="b">
        <f t="shared" si="2"/>
        <v>1</v>
      </c>
    </row>
    <row r="15" spans="1:56" hidden="1" x14ac:dyDescent="0.3">
      <c r="A15" s="8" t="s">
        <v>281</v>
      </c>
      <c r="B15" s="8" t="s">
        <v>308</v>
      </c>
      <c r="C15" s="8" t="s">
        <v>338</v>
      </c>
      <c r="D15" s="9">
        <v>45258</v>
      </c>
      <c r="E15" s="8">
        <v>50</v>
      </c>
      <c r="F15" s="10">
        <v>92009423</v>
      </c>
      <c r="G15" s="8">
        <v>1.1000000000000001</v>
      </c>
      <c r="H15" s="8" t="s">
        <v>283</v>
      </c>
      <c r="I15" s="8" t="s">
        <v>284</v>
      </c>
      <c r="J15" s="8">
        <v>2051</v>
      </c>
      <c r="K15" s="8">
        <v>16.350000000000001</v>
      </c>
      <c r="L15" s="8">
        <v>817.5</v>
      </c>
      <c r="M15" s="8">
        <v>127.92894</v>
      </c>
      <c r="N15" s="8">
        <v>6396.4470000000001</v>
      </c>
      <c r="O15" s="8" t="s">
        <v>285</v>
      </c>
      <c r="P15" s="8">
        <v>7.8243999999999998</v>
      </c>
      <c r="Q15" s="10" t="s">
        <v>188</v>
      </c>
      <c r="R15" s="11">
        <v>45258</v>
      </c>
      <c r="S15" s="10">
        <v>7931013797</v>
      </c>
      <c r="T15" s="8" t="s">
        <v>303</v>
      </c>
      <c r="U15" s="12"/>
      <c r="V15" s="8">
        <v>83011734</v>
      </c>
      <c r="W15" s="8" t="s">
        <v>287</v>
      </c>
      <c r="X15" s="8" t="s">
        <v>287</v>
      </c>
      <c r="Y15" s="8" t="s">
        <v>287</v>
      </c>
      <c r="Z15" s="8" t="s">
        <v>288</v>
      </c>
      <c r="AA15" s="8" t="s">
        <v>289</v>
      </c>
      <c r="AB15" s="12"/>
      <c r="AC15" s="12"/>
      <c r="AD15" s="12"/>
      <c r="AE15" s="12"/>
      <c r="AF15" s="8" t="s">
        <v>290</v>
      </c>
      <c r="AG15" s="8" t="s">
        <v>291</v>
      </c>
      <c r="AH15" s="8" t="s">
        <v>335</v>
      </c>
      <c r="AI15" s="8">
        <v>35</v>
      </c>
      <c r="AJ15" s="8" t="s">
        <v>4</v>
      </c>
      <c r="AK15" s="8" t="s">
        <v>304</v>
      </c>
      <c r="AL15" s="8" t="s">
        <v>294</v>
      </c>
      <c r="AM15" s="8" t="s">
        <v>336</v>
      </c>
      <c r="AN15" s="8" t="s">
        <v>337</v>
      </c>
      <c r="AO15" s="9">
        <v>45258</v>
      </c>
      <c r="AP15" s="8">
        <v>32100</v>
      </c>
      <c r="AQ15" s="8" t="s">
        <v>301</v>
      </c>
      <c r="AR15" s="8" t="s">
        <v>330</v>
      </c>
      <c r="AS15" s="8">
        <v>7931013797</v>
      </c>
      <c r="AT15" s="11">
        <v>45182</v>
      </c>
      <c r="AU15" s="8" t="s">
        <v>298</v>
      </c>
      <c r="AV15" s="8">
        <v>818</v>
      </c>
      <c r="AW15" s="12"/>
      <c r="AX15" s="8" t="s">
        <v>294</v>
      </c>
      <c r="AY15" s="13">
        <v>13.08</v>
      </c>
      <c r="AZ15" s="13" t="s">
        <v>156</v>
      </c>
      <c r="BB15" s="13">
        <f t="shared" si="0"/>
        <v>8</v>
      </c>
      <c r="BC15" s="13">
        <f t="shared" si="1"/>
        <v>8</v>
      </c>
      <c r="BD15" s="13" t="b">
        <f t="shared" si="2"/>
        <v>1</v>
      </c>
    </row>
    <row r="16" spans="1:56" hidden="1" x14ac:dyDescent="0.3">
      <c r="A16" s="8" t="s">
        <v>281</v>
      </c>
      <c r="B16" s="8" t="s">
        <v>308</v>
      </c>
      <c r="C16" s="8" t="s">
        <v>302</v>
      </c>
      <c r="D16" s="9">
        <v>45258</v>
      </c>
      <c r="E16" s="8">
        <v>50</v>
      </c>
      <c r="F16" s="10">
        <v>92009423</v>
      </c>
      <c r="G16" s="8">
        <v>7.1</v>
      </c>
      <c r="H16" s="8" t="s">
        <v>283</v>
      </c>
      <c r="I16" s="8" t="s">
        <v>284</v>
      </c>
      <c r="J16" s="8">
        <v>2051</v>
      </c>
      <c r="K16" s="8">
        <v>40.89</v>
      </c>
      <c r="L16" s="8">
        <v>2044.5</v>
      </c>
      <c r="M16" s="8">
        <v>319.93971599999998</v>
      </c>
      <c r="N16" s="8">
        <v>15996.9858</v>
      </c>
      <c r="O16" s="8" t="s">
        <v>285</v>
      </c>
      <c r="P16" s="8">
        <v>7.8243999999999998</v>
      </c>
      <c r="Q16" s="10" t="s">
        <v>188</v>
      </c>
      <c r="R16" s="11">
        <v>45258</v>
      </c>
      <c r="S16" s="10">
        <v>7931013797</v>
      </c>
      <c r="T16" s="8" t="s">
        <v>303</v>
      </c>
      <c r="U16" s="12"/>
      <c r="V16" s="8">
        <v>83011734</v>
      </c>
      <c r="W16" s="8" t="s">
        <v>287</v>
      </c>
      <c r="X16" s="8" t="s">
        <v>287</v>
      </c>
      <c r="Y16" s="8" t="s">
        <v>287</v>
      </c>
      <c r="Z16" s="8" t="s">
        <v>288</v>
      </c>
      <c r="AA16" s="8" t="s">
        <v>289</v>
      </c>
      <c r="AB16" s="12"/>
      <c r="AC16" s="12"/>
      <c r="AD16" s="12"/>
      <c r="AE16" s="12"/>
      <c r="AF16" s="8" t="s">
        <v>290</v>
      </c>
      <c r="AG16" s="8" t="s">
        <v>291</v>
      </c>
      <c r="AH16" s="8" t="s">
        <v>335</v>
      </c>
      <c r="AI16" s="8">
        <v>41</v>
      </c>
      <c r="AJ16" s="8" t="s">
        <v>4</v>
      </c>
      <c r="AK16" s="8" t="s">
        <v>304</v>
      </c>
      <c r="AL16" s="8" t="s">
        <v>294</v>
      </c>
      <c r="AM16" s="8" t="s">
        <v>336</v>
      </c>
      <c r="AN16" s="8" t="s">
        <v>337</v>
      </c>
      <c r="AO16" s="9">
        <v>45258</v>
      </c>
      <c r="AP16" s="8">
        <v>32100</v>
      </c>
      <c r="AQ16" s="8" t="s">
        <v>301</v>
      </c>
      <c r="AR16" s="8" t="s">
        <v>330</v>
      </c>
      <c r="AS16" s="8">
        <v>7931013797</v>
      </c>
      <c r="AT16" s="11">
        <v>45182</v>
      </c>
      <c r="AU16" s="8" t="s">
        <v>298</v>
      </c>
      <c r="AV16" s="8">
        <v>818</v>
      </c>
      <c r="AW16" s="12"/>
      <c r="AX16" s="8" t="s">
        <v>294</v>
      </c>
      <c r="AY16" s="13">
        <v>35.04</v>
      </c>
      <c r="AZ16" s="13" t="s">
        <v>156</v>
      </c>
      <c r="BB16" s="13">
        <f t="shared" si="0"/>
        <v>8</v>
      </c>
      <c r="BC16" s="13">
        <f t="shared" si="1"/>
        <v>8</v>
      </c>
      <c r="BD16" s="13" t="b">
        <f t="shared" si="2"/>
        <v>1</v>
      </c>
    </row>
    <row r="17" spans="1:56" hidden="1" x14ac:dyDescent="0.3">
      <c r="A17" s="8" t="s">
        <v>281</v>
      </c>
      <c r="B17" s="8" t="s">
        <v>308</v>
      </c>
      <c r="C17" s="8" t="s">
        <v>339</v>
      </c>
      <c r="D17" s="9">
        <v>45258</v>
      </c>
      <c r="E17" s="8">
        <v>20</v>
      </c>
      <c r="F17" s="10">
        <v>92009424</v>
      </c>
      <c r="G17" s="8">
        <v>4.0999999999999996</v>
      </c>
      <c r="H17" s="8" t="s">
        <v>283</v>
      </c>
      <c r="I17" s="8" t="s">
        <v>284</v>
      </c>
      <c r="J17" s="8">
        <v>2051</v>
      </c>
      <c r="K17" s="8">
        <v>259.55</v>
      </c>
      <c r="L17" s="8">
        <v>5191</v>
      </c>
      <c r="M17" s="8">
        <v>2030.82302</v>
      </c>
      <c r="N17" s="8">
        <v>40616.460400000004</v>
      </c>
      <c r="O17" s="8" t="s">
        <v>285</v>
      </c>
      <c r="P17" s="8">
        <v>7.8243999999999998</v>
      </c>
      <c r="Q17" s="10" t="s">
        <v>189</v>
      </c>
      <c r="R17" s="11">
        <v>45258</v>
      </c>
      <c r="S17" s="10">
        <v>7931013799</v>
      </c>
      <c r="T17" s="8" t="s">
        <v>340</v>
      </c>
      <c r="U17" s="12"/>
      <c r="V17" s="8">
        <v>83011733</v>
      </c>
      <c r="W17" s="8" t="s">
        <v>287</v>
      </c>
      <c r="X17" s="8" t="s">
        <v>287</v>
      </c>
      <c r="Y17" s="8" t="s">
        <v>287</v>
      </c>
      <c r="Z17" s="8" t="s">
        <v>288</v>
      </c>
      <c r="AA17" s="8" t="s">
        <v>289</v>
      </c>
      <c r="AB17" s="12"/>
      <c r="AC17" s="12"/>
      <c r="AD17" s="12"/>
      <c r="AE17" s="12"/>
      <c r="AF17" s="8" t="s">
        <v>290</v>
      </c>
      <c r="AG17" s="8" t="s">
        <v>291</v>
      </c>
      <c r="AH17" s="8" t="s">
        <v>335</v>
      </c>
      <c r="AI17" s="8">
        <v>11</v>
      </c>
      <c r="AJ17" s="8" t="s">
        <v>4</v>
      </c>
      <c r="AK17" s="8" t="s">
        <v>293</v>
      </c>
      <c r="AL17" s="8" t="s">
        <v>294</v>
      </c>
      <c r="AM17" s="8" t="s">
        <v>336</v>
      </c>
      <c r="AN17" s="8" t="s">
        <v>337</v>
      </c>
      <c r="AO17" s="9">
        <v>45258</v>
      </c>
      <c r="AP17" s="8">
        <v>32100</v>
      </c>
      <c r="AQ17" s="8" t="s">
        <v>341</v>
      </c>
      <c r="AR17" s="8" t="s">
        <v>330</v>
      </c>
      <c r="AS17" s="8">
        <v>7931013799</v>
      </c>
      <c r="AT17" s="11">
        <v>45182</v>
      </c>
      <c r="AU17" s="8" t="s">
        <v>298</v>
      </c>
      <c r="AV17" s="8">
        <v>818</v>
      </c>
      <c r="AW17" s="12"/>
      <c r="AX17" s="8" t="s">
        <v>294</v>
      </c>
      <c r="AY17" s="13">
        <v>166.66</v>
      </c>
      <c r="AZ17" s="13" t="s">
        <v>156</v>
      </c>
      <c r="BB17" s="13">
        <f t="shared" si="0"/>
        <v>16</v>
      </c>
      <c r="BC17" s="13">
        <f t="shared" si="1"/>
        <v>16</v>
      </c>
      <c r="BD17" s="13" t="b">
        <f t="shared" si="2"/>
        <v>1</v>
      </c>
    </row>
    <row r="18" spans="1:56" hidden="1" x14ac:dyDescent="0.3">
      <c r="A18" s="8" t="s">
        <v>281</v>
      </c>
      <c r="B18" s="8" t="s">
        <v>308</v>
      </c>
      <c r="C18" s="8" t="s">
        <v>342</v>
      </c>
      <c r="D18" s="9">
        <v>45258</v>
      </c>
      <c r="E18" s="8">
        <v>50</v>
      </c>
      <c r="F18" s="10">
        <v>92009424</v>
      </c>
      <c r="G18" s="8">
        <v>12.1</v>
      </c>
      <c r="H18" s="8" t="s">
        <v>283</v>
      </c>
      <c r="I18" s="8" t="s">
        <v>284</v>
      </c>
      <c r="J18" s="8">
        <v>2051</v>
      </c>
      <c r="K18" s="8">
        <v>53.11</v>
      </c>
      <c r="L18" s="8">
        <v>2655.5</v>
      </c>
      <c r="M18" s="8">
        <v>415.55388399999998</v>
      </c>
      <c r="N18" s="8">
        <v>20777.694200000002</v>
      </c>
      <c r="O18" s="8" t="s">
        <v>285</v>
      </c>
      <c r="P18" s="8">
        <v>7.8243999999999998</v>
      </c>
      <c r="Q18" s="10" t="s">
        <v>189</v>
      </c>
      <c r="R18" s="11">
        <v>45258</v>
      </c>
      <c r="S18" s="10">
        <v>7931013799</v>
      </c>
      <c r="T18" s="8" t="s">
        <v>306</v>
      </c>
      <c r="U18" s="12"/>
      <c r="V18" s="8">
        <v>83011733</v>
      </c>
      <c r="W18" s="8" t="s">
        <v>287</v>
      </c>
      <c r="X18" s="8" t="s">
        <v>287</v>
      </c>
      <c r="Y18" s="8" t="s">
        <v>287</v>
      </c>
      <c r="Z18" s="8" t="s">
        <v>288</v>
      </c>
      <c r="AA18" s="8" t="s">
        <v>289</v>
      </c>
      <c r="AB18" s="12"/>
      <c r="AC18" s="12"/>
      <c r="AD18" s="12"/>
      <c r="AE18" s="12"/>
      <c r="AF18" s="8" t="s">
        <v>290</v>
      </c>
      <c r="AG18" s="8" t="s">
        <v>291</v>
      </c>
      <c r="AH18" s="8" t="s">
        <v>335</v>
      </c>
      <c r="AI18" s="8">
        <v>19</v>
      </c>
      <c r="AJ18" s="8" t="s">
        <v>4</v>
      </c>
      <c r="AK18" s="8" t="s">
        <v>293</v>
      </c>
      <c r="AL18" s="8" t="s">
        <v>294</v>
      </c>
      <c r="AM18" s="8" t="s">
        <v>336</v>
      </c>
      <c r="AN18" s="8" t="s">
        <v>337</v>
      </c>
      <c r="AO18" s="9">
        <v>45258</v>
      </c>
      <c r="AP18" s="8">
        <v>32100</v>
      </c>
      <c r="AQ18" s="8" t="s">
        <v>307</v>
      </c>
      <c r="AR18" s="8" t="s">
        <v>330</v>
      </c>
      <c r="AS18" s="8">
        <v>7931013799</v>
      </c>
      <c r="AT18" s="11">
        <v>45182</v>
      </c>
      <c r="AU18" s="8" t="s">
        <v>298</v>
      </c>
      <c r="AV18" s="8">
        <v>818</v>
      </c>
      <c r="AW18" s="12"/>
      <c r="AX18" s="8" t="s">
        <v>294</v>
      </c>
      <c r="AY18" s="13">
        <v>42.86</v>
      </c>
      <c r="AZ18" s="13" t="s">
        <v>156</v>
      </c>
      <c r="BB18" s="13">
        <f t="shared" si="0"/>
        <v>16</v>
      </c>
      <c r="BC18" s="13">
        <f t="shared" si="1"/>
        <v>16</v>
      </c>
      <c r="BD18" s="13" t="b">
        <f t="shared" si="2"/>
        <v>1</v>
      </c>
    </row>
    <row r="19" spans="1:56" hidden="1" x14ac:dyDescent="0.3">
      <c r="A19" s="8" t="s">
        <v>281</v>
      </c>
      <c r="B19" s="8" t="s">
        <v>308</v>
      </c>
      <c r="C19" s="8" t="s">
        <v>343</v>
      </c>
      <c r="D19" s="9">
        <v>45258</v>
      </c>
      <c r="E19" s="8">
        <v>20</v>
      </c>
      <c r="F19" s="10">
        <v>92009426</v>
      </c>
      <c r="G19" s="8">
        <v>6.1</v>
      </c>
      <c r="H19" s="8" t="s">
        <v>283</v>
      </c>
      <c r="I19" s="8" t="s">
        <v>284</v>
      </c>
      <c r="J19" s="8">
        <v>2051</v>
      </c>
      <c r="K19" s="8">
        <v>133.58000000000001</v>
      </c>
      <c r="L19" s="8">
        <v>2671.6</v>
      </c>
      <c r="M19" s="8">
        <v>1045.183352</v>
      </c>
      <c r="N19" s="8">
        <v>20903.66704</v>
      </c>
      <c r="O19" s="8" t="s">
        <v>285</v>
      </c>
      <c r="P19" s="8">
        <v>7.8243999999999998</v>
      </c>
      <c r="Q19" s="10" t="s">
        <v>189</v>
      </c>
      <c r="R19" s="11">
        <v>45258</v>
      </c>
      <c r="S19" s="10">
        <v>7931013809</v>
      </c>
      <c r="T19" s="8" t="s">
        <v>320</v>
      </c>
      <c r="U19" s="12"/>
      <c r="V19" s="8">
        <v>83011735</v>
      </c>
      <c r="W19" s="8" t="s">
        <v>287</v>
      </c>
      <c r="X19" s="8" t="s">
        <v>287</v>
      </c>
      <c r="Y19" s="8" t="s">
        <v>287</v>
      </c>
      <c r="Z19" s="8" t="s">
        <v>288</v>
      </c>
      <c r="AA19" s="8" t="s">
        <v>289</v>
      </c>
      <c r="AB19" s="12"/>
      <c r="AC19" s="12"/>
      <c r="AD19" s="12"/>
      <c r="AE19" s="12"/>
      <c r="AF19" s="8" t="s">
        <v>290</v>
      </c>
      <c r="AG19" s="8" t="s">
        <v>291</v>
      </c>
      <c r="AH19" s="8" t="s">
        <v>335</v>
      </c>
      <c r="AI19" s="8">
        <v>29</v>
      </c>
      <c r="AJ19" s="8" t="s">
        <v>4</v>
      </c>
      <c r="AK19" s="8" t="s">
        <v>293</v>
      </c>
      <c r="AL19" s="8" t="s">
        <v>294</v>
      </c>
      <c r="AM19" s="8" t="s">
        <v>336</v>
      </c>
      <c r="AN19" s="8" t="s">
        <v>337</v>
      </c>
      <c r="AO19" s="9">
        <v>45258</v>
      </c>
      <c r="AP19" s="8">
        <v>32100</v>
      </c>
      <c r="AQ19" s="8" t="s">
        <v>324</v>
      </c>
      <c r="AR19" s="8" t="s">
        <v>330</v>
      </c>
      <c r="AS19" s="8">
        <v>7931013809</v>
      </c>
      <c r="AT19" s="11">
        <v>45182</v>
      </c>
      <c r="AU19" s="8" t="s">
        <v>298</v>
      </c>
      <c r="AV19" s="8">
        <v>2051</v>
      </c>
      <c r="AW19" s="12"/>
      <c r="AX19" s="8" t="s">
        <v>294</v>
      </c>
      <c r="AY19" s="13">
        <v>116.31</v>
      </c>
      <c r="AZ19" s="13" t="s">
        <v>156</v>
      </c>
      <c r="BB19" s="13">
        <f t="shared" si="0"/>
        <v>6</v>
      </c>
      <c r="BC19" s="13">
        <f t="shared" si="1"/>
        <v>6</v>
      </c>
      <c r="BD19" s="13" t="b">
        <f t="shared" si="2"/>
        <v>1</v>
      </c>
    </row>
    <row r="20" spans="1:56" hidden="1" x14ac:dyDescent="0.3">
      <c r="A20" s="8" t="s">
        <v>281</v>
      </c>
      <c r="B20" s="8" t="s">
        <v>282</v>
      </c>
      <c r="C20" s="8" t="s">
        <v>344</v>
      </c>
      <c r="D20" s="9">
        <v>45229</v>
      </c>
      <c r="E20" s="8">
        <v>10</v>
      </c>
      <c r="F20" s="10">
        <v>92009588</v>
      </c>
      <c r="G20" s="8">
        <v>5.0999999999999996</v>
      </c>
      <c r="H20" s="8" t="s">
        <v>283</v>
      </c>
      <c r="I20" s="8" t="s">
        <v>284</v>
      </c>
      <c r="J20" s="8">
        <v>2051</v>
      </c>
      <c r="K20" s="8">
        <v>21.74</v>
      </c>
      <c r="L20" s="8">
        <v>217.4</v>
      </c>
      <c r="M20" s="8">
        <v>170.185068</v>
      </c>
      <c r="N20" s="8">
        <v>1701.85068</v>
      </c>
      <c r="O20" s="8" t="s">
        <v>285</v>
      </c>
      <c r="P20" s="8">
        <v>7.8281999999999998</v>
      </c>
      <c r="Q20" s="10" t="s">
        <v>193</v>
      </c>
      <c r="R20" s="11">
        <v>45229</v>
      </c>
      <c r="S20" s="10">
        <v>7931013844</v>
      </c>
      <c r="T20" s="8" t="s">
        <v>310</v>
      </c>
      <c r="U20" s="12"/>
      <c r="V20" s="8">
        <v>83012444</v>
      </c>
      <c r="W20" s="8" t="s">
        <v>287</v>
      </c>
      <c r="X20" s="8" t="s">
        <v>287</v>
      </c>
      <c r="Y20" s="8" t="s">
        <v>287</v>
      </c>
      <c r="Z20" s="8" t="s">
        <v>288</v>
      </c>
      <c r="AA20" s="8" t="s">
        <v>289</v>
      </c>
      <c r="AB20" s="12"/>
      <c r="AC20" s="12"/>
      <c r="AD20" s="12"/>
      <c r="AE20" s="12"/>
      <c r="AF20" s="8" t="s">
        <v>290</v>
      </c>
      <c r="AG20" s="8" t="s">
        <v>291</v>
      </c>
      <c r="AH20" s="8" t="s">
        <v>315</v>
      </c>
      <c r="AI20" s="8">
        <v>5</v>
      </c>
      <c r="AJ20" s="8" t="s">
        <v>4</v>
      </c>
      <c r="AK20" s="8" t="s">
        <v>293</v>
      </c>
      <c r="AL20" s="8" t="s">
        <v>294</v>
      </c>
      <c r="AM20" s="8" t="s">
        <v>316</v>
      </c>
      <c r="AN20" s="8" t="s">
        <v>317</v>
      </c>
      <c r="AO20" s="9">
        <v>45229</v>
      </c>
      <c r="AP20" s="8">
        <v>31400</v>
      </c>
      <c r="AQ20" s="8" t="s">
        <v>301</v>
      </c>
      <c r="AR20" s="8" t="s">
        <v>330</v>
      </c>
      <c r="AS20" s="8">
        <v>7931013844</v>
      </c>
      <c r="AT20" s="11">
        <v>45191</v>
      </c>
      <c r="AU20" s="8" t="s">
        <v>298</v>
      </c>
      <c r="AV20" s="8">
        <v>818</v>
      </c>
      <c r="AW20" s="12"/>
      <c r="AX20" s="8" t="s">
        <v>294</v>
      </c>
      <c r="AY20" s="13">
        <v>18.82</v>
      </c>
      <c r="AZ20" s="13" t="s">
        <v>155</v>
      </c>
      <c r="BB20" s="13">
        <f t="shared" si="0"/>
        <v>7</v>
      </c>
      <c r="BC20" s="13">
        <f t="shared" si="1"/>
        <v>7</v>
      </c>
      <c r="BD20" s="13" t="b">
        <f t="shared" si="2"/>
        <v>1</v>
      </c>
    </row>
    <row r="21" spans="1:56" hidden="1" x14ac:dyDescent="0.3">
      <c r="A21" s="8" t="s">
        <v>281</v>
      </c>
      <c r="B21" s="8" t="s">
        <v>327</v>
      </c>
      <c r="C21" s="8" t="s">
        <v>302</v>
      </c>
      <c r="D21" s="9">
        <v>45273</v>
      </c>
      <c r="E21" s="8">
        <v>50</v>
      </c>
      <c r="F21" s="10">
        <v>92010393</v>
      </c>
      <c r="G21" s="8">
        <v>7.1</v>
      </c>
      <c r="H21" s="8" t="s">
        <v>283</v>
      </c>
      <c r="I21" s="8" t="s">
        <v>284</v>
      </c>
      <c r="J21" s="8">
        <v>2051</v>
      </c>
      <c r="K21" s="8">
        <v>40.89</v>
      </c>
      <c r="L21" s="8">
        <v>2044.5</v>
      </c>
      <c r="M21" s="8">
        <v>319.35090000000002</v>
      </c>
      <c r="N21" s="8">
        <v>15967.545</v>
      </c>
      <c r="O21" s="8" t="s">
        <v>285</v>
      </c>
      <c r="P21" s="8">
        <v>7.81</v>
      </c>
      <c r="Q21" s="10" t="s">
        <v>201</v>
      </c>
      <c r="R21" s="11">
        <v>45273</v>
      </c>
      <c r="S21" s="10">
        <v>7931013941</v>
      </c>
      <c r="T21" s="8" t="s">
        <v>303</v>
      </c>
      <c r="U21" s="12"/>
      <c r="V21" s="8">
        <v>83013039</v>
      </c>
      <c r="W21" s="8" t="s">
        <v>287</v>
      </c>
      <c r="X21" s="8" t="s">
        <v>287</v>
      </c>
      <c r="Y21" s="8" t="s">
        <v>287</v>
      </c>
      <c r="Z21" s="8" t="s">
        <v>288</v>
      </c>
      <c r="AA21" s="8" t="s">
        <v>289</v>
      </c>
      <c r="AB21" s="12"/>
      <c r="AC21" s="12"/>
      <c r="AD21" s="12"/>
      <c r="AE21" s="12"/>
      <c r="AF21" s="8" t="s">
        <v>290</v>
      </c>
      <c r="AG21" s="8" t="s">
        <v>291</v>
      </c>
      <c r="AH21" s="8" t="s">
        <v>345</v>
      </c>
      <c r="AI21" s="8">
        <v>18</v>
      </c>
      <c r="AJ21" s="8" t="s">
        <v>4</v>
      </c>
      <c r="AK21" s="8" t="s">
        <v>304</v>
      </c>
      <c r="AL21" s="8" t="s">
        <v>294</v>
      </c>
      <c r="AM21" s="8" t="s">
        <v>346</v>
      </c>
      <c r="AN21" s="8" t="s">
        <v>347</v>
      </c>
      <c r="AO21" s="9">
        <v>45273</v>
      </c>
      <c r="AP21" s="8">
        <v>32100</v>
      </c>
      <c r="AQ21" s="8" t="s">
        <v>301</v>
      </c>
      <c r="AR21" s="8" t="s">
        <v>330</v>
      </c>
      <c r="AS21" s="8">
        <v>7931013941</v>
      </c>
      <c r="AT21" s="11">
        <v>45240</v>
      </c>
      <c r="AU21" s="8" t="s">
        <v>298</v>
      </c>
      <c r="AV21" s="8">
        <v>818</v>
      </c>
      <c r="AW21" s="12"/>
      <c r="AX21" s="8" t="s">
        <v>294</v>
      </c>
      <c r="AY21" s="13">
        <v>35.04</v>
      </c>
      <c r="AZ21" s="13" t="s">
        <v>157</v>
      </c>
      <c r="BB21" s="13">
        <f t="shared" si="0"/>
        <v>8</v>
      </c>
      <c r="BC21" s="13">
        <f t="shared" si="1"/>
        <v>8</v>
      </c>
      <c r="BD21" s="13" t="b">
        <f t="shared" si="2"/>
        <v>1</v>
      </c>
    </row>
    <row r="22" spans="1:56" hidden="1" x14ac:dyDescent="0.3">
      <c r="A22" s="8" t="s">
        <v>281</v>
      </c>
      <c r="B22" s="8" t="s">
        <v>327</v>
      </c>
      <c r="C22" s="8" t="s">
        <v>348</v>
      </c>
      <c r="D22" s="9">
        <v>45273</v>
      </c>
      <c r="E22" s="8">
        <v>30</v>
      </c>
      <c r="F22" s="10">
        <v>92010394</v>
      </c>
      <c r="G22" s="8">
        <v>2.1</v>
      </c>
      <c r="H22" s="8" t="s">
        <v>283</v>
      </c>
      <c r="I22" s="8" t="s">
        <v>284</v>
      </c>
      <c r="J22" s="8">
        <v>2051</v>
      </c>
      <c r="K22" s="8">
        <v>127.16</v>
      </c>
      <c r="L22" s="8">
        <v>3814.8</v>
      </c>
      <c r="M22" s="8">
        <v>993.11959999999999</v>
      </c>
      <c r="N22" s="8">
        <v>29793.588</v>
      </c>
      <c r="O22" s="8" t="s">
        <v>285</v>
      </c>
      <c r="P22" s="8">
        <v>7.81</v>
      </c>
      <c r="Q22" s="10" t="s">
        <v>212</v>
      </c>
      <c r="R22" s="11">
        <v>45273</v>
      </c>
      <c r="S22" s="10">
        <v>7931013942</v>
      </c>
      <c r="T22" s="8" t="s">
        <v>340</v>
      </c>
      <c r="U22" s="12"/>
      <c r="V22" s="8">
        <v>83013042</v>
      </c>
      <c r="W22" s="8" t="s">
        <v>287</v>
      </c>
      <c r="X22" s="8" t="s">
        <v>287</v>
      </c>
      <c r="Y22" s="8" t="s">
        <v>287</v>
      </c>
      <c r="Z22" s="8" t="s">
        <v>288</v>
      </c>
      <c r="AA22" s="8" t="s">
        <v>289</v>
      </c>
      <c r="AB22" s="12"/>
      <c r="AC22" s="12"/>
      <c r="AD22" s="12"/>
      <c r="AE22" s="12"/>
      <c r="AF22" s="8" t="s">
        <v>290</v>
      </c>
      <c r="AG22" s="8" t="s">
        <v>291</v>
      </c>
      <c r="AH22" s="8" t="s">
        <v>345</v>
      </c>
      <c r="AI22" s="8">
        <v>2</v>
      </c>
      <c r="AJ22" s="8" t="s">
        <v>4</v>
      </c>
      <c r="AK22" s="8" t="s">
        <v>293</v>
      </c>
      <c r="AL22" s="8" t="s">
        <v>294</v>
      </c>
      <c r="AM22" s="8" t="s">
        <v>346</v>
      </c>
      <c r="AN22" s="8" t="s">
        <v>347</v>
      </c>
      <c r="AO22" s="9">
        <v>45273</v>
      </c>
      <c r="AP22" s="8">
        <v>32100</v>
      </c>
      <c r="AQ22" s="8" t="s">
        <v>341</v>
      </c>
      <c r="AR22" s="8" t="s">
        <v>330</v>
      </c>
      <c r="AS22" s="8">
        <v>7931013942</v>
      </c>
      <c r="AT22" s="11">
        <v>45240</v>
      </c>
      <c r="AU22" s="8" t="s">
        <v>298</v>
      </c>
      <c r="AV22" s="8">
        <v>818</v>
      </c>
      <c r="AW22" s="12"/>
      <c r="AX22" s="8" t="s">
        <v>294</v>
      </c>
      <c r="AY22" s="13">
        <v>71.84</v>
      </c>
      <c r="AZ22" s="13" t="s">
        <v>157</v>
      </c>
      <c r="BB22" s="13">
        <f t="shared" si="0"/>
        <v>7</v>
      </c>
      <c r="BC22" s="13">
        <f t="shared" si="1"/>
        <v>7</v>
      </c>
      <c r="BD22" s="13" t="b">
        <f t="shared" si="2"/>
        <v>1</v>
      </c>
    </row>
    <row r="23" spans="1:56" hidden="1" x14ac:dyDescent="0.3">
      <c r="A23" s="8" t="s">
        <v>281</v>
      </c>
      <c r="B23" s="8" t="s">
        <v>327</v>
      </c>
      <c r="C23" s="8" t="s">
        <v>349</v>
      </c>
      <c r="D23" s="9">
        <v>45273</v>
      </c>
      <c r="E23" s="8">
        <v>20</v>
      </c>
      <c r="F23" s="10">
        <v>92010394</v>
      </c>
      <c r="G23" s="8">
        <v>5.0999999999999996</v>
      </c>
      <c r="H23" s="8" t="s">
        <v>283</v>
      </c>
      <c r="I23" s="8" t="s">
        <v>284</v>
      </c>
      <c r="J23" s="8">
        <v>2051</v>
      </c>
      <c r="K23" s="8">
        <v>222.42</v>
      </c>
      <c r="L23" s="8">
        <v>4448.3999999999996</v>
      </c>
      <c r="M23" s="8">
        <v>1737.1002000000001</v>
      </c>
      <c r="N23" s="8">
        <v>34742.004000000001</v>
      </c>
      <c r="O23" s="8" t="s">
        <v>285</v>
      </c>
      <c r="P23" s="8">
        <v>7.81</v>
      </c>
      <c r="Q23" s="10" t="s">
        <v>212</v>
      </c>
      <c r="R23" s="11">
        <v>45273</v>
      </c>
      <c r="S23" s="10">
        <v>7931013942</v>
      </c>
      <c r="T23" s="8" t="s">
        <v>340</v>
      </c>
      <c r="U23" s="12"/>
      <c r="V23" s="8">
        <v>83013042</v>
      </c>
      <c r="W23" s="8" t="s">
        <v>287</v>
      </c>
      <c r="X23" s="8" t="s">
        <v>287</v>
      </c>
      <c r="Y23" s="8" t="s">
        <v>287</v>
      </c>
      <c r="Z23" s="8" t="s">
        <v>288</v>
      </c>
      <c r="AA23" s="8" t="s">
        <v>289</v>
      </c>
      <c r="AB23" s="12"/>
      <c r="AC23" s="12"/>
      <c r="AD23" s="12"/>
      <c r="AE23" s="12"/>
      <c r="AF23" s="8" t="s">
        <v>290</v>
      </c>
      <c r="AG23" s="8" t="s">
        <v>291</v>
      </c>
      <c r="AH23" s="8" t="s">
        <v>345</v>
      </c>
      <c r="AI23" s="8">
        <v>5</v>
      </c>
      <c r="AJ23" s="8" t="s">
        <v>4</v>
      </c>
      <c r="AK23" s="8" t="s">
        <v>293</v>
      </c>
      <c r="AL23" s="8" t="s">
        <v>294</v>
      </c>
      <c r="AM23" s="8" t="s">
        <v>346</v>
      </c>
      <c r="AN23" s="8" t="s">
        <v>347</v>
      </c>
      <c r="AO23" s="9">
        <v>45273</v>
      </c>
      <c r="AP23" s="8">
        <v>32100</v>
      </c>
      <c r="AQ23" s="8" t="s">
        <v>341</v>
      </c>
      <c r="AR23" s="8" t="s">
        <v>330</v>
      </c>
      <c r="AS23" s="8">
        <v>7931013942</v>
      </c>
      <c r="AT23" s="11">
        <v>45240</v>
      </c>
      <c r="AU23" s="8" t="s">
        <v>298</v>
      </c>
      <c r="AV23" s="8">
        <v>818</v>
      </c>
      <c r="AW23" s="12"/>
      <c r="AX23" s="8" t="s">
        <v>294</v>
      </c>
      <c r="AY23" s="13">
        <v>143.69999999999999</v>
      </c>
      <c r="AZ23" s="13" t="s">
        <v>157</v>
      </c>
      <c r="BB23" s="13">
        <f t="shared" si="0"/>
        <v>7</v>
      </c>
      <c r="BC23" s="13">
        <f t="shared" si="1"/>
        <v>7</v>
      </c>
      <c r="BD23" s="13" t="b">
        <f t="shared" si="2"/>
        <v>1</v>
      </c>
    </row>
    <row r="24" spans="1:56" hidden="1" x14ac:dyDescent="0.3">
      <c r="A24" s="8" t="s">
        <v>281</v>
      </c>
      <c r="B24" s="8" t="s">
        <v>327</v>
      </c>
      <c r="C24" s="8" t="s">
        <v>350</v>
      </c>
      <c r="D24" s="9">
        <v>45281</v>
      </c>
      <c r="E24" s="8">
        <v>5</v>
      </c>
      <c r="F24" s="10">
        <v>92010396</v>
      </c>
      <c r="G24" s="8">
        <v>2.1</v>
      </c>
      <c r="H24" s="8" t="s">
        <v>283</v>
      </c>
      <c r="I24" s="8" t="s">
        <v>284</v>
      </c>
      <c r="J24" s="8">
        <v>2051</v>
      </c>
      <c r="K24" s="8">
        <v>122.8</v>
      </c>
      <c r="L24" s="8">
        <v>614</v>
      </c>
      <c r="M24" s="8">
        <v>959.06799999999998</v>
      </c>
      <c r="N24" s="8">
        <v>4795.34</v>
      </c>
      <c r="O24" s="8" t="s">
        <v>285</v>
      </c>
      <c r="P24" s="8">
        <v>7.81</v>
      </c>
      <c r="Q24" s="10" t="s">
        <v>197</v>
      </c>
      <c r="R24" s="11">
        <v>45281</v>
      </c>
      <c r="S24" s="10">
        <v>7931013946</v>
      </c>
      <c r="T24" s="8" t="s">
        <v>351</v>
      </c>
      <c r="U24" s="12"/>
      <c r="V24" s="8">
        <v>83013040</v>
      </c>
      <c r="W24" s="8" t="s">
        <v>287</v>
      </c>
      <c r="X24" s="8" t="s">
        <v>287</v>
      </c>
      <c r="Y24" s="8" t="s">
        <v>287</v>
      </c>
      <c r="Z24" s="8" t="s">
        <v>288</v>
      </c>
      <c r="AA24" s="8" t="s">
        <v>289</v>
      </c>
      <c r="AB24" s="12"/>
      <c r="AC24" s="12"/>
      <c r="AD24" s="12"/>
      <c r="AE24" s="12"/>
      <c r="AF24" s="8" t="s">
        <v>290</v>
      </c>
      <c r="AG24" s="8" t="s">
        <v>291</v>
      </c>
      <c r="AH24" s="8" t="s">
        <v>352</v>
      </c>
      <c r="AI24" s="8">
        <v>4</v>
      </c>
      <c r="AJ24" s="8" t="s">
        <v>4</v>
      </c>
      <c r="AK24" s="8" t="s">
        <v>293</v>
      </c>
      <c r="AL24" s="8" t="s">
        <v>294</v>
      </c>
      <c r="AM24" s="8" t="s">
        <v>312</v>
      </c>
      <c r="AN24" s="8" t="s">
        <v>353</v>
      </c>
      <c r="AO24" s="9">
        <v>45281</v>
      </c>
      <c r="AP24" s="8">
        <v>32100</v>
      </c>
      <c r="AQ24" s="8" t="s">
        <v>354</v>
      </c>
      <c r="AR24" s="8" t="s">
        <v>330</v>
      </c>
      <c r="AS24" s="8">
        <v>7931013946</v>
      </c>
      <c r="AT24" s="11">
        <v>45240</v>
      </c>
      <c r="AU24" s="8" t="s">
        <v>298</v>
      </c>
      <c r="AV24" s="8">
        <v>818</v>
      </c>
      <c r="AW24" s="12"/>
      <c r="AX24" s="8" t="s">
        <v>294</v>
      </c>
      <c r="AY24" s="13">
        <v>81.64</v>
      </c>
      <c r="AZ24" s="13" t="s">
        <v>157</v>
      </c>
      <c r="BB24" s="13">
        <f t="shared" si="0"/>
        <v>2</v>
      </c>
      <c r="BC24" s="13">
        <f t="shared" si="1"/>
        <v>2</v>
      </c>
      <c r="BD24" s="13" t="b">
        <f t="shared" si="2"/>
        <v>1</v>
      </c>
    </row>
    <row r="25" spans="1:56" hidden="1" x14ac:dyDescent="0.3">
      <c r="A25" s="8" t="s">
        <v>281</v>
      </c>
      <c r="B25" s="8" t="s">
        <v>327</v>
      </c>
      <c r="C25" s="8" t="s">
        <v>355</v>
      </c>
      <c r="D25" s="9">
        <v>45273</v>
      </c>
      <c r="E25" s="8">
        <v>50</v>
      </c>
      <c r="F25" s="10">
        <v>92010398</v>
      </c>
      <c r="G25" s="8">
        <v>7.1</v>
      </c>
      <c r="H25" s="8" t="s">
        <v>283</v>
      </c>
      <c r="I25" s="8" t="s">
        <v>284</v>
      </c>
      <c r="J25" s="8">
        <v>2051</v>
      </c>
      <c r="K25" s="8">
        <v>61.82</v>
      </c>
      <c r="L25" s="8">
        <v>3091</v>
      </c>
      <c r="M25" s="8">
        <v>482.81420000000003</v>
      </c>
      <c r="N25" s="8">
        <v>24140.71</v>
      </c>
      <c r="O25" s="8" t="s">
        <v>285</v>
      </c>
      <c r="P25" s="8">
        <v>7.81</v>
      </c>
      <c r="Q25" s="10" t="s">
        <v>212</v>
      </c>
      <c r="R25" s="11">
        <v>45273</v>
      </c>
      <c r="S25" s="10">
        <v>7931013953</v>
      </c>
      <c r="T25" s="8" t="s">
        <v>356</v>
      </c>
      <c r="U25" s="12"/>
      <c r="V25" s="8">
        <v>83013038</v>
      </c>
      <c r="W25" s="8" t="s">
        <v>287</v>
      </c>
      <c r="X25" s="8" t="s">
        <v>287</v>
      </c>
      <c r="Y25" s="8" t="s">
        <v>287</v>
      </c>
      <c r="Z25" s="8" t="s">
        <v>288</v>
      </c>
      <c r="AA25" s="8" t="s">
        <v>289</v>
      </c>
      <c r="AB25" s="12"/>
      <c r="AC25" s="12"/>
      <c r="AD25" s="12"/>
      <c r="AE25" s="12"/>
      <c r="AF25" s="8" t="s">
        <v>290</v>
      </c>
      <c r="AG25" s="8" t="s">
        <v>291</v>
      </c>
      <c r="AH25" s="8" t="s">
        <v>345</v>
      </c>
      <c r="AI25" s="8">
        <v>13</v>
      </c>
      <c r="AJ25" s="8" t="s">
        <v>4</v>
      </c>
      <c r="AK25" s="8" t="s">
        <v>293</v>
      </c>
      <c r="AL25" s="8" t="s">
        <v>294</v>
      </c>
      <c r="AM25" s="8" t="s">
        <v>346</v>
      </c>
      <c r="AN25" s="8" t="s">
        <v>347</v>
      </c>
      <c r="AO25" s="9">
        <v>45273</v>
      </c>
      <c r="AP25" s="8">
        <v>32100</v>
      </c>
      <c r="AQ25" s="8" t="s">
        <v>357</v>
      </c>
      <c r="AR25" s="8" t="s">
        <v>330</v>
      </c>
      <c r="AS25" s="8">
        <v>7931013953</v>
      </c>
      <c r="AT25" s="11">
        <v>45240</v>
      </c>
      <c r="AU25" s="8" t="s">
        <v>298</v>
      </c>
      <c r="AV25" s="8">
        <v>2051</v>
      </c>
      <c r="AW25" s="12"/>
      <c r="AX25" s="8" t="s">
        <v>294</v>
      </c>
      <c r="AY25" s="13">
        <v>52</v>
      </c>
      <c r="AZ25" s="13" t="s">
        <v>157</v>
      </c>
      <c r="BB25" s="13">
        <f t="shared" si="0"/>
        <v>7</v>
      </c>
      <c r="BC25" s="13">
        <f t="shared" si="1"/>
        <v>7</v>
      </c>
      <c r="BD25" s="13" t="b">
        <f t="shared" si="2"/>
        <v>1</v>
      </c>
    </row>
    <row r="26" spans="1:56" hidden="1" x14ac:dyDescent="0.3">
      <c r="A26" s="8" t="s">
        <v>281</v>
      </c>
      <c r="B26" s="8" t="s">
        <v>327</v>
      </c>
      <c r="C26" s="8" t="s">
        <v>72</v>
      </c>
      <c r="D26" s="9">
        <v>45281</v>
      </c>
      <c r="E26" s="8">
        <v>5</v>
      </c>
      <c r="F26" s="10">
        <v>92010746</v>
      </c>
      <c r="G26" s="8">
        <v>3.1</v>
      </c>
      <c r="H26" s="8" t="s">
        <v>358</v>
      </c>
      <c r="I26" s="8" t="s">
        <v>284</v>
      </c>
      <c r="J26" s="8">
        <v>2051</v>
      </c>
      <c r="K26" s="8">
        <v>324.20999999999998</v>
      </c>
      <c r="L26" s="8">
        <v>1621.05</v>
      </c>
      <c r="M26" s="8">
        <v>2532.0801000000001</v>
      </c>
      <c r="N26" s="8">
        <v>12660.4005</v>
      </c>
      <c r="O26" s="8" t="s">
        <v>285</v>
      </c>
      <c r="P26" s="8">
        <v>7.81</v>
      </c>
      <c r="Q26" s="10" t="s">
        <v>196</v>
      </c>
      <c r="R26" s="11">
        <v>45281</v>
      </c>
      <c r="S26" s="10">
        <v>7931013939</v>
      </c>
      <c r="T26" s="8" t="s">
        <v>286</v>
      </c>
      <c r="U26" s="12"/>
      <c r="V26" s="8">
        <v>83013517</v>
      </c>
      <c r="W26" s="8" t="s">
        <v>287</v>
      </c>
      <c r="X26" s="8" t="s">
        <v>287</v>
      </c>
      <c r="Y26" s="8" t="s">
        <v>287</v>
      </c>
      <c r="Z26" s="8" t="s">
        <v>288</v>
      </c>
      <c r="AA26" s="8" t="s">
        <v>289</v>
      </c>
      <c r="AB26" s="12"/>
      <c r="AC26" s="12"/>
      <c r="AD26" s="12"/>
      <c r="AE26" s="12"/>
      <c r="AF26" s="8" t="s">
        <v>290</v>
      </c>
      <c r="AG26" s="8" t="s">
        <v>291</v>
      </c>
      <c r="AH26" s="8" t="s">
        <v>352</v>
      </c>
      <c r="AI26" s="8">
        <v>19</v>
      </c>
      <c r="AJ26" s="8" t="s">
        <v>4</v>
      </c>
      <c r="AK26" s="8" t="s">
        <v>293</v>
      </c>
      <c r="AL26" s="8" t="s">
        <v>294</v>
      </c>
      <c r="AM26" s="8" t="s">
        <v>312</v>
      </c>
      <c r="AN26" s="8" t="s">
        <v>353</v>
      </c>
      <c r="AO26" s="9">
        <v>45281</v>
      </c>
      <c r="AP26" s="8">
        <v>32100</v>
      </c>
      <c r="AQ26" s="8" t="s">
        <v>32</v>
      </c>
      <c r="AR26" s="8" t="s">
        <v>330</v>
      </c>
      <c r="AS26" s="8">
        <v>7931013939</v>
      </c>
      <c r="AT26" s="11">
        <v>45264</v>
      </c>
      <c r="AU26" s="8" t="s">
        <v>298</v>
      </c>
      <c r="AV26" s="8">
        <v>818</v>
      </c>
      <c r="AW26" s="12"/>
      <c r="AX26" s="8" t="s">
        <v>294</v>
      </c>
      <c r="AY26" s="13">
        <v>248.41</v>
      </c>
      <c r="AZ26" s="13" t="s">
        <v>157</v>
      </c>
      <c r="BB26" s="13">
        <f t="shared" si="0"/>
        <v>3</v>
      </c>
      <c r="BC26" s="13">
        <f t="shared" si="1"/>
        <v>3</v>
      </c>
      <c r="BD26" s="13" t="b">
        <f t="shared" si="2"/>
        <v>1</v>
      </c>
    </row>
    <row r="27" spans="1:56" hidden="1" x14ac:dyDescent="0.3">
      <c r="A27" s="8" t="s">
        <v>281</v>
      </c>
      <c r="B27" s="8" t="s">
        <v>282</v>
      </c>
      <c r="C27" s="8" t="s">
        <v>359</v>
      </c>
      <c r="D27" s="9">
        <v>45210</v>
      </c>
      <c r="E27" s="8">
        <v>500</v>
      </c>
      <c r="F27" s="10">
        <v>92008848</v>
      </c>
      <c r="G27" s="8">
        <v>1.1000000000000001</v>
      </c>
      <c r="H27" s="8" t="s">
        <v>283</v>
      </c>
      <c r="I27" s="8" t="s">
        <v>284</v>
      </c>
      <c r="J27" s="8">
        <v>2051</v>
      </c>
      <c r="K27" s="8">
        <v>39</v>
      </c>
      <c r="L27" s="8">
        <v>19500</v>
      </c>
      <c r="M27" s="8">
        <v>305.2998</v>
      </c>
      <c r="N27" s="8">
        <v>152649.9</v>
      </c>
      <c r="O27" s="8" t="s">
        <v>285</v>
      </c>
      <c r="P27" s="8">
        <v>7.8281999999999998</v>
      </c>
      <c r="Q27" s="10" t="s">
        <v>215</v>
      </c>
      <c r="R27" s="11">
        <v>45210</v>
      </c>
      <c r="S27" s="10">
        <v>7931013573</v>
      </c>
      <c r="T27" s="8" t="s">
        <v>320</v>
      </c>
      <c r="U27" s="12"/>
      <c r="V27" s="8">
        <v>83010825</v>
      </c>
      <c r="W27" s="8" t="s">
        <v>287</v>
      </c>
      <c r="X27" s="8" t="s">
        <v>287</v>
      </c>
      <c r="Y27" s="8" t="s">
        <v>287</v>
      </c>
      <c r="Z27" s="8" t="s">
        <v>288</v>
      </c>
      <c r="AA27" s="8" t="s">
        <v>289</v>
      </c>
      <c r="AB27" s="12"/>
      <c r="AC27" s="12"/>
      <c r="AD27" s="12"/>
      <c r="AE27" s="12"/>
      <c r="AF27" s="8" t="s">
        <v>290</v>
      </c>
      <c r="AG27" s="8" t="s">
        <v>291</v>
      </c>
      <c r="AH27" s="8" t="s">
        <v>360</v>
      </c>
      <c r="AI27" s="8">
        <v>5</v>
      </c>
      <c r="AJ27" s="8" t="s">
        <v>4</v>
      </c>
      <c r="AK27" s="8" t="s">
        <v>293</v>
      </c>
      <c r="AL27" s="8" t="s">
        <v>294</v>
      </c>
      <c r="AM27" s="8" t="s">
        <v>316</v>
      </c>
      <c r="AN27" s="8" t="s">
        <v>361</v>
      </c>
      <c r="AO27" s="9">
        <v>45210</v>
      </c>
      <c r="AP27" s="8">
        <v>31400</v>
      </c>
      <c r="AQ27" s="8" t="s">
        <v>324</v>
      </c>
      <c r="AR27" s="8" t="s">
        <v>297</v>
      </c>
      <c r="AS27" s="8">
        <v>7931013573</v>
      </c>
      <c r="AT27" s="11">
        <v>45141</v>
      </c>
      <c r="AU27" s="8" t="s">
        <v>298</v>
      </c>
      <c r="AV27" s="8">
        <v>818</v>
      </c>
      <c r="AW27" s="12"/>
      <c r="AX27" s="8" t="s">
        <v>294</v>
      </c>
      <c r="AY27" s="13">
        <v>33.78</v>
      </c>
      <c r="AZ27" s="13" t="s">
        <v>155</v>
      </c>
      <c r="BB27" s="13">
        <f t="shared" si="0"/>
        <v>7</v>
      </c>
      <c r="BC27" s="13">
        <f t="shared" si="1"/>
        <v>7</v>
      </c>
      <c r="BD27" s="13" t="b">
        <f t="shared" si="2"/>
        <v>1</v>
      </c>
    </row>
    <row r="28" spans="1:56" hidden="1" x14ac:dyDescent="0.3">
      <c r="A28" s="8" t="s">
        <v>281</v>
      </c>
      <c r="B28" s="8" t="s">
        <v>282</v>
      </c>
      <c r="C28" s="8" t="s">
        <v>362</v>
      </c>
      <c r="D28" s="9">
        <v>45210</v>
      </c>
      <c r="E28" s="8">
        <v>400</v>
      </c>
      <c r="F28" s="10">
        <v>92008848</v>
      </c>
      <c r="G28" s="8">
        <v>2.1</v>
      </c>
      <c r="H28" s="8" t="s">
        <v>283</v>
      </c>
      <c r="I28" s="8" t="s">
        <v>284</v>
      </c>
      <c r="J28" s="8">
        <v>2051</v>
      </c>
      <c r="K28" s="8">
        <v>40.29</v>
      </c>
      <c r="L28" s="8">
        <v>16116</v>
      </c>
      <c r="M28" s="8">
        <v>315.39817799999997</v>
      </c>
      <c r="N28" s="8">
        <v>126159.2712</v>
      </c>
      <c r="O28" s="8" t="s">
        <v>285</v>
      </c>
      <c r="P28" s="8">
        <v>7.8281999999999998</v>
      </c>
      <c r="Q28" s="10" t="s">
        <v>215</v>
      </c>
      <c r="R28" s="11">
        <v>45210</v>
      </c>
      <c r="S28" s="10">
        <v>7931013573</v>
      </c>
      <c r="T28" s="8" t="s">
        <v>320</v>
      </c>
      <c r="U28" s="12"/>
      <c r="V28" s="8">
        <v>83010825</v>
      </c>
      <c r="W28" s="8" t="s">
        <v>287</v>
      </c>
      <c r="X28" s="8" t="s">
        <v>287</v>
      </c>
      <c r="Y28" s="8" t="s">
        <v>287</v>
      </c>
      <c r="Z28" s="8" t="s">
        <v>288</v>
      </c>
      <c r="AA28" s="8" t="s">
        <v>289</v>
      </c>
      <c r="AB28" s="12"/>
      <c r="AC28" s="12"/>
      <c r="AD28" s="12"/>
      <c r="AE28" s="12"/>
      <c r="AF28" s="8" t="s">
        <v>290</v>
      </c>
      <c r="AG28" s="8" t="s">
        <v>291</v>
      </c>
      <c r="AH28" s="8" t="s">
        <v>360</v>
      </c>
      <c r="AI28" s="8">
        <v>6</v>
      </c>
      <c r="AJ28" s="8" t="s">
        <v>4</v>
      </c>
      <c r="AK28" s="8" t="s">
        <v>293</v>
      </c>
      <c r="AL28" s="8" t="s">
        <v>294</v>
      </c>
      <c r="AM28" s="8" t="s">
        <v>316</v>
      </c>
      <c r="AN28" s="8" t="s">
        <v>361</v>
      </c>
      <c r="AO28" s="9">
        <v>45210</v>
      </c>
      <c r="AP28" s="8">
        <v>31400</v>
      </c>
      <c r="AQ28" s="8" t="s">
        <v>324</v>
      </c>
      <c r="AR28" s="8" t="s">
        <v>297</v>
      </c>
      <c r="AS28" s="8">
        <v>7931013573</v>
      </c>
      <c r="AT28" s="11">
        <v>45141</v>
      </c>
      <c r="AU28" s="8" t="s">
        <v>298</v>
      </c>
      <c r="AV28" s="8">
        <v>818</v>
      </c>
      <c r="AW28" s="12"/>
      <c r="AX28" s="8" t="s">
        <v>294</v>
      </c>
      <c r="AY28" s="13">
        <v>34.89</v>
      </c>
      <c r="AZ28" s="13" t="s">
        <v>155</v>
      </c>
      <c r="BB28" s="13">
        <f t="shared" si="0"/>
        <v>7</v>
      </c>
      <c r="BC28" s="13">
        <f t="shared" si="1"/>
        <v>7</v>
      </c>
      <c r="BD28" s="13" t="b">
        <f t="shared" si="2"/>
        <v>1</v>
      </c>
    </row>
    <row r="29" spans="1:56" hidden="1" x14ac:dyDescent="0.3">
      <c r="A29" s="8" t="s">
        <v>281</v>
      </c>
      <c r="B29" s="8" t="s">
        <v>282</v>
      </c>
      <c r="C29" s="8" t="s">
        <v>363</v>
      </c>
      <c r="D29" s="9">
        <v>45210</v>
      </c>
      <c r="E29" s="8">
        <v>300</v>
      </c>
      <c r="F29" s="10">
        <v>92008848</v>
      </c>
      <c r="G29" s="8">
        <v>3.1</v>
      </c>
      <c r="H29" s="8" t="s">
        <v>283</v>
      </c>
      <c r="I29" s="8" t="s">
        <v>284</v>
      </c>
      <c r="J29" s="8">
        <v>2051</v>
      </c>
      <c r="K29" s="8">
        <v>56.96</v>
      </c>
      <c r="L29" s="8">
        <v>17088</v>
      </c>
      <c r="M29" s="8">
        <v>445.894272</v>
      </c>
      <c r="N29" s="8">
        <v>133768.28159999999</v>
      </c>
      <c r="O29" s="8" t="s">
        <v>285</v>
      </c>
      <c r="P29" s="8">
        <v>7.8281999999999998</v>
      </c>
      <c r="Q29" s="10" t="s">
        <v>215</v>
      </c>
      <c r="R29" s="11">
        <v>45210</v>
      </c>
      <c r="S29" s="10">
        <v>7931013573</v>
      </c>
      <c r="T29" s="8" t="s">
        <v>320</v>
      </c>
      <c r="U29" s="12"/>
      <c r="V29" s="8">
        <v>83010825</v>
      </c>
      <c r="W29" s="8" t="s">
        <v>287</v>
      </c>
      <c r="X29" s="8" t="s">
        <v>287</v>
      </c>
      <c r="Y29" s="8" t="s">
        <v>287</v>
      </c>
      <c r="Z29" s="8" t="s">
        <v>288</v>
      </c>
      <c r="AA29" s="8" t="s">
        <v>289</v>
      </c>
      <c r="AB29" s="12"/>
      <c r="AC29" s="12"/>
      <c r="AD29" s="12"/>
      <c r="AE29" s="12"/>
      <c r="AF29" s="8" t="s">
        <v>290</v>
      </c>
      <c r="AG29" s="8" t="s">
        <v>291</v>
      </c>
      <c r="AH29" s="8" t="s">
        <v>360</v>
      </c>
      <c r="AI29" s="8">
        <v>7</v>
      </c>
      <c r="AJ29" s="8" t="s">
        <v>4</v>
      </c>
      <c r="AK29" s="8" t="s">
        <v>293</v>
      </c>
      <c r="AL29" s="8" t="s">
        <v>294</v>
      </c>
      <c r="AM29" s="8" t="s">
        <v>316</v>
      </c>
      <c r="AN29" s="8" t="s">
        <v>361</v>
      </c>
      <c r="AO29" s="9">
        <v>45210</v>
      </c>
      <c r="AP29" s="8">
        <v>31400</v>
      </c>
      <c r="AQ29" s="8" t="s">
        <v>324</v>
      </c>
      <c r="AR29" s="8" t="s">
        <v>297</v>
      </c>
      <c r="AS29" s="8">
        <v>7931013573</v>
      </c>
      <c r="AT29" s="11">
        <v>45141</v>
      </c>
      <c r="AU29" s="8" t="s">
        <v>298</v>
      </c>
      <c r="AV29" s="8">
        <v>818</v>
      </c>
      <c r="AW29" s="12"/>
      <c r="AX29" s="8" t="s">
        <v>294</v>
      </c>
      <c r="AY29" s="13">
        <v>49.33</v>
      </c>
      <c r="AZ29" s="13" t="s">
        <v>155</v>
      </c>
      <c r="BB29" s="13">
        <f t="shared" si="0"/>
        <v>7</v>
      </c>
      <c r="BC29" s="13">
        <f t="shared" si="1"/>
        <v>7</v>
      </c>
      <c r="BD29" s="13" t="b">
        <f t="shared" si="2"/>
        <v>1</v>
      </c>
    </row>
    <row r="30" spans="1:56" hidden="1" x14ac:dyDescent="0.3">
      <c r="A30" s="8" t="s">
        <v>281</v>
      </c>
      <c r="B30" s="8" t="s">
        <v>282</v>
      </c>
      <c r="C30" s="8" t="s">
        <v>73</v>
      </c>
      <c r="D30" s="9">
        <v>45229</v>
      </c>
      <c r="E30" s="8">
        <v>5</v>
      </c>
      <c r="F30" s="10">
        <v>92009024</v>
      </c>
      <c r="G30" s="8">
        <v>4.0999999999999996</v>
      </c>
      <c r="H30" s="8" t="s">
        <v>283</v>
      </c>
      <c r="I30" s="8" t="s">
        <v>284</v>
      </c>
      <c r="J30" s="8">
        <v>2051</v>
      </c>
      <c r="K30" s="8">
        <v>226.99</v>
      </c>
      <c r="L30" s="8">
        <v>1134.95</v>
      </c>
      <c r="M30" s="8">
        <v>1776.9231179999999</v>
      </c>
      <c r="N30" s="8">
        <v>8884.6155899999994</v>
      </c>
      <c r="O30" s="8" t="s">
        <v>285</v>
      </c>
      <c r="P30" s="8">
        <v>7.8281999999999998</v>
      </c>
      <c r="Q30" s="10" t="s">
        <v>187</v>
      </c>
      <c r="R30" s="11">
        <v>45229</v>
      </c>
      <c r="S30" s="10">
        <v>7931013667</v>
      </c>
      <c r="T30" s="8" t="s">
        <v>286</v>
      </c>
      <c r="U30" s="12"/>
      <c r="V30" s="8">
        <v>83011304</v>
      </c>
      <c r="W30" s="8" t="s">
        <v>287</v>
      </c>
      <c r="X30" s="8" t="s">
        <v>287</v>
      </c>
      <c r="Y30" s="8" t="s">
        <v>287</v>
      </c>
      <c r="Z30" s="8" t="s">
        <v>288</v>
      </c>
      <c r="AA30" s="8" t="s">
        <v>289</v>
      </c>
      <c r="AB30" s="12"/>
      <c r="AC30" s="12"/>
      <c r="AD30" s="12"/>
      <c r="AE30" s="12"/>
      <c r="AF30" s="8" t="s">
        <v>290</v>
      </c>
      <c r="AG30" s="8" t="s">
        <v>291</v>
      </c>
      <c r="AH30" s="8" t="s">
        <v>292</v>
      </c>
      <c r="AI30" s="8">
        <v>4</v>
      </c>
      <c r="AJ30" s="8" t="s">
        <v>4</v>
      </c>
      <c r="AK30" s="8" t="s">
        <v>293</v>
      </c>
      <c r="AL30" s="8" t="s">
        <v>294</v>
      </c>
      <c r="AM30" s="8" t="s">
        <v>295</v>
      </c>
      <c r="AN30" s="8" t="s">
        <v>296</v>
      </c>
      <c r="AO30" s="9">
        <v>45229</v>
      </c>
      <c r="AP30" s="8">
        <v>32100</v>
      </c>
      <c r="AQ30" s="8" t="s">
        <v>32</v>
      </c>
      <c r="AR30" s="8" t="s">
        <v>297</v>
      </c>
      <c r="AS30" s="8">
        <v>7931013667</v>
      </c>
      <c r="AT30" s="11">
        <v>45156</v>
      </c>
      <c r="AU30" s="8" t="s">
        <v>298</v>
      </c>
      <c r="AV30" s="8">
        <v>818</v>
      </c>
      <c r="AW30" s="12"/>
      <c r="AX30" s="8" t="s">
        <v>294</v>
      </c>
      <c r="AY30" s="13">
        <v>198.42</v>
      </c>
      <c r="AZ30" s="13" t="s">
        <v>155</v>
      </c>
      <c r="BB30" s="13">
        <f t="shared" si="0"/>
        <v>4</v>
      </c>
      <c r="BC30" s="13">
        <f t="shared" si="1"/>
        <v>4</v>
      </c>
      <c r="BD30" s="13" t="b">
        <f t="shared" si="2"/>
        <v>1</v>
      </c>
    </row>
    <row r="31" spans="1:56" hidden="1" x14ac:dyDescent="0.3">
      <c r="A31" s="8" t="s">
        <v>281</v>
      </c>
      <c r="B31" s="8" t="s">
        <v>282</v>
      </c>
      <c r="C31" s="8" t="s">
        <v>364</v>
      </c>
      <c r="D31" s="9">
        <v>45229</v>
      </c>
      <c r="E31" s="8">
        <v>70</v>
      </c>
      <c r="F31" s="10">
        <v>92009025</v>
      </c>
      <c r="G31" s="8">
        <v>5.0999999999999996</v>
      </c>
      <c r="H31" s="8" t="s">
        <v>283</v>
      </c>
      <c r="I31" s="8" t="s">
        <v>284</v>
      </c>
      <c r="J31" s="8">
        <v>2051</v>
      </c>
      <c r="K31" s="8">
        <v>110.16</v>
      </c>
      <c r="L31" s="8">
        <v>7711.2</v>
      </c>
      <c r="M31" s="8">
        <v>862.354512</v>
      </c>
      <c r="N31" s="8">
        <v>60364.815840000003</v>
      </c>
      <c r="O31" s="8" t="s">
        <v>285</v>
      </c>
      <c r="P31" s="8">
        <v>7.8281999999999998</v>
      </c>
      <c r="Q31" s="10" t="s">
        <v>190</v>
      </c>
      <c r="R31" s="11">
        <v>45229</v>
      </c>
      <c r="S31" s="10">
        <v>7931013669</v>
      </c>
      <c r="T31" s="8" t="s">
        <v>320</v>
      </c>
      <c r="U31" s="12"/>
      <c r="V31" s="8">
        <v>83011305</v>
      </c>
      <c r="W31" s="8" t="s">
        <v>287</v>
      </c>
      <c r="X31" s="8" t="s">
        <v>287</v>
      </c>
      <c r="Y31" s="8" t="s">
        <v>287</v>
      </c>
      <c r="Z31" s="8" t="s">
        <v>288</v>
      </c>
      <c r="AA31" s="8" t="s">
        <v>289</v>
      </c>
      <c r="AB31" s="12"/>
      <c r="AC31" s="12"/>
      <c r="AD31" s="12"/>
      <c r="AE31" s="12"/>
      <c r="AF31" s="8" t="s">
        <v>290</v>
      </c>
      <c r="AG31" s="8" t="s">
        <v>291</v>
      </c>
      <c r="AH31" s="8" t="s">
        <v>292</v>
      </c>
      <c r="AI31" s="8">
        <v>9</v>
      </c>
      <c r="AJ31" s="8" t="s">
        <v>4</v>
      </c>
      <c r="AK31" s="8" t="s">
        <v>293</v>
      </c>
      <c r="AL31" s="8" t="s">
        <v>294</v>
      </c>
      <c r="AM31" s="8" t="s">
        <v>295</v>
      </c>
      <c r="AN31" s="8" t="s">
        <v>296</v>
      </c>
      <c r="AO31" s="9">
        <v>45229</v>
      </c>
      <c r="AP31" s="8">
        <v>32100</v>
      </c>
      <c r="AQ31" s="8" t="s">
        <v>324</v>
      </c>
      <c r="AR31" s="8" t="s">
        <v>297</v>
      </c>
      <c r="AS31" s="8">
        <v>7931013669</v>
      </c>
      <c r="AT31" s="11">
        <v>45156</v>
      </c>
      <c r="AU31" s="8" t="s">
        <v>298</v>
      </c>
      <c r="AV31" s="8">
        <v>818</v>
      </c>
      <c r="AW31" s="12"/>
      <c r="AX31" s="8" t="s">
        <v>294</v>
      </c>
      <c r="AY31" s="13">
        <v>98.14</v>
      </c>
      <c r="AZ31" s="13" t="s">
        <v>155</v>
      </c>
      <c r="BB31" s="13">
        <f t="shared" si="0"/>
        <v>6</v>
      </c>
      <c r="BC31" s="13">
        <f t="shared" si="1"/>
        <v>6</v>
      </c>
      <c r="BD31" s="13" t="b">
        <f t="shared" si="2"/>
        <v>1</v>
      </c>
    </row>
    <row r="32" spans="1:56" hidden="1" x14ac:dyDescent="0.3">
      <c r="A32" s="8" t="s">
        <v>281</v>
      </c>
      <c r="B32" s="8" t="s">
        <v>282</v>
      </c>
      <c r="C32" s="8" t="s">
        <v>350</v>
      </c>
      <c r="D32" s="9">
        <v>45229</v>
      </c>
      <c r="E32" s="8">
        <v>5</v>
      </c>
      <c r="F32" s="10">
        <v>92009027</v>
      </c>
      <c r="G32" s="8">
        <v>4.0999999999999996</v>
      </c>
      <c r="H32" s="8" t="s">
        <v>283</v>
      </c>
      <c r="I32" s="8" t="s">
        <v>284</v>
      </c>
      <c r="J32" s="8">
        <v>2051</v>
      </c>
      <c r="K32" s="8">
        <v>122.8</v>
      </c>
      <c r="L32" s="8">
        <v>614</v>
      </c>
      <c r="M32" s="8">
        <v>961.30295999999998</v>
      </c>
      <c r="N32" s="8">
        <v>4806.5147999999999</v>
      </c>
      <c r="O32" s="8" t="s">
        <v>285</v>
      </c>
      <c r="P32" s="8">
        <v>7.8281999999999998</v>
      </c>
      <c r="Q32" s="10" t="s">
        <v>190</v>
      </c>
      <c r="R32" s="11">
        <v>45229</v>
      </c>
      <c r="S32" s="10">
        <v>7931013673</v>
      </c>
      <c r="T32" s="8" t="s">
        <v>351</v>
      </c>
      <c r="U32" s="12"/>
      <c r="V32" s="8">
        <v>83011302</v>
      </c>
      <c r="W32" s="8" t="s">
        <v>287</v>
      </c>
      <c r="X32" s="8" t="s">
        <v>287</v>
      </c>
      <c r="Y32" s="8" t="s">
        <v>287</v>
      </c>
      <c r="Z32" s="8" t="s">
        <v>288</v>
      </c>
      <c r="AA32" s="8" t="s">
        <v>289</v>
      </c>
      <c r="AB32" s="12"/>
      <c r="AC32" s="12"/>
      <c r="AD32" s="12"/>
      <c r="AE32" s="12"/>
      <c r="AF32" s="8" t="s">
        <v>290</v>
      </c>
      <c r="AG32" s="8" t="s">
        <v>291</v>
      </c>
      <c r="AH32" s="8" t="s">
        <v>292</v>
      </c>
      <c r="AI32" s="8">
        <v>23</v>
      </c>
      <c r="AJ32" s="8" t="s">
        <v>4</v>
      </c>
      <c r="AK32" s="8" t="s">
        <v>293</v>
      </c>
      <c r="AL32" s="8" t="s">
        <v>294</v>
      </c>
      <c r="AM32" s="8" t="s">
        <v>295</v>
      </c>
      <c r="AN32" s="8" t="s">
        <v>296</v>
      </c>
      <c r="AO32" s="9">
        <v>45229</v>
      </c>
      <c r="AP32" s="8">
        <v>32100</v>
      </c>
      <c r="AQ32" s="8" t="s">
        <v>354</v>
      </c>
      <c r="AR32" s="8" t="s">
        <v>297</v>
      </c>
      <c r="AS32" s="8">
        <v>7931013673</v>
      </c>
      <c r="AT32" s="11">
        <v>45156</v>
      </c>
      <c r="AU32" s="8" t="s">
        <v>298</v>
      </c>
      <c r="AV32" s="8">
        <v>818</v>
      </c>
      <c r="AW32" s="12"/>
      <c r="AX32" s="8" t="s">
        <v>294</v>
      </c>
      <c r="AY32" s="13">
        <v>81.64</v>
      </c>
      <c r="AZ32" s="13" t="s">
        <v>155</v>
      </c>
      <c r="BB32" s="13">
        <f t="shared" si="0"/>
        <v>10</v>
      </c>
      <c r="BC32" s="13">
        <f t="shared" si="1"/>
        <v>10</v>
      </c>
      <c r="BD32" s="13" t="b">
        <f t="shared" si="2"/>
        <v>1</v>
      </c>
    </row>
    <row r="33" spans="1:56" hidden="1" x14ac:dyDescent="0.3">
      <c r="A33" s="8" t="s">
        <v>281</v>
      </c>
      <c r="B33" s="8" t="s">
        <v>282</v>
      </c>
      <c r="C33" s="8" t="s">
        <v>365</v>
      </c>
      <c r="D33" s="9">
        <v>45229</v>
      </c>
      <c r="E33" s="8">
        <v>10</v>
      </c>
      <c r="F33" s="10">
        <v>92009027</v>
      </c>
      <c r="G33" s="8">
        <v>5.0999999999999996</v>
      </c>
      <c r="H33" s="8" t="s">
        <v>283</v>
      </c>
      <c r="I33" s="8" t="s">
        <v>284</v>
      </c>
      <c r="J33" s="8">
        <v>2051</v>
      </c>
      <c r="K33" s="8">
        <v>44.47</v>
      </c>
      <c r="L33" s="8">
        <v>444.7</v>
      </c>
      <c r="M33" s="8">
        <v>348.12005399999998</v>
      </c>
      <c r="N33" s="8">
        <v>3481.2005399999998</v>
      </c>
      <c r="O33" s="8" t="s">
        <v>285</v>
      </c>
      <c r="P33" s="8">
        <v>7.8281999999999998</v>
      </c>
      <c r="Q33" s="10" t="s">
        <v>190</v>
      </c>
      <c r="R33" s="11">
        <v>45229</v>
      </c>
      <c r="S33" s="10">
        <v>7931013673</v>
      </c>
      <c r="T33" s="8" t="s">
        <v>306</v>
      </c>
      <c r="U33" s="12"/>
      <c r="V33" s="8">
        <v>83011302</v>
      </c>
      <c r="W33" s="8" t="s">
        <v>287</v>
      </c>
      <c r="X33" s="8" t="s">
        <v>287</v>
      </c>
      <c r="Y33" s="8" t="s">
        <v>287</v>
      </c>
      <c r="Z33" s="8" t="s">
        <v>288</v>
      </c>
      <c r="AA33" s="8" t="s">
        <v>289</v>
      </c>
      <c r="AB33" s="12"/>
      <c r="AC33" s="12"/>
      <c r="AD33" s="12"/>
      <c r="AE33" s="12"/>
      <c r="AF33" s="8" t="s">
        <v>290</v>
      </c>
      <c r="AG33" s="8" t="s">
        <v>291</v>
      </c>
      <c r="AH33" s="8" t="s">
        <v>292</v>
      </c>
      <c r="AI33" s="8">
        <v>24</v>
      </c>
      <c r="AJ33" s="8" t="s">
        <v>4</v>
      </c>
      <c r="AK33" s="8" t="s">
        <v>293</v>
      </c>
      <c r="AL33" s="8" t="s">
        <v>294</v>
      </c>
      <c r="AM33" s="8" t="s">
        <v>295</v>
      </c>
      <c r="AN33" s="8" t="s">
        <v>296</v>
      </c>
      <c r="AO33" s="9">
        <v>45229</v>
      </c>
      <c r="AP33" s="8">
        <v>32100</v>
      </c>
      <c r="AQ33" s="8" t="s">
        <v>307</v>
      </c>
      <c r="AR33" s="8" t="s">
        <v>297</v>
      </c>
      <c r="AS33" s="8">
        <v>7931013673</v>
      </c>
      <c r="AT33" s="11">
        <v>45156</v>
      </c>
      <c r="AU33" s="8" t="s">
        <v>298</v>
      </c>
      <c r="AV33" s="8">
        <v>818</v>
      </c>
      <c r="AW33" s="12"/>
      <c r="AX33" s="8" t="s">
        <v>294</v>
      </c>
      <c r="AY33" s="13">
        <v>39.06</v>
      </c>
      <c r="AZ33" s="13" t="s">
        <v>155</v>
      </c>
      <c r="BB33" s="13">
        <f t="shared" si="0"/>
        <v>10</v>
      </c>
      <c r="BC33" s="13">
        <f t="shared" si="1"/>
        <v>10</v>
      </c>
      <c r="BD33" s="13" t="b">
        <f t="shared" si="2"/>
        <v>1</v>
      </c>
    </row>
    <row r="34" spans="1:56" hidden="1" x14ac:dyDescent="0.3">
      <c r="A34" s="8" t="s">
        <v>281</v>
      </c>
      <c r="B34" s="8" t="s">
        <v>282</v>
      </c>
      <c r="C34" s="8" t="s">
        <v>342</v>
      </c>
      <c r="D34" s="9">
        <v>45229</v>
      </c>
      <c r="E34" s="8">
        <v>70</v>
      </c>
      <c r="F34" s="10">
        <v>92009027</v>
      </c>
      <c r="G34" s="8">
        <v>6.1</v>
      </c>
      <c r="H34" s="8" t="s">
        <v>283</v>
      </c>
      <c r="I34" s="8" t="s">
        <v>284</v>
      </c>
      <c r="J34" s="8">
        <v>2051</v>
      </c>
      <c r="K34" s="8">
        <v>53.11</v>
      </c>
      <c r="L34" s="8">
        <v>3717.7</v>
      </c>
      <c r="M34" s="8">
        <v>415.75570199999999</v>
      </c>
      <c r="N34" s="8">
        <v>29102.899140000001</v>
      </c>
      <c r="O34" s="8" t="s">
        <v>285</v>
      </c>
      <c r="P34" s="8">
        <v>7.8281999999999998</v>
      </c>
      <c r="Q34" s="10" t="s">
        <v>190</v>
      </c>
      <c r="R34" s="11">
        <v>45229</v>
      </c>
      <c r="S34" s="10">
        <v>7931013673</v>
      </c>
      <c r="T34" s="8" t="s">
        <v>306</v>
      </c>
      <c r="U34" s="12"/>
      <c r="V34" s="8">
        <v>83011302</v>
      </c>
      <c r="W34" s="8" t="s">
        <v>287</v>
      </c>
      <c r="X34" s="8" t="s">
        <v>287</v>
      </c>
      <c r="Y34" s="8" t="s">
        <v>287</v>
      </c>
      <c r="Z34" s="8" t="s">
        <v>288</v>
      </c>
      <c r="AA34" s="8" t="s">
        <v>289</v>
      </c>
      <c r="AB34" s="12"/>
      <c r="AC34" s="12"/>
      <c r="AD34" s="12"/>
      <c r="AE34" s="12"/>
      <c r="AF34" s="8" t="s">
        <v>290</v>
      </c>
      <c r="AG34" s="8" t="s">
        <v>291</v>
      </c>
      <c r="AH34" s="8" t="s">
        <v>292</v>
      </c>
      <c r="AI34" s="8">
        <v>25</v>
      </c>
      <c r="AJ34" s="8" t="s">
        <v>4</v>
      </c>
      <c r="AK34" s="8" t="s">
        <v>293</v>
      </c>
      <c r="AL34" s="8" t="s">
        <v>294</v>
      </c>
      <c r="AM34" s="8" t="s">
        <v>295</v>
      </c>
      <c r="AN34" s="8" t="s">
        <v>296</v>
      </c>
      <c r="AO34" s="9">
        <v>45229</v>
      </c>
      <c r="AP34" s="8">
        <v>32100</v>
      </c>
      <c r="AQ34" s="8" t="s">
        <v>307</v>
      </c>
      <c r="AR34" s="8" t="s">
        <v>297</v>
      </c>
      <c r="AS34" s="8">
        <v>7931013673</v>
      </c>
      <c r="AT34" s="11">
        <v>45156</v>
      </c>
      <c r="AU34" s="8" t="s">
        <v>298</v>
      </c>
      <c r="AV34" s="8">
        <v>818</v>
      </c>
      <c r="AW34" s="12"/>
      <c r="AX34" s="8" t="s">
        <v>294</v>
      </c>
      <c r="AY34" s="13">
        <v>45.12</v>
      </c>
      <c r="AZ34" s="13" t="s">
        <v>155</v>
      </c>
      <c r="BB34" s="13">
        <f t="shared" si="0"/>
        <v>10</v>
      </c>
      <c r="BC34" s="13">
        <f t="shared" si="1"/>
        <v>10</v>
      </c>
      <c r="BD34" s="13" t="b">
        <f t="shared" si="2"/>
        <v>1</v>
      </c>
    </row>
    <row r="35" spans="1:56" hidden="1" x14ac:dyDescent="0.3">
      <c r="A35" s="8" t="s">
        <v>281</v>
      </c>
      <c r="B35" s="8" t="s">
        <v>282</v>
      </c>
      <c r="C35" s="8" t="s">
        <v>366</v>
      </c>
      <c r="D35" s="9">
        <v>45229</v>
      </c>
      <c r="E35" s="8">
        <v>5</v>
      </c>
      <c r="F35" s="10">
        <v>92009028</v>
      </c>
      <c r="G35" s="8">
        <v>1.1000000000000001</v>
      </c>
      <c r="H35" s="8" t="s">
        <v>283</v>
      </c>
      <c r="I35" s="8" t="s">
        <v>284</v>
      </c>
      <c r="J35" s="8">
        <v>2051</v>
      </c>
      <c r="K35" s="8">
        <v>204.89</v>
      </c>
      <c r="L35" s="8">
        <v>1024.45</v>
      </c>
      <c r="M35" s="8">
        <v>1603.9198980000001</v>
      </c>
      <c r="N35" s="8">
        <v>8019.5994899999996</v>
      </c>
      <c r="O35" s="8" t="s">
        <v>285</v>
      </c>
      <c r="P35" s="8">
        <v>7.8281999999999998</v>
      </c>
      <c r="Q35" s="10" t="s">
        <v>187</v>
      </c>
      <c r="R35" s="11">
        <v>45229</v>
      </c>
      <c r="S35" s="10">
        <v>7931013674</v>
      </c>
      <c r="T35" s="8" t="s">
        <v>286</v>
      </c>
      <c r="U35" s="12"/>
      <c r="V35" s="8">
        <v>83011307</v>
      </c>
      <c r="W35" s="8" t="s">
        <v>287</v>
      </c>
      <c r="X35" s="8" t="s">
        <v>287</v>
      </c>
      <c r="Y35" s="8" t="s">
        <v>287</v>
      </c>
      <c r="Z35" s="8" t="s">
        <v>288</v>
      </c>
      <c r="AA35" s="8" t="s">
        <v>289</v>
      </c>
      <c r="AB35" s="12"/>
      <c r="AC35" s="12"/>
      <c r="AD35" s="12"/>
      <c r="AE35" s="12"/>
      <c r="AF35" s="8" t="s">
        <v>290</v>
      </c>
      <c r="AG35" s="8" t="s">
        <v>291</v>
      </c>
      <c r="AH35" s="8" t="s">
        <v>292</v>
      </c>
      <c r="AI35" s="8">
        <v>30</v>
      </c>
      <c r="AJ35" s="8" t="s">
        <v>4</v>
      </c>
      <c r="AK35" s="8" t="s">
        <v>293</v>
      </c>
      <c r="AL35" s="8" t="s">
        <v>294</v>
      </c>
      <c r="AM35" s="8" t="s">
        <v>295</v>
      </c>
      <c r="AN35" s="8" t="s">
        <v>296</v>
      </c>
      <c r="AO35" s="9">
        <v>45229</v>
      </c>
      <c r="AP35" s="8">
        <v>32100</v>
      </c>
      <c r="AQ35" s="8" t="s">
        <v>32</v>
      </c>
      <c r="AR35" s="8" t="s">
        <v>297</v>
      </c>
      <c r="AS35" s="8">
        <v>7931013674</v>
      </c>
      <c r="AT35" s="11">
        <v>45156</v>
      </c>
      <c r="AU35" s="8" t="s">
        <v>298</v>
      </c>
      <c r="AV35" s="8">
        <v>2051</v>
      </c>
      <c r="AW35" s="8" t="s">
        <v>287</v>
      </c>
      <c r="AX35" s="8" t="s">
        <v>294</v>
      </c>
      <c r="AY35" s="13">
        <v>151.63</v>
      </c>
      <c r="AZ35" s="13" t="s">
        <v>155</v>
      </c>
      <c r="BB35" s="13">
        <f t="shared" si="0"/>
        <v>3</v>
      </c>
      <c r="BC35" s="13">
        <f t="shared" si="1"/>
        <v>3</v>
      </c>
      <c r="BD35" s="13" t="b">
        <f t="shared" si="2"/>
        <v>1</v>
      </c>
    </row>
    <row r="36" spans="1:56" hidden="1" x14ac:dyDescent="0.3">
      <c r="A36" s="8" t="s">
        <v>281</v>
      </c>
      <c r="B36" s="8" t="s">
        <v>282</v>
      </c>
      <c r="C36" s="8" t="s">
        <v>367</v>
      </c>
      <c r="D36" s="9">
        <v>45229</v>
      </c>
      <c r="E36" s="8">
        <v>10</v>
      </c>
      <c r="F36" s="10">
        <v>92009028</v>
      </c>
      <c r="G36" s="8">
        <v>3.1</v>
      </c>
      <c r="H36" s="8" t="s">
        <v>283</v>
      </c>
      <c r="I36" s="8" t="s">
        <v>284</v>
      </c>
      <c r="J36" s="8">
        <v>2051</v>
      </c>
      <c r="K36" s="8">
        <v>660.03</v>
      </c>
      <c r="L36" s="8">
        <v>6600.3</v>
      </c>
      <c r="M36" s="8">
        <v>5166.8468460000004</v>
      </c>
      <c r="N36" s="8">
        <v>51668.468459999996</v>
      </c>
      <c r="O36" s="8" t="s">
        <v>285</v>
      </c>
      <c r="P36" s="8">
        <v>7.8281999999999998</v>
      </c>
      <c r="Q36" s="10" t="s">
        <v>187</v>
      </c>
      <c r="R36" s="11">
        <v>45229</v>
      </c>
      <c r="S36" s="10">
        <v>7931013674</v>
      </c>
      <c r="T36" s="8" t="s">
        <v>368</v>
      </c>
      <c r="U36" s="12"/>
      <c r="V36" s="8">
        <v>83011307</v>
      </c>
      <c r="W36" s="8" t="s">
        <v>287</v>
      </c>
      <c r="X36" s="8" t="s">
        <v>287</v>
      </c>
      <c r="Y36" s="8" t="s">
        <v>287</v>
      </c>
      <c r="Z36" s="8" t="s">
        <v>288</v>
      </c>
      <c r="AA36" s="8" t="s">
        <v>289</v>
      </c>
      <c r="AB36" s="12"/>
      <c r="AC36" s="12"/>
      <c r="AD36" s="12"/>
      <c r="AE36" s="12"/>
      <c r="AF36" s="8" t="s">
        <v>290</v>
      </c>
      <c r="AG36" s="8" t="s">
        <v>291</v>
      </c>
      <c r="AH36" s="8" t="s">
        <v>292</v>
      </c>
      <c r="AI36" s="8">
        <v>32</v>
      </c>
      <c r="AJ36" s="8" t="s">
        <v>4</v>
      </c>
      <c r="AK36" s="8" t="s">
        <v>293</v>
      </c>
      <c r="AL36" s="8" t="s">
        <v>294</v>
      </c>
      <c r="AM36" s="8" t="s">
        <v>295</v>
      </c>
      <c r="AN36" s="8" t="s">
        <v>296</v>
      </c>
      <c r="AO36" s="9">
        <v>45229</v>
      </c>
      <c r="AP36" s="8">
        <v>32100</v>
      </c>
      <c r="AQ36" s="8" t="s">
        <v>357</v>
      </c>
      <c r="AR36" s="8" t="s">
        <v>297</v>
      </c>
      <c r="AS36" s="8">
        <v>7931013674</v>
      </c>
      <c r="AT36" s="11">
        <v>45156</v>
      </c>
      <c r="AU36" s="8" t="s">
        <v>298</v>
      </c>
      <c r="AV36" s="8">
        <v>2051</v>
      </c>
      <c r="AW36" s="8" t="s">
        <v>287</v>
      </c>
      <c r="AX36" s="8" t="s">
        <v>294</v>
      </c>
      <c r="AY36" s="13">
        <v>495</v>
      </c>
      <c r="AZ36" s="13" t="s">
        <v>155</v>
      </c>
      <c r="BB36" s="13">
        <f t="shared" si="0"/>
        <v>3</v>
      </c>
      <c r="BC36" s="13">
        <f t="shared" si="1"/>
        <v>3</v>
      </c>
      <c r="BD36" s="13" t="b">
        <f t="shared" si="2"/>
        <v>1</v>
      </c>
    </row>
    <row r="37" spans="1:56" hidden="1" x14ac:dyDescent="0.3">
      <c r="A37" s="8" t="s">
        <v>281</v>
      </c>
      <c r="B37" s="8" t="s">
        <v>282</v>
      </c>
      <c r="C37" s="8" t="s">
        <v>369</v>
      </c>
      <c r="D37" s="9">
        <v>45229</v>
      </c>
      <c r="E37" s="8">
        <v>2</v>
      </c>
      <c r="F37" s="10">
        <v>92009029</v>
      </c>
      <c r="G37" s="8">
        <v>1.1000000000000001</v>
      </c>
      <c r="H37" s="8" t="s">
        <v>283</v>
      </c>
      <c r="I37" s="8" t="s">
        <v>284</v>
      </c>
      <c r="J37" s="8">
        <v>2051</v>
      </c>
      <c r="K37" s="8">
        <v>92.63</v>
      </c>
      <c r="L37" s="8">
        <v>185.26</v>
      </c>
      <c r="M37" s="8">
        <v>725.12616600000001</v>
      </c>
      <c r="N37" s="8">
        <v>1450.252332</v>
      </c>
      <c r="O37" s="8" t="s">
        <v>285</v>
      </c>
      <c r="P37" s="8">
        <v>7.8281999999999998</v>
      </c>
      <c r="Q37" s="10" t="s">
        <v>190</v>
      </c>
      <c r="R37" s="11">
        <v>45229</v>
      </c>
      <c r="S37" s="10">
        <v>7931013675</v>
      </c>
      <c r="T37" s="8" t="s">
        <v>370</v>
      </c>
      <c r="U37" s="12"/>
      <c r="V37" s="8">
        <v>83011306</v>
      </c>
      <c r="W37" s="8" t="s">
        <v>287</v>
      </c>
      <c r="X37" s="8" t="s">
        <v>287</v>
      </c>
      <c r="Y37" s="8" t="s">
        <v>287</v>
      </c>
      <c r="Z37" s="8" t="s">
        <v>288</v>
      </c>
      <c r="AA37" s="8" t="s">
        <v>289</v>
      </c>
      <c r="AB37" s="12"/>
      <c r="AC37" s="12"/>
      <c r="AD37" s="12"/>
      <c r="AE37" s="12"/>
      <c r="AF37" s="8" t="s">
        <v>290</v>
      </c>
      <c r="AG37" s="8" t="s">
        <v>291</v>
      </c>
      <c r="AH37" s="8" t="s">
        <v>292</v>
      </c>
      <c r="AI37" s="8">
        <v>33</v>
      </c>
      <c r="AJ37" s="8" t="s">
        <v>4</v>
      </c>
      <c r="AK37" s="8" t="s">
        <v>293</v>
      </c>
      <c r="AL37" s="8" t="s">
        <v>294</v>
      </c>
      <c r="AM37" s="8" t="s">
        <v>295</v>
      </c>
      <c r="AN37" s="8" t="s">
        <v>296</v>
      </c>
      <c r="AO37" s="9">
        <v>45229</v>
      </c>
      <c r="AP37" s="8">
        <v>32100</v>
      </c>
      <c r="AQ37" s="8" t="s">
        <v>301</v>
      </c>
      <c r="AR37" s="8" t="s">
        <v>297</v>
      </c>
      <c r="AS37" s="8">
        <v>7931013675</v>
      </c>
      <c r="AT37" s="11">
        <v>45156</v>
      </c>
      <c r="AU37" s="8" t="s">
        <v>298</v>
      </c>
      <c r="AV37" s="8">
        <v>2051</v>
      </c>
      <c r="AW37" s="8" t="s">
        <v>287</v>
      </c>
      <c r="AX37" s="8" t="s">
        <v>294</v>
      </c>
      <c r="AY37" s="13">
        <v>68.94</v>
      </c>
      <c r="AZ37" s="13" t="s">
        <v>155</v>
      </c>
      <c r="BB37" s="13">
        <f t="shared" si="0"/>
        <v>2</v>
      </c>
      <c r="BC37" s="13">
        <f t="shared" si="1"/>
        <v>2</v>
      </c>
      <c r="BD37" s="13" t="b">
        <f t="shared" si="2"/>
        <v>1</v>
      </c>
    </row>
    <row r="38" spans="1:56" hidden="1" x14ac:dyDescent="0.3">
      <c r="A38" s="8" t="s">
        <v>281</v>
      </c>
      <c r="B38" s="8" t="s">
        <v>308</v>
      </c>
      <c r="C38" s="8" t="s">
        <v>371</v>
      </c>
      <c r="D38" s="9">
        <v>45244</v>
      </c>
      <c r="E38" s="8">
        <v>150</v>
      </c>
      <c r="F38" s="10">
        <v>92009034</v>
      </c>
      <c r="G38" s="8">
        <v>2.1</v>
      </c>
      <c r="H38" s="8" t="s">
        <v>283</v>
      </c>
      <c r="I38" s="8" t="s">
        <v>284</v>
      </c>
      <c r="J38" s="8">
        <v>2051</v>
      </c>
      <c r="K38" s="8">
        <v>13.75</v>
      </c>
      <c r="L38" s="8">
        <v>2062.5</v>
      </c>
      <c r="M38" s="8">
        <v>107.5855</v>
      </c>
      <c r="N38" s="8">
        <v>16137.825000000001</v>
      </c>
      <c r="O38" s="8" t="s">
        <v>285</v>
      </c>
      <c r="P38" s="8">
        <v>7.8243999999999998</v>
      </c>
      <c r="Q38" s="10" t="s">
        <v>195</v>
      </c>
      <c r="R38" s="11">
        <v>45244</v>
      </c>
      <c r="S38" s="10">
        <v>7931013680</v>
      </c>
      <c r="T38" s="8" t="s">
        <v>372</v>
      </c>
      <c r="U38" s="12"/>
      <c r="V38" s="8">
        <v>83012439</v>
      </c>
      <c r="W38" s="8" t="s">
        <v>287</v>
      </c>
      <c r="X38" s="8" t="s">
        <v>287</v>
      </c>
      <c r="Y38" s="8" t="s">
        <v>287</v>
      </c>
      <c r="Z38" s="8" t="s">
        <v>288</v>
      </c>
      <c r="AA38" s="8" t="s">
        <v>289</v>
      </c>
      <c r="AB38" s="12"/>
      <c r="AC38" s="12"/>
      <c r="AD38" s="12"/>
      <c r="AE38" s="12"/>
      <c r="AF38" s="8" t="s">
        <v>290</v>
      </c>
      <c r="AG38" s="8" t="s">
        <v>291</v>
      </c>
      <c r="AH38" s="8" t="s">
        <v>311</v>
      </c>
      <c r="AI38" s="8">
        <v>7</v>
      </c>
      <c r="AJ38" s="8" t="s">
        <v>4</v>
      </c>
      <c r="AK38" s="8" t="s">
        <v>293</v>
      </c>
      <c r="AL38" s="8" t="s">
        <v>294</v>
      </c>
      <c r="AM38" s="8" t="s">
        <v>312</v>
      </c>
      <c r="AN38" s="8" t="s">
        <v>313</v>
      </c>
      <c r="AO38" s="9">
        <v>45244</v>
      </c>
      <c r="AP38" s="8">
        <v>31400</v>
      </c>
      <c r="AQ38" s="8" t="s">
        <v>373</v>
      </c>
      <c r="AR38" s="8" t="s">
        <v>297</v>
      </c>
      <c r="AS38" s="8">
        <v>7931013680</v>
      </c>
      <c r="AT38" s="11">
        <v>45156</v>
      </c>
      <c r="AU38" s="8" t="s">
        <v>298</v>
      </c>
      <c r="AV38" s="8">
        <v>2051</v>
      </c>
      <c r="AW38" s="8" t="s">
        <v>287</v>
      </c>
      <c r="AX38" s="8" t="s">
        <v>294</v>
      </c>
      <c r="AY38" s="13">
        <v>11.91</v>
      </c>
      <c r="AZ38" s="13" t="s">
        <v>156</v>
      </c>
      <c r="BB38" s="13">
        <f t="shared" si="0"/>
        <v>18</v>
      </c>
      <c r="BC38" s="13">
        <f t="shared" si="1"/>
        <v>18</v>
      </c>
      <c r="BD38" s="13" t="b">
        <f t="shared" si="2"/>
        <v>1</v>
      </c>
    </row>
    <row r="39" spans="1:56" hidden="1" x14ac:dyDescent="0.3">
      <c r="A39" s="8" t="s">
        <v>281</v>
      </c>
      <c r="B39" s="8" t="s">
        <v>282</v>
      </c>
      <c r="C39" s="8" t="s">
        <v>374</v>
      </c>
      <c r="D39" s="9">
        <v>45229</v>
      </c>
      <c r="E39" s="8">
        <v>120</v>
      </c>
      <c r="F39" s="10">
        <v>92009034</v>
      </c>
      <c r="G39" s="8">
        <v>9.1</v>
      </c>
      <c r="H39" s="8" t="s">
        <v>283</v>
      </c>
      <c r="I39" s="8" t="s">
        <v>284</v>
      </c>
      <c r="J39" s="8">
        <v>2051</v>
      </c>
      <c r="K39" s="8">
        <v>17.350000000000001</v>
      </c>
      <c r="L39" s="8">
        <v>2082</v>
      </c>
      <c r="M39" s="8">
        <v>135.81926999999999</v>
      </c>
      <c r="N39" s="8">
        <v>16298.312400000001</v>
      </c>
      <c r="O39" s="8" t="s">
        <v>285</v>
      </c>
      <c r="P39" s="8">
        <v>7.8281999999999998</v>
      </c>
      <c r="Q39" s="10" t="s">
        <v>193</v>
      </c>
      <c r="R39" s="11">
        <v>45229</v>
      </c>
      <c r="S39" s="10">
        <v>7931013680</v>
      </c>
      <c r="T39" s="8" t="s">
        <v>310</v>
      </c>
      <c r="U39" s="12"/>
      <c r="V39" s="8">
        <v>83012439</v>
      </c>
      <c r="W39" s="8" t="s">
        <v>287</v>
      </c>
      <c r="X39" s="8" t="s">
        <v>287</v>
      </c>
      <c r="Y39" s="8" t="s">
        <v>287</v>
      </c>
      <c r="Z39" s="8" t="s">
        <v>288</v>
      </c>
      <c r="AA39" s="8" t="s">
        <v>289</v>
      </c>
      <c r="AB39" s="12"/>
      <c r="AC39" s="12"/>
      <c r="AD39" s="12"/>
      <c r="AE39" s="12"/>
      <c r="AF39" s="8" t="s">
        <v>290</v>
      </c>
      <c r="AG39" s="8" t="s">
        <v>291</v>
      </c>
      <c r="AH39" s="8" t="s">
        <v>315</v>
      </c>
      <c r="AI39" s="8">
        <v>9</v>
      </c>
      <c r="AJ39" s="8" t="s">
        <v>4</v>
      </c>
      <c r="AK39" s="8" t="s">
        <v>293</v>
      </c>
      <c r="AL39" s="8" t="s">
        <v>294</v>
      </c>
      <c r="AM39" s="8" t="s">
        <v>316</v>
      </c>
      <c r="AN39" s="8" t="s">
        <v>317</v>
      </c>
      <c r="AO39" s="9">
        <v>45229</v>
      </c>
      <c r="AP39" s="8">
        <v>31400</v>
      </c>
      <c r="AQ39" s="8" t="s">
        <v>301</v>
      </c>
      <c r="AR39" s="8" t="s">
        <v>297</v>
      </c>
      <c r="AS39" s="8">
        <v>7931013680</v>
      </c>
      <c r="AT39" s="11">
        <v>45156</v>
      </c>
      <c r="AU39" s="8" t="s">
        <v>298</v>
      </c>
      <c r="AV39" s="8">
        <v>2051</v>
      </c>
      <c r="AW39" s="8" t="s">
        <v>287</v>
      </c>
      <c r="AX39" s="8" t="s">
        <v>294</v>
      </c>
      <c r="AY39" s="13">
        <v>16.829999999999998</v>
      </c>
      <c r="AZ39" s="13" t="s">
        <v>155</v>
      </c>
      <c r="BB39" s="13">
        <f t="shared" si="0"/>
        <v>18</v>
      </c>
      <c r="BC39" s="13">
        <f t="shared" si="1"/>
        <v>18</v>
      </c>
      <c r="BD39" s="13" t="b">
        <f t="shared" si="2"/>
        <v>1</v>
      </c>
    </row>
    <row r="40" spans="1:56" hidden="1" x14ac:dyDescent="0.3">
      <c r="A40" s="8" t="s">
        <v>281</v>
      </c>
      <c r="B40" s="8" t="s">
        <v>282</v>
      </c>
      <c r="C40" s="8" t="s">
        <v>375</v>
      </c>
      <c r="D40" s="9">
        <v>45229</v>
      </c>
      <c r="E40" s="8">
        <v>25</v>
      </c>
      <c r="F40" s="10">
        <v>92009034</v>
      </c>
      <c r="G40" s="8">
        <v>16.100000000000001</v>
      </c>
      <c r="H40" s="8" t="s">
        <v>283</v>
      </c>
      <c r="I40" s="8" t="s">
        <v>284</v>
      </c>
      <c r="J40" s="8">
        <v>2051</v>
      </c>
      <c r="K40" s="8">
        <v>22.84</v>
      </c>
      <c r="L40" s="8">
        <v>571</v>
      </c>
      <c r="M40" s="8">
        <v>178.796088</v>
      </c>
      <c r="N40" s="8">
        <v>4469.9022000000004</v>
      </c>
      <c r="O40" s="8" t="s">
        <v>285</v>
      </c>
      <c r="P40" s="8">
        <v>7.8281999999999998</v>
      </c>
      <c r="Q40" s="10" t="s">
        <v>193</v>
      </c>
      <c r="R40" s="11">
        <v>45229</v>
      </c>
      <c r="S40" s="10">
        <v>7931013680</v>
      </c>
      <c r="T40" s="8" t="s">
        <v>310</v>
      </c>
      <c r="U40" s="12"/>
      <c r="V40" s="8">
        <v>83012439</v>
      </c>
      <c r="W40" s="8" t="s">
        <v>287</v>
      </c>
      <c r="X40" s="8" t="s">
        <v>287</v>
      </c>
      <c r="Y40" s="8" t="s">
        <v>287</v>
      </c>
      <c r="Z40" s="8" t="s">
        <v>288</v>
      </c>
      <c r="AA40" s="8" t="s">
        <v>289</v>
      </c>
      <c r="AB40" s="12"/>
      <c r="AC40" s="12"/>
      <c r="AD40" s="12"/>
      <c r="AE40" s="12"/>
      <c r="AF40" s="8" t="s">
        <v>290</v>
      </c>
      <c r="AG40" s="8" t="s">
        <v>291</v>
      </c>
      <c r="AH40" s="8" t="s">
        <v>315</v>
      </c>
      <c r="AI40" s="8">
        <v>15</v>
      </c>
      <c r="AJ40" s="8" t="s">
        <v>4</v>
      </c>
      <c r="AK40" s="8" t="s">
        <v>293</v>
      </c>
      <c r="AL40" s="8" t="s">
        <v>294</v>
      </c>
      <c r="AM40" s="8" t="s">
        <v>316</v>
      </c>
      <c r="AN40" s="8" t="s">
        <v>317</v>
      </c>
      <c r="AO40" s="9">
        <v>45229</v>
      </c>
      <c r="AP40" s="8">
        <v>31400</v>
      </c>
      <c r="AQ40" s="8" t="s">
        <v>301</v>
      </c>
      <c r="AR40" s="8" t="s">
        <v>297</v>
      </c>
      <c r="AS40" s="8">
        <v>7931013680</v>
      </c>
      <c r="AT40" s="11">
        <v>45156</v>
      </c>
      <c r="AU40" s="8" t="s">
        <v>298</v>
      </c>
      <c r="AV40" s="8">
        <v>2051</v>
      </c>
      <c r="AW40" s="8" t="s">
        <v>287</v>
      </c>
      <c r="AX40" s="8" t="s">
        <v>294</v>
      </c>
      <c r="AY40" s="13">
        <v>19.78</v>
      </c>
      <c r="AZ40" s="13" t="s">
        <v>155</v>
      </c>
      <c r="BB40" s="13">
        <f t="shared" si="0"/>
        <v>18</v>
      </c>
      <c r="BC40" s="13">
        <f t="shared" si="1"/>
        <v>18</v>
      </c>
      <c r="BD40" s="13" t="b">
        <f t="shared" si="2"/>
        <v>1</v>
      </c>
    </row>
    <row r="41" spans="1:56" hidden="1" x14ac:dyDescent="0.3">
      <c r="A41" s="8" t="s">
        <v>281</v>
      </c>
      <c r="B41" s="8" t="s">
        <v>327</v>
      </c>
      <c r="C41" s="8" t="s">
        <v>363</v>
      </c>
      <c r="D41" s="9">
        <v>45266</v>
      </c>
      <c r="E41" s="8">
        <v>150</v>
      </c>
      <c r="F41" s="10">
        <v>92009412</v>
      </c>
      <c r="G41" s="8">
        <v>3.1</v>
      </c>
      <c r="H41" s="8" t="s">
        <v>283</v>
      </c>
      <c r="I41" s="8" t="s">
        <v>284</v>
      </c>
      <c r="J41" s="8">
        <v>2051</v>
      </c>
      <c r="K41" s="8">
        <v>56.96</v>
      </c>
      <c r="L41" s="8">
        <v>8544</v>
      </c>
      <c r="M41" s="8">
        <v>444.85759999999999</v>
      </c>
      <c r="N41" s="8">
        <v>66728.639999999999</v>
      </c>
      <c r="O41" s="8" t="s">
        <v>285</v>
      </c>
      <c r="P41" s="8">
        <v>7.81</v>
      </c>
      <c r="Q41" s="10" t="s">
        <v>192</v>
      </c>
      <c r="R41" s="11">
        <v>45266</v>
      </c>
      <c r="S41" s="10">
        <v>7931013806</v>
      </c>
      <c r="T41" s="8" t="s">
        <v>320</v>
      </c>
      <c r="U41" s="12"/>
      <c r="V41" s="8">
        <v>83012442</v>
      </c>
      <c r="W41" s="8" t="s">
        <v>287</v>
      </c>
      <c r="X41" s="8" t="s">
        <v>287</v>
      </c>
      <c r="Y41" s="8" t="s">
        <v>287</v>
      </c>
      <c r="Z41" s="8" t="s">
        <v>288</v>
      </c>
      <c r="AA41" s="8" t="s">
        <v>289</v>
      </c>
      <c r="AB41" s="12"/>
      <c r="AC41" s="12"/>
      <c r="AD41" s="12"/>
      <c r="AE41" s="12"/>
      <c r="AF41" s="8" t="s">
        <v>290</v>
      </c>
      <c r="AG41" s="8" t="s">
        <v>291</v>
      </c>
      <c r="AH41" s="8" t="s">
        <v>328</v>
      </c>
      <c r="AI41" s="8">
        <v>3</v>
      </c>
      <c r="AJ41" s="8" t="s">
        <v>4</v>
      </c>
      <c r="AK41" s="8" t="s">
        <v>293</v>
      </c>
      <c r="AL41" s="8" t="s">
        <v>294</v>
      </c>
      <c r="AM41" s="8" t="s">
        <v>295</v>
      </c>
      <c r="AN41" s="8" t="s">
        <v>329</v>
      </c>
      <c r="AO41" s="9">
        <v>45266</v>
      </c>
      <c r="AP41" s="8">
        <v>31400</v>
      </c>
      <c r="AQ41" s="8" t="s">
        <v>324</v>
      </c>
      <c r="AR41" s="8" t="s">
        <v>330</v>
      </c>
      <c r="AS41" s="8">
        <v>7931013806</v>
      </c>
      <c r="AT41" s="11">
        <v>45182</v>
      </c>
      <c r="AU41" s="8" t="s">
        <v>298</v>
      </c>
      <c r="AV41" s="8">
        <v>818</v>
      </c>
      <c r="AW41" s="12"/>
      <c r="AX41" s="8" t="s">
        <v>294</v>
      </c>
      <c r="AY41" s="13">
        <v>32.07</v>
      </c>
      <c r="AZ41" s="13" t="s">
        <v>157</v>
      </c>
      <c r="BB41" s="13">
        <f t="shared" si="0"/>
        <v>16</v>
      </c>
      <c r="BC41" s="13">
        <f t="shared" si="1"/>
        <v>16</v>
      </c>
      <c r="BD41" s="13" t="b">
        <f t="shared" si="2"/>
        <v>1</v>
      </c>
    </row>
    <row r="42" spans="1:56" hidden="1" x14ac:dyDescent="0.3">
      <c r="A42" s="8" t="s">
        <v>281</v>
      </c>
      <c r="B42" s="8" t="s">
        <v>327</v>
      </c>
      <c r="C42" s="8" t="s">
        <v>376</v>
      </c>
      <c r="D42" s="9">
        <v>45266</v>
      </c>
      <c r="E42" s="8">
        <v>600</v>
      </c>
      <c r="F42" s="10">
        <v>92009413</v>
      </c>
      <c r="G42" s="8">
        <v>1.1000000000000001</v>
      </c>
      <c r="H42" s="8" t="s">
        <v>283</v>
      </c>
      <c r="I42" s="8" t="s">
        <v>284</v>
      </c>
      <c r="J42" s="8">
        <v>2051</v>
      </c>
      <c r="K42" s="8">
        <v>37.06</v>
      </c>
      <c r="L42" s="8">
        <v>22236</v>
      </c>
      <c r="M42" s="8">
        <v>289.43860000000001</v>
      </c>
      <c r="N42" s="8">
        <v>173663.16</v>
      </c>
      <c r="O42" s="8" t="s">
        <v>285</v>
      </c>
      <c r="P42" s="8">
        <v>7.81</v>
      </c>
      <c r="Q42" s="10" t="s">
        <v>192</v>
      </c>
      <c r="R42" s="11">
        <v>45266</v>
      </c>
      <c r="S42" s="10">
        <v>7931013807</v>
      </c>
      <c r="T42" s="8" t="s">
        <v>320</v>
      </c>
      <c r="U42" s="12"/>
      <c r="V42" s="8">
        <v>83012443</v>
      </c>
      <c r="W42" s="8" t="s">
        <v>287</v>
      </c>
      <c r="X42" s="8" t="s">
        <v>287</v>
      </c>
      <c r="Y42" s="8" t="s">
        <v>287</v>
      </c>
      <c r="Z42" s="8" t="s">
        <v>288</v>
      </c>
      <c r="AA42" s="8" t="s">
        <v>289</v>
      </c>
      <c r="AB42" s="12"/>
      <c r="AC42" s="12"/>
      <c r="AD42" s="12"/>
      <c r="AE42" s="12"/>
      <c r="AF42" s="8" t="s">
        <v>290</v>
      </c>
      <c r="AG42" s="8" t="s">
        <v>291</v>
      </c>
      <c r="AH42" s="8" t="s">
        <v>328</v>
      </c>
      <c r="AI42" s="8">
        <v>10</v>
      </c>
      <c r="AJ42" s="8" t="s">
        <v>4</v>
      </c>
      <c r="AK42" s="8" t="s">
        <v>293</v>
      </c>
      <c r="AL42" s="8" t="s">
        <v>294</v>
      </c>
      <c r="AM42" s="8" t="s">
        <v>295</v>
      </c>
      <c r="AN42" s="8" t="s">
        <v>329</v>
      </c>
      <c r="AO42" s="9">
        <v>45266</v>
      </c>
      <c r="AP42" s="8">
        <v>31400</v>
      </c>
      <c r="AQ42" s="8" t="s">
        <v>324</v>
      </c>
      <c r="AR42" s="8" t="s">
        <v>330</v>
      </c>
      <c r="AS42" s="8">
        <v>7931013807</v>
      </c>
      <c r="AT42" s="11">
        <v>45182</v>
      </c>
      <c r="AU42" s="8" t="s">
        <v>298</v>
      </c>
      <c r="AV42" s="8">
        <v>2051</v>
      </c>
      <c r="AW42" s="12"/>
      <c r="AX42" s="8" t="s">
        <v>294</v>
      </c>
      <c r="AY42" s="13">
        <v>31.47</v>
      </c>
      <c r="AZ42" s="13" t="s">
        <v>157</v>
      </c>
      <c r="BB42" s="13">
        <f t="shared" si="0"/>
        <v>15</v>
      </c>
      <c r="BC42" s="13">
        <f t="shared" si="1"/>
        <v>15</v>
      </c>
      <c r="BD42" s="13" t="b">
        <f t="shared" si="2"/>
        <v>1</v>
      </c>
    </row>
    <row r="43" spans="1:56" hidden="1" x14ac:dyDescent="0.3">
      <c r="A43" s="8" t="s">
        <v>281</v>
      </c>
      <c r="B43" s="8" t="s">
        <v>308</v>
      </c>
      <c r="C43" s="8" t="s">
        <v>377</v>
      </c>
      <c r="D43" s="9">
        <v>45258</v>
      </c>
      <c r="E43" s="8">
        <v>50</v>
      </c>
      <c r="F43" s="10">
        <v>92009423</v>
      </c>
      <c r="G43" s="8">
        <v>6.1</v>
      </c>
      <c r="H43" s="8" t="s">
        <v>283</v>
      </c>
      <c r="I43" s="8" t="s">
        <v>284</v>
      </c>
      <c r="J43" s="8">
        <v>2051</v>
      </c>
      <c r="K43" s="8">
        <v>49.3</v>
      </c>
      <c r="L43" s="8">
        <v>2465</v>
      </c>
      <c r="M43" s="8">
        <v>385.74292000000003</v>
      </c>
      <c r="N43" s="8">
        <v>19287.146000000001</v>
      </c>
      <c r="O43" s="8" t="s">
        <v>285</v>
      </c>
      <c r="P43" s="8">
        <v>7.8243999999999998</v>
      </c>
      <c r="Q43" s="10" t="s">
        <v>188</v>
      </c>
      <c r="R43" s="11">
        <v>45258</v>
      </c>
      <c r="S43" s="10">
        <v>7931013797</v>
      </c>
      <c r="T43" s="8" t="s">
        <v>300</v>
      </c>
      <c r="U43" s="12"/>
      <c r="V43" s="8">
        <v>83011734</v>
      </c>
      <c r="W43" s="8" t="s">
        <v>287</v>
      </c>
      <c r="X43" s="8" t="s">
        <v>287</v>
      </c>
      <c r="Y43" s="8" t="s">
        <v>287</v>
      </c>
      <c r="Z43" s="8" t="s">
        <v>288</v>
      </c>
      <c r="AA43" s="8" t="s">
        <v>289</v>
      </c>
      <c r="AB43" s="12"/>
      <c r="AC43" s="12"/>
      <c r="AD43" s="12"/>
      <c r="AE43" s="12"/>
      <c r="AF43" s="8" t="s">
        <v>290</v>
      </c>
      <c r="AG43" s="8" t="s">
        <v>291</v>
      </c>
      <c r="AH43" s="8" t="s">
        <v>335</v>
      </c>
      <c r="AI43" s="8">
        <v>40</v>
      </c>
      <c r="AJ43" s="8" t="s">
        <v>4</v>
      </c>
      <c r="AK43" s="8" t="s">
        <v>293</v>
      </c>
      <c r="AL43" s="8" t="s">
        <v>294</v>
      </c>
      <c r="AM43" s="8" t="s">
        <v>336</v>
      </c>
      <c r="AN43" s="8" t="s">
        <v>337</v>
      </c>
      <c r="AO43" s="9">
        <v>45258</v>
      </c>
      <c r="AP43" s="8">
        <v>32100</v>
      </c>
      <c r="AQ43" s="8" t="s">
        <v>301</v>
      </c>
      <c r="AR43" s="8" t="s">
        <v>330</v>
      </c>
      <c r="AS43" s="8">
        <v>7931013797</v>
      </c>
      <c r="AT43" s="11">
        <v>45182</v>
      </c>
      <c r="AU43" s="8" t="s">
        <v>298</v>
      </c>
      <c r="AV43" s="8">
        <v>818</v>
      </c>
      <c r="AW43" s="12"/>
      <c r="AX43" s="8" t="s">
        <v>294</v>
      </c>
      <c r="AY43" s="13">
        <v>39.39</v>
      </c>
      <c r="AZ43" s="13" t="s">
        <v>156</v>
      </c>
      <c r="BB43" s="13">
        <f t="shared" si="0"/>
        <v>8</v>
      </c>
      <c r="BC43" s="13">
        <f t="shared" si="1"/>
        <v>8</v>
      </c>
      <c r="BD43" s="13" t="b">
        <f t="shared" si="2"/>
        <v>1</v>
      </c>
    </row>
    <row r="44" spans="1:56" hidden="1" x14ac:dyDescent="0.3">
      <c r="A44" s="8" t="s">
        <v>281</v>
      </c>
      <c r="B44" s="8" t="s">
        <v>308</v>
      </c>
      <c r="C44" s="8" t="s">
        <v>378</v>
      </c>
      <c r="D44" s="9">
        <v>45258</v>
      </c>
      <c r="E44" s="8">
        <v>5</v>
      </c>
      <c r="F44" s="10">
        <v>92009424</v>
      </c>
      <c r="G44" s="8">
        <v>3.1</v>
      </c>
      <c r="H44" s="8" t="s">
        <v>283</v>
      </c>
      <c r="I44" s="8" t="s">
        <v>284</v>
      </c>
      <c r="J44" s="8">
        <v>2051</v>
      </c>
      <c r="K44" s="8">
        <v>182.8</v>
      </c>
      <c r="L44" s="8">
        <v>914</v>
      </c>
      <c r="M44" s="8">
        <v>1430.3003200000001</v>
      </c>
      <c r="N44" s="8">
        <v>7151.5015999999996</v>
      </c>
      <c r="O44" s="8" t="s">
        <v>285</v>
      </c>
      <c r="P44" s="8">
        <v>7.8243999999999998</v>
      </c>
      <c r="Q44" s="10" t="s">
        <v>189</v>
      </c>
      <c r="R44" s="11">
        <v>45258</v>
      </c>
      <c r="S44" s="10">
        <v>7931013799</v>
      </c>
      <c r="T44" s="8" t="s">
        <v>340</v>
      </c>
      <c r="U44" s="12"/>
      <c r="V44" s="8">
        <v>83011733</v>
      </c>
      <c r="W44" s="8" t="s">
        <v>287</v>
      </c>
      <c r="X44" s="8" t="s">
        <v>287</v>
      </c>
      <c r="Y44" s="8" t="s">
        <v>287</v>
      </c>
      <c r="Z44" s="8" t="s">
        <v>288</v>
      </c>
      <c r="AA44" s="8" t="s">
        <v>289</v>
      </c>
      <c r="AB44" s="12"/>
      <c r="AC44" s="12"/>
      <c r="AD44" s="12"/>
      <c r="AE44" s="12"/>
      <c r="AF44" s="8" t="s">
        <v>290</v>
      </c>
      <c r="AG44" s="8" t="s">
        <v>291</v>
      </c>
      <c r="AH44" s="8" t="s">
        <v>335</v>
      </c>
      <c r="AI44" s="8">
        <v>10</v>
      </c>
      <c r="AJ44" s="8" t="s">
        <v>4</v>
      </c>
      <c r="AK44" s="8" t="s">
        <v>293</v>
      </c>
      <c r="AL44" s="8" t="s">
        <v>294</v>
      </c>
      <c r="AM44" s="8" t="s">
        <v>336</v>
      </c>
      <c r="AN44" s="8" t="s">
        <v>337</v>
      </c>
      <c r="AO44" s="9">
        <v>45258</v>
      </c>
      <c r="AP44" s="8">
        <v>32100</v>
      </c>
      <c r="AQ44" s="8" t="s">
        <v>341</v>
      </c>
      <c r="AR44" s="8" t="s">
        <v>330</v>
      </c>
      <c r="AS44" s="8">
        <v>7931013799</v>
      </c>
      <c r="AT44" s="11">
        <v>45182</v>
      </c>
      <c r="AU44" s="8" t="s">
        <v>298</v>
      </c>
      <c r="AV44" s="8">
        <v>818</v>
      </c>
      <c r="AW44" s="12"/>
      <c r="AX44" s="8" t="s">
        <v>294</v>
      </c>
      <c r="AY44" s="13">
        <v>109.53</v>
      </c>
      <c r="AZ44" s="13" t="s">
        <v>156</v>
      </c>
      <c r="BB44" s="13">
        <f t="shared" si="0"/>
        <v>16</v>
      </c>
      <c r="BC44" s="13">
        <f t="shared" si="1"/>
        <v>16</v>
      </c>
      <c r="BD44" s="13" t="b">
        <f t="shared" si="2"/>
        <v>1</v>
      </c>
    </row>
    <row r="45" spans="1:56" hidden="1" x14ac:dyDescent="0.3">
      <c r="A45" s="8" t="s">
        <v>281</v>
      </c>
      <c r="B45" s="8" t="s">
        <v>308</v>
      </c>
      <c r="C45" s="8" t="s">
        <v>365</v>
      </c>
      <c r="D45" s="9">
        <v>45258</v>
      </c>
      <c r="E45" s="8">
        <v>50</v>
      </c>
      <c r="F45" s="10">
        <v>92009424</v>
      </c>
      <c r="G45" s="8">
        <v>10.1</v>
      </c>
      <c r="H45" s="8" t="s">
        <v>283</v>
      </c>
      <c r="I45" s="8" t="s">
        <v>284</v>
      </c>
      <c r="J45" s="8">
        <v>2051</v>
      </c>
      <c r="K45" s="8">
        <v>44.47</v>
      </c>
      <c r="L45" s="8">
        <v>2223.5</v>
      </c>
      <c r="M45" s="8">
        <v>347.95106800000002</v>
      </c>
      <c r="N45" s="8">
        <v>17397.553400000001</v>
      </c>
      <c r="O45" s="8" t="s">
        <v>285</v>
      </c>
      <c r="P45" s="8">
        <v>7.8243999999999998</v>
      </c>
      <c r="Q45" s="10" t="s">
        <v>189</v>
      </c>
      <c r="R45" s="11">
        <v>45258</v>
      </c>
      <c r="S45" s="10">
        <v>7931013799</v>
      </c>
      <c r="T45" s="8" t="s">
        <v>306</v>
      </c>
      <c r="U45" s="12"/>
      <c r="V45" s="8">
        <v>83011733</v>
      </c>
      <c r="W45" s="8" t="s">
        <v>287</v>
      </c>
      <c r="X45" s="8" t="s">
        <v>287</v>
      </c>
      <c r="Y45" s="8" t="s">
        <v>287</v>
      </c>
      <c r="Z45" s="8" t="s">
        <v>288</v>
      </c>
      <c r="AA45" s="8" t="s">
        <v>289</v>
      </c>
      <c r="AB45" s="12"/>
      <c r="AC45" s="12"/>
      <c r="AD45" s="12"/>
      <c r="AE45" s="12"/>
      <c r="AF45" s="8" t="s">
        <v>290</v>
      </c>
      <c r="AG45" s="8" t="s">
        <v>291</v>
      </c>
      <c r="AH45" s="8" t="s">
        <v>335</v>
      </c>
      <c r="AI45" s="8">
        <v>17</v>
      </c>
      <c r="AJ45" s="8" t="s">
        <v>4</v>
      </c>
      <c r="AK45" s="8" t="s">
        <v>293</v>
      </c>
      <c r="AL45" s="8" t="s">
        <v>294</v>
      </c>
      <c r="AM45" s="8" t="s">
        <v>336</v>
      </c>
      <c r="AN45" s="8" t="s">
        <v>337</v>
      </c>
      <c r="AO45" s="9">
        <v>45258</v>
      </c>
      <c r="AP45" s="8">
        <v>32100</v>
      </c>
      <c r="AQ45" s="8" t="s">
        <v>307</v>
      </c>
      <c r="AR45" s="8" t="s">
        <v>330</v>
      </c>
      <c r="AS45" s="8">
        <v>7931013799</v>
      </c>
      <c r="AT45" s="11">
        <v>45182</v>
      </c>
      <c r="AU45" s="8" t="s">
        <v>298</v>
      </c>
      <c r="AV45" s="8">
        <v>818</v>
      </c>
      <c r="AW45" s="12"/>
      <c r="AX45" s="8" t="s">
        <v>294</v>
      </c>
      <c r="AY45" s="13">
        <v>37.11</v>
      </c>
      <c r="AZ45" s="13" t="s">
        <v>156</v>
      </c>
      <c r="BB45" s="13">
        <f t="shared" si="0"/>
        <v>16</v>
      </c>
      <c r="BC45" s="13">
        <f t="shared" si="1"/>
        <v>16</v>
      </c>
      <c r="BD45" s="13" t="b">
        <f t="shared" si="2"/>
        <v>1</v>
      </c>
    </row>
    <row r="46" spans="1:56" hidden="1" x14ac:dyDescent="0.3">
      <c r="A46" s="8" t="s">
        <v>281</v>
      </c>
      <c r="B46" s="8" t="s">
        <v>308</v>
      </c>
      <c r="C46" s="8" t="s">
        <v>379</v>
      </c>
      <c r="D46" s="9">
        <v>45258</v>
      </c>
      <c r="E46" s="8">
        <v>70</v>
      </c>
      <c r="F46" s="10">
        <v>92009424</v>
      </c>
      <c r="G46" s="8">
        <v>13.1</v>
      </c>
      <c r="H46" s="8" t="s">
        <v>283</v>
      </c>
      <c r="I46" s="8" t="s">
        <v>284</v>
      </c>
      <c r="J46" s="8">
        <v>2051</v>
      </c>
      <c r="K46" s="8">
        <v>68.260000000000005</v>
      </c>
      <c r="L46" s="8">
        <v>4778.2</v>
      </c>
      <c r="M46" s="8">
        <v>534.09354399999995</v>
      </c>
      <c r="N46" s="8">
        <v>37386.54808</v>
      </c>
      <c r="O46" s="8" t="s">
        <v>285</v>
      </c>
      <c r="P46" s="8">
        <v>7.8243999999999998</v>
      </c>
      <c r="Q46" s="10" t="s">
        <v>189</v>
      </c>
      <c r="R46" s="11">
        <v>45258</v>
      </c>
      <c r="S46" s="10">
        <v>7931013799</v>
      </c>
      <c r="T46" s="8" t="s">
        <v>306</v>
      </c>
      <c r="U46" s="12"/>
      <c r="V46" s="8">
        <v>83011733</v>
      </c>
      <c r="W46" s="8" t="s">
        <v>287</v>
      </c>
      <c r="X46" s="8" t="s">
        <v>287</v>
      </c>
      <c r="Y46" s="8" t="s">
        <v>287</v>
      </c>
      <c r="Z46" s="8" t="s">
        <v>288</v>
      </c>
      <c r="AA46" s="8" t="s">
        <v>289</v>
      </c>
      <c r="AB46" s="12"/>
      <c r="AC46" s="12"/>
      <c r="AD46" s="12"/>
      <c r="AE46" s="12"/>
      <c r="AF46" s="8" t="s">
        <v>290</v>
      </c>
      <c r="AG46" s="8" t="s">
        <v>291</v>
      </c>
      <c r="AH46" s="8" t="s">
        <v>335</v>
      </c>
      <c r="AI46" s="8">
        <v>20</v>
      </c>
      <c r="AJ46" s="8" t="s">
        <v>4</v>
      </c>
      <c r="AK46" s="8" t="s">
        <v>293</v>
      </c>
      <c r="AL46" s="8" t="s">
        <v>294</v>
      </c>
      <c r="AM46" s="8" t="s">
        <v>336</v>
      </c>
      <c r="AN46" s="8" t="s">
        <v>337</v>
      </c>
      <c r="AO46" s="9">
        <v>45258</v>
      </c>
      <c r="AP46" s="8">
        <v>32100</v>
      </c>
      <c r="AQ46" s="8" t="s">
        <v>307</v>
      </c>
      <c r="AR46" s="8" t="s">
        <v>330</v>
      </c>
      <c r="AS46" s="8">
        <v>7931013799</v>
      </c>
      <c r="AT46" s="11">
        <v>45182</v>
      </c>
      <c r="AU46" s="8" t="s">
        <v>298</v>
      </c>
      <c r="AV46" s="8">
        <v>818</v>
      </c>
      <c r="AW46" s="12"/>
      <c r="AX46" s="8" t="s">
        <v>294</v>
      </c>
      <c r="AY46" s="13">
        <v>59.19</v>
      </c>
      <c r="AZ46" s="13" t="s">
        <v>156</v>
      </c>
      <c r="BB46" s="13">
        <f t="shared" si="0"/>
        <v>16</v>
      </c>
      <c r="BC46" s="13">
        <f t="shared" si="1"/>
        <v>16</v>
      </c>
      <c r="BD46" s="13" t="b">
        <f t="shared" si="2"/>
        <v>1</v>
      </c>
    </row>
    <row r="47" spans="1:56" hidden="1" x14ac:dyDescent="0.3">
      <c r="A47" s="8" t="s">
        <v>281</v>
      </c>
      <c r="B47" s="8" t="s">
        <v>308</v>
      </c>
      <c r="C47" s="8" t="s">
        <v>380</v>
      </c>
      <c r="D47" s="9">
        <v>45258</v>
      </c>
      <c r="E47" s="8">
        <v>54</v>
      </c>
      <c r="F47" s="10">
        <v>92009424</v>
      </c>
      <c r="G47" s="8">
        <v>15.1</v>
      </c>
      <c r="H47" s="8" t="s">
        <v>283</v>
      </c>
      <c r="I47" s="8" t="s">
        <v>284</v>
      </c>
      <c r="J47" s="8">
        <v>2051</v>
      </c>
      <c r="K47" s="8">
        <v>101.78</v>
      </c>
      <c r="L47" s="8">
        <v>5496.12</v>
      </c>
      <c r="M47" s="8">
        <v>796.36743200000001</v>
      </c>
      <c r="N47" s="8">
        <v>43003.841328000002</v>
      </c>
      <c r="O47" s="8" t="s">
        <v>285</v>
      </c>
      <c r="P47" s="8">
        <v>7.8243999999999998</v>
      </c>
      <c r="Q47" s="10" t="s">
        <v>189</v>
      </c>
      <c r="R47" s="11">
        <v>45258</v>
      </c>
      <c r="S47" s="10">
        <v>7931013799</v>
      </c>
      <c r="T47" s="8" t="s">
        <v>306</v>
      </c>
      <c r="U47" s="12"/>
      <c r="V47" s="8">
        <v>83011733</v>
      </c>
      <c r="W47" s="8" t="s">
        <v>287</v>
      </c>
      <c r="X47" s="8" t="s">
        <v>287</v>
      </c>
      <c r="Y47" s="8" t="s">
        <v>287</v>
      </c>
      <c r="Z47" s="8" t="s">
        <v>288</v>
      </c>
      <c r="AA47" s="8" t="s">
        <v>289</v>
      </c>
      <c r="AB47" s="12"/>
      <c r="AC47" s="12"/>
      <c r="AD47" s="12"/>
      <c r="AE47" s="12"/>
      <c r="AF47" s="8" t="s">
        <v>290</v>
      </c>
      <c r="AG47" s="8" t="s">
        <v>291</v>
      </c>
      <c r="AH47" s="8" t="s">
        <v>335</v>
      </c>
      <c r="AI47" s="8">
        <v>22</v>
      </c>
      <c r="AJ47" s="8" t="s">
        <v>4</v>
      </c>
      <c r="AK47" s="8" t="s">
        <v>293</v>
      </c>
      <c r="AL47" s="8" t="s">
        <v>294</v>
      </c>
      <c r="AM47" s="8" t="s">
        <v>336</v>
      </c>
      <c r="AN47" s="8" t="s">
        <v>337</v>
      </c>
      <c r="AO47" s="9">
        <v>45258</v>
      </c>
      <c r="AP47" s="8">
        <v>32100</v>
      </c>
      <c r="AQ47" s="8" t="s">
        <v>307</v>
      </c>
      <c r="AR47" s="8" t="s">
        <v>330</v>
      </c>
      <c r="AS47" s="8">
        <v>7931013799</v>
      </c>
      <c r="AT47" s="11">
        <v>45182</v>
      </c>
      <c r="AU47" s="8" t="s">
        <v>298</v>
      </c>
      <c r="AV47" s="8">
        <v>818</v>
      </c>
      <c r="AW47" s="12"/>
      <c r="AX47" s="8" t="s">
        <v>294</v>
      </c>
      <c r="AY47" s="13">
        <v>92.42</v>
      </c>
      <c r="AZ47" s="13" t="s">
        <v>156</v>
      </c>
      <c r="BB47" s="13">
        <f t="shared" si="0"/>
        <v>16</v>
      </c>
      <c r="BC47" s="13">
        <f t="shared" si="1"/>
        <v>16</v>
      </c>
      <c r="BD47" s="13" t="b">
        <f t="shared" si="2"/>
        <v>1</v>
      </c>
    </row>
    <row r="48" spans="1:56" hidden="1" x14ac:dyDescent="0.3">
      <c r="A48" s="8" t="s">
        <v>281</v>
      </c>
      <c r="B48" s="8" t="s">
        <v>308</v>
      </c>
      <c r="C48" s="8" t="s">
        <v>305</v>
      </c>
      <c r="D48" s="9">
        <v>45258</v>
      </c>
      <c r="E48" s="8">
        <v>102</v>
      </c>
      <c r="F48" s="10">
        <v>92009424</v>
      </c>
      <c r="G48" s="8">
        <v>16.100000000000001</v>
      </c>
      <c r="H48" s="8" t="s">
        <v>283</v>
      </c>
      <c r="I48" s="8" t="s">
        <v>284</v>
      </c>
      <c r="J48" s="8">
        <v>2051</v>
      </c>
      <c r="K48" s="8">
        <v>170.16</v>
      </c>
      <c r="L48" s="8">
        <v>17356.32</v>
      </c>
      <c r="M48" s="8">
        <v>1331.3999040000001</v>
      </c>
      <c r="N48" s="8">
        <v>135802.79020799999</v>
      </c>
      <c r="O48" s="8" t="s">
        <v>285</v>
      </c>
      <c r="P48" s="8">
        <v>7.8243999999999998</v>
      </c>
      <c r="Q48" s="10" t="s">
        <v>189</v>
      </c>
      <c r="R48" s="11">
        <v>45258</v>
      </c>
      <c r="S48" s="10">
        <v>7931013799</v>
      </c>
      <c r="T48" s="8" t="s">
        <v>306</v>
      </c>
      <c r="U48" s="12"/>
      <c r="V48" s="8">
        <v>83011733</v>
      </c>
      <c r="W48" s="8" t="s">
        <v>287</v>
      </c>
      <c r="X48" s="8" t="s">
        <v>287</v>
      </c>
      <c r="Y48" s="8" t="s">
        <v>287</v>
      </c>
      <c r="Z48" s="8" t="s">
        <v>288</v>
      </c>
      <c r="AA48" s="8" t="s">
        <v>289</v>
      </c>
      <c r="AB48" s="12"/>
      <c r="AC48" s="12"/>
      <c r="AD48" s="12"/>
      <c r="AE48" s="12"/>
      <c r="AF48" s="8" t="s">
        <v>290</v>
      </c>
      <c r="AG48" s="8" t="s">
        <v>291</v>
      </c>
      <c r="AH48" s="8" t="s">
        <v>335</v>
      </c>
      <c r="AI48" s="8">
        <v>23</v>
      </c>
      <c r="AJ48" s="8" t="s">
        <v>4</v>
      </c>
      <c r="AK48" s="8" t="s">
        <v>293</v>
      </c>
      <c r="AL48" s="8" t="s">
        <v>294</v>
      </c>
      <c r="AM48" s="8" t="s">
        <v>336</v>
      </c>
      <c r="AN48" s="8" t="s">
        <v>337</v>
      </c>
      <c r="AO48" s="9">
        <v>45258</v>
      </c>
      <c r="AP48" s="8">
        <v>32100</v>
      </c>
      <c r="AQ48" s="8" t="s">
        <v>307</v>
      </c>
      <c r="AR48" s="8" t="s">
        <v>330</v>
      </c>
      <c r="AS48" s="8">
        <v>7931013799</v>
      </c>
      <c r="AT48" s="11">
        <v>45182</v>
      </c>
      <c r="AU48" s="8" t="s">
        <v>298</v>
      </c>
      <c r="AV48" s="8">
        <v>818</v>
      </c>
      <c r="AW48" s="12"/>
      <c r="AX48" s="8" t="s">
        <v>294</v>
      </c>
      <c r="AY48" s="13">
        <v>154.59</v>
      </c>
      <c r="AZ48" s="13" t="s">
        <v>156</v>
      </c>
      <c r="BB48" s="13">
        <f t="shared" si="0"/>
        <v>16</v>
      </c>
      <c r="BC48" s="13">
        <f t="shared" si="1"/>
        <v>16</v>
      </c>
      <c r="BD48" s="13" t="b">
        <f t="shared" si="2"/>
        <v>1</v>
      </c>
    </row>
    <row r="49" spans="1:56" hidden="1" x14ac:dyDescent="0.3">
      <c r="A49" s="8" t="s">
        <v>281</v>
      </c>
      <c r="B49" s="8" t="s">
        <v>308</v>
      </c>
      <c r="C49" s="8" t="s">
        <v>381</v>
      </c>
      <c r="D49" s="9">
        <v>45258</v>
      </c>
      <c r="E49" s="8">
        <v>5</v>
      </c>
      <c r="F49" s="10">
        <v>92009427</v>
      </c>
      <c r="G49" s="8">
        <v>2.1</v>
      </c>
      <c r="H49" s="8" t="s">
        <v>283</v>
      </c>
      <c r="I49" s="8" t="s">
        <v>284</v>
      </c>
      <c r="J49" s="8">
        <v>2051</v>
      </c>
      <c r="K49" s="8">
        <v>226.03</v>
      </c>
      <c r="L49" s="8">
        <v>1130.1500000000001</v>
      </c>
      <c r="M49" s="8">
        <v>1768.5491320000001</v>
      </c>
      <c r="N49" s="8">
        <v>8842.7456600000005</v>
      </c>
      <c r="O49" s="8" t="s">
        <v>285</v>
      </c>
      <c r="P49" s="8">
        <v>7.8243999999999998</v>
      </c>
      <c r="Q49" s="10" t="s">
        <v>188</v>
      </c>
      <c r="R49" s="11">
        <v>45258</v>
      </c>
      <c r="S49" s="10">
        <v>7931013808</v>
      </c>
      <c r="T49" s="8" t="s">
        <v>286</v>
      </c>
      <c r="U49" s="12"/>
      <c r="V49" s="8">
        <v>83011737</v>
      </c>
      <c r="W49" s="8" t="s">
        <v>287</v>
      </c>
      <c r="X49" s="8" t="s">
        <v>287</v>
      </c>
      <c r="Y49" s="8" t="s">
        <v>287</v>
      </c>
      <c r="Z49" s="8" t="s">
        <v>288</v>
      </c>
      <c r="AA49" s="8" t="s">
        <v>289</v>
      </c>
      <c r="AB49" s="12"/>
      <c r="AC49" s="12"/>
      <c r="AD49" s="12"/>
      <c r="AE49" s="12"/>
      <c r="AF49" s="8" t="s">
        <v>290</v>
      </c>
      <c r="AG49" s="8" t="s">
        <v>291</v>
      </c>
      <c r="AH49" s="8" t="s">
        <v>335</v>
      </c>
      <c r="AI49" s="8">
        <v>45</v>
      </c>
      <c r="AJ49" s="8" t="s">
        <v>4</v>
      </c>
      <c r="AK49" s="8" t="s">
        <v>293</v>
      </c>
      <c r="AL49" s="8" t="s">
        <v>294</v>
      </c>
      <c r="AM49" s="8" t="s">
        <v>336</v>
      </c>
      <c r="AN49" s="8" t="s">
        <v>337</v>
      </c>
      <c r="AO49" s="9">
        <v>45258</v>
      </c>
      <c r="AP49" s="8">
        <v>32100</v>
      </c>
      <c r="AQ49" s="8" t="s">
        <v>32</v>
      </c>
      <c r="AR49" s="8" t="s">
        <v>330</v>
      </c>
      <c r="AS49" s="8">
        <v>7931013808</v>
      </c>
      <c r="AT49" s="11">
        <v>45182</v>
      </c>
      <c r="AU49" s="8" t="s">
        <v>298</v>
      </c>
      <c r="AV49" s="8">
        <v>2051</v>
      </c>
      <c r="AW49" s="12"/>
      <c r="AX49" s="8" t="s">
        <v>294</v>
      </c>
      <c r="AY49" s="13">
        <v>167.22</v>
      </c>
      <c r="AZ49" s="13" t="s">
        <v>156</v>
      </c>
      <c r="BB49" s="13">
        <f t="shared" si="0"/>
        <v>3</v>
      </c>
      <c r="BC49" s="13">
        <f t="shared" si="1"/>
        <v>3</v>
      </c>
      <c r="BD49" s="13" t="b">
        <f t="shared" si="2"/>
        <v>1</v>
      </c>
    </row>
    <row r="50" spans="1:56" hidden="1" x14ac:dyDescent="0.3">
      <c r="A50" s="8" t="s">
        <v>281</v>
      </c>
      <c r="B50" s="8" t="s">
        <v>308</v>
      </c>
      <c r="C50" s="8" t="s">
        <v>379</v>
      </c>
      <c r="D50" s="9">
        <v>45258</v>
      </c>
      <c r="E50" s="8">
        <v>2</v>
      </c>
      <c r="F50" s="10">
        <v>92009587</v>
      </c>
      <c r="G50" s="8">
        <v>2.1</v>
      </c>
      <c r="H50" s="8" t="s">
        <v>283</v>
      </c>
      <c r="I50" s="8" t="s">
        <v>284</v>
      </c>
      <c r="J50" s="8">
        <v>2051</v>
      </c>
      <c r="K50" s="8">
        <v>68.260000000000005</v>
      </c>
      <c r="L50" s="8">
        <v>136.52000000000001</v>
      </c>
      <c r="M50" s="8">
        <v>534.09354399999995</v>
      </c>
      <c r="N50" s="8">
        <v>1068.1870879999999</v>
      </c>
      <c r="O50" s="8" t="s">
        <v>285</v>
      </c>
      <c r="P50" s="8">
        <v>7.8243999999999998</v>
      </c>
      <c r="Q50" s="10" t="s">
        <v>188</v>
      </c>
      <c r="R50" s="11">
        <v>45258</v>
      </c>
      <c r="S50" s="10">
        <v>7931013847</v>
      </c>
      <c r="T50" s="8" t="s">
        <v>306</v>
      </c>
      <c r="U50" s="12"/>
      <c r="V50" s="8">
        <v>83011882</v>
      </c>
      <c r="W50" s="8" t="s">
        <v>287</v>
      </c>
      <c r="X50" s="8" t="s">
        <v>287</v>
      </c>
      <c r="Y50" s="8" t="s">
        <v>287</v>
      </c>
      <c r="Z50" s="8" t="s">
        <v>288</v>
      </c>
      <c r="AA50" s="8" t="s">
        <v>289</v>
      </c>
      <c r="AB50" s="12"/>
      <c r="AC50" s="12"/>
      <c r="AD50" s="12"/>
      <c r="AE50" s="12"/>
      <c r="AF50" s="8" t="s">
        <v>290</v>
      </c>
      <c r="AG50" s="8" t="s">
        <v>291</v>
      </c>
      <c r="AH50" s="8" t="s">
        <v>335</v>
      </c>
      <c r="AI50" s="8">
        <v>48</v>
      </c>
      <c r="AJ50" s="8" t="s">
        <v>4</v>
      </c>
      <c r="AK50" s="8" t="s">
        <v>293</v>
      </c>
      <c r="AL50" s="8" t="s">
        <v>294</v>
      </c>
      <c r="AM50" s="8" t="s">
        <v>336</v>
      </c>
      <c r="AN50" s="8" t="s">
        <v>337</v>
      </c>
      <c r="AO50" s="9">
        <v>45258</v>
      </c>
      <c r="AP50" s="8">
        <v>32100</v>
      </c>
      <c r="AQ50" s="8" t="s">
        <v>307</v>
      </c>
      <c r="AR50" s="8" t="s">
        <v>330</v>
      </c>
      <c r="AS50" s="8">
        <v>7931013847</v>
      </c>
      <c r="AT50" s="11">
        <v>45191</v>
      </c>
      <c r="AU50" s="8" t="s">
        <v>298</v>
      </c>
      <c r="AV50" s="8">
        <v>818</v>
      </c>
      <c r="AW50" s="12"/>
      <c r="AX50" s="8" t="s">
        <v>294</v>
      </c>
      <c r="AY50" s="13">
        <v>59.19</v>
      </c>
      <c r="AZ50" s="13" t="s">
        <v>156</v>
      </c>
      <c r="BB50" s="13">
        <f t="shared" si="0"/>
        <v>2</v>
      </c>
      <c r="BC50" s="13">
        <f t="shared" si="1"/>
        <v>2</v>
      </c>
      <c r="BD50" s="13" t="b">
        <f t="shared" si="2"/>
        <v>1</v>
      </c>
    </row>
    <row r="51" spans="1:56" hidden="1" x14ac:dyDescent="0.3">
      <c r="A51" s="8" t="s">
        <v>281</v>
      </c>
      <c r="B51" s="8" t="s">
        <v>282</v>
      </c>
      <c r="C51" s="8" t="s">
        <v>382</v>
      </c>
      <c r="D51" s="9">
        <v>45229</v>
      </c>
      <c r="E51" s="8">
        <v>54</v>
      </c>
      <c r="F51" s="10">
        <v>92009588</v>
      </c>
      <c r="G51" s="8">
        <v>4.0999999999999996</v>
      </c>
      <c r="H51" s="8" t="s">
        <v>283</v>
      </c>
      <c r="I51" s="8" t="s">
        <v>284</v>
      </c>
      <c r="J51" s="8">
        <v>2051</v>
      </c>
      <c r="K51" s="8">
        <v>19.22</v>
      </c>
      <c r="L51" s="8">
        <v>1037.8800000000001</v>
      </c>
      <c r="M51" s="8">
        <v>150.45800399999999</v>
      </c>
      <c r="N51" s="8">
        <v>8124.7322160000003</v>
      </c>
      <c r="O51" s="8" t="s">
        <v>285</v>
      </c>
      <c r="P51" s="8">
        <v>7.8281999999999998</v>
      </c>
      <c r="Q51" s="10" t="s">
        <v>193</v>
      </c>
      <c r="R51" s="11">
        <v>45229</v>
      </c>
      <c r="S51" s="10">
        <v>7931013844</v>
      </c>
      <c r="T51" s="8" t="s">
        <v>310</v>
      </c>
      <c r="U51" s="12"/>
      <c r="V51" s="8">
        <v>83012444</v>
      </c>
      <c r="W51" s="8" t="s">
        <v>287</v>
      </c>
      <c r="X51" s="8" t="s">
        <v>287</v>
      </c>
      <c r="Y51" s="8" t="s">
        <v>287</v>
      </c>
      <c r="Z51" s="8" t="s">
        <v>288</v>
      </c>
      <c r="AA51" s="8" t="s">
        <v>289</v>
      </c>
      <c r="AB51" s="12"/>
      <c r="AC51" s="12"/>
      <c r="AD51" s="12"/>
      <c r="AE51" s="12"/>
      <c r="AF51" s="8" t="s">
        <v>290</v>
      </c>
      <c r="AG51" s="8" t="s">
        <v>291</v>
      </c>
      <c r="AH51" s="8" t="s">
        <v>315</v>
      </c>
      <c r="AI51" s="8">
        <v>4</v>
      </c>
      <c r="AJ51" s="8" t="s">
        <v>4</v>
      </c>
      <c r="AK51" s="8" t="s">
        <v>293</v>
      </c>
      <c r="AL51" s="8" t="s">
        <v>294</v>
      </c>
      <c r="AM51" s="8" t="s">
        <v>316</v>
      </c>
      <c r="AN51" s="8" t="s">
        <v>317</v>
      </c>
      <c r="AO51" s="9">
        <v>45229</v>
      </c>
      <c r="AP51" s="8">
        <v>31400</v>
      </c>
      <c r="AQ51" s="8" t="s">
        <v>301</v>
      </c>
      <c r="AR51" s="8" t="s">
        <v>330</v>
      </c>
      <c r="AS51" s="8">
        <v>7931013844</v>
      </c>
      <c r="AT51" s="11">
        <v>45191</v>
      </c>
      <c r="AU51" s="8" t="s">
        <v>298</v>
      </c>
      <c r="AV51" s="8">
        <v>818</v>
      </c>
      <c r="AW51" s="12"/>
      <c r="AX51" s="8" t="s">
        <v>294</v>
      </c>
      <c r="AY51" s="13">
        <v>16.64</v>
      </c>
      <c r="AZ51" s="13" t="s">
        <v>155</v>
      </c>
      <c r="BB51" s="13">
        <f t="shared" si="0"/>
        <v>7</v>
      </c>
      <c r="BC51" s="13">
        <f t="shared" si="1"/>
        <v>7</v>
      </c>
      <c r="BD51" s="13" t="b">
        <f t="shared" si="2"/>
        <v>1</v>
      </c>
    </row>
    <row r="52" spans="1:56" hidden="1" x14ac:dyDescent="0.3">
      <c r="A52" s="8" t="s">
        <v>281</v>
      </c>
      <c r="B52" s="8" t="s">
        <v>327</v>
      </c>
      <c r="C52" s="8" t="s">
        <v>383</v>
      </c>
      <c r="D52" s="9">
        <v>45266</v>
      </c>
      <c r="E52" s="8">
        <v>350</v>
      </c>
      <c r="F52" s="10">
        <v>92010005</v>
      </c>
      <c r="G52" s="8">
        <v>1.1000000000000001</v>
      </c>
      <c r="H52" s="8" t="s">
        <v>283</v>
      </c>
      <c r="I52" s="8" t="s">
        <v>284</v>
      </c>
      <c r="J52" s="8">
        <v>2051</v>
      </c>
      <c r="K52" s="8">
        <v>12.18</v>
      </c>
      <c r="L52" s="8">
        <v>4263</v>
      </c>
      <c r="M52" s="8">
        <v>95.125799999999998</v>
      </c>
      <c r="N52" s="8">
        <v>33294.03</v>
      </c>
      <c r="O52" s="8" t="s">
        <v>285</v>
      </c>
      <c r="P52" s="8">
        <v>7.81</v>
      </c>
      <c r="Q52" s="10" t="s">
        <v>192</v>
      </c>
      <c r="R52" s="11">
        <v>45266</v>
      </c>
      <c r="S52" s="10">
        <v>7931013967</v>
      </c>
      <c r="T52" s="8" t="s">
        <v>310</v>
      </c>
      <c r="U52" s="12"/>
      <c r="V52" s="8">
        <v>83012434</v>
      </c>
      <c r="W52" s="8" t="s">
        <v>287</v>
      </c>
      <c r="X52" s="8" t="s">
        <v>287</v>
      </c>
      <c r="Y52" s="8" t="s">
        <v>287</v>
      </c>
      <c r="Z52" s="8" t="s">
        <v>288</v>
      </c>
      <c r="AA52" s="8" t="s">
        <v>289</v>
      </c>
      <c r="AB52" s="12"/>
      <c r="AC52" s="12"/>
      <c r="AD52" s="12"/>
      <c r="AE52" s="12"/>
      <c r="AF52" s="8" t="s">
        <v>290</v>
      </c>
      <c r="AG52" s="8" t="s">
        <v>291</v>
      </c>
      <c r="AH52" s="8" t="s">
        <v>328</v>
      </c>
      <c r="AI52" s="8">
        <v>19</v>
      </c>
      <c r="AJ52" s="8" t="s">
        <v>4</v>
      </c>
      <c r="AK52" s="8" t="s">
        <v>293</v>
      </c>
      <c r="AL52" s="8" t="s">
        <v>294</v>
      </c>
      <c r="AM52" s="8" t="s">
        <v>295</v>
      </c>
      <c r="AN52" s="8" t="s">
        <v>329</v>
      </c>
      <c r="AO52" s="9">
        <v>45266</v>
      </c>
      <c r="AP52" s="8">
        <v>31400</v>
      </c>
      <c r="AQ52" s="8" t="s">
        <v>301</v>
      </c>
      <c r="AR52" s="8" t="s">
        <v>330</v>
      </c>
      <c r="AS52" s="8">
        <v>7931013967</v>
      </c>
      <c r="AT52" s="11">
        <v>45217</v>
      </c>
      <c r="AU52" s="8" t="s">
        <v>298</v>
      </c>
      <c r="AV52" s="8">
        <v>2051</v>
      </c>
      <c r="AW52" s="12"/>
      <c r="AX52" s="8" t="s">
        <v>294</v>
      </c>
      <c r="AY52" s="13">
        <v>13.2</v>
      </c>
      <c r="AZ52" s="13" t="s">
        <v>157</v>
      </c>
      <c r="BB52" s="13">
        <f t="shared" si="0"/>
        <v>1</v>
      </c>
      <c r="BC52" s="13">
        <f t="shared" si="1"/>
        <v>1</v>
      </c>
      <c r="BD52" s="13" t="b">
        <f t="shared" si="2"/>
        <v>1</v>
      </c>
    </row>
    <row r="53" spans="1:56" hidden="1" x14ac:dyDescent="0.3">
      <c r="A53" s="8" t="s">
        <v>281</v>
      </c>
      <c r="B53" s="8" t="s">
        <v>308</v>
      </c>
      <c r="C53" s="8" t="s">
        <v>384</v>
      </c>
      <c r="D53" s="9">
        <v>45258</v>
      </c>
      <c r="E53" s="8">
        <v>500</v>
      </c>
      <c r="F53" s="10">
        <v>92010105</v>
      </c>
      <c r="G53" s="8">
        <v>1.1000000000000001</v>
      </c>
      <c r="H53" s="8" t="s">
        <v>283</v>
      </c>
      <c r="I53" s="8" t="s">
        <v>284</v>
      </c>
      <c r="J53" s="8">
        <v>2051</v>
      </c>
      <c r="K53" s="8">
        <v>46.01</v>
      </c>
      <c r="L53" s="8">
        <v>23005</v>
      </c>
      <c r="M53" s="8">
        <v>360.00064400000002</v>
      </c>
      <c r="N53" s="8">
        <v>180000.32199999999</v>
      </c>
      <c r="O53" s="8" t="s">
        <v>285</v>
      </c>
      <c r="P53" s="8">
        <v>7.8243999999999998</v>
      </c>
      <c r="Q53" s="10" t="s">
        <v>188</v>
      </c>
      <c r="R53" s="11">
        <v>45258</v>
      </c>
      <c r="S53" s="10">
        <v>7931013962</v>
      </c>
      <c r="T53" s="8" t="s">
        <v>320</v>
      </c>
      <c r="U53" s="12"/>
      <c r="V53" s="8">
        <v>83012605</v>
      </c>
      <c r="W53" s="8" t="s">
        <v>287</v>
      </c>
      <c r="X53" s="8" t="s">
        <v>287</v>
      </c>
      <c r="Y53" s="8" t="s">
        <v>287</v>
      </c>
      <c r="Z53" s="8" t="s">
        <v>288</v>
      </c>
      <c r="AA53" s="8" t="s">
        <v>289</v>
      </c>
      <c r="AB53" s="12"/>
      <c r="AC53" s="12"/>
      <c r="AD53" s="12"/>
      <c r="AE53" s="12"/>
      <c r="AF53" s="8" t="s">
        <v>290</v>
      </c>
      <c r="AG53" s="8" t="s">
        <v>291</v>
      </c>
      <c r="AH53" s="8" t="s">
        <v>335</v>
      </c>
      <c r="AI53" s="8">
        <v>49</v>
      </c>
      <c r="AJ53" s="8" t="s">
        <v>4</v>
      </c>
      <c r="AK53" s="8" t="s">
        <v>293</v>
      </c>
      <c r="AL53" s="8" t="s">
        <v>294</v>
      </c>
      <c r="AM53" s="8" t="s">
        <v>336</v>
      </c>
      <c r="AN53" s="8" t="s">
        <v>337</v>
      </c>
      <c r="AO53" s="9">
        <v>45258</v>
      </c>
      <c r="AP53" s="8">
        <v>32100</v>
      </c>
      <c r="AQ53" s="8" t="s">
        <v>324</v>
      </c>
      <c r="AR53" s="8" t="s">
        <v>330</v>
      </c>
      <c r="AS53" s="8">
        <v>7931013962</v>
      </c>
      <c r="AT53" s="11">
        <v>45225</v>
      </c>
      <c r="AU53" s="8" t="s">
        <v>298</v>
      </c>
      <c r="AV53" s="8">
        <v>818</v>
      </c>
      <c r="AW53" s="12"/>
      <c r="AX53" s="8" t="s">
        <v>294</v>
      </c>
      <c r="AY53" s="13">
        <v>41.07</v>
      </c>
      <c r="AZ53" s="13" t="s">
        <v>156</v>
      </c>
      <c r="BB53" s="13">
        <f t="shared" si="0"/>
        <v>1</v>
      </c>
      <c r="BC53" s="13">
        <f t="shared" si="1"/>
        <v>1</v>
      </c>
      <c r="BD53" s="13" t="b">
        <f t="shared" si="2"/>
        <v>1</v>
      </c>
    </row>
    <row r="54" spans="1:56" hidden="1" x14ac:dyDescent="0.3">
      <c r="A54" s="8" t="s">
        <v>281</v>
      </c>
      <c r="B54" s="8" t="s">
        <v>327</v>
      </c>
      <c r="C54" s="8" t="s">
        <v>385</v>
      </c>
      <c r="D54" s="9">
        <v>45273</v>
      </c>
      <c r="E54" s="8">
        <v>60</v>
      </c>
      <c r="F54" s="10">
        <v>92010144</v>
      </c>
      <c r="G54" s="8">
        <v>1.1000000000000001</v>
      </c>
      <c r="H54" s="8" t="s">
        <v>283</v>
      </c>
      <c r="I54" s="8" t="s">
        <v>284</v>
      </c>
      <c r="J54" s="8">
        <v>2051</v>
      </c>
      <c r="K54" s="8">
        <v>56.95</v>
      </c>
      <c r="L54" s="8">
        <v>3417</v>
      </c>
      <c r="M54" s="8">
        <v>444.77949999999998</v>
      </c>
      <c r="N54" s="8">
        <v>26686.77</v>
      </c>
      <c r="O54" s="8" t="s">
        <v>285</v>
      </c>
      <c r="P54" s="8">
        <v>7.81</v>
      </c>
      <c r="Q54" s="10" t="s">
        <v>212</v>
      </c>
      <c r="R54" s="11">
        <v>45273</v>
      </c>
      <c r="S54" s="10">
        <v>7931013996</v>
      </c>
      <c r="T54" s="8" t="s">
        <v>320</v>
      </c>
      <c r="U54" s="12"/>
      <c r="V54" s="8">
        <v>83012608</v>
      </c>
      <c r="W54" s="8" t="s">
        <v>287</v>
      </c>
      <c r="X54" s="8" t="s">
        <v>287</v>
      </c>
      <c r="Y54" s="8" t="s">
        <v>287</v>
      </c>
      <c r="Z54" s="8" t="s">
        <v>288</v>
      </c>
      <c r="AA54" s="8" t="s">
        <v>289</v>
      </c>
      <c r="AB54" s="12"/>
      <c r="AC54" s="12"/>
      <c r="AD54" s="12"/>
      <c r="AE54" s="12"/>
      <c r="AF54" s="8" t="s">
        <v>290</v>
      </c>
      <c r="AG54" s="8" t="s">
        <v>291</v>
      </c>
      <c r="AH54" s="8" t="s">
        <v>345</v>
      </c>
      <c r="AI54" s="8">
        <v>14</v>
      </c>
      <c r="AJ54" s="8" t="s">
        <v>4</v>
      </c>
      <c r="AK54" s="8" t="s">
        <v>293</v>
      </c>
      <c r="AL54" s="8" t="s">
        <v>294</v>
      </c>
      <c r="AM54" s="8" t="s">
        <v>346</v>
      </c>
      <c r="AN54" s="8" t="s">
        <v>347</v>
      </c>
      <c r="AO54" s="9">
        <v>45273</v>
      </c>
      <c r="AP54" s="8">
        <v>32100</v>
      </c>
      <c r="AQ54" s="8" t="s">
        <v>324</v>
      </c>
      <c r="AR54" s="8" t="s">
        <v>330</v>
      </c>
      <c r="AS54" s="8">
        <v>7931013996</v>
      </c>
      <c r="AT54" s="11">
        <v>45226</v>
      </c>
      <c r="AU54" s="8" t="s">
        <v>298</v>
      </c>
      <c r="AV54" s="8">
        <v>2051</v>
      </c>
      <c r="AW54" s="12"/>
      <c r="AX54" s="8" t="s">
        <v>294</v>
      </c>
      <c r="AY54" s="13">
        <v>48.24</v>
      </c>
      <c r="AZ54" s="13" t="s">
        <v>157</v>
      </c>
      <c r="BB54" s="13">
        <f t="shared" si="0"/>
        <v>1</v>
      </c>
      <c r="BC54" s="13">
        <f t="shared" si="1"/>
        <v>1</v>
      </c>
      <c r="BD54" s="13" t="b">
        <f t="shared" si="2"/>
        <v>1</v>
      </c>
    </row>
    <row r="55" spans="1:56" hidden="1" x14ac:dyDescent="0.3">
      <c r="A55" s="8" t="s">
        <v>281</v>
      </c>
      <c r="B55" s="8" t="s">
        <v>327</v>
      </c>
      <c r="C55" s="8" t="s">
        <v>47</v>
      </c>
      <c r="D55" s="9">
        <v>45281</v>
      </c>
      <c r="E55" s="8">
        <v>54</v>
      </c>
      <c r="F55" s="10">
        <v>92010313</v>
      </c>
      <c r="G55" s="8">
        <v>1.1000000000000001</v>
      </c>
      <c r="H55" s="8" t="s">
        <v>283</v>
      </c>
      <c r="I55" s="8" t="s">
        <v>284</v>
      </c>
      <c r="J55" s="8">
        <v>2051</v>
      </c>
      <c r="K55" s="8">
        <v>426.23</v>
      </c>
      <c r="L55" s="8">
        <v>23016.42</v>
      </c>
      <c r="M55" s="8">
        <v>3328.8562999999999</v>
      </c>
      <c r="N55" s="8">
        <v>179758.2402</v>
      </c>
      <c r="O55" s="8" t="s">
        <v>285</v>
      </c>
      <c r="P55" s="8">
        <v>7.81</v>
      </c>
      <c r="Q55" s="10" t="s">
        <v>196</v>
      </c>
      <c r="R55" s="11">
        <v>45281</v>
      </c>
      <c r="S55" s="10">
        <v>7931014058</v>
      </c>
      <c r="T55" s="8" t="s">
        <v>386</v>
      </c>
      <c r="U55" s="12"/>
      <c r="V55" s="8">
        <v>83012856</v>
      </c>
      <c r="W55" s="8" t="s">
        <v>287</v>
      </c>
      <c r="X55" s="8" t="s">
        <v>287</v>
      </c>
      <c r="Y55" s="8" t="s">
        <v>287</v>
      </c>
      <c r="Z55" s="8" t="s">
        <v>288</v>
      </c>
      <c r="AA55" s="8" t="s">
        <v>289</v>
      </c>
      <c r="AB55" s="12"/>
      <c r="AC55" s="12"/>
      <c r="AD55" s="12"/>
      <c r="AE55" s="12"/>
      <c r="AF55" s="8" t="s">
        <v>290</v>
      </c>
      <c r="AG55" s="8" t="s">
        <v>291</v>
      </c>
      <c r="AH55" s="8" t="s">
        <v>352</v>
      </c>
      <c r="AI55" s="8">
        <v>29</v>
      </c>
      <c r="AJ55" s="8" t="s">
        <v>4</v>
      </c>
      <c r="AK55" s="8" t="s">
        <v>293</v>
      </c>
      <c r="AL55" s="8" t="s">
        <v>294</v>
      </c>
      <c r="AM55" s="8" t="s">
        <v>312</v>
      </c>
      <c r="AN55" s="8" t="s">
        <v>353</v>
      </c>
      <c r="AO55" s="9">
        <v>45281</v>
      </c>
      <c r="AP55" s="8">
        <v>32100</v>
      </c>
      <c r="AQ55" s="8" t="s">
        <v>387</v>
      </c>
      <c r="AR55" s="8" t="s">
        <v>330</v>
      </c>
      <c r="AS55" s="8">
        <v>7931014058</v>
      </c>
      <c r="AT55" s="11">
        <v>45233</v>
      </c>
      <c r="AU55" s="8" t="s">
        <v>298</v>
      </c>
      <c r="AV55" s="8">
        <v>818</v>
      </c>
      <c r="AW55" s="12"/>
      <c r="AX55" s="8" t="s">
        <v>294</v>
      </c>
      <c r="AY55" s="13">
        <v>361.05</v>
      </c>
      <c r="AZ55" s="13" t="s">
        <v>157</v>
      </c>
      <c r="BB55" s="13">
        <f t="shared" si="0"/>
        <v>3</v>
      </c>
      <c r="BC55" s="13">
        <f t="shared" si="1"/>
        <v>3</v>
      </c>
      <c r="BD55" s="13" t="b">
        <f t="shared" si="2"/>
        <v>1</v>
      </c>
    </row>
    <row r="56" spans="1:56" hidden="1" x14ac:dyDescent="0.3">
      <c r="A56" s="8" t="s">
        <v>281</v>
      </c>
      <c r="B56" s="8" t="s">
        <v>327</v>
      </c>
      <c r="C56" s="8" t="s">
        <v>338</v>
      </c>
      <c r="D56" s="9">
        <v>45281</v>
      </c>
      <c r="E56" s="8">
        <v>50</v>
      </c>
      <c r="F56" s="10">
        <v>92010393</v>
      </c>
      <c r="G56" s="8">
        <v>1.1000000000000001</v>
      </c>
      <c r="H56" s="8" t="s">
        <v>283</v>
      </c>
      <c r="I56" s="8" t="s">
        <v>284</v>
      </c>
      <c r="J56" s="8">
        <v>2051</v>
      </c>
      <c r="K56" s="8">
        <v>16.350000000000001</v>
      </c>
      <c r="L56" s="8">
        <v>817.5</v>
      </c>
      <c r="M56" s="8">
        <v>127.6935</v>
      </c>
      <c r="N56" s="8">
        <v>6384.6750000000002</v>
      </c>
      <c r="O56" s="8" t="s">
        <v>285</v>
      </c>
      <c r="P56" s="8">
        <v>7.81</v>
      </c>
      <c r="Q56" s="10" t="s">
        <v>196</v>
      </c>
      <c r="R56" s="11">
        <v>45281</v>
      </c>
      <c r="S56" s="10">
        <v>7931013941</v>
      </c>
      <c r="T56" s="8" t="s">
        <v>303</v>
      </c>
      <c r="U56" s="12"/>
      <c r="V56" s="8">
        <v>83013039</v>
      </c>
      <c r="W56" s="8" t="s">
        <v>287</v>
      </c>
      <c r="X56" s="8" t="s">
        <v>287</v>
      </c>
      <c r="Y56" s="8" t="s">
        <v>287</v>
      </c>
      <c r="Z56" s="8" t="s">
        <v>288</v>
      </c>
      <c r="AA56" s="8" t="s">
        <v>289</v>
      </c>
      <c r="AB56" s="12"/>
      <c r="AC56" s="12"/>
      <c r="AD56" s="12"/>
      <c r="AE56" s="12"/>
      <c r="AF56" s="8" t="s">
        <v>290</v>
      </c>
      <c r="AG56" s="8" t="s">
        <v>291</v>
      </c>
      <c r="AH56" s="8" t="s">
        <v>352</v>
      </c>
      <c r="AI56" s="8">
        <v>20</v>
      </c>
      <c r="AJ56" s="8" t="s">
        <v>4</v>
      </c>
      <c r="AK56" s="8" t="s">
        <v>304</v>
      </c>
      <c r="AL56" s="8" t="s">
        <v>294</v>
      </c>
      <c r="AM56" s="8" t="s">
        <v>312</v>
      </c>
      <c r="AN56" s="8" t="s">
        <v>353</v>
      </c>
      <c r="AO56" s="9">
        <v>45281</v>
      </c>
      <c r="AP56" s="8">
        <v>32100</v>
      </c>
      <c r="AQ56" s="8" t="s">
        <v>301</v>
      </c>
      <c r="AR56" s="8" t="s">
        <v>330</v>
      </c>
      <c r="AS56" s="8">
        <v>7931013941</v>
      </c>
      <c r="AT56" s="11">
        <v>45240</v>
      </c>
      <c r="AU56" s="8" t="s">
        <v>298</v>
      </c>
      <c r="AV56" s="8">
        <v>818</v>
      </c>
      <c r="AW56" s="12"/>
      <c r="AX56" s="8" t="s">
        <v>294</v>
      </c>
      <c r="AY56" s="13">
        <v>13.08</v>
      </c>
      <c r="AZ56" s="13" t="s">
        <v>157</v>
      </c>
      <c r="BB56" s="13">
        <f t="shared" si="0"/>
        <v>8</v>
      </c>
      <c r="BC56" s="13">
        <f t="shared" si="1"/>
        <v>8</v>
      </c>
      <c r="BD56" s="13" t="b">
        <f t="shared" si="2"/>
        <v>1</v>
      </c>
    </row>
    <row r="57" spans="1:56" hidden="1" x14ac:dyDescent="0.3">
      <c r="A57" s="8" t="s">
        <v>281</v>
      </c>
      <c r="B57" s="8" t="s">
        <v>327</v>
      </c>
      <c r="C57" s="8" t="s">
        <v>388</v>
      </c>
      <c r="D57" s="9">
        <v>45281</v>
      </c>
      <c r="E57" s="8">
        <v>5</v>
      </c>
      <c r="F57" s="10">
        <v>92010396</v>
      </c>
      <c r="G57" s="8">
        <v>1.1000000000000001</v>
      </c>
      <c r="H57" s="8" t="s">
        <v>283</v>
      </c>
      <c r="I57" s="8" t="s">
        <v>284</v>
      </c>
      <c r="J57" s="8">
        <v>2051</v>
      </c>
      <c r="K57" s="8">
        <v>145.66</v>
      </c>
      <c r="L57" s="8">
        <v>728.3</v>
      </c>
      <c r="M57" s="8">
        <v>1137.6045999999999</v>
      </c>
      <c r="N57" s="8">
        <v>5688.0230000000001</v>
      </c>
      <c r="O57" s="8" t="s">
        <v>285</v>
      </c>
      <c r="P57" s="8">
        <v>7.81</v>
      </c>
      <c r="Q57" s="10" t="s">
        <v>197</v>
      </c>
      <c r="R57" s="11">
        <v>45281</v>
      </c>
      <c r="S57" s="10">
        <v>7931013946</v>
      </c>
      <c r="T57" s="8" t="s">
        <v>351</v>
      </c>
      <c r="U57" s="12"/>
      <c r="V57" s="8">
        <v>83013040</v>
      </c>
      <c r="W57" s="8" t="s">
        <v>287</v>
      </c>
      <c r="X57" s="8" t="s">
        <v>287</v>
      </c>
      <c r="Y57" s="8" t="s">
        <v>287</v>
      </c>
      <c r="Z57" s="8" t="s">
        <v>288</v>
      </c>
      <c r="AA57" s="8" t="s">
        <v>289</v>
      </c>
      <c r="AB57" s="12"/>
      <c r="AC57" s="12"/>
      <c r="AD57" s="12"/>
      <c r="AE57" s="12"/>
      <c r="AF57" s="8" t="s">
        <v>290</v>
      </c>
      <c r="AG57" s="8" t="s">
        <v>291</v>
      </c>
      <c r="AH57" s="8" t="s">
        <v>352</v>
      </c>
      <c r="AI57" s="8">
        <v>3</v>
      </c>
      <c r="AJ57" s="8" t="s">
        <v>4</v>
      </c>
      <c r="AK57" s="8" t="s">
        <v>293</v>
      </c>
      <c r="AL57" s="8" t="s">
        <v>294</v>
      </c>
      <c r="AM57" s="8" t="s">
        <v>312</v>
      </c>
      <c r="AN57" s="8" t="s">
        <v>353</v>
      </c>
      <c r="AO57" s="9">
        <v>45281</v>
      </c>
      <c r="AP57" s="8">
        <v>32100</v>
      </c>
      <c r="AQ57" s="8" t="s">
        <v>354</v>
      </c>
      <c r="AR57" s="8" t="s">
        <v>330</v>
      </c>
      <c r="AS57" s="8">
        <v>7931013946</v>
      </c>
      <c r="AT57" s="11">
        <v>45240</v>
      </c>
      <c r="AU57" s="8" t="s">
        <v>298</v>
      </c>
      <c r="AV57" s="8">
        <v>818</v>
      </c>
      <c r="AW57" s="12"/>
      <c r="AX57" s="8" t="s">
        <v>294</v>
      </c>
      <c r="AY57" s="13">
        <v>90.71</v>
      </c>
      <c r="AZ57" s="13" t="s">
        <v>157</v>
      </c>
      <c r="BB57" s="13">
        <f t="shared" si="0"/>
        <v>2</v>
      </c>
      <c r="BC57" s="13">
        <f t="shared" si="1"/>
        <v>2</v>
      </c>
      <c r="BD57" s="13" t="b">
        <f t="shared" si="2"/>
        <v>1</v>
      </c>
    </row>
    <row r="58" spans="1:56" hidden="1" x14ac:dyDescent="0.3">
      <c r="A58" s="8" t="s">
        <v>281</v>
      </c>
      <c r="B58" s="8" t="s">
        <v>327</v>
      </c>
      <c r="C58" s="8" t="s">
        <v>389</v>
      </c>
      <c r="D58" s="9">
        <v>45281</v>
      </c>
      <c r="E58" s="8">
        <v>100</v>
      </c>
      <c r="F58" s="10">
        <v>92010399</v>
      </c>
      <c r="G58" s="8">
        <v>1.1000000000000001</v>
      </c>
      <c r="H58" s="8" t="s">
        <v>283</v>
      </c>
      <c r="I58" s="8" t="s">
        <v>284</v>
      </c>
      <c r="J58" s="8">
        <v>2051</v>
      </c>
      <c r="K58" s="8">
        <v>15.82</v>
      </c>
      <c r="L58" s="8">
        <v>1582</v>
      </c>
      <c r="M58" s="8">
        <v>123.55419999999999</v>
      </c>
      <c r="N58" s="8">
        <v>12355.42</v>
      </c>
      <c r="O58" s="8" t="s">
        <v>285</v>
      </c>
      <c r="P58" s="8">
        <v>7.81</v>
      </c>
      <c r="Q58" s="10" t="s">
        <v>197</v>
      </c>
      <c r="R58" s="11">
        <v>45281</v>
      </c>
      <c r="S58" s="10">
        <v>7931013963</v>
      </c>
      <c r="T58" s="8" t="s">
        <v>390</v>
      </c>
      <c r="U58" s="12"/>
      <c r="V58" s="8">
        <v>83013037</v>
      </c>
      <c r="W58" s="8" t="s">
        <v>287</v>
      </c>
      <c r="X58" s="8" t="s">
        <v>287</v>
      </c>
      <c r="Y58" s="8" t="s">
        <v>287</v>
      </c>
      <c r="Z58" s="8" t="s">
        <v>288</v>
      </c>
      <c r="AA58" s="8" t="s">
        <v>289</v>
      </c>
      <c r="AB58" s="12"/>
      <c r="AC58" s="12"/>
      <c r="AD58" s="12"/>
      <c r="AE58" s="12"/>
      <c r="AF58" s="8" t="s">
        <v>290</v>
      </c>
      <c r="AG58" s="8" t="s">
        <v>291</v>
      </c>
      <c r="AH58" s="8" t="s">
        <v>352</v>
      </c>
      <c r="AI58" s="8">
        <v>10</v>
      </c>
      <c r="AJ58" s="8" t="s">
        <v>4</v>
      </c>
      <c r="AK58" s="8" t="s">
        <v>293</v>
      </c>
      <c r="AL58" s="8" t="s">
        <v>294</v>
      </c>
      <c r="AM58" s="8" t="s">
        <v>312</v>
      </c>
      <c r="AN58" s="8" t="s">
        <v>353</v>
      </c>
      <c r="AO58" s="9">
        <v>45281</v>
      </c>
      <c r="AP58" s="8">
        <v>32100</v>
      </c>
      <c r="AQ58" s="8" t="s">
        <v>324</v>
      </c>
      <c r="AR58" s="8" t="s">
        <v>330</v>
      </c>
      <c r="AS58" s="8">
        <v>7931013963</v>
      </c>
      <c r="AT58" s="11">
        <v>45240</v>
      </c>
      <c r="AU58" s="8" t="s">
        <v>298</v>
      </c>
      <c r="AV58" s="8">
        <v>818</v>
      </c>
      <c r="AW58" s="12"/>
      <c r="AX58" s="8" t="s">
        <v>294</v>
      </c>
      <c r="AY58" s="13">
        <v>14.96</v>
      </c>
      <c r="AZ58" s="13" t="s">
        <v>157</v>
      </c>
      <c r="BB58" s="13">
        <f t="shared" si="0"/>
        <v>5</v>
      </c>
      <c r="BC58" s="13">
        <f t="shared" si="1"/>
        <v>5</v>
      </c>
      <c r="BD58" s="13" t="b">
        <f t="shared" si="2"/>
        <v>1</v>
      </c>
    </row>
    <row r="59" spans="1:56" hidden="1" x14ac:dyDescent="0.3">
      <c r="A59" s="8" t="s">
        <v>281</v>
      </c>
      <c r="B59" s="8" t="s">
        <v>327</v>
      </c>
      <c r="C59" s="8" t="s">
        <v>384</v>
      </c>
      <c r="D59" s="9">
        <v>45281</v>
      </c>
      <c r="E59" s="8">
        <v>300</v>
      </c>
      <c r="F59" s="10">
        <v>92010743</v>
      </c>
      <c r="G59" s="8">
        <v>1.1000000000000001</v>
      </c>
      <c r="H59" s="8" t="s">
        <v>358</v>
      </c>
      <c r="I59" s="8" t="s">
        <v>284</v>
      </c>
      <c r="J59" s="8">
        <v>2051</v>
      </c>
      <c r="K59" s="8">
        <v>46.01</v>
      </c>
      <c r="L59" s="8">
        <v>13803</v>
      </c>
      <c r="M59" s="8">
        <v>359.3381</v>
      </c>
      <c r="N59" s="8">
        <v>107801.43</v>
      </c>
      <c r="O59" s="8" t="s">
        <v>285</v>
      </c>
      <c r="P59" s="8">
        <v>7.81</v>
      </c>
      <c r="Q59" s="10" t="s">
        <v>197</v>
      </c>
      <c r="R59" s="11">
        <v>45281</v>
      </c>
      <c r="S59" s="10">
        <v>7931014104</v>
      </c>
      <c r="T59" s="8" t="s">
        <v>320</v>
      </c>
      <c r="U59" s="12"/>
      <c r="V59" s="8">
        <v>83013514</v>
      </c>
      <c r="W59" s="8" t="s">
        <v>287</v>
      </c>
      <c r="X59" s="8" t="s">
        <v>287</v>
      </c>
      <c r="Y59" s="8" t="s">
        <v>287</v>
      </c>
      <c r="Z59" s="8" t="s">
        <v>288</v>
      </c>
      <c r="AA59" s="8" t="s">
        <v>289</v>
      </c>
      <c r="AB59" s="12"/>
      <c r="AC59" s="12"/>
      <c r="AD59" s="12"/>
      <c r="AE59" s="12"/>
      <c r="AF59" s="8" t="s">
        <v>290</v>
      </c>
      <c r="AG59" s="8" t="s">
        <v>291</v>
      </c>
      <c r="AH59" s="8" t="s">
        <v>352</v>
      </c>
      <c r="AI59" s="8">
        <v>15</v>
      </c>
      <c r="AJ59" s="8" t="s">
        <v>4</v>
      </c>
      <c r="AK59" s="8" t="s">
        <v>293</v>
      </c>
      <c r="AL59" s="8" t="s">
        <v>294</v>
      </c>
      <c r="AM59" s="8" t="s">
        <v>312</v>
      </c>
      <c r="AN59" s="8" t="s">
        <v>353</v>
      </c>
      <c r="AO59" s="9">
        <v>45281</v>
      </c>
      <c r="AP59" s="8">
        <v>32100</v>
      </c>
      <c r="AQ59" s="8" t="s">
        <v>324</v>
      </c>
      <c r="AR59" s="8" t="s">
        <v>330</v>
      </c>
      <c r="AS59" s="8">
        <v>7931014104</v>
      </c>
      <c r="AT59" s="11">
        <v>45264</v>
      </c>
      <c r="AU59" s="8" t="s">
        <v>298</v>
      </c>
      <c r="AV59" s="8">
        <v>818</v>
      </c>
      <c r="AW59" s="12"/>
      <c r="AX59" s="8" t="s">
        <v>294</v>
      </c>
      <c r="AY59" s="13">
        <v>37.58</v>
      </c>
      <c r="AZ59" s="13" t="s">
        <v>157</v>
      </c>
      <c r="BB59" s="13">
        <f t="shared" si="0"/>
        <v>2</v>
      </c>
      <c r="BC59" s="13">
        <f t="shared" si="1"/>
        <v>2</v>
      </c>
      <c r="BD59" s="13" t="b">
        <f t="shared" si="2"/>
        <v>1</v>
      </c>
    </row>
    <row r="60" spans="1:56" s="17" customFormat="1" hidden="1" x14ac:dyDescent="0.3">
      <c r="A60" s="8" t="s">
        <v>281</v>
      </c>
      <c r="B60" s="5" t="s">
        <v>327</v>
      </c>
      <c r="C60" s="5" t="s">
        <v>342</v>
      </c>
      <c r="D60" s="14">
        <v>45273</v>
      </c>
      <c r="E60" s="5">
        <v>110</v>
      </c>
      <c r="F60" s="15">
        <v>92010745</v>
      </c>
      <c r="G60" s="5">
        <v>2.1</v>
      </c>
      <c r="H60" s="8" t="s">
        <v>358</v>
      </c>
      <c r="I60" s="8" t="s">
        <v>284</v>
      </c>
      <c r="J60" s="8">
        <v>2051</v>
      </c>
      <c r="K60" s="5">
        <v>53.11</v>
      </c>
      <c r="L60" s="8">
        <v>5842.1</v>
      </c>
      <c r="M60" s="8">
        <v>414.78910000000002</v>
      </c>
      <c r="N60" s="8">
        <v>45626.800999999999</v>
      </c>
      <c r="O60" s="5" t="s">
        <v>285</v>
      </c>
      <c r="P60" s="8">
        <v>7.81</v>
      </c>
      <c r="Q60" s="15" t="s">
        <v>212</v>
      </c>
      <c r="R60" s="16">
        <v>45273</v>
      </c>
      <c r="S60" s="15">
        <v>7931013947</v>
      </c>
      <c r="T60" s="5" t="s">
        <v>306</v>
      </c>
      <c r="U60" s="12"/>
      <c r="V60" s="5">
        <v>83013516</v>
      </c>
      <c r="W60" s="8" t="s">
        <v>287</v>
      </c>
      <c r="X60" s="8" t="s">
        <v>287</v>
      </c>
      <c r="Y60" s="8" t="s">
        <v>287</v>
      </c>
      <c r="Z60" s="8" t="s">
        <v>288</v>
      </c>
      <c r="AA60" s="8" t="s">
        <v>289</v>
      </c>
      <c r="AB60" s="12"/>
      <c r="AC60" s="12"/>
      <c r="AD60" s="12"/>
      <c r="AE60" s="12"/>
      <c r="AF60" s="8" t="s">
        <v>290</v>
      </c>
      <c r="AG60" s="8" t="s">
        <v>291</v>
      </c>
      <c r="AH60" s="8" t="s">
        <v>345</v>
      </c>
      <c r="AI60" s="5">
        <v>7</v>
      </c>
      <c r="AJ60" s="5" t="s">
        <v>4</v>
      </c>
      <c r="AK60" s="5" t="s">
        <v>293</v>
      </c>
      <c r="AL60" s="8" t="s">
        <v>294</v>
      </c>
      <c r="AM60" s="8" t="s">
        <v>346</v>
      </c>
      <c r="AN60" s="5" t="s">
        <v>347</v>
      </c>
      <c r="AO60" s="9">
        <v>45273</v>
      </c>
      <c r="AP60" s="8">
        <v>32100</v>
      </c>
      <c r="AQ60" s="8" t="s">
        <v>307</v>
      </c>
      <c r="AR60" s="8" t="s">
        <v>330</v>
      </c>
      <c r="AS60" s="5">
        <v>7931013947</v>
      </c>
      <c r="AT60" s="11">
        <v>45264</v>
      </c>
      <c r="AU60" s="8" t="s">
        <v>298</v>
      </c>
      <c r="AV60" s="8">
        <v>818</v>
      </c>
      <c r="AW60" s="12"/>
      <c r="AX60" s="5" t="s">
        <v>294</v>
      </c>
      <c r="AY60" s="17">
        <v>42.86</v>
      </c>
      <c r="AZ60" s="17" t="s">
        <v>157</v>
      </c>
      <c r="BB60" s="17">
        <f t="shared" si="0"/>
        <v>6</v>
      </c>
      <c r="BC60" s="17">
        <f t="shared" si="1"/>
        <v>6</v>
      </c>
      <c r="BD60" s="17" t="b">
        <f t="shared" si="2"/>
        <v>1</v>
      </c>
    </row>
    <row r="61" spans="1:56" hidden="1" x14ac:dyDescent="0.3">
      <c r="A61" s="8" t="s">
        <v>281</v>
      </c>
      <c r="B61" s="8" t="s">
        <v>282</v>
      </c>
      <c r="C61" s="8" t="s">
        <v>371</v>
      </c>
      <c r="D61" s="9">
        <v>45210</v>
      </c>
      <c r="E61" s="8">
        <v>170</v>
      </c>
      <c r="F61" s="10">
        <v>92008787</v>
      </c>
      <c r="G61" s="8">
        <v>7.1</v>
      </c>
      <c r="H61" s="8" t="s">
        <v>283</v>
      </c>
      <c r="I61" s="8" t="s">
        <v>284</v>
      </c>
      <c r="J61" s="8">
        <v>2051</v>
      </c>
      <c r="K61" s="8">
        <v>13.75</v>
      </c>
      <c r="L61" s="8">
        <v>2337.5</v>
      </c>
      <c r="M61" s="8">
        <v>107.63775</v>
      </c>
      <c r="N61" s="8">
        <v>18298.4175</v>
      </c>
      <c r="O61" s="8" t="s">
        <v>285</v>
      </c>
      <c r="P61" s="8">
        <v>7.8281999999999998</v>
      </c>
      <c r="Q61" s="10" t="s">
        <v>219</v>
      </c>
      <c r="R61" s="11">
        <v>45210</v>
      </c>
      <c r="S61" s="10">
        <v>7931013572</v>
      </c>
      <c r="T61" s="8" t="s">
        <v>372</v>
      </c>
      <c r="U61" s="12"/>
      <c r="V61" s="8">
        <v>83010826</v>
      </c>
      <c r="W61" s="8" t="s">
        <v>287</v>
      </c>
      <c r="X61" s="8" t="s">
        <v>287</v>
      </c>
      <c r="Y61" s="8" t="s">
        <v>287</v>
      </c>
      <c r="Z61" s="8" t="s">
        <v>288</v>
      </c>
      <c r="AA61" s="8" t="s">
        <v>289</v>
      </c>
      <c r="AB61" s="12"/>
      <c r="AC61" s="12"/>
      <c r="AD61" s="12"/>
      <c r="AE61" s="12"/>
      <c r="AF61" s="8" t="s">
        <v>290</v>
      </c>
      <c r="AG61" s="8" t="s">
        <v>291</v>
      </c>
      <c r="AH61" s="8" t="s">
        <v>391</v>
      </c>
      <c r="AI61" s="8">
        <v>3</v>
      </c>
      <c r="AJ61" s="8" t="s">
        <v>4</v>
      </c>
      <c r="AK61" s="8" t="s">
        <v>293</v>
      </c>
      <c r="AL61" s="8" t="s">
        <v>294</v>
      </c>
      <c r="AM61" s="8" t="s">
        <v>316</v>
      </c>
      <c r="AN61" s="8" t="s">
        <v>361</v>
      </c>
      <c r="AO61" s="9">
        <v>45210</v>
      </c>
      <c r="AP61" s="8">
        <v>31400</v>
      </c>
      <c r="AQ61" s="8" t="s">
        <v>373</v>
      </c>
      <c r="AR61" s="8" t="s">
        <v>392</v>
      </c>
      <c r="AS61" s="8">
        <v>7931013572</v>
      </c>
      <c r="AT61" s="11">
        <v>45138</v>
      </c>
      <c r="AU61" s="8" t="s">
        <v>298</v>
      </c>
      <c r="AV61" s="8">
        <v>594</v>
      </c>
      <c r="AW61" s="12"/>
      <c r="AX61" s="8" t="s">
        <v>294</v>
      </c>
      <c r="AY61" s="13">
        <v>11.91</v>
      </c>
      <c r="AZ61" s="13" t="s">
        <v>155</v>
      </c>
      <c r="BB61" s="13">
        <f t="shared" si="0"/>
        <v>7</v>
      </c>
      <c r="BC61" s="13">
        <f t="shared" si="1"/>
        <v>7</v>
      </c>
      <c r="BD61" s="13" t="b">
        <f t="shared" si="2"/>
        <v>1</v>
      </c>
    </row>
    <row r="62" spans="1:56" hidden="1" x14ac:dyDescent="0.3">
      <c r="A62" s="8" t="s">
        <v>281</v>
      </c>
      <c r="B62" s="8" t="s">
        <v>282</v>
      </c>
      <c r="C62" s="8" t="s">
        <v>393</v>
      </c>
      <c r="D62" s="9">
        <v>45210</v>
      </c>
      <c r="E62" s="8">
        <v>50</v>
      </c>
      <c r="F62" s="10">
        <v>92008848</v>
      </c>
      <c r="G62" s="8">
        <v>6.1</v>
      </c>
      <c r="H62" s="8" t="s">
        <v>283</v>
      </c>
      <c r="I62" s="8" t="s">
        <v>284</v>
      </c>
      <c r="J62" s="8">
        <v>2051</v>
      </c>
      <c r="K62" s="8">
        <v>19.71</v>
      </c>
      <c r="L62" s="8">
        <v>985.5</v>
      </c>
      <c r="M62" s="8">
        <v>154.29382200000001</v>
      </c>
      <c r="N62" s="8">
        <v>7714.6911</v>
      </c>
      <c r="O62" s="8" t="s">
        <v>285</v>
      </c>
      <c r="P62" s="8">
        <v>7.8281999999999998</v>
      </c>
      <c r="Q62" s="10" t="s">
        <v>215</v>
      </c>
      <c r="R62" s="11">
        <v>45210</v>
      </c>
      <c r="S62" s="10">
        <v>7931013573</v>
      </c>
      <c r="T62" s="8" t="s">
        <v>310</v>
      </c>
      <c r="U62" s="12"/>
      <c r="V62" s="8">
        <v>83010825</v>
      </c>
      <c r="W62" s="8" t="s">
        <v>287</v>
      </c>
      <c r="X62" s="8" t="s">
        <v>287</v>
      </c>
      <c r="Y62" s="8" t="s">
        <v>287</v>
      </c>
      <c r="Z62" s="8" t="s">
        <v>288</v>
      </c>
      <c r="AA62" s="8" t="s">
        <v>289</v>
      </c>
      <c r="AB62" s="12"/>
      <c r="AC62" s="12"/>
      <c r="AD62" s="12"/>
      <c r="AE62" s="12"/>
      <c r="AF62" s="8" t="s">
        <v>290</v>
      </c>
      <c r="AG62" s="8" t="s">
        <v>291</v>
      </c>
      <c r="AH62" s="8" t="s">
        <v>360</v>
      </c>
      <c r="AI62" s="8">
        <v>9</v>
      </c>
      <c r="AJ62" s="8" t="s">
        <v>4</v>
      </c>
      <c r="AK62" s="8" t="s">
        <v>293</v>
      </c>
      <c r="AL62" s="8" t="s">
        <v>294</v>
      </c>
      <c r="AM62" s="8" t="s">
        <v>316</v>
      </c>
      <c r="AN62" s="8" t="s">
        <v>361</v>
      </c>
      <c r="AO62" s="9">
        <v>45210</v>
      </c>
      <c r="AP62" s="8">
        <v>31400</v>
      </c>
      <c r="AQ62" s="8" t="s">
        <v>301</v>
      </c>
      <c r="AR62" s="8" t="s">
        <v>297</v>
      </c>
      <c r="AS62" s="8">
        <v>7931013573</v>
      </c>
      <c r="AT62" s="11">
        <v>45141</v>
      </c>
      <c r="AU62" s="8" t="s">
        <v>298</v>
      </c>
      <c r="AV62" s="8">
        <v>818</v>
      </c>
      <c r="AW62" s="12"/>
      <c r="AX62" s="8" t="s">
        <v>294</v>
      </c>
      <c r="AY62" s="13">
        <v>17.07</v>
      </c>
      <c r="AZ62" s="13" t="s">
        <v>155</v>
      </c>
      <c r="BB62" s="13">
        <f t="shared" si="0"/>
        <v>7</v>
      </c>
      <c r="BC62" s="13">
        <f t="shared" si="1"/>
        <v>7</v>
      </c>
      <c r="BD62" s="13" t="b">
        <f t="shared" si="2"/>
        <v>1</v>
      </c>
    </row>
    <row r="63" spans="1:56" hidden="1" x14ac:dyDescent="0.3">
      <c r="A63" s="8" t="s">
        <v>281</v>
      </c>
      <c r="B63" s="8" t="s">
        <v>282</v>
      </c>
      <c r="C63" s="8" t="s">
        <v>394</v>
      </c>
      <c r="D63" s="9">
        <v>45229</v>
      </c>
      <c r="E63" s="8">
        <v>50</v>
      </c>
      <c r="F63" s="10">
        <v>92009025</v>
      </c>
      <c r="G63" s="8">
        <v>3.1</v>
      </c>
      <c r="H63" s="8" t="s">
        <v>283</v>
      </c>
      <c r="I63" s="8" t="s">
        <v>284</v>
      </c>
      <c r="J63" s="8">
        <v>2051</v>
      </c>
      <c r="K63" s="8">
        <v>74.849999999999994</v>
      </c>
      <c r="L63" s="8">
        <v>3742.5</v>
      </c>
      <c r="M63" s="8">
        <v>585.94077000000004</v>
      </c>
      <c r="N63" s="8">
        <v>29297.038499999999</v>
      </c>
      <c r="O63" s="8" t="s">
        <v>285</v>
      </c>
      <c r="P63" s="8">
        <v>7.8281999999999998</v>
      </c>
      <c r="Q63" s="10" t="s">
        <v>190</v>
      </c>
      <c r="R63" s="11">
        <v>45229</v>
      </c>
      <c r="S63" s="10">
        <v>7931013669</v>
      </c>
      <c r="T63" s="8" t="s">
        <v>320</v>
      </c>
      <c r="U63" s="12"/>
      <c r="V63" s="8">
        <v>83011305</v>
      </c>
      <c r="W63" s="8" t="s">
        <v>287</v>
      </c>
      <c r="X63" s="8" t="s">
        <v>287</v>
      </c>
      <c r="Y63" s="8" t="s">
        <v>287</v>
      </c>
      <c r="Z63" s="8" t="s">
        <v>288</v>
      </c>
      <c r="AA63" s="8" t="s">
        <v>289</v>
      </c>
      <c r="AB63" s="12"/>
      <c r="AC63" s="12"/>
      <c r="AD63" s="12"/>
      <c r="AE63" s="12"/>
      <c r="AF63" s="8" t="s">
        <v>290</v>
      </c>
      <c r="AG63" s="8" t="s">
        <v>291</v>
      </c>
      <c r="AH63" s="8" t="s">
        <v>292</v>
      </c>
      <c r="AI63" s="8">
        <v>7</v>
      </c>
      <c r="AJ63" s="8" t="s">
        <v>4</v>
      </c>
      <c r="AK63" s="8" t="s">
        <v>293</v>
      </c>
      <c r="AL63" s="8" t="s">
        <v>294</v>
      </c>
      <c r="AM63" s="8" t="s">
        <v>295</v>
      </c>
      <c r="AN63" s="8" t="s">
        <v>296</v>
      </c>
      <c r="AO63" s="9">
        <v>45229</v>
      </c>
      <c r="AP63" s="8">
        <v>32100</v>
      </c>
      <c r="AQ63" s="8" t="s">
        <v>324</v>
      </c>
      <c r="AR63" s="8" t="s">
        <v>297</v>
      </c>
      <c r="AS63" s="8">
        <v>7931013669</v>
      </c>
      <c r="AT63" s="11">
        <v>45156</v>
      </c>
      <c r="AU63" s="8" t="s">
        <v>298</v>
      </c>
      <c r="AV63" s="8">
        <v>818</v>
      </c>
      <c r="AW63" s="12"/>
      <c r="AX63" s="8" t="s">
        <v>294</v>
      </c>
      <c r="AY63" s="13">
        <v>62.66</v>
      </c>
      <c r="AZ63" s="13" t="s">
        <v>155</v>
      </c>
      <c r="BB63" s="13">
        <f t="shared" si="0"/>
        <v>6</v>
      </c>
      <c r="BC63" s="13">
        <f t="shared" si="1"/>
        <v>6</v>
      </c>
      <c r="BD63" s="13" t="b">
        <f t="shared" si="2"/>
        <v>1</v>
      </c>
    </row>
    <row r="64" spans="1:56" hidden="1" x14ac:dyDescent="0.3">
      <c r="A64" s="8" t="s">
        <v>281</v>
      </c>
      <c r="B64" s="8" t="s">
        <v>282</v>
      </c>
      <c r="C64" s="8" t="s">
        <v>338</v>
      </c>
      <c r="D64" s="9">
        <v>45229</v>
      </c>
      <c r="E64" s="8">
        <v>70</v>
      </c>
      <c r="F64" s="10">
        <v>92009026</v>
      </c>
      <c r="G64" s="8">
        <v>1.1000000000000001</v>
      </c>
      <c r="H64" s="8" t="s">
        <v>283</v>
      </c>
      <c r="I64" s="8" t="s">
        <v>284</v>
      </c>
      <c r="J64" s="8">
        <v>2051</v>
      </c>
      <c r="K64" s="8">
        <v>16.350000000000001</v>
      </c>
      <c r="L64" s="8">
        <v>1144.5</v>
      </c>
      <c r="M64" s="8">
        <v>127.99106999999999</v>
      </c>
      <c r="N64" s="8">
        <v>8959.3749000000007</v>
      </c>
      <c r="O64" s="8" t="s">
        <v>285</v>
      </c>
      <c r="P64" s="8">
        <v>7.8281999999999998</v>
      </c>
      <c r="Q64" s="10" t="s">
        <v>187</v>
      </c>
      <c r="R64" s="11">
        <v>45229</v>
      </c>
      <c r="S64" s="10">
        <v>7931013671</v>
      </c>
      <c r="T64" s="8" t="s">
        <v>303</v>
      </c>
      <c r="U64" s="12"/>
      <c r="V64" s="8">
        <v>83011303</v>
      </c>
      <c r="W64" s="8" t="s">
        <v>287</v>
      </c>
      <c r="X64" s="8" t="s">
        <v>287</v>
      </c>
      <c r="Y64" s="8" t="s">
        <v>287</v>
      </c>
      <c r="Z64" s="8" t="s">
        <v>288</v>
      </c>
      <c r="AA64" s="8" t="s">
        <v>289</v>
      </c>
      <c r="AB64" s="12"/>
      <c r="AC64" s="12"/>
      <c r="AD64" s="12"/>
      <c r="AE64" s="12"/>
      <c r="AF64" s="8" t="s">
        <v>290</v>
      </c>
      <c r="AG64" s="8" t="s">
        <v>291</v>
      </c>
      <c r="AH64" s="8" t="s">
        <v>292</v>
      </c>
      <c r="AI64" s="8">
        <v>11</v>
      </c>
      <c r="AJ64" s="8" t="s">
        <v>4</v>
      </c>
      <c r="AK64" s="8" t="s">
        <v>304</v>
      </c>
      <c r="AL64" s="8" t="s">
        <v>294</v>
      </c>
      <c r="AM64" s="8" t="s">
        <v>295</v>
      </c>
      <c r="AN64" s="8" t="s">
        <v>296</v>
      </c>
      <c r="AO64" s="9">
        <v>45229</v>
      </c>
      <c r="AP64" s="8">
        <v>32100</v>
      </c>
      <c r="AQ64" s="8" t="s">
        <v>301</v>
      </c>
      <c r="AR64" s="8" t="s">
        <v>297</v>
      </c>
      <c r="AS64" s="8">
        <v>7931013671</v>
      </c>
      <c r="AT64" s="11">
        <v>45156</v>
      </c>
      <c r="AU64" s="8" t="s">
        <v>298</v>
      </c>
      <c r="AV64" s="8">
        <v>818</v>
      </c>
      <c r="AW64" s="12"/>
      <c r="AX64" s="8" t="s">
        <v>294</v>
      </c>
      <c r="AY64" s="13">
        <v>13.08</v>
      </c>
      <c r="AZ64" s="13" t="s">
        <v>155</v>
      </c>
      <c r="BB64" s="13">
        <f t="shared" si="0"/>
        <v>9</v>
      </c>
      <c r="BC64" s="13">
        <f t="shared" si="1"/>
        <v>9</v>
      </c>
      <c r="BD64" s="13" t="b">
        <f t="shared" si="2"/>
        <v>1</v>
      </c>
    </row>
    <row r="65" spans="1:56" hidden="1" x14ac:dyDescent="0.3">
      <c r="A65" s="8" t="s">
        <v>281</v>
      </c>
      <c r="B65" s="8" t="s">
        <v>282</v>
      </c>
      <c r="C65" s="8" t="s">
        <v>395</v>
      </c>
      <c r="D65" s="9">
        <v>45229</v>
      </c>
      <c r="E65" s="8">
        <v>70</v>
      </c>
      <c r="F65" s="10">
        <v>92009026</v>
      </c>
      <c r="G65" s="8">
        <v>2.1</v>
      </c>
      <c r="H65" s="8" t="s">
        <v>283</v>
      </c>
      <c r="I65" s="8" t="s">
        <v>284</v>
      </c>
      <c r="J65" s="8">
        <v>2051</v>
      </c>
      <c r="K65" s="8">
        <v>24.66</v>
      </c>
      <c r="L65" s="8">
        <v>1726.2</v>
      </c>
      <c r="M65" s="8">
        <v>193.04341199999999</v>
      </c>
      <c r="N65" s="8">
        <v>13513.038839999999</v>
      </c>
      <c r="O65" s="8" t="s">
        <v>285</v>
      </c>
      <c r="P65" s="8">
        <v>7.8281999999999998</v>
      </c>
      <c r="Q65" s="10" t="s">
        <v>187</v>
      </c>
      <c r="R65" s="11">
        <v>45229</v>
      </c>
      <c r="S65" s="10">
        <v>7931013671</v>
      </c>
      <c r="T65" s="8" t="s">
        <v>300</v>
      </c>
      <c r="U65" s="12"/>
      <c r="V65" s="8">
        <v>83011303</v>
      </c>
      <c r="W65" s="8" t="s">
        <v>287</v>
      </c>
      <c r="X65" s="8" t="s">
        <v>287</v>
      </c>
      <c r="Y65" s="8" t="s">
        <v>287</v>
      </c>
      <c r="Z65" s="8" t="s">
        <v>288</v>
      </c>
      <c r="AA65" s="8" t="s">
        <v>289</v>
      </c>
      <c r="AB65" s="12"/>
      <c r="AC65" s="12"/>
      <c r="AD65" s="12"/>
      <c r="AE65" s="12"/>
      <c r="AF65" s="8" t="s">
        <v>290</v>
      </c>
      <c r="AG65" s="8" t="s">
        <v>291</v>
      </c>
      <c r="AH65" s="8" t="s">
        <v>292</v>
      </c>
      <c r="AI65" s="8">
        <v>12</v>
      </c>
      <c r="AJ65" s="8" t="s">
        <v>4</v>
      </c>
      <c r="AK65" s="8" t="s">
        <v>293</v>
      </c>
      <c r="AL65" s="8" t="s">
        <v>294</v>
      </c>
      <c r="AM65" s="8" t="s">
        <v>295</v>
      </c>
      <c r="AN65" s="8" t="s">
        <v>296</v>
      </c>
      <c r="AO65" s="9">
        <v>45229</v>
      </c>
      <c r="AP65" s="8">
        <v>32100</v>
      </c>
      <c r="AQ65" s="8" t="s">
        <v>301</v>
      </c>
      <c r="AR65" s="8" t="s">
        <v>297</v>
      </c>
      <c r="AS65" s="8">
        <v>7931013671</v>
      </c>
      <c r="AT65" s="11">
        <v>45156</v>
      </c>
      <c r="AU65" s="8" t="s">
        <v>298</v>
      </c>
      <c r="AV65" s="8">
        <v>818</v>
      </c>
      <c r="AW65" s="12"/>
      <c r="AX65" s="8" t="s">
        <v>294</v>
      </c>
      <c r="AY65" s="13">
        <v>19.739999999999998</v>
      </c>
      <c r="AZ65" s="13" t="s">
        <v>155</v>
      </c>
      <c r="BB65" s="13">
        <f t="shared" si="0"/>
        <v>9</v>
      </c>
      <c r="BC65" s="13">
        <f t="shared" si="1"/>
        <v>9</v>
      </c>
      <c r="BD65" s="13" t="b">
        <f t="shared" si="2"/>
        <v>1</v>
      </c>
    </row>
    <row r="66" spans="1:56" hidden="1" x14ac:dyDescent="0.3">
      <c r="A66" s="8" t="s">
        <v>281</v>
      </c>
      <c r="B66" s="8" t="s">
        <v>282</v>
      </c>
      <c r="C66" s="8" t="s">
        <v>396</v>
      </c>
      <c r="D66" s="9">
        <v>45229</v>
      </c>
      <c r="E66" s="8">
        <v>20</v>
      </c>
      <c r="F66" s="10">
        <v>92009026</v>
      </c>
      <c r="G66" s="8">
        <v>5.0999999999999996</v>
      </c>
      <c r="H66" s="8" t="s">
        <v>283</v>
      </c>
      <c r="I66" s="8" t="s">
        <v>284</v>
      </c>
      <c r="J66" s="8">
        <v>2051</v>
      </c>
      <c r="K66" s="8">
        <v>32.5</v>
      </c>
      <c r="L66" s="8">
        <v>650</v>
      </c>
      <c r="M66" s="8">
        <v>254.41650000000001</v>
      </c>
      <c r="N66" s="8">
        <v>5088.33</v>
      </c>
      <c r="O66" s="8" t="s">
        <v>285</v>
      </c>
      <c r="P66" s="8">
        <v>7.8281999999999998</v>
      </c>
      <c r="Q66" s="10" t="s">
        <v>187</v>
      </c>
      <c r="R66" s="11">
        <v>45229</v>
      </c>
      <c r="S66" s="10">
        <v>7931013671</v>
      </c>
      <c r="T66" s="8" t="s">
        <v>303</v>
      </c>
      <c r="U66" s="12"/>
      <c r="V66" s="8">
        <v>83011303</v>
      </c>
      <c r="W66" s="8" t="s">
        <v>287</v>
      </c>
      <c r="X66" s="8" t="s">
        <v>287</v>
      </c>
      <c r="Y66" s="8" t="s">
        <v>287</v>
      </c>
      <c r="Z66" s="8" t="s">
        <v>288</v>
      </c>
      <c r="AA66" s="8" t="s">
        <v>289</v>
      </c>
      <c r="AB66" s="12"/>
      <c r="AC66" s="12"/>
      <c r="AD66" s="12"/>
      <c r="AE66" s="12"/>
      <c r="AF66" s="8" t="s">
        <v>290</v>
      </c>
      <c r="AG66" s="8" t="s">
        <v>291</v>
      </c>
      <c r="AH66" s="8" t="s">
        <v>292</v>
      </c>
      <c r="AI66" s="8">
        <v>15</v>
      </c>
      <c r="AJ66" s="8" t="s">
        <v>4</v>
      </c>
      <c r="AK66" s="8" t="s">
        <v>304</v>
      </c>
      <c r="AL66" s="8" t="s">
        <v>294</v>
      </c>
      <c r="AM66" s="8" t="s">
        <v>295</v>
      </c>
      <c r="AN66" s="8" t="s">
        <v>296</v>
      </c>
      <c r="AO66" s="9">
        <v>45229</v>
      </c>
      <c r="AP66" s="8">
        <v>32100</v>
      </c>
      <c r="AQ66" s="8" t="s">
        <v>301</v>
      </c>
      <c r="AR66" s="8" t="s">
        <v>297</v>
      </c>
      <c r="AS66" s="8">
        <v>7931013671</v>
      </c>
      <c r="AT66" s="11">
        <v>45156</v>
      </c>
      <c r="AU66" s="8" t="s">
        <v>298</v>
      </c>
      <c r="AV66" s="8">
        <v>818</v>
      </c>
      <c r="AW66" s="12"/>
      <c r="AX66" s="8" t="s">
        <v>294</v>
      </c>
      <c r="AY66" s="13">
        <v>26</v>
      </c>
      <c r="AZ66" s="13" t="s">
        <v>155</v>
      </c>
      <c r="BB66" s="13">
        <f t="shared" ref="BB66:BB129" si="3">COUNTIFS(F:F, F66)</f>
        <v>9</v>
      </c>
      <c r="BC66" s="13">
        <f t="shared" ref="BC66:BC129" si="4">COUNTIFS(AS:AS, AS66)</f>
        <v>9</v>
      </c>
      <c r="BD66" s="13" t="b">
        <f t="shared" ref="BD66:BD129" si="5">BB66=BC66</f>
        <v>1</v>
      </c>
    </row>
    <row r="67" spans="1:56" hidden="1" x14ac:dyDescent="0.3">
      <c r="A67" s="8" t="s">
        <v>281</v>
      </c>
      <c r="B67" s="8" t="s">
        <v>282</v>
      </c>
      <c r="C67" s="8" t="s">
        <v>388</v>
      </c>
      <c r="D67" s="9">
        <v>45229</v>
      </c>
      <c r="E67" s="8">
        <v>5</v>
      </c>
      <c r="F67" s="10">
        <v>92009027</v>
      </c>
      <c r="G67" s="8">
        <v>3.1</v>
      </c>
      <c r="H67" s="8" t="s">
        <v>283</v>
      </c>
      <c r="I67" s="8" t="s">
        <v>284</v>
      </c>
      <c r="J67" s="8">
        <v>2051</v>
      </c>
      <c r="K67" s="8">
        <v>145.66</v>
      </c>
      <c r="L67" s="8">
        <v>728.3</v>
      </c>
      <c r="M67" s="8">
        <v>1140.2556119999999</v>
      </c>
      <c r="N67" s="8">
        <v>5701.2780599999996</v>
      </c>
      <c r="O67" s="8" t="s">
        <v>285</v>
      </c>
      <c r="P67" s="8">
        <v>7.8281999999999998</v>
      </c>
      <c r="Q67" s="10" t="s">
        <v>190</v>
      </c>
      <c r="R67" s="11">
        <v>45229</v>
      </c>
      <c r="S67" s="10">
        <v>7931013673</v>
      </c>
      <c r="T67" s="8" t="s">
        <v>351</v>
      </c>
      <c r="U67" s="12"/>
      <c r="V67" s="8">
        <v>83011302</v>
      </c>
      <c r="W67" s="8" t="s">
        <v>287</v>
      </c>
      <c r="X67" s="8" t="s">
        <v>287</v>
      </c>
      <c r="Y67" s="8" t="s">
        <v>287</v>
      </c>
      <c r="Z67" s="8" t="s">
        <v>288</v>
      </c>
      <c r="AA67" s="8" t="s">
        <v>289</v>
      </c>
      <c r="AB67" s="12"/>
      <c r="AC67" s="12"/>
      <c r="AD67" s="12"/>
      <c r="AE67" s="12"/>
      <c r="AF67" s="8" t="s">
        <v>290</v>
      </c>
      <c r="AG67" s="8" t="s">
        <v>291</v>
      </c>
      <c r="AH67" s="8" t="s">
        <v>292</v>
      </c>
      <c r="AI67" s="8">
        <v>22</v>
      </c>
      <c r="AJ67" s="8" t="s">
        <v>4</v>
      </c>
      <c r="AK67" s="8" t="s">
        <v>293</v>
      </c>
      <c r="AL67" s="8" t="s">
        <v>294</v>
      </c>
      <c r="AM67" s="8" t="s">
        <v>295</v>
      </c>
      <c r="AN67" s="8" t="s">
        <v>296</v>
      </c>
      <c r="AO67" s="9">
        <v>45229</v>
      </c>
      <c r="AP67" s="8">
        <v>32100</v>
      </c>
      <c r="AQ67" s="8" t="s">
        <v>354</v>
      </c>
      <c r="AR67" s="8" t="s">
        <v>297</v>
      </c>
      <c r="AS67" s="8">
        <v>7931013673</v>
      </c>
      <c r="AT67" s="11">
        <v>45156</v>
      </c>
      <c r="AU67" s="8" t="s">
        <v>298</v>
      </c>
      <c r="AV67" s="8">
        <v>818</v>
      </c>
      <c r="AW67" s="12"/>
      <c r="AX67" s="8" t="s">
        <v>294</v>
      </c>
      <c r="AY67" s="13">
        <v>90.71</v>
      </c>
      <c r="AZ67" s="13" t="s">
        <v>155</v>
      </c>
      <c r="BB67" s="13">
        <f t="shared" si="3"/>
        <v>10</v>
      </c>
      <c r="BC67" s="13">
        <f t="shared" si="4"/>
        <v>10</v>
      </c>
      <c r="BD67" s="13" t="b">
        <f t="shared" si="5"/>
        <v>1</v>
      </c>
    </row>
    <row r="68" spans="1:56" hidden="1" x14ac:dyDescent="0.3">
      <c r="A68" s="8" t="s">
        <v>281</v>
      </c>
      <c r="B68" s="8" t="s">
        <v>282</v>
      </c>
      <c r="C68" s="8" t="s">
        <v>397</v>
      </c>
      <c r="D68" s="9">
        <v>45229</v>
      </c>
      <c r="E68" s="8">
        <v>70</v>
      </c>
      <c r="F68" s="10">
        <v>92009027</v>
      </c>
      <c r="G68" s="8">
        <v>8.1</v>
      </c>
      <c r="H68" s="8" t="s">
        <v>283</v>
      </c>
      <c r="I68" s="8" t="s">
        <v>284</v>
      </c>
      <c r="J68" s="8">
        <v>2051</v>
      </c>
      <c r="K68" s="8">
        <v>85.49</v>
      </c>
      <c r="L68" s="8">
        <v>5984.3</v>
      </c>
      <c r="M68" s="8">
        <v>669.23281799999995</v>
      </c>
      <c r="N68" s="8">
        <v>46846.297259999999</v>
      </c>
      <c r="O68" s="8" t="s">
        <v>285</v>
      </c>
      <c r="P68" s="8">
        <v>7.8281999999999998</v>
      </c>
      <c r="Q68" s="10" t="s">
        <v>190</v>
      </c>
      <c r="R68" s="11">
        <v>45229</v>
      </c>
      <c r="S68" s="10">
        <v>7931013673</v>
      </c>
      <c r="T68" s="8" t="s">
        <v>306</v>
      </c>
      <c r="U68" s="12"/>
      <c r="V68" s="8">
        <v>83011302</v>
      </c>
      <c r="W68" s="8" t="s">
        <v>287</v>
      </c>
      <c r="X68" s="8" t="s">
        <v>287</v>
      </c>
      <c r="Y68" s="8" t="s">
        <v>287</v>
      </c>
      <c r="Z68" s="8" t="s">
        <v>288</v>
      </c>
      <c r="AA68" s="8" t="s">
        <v>289</v>
      </c>
      <c r="AB68" s="12"/>
      <c r="AC68" s="12"/>
      <c r="AD68" s="12"/>
      <c r="AE68" s="12"/>
      <c r="AF68" s="8" t="s">
        <v>290</v>
      </c>
      <c r="AG68" s="8" t="s">
        <v>291</v>
      </c>
      <c r="AH68" s="8" t="s">
        <v>292</v>
      </c>
      <c r="AI68" s="8">
        <v>27</v>
      </c>
      <c r="AJ68" s="8" t="s">
        <v>4</v>
      </c>
      <c r="AK68" s="8" t="s">
        <v>293</v>
      </c>
      <c r="AL68" s="8" t="s">
        <v>294</v>
      </c>
      <c r="AM68" s="8" t="s">
        <v>295</v>
      </c>
      <c r="AN68" s="8" t="s">
        <v>296</v>
      </c>
      <c r="AO68" s="9">
        <v>45229</v>
      </c>
      <c r="AP68" s="8">
        <v>32100</v>
      </c>
      <c r="AQ68" s="8" t="s">
        <v>307</v>
      </c>
      <c r="AR68" s="8" t="s">
        <v>297</v>
      </c>
      <c r="AS68" s="8">
        <v>7931013673</v>
      </c>
      <c r="AT68" s="11">
        <v>45156</v>
      </c>
      <c r="AU68" s="8" t="s">
        <v>298</v>
      </c>
      <c r="AV68" s="8">
        <v>818</v>
      </c>
      <c r="AW68" s="12"/>
      <c r="AX68" s="8" t="s">
        <v>294</v>
      </c>
      <c r="AY68" s="13">
        <v>84.71</v>
      </c>
      <c r="AZ68" s="13" t="s">
        <v>155</v>
      </c>
      <c r="BB68" s="13">
        <f t="shared" si="3"/>
        <v>10</v>
      </c>
      <c r="BC68" s="13">
        <f t="shared" si="4"/>
        <v>10</v>
      </c>
      <c r="BD68" s="13" t="b">
        <f t="shared" si="5"/>
        <v>1</v>
      </c>
    </row>
    <row r="69" spans="1:56" hidden="1" x14ac:dyDescent="0.3">
      <c r="A69" s="8" t="s">
        <v>281</v>
      </c>
      <c r="B69" s="8" t="s">
        <v>308</v>
      </c>
      <c r="C69" s="8" t="s">
        <v>376</v>
      </c>
      <c r="D69" s="9">
        <v>45245</v>
      </c>
      <c r="E69" s="8">
        <v>1300</v>
      </c>
      <c r="F69" s="10">
        <v>92009034</v>
      </c>
      <c r="G69" s="8">
        <v>4.0999999999999996</v>
      </c>
      <c r="H69" s="8" t="s">
        <v>283</v>
      </c>
      <c r="I69" s="8" t="s">
        <v>284</v>
      </c>
      <c r="J69" s="8">
        <v>2051</v>
      </c>
      <c r="K69" s="8">
        <v>37.06</v>
      </c>
      <c r="L69" s="8">
        <v>48178</v>
      </c>
      <c r="M69" s="8">
        <v>289.972264</v>
      </c>
      <c r="N69" s="8">
        <v>376963.94319999998</v>
      </c>
      <c r="O69" s="8" t="s">
        <v>285</v>
      </c>
      <c r="P69" s="8">
        <v>7.8243999999999998</v>
      </c>
      <c r="Q69" s="10" t="s">
        <v>191</v>
      </c>
      <c r="R69" s="11">
        <v>45245</v>
      </c>
      <c r="S69" s="10">
        <v>7931013680</v>
      </c>
      <c r="T69" s="8" t="s">
        <v>320</v>
      </c>
      <c r="U69" s="12"/>
      <c r="V69" s="8">
        <v>83012439</v>
      </c>
      <c r="W69" s="8" t="s">
        <v>287</v>
      </c>
      <c r="X69" s="8" t="s">
        <v>287</v>
      </c>
      <c r="Y69" s="8" t="s">
        <v>287</v>
      </c>
      <c r="Z69" s="8" t="s">
        <v>288</v>
      </c>
      <c r="AA69" s="8" t="s">
        <v>289</v>
      </c>
      <c r="AB69" s="12"/>
      <c r="AC69" s="12"/>
      <c r="AD69" s="12"/>
      <c r="AE69" s="12"/>
      <c r="AF69" s="8" t="s">
        <v>290</v>
      </c>
      <c r="AG69" s="8" t="s">
        <v>291</v>
      </c>
      <c r="AH69" s="8" t="s">
        <v>321</v>
      </c>
      <c r="AI69" s="8">
        <v>8</v>
      </c>
      <c r="AJ69" s="8" t="s">
        <v>4</v>
      </c>
      <c r="AK69" s="8" t="s">
        <v>293</v>
      </c>
      <c r="AL69" s="8" t="s">
        <v>294</v>
      </c>
      <c r="AM69" s="8" t="s">
        <v>322</v>
      </c>
      <c r="AN69" s="8" t="s">
        <v>323</v>
      </c>
      <c r="AO69" s="9">
        <v>45245</v>
      </c>
      <c r="AP69" s="8">
        <v>31400</v>
      </c>
      <c r="AQ69" s="8" t="s">
        <v>324</v>
      </c>
      <c r="AR69" s="8" t="s">
        <v>297</v>
      </c>
      <c r="AS69" s="8">
        <v>7931013680</v>
      </c>
      <c r="AT69" s="11">
        <v>45156</v>
      </c>
      <c r="AU69" s="8" t="s">
        <v>298</v>
      </c>
      <c r="AV69" s="8">
        <v>2051</v>
      </c>
      <c r="AW69" s="8" t="s">
        <v>287</v>
      </c>
      <c r="AX69" s="8" t="s">
        <v>294</v>
      </c>
      <c r="AY69" s="13">
        <v>31.47</v>
      </c>
      <c r="AZ69" s="13" t="s">
        <v>156</v>
      </c>
      <c r="BB69" s="13">
        <f t="shared" si="3"/>
        <v>18</v>
      </c>
      <c r="BC69" s="13">
        <f t="shared" si="4"/>
        <v>18</v>
      </c>
      <c r="BD69" s="13" t="b">
        <f t="shared" si="5"/>
        <v>1</v>
      </c>
    </row>
    <row r="70" spans="1:56" hidden="1" x14ac:dyDescent="0.3">
      <c r="A70" s="8" t="s">
        <v>281</v>
      </c>
      <c r="B70" s="8" t="s">
        <v>308</v>
      </c>
      <c r="C70" s="8" t="s">
        <v>398</v>
      </c>
      <c r="D70" s="9">
        <v>45245</v>
      </c>
      <c r="E70" s="8">
        <v>850</v>
      </c>
      <c r="F70" s="10">
        <v>92009034</v>
      </c>
      <c r="G70" s="8">
        <v>5.0999999999999996</v>
      </c>
      <c r="H70" s="8" t="s">
        <v>283</v>
      </c>
      <c r="I70" s="8" t="s">
        <v>284</v>
      </c>
      <c r="J70" s="8">
        <v>2051</v>
      </c>
      <c r="K70" s="8">
        <v>44.87</v>
      </c>
      <c r="L70" s="8">
        <v>38139.5</v>
      </c>
      <c r="M70" s="8">
        <v>351.080828</v>
      </c>
      <c r="N70" s="8">
        <v>298418.70380000002</v>
      </c>
      <c r="O70" s="8" t="s">
        <v>285</v>
      </c>
      <c r="P70" s="8">
        <v>7.8243999999999998</v>
      </c>
      <c r="Q70" s="10" t="s">
        <v>191</v>
      </c>
      <c r="R70" s="11">
        <v>45245</v>
      </c>
      <c r="S70" s="10">
        <v>7931013680</v>
      </c>
      <c r="T70" s="8" t="s">
        <v>320</v>
      </c>
      <c r="U70" s="12"/>
      <c r="V70" s="8">
        <v>83012439</v>
      </c>
      <c r="W70" s="8" t="s">
        <v>287</v>
      </c>
      <c r="X70" s="8" t="s">
        <v>287</v>
      </c>
      <c r="Y70" s="8" t="s">
        <v>287</v>
      </c>
      <c r="Z70" s="8" t="s">
        <v>288</v>
      </c>
      <c r="AA70" s="8" t="s">
        <v>289</v>
      </c>
      <c r="AB70" s="12"/>
      <c r="AC70" s="12"/>
      <c r="AD70" s="12"/>
      <c r="AE70" s="12"/>
      <c r="AF70" s="8" t="s">
        <v>290</v>
      </c>
      <c r="AG70" s="8" t="s">
        <v>291</v>
      </c>
      <c r="AH70" s="8" t="s">
        <v>321</v>
      </c>
      <c r="AI70" s="8">
        <v>9</v>
      </c>
      <c r="AJ70" s="8" t="s">
        <v>4</v>
      </c>
      <c r="AK70" s="8" t="s">
        <v>293</v>
      </c>
      <c r="AL70" s="8" t="s">
        <v>294</v>
      </c>
      <c r="AM70" s="8" t="s">
        <v>322</v>
      </c>
      <c r="AN70" s="8" t="s">
        <v>323</v>
      </c>
      <c r="AO70" s="9">
        <v>45245</v>
      </c>
      <c r="AP70" s="8">
        <v>31400</v>
      </c>
      <c r="AQ70" s="8" t="s">
        <v>324</v>
      </c>
      <c r="AR70" s="8" t="s">
        <v>297</v>
      </c>
      <c r="AS70" s="8">
        <v>7931013680</v>
      </c>
      <c r="AT70" s="11">
        <v>45156</v>
      </c>
      <c r="AU70" s="8" t="s">
        <v>298</v>
      </c>
      <c r="AV70" s="8">
        <v>2051</v>
      </c>
      <c r="AW70" s="8" t="s">
        <v>287</v>
      </c>
      <c r="AX70" s="8" t="s">
        <v>294</v>
      </c>
      <c r="AY70" s="13">
        <v>38.08</v>
      </c>
      <c r="AZ70" s="13" t="s">
        <v>156</v>
      </c>
      <c r="BB70" s="13">
        <f t="shared" si="3"/>
        <v>18</v>
      </c>
      <c r="BC70" s="13">
        <f t="shared" si="4"/>
        <v>18</v>
      </c>
      <c r="BD70" s="13" t="b">
        <f t="shared" si="5"/>
        <v>1</v>
      </c>
    </row>
    <row r="71" spans="1:56" hidden="1" x14ac:dyDescent="0.3">
      <c r="A71" s="8" t="s">
        <v>281</v>
      </c>
      <c r="B71" s="8" t="s">
        <v>282</v>
      </c>
      <c r="C71" s="8" t="s">
        <v>383</v>
      </c>
      <c r="D71" s="9">
        <v>45229</v>
      </c>
      <c r="E71" s="8">
        <v>700</v>
      </c>
      <c r="F71" s="10">
        <v>92009034</v>
      </c>
      <c r="G71" s="8">
        <v>7.1</v>
      </c>
      <c r="H71" s="8" t="s">
        <v>283</v>
      </c>
      <c r="I71" s="8" t="s">
        <v>284</v>
      </c>
      <c r="J71" s="8">
        <v>2051</v>
      </c>
      <c r="K71" s="8">
        <v>12.18</v>
      </c>
      <c r="L71" s="8">
        <v>8526</v>
      </c>
      <c r="M71" s="8">
        <v>95.347476</v>
      </c>
      <c r="N71" s="8">
        <v>66743.233200000002</v>
      </c>
      <c r="O71" s="8" t="s">
        <v>285</v>
      </c>
      <c r="P71" s="8">
        <v>7.8281999999999998</v>
      </c>
      <c r="Q71" s="10" t="s">
        <v>193</v>
      </c>
      <c r="R71" s="11">
        <v>45229</v>
      </c>
      <c r="S71" s="10">
        <v>7931013680</v>
      </c>
      <c r="T71" s="8" t="s">
        <v>310</v>
      </c>
      <c r="U71" s="12"/>
      <c r="V71" s="8">
        <v>83012439</v>
      </c>
      <c r="W71" s="8" t="s">
        <v>287</v>
      </c>
      <c r="X71" s="8" t="s">
        <v>287</v>
      </c>
      <c r="Y71" s="8" t="s">
        <v>287</v>
      </c>
      <c r="Z71" s="8" t="s">
        <v>288</v>
      </c>
      <c r="AA71" s="8" t="s">
        <v>289</v>
      </c>
      <c r="AB71" s="12"/>
      <c r="AC71" s="12"/>
      <c r="AD71" s="12"/>
      <c r="AE71" s="12"/>
      <c r="AF71" s="8" t="s">
        <v>290</v>
      </c>
      <c r="AG71" s="8" t="s">
        <v>291</v>
      </c>
      <c r="AH71" s="8" t="s">
        <v>315</v>
      </c>
      <c r="AI71" s="8">
        <v>7</v>
      </c>
      <c r="AJ71" s="8" t="s">
        <v>4</v>
      </c>
      <c r="AK71" s="8" t="s">
        <v>293</v>
      </c>
      <c r="AL71" s="8" t="s">
        <v>294</v>
      </c>
      <c r="AM71" s="8" t="s">
        <v>316</v>
      </c>
      <c r="AN71" s="8" t="s">
        <v>317</v>
      </c>
      <c r="AO71" s="9">
        <v>45229</v>
      </c>
      <c r="AP71" s="8">
        <v>31400</v>
      </c>
      <c r="AQ71" s="8" t="s">
        <v>301</v>
      </c>
      <c r="AR71" s="8" t="s">
        <v>297</v>
      </c>
      <c r="AS71" s="8">
        <v>7931013680</v>
      </c>
      <c r="AT71" s="11">
        <v>45156</v>
      </c>
      <c r="AU71" s="8" t="s">
        <v>298</v>
      </c>
      <c r="AV71" s="8">
        <v>2051</v>
      </c>
      <c r="AW71" s="8" t="s">
        <v>287</v>
      </c>
      <c r="AX71" s="8" t="s">
        <v>294</v>
      </c>
      <c r="AY71" s="13">
        <v>13.2</v>
      </c>
      <c r="AZ71" s="13" t="s">
        <v>155</v>
      </c>
      <c r="BB71" s="13">
        <f t="shared" si="3"/>
        <v>18</v>
      </c>
      <c r="BC71" s="13">
        <f t="shared" si="4"/>
        <v>18</v>
      </c>
      <c r="BD71" s="13" t="b">
        <f t="shared" si="5"/>
        <v>1</v>
      </c>
    </row>
    <row r="72" spans="1:56" hidden="1" x14ac:dyDescent="0.3">
      <c r="A72" s="8" t="s">
        <v>281</v>
      </c>
      <c r="B72" s="8" t="s">
        <v>308</v>
      </c>
      <c r="C72" s="8" t="s">
        <v>399</v>
      </c>
      <c r="D72" s="9">
        <v>45244</v>
      </c>
      <c r="E72" s="8">
        <v>20</v>
      </c>
      <c r="F72" s="10">
        <v>92009035</v>
      </c>
      <c r="G72" s="8">
        <v>4.0999999999999996</v>
      </c>
      <c r="H72" s="8" t="s">
        <v>283</v>
      </c>
      <c r="I72" s="8" t="s">
        <v>284</v>
      </c>
      <c r="J72" s="8">
        <v>2051</v>
      </c>
      <c r="K72" s="8">
        <v>14.78</v>
      </c>
      <c r="L72" s="8">
        <v>295.60000000000002</v>
      </c>
      <c r="M72" s="8">
        <v>115.644632</v>
      </c>
      <c r="N72" s="8">
        <v>2312.89264</v>
      </c>
      <c r="O72" s="8" t="s">
        <v>285</v>
      </c>
      <c r="P72" s="8">
        <v>7.8243999999999998</v>
      </c>
      <c r="Q72" s="10" t="s">
        <v>195</v>
      </c>
      <c r="R72" s="11">
        <v>45244</v>
      </c>
      <c r="S72" s="10">
        <v>7931013681</v>
      </c>
      <c r="T72" s="8" t="s">
        <v>372</v>
      </c>
      <c r="U72" s="12"/>
      <c r="V72" s="8">
        <v>83012440</v>
      </c>
      <c r="W72" s="8" t="s">
        <v>287</v>
      </c>
      <c r="X72" s="8" t="s">
        <v>287</v>
      </c>
      <c r="Y72" s="8" t="s">
        <v>287</v>
      </c>
      <c r="Z72" s="8" t="s">
        <v>288</v>
      </c>
      <c r="AA72" s="8" t="s">
        <v>289</v>
      </c>
      <c r="AB72" s="12"/>
      <c r="AC72" s="12"/>
      <c r="AD72" s="12"/>
      <c r="AE72" s="12"/>
      <c r="AF72" s="8" t="s">
        <v>290</v>
      </c>
      <c r="AG72" s="8" t="s">
        <v>291</v>
      </c>
      <c r="AH72" s="8" t="s">
        <v>311</v>
      </c>
      <c r="AI72" s="8">
        <v>4</v>
      </c>
      <c r="AJ72" s="8" t="s">
        <v>4</v>
      </c>
      <c r="AK72" s="8" t="s">
        <v>293</v>
      </c>
      <c r="AL72" s="8" t="s">
        <v>294</v>
      </c>
      <c r="AM72" s="8" t="s">
        <v>312</v>
      </c>
      <c r="AN72" s="8" t="s">
        <v>313</v>
      </c>
      <c r="AO72" s="9">
        <v>45244</v>
      </c>
      <c r="AP72" s="8">
        <v>31400</v>
      </c>
      <c r="AQ72" s="8" t="s">
        <v>373</v>
      </c>
      <c r="AR72" s="8" t="s">
        <v>297</v>
      </c>
      <c r="AS72" s="8">
        <v>7931013681</v>
      </c>
      <c r="AT72" s="11">
        <v>45156</v>
      </c>
      <c r="AU72" s="8" t="s">
        <v>298</v>
      </c>
      <c r="AV72" s="8">
        <v>818</v>
      </c>
      <c r="AW72" s="8" t="s">
        <v>325</v>
      </c>
      <c r="AX72" s="8" t="s">
        <v>294</v>
      </c>
      <c r="AY72" s="13">
        <v>13.18</v>
      </c>
      <c r="AZ72" s="13" t="s">
        <v>156</v>
      </c>
      <c r="BB72" s="13">
        <f t="shared" si="3"/>
        <v>9</v>
      </c>
      <c r="BC72" s="13">
        <f t="shared" si="4"/>
        <v>9</v>
      </c>
      <c r="BD72" s="13" t="b">
        <f t="shared" si="5"/>
        <v>1</v>
      </c>
    </row>
    <row r="73" spans="1:56" hidden="1" x14ac:dyDescent="0.3">
      <c r="A73" s="8" t="s">
        <v>281</v>
      </c>
      <c r="B73" s="8" t="s">
        <v>327</v>
      </c>
      <c r="C73" s="8" t="s">
        <v>374</v>
      </c>
      <c r="D73" s="9">
        <v>45266</v>
      </c>
      <c r="E73" s="8">
        <v>30</v>
      </c>
      <c r="F73" s="10">
        <v>92009413</v>
      </c>
      <c r="G73" s="8">
        <v>7.1</v>
      </c>
      <c r="H73" s="8" t="s">
        <v>283</v>
      </c>
      <c r="I73" s="8" t="s">
        <v>284</v>
      </c>
      <c r="J73" s="8">
        <v>2051</v>
      </c>
      <c r="K73" s="8">
        <v>17.350000000000001</v>
      </c>
      <c r="L73" s="8">
        <v>520.5</v>
      </c>
      <c r="M73" s="8">
        <v>135.5035</v>
      </c>
      <c r="N73" s="8">
        <v>4065.105</v>
      </c>
      <c r="O73" s="8" t="s">
        <v>285</v>
      </c>
      <c r="P73" s="8">
        <v>7.81</v>
      </c>
      <c r="Q73" s="10" t="s">
        <v>192</v>
      </c>
      <c r="R73" s="11">
        <v>45266</v>
      </c>
      <c r="S73" s="10">
        <v>7931013807</v>
      </c>
      <c r="T73" s="8" t="s">
        <v>310</v>
      </c>
      <c r="U73" s="12"/>
      <c r="V73" s="8">
        <v>83012443</v>
      </c>
      <c r="W73" s="8" t="s">
        <v>287</v>
      </c>
      <c r="X73" s="8" t="s">
        <v>287</v>
      </c>
      <c r="Y73" s="8" t="s">
        <v>287</v>
      </c>
      <c r="Z73" s="8" t="s">
        <v>288</v>
      </c>
      <c r="AA73" s="8" t="s">
        <v>289</v>
      </c>
      <c r="AB73" s="12"/>
      <c r="AC73" s="12"/>
      <c r="AD73" s="12"/>
      <c r="AE73" s="12"/>
      <c r="AF73" s="8" t="s">
        <v>290</v>
      </c>
      <c r="AG73" s="8" t="s">
        <v>291</v>
      </c>
      <c r="AH73" s="8" t="s">
        <v>328</v>
      </c>
      <c r="AI73" s="8">
        <v>15</v>
      </c>
      <c r="AJ73" s="8" t="s">
        <v>4</v>
      </c>
      <c r="AK73" s="8" t="s">
        <v>293</v>
      </c>
      <c r="AL73" s="8" t="s">
        <v>294</v>
      </c>
      <c r="AM73" s="8" t="s">
        <v>295</v>
      </c>
      <c r="AN73" s="8" t="s">
        <v>329</v>
      </c>
      <c r="AO73" s="9">
        <v>45266</v>
      </c>
      <c r="AP73" s="8">
        <v>31400</v>
      </c>
      <c r="AQ73" s="8" t="s">
        <v>301</v>
      </c>
      <c r="AR73" s="8" t="s">
        <v>330</v>
      </c>
      <c r="AS73" s="8">
        <v>7931013807</v>
      </c>
      <c r="AT73" s="11">
        <v>45182</v>
      </c>
      <c r="AU73" s="8" t="s">
        <v>298</v>
      </c>
      <c r="AV73" s="8">
        <v>2051</v>
      </c>
      <c r="AW73" s="12"/>
      <c r="AX73" s="8" t="s">
        <v>294</v>
      </c>
      <c r="AY73" s="13">
        <v>16.829999999999998</v>
      </c>
      <c r="AZ73" s="13" t="s">
        <v>157</v>
      </c>
      <c r="BB73" s="13">
        <f t="shared" si="3"/>
        <v>15</v>
      </c>
      <c r="BC73" s="13">
        <f t="shared" si="4"/>
        <v>15</v>
      </c>
      <c r="BD73" s="13" t="b">
        <f t="shared" si="5"/>
        <v>1</v>
      </c>
    </row>
    <row r="74" spans="1:56" hidden="1" x14ac:dyDescent="0.3">
      <c r="A74" s="8" t="s">
        <v>281</v>
      </c>
      <c r="B74" s="8" t="s">
        <v>308</v>
      </c>
      <c r="C74" s="8" t="s">
        <v>384</v>
      </c>
      <c r="D74" s="9">
        <v>45258</v>
      </c>
      <c r="E74" s="8">
        <v>250</v>
      </c>
      <c r="F74" s="10">
        <v>92009422</v>
      </c>
      <c r="G74" s="8">
        <v>2.1</v>
      </c>
      <c r="H74" s="8" t="s">
        <v>283</v>
      </c>
      <c r="I74" s="8" t="s">
        <v>284</v>
      </c>
      <c r="J74" s="8">
        <v>2051</v>
      </c>
      <c r="K74" s="8">
        <v>46.01</v>
      </c>
      <c r="L74" s="8">
        <v>11502.5</v>
      </c>
      <c r="M74" s="8">
        <v>360.00064400000002</v>
      </c>
      <c r="N74" s="8">
        <v>90000.160999999993</v>
      </c>
      <c r="O74" s="8" t="s">
        <v>285</v>
      </c>
      <c r="P74" s="8">
        <v>7.8243999999999998</v>
      </c>
      <c r="Q74" s="10" t="s">
        <v>189</v>
      </c>
      <c r="R74" s="11">
        <v>45258</v>
      </c>
      <c r="S74" s="10">
        <v>7931013796</v>
      </c>
      <c r="T74" s="8" t="s">
        <v>320</v>
      </c>
      <c r="U74" s="12"/>
      <c r="V74" s="8">
        <v>83011732</v>
      </c>
      <c r="W74" s="8" t="s">
        <v>287</v>
      </c>
      <c r="X74" s="8" t="s">
        <v>287</v>
      </c>
      <c r="Y74" s="8" t="s">
        <v>287</v>
      </c>
      <c r="Z74" s="8" t="s">
        <v>288</v>
      </c>
      <c r="AA74" s="8" t="s">
        <v>289</v>
      </c>
      <c r="AB74" s="12"/>
      <c r="AC74" s="12"/>
      <c r="AD74" s="12"/>
      <c r="AE74" s="12"/>
      <c r="AF74" s="8" t="s">
        <v>290</v>
      </c>
      <c r="AG74" s="8" t="s">
        <v>291</v>
      </c>
      <c r="AH74" s="8" t="s">
        <v>335</v>
      </c>
      <c r="AI74" s="8">
        <v>2</v>
      </c>
      <c r="AJ74" s="8" t="s">
        <v>4</v>
      </c>
      <c r="AK74" s="8" t="s">
        <v>293</v>
      </c>
      <c r="AL74" s="8" t="s">
        <v>294</v>
      </c>
      <c r="AM74" s="8" t="s">
        <v>336</v>
      </c>
      <c r="AN74" s="8" t="s">
        <v>337</v>
      </c>
      <c r="AO74" s="9">
        <v>45258</v>
      </c>
      <c r="AP74" s="8">
        <v>32100</v>
      </c>
      <c r="AQ74" s="8" t="s">
        <v>324</v>
      </c>
      <c r="AR74" s="8" t="s">
        <v>330</v>
      </c>
      <c r="AS74" s="8">
        <v>7931013796</v>
      </c>
      <c r="AT74" s="11">
        <v>45182</v>
      </c>
      <c r="AU74" s="8" t="s">
        <v>298</v>
      </c>
      <c r="AV74" s="8">
        <v>818</v>
      </c>
      <c r="AW74" s="12"/>
      <c r="AX74" s="8" t="s">
        <v>294</v>
      </c>
      <c r="AY74" s="13">
        <v>41.07</v>
      </c>
      <c r="AZ74" s="13" t="s">
        <v>156</v>
      </c>
      <c r="BB74" s="13">
        <f t="shared" si="3"/>
        <v>7</v>
      </c>
      <c r="BC74" s="13">
        <f t="shared" si="4"/>
        <v>7</v>
      </c>
      <c r="BD74" s="13" t="b">
        <f t="shared" si="5"/>
        <v>1</v>
      </c>
    </row>
    <row r="75" spans="1:56" hidden="1" x14ac:dyDescent="0.3">
      <c r="A75" s="8" t="s">
        <v>281</v>
      </c>
      <c r="B75" s="8" t="s">
        <v>308</v>
      </c>
      <c r="C75" s="8" t="s">
        <v>400</v>
      </c>
      <c r="D75" s="9">
        <v>45258</v>
      </c>
      <c r="E75" s="8">
        <v>50</v>
      </c>
      <c r="F75" s="10">
        <v>92009422</v>
      </c>
      <c r="G75" s="8">
        <v>7.1</v>
      </c>
      <c r="H75" s="8" t="s">
        <v>283</v>
      </c>
      <c r="I75" s="8" t="s">
        <v>284</v>
      </c>
      <c r="J75" s="8">
        <v>2051</v>
      </c>
      <c r="K75" s="8">
        <v>18.87</v>
      </c>
      <c r="L75" s="8">
        <v>943.5</v>
      </c>
      <c r="M75" s="8">
        <v>147.64642799999999</v>
      </c>
      <c r="N75" s="8">
        <v>7382.3213999999998</v>
      </c>
      <c r="O75" s="8" t="s">
        <v>285</v>
      </c>
      <c r="P75" s="8">
        <v>7.8243999999999998</v>
      </c>
      <c r="Q75" s="10" t="s">
        <v>189</v>
      </c>
      <c r="R75" s="11">
        <v>45258</v>
      </c>
      <c r="S75" s="10">
        <v>7931013796</v>
      </c>
      <c r="T75" s="8" t="s">
        <v>310</v>
      </c>
      <c r="U75" s="12"/>
      <c r="V75" s="8">
        <v>83011732</v>
      </c>
      <c r="W75" s="8" t="s">
        <v>287</v>
      </c>
      <c r="X75" s="8" t="s">
        <v>287</v>
      </c>
      <c r="Y75" s="8" t="s">
        <v>287</v>
      </c>
      <c r="Z75" s="8" t="s">
        <v>288</v>
      </c>
      <c r="AA75" s="8" t="s">
        <v>289</v>
      </c>
      <c r="AB75" s="12"/>
      <c r="AC75" s="12"/>
      <c r="AD75" s="12"/>
      <c r="AE75" s="12"/>
      <c r="AF75" s="8" t="s">
        <v>290</v>
      </c>
      <c r="AG75" s="8" t="s">
        <v>291</v>
      </c>
      <c r="AH75" s="8" t="s">
        <v>335</v>
      </c>
      <c r="AI75" s="8">
        <v>7</v>
      </c>
      <c r="AJ75" s="8" t="s">
        <v>4</v>
      </c>
      <c r="AK75" s="8" t="s">
        <v>293</v>
      </c>
      <c r="AL75" s="8" t="s">
        <v>294</v>
      </c>
      <c r="AM75" s="8" t="s">
        <v>336</v>
      </c>
      <c r="AN75" s="8" t="s">
        <v>337</v>
      </c>
      <c r="AO75" s="9">
        <v>45258</v>
      </c>
      <c r="AP75" s="8">
        <v>32100</v>
      </c>
      <c r="AQ75" s="8" t="s">
        <v>301</v>
      </c>
      <c r="AR75" s="8" t="s">
        <v>330</v>
      </c>
      <c r="AS75" s="8">
        <v>7931013796</v>
      </c>
      <c r="AT75" s="11">
        <v>45182</v>
      </c>
      <c r="AU75" s="8" t="s">
        <v>298</v>
      </c>
      <c r="AV75" s="8">
        <v>818</v>
      </c>
      <c r="AW75" s="12"/>
      <c r="AX75" s="8" t="s">
        <v>294</v>
      </c>
      <c r="AY75" s="13">
        <v>13.82</v>
      </c>
      <c r="AZ75" s="13" t="s">
        <v>156</v>
      </c>
      <c r="BB75" s="13">
        <f t="shared" si="3"/>
        <v>7</v>
      </c>
      <c r="BC75" s="13">
        <f t="shared" si="4"/>
        <v>7</v>
      </c>
      <c r="BD75" s="13" t="b">
        <f t="shared" si="5"/>
        <v>1</v>
      </c>
    </row>
    <row r="76" spans="1:56" hidden="1" x14ac:dyDescent="0.3">
      <c r="A76" s="8" t="s">
        <v>281</v>
      </c>
      <c r="B76" s="8" t="s">
        <v>308</v>
      </c>
      <c r="C76" s="8" t="s">
        <v>395</v>
      </c>
      <c r="D76" s="9">
        <v>45258</v>
      </c>
      <c r="E76" s="8">
        <v>50</v>
      </c>
      <c r="F76" s="10">
        <v>92009423</v>
      </c>
      <c r="G76" s="8">
        <v>2.1</v>
      </c>
      <c r="H76" s="8" t="s">
        <v>283</v>
      </c>
      <c r="I76" s="8" t="s">
        <v>284</v>
      </c>
      <c r="J76" s="8">
        <v>2051</v>
      </c>
      <c r="K76" s="8">
        <v>24.66</v>
      </c>
      <c r="L76" s="8">
        <v>1233</v>
      </c>
      <c r="M76" s="8">
        <v>192.949704</v>
      </c>
      <c r="N76" s="8">
        <v>9647.4851999999992</v>
      </c>
      <c r="O76" s="8" t="s">
        <v>285</v>
      </c>
      <c r="P76" s="8">
        <v>7.8243999999999998</v>
      </c>
      <c r="Q76" s="10" t="s">
        <v>188</v>
      </c>
      <c r="R76" s="11">
        <v>45258</v>
      </c>
      <c r="S76" s="10">
        <v>7931013797</v>
      </c>
      <c r="T76" s="8" t="s">
        <v>300</v>
      </c>
      <c r="U76" s="12"/>
      <c r="V76" s="8">
        <v>83011734</v>
      </c>
      <c r="W76" s="8" t="s">
        <v>287</v>
      </c>
      <c r="X76" s="8" t="s">
        <v>287</v>
      </c>
      <c r="Y76" s="8" t="s">
        <v>287</v>
      </c>
      <c r="Z76" s="8" t="s">
        <v>288</v>
      </c>
      <c r="AA76" s="8" t="s">
        <v>289</v>
      </c>
      <c r="AB76" s="12"/>
      <c r="AC76" s="12"/>
      <c r="AD76" s="12"/>
      <c r="AE76" s="12"/>
      <c r="AF76" s="8" t="s">
        <v>290</v>
      </c>
      <c r="AG76" s="8" t="s">
        <v>291</v>
      </c>
      <c r="AH76" s="8" t="s">
        <v>335</v>
      </c>
      <c r="AI76" s="8">
        <v>36</v>
      </c>
      <c r="AJ76" s="8" t="s">
        <v>4</v>
      </c>
      <c r="AK76" s="8" t="s">
        <v>293</v>
      </c>
      <c r="AL76" s="8" t="s">
        <v>294</v>
      </c>
      <c r="AM76" s="8" t="s">
        <v>336</v>
      </c>
      <c r="AN76" s="8" t="s">
        <v>337</v>
      </c>
      <c r="AO76" s="9">
        <v>45258</v>
      </c>
      <c r="AP76" s="8">
        <v>32100</v>
      </c>
      <c r="AQ76" s="8" t="s">
        <v>301</v>
      </c>
      <c r="AR76" s="8" t="s">
        <v>330</v>
      </c>
      <c r="AS76" s="8">
        <v>7931013797</v>
      </c>
      <c r="AT76" s="11">
        <v>45182</v>
      </c>
      <c r="AU76" s="8" t="s">
        <v>298</v>
      </c>
      <c r="AV76" s="8">
        <v>818</v>
      </c>
      <c r="AW76" s="12"/>
      <c r="AX76" s="8" t="s">
        <v>294</v>
      </c>
      <c r="AY76" s="13">
        <v>19.739999999999998</v>
      </c>
      <c r="AZ76" s="13" t="s">
        <v>156</v>
      </c>
      <c r="BB76" s="13">
        <f t="shared" si="3"/>
        <v>8</v>
      </c>
      <c r="BC76" s="13">
        <f t="shared" si="4"/>
        <v>8</v>
      </c>
      <c r="BD76" s="13" t="b">
        <f t="shared" si="5"/>
        <v>1</v>
      </c>
    </row>
    <row r="77" spans="1:56" hidden="1" x14ac:dyDescent="0.3">
      <c r="A77" s="8" t="s">
        <v>281</v>
      </c>
      <c r="B77" s="8" t="s">
        <v>308</v>
      </c>
      <c r="C77" s="8" t="s">
        <v>396</v>
      </c>
      <c r="D77" s="9">
        <v>45258</v>
      </c>
      <c r="E77" s="8">
        <v>50</v>
      </c>
      <c r="F77" s="10">
        <v>92009423</v>
      </c>
      <c r="G77" s="8">
        <v>5.0999999999999996</v>
      </c>
      <c r="H77" s="8" t="s">
        <v>283</v>
      </c>
      <c r="I77" s="8" t="s">
        <v>284</v>
      </c>
      <c r="J77" s="8">
        <v>2051</v>
      </c>
      <c r="K77" s="8">
        <v>32.5</v>
      </c>
      <c r="L77" s="8">
        <v>1625</v>
      </c>
      <c r="M77" s="8">
        <v>254.29300000000001</v>
      </c>
      <c r="N77" s="8">
        <v>12714.65</v>
      </c>
      <c r="O77" s="8" t="s">
        <v>285</v>
      </c>
      <c r="P77" s="8">
        <v>7.8243999999999998</v>
      </c>
      <c r="Q77" s="10" t="s">
        <v>188</v>
      </c>
      <c r="R77" s="11">
        <v>45258</v>
      </c>
      <c r="S77" s="10">
        <v>7931013797</v>
      </c>
      <c r="T77" s="8" t="s">
        <v>303</v>
      </c>
      <c r="U77" s="12"/>
      <c r="V77" s="8">
        <v>83011734</v>
      </c>
      <c r="W77" s="8" t="s">
        <v>287</v>
      </c>
      <c r="X77" s="8" t="s">
        <v>287</v>
      </c>
      <c r="Y77" s="8" t="s">
        <v>287</v>
      </c>
      <c r="Z77" s="8" t="s">
        <v>288</v>
      </c>
      <c r="AA77" s="8" t="s">
        <v>289</v>
      </c>
      <c r="AB77" s="12"/>
      <c r="AC77" s="12"/>
      <c r="AD77" s="12"/>
      <c r="AE77" s="12"/>
      <c r="AF77" s="8" t="s">
        <v>290</v>
      </c>
      <c r="AG77" s="8" t="s">
        <v>291</v>
      </c>
      <c r="AH77" s="8" t="s">
        <v>335</v>
      </c>
      <c r="AI77" s="8">
        <v>39</v>
      </c>
      <c r="AJ77" s="8" t="s">
        <v>4</v>
      </c>
      <c r="AK77" s="8" t="s">
        <v>304</v>
      </c>
      <c r="AL77" s="8" t="s">
        <v>294</v>
      </c>
      <c r="AM77" s="8" t="s">
        <v>336</v>
      </c>
      <c r="AN77" s="8" t="s">
        <v>337</v>
      </c>
      <c r="AO77" s="9">
        <v>45258</v>
      </c>
      <c r="AP77" s="8">
        <v>32100</v>
      </c>
      <c r="AQ77" s="8" t="s">
        <v>301</v>
      </c>
      <c r="AR77" s="8" t="s">
        <v>330</v>
      </c>
      <c r="AS77" s="8">
        <v>7931013797</v>
      </c>
      <c r="AT77" s="11">
        <v>45182</v>
      </c>
      <c r="AU77" s="8" t="s">
        <v>298</v>
      </c>
      <c r="AV77" s="8">
        <v>818</v>
      </c>
      <c r="AW77" s="12"/>
      <c r="AX77" s="8" t="s">
        <v>294</v>
      </c>
      <c r="AY77" s="13">
        <v>26</v>
      </c>
      <c r="AZ77" s="13" t="s">
        <v>156</v>
      </c>
      <c r="BB77" s="13">
        <f t="shared" si="3"/>
        <v>8</v>
      </c>
      <c r="BC77" s="13">
        <f t="shared" si="4"/>
        <v>8</v>
      </c>
      <c r="BD77" s="13" t="b">
        <f t="shared" si="5"/>
        <v>1</v>
      </c>
    </row>
    <row r="78" spans="1:56" hidden="1" x14ac:dyDescent="0.3">
      <c r="A78" s="8" t="s">
        <v>281</v>
      </c>
      <c r="B78" s="8" t="s">
        <v>308</v>
      </c>
      <c r="C78" s="8" t="s">
        <v>350</v>
      </c>
      <c r="D78" s="9">
        <v>45258</v>
      </c>
      <c r="E78" s="8">
        <v>10</v>
      </c>
      <c r="F78" s="10">
        <v>92009424</v>
      </c>
      <c r="G78" s="8">
        <v>9.1</v>
      </c>
      <c r="H78" s="8" t="s">
        <v>283</v>
      </c>
      <c r="I78" s="8" t="s">
        <v>284</v>
      </c>
      <c r="J78" s="8">
        <v>2051</v>
      </c>
      <c r="K78" s="8">
        <v>122.8</v>
      </c>
      <c r="L78" s="8">
        <v>1228</v>
      </c>
      <c r="M78" s="8">
        <v>960.83632</v>
      </c>
      <c r="N78" s="8">
        <v>9608.3631999999998</v>
      </c>
      <c r="O78" s="8" t="s">
        <v>285</v>
      </c>
      <c r="P78" s="8">
        <v>7.8243999999999998</v>
      </c>
      <c r="Q78" s="10" t="s">
        <v>189</v>
      </c>
      <c r="R78" s="11">
        <v>45258</v>
      </c>
      <c r="S78" s="10">
        <v>7931013799</v>
      </c>
      <c r="T78" s="8" t="s">
        <v>351</v>
      </c>
      <c r="U78" s="12"/>
      <c r="V78" s="8">
        <v>83011733</v>
      </c>
      <c r="W78" s="8" t="s">
        <v>287</v>
      </c>
      <c r="X78" s="8" t="s">
        <v>287</v>
      </c>
      <c r="Y78" s="8" t="s">
        <v>287</v>
      </c>
      <c r="Z78" s="8" t="s">
        <v>288</v>
      </c>
      <c r="AA78" s="8" t="s">
        <v>289</v>
      </c>
      <c r="AB78" s="12"/>
      <c r="AC78" s="12"/>
      <c r="AD78" s="12"/>
      <c r="AE78" s="12"/>
      <c r="AF78" s="8" t="s">
        <v>290</v>
      </c>
      <c r="AG78" s="8" t="s">
        <v>291</v>
      </c>
      <c r="AH78" s="8" t="s">
        <v>335</v>
      </c>
      <c r="AI78" s="8">
        <v>16</v>
      </c>
      <c r="AJ78" s="8" t="s">
        <v>4</v>
      </c>
      <c r="AK78" s="8" t="s">
        <v>293</v>
      </c>
      <c r="AL78" s="8" t="s">
        <v>294</v>
      </c>
      <c r="AM78" s="8" t="s">
        <v>336</v>
      </c>
      <c r="AN78" s="8" t="s">
        <v>337</v>
      </c>
      <c r="AO78" s="9">
        <v>45258</v>
      </c>
      <c r="AP78" s="8">
        <v>32100</v>
      </c>
      <c r="AQ78" s="8" t="s">
        <v>354</v>
      </c>
      <c r="AR78" s="8" t="s">
        <v>330</v>
      </c>
      <c r="AS78" s="8">
        <v>7931013799</v>
      </c>
      <c r="AT78" s="11">
        <v>45182</v>
      </c>
      <c r="AU78" s="8" t="s">
        <v>298</v>
      </c>
      <c r="AV78" s="8">
        <v>818</v>
      </c>
      <c r="AW78" s="12"/>
      <c r="AX78" s="8" t="s">
        <v>294</v>
      </c>
      <c r="AY78" s="13">
        <v>81.64</v>
      </c>
      <c r="AZ78" s="13" t="s">
        <v>156</v>
      </c>
      <c r="BB78" s="13">
        <f t="shared" si="3"/>
        <v>16</v>
      </c>
      <c r="BC78" s="13">
        <f t="shared" si="4"/>
        <v>16</v>
      </c>
      <c r="BD78" s="13" t="b">
        <f t="shared" si="5"/>
        <v>1</v>
      </c>
    </row>
    <row r="79" spans="1:56" hidden="1" x14ac:dyDescent="0.3">
      <c r="A79" s="8" t="s">
        <v>281</v>
      </c>
      <c r="B79" s="8" t="s">
        <v>308</v>
      </c>
      <c r="C79" s="8" t="s">
        <v>401</v>
      </c>
      <c r="D79" s="9">
        <v>45258</v>
      </c>
      <c r="E79" s="8">
        <v>15</v>
      </c>
      <c r="F79" s="10">
        <v>92009426</v>
      </c>
      <c r="G79" s="8">
        <v>1.1000000000000001</v>
      </c>
      <c r="H79" s="8" t="s">
        <v>283</v>
      </c>
      <c r="I79" s="8" t="s">
        <v>284</v>
      </c>
      <c r="J79" s="8">
        <v>2051</v>
      </c>
      <c r="K79" s="8">
        <v>161.72</v>
      </c>
      <c r="L79" s="8">
        <v>2425.8000000000002</v>
      </c>
      <c r="M79" s="8">
        <v>1265.3619679999999</v>
      </c>
      <c r="N79" s="8">
        <v>18980.429520000002</v>
      </c>
      <c r="O79" s="8" t="s">
        <v>285</v>
      </c>
      <c r="P79" s="8">
        <v>7.8243999999999998</v>
      </c>
      <c r="Q79" s="10" t="s">
        <v>189</v>
      </c>
      <c r="R79" s="11">
        <v>45258</v>
      </c>
      <c r="S79" s="10">
        <v>7931013809</v>
      </c>
      <c r="T79" s="8" t="s">
        <v>340</v>
      </c>
      <c r="U79" s="12"/>
      <c r="V79" s="8">
        <v>83011735</v>
      </c>
      <c r="W79" s="8" t="s">
        <v>287</v>
      </c>
      <c r="X79" s="8" t="s">
        <v>287</v>
      </c>
      <c r="Y79" s="8" t="s">
        <v>287</v>
      </c>
      <c r="Z79" s="8" t="s">
        <v>288</v>
      </c>
      <c r="AA79" s="8" t="s">
        <v>289</v>
      </c>
      <c r="AB79" s="12"/>
      <c r="AC79" s="12"/>
      <c r="AD79" s="12"/>
      <c r="AE79" s="12"/>
      <c r="AF79" s="8" t="s">
        <v>290</v>
      </c>
      <c r="AG79" s="8" t="s">
        <v>291</v>
      </c>
      <c r="AH79" s="8" t="s">
        <v>335</v>
      </c>
      <c r="AI79" s="8">
        <v>24</v>
      </c>
      <c r="AJ79" s="8" t="s">
        <v>4</v>
      </c>
      <c r="AK79" s="8" t="s">
        <v>293</v>
      </c>
      <c r="AL79" s="8" t="s">
        <v>294</v>
      </c>
      <c r="AM79" s="8" t="s">
        <v>336</v>
      </c>
      <c r="AN79" s="8" t="s">
        <v>337</v>
      </c>
      <c r="AO79" s="9">
        <v>45258</v>
      </c>
      <c r="AP79" s="8">
        <v>32100</v>
      </c>
      <c r="AQ79" s="8" t="s">
        <v>341</v>
      </c>
      <c r="AR79" s="8" t="s">
        <v>330</v>
      </c>
      <c r="AS79" s="8">
        <v>7931013809</v>
      </c>
      <c r="AT79" s="11">
        <v>45182</v>
      </c>
      <c r="AU79" s="8" t="s">
        <v>298</v>
      </c>
      <c r="AV79" s="8">
        <v>2051</v>
      </c>
      <c r="AW79" s="12"/>
      <c r="AX79" s="8" t="s">
        <v>294</v>
      </c>
      <c r="AY79" s="13">
        <v>139.65</v>
      </c>
      <c r="AZ79" s="13" t="s">
        <v>156</v>
      </c>
      <c r="BB79" s="13">
        <f t="shared" si="3"/>
        <v>6</v>
      </c>
      <c r="BC79" s="13">
        <f t="shared" si="4"/>
        <v>6</v>
      </c>
      <c r="BD79" s="13" t="b">
        <f t="shared" si="5"/>
        <v>1</v>
      </c>
    </row>
    <row r="80" spans="1:56" hidden="1" x14ac:dyDescent="0.3">
      <c r="A80" s="8" t="s">
        <v>281</v>
      </c>
      <c r="B80" s="8" t="s">
        <v>308</v>
      </c>
      <c r="C80" s="8" t="s">
        <v>402</v>
      </c>
      <c r="D80" s="9">
        <v>45258</v>
      </c>
      <c r="E80" s="8">
        <v>17</v>
      </c>
      <c r="F80" s="10">
        <v>92009426</v>
      </c>
      <c r="G80" s="8">
        <v>5.0999999999999996</v>
      </c>
      <c r="H80" s="8" t="s">
        <v>283</v>
      </c>
      <c r="I80" s="8" t="s">
        <v>284</v>
      </c>
      <c r="J80" s="8">
        <v>2051</v>
      </c>
      <c r="K80" s="8">
        <v>89.24</v>
      </c>
      <c r="L80" s="8">
        <v>1517.08</v>
      </c>
      <c r="M80" s="8">
        <v>698.24945600000001</v>
      </c>
      <c r="N80" s="8">
        <v>11870.240752</v>
      </c>
      <c r="O80" s="8" t="s">
        <v>285</v>
      </c>
      <c r="P80" s="8">
        <v>7.8243999999999998</v>
      </c>
      <c r="Q80" s="10" t="s">
        <v>189</v>
      </c>
      <c r="R80" s="11">
        <v>45258</v>
      </c>
      <c r="S80" s="10">
        <v>7931013809</v>
      </c>
      <c r="T80" s="8" t="s">
        <v>320</v>
      </c>
      <c r="U80" s="12"/>
      <c r="V80" s="8">
        <v>83011735</v>
      </c>
      <c r="W80" s="8" t="s">
        <v>287</v>
      </c>
      <c r="X80" s="8" t="s">
        <v>287</v>
      </c>
      <c r="Y80" s="8" t="s">
        <v>287</v>
      </c>
      <c r="Z80" s="8" t="s">
        <v>288</v>
      </c>
      <c r="AA80" s="8" t="s">
        <v>289</v>
      </c>
      <c r="AB80" s="12"/>
      <c r="AC80" s="12"/>
      <c r="AD80" s="12"/>
      <c r="AE80" s="12"/>
      <c r="AF80" s="8" t="s">
        <v>290</v>
      </c>
      <c r="AG80" s="8" t="s">
        <v>291</v>
      </c>
      <c r="AH80" s="8" t="s">
        <v>335</v>
      </c>
      <c r="AI80" s="8">
        <v>28</v>
      </c>
      <c r="AJ80" s="8" t="s">
        <v>4</v>
      </c>
      <c r="AK80" s="8" t="s">
        <v>293</v>
      </c>
      <c r="AL80" s="8" t="s">
        <v>294</v>
      </c>
      <c r="AM80" s="8" t="s">
        <v>336</v>
      </c>
      <c r="AN80" s="8" t="s">
        <v>337</v>
      </c>
      <c r="AO80" s="9">
        <v>45258</v>
      </c>
      <c r="AP80" s="8">
        <v>32100</v>
      </c>
      <c r="AQ80" s="8" t="s">
        <v>324</v>
      </c>
      <c r="AR80" s="8" t="s">
        <v>330</v>
      </c>
      <c r="AS80" s="8">
        <v>7931013809</v>
      </c>
      <c r="AT80" s="11">
        <v>45182</v>
      </c>
      <c r="AU80" s="8" t="s">
        <v>298</v>
      </c>
      <c r="AV80" s="8">
        <v>2051</v>
      </c>
      <c r="AW80" s="12"/>
      <c r="AX80" s="8" t="s">
        <v>294</v>
      </c>
      <c r="AY80" s="13">
        <v>74.53</v>
      </c>
      <c r="AZ80" s="13" t="s">
        <v>156</v>
      </c>
      <c r="BB80" s="13">
        <f t="shared" si="3"/>
        <v>6</v>
      </c>
      <c r="BC80" s="13">
        <f t="shared" si="4"/>
        <v>6</v>
      </c>
      <c r="BD80" s="13" t="b">
        <f t="shared" si="5"/>
        <v>1</v>
      </c>
    </row>
    <row r="81" spans="1:56" hidden="1" x14ac:dyDescent="0.3">
      <c r="A81" s="8" t="s">
        <v>281</v>
      </c>
      <c r="B81" s="8" t="s">
        <v>282</v>
      </c>
      <c r="C81" s="8" t="s">
        <v>403</v>
      </c>
      <c r="D81" s="9">
        <v>45229</v>
      </c>
      <c r="E81" s="8">
        <v>140</v>
      </c>
      <c r="F81" s="10">
        <v>92009588</v>
      </c>
      <c r="G81" s="8">
        <v>2.1</v>
      </c>
      <c r="H81" s="8" t="s">
        <v>283</v>
      </c>
      <c r="I81" s="8" t="s">
        <v>284</v>
      </c>
      <c r="J81" s="8">
        <v>2051</v>
      </c>
      <c r="K81" s="8">
        <v>15.65</v>
      </c>
      <c r="L81" s="8">
        <v>2191</v>
      </c>
      <c r="M81" s="8">
        <v>122.51133</v>
      </c>
      <c r="N81" s="8">
        <v>17151.586200000002</v>
      </c>
      <c r="O81" s="8" t="s">
        <v>285</v>
      </c>
      <c r="P81" s="8">
        <v>7.8281999999999998</v>
      </c>
      <c r="Q81" s="10" t="s">
        <v>193</v>
      </c>
      <c r="R81" s="11">
        <v>45229</v>
      </c>
      <c r="S81" s="10">
        <v>7931013844</v>
      </c>
      <c r="T81" s="8" t="s">
        <v>310</v>
      </c>
      <c r="U81" s="12"/>
      <c r="V81" s="8">
        <v>83012444</v>
      </c>
      <c r="W81" s="8" t="s">
        <v>287</v>
      </c>
      <c r="X81" s="8" t="s">
        <v>287</v>
      </c>
      <c r="Y81" s="8" t="s">
        <v>287</v>
      </c>
      <c r="Z81" s="8" t="s">
        <v>288</v>
      </c>
      <c r="AA81" s="8" t="s">
        <v>289</v>
      </c>
      <c r="AB81" s="12"/>
      <c r="AC81" s="12"/>
      <c r="AD81" s="12"/>
      <c r="AE81" s="12"/>
      <c r="AF81" s="8" t="s">
        <v>290</v>
      </c>
      <c r="AG81" s="8" t="s">
        <v>291</v>
      </c>
      <c r="AH81" s="8" t="s">
        <v>315</v>
      </c>
      <c r="AI81" s="8">
        <v>2</v>
      </c>
      <c r="AJ81" s="8" t="s">
        <v>4</v>
      </c>
      <c r="AK81" s="8" t="s">
        <v>293</v>
      </c>
      <c r="AL81" s="8" t="s">
        <v>294</v>
      </c>
      <c r="AM81" s="8" t="s">
        <v>316</v>
      </c>
      <c r="AN81" s="8" t="s">
        <v>317</v>
      </c>
      <c r="AO81" s="9">
        <v>45229</v>
      </c>
      <c r="AP81" s="8">
        <v>31400</v>
      </c>
      <c r="AQ81" s="8" t="s">
        <v>301</v>
      </c>
      <c r="AR81" s="8" t="s">
        <v>330</v>
      </c>
      <c r="AS81" s="8">
        <v>7931013844</v>
      </c>
      <c r="AT81" s="11">
        <v>45191</v>
      </c>
      <c r="AU81" s="8" t="s">
        <v>298</v>
      </c>
      <c r="AV81" s="8">
        <v>818</v>
      </c>
      <c r="AW81" s="12"/>
      <c r="AX81" s="8" t="s">
        <v>294</v>
      </c>
      <c r="AY81" s="13">
        <v>13.55</v>
      </c>
      <c r="AZ81" s="13" t="s">
        <v>155</v>
      </c>
      <c r="BB81" s="13">
        <f t="shared" si="3"/>
        <v>7</v>
      </c>
      <c r="BC81" s="13">
        <f t="shared" si="4"/>
        <v>7</v>
      </c>
      <c r="BD81" s="13" t="b">
        <f t="shared" si="5"/>
        <v>1</v>
      </c>
    </row>
    <row r="82" spans="1:56" hidden="1" x14ac:dyDescent="0.3">
      <c r="A82" s="8" t="s">
        <v>281</v>
      </c>
      <c r="B82" s="8" t="s">
        <v>327</v>
      </c>
      <c r="C82" s="8" t="s">
        <v>404</v>
      </c>
      <c r="D82" s="9">
        <v>45291</v>
      </c>
      <c r="E82" s="8">
        <v>10</v>
      </c>
      <c r="F82" s="10">
        <v>92010145</v>
      </c>
      <c r="G82" s="8">
        <v>1.1000000000000001</v>
      </c>
      <c r="H82" s="8" t="s">
        <v>283</v>
      </c>
      <c r="I82" s="8" t="s">
        <v>284</v>
      </c>
      <c r="J82" s="8">
        <v>2051</v>
      </c>
      <c r="K82" s="8">
        <v>81.290000000000006</v>
      </c>
      <c r="L82" s="8">
        <v>812.9</v>
      </c>
      <c r="M82" s="8">
        <v>634.87490000000003</v>
      </c>
      <c r="N82" s="8">
        <v>6348.7489999999998</v>
      </c>
      <c r="O82" s="8" t="s">
        <v>285</v>
      </c>
      <c r="P82" s="8">
        <v>7.81</v>
      </c>
      <c r="Q82" s="10" t="s">
        <v>226</v>
      </c>
      <c r="R82" s="11">
        <v>45291</v>
      </c>
      <c r="S82" s="10">
        <v>7931013991</v>
      </c>
      <c r="T82" s="8" t="s">
        <v>320</v>
      </c>
      <c r="U82" s="12"/>
      <c r="V82" s="8">
        <v>83012609</v>
      </c>
      <c r="W82" s="8" t="s">
        <v>287</v>
      </c>
      <c r="X82" s="8" t="s">
        <v>287</v>
      </c>
      <c r="Y82" s="8" t="s">
        <v>287</v>
      </c>
      <c r="Z82" s="8" t="s">
        <v>288</v>
      </c>
      <c r="AA82" s="8" t="s">
        <v>289</v>
      </c>
      <c r="AB82" s="12"/>
      <c r="AC82" s="12"/>
      <c r="AD82" s="12"/>
      <c r="AE82" s="12"/>
      <c r="AF82" s="8" t="s">
        <v>290</v>
      </c>
      <c r="AG82" s="8" t="s">
        <v>291</v>
      </c>
      <c r="AH82" s="8" t="s">
        <v>405</v>
      </c>
      <c r="AI82" s="8">
        <v>10</v>
      </c>
      <c r="AJ82" s="8" t="s">
        <v>4</v>
      </c>
      <c r="AK82" s="8" t="s">
        <v>293</v>
      </c>
      <c r="AL82" s="8" t="s">
        <v>294</v>
      </c>
      <c r="AM82" s="8" t="s">
        <v>312</v>
      </c>
      <c r="AN82" s="8" t="s">
        <v>406</v>
      </c>
      <c r="AO82" s="9">
        <v>45288</v>
      </c>
      <c r="AP82" s="8">
        <v>31400</v>
      </c>
      <c r="AQ82" s="8" t="s">
        <v>324</v>
      </c>
      <c r="AR82" s="8" t="s">
        <v>330</v>
      </c>
      <c r="AS82" s="8">
        <v>7931013991</v>
      </c>
      <c r="AT82" s="11">
        <v>45226</v>
      </c>
      <c r="AU82" s="8" t="s">
        <v>298</v>
      </c>
      <c r="AV82" s="8">
        <v>2051</v>
      </c>
      <c r="AW82" s="12"/>
      <c r="AX82" s="8" t="s">
        <v>294</v>
      </c>
      <c r="AY82" s="13">
        <v>70.400000000000006</v>
      </c>
      <c r="AZ82" s="13" t="s">
        <v>157</v>
      </c>
      <c r="BB82" s="13">
        <f t="shared" si="3"/>
        <v>1</v>
      </c>
      <c r="BC82" s="13">
        <f t="shared" si="4"/>
        <v>1</v>
      </c>
      <c r="BD82" s="13" t="b">
        <f t="shared" si="5"/>
        <v>1</v>
      </c>
    </row>
    <row r="83" spans="1:56" hidden="1" x14ac:dyDescent="0.3">
      <c r="A83" s="8" t="s">
        <v>281</v>
      </c>
      <c r="B83" s="8" t="s">
        <v>327</v>
      </c>
      <c r="C83" s="8" t="s">
        <v>407</v>
      </c>
      <c r="D83" s="9">
        <v>45291</v>
      </c>
      <c r="E83" s="8">
        <v>10</v>
      </c>
      <c r="F83" s="10">
        <v>92010178</v>
      </c>
      <c r="G83" s="8">
        <v>15.1</v>
      </c>
      <c r="H83" s="8" t="s">
        <v>283</v>
      </c>
      <c r="I83" s="8" t="s">
        <v>284</v>
      </c>
      <c r="J83" s="8">
        <v>2051</v>
      </c>
      <c r="K83" s="8">
        <v>29.31</v>
      </c>
      <c r="L83" s="8">
        <v>293.10000000000002</v>
      </c>
      <c r="M83" s="8">
        <v>228.9111</v>
      </c>
      <c r="N83" s="8">
        <v>2289.1109999999999</v>
      </c>
      <c r="O83" s="8" t="s">
        <v>285</v>
      </c>
      <c r="P83" s="8">
        <v>7.81</v>
      </c>
      <c r="Q83" s="10" t="s">
        <v>226</v>
      </c>
      <c r="R83" s="11">
        <v>45291</v>
      </c>
      <c r="S83" s="10">
        <v>7931013958</v>
      </c>
      <c r="T83" s="8" t="s">
        <v>310</v>
      </c>
      <c r="U83" s="12"/>
      <c r="V83" s="8">
        <v>83012639</v>
      </c>
      <c r="W83" s="8" t="s">
        <v>287</v>
      </c>
      <c r="X83" s="8" t="s">
        <v>287</v>
      </c>
      <c r="Y83" s="8" t="s">
        <v>287</v>
      </c>
      <c r="Z83" s="8" t="s">
        <v>288</v>
      </c>
      <c r="AA83" s="8" t="s">
        <v>289</v>
      </c>
      <c r="AB83" s="12"/>
      <c r="AC83" s="12"/>
      <c r="AD83" s="12"/>
      <c r="AE83" s="12"/>
      <c r="AF83" s="8" t="s">
        <v>290</v>
      </c>
      <c r="AG83" s="8" t="s">
        <v>291</v>
      </c>
      <c r="AH83" s="8" t="s">
        <v>405</v>
      </c>
      <c r="AI83" s="8">
        <v>8</v>
      </c>
      <c r="AJ83" s="8" t="s">
        <v>4</v>
      </c>
      <c r="AK83" s="8" t="s">
        <v>293</v>
      </c>
      <c r="AL83" s="8" t="s">
        <v>294</v>
      </c>
      <c r="AM83" s="8" t="s">
        <v>312</v>
      </c>
      <c r="AN83" s="8" t="s">
        <v>406</v>
      </c>
      <c r="AO83" s="9">
        <v>45288</v>
      </c>
      <c r="AP83" s="8">
        <v>31400</v>
      </c>
      <c r="AQ83" s="8" t="s">
        <v>301</v>
      </c>
      <c r="AR83" s="8" t="s">
        <v>330</v>
      </c>
      <c r="AS83" s="8">
        <v>7931013958</v>
      </c>
      <c r="AT83" s="11">
        <v>45229</v>
      </c>
      <c r="AU83" s="8" t="s">
        <v>298</v>
      </c>
      <c r="AV83" s="8">
        <v>2051</v>
      </c>
      <c r="AW83" s="12"/>
      <c r="AX83" s="8" t="s">
        <v>294</v>
      </c>
      <c r="AY83" s="13">
        <v>25.39</v>
      </c>
      <c r="AZ83" s="13" t="s">
        <v>157</v>
      </c>
      <c r="BB83" s="13">
        <f t="shared" si="3"/>
        <v>18</v>
      </c>
      <c r="BC83" s="13">
        <f t="shared" si="4"/>
        <v>18</v>
      </c>
      <c r="BD83" s="13" t="b">
        <f t="shared" si="5"/>
        <v>1</v>
      </c>
    </row>
    <row r="84" spans="1:56" hidden="1" x14ac:dyDescent="0.3">
      <c r="A84" s="8" t="s">
        <v>281</v>
      </c>
      <c r="B84" s="8" t="s">
        <v>327</v>
      </c>
      <c r="C84" s="8" t="s">
        <v>408</v>
      </c>
      <c r="D84" s="9">
        <v>45281</v>
      </c>
      <c r="E84" s="8">
        <v>64</v>
      </c>
      <c r="F84" s="10">
        <v>92010313</v>
      </c>
      <c r="G84" s="8">
        <v>2.1</v>
      </c>
      <c r="H84" s="8" t="s">
        <v>283</v>
      </c>
      <c r="I84" s="8" t="s">
        <v>284</v>
      </c>
      <c r="J84" s="8">
        <v>2051</v>
      </c>
      <c r="K84" s="8">
        <v>426.23</v>
      </c>
      <c r="L84" s="8">
        <v>27278.720000000001</v>
      </c>
      <c r="M84" s="8">
        <v>3328.8562999999999</v>
      </c>
      <c r="N84" s="8">
        <v>213046.80319999999</v>
      </c>
      <c r="O84" s="8" t="s">
        <v>285</v>
      </c>
      <c r="P84" s="8">
        <v>7.81</v>
      </c>
      <c r="Q84" s="10" t="s">
        <v>196</v>
      </c>
      <c r="R84" s="11">
        <v>45281</v>
      </c>
      <c r="S84" s="10">
        <v>7931014058</v>
      </c>
      <c r="T84" s="8" t="s">
        <v>386</v>
      </c>
      <c r="U84" s="12"/>
      <c r="V84" s="8">
        <v>83012856</v>
      </c>
      <c r="W84" s="8" t="s">
        <v>287</v>
      </c>
      <c r="X84" s="8" t="s">
        <v>287</v>
      </c>
      <c r="Y84" s="8" t="s">
        <v>287</v>
      </c>
      <c r="Z84" s="8" t="s">
        <v>288</v>
      </c>
      <c r="AA84" s="8" t="s">
        <v>289</v>
      </c>
      <c r="AB84" s="12"/>
      <c r="AC84" s="12"/>
      <c r="AD84" s="12"/>
      <c r="AE84" s="12"/>
      <c r="AF84" s="8" t="s">
        <v>290</v>
      </c>
      <c r="AG84" s="8" t="s">
        <v>291</v>
      </c>
      <c r="AH84" s="8" t="s">
        <v>352</v>
      </c>
      <c r="AI84" s="8">
        <v>30</v>
      </c>
      <c r="AJ84" s="8" t="s">
        <v>4</v>
      </c>
      <c r="AK84" s="8" t="s">
        <v>293</v>
      </c>
      <c r="AL84" s="8" t="s">
        <v>294</v>
      </c>
      <c r="AM84" s="8" t="s">
        <v>312</v>
      </c>
      <c r="AN84" s="8" t="s">
        <v>353</v>
      </c>
      <c r="AO84" s="9">
        <v>45281</v>
      </c>
      <c r="AP84" s="8">
        <v>32100</v>
      </c>
      <c r="AQ84" s="8" t="s">
        <v>387</v>
      </c>
      <c r="AR84" s="8" t="s">
        <v>330</v>
      </c>
      <c r="AS84" s="8">
        <v>7931014058</v>
      </c>
      <c r="AT84" s="11">
        <v>45233</v>
      </c>
      <c r="AU84" s="8" t="s">
        <v>298</v>
      </c>
      <c r="AV84" s="8">
        <v>818</v>
      </c>
      <c r="AW84" s="12"/>
      <c r="AX84" s="8" t="s">
        <v>294</v>
      </c>
      <c r="AY84" s="13">
        <v>361.05</v>
      </c>
      <c r="AZ84" s="13" t="s">
        <v>157</v>
      </c>
      <c r="BB84" s="13">
        <f t="shared" si="3"/>
        <v>3</v>
      </c>
      <c r="BC84" s="13">
        <f t="shared" si="4"/>
        <v>3</v>
      </c>
      <c r="BD84" s="13" t="b">
        <f t="shared" si="5"/>
        <v>1</v>
      </c>
    </row>
    <row r="85" spans="1:56" hidden="1" x14ac:dyDescent="0.3">
      <c r="A85" s="8" t="s">
        <v>281</v>
      </c>
      <c r="B85" s="8" t="s">
        <v>327</v>
      </c>
      <c r="C85" s="8" t="s">
        <v>49</v>
      </c>
      <c r="D85" s="9">
        <v>45281</v>
      </c>
      <c r="E85" s="8">
        <v>90</v>
      </c>
      <c r="F85" s="10">
        <v>92010313</v>
      </c>
      <c r="G85" s="8">
        <v>3.1</v>
      </c>
      <c r="H85" s="8" t="s">
        <v>283</v>
      </c>
      <c r="I85" s="8" t="s">
        <v>284</v>
      </c>
      <c r="J85" s="8">
        <v>2051</v>
      </c>
      <c r="K85" s="8">
        <v>54.97</v>
      </c>
      <c r="L85" s="8">
        <v>4947.3</v>
      </c>
      <c r="M85" s="8">
        <v>429.31569999999999</v>
      </c>
      <c r="N85" s="8">
        <v>38638.413</v>
      </c>
      <c r="O85" s="8" t="s">
        <v>285</v>
      </c>
      <c r="P85" s="8">
        <v>7.81</v>
      </c>
      <c r="Q85" s="10" t="s">
        <v>196</v>
      </c>
      <c r="R85" s="11">
        <v>45281</v>
      </c>
      <c r="S85" s="10">
        <v>7931014058</v>
      </c>
      <c r="T85" s="8" t="s">
        <v>409</v>
      </c>
      <c r="U85" s="12"/>
      <c r="V85" s="8">
        <v>83012856</v>
      </c>
      <c r="W85" s="8" t="s">
        <v>287</v>
      </c>
      <c r="X85" s="8" t="s">
        <v>287</v>
      </c>
      <c r="Y85" s="8" t="s">
        <v>287</v>
      </c>
      <c r="Z85" s="8" t="s">
        <v>288</v>
      </c>
      <c r="AA85" s="8" t="s">
        <v>289</v>
      </c>
      <c r="AB85" s="12"/>
      <c r="AC85" s="12"/>
      <c r="AD85" s="12"/>
      <c r="AE85" s="12"/>
      <c r="AF85" s="8" t="s">
        <v>290</v>
      </c>
      <c r="AG85" s="8" t="s">
        <v>291</v>
      </c>
      <c r="AH85" s="8" t="s">
        <v>352</v>
      </c>
      <c r="AI85" s="8">
        <v>31</v>
      </c>
      <c r="AJ85" s="8" t="s">
        <v>4</v>
      </c>
      <c r="AK85" s="8" t="s">
        <v>304</v>
      </c>
      <c r="AL85" s="8" t="s">
        <v>294</v>
      </c>
      <c r="AM85" s="8" t="s">
        <v>312</v>
      </c>
      <c r="AN85" s="8" t="s">
        <v>353</v>
      </c>
      <c r="AO85" s="9">
        <v>45281</v>
      </c>
      <c r="AP85" s="8">
        <v>32100</v>
      </c>
      <c r="AQ85" s="8" t="s">
        <v>387</v>
      </c>
      <c r="AR85" s="8" t="s">
        <v>330</v>
      </c>
      <c r="AS85" s="8">
        <v>7931014058</v>
      </c>
      <c r="AT85" s="11">
        <v>45233</v>
      </c>
      <c r="AU85" s="8" t="s">
        <v>298</v>
      </c>
      <c r="AV85" s="8">
        <v>818</v>
      </c>
      <c r="AW85" s="12"/>
      <c r="AX85" s="8" t="s">
        <v>294</v>
      </c>
      <c r="AY85" s="13">
        <v>45.96</v>
      </c>
      <c r="AZ85" s="13" t="s">
        <v>157</v>
      </c>
      <c r="BB85" s="13">
        <f t="shared" si="3"/>
        <v>3</v>
      </c>
      <c r="BC85" s="13">
        <f t="shared" si="4"/>
        <v>3</v>
      </c>
      <c r="BD85" s="13" t="b">
        <f t="shared" si="5"/>
        <v>1</v>
      </c>
    </row>
    <row r="86" spans="1:56" hidden="1" x14ac:dyDescent="0.3">
      <c r="A86" s="8" t="s">
        <v>281</v>
      </c>
      <c r="B86" s="8" t="s">
        <v>327</v>
      </c>
      <c r="C86" s="8" t="s">
        <v>396</v>
      </c>
      <c r="D86" s="9">
        <v>45273</v>
      </c>
      <c r="E86" s="8">
        <v>50</v>
      </c>
      <c r="F86" s="10">
        <v>92010393</v>
      </c>
      <c r="G86" s="8">
        <v>5.0999999999999996</v>
      </c>
      <c r="H86" s="8" t="s">
        <v>283</v>
      </c>
      <c r="I86" s="8" t="s">
        <v>284</v>
      </c>
      <c r="J86" s="8">
        <v>2051</v>
      </c>
      <c r="K86" s="8">
        <v>32.5</v>
      </c>
      <c r="L86" s="8">
        <v>1625</v>
      </c>
      <c r="M86" s="8">
        <v>253.82499999999999</v>
      </c>
      <c r="N86" s="8">
        <v>12691.25</v>
      </c>
      <c r="O86" s="8" t="s">
        <v>285</v>
      </c>
      <c r="P86" s="8">
        <v>7.81</v>
      </c>
      <c r="Q86" s="10" t="s">
        <v>201</v>
      </c>
      <c r="R86" s="11">
        <v>45273</v>
      </c>
      <c r="S86" s="10">
        <v>7931013941</v>
      </c>
      <c r="T86" s="8" t="s">
        <v>303</v>
      </c>
      <c r="U86" s="12"/>
      <c r="V86" s="8">
        <v>83013039</v>
      </c>
      <c r="W86" s="8" t="s">
        <v>287</v>
      </c>
      <c r="X86" s="8" t="s">
        <v>287</v>
      </c>
      <c r="Y86" s="8" t="s">
        <v>287</v>
      </c>
      <c r="Z86" s="8" t="s">
        <v>288</v>
      </c>
      <c r="AA86" s="8" t="s">
        <v>289</v>
      </c>
      <c r="AB86" s="12"/>
      <c r="AC86" s="12"/>
      <c r="AD86" s="12"/>
      <c r="AE86" s="12"/>
      <c r="AF86" s="8" t="s">
        <v>290</v>
      </c>
      <c r="AG86" s="8" t="s">
        <v>291</v>
      </c>
      <c r="AH86" s="8" t="s">
        <v>345</v>
      </c>
      <c r="AI86" s="8">
        <v>16</v>
      </c>
      <c r="AJ86" s="8" t="s">
        <v>4</v>
      </c>
      <c r="AK86" s="8" t="s">
        <v>304</v>
      </c>
      <c r="AL86" s="8" t="s">
        <v>294</v>
      </c>
      <c r="AM86" s="8" t="s">
        <v>346</v>
      </c>
      <c r="AN86" s="8" t="s">
        <v>347</v>
      </c>
      <c r="AO86" s="9">
        <v>45273</v>
      </c>
      <c r="AP86" s="8">
        <v>32100</v>
      </c>
      <c r="AQ86" s="8" t="s">
        <v>301</v>
      </c>
      <c r="AR86" s="8" t="s">
        <v>330</v>
      </c>
      <c r="AS86" s="8">
        <v>7931013941</v>
      </c>
      <c r="AT86" s="11">
        <v>45240</v>
      </c>
      <c r="AU86" s="8" t="s">
        <v>298</v>
      </c>
      <c r="AV86" s="8">
        <v>818</v>
      </c>
      <c r="AW86" s="12"/>
      <c r="AX86" s="8" t="s">
        <v>294</v>
      </c>
      <c r="AY86" s="13">
        <v>26</v>
      </c>
      <c r="AZ86" s="13" t="s">
        <v>157</v>
      </c>
      <c r="BB86" s="13">
        <f t="shared" si="3"/>
        <v>8</v>
      </c>
      <c r="BC86" s="13">
        <f t="shared" si="4"/>
        <v>8</v>
      </c>
      <c r="BD86" s="13" t="b">
        <f t="shared" si="5"/>
        <v>1</v>
      </c>
    </row>
    <row r="87" spans="1:56" hidden="1" x14ac:dyDescent="0.3">
      <c r="A87" s="8" t="s">
        <v>281</v>
      </c>
      <c r="B87" s="8" t="s">
        <v>327</v>
      </c>
      <c r="C87" s="8" t="s">
        <v>410</v>
      </c>
      <c r="D87" s="9">
        <v>45273</v>
      </c>
      <c r="E87" s="8">
        <v>50</v>
      </c>
      <c r="F87" s="10">
        <v>92010393</v>
      </c>
      <c r="G87" s="8">
        <v>8.1</v>
      </c>
      <c r="H87" s="8" t="s">
        <v>283</v>
      </c>
      <c r="I87" s="8" t="s">
        <v>284</v>
      </c>
      <c r="J87" s="8">
        <v>2051</v>
      </c>
      <c r="K87" s="8">
        <v>61.34</v>
      </c>
      <c r="L87" s="8">
        <v>3067</v>
      </c>
      <c r="M87" s="8">
        <v>479.06540000000001</v>
      </c>
      <c r="N87" s="8">
        <v>23953.27</v>
      </c>
      <c r="O87" s="8" t="s">
        <v>285</v>
      </c>
      <c r="P87" s="8">
        <v>7.81</v>
      </c>
      <c r="Q87" s="10" t="s">
        <v>201</v>
      </c>
      <c r="R87" s="11">
        <v>45273</v>
      </c>
      <c r="S87" s="10">
        <v>7931013941</v>
      </c>
      <c r="T87" s="8" t="s">
        <v>300</v>
      </c>
      <c r="U87" s="12"/>
      <c r="V87" s="8">
        <v>83013039</v>
      </c>
      <c r="W87" s="8" t="s">
        <v>287</v>
      </c>
      <c r="X87" s="8" t="s">
        <v>287</v>
      </c>
      <c r="Y87" s="8" t="s">
        <v>287</v>
      </c>
      <c r="Z87" s="8" t="s">
        <v>288</v>
      </c>
      <c r="AA87" s="8" t="s">
        <v>289</v>
      </c>
      <c r="AB87" s="12"/>
      <c r="AC87" s="12"/>
      <c r="AD87" s="12"/>
      <c r="AE87" s="12"/>
      <c r="AF87" s="8" t="s">
        <v>290</v>
      </c>
      <c r="AG87" s="8" t="s">
        <v>291</v>
      </c>
      <c r="AH87" s="8" t="s">
        <v>345</v>
      </c>
      <c r="AI87" s="8">
        <v>19</v>
      </c>
      <c r="AJ87" s="8" t="s">
        <v>4</v>
      </c>
      <c r="AK87" s="8" t="s">
        <v>293</v>
      </c>
      <c r="AL87" s="8" t="s">
        <v>294</v>
      </c>
      <c r="AM87" s="8" t="s">
        <v>346</v>
      </c>
      <c r="AN87" s="8" t="s">
        <v>347</v>
      </c>
      <c r="AO87" s="9">
        <v>45273</v>
      </c>
      <c r="AP87" s="8">
        <v>32100</v>
      </c>
      <c r="AQ87" s="8" t="s">
        <v>301</v>
      </c>
      <c r="AR87" s="8" t="s">
        <v>330</v>
      </c>
      <c r="AS87" s="8">
        <v>7931013941</v>
      </c>
      <c r="AT87" s="11">
        <v>45240</v>
      </c>
      <c r="AU87" s="8" t="s">
        <v>298</v>
      </c>
      <c r="AV87" s="8">
        <v>818</v>
      </c>
      <c r="AW87" s="12"/>
      <c r="AX87" s="8" t="s">
        <v>294</v>
      </c>
      <c r="AY87" s="13">
        <v>52.56</v>
      </c>
      <c r="AZ87" s="13" t="s">
        <v>157</v>
      </c>
      <c r="BB87" s="13">
        <f t="shared" si="3"/>
        <v>8</v>
      </c>
      <c r="BC87" s="13">
        <f t="shared" si="4"/>
        <v>8</v>
      </c>
      <c r="BD87" s="13" t="b">
        <f t="shared" si="5"/>
        <v>1</v>
      </c>
    </row>
    <row r="88" spans="1:56" hidden="1" x14ac:dyDescent="0.3">
      <c r="A88" s="8" t="s">
        <v>281</v>
      </c>
      <c r="B88" s="8" t="s">
        <v>327</v>
      </c>
      <c r="C88" s="8" t="s">
        <v>411</v>
      </c>
      <c r="D88" s="9">
        <v>45281</v>
      </c>
      <c r="E88" s="8">
        <v>5</v>
      </c>
      <c r="F88" s="10">
        <v>92010397</v>
      </c>
      <c r="G88" s="8">
        <v>4.0999999999999996</v>
      </c>
      <c r="H88" s="8" t="s">
        <v>283</v>
      </c>
      <c r="I88" s="8" t="s">
        <v>284</v>
      </c>
      <c r="J88" s="8">
        <v>2051</v>
      </c>
      <c r="K88" s="8">
        <v>271.74</v>
      </c>
      <c r="L88" s="8">
        <v>1358.7</v>
      </c>
      <c r="M88" s="8">
        <v>2122.2894000000001</v>
      </c>
      <c r="N88" s="8">
        <v>10611.447</v>
      </c>
      <c r="O88" s="8" t="s">
        <v>285</v>
      </c>
      <c r="P88" s="8">
        <v>7.81</v>
      </c>
      <c r="Q88" s="10" t="s">
        <v>196</v>
      </c>
      <c r="R88" s="11">
        <v>45281</v>
      </c>
      <c r="S88" s="10">
        <v>7931013952</v>
      </c>
      <c r="T88" s="8" t="s">
        <v>286</v>
      </c>
      <c r="U88" s="12"/>
      <c r="V88" s="8">
        <v>83013043</v>
      </c>
      <c r="W88" s="8" t="s">
        <v>287</v>
      </c>
      <c r="X88" s="8" t="s">
        <v>287</v>
      </c>
      <c r="Y88" s="8" t="s">
        <v>287</v>
      </c>
      <c r="Z88" s="8" t="s">
        <v>288</v>
      </c>
      <c r="AA88" s="8" t="s">
        <v>289</v>
      </c>
      <c r="AB88" s="12"/>
      <c r="AC88" s="12"/>
      <c r="AD88" s="12"/>
      <c r="AE88" s="12"/>
      <c r="AF88" s="8" t="s">
        <v>290</v>
      </c>
      <c r="AG88" s="8" t="s">
        <v>291</v>
      </c>
      <c r="AH88" s="8" t="s">
        <v>352</v>
      </c>
      <c r="AI88" s="8">
        <v>27</v>
      </c>
      <c r="AJ88" s="8" t="s">
        <v>4</v>
      </c>
      <c r="AK88" s="8" t="s">
        <v>293</v>
      </c>
      <c r="AL88" s="8" t="s">
        <v>294</v>
      </c>
      <c r="AM88" s="8" t="s">
        <v>312</v>
      </c>
      <c r="AN88" s="8" t="s">
        <v>353</v>
      </c>
      <c r="AO88" s="9">
        <v>45281</v>
      </c>
      <c r="AP88" s="8">
        <v>32100</v>
      </c>
      <c r="AQ88" s="8" t="s">
        <v>32</v>
      </c>
      <c r="AR88" s="8" t="s">
        <v>330</v>
      </c>
      <c r="AS88" s="8">
        <v>7931013952</v>
      </c>
      <c r="AT88" s="11">
        <v>45240</v>
      </c>
      <c r="AU88" s="8" t="s">
        <v>298</v>
      </c>
      <c r="AV88" s="8">
        <v>2051</v>
      </c>
      <c r="AW88" s="12"/>
      <c r="AX88" s="8" t="s">
        <v>294</v>
      </c>
      <c r="AY88" s="13">
        <v>203.51</v>
      </c>
      <c r="AZ88" s="13" t="s">
        <v>157</v>
      </c>
      <c r="BB88" s="13">
        <f t="shared" si="3"/>
        <v>5</v>
      </c>
      <c r="BC88" s="13">
        <f t="shared" si="4"/>
        <v>5</v>
      </c>
      <c r="BD88" s="13" t="b">
        <f t="shared" si="5"/>
        <v>1</v>
      </c>
    </row>
    <row r="89" spans="1:56" hidden="1" x14ac:dyDescent="0.3">
      <c r="A89" s="8" t="s">
        <v>281</v>
      </c>
      <c r="B89" s="8" t="s">
        <v>327</v>
      </c>
      <c r="C89" s="8" t="s">
        <v>412</v>
      </c>
      <c r="D89" s="9">
        <v>45281</v>
      </c>
      <c r="E89" s="8">
        <v>15</v>
      </c>
      <c r="F89" s="10">
        <v>92010398</v>
      </c>
      <c r="G89" s="8">
        <v>2.1</v>
      </c>
      <c r="H89" s="8" t="s">
        <v>283</v>
      </c>
      <c r="I89" s="8" t="s">
        <v>284</v>
      </c>
      <c r="J89" s="8">
        <v>2051</v>
      </c>
      <c r="K89" s="8">
        <v>80.849999999999994</v>
      </c>
      <c r="L89" s="8">
        <v>1212.75</v>
      </c>
      <c r="M89" s="8">
        <v>631.43849999999998</v>
      </c>
      <c r="N89" s="8">
        <v>9471.5774999999994</v>
      </c>
      <c r="O89" s="8" t="s">
        <v>285</v>
      </c>
      <c r="P89" s="8">
        <v>7.81</v>
      </c>
      <c r="Q89" s="10" t="s">
        <v>197</v>
      </c>
      <c r="R89" s="11">
        <v>45281</v>
      </c>
      <c r="S89" s="10">
        <v>7931013953</v>
      </c>
      <c r="T89" s="8" t="s">
        <v>320</v>
      </c>
      <c r="U89" s="12"/>
      <c r="V89" s="8">
        <v>83013038</v>
      </c>
      <c r="W89" s="8" t="s">
        <v>287</v>
      </c>
      <c r="X89" s="8" t="s">
        <v>287</v>
      </c>
      <c r="Y89" s="8" t="s">
        <v>287</v>
      </c>
      <c r="Z89" s="8" t="s">
        <v>288</v>
      </c>
      <c r="AA89" s="8" t="s">
        <v>289</v>
      </c>
      <c r="AB89" s="12"/>
      <c r="AC89" s="12"/>
      <c r="AD89" s="12"/>
      <c r="AE89" s="12"/>
      <c r="AF89" s="8" t="s">
        <v>290</v>
      </c>
      <c r="AG89" s="8" t="s">
        <v>291</v>
      </c>
      <c r="AH89" s="8" t="s">
        <v>352</v>
      </c>
      <c r="AI89" s="8">
        <v>5</v>
      </c>
      <c r="AJ89" s="8" t="s">
        <v>4</v>
      </c>
      <c r="AK89" s="8" t="s">
        <v>293</v>
      </c>
      <c r="AL89" s="8" t="s">
        <v>294</v>
      </c>
      <c r="AM89" s="8" t="s">
        <v>312</v>
      </c>
      <c r="AN89" s="8" t="s">
        <v>353</v>
      </c>
      <c r="AO89" s="9">
        <v>45281</v>
      </c>
      <c r="AP89" s="8">
        <v>32100</v>
      </c>
      <c r="AQ89" s="8" t="s">
        <v>324</v>
      </c>
      <c r="AR89" s="8" t="s">
        <v>330</v>
      </c>
      <c r="AS89" s="8">
        <v>7931013953</v>
      </c>
      <c r="AT89" s="11">
        <v>45240</v>
      </c>
      <c r="AU89" s="8" t="s">
        <v>298</v>
      </c>
      <c r="AV89" s="8">
        <v>2051</v>
      </c>
      <c r="AW89" s="12"/>
      <c r="AX89" s="8" t="s">
        <v>294</v>
      </c>
      <c r="AY89" s="13">
        <v>64.34</v>
      </c>
      <c r="AZ89" s="13" t="s">
        <v>157</v>
      </c>
      <c r="BB89" s="13">
        <f t="shared" si="3"/>
        <v>7</v>
      </c>
      <c r="BC89" s="13">
        <f t="shared" si="4"/>
        <v>7</v>
      </c>
      <c r="BD89" s="13" t="b">
        <f t="shared" si="5"/>
        <v>1</v>
      </c>
    </row>
    <row r="90" spans="1:56" hidden="1" x14ac:dyDescent="0.3">
      <c r="A90" s="8" t="s">
        <v>281</v>
      </c>
      <c r="B90" s="8" t="s">
        <v>282</v>
      </c>
      <c r="C90" s="8" t="s">
        <v>376</v>
      </c>
      <c r="D90" s="9">
        <v>45210</v>
      </c>
      <c r="E90" s="8">
        <v>1300</v>
      </c>
      <c r="F90" s="10">
        <v>92008787</v>
      </c>
      <c r="G90" s="8">
        <v>1.1000000000000001</v>
      </c>
      <c r="H90" s="8" t="s">
        <v>283</v>
      </c>
      <c r="I90" s="8" t="s">
        <v>284</v>
      </c>
      <c r="J90" s="8">
        <v>2051</v>
      </c>
      <c r="K90" s="8">
        <v>37.06</v>
      </c>
      <c r="L90" s="8">
        <v>48178</v>
      </c>
      <c r="M90" s="8">
        <v>290.11309199999999</v>
      </c>
      <c r="N90" s="8">
        <v>377147.0196</v>
      </c>
      <c r="O90" s="8" t="s">
        <v>285</v>
      </c>
      <c r="P90" s="8">
        <v>7.8281999999999998</v>
      </c>
      <c r="Q90" s="10" t="s">
        <v>215</v>
      </c>
      <c r="R90" s="11">
        <v>45210</v>
      </c>
      <c r="S90" s="10">
        <v>7931013572</v>
      </c>
      <c r="T90" s="8" t="s">
        <v>320</v>
      </c>
      <c r="U90" s="12"/>
      <c r="V90" s="8">
        <v>83010826</v>
      </c>
      <c r="W90" s="8" t="s">
        <v>287</v>
      </c>
      <c r="X90" s="8" t="s">
        <v>287</v>
      </c>
      <c r="Y90" s="8" t="s">
        <v>287</v>
      </c>
      <c r="Z90" s="8" t="s">
        <v>288</v>
      </c>
      <c r="AA90" s="8" t="s">
        <v>289</v>
      </c>
      <c r="AB90" s="12"/>
      <c r="AC90" s="12"/>
      <c r="AD90" s="12"/>
      <c r="AE90" s="12"/>
      <c r="AF90" s="8" t="s">
        <v>290</v>
      </c>
      <c r="AG90" s="8" t="s">
        <v>291</v>
      </c>
      <c r="AH90" s="8" t="s">
        <v>360</v>
      </c>
      <c r="AI90" s="8">
        <v>1</v>
      </c>
      <c r="AJ90" s="8" t="s">
        <v>4</v>
      </c>
      <c r="AK90" s="8" t="s">
        <v>293</v>
      </c>
      <c r="AL90" s="8" t="s">
        <v>294</v>
      </c>
      <c r="AM90" s="8" t="s">
        <v>316</v>
      </c>
      <c r="AN90" s="8" t="s">
        <v>361</v>
      </c>
      <c r="AO90" s="9">
        <v>45210</v>
      </c>
      <c r="AP90" s="8">
        <v>31400</v>
      </c>
      <c r="AQ90" s="8" t="s">
        <v>324</v>
      </c>
      <c r="AR90" s="8" t="s">
        <v>392</v>
      </c>
      <c r="AS90" s="8">
        <v>7931013572</v>
      </c>
      <c r="AT90" s="11">
        <v>45138</v>
      </c>
      <c r="AU90" s="8" t="s">
        <v>298</v>
      </c>
      <c r="AV90" s="8">
        <v>594</v>
      </c>
      <c r="AW90" s="12"/>
      <c r="AX90" s="8" t="s">
        <v>294</v>
      </c>
      <c r="AY90" s="13">
        <v>32.1</v>
      </c>
      <c r="AZ90" s="13" t="s">
        <v>155</v>
      </c>
      <c r="BB90" s="13">
        <f t="shared" si="3"/>
        <v>7</v>
      </c>
      <c r="BC90" s="13">
        <f t="shared" si="4"/>
        <v>7</v>
      </c>
      <c r="BD90" s="13" t="b">
        <f t="shared" si="5"/>
        <v>1</v>
      </c>
    </row>
    <row r="91" spans="1:56" hidden="1" x14ac:dyDescent="0.3">
      <c r="A91" s="8" t="s">
        <v>281</v>
      </c>
      <c r="B91" s="8" t="s">
        <v>282</v>
      </c>
      <c r="C91" s="8" t="s">
        <v>398</v>
      </c>
      <c r="D91" s="9">
        <v>45210</v>
      </c>
      <c r="E91" s="8">
        <v>850</v>
      </c>
      <c r="F91" s="10">
        <v>92008787</v>
      </c>
      <c r="G91" s="8">
        <v>2.1</v>
      </c>
      <c r="H91" s="8" t="s">
        <v>283</v>
      </c>
      <c r="I91" s="8" t="s">
        <v>284</v>
      </c>
      <c r="J91" s="8">
        <v>2051</v>
      </c>
      <c r="K91" s="8">
        <v>44.87</v>
      </c>
      <c r="L91" s="8">
        <v>38139.5</v>
      </c>
      <c r="M91" s="8">
        <v>351.25133399999999</v>
      </c>
      <c r="N91" s="8">
        <v>298563.63390000002</v>
      </c>
      <c r="O91" s="8" t="s">
        <v>285</v>
      </c>
      <c r="P91" s="8">
        <v>7.8281999999999998</v>
      </c>
      <c r="Q91" s="10" t="s">
        <v>219</v>
      </c>
      <c r="R91" s="11">
        <v>45210</v>
      </c>
      <c r="S91" s="10">
        <v>7931013572</v>
      </c>
      <c r="T91" s="8" t="s">
        <v>320</v>
      </c>
      <c r="U91" s="12"/>
      <c r="V91" s="8">
        <v>83010826</v>
      </c>
      <c r="W91" s="8" t="s">
        <v>287</v>
      </c>
      <c r="X91" s="8" t="s">
        <v>287</v>
      </c>
      <c r="Y91" s="8" t="s">
        <v>287</v>
      </c>
      <c r="Z91" s="8" t="s">
        <v>288</v>
      </c>
      <c r="AA91" s="8" t="s">
        <v>289</v>
      </c>
      <c r="AB91" s="12"/>
      <c r="AC91" s="12"/>
      <c r="AD91" s="12"/>
      <c r="AE91" s="12"/>
      <c r="AF91" s="8" t="s">
        <v>290</v>
      </c>
      <c r="AG91" s="8" t="s">
        <v>291</v>
      </c>
      <c r="AH91" s="8" t="s">
        <v>391</v>
      </c>
      <c r="AI91" s="8">
        <v>1</v>
      </c>
      <c r="AJ91" s="8" t="s">
        <v>4</v>
      </c>
      <c r="AK91" s="8" t="s">
        <v>293</v>
      </c>
      <c r="AL91" s="8" t="s">
        <v>294</v>
      </c>
      <c r="AM91" s="8" t="s">
        <v>316</v>
      </c>
      <c r="AN91" s="8" t="s">
        <v>361</v>
      </c>
      <c r="AO91" s="9">
        <v>45210</v>
      </c>
      <c r="AP91" s="8">
        <v>31400</v>
      </c>
      <c r="AQ91" s="8" t="s">
        <v>324</v>
      </c>
      <c r="AR91" s="8" t="s">
        <v>392</v>
      </c>
      <c r="AS91" s="8">
        <v>7931013572</v>
      </c>
      <c r="AT91" s="11">
        <v>45138</v>
      </c>
      <c r="AU91" s="8" t="s">
        <v>298</v>
      </c>
      <c r="AV91" s="8">
        <v>594</v>
      </c>
      <c r="AW91" s="12"/>
      <c r="AX91" s="8" t="s">
        <v>294</v>
      </c>
      <c r="AY91" s="13">
        <v>38.85</v>
      </c>
      <c r="AZ91" s="13" t="s">
        <v>155</v>
      </c>
      <c r="BB91" s="13">
        <f t="shared" si="3"/>
        <v>7</v>
      </c>
      <c r="BC91" s="13">
        <f t="shared" si="4"/>
        <v>7</v>
      </c>
      <c r="BD91" s="13" t="b">
        <f t="shared" si="5"/>
        <v>1</v>
      </c>
    </row>
    <row r="92" spans="1:56" hidden="1" x14ac:dyDescent="0.3">
      <c r="A92" s="8" t="s">
        <v>281</v>
      </c>
      <c r="B92" s="8" t="s">
        <v>282</v>
      </c>
      <c r="C92" s="8" t="s">
        <v>413</v>
      </c>
      <c r="D92" s="9">
        <v>45210</v>
      </c>
      <c r="E92" s="8">
        <v>280</v>
      </c>
      <c r="F92" s="10">
        <v>92008787</v>
      </c>
      <c r="G92" s="8">
        <v>6.1</v>
      </c>
      <c r="H92" s="8" t="s">
        <v>283</v>
      </c>
      <c r="I92" s="8" t="s">
        <v>284</v>
      </c>
      <c r="J92" s="8">
        <v>2051</v>
      </c>
      <c r="K92" s="8">
        <v>14.29</v>
      </c>
      <c r="L92" s="8">
        <v>4001.2</v>
      </c>
      <c r="M92" s="8">
        <v>111.86497799999999</v>
      </c>
      <c r="N92" s="8">
        <v>31322.19384</v>
      </c>
      <c r="O92" s="8" t="s">
        <v>285</v>
      </c>
      <c r="P92" s="8">
        <v>7.8281999999999998</v>
      </c>
      <c r="Q92" s="10" t="s">
        <v>219</v>
      </c>
      <c r="R92" s="11">
        <v>45210</v>
      </c>
      <c r="S92" s="10">
        <v>7931013572</v>
      </c>
      <c r="T92" s="8" t="s">
        <v>372</v>
      </c>
      <c r="U92" s="12"/>
      <c r="V92" s="8">
        <v>83010826</v>
      </c>
      <c r="W92" s="8" t="s">
        <v>287</v>
      </c>
      <c r="X92" s="8" t="s">
        <v>287</v>
      </c>
      <c r="Y92" s="8" t="s">
        <v>287</v>
      </c>
      <c r="Z92" s="8" t="s">
        <v>288</v>
      </c>
      <c r="AA92" s="8" t="s">
        <v>289</v>
      </c>
      <c r="AB92" s="12"/>
      <c r="AC92" s="12"/>
      <c r="AD92" s="12"/>
      <c r="AE92" s="12"/>
      <c r="AF92" s="8" t="s">
        <v>290</v>
      </c>
      <c r="AG92" s="8" t="s">
        <v>291</v>
      </c>
      <c r="AH92" s="8" t="s">
        <v>391</v>
      </c>
      <c r="AI92" s="8">
        <v>2</v>
      </c>
      <c r="AJ92" s="8" t="s">
        <v>4</v>
      </c>
      <c r="AK92" s="8" t="s">
        <v>293</v>
      </c>
      <c r="AL92" s="8" t="s">
        <v>294</v>
      </c>
      <c r="AM92" s="8" t="s">
        <v>316</v>
      </c>
      <c r="AN92" s="8" t="s">
        <v>361</v>
      </c>
      <c r="AO92" s="9">
        <v>45210</v>
      </c>
      <c r="AP92" s="8">
        <v>31400</v>
      </c>
      <c r="AQ92" s="8" t="s">
        <v>373</v>
      </c>
      <c r="AR92" s="8" t="s">
        <v>392</v>
      </c>
      <c r="AS92" s="8">
        <v>7931013572</v>
      </c>
      <c r="AT92" s="11">
        <v>45138</v>
      </c>
      <c r="AU92" s="8" t="s">
        <v>298</v>
      </c>
      <c r="AV92" s="8">
        <v>594</v>
      </c>
      <c r="AW92" s="12"/>
      <c r="AX92" s="8" t="s">
        <v>294</v>
      </c>
      <c r="AY92" s="13">
        <v>12.38</v>
      </c>
      <c r="AZ92" s="13" t="s">
        <v>155</v>
      </c>
      <c r="BB92" s="13">
        <f t="shared" si="3"/>
        <v>7</v>
      </c>
      <c r="BC92" s="13">
        <f t="shared" si="4"/>
        <v>7</v>
      </c>
      <c r="BD92" s="13" t="b">
        <f t="shared" si="5"/>
        <v>1</v>
      </c>
    </row>
    <row r="93" spans="1:56" hidden="1" x14ac:dyDescent="0.3">
      <c r="A93" s="8" t="s">
        <v>281</v>
      </c>
      <c r="B93" s="8" t="s">
        <v>282</v>
      </c>
      <c r="C93" s="8" t="s">
        <v>400</v>
      </c>
      <c r="D93" s="9">
        <v>45229</v>
      </c>
      <c r="E93" s="8">
        <v>50</v>
      </c>
      <c r="F93" s="10">
        <v>92009025</v>
      </c>
      <c r="G93" s="8">
        <v>6.1</v>
      </c>
      <c r="H93" s="8" t="s">
        <v>283</v>
      </c>
      <c r="I93" s="8" t="s">
        <v>284</v>
      </c>
      <c r="J93" s="8">
        <v>2051</v>
      </c>
      <c r="K93" s="8">
        <v>18.87</v>
      </c>
      <c r="L93" s="8">
        <v>943.5</v>
      </c>
      <c r="M93" s="8">
        <v>147.71813399999999</v>
      </c>
      <c r="N93" s="8">
        <v>7385.9066999999995</v>
      </c>
      <c r="O93" s="8" t="s">
        <v>285</v>
      </c>
      <c r="P93" s="8">
        <v>7.8281999999999998</v>
      </c>
      <c r="Q93" s="10" t="s">
        <v>190</v>
      </c>
      <c r="R93" s="11">
        <v>45229</v>
      </c>
      <c r="S93" s="10">
        <v>7931013669</v>
      </c>
      <c r="T93" s="8" t="s">
        <v>310</v>
      </c>
      <c r="U93" s="12"/>
      <c r="V93" s="8">
        <v>83011305</v>
      </c>
      <c r="W93" s="8" t="s">
        <v>287</v>
      </c>
      <c r="X93" s="8" t="s">
        <v>287</v>
      </c>
      <c r="Y93" s="8" t="s">
        <v>287</v>
      </c>
      <c r="Z93" s="8" t="s">
        <v>288</v>
      </c>
      <c r="AA93" s="8" t="s">
        <v>289</v>
      </c>
      <c r="AB93" s="12"/>
      <c r="AC93" s="12"/>
      <c r="AD93" s="12"/>
      <c r="AE93" s="12"/>
      <c r="AF93" s="8" t="s">
        <v>290</v>
      </c>
      <c r="AG93" s="8" t="s">
        <v>291</v>
      </c>
      <c r="AH93" s="8" t="s">
        <v>292</v>
      </c>
      <c r="AI93" s="8">
        <v>10</v>
      </c>
      <c r="AJ93" s="8" t="s">
        <v>4</v>
      </c>
      <c r="AK93" s="8" t="s">
        <v>293</v>
      </c>
      <c r="AL93" s="8" t="s">
        <v>294</v>
      </c>
      <c r="AM93" s="8" t="s">
        <v>295</v>
      </c>
      <c r="AN93" s="8" t="s">
        <v>296</v>
      </c>
      <c r="AO93" s="9">
        <v>45229</v>
      </c>
      <c r="AP93" s="8">
        <v>32100</v>
      </c>
      <c r="AQ93" s="8" t="s">
        <v>301</v>
      </c>
      <c r="AR93" s="8" t="s">
        <v>297</v>
      </c>
      <c r="AS93" s="8">
        <v>7931013669</v>
      </c>
      <c r="AT93" s="11">
        <v>45156</v>
      </c>
      <c r="AU93" s="8" t="s">
        <v>298</v>
      </c>
      <c r="AV93" s="8">
        <v>818</v>
      </c>
      <c r="AW93" s="12"/>
      <c r="AX93" s="8" t="s">
        <v>294</v>
      </c>
      <c r="AY93" s="13">
        <v>13.82</v>
      </c>
      <c r="AZ93" s="13" t="s">
        <v>155</v>
      </c>
      <c r="BB93" s="13">
        <f t="shared" si="3"/>
        <v>6</v>
      </c>
      <c r="BC93" s="13">
        <f t="shared" si="4"/>
        <v>6</v>
      </c>
      <c r="BD93" s="13" t="b">
        <f t="shared" si="5"/>
        <v>1</v>
      </c>
    </row>
    <row r="94" spans="1:56" hidden="1" x14ac:dyDescent="0.3">
      <c r="A94" s="8" t="s">
        <v>281</v>
      </c>
      <c r="B94" s="8" t="s">
        <v>282</v>
      </c>
      <c r="C94" s="8" t="s">
        <v>410</v>
      </c>
      <c r="D94" s="9">
        <v>45229</v>
      </c>
      <c r="E94" s="8">
        <v>50</v>
      </c>
      <c r="F94" s="10">
        <v>92009026</v>
      </c>
      <c r="G94" s="8">
        <v>8.1</v>
      </c>
      <c r="H94" s="8" t="s">
        <v>283</v>
      </c>
      <c r="I94" s="8" t="s">
        <v>284</v>
      </c>
      <c r="J94" s="8">
        <v>2051</v>
      </c>
      <c r="K94" s="8">
        <v>61.34</v>
      </c>
      <c r="L94" s="8">
        <v>3067</v>
      </c>
      <c r="M94" s="8">
        <v>480.18178799999998</v>
      </c>
      <c r="N94" s="8">
        <v>24009.089400000001</v>
      </c>
      <c r="O94" s="8" t="s">
        <v>285</v>
      </c>
      <c r="P94" s="8">
        <v>7.8281999999999998</v>
      </c>
      <c r="Q94" s="10" t="s">
        <v>187</v>
      </c>
      <c r="R94" s="11">
        <v>45229</v>
      </c>
      <c r="S94" s="10">
        <v>7931013671</v>
      </c>
      <c r="T94" s="8" t="s">
        <v>300</v>
      </c>
      <c r="U94" s="12"/>
      <c r="V94" s="8">
        <v>83011303</v>
      </c>
      <c r="W94" s="8" t="s">
        <v>287</v>
      </c>
      <c r="X94" s="8" t="s">
        <v>287</v>
      </c>
      <c r="Y94" s="8" t="s">
        <v>287</v>
      </c>
      <c r="Z94" s="8" t="s">
        <v>288</v>
      </c>
      <c r="AA94" s="8" t="s">
        <v>289</v>
      </c>
      <c r="AB94" s="12"/>
      <c r="AC94" s="12"/>
      <c r="AD94" s="12"/>
      <c r="AE94" s="12"/>
      <c r="AF94" s="8" t="s">
        <v>290</v>
      </c>
      <c r="AG94" s="8" t="s">
        <v>291</v>
      </c>
      <c r="AH94" s="8" t="s">
        <v>292</v>
      </c>
      <c r="AI94" s="8">
        <v>18</v>
      </c>
      <c r="AJ94" s="8" t="s">
        <v>4</v>
      </c>
      <c r="AK94" s="8" t="s">
        <v>293</v>
      </c>
      <c r="AL94" s="8" t="s">
        <v>294</v>
      </c>
      <c r="AM94" s="8" t="s">
        <v>295</v>
      </c>
      <c r="AN94" s="8" t="s">
        <v>296</v>
      </c>
      <c r="AO94" s="9">
        <v>45229</v>
      </c>
      <c r="AP94" s="8">
        <v>32100</v>
      </c>
      <c r="AQ94" s="8" t="s">
        <v>301</v>
      </c>
      <c r="AR94" s="8" t="s">
        <v>297</v>
      </c>
      <c r="AS94" s="8">
        <v>7931013671</v>
      </c>
      <c r="AT94" s="11">
        <v>45156</v>
      </c>
      <c r="AU94" s="8" t="s">
        <v>298</v>
      </c>
      <c r="AV94" s="8">
        <v>818</v>
      </c>
      <c r="AW94" s="12"/>
      <c r="AX94" s="8" t="s">
        <v>294</v>
      </c>
      <c r="AY94" s="13">
        <v>52.56</v>
      </c>
      <c r="AZ94" s="13" t="s">
        <v>155</v>
      </c>
      <c r="BB94" s="13">
        <f t="shared" si="3"/>
        <v>9</v>
      </c>
      <c r="BC94" s="13">
        <f t="shared" si="4"/>
        <v>9</v>
      </c>
      <c r="BD94" s="13" t="b">
        <f t="shared" si="5"/>
        <v>1</v>
      </c>
    </row>
    <row r="95" spans="1:56" hidden="1" x14ac:dyDescent="0.3">
      <c r="A95" s="8" t="s">
        <v>281</v>
      </c>
      <c r="B95" s="8" t="s">
        <v>308</v>
      </c>
      <c r="C95" s="8" t="s">
        <v>414</v>
      </c>
      <c r="D95" s="9">
        <v>45244</v>
      </c>
      <c r="E95" s="8">
        <v>180</v>
      </c>
      <c r="F95" s="10">
        <v>92009034</v>
      </c>
      <c r="G95" s="8">
        <v>14.1</v>
      </c>
      <c r="H95" s="8" t="s">
        <v>283</v>
      </c>
      <c r="I95" s="8" t="s">
        <v>284</v>
      </c>
      <c r="J95" s="8">
        <v>2051</v>
      </c>
      <c r="K95" s="8">
        <v>22.41</v>
      </c>
      <c r="L95" s="8">
        <v>4033.8</v>
      </c>
      <c r="M95" s="8">
        <v>175.34480400000001</v>
      </c>
      <c r="N95" s="8">
        <v>31562.064719999998</v>
      </c>
      <c r="O95" s="8" t="s">
        <v>285</v>
      </c>
      <c r="P95" s="8">
        <v>7.8243999999999998</v>
      </c>
      <c r="Q95" s="10" t="s">
        <v>195</v>
      </c>
      <c r="R95" s="11">
        <v>45244</v>
      </c>
      <c r="S95" s="10">
        <v>7931013680</v>
      </c>
      <c r="T95" s="8" t="s">
        <v>310</v>
      </c>
      <c r="U95" s="12"/>
      <c r="V95" s="8">
        <v>83012439</v>
      </c>
      <c r="W95" s="8" t="s">
        <v>287</v>
      </c>
      <c r="X95" s="8" t="s">
        <v>287</v>
      </c>
      <c r="Y95" s="8" t="s">
        <v>287</v>
      </c>
      <c r="Z95" s="8" t="s">
        <v>288</v>
      </c>
      <c r="AA95" s="8" t="s">
        <v>289</v>
      </c>
      <c r="AB95" s="12"/>
      <c r="AC95" s="12"/>
      <c r="AD95" s="12"/>
      <c r="AE95" s="12"/>
      <c r="AF95" s="8" t="s">
        <v>290</v>
      </c>
      <c r="AG95" s="8" t="s">
        <v>291</v>
      </c>
      <c r="AH95" s="8" t="s">
        <v>311</v>
      </c>
      <c r="AI95" s="8">
        <v>9</v>
      </c>
      <c r="AJ95" s="8" t="s">
        <v>4</v>
      </c>
      <c r="AK95" s="8" t="s">
        <v>293</v>
      </c>
      <c r="AL95" s="8" t="s">
        <v>294</v>
      </c>
      <c r="AM95" s="8" t="s">
        <v>312</v>
      </c>
      <c r="AN95" s="8" t="s">
        <v>313</v>
      </c>
      <c r="AO95" s="9">
        <v>45244</v>
      </c>
      <c r="AP95" s="8">
        <v>31400</v>
      </c>
      <c r="AQ95" s="8" t="s">
        <v>301</v>
      </c>
      <c r="AR95" s="8" t="s">
        <v>297</v>
      </c>
      <c r="AS95" s="8">
        <v>7931013680</v>
      </c>
      <c r="AT95" s="11">
        <v>45156</v>
      </c>
      <c r="AU95" s="8" t="s">
        <v>298</v>
      </c>
      <c r="AV95" s="8">
        <v>2051</v>
      </c>
      <c r="AW95" s="8" t="s">
        <v>287</v>
      </c>
      <c r="AX95" s="8" t="s">
        <v>294</v>
      </c>
      <c r="AY95" s="13">
        <v>19.41</v>
      </c>
      <c r="AZ95" s="13" t="s">
        <v>156</v>
      </c>
      <c r="BB95" s="13">
        <f t="shared" si="3"/>
        <v>18</v>
      </c>
      <c r="BC95" s="13">
        <f t="shared" si="4"/>
        <v>18</v>
      </c>
      <c r="BD95" s="13" t="b">
        <f t="shared" si="5"/>
        <v>1</v>
      </c>
    </row>
    <row r="96" spans="1:56" hidden="1" x14ac:dyDescent="0.3">
      <c r="A96" s="8" t="s">
        <v>281</v>
      </c>
      <c r="B96" s="8" t="s">
        <v>308</v>
      </c>
      <c r="C96" s="8" t="s">
        <v>415</v>
      </c>
      <c r="D96" s="9">
        <v>45244</v>
      </c>
      <c r="E96" s="8">
        <v>300</v>
      </c>
      <c r="F96" s="10">
        <v>92009186</v>
      </c>
      <c r="G96" s="8">
        <v>1.1000000000000001</v>
      </c>
      <c r="H96" s="8" t="s">
        <v>283</v>
      </c>
      <c r="I96" s="8" t="s">
        <v>284</v>
      </c>
      <c r="J96" s="8">
        <v>2051</v>
      </c>
      <c r="K96" s="8">
        <v>28.08</v>
      </c>
      <c r="L96" s="8">
        <v>8424</v>
      </c>
      <c r="M96" s="8">
        <v>219.70915199999999</v>
      </c>
      <c r="N96" s="8">
        <v>65912.745599999995</v>
      </c>
      <c r="O96" s="8" t="s">
        <v>285</v>
      </c>
      <c r="P96" s="8">
        <v>7.8243999999999998</v>
      </c>
      <c r="Q96" s="10" t="s">
        <v>195</v>
      </c>
      <c r="R96" s="11">
        <v>45244</v>
      </c>
      <c r="S96" s="10">
        <v>7931013702</v>
      </c>
      <c r="T96" s="8" t="s">
        <v>310</v>
      </c>
      <c r="U96" s="12"/>
      <c r="V96" s="8">
        <v>83012441</v>
      </c>
      <c r="W96" s="8" t="s">
        <v>287</v>
      </c>
      <c r="X96" s="8" t="s">
        <v>287</v>
      </c>
      <c r="Y96" s="8" t="s">
        <v>287</v>
      </c>
      <c r="Z96" s="8" t="s">
        <v>288</v>
      </c>
      <c r="AA96" s="8" t="s">
        <v>289</v>
      </c>
      <c r="AB96" s="12"/>
      <c r="AC96" s="12"/>
      <c r="AD96" s="12"/>
      <c r="AE96" s="12"/>
      <c r="AF96" s="8" t="s">
        <v>290</v>
      </c>
      <c r="AG96" s="8" t="s">
        <v>291</v>
      </c>
      <c r="AH96" s="8" t="s">
        <v>311</v>
      </c>
      <c r="AI96" s="8">
        <v>5</v>
      </c>
      <c r="AJ96" s="8" t="s">
        <v>4</v>
      </c>
      <c r="AK96" s="8" t="s">
        <v>293</v>
      </c>
      <c r="AL96" s="8" t="s">
        <v>294</v>
      </c>
      <c r="AM96" s="8" t="s">
        <v>312</v>
      </c>
      <c r="AN96" s="8" t="s">
        <v>313</v>
      </c>
      <c r="AO96" s="9">
        <v>45244</v>
      </c>
      <c r="AP96" s="8">
        <v>31400</v>
      </c>
      <c r="AQ96" s="8" t="s">
        <v>301</v>
      </c>
      <c r="AR96" s="8" t="s">
        <v>416</v>
      </c>
      <c r="AS96" s="8">
        <v>7931013702</v>
      </c>
      <c r="AT96" s="11">
        <v>45166</v>
      </c>
      <c r="AU96" s="8" t="s">
        <v>298</v>
      </c>
      <c r="AV96" s="8">
        <v>818</v>
      </c>
      <c r="AW96" s="12"/>
      <c r="AX96" s="8" t="s">
        <v>294</v>
      </c>
      <c r="AY96" s="13">
        <v>24.32</v>
      </c>
      <c r="AZ96" s="13" t="s">
        <v>156</v>
      </c>
      <c r="BB96" s="13">
        <f t="shared" si="3"/>
        <v>1</v>
      </c>
      <c r="BC96" s="13">
        <f t="shared" si="4"/>
        <v>1</v>
      </c>
      <c r="BD96" s="13" t="b">
        <f t="shared" si="5"/>
        <v>1</v>
      </c>
    </row>
    <row r="97" spans="1:56" hidden="1" x14ac:dyDescent="0.3">
      <c r="A97" s="8" t="s">
        <v>281</v>
      </c>
      <c r="B97" s="8" t="s">
        <v>308</v>
      </c>
      <c r="C97" s="8" t="s">
        <v>417</v>
      </c>
      <c r="D97" s="9">
        <v>45258</v>
      </c>
      <c r="E97" s="8">
        <v>150</v>
      </c>
      <c r="F97" s="10">
        <v>92009422</v>
      </c>
      <c r="G97" s="8">
        <v>3.1</v>
      </c>
      <c r="H97" s="8" t="s">
        <v>283</v>
      </c>
      <c r="I97" s="8" t="s">
        <v>284</v>
      </c>
      <c r="J97" s="8">
        <v>2051</v>
      </c>
      <c r="K97" s="8">
        <v>66.55</v>
      </c>
      <c r="L97" s="8">
        <v>9982.5</v>
      </c>
      <c r="M97" s="8">
        <v>520.71382000000006</v>
      </c>
      <c r="N97" s="8">
        <v>78107.073000000004</v>
      </c>
      <c r="O97" s="8" t="s">
        <v>285</v>
      </c>
      <c r="P97" s="8">
        <v>7.8243999999999998</v>
      </c>
      <c r="Q97" s="10" t="s">
        <v>189</v>
      </c>
      <c r="R97" s="11">
        <v>45258</v>
      </c>
      <c r="S97" s="10">
        <v>7931013796</v>
      </c>
      <c r="T97" s="8" t="s">
        <v>320</v>
      </c>
      <c r="U97" s="12"/>
      <c r="V97" s="8">
        <v>83011732</v>
      </c>
      <c r="W97" s="8" t="s">
        <v>287</v>
      </c>
      <c r="X97" s="8" t="s">
        <v>287</v>
      </c>
      <c r="Y97" s="8" t="s">
        <v>287</v>
      </c>
      <c r="Z97" s="8" t="s">
        <v>288</v>
      </c>
      <c r="AA97" s="8" t="s">
        <v>289</v>
      </c>
      <c r="AB97" s="12"/>
      <c r="AC97" s="12"/>
      <c r="AD97" s="12"/>
      <c r="AE97" s="12"/>
      <c r="AF97" s="8" t="s">
        <v>290</v>
      </c>
      <c r="AG97" s="8" t="s">
        <v>291</v>
      </c>
      <c r="AH97" s="8" t="s">
        <v>335</v>
      </c>
      <c r="AI97" s="8">
        <v>3</v>
      </c>
      <c r="AJ97" s="8" t="s">
        <v>4</v>
      </c>
      <c r="AK97" s="8" t="s">
        <v>293</v>
      </c>
      <c r="AL97" s="8" t="s">
        <v>294</v>
      </c>
      <c r="AM97" s="8" t="s">
        <v>336</v>
      </c>
      <c r="AN97" s="8" t="s">
        <v>337</v>
      </c>
      <c r="AO97" s="9">
        <v>45258</v>
      </c>
      <c r="AP97" s="8">
        <v>32100</v>
      </c>
      <c r="AQ97" s="8" t="s">
        <v>324</v>
      </c>
      <c r="AR97" s="8" t="s">
        <v>330</v>
      </c>
      <c r="AS97" s="8">
        <v>7931013796</v>
      </c>
      <c r="AT97" s="11">
        <v>45182</v>
      </c>
      <c r="AU97" s="8" t="s">
        <v>298</v>
      </c>
      <c r="AV97" s="8">
        <v>818</v>
      </c>
      <c r="AW97" s="12"/>
      <c r="AX97" s="8" t="s">
        <v>294</v>
      </c>
      <c r="AY97" s="13">
        <v>57.58</v>
      </c>
      <c r="AZ97" s="13" t="s">
        <v>156</v>
      </c>
      <c r="BB97" s="13">
        <f t="shared" si="3"/>
        <v>7</v>
      </c>
      <c r="BC97" s="13">
        <f t="shared" si="4"/>
        <v>7</v>
      </c>
      <c r="BD97" s="13" t="b">
        <f t="shared" si="5"/>
        <v>1</v>
      </c>
    </row>
    <row r="98" spans="1:56" hidden="1" x14ac:dyDescent="0.3">
      <c r="A98" s="8" t="s">
        <v>281</v>
      </c>
      <c r="B98" s="8" t="s">
        <v>308</v>
      </c>
      <c r="C98" s="8" t="s">
        <v>394</v>
      </c>
      <c r="D98" s="9">
        <v>45258</v>
      </c>
      <c r="E98" s="8">
        <v>70</v>
      </c>
      <c r="F98" s="10">
        <v>92009422</v>
      </c>
      <c r="G98" s="8">
        <v>4.0999999999999996</v>
      </c>
      <c r="H98" s="8" t="s">
        <v>283</v>
      </c>
      <c r="I98" s="8" t="s">
        <v>284</v>
      </c>
      <c r="J98" s="8">
        <v>2051</v>
      </c>
      <c r="K98" s="8">
        <v>74.849999999999994</v>
      </c>
      <c r="L98" s="8">
        <v>5239.5</v>
      </c>
      <c r="M98" s="8">
        <v>585.65634</v>
      </c>
      <c r="N98" s="8">
        <v>40995.943800000001</v>
      </c>
      <c r="O98" s="8" t="s">
        <v>285</v>
      </c>
      <c r="P98" s="8">
        <v>7.8243999999999998</v>
      </c>
      <c r="Q98" s="10" t="s">
        <v>189</v>
      </c>
      <c r="R98" s="11">
        <v>45258</v>
      </c>
      <c r="S98" s="10">
        <v>7931013796</v>
      </c>
      <c r="T98" s="8" t="s">
        <v>320</v>
      </c>
      <c r="U98" s="12"/>
      <c r="V98" s="8">
        <v>83011732</v>
      </c>
      <c r="W98" s="8" t="s">
        <v>287</v>
      </c>
      <c r="X98" s="8" t="s">
        <v>287</v>
      </c>
      <c r="Y98" s="8" t="s">
        <v>287</v>
      </c>
      <c r="Z98" s="8" t="s">
        <v>288</v>
      </c>
      <c r="AA98" s="8" t="s">
        <v>289</v>
      </c>
      <c r="AB98" s="12"/>
      <c r="AC98" s="12"/>
      <c r="AD98" s="12"/>
      <c r="AE98" s="12"/>
      <c r="AF98" s="8" t="s">
        <v>290</v>
      </c>
      <c r="AG98" s="8" t="s">
        <v>291</v>
      </c>
      <c r="AH98" s="8" t="s">
        <v>335</v>
      </c>
      <c r="AI98" s="8">
        <v>4</v>
      </c>
      <c r="AJ98" s="8" t="s">
        <v>4</v>
      </c>
      <c r="AK98" s="8" t="s">
        <v>293</v>
      </c>
      <c r="AL98" s="8" t="s">
        <v>294</v>
      </c>
      <c r="AM98" s="8" t="s">
        <v>336</v>
      </c>
      <c r="AN98" s="8" t="s">
        <v>337</v>
      </c>
      <c r="AO98" s="9">
        <v>45258</v>
      </c>
      <c r="AP98" s="8">
        <v>32100</v>
      </c>
      <c r="AQ98" s="8" t="s">
        <v>324</v>
      </c>
      <c r="AR98" s="8" t="s">
        <v>330</v>
      </c>
      <c r="AS98" s="8">
        <v>7931013796</v>
      </c>
      <c r="AT98" s="11">
        <v>45182</v>
      </c>
      <c r="AU98" s="8" t="s">
        <v>298</v>
      </c>
      <c r="AV98" s="8">
        <v>818</v>
      </c>
      <c r="AW98" s="12"/>
      <c r="AX98" s="8" t="s">
        <v>294</v>
      </c>
      <c r="AY98" s="13">
        <v>62.66</v>
      </c>
      <c r="AZ98" s="13" t="s">
        <v>156</v>
      </c>
      <c r="BB98" s="13">
        <f t="shared" si="3"/>
        <v>7</v>
      </c>
      <c r="BC98" s="13">
        <f t="shared" si="4"/>
        <v>7</v>
      </c>
      <c r="BD98" s="13" t="b">
        <f t="shared" si="5"/>
        <v>1</v>
      </c>
    </row>
    <row r="99" spans="1:56" hidden="1" x14ac:dyDescent="0.3">
      <c r="A99" s="8" t="s">
        <v>281</v>
      </c>
      <c r="B99" s="8" t="s">
        <v>308</v>
      </c>
      <c r="C99" s="8" t="s">
        <v>418</v>
      </c>
      <c r="D99" s="9">
        <v>45258</v>
      </c>
      <c r="E99" s="8">
        <v>50</v>
      </c>
      <c r="F99" s="10">
        <v>92009422</v>
      </c>
      <c r="G99" s="8">
        <v>5.0999999999999996</v>
      </c>
      <c r="H99" s="8" t="s">
        <v>283</v>
      </c>
      <c r="I99" s="8" t="s">
        <v>284</v>
      </c>
      <c r="J99" s="8">
        <v>2051</v>
      </c>
      <c r="K99" s="8">
        <v>85.88</v>
      </c>
      <c r="L99" s="8">
        <v>4294</v>
      </c>
      <c r="M99" s="8">
        <v>671.95947200000001</v>
      </c>
      <c r="N99" s="8">
        <v>33597.973599999998</v>
      </c>
      <c r="O99" s="8" t="s">
        <v>285</v>
      </c>
      <c r="P99" s="8">
        <v>7.8243999999999998</v>
      </c>
      <c r="Q99" s="10" t="s">
        <v>189</v>
      </c>
      <c r="R99" s="11">
        <v>45258</v>
      </c>
      <c r="S99" s="10">
        <v>7931013796</v>
      </c>
      <c r="T99" s="8" t="s">
        <v>320</v>
      </c>
      <c r="U99" s="12"/>
      <c r="V99" s="8">
        <v>83011732</v>
      </c>
      <c r="W99" s="8" t="s">
        <v>287</v>
      </c>
      <c r="X99" s="8" t="s">
        <v>287</v>
      </c>
      <c r="Y99" s="8" t="s">
        <v>287</v>
      </c>
      <c r="Z99" s="8" t="s">
        <v>288</v>
      </c>
      <c r="AA99" s="8" t="s">
        <v>289</v>
      </c>
      <c r="AB99" s="12"/>
      <c r="AC99" s="12"/>
      <c r="AD99" s="12"/>
      <c r="AE99" s="12"/>
      <c r="AF99" s="8" t="s">
        <v>290</v>
      </c>
      <c r="AG99" s="8" t="s">
        <v>291</v>
      </c>
      <c r="AH99" s="8" t="s">
        <v>335</v>
      </c>
      <c r="AI99" s="8">
        <v>5</v>
      </c>
      <c r="AJ99" s="8" t="s">
        <v>4</v>
      </c>
      <c r="AK99" s="8" t="s">
        <v>293</v>
      </c>
      <c r="AL99" s="8" t="s">
        <v>294</v>
      </c>
      <c r="AM99" s="8" t="s">
        <v>336</v>
      </c>
      <c r="AN99" s="8" t="s">
        <v>337</v>
      </c>
      <c r="AO99" s="9">
        <v>45258</v>
      </c>
      <c r="AP99" s="8">
        <v>32100</v>
      </c>
      <c r="AQ99" s="8" t="s">
        <v>324</v>
      </c>
      <c r="AR99" s="8" t="s">
        <v>330</v>
      </c>
      <c r="AS99" s="8">
        <v>7931013796</v>
      </c>
      <c r="AT99" s="11">
        <v>45182</v>
      </c>
      <c r="AU99" s="8" t="s">
        <v>298</v>
      </c>
      <c r="AV99" s="8">
        <v>818</v>
      </c>
      <c r="AW99" s="12"/>
      <c r="AX99" s="8" t="s">
        <v>294</v>
      </c>
      <c r="AY99" s="13">
        <v>79.760000000000005</v>
      </c>
      <c r="AZ99" s="13" t="s">
        <v>156</v>
      </c>
      <c r="BB99" s="13">
        <f t="shared" si="3"/>
        <v>7</v>
      </c>
      <c r="BC99" s="13">
        <f t="shared" si="4"/>
        <v>7</v>
      </c>
      <c r="BD99" s="13" t="b">
        <f t="shared" si="5"/>
        <v>1</v>
      </c>
    </row>
    <row r="100" spans="1:56" hidden="1" x14ac:dyDescent="0.3">
      <c r="A100" s="8" t="s">
        <v>281</v>
      </c>
      <c r="B100" s="8" t="s">
        <v>308</v>
      </c>
      <c r="C100" s="8" t="s">
        <v>419</v>
      </c>
      <c r="D100" s="9">
        <v>45258</v>
      </c>
      <c r="E100" s="8">
        <v>20</v>
      </c>
      <c r="F100" s="10">
        <v>92009423</v>
      </c>
      <c r="G100" s="8">
        <v>3.1</v>
      </c>
      <c r="H100" s="8" t="s">
        <v>283</v>
      </c>
      <c r="I100" s="8" t="s">
        <v>284</v>
      </c>
      <c r="J100" s="8">
        <v>2051</v>
      </c>
      <c r="K100" s="8">
        <v>26.9</v>
      </c>
      <c r="L100" s="8">
        <v>538</v>
      </c>
      <c r="M100" s="8">
        <v>210.47636</v>
      </c>
      <c r="N100" s="8">
        <v>4209.5272000000004</v>
      </c>
      <c r="O100" s="8" t="s">
        <v>285</v>
      </c>
      <c r="P100" s="8">
        <v>7.8243999999999998</v>
      </c>
      <c r="Q100" s="10" t="s">
        <v>188</v>
      </c>
      <c r="R100" s="11">
        <v>45258</v>
      </c>
      <c r="S100" s="10">
        <v>7931013797</v>
      </c>
      <c r="T100" s="8" t="s">
        <v>303</v>
      </c>
      <c r="U100" s="12"/>
      <c r="V100" s="8">
        <v>83011734</v>
      </c>
      <c r="W100" s="8" t="s">
        <v>287</v>
      </c>
      <c r="X100" s="8" t="s">
        <v>287</v>
      </c>
      <c r="Y100" s="8" t="s">
        <v>287</v>
      </c>
      <c r="Z100" s="8" t="s">
        <v>288</v>
      </c>
      <c r="AA100" s="8" t="s">
        <v>289</v>
      </c>
      <c r="AB100" s="12"/>
      <c r="AC100" s="12"/>
      <c r="AD100" s="12"/>
      <c r="AE100" s="12"/>
      <c r="AF100" s="8" t="s">
        <v>290</v>
      </c>
      <c r="AG100" s="8" t="s">
        <v>291</v>
      </c>
      <c r="AH100" s="8" t="s">
        <v>335</v>
      </c>
      <c r="AI100" s="8">
        <v>37</v>
      </c>
      <c r="AJ100" s="8" t="s">
        <v>4</v>
      </c>
      <c r="AK100" s="8" t="s">
        <v>304</v>
      </c>
      <c r="AL100" s="8" t="s">
        <v>294</v>
      </c>
      <c r="AM100" s="8" t="s">
        <v>336</v>
      </c>
      <c r="AN100" s="8" t="s">
        <v>337</v>
      </c>
      <c r="AO100" s="9">
        <v>45258</v>
      </c>
      <c r="AP100" s="8">
        <v>32100</v>
      </c>
      <c r="AQ100" s="8" t="s">
        <v>301</v>
      </c>
      <c r="AR100" s="8" t="s">
        <v>330</v>
      </c>
      <c r="AS100" s="8">
        <v>7931013797</v>
      </c>
      <c r="AT100" s="11">
        <v>45182</v>
      </c>
      <c r="AU100" s="8" t="s">
        <v>298</v>
      </c>
      <c r="AV100" s="8">
        <v>818</v>
      </c>
      <c r="AW100" s="12"/>
      <c r="AX100" s="8" t="s">
        <v>294</v>
      </c>
      <c r="AY100" s="13">
        <v>21.49</v>
      </c>
      <c r="AZ100" s="13" t="s">
        <v>156</v>
      </c>
      <c r="BB100" s="13">
        <f t="shared" si="3"/>
        <v>8</v>
      </c>
      <c r="BC100" s="13">
        <f t="shared" si="4"/>
        <v>8</v>
      </c>
      <c r="BD100" s="13" t="b">
        <f t="shared" si="5"/>
        <v>1</v>
      </c>
    </row>
    <row r="101" spans="1:56" hidden="1" x14ac:dyDescent="0.3">
      <c r="A101" s="8" t="s">
        <v>281</v>
      </c>
      <c r="B101" s="8" t="s">
        <v>308</v>
      </c>
      <c r="C101" s="8" t="s">
        <v>420</v>
      </c>
      <c r="D101" s="9">
        <v>45258</v>
      </c>
      <c r="E101" s="8">
        <v>3</v>
      </c>
      <c r="F101" s="10">
        <v>92009426</v>
      </c>
      <c r="G101" s="8">
        <v>4.0999999999999996</v>
      </c>
      <c r="H101" s="8" t="s">
        <v>283</v>
      </c>
      <c r="I101" s="8" t="s">
        <v>284</v>
      </c>
      <c r="J101" s="8">
        <v>2051</v>
      </c>
      <c r="K101" s="8">
        <v>114.63</v>
      </c>
      <c r="L101" s="8">
        <v>343.89</v>
      </c>
      <c r="M101" s="8">
        <v>896.91097200000002</v>
      </c>
      <c r="N101" s="8">
        <v>2690.7329159999999</v>
      </c>
      <c r="O101" s="8" t="s">
        <v>285</v>
      </c>
      <c r="P101" s="8">
        <v>7.8243999999999998</v>
      </c>
      <c r="Q101" s="10" t="s">
        <v>189</v>
      </c>
      <c r="R101" s="11">
        <v>45258</v>
      </c>
      <c r="S101" s="10">
        <v>7931013809</v>
      </c>
      <c r="T101" s="8" t="s">
        <v>370</v>
      </c>
      <c r="U101" s="12"/>
      <c r="V101" s="8">
        <v>83011735</v>
      </c>
      <c r="W101" s="8" t="s">
        <v>287</v>
      </c>
      <c r="X101" s="8" t="s">
        <v>287</v>
      </c>
      <c r="Y101" s="8" t="s">
        <v>287</v>
      </c>
      <c r="Z101" s="8" t="s">
        <v>288</v>
      </c>
      <c r="AA101" s="8" t="s">
        <v>289</v>
      </c>
      <c r="AB101" s="12"/>
      <c r="AC101" s="12"/>
      <c r="AD101" s="12"/>
      <c r="AE101" s="12"/>
      <c r="AF101" s="8" t="s">
        <v>290</v>
      </c>
      <c r="AG101" s="8" t="s">
        <v>291</v>
      </c>
      <c r="AH101" s="8" t="s">
        <v>335</v>
      </c>
      <c r="AI101" s="8">
        <v>27</v>
      </c>
      <c r="AJ101" s="8" t="s">
        <v>4</v>
      </c>
      <c r="AK101" s="8" t="s">
        <v>293</v>
      </c>
      <c r="AL101" s="8" t="s">
        <v>294</v>
      </c>
      <c r="AM101" s="8" t="s">
        <v>336</v>
      </c>
      <c r="AN101" s="8" t="s">
        <v>337</v>
      </c>
      <c r="AO101" s="9">
        <v>45258</v>
      </c>
      <c r="AP101" s="8">
        <v>32100</v>
      </c>
      <c r="AQ101" s="8" t="s">
        <v>301</v>
      </c>
      <c r="AR101" s="8" t="s">
        <v>330</v>
      </c>
      <c r="AS101" s="8">
        <v>7931013809</v>
      </c>
      <c r="AT101" s="11">
        <v>45182</v>
      </c>
      <c r="AU101" s="8" t="s">
        <v>298</v>
      </c>
      <c r="AV101" s="8">
        <v>2051</v>
      </c>
      <c r="AW101" s="12"/>
      <c r="AX101" s="8" t="s">
        <v>294</v>
      </c>
      <c r="AY101" s="13">
        <v>84.76</v>
      </c>
      <c r="AZ101" s="13" t="s">
        <v>156</v>
      </c>
      <c r="BB101" s="13">
        <f t="shared" si="3"/>
        <v>6</v>
      </c>
      <c r="BC101" s="13">
        <f t="shared" si="4"/>
        <v>6</v>
      </c>
      <c r="BD101" s="13" t="b">
        <f t="shared" si="5"/>
        <v>1</v>
      </c>
    </row>
    <row r="102" spans="1:56" hidden="1" x14ac:dyDescent="0.3">
      <c r="A102" s="8" t="s">
        <v>281</v>
      </c>
      <c r="B102" s="8" t="s">
        <v>282</v>
      </c>
      <c r="C102" s="8" t="s">
        <v>421</v>
      </c>
      <c r="D102" s="9">
        <v>45229</v>
      </c>
      <c r="E102" s="8">
        <v>50</v>
      </c>
      <c r="F102" s="10">
        <v>92009588</v>
      </c>
      <c r="G102" s="8">
        <v>1.1000000000000001</v>
      </c>
      <c r="H102" s="8" t="s">
        <v>283</v>
      </c>
      <c r="I102" s="8" t="s">
        <v>284</v>
      </c>
      <c r="J102" s="8">
        <v>2051</v>
      </c>
      <c r="K102" s="8">
        <v>18.170000000000002</v>
      </c>
      <c r="L102" s="8">
        <v>908.5</v>
      </c>
      <c r="M102" s="8">
        <v>142.238394</v>
      </c>
      <c r="N102" s="8">
        <v>7111.9197000000004</v>
      </c>
      <c r="O102" s="8" t="s">
        <v>285</v>
      </c>
      <c r="P102" s="8">
        <v>7.8281999999999998</v>
      </c>
      <c r="Q102" s="10" t="s">
        <v>193</v>
      </c>
      <c r="R102" s="11">
        <v>45229</v>
      </c>
      <c r="S102" s="10">
        <v>7931013844</v>
      </c>
      <c r="T102" s="8" t="s">
        <v>310</v>
      </c>
      <c r="U102" s="12"/>
      <c r="V102" s="8">
        <v>83012444</v>
      </c>
      <c r="W102" s="8" t="s">
        <v>287</v>
      </c>
      <c r="X102" s="8" t="s">
        <v>287</v>
      </c>
      <c r="Y102" s="8" t="s">
        <v>287</v>
      </c>
      <c r="Z102" s="8" t="s">
        <v>288</v>
      </c>
      <c r="AA102" s="8" t="s">
        <v>289</v>
      </c>
      <c r="AB102" s="12"/>
      <c r="AC102" s="12"/>
      <c r="AD102" s="12"/>
      <c r="AE102" s="12"/>
      <c r="AF102" s="8" t="s">
        <v>290</v>
      </c>
      <c r="AG102" s="8" t="s">
        <v>291</v>
      </c>
      <c r="AH102" s="8" t="s">
        <v>315</v>
      </c>
      <c r="AI102" s="8">
        <v>1</v>
      </c>
      <c r="AJ102" s="8" t="s">
        <v>4</v>
      </c>
      <c r="AK102" s="8" t="s">
        <v>293</v>
      </c>
      <c r="AL102" s="8" t="s">
        <v>294</v>
      </c>
      <c r="AM102" s="8" t="s">
        <v>316</v>
      </c>
      <c r="AN102" s="8" t="s">
        <v>317</v>
      </c>
      <c r="AO102" s="9">
        <v>45229</v>
      </c>
      <c r="AP102" s="8">
        <v>31400</v>
      </c>
      <c r="AQ102" s="8" t="s">
        <v>301</v>
      </c>
      <c r="AR102" s="8" t="s">
        <v>330</v>
      </c>
      <c r="AS102" s="8">
        <v>7931013844</v>
      </c>
      <c r="AT102" s="11">
        <v>45191</v>
      </c>
      <c r="AU102" s="8" t="s">
        <v>298</v>
      </c>
      <c r="AV102" s="8">
        <v>818</v>
      </c>
      <c r="AW102" s="12"/>
      <c r="AX102" s="8" t="s">
        <v>294</v>
      </c>
      <c r="AY102" s="13">
        <v>15.73</v>
      </c>
      <c r="AZ102" s="13" t="s">
        <v>155</v>
      </c>
      <c r="BB102" s="13">
        <f t="shared" si="3"/>
        <v>7</v>
      </c>
      <c r="BC102" s="13">
        <f t="shared" si="4"/>
        <v>7</v>
      </c>
      <c r="BD102" s="13" t="b">
        <f t="shared" si="5"/>
        <v>1</v>
      </c>
    </row>
    <row r="103" spans="1:56" hidden="1" x14ac:dyDescent="0.3">
      <c r="A103" s="8" t="s">
        <v>281</v>
      </c>
      <c r="B103" s="8" t="s">
        <v>282</v>
      </c>
      <c r="C103" s="8" t="s">
        <v>422</v>
      </c>
      <c r="D103" s="9">
        <v>45229</v>
      </c>
      <c r="E103" s="8">
        <v>250</v>
      </c>
      <c r="F103" s="10">
        <v>92009590</v>
      </c>
      <c r="G103" s="8">
        <v>1.1000000000000001</v>
      </c>
      <c r="H103" s="8" t="s">
        <v>283</v>
      </c>
      <c r="I103" s="8" t="s">
        <v>284</v>
      </c>
      <c r="J103" s="8">
        <v>2051</v>
      </c>
      <c r="K103" s="8">
        <v>20.3</v>
      </c>
      <c r="L103" s="8">
        <v>5075</v>
      </c>
      <c r="M103" s="8">
        <v>158.91246000000001</v>
      </c>
      <c r="N103" s="8">
        <v>39728.114999999998</v>
      </c>
      <c r="O103" s="8" t="s">
        <v>285</v>
      </c>
      <c r="P103" s="8">
        <v>7.8281999999999998</v>
      </c>
      <c r="Q103" s="10" t="s">
        <v>193</v>
      </c>
      <c r="R103" s="11">
        <v>45229</v>
      </c>
      <c r="S103" s="10">
        <v>7931013845</v>
      </c>
      <c r="T103" s="8" t="s">
        <v>310</v>
      </c>
      <c r="U103" s="12"/>
      <c r="V103" s="8">
        <v>83012445</v>
      </c>
      <c r="W103" s="8" t="s">
        <v>287</v>
      </c>
      <c r="X103" s="8" t="s">
        <v>287</v>
      </c>
      <c r="Y103" s="8" t="s">
        <v>287</v>
      </c>
      <c r="Z103" s="8" t="s">
        <v>288</v>
      </c>
      <c r="AA103" s="8" t="s">
        <v>289</v>
      </c>
      <c r="AB103" s="12"/>
      <c r="AC103" s="12"/>
      <c r="AD103" s="12"/>
      <c r="AE103" s="12"/>
      <c r="AF103" s="8" t="s">
        <v>290</v>
      </c>
      <c r="AG103" s="8" t="s">
        <v>291</v>
      </c>
      <c r="AH103" s="8" t="s">
        <v>315</v>
      </c>
      <c r="AI103" s="8">
        <v>6</v>
      </c>
      <c r="AJ103" s="8" t="s">
        <v>4</v>
      </c>
      <c r="AK103" s="8" t="s">
        <v>293</v>
      </c>
      <c r="AL103" s="8" t="s">
        <v>294</v>
      </c>
      <c r="AM103" s="8" t="s">
        <v>316</v>
      </c>
      <c r="AN103" s="8" t="s">
        <v>317</v>
      </c>
      <c r="AO103" s="9">
        <v>45229</v>
      </c>
      <c r="AP103" s="8">
        <v>31400</v>
      </c>
      <c r="AQ103" s="8" t="s">
        <v>301</v>
      </c>
      <c r="AR103" s="8" t="s">
        <v>330</v>
      </c>
      <c r="AS103" s="8">
        <v>7931013845</v>
      </c>
      <c r="AT103" s="11">
        <v>45191</v>
      </c>
      <c r="AU103" s="8" t="s">
        <v>298</v>
      </c>
      <c r="AV103" s="8">
        <v>2051</v>
      </c>
      <c r="AW103" s="12"/>
      <c r="AX103" s="8" t="s">
        <v>294</v>
      </c>
      <c r="AY103" s="13">
        <v>17.579999999999998</v>
      </c>
      <c r="AZ103" s="13" t="s">
        <v>155</v>
      </c>
      <c r="BB103" s="13">
        <f t="shared" si="3"/>
        <v>1</v>
      </c>
      <c r="BC103" s="13">
        <f t="shared" si="4"/>
        <v>1</v>
      </c>
      <c r="BD103" s="13" t="b">
        <f t="shared" si="5"/>
        <v>1</v>
      </c>
    </row>
    <row r="104" spans="1:56" hidden="1" x14ac:dyDescent="0.3">
      <c r="A104" s="8" t="s">
        <v>281</v>
      </c>
      <c r="B104" s="8" t="s">
        <v>308</v>
      </c>
      <c r="C104" s="8" t="s">
        <v>423</v>
      </c>
      <c r="D104" s="9">
        <v>45259</v>
      </c>
      <c r="E104" s="8">
        <v>200</v>
      </c>
      <c r="F104" s="10">
        <v>92010063</v>
      </c>
      <c r="G104" s="8">
        <v>1.1000000000000001</v>
      </c>
      <c r="H104" s="8" t="s">
        <v>283</v>
      </c>
      <c r="I104" s="8" t="s">
        <v>284</v>
      </c>
      <c r="J104" s="8">
        <v>2051</v>
      </c>
      <c r="K104" s="8">
        <v>12.35</v>
      </c>
      <c r="L104" s="8">
        <v>2470</v>
      </c>
      <c r="M104" s="8">
        <v>96.631339999999994</v>
      </c>
      <c r="N104" s="8">
        <v>19326.268</v>
      </c>
      <c r="O104" s="8" t="s">
        <v>285</v>
      </c>
      <c r="P104" s="8">
        <v>7.8243999999999998</v>
      </c>
      <c r="Q104" s="10" t="s">
        <v>194</v>
      </c>
      <c r="R104" s="11">
        <v>45259</v>
      </c>
      <c r="S104" s="10">
        <v>7931013969</v>
      </c>
      <c r="T104" s="8" t="s">
        <v>372</v>
      </c>
      <c r="U104" s="12"/>
      <c r="V104" s="8">
        <v>83012509</v>
      </c>
      <c r="W104" s="8" t="s">
        <v>287</v>
      </c>
      <c r="X104" s="8" t="s">
        <v>287</v>
      </c>
      <c r="Y104" s="8" t="s">
        <v>287</v>
      </c>
      <c r="Z104" s="8" t="s">
        <v>288</v>
      </c>
      <c r="AA104" s="8" t="s">
        <v>289</v>
      </c>
      <c r="AB104" s="12"/>
      <c r="AC104" s="12"/>
      <c r="AD104" s="12"/>
      <c r="AE104" s="12"/>
      <c r="AF104" s="8" t="s">
        <v>290</v>
      </c>
      <c r="AG104" s="8" t="s">
        <v>291</v>
      </c>
      <c r="AH104" s="8" t="s">
        <v>332</v>
      </c>
      <c r="AI104" s="8">
        <v>8</v>
      </c>
      <c r="AJ104" s="8" t="s">
        <v>4</v>
      </c>
      <c r="AK104" s="8" t="s">
        <v>293</v>
      </c>
      <c r="AL104" s="8" t="s">
        <v>294</v>
      </c>
      <c r="AM104" s="8" t="s">
        <v>312</v>
      </c>
      <c r="AN104" s="8" t="s">
        <v>333</v>
      </c>
      <c r="AO104" s="9">
        <v>45259</v>
      </c>
      <c r="AP104" s="8">
        <v>31400</v>
      </c>
      <c r="AQ104" s="8" t="s">
        <v>373</v>
      </c>
      <c r="AR104" s="8" t="s">
        <v>330</v>
      </c>
      <c r="AS104" s="8">
        <v>7931013969</v>
      </c>
      <c r="AT104" s="11">
        <v>45223</v>
      </c>
      <c r="AU104" s="8" t="s">
        <v>298</v>
      </c>
      <c r="AV104" s="8">
        <v>2051</v>
      </c>
      <c r="AW104" s="12"/>
      <c r="AX104" s="8" t="s">
        <v>294</v>
      </c>
      <c r="AY104" s="13">
        <v>11.07</v>
      </c>
      <c r="AZ104" s="13" t="s">
        <v>156</v>
      </c>
      <c r="BB104" s="13">
        <f t="shared" si="3"/>
        <v>1</v>
      </c>
      <c r="BC104" s="13">
        <f t="shared" si="4"/>
        <v>1</v>
      </c>
      <c r="BD104" s="13" t="b">
        <f t="shared" si="5"/>
        <v>1</v>
      </c>
    </row>
    <row r="105" spans="1:56" hidden="1" x14ac:dyDescent="0.3">
      <c r="A105" s="8" t="s">
        <v>281</v>
      </c>
      <c r="B105" s="8" t="s">
        <v>282</v>
      </c>
      <c r="C105" s="8" t="s">
        <v>48</v>
      </c>
      <c r="D105" s="9">
        <v>45229</v>
      </c>
      <c r="E105" s="8">
        <v>11</v>
      </c>
      <c r="F105" s="10">
        <v>92010064</v>
      </c>
      <c r="G105" s="8">
        <v>1.1000000000000001</v>
      </c>
      <c r="H105" s="8" t="s">
        <v>358</v>
      </c>
      <c r="I105" s="8" t="s">
        <v>284</v>
      </c>
      <c r="J105" s="8">
        <v>2051</v>
      </c>
      <c r="K105" s="8">
        <v>493.43</v>
      </c>
      <c r="L105" s="8">
        <v>5427.73</v>
      </c>
      <c r="M105" s="8">
        <v>3862.6687259999999</v>
      </c>
      <c r="N105" s="8">
        <v>42489.355986000002</v>
      </c>
      <c r="O105" s="8" t="s">
        <v>285</v>
      </c>
      <c r="P105" s="8">
        <v>7.8281999999999998</v>
      </c>
      <c r="Q105" s="10" t="s">
        <v>187</v>
      </c>
      <c r="R105" s="11">
        <v>45229</v>
      </c>
      <c r="S105" s="10">
        <v>7931013676</v>
      </c>
      <c r="T105" s="8" t="s">
        <v>386</v>
      </c>
      <c r="U105" s="12"/>
      <c r="V105" s="8">
        <v>83012510</v>
      </c>
      <c r="W105" s="8" t="s">
        <v>287</v>
      </c>
      <c r="X105" s="8" t="s">
        <v>287</v>
      </c>
      <c r="Y105" s="8" t="s">
        <v>287</v>
      </c>
      <c r="Z105" s="8" t="s">
        <v>288</v>
      </c>
      <c r="AA105" s="8" t="s">
        <v>289</v>
      </c>
      <c r="AB105" s="12"/>
      <c r="AC105" s="12"/>
      <c r="AD105" s="12"/>
      <c r="AE105" s="12"/>
      <c r="AF105" s="8" t="s">
        <v>290</v>
      </c>
      <c r="AG105" s="8" t="s">
        <v>291</v>
      </c>
      <c r="AH105" s="8" t="s">
        <v>292</v>
      </c>
      <c r="AI105" s="8">
        <v>37</v>
      </c>
      <c r="AJ105" s="8" t="s">
        <v>4</v>
      </c>
      <c r="AK105" s="8" t="s">
        <v>293</v>
      </c>
      <c r="AL105" s="8" t="s">
        <v>294</v>
      </c>
      <c r="AM105" s="8" t="s">
        <v>295</v>
      </c>
      <c r="AN105" s="8" t="s">
        <v>296</v>
      </c>
      <c r="AO105" s="9">
        <v>45229</v>
      </c>
      <c r="AP105" s="8">
        <v>32100</v>
      </c>
      <c r="AQ105" s="8" t="s">
        <v>387</v>
      </c>
      <c r="AR105" s="8" t="s">
        <v>330</v>
      </c>
      <c r="AS105" s="8">
        <v>7931013676</v>
      </c>
      <c r="AT105" s="11">
        <v>45223</v>
      </c>
      <c r="AU105" s="8" t="s">
        <v>298</v>
      </c>
      <c r="AV105" s="8">
        <v>2051</v>
      </c>
      <c r="AW105" s="12"/>
      <c r="AX105" s="8" t="s">
        <v>294</v>
      </c>
      <c r="AY105" s="13">
        <v>417.37</v>
      </c>
      <c r="AZ105" s="13" t="s">
        <v>155</v>
      </c>
      <c r="BB105" s="13">
        <f t="shared" si="3"/>
        <v>3</v>
      </c>
      <c r="BC105" s="13">
        <f t="shared" si="4"/>
        <v>3</v>
      </c>
      <c r="BD105" s="13" t="b">
        <f t="shared" si="5"/>
        <v>1</v>
      </c>
    </row>
    <row r="106" spans="1:56" hidden="1" x14ac:dyDescent="0.3">
      <c r="A106" s="8" t="s">
        <v>281</v>
      </c>
      <c r="B106" s="8" t="s">
        <v>327</v>
      </c>
      <c r="C106" s="8" t="s">
        <v>422</v>
      </c>
      <c r="D106" s="9">
        <v>45291</v>
      </c>
      <c r="E106" s="8">
        <v>200</v>
      </c>
      <c r="F106" s="10">
        <v>92010178</v>
      </c>
      <c r="G106" s="8">
        <v>9.1</v>
      </c>
      <c r="H106" s="8" t="s">
        <v>283</v>
      </c>
      <c r="I106" s="8" t="s">
        <v>284</v>
      </c>
      <c r="J106" s="8">
        <v>2051</v>
      </c>
      <c r="K106" s="8">
        <v>20.3</v>
      </c>
      <c r="L106" s="8">
        <v>4060</v>
      </c>
      <c r="M106" s="8">
        <v>158.54300000000001</v>
      </c>
      <c r="N106" s="8">
        <v>31708.6</v>
      </c>
      <c r="O106" s="8" t="s">
        <v>285</v>
      </c>
      <c r="P106" s="8">
        <v>7.81</v>
      </c>
      <c r="Q106" s="10" t="s">
        <v>226</v>
      </c>
      <c r="R106" s="11">
        <v>45291</v>
      </c>
      <c r="S106" s="10">
        <v>7931013958</v>
      </c>
      <c r="T106" s="8" t="s">
        <v>310</v>
      </c>
      <c r="U106" s="12"/>
      <c r="V106" s="8">
        <v>83012639</v>
      </c>
      <c r="W106" s="8" t="s">
        <v>287</v>
      </c>
      <c r="X106" s="8" t="s">
        <v>287</v>
      </c>
      <c r="Y106" s="8" t="s">
        <v>287</v>
      </c>
      <c r="Z106" s="8" t="s">
        <v>288</v>
      </c>
      <c r="AA106" s="8" t="s">
        <v>289</v>
      </c>
      <c r="AB106" s="12"/>
      <c r="AC106" s="12"/>
      <c r="AD106" s="12"/>
      <c r="AE106" s="12"/>
      <c r="AF106" s="8" t="s">
        <v>290</v>
      </c>
      <c r="AG106" s="8" t="s">
        <v>291</v>
      </c>
      <c r="AH106" s="8" t="s">
        <v>405</v>
      </c>
      <c r="AI106" s="8">
        <v>6</v>
      </c>
      <c r="AJ106" s="8" t="s">
        <v>4</v>
      </c>
      <c r="AK106" s="8" t="s">
        <v>293</v>
      </c>
      <c r="AL106" s="8" t="s">
        <v>294</v>
      </c>
      <c r="AM106" s="8" t="s">
        <v>312</v>
      </c>
      <c r="AN106" s="8" t="s">
        <v>406</v>
      </c>
      <c r="AO106" s="9">
        <v>45288</v>
      </c>
      <c r="AP106" s="8">
        <v>31400</v>
      </c>
      <c r="AQ106" s="8" t="s">
        <v>301</v>
      </c>
      <c r="AR106" s="8" t="s">
        <v>330</v>
      </c>
      <c r="AS106" s="8">
        <v>7931013958</v>
      </c>
      <c r="AT106" s="11">
        <v>45229</v>
      </c>
      <c r="AU106" s="8" t="s">
        <v>298</v>
      </c>
      <c r="AV106" s="8">
        <v>2051</v>
      </c>
      <c r="AW106" s="12"/>
      <c r="AX106" s="8" t="s">
        <v>294</v>
      </c>
      <c r="AY106" s="13">
        <v>17.579999999999998</v>
      </c>
      <c r="AZ106" s="13" t="s">
        <v>157</v>
      </c>
      <c r="BB106" s="13">
        <f t="shared" si="3"/>
        <v>18</v>
      </c>
      <c r="BC106" s="13">
        <f t="shared" si="4"/>
        <v>18</v>
      </c>
      <c r="BD106" s="13" t="b">
        <f t="shared" si="5"/>
        <v>1</v>
      </c>
    </row>
    <row r="107" spans="1:56" hidden="1" x14ac:dyDescent="0.3">
      <c r="A107" s="8" t="s">
        <v>281</v>
      </c>
      <c r="B107" s="8" t="s">
        <v>327</v>
      </c>
      <c r="C107" s="8" t="s">
        <v>424</v>
      </c>
      <c r="D107" s="9">
        <v>45291</v>
      </c>
      <c r="E107" s="8">
        <v>10</v>
      </c>
      <c r="F107" s="10">
        <v>92010181</v>
      </c>
      <c r="G107" s="8">
        <v>6.1</v>
      </c>
      <c r="H107" s="8" t="s">
        <v>358</v>
      </c>
      <c r="I107" s="8" t="s">
        <v>284</v>
      </c>
      <c r="J107" s="8">
        <v>2051</v>
      </c>
      <c r="K107" s="8">
        <v>22.25</v>
      </c>
      <c r="L107" s="8">
        <v>222.5</v>
      </c>
      <c r="M107" s="8">
        <v>173.77250000000001</v>
      </c>
      <c r="N107" s="8">
        <v>1737.7249999999999</v>
      </c>
      <c r="O107" s="8" t="s">
        <v>285</v>
      </c>
      <c r="P107" s="8">
        <v>7.81</v>
      </c>
      <c r="Q107" s="10" t="s">
        <v>226</v>
      </c>
      <c r="R107" s="11">
        <v>45291</v>
      </c>
      <c r="S107" s="10">
        <v>7931013957</v>
      </c>
      <c r="T107" s="8" t="s">
        <v>310</v>
      </c>
      <c r="U107" s="12"/>
      <c r="V107" s="8">
        <v>83012635</v>
      </c>
      <c r="W107" s="8" t="s">
        <v>287</v>
      </c>
      <c r="X107" s="8" t="s">
        <v>287</v>
      </c>
      <c r="Y107" s="8" t="s">
        <v>287</v>
      </c>
      <c r="Z107" s="8" t="s">
        <v>288</v>
      </c>
      <c r="AA107" s="8" t="s">
        <v>289</v>
      </c>
      <c r="AB107" s="12"/>
      <c r="AC107" s="12"/>
      <c r="AD107" s="12"/>
      <c r="AE107" s="12"/>
      <c r="AF107" s="8" t="s">
        <v>290</v>
      </c>
      <c r="AG107" s="8" t="s">
        <v>291</v>
      </c>
      <c r="AH107" s="8" t="s">
        <v>405</v>
      </c>
      <c r="AI107" s="8">
        <v>3</v>
      </c>
      <c r="AJ107" s="8" t="s">
        <v>4</v>
      </c>
      <c r="AK107" s="8" t="s">
        <v>293</v>
      </c>
      <c r="AL107" s="8" t="s">
        <v>294</v>
      </c>
      <c r="AM107" s="8" t="s">
        <v>312</v>
      </c>
      <c r="AN107" s="8" t="s">
        <v>406</v>
      </c>
      <c r="AO107" s="9">
        <v>45288</v>
      </c>
      <c r="AP107" s="8">
        <v>31400</v>
      </c>
      <c r="AQ107" s="8" t="s">
        <v>301</v>
      </c>
      <c r="AR107" s="8" t="s">
        <v>330</v>
      </c>
      <c r="AS107" s="8">
        <v>7931013957</v>
      </c>
      <c r="AT107" s="11">
        <v>45229</v>
      </c>
      <c r="AU107" s="8" t="s">
        <v>298</v>
      </c>
      <c r="AV107" s="8">
        <v>818</v>
      </c>
      <c r="AW107" s="12"/>
      <c r="AX107" s="8" t="s">
        <v>294</v>
      </c>
      <c r="AY107" s="13">
        <v>19.27</v>
      </c>
      <c r="AZ107" s="13" t="s">
        <v>157</v>
      </c>
      <c r="BB107" s="13">
        <f t="shared" si="3"/>
        <v>8</v>
      </c>
      <c r="BC107" s="13">
        <f t="shared" si="4"/>
        <v>8</v>
      </c>
      <c r="BD107" s="13" t="b">
        <f t="shared" si="5"/>
        <v>1</v>
      </c>
    </row>
    <row r="108" spans="1:56" hidden="1" x14ac:dyDescent="0.3">
      <c r="A108" s="8" t="s">
        <v>281</v>
      </c>
      <c r="B108" s="8" t="s">
        <v>327</v>
      </c>
      <c r="C108" s="8" t="s">
        <v>425</v>
      </c>
      <c r="D108" s="9">
        <v>45273</v>
      </c>
      <c r="E108" s="8">
        <v>30</v>
      </c>
      <c r="F108" s="10">
        <v>92010185</v>
      </c>
      <c r="G108" s="8">
        <v>1.1000000000000001</v>
      </c>
      <c r="H108" s="8" t="s">
        <v>283</v>
      </c>
      <c r="I108" s="8" t="s">
        <v>284</v>
      </c>
      <c r="J108" s="8">
        <v>2051</v>
      </c>
      <c r="K108" s="8">
        <v>16.41</v>
      </c>
      <c r="L108" s="8">
        <v>492.3</v>
      </c>
      <c r="M108" s="8">
        <v>128.16210000000001</v>
      </c>
      <c r="N108" s="8">
        <v>3844.8629999999998</v>
      </c>
      <c r="O108" s="8" t="s">
        <v>285</v>
      </c>
      <c r="P108" s="8">
        <v>7.81</v>
      </c>
      <c r="Q108" s="10" t="s">
        <v>201</v>
      </c>
      <c r="R108" s="11">
        <v>45273</v>
      </c>
      <c r="S108" s="10">
        <v>7931013999</v>
      </c>
      <c r="T108" s="8" t="s">
        <v>426</v>
      </c>
      <c r="U108" s="12"/>
      <c r="V108" s="8">
        <v>83012640</v>
      </c>
      <c r="W108" s="8" t="s">
        <v>287</v>
      </c>
      <c r="X108" s="8" t="s">
        <v>287</v>
      </c>
      <c r="Y108" s="8" t="s">
        <v>287</v>
      </c>
      <c r="Z108" s="8" t="s">
        <v>288</v>
      </c>
      <c r="AA108" s="8" t="s">
        <v>289</v>
      </c>
      <c r="AB108" s="12"/>
      <c r="AC108" s="12"/>
      <c r="AD108" s="12"/>
      <c r="AE108" s="12"/>
      <c r="AF108" s="8" t="s">
        <v>290</v>
      </c>
      <c r="AG108" s="8" t="s">
        <v>291</v>
      </c>
      <c r="AH108" s="8" t="s">
        <v>345</v>
      </c>
      <c r="AI108" s="8">
        <v>23</v>
      </c>
      <c r="AJ108" s="8" t="s">
        <v>4</v>
      </c>
      <c r="AK108" s="8" t="s">
        <v>304</v>
      </c>
      <c r="AL108" s="8" t="s">
        <v>294</v>
      </c>
      <c r="AM108" s="8" t="s">
        <v>346</v>
      </c>
      <c r="AN108" s="8" t="s">
        <v>347</v>
      </c>
      <c r="AO108" s="9">
        <v>45273</v>
      </c>
      <c r="AP108" s="8">
        <v>32100</v>
      </c>
      <c r="AQ108" s="8" t="s">
        <v>324</v>
      </c>
      <c r="AR108" s="8" t="s">
        <v>330</v>
      </c>
      <c r="AS108" s="8">
        <v>7931013999</v>
      </c>
      <c r="AT108" s="11">
        <v>45229</v>
      </c>
      <c r="AU108" s="8" t="s">
        <v>298</v>
      </c>
      <c r="AV108" s="8">
        <v>818</v>
      </c>
      <c r="AW108" s="12"/>
      <c r="AX108" s="8" t="s">
        <v>294</v>
      </c>
      <c r="AY108" s="13">
        <v>6.58</v>
      </c>
      <c r="AZ108" s="13" t="s">
        <v>157</v>
      </c>
      <c r="BB108" s="13">
        <f t="shared" si="3"/>
        <v>1</v>
      </c>
      <c r="BC108" s="13">
        <f t="shared" si="4"/>
        <v>1</v>
      </c>
      <c r="BD108" s="13" t="b">
        <f t="shared" si="5"/>
        <v>1</v>
      </c>
    </row>
    <row r="109" spans="1:56" hidden="1" x14ac:dyDescent="0.3">
      <c r="A109" s="8" t="s">
        <v>281</v>
      </c>
      <c r="B109" s="8" t="s">
        <v>327</v>
      </c>
      <c r="C109" s="8" t="s">
        <v>419</v>
      </c>
      <c r="D109" s="9">
        <v>45281</v>
      </c>
      <c r="E109" s="8">
        <v>20</v>
      </c>
      <c r="F109" s="10">
        <v>92010393</v>
      </c>
      <c r="G109" s="8">
        <v>3.1</v>
      </c>
      <c r="H109" s="8" t="s">
        <v>283</v>
      </c>
      <c r="I109" s="8" t="s">
        <v>284</v>
      </c>
      <c r="J109" s="8">
        <v>2051</v>
      </c>
      <c r="K109" s="8">
        <v>26.9</v>
      </c>
      <c r="L109" s="8">
        <v>538</v>
      </c>
      <c r="M109" s="8">
        <v>210.089</v>
      </c>
      <c r="N109" s="8">
        <v>4201.78</v>
      </c>
      <c r="O109" s="8" t="s">
        <v>285</v>
      </c>
      <c r="P109" s="8">
        <v>7.81</v>
      </c>
      <c r="Q109" s="10" t="s">
        <v>196</v>
      </c>
      <c r="R109" s="11">
        <v>45281</v>
      </c>
      <c r="S109" s="10">
        <v>7931013941</v>
      </c>
      <c r="T109" s="8" t="s">
        <v>303</v>
      </c>
      <c r="U109" s="12"/>
      <c r="V109" s="8">
        <v>83013039</v>
      </c>
      <c r="W109" s="8" t="s">
        <v>287</v>
      </c>
      <c r="X109" s="8" t="s">
        <v>287</v>
      </c>
      <c r="Y109" s="8" t="s">
        <v>287</v>
      </c>
      <c r="Z109" s="8" t="s">
        <v>288</v>
      </c>
      <c r="AA109" s="8" t="s">
        <v>289</v>
      </c>
      <c r="AB109" s="12"/>
      <c r="AC109" s="12"/>
      <c r="AD109" s="12"/>
      <c r="AE109" s="12"/>
      <c r="AF109" s="8" t="s">
        <v>290</v>
      </c>
      <c r="AG109" s="8" t="s">
        <v>291</v>
      </c>
      <c r="AH109" s="8" t="s">
        <v>352</v>
      </c>
      <c r="AI109" s="8">
        <v>22</v>
      </c>
      <c r="AJ109" s="8" t="s">
        <v>4</v>
      </c>
      <c r="AK109" s="8" t="s">
        <v>304</v>
      </c>
      <c r="AL109" s="8" t="s">
        <v>294</v>
      </c>
      <c r="AM109" s="8" t="s">
        <v>312</v>
      </c>
      <c r="AN109" s="8" t="s">
        <v>353</v>
      </c>
      <c r="AO109" s="9">
        <v>45281</v>
      </c>
      <c r="AP109" s="8">
        <v>32100</v>
      </c>
      <c r="AQ109" s="8" t="s">
        <v>301</v>
      </c>
      <c r="AR109" s="8" t="s">
        <v>330</v>
      </c>
      <c r="AS109" s="8">
        <v>7931013941</v>
      </c>
      <c r="AT109" s="11">
        <v>45240</v>
      </c>
      <c r="AU109" s="8" t="s">
        <v>298</v>
      </c>
      <c r="AV109" s="8">
        <v>818</v>
      </c>
      <c r="AW109" s="12"/>
      <c r="AX109" s="8" t="s">
        <v>294</v>
      </c>
      <c r="AY109" s="13">
        <v>21.49</v>
      </c>
      <c r="AZ109" s="13" t="s">
        <v>157</v>
      </c>
      <c r="BB109" s="13">
        <f t="shared" si="3"/>
        <v>8</v>
      </c>
      <c r="BC109" s="13">
        <f t="shared" si="4"/>
        <v>8</v>
      </c>
      <c r="BD109" s="13" t="b">
        <f t="shared" si="5"/>
        <v>1</v>
      </c>
    </row>
    <row r="110" spans="1:56" hidden="1" x14ac:dyDescent="0.3">
      <c r="A110" s="8" t="s">
        <v>281</v>
      </c>
      <c r="B110" s="8" t="s">
        <v>327</v>
      </c>
      <c r="C110" s="8" t="s">
        <v>427</v>
      </c>
      <c r="D110" s="9">
        <v>45281</v>
      </c>
      <c r="E110" s="8">
        <v>4</v>
      </c>
      <c r="F110" s="10">
        <v>92010394</v>
      </c>
      <c r="G110" s="8">
        <v>7.1</v>
      </c>
      <c r="H110" s="8" t="s">
        <v>283</v>
      </c>
      <c r="I110" s="8" t="s">
        <v>284</v>
      </c>
      <c r="J110" s="8">
        <v>2051</v>
      </c>
      <c r="K110" s="8">
        <v>392.97</v>
      </c>
      <c r="L110" s="8">
        <v>1571.88</v>
      </c>
      <c r="M110" s="8">
        <v>3069.0956999999999</v>
      </c>
      <c r="N110" s="8">
        <v>12276.382799999999</v>
      </c>
      <c r="O110" s="8" t="s">
        <v>285</v>
      </c>
      <c r="P110" s="8">
        <v>7.81</v>
      </c>
      <c r="Q110" s="10" t="s">
        <v>197</v>
      </c>
      <c r="R110" s="11">
        <v>45281</v>
      </c>
      <c r="S110" s="10">
        <v>7931013942</v>
      </c>
      <c r="T110" s="8" t="s">
        <v>340</v>
      </c>
      <c r="U110" s="12"/>
      <c r="V110" s="8">
        <v>83013042</v>
      </c>
      <c r="W110" s="8" t="s">
        <v>287</v>
      </c>
      <c r="X110" s="8" t="s">
        <v>287</v>
      </c>
      <c r="Y110" s="8" t="s">
        <v>287</v>
      </c>
      <c r="Z110" s="8" t="s">
        <v>288</v>
      </c>
      <c r="AA110" s="8" t="s">
        <v>289</v>
      </c>
      <c r="AB110" s="12"/>
      <c r="AC110" s="12"/>
      <c r="AD110" s="12"/>
      <c r="AE110" s="12"/>
      <c r="AF110" s="8" t="s">
        <v>290</v>
      </c>
      <c r="AG110" s="8" t="s">
        <v>291</v>
      </c>
      <c r="AH110" s="8" t="s">
        <v>352</v>
      </c>
      <c r="AI110" s="8">
        <v>2</v>
      </c>
      <c r="AJ110" s="8" t="s">
        <v>4</v>
      </c>
      <c r="AK110" s="8" t="s">
        <v>293</v>
      </c>
      <c r="AL110" s="8" t="s">
        <v>294</v>
      </c>
      <c r="AM110" s="8" t="s">
        <v>312</v>
      </c>
      <c r="AN110" s="8" t="s">
        <v>353</v>
      </c>
      <c r="AO110" s="9">
        <v>45281</v>
      </c>
      <c r="AP110" s="8">
        <v>32100</v>
      </c>
      <c r="AQ110" s="8" t="s">
        <v>341</v>
      </c>
      <c r="AR110" s="8" t="s">
        <v>330</v>
      </c>
      <c r="AS110" s="8">
        <v>7931013942</v>
      </c>
      <c r="AT110" s="11">
        <v>45240</v>
      </c>
      <c r="AU110" s="8" t="s">
        <v>298</v>
      </c>
      <c r="AV110" s="8">
        <v>818</v>
      </c>
      <c r="AW110" s="12"/>
      <c r="AX110" s="8" t="s">
        <v>294</v>
      </c>
      <c r="AY110" s="13">
        <v>263.35000000000002</v>
      </c>
      <c r="AZ110" s="13" t="s">
        <v>157</v>
      </c>
      <c r="BB110" s="13">
        <f t="shared" si="3"/>
        <v>7</v>
      </c>
      <c r="BC110" s="13">
        <f t="shared" si="4"/>
        <v>7</v>
      </c>
      <c r="BD110" s="13" t="b">
        <f t="shared" si="5"/>
        <v>1</v>
      </c>
    </row>
    <row r="111" spans="1:56" hidden="1" x14ac:dyDescent="0.3">
      <c r="A111" s="8" t="s">
        <v>281</v>
      </c>
      <c r="B111" s="8" t="s">
        <v>327</v>
      </c>
      <c r="C111" s="8" t="s">
        <v>369</v>
      </c>
      <c r="D111" s="9">
        <v>45281</v>
      </c>
      <c r="E111" s="8">
        <v>2</v>
      </c>
      <c r="F111" s="10">
        <v>92010398</v>
      </c>
      <c r="G111" s="8">
        <v>5.0999999999999996</v>
      </c>
      <c r="H111" s="8" t="s">
        <v>283</v>
      </c>
      <c r="I111" s="8" t="s">
        <v>284</v>
      </c>
      <c r="J111" s="8">
        <v>2051</v>
      </c>
      <c r="K111" s="8">
        <v>92.63</v>
      </c>
      <c r="L111" s="8">
        <v>185.26</v>
      </c>
      <c r="M111" s="8">
        <v>723.44029999999998</v>
      </c>
      <c r="N111" s="8">
        <v>1446.8806</v>
      </c>
      <c r="O111" s="8" t="s">
        <v>285</v>
      </c>
      <c r="P111" s="8">
        <v>7.81</v>
      </c>
      <c r="Q111" s="10" t="s">
        <v>197</v>
      </c>
      <c r="R111" s="11">
        <v>45281</v>
      </c>
      <c r="S111" s="10">
        <v>7931013953</v>
      </c>
      <c r="T111" s="8" t="s">
        <v>370</v>
      </c>
      <c r="U111" s="12"/>
      <c r="V111" s="8">
        <v>83013038</v>
      </c>
      <c r="W111" s="8" t="s">
        <v>287</v>
      </c>
      <c r="X111" s="8" t="s">
        <v>287</v>
      </c>
      <c r="Y111" s="8" t="s">
        <v>287</v>
      </c>
      <c r="Z111" s="8" t="s">
        <v>288</v>
      </c>
      <c r="AA111" s="8" t="s">
        <v>289</v>
      </c>
      <c r="AB111" s="12"/>
      <c r="AC111" s="12"/>
      <c r="AD111" s="12"/>
      <c r="AE111" s="12"/>
      <c r="AF111" s="8" t="s">
        <v>290</v>
      </c>
      <c r="AG111" s="8" t="s">
        <v>291</v>
      </c>
      <c r="AH111" s="8" t="s">
        <v>352</v>
      </c>
      <c r="AI111" s="8">
        <v>8</v>
      </c>
      <c r="AJ111" s="8" t="s">
        <v>4</v>
      </c>
      <c r="AK111" s="8" t="s">
        <v>293</v>
      </c>
      <c r="AL111" s="8" t="s">
        <v>294</v>
      </c>
      <c r="AM111" s="8" t="s">
        <v>312</v>
      </c>
      <c r="AN111" s="8" t="s">
        <v>353</v>
      </c>
      <c r="AO111" s="9">
        <v>45281</v>
      </c>
      <c r="AP111" s="8">
        <v>32100</v>
      </c>
      <c r="AQ111" s="8" t="s">
        <v>301</v>
      </c>
      <c r="AR111" s="8" t="s">
        <v>330</v>
      </c>
      <c r="AS111" s="8">
        <v>7931013953</v>
      </c>
      <c r="AT111" s="11">
        <v>45240</v>
      </c>
      <c r="AU111" s="8" t="s">
        <v>298</v>
      </c>
      <c r="AV111" s="8">
        <v>2051</v>
      </c>
      <c r="AW111" s="12"/>
      <c r="AX111" s="8" t="s">
        <v>294</v>
      </c>
      <c r="AY111" s="13">
        <v>68.94</v>
      </c>
      <c r="AZ111" s="13" t="s">
        <v>157</v>
      </c>
      <c r="BB111" s="13">
        <f t="shared" si="3"/>
        <v>7</v>
      </c>
      <c r="BC111" s="13">
        <f t="shared" si="4"/>
        <v>7</v>
      </c>
      <c r="BD111" s="13" t="b">
        <f t="shared" si="5"/>
        <v>1</v>
      </c>
    </row>
    <row r="112" spans="1:56" s="17" customFormat="1" hidden="1" x14ac:dyDescent="0.3">
      <c r="A112" s="8" t="s">
        <v>281</v>
      </c>
      <c r="B112" s="5" t="s">
        <v>327</v>
      </c>
      <c r="C112" s="5" t="s">
        <v>379</v>
      </c>
      <c r="D112" s="14">
        <v>45273</v>
      </c>
      <c r="E112" s="5">
        <v>80</v>
      </c>
      <c r="F112" s="15">
        <v>92010745</v>
      </c>
      <c r="G112" s="5">
        <v>3.1</v>
      </c>
      <c r="H112" s="8" t="s">
        <v>358</v>
      </c>
      <c r="I112" s="8" t="s">
        <v>284</v>
      </c>
      <c r="J112" s="8">
        <v>2051</v>
      </c>
      <c r="K112" s="5">
        <v>68.260000000000005</v>
      </c>
      <c r="L112" s="8">
        <v>5460.8</v>
      </c>
      <c r="M112" s="8">
        <v>533.11059999999998</v>
      </c>
      <c r="N112" s="8">
        <v>42648.847999999998</v>
      </c>
      <c r="O112" s="5" t="s">
        <v>285</v>
      </c>
      <c r="P112" s="8">
        <v>7.81</v>
      </c>
      <c r="Q112" s="15" t="s">
        <v>212</v>
      </c>
      <c r="R112" s="16">
        <v>45273</v>
      </c>
      <c r="S112" s="15">
        <v>7931013947</v>
      </c>
      <c r="T112" s="5" t="s">
        <v>306</v>
      </c>
      <c r="U112" s="12"/>
      <c r="V112" s="5">
        <v>83013516</v>
      </c>
      <c r="W112" s="8" t="s">
        <v>287</v>
      </c>
      <c r="X112" s="8" t="s">
        <v>287</v>
      </c>
      <c r="Y112" s="8" t="s">
        <v>287</v>
      </c>
      <c r="Z112" s="8" t="s">
        <v>288</v>
      </c>
      <c r="AA112" s="8" t="s">
        <v>289</v>
      </c>
      <c r="AB112" s="12"/>
      <c r="AC112" s="12"/>
      <c r="AD112" s="12"/>
      <c r="AE112" s="12"/>
      <c r="AF112" s="8" t="s">
        <v>290</v>
      </c>
      <c r="AG112" s="8" t="s">
        <v>291</v>
      </c>
      <c r="AH112" s="8" t="s">
        <v>345</v>
      </c>
      <c r="AI112" s="5">
        <v>8</v>
      </c>
      <c r="AJ112" s="5" t="s">
        <v>4</v>
      </c>
      <c r="AK112" s="5" t="s">
        <v>293</v>
      </c>
      <c r="AL112" s="8" t="s">
        <v>294</v>
      </c>
      <c r="AM112" s="8" t="s">
        <v>346</v>
      </c>
      <c r="AN112" s="5" t="s">
        <v>347</v>
      </c>
      <c r="AO112" s="9">
        <v>45273</v>
      </c>
      <c r="AP112" s="8">
        <v>32100</v>
      </c>
      <c r="AQ112" s="8" t="s">
        <v>307</v>
      </c>
      <c r="AR112" s="8" t="s">
        <v>330</v>
      </c>
      <c r="AS112" s="5">
        <v>7931013947</v>
      </c>
      <c r="AT112" s="11">
        <v>45264</v>
      </c>
      <c r="AU112" s="8" t="s">
        <v>298</v>
      </c>
      <c r="AV112" s="8">
        <v>818</v>
      </c>
      <c r="AW112" s="12"/>
      <c r="AX112" s="5" t="s">
        <v>294</v>
      </c>
      <c r="AY112" s="17">
        <v>59.19</v>
      </c>
      <c r="AZ112" s="17" t="s">
        <v>157</v>
      </c>
      <c r="BB112" s="17">
        <f t="shared" si="3"/>
        <v>6</v>
      </c>
      <c r="BC112" s="17">
        <f t="shared" si="4"/>
        <v>6</v>
      </c>
      <c r="BD112" s="17" t="b">
        <f t="shared" si="5"/>
        <v>1</v>
      </c>
    </row>
    <row r="113" spans="1:56" hidden="1" x14ac:dyDescent="0.3">
      <c r="A113" s="8" t="s">
        <v>281</v>
      </c>
      <c r="B113" s="8" t="s">
        <v>282</v>
      </c>
      <c r="C113" s="8" t="s">
        <v>428</v>
      </c>
      <c r="D113" s="9">
        <v>45210</v>
      </c>
      <c r="E113" s="8">
        <v>500</v>
      </c>
      <c r="F113" s="10">
        <v>92008848</v>
      </c>
      <c r="G113" s="8">
        <v>5.0999999999999996</v>
      </c>
      <c r="H113" s="8" t="s">
        <v>283</v>
      </c>
      <c r="I113" s="8" t="s">
        <v>284</v>
      </c>
      <c r="J113" s="8">
        <v>2051</v>
      </c>
      <c r="K113" s="8">
        <v>49.73</v>
      </c>
      <c r="L113" s="8">
        <v>24865</v>
      </c>
      <c r="M113" s="8">
        <v>389.29638599999998</v>
      </c>
      <c r="N113" s="8">
        <v>194648.193</v>
      </c>
      <c r="O113" s="8" t="s">
        <v>285</v>
      </c>
      <c r="P113" s="8">
        <v>7.8281999999999998</v>
      </c>
      <c r="Q113" s="10" t="s">
        <v>219</v>
      </c>
      <c r="R113" s="11">
        <v>45210</v>
      </c>
      <c r="S113" s="10">
        <v>7931013573</v>
      </c>
      <c r="T113" s="8" t="s">
        <v>320</v>
      </c>
      <c r="U113" s="12"/>
      <c r="V113" s="8">
        <v>83010825</v>
      </c>
      <c r="W113" s="8" t="s">
        <v>287</v>
      </c>
      <c r="X113" s="8" t="s">
        <v>287</v>
      </c>
      <c r="Y113" s="8" t="s">
        <v>287</v>
      </c>
      <c r="Z113" s="8" t="s">
        <v>288</v>
      </c>
      <c r="AA113" s="8" t="s">
        <v>289</v>
      </c>
      <c r="AB113" s="12"/>
      <c r="AC113" s="12"/>
      <c r="AD113" s="12"/>
      <c r="AE113" s="12"/>
      <c r="AF113" s="8" t="s">
        <v>290</v>
      </c>
      <c r="AG113" s="8" t="s">
        <v>291</v>
      </c>
      <c r="AH113" s="8" t="s">
        <v>391</v>
      </c>
      <c r="AI113" s="8">
        <v>4</v>
      </c>
      <c r="AJ113" s="8" t="s">
        <v>4</v>
      </c>
      <c r="AK113" s="8" t="s">
        <v>293</v>
      </c>
      <c r="AL113" s="8" t="s">
        <v>294</v>
      </c>
      <c r="AM113" s="8" t="s">
        <v>316</v>
      </c>
      <c r="AN113" s="8" t="s">
        <v>361</v>
      </c>
      <c r="AO113" s="9">
        <v>45210</v>
      </c>
      <c r="AP113" s="8">
        <v>31400</v>
      </c>
      <c r="AQ113" s="8" t="s">
        <v>324</v>
      </c>
      <c r="AR113" s="8" t="s">
        <v>297</v>
      </c>
      <c r="AS113" s="8">
        <v>7931013573</v>
      </c>
      <c r="AT113" s="11">
        <v>45141</v>
      </c>
      <c r="AU113" s="8" t="s">
        <v>298</v>
      </c>
      <c r="AV113" s="8">
        <v>818</v>
      </c>
      <c r="AW113" s="12"/>
      <c r="AX113" s="8" t="s">
        <v>294</v>
      </c>
      <c r="AY113" s="13">
        <v>43.06</v>
      </c>
      <c r="AZ113" s="13" t="s">
        <v>155</v>
      </c>
      <c r="BB113" s="13">
        <f t="shared" si="3"/>
        <v>7</v>
      </c>
      <c r="BC113" s="13">
        <f t="shared" si="4"/>
        <v>7</v>
      </c>
      <c r="BD113" s="13" t="b">
        <f t="shared" si="5"/>
        <v>1</v>
      </c>
    </row>
    <row r="114" spans="1:56" hidden="1" x14ac:dyDescent="0.3">
      <c r="A114" s="8" t="s">
        <v>281</v>
      </c>
      <c r="B114" s="8" t="s">
        <v>282</v>
      </c>
      <c r="C114" s="8" t="s">
        <v>67</v>
      </c>
      <c r="D114" s="9">
        <v>45229</v>
      </c>
      <c r="E114" s="8">
        <v>10</v>
      </c>
      <c r="F114" s="10">
        <v>92009024</v>
      </c>
      <c r="G114" s="8">
        <v>1.1000000000000001</v>
      </c>
      <c r="H114" s="8" t="s">
        <v>283</v>
      </c>
      <c r="I114" s="8" t="s">
        <v>284</v>
      </c>
      <c r="J114" s="8">
        <v>2051</v>
      </c>
      <c r="K114" s="8">
        <v>183.68</v>
      </c>
      <c r="L114" s="8">
        <v>1836.8</v>
      </c>
      <c r="M114" s="8">
        <v>1437.8837759999999</v>
      </c>
      <c r="N114" s="8">
        <v>14378.83776</v>
      </c>
      <c r="O114" s="8" t="s">
        <v>285</v>
      </c>
      <c r="P114" s="8">
        <v>7.8281999999999998</v>
      </c>
      <c r="Q114" s="10" t="s">
        <v>187</v>
      </c>
      <c r="R114" s="11">
        <v>45229</v>
      </c>
      <c r="S114" s="10">
        <v>7931013667</v>
      </c>
      <c r="T114" s="8" t="s">
        <v>286</v>
      </c>
      <c r="U114" s="12"/>
      <c r="V114" s="8">
        <v>83011304</v>
      </c>
      <c r="W114" s="8" t="s">
        <v>287</v>
      </c>
      <c r="X114" s="8" t="s">
        <v>287</v>
      </c>
      <c r="Y114" s="8" t="s">
        <v>287</v>
      </c>
      <c r="Z114" s="8" t="s">
        <v>288</v>
      </c>
      <c r="AA114" s="8" t="s">
        <v>289</v>
      </c>
      <c r="AB114" s="12"/>
      <c r="AC114" s="12"/>
      <c r="AD114" s="12"/>
      <c r="AE114" s="12"/>
      <c r="AF114" s="8" t="s">
        <v>290</v>
      </c>
      <c r="AG114" s="8" t="s">
        <v>291</v>
      </c>
      <c r="AH114" s="8" t="s">
        <v>292</v>
      </c>
      <c r="AI114" s="8">
        <v>1</v>
      </c>
      <c r="AJ114" s="8" t="s">
        <v>4</v>
      </c>
      <c r="AK114" s="8" t="s">
        <v>293</v>
      </c>
      <c r="AL114" s="8" t="s">
        <v>294</v>
      </c>
      <c r="AM114" s="8" t="s">
        <v>295</v>
      </c>
      <c r="AN114" s="8" t="s">
        <v>296</v>
      </c>
      <c r="AO114" s="9">
        <v>45229</v>
      </c>
      <c r="AP114" s="8">
        <v>32100</v>
      </c>
      <c r="AQ114" s="8" t="s">
        <v>32</v>
      </c>
      <c r="AR114" s="8" t="s">
        <v>297</v>
      </c>
      <c r="AS114" s="8">
        <v>7931013667</v>
      </c>
      <c r="AT114" s="11">
        <v>45156</v>
      </c>
      <c r="AU114" s="8" t="s">
        <v>298</v>
      </c>
      <c r="AV114" s="8">
        <v>818</v>
      </c>
      <c r="AW114" s="12"/>
      <c r="AX114" s="8" t="s">
        <v>294</v>
      </c>
      <c r="AY114" s="13">
        <v>144.05000000000001</v>
      </c>
      <c r="AZ114" s="13" t="s">
        <v>155</v>
      </c>
      <c r="BB114" s="13">
        <f t="shared" si="3"/>
        <v>4</v>
      </c>
      <c r="BC114" s="13">
        <f t="shared" si="4"/>
        <v>4</v>
      </c>
      <c r="BD114" s="13" t="b">
        <f t="shared" si="5"/>
        <v>1</v>
      </c>
    </row>
    <row r="115" spans="1:56" hidden="1" x14ac:dyDescent="0.3">
      <c r="A115" s="8" t="s">
        <v>281</v>
      </c>
      <c r="B115" s="8" t="s">
        <v>282</v>
      </c>
      <c r="C115" s="8" t="s">
        <v>384</v>
      </c>
      <c r="D115" s="9">
        <v>45229</v>
      </c>
      <c r="E115" s="8">
        <v>100</v>
      </c>
      <c r="F115" s="10">
        <v>92009025</v>
      </c>
      <c r="G115" s="8">
        <v>1.1000000000000001</v>
      </c>
      <c r="H115" s="8" t="s">
        <v>283</v>
      </c>
      <c r="I115" s="8" t="s">
        <v>284</v>
      </c>
      <c r="J115" s="8">
        <v>2051</v>
      </c>
      <c r="K115" s="8">
        <v>46.01</v>
      </c>
      <c r="L115" s="8">
        <v>4601</v>
      </c>
      <c r="M115" s="8">
        <v>360.17548199999999</v>
      </c>
      <c r="N115" s="8">
        <v>36017.548199999997</v>
      </c>
      <c r="O115" s="8" t="s">
        <v>285</v>
      </c>
      <c r="P115" s="8">
        <v>7.8281999999999998</v>
      </c>
      <c r="Q115" s="10" t="s">
        <v>190</v>
      </c>
      <c r="R115" s="11">
        <v>45229</v>
      </c>
      <c r="S115" s="10">
        <v>7931013669</v>
      </c>
      <c r="T115" s="8" t="s">
        <v>320</v>
      </c>
      <c r="U115" s="12"/>
      <c r="V115" s="8">
        <v>83011305</v>
      </c>
      <c r="W115" s="8" t="s">
        <v>287</v>
      </c>
      <c r="X115" s="8" t="s">
        <v>287</v>
      </c>
      <c r="Y115" s="8" t="s">
        <v>287</v>
      </c>
      <c r="Z115" s="8" t="s">
        <v>288</v>
      </c>
      <c r="AA115" s="8" t="s">
        <v>289</v>
      </c>
      <c r="AB115" s="12"/>
      <c r="AC115" s="12"/>
      <c r="AD115" s="12"/>
      <c r="AE115" s="12"/>
      <c r="AF115" s="8" t="s">
        <v>290</v>
      </c>
      <c r="AG115" s="8" t="s">
        <v>291</v>
      </c>
      <c r="AH115" s="8" t="s">
        <v>292</v>
      </c>
      <c r="AI115" s="8">
        <v>5</v>
      </c>
      <c r="AJ115" s="8" t="s">
        <v>4</v>
      </c>
      <c r="AK115" s="8" t="s">
        <v>293</v>
      </c>
      <c r="AL115" s="8" t="s">
        <v>294</v>
      </c>
      <c r="AM115" s="8" t="s">
        <v>295</v>
      </c>
      <c r="AN115" s="8" t="s">
        <v>296</v>
      </c>
      <c r="AO115" s="9">
        <v>45229</v>
      </c>
      <c r="AP115" s="8">
        <v>32100</v>
      </c>
      <c r="AQ115" s="8" t="s">
        <v>324</v>
      </c>
      <c r="AR115" s="8" t="s">
        <v>297</v>
      </c>
      <c r="AS115" s="8">
        <v>7931013669</v>
      </c>
      <c r="AT115" s="11">
        <v>45156</v>
      </c>
      <c r="AU115" s="8" t="s">
        <v>298</v>
      </c>
      <c r="AV115" s="8">
        <v>818</v>
      </c>
      <c r="AW115" s="12"/>
      <c r="AX115" s="8" t="s">
        <v>294</v>
      </c>
      <c r="AY115" s="13">
        <v>41.07</v>
      </c>
      <c r="AZ115" s="13" t="s">
        <v>155</v>
      </c>
      <c r="BB115" s="13">
        <f t="shared" si="3"/>
        <v>6</v>
      </c>
      <c r="BC115" s="13">
        <f t="shared" si="4"/>
        <v>6</v>
      </c>
      <c r="BD115" s="13" t="b">
        <f t="shared" si="5"/>
        <v>1</v>
      </c>
    </row>
    <row r="116" spans="1:56" hidden="1" x14ac:dyDescent="0.3">
      <c r="A116" s="8" t="s">
        <v>281</v>
      </c>
      <c r="B116" s="8" t="s">
        <v>282</v>
      </c>
      <c r="C116" s="8" t="s">
        <v>417</v>
      </c>
      <c r="D116" s="9">
        <v>45229</v>
      </c>
      <c r="E116" s="8">
        <v>200</v>
      </c>
      <c r="F116" s="10">
        <v>92009025</v>
      </c>
      <c r="G116" s="8">
        <v>2.1</v>
      </c>
      <c r="H116" s="8" t="s">
        <v>283</v>
      </c>
      <c r="I116" s="8" t="s">
        <v>284</v>
      </c>
      <c r="J116" s="8">
        <v>2051</v>
      </c>
      <c r="K116" s="8">
        <v>66.55</v>
      </c>
      <c r="L116" s="8">
        <v>13310</v>
      </c>
      <c r="M116" s="8">
        <v>520.96671000000003</v>
      </c>
      <c r="N116" s="8">
        <v>104193.342</v>
      </c>
      <c r="O116" s="8" t="s">
        <v>285</v>
      </c>
      <c r="P116" s="8">
        <v>7.8281999999999998</v>
      </c>
      <c r="Q116" s="10" t="s">
        <v>190</v>
      </c>
      <c r="R116" s="11">
        <v>45229</v>
      </c>
      <c r="S116" s="10">
        <v>7931013669</v>
      </c>
      <c r="T116" s="8" t="s">
        <v>320</v>
      </c>
      <c r="U116" s="12"/>
      <c r="V116" s="8">
        <v>83011305</v>
      </c>
      <c r="W116" s="8" t="s">
        <v>287</v>
      </c>
      <c r="X116" s="8" t="s">
        <v>287</v>
      </c>
      <c r="Y116" s="8" t="s">
        <v>287</v>
      </c>
      <c r="Z116" s="8" t="s">
        <v>288</v>
      </c>
      <c r="AA116" s="8" t="s">
        <v>289</v>
      </c>
      <c r="AB116" s="12"/>
      <c r="AC116" s="12"/>
      <c r="AD116" s="12"/>
      <c r="AE116" s="12"/>
      <c r="AF116" s="8" t="s">
        <v>290</v>
      </c>
      <c r="AG116" s="8" t="s">
        <v>291</v>
      </c>
      <c r="AH116" s="8" t="s">
        <v>292</v>
      </c>
      <c r="AI116" s="8">
        <v>6</v>
      </c>
      <c r="AJ116" s="8" t="s">
        <v>4</v>
      </c>
      <c r="AK116" s="8" t="s">
        <v>293</v>
      </c>
      <c r="AL116" s="8" t="s">
        <v>294</v>
      </c>
      <c r="AM116" s="8" t="s">
        <v>295</v>
      </c>
      <c r="AN116" s="8" t="s">
        <v>296</v>
      </c>
      <c r="AO116" s="9">
        <v>45229</v>
      </c>
      <c r="AP116" s="8">
        <v>32100</v>
      </c>
      <c r="AQ116" s="8" t="s">
        <v>324</v>
      </c>
      <c r="AR116" s="8" t="s">
        <v>297</v>
      </c>
      <c r="AS116" s="8">
        <v>7931013669</v>
      </c>
      <c r="AT116" s="11">
        <v>45156</v>
      </c>
      <c r="AU116" s="8" t="s">
        <v>298</v>
      </c>
      <c r="AV116" s="8">
        <v>818</v>
      </c>
      <c r="AW116" s="12"/>
      <c r="AX116" s="8" t="s">
        <v>294</v>
      </c>
      <c r="AY116" s="13">
        <v>57.58</v>
      </c>
      <c r="AZ116" s="13" t="s">
        <v>155</v>
      </c>
      <c r="BB116" s="13">
        <f t="shared" si="3"/>
        <v>6</v>
      </c>
      <c r="BC116" s="13">
        <f t="shared" si="4"/>
        <v>6</v>
      </c>
      <c r="BD116" s="13" t="b">
        <f t="shared" si="5"/>
        <v>1</v>
      </c>
    </row>
    <row r="117" spans="1:56" hidden="1" x14ac:dyDescent="0.3">
      <c r="A117" s="8" t="s">
        <v>281</v>
      </c>
      <c r="B117" s="8" t="s">
        <v>282</v>
      </c>
      <c r="C117" s="8" t="s">
        <v>379</v>
      </c>
      <c r="D117" s="9">
        <v>45229</v>
      </c>
      <c r="E117" s="8">
        <v>30</v>
      </c>
      <c r="F117" s="10">
        <v>92009027</v>
      </c>
      <c r="G117" s="8">
        <v>7.1</v>
      </c>
      <c r="H117" s="8" t="s">
        <v>283</v>
      </c>
      <c r="I117" s="8" t="s">
        <v>284</v>
      </c>
      <c r="J117" s="8">
        <v>2051</v>
      </c>
      <c r="K117" s="8">
        <v>68.260000000000005</v>
      </c>
      <c r="L117" s="8">
        <v>2047.8</v>
      </c>
      <c r="M117" s="8">
        <v>534.35293200000001</v>
      </c>
      <c r="N117" s="8">
        <v>16030.587960000001</v>
      </c>
      <c r="O117" s="8" t="s">
        <v>285</v>
      </c>
      <c r="P117" s="8">
        <v>7.8281999999999998</v>
      </c>
      <c r="Q117" s="10" t="s">
        <v>190</v>
      </c>
      <c r="R117" s="11">
        <v>45229</v>
      </c>
      <c r="S117" s="10">
        <v>7931013673</v>
      </c>
      <c r="T117" s="8" t="s">
        <v>306</v>
      </c>
      <c r="U117" s="12"/>
      <c r="V117" s="8">
        <v>83011302</v>
      </c>
      <c r="W117" s="8" t="s">
        <v>287</v>
      </c>
      <c r="X117" s="8" t="s">
        <v>287</v>
      </c>
      <c r="Y117" s="8" t="s">
        <v>287</v>
      </c>
      <c r="Z117" s="8" t="s">
        <v>288</v>
      </c>
      <c r="AA117" s="8" t="s">
        <v>289</v>
      </c>
      <c r="AB117" s="12"/>
      <c r="AC117" s="12"/>
      <c r="AD117" s="12"/>
      <c r="AE117" s="12"/>
      <c r="AF117" s="8" t="s">
        <v>290</v>
      </c>
      <c r="AG117" s="8" t="s">
        <v>291</v>
      </c>
      <c r="AH117" s="8" t="s">
        <v>292</v>
      </c>
      <c r="AI117" s="8">
        <v>26</v>
      </c>
      <c r="AJ117" s="8" t="s">
        <v>4</v>
      </c>
      <c r="AK117" s="8" t="s">
        <v>293</v>
      </c>
      <c r="AL117" s="8" t="s">
        <v>294</v>
      </c>
      <c r="AM117" s="8" t="s">
        <v>295</v>
      </c>
      <c r="AN117" s="8" t="s">
        <v>296</v>
      </c>
      <c r="AO117" s="9">
        <v>45229</v>
      </c>
      <c r="AP117" s="8">
        <v>32100</v>
      </c>
      <c r="AQ117" s="8" t="s">
        <v>307</v>
      </c>
      <c r="AR117" s="8" t="s">
        <v>297</v>
      </c>
      <c r="AS117" s="8">
        <v>7931013673</v>
      </c>
      <c r="AT117" s="11">
        <v>45156</v>
      </c>
      <c r="AU117" s="8" t="s">
        <v>298</v>
      </c>
      <c r="AV117" s="8">
        <v>818</v>
      </c>
      <c r="AW117" s="12"/>
      <c r="AX117" s="8" t="s">
        <v>294</v>
      </c>
      <c r="AY117" s="13">
        <v>62.31</v>
      </c>
      <c r="AZ117" s="13" t="s">
        <v>155</v>
      </c>
      <c r="BB117" s="13">
        <f t="shared" si="3"/>
        <v>10</v>
      </c>
      <c r="BC117" s="13">
        <f t="shared" si="4"/>
        <v>10</v>
      </c>
      <c r="BD117" s="13" t="b">
        <f t="shared" si="5"/>
        <v>1</v>
      </c>
    </row>
    <row r="118" spans="1:56" hidden="1" x14ac:dyDescent="0.3">
      <c r="A118" s="8" t="s">
        <v>281</v>
      </c>
      <c r="B118" s="8" t="s">
        <v>308</v>
      </c>
      <c r="C118" s="8" t="s">
        <v>413</v>
      </c>
      <c r="D118" s="9">
        <v>45244</v>
      </c>
      <c r="E118" s="8">
        <v>200</v>
      </c>
      <c r="F118" s="10">
        <v>92009034</v>
      </c>
      <c r="G118" s="8">
        <v>1.1000000000000001</v>
      </c>
      <c r="H118" s="8" t="s">
        <v>283</v>
      </c>
      <c r="I118" s="8" t="s">
        <v>284</v>
      </c>
      <c r="J118" s="8">
        <v>2051</v>
      </c>
      <c r="K118" s="8">
        <v>14.29</v>
      </c>
      <c r="L118" s="8">
        <v>2858</v>
      </c>
      <c r="M118" s="8">
        <v>111.810676</v>
      </c>
      <c r="N118" s="8">
        <v>22362.135200000001</v>
      </c>
      <c r="O118" s="8" t="s">
        <v>285</v>
      </c>
      <c r="P118" s="8">
        <v>7.8243999999999998</v>
      </c>
      <c r="Q118" s="10" t="s">
        <v>195</v>
      </c>
      <c r="R118" s="11">
        <v>45244</v>
      </c>
      <c r="S118" s="10">
        <v>7931013680</v>
      </c>
      <c r="T118" s="8" t="s">
        <v>372</v>
      </c>
      <c r="U118" s="12"/>
      <c r="V118" s="8">
        <v>83012439</v>
      </c>
      <c r="W118" s="8" t="s">
        <v>287</v>
      </c>
      <c r="X118" s="8" t="s">
        <v>287</v>
      </c>
      <c r="Y118" s="8" t="s">
        <v>287</v>
      </c>
      <c r="Z118" s="8" t="s">
        <v>288</v>
      </c>
      <c r="AA118" s="8" t="s">
        <v>289</v>
      </c>
      <c r="AB118" s="12"/>
      <c r="AC118" s="12"/>
      <c r="AD118" s="12"/>
      <c r="AE118" s="12"/>
      <c r="AF118" s="8" t="s">
        <v>290</v>
      </c>
      <c r="AG118" s="8" t="s">
        <v>291</v>
      </c>
      <c r="AH118" s="8" t="s">
        <v>311</v>
      </c>
      <c r="AI118" s="8">
        <v>6</v>
      </c>
      <c r="AJ118" s="8" t="s">
        <v>4</v>
      </c>
      <c r="AK118" s="8" t="s">
        <v>293</v>
      </c>
      <c r="AL118" s="8" t="s">
        <v>294</v>
      </c>
      <c r="AM118" s="8" t="s">
        <v>312</v>
      </c>
      <c r="AN118" s="8" t="s">
        <v>313</v>
      </c>
      <c r="AO118" s="9">
        <v>45244</v>
      </c>
      <c r="AP118" s="8">
        <v>31400</v>
      </c>
      <c r="AQ118" s="8" t="s">
        <v>373</v>
      </c>
      <c r="AR118" s="8" t="s">
        <v>297</v>
      </c>
      <c r="AS118" s="8">
        <v>7931013680</v>
      </c>
      <c r="AT118" s="11">
        <v>45156</v>
      </c>
      <c r="AU118" s="8" t="s">
        <v>298</v>
      </c>
      <c r="AV118" s="8">
        <v>2051</v>
      </c>
      <c r="AW118" s="8" t="s">
        <v>287</v>
      </c>
      <c r="AX118" s="8" t="s">
        <v>294</v>
      </c>
      <c r="AY118" s="13">
        <v>13</v>
      </c>
      <c r="AZ118" s="13" t="s">
        <v>156</v>
      </c>
      <c r="BB118" s="13">
        <f t="shared" si="3"/>
        <v>18</v>
      </c>
      <c r="BC118" s="13">
        <f t="shared" si="4"/>
        <v>18</v>
      </c>
      <c r="BD118" s="13" t="b">
        <f t="shared" si="5"/>
        <v>1</v>
      </c>
    </row>
    <row r="119" spans="1:56" hidden="1" x14ac:dyDescent="0.3">
      <c r="A119" s="8" t="s">
        <v>281</v>
      </c>
      <c r="B119" s="8" t="s">
        <v>282</v>
      </c>
      <c r="C119" s="8" t="s">
        <v>334</v>
      </c>
      <c r="D119" s="9">
        <v>45229</v>
      </c>
      <c r="E119" s="8">
        <v>300</v>
      </c>
      <c r="F119" s="10">
        <v>92009034</v>
      </c>
      <c r="G119" s="8">
        <v>12.1</v>
      </c>
      <c r="H119" s="8" t="s">
        <v>283</v>
      </c>
      <c r="I119" s="8" t="s">
        <v>284</v>
      </c>
      <c r="J119" s="8">
        <v>2051</v>
      </c>
      <c r="K119" s="8">
        <v>18.28</v>
      </c>
      <c r="L119" s="8">
        <v>5484</v>
      </c>
      <c r="M119" s="8">
        <v>143.09949599999999</v>
      </c>
      <c r="N119" s="8">
        <v>42929.8488</v>
      </c>
      <c r="O119" s="8" t="s">
        <v>285</v>
      </c>
      <c r="P119" s="8">
        <v>7.8281999999999998</v>
      </c>
      <c r="Q119" s="10" t="s">
        <v>193</v>
      </c>
      <c r="R119" s="11">
        <v>45229</v>
      </c>
      <c r="S119" s="10">
        <v>7931013680</v>
      </c>
      <c r="T119" s="8" t="s">
        <v>310</v>
      </c>
      <c r="U119" s="12"/>
      <c r="V119" s="8">
        <v>83012439</v>
      </c>
      <c r="W119" s="8" t="s">
        <v>287</v>
      </c>
      <c r="X119" s="8" t="s">
        <v>287</v>
      </c>
      <c r="Y119" s="8" t="s">
        <v>287</v>
      </c>
      <c r="Z119" s="8" t="s">
        <v>288</v>
      </c>
      <c r="AA119" s="8" t="s">
        <v>289</v>
      </c>
      <c r="AB119" s="12"/>
      <c r="AC119" s="12"/>
      <c r="AD119" s="12"/>
      <c r="AE119" s="12"/>
      <c r="AF119" s="8" t="s">
        <v>290</v>
      </c>
      <c r="AG119" s="8" t="s">
        <v>291</v>
      </c>
      <c r="AH119" s="8" t="s">
        <v>315</v>
      </c>
      <c r="AI119" s="8">
        <v>12</v>
      </c>
      <c r="AJ119" s="8" t="s">
        <v>4</v>
      </c>
      <c r="AK119" s="8" t="s">
        <v>293</v>
      </c>
      <c r="AL119" s="8" t="s">
        <v>294</v>
      </c>
      <c r="AM119" s="8" t="s">
        <v>316</v>
      </c>
      <c r="AN119" s="8" t="s">
        <v>317</v>
      </c>
      <c r="AO119" s="9">
        <v>45229</v>
      </c>
      <c r="AP119" s="8">
        <v>31400</v>
      </c>
      <c r="AQ119" s="8" t="s">
        <v>301</v>
      </c>
      <c r="AR119" s="8" t="s">
        <v>297</v>
      </c>
      <c r="AS119" s="8">
        <v>7931013680</v>
      </c>
      <c r="AT119" s="11">
        <v>45156</v>
      </c>
      <c r="AU119" s="8" t="s">
        <v>298</v>
      </c>
      <c r="AV119" s="8">
        <v>2051</v>
      </c>
      <c r="AW119" s="8" t="s">
        <v>287</v>
      </c>
      <c r="AX119" s="8" t="s">
        <v>294</v>
      </c>
      <c r="AY119" s="13">
        <v>15.83</v>
      </c>
      <c r="AZ119" s="13" t="s">
        <v>155</v>
      </c>
      <c r="BB119" s="13">
        <f t="shared" si="3"/>
        <v>18</v>
      </c>
      <c r="BC119" s="13">
        <f t="shared" si="4"/>
        <v>18</v>
      </c>
      <c r="BD119" s="13" t="b">
        <f t="shared" si="5"/>
        <v>1</v>
      </c>
    </row>
    <row r="120" spans="1:56" hidden="1" x14ac:dyDescent="0.3">
      <c r="A120" s="8" t="s">
        <v>281</v>
      </c>
      <c r="B120" s="8" t="s">
        <v>308</v>
      </c>
      <c r="C120" s="8" t="s">
        <v>429</v>
      </c>
      <c r="D120" s="9">
        <v>45244</v>
      </c>
      <c r="E120" s="8">
        <v>87</v>
      </c>
      <c r="F120" s="10">
        <v>92009034</v>
      </c>
      <c r="G120" s="8">
        <v>17.100000000000001</v>
      </c>
      <c r="H120" s="8" t="s">
        <v>283</v>
      </c>
      <c r="I120" s="8" t="s">
        <v>284</v>
      </c>
      <c r="J120" s="8">
        <v>2051</v>
      </c>
      <c r="K120" s="8">
        <v>26.59</v>
      </c>
      <c r="L120" s="8">
        <v>2313.33</v>
      </c>
      <c r="M120" s="8">
        <v>208.05079599999999</v>
      </c>
      <c r="N120" s="8">
        <v>18100.419252</v>
      </c>
      <c r="O120" s="8" t="s">
        <v>285</v>
      </c>
      <c r="P120" s="8">
        <v>7.8243999999999998</v>
      </c>
      <c r="Q120" s="10" t="s">
        <v>195</v>
      </c>
      <c r="R120" s="11">
        <v>45244</v>
      </c>
      <c r="S120" s="10">
        <v>7931013680</v>
      </c>
      <c r="T120" s="8" t="s">
        <v>310</v>
      </c>
      <c r="U120" s="12"/>
      <c r="V120" s="8">
        <v>83012439</v>
      </c>
      <c r="W120" s="8" t="s">
        <v>287</v>
      </c>
      <c r="X120" s="8" t="s">
        <v>287</v>
      </c>
      <c r="Y120" s="8" t="s">
        <v>287</v>
      </c>
      <c r="Z120" s="8" t="s">
        <v>288</v>
      </c>
      <c r="AA120" s="8" t="s">
        <v>289</v>
      </c>
      <c r="AB120" s="12"/>
      <c r="AC120" s="12"/>
      <c r="AD120" s="12"/>
      <c r="AE120" s="12"/>
      <c r="AF120" s="8" t="s">
        <v>290</v>
      </c>
      <c r="AG120" s="8" t="s">
        <v>291</v>
      </c>
      <c r="AH120" s="8" t="s">
        <v>311</v>
      </c>
      <c r="AI120" s="8">
        <v>10</v>
      </c>
      <c r="AJ120" s="8" t="s">
        <v>4</v>
      </c>
      <c r="AK120" s="8" t="s">
        <v>293</v>
      </c>
      <c r="AL120" s="8" t="s">
        <v>294</v>
      </c>
      <c r="AM120" s="8" t="s">
        <v>312</v>
      </c>
      <c r="AN120" s="8" t="s">
        <v>313</v>
      </c>
      <c r="AO120" s="9">
        <v>45244</v>
      </c>
      <c r="AP120" s="8">
        <v>31400</v>
      </c>
      <c r="AQ120" s="8" t="s">
        <v>301</v>
      </c>
      <c r="AR120" s="8" t="s">
        <v>297</v>
      </c>
      <c r="AS120" s="8">
        <v>7931013680</v>
      </c>
      <c r="AT120" s="11">
        <v>45156</v>
      </c>
      <c r="AU120" s="8" t="s">
        <v>298</v>
      </c>
      <c r="AV120" s="8">
        <v>2051</v>
      </c>
      <c r="AW120" s="8" t="s">
        <v>287</v>
      </c>
      <c r="AX120" s="8" t="s">
        <v>294</v>
      </c>
      <c r="AY120" s="13">
        <v>23.03</v>
      </c>
      <c r="AZ120" s="13" t="s">
        <v>156</v>
      </c>
      <c r="BB120" s="13">
        <f t="shared" si="3"/>
        <v>18</v>
      </c>
      <c r="BC120" s="13">
        <f t="shared" si="4"/>
        <v>18</v>
      </c>
      <c r="BD120" s="13" t="b">
        <f t="shared" si="5"/>
        <v>1</v>
      </c>
    </row>
    <row r="121" spans="1:56" hidden="1" x14ac:dyDescent="0.3">
      <c r="A121" s="8" t="s">
        <v>281</v>
      </c>
      <c r="B121" s="8" t="s">
        <v>282</v>
      </c>
      <c r="C121" s="8" t="s">
        <v>407</v>
      </c>
      <c r="D121" s="9">
        <v>45229</v>
      </c>
      <c r="E121" s="8">
        <v>20</v>
      </c>
      <c r="F121" s="10">
        <v>92009034</v>
      </c>
      <c r="G121" s="8">
        <v>18.100000000000001</v>
      </c>
      <c r="H121" s="8" t="s">
        <v>283</v>
      </c>
      <c r="I121" s="8" t="s">
        <v>284</v>
      </c>
      <c r="J121" s="8">
        <v>2051</v>
      </c>
      <c r="K121" s="8">
        <v>29.31</v>
      </c>
      <c r="L121" s="8">
        <v>586.20000000000005</v>
      </c>
      <c r="M121" s="8">
        <v>229.44454200000001</v>
      </c>
      <c r="N121" s="8">
        <v>4588.89084</v>
      </c>
      <c r="O121" s="8" t="s">
        <v>285</v>
      </c>
      <c r="P121" s="8">
        <v>7.8281999999999998</v>
      </c>
      <c r="Q121" s="10" t="s">
        <v>193</v>
      </c>
      <c r="R121" s="11">
        <v>45229</v>
      </c>
      <c r="S121" s="10">
        <v>7931013680</v>
      </c>
      <c r="T121" s="8" t="s">
        <v>310</v>
      </c>
      <c r="U121" s="12"/>
      <c r="V121" s="8">
        <v>83012439</v>
      </c>
      <c r="W121" s="8" t="s">
        <v>287</v>
      </c>
      <c r="X121" s="8" t="s">
        <v>287</v>
      </c>
      <c r="Y121" s="8" t="s">
        <v>287</v>
      </c>
      <c r="Z121" s="8" t="s">
        <v>288</v>
      </c>
      <c r="AA121" s="8" t="s">
        <v>289</v>
      </c>
      <c r="AB121" s="12"/>
      <c r="AC121" s="12"/>
      <c r="AD121" s="12"/>
      <c r="AE121" s="12"/>
      <c r="AF121" s="8" t="s">
        <v>290</v>
      </c>
      <c r="AG121" s="8" t="s">
        <v>291</v>
      </c>
      <c r="AH121" s="8" t="s">
        <v>315</v>
      </c>
      <c r="AI121" s="8">
        <v>16</v>
      </c>
      <c r="AJ121" s="8" t="s">
        <v>4</v>
      </c>
      <c r="AK121" s="8" t="s">
        <v>293</v>
      </c>
      <c r="AL121" s="8" t="s">
        <v>294</v>
      </c>
      <c r="AM121" s="8" t="s">
        <v>316</v>
      </c>
      <c r="AN121" s="8" t="s">
        <v>317</v>
      </c>
      <c r="AO121" s="9">
        <v>45229</v>
      </c>
      <c r="AP121" s="8">
        <v>31400</v>
      </c>
      <c r="AQ121" s="8" t="s">
        <v>301</v>
      </c>
      <c r="AR121" s="8" t="s">
        <v>297</v>
      </c>
      <c r="AS121" s="8">
        <v>7931013680</v>
      </c>
      <c r="AT121" s="11">
        <v>45156</v>
      </c>
      <c r="AU121" s="8" t="s">
        <v>298</v>
      </c>
      <c r="AV121" s="8">
        <v>2051</v>
      </c>
      <c r="AW121" s="8" t="s">
        <v>287</v>
      </c>
      <c r="AX121" s="8" t="s">
        <v>294</v>
      </c>
      <c r="AY121" s="13">
        <v>25.39</v>
      </c>
      <c r="AZ121" s="13" t="s">
        <v>155</v>
      </c>
      <c r="BB121" s="13">
        <f t="shared" si="3"/>
        <v>18</v>
      </c>
      <c r="BC121" s="13">
        <f t="shared" si="4"/>
        <v>18</v>
      </c>
      <c r="BD121" s="13" t="b">
        <f t="shared" si="5"/>
        <v>1</v>
      </c>
    </row>
    <row r="122" spans="1:56" hidden="1" x14ac:dyDescent="0.3">
      <c r="A122" s="8" t="s">
        <v>281</v>
      </c>
      <c r="B122" s="8" t="s">
        <v>308</v>
      </c>
      <c r="C122" s="8" t="s">
        <v>363</v>
      </c>
      <c r="D122" s="9">
        <v>45245</v>
      </c>
      <c r="E122" s="8">
        <v>100</v>
      </c>
      <c r="F122" s="10">
        <v>92009035</v>
      </c>
      <c r="G122" s="8">
        <v>5.0999999999999996</v>
      </c>
      <c r="H122" s="8" t="s">
        <v>283</v>
      </c>
      <c r="I122" s="8" t="s">
        <v>284</v>
      </c>
      <c r="J122" s="8">
        <v>2051</v>
      </c>
      <c r="K122" s="8">
        <v>56.96</v>
      </c>
      <c r="L122" s="8">
        <v>5696</v>
      </c>
      <c r="M122" s="8">
        <v>445.67782399999999</v>
      </c>
      <c r="N122" s="8">
        <v>44567.782399999996</v>
      </c>
      <c r="O122" s="8" t="s">
        <v>285</v>
      </c>
      <c r="P122" s="8">
        <v>7.8243999999999998</v>
      </c>
      <c r="Q122" s="10" t="s">
        <v>191</v>
      </c>
      <c r="R122" s="11">
        <v>45245</v>
      </c>
      <c r="S122" s="10">
        <v>7931013681</v>
      </c>
      <c r="T122" s="8" t="s">
        <v>320</v>
      </c>
      <c r="U122" s="12"/>
      <c r="V122" s="8">
        <v>83012440</v>
      </c>
      <c r="W122" s="8" t="s">
        <v>287</v>
      </c>
      <c r="X122" s="8" t="s">
        <v>287</v>
      </c>
      <c r="Y122" s="8" t="s">
        <v>287</v>
      </c>
      <c r="Z122" s="8" t="s">
        <v>288</v>
      </c>
      <c r="AA122" s="8" t="s">
        <v>289</v>
      </c>
      <c r="AB122" s="12"/>
      <c r="AC122" s="12"/>
      <c r="AD122" s="12"/>
      <c r="AE122" s="12"/>
      <c r="AF122" s="8" t="s">
        <v>290</v>
      </c>
      <c r="AG122" s="8" t="s">
        <v>291</v>
      </c>
      <c r="AH122" s="8" t="s">
        <v>321</v>
      </c>
      <c r="AI122" s="8">
        <v>3</v>
      </c>
      <c r="AJ122" s="8" t="s">
        <v>4</v>
      </c>
      <c r="AK122" s="8" t="s">
        <v>293</v>
      </c>
      <c r="AL122" s="8" t="s">
        <v>294</v>
      </c>
      <c r="AM122" s="8" t="s">
        <v>322</v>
      </c>
      <c r="AN122" s="8" t="s">
        <v>323</v>
      </c>
      <c r="AO122" s="9">
        <v>45245</v>
      </c>
      <c r="AP122" s="8">
        <v>31400</v>
      </c>
      <c r="AQ122" s="8" t="s">
        <v>324</v>
      </c>
      <c r="AR122" s="8" t="s">
        <v>297</v>
      </c>
      <c r="AS122" s="8">
        <v>7931013681</v>
      </c>
      <c r="AT122" s="11">
        <v>45156</v>
      </c>
      <c r="AU122" s="8" t="s">
        <v>298</v>
      </c>
      <c r="AV122" s="8">
        <v>818</v>
      </c>
      <c r="AW122" s="8" t="s">
        <v>325</v>
      </c>
      <c r="AX122" s="8" t="s">
        <v>294</v>
      </c>
      <c r="AY122" s="13">
        <v>32.07</v>
      </c>
      <c r="AZ122" s="13" t="s">
        <v>156</v>
      </c>
      <c r="BB122" s="13">
        <f t="shared" si="3"/>
        <v>9</v>
      </c>
      <c r="BC122" s="13">
        <f t="shared" si="4"/>
        <v>9</v>
      </c>
      <c r="BD122" s="13" t="b">
        <f t="shared" si="5"/>
        <v>1</v>
      </c>
    </row>
    <row r="123" spans="1:56" hidden="1" x14ac:dyDescent="0.3">
      <c r="A123" s="8" t="s">
        <v>281</v>
      </c>
      <c r="B123" s="8" t="s">
        <v>308</v>
      </c>
      <c r="C123" s="8" t="s">
        <v>430</v>
      </c>
      <c r="D123" s="9">
        <v>45245</v>
      </c>
      <c r="E123" s="8">
        <v>10</v>
      </c>
      <c r="F123" s="10">
        <v>92009035</v>
      </c>
      <c r="G123" s="8">
        <v>8.1</v>
      </c>
      <c r="H123" s="8" t="s">
        <v>283</v>
      </c>
      <c r="I123" s="8" t="s">
        <v>284</v>
      </c>
      <c r="J123" s="8">
        <v>2051</v>
      </c>
      <c r="K123" s="8">
        <v>81.290000000000006</v>
      </c>
      <c r="L123" s="8">
        <v>812.9</v>
      </c>
      <c r="M123" s="8">
        <v>636.04547600000001</v>
      </c>
      <c r="N123" s="8">
        <v>6360.4547599999996</v>
      </c>
      <c r="O123" s="8" t="s">
        <v>285</v>
      </c>
      <c r="P123" s="8">
        <v>7.8243999999999998</v>
      </c>
      <c r="Q123" s="10" t="s">
        <v>191</v>
      </c>
      <c r="R123" s="11">
        <v>45245</v>
      </c>
      <c r="S123" s="10">
        <v>7931013681</v>
      </c>
      <c r="T123" s="8" t="s">
        <v>320</v>
      </c>
      <c r="U123" s="12"/>
      <c r="V123" s="8">
        <v>83012440</v>
      </c>
      <c r="W123" s="8" t="s">
        <v>287</v>
      </c>
      <c r="X123" s="8" t="s">
        <v>287</v>
      </c>
      <c r="Y123" s="8" t="s">
        <v>287</v>
      </c>
      <c r="Z123" s="8" t="s">
        <v>288</v>
      </c>
      <c r="AA123" s="8" t="s">
        <v>289</v>
      </c>
      <c r="AB123" s="12"/>
      <c r="AC123" s="12"/>
      <c r="AD123" s="12"/>
      <c r="AE123" s="12"/>
      <c r="AF123" s="8" t="s">
        <v>290</v>
      </c>
      <c r="AG123" s="8" t="s">
        <v>291</v>
      </c>
      <c r="AH123" s="8" t="s">
        <v>321</v>
      </c>
      <c r="AI123" s="8">
        <v>6</v>
      </c>
      <c r="AJ123" s="8" t="s">
        <v>4</v>
      </c>
      <c r="AK123" s="8" t="s">
        <v>293</v>
      </c>
      <c r="AL123" s="8" t="s">
        <v>294</v>
      </c>
      <c r="AM123" s="8" t="s">
        <v>322</v>
      </c>
      <c r="AN123" s="8" t="s">
        <v>323</v>
      </c>
      <c r="AO123" s="9">
        <v>45245</v>
      </c>
      <c r="AP123" s="8">
        <v>31400</v>
      </c>
      <c r="AQ123" s="8" t="s">
        <v>324</v>
      </c>
      <c r="AR123" s="8" t="s">
        <v>297</v>
      </c>
      <c r="AS123" s="8">
        <v>7931013681</v>
      </c>
      <c r="AT123" s="11">
        <v>45156</v>
      </c>
      <c r="AU123" s="8" t="s">
        <v>298</v>
      </c>
      <c r="AV123" s="8">
        <v>818</v>
      </c>
      <c r="AW123" s="8" t="s">
        <v>325</v>
      </c>
      <c r="AX123" s="8" t="s">
        <v>294</v>
      </c>
      <c r="AY123" s="13">
        <v>45.76</v>
      </c>
      <c r="AZ123" s="13" t="s">
        <v>156</v>
      </c>
      <c r="BB123" s="13">
        <f t="shared" si="3"/>
        <v>9</v>
      </c>
      <c r="BC123" s="13">
        <f t="shared" si="4"/>
        <v>9</v>
      </c>
      <c r="BD123" s="13" t="b">
        <f t="shared" si="5"/>
        <v>1</v>
      </c>
    </row>
    <row r="124" spans="1:56" hidden="1" x14ac:dyDescent="0.3">
      <c r="A124" s="8" t="s">
        <v>281</v>
      </c>
      <c r="B124" s="8" t="s">
        <v>282</v>
      </c>
      <c r="C124" s="8" t="s">
        <v>431</v>
      </c>
      <c r="D124" s="9">
        <v>45229</v>
      </c>
      <c r="E124" s="8">
        <v>100</v>
      </c>
      <c r="F124" s="10">
        <v>92009187</v>
      </c>
      <c r="G124" s="8">
        <v>1.1000000000000001</v>
      </c>
      <c r="H124" s="8" t="s">
        <v>358</v>
      </c>
      <c r="I124" s="8" t="s">
        <v>284</v>
      </c>
      <c r="J124" s="8">
        <v>2051</v>
      </c>
      <c r="K124" s="8">
        <v>80.27</v>
      </c>
      <c r="L124" s="8">
        <v>8027</v>
      </c>
      <c r="M124" s="8">
        <v>628.36961399999996</v>
      </c>
      <c r="N124" s="8">
        <v>62836.9614</v>
      </c>
      <c r="O124" s="8" t="s">
        <v>285</v>
      </c>
      <c r="P124" s="8">
        <v>7.8281999999999998</v>
      </c>
      <c r="Q124" s="10" t="s">
        <v>187</v>
      </c>
      <c r="R124" s="11">
        <v>45229</v>
      </c>
      <c r="S124" s="10">
        <v>7931013677</v>
      </c>
      <c r="T124" s="8" t="s">
        <v>356</v>
      </c>
      <c r="U124" s="12"/>
      <c r="V124" s="8">
        <v>83011308</v>
      </c>
      <c r="W124" s="8" t="s">
        <v>287</v>
      </c>
      <c r="X124" s="8" t="s">
        <v>287</v>
      </c>
      <c r="Y124" s="8" t="s">
        <v>287</v>
      </c>
      <c r="Z124" s="8" t="s">
        <v>288</v>
      </c>
      <c r="AA124" s="8" t="s">
        <v>289</v>
      </c>
      <c r="AB124" s="12"/>
      <c r="AC124" s="12"/>
      <c r="AD124" s="12"/>
      <c r="AE124" s="12"/>
      <c r="AF124" s="8" t="s">
        <v>290</v>
      </c>
      <c r="AG124" s="8" t="s">
        <v>291</v>
      </c>
      <c r="AH124" s="8" t="s">
        <v>292</v>
      </c>
      <c r="AI124" s="8">
        <v>35</v>
      </c>
      <c r="AJ124" s="8" t="s">
        <v>4</v>
      </c>
      <c r="AK124" s="8" t="s">
        <v>293</v>
      </c>
      <c r="AL124" s="8" t="s">
        <v>294</v>
      </c>
      <c r="AM124" s="8" t="s">
        <v>295</v>
      </c>
      <c r="AN124" s="8" t="s">
        <v>296</v>
      </c>
      <c r="AO124" s="9">
        <v>45229</v>
      </c>
      <c r="AP124" s="8">
        <v>32100</v>
      </c>
      <c r="AQ124" s="8" t="s">
        <v>324</v>
      </c>
      <c r="AR124" s="8" t="s">
        <v>416</v>
      </c>
      <c r="AS124" s="8">
        <v>7931013677</v>
      </c>
      <c r="AT124" s="11">
        <v>45166</v>
      </c>
      <c r="AU124" s="8" t="s">
        <v>298</v>
      </c>
      <c r="AV124" s="8">
        <v>2051</v>
      </c>
      <c r="AW124" s="8" t="s">
        <v>287</v>
      </c>
      <c r="AX124" s="8" t="s">
        <v>294</v>
      </c>
      <c r="AY124" s="13">
        <v>68</v>
      </c>
      <c r="AZ124" s="13" t="s">
        <v>155</v>
      </c>
      <c r="BB124" s="13">
        <f t="shared" si="3"/>
        <v>1</v>
      </c>
      <c r="BC124" s="13">
        <f t="shared" si="4"/>
        <v>1</v>
      </c>
      <c r="BD124" s="13" t="b">
        <f t="shared" si="5"/>
        <v>1</v>
      </c>
    </row>
    <row r="125" spans="1:56" hidden="1" x14ac:dyDescent="0.3">
      <c r="A125" s="8" t="s">
        <v>281</v>
      </c>
      <c r="B125" s="8" t="s">
        <v>327</v>
      </c>
      <c r="C125" s="8" t="s">
        <v>359</v>
      </c>
      <c r="D125" s="9">
        <v>45266</v>
      </c>
      <c r="E125" s="8">
        <v>100</v>
      </c>
      <c r="F125" s="10">
        <v>92009412</v>
      </c>
      <c r="G125" s="8">
        <v>1.1000000000000001</v>
      </c>
      <c r="H125" s="8" t="s">
        <v>283</v>
      </c>
      <c r="I125" s="8" t="s">
        <v>284</v>
      </c>
      <c r="J125" s="8">
        <v>2051</v>
      </c>
      <c r="K125" s="8">
        <v>39</v>
      </c>
      <c r="L125" s="8">
        <v>3900</v>
      </c>
      <c r="M125" s="8">
        <v>304.58999999999997</v>
      </c>
      <c r="N125" s="8">
        <v>30459</v>
      </c>
      <c r="O125" s="8" t="s">
        <v>285</v>
      </c>
      <c r="P125" s="8">
        <v>7.81</v>
      </c>
      <c r="Q125" s="10" t="s">
        <v>192</v>
      </c>
      <c r="R125" s="11">
        <v>45266</v>
      </c>
      <c r="S125" s="10">
        <v>7931013806</v>
      </c>
      <c r="T125" s="8" t="s">
        <v>320</v>
      </c>
      <c r="U125" s="12"/>
      <c r="V125" s="8">
        <v>83012442</v>
      </c>
      <c r="W125" s="8" t="s">
        <v>287</v>
      </c>
      <c r="X125" s="8" t="s">
        <v>287</v>
      </c>
      <c r="Y125" s="8" t="s">
        <v>287</v>
      </c>
      <c r="Z125" s="8" t="s">
        <v>288</v>
      </c>
      <c r="AA125" s="8" t="s">
        <v>289</v>
      </c>
      <c r="AB125" s="12"/>
      <c r="AC125" s="12"/>
      <c r="AD125" s="12"/>
      <c r="AE125" s="12"/>
      <c r="AF125" s="8" t="s">
        <v>290</v>
      </c>
      <c r="AG125" s="8" t="s">
        <v>291</v>
      </c>
      <c r="AH125" s="8" t="s">
        <v>328</v>
      </c>
      <c r="AI125" s="8">
        <v>1</v>
      </c>
      <c r="AJ125" s="8" t="s">
        <v>4</v>
      </c>
      <c r="AK125" s="8" t="s">
        <v>293</v>
      </c>
      <c r="AL125" s="8" t="s">
        <v>294</v>
      </c>
      <c r="AM125" s="8" t="s">
        <v>295</v>
      </c>
      <c r="AN125" s="8" t="s">
        <v>329</v>
      </c>
      <c r="AO125" s="9">
        <v>45266</v>
      </c>
      <c r="AP125" s="8">
        <v>31400</v>
      </c>
      <c r="AQ125" s="8" t="s">
        <v>324</v>
      </c>
      <c r="AR125" s="8" t="s">
        <v>330</v>
      </c>
      <c r="AS125" s="8">
        <v>7931013806</v>
      </c>
      <c r="AT125" s="11">
        <v>45182</v>
      </c>
      <c r="AU125" s="8" t="s">
        <v>298</v>
      </c>
      <c r="AV125" s="8">
        <v>818</v>
      </c>
      <c r="AW125" s="12"/>
      <c r="AX125" s="8" t="s">
        <v>294</v>
      </c>
      <c r="AY125" s="13">
        <v>21.96</v>
      </c>
      <c r="AZ125" s="13" t="s">
        <v>157</v>
      </c>
      <c r="BB125" s="13">
        <f t="shared" si="3"/>
        <v>16</v>
      </c>
      <c r="BC125" s="13">
        <f t="shared" si="4"/>
        <v>16</v>
      </c>
      <c r="BD125" s="13" t="b">
        <f t="shared" si="5"/>
        <v>1</v>
      </c>
    </row>
    <row r="126" spans="1:56" hidden="1" x14ac:dyDescent="0.3">
      <c r="A126" s="8" t="s">
        <v>281</v>
      </c>
      <c r="B126" s="8" t="s">
        <v>308</v>
      </c>
      <c r="C126" s="8" t="s">
        <v>403</v>
      </c>
      <c r="D126" s="9">
        <v>45259</v>
      </c>
      <c r="E126" s="8">
        <v>50</v>
      </c>
      <c r="F126" s="10">
        <v>92009412</v>
      </c>
      <c r="G126" s="8">
        <v>6.1</v>
      </c>
      <c r="H126" s="8" t="s">
        <v>283</v>
      </c>
      <c r="I126" s="8" t="s">
        <v>284</v>
      </c>
      <c r="J126" s="8">
        <v>2051</v>
      </c>
      <c r="K126" s="8">
        <v>15.65</v>
      </c>
      <c r="L126" s="8">
        <v>782.5</v>
      </c>
      <c r="M126" s="8">
        <v>122.45186</v>
      </c>
      <c r="N126" s="8">
        <v>6122.5929999999998</v>
      </c>
      <c r="O126" s="8" t="s">
        <v>285</v>
      </c>
      <c r="P126" s="8">
        <v>7.8243999999999998</v>
      </c>
      <c r="Q126" s="10" t="s">
        <v>194</v>
      </c>
      <c r="R126" s="11">
        <v>45259</v>
      </c>
      <c r="S126" s="10">
        <v>7931013806</v>
      </c>
      <c r="T126" s="8" t="s">
        <v>310</v>
      </c>
      <c r="U126" s="12"/>
      <c r="V126" s="8">
        <v>83012442</v>
      </c>
      <c r="W126" s="8" t="s">
        <v>287</v>
      </c>
      <c r="X126" s="8" t="s">
        <v>287</v>
      </c>
      <c r="Y126" s="8" t="s">
        <v>287</v>
      </c>
      <c r="Z126" s="8" t="s">
        <v>288</v>
      </c>
      <c r="AA126" s="8" t="s">
        <v>289</v>
      </c>
      <c r="AB126" s="12"/>
      <c r="AC126" s="12"/>
      <c r="AD126" s="12"/>
      <c r="AE126" s="12"/>
      <c r="AF126" s="8" t="s">
        <v>290</v>
      </c>
      <c r="AG126" s="8" t="s">
        <v>291</v>
      </c>
      <c r="AH126" s="8" t="s">
        <v>332</v>
      </c>
      <c r="AI126" s="8">
        <v>1</v>
      </c>
      <c r="AJ126" s="8" t="s">
        <v>4</v>
      </c>
      <c r="AK126" s="8" t="s">
        <v>293</v>
      </c>
      <c r="AL126" s="8" t="s">
        <v>294</v>
      </c>
      <c r="AM126" s="8" t="s">
        <v>312</v>
      </c>
      <c r="AN126" s="8" t="s">
        <v>333</v>
      </c>
      <c r="AO126" s="9">
        <v>45259</v>
      </c>
      <c r="AP126" s="8">
        <v>31400</v>
      </c>
      <c r="AQ126" s="8" t="s">
        <v>301</v>
      </c>
      <c r="AR126" s="8" t="s">
        <v>330</v>
      </c>
      <c r="AS126" s="8">
        <v>7931013806</v>
      </c>
      <c r="AT126" s="11">
        <v>45182</v>
      </c>
      <c r="AU126" s="8" t="s">
        <v>298</v>
      </c>
      <c r="AV126" s="8">
        <v>818</v>
      </c>
      <c r="AW126" s="12"/>
      <c r="AX126" s="8" t="s">
        <v>294</v>
      </c>
      <c r="AY126" s="13">
        <v>13.55</v>
      </c>
      <c r="AZ126" s="13" t="s">
        <v>156</v>
      </c>
      <c r="BB126" s="13">
        <f t="shared" si="3"/>
        <v>16</v>
      </c>
      <c r="BC126" s="13">
        <f t="shared" si="4"/>
        <v>16</v>
      </c>
      <c r="BD126" s="13" t="b">
        <f t="shared" si="5"/>
        <v>1</v>
      </c>
    </row>
    <row r="127" spans="1:56" hidden="1" x14ac:dyDescent="0.3">
      <c r="A127" s="8" t="s">
        <v>281</v>
      </c>
      <c r="B127" s="8" t="s">
        <v>327</v>
      </c>
      <c r="C127" s="8" t="s">
        <v>421</v>
      </c>
      <c r="D127" s="9">
        <v>45266</v>
      </c>
      <c r="E127" s="8">
        <v>50</v>
      </c>
      <c r="F127" s="10">
        <v>92009412</v>
      </c>
      <c r="G127" s="8">
        <v>8.1</v>
      </c>
      <c r="H127" s="8" t="s">
        <v>283</v>
      </c>
      <c r="I127" s="8" t="s">
        <v>284</v>
      </c>
      <c r="J127" s="8">
        <v>2051</v>
      </c>
      <c r="K127" s="8">
        <v>18.170000000000002</v>
      </c>
      <c r="L127" s="8">
        <v>908.5</v>
      </c>
      <c r="M127" s="8">
        <v>141.90770000000001</v>
      </c>
      <c r="N127" s="8">
        <v>7095.3850000000002</v>
      </c>
      <c r="O127" s="8" t="s">
        <v>285</v>
      </c>
      <c r="P127" s="8">
        <v>7.81</v>
      </c>
      <c r="Q127" s="10" t="s">
        <v>192</v>
      </c>
      <c r="R127" s="11">
        <v>45266</v>
      </c>
      <c r="S127" s="10">
        <v>7931013806</v>
      </c>
      <c r="T127" s="8" t="s">
        <v>310</v>
      </c>
      <c r="U127" s="12"/>
      <c r="V127" s="8">
        <v>83012442</v>
      </c>
      <c r="W127" s="8" t="s">
        <v>287</v>
      </c>
      <c r="X127" s="8" t="s">
        <v>287</v>
      </c>
      <c r="Y127" s="8" t="s">
        <v>287</v>
      </c>
      <c r="Z127" s="8" t="s">
        <v>288</v>
      </c>
      <c r="AA127" s="8" t="s">
        <v>289</v>
      </c>
      <c r="AB127" s="12"/>
      <c r="AC127" s="12"/>
      <c r="AD127" s="12"/>
      <c r="AE127" s="12"/>
      <c r="AF127" s="8" t="s">
        <v>290</v>
      </c>
      <c r="AG127" s="8" t="s">
        <v>291</v>
      </c>
      <c r="AH127" s="8" t="s">
        <v>328</v>
      </c>
      <c r="AI127" s="8">
        <v>7</v>
      </c>
      <c r="AJ127" s="8" t="s">
        <v>4</v>
      </c>
      <c r="AK127" s="8" t="s">
        <v>293</v>
      </c>
      <c r="AL127" s="8" t="s">
        <v>294</v>
      </c>
      <c r="AM127" s="8" t="s">
        <v>295</v>
      </c>
      <c r="AN127" s="8" t="s">
        <v>329</v>
      </c>
      <c r="AO127" s="9">
        <v>45266</v>
      </c>
      <c r="AP127" s="8">
        <v>31400</v>
      </c>
      <c r="AQ127" s="8" t="s">
        <v>301</v>
      </c>
      <c r="AR127" s="8" t="s">
        <v>330</v>
      </c>
      <c r="AS127" s="8">
        <v>7931013806</v>
      </c>
      <c r="AT127" s="11">
        <v>45182</v>
      </c>
      <c r="AU127" s="8" t="s">
        <v>298</v>
      </c>
      <c r="AV127" s="8">
        <v>818</v>
      </c>
      <c r="AW127" s="12"/>
      <c r="AX127" s="8" t="s">
        <v>294</v>
      </c>
      <c r="AY127" s="13">
        <v>15.73</v>
      </c>
      <c r="AZ127" s="13" t="s">
        <v>157</v>
      </c>
      <c r="BB127" s="13">
        <f t="shared" si="3"/>
        <v>16</v>
      </c>
      <c r="BC127" s="13">
        <f t="shared" si="4"/>
        <v>16</v>
      </c>
      <c r="BD127" s="13" t="b">
        <f t="shared" si="5"/>
        <v>1</v>
      </c>
    </row>
    <row r="128" spans="1:56" hidden="1" x14ac:dyDescent="0.3">
      <c r="A128" s="8" t="s">
        <v>281</v>
      </c>
      <c r="B128" s="8" t="s">
        <v>327</v>
      </c>
      <c r="C128" s="8" t="s">
        <v>415</v>
      </c>
      <c r="D128" s="9">
        <v>45266</v>
      </c>
      <c r="E128" s="8">
        <v>40</v>
      </c>
      <c r="F128" s="10">
        <v>92009412</v>
      </c>
      <c r="G128" s="8">
        <v>10.1</v>
      </c>
      <c r="H128" s="8" t="s">
        <v>283</v>
      </c>
      <c r="I128" s="8" t="s">
        <v>284</v>
      </c>
      <c r="J128" s="8">
        <v>2051</v>
      </c>
      <c r="K128" s="8">
        <v>28.08</v>
      </c>
      <c r="L128" s="8">
        <v>1123.2</v>
      </c>
      <c r="M128" s="8">
        <v>219.3048</v>
      </c>
      <c r="N128" s="8">
        <v>8772.1919999999991</v>
      </c>
      <c r="O128" s="8" t="s">
        <v>285</v>
      </c>
      <c r="P128" s="8">
        <v>7.81</v>
      </c>
      <c r="Q128" s="10" t="s">
        <v>192</v>
      </c>
      <c r="R128" s="11">
        <v>45266</v>
      </c>
      <c r="S128" s="10">
        <v>7931013806</v>
      </c>
      <c r="T128" s="8" t="s">
        <v>310</v>
      </c>
      <c r="U128" s="12"/>
      <c r="V128" s="8">
        <v>83012442</v>
      </c>
      <c r="W128" s="8" t="s">
        <v>287</v>
      </c>
      <c r="X128" s="8" t="s">
        <v>287</v>
      </c>
      <c r="Y128" s="8" t="s">
        <v>287</v>
      </c>
      <c r="Z128" s="8" t="s">
        <v>288</v>
      </c>
      <c r="AA128" s="8" t="s">
        <v>289</v>
      </c>
      <c r="AB128" s="12"/>
      <c r="AC128" s="12"/>
      <c r="AD128" s="12"/>
      <c r="AE128" s="12"/>
      <c r="AF128" s="8" t="s">
        <v>290</v>
      </c>
      <c r="AG128" s="8" t="s">
        <v>291</v>
      </c>
      <c r="AH128" s="8" t="s">
        <v>328</v>
      </c>
      <c r="AI128" s="8">
        <v>9</v>
      </c>
      <c r="AJ128" s="8" t="s">
        <v>4</v>
      </c>
      <c r="AK128" s="8" t="s">
        <v>293</v>
      </c>
      <c r="AL128" s="8" t="s">
        <v>294</v>
      </c>
      <c r="AM128" s="8" t="s">
        <v>295</v>
      </c>
      <c r="AN128" s="8" t="s">
        <v>329</v>
      </c>
      <c r="AO128" s="9">
        <v>45266</v>
      </c>
      <c r="AP128" s="8">
        <v>31400</v>
      </c>
      <c r="AQ128" s="8" t="s">
        <v>301</v>
      </c>
      <c r="AR128" s="8" t="s">
        <v>330</v>
      </c>
      <c r="AS128" s="8">
        <v>7931013806</v>
      </c>
      <c r="AT128" s="11">
        <v>45182</v>
      </c>
      <c r="AU128" s="8" t="s">
        <v>298</v>
      </c>
      <c r="AV128" s="8">
        <v>818</v>
      </c>
      <c r="AW128" s="12"/>
      <c r="AX128" s="8" t="s">
        <v>294</v>
      </c>
      <c r="AY128" s="13">
        <v>24.32</v>
      </c>
      <c r="AZ128" s="13" t="s">
        <v>157</v>
      </c>
      <c r="BB128" s="13">
        <f t="shared" si="3"/>
        <v>16</v>
      </c>
      <c r="BC128" s="13">
        <f t="shared" si="4"/>
        <v>16</v>
      </c>
      <c r="BD128" s="13" t="b">
        <f t="shared" si="5"/>
        <v>1</v>
      </c>
    </row>
    <row r="129" spans="1:56" hidden="1" x14ac:dyDescent="0.3">
      <c r="A129" s="8" t="s">
        <v>281</v>
      </c>
      <c r="B129" s="8" t="s">
        <v>327</v>
      </c>
      <c r="C129" s="8" t="s">
        <v>432</v>
      </c>
      <c r="D129" s="9">
        <v>45266</v>
      </c>
      <c r="E129" s="8">
        <v>380</v>
      </c>
      <c r="F129" s="10">
        <v>92009413</v>
      </c>
      <c r="G129" s="8">
        <v>2.1</v>
      </c>
      <c r="H129" s="8" t="s">
        <v>283</v>
      </c>
      <c r="I129" s="8" t="s">
        <v>284</v>
      </c>
      <c r="J129" s="8">
        <v>2051</v>
      </c>
      <c r="K129" s="8">
        <v>61.89</v>
      </c>
      <c r="L129" s="8">
        <v>23518.2</v>
      </c>
      <c r="M129" s="8">
        <v>483.36090000000002</v>
      </c>
      <c r="N129" s="8">
        <v>183677.14199999999</v>
      </c>
      <c r="O129" s="8" t="s">
        <v>285</v>
      </c>
      <c r="P129" s="8">
        <v>7.81</v>
      </c>
      <c r="Q129" s="10" t="s">
        <v>192</v>
      </c>
      <c r="R129" s="11">
        <v>45266</v>
      </c>
      <c r="S129" s="10">
        <v>7931013807</v>
      </c>
      <c r="T129" s="8" t="s">
        <v>320</v>
      </c>
      <c r="U129" s="12"/>
      <c r="V129" s="8">
        <v>83012443</v>
      </c>
      <c r="W129" s="8" t="s">
        <v>287</v>
      </c>
      <c r="X129" s="8" t="s">
        <v>287</v>
      </c>
      <c r="Y129" s="8" t="s">
        <v>287</v>
      </c>
      <c r="Z129" s="8" t="s">
        <v>288</v>
      </c>
      <c r="AA129" s="8" t="s">
        <v>289</v>
      </c>
      <c r="AB129" s="12"/>
      <c r="AC129" s="12"/>
      <c r="AD129" s="12"/>
      <c r="AE129" s="12"/>
      <c r="AF129" s="8" t="s">
        <v>290</v>
      </c>
      <c r="AG129" s="8" t="s">
        <v>291</v>
      </c>
      <c r="AH129" s="8" t="s">
        <v>328</v>
      </c>
      <c r="AI129" s="8">
        <v>11</v>
      </c>
      <c r="AJ129" s="8" t="s">
        <v>4</v>
      </c>
      <c r="AK129" s="8" t="s">
        <v>293</v>
      </c>
      <c r="AL129" s="8" t="s">
        <v>294</v>
      </c>
      <c r="AM129" s="8" t="s">
        <v>295</v>
      </c>
      <c r="AN129" s="8" t="s">
        <v>329</v>
      </c>
      <c r="AO129" s="9">
        <v>45266</v>
      </c>
      <c r="AP129" s="8">
        <v>31400</v>
      </c>
      <c r="AQ129" s="8" t="s">
        <v>324</v>
      </c>
      <c r="AR129" s="8" t="s">
        <v>330</v>
      </c>
      <c r="AS129" s="8">
        <v>7931013807</v>
      </c>
      <c r="AT129" s="11">
        <v>45182</v>
      </c>
      <c r="AU129" s="8" t="s">
        <v>298</v>
      </c>
      <c r="AV129" s="8">
        <v>2051</v>
      </c>
      <c r="AW129" s="12"/>
      <c r="AX129" s="8" t="s">
        <v>294</v>
      </c>
      <c r="AY129" s="13">
        <v>52.53</v>
      </c>
      <c r="AZ129" s="13" t="s">
        <v>157</v>
      </c>
      <c r="BB129" s="13">
        <f t="shared" si="3"/>
        <v>15</v>
      </c>
      <c r="BC129" s="13">
        <f t="shared" si="4"/>
        <v>15</v>
      </c>
      <c r="BD129" s="13" t="b">
        <f t="shared" si="5"/>
        <v>1</v>
      </c>
    </row>
    <row r="130" spans="1:56" hidden="1" x14ac:dyDescent="0.3">
      <c r="A130" s="8" t="s">
        <v>281</v>
      </c>
      <c r="B130" s="8" t="s">
        <v>308</v>
      </c>
      <c r="C130" s="8" t="s">
        <v>433</v>
      </c>
      <c r="D130" s="9">
        <v>45259</v>
      </c>
      <c r="E130" s="8">
        <v>30</v>
      </c>
      <c r="F130" s="10">
        <v>92009413</v>
      </c>
      <c r="G130" s="8">
        <v>14.1</v>
      </c>
      <c r="H130" s="8" t="s">
        <v>283</v>
      </c>
      <c r="I130" s="8" t="s">
        <v>284</v>
      </c>
      <c r="J130" s="8">
        <v>2051</v>
      </c>
      <c r="K130" s="8">
        <v>20.079999999999998</v>
      </c>
      <c r="L130" s="8">
        <v>602.4</v>
      </c>
      <c r="M130" s="8">
        <v>157.11395200000001</v>
      </c>
      <c r="N130" s="8">
        <v>4713.4185600000001</v>
      </c>
      <c r="O130" s="8" t="s">
        <v>285</v>
      </c>
      <c r="P130" s="8">
        <v>7.8243999999999998</v>
      </c>
      <c r="Q130" s="10" t="s">
        <v>194</v>
      </c>
      <c r="R130" s="11">
        <v>45259</v>
      </c>
      <c r="S130" s="10">
        <v>7931013807</v>
      </c>
      <c r="T130" s="8" t="s">
        <v>310</v>
      </c>
      <c r="U130" s="12"/>
      <c r="V130" s="8">
        <v>83012443</v>
      </c>
      <c r="W130" s="8" t="s">
        <v>287</v>
      </c>
      <c r="X130" s="8" t="s">
        <v>287</v>
      </c>
      <c r="Y130" s="8" t="s">
        <v>287</v>
      </c>
      <c r="Z130" s="8" t="s">
        <v>288</v>
      </c>
      <c r="AA130" s="8" t="s">
        <v>289</v>
      </c>
      <c r="AB130" s="12"/>
      <c r="AC130" s="12"/>
      <c r="AD130" s="12"/>
      <c r="AE130" s="12"/>
      <c r="AF130" s="8" t="s">
        <v>290</v>
      </c>
      <c r="AG130" s="8" t="s">
        <v>291</v>
      </c>
      <c r="AH130" s="8" t="s">
        <v>332</v>
      </c>
      <c r="AI130" s="8">
        <v>10</v>
      </c>
      <c r="AJ130" s="8" t="s">
        <v>4</v>
      </c>
      <c r="AK130" s="8" t="s">
        <v>293</v>
      </c>
      <c r="AL130" s="8" t="s">
        <v>294</v>
      </c>
      <c r="AM130" s="8" t="s">
        <v>312</v>
      </c>
      <c r="AN130" s="8" t="s">
        <v>333</v>
      </c>
      <c r="AO130" s="9">
        <v>45259</v>
      </c>
      <c r="AP130" s="8">
        <v>31400</v>
      </c>
      <c r="AQ130" s="8" t="s">
        <v>301</v>
      </c>
      <c r="AR130" s="8" t="s">
        <v>330</v>
      </c>
      <c r="AS130" s="8">
        <v>7931013807</v>
      </c>
      <c r="AT130" s="11">
        <v>45182</v>
      </c>
      <c r="AU130" s="8" t="s">
        <v>298</v>
      </c>
      <c r="AV130" s="8">
        <v>2051</v>
      </c>
      <c r="AW130" s="12"/>
      <c r="AX130" s="8" t="s">
        <v>294</v>
      </c>
      <c r="AY130" s="13">
        <v>17.39</v>
      </c>
      <c r="AZ130" s="13" t="s">
        <v>156</v>
      </c>
      <c r="BB130" s="13">
        <f t="shared" ref="BB130:BB193" si="6">COUNTIFS(F:F, F130)</f>
        <v>15</v>
      </c>
      <c r="BC130" s="13">
        <f t="shared" ref="BC130:BC193" si="7">COUNTIFS(AS:AS, AS130)</f>
        <v>15</v>
      </c>
      <c r="BD130" s="13" t="b">
        <f t="shared" ref="BD130:BD193" si="8">BB130=BC130</f>
        <v>1</v>
      </c>
    </row>
    <row r="131" spans="1:56" hidden="1" x14ac:dyDescent="0.3">
      <c r="A131" s="8" t="s">
        <v>281</v>
      </c>
      <c r="B131" s="8" t="s">
        <v>308</v>
      </c>
      <c r="C131" s="8" t="s">
        <v>429</v>
      </c>
      <c r="D131" s="9">
        <v>45259</v>
      </c>
      <c r="E131" s="8">
        <v>50</v>
      </c>
      <c r="F131" s="10">
        <v>92009413</v>
      </c>
      <c r="G131" s="8">
        <v>15.1</v>
      </c>
      <c r="H131" s="8" t="s">
        <v>283</v>
      </c>
      <c r="I131" s="8" t="s">
        <v>284</v>
      </c>
      <c r="J131" s="8">
        <v>2051</v>
      </c>
      <c r="K131" s="8">
        <v>26.59</v>
      </c>
      <c r="L131" s="8">
        <v>1329.5</v>
      </c>
      <c r="M131" s="8">
        <v>208.05079599999999</v>
      </c>
      <c r="N131" s="8">
        <v>10402.5398</v>
      </c>
      <c r="O131" s="8" t="s">
        <v>285</v>
      </c>
      <c r="P131" s="8">
        <v>7.8243999999999998</v>
      </c>
      <c r="Q131" s="10" t="s">
        <v>194</v>
      </c>
      <c r="R131" s="11">
        <v>45259</v>
      </c>
      <c r="S131" s="10">
        <v>7931013807</v>
      </c>
      <c r="T131" s="8" t="s">
        <v>310</v>
      </c>
      <c r="U131" s="12"/>
      <c r="V131" s="8">
        <v>83012443</v>
      </c>
      <c r="W131" s="8" t="s">
        <v>287</v>
      </c>
      <c r="X131" s="8" t="s">
        <v>287</v>
      </c>
      <c r="Y131" s="8" t="s">
        <v>287</v>
      </c>
      <c r="Z131" s="8" t="s">
        <v>288</v>
      </c>
      <c r="AA131" s="8" t="s">
        <v>289</v>
      </c>
      <c r="AB131" s="12"/>
      <c r="AC131" s="12"/>
      <c r="AD131" s="12"/>
      <c r="AE131" s="12"/>
      <c r="AF131" s="8" t="s">
        <v>290</v>
      </c>
      <c r="AG131" s="8" t="s">
        <v>291</v>
      </c>
      <c r="AH131" s="8" t="s">
        <v>332</v>
      </c>
      <c r="AI131" s="8">
        <v>14</v>
      </c>
      <c r="AJ131" s="8" t="s">
        <v>4</v>
      </c>
      <c r="AK131" s="8" t="s">
        <v>293</v>
      </c>
      <c r="AL131" s="8" t="s">
        <v>294</v>
      </c>
      <c r="AM131" s="8" t="s">
        <v>312</v>
      </c>
      <c r="AN131" s="8" t="s">
        <v>333</v>
      </c>
      <c r="AO131" s="9">
        <v>45259</v>
      </c>
      <c r="AP131" s="8">
        <v>31400</v>
      </c>
      <c r="AQ131" s="8" t="s">
        <v>301</v>
      </c>
      <c r="AR131" s="8" t="s">
        <v>330</v>
      </c>
      <c r="AS131" s="8">
        <v>7931013807</v>
      </c>
      <c r="AT131" s="11">
        <v>45182</v>
      </c>
      <c r="AU131" s="8" t="s">
        <v>298</v>
      </c>
      <c r="AV131" s="8">
        <v>2051</v>
      </c>
      <c r="AW131" s="12"/>
      <c r="AX131" s="8" t="s">
        <v>294</v>
      </c>
      <c r="AY131" s="13">
        <v>23.03</v>
      </c>
      <c r="AZ131" s="13" t="s">
        <v>156</v>
      </c>
      <c r="BB131" s="13">
        <f t="shared" si="6"/>
        <v>15</v>
      </c>
      <c r="BC131" s="13">
        <f t="shared" si="7"/>
        <v>15</v>
      </c>
      <c r="BD131" s="13" t="b">
        <f t="shared" si="8"/>
        <v>1</v>
      </c>
    </row>
    <row r="132" spans="1:56" hidden="1" x14ac:dyDescent="0.3">
      <c r="A132" s="8" t="s">
        <v>281</v>
      </c>
      <c r="B132" s="8" t="s">
        <v>308</v>
      </c>
      <c r="C132" s="8" t="s">
        <v>348</v>
      </c>
      <c r="D132" s="9">
        <v>45258</v>
      </c>
      <c r="E132" s="8">
        <v>10</v>
      </c>
      <c r="F132" s="10">
        <v>92009424</v>
      </c>
      <c r="G132" s="8">
        <v>2.1</v>
      </c>
      <c r="H132" s="8" t="s">
        <v>283</v>
      </c>
      <c r="I132" s="8" t="s">
        <v>284</v>
      </c>
      <c r="J132" s="8">
        <v>2051</v>
      </c>
      <c r="K132" s="8">
        <v>127.16</v>
      </c>
      <c r="L132" s="8">
        <v>1271.5999999999999</v>
      </c>
      <c r="M132" s="8">
        <v>994.95070399999997</v>
      </c>
      <c r="N132" s="8">
        <v>9949.5070400000004</v>
      </c>
      <c r="O132" s="8" t="s">
        <v>285</v>
      </c>
      <c r="P132" s="8">
        <v>7.8243999999999998</v>
      </c>
      <c r="Q132" s="10" t="s">
        <v>189</v>
      </c>
      <c r="R132" s="11">
        <v>45258</v>
      </c>
      <c r="S132" s="10">
        <v>7931013799</v>
      </c>
      <c r="T132" s="8" t="s">
        <v>340</v>
      </c>
      <c r="U132" s="12"/>
      <c r="V132" s="8">
        <v>83011733</v>
      </c>
      <c r="W132" s="8" t="s">
        <v>287</v>
      </c>
      <c r="X132" s="8" t="s">
        <v>287</v>
      </c>
      <c r="Y132" s="8" t="s">
        <v>287</v>
      </c>
      <c r="Z132" s="8" t="s">
        <v>288</v>
      </c>
      <c r="AA132" s="8" t="s">
        <v>289</v>
      </c>
      <c r="AB132" s="12"/>
      <c r="AC132" s="12"/>
      <c r="AD132" s="12"/>
      <c r="AE132" s="12"/>
      <c r="AF132" s="8" t="s">
        <v>290</v>
      </c>
      <c r="AG132" s="8" t="s">
        <v>291</v>
      </c>
      <c r="AH132" s="8" t="s">
        <v>335</v>
      </c>
      <c r="AI132" s="8">
        <v>9</v>
      </c>
      <c r="AJ132" s="8" t="s">
        <v>4</v>
      </c>
      <c r="AK132" s="8" t="s">
        <v>293</v>
      </c>
      <c r="AL132" s="8" t="s">
        <v>294</v>
      </c>
      <c r="AM132" s="8" t="s">
        <v>336</v>
      </c>
      <c r="AN132" s="8" t="s">
        <v>337</v>
      </c>
      <c r="AO132" s="9">
        <v>45258</v>
      </c>
      <c r="AP132" s="8">
        <v>32100</v>
      </c>
      <c r="AQ132" s="8" t="s">
        <v>341</v>
      </c>
      <c r="AR132" s="8" t="s">
        <v>330</v>
      </c>
      <c r="AS132" s="8">
        <v>7931013799</v>
      </c>
      <c r="AT132" s="11">
        <v>45182</v>
      </c>
      <c r="AU132" s="8" t="s">
        <v>298</v>
      </c>
      <c r="AV132" s="8">
        <v>818</v>
      </c>
      <c r="AW132" s="12"/>
      <c r="AX132" s="8" t="s">
        <v>294</v>
      </c>
      <c r="AY132" s="13">
        <v>71.84</v>
      </c>
      <c r="AZ132" s="13" t="s">
        <v>156</v>
      </c>
      <c r="BB132" s="13">
        <f t="shared" si="6"/>
        <v>16</v>
      </c>
      <c r="BC132" s="13">
        <f t="shared" si="7"/>
        <v>16</v>
      </c>
      <c r="BD132" s="13" t="b">
        <f t="shared" si="8"/>
        <v>1</v>
      </c>
    </row>
    <row r="133" spans="1:56" hidden="1" x14ac:dyDescent="0.3">
      <c r="A133" s="8" t="s">
        <v>281</v>
      </c>
      <c r="B133" s="8" t="s">
        <v>308</v>
      </c>
      <c r="C133" s="8" t="s">
        <v>397</v>
      </c>
      <c r="D133" s="9">
        <v>45258</v>
      </c>
      <c r="E133" s="8">
        <v>92</v>
      </c>
      <c r="F133" s="10">
        <v>92009424</v>
      </c>
      <c r="G133" s="8">
        <v>14.1</v>
      </c>
      <c r="H133" s="8" t="s">
        <v>283</v>
      </c>
      <c r="I133" s="8" t="s">
        <v>284</v>
      </c>
      <c r="J133" s="8">
        <v>2051</v>
      </c>
      <c r="K133" s="8">
        <v>85.49</v>
      </c>
      <c r="L133" s="8">
        <v>7865.08</v>
      </c>
      <c r="M133" s="8">
        <v>668.90795600000001</v>
      </c>
      <c r="N133" s="8">
        <v>61539.531951999998</v>
      </c>
      <c r="O133" s="8" t="s">
        <v>285</v>
      </c>
      <c r="P133" s="8">
        <v>7.8243999999999998</v>
      </c>
      <c r="Q133" s="10" t="s">
        <v>189</v>
      </c>
      <c r="R133" s="11">
        <v>45258</v>
      </c>
      <c r="S133" s="10">
        <v>7931013799</v>
      </c>
      <c r="T133" s="8" t="s">
        <v>306</v>
      </c>
      <c r="U133" s="12"/>
      <c r="V133" s="8">
        <v>83011733</v>
      </c>
      <c r="W133" s="8" t="s">
        <v>287</v>
      </c>
      <c r="X133" s="8" t="s">
        <v>287</v>
      </c>
      <c r="Y133" s="8" t="s">
        <v>287</v>
      </c>
      <c r="Z133" s="8" t="s">
        <v>288</v>
      </c>
      <c r="AA133" s="8" t="s">
        <v>289</v>
      </c>
      <c r="AB133" s="12"/>
      <c r="AC133" s="12"/>
      <c r="AD133" s="12"/>
      <c r="AE133" s="12"/>
      <c r="AF133" s="8" t="s">
        <v>290</v>
      </c>
      <c r="AG133" s="8" t="s">
        <v>291</v>
      </c>
      <c r="AH133" s="8" t="s">
        <v>335</v>
      </c>
      <c r="AI133" s="8">
        <v>21</v>
      </c>
      <c r="AJ133" s="8" t="s">
        <v>4</v>
      </c>
      <c r="AK133" s="8" t="s">
        <v>293</v>
      </c>
      <c r="AL133" s="8" t="s">
        <v>294</v>
      </c>
      <c r="AM133" s="8" t="s">
        <v>336</v>
      </c>
      <c r="AN133" s="8" t="s">
        <v>337</v>
      </c>
      <c r="AO133" s="9">
        <v>45258</v>
      </c>
      <c r="AP133" s="8">
        <v>32100</v>
      </c>
      <c r="AQ133" s="8" t="s">
        <v>307</v>
      </c>
      <c r="AR133" s="8" t="s">
        <v>330</v>
      </c>
      <c r="AS133" s="8">
        <v>7931013799</v>
      </c>
      <c r="AT133" s="11">
        <v>45182</v>
      </c>
      <c r="AU133" s="8" t="s">
        <v>298</v>
      </c>
      <c r="AV133" s="8">
        <v>818</v>
      </c>
      <c r="AW133" s="12"/>
      <c r="AX133" s="8" t="s">
        <v>294</v>
      </c>
      <c r="AY133" s="13">
        <v>80.47</v>
      </c>
      <c r="AZ133" s="13" t="s">
        <v>156</v>
      </c>
      <c r="BB133" s="13">
        <f t="shared" si="6"/>
        <v>16</v>
      </c>
      <c r="BC133" s="13">
        <f t="shared" si="7"/>
        <v>16</v>
      </c>
      <c r="BD133" s="13" t="b">
        <f t="shared" si="8"/>
        <v>1</v>
      </c>
    </row>
    <row r="134" spans="1:56" hidden="1" x14ac:dyDescent="0.3">
      <c r="A134" s="8" t="s">
        <v>281</v>
      </c>
      <c r="B134" s="8" t="s">
        <v>282</v>
      </c>
      <c r="C134" s="8" t="s">
        <v>49</v>
      </c>
      <c r="D134" s="9">
        <v>45229</v>
      </c>
      <c r="E134" s="8">
        <v>17</v>
      </c>
      <c r="F134" s="10">
        <v>92010064</v>
      </c>
      <c r="G134" s="8">
        <v>3.1</v>
      </c>
      <c r="H134" s="8" t="s">
        <v>358</v>
      </c>
      <c r="I134" s="8" t="s">
        <v>284</v>
      </c>
      <c r="J134" s="8">
        <v>2051</v>
      </c>
      <c r="K134" s="8">
        <v>54.97</v>
      </c>
      <c r="L134" s="8">
        <v>934.49</v>
      </c>
      <c r="M134" s="8">
        <v>430.31615399999998</v>
      </c>
      <c r="N134" s="8">
        <v>7315.3746179999998</v>
      </c>
      <c r="O134" s="8" t="s">
        <v>285</v>
      </c>
      <c r="P134" s="8">
        <v>7.8281999999999998</v>
      </c>
      <c r="Q134" s="10" t="s">
        <v>187</v>
      </c>
      <c r="R134" s="11">
        <v>45229</v>
      </c>
      <c r="S134" s="10">
        <v>7931013676</v>
      </c>
      <c r="T134" s="8" t="s">
        <v>409</v>
      </c>
      <c r="U134" s="12"/>
      <c r="V134" s="8">
        <v>83012510</v>
      </c>
      <c r="W134" s="8" t="s">
        <v>287</v>
      </c>
      <c r="X134" s="8" t="s">
        <v>287</v>
      </c>
      <c r="Y134" s="8" t="s">
        <v>287</v>
      </c>
      <c r="Z134" s="8" t="s">
        <v>288</v>
      </c>
      <c r="AA134" s="8" t="s">
        <v>289</v>
      </c>
      <c r="AB134" s="12"/>
      <c r="AC134" s="12"/>
      <c r="AD134" s="12"/>
      <c r="AE134" s="12"/>
      <c r="AF134" s="8" t="s">
        <v>290</v>
      </c>
      <c r="AG134" s="8" t="s">
        <v>291</v>
      </c>
      <c r="AH134" s="8" t="s">
        <v>292</v>
      </c>
      <c r="AI134" s="8">
        <v>39</v>
      </c>
      <c r="AJ134" s="8" t="s">
        <v>4</v>
      </c>
      <c r="AK134" s="8" t="s">
        <v>304</v>
      </c>
      <c r="AL134" s="8" t="s">
        <v>294</v>
      </c>
      <c r="AM134" s="8" t="s">
        <v>295</v>
      </c>
      <c r="AN134" s="8" t="s">
        <v>296</v>
      </c>
      <c r="AO134" s="9">
        <v>45229</v>
      </c>
      <c r="AP134" s="8">
        <v>32100</v>
      </c>
      <c r="AQ134" s="8" t="s">
        <v>387</v>
      </c>
      <c r="AR134" s="8" t="s">
        <v>330</v>
      </c>
      <c r="AS134" s="8">
        <v>7931013676</v>
      </c>
      <c r="AT134" s="11">
        <v>45223</v>
      </c>
      <c r="AU134" s="8" t="s">
        <v>298</v>
      </c>
      <c r="AV134" s="8">
        <v>2051</v>
      </c>
      <c r="AW134" s="12"/>
      <c r="AX134" s="8" t="s">
        <v>294</v>
      </c>
      <c r="AY134" s="13">
        <v>46.08</v>
      </c>
      <c r="AZ134" s="13" t="s">
        <v>155</v>
      </c>
      <c r="BB134" s="13">
        <f t="shared" si="6"/>
        <v>3</v>
      </c>
      <c r="BC134" s="13">
        <f t="shared" si="7"/>
        <v>3</v>
      </c>
      <c r="BD134" s="13" t="b">
        <f t="shared" si="8"/>
        <v>1</v>
      </c>
    </row>
    <row r="135" spans="1:56" hidden="1" x14ac:dyDescent="0.3">
      <c r="A135" s="8" t="s">
        <v>281</v>
      </c>
      <c r="B135" s="8" t="s">
        <v>308</v>
      </c>
      <c r="C135" s="8" t="s">
        <v>434</v>
      </c>
      <c r="D135" s="9">
        <v>45258</v>
      </c>
      <c r="E135" s="8">
        <v>50</v>
      </c>
      <c r="F135" s="10">
        <v>92010177</v>
      </c>
      <c r="G135" s="8">
        <v>2.1</v>
      </c>
      <c r="H135" s="8" t="s">
        <v>283</v>
      </c>
      <c r="I135" s="8" t="s">
        <v>284</v>
      </c>
      <c r="J135" s="8">
        <v>2051</v>
      </c>
      <c r="K135" s="8">
        <v>20.34</v>
      </c>
      <c r="L135" s="8">
        <v>1017</v>
      </c>
      <c r="M135" s="8">
        <v>159.14829599999999</v>
      </c>
      <c r="N135" s="8">
        <v>7957.4147999999996</v>
      </c>
      <c r="O135" s="8" t="s">
        <v>285</v>
      </c>
      <c r="P135" s="8">
        <v>7.8243999999999998</v>
      </c>
      <c r="Q135" s="10" t="s">
        <v>188</v>
      </c>
      <c r="R135" s="11">
        <v>45258</v>
      </c>
      <c r="S135" s="10">
        <v>7931013997</v>
      </c>
      <c r="T135" s="8" t="s">
        <v>426</v>
      </c>
      <c r="U135" s="12"/>
      <c r="V135" s="8">
        <v>83012636</v>
      </c>
      <c r="W135" s="8" t="s">
        <v>287</v>
      </c>
      <c r="X135" s="8" t="s">
        <v>287</v>
      </c>
      <c r="Y135" s="8" t="s">
        <v>287</v>
      </c>
      <c r="Z135" s="8" t="s">
        <v>288</v>
      </c>
      <c r="AA135" s="8" t="s">
        <v>289</v>
      </c>
      <c r="AB135" s="12"/>
      <c r="AC135" s="12"/>
      <c r="AD135" s="12"/>
      <c r="AE135" s="12"/>
      <c r="AF135" s="8" t="s">
        <v>290</v>
      </c>
      <c r="AG135" s="8" t="s">
        <v>291</v>
      </c>
      <c r="AH135" s="8" t="s">
        <v>335</v>
      </c>
      <c r="AI135" s="8">
        <v>51</v>
      </c>
      <c r="AJ135" s="8" t="s">
        <v>4</v>
      </c>
      <c r="AK135" s="8" t="s">
        <v>304</v>
      </c>
      <c r="AL135" s="8" t="s">
        <v>294</v>
      </c>
      <c r="AM135" s="8" t="s">
        <v>336</v>
      </c>
      <c r="AN135" s="8" t="s">
        <v>337</v>
      </c>
      <c r="AO135" s="9">
        <v>45258</v>
      </c>
      <c r="AP135" s="8">
        <v>32100</v>
      </c>
      <c r="AQ135" s="8" t="s">
        <v>324</v>
      </c>
      <c r="AR135" s="8" t="s">
        <v>330</v>
      </c>
      <c r="AS135" s="8">
        <v>7931013997</v>
      </c>
      <c r="AT135" s="11">
        <v>45229</v>
      </c>
      <c r="AU135" s="8" t="s">
        <v>298</v>
      </c>
      <c r="AV135" s="8">
        <v>818</v>
      </c>
      <c r="AW135" s="12"/>
      <c r="AX135" s="8" t="s">
        <v>294</v>
      </c>
      <c r="AY135" s="13">
        <v>7.82</v>
      </c>
      <c r="AZ135" s="13" t="s">
        <v>156</v>
      </c>
      <c r="BB135" s="13">
        <f t="shared" si="6"/>
        <v>2</v>
      </c>
      <c r="BC135" s="13">
        <f t="shared" si="7"/>
        <v>2</v>
      </c>
      <c r="BD135" s="13" t="b">
        <f t="shared" si="8"/>
        <v>1</v>
      </c>
    </row>
    <row r="136" spans="1:56" hidden="1" x14ac:dyDescent="0.3">
      <c r="A136" s="8" t="s">
        <v>281</v>
      </c>
      <c r="B136" s="8" t="s">
        <v>327</v>
      </c>
      <c r="C136" s="8" t="s">
        <v>309</v>
      </c>
      <c r="D136" s="9">
        <v>45291</v>
      </c>
      <c r="E136" s="8">
        <v>800</v>
      </c>
      <c r="F136" s="10">
        <v>92010178</v>
      </c>
      <c r="G136" s="8">
        <v>7.1</v>
      </c>
      <c r="H136" s="8" t="s">
        <v>283</v>
      </c>
      <c r="I136" s="8" t="s">
        <v>284</v>
      </c>
      <c r="J136" s="8">
        <v>2051</v>
      </c>
      <c r="K136" s="8">
        <v>16.48</v>
      </c>
      <c r="L136" s="8">
        <v>13184</v>
      </c>
      <c r="M136" s="8">
        <v>128.7088</v>
      </c>
      <c r="N136" s="8">
        <v>102967.03999999999</v>
      </c>
      <c r="O136" s="8" t="s">
        <v>285</v>
      </c>
      <c r="P136" s="8">
        <v>7.81</v>
      </c>
      <c r="Q136" s="10" t="s">
        <v>226</v>
      </c>
      <c r="R136" s="11">
        <v>45291</v>
      </c>
      <c r="S136" s="10">
        <v>7931013958</v>
      </c>
      <c r="T136" s="8" t="s">
        <v>310</v>
      </c>
      <c r="U136" s="12"/>
      <c r="V136" s="8">
        <v>83012639</v>
      </c>
      <c r="W136" s="8" t="s">
        <v>287</v>
      </c>
      <c r="X136" s="8" t="s">
        <v>287</v>
      </c>
      <c r="Y136" s="8" t="s">
        <v>287</v>
      </c>
      <c r="Z136" s="8" t="s">
        <v>288</v>
      </c>
      <c r="AA136" s="8" t="s">
        <v>289</v>
      </c>
      <c r="AB136" s="12"/>
      <c r="AC136" s="12"/>
      <c r="AD136" s="12"/>
      <c r="AE136" s="12"/>
      <c r="AF136" s="8" t="s">
        <v>290</v>
      </c>
      <c r="AG136" s="8" t="s">
        <v>291</v>
      </c>
      <c r="AH136" s="8" t="s">
        <v>405</v>
      </c>
      <c r="AI136" s="8">
        <v>5</v>
      </c>
      <c r="AJ136" s="8" t="s">
        <v>4</v>
      </c>
      <c r="AK136" s="8" t="s">
        <v>293</v>
      </c>
      <c r="AL136" s="8" t="s">
        <v>294</v>
      </c>
      <c r="AM136" s="8" t="s">
        <v>312</v>
      </c>
      <c r="AN136" s="8" t="s">
        <v>406</v>
      </c>
      <c r="AO136" s="9">
        <v>45288</v>
      </c>
      <c r="AP136" s="8">
        <v>31400</v>
      </c>
      <c r="AQ136" s="8" t="s">
        <v>301</v>
      </c>
      <c r="AR136" s="8" t="s">
        <v>330</v>
      </c>
      <c r="AS136" s="8">
        <v>7931013958</v>
      </c>
      <c r="AT136" s="11">
        <v>45229</v>
      </c>
      <c r="AU136" s="8" t="s">
        <v>298</v>
      </c>
      <c r="AV136" s="8">
        <v>2051</v>
      </c>
      <c r="AW136" s="12"/>
      <c r="AX136" s="8" t="s">
        <v>294</v>
      </c>
      <c r="AY136" s="13">
        <v>14.27</v>
      </c>
      <c r="AZ136" s="13" t="s">
        <v>157</v>
      </c>
      <c r="BB136" s="13">
        <f t="shared" si="6"/>
        <v>18</v>
      </c>
      <c r="BC136" s="13">
        <f t="shared" si="7"/>
        <v>18</v>
      </c>
      <c r="BD136" s="13" t="b">
        <f t="shared" si="8"/>
        <v>1</v>
      </c>
    </row>
    <row r="137" spans="1:56" hidden="1" x14ac:dyDescent="0.3">
      <c r="A137" s="8" t="s">
        <v>281</v>
      </c>
      <c r="B137" s="8" t="s">
        <v>327</v>
      </c>
      <c r="C137" s="8" t="s">
        <v>435</v>
      </c>
      <c r="D137" s="9">
        <v>45291</v>
      </c>
      <c r="E137" s="8">
        <v>50</v>
      </c>
      <c r="F137" s="15">
        <v>92010181</v>
      </c>
      <c r="G137" s="8">
        <v>2.1</v>
      </c>
      <c r="H137" s="8" t="s">
        <v>358</v>
      </c>
      <c r="I137" s="8" t="s">
        <v>284</v>
      </c>
      <c r="J137" s="8">
        <v>2051</v>
      </c>
      <c r="K137" s="8">
        <v>14.21</v>
      </c>
      <c r="L137" s="8">
        <v>710.5</v>
      </c>
      <c r="M137" s="8">
        <v>110.98009999999999</v>
      </c>
      <c r="N137" s="8">
        <v>5549.0050000000001</v>
      </c>
      <c r="O137" s="8" t="s">
        <v>285</v>
      </c>
      <c r="P137" s="8">
        <v>7.81</v>
      </c>
      <c r="Q137" s="10" t="s">
        <v>226</v>
      </c>
      <c r="R137" s="11">
        <v>45291</v>
      </c>
      <c r="S137" s="10">
        <v>7931013957</v>
      </c>
      <c r="T137" s="8" t="s">
        <v>310</v>
      </c>
      <c r="U137" s="12"/>
      <c r="V137" s="8">
        <v>83012635</v>
      </c>
      <c r="W137" s="8" t="s">
        <v>287</v>
      </c>
      <c r="X137" s="8" t="s">
        <v>287</v>
      </c>
      <c r="Y137" s="8" t="s">
        <v>287</v>
      </c>
      <c r="Z137" s="8" t="s">
        <v>288</v>
      </c>
      <c r="AA137" s="8" t="s">
        <v>289</v>
      </c>
      <c r="AB137" s="12"/>
      <c r="AC137" s="12"/>
      <c r="AD137" s="12"/>
      <c r="AE137" s="12"/>
      <c r="AF137" s="8" t="s">
        <v>290</v>
      </c>
      <c r="AG137" s="8" t="s">
        <v>291</v>
      </c>
      <c r="AH137" s="8" t="s">
        <v>405</v>
      </c>
      <c r="AI137" s="8">
        <v>2</v>
      </c>
      <c r="AJ137" s="8" t="s">
        <v>4</v>
      </c>
      <c r="AK137" s="8" t="s">
        <v>293</v>
      </c>
      <c r="AL137" s="8" t="s">
        <v>294</v>
      </c>
      <c r="AM137" s="8" t="s">
        <v>312</v>
      </c>
      <c r="AN137" s="8" t="s">
        <v>406</v>
      </c>
      <c r="AO137" s="9">
        <v>45288</v>
      </c>
      <c r="AP137" s="8">
        <v>31400</v>
      </c>
      <c r="AQ137" s="8" t="s">
        <v>301</v>
      </c>
      <c r="AR137" s="8" t="s">
        <v>330</v>
      </c>
      <c r="AS137" s="8">
        <v>7931013957</v>
      </c>
      <c r="AT137" s="11">
        <v>45229</v>
      </c>
      <c r="AU137" s="8" t="s">
        <v>298</v>
      </c>
      <c r="AV137" s="8">
        <v>818</v>
      </c>
      <c r="AW137" s="12"/>
      <c r="AX137" s="8" t="s">
        <v>294</v>
      </c>
      <c r="AY137" s="13">
        <v>13.04</v>
      </c>
      <c r="AZ137" s="13" t="s">
        <v>157</v>
      </c>
      <c r="BB137" s="13">
        <f t="shared" si="6"/>
        <v>8</v>
      </c>
      <c r="BC137" s="13">
        <f t="shared" si="7"/>
        <v>8</v>
      </c>
      <c r="BD137" s="13" t="b">
        <f t="shared" si="8"/>
        <v>1</v>
      </c>
    </row>
    <row r="138" spans="1:56" hidden="1" x14ac:dyDescent="0.3">
      <c r="A138" s="8" t="s">
        <v>281</v>
      </c>
      <c r="B138" s="8" t="s">
        <v>327</v>
      </c>
      <c r="C138" s="8" t="s">
        <v>415</v>
      </c>
      <c r="D138" s="9">
        <v>45291</v>
      </c>
      <c r="E138" s="8">
        <v>20</v>
      </c>
      <c r="F138" s="10">
        <v>92010181</v>
      </c>
      <c r="G138" s="8">
        <v>7.1</v>
      </c>
      <c r="H138" s="8" t="s">
        <v>358</v>
      </c>
      <c r="I138" s="8" t="s">
        <v>284</v>
      </c>
      <c r="J138" s="8">
        <v>2051</v>
      </c>
      <c r="K138" s="8">
        <v>28.08</v>
      </c>
      <c r="L138" s="8">
        <v>561.6</v>
      </c>
      <c r="M138" s="8">
        <v>219.3048</v>
      </c>
      <c r="N138" s="8">
        <v>4386.0959999999995</v>
      </c>
      <c r="O138" s="8" t="s">
        <v>285</v>
      </c>
      <c r="P138" s="8">
        <v>7.81</v>
      </c>
      <c r="Q138" s="10" t="s">
        <v>226</v>
      </c>
      <c r="R138" s="11">
        <v>45291</v>
      </c>
      <c r="S138" s="10">
        <v>7931013957</v>
      </c>
      <c r="T138" s="8" t="s">
        <v>310</v>
      </c>
      <c r="U138" s="12"/>
      <c r="V138" s="8">
        <v>83012635</v>
      </c>
      <c r="W138" s="8" t="s">
        <v>287</v>
      </c>
      <c r="X138" s="8" t="s">
        <v>287</v>
      </c>
      <c r="Y138" s="8" t="s">
        <v>287</v>
      </c>
      <c r="Z138" s="8" t="s">
        <v>288</v>
      </c>
      <c r="AA138" s="8" t="s">
        <v>289</v>
      </c>
      <c r="AB138" s="12"/>
      <c r="AC138" s="12"/>
      <c r="AD138" s="12"/>
      <c r="AE138" s="12"/>
      <c r="AF138" s="8" t="s">
        <v>290</v>
      </c>
      <c r="AG138" s="8" t="s">
        <v>291</v>
      </c>
      <c r="AH138" s="8" t="s">
        <v>405</v>
      </c>
      <c r="AI138" s="8">
        <v>4</v>
      </c>
      <c r="AJ138" s="8" t="s">
        <v>4</v>
      </c>
      <c r="AK138" s="8" t="s">
        <v>293</v>
      </c>
      <c r="AL138" s="8" t="s">
        <v>294</v>
      </c>
      <c r="AM138" s="8" t="s">
        <v>312</v>
      </c>
      <c r="AN138" s="8" t="s">
        <v>406</v>
      </c>
      <c r="AO138" s="9">
        <v>45288</v>
      </c>
      <c r="AP138" s="8">
        <v>31400</v>
      </c>
      <c r="AQ138" s="8" t="s">
        <v>301</v>
      </c>
      <c r="AR138" s="8" t="s">
        <v>330</v>
      </c>
      <c r="AS138" s="8">
        <v>7931013957</v>
      </c>
      <c r="AT138" s="11">
        <v>45229</v>
      </c>
      <c r="AU138" s="8" t="s">
        <v>298</v>
      </c>
      <c r="AV138" s="8">
        <v>818</v>
      </c>
      <c r="AW138" s="12"/>
      <c r="AX138" s="8" t="s">
        <v>294</v>
      </c>
      <c r="AY138" s="13">
        <v>24.32</v>
      </c>
      <c r="AZ138" s="13" t="s">
        <v>157</v>
      </c>
      <c r="BB138" s="13">
        <f t="shared" si="6"/>
        <v>8</v>
      </c>
      <c r="BC138" s="13">
        <f t="shared" si="7"/>
        <v>8</v>
      </c>
      <c r="BD138" s="13" t="b">
        <f t="shared" si="8"/>
        <v>1</v>
      </c>
    </row>
    <row r="139" spans="1:56" hidden="1" x14ac:dyDescent="0.3">
      <c r="A139" s="8" t="s">
        <v>281</v>
      </c>
      <c r="B139" s="8" t="s">
        <v>327</v>
      </c>
      <c r="C139" s="8" t="s">
        <v>401</v>
      </c>
      <c r="D139" s="9">
        <v>45273</v>
      </c>
      <c r="E139" s="8">
        <v>10</v>
      </c>
      <c r="F139" s="10">
        <v>92010312</v>
      </c>
      <c r="G139" s="8">
        <v>1.1000000000000001</v>
      </c>
      <c r="H139" s="8" t="s">
        <v>283</v>
      </c>
      <c r="I139" s="8" t="s">
        <v>284</v>
      </c>
      <c r="J139" s="8">
        <v>2051</v>
      </c>
      <c r="K139" s="8">
        <v>161.72</v>
      </c>
      <c r="L139" s="8">
        <v>1617.2</v>
      </c>
      <c r="M139" s="8">
        <v>1263.0332000000001</v>
      </c>
      <c r="N139" s="8">
        <v>12630.332</v>
      </c>
      <c r="O139" s="8" t="s">
        <v>285</v>
      </c>
      <c r="P139" s="8">
        <v>7.81</v>
      </c>
      <c r="Q139" s="10" t="s">
        <v>212</v>
      </c>
      <c r="R139" s="11">
        <v>45273</v>
      </c>
      <c r="S139" s="10">
        <v>7931014059</v>
      </c>
      <c r="T139" s="8" t="s">
        <v>340</v>
      </c>
      <c r="U139" s="12"/>
      <c r="V139" s="8">
        <v>83012855</v>
      </c>
      <c r="W139" s="8" t="s">
        <v>287</v>
      </c>
      <c r="X139" s="8" t="s">
        <v>287</v>
      </c>
      <c r="Y139" s="8" t="s">
        <v>287</v>
      </c>
      <c r="Z139" s="8" t="s">
        <v>288</v>
      </c>
      <c r="AA139" s="8" t="s">
        <v>289</v>
      </c>
      <c r="AB139" s="12"/>
      <c r="AC139" s="12"/>
      <c r="AD139" s="12"/>
      <c r="AE139" s="12"/>
      <c r="AF139" s="8" t="s">
        <v>290</v>
      </c>
      <c r="AG139" s="8" t="s">
        <v>291</v>
      </c>
      <c r="AH139" s="8" t="s">
        <v>345</v>
      </c>
      <c r="AI139" s="8">
        <v>15</v>
      </c>
      <c r="AJ139" s="8" t="s">
        <v>4</v>
      </c>
      <c r="AK139" s="8" t="s">
        <v>293</v>
      </c>
      <c r="AL139" s="8" t="s">
        <v>294</v>
      </c>
      <c r="AM139" s="8" t="s">
        <v>346</v>
      </c>
      <c r="AN139" s="8" t="s">
        <v>347</v>
      </c>
      <c r="AO139" s="9">
        <v>45273</v>
      </c>
      <c r="AP139" s="8">
        <v>32100</v>
      </c>
      <c r="AQ139" s="8" t="s">
        <v>341</v>
      </c>
      <c r="AR139" s="8" t="s">
        <v>330</v>
      </c>
      <c r="AS139" s="8">
        <v>7931014059</v>
      </c>
      <c r="AT139" s="11">
        <v>45233</v>
      </c>
      <c r="AU139" s="8" t="s">
        <v>298</v>
      </c>
      <c r="AV139" s="8">
        <v>818</v>
      </c>
      <c r="AW139" s="12"/>
      <c r="AX139" s="8" t="s">
        <v>294</v>
      </c>
      <c r="AY139" s="13">
        <v>139.65</v>
      </c>
      <c r="AZ139" s="13" t="s">
        <v>157</v>
      </c>
      <c r="BB139" s="13">
        <f t="shared" si="6"/>
        <v>1</v>
      </c>
      <c r="BC139" s="13">
        <f t="shared" si="7"/>
        <v>1</v>
      </c>
      <c r="BD139" s="13" t="b">
        <f t="shared" si="8"/>
        <v>1</v>
      </c>
    </row>
    <row r="140" spans="1:56" hidden="1" x14ac:dyDescent="0.3">
      <c r="A140" s="8" t="s">
        <v>281</v>
      </c>
      <c r="B140" s="8" t="s">
        <v>327</v>
      </c>
      <c r="C140" s="8" t="s">
        <v>395</v>
      </c>
      <c r="D140" s="9">
        <v>45281</v>
      </c>
      <c r="E140" s="8">
        <v>50</v>
      </c>
      <c r="F140" s="10">
        <v>92010393</v>
      </c>
      <c r="G140" s="8">
        <v>2.1</v>
      </c>
      <c r="H140" s="8" t="s">
        <v>283</v>
      </c>
      <c r="I140" s="8" t="s">
        <v>284</v>
      </c>
      <c r="J140" s="8">
        <v>2051</v>
      </c>
      <c r="K140" s="8">
        <v>24.66</v>
      </c>
      <c r="L140" s="8">
        <v>1233</v>
      </c>
      <c r="M140" s="8">
        <v>192.59460000000001</v>
      </c>
      <c r="N140" s="8">
        <v>9629.73</v>
      </c>
      <c r="O140" s="8" t="s">
        <v>285</v>
      </c>
      <c r="P140" s="8">
        <v>7.81</v>
      </c>
      <c r="Q140" s="10" t="s">
        <v>196</v>
      </c>
      <c r="R140" s="11">
        <v>45281</v>
      </c>
      <c r="S140" s="10">
        <v>7931013941</v>
      </c>
      <c r="T140" s="8" t="s">
        <v>300</v>
      </c>
      <c r="U140" s="12"/>
      <c r="V140" s="8">
        <v>83013039</v>
      </c>
      <c r="W140" s="8" t="s">
        <v>287</v>
      </c>
      <c r="X140" s="8" t="s">
        <v>287</v>
      </c>
      <c r="Y140" s="8" t="s">
        <v>287</v>
      </c>
      <c r="Z140" s="8" t="s">
        <v>288</v>
      </c>
      <c r="AA140" s="8" t="s">
        <v>289</v>
      </c>
      <c r="AB140" s="12"/>
      <c r="AC140" s="12"/>
      <c r="AD140" s="12"/>
      <c r="AE140" s="12"/>
      <c r="AF140" s="8" t="s">
        <v>290</v>
      </c>
      <c r="AG140" s="8" t="s">
        <v>291</v>
      </c>
      <c r="AH140" s="8" t="s">
        <v>352</v>
      </c>
      <c r="AI140" s="8">
        <v>21</v>
      </c>
      <c r="AJ140" s="8" t="s">
        <v>4</v>
      </c>
      <c r="AK140" s="8" t="s">
        <v>293</v>
      </c>
      <c r="AL140" s="8" t="s">
        <v>294</v>
      </c>
      <c r="AM140" s="8" t="s">
        <v>312</v>
      </c>
      <c r="AN140" s="8" t="s">
        <v>353</v>
      </c>
      <c r="AO140" s="9">
        <v>45281</v>
      </c>
      <c r="AP140" s="8">
        <v>32100</v>
      </c>
      <c r="AQ140" s="8" t="s">
        <v>301</v>
      </c>
      <c r="AR140" s="8" t="s">
        <v>330</v>
      </c>
      <c r="AS140" s="8">
        <v>7931013941</v>
      </c>
      <c r="AT140" s="11">
        <v>45240</v>
      </c>
      <c r="AU140" s="8" t="s">
        <v>298</v>
      </c>
      <c r="AV140" s="8">
        <v>818</v>
      </c>
      <c r="AW140" s="12"/>
      <c r="AX140" s="8" t="s">
        <v>294</v>
      </c>
      <c r="AY140" s="13">
        <v>19.739999999999998</v>
      </c>
      <c r="AZ140" s="13" t="s">
        <v>157</v>
      </c>
      <c r="BB140" s="13">
        <f t="shared" si="6"/>
        <v>8</v>
      </c>
      <c r="BC140" s="13">
        <f t="shared" si="7"/>
        <v>8</v>
      </c>
      <c r="BD140" s="13" t="b">
        <f t="shared" si="8"/>
        <v>1</v>
      </c>
    </row>
    <row r="141" spans="1:56" hidden="1" x14ac:dyDescent="0.3">
      <c r="A141" s="8" t="s">
        <v>281</v>
      </c>
      <c r="B141" s="8" t="s">
        <v>327</v>
      </c>
      <c r="C141" s="8" t="s">
        <v>436</v>
      </c>
      <c r="D141" s="9">
        <v>45273</v>
      </c>
      <c r="E141" s="8">
        <v>10</v>
      </c>
      <c r="F141" s="10">
        <v>92010394</v>
      </c>
      <c r="G141" s="8">
        <v>1.1000000000000001</v>
      </c>
      <c r="H141" s="8" t="s">
        <v>283</v>
      </c>
      <c r="I141" s="8" t="s">
        <v>284</v>
      </c>
      <c r="J141" s="8">
        <v>2051</v>
      </c>
      <c r="K141" s="8">
        <v>55.82</v>
      </c>
      <c r="L141" s="8">
        <v>558.20000000000005</v>
      </c>
      <c r="M141" s="8">
        <v>435.95420000000001</v>
      </c>
      <c r="N141" s="8">
        <v>4359.5420000000004</v>
      </c>
      <c r="O141" s="8" t="s">
        <v>285</v>
      </c>
      <c r="P141" s="8">
        <v>7.81</v>
      </c>
      <c r="Q141" s="10" t="s">
        <v>212</v>
      </c>
      <c r="R141" s="11">
        <v>45273</v>
      </c>
      <c r="S141" s="10">
        <v>7931013942</v>
      </c>
      <c r="T141" s="8" t="s">
        <v>340</v>
      </c>
      <c r="U141" s="12"/>
      <c r="V141" s="8">
        <v>83013042</v>
      </c>
      <c r="W141" s="8" t="s">
        <v>287</v>
      </c>
      <c r="X141" s="8" t="s">
        <v>287</v>
      </c>
      <c r="Y141" s="8" t="s">
        <v>287</v>
      </c>
      <c r="Z141" s="8" t="s">
        <v>288</v>
      </c>
      <c r="AA141" s="8" t="s">
        <v>289</v>
      </c>
      <c r="AB141" s="12"/>
      <c r="AC141" s="12"/>
      <c r="AD141" s="12"/>
      <c r="AE141" s="12"/>
      <c r="AF141" s="8" t="s">
        <v>290</v>
      </c>
      <c r="AG141" s="8" t="s">
        <v>291</v>
      </c>
      <c r="AH141" s="8" t="s">
        <v>345</v>
      </c>
      <c r="AI141" s="8">
        <v>1</v>
      </c>
      <c r="AJ141" s="8" t="s">
        <v>4</v>
      </c>
      <c r="AK141" s="8" t="s">
        <v>293</v>
      </c>
      <c r="AL141" s="8" t="s">
        <v>294</v>
      </c>
      <c r="AM141" s="8" t="s">
        <v>346</v>
      </c>
      <c r="AN141" s="8" t="s">
        <v>347</v>
      </c>
      <c r="AO141" s="9">
        <v>45273</v>
      </c>
      <c r="AP141" s="8">
        <v>32100</v>
      </c>
      <c r="AQ141" s="8" t="s">
        <v>341</v>
      </c>
      <c r="AR141" s="8" t="s">
        <v>330</v>
      </c>
      <c r="AS141" s="8">
        <v>7931013942</v>
      </c>
      <c r="AT141" s="11">
        <v>45240</v>
      </c>
      <c r="AU141" s="8" t="s">
        <v>298</v>
      </c>
      <c r="AV141" s="8">
        <v>818</v>
      </c>
      <c r="AW141" s="12"/>
      <c r="AX141" s="8" t="s">
        <v>294</v>
      </c>
      <c r="AY141" s="13">
        <v>37.340000000000003</v>
      </c>
      <c r="AZ141" s="13" t="s">
        <v>157</v>
      </c>
      <c r="BB141" s="13">
        <f t="shared" si="6"/>
        <v>7</v>
      </c>
      <c r="BC141" s="13">
        <f t="shared" si="7"/>
        <v>7</v>
      </c>
      <c r="BD141" s="13" t="b">
        <f t="shared" si="8"/>
        <v>1</v>
      </c>
    </row>
    <row r="142" spans="1:56" hidden="1" x14ac:dyDescent="0.3">
      <c r="A142" s="8" t="s">
        <v>281</v>
      </c>
      <c r="B142" s="8" t="s">
        <v>327</v>
      </c>
      <c r="C142" s="8" t="s">
        <v>437</v>
      </c>
      <c r="D142" s="9">
        <v>45273</v>
      </c>
      <c r="E142" s="8">
        <v>10</v>
      </c>
      <c r="F142" s="10">
        <v>92010395</v>
      </c>
      <c r="G142" s="8">
        <v>1.1000000000000001</v>
      </c>
      <c r="H142" s="8" t="s">
        <v>283</v>
      </c>
      <c r="I142" s="8" t="s">
        <v>284</v>
      </c>
      <c r="J142" s="8">
        <v>2051</v>
      </c>
      <c r="K142" s="8">
        <v>148.04</v>
      </c>
      <c r="L142" s="8">
        <v>1480.4</v>
      </c>
      <c r="M142" s="8">
        <v>1156.1923999999999</v>
      </c>
      <c r="N142" s="8">
        <v>11561.924000000001</v>
      </c>
      <c r="O142" s="8" t="s">
        <v>285</v>
      </c>
      <c r="P142" s="8">
        <v>7.81</v>
      </c>
      <c r="Q142" s="10" t="s">
        <v>201</v>
      </c>
      <c r="R142" s="11">
        <v>45273</v>
      </c>
      <c r="S142" s="10">
        <v>7931013943</v>
      </c>
      <c r="T142" s="8" t="s">
        <v>340</v>
      </c>
      <c r="U142" s="12"/>
      <c r="V142" s="8">
        <v>83013041</v>
      </c>
      <c r="W142" s="8" t="s">
        <v>287</v>
      </c>
      <c r="X142" s="8" t="s">
        <v>287</v>
      </c>
      <c r="Y142" s="8" t="s">
        <v>287</v>
      </c>
      <c r="Z142" s="8" t="s">
        <v>288</v>
      </c>
      <c r="AA142" s="8" t="s">
        <v>289</v>
      </c>
      <c r="AB142" s="12"/>
      <c r="AC142" s="12"/>
      <c r="AD142" s="12"/>
      <c r="AE142" s="12"/>
      <c r="AF142" s="8" t="s">
        <v>290</v>
      </c>
      <c r="AG142" s="8" t="s">
        <v>291</v>
      </c>
      <c r="AH142" s="8" t="s">
        <v>345</v>
      </c>
      <c r="AI142" s="8">
        <v>20</v>
      </c>
      <c r="AJ142" s="8" t="s">
        <v>4</v>
      </c>
      <c r="AK142" s="8" t="s">
        <v>293</v>
      </c>
      <c r="AL142" s="8" t="s">
        <v>294</v>
      </c>
      <c r="AM142" s="8" t="s">
        <v>346</v>
      </c>
      <c r="AN142" s="8" t="s">
        <v>347</v>
      </c>
      <c r="AO142" s="9">
        <v>45273</v>
      </c>
      <c r="AP142" s="8">
        <v>32100</v>
      </c>
      <c r="AQ142" s="8" t="s">
        <v>341</v>
      </c>
      <c r="AR142" s="8" t="s">
        <v>330</v>
      </c>
      <c r="AS142" s="8">
        <v>7931013943</v>
      </c>
      <c r="AT142" s="11">
        <v>45240</v>
      </c>
      <c r="AU142" s="8" t="s">
        <v>298</v>
      </c>
      <c r="AV142" s="8">
        <v>818</v>
      </c>
      <c r="AW142" s="12"/>
      <c r="AX142" s="8" t="s">
        <v>294</v>
      </c>
      <c r="AY142" s="13">
        <v>88.88</v>
      </c>
      <c r="AZ142" s="13" t="s">
        <v>157</v>
      </c>
      <c r="BB142" s="13">
        <f t="shared" si="6"/>
        <v>1</v>
      </c>
      <c r="BC142" s="13">
        <f t="shared" si="7"/>
        <v>1</v>
      </c>
      <c r="BD142" s="13" t="b">
        <f t="shared" si="8"/>
        <v>1</v>
      </c>
    </row>
    <row r="143" spans="1:56" hidden="1" x14ac:dyDescent="0.3">
      <c r="A143" s="8" t="s">
        <v>281</v>
      </c>
      <c r="B143" s="8" t="s">
        <v>327</v>
      </c>
      <c r="C143" s="8" t="s">
        <v>438</v>
      </c>
      <c r="D143" s="9">
        <v>45273</v>
      </c>
      <c r="E143" s="8">
        <v>20</v>
      </c>
      <c r="F143" s="10">
        <v>92010397</v>
      </c>
      <c r="G143" s="8">
        <v>1.1000000000000001</v>
      </c>
      <c r="H143" s="8" t="s">
        <v>283</v>
      </c>
      <c r="I143" s="8" t="s">
        <v>284</v>
      </c>
      <c r="J143" s="8">
        <v>2051</v>
      </c>
      <c r="K143" s="8">
        <v>231.18</v>
      </c>
      <c r="L143" s="8">
        <v>4623.6000000000004</v>
      </c>
      <c r="M143" s="8">
        <v>1805.5157999999999</v>
      </c>
      <c r="N143" s="8">
        <v>36110.315999999999</v>
      </c>
      <c r="O143" s="8" t="s">
        <v>285</v>
      </c>
      <c r="P143" s="8">
        <v>7.81</v>
      </c>
      <c r="Q143" s="10" t="s">
        <v>201</v>
      </c>
      <c r="R143" s="11">
        <v>45273</v>
      </c>
      <c r="S143" s="10">
        <v>7931013952</v>
      </c>
      <c r="T143" s="8" t="s">
        <v>286</v>
      </c>
      <c r="U143" s="12"/>
      <c r="V143" s="8">
        <v>83013043</v>
      </c>
      <c r="W143" s="8" t="s">
        <v>287</v>
      </c>
      <c r="X143" s="8" t="s">
        <v>287</v>
      </c>
      <c r="Y143" s="8" t="s">
        <v>287</v>
      </c>
      <c r="Z143" s="8" t="s">
        <v>288</v>
      </c>
      <c r="AA143" s="8" t="s">
        <v>289</v>
      </c>
      <c r="AB143" s="12"/>
      <c r="AC143" s="12"/>
      <c r="AD143" s="12"/>
      <c r="AE143" s="12"/>
      <c r="AF143" s="8" t="s">
        <v>290</v>
      </c>
      <c r="AG143" s="8" t="s">
        <v>291</v>
      </c>
      <c r="AH143" s="8" t="s">
        <v>345</v>
      </c>
      <c r="AI143" s="8">
        <v>21</v>
      </c>
      <c r="AJ143" s="8" t="s">
        <v>4</v>
      </c>
      <c r="AK143" s="8" t="s">
        <v>293</v>
      </c>
      <c r="AL143" s="8" t="s">
        <v>294</v>
      </c>
      <c r="AM143" s="8" t="s">
        <v>346</v>
      </c>
      <c r="AN143" s="8" t="s">
        <v>347</v>
      </c>
      <c r="AO143" s="9">
        <v>45273</v>
      </c>
      <c r="AP143" s="8">
        <v>32100</v>
      </c>
      <c r="AQ143" s="8" t="s">
        <v>32</v>
      </c>
      <c r="AR143" s="8" t="s">
        <v>330</v>
      </c>
      <c r="AS143" s="8">
        <v>7931013952</v>
      </c>
      <c r="AT143" s="11">
        <v>45240</v>
      </c>
      <c r="AU143" s="8" t="s">
        <v>298</v>
      </c>
      <c r="AV143" s="8">
        <v>2051</v>
      </c>
      <c r="AW143" s="12"/>
      <c r="AX143" s="8" t="s">
        <v>294</v>
      </c>
      <c r="AY143" s="13">
        <v>181.34</v>
      </c>
      <c r="AZ143" s="13" t="s">
        <v>157</v>
      </c>
      <c r="BB143" s="13">
        <f t="shared" si="6"/>
        <v>5</v>
      </c>
      <c r="BC143" s="13">
        <f t="shared" si="7"/>
        <v>5</v>
      </c>
      <c r="BD143" s="13" t="b">
        <f t="shared" si="8"/>
        <v>1</v>
      </c>
    </row>
    <row r="144" spans="1:56" hidden="1" x14ac:dyDescent="0.3">
      <c r="A144" s="8" t="s">
        <v>281</v>
      </c>
      <c r="B144" s="8" t="s">
        <v>327</v>
      </c>
      <c r="C144" s="8" t="s">
        <v>439</v>
      </c>
      <c r="D144" s="9">
        <v>45281</v>
      </c>
      <c r="E144" s="8">
        <v>2</v>
      </c>
      <c r="F144" s="10">
        <v>92010397</v>
      </c>
      <c r="G144" s="8">
        <v>2.1</v>
      </c>
      <c r="H144" s="8" t="s">
        <v>283</v>
      </c>
      <c r="I144" s="8" t="s">
        <v>284</v>
      </c>
      <c r="J144" s="8">
        <v>2051</v>
      </c>
      <c r="K144" s="8">
        <v>176.91</v>
      </c>
      <c r="L144" s="8">
        <v>353.82</v>
      </c>
      <c r="M144" s="8">
        <v>1381.6670999999999</v>
      </c>
      <c r="N144" s="8">
        <v>2763.3341999999998</v>
      </c>
      <c r="O144" s="8" t="s">
        <v>285</v>
      </c>
      <c r="P144" s="8">
        <v>7.81</v>
      </c>
      <c r="Q144" s="10" t="s">
        <v>196</v>
      </c>
      <c r="R144" s="11">
        <v>45281</v>
      </c>
      <c r="S144" s="10">
        <v>7931013952</v>
      </c>
      <c r="T144" s="8" t="s">
        <v>286</v>
      </c>
      <c r="U144" s="12"/>
      <c r="V144" s="8">
        <v>83013043</v>
      </c>
      <c r="W144" s="8" t="s">
        <v>287</v>
      </c>
      <c r="X144" s="8" t="s">
        <v>287</v>
      </c>
      <c r="Y144" s="8" t="s">
        <v>287</v>
      </c>
      <c r="Z144" s="8" t="s">
        <v>288</v>
      </c>
      <c r="AA144" s="8" t="s">
        <v>289</v>
      </c>
      <c r="AB144" s="12"/>
      <c r="AC144" s="12"/>
      <c r="AD144" s="12"/>
      <c r="AE144" s="12"/>
      <c r="AF144" s="8" t="s">
        <v>290</v>
      </c>
      <c r="AG144" s="8" t="s">
        <v>291</v>
      </c>
      <c r="AH144" s="8" t="s">
        <v>352</v>
      </c>
      <c r="AI144" s="8">
        <v>25</v>
      </c>
      <c r="AJ144" s="8" t="s">
        <v>4</v>
      </c>
      <c r="AK144" s="8" t="s">
        <v>293</v>
      </c>
      <c r="AL144" s="8" t="s">
        <v>294</v>
      </c>
      <c r="AM144" s="8" t="s">
        <v>312</v>
      </c>
      <c r="AN144" s="8" t="s">
        <v>353</v>
      </c>
      <c r="AO144" s="9">
        <v>45281</v>
      </c>
      <c r="AP144" s="8">
        <v>32100</v>
      </c>
      <c r="AQ144" s="8" t="s">
        <v>32</v>
      </c>
      <c r="AR144" s="8" t="s">
        <v>330</v>
      </c>
      <c r="AS144" s="8">
        <v>7931013952</v>
      </c>
      <c r="AT144" s="11">
        <v>45240</v>
      </c>
      <c r="AU144" s="8" t="s">
        <v>298</v>
      </c>
      <c r="AV144" s="8">
        <v>2051</v>
      </c>
      <c r="AW144" s="12"/>
      <c r="AX144" s="8" t="s">
        <v>294</v>
      </c>
      <c r="AY144" s="13">
        <v>138.13999999999999</v>
      </c>
      <c r="AZ144" s="13" t="s">
        <v>157</v>
      </c>
      <c r="BB144" s="13">
        <f t="shared" si="6"/>
        <v>5</v>
      </c>
      <c r="BC144" s="13">
        <f t="shared" si="7"/>
        <v>5</v>
      </c>
      <c r="BD144" s="13" t="b">
        <f t="shared" si="8"/>
        <v>1</v>
      </c>
    </row>
    <row r="145" spans="1:56" hidden="1" x14ac:dyDescent="0.3">
      <c r="A145" s="8" t="s">
        <v>281</v>
      </c>
      <c r="B145" s="8" t="s">
        <v>327</v>
      </c>
      <c r="C145" s="8" t="s">
        <v>343</v>
      </c>
      <c r="D145" s="9">
        <v>45281</v>
      </c>
      <c r="E145" s="8">
        <v>40</v>
      </c>
      <c r="F145" s="10">
        <v>92010398</v>
      </c>
      <c r="G145" s="8">
        <v>3.1</v>
      </c>
      <c r="H145" s="8" t="s">
        <v>283</v>
      </c>
      <c r="I145" s="8" t="s">
        <v>284</v>
      </c>
      <c r="J145" s="8">
        <v>2051</v>
      </c>
      <c r="K145" s="8">
        <v>133.58000000000001</v>
      </c>
      <c r="L145" s="8">
        <v>5343.2</v>
      </c>
      <c r="M145" s="8">
        <v>1043.2598</v>
      </c>
      <c r="N145" s="8">
        <v>41730.392</v>
      </c>
      <c r="O145" s="8" t="s">
        <v>285</v>
      </c>
      <c r="P145" s="8">
        <v>7.81</v>
      </c>
      <c r="Q145" s="10" t="s">
        <v>197</v>
      </c>
      <c r="R145" s="11">
        <v>45281</v>
      </c>
      <c r="S145" s="10">
        <v>7931013953</v>
      </c>
      <c r="T145" s="8" t="s">
        <v>320</v>
      </c>
      <c r="U145" s="12"/>
      <c r="V145" s="8">
        <v>83013038</v>
      </c>
      <c r="W145" s="8" t="s">
        <v>287</v>
      </c>
      <c r="X145" s="8" t="s">
        <v>287</v>
      </c>
      <c r="Y145" s="8" t="s">
        <v>287</v>
      </c>
      <c r="Z145" s="8" t="s">
        <v>288</v>
      </c>
      <c r="AA145" s="8" t="s">
        <v>289</v>
      </c>
      <c r="AB145" s="12"/>
      <c r="AC145" s="12"/>
      <c r="AD145" s="12"/>
      <c r="AE145" s="12"/>
      <c r="AF145" s="8" t="s">
        <v>290</v>
      </c>
      <c r="AG145" s="8" t="s">
        <v>291</v>
      </c>
      <c r="AH145" s="8" t="s">
        <v>352</v>
      </c>
      <c r="AI145" s="8">
        <v>6</v>
      </c>
      <c r="AJ145" s="8" t="s">
        <v>4</v>
      </c>
      <c r="AK145" s="8" t="s">
        <v>293</v>
      </c>
      <c r="AL145" s="8" t="s">
        <v>294</v>
      </c>
      <c r="AM145" s="8" t="s">
        <v>312</v>
      </c>
      <c r="AN145" s="8" t="s">
        <v>353</v>
      </c>
      <c r="AO145" s="9">
        <v>45281</v>
      </c>
      <c r="AP145" s="8">
        <v>32100</v>
      </c>
      <c r="AQ145" s="8" t="s">
        <v>324</v>
      </c>
      <c r="AR145" s="8" t="s">
        <v>330</v>
      </c>
      <c r="AS145" s="8">
        <v>7931013953</v>
      </c>
      <c r="AT145" s="11">
        <v>45240</v>
      </c>
      <c r="AU145" s="8" t="s">
        <v>298</v>
      </c>
      <c r="AV145" s="8">
        <v>2051</v>
      </c>
      <c r="AW145" s="12"/>
      <c r="AX145" s="8" t="s">
        <v>294</v>
      </c>
      <c r="AY145" s="13">
        <v>116.31</v>
      </c>
      <c r="AZ145" s="13" t="s">
        <v>157</v>
      </c>
      <c r="BB145" s="13">
        <f t="shared" si="6"/>
        <v>7</v>
      </c>
      <c r="BC145" s="13">
        <f t="shared" si="7"/>
        <v>7</v>
      </c>
      <c r="BD145" s="13" t="b">
        <f t="shared" si="8"/>
        <v>1</v>
      </c>
    </row>
    <row r="146" spans="1:56" hidden="1" x14ac:dyDescent="0.3">
      <c r="A146" s="8" t="s">
        <v>281</v>
      </c>
      <c r="B146" s="8" t="s">
        <v>327</v>
      </c>
      <c r="C146" s="8" t="s">
        <v>440</v>
      </c>
      <c r="D146" s="9">
        <v>45281</v>
      </c>
      <c r="E146" s="8">
        <v>3</v>
      </c>
      <c r="F146" s="10">
        <v>92010398</v>
      </c>
      <c r="G146" s="8">
        <v>4.0999999999999996</v>
      </c>
      <c r="H146" s="8" t="s">
        <v>283</v>
      </c>
      <c r="I146" s="8" t="s">
        <v>284</v>
      </c>
      <c r="J146" s="8">
        <v>2051</v>
      </c>
      <c r="K146" s="8">
        <v>69.33</v>
      </c>
      <c r="L146" s="8">
        <v>207.99</v>
      </c>
      <c r="M146" s="8">
        <v>541.46730000000002</v>
      </c>
      <c r="N146" s="8">
        <v>1624.4019000000001</v>
      </c>
      <c r="O146" s="8" t="s">
        <v>285</v>
      </c>
      <c r="P146" s="8">
        <v>7.81</v>
      </c>
      <c r="Q146" s="10" t="s">
        <v>197</v>
      </c>
      <c r="R146" s="11">
        <v>45281</v>
      </c>
      <c r="S146" s="10">
        <v>7931013953</v>
      </c>
      <c r="T146" s="8" t="s">
        <v>370</v>
      </c>
      <c r="U146" s="12"/>
      <c r="V146" s="8">
        <v>83013038</v>
      </c>
      <c r="W146" s="8" t="s">
        <v>287</v>
      </c>
      <c r="X146" s="8" t="s">
        <v>287</v>
      </c>
      <c r="Y146" s="8" t="s">
        <v>287</v>
      </c>
      <c r="Z146" s="8" t="s">
        <v>288</v>
      </c>
      <c r="AA146" s="8" t="s">
        <v>289</v>
      </c>
      <c r="AB146" s="12"/>
      <c r="AC146" s="12"/>
      <c r="AD146" s="12"/>
      <c r="AE146" s="12"/>
      <c r="AF146" s="8" t="s">
        <v>290</v>
      </c>
      <c r="AG146" s="8" t="s">
        <v>291</v>
      </c>
      <c r="AH146" s="8" t="s">
        <v>352</v>
      </c>
      <c r="AI146" s="8">
        <v>7</v>
      </c>
      <c r="AJ146" s="8" t="s">
        <v>4</v>
      </c>
      <c r="AK146" s="8" t="s">
        <v>293</v>
      </c>
      <c r="AL146" s="8" t="s">
        <v>294</v>
      </c>
      <c r="AM146" s="8" t="s">
        <v>312</v>
      </c>
      <c r="AN146" s="8" t="s">
        <v>353</v>
      </c>
      <c r="AO146" s="9">
        <v>45281</v>
      </c>
      <c r="AP146" s="8">
        <v>32100</v>
      </c>
      <c r="AQ146" s="8" t="s">
        <v>301</v>
      </c>
      <c r="AR146" s="8" t="s">
        <v>330</v>
      </c>
      <c r="AS146" s="8">
        <v>7931013953</v>
      </c>
      <c r="AT146" s="11">
        <v>45240</v>
      </c>
      <c r="AU146" s="8" t="s">
        <v>298</v>
      </c>
      <c r="AV146" s="8">
        <v>2051</v>
      </c>
      <c r="AW146" s="12"/>
      <c r="AX146" s="8" t="s">
        <v>294</v>
      </c>
      <c r="AY146" s="13">
        <v>57.3</v>
      </c>
      <c r="AZ146" s="13" t="s">
        <v>157</v>
      </c>
      <c r="BB146" s="13">
        <f t="shared" si="6"/>
        <v>7</v>
      </c>
      <c r="BC146" s="13">
        <f t="shared" si="7"/>
        <v>7</v>
      </c>
      <c r="BD146" s="13" t="b">
        <f t="shared" si="8"/>
        <v>1</v>
      </c>
    </row>
    <row r="147" spans="1:56" hidden="1" x14ac:dyDescent="0.3">
      <c r="A147" s="8" t="s">
        <v>281</v>
      </c>
      <c r="B147" s="8" t="s">
        <v>327</v>
      </c>
      <c r="C147" s="8" t="s">
        <v>364</v>
      </c>
      <c r="D147" s="9">
        <v>45281</v>
      </c>
      <c r="E147" s="8">
        <v>200</v>
      </c>
      <c r="F147" s="10">
        <v>92010399</v>
      </c>
      <c r="G147" s="8">
        <v>6.1</v>
      </c>
      <c r="H147" s="8" t="s">
        <v>283</v>
      </c>
      <c r="I147" s="8" t="s">
        <v>284</v>
      </c>
      <c r="J147" s="8">
        <v>2051</v>
      </c>
      <c r="K147" s="8">
        <v>110.16</v>
      </c>
      <c r="L147" s="8">
        <v>22032</v>
      </c>
      <c r="M147" s="8">
        <v>860.34960000000001</v>
      </c>
      <c r="N147" s="8">
        <v>172069.92</v>
      </c>
      <c r="O147" s="8" t="s">
        <v>285</v>
      </c>
      <c r="P147" s="8">
        <v>7.81</v>
      </c>
      <c r="Q147" s="10" t="s">
        <v>197</v>
      </c>
      <c r="R147" s="11">
        <v>45281</v>
      </c>
      <c r="S147" s="10">
        <v>7931013963</v>
      </c>
      <c r="T147" s="8" t="s">
        <v>320</v>
      </c>
      <c r="U147" s="12"/>
      <c r="V147" s="8">
        <v>83013037</v>
      </c>
      <c r="W147" s="8" t="s">
        <v>287</v>
      </c>
      <c r="X147" s="8" t="s">
        <v>287</v>
      </c>
      <c r="Y147" s="8" t="s">
        <v>287</v>
      </c>
      <c r="Z147" s="8" t="s">
        <v>288</v>
      </c>
      <c r="AA147" s="8" t="s">
        <v>289</v>
      </c>
      <c r="AB147" s="12"/>
      <c r="AC147" s="12"/>
      <c r="AD147" s="12"/>
      <c r="AE147" s="12"/>
      <c r="AF147" s="8" t="s">
        <v>290</v>
      </c>
      <c r="AG147" s="8" t="s">
        <v>291</v>
      </c>
      <c r="AH147" s="8" t="s">
        <v>352</v>
      </c>
      <c r="AI147" s="8">
        <v>13</v>
      </c>
      <c r="AJ147" s="8" t="s">
        <v>4</v>
      </c>
      <c r="AK147" s="8" t="s">
        <v>293</v>
      </c>
      <c r="AL147" s="8" t="s">
        <v>294</v>
      </c>
      <c r="AM147" s="8" t="s">
        <v>312</v>
      </c>
      <c r="AN147" s="8" t="s">
        <v>353</v>
      </c>
      <c r="AO147" s="9">
        <v>45281</v>
      </c>
      <c r="AP147" s="8">
        <v>32100</v>
      </c>
      <c r="AQ147" s="8" t="s">
        <v>324</v>
      </c>
      <c r="AR147" s="8" t="s">
        <v>330</v>
      </c>
      <c r="AS147" s="8">
        <v>7931013963</v>
      </c>
      <c r="AT147" s="11">
        <v>45240</v>
      </c>
      <c r="AU147" s="8" t="s">
        <v>298</v>
      </c>
      <c r="AV147" s="8">
        <v>818</v>
      </c>
      <c r="AW147" s="12"/>
      <c r="AX147" s="8" t="s">
        <v>294</v>
      </c>
      <c r="AY147" s="13">
        <v>98.14</v>
      </c>
      <c r="AZ147" s="13" t="s">
        <v>157</v>
      </c>
      <c r="BB147" s="13">
        <f t="shared" si="6"/>
        <v>5</v>
      </c>
      <c r="BC147" s="13">
        <f t="shared" si="7"/>
        <v>5</v>
      </c>
      <c r="BD147" s="13" t="b">
        <f t="shared" si="8"/>
        <v>1</v>
      </c>
    </row>
    <row r="148" spans="1:56" hidden="1" x14ac:dyDescent="0.3">
      <c r="A148" s="8" t="s">
        <v>281</v>
      </c>
      <c r="B148" s="8" t="s">
        <v>327</v>
      </c>
      <c r="C148" s="8" t="s">
        <v>431</v>
      </c>
      <c r="D148" s="9">
        <v>45281</v>
      </c>
      <c r="E148" s="8">
        <v>400</v>
      </c>
      <c r="F148" s="10">
        <v>92010406</v>
      </c>
      <c r="G148" s="8">
        <v>1.1000000000000001</v>
      </c>
      <c r="H148" s="8" t="s">
        <v>283</v>
      </c>
      <c r="I148" s="8" t="s">
        <v>284</v>
      </c>
      <c r="J148" s="8">
        <v>2051</v>
      </c>
      <c r="K148" s="8">
        <v>80.27</v>
      </c>
      <c r="L148" s="8">
        <v>32108</v>
      </c>
      <c r="M148" s="8">
        <v>626.90869999999995</v>
      </c>
      <c r="N148" s="8">
        <v>250763.48</v>
      </c>
      <c r="O148" s="8" t="s">
        <v>285</v>
      </c>
      <c r="P148" s="8">
        <v>7.81</v>
      </c>
      <c r="Q148" s="10" t="s">
        <v>196</v>
      </c>
      <c r="R148" s="11">
        <v>45281</v>
      </c>
      <c r="S148" s="10">
        <v>7931013944</v>
      </c>
      <c r="T148" s="8" t="s">
        <v>356</v>
      </c>
      <c r="U148" s="12"/>
      <c r="V148" s="8">
        <v>83013050</v>
      </c>
      <c r="W148" s="8" t="s">
        <v>287</v>
      </c>
      <c r="X148" s="8" t="s">
        <v>287</v>
      </c>
      <c r="Y148" s="8" t="s">
        <v>287</v>
      </c>
      <c r="Z148" s="8" t="s">
        <v>288</v>
      </c>
      <c r="AA148" s="8" t="s">
        <v>289</v>
      </c>
      <c r="AB148" s="12"/>
      <c r="AC148" s="12"/>
      <c r="AD148" s="12"/>
      <c r="AE148" s="12"/>
      <c r="AF148" s="8" t="s">
        <v>290</v>
      </c>
      <c r="AG148" s="8" t="s">
        <v>291</v>
      </c>
      <c r="AH148" s="8" t="s">
        <v>352</v>
      </c>
      <c r="AI148" s="8">
        <v>24</v>
      </c>
      <c r="AJ148" s="8" t="s">
        <v>4</v>
      </c>
      <c r="AK148" s="8" t="s">
        <v>293</v>
      </c>
      <c r="AL148" s="8" t="s">
        <v>294</v>
      </c>
      <c r="AM148" s="8" t="s">
        <v>312</v>
      </c>
      <c r="AN148" s="8" t="s">
        <v>353</v>
      </c>
      <c r="AO148" s="9">
        <v>45281</v>
      </c>
      <c r="AP148" s="8">
        <v>32100</v>
      </c>
      <c r="AQ148" s="8" t="s">
        <v>324</v>
      </c>
      <c r="AR148" s="8" t="s">
        <v>330</v>
      </c>
      <c r="AS148" s="8">
        <v>7931013944</v>
      </c>
      <c r="AT148" s="11">
        <v>45240</v>
      </c>
      <c r="AU148" s="8" t="s">
        <v>298</v>
      </c>
      <c r="AV148" s="8">
        <v>818</v>
      </c>
      <c r="AW148" s="12"/>
      <c r="AX148" s="8" t="s">
        <v>294</v>
      </c>
      <c r="AY148" s="13">
        <v>68</v>
      </c>
      <c r="AZ148" s="13" t="s">
        <v>157</v>
      </c>
      <c r="BB148" s="13">
        <f t="shared" si="6"/>
        <v>1</v>
      </c>
      <c r="BC148" s="13">
        <f t="shared" si="7"/>
        <v>1</v>
      </c>
      <c r="BD148" s="13" t="b">
        <f t="shared" si="8"/>
        <v>1</v>
      </c>
    </row>
    <row r="149" spans="1:56" hidden="1" x14ac:dyDescent="0.3">
      <c r="A149" s="8" t="s">
        <v>281</v>
      </c>
      <c r="B149" s="8" t="s">
        <v>282</v>
      </c>
      <c r="C149" s="8" t="s">
        <v>319</v>
      </c>
      <c r="D149" s="9">
        <v>45210</v>
      </c>
      <c r="E149" s="8">
        <v>300</v>
      </c>
      <c r="F149" s="10">
        <v>92008848</v>
      </c>
      <c r="G149" s="8">
        <v>4.0999999999999996</v>
      </c>
      <c r="H149" s="8" t="s">
        <v>283</v>
      </c>
      <c r="I149" s="8" t="s">
        <v>284</v>
      </c>
      <c r="J149" s="8">
        <v>2051</v>
      </c>
      <c r="K149" s="8">
        <v>64.209999999999994</v>
      </c>
      <c r="L149" s="8">
        <v>19263</v>
      </c>
      <c r="M149" s="8">
        <v>502.64872200000002</v>
      </c>
      <c r="N149" s="8">
        <v>150794.61660000001</v>
      </c>
      <c r="O149" s="8" t="s">
        <v>285</v>
      </c>
      <c r="P149" s="8">
        <v>7.8281999999999998</v>
      </c>
      <c r="Q149" s="10" t="s">
        <v>215</v>
      </c>
      <c r="R149" s="11">
        <v>45210</v>
      </c>
      <c r="S149" s="10">
        <v>7931013573</v>
      </c>
      <c r="T149" s="8" t="s">
        <v>320</v>
      </c>
      <c r="U149" s="12"/>
      <c r="V149" s="8">
        <v>83010825</v>
      </c>
      <c r="W149" s="8" t="s">
        <v>287</v>
      </c>
      <c r="X149" s="8" t="s">
        <v>287</v>
      </c>
      <c r="Y149" s="8" t="s">
        <v>287</v>
      </c>
      <c r="Z149" s="8" t="s">
        <v>288</v>
      </c>
      <c r="AA149" s="8" t="s">
        <v>289</v>
      </c>
      <c r="AB149" s="12"/>
      <c r="AC149" s="12"/>
      <c r="AD149" s="12"/>
      <c r="AE149" s="12"/>
      <c r="AF149" s="8" t="s">
        <v>290</v>
      </c>
      <c r="AG149" s="8" t="s">
        <v>291</v>
      </c>
      <c r="AH149" s="8" t="s">
        <v>360</v>
      </c>
      <c r="AI149" s="8">
        <v>8</v>
      </c>
      <c r="AJ149" s="8" t="s">
        <v>4</v>
      </c>
      <c r="AK149" s="8" t="s">
        <v>293</v>
      </c>
      <c r="AL149" s="8" t="s">
        <v>294</v>
      </c>
      <c r="AM149" s="8" t="s">
        <v>316</v>
      </c>
      <c r="AN149" s="8" t="s">
        <v>361</v>
      </c>
      <c r="AO149" s="9">
        <v>45210</v>
      </c>
      <c r="AP149" s="8">
        <v>31400</v>
      </c>
      <c r="AQ149" s="8" t="s">
        <v>324</v>
      </c>
      <c r="AR149" s="8" t="s">
        <v>297</v>
      </c>
      <c r="AS149" s="8">
        <v>7931013573</v>
      </c>
      <c r="AT149" s="11">
        <v>45141</v>
      </c>
      <c r="AU149" s="8" t="s">
        <v>298</v>
      </c>
      <c r="AV149" s="8">
        <v>818</v>
      </c>
      <c r="AW149" s="12"/>
      <c r="AX149" s="8" t="s">
        <v>294</v>
      </c>
      <c r="AY149" s="13">
        <v>55.61</v>
      </c>
      <c r="AZ149" s="13" t="s">
        <v>155</v>
      </c>
      <c r="BB149" s="13">
        <f t="shared" si="6"/>
        <v>7</v>
      </c>
      <c r="BC149" s="13">
        <f t="shared" si="7"/>
        <v>7</v>
      </c>
      <c r="BD149" s="13" t="b">
        <f t="shared" si="8"/>
        <v>1</v>
      </c>
    </row>
    <row r="150" spans="1:56" hidden="1" x14ac:dyDescent="0.3">
      <c r="A150" s="8" t="s">
        <v>281</v>
      </c>
      <c r="B150" s="8" t="s">
        <v>282</v>
      </c>
      <c r="C150" s="8" t="s">
        <v>419</v>
      </c>
      <c r="D150" s="9">
        <v>45229</v>
      </c>
      <c r="E150" s="8">
        <v>90</v>
      </c>
      <c r="F150" s="10">
        <v>92009026</v>
      </c>
      <c r="G150" s="8">
        <v>3.1</v>
      </c>
      <c r="H150" s="8" t="s">
        <v>283</v>
      </c>
      <c r="I150" s="8" t="s">
        <v>284</v>
      </c>
      <c r="J150" s="8">
        <v>2051</v>
      </c>
      <c r="K150" s="8">
        <v>26.9</v>
      </c>
      <c r="L150" s="8">
        <v>2421</v>
      </c>
      <c r="M150" s="8">
        <v>210.57857999999999</v>
      </c>
      <c r="N150" s="8">
        <v>18952.072199999999</v>
      </c>
      <c r="O150" s="8" t="s">
        <v>285</v>
      </c>
      <c r="P150" s="8">
        <v>7.8281999999999998</v>
      </c>
      <c r="Q150" s="10" t="s">
        <v>187</v>
      </c>
      <c r="R150" s="11">
        <v>45229</v>
      </c>
      <c r="S150" s="10">
        <v>7931013671</v>
      </c>
      <c r="T150" s="8" t="s">
        <v>303</v>
      </c>
      <c r="U150" s="12"/>
      <c r="V150" s="8">
        <v>83011303</v>
      </c>
      <c r="W150" s="8" t="s">
        <v>287</v>
      </c>
      <c r="X150" s="8" t="s">
        <v>287</v>
      </c>
      <c r="Y150" s="8" t="s">
        <v>287</v>
      </c>
      <c r="Z150" s="8" t="s">
        <v>288</v>
      </c>
      <c r="AA150" s="8" t="s">
        <v>289</v>
      </c>
      <c r="AB150" s="12"/>
      <c r="AC150" s="12"/>
      <c r="AD150" s="12"/>
      <c r="AE150" s="12"/>
      <c r="AF150" s="8" t="s">
        <v>290</v>
      </c>
      <c r="AG150" s="8" t="s">
        <v>291</v>
      </c>
      <c r="AH150" s="8" t="s">
        <v>292</v>
      </c>
      <c r="AI150" s="8">
        <v>13</v>
      </c>
      <c r="AJ150" s="8" t="s">
        <v>4</v>
      </c>
      <c r="AK150" s="8" t="s">
        <v>304</v>
      </c>
      <c r="AL150" s="8" t="s">
        <v>294</v>
      </c>
      <c r="AM150" s="8" t="s">
        <v>295</v>
      </c>
      <c r="AN150" s="8" t="s">
        <v>296</v>
      </c>
      <c r="AO150" s="9">
        <v>45229</v>
      </c>
      <c r="AP150" s="8">
        <v>32100</v>
      </c>
      <c r="AQ150" s="8" t="s">
        <v>301</v>
      </c>
      <c r="AR150" s="8" t="s">
        <v>297</v>
      </c>
      <c r="AS150" s="8">
        <v>7931013671</v>
      </c>
      <c r="AT150" s="11">
        <v>45156</v>
      </c>
      <c r="AU150" s="8" t="s">
        <v>298</v>
      </c>
      <c r="AV150" s="8">
        <v>818</v>
      </c>
      <c r="AW150" s="12"/>
      <c r="AX150" s="8" t="s">
        <v>294</v>
      </c>
      <c r="AY150" s="13">
        <v>21.49</v>
      </c>
      <c r="AZ150" s="13" t="s">
        <v>155</v>
      </c>
      <c r="BB150" s="13">
        <f t="shared" si="6"/>
        <v>9</v>
      </c>
      <c r="BC150" s="13">
        <f t="shared" si="7"/>
        <v>9</v>
      </c>
      <c r="BD150" s="13" t="b">
        <f t="shared" si="8"/>
        <v>1</v>
      </c>
    </row>
    <row r="151" spans="1:56" hidden="1" x14ac:dyDescent="0.3">
      <c r="A151" s="8" t="s">
        <v>281</v>
      </c>
      <c r="B151" s="8" t="s">
        <v>282</v>
      </c>
      <c r="C151" s="8" t="s">
        <v>348</v>
      </c>
      <c r="D151" s="9">
        <v>45229</v>
      </c>
      <c r="E151" s="8">
        <v>80</v>
      </c>
      <c r="F151" s="10">
        <v>92009027</v>
      </c>
      <c r="G151" s="8">
        <v>2.1</v>
      </c>
      <c r="H151" s="8" t="s">
        <v>283</v>
      </c>
      <c r="I151" s="8" t="s">
        <v>284</v>
      </c>
      <c r="J151" s="8">
        <v>2051</v>
      </c>
      <c r="K151" s="8">
        <v>127.16</v>
      </c>
      <c r="L151" s="8">
        <v>10172.799999999999</v>
      </c>
      <c r="M151" s="8">
        <v>995.43391199999996</v>
      </c>
      <c r="N151" s="8">
        <v>79634.712960000004</v>
      </c>
      <c r="O151" s="8" t="s">
        <v>285</v>
      </c>
      <c r="P151" s="8">
        <v>7.8281999999999998</v>
      </c>
      <c r="Q151" s="10" t="s">
        <v>190</v>
      </c>
      <c r="R151" s="11">
        <v>45229</v>
      </c>
      <c r="S151" s="10">
        <v>7931013673</v>
      </c>
      <c r="T151" s="8" t="s">
        <v>340</v>
      </c>
      <c r="U151" s="12"/>
      <c r="V151" s="8">
        <v>83011302</v>
      </c>
      <c r="W151" s="8" t="s">
        <v>287</v>
      </c>
      <c r="X151" s="8" t="s">
        <v>287</v>
      </c>
      <c r="Y151" s="8" t="s">
        <v>287</v>
      </c>
      <c r="Z151" s="8" t="s">
        <v>288</v>
      </c>
      <c r="AA151" s="8" t="s">
        <v>289</v>
      </c>
      <c r="AB151" s="12"/>
      <c r="AC151" s="12"/>
      <c r="AD151" s="12"/>
      <c r="AE151" s="12"/>
      <c r="AF151" s="8" t="s">
        <v>290</v>
      </c>
      <c r="AG151" s="8" t="s">
        <v>291</v>
      </c>
      <c r="AH151" s="8" t="s">
        <v>292</v>
      </c>
      <c r="AI151" s="8">
        <v>21</v>
      </c>
      <c r="AJ151" s="8" t="s">
        <v>4</v>
      </c>
      <c r="AK151" s="8" t="s">
        <v>293</v>
      </c>
      <c r="AL151" s="8" t="s">
        <v>294</v>
      </c>
      <c r="AM151" s="8" t="s">
        <v>295</v>
      </c>
      <c r="AN151" s="8" t="s">
        <v>296</v>
      </c>
      <c r="AO151" s="9">
        <v>45229</v>
      </c>
      <c r="AP151" s="8">
        <v>32100</v>
      </c>
      <c r="AQ151" s="8" t="s">
        <v>341</v>
      </c>
      <c r="AR151" s="8" t="s">
        <v>297</v>
      </c>
      <c r="AS151" s="8">
        <v>7931013673</v>
      </c>
      <c r="AT151" s="11">
        <v>45156</v>
      </c>
      <c r="AU151" s="8" t="s">
        <v>298</v>
      </c>
      <c r="AV151" s="8">
        <v>818</v>
      </c>
      <c r="AW151" s="12"/>
      <c r="AX151" s="8" t="s">
        <v>294</v>
      </c>
      <c r="AY151" s="13">
        <v>71.84</v>
      </c>
      <c r="AZ151" s="13" t="s">
        <v>155</v>
      </c>
      <c r="BB151" s="13">
        <f t="shared" si="6"/>
        <v>10</v>
      </c>
      <c r="BC151" s="13">
        <f t="shared" si="7"/>
        <v>10</v>
      </c>
      <c r="BD151" s="13" t="b">
        <f t="shared" si="8"/>
        <v>1</v>
      </c>
    </row>
    <row r="152" spans="1:56" hidden="1" x14ac:dyDescent="0.3">
      <c r="A152" s="8" t="s">
        <v>281</v>
      </c>
      <c r="B152" s="8" t="s">
        <v>282</v>
      </c>
      <c r="C152" s="8" t="s">
        <v>381</v>
      </c>
      <c r="D152" s="9">
        <v>45229</v>
      </c>
      <c r="E152" s="8">
        <v>5</v>
      </c>
      <c r="F152" s="10">
        <v>92009028</v>
      </c>
      <c r="G152" s="8">
        <v>2.1</v>
      </c>
      <c r="H152" s="8" t="s">
        <v>283</v>
      </c>
      <c r="I152" s="8" t="s">
        <v>284</v>
      </c>
      <c r="J152" s="8">
        <v>2051</v>
      </c>
      <c r="K152" s="8">
        <v>226.03</v>
      </c>
      <c r="L152" s="8">
        <v>1130.1500000000001</v>
      </c>
      <c r="M152" s="8">
        <v>1769.408046</v>
      </c>
      <c r="N152" s="8">
        <v>8847.0402300000005</v>
      </c>
      <c r="O152" s="8" t="s">
        <v>285</v>
      </c>
      <c r="P152" s="8">
        <v>7.8281999999999998</v>
      </c>
      <c r="Q152" s="10" t="s">
        <v>187</v>
      </c>
      <c r="R152" s="11">
        <v>45229</v>
      </c>
      <c r="S152" s="10">
        <v>7931013674</v>
      </c>
      <c r="T152" s="8" t="s">
        <v>286</v>
      </c>
      <c r="U152" s="12"/>
      <c r="V152" s="8">
        <v>83011307</v>
      </c>
      <c r="W152" s="8" t="s">
        <v>287</v>
      </c>
      <c r="X152" s="8" t="s">
        <v>287</v>
      </c>
      <c r="Y152" s="8" t="s">
        <v>287</v>
      </c>
      <c r="Z152" s="8" t="s">
        <v>288</v>
      </c>
      <c r="AA152" s="8" t="s">
        <v>289</v>
      </c>
      <c r="AB152" s="12"/>
      <c r="AC152" s="12"/>
      <c r="AD152" s="12"/>
      <c r="AE152" s="12"/>
      <c r="AF152" s="8" t="s">
        <v>290</v>
      </c>
      <c r="AG152" s="8" t="s">
        <v>291</v>
      </c>
      <c r="AH152" s="8" t="s">
        <v>292</v>
      </c>
      <c r="AI152" s="8">
        <v>31</v>
      </c>
      <c r="AJ152" s="8" t="s">
        <v>4</v>
      </c>
      <c r="AK152" s="8" t="s">
        <v>293</v>
      </c>
      <c r="AL152" s="8" t="s">
        <v>294</v>
      </c>
      <c r="AM152" s="8" t="s">
        <v>295</v>
      </c>
      <c r="AN152" s="8" t="s">
        <v>296</v>
      </c>
      <c r="AO152" s="9">
        <v>45229</v>
      </c>
      <c r="AP152" s="8">
        <v>32100</v>
      </c>
      <c r="AQ152" s="8" t="s">
        <v>32</v>
      </c>
      <c r="AR152" s="8" t="s">
        <v>297</v>
      </c>
      <c r="AS152" s="8">
        <v>7931013674</v>
      </c>
      <c r="AT152" s="11">
        <v>45156</v>
      </c>
      <c r="AU152" s="8" t="s">
        <v>298</v>
      </c>
      <c r="AV152" s="8">
        <v>2051</v>
      </c>
      <c r="AW152" s="8" t="s">
        <v>287</v>
      </c>
      <c r="AX152" s="8" t="s">
        <v>294</v>
      </c>
      <c r="AY152" s="13">
        <v>167.22</v>
      </c>
      <c r="AZ152" s="13" t="s">
        <v>155</v>
      </c>
      <c r="BB152" s="13">
        <f t="shared" si="6"/>
        <v>3</v>
      </c>
      <c r="BC152" s="13">
        <f t="shared" si="7"/>
        <v>3</v>
      </c>
      <c r="BD152" s="13" t="b">
        <f t="shared" si="8"/>
        <v>1</v>
      </c>
    </row>
    <row r="153" spans="1:56" hidden="1" x14ac:dyDescent="0.3">
      <c r="A153" s="8" t="s">
        <v>281</v>
      </c>
      <c r="B153" s="8" t="s">
        <v>282</v>
      </c>
      <c r="C153" s="8" t="s">
        <v>402</v>
      </c>
      <c r="D153" s="9">
        <v>45229</v>
      </c>
      <c r="E153" s="8">
        <v>17</v>
      </c>
      <c r="F153" s="10">
        <v>92009029</v>
      </c>
      <c r="G153" s="8">
        <v>2.1</v>
      </c>
      <c r="H153" s="8" t="s">
        <v>283</v>
      </c>
      <c r="I153" s="8" t="s">
        <v>284</v>
      </c>
      <c r="J153" s="8">
        <v>2051</v>
      </c>
      <c r="K153" s="8">
        <v>89.24</v>
      </c>
      <c r="L153" s="8">
        <v>1517.08</v>
      </c>
      <c r="M153" s="8">
        <v>698.58856800000001</v>
      </c>
      <c r="N153" s="8">
        <v>11876.005655999999</v>
      </c>
      <c r="O153" s="8" t="s">
        <v>285</v>
      </c>
      <c r="P153" s="8">
        <v>7.8281999999999998</v>
      </c>
      <c r="Q153" s="10" t="s">
        <v>190</v>
      </c>
      <c r="R153" s="11">
        <v>45229</v>
      </c>
      <c r="S153" s="10">
        <v>7931013675</v>
      </c>
      <c r="T153" s="8" t="s">
        <v>320</v>
      </c>
      <c r="U153" s="12"/>
      <c r="V153" s="8">
        <v>83011306</v>
      </c>
      <c r="W153" s="8" t="s">
        <v>287</v>
      </c>
      <c r="X153" s="8" t="s">
        <v>287</v>
      </c>
      <c r="Y153" s="8" t="s">
        <v>287</v>
      </c>
      <c r="Z153" s="8" t="s">
        <v>288</v>
      </c>
      <c r="AA153" s="8" t="s">
        <v>289</v>
      </c>
      <c r="AB153" s="12"/>
      <c r="AC153" s="12"/>
      <c r="AD153" s="12"/>
      <c r="AE153" s="12"/>
      <c r="AF153" s="8" t="s">
        <v>290</v>
      </c>
      <c r="AG153" s="8" t="s">
        <v>291</v>
      </c>
      <c r="AH153" s="8" t="s">
        <v>292</v>
      </c>
      <c r="AI153" s="8">
        <v>34</v>
      </c>
      <c r="AJ153" s="8" t="s">
        <v>4</v>
      </c>
      <c r="AK153" s="8" t="s">
        <v>293</v>
      </c>
      <c r="AL153" s="8" t="s">
        <v>294</v>
      </c>
      <c r="AM153" s="8" t="s">
        <v>295</v>
      </c>
      <c r="AN153" s="8" t="s">
        <v>296</v>
      </c>
      <c r="AO153" s="9">
        <v>45229</v>
      </c>
      <c r="AP153" s="8">
        <v>32100</v>
      </c>
      <c r="AQ153" s="8" t="s">
        <v>324</v>
      </c>
      <c r="AR153" s="8" t="s">
        <v>297</v>
      </c>
      <c r="AS153" s="8">
        <v>7931013675</v>
      </c>
      <c r="AT153" s="11">
        <v>45156</v>
      </c>
      <c r="AU153" s="8" t="s">
        <v>298</v>
      </c>
      <c r="AV153" s="8">
        <v>2051</v>
      </c>
      <c r="AW153" s="8" t="s">
        <v>287</v>
      </c>
      <c r="AX153" s="8" t="s">
        <v>294</v>
      </c>
      <c r="AY153" s="13">
        <v>74.53</v>
      </c>
      <c r="AZ153" s="13" t="s">
        <v>155</v>
      </c>
      <c r="BB153" s="13">
        <f t="shared" si="6"/>
        <v>2</v>
      </c>
      <c r="BC153" s="13">
        <f t="shared" si="7"/>
        <v>2</v>
      </c>
      <c r="BD153" s="13" t="b">
        <f t="shared" si="8"/>
        <v>1</v>
      </c>
    </row>
    <row r="154" spans="1:56" hidden="1" x14ac:dyDescent="0.3">
      <c r="A154" s="8" t="s">
        <v>281</v>
      </c>
      <c r="B154" s="8" t="s">
        <v>308</v>
      </c>
      <c r="C154" s="8" t="s">
        <v>432</v>
      </c>
      <c r="D154" s="9">
        <v>45245</v>
      </c>
      <c r="E154" s="8">
        <v>380</v>
      </c>
      <c r="F154" s="10">
        <v>92009034</v>
      </c>
      <c r="G154" s="8">
        <v>6.1</v>
      </c>
      <c r="H154" s="8" t="s">
        <v>283</v>
      </c>
      <c r="I154" s="8" t="s">
        <v>284</v>
      </c>
      <c r="J154" s="8">
        <v>2051</v>
      </c>
      <c r="K154" s="8">
        <v>61.89</v>
      </c>
      <c r="L154" s="8">
        <v>23518.2</v>
      </c>
      <c r="M154" s="8">
        <v>484.252116</v>
      </c>
      <c r="N154" s="8">
        <v>184015.80408</v>
      </c>
      <c r="O154" s="8" t="s">
        <v>285</v>
      </c>
      <c r="P154" s="8">
        <v>7.8243999999999998</v>
      </c>
      <c r="Q154" s="10" t="s">
        <v>191</v>
      </c>
      <c r="R154" s="11">
        <v>45245</v>
      </c>
      <c r="S154" s="10">
        <v>7931013680</v>
      </c>
      <c r="T154" s="8" t="s">
        <v>320</v>
      </c>
      <c r="U154" s="12"/>
      <c r="V154" s="8">
        <v>83012439</v>
      </c>
      <c r="W154" s="8" t="s">
        <v>287</v>
      </c>
      <c r="X154" s="8" t="s">
        <v>287</v>
      </c>
      <c r="Y154" s="8" t="s">
        <v>287</v>
      </c>
      <c r="Z154" s="8" t="s">
        <v>288</v>
      </c>
      <c r="AA154" s="8" t="s">
        <v>289</v>
      </c>
      <c r="AB154" s="12"/>
      <c r="AC154" s="12"/>
      <c r="AD154" s="12"/>
      <c r="AE154" s="12"/>
      <c r="AF154" s="8" t="s">
        <v>290</v>
      </c>
      <c r="AG154" s="8" t="s">
        <v>291</v>
      </c>
      <c r="AH154" s="8" t="s">
        <v>321</v>
      </c>
      <c r="AI154" s="8">
        <v>10</v>
      </c>
      <c r="AJ154" s="8" t="s">
        <v>4</v>
      </c>
      <c r="AK154" s="8" t="s">
        <v>293</v>
      </c>
      <c r="AL154" s="8" t="s">
        <v>294</v>
      </c>
      <c r="AM154" s="8" t="s">
        <v>322</v>
      </c>
      <c r="AN154" s="8" t="s">
        <v>323</v>
      </c>
      <c r="AO154" s="9">
        <v>45245</v>
      </c>
      <c r="AP154" s="8">
        <v>31400</v>
      </c>
      <c r="AQ154" s="8" t="s">
        <v>324</v>
      </c>
      <c r="AR154" s="8" t="s">
        <v>297</v>
      </c>
      <c r="AS154" s="8">
        <v>7931013680</v>
      </c>
      <c r="AT154" s="11">
        <v>45156</v>
      </c>
      <c r="AU154" s="8" t="s">
        <v>298</v>
      </c>
      <c r="AV154" s="8">
        <v>2051</v>
      </c>
      <c r="AW154" s="8" t="s">
        <v>287</v>
      </c>
      <c r="AX154" s="8" t="s">
        <v>294</v>
      </c>
      <c r="AY154" s="13">
        <v>52.53</v>
      </c>
      <c r="AZ154" s="13" t="s">
        <v>156</v>
      </c>
      <c r="BB154" s="13">
        <f t="shared" si="6"/>
        <v>18</v>
      </c>
      <c r="BC154" s="13">
        <f t="shared" si="7"/>
        <v>18</v>
      </c>
      <c r="BD154" s="13" t="b">
        <f t="shared" si="8"/>
        <v>1</v>
      </c>
    </row>
    <row r="155" spans="1:56" hidden="1" x14ac:dyDescent="0.3">
      <c r="A155" s="8" t="s">
        <v>281</v>
      </c>
      <c r="B155" s="8" t="s">
        <v>282</v>
      </c>
      <c r="C155" s="8" t="s">
        <v>433</v>
      </c>
      <c r="D155" s="9">
        <v>45229</v>
      </c>
      <c r="E155" s="8">
        <v>125</v>
      </c>
      <c r="F155" s="10">
        <v>92009034</v>
      </c>
      <c r="G155" s="8">
        <v>11.1</v>
      </c>
      <c r="H155" s="8" t="s">
        <v>283</v>
      </c>
      <c r="I155" s="8" t="s">
        <v>284</v>
      </c>
      <c r="J155" s="8">
        <v>2051</v>
      </c>
      <c r="K155" s="8">
        <v>20.079999999999998</v>
      </c>
      <c r="L155" s="8">
        <v>2510</v>
      </c>
      <c r="M155" s="8">
        <v>157.19025600000001</v>
      </c>
      <c r="N155" s="8">
        <v>19648.781999999999</v>
      </c>
      <c r="O155" s="8" t="s">
        <v>285</v>
      </c>
      <c r="P155" s="8">
        <v>7.8281999999999998</v>
      </c>
      <c r="Q155" s="10" t="s">
        <v>193</v>
      </c>
      <c r="R155" s="11">
        <v>45229</v>
      </c>
      <c r="S155" s="10">
        <v>7931013680</v>
      </c>
      <c r="T155" s="8" t="s">
        <v>310</v>
      </c>
      <c r="U155" s="12"/>
      <c r="V155" s="8">
        <v>83012439</v>
      </c>
      <c r="W155" s="8" t="s">
        <v>287</v>
      </c>
      <c r="X155" s="8" t="s">
        <v>287</v>
      </c>
      <c r="Y155" s="8" t="s">
        <v>287</v>
      </c>
      <c r="Z155" s="8" t="s">
        <v>288</v>
      </c>
      <c r="AA155" s="8" t="s">
        <v>289</v>
      </c>
      <c r="AB155" s="12"/>
      <c r="AC155" s="12"/>
      <c r="AD155" s="12"/>
      <c r="AE155" s="12"/>
      <c r="AF155" s="8" t="s">
        <v>290</v>
      </c>
      <c r="AG155" s="8" t="s">
        <v>291</v>
      </c>
      <c r="AH155" s="8" t="s">
        <v>315</v>
      </c>
      <c r="AI155" s="8">
        <v>11</v>
      </c>
      <c r="AJ155" s="8" t="s">
        <v>4</v>
      </c>
      <c r="AK155" s="8" t="s">
        <v>293</v>
      </c>
      <c r="AL155" s="8" t="s">
        <v>294</v>
      </c>
      <c r="AM155" s="8" t="s">
        <v>316</v>
      </c>
      <c r="AN155" s="8" t="s">
        <v>317</v>
      </c>
      <c r="AO155" s="9">
        <v>45229</v>
      </c>
      <c r="AP155" s="8">
        <v>31400</v>
      </c>
      <c r="AQ155" s="8" t="s">
        <v>301</v>
      </c>
      <c r="AR155" s="8" t="s">
        <v>297</v>
      </c>
      <c r="AS155" s="8">
        <v>7931013680</v>
      </c>
      <c r="AT155" s="11">
        <v>45156</v>
      </c>
      <c r="AU155" s="8" t="s">
        <v>298</v>
      </c>
      <c r="AV155" s="8">
        <v>2051</v>
      </c>
      <c r="AW155" s="8" t="s">
        <v>287</v>
      </c>
      <c r="AX155" s="8" t="s">
        <v>294</v>
      </c>
      <c r="AY155" s="13">
        <v>17.39</v>
      </c>
      <c r="AZ155" s="13" t="s">
        <v>155</v>
      </c>
      <c r="BB155" s="13">
        <f t="shared" si="6"/>
        <v>18</v>
      </c>
      <c r="BC155" s="13">
        <f t="shared" si="7"/>
        <v>18</v>
      </c>
      <c r="BD155" s="13" t="b">
        <f t="shared" si="8"/>
        <v>1</v>
      </c>
    </row>
    <row r="156" spans="1:56" hidden="1" x14ac:dyDescent="0.3">
      <c r="A156" s="8" t="s">
        <v>281</v>
      </c>
      <c r="B156" s="8" t="s">
        <v>282</v>
      </c>
      <c r="C156" s="8" t="s">
        <v>441</v>
      </c>
      <c r="D156" s="9">
        <v>45229</v>
      </c>
      <c r="E156" s="8">
        <v>300</v>
      </c>
      <c r="F156" s="10">
        <v>92009034</v>
      </c>
      <c r="G156" s="8">
        <v>15.1</v>
      </c>
      <c r="H156" s="8" t="s">
        <v>283</v>
      </c>
      <c r="I156" s="8" t="s">
        <v>284</v>
      </c>
      <c r="J156" s="8">
        <v>2051</v>
      </c>
      <c r="K156" s="8">
        <v>22.22</v>
      </c>
      <c r="L156" s="8">
        <v>6666</v>
      </c>
      <c r="M156" s="8">
        <v>173.94260399999999</v>
      </c>
      <c r="N156" s="8">
        <v>52182.781199999998</v>
      </c>
      <c r="O156" s="8" t="s">
        <v>285</v>
      </c>
      <c r="P156" s="8">
        <v>7.8281999999999998</v>
      </c>
      <c r="Q156" s="10" t="s">
        <v>193</v>
      </c>
      <c r="R156" s="11">
        <v>45229</v>
      </c>
      <c r="S156" s="10">
        <v>7931013680</v>
      </c>
      <c r="T156" s="8" t="s">
        <v>310</v>
      </c>
      <c r="U156" s="12"/>
      <c r="V156" s="8">
        <v>83012439</v>
      </c>
      <c r="W156" s="8" t="s">
        <v>287</v>
      </c>
      <c r="X156" s="8" t="s">
        <v>287</v>
      </c>
      <c r="Y156" s="8" t="s">
        <v>287</v>
      </c>
      <c r="Z156" s="8" t="s">
        <v>288</v>
      </c>
      <c r="AA156" s="8" t="s">
        <v>289</v>
      </c>
      <c r="AB156" s="12"/>
      <c r="AC156" s="12"/>
      <c r="AD156" s="12"/>
      <c r="AE156" s="12"/>
      <c r="AF156" s="8" t="s">
        <v>290</v>
      </c>
      <c r="AG156" s="8" t="s">
        <v>291</v>
      </c>
      <c r="AH156" s="8" t="s">
        <v>315</v>
      </c>
      <c r="AI156" s="8">
        <v>14</v>
      </c>
      <c r="AJ156" s="8" t="s">
        <v>4</v>
      </c>
      <c r="AK156" s="8" t="s">
        <v>293</v>
      </c>
      <c r="AL156" s="8" t="s">
        <v>294</v>
      </c>
      <c r="AM156" s="8" t="s">
        <v>316</v>
      </c>
      <c r="AN156" s="8" t="s">
        <v>317</v>
      </c>
      <c r="AO156" s="9">
        <v>45229</v>
      </c>
      <c r="AP156" s="8">
        <v>31400</v>
      </c>
      <c r="AQ156" s="8" t="s">
        <v>301</v>
      </c>
      <c r="AR156" s="8" t="s">
        <v>297</v>
      </c>
      <c r="AS156" s="8">
        <v>7931013680</v>
      </c>
      <c r="AT156" s="11">
        <v>45156</v>
      </c>
      <c r="AU156" s="8" t="s">
        <v>298</v>
      </c>
      <c r="AV156" s="8">
        <v>2051</v>
      </c>
      <c r="AW156" s="8" t="s">
        <v>287</v>
      </c>
      <c r="AX156" s="8" t="s">
        <v>294</v>
      </c>
      <c r="AY156" s="13">
        <v>19.239999999999998</v>
      </c>
      <c r="AZ156" s="13" t="s">
        <v>155</v>
      </c>
      <c r="BB156" s="13">
        <f t="shared" si="6"/>
        <v>18</v>
      </c>
      <c r="BC156" s="13">
        <f t="shared" si="7"/>
        <v>18</v>
      </c>
      <c r="BD156" s="13" t="b">
        <f t="shared" si="8"/>
        <v>1</v>
      </c>
    </row>
    <row r="157" spans="1:56" hidden="1" x14ac:dyDescent="0.3">
      <c r="A157" s="8" t="s">
        <v>281</v>
      </c>
      <c r="B157" s="8" t="s">
        <v>327</v>
      </c>
      <c r="C157" s="8" t="s">
        <v>428</v>
      </c>
      <c r="D157" s="9">
        <v>45266</v>
      </c>
      <c r="E157" s="8">
        <v>400</v>
      </c>
      <c r="F157" s="10">
        <v>92009412</v>
      </c>
      <c r="G157" s="8">
        <v>5.0999999999999996</v>
      </c>
      <c r="H157" s="8" t="s">
        <v>283</v>
      </c>
      <c r="I157" s="8" t="s">
        <v>284</v>
      </c>
      <c r="J157" s="8">
        <v>2051</v>
      </c>
      <c r="K157" s="8">
        <v>49.73</v>
      </c>
      <c r="L157" s="8">
        <v>19892</v>
      </c>
      <c r="M157" s="8">
        <v>388.3913</v>
      </c>
      <c r="N157" s="8">
        <v>155356.51999999999</v>
      </c>
      <c r="O157" s="8" t="s">
        <v>285</v>
      </c>
      <c r="P157" s="8">
        <v>7.81</v>
      </c>
      <c r="Q157" s="10" t="s">
        <v>192</v>
      </c>
      <c r="R157" s="11">
        <v>45266</v>
      </c>
      <c r="S157" s="10">
        <v>7931013806</v>
      </c>
      <c r="T157" s="8" t="s">
        <v>320</v>
      </c>
      <c r="U157" s="12"/>
      <c r="V157" s="8">
        <v>83012442</v>
      </c>
      <c r="W157" s="8" t="s">
        <v>287</v>
      </c>
      <c r="X157" s="8" t="s">
        <v>287</v>
      </c>
      <c r="Y157" s="8" t="s">
        <v>287</v>
      </c>
      <c r="Z157" s="8" t="s">
        <v>288</v>
      </c>
      <c r="AA157" s="8" t="s">
        <v>289</v>
      </c>
      <c r="AB157" s="12"/>
      <c r="AC157" s="12"/>
      <c r="AD157" s="12"/>
      <c r="AE157" s="12"/>
      <c r="AF157" s="8" t="s">
        <v>290</v>
      </c>
      <c r="AG157" s="8" t="s">
        <v>291</v>
      </c>
      <c r="AH157" s="8" t="s">
        <v>328</v>
      </c>
      <c r="AI157" s="8">
        <v>5</v>
      </c>
      <c r="AJ157" s="8" t="s">
        <v>4</v>
      </c>
      <c r="AK157" s="8" t="s">
        <v>293</v>
      </c>
      <c r="AL157" s="8" t="s">
        <v>294</v>
      </c>
      <c r="AM157" s="8" t="s">
        <v>295</v>
      </c>
      <c r="AN157" s="8" t="s">
        <v>329</v>
      </c>
      <c r="AO157" s="9">
        <v>45266</v>
      </c>
      <c r="AP157" s="8">
        <v>31400</v>
      </c>
      <c r="AQ157" s="8" t="s">
        <v>324</v>
      </c>
      <c r="AR157" s="8" t="s">
        <v>330</v>
      </c>
      <c r="AS157" s="8">
        <v>7931013806</v>
      </c>
      <c r="AT157" s="11">
        <v>45182</v>
      </c>
      <c r="AU157" s="8" t="s">
        <v>298</v>
      </c>
      <c r="AV157" s="8">
        <v>818</v>
      </c>
      <c r="AW157" s="12"/>
      <c r="AX157" s="8" t="s">
        <v>294</v>
      </c>
      <c r="AY157" s="13">
        <v>28</v>
      </c>
      <c r="AZ157" s="13" t="s">
        <v>157</v>
      </c>
      <c r="BB157" s="13">
        <f t="shared" si="6"/>
        <v>16</v>
      </c>
      <c r="BC157" s="13">
        <f t="shared" si="7"/>
        <v>16</v>
      </c>
      <c r="BD157" s="13" t="b">
        <f t="shared" si="8"/>
        <v>1</v>
      </c>
    </row>
    <row r="158" spans="1:56" hidden="1" x14ac:dyDescent="0.3">
      <c r="A158" s="8" t="s">
        <v>281</v>
      </c>
      <c r="B158" s="8" t="s">
        <v>308</v>
      </c>
      <c r="C158" s="8" t="s">
        <v>442</v>
      </c>
      <c r="D158" s="9">
        <v>45259</v>
      </c>
      <c r="E158" s="8">
        <v>10</v>
      </c>
      <c r="F158" s="10">
        <v>92009412</v>
      </c>
      <c r="G158" s="8">
        <v>15.1</v>
      </c>
      <c r="H158" s="8" t="s">
        <v>283</v>
      </c>
      <c r="I158" s="8" t="s">
        <v>284</v>
      </c>
      <c r="J158" s="8">
        <v>2051</v>
      </c>
      <c r="K158" s="8">
        <v>14.24</v>
      </c>
      <c r="L158" s="8">
        <v>142.4</v>
      </c>
      <c r="M158" s="8">
        <v>111.419456</v>
      </c>
      <c r="N158" s="8">
        <v>1114.1945599999999</v>
      </c>
      <c r="O158" s="8" t="s">
        <v>285</v>
      </c>
      <c r="P158" s="8">
        <v>7.8243999999999998</v>
      </c>
      <c r="Q158" s="10" t="s">
        <v>194</v>
      </c>
      <c r="R158" s="11">
        <v>45259</v>
      </c>
      <c r="S158" s="10">
        <v>7931013806</v>
      </c>
      <c r="T158" s="8" t="s">
        <v>372</v>
      </c>
      <c r="U158" s="12"/>
      <c r="V158" s="8">
        <v>83012442</v>
      </c>
      <c r="W158" s="8" t="s">
        <v>287</v>
      </c>
      <c r="X158" s="8" t="s">
        <v>287</v>
      </c>
      <c r="Y158" s="8" t="s">
        <v>287</v>
      </c>
      <c r="Z158" s="8" t="s">
        <v>288</v>
      </c>
      <c r="AA158" s="8" t="s">
        <v>289</v>
      </c>
      <c r="AB158" s="12"/>
      <c r="AC158" s="12"/>
      <c r="AD158" s="12"/>
      <c r="AE158" s="12"/>
      <c r="AF158" s="8" t="s">
        <v>290</v>
      </c>
      <c r="AG158" s="8" t="s">
        <v>291</v>
      </c>
      <c r="AH158" s="8" t="s">
        <v>332</v>
      </c>
      <c r="AI158" s="8">
        <v>6</v>
      </c>
      <c r="AJ158" s="8" t="s">
        <v>4</v>
      </c>
      <c r="AK158" s="8" t="s">
        <v>293</v>
      </c>
      <c r="AL158" s="8" t="s">
        <v>294</v>
      </c>
      <c r="AM158" s="8" t="s">
        <v>312</v>
      </c>
      <c r="AN158" s="8" t="s">
        <v>333</v>
      </c>
      <c r="AO158" s="9">
        <v>45259</v>
      </c>
      <c r="AP158" s="8">
        <v>31400</v>
      </c>
      <c r="AQ158" s="8" t="s">
        <v>373</v>
      </c>
      <c r="AR158" s="8" t="s">
        <v>330</v>
      </c>
      <c r="AS158" s="8">
        <v>7931013806</v>
      </c>
      <c r="AT158" s="11">
        <v>45182</v>
      </c>
      <c r="AU158" s="8" t="s">
        <v>298</v>
      </c>
      <c r="AV158" s="8">
        <v>818</v>
      </c>
      <c r="AW158" s="12"/>
      <c r="AX158" s="8" t="s">
        <v>294</v>
      </c>
      <c r="AY158" s="13">
        <v>12.33</v>
      </c>
      <c r="AZ158" s="13" t="s">
        <v>156</v>
      </c>
      <c r="BB158" s="13">
        <f t="shared" si="6"/>
        <v>16</v>
      </c>
      <c r="BC158" s="13">
        <f t="shared" si="7"/>
        <v>16</v>
      </c>
      <c r="BD158" s="13" t="b">
        <f t="shared" si="8"/>
        <v>1</v>
      </c>
    </row>
    <row r="159" spans="1:56" hidden="1" x14ac:dyDescent="0.3">
      <c r="A159" s="8" t="s">
        <v>281</v>
      </c>
      <c r="B159" s="8" t="s">
        <v>308</v>
      </c>
      <c r="C159" s="8" t="s">
        <v>399</v>
      </c>
      <c r="D159" s="9">
        <v>45259</v>
      </c>
      <c r="E159" s="8">
        <v>30</v>
      </c>
      <c r="F159" s="10">
        <v>92009412</v>
      </c>
      <c r="G159" s="8">
        <v>16.100000000000001</v>
      </c>
      <c r="H159" s="8" t="s">
        <v>283</v>
      </c>
      <c r="I159" s="8" t="s">
        <v>284</v>
      </c>
      <c r="J159" s="8">
        <v>2051</v>
      </c>
      <c r="K159" s="8">
        <v>14.78</v>
      </c>
      <c r="L159" s="8">
        <v>443.4</v>
      </c>
      <c r="M159" s="8">
        <v>115.644632</v>
      </c>
      <c r="N159" s="8">
        <v>3469.33896</v>
      </c>
      <c r="O159" s="8" t="s">
        <v>285</v>
      </c>
      <c r="P159" s="8">
        <v>7.8243999999999998</v>
      </c>
      <c r="Q159" s="10" t="s">
        <v>194</v>
      </c>
      <c r="R159" s="11">
        <v>45259</v>
      </c>
      <c r="S159" s="10">
        <v>7931013806</v>
      </c>
      <c r="T159" s="8" t="s">
        <v>372</v>
      </c>
      <c r="U159" s="12"/>
      <c r="V159" s="8">
        <v>83012442</v>
      </c>
      <c r="W159" s="8" t="s">
        <v>287</v>
      </c>
      <c r="X159" s="8" t="s">
        <v>287</v>
      </c>
      <c r="Y159" s="8" t="s">
        <v>287</v>
      </c>
      <c r="Z159" s="8" t="s">
        <v>288</v>
      </c>
      <c r="AA159" s="8" t="s">
        <v>289</v>
      </c>
      <c r="AB159" s="12"/>
      <c r="AC159" s="12"/>
      <c r="AD159" s="12"/>
      <c r="AE159" s="12"/>
      <c r="AF159" s="8" t="s">
        <v>290</v>
      </c>
      <c r="AG159" s="8" t="s">
        <v>291</v>
      </c>
      <c r="AH159" s="8" t="s">
        <v>332</v>
      </c>
      <c r="AI159" s="8">
        <v>7</v>
      </c>
      <c r="AJ159" s="8" t="s">
        <v>4</v>
      </c>
      <c r="AK159" s="8" t="s">
        <v>293</v>
      </c>
      <c r="AL159" s="8" t="s">
        <v>294</v>
      </c>
      <c r="AM159" s="8" t="s">
        <v>312</v>
      </c>
      <c r="AN159" s="8" t="s">
        <v>333</v>
      </c>
      <c r="AO159" s="9">
        <v>45259</v>
      </c>
      <c r="AP159" s="8">
        <v>31400</v>
      </c>
      <c r="AQ159" s="8" t="s">
        <v>373</v>
      </c>
      <c r="AR159" s="8" t="s">
        <v>330</v>
      </c>
      <c r="AS159" s="8">
        <v>7931013806</v>
      </c>
      <c r="AT159" s="11">
        <v>45182</v>
      </c>
      <c r="AU159" s="8" t="s">
        <v>298</v>
      </c>
      <c r="AV159" s="8">
        <v>818</v>
      </c>
      <c r="AW159" s="12"/>
      <c r="AX159" s="8" t="s">
        <v>294</v>
      </c>
      <c r="AY159" s="13">
        <v>13.18</v>
      </c>
      <c r="AZ159" s="13" t="s">
        <v>156</v>
      </c>
      <c r="BB159" s="13">
        <f t="shared" si="6"/>
        <v>16</v>
      </c>
      <c r="BC159" s="13">
        <f t="shared" si="7"/>
        <v>16</v>
      </c>
      <c r="BD159" s="13" t="b">
        <f t="shared" si="8"/>
        <v>1</v>
      </c>
    </row>
    <row r="160" spans="1:56" hidden="1" x14ac:dyDescent="0.3">
      <c r="A160" s="8" t="s">
        <v>281</v>
      </c>
      <c r="B160" s="8" t="s">
        <v>327</v>
      </c>
      <c r="C160" s="8" t="s">
        <v>309</v>
      </c>
      <c r="D160" s="9">
        <v>45266</v>
      </c>
      <c r="E160" s="8">
        <v>700</v>
      </c>
      <c r="F160" s="10">
        <v>92009413</v>
      </c>
      <c r="G160" s="8">
        <v>3.1</v>
      </c>
      <c r="H160" s="8" t="s">
        <v>283</v>
      </c>
      <c r="I160" s="8" t="s">
        <v>284</v>
      </c>
      <c r="J160" s="8">
        <v>2051</v>
      </c>
      <c r="K160" s="8">
        <v>16.48</v>
      </c>
      <c r="L160" s="8">
        <v>11536</v>
      </c>
      <c r="M160" s="8">
        <v>128.7088</v>
      </c>
      <c r="N160" s="8">
        <v>90096.16</v>
      </c>
      <c r="O160" s="8" t="s">
        <v>285</v>
      </c>
      <c r="P160" s="8">
        <v>7.81</v>
      </c>
      <c r="Q160" s="10" t="s">
        <v>192</v>
      </c>
      <c r="R160" s="11">
        <v>45266</v>
      </c>
      <c r="S160" s="10">
        <v>7931013807</v>
      </c>
      <c r="T160" s="8" t="s">
        <v>310</v>
      </c>
      <c r="U160" s="12"/>
      <c r="V160" s="8">
        <v>83012443</v>
      </c>
      <c r="W160" s="8" t="s">
        <v>287</v>
      </c>
      <c r="X160" s="8" t="s">
        <v>287</v>
      </c>
      <c r="Y160" s="8" t="s">
        <v>287</v>
      </c>
      <c r="Z160" s="8" t="s">
        <v>288</v>
      </c>
      <c r="AA160" s="8" t="s">
        <v>289</v>
      </c>
      <c r="AB160" s="12"/>
      <c r="AC160" s="12"/>
      <c r="AD160" s="12"/>
      <c r="AE160" s="12"/>
      <c r="AF160" s="8" t="s">
        <v>290</v>
      </c>
      <c r="AG160" s="8" t="s">
        <v>291</v>
      </c>
      <c r="AH160" s="8" t="s">
        <v>328</v>
      </c>
      <c r="AI160" s="8">
        <v>12</v>
      </c>
      <c r="AJ160" s="8" t="s">
        <v>4</v>
      </c>
      <c r="AK160" s="8" t="s">
        <v>293</v>
      </c>
      <c r="AL160" s="8" t="s">
        <v>294</v>
      </c>
      <c r="AM160" s="8" t="s">
        <v>295</v>
      </c>
      <c r="AN160" s="8" t="s">
        <v>329</v>
      </c>
      <c r="AO160" s="9">
        <v>45266</v>
      </c>
      <c r="AP160" s="8">
        <v>31400</v>
      </c>
      <c r="AQ160" s="8" t="s">
        <v>301</v>
      </c>
      <c r="AR160" s="8" t="s">
        <v>330</v>
      </c>
      <c r="AS160" s="8">
        <v>7931013807</v>
      </c>
      <c r="AT160" s="11">
        <v>45182</v>
      </c>
      <c r="AU160" s="8" t="s">
        <v>298</v>
      </c>
      <c r="AV160" s="8">
        <v>2051</v>
      </c>
      <c r="AW160" s="12"/>
      <c r="AX160" s="8" t="s">
        <v>294</v>
      </c>
      <c r="AY160" s="13">
        <v>14.27</v>
      </c>
      <c r="AZ160" s="13" t="s">
        <v>157</v>
      </c>
      <c r="BB160" s="13">
        <f t="shared" si="6"/>
        <v>15</v>
      </c>
      <c r="BC160" s="13">
        <f t="shared" si="7"/>
        <v>15</v>
      </c>
      <c r="BD160" s="13" t="b">
        <f t="shared" si="8"/>
        <v>1</v>
      </c>
    </row>
    <row r="161" spans="1:56" hidden="1" x14ac:dyDescent="0.3">
      <c r="A161" s="8" t="s">
        <v>281</v>
      </c>
      <c r="B161" s="8" t="s">
        <v>327</v>
      </c>
      <c r="C161" s="8" t="s">
        <v>314</v>
      </c>
      <c r="D161" s="9">
        <v>45266</v>
      </c>
      <c r="E161" s="8">
        <v>300</v>
      </c>
      <c r="F161" s="10">
        <v>92009413</v>
      </c>
      <c r="G161" s="8">
        <v>6.1</v>
      </c>
      <c r="H161" s="8" t="s">
        <v>283</v>
      </c>
      <c r="I161" s="8" t="s">
        <v>284</v>
      </c>
      <c r="J161" s="8">
        <v>2051</v>
      </c>
      <c r="K161" s="8">
        <v>14.8</v>
      </c>
      <c r="L161" s="8">
        <v>4440</v>
      </c>
      <c r="M161" s="8">
        <v>115.58799999999999</v>
      </c>
      <c r="N161" s="8">
        <v>34676.400000000001</v>
      </c>
      <c r="O161" s="8" t="s">
        <v>285</v>
      </c>
      <c r="P161" s="8">
        <v>7.81</v>
      </c>
      <c r="Q161" s="10" t="s">
        <v>192</v>
      </c>
      <c r="R161" s="11">
        <v>45266</v>
      </c>
      <c r="S161" s="10">
        <v>7931013807</v>
      </c>
      <c r="T161" s="8" t="s">
        <v>310</v>
      </c>
      <c r="U161" s="12"/>
      <c r="V161" s="8">
        <v>83012443</v>
      </c>
      <c r="W161" s="8" t="s">
        <v>287</v>
      </c>
      <c r="X161" s="8" t="s">
        <v>287</v>
      </c>
      <c r="Y161" s="8" t="s">
        <v>287</v>
      </c>
      <c r="Z161" s="8" t="s">
        <v>288</v>
      </c>
      <c r="AA161" s="8" t="s">
        <v>289</v>
      </c>
      <c r="AB161" s="12"/>
      <c r="AC161" s="12"/>
      <c r="AD161" s="12"/>
      <c r="AE161" s="12"/>
      <c r="AF161" s="8" t="s">
        <v>290</v>
      </c>
      <c r="AG161" s="8" t="s">
        <v>291</v>
      </c>
      <c r="AH161" s="8" t="s">
        <v>328</v>
      </c>
      <c r="AI161" s="8">
        <v>14</v>
      </c>
      <c r="AJ161" s="8" t="s">
        <v>4</v>
      </c>
      <c r="AK161" s="8" t="s">
        <v>293</v>
      </c>
      <c r="AL161" s="8" t="s">
        <v>294</v>
      </c>
      <c r="AM161" s="8" t="s">
        <v>295</v>
      </c>
      <c r="AN161" s="8" t="s">
        <v>329</v>
      </c>
      <c r="AO161" s="9">
        <v>45266</v>
      </c>
      <c r="AP161" s="8">
        <v>31400</v>
      </c>
      <c r="AQ161" s="8" t="s">
        <v>301</v>
      </c>
      <c r="AR161" s="8" t="s">
        <v>330</v>
      </c>
      <c r="AS161" s="8">
        <v>7931013807</v>
      </c>
      <c r="AT161" s="11">
        <v>45182</v>
      </c>
      <c r="AU161" s="8" t="s">
        <v>298</v>
      </c>
      <c r="AV161" s="8">
        <v>2051</v>
      </c>
      <c r="AW161" s="12"/>
      <c r="AX161" s="8" t="s">
        <v>294</v>
      </c>
      <c r="AY161" s="13">
        <v>13.2</v>
      </c>
      <c r="AZ161" s="13" t="s">
        <v>157</v>
      </c>
      <c r="BB161" s="13">
        <f t="shared" si="6"/>
        <v>15</v>
      </c>
      <c r="BC161" s="13">
        <f t="shared" si="7"/>
        <v>15</v>
      </c>
      <c r="BD161" s="13" t="b">
        <f t="shared" si="8"/>
        <v>1</v>
      </c>
    </row>
    <row r="162" spans="1:56" hidden="1" x14ac:dyDescent="0.3">
      <c r="A162" s="8" t="s">
        <v>281</v>
      </c>
      <c r="B162" s="8" t="s">
        <v>308</v>
      </c>
      <c r="C162" s="8" t="s">
        <v>422</v>
      </c>
      <c r="D162" s="9">
        <v>45259</v>
      </c>
      <c r="E162" s="8">
        <v>200</v>
      </c>
      <c r="F162" s="10">
        <v>92009413</v>
      </c>
      <c r="G162" s="8">
        <v>8.1</v>
      </c>
      <c r="H162" s="8" t="s">
        <v>283</v>
      </c>
      <c r="I162" s="8" t="s">
        <v>284</v>
      </c>
      <c r="J162" s="8">
        <v>2051</v>
      </c>
      <c r="K162" s="8">
        <v>20.3</v>
      </c>
      <c r="L162" s="8">
        <v>4060</v>
      </c>
      <c r="M162" s="8">
        <v>158.83532</v>
      </c>
      <c r="N162" s="8">
        <v>31767.063999999998</v>
      </c>
      <c r="O162" s="8" t="s">
        <v>285</v>
      </c>
      <c r="P162" s="8">
        <v>7.8243999999999998</v>
      </c>
      <c r="Q162" s="10" t="s">
        <v>194</v>
      </c>
      <c r="R162" s="11">
        <v>45259</v>
      </c>
      <c r="S162" s="10">
        <v>7931013807</v>
      </c>
      <c r="T162" s="8" t="s">
        <v>310</v>
      </c>
      <c r="U162" s="12"/>
      <c r="V162" s="8">
        <v>83012443</v>
      </c>
      <c r="W162" s="8" t="s">
        <v>287</v>
      </c>
      <c r="X162" s="8" t="s">
        <v>287</v>
      </c>
      <c r="Y162" s="8" t="s">
        <v>287</v>
      </c>
      <c r="Z162" s="8" t="s">
        <v>288</v>
      </c>
      <c r="AA162" s="8" t="s">
        <v>289</v>
      </c>
      <c r="AB162" s="12"/>
      <c r="AC162" s="12"/>
      <c r="AD162" s="12"/>
      <c r="AE162" s="12"/>
      <c r="AF162" s="8" t="s">
        <v>290</v>
      </c>
      <c r="AG162" s="8" t="s">
        <v>291</v>
      </c>
      <c r="AH162" s="8" t="s">
        <v>332</v>
      </c>
      <c r="AI162" s="8">
        <v>11</v>
      </c>
      <c r="AJ162" s="8" t="s">
        <v>4</v>
      </c>
      <c r="AK162" s="8" t="s">
        <v>293</v>
      </c>
      <c r="AL162" s="8" t="s">
        <v>294</v>
      </c>
      <c r="AM162" s="8" t="s">
        <v>312</v>
      </c>
      <c r="AN162" s="8" t="s">
        <v>333</v>
      </c>
      <c r="AO162" s="9">
        <v>45259</v>
      </c>
      <c r="AP162" s="8">
        <v>31400</v>
      </c>
      <c r="AQ162" s="8" t="s">
        <v>301</v>
      </c>
      <c r="AR162" s="8" t="s">
        <v>330</v>
      </c>
      <c r="AS162" s="8">
        <v>7931013807</v>
      </c>
      <c r="AT162" s="11">
        <v>45182</v>
      </c>
      <c r="AU162" s="8" t="s">
        <v>298</v>
      </c>
      <c r="AV162" s="8">
        <v>2051</v>
      </c>
      <c r="AW162" s="12"/>
      <c r="AX162" s="8" t="s">
        <v>294</v>
      </c>
      <c r="AY162" s="13">
        <v>17.579999999999998</v>
      </c>
      <c r="AZ162" s="13" t="s">
        <v>156</v>
      </c>
      <c r="BB162" s="13">
        <f t="shared" si="6"/>
        <v>15</v>
      </c>
      <c r="BC162" s="13">
        <f t="shared" si="7"/>
        <v>15</v>
      </c>
      <c r="BD162" s="13" t="b">
        <f t="shared" si="8"/>
        <v>1</v>
      </c>
    </row>
    <row r="163" spans="1:56" hidden="1" x14ac:dyDescent="0.3">
      <c r="A163" s="8" t="s">
        <v>281</v>
      </c>
      <c r="B163" s="8" t="s">
        <v>327</v>
      </c>
      <c r="C163" s="8" t="s">
        <v>441</v>
      </c>
      <c r="D163" s="9">
        <v>45266</v>
      </c>
      <c r="E163" s="8">
        <v>100</v>
      </c>
      <c r="F163" s="10">
        <v>92009413</v>
      </c>
      <c r="G163" s="8">
        <v>10.1</v>
      </c>
      <c r="H163" s="8" t="s">
        <v>283</v>
      </c>
      <c r="I163" s="8" t="s">
        <v>284</v>
      </c>
      <c r="J163" s="8">
        <v>2051</v>
      </c>
      <c r="K163" s="8">
        <v>22.22</v>
      </c>
      <c r="L163" s="8">
        <v>2222</v>
      </c>
      <c r="M163" s="8">
        <v>173.53819999999999</v>
      </c>
      <c r="N163" s="8">
        <v>17353.82</v>
      </c>
      <c r="O163" s="8" t="s">
        <v>285</v>
      </c>
      <c r="P163" s="8">
        <v>7.81</v>
      </c>
      <c r="Q163" s="10" t="s">
        <v>192</v>
      </c>
      <c r="R163" s="11">
        <v>45266</v>
      </c>
      <c r="S163" s="10">
        <v>7931013807</v>
      </c>
      <c r="T163" s="8" t="s">
        <v>310</v>
      </c>
      <c r="U163" s="12"/>
      <c r="V163" s="8">
        <v>83012443</v>
      </c>
      <c r="W163" s="8" t="s">
        <v>287</v>
      </c>
      <c r="X163" s="8" t="s">
        <v>287</v>
      </c>
      <c r="Y163" s="8" t="s">
        <v>287</v>
      </c>
      <c r="Z163" s="8" t="s">
        <v>288</v>
      </c>
      <c r="AA163" s="8" t="s">
        <v>289</v>
      </c>
      <c r="AB163" s="12"/>
      <c r="AC163" s="12"/>
      <c r="AD163" s="12"/>
      <c r="AE163" s="12"/>
      <c r="AF163" s="8" t="s">
        <v>290</v>
      </c>
      <c r="AG163" s="8" t="s">
        <v>291</v>
      </c>
      <c r="AH163" s="8" t="s">
        <v>328</v>
      </c>
      <c r="AI163" s="8">
        <v>17</v>
      </c>
      <c r="AJ163" s="8" t="s">
        <v>4</v>
      </c>
      <c r="AK163" s="8" t="s">
        <v>293</v>
      </c>
      <c r="AL163" s="8" t="s">
        <v>294</v>
      </c>
      <c r="AM163" s="8" t="s">
        <v>295</v>
      </c>
      <c r="AN163" s="8" t="s">
        <v>329</v>
      </c>
      <c r="AO163" s="9">
        <v>45266</v>
      </c>
      <c r="AP163" s="8">
        <v>31400</v>
      </c>
      <c r="AQ163" s="8" t="s">
        <v>301</v>
      </c>
      <c r="AR163" s="8" t="s">
        <v>330</v>
      </c>
      <c r="AS163" s="8">
        <v>7931013807</v>
      </c>
      <c r="AT163" s="11">
        <v>45182</v>
      </c>
      <c r="AU163" s="8" t="s">
        <v>298</v>
      </c>
      <c r="AV163" s="8">
        <v>2051</v>
      </c>
      <c r="AW163" s="12"/>
      <c r="AX163" s="8" t="s">
        <v>294</v>
      </c>
      <c r="AY163" s="13">
        <v>19.239999999999998</v>
      </c>
      <c r="AZ163" s="13" t="s">
        <v>157</v>
      </c>
      <c r="BB163" s="13">
        <f t="shared" si="6"/>
        <v>15</v>
      </c>
      <c r="BC163" s="13">
        <f t="shared" si="7"/>
        <v>15</v>
      </c>
      <c r="BD163" s="13" t="b">
        <f t="shared" si="8"/>
        <v>1</v>
      </c>
    </row>
    <row r="164" spans="1:56" hidden="1" x14ac:dyDescent="0.3">
      <c r="A164" s="8" t="s">
        <v>281</v>
      </c>
      <c r="B164" s="8" t="s">
        <v>327</v>
      </c>
      <c r="C164" s="8" t="s">
        <v>383</v>
      </c>
      <c r="D164" s="9">
        <v>45266</v>
      </c>
      <c r="E164" s="8">
        <v>400</v>
      </c>
      <c r="F164" s="10">
        <v>92009413</v>
      </c>
      <c r="G164" s="8">
        <v>13.1</v>
      </c>
      <c r="H164" s="8" t="s">
        <v>283</v>
      </c>
      <c r="I164" s="8" t="s">
        <v>284</v>
      </c>
      <c r="J164" s="8">
        <v>2051</v>
      </c>
      <c r="K164" s="8">
        <v>12.18</v>
      </c>
      <c r="L164" s="8">
        <v>4872</v>
      </c>
      <c r="M164" s="8">
        <v>95.125799999999998</v>
      </c>
      <c r="N164" s="8">
        <v>38050.32</v>
      </c>
      <c r="O164" s="8" t="s">
        <v>285</v>
      </c>
      <c r="P164" s="8">
        <v>7.81</v>
      </c>
      <c r="Q164" s="10" t="s">
        <v>192</v>
      </c>
      <c r="R164" s="11">
        <v>45266</v>
      </c>
      <c r="S164" s="10">
        <v>7931013807</v>
      </c>
      <c r="T164" s="8" t="s">
        <v>310</v>
      </c>
      <c r="U164" s="12"/>
      <c r="V164" s="8">
        <v>83012443</v>
      </c>
      <c r="W164" s="8" t="s">
        <v>287</v>
      </c>
      <c r="X164" s="8" t="s">
        <v>287</v>
      </c>
      <c r="Y164" s="8" t="s">
        <v>287</v>
      </c>
      <c r="Z164" s="8" t="s">
        <v>288</v>
      </c>
      <c r="AA164" s="8" t="s">
        <v>289</v>
      </c>
      <c r="AB164" s="12"/>
      <c r="AC164" s="12"/>
      <c r="AD164" s="12"/>
      <c r="AE164" s="12"/>
      <c r="AF164" s="8" t="s">
        <v>290</v>
      </c>
      <c r="AG164" s="8" t="s">
        <v>291</v>
      </c>
      <c r="AH164" s="8" t="s">
        <v>328</v>
      </c>
      <c r="AI164" s="8">
        <v>18</v>
      </c>
      <c r="AJ164" s="8" t="s">
        <v>4</v>
      </c>
      <c r="AK164" s="8" t="s">
        <v>293</v>
      </c>
      <c r="AL164" s="8" t="s">
        <v>294</v>
      </c>
      <c r="AM164" s="8" t="s">
        <v>295</v>
      </c>
      <c r="AN164" s="8" t="s">
        <v>329</v>
      </c>
      <c r="AO164" s="9">
        <v>45266</v>
      </c>
      <c r="AP164" s="8">
        <v>31400</v>
      </c>
      <c r="AQ164" s="8" t="s">
        <v>301</v>
      </c>
      <c r="AR164" s="8" t="s">
        <v>330</v>
      </c>
      <c r="AS164" s="8">
        <v>7931013807</v>
      </c>
      <c r="AT164" s="11">
        <v>45182</v>
      </c>
      <c r="AU164" s="8" t="s">
        <v>298</v>
      </c>
      <c r="AV164" s="8">
        <v>2051</v>
      </c>
      <c r="AW164" s="12"/>
      <c r="AX164" s="8" t="s">
        <v>294</v>
      </c>
      <c r="AY164" s="13">
        <v>13.2</v>
      </c>
      <c r="AZ164" s="13" t="s">
        <v>157</v>
      </c>
      <c r="BB164" s="13">
        <f t="shared" si="6"/>
        <v>15</v>
      </c>
      <c r="BC164" s="13">
        <f t="shared" si="7"/>
        <v>15</v>
      </c>
      <c r="BD164" s="13" t="b">
        <f t="shared" si="8"/>
        <v>1</v>
      </c>
    </row>
    <row r="165" spans="1:56" hidden="1" x14ac:dyDescent="0.3">
      <c r="A165" s="8" t="s">
        <v>281</v>
      </c>
      <c r="B165" s="8" t="s">
        <v>308</v>
      </c>
      <c r="C165" s="8" t="s">
        <v>67</v>
      </c>
      <c r="D165" s="9">
        <v>45258</v>
      </c>
      <c r="E165" s="8">
        <v>20</v>
      </c>
      <c r="F165" s="10">
        <v>92009421</v>
      </c>
      <c r="G165" s="8">
        <v>1.1000000000000001</v>
      </c>
      <c r="H165" s="8" t="s">
        <v>283</v>
      </c>
      <c r="I165" s="8" t="s">
        <v>284</v>
      </c>
      <c r="J165" s="8">
        <v>2051</v>
      </c>
      <c r="K165" s="8">
        <v>183.68</v>
      </c>
      <c r="L165" s="8">
        <v>3673.6</v>
      </c>
      <c r="M165" s="8">
        <v>1437.185792</v>
      </c>
      <c r="N165" s="8">
        <v>28743.715840000001</v>
      </c>
      <c r="O165" s="8" t="s">
        <v>285</v>
      </c>
      <c r="P165" s="8">
        <v>7.8243999999999998</v>
      </c>
      <c r="Q165" s="10" t="s">
        <v>188</v>
      </c>
      <c r="R165" s="11">
        <v>45258</v>
      </c>
      <c r="S165" s="10">
        <v>7931013795</v>
      </c>
      <c r="T165" s="8" t="s">
        <v>286</v>
      </c>
      <c r="U165" s="12"/>
      <c r="V165" s="8">
        <v>83011731</v>
      </c>
      <c r="W165" s="8" t="s">
        <v>287</v>
      </c>
      <c r="X165" s="8" t="s">
        <v>287</v>
      </c>
      <c r="Y165" s="8" t="s">
        <v>287</v>
      </c>
      <c r="Z165" s="8" t="s">
        <v>288</v>
      </c>
      <c r="AA165" s="8" t="s">
        <v>289</v>
      </c>
      <c r="AB165" s="12"/>
      <c r="AC165" s="12"/>
      <c r="AD165" s="12"/>
      <c r="AE165" s="12"/>
      <c r="AF165" s="8" t="s">
        <v>290</v>
      </c>
      <c r="AG165" s="8" t="s">
        <v>291</v>
      </c>
      <c r="AH165" s="8" t="s">
        <v>335</v>
      </c>
      <c r="AI165" s="8">
        <v>30</v>
      </c>
      <c r="AJ165" s="8" t="s">
        <v>4</v>
      </c>
      <c r="AK165" s="8" t="s">
        <v>293</v>
      </c>
      <c r="AL165" s="8" t="s">
        <v>294</v>
      </c>
      <c r="AM165" s="8" t="s">
        <v>336</v>
      </c>
      <c r="AN165" s="8" t="s">
        <v>337</v>
      </c>
      <c r="AO165" s="9">
        <v>45258</v>
      </c>
      <c r="AP165" s="8">
        <v>32100</v>
      </c>
      <c r="AQ165" s="8" t="s">
        <v>32</v>
      </c>
      <c r="AR165" s="8" t="s">
        <v>330</v>
      </c>
      <c r="AS165" s="8">
        <v>7931013795</v>
      </c>
      <c r="AT165" s="11">
        <v>45182</v>
      </c>
      <c r="AU165" s="8" t="s">
        <v>298</v>
      </c>
      <c r="AV165" s="12"/>
      <c r="AW165" s="12"/>
      <c r="AX165" s="8" t="s">
        <v>294</v>
      </c>
      <c r="AY165" s="13">
        <v>144.05000000000001</v>
      </c>
      <c r="AZ165" s="13" t="s">
        <v>156</v>
      </c>
      <c r="BB165" s="13">
        <f t="shared" si="6"/>
        <v>5</v>
      </c>
      <c r="BC165" s="13">
        <f t="shared" si="7"/>
        <v>5</v>
      </c>
      <c r="BD165" s="13" t="b">
        <f t="shared" si="8"/>
        <v>1</v>
      </c>
    </row>
    <row r="166" spans="1:56" hidden="1" x14ac:dyDescent="0.3">
      <c r="A166" s="8" t="s">
        <v>281</v>
      </c>
      <c r="B166" s="8" t="s">
        <v>308</v>
      </c>
      <c r="C166" s="8" t="s">
        <v>71</v>
      </c>
      <c r="D166" s="9">
        <v>45258</v>
      </c>
      <c r="E166" s="8">
        <v>15</v>
      </c>
      <c r="F166" s="10">
        <v>92009421</v>
      </c>
      <c r="G166" s="8">
        <v>4.0999999999999996</v>
      </c>
      <c r="H166" s="8" t="s">
        <v>283</v>
      </c>
      <c r="I166" s="8" t="s">
        <v>284</v>
      </c>
      <c r="J166" s="8">
        <v>2051</v>
      </c>
      <c r="K166" s="8">
        <v>243.37</v>
      </c>
      <c r="L166" s="8">
        <v>3650.55</v>
      </c>
      <c r="M166" s="8">
        <v>1904.224228</v>
      </c>
      <c r="N166" s="8">
        <v>28563.363420000001</v>
      </c>
      <c r="O166" s="8" t="s">
        <v>285</v>
      </c>
      <c r="P166" s="8">
        <v>7.8243999999999998</v>
      </c>
      <c r="Q166" s="10" t="s">
        <v>188</v>
      </c>
      <c r="R166" s="11">
        <v>45258</v>
      </c>
      <c r="S166" s="10">
        <v>7931013795</v>
      </c>
      <c r="T166" s="8" t="s">
        <v>286</v>
      </c>
      <c r="U166" s="12"/>
      <c r="V166" s="8">
        <v>83011731</v>
      </c>
      <c r="W166" s="8" t="s">
        <v>287</v>
      </c>
      <c r="X166" s="8" t="s">
        <v>287</v>
      </c>
      <c r="Y166" s="8" t="s">
        <v>287</v>
      </c>
      <c r="Z166" s="8" t="s">
        <v>288</v>
      </c>
      <c r="AA166" s="8" t="s">
        <v>289</v>
      </c>
      <c r="AB166" s="12"/>
      <c r="AC166" s="12"/>
      <c r="AD166" s="12"/>
      <c r="AE166" s="12"/>
      <c r="AF166" s="8" t="s">
        <v>290</v>
      </c>
      <c r="AG166" s="8" t="s">
        <v>291</v>
      </c>
      <c r="AH166" s="8" t="s">
        <v>335</v>
      </c>
      <c r="AI166" s="8">
        <v>33</v>
      </c>
      <c r="AJ166" s="8" t="s">
        <v>4</v>
      </c>
      <c r="AK166" s="8" t="s">
        <v>293</v>
      </c>
      <c r="AL166" s="8" t="s">
        <v>294</v>
      </c>
      <c r="AM166" s="8" t="s">
        <v>336</v>
      </c>
      <c r="AN166" s="8" t="s">
        <v>337</v>
      </c>
      <c r="AO166" s="9">
        <v>45258</v>
      </c>
      <c r="AP166" s="8">
        <v>32100</v>
      </c>
      <c r="AQ166" s="8" t="s">
        <v>32</v>
      </c>
      <c r="AR166" s="8" t="s">
        <v>330</v>
      </c>
      <c r="AS166" s="8">
        <v>7931013795</v>
      </c>
      <c r="AT166" s="11">
        <v>45182</v>
      </c>
      <c r="AU166" s="8" t="s">
        <v>298</v>
      </c>
      <c r="AV166" s="12"/>
      <c r="AW166" s="12"/>
      <c r="AX166" s="8" t="s">
        <v>294</v>
      </c>
      <c r="AY166" s="13">
        <v>164.34</v>
      </c>
      <c r="AZ166" s="13" t="s">
        <v>156</v>
      </c>
      <c r="BB166" s="13">
        <f t="shared" si="6"/>
        <v>5</v>
      </c>
      <c r="BC166" s="13">
        <f t="shared" si="7"/>
        <v>5</v>
      </c>
      <c r="BD166" s="13" t="b">
        <f t="shared" si="8"/>
        <v>1</v>
      </c>
    </row>
    <row r="167" spans="1:56" hidden="1" x14ac:dyDescent="0.3">
      <c r="A167" s="8" t="s">
        <v>281</v>
      </c>
      <c r="B167" s="8" t="s">
        <v>308</v>
      </c>
      <c r="C167" s="8" t="s">
        <v>74</v>
      </c>
      <c r="D167" s="9">
        <v>45258</v>
      </c>
      <c r="E167" s="8">
        <v>5</v>
      </c>
      <c r="F167" s="10">
        <v>92009421</v>
      </c>
      <c r="G167" s="8">
        <v>5.0999999999999996</v>
      </c>
      <c r="H167" s="8" t="s">
        <v>283</v>
      </c>
      <c r="I167" s="8" t="s">
        <v>284</v>
      </c>
      <c r="J167" s="8">
        <v>2051</v>
      </c>
      <c r="K167" s="8">
        <v>266.86</v>
      </c>
      <c r="L167" s="8">
        <v>1334.3</v>
      </c>
      <c r="M167" s="8">
        <v>2088.0193840000002</v>
      </c>
      <c r="N167" s="8">
        <v>10440.09692</v>
      </c>
      <c r="O167" s="8" t="s">
        <v>285</v>
      </c>
      <c r="P167" s="8">
        <v>7.8243999999999998</v>
      </c>
      <c r="Q167" s="10" t="s">
        <v>188</v>
      </c>
      <c r="R167" s="11">
        <v>45258</v>
      </c>
      <c r="S167" s="10">
        <v>7931013795</v>
      </c>
      <c r="T167" s="8" t="s">
        <v>286</v>
      </c>
      <c r="U167" s="12"/>
      <c r="V167" s="8">
        <v>83011731</v>
      </c>
      <c r="W167" s="8" t="s">
        <v>287</v>
      </c>
      <c r="X167" s="8" t="s">
        <v>287</v>
      </c>
      <c r="Y167" s="8" t="s">
        <v>287</v>
      </c>
      <c r="Z167" s="8" t="s">
        <v>288</v>
      </c>
      <c r="AA167" s="8" t="s">
        <v>289</v>
      </c>
      <c r="AB167" s="12"/>
      <c r="AC167" s="12"/>
      <c r="AD167" s="12"/>
      <c r="AE167" s="12"/>
      <c r="AF167" s="8" t="s">
        <v>290</v>
      </c>
      <c r="AG167" s="8" t="s">
        <v>291</v>
      </c>
      <c r="AH167" s="8" t="s">
        <v>335</v>
      </c>
      <c r="AI167" s="8">
        <v>34</v>
      </c>
      <c r="AJ167" s="8" t="s">
        <v>4</v>
      </c>
      <c r="AK167" s="8" t="s">
        <v>293</v>
      </c>
      <c r="AL167" s="8" t="s">
        <v>294</v>
      </c>
      <c r="AM167" s="8" t="s">
        <v>336</v>
      </c>
      <c r="AN167" s="8" t="s">
        <v>337</v>
      </c>
      <c r="AO167" s="9">
        <v>45258</v>
      </c>
      <c r="AP167" s="8">
        <v>32100</v>
      </c>
      <c r="AQ167" s="8" t="s">
        <v>32</v>
      </c>
      <c r="AR167" s="8" t="s">
        <v>330</v>
      </c>
      <c r="AS167" s="8">
        <v>7931013795</v>
      </c>
      <c r="AT167" s="11">
        <v>45182</v>
      </c>
      <c r="AU167" s="8" t="s">
        <v>298</v>
      </c>
      <c r="AV167" s="12"/>
      <c r="AW167" s="12"/>
      <c r="AX167" s="8" t="s">
        <v>294</v>
      </c>
      <c r="AY167" s="13">
        <v>191.85</v>
      </c>
      <c r="AZ167" s="13" t="s">
        <v>156</v>
      </c>
      <c r="BB167" s="13">
        <f t="shared" si="6"/>
        <v>5</v>
      </c>
      <c r="BC167" s="13">
        <f t="shared" si="7"/>
        <v>5</v>
      </c>
      <c r="BD167" s="13" t="b">
        <f t="shared" si="8"/>
        <v>1</v>
      </c>
    </row>
    <row r="168" spans="1:56" hidden="1" x14ac:dyDescent="0.3">
      <c r="A168" s="8" t="s">
        <v>281</v>
      </c>
      <c r="B168" s="8" t="s">
        <v>308</v>
      </c>
      <c r="C168" s="8" t="s">
        <v>436</v>
      </c>
      <c r="D168" s="9">
        <v>45258</v>
      </c>
      <c r="E168" s="8">
        <v>10</v>
      </c>
      <c r="F168" s="10">
        <v>92009424</v>
      </c>
      <c r="G168" s="8">
        <v>1.1000000000000001</v>
      </c>
      <c r="H168" s="8" t="s">
        <v>283</v>
      </c>
      <c r="I168" s="8" t="s">
        <v>284</v>
      </c>
      <c r="J168" s="8">
        <v>2051</v>
      </c>
      <c r="K168" s="8">
        <v>55.82</v>
      </c>
      <c r="L168" s="8">
        <v>558.20000000000005</v>
      </c>
      <c r="M168" s="8">
        <v>436.75800800000002</v>
      </c>
      <c r="N168" s="8">
        <v>4367.5800799999997</v>
      </c>
      <c r="O168" s="8" t="s">
        <v>285</v>
      </c>
      <c r="P168" s="8">
        <v>7.8243999999999998</v>
      </c>
      <c r="Q168" s="10" t="s">
        <v>189</v>
      </c>
      <c r="R168" s="11">
        <v>45258</v>
      </c>
      <c r="S168" s="10">
        <v>7931013799</v>
      </c>
      <c r="T168" s="8" t="s">
        <v>340</v>
      </c>
      <c r="U168" s="12"/>
      <c r="V168" s="8">
        <v>83011733</v>
      </c>
      <c r="W168" s="8" t="s">
        <v>287</v>
      </c>
      <c r="X168" s="8" t="s">
        <v>287</v>
      </c>
      <c r="Y168" s="8" t="s">
        <v>287</v>
      </c>
      <c r="Z168" s="8" t="s">
        <v>288</v>
      </c>
      <c r="AA168" s="8" t="s">
        <v>289</v>
      </c>
      <c r="AB168" s="12"/>
      <c r="AC168" s="12"/>
      <c r="AD168" s="12"/>
      <c r="AE168" s="12"/>
      <c r="AF168" s="8" t="s">
        <v>290</v>
      </c>
      <c r="AG168" s="8" t="s">
        <v>291</v>
      </c>
      <c r="AH168" s="8" t="s">
        <v>335</v>
      </c>
      <c r="AI168" s="8">
        <v>8</v>
      </c>
      <c r="AJ168" s="8" t="s">
        <v>4</v>
      </c>
      <c r="AK168" s="8" t="s">
        <v>293</v>
      </c>
      <c r="AL168" s="8" t="s">
        <v>294</v>
      </c>
      <c r="AM168" s="8" t="s">
        <v>336</v>
      </c>
      <c r="AN168" s="8" t="s">
        <v>337</v>
      </c>
      <c r="AO168" s="9">
        <v>45258</v>
      </c>
      <c r="AP168" s="8">
        <v>32100</v>
      </c>
      <c r="AQ168" s="8" t="s">
        <v>341</v>
      </c>
      <c r="AR168" s="8" t="s">
        <v>330</v>
      </c>
      <c r="AS168" s="8">
        <v>7931013799</v>
      </c>
      <c r="AT168" s="11">
        <v>45182</v>
      </c>
      <c r="AU168" s="8" t="s">
        <v>298</v>
      </c>
      <c r="AV168" s="8">
        <v>818</v>
      </c>
      <c r="AW168" s="12"/>
      <c r="AX168" s="8" t="s">
        <v>294</v>
      </c>
      <c r="AY168" s="13">
        <v>37.340000000000003</v>
      </c>
      <c r="AZ168" s="13" t="s">
        <v>156</v>
      </c>
      <c r="BB168" s="13">
        <f t="shared" si="6"/>
        <v>16</v>
      </c>
      <c r="BC168" s="13">
        <f t="shared" si="7"/>
        <v>16</v>
      </c>
      <c r="BD168" s="13" t="b">
        <f t="shared" si="8"/>
        <v>1</v>
      </c>
    </row>
    <row r="169" spans="1:56" hidden="1" x14ac:dyDescent="0.3">
      <c r="A169" s="8" t="s">
        <v>281</v>
      </c>
      <c r="B169" s="8" t="s">
        <v>308</v>
      </c>
      <c r="C169" s="8" t="s">
        <v>427</v>
      </c>
      <c r="D169" s="9">
        <v>45258</v>
      </c>
      <c r="E169" s="8">
        <v>5</v>
      </c>
      <c r="F169" s="10">
        <v>92009424</v>
      </c>
      <c r="G169" s="8">
        <v>7.1</v>
      </c>
      <c r="H169" s="8" t="s">
        <v>283</v>
      </c>
      <c r="I169" s="8" t="s">
        <v>284</v>
      </c>
      <c r="J169" s="8">
        <v>2051</v>
      </c>
      <c r="K169" s="8">
        <v>392.97</v>
      </c>
      <c r="L169" s="8">
        <v>1964.85</v>
      </c>
      <c r="M169" s="8">
        <v>3074.7544680000001</v>
      </c>
      <c r="N169" s="8">
        <v>15373.77234</v>
      </c>
      <c r="O169" s="8" t="s">
        <v>285</v>
      </c>
      <c r="P169" s="8">
        <v>7.8243999999999998</v>
      </c>
      <c r="Q169" s="10" t="s">
        <v>189</v>
      </c>
      <c r="R169" s="11">
        <v>45258</v>
      </c>
      <c r="S169" s="10">
        <v>7931013799</v>
      </c>
      <c r="T169" s="8" t="s">
        <v>340</v>
      </c>
      <c r="U169" s="12"/>
      <c r="V169" s="8">
        <v>83011733</v>
      </c>
      <c r="W169" s="8" t="s">
        <v>287</v>
      </c>
      <c r="X169" s="8" t="s">
        <v>287</v>
      </c>
      <c r="Y169" s="8" t="s">
        <v>287</v>
      </c>
      <c r="Z169" s="8" t="s">
        <v>288</v>
      </c>
      <c r="AA169" s="8" t="s">
        <v>289</v>
      </c>
      <c r="AB169" s="12"/>
      <c r="AC169" s="12"/>
      <c r="AD169" s="12"/>
      <c r="AE169" s="12"/>
      <c r="AF169" s="8" t="s">
        <v>290</v>
      </c>
      <c r="AG169" s="8" t="s">
        <v>291</v>
      </c>
      <c r="AH169" s="8" t="s">
        <v>335</v>
      </c>
      <c r="AI169" s="8">
        <v>14</v>
      </c>
      <c r="AJ169" s="8" t="s">
        <v>4</v>
      </c>
      <c r="AK169" s="8" t="s">
        <v>293</v>
      </c>
      <c r="AL169" s="8" t="s">
        <v>294</v>
      </c>
      <c r="AM169" s="8" t="s">
        <v>336</v>
      </c>
      <c r="AN169" s="8" t="s">
        <v>337</v>
      </c>
      <c r="AO169" s="9">
        <v>45258</v>
      </c>
      <c r="AP169" s="8">
        <v>32100</v>
      </c>
      <c r="AQ169" s="8" t="s">
        <v>341</v>
      </c>
      <c r="AR169" s="8" t="s">
        <v>330</v>
      </c>
      <c r="AS169" s="8">
        <v>7931013799</v>
      </c>
      <c r="AT169" s="11">
        <v>45182</v>
      </c>
      <c r="AU169" s="8" t="s">
        <v>298</v>
      </c>
      <c r="AV169" s="8">
        <v>818</v>
      </c>
      <c r="AW169" s="12"/>
      <c r="AX169" s="8" t="s">
        <v>294</v>
      </c>
      <c r="AY169" s="13">
        <v>263.35000000000002</v>
      </c>
      <c r="AZ169" s="13" t="s">
        <v>156</v>
      </c>
      <c r="BB169" s="13">
        <f t="shared" si="6"/>
        <v>16</v>
      </c>
      <c r="BC169" s="13">
        <f t="shared" si="7"/>
        <v>16</v>
      </c>
      <c r="BD169" s="13" t="b">
        <f t="shared" si="8"/>
        <v>1</v>
      </c>
    </row>
    <row r="170" spans="1:56" hidden="1" x14ac:dyDescent="0.3">
      <c r="A170" s="8" t="s">
        <v>281</v>
      </c>
      <c r="B170" s="8" t="s">
        <v>308</v>
      </c>
      <c r="C170" s="8" t="s">
        <v>388</v>
      </c>
      <c r="D170" s="9">
        <v>45258</v>
      </c>
      <c r="E170" s="8">
        <v>5</v>
      </c>
      <c r="F170" s="10">
        <v>92009424</v>
      </c>
      <c r="G170" s="8">
        <v>8.1</v>
      </c>
      <c r="H170" s="8" t="s">
        <v>283</v>
      </c>
      <c r="I170" s="8" t="s">
        <v>284</v>
      </c>
      <c r="J170" s="8">
        <v>2051</v>
      </c>
      <c r="K170" s="8">
        <v>145.66</v>
      </c>
      <c r="L170" s="8">
        <v>728.3</v>
      </c>
      <c r="M170" s="8">
        <v>1139.702104</v>
      </c>
      <c r="N170" s="8">
        <v>5698.5105199999998</v>
      </c>
      <c r="O170" s="8" t="s">
        <v>285</v>
      </c>
      <c r="P170" s="8">
        <v>7.8243999999999998</v>
      </c>
      <c r="Q170" s="10" t="s">
        <v>189</v>
      </c>
      <c r="R170" s="11">
        <v>45258</v>
      </c>
      <c r="S170" s="10">
        <v>7931013799</v>
      </c>
      <c r="T170" s="8" t="s">
        <v>351</v>
      </c>
      <c r="U170" s="12"/>
      <c r="V170" s="8">
        <v>83011733</v>
      </c>
      <c r="W170" s="8" t="s">
        <v>287</v>
      </c>
      <c r="X170" s="8" t="s">
        <v>287</v>
      </c>
      <c r="Y170" s="8" t="s">
        <v>287</v>
      </c>
      <c r="Z170" s="8" t="s">
        <v>288</v>
      </c>
      <c r="AA170" s="8" t="s">
        <v>289</v>
      </c>
      <c r="AB170" s="12"/>
      <c r="AC170" s="12"/>
      <c r="AD170" s="12"/>
      <c r="AE170" s="12"/>
      <c r="AF170" s="8" t="s">
        <v>290</v>
      </c>
      <c r="AG170" s="8" t="s">
        <v>291</v>
      </c>
      <c r="AH170" s="8" t="s">
        <v>335</v>
      </c>
      <c r="AI170" s="8">
        <v>15</v>
      </c>
      <c r="AJ170" s="8" t="s">
        <v>4</v>
      </c>
      <c r="AK170" s="8" t="s">
        <v>293</v>
      </c>
      <c r="AL170" s="8" t="s">
        <v>294</v>
      </c>
      <c r="AM170" s="8" t="s">
        <v>336</v>
      </c>
      <c r="AN170" s="8" t="s">
        <v>337</v>
      </c>
      <c r="AO170" s="9">
        <v>45258</v>
      </c>
      <c r="AP170" s="8">
        <v>32100</v>
      </c>
      <c r="AQ170" s="8" t="s">
        <v>354</v>
      </c>
      <c r="AR170" s="8" t="s">
        <v>330</v>
      </c>
      <c r="AS170" s="8">
        <v>7931013799</v>
      </c>
      <c r="AT170" s="11">
        <v>45182</v>
      </c>
      <c r="AU170" s="8" t="s">
        <v>298</v>
      </c>
      <c r="AV170" s="8">
        <v>818</v>
      </c>
      <c r="AW170" s="12"/>
      <c r="AX170" s="8" t="s">
        <v>294</v>
      </c>
      <c r="AY170" s="13">
        <v>90.71</v>
      </c>
      <c r="AZ170" s="13" t="s">
        <v>156</v>
      </c>
      <c r="BB170" s="13">
        <f t="shared" si="6"/>
        <v>16</v>
      </c>
      <c r="BC170" s="13">
        <f t="shared" si="7"/>
        <v>16</v>
      </c>
      <c r="BD170" s="13" t="b">
        <f t="shared" si="8"/>
        <v>1</v>
      </c>
    </row>
    <row r="171" spans="1:56" hidden="1" x14ac:dyDescent="0.3">
      <c r="A171" s="8" t="s">
        <v>281</v>
      </c>
      <c r="B171" s="8" t="s">
        <v>308</v>
      </c>
      <c r="C171" s="8" t="s">
        <v>443</v>
      </c>
      <c r="D171" s="9">
        <v>45258</v>
      </c>
      <c r="E171" s="8">
        <v>50</v>
      </c>
      <c r="F171" s="10">
        <v>92009424</v>
      </c>
      <c r="G171" s="8">
        <v>11.1</v>
      </c>
      <c r="H171" s="8" t="s">
        <v>283</v>
      </c>
      <c r="I171" s="8" t="s">
        <v>284</v>
      </c>
      <c r="J171" s="8">
        <v>2051</v>
      </c>
      <c r="K171" s="8">
        <v>48.95</v>
      </c>
      <c r="L171" s="8">
        <v>2447.5</v>
      </c>
      <c r="M171" s="8">
        <v>383.00438000000003</v>
      </c>
      <c r="N171" s="8">
        <v>19150.219000000001</v>
      </c>
      <c r="O171" s="8" t="s">
        <v>285</v>
      </c>
      <c r="P171" s="8">
        <v>7.8243999999999998</v>
      </c>
      <c r="Q171" s="10" t="s">
        <v>189</v>
      </c>
      <c r="R171" s="11">
        <v>45258</v>
      </c>
      <c r="S171" s="10">
        <v>7931013799</v>
      </c>
      <c r="T171" s="8" t="s">
        <v>306</v>
      </c>
      <c r="U171" s="12"/>
      <c r="V171" s="8">
        <v>83011733</v>
      </c>
      <c r="W171" s="8" t="s">
        <v>287</v>
      </c>
      <c r="X171" s="8" t="s">
        <v>287</v>
      </c>
      <c r="Y171" s="8" t="s">
        <v>287</v>
      </c>
      <c r="Z171" s="8" t="s">
        <v>288</v>
      </c>
      <c r="AA171" s="8" t="s">
        <v>289</v>
      </c>
      <c r="AB171" s="12"/>
      <c r="AC171" s="12"/>
      <c r="AD171" s="12"/>
      <c r="AE171" s="12"/>
      <c r="AF171" s="8" t="s">
        <v>290</v>
      </c>
      <c r="AG171" s="8" t="s">
        <v>291</v>
      </c>
      <c r="AH171" s="8" t="s">
        <v>335</v>
      </c>
      <c r="AI171" s="8">
        <v>18</v>
      </c>
      <c r="AJ171" s="8" t="s">
        <v>4</v>
      </c>
      <c r="AK171" s="8" t="s">
        <v>293</v>
      </c>
      <c r="AL171" s="8" t="s">
        <v>294</v>
      </c>
      <c r="AM171" s="8" t="s">
        <v>336</v>
      </c>
      <c r="AN171" s="8" t="s">
        <v>337</v>
      </c>
      <c r="AO171" s="9">
        <v>45258</v>
      </c>
      <c r="AP171" s="8">
        <v>32100</v>
      </c>
      <c r="AQ171" s="8" t="s">
        <v>307</v>
      </c>
      <c r="AR171" s="8" t="s">
        <v>330</v>
      </c>
      <c r="AS171" s="8">
        <v>7931013799</v>
      </c>
      <c r="AT171" s="11">
        <v>45182</v>
      </c>
      <c r="AU171" s="8" t="s">
        <v>298</v>
      </c>
      <c r="AV171" s="8">
        <v>818</v>
      </c>
      <c r="AW171" s="12"/>
      <c r="AX171" s="8" t="s">
        <v>294</v>
      </c>
      <c r="AY171" s="13">
        <v>38.49</v>
      </c>
      <c r="AZ171" s="13" t="s">
        <v>156</v>
      </c>
      <c r="BB171" s="13">
        <f t="shared" si="6"/>
        <v>16</v>
      </c>
      <c r="BC171" s="13">
        <f t="shared" si="7"/>
        <v>16</v>
      </c>
      <c r="BD171" s="13" t="b">
        <f t="shared" si="8"/>
        <v>1</v>
      </c>
    </row>
    <row r="172" spans="1:56" hidden="1" x14ac:dyDescent="0.3">
      <c r="A172" s="8" t="s">
        <v>281</v>
      </c>
      <c r="B172" s="8" t="s">
        <v>308</v>
      </c>
      <c r="C172" s="8" t="s">
        <v>67</v>
      </c>
      <c r="D172" s="9">
        <v>45258</v>
      </c>
      <c r="E172" s="8">
        <v>20</v>
      </c>
      <c r="F172" s="10">
        <v>92009425</v>
      </c>
      <c r="G172" s="8">
        <v>1.1000000000000001</v>
      </c>
      <c r="H172" s="8" t="s">
        <v>283</v>
      </c>
      <c r="I172" s="8" t="s">
        <v>284</v>
      </c>
      <c r="J172" s="8">
        <v>2051</v>
      </c>
      <c r="K172" s="8">
        <v>183.68</v>
      </c>
      <c r="L172" s="8">
        <v>3673.6</v>
      </c>
      <c r="M172" s="8">
        <v>1437.185792</v>
      </c>
      <c r="N172" s="8">
        <v>28743.715840000001</v>
      </c>
      <c r="O172" s="8" t="s">
        <v>285</v>
      </c>
      <c r="P172" s="8">
        <v>7.8243999999999998</v>
      </c>
      <c r="Q172" s="10" t="s">
        <v>188</v>
      </c>
      <c r="R172" s="11">
        <v>45258</v>
      </c>
      <c r="S172" s="10">
        <v>7931013800</v>
      </c>
      <c r="T172" s="8" t="s">
        <v>286</v>
      </c>
      <c r="U172" s="12"/>
      <c r="V172" s="8">
        <v>83011736</v>
      </c>
      <c r="W172" s="8" t="s">
        <v>287</v>
      </c>
      <c r="X172" s="8" t="s">
        <v>287</v>
      </c>
      <c r="Y172" s="8" t="s">
        <v>287</v>
      </c>
      <c r="Z172" s="8" t="s">
        <v>288</v>
      </c>
      <c r="AA172" s="8" t="s">
        <v>289</v>
      </c>
      <c r="AB172" s="12"/>
      <c r="AC172" s="12"/>
      <c r="AD172" s="12"/>
      <c r="AE172" s="12"/>
      <c r="AF172" s="8" t="s">
        <v>290</v>
      </c>
      <c r="AG172" s="8" t="s">
        <v>291</v>
      </c>
      <c r="AH172" s="8" t="s">
        <v>335</v>
      </c>
      <c r="AI172" s="8">
        <v>43</v>
      </c>
      <c r="AJ172" s="8" t="s">
        <v>4</v>
      </c>
      <c r="AK172" s="8" t="s">
        <v>293</v>
      </c>
      <c r="AL172" s="8" t="s">
        <v>294</v>
      </c>
      <c r="AM172" s="8" t="s">
        <v>336</v>
      </c>
      <c r="AN172" s="8" t="s">
        <v>337</v>
      </c>
      <c r="AO172" s="9">
        <v>45258</v>
      </c>
      <c r="AP172" s="8">
        <v>32100</v>
      </c>
      <c r="AQ172" s="8" t="s">
        <v>32</v>
      </c>
      <c r="AR172" s="8" t="s">
        <v>330</v>
      </c>
      <c r="AS172" s="8">
        <v>7931013800</v>
      </c>
      <c r="AT172" s="11">
        <v>45182</v>
      </c>
      <c r="AU172" s="8" t="s">
        <v>298</v>
      </c>
      <c r="AV172" s="8">
        <v>818</v>
      </c>
      <c r="AW172" s="12"/>
      <c r="AX172" s="8" t="s">
        <v>294</v>
      </c>
      <c r="AY172" s="13">
        <v>144.05000000000001</v>
      </c>
      <c r="AZ172" s="13" t="s">
        <v>156</v>
      </c>
      <c r="BB172" s="13">
        <f t="shared" si="6"/>
        <v>1</v>
      </c>
      <c r="BC172" s="13">
        <f t="shared" si="7"/>
        <v>1</v>
      </c>
      <c r="BD172" s="13" t="b">
        <f t="shared" si="8"/>
        <v>1</v>
      </c>
    </row>
    <row r="173" spans="1:56" hidden="1" x14ac:dyDescent="0.3">
      <c r="A173" s="8" t="s">
        <v>281</v>
      </c>
      <c r="B173" s="8" t="s">
        <v>308</v>
      </c>
      <c r="C173" s="8" t="s">
        <v>440</v>
      </c>
      <c r="D173" s="9">
        <v>45258</v>
      </c>
      <c r="E173" s="8">
        <v>3</v>
      </c>
      <c r="F173" s="10">
        <v>92009426</v>
      </c>
      <c r="G173" s="8">
        <v>2.1</v>
      </c>
      <c r="H173" s="8" t="s">
        <v>283</v>
      </c>
      <c r="I173" s="8" t="s">
        <v>284</v>
      </c>
      <c r="J173" s="8">
        <v>2051</v>
      </c>
      <c r="K173" s="8">
        <v>69.33</v>
      </c>
      <c r="L173" s="8">
        <v>207.99</v>
      </c>
      <c r="M173" s="8">
        <v>542.46565199999998</v>
      </c>
      <c r="N173" s="8">
        <v>1627.396956</v>
      </c>
      <c r="O173" s="8" t="s">
        <v>285</v>
      </c>
      <c r="P173" s="8">
        <v>7.8243999999999998</v>
      </c>
      <c r="Q173" s="10" t="s">
        <v>189</v>
      </c>
      <c r="R173" s="11">
        <v>45258</v>
      </c>
      <c r="S173" s="10">
        <v>7931013809</v>
      </c>
      <c r="T173" s="8" t="s">
        <v>370</v>
      </c>
      <c r="U173" s="12"/>
      <c r="V173" s="8">
        <v>83011735</v>
      </c>
      <c r="W173" s="8" t="s">
        <v>287</v>
      </c>
      <c r="X173" s="8" t="s">
        <v>287</v>
      </c>
      <c r="Y173" s="8" t="s">
        <v>287</v>
      </c>
      <c r="Z173" s="8" t="s">
        <v>288</v>
      </c>
      <c r="AA173" s="8" t="s">
        <v>289</v>
      </c>
      <c r="AB173" s="12"/>
      <c r="AC173" s="12"/>
      <c r="AD173" s="12"/>
      <c r="AE173" s="12"/>
      <c r="AF173" s="8" t="s">
        <v>290</v>
      </c>
      <c r="AG173" s="8" t="s">
        <v>291</v>
      </c>
      <c r="AH173" s="8" t="s">
        <v>335</v>
      </c>
      <c r="AI173" s="8">
        <v>25</v>
      </c>
      <c r="AJ173" s="8" t="s">
        <v>4</v>
      </c>
      <c r="AK173" s="8" t="s">
        <v>293</v>
      </c>
      <c r="AL173" s="8" t="s">
        <v>294</v>
      </c>
      <c r="AM173" s="8" t="s">
        <v>336</v>
      </c>
      <c r="AN173" s="8" t="s">
        <v>337</v>
      </c>
      <c r="AO173" s="9">
        <v>45258</v>
      </c>
      <c r="AP173" s="8">
        <v>32100</v>
      </c>
      <c r="AQ173" s="8" t="s">
        <v>301</v>
      </c>
      <c r="AR173" s="8" t="s">
        <v>330</v>
      </c>
      <c r="AS173" s="8">
        <v>7931013809</v>
      </c>
      <c r="AT173" s="11">
        <v>45182</v>
      </c>
      <c r="AU173" s="8" t="s">
        <v>298</v>
      </c>
      <c r="AV173" s="8">
        <v>2051</v>
      </c>
      <c r="AW173" s="12"/>
      <c r="AX173" s="8" t="s">
        <v>294</v>
      </c>
      <c r="AY173" s="13">
        <v>57.3</v>
      </c>
      <c r="AZ173" s="13" t="s">
        <v>156</v>
      </c>
      <c r="BB173" s="13">
        <f t="shared" si="6"/>
        <v>6</v>
      </c>
      <c r="BC173" s="13">
        <f t="shared" si="7"/>
        <v>6</v>
      </c>
      <c r="BD173" s="13" t="b">
        <f t="shared" si="8"/>
        <v>1</v>
      </c>
    </row>
    <row r="174" spans="1:56" hidden="1" x14ac:dyDescent="0.3">
      <c r="A174" s="8" t="s">
        <v>281</v>
      </c>
      <c r="B174" s="8" t="s">
        <v>308</v>
      </c>
      <c r="C174" s="8" t="s">
        <v>366</v>
      </c>
      <c r="D174" s="9">
        <v>45258</v>
      </c>
      <c r="E174" s="8">
        <v>5</v>
      </c>
      <c r="F174" s="10">
        <v>92009427</v>
      </c>
      <c r="G174" s="8">
        <v>1.1000000000000001</v>
      </c>
      <c r="H174" s="8" t="s">
        <v>283</v>
      </c>
      <c r="I174" s="8" t="s">
        <v>284</v>
      </c>
      <c r="J174" s="8">
        <v>2051</v>
      </c>
      <c r="K174" s="8">
        <v>204.89</v>
      </c>
      <c r="L174" s="8">
        <v>1024.45</v>
      </c>
      <c r="M174" s="8">
        <v>1603.141316</v>
      </c>
      <c r="N174" s="8">
        <v>8015.70658</v>
      </c>
      <c r="O174" s="8" t="s">
        <v>285</v>
      </c>
      <c r="P174" s="8">
        <v>7.8243999999999998</v>
      </c>
      <c r="Q174" s="10" t="s">
        <v>188</v>
      </c>
      <c r="R174" s="11">
        <v>45258</v>
      </c>
      <c r="S174" s="10">
        <v>7931013808</v>
      </c>
      <c r="T174" s="8" t="s">
        <v>286</v>
      </c>
      <c r="U174" s="12"/>
      <c r="V174" s="8">
        <v>83011737</v>
      </c>
      <c r="W174" s="8" t="s">
        <v>287</v>
      </c>
      <c r="X174" s="8" t="s">
        <v>287</v>
      </c>
      <c r="Y174" s="8" t="s">
        <v>287</v>
      </c>
      <c r="Z174" s="8" t="s">
        <v>288</v>
      </c>
      <c r="AA174" s="8" t="s">
        <v>289</v>
      </c>
      <c r="AB174" s="12"/>
      <c r="AC174" s="12"/>
      <c r="AD174" s="12"/>
      <c r="AE174" s="12"/>
      <c r="AF174" s="8" t="s">
        <v>290</v>
      </c>
      <c r="AG174" s="8" t="s">
        <v>291</v>
      </c>
      <c r="AH174" s="8" t="s">
        <v>335</v>
      </c>
      <c r="AI174" s="8">
        <v>44</v>
      </c>
      <c r="AJ174" s="8" t="s">
        <v>4</v>
      </c>
      <c r="AK174" s="8" t="s">
        <v>293</v>
      </c>
      <c r="AL174" s="8" t="s">
        <v>294</v>
      </c>
      <c r="AM174" s="8" t="s">
        <v>336</v>
      </c>
      <c r="AN174" s="8" t="s">
        <v>337</v>
      </c>
      <c r="AO174" s="9">
        <v>45258</v>
      </c>
      <c r="AP174" s="8">
        <v>32100</v>
      </c>
      <c r="AQ174" s="8" t="s">
        <v>32</v>
      </c>
      <c r="AR174" s="8" t="s">
        <v>330</v>
      </c>
      <c r="AS174" s="8">
        <v>7931013808</v>
      </c>
      <c r="AT174" s="11">
        <v>45182</v>
      </c>
      <c r="AU174" s="8" t="s">
        <v>298</v>
      </c>
      <c r="AV174" s="8">
        <v>2051</v>
      </c>
      <c r="AW174" s="12"/>
      <c r="AX174" s="8" t="s">
        <v>294</v>
      </c>
      <c r="AY174" s="13">
        <v>151.63</v>
      </c>
      <c r="AZ174" s="13" t="s">
        <v>156</v>
      </c>
      <c r="BB174" s="13">
        <f t="shared" si="6"/>
        <v>3</v>
      </c>
      <c r="BC174" s="13">
        <f t="shared" si="7"/>
        <v>3</v>
      </c>
      <c r="BD174" s="13" t="b">
        <f t="shared" si="8"/>
        <v>1</v>
      </c>
    </row>
    <row r="175" spans="1:56" hidden="1" x14ac:dyDescent="0.3">
      <c r="A175" s="8" t="s">
        <v>281</v>
      </c>
      <c r="B175" s="8" t="s">
        <v>308</v>
      </c>
      <c r="C175" s="8" t="s">
        <v>431</v>
      </c>
      <c r="D175" s="9">
        <v>45258</v>
      </c>
      <c r="E175" s="8">
        <v>200</v>
      </c>
      <c r="F175" s="10">
        <v>92009428</v>
      </c>
      <c r="G175" s="8">
        <v>1.1000000000000001</v>
      </c>
      <c r="H175" s="8" t="s">
        <v>358</v>
      </c>
      <c r="I175" s="8" t="s">
        <v>284</v>
      </c>
      <c r="J175" s="8">
        <v>2051</v>
      </c>
      <c r="K175" s="8">
        <v>80.27</v>
      </c>
      <c r="L175" s="8">
        <v>16054</v>
      </c>
      <c r="M175" s="8">
        <v>628.06458799999996</v>
      </c>
      <c r="N175" s="8">
        <v>125612.9176</v>
      </c>
      <c r="O175" s="8" t="s">
        <v>285</v>
      </c>
      <c r="P175" s="8">
        <v>7.8243999999999998</v>
      </c>
      <c r="Q175" s="10" t="s">
        <v>188</v>
      </c>
      <c r="R175" s="11">
        <v>45258</v>
      </c>
      <c r="S175" s="10">
        <v>7931013812</v>
      </c>
      <c r="T175" s="8" t="s">
        <v>356</v>
      </c>
      <c r="U175" s="12"/>
      <c r="V175" s="8">
        <v>83011738</v>
      </c>
      <c r="W175" s="8" t="s">
        <v>287</v>
      </c>
      <c r="X175" s="8" t="s">
        <v>287</v>
      </c>
      <c r="Y175" s="8" t="s">
        <v>287</v>
      </c>
      <c r="Z175" s="8" t="s">
        <v>288</v>
      </c>
      <c r="AA175" s="8" t="s">
        <v>289</v>
      </c>
      <c r="AB175" s="12"/>
      <c r="AC175" s="12"/>
      <c r="AD175" s="12"/>
      <c r="AE175" s="12"/>
      <c r="AF175" s="8" t="s">
        <v>290</v>
      </c>
      <c r="AG175" s="8" t="s">
        <v>291</v>
      </c>
      <c r="AH175" s="8" t="s">
        <v>335</v>
      </c>
      <c r="AI175" s="8">
        <v>46</v>
      </c>
      <c r="AJ175" s="8" t="s">
        <v>4</v>
      </c>
      <c r="AK175" s="8" t="s">
        <v>293</v>
      </c>
      <c r="AL175" s="8" t="s">
        <v>294</v>
      </c>
      <c r="AM175" s="8" t="s">
        <v>336</v>
      </c>
      <c r="AN175" s="8" t="s">
        <v>337</v>
      </c>
      <c r="AO175" s="9">
        <v>45258</v>
      </c>
      <c r="AP175" s="8">
        <v>32100</v>
      </c>
      <c r="AQ175" s="8" t="s">
        <v>324</v>
      </c>
      <c r="AR175" s="8" t="s">
        <v>416</v>
      </c>
      <c r="AS175" s="8">
        <v>7931013812</v>
      </c>
      <c r="AT175" s="11">
        <v>45182</v>
      </c>
      <c r="AU175" s="8" t="s">
        <v>298</v>
      </c>
      <c r="AV175" s="8">
        <v>818</v>
      </c>
      <c r="AW175" s="12"/>
      <c r="AX175" s="8" t="s">
        <v>294</v>
      </c>
      <c r="AY175" s="13">
        <v>68</v>
      </c>
      <c r="AZ175" s="13" t="s">
        <v>156</v>
      </c>
      <c r="BB175" s="13">
        <f t="shared" si="6"/>
        <v>1</v>
      </c>
      <c r="BC175" s="13">
        <f t="shared" si="7"/>
        <v>1</v>
      </c>
      <c r="BD175" s="13" t="b">
        <f t="shared" si="8"/>
        <v>1</v>
      </c>
    </row>
    <row r="176" spans="1:56" hidden="1" x14ac:dyDescent="0.3">
      <c r="A176" s="8" t="s">
        <v>281</v>
      </c>
      <c r="B176" s="8" t="s">
        <v>282</v>
      </c>
      <c r="C176" s="8" t="s">
        <v>435</v>
      </c>
      <c r="D176" s="9">
        <v>45229</v>
      </c>
      <c r="E176" s="8">
        <v>120</v>
      </c>
      <c r="F176" s="10">
        <v>92009588</v>
      </c>
      <c r="G176" s="8">
        <v>3.1</v>
      </c>
      <c r="H176" s="8" t="s">
        <v>283</v>
      </c>
      <c r="I176" s="8" t="s">
        <v>284</v>
      </c>
      <c r="J176" s="8">
        <v>2051</v>
      </c>
      <c r="K176" s="8">
        <v>14.21</v>
      </c>
      <c r="L176" s="8">
        <v>1705.2</v>
      </c>
      <c r="M176" s="8">
        <v>111.238722</v>
      </c>
      <c r="N176" s="8">
        <v>13348.646640000001</v>
      </c>
      <c r="O176" s="8" t="s">
        <v>285</v>
      </c>
      <c r="P176" s="8">
        <v>7.8281999999999998</v>
      </c>
      <c r="Q176" s="10" t="s">
        <v>193</v>
      </c>
      <c r="R176" s="11">
        <v>45229</v>
      </c>
      <c r="S176" s="10">
        <v>7931013844</v>
      </c>
      <c r="T176" s="8" t="s">
        <v>310</v>
      </c>
      <c r="U176" s="12"/>
      <c r="V176" s="8">
        <v>83012444</v>
      </c>
      <c r="W176" s="8" t="s">
        <v>287</v>
      </c>
      <c r="X176" s="8" t="s">
        <v>287</v>
      </c>
      <c r="Y176" s="8" t="s">
        <v>287</v>
      </c>
      <c r="Z176" s="8" t="s">
        <v>288</v>
      </c>
      <c r="AA176" s="8" t="s">
        <v>289</v>
      </c>
      <c r="AB176" s="12"/>
      <c r="AC176" s="12"/>
      <c r="AD176" s="12"/>
      <c r="AE176" s="12"/>
      <c r="AF176" s="8" t="s">
        <v>290</v>
      </c>
      <c r="AG176" s="8" t="s">
        <v>291</v>
      </c>
      <c r="AH176" s="8" t="s">
        <v>315</v>
      </c>
      <c r="AI176" s="8">
        <v>3</v>
      </c>
      <c r="AJ176" s="8" t="s">
        <v>4</v>
      </c>
      <c r="AK176" s="8" t="s">
        <v>293</v>
      </c>
      <c r="AL176" s="8" t="s">
        <v>294</v>
      </c>
      <c r="AM176" s="8" t="s">
        <v>316</v>
      </c>
      <c r="AN176" s="8" t="s">
        <v>317</v>
      </c>
      <c r="AO176" s="9">
        <v>45229</v>
      </c>
      <c r="AP176" s="8">
        <v>31400</v>
      </c>
      <c r="AQ176" s="8" t="s">
        <v>301</v>
      </c>
      <c r="AR176" s="8" t="s">
        <v>330</v>
      </c>
      <c r="AS176" s="8">
        <v>7931013844</v>
      </c>
      <c r="AT176" s="11">
        <v>45191</v>
      </c>
      <c r="AU176" s="8" t="s">
        <v>298</v>
      </c>
      <c r="AV176" s="8">
        <v>818</v>
      </c>
      <c r="AW176" s="12"/>
      <c r="AX176" s="8" t="s">
        <v>294</v>
      </c>
      <c r="AY176" s="13">
        <v>13.04</v>
      </c>
      <c r="AZ176" s="13" t="s">
        <v>155</v>
      </c>
      <c r="BB176" s="13">
        <f t="shared" si="6"/>
        <v>7</v>
      </c>
      <c r="BC176" s="13">
        <f t="shared" si="7"/>
        <v>7</v>
      </c>
      <c r="BD176" s="13" t="b">
        <f t="shared" si="8"/>
        <v>1</v>
      </c>
    </row>
    <row r="177" spans="1:56" hidden="1" x14ac:dyDescent="0.3">
      <c r="A177" s="8" t="s">
        <v>281</v>
      </c>
      <c r="B177" s="8" t="s">
        <v>308</v>
      </c>
      <c r="C177" s="8" t="s">
        <v>425</v>
      </c>
      <c r="D177" s="9">
        <v>45258</v>
      </c>
      <c r="E177" s="8">
        <v>50</v>
      </c>
      <c r="F177" s="10">
        <v>92010177</v>
      </c>
      <c r="G177" s="8">
        <v>1.1000000000000001</v>
      </c>
      <c r="H177" s="8" t="s">
        <v>283</v>
      </c>
      <c r="I177" s="8" t="s">
        <v>284</v>
      </c>
      <c r="J177" s="8">
        <v>2051</v>
      </c>
      <c r="K177" s="8">
        <v>16.41</v>
      </c>
      <c r="L177" s="8">
        <v>820.5</v>
      </c>
      <c r="M177" s="8">
        <v>128.398404</v>
      </c>
      <c r="N177" s="8">
        <v>6419.9201999999996</v>
      </c>
      <c r="O177" s="8" t="s">
        <v>285</v>
      </c>
      <c r="P177" s="8">
        <v>7.8243999999999998</v>
      </c>
      <c r="Q177" s="10" t="s">
        <v>188</v>
      </c>
      <c r="R177" s="11">
        <v>45258</v>
      </c>
      <c r="S177" s="10">
        <v>7931013997</v>
      </c>
      <c r="T177" s="8" t="s">
        <v>426</v>
      </c>
      <c r="U177" s="12"/>
      <c r="V177" s="8">
        <v>83012636</v>
      </c>
      <c r="W177" s="8" t="s">
        <v>287</v>
      </c>
      <c r="X177" s="8" t="s">
        <v>287</v>
      </c>
      <c r="Y177" s="8" t="s">
        <v>287</v>
      </c>
      <c r="Z177" s="8" t="s">
        <v>288</v>
      </c>
      <c r="AA177" s="8" t="s">
        <v>289</v>
      </c>
      <c r="AB177" s="12"/>
      <c r="AC177" s="12"/>
      <c r="AD177" s="12"/>
      <c r="AE177" s="12"/>
      <c r="AF177" s="8" t="s">
        <v>290</v>
      </c>
      <c r="AG177" s="8" t="s">
        <v>291</v>
      </c>
      <c r="AH177" s="8" t="s">
        <v>335</v>
      </c>
      <c r="AI177" s="8">
        <v>50</v>
      </c>
      <c r="AJ177" s="8" t="s">
        <v>4</v>
      </c>
      <c r="AK177" s="8" t="s">
        <v>304</v>
      </c>
      <c r="AL177" s="8" t="s">
        <v>294</v>
      </c>
      <c r="AM177" s="8" t="s">
        <v>336</v>
      </c>
      <c r="AN177" s="8" t="s">
        <v>337</v>
      </c>
      <c r="AO177" s="9">
        <v>45258</v>
      </c>
      <c r="AP177" s="8">
        <v>32100</v>
      </c>
      <c r="AQ177" s="8" t="s">
        <v>324</v>
      </c>
      <c r="AR177" s="8" t="s">
        <v>330</v>
      </c>
      <c r="AS177" s="8">
        <v>7931013997</v>
      </c>
      <c r="AT177" s="11">
        <v>45229</v>
      </c>
      <c r="AU177" s="8" t="s">
        <v>298</v>
      </c>
      <c r="AV177" s="8">
        <v>818</v>
      </c>
      <c r="AW177" s="12"/>
      <c r="AX177" s="8" t="s">
        <v>294</v>
      </c>
      <c r="AY177" s="13">
        <v>6.58</v>
      </c>
      <c r="AZ177" s="13" t="s">
        <v>156</v>
      </c>
      <c r="BB177" s="13">
        <f t="shared" si="6"/>
        <v>2</v>
      </c>
      <c r="BC177" s="13">
        <f t="shared" si="7"/>
        <v>2</v>
      </c>
      <c r="BD177" s="13" t="b">
        <f t="shared" si="8"/>
        <v>1</v>
      </c>
    </row>
    <row r="178" spans="1:56" hidden="1" x14ac:dyDescent="0.3">
      <c r="A178" s="8" t="s">
        <v>281</v>
      </c>
      <c r="B178" s="8" t="s">
        <v>327</v>
      </c>
      <c r="C178" s="8" t="s">
        <v>393</v>
      </c>
      <c r="D178" s="9">
        <v>45291</v>
      </c>
      <c r="E178" s="8">
        <v>30</v>
      </c>
      <c r="F178" s="10">
        <v>92010183</v>
      </c>
      <c r="G178" s="8">
        <v>1.1000000000000001</v>
      </c>
      <c r="H178" s="8" t="s">
        <v>358</v>
      </c>
      <c r="I178" s="8" t="s">
        <v>284</v>
      </c>
      <c r="J178" s="8">
        <v>2051</v>
      </c>
      <c r="K178" s="8">
        <v>19.71</v>
      </c>
      <c r="L178" s="8">
        <v>591.29999999999995</v>
      </c>
      <c r="M178" s="8">
        <v>153.93510000000001</v>
      </c>
      <c r="N178" s="8">
        <v>4618.0529999999999</v>
      </c>
      <c r="O178" s="8" t="s">
        <v>285</v>
      </c>
      <c r="P178" s="8">
        <v>7.81</v>
      </c>
      <c r="Q178" s="10" t="s">
        <v>226</v>
      </c>
      <c r="R178" s="11">
        <v>45291</v>
      </c>
      <c r="S178" s="10">
        <v>7931013948</v>
      </c>
      <c r="T178" s="8" t="s">
        <v>310</v>
      </c>
      <c r="U178" s="12"/>
      <c r="V178" s="8">
        <v>83012642</v>
      </c>
      <c r="W178" s="8" t="s">
        <v>287</v>
      </c>
      <c r="X178" s="8" t="s">
        <v>287</v>
      </c>
      <c r="Y178" s="8" t="s">
        <v>287</v>
      </c>
      <c r="Z178" s="8" t="s">
        <v>288</v>
      </c>
      <c r="AA178" s="8" t="s">
        <v>289</v>
      </c>
      <c r="AB178" s="12"/>
      <c r="AC178" s="12"/>
      <c r="AD178" s="12"/>
      <c r="AE178" s="12"/>
      <c r="AF178" s="8" t="s">
        <v>290</v>
      </c>
      <c r="AG178" s="8" t="s">
        <v>291</v>
      </c>
      <c r="AH178" s="8" t="s">
        <v>405</v>
      </c>
      <c r="AI178" s="8">
        <v>1</v>
      </c>
      <c r="AJ178" s="8" t="s">
        <v>4</v>
      </c>
      <c r="AK178" s="8" t="s">
        <v>293</v>
      </c>
      <c r="AL178" s="8" t="s">
        <v>294</v>
      </c>
      <c r="AM178" s="8" t="s">
        <v>312</v>
      </c>
      <c r="AN178" s="8" t="s">
        <v>406</v>
      </c>
      <c r="AO178" s="9">
        <v>45288</v>
      </c>
      <c r="AP178" s="8">
        <v>31400</v>
      </c>
      <c r="AQ178" s="8" t="s">
        <v>301</v>
      </c>
      <c r="AR178" s="8" t="s">
        <v>330</v>
      </c>
      <c r="AS178" s="8">
        <v>7931013948</v>
      </c>
      <c r="AT178" s="11">
        <v>45229</v>
      </c>
      <c r="AU178" s="8" t="s">
        <v>298</v>
      </c>
      <c r="AV178" s="8">
        <v>818</v>
      </c>
      <c r="AW178" s="12"/>
      <c r="AX178" s="8" t="s">
        <v>294</v>
      </c>
      <c r="AY178" s="13">
        <v>17.07</v>
      </c>
      <c r="AZ178" s="13" t="s">
        <v>157</v>
      </c>
      <c r="BB178" s="13">
        <f t="shared" si="6"/>
        <v>1</v>
      </c>
      <c r="BC178" s="13">
        <f t="shared" si="7"/>
        <v>1</v>
      </c>
      <c r="BD178" s="13" t="b">
        <f t="shared" si="8"/>
        <v>1</v>
      </c>
    </row>
    <row r="179" spans="1:56" hidden="1" x14ac:dyDescent="0.3">
      <c r="A179" s="8" t="s">
        <v>281</v>
      </c>
      <c r="B179" s="8" t="s">
        <v>327</v>
      </c>
      <c r="C179" s="8" t="s">
        <v>299</v>
      </c>
      <c r="D179" s="9">
        <v>45281</v>
      </c>
      <c r="E179" s="8">
        <v>20</v>
      </c>
      <c r="F179" s="10">
        <v>92010393</v>
      </c>
      <c r="G179" s="8">
        <v>4.0999999999999996</v>
      </c>
      <c r="H179" s="8" t="s">
        <v>283</v>
      </c>
      <c r="I179" s="8" t="s">
        <v>284</v>
      </c>
      <c r="J179" s="8">
        <v>2051</v>
      </c>
      <c r="K179" s="8">
        <v>38.11</v>
      </c>
      <c r="L179" s="8">
        <v>762.2</v>
      </c>
      <c r="M179" s="8">
        <v>297.63909999999998</v>
      </c>
      <c r="N179" s="8">
        <v>5952.7820000000002</v>
      </c>
      <c r="O179" s="8" t="s">
        <v>285</v>
      </c>
      <c r="P179" s="8">
        <v>7.81</v>
      </c>
      <c r="Q179" s="10" t="s">
        <v>196</v>
      </c>
      <c r="R179" s="11">
        <v>45281</v>
      </c>
      <c r="S179" s="10">
        <v>7931013941</v>
      </c>
      <c r="T179" s="8" t="s">
        <v>300</v>
      </c>
      <c r="U179" s="12"/>
      <c r="V179" s="8">
        <v>83013039</v>
      </c>
      <c r="W179" s="8" t="s">
        <v>287</v>
      </c>
      <c r="X179" s="8" t="s">
        <v>287</v>
      </c>
      <c r="Y179" s="8" t="s">
        <v>287</v>
      </c>
      <c r="Z179" s="8" t="s">
        <v>288</v>
      </c>
      <c r="AA179" s="8" t="s">
        <v>289</v>
      </c>
      <c r="AB179" s="12"/>
      <c r="AC179" s="12"/>
      <c r="AD179" s="12"/>
      <c r="AE179" s="12"/>
      <c r="AF179" s="8" t="s">
        <v>290</v>
      </c>
      <c r="AG179" s="8" t="s">
        <v>291</v>
      </c>
      <c r="AH179" s="8" t="s">
        <v>352</v>
      </c>
      <c r="AI179" s="8">
        <v>23</v>
      </c>
      <c r="AJ179" s="8" t="s">
        <v>4</v>
      </c>
      <c r="AK179" s="8" t="s">
        <v>293</v>
      </c>
      <c r="AL179" s="8" t="s">
        <v>294</v>
      </c>
      <c r="AM179" s="8" t="s">
        <v>312</v>
      </c>
      <c r="AN179" s="8" t="s">
        <v>353</v>
      </c>
      <c r="AO179" s="9">
        <v>45281</v>
      </c>
      <c r="AP179" s="8">
        <v>32100</v>
      </c>
      <c r="AQ179" s="8" t="s">
        <v>301</v>
      </c>
      <c r="AR179" s="8" t="s">
        <v>330</v>
      </c>
      <c r="AS179" s="8">
        <v>7931013941</v>
      </c>
      <c r="AT179" s="11">
        <v>45240</v>
      </c>
      <c r="AU179" s="8" t="s">
        <v>298</v>
      </c>
      <c r="AV179" s="8">
        <v>818</v>
      </c>
      <c r="AW179" s="12"/>
      <c r="AX179" s="8" t="s">
        <v>294</v>
      </c>
      <c r="AY179" s="13">
        <v>30.57</v>
      </c>
      <c r="AZ179" s="13" t="s">
        <v>157</v>
      </c>
      <c r="BB179" s="13">
        <f t="shared" si="6"/>
        <v>8</v>
      </c>
      <c r="BC179" s="13">
        <f t="shared" si="7"/>
        <v>8</v>
      </c>
      <c r="BD179" s="13" t="b">
        <f t="shared" si="8"/>
        <v>1</v>
      </c>
    </row>
    <row r="180" spans="1:56" hidden="1" x14ac:dyDescent="0.3">
      <c r="A180" s="8" t="s">
        <v>281</v>
      </c>
      <c r="B180" s="8" t="s">
        <v>327</v>
      </c>
      <c r="C180" s="8" t="s">
        <v>378</v>
      </c>
      <c r="D180" s="9">
        <v>45273</v>
      </c>
      <c r="E180" s="8">
        <v>10</v>
      </c>
      <c r="F180" s="10">
        <v>92010394</v>
      </c>
      <c r="G180" s="8">
        <v>3.1</v>
      </c>
      <c r="H180" s="8" t="s">
        <v>283</v>
      </c>
      <c r="I180" s="8" t="s">
        <v>284</v>
      </c>
      <c r="J180" s="8">
        <v>2051</v>
      </c>
      <c r="K180" s="8">
        <v>182.8</v>
      </c>
      <c r="L180" s="8">
        <v>1828</v>
      </c>
      <c r="M180" s="8">
        <v>1427.6679999999999</v>
      </c>
      <c r="N180" s="8">
        <v>14276.68</v>
      </c>
      <c r="O180" s="8" t="s">
        <v>285</v>
      </c>
      <c r="P180" s="8">
        <v>7.81</v>
      </c>
      <c r="Q180" s="10" t="s">
        <v>212</v>
      </c>
      <c r="R180" s="11">
        <v>45273</v>
      </c>
      <c r="S180" s="10">
        <v>7931013942</v>
      </c>
      <c r="T180" s="8" t="s">
        <v>340</v>
      </c>
      <c r="U180" s="12"/>
      <c r="V180" s="8">
        <v>83013042</v>
      </c>
      <c r="W180" s="8" t="s">
        <v>287</v>
      </c>
      <c r="X180" s="8" t="s">
        <v>287</v>
      </c>
      <c r="Y180" s="8" t="s">
        <v>287</v>
      </c>
      <c r="Z180" s="8" t="s">
        <v>288</v>
      </c>
      <c r="AA180" s="8" t="s">
        <v>289</v>
      </c>
      <c r="AB180" s="12"/>
      <c r="AC180" s="12"/>
      <c r="AD180" s="12"/>
      <c r="AE180" s="12"/>
      <c r="AF180" s="8" t="s">
        <v>290</v>
      </c>
      <c r="AG180" s="8" t="s">
        <v>291</v>
      </c>
      <c r="AH180" s="8" t="s">
        <v>345</v>
      </c>
      <c r="AI180" s="8">
        <v>3</v>
      </c>
      <c r="AJ180" s="8" t="s">
        <v>4</v>
      </c>
      <c r="AK180" s="8" t="s">
        <v>293</v>
      </c>
      <c r="AL180" s="8" t="s">
        <v>294</v>
      </c>
      <c r="AM180" s="8" t="s">
        <v>346</v>
      </c>
      <c r="AN180" s="8" t="s">
        <v>347</v>
      </c>
      <c r="AO180" s="9">
        <v>45273</v>
      </c>
      <c r="AP180" s="8">
        <v>32100</v>
      </c>
      <c r="AQ180" s="8" t="s">
        <v>341</v>
      </c>
      <c r="AR180" s="8" t="s">
        <v>330</v>
      </c>
      <c r="AS180" s="8">
        <v>7931013942</v>
      </c>
      <c r="AT180" s="11">
        <v>45240</v>
      </c>
      <c r="AU180" s="8" t="s">
        <v>298</v>
      </c>
      <c r="AV180" s="8">
        <v>818</v>
      </c>
      <c r="AW180" s="12"/>
      <c r="AX180" s="8" t="s">
        <v>294</v>
      </c>
      <c r="AY180" s="13">
        <v>109.53</v>
      </c>
      <c r="AZ180" s="13" t="s">
        <v>157</v>
      </c>
      <c r="BB180" s="13">
        <f t="shared" si="6"/>
        <v>7</v>
      </c>
      <c r="BC180" s="13">
        <f t="shared" si="7"/>
        <v>7</v>
      </c>
      <c r="BD180" s="13" t="b">
        <f t="shared" si="8"/>
        <v>1</v>
      </c>
    </row>
    <row r="181" spans="1:56" hidden="1" x14ac:dyDescent="0.3">
      <c r="A181" s="8" t="s">
        <v>281</v>
      </c>
      <c r="B181" s="8" t="s">
        <v>327</v>
      </c>
      <c r="C181" s="8" t="s">
        <v>339</v>
      </c>
      <c r="D181" s="9">
        <v>45273</v>
      </c>
      <c r="E181" s="8">
        <v>20</v>
      </c>
      <c r="F181" s="10">
        <v>92010394</v>
      </c>
      <c r="G181" s="8">
        <v>4.0999999999999996</v>
      </c>
      <c r="H181" s="8" t="s">
        <v>283</v>
      </c>
      <c r="I181" s="8" t="s">
        <v>284</v>
      </c>
      <c r="J181" s="8">
        <v>2051</v>
      </c>
      <c r="K181" s="8">
        <v>259.55</v>
      </c>
      <c r="L181" s="8">
        <v>5191</v>
      </c>
      <c r="M181" s="8">
        <v>2027.0854999999999</v>
      </c>
      <c r="N181" s="8">
        <v>40541.71</v>
      </c>
      <c r="O181" s="8" t="s">
        <v>285</v>
      </c>
      <c r="P181" s="8">
        <v>7.81</v>
      </c>
      <c r="Q181" s="10" t="s">
        <v>212</v>
      </c>
      <c r="R181" s="11">
        <v>45273</v>
      </c>
      <c r="S181" s="10">
        <v>7931013942</v>
      </c>
      <c r="T181" s="8" t="s">
        <v>340</v>
      </c>
      <c r="U181" s="12"/>
      <c r="V181" s="8">
        <v>83013042</v>
      </c>
      <c r="W181" s="8" t="s">
        <v>287</v>
      </c>
      <c r="X181" s="8" t="s">
        <v>287</v>
      </c>
      <c r="Y181" s="8" t="s">
        <v>287</v>
      </c>
      <c r="Z181" s="8" t="s">
        <v>288</v>
      </c>
      <c r="AA181" s="8" t="s">
        <v>289</v>
      </c>
      <c r="AB181" s="12"/>
      <c r="AC181" s="12"/>
      <c r="AD181" s="12"/>
      <c r="AE181" s="12"/>
      <c r="AF181" s="8" t="s">
        <v>290</v>
      </c>
      <c r="AG181" s="8" t="s">
        <v>291</v>
      </c>
      <c r="AH181" s="8" t="s">
        <v>345</v>
      </c>
      <c r="AI181" s="8">
        <v>4</v>
      </c>
      <c r="AJ181" s="8" t="s">
        <v>4</v>
      </c>
      <c r="AK181" s="8" t="s">
        <v>293</v>
      </c>
      <c r="AL181" s="8" t="s">
        <v>294</v>
      </c>
      <c r="AM181" s="8" t="s">
        <v>346</v>
      </c>
      <c r="AN181" s="8" t="s">
        <v>347</v>
      </c>
      <c r="AO181" s="9">
        <v>45273</v>
      </c>
      <c r="AP181" s="8">
        <v>32100</v>
      </c>
      <c r="AQ181" s="8" t="s">
        <v>341</v>
      </c>
      <c r="AR181" s="8" t="s">
        <v>330</v>
      </c>
      <c r="AS181" s="8">
        <v>7931013942</v>
      </c>
      <c r="AT181" s="11">
        <v>45240</v>
      </c>
      <c r="AU181" s="8" t="s">
        <v>298</v>
      </c>
      <c r="AV181" s="8">
        <v>818</v>
      </c>
      <c r="AW181" s="12"/>
      <c r="AX181" s="8" t="s">
        <v>294</v>
      </c>
      <c r="AY181" s="13">
        <v>166.66</v>
      </c>
      <c r="AZ181" s="13" t="s">
        <v>157</v>
      </c>
      <c r="BB181" s="13">
        <f t="shared" si="6"/>
        <v>7</v>
      </c>
      <c r="BC181" s="13">
        <f t="shared" si="7"/>
        <v>7</v>
      </c>
      <c r="BD181" s="13" t="b">
        <f t="shared" si="8"/>
        <v>1</v>
      </c>
    </row>
    <row r="182" spans="1:56" hidden="1" x14ac:dyDescent="0.3">
      <c r="A182" s="8" t="s">
        <v>281</v>
      </c>
      <c r="B182" s="8" t="s">
        <v>327</v>
      </c>
      <c r="C182" s="8" t="s">
        <v>367</v>
      </c>
      <c r="D182" s="9">
        <v>45273</v>
      </c>
      <c r="E182" s="8">
        <v>20</v>
      </c>
      <c r="F182" s="10">
        <v>92010397</v>
      </c>
      <c r="G182" s="8">
        <v>5.0999999999999996</v>
      </c>
      <c r="H182" s="8" t="s">
        <v>283</v>
      </c>
      <c r="I182" s="8" t="s">
        <v>284</v>
      </c>
      <c r="J182" s="8">
        <v>2051</v>
      </c>
      <c r="K182" s="8">
        <v>660.03</v>
      </c>
      <c r="L182" s="8">
        <v>13200.6</v>
      </c>
      <c r="M182" s="8">
        <v>5154.8343000000004</v>
      </c>
      <c r="N182" s="8">
        <v>103096.686</v>
      </c>
      <c r="O182" s="8" t="s">
        <v>285</v>
      </c>
      <c r="P182" s="8">
        <v>7.81</v>
      </c>
      <c r="Q182" s="10" t="s">
        <v>201</v>
      </c>
      <c r="R182" s="11">
        <v>45273</v>
      </c>
      <c r="S182" s="10">
        <v>7931013952</v>
      </c>
      <c r="T182" s="8" t="s">
        <v>368</v>
      </c>
      <c r="U182" s="12"/>
      <c r="V182" s="8">
        <v>83013043</v>
      </c>
      <c r="W182" s="8" t="s">
        <v>287</v>
      </c>
      <c r="X182" s="8" t="s">
        <v>287</v>
      </c>
      <c r="Y182" s="8" t="s">
        <v>287</v>
      </c>
      <c r="Z182" s="8" t="s">
        <v>288</v>
      </c>
      <c r="AA182" s="8" t="s">
        <v>289</v>
      </c>
      <c r="AB182" s="12"/>
      <c r="AC182" s="12"/>
      <c r="AD182" s="12"/>
      <c r="AE182" s="12"/>
      <c r="AF182" s="8" t="s">
        <v>290</v>
      </c>
      <c r="AG182" s="8" t="s">
        <v>291</v>
      </c>
      <c r="AH182" s="8" t="s">
        <v>345</v>
      </c>
      <c r="AI182" s="8">
        <v>22</v>
      </c>
      <c r="AJ182" s="8" t="s">
        <v>4</v>
      </c>
      <c r="AK182" s="8" t="s">
        <v>293</v>
      </c>
      <c r="AL182" s="8" t="s">
        <v>294</v>
      </c>
      <c r="AM182" s="8" t="s">
        <v>346</v>
      </c>
      <c r="AN182" s="8" t="s">
        <v>347</v>
      </c>
      <c r="AO182" s="9">
        <v>45273</v>
      </c>
      <c r="AP182" s="8">
        <v>32100</v>
      </c>
      <c r="AQ182" s="8" t="s">
        <v>357</v>
      </c>
      <c r="AR182" s="8" t="s">
        <v>330</v>
      </c>
      <c r="AS182" s="8">
        <v>7931013952</v>
      </c>
      <c r="AT182" s="11">
        <v>45240</v>
      </c>
      <c r="AU182" s="8" t="s">
        <v>298</v>
      </c>
      <c r="AV182" s="8">
        <v>2051</v>
      </c>
      <c r="AW182" s="12"/>
      <c r="AX182" s="8" t="s">
        <v>294</v>
      </c>
      <c r="AY182" s="13">
        <v>495</v>
      </c>
      <c r="AZ182" s="13" t="s">
        <v>157</v>
      </c>
      <c r="BB182" s="13">
        <f t="shared" si="6"/>
        <v>5</v>
      </c>
      <c r="BC182" s="13">
        <f t="shared" si="7"/>
        <v>5</v>
      </c>
      <c r="BD182" s="13" t="b">
        <f t="shared" si="8"/>
        <v>1</v>
      </c>
    </row>
    <row r="183" spans="1:56" hidden="1" x14ac:dyDescent="0.3">
      <c r="A183" s="8" t="s">
        <v>281</v>
      </c>
      <c r="B183" s="8" t="s">
        <v>327</v>
      </c>
      <c r="C183" s="8" t="s">
        <v>418</v>
      </c>
      <c r="D183" s="9">
        <v>45281</v>
      </c>
      <c r="E183" s="8">
        <v>50</v>
      </c>
      <c r="F183" s="10">
        <v>92010399</v>
      </c>
      <c r="G183" s="8">
        <v>5.0999999999999996</v>
      </c>
      <c r="H183" s="8" t="s">
        <v>283</v>
      </c>
      <c r="I183" s="8" t="s">
        <v>284</v>
      </c>
      <c r="J183" s="8">
        <v>2051</v>
      </c>
      <c r="K183" s="8">
        <v>85.88</v>
      </c>
      <c r="L183" s="8">
        <v>4294</v>
      </c>
      <c r="M183" s="8">
        <v>670.72280000000001</v>
      </c>
      <c r="N183" s="8">
        <v>33536.14</v>
      </c>
      <c r="O183" s="8" t="s">
        <v>285</v>
      </c>
      <c r="P183" s="8">
        <v>7.81</v>
      </c>
      <c r="Q183" s="10" t="s">
        <v>197</v>
      </c>
      <c r="R183" s="11">
        <v>45281</v>
      </c>
      <c r="S183" s="10">
        <v>7931013963</v>
      </c>
      <c r="T183" s="8" t="s">
        <v>320</v>
      </c>
      <c r="U183" s="12"/>
      <c r="V183" s="8">
        <v>83013037</v>
      </c>
      <c r="W183" s="8" t="s">
        <v>287</v>
      </c>
      <c r="X183" s="8" t="s">
        <v>287</v>
      </c>
      <c r="Y183" s="8" t="s">
        <v>287</v>
      </c>
      <c r="Z183" s="8" t="s">
        <v>288</v>
      </c>
      <c r="AA183" s="8" t="s">
        <v>289</v>
      </c>
      <c r="AB183" s="12"/>
      <c r="AC183" s="12"/>
      <c r="AD183" s="12"/>
      <c r="AE183" s="12"/>
      <c r="AF183" s="8" t="s">
        <v>290</v>
      </c>
      <c r="AG183" s="8" t="s">
        <v>291</v>
      </c>
      <c r="AH183" s="8" t="s">
        <v>352</v>
      </c>
      <c r="AI183" s="8">
        <v>12</v>
      </c>
      <c r="AJ183" s="8" t="s">
        <v>4</v>
      </c>
      <c r="AK183" s="8" t="s">
        <v>293</v>
      </c>
      <c r="AL183" s="8" t="s">
        <v>294</v>
      </c>
      <c r="AM183" s="8" t="s">
        <v>312</v>
      </c>
      <c r="AN183" s="8" t="s">
        <v>353</v>
      </c>
      <c r="AO183" s="9">
        <v>45281</v>
      </c>
      <c r="AP183" s="8">
        <v>32100</v>
      </c>
      <c r="AQ183" s="8" t="s">
        <v>324</v>
      </c>
      <c r="AR183" s="8" t="s">
        <v>330</v>
      </c>
      <c r="AS183" s="8">
        <v>7931013963</v>
      </c>
      <c r="AT183" s="11">
        <v>45240</v>
      </c>
      <c r="AU183" s="8" t="s">
        <v>298</v>
      </c>
      <c r="AV183" s="8">
        <v>818</v>
      </c>
      <c r="AW183" s="12"/>
      <c r="AX183" s="8" t="s">
        <v>294</v>
      </c>
      <c r="AY183" s="13">
        <v>79.760000000000005</v>
      </c>
      <c r="AZ183" s="13" t="s">
        <v>157</v>
      </c>
      <c r="BB183" s="13">
        <f t="shared" si="6"/>
        <v>5</v>
      </c>
      <c r="BC183" s="13">
        <f t="shared" si="7"/>
        <v>5</v>
      </c>
      <c r="BD183" s="13" t="b">
        <f t="shared" si="8"/>
        <v>1</v>
      </c>
    </row>
    <row r="184" spans="1:56" hidden="1" x14ac:dyDescent="0.3">
      <c r="A184" s="8" t="s">
        <v>281</v>
      </c>
      <c r="B184" s="8" t="s">
        <v>327</v>
      </c>
      <c r="C184" s="8" t="s">
        <v>67</v>
      </c>
      <c r="D184" s="9">
        <v>45273</v>
      </c>
      <c r="E184" s="8">
        <v>50</v>
      </c>
      <c r="F184" s="10">
        <v>92010744</v>
      </c>
      <c r="G184" s="8">
        <v>1.1000000000000001</v>
      </c>
      <c r="H184" s="8" t="s">
        <v>283</v>
      </c>
      <c r="I184" s="8" t="s">
        <v>284</v>
      </c>
      <c r="J184" s="8">
        <v>2051</v>
      </c>
      <c r="K184" s="8">
        <v>183.68</v>
      </c>
      <c r="L184" s="8">
        <v>9184</v>
      </c>
      <c r="M184" s="8">
        <v>1434.5408</v>
      </c>
      <c r="N184" s="8">
        <v>71727.039999999994</v>
      </c>
      <c r="O184" s="8" t="s">
        <v>285</v>
      </c>
      <c r="P184" s="8">
        <v>7.81</v>
      </c>
      <c r="Q184" s="10" t="s">
        <v>201</v>
      </c>
      <c r="R184" s="11">
        <v>45273</v>
      </c>
      <c r="S184" s="10">
        <v>7931014103</v>
      </c>
      <c r="T184" s="8" t="s">
        <v>286</v>
      </c>
      <c r="U184" s="12"/>
      <c r="V184" s="8">
        <v>83013515</v>
      </c>
      <c r="W184" s="8" t="s">
        <v>287</v>
      </c>
      <c r="X184" s="8" t="s">
        <v>287</v>
      </c>
      <c r="Y184" s="8" t="s">
        <v>287</v>
      </c>
      <c r="Z184" s="8" t="s">
        <v>288</v>
      </c>
      <c r="AA184" s="8" t="s">
        <v>289</v>
      </c>
      <c r="AB184" s="12"/>
      <c r="AC184" s="12"/>
      <c r="AD184" s="12"/>
      <c r="AE184" s="12"/>
      <c r="AF184" s="8" t="s">
        <v>290</v>
      </c>
      <c r="AG184" s="8" t="s">
        <v>291</v>
      </c>
      <c r="AH184" s="8" t="s">
        <v>345</v>
      </c>
      <c r="AI184" s="8">
        <v>24</v>
      </c>
      <c r="AJ184" s="8" t="s">
        <v>4</v>
      </c>
      <c r="AK184" s="8" t="s">
        <v>293</v>
      </c>
      <c r="AL184" s="8" t="s">
        <v>294</v>
      </c>
      <c r="AM184" s="8" t="s">
        <v>346</v>
      </c>
      <c r="AN184" s="8" t="s">
        <v>347</v>
      </c>
      <c r="AO184" s="9">
        <v>45273</v>
      </c>
      <c r="AP184" s="8">
        <v>32100</v>
      </c>
      <c r="AQ184" s="8" t="s">
        <v>32</v>
      </c>
      <c r="AR184" s="8" t="s">
        <v>330</v>
      </c>
      <c r="AS184" s="8">
        <v>7931014103</v>
      </c>
      <c r="AT184" s="11">
        <v>45264</v>
      </c>
      <c r="AU184" s="8" t="s">
        <v>298</v>
      </c>
      <c r="AV184" s="8">
        <v>818</v>
      </c>
      <c r="AW184" s="12"/>
      <c r="AX184" s="8" t="s">
        <v>294</v>
      </c>
      <c r="AY184" s="13">
        <v>144.05000000000001</v>
      </c>
      <c r="AZ184" s="13" t="s">
        <v>157</v>
      </c>
      <c r="BB184" s="13">
        <f t="shared" si="6"/>
        <v>1</v>
      </c>
      <c r="BC184" s="13">
        <f t="shared" si="7"/>
        <v>1</v>
      </c>
      <c r="BD184" s="13" t="b">
        <f t="shared" si="8"/>
        <v>1</v>
      </c>
    </row>
    <row r="185" spans="1:56" hidden="1" x14ac:dyDescent="0.3">
      <c r="A185" s="8" t="s">
        <v>281</v>
      </c>
      <c r="B185" s="8" t="s">
        <v>327</v>
      </c>
      <c r="C185" s="8" t="s">
        <v>397</v>
      </c>
      <c r="D185" s="9">
        <v>45273</v>
      </c>
      <c r="E185" s="8">
        <v>70</v>
      </c>
      <c r="F185" s="10">
        <v>92010745</v>
      </c>
      <c r="G185" s="8">
        <v>4.0999999999999996</v>
      </c>
      <c r="H185" s="8" t="s">
        <v>358</v>
      </c>
      <c r="I185" s="8" t="s">
        <v>284</v>
      </c>
      <c r="J185" s="8">
        <v>2051</v>
      </c>
      <c r="K185" s="8">
        <v>85.49</v>
      </c>
      <c r="L185" s="8">
        <v>5984.3</v>
      </c>
      <c r="M185" s="8">
        <v>667.67690000000005</v>
      </c>
      <c r="N185" s="8">
        <v>46737.383000000002</v>
      </c>
      <c r="O185" s="8" t="s">
        <v>285</v>
      </c>
      <c r="P185" s="8">
        <v>7.81</v>
      </c>
      <c r="Q185" s="10" t="s">
        <v>212</v>
      </c>
      <c r="R185" s="11">
        <v>45273</v>
      </c>
      <c r="S185" s="10">
        <v>7931013947</v>
      </c>
      <c r="T185" s="8" t="s">
        <v>306</v>
      </c>
      <c r="U185" s="12"/>
      <c r="V185" s="8">
        <v>83013516</v>
      </c>
      <c r="W185" s="8" t="s">
        <v>287</v>
      </c>
      <c r="X185" s="8" t="s">
        <v>287</v>
      </c>
      <c r="Y185" s="8" t="s">
        <v>287</v>
      </c>
      <c r="Z185" s="8" t="s">
        <v>288</v>
      </c>
      <c r="AA185" s="8" t="s">
        <v>289</v>
      </c>
      <c r="AB185" s="12"/>
      <c r="AC185" s="12"/>
      <c r="AD185" s="12"/>
      <c r="AE185" s="12"/>
      <c r="AF185" s="8" t="s">
        <v>290</v>
      </c>
      <c r="AG185" s="8" t="s">
        <v>291</v>
      </c>
      <c r="AH185" s="8" t="s">
        <v>345</v>
      </c>
      <c r="AI185" s="8">
        <v>9</v>
      </c>
      <c r="AJ185" s="8" t="s">
        <v>4</v>
      </c>
      <c r="AK185" s="8" t="s">
        <v>293</v>
      </c>
      <c r="AL185" s="8" t="s">
        <v>294</v>
      </c>
      <c r="AM185" s="8" t="s">
        <v>346</v>
      </c>
      <c r="AN185" s="8" t="s">
        <v>347</v>
      </c>
      <c r="AO185" s="9">
        <v>45273</v>
      </c>
      <c r="AP185" s="8">
        <v>32100</v>
      </c>
      <c r="AQ185" s="8" t="s">
        <v>307</v>
      </c>
      <c r="AR185" s="8" t="s">
        <v>330</v>
      </c>
      <c r="AS185" s="8">
        <v>7931013947</v>
      </c>
      <c r="AT185" s="11">
        <v>45264</v>
      </c>
      <c r="AU185" s="8" t="s">
        <v>298</v>
      </c>
      <c r="AV185" s="8">
        <v>818</v>
      </c>
      <c r="AW185" s="12"/>
      <c r="AX185" s="8" t="s">
        <v>294</v>
      </c>
      <c r="AY185" s="13">
        <v>80.47</v>
      </c>
      <c r="AZ185" s="13" t="s">
        <v>157</v>
      </c>
      <c r="BB185" s="13">
        <f t="shared" si="6"/>
        <v>6</v>
      </c>
      <c r="BC185" s="13">
        <f t="shared" si="7"/>
        <v>6</v>
      </c>
      <c r="BD185" s="13" t="b">
        <f t="shared" si="8"/>
        <v>1</v>
      </c>
    </row>
    <row r="186" spans="1:56" hidden="1" x14ac:dyDescent="0.3">
      <c r="A186" s="8" t="s">
        <v>281</v>
      </c>
      <c r="B186" s="8" t="s">
        <v>327</v>
      </c>
      <c r="C186" s="8" t="s">
        <v>305</v>
      </c>
      <c r="D186" s="9">
        <v>45273</v>
      </c>
      <c r="E186" s="8">
        <v>80</v>
      </c>
      <c r="F186" s="10">
        <v>92010745</v>
      </c>
      <c r="G186" s="8">
        <v>6.1</v>
      </c>
      <c r="H186" s="8" t="s">
        <v>358</v>
      </c>
      <c r="I186" s="8" t="s">
        <v>284</v>
      </c>
      <c r="J186" s="8">
        <v>2051</v>
      </c>
      <c r="K186" s="8">
        <v>170.16</v>
      </c>
      <c r="L186" s="8">
        <v>13612.8</v>
      </c>
      <c r="M186" s="8">
        <v>1328.9495999999999</v>
      </c>
      <c r="N186" s="8">
        <v>106315.96799999999</v>
      </c>
      <c r="O186" s="8" t="s">
        <v>285</v>
      </c>
      <c r="P186" s="8">
        <v>7.81</v>
      </c>
      <c r="Q186" s="10" t="s">
        <v>212</v>
      </c>
      <c r="R186" s="11">
        <v>45273</v>
      </c>
      <c r="S186" s="10">
        <v>7931013947</v>
      </c>
      <c r="T186" s="8" t="s">
        <v>306</v>
      </c>
      <c r="U186" s="12"/>
      <c r="V186" s="8">
        <v>83013516</v>
      </c>
      <c r="W186" s="8" t="s">
        <v>287</v>
      </c>
      <c r="X186" s="8" t="s">
        <v>287</v>
      </c>
      <c r="Y186" s="8" t="s">
        <v>287</v>
      </c>
      <c r="Z186" s="8" t="s">
        <v>288</v>
      </c>
      <c r="AA186" s="8" t="s">
        <v>289</v>
      </c>
      <c r="AB186" s="12"/>
      <c r="AC186" s="12"/>
      <c r="AD186" s="12"/>
      <c r="AE186" s="12"/>
      <c r="AF186" s="8" t="s">
        <v>290</v>
      </c>
      <c r="AG186" s="8" t="s">
        <v>291</v>
      </c>
      <c r="AH186" s="8" t="s">
        <v>345</v>
      </c>
      <c r="AI186" s="8">
        <v>11</v>
      </c>
      <c r="AJ186" s="8" t="s">
        <v>4</v>
      </c>
      <c r="AK186" s="8" t="s">
        <v>293</v>
      </c>
      <c r="AL186" s="8" t="s">
        <v>294</v>
      </c>
      <c r="AM186" s="8" t="s">
        <v>346</v>
      </c>
      <c r="AN186" s="8" t="s">
        <v>347</v>
      </c>
      <c r="AO186" s="9">
        <v>45273</v>
      </c>
      <c r="AP186" s="8">
        <v>32100</v>
      </c>
      <c r="AQ186" s="8" t="s">
        <v>307</v>
      </c>
      <c r="AR186" s="8" t="s">
        <v>330</v>
      </c>
      <c r="AS186" s="8">
        <v>7931013947</v>
      </c>
      <c r="AT186" s="11">
        <v>45264</v>
      </c>
      <c r="AU186" s="8" t="s">
        <v>298</v>
      </c>
      <c r="AV186" s="8">
        <v>818</v>
      </c>
      <c r="AW186" s="12"/>
      <c r="AX186" s="8" t="s">
        <v>294</v>
      </c>
      <c r="AY186" s="13">
        <v>154.59</v>
      </c>
      <c r="AZ186" s="13" t="s">
        <v>157</v>
      </c>
      <c r="BB186" s="13">
        <f t="shared" si="6"/>
        <v>6</v>
      </c>
      <c r="BC186" s="13">
        <f t="shared" si="7"/>
        <v>6</v>
      </c>
      <c r="BD186" s="13" t="b">
        <f t="shared" si="8"/>
        <v>1</v>
      </c>
    </row>
    <row r="187" spans="1:56" hidden="1" x14ac:dyDescent="0.3">
      <c r="A187" s="8" t="s">
        <v>281</v>
      </c>
      <c r="B187" s="8" t="s">
        <v>327</v>
      </c>
      <c r="C187" s="8" t="s">
        <v>68</v>
      </c>
      <c r="D187" s="9">
        <v>45281</v>
      </c>
      <c r="E187" s="8">
        <v>30</v>
      </c>
      <c r="F187" s="10">
        <v>92010746</v>
      </c>
      <c r="G187" s="8">
        <v>1.1000000000000001</v>
      </c>
      <c r="H187" s="8" t="s">
        <v>358</v>
      </c>
      <c r="I187" s="8" t="s">
        <v>284</v>
      </c>
      <c r="J187" s="8">
        <v>2051</v>
      </c>
      <c r="K187" s="8">
        <v>202.61</v>
      </c>
      <c r="L187" s="8">
        <v>6078.3</v>
      </c>
      <c r="M187" s="8">
        <v>1582.3841</v>
      </c>
      <c r="N187" s="8">
        <v>47471.523000000001</v>
      </c>
      <c r="O187" s="8" t="s">
        <v>285</v>
      </c>
      <c r="P187" s="8">
        <v>7.81</v>
      </c>
      <c r="Q187" s="10" t="s">
        <v>196</v>
      </c>
      <c r="R187" s="11">
        <v>45281</v>
      </c>
      <c r="S187" s="10">
        <v>7931013939</v>
      </c>
      <c r="T187" s="8" t="s">
        <v>286</v>
      </c>
      <c r="U187" s="12"/>
      <c r="V187" s="8">
        <v>83013517</v>
      </c>
      <c r="W187" s="8" t="s">
        <v>287</v>
      </c>
      <c r="X187" s="8" t="s">
        <v>287</v>
      </c>
      <c r="Y187" s="8" t="s">
        <v>287</v>
      </c>
      <c r="Z187" s="8" t="s">
        <v>288</v>
      </c>
      <c r="AA187" s="8" t="s">
        <v>289</v>
      </c>
      <c r="AB187" s="12"/>
      <c r="AC187" s="12"/>
      <c r="AD187" s="12"/>
      <c r="AE187" s="12"/>
      <c r="AF187" s="8" t="s">
        <v>290</v>
      </c>
      <c r="AG187" s="8" t="s">
        <v>291</v>
      </c>
      <c r="AH187" s="8" t="s">
        <v>352</v>
      </c>
      <c r="AI187" s="8">
        <v>17</v>
      </c>
      <c r="AJ187" s="8" t="s">
        <v>4</v>
      </c>
      <c r="AK187" s="8" t="s">
        <v>293</v>
      </c>
      <c r="AL187" s="8" t="s">
        <v>294</v>
      </c>
      <c r="AM187" s="8" t="s">
        <v>312</v>
      </c>
      <c r="AN187" s="8" t="s">
        <v>353</v>
      </c>
      <c r="AO187" s="9">
        <v>45281</v>
      </c>
      <c r="AP187" s="8">
        <v>32100</v>
      </c>
      <c r="AQ187" s="8" t="s">
        <v>32</v>
      </c>
      <c r="AR187" s="8" t="s">
        <v>330</v>
      </c>
      <c r="AS187" s="8">
        <v>7931013939</v>
      </c>
      <c r="AT187" s="11">
        <v>45264</v>
      </c>
      <c r="AU187" s="8" t="s">
        <v>298</v>
      </c>
      <c r="AV187" s="8">
        <v>818</v>
      </c>
      <c r="AW187" s="12"/>
      <c r="AX187" s="8" t="s">
        <v>294</v>
      </c>
      <c r="AY187" s="13">
        <v>158.86000000000001</v>
      </c>
      <c r="AZ187" s="13" t="s">
        <v>157</v>
      </c>
      <c r="BB187" s="13">
        <f t="shared" si="6"/>
        <v>3</v>
      </c>
      <c r="BC187" s="13">
        <f t="shared" si="7"/>
        <v>3</v>
      </c>
      <c r="BD187" s="13" t="b">
        <f t="shared" si="8"/>
        <v>1</v>
      </c>
    </row>
    <row r="188" spans="1:56" hidden="1" x14ac:dyDescent="0.3">
      <c r="A188" s="8" t="s">
        <v>281</v>
      </c>
      <c r="B188" s="8" t="s">
        <v>327</v>
      </c>
      <c r="C188" s="8" t="s">
        <v>71</v>
      </c>
      <c r="D188" s="9">
        <v>45281</v>
      </c>
      <c r="E188" s="8">
        <v>10</v>
      </c>
      <c r="F188" s="10">
        <v>92010746</v>
      </c>
      <c r="G188" s="8">
        <v>2.1</v>
      </c>
      <c r="H188" s="8" t="s">
        <v>358</v>
      </c>
      <c r="I188" s="8" t="s">
        <v>284</v>
      </c>
      <c r="J188" s="8">
        <v>2051</v>
      </c>
      <c r="K188" s="8">
        <v>243.37</v>
      </c>
      <c r="L188" s="8">
        <v>2433.6999999999998</v>
      </c>
      <c r="M188" s="8">
        <v>1900.7197000000001</v>
      </c>
      <c r="N188" s="8">
        <v>19007.197</v>
      </c>
      <c r="O188" s="8" t="s">
        <v>285</v>
      </c>
      <c r="P188" s="8">
        <v>7.81</v>
      </c>
      <c r="Q188" s="10" t="s">
        <v>196</v>
      </c>
      <c r="R188" s="11">
        <v>45281</v>
      </c>
      <c r="S188" s="10">
        <v>7931013939</v>
      </c>
      <c r="T188" s="8" t="s">
        <v>286</v>
      </c>
      <c r="U188" s="12"/>
      <c r="V188" s="8">
        <v>83013517</v>
      </c>
      <c r="W188" s="8" t="s">
        <v>287</v>
      </c>
      <c r="X188" s="8" t="s">
        <v>287</v>
      </c>
      <c r="Y188" s="8" t="s">
        <v>287</v>
      </c>
      <c r="Z188" s="8" t="s">
        <v>288</v>
      </c>
      <c r="AA188" s="8" t="s">
        <v>289</v>
      </c>
      <c r="AB188" s="12"/>
      <c r="AC188" s="12"/>
      <c r="AD188" s="12"/>
      <c r="AE188" s="12"/>
      <c r="AF188" s="8" t="s">
        <v>290</v>
      </c>
      <c r="AG188" s="8" t="s">
        <v>291</v>
      </c>
      <c r="AH188" s="8" t="s">
        <v>352</v>
      </c>
      <c r="AI188" s="8">
        <v>18</v>
      </c>
      <c r="AJ188" s="8" t="s">
        <v>4</v>
      </c>
      <c r="AK188" s="8" t="s">
        <v>293</v>
      </c>
      <c r="AL188" s="8" t="s">
        <v>294</v>
      </c>
      <c r="AM188" s="8" t="s">
        <v>312</v>
      </c>
      <c r="AN188" s="8" t="s">
        <v>353</v>
      </c>
      <c r="AO188" s="9">
        <v>45281</v>
      </c>
      <c r="AP188" s="8">
        <v>32100</v>
      </c>
      <c r="AQ188" s="8" t="s">
        <v>32</v>
      </c>
      <c r="AR188" s="8" t="s">
        <v>330</v>
      </c>
      <c r="AS188" s="8">
        <v>7931013939</v>
      </c>
      <c r="AT188" s="11">
        <v>45264</v>
      </c>
      <c r="AU188" s="8" t="s">
        <v>298</v>
      </c>
      <c r="AV188" s="8">
        <v>818</v>
      </c>
      <c r="AW188" s="12"/>
      <c r="AX188" s="8" t="s">
        <v>294</v>
      </c>
      <c r="AY188" s="13">
        <v>164.34</v>
      </c>
      <c r="AZ188" s="13" t="s">
        <v>157</v>
      </c>
      <c r="BB188" s="13">
        <f t="shared" si="6"/>
        <v>3</v>
      </c>
      <c r="BC188" s="13">
        <f t="shared" si="7"/>
        <v>3</v>
      </c>
      <c r="BD188" s="13" t="b">
        <f t="shared" si="8"/>
        <v>1</v>
      </c>
    </row>
    <row r="189" spans="1:56" hidden="1" x14ac:dyDescent="0.3">
      <c r="A189" s="8" t="s">
        <v>281</v>
      </c>
      <c r="B189" s="8" t="s">
        <v>282</v>
      </c>
      <c r="C189" s="8" t="s">
        <v>432</v>
      </c>
      <c r="D189" s="9">
        <v>45210</v>
      </c>
      <c r="E189" s="8">
        <v>250</v>
      </c>
      <c r="F189" s="10">
        <v>92008787</v>
      </c>
      <c r="G189" s="8">
        <v>3.1</v>
      </c>
      <c r="H189" s="8" t="s">
        <v>283</v>
      </c>
      <c r="I189" s="8" t="s">
        <v>284</v>
      </c>
      <c r="J189" s="8">
        <v>2051</v>
      </c>
      <c r="K189" s="8">
        <v>61.89</v>
      </c>
      <c r="L189" s="8">
        <v>15472.5</v>
      </c>
      <c r="M189" s="8">
        <v>484.48729800000001</v>
      </c>
      <c r="N189" s="8">
        <v>121121.8245</v>
      </c>
      <c r="O189" s="8" t="s">
        <v>285</v>
      </c>
      <c r="P189" s="8">
        <v>7.8281999999999998</v>
      </c>
      <c r="Q189" s="10" t="s">
        <v>215</v>
      </c>
      <c r="R189" s="11">
        <v>45210</v>
      </c>
      <c r="S189" s="10">
        <v>7931013572</v>
      </c>
      <c r="T189" s="8" t="s">
        <v>320</v>
      </c>
      <c r="U189" s="12"/>
      <c r="V189" s="8">
        <v>83010826</v>
      </c>
      <c r="W189" s="8" t="s">
        <v>287</v>
      </c>
      <c r="X189" s="8" t="s">
        <v>287</v>
      </c>
      <c r="Y189" s="8" t="s">
        <v>287</v>
      </c>
      <c r="Z189" s="8" t="s">
        <v>288</v>
      </c>
      <c r="AA189" s="8" t="s">
        <v>289</v>
      </c>
      <c r="AB189" s="12"/>
      <c r="AC189" s="12"/>
      <c r="AD189" s="12"/>
      <c r="AE189" s="12"/>
      <c r="AF189" s="8" t="s">
        <v>290</v>
      </c>
      <c r="AG189" s="8" t="s">
        <v>291</v>
      </c>
      <c r="AH189" s="8" t="s">
        <v>360</v>
      </c>
      <c r="AI189" s="8">
        <v>2</v>
      </c>
      <c r="AJ189" s="8" t="s">
        <v>4</v>
      </c>
      <c r="AK189" s="8" t="s">
        <v>293</v>
      </c>
      <c r="AL189" s="8" t="s">
        <v>294</v>
      </c>
      <c r="AM189" s="8" t="s">
        <v>316</v>
      </c>
      <c r="AN189" s="8" t="s">
        <v>361</v>
      </c>
      <c r="AO189" s="9">
        <v>45210</v>
      </c>
      <c r="AP189" s="8">
        <v>31400</v>
      </c>
      <c r="AQ189" s="8" t="s">
        <v>324</v>
      </c>
      <c r="AR189" s="8" t="s">
        <v>392</v>
      </c>
      <c r="AS189" s="8">
        <v>7931013572</v>
      </c>
      <c r="AT189" s="11">
        <v>45138</v>
      </c>
      <c r="AU189" s="8" t="s">
        <v>298</v>
      </c>
      <c r="AV189" s="8">
        <v>594</v>
      </c>
      <c r="AW189" s="12"/>
      <c r="AX189" s="8" t="s">
        <v>294</v>
      </c>
      <c r="AY189" s="13">
        <v>53.6</v>
      </c>
      <c r="AZ189" s="13" t="s">
        <v>155</v>
      </c>
      <c r="BB189" s="13">
        <f t="shared" si="6"/>
        <v>7</v>
      </c>
      <c r="BC189" s="13">
        <f t="shared" si="7"/>
        <v>7</v>
      </c>
      <c r="BD189" s="13" t="b">
        <f t="shared" si="8"/>
        <v>1</v>
      </c>
    </row>
    <row r="190" spans="1:56" hidden="1" x14ac:dyDescent="0.3">
      <c r="A190" s="8" t="s">
        <v>281</v>
      </c>
      <c r="B190" s="8" t="s">
        <v>282</v>
      </c>
      <c r="C190" s="8" t="s">
        <v>399</v>
      </c>
      <c r="D190" s="9">
        <v>45210</v>
      </c>
      <c r="E190" s="8">
        <v>20</v>
      </c>
      <c r="F190" s="10">
        <v>92008848</v>
      </c>
      <c r="G190" s="8">
        <v>7.1</v>
      </c>
      <c r="H190" s="8" t="s">
        <v>283</v>
      </c>
      <c r="I190" s="8" t="s">
        <v>284</v>
      </c>
      <c r="J190" s="8">
        <v>2051</v>
      </c>
      <c r="K190" s="8">
        <v>14.78</v>
      </c>
      <c r="L190" s="8">
        <v>295.60000000000002</v>
      </c>
      <c r="M190" s="8">
        <v>115.700796</v>
      </c>
      <c r="N190" s="8">
        <v>2314.0159199999998</v>
      </c>
      <c r="O190" s="8" t="s">
        <v>285</v>
      </c>
      <c r="P190" s="8">
        <v>7.8281999999999998</v>
      </c>
      <c r="Q190" s="10" t="s">
        <v>219</v>
      </c>
      <c r="R190" s="11">
        <v>45210</v>
      </c>
      <c r="S190" s="10">
        <v>7931013573</v>
      </c>
      <c r="T190" s="8" t="s">
        <v>372</v>
      </c>
      <c r="U190" s="12"/>
      <c r="V190" s="8">
        <v>83010825</v>
      </c>
      <c r="W190" s="8" t="s">
        <v>287</v>
      </c>
      <c r="X190" s="8" t="s">
        <v>287</v>
      </c>
      <c r="Y190" s="8" t="s">
        <v>287</v>
      </c>
      <c r="Z190" s="8" t="s">
        <v>288</v>
      </c>
      <c r="AA190" s="8" t="s">
        <v>289</v>
      </c>
      <c r="AB190" s="12"/>
      <c r="AC190" s="12"/>
      <c r="AD190" s="12"/>
      <c r="AE190" s="12"/>
      <c r="AF190" s="8" t="s">
        <v>290</v>
      </c>
      <c r="AG190" s="8" t="s">
        <v>291</v>
      </c>
      <c r="AH190" s="8" t="s">
        <v>391</v>
      </c>
      <c r="AI190" s="8">
        <v>5</v>
      </c>
      <c r="AJ190" s="8" t="s">
        <v>4</v>
      </c>
      <c r="AK190" s="8" t="s">
        <v>293</v>
      </c>
      <c r="AL190" s="8" t="s">
        <v>294</v>
      </c>
      <c r="AM190" s="8" t="s">
        <v>316</v>
      </c>
      <c r="AN190" s="8" t="s">
        <v>361</v>
      </c>
      <c r="AO190" s="9">
        <v>45210</v>
      </c>
      <c r="AP190" s="8">
        <v>31400</v>
      </c>
      <c r="AQ190" s="8" t="s">
        <v>373</v>
      </c>
      <c r="AR190" s="8" t="s">
        <v>297</v>
      </c>
      <c r="AS190" s="8">
        <v>7931013573</v>
      </c>
      <c r="AT190" s="11">
        <v>45141</v>
      </c>
      <c r="AU190" s="8" t="s">
        <v>298</v>
      </c>
      <c r="AV190" s="8">
        <v>818</v>
      </c>
      <c r="AW190" s="12"/>
      <c r="AX190" s="8" t="s">
        <v>294</v>
      </c>
      <c r="AY190" s="13">
        <v>12.8</v>
      </c>
      <c r="AZ190" s="13" t="s">
        <v>155</v>
      </c>
      <c r="BB190" s="13">
        <f t="shared" si="6"/>
        <v>7</v>
      </c>
      <c r="BC190" s="13">
        <f t="shared" si="7"/>
        <v>7</v>
      </c>
      <c r="BD190" s="13" t="b">
        <f t="shared" si="8"/>
        <v>1</v>
      </c>
    </row>
    <row r="191" spans="1:56" hidden="1" x14ac:dyDescent="0.3">
      <c r="A191" s="8" t="s">
        <v>281</v>
      </c>
      <c r="B191" s="8" t="s">
        <v>282</v>
      </c>
      <c r="C191" s="8" t="s">
        <v>418</v>
      </c>
      <c r="D191" s="9">
        <v>45229</v>
      </c>
      <c r="E191" s="8">
        <v>70</v>
      </c>
      <c r="F191" s="10">
        <v>92009025</v>
      </c>
      <c r="G191" s="8">
        <v>4.0999999999999996</v>
      </c>
      <c r="H191" s="8" t="s">
        <v>283</v>
      </c>
      <c r="I191" s="8" t="s">
        <v>284</v>
      </c>
      <c r="J191" s="8">
        <v>2051</v>
      </c>
      <c r="K191" s="8">
        <v>85.88</v>
      </c>
      <c r="L191" s="8">
        <v>6011.6</v>
      </c>
      <c r="M191" s="8">
        <v>672.28581599999995</v>
      </c>
      <c r="N191" s="8">
        <v>47060.007120000002</v>
      </c>
      <c r="O191" s="8" t="s">
        <v>285</v>
      </c>
      <c r="P191" s="8">
        <v>7.8281999999999998</v>
      </c>
      <c r="Q191" s="10" t="s">
        <v>190</v>
      </c>
      <c r="R191" s="11">
        <v>45229</v>
      </c>
      <c r="S191" s="10">
        <v>7931013669</v>
      </c>
      <c r="T191" s="8" t="s">
        <v>320</v>
      </c>
      <c r="U191" s="12"/>
      <c r="V191" s="8">
        <v>83011305</v>
      </c>
      <c r="W191" s="8" t="s">
        <v>287</v>
      </c>
      <c r="X191" s="8" t="s">
        <v>287</v>
      </c>
      <c r="Y191" s="8" t="s">
        <v>287</v>
      </c>
      <c r="Z191" s="8" t="s">
        <v>288</v>
      </c>
      <c r="AA191" s="8" t="s">
        <v>289</v>
      </c>
      <c r="AB191" s="12"/>
      <c r="AC191" s="12"/>
      <c r="AD191" s="12"/>
      <c r="AE191" s="12"/>
      <c r="AF191" s="8" t="s">
        <v>290</v>
      </c>
      <c r="AG191" s="8" t="s">
        <v>291</v>
      </c>
      <c r="AH191" s="8" t="s">
        <v>292</v>
      </c>
      <c r="AI191" s="8">
        <v>8</v>
      </c>
      <c r="AJ191" s="8" t="s">
        <v>4</v>
      </c>
      <c r="AK191" s="8" t="s">
        <v>293</v>
      </c>
      <c r="AL191" s="8" t="s">
        <v>294</v>
      </c>
      <c r="AM191" s="8" t="s">
        <v>295</v>
      </c>
      <c r="AN191" s="8" t="s">
        <v>296</v>
      </c>
      <c r="AO191" s="9">
        <v>45229</v>
      </c>
      <c r="AP191" s="8">
        <v>32100</v>
      </c>
      <c r="AQ191" s="8" t="s">
        <v>324</v>
      </c>
      <c r="AR191" s="8" t="s">
        <v>297</v>
      </c>
      <c r="AS191" s="8">
        <v>7931013669</v>
      </c>
      <c r="AT191" s="11">
        <v>45156</v>
      </c>
      <c r="AU191" s="8" t="s">
        <v>298</v>
      </c>
      <c r="AV191" s="8">
        <v>818</v>
      </c>
      <c r="AW191" s="12"/>
      <c r="AX191" s="8" t="s">
        <v>294</v>
      </c>
      <c r="AY191" s="13">
        <v>79.760000000000005</v>
      </c>
      <c r="AZ191" s="13" t="s">
        <v>155</v>
      </c>
      <c r="BB191" s="13">
        <f t="shared" si="6"/>
        <v>6</v>
      </c>
      <c r="BC191" s="13">
        <f t="shared" si="7"/>
        <v>6</v>
      </c>
      <c r="BD191" s="13" t="b">
        <f t="shared" si="8"/>
        <v>1</v>
      </c>
    </row>
    <row r="192" spans="1:56" hidden="1" x14ac:dyDescent="0.3">
      <c r="A192" s="8" t="s">
        <v>281</v>
      </c>
      <c r="B192" s="8" t="s">
        <v>282</v>
      </c>
      <c r="C192" s="8" t="s">
        <v>380</v>
      </c>
      <c r="D192" s="9">
        <v>45229</v>
      </c>
      <c r="E192" s="8">
        <v>20</v>
      </c>
      <c r="F192" s="10">
        <v>92009027</v>
      </c>
      <c r="G192" s="8">
        <v>9.1</v>
      </c>
      <c r="H192" s="8" t="s">
        <v>283</v>
      </c>
      <c r="I192" s="8" t="s">
        <v>284</v>
      </c>
      <c r="J192" s="8">
        <v>2051</v>
      </c>
      <c r="K192" s="8">
        <v>101.78</v>
      </c>
      <c r="L192" s="8">
        <v>2035.6</v>
      </c>
      <c r="M192" s="8">
        <v>796.75419599999998</v>
      </c>
      <c r="N192" s="8">
        <v>15935.083919999999</v>
      </c>
      <c r="O192" s="8" t="s">
        <v>285</v>
      </c>
      <c r="P192" s="8">
        <v>7.8281999999999998</v>
      </c>
      <c r="Q192" s="10" t="s">
        <v>190</v>
      </c>
      <c r="R192" s="11">
        <v>45229</v>
      </c>
      <c r="S192" s="10">
        <v>7931013673</v>
      </c>
      <c r="T192" s="8" t="s">
        <v>306</v>
      </c>
      <c r="U192" s="12"/>
      <c r="V192" s="8">
        <v>83011302</v>
      </c>
      <c r="W192" s="8" t="s">
        <v>287</v>
      </c>
      <c r="X192" s="8" t="s">
        <v>287</v>
      </c>
      <c r="Y192" s="8" t="s">
        <v>287</v>
      </c>
      <c r="Z192" s="8" t="s">
        <v>288</v>
      </c>
      <c r="AA192" s="8" t="s">
        <v>289</v>
      </c>
      <c r="AB192" s="12"/>
      <c r="AC192" s="12"/>
      <c r="AD192" s="12"/>
      <c r="AE192" s="12"/>
      <c r="AF192" s="8" t="s">
        <v>290</v>
      </c>
      <c r="AG192" s="8" t="s">
        <v>291</v>
      </c>
      <c r="AH192" s="8" t="s">
        <v>292</v>
      </c>
      <c r="AI192" s="8">
        <v>28</v>
      </c>
      <c r="AJ192" s="8" t="s">
        <v>4</v>
      </c>
      <c r="AK192" s="8" t="s">
        <v>293</v>
      </c>
      <c r="AL192" s="8" t="s">
        <v>294</v>
      </c>
      <c r="AM192" s="8" t="s">
        <v>295</v>
      </c>
      <c r="AN192" s="8" t="s">
        <v>296</v>
      </c>
      <c r="AO192" s="9">
        <v>45229</v>
      </c>
      <c r="AP192" s="8">
        <v>32100</v>
      </c>
      <c r="AQ192" s="8" t="s">
        <v>307</v>
      </c>
      <c r="AR192" s="8" t="s">
        <v>297</v>
      </c>
      <c r="AS192" s="8">
        <v>7931013673</v>
      </c>
      <c r="AT192" s="11">
        <v>45156</v>
      </c>
      <c r="AU192" s="8" t="s">
        <v>298</v>
      </c>
      <c r="AV192" s="8">
        <v>818</v>
      </c>
      <c r="AW192" s="12"/>
      <c r="AX192" s="8" t="s">
        <v>294</v>
      </c>
      <c r="AY192" s="13">
        <v>97.28</v>
      </c>
      <c r="AZ192" s="13" t="s">
        <v>155</v>
      </c>
      <c r="BB192" s="13">
        <f t="shared" si="6"/>
        <v>10</v>
      </c>
      <c r="BC192" s="13">
        <f t="shared" si="7"/>
        <v>10</v>
      </c>
      <c r="BD192" s="13" t="b">
        <f t="shared" si="8"/>
        <v>1</v>
      </c>
    </row>
    <row r="193" spans="1:56" hidden="1" x14ac:dyDescent="0.3">
      <c r="A193" s="8" t="s">
        <v>281</v>
      </c>
      <c r="B193" s="8" t="s">
        <v>282</v>
      </c>
      <c r="C193" s="8" t="s">
        <v>444</v>
      </c>
      <c r="D193" s="9">
        <v>45229</v>
      </c>
      <c r="E193" s="8">
        <v>550</v>
      </c>
      <c r="F193" s="10">
        <v>92009034</v>
      </c>
      <c r="G193" s="8">
        <v>10.1</v>
      </c>
      <c r="H193" s="8" t="s">
        <v>283</v>
      </c>
      <c r="I193" s="8" t="s">
        <v>284</v>
      </c>
      <c r="J193" s="8">
        <v>2051</v>
      </c>
      <c r="K193" s="8">
        <v>16.920000000000002</v>
      </c>
      <c r="L193" s="8">
        <v>9306</v>
      </c>
      <c r="M193" s="8">
        <v>132.45314400000001</v>
      </c>
      <c r="N193" s="8">
        <v>72849.229200000002</v>
      </c>
      <c r="O193" s="8" t="s">
        <v>285</v>
      </c>
      <c r="P193" s="8">
        <v>7.8281999999999998</v>
      </c>
      <c r="Q193" s="10" t="s">
        <v>193</v>
      </c>
      <c r="R193" s="11">
        <v>45229</v>
      </c>
      <c r="S193" s="10">
        <v>7931013680</v>
      </c>
      <c r="T193" s="8" t="s">
        <v>310</v>
      </c>
      <c r="U193" s="12"/>
      <c r="V193" s="8">
        <v>83012439</v>
      </c>
      <c r="W193" s="8" t="s">
        <v>287</v>
      </c>
      <c r="X193" s="8" t="s">
        <v>287</v>
      </c>
      <c r="Y193" s="8" t="s">
        <v>287</v>
      </c>
      <c r="Z193" s="8" t="s">
        <v>288</v>
      </c>
      <c r="AA193" s="8" t="s">
        <v>289</v>
      </c>
      <c r="AB193" s="12"/>
      <c r="AC193" s="12"/>
      <c r="AD193" s="12"/>
      <c r="AE193" s="12"/>
      <c r="AF193" s="8" t="s">
        <v>290</v>
      </c>
      <c r="AG193" s="8" t="s">
        <v>291</v>
      </c>
      <c r="AH193" s="8" t="s">
        <v>315</v>
      </c>
      <c r="AI193" s="8">
        <v>10</v>
      </c>
      <c r="AJ193" s="8" t="s">
        <v>4</v>
      </c>
      <c r="AK193" s="8" t="s">
        <v>293</v>
      </c>
      <c r="AL193" s="8" t="s">
        <v>294</v>
      </c>
      <c r="AM193" s="8" t="s">
        <v>316</v>
      </c>
      <c r="AN193" s="8" t="s">
        <v>317</v>
      </c>
      <c r="AO193" s="9">
        <v>45229</v>
      </c>
      <c r="AP193" s="8">
        <v>31400</v>
      </c>
      <c r="AQ193" s="8" t="s">
        <v>301</v>
      </c>
      <c r="AR193" s="8" t="s">
        <v>297</v>
      </c>
      <c r="AS193" s="8">
        <v>7931013680</v>
      </c>
      <c r="AT193" s="11">
        <v>45156</v>
      </c>
      <c r="AU193" s="8" t="s">
        <v>298</v>
      </c>
      <c r="AV193" s="8">
        <v>2051</v>
      </c>
      <c r="AW193" s="8" t="s">
        <v>287</v>
      </c>
      <c r="AX193" s="8" t="s">
        <v>294</v>
      </c>
      <c r="AY193" s="13">
        <v>14.65</v>
      </c>
      <c r="AZ193" s="13" t="s">
        <v>155</v>
      </c>
      <c r="BB193" s="13">
        <f t="shared" si="6"/>
        <v>18</v>
      </c>
      <c r="BC193" s="13">
        <f t="shared" si="7"/>
        <v>18</v>
      </c>
      <c r="BD193" s="13" t="b">
        <f t="shared" si="8"/>
        <v>1</v>
      </c>
    </row>
    <row r="194" spans="1:56" hidden="1" x14ac:dyDescent="0.3">
      <c r="A194" s="8" t="s">
        <v>281</v>
      </c>
      <c r="B194" s="8" t="s">
        <v>308</v>
      </c>
      <c r="C194" s="8" t="s">
        <v>362</v>
      </c>
      <c r="D194" s="9">
        <v>45245</v>
      </c>
      <c r="E194" s="8">
        <v>400</v>
      </c>
      <c r="F194" s="10">
        <v>92009035</v>
      </c>
      <c r="G194" s="8">
        <v>2.1</v>
      </c>
      <c r="H194" s="8" t="s">
        <v>283</v>
      </c>
      <c r="I194" s="8" t="s">
        <v>284</v>
      </c>
      <c r="J194" s="8">
        <v>2051</v>
      </c>
      <c r="K194" s="8">
        <v>40.29</v>
      </c>
      <c r="L194" s="8">
        <v>16116</v>
      </c>
      <c r="M194" s="8">
        <v>315.24507599999998</v>
      </c>
      <c r="N194" s="8">
        <v>126098.0304</v>
      </c>
      <c r="O194" s="8" t="s">
        <v>285</v>
      </c>
      <c r="P194" s="8">
        <v>7.8243999999999998</v>
      </c>
      <c r="Q194" s="10" t="s">
        <v>191</v>
      </c>
      <c r="R194" s="11">
        <v>45245</v>
      </c>
      <c r="S194" s="10">
        <v>7931013681</v>
      </c>
      <c r="T194" s="8" t="s">
        <v>320</v>
      </c>
      <c r="U194" s="12"/>
      <c r="V194" s="8">
        <v>83012440</v>
      </c>
      <c r="W194" s="8" t="s">
        <v>287</v>
      </c>
      <c r="X194" s="8" t="s">
        <v>287</v>
      </c>
      <c r="Y194" s="8" t="s">
        <v>287</v>
      </c>
      <c r="Z194" s="8" t="s">
        <v>288</v>
      </c>
      <c r="AA194" s="8" t="s">
        <v>289</v>
      </c>
      <c r="AB194" s="12"/>
      <c r="AC194" s="12"/>
      <c r="AD194" s="12"/>
      <c r="AE194" s="12"/>
      <c r="AF194" s="8" t="s">
        <v>290</v>
      </c>
      <c r="AG194" s="8" t="s">
        <v>291</v>
      </c>
      <c r="AH194" s="8" t="s">
        <v>321</v>
      </c>
      <c r="AI194" s="8">
        <v>2</v>
      </c>
      <c r="AJ194" s="8" t="s">
        <v>4</v>
      </c>
      <c r="AK194" s="8" t="s">
        <v>293</v>
      </c>
      <c r="AL194" s="8" t="s">
        <v>294</v>
      </c>
      <c r="AM194" s="8" t="s">
        <v>322</v>
      </c>
      <c r="AN194" s="8" t="s">
        <v>323</v>
      </c>
      <c r="AO194" s="9">
        <v>45245</v>
      </c>
      <c r="AP194" s="8">
        <v>31400</v>
      </c>
      <c r="AQ194" s="8" t="s">
        <v>324</v>
      </c>
      <c r="AR194" s="8" t="s">
        <v>297</v>
      </c>
      <c r="AS194" s="8">
        <v>7931013681</v>
      </c>
      <c r="AT194" s="11">
        <v>45156</v>
      </c>
      <c r="AU194" s="8" t="s">
        <v>298</v>
      </c>
      <c r="AV194" s="8">
        <v>818</v>
      </c>
      <c r="AW194" s="8" t="s">
        <v>325</v>
      </c>
      <c r="AX194" s="8" t="s">
        <v>294</v>
      </c>
      <c r="AY194" s="13">
        <v>22.68</v>
      </c>
      <c r="AZ194" s="13" t="s">
        <v>156</v>
      </c>
      <c r="BB194" s="13">
        <f t="shared" ref="BB194:BB241" si="9">COUNTIFS(F:F, F194)</f>
        <v>9</v>
      </c>
      <c r="BC194" s="13">
        <f t="shared" ref="BC194:BC241" si="10">COUNTIFS(AS:AS, AS194)</f>
        <v>9</v>
      </c>
      <c r="BD194" s="13" t="b">
        <f t="shared" ref="BD194:BD241" si="11">BB194=BC194</f>
        <v>1</v>
      </c>
    </row>
    <row r="195" spans="1:56" hidden="1" x14ac:dyDescent="0.3">
      <c r="A195" s="8" t="s">
        <v>281</v>
      </c>
      <c r="B195" s="8" t="s">
        <v>308</v>
      </c>
      <c r="C195" s="8" t="s">
        <v>393</v>
      </c>
      <c r="D195" s="9">
        <v>45244</v>
      </c>
      <c r="E195" s="8">
        <v>30</v>
      </c>
      <c r="F195" s="10">
        <v>92009035</v>
      </c>
      <c r="G195" s="8">
        <v>3.1</v>
      </c>
      <c r="H195" s="8" t="s">
        <v>283</v>
      </c>
      <c r="I195" s="8" t="s">
        <v>284</v>
      </c>
      <c r="J195" s="8">
        <v>2051</v>
      </c>
      <c r="K195" s="8">
        <v>19.71</v>
      </c>
      <c r="L195" s="8">
        <v>591.29999999999995</v>
      </c>
      <c r="M195" s="8">
        <v>154.21892399999999</v>
      </c>
      <c r="N195" s="8">
        <v>4626.56772</v>
      </c>
      <c r="O195" s="8" t="s">
        <v>285</v>
      </c>
      <c r="P195" s="8">
        <v>7.8243999999999998</v>
      </c>
      <c r="Q195" s="10" t="s">
        <v>195</v>
      </c>
      <c r="R195" s="11">
        <v>45244</v>
      </c>
      <c r="S195" s="10">
        <v>7931013681</v>
      </c>
      <c r="T195" s="8" t="s">
        <v>310</v>
      </c>
      <c r="U195" s="12"/>
      <c r="V195" s="8">
        <v>83012440</v>
      </c>
      <c r="W195" s="8" t="s">
        <v>287</v>
      </c>
      <c r="X195" s="8" t="s">
        <v>287</v>
      </c>
      <c r="Y195" s="8" t="s">
        <v>287</v>
      </c>
      <c r="Z195" s="8" t="s">
        <v>288</v>
      </c>
      <c r="AA195" s="8" t="s">
        <v>289</v>
      </c>
      <c r="AB195" s="12"/>
      <c r="AC195" s="12"/>
      <c r="AD195" s="12"/>
      <c r="AE195" s="12"/>
      <c r="AF195" s="8" t="s">
        <v>290</v>
      </c>
      <c r="AG195" s="8" t="s">
        <v>291</v>
      </c>
      <c r="AH195" s="8" t="s">
        <v>311</v>
      </c>
      <c r="AI195" s="8">
        <v>3</v>
      </c>
      <c r="AJ195" s="8" t="s">
        <v>4</v>
      </c>
      <c r="AK195" s="8" t="s">
        <v>293</v>
      </c>
      <c r="AL195" s="8" t="s">
        <v>294</v>
      </c>
      <c r="AM195" s="8" t="s">
        <v>312</v>
      </c>
      <c r="AN195" s="8" t="s">
        <v>313</v>
      </c>
      <c r="AO195" s="9">
        <v>45244</v>
      </c>
      <c r="AP195" s="8">
        <v>31400</v>
      </c>
      <c r="AQ195" s="8" t="s">
        <v>301</v>
      </c>
      <c r="AR195" s="8" t="s">
        <v>297</v>
      </c>
      <c r="AS195" s="8">
        <v>7931013681</v>
      </c>
      <c r="AT195" s="11">
        <v>45156</v>
      </c>
      <c r="AU195" s="8" t="s">
        <v>298</v>
      </c>
      <c r="AV195" s="8">
        <v>818</v>
      </c>
      <c r="AW195" s="8" t="s">
        <v>325</v>
      </c>
      <c r="AX195" s="8" t="s">
        <v>294</v>
      </c>
      <c r="AY195" s="13">
        <v>17.07</v>
      </c>
      <c r="AZ195" s="13" t="s">
        <v>156</v>
      </c>
      <c r="BB195" s="13">
        <f t="shared" si="9"/>
        <v>9</v>
      </c>
      <c r="BC195" s="13">
        <f t="shared" si="10"/>
        <v>9</v>
      </c>
      <c r="BD195" s="13" t="b">
        <f t="shared" si="11"/>
        <v>1</v>
      </c>
    </row>
    <row r="196" spans="1:56" hidden="1" x14ac:dyDescent="0.3">
      <c r="A196" s="8" t="s">
        <v>281</v>
      </c>
      <c r="B196" s="8" t="s">
        <v>327</v>
      </c>
      <c r="C196" s="8" t="s">
        <v>382</v>
      </c>
      <c r="D196" s="9">
        <v>45266</v>
      </c>
      <c r="E196" s="8">
        <v>50</v>
      </c>
      <c r="F196" s="10">
        <v>92009412</v>
      </c>
      <c r="G196" s="8">
        <v>9.1</v>
      </c>
      <c r="H196" s="8" t="s">
        <v>283</v>
      </c>
      <c r="I196" s="8" t="s">
        <v>284</v>
      </c>
      <c r="J196" s="8">
        <v>2051</v>
      </c>
      <c r="K196" s="8">
        <v>19.22</v>
      </c>
      <c r="L196" s="8">
        <v>961</v>
      </c>
      <c r="M196" s="8">
        <v>150.10820000000001</v>
      </c>
      <c r="N196" s="8">
        <v>7505.41</v>
      </c>
      <c r="O196" s="8" t="s">
        <v>285</v>
      </c>
      <c r="P196" s="8">
        <v>7.81</v>
      </c>
      <c r="Q196" s="10" t="s">
        <v>192</v>
      </c>
      <c r="R196" s="11">
        <v>45266</v>
      </c>
      <c r="S196" s="10">
        <v>7931013806</v>
      </c>
      <c r="T196" s="8" t="s">
        <v>310</v>
      </c>
      <c r="U196" s="12"/>
      <c r="V196" s="8">
        <v>83012442</v>
      </c>
      <c r="W196" s="8" t="s">
        <v>287</v>
      </c>
      <c r="X196" s="8" t="s">
        <v>287</v>
      </c>
      <c r="Y196" s="8" t="s">
        <v>287</v>
      </c>
      <c r="Z196" s="8" t="s">
        <v>288</v>
      </c>
      <c r="AA196" s="8" t="s">
        <v>289</v>
      </c>
      <c r="AB196" s="12"/>
      <c r="AC196" s="12"/>
      <c r="AD196" s="12"/>
      <c r="AE196" s="12"/>
      <c r="AF196" s="8" t="s">
        <v>290</v>
      </c>
      <c r="AG196" s="8" t="s">
        <v>291</v>
      </c>
      <c r="AH196" s="8" t="s">
        <v>328</v>
      </c>
      <c r="AI196" s="8">
        <v>8</v>
      </c>
      <c r="AJ196" s="8" t="s">
        <v>4</v>
      </c>
      <c r="AK196" s="8" t="s">
        <v>293</v>
      </c>
      <c r="AL196" s="8" t="s">
        <v>294</v>
      </c>
      <c r="AM196" s="8" t="s">
        <v>295</v>
      </c>
      <c r="AN196" s="8" t="s">
        <v>329</v>
      </c>
      <c r="AO196" s="9">
        <v>45266</v>
      </c>
      <c r="AP196" s="8">
        <v>31400</v>
      </c>
      <c r="AQ196" s="8" t="s">
        <v>301</v>
      </c>
      <c r="AR196" s="8" t="s">
        <v>330</v>
      </c>
      <c r="AS196" s="8">
        <v>7931013806</v>
      </c>
      <c r="AT196" s="11">
        <v>45182</v>
      </c>
      <c r="AU196" s="8" t="s">
        <v>298</v>
      </c>
      <c r="AV196" s="8">
        <v>818</v>
      </c>
      <c r="AW196" s="12"/>
      <c r="AX196" s="8" t="s">
        <v>294</v>
      </c>
      <c r="AY196" s="13">
        <v>16.64</v>
      </c>
      <c r="AZ196" s="13" t="s">
        <v>157</v>
      </c>
      <c r="BB196" s="13">
        <f t="shared" si="9"/>
        <v>16</v>
      </c>
      <c r="BC196" s="13">
        <f t="shared" si="10"/>
        <v>16</v>
      </c>
      <c r="BD196" s="13" t="b">
        <f t="shared" si="11"/>
        <v>1</v>
      </c>
    </row>
    <row r="197" spans="1:56" hidden="1" x14ac:dyDescent="0.3">
      <c r="A197" s="8" t="s">
        <v>281</v>
      </c>
      <c r="B197" s="8" t="s">
        <v>308</v>
      </c>
      <c r="C197" s="8" t="s">
        <v>445</v>
      </c>
      <c r="D197" s="9">
        <v>45259</v>
      </c>
      <c r="E197" s="8">
        <v>5</v>
      </c>
      <c r="F197" s="10">
        <v>92009412</v>
      </c>
      <c r="G197" s="8">
        <v>14.1</v>
      </c>
      <c r="H197" s="8" t="s">
        <v>283</v>
      </c>
      <c r="I197" s="8" t="s">
        <v>284</v>
      </c>
      <c r="J197" s="8">
        <v>2051</v>
      </c>
      <c r="K197" s="8">
        <v>13.18</v>
      </c>
      <c r="L197" s="8">
        <v>65.900000000000006</v>
      </c>
      <c r="M197" s="8">
        <v>103.125592</v>
      </c>
      <c r="N197" s="8">
        <v>515.62796000000003</v>
      </c>
      <c r="O197" s="8" t="s">
        <v>285</v>
      </c>
      <c r="P197" s="8">
        <v>7.8243999999999998</v>
      </c>
      <c r="Q197" s="10" t="s">
        <v>194</v>
      </c>
      <c r="R197" s="11">
        <v>45259</v>
      </c>
      <c r="S197" s="10">
        <v>7931013806</v>
      </c>
      <c r="T197" s="8" t="s">
        <v>372</v>
      </c>
      <c r="U197" s="12"/>
      <c r="V197" s="8">
        <v>83012442</v>
      </c>
      <c r="W197" s="8" t="s">
        <v>287</v>
      </c>
      <c r="X197" s="8" t="s">
        <v>287</v>
      </c>
      <c r="Y197" s="8" t="s">
        <v>287</v>
      </c>
      <c r="Z197" s="8" t="s">
        <v>288</v>
      </c>
      <c r="AA197" s="8" t="s">
        <v>289</v>
      </c>
      <c r="AB197" s="12"/>
      <c r="AC197" s="12"/>
      <c r="AD197" s="12"/>
      <c r="AE197" s="12"/>
      <c r="AF197" s="8" t="s">
        <v>290</v>
      </c>
      <c r="AG197" s="8" t="s">
        <v>291</v>
      </c>
      <c r="AH197" s="8" t="s">
        <v>332</v>
      </c>
      <c r="AI197" s="8">
        <v>5</v>
      </c>
      <c r="AJ197" s="8" t="s">
        <v>4</v>
      </c>
      <c r="AK197" s="8" t="s">
        <v>293</v>
      </c>
      <c r="AL197" s="8" t="s">
        <v>294</v>
      </c>
      <c r="AM197" s="8" t="s">
        <v>312</v>
      </c>
      <c r="AN197" s="8" t="s">
        <v>333</v>
      </c>
      <c r="AO197" s="9">
        <v>45259</v>
      </c>
      <c r="AP197" s="8">
        <v>31400</v>
      </c>
      <c r="AQ197" s="8" t="s">
        <v>373</v>
      </c>
      <c r="AR197" s="8" t="s">
        <v>330</v>
      </c>
      <c r="AS197" s="8">
        <v>7931013806</v>
      </c>
      <c r="AT197" s="11">
        <v>45182</v>
      </c>
      <c r="AU197" s="8" t="s">
        <v>298</v>
      </c>
      <c r="AV197" s="8">
        <v>818</v>
      </c>
      <c r="AW197" s="12"/>
      <c r="AX197" s="8" t="s">
        <v>294</v>
      </c>
      <c r="AY197" s="13">
        <v>11.41</v>
      </c>
      <c r="AZ197" s="13" t="s">
        <v>156</v>
      </c>
      <c r="BB197" s="13">
        <f t="shared" si="9"/>
        <v>16</v>
      </c>
      <c r="BC197" s="13">
        <f t="shared" si="10"/>
        <v>16</v>
      </c>
      <c r="BD197" s="13" t="b">
        <f t="shared" si="11"/>
        <v>1</v>
      </c>
    </row>
    <row r="198" spans="1:56" hidden="1" x14ac:dyDescent="0.3">
      <c r="A198" s="8" t="s">
        <v>281</v>
      </c>
      <c r="B198" s="8" t="s">
        <v>308</v>
      </c>
      <c r="C198" s="8" t="s">
        <v>349</v>
      </c>
      <c r="D198" s="9">
        <v>45258</v>
      </c>
      <c r="E198" s="8">
        <v>10</v>
      </c>
      <c r="F198" s="10">
        <v>92009424</v>
      </c>
      <c r="G198" s="8">
        <v>5.0999999999999996</v>
      </c>
      <c r="H198" s="8" t="s">
        <v>283</v>
      </c>
      <c r="I198" s="8" t="s">
        <v>284</v>
      </c>
      <c r="J198" s="8">
        <v>2051</v>
      </c>
      <c r="K198" s="8">
        <v>222.42</v>
      </c>
      <c r="L198" s="8">
        <v>2224.1999999999998</v>
      </c>
      <c r="M198" s="8">
        <v>1740.303048</v>
      </c>
      <c r="N198" s="8">
        <v>17403.030480000001</v>
      </c>
      <c r="O198" s="8" t="s">
        <v>285</v>
      </c>
      <c r="P198" s="8">
        <v>7.8243999999999998</v>
      </c>
      <c r="Q198" s="10" t="s">
        <v>189</v>
      </c>
      <c r="R198" s="11">
        <v>45258</v>
      </c>
      <c r="S198" s="10">
        <v>7931013799</v>
      </c>
      <c r="T198" s="8" t="s">
        <v>340</v>
      </c>
      <c r="U198" s="12"/>
      <c r="V198" s="8">
        <v>83011733</v>
      </c>
      <c r="W198" s="8" t="s">
        <v>287</v>
      </c>
      <c r="X198" s="8" t="s">
        <v>287</v>
      </c>
      <c r="Y198" s="8" t="s">
        <v>287</v>
      </c>
      <c r="Z198" s="8" t="s">
        <v>288</v>
      </c>
      <c r="AA198" s="8" t="s">
        <v>289</v>
      </c>
      <c r="AB198" s="12"/>
      <c r="AC198" s="12"/>
      <c r="AD198" s="12"/>
      <c r="AE198" s="12"/>
      <c r="AF198" s="8" t="s">
        <v>290</v>
      </c>
      <c r="AG198" s="8" t="s">
        <v>291</v>
      </c>
      <c r="AH198" s="8" t="s">
        <v>335</v>
      </c>
      <c r="AI198" s="8">
        <v>12</v>
      </c>
      <c r="AJ198" s="8" t="s">
        <v>4</v>
      </c>
      <c r="AK198" s="8" t="s">
        <v>293</v>
      </c>
      <c r="AL198" s="8" t="s">
        <v>294</v>
      </c>
      <c r="AM198" s="8" t="s">
        <v>336</v>
      </c>
      <c r="AN198" s="8" t="s">
        <v>337</v>
      </c>
      <c r="AO198" s="9">
        <v>45258</v>
      </c>
      <c r="AP198" s="8">
        <v>32100</v>
      </c>
      <c r="AQ198" s="8" t="s">
        <v>341</v>
      </c>
      <c r="AR198" s="8" t="s">
        <v>330</v>
      </c>
      <c r="AS198" s="8">
        <v>7931013799</v>
      </c>
      <c r="AT198" s="11">
        <v>45182</v>
      </c>
      <c r="AU198" s="8" t="s">
        <v>298</v>
      </c>
      <c r="AV198" s="8">
        <v>818</v>
      </c>
      <c r="AW198" s="12"/>
      <c r="AX198" s="8" t="s">
        <v>294</v>
      </c>
      <c r="AY198" s="13">
        <v>143.69999999999999</v>
      </c>
      <c r="AZ198" s="13" t="s">
        <v>156</v>
      </c>
      <c r="BB198" s="13">
        <f t="shared" si="9"/>
        <v>16</v>
      </c>
      <c r="BC198" s="13">
        <f t="shared" si="10"/>
        <v>16</v>
      </c>
      <c r="BD198" s="13" t="b">
        <f t="shared" si="11"/>
        <v>1</v>
      </c>
    </row>
    <row r="199" spans="1:56" hidden="1" x14ac:dyDescent="0.3">
      <c r="A199" s="8" t="s">
        <v>281</v>
      </c>
      <c r="B199" s="8" t="s">
        <v>282</v>
      </c>
      <c r="C199" s="8" t="s">
        <v>367</v>
      </c>
      <c r="D199" s="9">
        <v>45229</v>
      </c>
      <c r="E199" s="8">
        <v>8</v>
      </c>
      <c r="F199" s="10">
        <v>92009427</v>
      </c>
      <c r="G199" s="8">
        <v>3.1</v>
      </c>
      <c r="H199" s="8" t="s">
        <v>283</v>
      </c>
      <c r="I199" s="8" t="s">
        <v>284</v>
      </c>
      <c r="J199" s="8">
        <v>2051</v>
      </c>
      <c r="K199" s="8">
        <v>660.03</v>
      </c>
      <c r="L199" s="8">
        <v>5280.24</v>
      </c>
      <c r="M199" s="8">
        <v>5166.8468460000004</v>
      </c>
      <c r="N199" s="8">
        <v>41334.774768000003</v>
      </c>
      <c r="O199" s="8" t="s">
        <v>285</v>
      </c>
      <c r="P199" s="8">
        <v>7.8281999999999998</v>
      </c>
      <c r="Q199" s="10" t="s">
        <v>187</v>
      </c>
      <c r="R199" s="11">
        <v>45229</v>
      </c>
      <c r="S199" s="10">
        <v>7931013808</v>
      </c>
      <c r="T199" s="8" t="s">
        <v>368</v>
      </c>
      <c r="U199" s="12"/>
      <c r="V199" s="8">
        <v>83011737</v>
      </c>
      <c r="W199" s="8" t="s">
        <v>287</v>
      </c>
      <c r="X199" s="8" t="s">
        <v>287</v>
      </c>
      <c r="Y199" s="8" t="s">
        <v>287</v>
      </c>
      <c r="Z199" s="8" t="s">
        <v>288</v>
      </c>
      <c r="AA199" s="8" t="s">
        <v>289</v>
      </c>
      <c r="AB199" s="12"/>
      <c r="AC199" s="12"/>
      <c r="AD199" s="12"/>
      <c r="AE199" s="12"/>
      <c r="AF199" s="8" t="s">
        <v>290</v>
      </c>
      <c r="AG199" s="8" t="s">
        <v>291</v>
      </c>
      <c r="AH199" s="8" t="s">
        <v>292</v>
      </c>
      <c r="AI199" s="8">
        <v>36</v>
      </c>
      <c r="AJ199" s="8" t="s">
        <v>4</v>
      </c>
      <c r="AK199" s="8" t="s">
        <v>293</v>
      </c>
      <c r="AL199" s="8" t="s">
        <v>294</v>
      </c>
      <c r="AM199" s="8" t="s">
        <v>295</v>
      </c>
      <c r="AN199" s="8" t="s">
        <v>296</v>
      </c>
      <c r="AO199" s="9">
        <v>45229</v>
      </c>
      <c r="AP199" s="8">
        <v>32100</v>
      </c>
      <c r="AQ199" s="8" t="s">
        <v>357</v>
      </c>
      <c r="AR199" s="8" t="s">
        <v>330</v>
      </c>
      <c r="AS199" s="8">
        <v>7931013808</v>
      </c>
      <c r="AT199" s="11">
        <v>45182</v>
      </c>
      <c r="AU199" s="8" t="s">
        <v>298</v>
      </c>
      <c r="AV199" s="8">
        <v>2051</v>
      </c>
      <c r="AW199" s="12"/>
      <c r="AX199" s="8" t="s">
        <v>294</v>
      </c>
      <c r="AY199" s="13">
        <v>495</v>
      </c>
      <c r="AZ199" s="13" t="s">
        <v>155</v>
      </c>
      <c r="BB199" s="13">
        <f t="shared" si="9"/>
        <v>3</v>
      </c>
      <c r="BC199" s="13">
        <f t="shared" si="10"/>
        <v>3</v>
      </c>
      <c r="BD199" s="13" t="b">
        <f t="shared" si="11"/>
        <v>1</v>
      </c>
    </row>
    <row r="200" spans="1:56" hidden="1" x14ac:dyDescent="0.3">
      <c r="A200" s="8" t="s">
        <v>281</v>
      </c>
      <c r="B200" s="8" t="s">
        <v>308</v>
      </c>
      <c r="C200" s="8" t="s">
        <v>446</v>
      </c>
      <c r="D200" s="9">
        <v>45244</v>
      </c>
      <c r="E200" s="8">
        <v>10</v>
      </c>
      <c r="F200" s="10">
        <v>92009588</v>
      </c>
      <c r="G200" s="8">
        <v>7.1</v>
      </c>
      <c r="H200" s="8" t="s">
        <v>283</v>
      </c>
      <c r="I200" s="8" t="s">
        <v>284</v>
      </c>
      <c r="J200" s="8">
        <v>2051</v>
      </c>
      <c r="K200" s="8">
        <v>30.83</v>
      </c>
      <c r="L200" s="8">
        <v>308.3</v>
      </c>
      <c r="M200" s="8">
        <v>241.22625199999999</v>
      </c>
      <c r="N200" s="8">
        <v>2412.2625200000002</v>
      </c>
      <c r="O200" s="8" t="s">
        <v>285</v>
      </c>
      <c r="P200" s="8">
        <v>7.8243999999999998</v>
      </c>
      <c r="Q200" s="10" t="s">
        <v>195</v>
      </c>
      <c r="R200" s="11">
        <v>45244</v>
      </c>
      <c r="S200" s="10">
        <v>7931013844</v>
      </c>
      <c r="T200" s="8" t="s">
        <v>310</v>
      </c>
      <c r="U200" s="12"/>
      <c r="V200" s="8">
        <v>83012444</v>
      </c>
      <c r="W200" s="8" t="s">
        <v>287</v>
      </c>
      <c r="X200" s="8" t="s">
        <v>287</v>
      </c>
      <c r="Y200" s="8" t="s">
        <v>287</v>
      </c>
      <c r="Z200" s="8" t="s">
        <v>288</v>
      </c>
      <c r="AA200" s="8" t="s">
        <v>289</v>
      </c>
      <c r="AB200" s="12"/>
      <c r="AC200" s="12"/>
      <c r="AD200" s="12"/>
      <c r="AE200" s="12"/>
      <c r="AF200" s="8" t="s">
        <v>290</v>
      </c>
      <c r="AG200" s="8" t="s">
        <v>291</v>
      </c>
      <c r="AH200" s="8" t="s">
        <v>311</v>
      </c>
      <c r="AI200" s="8">
        <v>2</v>
      </c>
      <c r="AJ200" s="8" t="s">
        <v>4</v>
      </c>
      <c r="AK200" s="8" t="s">
        <v>293</v>
      </c>
      <c r="AL200" s="8" t="s">
        <v>294</v>
      </c>
      <c r="AM200" s="8" t="s">
        <v>312</v>
      </c>
      <c r="AN200" s="8" t="s">
        <v>313</v>
      </c>
      <c r="AO200" s="9">
        <v>45244</v>
      </c>
      <c r="AP200" s="8">
        <v>31400</v>
      </c>
      <c r="AQ200" s="8" t="s">
        <v>301</v>
      </c>
      <c r="AR200" s="8" t="s">
        <v>330</v>
      </c>
      <c r="AS200" s="8">
        <v>7931013844</v>
      </c>
      <c r="AT200" s="11">
        <v>45191</v>
      </c>
      <c r="AU200" s="8" t="s">
        <v>298</v>
      </c>
      <c r="AV200" s="8">
        <v>818</v>
      </c>
      <c r="AW200" s="12"/>
      <c r="AX200" s="8" t="s">
        <v>294</v>
      </c>
      <c r="AY200" s="13">
        <v>26.7</v>
      </c>
      <c r="AZ200" s="13" t="s">
        <v>156</v>
      </c>
      <c r="BB200" s="13">
        <f t="shared" si="9"/>
        <v>7</v>
      </c>
      <c r="BC200" s="13">
        <f t="shared" si="10"/>
        <v>7</v>
      </c>
      <c r="BD200" s="13" t="b">
        <f t="shared" si="11"/>
        <v>1</v>
      </c>
    </row>
    <row r="201" spans="1:56" hidden="1" x14ac:dyDescent="0.3">
      <c r="A201" s="8" t="s">
        <v>281</v>
      </c>
      <c r="B201" s="8" t="s">
        <v>327</v>
      </c>
      <c r="C201" s="8" t="s">
        <v>429</v>
      </c>
      <c r="D201" s="9">
        <v>45291</v>
      </c>
      <c r="E201" s="8">
        <v>50</v>
      </c>
      <c r="F201" s="10">
        <v>92010178</v>
      </c>
      <c r="G201" s="8">
        <v>10.1</v>
      </c>
      <c r="H201" s="8" t="s">
        <v>283</v>
      </c>
      <c r="I201" s="8" t="s">
        <v>284</v>
      </c>
      <c r="J201" s="8">
        <v>2051</v>
      </c>
      <c r="K201" s="8">
        <v>26.59</v>
      </c>
      <c r="L201" s="8">
        <v>1329.5</v>
      </c>
      <c r="M201" s="8">
        <v>207.6679</v>
      </c>
      <c r="N201" s="8">
        <v>10383.395</v>
      </c>
      <c r="O201" s="8" t="s">
        <v>285</v>
      </c>
      <c r="P201" s="8">
        <v>7.81</v>
      </c>
      <c r="Q201" s="10" t="s">
        <v>226</v>
      </c>
      <c r="R201" s="11">
        <v>45291</v>
      </c>
      <c r="S201" s="10">
        <v>7931013958</v>
      </c>
      <c r="T201" s="8" t="s">
        <v>310</v>
      </c>
      <c r="U201" s="12"/>
      <c r="V201" s="8">
        <v>83012639</v>
      </c>
      <c r="W201" s="8" t="s">
        <v>287</v>
      </c>
      <c r="X201" s="8" t="s">
        <v>287</v>
      </c>
      <c r="Y201" s="8" t="s">
        <v>287</v>
      </c>
      <c r="Z201" s="8" t="s">
        <v>288</v>
      </c>
      <c r="AA201" s="8" t="s">
        <v>289</v>
      </c>
      <c r="AB201" s="12"/>
      <c r="AC201" s="12"/>
      <c r="AD201" s="12"/>
      <c r="AE201" s="12"/>
      <c r="AF201" s="8" t="s">
        <v>290</v>
      </c>
      <c r="AG201" s="8" t="s">
        <v>291</v>
      </c>
      <c r="AH201" s="8" t="s">
        <v>405</v>
      </c>
      <c r="AI201" s="8">
        <v>7</v>
      </c>
      <c r="AJ201" s="8" t="s">
        <v>4</v>
      </c>
      <c r="AK201" s="8" t="s">
        <v>293</v>
      </c>
      <c r="AL201" s="8" t="s">
        <v>294</v>
      </c>
      <c r="AM201" s="8" t="s">
        <v>312</v>
      </c>
      <c r="AN201" s="8" t="s">
        <v>406</v>
      </c>
      <c r="AO201" s="9">
        <v>45288</v>
      </c>
      <c r="AP201" s="8">
        <v>31400</v>
      </c>
      <c r="AQ201" s="8" t="s">
        <v>301</v>
      </c>
      <c r="AR201" s="8" t="s">
        <v>330</v>
      </c>
      <c r="AS201" s="8">
        <v>7931013958</v>
      </c>
      <c r="AT201" s="11">
        <v>45229</v>
      </c>
      <c r="AU201" s="8" t="s">
        <v>298</v>
      </c>
      <c r="AV201" s="8">
        <v>2051</v>
      </c>
      <c r="AW201" s="12"/>
      <c r="AX201" s="8" t="s">
        <v>294</v>
      </c>
      <c r="AY201" s="13">
        <v>23.03</v>
      </c>
      <c r="AZ201" s="13" t="s">
        <v>157</v>
      </c>
      <c r="BB201" s="13">
        <f t="shared" si="9"/>
        <v>18</v>
      </c>
      <c r="BC201" s="13">
        <f t="shared" si="10"/>
        <v>18</v>
      </c>
      <c r="BD201" s="13" t="b">
        <f t="shared" si="11"/>
        <v>1</v>
      </c>
    </row>
    <row r="202" spans="1:56" hidden="1" x14ac:dyDescent="0.3">
      <c r="A202" s="8" t="s">
        <v>281</v>
      </c>
      <c r="B202" s="8" t="s">
        <v>327</v>
      </c>
      <c r="C202" s="8" t="s">
        <v>447</v>
      </c>
      <c r="D202" s="9">
        <v>45291</v>
      </c>
      <c r="E202" s="8">
        <v>10</v>
      </c>
      <c r="F202" s="10">
        <v>92010180</v>
      </c>
      <c r="G202" s="8">
        <v>1.1000000000000001</v>
      </c>
      <c r="H202" s="8" t="s">
        <v>283</v>
      </c>
      <c r="I202" s="8" t="s">
        <v>284</v>
      </c>
      <c r="J202" s="8">
        <v>2051</v>
      </c>
      <c r="K202" s="8">
        <v>19.420000000000002</v>
      </c>
      <c r="L202" s="8">
        <v>194.2</v>
      </c>
      <c r="M202" s="8">
        <v>151.67019999999999</v>
      </c>
      <c r="N202" s="8">
        <v>1516.702</v>
      </c>
      <c r="O202" s="8" t="s">
        <v>285</v>
      </c>
      <c r="P202" s="8">
        <v>7.81</v>
      </c>
      <c r="Q202" s="10" t="s">
        <v>226</v>
      </c>
      <c r="R202" s="11">
        <v>45291</v>
      </c>
      <c r="S202" s="10">
        <v>7931013987</v>
      </c>
      <c r="T202" s="8" t="s">
        <v>310</v>
      </c>
      <c r="U202" s="12"/>
      <c r="V202" s="8">
        <v>83012633</v>
      </c>
      <c r="W202" s="8" t="s">
        <v>287</v>
      </c>
      <c r="X202" s="8" t="s">
        <v>287</v>
      </c>
      <c r="Y202" s="8" t="s">
        <v>287</v>
      </c>
      <c r="Z202" s="8" t="s">
        <v>288</v>
      </c>
      <c r="AA202" s="8" t="s">
        <v>289</v>
      </c>
      <c r="AB202" s="12"/>
      <c r="AC202" s="12"/>
      <c r="AD202" s="12"/>
      <c r="AE202" s="12"/>
      <c r="AF202" s="8" t="s">
        <v>290</v>
      </c>
      <c r="AG202" s="8" t="s">
        <v>291</v>
      </c>
      <c r="AH202" s="8" t="s">
        <v>405</v>
      </c>
      <c r="AI202" s="8">
        <v>9</v>
      </c>
      <c r="AJ202" s="8" t="s">
        <v>4</v>
      </c>
      <c r="AK202" s="8" t="s">
        <v>293</v>
      </c>
      <c r="AL202" s="8" t="s">
        <v>294</v>
      </c>
      <c r="AM202" s="8" t="s">
        <v>312</v>
      </c>
      <c r="AN202" s="8" t="s">
        <v>406</v>
      </c>
      <c r="AO202" s="9">
        <v>45288</v>
      </c>
      <c r="AP202" s="8">
        <v>31400</v>
      </c>
      <c r="AQ202" s="8" t="s">
        <v>301</v>
      </c>
      <c r="AR202" s="8" t="s">
        <v>330</v>
      </c>
      <c r="AS202" s="8">
        <v>7931013987</v>
      </c>
      <c r="AT202" s="11">
        <v>45229</v>
      </c>
      <c r="AU202" s="8" t="s">
        <v>298</v>
      </c>
      <c r="AV202" s="8">
        <v>818</v>
      </c>
      <c r="AW202" s="12"/>
      <c r="AX202" s="8" t="s">
        <v>294</v>
      </c>
      <c r="AY202" s="13">
        <v>16.82</v>
      </c>
      <c r="AZ202" s="13" t="s">
        <v>157</v>
      </c>
      <c r="BB202" s="13">
        <f t="shared" si="9"/>
        <v>1</v>
      </c>
      <c r="BC202" s="13">
        <f t="shared" si="10"/>
        <v>1</v>
      </c>
      <c r="BD202" s="13" t="b">
        <f t="shared" si="11"/>
        <v>1</v>
      </c>
    </row>
    <row r="203" spans="1:56" hidden="1" x14ac:dyDescent="0.3">
      <c r="A203" s="8" t="s">
        <v>281</v>
      </c>
      <c r="B203" s="8" t="s">
        <v>327</v>
      </c>
      <c r="C203" s="8" t="s">
        <v>381</v>
      </c>
      <c r="D203" s="9">
        <v>45281</v>
      </c>
      <c r="E203" s="8">
        <v>15</v>
      </c>
      <c r="F203" s="10">
        <v>92010397</v>
      </c>
      <c r="G203" s="8">
        <v>3.1</v>
      </c>
      <c r="H203" s="8" t="s">
        <v>283</v>
      </c>
      <c r="I203" s="8" t="s">
        <v>284</v>
      </c>
      <c r="J203" s="8">
        <v>2051</v>
      </c>
      <c r="K203" s="8">
        <v>226.03</v>
      </c>
      <c r="L203" s="8">
        <v>3390.45</v>
      </c>
      <c r="M203" s="8">
        <v>1765.2943</v>
      </c>
      <c r="N203" s="8">
        <v>26479.414499999999</v>
      </c>
      <c r="O203" s="8" t="s">
        <v>285</v>
      </c>
      <c r="P203" s="8">
        <v>7.81</v>
      </c>
      <c r="Q203" s="10" t="s">
        <v>196</v>
      </c>
      <c r="R203" s="11">
        <v>45281</v>
      </c>
      <c r="S203" s="10">
        <v>7931013952</v>
      </c>
      <c r="T203" s="8" t="s">
        <v>286</v>
      </c>
      <c r="U203" s="12"/>
      <c r="V203" s="8">
        <v>83013043</v>
      </c>
      <c r="W203" s="8" t="s">
        <v>287</v>
      </c>
      <c r="X203" s="8" t="s">
        <v>287</v>
      </c>
      <c r="Y203" s="8" t="s">
        <v>287</v>
      </c>
      <c r="Z203" s="8" t="s">
        <v>288</v>
      </c>
      <c r="AA203" s="8" t="s">
        <v>289</v>
      </c>
      <c r="AB203" s="12"/>
      <c r="AC203" s="12"/>
      <c r="AD203" s="12"/>
      <c r="AE203" s="12"/>
      <c r="AF203" s="8" t="s">
        <v>290</v>
      </c>
      <c r="AG203" s="8" t="s">
        <v>291</v>
      </c>
      <c r="AH203" s="8" t="s">
        <v>352</v>
      </c>
      <c r="AI203" s="8">
        <v>26</v>
      </c>
      <c r="AJ203" s="8" t="s">
        <v>4</v>
      </c>
      <c r="AK203" s="8" t="s">
        <v>293</v>
      </c>
      <c r="AL203" s="8" t="s">
        <v>294</v>
      </c>
      <c r="AM203" s="8" t="s">
        <v>312</v>
      </c>
      <c r="AN203" s="8" t="s">
        <v>353</v>
      </c>
      <c r="AO203" s="9">
        <v>45281</v>
      </c>
      <c r="AP203" s="8">
        <v>32100</v>
      </c>
      <c r="AQ203" s="8" t="s">
        <v>32</v>
      </c>
      <c r="AR203" s="8" t="s">
        <v>330</v>
      </c>
      <c r="AS203" s="8">
        <v>7931013952</v>
      </c>
      <c r="AT203" s="11">
        <v>45240</v>
      </c>
      <c r="AU203" s="8" t="s">
        <v>298</v>
      </c>
      <c r="AV203" s="8">
        <v>2051</v>
      </c>
      <c r="AW203" s="12"/>
      <c r="AX203" s="8" t="s">
        <v>294</v>
      </c>
      <c r="AY203" s="13">
        <v>167.22</v>
      </c>
      <c r="AZ203" s="13" t="s">
        <v>157</v>
      </c>
      <c r="BB203" s="13">
        <f t="shared" si="9"/>
        <v>5</v>
      </c>
      <c r="BC203" s="13">
        <f t="shared" si="10"/>
        <v>5</v>
      </c>
      <c r="BD203" s="13" t="b">
        <f t="shared" si="11"/>
        <v>1</v>
      </c>
    </row>
    <row r="204" spans="1:56" hidden="1" x14ac:dyDescent="0.3">
      <c r="A204" s="8" t="s">
        <v>281</v>
      </c>
      <c r="B204" s="8" t="s">
        <v>327</v>
      </c>
      <c r="C204" s="8" t="s">
        <v>420</v>
      </c>
      <c r="D204" s="9">
        <v>45281</v>
      </c>
      <c r="E204" s="8">
        <v>3</v>
      </c>
      <c r="F204" s="10">
        <v>92010398</v>
      </c>
      <c r="G204" s="8">
        <v>6.1</v>
      </c>
      <c r="H204" s="8" t="s">
        <v>283</v>
      </c>
      <c r="I204" s="8" t="s">
        <v>284</v>
      </c>
      <c r="J204" s="8">
        <v>2051</v>
      </c>
      <c r="K204" s="8">
        <v>114.63</v>
      </c>
      <c r="L204" s="8">
        <v>343.89</v>
      </c>
      <c r="M204" s="8">
        <v>895.26030000000003</v>
      </c>
      <c r="N204" s="8">
        <v>2685.7809000000002</v>
      </c>
      <c r="O204" s="8" t="s">
        <v>285</v>
      </c>
      <c r="P204" s="8">
        <v>7.81</v>
      </c>
      <c r="Q204" s="10" t="s">
        <v>197</v>
      </c>
      <c r="R204" s="11">
        <v>45281</v>
      </c>
      <c r="S204" s="10">
        <v>7931013953</v>
      </c>
      <c r="T204" s="8" t="s">
        <v>370</v>
      </c>
      <c r="U204" s="12"/>
      <c r="V204" s="8">
        <v>83013038</v>
      </c>
      <c r="W204" s="8" t="s">
        <v>287</v>
      </c>
      <c r="X204" s="8" t="s">
        <v>287</v>
      </c>
      <c r="Y204" s="8" t="s">
        <v>287</v>
      </c>
      <c r="Z204" s="8" t="s">
        <v>288</v>
      </c>
      <c r="AA204" s="8" t="s">
        <v>289</v>
      </c>
      <c r="AB204" s="12"/>
      <c r="AC204" s="12"/>
      <c r="AD204" s="12"/>
      <c r="AE204" s="12"/>
      <c r="AF204" s="8" t="s">
        <v>290</v>
      </c>
      <c r="AG204" s="8" t="s">
        <v>291</v>
      </c>
      <c r="AH204" s="8" t="s">
        <v>352</v>
      </c>
      <c r="AI204" s="8">
        <v>9</v>
      </c>
      <c r="AJ204" s="8" t="s">
        <v>4</v>
      </c>
      <c r="AK204" s="8" t="s">
        <v>293</v>
      </c>
      <c r="AL204" s="8" t="s">
        <v>294</v>
      </c>
      <c r="AM204" s="8" t="s">
        <v>312</v>
      </c>
      <c r="AN204" s="8" t="s">
        <v>353</v>
      </c>
      <c r="AO204" s="9">
        <v>45281</v>
      </c>
      <c r="AP204" s="8">
        <v>32100</v>
      </c>
      <c r="AQ204" s="8" t="s">
        <v>301</v>
      </c>
      <c r="AR204" s="8" t="s">
        <v>330</v>
      </c>
      <c r="AS204" s="8">
        <v>7931013953</v>
      </c>
      <c r="AT204" s="11">
        <v>45240</v>
      </c>
      <c r="AU204" s="8" t="s">
        <v>298</v>
      </c>
      <c r="AV204" s="8">
        <v>2051</v>
      </c>
      <c r="AW204" s="12"/>
      <c r="AX204" s="8" t="s">
        <v>294</v>
      </c>
      <c r="AY204" s="13">
        <v>84.76</v>
      </c>
      <c r="AZ204" s="13" t="s">
        <v>157</v>
      </c>
      <c r="BB204" s="13">
        <f t="shared" si="9"/>
        <v>7</v>
      </c>
      <c r="BC204" s="13">
        <f t="shared" si="10"/>
        <v>7</v>
      </c>
      <c r="BD204" s="13" t="b">
        <f t="shared" si="11"/>
        <v>1</v>
      </c>
    </row>
    <row r="205" spans="1:56" hidden="1" x14ac:dyDescent="0.3">
      <c r="A205" s="8" t="s">
        <v>281</v>
      </c>
      <c r="B205" s="8" t="s">
        <v>327</v>
      </c>
      <c r="C205" s="8" t="s">
        <v>394</v>
      </c>
      <c r="D205" s="9">
        <v>45281</v>
      </c>
      <c r="E205" s="8">
        <v>50</v>
      </c>
      <c r="F205" s="10">
        <v>92010399</v>
      </c>
      <c r="G205" s="8">
        <v>4.0999999999999996</v>
      </c>
      <c r="H205" s="8" t="s">
        <v>283</v>
      </c>
      <c r="I205" s="8" t="s">
        <v>284</v>
      </c>
      <c r="J205" s="8">
        <v>2051</v>
      </c>
      <c r="K205" s="8">
        <v>74.849999999999994</v>
      </c>
      <c r="L205" s="8">
        <v>3742.5</v>
      </c>
      <c r="M205" s="8">
        <v>584.57849999999996</v>
      </c>
      <c r="N205" s="8">
        <v>29228.924999999999</v>
      </c>
      <c r="O205" s="8" t="s">
        <v>285</v>
      </c>
      <c r="P205" s="8">
        <v>7.81</v>
      </c>
      <c r="Q205" s="10" t="s">
        <v>197</v>
      </c>
      <c r="R205" s="11">
        <v>45281</v>
      </c>
      <c r="S205" s="10">
        <v>7931013963</v>
      </c>
      <c r="T205" s="8" t="s">
        <v>320</v>
      </c>
      <c r="U205" s="12"/>
      <c r="V205" s="8">
        <v>83013037</v>
      </c>
      <c r="W205" s="8" t="s">
        <v>287</v>
      </c>
      <c r="X205" s="8" t="s">
        <v>287</v>
      </c>
      <c r="Y205" s="8" t="s">
        <v>287</v>
      </c>
      <c r="Z205" s="8" t="s">
        <v>288</v>
      </c>
      <c r="AA205" s="8" t="s">
        <v>289</v>
      </c>
      <c r="AB205" s="12"/>
      <c r="AC205" s="12"/>
      <c r="AD205" s="12"/>
      <c r="AE205" s="12"/>
      <c r="AF205" s="8" t="s">
        <v>290</v>
      </c>
      <c r="AG205" s="8" t="s">
        <v>291</v>
      </c>
      <c r="AH205" s="8" t="s">
        <v>352</v>
      </c>
      <c r="AI205" s="8">
        <v>11</v>
      </c>
      <c r="AJ205" s="8" t="s">
        <v>4</v>
      </c>
      <c r="AK205" s="8" t="s">
        <v>293</v>
      </c>
      <c r="AL205" s="8" t="s">
        <v>294</v>
      </c>
      <c r="AM205" s="8" t="s">
        <v>312</v>
      </c>
      <c r="AN205" s="8" t="s">
        <v>353</v>
      </c>
      <c r="AO205" s="9">
        <v>45281</v>
      </c>
      <c r="AP205" s="8">
        <v>32100</v>
      </c>
      <c r="AQ205" s="8" t="s">
        <v>324</v>
      </c>
      <c r="AR205" s="8" t="s">
        <v>330</v>
      </c>
      <c r="AS205" s="8">
        <v>7931013963</v>
      </c>
      <c r="AT205" s="11">
        <v>45240</v>
      </c>
      <c r="AU205" s="8" t="s">
        <v>298</v>
      </c>
      <c r="AV205" s="8">
        <v>818</v>
      </c>
      <c r="AW205" s="12"/>
      <c r="AX205" s="8" t="s">
        <v>294</v>
      </c>
      <c r="AY205" s="13">
        <v>62.66</v>
      </c>
      <c r="AZ205" s="13" t="s">
        <v>157</v>
      </c>
      <c r="BB205" s="13">
        <f t="shared" si="9"/>
        <v>5</v>
      </c>
      <c r="BC205" s="13">
        <f t="shared" si="10"/>
        <v>5</v>
      </c>
      <c r="BD205" s="13" t="b">
        <f t="shared" si="11"/>
        <v>1</v>
      </c>
    </row>
    <row r="206" spans="1:56" hidden="1" x14ac:dyDescent="0.3">
      <c r="A206" s="8" t="s">
        <v>281</v>
      </c>
      <c r="B206" s="8" t="s">
        <v>327</v>
      </c>
      <c r="C206" s="8" t="s">
        <v>400</v>
      </c>
      <c r="D206" s="9">
        <v>45281</v>
      </c>
      <c r="E206" s="8">
        <v>70</v>
      </c>
      <c r="F206" s="10">
        <v>92010399</v>
      </c>
      <c r="G206" s="8">
        <v>7.1</v>
      </c>
      <c r="H206" s="8" t="s">
        <v>283</v>
      </c>
      <c r="I206" s="8" t="s">
        <v>284</v>
      </c>
      <c r="J206" s="8">
        <v>2051</v>
      </c>
      <c r="K206" s="8">
        <v>18.87</v>
      </c>
      <c r="L206" s="8">
        <v>1320.9</v>
      </c>
      <c r="M206" s="8">
        <v>147.37469999999999</v>
      </c>
      <c r="N206" s="8">
        <v>10316.228999999999</v>
      </c>
      <c r="O206" s="8" t="s">
        <v>285</v>
      </c>
      <c r="P206" s="8">
        <v>7.81</v>
      </c>
      <c r="Q206" s="10" t="s">
        <v>197</v>
      </c>
      <c r="R206" s="11">
        <v>45281</v>
      </c>
      <c r="S206" s="10">
        <v>7931013963</v>
      </c>
      <c r="T206" s="8" t="s">
        <v>310</v>
      </c>
      <c r="U206" s="12"/>
      <c r="V206" s="8">
        <v>83013037</v>
      </c>
      <c r="W206" s="8" t="s">
        <v>287</v>
      </c>
      <c r="X206" s="8" t="s">
        <v>287</v>
      </c>
      <c r="Y206" s="8" t="s">
        <v>287</v>
      </c>
      <c r="Z206" s="8" t="s">
        <v>288</v>
      </c>
      <c r="AA206" s="8" t="s">
        <v>289</v>
      </c>
      <c r="AB206" s="12"/>
      <c r="AC206" s="12"/>
      <c r="AD206" s="12"/>
      <c r="AE206" s="12"/>
      <c r="AF206" s="8" t="s">
        <v>290</v>
      </c>
      <c r="AG206" s="8" t="s">
        <v>291</v>
      </c>
      <c r="AH206" s="8" t="s">
        <v>352</v>
      </c>
      <c r="AI206" s="8">
        <v>14</v>
      </c>
      <c r="AJ206" s="8" t="s">
        <v>4</v>
      </c>
      <c r="AK206" s="8" t="s">
        <v>293</v>
      </c>
      <c r="AL206" s="8" t="s">
        <v>294</v>
      </c>
      <c r="AM206" s="8" t="s">
        <v>312</v>
      </c>
      <c r="AN206" s="8" t="s">
        <v>353</v>
      </c>
      <c r="AO206" s="9">
        <v>45281</v>
      </c>
      <c r="AP206" s="8">
        <v>32100</v>
      </c>
      <c r="AQ206" s="8" t="s">
        <v>301</v>
      </c>
      <c r="AR206" s="8" t="s">
        <v>330</v>
      </c>
      <c r="AS206" s="8">
        <v>7931013963</v>
      </c>
      <c r="AT206" s="11">
        <v>45240</v>
      </c>
      <c r="AU206" s="8" t="s">
        <v>298</v>
      </c>
      <c r="AV206" s="8">
        <v>818</v>
      </c>
      <c r="AW206" s="12"/>
      <c r="AX206" s="8" t="s">
        <v>294</v>
      </c>
      <c r="AY206" s="13">
        <v>13.82</v>
      </c>
      <c r="AZ206" s="13" t="s">
        <v>157</v>
      </c>
      <c r="BB206" s="13">
        <f t="shared" si="9"/>
        <v>5</v>
      </c>
      <c r="BC206" s="13">
        <f t="shared" si="10"/>
        <v>5</v>
      </c>
      <c r="BD206" s="13" t="b">
        <f t="shared" si="11"/>
        <v>1</v>
      </c>
    </row>
    <row r="207" spans="1:56" hidden="1" x14ac:dyDescent="0.3">
      <c r="A207" s="8" t="s">
        <v>281</v>
      </c>
      <c r="B207" s="8" t="s">
        <v>327</v>
      </c>
      <c r="C207" s="8" t="s">
        <v>443</v>
      </c>
      <c r="D207" s="9">
        <v>45273</v>
      </c>
      <c r="E207" s="8">
        <v>60</v>
      </c>
      <c r="F207" s="10">
        <v>92010745</v>
      </c>
      <c r="G207" s="8">
        <v>1.1000000000000001</v>
      </c>
      <c r="H207" s="8" t="s">
        <v>358</v>
      </c>
      <c r="I207" s="8" t="s">
        <v>284</v>
      </c>
      <c r="J207" s="8">
        <v>2051</v>
      </c>
      <c r="K207" s="8">
        <v>48.95</v>
      </c>
      <c r="L207" s="8">
        <v>2937</v>
      </c>
      <c r="M207" s="8">
        <v>382.29950000000002</v>
      </c>
      <c r="N207" s="8">
        <v>22937.97</v>
      </c>
      <c r="O207" s="8" t="s">
        <v>285</v>
      </c>
      <c r="P207" s="8">
        <v>7.81</v>
      </c>
      <c r="Q207" s="10" t="s">
        <v>212</v>
      </c>
      <c r="R207" s="11">
        <v>45273</v>
      </c>
      <c r="S207" s="10">
        <v>7931013947</v>
      </c>
      <c r="T207" s="8" t="s">
        <v>306</v>
      </c>
      <c r="U207" s="12"/>
      <c r="V207" s="8">
        <v>83013516</v>
      </c>
      <c r="W207" s="8" t="s">
        <v>287</v>
      </c>
      <c r="X207" s="8" t="s">
        <v>287</v>
      </c>
      <c r="Y207" s="8" t="s">
        <v>287</v>
      </c>
      <c r="Z207" s="8" t="s">
        <v>288</v>
      </c>
      <c r="AA207" s="8" t="s">
        <v>289</v>
      </c>
      <c r="AB207" s="12"/>
      <c r="AC207" s="12"/>
      <c r="AD207" s="12"/>
      <c r="AE207" s="12"/>
      <c r="AF207" s="8" t="s">
        <v>290</v>
      </c>
      <c r="AG207" s="8" t="s">
        <v>291</v>
      </c>
      <c r="AH207" s="8" t="s">
        <v>345</v>
      </c>
      <c r="AI207" s="8">
        <v>6</v>
      </c>
      <c r="AJ207" s="8" t="s">
        <v>4</v>
      </c>
      <c r="AK207" s="8" t="s">
        <v>293</v>
      </c>
      <c r="AL207" s="8" t="s">
        <v>294</v>
      </c>
      <c r="AM207" s="8" t="s">
        <v>346</v>
      </c>
      <c r="AN207" s="8" t="s">
        <v>347</v>
      </c>
      <c r="AO207" s="9">
        <v>45273</v>
      </c>
      <c r="AP207" s="8">
        <v>32100</v>
      </c>
      <c r="AQ207" s="8" t="s">
        <v>307</v>
      </c>
      <c r="AR207" s="8" t="s">
        <v>330</v>
      </c>
      <c r="AS207" s="8">
        <v>7931013947</v>
      </c>
      <c r="AT207" s="11">
        <v>45264</v>
      </c>
      <c r="AU207" s="8" t="s">
        <v>298</v>
      </c>
      <c r="AV207" s="8">
        <v>818</v>
      </c>
      <c r="AW207" s="12"/>
      <c r="AX207" s="8" t="s">
        <v>294</v>
      </c>
      <c r="AY207" s="13">
        <v>38.49</v>
      </c>
      <c r="AZ207" s="13" t="s">
        <v>157</v>
      </c>
      <c r="BB207" s="13">
        <f t="shared" si="9"/>
        <v>6</v>
      </c>
      <c r="BC207" s="13">
        <f t="shared" si="10"/>
        <v>6</v>
      </c>
      <c r="BD207" s="13" t="b">
        <f t="shared" si="11"/>
        <v>1</v>
      </c>
    </row>
    <row r="208" spans="1:56" hidden="1" x14ac:dyDescent="0.3">
      <c r="A208" s="8" t="s">
        <v>281</v>
      </c>
      <c r="B208" s="8" t="s">
        <v>282</v>
      </c>
      <c r="C208" s="8" t="s">
        <v>309</v>
      </c>
      <c r="D208" s="9">
        <v>45210</v>
      </c>
      <c r="E208" s="8">
        <v>892</v>
      </c>
      <c r="F208" s="10">
        <v>92008787</v>
      </c>
      <c r="G208" s="8">
        <v>4.0999999999999996</v>
      </c>
      <c r="H208" s="8" t="s">
        <v>283</v>
      </c>
      <c r="I208" s="8" t="s">
        <v>284</v>
      </c>
      <c r="J208" s="8">
        <v>2051</v>
      </c>
      <c r="K208" s="8">
        <v>16.48</v>
      </c>
      <c r="L208" s="8">
        <v>14700.16</v>
      </c>
      <c r="M208" s="8">
        <v>129.008736</v>
      </c>
      <c r="N208" s="8">
        <v>115075.792512</v>
      </c>
      <c r="O208" s="8" t="s">
        <v>285</v>
      </c>
      <c r="P208" s="8">
        <v>7.8281999999999998</v>
      </c>
      <c r="Q208" s="10" t="s">
        <v>215</v>
      </c>
      <c r="R208" s="11">
        <v>45210</v>
      </c>
      <c r="S208" s="10">
        <v>7931013572</v>
      </c>
      <c r="T208" s="8" t="s">
        <v>310</v>
      </c>
      <c r="U208" s="12"/>
      <c r="V208" s="8">
        <v>83010826</v>
      </c>
      <c r="W208" s="8" t="s">
        <v>287</v>
      </c>
      <c r="X208" s="8" t="s">
        <v>287</v>
      </c>
      <c r="Y208" s="8" t="s">
        <v>287</v>
      </c>
      <c r="Z208" s="8" t="s">
        <v>288</v>
      </c>
      <c r="AA208" s="8" t="s">
        <v>289</v>
      </c>
      <c r="AB208" s="12"/>
      <c r="AC208" s="12"/>
      <c r="AD208" s="12"/>
      <c r="AE208" s="12"/>
      <c r="AF208" s="8" t="s">
        <v>290</v>
      </c>
      <c r="AG208" s="8" t="s">
        <v>291</v>
      </c>
      <c r="AH208" s="8" t="s">
        <v>360</v>
      </c>
      <c r="AI208" s="8">
        <v>3</v>
      </c>
      <c r="AJ208" s="8" t="s">
        <v>4</v>
      </c>
      <c r="AK208" s="8" t="s">
        <v>293</v>
      </c>
      <c r="AL208" s="8" t="s">
        <v>294</v>
      </c>
      <c r="AM208" s="8" t="s">
        <v>316</v>
      </c>
      <c r="AN208" s="8" t="s">
        <v>361</v>
      </c>
      <c r="AO208" s="9">
        <v>45210</v>
      </c>
      <c r="AP208" s="8">
        <v>31400</v>
      </c>
      <c r="AQ208" s="8" t="s">
        <v>301</v>
      </c>
      <c r="AR208" s="8" t="s">
        <v>392</v>
      </c>
      <c r="AS208" s="8">
        <v>7931013572</v>
      </c>
      <c r="AT208" s="11">
        <v>45138</v>
      </c>
      <c r="AU208" s="8" t="s">
        <v>298</v>
      </c>
      <c r="AV208" s="8">
        <v>594</v>
      </c>
      <c r="AW208" s="12"/>
      <c r="AX208" s="8" t="s">
        <v>294</v>
      </c>
      <c r="AY208" s="13">
        <v>14.27</v>
      </c>
      <c r="AZ208" s="13" t="s">
        <v>155</v>
      </c>
      <c r="BB208" s="13">
        <f t="shared" si="9"/>
        <v>7</v>
      </c>
      <c r="BC208" s="13">
        <f t="shared" si="10"/>
        <v>7</v>
      </c>
      <c r="BD208" s="13" t="b">
        <f t="shared" si="11"/>
        <v>1</v>
      </c>
    </row>
    <row r="209" spans="1:56" hidden="1" x14ac:dyDescent="0.3">
      <c r="A209" s="8" t="s">
        <v>281</v>
      </c>
      <c r="B209" s="8" t="s">
        <v>282</v>
      </c>
      <c r="C209" s="8" t="s">
        <v>423</v>
      </c>
      <c r="D209" s="9">
        <v>45210</v>
      </c>
      <c r="E209" s="8">
        <v>250</v>
      </c>
      <c r="F209" s="10">
        <v>92008787</v>
      </c>
      <c r="G209" s="8">
        <v>5.0999999999999996</v>
      </c>
      <c r="H209" s="8" t="s">
        <v>283</v>
      </c>
      <c r="I209" s="8" t="s">
        <v>284</v>
      </c>
      <c r="J209" s="8">
        <v>2051</v>
      </c>
      <c r="K209" s="8">
        <v>12.35</v>
      </c>
      <c r="L209" s="8">
        <v>3087.5</v>
      </c>
      <c r="M209" s="8">
        <v>96.678269999999998</v>
      </c>
      <c r="N209" s="8">
        <v>24169.567500000001</v>
      </c>
      <c r="O209" s="8" t="s">
        <v>285</v>
      </c>
      <c r="P209" s="8">
        <v>7.8281999999999998</v>
      </c>
      <c r="Q209" s="10" t="s">
        <v>215</v>
      </c>
      <c r="R209" s="11">
        <v>45210</v>
      </c>
      <c r="S209" s="10">
        <v>7931013572</v>
      </c>
      <c r="T209" s="8" t="s">
        <v>372</v>
      </c>
      <c r="U209" s="12"/>
      <c r="V209" s="8">
        <v>83010826</v>
      </c>
      <c r="W209" s="8" t="s">
        <v>287</v>
      </c>
      <c r="X209" s="8" t="s">
        <v>287</v>
      </c>
      <c r="Y209" s="8" t="s">
        <v>287</v>
      </c>
      <c r="Z209" s="8" t="s">
        <v>288</v>
      </c>
      <c r="AA209" s="8" t="s">
        <v>289</v>
      </c>
      <c r="AB209" s="12"/>
      <c r="AC209" s="12"/>
      <c r="AD209" s="12"/>
      <c r="AE209" s="12"/>
      <c r="AF209" s="8" t="s">
        <v>290</v>
      </c>
      <c r="AG209" s="8" t="s">
        <v>291</v>
      </c>
      <c r="AH209" s="8" t="s">
        <v>360</v>
      </c>
      <c r="AI209" s="8">
        <v>4</v>
      </c>
      <c r="AJ209" s="8" t="s">
        <v>4</v>
      </c>
      <c r="AK209" s="8" t="s">
        <v>293</v>
      </c>
      <c r="AL209" s="8" t="s">
        <v>294</v>
      </c>
      <c r="AM209" s="8" t="s">
        <v>316</v>
      </c>
      <c r="AN209" s="8" t="s">
        <v>361</v>
      </c>
      <c r="AO209" s="9">
        <v>45210</v>
      </c>
      <c r="AP209" s="8">
        <v>31400</v>
      </c>
      <c r="AQ209" s="8" t="s">
        <v>373</v>
      </c>
      <c r="AR209" s="8" t="s">
        <v>392</v>
      </c>
      <c r="AS209" s="8">
        <v>7931013572</v>
      </c>
      <c r="AT209" s="11">
        <v>45138</v>
      </c>
      <c r="AU209" s="8" t="s">
        <v>298</v>
      </c>
      <c r="AV209" s="8">
        <v>594</v>
      </c>
      <c r="AW209" s="12"/>
      <c r="AX209" s="8" t="s">
        <v>294</v>
      </c>
      <c r="AY209" s="13">
        <v>11.07</v>
      </c>
      <c r="AZ209" s="13" t="s">
        <v>155</v>
      </c>
      <c r="BB209" s="13">
        <f t="shared" si="9"/>
        <v>7</v>
      </c>
      <c r="BC209" s="13">
        <f t="shared" si="10"/>
        <v>7</v>
      </c>
      <c r="BD209" s="13" t="b">
        <f t="shared" si="11"/>
        <v>1</v>
      </c>
    </row>
    <row r="210" spans="1:56" hidden="1" x14ac:dyDescent="0.3">
      <c r="A210" s="8" t="s">
        <v>281</v>
      </c>
      <c r="B210" s="8" t="s">
        <v>282</v>
      </c>
      <c r="C210" s="8" t="s">
        <v>68</v>
      </c>
      <c r="D210" s="9">
        <v>45229</v>
      </c>
      <c r="E210" s="8">
        <v>60</v>
      </c>
      <c r="F210" s="10">
        <v>92009024</v>
      </c>
      <c r="G210" s="8">
        <v>2.1</v>
      </c>
      <c r="H210" s="8" t="s">
        <v>283</v>
      </c>
      <c r="I210" s="8" t="s">
        <v>284</v>
      </c>
      <c r="J210" s="8">
        <v>2051</v>
      </c>
      <c r="K210" s="8">
        <v>202.61</v>
      </c>
      <c r="L210" s="8">
        <v>12156.6</v>
      </c>
      <c r="M210" s="8">
        <v>1586.071602</v>
      </c>
      <c r="N210" s="8">
        <v>95164.296119999999</v>
      </c>
      <c r="O210" s="8" t="s">
        <v>285</v>
      </c>
      <c r="P210" s="8">
        <v>7.8281999999999998</v>
      </c>
      <c r="Q210" s="10" t="s">
        <v>187</v>
      </c>
      <c r="R210" s="11">
        <v>45229</v>
      </c>
      <c r="S210" s="10">
        <v>7931013667</v>
      </c>
      <c r="T210" s="8" t="s">
        <v>286</v>
      </c>
      <c r="U210" s="12"/>
      <c r="V210" s="8">
        <v>83011304</v>
      </c>
      <c r="W210" s="8" t="s">
        <v>287</v>
      </c>
      <c r="X210" s="8" t="s">
        <v>287</v>
      </c>
      <c r="Y210" s="8" t="s">
        <v>287</v>
      </c>
      <c r="Z210" s="8" t="s">
        <v>288</v>
      </c>
      <c r="AA210" s="8" t="s">
        <v>289</v>
      </c>
      <c r="AB210" s="12"/>
      <c r="AC210" s="12"/>
      <c r="AD210" s="12"/>
      <c r="AE210" s="12"/>
      <c r="AF210" s="8" t="s">
        <v>290</v>
      </c>
      <c r="AG210" s="8" t="s">
        <v>291</v>
      </c>
      <c r="AH210" s="8" t="s">
        <v>292</v>
      </c>
      <c r="AI210" s="8">
        <v>2</v>
      </c>
      <c r="AJ210" s="8" t="s">
        <v>4</v>
      </c>
      <c r="AK210" s="8" t="s">
        <v>293</v>
      </c>
      <c r="AL210" s="8" t="s">
        <v>294</v>
      </c>
      <c r="AM210" s="8" t="s">
        <v>295</v>
      </c>
      <c r="AN210" s="8" t="s">
        <v>296</v>
      </c>
      <c r="AO210" s="9">
        <v>45229</v>
      </c>
      <c r="AP210" s="8">
        <v>32100</v>
      </c>
      <c r="AQ210" s="8" t="s">
        <v>32</v>
      </c>
      <c r="AR210" s="8" t="s">
        <v>297</v>
      </c>
      <c r="AS210" s="8">
        <v>7931013667</v>
      </c>
      <c r="AT210" s="11">
        <v>45156</v>
      </c>
      <c r="AU210" s="8" t="s">
        <v>298</v>
      </c>
      <c r="AV210" s="8">
        <v>818</v>
      </c>
      <c r="AW210" s="12"/>
      <c r="AX210" s="8" t="s">
        <v>294</v>
      </c>
      <c r="AY210" s="13">
        <v>167.22</v>
      </c>
      <c r="AZ210" s="13" t="s">
        <v>155</v>
      </c>
      <c r="BB210" s="13">
        <f t="shared" si="9"/>
        <v>4</v>
      </c>
      <c r="BC210" s="13">
        <f t="shared" si="10"/>
        <v>4</v>
      </c>
      <c r="BD210" s="13" t="b">
        <f t="shared" si="11"/>
        <v>1</v>
      </c>
    </row>
    <row r="211" spans="1:56" hidden="1" x14ac:dyDescent="0.3">
      <c r="A211" s="8" t="s">
        <v>281</v>
      </c>
      <c r="B211" s="8" t="s">
        <v>282</v>
      </c>
      <c r="C211" s="8" t="s">
        <v>377</v>
      </c>
      <c r="D211" s="9">
        <v>45229</v>
      </c>
      <c r="E211" s="8">
        <v>20</v>
      </c>
      <c r="F211" s="10">
        <v>92009026</v>
      </c>
      <c r="G211" s="8">
        <v>6.1</v>
      </c>
      <c r="H211" s="8" t="s">
        <v>283</v>
      </c>
      <c r="I211" s="8" t="s">
        <v>284</v>
      </c>
      <c r="J211" s="8">
        <v>2051</v>
      </c>
      <c r="K211" s="8">
        <v>49.3</v>
      </c>
      <c r="L211" s="8">
        <v>986</v>
      </c>
      <c r="M211" s="8">
        <v>385.93025999999998</v>
      </c>
      <c r="N211" s="8">
        <v>7718.6052</v>
      </c>
      <c r="O211" s="8" t="s">
        <v>285</v>
      </c>
      <c r="P211" s="8">
        <v>7.8281999999999998</v>
      </c>
      <c r="Q211" s="10" t="s">
        <v>187</v>
      </c>
      <c r="R211" s="11">
        <v>45229</v>
      </c>
      <c r="S211" s="10">
        <v>7931013671</v>
      </c>
      <c r="T211" s="8" t="s">
        <v>300</v>
      </c>
      <c r="U211" s="12"/>
      <c r="V211" s="8">
        <v>83011303</v>
      </c>
      <c r="W211" s="8" t="s">
        <v>287</v>
      </c>
      <c r="X211" s="8" t="s">
        <v>287</v>
      </c>
      <c r="Y211" s="8" t="s">
        <v>287</v>
      </c>
      <c r="Z211" s="8" t="s">
        <v>288</v>
      </c>
      <c r="AA211" s="8" t="s">
        <v>289</v>
      </c>
      <c r="AB211" s="12"/>
      <c r="AC211" s="12"/>
      <c r="AD211" s="12"/>
      <c r="AE211" s="12"/>
      <c r="AF211" s="8" t="s">
        <v>290</v>
      </c>
      <c r="AG211" s="8" t="s">
        <v>291</v>
      </c>
      <c r="AH211" s="8" t="s">
        <v>292</v>
      </c>
      <c r="AI211" s="8">
        <v>16</v>
      </c>
      <c r="AJ211" s="8" t="s">
        <v>4</v>
      </c>
      <c r="AK211" s="8" t="s">
        <v>293</v>
      </c>
      <c r="AL211" s="8" t="s">
        <v>294</v>
      </c>
      <c r="AM211" s="8" t="s">
        <v>295</v>
      </c>
      <c r="AN211" s="8" t="s">
        <v>296</v>
      </c>
      <c r="AO211" s="9">
        <v>45229</v>
      </c>
      <c r="AP211" s="8">
        <v>32100</v>
      </c>
      <c r="AQ211" s="8" t="s">
        <v>301</v>
      </c>
      <c r="AR211" s="8" t="s">
        <v>297</v>
      </c>
      <c r="AS211" s="8">
        <v>7931013671</v>
      </c>
      <c r="AT211" s="11">
        <v>45156</v>
      </c>
      <c r="AU211" s="8" t="s">
        <v>298</v>
      </c>
      <c r="AV211" s="8">
        <v>818</v>
      </c>
      <c r="AW211" s="12"/>
      <c r="AX211" s="8" t="s">
        <v>294</v>
      </c>
      <c r="AY211" s="13">
        <v>39.39</v>
      </c>
      <c r="AZ211" s="13" t="s">
        <v>155</v>
      </c>
      <c r="BB211" s="13">
        <f t="shared" si="9"/>
        <v>9</v>
      </c>
      <c r="BC211" s="13">
        <f t="shared" si="10"/>
        <v>9</v>
      </c>
      <c r="BD211" s="13" t="b">
        <f t="shared" si="11"/>
        <v>1</v>
      </c>
    </row>
    <row r="212" spans="1:56" hidden="1" x14ac:dyDescent="0.3">
      <c r="A212" s="8" t="s">
        <v>281</v>
      </c>
      <c r="B212" s="8" t="s">
        <v>282</v>
      </c>
      <c r="C212" s="8" t="s">
        <v>448</v>
      </c>
      <c r="D212" s="9">
        <v>45229</v>
      </c>
      <c r="E212" s="8">
        <v>50</v>
      </c>
      <c r="F212" s="10">
        <v>92009026</v>
      </c>
      <c r="G212" s="8">
        <v>9.1</v>
      </c>
      <c r="H212" s="8" t="s">
        <v>283</v>
      </c>
      <c r="I212" s="8" t="s">
        <v>284</v>
      </c>
      <c r="J212" s="8">
        <v>2051</v>
      </c>
      <c r="K212" s="8">
        <v>16.41</v>
      </c>
      <c r="L212" s="8">
        <v>820.5</v>
      </c>
      <c r="M212" s="8">
        <v>128.46076199999999</v>
      </c>
      <c r="N212" s="8">
        <v>6423.0380999999998</v>
      </c>
      <c r="O212" s="8" t="s">
        <v>285</v>
      </c>
      <c r="P212" s="8">
        <v>7.8281999999999998</v>
      </c>
      <c r="Q212" s="10" t="s">
        <v>187</v>
      </c>
      <c r="R212" s="11">
        <v>45229</v>
      </c>
      <c r="S212" s="10">
        <v>7931013671</v>
      </c>
      <c r="T212" s="8" t="s">
        <v>426</v>
      </c>
      <c r="U212" s="12"/>
      <c r="V212" s="8">
        <v>83011303</v>
      </c>
      <c r="W212" s="8" t="s">
        <v>287</v>
      </c>
      <c r="X212" s="8" t="s">
        <v>287</v>
      </c>
      <c r="Y212" s="8" t="s">
        <v>287</v>
      </c>
      <c r="Z212" s="8" t="s">
        <v>288</v>
      </c>
      <c r="AA212" s="8" t="s">
        <v>289</v>
      </c>
      <c r="AB212" s="12"/>
      <c r="AC212" s="12"/>
      <c r="AD212" s="12"/>
      <c r="AE212" s="12"/>
      <c r="AF212" s="8" t="s">
        <v>290</v>
      </c>
      <c r="AG212" s="8" t="s">
        <v>291</v>
      </c>
      <c r="AH212" s="8" t="s">
        <v>292</v>
      </c>
      <c r="AI212" s="8">
        <v>19</v>
      </c>
      <c r="AJ212" s="8" t="s">
        <v>4</v>
      </c>
      <c r="AK212" s="8" t="s">
        <v>304</v>
      </c>
      <c r="AL212" s="8" t="s">
        <v>294</v>
      </c>
      <c r="AM212" s="8" t="s">
        <v>295</v>
      </c>
      <c r="AN212" s="8" t="s">
        <v>296</v>
      </c>
      <c r="AO212" s="9">
        <v>45229</v>
      </c>
      <c r="AP212" s="8">
        <v>32100</v>
      </c>
      <c r="AQ212" s="8" t="s">
        <v>324</v>
      </c>
      <c r="AR212" s="8" t="s">
        <v>297</v>
      </c>
      <c r="AS212" s="8">
        <v>7931013671</v>
      </c>
      <c r="AT212" s="11">
        <v>45156</v>
      </c>
      <c r="AU212" s="8" t="s">
        <v>298</v>
      </c>
      <c r="AV212" s="8">
        <v>818</v>
      </c>
      <c r="AW212" s="12"/>
      <c r="AX212" s="8" t="s">
        <v>294</v>
      </c>
      <c r="AY212" s="13">
        <v>6.58</v>
      </c>
      <c r="AZ212" s="13" t="s">
        <v>155</v>
      </c>
      <c r="BB212" s="13">
        <f t="shared" si="9"/>
        <v>9</v>
      </c>
      <c r="BC212" s="13">
        <f t="shared" si="10"/>
        <v>9</v>
      </c>
      <c r="BD212" s="13" t="b">
        <f t="shared" si="11"/>
        <v>1</v>
      </c>
    </row>
    <row r="213" spans="1:56" hidden="1" x14ac:dyDescent="0.3">
      <c r="A213" s="8" t="s">
        <v>281</v>
      </c>
      <c r="B213" s="8" t="s">
        <v>282</v>
      </c>
      <c r="C213" s="8" t="s">
        <v>449</v>
      </c>
      <c r="D213" s="9">
        <v>45229</v>
      </c>
      <c r="E213" s="8">
        <v>10</v>
      </c>
      <c r="F213" s="10">
        <v>92009027</v>
      </c>
      <c r="G213" s="8">
        <v>1.1000000000000001</v>
      </c>
      <c r="H213" s="8" t="s">
        <v>283</v>
      </c>
      <c r="I213" s="8" t="s">
        <v>284</v>
      </c>
      <c r="J213" s="8">
        <v>2051</v>
      </c>
      <c r="K213" s="8">
        <v>73.34</v>
      </c>
      <c r="L213" s="8">
        <v>733.4</v>
      </c>
      <c r="M213" s="8">
        <v>574.12018799999998</v>
      </c>
      <c r="N213" s="8">
        <v>5741.2018799999996</v>
      </c>
      <c r="O213" s="8" t="s">
        <v>285</v>
      </c>
      <c r="P213" s="8">
        <v>7.8281999999999998</v>
      </c>
      <c r="Q213" s="10" t="s">
        <v>190</v>
      </c>
      <c r="R213" s="11">
        <v>45229</v>
      </c>
      <c r="S213" s="10">
        <v>7931013673</v>
      </c>
      <c r="T213" s="8" t="s">
        <v>340</v>
      </c>
      <c r="U213" s="12"/>
      <c r="V213" s="8">
        <v>83011302</v>
      </c>
      <c r="W213" s="8" t="s">
        <v>287</v>
      </c>
      <c r="X213" s="8" t="s">
        <v>287</v>
      </c>
      <c r="Y213" s="8" t="s">
        <v>287</v>
      </c>
      <c r="Z213" s="8" t="s">
        <v>288</v>
      </c>
      <c r="AA213" s="8" t="s">
        <v>289</v>
      </c>
      <c r="AB213" s="12"/>
      <c r="AC213" s="12"/>
      <c r="AD213" s="12"/>
      <c r="AE213" s="12"/>
      <c r="AF213" s="8" t="s">
        <v>290</v>
      </c>
      <c r="AG213" s="8" t="s">
        <v>291</v>
      </c>
      <c r="AH213" s="8" t="s">
        <v>292</v>
      </c>
      <c r="AI213" s="8">
        <v>20</v>
      </c>
      <c r="AJ213" s="8" t="s">
        <v>4</v>
      </c>
      <c r="AK213" s="8" t="s">
        <v>293</v>
      </c>
      <c r="AL213" s="8" t="s">
        <v>294</v>
      </c>
      <c r="AM213" s="8" t="s">
        <v>295</v>
      </c>
      <c r="AN213" s="8" t="s">
        <v>296</v>
      </c>
      <c r="AO213" s="9">
        <v>45229</v>
      </c>
      <c r="AP213" s="8">
        <v>32100</v>
      </c>
      <c r="AQ213" s="8" t="s">
        <v>341</v>
      </c>
      <c r="AR213" s="8" t="s">
        <v>297</v>
      </c>
      <c r="AS213" s="8">
        <v>7931013673</v>
      </c>
      <c r="AT213" s="11">
        <v>45156</v>
      </c>
      <c r="AU213" s="8" t="s">
        <v>298</v>
      </c>
      <c r="AV213" s="8">
        <v>818</v>
      </c>
      <c r="AW213" s="12"/>
      <c r="AX213" s="8" t="s">
        <v>294</v>
      </c>
      <c r="AY213" s="13">
        <v>49.18</v>
      </c>
      <c r="AZ213" s="13" t="s">
        <v>155</v>
      </c>
      <c r="BB213" s="13">
        <f t="shared" si="9"/>
        <v>10</v>
      </c>
      <c r="BC213" s="13">
        <f t="shared" si="10"/>
        <v>10</v>
      </c>
      <c r="BD213" s="13" t="b">
        <f t="shared" si="11"/>
        <v>1</v>
      </c>
    </row>
    <row r="214" spans="1:56" hidden="1" x14ac:dyDescent="0.3">
      <c r="A214" s="8" t="s">
        <v>281</v>
      </c>
      <c r="B214" s="8" t="s">
        <v>308</v>
      </c>
      <c r="C214" s="8" t="s">
        <v>359</v>
      </c>
      <c r="D214" s="9">
        <v>45245</v>
      </c>
      <c r="E214" s="8">
        <v>100</v>
      </c>
      <c r="F214" s="10">
        <v>92009035</v>
      </c>
      <c r="G214" s="8">
        <v>1.1000000000000001</v>
      </c>
      <c r="H214" s="8" t="s">
        <v>283</v>
      </c>
      <c r="I214" s="8" t="s">
        <v>284</v>
      </c>
      <c r="J214" s="8">
        <v>2051</v>
      </c>
      <c r="K214" s="8">
        <v>39</v>
      </c>
      <c r="L214" s="8">
        <v>3900</v>
      </c>
      <c r="M214" s="8">
        <v>305.15159999999997</v>
      </c>
      <c r="N214" s="8">
        <v>30515.16</v>
      </c>
      <c r="O214" s="8" t="s">
        <v>285</v>
      </c>
      <c r="P214" s="8">
        <v>7.8243999999999998</v>
      </c>
      <c r="Q214" s="10" t="s">
        <v>191</v>
      </c>
      <c r="R214" s="11">
        <v>45245</v>
      </c>
      <c r="S214" s="10">
        <v>7931013681</v>
      </c>
      <c r="T214" s="8" t="s">
        <v>320</v>
      </c>
      <c r="U214" s="12"/>
      <c r="V214" s="8">
        <v>83012440</v>
      </c>
      <c r="W214" s="8" t="s">
        <v>287</v>
      </c>
      <c r="X214" s="8" t="s">
        <v>287</v>
      </c>
      <c r="Y214" s="8" t="s">
        <v>287</v>
      </c>
      <c r="Z214" s="8" t="s">
        <v>288</v>
      </c>
      <c r="AA214" s="8" t="s">
        <v>289</v>
      </c>
      <c r="AB214" s="12"/>
      <c r="AC214" s="12"/>
      <c r="AD214" s="12"/>
      <c r="AE214" s="12"/>
      <c r="AF214" s="8" t="s">
        <v>290</v>
      </c>
      <c r="AG214" s="8" t="s">
        <v>291</v>
      </c>
      <c r="AH214" s="8" t="s">
        <v>321</v>
      </c>
      <c r="AI214" s="8">
        <v>1</v>
      </c>
      <c r="AJ214" s="8" t="s">
        <v>4</v>
      </c>
      <c r="AK214" s="8" t="s">
        <v>293</v>
      </c>
      <c r="AL214" s="8" t="s">
        <v>294</v>
      </c>
      <c r="AM214" s="8" t="s">
        <v>322</v>
      </c>
      <c r="AN214" s="8" t="s">
        <v>323</v>
      </c>
      <c r="AO214" s="9">
        <v>45245</v>
      </c>
      <c r="AP214" s="8">
        <v>31400</v>
      </c>
      <c r="AQ214" s="8" t="s">
        <v>324</v>
      </c>
      <c r="AR214" s="8" t="s">
        <v>297</v>
      </c>
      <c r="AS214" s="8">
        <v>7931013681</v>
      </c>
      <c r="AT214" s="11">
        <v>45156</v>
      </c>
      <c r="AU214" s="8" t="s">
        <v>298</v>
      </c>
      <c r="AV214" s="8">
        <v>818</v>
      </c>
      <c r="AW214" s="8" t="s">
        <v>325</v>
      </c>
      <c r="AX214" s="8" t="s">
        <v>294</v>
      </c>
      <c r="AY214" s="13">
        <v>21.96</v>
      </c>
      <c r="AZ214" s="13" t="s">
        <v>156</v>
      </c>
      <c r="BB214" s="13">
        <f t="shared" si="9"/>
        <v>9</v>
      </c>
      <c r="BC214" s="13">
        <f t="shared" si="10"/>
        <v>9</v>
      </c>
      <c r="BD214" s="13" t="b">
        <f t="shared" si="11"/>
        <v>1</v>
      </c>
    </row>
    <row r="215" spans="1:56" hidden="1" x14ac:dyDescent="0.3">
      <c r="A215" s="8" t="s">
        <v>281</v>
      </c>
      <c r="B215" s="8" t="s">
        <v>308</v>
      </c>
      <c r="C215" s="8" t="s">
        <v>428</v>
      </c>
      <c r="D215" s="9">
        <v>45245</v>
      </c>
      <c r="E215" s="8">
        <v>400</v>
      </c>
      <c r="F215" s="10">
        <v>92009035</v>
      </c>
      <c r="G215" s="8">
        <v>9.1</v>
      </c>
      <c r="H215" s="8" t="s">
        <v>283</v>
      </c>
      <c r="I215" s="8" t="s">
        <v>284</v>
      </c>
      <c r="J215" s="8">
        <v>2051</v>
      </c>
      <c r="K215" s="8">
        <v>49.73</v>
      </c>
      <c r="L215" s="8">
        <v>19892</v>
      </c>
      <c r="M215" s="8">
        <v>389.10741200000001</v>
      </c>
      <c r="N215" s="8">
        <v>155642.96479999999</v>
      </c>
      <c r="O215" s="8" t="s">
        <v>285</v>
      </c>
      <c r="P215" s="8">
        <v>7.8243999999999998</v>
      </c>
      <c r="Q215" s="10" t="s">
        <v>191</v>
      </c>
      <c r="R215" s="11">
        <v>45245</v>
      </c>
      <c r="S215" s="10">
        <v>7931013681</v>
      </c>
      <c r="T215" s="8" t="s">
        <v>320</v>
      </c>
      <c r="U215" s="12"/>
      <c r="V215" s="8">
        <v>83012440</v>
      </c>
      <c r="W215" s="8" t="s">
        <v>287</v>
      </c>
      <c r="X215" s="8" t="s">
        <v>287</v>
      </c>
      <c r="Y215" s="8" t="s">
        <v>287</v>
      </c>
      <c r="Z215" s="8" t="s">
        <v>288</v>
      </c>
      <c r="AA215" s="8" t="s">
        <v>289</v>
      </c>
      <c r="AB215" s="12"/>
      <c r="AC215" s="12"/>
      <c r="AD215" s="12"/>
      <c r="AE215" s="12"/>
      <c r="AF215" s="8" t="s">
        <v>290</v>
      </c>
      <c r="AG215" s="8" t="s">
        <v>291</v>
      </c>
      <c r="AH215" s="8" t="s">
        <v>321</v>
      </c>
      <c r="AI215" s="8">
        <v>7</v>
      </c>
      <c r="AJ215" s="8" t="s">
        <v>4</v>
      </c>
      <c r="AK215" s="8" t="s">
        <v>293</v>
      </c>
      <c r="AL215" s="8" t="s">
        <v>294</v>
      </c>
      <c r="AM215" s="8" t="s">
        <v>322</v>
      </c>
      <c r="AN215" s="8" t="s">
        <v>323</v>
      </c>
      <c r="AO215" s="9">
        <v>45245</v>
      </c>
      <c r="AP215" s="8">
        <v>31400</v>
      </c>
      <c r="AQ215" s="8" t="s">
        <v>324</v>
      </c>
      <c r="AR215" s="8" t="s">
        <v>297</v>
      </c>
      <c r="AS215" s="8">
        <v>7931013681</v>
      </c>
      <c r="AT215" s="11">
        <v>45156</v>
      </c>
      <c r="AU215" s="8" t="s">
        <v>298</v>
      </c>
      <c r="AV215" s="8">
        <v>818</v>
      </c>
      <c r="AW215" s="8" t="s">
        <v>325</v>
      </c>
      <c r="AX215" s="8" t="s">
        <v>294</v>
      </c>
      <c r="AY215" s="13">
        <v>28</v>
      </c>
      <c r="AZ215" s="13" t="s">
        <v>156</v>
      </c>
      <c r="BB215" s="13">
        <f t="shared" si="9"/>
        <v>9</v>
      </c>
      <c r="BC215" s="13">
        <f t="shared" si="10"/>
        <v>9</v>
      </c>
      <c r="BD215" s="13" t="b">
        <f t="shared" si="11"/>
        <v>1</v>
      </c>
    </row>
    <row r="216" spans="1:56" hidden="1" x14ac:dyDescent="0.3">
      <c r="A216" s="8" t="s">
        <v>281</v>
      </c>
      <c r="B216" s="8" t="s">
        <v>308</v>
      </c>
      <c r="C216" s="8" t="s">
        <v>98</v>
      </c>
      <c r="D216" s="9">
        <v>45237</v>
      </c>
      <c r="E216" s="8">
        <v>30</v>
      </c>
      <c r="F216" s="10">
        <v>92009386</v>
      </c>
      <c r="G216" s="8">
        <v>1.1000000000000001</v>
      </c>
      <c r="H216" s="8" t="s">
        <v>283</v>
      </c>
      <c r="I216" s="8" t="s">
        <v>284</v>
      </c>
      <c r="J216" s="8">
        <v>2051</v>
      </c>
      <c r="K216" s="8">
        <v>154.82</v>
      </c>
      <c r="L216" s="8">
        <v>4644.6000000000004</v>
      </c>
      <c r="M216" s="8">
        <v>1211.3736080000001</v>
      </c>
      <c r="N216" s="8">
        <v>36341.20824</v>
      </c>
      <c r="O216" s="8" t="s">
        <v>285</v>
      </c>
      <c r="P216" s="8">
        <v>7.8243999999999998</v>
      </c>
      <c r="Q216" s="10" t="s">
        <v>450</v>
      </c>
      <c r="R216" s="11">
        <v>45237</v>
      </c>
      <c r="S216" s="10">
        <v>7931013793</v>
      </c>
      <c r="T216" s="8" t="s">
        <v>451</v>
      </c>
      <c r="U216" s="12"/>
      <c r="V216" s="12"/>
      <c r="W216" s="8" t="s">
        <v>287</v>
      </c>
      <c r="X216" s="8" t="s">
        <v>287</v>
      </c>
      <c r="Y216" s="8" t="s">
        <v>287</v>
      </c>
      <c r="Z216" s="8" t="s">
        <v>288</v>
      </c>
      <c r="AA216" s="8" t="s">
        <v>289</v>
      </c>
      <c r="AB216" s="12"/>
      <c r="AC216" s="12"/>
      <c r="AD216" s="12"/>
      <c r="AE216" s="12"/>
      <c r="AF216" s="8" t="s">
        <v>290</v>
      </c>
      <c r="AG216" s="8" t="s">
        <v>291</v>
      </c>
      <c r="AH216" s="8" t="s">
        <v>452</v>
      </c>
      <c r="AI216" s="8">
        <v>1</v>
      </c>
      <c r="AJ216" s="8" t="s">
        <v>4</v>
      </c>
      <c r="AK216" s="8" t="s">
        <v>304</v>
      </c>
      <c r="AL216" s="8" t="s">
        <v>294</v>
      </c>
      <c r="AM216" s="12"/>
      <c r="AN216" s="12"/>
      <c r="AO216" s="9">
        <v>45237</v>
      </c>
      <c r="AP216" s="8">
        <v>41200</v>
      </c>
      <c r="AQ216" s="8" t="s">
        <v>341</v>
      </c>
      <c r="AR216" s="8" t="s">
        <v>416</v>
      </c>
      <c r="AS216" s="8">
        <v>7931013793</v>
      </c>
      <c r="AT216" s="11">
        <v>45181</v>
      </c>
      <c r="AU216" s="8" t="s">
        <v>298</v>
      </c>
      <c r="AV216" s="8">
        <v>818</v>
      </c>
      <c r="AW216" s="12"/>
      <c r="AX216" s="8" t="s">
        <v>294</v>
      </c>
      <c r="AY216" s="13">
        <v>0</v>
      </c>
      <c r="AZ216" s="13" t="s">
        <v>156</v>
      </c>
      <c r="BB216" s="13">
        <f t="shared" si="9"/>
        <v>1</v>
      </c>
      <c r="BC216" s="13">
        <f t="shared" si="10"/>
        <v>1</v>
      </c>
      <c r="BD216" s="13" t="b">
        <f t="shared" si="11"/>
        <v>1</v>
      </c>
    </row>
    <row r="217" spans="1:56" hidden="1" x14ac:dyDescent="0.3">
      <c r="A217" s="8" t="s">
        <v>281</v>
      </c>
      <c r="B217" s="8" t="s">
        <v>327</v>
      </c>
      <c r="C217" s="8" t="s">
        <v>362</v>
      </c>
      <c r="D217" s="9">
        <v>45266</v>
      </c>
      <c r="E217" s="8">
        <v>200</v>
      </c>
      <c r="F217" s="10">
        <v>92009412</v>
      </c>
      <c r="G217" s="8">
        <v>2.1</v>
      </c>
      <c r="H217" s="8" t="s">
        <v>283</v>
      </c>
      <c r="I217" s="8" t="s">
        <v>284</v>
      </c>
      <c r="J217" s="8">
        <v>2051</v>
      </c>
      <c r="K217" s="8">
        <v>40.29</v>
      </c>
      <c r="L217" s="8">
        <v>8058</v>
      </c>
      <c r="M217" s="8">
        <v>314.66489999999999</v>
      </c>
      <c r="N217" s="8">
        <v>62932.98</v>
      </c>
      <c r="O217" s="8" t="s">
        <v>285</v>
      </c>
      <c r="P217" s="8">
        <v>7.81</v>
      </c>
      <c r="Q217" s="10" t="s">
        <v>192</v>
      </c>
      <c r="R217" s="11">
        <v>45266</v>
      </c>
      <c r="S217" s="10">
        <v>7931013806</v>
      </c>
      <c r="T217" s="8" t="s">
        <v>320</v>
      </c>
      <c r="U217" s="12"/>
      <c r="V217" s="8">
        <v>83012442</v>
      </c>
      <c r="W217" s="8" t="s">
        <v>287</v>
      </c>
      <c r="X217" s="8" t="s">
        <v>287</v>
      </c>
      <c r="Y217" s="8" t="s">
        <v>287</v>
      </c>
      <c r="Z217" s="8" t="s">
        <v>288</v>
      </c>
      <c r="AA217" s="8" t="s">
        <v>289</v>
      </c>
      <c r="AB217" s="12"/>
      <c r="AC217" s="12"/>
      <c r="AD217" s="12"/>
      <c r="AE217" s="12"/>
      <c r="AF217" s="8" t="s">
        <v>290</v>
      </c>
      <c r="AG217" s="8" t="s">
        <v>291</v>
      </c>
      <c r="AH217" s="8" t="s">
        <v>328</v>
      </c>
      <c r="AI217" s="8">
        <v>2</v>
      </c>
      <c r="AJ217" s="8" t="s">
        <v>4</v>
      </c>
      <c r="AK217" s="8" t="s">
        <v>293</v>
      </c>
      <c r="AL217" s="8" t="s">
        <v>294</v>
      </c>
      <c r="AM217" s="8" t="s">
        <v>295</v>
      </c>
      <c r="AN217" s="8" t="s">
        <v>329</v>
      </c>
      <c r="AO217" s="9">
        <v>45266</v>
      </c>
      <c r="AP217" s="8">
        <v>31400</v>
      </c>
      <c r="AQ217" s="8" t="s">
        <v>324</v>
      </c>
      <c r="AR217" s="8" t="s">
        <v>330</v>
      </c>
      <c r="AS217" s="8">
        <v>7931013806</v>
      </c>
      <c r="AT217" s="11">
        <v>45182</v>
      </c>
      <c r="AU217" s="8" t="s">
        <v>298</v>
      </c>
      <c r="AV217" s="8">
        <v>818</v>
      </c>
      <c r="AW217" s="12"/>
      <c r="AX217" s="8" t="s">
        <v>294</v>
      </c>
      <c r="AY217" s="13">
        <v>22.68</v>
      </c>
      <c r="AZ217" s="13" t="s">
        <v>157</v>
      </c>
      <c r="BB217" s="13">
        <f t="shared" si="9"/>
        <v>16</v>
      </c>
      <c r="BC217" s="13">
        <f t="shared" si="10"/>
        <v>16</v>
      </c>
      <c r="BD217" s="13" t="b">
        <f t="shared" si="11"/>
        <v>1</v>
      </c>
    </row>
    <row r="218" spans="1:56" hidden="1" x14ac:dyDescent="0.3">
      <c r="A218" s="8" t="s">
        <v>281</v>
      </c>
      <c r="B218" s="8" t="s">
        <v>327</v>
      </c>
      <c r="C218" s="8" t="s">
        <v>435</v>
      </c>
      <c r="D218" s="9">
        <v>45266</v>
      </c>
      <c r="E218" s="8">
        <v>50</v>
      </c>
      <c r="F218" s="15">
        <v>92009412</v>
      </c>
      <c r="G218" s="8">
        <v>7.1</v>
      </c>
      <c r="H218" s="8" t="s">
        <v>283</v>
      </c>
      <c r="I218" s="8" t="s">
        <v>284</v>
      </c>
      <c r="J218" s="8">
        <v>2051</v>
      </c>
      <c r="K218" s="8">
        <v>14.21</v>
      </c>
      <c r="L218" s="8">
        <v>710.5</v>
      </c>
      <c r="M218" s="8">
        <v>110.98009999999999</v>
      </c>
      <c r="N218" s="8">
        <v>5549.0050000000001</v>
      </c>
      <c r="O218" s="8" t="s">
        <v>285</v>
      </c>
      <c r="P218" s="8">
        <v>7.81</v>
      </c>
      <c r="Q218" s="10" t="s">
        <v>192</v>
      </c>
      <c r="R218" s="11">
        <v>45266</v>
      </c>
      <c r="S218" s="10">
        <v>7931013806</v>
      </c>
      <c r="T218" s="8" t="s">
        <v>310</v>
      </c>
      <c r="U218" s="12"/>
      <c r="V218" s="8">
        <v>83012442</v>
      </c>
      <c r="W218" s="8" t="s">
        <v>287</v>
      </c>
      <c r="X218" s="8" t="s">
        <v>287</v>
      </c>
      <c r="Y218" s="8" t="s">
        <v>287</v>
      </c>
      <c r="Z218" s="8" t="s">
        <v>288</v>
      </c>
      <c r="AA218" s="8" t="s">
        <v>289</v>
      </c>
      <c r="AB218" s="12"/>
      <c r="AC218" s="12"/>
      <c r="AD218" s="12"/>
      <c r="AE218" s="12"/>
      <c r="AF218" s="8" t="s">
        <v>290</v>
      </c>
      <c r="AG218" s="8" t="s">
        <v>291</v>
      </c>
      <c r="AH218" s="8" t="s">
        <v>328</v>
      </c>
      <c r="AI218" s="8">
        <v>6</v>
      </c>
      <c r="AJ218" s="8" t="s">
        <v>4</v>
      </c>
      <c r="AK218" s="8" t="s">
        <v>293</v>
      </c>
      <c r="AL218" s="8" t="s">
        <v>294</v>
      </c>
      <c r="AM218" s="8" t="s">
        <v>295</v>
      </c>
      <c r="AN218" s="8" t="s">
        <v>329</v>
      </c>
      <c r="AO218" s="9">
        <v>45266</v>
      </c>
      <c r="AP218" s="8">
        <v>31400</v>
      </c>
      <c r="AQ218" s="8" t="s">
        <v>301</v>
      </c>
      <c r="AR218" s="8" t="s">
        <v>330</v>
      </c>
      <c r="AS218" s="8">
        <v>7931013806</v>
      </c>
      <c r="AT218" s="11">
        <v>45182</v>
      </c>
      <c r="AU218" s="8" t="s">
        <v>298</v>
      </c>
      <c r="AV218" s="8">
        <v>818</v>
      </c>
      <c r="AW218" s="12"/>
      <c r="AX218" s="8" t="s">
        <v>294</v>
      </c>
      <c r="AY218" s="13">
        <v>13.04</v>
      </c>
      <c r="AZ218" s="13" t="s">
        <v>157</v>
      </c>
      <c r="BB218" s="13">
        <f t="shared" si="9"/>
        <v>16</v>
      </c>
      <c r="BC218" s="13">
        <f t="shared" si="10"/>
        <v>16</v>
      </c>
      <c r="BD218" s="13" t="b">
        <f t="shared" si="11"/>
        <v>1</v>
      </c>
    </row>
    <row r="219" spans="1:56" hidden="1" x14ac:dyDescent="0.3">
      <c r="A219" s="8" t="s">
        <v>281</v>
      </c>
      <c r="B219" s="8" t="s">
        <v>308</v>
      </c>
      <c r="C219" s="8" t="s">
        <v>446</v>
      </c>
      <c r="D219" s="9">
        <v>45259</v>
      </c>
      <c r="E219" s="8">
        <v>10</v>
      </c>
      <c r="F219" s="10">
        <v>92009412</v>
      </c>
      <c r="G219" s="8">
        <v>12.1</v>
      </c>
      <c r="H219" s="8" t="s">
        <v>283</v>
      </c>
      <c r="I219" s="8" t="s">
        <v>284</v>
      </c>
      <c r="J219" s="8">
        <v>2051</v>
      </c>
      <c r="K219" s="8">
        <v>30.83</v>
      </c>
      <c r="L219" s="8">
        <v>308.3</v>
      </c>
      <c r="M219" s="8">
        <v>241.22625199999999</v>
      </c>
      <c r="N219" s="8">
        <v>2412.2625200000002</v>
      </c>
      <c r="O219" s="8" t="s">
        <v>285</v>
      </c>
      <c r="P219" s="8">
        <v>7.8243999999999998</v>
      </c>
      <c r="Q219" s="10" t="s">
        <v>194</v>
      </c>
      <c r="R219" s="11">
        <v>45259</v>
      </c>
      <c r="S219" s="10">
        <v>7931013806</v>
      </c>
      <c r="T219" s="8" t="s">
        <v>310</v>
      </c>
      <c r="U219" s="12"/>
      <c r="V219" s="8">
        <v>83012442</v>
      </c>
      <c r="W219" s="8" t="s">
        <v>287</v>
      </c>
      <c r="X219" s="8" t="s">
        <v>287</v>
      </c>
      <c r="Y219" s="8" t="s">
        <v>287</v>
      </c>
      <c r="Z219" s="8" t="s">
        <v>288</v>
      </c>
      <c r="AA219" s="8" t="s">
        <v>289</v>
      </c>
      <c r="AB219" s="12"/>
      <c r="AC219" s="12"/>
      <c r="AD219" s="12"/>
      <c r="AE219" s="12"/>
      <c r="AF219" s="8" t="s">
        <v>290</v>
      </c>
      <c r="AG219" s="8" t="s">
        <v>291</v>
      </c>
      <c r="AH219" s="8" t="s">
        <v>332</v>
      </c>
      <c r="AI219" s="8">
        <v>3</v>
      </c>
      <c r="AJ219" s="8" t="s">
        <v>4</v>
      </c>
      <c r="AK219" s="8" t="s">
        <v>293</v>
      </c>
      <c r="AL219" s="8" t="s">
        <v>294</v>
      </c>
      <c r="AM219" s="8" t="s">
        <v>312</v>
      </c>
      <c r="AN219" s="8" t="s">
        <v>333</v>
      </c>
      <c r="AO219" s="9">
        <v>45259</v>
      </c>
      <c r="AP219" s="8">
        <v>31400</v>
      </c>
      <c r="AQ219" s="8" t="s">
        <v>301</v>
      </c>
      <c r="AR219" s="8" t="s">
        <v>330</v>
      </c>
      <c r="AS219" s="8">
        <v>7931013806</v>
      </c>
      <c r="AT219" s="11">
        <v>45182</v>
      </c>
      <c r="AU219" s="8" t="s">
        <v>298</v>
      </c>
      <c r="AV219" s="8">
        <v>818</v>
      </c>
      <c r="AW219" s="12"/>
      <c r="AX219" s="8" t="s">
        <v>294</v>
      </c>
      <c r="AY219" s="13">
        <v>26.7</v>
      </c>
      <c r="AZ219" s="13" t="s">
        <v>156</v>
      </c>
      <c r="BB219" s="13">
        <f t="shared" si="9"/>
        <v>16</v>
      </c>
      <c r="BC219" s="13">
        <f t="shared" si="10"/>
        <v>16</v>
      </c>
      <c r="BD219" s="13" t="b">
        <f t="shared" si="11"/>
        <v>1</v>
      </c>
    </row>
    <row r="220" spans="1:56" hidden="1" x14ac:dyDescent="0.3">
      <c r="A220" s="8" t="s">
        <v>281</v>
      </c>
      <c r="B220" s="8" t="s">
        <v>308</v>
      </c>
      <c r="C220" s="8" t="s">
        <v>453</v>
      </c>
      <c r="D220" s="9">
        <v>45259</v>
      </c>
      <c r="E220" s="8">
        <v>5</v>
      </c>
      <c r="F220" s="10">
        <v>92009412</v>
      </c>
      <c r="G220" s="8">
        <v>13.1</v>
      </c>
      <c r="H220" s="8" t="s">
        <v>283</v>
      </c>
      <c r="I220" s="8" t="s">
        <v>284</v>
      </c>
      <c r="J220" s="8">
        <v>2051</v>
      </c>
      <c r="K220" s="8">
        <v>12.72</v>
      </c>
      <c r="L220" s="8">
        <v>63.6</v>
      </c>
      <c r="M220" s="8">
        <v>99.526368000000005</v>
      </c>
      <c r="N220" s="8">
        <v>497.63184000000001</v>
      </c>
      <c r="O220" s="8" t="s">
        <v>285</v>
      </c>
      <c r="P220" s="8">
        <v>7.8243999999999998</v>
      </c>
      <c r="Q220" s="10" t="s">
        <v>194</v>
      </c>
      <c r="R220" s="11">
        <v>45259</v>
      </c>
      <c r="S220" s="10">
        <v>7931013806</v>
      </c>
      <c r="T220" s="8" t="s">
        <v>372</v>
      </c>
      <c r="U220" s="12"/>
      <c r="V220" s="8">
        <v>83012442</v>
      </c>
      <c r="W220" s="8" t="s">
        <v>287</v>
      </c>
      <c r="X220" s="8" t="s">
        <v>287</v>
      </c>
      <c r="Y220" s="8" t="s">
        <v>287</v>
      </c>
      <c r="Z220" s="8" t="s">
        <v>288</v>
      </c>
      <c r="AA220" s="8" t="s">
        <v>289</v>
      </c>
      <c r="AB220" s="12"/>
      <c r="AC220" s="12"/>
      <c r="AD220" s="12"/>
      <c r="AE220" s="12"/>
      <c r="AF220" s="8" t="s">
        <v>290</v>
      </c>
      <c r="AG220" s="8" t="s">
        <v>291</v>
      </c>
      <c r="AH220" s="8" t="s">
        <v>332</v>
      </c>
      <c r="AI220" s="8">
        <v>4</v>
      </c>
      <c r="AJ220" s="8" t="s">
        <v>4</v>
      </c>
      <c r="AK220" s="8" t="s">
        <v>293</v>
      </c>
      <c r="AL220" s="8" t="s">
        <v>294</v>
      </c>
      <c r="AM220" s="8" t="s">
        <v>312</v>
      </c>
      <c r="AN220" s="8" t="s">
        <v>333</v>
      </c>
      <c r="AO220" s="9">
        <v>45259</v>
      </c>
      <c r="AP220" s="8">
        <v>31400</v>
      </c>
      <c r="AQ220" s="8" t="s">
        <v>373</v>
      </c>
      <c r="AR220" s="8" t="s">
        <v>330</v>
      </c>
      <c r="AS220" s="8">
        <v>7931013806</v>
      </c>
      <c r="AT220" s="11">
        <v>45182</v>
      </c>
      <c r="AU220" s="8" t="s">
        <v>298</v>
      </c>
      <c r="AV220" s="8">
        <v>818</v>
      </c>
      <c r="AW220" s="12"/>
      <c r="AX220" s="8" t="s">
        <v>294</v>
      </c>
      <c r="AY220" s="13">
        <v>11.02</v>
      </c>
      <c r="AZ220" s="13" t="s">
        <v>156</v>
      </c>
      <c r="BB220" s="13">
        <f t="shared" si="9"/>
        <v>16</v>
      </c>
      <c r="BC220" s="13">
        <f t="shared" si="10"/>
        <v>16</v>
      </c>
      <c r="BD220" s="13" t="b">
        <f t="shared" si="11"/>
        <v>1</v>
      </c>
    </row>
    <row r="221" spans="1:56" hidden="1" x14ac:dyDescent="0.3">
      <c r="A221" s="8" t="s">
        <v>281</v>
      </c>
      <c r="B221" s="8" t="s">
        <v>308</v>
      </c>
      <c r="C221" s="8" t="s">
        <v>423</v>
      </c>
      <c r="D221" s="9">
        <v>45259</v>
      </c>
      <c r="E221" s="8">
        <v>200</v>
      </c>
      <c r="F221" s="10">
        <v>92009413</v>
      </c>
      <c r="G221" s="8">
        <v>4.0999999999999996</v>
      </c>
      <c r="H221" s="8" t="s">
        <v>283</v>
      </c>
      <c r="I221" s="8" t="s">
        <v>284</v>
      </c>
      <c r="J221" s="8">
        <v>2051</v>
      </c>
      <c r="K221" s="8">
        <v>12.35</v>
      </c>
      <c r="L221" s="8">
        <v>2470</v>
      </c>
      <c r="M221" s="8">
        <v>96.631339999999994</v>
      </c>
      <c r="N221" s="8">
        <v>19326.268</v>
      </c>
      <c r="O221" s="8" t="s">
        <v>285</v>
      </c>
      <c r="P221" s="8">
        <v>7.8243999999999998</v>
      </c>
      <c r="Q221" s="10" t="s">
        <v>194</v>
      </c>
      <c r="R221" s="11">
        <v>45259</v>
      </c>
      <c r="S221" s="10">
        <v>7931013807</v>
      </c>
      <c r="T221" s="8" t="s">
        <v>372</v>
      </c>
      <c r="U221" s="12"/>
      <c r="V221" s="8">
        <v>83012443</v>
      </c>
      <c r="W221" s="8" t="s">
        <v>287</v>
      </c>
      <c r="X221" s="8" t="s">
        <v>287</v>
      </c>
      <c r="Y221" s="8" t="s">
        <v>287</v>
      </c>
      <c r="Z221" s="8" t="s">
        <v>288</v>
      </c>
      <c r="AA221" s="8" t="s">
        <v>289</v>
      </c>
      <c r="AB221" s="12"/>
      <c r="AC221" s="12"/>
      <c r="AD221" s="12"/>
      <c r="AE221" s="12"/>
      <c r="AF221" s="8" t="s">
        <v>290</v>
      </c>
      <c r="AG221" s="8" t="s">
        <v>291</v>
      </c>
      <c r="AH221" s="8" t="s">
        <v>332</v>
      </c>
      <c r="AI221" s="8">
        <v>9</v>
      </c>
      <c r="AJ221" s="8" t="s">
        <v>4</v>
      </c>
      <c r="AK221" s="8" t="s">
        <v>293</v>
      </c>
      <c r="AL221" s="8" t="s">
        <v>294</v>
      </c>
      <c r="AM221" s="8" t="s">
        <v>312</v>
      </c>
      <c r="AN221" s="8" t="s">
        <v>333</v>
      </c>
      <c r="AO221" s="9">
        <v>45259</v>
      </c>
      <c r="AP221" s="8">
        <v>31400</v>
      </c>
      <c r="AQ221" s="8" t="s">
        <v>373</v>
      </c>
      <c r="AR221" s="8" t="s">
        <v>330</v>
      </c>
      <c r="AS221" s="8">
        <v>7931013807</v>
      </c>
      <c r="AT221" s="11">
        <v>45182</v>
      </c>
      <c r="AU221" s="8" t="s">
        <v>298</v>
      </c>
      <c r="AV221" s="8">
        <v>2051</v>
      </c>
      <c r="AW221" s="12"/>
      <c r="AX221" s="8" t="s">
        <v>294</v>
      </c>
      <c r="AY221" s="13">
        <v>11.07</v>
      </c>
      <c r="AZ221" s="13" t="s">
        <v>156</v>
      </c>
      <c r="BB221" s="13">
        <f t="shared" si="9"/>
        <v>15</v>
      </c>
      <c r="BC221" s="13">
        <f t="shared" si="10"/>
        <v>15</v>
      </c>
      <c r="BD221" s="13" t="b">
        <f t="shared" si="11"/>
        <v>1</v>
      </c>
    </row>
    <row r="222" spans="1:56" hidden="1" x14ac:dyDescent="0.3">
      <c r="A222" s="8" t="s">
        <v>281</v>
      </c>
      <c r="B222" s="8" t="s">
        <v>327</v>
      </c>
      <c r="C222" s="8" t="s">
        <v>444</v>
      </c>
      <c r="D222" s="9">
        <v>45266</v>
      </c>
      <c r="E222" s="8">
        <v>150</v>
      </c>
      <c r="F222" s="10">
        <v>92009413</v>
      </c>
      <c r="G222" s="8">
        <v>5.0999999999999996</v>
      </c>
      <c r="H222" s="8" t="s">
        <v>283</v>
      </c>
      <c r="I222" s="8" t="s">
        <v>284</v>
      </c>
      <c r="J222" s="8">
        <v>2051</v>
      </c>
      <c r="K222" s="8">
        <v>16.920000000000002</v>
      </c>
      <c r="L222" s="8">
        <v>2538</v>
      </c>
      <c r="M222" s="8">
        <v>132.14519999999999</v>
      </c>
      <c r="N222" s="8">
        <v>19821.78</v>
      </c>
      <c r="O222" s="8" t="s">
        <v>285</v>
      </c>
      <c r="P222" s="8">
        <v>7.81</v>
      </c>
      <c r="Q222" s="10" t="s">
        <v>192</v>
      </c>
      <c r="R222" s="11">
        <v>45266</v>
      </c>
      <c r="S222" s="10">
        <v>7931013807</v>
      </c>
      <c r="T222" s="8" t="s">
        <v>310</v>
      </c>
      <c r="U222" s="12"/>
      <c r="V222" s="8">
        <v>83012443</v>
      </c>
      <c r="W222" s="8" t="s">
        <v>287</v>
      </c>
      <c r="X222" s="8" t="s">
        <v>287</v>
      </c>
      <c r="Y222" s="8" t="s">
        <v>287</v>
      </c>
      <c r="Z222" s="8" t="s">
        <v>288</v>
      </c>
      <c r="AA222" s="8" t="s">
        <v>289</v>
      </c>
      <c r="AB222" s="12"/>
      <c r="AC222" s="12"/>
      <c r="AD222" s="12"/>
      <c r="AE222" s="12"/>
      <c r="AF222" s="8" t="s">
        <v>290</v>
      </c>
      <c r="AG222" s="8" t="s">
        <v>291</v>
      </c>
      <c r="AH222" s="8" t="s">
        <v>328</v>
      </c>
      <c r="AI222" s="8">
        <v>13</v>
      </c>
      <c r="AJ222" s="8" t="s">
        <v>4</v>
      </c>
      <c r="AK222" s="8" t="s">
        <v>293</v>
      </c>
      <c r="AL222" s="8" t="s">
        <v>294</v>
      </c>
      <c r="AM222" s="8" t="s">
        <v>295</v>
      </c>
      <c r="AN222" s="8" t="s">
        <v>329</v>
      </c>
      <c r="AO222" s="9">
        <v>45266</v>
      </c>
      <c r="AP222" s="8">
        <v>31400</v>
      </c>
      <c r="AQ222" s="8" t="s">
        <v>301</v>
      </c>
      <c r="AR222" s="8" t="s">
        <v>330</v>
      </c>
      <c r="AS222" s="8">
        <v>7931013807</v>
      </c>
      <c r="AT222" s="11">
        <v>45182</v>
      </c>
      <c r="AU222" s="8" t="s">
        <v>298</v>
      </c>
      <c r="AV222" s="8">
        <v>2051</v>
      </c>
      <c r="AW222" s="12"/>
      <c r="AX222" s="8" t="s">
        <v>294</v>
      </c>
      <c r="AY222" s="13">
        <v>14.65</v>
      </c>
      <c r="AZ222" s="13" t="s">
        <v>157</v>
      </c>
      <c r="BB222" s="13">
        <f t="shared" si="9"/>
        <v>15</v>
      </c>
      <c r="BC222" s="13">
        <f t="shared" si="10"/>
        <v>15</v>
      </c>
      <c r="BD222" s="13" t="b">
        <f t="shared" si="11"/>
        <v>1</v>
      </c>
    </row>
    <row r="223" spans="1:56" hidden="1" x14ac:dyDescent="0.3">
      <c r="A223" s="8" t="s">
        <v>281</v>
      </c>
      <c r="B223" s="8" t="s">
        <v>308</v>
      </c>
      <c r="C223" s="8" t="s">
        <v>375</v>
      </c>
      <c r="D223" s="9">
        <v>45259</v>
      </c>
      <c r="E223" s="8">
        <v>18</v>
      </c>
      <c r="F223" s="10">
        <v>92009413</v>
      </c>
      <c r="G223" s="8">
        <v>11.1</v>
      </c>
      <c r="H223" s="8" t="s">
        <v>283</v>
      </c>
      <c r="I223" s="8" t="s">
        <v>284</v>
      </c>
      <c r="J223" s="8">
        <v>2051</v>
      </c>
      <c r="K223" s="8">
        <v>22.84</v>
      </c>
      <c r="L223" s="8">
        <v>411.12</v>
      </c>
      <c r="M223" s="8">
        <v>178.70929599999999</v>
      </c>
      <c r="N223" s="8">
        <v>3216.7673279999999</v>
      </c>
      <c r="O223" s="8" t="s">
        <v>285</v>
      </c>
      <c r="P223" s="8">
        <v>7.8243999999999998</v>
      </c>
      <c r="Q223" s="10" t="s">
        <v>194</v>
      </c>
      <c r="R223" s="11">
        <v>45259</v>
      </c>
      <c r="S223" s="10">
        <v>7931013807</v>
      </c>
      <c r="T223" s="8" t="s">
        <v>310</v>
      </c>
      <c r="U223" s="12"/>
      <c r="V223" s="8">
        <v>83012443</v>
      </c>
      <c r="W223" s="8" t="s">
        <v>287</v>
      </c>
      <c r="X223" s="8" t="s">
        <v>287</v>
      </c>
      <c r="Y223" s="8" t="s">
        <v>287</v>
      </c>
      <c r="Z223" s="8" t="s">
        <v>288</v>
      </c>
      <c r="AA223" s="8" t="s">
        <v>289</v>
      </c>
      <c r="AB223" s="12"/>
      <c r="AC223" s="12"/>
      <c r="AD223" s="12"/>
      <c r="AE223" s="12"/>
      <c r="AF223" s="8" t="s">
        <v>290</v>
      </c>
      <c r="AG223" s="8" t="s">
        <v>291</v>
      </c>
      <c r="AH223" s="8" t="s">
        <v>332</v>
      </c>
      <c r="AI223" s="8">
        <v>12</v>
      </c>
      <c r="AJ223" s="8" t="s">
        <v>4</v>
      </c>
      <c r="AK223" s="8" t="s">
        <v>293</v>
      </c>
      <c r="AL223" s="8" t="s">
        <v>294</v>
      </c>
      <c r="AM223" s="8" t="s">
        <v>312</v>
      </c>
      <c r="AN223" s="8" t="s">
        <v>333</v>
      </c>
      <c r="AO223" s="9">
        <v>45259</v>
      </c>
      <c r="AP223" s="8">
        <v>31400</v>
      </c>
      <c r="AQ223" s="8" t="s">
        <v>301</v>
      </c>
      <c r="AR223" s="8" t="s">
        <v>330</v>
      </c>
      <c r="AS223" s="8">
        <v>7931013807</v>
      </c>
      <c r="AT223" s="11">
        <v>45182</v>
      </c>
      <c r="AU223" s="8" t="s">
        <v>298</v>
      </c>
      <c r="AV223" s="8">
        <v>2051</v>
      </c>
      <c r="AW223" s="12"/>
      <c r="AX223" s="8" t="s">
        <v>294</v>
      </c>
      <c r="AY223" s="13">
        <v>19.78</v>
      </c>
      <c r="AZ223" s="13" t="s">
        <v>156</v>
      </c>
      <c r="BB223" s="13">
        <f t="shared" si="9"/>
        <v>15</v>
      </c>
      <c r="BC223" s="13">
        <f t="shared" si="10"/>
        <v>15</v>
      </c>
      <c r="BD223" s="13" t="b">
        <f t="shared" si="11"/>
        <v>1</v>
      </c>
    </row>
    <row r="224" spans="1:56" hidden="1" x14ac:dyDescent="0.3">
      <c r="A224" s="8" t="s">
        <v>281</v>
      </c>
      <c r="B224" s="8" t="s">
        <v>308</v>
      </c>
      <c r="C224" s="8" t="s">
        <v>407</v>
      </c>
      <c r="D224" s="9">
        <v>45259</v>
      </c>
      <c r="E224" s="8">
        <v>20</v>
      </c>
      <c r="F224" s="10">
        <v>92009413</v>
      </c>
      <c r="G224" s="8">
        <v>12.1</v>
      </c>
      <c r="H224" s="8" t="s">
        <v>283</v>
      </c>
      <c r="I224" s="8" t="s">
        <v>284</v>
      </c>
      <c r="J224" s="8">
        <v>2051</v>
      </c>
      <c r="K224" s="8">
        <v>29.31</v>
      </c>
      <c r="L224" s="8">
        <v>586.20000000000005</v>
      </c>
      <c r="M224" s="8">
        <v>229.33316400000001</v>
      </c>
      <c r="N224" s="8">
        <v>4586.6632799999998</v>
      </c>
      <c r="O224" s="8" t="s">
        <v>285</v>
      </c>
      <c r="P224" s="8">
        <v>7.8243999999999998</v>
      </c>
      <c r="Q224" s="10" t="s">
        <v>194</v>
      </c>
      <c r="R224" s="11">
        <v>45259</v>
      </c>
      <c r="S224" s="10">
        <v>7931013807</v>
      </c>
      <c r="T224" s="8" t="s">
        <v>310</v>
      </c>
      <c r="U224" s="12"/>
      <c r="V224" s="8">
        <v>83012443</v>
      </c>
      <c r="W224" s="8" t="s">
        <v>287</v>
      </c>
      <c r="X224" s="8" t="s">
        <v>287</v>
      </c>
      <c r="Y224" s="8" t="s">
        <v>287</v>
      </c>
      <c r="Z224" s="8" t="s">
        <v>288</v>
      </c>
      <c r="AA224" s="8" t="s">
        <v>289</v>
      </c>
      <c r="AB224" s="12"/>
      <c r="AC224" s="12"/>
      <c r="AD224" s="12"/>
      <c r="AE224" s="12"/>
      <c r="AF224" s="8" t="s">
        <v>290</v>
      </c>
      <c r="AG224" s="8" t="s">
        <v>291</v>
      </c>
      <c r="AH224" s="8" t="s">
        <v>332</v>
      </c>
      <c r="AI224" s="8">
        <v>13</v>
      </c>
      <c r="AJ224" s="8" t="s">
        <v>4</v>
      </c>
      <c r="AK224" s="8" t="s">
        <v>293</v>
      </c>
      <c r="AL224" s="8" t="s">
        <v>294</v>
      </c>
      <c r="AM224" s="8" t="s">
        <v>312</v>
      </c>
      <c r="AN224" s="8" t="s">
        <v>333</v>
      </c>
      <c r="AO224" s="9">
        <v>45259</v>
      </c>
      <c r="AP224" s="8">
        <v>31400</v>
      </c>
      <c r="AQ224" s="8" t="s">
        <v>301</v>
      </c>
      <c r="AR224" s="8" t="s">
        <v>330</v>
      </c>
      <c r="AS224" s="8">
        <v>7931013807</v>
      </c>
      <c r="AT224" s="11">
        <v>45182</v>
      </c>
      <c r="AU224" s="8" t="s">
        <v>298</v>
      </c>
      <c r="AV224" s="8">
        <v>2051</v>
      </c>
      <c r="AW224" s="12"/>
      <c r="AX224" s="8" t="s">
        <v>294</v>
      </c>
      <c r="AY224" s="13">
        <v>25.39</v>
      </c>
      <c r="AZ224" s="13" t="s">
        <v>156</v>
      </c>
      <c r="BB224" s="13">
        <f t="shared" si="9"/>
        <v>15</v>
      </c>
      <c r="BC224" s="13">
        <f t="shared" si="10"/>
        <v>15</v>
      </c>
      <c r="BD224" s="13" t="b">
        <f t="shared" si="11"/>
        <v>1</v>
      </c>
    </row>
    <row r="225" spans="1:56" hidden="1" x14ac:dyDescent="0.3">
      <c r="A225" s="8" t="s">
        <v>281</v>
      </c>
      <c r="B225" s="8" t="s">
        <v>308</v>
      </c>
      <c r="C225" s="8" t="s">
        <v>70</v>
      </c>
      <c r="D225" s="9">
        <v>45258</v>
      </c>
      <c r="E225" s="8">
        <v>5</v>
      </c>
      <c r="F225" s="10">
        <v>92009421</v>
      </c>
      <c r="G225" s="8">
        <v>3.1</v>
      </c>
      <c r="H225" s="8" t="s">
        <v>283</v>
      </c>
      <c r="I225" s="8" t="s">
        <v>284</v>
      </c>
      <c r="J225" s="8">
        <v>2051</v>
      </c>
      <c r="K225" s="8">
        <v>206.99</v>
      </c>
      <c r="L225" s="8">
        <v>1034.95</v>
      </c>
      <c r="M225" s="8">
        <v>1619.5725560000001</v>
      </c>
      <c r="N225" s="8">
        <v>8097.8627800000004</v>
      </c>
      <c r="O225" s="8" t="s">
        <v>285</v>
      </c>
      <c r="P225" s="8">
        <v>7.8243999999999998</v>
      </c>
      <c r="Q225" s="10" t="s">
        <v>188</v>
      </c>
      <c r="R225" s="11">
        <v>45258</v>
      </c>
      <c r="S225" s="10">
        <v>7931013795</v>
      </c>
      <c r="T225" s="8" t="s">
        <v>286</v>
      </c>
      <c r="U225" s="12"/>
      <c r="V225" s="8">
        <v>83011731</v>
      </c>
      <c r="W225" s="8" t="s">
        <v>287</v>
      </c>
      <c r="X225" s="8" t="s">
        <v>287</v>
      </c>
      <c r="Y225" s="8" t="s">
        <v>287</v>
      </c>
      <c r="Z225" s="8" t="s">
        <v>288</v>
      </c>
      <c r="AA225" s="8" t="s">
        <v>289</v>
      </c>
      <c r="AB225" s="12"/>
      <c r="AC225" s="12"/>
      <c r="AD225" s="12"/>
      <c r="AE225" s="12"/>
      <c r="AF225" s="8" t="s">
        <v>290</v>
      </c>
      <c r="AG225" s="8" t="s">
        <v>291</v>
      </c>
      <c r="AH225" s="8" t="s">
        <v>335</v>
      </c>
      <c r="AI225" s="8">
        <v>32</v>
      </c>
      <c r="AJ225" s="8" t="s">
        <v>4</v>
      </c>
      <c r="AK225" s="8" t="s">
        <v>293</v>
      </c>
      <c r="AL225" s="8" t="s">
        <v>294</v>
      </c>
      <c r="AM225" s="8" t="s">
        <v>336</v>
      </c>
      <c r="AN225" s="8" t="s">
        <v>337</v>
      </c>
      <c r="AO225" s="9">
        <v>45258</v>
      </c>
      <c r="AP225" s="8">
        <v>32100</v>
      </c>
      <c r="AQ225" s="8" t="s">
        <v>32</v>
      </c>
      <c r="AR225" s="8" t="s">
        <v>330</v>
      </c>
      <c r="AS225" s="8">
        <v>7931013795</v>
      </c>
      <c r="AT225" s="11">
        <v>45182</v>
      </c>
      <c r="AU225" s="8" t="s">
        <v>298</v>
      </c>
      <c r="AV225" s="12"/>
      <c r="AW225" s="12"/>
      <c r="AX225" s="8" t="s">
        <v>294</v>
      </c>
      <c r="AY225" s="13">
        <v>154.13999999999999</v>
      </c>
      <c r="AZ225" s="13" t="s">
        <v>156</v>
      </c>
      <c r="BB225" s="13">
        <f t="shared" si="9"/>
        <v>5</v>
      </c>
      <c r="BC225" s="13">
        <f t="shared" si="10"/>
        <v>5</v>
      </c>
      <c r="BD225" s="13" t="b">
        <f t="shared" si="11"/>
        <v>1</v>
      </c>
    </row>
    <row r="226" spans="1:56" hidden="1" x14ac:dyDescent="0.3">
      <c r="A226" s="8" t="s">
        <v>281</v>
      </c>
      <c r="B226" s="8" t="s">
        <v>308</v>
      </c>
      <c r="C226" s="8" t="s">
        <v>389</v>
      </c>
      <c r="D226" s="9">
        <v>45258</v>
      </c>
      <c r="E226" s="8">
        <v>200</v>
      </c>
      <c r="F226" s="10">
        <v>92009422</v>
      </c>
      <c r="G226" s="8">
        <v>1.1000000000000001</v>
      </c>
      <c r="H226" s="8" t="s">
        <v>283</v>
      </c>
      <c r="I226" s="8" t="s">
        <v>284</v>
      </c>
      <c r="J226" s="8">
        <v>2051</v>
      </c>
      <c r="K226" s="8">
        <v>15.82</v>
      </c>
      <c r="L226" s="8">
        <v>3164</v>
      </c>
      <c r="M226" s="8">
        <v>123.782008</v>
      </c>
      <c r="N226" s="8">
        <v>24756.401600000001</v>
      </c>
      <c r="O226" s="8" t="s">
        <v>285</v>
      </c>
      <c r="P226" s="8">
        <v>7.8243999999999998</v>
      </c>
      <c r="Q226" s="10" t="s">
        <v>189</v>
      </c>
      <c r="R226" s="11">
        <v>45258</v>
      </c>
      <c r="S226" s="10">
        <v>7931013796</v>
      </c>
      <c r="T226" s="8" t="s">
        <v>390</v>
      </c>
      <c r="U226" s="12"/>
      <c r="V226" s="8">
        <v>83011732</v>
      </c>
      <c r="W226" s="8" t="s">
        <v>287</v>
      </c>
      <c r="X226" s="8" t="s">
        <v>287</v>
      </c>
      <c r="Y226" s="8" t="s">
        <v>287</v>
      </c>
      <c r="Z226" s="8" t="s">
        <v>288</v>
      </c>
      <c r="AA226" s="8" t="s">
        <v>289</v>
      </c>
      <c r="AB226" s="12"/>
      <c r="AC226" s="12"/>
      <c r="AD226" s="12"/>
      <c r="AE226" s="12"/>
      <c r="AF226" s="8" t="s">
        <v>290</v>
      </c>
      <c r="AG226" s="8" t="s">
        <v>291</v>
      </c>
      <c r="AH226" s="8" t="s">
        <v>335</v>
      </c>
      <c r="AI226" s="8">
        <v>1</v>
      </c>
      <c r="AJ226" s="8" t="s">
        <v>4</v>
      </c>
      <c r="AK226" s="8" t="s">
        <v>293</v>
      </c>
      <c r="AL226" s="8" t="s">
        <v>294</v>
      </c>
      <c r="AM226" s="8" t="s">
        <v>336</v>
      </c>
      <c r="AN226" s="8" t="s">
        <v>337</v>
      </c>
      <c r="AO226" s="9">
        <v>45258</v>
      </c>
      <c r="AP226" s="8">
        <v>32100</v>
      </c>
      <c r="AQ226" s="8" t="s">
        <v>324</v>
      </c>
      <c r="AR226" s="8" t="s">
        <v>330</v>
      </c>
      <c r="AS226" s="8">
        <v>7931013796</v>
      </c>
      <c r="AT226" s="11">
        <v>45182</v>
      </c>
      <c r="AU226" s="8" t="s">
        <v>298</v>
      </c>
      <c r="AV226" s="8">
        <v>818</v>
      </c>
      <c r="AW226" s="12"/>
      <c r="AX226" s="8" t="s">
        <v>294</v>
      </c>
      <c r="AY226" s="13">
        <v>14.96</v>
      </c>
      <c r="AZ226" s="13" t="s">
        <v>156</v>
      </c>
      <c r="BB226" s="13">
        <f t="shared" si="9"/>
        <v>7</v>
      </c>
      <c r="BC226" s="13">
        <f t="shared" si="10"/>
        <v>7</v>
      </c>
      <c r="BD226" s="13" t="b">
        <f t="shared" si="11"/>
        <v>1</v>
      </c>
    </row>
    <row r="227" spans="1:56" hidden="1" x14ac:dyDescent="0.3">
      <c r="A227" s="8" t="s">
        <v>281</v>
      </c>
      <c r="B227" s="8" t="s">
        <v>308</v>
      </c>
      <c r="C227" s="8" t="s">
        <v>364</v>
      </c>
      <c r="D227" s="9">
        <v>45258</v>
      </c>
      <c r="E227" s="8">
        <v>100</v>
      </c>
      <c r="F227" s="10">
        <v>92009422</v>
      </c>
      <c r="G227" s="8">
        <v>6.1</v>
      </c>
      <c r="H227" s="8" t="s">
        <v>283</v>
      </c>
      <c r="I227" s="8" t="s">
        <v>284</v>
      </c>
      <c r="J227" s="8">
        <v>2051</v>
      </c>
      <c r="K227" s="8">
        <v>110.16</v>
      </c>
      <c r="L227" s="8">
        <v>11016</v>
      </c>
      <c r="M227" s="8">
        <v>861.93590400000005</v>
      </c>
      <c r="N227" s="8">
        <v>86193.590400000001</v>
      </c>
      <c r="O227" s="8" t="s">
        <v>285</v>
      </c>
      <c r="P227" s="8">
        <v>7.8243999999999998</v>
      </c>
      <c r="Q227" s="10" t="s">
        <v>189</v>
      </c>
      <c r="R227" s="11">
        <v>45258</v>
      </c>
      <c r="S227" s="10">
        <v>7931013796</v>
      </c>
      <c r="T227" s="8" t="s">
        <v>320</v>
      </c>
      <c r="U227" s="12"/>
      <c r="V227" s="8">
        <v>83011732</v>
      </c>
      <c r="W227" s="8" t="s">
        <v>287</v>
      </c>
      <c r="X227" s="8" t="s">
        <v>287</v>
      </c>
      <c r="Y227" s="8" t="s">
        <v>287</v>
      </c>
      <c r="Z227" s="8" t="s">
        <v>288</v>
      </c>
      <c r="AA227" s="8" t="s">
        <v>289</v>
      </c>
      <c r="AB227" s="12"/>
      <c r="AC227" s="12"/>
      <c r="AD227" s="12"/>
      <c r="AE227" s="12"/>
      <c r="AF227" s="8" t="s">
        <v>290</v>
      </c>
      <c r="AG227" s="8" t="s">
        <v>291</v>
      </c>
      <c r="AH227" s="8" t="s">
        <v>335</v>
      </c>
      <c r="AI227" s="8">
        <v>6</v>
      </c>
      <c r="AJ227" s="8" t="s">
        <v>4</v>
      </c>
      <c r="AK227" s="8" t="s">
        <v>293</v>
      </c>
      <c r="AL227" s="8" t="s">
        <v>294</v>
      </c>
      <c r="AM227" s="8" t="s">
        <v>336</v>
      </c>
      <c r="AN227" s="8" t="s">
        <v>337</v>
      </c>
      <c r="AO227" s="9">
        <v>45258</v>
      </c>
      <c r="AP227" s="8">
        <v>32100</v>
      </c>
      <c r="AQ227" s="8" t="s">
        <v>324</v>
      </c>
      <c r="AR227" s="8" t="s">
        <v>330</v>
      </c>
      <c r="AS227" s="8">
        <v>7931013796</v>
      </c>
      <c r="AT227" s="11">
        <v>45182</v>
      </c>
      <c r="AU227" s="8" t="s">
        <v>298</v>
      </c>
      <c r="AV227" s="8">
        <v>818</v>
      </c>
      <c r="AW227" s="12"/>
      <c r="AX227" s="8" t="s">
        <v>294</v>
      </c>
      <c r="AY227" s="13">
        <v>98.14</v>
      </c>
      <c r="AZ227" s="13" t="s">
        <v>156</v>
      </c>
      <c r="BB227" s="13">
        <f t="shared" si="9"/>
        <v>7</v>
      </c>
      <c r="BC227" s="13">
        <f t="shared" si="10"/>
        <v>7</v>
      </c>
      <c r="BD227" s="13" t="b">
        <f t="shared" si="11"/>
        <v>1</v>
      </c>
    </row>
    <row r="228" spans="1:56" hidden="1" x14ac:dyDescent="0.3">
      <c r="A228" s="8" t="s">
        <v>281</v>
      </c>
      <c r="B228" s="8" t="s">
        <v>308</v>
      </c>
      <c r="C228" s="8" t="s">
        <v>299</v>
      </c>
      <c r="D228" s="9">
        <v>45258</v>
      </c>
      <c r="E228" s="8">
        <v>20</v>
      </c>
      <c r="F228" s="10">
        <v>92009423</v>
      </c>
      <c r="G228" s="8">
        <v>4.0999999999999996</v>
      </c>
      <c r="H228" s="8" t="s">
        <v>283</v>
      </c>
      <c r="I228" s="8" t="s">
        <v>284</v>
      </c>
      <c r="J228" s="8">
        <v>2051</v>
      </c>
      <c r="K228" s="8">
        <v>38.11</v>
      </c>
      <c r="L228" s="8">
        <v>762.2</v>
      </c>
      <c r="M228" s="8">
        <v>298.187884</v>
      </c>
      <c r="N228" s="8">
        <v>5963.7576799999997</v>
      </c>
      <c r="O228" s="8" t="s">
        <v>285</v>
      </c>
      <c r="P228" s="8">
        <v>7.8243999999999998</v>
      </c>
      <c r="Q228" s="10" t="s">
        <v>188</v>
      </c>
      <c r="R228" s="11">
        <v>45258</v>
      </c>
      <c r="S228" s="10">
        <v>7931013797</v>
      </c>
      <c r="T228" s="8" t="s">
        <v>300</v>
      </c>
      <c r="U228" s="12"/>
      <c r="V228" s="8">
        <v>83011734</v>
      </c>
      <c r="W228" s="8" t="s">
        <v>287</v>
      </c>
      <c r="X228" s="8" t="s">
        <v>287</v>
      </c>
      <c r="Y228" s="8" t="s">
        <v>287</v>
      </c>
      <c r="Z228" s="8" t="s">
        <v>288</v>
      </c>
      <c r="AA228" s="8" t="s">
        <v>289</v>
      </c>
      <c r="AB228" s="12"/>
      <c r="AC228" s="12"/>
      <c r="AD228" s="12"/>
      <c r="AE228" s="12"/>
      <c r="AF228" s="8" t="s">
        <v>290</v>
      </c>
      <c r="AG228" s="8" t="s">
        <v>291</v>
      </c>
      <c r="AH228" s="8" t="s">
        <v>335</v>
      </c>
      <c r="AI228" s="8">
        <v>38</v>
      </c>
      <c r="AJ228" s="8" t="s">
        <v>4</v>
      </c>
      <c r="AK228" s="8" t="s">
        <v>293</v>
      </c>
      <c r="AL228" s="8" t="s">
        <v>294</v>
      </c>
      <c r="AM228" s="8" t="s">
        <v>336</v>
      </c>
      <c r="AN228" s="8" t="s">
        <v>337</v>
      </c>
      <c r="AO228" s="9">
        <v>45258</v>
      </c>
      <c r="AP228" s="8">
        <v>32100</v>
      </c>
      <c r="AQ228" s="8" t="s">
        <v>301</v>
      </c>
      <c r="AR228" s="8" t="s">
        <v>330</v>
      </c>
      <c r="AS228" s="8">
        <v>7931013797</v>
      </c>
      <c r="AT228" s="11">
        <v>45182</v>
      </c>
      <c r="AU228" s="8" t="s">
        <v>298</v>
      </c>
      <c r="AV228" s="8">
        <v>818</v>
      </c>
      <c r="AW228" s="12"/>
      <c r="AX228" s="8" t="s">
        <v>294</v>
      </c>
      <c r="AY228" s="13">
        <v>30.57</v>
      </c>
      <c r="AZ228" s="13" t="s">
        <v>156</v>
      </c>
      <c r="BB228" s="13">
        <f t="shared" si="9"/>
        <v>8</v>
      </c>
      <c r="BC228" s="13">
        <f t="shared" si="10"/>
        <v>8</v>
      </c>
      <c r="BD228" s="13" t="b">
        <f t="shared" si="11"/>
        <v>1</v>
      </c>
    </row>
    <row r="229" spans="1:56" hidden="1" x14ac:dyDescent="0.3">
      <c r="A229" s="8" t="s">
        <v>281</v>
      </c>
      <c r="B229" s="8" t="s">
        <v>308</v>
      </c>
      <c r="C229" s="8" t="s">
        <v>410</v>
      </c>
      <c r="D229" s="9">
        <v>45258</v>
      </c>
      <c r="E229" s="8">
        <v>50</v>
      </c>
      <c r="F229" s="10">
        <v>92009423</v>
      </c>
      <c r="G229" s="8">
        <v>8.1</v>
      </c>
      <c r="H229" s="8" t="s">
        <v>283</v>
      </c>
      <c r="I229" s="8" t="s">
        <v>284</v>
      </c>
      <c r="J229" s="8">
        <v>2051</v>
      </c>
      <c r="K229" s="8">
        <v>61.34</v>
      </c>
      <c r="L229" s="8">
        <v>3067</v>
      </c>
      <c r="M229" s="8">
        <v>479.94869599999998</v>
      </c>
      <c r="N229" s="8">
        <v>23997.434799999999</v>
      </c>
      <c r="O229" s="8" t="s">
        <v>285</v>
      </c>
      <c r="P229" s="8">
        <v>7.8243999999999998</v>
      </c>
      <c r="Q229" s="10" t="s">
        <v>188</v>
      </c>
      <c r="R229" s="11">
        <v>45258</v>
      </c>
      <c r="S229" s="10">
        <v>7931013797</v>
      </c>
      <c r="T229" s="8" t="s">
        <v>300</v>
      </c>
      <c r="U229" s="12"/>
      <c r="V229" s="8">
        <v>83011734</v>
      </c>
      <c r="W229" s="8" t="s">
        <v>287</v>
      </c>
      <c r="X229" s="8" t="s">
        <v>287</v>
      </c>
      <c r="Y229" s="8" t="s">
        <v>287</v>
      </c>
      <c r="Z229" s="8" t="s">
        <v>288</v>
      </c>
      <c r="AA229" s="8" t="s">
        <v>289</v>
      </c>
      <c r="AB229" s="12"/>
      <c r="AC229" s="12"/>
      <c r="AD229" s="12"/>
      <c r="AE229" s="12"/>
      <c r="AF229" s="8" t="s">
        <v>290</v>
      </c>
      <c r="AG229" s="8" t="s">
        <v>291</v>
      </c>
      <c r="AH229" s="8" t="s">
        <v>335</v>
      </c>
      <c r="AI229" s="8">
        <v>42</v>
      </c>
      <c r="AJ229" s="8" t="s">
        <v>4</v>
      </c>
      <c r="AK229" s="8" t="s">
        <v>293</v>
      </c>
      <c r="AL229" s="8" t="s">
        <v>294</v>
      </c>
      <c r="AM229" s="8" t="s">
        <v>336</v>
      </c>
      <c r="AN229" s="8" t="s">
        <v>337</v>
      </c>
      <c r="AO229" s="9">
        <v>45258</v>
      </c>
      <c r="AP229" s="8">
        <v>32100</v>
      </c>
      <c r="AQ229" s="8" t="s">
        <v>301</v>
      </c>
      <c r="AR229" s="8" t="s">
        <v>330</v>
      </c>
      <c r="AS229" s="8">
        <v>7931013797</v>
      </c>
      <c r="AT229" s="11">
        <v>45182</v>
      </c>
      <c r="AU229" s="8" t="s">
        <v>298</v>
      </c>
      <c r="AV229" s="8">
        <v>818</v>
      </c>
      <c r="AW229" s="12"/>
      <c r="AX229" s="8" t="s">
        <v>294</v>
      </c>
      <c r="AY229" s="13">
        <v>52.56</v>
      </c>
      <c r="AZ229" s="13" t="s">
        <v>156</v>
      </c>
      <c r="BB229" s="13">
        <f t="shared" si="9"/>
        <v>8</v>
      </c>
      <c r="BC229" s="13">
        <f t="shared" si="10"/>
        <v>8</v>
      </c>
      <c r="BD229" s="13" t="b">
        <f t="shared" si="11"/>
        <v>1</v>
      </c>
    </row>
    <row r="230" spans="1:56" hidden="1" x14ac:dyDescent="0.3">
      <c r="A230" s="8" t="s">
        <v>281</v>
      </c>
      <c r="B230" s="8" t="s">
        <v>308</v>
      </c>
      <c r="C230" s="8" t="s">
        <v>454</v>
      </c>
      <c r="D230" s="9">
        <v>45258</v>
      </c>
      <c r="E230" s="8">
        <v>3</v>
      </c>
      <c r="F230" s="10">
        <v>92009424</v>
      </c>
      <c r="G230" s="8">
        <v>6.1</v>
      </c>
      <c r="H230" s="8" t="s">
        <v>283</v>
      </c>
      <c r="I230" s="8" t="s">
        <v>284</v>
      </c>
      <c r="J230" s="8">
        <v>2051</v>
      </c>
      <c r="K230" s="8">
        <v>656.19</v>
      </c>
      <c r="L230" s="8">
        <v>1968.57</v>
      </c>
      <c r="M230" s="8">
        <v>5134.293036</v>
      </c>
      <c r="N230" s="8">
        <v>15402.879107999999</v>
      </c>
      <c r="O230" s="8" t="s">
        <v>285</v>
      </c>
      <c r="P230" s="8">
        <v>7.8243999999999998</v>
      </c>
      <c r="Q230" s="10" t="s">
        <v>189</v>
      </c>
      <c r="R230" s="11">
        <v>45258</v>
      </c>
      <c r="S230" s="10">
        <v>7931013799</v>
      </c>
      <c r="T230" s="8" t="s">
        <v>340</v>
      </c>
      <c r="U230" s="12"/>
      <c r="V230" s="8">
        <v>83011733</v>
      </c>
      <c r="W230" s="8" t="s">
        <v>287</v>
      </c>
      <c r="X230" s="8" t="s">
        <v>287</v>
      </c>
      <c r="Y230" s="8" t="s">
        <v>287</v>
      </c>
      <c r="Z230" s="8" t="s">
        <v>288</v>
      </c>
      <c r="AA230" s="8" t="s">
        <v>289</v>
      </c>
      <c r="AB230" s="12"/>
      <c r="AC230" s="12"/>
      <c r="AD230" s="12"/>
      <c r="AE230" s="12"/>
      <c r="AF230" s="8" t="s">
        <v>290</v>
      </c>
      <c r="AG230" s="8" t="s">
        <v>291</v>
      </c>
      <c r="AH230" s="8" t="s">
        <v>335</v>
      </c>
      <c r="AI230" s="8">
        <v>13</v>
      </c>
      <c r="AJ230" s="8" t="s">
        <v>4</v>
      </c>
      <c r="AK230" s="8" t="s">
        <v>293</v>
      </c>
      <c r="AL230" s="8" t="s">
        <v>294</v>
      </c>
      <c r="AM230" s="8" t="s">
        <v>336</v>
      </c>
      <c r="AN230" s="8" t="s">
        <v>337</v>
      </c>
      <c r="AO230" s="9">
        <v>45258</v>
      </c>
      <c r="AP230" s="8">
        <v>32100</v>
      </c>
      <c r="AQ230" s="8" t="s">
        <v>341</v>
      </c>
      <c r="AR230" s="8" t="s">
        <v>330</v>
      </c>
      <c r="AS230" s="8">
        <v>7931013799</v>
      </c>
      <c r="AT230" s="11">
        <v>45182</v>
      </c>
      <c r="AU230" s="8" t="s">
        <v>298</v>
      </c>
      <c r="AV230" s="8">
        <v>818</v>
      </c>
      <c r="AW230" s="12"/>
      <c r="AX230" s="8" t="s">
        <v>294</v>
      </c>
      <c r="AY230" s="13">
        <v>460.86</v>
      </c>
      <c r="AZ230" s="13" t="s">
        <v>156</v>
      </c>
      <c r="BB230" s="13">
        <f t="shared" si="9"/>
        <v>16</v>
      </c>
      <c r="BC230" s="13">
        <f t="shared" si="10"/>
        <v>16</v>
      </c>
      <c r="BD230" s="13" t="b">
        <f t="shared" si="11"/>
        <v>1</v>
      </c>
    </row>
    <row r="231" spans="1:56" hidden="1" x14ac:dyDescent="0.3">
      <c r="A231" s="8" t="s">
        <v>281</v>
      </c>
      <c r="B231" s="8" t="s">
        <v>308</v>
      </c>
      <c r="C231" s="8" t="s">
        <v>369</v>
      </c>
      <c r="D231" s="9">
        <v>45258</v>
      </c>
      <c r="E231" s="8">
        <v>2</v>
      </c>
      <c r="F231" s="10">
        <v>92009426</v>
      </c>
      <c r="G231" s="8">
        <v>3.1</v>
      </c>
      <c r="H231" s="8" t="s">
        <v>283</v>
      </c>
      <c r="I231" s="8" t="s">
        <v>284</v>
      </c>
      <c r="J231" s="8">
        <v>2051</v>
      </c>
      <c r="K231" s="8">
        <v>92.63</v>
      </c>
      <c r="L231" s="8">
        <v>185.26</v>
      </c>
      <c r="M231" s="8">
        <v>724.77417200000002</v>
      </c>
      <c r="N231" s="8">
        <v>1449.548344</v>
      </c>
      <c r="O231" s="8" t="s">
        <v>285</v>
      </c>
      <c r="P231" s="8">
        <v>7.8243999999999998</v>
      </c>
      <c r="Q231" s="10" t="s">
        <v>189</v>
      </c>
      <c r="R231" s="11">
        <v>45258</v>
      </c>
      <c r="S231" s="10">
        <v>7931013809</v>
      </c>
      <c r="T231" s="8" t="s">
        <v>370</v>
      </c>
      <c r="U231" s="12"/>
      <c r="V231" s="8">
        <v>83011735</v>
      </c>
      <c r="W231" s="8" t="s">
        <v>287</v>
      </c>
      <c r="X231" s="8" t="s">
        <v>287</v>
      </c>
      <c r="Y231" s="8" t="s">
        <v>287</v>
      </c>
      <c r="Z231" s="8" t="s">
        <v>288</v>
      </c>
      <c r="AA231" s="8" t="s">
        <v>289</v>
      </c>
      <c r="AB231" s="12"/>
      <c r="AC231" s="12"/>
      <c r="AD231" s="12"/>
      <c r="AE231" s="12"/>
      <c r="AF231" s="8" t="s">
        <v>290</v>
      </c>
      <c r="AG231" s="8" t="s">
        <v>291</v>
      </c>
      <c r="AH231" s="8" t="s">
        <v>335</v>
      </c>
      <c r="AI231" s="8">
        <v>26</v>
      </c>
      <c r="AJ231" s="8" t="s">
        <v>4</v>
      </c>
      <c r="AK231" s="8" t="s">
        <v>293</v>
      </c>
      <c r="AL231" s="8" t="s">
        <v>294</v>
      </c>
      <c r="AM231" s="8" t="s">
        <v>336</v>
      </c>
      <c r="AN231" s="8" t="s">
        <v>337</v>
      </c>
      <c r="AO231" s="9">
        <v>45258</v>
      </c>
      <c r="AP231" s="8">
        <v>32100</v>
      </c>
      <c r="AQ231" s="8" t="s">
        <v>301</v>
      </c>
      <c r="AR231" s="8" t="s">
        <v>330</v>
      </c>
      <c r="AS231" s="8">
        <v>7931013809</v>
      </c>
      <c r="AT231" s="11">
        <v>45182</v>
      </c>
      <c r="AU231" s="8" t="s">
        <v>298</v>
      </c>
      <c r="AV231" s="8">
        <v>2051</v>
      </c>
      <c r="AW231" s="12"/>
      <c r="AX231" s="8" t="s">
        <v>294</v>
      </c>
      <c r="AY231" s="13">
        <v>68.94</v>
      </c>
      <c r="AZ231" s="13" t="s">
        <v>156</v>
      </c>
      <c r="BB231" s="13">
        <f t="shared" si="9"/>
        <v>6</v>
      </c>
      <c r="BC231" s="13">
        <f t="shared" si="10"/>
        <v>6</v>
      </c>
      <c r="BD231" s="13" t="b">
        <f t="shared" si="11"/>
        <v>1</v>
      </c>
    </row>
    <row r="232" spans="1:56" hidden="1" x14ac:dyDescent="0.3">
      <c r="A232" s="8" t="s">
        <v>281</v>
      </c>
      <c r="B232" s="8" t="s">
        <v>308</v>
      </c>
      <c r="C232" s="8" t="s">
        <v>443</v>
      </c>
      <c r="D232" s="9">
        <v>45258</v>
      </c>
      <c r="E232" s="8">
        <v>8</v>
      </c>
      <c r="F232" s="10">
        <v>92009587</v>
      </c>
      <c r="G232" s="8">
        <v>1.1000000000000001</v>
      </c>
      <c r="H232" s="8" t="s">
        <v>283</v>
      </c>
      <c r="I232" s="8" t="s">
        <v>284</v>
      </c>
      <c r="J232" s="8">
        <v>2051</v>
      </c>
      <c r="K232" s="8">
        <v>48.95</v>
      </c>
      <c r="L232" s="8">
        <v>391.6</v>
      </c>
      <c r="M232" s="8">
        <v>383.00438000000003</v>
      </c>
      <c r="N232" s="8">
        <v>3064.0350400000002</v>
      </c>
      <c r="O232" s="8" t="s">
        <v>285</v>
      </c>
      <c r="P232" s="8">
        <v>7.8243999999999998</v>
      </c>
      <c r="Q232" s="10" t="s">
        <v>188</v>
      </c>
      <c r="R232" s="11">
        <v>45258</v>
      </c>
      <c r="S232" s="10">
        <v>7931013847</v>
      </c>
      <c r="T232" s="8" t="s">
        <v>306</v>
      </c>
      <c r="U232" s="12"/>
      <c r="V232" s="8">
        <v>83011882</v>
      </c>
      <c r="W232" s="8" t="s">
        <v>287</v>
      </c>
      <c r="X232" s="8" t="s">
        <v>287</v>
      </c>
      <c r="Y232" s="8" t="s">
        <v>287</v>
      </c>
      <c r="Z232" s="8" t="s">
        <v>288</v>
      </c>
      <c r="AA232" s="8" t="s">
        <v>289</v>
      </c>
      <c r="AB232" s="12"/>
      <c r="AC232" s="12"/>
      <c r="AD232" s="12"/>
      <c r="AE232" s="12"/>
      <c r="AF232" s="8" t="s">
        <v>290</v>
      </c>
      <c r="AG232" s="8" t="s">
        <v>291</v>
      </c>
      <c r="AH232" s="8" t="s">
        <v>335</v>
      </c>
      <c r="AI232" s="8">
        <v>47</v>
      </c>
      <c r="AJ232" s="8" t="s">
        <v>4</v>
      </c>
      <c r="AK232" s="8" t="s">
        <v>293</v>
      </c>
      <c r="AL232" s="8" t="s">
        <v>294</v>
      </c>
      <c r="AM232" s="8" t="s">
        <v>336</v>
      </c>
      <c r="AN232" s="8" t="s">
        <v>337</v>
      </c>
      <c r="AO232" s="9">
        <v>45258</v>
      </c>
      <c r="AP232" s="8">
        <v>32100</v>
      </c>
      <c r="AQ232" s="8" t="s">
        <v>307</v>
      </c>
      <c r="AR232" s="8" t="s">
        <v>330</v>
      </c>
      <c r="AS232" s="8">
        <v>7931013847</v>
      </c>
      <c r="AT232" s="11">
        <v>45191</v>
      </c>
      <c r="AU232" s="8" t="s">
        <v>298</v>
      </c>
      <c r="AV232" s="8">
        <v>818</v>
      </c>
      <c r="AW232" s="12"/>
      <c r="AX232" s="8" t="s">
        <v>294</v>
      </c>
      <c r="AY232" s="13">
        <v>38.49</v>
      </c>
      <c r="AZ232" s="13" t="s">
        <v>156</v>
      </c>
      <c r="BB232" s="13">
        <f t="shared" si="9"/>
        <v>2</v>
      </c>
      <c r="BC232" s="13">
        <f t="shared" si="10"/>
        <v>2</v>
      </c>
      <c r="BD232" s="13" t="b">
        <f t="shared" si="11"/>
        <v>1</v>
      </c>
    </row>
    <row r="233" spans="1:56" hidden="1" x14ac:dyDescent="0.3">
      <c r="A233" s="8" t="s">
        <v>281</v>
      </c>
      <c r="B233" s="8" t="s">
        <v>308</v>
      </c>
      <c r="C233" s="8" t="s">
        <v>331</v>
      </c>
      <c r="D233" s="9">
        <v>45244</v>
      </c>
      <c r="E233" s="8">
        <v>5</v>
      </c>
      <c r="F233" s="10">
        <v>92009588</v>
      </c>
      <c r="G233" s="8">
        <v>6.1</v>
      </c>
      <c r="H233" s="8" t="s">
        <v>283</v>
      </c>
      <c r="I233" s="8" t="s">
        <v>284</v>
      </c>
      <c r="J233" s="8">
        <v>2051</v>
      </c>
      <c r="K233" s="8">
        <v>25.59</v>
      </c>
      <c r="L233" s="8">
        <v>127.95</v>
      </c>
      <c r="M233" s="8">
        <v>200.22639599999999</v>
      </c>
      <c r="N233" s="8">
        <v>1001.13198</v>
      </c>
      <c r="O233" s="8" t="s">
        <v>285</v>
      </c>
      <c r="P233" s="8">
        <v>7.8243999999999998</v>
      </c>
      <c r="Q233" s="10" t="s">
        <v>195</v>
      </c>
      <c r="R233" s="11">
        <v>45244</v>
      </c>
      <c r="S233" s="10">
        <v>7931013844</v>
      </c>
      <c r="T233" s="8" t="s">
        <v>310</v>
      </c>
      <c r="U233" s="12"/>
      <c r="V233" s="8">
        <v>83012444</v>
      </c>
      <c r="W233" s="8" t="s">
        <v>287</v>
      </c>
      <c r="X233" s="8" t="s">
        <v>287</v>
      </c>
      <c r="Y233" s="8" t="s">
        <v>287</v>
      </c>
      <c r="Z233" s="8" t="s">
        <v>288</v>
      </c>
      <c r="AA233" s="8" t="s">
        <v>289</v>
      </c>
      <c r="AB233" s="12"/>
      <c r="AC233" s="12"/>
      <c r="AD233" s="12"/>
      <c r="AE233" s="12"/>
      <c r="AF233" s="8" t="s">
        <v>290</v>
      </c>
      <c r="AG233" s="8" t="s">
        <v>291</v>
      </c>
      <c r="AH233" s="8" t="s">
        <v>311</v>
      </c>
      <c r="AI233" s="8">
        <v>1</v>
      </c>
      <c r="AJ233" s="8" t="s">
        <v>4</v>
      </c>
      <c r="AK233" s="8" t="s">
        <v>293</v>
      </c>
      <c r="AL233" s="8" t="s">
        <v>294</v>
      </c>
      <c r="AM233" s="8" t="s">
        <v>312</v>
      </c>
      <c r="AN233" s="8" t="s">
        <v>313</v>
      </c>
      <c r="AO233" s="9">
        <v>45244</v>
      </c>
      <c r="AP233" s="8">
        <v>31400</v>
      </c>
      <c r="AQ233" s="8" t="s">
        <v>301</v>
      </c>
      <c r="AR233" s="8" t="s">
        <v>330</v>
      </c>
      <c r="AS233" s="8">
        <v>7931013844</v>
      </c>
      <c r="AT233" s="11">
        <v>45191</v>
      </c>
      <c r="AU233" s="8" t="s">
        <v>298</v>
      </c>
      <c r="AV233" s="8">
        <v>818</v>
      </c>
      <c r="AW233" s="12"/>
      <c r="AX233" s="8" t="s">
        <v>294</v>
      </c>
      <c r="AY233" s="13">
        <v>22.16</v>
      </c>
      <c r="AZ233" s="13" t="s">
        <v>156</v>
      </c>
      <c r="BB233" s="13">
        <f t="shared" si="9"/>
        <v>7</v>
      </c>
      <c r="BC233" s="13">
        <f t="shared" si="10"/>
        <v>7</v>
      </c>
      <c r="BD233" s="13" t="b">
        <f t="shared" si="11"/>
        <v>1</v>
      </c>
    </row>
    <row r="234" spans="1:56" hidden="1" x14ac:dyDescent="0.3">
      <c r="A234" s="8" t="s">
        <v>281</v>
      </c>
      <c r="B234" s="8" t="s">
        <v>282</v>
      </c>
      <c r="C234" s="8" t="s">
        <v>143</v>
      </c>
      <c r="D234" s="9">
        <v>45229</v>
      </c>
      <c r="E234" s="8">
        <v>6</v>
      </c>
      <c r="F234" s="10">
        <v>92010064</v>
      </c>
      <c r="G234" s="8">
        <v>2.1</v>
      </c>
      <c r="H234" s="8" t="s">
        <v>358</v>
      </c>
      <c r="I234" s="8" t="s">
        <v>284</v>
      </c>
      <c r="J234" s="8">
        <v>2051</v>
      </c>
      <c r="K234" s="8">
        <v>493.43</v>
      </c>
      <c r="L234" s="8">
        <v>2960.58</v>
      </c>
      <c r="M234" s="8">
        <v>3862.6687259999999</v>
      </c>
      <c r="N234" s="8">
        <v>23176.012355999999</v>
      </c>
      <c r="O234" s="8" t="s">
        <v>285</v>
      </c>
      <c r="P234" s="8">
        <v>7.8281999999999998</v>
      </c>
      <c r="Q234" s="10" t="s">
        <v>187</v>
      </c>
      <c r="R234" s="11">
        <v>45229</v>
      </c>
      <c r="S234" s="10">
        <v>7931013676</v>
      </c>
      <c r="T234" s="8" t="s">
        <v>386</v>
      </c>
      <c r="U234" s="12"/>
      <c r="V234" s="8">
        <v>83012510</v>
      </c>
      <c r="W234" s="8" t="s">
        <v>287</v>
      </c>
      <c r="X234" s="8" t="s">
        <v>287</v>
      </c>
      <c r="Y234" s="8" t="s">
        <v>287</v>
      </c>
      <c r="Z234" s="8" t="s">
        <v>288</v>
      </c>
      <c r="AA234" s="8" t="s">
        <v>289</v>
      </c>
      <c r="AB234" s="12"/>
      <c r="AC234" s="12"/>
      <c r="AD234" s="12"/>
      <c r="AE234" s="12"/>
      <c r="AF234" s="8" t="s">
        <v>290</v>
      </c>
      <c r="AG234" s="8" t="s">
        <v>291</v>
      </c>
      <c r="AH234" s="8" t="s">
        <v>292</v>
      </c>
      <c r="AI234" s="8">
        <v>38</v>
      </c>
      <c r="AJ234" s="8" t="s">
        <v>4</v>
      </c>
      <c r="AK234" s="8" t="s">
        <v>293</v>
      </c>
      <c r="AL234" s="8" t="s">
        <v>294</v>
      </c>
      <c r="AM234" s="8" t="s">
        <v>295</v>
      </c>
      <c r="AN234" s="8" t="s">
        <v>296</v>
      </c>
      <c r="AO234" s="9">
        <v>45229</v>
      </c>
      <c r="AP234" s="8">
        <v>32100</v>
      </c>
      <c r="AQ234" s="8" t="s">
        <v>387</v>
      </c>
      <c r="AR234" s="8" t="s">
        <v>330</v>
      </c>
      <c r="AS234" s="8">
        <v>7931013676</v>
      </c>
      <c r="AT234" s="11">
        <v>45223</v>
      </c>
      <c r="AU234" s="8" t="s">
        <v>298</v>
      </c>
      <c r="AV234" s="8">
        <v>2051</v>
      </c>
      <c r="AW234" s="12"/>
      <c r="AX234" s="8" t="s">
        <v>294</v>
      </c>
      <c r="AY234" s="13">
        <v>417.37</v>
      </c>
      <c r="AZ234" s="13" t="s">
        <v>155</v>
      </c>
      <c r="BB234" s="13">
        <f t="shared" si="9"/>
        <v>3</v>
      </c>
      <c r="BC234" s="13">
        <f t="shared" si="10"/>
        <v>3</v>
      </c>
      <c r="BD234" s="13" t="b">
        <f t="shared" si="11"/>
        <v>1</v>
      </c>
    </row>
    <row r="235" spans="1:56" hidden="1" x14ac:dyDescent="0.3">
      <c r="A235" s="8" t="s">
        <v>281</v>
      </c>
      <c r="B235" s="8" t="s">
        <v>308</v>
      </c>
      <c r="C235" s="8" t="s">
        <v>425</v>
      </c>
      <c r="D235" s="9">
        <v>45258</v>
      </c>
      <c r="E235" s="8">
        <v>8</v>
      </c>
      <c r="F235" s="10">
        <v>92010176</v>
      </c>
      <c r="G235" s="8">
        <v>1.1000000000000001</v>
      </c>
      <c r="H235" s="8" t="s">
        <v>283</v>
      </c>
      <c r="I235" s="8" t="s">
        <v>284</v>
      </c>
      <c r="J235" s="8">
        <v>2051</v>
      </c>
      <c r="K235" s="8">
        <v>16.41</v>
      </c>
      <c r="L235" s="8">
        <v>131.28</v>
      </c>
      <c r="M235" s="8">
        <v>128.398404</v>
      </c>
      <c r="N235" s="8">
        <v>1027.187232</v>
      </c>
      <c r="O235" s="8" t="s">
        <v>285</v>
      </c>
      <c r="P235" s="8">
        <v>7.8243999999999998</v>
      </c>
      <c r="Q235" s="10" t="s">
        <v>188</v>
      </c>
      <c r="R235" s="11">
        <v>45258</v>
      </c>
      <c r="S235" s="10">
        <v>7931013998</v>
      </c>
      <c r="T235" s="8" t="s">
        <v>426</v>
      </c>
      <c r="U235" s="12"/>
      <c r="V235" s="8">
        <v>83012634</v>
      </c>
      <c r="W235" s="8" t="s">
        <v>287</v>
      </c>
      <c r="X235" s="8" t="s">
        <v>287</v>
      </c>
      <c r="Y235" s="8" t="s">
        <v>287</v>
      </c>
      <c r="Z235" s="8" t="s">
        <v>288</v>
      </c>
      <c r="AA235" s="8" t="s">
        <v>289</v>
      </c>
      <c r="AB235" s="12"/>
      <c r="AC235" s="12"/>
      <c r="AD235" s="12"/>
      <c r="AE235" s="12"/>
      <c r="AF235" s="8" t="s">
        <v>290</v>
      </c>
      <c r="AG235" s="8" t="s">
        <v>291</v>
      </c>
      <c r="AH235" s="8" t="s">
        <v>335</v>
      </c>
      <c r="AI235" s="8">
        <v>52</v>
      </c>
      <c r="AJ235" s="8" t="s">
        <v>4</v>
      </c>
      <c r="AK235" s="8" t="s">
        <v>304</v>
      </c>
      <c r="AL235" s="8" t="s">
        <v>294</v>
      </c>
      <c r="AM235" s="8" t="s">
        <v>336</v>
      </c>
      <c r="AN235" s="8" t="s">
        <v>337</v>
      </c>
      <c r="AO235" s="9">
        <v>45258</v>
      </c>
      <c r="AP235" s="8">
        <v>32100</v>
      </c>
      <c r="AQ235" s="8" t="s">
        <v>324</v>
      </c>
      <c r="AR235" s="8" t="s">
        <v>330</v>
      </c>
      <c r="AS235" s="8">
        <v>7931013998</v>
      </c>
      <c r="AT235" s="11">
        <v>45229</v>
      </c>
      <c r="AU235" s="8" t="s">
        <v>298</v>
      </c>
      <c r="AV235" s="8">
        <v>818</v>
      </c>
      <c r="AW235" s="12"/>
      <c r="AX235" s="8" t="s">
        <v>294</v>
      </c>
      <c r="AY235" s="13">
        <v>6.58</v>
      </c>
      <c r="AZ235" s="13" t="s">
        <v>156</v>
      </c>
      <c r="BB235" s="13">
        <f t="shared" si="9"/>
        <v>1</v>
      </c>
      <c r="BC235" s="13">
        <f t="shared" si="10"/>
        <v>1</v>
      </c>
      <c r="BD235" s="13" t="b">
        <f t="shared" si="11"/>
        <v>1</v>
      </c>
    </row>
    <row r="236" spans="1:56" hidden="1" x14ac:dyDescent="0.3">
      <c r="A236" s="8" t="s">
        <v>281</v>
      </c>
      <c r="B236" s="8" t="s">
        <v>327</v>
      </c>
      <c r="C236" s="8" t="s">
        <v>377</v>
      </c>
      <c r="D236" s="9">
        <v>45273</v>
      </c>
      <c r="E236" s="8">
        <v>50</v>
      </c>
      <c r="F236" s="10">
        <v>92010393</v>
      </c>
      <c r="G236" s="8">
        <v>6.1</v>
      </c>
      <c r="H236" s="8" t="s">
        <v>283</v>
      </c>
      <c r="I236" s="8" t="s">
        <v>284</v>
      </c>
      <c r="J236" s="8">
        <v>2051</v>
      </c>
      <c r="K236" s="8">
        <v>49.3</v>
      </c>
      <c r="L236" s="8">
        <v>2465</v>
      </c>
      <c r="M236" s="8">
        <v>385.03300000000002</v>
      </c>
      <c r="N236" s="8">
        <v>19251.650000000001</v>
      </c>
      <c r="O236" s="8" t="s">
        <v>285</v>
      </c>
      <c r="P236" s="8">
        <v>7.81</v>
      </c>
      <c r="Q236" s="10" t="s">
        <v>201</v>
      </c>
      <c r="R236" s="11">
        <v>45273</v>
      </c>
      <c r="S236" s="10">
        <v>7931013941</v>
      </c>
      <c r="T236" s="8" t="s">
        <v>300</v>
      </c>
      <c r="U236" s="12"/>
      <c r="V236" s="8">
        <v>83013039</v>
      </c>
      <c r="W236" s="8" t="s">
        <v>287</v>
      </c>
      <c r="X236" s="8" t="s">
        <v>287</v>
      </c>
      <c r="Y236" s="8" t="s">
        <v>287</v>
      </c>
      <c r="Z236" s="8" t="s">
        <v>288</v>
      </c>
      <c r="AA236" s="8" t="s">
        <v>289</v>
      </c>
      <c r="AB236" s="12"/>
      <c r="AC236" s="12"/>
      <c r="AD236" s="12"/>
      <c r="AE236" s="12"/>
      <c r="AF236" s="8" t="s">
        <v>290</v>
      </c>
      <c r="AG236" s="8" t="s">
        <v>291</v>
      </c>
      <c r="AH236" s="8" t="s">
        <v>345</v>
      </c>
      <c r="AI236" s="8">
        <v>17</v>
      </c>
      <c r="AJ236" s="8" t="s">
        <v>4</v>
      </c>
      <c r="AK236" s="8" t="s">
        <v>293</v>
      </c>
      <c r="AL236" s="8" t="s">
        <v>294</v>
      </c>
      <c r="AM236" s="8" t="s">
        <v>346</v>
      </c>
      <c r="AN236" s="8" t="s">
        <v>347</v>
      </c>
      <c r="AO236" s="9">
        <v>45273</v>
      </c>
      <c r="AP236" s="8">
        <v>32100</v>
      </c>
      <c r="AQ236" s="8" t="s">
        <v>301</v>
      </c>
      <c r="AR236" s="8" t="s">
        <v>330</v>
      </c>
      <c r="AS236" s="8">
        <v>7931013941</v>
      </c>
      <c r="AT236" s="11">
        <v>45240</v>
      </c>
      <c r="AU236" s="8" t="s">
        <v>298</v>
      </c>
      <c r="AV236" s="8">
        <v>818</v>
      </c>
      <c r="AW236" s="12"/>
      <c r="AX236" s="8" t="s">
        <v>294</v>
      </c>
      <c r="AY236" s="13">
        <v>39.39</v>
      </c>
      <c r="AZ236" s="13" t="s">
        <v>157</v>
      </c>
      <c r="BB236" s="13">
        <f t="shared" si="9"/>
        <v>8</v>
      </c>
      <c r="BC236" s="13">
        <f t="shared" si="10"/>
        <v>8</v>
      </c>
      <c r="BD236" s="13" t="b">
        <f t="shared" si="11"/>
        <v>1</v>
      </c>
    </row>
    <row r="237" spans="1:56" hidden="1" x14ac:dyDescent="0.3">
      <c r="A237" s="8" t="s">
        <v>281</v>
      </c>
      <c r="B237" s="8" t="s">
        <v>327</v>
      </c>
      <c r="C237" s="8" t="s">
        <v>454</v>
      </c>
      <c r="D237" s="9">
        <v>45281</v>
      </c>
      <c r="E237" s="8">
        <v>3</v>
      </c>
      <c r="F237" s="10">
        <v>92010394</v>
      </c>
      <c r="G237" s="8">
        <v>6.1</v>
      </c>
      <c r="H237" s="8" t="s">
        <v>283</v>
      </c>
      <c r="I237" s="8" t="s">
        <v>284</v>
      </c>
      <c r="J237" s="8">
        <v>2051</v>
      </c>
      <c r="K237" s="8">
        <v>656.19</v>
      </c>
      <c r="L237" s="8">
        <v>1968.57</v>
      </c>
      <c r="M237" s="8">
        <v>5124.8438999999998</v>
      </c>
      <c r="N237" s="8">
        <v>15374.5317</v>
      </c>
      <c r="O237" s="8" t="s">
        <v>285</v>
      </c>
      <c r="P237" s="8">
        <v>7.81</v>
      </c>
      <c r="Q237" s="10" t="s">
        <v>197</v>
      </c>
      <c r="R237" s="11">
        <v>45281</v>
      </c>
      <c r="S237" s="10">
        <v>7931013942</v>
      </c>
      <c r="T237" s="8" t="s">
        <v>340</v>
      </c>
      <c r="U237" s="12"/>
      <c r="V237" s="8">
        <v>83013042</v>
      </c>
      <c r="W237" s="8" t="s">
        <v>287</v>
      </c>
      <c r="X237" s="8" t="s">
        <v>287</v>
      </c>
      <c r="Y237" s="8" t="s">
        <v>287</v>
      </c>
      <c r="Z237" s="8" t="s">
        <v>288</v>
      </c>
      <c r="AA237" s="8" t="s">
        <v>289</v>
      </c>
      <c r="AB237" s="12"/>
      <c r="AC237" s="12"/>
      <c r="AD237" s="12"/>
      <c r="AE237" s="12"/>
      <c r="AF237" s="8" t="s">
        <v>290</v>
      </c>
      <c r="AG237" s="8" t="s">
        <v>291</v>
      </c>
      <c r="AH237" s="8" t="s">
        <v>352</v>
      </c>
      <c r="AI237" s="8">
        <v>1</v>
      </c>
      <c r="AJ237" s="8" t="s">
        <v>4</v>
      </c>
      <c r="AK237" s="8" t="s">
        <v>293</v>
      </c>
      <c r="AL237" s="8" t="s">
        <v>294</v>
      </c>
      <c r="AM237" s="8" t="s">
        <v>312</v>
      </c>
      <c r="AN237" s="8" t="s">
        <v>353</v>
      </c>
      <c r="AO237" s="9">
        <v>45281</v>
      </c>
      <c r="AP237" s="8">
        <v>32100</v>
      </c>
      <c r="AQ237" s="8" t="s">
        <v>341</v>
      </c>
      <c r="AR237" s="8" t="s">
        <v>330</v>
      </c>
      <c r="AS237" s="8">
        <v>7931013942</v>
      </c>
      <c r="AT237" s="11">
        <v>45240</v>
      </c>
      <c r="AU237" s="8" t="s">
        <v>298</v>
      </c>
      <c r="AV237" s="8">
        <v>818</v>
      </c>
      <c r="AW237" s="12"/>
      <c r="AX237" s="8" t="s">
        <v>294</v>
      </c>
      <c r="AY237" s="13">
        <v>460.86</v>
      </c>
      <c r="AZ237" s="13" t="s">
        <v>157</v>
      </c>
      <c r="BB237" s="13">
        <f t="shared" si="9"/>
        <v>7</v>
      </c>
      <c r="BC237" s="13">
        <f t="shared" si="10"/>
        <v>7</v>
      </c>
      <c r="BD237" s="13" t="b">
        <f t="shared" si="11"/>
        <v>1</v>
      </c>
    </row>
    <row r="238" spans="1:56" hidden="1" x14ac:dyDescent="0.3">
      <c r="A238" s="8" t="s">
        <v>281</v>
      </c>
      <c r="B238" s="8" t="s">
        <v>327</v>
      </c>
      <c r="C238" s="8" t="s">
        <v>401</v>
      </c>
      <c r="D238" s="9">
        <v>45273</v>
      </c>
      <c r="E238" s="8">
        <v>20</v>
      </c>
      <c r="F238" s="10">
        <v>92010398</v>
      </c>
      <c r="G238" s="8">
        <v>1.1000000000000001</v>
      </c>
      <c r="H238" s="8" t="s">
        <v>283</v>
      </c>
      <c r="I238" s="8" t="s">
        <v>284</v>
      </c>
      <c r="J238" s="8">
        <v>2051</v>
      </c>
      <c r="K238" s="8">
        <v>161.72</v>
      </c>
      <c r="L238" s="8">
        <v>3234.4</v>
      </c>
      <c r="M238" s="8">
        <v>1263.0332000000001</v>
      </c>
      <c r="N238" s="8">
        <v>25260.664000000001</v>
      </c>
      <c r="O238" s="8" t="s">
        <v>285</v>
      </c>
      <c r="P238" s="8">
        <v>7.81</v>
      </c>
      <c r="Q238" s="10" t="s">
        <v>212</v>
      </c>
      <c r="R238" s="11">
        <v>45273</v>
      </c>
      <c r="S238" s="10">
        <v>7931013953</v>
      </c>
      <c r="T238" s="8" t="s">
        <v>340</v>
      </c>
      <c r="U238" s="12"/>
      <c r="V238" s="8">
        <v>83013038</v>
      </c>
      <c r="W238" s="8" t="s">
        <v>287</v>
      </c>
      <c r="X238" s="8" t="s">
        <v>287</v>
      </c>
      <c r="Y238" s="8" t="s">
        <v>287</v>
      </c>
      <c r="Z238" s="8" t="s">
        <v>288</v>
      </c>
      <c r="AA238" s="8" t="s">
        <v>289</v>
      </c>
      <c r="AB238" s="12"/>
      <c r="AC238" s="12"/>
      <c r="AD238" s="12"/>
      <c r="AE238" s="12"/>
      <c r="AF238" s="8" t="s">
        <v>290</v>
      </c>
      <c r="AG238" s="8" t="s">
        <v>291</v>
      </c>
      <c r="AH238" s="8" t="s">
        <v>345</v>
      </c>
      <c r="AI238" s="8">
        <v>12</v>
      </c>
      <c r="AJ238" s="8" t="s">
        <v>4</v>
      </c>
      <c r="AK238" s="8" t="s">
        <v>293</v>
      </c>
      <c r="AL238" s="8" t="s">
        <v>294</v>
      </c>
      <c r="AM238" s="8" t="s">
        <v>346</v>
      </c>
      <c r="AN238" s="8" t="s">
        <v>347</v>
      </c>
      <c r="AO238" s="9">
        <v>45273</v>
      </c>
      <c r="AP238" s="8">
        <v>32100</v>
      </c>
      <c r="AQ238" s="8" t="s">
        <v>341</v>
      </c>
      <c r="AR238" s="8" t="s">
        <v>330</v>
      </c>
      <c r="AS238" s="8">
        <v>7931013953</v>
      </c>
      <c r="AT238" s="11">
        <v>45240</v>
      </c>
      <c r="AU238" s="8" t="s">
        <v>298</v>
      </c>
      <c r="AV238" s="8">
        <v>2051</v>
      </c>
      <c r="AW238" s="12"/>
      <c r="AX238" s="8" t="s">
        <v>294</v>
      </c>
      <c r="AY238" s="13">
        <v>139.65</v>
      </c>
      <c r="AZ238" s="13" t="s">
        <v>157</v>
      </c>
      <c r="BB238" s="13">
        <f t="shared" si="9"/>
        <v>7</v>
      </c>
      <c r="BC238" s="13">
        <f t="shared" si="10"/>
        <v>7</v>
      </c>
      <c r="BD238" s="13" t="b">
        <f t="shared" si="11"/>
        <v>1</v>
      </c>
    </row>
    <row r="239" spans="1:56" hidden="1" x14ac:dyDescent="0.3">
      <c r="A239" s="8" t="s">
        <v>281</v>
      </c>
      <c r="B239" s="8" t="s">
        <v>327</v>
      </c>
      <c r="C239" s="8" t="s">
        <v>455</v>
      </c>
      <c r="D239" s="9">
        <v>45281</v>
      </c>
      <c r="E239" s="8">
        <v>2</v>
      </c>
      <c r="F239" s="10">
        <v>92010400</v>
      </c>
      <c r="G239" s="8">
        <v>1.1000000000000001</v>
      </c>
      <c r="H239" s="8" t="s">
        <v>283</v>
      </c>
      <c r="I239" s="8" t="s">
        <v>284</v>
      </c>
      <c r="J239" s="8">
        <v>2051</v>
      </c>
      <c r="K239" s="8">
        <v>308.23</v>
      </c>
      <c r="L239" s="8">
        <v>616.46</v>
      </c>
      <c r="M239" s="8">
        <v>2407.2763</v>
      </c>
      <c r="N239" s="8">
        <v>4814.5526</v>
      </c>
      <c r="O239" s="8" t="s">
        <v>285</v>
      </c>
      <c r="P239" s="8">
        <v>7.81</v>
      </c>
      <c r="Q239" s="10" t="s">
        <v>196</v>
      </c>
      <c r="R239" s="11">
        <v>45281</v>
      </c>
      <c r="S239" s="10">
        <v>7931013968</v>
      </c>
      <c r="T239" s="8" t="s">
        <v>286</v>
      </c>
      <c r="U239" s="12"/>
      <c r="V239" s="8">
        <v>83013049</v>
      </c>
      <c r="W239" s="8" t="s">
        <v>287</v>
      </c>
      <c r="X239" s="8" t="s">
        <v>287</v>
      </c>
      <c r="Y239" s="8" t="s">
        <v>287</v>
      </c>
      <c r="Z239" s="8" t="s">
        <v>288</v>
      </c>
      <c r="AA239" s="8" t="s">
        <v>289</v>
      </c>
      <c r="AB239" s="12"/>
      <c r="AC239" s="12"/>
      <c r="AD239" s="12"/>
      <c r="AE239" s="12"/>
      <c r="AF239" s="8" t="s">
        <v>290</v>
      </c>
      <c r="AG239" s="8" t="s">
        <v>291</v>
      </c>
      <c r="AH239" s="8" t="s">
        <v>352</v>
      </c>
      <c r="AI239" s="8">
        <v>28</v>
      </c>
      <c r="AJ239" s="8" t="s">
        <v>4</v>
      </c>
      <c r="AK239" s="8" t="s">
        <v>293</v>
      </c>
      <c r="AL239" s="8" t="s">
        <v>294</v>
      </c>
      <c r="AM239" s="8" t="s">
        <v>312</v>
      </c>
      <c r="AN239" s="8" t="s">
        <v>353</v>
      </c>
      <c r="AO239" s="9">
        <v>45281</v>
      </c>
      <c r="AP239" s="8">
        <v>32100</v>
      </c>
      <c r="AQ239" s="8" t="s">
        <v>32</v>
      </c>
      <c r="AR239" s="8" t="s">
        <v>330</v>
      </c>
      <c r="AS239" s="8">
        <v>7931013968</v>
      </c>
      <c r="AT239" s="11">
        <v>45240</v>
      </c>
      <c r="AU239" s="8" t="s">
        <v>298</v>
      </c>
      <c r="AV239" s="8">
        <v>2051</v>
      </c>
      <c r="AW239" s="12"/>
      <c r="AX239" s="8" t="s">
        <v>294</v>
      </c>
      <c r="AY239" s="13">
        <v>229.59</v>
      </c>
      <c r="AZ239" s="13" t="s">
        <v>157</v>
      </c>
      <c r="BB239" s="13">
        <f t="shared" si="9"/>
        <v>1</v>
      </c>
      <c r="BC239" s="13">
        <f t="shared" si="10"/>
        <v>1</v>
      </c>
      <c r="BD239" s="13" t="b">
        <f t="shared" si="11"/>
        <v>1</v>
      </c>
    </row>
    <row r="240" spans="1:56" hidden="1" x14ac:dyDescent="0.3">
      <c r="A240" s="8" t="s">
        <v>281</v>
      </c>
      <c r="B240" s="8" t="s">
        <v>327</v>
      </c>
      <c r="C240" s="8" t="s">
        <v>417</v>
      </c>
      <c r="D240" s="9">
        <v>45281</v>
      </c>
      <c r="E240" s="8">
        <v>150</v>
      </c>
      <c r="F240" s="10">
        <v>92010743</v>
      </c>
      <c r="G240" s="8">
        <v>2.1</v>
      </c>
      <c r="H240" s="8" t="s">
        <v>358</v>
      </c>
      <c r="I240" s="8" t="s">
        <v>284</v>
      </c>
      <c r="J240" s="8">
        <v>2051</v>
      </c>
      <c r="K240" s="8">
        <v>66.55</v>
      </c>
      <c r="L240" s="8">
        <v>9982.5</v>
      </c>
      <c r="M240" s="8">
        <v>519.75549999999998</v>
      </c>
      <c r="N240" s="8">
        <v>77963.324999999997</v>
      </c>
      <c r="O240" s="8" t="s">
        <v>285</v>
      </c>
      <c r="P240" s="8">
        <v>7.81</v>
      </c>
      <c r="Q240" s="10" t="s">
        <v>197</v>
      </c>
      <c r="R240" s="11">
        <v>45281</v>
      </c>
      <c r="S240" s="10">
        <v>7931014104</v>
      </c>
      <c r="T240" s="8" t="s">
        <v>320</v>
      </c>
      <c r="U240" s="12"/>
      <c r="V240" s="8">
        <v>83013514</v>
      </c>
      <c r="W240" s="8" t="s">
        <v>287</v>
      </c>
      <c r="X240" s="8" t="s">
        <v>287</v>
      </c>
      <c r="Y240" s="8" t="s">
        <v>287</v>
      </c>
      <c r="Z240" s="8" t="s">
        <v>288</v>
      </c>
      <c r="AA240" s="8" t="s">
        <v>289</v>
      </c>
      <c r="AB240" s="12"/>
      <c r="AC240" s="12"/>
      <c r="AD240" s="12"/>
      <c r="AE240" s="12"/>
      <c r="AF240" s="8" t="s">
        <v>290</v>
      </c>
      <c r="AG240" s="8" t="s">
        <v>291</v>
      </c>
      <c r="AH240" s="8" t="s">
        <v>352</v>
      </c>
      <c r="AI240" s="8">
        <v>16</v>
      </c>
      <c r="AJ240" s="8" t="s">
        <v>4</v>
      </c>
      <c r="AK240" s="8" t="s">
        <v>293</v>
      </c>
      <c r="AL240" s="8" t="s">
        <v>294</v>
      </c>
      <c r="AM240" s="8" t="s">
        <v>312</v>
      </c>
      <c r="AN240" s="8" t="s">
        <v>353</v>
      </c>
      <c r="AO240" s="9">
        <v>45281</v>
      </c>
      <c r="AP240" s="8">
        <v>32100</v>
      </c>
      <c r="AQ240" s="8" t="s">
        <v>324</v>
      </c>
      <c r="AR240" s="8" t="s">
        <v>330</v>
      </c>
      <c r="AS240" s="8">
        <v>7931014104</v>
      </c>
      <c r="AT240" s="11">
        <v>45264</v>
      </c>
      <c r="AU240" s="8" t="s">
        <v>298</v>
      </c>
      <c r="AV240" s="8">
        <v>818</v>
      </c>
      <c r="AW240" s="12"/>
      <c r="AX240" s="8" t="s">
        <v>294</v>
      </c>
      <c r="AY240" s="13">
        <v>49.11</v>
      </c>
      <c r="AZ240" s="13" t="s">
        <v>157</v>
      </c>
      <c r="BB240" s="13">
        <f t="shared" si="9"/>
        <v>2</v>
      </c>
      <c r="BC240" s="13">
        <f t="shared" si="10"/>
        <v>2</v>
      </c>
      <c r="BD240" s="13" t="b">
        <f t="shared" si="11"/>
        <v>1</v>
      </c>
    </row>
    <row r="241" spans="1:56" hidden="1" x14ac:dyDescent="0.3">
      <c r="A241" s="8" t="s">
        <v>281</v>
      </c>
      <c r="B241" s="8" t="s">
        <v>327</v>
      </c>
      <c r="C241" s="8" t="s">
        <v>380</v>
      </c>
      <c r="D241" s="9">
        <v>45273</v>
      </c>
      <c r="E241" s="8">
        <v>50</v>
      </c>
      <c r="F241" s="10">
        <v>92010745</v>
      </c>
      <c r="G241" s="8">
        <v>5.0999999999999996</v>
      </c>
      <c r="H241" s="8" t="s">
        <v>358</v>
      </c>
      <c r="I241" s="8" t="s">
        <v>284</v>
      </c>
      <c r="J241" s="8">
        <v>2051</v>
      </c>
      <c r="K241" s="8">
        <v>101.78</v>
      </c>
      <c r="L241" s="8">
        <v>5089</v>
      </c>
      <c r="M241" s="8">
        <v>794.90179999999998</v>
      </c>
      <c r="N241" s="8">
        <v>39745.089999999997</v>
      </c>
      <c r="O241" s="8" t="s">
        <v>285</v>
      </c>
      <c r="P241" s="8">
        <v>7.81</v>
      </c>
      <c r="Q241" s="10" t="s">
        <v>212</v>
      </c>
      <c r="R241" s="11">
        <v>45273</v>
      </c>
      <c r="S241" s="10">
        <v>7931013947</v>
      </c>
      <c r="T241" s="8" t="s">
        <v>306</v>
      </c>
      <c r="U241" s="12"/>
      <c r="V241" s="8">
        <v>83013516</v>
      </c>
      <c r="W241" s="8" t="s">
        <v>287</v>
      </c>
      <c r="X241" s="8" t="s">
        <v>287</v>
      </c>
      <c r="Y241" s="8" t="s">
        <v>287</v>
      </c>
      <c r="Z241" s="8" t="s">
        <v>288</v>
      </c>
      <c r="AA241" s="8" t="s">
        <v>289</v>
      </c>
      <c r="AB241" s="12"/>
      <c r="AC241" s="12"/>
      <c r="AD241" s="12"/>
      <c r="AE241" s="12"/>
      <c r="AF241" s="8" t="s">
        <v>290</v>
      </c>
      <c r="AG241" s="8" t="s">
        <v>291</v>
      </c>
      <c r="AH241" s="8" t="s">
        <v>345</v>
      </c>
      <c r="AI241" s="8">
        <v>10</v>
      </c>
      <c r="AJ241" s="8" t="s">
        <v>4</v>
      </c>
      <c r="AK241" s="8" t="s">
        <v>293</v>
      </c>
      <c r="AL241" s="8" t="s">
        <v>294</v>
      </c>
      <c r="AM241" s="8" t="s">
        <v>346</v>
      </c>
      <c r="AN241" s="8" t="s">
        <v>347</v>
      </c>
      <c r="AO241" s="9">
        <v>45273</v>
      </c>
      <c r="AP241" s="8">
        <v>32100</v>
      </c>
      <c r="AQ241" s="8" t="s">
        <v>307</v>
      </c>
      <c r="AR241" s="8" t="s">
        <v>330</v>
      </c>
      <c r="AS241" s="8">
        <v>7931013947</v>
      </c>
      <c r="AT241" s="11">
        <v>45264</v>
      </c>
      <c r="AU241" s="8" t="s">
        <v>298</v>
      </c>
      <c r="AV241" s="8">
        <v>818</v>
      </c>
      <c r="AW241" s="12"/>
      <c r="AX241" s="8" t="s">
        <v>294</v>
      </c>
      <c r="AY241" s="13">
        <v>92.42</v>
      </c>
      <c r="AZ241" s="13" t="s">
        <v>157</v>
      </c>
      <c r="BB241" s="13">
        <f t="shared" si="9"/>
        <v>6</v>
      </c>
      <c r="BC241" s="13">
        <f t="shared" si="10"/>
        <v>6</v>
      </c>
      <c r="BD241" s="13" t="b">
        <f t="shared" si="11"/>
        <v>1</v>
      </c>
    </row>
    <row r="242" spans="1:56" hidden="1" x14ac:dyDescent="0.3">
      <c r="B242" s="5" t="s">
        <v>230</v>
      </c>
      <c r="C242" s="5" t="s">
        <v>231</v>
      </c>
      <c r="D242" s="5" t="s">
        <v>232</v>
      </c>
      <c r="E242" s="5" t="s">
        <v>233</v>
      </c>
      <c r="F242" s="5" t="s">
        <v>234</v>
      </c>
      <c r="G242" s="5" t="s">
        <v>235</v>
      </c>
      <c r="H242" s="5" t="s">
        <v>236</v>
      </c>
      <c r="I242" s="5" t="s">
        <v>237</v>
      </c>
      <c r="J242" s="5" t="s">
        <v>238</v>
      </c>
      <c r="K242" s="5" t="s">
        <v>239</v>
      </c>
      <c r="L242" s="5" t="s">
        <v>240</v>
      </c>
      <c r="M242" s="5" t="s">
        <v>241</v>
      </c>
      <c r="N242" s="5" t="s">
        <v>242</v>
      </c>
      <c r="O242" s="5" t="s">
        <v>243</v>
      </c>
      <c r="P242" s="5" t="s">
        <v>244</v>
      </c>
      <c r="Q242" s="5" t="s">
        <v>245</v>
      </c>
      <c r="R242" s="5" t="s">
        <v>246</v>
      </c>
      <c r="S242" s="5" t="s">
        <v>247</v>
      </c>
      <c r="T242" s="5" t="s">
        <v>248</v>
      </c>
      <c r="U242" s="5" t="s">
        <v>249</v>
      </c>
      <c r="V242" s="5" t="s">
        <v>250</v>
      </c>
      <c r="W242" s="5" t="s">
        <v>251</v>
      </c>
      <c r="X242" s="5" t="s">
        <v>252</v>
      </c>
      <c r="Y242" s="5" t="s">
        <v>253</v>
      </c>
      <c r="Z242" s="5" t="s">
        <v>254</v>
      </c>
      <c r="AA242" s="5" t="s">
        <v>255</v>
      </c>
      <c r="AB242" s="5" t="s">
        <v>256</v>
      </c>
      <c r="AC242" s="5" t="s">
        <v>257</v>
      </c>
      <c r="AD242" s="5" t="s">
        <v>258</v>
      </c>
      <c r="AE242" s="5" t="s">
        <v>259</v>
      </c>
      <c r="AF242" s="5" t="s">
        <v>260</v>
      </c>
      <c r="AG242" s="5" t="s">
        <v>261</v>
      </c>
      <c r="AH242" s="5" t="s">
        <v>262</v>
      </c>
      <c r="AI242" s="5" t="s">
        <v>263</v>
      </c>
      <c r="AJ242" s="5" t="s">
        <v>264</v>
      </c>
      <c r="AK242" s="5" t="s">
        <v>265</v>
      </c>
      <c r="AL242" s="5" t="s">
        <v>266</v>
      </c>
      <c r="AM242" s="5" t="s">
        <v>267</v>
      </c>
      <c r="AN242" s="5" t="s">
        <v>268</v>
      </c>
      <c r="AO242" s="5" t="s">
        <v>269</v>
      </c>
      <c r="AP242" s="5" t="s">
        <v>270</v>
      </c>
      <c r="AQ242" s="5" t="s">
        <v>271</v>
      </c>
      <c r="AR242" s="5" t="s">
        <v>272</v>
      </c>
      <c r="AS242" s="5" t="s">
        <v>273</v>
      </c>
      <c r="AT242" s="5" t="s">
        <v>274</v>
      </c>
      <c r="AU242" s="5" t="s">
        <v>275</v>
      </c>
      <c r="AV242" s="5" t="s">
        <v>276</v>
      </c>
      <c r="AW242" s="5" t="s">
        <v>277</v>
      </c>
      <c r="AX242" s="5" t="s">
        <v>278</v>
      </c>
      <c r="BA242" s="13" t="s">
        <v>36</v>
      </c>
    </row>
    <row r="243" spans="1:56" hidden="1" x14ac:dyDescent="0.3">
      <c r="B243" s="13" t="s">
        <v>456</v>
      </c>
      <c r="C243" s="13" t="s">
        <v>362</v>
      </c>
      <c r="D243" s="13">
        <v>45303</v>
      </c>
      <c r="E243" s="13">
        <v>200</v>
      </c>
      <c r="F243" s="18">
        <v>92010182</v>
      </c>
      <c r="G243" s="13">
        <v>1.1000000000000001</v>
      </c>
      <c r="H243" s="13" t="s">
        <v>358</v>
      </c>
      <c r="I243" s="13" t="s">
        <v>284</v>
      </c>
      <c r="J243" s="13">
        <v>2051</v>
      </c>
      <c r="K243" s="13">
        <v>40.29</v>
      </c>
      <c r="L243" s="13">
        <v>8058</v>
      </c>
      <c r="M243" s="13">
        <v>314.61252300000001</v>
      </c>
      <c r="N243" s="13">
        <v>62922.5046</v>
      </c>
      <c r="O243" s="13" t="s">
        <v>285</v>
      </c>
      <c r="P243" s="13">
        <v>7.8087</v>
      </c>
      <c r="Q243" s="18" t="s">
        <v>457</v>
      </c>
      <c r="R243" s="13">
        <v>45303</v>
      </c>
      <c r="S243" s="18">
        <v>7931013950</v>
      </c>
      <c r="T243" s="13" t="s">
        <v>320</v>
      </c>
      <c r="V243" s="13">
        <v>83012637</v>
      </c>
      <c r="W243" s="13" t="s">
        <v>287</v>
      </c>
      <c r="X243" s="13" t="s">
        <v>287</v>
      </c>
      <c r="Y243" s="13" t="s">
        <v>287</v>
      </c>
      <c r="Z243" s="13" t="s">
        <v>288</v>
      </c>
      <c r="AA243" s="13" t="s">
        <v>289</v>
      </c>
      <c r="AF243" s="13" t="s">
        <v>290</v>
      </c>
      <c r="AG243" s="13" t="s">
        <v>291</v>
      </c>
      <c r="AH243" s="13" t="s">
        <v>458</v>
      </c>
      <c r="AI243" s="13">
        <v>4</v>
      </c>
      <c r="AJ243" s="13" t="s">
        <v>4</v>
      </c>
      <c r="AK243" s="13" t="s">
        <v>293</v>
      </c>
      <c r="AL243" s="13" t="s">
        <v>294</v>
      </c>
      <c r="AM243" s="13" t="s">
        <v>322</v>
      </c>
      <c r="AN243" s="13" t="s">
        <v>459</v>
      </c>
      <c r="AO243" s="13">
        <v>45303</v>
      </c>
      <c r="AP243" s="13">
        <v>31400</v>
      </c>
      <c r="AQ243" s="13" t="s">
        <v>324</v>
      </c>
      <c r="AR243" s="13" t="s">
        <v>330</v>
      </c>
      <c r="AS243" s="13">
        <v>7931013950</v>
      </c>
      <c r="AT243" s="13">
        <v>45229</v>
      </c>
      <c r="AU243" s="13" t="s">
        <v>298</v>
      </c>
      <c r="AV243" s="13">
        <v>818</v>
      </c>
      <c r="AX243" s="13" t="s">
        <v>294</v>
      </c>
      <c r="AZ243" s="13" t="s">
        <v>158</v>
      </c>
      <c r="BA243" s="13" t="s">
        <v>108</v>
      </c>
    </row>
    <row r="244" spans="1:56" hidden="1" x14ac:dyDescent="0.3">
      <c r="B244" s="13" t="s">
        <v>456</v>
      </c>
      <c r="C244" s="13" t="s">
        <v>439</v>
      </c>
      <c r="D244" s="13">
        <v>45318</v>
      </c>
      <c r="E244" s="13">
        <v>4</v>
      </c>
      <c r="F244" s="18">
        <v>92010604</v>
      </c>
      <c r="G244" s="13">
        <v>1.1000000000000001</v>
      </c>
      <c r="H244" s="13" t="s">
        <v>283</v>
      </c>
      <c r="I244" s="13" t="s">
        <v>284</v>
      </c>
      <c r="J244" s="13">
        <v>2051</v>
      </c>
      <c r="K244" s="13">
        <v>176.91</v>
      </c>
      <c r="L244" s="13">
        <v>707.64</v>
      </c>
      <c r="M244" s="13">
        <v>1381.4371169999999</v>
      </c>
      <c r="N244" s="13">
        <v>5525.7484679999998</v>
      </c>
      <c r="O244" s="13" t="s">
        <v>285</v>
      </c>
      <c r="P244" s="13">
        <v>7.8087</v>
      </c>
      <c r="Q244" s="18" t="s">
        <v>202</v>
      </c>
      <c r="R244" s="13">
        <v>45318</v>
      </c>
      <c r="S244" s="18">
        <v>7931014124</v>
      </c>
      <c r="T244" s="13" t="s">
        <v>286</v>
      </c>
      <c r="V244" s="13">
        <v>83013330</v>
      </c>
      <c r="W244" s="13" t="s">
        <v>287</v>
      </c>
      <c r="X244" s="13" t="s">
        <v>287</v>
      </c>
      <c r="Y244" s="13" t="s">
        <v>287</v>
      </c>
      <c r="Z244" s="13" t="s">
        <v>288</v>
      </c>
      <c r="AA244" s="13" t="s">
        <v>289</v>
      </c>
      <c r="AF244" s="13" t="s">
        <v>290</v>
      </c>
      <c r="AG244" s="13" t="s">
        <v>291</v>
      </c>
      <c r="AH244" s="13" t="s">
        <v>460</v>
      </c>
      <c r="AI244" s="13">
        <v>39</v>
      </c>
      <c r="AJ244" s="13" t="s">
        <v>4</v>
      </c>
      <c r="AK244" s="13" t="s">
        <v>293</v>
      </c>
      <c r="AL244" s="13" t="s">
        <v>294</v>
      </c>
      <c r="AM244" s="13" t="s">
        <v>295</v>
      </c>
      <c r="AN244" s="13" t="s">
        <v>461</v>
      </c>
      <c r="AO244" s="13">
        <v>45318</v>
      </c>
      <c r="AP244" s="13">
        <v>32100</v>
      </c>
      <c r="AQ244" s="13" t="s">
        <v>32</v>
      </c>
      <c r="AR244" s="13" t="s">
        <v>330</v>
      </c>
      <c r="AS244" s="13">
        <v>7931014124</v>
      </c>
      <c r="AT244" s="13">
        <v>45257</v>
      </c>
      <c r="AU244" s="13" t="s">
        <v>298</v>
      </c>
      <c r="AV244" s="13">
        <v>2051</v>
      </c>
      <c r="AX244" s="13" t="s">
        <v>294</v>
      </c>
      <c r="AZ244" s="13" t="s">
        <v>158</v>
      </c>
      <c r="BA244" s="13" t="e">
        <v>#N/A</v>
      </c>
    </row>
    <row r="245" spans="1:56" hidden="1" x14ac:dyDescent="0.3">
      <c r="B245" s="13" t="s">
        <v>456</v>
      </c>
      <c r="C245" s="13" t="s">
        <v>462</v>
      </c>
      <c r="D245" s="13">
        <v>45318</v>
      </c>
      <c r="E245" s="13">
        <v>1</v>
      </c>
      <c r="F245" s="18">
        <v>92010604</v>
      </c>
      <c r="G245" s="13">
        <v>4.0999999999999996</v>
      </c>
      <c r="H245" s="13" t="s">
        <v>283</v>
      </c>
      <c r="I245" s="13" t="s">
        <v>284</v>
      </c>
      <c r="J245" s="13">
        <v>2051</v>
      </c>
      <c r="K245" s="13">
        <v>606.36</v>
      </c>
      <c r="L245" s="13">
        <v>606.36</v>
      </c>
      <c r="M245" s="13">
        <v>4734.8833320000003</v>
      </c>
      <c r="N245" s="13">
        <v>4734.8833320000003</v>
      </c>
      <c r="O245" s="13" t="s">
        <v>285</v>
      </c>
      <c r="P245" s="13">
        <v>7.8087</v>
      </c>
      <c r="Q245" s="18" t="s">
        <v>202</v>
      </c>
      <c r="R245" s="13">
        <v>45318</v>
      </c>
      <c r="S245" s="18">
        <v>7931014124</v>
      </c>
      <c r="T245" s="13" t="s">
        <v>386</v>
      </c>
      <c r="V245" s="13">
        <v>83013330</v>
      </c>
      <c r="W245" s="13" t="s">
        <v>287</v>
      </c>
      <c r="X245" s="13" t="s">
        <v>287</v>
      </c>
      <c r="Y245" s="13" t="s">
        <v>287</v>
      </c>
      <c r="Z245" s="13" t="s">
        <v>288</v>
      </c>
      <c r="AA245" s="13" t="s">
        <v>289</v>
      </c>
      <c r="AF245" s="13" t="s">
        <v>290</v>
      </c>
      <c r="AG245" s="13" t="s">
        <v>291</v>
      </c>
      <c r="AH245" s="13" t="s">
        <v>460</v>
      </c>
      <c r="AI245" s="13">
        <v>42</v>
      </c>
      <c r="AJ245" s="13" t="s">
        <v>4</v>
      </c>
      <c r="AK245" s="13" t="s">
        <v>293</v>
      </c>
      <c r="AL245" s="13" t="s">
        <v>294</v>
      </c>
      <c r="AM245" s="13" t="s">
        <v>295</v>
      </c>
      <c r="AN245" s="13" t="s">
        <v>461</v>
      </c>
      <c r="AO245" s="13">
        <v>45318</v>
      </c>
      <c r="AP245" s="13">
        <v>32100</v>
      </c>
      <c r="AQ245" s="13" t="s">
        <v>387</v>
      </c>
      <c r="AR245" s="13" t="s">
        <v>330</v>
      </c>
      <c r="AS245" s="13">
        <v>7931014124</v>
      </c>
      <c r="AT245" s="13">
        <v>45257</v>
      </c>
      <c r="AU245" s="13" t="s">
        <v>298</v>
      </c>
      <c r="AV245" s="13">
        <v>2051</v>
      </c>
      <c r="AX245" s="13" t="s">
        <v>294</v>
      </c>
      <c r="AZ245" s="13" t="s">
        <v>158</v>
      </c>
      <c r="BA245" s="13" t="e">
        <v>#N/A</v>
      </c>
    </row>
    <row r="246" spans="1:56" hidden="1" x14ac:dyDescent="0.3">
      <c r="B246" s="13" t="s">
        <v>456</v>
      </c>
      <c r="C246" s="13" t="s">
        <v>305</v>
      </c>
      <c r="D246" s="13">
        <v>45318</v>
      </c>
      <c r="E246" s="13">
        <v>1</v>
      </c>
      <c r="F246" s="18">
        <v>92010605</v>
      </c>
      <c r="G246" s="13">
        <v>3.1</v>
      </c>
      <c r="H246" s="13" t="s">
        <v>283</v>
      </c>
      <c r="I246" s="13" t="s">
        <v>284</v>
      </c>
      <c r="J246" s="13">
        <v>2051</v>
      </c>
      <c r="K246" s="13">
        <v>170.16</v>
      </c>
      <c r="L246" s="13">
        <v>170.16</v>
      </c>
      <c r="M246" s="13">
        <v>1328.728392</v>
      </c>
      <c r="N246" s="13">
        <v>1328.728392</v>
      </c>
      <c r="O246" s="13" t="s">
        <v>285</v>
      </c>
      <c r="P246" s="13">
        <v>7.8087</v>
      </c>
      <c r="Q246" s="18" t="s">
        <v>198</v>
      </c>
      <c r="R246" s="13">
        <v>45318</v>
      </c>
      <c r="S246" s="18">
        <v>7931014125</v>
      </c>
      <c r="T246" s="13" t="s">
        <v>306</v>
      </c>
      <c r="V246" s="13">
        <v>83013331</v>
      </c>
      <c r="W246" s="13" t="s">
        <v>287</v>
      </c>
      <c r="X246" s="13" t="s">
        <v>287</v>
      </c>
      <c r="Y246" s="13" t="s">
        <v>287</v>
      </c>
      <c r="Z246" s="13" t="s">
        <v>288</v>
      </c>
      <c r="AA246" s="13" t="s">
        <v>289</v>
      </c>
      <c r="AF246" s="13" t="s">
        <v>290</v>
      </c>
      <c r="AG246" s="13" t="s">
        <v>291</v>
      </c>
      <c r="AH246" s="13" t="s">
        <v>460</v>
      </c>
      <c r="AI246" s="13">
        <v>7</v>
      </c>
      <c r="AJ246" s="13" t="s">
        <v>4</v>
      </c>
      <c r="AK246" s="13" t="s">
        <v>293</v>
      </c>
      <c r="AL246" s="13" t="s">
        <v>294</v>
      </c>
      <c r="AM246" s="13" t="s">
        <v>295</v>
      </c>
      <c r="AN246" s="13" t="s">
        <v>461</v>
      </c>
      <c r="AO246" s="13">
        <v>45318</v>
      </c>
      <c r="AP246" s="13">
        <v>32100</v>
      </c>
      <c r="AQ246" s="13" t="s">
        <v>307</v>
      </c>
      <c r="AR246" s="13" t="s">
        <v>330</v>
      </c>
      <c r="AS246" s="13">
        <v>7931014125</v>
      </c>
      <c r="AT246" s="13">
        <v>45257</v>
      </c>
      <c r="AU246" s="13" t="s">
        <v>298</v>
      </c>
      <c r="AV246" s="13">
        <v>818</v>
      </c>
      <c r="AX246" s="13" t="s">
        <v>294</v>
      </c>
      <c r="AZ246" s="13" t="s">
        <v>158</v>
      </c>
      <c r="BA246" s="13" t="e">
        <v>#N/A</v>
      </c>
    </row>
    <row r="247" spans="1:56" hidden="1" x14ac:dyDescent="0.3">
      <c r="B247" s="13" t="s">
        <v>456</v>
      </c>
      <c r="C247" s="13" t="s">
        <v>438</v>
      </c>
      <c r="D247" s="13">
        <v>45318</v>
      </c>
      <c r="E247" s="13">
        <v>20</v>
      </c>
      <c r="F247" s="18">
        <v>92010783</v>
      </c>
      <c r="G247" s="13">
        <v>1.1000000000000001</v>
      </c>
      <c r="H247" s="13" t="s">
        <v>283</v>
      </c>
      <c r="I247" s="13" t="s">
        <v>284</v>
      </c>
      <c r="J247" s="13">
        <v>2051</v>
      </c>
      <c r="K247" s="13">
        <v>231.18</v>
      </c>
      <c r="L247" s="13">
        <v>4623.6000000000004</v>
      </c>
      <c r="M247" s="13">
        <v>1805.2152659999999</v>
      </c>
      <c r="N247" s="13">
        <v>36104.305319999999</v>
      </c>
      <c r="O247" s="13" t="s">
        <v>285</v>
      </c>
      <c r="P247" s="13">
        <v>7.8087</v>
      </c>
      <c r="Q247" s="18" t="s">
        <v>202</v>
      </c>
      <c r="R247" s="13">
        <v>45318</v>
      </c>
      <c r="S247" s="18">
        <v>7931014126</v>
      </c>
      <c r="T247" s="13" t="s">
        <v>286</v>
      </c>
      <c r="V247" s="13">
        <v>83013621</v>
      </c>
      <c r="W247" s="13" t="s">
        <v>287</v>
      </c>
      <c r="X247" s="13" t="s">
        <v>287</v>
      </c>
      <c r="Y247" s="13" t="s">
        <v>287</v>
      </c>
      <c r="Z247" s="13" t="s">
        <v>288</v>
      </c>
      <c r="AA247" s="13" t="s">
        <v>289</v>
      </c>
      <c r="AF247" s="13" t="s">
        <v>290</v>
      </c>
      <c r="AG247" s="13" t="s">
        <v>291</v>
      </c>
      <c r="AH247" s="13" t="s">
        <v>460</v>
      </c>
      <c r="AI247" s="13">
        <v>44</v>
      </c>
      <c r="AJ247" s="13" t="s">
        <v>4</v>
      </c>
      <c r="AK247" s="13" t="s">
        <v>293</v>
      </c>
      <c r="AL247" s="13" t="s">
        <v>294</v>
      </c>
      <c r="AM247" s="13" t="s">
        <v>295</v>
      </c>
      <c r="AN247" s="13" t="s">
        <v>461</v>
      </c>
      <c r="AO247" s="13">
        <v>45318</v>
      </c>
      <c r="AP247" s="13">
        <v>32100</v>
      </c>
      <c r="AQ247" s="13" t="s">
        <v>32</v>
      </c>
      <c r="AR247" s="13" t="s">
        <v>330</v>
      </c>
      <c r="AS247" s="13">
        <v>7931014126</v>
      </c>
      <c r="AT247" s="13">
        <v>45267</v>
      </c>
      <c r="AU247" s="13" t="s">
        <v>298</v>
      </c>
      <c r="AV247" s="13">
        <v>2051</v>
      </c>
      <c r="AX247" s="13" t="s">
        <v>294</v>
      </c>
      <c r="AZ247" s="13" t="s">
        <v>158</v>
      </c>
      <c r="BA247" s="13" t="e">
        <v>#N/A</v>
      </c>
    </row>
    <row r="248" spans="1:56" hidden="1" x14ac:dyDescent="0.3">
      <c r="B248" s="13" t="s">
        <v>456</v>
      </c>
      <c r="C248" s="13" t="s">
        <v>343</v>
      </c>
      <c r="D248" s="13">
        <v>45318</v>
      </c>
      <c r="E248" s="13">
        <v>40</v>
      </c>
      <c r="F248" s="18">
        <v>92010784</v>
      </c>
      <c r="G248" s="13">
        <v>5.0999999999999996</v>
      </c>
      <c r="H248" s="13" t="s">
        <v>283</v>
      </c>
      <c r="I248" s="13" t="s">
        <v>284</v>
      </c>
      <c r="J248" s="13">
        <v>2051</v>
      </c>
      <c r="K248" s="13">
        <v>133.58000000000001</v>
      </c>
      <c r="L248" s="13">
        <v>5343.2</v>
      </c>
      <c r="M248" s="13">
        <v>1043.0861460000001</v>
      </c>
      <c r="N248" s="13">
        <v>41723.44584</v>
      </c>
      <c r="O248" s="13" t="s">
        <v>285</v>
      </c>
      <c r="P248" s="13">
        <v>7.8087</v>
      </c>
      <c r="Q248" s="18" t="s">
        <v>198</v>
      </c>
      <c r="R248" s="13">
        <v>45318</v>
      </c>
      <c r="S248" s="18">
        <v>7931014130</v>
      </c>
      <c r="T248" s="13" t="s">
        <v>320</v>
      </c>
      <c r="V248" s="13">
        <v>83013615</v>
      </c>
      <c r="W248" s="13" t="s">
        <v>287</v>
      </c>
      <c r="X248" s="13" t="s">
        <v>287</v>
      </c>
      <c r="Y248" s="13" t="s">
        <v>287</v>
      </c>
      <c r="Z248" s="13" t="s">
        <v>288</v>
      </c>
      <c r="AA248" s="13" t="s">
        <v>289</v>
      </c>
      <c r="AF248" s="13" t="s">
        <v>290</v>
      </c>
      <c r="AG248" s="13" t="s">
        <v>291</v>
      </c>
      <c r="AH248" s="13" t="s">
        <v>460</v>
      </c>
      <c r="AI248" s="13">
        <v>32</v>
      </c>
      <c r="AJ248" s="13" t="s">
        <v>4</v>
      </c>
      <c r="AK248" s="13" t="s">
        <v>293</v>
      </c>
      <c r="AL248" s="13" t="s">
        <v>294</v>
      </c>
      <c r="AM248" s="13" t="s">
        <v>295</v>
      </c>
      <c r="AN248" s="13" t="s">
        <v>461</v>
      </c>
      <c r="AO248" s="13">
        <v>45318</v>
      </c>
      <c r="AP248" s="13">
        <v>32100</v>
      </c>
      <c r="AQ248" s="13" t="s">
        <v>324</v>
      </c>
      <c r="AR248" s="13" t="s">
        <v>330</v>
      </c>
      <c r="AS248" s="13">
        <v>7931014130</v>
      </c>
      <c r="AT248" s="13">
        <v>45267</v>
      </c>
      <c r="AU248" s="13" t="s">
        <v>298</v>
      </c>
      <c r="AV248" s="13">
        <v>2051</v>
      </c>
      <c r="AX248" s="13" t="s">
        <v>294</v>
      </c>
      <c r="AZ248" s="13" t="s">
        <v>158</v>
      </c>
      <c r="BA248" s="13" t="e">
        <v>#N/A</v>
      </c>
    </row>
    <row r="249" spans="1:56" hidden="1" x14ac:dyDescent="0.3">
      <c r="B249" s="13" t="s">
        <v>456</v>
      </c>
      <c r="C249" s="13" t="s">
        <v>355</v>
      </c>
      <c r="D249" s="13">
        <v>45318</v>
      </c>
      <c r="E249" s="13">
        <v>50</v>
      </c>
      <c r="F249" s="18">
        <v>92010784</v>
      </c>
      <c r="G249" s="13">
        <v>11.1</v>
      </c>
      <c r="H249" s="13" t="s">
        <v>283</v>
      </c>
      <c r="I249" s="13" t="s">
        <v>284</v>
      </c>
      <c r="J249" s="13">
        <v>2051</v>
      </c>
      <c r="K249" s="13">
        <v>61.82</v>
      </c>
      <c r="L249" s="13">
        <v>3091</v>
      </c>
      <c r="M249" s="13">
        <v>482.733834</v>
      </c>
      <c r="N249" s="13">
        <v>24136.691699999999</v>
      </c>
      <c r="O249" s="13" t="s">
        <v>285</v>
      </c>
      <c r="P249" s="13">
        <v>7.8087</v>
      </c>
      <c r="Q249" s="18" t="s">
        <v>202</v>
      </c>
      <c r="R249" s="13">
        <v>45318</v>
      </c>
      <c r="S249" s="18">
        <v>7931014130</v>
      </c>
      <c r="T249" s="13" t="s">
        <v>356</v>
      </c>
      <c r="V249" s="13">
        <v>83013615</v>
      </c>
      <c r="W249" s="13" t="s">
        <v>287</v>
      </c>
      <c r="X249" s="13" t="s">
        <v>287</v>
      </c>
      <c r="Y249" s="13" t="s">
        <v>287</v>
      </c>
      <c r="Z249" s="13" t="s">
        <v>288</v>
      </c>
      <c r="AA249" s="13" t="s">
        <v>289</v>
      </c>
      <c r="AF249" s="13" t="s">
        <v>290</v>
      </c>
      <c r="AG249" s="13" t="s">
        <v>291</v>
      </c>
      <c r="AH249" s="13" t="s">
        <v>460</v>
      </c>
      <c r="AI249" s="13">
        <v>38</v>
      </c>
      <c r="AJ249" s="13" t="s">
        <v>4</v>
      </c>
      <c r="AK249" s="13" t="s">
        <v>293</v>
      </c>
      <c r="AL249" s="13" t="s">
        <v>294</v>
      </c>
      <c r="AM249" s="13" t="s">
        <v>295</v>
      </c>
      <c r="AN249" s="13" t="s">
        <v>461</v>
      </c>
      <c r="AO249" s="13">
        <v>45318</v>
      </c>
      <c r="AP249" s="13">
        <v>32100</v>
      </c>
      <c r="AQ249" s="13" t="s">
        <v>357</v>
      </c>
      <c r="AR249" s="13" t="s">
        <v>330</v>
      </c>
      <c r="AS249" s="13">
        <v>7931014130</v>
      </c>
      <c r="AT249" s="13">
        <v>45267</v>
      </c>
      <c r="AU249" s="13" t="s">
        <v>298</v>
      </c>
      <c r="AV249" s="13">
        <v>2051</v>
      </c>
      <c r="AX249" s="13" t="s">
        <v>294</v>
      </c>
      <c r="AZ249" s="13" t="s">
        <v>158</v>
      </c>
      <c r="BA249" s="13" t="e">
        <v>#N/A</v>
      </c>
    </row>
    <row r="250" spans="1:56" hidden="1" x14ac:dyDescent="0.3">
      <c r="B250" s="13" t="s">
        <v>456</v>
      </c>
      <c r="C250" s="13" t="s">
        <v>419</v>
      </c>
      <c r="D250" s="13">
        <v>45318</v>
      </c>
      <c r="E250" s="13">
        <v>20</v>
      </c>
      <c r="F250" s="18">
        <v>92010789</v>
      </c>
      <c r="G250" s="13">
        <v>3.1</v>
      </c>
      <c r="H250" s="13" t="s">
        <v>283</v>
      </c>
      <c r="I250" s="13" t="s">
        <v>284</v>
      </c>
      <c r="J250" s="13">
        <v>2051</v>
      </c>
      <c r="K250" s="13">
        <v>26.9</v>
      </c>
      <c r="L250" s="13">
        <v>538</v>
      </c>
      <c r="M250" s="13">
        <v>210.05403000000001</v>
      </c>
      <c r="N250" s="13">
        <v>4201.0806000000002</v>
      </c>
      <c r="O250" s="13" t="s">
        <v>285</v>
      </c>
      <c r="P250" s="13">
        <v>7.8087</v>
      </c>
      <c r="Q250" s="18" t="s">
        <v>202</v>
      </c>
      <c r="R250" s="13">
        <v>45318</v>
      </c>
      <c r="S250" s="18">
        <v>7931014140</v>
      </c>
      <c r="T250" s="13" t="s">
        <v>303</v>
      </c>
      <c r="V250" s="13">
        <v>83013620</v>
      </c>
      <c r="W250" s="13" t="s">
        <v>287</v>
      </c>
      <c r="X250" s="13" t="s">
        <v>287</v>
      </c>
      <c r="Y250" s="13" t="s">
        <v>287</v>
      </c>
      <c r="Z250" s="13" t="s">
        <v>288</v>
      </c>
      <c r="AA250" s="13" t="s">
        <v>289</v>
      </c>
      <c r="AF250" s="13" t="s">
        <v>290</v>
      </c>
      <c r="AG250" s="13" t="s">
        <v>291</v>
      </c>
      <c r="AH250" s="13" t="s">
        <v>460</v>
      </c>
      <c r="AI250" s="13">
        <v>53</v>
      </c>
      <c r="AJ250" s="13" t="s">
        <v>4</v>
      </c>
      <c r="AK250" s="13" t="s">
        <v>304</v>
      </c>
      <c r="AL250" s="13" t="s">
        <v>294</v>
      </c>
      <c r="AM250" s="13" t="s">
        <v>295</v>
      </c>
      <c r="AN250" s="13" t="s">
        <v>461</v>
      </c>
      <c r="AO250" s="13">
        <v>45318</v>
      </c>
      <c r="AP250" s="13">
        <v>32100</v>
      </c>
      <c r="AQ250" s="13" t="s">
        <v>301</v>
      </c>
      <c r="AR250" s="13" t="s">
        <v>330</v>
      </c>
      <c r="AS250" s="13">
        <v>7931014140</v>
      </c>
      <c r="AT250" s="13">
        <v>45267</v>
      </c>
      <c r="AU250" s="13" t="s">
        <v>298</v>
      </c>
      <c r="AV250" s="13">
        <v>818</v>
      </c>
      <c r="AX250" s="13" t="s">
        <v>294</v>
      </c>
      <c r="AZ250" s="13" t="s">
        <v>158</v>
      </c>
      <c r="BA250" s="13" t="s">
        <v>89</v>
      </c>
    </row>
    <row r="251" spans="1:56" hidden="1" x14ac:dyDescent="0.3">
      <c r="B251" s="13" t="s">
        <v>456</v>
      </c>
      <c r="C251" s="13" t="s">
        <v>396</v>
      </c>
      <c r="D251" s="13">
        <v>45318</v>
      </c>
      <c r="E251" s="13">
        <v>30</v>
      </c>
      <c r="F251" s="18">
        <v>92010789</v>
      </c>
      <c r="G251" s="13">
        <v>5.0999999999999996</v>
      </c>
      <c r="H251" s="13" t="s">
        <v>283</v>
      </c>
      <c r="I251" s="13" t="s">
        <v>284</v>
      </c>
      <c r="J251" s="13">
        <v>2051</v>
      </c>
      <c r="K251" s="13">
        <v>32.5</v>
      </c>
      <c r="L251" s="13">
        <v>975</v>
      </c>
      <c r="M251" s="13">
        <v>253.78274999999999</v>
      </c>
      <c r="N251" s="13">
        <v>7613.4825000000001</v>
      </c>
      <c r="O251" s="13" t="s">
        <v>285</v>
      </c>
      <c r="P251" s="13">
        <v>7.8087</v>
      </c>
      <c r="Q251" s="18" t="s">
        <v>202</v>
      </c>
      <c r="R251" s="13">
        <v>45318</v>
      </c>
      <c r="S251" s="18">
        <v>7931014140</v>
      </c>
      <c r="T251" s="13" t="s">
        <v>303</v>
      </c>
      <c r="V251" s="13">
        <v>83013620</v>
      </c>
      <c r="W251" s="13" t="s">
        <v>287</v>
      </c>
      <c r="X251" s="13" t="s">
        <v>287</v>
      </c>
      <c r="Y251" s="13" t="s">
        <v>287</v>
      </c>
      <c r="Z251" s="13" t="s">
        <v>288</v>
      </c>
      <c r="AA251" s="13" t="s">
        <v>289</v>
      </c>
      <c r="AF251" s="13" t="s">
        <v>290</v>
      </c>
      <c r="AG251" s="13" t="s">
        <v>291</v>
      </c>
      <c r="AH251" s="13" t="s">
        <v>460</v>
      </c>
      <c r="AI251" s="13">
        <v>55</v>
      </c>
      <c r="AJ251" s="13" t="s">
        <v>4</v>
      </c>
      <c r="AK251" s="13" t="s">
        <v>304</v>
      </c>
      <c r="AL251" s="13" t="s">
        <v>294</v>
      </c>
      <c r="AM251" s="13" t="s">
        <v>295</v>
      </c>
      <c r="AN251" s="13" t="s">
        <v>461</v>
      </c>
      <c r="AO251" s="13">
        <v>45318</v>
      </c>
      <c r="AP251" s="13">
        <v>32100</v>
      </c>
      <c r="AQ251" s="13" t="s">
        <v>301</v>
      </c>
      <c r="AR251" s="13" t="s">
        <v>330</v>
      </c>
      <c r="AS251" s="13">
        <v>7931014140</v>
      </c>
      <c r="AT251" s="13">
        <v>45267</v>
      </c>
      <c r="AU251" s="13" t="s">
        <v>298</v>
      </c>
      <c r="AV251" s="13">
        <v>818</v>
      </c>
      <c r="AX251" s="13" t="s">
        <v>294</v>
      </c>
      <c r="AZ251" s="13" t="s">
        <v>158</v>
      </c>
      <c r="BA251" s="13" t="s">
        <v>89</v>
      </c>
    </row>
    <row r="252" spans="1:56" hidden="1" x14ac:dyDescent="0.3">
      <c r="B252" s="13" t="s">
        <v>456</v>
      </c>
      <c r="C252" s="13" t="s">
        <v>417</v>
      </c>
      <c r="D252" s="13">
        <v>45318</v>
      </c>
      <c r="E252" s="13">
        <v>150</v>
      </c>
      <c r="F252" s="18">
        <v>92010796</v>
      </c>
      <c r="G252" s="13">
        <v>2.1</v>
      </c>
      <c r="H252" s="13" t="s">
        <v>358</v>
      </c>
      <c r="I252" s="13" t="s">
        <v>284</v>
      </c>
      <c r="J252" s="13">
        <v>2051</v>
      </c>
      <c r="K252" s="13">
        <v>66.55</v>
      </c>
      <c r="L252" s="13">
        <v>9982.5</v>
      </c>
      <c r="M252" s="13">
        <v>519.66898500000002</v>
      </c>
      <c r="N252" s="13">
        <v>77950.347750000001</v>
      </c>
      <c r="O252" s="13" t="s">
        <v>285</v>
      </c>
      <c r="P252" s="13">
        <v>7.8087</v>
      </c>
      <c r="Q252" s="18" t="s">
        <v>198</v>
      </c>
      <c r="R252" s="13">
        <v>45318</v>
      </c>
      <c r="S252" s="18">
        <v>7931014141</v>
      </c>
      <c r="T252" s="13" t="s">
        <v>320</v>
      </c>
      <c r="V252" s="13">
        <v>83013630</v>
      </c>
      <c r="W252" s="13" t="s">
        <v>287</v>
      </c>
      <c r="X252" s="13" t="s">
        <v>287</v>
      </c>
      <c r="Y252" s="13" t="s">
        <v>287</v>
      </c>
      <c r="Z252" s="13" t="s">
        <v>288</v>
      </c>
      <c r="AA252" s="13" t="s">
        <v>289</v>
      </c>
      <c r="AF252" s="13" t="s">
        <v>290</v>
      </c>
      <c r="AG252" s="13" t="s">
        <v>291</v>
      </c>
      <c r="AH252" s="13" t="s">
        <v>460</v>
      </c>
      <c r="AI252" s="13">
        <v>21</v>
      </c>
      <c r="AJ252" s="13" t="s">
        <v>4</v>
      </c>
      <c r="AK252" s="13" t="s">
        <v>293</v>
      </c>
      <c r="AL252" s="13" t="s">
        <v>294</v>
      </c>
      <c r="AM252" s="13" t="s">
        <v>295</v>
      </c>
      <c r="AN252" s="13" t="s">
        <v>461</v>
      </c>
      <c r="AO252" s="13">
        <v>45318</v>
      </c>
      <c r="AP252" s="13">
        <v>32100</v>
      </c>
      <c r="AQ252" s="13" t="s">
        <v>324</v>
      </c>
      <c r="AR252" s="13" t="s">
        <v>330</v>
      </c>
      <c r="AS252" s="13">
        <v>7931014141</v>
      </c>
      <c r="AT252" s="13">
        <v>45267</v>
      </c>
      <c r="AU252" s="13" t="s">
        <v>298</v>
      </c>
      <c r="AV252" s="13">
        <v>818</v>
      </c>
      <c r="AX252" s="13" t="s">
        <v>294</v>
      </c>
      <c r="AZ252" s="13" t="s">
        <v>158</v>
      </c>
      <c r="BA252" s="13" t="s">
        <v>53</v>
      </c>
    </row>
    <row r="253" spans="1:56" hidden="1" x14ac:dyDescent="0.3">
      <c r="B253" s="13" t="s">
        <v>456</v>
      </c>
      <c r="C253" s="13" t="s">
        <v>428</v>
      </c>
      <c r="D253" s="13">
        <v>45321</v>
      </c>
      <c r="E253" s="13">
        <v>500</v>
      </c>
      <c r="F253" s="18">
        <v>92010806</v>
      </c>
      <c r="G253" s="13">
        <v>4.0999999999999996</v>
      </c>
      <c r="H253" s="13" t="s">
        <v>358</v>
      </c>
      <c r="I253" s="13" t="s">
        <v>284</v>
      </c>
      <c r="J253" s="13">
        <v>2051</v>
      </c>
      <c r="K253" s="13">
        <v>49.73</v>
      </c>
      <c r="L253" s="13">
        <v>24865</v>
      </c>
      <c r="M253" s="13">
        <v>388.32665100000003</v>
      </c>
      <c r="N253" s="13">
        <v>194163.32550000001</v>
      </c>
      <c r="O253" s="13" t="s">
        <v>285</v>
      </c>
      <c r="P253" s="13">
        <v>7.8087</v>
      </c>
      <c r="Q253" s="18" t="s">
        <v>463</v>
      </c>
      <c r="R253" s="13">
        <v>45321</v>
      </c>
      <c r="S253" s="18">
        <v>7931014132</v>
      </c>
      <c r="T253" s="13" t="s">
        <v>320</v>
      </c>
      <c r="V253" s="13">
        <v>83013634</v>
      </c>
      <c r="W253" s="13" t="s">
        <v>287</v>
      </c>
      <c r="X253" s="13" t="s">
        <v>287</v>
      </c>
      <c r="Y253" s="13" t="s">
        <v>287</v>
      </c>
      <c r="Z253" s="13" t="s">
        <v>288</v>
      </c>
      <c r="AA253" s="13" t="s">
        <v>289</v>
      </c>
      <c r="AF253" s="13" t="s">
        <v>290</v>
      </c>
      <c r="AG253" s="13" t="s">
        <v>291</v>
      </c>
      <c r="AH253" s="13" t="s">
        <v>464</v>
      </c>
      <c r="AI253" s="13">
        <v>8</v>
      </c>
      <c r="AJ253" s="13" t="s">
        <v>4</v>
      </c>
      <c r="AK253" s="13" t="s">
        <v>293</v>
      </c>
      <c r="AL253" s="13" t="s">
        <v>294</v>
      </c>
      <c r="AM253" s="13" t="s">
        <v>465</v>
      </c>
      <c r="AN253" s="13" t="s">
        <v>353</v>
      </c>
      <c r="AO253" s="13">
        <v>45321</v>
      </c>
      <c r="AP253" s="13">
        <v>31400</v>
      </c>
      <c r="AQ253" s="13" t="s">
        <v>324</v>
      </c>
      <c r="AR253" s="13" t="s">
        <v>330</v>
      </c>
      <c r="AS253" s="13">
        <v>7931014132</v>
      </c>
      <c r="AT253" s="13">
        <v>45268</v>
      </c>
      <c r="AU253" s="13" t="s">
        <v>298</v>
      </c>
      <c r="AV253" s="13">
        <v>818</v>
      </c>
      <c r="AX253" s="13" t="s">
        <v>294</v>
      </c>
      <c r="AZ253" s="13" t="s">
        <v>158</v>
      </c>
      <c r="BA253" s="13" t="s">
        <v>108</v>
      </c>
    </row>
    <row r="254" spans="1:56" hidden="1" x14ac:dyDescent="0.3">
      <c r="B254" s="13" t="s">
        <v>456</v>
      </c>
      <c r="C254" s="13" t="s">
        <v>318</v>
      </c>
      <c r="D254" s="13">
        <v>45297</v>
      </c>
      <c r="E254" s="13">
        <v>30</v>
      </c>
      <c r="F254" s="18">
        <v>92010178</v>
      </c>
      <c r="G254" s="13">
        <v>14.1</v>
      </c>
      <c r="H254" s="13" t="s">
        <v>283</v>
      </c>
      <c r="I254" s="13" t="s">
        <v>284</v>
      </c>
      <c r="J254" s="13">
        <v>2051</v>
      </c>
      <c r="K254" s="13">
        <v>19.89</v>
      </c>
      <c r="L254" s="13">
        <v>596.70000000000005</v>
      </c>
      <c r="M254" s="13">
        <v>155.315043</v>
      </c>
      <c r="N254" s="13">
        <v>4659.45129</v>
      </c>
      <c r="O254" s="13" t="s">
        <v>285</v>
      </c>
      <c r="P254" s="13">
        <v>7.8087</v>
      </c>
      <c r="Q254" s="18" t="s">
        <v>223</v>
      </c>
      <c r="R254" s="13">
        <v>45297</v>
      </c>
      <c r="S254" s="18">
        <v>7931013958</v>
      </c>
      <c r="T254" s="13" t="s">
        <v>310</v>
      </c>
      <c r="V254" s="13">
        <v>83012639</v>
      </c>
      <c r="W254" s="13" t="s">
        <v>287</v>
      </c>
      <c r="X254" s="13" t="s">
        <v>287</v>
      </c>
      <c r="Y254" s="13" t="s">
        <v>287</v>
      </c>
      <c r="Z254" s="13" t="s">
        <v>288</v>
      </c>
      <c r="AA254" s="13" t="s">
        <v>289</v>
      </c>
      <c r="AF254" s="13" t="s">
        <v>290</v>
      </c>
      <c r="AG254" s="13" t="s">
        <v>291</v>
      </c>
      <c r="AH254" s="13" t="s">
        <v>466</v>
      </c>
      <c r="AI254" s="13">
        <v>13</v>
      </c>
      <c r="AJ254" s="13" t="s">
        <v>4</v>
      </c>
      <c r="AK254" s="13" t="s">
        <v>293</v>
      </c>
      <c r="AL254" s="13" t="s">
        <v>294</v>
      </c>
      <c r="AM254" s="13" t="s">
        <v>316</v>
      </c>
      <c r="AN254" s="13" t="s">
        <v>467</v>
      </c>
      <c r="AO254" s="13">
        <v>45297</v>
      </c>
      <c r="AP254" s="13">
        <v>31400</v>
      </c>
      <c r="AQ254" s="13" t="s">
        <v>301</v>
      </c>
      <c r="AR254" s="13" t="s">
        <v>330</v>
      </c>
      <c r="AS254" s="13">
        <v>7931013958</v>
      </c>
      <c r="AT254" s="13">
        <v>45229</v>
      </c>
      <c r="AU254" s="13" t="s">
        <v>298</v>
      </c>
      <c r="AV254" s="13">
        <v>2051</v>
      </c>
      <c r="AX254" s="13" t="s">
        <v>294</v>
      </c>
      <c r="AZ254" s="13" t="s">
        <v>158</v>
      </c>
      <c r="BA254" s="13" t="e">
        <v>#N/A</v>
      </c>
    </row>
    <row r="255" spans="1:56" hidden="1" x14ac:dyDescent="0.3">
      <c r="B255" s="13" t="s">
        <v>456</v>
      </c>
      <c r="C255" s="13" t="s">
        <v>421</v>
      </c>
      <c r="D255" s="13">
        <v>45297</v>
      </c>
      <c r="E255" s="13">
        <v>50</v>
      </c>
      <c r="F255" s="18">
        <v>92010181</v>
      </c>
      <c r="G255" s="13">
        <v>3.1</v>
      </c>
      <c r="H255" s="13" t="s">
        <v>358</v>
      </c>
      <c r="I255" s="13" t="s">
        <v>284</v>
      </c>
      <c r="J255" s="13">
        <v>2051</v>
      </c>
      <c r="K255" s="13">
        <v>18.170000000000002</v>
      </c>
      <c r="L255" s="13">
        <v>908.5</v>
      </c>
      <c r="M255" s="13">
        <v>141.88407900000001</v>
      </c>
      <c r="N255" s="13">
        <v>7094.2039500000001</v>
      </c>
      <c r="O255" s="13" t="s">
        <v>285</v>
      </c>
      <c r="P255" s="13">
        <v>7.8087</v>
      </c>
      <c r="Q255" s="18" t="s">
        <v>223</v>
      </c>
      <c r="R255" s="13">
        <v>45297</v>
      </c>
      <c r="S255" s="18">
        <v>7931013957</v>
      </c>
      <c r="T255" s="13" t="s">
        <v>310</v>
      </c>
      <c r="V255" s="13">
        <v>83012635</v>
      </c>
      <c r="W255" s="13" t="s">
        <v>287</v>
      </c>
      <c r="X255" s="13" t="s">
        <v>287</v>
      </c>
      <c r="Y255" s="13" t="s">
        <v>287</v>
      </c>
      <c r="Z255" s="13" t="s">
        <v>288</v>
      </c>
      <c r="AA255" s="13" t="s">
        <v>289</v>
      </c>
      <c r="AF255" s="13" t="s">
        <v>290</v>
      </c>
      <c r="AG255" s="13" t="s">
        <v>291</v>
      </c>
      <c r="AH255" s="13" t="s">
        <v>466</v>
      </c>
      <c r="AI255" s="13">
        <v>2</v>
      </c>
      <c r="AJ255" s="13" t="s">
        <v>4</v>
      </c>
      <c r="AK255" s="13" t="s">
        <v>293</v>
      </c>
      <c r="AL255" s="13" t="s">
        <v>294</v>
      </c>
      <c r="AM255" s="13" t="s">
        <v>316</v>
      </c>
      <c r="AN255" s="13" t="s">
        <v>467</v>
      </c>
      <c r="AO255" s="13">
        <v>45297</v>
      </c>
      <c r="AP255" s="13">
        <v>31400</v>
      </c>
      <c r="AQ255" s="13" t="s">
        <v>301</v>
      </c>
      <c r="AR255" s="13" t="s">
        <v>330</v>
      </c>
      <c r="AS255" s="13">
        <v>7931013957</v>
      </c>
      <c r="AT255" s="13">
        <v>45229</v>
      </c>
      <c r="AU255" s="13" t="s">
        <v>298</v>
      </c>
      <c r="AV255" s="13">
        <v>818</v>
      </c>
      <c r="AX255" s="13" t="s">
        <v>294</v>
      </c>
      <c r="AZ255" s="13" t="s">
        <v>158</v>
      </c>
      <c r="BA255" s="13" t="s">
        <v>116</v>
      </c>
    </row>
    <row r="256" spans="1:56" hidden="1" x14ac:dyDescent="0.3">
      <c r="B256" s="13" t="s">
        <v>456</v>
      </c>
      <c r="C256" s="13" t="s">
        <v>363</v>
      </c>
      <c r="D256" s="13">
        <v>45303</v>
      </c>
      <c r="E256" s="13">
        <v>300</v>
      </c>
      <c r="F256" s="18">
        <v>92010182</v>
      </c>
      <c r="G256" s="13">
        <v>2.1</v>
      </c>
      <c r="H256" s="13" t="s">
        <v>358</v>
      </c>
      <c r="I256" s="13" t="s">
        <v>284</v>
      </c>
      <c r="J256" s="13">
        <v>2051</v>
      </c>
      <c r="K256" s="13">
        <v>56.96</v>
      </c>
      <c r="L256" s="13">
        <v>17088</v>
      </c>
      <c r="M256" s="13">
        <v>444.78355199999999</v>
      </c>
      <c r="N256" s="13">
        <v>133435.0656</v>
      </c>
      <c r="O256" s="13" t="s">
        <v>285</v>
      </c>
      <c r="P256" s="13">
        <v>7.8087</v>
      </c>
      <c r="Q256" s="19" t="s">
        <v>457</v>
      </c>
      <c r="R256" s="13">
        <v>45303</v>
      </c>
      <c r="S256" s="18">
        <v>7931013950</v>
      </c>
      <c r="T256" s="13" t="s">
        <v>320</v>
      </c>
      <c r="V256" s="13">
        <v>83012637</v>
      </c>
      <c r="W256" s="13" t="s">
        <v>287</v>
      </c>
      <c r="X256" s="13" t="s">
        <v>287</v>
      </c>
      <c r="Y256" s="13" t="s">
        <v>287</v>
      </c>
      <c r="Z256" s="13" t="s">
        <v>288</v>
      </c>
      <c r="AA256" s="13" t="s">
        <v>289</v>
      </c>
      <c r="AF256" s="13" t="s">
        <v>290</v>
      </c>
      <c r="AG256" s="13" t="s">
        <v>291</v>
      </c>
      <c r="AH256" s="13" t="s">
        <v>458</v>
      </c>
      <c r="AI256" s="13">
        <v>5</v>
      </c>
      <c r="AJ256" s="13" t="s">
        <v>4</v>
      </c>
      <c r="AK256" s="13" t="s">
        <v>293</v>
      </c>
      <c r="AL256" s="13" t="s">
        <v>294</v>
      </c>
      <c r="AM256" s="13" t="s">
        <v>322</v>
      </c>
      <c r="AN256" s="13" t="s">
        <v>459</v>
      </c>
      <c r="AO256" s="13">
        <v>45303</v>
      </c>
      <c r="AP256" s="13">
        <v>31400</v>
      </c>
      <c r="AQ256" s="13" t="s">
        <v>324</v>
      </c>
      <c r="AR256" s="13" t="s">
        <v>330</v>
      </c>
      <c r="AS256" s="13">
        <v>7931013950</v>
      </c>
      <c r="AT256" s="13">
        <v>45229</v>
      </c>
      <c r="AU256" s="13" t="s">
        <v>298</v>
      </c>
      <c r="AV256" s="13">
        <v>818</v>
      </c>
      <c r="AX256" s="13" t="s">
        <v>294</v>
      </c>
      <c r="AZ256" s="13" t="s">
        <v>158</v>
      </c>
      <c r="BA256" s="13" t="s">
        <v>108</v>
      </c>
    </row>
    <row r="257" spans="2:53" hidden="1" x14ac:dyDescent="0.3">
      <c r="B257" s="13" t="s">
        <v>456</v>
      </c>
      <c r="C257" s="13" t="s">
        <v>385</v>
      </c>
      <c r="D257" s="13">
        <v>45318</v>
      </c>
      <c r="E257" s="13">
        <v>100</v>
      </c>
      <c r="F257" s="18">
        <v>92010602</v>
      </c>
      <c r="G257" s="13">
        <v>1.1000000000000001</v>
      </c>
      <c r="H257" s="13" t="s">
        <v>283</v>
      </c>
      <c r="I257" s="13" t="s">
        <v>284</v>
      </c>
      <c r="J257" s="13">
        <v>2051</v>
      </c>
      <c r="K257" s="13">
        <v>56.95</v>
      </c>
      <c r="L257" s="13">
        <v>5695</v>
      </c>
      <c r="M257" s="13">
        <v>444.705465</v>
      </c>
      <c r="N257" s="13">
        <v>44470.546499999997</v>
      </c>
      <c r="O257" s="13" t="s">
        <v>285</v>
      </c>
      <c r="P257" s="13">
        <v>7.8087</v>
      </c>
      <c r="Q257" s="18" t="s">
        <v>198</v>
      </c>
      <c r="R257" s="13">
        <v>45318</v>
      </c>
      <c r="S257" s="18">
        <v>7931014122</v>
      </c>
      <c r="T257" s="13" t="s">
        <v>320</v>
      </c>
      <c r="V257" s="13">
        <v>83013333</v>
      </c>
      <c r="W257" s="13" t="s">
        <v>287</v>
      </c>
      <c r="X257" s="13" t="s">
        <v>287</v>
      </c>
      <c r="Y257" s="13" t="s">
        <v>287</v>
      </c>
      <c r="Z257" s="13" t="s">
        <v>288</v>
      </c>
      <c r="AA257" s="13" t="s">
        <v>289</v>
      </c>
      <c r="AF257" s="13" t="s">
        <v>290</v>
      </c>
      <c r="AG257" s="13" t="s">
        <v>291</v>
      </c>
      <c r="AH257" s="13" t="s">
        <v>460</v>
      </c>
      <c r="AI257" s="13">
        <v>1</v>
      </c>
      <c r="AJ257" s="13" t="s">
        <v>4</v>
      </c>
      <c r="AK257" s="13" t="s">
        <v>293</v>
      </c>
      <c r="AL257" s="13" t="s">
        <v>294</v>
      </c>
      <c r="AM257" s="13" t="s">
        <v>295</v>
      </c>
      <c r="AN257" s="13" t="s">
        <v>461</v>
      </c>
      <c r="AO257" s="13">
        <v>45318</v>
      </c>
      <c r="AP257" s="13">
        <v>32100</v>
      </c>
      <c r="AQ257" s="13" t="s">
        <v>324</v>
      </c>
      <c r="AR257" s="13" t="s">
        <v>330</v>
      </c>
      <c r="AS257" s="13">
        <v>7931014122</v>
      </c>
      <c r="AT257" s="13">
        <v>45257</v>
      </c>
      <c r="AU257" s="13" t="s">
        <v>298</v>
      </c>
      <c r="AV257" s="13">
        <v>2051</v>
      </c>
      <c r="AX257" s="13" t="s">
        <v>294</v>
      </c>
      <c r="AZ257" s="13" t="s">
        <v>158</v>
      </c>
      <c r="BA257" s="13" t="e">
        <v>#N/A</v>
      </c>
    </row>
    <row r="258" spans="2:53" hidden="1" x14ac:dyDescent="0.3">
      <c r="B258" s="13" t="s">
        <v>456</v>
      </c>
      <c r="C258" s="13" t="s">
        <v>402</v>
      </c>
      <c r="D258" s="13">
        <v>45318</v>
      </c>
      <c r="E258" s="13">
        <v>1</v>
      </c>
      <c r="F258" s="18">
        <v>92010603</v>
      </c>
      <c r="G258" s="13">
        <v>2.1</v>
      </c>
      <c r="H258" s="13" t="s">
        <v>283</v>
      </c>
      <c r="I258" s="13" t="s">
        <v>284</v>
      </c>
      <c r="J258" s="13">
        <v>2051</v>
      </c>
      <c r="K258" s="13">
        <v>89.24</v>
      </c>
      <c r="L258" s="13">
        <v>89.24</v>
      </c>
      <c r="M258" s="13">
        <v>696.848388</v>
      </c>
      <c r="N258" s="13">
        <v>696.848388</v>
      </c>
      <c r="O258" s="13" t="s">
        <v>285</v>
      </c>
      <c r="P258" s="13">
        <v>7.8087</v>
      </c>
      <c r="Q258" s="18" t="s">
        <v>198</v>
      </c>
      <c r="R258" s="13">
        <v>45318</v>
      </c>
      <c r="S258" s="18">
        <v>7931014123</v>
      </c>
      <c r="T258" s="13" t="s">
        <v>320</v>
      </c>
      <c r="V258" s="13">
        <v>83013332</v>
      </c>
      <c r="W258" s="13" t="s">
        <v>287</v>
      </c>
      <c r="X258" s="13" t="s">
        <v>287</v>
      </c>
      <c r="Y258" s="13" t="s">
        <v>287</v>
      </c>
      <c r="Z258" s="13" t="s">
        <v>288</v>
      </c>
      <c r="AA258" s="13" t="s">
        <v>289</v>
      </c>
      <c r="AF258" s="13" t="s">
        <v>290</v>
      </c>
      <c r="AG258" s="13" t="s">
        <v>291</v>
      </c>
      <c r="AH258" s="13" t="s">
        <v>460</v>
      </c>
      <c r="AI258" s="13">
        <v>3</v>
      </c>
      <c r="AJ258" s="13" t="s">
        <v>4</v>
      </c>
      <c r="AK258" s="13" t="s">
        <v>293</v>
      </c>
      <c r="AL258" s="13" t="s">
        <v>294</v>
      </c>
      <c r="AM258" s="13" t="s">
        <v>295</v>
      </c>
      <c r="AN258" s="13" t="s">
        <v>461</v>
      </c>
      <c r="AO258" s="13">
        <v>45318</v>
      </c>
      <c r="AP258" s="13">
        <v>32100</v>
      </c>
      <c r="AQ258" s="13" t="s">
        <v>324</v>
      </c>
      <c r="AR258" s="13" t="s">
        <v>330</v>
      </c>
      <c r="AS258" s="13">
        <v>7931014123</v>
      </c>
      <c r="AT258" s="13">
        <v>45257</v>
      </c>
      <c r="AU258" s="13" t="s">
        <v>298</v>
      </c>
      <c r="AV258" s="13">
        <v>2051</v>
      </c>
      <c r="AX258" s="13" t="s">
        <v>294</v>
      </c>
      <c r="AZ258" s="13" t="s">
        <v>158</v>
      </c>
      <c r="BA258" s="13" t="e">
        <v>#N/A</v>
      </c>
    </row>
    <row r="259" spans="2:53" hidden="1" x14ac:dyDescent="0.3">
      <c r="B259" s="13" t="s">
        <v>456</v>
      </c>
      <c r="C259" s="13" t="s">
        <v>432</v>
      </c>
      <c r="D259" s="13">
        <v>45321</v>
      </c>
      <c r="E259" s="13">
        <v>550</v>
      </c>
      <c r="F259" s="18">
        <v>92010782</v>
      </c>
      <c r="G259" s="13">
        <v>5.0999999999999996</v>
      </c>
      <c r="H259" s="13" t="s">
        <v>283</v>
      </c>
      <c r="I259" s="13" t="s">
        <v>284</v>
      </c>
      <c r="J259" s="13">
        <v>2051</v>
      </c>
      <c r="K259" s="13">
        <v>61.89</v>
      </c>
      <c r="L259" s="13">
        <v>34039.5</v>
      </c>
      <c r="M259" s="13">
        <v>483.28044299999999</v>
      </c>
      <c r="N259" s="13">
        <v>265804.24365000002</v>
      </c>
      <c r="O259" s="13" t="s">
        <v>285</v>
      </c>
      <c r="P259" s="13">
        <v>7.8087</v>
      </c>
      <c r="Q259" s="18" t="s">
        <v>463</v>
      </c>
      <c r="R259" s="13">
        <v>45321</v>
      </c>
      <c r="S259" s="18">
        <v>7931014129</v>
      </c>
      <c r="T259" s="13" t="s">
        <v>320</v>
      </c>
      <c r="V259" s="13">
        <v>83013616</v>
      </c>
      <c r="W259" s="13" t="s">
        <v>287</v>
      </c>
      <c r="X259" s="13" t="s">
        <v>287</v>
      </c>
      <c r="Y259" s="13" t="s">
        <v>287</v>
      </c>
      <c r="Z259" s="13" t="s">
        <v>288</v>
      </c>
      <c r="AA259" s="13" t="s">
        <v>289</v>
      </c>
      <c r="AF259" s="13" t="s">
        <v>290</v>
      </c>
      <c r="AG259" s="13" t="s">
        <v>291</v>
      </c>
      <c r="AH259" s="13" t="s">
        <v>464</v>
      </c>
      <c r="AI259" s="13">
        <v>3</v>
      </c>
      <c r="AJ259" s="13" t="s">
        <v>4</v>
      </c>
      <c r="AK259" s="13" t="s">
        <v>293</v>
      </c>
      <c r="AL259" s="13" t="s">
        <v>294</v>
      </c>
      <c r="AM259" s="13" t="s">
        <v>465</v>
      </c>
      <c r="AN259" s="13" t="s">
        <v>353</v>
      </c>
      <c r="AO259" s="13">
        <v>45321</v>
      </c>
      <c r="AP259" s="13">
        <v>31400</v>
      </c>
      <c r="AQ259" s="13" t="s">
        <v>324</v>
      </c>
      <c r="AR259" s="13" t="s">
        <v>330</v>
      </c>
      <c r="AS259" s="13">
        <v>7931014129</v>
      </c>
      <c r="AT259" s="13">
        <v>45267</v>
      </c>
      <c r="AU259" s="13" t="s">
        <v>298</v>
      </c>
      <c r="AV259" s="13">
        <v>2051</v>
      </c>
      <c r="AX259" s="13" t="s">
        <v>294</v>
      </c>
      <c r="AZ259" s="13" t="s">
        <v>158</v>
      </c>
      <c r="BA259" s="13" t="e">
        <v>#N/A</v>
      </c>
    </row>
    <row r="260" spans="2:53" hidden="1" x14ac:dyDescent="0.3">
      <c r="B260" s="13" t="s">
        <v>456</v>
      </c>
      <c r="C260" s="13" t="s">
        <v>411</v>
      </c>
      <c r="D260" s="13">
        <v>45318</v>
      </c>
      <c r="E260" s="13">
        <v>5</v>
      </c>
      <c r="F260" s="18">
        <v>92010783</v>
      </c>
      <c r="G260" s="13">
        <v>4.0999999999999996</v>
      </c>
      <c r="H260" s="13" t="s">
        <v>283</v>
      </c>
      <c r="I260" s="13" t="s">
        <v>284</v>
      </c>
      <c r="J260" s="13">
        <v>2051</v>
      </c>
      <c r="K260" s="13">
        <v>271.74</v>
      </c>
      <c r="L260" s="13">
        <v>1358.7</v>
      </c>
      <c r="M260" s="13">
        <v>2121.936138</v>
      </c>
      <c r="N260" s="13">
        <v>10609.680689999999</v>
      </c>
      <c r="O260" s="13" t="s">
        <v>285</v>
      </c>
      <c r="P260" s="13">
        <v>7.8087</v>
      </c>
      <c r="Q260" s="18" t="s">
        <v>202</v>
      </c>
      <c r="R260" s="13">
        <v>45318</v>
      </c>
      <c r="S260" s="18">
        <v>7931014126</v>
      </c>
      <c r="T260" s="13" t="s">
        <v>286</v>
      </c>
      <c r="V260" s="13">
        <v>83013621</v>
      </c>
      <c r="W260" s="13" t="s">
        <v>287</v>
      </c>
      <c r="X260" s="13" t="s">
        <v>287</v>
      </c>
      <c r="Y260" s="13" t="s">
        <v>287</v>
      </c>
      <c r="Z260" s="13" t="s">
        <v>288</v>
      </c>
      <c r="AA260" s="13" t="s">
        <v>289</v>
      </c>
      <c r="AF260" s="13" t="s">
        <v>290</v>
      </c>
      <c r="AG260" s="13" t="s">
        <v>291</v>
      </c>
      <c r="AH260" s="13" t="s">
        <v>460</v>
      </c>
      <c r="AI260" s="13">
        <v>47</v>
      </c>
      <c r="AJ260" s="13" t="s">
        <v>4</v>
      </c>
      <c r="AK260" s="13" t="s">
        <v>293</v>
      </c>
      <c r="AL260" s="13" t="s">
        <v>294</v>
      </c>
      <c r="AM260" s="13" t="s">
        <v>295</v>
      </c>
      <c r="AN260" s="13" t="s">
        <v>461</v>
      </c>
      <c r="AO260" s="13">
        <v>45318</v>
      </c>
      <c r="AP260" s="13">
        <v>32100</v>
      </c>
      <c r="AQ260" s="13" t="s">
        <v>32</v>
      </c>
      <c r="AR260" s="13" t="s">
        <v>330</v>
      </c>
      <c r="AS260" s="13">
        <v>7931014126</v>
      </c>
      <c r="AT260" s="13">
        <v>45267</v>
      </c>
      <c r="AU260" s="13" t="s">
        <v>298</v>
      </c>
      <c r="AV260" s="13">
        <v>2051</v>
      </c>
      <c r="AX260" s="13" t="s">
        <v>294</v>
      </c>
      <c r="AZ260" s="13" t="s">
        <v>158</v>
      </c>
      <c r="BA260" s="13" t="e">
        <v>#N/A</v>
      </c>
    </row>
    <row r="261" spans="2:53" hidden="1" x14ac:dyDescent="0.3">
      <c r="B261" s="13" t="s">
        <v>456</v>
      </c>
      <c r="C261" s="13" t="s">
        <v>299</v>
      </c>
      <c r="D261" s="13">
        <v>45318</v>
      </c>
      <c r="E261" s="13">
        <v>20</v>
      </c>
      <c r="F261" s="18">
        <v>92010789</v>
      </c>
      <c r="G261" s="13">
        <v>4.0999999999999996</v>
      </c>
      <c r="H261" s="13" t="s">
        <v>283</v>
      </c>
      <c r="I261" s="13" t="s">
        <v>284</v>
      </c>
      <c r="J261" s="13">
        <v>2051</v>
      </c>
      <c r="K261" s="13">
        <v>38.11</v>
      </c>
      <c r="L261" s="13">
        <v>762.2</v>
      </c>
      <c r="M261" s="13">
        <v>297.58955700000001</v>
      </c>
      <c r="N261" s="13">
        <v>5951.7911400000003</v>
      </c>
      <c r="O261" s="13" t="s">
        <v>285</v>
      </c>
      <c r="P261" s="13">
        <v>7.8087</v>
      </c>
      <c r="Q261" s="18" t="s">
        <v>202</v>
      </c>
      <c r="R261" s="13">
        <v>45318</v>
      </c>
      <c r="S261" s="18">
        <v>7931014140</v>
      </c>
      <c r="T261" s="13" t="s">
        <v>300</v>
      </c>
      <c r="V261" s="13">
        <v>83013620</v>
      </c>
      <c r="W261" s="13" t="s">
        <v>287</v>
      </c>
      <c r="X261" s="13" t="s">
        <v>287</v>
      </c>
      <c r="Y261" s="13" t="s">
        <v>287</v>
      </c>
      <c r="Z261" s="13" t="s">
        <v>288</v>
      </c>
      <c r="AA261" s="13" t="s">
        <v>289</v>
      </c>
      <c r="AF261" s="13" t="s">
        <v>290</v>
      </c>
      <c r="AG261" s="13" t="s">
        <v>291</v>
      </c>
      <c r="AH261" s="13" t="s">
        <v>460</v>
      </c>
      <c r="AI261" s="13">
        <v>54</v>
      </c>
      <c r="AJ261" s="13" t="s">
        <v>4</v>
      </c>
      <c r="AK261" s="13" t="s">
        <v>293</v>
      </c>
      <c r="AL261" s="13" t="s">
        <v>294</v>
      </c>
      <c r="AM261" s="13" t="s">
        <v>295</v>
      </c>
      <c r="AN261" s="13" t="s">
        <v>461</v>
      </c>
      <c r="AO261" s="13">
        <v>45318</v>
      </c>
      <c r="AP261" s="13">
        <v>32100</v>
      </c>
      <c r="AQ261" s="13" t="s">
        <v>301</v>
      </c>
      <c r="AR261" s="13" t="s">
        <v>330</v>
      </c>
      <c r="AS261" s="13">
        <v>7931014140</v>
      </c>
      <c r="AT261" s="13">
        <v>45267</v>
      </c>
      <c r="AU261" s="13" t="s">
        <v>298</v>
      </c>
      <c r="AV261" s="13">
        <v>818</v>
      </c>
      <c r="AX261" s="13" t="s">
        <v>294</v>
      </c>
      <c r="AZ261" s="13" t="s">
        <v>158</v>
      </c>
      <c r="BA261" s="13" t="s">
        <v>89</v>
      </c>
    </row>
    <row r="262" spans="2:53" hidden="1" x14ac:dyDescent="0.3">
      <c r="B262" s="13" t="s">
        <v>456</v>
      </c>
      <c r="C262" s="13" t="s">
        <v>67</v>
      </c>
      <c r="D262" s="13">
        <v>45318</v>
      </c>
      <c r="E262" s="13">
        <v>20</v>
      </c>
      <c r="F262" s="18">
        <v>92010792</v>
      </c>
      <c r="G262" s="13">
        <v>1.1000000000000001</v>
      </c>
      <c r="H262" s="13" t="s">
        <v>283</v>
      </c>
      <c r="I262" s="13" t="s">
        <v>284</v>
      </c>
      <c r="J262" s="13">
        <v>2051</v>
      </c>
      <c r="K262" s="13">
        <v>183.68</v>
      </c>
      <c r="L262" s="13">
        <v>3673.6</v>
      </c>
      <c r="M262" s="13">
        <v>1434.3020160000001</v>
      </c>
      <c r="N262" s="13">
        <v>28686.04032</v>
      </c>
      <c r="O262" s="13" t="s">
        <v>285</v>
      </c>
      <c r="P262" s="13">
        <v>7.8087</v>
      </c>
      <c r="Q262" s="18" t="s">
        <v>202</v>
      </c>
      <c r="R262" s="13">
        <v>45318</v>
      </c>
      <c r="S262" s="18">
        <v>7931014143</v>
      </c>
      <c r="T262" s="13" t="s">
        <v>286</v>
      </c>
      <c r="V262" s="13">
        <v>83013625</v>
      </c>
      <c r="W262" s="13" t="s">
        <v>287</v>
      </c>
      <c r="X262" s="13" t="s">
        <v>287</v>
      </c>
      <c r="Y262" s="13" t="s">
        <v>287</v>
      </c>
      <c r="Z262" s="13" t="s">
        <v>288</v>
      </c>
      <c r="AA262" s="13" t="s">
        <v>289</v>
      </c>
      <c r="AF262" s="13" t="s">
        <v>290</v>
      </c>
      <c r="AG262" s="13" t="s">
        <v>291</v>
      </c>
      <c r="AH262" s="13" t="s">
        <v>460</v>
      </c>
      <c r="AI262" s="13">
        <v>59</v>
      </c>
      <c r="AJ262" s="13" t="s">
        <v>4</v>
      </c>
      <c r="AK262" s="13" t="s">
        <v>293</v>
      </c>
      <c r="AL262" s="13" t="s">
        <v>294</v>
      </c>
      <c r="AM262" s="13" t="s">
        <v>295</v>
      </c>
      <c r="AN262" s="13" t="s">
        <v>461</v>
      </c>
      <c r="AO262" s="13">
        <v>45318</v>
      </c>
      <c r="AP262" s="13">
        <v>32100</v>
      </c>
      <c r="AQ262" s="13" t="s">
        <v>32</v>
      </c>
      <c r="AR262" s="13" t="s">
        <v>330</v>
      </c>
      <c r="AS262" s="13">
        <v>7931014143</v>
      </c>
      <c r="AT262" s="13">
        <v>45267</v>
      </c>
      <c r="AU262" s="13" t="s">
        <v>298</v>
      </c>
      <c r="AV262" s="13">
        <v>818</v>
      </c>
      <c r="AX262" s="13" t="s">
        <v>294</v>
      </c>
      <c r="AZ262" s="13" t="s">
        <v>158</v>
      </c>
      <c r="BA262" s="13" t="s">
        <v>65</v>
      </c>
    </row>
    <row r="263" spans="2:53" hidden="1" x14ac:dyDescent="0.3">
      <c r="B263" s="13" t="s">
        <v>456</v>
      </c>
      <c r="C263" s="13" t="s">
        <v>382</v>
      </c>
      <c r="D263" s="13">
        <v>45321</v>
      </c>
      <c r="E263" s="13">
        <v>50</v>
      </c>
      <c r="F263" s="18">
        <v>92010807</v>
      </c>
      <c r="G263" s="13">
        <v>3.1</v>
      </c>
      <c r="H263" s="13" t="s">
        <v>358</v>
      </c>
      <c r="I263" s="13" t="s">
        <v>284</v>
      </c>
      <c r="J263" s="13">
        <v>2051</v>
      </c>
      <c r="K263" s="13">
        <v>19.22</v>
      </c>
      <c r="L263" s="13">
        <v>961</v>
      </c>
      <c r="M263" s="13">
        <v>150.083214</v>
      </c>
      <c r="N263" s="13">
        <v>7504.1607000000004</v>
      </c>
      <c r="O263" s="13" t="s">
        <v>285</v>
      </c>
      <c r="P263" s="13">
        <v>7.8087</v>
      </c>
      <c r="Q263" s="18" t="s">
        <v>463</v>
      </c>
      <c r="R263" s="13">
        <v>45321</v>
      </c>
      <c r="S263" s="18">
        <v>7931014133</v>
      </c>
      <c r="T263" s="13" t="s">
        <v>310</v>
      </c>
      <c r="V263" s="13">
        <v>83013633</v>
      </c>
      <c r="W263" s="13" t="s">
        <v>287</v>
      </c>
      <c r="X263" s="13" t="s">
        <v>287</v>
      </c>
      <c r="Y263" s="13" t="s">
        <v>287</v>
      </c>
      <c r="Z263" s="13" t="s">
        <v>288</v>
      </c>
      <c r="AA263" s="13" t="s">
        <v>289</v>
      </c>
      <c r="AF263" s="13" t="s">
        <v>290</v>
      </c>
      <c r="AG263" s="13" t="s">
        <v>291</v>
      </c>
      <c r="AH263" s="13" t="s">
        <v>464</v>
      </c>
      <c r="AI263" s="13">
        <v>9</v>
      </c>
      <c r="AJ263" s="13" t="s">
        <v>4</v>
      </c>
      <c r="AK263" s="13" t="s">
        <v>293</v>
      </c>
      <c r="AL263" s="13" t="s">
        <v>294</v>
      </c>
      <c r="AM263" s="13" t="s">
        <v>465</v>
      </c>
      <c r="AN263" s="13" t="s">
        <v>353</v>
      </c>
      <c r="AO263" s="13">
        <v>45321</v>
      </c>
      <c r="AP263" s="13">
        <v>31400</v>
      </c>
      <c r="AQ263" s="13" t="s">
        <v>301</v>
      </c>
      <c r="AR263" s="13" t="s">
        <v>330</v>
      </c>
      <c r="AS263" s="13">
        <v>7931014133</v>
      </c>
      <c r="AT263" s="13">
        <v>45268</v>
      </c>
      <c r="AU263" s="13" t="s">
        <v>298</v>
      </c>
      <c r="AV263" s="13">
        <v>818</v>
      </c>
      <c r="AX263" s="13" t="s">
        <v>294</v>
      </c>
      <c r="AZ263" s="13" t="s">
        <v>158</v>
      </c>
      <c r="BA263" s="13" t="s">
        <v>116</v>
      </c>
    </row>
    <row r="264" spans="2:53" hidden="1" x14ac:dyDescent="0.3">
      <c r="B264" s="13" t="s">
        <v>456</v>
      </c>
      <c r="C264" s="13" t="s">
        <v>436</v>
      </c>
      <c r="D264" s="13">
        <v>45318</v>
      </c>
      <c r="E264" s="13">
        <v>300</v>
      </c>
      <c r="F264" s="18">
        <v>92011132</v>
      </c>
      <c r="G264" s="13">
        <v>1.1000000000000001</v>
      </c>
      <c r="H264" s="13" t="s">
        <v>283</v>
      </c>
      <c r="I264" s="13" t="s">
        <v>284</v>
      </c>
      <c r="J264" s="13">
        <v>2051</v>
      </c>
      <c r="K264" s="13">
        <v>55.82</v>
      </c>
      <c r="L264" s="13">
        <v>16746</v>
      </c>
      <c r="M264" s="13">
        <v>435.88163400000002</v>
      </c>
      <c r="N264" s="13">
        <v>130764.4902</v>
      </c>
      <c r="O264" s="13" t="s">
        <v>285</v>
      </c>
      <c r="P264" s="13">
        <v>7.8087</v>
      </c>
      <c r="Q264" s="18" t="s">
        <v>198</v>
      </c>
      <c r="R264" s="13">
        <v>45318</v>
      </c>
      <c r="S264" s="18">
        <v>7931014322</v>
      </c>
      <c r="T264" s="13" t="s">
        <v>340</v>
      </c>
      <c r="V264" s="13">
        <v>83014123</v>
      </c>
      <c r="W264" s="13" t="s">
        <v>287</v>
      </c>
      <c r="X264" s="13" t="s">
        <v>287</v>
      </c>
      <c r="Y264" s="13" t="s">
        <v>287</v>
      </c>
      <c r="Z264" s="13" t="s">
        <v>288</v>
      </c>
      <c r="AA264" s="13" t="s">
        <v>289</v>
      </c>
      <c r="AF264" s="13" t="s">
        <v>290</v>
      </c>
      <c r="AG264" s="13" t="s">
        <v>291</v>
      </c>
      <c r="AH264" s="13" t="s">
        <v>460</v>
      </c>
      <c r="AI264" s="13">
        <v>27</v>
      </c>
      <c r="AJ264" s="13" t="s">
        <v>4</v>
      </c>
      <c r="AK264" s="13" t="s">
        <v>293</v>
      </c>
      <c r="AL264" s="13" t="s">
        <v>294</v>
      </c>
      <c r="AM264" s="13" t="s">
        <v>295</v>
      </c>
      <c r="AN264" s="13" t="s">
        <v>461</v>
      </c>
      <c r="AO264" s="13">
        <v>45318</v>
      </c>
      <c r="AP264" s="13">
        <v>32100</v>
      </c>
      <c r="AQ264" s="13" t="s">
        <v>341</v>
      </c>
      <c r="AR264" s="13" t="s">
        <v>330</v>
      </c>
      <c r="AS264" s="13">
        <v>7931014322</v>
      </c>
      <c r="AT264" s="13">
        <v>45289</v>
      </c>
      <c r="AU264" s="13" t="s">
        <v>298</v>
      </c>
      <c r="AV264" s="13">
        <v>818</v>
      </c>
      <c r="AX264" s="13" t="s">
        <v>294</v>
      </c>
      <c r="AZ264" s="13" t="s">
        <v>158</v>
      </c>
      <c r="BA264" s="13" t="s">
        <v>76</v>
      </c>
    </row>
    <row r="265" spans="2:53" hidden="1" x14ac:dyDescent="0.3">
      <c r="B265" s="13" t="s">
        <v>456</v>
      </c>
      <c r="C265" s="13" t="s">
        <v>398</v>
      </c>
      <c r="D265" s="13">
        <v>45303</v>
      </c>
      <c r="E265" s="13">
        <v>600</v>
      </c>
      <c r="F265" s="18">
        <v>92010178</v>
      </c>
      <c r="G265" s="13">
        <v>5.0999999999999996</v>
      </c>
      <c r="H265" s="13" t="s">
        <v>283</v>
      </c>
      <c r="I265" s="13" t="s">
        <v>284</v>
      </c>
      <c r="J265" s="13">
        <v>2051</v>
      </c>
      <c r="K265" s="13">
        <v>44.87</v>
      </c>
      <c r="L265" s="13">
        <v>26922</v>
      </c>
      <c r="M265" s="13">
        <v>350.37636900000001</v>
      </c>
      <c r="N265" s="13">
        <v>210225.82139999999</v>
      </c>
      <c r="O265" s="13" t="s">
        <v>285</v>
      </c>
      <c r="P265" s="13">
        <v>7.8087</v>
      </c>
      <c r="Q265" s="18" t="s">
        <v>457</v>
      </c>
      <c r="R265" s="13">
        <v>45303</v>
      </c>
      <c r="S265" s="18">
        <v>7931013958</v>
      </c>
      <c r="T265" s="13" t="s">
        <v>320</v>
      </c>
      <c r="V265" s="13">
        <v>83012639</v>
      </c>
      <c r="W265" s="13" t="s">
        <v>287</v>
      </c>
      <c r="X265" s="13" t="s">
        <v>287</v>
      </c>
      <c r="Y265" s="13" t="s">
        <v>287</v>
      </c>
      <c r="Z265" s="13" t="s">
        <v>288</v>
      </c>
      <c r="AA265" s="13" t="s">
        <v>289</v>
      </c>
      <c r="AF265" s="13" t="s">
        <v>290</v>
      </c>
      <c r="AG265" s="13" t="s">
        <v>291</v>
      </c>
      <c r="AH265" s="13" t="s">
        <v>458</v>
      </c>
      <c r="AI265" s="13">
        <v>2</v>
      </c>
      <c r="AJ265" s="13" t="s">
        <v>4</v>
      </c>
      <c r="AK265" s="13" t="s">
        <v>293</v>
      </c>
      <c r="AL265" s="13" t="s">
        <v>294</v>
      </c>
      <c r="AM265" s="13" t="s">
        <v>322</v>
      </c>
      <c r="AN265" s="13" t="s">
        <v>459</v>
      </c>
      <c r="AO265" s="13">
        <v>45303</v>
      </c>
      <c r="AP265" s="13">
        <v>31400</v>
      </c>
      <c r="AQ265" s="13" t="s">
        <v>324</v>
      </c>
      <c r="AR265" s="13" t="s">
        <v>330</v>
      </c>
      <c r="AS265" s="13">
        <v>7931013958</v>
      </c>
      <c r="AT265" s="13">
        <v>45229</v>
      </c>
      <c r="AU265" s="13" t="s">
        <v>298</v>
      </c>
      <c r="AV265" s="13">
        <v>2051</v>
      </c>
      <c r="AX265" s="13" t="s">
        <v>294</v>
      </c>
      <c r="AZ265" s="13" t="s">
        <v>158</v>
      </c>
      <c r="BA265" s="13" t="e">
        <v>#N/A</v>
      </c>
    </row>
    <row r="266" spans="2:53" hidden="1" x14ac:dyDescent="0.3">
      <c r="B266" s="13" t="s">
        <v>456</v>
      </c>
      <c r="C266" s="13" t="s">
        <v>314</v>
      </c>
      <c r="D266" s="13">
        <v>45297</v>
      </c>
      <c r="E266" s="13">
        <v>207</v>
      </c>
      <c r="F266" s="18">
        <v>92010178</v>
      </c>
      <c r="G266" s="13">
        <v>11.1</v>
      </c>
      <c r="H266" s="13" t="s">
        <v>283</v>
      </c>
      <c r="I266" s="13" t="s">
        <v>284</v>
      </c>
      <c r="J266" s="13">
        <v>2051</v>
      </c>
      <c r="K266" s="13">
        <v>14.8</v>
      </c>
      <c r="L266" s="13">
        <v>3063.6</v>
      </c>
      <c r="M266" s="13">
        <v>115.56876</v>
      </c>
      <c r="N266" s="13">
        <v>23922.733319999999</v>
      </c>
      <c r="O266" s="13" t="s">
        <v>285</v>
      </c>
      <c r="P266" s="13">
        <v>7.8087</v>
      </c>
      <c r="Q266" s="18" t="s">
        <v>223</v>
      </c>
      <c r="R266" s="13">
        <v>45297</v>
      </c>
      <c r="S266" s="18">
        <v>7931013958</v>
      </c>
      <c r="T266" s="13" t="s">
        <v>310</v>
      </c>
      <c r="V266" s="13">
        <v>83012639</v>
      </c>
      <c r="W266" s="13" t="s">
        <v>287</v>
      </c>
      <c r="X266" s="13" t="s">
        <v>287</v>
      </c>
      <c r="Y266" s="13" t="s">
        <v>287</v>
      </c>
      <c r="Z266" s="13" t="s">
        <v>288</v>
      </c>
      <c r="AA266" s="13" t="s">
        <v>289</v>
      </c>
      <c r="AF266" s="13" t="s">
        <v>290</v>
      </c>
      <c r="AG266" s="13" t="s">
        <v>291</v>
      </c>
      <c r="AH266" s="13" t="s">
        <v>466</v>
      </c>
      <c r="AI266" s="13">
        <v>10</v>
      </c>
      <c r="AJ266" s="13" t="s">
        <v>4</v>
      </c>
      <c r="AK266" s="13" t="s">
        <v>293</v>
      </c>
      <c r="AL266" s="13" t="s">
        <v>294</v>
      </c>
      <c r="AM266" s="13" t="s">
        <v>316</v>
      </c>
      <c r="AN266" s="13" t="s">
        <v>467</v>
      </c>
      <c r="AO266" s="13">
        <v>45297</v>
      </c>
      <c r="AP266" s="13">
        <v>31400</v>
      </c>
      <c r="AQ266" s="13" t="s">
        <v>301</v>
      </c>
      <c r="AR266" s="13" t="s">
        <v>330</v>
      </c>
      <c r="AS266" s="13">
        <v>7931013958</v>
      </c>
      <c r="AT266" s="13">
        <v>45229</v>
      </c>
      <c r="AU266" s="13" t="s">
        <v>298</v>
      </c>
      <c r="AV266" s="13">
        <v>2051</v>
      </c>
      <c r="AX266" s="13" t="s">
        <v>294</v>
      </c>
      <c r="AZ266" s="13" t="s">
        <v>158</v>
      </c>
      <c r="BA266" s="13" t="e">
        <v>#N/A</v>
      </c>
    </row>
    <row r="267" spans="2:53" x14ac:dyDescent="0.3">
      <c r="B267" s="13" t="s">
        <v>456</v>
      </c>
      <c r="C267" s="13" t="s">
        <v>359</v>
      </c>
      <c r="D267" s="13">
        <v>45317</v>
      </c>
      <c r="E267" s="13">
        <v>300</v>
      </c>
      <c r="F267" s="18">
        <v>92010184</v>
      </c>
      <c r="G267" s="13">
        <v>1.1000000000000001</v>
      </c>
      <c r="H267" s="13" t="s">
        <v>358</v>
      </c>
      <c r="I267" s="13" t="s">
        <v>284</v>
      </c>
      <c r="J267" s="13">
        <v>2051</v>
      </c>
      <c r="K267" s="13">
        <v>39</v>
      </c>
      <c r="L267" s="13">
        <v>11700</v>
      </c>
      <c r="M267" s="13">
        <v>304.53930000000003</v>
      </c>
      <c r="N267" s="13">
        <v>91361.79</v>
      </c>
      <c r="O267" s="13" t="s">
        <v>285</v>
      </c>
      <c r="P267" s="13">
        <v>7.8087</v>
      </c>
      <c r="Q267" s="18" t="s">
        <v>468</v>
      </c>
      <c r="R267" s="13">
        <v>45317</v>
      </c>
      <c r="S267" s="18">
        <v>7931013949</v>
      </c>
      <c r="T267" s="13" t="s">
        <v>320</v>
      </c>
      <c r="V267" s="13">
        <v>83012641</v>
      </c>
      <c r="W267" s="13" t="s">
        <v>287</v>
      </c>
      <c r="X267" s="13" t="s">
        <v>287</v>
      </c>
      <c r="Y267" s="13" t="s">
        <v>287</v>
      </c>
      <c r="Z267" s="13" t="s">
        <v>288</v>
      </c>
      <c r="AA267" s="13" t="s">
        <v>289</v>
      </c>
      <c r="AF267" s="13" t="s">
        <v>290</v>
      </c>
      <c r="AG267" s="13" t="s">
        <v>291</v>
      </c>
      <c r="AH267" s="13" t="s">
        <v>469</v>
      </c>
      <c r="AI267" s="13">
        <v>5</v>
      </c>
      <c r="AJ267" s="13" t="s">
        <v>4</v>
      </c>
      <c r="AK267" s="13" t="s">
        <v>293</v>
      </c>
      <c r="AL267" s="13" t="s">
        <v>294</v>
      </c>
      <c r="AM267" s="13" t="s">
        <v>470</v>
      </c>
      <c r="AN267" s="13" t="s">
        <v>471</v>
      </c>
      <c r="AO267" s="13">
        <v>45316</v>
      </c>
      <c r="AP267" s="13">
        <v>31400</v>
      </c>
      <c r="AQ267" s="13" t="s">
        <v>324</v>
      </c>
      <c r="AR267" s="13" t="s">
        <v>330</v>
      </c>
      <c r="AS267" s="13">
        <v>7931013949</v>
      </c>
      <c r="AT267" s="13">
        <v>45229</v>
      </c>
      <c r="AU267" s="13" t="s">
        <v>298</v>
      </c>
      <c r="AV267" s="13">
        <v>818</v>
      </c>
      <c r="AX267" s="13" t="s">
        <v>294</v>
      </c>
      <c r="AZ267" s="13" t="s">
        <v>158</v>
      </c>
      <c r="BA267" s="13" t="s">
        <v>114</v>
      </c>
    </row>
    <row r="268" spans="2:53" hidden="1" x14ac:dyDescent="0.3">
      <c r="B268" s="13" t="s">
        <v>456</v>
      </c>
      <c r="C268" s="13" t="s">
        <v>366</v>
      </c>
      <c r="D268" s="13">
        <v>45318</v>
      </c>
      <c r="E268" s="13">
        <v>10</v>
      </c>
      <c r="F268" s="18">
        <v>92010604</v>
      </c>
      <c r="G268" s="13">
        <v>2.1</v>
      </c>
      <c r="H268" s="13" t="s">
        <v>283</v>
      </c>
      <c r="I268" s="13" t="s">
        <v>284</v>
      </c>
      <c r="J268" s="13">
        <v>2051</v>
      </c>
      <c r="K268" s="13">
        <v>204.89</v>
      </c>
      <c r="L268" s="13">
        <v>2048.9</v>
      </c>
      <c r="M268" s="13">
        <v>1599.9245430000001</v>
      </c>
      <c r="N268" s="13">
        <v>15999.245430000001</v>
      </c>
      <c r="O268" s="13" t="s">
        <v>285</v>
      </c>
      <c r="P268" s="13">
        <v>7.8087</v>
      </c>
      <c r="Q268" s="18" t="s">
        <v>202</v>
      </c>
      <c r="R268" s="13">
        <v>45318</v>
      </c>
      <c r="S268" s="18">
        <v>7931014124</v>
      </c>
      <c r="T268" s="13" t="s">
        <v>286</v>
      </c>
      <c r="V268" s="13">
        <v>83013330</v>
      </c>
      <c r="W268" s="13" t="s">
        <v>287</v>
      </c>
      <c r="X268" s="13" t="s">
        <v>287</v>
      </c>
      <c r="Y268" s="13" t="s">
        <v>287</v>
      </c>
      <c r="Z268" s="13" t="s">
        <v>288</v>
      </c>
      <c r="AA268" s="13" t="s">
        <v>289</v>
      </c>
      <c r="AF268" s="13" t="s">
        <v>290</v>
      </c>
      <c r="AG268" s="13" t="s">
        <v>291</v>
      </c>
      <c r="AH268" s="13" t="s">
        <v>460</v>
      </c>
      <c r="AI268" s="13">
        <v>40</v>
      </c>
      <c r="AJ268" s="13" t="s">
        <v>4</v>
      </c>
      <c r="AK268" s="13" t="s">
        <v>293</v>
      </c>
      <c r="AL268" s="13" t="s">
        <v>294</v>
      </c>
      <c r="AM268" s="13" t="s">
        <v>295</v>
      </c>
      <c r="AN268" s="13" t="s">
        <v>461</v>
      </c>
      <c r="AO268" s="13">
        <v>45318</v>
      </c>
      <c r="AP268" s="13">
        <v>32100</v>
      </c>
      <c r="AQ268" s="13" t="s">
        <v>32</v>
      </c>
      <c r="AR268" s="13" t="s">
        <v>330</v>
      </c>
      <c r="AS268" s="13">
        <v>7931014124</v>
      </c>
      <c r="AT268" s="13">
        <v>45257</v>
      </c>
      <c r="AU268" s="13" t="s">
        <v>298</v>
      </c>
      <c r="AV268" s="13">
        <v>2051</v>
      </c>
      <c r="AX268" s="13" t="s">
        <v>294</v>
      </c>
      <c r="AZ268" s="13" t="s">
        <v>158</v>
      </c>
      <c r="BA268" s="13" t="e">
        <v>#N/A</v>
      </c>
    </row>
    <row r="269" spans="2:53" hidden="1" x14ac:dyDescent="0.3">
      <c r="B269" s="13" t="s">
        <v>456</v>
      </c>
      <c r="C269" s="13" t="s">
        <v>98</v>
      </c>
      <c r="D269" s="13">
        <v>45314</v>
      </c>
      <c r="E269" s="13">
        <v>30</v>
      </c>
      <c r="F269" s="18">
        <v>92010777</v>
      </c>
      <c r="G269" s="13">
        <v>1.1000000000000001</v>
      </c>
      <c r="H269" s="13" t="s">
        <v>283</v>
      </c>
      <c r="I269" s="13" t="s">
        <v>284</v>
      </c>
      <c r="J269" s="13">
        <v>2051</v>
      </c>
      <c r="K269" s="13">
        <v>154.82</v>
      </c>
      <c r="L269" s="13">
        <v>4644.6000000000004</v>
      </c>
      <c r="M269" s="13">
        <v>1208.9429339999999</v>
      </c>
      <c r="N269" s="13">
        <v>36268.28802</v>
      </c>
      <c r="O269" s="13" t="s">
        <v>285</v>
      </c>
      <c r="P269" s="13">
        <v>7.8087</v>
      </c>
      <c r="Q269" s="18" t="s">
        <v>214</v>
      </c>
      <c r="R269" s="13">
        <v>45314</v>
      </c>
      <c r="S269" s="18">
        <v>7931014180</v>
      </c>
      <c r="T269" s="13" t="s">
        <v>451</v>
      </c>
      <c r="W269" s="13" t="s">
        <v>287</v>
      </c>
      <c r="X269" s="13" t="s">
        <v>287</v>
      </c>
      <c r="Y269" s="13" t="s">
        <v>287</v>
      </c>
      <c r="Z269" s="13" t="s">
        <v>288</v>
      </c>
      <c r="AA269" s="13" t="s">
        <v>289</v>
      </c>
      <c r="AF269" s="13" t="s">
        <v>290</v>
      </c>
      <c r="AG269" s="13" t="s">
        <v>291</v>
      </c>
      <c r="AH269" s="13" t="s">
        <v>472</v>
      </c>
      <c r="AI269" s="13">
        <v>1</v>
      </c>
      <c r="AJ269" s="13" t="s">
        <v>4</v>
      </c>
      <c r="AK269" s="13" t="s">
        <v>304</v>
      </c>
      <c r="AL269" s="13" t="s">
        <v>294</v>
      </c>
      <c r="AO269" s="13">
        <v>45313</v>
      </c>
      <c r="AP269" s="13">
        <v>41200</v>
      </c>
      <c r="AQ269" s="13" t="s">
        <v>341</v>
      </c>
      <c r="AR269" s="13" t="s">
        <v>330</v>
      </c>
      <c r="AS269" s="13">
        <v>7931014180</v>
      </c>
      <c r="AT269" s="13">
        <v>45267</v>
      </c>
      <c r="AU269" s="13" t="s">
        <v>298</v>
      </c>
      <c r="AV269" s="13">
        <v>2051</v>
      </c>
      <c r="AX269" s="13" t="s">
        <v>294</v>
      </c>
      <c r="AZ269" s="13" t="s">
        <v>158</v>
      </c>
      <c r="BA269" s="13" t="s">
        <v>95</v>
      </c>
    </row>
    <row r="270" spans="2:53" hidden="1" x14ac:dyDescent="0.3">
      <c r="B270" s="13" t="s">
        <v>456</v>
      </c>
      <c r="C270" s="13" t="s">
        <v>376</v>
      </c>
      <c r="D270" s="13">
        <v>45321</v>
      </c>
      <c r="E270" s="13">
        <v>1000</v>
      </c>
      <c r="F270" s="18">
        <v>92010782</v>
      </c>
      <c r="G270" s="13">
        <v>3.1</v>
      </c>
      <c r="H270" s="13" t="s">
        <v>283</v>
      </c>
      <c r="I270" s="13" t="s">
        <v>284</v>
      </c>
      <c r="J270" s="13">
        <v>2051</v>
      </c>
      <c r="K270" s="13">
        <v>37.06</v>
      </c>
      <c r="L270" s="13">
        <v>37060</v>
      </c>
      <c r="M270" s="13">
        <v>289.390422</v>
      </c>
      <c r="N270" s="13">
        <v>289390.42200000002</v>
      </c>
      <c r="O270" s="13" t="s">
        <v>285</v>
      </c>
      <c r="P270" s="13">
        <v>7.8087</v>
      </c>
      <c r="Q270" s="18" t="s">
        <v>463</v>
      </c>
      <c r="R270" s="13">
        <v>45321</v>
      </c>
      <c r="S270" s="18">
        <v>7931014129</v>
      </c>
      <c r="T270" s="13" t="s">
        <v>320</v>
      </c>
      <c r="V270" s="13">
        <v>83013616</v>
      </c>
      <c r="W270" s="13" t="s">
        <v>287</v>
      </c>
      <c r="X270" s="13" t="s">
        <v>287</v>
      </c>
      <c r="Y270" s="13" t="s">
        <v>287</v>
      </c>
      <c r="Z270" s="13" t="s">
        <v>288</v>
      </c>
      <c r="AA270" s="13" t="s">
        <v>289</v>
      </c>
      <c r="AF270" s="13" t="s">
        <v>290</v>
      </c>
      <c r="AG270" s="13" t="s">
        <v>291</v>
      </c>
      <c r="AH270" s="13" t="s">
        <v>464</v>
      </c>
      <c r="AI270" s="13">
        <v>1</v>
      </c>
      <c r="AJ270" s="13" t="s">
        <v>4</v>
      </c>
      <c r="AK270" s="13" t="s">
        <v>293</v>
      </c>
      <c r="AL270" s="13" t="s">
        <v>294</v>
      </c>
      <c r="AM270" s="13" t="s">
        <v>465</v>
      </c>
      <c r="AN270" s="13" t="s">
        <v>353</v>
      </c>
      <c r="AO270" s="13">
        <v>45321</v>
      </c>
      <c r="AP270" s="13">
        <v>31400</v>
      </c>
      <c r="AQ270" s="13" t="s">
        <v>324</v>
      </c>
      <c r="AR270" s="13" t="s">
        <v>330</v>
      </c>
      <c r="AS270" s="13">
        <v>7931014129</v>
      </c>
      <c r="AT270" s="13">
        <v>45267</v>
      </c>
      <c r="AU270" s="13" t="s">
        <v>298</v>
      </c>
      <c r="AV270" s="13">
        <v>2051</v>
      </c>
      <c r="AX270" s="13" t="s">
        <v>294</v>
      </c>
      <c r="AZ270" s="13" t="s">
        <v>158</v>
      </c>
      <c r="BA270" s="13" t="e">
        <v>#N/A</v>
      </c>
    </row>
    <row r="271" spans="2:53" hidden="1" x14ac:dyDescent="0.3">
      <c r="B271" s="13" t="s">
        <v>456</v>
      </c>
      <c r="C271" s="13" t="s">
        <v>381</v>
      </c>
      <c r="D271" s="13">
        <v>45318</v>
      </c>
      <c r="E271" s="13">
        <v>15</v>
      </c>
      <c r="F271" s="18">
        <v>92010783</v>
      </c>
      <c r="G271" s="13">
        <v>3.1</v>
      </c>
      <c r="H271" s="13" t="s">
        <v>283</v>
      </c>
      <c r="I271" s="13" t="s">
        <v>284</v>
      </c>
      <c r="J271" s="13">
        <v>2051</v>
      </c>
      <c r="K271" s="13">
        <v>226.03</v>
      </c>
      <c r="L271" s="13">
        <v>3390.45</v>
      </c>
      <c r="M271" s="13">
        <v>1765.0004610000001</v>
      </c>
      <c r="N271" s="13">
        <v>26475.006915000002</v>
      </c>
      <c r="O271" s="13" t="s">
        <v>285</v>
      </c>
      <c r="P271" s="13">
        <v>7.8087</v>
      </c>
      <c r="Q271" s="18" t="s">
        <v>202</v>
      </c>
      <c r="R271" s="13">
        <v>45318</v>
      </c>
      <c r="S271" s="18">
        <v>7931014126</v>
      </c>
      <c r="T271" s="13" t="s">
        <v>286</v>
      </c>
      <c r="V271" s="13">
        <v>83013621</v>
      </c>
      <c r="W271" s="13" t="s">
        <v>287</v>
      </c>
      <c r="X271" s="13" t="s">
        <v>287</v>
      </c>
      <c r="Y271" s="13" t="s">
        <v>287</v>
      </c>
      <c r="Z271" s="13" t="s">
        <v>288</v>
      </c>
      <c r="AA271" s="13" t="s">
        <v>289</v>
      </c>
      <c r="AF271" s="13" t="s">
        <v>290</v>
      </c>
      <c r="AG271" s="13" t="s">
        <v>291</v>
      </c>
      <c r="AH271" s="13" t="s">
        <v>460</v>
      </c>
      <c r="AI271" s="13">
        <v>46</v>
      </c>
      <c r="AJ271" s="13" t="s">
        <v>4</v>
      </c>
      <c r="AK271" s="13" t="s">
        <v>293</v>
      </c>
      <c r="AL271" s="13" t="s">
        <v>294</v>
      </c>
      <c r="AM271" s="13" t="s">
        <v>295</v>
      </c>
      <c r="AN271" s="13" t="s">
        <v>461</v>
      </c>
      <c r="AO271" s="13">
        <v>45318</v>
      </c>
      <c r="AP271" s="13">
        <v>32100</v>
      </c>
      <c r="AQ271" s="13" t="s">
        <v>32</v>
      </c>
      <c r="AR271" s="13" t="s">
        <v>330</v>
      </c>
      <c r="AS271" s="13">
        <v>7931014126</v>
      </c>
      <c r="AT271" s="13">
        <v>45267</v>
      </c>
      <c r="AU271" s="13" t="s">
        <v>298</v>
      </c>
      <c r="AV271" s="13">
        <v>2051</v>
      </c>
      <c r="AX271" s="13" t="s">
        <v>294</v>
      </c>
      <c r="AZ271" s="13" t="s">
        <v>158</v>
      </c>
      <c r="BA271" s="13" t="e">
        <v>#N/A</v>
      </c>
    </row>
    <row r="272" spans="2:53" hidden="1" x14ac:dyDescent="0.3">
      <c r="B272" s="13" t="s">
        <v>456</v>
      </c>
      <c r="C272" s="13" t="s">
        <v>401</v>
      </c>
      <c r="D272" s="13">
        <v>45318</v>
      </c>
      <c r="E272" s="13">
        <v>15</v>
      </c>
      <c r="F272" s="18">
        <v>92010784</v>
      </c>
      <c r="G272" s="13">
        <v>1.1000000000000001</v>
      </c>
      <c r="H272" s="13" t="s">
        <v>283</v>
      </c>
      <c r="I272" s="13" t="s">
        <v>284</v>
      </c>
      <c r="J272" s="13">
        <v>2051</v>
      </c>
      <c r="K272" s="13">
        <v>161.72</v>
      </c>
      <c r="L272" s="13">
        <v>2425.8000000000002</v>
      </c>
      <c r="M272" s="13">
        <v>1262.822964</v>
      </c>
      <c r="N272" s="13">
        <v>18942.34446</v>
      </c>
      <c r="O272" s="13" t="s">
        <v>285</v>
      </c>
      <c r="P272" s="13">
        <v>7.8087</v>
      </c>
      <c r="Q272" s="18" t="s">
        <v>198</v>
      </c>
      <c r="R272" s="13">
        <v>45318</v>
      </c>
      <c r="S272" s="18">
        <v>7931014130</v>
      </c>
      <c r="T272" s="13" t="s">
        <v>340</v>
      </c>
      <c r="V272" s="13">
        <v>83013615</v>
      </c>
      <c r="W272" s="13" t="s">
        <v>287</v>
      </c>
      <c r="X272" s="13" t="s">
        <v>287</v>
      </c>
      <c r="Y272" s="13" t="s">
        <v>287</v>
      </c>
      <c r="Z272" s="13" t="s">
        <v>288</v>
      </c>
      <c r="AA272" s="13" t="s">
        <v>289</v>
      </c>
      <c r="AF272" s="13" t="s">
        <v>290</v>
      </c>
      <c r="AG272" s="13" t="s">
        <v>291</v>
      </c>
      <c r="AH272" s="13" t="s">
        <v>460</v>
      </c>
      <c r="AI272" s="13">
        <v>28</v>
      </c>
      <c r="AJ272" s="13" t="s">
        <v>4</v>
      </c>
      <c r="AK272" s="13" t="s">
        <v>293</v>
      </c>
      <c r="AL272" s="13" t="s">
        <v>294</v>
      </c>
      <c r="AM272" s="13" t="s">
        <v>295</v>
      </c>
      <c r="AN272" s="13" t="s">
        <v>461</v>
      </c>
      <c r="AO272" s="13">
        <v>45318</v>
      </c>
      <c r="AP272" s="13">
        <v>32100</v>
      </c>
      <c r="AQ272" s="13" t="s">
        <v>341</v>
      </c>
      <c r="AR272" s="13" t="s">
        <v>330</v>
      </c>
      <c r="AS272" s="13">
        <v>7931014130</v>
      </c>
      <c r="AT272" s="13">
        <v>45267</v>
      </c>
      <c r="AU272" s="13" t="s">
        <v>298</v>
      </c>
      <c r="AV272" s="13">
        <v>2051</v>
      </c>
      <c r="AX272" s="13" t="s">
        <v>294</v>
      </c>
      <c r="AZ272" s="13" t="s">
        <v>158</v>
      </c>
      <c r="BA272" s="13" t="e">
        <v>#N/A</v>
      </c>
    </row>
    <row r="273" spans="2:53" hidden="1" x14ac:dyDescent="0.3">
      <c r="B273" s="13" t="s">
        <v>456</v>
      </c>
      <c r="C273" s="13" t="s">
        <v>473</v>
      </c>
      <c r="D273" s="13">
        <v>45318</v>
      </c>
      <c r="E273" s="13">
        <v>20</v>
      </c>
      <c r="F273" s="18">
        <v>92010784</v>
      </c>
      <c r="G273" s="13">
        <v>6.1</v>
      </c>
      <c r="H273" s="13" t="s">
        <v>283</v>
      </c>
      <c r="I273" s="13" t="s">
        <v>284</v>
      </c>
      <c r="J273" s="13">
        <v>2051</v>
      </c>
      <c r="K273" s="13">
        <v>108.76</v>
      </c>
      <c r="L273" s="13">
        <v>2175.1999999999998</v>
      </c>
      <c r="M273" s="13">
        <v>849.27421200000003</v>
      </c>
      <c r="N273" s="13">
        <v>16985.484240000002</v>
      </c>
      <c r="O273" s="13" t="s">
        <v>285</v>
      </c>
      <c r="P273" s="13">
        <v>7.8087</v>
      </c>
      <c r="Q273" s="18" t="s">
        <v>198</v>
      </c>
      <c r="R273" s="13">
        <v>45318</v>
      </c>
      <c r="S273" s="18">
        <v>7931014130</v>
      </c>
      <c r="T273" s="13" t="s">
        <v>320</v>
      </c>
      <c r="V273" s="13">
        <v>83013615</v>
      </c>
      <c r="W273" s="13" t="s">
        <v>287</v>
      </c>
      <c r="X273" s="13" t="s">
        <v>287</v>
      </c>
      <c r="Y273" s="13" t="s">
        <v>287</v>
      </c>
      <c r="Z273" s="13" t="s">
        <v>288</v>
      </c>
      <c r="AA273" s="13" t="s">
        <v>289</v>
      </c>
      <c r="AF273" s="13" t="s">
        <v>290</v>
      </c>
      <c r="AG273" s="13" t="s">
        <v>291</v>
      </c>
      <c r="AH273" s="13" t="s">
        <v>460</v>
      </c>
      <c r="AI273" s="13">
        <v>33</v>
      </c>
      <c r="AJ273" s="13" t="s">
        <v>4</v>
      </c>
      <c r="AK273" s="13" t="s">
        <v>293</v>
      </c>
      <c r="AL273" s="13" t="s">
        <v>294</v>
      </c>
      <c r="AM273" s="13" t="s">
        <v>295</v>
      </c>
      <c r="AN273" s="13" t="s">
        <v>461</v>
      </c>
      <c r="AO273" s="13">
        <v>45318</v>
      </c>
      <c r="AP273" s="13">
        <v>32100</v>
      </c>
      <c r="AQ273" s="13" t="s">
        <v>324</v>
      </c>
      <c r="AR273" s="13" t="s">
        <v>330</v>
      </c>
      <c r="AS273" s="13">
        <v>7931014130</v>
      </c>
      <c r="AT273" s="13">
        <v>45267</v>
      </c>
      <c r="AU273" s="13" t="s">
        <v>298</v>
      </c>
      <c r="AV273" s="13">
        <v>2051</v>
      </c>
      <c r="AX273" s="13" t="s">
        <v>294</v>
      </c>
      <c r="AZ273" s="13" t="s">
        <v>158</v>
      </c>
      <c r="BA273" s="13" t="e">
        <v>#N/A</v>
      </c>
    </row>
    <row r="274" spans="2:53" hidden="1" x14ac:dyDescent="0.3">
      <c r="B274" s="13" t="s">
        <v>456</v>
      </c>
      <c r="C274" s="13" t="s">
        <v>474</v>
      </c>
      <c r="D274" s="13">
        <v>45318</v>
      </c>
      <c r="E274" s="13">
        <v>50</v>
      </c>
      <c r="F274" s="18">
        <v>92010784</v>
      </c>
      <c r="G274" s="13">
        <v>10.1</v>
      </c>
      <c r="H274" s="13" t="s">
        <v>283</v>
      </c>
      <c r="I274" s="13" t="s">
        <v>284</v>
      </c>
      <c r="J274" s="13">
        <v>2051</v>
      </c>
      <c r="K274" s="13">
        <v>61.82</v>
      </c>
      <c r="L274" s="13">
        <v>3091</v>
      </c>
      <c r="M274" s="13">
        <v>482.733834</v>
      </c>
      <c r="N274" s="13">
        <v>24136.691699999999</v>
      </c>
      <c r="O274" s="13" t="s">
        <v>285</v>
      </c>
      <c r="P274" s="13">
        <v>7.8087</v>
      </c>
      <c r="Q274" s="18" t="s">
        <v>202</v>
      </c>
      <c r="R274" s="13">
        <v>45318</v>
      </c>
      <c r="S274" s="18">
        <v>7931014130</v>
      </c>
      <c r="T274" s="13" t="s">
        <v>356</v>
      </c>
      <c r="V274" s="13">
        <v>83013615</v>
      </c>
      <c r="W274" s="13" t="s">
        <v>287</v>
      </c>
      <c r="X274" s="13" t="s">
        <v>287</v>
      </c>
      <c r="Y274" s="13" t="s">
        <v>287</v>
      </c>
      <c r="Z274" s="13" t="s">
        <v>288</v>
      </c>
      <c r="AA274" s="13" t="s">
        <v>289</v>
      </c>
      <c r="AF274" s="13" t="s">
        <v>290</v>
      </c>
      <c r="AG274" s="13" t="s">
        <v>291</v>
      </c>
      <c r="AH274" s="13" t="s">
        <v>460</v>
      </c>
      <c r="AI274" s="13">
        <v>37</v>
      </c>
      <c r="AJ274" s="13" t="s">
        <v>4</v>
      </c>
      <c r="AK274" s="13" t="s">
        <v>293</v>
      </c>
      <c r="AL274" s="13" t="s">
        <v>294</v>
      </c>
      <c r="AM274" s="13" t="s">
        <v>295</v>
      </c>
      <c r="AN274" s="13" t="s">
        <v>461</v>
      </c>
      <c r="AO274" s="13">
        <v>45318</v>
      </c>
      <c r="AP274" s="13">
        <v>32100</v>
      </c>
      <c r="AQ274" s="13" t="s">
        <v>357</v>
      </c>
      <c r="AR274" s="13" t="s">
        <v>330</v>
      </c>
      <c r="AS274" s="13">
        <v>7931014130</v>
      </c>
      <c r="AT274" s="13">
        <v>45267</v>
      </c>
      <c r="AU274" s="13" t="s">
        <v>298</v>
      </c>
      <c r="AV274" s="13">
        <v>2051</v>
      </c>
      <c r="AX274" s="13" t="s">
        <v>294</v>
      </c>
      <c r="AZ274" s="13" t="s">
        <v>158</v>
      </c>
      <c r="BA274" s="13" t="e">
        <v>#N/A</v>
      </c>
    </row>
    <row r="275" spans="2:53" hidden="1" x14ac:dyDescent="0.3">
      <c r="B275" s="13" t="s">
        <v>456</v>
      </c>
      <c r="C275" s="13" t="s">
        <v>436</v>
      </c>
      <c r="D275" s="13">
        <v>45318</v>
      </c>
      <c r="E275" s="13">
        <v>20</v>
      </c>
      <c r="F275" s="18">
        <v>92010787</v>
      </c>
      <c r="G275" s="13">
        <v>1.1000000000000001</v>
      </c>
      <c r="H275" s="13" t="s">
        <v>283</v>
      </c>
      <c r="I275" s="13" t="s">
        <v>284</v>
      </c>
      <c r="J275" s="13">
        <v>2051</v>
      </c>
      <c r="K275" s="13">
        <v>55.82</v>
      </c>
      <c r="L275" s="13">
        <v>1116.4000000000001</v>
      </c>
      <c r="M275" s="13">
        <v>435.88163400000002</v>
      </c>
      <c r="N275" s="13">
        <v>8717.6326800000006</v>
      </c>
      <c r="O275" s="13" t="s">
        <v>285</v>
      </c>
      <c r="P275" s="13">
        <v>7.8087</v>
      </c>
      <c r="Q275" s="18" t="s">
        <v>198</v>
      </c>
      <c r="R275" s="13">
        <v>45318</v>
      </c>
      <c r="S275" s="18">
        <v>7931014138</v>
      </c>
      <c r="T275" s="13" t="s">
        <v>340</v>
      </c>
      <c r="V275" s="13">
        <v>83013618</v>
      </c>
      <c r="W275" s="13" t="s">
        <v>287</v>
      </c>
      <c r="X275" s="13" t="s">
        <v>287</v>
      </c>
      <c r="Y275" s="13" t="s">
        <v>287</v>
      </c>
      <c r="Z275" s="13" t="s">
        <v>288</v>
      </c>
      <c r="AA275" s="13" t="s">
        <v>289</v>
      </c>
      <c r="AF275" s="13" t="s">
        <v>290</v>
      </c>
      <c r="AG275" s="13" t="s">
        <v>291</v>
      </c>
      <c r="AH275" s="13" t="s">
        <v>460</v>
      </c>
      <c r="AI275" s="13">
        <v>14</v>
      </c>
      <c r="AJ275" s="13" t="s">
        <v>4</v>
      </c>
      <c r="AK275" s="13" t="s">
        <v>293</v>
      </c>
      <c r="AL275" s="13" t="s">
        <v>294</v>
      </c>
      <c r="AM275" s="13" t="s">
        <v>295</v>
      </c>
      <c r="AN275" s="13" t="s">
        <v>461</v>
      </c>
      <c r="AO275" s="13">
        <v>45318</v>
      </c>
      <c r="AP275" s="13">
        <v>32100</v>
      </c>
      <c r="AQ275" s="13" t="s">
        <v>341</v>
      </c>
      <c r="AR275" s="13" t="s">
        <v>330</v>
      </c>
      <c r="AS275" s="13">
        <v>7931014138</v>
      </c>
      <c r="AT275" s="13">
        <v>45267</v>
      </c>
      <c r="AU275" s="13" t="s">
        <v>298</v>
      </c>
      <c r="AV275" s="13">
        <v>818</v>
      </c>
      <c r="AX275" s="13" t="s">
        <v>294</v>
      </c>
      <c r="AZ275" s="13" t="s">
        <v>158</v>
      </c>
      <c r="BA275" s="13" t="s">
        <v>76</v>
      </c>
    </row>
    <row r="276" spans="2:53" hidden="1" x14ac:dyDescent="0.3">
      <c r="B276" s="13" t="s">
        <v>456</v>
      </c>
      <c r="C276" s="13" t="s">
        <v>437</v>
      </c>
      <c r="D276" s="13">
        <v>45318</v>
      </c>
      <c r="E276" s="13">
        <v>10</v>
      </c>
      <c r="F276" s="18">
        <v>92010788</v>
      </c>
      <c r="G276" s="13">
        <v>1.1000000000000001</v>
      </c>
      <c r="H276" s="13" t="s">
        <v>283</v>
      </c>
      <c r="I276" s="13" t="s">
        <v>284</v>
      </c>
      <c r="J276" s="13">
        <v>2051</v>
      </c>
      <c r="K276" s="13">
        <v>148.04</v>
      </c>
      <c r="L276" s="13">
        <v>1480.4</v>
      </c>
      <c r="M276" s="13">
        <v>1155.9999479999999</v>
      </c>
      <c r="N276" s="13">
        <v>11559.99948</v>
      </c>
      <c r="O276" s="13" t="s">
        <v>285</v>
      </c>
      <c r="P276" s="13">
        <v>7.8087</v>
      </c>
      <c r="Q276" s="18" t="s">
        <v>202</v>
      </c>
      <c r="R276" s="13">
        <v>45318</v>
      </c>
      <c r="S276" s="18">
        <v>7931014139</v>
      </c>
      <c r="T276" s="13" t="s">
        <v>340</v>
      </c>
      <c r="V276" s="13">
        <v>83013617</v>
      </c>
      <c r="W276" s="13" t="s">
        <v>287</v>
      </c>
      <c r="X276" s="13" t="s">
        <v>287</v>
      </c>
      <c r="Y276" s="13" t="s">
        <v>287</v>
      </c>
      <c r="Z276" s="13" t="s">
        <v>288</v>
      </c>
      <c r="AA276" s="13" t="s">
        <v>289</v>
      </c>
      <c r="AF276" s="13" t="s">
        <v>290</v>
      </c>
      <c r="AG276" s="13" t="s">
        <v>291</v>
      </c>
      <c r="AH276" s="13" t="s">
        <v>460</v>
      </c>
      <c r="AI276" s="13">
        <v>50</v>
      </c>
      <c r="AJ276" s="13" t="s">
        <v>4</v>
      </c>
      <c r="AK276" s="13" t="s">
        <v>293</v>
      </c>
      <c r="AL276" s="13" t="s">
        <v>294</v>
      </c>
      <c r="AM276" s="13" t="s">
        <v>295</v>
      </c>
      <c r="AN276" s="13" t="s">
        <v>461</v>
      </c>
      <c r="AO276" s="13">
        <v>45318</v>
      </c>
      <c r="AP276" s="13">
        <v>32100</v>
      </c>
      <c r="AQ276" s="13" t="s">
        <v>341</v>
      </c>
      <c r="AR276" s="13" t="s">
        <v>330</v>
      </c>
      <c r="AS276" s="13">
        <v>7931014139</v>
      </c>
      <c r="AT276" s="13">
        <v>45267</v>
      </c>
      <c r="AU276" s="13" t="s">
        <v>298</v>
      </c>
      <c r="AV276" s="13">
        <v>818</v>
      </c>
      <c r="AX276" s="13" t="s">
        <v>294</v>
      </c>
      <c r="AZ276" s="13" t="s">
        <v>158</v>
      </c>
      <c r="BA276" s="13" t="s">
        <v>76</v>
      </c>
    </row>
    <row r="277" spans="2:53" hidden="1" x14ac:dyDescent="0.3">
      <c r="B277" s="13" t="s">
        <v>456</v>
      </c>
      <c r="C277" s="13" t="s">
        <v>377</v>
      </c>
      <c r="D277" s="13">
        <v>45318</v>
      </c>
      <c r="E277" s="13">
        <v>30</v>
      </c>
      <c r="F277" s="18">
        <v>92010789</v>
      </c>
      <c r="G277" s="13">
        <v>6.1</v>
      </c>
      <c r="H277" s="13" t="s">
        <v>283</v>
      </c>
      <c r="I277" s="13" t="s">
        <v>284</v>
      </c>
      <c r="J277" s="13">
        <v>2051</v>
      </c>
      <c r="K277" s="13">
        <v>49.3</v>
      </c>
      <c r="L277" s="13">
        <v>1479</v>
      </c>
      <c r="M277" s="13">
        <v>384.96890999999999</v>
      </c>
      <c r="N277" s="13">
        <v>11549.067300000001</v>
      </c>
      <c r="O277" s="13" t="s">
        <v>285</v>
      </c>
      <c r="P277" s="13">
        <v>7.8087</v>
      </c>
      <c r="Q277" s="18" t="s">
        <v>202</v>
      </c>
      <c r="R277" s="13">
        <v>45318</v>
      </c>
      <c r="S277" s="18">
        <v>7931014140</v>
      </c>
      <c r="T277" s="13" t="s">
        <v>300</v>
      </c>
      <c r="V277" s="13">
        <v>83013620</v>
      </c>
      <c r="W277" s="13" t="s">
        <v>287</v>
      </c>
      <c r="X277" s="13" t="s">
        <v>287</v>
      </c>
      <c r="Y277" s="13" t="s">
        <v>287</v>
      </c>
      <c r="Z277" s="13" t="s">
        <v>288</v>
      </c>
      <c r="AA277" s="13" t="s">
        <v>289</v>
      </c>
      <c r="AF277" s="13" t="s">
        <v>290</v>
      </c>
      <c r="AG277" s="13" t="s">
        <v>291</v>
      </c>
      <c r="AH277" s="13" t="s">
        <v>460</v>
      </c>
      <c r="AI277" s="13">
        <v>56</v>
      </c>
      <c r="AJ277" s="13" t="s">
        <v>4</v>
      </c>
      <c r="AK277" s="13" t="s">
        <v>293</v>
      </c>
      <c r="AL277" s="13" t="s">
        <v>294</v>
      </c>
      <c r="AM277" s="13" t="s">
        <v>295</v>
      </c>
      <c r="AN277" s="13" t="s">
        <v>461</v>
      </c>
      <c r="AO277" s="13">
        <v>45318</v>
      </c>
      <c r="AP277" s="13">
        <v>32100</v>
      </c>
      <c r="AQ277" s="13" t="s">
        <v>301</v>
      </c>
      <c r="AR277" s="13" t="s">
        <v>330</v>
      </c>
      <c r="AS277" s="13">
        <v>7931014140</v>
      </c>
      <c r="AT277" s="13">
        <v>45267</v>
      </c>
      <c r="AU277" s="13" t="s">
        <v>298</v>
      </c>
      <c r="AV277" s="13">
        <v>818</v>
      </c>
      <c r="AX277" s="13" t="s">
        <v>294</v>
      </c>
      <c r="AZ277" s="13" t="s">
        <v>158</v>
      </c>
      <c r="BA277" s="13" t="s">
        <v>89</v>
      </c>
    </row>
    <row r="278" spans="2:53" hidden="1" x14ac:dyDescent="0.3">
      <c r="B278" s="13" t="s">
        <v>456</v>
      </c>
      <c r="C278" s="13" t="s">
        <v>389</v>
      </c>
      <c r="D278" s="13">
        <v>45318</v>
      </c>
      <c r="E278" s="13">
        <v>100</v>
      </c>
      <c r="F278" s="18">
        <v>92010790</v>
      </c>
      <c r="G278" s="13">
        <v>1.1000000000000001</v>
      </c>
      <c r="H278" s="13" t="s">
        <v>283</v>
      </c>
      <c r="I278" s="13" t="s">
        <v>284</v>
      </c>
      <c r="J278" s="13">
        <v>2051</v>
      </c>
      <c r="K278" s="13">
        <v>15.82</v>
      </c>
      <c r="L278" s="13">
        <v>1582</v>
      </c>
      <c r="M278" s="13">
        <v>123.53363400000001</v>
      </c>
      <c r="N278" s="13">
        <v>12353.3634</v>
      </c>
      <c r="O278" s="13" t="s">
        <v>285</v>
      </c>
      <c r="P278" s="13">
        <v>7.8087</v>
      </c>
      <c r="Q278" s="18" t="s">
        <v>198</v>
      </c>
      <c r="R278" s="13">
        <v>45318</v>
      </c>
      <c r="S278" s="18">
        <v>7931014142</v>
      </c>
      <c r="T278" s="13" t="s">
        <v>390</v>
      </c>
      <c r="V278" s="13">
        <v>83013622</v>
      </c>
      <c r="W278" s="13" t="s">
        <v>287</v>
      </c>
      <c r="X278" s="13" t="s">
        <v>287</v>
      </c>
      <c r="Y278" s="13" t="s">
        <v>287</v>
      </c>
      <c r="Z278" s="13" t="s">
        <v>288</v>
      </c>
      <c r="AA278" s="13" t="s">
        <v>289</v>
      </c>
      <c r="AF278" s="13" t="s">
        <v>290</v>
      </c>
      <c r="AG278" s="13" t="s">
        <v>291</v>
      </c>
      <c r="AH278" s="13" t="s">
        <v>460</v>
      </c>
      <c r="AI278" s="13">
        <v>22</v>
      </c>
      <c r="AJ278" s="13" t="s">
        <v>4</v>
      </c>
      <c r="AK278" s="13" t="s">
        <v>293</v>
      </c>
      <c r="AL278" s="13" t="s">
        <v>294</v>
      </c>
      <c r="AM278" s="13" t="s">
        <v>295</v>
      </c>
      <c r="AN278" s="13" t="s">
        <v>461</v>
      </c>
      <c r="AO278" s="13">
        <v>45318</v>
      </c>
      <c r="AP278" s="13">
        <v>32100</v>
      </c>
      <c r="AQ278" s="13" t="s">
        <v>324</v>
      </c>
      <c r="AR278" s="13" t="s">
        <v>330</v>
      </c>
      <c r="AS278" s="13">
        <v>7931014142</v>
      </c>
      <c r="AT278" s="13">
        <v>45267</v>
      </c>
      <c r="AU278" s="13" t="s">
        <v>298</v>
      </c>
      <c r="AV278" s="13">
        <v>818</v>
      </c>
      <c r="AX278" s="13" t="s">
        <v>294</v>
      </c>
      <c r="AZ278" s="13" t="s">
        <v>158</v>
      </c>
      <c r="BA278" s="13" t="s">
        <v>475</v>
      </c>
    </row>
    <row r="279" spans="2:53" hidden="1" x14ac:dyDescent="0.3">
      <c r="B279" s="13" t="s">
        <v>456</v>
      </c>
      <c r="C279" s="13" t="s">
        <v>476</v>
      </c>
      <c r="D279" s="13">
        <v>45318</v>
      </c>
      <c r="E279" s="13">
        <v>50</v>
      </c>
      <c r="F279" s="18">
        <v>92010793</v>
      </c>
      <c r="G279" s="13">
        <v>3.1</v>
      </c>
      <c r="H279" s="13" t="s">
        <v>283</v>
      </c>
      <c r="I279" s="13" t="s">
        <v>284</v>
      </c>
      <c r="J279" s="13">
        <v>2051</v>
      </c>
      <c r="K279" s="13">
        <v>6.65</v>
      </c>
      <c r="L279" s="13">
        <v>332.5</v>
      </c>
      <c r="M279" s="13">
        <v>51.927855000000001</v>
      </c>
      <c r="N279" s="13">
        <v>2596.39275</v>
      </c>
      <c r="O279" s="13" t="s">
        <v>285</v>
      </c>
      <c r="P279" s="13">
        <v>7.8087</v>
      </c>
      <c r="Q279" s="18" t="s">
        <v>202</v>
      </c>
      <c r="R279" s="13">
        <v>45318</v>
      </c>
      <c r="S279" s="18">
        <v>7931014149</v>
      </c>
      <c r="T279" s="13" t="s">
        <v>426</v>
      </c>
      <c r="V279" s="13">
        <v>83013627</v>
      </c>
      <c r="W279" s="13" t="s">
        <v>287</v>
      </c>
      <c r="X279" s="13" t="s">
        <v>287</v>
      </c>
      <c r="Y279" s="13" t="s">
        <v>287</v>
      </c>
      <c r="Z279" s="13" t="s">
        <v>288</v>
      </c>
      <c r="AA279" s="13" t="s">
        <v>289</v>
      </c>
      <c r="AF279" s="13" t="s">
        <v>290</v>
      </c>
      <c r="AG279" s="13" t="s">
        <v>291</v>
      </c>
      <c r="AH279" s="13" t="s">
        <v>460</v>
      </c>
      <c r="AI279" s="13">
        <v>69</v>
      </c>
      <c r="AJ279" s="13" t="s">
        <v>4</v>
      </c>
      <c r="AK279" s="13" t="s">
        <v>304</v>
      </c>
      <c r="AL279" s="13" t="s">
        <v>294</v>
      </c>
      <c r="AM279" s="13" t="s">
        <v>295</v>
      </c>
      <c r="AN279" s="13" t="s">
        <v>461</v>
      </c>
      <c r="AO279" s="13">
        <v>45318</v>
      </c>
      <c r="AP279" s="13">
        <v>32100</v>
      </c>
      <c r="AQ279" s="13" t="s">
        <v>324</v>
      </c>
      <c r="AR279" s="13" t="s">
        <v>330</v>
      </c>
      <c r="AS279" s="13">
        <v>7931014149</v>
      </c>
      <c r="AT279" s="13">
        <v>45267</v>
      </c>
      <c r="AU279" s="13" t="s">
        <v>298</v>
      </c>
      <c r="AV279" s="13">
        <v>818</v>
      </c>
      <c r="AX279" s="13" t="s">
        <v>294</v>
      </c>
      <c r="AZ279" s="13" t="s">
        <v>158</v>
      </c>
      <c r="BA279" s="13" t="e">
        <v>#N/A</v>
      </c>
    </row>
    <row r="280" spans="2:53" hidden="1" x14ac:dyDescent="0.3">
      <c r="B280" s="13" t="s">
        <v>456</v>
      </c>
      <c r="C280" s="13" t="s">
        <v>342</v>
      </c>
      <c r="D280" s="13">
        <v>45318</v>
      </c>
      <c r="E280" s="13">
        <v>220</v>
      </c>
      <c r="F280" s="18">
        <v>92010794</v>
      </c>
      <c r="G280" s="13">
        <v>1.1000000000000001</v>
      </c>
      <c r="H280" s="13" t="s">
        <v>358</v>
      </c>
      <c r="I280" s="13" t="s">
        <v>284</v>
      </c>
      <c r="J280" s="13">
        <v>2051</v>
      </c>
      <c r="K280" s="13">
        <v>53.11</v>
      </c>
      <c r="L280" s="13">
        <v>11684.2</v>
      </c>
      <c r="M280" s="13">
        <v>414.720057</v>
      </c>
      <c r="N280" s="13">
        <v>91238.412540000005</v>
      </c>
      <c r="O280" s="13" t="s">
        <v>285</v>
      </c>
      <c r="P280" s="13">
        <v>7.8087</v>
      </c>
      <c r="Q280" s="18" t="s">
        <v>198</v>
      </c>
      <c r="R280" s="13">
        <v>45318</v>
      </c>
      <c r="S280" s="18">
        <v>7931014134</v>
      </c>
      <c r="T280" s="13" t="s">
        <v>306</v>
      </c>
      <c r="V280" s="13">
        <v>83013626</v>
      </c>
      <c r="W280" s="13" t="s">
        <v>287</v>
      </c>
      <c r="X280" s="13" t="s">
        <v>287</v>
      </c>
      <c r="Y280" s="13" t="s">
        <v>287</v>
      </c>
      <c r="Z280" s="13" t="s">
        <v>288</v>
      </c>
      <c r="AA280" s="13" t="s">
        <v>289</v>
      </c>
      <c r="AF280" s="13" t="s">
        <v>290</v>
      </c>
      <c r="AG280" s="13" t="s">
        <v>291</v>
      </c>
      <c r="AH280" s="13" t="s">
        <v>460</v>
      </c>
      <c r="AI280" s="13">
        <v>8</v>
      </c>
      <c r="AJ280" s="13" t="s">
        <v>4</v>
      </c>
      <c r="AK280" s="13" t="s">
        <v>293</v>
      </c>
      <c r="AL280" s="13" t="s">
        <v>294</v>
      </c>
      <c r="AM280" s="13" t="s">
        <v>295</v>
      </c>
      <c r="AN280" s="13" t="s">
        <v>461</v>
      </c>
      <c r="AO280" s="13">
        <v>45318</v>
      </c>
      <c r="AP280" s="13">
        <v>32100</v>
      </c>
      <c r="AQ280" s="13" t="s">
        <v>307</v>
      </c>
      <c r="AR280" s="13" t="s">
        <v>330</v>
      </c>
      <c r="AS280" s="13">
        <v>7931014134</v>
      </c>
      <c r="AT280" s="13">
        <v>45267</v>
      </c>
      <c r="AU280" s="13" t="s">
        <v>298</v>
      </c>
      <c r="AV280" s="13">
        <v>818</v>
      </c>
      <c r="AX280" s="13" t="s">
        <v>294</v>
      </c>
      <c r="AZ280" s="13" t="s">
        <v>158</v>
      </c>
      <c r="BA280" s="13" t="s">
        <v>129</v>
      </c>
    </row>
    <row r="281" spans="2:53" hidden="1" x14ac:dyDescent="0.3">
      <c r="B281" s="13" t="s">
        <v>456</v>
      </c>
      <c r="C281" s="13" t="s">
        <v>384</v>
      </c>
      <c r="D281" s="13">
        <v>45318</v>
      </c>
      <c r="E281" s="13">
        <v>400</v>
      </c>
      <c r="F281" s="18">
        <v>92010796</v>
      </c>
      <c r="G281" s="13">
        <v>1.1000000000000001</v>
      </c>
      <c r="H281" s="13" t="s">
        <v>358</v>
      </c>
      <c r="I281" s="13" t="s">
        <v>284</v>
      </c>
      <c r="J281" s="13">
        <v>2051</v>
      </c>
      <c r="K281" s="13">
        <v>46.01</v>
      </c>
      <c r="L281" s="13">
        <v>18404</v>
      </c>
      <c r="M281" s="13">
        <v>359.27828699999998</v>
      </c>
      <c r="N281" s="13">
        <v>143711.31479999999</v>
      </c>
      <c r="O281" s="13" t="s">
        <v>285</v>
      </c>
      <c r="P281" s="13">
        <v>7.8087</v>
      </c>
      <c r="Q281" s="18" t="s">
        <v>198</v>
      </c>
      <c r="R281" s="13">
        <v>45318</v>
      </c>
      <c r="S281" s="18">
        <v>7931014141</v>
      </c>
      <c r="T281" s="13" t="s">
        <v>320</v>
      </c>
      <c r="V281" s="13">
        <v>83013630</v>
      </c>
      <c r="W281" s="13" t="s">
        <v>287</v>
      </c>
      <c r="X281" s="13" t="s">
        <v>287</v>
      </c>
      <c r="Y281" s="13" t="s">
        <v>287</v>
      </c>
      <c r="Z281" s="13" t="s">
        <v>288</v>
      </c>
      <c r="AA281" s="13" t="s">
        <v>289</v>
      </c>
      <c r="AF281" s="13" t="s">
        <v>290</v>
      </c>
      <c r="AG281" s="13" t="s">
        <v>291</v>
      </c>
      <c r="AH281" s="13" t="s">
        <v>460</v>
      </c>
      <c r="AI281" s="13">
        <v>20</v>
      </c>
      <c r="AJ281" s="13" t="s">
        <v>4</v>
      </c>
      <c r="AK281" s="13" t="s">
        <v>293</v>
      </c>
      <c r="AL281" s="13" t="s">
        <v>294</v>
      </c>
      <c r="AM281" s="13" t="s">
        <v>295</v>
      </c>
      <c r="AN281" s="13" t="s">
        <v>461</v>
      </c>
      <c r="AO281" s="13">
        <v>45318</v>
      </c>
      <c r="AP281" s="13">
        <v>32100</v>
      </c>
      <c r="AQ281" s="13" t="s">
        <v>324</v>
      </c>
      <c r="AR281" s="13" t="s">
        <v>330</v>
      </c>
      <c r="AS281" s="13">
        <v>7931014141</v>
      </c>
      <c r="AT281" s="13">
        <v>45267</v>
      </c>
      <c r="AU281" s="13" t="s">
        <v>298</v>
      </c>
      <c r="AV281" s="13">
        <v>818</v>
      </c>
      <c r="AX281" s="13" t="s">
        <v>294</v>
      </c>
      <c r="AZ281" s="13" t="s">
        <v>158</v>
      </c>
      <c r="BA281" s="13" t="s">
        <v>53</v>
      </c>
    </row>
    <row r="282" spans="2:53" hidden="1" x14ac:dyDescent="0.3">
      <c r="B282" s="13" t="s">
        <v>456</v>
      </c>
      <c r="C282" s="13" t="s">
        <v>413</v>
      </c>
      <c r="D282" s="13">
        <v>45297</v>
      </c>
      <c r="E282" s="13">
        <v>200</v>
      </c>
      <c r="F282" s="18">
        <v>92010178</v>
      </c>
      <c r="G282" s="13">
        <v>3.1</v>
      </c>
      <c r="H282" s="13" t="s">
        <v>283</v>
      </c>
      <c r="I282" s="13" t="s">
        <v>284</v>
      </c>
      <c r="J282" s="13">
        <v>2051</v>
      </c>
      <c r="K282" s="13">
        <v>14.29</v>
      </c>
      <c r="L282" s="13">
        <v>2858</v>
      </c>
      <c r="M282" s="13">
        <v>111.58632299999999</v>
      </c>
      <c r="N282" s="13">
        <v>22317.264599999999</v>
      </c>
      <c r="O282" s="13" t="s">
        <v>285</v>
      </c>
      <c r="P282" s="13">
        <v>7.8087</v>
      </c>
      <c r="Q282" s="18" t="s">
        <v>223</v>
      </c>
      <c r="R282" s="13">
        <v>45297</v>
      </c>
      <c r="S282" s="18">
        <v>7931013958</v>
      </c>
      <c r="T282" s="13" t="s">
        <v>372</v>
      </c>
      <c r="V282" s="13">
        <v>83012639</v>
      </c>
      <c r="W282" s="13" t="s">
        <v>287</v>
      </c>
      <c r="X282" s="13" t="s">
        <v>287</v>
      </c>
      <c r="Y282" s="13" t="s">
        <v>287</v>
      </c>
      <c r="Z282" s="13" t="s">
        <v>288</v>
      </c>
      <c r="AA282" s="13" t="s">
        <v>289</v>
      </c>
      <c r="AF282" s="13" t="s">
        <v>290</v>
      </c>
      <c r="AG282" s="13" t="s">
        <v>291</v>
      </c>
      <c r="AH282" s="13" t="s">
        <v>466</v>
      </c>
      <c r="AI282" s="13">
        <v>8</v>
      </c>
      <c r="AJ282" s="13" t="s">
        <v>4</v>
      </c>
      <c r="AK282" s="13" t="s">
        <v>293</v>
      </c>
      <c r="AL282" s="13" t="s">
        <v>294</v>
      </c>
      <c r="AM282" s="13" t="s">
        <v>316</v>
      </c>
      <c r="AN282" s="13" t="s">
        <v>467</v>
      </c>
      <c r="AO282" s="13">
        <v>45297</v>
      </c>
      <c r="AP282" s="13">
        <v>31400</v>
      </c>
      <c r="AQ282" s="13" t="s">
        <v>373</v>
      </c>
      <c r="AR282" s="13" t="s">
        <v>330</v>
      </c>
      <c r="AS282" s="13">
        <v>7931013958</v>
      </c>
      <c r="AT282" s="13">
        <v>45229</v>
      </c>
      <c r="AU282" s="13" t="s">
        <v>298</v>
      </c>
      <c r="AV282" s="13">
        <v>2051</v>
      </c>
      <c r="AX282" s="13" t="s">
        <v>294</v>
      </c>
      <c r="AZ282" s="13" t="s">
        <v>158</v>
      </c>
      <c r="BA282" s="13" t="e">
        <v>#N/A</v>
      </c>
    </row>
    <row r="283" spans="2:53" hidden="1" x14ac:dyDescent="0.3">
      <c r="B283" s="13" t="s">
        <v>456</v>
      </c>
      <c r="C283" s="13" t="s">
        <v>432</v>
      </c>
      <c r="D283" s="13">
        <v>45303</v>
      </c>
      <c r="E283" s="13">
        <v>380</v>
      </c>
      <c r="F283" s="18">
        <v>92010178</v>
      </c>
      <c r="G283" s="13">
        <v>6.1</v>
      </c>
      <c r="H283" s="13" t="s">
        <v>283</v>
      </c>
      <c r="I283" s="13" t="s">
        <v>284</v>
      </c>
      <c r="J283" s="13">
        <v>2051</v>
      </c>
      <c r="K283" s="13">
        <v>61.89</v>
      </c>
      <c r="L283" s="13">
        <v>23518.2</v>
      </c>
      <c r="M283" s="13">
        <v>483.28044299999999</v>
      </c>
      <c r="N283" s="13">
        <v>183646.56834</v>
      </c>
      <c r="O283" s="13" t="s">
        <v>285</v>
      </c>
      <c r="P283" s="13">
        <v>7.8087</v>
      </c>
      <c r="Q283" s="18" t="s">
        <v>457</v>
      </c>
      <c r="R283" s="13">
        <v>45303</v>
      </c>
      <c r="S283" s="18">
        <v>7931013958</v>
      </c>
      <c r="T283" s="13" t="s">
        <v>320</v>
      </c>
      <c r="V283" s="13">
        <v>83012639</v>
      </c>
      <c r="W283" s="13" t="s">
        <v>287</v>
      </c>
      <c r="X283" s="13" t="s">
        <v>287</v>
      </c>
      <c r="Y283" s="13" t="s">
        <v>287</v>
      </c>
      <c r="Z283" s="13" t="s">
        <v>288</v>
      </c>
      <c r="AA283" s="13" t="s">
        <v>289</v>
      </c>
      <c r="AF283" s="13" t="s">
        <v>290</v>
      </c>
      <c r="AG283" s="13" t="s">
        <v>291</v>
      </c>
      <c r="AH283" s="13" t="s">
        <v>458</v>
      </c>
      <c r="AI283" s="13">
        <v>3</v>
      </c>
      <c r="AJ283" s="13" t="s">
        <v>4</v>
      </c>
      <c r="AK283" s="13" t="s">
        <v>293</v>
      </c>
      <c r="AL283" s="13" t="s">
        <v>294</v>
      </c>
      <c r="AM283" s="13" t="s">
        <v>322</v>
      </c>
      <c r="AN283" s="13" t="s">
        <v>459</v>
      </c>
      <c r="AO283" s="13">
        <v>45303</v>
      </c>
      <c r="AP283" s="13">
        <v>31400</v>
      </c>
      <c r="AQ283" s="13" t="s">
        <v>324</v>
      </c>
      <c r="AR283" s="13" t="s">
        <v>330</v>
      </c>
      <c r="AS283" s="13">
        <v>7931013958</v>
      </c>
      <c r="AT283" s="13">
        <v>45229</v>
      </c>
      <c r="AU283" s="13" t="s">
        <v>298</v>
      </c>
      <c r="AV283" s="13">
        <v>2051</v>
      </c>
      <c r="AX283" s="13" t="s">
        <v>294</v>
      </c>
      <c r="AZ283" s="13" t="s">
        <v>158</v>
      </c>
      <c r="BA283" s="13" t="e">
        <v>#N/A</v>
      </c>
    </row>
    <row r="284" spans="2:53" hidden="1" x14ac:dyDescent="0.3">
      <c r="B284" s="13" t="s">
        <v>456</v>
      </c>
      <c r="C284" s="13" t="s">
        <v>444</v>
      </c>
      <c r="D284" s="13">
        <v>45297</v>
      </c>
      <c r="E284" s="13">
        <v>300</v>
      </c>
      <c r="F284" s="18">
        <v>92010178</v>
      </c>
      <c r="G284" s="13">
        <v>8.1</v>
      </c>
      <c r="H284" s="13" t="s">
        <v>283</v>
      </c>
      <c r="I284" s="13" t="s">
        <v>284</v>
      </c>
      <c r="J284" s="13">
        <v>2051</v>
      </c>
      <c r="K284" s="13">
        <v>16.920000000000002</v>
      </c>
      <c r="L284" s="13">
        <v>5076</v>
      </c>
      <c r="M284" s="13">
        <v>132.12320399999999</v>
      </c>
      <c r="N284" s="13">
        <v>39636.961199999998</v>
      </c>
      <c r="O284" s="13" t="s">
        <v>285</v>
      </c>
      <c r="P284" s="13">
        <v>7.8087</v>
      </c>
      <c r="Q284" s="18" t="s">
        <v>223</v>
      </c>
      <c r="R284" s="13">
        <v>45297</v>
      </c>
      <c r="S284" s="18">
        <v>7931013958</v>
      </c>
      <c r="T284" s="13" t="s">
        <v>310</v>
      </c>
      <c r="V284" s="13">
        <v>83012639</v>
      </c>
      <c r="W284" s="13" t="s">
        <v>287</v>
      </c>
      <c r="X284" s="13" t="s">
        <v>287</v>
      </c>
      <c r="Y284" s="13" t="s">
        <v>287</v>
      </c>
      <c r="Z284" s="13" t="s">
        <v>288</v>
      </c>
      <c r="AA284" s="13" t="s">
        <v>289</v>
      </c>
      <c r="AF284" s="13" t="s">
        <v>290</v>
      </c>
      <c r="AG284" s="13" t="s">
        <v>291</v>
      </c>
      <c r="AH284" s="13" t="s">
        <v>466</v>
      </c>
      <c r="AI284" s="13">
        <v>9</v>
      </c>
      <c r="AJ284" s="13" t="s">
        <v>4</v>
      </c>
      <c r="AK284" s="13" t="s">
        <v>293</v>
      </c>
      <c r="AL284" s="13" t="s">
        <v>294</v>
      </c>
      <c r="AM284" s="13" t="s">
        <v>316</v>
      </c>
      <c r="AN284" s="13" t="s">
        <v>467</v>
      </c>
      <c r="AO284" s="13">
        <v>45297</v>
      </c>
      <c r="AP284" s="13">
        <v>31400</v>
      </c>
      <c r="AQ284" s="13" t="s">
        <v>301</v>
      </c>
      <c r="AR284" s="13" t="s">
        <v>330</v>
      </c>
      <c r="AS284" s="13">
        <v>7931013958</v>
      </c>
      <c r="AT284" s="13">
        <v>45229</v>
      </c>
      <c r="AU284" s="13" t="s">
        <v>298</v>
      </c>
      <c r="AV284" s="13">
        <v>2051</v>
      </c>
      <c r="AX284" s="13" t="s">
        <v>294</v>
      </c>
      <c r="AZ284" s="13" t="s">
        <v>158</v>
      </c>
      <c r="BA284" s="13" t="e">
        <v>#N/A</v>
      </c>
    </row>
    <row r="285" spans="2:53" x14ac:dyDescent="0.3">
      <c r="B285" s="13" t="s">
        <v>456</v>
      </c>
      <c r="C285" s="13" t="s">
        <v>477</v>
      </c>
      <c r="D285" s="13">
        <v>45317</v>
      </c>
      <c r="E285" s="13">
        <v>10</v>
      </c>
      <c r="F285" s="18">
        <v>92010179</v>
      </c>
      <c r="G285" s="13">
        <v>1.1000000000000001</v>
      </c>
      <c r="H285" s="13" t="s">
        <v>283</v>
      </c>
      <c r="I285" s="13" t="s">
        <v>284</v>
      </c>
      <c r="J285" s="13">
        <v>2051</v>
      </c>
      <c r="K285" s="13">
        <v>64.180000000000007</v>
      </c>
      <c r="L285" s="13">
        <v>641.79999999999995</v>
      </c>
      <c r="M285" s="13">
        <v>501.16236600000002</v>
      </c>
      <c r="N285" s="13">
        <v>5011.6236600000002</v>
      </c>
      <c r="O285" s="13" t="s">
        <v>285</v>
      </c>
      <c r="P285" s="13">
        <v>7.8087</v>
      </c>
      <c r="Q285" s="18" t="s">
        <v>468</v>
      </c>
      <c r="R285" s="13">
        <v>45317</v>
      </c>
      <c r="S285" s="18">
        <v>7931013951</v>
      </c>
      <c r="T285" s="13" t="s">
        <v>320</v>
      </c>
      <c r="V285" s="13">
        <v>83012638</v>
      </c>
      <c r="W285" s="13" t="s">
        <v>287</v>
      </c>
      <c r="X285" s="13" t="s">
        <v>287</v>
      </c>
      <c r="Y285" s="13" t="s">
        <v>287</v>
      </c>
      <c r="Z285" s="13" t="s">
        <v>288</v>
      </c>
      <c r="AA285" s="13" t="s">
        <v>289</v>
      </c>
      <c r="AF285" s="13" t="s">
        <v>290</v>
      </c>
      <c r="AG285" s="13" t="s">
        <v>291</v>
      </c>
      <c r="AH285" s="13" t="s">
        <v>469</v>
      </c>
      <c r="AI285" s="13">
        <v>4</v>
      </c>
      <c r="AJ285" s="13" t="s">
        <v>4</v>
      </c>
      <c r="AK285" s="13" t="s">
        <v>293</v>
      </c>
      <c r="AL285" s="13" t="s">
        <v>294</v>
      </c>
      <c r="AM285" s="13" t="s">
        <v>470</v>
      </c>
      <c r="AN285" s="13" t="s">
        <v>471</v>
      </c>
      <c r="AO285" s="13">
        <v>45316</v>
      </c>
      <c r="AP285" s="13">
        <v>31400</v>
      </c>
      <c r="AQ285" s="13" t="s">
        <v>324</v>
      </c>
      <c r="AR285" s="13" t="s">
        <v>330</v>
      </c>
      <c r="AS285" s="13">
        <v>7931013951</v>
      </c>
      <c r="AT285" s="13">
        <v>45229</v>
      </c>
      <c r="AU285" s="13" t="s">
        <v>298</v>
      </c>
      <c r="AV285" s="13">
        <v>818</v>
      </c>
      <c r="AX285" s="13" t="s">
        <v>294</v>
      </c>
      <c r="AZ285" s="13" t="s">
        <v>158</v>
      </c>
      <c r="BA285" s="13" t="e">
        <v>#N/A</v>
      </c>
    </row>
    <row r="286" spans="2:53" hidden="1" x14ac:dyDescent="0.3">
      <c r="B286" s="13" t="s">
        <v>456</v>
      </c>
      <c r="C286" s="13" t="s">
        <v>382</v>
      </c>
      <c r="D286" s="13">
        <v>45297</v>
      </c>
      <c r="E286" s="13">
        <v>50</v>
      </c>
      <c r="F286" s="18">
        <v>92010181</v>
      </c>
      <c r="G286" s="13">
        <v>4.0999999999999996</v>
      </c>
      <c r="H286" s="13" t="s">
        <v>358</v>
      </c>
      <c r="I286" s="13" t="s">
        <v>284</v>
      </c>
      <c r="J286" s="13">
        <v>2051</v>
      </c>
      <c r="K286" s="13">
        <v>19.22</v>
      </c>
      <c r="L286" s="13">
        <v>961</v>
      </c>
      <c r="M286" s="13">
        <v>150.083214</v>
      </c>
      <c r="N286" s="13">
        <v>7504.1607000000004</v>
      </c>
      <c r="O286" s="13" t="s">
        <v>285</v>
      </c>
      <c r="P286" s="13">
        <v>7.8087</v>
      </c>
      <c r="Q286" s="18" t="s">
        <v>223</v>
      </c>
      <c r="R286" s="13">
        <v>45297</v>
      </c>
      <c r="S286" s="18">
        <v>7931013957</v>
      </c>
      <c r="T286" s="13" t="s">
        <v>310</v>
      </c>
      <c r="V286" s="13">
        <v>83012635</v>
      </c>
      <c r="W286" s="13" t="s">
        <v>287</v>
      </c>
      <c r="X286" s="13" t="s">
        <v>287</v>
      </c>
      <c r="Y286" s="13" t="s">
        <v>287</v>
      </c>
      <c r="Z286" s="13" t="s">
        <v>288</v>
      </c>
      <c r="AA286" s="13" t="s">
        <v>289</v>
      </c>
      <c r="AF286" s="13" t="s">
        <v>290</v>
      </c>
      <c r="AG286" s="13" t="s">
        <v>291</v>
      </c>
      <c r="AH286" s="13" t="s">
        <v>466</v>
      </c>
      <c r="AI286" s="13">
        <v>3</v>
      </c>
      <c r="AJ286" s="13" t="s">
        <v>4</v>
      </c>
      <c r="AK286" s="13" t="s">
        <v>293</v>
      </c>
      <c r="AL286" s="13" t="s">
        <v>294</v>
      </c>
      <c r="AM286" s="13" t="s">
        <v>316</v>
      </c>
      <c r="AN286" s="13" t="s">
        <v>467</v>
      </c>
      <c r="AO286" s="13">
        <v>45297</v>
      </c>
      <c r="AP286" s="13">
        <v>31400</v>
      </c>
      <c r="AQ286" s="13" t="s">
        <v>301</v>
      </c>
      <c r="AR286" s="13" t="s">
        <v>330</v>
      </c>
      <c r="AS286" s="13">
        <v>7931013957</v>
      </c>
      <c r="AT286" s="13">
        <v>45229</v>
      </c>
      <c r="AU286" s="13" t="s">
        <v>298</v>
      </c>
      <c r="AV286" s="13">
        <v>818</v>
      </c>
      <c r="AX286" s="13" t="s">
        <v>294</v>
      </c>
      <c r="AZ286" s="13" t="s">
        <v>158</v>
      </c>
      <c r="BA286" s="13" t="s">
        <v>116</v>
      </c>
    </row>
    <row r="287" spans="2:53" hidden="1" x14ac:dyDescent="0.3">
      <c r="B287" s="13" t="s">
        <v>456</v>
      </c>
      <c r="C287" s="13" t="s">
        <v>342</v>
      </c>
      <c r="D287" s="13">
        <v>45318</v>
      </c>
      <c r="E287" s="13">
        <v>2</v>
      </c>
      <c r="F287" s="18">
        <v>92010605</v>
      </c>
      <c r="G287" s="13">
        <v>1.1000000000000001</v>
      </c>
      <c r="H287" s="13" t="s">
        <v>283</v>
      </c>
      <c r="I287" s="13" t="s">
        <v>284</v>
      </c>
      <c r="J287" s="13">
        <v>2051</v>
      </c>
      <c r="K287" s="13">
        <v>53.11</v>
      </c>
      <c r="L287" s="13">
        <v>106.22</v>
      </c>
      <c r="M287" s="13">
        <v>414.720057</v>
      </c>
      <c r="N287" s="13">
        <v>829.44011399999999</v>
      </c>
      <c r="O287" s="13" t="s">
        <v>285</v>
      </c>
      <c r="P287" s="13">
        <v>7.8087</v>
      </c>
      <c r="Q287" s="18" t="s">
        <v>198</v>
      </c>
      <c r="R287" s="13">
        <v>45318</v>
      </c>
      <c r="S287" s="18">
        <v>7931014125</v>
      </c>
      <c r="T287" s="13" t="s">
        <v>306</v>
      </c>
      <c r="V287" s="13">
        <v>83013331</v>
      </c>
      <c r="W287" s="13" t="s">
        <v>287</v>
      </c>
      <c r="X287" s="13" t="s">
        <v>287</v>
      </c>
      <c r="Y287" s="13" t="s">
        <v>287</v>
      </c>
      <c r="Z287" s="13" t="s">
        <v>288</v>
      </c>
      <c r="AA287" s="13" t="s">
        <v>289</v>
      </c>
      <c r="AF287" s="13" t="s">
        <v>290</v>
      </c>
      <c r="AG287" s="13" t="s">
        <v>291</v>
      </c>
      <c r="AH287" s="13" t="s">
        <v>460</v>
      </c>
      <c r="AI287" s="13">
        <v>5</v>
      </c>
      <c r="AJ287" s="13" t="s">
        <v>4</v>
      </c>
      <c r="AK287" s="13" t="s">
        <v>293</v>
      </c>
      <c r="AL287" s="13" t="s">
        <v>294</v>
      </c>
      <c r="AM287" s="13" t="s">
        <v>295</v>
      </c>
      <c r="AN287" s="13" t="s">
        <v>461</v>
      </c>
      <c r="AO287" s="13">
        <v>45318</v>
      </c>
      <c r="AP287" s="13">
        <v>32100</v>
      </c>
      <c r="AQ287" s="13" t="s">
        <v>307</v>
      </c>
      <c r="AR287" s="13" t="s">
        <v>330</v>
      </c>
      <c r="AS287" s="13">
        <v>7931014125</v>
      </c>
      <c r="AT287" s="13">
        <v>45257</v>
      </c>
      <c r="AU287" s="13" t="s">
        <v>298</v>
      </c>
      <c r="AV287" s="13">
        <v>818</v>
      </c>
      <c r="AX287" s="13" t="s">
        <v>294</v>
      </c>
      <c r="AZ287" s="13" t="s">
        <v>158</v>
      </c>
      <c r="BA287" s="13" t="e">
        <v>#N/A</v>
      </c>
    </row>
    <row r="288" spans="2:53" hidden="1" x14ac:dyDescent="0.3">
      <c r="B288" s="13" t="s">
        <v>456</v>
      </c>
      <c r="C288" s="13" t="s">
        <v>397</v>
      </c>
      <c r="D288" s="13">
        <v>45318</v>
      </c>
      <c r="E288" s="13">
        <v>1</v>
      </c>
      <c r="F288" s="18">
        <v>92010605</v>
      </c>
      <c r="G288" s="13">
        <v>2.1</v>
      </c>
      <c r="H288" s="13" t="s">
        <v>283</v>
      </c>
      <c r="I288" s="13" t="s">
        <v>284</v>
      </c>
      <c r="J288" s="13">
        <v>2051</v>
      </c>
      <c r="K288" s="13">
        <v>85.49</v>
      </c>
      <c r="L288" s="13">
        <v>85.49</v>
      </c>
      <c r="M288" s="13">
        <v>667.56576299999995</v>
      </c>
      <c r="N288" s="13">
        <v>667.56576299999995</v>
      </c>
      <c r="O288" s="13" t="s">
        <v>285</v>
      </c>
      <c r="P288" s="13">
        <v>7.8087</v>
      </c>
      <c r="Q288" s="18" t="s">
        <v>198</v>
      </c>
      <c r="R288" s="13">
        <v>45318</v>
      </c>
      <c r="S288" s="18">
        <v>7931014125</v>
      </c>
      <c r="T288" s="13" t="s">
        <v>306</v>
      </c>
      <c r="V288" s="13">
        <v>83013331</v>
      </c>
      <c r="W288" s="13" t="s">
        <v>287</v>
      </c>
      <c r="X288" s="13" t="s">
        <v>287</v>
      </c>
      <c r="Y288" s="13" t="s">
        <v>287</v>
      </c>
      <c r="Z288" s="13" t="s">
        <v>288</v>
      </c>
      <c r="AA288" s="13" t="s">
        <v>289</v>
      </c>
      <c r="AF288" s="13" t="s">
        <v>290</v>
      </c>
      <c r="AG288" s="13" t="s">
        <v>291</v>
      </c>
      <c r="AH288" s="13" t="s">
        <v>460</v>
      </c>
      <c r="AI288" s="13">
        <v>6</v>
      </c>
      <c r="AJ288" s="13" t="s">
        <v>4</v>
      </c>
      <c r="AK288" s="13" t="s">
        <v>293</v>
      </c>
      <c r="AL288" s="13" t="s">
        <v>294</v>
      </c>
      <c r="AM288" s="13" t="s">
        <v>295</v>
      </c>
      <c r="AN288" s="13" t="s">
        <v>461</v>
      </c>
      <c r="AO288" s="13">
        <v>45318</v>
      </c>
      <c r="AP288" s="13">
        <v>32100</v>
      </c>
      <c r="AQ288" s="13" t="s">
        <v>307</v>
      </c>
      <c r="AR288" s="13" t="s">
        <v>330</v>
      </c>
      <c r="AS288" s="13">
        <v>7931014125</v>
      </c>
      <c r="AT288" s="13">
        <v>45257</v>
      </c>
      <c r="AU288" s="13" t="s">
        <v>298</v>
      </c>
      <c r="AV288" s="13">
        <v>818</v>
      </c>
      <c r="AX288" s="13" t="s">
        <v>294</v>
      </c>
      <c r="AZ288" s="13" t="s">
        <v>158</v>
      </c>
      <c r="BA288" s="13" t="e">
        <v>#N/A</v>
      </c>
    </row>
    <row r="289" spans="2:53" hidden="1" x14ac:dyDescent="0.3">
      <c r="B289" s="13" t="s">
        <v>456</v>
      </c>
      <c r="C289" s="13" t="s">
        <v>385</v>
      </c>
      <c r="D289" s="13">
        <v>45318</v>
      </c>
      <c r="E289" s="13">
        <v>50</v>
      </c>
      <c r="F289" s="18">
        <v>92010784</v>
      </c>
      <c r="G289" s="13">
        <v>2.1</v>
      </c>
      <c r="H289" s="13" t="s">
        <v>283</v>
      </c>
      <c r="I289" s="13" t="s">
        <v>284</v>
      </c>
      <c r="J289" s="13">
        <v>2051</v>
      </c>
      <c r="K289" s="13">
        <v>56.95</v>
      </c>
      <c r="L289" s="13">
        <v>2847.5</v>
      </c>
      <c r="M289" s="13">
        <v>444.705465</v>
      </c>
      <c r="N289" s="13">
        <v>22235.273249999998</v>
      </c>
      <c r="O289" s="13" t="s">
        <v>285</v>
      </c>
      <c r="P289" s="13">
        <v>7.8087</v>
      </c>
      <c r="Q289" s="18" t="s">
        <v>198</v>
      </c>
      <c r="R289" s="13">
        <v>45318</v>
      </c>
      <c r="S289" s="18">
        <v>7931014130</v>
      </c>
      <c r="T289" s="13" t="s">
        <v>320</v>
      </c>
      <c r="V289" s="13">
        <v>83013615</v>
      </c>
      <c r="W289" s="13" t="s">
        <v>287</v>
      </c>
      <c r="X289" s="13" t="s">
        <v>287</v>
      </c>
      <c r="Y289" s="13" t="s">
        <v>287</v>
      </c>
      <c r="Z289" s="13" t="s">
        <v>288</v>
      </c>
      <c r="AA289" s="13" t="s">
        <v>289</v>
      </c>
      <c r="AF289" s="13" t="s">
        <v>290</v>
      </c>
      <c r="AG289" s="13" t="s">
        <v>291</v>
      </c>
      <c r="AH289" s="13" t="s">
        <v>460</v>
      </c>
      <c r="AI289" s="13">
        <v>29</v>
      </c>
      <c r="AJ289" s="13" t="s">
        <v>4</v>
      </c>
      <c r="AK289" s="13" t="s">
        <v>293</v>
      </c>
      <c r="AL289" s="13" t="s">
        <v>294</v>
      </c>
      <c r="AM289" s="13" t="s">
        <v>295</v>
      </c>
      <c r="AN289" s="13" t="s">
        <v>461</v>
      </c>
      <c r="AO289" s="13">
        <v>45318</v>
      </c>
      <c r="AP289" s="13">
        <v>32100</v>
      </c>
      <c r="AQ289" s="13" t="s">
        <v>324</v>
      </c>
      <c r="AR289" s="13" t="s">
        <v>330</v>
      </c>
      <c r="AS289" s="13">
        <v>7931014130</v>
      </c>
      <c r="AT289" s="13">
        <v>45267</v>
      </c>
      <c r="AU289" s="13" t="s">
        <v>298</v>
      </c>
      <c r="AV289" s="13">
        <v>2051</v>
      </c>
      <c r="AX289" s="13" t="s">
        <v>294</v>
      </c>
      <c r="AZ289" s="13" t="s">
        <v>158</v>
      </c>
      <c r="BA289" s="13" t="e">
        <v>#N/A</v>
      </c>
    </row>
    <row r="290" spans="2:53" hidden="1" x14ac:dyDescent="0.3">
      <c r="B290" s="13" t="s">
        <v>456</v>
      </c>
      <c r="C290" s="13" t="s">
        <v>369</v>
      </c>
      <c r="D290" s="13">
        <v>45318</v>
      </c>
      <c r="E290" s="13">
        <v>2</v>
      </c>
      <c r="F290" s="18">
        <v>92010784</v>
      </c>
      <c r="G290" s="13">
        <v>8.1</v>
      </c>
      <c r="H290" s="13" t="s">
        <v>283</v>
      </c>
      <c r="I290" s="13" t="s">
        <v>284</v>
      </c>
      <c r="J290" s="13">
        <v>2051</v>
      </c>
      <c r="K290" s="13">
        <v>92.63</v>
      </c>
      <c r="L290" s="13">
        <v>185.26</v>
      </c>
      <c r="M290" s="13">
        <v>723.31988100000001</v>
      </c>
      <c r="N290" s="13">
        <v>1446.639762</v>
      </c>
      <c r="O290" s="13" t="s">
        <v>285</v>
      </c>
      <c r="P290" s="13">
        <v>7.8087</v>
      </c>
      <c r="Q290" s="18" t="s">
        <v>198</v>
      </c>
      <c r="R290" s="13">
        <v>45318</v>
      </c>
      <c r="S290" s="18">
        <v>7931014130</v>
      </c>
      <c r="T290" s="13" t="s">
        <v>370</v>
      </c>
      <c r="V290" s="13">
        <v>83013615</v>
      </c>
      <c r="W290" s="13" t="s">
        <v>287</v>
      </c>
      <c r="X290" s="13" t="s">
        <v>287</v>
      </c>
      <c r="Y290" s="13" t="s">
        <v>287</v>
      </c>
      <c r="Z290" s="13" t="s">
        <v>288</v>
      </c>
      <c r="AA290" s="13" t="s">
        <v>289</v>
      </c>
      <c r="AF290" s="13" t="s">
        <v>290</v>
      </c>
      <c r="AG290" s="13" t="s">
        <v>291</v>
      </c>
      <c r="AH290" s="13" t="s">
        <v>460</v>
      </c>
      <c r="AI290" s="13">
        <v>35</v>
      </c>
      <c r="AJ290" s="13" t="s">
        <v>4</v>
      </c>
      <c r="AK290" s="13" t="s">
        <v>293</v>
      </c>
      <c r="AL290" s="13" t="s">
        <v>294</v>
      </c>
      <c r="AM290" s="13" t="s">
        <v>295</v>
      </c>
      <c r="AN290" s="13" t="s">
        <v>461</v>
      </c>
      <c r="AO290" s="13">
        <v>45318</v>
      </c>
      <c r="AP290" s="13">
        <v>32100</v>
      </c>
      <c r="AQ290" s="13" t="s">
        <v>301</v>
      </c>
      <c r="AR290" s="13" t="s">
        <v>330</v>
      </c>
      <c r="AS290" s="13">
        <v>7931014130</v>
      </c>
      <c r="AT290" s="13">
        <v>45267</v>
      </c>
      <c r="AU290" s="13" t="s">
        <v>298</v>
      </c>
      <c r="AV290" s="13">
        <v>2051</v>
      </c>
      <c r="AX290" s="13" t="s">
        <v>294</v>
      </c>
      <c r="AZ290" s="13" t="s">
        <v>158</v>
      </c>
      <c r="BA290" s="13" t="e">
        <v>#N/A</v>
      </c>
    </row>
    <row r="291" spans="2:53" hidden="1" x14ac:dyDescent="0.3">
      <c r="B291" s="13" t="s">
        <v>456</v>
      </c>
      <c r="C291" s="13" t="s">
        <v>350</v>
      </c>
      <c r="D291" s="13">
        <v>45318</v>
      </c>
      <c r="E291" s="13">
        <v>5</v>
      </c>
      <c r="F291" s="18">
        <v>92010786</v>
      </c>
      <c r="G291" s="13">
        <v>2.1</v>
      </c>
      <c r="H291" s="13" t="s">
        <v>283</v>
      </c>
      <c r="I291" s="13" t="s">
        <v>284</v>
      </c>
      <c r="J291" s="13">
        <v>2051</v>
      </c>
      <c r="K291" s="13">
        <v>122.8</v>
      </c>
      <c r="L291" s="13">
        <v>614</v>
      </c>
      <c r="M291" s="13">
        <v>958.90836000000002</v>
      </c>
      <c r="N291" s="13">
        <v>4794.5418</v>
      </c>
      <c r="O291" s="13" t="s">
        <v>285</v>
      </c>
      <c r="P291" s="13">
        <v>7.8087</v>
      </c>
      <c r="Q291" s="18" t="s">
        <v>198</v>
      </c>
      <c r="R291" s="13">
        <v>45318</v>
      </c>
      <c r="S291" s="18">
        <v>7931014136</v>
      </c>
      <c r="T291" s="13" t="s">
        <v>351</v>
      </c>
      <c r="V291" s="13">
        <v>83013619</v>
      </c>
      <c r="W291" s="13" t="s">
        <v>287</v>
      </c>
      <c r="X291" s="13" t="s">
        <v>287</v>
      </c>
      <c r="Y291" s="13" t="s">
        <v>287</v>
      </c>
      <c r="Z291" s="13" t="s">
        <v>288</v>
      </c>
      <c r="AA291" s="13" t="s">
        <v>289</v>
      </c>
      <c r="AF291" s="13" t="s">
        <v>290</v>
      </c>
      <c r="AG291" s="13" t="s">
        <v>291</v>
      </c>
      <c r="AH291" s="13" t="s">
        <v>460</v>
      </c>
      <c r="AI291" s="13">
        <v>13</v>
      </c>
      <c r="AJ291" s="13" t="s">
        <v>4</v>
      </c>
      <c r="AK291" s="13" t="s">
        <v>293</v>
      </c>
      <c r="AL291" s="13" t="s">
        <v>294</v>
      </c>
      <c r="AM291" s="13" t="s">
        <v>295</v>
      </c>
      <c r="AN291" s="13" t="s">
        <v>461</v>
      </c>
      <c r="AO291" s="13">
        <v>45318</v>
      </c>
      <c r="AP291" s="13">
        <v>32100</v>
      </c>
      <c r="AQ291" s="13" t="s">
        <v>354</v>
      </c>
      <c r="AR291" s="13" t="s">
        <v>330</v>
      </c>
      <c r="AS291" s="13">
        <v>7931014136</v>
      </c>
      <c r="AT291" s="13">
        <v>45267</v>
      </c>
      <c r="AU291" s="13" t="s">
        <v>298</v>
      </c>
      <c r="AV291" s="13">
        <v>818</v>
      </c>
      <c r="AX291" s="13" t="s">
        <v>294</v>
      </c>
      <c r="AZ291" s="13" t="s">
        <v>158</v>
      </c>
      <c r="BA291" s="13" t="e">
        <v>#N/A</v>
      </c>
    </row>
    <row r="292" spans="2:53" hidden="1" x14ac:dyDescent="0.3">
      <c r="B292" s="13" t="s">
        <v>456</v>
      </c>
      <c r="C292" s="13" t="s">
        <v>478</v>
      </c>
      <c r="D292" s="13">
        <v>45318</v>
      </c>
      <c r="E292" s="13">
        <v>20</v>
      </c>
      <c r="F292" s="18">
        <v>92010787</v>
      </c>
      <c r="G292" s="13">
        <v>3.1</v>
      </c>
      <c r="H292" s="13" t="s">
        <v>283</v>
      </c>
      <c r="I292" s="13" t="s">
        <v>284</v>
      </c>
      <c r="J292" s="13">
        <v>2051</v>
      </c>
      <c r="K292" s="13">
        <v>93.91</v>
      </c>
      <c r="L292" s="13">
        <v>1878.2</v>
      </c>
      <c r="M292" s="13">
        <v>733.31501700000001</v>
      </c>
      <c r="N292" s="13">
        <v>14666.30034</v>
      </c>
      <c r="O292" s="13" t="s">
        <v>285</v>
      </c>
      <c r="P292" s="13">
        <v>7.8087</v>
      </c>
      <c r="Q292" s="18" t="s">
        <v>198</v>
      </c>
      <c r="R292" s="13">
        <v>45318</v>
      </c>
      <c r="S292" s="18">
        <v>7931014138</v>
      </c>
      <c r="T292" s="13" t="s">
        <v>340</v>
      </c>
      <c r="V292" s="13">
        <v>83013618</v>
      </c>
      <c r="W292" s="13" t="s">
        <v>287</v>
      </c>
      <c r="X292" s="13" t="s">
        <v>287</v>
      </c>
      <c r="Y292" s="13" t="s">
        <v>287</v>
      </c>
      <c r="Z292" s="13" t="s">
        <v>288</v>
      </c>
      <c r="AA292" s="13" t="s">
        <v>289</v>
      </c>
      <c r="AF292" s="13" t="s">
        <v>290</v>
      </c>
      <c r="AG292" s="13" t="s">
        <v>291</v>
      </c>
      <c r="AH292" s="13" t="s">
        <v>460</v>
      </c>
      <c r="AI292" s="13">
        <v>16</v>
      </c>
      <c r="AJ292" s="13" t="s">
        <v>4</v>
      </c>
      <c r="AK292" s="13" t="s">
        <v>293</v>
      </c>
      <c r="AL292" s="13" t="s">
        <v>294</v>
      </c>
      <c r="AM292" s="13" t="s">
        <v>295</v>
      </c>
      <c r="AN292" s="13" t="s">
        <v>461</v>
      </c>
      <c r="AO292" s="13">
        <v>45318</v>
      </c>
      <c r="AP292" s="13">
        <v>32100</v>
      </c>
      <c r="AQ292" s="13" t="s">
        <v>341</v>
      </c>
      <c r="AR292" s="13" t="s">
        <v>330</v>
      </c>
      <c r="AS292" s="13">
        <v>7931014138</v>
      </c>
      <c r="AT292" s="13">
        <v>45267</v>
      </c>
      <c r="AU292" s="13" t="s">
        <v>298</v>
      </c>
      <c r="AV292" s="13">
        <v>818</v>
      </c>
      <c r="AX292" s="13" t="s">
        <v>294</v>
      </c>
      <c r="AZ292" s="13" t="s">
        <v>158</v>
      </c>
      <c r="BA292" s="13" t="s">
        <v>76</v>
      </c>
    </row>
    <row r="293" spans="2:53" hidden="1" x14ac:dyDescent="0.3">
      <c r="B293" s="13" t="s">
        <v>456</v>
      </c>
      <c r="C293" s="13" t="s">
        <v>378</v>
      </c>
      <c r="D293" s="13">
        <v>45318</v>
      </c>
      <c r="E293" s="13">
        <v>30</v>
      </c>
      <c r="F293" s="18">
        <v>92010787</v>
      </c>
      <c r="G293" s="13">
        <v>4.0999999999999996</v>
      </c>
      <c r="H293" s="13" t="s">
        <v>283</v>
      </c>
      <c r="I293" s="13" t="s">
        <v>284</v>
      </c>
      <c r="J293" s="13">
        <v>2051</v>
      </c>
      <c r="K293" s="13">
        <v>182.8</v>
      </c>
      <c r="L293" s="13">
        <v>5484</v>
      </c>
      <c r="M293" s="13">
        <v>1427.4303600000001</v>
      </c>
      <c r="N293" s="13">
        <v>42822.910799999998</v>
      </c>
      <c r="O293" s="13" t="s">
        <v>285</v>
      </c>
      <c r="P293" s="13">
        <v>7.8087</v>
      </c>
      <c r="Q293" s="18" t="s">
        <v>198</v>
      </c>
      <c r="R293" s="13">
        <v>45318</v>
      </c>
      <c r="S293" s="18">
        <v>7931014138</v>
      </c>
      <c r="T293" s="13" t="s">
        <v>340</v>
      </c>
      <c r="V293" s="13">
        <v>83013618</v>
      </c>
      <c r="W293" s="13" t="s">
        <v>287</v>
      </c>
      <c r="X293" s="13" t="s">
        <v>287</v>
      </c>
      <c r="Y293" s="13" t="s">
        <v>287</v>
      </c>
      <c r="Z293" s="13" t="s">
        <v>288</v>
      </c>
      <c r="AA293" s="13" t="s">
        <v>289</v>
      </c>
      <c r="AF293" s="13" t="s">
        <v>290</v>
      </c>
      <c r="AG293" s="13" t="s">
        <v>291</v>
      </c>
      <c r="AH293" s="13" t="s">
        <v>460</v>
      </c>
      <c r="AI293" s="13">
        <v>17</v>
      </c>
      <c r="AJ293" s="13" t="s">
        <v>4</v>
      </c>
      <c r="AK293" s="13" t="s">
        <v>293</v>
      </c>
      <c r="AL293" s="13" t="s">
        <v>294</v>
      </c>
      <c r="AM293" s="13" t="s">
        <v>295</v>
      </c>
      <c r="AN293" s="13" t="s">
        <v>461</v>
      </c>
      <c r="AO293" s="13">
        <v>45318</v>
      </c>
      <c r="AP293" s="13">
        <v>32100</v>
      </c>
      <c r="AQ293" s="13" t="s">
        <v>341</v>
      </c>
      <c r="AR293" s="13" t="s">
        <v>330</v>
      </c>
      <c r="AS293" s="13">
        <v>7931014138</v>
      </c>
      <c r="AT293" s="13">
        <v>45267</v>
      </c>
      <c r="AU293" s="13" t="s">
        <v>298</v>
      </c>
      <c r="AV293" s="13">
        <v>818</v>
      </c>
      <c r="AX293" s="13" t="s">
        <v>294</v>
      </c>
      <c r="AZ293" s="13" t="s">
        <v>158</v>
      </c>
      <c r="BA293" s="13" t="s">
        <v>76</v>
      </c>
    </row>
    <row r="294" spans="2:53" hidden="1" x14ac:dyDescent="0.3">
      <c r="B294" s="13" t="s">
        <v>456</v>
      </c>
      <c r="C294" s="13" t="s">
        <v>395</v>
      </c>
      <c r="D294" s="13">
        <v>45318</v>
      </c>
      <c r="E294" s="13">
        <v>50</v>
      </c>
      <c r="F294" s="18">
        <v>92010789</v>
      </c>
      <c r="G294" s="13">
        <v>2.1</v>
      </c>
      <c r="H294" s="13" t="s">
        <v>283</v>
      </c>
      <c r="I294" s="13" t="s">
        <v>284</v>
      </c>
      <c r="J294" s="13">
        <v>2051</v>
      </c>
      <c r="K294" s="13">
        <v>24.66</v>
      </c>
      <c r="L294" s="13">
        <v>1233</v>
      </c>
      <c r="M294" s="13">
        <v>192.56254200000001</v>
      </c>
      <c r="N294" s="13">
        <v>9628.1270999999997</v>
      </c>
      <c r="O294" s="13" t="s">
        <v>285</v>
      </c>
      <c r="P294" s="13">
        <v>7.8087</v>
      </c>
      <c r="Q294" s="18" t="s">
        <v>202</v>
      </c>
      <c r="R294" s="13">
        <v>45318</v>
      </c>
      <c r="S294" s="18">
        <v>7931014140</v>
      </c>
      <c r="T294" s="13" t="s">
        <v>300</v>
      </c>
      <c r="V294" s="13">
        <v>83013620</v>
      </c>
      <c r="W294" s="13" t="s">
        <v>287</v>
      </c>
      <c r="X294" s="13" t="s">
        <v>287</v>
      </c>
      <c r="Y294" s="13" t="s">
        <v>287</v>
      </c>
      <c r="Z294" s="13" t="s">
        <v>288</v>
      </c>
      <c r="AA294" s="13" t="s">
        <v>289</v>
      </c>
      <c r="AF294" s="13" t="s">
        <v>290</v>
      </c>
      <c r="AG294" s="13" t="s">
        <v>291</v>
      </c>
      <c r="AH294" s="13" t="s">
        <v>460</v>
      </c>
      <c r="AI294" s="13">
        <v>52</v>
      </c>
      <c r="AJ294" s="13" t="s">
        <v>4</v>
      </c>
      <c r="AK294" s="13" t="s">
        <v>293</v>
      </c>
      <c r="AL294" s="13" t="s">
        <v>294</v>
      </c>
      <c r="AM294" s="13" t="s">
        <v>295</v>
      </c>
      <c r="AN294" s="13" t="s">
        <v>461</v>
      </c>
      <c r="AO294" s="13">
        <v>45318</v>
      </c>
      <c r="AP294" s="13">
        <v>32100</v>
      </c>
      <c r="AQ294" s="13" t="s">
        <v>301</v>
      </c>
      <c r="AR294" s="13" t="s">
        <v>330</v>
      </c>
      <c r="AS294" s="13">
        <v>7931014140</v>
      </c>
      <c r="AT294" s="13">
        <v>45267</v>
      </c>
      <c r="AU294" s="13" t="s">
        <v>298</v>
      </c>
      <c r="AV294" s="13">
        <v>818</v>
      </c>
      <c r="AX294" s="13" t="s">
        <v>294</v>
      </c>
      <c r="AZ294" s="13" t="s">
        <v>158</v>
      </c>
      <c r="BA294" s="13" t="s">
        <v>89</v>
      </c>
    </row>
    <row r="295" spans="2:53" hidden="1" x14ac:dyDescent="0.3">
      <c r="B295" s="13" t="s">
        <v>456</v>
      </c>
      <c r="C295" s="13" t="s">
        <v>302</v>
      </c>
      <c r="D295" s="13">
        <v>45318</v>
      </c>
      <c r="E295" s="13">
        <v>50</v>
      </c>
      <c r="F295" s="18">
        <v>92010789</v>
      </c>
      <c r="G295" s="13">
        <v>7.1</v>
      </c>
      <c r="H295" s="13" t="s">
        <v>283</v>
      </c>
      <c r="I295" s="13" t="s">
        <v>284</v>
      </c>
      <c r="J295" s="13">
        <v>2051</v>
      </c>
      <c r="K295" s="13">
        <v>40.89</v>
      </c>
      <c r="L295" s="13">
        <v>2044.5</v>
      </c>
      <c r="M295" s="13">
        <v>319.29774300000003</v>
      </c>
      <c r="N295" s="13">
        <v>15964.88715</v>
      </c>
      <c r="O295" s="13" t="s">
        <v>285</v>
      </c>
      <c r="P295" s="13">
        <v>7.8087</v>
      </c>
      <c r="Q295" s="18" t="s">
        <v>202</v>
      </c>
      <c r="R295" s="13">
        <v>45318</v>
      </c>
      <c r="S295" s="18">
        <v>7931014140</v>
      </c>
      <c r="T295" s="13" t="s">
        <v>303</v>
      </c>
      <c r="V295" s="13">
        <v>83013620</v>
      </c>
      <c r="W295" s="13" t="s">
        <v>287</v>
      </c>
      <c r="X295" s="13" t="s">
        <v>287</v>
      </c>
      <c r="Y295" s="13" t="s">
        <v>287</v>
      </c>
      <c r="Z295" s="13" t="s">
        <v>288</v>
      </c>
      <c r="AA295" s="13" t="s">
        <v>289</v>
      </c>
      <c r="AF295" s="13" t="s">
        <v>290</v>
      </c>
      <c r="AG295" s="13" t="s">
        <v>291</v>
      </c>
      <c r="AH295" s="13" t="s">
        <v>460</v>
      </c>
      <c r="AI295" s="13">
        <v>57</v>
      </c>
      <c r="AJ295" s="13" t="s">
        <v>4</v>
      </c>
      <c r="AK295" s="13" t="s">
        <v>304</v>
      </c>
      <c r="AL295" s="13" t="s">
        <v>294</v>
      </c>
      <c r="AM295" s="13" t="s">
        <v>295</v>
      </c>
      <c r="AN295" s="13" t="s">
        <v>461</v>
      </c>
      <c r="AO295" s="13">
        <v>45318</v>
      </c>
      <c r="AP295" s="13">
        <v>32100</v>
      </c>
      <c r="AQ295" s="13" t="s">
        <v>301</v>
      </c>
      <c r="AR295" s="13" t="s">
        <v>330</v>
      </c>
      <c r="AS295" s="13">
        <v>7931014140</v>
      </c>
      <c r="AT295" s="13">
        <v>45267</v>
      </c>
      <c r="AU295" s="13" t="s">
        <v>298</v>
      </c>
      <c r="AV295" s="13">
        <v>818</v>
      </c>
      <c r="AX295" s="13" t="s">
        <v>294</v>
      </c>
      <c r="AZ295" s="13" t="s">
        <v>158</v>
      </c>
      <c r="BA295" s="13" t="s">
        <v>89</v>
      </c>
    </row>
    <row r="296" spans="2:53" hidden="1" x14ac:dyDescent="0.3">
      <c r="B296" s="13" t="s">
        <v>456</v>
      </c>
      <c r="C296" s="13" t="s">
        <v>410</v>
      </c>
      <c r="D296" s="13">
        <v>45318</v>
      </c>
      <c r="E296" s="13">
        <v>50</v>
      </c>
      <c r="F296" s="18">
        <v>92010789</v>
      </c>
      <c r="G296" s="13">
        <v>8.1</v>
      </c>
      <c r="H296" s="13" t="s">
        <v>283</v>
      </c>
      <c r="I296" s="13" t="s">
        <v>284</v>
      </c>
      <c r="J296" s="13">
        <v>2051</v>
      </c>
      <c r="K296" s="13">
        <v>61.34</v>
      </c>
      <c r="L296" s="13">
        <v>3067</v>
      </c>
      <c r="M296" s="13">
        <v>478.985658</v>
      </c>
      <c r="N296" s="13">
        <v>23949.282899999998</v>
      </c>
      <c r="O296" s="13" t="s">
        <v>285</v>
      </c>
      <c r="P296" s="13">
        <v>7.8087</v>
      </c>
      <c r="Q296" s="18" t="s">
        <v>202</v>
      </c>
      <c r="R296" s="13">
        <v>45318</v>
      </c>
      <c r="S296" s="18">
        <v>7931014140</v>
      </c>
      <c r="T296" s="13" t="s">
        <v>300</v>
      </c>
      <c r="V296" s="13">
        <v>83013620</v>
      </c>
      <c r="W296" s="13" t="s">
        <v>287</v>
      </c>
      <c r="X296" s="13" t="s">
        <v>287</v>
      </c>
      <c r="Y296" s="13" t="s">
        <v>287</v>
      </c>
      <c r="Z296" s="13" t="s">
        <v>288</v>
      </c>
      <c r="AA296" s="13" t="s">
        <v>289</v>
      </c>
      <c r="AF296" s="13" t="s">
        <v>290</v>
      </c>
      <c r="AG296" s="13" t="s">
        <v>291</v>
      </c>
      <c r="AH296" s="13" t="s">
        <v>460</v>
      </c>
      <c r="AI296" s="13">
        <v>58</v>
      </c>
      <c r="AJ296" s="13" t="s">
        <v>4</v>
      </c>
      <c r="AK296" s="13" t="s">
        <v>293</v>
      </c>
      <c r="AL296" s="13" t="s">
        <v>294</v>
      </c>
      <c r="AM296" s="13" t="s">
        <v>295</v>
      </c>
      <c r="AN296" s="13" t="s">
        <v>461</v>
      </c>
      <c r="AO296" s="13">
        <v>45318</v>
      </c>
      <c r="AP296" s="13">
        <v>32100</v>
      </c>
      <c r="AQ296" s="13" t="s">
        <v>301</v>
      </c>
      <c r="AR296" s="13" t="s">
        <v>330</v>
      </c>
      <c r="AS296" s="13">
        <v>7931014140</v>
      </c>
      <c r="AT296" s="13">
        <v>45267</v>
      </c>
      <c r="AU296" s="13" t="s">
        <v>298</v>
      </c>
      <c r="AV296" s="13">
        <v>818</v>
      </c>
      <c r="AX296" s="13" t="s">
        <v>294</v>
      </c>
      <c r="AZ296" s="13" t="s">
        <v>158</v>
      </c>
      <c r="BA296" s="13" t="s">
        <v>89</v>
      </c>
    </row>
    <row r="297" spans="2:53" hidden="1" x14ac:dyDescent="0.3">
      <c r="B297" s="13" t="s">
        <v>456</v>
      </c>
      <c r="C297" s="13" t="s">
        <v>400</v>
      </c>
      <c r="D297" s="13">
        <v>45318</v>
      </c>
      <c r="E297" s="13">
        <v>70</v>
      </c>
      <c r="F297" s="18">
        <v>92010790</v>
      </c>
      <c r="G297" s="13">
        <v>5.0999999999999996</v>
      </c>
      <c r="H297" s="13" t="s">
        <v>283</v>
      </c>
      <c r="I297" s="13" t="s">
        <v>284</v>
      </c>
      <c r="J297" s="13">
        <v>2051</v>
      </c>
      <c r="K297" s="13">
        <v>18.87</v>
      </c>
      <c r="L297" s="13">
        <v>1320.9</v>
      </c>
      <c r="M297" s="13">
        <v>147.35016899999999</v>
      </c>
      <c r="N297" s="13">
        <v>10314.511829999999</v>
      </c>
      <c r="O297" s="13" t="s">
        <v>285</v>
      </c>
      <c r="P297" s="13">
        <v>7.8087</v>
      </c>
      <c r="Q297" s="18" t="s">
        <v>198</v>
      </c>
      <c r="R297" s="13">
        <v>45318</v>
      </c>
      <c r="S297" s="18">
        <v>7931014142</v>
      </c>
      <c r="T297" s="13" t="s">
        <v>310</v>
      </c>
      <c r="V297" s="13">
        <v>83013622</v>
      </c>
      <c r="W297" s="13" t="s">
        <v>287</v>
      </c>
      <c r="X297" s="13" t="s">
        <v>287</v>
      </c>
      <c r="Y297" s="13" t="s">
        <v>287</v>
      </c>
      <c r="Z297" s="13" t="s">
        <v>288</v>
      </c>
      <c r="AA297" s="13" t="s">
        <v>289</v>
      </c>
      <c r="AF297" s="13" t="s">
        <v>290</v>
      </c>
      <c r="AG297" s="13" t="s">
        <v>291</v>
      </c>
      <c r="AH297" s="13" t="s">
        <v>460</v>
      </c>
      <c r="AI297" s="13">
        <v>26</v>
      </c>
      <c r="AJ297" s="13" t="s">
        <v>4</v>
      </c>
      <c r="AK297" s="13" t="s">
        <v>293</v>
      </c>
      <c r="AL297" s="13" t="s">
        <v>294</v>
      </c>
      <c r="AM297" s="13" t="s">
        <v>295</v>
      </c>
      <c r="AN297" s="13" t="s">
        <v>461</v>
      </c>
      <c r="AO297" s="13">
        <v>45318</v>
      </c>
      <c r="AP297" s="13">
        <v>32100</v>
      </c>
      <c r="AQ297" s="13" t="s">
        <v>301</v>
      </c>
      <c r="AR297" s="13" t="s">
        <v>330</v>
      </c>
      <c r="AS297" s="13">
        <v>7931014142</v>
      </c>
      <c r="AT297" s="13">
        <v>45267</v>
      </c>
      <c r="AU297" s="13" t="s">
        <v>298</v>
      </c>
      <c r="AV297" s="13">
        <v>818</v>
      </c>
      <c r="AX297" s="13" t="s">
        <v>294</v>
      </c>
      <c r="AZ297" s="13" t="s">
        <v>158</v>
      </c>
      <c r="BA297" s="13" t="s">
        <v>475</v>
      </c>
    </row>
    <row r="298" spans="2:53" hidden="1" x14ac:dyDescent="0.3">
      <c r="B298" s="13" t="s">
        <v>456</v>
      </c>
      <c r="C298" s="13" t="s">
        <v>397</v>
      </c>
      <c r="D298" s="13">
        <v>45318</v>
      </c>
      <c r="E298" s="13">
        <v>70</v>
      </c>
      <c r="F298" s="18">
        <v>92010794</v>
      </c>
      <c r="G298" s="13">
        <v>3.1</v>
      </c>
      <c r="H298" s="13" t="s">
        <v>358</v>
      </c>
      <c r="I298" s="13" t="s">
        <v>284</v>
      </c>
      <c r="J298" s="13">
        <v>2051</v>
      </c>
      <c r="K298" s="13">
        <v>85.49</v>
      </c>
      <c r="L298" s="13">
        <v>5984.3</v>
      </c>
      <c r="M298" s="13">
        <v>667.56576299999995</v>
      </c>
      <c r="N298" s="13">
        <v>46729.603410000003</v>
      </c>
      <c r="O298" s="13" t="s">
        <v>285</v>
      </c>
      <c r="P298" s="13">
        <v>7.8087</v>
      </c>
      <c r="Q298" s="18" t="s">
        <v>198</v>
      </c>
      <c r="R298" s="13">
        <v>45318</v>
      </c>
      <c r="S298" s="18">
        <v>7931014134</v>
      </c>
      <c r="T298" s="13" t="s">
        <v>306</v>
      </c>
      <c r="V298" s="13">
        <v>83013626</v>
      </c>
      <c r="W298" s="13" t="s">
        <v>287</v>
      </c>
      <c r="X298" s="13" t="s">
        <v>287</v>
      </c>
      <c r="Y298" s="13" t="s">
        <v>287</v>
      </c>
      <c r="Z298" s="13" t="s">
        <v>288</v>
      </c>
      <c r="AA298" s="13" t="s">
        <v>289</v>
      </c>
      <c r="AF298" s="13" t="s">
        <v>290</v>
      </c>
      <c r="AG298" s="13" t="s">
        <v>291</v>
      </c>
      <c r="AH298" s="13" t="s">
        <v>460</v>
      </c>
      <c r="AI298" s="13">
        <v>10</v>
      </c>
      <c r="AJ298" s="13" t="s">
        <v>4</v>
      </c>
      <c r="AK298" s="13" t="s">
        <v>293</v>
      </c>
      <c r="AL298" s="13" t="s">
        <v>294</v>
      </c>
      <c r="AM298" s="13" t="s">
        <v>295</v>
      </c>
      <c r="AN298" s="13" t="s">
        <v>461</v>
      </c>
      <c r="AO298" s="13">
        <v>45318</v>
      </c>
      <c r="AP298" s="13">
        <v>32100</v>
      </c>
      <c r="AQ298" s="13" t="s">
        <v>307</v>
      </c>
      <c r="AR298" s="13" t="s">
        <v>330</v>
      </c>
      <c r="AS298" s="13">
        <v>7931014134</v>
      </c>
      <c r="AT298" s="13">
        <v>45267</v>
      </c>
      <c r="AU298" s="13" t="s">
        <v>298</v>
      </c>
      <c r="AV298" s="13">
        <v>818</v>
      </c>
      <c r="AX298" s="13" t="s">
        <v>294</v>
      </c>
      <c r="AZ298" s="13" t="s">
        <v>158</v>
      </c>
      <c r="BA298" s="13" t="s">
        <v>129</v>
      </c>
    </row>
    <row r="299" spans="2:53" hidden="1" x14ac:dyDescent="0.3">
      <c r="B299" s="13" t="s">
        <v>456</v>
      </c>
      <c r="C299" s="13" t="s">
        <v>68</v>
      </c>
      <c r="D299" s="13">
        <v>45318</v>
      </c>
      <c r="E299" s="13">
        <v>20</v>
      </c>
      <c r="F299" s="18">
        <v>92010797</v>
      </c>
      <c r="G299" s="13">
        <v>1.1000000000000001</v>
      </c>
      <c r="H299" s="13" t="s">
        <v>358</v>
      </c>
      <c r="I299" s="13" t="s">
        <v>284</v>
      </c>
      <c r="J299" s="13">
        <v>2051</v>
      </c>
      <c r="K299" s="13">
        <v>202.61</v>
      </c>
      <c r="L299" s="13">
        <v>4052.2</v>
      </c>
      <c r="M299" s="13">
        <v>1582.120707</v>
      </c>
      <c r="N299" s="13">
        <v>31642.414140000001</v>
      </c>
      <c r="O299" s="13" t="s">
        <v>285</v>
      </c>
      <c r="P299" s="13">
        <v>7.8087</v>
      </c>
      <c r="Q299" s="18" t="s">
        <v>202</v>
      </c>
      <c r="R299" s="13">
        <v>45318</v>
      </c>
      <c r="S299" s="18">
        <v>7931014144</v>
      </c>
      <c r="T299" s="13" t="s">
        <v>286</v>
      </c>
      <c r="V299" s="13">
        <v>83013629</v>
      </c>
      <c r="W299" s="13" t="s">
        <v>287</v>
      </c>
      <c r="X299" s="13" t="s">
        <v>287</v>
      </c>
      <c r="Y299" s="13" t="s">
        <v>287</v>
      </c>
      <c r="Z299" s="13" t="s">
        <v>288</v>
      </c>
      <c r="AA299" s="13" t="s">
        <v>289</v>
      </c>
      <c r="AF299" s="13" t="s">
        <v>290</v>
      </c>
      <c r="AG299" s="13" t="s">
        <v>291</v>
      </c>
      <c r="AH299" s="13" t="s">
        <v>460</v>
      </c>
      <c r="AI299" s="13">
        <v>60</v>
      </c>
      <c r="AJ299" s="13" t="s">
        <v>4</v>
      </c>
      <c r="AK299" s="13" t="s">
        <v>293</v>
      </c>
      <c r="AL299" s="13" t="s">
        <v>294</v>
      </c>
      <c r="AM299" s="13" t="s">
        <v>295</v>
      </c>
      <c r="AN299" s="13" t="s">
        <v>461</v>
      </c>
      <c r="AO299" s="13">
        <v>45318</v>
      </c>
      <c r="AP299" s="13">
        <v>32100</v>
      </c>
      <c r="AQ299" s="13" t="s">
        <v>32</v>
      </c>
      <c r="AR299" s="13" t="s">
        <v>330</v>
      </c>
      <c r="AS299" s="13">
        <v>7931014144</v>
      </c>
      <c r="AT299" s="13">
        <v>45267</v>
      </c>
      <c r="AU299" s="13" t="s">
        <v>298</v>
      </c>
      <c r="AV299" s="13">
        <v>818</v>
      </c>
      <c r="AX299" s="13" t="s">
        <v>294</v>
      </c>
      <c r="AZ299" s="13" t="s">
        <v>158</v>
      </c>
      <c r="BA299" s="13" t="s">
        <v>65</v>
      </c>
    </row>
    <row r="300" spans="2:53" hidden="1" x14ac:dyDescent="0.3">
      <c r="B300" s="13" t="s">
        <v>456</v>
      </c>
      <c r="C300" s="13" t="s">
        <v>74</v>
      </c>
      <c r="D300" s="13">
        <v>45318</v>
      </c>
      <c r="E300" s="13">
        <v>10</v>
      </c>
      <c r="F300" s="18">
        <v>92010797</v>
      </c>
      <c r="G300" s="13">
        <v>6.1</v>
      </c>
      <c r="H300" s="13" t="s">
        <v>358</v>
      </c>
      <c r="I300" s="13" t="s">
        <v>284</v>
      </c>
      <c r="J300" s="13">
        <v>2051</v>
      </c>
      <c r="K300" s="13">
        <v>266.86</v>
      </c>
      <c r="L300" s="13">
        <v>2668.6</v>
      </c>
      <c r="M300" s="13">
        <v>2083.829682</v>
      </c>
      <c r="N300" s="13">
        <v>20838.29682</v>
      </c>
      <c r="O300" s="13" t="s">
        <v>285</v>
      </c>
      <c r="P300" s="13">
        <v>7.8087</v>
      </c>
      <c r="Q300" s="18" t="s">
        <v>202</v>
      </c>
      <c r="R300" s="13">
        <v>45318</v>
      </c>
      <c r="S300" s="18">
        <v>7931014144</v>
      </c>
      <c r="T300" s="13" t="s">
        <v>286</v>
      </c>
      <c r="V300" s="13">
        <v>83013629</v>
      </c>
      <c r="W300" s="13" t="s">
        <v>287</v>
      </c>
      <c r="X300" s="13" t="s">
        <v>287</v>
      </c>
      <c r="Y300" s="13" t="s">
        <v>287</v>
      </c>
      <c r="Z300" s="13" t="s">
        <v>288</v>
      </c>
      <c r="AA300" s="13" t="s">
        <v>289</v>
      </c>
      <c r="AF300" s="13" t="s">
        <v>290</v>
      </c>
      <c r="AG300" s="13" t="s">
        <v>291</v>
      </c>
      <c r="AH300" s="13" t="s">
        <v>460</v>
      </c>
      <c r="AI300" s="13">
        <v>65</v>
      </c>
      <c r="AJ300" s="13" t="s">
        <v>4</v>
      </c>
      <c r="AK300" s="13" t="s">
        <v>293</v>
      </c>
      <c r="AL300" s="13" t="s">
        <v>294</v>
      </c>
      <c r="AM300" s="13" t="s">
        <v>295</v>
      </c>
      <c r="AN300" s="13" t="s">
        <v>461</v>
      </c>
      <c r="AO300" s="13">
        <v>45318</v>
      </c>
      <c r="AP300" s="13">
        <v>32100</v>
      </c>
      <c r="AQ300" s="13" t="s">
        <v>32</v>
      </c>
      <c r="AR300" s="13" t="s">
        <v>330</v>
      </c>
      <c r="AS300" s="13">
        <v>7931014144</v>
      </c>
      <c r="AT300" s="13">
        <v>45267</v>
      </c>
      <c r="AU300" s="13" t="s">
        <v>298</v>
      </c>
      <c r="AV300" s="13">
        <v>818</v>
      </c>
      <c r="AX300" s="13" t="s">
        <v>294</v>
      </c>
      <c r="AZ300" s="13" t="s">
        <v>158</v>
      </c>
      <c r="BA300" s="13" t="s">
        <v>65</v>
      </c>
    </row>
    <row r="301" spans="2:53" hidden="1" x14ac:dyDescent="0.3">
      <c r="B301" s="13" t="s">
        <v>456</v>
      </c>
      <c r="C301" s="13" t="s">
        <v>442</v>
      </c>
      <c r="D301" s="13">
        <v>45297</v>
      </c>
      <c r="E301" s="13">
        <v>30</v>
      </c>
      <c r="F301" s="18">
        <v>92010181</v>
      </c>
      <c r="G301" s="13">
        <v>8.1</v>
      </c>
      <c r="H301" s="13" t="s">
        <v>358</v>
      </c>
      <c r="I301" s="13" t="s">
        <v>284</v>
      </c>
      <c r="J301" s="13">
        <v>2051</v>
      </c>
      <c r="K301" s="13">
        <v>14.24</v>
      </c>
      <c r="L301" s="13">
        <v>427.2</v>
      </c>
      <c r="M301" s="13">
        <v>111.195888</v>
      </c>
      <c r="N301" s="13">
        <v>3335.87664</v>
      </c>
      <c r="O301" s="13" t="s">
        <v>285</v>
      </c>
      <c r="P301" s="13">
        <v>7.8087</v>
      </c>
      <c r="Q301" s="18" t="s">
        <v>223</v>
      </c>
      <c r="R301" s="13">
        <v>45297</v>
      </c>
      <c r="S301" s="18">
        <v>7931013957</v>
      </c>
      <c r="T301" s="13" t="s">
        <v>372</v>
      </c>
      <c r="V301" s="13">
        <v>83012635</v>
      </c>
      <c r="W301" s="13" t="s">
        <v>287</v>
      </c>
      <c r="X301" s="13" t="s">
        <v>287</v>
      </c>
      <c r="Y301" s="13" t="s">
        <v>287</v>
      </c>
      <c r="Z301" s="13" t="s">
        <v>288</v>
      </c>
      <c r="AA301" s="13" t="s">
        <v>289</v>
      </c>
      <c r="AF301" s="13" t="s">
        <v>290</v>
      </c>
      <c r="AG301" s="13" t="s">
        <v>291</v>
      </c>
      <c r="AH301" s="13" t="s">
        <v>466</v>
      </c>
      <c r="AI301" s="13">
        <v>5</v>
      </c>
      <c r="AJ301" s="13" t="s">
        <v>4</v>
      </c>
      <c r="AK301" s="13" t="s">
        <v>293</v>
      </c>
      <c r="AL301" s="13" t="s">
        <v>294</v>
      </c>
      <c r="AM301" s="13" t="s">
        <v>316</v>
      </c>
      <c r="AN301" s="13" t="s">
        <v>467</v>
      </c>
      <c r="AO301" s="13">
        <v>45297</v>
      </c>
      <c r="AP301" s="13">
        <v>31400</v>
      </c>
      <c r="AQ301" s="13" t="s">
        <v>373</v>
      </c>
      <c r="AR301" s="13" t="s">
        <v>330</v>
      </c>
      <c r="AS301" s="13">
        <v>7931013957</v>
      </c>
      <c r="AT301" s="13">
        <v>45229</v>
      </c>
      <c r="AU301" s="13" t="s">
        <v>298</v>
      </c>
      <c r="AV301" s="13">
        <v>818</v>
      </c>
      <c r="AX301" s="13" t="s">
        <v>294</v>
      </c>
      <c r="AZ301" s="13" t="s">
        <v>158</v>
      </c>
      <c r="BA301" s="13" t="s">
        <v>116</v>
      </c>
    </row>
    <row r="302" spans="2:53" hidden="1" x14ac:dyDescent="0.3">
      <c r="B302" s="13" t="s">
        <v>456</v>
      </c>
      <c r="C302" s="13" t="s">
        <v>479</v>
      </c>
      <c r="D302" s="13">
        <v>45318</v>
      </c>
      <c r="E302" s="13">
        <v>1</v>
      </c>
      <c r="F302" s="18">
        <v>92010604</v>
      </c>
      <c r="G302" s="13">
        <v>5.0999999999999996</v>
      </c>
      <c r="H302" s="13" t="s">
        <v>283</v>
      </c>
      <c r="I302" s="13" t="s">
        <v>284</v>
      </c>
      <c r="J302" s="13">
        <v>2051</v>
      </c>
      <c r="K302" s="13">
        <v>606.36</v>
      </c>
      <c r="L302" s="13">
        <v>606.36</v>
      </c>
      <c r="M302" s="13">
        <v>4734.8833320000003</v>
      </c>
      <c r="N302" s="13">
        <v>4734.8833320000003</v>
      </c>
      <c r="O302" s="13" t="s">
        <v>285</v>
      </c>
      <c r="P302" s="13">
        <v>7.8087</v>
      </c>
      <c r="Q302" s="18" t="s">
        <v>202</v>
      </c>
      <c r="R302" s="13">
        <v>45318</v>
      </c>
      <c r="S302" s="18">
        <v>7931014124</v>
      </c>
      <c r="T302" s="13" t="s">
        <v>386</v>
      </c>
      <c r="V302" s="13">
        <v>83013330</v>
      </c>
      <c r="W302" s="13" t="s">
        <v>287</v>
      </c>
      <c r="X302" s="13" t="s">
        <v>287</v>
      </c>
      <c r="Y302" s="13" t="s">
        <v>287</v>
      </c>
      <c r="Z302" s="13" t="s">
        <v>288</v>
      </c>
      <c r="AA302" s="13" t="s">
        <v>289</v>
      </c>
      <c r="AF302" s="13" t="s">
        <v>290</v>
      </c>
      <c r="AG302" s="13" t="s">
        <v>291</v>
      </c>
      <c r="AH302" s="13" t="s">
        <v>460</v>
      </c>
      <c r="AI302" s="13">
        <v>43</v>
      </c>
      <c r="AJ302" s="13" t="s">
        <v>4</v>
      </c>
      <c r="AK302" s="13" t="s">
        <v>293</v>
      </c>
      <c r="AL302" s="13" t="s">
        <v>294</v>
      </c>
      <c r="AM302" s="13" t="s">
        <v>295</v>
      </c>
      <c r="AN302" s="13" t="s">
        <v>461</v>
      </c>
      <c r="AO302" s="13">
        <v>45318</v>
      </c>
      <c r="AP302" s="13">
        <v>32100</v>
      </c>
      <c r="AQ302" s="13" t="s">
        <v>387</v>
      </c>
      <c r="AR302" s="13" t="s">
        <v>330</v>
      </c>
      <c r="AS302" s="13">
        <v>7931014124</v>
      </c>
      <c r="AT302" s="13">
        <v>45257</v>
      </c>
      <c r="AU302" s="13" t="s">
        <v>298</v>
      </c>
      <c r="AV302" s="13">
        <v>2051</v>
      </c>
      <c r="AX302" s="13" t="s">
        <v>294</v>
      </c>
      <c r="AZ302" s="13" t="s">
        <v>158</v>
      </c>
      <c r="BA302" s="13" t="e">
        <v>#N/A</v>
      </c>
    </row>
    <row r="303" spans="2:53" hidden="1" x14ac:dyDescent="0.3">
      <c r="B303" s="13" t="s">
        <v>456</v>
      </c>
      <c r="C303" s="13" t="s">
        <v>398</v>
      </c>
      <c r="D303" s="13">
        <v>45321</v>
      </c>
      <c r="E303" s="13">
        <v>1300</v>
      </c>
      <c r="F303" s="18">
        <v>92010782</v>
      </c>
      <c r="G303" s="13">
        <v>4.0999999999999996</v>
      </c>
      <c r="H303" s="13" t="s">
        <v>283</v>
      </c>
      <c r="I303" s="13" t="s">
        <v>284</v>
      </c>
      <c r="J303" s="13">
        <v>2051</v>
      </c>
      <c r="K303" s="13">
        <v>44.87</v>
      </c>
      <c r="L303" s="13">
        <v>58331</v>
      </c>
      <c r="M303" s="13">
        <v>350.37636900000001</v>
      </c>
      <c r="N303" s="13">
        <v>455489.27970000001</v>
      </c>
      <c r="O303" s="13" t="s">
        <v>285</v>
      </c>
      <c r="P303" s="13">
        <v>7.8087</v>
      </c>
      <c r="Q303" s="18" t="s">
        <v>463</v>
      </c>
      <c r="R303" s="13">
        <v>45321</v>
      </c>
      <c r="S303" s="18">
        <v>7931014129</v>
      </c>
      <c r="T303" s="13" t="s">
        <v>320</v>
      </c>
      <c r="V303" s="13">
        <v>83013616</v>
      </c>
      <c r="W303" s="13" t="s">
        <v>287</v>
      </c>
      <c r="X303" s="13" t="s">
        <v>287</v>
      </c>
      <c r="Y303" s="13" t="s">
        <v>287</v>
      </c>
      <c r="Z303" s="13" t="s">
        <v>288</v>
      </c>
      <c r="AA303" s="13" t="s">
        <v>289</v>
      </c>
      <c r="AF303" s="13" t="s">
        <v>290</v>
      </c>
      <c r="AG303" s="13" t="s">
        <v>291</v>
      </c>
      <c r="AH303" s="13" t="s">
        <v>464</v>
      </c>
      <c r="AI303" s="13">
        <v>2</v>
      </c>
      <c r="AJ303" s="13" t="s">
        <v>4</v>
      </c>
      <c r="AK303" s="13" t="s">
        <v>293</v>
      </c>
      <c r="AL303" s="13" t="s">
        <v>294</v>
      </c>
      <c r="AM303" s="13" t="s">
        <v>465</v>
      </c>
      <c r="AN303" s="13" t="s">
        <v>353</v>
      </c>
      <c r="AO303" s="13">
        <v>45321</v>
      </c>
      <c r="AP303" s="13">
        <v>31400</v>
      </c>
      <c r="AQ303" s="13" t="s">
        <v>324</v>
      </c>
      <c r="AR303" s="13" t="s">
        <v>330</v>
      </c>
      <c r="AS303" s="13">
        <v>7931014129</v>
      </c>
      <c r="AT303" s="13">
        <v>45267</v>
      </c>
      <c r="AU303" s="13" t="s">
        <v>298</v>
      </c>
      <c r="AV303" s="13">
        <v>2051</v>
      </c>
      <c r="AX303" s="13" t="s">
        <v>294</v>
      </c>
      <c r="AZ303" s="13" t="s">
        <v>158</v>
      </c>
      <c r="BA303" s="13" t="e">
        <v>#N/A</v>
      </c>
    </row>
    <row r="304" spans="2:53" hidden="1" x14ac:dyDescent="0.3">
      <c r="B304" s="13" t="s">
        <v>456</v>
      </c>
      <c r="C304" s="13" t="s">
        <v>420</v>
      </c>
      <c r="D304" s="13">
        <v>45318</v>
      </c>
      <c r="E304" s="13">
        <v>3</v>
      </c>
      <c r="F304" s="18">
        <v>92010784</v>
      </c>
      <c r="G304" s="13">
        <v>9.1</v>
      </c>
      <c r="H304" s="13" t="s">
        <v>283</v>
      </c>
      <c r="I304" s="13" t="s">
        <v>284</v>
      </c>
      <c r="J304" s="13">
        <v>2051</v>
      </c>
      <c r="K304" s="13">
        <v>114.63</v>
      </c>
      <c r="L304" s="13">
        <v>343.89</v>
      </c>
      <c r="M304" s="13">
        <v>895.11128099999996</v>
      </c>
      <c r="N304" s="13">
        <v>2685.3338429999999</v>
      </c>
      <c r="O304" s="13" t="s">
        <v>285</v>
      </c>
      <c r="P304" s="13">
        <v>7.8087</v>
      </c>
      <c r="Q304" s="18" t="s">
        <v>198</v>
      </c>
      <c r="R304" s="13">
        <v>45318</v>
      </c>
      <c r="S304" s="18">
        <v>7931014130</v>
      </c>
      <c r="T304" s="13" t="s">
        <v>370</v>
      </c>
      <c r="V304" s="13">
        <v>83013615</v>
      </c>
      <c r="W304" s="13" t="s">
        <v>287</v>
      </c>
      <c r="X304" s="13" t="s">
        <v>287</v>
      </c>
      <c r="Y304" s="13" t="s">
        <v>287</v>
      </c>
      <c r="Z304" s="13" t="s">
        <v>288</v>
      </c>
      <c r="AA304" s="13" t="s">
        <v>289</v>
      </c>
      <c r="AF304" s="13" t="s">
        <v>290</v>
      </c>
      <c r="AG304" s="13" t="s">
        <v>291</v>
      </c>
      <c r="AH304" s="13" t="s">
        <v>460</v>
      </c>
      <c r="AI304" s="13">
        <v>36</v>
      </c>
      <c r="AJ304" s="13" t="s">
        <v>4</v>
      </c>
      <c r="AK304" s="13" t="s">
        <v>293</v>
      </c>
      <c r="AL304" s="13" t="s">
        <v>294</v>
      </c>
      <c r="AM304" s="13" t="s">
        <v>295</v>
      </c>
      <c r="AN304" s="13" t="s">
        <v>461</v>
      </c>
      <c r="AO304" s="13">
        <v>45318</v>
      </c>
      <c r="AP304" s="13">
        <v>32100</v>
      </c>
      <c r="AQ304" s="13" t="s">
        <v>301</v>
      </c>
      <c r="AR304" s="13" t="s">
        <v>330</v>
      </c>
      <c r="AS304" s="13">
        <v>7931014130</v>
      </c>
      <c r="AT304" s="13">
        <v>45267</v>
      </c>
      <c r="AU304" s="13" t="s">
        <v>298</v>
      </c>
      <c r="AV304" s="13">
        <v>2051</v>
      </c>
      <c r="AX304" s="13" t="s">
        <v>294</v>
      </c>
      <c r="AZ304" s="13" t="s">
        <v>158</v>
      </c>
      <c r="BA304" s="13" t="e">
        <v>#N/A</v>
      </c>
    </row>
    <row r="305" spans="2:53" hidden="1" x14ac:dyDescent="0.3">
      <c r="B305" s="13" t="s">
        <v>456</v>
      </c>
      <c r="C305" s="13" t="s">
        <v>480</v>
      </c>
      <c r="D305" s="13">
        <v>45318</v>
      </c>
      <c r="E305" s="13">
        <v>5</v>
      </c>
      <c r="F305" s="18">
        <v>92010785</v>
      </c>
      <c r="G305" s="13">
        <v>4.0999999999999996</v>
      </c>
      <c r="H305" s="13" t="s">
        <v>283</v>
      </c>
      <c r="I305" s="13" t="s">
        <v>284</v>
      </c>
      <c r="J305" s="13">
        <v>2051</v>
      </c>
      <c r="K305" s="13">
        <v>150.69</v>
      </c>
      <c r="L305" s="13">
        <v>753.45</v>
      </c>
      <c r="M305" s="13">
        <v>1176.6930030000001</v>
      </c>
      <c r="N305" s="13">
        <v>5883.4650149999998</v>
      </c>
      <c r="O305" s="13" t="s">
        <v>285</v>
      </c>
      <c r="P305" s="13">
        <v>7.8087</v>
      </c>
      <c r="Q305" s="18" t="s">
        <v>202</v>
      </c>
      <c r="R305" s="13">
        <v>45318</v>
      </c>
      <c r="S305" s="18">
        <v>7931014135</v>
      </c>
      <c r="T305" s="13" t="s">
        <v>481</v>
      </c>
      <c r="V305" s="13">
        <v>83013623</v>
      </c>
      <c r="W305" s="13" t="s">
        <v>287</v>
      </c>
      <c r="X305" s="13" t="s">
        <v>287</v>
      </c>
      <c r="Y305" s="13" t="s">
        <v>287</v>
      </c>
      <c r="Z305" s="13" t="s">
        <v>288</v>
      </c>
      <c r="AA305" s="13" t="s">
        <v>289</v>
      </c>
      <c r="AF305" s="13" t="s">
        <v>290</v>
      </c>
      <c r="AG305" s="13" t="s">
        <v>291</v>
      </c>
      <c r="AH305" s="13" t="s">
        <v>460</v>
      </c>
      <c r="AI305" s="13">
        <v>48</v>
      </c>
      <c r="AJ305" s="13" t="s">
        <v>4</v>
      </c>
      <c r="AK305" s="13" t="s">
        <v>293</v>
      </c>
      <c r="AL305" s="13" t="s">
        <v>294</v>
      </c>
      <c r="AM305" s="13" t="s">
        <v>295</v>
      </c>
      <c r="AN305" s="13" t="s">
        <v>461</v>
      </c>
      <c r="AO305" s="13">
        <v>45318</v>
      </c>
      <c r="AP305" s="13">
        <v>32100</v>
      </c>
      <c r="AQ305" s="13" t="s">
        <v>482</v>
      </c>
      <c r="AR305" s="13" t="s">
        <v>330</v>
      </c>
      <c r="AS305" s="13">
        <v>7931014135</v>
      </c>
      <c r="AT305" s="13">
        <v>45267</v>
      </c>
      <c r="AU305" s="13" t="s">
        <v>298</v>
      </c>
      <c r="AV305" s="13">
        <v>818</v>
      </c>
      <c r="AX305" s="13" t="s">
        <v>294</v>
      </c>
      <c r="AZ305" s="13" t="s">
        <v>158</v>
      </c>
      <c r="BA305" s="13" t="e">
        <v>#N/A</v>
      </c>
    </row>
    <row r="306" spans="2:53" hidden="1" x14ac:dyDescent="0.3">
      <c r="B306" s="13" t="s">
        <v>456</v>
      </c>
      <c r="C306" s="13" t="s">
        <v>349</v>
      </c>
      <c r="D306" s="13">
        <v>45318</v>
      </c>
      <c r="E306" s="13">
        <v>10</v>
      </c>
      <c r="F306" s="18">
        <v>92010787</v>
      </c>
      <c r="G306" s="13">
        <v>5.0999999999999996</v>
      </c>
      <c r="H306" s="13" t="s">
        <v>283</v>
      </c>
      <c r="I306" s="13" t="s">
        <v>284</v>
      </c>
      <c r="J306" s="13">
        <v>2051</v>
      </c>
      <c r="K306" s="13">
        <v>222.42</v>
      </c>
      <c r="L306" s="13">
        <v>2224.1999999999998</v>
      </c>
      <c r="M306" s="13">
        <v>1736.811054</v>
      </c>
      <c r="N306" s="13">
        <v>17368.110540000001</v>
      </c>
      <c r="O306" s="13" t="s">
        <v>285</v>
      </c>
      <c r="P306" s="13">
        <v>7.8087</v>
      </c>
      <c r="Q306" s="18" t="s">
        <v>198</v>
      </c>
      <c r="R306" s="13">
        <v>45318</v>
      </c>
      <c r="S306" s="18">
        <v>7931014138</v>
      </c>
      <c r="T306" s="13" t="s">
        <v>340</v>
      </c>
      <c r="V306" s="13">
        <v>83013618</v>
      </c>
      <c r="W306" s="13" t="s">
        <v>287</v>
      </c>
      <c r="X306" s="13" t="s">
        <v>287</v>
      </c>
      <c r="Y306" s="13" t="s">
        <v>287</v>
      </c>
      <c r="Z306" s="13" t="s">
        <v>288</v>
      </c>
      <c r="AA306" s="13" t="s">
        <v>289</v>
      </c>
      <c r="AF306" s="13" t="s">
        <v>290</v>
      </c>
      <c r="AG306" s="13" t="s">
        <v>291</v>
      </c>
      <c r="AH306" s="13" t="s">
        <v>460</v>
      </c>
      <c r="AI306" s="13">
        <v>18</v>
      </c>
      <c r="AJ306" s="13" t="s">
        <v>4</v>
      </c>
      <c r="AK306" s="13" t="s">
        <v>293</v>
      </c>
      <c r="AL306" s="13" t="s">
        <v>294</v>
      </c>
      <c r="AM306" s="13" t="s">
        <v>295</v>
      </c>
      <c r="AN306" s="13" t="s">
        <v>461</v>
      </c>
      <c r="AO306" s="13">
        <v>45318</v>
      </c>
      <c r="AP306" s="13">
        <v>32100</v>
      </c>
      <c r="AQ306" s="13" t="s">
        <v>341</v>
      </c>
      <c r="AR306" s="13" t="s">
        <v>330</v>
      </c>
      <c r="AS306" s="13">
        <v>7931014138</v>
      </c>
      <c r="AT306" s="13">
        <v>45267</v>
      </c>
      <c r="AU306" s="13" t="s">
        <v>298</v>
      </c>
      <c r="AV306" s="13">
        <v>818</v>
      </c>
      <c r="AX306" s="13" t="s">
        <v>294</v>
      </c>
      <c r="AZ306" s="13" t="s">
        <v>158</v>
      </c>
      <c r="BA306" s="13" t="s">
        <v>76</v>
      </c>
    </row>
    <row r="307" spans="2:53" hidden="1" x14ac:dyDescent="0.3">
      <c r="B307" s="13" t="s">
        <v>456</v>
      </c>
      <c r="C307" s="13" t="s">
        <v>69</v>
      </c>
      <c r="D307" s="13">
        <v>45318</v>
      </c>
      <c r="E307" s="13">
        <v>15</v>
      </c>
      <c r="F307" s="18">
        <v>92010797</v>
      </c>
      <c r="G307" s="13">
        <v>2.1</v>
      </c>
      <c r="H307" s="13" t="s">
        <v>358</v>
      </c>
      <c r="I307" s="13" t="s">
        <v>284</v>
      </c>
      <c r="J307" s="13">
        <v>2051</v>
      </c>
      <c r="K307" s="13">
        <v>233.37</v>
      </c>
      <c r="L307" s="13">
        <v>3500.55</v>
      </c>
      <c r="M307" s="13">
        <v>1822.316319</v>
      </c>
      <c r="N307" s="13">
        <v>27334.744784999999</v>
      </c>
      <c r="O307" s="13" t="s">
        <v>285</v>
      </c>
      <c r="P307" s="13">
        <v>7.8087</v>
      </c>
      <c r="Q307" s="18" t="s">
        <v>202</v>
      </c>
      <c r="R307" s="13">
        <v>45318</v>
      </c>
      <c r="S307" s="18">
        <v>7931014144</v>
      </c>
      <c r="T307" s="13" t="s">
        <v>286</v>
      </c>
      <c r="V307" s="13">
        <v>83013629</v>
      </c>
      <c r="W307" s="13" t="s">
        <v>287</v>
      </c>
      <c r="X307" s="13" t="s">
        <v>287</v>
      </c>
      <c r="Y307" s="13" t="s">
        <v>287</v>
      </c>
      <c r="Z307" s="13" t="s">
        <v>288</v>
      </c>
      <c r="AA307" s="13" t="s">
        <v>289</v>
      </c>
      <c r="AF307" s="13" t="s">
        <v>290</v>
      </c>
      <c r="AG307" s="13" t="s">
        <v>291</v>
      </c>
      <c r="AH307" s="13" t="s">
        <v>460</v>
      </c>
      <c r="AI307" s="13">
        <v>61</v>
      </c>
      <c r="AJ307" s="13" t="s">
        <v>4</v>
      </c>
      <c r="AK307" s="13" t="s">
        <v>293</v>
      </c>
      <c r="AL307" s="13" t="s">
        <v>294</v>
      </c>
      <c r="AM307" s="13" t="s">
        <v>295</v>
      </c>
      <c r="AN307" s="13" t="s">
        <v>461</v>
      </c>
      <c r="AO307" s="13">
        <v>45318</v>
      </c>
      <c r="AP307" s="13">
        <v>32100</v>
      </c>
      <c r="AQ307" s="13" t="s">
        <v>32</v>
      </c>
      <c r="AR307" s="13" t="s">
        <v>330</v>
      </c>
      <c r="AS307" s="13">
        <v>7931014144</v>
      </c>
      <c r="AT307" s="13">
        <v>45267</v>
      </c>
      <c r="AU307" s="13" t="s">
        <v>298</v>
      </c>
      <c r="AV307" s="13">
        <v>818</v>
      </c>
      <c r="AX307" s="13" t="s">
        <v>294</v>
      </c>
      <c r="AZ307" s="13" t="s">
        <v>158</v>
      </c>
      <c r="BA307" s="13" t="s">
        <v>65</v>
      </c>
    </row>
    <row r="308" spans="2:53" hidden="1" x14ac:dyDescent="0.3">
      <c r="B308" s="13" t="s">
        <v>456</v>
      </c>
      <c r="C308" s="13" t="s">
        <v>319</v>
      </c>
      <c r="D308" s="13">
        <v>45321</v>
      </c>
      <c r="E308" s="13">
        <v>200</v>
      </c>
      <c r="F308" s="18">
        <v>92010806</v>
      </c>
      <c r="G308" s="13">
        <v>3.1</v>
      </c>
      <c r="H308" s="13" t="s">
        <v>358</v>
      </c>
      <c r="I308" s="13" t="s">
        <v>284</v>
      </c>
      <c r="J308" s="13">
        <v>2051</v>
      </c>
      <c r="K308" s="13">
        <v>64.209999999999994</v>
      </c>
      <c r="L308" s="13">
        <v>12842</v>
      </c>
      <c r="M308" s="13">
        <v>501.39662700000002</v>
      </c>
      <c r="N308" s="13">
        <v>100279.3254</v>
      </c>
      <c r="O308" s="13" t="s">
        <v>285</v>
      </c>
      <c r="P308" s="13">
        <v>7.8087</v>
      </c>
      <c r="Q308" s="18" t="s">
        <v>463</v>
      </c>
      <c r="R308" s="13">
        <v>45321</v>
      </c>
      <c r="S308" s="18">
        <v>7931014132</v>
      </c>
      <c r="T308" s="13" t="s">
        <v>320</v>
      </c>
      <c r="V308" s="13">
        <v>83013634</v>
      </c>
      <c r="W308" s="13" t="s">
        <v>287</v>
      </c>
      <c r="X308" s="13" t="s">
        <v>287</v>
      </c>
      <c r="Y308" s="13" t="s">
        <v>287</v>
      </c>
      <c r="Z308" s="13" t="s">
        <v>288</v>
      </c>
      <c r="AA308" s="13" t="s">
        <v>289</v>
      </c>
      <c r="AF308" s="13" t="s">
        <v>290</v>
      </c>
      <c r="AG308" s="13" t="s">
        <v>291</v>
      </c>
      <c r="AH308" s="13" t="s">
        <v>464</v>
      </c>
      <c r="AI308" s="13">
        <v>7</v>
      </c>
      <c r="AJ308" s="13" t="s">
        <v>4</v>
      </c>
      <c r="AK308" s="13" t="s">
        <v>293</v>
      </c>
      <c r="AL308" s="13" t="s">
        <v>294</v>
      </c>
      <c r="AM308" s="13" t="s">
        <v>465</v>
      </c>
      <c r="AN308" s="13" t="s">
        <v>353</v>
      </c>
      <c r="AO308" s="13">
        <v>45321</v>
      </c>
      <c r="AP308" s="13">
        <v>31400</v>
      </c>
      <c r="AQ308" s="13" t="s">
        <v>324</v>
      </c>
      <c r="AR308" s="13" t="s">
        <v>330</v>
      </c>
      <c r="AS308" s="13">
        <v>7931014132</v>
      </c>
      <c r="AT308" s="13">
        <v>45268</v>
      </c>
      <c r="AU308" s="13" t="s">
        <v>298</v>
      </c>
      <c r="AV308" s="13">
        <v>818</v>
      </c>
      <c r="AX308" s="13" t="s">
        <v>294</v>
      </c>
      <c r="AZ308" s="13" t="s">
        <v>158</v>
      </c>
      <c r="BA308" s="13" t="s">
        <v>108</v>
      </c>
    </row>
    <row r="309" spans="2:53" hidden="1" x14ac:dyDescent="0.3">
      <c r="B309" s="13" t="s">
        <v>456</v>
      </c>
      <c r="C309" s="13" t="s">
        <v>371</v>
      </c>
      <c r="D309" s="13">
        <v>45297</v>
      </c>
      <c r="E309" s="13">
        <v>100</v>
      </c>
      <c r="F309" s="18">
        <v>92010178</v>
      </c>
      <c r="G309" s="13">
        <v>2.1</v>
      </c>
      <c r="H309" s="13" t="s">
        <v>283</v>
      </c>
      <c r="I309" s="13" t="s">
        <v>284</v>
      </c>
      <c r="J309" s="13">
        <v>2051</v>
      </c>
      <c r="K309" s="13">
        <v>13.75</v>
      </c>
      <c r="L309" s="13">
        <v>1375</v>
      </c>
      <c r="M309" s="13">
        <v>107.369625</v>
      </c>
      <c r="N309" s="13">
        <v>10736.9625</v>
      </c>
      <c r="O309" s="13" t="s">
        <v>285</v>
      </c>
      <c r="P309" s="13">
        <v>7.8087</v>
      </c>
      <c r="Q309" s="18" t="s">
        <v>223</v>
      </c>
      <c r="R309" s="13">
        <v>45297</v>
      </c>
      <c r="S309" s="18">
        <v>7931013958</v>
      </c>
      <c r="T309" s="13" t="s">
        <v>372</v>
      </c>
      <c r="V309" s="13">
        <v>83012639</v>
      </c>
      <c r="W309" s="13" t="s">
        <v>287</v>
      </c>
      <c r="X309" s="13" t="s">
        <v>287</v>
      </c>
      <c r="Y309" s="13" t="s">
        <v>287</v>
      </c>
      <c r="Z309" s="13" t="s">
        <v>288</v>
      </c>
      <c r="AA309" s="13" t="s">
        <v>289</v>
      </c>
      <c r="AF309" s="13" t="s">
        <v>290</v>
      </c>
      <c r="AG309" s="13" t="s">
        <v>291</v>
      </c>
      <c r="AH309" s="13" t="s">
        <v>466</v>
      </c>
      <c r="AI309" s="13">
        <v>7</v>
      </c>
      <c r="AJ309" s="13" t="s">
        <v>4</v>
      </c>
      <c r="AK309" s="13" t="s">
        <v>293</v>
      </c>
      <c r="AL309" s="13" t="s">
        <v>294</v>
      </c>
      <c r="AM309" s="13" t="s">
        <v>316</v>
      </c>
      <c r="AN309" s="13" t="s">
        <v>467</v>
      </c>
      <c r="AO309" s="13">
        <v>45297</v>
      </c>
      <c r="AP309" s="13">
        <v>31400</v>
      </c>
      <c r="AQ309" s="13" t="s">
        <v>373</v>
      </c>
      <c r="AR309" s="13" t="s">
        <v>330</v>
      </c>
      <c r="AS309" s="13">
        <v>7931013958</v>
      </c>
      <c r="AT309" s="13">
        <v>45229</v>
      </c>
      <c r="AU309" s="13" t="s">
        <v>298</v>
      </c>
      <c r="AV309" s="13">
        <v>2051</v>
      </c>
      <c r="AX309" s="13" t="s">
        <v>294</v>
      </c>
      <c r="AZ309" s="13" t="s">
        <v>158</v>
      </c>
      <c r="BA309" s="13" t="e">
        <v>#N/A</v>
      </c>
    </row>
    <row r="310" spans="2:53" hidden="1" x14ac:dyDescent="0.3">
      <c r="B310" s="13" t="s">
        <v>456</v>
      </c>
      <c r="C310" s="13" t="s">
        <v>383</v>
      </c>
      <c r="D310" s="13">
        <v>45297</v>
      </c>
      <c r="E310" s="13">
        <v>550</v>
      </c>
      <c r="F310" s="18">
        <v>92010178</v>
      </c>
      <c r="G310" s="13">
        <v>16.100000000000001</v>
      </c>
      <c r="H310" s="13" t="s">
        <v>283</v>
      </c>
      <c r="I310" s="13" t="s">
        <v>284</v>
      </c>
      <c r="J310" s="13">
        <v>2051</v>
      </c>
      <c r="K310" s="13">
        <v>12.18</v>
      </c>
      <c r="L310" s="13">
        <v>6699</v>
      </c>
      <c r="M310" s="13">
        <v>95.109966</v>
      </c>
      <c r="N310" s="13">
        <v>52310.481299999999</v>
      </c>
      <c r="O310" s="13" t="s">
        <v>285</v>
      </c>
      <c r="P310" s="13">
        <v>7.8087</v>
      </c>
      <c r="Q310" s="18" t="s">
        <v>223</v>
      </c>
      <c r="R310" s="13">
        <v>45297</v>
      </c>
      <c r="S310" s="18">
        <v>7931013958</v>
      </c>
      <c r="T310" s="13" t="s">
        <v>310</v>
      </c>
      <c r="V310" s="13">
        <v>83012639</v>
      </c>
      <c r="W310" s="13" t="s">
        <v>287</v>
      </c>
      <c r="X310" s="13" t="s">
        <v>287</v>
      </c>
      <c r="Y310" s="13" t="s">
        <v>287</v>
      </c>
      <c r="Z310" s="13" t="s">
        <v>288</v>
      </c>
      <c r="AA310" s="13" t="s">
        <v>289</v>
      </c>
      <c r="AF310" s="13" t="s">
        <v>290</v>
      </c>
      <c r="AG310" s="13" t="s">
        <v>291</v>
      </c>
      <c r="AH310" s="13" t="s">
        <v>466</v>
      </c>
      <c r="AI310" s="13">
        <v>14</v>
      </c>
      <c r="AJ310" s="13" t="s">
        <v>4</v>
      </c>
      <c r="AK310" s="13" t="s">
        <v>293</v>
      </c>
      <c r="AL310" s="13" t="s">
        <v>294</v>
      </c>
      <c r="AM310" s="13" t="s">
        <v>316</v>
      </c>
      <c r="AN310" s="13" t="s">
        <v>467</v>
      </c>
      <c r="AO310" s="13">
        <v>45297</v>
      </c>
      <c r="AP310" s="13">
        <v>31400</v>
      </c>
      <c r="AQ310" s="13" t="s">
        <v>301</v>
      </c>
      <c r="AR310" s="13" t="s">
        <v>330</v>
      </c>
      <c r="AS310" s="13">
        <v>7931013958</v>
      </c>
      <c r="AT310" s="13">
        <v>45229</v>
      </c>
      <c r="AU310" s="13" t="s">
        <v>298</v>
      </c>
      <c r="AV310" s="13">
        <v>2051</v>
      </c>
      <c r="AX310" s="13" t="s">
        <v>294</v>
      </c>
      <c r="AZ310" s="13" t="s">
        <v>158</v>
      </c>
      <c r="BA310" s="13" t="e">
        <v>#N/A</v>
      </c>
    </row>
    <row r="311" spans="2:53" x14ac:dyDescent="0.3">
      <c r="B311" s="13" t="s">
        <v>456</v>
      </c>
      <c r="C311" s="13" t="s">
        <v>314</v>
      </c>
      <c r="D311" s="13">
        <v>45317</v>
      </c>
      <c r="E311" s="13">
        <v>143</v>
      </c>
      <c r="F311" s="18">
        <v>92010178</v>
      </c>
      <c r="G311" s="13">
        <v>11.2</v>
      </c>
      <c r="H311" s="13" t="s">
        <v>283</v>
      </c>
      <c r="I311" s="13" t="s">
        <v>284</v>
      </c>
      <c r="J311" s="13">
        <v>2051</v>
      </c>
      <c r="K311" s="13">
        <v>14.8</v>
      </c>
      <c r="L311" s="13">
        <v>2116.4</v>
      </c>
      <c r="M311" s="13">
        <v>115.56876</v>
      </c>
      <c r="N311" s="13">
        <v>16526.33268</v>
      </c>
      <c r="O311" s="13" t="s">
        <v>285</v>
      </c>
      <c r="P311" s="13">
        <v>7.8087</v>
      </c>
      <c r="Q311" s="18" t="s">
        <v>468</v>
      </c>
      <c r="R311" s="13">
        <v>45317</v>
      </c>
      <c r="S311" s="18">
        <v>7931013958</v>
      </c>
      <c r="T311" s="13" t="s">
        <v>310</v>
      </c>
      <c r="V311" s="13">
        <v>83012639</v>
      </c>
      <c r="W311" s="13" t="s">
        <v>287</v>
      </c>
      <c r="X311" s="13" t="s">
        <v>287</v>
      </c>
      <c r="Y311" s="13" t="s">
        <v>287</v>
      </c>
      <c r="Z311" s="13" t="s">
        <v>288</v>
      </c>
      <c r="AA311" s="13" t="s">
        <v>289</v>
      </c>
      <c r="AF311" s="13" t="s">
        <v>290</v>
      </c>
      <c r="AG311" s="13" t="s">
        <v>291</v>
      </c>
      <c r="AH311" s="13" t="s">
        <v>469</v>
      </c>
      <c r="AI311" s="13">
        <v>1</v>
      </c>
      <c r="AJ311" s="13" t="s">
        <v>4</v>
      </c>
      <c r="AK311" s="13" t="s">
        <v>293</v>
      </c>
      <c r="AL311" s="13" t="s">
        <v>294</v>
      </c>
      <c r="AM311" s="13" t="s">
        <v>470</v>
      </c>
      <c r="AN311" s="13" t="s">
        <v>471</v>
      </c>
      <c r="AO311" s="13">
        <v>45316</v>
      </c>
      <c r="AP311" s="13">
        <v>31400</v>
      </c>
      <c r="AQ311" s="13" t="s">
        <v>301</v>
      </c>
      <c r="AR311" s="13" t="s">
        <v>483</v>
      </c>
      <c r="AS311" s="13">
        <v>7931013958</v>
      </c>
      <c r="AT311" s="13">
        <v>45229</v>
      </c>
      <c r="AU311" s="13" t="s">
        <v>298</v>
      </c>
      <c r="AV311" s="13">
        <v>2051</v>
      </c>
      <c r="AX311" s="13" t="s">
        <v>294</v>
      </c>
      <c r="AZ311" s="13" t="s">
        <v>158</v>
      </c>
      <c r="BA311" s="13" t="e">
        <v>#N/A</v>
      </c>
    </row>
    <row r="312" spans="2:53" hidden="1" x14ac:dyDescent="0.3">
      <c r="B312" s="13" t="s">
        <v>456</v>
      </c>
      <c r="C312" s="13" t="s">
        <v>344</v>
      </c>
      <c r="D312" s="13">
        <v>45297</v>
      </c>
      <c r="E312" s="13">
        <v>50</v>
      </c>
      <c r="F312" s="18">
        <v>92010181</v>
      </c>
      <c r="G312" s="13">
        <v>5.0999999999999996</v>
      </c>
      <c r="H312" s="13" t="s">
        <v>358</v>
      </c>
      <c r="I312" s="13" t="s">
        <v>284</v>
      </c>
      <c r="J312" s="13">
        <v>2051</v>
      </c>
      <c r="K312" s="13">
        <v>21.74</v>
      </c>
      <c r="L312" s="13">
        <v>1087</v>
      </c>
      <c r="M312" s="13">
        <v>169.76113799999999</v>
      </c>
      <c r="N312" s="13">
        <v>8488.0568999999996</v>
      </c>
      <c r="O312" s="13" t="s">
        <v>285</v>
      </c>
      <c r="P312" s="13">
        <v>7.8087</v>
      </c>
      <c r="Q312" s="18" t="s">
        <v>223</v>
      </c>
      <c r="R312" s="13">
        <v>45297</v>
      </c>
      <c r="S312" s="18">
        <v>7931013957</v>
      </c>
      <c r="T312" s="13" t="s">
        <v>310</v>
      </c>
      <c r="V312" s="13">
        <v>83012635</v>
      </c>
      <c r="W312" s="13" t="s">
        <v>287</v>
      </c>
      <c r="X312" s="13" t="s">
        <v>287</v>
      </c>
      <c r="Y312" s="13" t="s">
        <v>287</v>
      </c>
      <c r="Z312" s="13" t="s">
        <v>288</v>
      </c>
      <c r="AA312" s="13" t="s">
        <v>289</v>
      </c>
      <c r="AF312" s="13" t="s">
        <v>290</v>
      </c>
      <c r="AG312" s="13" t="s">
        <v>291</v>
      </c>
      <c r="AH312" s="13" t="s">
        <v>466</v>
      </c>
      <c r="AI312" s="13">
        <v>4</v>
      </c>
      <c r="AJ312" s="13" t="s">
        <v>4</v>
      </c>
      <c r="AK312" s="13" t="s">
        <v>293</v>
      </c>
      <c r="AL312" s="13" t="s">
        <v>294</v>
      </c>
      <c r="AM312" s="13" t="s">
        <v>316</v>
      </c>
      <c r="AN312" s="13" t="s">
        <v>467</v>
      </c>
      <c r="AO312" s="13">
        <v>45297</v>
      </c>
      <c r="AP312" s="13">
        <v>31400</v>
      </c>
      <c r="AQ312" s="13" t="s">
        <v>301</v>
      </c>
      <c r="AR312" s="13" t="s">
        <v>330</v>
      </c>
      <c r="AS312" s="13">
        <v>7931013957</v>
      </c>
      <c r="AT312" s="13">
        <v>45229</v>
      </c>
      <c r="AU312" s="13" t="s">
        <v>298</v>
      </c>
      <c r="AV312" s="13">
        <v>818</v>
      </c>
      <c r="AX312" s="13" t="s">
        <v>294</v>
      </c>
      <c r="AZ312" s="13" t="s">
        <v>158</v>
      </c>
      <c r="BA312" s="13" t="s">
        <v>116</v>
      </c>
    </row>
    <row r="313" spans="2:53" hidden="1" x14ac:dyDescent="0.3">
      <c r="B313" s="13" t="s">
        <v>456</v>
      </c>
      <c r="C313" s="13" t="s">
        <v>343</v>
      </c>
      <c r="D313" s="13">
        <v>45318</v>
      </c>
      <c r="E313" s="13">
        <v>1</v>
      </c>
      <c r="F313" s="18">
        <v>92010603</v>
      </c>
      <c r="G313" s="13">
        <v>3.1</v>
      </c>
      <c r="H313" s="13" t="s">
        <v>283</v>
      </c>
      <c r="I313" s="13" t="s">
        <v>284</v>
      </c>
      <c r="J313" s="13">
        <v>2051</v>
      </c>
      <c r="K313" s="13">
        <v>133.58000000000001</v>
      </c>
      <c r="L313" s="13">
        <v>133.58000000000001</v>
      </c>
      <c r="M313" s="13">
        <v>1043.0861460000001</v>
      </c>
      <c r="N313" s="13">
        <v>1043.0861460000001</v>
      </c>
      <c r="O313" s="13" t="s">
        <v>285</v>
      </c>
      <c r="P313" s="13">
        <v>7.8087</v>
      </c>
      <c r="Q313" s="18" t="s">
        <v>198</v>
      </c>
      <c r="R313" s="13">
        <v>45318</v>
      </c>
      <c r="S313" s="18">
        <v>7931014123</v>
      </c>
      <c r="T313" s="13" t="s">
        <v>320</v>
      </c>
      <c r="V313" s="13">
        <v>83013332</v>
      </c>
      <c r="W313" s="13" t="s">
        <v>287</v>
      </c>
      <c r="X313" s="13" t="s">
        <v>287</v>
      </c>
      <c r="Y313" s="13" t="s">
        <v>287</v>
      </c>
      <c r="Z313" s="13" t="s">
        <v>288</v>
      </c>
      <c r="AA313" s="13" t="s">
        <v>289</v>
      </c>
      <c r="AF313" s="13" t="s">
        <v>290</v>
      </c>
      <c r="AG313" s="13" t="s">
        <v>291</v>
      </c>
      <c r="AH313" s="13" t="s">
        <v>460</v>
      </c>
      <c r="AI313" s="13">
        <v>4</v>
      </c>
      <c r="AJ313" s="13" t="s">
        <v>4</v>
      </c>
      <c r="AK313" s="13" t="s">
        <v>293</v>
      </c>
      <c r="AL313" s="13" t="s">
        <v>294</v>
      </c>
      <c r="AM313" s="13" t="s">
        <v>295</v>
      </c>
      <c r="AN313" s="13" t="s">
        <v>461</v>
      </c>
      <c r="AO313" s="13">
        <v>45318</v>
      </c>
      <c r="AP313" s="13">
        <v>32100</v>
      </c>
      <c r="AQ313" s="13" t="s">
        <v>324</v>
      </c>
      <c r="AR313" s="13" t="s">
        <v>330</v>
      </c>
      <c r="AS313" s="13">
        <v>7931014123</v>
      </c>
      <c r="AT313" s="13">
        <v>45257</v>
      </c>
      <c r="AU313" s="13" t="s">
        <v>298</v>
      </c>
      <c r="AV313" s="13">
        <v>2051</v>
      </c>
      <c r="AX313" s="13" t="s">
        <v>294</v>
      </c>
      <c r="AZ313" s="13" t="s">
        <v>158</v>
      </c>
      <c r="BA313" s="13" t="e">
        <v>#N/A</v>
      </c>
    </row>
    <row r="314" spans="2:53" hidden="1" x14ac:dyDescent="0.3">
      <c r="B314" s="13" t="s">
        <v>456</v>
      </c>
      <c r="C314" s="13" t="s">
        <v>366</v>
      </c>
      <c r="D314" s="13">
        <v>45318</v>
      </c>
      <c r="E314" s="13">
        <v>5</v>
      </c>
      <c r="F314" s="18">
        <v>92010783</v>
      </c>
      <c r="G314" s="13">
        <v>2.1</v>
      </c>
      <c r="H314" s="13" t="s">
        <v>283</v>
      </c>
      <c r="I314" s="13" t="s">
        <v>284</v>
      </c>
      <c r="J314" s="13">
        <v>2051</v>
      </c>
      <c r="K314" s="13">
        <v>204.89</v>
      </c>
      <c r="L314" s="13">
        <v>1024.45</v>
      </c>
      <c r="M314" s="13">
        <v>1599.9245430000001</v>
      </c>
      <c r="N314" s="13">
        <v>7999.6227150000004</v>
      </c>
      <c r="O314" s="13" t="s">
        <v>285</v>
      </c>
      <c r="P314" s="13">
        <v>7.8087</v>
      </c>
      <c r="Q314" s="18" t="s">
        <v>202</v>
      </c>
      <c r="R314" s="13">
        <v>45318</v>
      </c>
      <c r="S314" s="18">
        <v>7931014126</v>
      </c>
      <c r="T314" s="13" t="s">
        <v>286</v>
      </c>
      <c r="V314" s="13">
        <v>83013621</v>
      </c>
      <c r="W314" s="13" t="s">
        <v>287</v>
      </c>
      <c r="X314" s="13" t="s">
        <v>287</v>
      </c>
      <c r="Y314" s="13" t="s">
        <v>287</v>
      </c>
      <c r="Z314" s="13" t="s">
        <v>288</v>
      </c>
      <c r="AA314" s="13" t="s">
        <v>289</v>
      </c>
      <c r="AF314" s="13" t="s">
        <v>290</v>
      </c>
      <c r="AG314" s="13" t="s">
        <v>291</v>
      </c>
      <c r="AH314" s="13" t="s">
        <v>460</v>
      </c>
      <c r="AI314" s="13">
        <v>45</v>
      </c>
      <c r="AJ314" s="13" t="s">
        <v>4</v>
      </c>
      <c r="AK314" s="13" t="s">
        <v>293</v>
      </c>
      <c r="AL314" s="13" t="s">
        <v>294</v>
      </c>
      <c r="AM314" s="13" t="s">
        <v>295</v>
      </c>
      <c r="AN314" s="13" t="s">
        <v>461</v>
      </c>
      <c r="AO314" s="13">
        <v>45318</v>
      </c>
      <c r="AP314" s="13">
        <v>32100</v>
      </c>
      <c r="AQ314" s="13" t="s">
        <v>32</v>
      </c>
      <c r="AR314" s="13" t="s">
        <v>330</v>
      </c>
      <c r="AS314" s="13">
        <v>7931014126</v>
      </c>
      <c r="AT314" s="13">
        <v>45267</v>
      </c>
      <c r="AU314" s="13" t="s">
        <v>298</v>
      </c>
      <c r="AV314" s="13">
        <v>2051</v>
      </c>
      <c r="AX314" s="13" t="s">
        <v>294</v>
      </c>
      <c r="AZ314" s="13" t="s">
        <v>158</v>
      </c>
      <c r="BA314" s="13" t="e">
        <v>#N/A</v>
      </c>
    </row>
    <row r="315" spans="2:53" hidden="1" x14ac:dyDescent="0.3">
      <c r="B315" s="13" t="s">
        <v>456</v>
      </c>
      <c r="C315" s="13" t="s">
        <v>412</v>
      </c>
      <c r="D315" s="13">
        <v>45318</v>
      </c>
      <c r="E315" s="13">
        <v>25</v>
      </c>
      <c r="F315" s="18">
        <v>92010784</v>
      </c>
      <c r="G315" s="13">
        <v>4.0999999999999996</v>
      </c>
      <c r="H315" s="13" t="s">
        <v>283</v>
      </c>
      <c r="I315" s="13" t="s">
        <v>284</v>
      </c>
      <c r="J315" s="13">
        <v>2051</v>
      </c>
      <c r="K315" s="13">
        <v>80.849999999999994</v>
      </c>
      <c r="L315" s="13">
        <v>2021.25</v>
      </c>
      <c r="M315" s="13">
        <v>631.333395</v>
      </c>
      <c r="N315" s="13">
        <v>15783.334875</v>
      </c>
      <c r="O315" s="13" t="s">
        <v>285</v>
      </c>
      <c r="P315" s="13">
        <v>7.8087</v>
      </c>
      <c r="Q315" s="18" t="s">
        <v>198</v>
      </c>
      <c r="R315" s="13">
        <v>45318</v>
      </c>
      <c r="S315" s="18">
        <v>7931014130</v>
      </c>
      <c r="T315" s="13" t="s">
        <v>320</v>
      </c>
      <c r="V315" s="13">
        <v>83013615</v>
      </c>
      <c r="W315" s="13" t="s">
        <v>287</v>
      </c>
      <c r="X315" s="13" t="s">
        <v>287</v>
      </c>
      <c r="Y315" s="13" t="s">
        <v>287</v>
      </c>
      <c r="Z315" s="13" t="s">
        <v>288</v>
      </c>
      <c r="AA315" s="13" t="s">
        <v>289</v>
      </c>
      <c r="AF315" s="13" t="s">
        <v>290</v>
      </c>
      <c r="AG315" s="13" t="s">
        <v>291</v>
      </c>
      <c r="AH315" s="13" t="s">
        <v>460</v>
      </c>
      <c r="AI315" s="13">
        <v>31</v>
      </c>
      <c r="AJ315" s="13" t="s">
        <v>4</v>
      </c>
      <c r="AK315" s="13" t="s">
        <v>293</v>
      </c>
      <c r="AL315" s="13" t="s">
        <v>294</v>
      </c>
      <c r="AM315" s="13" t="s">
        <v>295</v>
      </c>
      <c r="AN315" s="13" t="s">
        <v>461</v>
      </c>
      <c r="AO315" s="13">
        <v>45318</v>
      </c>
      <c r="AP315" s="13">
        <v>32100</v>
      </c>
      <c r="AQ315" s="13" t="s">
        <v>324</v>
      </c>
      <c r="AR315" s="13" t="s">
        <v>330</v>
      </c>
      <c r="AS315" s="13">
        <v>7931014130</v>
      </c>
      <c r="AT315" s="13">
        <v>45267</v>
      </c>
      <c r="AU315" s="13" t="s">
        <v>298</v>
      </c>
      <c r="AV315" s="13">
        <v>2051</v>
      </c>
      <c r="AX315" s="13" t="s">
        <v>294</v>
      </c>
      <c r="AZ315" s="13" t="s">
        <v>158</v>
      </c>
      <c r="BA315" s="13" t="e">
        <v>#N/A</v>
      </c>
    </row>
    <row r="316" spans="2:53" hidden="1" x14ac:dyDescent="0.3">
      <c r="B316" s="13" t="s">
        <v>456</v>
      </c>
      <c r="C316" s="13" t="s">
        <v>440</v>
      </c>
      <c r="D316" s="13">
        <v>45318</v>
      </c>
      <c r="E316" s="13">
        <v>3</v>
      </c>
      <c r="F316" s="18">
        <v>92010784</v>
      </c>
      <c r="G316" s="13">
        <v>7.1</v>
      </c>
      <c r="H316" s="13" t="s">
        <v>283</v>
      </c>
      <c r="I316" s="13" t="s">
        <v>284</v>
      </c>
      <c r="J316" s="13">
        <v>2051</v>
      </c>
      <c r="K316" s="13">
        <v>69.33</v>
      </c>
      <c r="L316" s="13">
        <v>207.99</v>
      </c>
      <c r="M316" s="13">
        <v>541.37717099999998</v>
      </c>
      <c r="N316" s="13">
        <v>1624.131513</v>
      </c>
      <c r="O316" s="13" t="s">
        <v>285</v>
      </c>
      <c r="P316" s="13">
        <v>7.8087</v>
      </c>
      <c r="Q316" s="18" t="s">
        <v>198</v>
      </c>
      <c r="R316" s="13">
        <v>45318</v>
      </c>
      <c r="S316" s="18">
        <v>7931014130</v>
      </c>
      <c r="T316" s="13" t="s">
        <v>370</v>
      </c>
      <c r="V316" s="13">
        <v>83013615</v>
      </c>
      <c r="W316" s="13" t="s">
        <v>287</v>
      </c>
      <c r="X316" s="13" t="s">
        <v>287</v>
      </c>
      <c r="Y316" s="13" t="s">
        <v>287</v>
      </c>
      <c r="Z316" s="13" t="s">
        <v>288</v>
      </c>
      <c r="AA316" s="13" t="s">
        <v>289</v>
      </c>
      <c r="AF316" s="13" t="s">
        <v>290</v>
      </c>
      <c r="AG316" s="13" t="s">
        <v>291</v>
      </c>
      <c r="AH316" s="13" t="s">
        <v>460</v>
      </c>
      <c r="AI316" s="13">
        <v>34</v>
      </c>
      <c r="AJ316" s="13" t="s">
        <v>4</v>
      </c>
      <c r="AK316" s="13" t="s">
        <v>293</v>
      </c>
      <c r="AL316" s="13" t="s">
        <v>294</v>
      </c>
      <c r="AM316" s="13" t="s">
        <v>295</v>
      </c>
      <c r="AN316" s="13" t="s">
        <v>461</v>
      </c>
      <c r="AO316" s="13">
        <v>45318</v>
      </c>
      <c r="AP316" s="13">
        <v>32100</v>
      </c>
      <c r="AQ316" s="13" t="s">
        <v>301</v>
      </c>
      <c r="AR316" s="13" t="s">
        <v>330</v>
      </c>
      <c r="AS316" s="13">
        <v>7931014130</v>
      </c>
      <c r="AT316" s="13">
        <v>45267</v>
      </c>
      <c r="AU316" s="13" t="s">
        <v>298</v>
      </c>
      <c r="AV316" s="13">
        <v>2051</v>
      </c>
      <c r="AX316" s="13" t="s">
        <v>294</v>
      </c>
      <c r="AZ316" s="13" t="s">
        <v>158</v>
      </c>
      <c r="BA316" s="13" t="e">
        <v>#N/A</v>
      </c>
    </row>
    <row r="317" spans="2:53" hidden="1" x14ac:dyDescent="0.3">
      <c r="B317" s="13" t="s">
        <v>456</v>
      </c>
      <c r="C317" s="13" t="s">
        <v>388</v>
      </c>
      <c r="D317" s="13">
        <v>45318</v>
      </c>
      <c r="E317" s="13">
        <v>5</v>
      </c>
      <c r="F317" s="18">
        <v>92010786</v>
      </c>
      <c r="G317" s="13">
        <v>1.1000000000000001</v>
      </c>
      <c r="H317" s="13" t="s">
        <v>283</v>
      </c>
      <c r="I317" s="13" t="s">
        <v>284</v>
      </c>
      <c r="J317" s="13">
        <v>2051</v>
      </c>
      <c r="K317" s="13">
        <v>145.66</v>
      </c>
      <c r="L317" s="13">
        <v>728.3</v>
      </c>
      <c r="M317" s="13">
        <v>1137.415242</v>
      </c>
      <c r="N317" s="13">
        <v>5687.0762100000002</v>
      </c>
      <c r="O317" s="13" t="s">
        <v>285</v>
      </c>
      <c r="P317" s="13">
        <v>7.8087</v>
      </c>
      <c r="Q317" s="18" t="s">
        <v>198</v>
      </c>
      <c r="R317" s="13">
        <v>45318</v>
      </c>
      <c r="S317" s="18">
        <v>7931014136</v>
      </c>
      <c r="T317" s="13" t="s">
        <v>351</v>
      </c>
      <c r="V317" s="13">
        <v>83013619</v>
      </c>
      <c r="W317" s="13" t="s">
        <v>287</v>
      </c>
      <c r="X317" s="13" t="s">
        <v>287</v>
      </c>
      <c r="Y317" s="13" t="s">
        <v>287</v>
      </c>
      <c r="Z317" s="13" t="s">
        <v>288</v>
      </c>
      <c r="AA317" s="13" t="s">
        <v>289</v>
      </c>
      <c r="AF317" s="13" t="s">
        <v>290</v>
      </c>
      <c r="AG317" s="13" t="s">
        <v>291</v>
      </c>
      <c r="AH317" s="13" t="s">
        <v>460</v>
      </c>
      <c r="AI317" s="13">
        <v>12</v>
      </c>
      <c r="AJ317" s="13" t="s">
        <v>4</v>
      </c>
      <c r="AK317" s="13" t="s">
        <v>293</v>
      </c>
      <c r="AL317" s="13" t="s">
        <v>294</v>
      </c>
      <c r="AM317" s="13" t="s">
        <v>295</v>
      </c>
      <c r="AN317" s="13" t="s">
        <v>461</v>
      </c>
      <c r="AO317" s="13">
        <v>45318</v>
      </c>
      <c r="AP317" s="13">
        <v>32100</v>
      </c>
      <c r="AQ317" s="13" t="s">
        <v>354</v>
      </c>
      <c r="AR317" s="13" t="s">
        <v>330</v>
      </c>
      <c r="AS317" s="13">
        <v>7931014136</v>
      </c>
      <c r="AT317" s="13">
        <v>45267</v>
      </c>
      <c r="AU317" s="13" t="s">
        <v>298</v>
      </c>
      <c r="AV317" s="13">
        <v>818</v>
      </c>
      <c r="AX317" s="13" t="s">
        <v>294</v>
      </c>
      <c r="AZ317" s="13" t="s">
        <v>158</v>
      </c>
      <c r="BA317" s="13" t="e">
        <v>#N/A</v>
      </c>
    </row>
    <row r="318" spans="2:53" hidden="1" x14ac:dyDescent="0.3">
      <c r="B318" s="13" t="s">
        <v>456</v>
      </c>
      <c r="C318" s="13" t="s">
        <v>394</v>
      </c>
      <c r="D318" s="13">
        <v>45318</v>
      </c>
      <c r="E318" s="13">
        <v>50</v>
      </c>
      <c r="F318" s="18">
        <v>92010790</v>
      </c>
      <c r="G318" s="13">
        <v>2.1</v>
      </c>
      <c r="H318" s="13" t="s">
        <v>283</v>
      </c>
      <c r="I318" s="13" t="s">
        <v>284</v>
      </c>
      <c r="J318" s="13">
        <v>2051</v>
      </c>
      <c r="K318" s="13">
        <v>74.849999999999994</v>
      </c>
      <c r="L318" s="13">
        <v>3742.5</v>
      </c>
      <c r="M318" s="13">
        <v>584.48119499999996</v>
      </c>
      <c r="N318" s="13">
        <v>29224.05975</v>
      </c>
      <c r="O318" s="13" t="s">
        <v>285</v>
      </c>
      <c r="P318" s="13">
        <v>7.8087</v>
      </c>
      <c r="Q318" s="18" t="s">
        <v>198</v>
      </c>
      <c r="R318" s="13">
        <v>45318</v>
      </c>
      <c r="S318" s="18">
        <v>7931014142</v>
      </c>
      <c r="T318" s="13" t="s">
        <v>320</v>
      </c>
      <c r="V318" s="13">
        <v>83013622</v>
      </c>
      <c r="W318" s="13" t="s">
        <v>287</v>
      </c>
      <c r="X318" s="13" t="s">
        <v>287</v>
      </c>
      <c r="Y318" s="13" t="s">
        <v>287</v>
      </c>
      <c r="Z318" s="13" t="s">
        <v>288</v>
      </c>
      <c r="AA318" s="13" t="s">
        <v>289</v>
      </c>
      <c r="AF318" s="13" t="s">
        <v>290</v>
      </c>
      <c r="AG318" s="13" t="s">
        <v>291</v>
      </c>
      <c r="AH318" s="13" t="s">
        <v>460</v>
      </c>
      <c r="AI318" s="13">
        <v>23</v>
      </c>
      <c r="AJ318" s="13" t="s">
        <v>4</v>
      </c>
      <c r="AK318" s="13" t="s">
        <v>293</v>
      </c>
      <c r="AL318" s="13" t="s">
        <v>294</v>
      </c>
      <c r="AM318" s="13" t="s">
        <v>295</v>
      </c>
      <c r="AN318" s="13" t="s">
        <v>461</v>
      </c>
      <c r="AO318" s="13">
        <v>45318</v>
      </c>
      <c r="AP318" s="13">
        <v>32100</v>
      </c>
      <c r="AQ318" s="13" t="s">
        <v>324</v>
      </c>
      <c r="AR318" s="13" t="s">
        <v>330</v>
      </c>
      <c r="AS318" s="13">
        <v>7931014142</v>
      </c>
      <c r="AT318" s="13">
        <v>45267</v>
      </c>
      <c r="AU318" s="13" t="s">
        <v>298</v>
      </c>
      <c r="AV318" s="13">
        <v>818</v>
      </c>
      <c r="AX318" s="13" t="s">
        <v>294</v>
      </c>
      <c r="AZ318" s="13" t="s">
        <v>158</v>
      </c>
      <c r="BA318" s="13" t="s">
        <v>475</v>
      </c>
    </row>
    <row r="319" spans="2:53" hidden="1" x14ac:dyDescent="0.3">
      <c r="B319" s="13" t="s">
        <v>456</v>
      </c>
      <c r="C319" s="13" t="s">
        <v>364</v>
      </c>
      <c r="D319" s="13">
        <v>45318</v>
      </c>
      <c r="E319" s="13">
        <v>250</v>
      </c>
      <c r="F319" s="18">
        <v>92010790</v>
      </c>
      <c r="G319" s="13">
        <v>4.0999999999999996</v>
      </c>
      <c r="H319" s="13" t="s">
        <v>283</v>
      </c>
      <c r="I319" s="13" t="s">
        <v>284</v>
      </c>
      <c r="J319" s="13">
        <v>2051</v>
      </c>
      <c r="K319" s="13">
        <v>110.16</v>
      </c>
      <c r="L319" s="13">
        <v>27540</v>
      </c>
      <c r="M319" s="13">
        <v>860.20639200000005</v>
      </c>
      <c r="N319" s="13">
        <v>215051.598</v>
      </c>
      <c r="O319" s="13" t="s">
        <v>285</v>
      </c>
      <c r="P319" s="13">
        <v>7.8087</v>
      </c>
      <c r="Q319" s="18" t="s">
        <v>198</v>
      </c>
      <c r="R319" s="13">
        <v>45318</v>
      </c>
      <c r="S319" s="18">
        <v>7931014142</v>
      </c>
      <c r="T319" s="13" t="s">
        <v>320</v>
      </c>
      <c r="V319" s="13">
        <v>83013622</v>
      </c>
      <c r="W319" s="13" t="s">
        <v>287</v>
      </c>
      <c r="X319" s="13" t="s">
        <v>287</v>
      </c>
      <c r="Y319" s="13" t="s">
        <v>287</v>
      </c>
      <c r="Z319" s="13" t="s">
        <v>288</v>
      </c>
      <c r="AA319" s="13" t="s">
        <v>289</v>
      </c>
      <c r="AF319" s="13" t="s">
        <v>290</v>
      </c>
      <c r="AG319" s="13" t="s">
        <v>291</v>
      </c>
      <c r="AH319" s="13" t="s">
        <v>460</v>
      </c>
      <c r="AI319" s="13">
        <v>25</v>
      </c>
      <c r="AJ319" s="13" t="s">
        <v>4</v>
      </c>
      <c r="AK319" s="13" t="s">
        <v>293</v>
      </c>
      <c r="AL319" s="13" t="s">
        <v>294</v>
      </c>
      <c r="AM319" s="13" t="s">
        <v>295</v>
      </c>
      <c r="AN319" s="13" t="s">
        <v>461</v>
      </c>
      <c r="AO319" s="13">
        <v>45318</v>
      </c>
      <c r="AP319" s="13">
        <v>32100</v>
      </c>
      <c r="AQ319" s="13" t="s">
        <v>324</v>
      </c>
      <c r="AR319" s="13" t="s">
        <v>330</v>
      </c>
      <c r="AS319" s="13">
        <v>7931014142</v>
      </c>
      <c r="AT319" s="13">
        <v>45267</v>
      </c>
      <c r="AU319" s="13" t="s">
        <v>298</v>
      </c>
      <c r="AV319" s="13">
        <v>818</v>
      </c>
      <c r="AX319" s="13" t="s">
        <v>294</v>
      </c>
      <c r="AZ319" s="13" t="s">
        <v>158</v>
      </c>
      <c r="BA319" s="13" t="s">
        <v>475</v>
      </c>
    </row>
    <row r="320" spans="2:53" hidden="1" x14ac:dyDescent="0.3">
      <c r="B320" s="13" t="s">
        <v>456</v>
      </c>
      <c r="C320" s="13" t="s">
        <v>434</v>
      </c>
      <c r="D320" s="13">
        <v>45318</v>
      </c>
      <c r="E320" s="13">
        <v>30</v>
      </c>
      <c r="F320" s="18">
        <v>92010793</v>
      </c>
      <c r="G320" s="13">
        <v>2.1</v>
      </c>
      <c r="H320" s="13" t="s">
        <v>283</v>
      </c>
      <c r="I320" s="13" t="s">
        <v>284</v>
      </c>
      <c r="J320" s="13">
        <v>2051</v>
      </c>
      <c r="K320" s="13">
        <v>20.34</v>
      </c>
      <c r="L320" s="13">
        <v>610.20000000000005</v>
      </c>
      <c r="M320" s="13">
        <v>158.828958</v>
      </c>
      <c r="N320" s="13">
        <v>4764.8687399999999</v>
      </c>
      <c r="O320" s="13" t="s">
        <v>285</v>
      </c>
      <c r="P320" s="13">
        <v>7.8087</v>
      </c>
      <c r="Q320" s="18" t="s">
        <v>202</v>
      </c>
      <c r="R320" s="13">
        <v>45318</v>
      </c>
      <c r="S320" s="18">
        <v>7931014149</v>
      </c>
      <c r="T320" s="13" t="s">
        <v>426</v>
      </c>
      <c r="V320" s="13">
        <v>83013627</v>
      </c>
      <c r="W320" s="13" t="s">
        <v>287</v>
      </c>
      <c r="X320" s="13" t="s">
        <v>287</v>
      </c>
      <c r="Y320" s="13" t="s">
        <v>287</v>
      </c>
      <c r="Z320" s="13" t="s">
        <v>288</v>
      </c>
      <c r="AA320" s="13" t="s">
        <v>289</v>
      </c>
      <c r="AF320" s="13" t="s">
        <v>290</v>
      </c>
      <c r="AG320" s="13" t="s">
        <v>291</v>
      </c>
      <c r="AH320" s="13" t="s">
        <v>460</v>
      </c>
      <c r="AI320" s="13">
        <v>68</v>
      </c>
      <c r="AJ320" s="13" t="s">
        <v>4</v>
      </c>
      <c r="AK320" s="13" t="s">
        <v>304</v>
      </c>
      <c r="AL320" s="13" t="s">
        <v>294</v>
      </c>
      <c r="AM320" s="13" t="s">
        <v>295</v>
      </c>
      <c r="AN320" s="13" t="s">
        <v>461</v>
      </c>
      <c r="AO320" s="13">
        <v>45318</v>
      </c>
      <c r="AP320" s="13">
        <v>32100</v>
      </c>
      <c r="AQ320" s="13" t="s">
        <v>324</v>
      </c>
      <c r="AR320" s="13" t="s">
        <v>330</v>
      </c>
      <c r="AS320" s="13">
        <v>7931014149</v>
      </c>
      <c r="AT320" s="13">
        <v>45267</v>
      </c>
      <c r="AU320" s="13" t="s">
        <v>298</v>
      </c>
      <c r="AV320" s="13">
        <v>818</v>
      </c>
      <c r="AX320" s="13" t="s">
        <v>294</v>
      </c>
      <c r="AZ320" s="13" t="s">
        <v>158</v>
      </c>
      <c r="BA320" s="13" t="e">
        <v>#N/A</v>
      </c>
    </row>
    <row r="321" spans="2:53" hidden="1" x14ac:dyDescent="0.3">
      <c r="B321" s="13" t="s">
        <v>456</v>
      </c>
      <c r="C321" s="13" t="s">
        <v>379</v>
      </c>
      <c r="D321" s="13">
        <v>45318</v>
      </c>
      <c r="E321" s="13">
        <v>70</v>
      </c>
      <c r="F321" s="18">
        <v>92010794</v>
      </c>
      <c r="G321" s="13">
        <v>2.1</v>
      </c>
      <c r="H321" s="13" t="s">
        <v>358</v>
      </c>
      <c r="I321" s="13" t="s">
        <v>284</v>
      </c>
      <c r="J321" s="13">
        <v>2051</v>
      </c>
      <c r="K321" s="13">
        <v>68.260000000000005</v>
      </c>
      <c r="L321" s="13">
        <v>4778.2</v>
      </c>
      <c r="M321" s="13">
        <v>533.02186200000006</v>
      </c>
      <c r="N321" s="13">
        <v>37311.530339999998</v>
      </c>
      <c r="O321" s="13" t="s">
        <v>285</v>
      </c>
      <c r="P321" s="13">
        <v>7.8087</v>
      </c>
      <c r="Q321" s="18" t="s">
        <v>198</v>
      </c>
      <c r="R321" s="13">
        <v>45318</v>
      </c>
      <c r="S321" s="18">
        <v>7931014134</v>
      </c>
      <c r="T321" s="13" t="s">
        <v>306</v>
      </c>
      <c r="V321" s="13">
        <v>83013626</v>
      </c>
      <c r="W321" s="13" t="s">
        <v>287</v>
      </c>
      <c r="X321" s="13" t="s">
        <v>287</v>
      </c>
      <c r="Y321" s="13" t="s">
        <v>287</v>
      </c>
      <c r="Z321" s="13" t="s">
        <v>288</v>
      </c>
      <c r="AA321" s="13" t="s">
        <v>289</v>
      </c>
      <c r="AF321" s="13" t="s">
        <v>290</v>
      </c>
      <c r="AG321" s="13" t="s">
        <v>291</v>
      </c>
      <c r="AH321" s="13" t="s">
        <v>460</v>
      </c>
      <c r="AI321" s="13">
        <v>9</v>
      </c>
      <c r="AJ321" s="13" t="s">
        <v>4</v>
      </c>
      <c r="AK321" s="13" t="s">
        <v>293</v>
      </c>
      <c r="AL321" s="13" t="s">
        <v>294</v>
      </c>
      <c r="AM321" s="13" t="s">
        <v>295</v>
      </c>
      <c r="AN321" s="13" t="s">
        <v>461</v>
      </c>
      <c r="AO321" s="13">
        <v>45318</v>
      </c>
      <c r="AP321" s="13">
        <v>32100</v>
      </c>
      <c r="AQ321" s="13" t="s">
        <v>307</v>
      </c>
      <c r="AR321" s="13" t="s">
        <v>330</v>
      </c>
      <c r="AS321" s="13">
        <v>7931014134</v>
      </c>
      <c r="AT321" s="13">
        <v>45267</v>
      </c>
      <c r="AU321" s="13" t="s">
        <v>298</v>
      </c>
      <c r="AV321" s="13">
        <v>818</v>
      </c>
      <c r="AX321" s="13" t="s">
        <v>294</v>
      </c>
      <c r="AZ321" s="13" t="s">
        <v>158</v>
      </c>
      <c r="BA321" s="13" t="s">
        <v>129</v>
      </c>
    </row>
    <row r="322" spans="2:53" hidden="1" x14ac:dyDescent="0.3">
      <c r="B322" s="13" t="s">
        <v>456</v>
      </c>
      <c r="C322" s="13" t="s">
        <v>305</v>
      </c>
      <c r="D322" s="13">
        <v>45318</v>
      </c>
      <c r="E322" s="13">
        <v>100</v>
      </c>
      <c r="F322" s="18">
        <v>92010794</v>
      </c>
      <c r="G322" s="13">
        <v>4.0999999999999996</v>
      </c>
      <c r="H322" s="13" t="s">
        <v>358</v>
      </c>
      <c r="I322" s="13" t="s">
        <v>284</v>
      </c>
      <c r="J322" s="13">
        <v>2051</v>
      </c>
      <c r="K322" s="13">
        <v>170.16</v>
      </c>
      <c r="L322" s="13">
        <v>17016</v>
      </c>
      <c r="M322" s="13">
        <v>1328.728392</v>
      </c>
      <c r="N322" s="13">
        <v>132872.83919999999</v>
      </c>
      <c r="O322" s="13" t="s">
        <v>285</v>
      </c>
      <c r="P322" s="13">
        <v>7.8087</v>
      </c>
      <c r="Q322" s="18" t="s">
        <v>198</v>
      </c>
      <c r="R322" s="13">
        <v>45318</v>
      </c>
      <c r="S322" s="18">
        <v>7931014134</v>
      </c>
      <c r="T322" s="13" t="s">
        <v>306</v>
      </c>
      <c r="V322" s="13">
        <v>83013626</v>
      </c>
      <c r="W322" s="13" t="s">
        <v>287</v>
      </c>
      <c r="X322" s="13" t="s">
        <v>287</v>
      </c>
      <c r="Y322" s="13" t="s">
        <v>287</v>
      </c>
      <c r="Z322" s="13" t="s">
        <v>288</v>
      </c>
      <c r="AA322" s="13" t="s">
        <v>289</v>
      </c>
      <c r="AF322" s="13" t="s">
        <v>290</v>
      </c>
      <c r="AG322" s="13" t="s">
        <v>291</v>
      </c>
      <c r="AH322" s="13" t="s">
        <v>460</v>
      </c>
      <c r="AI322" s="13">
        <v>11</v>
      </c>
      <c r="AJ322" s="13" t="s">
        <v>4</v>
      </c>
      <c r="AK322" s="13" t="s">
        <v>293</v>
      </c>
      <c r="AL322" s="13" t="s">
        <v>294</v>
      </c>
      <c r="AM322" s="13" t="s">
        <v>295</v>
      </c>
      <c r="AN322" s="13" t="s">
        <v>461</v>
      </c>
      <c r="AO322" s="13">
        <v>45318</v>
      </c>
      <c r="AP322" s="13">
        <v>32100</v>
      </c>
      <c r="AQ322" s="13" t="s">
        <v>307</v>
      </c>
      <c r="AR322" s="13" t="s">
        <v>330</v>
      </c>
      <c r="AS322" s="13">
        <v>7931014134</v>
      </c>
      <c r="AT322" s="13">
        <v>45267</v>
      </c>
      <c r="AU322" s="13" t="s">
        <v>298</v>
      </c>
      <c r="AV322" s="13">
        <v>818</v>
      </c>
      <c r="AX322" s="13" t="s">
        <v>294</v>
      </c>
      <c r="AZ322" s="13" t="s">
        <v>158</v>
      </c>
      <c r="BA322" s="13" t="s">
        <v>129</v>
      </c>
    </row>
    <row r="323" spans="2:53" hidden="1" x14ac:dyDescent="0.3">
      <c r="B323" s="13" t="s">
        <v>456</v>
      </c>
      <c r="C323" s="13" t="s">
        <v>484</v>
      </c>
      <c r="D323" s="13">
        <v>45318</v>
      </c>
      <c r="E323" s="13">
        <v>6</v>
      </c>
      <c r="F323" s="18">
        <v>92010813</v>
      </c>
      <c r="G323" s="13">
        <v>1.1000000000000001</v>
      </c>
      <c r="H323" s="13" t="s">
        <v>283</v>
      </c>
      <c r="I323" s="13" t="s">
        <v>284</v>
      </c>
      <c r="J323" s="13">
        <v>2051</v>
      </c>
      <c r="K323" s="13">
        <v>1225.3699999999999</v>
      </c>
      <c r="L323" s="13">
        <v>7352.22</v>
      </c>
      <c r="M323" s="13">
        <v>9568.5467189999999</v>
      </c>
      <c r="N323" s="13">
        <v>57411.280314000003</v>
      </c>
      <c r="O323" s="13" t="s">
        <v>285</v>
      </c>
      <c r="P323" s="13">
        <v>7.8087</v>
      </c>
      <c r="Q323" s="18" t="s">
        <v>202</v>
      </c>
      <c r="R323" s="13">
        <v>45318</v>
      </c>
      <c r="S323" s="18">
        <v>7931014217</v>
      </c>
      <c r="T323" s="13" t="s">
        <v>386</v>
      </c>
      <c r="V323" s="13">
        <v>83013636</v>
      </c>
      <c r="W323" s="13" t="s">
        <v>287</v>
      </c>
      <c r="X323" s="13" t="s">
        <v>287</v>
      </c>
      <c r="Y323" s="13" t="s">
        <v>287</v>
      </c>
      <c r="Z323" s="13" t="s">
        <v>288</v>
      </c>
      <c r="AA323" s="13" t="s">
        <v>289</v>
      </c>
      <c r="AF323" s="13" t="s">
        <v>290</v>
      </c>
      <c r="AG323" s="13" t="s">
        <v>291</v>
      </c>
      <c r="AH323" s="13" t="s">
        <v>460</v>
      </c>
      <c r="AI323" s="13">
        <v>70</v>
      </c>
      <c r="AJ323" s="13" t="s">
        <v>4</v>
      </c>
      <c r="AK323" s="13" t="s">
        <v>293</v>
      </c>
      <c r="AL323" s="13" t="s">
        <v>294</v>
      </c>
      <c r="AM323" s="13" t="s">
        <v>295</v>
      </c>
      <c r="AN323" s="13" t="s">
        <v>461</v>
      </c>
      <c r="AO323" s="13">
        <v>45318</v>
      </c>
      <c r="AP323" s="13">
        <v>32100</v>
      </c>
      <c r="AQ323" s="13" t="s">
        <v>387</v>
      </c>
      <c r="AR323" s="13" t="s">
        <v>330</v>
      </c>
      <c r="AS323" s="13">
        <v>7931014217</v>
      </c>
      <c r="AT323" s="13">
        <v>45268</v>
      </c>
      <c r="AU323" s="13" t="s">
        <v>298</v>
      </c>
      <c r="AV323" s="13">
        <v>818</v>
      </c>
      <c r="AX323" s="13" t="s">
        <v>294</v>
      </c>
      <c r="AZ323" s="13" t="s">
        <v>158</v>
      </c>
      <c r="BA323" s="13" t="e">
        <v>#N/A</v>
      </c>
    </row>
    <row r="324" spans="2:53" hidden="1" x14ac:dyDescent="0.3">
      <c r="B324" s="13" t="s">
        <v>456</v>
      </c>
      <c r="C324" s="13" t="s">
        <v>376</v>
      </c>
      <c r="D324" s="13">
        <v>45303</v>
      </c>
      <c r="E324" s="13">
        <v>900</v>
      </c>
      <c r="F324" s="18">
        <v>92010178</v>
      </c>
      <c r="G324" s="13">
        <v>4.0999999999999996</v>
      </c>
      <c r="H324" s="13" t="s">
        <v>283</v>
      </c>
      <c r="I324" s="13" t="s">
        <v>284</v>
      </c>
      <c r="J324" s="13">
        <v>2051</v>
      </c>
      <c r="K324" s="13">
        <v>37.06</v>
      </c>
      <c r="L324" s="13">
        <v>33354</v>
      </c>
      <c r="M324" s="13">
        <v>289.390422</v>
      </c>
      <c r="N324" s="13">
        <v>260451.3798</v>
      </c>
      <c r="O324" s="13" t="s">
        <v>285</v>
      </c>
      <c r="P324" s="13">
        <v>7.8087</v>
      </c>
      <c r="Q324" s="18" t="s">
        <v>457</v>
      </c>
      <c r="R324" s="13">
        <v>45303</v>
      </c>
      <c r="S324" s="18">
        <v>7931013958</v>
      </c>
      <c r="T324" s="13" t="s">
        <v>320</v>
      </c>
      <c r="V324" s="13">
        <v>83012639</v>
      </c>
      <c r="W324" s="13" t="s">
        <v>287</v>
      </c>
      <c r="X324" s="13" t="s">
        <v>287</v>
      </c>
      <c r="Y324" s="13" t="s">
        <v>287</v>
      </c>
      <c r="Z324" s="13" t="s">
        <v>288</v>
      </c>
      <c r="AA324" s="13" t="s">
        <v>289</v>
      </c>
      <c r="AF324" s="13" t="s">
        <v>290</v>
      </c>
      <c r="AG324" s="13" t="s">
        <v>291</v>
      </c>
      <c r="AH324" s="13" t="s">
        <v>458</v>
      </c>
      <c r="AI324" s="13">
        <v>1</v>
      </c>
      <c r="AJ324" s="13" t="s">
        <v>4</v>
      </c>
      <c r="AK324" s="13" t="s">
        <v>293</v>
      </c>
      <c r="AL324" s="13" t="s">
        <v>294</v>
      </c>
      <c r="AM324" s="13" t="s">
        <v>322</v>
      </c>
      <c r="AN324" s="13" t="s">
        <v>459</v>
      </c>
      <c r="AO324" s="13">
        <v>45303</v>
      </c>
      <c r="AP324" s="13">
        <v>31400</v>
      </c>
      <c r="AQ324" s="13" t="s">
        <v>324</v>
      </c>
      <c r="AR324" s="13" t="s">
        <v>330</v>
      </c>
      <c r="AS324" s="13">
        <v>7931013958</v>
      </c>
      <c r="AT324" s="13">
        <v>45229</v>
      </c>
      <c r="AU324" s="13" t="s">
        <v>298</v>
      </c>
      <c r="AV324" s="13">
        <v>2051</v>
      </c>
      <c r="AX324" s="13" t="s">
        <v>294</v>
      </c>
      <c r="AZ324" s="13" t="s">
        <v>158</v>
      </c>
      <c r="BA324" s="13" t="e">
        <v>#N/A</v>
      </c>
    </row>
    <row r="325" spans="2:53" hidden="1" x14ac:dyDescent="0.3">
      <c r="B325" s="13" t="s">
        <v>456</v>
      </c>
      <c r="C325" s="13" t="s">
        <v>433</v>
      </c>
      <c r="D325" s="13">
        <v>45297</v>
      </c>
      <c r="E325" s="13">
        <v>50</v>
      </c>
      <c r="F325" s="18">
        <v>92010178</v>
      </c>
      <c r="G325" s="13">
        <v>17.100000000000001</v>
      </c>
      <c r="H325" s="13" t="s">
        <v>283</v>
      </c>
      <c r="I325" s="13" t="s">
        <v>284</v>
      </c>
      <c r="J325" s="13">
        <v>2051</v>
      </c>
      <c r="K325" s="13">
        <v>20.079999999999998</v>
      </c>
      <c r="L325" s="13">
        <v>1004</v>
      </c>
      <c r="M325" s="13">
        <v>156.79869600000001</v>
      </c>
      <c r="N325" s="13">
        <v>7839.9348</v>
      </c>
      <c r="O325" s="13" t="s">
        <v>285</v>
      </c>
      <c r="P325" s="13">
        <v>7.8087</v>
      </c>
      <c r="Q325" s="18" t="s">
        <v>223</v>
      </c>
      <c r="R325" s="13">
        <v>45297</v>
      </c>
      <c r="S325" s="18">
        <v>7931013958</v>
      </c>
      <c r="T325" s="13" t="s">
        <v>310</v>
      </c>
      <c r="V325" s="13">
        <v>83012639</v>
      </c>
      <c r="W325" s="13" t="s">
        <v>287</v>
      </c>
      <c r="X325" s="13" t="s">
        <v>287</v>
      </c>
      <c r="Y325" s="13" t="s">
        <v>287</v>
      </c>
      <c r="Z325" s="13" t="s">
        <v>288</v>
      </c>
      <c r="AA325" s="13" t="s">
        <v>289</v>
      </c>
      <c r="AF325" s="13" t="s">
        <v>290</v>
      </c>
      <c r="AG325" s="13" t="s">
        <v>291</v>
      </c>
      <c r="AH325" s="13" t="s">
        <v>466</v>
      </c>
      <c r="AI325" s="13">
        <v>15</v>
      </c>
      <c r="AJ325" s="13" t="s">
        <v>4</v>
      </c>
      <c r="AK325" s="13" t="s">
        <v>293</v>
      </c>
      <c r="AL325" s="13" t="s">
        <v>294</v>
      </c>
      <c r="AM325" s="13" t="s">
        <v>316</v>
      </c>
      <c r="AN325" s="13" t="s">
        <v>467</v>
      </c>
      <c r="AO325" s="13">
        <v>45297</v>
      </c>
      <c r="AP325" s="13">
        <v>31400</v>
      </c>
      <c r="AQ325" s="13" t="s">
        <v>301</v>
      </c>
      <c r="AR325" s="13" t="s">
        <v>330</v>
      </c>
      <c r="AS325" s="13">
        <v>7931013958</v>
      </c>
      <c r="AT325" s="13">
        <v>45229</v>
      </c>
      <c r="AU325" s="13" t="s">
        <v>298</v>
      </c>
      <c r="AV325" s="13">
        <v>2051</v>
      </c>
      <c r="AX325" s="13" t="s">
        <v>294</v>
      </c>
      <c r="AZ325" s="13" t="s">
        <v>158</v>
      </c>
      <c r="BA325" s="13" t="e">
        <v>#N/A</v>
      </c>
    </row>
    <row r="326" spans="2:53" x14ac:dyDescent="0.3">
      <c r="B326" s="13" t="s">
        <v>456</v>
      </c>
      <c r="C326" s="13" t="s">
        <v>319</v>
      </c>
      <c r="D326" s="13">
        <v>45317</v>
      </c>
      <c r="E326" s="13">
        <v>150</v>
      </c>
      <c r="F326" s="18">
        <v>92010182</v>
      </c>
      <c r="G326" s="13">
        <v>3.1</v>
      </c>
      <c r="H326" s="13" t="s">
        <v>358</v>
      </c>
      <c r="I326" s="13" t="s">
        <v>284</v>
      </c>
      <c r="J326" s="13">
        <v>2051</v>
      </c>
      <c r="K326" s="13">
        <v>64.209999999999994</v>
      </c>
      <c r="L326" s="13">
        <v>9631.5</v>
      </c>
      <c r="M326" s="13">
        <v>501.39662700000002</v>
      </c>
      <c r="N326" s="13">
        <v>75209.494049999994</v>
      </c>
      <c r="O326" s="13" t="s">
        <v>285</v>
      </c>
      <c r="P326" s="13">
        <v>7.8087</v>
      </c>
      <c r="Q326" s="18" t="s">
        <v>468</v>
      </c>
      <c r="R326" s="13">
        <v>45317</v>
      </c>
      <c r="S326" s="18">
        <v>7931013950</v>
      </c>
      <c r="T326" s="13" t="s">
        <v>320</v>
      </c>
      <c r="V326" s="13">
        <v>83012637</v>
      </c>
      <c r="W326" s="13" t="s">
        <v>287</v>
      </c>
      <c r="X326" s="13" t="s">
        <v>287</v>
      </c>
      <c r="Y326" s="13" t="s">
        <v>287</v>
      </c>
      <c r="Z326" s="13" t="s">
        <v>288</v>
      </c>
      <c r="AA326" s="13" t="s">
        <v>289</v>
      </c>
      <c r="AF326" s="13" t="s">
        <v>290</v>
      </c>
      <c r="AG326" s="13" t="s">
        <v>291</v>
      </c>
      <c r="AH326" s="13" t="s">
        <v>469</v>
      </c>
      <c r="AI326" s="13">
        <v>2</v>
      </c>
      <c r="AJ326" s="13" t="s">
        <v>4</v>
      </c>
      <c r="AK326" s="13" t="s">
        <v>293</v>
      </c>
      <c r="AL326" s="13" t="s">
        <v>294</v>
      </c>
      <c r="AM326" s="13" t="s">
        <v>470</v>
      </c>
      <c r="AN326" s="13" t="s">
        <v>471</v>
      </c>
      <c r="AO326" s="13">
        <v>45316</v>
      </c>
      <c r="AP326" s="13">
        <v>31400</v>
      </c>
      <c r="AQ326" s="13" t="s">
        <v>324</v>
      </c>
      <c r="AR326" s="13" t="s">
        <v>330</v>
      </c>
      <c r="AS326" s="13">
        <v>7931013950</v>
      </c>
      <c r="AT326" s="13">
        <v>45229</v>
      </c>
      <c r="AU326" s="13" t="s">
        <v>298</v>
      </c>
      <c r="AV326" s="13">
        <v>818</v>
      </c>
      <c r="AX326" s="13" t="s">
        <v>294</v>
      </c>
      <c r="AZ326" s="13" t="s">
        <v>158</v>
      </c>
      <c r="BA326" s="13" t="s">
        <v>108</v>
      </c>
    </row>
    <row r="327" spans="2:53" hidden="1" x14ac:dyDescent="0.3">
      <c r="B327" s="13" t="s">
        <v>456</v>
      </c>
      <c r="C327" s="13" t="s">
        <v>338</v>
      </c>
      <c r="D327" s="13">
        <v>45318</v>
      </c>
      <c r="E327" s="13">
        <v>50</v>
      </c>
      <c r="F327" s="18">
        <v>92010789</v>
      </c>
      <c r="G327" s="13">
        <v>1.1000000000000001</v>
      </c>
      <c r="H327" s="13" t="s">
        <v>283</v>
      </c>
      <c r="I327" s="13" t="s">
        <v>284</v>
      </c>
      <c r="J327" s="13">
        <v>2051</v>
      </c>
      <c r="K327" s="13">
        <v>16.350000000000001</v>
      </c>
      <c r="L327" s="13">
        <v>817.5</v>
      </c>
      <c r="M327" s="13">
        <v>127.672245</v>
      </c>
      <c r="N327" s="13">
        <v>6383.6122500000001</v>
      </c>
      <c r="O327" s="13" t="s">
        <v>285</v>
      </c>
      <c r="P327" s="13">
        <v>7.8087</v>
      </c>
      <c r="Q327" s="18" t="s">
        <v>202</v>
      </c>
      <c r="R327" s="13">
        <v>45318</v>
      </c>
      <c r="S327" s="18">
        <v>7931014140</v>
      </c>
      <c r="T327" s="13" t="s">
        <v>303</v>
      </c>
      <c r="V327" s="13">
        <v>83013620</v>
      </c>
      <c r="W327" s="13" t="s">
        <v>287</v>
      </c>
      <c r="X327" s="13" t="s">
        <v>287</v>
      </c>
      <c r="Y327" s="13" t="s">
        <v>287</v>
      </c>
      <c r="Z327" s="13" t="s">
        <v>288</v>
      </c>
      <c r="AA327" s="13" t="s">
        <v>289</v>
      </c>
      <c r="AF327" s="13" t="s">
        <v>290</v>
      </c>
      <c r="AG327" s="13" t="s">
        <v>291</v>
      </c>
      <c r="AH327" s="13" t="s">
        <v>460</v>
      </c>
      <c r="AI327" s="13">
        <v>51</v>
      </c>
      <c r="AJ327" s="13" t="s">
        <v>4</v>
      </c>
      <c r="AK327" s="13" t="s">
        <v>304</v>
      </c>
      <c r="AL327" s="13" t="s">
        <v>294</v>
      </c>
      <c r="AM327" s="13" t="s">
        <v>295</v>
      </c>
      <c r="AN327" s="13" t="s">
        <v>461</v>
      </c>
      <c r="AO327" s="13">
        <v>45318</v>
      </c>
      <c r="AP327" s="13">
        <v>32100</v>
      </c>
      <c r="AQ327" s="13" t="s">
        <v>301</v>
      </c>
      <c r="AR327" s="13" t="s">
        <v>330</v>
      </c>
      <c r="AS327" s="13">
        <v>7931014140</v>
      </c>
      <c r="AT327" s="13">
        <v>45267</v>
      </c>
      <c r="AU327" s="13" t="s">
        <v>298</v>
      </c>
      <c r="AV327" s="13">
        <v>818</v>
      </c>
      <c r="AX327" s="13" t="s">
        <v>294</v>
      </c>
      <c r="AZ327" s="13" t="s">
        <v>158</v>
      </c>
      <c r="BA327" s="13" t="s">
        <v>89</v>
      </c>
    </row>
    <row r="328" spans="2:53" hidden="1" x14ac:dyDescent="0.3">
      <c r="B328" s="13" t="s">
        <v>456</v>
      </c>
      <c r="C328" s="13" t="s">
        <v>70</v>
      </c>
      <c r="D328" s="13">
        <v>45318</v>
      </c>
      <c r="E328" s="13">
        <v>5</v>
      </c>
      <c r="F328" s="18">
        <v>92010797</v>
      </c>
      <c r="G328" s="13">
        <v>3.1</v>
      </c>
      <c r="H328" s="13" t="s">
        <v>358</v>
      </c>
      <c r="I328" s="13" t="s">
        <v>284</v>
      </c>
      <c r="J328" s="13">
        <v>2051</v>
      </c>
      <c r="K328" s="13">
        <v>206.99</v>
      </c>
      <c r="L328" s="13">
        <v>1034.95</v>
      </c>
      <c r="M328" s="13">
        <v>1616.322813</v>
      </c>
      <c r="N328" s="13">
        <v>8081.6140649999998</v>
      </c>
      <c r="O328" s="13" t="s">
        <v>285</v>
      </c>
      <c r="P328" s="13">
        <v>7.8087</v>
      </c>
      <c r="Q328" s="18" t="s">
        <v>202</v>
      </c>
      <c r="R328" s="13">
        <v>45318</v>
      </c>
      <c r="S328" s="18">
        <v>7931014144</v>
      </c>
      <c r="T328" s="13" t="s">
        <v>286</v>
      </c>
      <c r="V328" s="13">
        <v>83013629</v>
      </c>
      <c r="W328" s="13" t="s">
        <v>287</v>
      </c>
      <c r="X328" s="13" t="s">
        <v>287</v>
      </c>
      <c r="Y328" s="13" t="s">
        <v>287</v>
      </c>
      <c r="Z328" s="13" t="s">
        <v>288</v>
      </c>
      <c r="AA328" s="13" t="s">
        <v>289</v>
      </c>
      <c r="AF328" s="13" t="s">
        <v>290</v>
      </c>
      <c r="AG328" s="13" t="s">
        <v>291</v>
      </c>
      <c r="AH328" s="13" t="s">
        <v>460</v>
      </c>
      <c r="AI328" s="13">
        <v>62</v>
      </c>
      <c r="AJ328" s="13" t="s">
        <v>4</v>
      </c>
      <c r="AK328" s="13" t="s">
        <v>293</v>
      </c>
      <c r="AL328" s="13" t="s">
        <v>294</v>
      </c>
      <c r="AM328" s="13" t="s">
        <v>295</v>
      </c>
      <c r="AN328" s="13" t="s">
        <v>461</v>
      </c>
      <c r="AO328" s="13">
        <v>45318</v>
      </c>
      <c r="AP328" s="13">
        <v>32100</v>
      </c>
      <c r="AQ328" s="13" t="s">
        <v>32</v>
      </c>
      <c r="AR328" s="13" t="s">
        <v>330</v>
      </c>
      <c r="AS328" s="13">
        <v>7931014144</v>
      </c>
      <c r="AT328" s="13">
        <v>45267</v>
      </c>
      <c r="AU328" s="13" t="s">
        <v>298</v>
      </c>
      <c r="AV328" s="13">
        <v>818</v>
      </c>
      <c r="AX328" s="13" t="s">
        <v>294</v>
      </c>
      <c r="AZ328" s="13" t="s">
        <v>158</v>
      </c>
      <c r="BA328" s="13" t="s">
        <v>65</v>
      </c>
    </row>
    <row r="329" spans="2:53" hidden="1" x14ac:dyDescent="0.3">
      <c r="B329" s="13" t="s">
        <v>456</v>
      </c>
      <c r="C329" s="13" t="s">
        <v>423</v>
      </c>
      <c r="D329" s="13">
        <v>45297</v>
      </c>
      <c r="E329" s="13">
        <v>200</v>
      </c>
      <c r="F329" s="18">
        <v>92010178</v>
      </c>
      <c r="G329" s="13">
        <v>1.1000000000000001</v>
      </c>
      <c r="H329" s="13" t="s">
        <v>283</v>
      </c>
      <c r="I329" s="13" t="s">
        <v>284</v>
      </c>
      <c r="J329" s="13">
        <v>2051</v>
      </c>
      <c r="K329" s="13">
        <v>12.35</v>
      </c>
      <c r="L329" s="13">
        <v>2470</v>
      </c>
      <c r="M329" s="13">
        <v>96.437444999999997</v>
      </c>
      <c r="N329" s="13">
        <v>19287.489000000001</v>
      </c>
      <c r="O329" s="13" t="s">
        <v>285</v>
      </c>
      <c r="P329" s="13">
        <v>7.8087</v>
      </c>
      <c r="Q329" s="18" t="s">
        <v>223</v>
      </c>
      <c r="R329" s="13">
        <v>45297</v>
      </c>
      <c r="S329" s="18">
        <v>7931013958</v>
      </c>
      <c r="T329" s="13" t="s">
        <v>372</v>
      </c>
      <c r="V329" s="13">
        <v>83012639</v>
      </c>
      <c r="W329" s="13" t="s">
        <v>287</v>
      </c>
      <c r="X329" s="13" t="s">
        <v>287</v>
      </c>
      <c r="Y329" s="13" t="s">
        <v>287</v>
      </c>
      <c r="Z329" s="13" t="s">
        <v>288</v>
      </c>
      <c r="AA329" s="13" t="s">
        <v>289</v>
      </c>
      <c r="AF329" s="13" t="s">
        <v>290</v>
      </c>
      <c r="AG329" s="13" t="s">
        <v>291</v>
      </c>
      <c r="AH329" s="13" t="s">
        <v>466</v>
      </c>
      <c r="AI329" s="13">
        <v>6</v>
      </c>
      <c r="AJ329" s="13" t="s">
        <v>4</v>
      </c>
      <c r="AK329" s="13" t="s">
        <v>293</v>
      </c>
      <c r="AL329" s="13" t="s">
        <v>294</v>
      </c>
      <c r="AM329" s="13" t="s">
        <v>316</v>
      </c>
      <c r="AN329" s="13" t="s">
        <v>467</v>
      </c>
      <c r="AO329" s="13">
        <v>45297</v>
      </c>
      <c r="AP329" s="13">
        <v>31400</v>
      </c>
      <c r="AQ329" s="13" t="s">
        <v>373</v>
      </c>
      <c r="AR329" s="13" t="s">
        <v>330</v>
      </c>
      <c r="AS329" s="13">
        <v>7931013958</v>
      </c>
      <c r="AT329" s="13">
        <v>45229</v>
      </c>
      <c r="AU329" s="13" t="s">
        <v>298</v>
      </c>
      <c r="AV329" s="13">
        <v>2051</v>
      </c>
      <c r="AX329" s="13" t="s">
        <v>294</v>
      </c>
      <c r="AZ329" s="13" t="s">
        <v>158</v>
      </c>
      <c r="BA329" s="13" t="e">
        <v>#N/A</v>
      </c>
    </row>
    <row r="330" spans="2:53" hidden="1" x14ac:dyDescent="0.3">
      <c r="B330" s="13" t="s">
        <v>456</v>
      </c>
      <c r="C330" s="13" t="s">
        <v>334</v>
      </c>
      <c r="D330" s="13">
        <v>45297</v>
      </c>
      <c r="E330" s="13">
        <v>180</v>
      </c>
      <c r="F330" s="18">
        <v>92010178</v>
      </c>
      <c r="G330" s="13">
        <v>12.1</v>
      </c>
      <c r="H330" s="13" t="s">
        <v>283</v>
      </c>
      <c r="I330" s="13" t="s">
        <v>284</v>
      </c>
      <c r="J330" s="13">
        <v>2051</v>
      </c>
      <c r="K330" s="13">
        <v>18.28</v>
      </c>
      <c r="L330" s="13">
        <v>3290.4</v>
      </c>
      <c r="M330" s="13">
        <v>142.74303599999999</v>
      </c>
      <c r="N330" s="13">
        <v>25693.746480000002</v>
      </c>
      <c r="O330" s="13" t="s">
        <v>285</v>
      </c>
      <c r="P330" s="13">
        <v>7.8087</v>
      </c>
      <c r="Q330" s="18" t="s">
        <v>223</v>
      </c>
      <c r="R330" s="13">
        <v>45297</v>
      </c>
      <c r="S330" s="18">
        <v>7931013958</v>
      </c>
      <c r="T330" s="13" t="s">
        <v>310</v>
      </c>
      <c r="V330" s="13">
        <v>83012639</v>
      </c>
      <c r="W330" s="13" t="s">
        <v>287</v>
      </c>
      <c r="X330" s="13" t="s">
        <v>287</v>
      </c>
      <c r="Y330" s="13" t="s">
        <v>287</v>
      </c>
      <c r="Z330" s="13" t="s">
        <v>288</v>
      </c>
      <c r="AA330" s="13" t="s">
        <v>289</v>
      </c>
      <c r="AF330" s="13" t="s">
        <v>290</v>
      </c>
      <c r="AG330" s="13" t="s">
        <v>291</v>
      </c>
      <c r="AH330" s="13" t="s">
        <v>466</v>
      </c>
      <c r="AI330" s="13">
        <v>11</v>
      </c>
      <c r="AJ330" s="13" t="s">
        <v>4</v>
      </c>
      <c r="AK330" s="13" t="s">
        <v>293</v>
      </c>
      <c r="AL330" s="13" t="s">
        <v>294</v>
      </c>
      <c r="AM330" s="13" t="s">
        <v>316</v>
      </c>
      <c r="AN330" s="13" t="s">
        <v>467</v>
      </c>
      <c r="AO330" s="13">
        <v>45297</v>
      </c>
      <c r="AP330" s="13">
        <v>31400</v>
      </c>
      <c r="AQ330" s="13" t="s">
        <v>301</v>
      </c>
      <c r="AR330" s="13" t="s">
        <v>330</v>
      </c>
      <c r="AS330" s="13">
        <v>7931013958</v>
      </c>
      <c r="AT330" s="13">
        <v>45229</v>
      </c>
      <c r="AU330" s="13" t="s">
        <v>298</v>
      </c>
      <c r="AV330" s="13">
        <v>2051</v>
      </c>
      <c r="AX330" s="13" t="s">
        <v>294</v>
      </c>
      <c r="AZ330" s="13" t="s">
        <v>158</v>
      </c>
      <c r="BA330" s="13" t="e">
        <v>#N/A</v>
      </c>
    </row>
    <row r="331" spans="2:53" hidden="1" x14ac:dyDescent="0.3">
      <c r="B331" s="13" t="s">
        <v>456</v>
      </c>
      <c r="C331" s="13" t="s">
        <v>441</v>
      </c>
      <c r="D331" s="13">
        <v>45297</v>
      </c>
      <c r="E331" s="13">
        <v>50</v>
      </c>
      <c r="F331" s="18">
        <v>92010178</v>
      </c>
      <c r="G331" s="13">
        <v>13.1</v>
      </c>
      <c r="H331" s="13" t="s">
        <v>283</v>
      </c>
      <c r="I331" s="13" t="s">
        <v>284</v>
      </c>
      <c r="J331" s="13">
        <v>2051</v>
      </c>
      <c r="K331" s="13">
        <v>22.22</v>
      </c>
      <c r="L331" s="13">
        <v>1111</v>
      </c>
      <c r="M331" s="13">
        <v>173.50931399999999</v>
      </c>
      <c r="N331" s="13">
        <v>8675.4657000000007</v>
      </c>
      <c r="O331" s="13" t="s">
        <v>285</v>
      </c>
      <c r="P331" s="13">
        <v>7.8087</v>
      </c>
      <c r="Q331" s="18" t="s">
        <v>223</v>
      </c>
      <c r="R331" s="13">
        <v>45297</v>
      </c>
      <c r="S331" s="18">
        <v>7931013958</v>
      </c>
      <c r="T331" s="13" t="s">
        <v>310</v>
      </c>
      <c r="V331" s="13">
        <v>83012639</v>
      </c>
      <c r="W331" s="13" t="s">
        <v>287</v>
      </c>
      <c r="X331" s="13" t="s">
        <v>287</v>
      </c>
      <c r="Y331" s="13" t="s">
        <v>287</v>
      </c>
      <c r="Z331" s="13" t="s">
        <v>288</v>
      </c>
      <c r="AA331" s="13" t="s">
        <v>289</v>
      </c>
      <c r="AF331" s="13" t="s">
        <v>290</v>
      </c>
      <c r="AG331" s="13" t="s">
        <v>291</v>
      </c>
      <c r="AH331" s="13" t="s">
        <v>466</v>
      </c>
      <c r="AI331" s="13">
        <v>12</v>
      </c>
      <c r="AJ331" s="13" t="s">
        <v>4</v>
      </c>
      <c r="AK331" s="13" t="s">
        <v>293</v>
      </c>
      <c r="AL331" s="13" t="s">
        <v>294</v>
      </c>
      <c r="AM331" s="13" t="s">
        <v>316</v>
      </c>
      <c r="AN331" s="13" t="s">
        <v>467</v>
      </c>
      <c r="AO331" s="13">
        <v>45297</v>
      </c>
      <c r="AP331" s="13">
        <v>31400</v>
      </c>
      <c r="AQ331" s="13" t="s">
        <v>301</v>
      </c>
      <c r="AR331" s="13" t="s">
        <v>330</v>
      </c>
      <c r="AS331" s="13">
        <v>7931013958</v>
      </c>
      <c r="AT331" s="13">
        <v>45229</v>
      </c>
      <c r="AU331" s="13" t="s">
        <v>298</v>
      </c>
      <c r="AV331" s="13">
        <v>2051</v>
      </c>
      <c r="AX331" s="13" t="s">
        <v>294</v>
      </c>
      <c r="AZ331" s="13" t="s">
        <v>158</v>
      </c>
      <c r="BA331" s="13" t="e">
        <v>#N/A</v>
      </c>
    </row>
    <row r="332" spans="2:53" hidden="1" x14ac:dyDescent="0.3">
      <c r="B332" s="13" t="s">
        <v>456</v>
      </c>
      <c r="C332" s="13" t="s">
        <v>403</v>
      </c>
      <c r="D332" s="13">
        <v>45297</v>
      </c>
      <c r="E332" s="13">
        <v>50</v>
      </c>
      <c r="F332" s="18">
        <v>92010181</v>
      </c>
      <c r="G332" s="13">
        <v>1.1000000000000001</v>
      </c>
      <c r="H332" s="13" t="s">
        <v>358</v>
      </c>
      <c r="I332" s="13" t="s">
        <v>284</v>
      </c>
      <c r="J332" s="13">
        <v>2051</v>
      </c>
      <c r="K332" s="13">
        <v>15.65</v>
      </c>
      <c r="L332" s="13">
        <v>782.5</v>
      </c>
      <c r="M332" s="13">
        <v>122.206155</v>
      </c>
      <c r="N332" s="13">
        <v>6110.3077499999999</v>
      </c>
      <c r="O332" s="13" t="s">
        <v>285</v>
      </c>
      <c r="P332" s="13">
        <v>7.8087</v>
      </c>
      <c r="Q332" s="18" t="s">
        <v>223</v>
      </c>
      <c r="R332" s="13">
        <v>45297</v>
      </c>
      <c r="S332" s="18">
        <v>7931013957</v>
      </c>
      <c r="T332" s="13" t="s">
        <v>310</v>
      </c>
      <c r="V332" s="13">
        <v>83012635</v>
      </c>
      <c r="W332" s="13" t="s">
        <v>287</v>
      </c>
      <c r="X332" s="13" t="s">
        <v>287</v>
      </c>
      <c r="Y332" s="13" t="s">
        <v>287</v>
      </c>
      <c r="Z332" s="13" t="s">
        <v>288</v>
      </c>
      <c r="AA332" s="13" t="s">
        <v>289</v>
      </c>
      <c r="AF332" s="13" t="s">
        <v>290</v>
      </c>
      <c r="AG332" s="13" t="s">
        <v>291</v>
      </c>
      <c r="AH332" s="13" t="s">
        <v>466</v>
      </c>
      <c r="AI332" s="13">
        <v>1</v>
      </c>
      <c r="AJ332" s="13" t="s">
        <v>4</v>
      </c>
      <c r="AK332" s="13" t="s">
        <v>293</v>
      </c>
      <c r="AL332" s="13" t="s">
        <v>294</v>
      </c>
      <c r="AM332" s="13" t="s">
        <v>316</v>
      </c>
      <c r="AN332" s="13" t="s">
        <v>467</v>
      </c>
      <c r="AO332" s="13">
        <v>45297</v>
      </c>
      <c r="AP332" s="13">
        <v>31400</v>
      </c>
      <c r="AQ332" s="13" t="s">
        <v>301</v>
      </c>
      <c r="AR332" s="13" t="s">
        <v>330</v>
      </c>
      <c r="AS332" s="13">
        <v>7931013957</v>
      </c>
      <c r="AT332" s="13">
        <v>45229</v>
      </c>
      <c r="AU332" s="13" t="s">
        <v>298</v>
      </c>
      <c r="AV332" s="13">
        <v>818</v>
      </c>
      <c r="AX332" s="13" t="s">
        <v>294</v>
      </c>
      <c r="AZ332" s="13" t="s">
        <v>158</v>
      </c>
      <c r="BA332" s="13" t="s">
        <v>116</v>
      </c>
    </row>
    <row r="333" spans="2:53" x14ac:dyDescent="0.3">
      <c r="B333" s="13" t="s">
        <v>456</v>
      </c>
      <c r="C333" s="13" t="s">
        <v>428</v>
      </c>
      <c r="D333" s="13">
        <v>45317</v>
      </c>
      <c r="E333" s="13">
        <v>300</v>
      </c>
      <c r="F333" s="18">
        <v>92010182</v>
      </c>
      <c r="G333" s="13">
        <v>4.0999999999999996</v>
      </c>
      <c r="H333" s="13" t="s">
        <v>358</v>
      </c>
      <c r="I333" s="13" t="s">
        <v>284</v>
      </c>
      <c r="J333" s="13">
        <v>2051</v>
      </c>
      <c r="K333" s="13">
        <v>49.73</v>
      </c>
      <c r="L333" s="13">
        <v>14919</v>
      </c>
      <c r="M333" s="13">
        <v>388.32665100000003</v>
      </c>
      <c r="N333" s="13">
        <v>116497.9953</v>
      </c>
      <c r="O333" s="13" t="s">
        <v>285</v>
      </c>
      <c r="P333" s="13">
        <v>7.8087</v>
      </c>
      <c r="Q333" s="18" t="s">
        <v>468</v>
      </c>
      <c r="R333" s="13">
        <v>45317</v>
      </c>
      <c r="S333" s="18">
        <v>7931013950</v>
      </c>
      <c r="T333" s="13" t="s">
        <v>320</v>
      </c>
      <c r="V333" s="13">
        <v>83012637</v>
      </c>
      <c r="W333" s="13" t="s">
        <v>287</v>
      </c>
      <c r="X333" s="13" t="s">
        <v>287</v>
      </c>
      <c r="Y333" s="13" t="s">
        <v>287</v>
      </c>
      <c r="Z333" s="13" t="s">
        <v>288</v>
      </c>
      <c r="AA333" s="13" t="s">
        <v>289</v>
      </c>
      <c r="AF333" s="13" t="s">
        <v>290</v>
      </c>
      <c r="AG333" s="13" t="s">
        <v>291</v>
      </c>
      <c r="AH333" s="13" t="s">
        <v>469</v>
      </c>
      <c r="AI333" s="13">
        <v>3</v>
      </c>
      <c r="AJ333" s="13" t="s">
        <v>4</v>
      </c>
      <c r="AK333" s="13" t="s">
        <v>293</v>
      </c>
      <c r="AL333" s="13" t="s">
        <v>294</v>
      </c>
      <c r="AM333" s="13" t="s">
        <v>470</v>
      </c>
      <c r="AN333" s="13" t="s">
        <v>471</v>
      </c>
      <c r="AO333" s="13">
        <v>45316</v>
      </c>
      <c r="AP333" s="13">
        <v>31400</v>
      </c>
      <c r="AQ333" s="13" t="s">
        <v>324</v>
      </c>
      <c r="AR333" s="13" t="s">
        <v>330</v>
      </c>
      <c r="AS333" s="13">
        <v>7931013950</v>
      </c>
      <c r="AT333" s="13">
        <v>45229</v>
      </c>
      <c r="AU333" s="13" t="s">
        <v>298</v>
      </c>
      <c r="AV333" s="13">
        <v>818</v>
      </c>
      <c r="AX333" s="13" t="s">
        <v>294</v>
      </c>
      <c r="AZ333" s="13" t="s">
        <v>158</v>
      </c>
      <c r="BA333" s="13" t="s">
        <v>108</v>
      </c>
    </row>
    <row r="334" spans="2:53" hidden="1" x14ac:dyDescent="0.3">
      <c r="B334" s="13" t="s">
        <v>456</v>
      </c>
      <c r="C334" s="13" t="s">
        <v>412</v>
      </c>
      <c r="D334" s="13">
        <v>45318</v>
      </c>
      <c r="E334" s="13">
        <v>1</v>
      </c>
      <c r="F334" s="18">
        <v>92010603</v>
      </c>
      <c r="G334" s="13">
        <v>1.1000000000000001</v>
      </c>
      <c r="H334" s="13" t="s">
        <v>283</v>
      </c>
      <c r="I334" s="13" t="s">
        <v>284</v>
      </c>
      <c r="J334" s="13">
        <v>2051</v>
      </c>
      <c r="K334" s="13">
        <v>80.849999999999994</v>
      </c>
      <c r="L334" s="13">
        <v>80.849999999999994</v>
      </c>
      <c r="M334" s="13">
        <v>631.333395</v>
      </c>
      <c r="N334" s="13">
        <v>631.333395</v>
      </c>
      <c r="O334" s="13" t="s">
        <v>285</v>
      </c>
      <c r="P334" s="13">
        <v>7.8087</v>
      </c>
      <c r="Q334" s="18" t="s">
        <v>198</v>
      </c>
      <c r="R334" s="13">
        <v>45318</v>
      </c>
      <c r="S334" s="18">
        <v>7931014123</v>
      </c>
      <c r="T334" s="13" t="s">
        <v>320</v>
      </c>
      <c r="V334" s="13">
        <v>83013332</v>
      </c>
      <c r="W334" s="13" t="s">
        <v>287</v>
      </c>
      <c r="X334" s="13" t="s">
        <v>287</v>
      </c>
      <c r="Y334" s="13" t="s">
        <v>287</v>
      </c>
      <c r="Z334" s="13" t="s">
        <v>288</v>
      </c>
      <c r="AA334" s="13" t="s">
        <v>289</v>
      </c>
      <c r="AF334" s="13" t="s">
        <v>290</v>
      </c>
      <c r="AG334" s="13" t="s">
        <v>291</v>
      </c>
      <c r="AH334" s="13" t="s">
        <v>460</v>
      </c>
      <c r="AI334" s="13">
        <v>2</v>
      </c>
      <c r="AJ334" s="13" t="s">
        <v>4</v>
      </c>
      <c r="AK334" s="13" t="s">
        <v>293</v>
      </c>
      <c r="AL334" s="13" t="s">
        <v>294</v>
      </c>
      <c r="AM334" s="13" t="s">
        <v>295</v>
      </c>
      <c r="AN334" s="13" t="s">
        <v>461</v>
      </c>
      <c r="AO334" s="13">
        <v>45318</v>
      </c>
      <c r="AP334" s="13">
        <v>32100</v>
      </c>
      <c r="AQ334" s="13" t="s">
        <v>324</v>
      </c>
      <c r="AR334" s="13" t="s">
        <v>330</v>
      </c>
      <c r="AS334" s="13">
        <v>7931014123</v>
      </c>
      <c r="AT334" s="13">
        <v>45257</v>
      </c>
      <c r="AU334" s="13" t="s">
        <v>298</v>
      </c>
      <c r="AV334" s="13">
        <v>2051</v>
      </c>
      <c r="AX334" s="13" t="s">
        <v>294</v>
      </c>
      <c r="AZ334" s="13" t="s">
        <v>158</v>
      </c>
      <c r="BA334" s="13" t="e">
        <v>#N/A</v>
      </c>
    </row>
    <row r="335" spans="2:53" hidden="1" x14ac:dyDescent="0.3">
      <c r="B335" s="13" t="s">
        <v>456</v>
      </c>
      <c r="C335" s="13" t="s">
        <v>381</v>
      </c>
      <c r="D335" s="13">
        <v>45318</v>
      </c>
      <c r="E335" s="13">
        <v>6</v>
      </c>
      <c r="F335" s="18">
        <v>92010604</v>
      </c>
      <c r="G335" s="13">
        <v>3.1</v>
      </c>
      <c r="H335" s="13" t="s">
        <v>283</v>
      </c>
      <c r="I335" s="13" t="s">
        <v>284</v>
      </c>
      <c r="J335" s="13">
        <v>2051</v>
      </c>
      <c r="K335" s="13">
        <v>226.03</v>
      </c>
      <c r="L335" s="13">
        <v>1356.18</v>
      </c>
      <c r="M335" s="13">
        <v>1765.0004610000001</v>
      </c>
      <c r="N335" s="13">
        <v>10590.002766</v>
      </c>
      <c r="O335" s="13" t="s">
        <v>285</v>
      </c>
      <c r="P335" s="13">
        <v>7.8087</v>
      </c>
      <c r="Q335" s="18" t="s">
        <v>202</v>
      </c>
      <c r="R335" s="13">
        <v>45318</v>
      </c>
      <c r="S335" s="18">
        <v>7931014124</v>
      </c>
      <c r="T335" s="13" t="s">
        <v>286</v>
      </c>
      <c r="V335" s="13">
        <v>83013330</v>
      </c>
      <c r="W335" s="13" t="s">
        <v>287</v>
      </c>
      <c r="X335" s="13" t="s">
        <v>287</v>
      </c>
      <c r="Y335" s="13" t="s">
        <v>287</v>
      </c>
      <c r="Z335" s="13" t="s">
        <v>288</v>
      </c>
      <c r="AA335" s="13" t="s">
        <v>289</v>
      </c>
      <c r="AF335" s="13" t="s">
        <v>290</v>
      </c>
      <c r="AG335" s="13" t="s">
        <v>291</v>
      </c>
      <c r="AH335" s="13" t="s">
        <v>460</v>
      </c>
      <c r="AI335" s="13">
        <v>41</v>
      </c>
      <c r="AJ335" s="13" t="s">
        <v>4</v>
      </c>
      <c r="AK335" s="13" t="s">
        <v>293</v>
      </c>
      <c r="AL335" s="13" t="s">
        <v>294</v>
      </c>
      <c r="AM335" s="13" t="s">
        <v>295</v>
      </c>
      <c r="AN335" s="13" t="s">
        <v>461</v>
      </c>
      <c r="AO335" s="13">
        <v>45318</v>
      </c>
      <c r="AP335" s="13">
        <v>32100</v>
      </c>
      <c r="AQ335" s="13" t="s">
        <v>32</v>
      </c>
      <c r="AR335" s="13" t="s">
        <v>330</v>
      </c>
      <c r="AS335" s="13">
        <v>7931014124</v>
      </c>
      <c r="AT335" s="13">
        <v>45257</v>
      </c>
      <c r="AU335" s="13" t="s">
        <v>298</v>
      </c>
      <c r="AV335" s="13">
        <v>2051</v>
      </c>
      <c r="AX335" s="13" t="s">
        <v>294</v>
      </c>
      <c r="AZ335" s="13" t="s">
        <v>158</v>
      </c>
      <c r="BA335" s="13" t="e">
        <v>#N/A</v>
      </c>
    </row>
    <row r="336" spans="2:53" hidden="1" x14ac:dyDescent="0.3">
      <c r="B336" s="13" t="s">
        <v>456</v>
      </c>
      <c r="C336" s="13" t="s">
        <v>402</v>
      </c>
      <c r="D336" s="13">
        <v>45318</v>
      </c>
      <c r="E336" s="13">
        <v>20</v>
      </c>
      <c r="F336" s="18">
        <v>92010784</v>
      </c>
      <c r="G336" s="13">
        <v>3.1</v>
      </c>
      <c r="H336" s="13" t="s">
        <v>283</v>
      </c>
      <c r="I336" s="13" t="s">
        <v>284</v>
      </c>
      <c r="J336" s="13">
        <v>2051</v>
      </c>
      <c r="K336" s="13">
        <v>89.24</v>
      </c>
      <c r="L336" s="13">
        <v>1784.8</v>
      </c>
      <c r="M336" s="13">
        <v>696.848388</v>
      </c>
      <c r="N336" s="13">
        <v>13936.96776</v>
      </c>
      <c r="O336" s="13" t="s">
        <v>285</v>
      </c>
      <c r="P336" s="13">
        <v>7.8087</v>
      </c>
      <c r="Q336" s="18" t="s">
        <v>198</v>
      </c>
      <c r="R336" s="13">
        <v>45318</v>
      </c>
      <c r="S336" s="18">
        <v>7931014130</v>
      </c>
      <c r="T336" s="13" t="s">
        <v>320</v>
      </c>
      <c r="V336" s="13">
        <v>83013615</v>
      </c>
      <c r="W336" s="13" t="s">
        <v>287</v>
      </c>
      <c r="X336" s="13" t="s">
        <v>287</v>
      </c>
      <c r="Y336" s="13" t="s">
        <v>287</v>
      </c>
      <c r="Z336" s="13" t="s">
        <v>288</v>
      </c>
      <c r="AA336" s="13" t="s">
        <v>289</v>
      </c>
      <c r="AF336" s="13" t="s">
        <v>290</v>
      </c>
      <c r="AG336" s="13" t="s">
        <v>291</v>
      </c>
      <c r="AH336" s="13" t="s">
        <v>460</v>
      </c>
      <c r="AI336" s="13">
        <v>30</v>
      </c>
      <c r="AJ336" s="13" t="s">
        <v>4</v>
      </c>
      <c r="AK336" s="13" t="s">
        <v>293</v>
      </c>
      <c r="AL336" s="13" t="s">
        <v>294</v>
      </c>
      <c r="AM336" s="13" t="s">
        <v>295</v>
      </c>
      <c r="AN336" s="13" t="s">
        <v>461</v>
      </c>
      <c r="AO336" s="13">
        <v>45318</v>
      </c>
      <c r="AP336" s="13">
        <v>32100</v>
      </c>
      <c r="AQ336" s="13" t="s">
        <v>324</v>
      </c>
      <c r="AR336" s="13" t="s">
        <v>330</v>
      </c>
      <c r="AS336" s="13">
        <v>7931014130</v>
      </c>
      <c r="AT336" s="13">
        <v>45267</v>
      </c>
      <c r="AU336" s="13" t="s">
        <v>298</v>
      </c>
      <c r="AV336" s="13">
        <v>2051</v>
      </c>
      <c r="AX336" s="13" t="s">
        <v>294</v>
      </c>
      <c r="AZ336" s="13" t="s">
        <v>158</v>
      </c>
      <c r="BA336" s="13" t="e">
        <v>#N/A</v>
      </c>
    </row>
    <row r="337" spans="2:53" hidden="1" x14ac:dyDescent="0.3">
      <c r="B337" s="13" t="s">
        <v>456</v>
      </c>
      <c r="C337" s="13" t="s">
        <v>348</v>
      </c>
      <c r="D337" s="13">
        <v>45318</v>
      </c>
      <c r="E337" s="13">
        <v>60</v>
      </c>
      <c r="F337" s="18">
        <v>92010787</v>
      </c>
      <c r="G337" s="13">
        <v>2.1</v>
      </c>
      <c r="H337" s="13" t="s">
        <v>283</v>
      </c>
      <c r="I337" s="13" t="s">
        <v>284</v>
      </c>
      <c r="J337" s="13">
        <v>2051</v>
      </c>
      <c r="K337" s="13">
        <v>127.16</v>
      </c>
      <c r="L337" s="13">
        <v>7629.6</v>
      </c>
      <c r="M337" s="13">
        <v>992.95429200000001</v>
      </c>
      <c r="N337" s="13">
        <v>59577.257519999999</v>
      </c>
      <c r="O337" s="13" t="s">
        <v>285</v>
      </c>
      <c r="P337" s="13">
        <v>7.8087</v>
      </c>
      <c r="Q337" s="18" t="s">
        <v>198</v>
      </c>
      <c r="R337" s="13">
        <v>45318</v>
      </c>
      <c r="S337" s="18">
        <v>7931014138</v>
      </c>
      <c r="T337" s="13" t="s">
        <v>340</v>
      </c>
      <c r="V337" s="13">
        <v>83013618</v>
      </c>
      <c r="W337" s="13" t="s">
        <v>287</v>
      </c>
      <c r="X337" s="13" t="s">
        <v>287</v>
      </c>
      <c r="Y337" s="13" t="s">
        <v>287</v>
      </c>
      <c r="Z337" s="13" t="s">
        <v>288</v>
      </c>
      <c r="AA337" s="13" t="s">
        <v>289</v>
      </c>
      <c r="AF337" s="13" t="s">
        <v>290</v>
      </c>
      <c r="AG337" s="13" t="s">
        <v>291</v>
      </c>
      <c r="AH337" s="13" t="s">
        <v>460</v>
      </c>
      <c r="AI337" s="13">
        <v>15</v>
      </c>
      <c r="AJ337" s="13" t="s">
        <v>4</v>
      </c>
      <c r="AK337" s="13" t="s">
        <v>293</v>
      </c>
      <c r="AL337" s="13" t="s">
        <v>294</v>
      </c>
      <c r="AM337" s="13" t="s">
        <v>295</v>
      </c>
      <c r="AN337" s="13" t="s">
        <v>461</v>
      </c>
      <c r="AO337" s="13">
        <v>45318</v>
      </c>
      <c r="AP337" s="13">
        <v>32100</v>
      </c>
      <c r="AQ337" s="13" t="s">
        <v>341</v>
      </c>
      <c r="AR337" s="13" t="s">
        <v>330</v>
      </c>
      <c r="AS337" s="13">
        <v>7931014138</v>
      </c>
      <c r="AT337" s="13">
        <v>45267</v>
      </c>
      <c r="AU337" s="13" t="s">
        <v>298</v>
      </c>
      <c r="AV337" s="13">
        <v>818</v>
      </c>
      <c r="AX337" s="13" t="s">
        <v>294</v>
      </c>
      <c r="AZ337" s="13" t="s">
        <v>158</v>
      </c>
      <c r="BA337" s="13" t="s">
        <v>76</v>
      </c>
    </row>
    <row r="338" spans="2:53" hidden="1" x14ac:dyDescent="0.3">
      <c r="B338" s="13" t="s">
        <v>456</v>
      </c>
      <c r="C338" s="13" t="s">
        <v>427</v>
      </c>
      <c r="D338" s="13">
        <v>45318</v>
      </c>
      <c r="E338" s="13">
        <v>5</v>
      </c>
      <c r="F338" s="18">
        <v>92010787</v>
      </c>
      <c r="G338" s="13">
        <v>6.1</v>
      </c>
      <c r="H338" s="13" t="s">
        <v>283</v>
      </c>
      <c r="I338" s="13" t="s">
        <v>284</v>
      </c>
      <c r="J338" s="13">
        <v>2051</v>
      </c>
      <c r="K338" s="13">
        <v>392.97</v>
      </c>
      <c r="L338" s="13">
        <v>1964.85</v>
      </c>
      <c r="M338" s="13">
        <v>3068.5848390000001</v>
      </c>
      <c r="N338" s="13">
        <v>15342.924195</v>
      </c>
      <c r="O338" s="13" t="s">
        <v>285</v>
      </c>
      <c r="P338" s="13">
        <v>7.8087</v>
      </c>
      <c r="Q338" s="18" t="s">
        <v>198</v>
      </c>
      <c r="R338" s="13">
        <v>45318</v>
      </c>
      <c r="S338" s="18">
        <v>7931014138</v>
      </c>
      <c r="T338" s="13" t="s">
        <v>340</v>
      </c>
      <c r="V338" s="13">
        <v>83013618</v>
      </c>
      <c r="W338" s="13" t="s">
        <v>287</v>
      </c>
      <c r="X338" s="13" t="s">
        <v>287</v>
      </c>
      <c r="Y338" s="13" t="s">
        <v>287</v>
      </c>
      <c r="Z338" s="13" t="s">
        <v>288</v>
      </c>
      <c r="AA338" s="13" t="s">
        <v>289</v>
      </c>
      <c r="AF338" s="13" t="s">
        <v>290</v>
      </c>
      <c r="AG338" s="13" t="s">
        <v>291</v>
      </c>
      <c r="AH338" s="13" t="s">
        <v>460</v>
      </c>
      <c r="AI338" s="13">
        <v>19</v>
      </c>
      <c r="AJ338" s="13" t="s">
        <v>4</v>
      </c>
      <c r="AK338" s="13" t="s">
        <v>293</v>
      </c>
      <c r="AL338" s="13" t="s">
        <v>294</v>
      </c>
      <c r="AM338" s="13" t="s">
        <v>295</v>
      </c>
      <c r="AN338" s="13" t="s">
        <v>461</v>
      </c>
      <c r="AO338" s="13">
        <v>45318</v>
      </c>
      <c r="AP338" s="13">
        <v>32100</v>
      </c>
      <c r="AQ338" s="13" t="s">
        <v>341</v>
      </c>
      <c r="AR338" s="13" t="s">
        <v>330</v>
      </c>
      <c r="AS338" s="13">
        <v>7931014138</v>
      </c>
      <c r="AT338" s="13">
        <v>45267</v>
      </c>
      <c r="AU338" s="13" t="s">
        <v>298</v>
      </c>
      <c r="AV338" s="13">
        <v>818</v>
      </c>
      <c r="AX338" s="13" t="s">
        <v>294</v>
      </c>
      <c r="AZ338" s="13" t="s">
        <v>158</v>
      </c>
      <c r="BA338" s="13" t="s">
        <v>76</v>
      </c>
    </row>
    <row r="339" spans="2:53" hidden="1" x14ac:dyDescent="0.3">
      <c r="B339" s="13" t="s">
        <v>456</v>
      </c>
      <c r="C339" s="13" t="s">
        <v>418</v>
      </c>
      <c r="D339" s="13">
        <v>45318</v>
      </c>
      <c r="E339" s="13">
        <v>50</v>
      </c>
      <c r="F339" s="18">
        <v>92010790</v>
      </c>
      <c r="G339" s="13">
        <v>3.1</v>
      </c>
      <c r="H339" s="13" t="s">
        <v>283</v>
      </c>
      <c r="I339" s="13" t="s">
        <v>284</v>
      </c>
      <c r="J339" s="13">
        <v>2051</v>
      </c>
      <c r="K339" s="13">
        <v>85.88</v>
      </c>
      <c r="L339" s="13">
        <v>4294</v>
      </c>
      <c r="M339" s="13">
        <v>670.61115600000005</v>
      </c>
      <c r="N339" s="13">
        <v>33530.557800000002</v>
      </c>
      <c r="O339" s="13" t="s">
        <v>285</v>
      </c>
      <c r="P339" s="13">
        <v>7.8087</v>
      </c>
      <c r="Q339" s="18" t="s">
        <v>198</v>
      </c>
      <c r="R339" s="13">
        <v>45318</v>
      </c>
      <c r="S339" s="18">
        <v>7931014142</v>
      </c>
      <c r="T339" s="13" t="s">
        <v>320</v>
      </c>
      <c r="V339" s="13">
        <v>83013622</v>
      </c>
      <c r="W339" s="13" t="s">
        <v>287</v>
      </c>
      <c r="X339" s="13" t="s">
        <v>287</v>
      </c>
      <c r="Y339" s="13" t="s">
        <v>287</v>
      </c>
      <c r="Z339" s="13" t="s">
        <v>288</v>
      </c>
      <c r="AA339" s="13" t="s">
        <v>289</v>
      </c>
      <c r="AF339" s="13" t="s">
        <v>290</v>
      </c>
      <c r="AG339" s="13" t="s">
        <v>291</v>
      </c>
      <c r="AH339" s="13" t="s">
        <v>460</v>
      </c>
      <c r="AI339" s="13">
        <v>24</v>
      </c>
      <c r="AJ339" s="13" t="s">
        <v>4</v>
      </c>
      <c r="AK339" s="13" t="s">
        <v>293</v>
      </c>
      <c r="AL339" s="13" t="s">
        <v>294</v>
      </c>
      <c r="AM339" s="13" t="s">
        <v>295</v>
      </c>
      <c r="AN339" s="13" t="s">
        <v>461</v>
      </c>
      <c r="AO339" s="13">
        <v>45318</v>
      </c>
      <c r="AP339" s="13">
        <v>32100</v>
      </c>
      <c r="AQ339" s="13" t="s">
        <v>324</v>
      </c>
      <c r="AR339" s="13" t="s">
        <v>330</v>
      </c>
      <c r="AS339" s="13">
        <v>7931014142</v>
      </c>
      <c r="AT339" s="13">
        <v>45267</v>
      </c>
      <c r="AU339" s="13" t="s">
        <v>298</v>
      </c>
      <c r="AV339" s="13">
        <v>818</v>
      </c>
      <c r="AX339" s="13" t="s">
        <v>294</v>
      </c>
      <c r="AZ339" s="13" t="s">
        <v>158</v>
      </c>
      <c r="BA339" s="13" t="s">
        <v>475</v>
      </c>
    </row>
    <row r="340" spans="2:53" hidden="1" x14ac:dyDescent="0.3">
      <c r="B340" s="13" t="s">
        <v>456</v>
      </c>
      <c r="C340" s="13" t="s">
        <v>425</v>
      </c>
      <c r="D340" s="13">
        <v>45318</v>
      </c>
      <c r="E340" s="13">
        <v>30</v>
      </c>
      <c r="F340" s="18">
        <v>92010793</v>
      </c>
      <c r="G340" s="13">
        <v>1.1000000000000001</v>
      </c>
      <c r="H340" s="13" t="s">
        <v>283</v>
      </c>
      <c r="I340" s="13" t="s">
        <v>284</v>
      </c>
      <c r="J340" s="13">
        <v>2051</v>
      </c>
      <c r="K340" s="13">
        <v>16.41</v>
      </c>
      <c r="L340" s="13">
        <v>492.3</v>
      </c>
      <c r="M340" s="13">
        <v>128.14076700000001</v>
      </c>
      <c r="N340" s="13">
        <v>3844.2230100000002</v>
      </c>
      <c r="O340" s="13" t="s">
        <v>285</v>
      </c>
      <c r="P340" s="13">
        <v>7.8087</v>
      </c>
      <c r="Q340" s="18" t="s">
        <v>202</v>
      </c>
      <c r="R340" s="13">
        <v>45318</v>
      </c>
      <c r="S340" s="18">
        <v>7931014149</v>
      </c>
      <c r="T340" s="13" t="s">
        <v>426</v>
      </c>
      <c r="V340" s="13">
        <v>83013627</v>
      </c>
      <c r="W340" s="13" t="s">
        <v>287</v>
      </c>
      <c r="X340" s="13" t="s">
        <v>287</v>
      </c>
      <c r="Y340" s="13" t="s">
        <v>287</v>
      </c>
      <c r="Z340" s="13" t="s">
        <v>288</v>
      </c>
      <c r="AA340" s="13" t="s">
        <v>289</v>
      </c>
      <c r="AF340" s="13" t="s">
        <v>290</v>
      </c>
      <c r="AG340" s="13" t="s">
        <v>291</v>
      </c>
      <c r="AH340" s="13" t="s">
        <v>460</v>
      </c>
      <c r="AI340" s="13">
        <v>67</v>
      </c>
      <c r="AJ340" s="13" t="s">
        <v>4</v>
      </c>
      <c r="AK340" s="13" t="s">
        <v>304</v>
      </c>
      <c r="AL340" s="13" t="s">
        <v>294</v>
      </c>
      <c r="AM340" s="13" t="s">
        <v>295</v>
      </c>
      <c r="AN340" s="13" t="s">
        <v>461</v>
      </c>
      <c r="AO340" s="13">
        <v>45318</v>
      </c>
      <c r="AP340" s="13">
        <v>32100</v>
      </c>
      <c r="AQ340" s="13" t="s">
        <v>324</v>
      </c>
      <c r="AR340" s="13" t="s">
        <v>330</v>
      </c>
      <c r="AS340" s="13">
        <v>7931014149</v>
      </c>
      <c r="AT340" s="13">
        <v>45267</v>
      </c>
      <c r="AU340" s="13" t="s">
        <v>298</v>
      </c>
      <c r="AV340" s="13">
        <v>818</v>
      </c>
      <c r="AX340" s="13" t="s">
        <v>294</v>
      </c>
      <c r="AZ340" s="13" t="s">
        <v>158</v>
      </c>
      <c r="BA340" s="13" t="e">
        <v>#N/A</v>
      </c>
    </row>
    <row r="341" spans="2:53" hidden="1" x14ac:dyDescent="0.3">
      <c r="B341" s="13" t="s">
        <v>456</v>
      </c>
      <c r="C341" s="13" t="s">
        <v>431</v>
      </c>
      <c r="D341" s="13">
        <v>45318</v>
      </c>
      <c r="E341" s="13">
        <v>400</v>
      </c>
      <c r="F341" s="18">
        <v>92010795</v>
      </c>
      <c r="G341" s="13">
        <v>1.1000000000000001</v>
      </c>
      <c r="H341" s="13" t="s">
        <v>358</v>
      </c>
      <c r="I341" s="13" t="s">
        <v>284</v>
      </c>
      <c r="J341" s="13">
        <v>2051</v>
      </c>
      <c r="K341" s="13">
        <v>80.27</v>
      </c>
      <c r="L341" s="13">
        <v>32108</v>
      </c>
      <c r="M341" s="13">
        <v>626.804349</v>
      </c>
      <c r="N341" s="13">
        <v>250721.7396</v>
      </c>
      <c r="O341" s="13" t="s">
        <v>285</v>
      </c>
      <c r="P341" s="13">
        <v>7.8087</v>
      </c>
      <c r="Q341" s="18" t="s">
        <v>202</v>
      </c>
      <c r="R341" s="13">
        <v>45318</v>
      </c>
      <c r="S341" s="18">
        <v>7931014137</v>
      </c>
      <c r="T341" s="13" t="s">
        <v>356</v>
      </c>
      <c r="V341" s="13">
        <v>83013628</v>
      </c>
      <c r="W341" s="13" t="s">
        <v>287</v>
      </c>
      <c r="X341" s="13" t="s">
        <v>287</v>
      </c>
      <c r="Y341" s="13" t="s">
        <v>287</v>
      </c>
      <c r="Z341" s="13" t="s">
        <v>288</v>
      </c>
      <c r="AA341" s="13" t="s">
        <v>289</v>
      </c>
      <c r="AF341" s="13" t="s">
        <v>290</v>
      </c>
      <c r="AG341" s="13" t="s">
        <v>291</v>
      </c>
      <c r="AH341" s="13" t="s">
        <v>460</v>
      </c>
      <c r="AI341" s="13">
        <v>49</v>
      </c>
      <c r="AJ341" s="13" t="s">
        <v>4</v>
      </c>
      <c r="AK341" s="13" t="s">
        <v>293</v>
      </c>
      <c r="AL341" s="13" t="s">
        <v>294</v>
      </c>
      <c r="AM341" s="13" t="s">
        <v>295</v>
      </c>
      <c r="AN341" s="13" t="s">
        <v>461</v>
      </c>
      <c r="AO341" s="13">
        <v>45318</v>
      </c>
      <c r="AP341" s="13">
        <v>32100</v>
      </c>
      <c r="AQ341" s="13" t="s">
        <v>324</v>
      </c>
      <c r="AR341" s="13" t="s">
        <v>330</v>
      </c>
      <c r="AS341" s="13">
        <v>7931014137</v>
      </c>
      <c r="AT341" s="13">
        <v>45267</v>
      </c>
      <c r="AU341" s="13" t="s">
        <v>298</v>
      </c>
      <c r="AV341" s="13">
        <v>818</v>
      </c>
      <c r="AX341" s="13" t="s">
        <v>294</v>
      </c>
      <c r="AZ341" s="13" t="s">
        <v>158</v>
      </c>
      <c r="BA341" s="13" t="s">
        <v>99</v>
      </c>
    </row>
    <row r="342" spans="2:53" hidden="1" x14ac:dyDescent="0.3">
      <c r="B342" s="13" t="s">
        <v>456</v>
      </c>
      <c r="C342" s="13" t="s">
        <v>71</v>
      </c>
      <c r="D342" s="13">
        <v>45318</v>
      </c>
      <c r="E342" s="13">
        <v>25</v>
      </c>
      <c r="F342" s="18">
        <v>92010797</v>
      </c>
      <c r="G342" s="13">
        <v>4.0999999999999996</v>
      </c>
      <c r="H342" s="13" t="s">
        <v>358</v>
      </c>
      <c r="I342" s="13" t="s">
        <v>284</v>
      </c>
      <c r="J342" s="13">
        <v>2051</v>
      </c>
      <c r="K342" s="13">
        <v>243.37</v>
      </c>
      <c r="L342" s="13">
        <v>6084.25</v>
      </c>
      <c r="M342" s="13">
        <v>1900.403319</v>
      </c>
      <c r="N342" s="13">
        <v>47510.082974999998</v>
      </c>
      <c r="O342" s="13" t="s">
        <v>285</v>
      </c>
      <c r="P342" s="13">
        <v>7.8087</v>
      </c>
      <c r="Q342" s="18" t="s">
        <v>202</v>
      </c>
      <c r="R342" s="13">
        <v>45318</v>
      </c>
      <c r="S342" s="18">
        <v>7931014144</v>
      </c>
      <c r="T342" s="13" t="s">
        <v>286</v>
      </c>
      <c r="V342" s="13">
        <v>83013629</v>
      </c>
      <c r="W342" s="13" t="s">
        <v>287</v>
      </c>
      <c r="X342" s="13" t="s">
        <v>287</v>
      </c>
      <c r="Y342" s="13" t="s">
        <v>287</v>
      </c>
      <c r="Z342" s="13" t="s">
        <v>288</v>
      </c>
      <c r="AA342" s="13" t="s">
        <v>289</v>
      </c>
      <c r="AF342" s="13" t="s">
        <v>290</v>
      </c>
      <c r="AG342" s="13" t="s">
        <v>291</v>
      </c>
      <c r="AH342" s="13" t="s">
        <v>460</v>
      </c>
      <c r="AI342" s="13">
        <v>63</v>
      </c>
      <c r="AJ342" s="13" t="s">
        <v>4</v>
      </c>
      <c r="AK342" s="13" t="s">
        <v>293</v>
      </c>
      <c r="AL342" s="13" t="s">
        <v>294</v>
      </c>
      <c r="AM342" s="13" t="s">
        <v>295</v>
      </c>
      <c r="AN342" s="13" t="s">
        <v>461</v>
      </c>
      <c r="AO342" s="13">
        <v>45318</v>
      </c>
      <c r="AP342" s="13">
        <v>32100</v>
      </c>
      <c r="AQ342" s="13" t="s">
        <v>32</v>
      </c>
      <c r="AR342" s="13" t="s">
        <v>330</v>
      </c>
      <c r="AS342" s="13">
        <v>7931014144</v>
      </c>
      <c r="AT342" s="13">
        <v>45267</v>
      </c>
      <c r="AU342" s="13" t="s">
        <v>298</v>
      </c>
      <c r="AV342" s="13">
        <v>818</v>
      </c>
      <c r="AX342" s="13" t="s">
        <v>294</v>
      </c>
      <c r="AZ342" s="13" t="s">
        <v>158</v>
      </c>
      <c r="BA342" s="13" t="s">
        <v>65</v>
      </c>
    </row>
    <row r="343" spans="2:53" hidden="1" x14ac:dyDescent="0.3">
      <c r="B343" s="13" t="s">
        <v>456</v>
      </c>
      <c r="C343" s="13" t="s">
        <v>73</v>
      </c>
      <c r="D343" s="13">
        <v>45318</v>
      </c>
      <c r="E343" s="13">
        <v>5</v>
      </c>
      <c r="F343" s="18">
        <v>92010797</v>
      </c>
      <c r="G343" s="13">
        <v>5.0999999999999996</v>
      </c>
      <c r="H343" s="13" t="s">
        <v>358</v>
      </c>
      <c r="I343" s="13" t="s">
        <v>284</v>
      </c>
      <c r="J343" s="13">
        <v>2051</v>
      </c>
      <c r="K343" s="13">
        <v>226.99</v>
      </c>
      <c r="L343" s="13">
        <v>1134.95</v>
      </c>
      <c r="M343" s="13">
        <v>1772.496813</v>
      </c>
      <c r="N343" s="13">
        <v>8862.4840650000006</v>
      </c>
      <c r="O343" s="13" t="s">
        <v>285</v>
      </c>
      <c r="P343" s="13">
        <v>7.8087</v>
      </c>
      <c r="Q343" s="18" t="s">
        <v>202</v>
      </c>
      <c r="R343" s="13">
        <v>45318</v>
      </c>
      <c r="S343" s="18">
        <v>7931014144</v>
      </c>
      <c r="T343" s="13" t="s">
        <v>286</v>
      </c>
      <c r="V343" s="13">
        <v>83013629</v>
      </c>
      <c r="W343" s="13" t="s">
        <v>287</v>
      </c>
      <c r="X343" s="13" t="s">
        <v>287</v>
      </c>
      <c r="Y343" s="13" t="s">
        <v>287</v>
      </c>
      <c r="Z343" s="13" t="s">
        <v>288</v>
      </c>
      <c r="AA343" s="13" t="s">
        <v>289</v>
      </c>
      <c r="AF343" s="13" t="s">
        <v>290</v>
      </c>
      <c r="AG343" s="13" t="s">
        <v>291</v>
      </c>
      <c r="AH343" s="13" t="s">
        <v>460</v>
      </c>
      <c r="AI343" s="13">
        <v>64</v>
      </c>
      <c r="AJ343" s="13" t="s">
        <v>4</v>
      </c>
      <c r="AK343" s="13" t="s">
        <v>293</v>
      </c>
      <c r="AL343" s="13" t="s">
        <v>294</v>
      </c>
      <c r="AM343" s="13" t="s">
        <v>295</v>
      </c>
      <c r="AN343" s="13" t="s">
        <v>461</v>
      </c>
      <c r="AO343" s="13">
        <v>45318</v>
      </c>
      <c r="AP343" s="13">
        <v>32100</v>
      </c>
      <c r="AQ343" s="13" t="s">
        <v>32</v>
      </c>
      <c r="AR343" s="13" t="s">
        <v>330</v>
      </c>
      <c r="AS343" s="13">
        <v>7931014144</v>
      </c>
      <c r="AT343" s="13">
        <v>45267</v>
      </c>
      <c r="AU343" s="13" t="s">
        <v>298</v>
      </c>
      <c r="AV343" s="13">
        <v>818</v>
      </c>
      <c r="AX343" s="13" t="s">
        <v>294</v>
      </c>
      <c r="AZ343" s="13" t="s">
        <v>158</v>
      </c>
      <c r="BA343" s="13" t="s">
        <v>65</v>
      </c>
    </row>
    <row r="344" spans="2:53" hidden="1" x14ac:dyDescent="0.3">
      <c r="B344" s="13" t="s">
        <v>456</v>
      </c>
      <c r="C344" s="13" t="s">
        <v>431</v>
      </c>
      <c r="D344" s="13">
        <v>45318</v>
      </c>
      <c r="E344" s="13">
        <v>300</v>
      </c>
      <c r="F344" s="18">
        <v>92010798</v>
      </c>
      <c r="G344" s="13">
        <v>1.1000000000000001</v>
      </c>
      <c r="H344" s="13" t="s">
        <v>358</v>
      </c>
      <c r="I344" s="13" t="s">
        <v>284</v>
      </c>
      <c r="J344" s="13">
        <v>2051</v>
      </c>
      <c r="K344" s="13">
        <v>80.27</v>
      </c>
      <c r="L344" s="13">
        <v>24081</v>
      </c>
      <c r="M344" s="13">
        <v>626.804349</v>
      </c>
      <c r="N344" s="13">
        <v>188041.30470000001</v>
      </c>
      <c r="O344" s="13" t="s">
        <v>285</v>
      </c>
      <c r="P344" s="13">
        <v>7.8087</v>
      </c>
      <c r="Q344" s="18" t="s">
        <v>202</v>
      </c>
      <c r="R344" s="13">
        <v>45318</v>
      </c>
      <c r="S344" s="18">
        <v>7931014147</v>
      </c>
      <c r="T344" s="13" t="s">
        <v>356</v>
      </c>
      <c r="V344" s="13">
        <v>83013624</v>
      </c>
      <c r="W344" s="13" t="s">
        <v>287</v>
      </c>
      <c r="X344" s="13" t="s">
        <v>287</v>
      </c>
      <c r="Y344" s="13" t="s">
        <v>287</v>
      </c>
      <c r="Z344" s="13" t="s">
        <v>288</v>
      </c>
      <c r="AA344" s="13" t="s">
        <v>289</v>
      </c>
      <c r="AF344" s="13" t="s">
        <v>290</v>
      </c>
      <c r="AG344" s="13" t="s">
        <v>291</v>
      </c>
      <c r="AH344" s="13" t="s">
        <v>460</v>
      </c>
      <c r="AI344" s="13">
        <v>66</v>
      </c>
      <c r="AJ344" s="13" t="s">
        <v>4</v>
      </c>
      <c r="AK344" s="13" t="s">
        <v>293</v>
      </c>
      <c r="AL344" s="13" t="s">
        <v>294</v>
      </c>
      <c r="AM344" s="13" t="s">
        <v>295</v>
      </c>
      <c r="AN344" s="13" t="s">
        <v>461</v>
      </c>
      <c r="AO344" s="13">
        <v>45318</v>
      </c>
      <c r="AP344" s="13">
        <v>32100</v>
      </c>
      <c r="AQ344" s="13" t="s">
        <v>324</v>
      </c>
      <c r="AR344" s="13" t="s">
        <v>330</v>
      </c>
      <c r="AS344" s="13">
        <v>7931014147</v>
      </c>
      <c r="AT344" s="13">
        <v>45267</v>
      </c>
      <c r="AU344" s="13" t="s">
        <v>298</v>
      </c>
      <c r="AV344" s="13">
        <v>818</v>
      </c>
      <c r="AX344" s="13" t="s">
        <v>294</v>
      </c>
      <c r="AZ344" s="13" t="s">
        <v>158</v>
      </c>
      <c r="BA344" s="13" t="s">
        <v>99</v>
      </c>
    </row>
    <row r="345" spans="2:53" hidden="1" x14ac:dyDescent="0.3">
      <c r="B345" s="13" t="s">
        <v>456</v>
      </c>
      <c r="C345" s="13" t="s">
        <v>359</v>
      </c>
      <c r="D345" s="13">
        <v>45321</v>
      </c>
      <c r="E345" s="13">
        <v>200</v>
      </c>
      <c r="F345" s="18">
        <v>92010805</v>
      </c>
      <c r="G345" s="13">
        <v>1.1000000000000001</v>
      </c>
      <c r="H345" s="13" t="s">
        <v>358</v>
      </c>
      <c r="I345" s="13" t="s">
        <v>284</v>
      </c>
      <c r="J345" s="13">
        <v>2051</v>
      </c>
      <c r="K345" s="13">
        <v>39</v>
      </c>
      <c r="L345" s="13">
        <v>7800</v>
      </c>
      <c r="M345" s="13">
        <v>304.53930000000003</v>
      </c>
      <c r="N345" s="13">
        <v>60907.86</v>
      </c>
      <c r="O345" s="13" t="s">
        <v>285</v>
      </c>
      <c r="P345" s="13">
        <v>7.8087</v>
      </c>
      <c r="Q345" s="18" t="s">
        <v>463</v>
      </c>
      <c r="R345" s="13">
        <v>45321</v>
      </c>
      <c r="S345" s="18">
        <v>7931014131</v>
      </c>
      <c r="T345" s="13" t="s">
        <v>320</v>
      </c>
      <c r="V345" s="13">
        <v>83013632</v>
      </c>
      <c r="W345" s="13" t="s">
        <v>287</v>
      </c>
      <c r="X345" s="13" t="s">
        <v>287</v>
      </c>
      <c r="Y345" s="13" t="s">
        <v>287</v>
      </c>
      <c r="Z345" s="13" t="s">
        <v>288</v>
      </c>
      <c r="AA345" s="13" t="s">
        <v>289</v>
      </c>
      <c r="AF345" s="13" t="s">
        <v>290</v>
      </c>
      <c r="AG345" s="13" t="s">
        <v>291</v>
      </c>
      <c r="AH345" s="13" t="s">
        <v>464</v>
      </c>
      <c r="AI345" s="13">
        <v>4</v>
      </c>
      <c r="AJ345" s="13" t="s">
        <v>4</v>
      </c>
      <c r="AK345" s="13" t="s">
        <v>293</v>
      </c>
      <c r="AL345" s="13" t="s">
        <v>294</v>
      </c>
      <c r="AM345" s="13" t="s">
        <v>465</v>
      </c>
      <c r="AN345" s="13" t="s">
        <v>353</v>
      </c>
      <c r="AO345" s="13">
        <v>45321</v>
      </c>
      <c r="AP345" s="13">
        <v>31400</v>
      </c>
      <c r="AQ345" s="13" t="s">
        <v>324</v>
      </c>
      <c r="AR345" s="13" t="s">
        <v>330</v>
      </c>
      <c r="AS345" s="13">
        <v>7931014131</v>
      </c>
      <c r="AT345" s="13">
        <v>45268</v>
      </c>
      <c r="AU345" s="13" t="s">
        <v>298</v>
      </c>
      <c r="AV345" s="13">
        <v>818</v>
      </c>
      <c r="AX345" s="13" t="s">
        <v>294</v>
      </c>
      <c r="AZ345" s="13" t="s">
        <v>158</v>
      </c>
      <c r="BA345" s="13" t="s">
        <v>114</v>
      </c>
    </row>
    <row r="346" spans="2:53" hidden="1" x14ac:dyDescent="0.3">
      <c r="B346" s="13" t="s">
        <v>456</v>
      </c>
      <c r="C346" s="13" t="s">
        <v>362</v>
      </c>
      <c r="D346" s="13">
        <v>45321</v>
      </c>
      <c r="E346" s="13">
        <v>250</v>
      </c>
      <c r="F346" s="18">
        <v>92010806</v>
      </c>
      <c r="G346" s="13">
        <v>1.1000000000000001</v>
      </c>
      <c r="H346" s="13" t="s">
        <v>358</v>
      </c>
      <c r="I346" s="13" t="s">
        <v>284</v>
      </c>
      <c r="J346" s="13">
        <v>2051</v>
      </c>
      <c r="K346" s="13">
        <v>40.29</v>
      </c>
      <c r="L346" s="13">
        <v>10072.5</v>
      </c>
      <c r="M346" s="13">
        <v>314.61252300000001</v>
      </c>
      <c r="N346" s="13">
        <v>78653.130749999997</v>
      </c>
      <c r="O346" s="13" t="s">
        <v>285</v>
      </c>
      <c r="P346" s="13">
        <v>7.8087</v>
      </c>
      <c r="Q346" s="18" t="s">
        <v>463</v>
      </c>
      <c r="R346" s="13">
        <v>45321</v>
      </c>
      <c r="S346" s="18">
        <v>7931014132</v>
      </c>
      <c r="T346" s="13" t="s">
        <v>320</v>
      </c>
      <c r="V346" s="13">
        <v>83013634</v>
      </c>
      <c r="W346" s="13" t="s">
        <v>287</v>
      </c>
      <c r="X346" s="13" t="s">
        <v>287</v>
      </c>
      <c r="Y346" s="13" t="s">
        <v>287</v>
      </c>
      <c r="Z346" s="13" t="s">
        <v>288</v>
      </c>
      <c r="AA346" s="13" t="s">
        <v>289</v>
      </c>
      <c r="AF346" s="13" t="s">
        <v>290</v>
      </c>
      <c r="AG346" s="13" t="s">
        <v>291</v>
      </c>
      <c r="AH346" s="13" t="s">
        <v>464</v>
      </c>
      <c r="AI346" s="13">
        <v>5</v>
      </c>
      <c r="AJ346" s="13" t="s">
        <v>4</v>
      </c>
      <c r="AK346" s="13" t="s">
        <v>293</v>
      </c>
      <c r="AL346" s="13" t="s">
        <v>294</v>
      </c>
      <c r="AM346" s="13" t="s">
        <v>465</v>
      </c>
      <c r="AN346" s="13" t="s">
        <v>353</v>
      </c>
      <c r="AO346" s="13">
        <v>45321</v>
      </c>
      <c r="AP346" s="13">
        <v>31400</v>
      </c>
      <c r="AQ346" s="13" t="s">
        <v>324</v>
      </c>
      <c r="AR346" s="13" t="s">
        <v>330</v>
      </c>
      <c r="AS346" s="13">
        <v>7931014132</v>
      </c>
      <c r="AT346" s="13">
        <v>45268</v>
      </c>
      <c r="AU346" s="13" t="s">
        <v>298</v>
      </c>
      <c r="AV346" s="13">
        <v>818</v>
      </c>
      <c r="AX346" s="13" t="s">
        <v>294</v>
      </c>
      <c r="AZ346" s="13" t="s">
        <v>158</v>
      </c>
      <c r="BA346" s="13" t="s">
        <v>108</v>
      </c>
    </row>
    <row r="347" spans="2:53" hidden="1" x14ac:dyDescent="0.3">
      <c r="B347" s="13" t="s">
        <v>456</v>
      </c>
      <c r="C347" s="13" t="s">
        <v>363</v>
      </c>
      <c r="D347" s="13">
        <v>45321</v>
      </c>
      <c r="E347" s="13">
        <v>500</v>
      </c>
      <c r="F347" s="18">
        <v>92010806</v>
      </c>
      <c r="G347" s="13">
        <v>2.1</v>
      </c>
      <c r="H347" s="13" t="s">
        <v>358</v>
      </c>
      <c r="I347" s="13" t="s">
        <v>284</v>
      </c>
      <c r="J347" s="13">
        <v>2051</v>
      </c>
      <c r="K347" s="13">
        <v>56.96</v>
      </c>
      <c r="L347" s="13">
        <v>28480</v>
      </c>
      <c r="M347" s="13">
        <v>444.78355199999999</v>
      </c>
      <c r="N347" s="13">
        <v>222391.77600000001</v>
      </c>
      <c r="O347" s="13" t="s">
        <v>285</v>
      </c>
      <c r="P347" s="13">
        <v>7.8087</v>
      </c>
      <c r="Q347" s="19" t="s">
        <v>463</v>
      </c>
      <c r="R347" s="13">
        <v>45321</v>
      </c>
      <c r="S347" s="18">
        <v>7931014132</v>
      </c>
      <c r="T347" s="13" t="s">
        <v>320</v>
      </c>
      <c r="V347" s="13">
        <v>83013634</v>
      </c>
      <c r="W347" s="13" t="s">
        <v>287</v>
      </c>
      <c r="X347" s="13" t="s">
        <v>287</v>
      </c>
      <c r="Y347" s="13" t="s">
        <v>287</v>
      </c>
      <c r="Z347" s="13" t="s">
        <v>288</v>
      </c>
      <c r="AA347" s="13" t="s">
        <v>289</v>
      </c>
      <c r="AF347" s="13" t="s">
        <v>290</v>
      </c>
      <c r="AG347" s="13" t="s">
        <v>291</v>
      </c>
      <c r="AH347" s="13" t="s">
        <v>464</v>
      </c>
      <c r="AI347" s="13">
        <v>6</v>
      </c>
      <c r="AJ347" s="13" t="s">
        <v>4</v>
      </c>
      <c r="AK347" s="13" t="s">
        <v>293</v>
      </c>
      <c r="AL347" s="13" t="s">
        <v>294</v>
      </c>
      <c r="AM347" s="13" t="s">
        <v>465</v>
      </c>
      <c r="AN347" s="13" t="s">
        <v>353</v>
      </c>
      <c r="AO347" s="13">
        <v>45321</v>
      </c>
      <c r="AP347" s="13">
        <v>31400</v>
      </c>
      <c r="AQ347" s="13" t="s">
        <v>324</v>
      </c>
      <c r="AR347" s="13" t="s">
        <v>330</v>
      </c>
      <c r="AS347" s="13">
        <v>7931014132</v>
      </c>
      <c r="AT347" s="13">
        <v>45268</v>
      </c>
      <c r="AU347" s="13" t="s">
        <v>298</v>
      </c>
      <c r="AV347" s="13">
        <v>818</v>
      </c>
      <c r="AX347" s="13" t="s">
        <v>294</v>
      </c>
      <c r="AZ347" s="13" t="s">
        <v>158</v>
      </c>
      <c r="BA347" s="13" t="s">
        <v>108</v>
      </c>
    </row>
    <row r="348" spans="2:53" hidden="1" x14ac:dyDescent="0.3">
      <c r="B348" s="13" t="s">
        <v>456</v>
      </c>
      <c r="C348" s="13" t="s">
        <v>485</v>
      </c>
      <c r="D348" s="13">
        <v>45318</v>
      </c>
      <c r="E348" s="13">
        <v>1</v>
      </c>
      <c r="F348" s="18">
        <v>92010813</v>
      </c>
      <c r="G348" s="13">
        <v>2.1</v>
      </c>
      <c r="H348" s="13" t="s">
        <v>283</v>
      </c>
      <c r="I348" s="13" t="s">
        <v>284</v>
      </c>
      <c r="J348" s="13">
        <v>2051</v>
      </c>
      <c r="K348" s="13">
        <v>899.04</v>
      </c>
      <c r="L348" s="13">
        <v>899.04</v>
      </c>
      <c r="M348" s="13">
        <v>7020.3336479999998</v>
      </c>
      <c r="N348" s="13">
        <v>7020.3336479999998</v>
      </c>
      <c r="O348" s="13" t="s">
        <v>285</v>
      </c>
      <c r="P348" s="13">
        <v>7.8087</v>
      </c>
      <c r="Q348" s="18" t="s">
        <v>202</v>
      </c>
      <c r="R348" s="13">
        <v>45318</v>
      </c>
      <c r="S348" s="18">
        <v>7931014217</v>
      </c>
      <c r="T348" s="13" t="s">
        <v>386</v>
      </c>
      <c r="V348" s="13">
        <v>83013636</v>
      </c>
      <c r="W348" s="13" t="s">
        <v>287</v>
      </c>
      <c r="X348" s="13" t="s">
        <v>287</v>
      </c>
      <c r="Y348" s="13" t="s">
        <v>287</v>
      </c>
      <c r="Z348" s="13" t="s">
        <v>288</v>
      </c>
      <c r="AA348" s="13" t="s">
        <v>289</v>
      </c>
      <c r="AF348" s="13" t="s">
        <v>290</v>
      </c>
      <c r="AG348" s="13" t="s">
        <v>291</v>
      </c>
      <c r="AH348" s="13" t="s">
        <v>460</v>
      </c>
      <c r="AI348" s="13">
        <v>71</v>
      </c>
      <c r="AJ348" s="13" t="s">
        <v>4</v>
      </c>
      <c r="AK348" s="13" t="s">
        <v>293</v>
      </c>
      <c r="AL348" s="13" t="s">
        <v>294</v>
      </c>
      <c r="AM348" s="13" t="s">
        <v>295</v>
      </c>
      <c r="AN348" s="13" t="s">
        <v>461</v>
      </c>
      <c r="AO348" s="13">
        <v>45318</v>
      </c>
      <c r="AP348" s="13">
        <v>32100</v>
      </c>
      <c r="AQ348" s="13" t="s">
        <v>387</v>
      </c>
      <c r="AR348" s="13" t="s">
        <v>330</v>
      </c>
      <c r="AS348" s="13">
        <v>7931014217</v>
      </c>
      <c r="AT348" s="13">
        <v>45268</v>
      </c>
      <c r="AU348" s="13" t="s">
        <v>298</v>
      </c>
      <c r="AV348" s="13">
        <v>818</v>
      </c>
      <c r="AX348" s="13" t="s">
        <v>294</v>
      </c>
      <c r="AZ348" s="13" t="s">
        <v>158</v>
      </c>
      <c r="BA348" s="13" t="e">
        <v>#N/A</v>
      </c>
    </row>
    <row r="349" spans="2:53" hidden="1" x14ac:dyDescent="0.3">
      <c r="B349" s="13" t="s">
        <v>230</v>
      </c>
      <c r="C349" s="13" t="s">
        <v>231</v>
      </c>
      <c r="D349" s="13" t="s">
        <v>232</v>
      </c>
      <c r="E349" s="13" t="s">
        <v>233</v>
      </c>
      <c r="F349" s="18" t="s">
        <v>234</v>
      </c>
      <c r="G349" s="13" t="s">
        <v>235</v>
      </c>
      <c r="H349" s="17" t="s">
        <v>236</v>
      </c>
      <c r="I349" s="13" t="s">
        <v>237</v>
      </c>
      <c r="J349" s="13" t="s">
        <v>238</v>
      </c>
      <c r="K349" s="13" t="s">
        <v>239</v>
      </c>
      <c r="L349" s="13" t="s">
        <v>240</v>
      </c>
      <c r="M349" s="13" t="s">
        <v>241</v>
      </c>
      <c r="N349" s="13" t="s">
        <v>242</v>
      </c>
      <c r="O349" s="13" t="s">
        <v>243</v>
      </c>
      <c r="P349" s="13" t="s">
        <v>244</v>
      </c>
      <c r="Q349" s="18" t="s">
        <v>245</v>
      </c>
      <c r="R349" s="13" t="s">
        <v>246</v>
      </c>
      <c r="S349" s="18" t="s">
        <v>247</v>
      </c>
      <c r="T349" s="13" t="s">
        <v>248</v>
      </c>
      <c r="U349" s="13" t="s">
        <v>249</v>
      </c>
      <c r="V349" s="13" t="s">
        <v>250</v>
      </c>
      <c r="W349" s="13" t="s">
        <v>251</v>
      </c>
      <c r="X349" s="13" t="s">
        <v>252</v>
      </c>
      <c r="AF349" s="13" t="s">
        <v>260</v>
      </c>
      <c r="AG349" s="13" t="s">
        <v>261</v>
      </c>
      <c r="AH349" s="13" t="s">
        <v>262</v>
      </c>
      <c r="AI349" s="13" t="s">
        <v>263</v>
      </c>
      <c r="AJ349" s="13" t="s">
        <v>264</v>
      </c>
      <c r="AK349" s="13" t="s">
        <v>265</v>
      </c>
      <c r="AL349" s="13" t="s">
        <v>266</v>
      </c>
      <c r="AM349" s="13" t="s">
        <v>267</v>
      </c>
      <c r="AN349" s="13" t="s">
        <v>268</v>
      </c>
      <c r="AO349" s="13" t="s">
        <v>269</v>
      </c>
      <c r="AP349" s="13" t="s">
        <v>270</v>
      </c>
      <c r="AQ349" s="13" t="s">
        <v>271</v>
      </c>
      <c r="AR349" s="13" t="s">
        <v>272</v>
      </c>
      <c r="AS349" s="13" t="s">
        <v>273</v>
      </c>
      <c r="AT349" s="13" t="s">
        <v>274</v>
      </c>
      <c r="AU349" s="13" t="s">
        <v>275</v>
      </c>
      <c r="AV349" s="13" t="s">
        <v>276</v>
      </c>
      <c r="AW349" s="13" t="s">
        <v>277</v>
      </c>
      <c r="AX349" s="13" t="s">
        <v>278</v>
      </c>
    </row>
    <row r="350" spans="2:53" hidden="1" x14ac:dyDescent="0.3">
      <c r="B350" s="13" t="s">
        <v>486</v>
      </c>
      <c r="C350" s="13" t="s">
        <v>383</v>
      </c>
      <c r="D350" s="13">
        <v>45331</v>
      </c>
      <c r="E350" s="13">
        <v>900</v>
      </c>
      <c r="F350" s="18">
        <v>92010782</v>
      </c>
      <c r="G350" s="13">
        <v>9.1</v>
      </c>
      <c r="H350" s="13" t="s">
        <v>283</v>
      </c>
      <c r="I350" s="13" t="s">
        <v>284</v>
      </c>
      <c r="J350" s="13">
        <v>2051</v>
      </c>
      <c r="K350" s="13">
        <v>12.18</v>
      </c>
      <c r="L350" s="13">
        <v>10962</v>
      </c>
      <c r="M350" s="13">
        <v>95.209841999999995</v>
      </c>
      <c r="N350" s="13">
        <v>85688.857799999998</v>
      </c>
      <c r="O350" s="13" t="s">
        <v>285</v>
      </c>
      <c r="P350" s="13">
        <v>7.8169000000000004</v>
      </c>
      <c r="Q350" s="18" t="s">
        <v>224</v>
      </c>
      <c r="R350" s="13">
        <v>45331</v>
      </c>
      <c r="S350" s="18">
        <v>7931014129</v>
      </c>
      <c r="T350" s="13" t="s">
        <v>310</v>
      </c>
      <c r="V350" s="13">
        <v>83013616</v>
      </c>
      <c r="W350" s="13" t="s">
        <v>287</v>
      </c>
      <c r="X350" s="13" t="s">
        <v>287</v>
      </c>
      <c r="AF350" s="13" t="s">
        <v>290</v>
      </c>
      <c r="AG350" s="13" t="s">
        <v>291</v>
      </c>
      <c r="AH350" s="13" t="s">
        <v>648</v>
      </c>
      <c r="AI350" s="13">
        <v>3</v>
      </c>
      <c r="AJ350" s="13" t="s">
        <v>4</v>
      </c>
      <c r="AK350" s="13" t="s">
        <v>293</v>
      </c>
      <c r="AL350" s="13" t="s">
        <v>294</v>
      </c>
      <c r="AM350" s="13" t="s">
        <v>312</v>
      </c>
      <c r="AN350" s="13" t="s">
        <v>649</v>
      </c>
      <c r="AO350" s="13">
        <v>45331</v>
      </c>
      <c r="AP350" s="13">
        <v>31400</v>
      </c>
      <c r="AQ350" s="13" t="s">
        <v>301</v>
      </c>
      <c r="AR350" s="13" t="s">
        <v>330</v>
      </c>
      <c r="AS350" s="13">
        <v>7931014129</v>
      </c>
      <c r="AT350" s="13">
        <v>45267</v>
      </c>
      <c r="AU350" s="13" t="s">
        <v>298</v>
      </c>
      <c r="AV350" s="13">
        <v>2051</v>
      </c>
      <c r="AX350" s="13" t="s">
        <v>294</v>
      </c>
      <c r="AZ350" s="13" t="s">
        <v>159</v>
      </c>
    </row>
    <row r="351" spans="2:53" hidden="1" x14ac:dyDescent="0.3">
      <c r="B351" s="13" t="s">
        <v>486</v>
      </c>
      <c r="C351" s="13" t="s">
        <v>318</v>
      </c>
      <c r="D351" s="13">
        <v>45331</v>
      </c>
      <c r="E351" s="13">
        <v>20</v>
      </c>
      <c r="F351" s="18">
        <v>92010782</v>
      </c>
      <c r="G351" s="13">
        <v>14.1</v>
      </c>
      <c r="H351" s="13" t="s">
        <v>283</v>
      </c>
      <c r="I351" s="13" t="s">
        <v>284</v>
      </c>
      <c r="J351" s="13">
        <v>2051</v>
      </c>
      <c r="K351" s="13">
        <v>19.89</v>
      </c>
      <c r="L351" s="13">
        <v>397.8</v>
      </c>
      <c r="M351" s="13">
        <v>155.47814099999999</v>
      </c>
      <c r="N351" s="13">
        <v>3109.5628200000001</v>
      </c>
      <c r="O351" s="13" t="s">
        <v>285</v>
      </c>
      <c r="P351" s="13">
        <v>7.8169000000000004</v>
      </c>
      <c r="Q351" s="18" t="s">
        <v>224</v>
      </c>
      <c r="R351" s="13">
        <v>45331</v>
      </c>
      <c r="S351" s="18">
        <v>7931014129</v>
      </c>
      <c r="T351" s="13" t="s">
        <v>310</v>
      </c>
      <c r="V351" s="13">
        <v>83013616</v>
      </c>
      <c r="W351" s="13" t="s">
        <v>287</v>
      </c>
      <c r="X351" s="13" t="s">
        <v>287</v>
      </c>
      <c r="AF351" s="13" t="s">
        <v>290</v>
      </c>
      <c r="AG351" s="13" t="s">
        <v>291</v>
      </c>
      <c r="AH351" s="13" t="s">
        <v>648</v>
      </c>
      <c r="AI351" s="13">
        <v>8</v>
      </c>
      <c r="AJ351" s="13" t="s">
        <v>4</v>
      </c>
      <c r="AK351" s="13" t="s">
        <v>293</v>
      </c>
      <c r="AL351" s="13" t="s">
        <v>294</v>
      </c>
      <c r="AM351" s="13" t="s">
        <v>312</v>
      </c>
      <c r="AN351" s="13" t="s">
        <v>649</v>
      </c>
      <c r="AO351" s="13">
        <v>45331</v>
      </c>
      <c r="AP351" s="13">
        <v>31400</v>
      </c>
      <c r="AQ351" s="13" t="s">
        <v>301</v>
      </c>
      <c r="AR351" s="13" t="s">
        <v>330</v>
      </c>
      <c r="AS351" s="13">
        <v>7931014129</v>
      </c>
      <c r="AT351" s="13">
        <v>45267</v>
      </c>
      <c r="AU351" s="13" t="s">
        <v>298</v>
      </c>
      <c r="AV351" s="13">
        <v>2051</v>
      </c>
      <c r="AX351" s="13" t="s">
        <v>294</v>
      </c>
      <c r="AZ351" s="13" t="s">
        <v>159</v>
      </c>
    </row>
    <row r="352" spans="2:53" hidden="1" x14ac:dyDescent="0.3">
      <c r="B352" s="13" t="s">
        <v>486</v>
      </c>
      <c r="C352" s="13" t="s">
        <v>421</v>
      </c>
      <c r="D352" s="13">
        <v>45331</v>
      </c>
      <c r="E352" s="13">
        <v>50</v>
      </c>
      <c r="F352" s="18">
        <v>92010807</v>
      </c>
      <c r="G352" s="13">
        <v>2.1</v>
      </c>
      <c r="H352" s="13" t="s">
        <v>358</v>
      </c>
      <c r="I352" s="13" t="s">
        <v>284</v>
      </c>
      <c r="J352" s="13">
        <v>2051</v>
      </c>
      <c r="K352" s="13">
        <v>18.170000000000002</v>
      </c>
      <c r="L352" s="13">
        <v>908.5</v>
      </c>
      <c r="M352" s="13">
        <v>142.033073</v>
      </c>
      <c r="N352" s="13">
        <v>7101.6536500000002</v>
      </c>
      <c r="O352" s="13" t="s">
        <v>285</v>
      </c>
      <c r="P352" s="13">
        <v>7.8169000000000004</v>
      </c>
      <c r="Q352" s="18" t="s">
        <v>224</v>
      </c>
      <c r="R352" s="13">
        <v>45331</v>
      </c>
      <c r="S352" s="18">
        <v>7931014133</v>
      </c>
      <c r="T352" s="13" t="s">
        <v>310</v>
      </c>
      <c r="V352" s="13">
        <v>83013633</v>
      </c>
      <c r="W352" s="13" t="s">
        <v>287</v>
      </c>
      <c r="X352" s="13" t="s">
        <v>287</v>
      </c>
      <c r="AF352" s="13" t="s">
        <v>290</v>
      </c>
      <c r="AG352" s="13" t="s">
        <v>291</v>
      </c>
      <c r="AH352" s="13" t="s">
        <v>648</v>
      </c>
      <c r="AI352" s="13">
        <v>13</v>
      </c>
      <c r="AJ352" s="13" t="s">
        <v>4</v>
      </c>
      <c r="AK352" s="13" t="s">
        <v>293</v>
      </c>
      <c r="AL352" s="13" t="s">
        <v>294</v>
      </c>
      <c r="AM352" s="13" t="s">
        <v>312</v>
      </c>
      <c r="AN352" s="13" t="s">
        <v>649</v>
      </c>
      <c r="AO352" s="13">
        <v>45331</v>
      </c>
      <c r="AP352" s="13">
        <v>31400</v>
      </c>
      <c r="AQ352" s="13" t="s">
        <v>301</v>
      </c>
      <c r="AR352" s="13" t="s">
        <v>330</v>
      </c>
      <c r="AS352" s="13">
        <v>7931014133</v>
      </c>
      <c r="AT352" s="13">
        <v>45268</v>
      </c>
      <c r="AU352" s="13" t="s">
        <v>298</v>
      </c>
      <c r="AV352" s="13">
        <v>818</v>
      </c>
      <c r="AX352" s="13" t="s">
        <v>294</v>
      </c>
      <c r="AZ352" s="13" t="s">
        <v>159</v>
      </c>
    </row>
    <row r="353" spans="2:52" hidden="1" x14ac:dyDescent="0.3">
      <c r="B353" s="13" t="s">
        <v>486</v>
      </c>
      <c r="C353" s="13" t="s">
        <v>68</v>
      </c>
      <c r="D353" s="13">
        <v>45327</v>
      </c>
      <c r="E353" s="13">
        <v>30</v>
      </c>
      <c r="F353" s="18">
        <v>92011118</v>
      </c>
      <c r="G353" s="13">
        <v>1.1000000000000001</v>
      </c>
      <c r="H353" s="13" t="s">
        <v>358</v>
      </c>
      <c r="I353" s="13" t="s">
        <v>284</v>
      </c>
      <c r="J353" s="13">
        <v>2051</v>
      </c>
      <c r="K353" s="13">
        <v>202.61</v>
      </c>
      <c r="L353" s="13">
        <v>6078.3</v>
      </c>
      <c r="M353" s="13">
        <v>1583.782109</v>
      </c>
      <c r="N353" s="13">
        <v>47513.46327</v>
      </c>
      <c r="O353" s="13" t="s">
        <v>285</v>
      </c>
      <c r="P353" s="13">
        <v>7.8169000000000004</v>
      </c>
      <c r="Q353" s="18" t="s">
        <v>203</v>
      </c>
      <c r="R353" s="13">
        <v>45327</v>
      </c>
      <c r="S353" s="18">
        <v>7931014256</v>
      </c>
      <c r="T353" s="13" t="s">
        <v>286</v>
      </c>
      <c r="V353" s="13">
        <v>83014130</v>
      </c>
      <c r="W353" s="13" t="s">
        <v>287</v>
      </c>
      <c r="X353" s="13" t="s">
        <v>287</v>
      </c>
      <c r="AF353" s="13" t="s">
        <v>290</v>
      </c>
      <c r="AG353" s="13" t="s">
        <v>291</v>
      </c>
      <c r="AH353" s="13" t="s">
        <v>650</v>
      </c>
      <c r="AI353" s="13">
        <v>22</v>
      </c>
      <c r="AJ353" s="13" t="s">
        <v>4</v>
      </c>
      <c r="AK353" s="13" t="s">
        <v>293</v>
      </c>
      <c r="AL353" s="13" t="s">
        <v>294</v>
      </c>
      <c r="AM353" s="13" t="s">
        <v>312</v>
      </c>
      <c r="AN353" s="13" t="s">
        <v>651</v>
      </c>
      <c r="AO353" s="13">
        <v>45327</v>
      </c>
      <c r="AP353" s="13">
        <v>32100</v>
      </c>
      <c r="AQ353" s="13" t="s">
        <v>32</v>
      </c>
      <c r="AR353" s="13" t="s">
        <v>330</v>
      </c>
      <c r="AS353" s="13">
        <v>7931014256</v>
      </c>
      <c r="AT353" s="13">
        <v>45289</v>
      </c>
      <c r="AU353" s="13" t="s">
        <v>298</v>
      </c>
      <c r="AV353" s="13">
        <v>818</v>
      </c>
      <c r="AX353" s="13" t="s">
        <v>294</v>
      </c>
      <c r="AZ353" s="13" t="s">
        <v>159</v>
      </c>
    </row>
    <row r="354" spans="2:52" hidden="1" x14ac:dyDescent="0.3">
      <c r="B354" s="13" t="s">
        <v>486</v>
      </c>
      <c r="C354" s="13" t="s">
        <v>349</v>
      </c>
      <c r="D354" s="13">
        <v>45327</v>
      </c>
      <c r="E354" s="13">
        <v>10</v>
      </c>
      <c r="F354" s="18">
        <v>92011122</v>
      </c>
      <c r="G354" s="13">
        <v>6.1</v>
      </c>
      <c r="H354" s="13" t="s">
        <v>283</v>
      </c>
      <c r="I354" s="13" t="s">
        <v>284</v>
      </c>
      <c r="J354" s="13">
        <v>2051</v>
      </c>
      <c r="K354" s="13">
        <v>222.42</v>
      </c>
      <c r="L354" s="13">
        <v>2224.1999999999998</v>
      </c>
      <c r="M354" s="13">
        <v>1738.634898</v>
      </c>
      <c r="N354" s="13">
        <v>17386.348979999999</v>
      </c>
      <c r="O354" s="13" t="s">
        <v>285</v>
      </c>
      <c r="P354" s="13">
        <v>7.8169000000000004</v>
      </c>
      <c r="Q354" s="18" t="s">
        <v>213</v>
      </c>
      <c r="R354" s="13">
        <v>45327</v>
      </c>
      <c r="S354" s="18">
        <v>7931014260</v>
      </c>
      <c r="T354" s="13" t="s">
        <v>340</v>
      </c>
      <c r="V354" s="13">
        <v>83014127</v>
      </c>
      <c r="W354" s="13" t="s">
        <v>287</v>
      </c>
      <c r="X354" s="13" t="s">
        <v>287</v>
      </c>
      <c r="AF354" s="13" t="s">
        <v>290</v>
      </c>
      <c r="AG354" s="13" t="s">
        <v>291</v>
      </c>
      <c r="AH354" s="13" t="s">
        <v>650</v>
      </c>
      <c r="AI354" s="13">
        <v>40</v>
      </c>
      <c r="AJ354" s="13" t="s">
        <v>4</v>
      </c>
      <c r="AK354" s="13" t="s">
        <v>293</v>
      </c>
      <c r="AL354" s="13" t="s">
        <v>294</v>
      </c>
      <c r="AM354" s="13" t="s">
        <v>312</v>
      </c>
      <c r="AN354" s="13" t="s">
        <v>651</v>
      </c>
      <c r="AO354" s="13">
        <v>45327</v>
      </c>
      <c r="AP354" s="13">
        <v>32100</v>
      </c>
      <c r="AQ354" s="13" t="s">
        <v>341</v>
      </c>
      <c r="AR354" s="13" t="s">
        <v>330</v>
      </c>
      <c r="AS354" s="13">
        <v>7931014260</v>
      </c>
      <c r="AT354" s="13">
        <v>45289</v>
      </c>
      <c r="AU354" s="13" t="s">
        <v>298</v>
      </c>
      <c r="AV354" s="13">
        <v>818</v>
      </c>
      <c r="AX354" s="13" t="s">
        <v>294</v>
      </c>
      <c r="AZ354" s="13" t="s">
        <v>159</v>
      </c>
    </row>
    <row r="355" spans="2:52" hidden="1" x14ac:dyDescent="0.3">
      <c r="B355" s="13" t="s">
        <v>486</v>
      </c>
      <c r="C355" s="13" t="s">
        <v>365</v>
      </c>
      <c r="D355" s="13">
        <v>45327</v>
      </c>
      <c r="E355" s="13">
        <v>50</v>
      </c>
      <c r="F355" s="18">
        <v>92011127</v>
      </c>
      <c r="G355" s="13">
        <v>1.1000000000000001</v>
      </c>
      <c r="H355" s="13" t="s">
        <v>358</v>
      </c>
      <c r="I355" s="13" t="s">
        <v>284</v>
      </c>
      <c r="J355" s="13">
        <v>2051</v>
      </c>
      <c r="K355" s="13">
        <v>44.47</v>
      </c>
      <c r="L355" s="13">
        <v>2223.5</v>
      </c>
      <c r="M355" s="13">
        <v>347.61754300000001</v>
      </c>
      <c r="N355" s="13">
        <v>17380.87715</v>
      </c>
      <c r="O355" s="13" t="s">
        <v>285</v>
      </c>
      <c r="P355" s="13">
        <v>7.8169000000000004</v>
      </c>
      <c r="Q355" s="18" t="s">
        <v>199</v>
      </c>
      <c r="R355" s="13">
        <v>45327</v>
      </c>
      <c r="S355" s="18">
        <v>7931014264</v>
      </c>
      <c r="T355" s="13" t="s">
        <v>306</v>
      </c>
      <c r="V355" s="13">
        <v>83014131</v>
      </c>
      <c r="W355" s="13" t="s">
        <v>287</v>
      </c>
      <c r="X355" s="13" t="s">
        <v>287</v>
      </c>
      <c r="AF355" s="13" t="s">
        <v>290</v>
      </c>
      <c r="AG355" s="13" t="s">
        <v>291</v>
      </c>
      <c r="AH355" s="13" t="s">
        <v>650</v>
      </c>
      <c r="AI355" s="13">
        <v>9</v>
      </c>
      <c r="AJ355" s="13" t="s">
        <v>4</v>
      </c>
      <c r="AK355" s="13" t="s">
        <v>293</v>
      </c>
      <c r="AL355" s="13" t="s">
        <v>294</v>
      </c>
      <c r="AM355" s="13" t="s">
        <v>312</v>
      </c>
      <c r="AN355" s="13" t="s">
        <v>651</v>
      </c>
      <c r="AO355" s="13">
        <v>45327</v>
      </c>
      <c r="AP355" s="13">
        <v>32100</v>
      </c>
      <c r="AQ355" s="13" t="s">
        <v>307</v>
      </c>
      <c r="AR355" s="13" t="s">
        <v>330</v>
      </c>
      <c r="AS355" s="13">
        <v>7931014264</v>
      </c>
      <c r="AT355" s="13">
        <v>45289</v>
      </c>
      <c r="AU355" s="13" t="s">
        <v>298</v>
      </c>
      <c r="AV355" s="13">
        <v>818</v>
      </c>
      <c r="AX355" s="13" t="s">
        <v>294</v>
      </c>
      <c r="AZ355" s="13" t="s">
        <v>159</v>
      </c>
    </row>
    <row r="356" spans="2:52" hidden="1" x14ac:dyDescent="0.3">
      <c r="B356" s="13" t="s">
        <v>486</v>
      </c>
      <c r="C356" s="13" t="s">
        <v>428</v>
      </c>
      <c r="D356" s="13">
        <v>45350</v>
      </c>
      <c r="E356" s="13">
        <v>300</v>
      </c>
      <c r="F356" s="18">
        <v>92011129</v>
      </c>
      <c r="G356" s="13">
        <v>4.0999999999999996</v>
      </c>
      <c r="H356" s="13" t="s">
        <v>358</v>
      </c>
      <c r="I356" s="13" t="s">
        <v>284</v>
      </c>
      <c r="J356" s="13">
        <v>2051</v>
      </c>
      <c r="K356" s="13">
        <v>49.73</v>
      </c>
      <c r="L356" s="13">
        <v>14919</v>
      </c>
      <c r="M356" s="13">
        <v>388.73443700000001</v>
      </c>
      <c r="N356" s="13">
        <v>116620.3311</v>
      </c>
      <c r="O356" s="13" t="s">
        <v>285</v>
      </c>
      <c r="P356" s="13">
        <v>7.8169000000000004</v>
      </c>
      <c r="Q356" s="18" t="s">
        <v>217</v>
      </c>
      <c r="R356" s="13">
        <v>45350</v>
      </c>
      <c r="S356" s="18">
        <v>7931014269</v>
      </c>
      <c r="T356" s="13" t="s">
        <v>320</v>
      </c>
      <c r="V356" s="13">
        <v>83014120</v>
      </c>
      <c r="W356" s="13" t="s">
        <v>287</v>
      </c>
      <c r="X356" s="13" t="s">
        <v>287</v>
      </c>
      <c r="AF356" s="13" t="s">
        <v>290</v>
      </c>
      <c r="AG356" s="13" t="s">
        <v>291</v>
      </c>
      <c r="AH356" s="13" t="s">
        <v>652</v>
      </c>
      <c r="AI356" s="13">
        <v>6</v>
      </c>
      <c r="AJ356" s="13" t="s">
        <v>4</v>
      </c>
      <c r="AK356" s="13" t="s">
        <v>293</v>
      </c>
      <c r="AL356" s="13" t="s">
        <v>294</v>
      </c>
      <c r="AM356" s="13" t="s">
        <v>295</v>
      </c>
      <c r="AN356" s="13" t="s">
        <v>653</v>
      </c>
      <c r="AO356" s="13">
        <v>45350</v>
      </c>
      <c r="AP356" s="13">
        <v>31400</v>
      </c>
      <c r="AQ356" s="13" t="s">
        <v>324</v>
      </c>
      <c r="AR356" s="13" t="s">
        <v>330</v>
      </c>
      <c r="AS356" s="13">
        <v>7931014269</v>
      </c>
      <c r="AT356" s="13">
        <v>45289</v>
      </c>
      <c r="AU356" s="13" t="s">
        <v>298</v>
      </c>
      <c r="AV356" s="13">
        <v>818</v>
      </c>
      <c r="AX356" s="13" t="s">
        <v>294</v>
      </c>
      <c r="AZ356" s="13" t="s">
        <v>159</v>
      </c>
    </row>
    <row r="357" spans="2:52" hidden="1" x14ac:dyDescent="0.3">
      <c r="B357" s="13" t="s">
        <v>486</v>
      </c>
      <c r="C357" s="13" t="s">
        <v>423</v>
      </c>
      <c r="D357" s="13">
        <v>45328</v>
      </c>
      <c r="E357" s="13">
        <v>250</v>
      </c>
      <c r="F357" s="18">
        <v>92010782</v>
      </c>
      <c r="G357" s="13">
        <v>1.1000000000000001</v>
      </c>
      <c r="H357" s="13" t="s">
        <v>283</v>
      </c>
      <c r="I357" s="13" t="s">
        <v>284</v>
      </c>
      <c r="J357" s="13">
        <v>2051</v>
      </c>
      <c r="K357" s="13">
        <v>12.35</v>
      </c>
      <c r="L357" s="13">
        <v>3087.5</v>
      </c>
      <c r="M357" s="13">
        <v>96.538714999999996</v>
      </c>
      <c r="N357" s="13">
        <v>24134.678749999999</v>
      </c>
      <c r="O357" s="13" t="s">
        <v>285</v>
      </c>
      <c r="P357" s="13">
        <v>7.8169000000000004</v>
      </c>
      <c r="Q357" s="18" t="s">
        <v>228</v>
      </c>
      <c r="R357" s="13">
        <v>45328</v>
      </c>
      <c r="S357" s="18">
        <v>7931014129</v>
      </c>
      <c r="T357" s="13" t="s">
        <v>372</v>
      </c>
      <c r="V357" s="13">
        <v>83013616</v>
      </c>
      <c r="W357" s="13" t="s">
        <v>287</v>
      </c>
      <c r="X357" s="13" t="s">
        <v>287</v>
      </c>
      <c r="AF357" s="13" t="s">
        <v>290</v>
      </c>
      <c r="AG357" s="13" t="s">
        <v>291</v>
      </c>
      <c r="AH357" s="13" t="s">
        <v>654</v>
      </c>
      <c r="AI357" s="13">
        <v>2</v>
      </c>
      <c r="AJ357" s="13" t="s">
        <v>4</v>
      </c>
      <c r="AK357" s="13" t="s">
        <v>293</v>
      </c>
      <c r="AL357" s="13" t="s">
        <v>294</v>
      </c>
      <c r="AM357" s="13" t="s">
        <v>655</v>
      </c>
      <c r="AN357" s="13" t="s">
        <v>656</v>
      </c>
      <c r="AO357" s="13">
        <v>45325</v>
      </c>
      <c r="AP357" s="13">
        <v>31400</v>
      </c>
      <c r="AQ357" s="13" t="s">
        <v>373</v>
      </c>
      <c r="AR357" s="13" t="s">
        <v>330</v>
      </c>
      <c r="AS357" s="13">
        <v>7931014129</v>
      </c>
      <c r="AT357" s="13">
        <v>45267</v>
      </c>
      <c r="AU357" s="13" t="s">
        <v>298</v>
      </c>
      <c r="AV357" s="13">
        <v>2051</v>
      </c>
      <c r="AX357" s="13" t="s">
        <v>294</v>
      </c>
      <c r="AZ357" s="13" t="s">
        <v>159</v>
      </c>
    </row>
    <row r="358" spans="2:52" hidden="1" x14ac:dyDescent="0.3">
      <c r="B358" s="13" t="s">
        <v>486</v>
      </c>
      <c r="C358" s="13" t="s">
        <v>309</v>
      </c>
      <c r="D358" s="13">
        <v>45331</v>
      </c>
      <c r="E358" s="13">
        <v>800</v>
      </c>
      <c r="F358" s="18">
        <v>92010782</v>
      </c>
      <c r="G358" s="13">
        <v>6.1</v>
      </c>
      <c r="H358" s="13" t="s">
        <v>283</v>
      </c>
      <c r="I358" s="13" t="s">
        <v>284</v>
      </c>
      <c r="J358" s="13">
        <v>2051</v>
      </c>
      <c r="K358" s="13">
        <v>16.48</v>
      </c>
      <c r="L358" s="13">
        <v>13184</v>
      </c>
      <c r="M358" s="13">
        <v>128.82251199999999</v>
      </c>
      <c r="N358" s="13">
        <v>103058.0096</v>
      </c>
      <c r="O358" s="13" t="s">
        <v>285</v>
      </c>
      <c r="P358" s="13">
        <v>7.8169000000000004</v>
      </c>
      <c r="Q358" s="18" t="s">
        <v>224</v>
      </c>
      <c r="R358" s="13">
        <v>45331</v>
      </c>
      <c r="S358" s="18">
        <v>7931014129</v>
      </c>
      <c r="T358" s="13" t="s">
        <v>310</v>
      </c>
      <c r="V358" s="13">
        <v>83013616</v>
      </c>
      <c r="W358" s="13" t="s">
        <v>287</v>
      </c>
      <c r="X358" s="13" t="s">
        <v>287</v>
      </c>
      <c r="AF358" s="13" t="s">
        <v>290</v>
      </c>
      <c r="AG358" s="13" t="s">
        <v>291</v>
      </c>
      <c r="AH358" s="13" t="s">
        <v>648</v>
      </c>
      <c r="AI358" s="13">
        <v>1</v>
      </c>
      <c r="AJ358" s="13" t="s">
        <v>4</v>
      </c>
      <c r="AK358" s="13" t="s">
        <v>293</v>
      </c>
      <c r="AL358" s="13" t="s">
        <v>294</v>
      </c>
      <c r="AM358" s="13" t="s">
        <v>312</v>
      </c>
      <c r="AN358" s="13" t="s">
        <v>649</v>
      </c>
      <c r="AO358" s="13">
        <v>45331</v>
      </c>
      <c r="AP358" s="13">
        <v>31400</v>
      </c>
      <c r="AQ358" s="13" t="s">
        <v>301</v>
      </c>
      <c r="AR358" s="13" t="s">
        <v>330</v>
      </c>
      <c r="AS358" s="13">
        <v>7931014129</v>
      </c>
      <c r="AT358" s="13">
        <v>45267</v>
      </c>
      <c r="AU358" s="13" t="s">
        <v>298</v>
      </c>
      <c r="AV358" s="13">
        <v>2051</v>
      </c>
      <c r="AX358" s="13" t="s">
        <v>294</v>
      </c>
      <c r="AZ358" s="13" t="s">
        <v>159</v>
      </c>
    </row>
    <row r="359" spans="2:52" hidden="1" x14ac:dyDescent="0.3">
      <c r="B359" s="13" t="s">
        <v>486</v>
      </c>
      <c r="C359" s="13" t="s">
        <v>344</v>
      </c>
      <c r="D359" s="13">
        <v>45331</v>
      </c>
      <c r="E359" s="13">
        <v>30</v>
      </c>
      <c r="F359" s="18">
        <v>92010807</v>
      </c>
      <c r="G359" s="13">
        <v>4.0999999999999996</v>
      </c>
      <c r="H359" s="13" t="s">
        <v>358</v>
      </c>
      <c r="I359" s="13" t="s">
        <v>284</v>
      </c>
      <c r="J359" s="13">
        <v>2051</v>
      </c>
      <c r="K359" s="13">
        <v>21.74</v>
      </c>
      <c r="L359" s="13">
        <v>652.20000000000005</v>
      </c>
      <c r="M359" s="13">
        <v>169.93940599999999</v>
      </c>
      <c r="N359" s="13">
        <v>5098.1821799999998</v>
      </c>
      <c r="O359" s="13" t="s">
        <v>285</v>
      </c>
      <c r="P359" s="13">
        <v>7.8169000000000004</v>
      </c>
      <c r="Q359" s="18" t="s">
        <v>224</v>
      </c>
      <c r="R359" s="13">
        <v>45331</v>
      </c>
      <c r="S359" s="18">
        <v>7931014133</v>
      </c>
      <c r="T359" s="13" t="s">
        <v>310</v>
      </c>
      <c r="V359" s="13">
        <v>83013633</v>
      </c>
      <c r="W359" s="13" t="s">
        <v>287</v>
      </c>
      <c r="X359" s="13" t="s">
        <v>287</v>
      </c>
      <c r="AF359" s="13" t="s">
        <v>290</v>
      </c>
      <c r="AG359" s="13" t="s">
        <v>291</v>
      </c>
      <c r="AH359" s="13" t="s">
        <v>648</v>
      </c>
      <c r="AI359" s="13">
        <v>14</v>
      </c>
      <c r="AJ359" s="13" t="s">
        <v>4</v>
      </c>
      <c r="AK359" s="13" t="s">
        <v>293</v>
      </c>
      <c r="AL359" s="13" t="s">
        <v>294</v>
      </c>
      <c r="AM359" s="13" t="s">
        <v>312</v>
      </c>
      <c r="AN359" s="13" t="s">
        <v>649</v>
      </c>
      <c r="AO359" s="13">
        <v>45331</v>
      </c>
      <c r="AP359" s="13">
        <v>31400</v>
      </c>
      <c r="AQ359" s="13" t="s">
        <v>301</v>
      </c>
      <c r="AR359" s="13" t="s">
        <v>330</v>
      </c>
      <c r="AS359" s="13">
        <v>7931014133</v>
      </c>
      <c r="AT359" s="13">
        <v>45268</v>
      </c>
      <c r="AU359" s="13" t="s">
        <v>298</v>
      </c>
      <c r="AV359" s="13">
        <v>818</v>
      </c>
      <c r="AX359" s="13" t="s">
        <v>294</v>
      </c>
      <c r="AZ359" s="13" t="s">
        <v>159</v>
      </c>
    </row>
    <row r="360" spans="2:52" hidden="1" x14ac:dyDescent="0.3">
      <c r="B360" s="13" t="s">
        <v>486</v>
      </c>
      <c r="C360" s="13" t="s">
        <v>389</v>
      </c>
      <c r="D360" s="13">
        <v>45327</v>
      </c>
      <c r="E360" s="13">
        <v>100</v>
      </c>
      <c r="F360" s="18">
        <v>92011119</v>
      </c>
      <c r="G360" s="13">
        <v>1.1000000000000001</v>
      </c>
      <c r="H360" s="13" t="s">
        <v>283</v>
      </c>
      <c r="I360" s="13" t="s">
        <v>284</v>
      </c>
      <c r="J360" s="13">
        <v>2051</v>
      </c>
      <c r="K360" s="13">
        <v>15.82</v>
      </c>
      <c r="L360" s="13">
        <v>1582</v>
      </c>
      <c r="M360" s="13">
        <v>123.663358</v>
      </c>
      <c r="N360" s="13">
        <v>12366.335800000001</v>
      </c>
      <c r="O360" s="13" t="s">
        <v>285</v>
      </c>
      <c r="P360" s="13">
        <v>7.8169000000000004</v>
      </c>
      <c r="Q360" s="18" t="s">
        <v>199</v>
      </c>
      <c r="R360" s="13">
        <v>45327</v>
      </c>
      <c r="S360" s="18">
        <v>7931014257</v>
      </c>
      <c r="T360" s="13" t="s">
        <v>390</v>
      </c>
      <c r="V360" s="13">
        <v>83014124</v>
      </c>
      <c r="W360" s="13" t="s">
        <v>287</v>
      </c>
      <c r="X360" s="13" t="s">
        <v>287</v>
      </c>
      <c r="AF360" s="13" t="s">
        <v>290</v>
      </c>
      <c r="AG360" s="13" t="s">
        <v>291</v>
      </c>
      <c r="AH360" s="13" t="s">
        <v>650</v>
      </c>
      <c r="AI360" s="13">
        <v>1</v>
      </c>
      <c r="AJ360" s="13" t="s">
        <v>4</v>
      </c>
      <c r="AK360" s="13" t="s">
        <v>293</v>
      </c>
      <c r="AL360" s="13" t="s">
        <v>294</v>
      </c>
      <c r="AM360" s="13" t="s">
        <v>312</v>
      </c>
      <c r="AN360" s="13" t="s">
        <v>651</v>
      </c>
      <c r="AO360" s="13">
        <v>45327</v>
      </c>
      <c r="AP360" s="13">
        <v>32100</v>
      </c>
      <c r="AQ360" s="13" t="s">
        <v>324</v>
      </c>
      <c r="AR360" s="13" t="s">
        <v>330</v>
      </c>
      <c r="AS360" s="13">
        <v>7931014257</v>
      </c>
      <c r="AT360" s="13">
        <v>45289</v>
      </c>
      <c r="AU360" s="13" t="s">
        <v>298</v>
      </c>
      <c r="AV360" s="13">
        <v>818</v>
      </c>
      <c r="AX360" s="13" t="s">
        <v>294</v>
      </c>
      <c r="AZ360" s="13" t="s">
        <v>159</v>
      </c>
    </row>
    <row r="361" spans="2:52" hidden="1" x14ac:dyDescent="0.3">
      <c r="B361" s="13" t="s">
        <v>486</v>
      </c>
      <c r="C361" s="13" t="s">
        <v>394</v>
      </c>
      <c r="D361" s="13">
        <v>45327</v>
      </c>
      <c r="E361" s="13">
        <v>50</v>
      </c>
      <c r="F361" s="18">
        <v>92011119</v>
      </c>
      <c r="G361" s="13">
        <v>2.1</v>
      </c>
      <c r="H361" s="13" t="s">
        <v>283</v>
      </c>
      <c r="I361" s="13" t="s">
        <v>284</v>
      </c>
      <c r="J361" s="13">
        <v>2051</v>
      </c>
      <c r="K361" s="13">
        <v>74.849999999999994</v>
      </c>
      <c r="L361" s="13">
        <v>3742.5</v>
      </c>
      <c r="M361" s="13">
        <v>585.094965</v>
      </c>
      <c r="N361" s="13">
        <v>29254.748250000001</v>
      </c>
      <c r="O361" s="13" t="s">
        <v>285</v>
      </c>
      <c r="P361" s="13">
        <v>7.8169000000000004</v>
      </c>
      <c r="Q361" s="18" t="s">
        <v>199</v>
      </c>
      <c r="R361" s="13">
        <v>45327</v>
      </c>
      <c r="S361" s="18">
        <v>7931014257</v>
      </c>
      <c r="T361" s="13" t="s">
        <v>320</v>
      </c>
      <c r="V361" s="13">
        <v>83014124</v>
      </c>
      <c r="W361" s="13" t="s">
        <v>287</v>
      </c>
      <c r="X361" s="13" t="s">
        <v>287</v>
      </c>
      <c r="AF361" s="13" t="s">
        <v>290</v>
      </c>
      <c r="AG361" s="13" t="s">
        <v>291</v>
      </c>
      <c r="AH361" s="13" t="s">
        <v>650</v>
      </c>
      <c r="AI361" s="13">
        <v>2</v>
      </c>
      <c r="AJ361" s="13" t="s">
        <v>4</v>
      </c>
      <c r="AK361" s="13" t="s">
        <v>293</v>
      </c>
      <c r="AL361" s="13" t="s">
        <v>294</v>
      </c>
      <c r="AM361" s="13" t="s">
        <v>312</v>
      </c>
      <c r="AN361" s="13" t="s">
        <v>651</v>
      </c>
      <c r="AO361" s="13">
        <v>45327</v>
      </c>
      <c r="AP361" s="13">
        <v>32100</v>
      </c>
      <c r="AQ361" s="13" t="s">
        <v>324</v>
      </c>
      <c r="AR361" s="13" t="s">
        <v>330</v>
      </c>
      <c r="AS361" s="13">
        <v>7931014257</v>
      </c>
      <c r="AT361" s="13">
        <v>45289</v>
      </c>
      <c r="AU361" s="13" t="s">
        <v>298</v>
      </c>
      <c r="AV361" s="13">
        <v>818</v>
      </c>
      <c r="AX361" s="13" t="s">
        <v>294</v>
      </c>
      <c r="AZ361" s="13" t="s">
        <v>159</v>
      </c>
    </row>
    <row r="362" spans="2:52" hidden="1" x14ac:dyDescent="0.3">
      <c r="B362" s="13" t="s">
        <v>486</v>
      </c>
      <c r="C362" s="13" t="s">
        <v>400</v>
      </c>
      <c r="D362" s="13">
        <v>45327</v>
      </c>
      <c r="E362" s="13">
        <v>70</v>
      </c>
      <c r="F362" s="18">
        <v>92011119</v>
      </c>
      <c r="G362" s="13">
        <v>5.0999999999999996</v>
      </c>
      <c r="H362" s="13" t="s">
        <v>283</v>
      </c>
      <c r="I362" s="13" t="s">
        <v>284</v>
      </c>
      <c r="J362" s="13">
        <v>2051</v>
      </c>
      <c r="K362" s="13">
        <v>18.87</v>
      </c>
      <c r="L362" s="13">
        <v>1320.9</v>
      </c>
      <c r="M362" s="13">
        <v>147.50490300000001</v>
      </c>
      <c r="N362" s="13">
        <v>10325.343210000001</v>
      </c>
      <c r="O362" s="13" t="s">
        <v>285</v>
      </c>
      <c r="P362" s="13">
        <v>7.8169000000000004</v>
      </c>
      <c r="Q362" s="18" t="s">
        <v>199</v>
      </c>
      <c r="R362" s="13">
        <v>45327</v>
      </c>
      <c r="S362" s="18">
        <v>7931014257</v>
      </c>
      <c r="T362" s="13" t="s">
        <v>310</v>
      </c>
      <c r="V362" s="13">
        <v>83014124</v>
      </c>
      <c r="W362" s="13" t="s">
        <v>287</v>
      </c>
      <c r="X362" s="13" t="s">
        <v>287</v>
      </c>
      <c r="AF362" s="13" t="s">
        <v>290</v>
      </c>
      <c r="AG362" s="13" t="s">
        <v>291</v>
      </c>
      <c r="AH362" s="13" t="s">
        <v>650</v>
      </c>
      <c r="AI362" s="13">
        <v>5</v>
      </c>
      <c r="AJ362" s="13" t="s">
        <v>4</v>
      </c>
      <c r="AK362" s="13" t="s">
        <v>293</v>
      </c>
      <c r="AL362" s="13" t="s">
        <v>294</v>
      </c>
      <c r="AM362" s="13" t="s">
        <v>312</v>
      </c>
      <c r="AN362" s="13" t="s">
        <v>651</v>
      </c>
      <c r="AO362" s="13">
        <v>45327</v>
      </c>
      <c r="AP362" s="13">
        <v>32100</v>
      </c>
      <c r="AQ362" s="13" t="s">
        <v>301</v>
      </c>
      <c r="AR362" s="13" t="s">
        <v>330</v>
      </c>
      <c r="AS362" s="13">
        <v>7931014257</v>
      </c>
      <c r="AT362" s="13">
        <v>45289</v>
      </c>
      <c r="AU362" s="13" t="s">
        <v>298</v>
      </c>
      <c r="AV362" s="13">
        <v>818</v>
      </c>
      <c r="AX362" s="13" t="s">
        <v>294</v>
      </c>
      <c r="AZ362" s="13" t="s">
        <v>159</v>
      </c>
    </row>
    <row r="363" spans="2:52" hidden="1" x14ac:dyDescent="0.3">
      <c r="B363" s="13" t="s">
        <v>486</v>
      </c>
      <c r="C363" s="13" t="s">
        <v>299</v>
      </c>
      <c r="D363" s="13">
        <v>45327</v>
      </c>
      <c r="E363" s="13">
        <v>30</v>
      </c>
      <c r="F363" s="18">
        <v>92011121</v>
      </c>
      <c r="G363" s="13">
        <v>4.0999999999999996</v>
      </c>
      <c r="H363" s="13" t="s">
        <v>283</v>
      </c>
      <c r="I363" s="13" t="s">
        <v>284</v>
      </c>
      <c r="J363" s="13">
        <v>2051</v>
      </c>
      <c r="K363" s="13">
        <v>38.11</v>
      </c>
      <c r="L363" s="13">
        <v>1143.3</v>
      </c>
      <c r="M363" s="13">
        <v>297.90205900000001</v>
      </c>
      <c r="N363" s="13">
        <v>8937.0617700000003</v>
      </c>
      <c r="O363" s="13" t="s">
        <v>285</v>
      </c>
      <c r="P363" s="13">
        <v>7.8169000000000004</v>
      </c>
      <c r="Q363" s="18" t="s">
        <v>203</v>
      </c>
      <c r="R363" s="13">
        <v>45327</v>
      </c>
      <c r="S363" s="18">
        <v>7931014259</v>
      </c>
      <c r="T363" s="13" t="s">
        <v>300</v>
      </c>
      <c r="V363" s="13">
        <v>83014125</v>
      </c>
      <c r="W363" s="13" t="s">
        <v>287</v>
      </c>
      <c r="X363" s="13" t="s">
        <v>287</v>
      </c>
      <c r="AF363" s="13" t="s">
        <v>290</v>
      </c>
      <c r="AG363" s="13" t="s">
        <v>291</v>
      </c>
      <c r="AH363" s="13" t="s">
        <v>650</v>
      </c>
      <c r="AI363" s="13">
        <v>30</v>
      </c>
      <c r="AJ363" s="13" t="s">
        <v>4</v>
      </c>
      <c r="AK363" s="13" t="s">
        <v>293</v>
      </c>
      <c r="AL363" s="13" t="s">
        <v>294</v>
      </c>
      <c r="AM363" s="13" t="s">
        <v>312</v>
      </c>
      <c r="AN363" s="13" t="s">
        <v>651</v>
      </c>
      <c r="AO363" s="13">
        <v>45327</v>
      </c>
      <c r="AP363" s="13">
        <v>32100</v>
      </c>
      <c r="AQ363" s="13" t="s">
        <v>301</v>
      </c>
      <c r="AR363" s="13" t="s">
        <v>330</v>
      </c>
      <c r="AS363" s="13">
        <v>7931014259</v>
      </c>
      <c r="AT363" s="13">
        <v>45289</v>
      </c>
      <c r="AU363" s="13" t="s">
        <v>298</v>
      </c>
      <c r="AV363" s="13">
        <v>818</v>
      </c>
      <c r="AX363" s="13" t="s">
        <v>294</v>
      </c>
      <c r="AZ363" s="13" t="s">
        <v>159</v>
      </c>
    </row>
    <row r="364" spans="2:52" hidden="1" x14ac:dyDescent="0.3">
      <c r="B364" s="13" t="s">
        <v>486</v>
      </c>
      <c r="C364" s="13" t="s">
        <v>348</v>
      </c>
      <c r="D364" s="13">
        <v>45327</v>
      </c>
      <c r="E364" s="13">
        <v>30</v>
      </c>
      <c r="F364" s="18">
        <v>92011122</v>
      </c>
      <c r="G364" s="13">
        <v>2.1</v>
      </c>
      <c r="H364" s="13" t="s">
        <v>283</v>
      </c>
      <c r="I364" s="13" t="s">
        <v>284</v>
      </c>
      <c r="J364" s="13">
        <v>2051</v>
      </c>
      <c r="K364" s="13">
        <v>127.16</v>
      </c>
      <c r="L364" s="13">
        <v>3814.8</v>
      </c>
      <c r="M364" s="13">
        <v>993.99700399999995</v>
      </c>
      <c r="N364" s="13">
        <v>29819.91012</v>
      </c>
      <c r="O364" s="13" t="s">
        <v>285</v>
      </c>
      <c r="P364" s="13">
        <v>7.8169000000000004</v>
      </c>
      <c r="Q364" s="18" t="s">
        <v>213</v>
      </c>
      <c r="R364" s="13">
        <v>45327</v>
      </c>
      <c r="S364" s="18">
        <v>7931014260</v>
      </c>
      <c r="T364" s="13" t="s">
        <v>340</v>
      </c>
      <c r="V364" s="13">
        <v>83014127</v>
      </c>
      <c r="W364" s="13" t="s">
        <v>287</v>
      </c>
      <c r="X364" s="13" t="s">
        <v>287</v>
      </c>
      <c r="AF364" s="13" t="s">
        <v>290</v>
      </c>
      <c r="AG364" s="13" t="s">
        <v>291</v>
      </c>
      <c r="AH364" s="13" t="s">
        <v>650</v>
      </c>
      <c r="AI364" s="13">
        <v>36</v>
      </c>
      <c r="AJ364" s="13" t="s">
        <v>4</v>
      </c>
      <c r="AK364" s="13" t="s">
        <v>293</v>
      </c>
      <c r="AL364" s="13" t="s">
        <v>294</v>
      </c>
      <c r="AM364" s="13" t="s">
        <v>312</v>
      </c>
      <c r="AN364" s="13" t="s">
        <v>651</v>
      </c>
      <c r="AO364" s="13">
        <v>45327</v>
      </c>
      <c r="AP364" s="13">
        <v>32100</v>
      </c>
      <c r="AQ364" s="13" t="s">
        <v>341</v>
      </c>
      <c r="AR364" s="13" t="s">
        <v>330</v>
      </c>
      <c r="AS364" s="13">
        <v>7931014260</v>
      </c>
      <c r="AT364" s="13">
        <v>45289</v>
      </c>
      <c r="AU364" s="13" t="s">
        <v>298</v>
      </c>
      <c r="AV364" s="13">
        <v>818</v>
      </c>
      <c r="AX364" s="13" t="s">
        <v>294</v>
      </c>
      <c r="AZ364" s="13" t="s">
        <v>159</v>
      </c>
    </row>
    <row r="365" spans="2:52" hidden="1" x14ac:dyDescent="0.3">
      <c r="B365" s="13" t="s">
        <v>486</v>
      </c>
      <c r="C365" s="13" t="s">
        <v>339</v>
      </c>
      <c r="D365" s="13">
        <v>45327</v>
      </c>
      <c r="E365" s="13">
        <v>5</v>
      </c>
      <c r="F365" s="18">
        <v>92011122</v>
      </c>
      <c r="G365" s="13">
        <v>5.0999999999999996</v>
      </c>
      <c r="H365" s="13" t="s">
        <v>283</v>
      </c>
      <c r="I365" s="13" t="s">
        <v>284</v>
      </c>
      <c r="J365" s="13">
        <v>2051</v>
      </c>
      <c r="K365" s="13">
        <v>259.55</v>
      </c>
      <c r="L365" s="13">
        <v>1297.75</v>
      </c>
      <c r="M365" s="13">
        <v>2028.876395</v>
      </c>
      <c r="N365" s="13">
        <v>10144.381975</v>
      </c>
      <c r="O365" s="13" t="s">
        <v>285</v>
      </c>
      <c r="P365" s="13">
        <v>7.8169000000000004</v>
      </c>
      <c r="Q365" s="18" t="s">
        <v>213</v>
      </c>
      <c r="R365" s="13">
        <v>45327</v>
      </c>
      <c r="S365" s="18">
        <v>7931014260</v>
      </c>
      <c r="T365" s="13" t="s">
        <v>340</v>
      </c>
      <c r="V365" s="13">
        <v>83014127</v>
      </c>
      <c r="W365" s="13" t="s">
        <v>287</v>
      </c>
      <c r="X365" s="13" t="s">
        <v>287</v>
      </c>
      <c r="AF365" s="13" t="s">
        <v>290</v>
      </c>
      <c r="AG365" s="13" t="s">
        <v>291</v>
      </c>
      <c r="AH365" s="13" t="s">
        <v>650</v>
      </c>
      <c r="AI365" s="13">
        <v>39</v>
      </c>
      <c r="AJ365" s="13" t="s">
        <v>4</v>
      </c>
      <c r="AK365" s="13" t="s">
        <v>293</v>
      </c>
      <c r="AL365" s="13" t="s">
        <v>294</v>
      </c>
      <c r="AM365" s="13" t="s">
        <v>312</v>
      </c>
      <c r="AN365" s="13" t="s">
        <v>651</v>
      </c>
      <c r="AO365" s="13">
        <v>45327</v>
      </c>
      <c r="AP365" s="13">
        <v>32100</v>
      </c>
      <c r="AQ365" s="13" t="s">
        <v>341</v>
      </c>
      <c r="AR365" s="13" t="s">
        <v>330</v>
      </c>
      <c r="AS365" s="13">
        <v>7931014260</v>
      </c>
      <c r="AT365" s="13">
        <v>45289</v>
      </c>
      <c r="AU365" s="13" t="s">
        <v>298</v>
      </c>
      <c r="AV365" s="13">
        <v>818</v>
      </c>
      <c r="AX365" s="13" t="s">
        <v>294</v>
      </c>
      <c r="AZ365" s="13" t="s">
        <v>159</v>
      </c>
    </row>
    <row r="366" spans="2:52" hidden="1" x14ac:dyDescent="0.3">
      <c r="B366" s="13" t="s">
        <v>486</v>
      </c>
      <c r="C366" s="13" t="s">
        <v>427</v>
      </c>
      <c r="D366" s="13">
        <v>45327</v>
      </c>
      <c r="E366" s="13">
        <v>5</v>
      </c>
      <c r="F366" s="18">
        <v>92011122</v>
      </c>
      <c r="G366" s="13">
        <v>8.1</v>
      </c>
      <c r="H366" s="13" t="s">
        <v>283</v>
      </c>
      <c r="I366" s="13" t="s">
        <v>284</v>
      </c>
      <c r="J366" s="13">
        <v>2051</v>
      </c>
      <c r="K366" s="13">
        <v>392.97</v>
      </c>
      <c r="L366" s="13">
        <v>1964.85</v>
      </c>
      <c r="M366" s="13">
        <v>3071.8071930000001</v>
      </c>
      <c r="N366" s="13">
        <v>15359.035964999999</v>
      </c>
      <c r="O366" s="13" t="s">
        <v>285</v>
      </c>
      <c r="P366" s="13">
        <v>7.8169000000000004</v>
      </c>
      <c r="Q366" s="18" t="s">
        <v>213</v>
      </c>
      <c r="R366" s="13">
        <v>45327</v>
      </c>
      <c r="S366" s="18">
        <v>7931014260</v>
      </c>
      <c r="T366" s="13" t="s">
        <v>340</v>
      </c>
      <c r="V366" s="13">
        <v>83014127</v>
      </c>
      <c r="W366" s="13" t="s">
        <v>287</v>
      </c>
      <c r="X366" s="13" t="s">
        <v>287</v>
      </c>
      <c r="AF366" s="13" t="s">
        <v>290</v>
      </c>
      <c r="AG366" s="13" t="s">
        <v>291</v>
      </c>
      <c r="AH366" s="13" t="s">
        <v>650</v>
      </c>
      <c r="AI366" s="13">
        <v>42</v>
      </c>
      <c r="AJ366" s="13" t="s">
        <v>4</v>
      </c>
      <c r="AK366" s="13" t="s">
        <v>293</v>
      </c>
      <c r="AL366" s="13" t="s">
        <v>294</v>
      </c>
      <c r="AM366" s="13" t="s">
        <v>312</v>
      </c>
      <c r="AN366" s="13" t="s">
        <v>651</v>
      </c>
      <c r="AO366" s="13">
        <v>45327</v>
      </c>
      <c r="AP366" s="13">
        <v>32100</v>
      </c>
      <c r="AQ366" s="13" t="s">
        <v>341</v>
      </c>
      <c r="AR366" s="13" t="s">
        <v>330</v>
      </c>
      <c r="AS366" s="13">
        <v>7931014260</v>
      </c>
      <c r="AT366" s="13">
        <v>45289</v>
      </c>
      <c r="AU366" s="13" t="s">
        <v>298</v>
      </c>
      <c r="AV366" s="13">
        <v>818</v>
      </c>
      <c r="AX366" s="13" t="s">
        <v>294</v>
      </c>
      <c r="AZ366" s="13" t="s">
        <v>159</v>
      </c>
    </row>
    <row r="367" spans="2:52" hidden="1" x14ac:dyDescent="0.3">
      <c r="B367" s="13" t="s">
        <v>486</v>
      </c>
      <c r="C367" s="13" t="s">
        <v>437</v>
      </c>
      <c r="D367" s="13">
        <v>45327</v>
      </c>
      <c r="E367" s="13">
        <v>20</v>
      </c>
      <c r="F367" s="18">
        <v>92011123</v>
      </c>
      <c r="G367" s="13">
        <v>1.1000000000000001</v>
      </c>
      <c r="H367" s="13" t="s">
        <v>283</v>
      </c>
      <c r="I367" s="13" t="s">
        <v>284</v>
      </c>
      <c r="J367" s="13">
        <v>2051</v>
      </c>
      <c r="K367" s="13">
        <v>148.04</v>
      </c>
      <c r="L367" s="13">
        <v>2960.8</v>
      </c>
      <c r="M367" s="13">
        <v>1157.213876</v>
      </c>
      <c r="N367" s="13">
        <v>23144.27752</v>
      </c>
      <c r="O367" s="13" t="s">
        <v>285</v>
      </c>
      <c r="P367" s="13">
        <v>7.8169000000000004</v>
      </c>
      <c r="Q367" s="18" t="s">
        <v>203</v>
      </c>
      <c r="R367" s="13">
        <v>45327</v>
      </c>
      <c r="S367" s="18">
        <v>7931014261</v>
      </c>
      <c r="T367" s="13" t="s">
        <v>340</v>
      </c>
      <c r="V367" s="13">
        <v>83014126</v>
      </c>
      <c r="W367" s="13" t="s">
        <v>287</v>
      </c>
      <c r="X367" s="13" t="s">
        <v>287</v>
      </c>
      <c r="AF367" s="13" t="s">
        <v>290</v>
      </c>
      <c r="AG367" s="13" t="s">
        <v>291</v>
      </c>
      <c r="AH367" s="13" t="s">
        <v>650</v>
      </c>
      <c r="AI367" s="13">
        <v>43</v>
      </c>
      <c r="AJ367" s="13" t="s">
        <v>4</v>
      </c>
      <c r="AK367" s="13" t="s">
        <v>293</v>
      </c>
      <c r="AL367" s="13" t="s">
        <v>294</v>
      </c>
      <c r="AM367" s="13" t="s">
        <v>312</v>
      </c>
      <c r="AN367" s="13" t="s">
        <v>651</v>
      </c>
      <c r="AO367" s="13">
        <v>45327</v>
      </c>
      <c r="AP367" s="13">
        <v>32100</v>
      </c>
      <c r="AQ367" s="13" t="s">
        <v>341</v>
      </c>
      <c r="AR367" s="13" t="s">
        <v>330</v>
      </c>
      <c r="AS367" s="13">
        <v>7931014261</v>
      </c>
      <c r="AT367" s="13">
        <v>45289</v>
      </c>
      <c r="AU367" s="13" t="s">
        <v>298</v>
      </c>
      <c r="AV367" s="13">
        <v>818</v>
      </c>
      <c r="AX367" s="13" t="s">
        <v>294</v>
      </c>
      <c r="AZ367" s="13" t="s">
        <v>159</v>
      </c>
    </row>
    <row r="368" spans="2:52" hidden="1" x14ac:dyDescent="0.3">
      <c r="B368" s="13" t="s">
        <v>486</v>
      </c>
      <c r="C368" s="13" t="s">
        <v>350</v>
      </c>
      <c r="D368" s="13">
        <v>45327</v>
      </c>
      <c r="E368" s="13">
        <v>5</v>
      </c>
      <c r="F368" s="18">
        <v>92011126</v>
      </c>
      <c r="G368" s="13">
        <v>1.1000000000000001</v>
      </c>
      <c r="H368" s="13" t="s">
        <v>283</v>
      </c>
      <c r="I368" s="13" t="s">
        <v>284</v>
      </c>
      <c r="J368" s="13">
        <v>2051</v>
      </c>
      <c r="K368" s="13">
        <v>122.8</v>
      </c>
      <c r="L368" s="13">
        <v>614</v>
      </c>
      <c r="M368" s="13">
        <v>959.91531999999995</v>
      </c>
      <c r="N368" s="13">
        <v>4799.5766000000003</v>
      </c>
      <c r="O368" s="13" t="s">
        <v>285</v>
      </c>
      <c r="P368" s="13">
        <v>7.8169000000000004</v>
      </c>
      <c r="Q368" s="18" t="s">
        <v>199</v>
      </c>
      <c r="R368" s="13">
        <v>45327</v>
      </c>
      <c r="S368" s="18">
        <v>7931014263</v>
      </c>
      <c r="T368" s="13" t="s">
        <v>351</v>
      </c>
      <c r="V368" s="13">
        <v>83014133</v>
      </c>
      <c r="W368" s="13" t="s">
        <v>287</v>
      </c>
      <c r="X368" s="13" t="s">
        <v>287</v>
      </c>
      <c r="AF368" s="13" t="s">
        <v>290</v>
      </c>
      <c r="AG368" s="13" t="s">
        <v>291</v>
      </c>
      <c r="AH368" s="13" t="s">
        <v>650</v>
      </c>
      <c r="AI368" s="13">
        <v>8</v>
      </c>
      <c r="AJ368" s="13" t="s">
        <v>4</v>
      </c>
      <c r="AK368" s="13" t="s">
        <v>293</v>
      </c>
      <c r="AL368" s="13" t="s">
        <v>294</v>
      </c>
      <c r="AM368" s="13" t="s">
        <v>312</v>
      </c>
      <c r="AN368" s="13" t="s">
        <v>651</v>
      </c>
      <c r="AO368" s="13">
        <v>45327</v>
      </c>
      <c r="AP368" s="13">
        <v>32100</v>
      </c>
      <c r="AQ368" s="13" t="s">
        <v>354</v>
      </c>
      <c r="AR368" s="13" t="s">
        <v>330</v>
      </c>
      <c r="AS368" s="13">
        <v>7931014263</v>
      </c>
      <c r="AT368" s="13">
        <v>45289</v>
      </c>
      <c r="AU368" s="13" t="s">
        <v>298</v>
      </c>
      <c r="AV368" s="13">
        <v>818</v>
      </c>
      <c r="AX368" s="13" t="s">
        <v>294</v>
      </c>
      <c r="AZ368" s="13" t="s">
        <v>159</v>
      </c>
    </row>
    <row r="369" spans="2:52" hidden="1" x14ac:dyDescent="0.3">
      <c r="B369" s="13" t="s">
        <v>486</v>
      </c>
      <c r="C369" s="13" t="s">
        <v>342</v>
      </c>
      <c r="D369" s="13">
        <v>45327</v>
      </c>
      <c r="E369" s="13">
        <v>250</v>
      </c>
      <c r="F369" s="18">
        <v>92011127</v>
      </c>
      <c r="G369" s="13">
        <v>2.1</v>
      </c>
      <c r="H369" s="13" t="s">
        <v>358</v>
      </c>
      <c r="I369" s="13" t="s">
        <v>284</v>
      </c>
      <c r="J369" s="13">
        <v>2051</v>
      </c>
      <c r="K369" s="13">
        <v>53.11</v>
      </c>
      <c r="L369" s="13">
        <v>13277.5</v>
      </c>
      <c r="M369" s="13">
        <v>415.15555899999998</v>
      </c>
      <c r="N369" s="13">
        <v>103788.88975</v>
      </c>
      <c r="O369" s="13" t="s">
        <v>285</v>
      </c>
      <c r="P369" s="13">
        <v>7.8169000000000004</v>
      </c>
      <c r="Q369" s="18" t="s">
        <v>199</v>
      </c>
      <c r="R369" s="13">
        <v>45327</v>
      </c>
      <c r="S369" s="18">
        <v>7931014264</v>
      </c>
      <c r="T369" s="13" t="s">
        <v>306</v>
      </c>
      <c r="V369" s="13">
        <v>83014131</v>
      </c>
      <c r="W369" s="13" t="s">
        <v>287</v>
      </c>
      <c r="X369" s="13" t="s">
        <v>287</v>
      </c>
      <c r="AF369" s="13" t="s">
        <v>290</v>
      </c>
      <c r="AG369" s="13" t="s">
        <v>291</v>
      </c>
      <c r="AH369" s="13" t="s">
        <v>650</v>
      </c>
      <c r="AI369" s="13">
        <v>10</v>
      </c>
      <c r="AJ369" s="13" t="s">
        <v>4</v>
      </c>
      <c r="AK369" s="13" t="s">
        <v>293</v>
      </c>
      <c r="AL369" s="13" t="s">
        <v>294</v>
      </c>
      <c r="AM369" s="13" t="s">
        <v>312</v>
      </c>
      <c r="AN369" s="13" t="s">
        <v>651</v>
      </c>
      <c r="AO369" s="13">
        <v>45327</v>
      </c>
      <c r="AP369" s="13">
        <v>32100</v>
      </c>
      <c r="AQ369" s="13" t="s">
        <v>307</v>
      </c>
      <c r="AR369" s="13" t="s">
        <v>330</v>
      </c>
      <c r="AS369" s="13">
        <v>7931014264</v>
      </c>
      <c r="AT369" s="13">
        <v>45289</v>
      </c>
      <c r="AU369" s="13" t="s">
        <v>298</v>
      </c>
      <c r="AV369" s="13">
        <v>818</v>
      </c>
      <c r="AX369" s="13" t="s">
        <v>294</v>
      </c>
      <c r="AZ369" s="13" t="s">
        <v>159</v>
      </c>
    </row>
    <row r="370" spans="2:52" hidden="1" x14ac:dyDescent="0.3">
      <c r="B370" s="13" t="s">
        <v>486</v>
      </c>
      <c r="C370" s="13" t="s">
        <v>363</v>
      </c>
      <c r="D370" s="13">
        <v>45350</v>
      </c>
      <c r="E370" s="13">
        <v>300</v>
      </c>
      <c r="F370" s="18">
        <v>92011129</v>
      </c>
      <c r="G370" s="13">
        <v>2.1</v>
      </c>
      <c r="H370" s="13" t="s">
        <v>358</v>
      </c>
      <c r="I370" s="13" t="s">
        <v>284</v>
      </c>
      <c r="J370" s="13">
        <v>2051</v>
      </c>
      <c r="K370" s="13">
        <v>56.96</v>
      </c>
      <c r="L370" s="13">
        <v>17088</v>
      </c>
      <c r="M370" s="13">
        <v>445.25062400000002</v>
      </c>
      <c r="N370" s="13">
        <v>133575.18719999999</v>
      </c>
      <c r="O370" s="13" t="s">
        <v>285</v>
      </c>
      <c r="P370" s="13">
        <v>7.8169000000000004</v>
      </c>
      <c r="Q370" s="18" t="s">
        <v>217</v>
      </c>
      <c r="R370" s="13">
        <v>45350</v>
      </c>
      <c r="S370" s="18">
        <v>7931014269</v>
      </c>
      <c r="T370" s="13" t="s">
        <v>320</v>
      </c>
      <c r="V370" s="13">
        <v>83014120</v>
      </c>
      <c r="W370" s="13" t="s">
        <v>287</v>
      </c>
      <c r="X370" s="13" t="s">
        <v>287</v>
      </c>
      <c r="AF370" s="13" t="s">
        <v>290</v>
      </c>
      <c r="AG370" s="13" t="s">
        <v>291</v>
      </c>
      <c r="AH370" s="13" t="s">
        <v>652</v>
      </c>
      <c r="AI370" s="13">
        <v>4</v>
      </c>
      <c r="AJ370" s="13" t="s">
        <v>4</v>
      </c>
      <c r="AK370" s="13" t="s">
        <v>293</v>
      </c>
      <c r="AL370" s="13" t="s">
        <v>294</v>
      </c>
      <c r="AM370" s="13" t="s">
        <v>295</v>
      </c>
      <c r="AN370" s="13" t="s">
        <v>653</v>
      </c>
      <c r="AO370" s="13">
        <v>45350</v>
      </c>
      <c r="AP370" s="13">
        <v>31400</v>
      </c>
      <c r="AQ370" s="13" t="s">
        <v>324</v>
      </c>
      <c r="AR370" s="13" t="s">
        <v>330</v>
      </c>
      <c r="AS370" s="13">
        <v>7931014269</v>
      </c>
      <c r="AT370" s="13">
        <v>45289</v>
      </c>
      <c r="AU370" s="13" t="s">
        <v>298</v>
      </c>
      <c r="AV370" s="13">
        <v>818</v>
      </c>
      <c r="AX370" s="13" t="s">
        <v>294</v>
      </c>
      <c r="AZ370" s="13" t="s">
        <v>159</v>
      </c>
    </row>
    <row r="371" spans="2:52" hidden="1" x14ac:dyDescent="0.3">
      <c r="B371" s="13" t="s">
        <v>657</v>
      </c>
      <c r="C371" s="13" t="s">
        <v>421</v>
      </c>
      <c r="D371" s="13">
        <v>45358</v>
      </c>
      <c r="E371" s="13">
        <v>50</v>
      </c>
      <c r="F371" s="18">
        <v>92011131</v>
      </c>
      <c r="G371" s="13">
        <v>3.1</v>
      </c>
      <c r="H371" s="13" t="s">
        <v>358</v>
      </c>
      <c r="I371" s="13" t="s">
        <v>284</v>
      </c>
      <c r="J371" s="13">
        <v>2051</v>
      </c>
      <c r="K371" s="13">
        <v>18.170000000000002</v>
      </c>
      <c r="L371" s="13">
        <v>908.5</v>
      </c>
      <c r="M371" s="13">
        <v>142.11665500000001</v>
      </c>
      <c r="N371" s="13">
        <v>7105.8327499999996</v>
      </c>
      <c r="O371" s="13" t="s">
        <v>285</v>
      </c>
      <c r="P371" s="13">
        <v>7.8215000000000003</v>
      </c>
      <c r="Q371" s="18" t="s">
        <v>658</v>
      </c>
      <c r="R371" s="13">
        <v>45358</v>
      </c>
      <c r="S371" s="18">
        <v>7931014271</v>
      </c>
      <c r="T371" s="13" t="s">
        <v>310</v>
      </c>
      <c r="V371" s="13">
        <v>83014119</v>
      </c>
      <c r="W371" s="13" t="s">
        <v>287</v>
      </c>
      <c r="X371" s="13" t="s">
        <v>287</v>
      </c>
      <c r="AF371" s="13" t="s">
        <v>290</v>
      </c>
      <c r="AG371" s="13" t="s">
        <v>291</v>
      </c>
      <c r="AH371" s="13" t="s">
        <v>659</v>
      </c>
      <c r="AI371" s="13">
        <v>9</v>
      </c>
      <c r="AJ371" s="13" t="s">
        <v>4</v>
      </c>
      <c r="AK371" s="13" t="s">
        <v>293</v>
      </c>
      <c r="AL371" s="13" t="s">
        <v>294</v>
      </c>
      <c r="AM371" s="13" t="s">
        <v>655</v>
      </c>
      <c r="AN371" s="13" t="s">
        <v>660</v>
      </c>
      <c r="AO371" s="13">
        <v>45358</v>
      </c>
      <c r="AP371" s="13">
        <v>31400</v>
      </c>
      <c r="AQ371" s="13" t="s">
        <v>301</v>
      </c>
      <c r="AR371" s="13" t="s">
        <v>330</v>
      </c>
      <c r="AS371" s="13">
        <v>7931014271</v>
      </c>
      <c r="AT371" s="13">
        <v>45289</v>
      </c>
      <c r="AU371" s="13" t="s">
        <v>298</v>
      </c>
      <c r="AV371" s="13">
        <v>818</v>
      </c>
      <c r="AX371" s="13" t="s">
        <v>294</v>
      </c>
      <c r="AZ371" s="13" t="s">
        <v>160</v>
      </c>
    </row>
    <row r="372" spans="2:52" hidden="1" x14ac:dyDescent="0.3">
      <c r="B372" s="13" t="s">
        <v>486</v>
      </c>
      <c r="C372" s="13" t="s">
        <v>371</v>
      </c>
      <c r="D372" s="13">
        <v>45328</v>
      </c>
      <c r="E372" s="13">
        <v>100</v>
      </c>
      <c r="F372" s="18">
        <v>92010782</v>
      </c>
      <c r="G372" s="13">
        <v>2.1</v>
      </c>
      <c r="H372" s="13" t="s">
        <v>283</v>
      </c>
      <c r="I372" s="13" t="s">
        <v>284</v>
      </c>
      <c r="J372" s="13">
        <v>2051</v>
      </c>
      <c r="K372" s="13">
        <v>13.75</v>
      </c>
      <c r="L372" s="13">
        <v>1375</v>
      </c>
      <c r="M372" s="13">
        <v>107.482375</v>
      </c>
      <c r="N372" s="13">
        <v>10748.237499999999</v>
      </c>
      <c r="O372" s="13" t="s">
        <v>285</v>
      </c>
      <c r="P372" s="13">
        <v>7.8169000000000004</v>
      </c>
      <c r="Q372" s="18" t="s">
        <v>228</v>
      </c>
      <c r="R372" s="13">
        <v>45328</v>
      </c>
      <c r="S372" s="18">
        <v>7931014129</v>
      </c>
      <c r="T372" s="13" t="s">
        <v>372</v>
      </c>
      <c r="V372" s="13">
        <v>83013616</v>
      </c>
      <c r="W372" s="13" t="s">
        <v>287</v>
      </c>
      <c r="X372" s="13" t="s">
        <v>287</v>
      </c>
      <c r="AF372" s="13" t="s">
        <v>290</v>
      </c>
      <c r="AG372" s="13" t="s">
        <v>291</v>
      </c>
      <c r="AH372" s="13" t="s">
        <v>654</v>
      </c>
      <c r="AI372" s="13">
        <v>3</v>
      </c>
      <c r="AJ372" s="13" t="s">
        <v>4</v>
      </c>
      <c r="AK372" s="13" t="s">
        <v>293</v>
      </c>
      <c r="AL372" s="13" t="s">
        <v>294</v>
      </c>
      <c r="AM372" s="13" t="s">
        <v>655</v>
      </c>
      <c r="AN372" s="13" t="s">
        <v>656</v>
      </c>
      <c r="AO372" s="13">
        <v>45325</v>
      </c>
      <c r="AP372" s="13">
        <v>31400</v>
      </c>
      <c r="AQ372" s="13" t="s">
        <v>373</v>
      </c>
      <c r="AR372" s="13" t="s">
        <v>330</v>
      </c>
      <c r="AS372" s="13">
        <v>7931014129</v>
      </c>
      <c r="AT372" s="13">
        <v>45267</v>
      </c>
      <c r="AU372" s="13" t="s">
        <v>298</v>
      </c>
      <c r="AV372" s="13">
        <v>2051</v>
      </c>
      <c r="AX372" s="13" t="s">
        <v>294</v>
      </c>
      <c r="AZ372" s="13" t="s">
        <v>159</v>
      </c>
    </row>
    <row r="373" spans="2:52" hidden="1" x14ac:dyDescent="0.3">
      <c r="B373" s="13" t="s">
        <v>486</v>
      </c>
      <c r="C373" s="13" t="s">
        <v>374</v>
      </c>
      <c r="D373" s="13">
        <v>45331</v>
      </c>
      <c r="E373" s="13">
        <v>30</v>
      </c>
      <c r="F373" s="18">
        <v>92010782</v>
      </c>
      <c r="G373" s="13">
        <v>10.1</v>
      </c>
      <c r="H373" s="13" t="s">
        <v>283</v>
      </c>
      <c r="I373" s="13" t="s">
        <v>284</v>
      </c>
      <c r="J373" s="13">
        <v>2051</v>
      </c>
      <c r="K373" s="13">
        <v>17.350000000000001</v>
      </c>
      <c r="L373" s="13">
        <v>520.5</v>
      </c>
      <c r="M373" s="13">
        <v>135.62321499999999</v>
      </c>
      <c r="N373" s="13">
        <v>4068.6964499999999</v>
      </c>
      <c r="O373" s="13" t="s">
        <v>285</v>
      </c>
      <c r="P373" s="13">
        <v>7.8169000000000004</v>
      </c>
      <c r="Q373" s="18" t="s">
        <v>224</v>
      </c>
      <c r="R373" s="13">
        <v>45331</v>
      </c>
      <c r="S373" s="18">
        <v>7931014129</v>
      </c>
      <c r="T373" s="13" t="s">
        <v>310</v>
      </c>
      <c r="V373" s="13">
        <v>83013616</v>
      </c>
      <c r="W373" s="13" t="s">
        <v>287</v>
      </c>
      <c r="X373" s="13" t="s">
        <v>287</v>
      </c>
      <c r="AF373" s="13" t="s">
        <v>290</v>
      </c>
      <c r="AG373" s="13" t="s">
        <v>291</v>
      </c>
      <c r="AH373" s="13" t="s">
        <v>648</v>
      </c>
      <c r="AI373" s="13">
        <v>4</v>
      </c>
      <c r="AJ373" s="13" t="s">
        <v>4</v>
      </c>
      <c r="AK373" s="13" t="s">
        <v>293</v>
      </c>
      <c r="AL373" s="13" t="s">
        <v>294</v>
      </c>
      <c r="AM373" s="13" t="s">
        <v>312</v>
      </c>
      <c r="AN373" s="13" t="s">
        <v>649</v>
      </c>
      <c r="AO373" s="13">
        <v>45331</v>
      </c>
      <c r="AP373" s="13">
        <v>31400</v>
      </c>
      <c r="AQ373" s="13" t="s">
        <v>301</v>
      </c>
      <c r="AR373" s="13" t="s">
        <v>330</v>
      </c>
      <c r="AS373" s="13">
        <v>7931014129</v>
      </c>
      <c r="AT373" s="13">
        <v>45267</v>
      </c>
      <c r="AU373" s="13" t="s">
        <v>298</v>
      </c>
      <c r="AV373" s="13">
        <v>2051</v>
      </c>
      <c r="AX373" s="13" t="s">
        <v>294</v>
      </c>
      <c r="AZ373" s="13" t="s">
        <v>159</v>
      </c>
    </row>
    <row r="374" spans="2:52" hidden="1" x14ac:dyDescent="0.3">
      <c r="B374" s="13" t="s">
        <v>486</v>
      </c>
      <c r="C374" s="13" t="s">
        <v>433</v>
      </c>
      <c r="D374" s="13">
        <v>45331</v>
      </c>
      <c r="E374" s="13">
        <v>60</v>
      </c>
      <c r="F374" s="18">
        <v>92010782</v>
      </c>
      <c r="G374" s="13">
        <v>11.1</v>
      </c>
      <c r="H374" s="13" t="s">
        <v>283</v>
      </c>
      <c r="I374" s="13" t="s">
        <v>284</v>
      </c>
      <c r="J374" s="13">
        <v>2051</v>
      </c>
      <c r="K374" s="13">
        <v>20.079999999999998</v>
      </c>
      <c r="L374" s="13">
        <v>1204.8</v>
      </c>
      <c r="M374" s="13">
        <v>156.96335199999999</v>
      </c>
      <c r="N374" s="13">
        <v>9417.8011200000001</v>
      </c>
      <c r="O374" s="13" t="s">
        <v>285</v>
      </c>
      <c r="P374" s="13">
        <v>7.8169000000000004</v>
      </c>
      <c r="Q374" s="18" t="s">
        <v>224</v>
      </c>
      <c r="R374" s="13">
        <v>45331</v>
      </c>
      <c r="S374" s="18">
        <v>7931014129</v>
      </c>
      <c r="T374" s="13" t="s">
        <v>310</v>
      </c>
      <c r="V374" s="13">
        <v>83013616</v>
      </c>
      <c r="W374" s="13" t="s">
        <v>287</v>
      </c>
      <c r="X374" s="13" t="s">
        <v>287</v>
      </c>
      <c r="AF374" s="13" t="s">
        <v>290</v>
      </c>
      <c r="AG374" s="13" t="s">
        <v>291</v>
      </c>
      <c r="AH374" s="13" t="s">
        <v>648</v>
      </c>
      <c r="AI374" s="13">
        <v>5</v>
      </c>
      <c r="AJ374" s="13" t="s">
        <v>4</v>
      </c>
      <c r="AK374" s="13" t="s">
        <v>293</v>
      </c>
      <c r="AL374" s="13" t="s">
        <v>294</v>
      </c>
      <c r="AM374" s="13" t="s">
        <v>312</v>
      </c>
      <c r="AN374" s="13" t="s">
        <v>649</v>
      </c>
      <c r="AO374" s="13">
        <v>45331</v>
      </c>
      <c r="AP374" s="13">
        <v>31400</v>
      </c>
      <c r="AQ374" s="13" t="s">
        <v>301</v>
      </c>
      <c r="AR374" s="13" t="s">
        <v>330</v>
      </c>
      <c r="AS374" s="13">
        <v>7931014129</v>
      </c>
      <c r="AT374" s="13">
        <v>45267</v>
      </c>
      <c r="AU374" s="13" t="s">
        <v>298</v>
      </c>
      <c r="AV374" s="13">
        <v>2051</v>
      </c>
      <c r="AX374" s="13" t="s">
        <v>294</v>
      </c>
      <c r="AZ374" s="13" t="s">
        <v>159</v>
      </c>
    </row>
    <row r="375" spans="2:52" hidden="1" x14ac:dyDescent="0.3">
      <c r="B375" s="13" t="s">
        <v>486</v>
      </c>
      <c r="C375" s="13" t="s">
        <v>441</v>
      </c>
      <c r="D375" s="13">
        <v>45331</v>
      </c>
      <c r="E375" s="13">
        <v>100</v>
      </c>
      <c r="F375" s="18">
        <v>92010782</v>
      </c>
      <c r="G375" s="13">
        <v>16.100000000000001</v>
      </c>
      <c r="H375" s="13" t="s">
        <v>283</v>
      </c>
      <c r="I375" s="13" t="s">
        <v>284</v>
      </c>
      <c r="J375" s="13">
        <v>2051</v>
      </c>
      <c r="K375" s="13">
        <v>22.22</v>
      </c>
      <c r="L375" s="13">
        <v>2222</v>
      </c>
      <c r="M375" s="13">
        <v>173.691518</v>
      </c>
      <c r="N375" s="13">
        <v>17369.1518</v>
      </c>
      <c r="O375" s="13" t="s">
        <v>285</v>
      </c>
      <c r="P375" s="13">
        <v>7.8169000000000004</v>
      </c>
      <c r="Q375" s="18" t="s">
        <v>224</v>
      </c>
      <c r="R375" s="13">
        <v>45331</v>
      </c>
      <c r="S375" s="18">
        <v>7931014129</v>
      </c>
      <c r="T375" s="13" t="s">
        <v>310</v>
      </c>
      <c r="V375" s="13">
        <v>83013616</v>
      </c>
      <c r="W375" s="13" t="s">
        <v>287</v>
      </c>
      <c r="X375" s="13" t="s">
        <v>287</v>
      </c>
      <c r="AF375" s="13" t="s">
        <v>290</v>
      </c>
      <c r="AG375" s="13" t="s">
        <v>291</v>
      </c>
      <c r="AH375" s="13" t="s">
        <v>648</v>
      </c>
      <c r="AI375" s="13">
        <v>10</v>
      </c>
      <c r="AJ375" s="13" t="s">
        <v>4</v>
      </c>
      <c r="AK375" s="13" t="s">
        <v>293</v>
      </c>
      <c r="AL375" s="13" t="s">
        <v>294</v>
      </c>
      <c r="AM375" s="13" t="s">
        <v>312</v>
      </c>
      <c r="AN375" s="13" t="s">
        <v>649</v>
      </c>
      <c r="AO375" s="13">
        <v>45331</v>
      </c>
      <c r="AP375" s="13">
        <v>31400</v>
      </c>
      <c r="AQ375" s="13" t="s">
        <v>301</v>
      </c>
      <c r="AR375" s="13" t="s">
        <v>330</v>
      </c>
      <c r="AS375" s="13">
        <v>7931014129</v>
      </c>
      <c r="AT375" s="13">
        <v>45267</v>
      </c>
      <c r="AU375" s="13" t="s">
        <v>298</v>
      </c>
      <c r="AV375" s="13">
        <v>2051</v>
      </c>
      <c r="AX375" s="13" t="s">
        <v>294</v>
      </c>
      <c r="AZ375" s="13" t="s">
        <v>159</v>
      </c>
    </row>
    <row r="376" spans="2:52" hidden="1" x14ac:dyDescent="0.3">
      <c r="B376" s="13" t="s">
        <v>486</v>
      </c>
      <c r="C376" s="13" t="s">
        <v>407</v>
      </c>
      <c r="D376" s="13">
        <v>45331</v>
      </c>
      <c r="E376" s="13">
        <v>10</v>
      </c>
      <c r="F376" s="18">
        <v>92010782</v>
      </c>
      <c r="G376" s="13">
        <v>17.100000000000001</v>
      </c>
      <c r="H376" s="13" t="s">
        <v>283</v>
      </c>
      <c r="I376" s="13" t="s">
        <v>284</v>
      </c>
      <c r="J376" s="13">
        <v>2051</v>
      </c>
      <c r="K376" s="13">
        <v>29.31</v>
      </c>
      <c r="L376" s="13">
        <v>293.10000000000002</v>
      </c>
      <c r="M376" s="13">
        <v>229.113339</v>
      </c>
      <c r="N376" s="13">
        <v>2291.13339</v>
      </c>
      <c r="O376" s="13" t="s">
        <v>285</v>
      </c>
      <c r="P376" s="13">
        <v>7.8169000000000004</v>
      </c>
      <c r="Q376" s="18" t="s">
        <v>224</v>
      </c>
      <c r="R376" s="13">
        <v>45331</v>
      </c>
      <c r="S376" s="18">
        <v>7931014129</v>
      </c>
      <c r="T376" s="13" t="s">
        <v>310</v>
      </c>
      <c r="V376" s="13">
        <v>83013616</v>
      </c>
      <c r="W376" s="13" t="s">
        <v>287</v>
      </c>
      <c r="X376" s="13" t="s">
        <v>287</v>
      </c>
      <c r="AF376" s="13" t="s">
        <v>290</v>
      </c>
      <c r="AG376" s="13" t="s">
        <v>291</v>
      </c>
      <c r="AH376" s="13" t="s">
        <v>648</v>
      </c>
      <c r="AI376" s="13">
        <v>11</v>
      </c>
      <c r="AJ376" s="13" t="s">
        <v>4</v>
      </c>
      <c r="AK376" s="13" t="s">
        <v>293</v>
      </c>
      <c r="AL376" s="13" t="s">
        <v>294</v>
      </c>
      <c r="AM376" s="13" t="s">
        <v>312</v>
      </c>
      <c r="AN376" s="13" t="s">
        <v>649</v>
      </c>
      <c r="AO376" s="13">
        <v>45331</v>
      </c>
      <c r="AP376" s="13">
        <v>31400</v>
      </c>
      <c r="AQ376" s="13" t="s">
        <v>301</v>
      </c>
      <c r="AR376" s="13" t="s">
        <v>330</v>
      </c>
      <c r="AS376" s="13">
        <v>7931014129</v>
      </c>
      <c r="AT376" s="13">
        <v>45267</v>
      </c>
      <c r="AU376" s="13" t="s">
        <v>298</v>
      </c>
      <c r="AV376" s="13">
        <v>2051</v>
      </c>
      <c r="AX376" s="13" t="s">
        <v>294</v>
      </c>
      <c r="AZ376" s="13" t="s">
        <v>159</v>
      </c>
    </row>
    <row r="377" spans="2:52" hidden="1" x14ac:dyDescent="0.3">
      <c r="B377" s="13" t="s">
        <v>486</v>
      </c>
      <c r="C377" s="13" t="s">
        <v>380</v>
      </c>
      <c r="D377" s="13">
        <v>45327</v>
      </c>
      <c r="E377" s="13">
        <v>9</v>
      </c>
      <c r="F377" s="18">
        <v>92011115</v>
      </c>
      <c r="G377" s="13">
        <v>3.1</v>
      </c>
      <c r="H377" s="13" t="s">
        <v>283</v>
      </c>
      <c r="I377" s="13" t="s">
        <v>284</v>
      </c>
      <c r="J377" s="13">
        <v>2051</v>
      </c>
      <c r="K377" s="13">
        <v>101.78</v>
      </c>
      <c r="L377" s="13">
        <v>916.02</v>
      </c>
      <c r="M377" s="13">
        <v>795.60408199999995</v>
      </c>
      <c r="N377" s="13">
        <v>7160.4367380000003</v>
      </c>
      <c r="O377" s="13" t="s">
        <v>285</v>
      </c>
      <c r="P377" s="13">
        <v>7.8169000000000004</v>
      </c>
      <c r="Q377" s="18" t="s">
        <v>213</v>
      </c>
      <c r="R377" s="13">
        <v>45327</v>
      </c>
      <c r="S377" s="18">
        <v>7931014252</v>
      </c>
      <c r="T377" s="13" t="s">
        <v>306</v>
      </c>
      <c r="V377" s="13">
        <v>83014122</v>
      </c>
      <c r="W377" s="13" t="s">
        <v>287</v>
      </c>
      <c r="X377" s="13" t="s">
        <v>287</v>
      </c>
      <c r="AF377" s="13" t="s">
        <v>290</v>
      </c>
      <c r="AG377" s="13" t="s">
        <v>291</v>
      </c>
      <c r="AH377" s="13" t="s">
        <v>650</v>
      </c>
      <c r="AI377" s="13">
        <v>20</v>
      </c>
      <c r="AJ377" s="13" t="s">
        <v>4</v>
      </c>
      <c r="AK377" s="13" t="s">
        <v>293</v>
      </c>
      <c r="AL377" s="13" t="s">
        <v>294</v>
      </c>
      <c r="AM377" s="13" t="s">
        <v>312</v>
      </c>
      <c r="AN377" s="13" t="s">
        <v>651</v>
      </c>
      <c r="AO377" s="13">
        <v>45327</v>
      </c>
      <c r="AP377" s="13">
        <v>32100</v>
      </c>
      <c r="AQ377" s="13" t="s">
        <v>307</v>
      </c>
      <c r="AR377" s="13" t="s">
        <v>330</v>
      </c>
      <c r="AS377" s="13">
        <v>7931014252</v>
      </c>
      <c r="AT377" s="13">
        <v>45289</v>
      </c>
      <c r="AU377" s="13" t="s">
        <v>298</v>
      </c>
      <c r="AV377" s="13">
        <v>818</v>
      </c>
      <c r="AX377" s="13" t="s">
        <v>294</v>
      </c>
      <c r="AZ377" s="13" t="s">
        <v>159</v>
      </c>
    </row>
    <row r="378" spans="2:52" hidden="1" x14ac:dyDescent="0.3">
      <c r="B378" s="13" t="s">
        <v>486</v>
      </c>
      <c r="C378" s="13" t="s">
        <v>70</v>
      </c>
      <c r="D378" s="13">
        <v>45327</v>
      </c>
      <c r="E378" s="13">
        <v>5</v>
      </c>
      <c r="F378" s="18">
        <v>92011118</v>
      </c>
      <c r="G378" s="13">
        <v>2.1</v>
      </c>
      <c r="H378" s="13" t="s">
        <v>358</v>
      </c>
      <c r="I378" s="13" t="s">
        <v>284</v>
      </c>
      <c r="J378" s="13">
        <v>2051</v>
      </c>
      <c r="K378" s="13">
        <v>206.99</v>
      </c>
      <c r="L378" s="13">
        <v>1034.95</v>
      </c>
      <c r="M378" s="13">
        <v>1618.020131</v>
      </c>
      <c r="N378" s="13">
        <v>8090.1006550000002</v>
      </c>
      <c r="O378" s="13" t="s">
        <v>285</v>
      </c>
      <c r="P378" s="13">
        <v>7.8169000000000004</v>
      </c>
      <c r="Q378" s="18" t="s">
        <v>203</v>
      </c>
      <c r="R378" s="13">
        <v>45327</v>
      </c>
      <c r="S378" s="18">
        <v>7931014256</v>
      </c>
      <c r="T378" s="13" t="s">
        <v>286</v>
      </c>
      <c r="V378" s="13">
        <v>83014130</v>
      </c>
      <c r="W378" s="13" t="s">
        <v>287</v>
      </c>
      <c r="X378" s="13" t="s">
        <v>287</v>
      </c>
      <c r="AF378" s="13" t="s">
        <v>290</v>
      </c>
      <c r="AG378" s="13" t="s">
        <v>291</v>
      </c>
      <c r="AH378" s="13" t="s">
        <v>650</v>
      </c>
      <c r="AI378" s="13">
        <v>23</v>
      </c>
      <c r="AJ378" s="13" t="s">
        <v>4</v>
      </c>
      <c r="AK378" s="13" t="s">
        <v>293</v>
      </c>
      <c r="AL378" s="13" t="s">
        <v>294</v>
      </c>
      <c r="AM378" s="13" t="s">
        <v>312</v>
      </c>
      <c r="AN378" s="13" t="s">
        <v>651</v>
      </c>
      <c r="AO378" s="13">
        <v>45327</v>
      </c>
      <c r="AP378" s="13">
        <v>32100</v>
      </c>
      <c r="AQ378" s="13" t="s">
        <v>32</v>
      </c>
      <c r="AR378" s="13" t="s">
        <v>330</v>
      </c>
      <c r="AS378" s="13">
        <v>7931014256</v>
      </c>
      <c r="AT378" s="13">
        <v>45289</v>
      </c>
      <c r="AU378" s="13" t="s">
        <v>298</v>
      </c>
      <c r="AV378" s="13">
        <v>818</v>
      </c>
      <c r="AX378" s="13" t="s">
        <v>294</v>
      </c>
      <c r="AZ378" s="13" t="s">
        <v>159</v>
      </c>
    </row>
    <row r="379" spans="2:52" hidden="1" x14ac:dyDescent="0.3">
      <c r="B379" s="13" t="s">
        <v>486</v>
      </c>
      <c r="C379" s="13" t="s">
        <v>418</v>
      </c>
      <c r="D379" s="13">
        <v>45327</v>
      </c>
      <c r="E379" s="13">
        <v>50</v>
      </c>
      <c r="F379" s="18">
        <v>92011119</v>
      </c>
      <c r="G379" s="13">
        <v>3.1</v>
      </c>
      <c r="H379" s="13" t="s">
        <v>283</v>
      </c>
      <c r="I379" s="13" t="s">
        <v>284</v>
      </c>
      <c r="J379" s="13">
        <v>2051</v>
      </c>
      <c r="K379" s="13">
        <v>85.88</v>
      </c>
      <c r="L379" s="13">
        <v>4294</v>
      </c>
      <c r="M379" s="13">
        <v>671.31537200000002</v>
      </c>
      <c r="N379" s="13">
        <v>33565.768600000003</v>
      </c>
      <c r="O379" s="13" t="s">
        <v>285</v>
      </c>
      <c r="P379" s="13">
        <v>7.8169000000000004</v>
      </c>
      <c r="Q379" s="18" t="s">
        <v>199</v>
      </c>
      <c r="R379" s="13">
        <v>45327</v>
      </c>
      <c r="S379" s="18">
        <v>7931014257</v>
      </c>
      <c r="T379" s="13" t="s">
        <v>320</v>
      </c>
      <c r="V379" s="13">
        <v>83014124</v>
      </c>
      <c r="W379" s="13" t="s">
        <v>287</v>
      </c>
      <c r="X379" s="13" t="s">
        <v>287</v>
      </c>
      <c r="AF379" s="13" t="s">
        <v>290</v>
      </c>
      <c r="AG379" s="13" t="s">
        <v>291</v>
      </c>
      <c r="AH379" s="13" t="s">
        <v>650</v>
      </c>
      <c r="AI379" s="13">
        <v>3</v>
      </c>
      <c r="AJ379" s="13" t="s">
        <v>4</v>
      </c>
      <c r="AK379" s="13" t="s">
        <v>293</v>
      </c>
      <c r="AL379" s="13" t="s">
        <v>294</v>
      </c>
      <c r="AM379" s="13" t="s">
        <v>312</v>
      </c>
      <c r="AN379" s="13" t="s">
        <v>651</v>
      </c>
      <c r="AO379" s="13">
        <v>45327</v>
      </c>
      <c r="AP379" s="13">
        <v>32100</v>
      </c>
      <c r="AQ379" s="13" t="s">
        <v>324</v>
      </c>
      <c r="AR379" s="13" t="s">
        <v>330</v>
      </c>
      <c r="AS379" s="13">
        <v>7931014257</v>
      </c>
      <c r="AT379" s="13">
        <v>45289</v>
      </c>
      <c r="AU379" s="13" t="s">
        <v>298</v>
      </c>
      <c r="AV379" s="13">
        <v>818</v>
      </c>
      <c r="AX379" s="13" t="s">
        <v>294</v>
      </c>
      <c r="AZ379" s="13" t="s">
        <v>159</v>
      </c>
    </row>
    <row r="380" spans="2:52" hidden="1" x14ac:dyDescent="0.3">
      <c r="B380" s="13" t="s">
        <v>486</v>
      </c>
      <c r="C380" s="13" t="s">
        <v>395</v>
      </c>
      <c r="D380" s="13">
        <v>45327</v>
      </c>
      <c r="E380" s="13">
        <v>50</v>
      </c>
      <c r="F380" s="18">
        <v>92011121</v>
      </c>
      <c r="G380" s="13">
        <v>2.1</v>
      </c>
      <c r="H380" s="13" t="s">
        <v>283</v>
      </c>
      <c r="I380" s="13" t="s">
        <v>284</v>
      </c>
      <c r="J380" s="13">
        <v>2051</v>
      </c>
      <c r="K380" s="13">
        <v>24.66</v>
      </c>
      <c r="L380" s="13">
        <v>1233</v>
      </c>
      <c r="M380" s="13">
        <v>192.76475400000001</v>
      </c>
      <c r="N380" s="13">
        <v>9638.2376999999997</v>
      </c>
      <c r="O380" s="13" t="s">
        <v>285</v>
      </c>
      <c r="P380" s="13">
        <v>7.8169000000000004</v>
      </c>
      <c r="Q380" s="18" t="s">
        <v>203</v>
      </c>
      <c r="R380" s="13">
        <v>45327</v>
      </c>
      <c r="S380" s="18">
        <v>7931014259</v>
      </c>
      <c r="T380" s="13" t="s">
        <v>300</v>
      </c>
      <c r="V380" s="13">
        <v>83014125</v>
      </c>
      <c r="W380" s="13" t="s">
        <v>287</v>
      </c>
      <c r="X380" s="13" t="s">
        <v>287</v>
      </c>
      <c r="AF380" s="13" t="s">
        <v>290</v>
      </c>
      <c r="AG380" s="13" t="s">
        <v>291</v>
      </c>
      <c r="AH380" s="13" t="s">
        <v>650</v>
      </c>
      <c r="AI380" s="13">
        <v>28</v>
      </c>
      <c r="AJ380" s="13" t="s">
        <v>4</v>
      </c>
      <c r="AK380" s="13" t="s">
        <v>293</v>
      </c>
      <c r="AL380" s="13" t="s">
        <v>294</v>
      </c>
      <c r="AM380" s="13" t="s">
        <v>312</v>
      </c>
      <c r="AN380" s="13" t="s">
        <v>651</v>
      </c>
      <c r="AO380" s="13">
        <v>45327</v>
      </c>
      <c r="AP380" s="13">
        <v>32100</v>
      </c>
      <c r="AQ380" s="13" t="s">
        <v>301</v>
      </c>
      <c r="AR380" s="13" t="s">
        <v>330</v>
      </c>
      <c r="AS380" s="13">
        <v>7931014259</v>
      </c>
      <c r="AT380" s="13">
        <v>45289</v>
      </c>
      <c r="AU380" s="13" t="s">
        <v>298</v>
      </c>
      <c r="AV380" s="13">
        <v>818</v>
      </c>
      <c r="AX380" s="13" t="s">
        <v>294</v>
      </c>
      <c r="AZ380" s="13" t="s">
        <v>159</v>
      </c>
    </row>
    <row r="381" spans="2:52" hidden="1" x14ac:dyDescent="0.3">
      <c r="B381" s="13" t="s">
        <v>486</v>
      </c>
      <c r="C381" s="13" t="s">
        <v>396</v>
      </c>
      <c r="D381" s="13">
        <v>45327</v>
      </c>
      <c r="E381" s="13">
        <v>50</v>
      </c>
      <c r="F381" s="18">
        <v>92011121</v>
      </c>
      <c r="G381" s="13">
        <v>5.0999999999999996</v>
      </c>
      <c r="H381" s="13" t="s">
        <v>283</v>
      </c>
      <c r="I381" s="13" t="s">
        <v>284</v>
      </c>
      <c r="J381" s="13">
        <v>2051</v>
      </c>
      <c r="K381" s="13">
        <v>32.5</v>
      </c>
      <c r="L381" s="13">
        <v>1625</v>
      </c>
      <c r="M381" s="13">
        <v>254.04925</v>
      </c>
      <c r="N381" s="13">
        <v>12702.4625</v>
      </c>
      <c r="O381" s="13" t="s">
        <v>285</v>
      </c>
      <c r="P381" s="13">
        <v>7.8169000000000004</v>
      </c>
      <c r="Q381" s="18" t="s">
        <v>203</v>
      </c>
      <c r="R381" s="13">
        <v>45327</v>
      </c>
      <c r="S381" s="18">
        <v>7931014259</v>
      </c>
      <c r="T381" s="13" t="s">
        <v>303</v>
      </c>
      <c r="V381" s="13">
        <v>83014125</v>
      </c>
      <c r="W381" s="13" t="s">
        <v>287</v>
      </c>
      <c r="X381" s="13" t="s">
        <v>287</v>
      </c>
      <c r="AF381" s="13" t="s">
        <v>290</v>
      </c>
      <c r="AG381" s="13" t="s">
        <v>291</v>
      </c>
      <c r="AH381" s="13" t="s">
        <v>650</v>
      </c>
      <c r="AI381" s="13">
        <v>31</v>
      </c>
      <c r="AJ381" s="13" t="s">
        <v>4</v>
      </c>
      <c r="AK381" s="13" t="s">
        <v>304</v>
      </c>
      <c r="AL381" s="13" t="s">
        <v>294</v>
      </c>
      <c r="AM381" s="13" t="s">
        <v>312</v>
      </c>
      <c r="AN381" s="13" t="s">
        <v>651</v>
      </c>
      <c r="AO381" s="13">
        <v>45327</v>
      </c>
      <c r="AP381" s="13">
        <v>32100</v>
      </c>
      <c r="AQ381" s="13" t="s">
        <v>301</v>
      </c>
      <c r="AR381" s="13" t="s">
        <v>330</v>
      </c>
      <c r="AS381" s="13">
        <v>7931014259</v>
      </c>
      <c r="AT381" s="13">
        <v>45289</v>
      </c>
      <c r="AU381" s="13" t="s">
        <v>298</v>
      </c>
      <c r="AV381" s="13">
        <v>818</v>
      </c>
      <c r="AX381" s="13" t="s">
        <v>294</v>
      </c>
      <c r="AZ381" s="13" t="s">
        <v>159</v>
      </c>
    </row>
    <row r="382" spans="2:52" hidden="1" x14ac:dyDescent="0.3">
      <c r="B382" s="13" t="s">
        <v>486</v>
      </c>
      <c r="C382" s="13" t="s">
        <v>377</v>
      </c>
      <c r="D382" s="13">
        <v>45327</v>
      </c>
      <c r="E382" s="13">
        <v>50</v>
      </c>
      <c r="F382" s="18">
        <v>92011121</v>
      </c>
      <c r="G382" s="13">
        <v>6.1</v>
      </c>
      <c r="H382" s="13" t="s">
        <v>283</v>
      </c>
      <c r="I382" s="13" t="s">
        <v>284</v>
      </c>
      <c r="J382" s="13">
        <v>2051</v>
      </c>
      <c r="K382" s="13">
        <v>49.3</v>
      </c>
      <c r="L382" s="13">
        <v>2465</v>
      </c>
      <c r="M382" s="13">
        <v>385.37317000000002</v>
      </c>
      <c r="N382" s="13">
        <v>19268.658500000001</v>
      </c>
      <c r="O382" s="13" t="s">
        <v>285</v>
      </c>
      <c r="P382" s="13">
        <v>7.8169000000000004</v>
      </c>
      <c r="Q382" s="18" t="s">
        <v>203</v>
      </c>
      <c r="R382" s="13">
        <v>45327</v>
      </c>
      <c r="S382" s="18">
        <v>7931014259</v>
      </c>
      <c r="T382" s="13" t="s">
        <v>300</v>
      </c>
      <c r="V382" s="13">
        <v>83014125</v>
      </c>
      <c r="W382" s="13" t="s">
        <v>287</v>
      </c>
      <c r="X382" s="13" t="s">
        <v>287</v>
      </c>
      <c r="AF382" s="13" t="s">
        <v>290</v>
      </c>
      <c r="AG382" s="13" t="s">
        <v>291</v>
      </c>
      <c r="AH382" s="13" t="s">
        <v>650</v>
      </c>
      <c r="AI382" s="13">
        <v>32</v>
      </c>
      <c r="AJ382" s="13" t="s">
        <v>4</v>
      </c>
      <c r="AK382" s="13" t="s">
        <v>293</v>
      </c>
      <c r="AL382" s="13" t="s">
        <v>294</v>
      </c>
      <c r="AM382" s="13" t="s">
        <v>312</v>
      </c>
      <c r="AN382" s="13" t="s">
        <v>651</v>
      </c>
      <c r="AO382" s="13">
        <v>45327</v>
      </c>
      <c r="AP382" s="13">
        <v>32100</v>
      </c>
      <c r="AQ382" s="13" t="s">
        <v>301</v>
      </c>
      <c r="AR382" s="13" t="s">
        <v>330</v>
      </c>
      <c r="AS382" s="13">
        <v>7931014259</v>
      </c>
      <c r="AT382" s="13">
        <v>45289</v>
      </c>
      <c r="AU382" s="13" t="s">
        <v>298</v>
      </c>
      <c r="AV382" s="13">
        <v>818</v>
      </c>
      <c r="AX382" s="13" t="s">
        <v>294</v>
      </c>
      <c r="AZ382" s="13" t="s">
        <v>159</v>
      </c>
    </row>
    <row r="383" spans="2:52" hidden="1" x14ac:dyDescent="0.3">
      <c r="B383" s="13" t="s">
        <v>486</v>
      </c>
      <c r="C383" s="13" t="s">
        <v>454</v>
      </c>
      <c r="D383" s="13">
        <v>45327</v>
      </c>
      <c r="E383" s="13">
        <v>3</v>
      </c>
      <c r="F383" s="18">
        <v>92011122</v>
      </c>
      <c r="G383" s="13">
        <v>7.1</v>
      </c>
      <c r="H383" s="13" t="s">
        <v>283</v>
      </c>
      <c r="I383" s="13" t="s">
        <v>284</v>
      </c>
      <c r="J383" s="13">
        <v>2051</v>
      </c>
      <c r="K383" s="13">
        <v>656.19</v>
      </c>
      <c r="L383" s="13">
        <v>1968.57</v>
      </c>
      <c r="M383" s="13">
        <v>5129.3716109999996</v>
      </c>
      <c r="N383" s="13">
        <v>15388.114833</v>
      </c>
      <c r="O383" s="13" t="s">
        <v>285</v>
      </c>
      <c r="P383" s="13">
        <v>7.8169000000000004</v>
      </c>
      <c r="Q383" s="18" t="s">
        <v>213</v>
      </c>
      <c r="R383" s="13">
        <v>45327</v>
      </c>
      <c r="S383" s="18">
        <v>7931014260</v>
      </c>
      <c r="T383" s="13" t="s">
        <v>340</v>
      </c>
      <c r="V383" s="13">
        <v>83014127</v>
      </c>
      <c r="W383" s="13" t="s">
        <v>287</v>
      </c>
      <c r="X383" s="13" t="s">
        <v>287</v>
      </c>
      <c r="AF383" s="13" t="s">
        <v>290</v>
      </c>
      <c r="AG383" s="13" t="s">
        <v>291</v>
      </c>
      <c r="AH383" s="13" t="s">
        <v>650</v>
      </c>
      <c r="AI383" s="13">
        <v>41</v>
      </c>
      <c r="AJ383" s="13" t="s">
        <v>4</v>
      </c>
      <c r="AK383" s="13" t="s">
        <v>293</v>
      </c>
      <c r="AL383" s="13" t="s">
        <v>294</v>
      </c>
      <c r="AM383" s="13" t="s">
        <v>312</v>
      </c>
      <c r="AN383" s="13" t="s">
        <v>651</v>
      </c>
      <c r="AO383" s="13">
        <v>45327</v>
      </c>
      <c r="AP383" s="13">
        <v>32100</v>
      </c>
      <c r="AQ383" s="13" t="s">
        <v>341</v>
      </c>
      <c r="AR383" s="13" t="s">
        <v>330</v>
      </c>
      <c r="AS383" s="13">
        <v>7931014260</v>
      </c>
      <c r="AT383" s="13">
        <v>45289</v>
      </c>
      <c r="AU383" s="13" t="s">
        <v>298</v>
      </c>
      <c r="AV383" s="13">
        <v>818</v>
      </c>
      <c r="AX383" s="13" t="s">
        <v>294</v>
      </c>
      <c r="AZ383" s="13" t="s">
        <v>159</v>
      </c>
    </row>
    <row r="384" spans="2:52" hidden="1" x14ac:dyDescent="0.3">
      <c r="B384" s="13" t="s">
        <v>657</v>
      </c>
      <c r="C384" s="13" t="s">
        <v>435</v>
      </c>
      <c r="D384" s="13">
        <v>45358</v>
      </c>
      <c r="E384" s="13">
        <v>50</v>
      </c>
      <c r="F384" s="18">
        <v>92011131</v>
      </c>
      <c r="G384" s="13">
        <v>2.1</v>
      </c>
      <c r="H384" s="13" t="s">
        <v>358</v>
      </c>
      <c r="I384" s="13" t="s">
        <v>284</v>
      </c>
      <c r="J384" s="13">
        <v>2051</v>
      </c>
      <c r="K384" s="13">
        <v>14.21</v>
      </c>
      <c r="L384" s="13">
        <v>710.5</v>
      </c>
      <c r="M384" s="13">
        <v>111.14351499999999</v>
      </c>
      <c r="N384" s="13">
        <v>5557.1757500000003</v>
      </c>
      <c r="O384" s="13" t="s">
        <v>285</v>
      </c>
      <c r="P384" s="13">
        <v>7.8215000000000003</v>
      </c>
      <c r="Q384" s="18" t="s">
        <v>658</v>
      </c>
      <c r="R384" s="13">
        <v>45358</v>
      </c>
      <c r="S384" s="18">
        <v>7931014271</v>
      </c>
      <c r="T384" s="13" t="s">
        <v>310</v>
      </c>
      <c r="V384" s="13">
        <v>83014119</v>
      </c>
      <c r="W384" s="13" t="s">
        <v>287</v>
      </c>
      <c r="X384" s="13" t="s">
        <v>287</v>
      </c>
      <c r="AF384" s="13" t="s">
        <v>290</v>
      </c>
      <c r="AG384" s="13" t="s">
        <v>291</v>
      </c>
      <c r="AH384" s="13" t="s">
        <v>659</v>
      </c>
      <c r="AI384" s="13">
        <v>8</v>
      </c>
      <c r="AJ384" s="13" t="s">
        <v>4</v>
      </c>
      <c r="AK384" s="13" t="s">
        <v>293</v>
      </c>
      <c r="AL384" s="13" t="s">
        <v>294</v>
      </c>
      <c r="AM384" s="13" t="s">
        <v>655</v>
      </c>
      <c r="AN384" s="13" t="s">
        <v>660</v>
      </c>
      <c r="AO384" s="13">
        <v>45358</v>
      </c>
      <c r="AP384" s="13">
        <v>31400</v>
      </c>
      <c r="AQ384" s="13" t="s">
        <v>301</v>
      </c>
      <c r="AR384" s="13" t="s">
        <v>330</v>
      </c>
      <c r="AS384" s="13">
        <v>7931014271</v>
      </c>
      <c r="AT384" s="13">
        <v>45289</v>
      </c>
      <c r="AU384" s="13" t="s">
        <v>298</v>
      </c>
      <c r="AV384" s="13">
        <v>818</v>
      </c>
      <c r="AX384" s="13" t="s">
        <v>294</v>
      </c>
      <c r="AZ384" s="13" t="s">
        <v>160</v>
      </c>
    </row>
    <row r="385" spans="2:52" hidden="1" x14ac:dyDescent="0.3">
      <c r="B385" s="13" t="s">
        <v>486</v>
      </c>
      <c r="C385" s="13" t="s">
        <v>438</v>
      </c>
      <c r="D385" s="13">
        <v>45327</v>
      </c>
      <c r="E385" s="13">
        <v>9</v>
      </c>
      <c r="F385" s="18">
        <v>92011133</v>
      </c>
      <c r="G385" s="13">
        <v>1.1000000000000001</v>
      </c>
      <c r="H385" s="13" t="s">
        <v>283</v>
      </c>
      <c r="I385" s="13" t="s">
        <v>284</v>
      </c>
      <c r="J385" s="13">
        <v>2051</v>
      </c>
      <c r="K385" s="13">
        <v>231.18</v>
      </c>
      <c r="L385" s="13">
        <v>2080.62</v>
      </c>
      <c r="M385" s="13">
        <v>1807.110942</v>
      </c>
      <c r="N385" s="13">
        <v>16263.998478</v>
      </c>
      <c r="O385" s="13" t="s">
        <v>285</v>
      </c>
      <c r="P385" s="13">
        <v>7.8169000000000004</v>
      </c>
      <c r="Q385" s="18" t="s">
        <v>203</v>
      </c>
      <c r="R385" s="13">
        <v>45327</v>
      </c>
      <c r="S385" s="18">
        <v>7931014324</v>
      </c>
      <c r="T385" s="13" t="s">
        <v>286</v>
      </c>
      <c r="V385" s="13">
        <v>83014134</v>
      </c>
      <c r="W385" s="13" t="s">
        <v>287</v>
      </c>
      <c r="X385" s="13" t="s">
        <v>287</v>
      </c>
      <c r="AF385" s="13" t="s">
        <v>290</v>
      </c>
      <c r="AG385" s="13" t="s">
        <v>291</v>
      </c>
      <c r="AH385" s="13" t="s">
        <v>650</v>
      </c>
      <c r="AI385" s="13">
        <v>45</v>
      </c>
      <c r="AJ385" s="13" t="s">
        <v>4</v>
      </c>
      <c r="AK385" s="13" t="s">
        <v>293</v>
      </c>
      <c r="AL385" s="13" t="s">
        <v>294</v>
      </c>
      <c r="AM385" s="13" t="s">
        <v>312</v>
      </c>
      <c r="AN385" s="13" t="s">
        <v>651</v>
      </c>
      <c r="AO385" s="13">
        <v>45327</v>
      </c>
      <c r="AP385" s="13">
        <v>32100</v>
      </c>
      <c r="AQ385" s="13" t="s">
        <v>32</v>
      </c>
      <c r="AR385" s="13" t="s">
        <v>330</v>
      </c>
      <c r="AS385" s="13">
        <v>7931014324</v>
      </c>
      <c r="AT385" s="13">
        <v>45289</v>
      </c>
      <c r="AU385" s="13" t="s">
        <v>298</v>
      </c>
      <c r="AV385" s="13">
        <v>2051</v>
      </c>
      <c r="AX385" s="13" t="s">
        <v>294</v>
      </c>
      <c r="AZ385" s="13" t="s">
        <v>159</v>
      </c>
    </row>
    <row r="386" spans="2:52" hidden="1" x14ac:dyDescent="0.3">
      <c r="B386" s="13" t="s">
        <v>657</v>
      </c>
      <c r="C386" s="13" t="s">
        <v>49</v>
      </c>
      <c r="D386" s="13">
        <v>45365</v>
      </c>
      <c r="E386" s="13">
        <v>25</v>
      </c>
      <c r="F386" s="18">
        <v>92011136</v>
      </c>
      <c r="G386" s="13">
        <v>1.1000000000000001</v>
      </c>
      <c r="H386" s="13" t="s">
        <v>358</v>
      </c>
      <c r="I386" s="13" t="s">
        <v>284</v>
      </c>
      <c r="J386" s="13">
        <v>2051</v>
      </c>
      <c r="K386" s="13">
        <v>54.97</v>
      </c>
      <c r="L386" s="13">
        <v>1374.25</v>
      </c>
      <c r="M386" s="13">
        <v>429.947855</v>
      </c>
      <c r="N386" s="13">
        <v>10748.696375</v>
      </c>
      <c r="O386" s="13" t="s">
        <v>285</v>
      </c>
      <c r="P386" s="13">
        <v>7.8215000000000003</v>
      </c>
      <c r="Q386" s="18" t="s">
        <v>661</v>
      </c>
      <c r="R386" s="13">
        <v>45365</v>
      </c>
      <c r="S386" s="18">
        <v>7931014254</v>
      </c>
      <c r="T386" s="13" t="s">
        <v>409</v>
      </c>
      <c r="V386" s="13">
        <v>83014136</v>
      </c>
      <c r="W386" s="13" t="s">
        <v>287</v>
      </c>
      <c r="X386" s="13" t="s">
        <v>287</v>
      </c>
      <c r="AF386" s="13" t="s">
        <v>290</v>
      </c>
      <c r="AG386" s="13" t="s">
        <v>291</v>
      </c>
      <c r="AH386" s="13" t="s">
        <v>662</v>
      </c>
      <c r="AI386" s="13">
        <v>1</v>
      </c>
      <c r="AJ386" s="13" t="s">
        <v>4</v>
      </c>
      <c r="AK386" s="13" t="s">
        <v>304</v>
      </c>
      <c r="AL386" s="13" t="s">
        <v>294</v>
      </c>
      <c r="AO386" s="13">
        <v>45365</v>
      </c>
      <c r="AP386" s="13">
        <v>32100</v>
      </c>
      <c r="AQ386" s="13" t="s">
        <v>387</v>
      </c>
      <c r="AR386" s="13" t="s">
        <v>330</v>
      </c>
      <c r="AS386" s="13">
        <v>7931014254</v>
      </c>
      <c r="AT386" s="13">
        <v>45289</v>
      </c>
      <c r="AU386" s="13" t="s">
        <v>298</v>
      </c>
      <c r="AV386" s="13">
        <v>818</v>
      </c>
      <c r="AX386" s="13" t="s">
        <v>294</v>
      </c>
      <c r="AZ386" s="13" t="s">
        <v>160</v>
      </c>
    </row>
    <row r="387" spans="2:52" hidden="1" x14ac:dyDescent="0.3">
      <c r="B387" s="13" t="s">
        <v>486</v>
      </c>
      <c r="C387" s="13" t="s">
        <v>403</v>
      </c>
      <c r="D387" s="13">
        <v>45331</v>
      </c>
      <c r="E387" s="13">
        <v>100</v>
      </c>
      <c r="F387" s="18">
        <v>92010807</v>
      </c>
      <c r="G387" s="13">
        <v>1.1000000000000001</v>
      </c>
      <c r="H387" s="13" t="s">
        <v>358</v>
      </c>
      <c r="I387" s="13" t="s">
        <v>284</v>
      </c>
      <c r="J387" s="13">
        <v>2051</v>
      </c>
      <c r="K387" s="13">
        <v>15.65</v>
      </c>
      <c r="L387" s="13">
        <v>1565</v>
      </c>
      <c r="M387" s="13">
        <v>122.334485</v>
      </c>
      <c r="N387" s="13">
        <v>12233.4485</v>
      </c>
      <c r="O387" s="13" t="s">
        <v>285</v>
      </c>
      <c r="P387" s="13">
        <v>7.8169000000000004</v>
      </c>
      <c r="Q387" s="18" t="s">
        <v>224</v>
      </c>
      <c r="R387" s="13">
        <v>45331</v>
      </c>
      <c r="S387" s="18">
        <v>7931014133</v>
      </c>
      <c r="T387" s="13" t="s">
        <v>310</v>
      </c>
      <c r="V387" s="13">
        <v>83013633</v>
      </c>
      <c r="W387" s="13" t="s">
        <v>287</v>
      </c>
      <c r="X387" s="13" t="s">
        <v>287</v>
      </c>
      <c r="AF387" s="13" t="s">
        <v>290</v>
      </c>
      <c r="AG387" s="13" t="s">
        <v>291</v>
      </c>
      <c r="AH387" s="13" t="s">
        <v>648</v>
      </c>
      <c r="AI387" s="13">
        <v>12</v>
      </c>
      <c r="AJ387" s="13" t="s">
        <v>4</v>
      </c>
      <c r="AK387" s="13" t="s">
        <v>293</v>
      </c>
      <c r="AL387" s="13" t="s">
        <v>294</v>
      </c>
      <c r="AM387" s="13" t="s">
        <v>312</v>
      </c>
      <c r="AN387" s="13" t="s">
        <v>649</v>
      </c>
      <c r="AO387" s="13">
        <v>45331</v>
      </c>
      <c r="AP387" s="13">
        <v>31400</v>
      </c>
      <c r="AQ387" s="13" t="s">
        <v>301</v>
      </c>
      <c r="AR387" s="13" t="s">
        <v>330</v>
      </c>
      <c r="AS387" s="13">
        <v>7931014133</v>
      </c>
      <c r="AT387" s="13">
        <v>45268</v>
      </c>
      <c r="AU387" s="13" t="s">
        <v>298</v>
      </c>
      <c r="AV387" s="13">
        <v>818</v>
      </c>
      <c r="AX387" s="13" t="s">
        <v>294</v>
      </c>
      <c r="AZ387" s="13" t="s">
        <v>159</v>
      </c>
    </row>
    <row r="388" spans="2:52" hidden="1" x14ac:dyDescent="0.3">
      <c r="B388" s="13" t="s">
        <v>486</v>
      </c>
      <c r="C388" s="13" t="s">
        <v>399</v>
      </c>
      <c r="D388" s="13">
        <v>45328</v>
      </c>
      <c r="E388" s="13">
        <v>50</v>
      </c>
      <c r="F388" s="18">
        <v>92010807</v>
      </c>
      <c r="G388" s="13">
        <v>6.1</v>
      </c>
      <c r="H388" s="13" t="s">
        <v>358</v>
      </c>
      <c r="I388" s="13" t="s">
        <v>284</v>
      </c>
      <c r="J388" s="13">
        <v>2051</v>
      </c>
      <c r="K388" s="13">
        <v>14.78</v>
      </c>
      <c r="L388" s="13">
        <v>739</v>
      </c>
      <c r="M388" s="13">
        <v>115.533782</v>
      </c>
      <c r="N388" s="13">
        <v>5776.6890999999996</v>
      </c>
      <c r="O388" s="13" t="s">
        <v>285</v>
      </c>
      <c r="P388" s="13">
        <v>7.8169000000000004</v>
      </c>
      <c r="Q388" s="18" t="s">
        <v>228</v>
      </c>
      <c r="R388" s="13">
        <v>45328</v>
      </c>
      <c r="S388" s="18">
        <v>7931014133</v>
      </c>
      <c r="T388" s="13" t="s">
        <v>372</v>
      </c>
      <c r="V388" s="13">
        <v>83013633</v>
      </c>
      <c r="W388" s="13" t="s">
        <v>287</v>
      </c>
      <c r="X388" s="13" t="s">
        <v>287</v>
      </c>
      <c r="AF388" s="13" t="s">
        <v>290</v>
      </c>
      <c r="AG388" s="13" t="s">
        <v>291</v>
      </c>
      <c r="AH388" s="13" t="s">
        <v>654</v>
      </c>
      <c r="AI388" s="13">
        <v>1</v>
      </c>
      <c r="AJ388" s="13" t="s">
        <v>4</v>
      </c>
      <c r="AK388" s="13" t="s">
        <v>293</v>
      </c>
      <c r="AL388" s="13" t="s">
        <v>294</v>
      </c>
      <c r="AM388" s="13" t="s">
        <v>655</v>
      </c>
      <c r="AN388" s="13" t="s">
        <v>656</v>
      </c>
      <c r="AO388" s="13">
        <v>45325</v>
      </c>
      <c r="AP388" s="13">
        <v>31400</v>
      </c>
      <c r="AQ388" s="13" t="s">
        <v>373</v>
      </c>
      <c r="AR388" s="13" t="s">
        <v>330</v>
      </c>
      <c r="AS388" s="13">
        <v>7931014133</v>
      </c>
      <c r="AT388" s="13">
        <v>45268</v>
      </c>
      <c r="AU388" s="13" t="s">
        <v>298</v>
      </c>
      <c r="AV388" s="13">
        <v>818</v>
      </c>
      <c r="AX388" s="13" t="s">
        <v>294</v>
      </c>
      <c r="AZ388" s="13" t="s">
        <v>159</v>
      </c>
    </row>
    <row r="389" spans="2:52" hidden="1" x14ac:dyDescent="0.3">
      <c r="B389" s="13" t="s">
        <v>486</v>
      </c>
      <c r="C389" s="13" t="s">
        <v>417</v>
      </c>
      <c r="D389" s="13">
        <v>45327</v>
      </c>
      <c r="E389" s="13">
        <v>150</v>
      </c>
      <c r="F389" s="18">
        <v>92011120</v>
      </c>
      <c r="G389" s="13">
        <v>2.1</v>
      </c>
      <c r="H389" s="13" t="s">
        <v>358</v>
      </c>
      <c r="I389" s="13" t="s">
        <v>284</v>
      </c>
      <c r="J389" s="13">
        <v>2051</v>
      </c>
      <c r="K389" s="13">
        <v>66.55</v>
      </c>
      <c r="L389" s="13">
        <v>9982.5</v>
      </c>
      <c r="M389" s="13">
        <v>520.21469500000001</v>
      </c>
      <c r="N389" s="13">
        <v>78032.204249999995</v>
      </c>
      <c r="O389" s="13" t="s">
        <v>285</v>
      </c>
      <c r="P389" s="13">
        <v>7.8169000000000004</v>
      </c>
      <c r="Q389" s="18" t="s">
        <v>199</v>
      </c>
      <c r="R389" s="13">
        <v>45327</v>
      </c>
      <c r="S389" s="18">
        <v>7931014258</v>
      </c>
      <c r="T389" s="13" t="s">
        <v>320</v>
      </c>
      <c r="V389" s="13">
        <v>83014128</v>
      </c>
      <c r="W389" s="13" t="s">
        <v>287</v>
      </c>
      <c r="X389" s="13" t="s">
        <v>287</v>
      </c>
      <c r="AF389" s="13" t="s">
        <v>290</v>
      </c>
      <c r="AG389" s="13" t="s">
        <v>291</v>
      </c>
      <c r="AH389" s="13" t="s">
        <v>650</v>
      </c>
      <c r="AI389" s="13">
        <v>7</v>
      </c>
      <c r="AJ389" s="13" t="s">
        <v>4</v>
      </c>
      <c r="AK389" s="13" t="s">
        <v>293</v>
      </c>
      <c r="AL389" s="13" t="s">
        <v>294</v>
      </c>
      <c r="AM389" s="13" t="s">
        <v>312</v>
      </c>
      <c r="AN389" s="13" t="s">
        <v>651</v>
      </c>
      <c r="AO389" s="13">
        <v>45327</v>
      </c>
      <c r="AP389" s="13">
        <v>32100</v>
      </c>
      <c r="AQ389" s="13" t="s">
        <v>324</v>
      </c>
      <c r="AR389" s="13" t="s">
        <v>330</v>
      </c>
      <c r="AS389" s="13">
        <v>7931014258</v>
      </c>
      <c r="AT389" s="13">
        <v>45289</v>
      </c>
      <c r="AU389" s="13" t="s">
        <v>298</v>
      </c>
      <c r="AV389" s="13">
        <v>818</v>
      </c>
      <c r="AX389" s="13" t="s">
        <v>294</v>
      </c>
      <c r="AZ389" s="13" t="s">
        <v>159</v>
      </c>
    </row>
    <row r="390" spans="2:52" hidden="1" x14ac:dyDescent="0.3">
      <c r="B390" s="13" t="s">
        <v>486</v>
      </c>
      <c r="C390" s="13" t="s">
        <v>302</v>
      </c>
      <c r="D390" s="13">
        <v>45327</v>
      </c>
      <c r="E390" s="13">
        <v>50</v>
      </c>
      <c r="F390" s="18">
        <v>92011121</v>
      </c>
      <c r="G390" s="13">
        <v>7.1</v>
      </c>
      <c r="H390" s="13" t="s">
        <v>283</v>
      </c>
      <c r="I390" s="13" t="s">
        <v>284</v>
      </c>
      <c r="J390" s="13">
        <v>2051</v>
      </c>
      <c r="K390" s="13">
        <v>40.89</v>
      </c>
      <c r="L390" s="13">
        <v>2044.5</v>
      </c>
      <c r="M390" s="13">
        <v>319.63304099999999</v>
      </c>
      <c r="N390" s="13">
        <v>15981.652050000001</v>
      </c>
      <c r="O390" s="13" t="s">
        <v>285</v>
      </c>
      <c r="P390" s="13">
        <v>7.8169000000000004</v>
      </c>
      <c r="Q390" s="18" t="s">
        <v>203</v>
      </c>
      <c r="R390" s="13">
        <v>45327</v>
      </c>
      <c r="S390" s="18">
        <v>7931014259</v>
      </c>
      <c r="T390" s="13" t="s">
        <v>303</v>
      </c>
      <c r="V390" s="13">
        <v>83014125</v>
      </c>
      <c r="W390" s="13" t="s">
        <v>287</v>
      </c>
      <c r="X390" s="13" t="s">
        <v>287</v>
      </c>
      <c r="AF390" s="13" t="s">
        <v>290</v>
      </c>
      <c r="AG390" s="13" t="s">
        <v>291</v>
      </c>
      <c r="AH390" s="13" t="s">
        <v>650</v>
      </c>
      <c r="AI390" s="13">
        <v>33</v>
      </c>
      <c r="AJ390" s="13" t="s">
        <v>4</v>
      </c>
      <c r="AK390" s="13" t="s">
        <v>304</v>
      </c>
      <c r="AL390" s="13" t="s">
        <v>294</v>
      </c>
      <c r="AM390" s="13" t="s">
        <v>312</v>
      </c>
      <c r="AN390" s="13" t="s">
        <v>651</v>
      </c>
      <c r="AO390" s="13">
        <v>45327</v>
      </c>
      <c r="AP390" s="13">
        <v>32100</v>
      </c>
      <c r="AQ390" s="13" t="s">
        <v>301</v>
      </c>
      <c r="AR390" s="13" t="s">
        <v>330</v>
      </c>
      <c r="AS390" s="13">
        <v>7931014259</v>
      </c>
      <c r="AT390" s="13">
        <v>45289</v>
      </c>
      <c r="AU390" s="13" t="s">
        <v>298</v>
      </c>
      <c r="AV390" s="13">
        <v>818</v>
      </c>
      <c r="AX390" s="13" t="s">
        <v>294</v>
      </c>
      <c r="AZ390" s="13" t="s">
        <v>159</v>
      </c>
    </row>
    <row r="391" spans="2:52" hidden="1" x14ac:dyDescent="0.3">
      <c r="B391" s="13" t="s">
        <v>486</v>
      </c>
      <c r="C391" s="13" t="s">
        <v>425</v>
      </c>
      <c r="D391" s="13">
        <v>45327</v>
      </c>
      <c r="E391" s="13">
        <v>30</v>
      </c>
      <c r="F391" s="18">
        <v>92011125</v>
      </c>
      <c r="G391" s="13">
        <v>1.1000000000000001</v>
      </c>
      <c r="H391" s="13" t="s">
        <v>283</v>
      </c>
      <c r="I391" s="13" t="s">
        <v>284</v>
      </c>
      <c r="J391" s="13">
        <v>2051</v>
      </c>
      <c r="K391" s="13">
        <v>16.41</v>
      </c>
      <c r="L391" s="13">
        <v>492.3</v>
      </c>
      <c r="M391" s="13">
        <v>128.275329</v>
      </c>
      <c r="N391" s="13">
        <v>3848.2598699999999</v>
      </c>
      <c r="O391" s="13" t="s">
        <v>285</v>
      </c>
      <c r="P391" s="13">
        <v>7.8169000000000004</v>
      </c>
      <c r="Q391" s="18" t="s">
        <v>203</v>
      </c>
      <c r="R391" s="13">
        <v>45327</v>
      </c>
      <c r="S391" s="18">
        <v>7931014262</v>
      </c>
      <c r="T391" s="13" t="s">
        <v>426</v>
      </c>
      <c r="V391" s="13">
        <v>83014132</v>
      </c>
      <c r="W391" s="13" t="s">
        <v>287</v>
      </c>
      <c r="X391" s="13" t="s">
        <v>287</v>
      </c>
      <c r="AF391" s="13" t="s">
        <v>290</v>
      </c>
      <c r="AG391" s="13" t="s">
        <v>291</v>
      </c>
      <c r="AH391" s="13" t="s">
        <v>650</v>
      </c>
      <c r="AI391" s="13">
        <v>44</v>
      </c>
      <c r="AJ391" s="13" t="s">
        <v>4</v>
      </c>
      <c r="AK391" s="13" t="s">
        <v>304</v>
      </c>
      <c r="AL391" s="13" t="s">
        <v>294</v>
      </c>
      <c r="AM391" s="13" t="s">
        <v>312</v>
      </c>
      <c r="AN391" s="13" t="s">
        <v>651</v>
      </c>
      <c r="AO391" s="13">
        <v>45327</v>
      </c>
      <c r="AP391" s="13">
        <v>32100</v>
      </c>
      <c r="AQ391" s="13" t="s">
        <v>324</v>
      </c>
      <c r="AR391" s="13" t="s">
        <v>330</v>
      </c>
      <c r="AS391" s="13">
        <v>7931014262</v>
      </c>
      <c r="AT391" s="13">
        <v>45289</v>
      </c>
      <c r="AU391" s="13" t="s">
        <v>298</v>
      </c>
      <c r="AV391" s="13">
        <v>818</v>
      </c>
      <c r="AX391" s="13" t="s">
        <v>294</v>
      </c>
      <c r="AZ391" s="13" t="s">
        <v>159</v>
      </c>
    </row>
    <row r="392" spans="2:52" hidden="1" x14ac:dyDescent="0.3">
      <c r="B392" s="13" t="s">
        <v>486</v>
      </c>
      <c r="C392" s="13" t="s">
        <v>319</v>
      </c>
      <c r="D392" s="13">
        <v>45350</v>
      </c>
      <c r="E392" s="13">
        <v>200</v>
      </c>
      <c r="F392" s="18">
        <v>92011129</v>
      </c>
      <c r="G392" s="13">
        <v>3.1</v>
      </c>
      <c r="H392" s="13" t="s">
        <v>358</v>
      </c>
      <c r="I392" s="13" t="s">
        <v>284</v>
      </c>
      <c r="J392" s="13">
        <v>2051</v>
      </c>
      <c r="K392" s="13">
        <v>64.209999999999994</v>
      </c>
      <c r="L392" s="13">
        <v>12842</v>
      </c>
      <c r="M392" s="13">
        <v>501.92314900000002</v>
      </c>
      <c r="N392" s="13">
        <v>100384.6298</v>
      </c>
      <c r="O392" s="13" t="s">
        <v>285</v>
      </c>
      <c r="P392" s="13">
        <v>7.8169000000000004</v>
      </c>
      <c r="Q392" s="18" t="s">
        <v>217</v>
      </c>
      <c r="R392" s="13">
        <v>45350</v>
      </c>
      <c r="S392" s="18">
        <v>7931014269</v>
      </c>
      <c r="T392" s="13" t="s">
        <v>320</v>
      </c>
      <c r="V392" s="13">
        <v>83014120</v>
      </c>
      <c r="W392" s="13" t="s">
        <v>287</v>
      </c>
      <c r="X392" s="13" t="s">
        <v>287</v>
      </c>
      <c r="AF392" s="13" t="s">
        <v>290</v>
      </c>
      <c r="AG392" s="13" t="s">
        <v>291</v>
      </c>
      <c r="AH392" s="13" t="s">
        <v>652</v>
      </c>
      <c r="AI392" s="13">
        <v>5</v>
      </c>
      <c r="AJ392" s="13" t="s">
        <v>4</v>
      </c>
      <c r="AK392" s="13" t="s">
        <v>293</v>
      </c>
      <c r="AL392" s="13" t="s">
        <v>294</v>
      </c>
      <c r="AM392" s="13" t="s">
        <v>295</v>
      </c>
      <c r="AN392" s="13" t="s">
        <v>653</v>
      </c>
      <c r="AO392" s="13">
        <v>45350</v>
      </c>
      <c r="AP392" s="13">
        <v>31400</v>
      </c>
      <c r="AQ392" s="13" t="s">
        <v>324</v>
      </c>
      <c r="AR392" s="13" t="s">
        <v>330</v>
      </c>
      <c r="AS392" s="13">
        <v>7931014269</v>
      </c>
      <c r="AT392" s="13">
        <v>45289</v>
      </c>
      <c r="AU392" s="13" t="s">
        <v>298</v>
      </c>
      <c r="AV392" s="13">
        <v>818</v>
      </c>
      <c r="AX392" s="13" t="s">
        <v>294</v>
      </c>
      <c r="AZ392" s="13" t="s">
        <v>159</v>
      </c>
    </row>
    <row r="393" spans="2:52" hidden="1" x14ac:dyDescent="0.3">
      <c r="B393" s="13" t="s">
        <v>486</v>
      </c>
      <c r="C393" s="13" t="s">
        <v>473</v>
      </c>
      <c r="D393" s="13">
        <v>45327</v>
      </c>
      <c r="E393" s="13">
        <v>10</v>
      </c>
      <c r="F393" s="18">
        <v>92011134</v>
      </c>
      <c r="G393" s="13">
        <v>3.1</v>
      </c>
      <c r="H393" s="13" t="s">
        <v>283</v>
      </c>
      <c r="I393" s="13" t="s">
        <v>284</v>
      </c>
      <c r="J393" s="13">
        <v>2051</v>
      </c>
      <c r="K393" s="13">
        <v>108.76</v>
      </c>
      <c r="L393" s="13">
        <v>1087.5999999999999</v>
      </c>
      <c r="M393" s="13">
        <v>850.16604400000006</v>
      </c>
      <c r="N393" s="13">
        <v>8501.6604399999997</v>
      </c>
      <c r="O393" s="13" t="s">
        <v>285</v>
      </c>
      <c r="P393" s="13">
        <v>7.8169000000000004</v>
      </c>
      <c r="Q393" s="18" t="s">
        <v>199</v>
      </c>
      <c r="R393" s="13">
        <v>45327</v>
      </c>
      <c r="S393" s="18">
        <v>7931014325</v>
      </c>
      <c r="T393" s="13" t="s">
        <v>320</v>
      </c>
      <c r="V393" s="13">
        <v>83014135</v>
      </c>
      <c r="W393" s="13" t="s">
        <v>287</v>
      </c>
      <c r="X393" s="13" t="s">
        <v>287</v>
      </c>
      <c r="AF393" s="13" t="s">
        <v>290</v>
      </c>
      <c r="AG393" s="13" t="s">
        <v>291</v>
      </c>
      <c r="AH393" s="13" t="s">
        <v>650</v>
      </c>
      <c r="AI393" s="13">
        <v>17</v>
      </c>
      <c r="AJ393" s="13" t="s">
        <v>4</v>
      </c>
      <c r="AK393" s="13" t="s">
        <v>293</v>
      </c>
      <c r="AL393" s="13" t="s">
        <v>294</v>
      </c>
      <c r="AM393" s="13" t="s">
        <v>312</v>
      </c>
      <c r="AN393" s="13" t="s">
        <v>651</v>
      </c>
      <c r="AO393" s="13">
        <v>45327</v>
      </c>
      <c r="AP393" s="13">
        <v>32100</v>
      </c>
      <c r="AQ393" s="13" t="s">
        <v>324</v>
      </c>
      <c r="AR393" s="13" t="s">
        <v>330</v>
      </c>
      <c r="AS393" s="13">
        <v>7931014325</v>
      </c>
      <c r="AT393" s="13">
        <v>45289</v>
      </c>
      <c r="AU393" s="13" t="s">
        <v>298</v>
      </c>
      <c r="AV393" s="13">
        <v>2051</v>
      </c>
      <c r="AX393" s="13" t="s">
        <v>294</v>
      </c>
      <c r="AZ393" s="13" t="s">
        <v>159</v>
      </c>
    </row>
    <row r="394" spans="2:52" hidden="1" x14ac:dyDescent="0.3">
      <c r="B394" s="13" t="s">
        <v>657</v>
      </c>
      <c r="C394" s="13" t="s">
        <v>441</v>
      </c>
      <c r="D394" s="13">
        <v>45366</v>
      </c>
      <c r="E394" s="13">
        <v>5</v>
      </c>
      <c r="F394" s="18">
        <v>92011135</v>
      </c>
      <c r="G394" s="13">
        <v>7.2</v>
      </c>
      <c r="H394" s="13" t="s">
        <v>283</v>
      </c>
      <c r="I394" s="13" t="s">
        <v>284</v>
      </c>
      <c r="J394" s="13">
        <v>2051</v>
      </c>
      <c r="K394" s="13">
        <v>22.22</v>
      </c>
      <c r="L394" s="13">
        <v>111.1</v>
      </c>
      <c r="M394" s="13">
        <v>173.79373000000001</v>
      </c>
      <c r="N394" s="13">
        <v>868.96865000000003</v>
      </c>
      <c r="O394" s="13" t="s">
        <v>285</v>
      </c>
      <c r="P394" s="13">
        <v>7.8215000000000003</v>
      </c>
      <c r="Q394" s="18" t="s">
        <v>663</v>
      </c>
      <c r="R394" s="13">
        <v>45364</v>
      </c>
      <c r="S394" s="18">
        <v>7931014326</v>
      </c>
      <c r="T394" s="13" t="s">
        <v>310</v>
      </c>
      <c r="V394" s="13">
        <v>83014121</v>
      </c>
      <c r="W394" s="13" t="s">
        <v>287</v>
      </c>
      <c r="X394" s="13" t="s">
        <v>287</v>
      </c>
      <c r="AF394" s="13" t="s">
        <v>290</v>
      </c>
      <c r="AG394" s="13" t="s">
        <v>291</v>
      </c>
      <c r="AH394" s="13" t="s">
        <v>664</v>
      </c>
      <c r="AI394" s="13">
        <v>1</v>
      </c>
      <c r="AJ394" s="13" t="s">
        <v>4</v>
      </c>
      <c r="AK394" s="13" t="s">
        <v>293</v>
      </c>
      <c r="AL394" s="13" t="s">
        <v>294</v>
      </c>
      <c r="AM394" s="13" t="s">
        <v>295</v>
      </c>
      <c r="AN394" s="13" t="s">
        <v>665</v>
      </c>
      <c r="AO394" s="13">
        <v>45365</v>
      </c>
      <c r="AP394" s="13">
        <v>31400</v>
      </c>
      <c r="AQ394" s="13" t="s">
        <v>301</v>
      </c>
      <c r="AR394" s="13" t="s">
        <v>483</v>
      </c>
      <c r="AS394" s="13">
        <v>7931014326</v>
      </c>
      <c r="AT394" s="13">
        <v>45289</v>
      </c>
      <c r="AU394" s="13" t="s">
        <v>298</v>
      </c>
      <c r="AV394" s="13">
        <v>2051</v>
      </c>
      <c r="AX394" s="13" t="s">
        <v>294</v>
      </c>
      <c r="AZ394" s="13" t="s">
        <v>160</v>
      </c>
    </row>
    <row r="395" spans="2:52" hidden="1" x14ac:dyDescent="0.3">
      <c r="B395" s="13" t="s">
        <v>486</v>
      </c>
      <c r="C395" s="13" t="s">
        <v>422</v>
      </c>
      <c r="D395" s="13">
        <v>45331</v>
      </c>
      <c r="E395" s="13">
        <v>200</v>
      </c>
      <c r="F395" s="18">
        <v>92010782</v>
      </c>
      <c r="G395" s="13">
        <v>12.1</v>
      </c>
      <c r="H395" s="13" t="s">
        <v>283</v>
      </c>
      <c r="I395" s="13" t="s">
        <v>284</v>
      </c>
      <c r="J395" s="13">
        <v>2051</v>
      </c>
      <c r="K395" s="13">
        <v>20.3</v>
      </c>
      <c r="L395" s="13">
        <v>4060</v>
      </c>
      <c r="M395" s="13">
        <v>158.68306999999999</v>
      </c>
      <c r="N395" s="13">
        <v>31736.614000000001</v>
      </c>
      <c r="O395" s="13" t="s">
        <v>285</v>
      </c>
      <c r="P395" s="13">
        <v>7.8169000000000004</v>
      </c>
      <c r="Q395" s="18" t="s">
        <v>224</v>
      </c>
      <c r="R395" s="13">
        <v>45331</v>
      </c>
      <c r="S395" s="18">
        <v>7931014129</v>
      </c>
      <c r="T395" s="13" t="s">
        <v>310</v>
      </c>
      <c r="V395" s="13">
        <v>83013616</v>
      </c>
      <c r="W395" s="13" t="s">
        <v>287</v>
      </c>
      <c r="X395" s="13" t="s">
        <v>287</v>
      </c>
      <c r="AF395" s="13" t="s">
        <v>290</v>
      </c>
      <c r="AG395" s="13" t="s">
        <v>291</v>
      </c>
      <c r="AH395" s="13" t="s">
        <v>648</v>
      </c>
      <c r="AI395" s="13">
        <v>6</v>
      </c>
      <c r="AJ395" s="13" t="s">
        <v>4</v>
      </c>
      <c r="AK395" s="13" t="s">
        <v>293</v>
      </c>
      <c r="AL395" s="13" t="s">
        <v>294</v>
      </c>
      <c r="AM395" s="13" t="s">
        <v>312</v>
      </c>
      <c r="AN395" s="13" t="s">
        <v>649</v>
      </c>
      <c r="AO395" s="13">
        <v>45331</v>
      </c>
      <c r="AP395" s="13">
        <v>31400</v>
      </c>
      <c r="AQ395" s="13" t="s">
        <v>301</v>
      </c>
      <c r="AR395" s="13" t="s">
        <v>330</v>
      </c>
      <c r="AS395" s="13">
        <v>7931014129</v>
      </c>
      <c r="AT395" s="13">
        <v>45267</v>
      </c>
      <c r="AU395" s="13" t="s">
        <v>298</v>
      </c>
      <c r="AV395" s="13">
        <v>2051</v>
      </c>
      <c r="AX395" s="13" t="s">
        <v>294</v>
      </c>
      <c r="AZ395" s="13" t="s">
        <v>159</v>
      </c>
    </row>
    <row r="396" spans="2:52" hidden="1" x14ac:dyDescent="0.3">
      <c r="B396" s="13" t="s">
        <v>486</v>
      </c>
      <c r="C396" s="13" t="s">
        <v>334</v>
      </c>
      <c r="D396" s="13">
        <v>45331</v>
      </c>
      <c r="E396" s="13">
        <v>200</v>
      </c>
      <c r="F396" s="18">
        <v>92010782</v>
      </c>
      <c r="G396" s="13">
        <v>13.1</v>
      </c>
      <c r="H396" s="13" t="s">
        <v>283</v>
      </c>
      <c r="I396" s="13" t="s">
        <v>284</v>
      </c>
      <c r="J396" s="13">
        <v>2051</v>
      </c>
      <c r="K396" s="13">
        <v>18.28</v>
      </c>
      <c r="L396" s="13">
        <v>3656</v>
      </c>
      <c r="M396" s="13">
        <v>142.892932</v>
      </c>
      <c r="N396" s="13">
        <v>28578.5864</v>
      </c>
      <c r="O396" s="13" t="s">
        <v>285</v>
      </c>
      <c r="P396" s="13">
        <v>7.8169000000000004</v>
      </c>
      <c r="Q396" s="18" t="s">
        <v>224</v>
      </c>
      <c r="R396" s="13">
        <v>45331</v>
      </c>
      <c r="S396" s="18">
        <v>7931014129</v>
      </c>
      <c r="T396" s="13" t="s">
        <v>310</v>
      </c>
      <c r="V396" s="13">
        <v>83013616</v>
      </c>
      <c r="W396" s="13" t="s">
        <v>287</v>
      </c>
      <c r="X396" s="13" t="s">
        <v>287</v>
      </c>
      <c r="AF396" s="13" t="s">
        <v>290</v>
      </c>
      <c r="AG396" s="13" t="s">
        <v>291</v>
      </c>
      <c r="AH396" s="13" t="s">
        <v>648</v>
      </c>
      <c r="AI396" s="13">
        <v>7</v>
      </c>
      <c r="AJ396" s="13" t="s">
        <v>4</v>
      </c>
      <c r="AK396" s="13" t="s">
        <v>293</v>
      </c>
      <c r="AL396" s="13" t="s">
        <v>294</v>
      </c>
      <c r="AM396" s="13" t="s">
        <v>312</v>
      </c>
      <c r="AN396" s="13" t="s">
        <v>649</v>
      </c>
      <c r="AO396" s="13">
        <v>45331</v>
      </c>
      <c r="AP396" s="13">
        <v>31400</v>
      </c>
      <c r="AQ396" s="13" t="s">
        <v>301</v>
      </c>
      <c r="AR396" s="13" t="s">
        <v>330</v>
      </c>
      <c r="AS396" s="13">
        <v>7931014129</v>
      </c>
      <c r="AT396" s="13">
        <v>45267</v>
      </c>
      <c r="AU396" s="13" t="s">
        <v>298</v>
      </c>
      <c r="AV396" s="13">
        <v>2051</v>
      </c>
      <c r="AX396" s="13" t="s">
        <v>294</v>
      </c>
      <c r="AZ396" s="13" t="s">
        <v>159</v>
      </c>
    </row>
    <row r="397" spans="2:52" hidden="1" x14ac:dyDescent="0.3">
      <c r="B397" s="13" t="s">
        <v>486</v>
      </c>
      <c r="C397" s="13" t="s">
        <v>67</v>
      </c>
      <c r="D397" s="13">
        <v>45327</v>
      </c>
      <c r="E397" s="13">
        <v>10</v>
      </c>
      <c r="F397" s="18">
        <v>92011117</v>
      </c>
      <c r="G397" s="13">
        <v>1.1000000000000001</v>
      </c>
      <c r="H397" s="13" t="s">
        <v>283</v>
      </c>
      <c r="I397" s="13" t="s">
        <v>284</v>
      </c>
      <c r="J397" s="13">
        <v>2051</v>
      </c>
      <c r="K397" s="13">
        <v>183.68</v>
      </c>
      <c r="L397" s="13">
        <v>1836.8</v>
      </c>
      <c r="M397" s="13">
        <v>1435.808192</v>
      </c>
      <c r="N397" s="13">
        <v>14358.081920000001</v>
      </c>
      <c r="O397" s="13" t="s">
        <v>285</v>
      </c>
      <c r="P397" s="13">
        <v>7.8169000000000004</v>
      </c>
      <c r="Q397" s="18" t="s">
        <v>203</v>
      </c>
      <c r="R397" s="13">
        <v>45327</v>
      </c>
      <c r="S397" s="18">
        <v>7931014255</v>
      </c>
      <c r="T397" s="13" t="s">
        <v>286</v>
      </c>
      <c r="V397" s="13">
        <v>83014129</v>
      </c>
      <c r="W397" s="13" t="s">
        <v>287</v>
      </c>
      <c r="X397" s="13" t="s">
        <v>287</v>
      </c>
      <c r="AF397" s="13" t="s">
        <v>290</v>
      </c>
      <c r="AG397" s="13" t="s">
        <v>291</v>
      </c>
      <c r="AH397" s="13" t="s">
        <v>650</v>
      </c>
      <c r="AI397" s="13">
        <v>21</v>
      </c>
      <c r="AJ397" s="13" t="s">
        <v>4</v>
      </c>
      <c r="AK397" s="13" t="s">
        <v>293</v>
      </c>
      <c r="AL397" s="13" t="s">
        <v>294</v>
      </c>
      <c r="AM397" s="13" t="s">
        <v>312</v>
      </c>
      <c r="AN397" s="13" t="s">
        <v>651</v>
      </c>
      <c r="AO397" s="13">
        <v>45327</v>
      </c>
      <c r="AP397" s="13">
        <v>32100</v>
      </c>
      <c r="AQ397" s="13" t="s">
        <v>32</v>
      </c>
      <c r="AR397" s="13" t="s">
        <v>330</v>
      </c>
      <c r="AS397" s="13">
        <v>7931014255</v>
      </c>
      <c r="AT397" s="13">
        <v>45289</v>
      </c>
      <c r="AU397" s="13" t="s">
        <v>298</v>
      </c>
      <c r="AV397" s="13">
        <v>818</v>
      </c>
      <c r="AX397" s="13" t="s">
        <v>294</v>
      </c>
      <c r="AZ397" s="13" t="s">
        <v>159</v>
      </c>
    </row>
    <row r="398" spans="2:52" hidden="1" x14ac:dyDescent="0.3">
      <c r="B398" s="13" t="s">
        <v>486</v>
      </c>
      <c r="C398" s="13" t="s">
        <v>359</v>
      </c>
      <c r="D398" s="13">
        <v>45350</v>
      </c>
      <c r="E398" s="13">
        <v>600</v>
      </c>
      <c r="F398" s="18">
        <v>92011128</v>
      </c>
      <c r="G398" s="13">
        <v>1.1000000000000001</v>
      </c>
      <c r="H398" s="13" t="s">
        <v>358</v>
      </c>
      <c r="I398" s="13" t="s">
        <v>284</v>
      </c>
      <c r="J398" s="13">
        <v>2051</v>
      </c>
      <c r="K398" s="13">
        <v>39</v>
      </c>
      <c r="L398" s="13">
        <v>23400</v>
      </c>
      <c r="M398" s="13">
        <v>304.85910000000001</v>
      </c>
      <c r="N398" s="13">
        <v>182915.46</v>
      </c>
      <c r="O398" s="13" t="s">
        <v>285</v>
      </c>
      <c r="P398" s="13">
        <v>7.8169000000000004</v>
      </c>
      <c r="Q398" s="18" t="s">
        <v>217</v>
      </c>
      <c r="R398" s="13">
        <v>45350</v>
      </c>
      <c r="S398" s="18">
        <v>7931014268</v>
      </c>
      <c r="T398" s="13" t="s">
        <v>320</v>
      </c>
      <c r="V398" s="13">
        <v>83014118</v>
      </c>
      <c r="W398" s="13" t="s">
        <v>287</v>
      </c>
      <c r="X398" s="13" t="s">
        <v>287</v>
      </c>
      <c r="AF398" s="13" t="s">
        <v>290</v>
      </c>
      <c r="AG398" s="13" t="s">
        <v>291</v>
      </c>
      <c r="AH398" s="13" t="s">
        <v>652</v>
      </c>
      <c r="AI398" s="13">
        <v>2</v>
      </c>
      <c r="AJ398" s="13" t="s">
        <v>4</v>
      </c>
      <c r="AK398" s="13" t="s">
        <v>293</v>
      </c>
      <c r="AL398" s="13" t="s">
        <v>294</v>
      </c>
      <c r="AM398" s="13" t="s">
        <v>295</v>
      </c>
      <c r="AN398" s="13" t="s">
        <v>653</v>
      </c>
      <c r="AO398" s="13">
        <v>45350</v>
      </c>
      <c r="AP398" s="13">
        <v>31400</v>
      </c>
      <c r="AQ398" s="13" t="s">
        <v>324</v>
      </c>
      <c r="AR398" s="13" t="s">
        <v>330</v>
      </c>
      <c r="AS398" s="13">
        <v>7931014268</v>
      </c>
      <c r="AT398" s="13">
        <v>45289</v>
      </c>
      <c r="AU398" s="13" t="s">
        <v>298</v>
      </c>
      <c r="AV398" s="13">
        <v>818</v>
      </c>
      <c r="AX398" s="13" t="s">
        <v>294</v>
      </c>
      <c r="AZ398" s="13" t="s">
        <v>159</v>
      </c>
    </row>
    <row r="399" spans="2:52" hidden="1" x14ac:dyDescent="0.3">
      <c r="B399" s="13" t="s">
        <v>486</v>
      </c>
      <c r="C399" s="13" t="s">
        <v>362</v>
      </c>
      <c r="D399" s="13">
        <v>45350</v>
      </c>
      <c r="E399" s="13">
        <v>300</v>
      </c>
      <c r="F399" s="18">
        <v>92011129</v>
      </c>
      <c r="G399" s="13">
        <v>1.1000000000000001</v>
      </c>
      <c r="H399" s="13" t="s">
        <v>358</v>
      </c>
      <c r="I399" s="13" t="s">
        <v>284</v>
      </c>
      <c r="J399" s="13">
        <v>2051</v>
      </c>
      <c r="K399" s="13">
        <v>40.29</v>
      </c>
      <c r="L399" s="13">
        <v>12087</v>
      </c>
      <c r="M399" s="13">
        <v>314.94290100000001</v>
      </c>
      <c r="N399" s="13">
        <v>94482.870299999995</v>
      </c>
      <c r="O399" s="13" t="s">
        <v>285</v>
      </c>
      <c r="P399" s="13">
        <v>7.8169000000000004</v>
      </c>
      <c r="Q399" s="18" t="s">
        <v>217</v>
      </c>
      <c r="R399" s="13">
        <v>45350</v>
      </c>
      <c r="S399" s="18">
        <v>7931014269</v>
      </c>
      <c r="T399" s="13" t="s">
        <v>320</v>
      </c>
      <c r="V399" s="13">
        <v>83014120</v>
      </c>
      <c r="W399" s="13" t="s">
        <v>287</v>
      </c>
      <c r="X399" s="13" t="s">
        <v>287</v>
      </c>
      <c r="AF399" s="13" t="s">
        <v>290</v>
      </c>
      <c r="AG399" s="13" t="s">
        <v>291</v>
      </c>
      <c r="AH399" s="13" t="s">
        <v>652</v>
      </c>
      <c r="AI399" s="13">
        <v>3</v>
      </c>
      <c r="AJ399" s="13" t="s">
        <v>4</v>
      </c>
      <c r="AK399" s="13" t="s">
        <v>293</v>
      </c>
      <c r="AL399" s="13" t="s">
        <v>294</v>
      </c>
      <c r="AM399" s="13" t="s">
        <v>295</v>
      </c>
      <c r="AN399" s="13" t="s">
        <v>653</v>
      </c>
      <c r="AO399" s="13">
        <v>45350</v>
      </c>
      <c r="AP399" s="13">
        <v>31400</v>
      </c>
      <c r="AQ399" s="13" t="s">
        <v>324</v>
      </c>
      <c r="AR399" s="13" t="s">
        <v>330</v>
      </c>
      <c r="AS399" s="13">
        <v>7931014269</v>
      </c>
      <c r="AT399" s="13">
        <v>45289</v>
      </c>
      <c r="AU399" s="13" t="s">
        <v>298</v>
      </c>
      <c r="AV399" s="13">
        <v>818</v>
      </c>
      <c r="AX399" s="13" t="s">
        <v>294</v>
      </c>
      <c r="AZ399" s="13" t="s">
        <v>159</v>
      </c>
    </row>
    <row r="400" spans="2:52" hidden="1" x14ac:dyDescent="0.3">
      <c r="B400" s="13" t="s">
        <v>657</v>
      </c>
      <c r="C400" s="13" t="s">
        <v>344</v>
      </c>
      <c r="D400" s="13">
        <v>45358</v>
      </c>
      <c r="E400" s="13">
        <v>30</v>
      </c>
      <c r="F400" s="18">
        <v>92011131</v>
      </c>
      <c r="G400" s="13">
        <v>5.0999999999999996</v>
      </c>
      <c r="H400" s="13" t="s">
        <v>358</v>
      </c>
      <c r="I400" s="13" t="s">
        <v>284</v>
      </c>
      <c r="J400" s="13">
        <v>2051</v>
      </c>
      <c r="K400" s="13">
        <v>21.74</v>
      </c>
      <c r="L400" s="13">
        <v>652.20000000000005</v>
      </c>
      <c r="M400" s="13">
        <v>170.03941</v>
      </c>
      <c r="N400" s="13">
        <v>5101.1823000000004</v>
      </c>
      <c r="O400" s="13" t="s">
        <v>285</v>
      </c>
      <c r="P400" s="13">
        <v>7.8215000000000003</v>
      </c>
      <c r="Q400" s="18" t="s">
        <v>658</v>
      </c>
      <c r="R400" s="13">
        <v>45358</v>
      </c>
      <c r="S400" s="18">
        <v>7931014271</v>
      </c>
      <c r="T400" s="13" t="s">
        <v>310</v>
      </c>
      <c r="V400" s="13">
        <v>83014119</v>
      </c>
      <c r="W400" s="13" t="s">
        <v>287</v>
      </c>
      <c r="X400" s="13" t="s">
        <v>287</v>
      </c>
      <c r="AF400" s="13" t="s">
        <v>290</v>
      </c>
      <c r="AG400" s="13" t="s">
        <v>291</v>
      </c>
      <c r="AH400" s="13" t="s">
        <v>659</v>
      </c>
      <c r="AI400" s="13">
        <v>11</v>
      </c>
      <c r="AJ400" s="13" t="s">
        <v>4</v>
      </c>
      <c r="AK400" s="13" t="s">
        <v>293</v>
      </c>
      <c r="AL400" s="13" t="s">
        <v>294</v>
      </c>
      <c r="AM400" s="13" t="s">
        <v>655</v>
      </c>
      <c r="AN400" s="13" t="s">
        <v>660</v>
      </c>
      <c r="AO400" s="13">
        <v>45358</v>
      </c>
      <c r="AP400" s="13">
        <v>31400</v>
      </c>
      <c r="AQ400" s="13" t="s">
        <v>301</v>
      </c>
      <c r="AR400" s="13" t="s">
        <v>330</v>
      </c>
      <c r="AS400" s="13">
        <v>7931014271</v>
      </c>
      <c r="AT400" s="13">
        <v>45289</v>
      </c>
      <c r="AU400" s="13" t="s">
        <v>298</v>
      </c>
      <c r="AV400" s="13">
        <v>818</v>
      </c>
      <c r="AX400" s="13" t="s">
        <v>294</v>
      </c>
      <c r="AZ400" s="13" t="s">
        <v>160</v>
      </c>
    </row>
    <row r="401" spans="2:52" hidden="1" x14ac:dyDescent="0.3">
      <c r="B401" s="13" t="s">
        <v>486</v>
      </c>
      <c r="C401" s="13" t="s">
        <v>343</v>
      </c>
      <c r="D401" s="13">
        <v>45327</v>
      </c>
      <c r="E401" s="13">
        <v>30</v>
      </c>
      <c r="F401" s="18">
        <v>92011134</v>
      </c>
      <c r="G401" s="13">
        <v>2.1</v>
      </c>
      <c r="H401" s="13" t="s">
        <v>283</v>
      </c>
      <c r="I401" s="13" t="s">
        <v>284</v>
      </c>
      <c r="J401" s="13">
        <v>2051</v>
      </c>
      <c r="K401" s="13">
        <v>133.58000000000001</v>
      </c>
      <c r="L401" s="13">
        <v>4007.4</v>
      </c>
      <c r="M401" s="13">
        <v>1044.1815019999999</v>
      </c>
      <c r="N401" s="13">
        <v>31325.445059999998</v>
      </c>
      <c r="O401" s="13" t="s">
        <v>285</v>
      </c>
      <c r="P401" s="13">
        <v>7.8169000000000004</v>
      </c>
      <c r="Q401" s="18" t="s">
        <v>199</v>
      </c>
      <c r="R401" s="13">
        <v>45327</v>
      </c>
      <c r="S401" s="18">
        <v>7931014325</v>
      </c>
      <c r="T401" s="13" t="s">
        <v>320</v>
      </c>
      <c r="V401" s="13">
        <v>83014135</v>
      </c>
      <c r="W401" s="13" t="s">
        <v>287</v>
      </c>
      <c r="X401" s="13" t="s">
        <v>287</v>
      </c>
      <c r="AF401" s="13" t="s">
        <v>290</v>
      </c>
      <c r="AG401" s="13" t="s">
        <v>291</v>
      </c>
      <c r="AH401" s="13" t="s">
        <v>650</v>
      </c>
      <c r="AI401" s="13">
        <v>16</v>
      </c>
      <c r="AJ401" s="13" t="s">
        <v>4</v>
      </c>
      <c r="AK401" s="13" t="s">
        <v>293</v>
      </c>
      <c r="AL401" s="13" t="s">
        <v>294</v>
      </c>
      <c r="AM401" s="13" t="s">
        <v>312</v>
      </c>
      <c r="AN401" s="13" t="s">
        <v>651</v>
      </c>
      <c r="AO401" s="13">
        <v>45327</v>
      </c>
      <c r="AP401" s="13">
        <v>32100</v>
      </c>
      <c r="AQ401" s="13" t="s">
        <v>324</v>
      </c>
      <c r="AR401" s="13" t="s">
        <v>330</v>
      </c>
      <c r="AS401" s="13">
        <v>7931014325</v>
      </c>
      <c r="AT401" s="13">
        <v>45289</v>
      </c>
      <c r="AU401" s="13" t="s">
        <v>298</v>
      </c>
      <c r="AV401" s="13">
        <v>2051</v>
      </c>
      <c r="AX401" s="13" t="s">
        <v>294</v>
      </c>
      <c r="AZ401" s="13" t="s">
        <v>159</v>
      </c>
    </row>
    <row r="402" spans="2:52" hidden="1" x14ac:dyDescent="0.3">
      <c r="B402" s="13" t="s">
        <v>486</v>
      </c>
      <c r="C402" s="13" t="s">
        <v>376</v>
      </c>
      <c r="D402" s="13">
        <v>45350</v>
      </c>
      <c r="E402" s="13">
        <v>200</v>
      </c>
      <c r="F402" s="18">
        <v>92011135</v>
      </c>
      <c r="G402" s="13">
        <v>3.1</v>
      </c>
      <c r="H402" s="13" t="s">
        <v>283</v>
      </c>
      <c r="I402" s="13" t="s">
        <v>284</v>
      </c>
      <c r="J402" s="13">
        <v>2051</v>
      </c>
      <c r="K402" s="13">
        <v>37.06</v>
      </c>
      <c r="L402" s="13">
        <v>7412</v>
      </c>
      <c r="M402" s="13">
        <v>289.69431400000002</v>
      </c>
      <c r="N402" s="13">
        <v>57938.862800000003</v>
      </c>
      <c r="O402" s="13" t="s">
        <v>285</v>
      </c>
      <c r="P402" s="13">
        <v>7.8169000000000004</v>
      </c>
      <c r="Q402" s="18" t="s">
        <v>217</v>
      </c>
      <c r="R402" s="13">
        <v>45350</v>
      </c>
      <c r="S402" s="18">
        <v>7931014326</v>
      </c>
      <c r="T402" s="13" t="s">
        <v>320</v>
      </c>
      <c r="V402" s="13">
        <v>83014121</v>
      </c>
      <c r="W402" s="13" t="s">
        <v>287</v>
      </c>
      <c r="X402" s="13" t="s">
        <v>287</v>
      </c>
      <c r="AF402" s="13" t="s">
        <v>290</v>
      </c>
      <c r="AG402" s="13" t="s">
        <v>291</v>
      </c>
      <c r="AH402" s="13" t="s">
        <v>652</v>
      </c>
      <c r="AI402" s="13">
        <v>1</v>
      </c>
      <c r="AJ402" s="13" t="s">
        <v>4</v>
      </c>
      <c r="AK402" s="13" t="s">
        <v>293</v>
      </c>
      <c r="AL402" s="13" t="s">
        <v>294</v>
      </c>
      <c r="AM402" s="13" t="s">
        <v>295</v>
      </c>
      <c r="AN402" s="13" t="s">
        <v>653</v>
      </c>
      <c r="AO402" s="13">
        <v>45350</v>
      </c>
      <c r="AP402" s="13">
        <v>31400</v>
      </c>
      <c r="AQ402" s="13" t="s">
        <v>324</v>
      </c>
      <c r="AR402" s="13" t="s">
        <v>330</v>
      </c>
      <c r="AS402" s="13">
        <v>7931014326</v>
      </c>
      <c r="AT402" s="13">
        <v>45289</v>
      </c>
      <c r="AU402" s="13" t="s">
        <v>298</v>
      </c>
      <c r="AV402" s="13">
        <v>2051</v>
      </c>
      <c r="AX402" s="13" t="s">
        <v>294</v>
      </c>
      <c r="AZ402" s="13" t="s">
        <v>159</v>
      </c>
    </row>
    <row r="403" spans="2:52" hidden="1" x14ac:dyDescent="0.3">
      <c r="B403" s="13" t="s">
        <v>657</v>
      </c>
      <c r="C403" s="13" t="s">
        <v>441</v>
      </c>
      <c r="D403" s="13">
        <v>45358</v>
      </c>
      <c r="E403" s="13">
        <v>95</v>
      </c>
      <c r="F403" s="18">
        <v>92011135</v>
      </c>
      <c r="G403" s="13">
        <v>7.1</v>
      </c>
      <c r="H403" s="13" t="s">
        <v>283</v>
      </c>
      <c r="I403" s="13" t="s">
        <v>284</v>
      </c>
      <c r="J403" s="13">
        <v>2051</v>
      </c>
      <c r="K403" s="13">
        <v>22.22</v>
      </c>
      <c r="L403" s="13">
        <v>2110.9</v>
      </c>
      <c r="M403" s="13">
        <v>173.79373000000001</v>
      </c>
      <c r="N403" s="13">
        <v>16510.404350000001</v>
      </c>
      <c r="O403" s="13" t="s">
        <v>285</v>
      </c>
      <c r="P403" s="13">
        <v>7.8215000000000003</v>
      </c>
      <c r="Q403" s="18" t="s">
        <v>658</v>
      </c>
      <c r="R403" s="13">
        <v>45358</v>
      </c>
      <c r="S403" s="18">
        <v>7931014326</v>
      </c>
      <c r="T403" s="13" t="s">
        <v>310</v>
      </c>
      <c r="V403" s="13">
        <v>83014121</v>
      </c>
      <c r="W403" s="13" t="s">
        <v>287</v>
      </c>
      <c r="X403" s="13" t="s">
        <v>287</v>
      </c>
      <c r="AF403" s="13" t="s">
        <v>290</v>
      </c>
      <c r="AG403" s="13" t="s">
        <v>291</v>
      </c>
      <c r="AH403" s="13" t="s">
        <v>659</v>
      </c>
      <c r="AI403" s="13">
        <v>6</v>
      </c>
      <c r="AJ403" s="13" t="s">
        <v>4</v>
      </c>
      <c r="AK403" s="13" t="s">
        <v>293</v>
      </c>
      <c r="AL403" s="13" t="s">
        <v>294</v>
      </c>
      <c r="AM403" s="13" t="s">
        <v>655</v>
      </c>
      <c r="AN403" s="13" t="s">
        <v>660</v>
      </c>
      <c r="AO403" s="13">
        <v>45358</v>
      </c>
      <c r="AP403" s="13">
        <v>31400</v>
      </c>
      <c r="AQ403" s="13" t="s">
        <v>301</v>
      </c>
      <c r="AR403" s="13" t="s">
        <v>330</v>
      </c>
      <c r="AS403" s="13">
        <v>7931014326</v>
      </c>
      <c r="AT403" s="13">
        <v>45289</v>
      </c>
      <c r="AU403" s="13" t="s">
        <v>298</v>
      </c>
      <c r="AV403" s="13">
        <v>2051</v>
      </c>
      <c r="AX403" s="13" t="s">
        <v>294</v>
      </c>
      <c r="AZ403" s="13" t="s">
        <v>160</v>
      </c>
    </row>
    <row r="404" spans="2:52" hidden="1" x14ac:dyDescent="0.3">
      <c r="B404" s="13" t="s">
        <v>657</v>
      </c>
      <c r="C404" s="13" t="s">
        <v>398</v>
      </c>
      <c r="D404" s="13">
        <v>45364</v>
      </c>
      <c r="E404" s="13">
        <v>500</v>
      </c>
      <c r="F404" s="18">
        <v>92012004</v>
      </c>
      <c r="G404" s="13">
        <v>2.1</v>
      </c>
      <c r="H404" s="13" t="s">
        <v>283</v>
      </c>
      <c r="I404" s="13" t="s">
        <v>284</v>
      </c>
      <c r="J404" s="13">
        <v>2051</v>
      </c>
      <c r="K404" s="13">
        <v>44.87</v>
      </c>
      <c r="L404" s="13">
        <v>22435</v>
      </c>
      <c r="M404" s="13">
        <v>350.95070500000003</v>
      </c>
      <c r="N404" s="13">
        <v>175475.35250000001</v>
      </c>
      <c r="O404" s="13" t="s">
        <v>285</v>
      </c>
      <c r="P404" s="13">
        <v>7.8215000000000003</v>
      </c>
      <c r="Q404" s="18" t="s">
        <v>663</v>
      </c>
      <c r="R404" s="13">
        <v>45364</v>
      </c>
      <c r="S404" s="18">
        <v>7931014579</v>
      </c>
      <c r="T404" s="13" t="s">
        <v>320</v>
      </c>
      <c r="V404" s="13">
        <v>83015672</v>
      </c>
      <c r="W404" s="13" t="s">
        <v>287</v>
      </c>
      <c r="X404" s="13" t="s">
        <v>287</v>
      </c>
      <c r="AF404" s="13" t="s">
        <v>290</v>
      </c>
      <c r="AG404" s="13" t="s">
        <v>291</v>
      </c>
      <c r="AH404" s="13" t="s">
        <v>664</v>
      </c>
      <c r="AI404" s="13">
        <v>4</v>
      </c>
      <c r="AJ404" s="13" t="s">
        <v>4</v>
      </c>
      <c r="AK404" s="13" t="s">
        <v>293</v>
      </c>
      <c r="AL404" s="13" t="s">
        <v>294</v>
      </c>
      <c r="AM404" s="13" t="s">
        <v>295</v>
      </c>
      <c r="AN404" s="13" t="s">
        <v>665</v>
      </c>
      <c r="AO404" s="13">
        <v>45365</v>
      </c>
      <c r="AP404" s="13">
        <v>31400</v>
      </c>
      <c r="AQ404" s="13" t="s">
        <v>324</v>
      </c>
      <c r="AR404" s="13" t="s">
        <v>330</v>
      </c>
      <c r="AS404" s="13">
        <v>7931014579</v>
      </c>
      <c r="AT404" s="13">
        <v>45357</v>
      </c>
      <c r="AU404" s="13" t="s">
        <v>298</v>
      </c>
      <c r="AV404" s="13">
        <v>2051</v>
      </c>
      <c r="AX404" s="13" t="s">
        <v>294</v>
      </c>
      <c r="AZ404" s="13" t="s">
        <v>160</v>
      </c>
    </row>
    <row r="405" spans="2:52" hidden="1" x14ac:dyDescent="0.3">
      <c r="B405" s="13" t="s">
        <v>486</v>
      </c>
      <c r="C405" s="13" t="s">
        <v>415</v>
      </c>
      <c r="D405" s="13">
        <v>45331</v>
      </c>
      <c r="E405" s="13">
        <v>30</v>
      </c>
      <c r="F405" s="18">
        <v>92010807</v>
      </c>
      <c r="G405" s="13">
        <v>5.0999999999999996</v>
      </c>
      <c r="H405" s="13" t="s">
        <v>358</v>
      </c>
      <c r="I405" s="13" t="s">
        <v>284</v>
      </c>
      <c r="J405" s="13">
        <v>2051</v>
      </c>
      <c r="K405" s="13">
        <v>28.08</v>
      </c>
      <c r="L405" s="13">
        <v>842.4</v>
      </c>
      <c r="M405" s="13">
        <v>219.49855199999999</v>
      </c>
      <c r="N405" s="13">
        <v>6584.9565599999996</v>
      </c>
      <c r="O405" s="13" t="s">
        <v>285</v>
      </c>
      <c r="P405" s="13">
        <v>7.8169000000000004</v>
      </c>
      <c r="Q405" s="18" t="s">
        <v>224</v>
      </c>
      <c r="R405" s="13">
        <v>45331</v>
      </c>
      <c r="S405" s="18">
        <v>7931014133</v>
      </c>
      <c r="T405" s="13" t="s">
        <v>310</v>
      </c>
      <c r="V405" s="13">
        <v>83013633</v>
      </c>
      <c r="W405" s="13" t="s">
        <v>287</v>
      </c>
      <c r="X405" s="13" t="s">
        <v>287</v>
      </c>
      <c r="AF405" s="13" t="s">
        <v>290</v>
      </c>
      <c r="AG405" s="13" t="s">
        <v>291</v>
      </c>
      <c r="AH405" s="13" t="s">
        <v>648</v>
      </c>
      <c r="AI405" s="13">
        <v>15</v>
      </c>
      <c r="AJ405" s="13" t="s">
        <v>4</v>
      </c>
      <c r="AK405" s="13" t="s">
        <v>293</v>
      </c>
      <c r="AL405" s="13" t="s">
        <v>294</v>
      </c>
      <c r="AM405" s="13" t="s">
        <v>312</v>
      </c>
      <c r="AN405" s="13" t="s">
        <v>649</v>
      </c>
      <c r="AO405" s="13">
        <v>45331</v>
      </c>
      <c r="AP405" s="13">
        <v>31400</v>
      </c>
      <c r="AQ405" s="13" t="s">
        <v>301</v>
      </c>
      <c r="AR405" s="13" t="s">
        <v>330</v>
      </c>
      <c r="AS405" s="13">
        <v>7931014133</v>
      </c>
      <c r="AT405" s="13">
        <v>45268</v>
      </c>
      <c r="AU405" s="13" t="s">
        <v>298</v>
      </c>
      <c r="AV405" s="13">
        <v>818</v>
      </c>
      <c r="AX405" s="13" t="s">
        <v>294</v>
      </c>
      <c r="AZ405" s="13" t="s">
        <v>159</v>
      </c>
    </row>
    <row r="406" spans="2:52" hidden="1" x14ac:dyDescent="0.3">
      <c r="B406" s="13" t="s">
        <v>486</v>
      </c>
      <c r="C406" s="13" t="s">
        <v>72</v>
      </c>
      <c r="D406" s="13">
        <v>45327</v>
      </c>
      <c r="E406" s="13">
        <v>5</v>
      </c>
      <c r="F406" s="18">
        <v>92011118</v>
      </c>
      <c r="G406" s="13">
        <v>3.1</v>
      </c>
      <c r="H406" s="13" t="s">
        <v>358</v>
      </c>
      <c r="I406" s="13" t="s">
        <v>284</v>
      </c>
      <c r="J406" s="13">
        <v>2051</v>
      </c>
      <c r="K406" s="13">
        <v>324.20999999999998</v>
      </c>
      <c r="L406" s="13">
        <v>1621.05</v>
      </c>
      <c r="M406" s="13">
        <v>2534.317149</v>
      </c>
      <c r="N406" s="13">
        <v>12671.585745</v>
      </c>
      <c r="O406" s="13" t="s">
        <v>285</v>
      </c>
      <c r="P406" s="13">
        <v>7.8169000000000004</v>
      </c>
      <c r="Q406" s="18" t="s">
        <v>203</v>
      </c>
      <c r="R406" s="13">
        <v>45327</v>
      </c>
      <c r="S406" s="18">
        <v>7931014256</v>
      </c>
      <c r="T406" s="13" t="s">
        <v>286</v>
      </c>
      <c r="V406" s="13">
        <v>83014130</v>
      </c>
      <c r="W406" s="13" t="s">
        <v>287</v>
      </c>
      <c r="X406" s="13" t="s">
        <v>287</v>
      </c>
      <c r="AF406" s="13" t="s">
        <v>290</v>
      </c>
      <c r="AG406" s="13" t="s">
        <v>291</v>
      </c>
      <c r="AH406" s="13" t="s">
        <v>650</v>
      </c>
      <c r="AI406" s="13">
        <v>24</v>
      </c>
      <c r="AJ406" s="13" t="s">
        <v>4</v>
      </c>
      <c r="AK406" s="13" t="s">
        <v>293</v>
      </c>
      <c r="AL406" s="13" t="s">
        <v>294</v>
      </c>
      <c r="AM406" s="13" t="s">
        <v>312</v>
      </c>
      <c r="AN406" s="13" t="s">
        <v>651</v>
      </c>
      <c r="AO406" s="13">
        <v>45327</v>
      </c>
      <c r="AP406" s="13">
        <v>32100</v>
      </c>
      <c r="AQ406" s="13" t="s">
        <v>32</v>
      </c>
      <c r="AR406" s="13" t="s">
        <v>330</v>
      </c>
      <c r="AS406" s="13">
        <v>7931014256</v>
      </c>
      <c r="AT406" s="13">
        <v>45289</v>
      </c>
      <c r="AU406" s="13" t="s">
        <v>298</v>
      </c>
      <c r="AV406" s="13">
        <v>818</v>
      </c>
      <c r="AX406" s="13" t="s">
        <v>294</v>
      </c>
      <c r="AZ406" s="13" t="s">
        <v>159</v>
      </c>
    </row>
    <row r="407" spans="2:52" hidden="1" x14ac:dyDescent="0.3">
      <c r="B407" s="13" t="s">
        <v>486</v>
      </c>
      <c r="C407" s="13" t="s">
        <v>384</v>
      </c>
      <c r="D407" s="13">
        <v>45327</v>
      </c>
      <c r="E407" s="13">
        <v>900</v>
      </c>
      <c r="F407" s="18">
        <v>92011120</v>
      </c>
      <c r="G407" s="13">
        <v>1.1000000000000001</v>
      </c>
      <c r="H407" s="13" t="s">
        <v>358</v>
      </c>
      <c r="I407" s="13" t="s">
        <v>284</v>
      </c>
      <c r="J407" s="13">
        <v>2051</v>
      </c>
      <c r="K407" s="13">
        <v>46.01</v>
      </c>
      <c r="L407" s="13">
        <v>41409</v>
      </c>
      <c r="M407" s="13">
        <v>359.65556900000001</v>
      </c>
      <c r="N407" s="13">
        <v>323690.01209999999</v>
      </c>
      <c r="O407" s="13" t="s">
        <v>285</v>
      </c>
      <c r="P407" s="13">
        <v>7.8169000000000004</v>
      </c>
      <c r="Q407" s="18" t="s">
        <v>199</v>
      </c>
      <c r="R407" s="13">
        <v>45327</v>
      </c>
      <c r="S407" s="18">
        <v>7931014258</v>
      </c>
      <c r="T407" s="13" t="s">
        <v>320</v>
      </c>
      <c r="V407" s="13">
        <v>83014128</v>
      </c>
      <c r="W407" s="13" t="s">
        <v>287</v>
      </c>
      <c r="X407" s="13" t="s">
        <v>287</v>
      </c>
      <c r="AF407" s="13" t="s">
        <v>290</v>
      </c>
      <c r="AG407" s="13" t="s">
        <v>291</v>
      </c>
      <c r="AH407" s="13" t="s">
        <v>650</v>
      </c>
      <c r="AI407" s="13">
        <v>6</v>
      </c>
      <c r="AJ407" s="13" t="s">
        <v>4</v>
      </c>
      <c r="AK407" s="13" t="s">
        <v>293</v>
      </c>
      <c r="AL407" s="13" t="s">
        <v>294</v>
      </c>
      <c r="AM407" s="13" t="s">
        <v>312</v>
      </c>
      <c r="AN407" s="13" t="s">
        <v>651</v>
      </c>
      <c r="AO407" s="13">
        <v>45327</v>
      </c>
      <c r="AP407" s="13">
        <v>32100</v>
      </c>
      <c r="AQ407" s="13" t="s">
        <v>324</v>
      </c>
      <c r="AR407" s="13" t="s">
        <v>330</v>
      </c>
      <c r="AS407" s="13">
        <v>7931014258</v>
      </c>
      <c r="AT407" s="13">
        <v>45289</v>
      </c>
      <c r="AU407" s="13" t="s">
        <v>298</v>
      </c>
      <c r="AV407" s="13">
        <v>818</v>
      </c>
      <c r="AX407" s="13" t="s">
        <v>294</v>
      </c>
      <c r="AZ407" s="13" t="s">
        <v>159</v>
      </c>
    </row>
    <row r="408" spans="2:52" hidden="1" x14ac:dyDescent="0.3">
      <c r="B408" s="13" t="s">
        <v>486</v>
      </c>
      <c r="C408" s="13" t="s">
        <v>378</v>
      </c>
      <c r="D408" s="13">
        <v>45327</v>
      </c>
      <c r="E408" s="13">
        <v>20</v>
      </c>
      <c r="F408" s="18">
        <v>92011122</v>
      </c>
      <c r="G408" s="13">
        <v>4.0999999999999996</v>
      </c>
      <c r="H408" s="13" t="s">
        <v>283</v>
      </c>
      <c r="I408" s="13" t="s">
        <v>284</v>
      </c>
      <c r="J408" s="13">
        <v>2051</v>
      </c>
      <c r="K408" s="13">
        <v>182.8</v>
      </c>
      <c r="L408" s="13">
        <v>3656</v>
      </c>
      <c r="M408" s="13">
        <v>1428.92932</v>
      </c>
      <c r="N408" s="13">
        <v>28578.5864</v>
      </c>
      <c r="O408" s="13" t="s">
        <v>285</v>
      </c>
      <c r="P408" s="13">
        <v>7.8169000000000004</v>
      </c>
      <c r="Q408" s="18" t="s">
        <v>213</v>
      </c>
      <c r="R408" s="13">
        <v>45327</v>
      </c>
      <c r="S408" s="18">
        <v>7931014260</v>
      </c>
      <c r="T408" s="13" t="s">
        <v>340</v>
      </c>
      <c r="V408" s="13">
        <v>83014127</v>
      </c>
      <c r="W408" s="13" t="s">
        <v>287</v>
      </c>
      <c r="X408" s="13" t="s">
        <v>287</v>
      </c>
      <c r="AF408" s="13" t="s">
        <v>290</v>
      </c>
      <c r="AG408" s="13" t="s">
        <v>291</v>
      </c>
      <c r="AH408" s="13" t="s">
        <v>650</v>
      </c>
      <c r="AI408" s="13">
        <v>38</v>
      </c>
      <c r="AJ408" s="13" t="s">
        <v>4</v>
      </c>
      <c r="AK408" s="13" t="s">
        <v>293</v>
      </c>
      <c r="AL408" s="13" t="s">
        <v>294</v>
      </c>
      <c r="AM408" s="13" t="s">
        <v>312</v>
      </c>
      <c r="AN408" s="13" t="s">
        <v>651</v>
      </c>
      <c r="AO408" s="13">
        <v>45327</v>
      </c>
      <c r="AP408" s="13">
        <v>32100</v>
      </c>
      <c r="AQ408" s="13" t="s">
        <v>341</v>
      </c>
      <c r="AR408" s="13" t="s">
        <v>330</v>
      </c>
      <c r="AS408" s="13">
        <v>7931014260</v>
      </c>
      <c r="AT408" s="13">
        <v>45289</v>
      </c>
      <c r="AU408" s="13" t="s">
        <v>298</v>
      </c>
      <c r="AV408" s="13">
        <v>818</v>
      </c>
      <c r="AX408" s="13" t="s">
        <v>294</v>
      </c>
      <c r="AZ408" s="13" t="s">
        <v>159</v>
      </c>
    </row>
    <row r="409" spans="2:52" hidden="1" x14ac:dyDescent="0.3">
      <c r="B409" s="13" t="s">
        <v>486</v>
      </c>
      <c r="C409" s="13" t="s">
        <v>397</v>
      </c>
      <c r="D409" s="13">
        <v>45327</v>
      </c>
      <c r="E409" s="13">
        <v>70</v>
      </c>
      <c r="F409" s="18">
        <v>92011127</v>
      </c>
      <c r="G409" s="13">
        <v>4.0999999999999996</v>
      </c>
      <c r="H409" s="13" t="s">
        <v>358</v>
      </c>
      <c r="I409" s="13" t="s">
        <v>284</v>
      </c>
      <c r="J409" s="13">
        <v>2051</v>
      </c>
      <c r="K409" s="13">
        <v>85.49</v>
      </c>
      <c r="L409" s="13">
        <v>5984.3</v>
      </c>
      <c r="M409" s="13">
        <v>668.26678100000004</v>
      </c>
      <c r="N409" s="13">
        <v>46778.67467</v>
      </c>
      <c r="O409" s="13" t="s">
        <v>285</v>
      </c>
      <c r="P409" s="13">
        <v>7.8169000000000004</v>
      </c>
      <c r="Q409" s="18" t="s">
        <v>199</v>
      </c>
      <c r="R409" s="13">
        <v>45327</v>
      </c>
      <c r="S409" s="18">
        <v>7931014264</v>
      </c>
      <c r="T409" s="13" t="s">
        <v>306</v>
      </c>
      <c r="V409" s="13">
        <v>83014131</v>
      </c>
      <c r="W409" s="13" t="s">
        <v>287</v>
      </c>
      <c r="X409" s="13" t="s">
        <v>287</v>
      </c>
      <c r="AF409" s="13" t="s">
        <v>290</v>
      </c>
      <c r="AG409" s="13" t="s">
        <v>291</v>
      </c>
      <c r="AH409" s="13" t="s">
        <v>650</v>
      </c>
      <c r="AI409" s="13">
        <v>12</v>
      </c>
      <c r="AJ409" s="13" t="s">
        <v>4</v>
      </c>
      <c r="AK409" s="13" t="s">
        <v>293</v>
      </c>
      <c r="AL409" s="13" t="s">
        <v>294</v>
      </c>
      <c r="AM409" s="13" t="s">
        <v>312</v>
      </c>
      <c r="AN409" s="13" t="s">
        <v>651</v>
      </c>
      <c r="AO409" s="13">
        <v>45327</v>
      </c>
      <c r="AP409" s="13">
        <v>32100</v>
      </c>
      <c r="AQ409" s="13" t="s">
        <v>307</v>
      </c>
      <c r="AR409" s="13" t="s">
        <v>330</v>
      </c>
      <c r="AS409" s="13">
        <v>7931014264</v>
      </c>
      <c r="AT409" s="13">
        <v>45289</v>
      </c>
      <c r="AU409" s="13" t="s">
        <v>298</v>
      </c>
      <c r="AV409" s="13">
        <v>818</v>
      </c>
      <c r="AX409" s="13" t="s">
        <v>294</v>
      </c>
      <c r="AZ409" s="13" t="s">
        <v>159</v>
      </c>
    </row>
    <row r="410" spans="2:52" hidden="1" x14ac:dyDescent="0.3">
      <c r="B410" s="13" t="s">
        <v>486</v>
      </c>
      <c r="C410" s="13" t="s">
        <v>380</v>
      </c>
      <c r="D410" s="13">
        <v>45327</v>
      </c>
      <c r="E410" s="13">
        <v>50</v>
      </c>
      <c r="F410" s="18">
        <v>92011127</v>
      </c>
      <c r="G410" s="13">
        <v>5.0999999999999996</v>
      </c>
      <c r="H410" s="13" t="s">
        <v>358</v>
      </c>
      <c r="I410" s="13" t="s">
        <v>284</v>
      </c>
      <c r="J410" s="13">
        <v>2051</v>
      </c>
      <c r="K410" s="13">
        <v>101.78</v>
      </c>
      <c r="L410" s="13">
        <v>5089</v>
      </c>
      <c r="M410" s="13">
        <v>795.60408199999995</v>
      </c>
      <c r="N410" s="13">
        <v>39780.204100000003</v>
      </c>
      <c r="O410" s="13" t="s">
        <v>285</v>
      </c>
      <c r="P410" s="13">
        <v>7.8169000000000004</v>
      </c>
      <c r="Q410" s="18" t="s">
        <v>199</v>
      </c>
      <c r="R410" s="13">
        <v>45327</v>
      </c>
      <c r="S410" s="18">
        <v>7931014264</v>
      </c>
      <c r="T410" s="13" t="s">
        <v>306</v>
      </c>
      <c r="V410" s="13">
        <v>83014131</v>
      </c>
      <c r="W410" s="13" t="s">
        <v>287</v>
      </c>
      <c r="X410" s="13" t="s">
        <v>287</v>
      </c>
      <c r="AF410" s="13" t="s">
        <v>290</v>
      </c>
      <c r="AG410" s="13" t="s">
        <v>291</v>
      </c>
      <c r="AH410" s="13" t="s">
        <v>650</v>
      </c>
      <c r="AI410" s="13">
        <v>13</v>
      </c>
      <c r="AJ410" s="13" t="s">
        <v>4</v>
      </c>
      <c r="AK410" s="13" t="s">
        <v>293</v>
      </c>
      <c r="AL410" s="13" t="s">
        <v>294</v>
      </c>
      <c r="AM410" s="13" t="s">
        <v>312</v>
      </c>
      <c r="AN410" s="13" t="s">
        <v>651</v>
      </c>
      <c r="AO410" s="13">
        <v>45327</v>
      </c>
      <c r="AP410" s="13">
        <v>32100</v>
      </c>
      <c r="AQ410" s="13" t="s">
        <v>307</v>
      </c>
      <c r="AR410" s="13" t="s">
        <v>330</v>
      </c>
      <c r="AS410" s="13">
        <v>7931014264</v>
      </c>
      <c r="AT410" s="13">
        <v>45289</v>
      </c>
      <c r="AU410" s="13" t="s">
        <v>298</v>
      </c>
      <c r="AV410" s="13">
        <v>818</v>
      </c>
      <c r="AX410" s="13" t="s">
        <v>294</v>
      </c>
      <c r="AZ410" s="13" t="s">
        <v>159</v>
      </c>
    </row>
    <row r="411" spans="2:52" hidden="1" x14ac:dyDescent="0.3">
      <c r="B411" s="13" t="s">
        <v>486</v>
      </c>
      <c r="C411" s="13" t="s">
        <v>305</v>
      </c>
      <c r="D411" s="13">
        <v>45327</v>
      </c>
      <c r="E411" s="13">
        <v>100</v>
      </c>
      <c r="F411" s="18">
        <v>92011127</v>
      </c>
      <c r="G411" s="13">
        <v>6.1</v>
      </c>
      <c r="H411" s="13" t="s">
        <v>358</v>
      </c>
      <c r="I411" s="13" t="s">
        <v>284</v>
      </c>
      <c r="J411" s="13">
        <v>2051</v>
      </c>
      <c r="K411" s="13">
        <v>170.16</v>
      </c>
      <c r="L411" s="13">
        <v>17016</v>
      </c>
      <c r="M411" s="13">
        <v>1330.1237040000001</v>
      </c>
      <c r="N411" s="13">
        <v>133012.37040000001</v>
      </c>
      <c r="O411" s="13" t="s">
        <v>285</v>
      </c>
      <c r="P411" s="13">
        <v>7.8169000000000004</v>
      </c>
      <c r="Q411" s="18" t="s">
        <v>199</v>
      </c>
      <c r="R411" s="13">
        <v>45327</v>
      </c>
      <c r="S411" s="18">
        <v>7931014264</v>
      </c>
      <c r="T411" s="13" t="s">
        <v>306</v>
      </c>
      <c r="V411" s="13">
        <v>83014131</v>
      </c>
      <c r="W411" s="13" t="s">
        <v>287</v>
      </c>
      <c r="X411" s="13" t="s">
        <v>287</v>
      </c>
      <c r="AF411" s="13" t="s">
        <v>290</v>
      </c>
      <c r="AG411" s="13" t="s">
        <v>291</v>
      </c>
      <c r="AH411" s="13" t="s">
        <v>650</v>
      </c>
      <c r="AI411" s="13">
        <v>14</v>
      </c>
      <c r="AJ411" s="13" t="s">
        <v>4</v>
      </c>
      <c r="AK411" s="13" t="s">
        <v>293</v>
      </c>
      <c r="AL411" s="13" t="s">
        <v>294</v>
      </c>
      <c r="AM411" s="13" t="s">
        <v>312</v>
      </c>
      <c r="AN411" s="13" t="s">
        <v>651</v>
      </c>
      <c r="AO411" s="13">
        <v>45327</v>
      </c>
      <c r="AP411" s="13">
        <v>32100</v>
      </c>
      <c r="AQ411" s="13" t="s">
        <v>307</v>
      </c>
      <c r="AR411" s="13" t="s">
        <v>330</v>
      </c>
      <c r="AS411" s="13">
        <v>7931014264</v>
      </c>
      <c r="AT411" s="13">
        <v>45289</v>
      </c>
      <c r="AU411" s="13" t="s">
        <v>298</v>
      </c>
      <c r="AV411" s="13">
        <v>818</v>
      </c>
      <c r="AX411" s="13" t="s">
        <v>294</v>
      </c>
      <c r="AZ411" s="13" t="s">
        <v>159</v>
      </c>
    </row>
    <row r="412" spans="2:52" hidden="1" x14ac:dyDescent="0.3">
      <c r="B412" s="13" t="s">
        <v>657</v>
      </c>
      <c r="C412" s="13" t="s">
        <v>382</v>
      </c>
      <c r="D412" s="13">
        <v>45358</v>
      </c>
      <c r="E412" s="13">
        <v>50</v>
      </c>
      <c r="F412" s="18">
        <v>92011131</v>
      </c>
      <c r="G412" s="13">
        <v>4.0999999999999996</v>
      </c>
      <c r="H412" s="13" t="s">
        <v>358</v>
      </c>
      <c r="I412" s="13" t="s">
        <v>284</v>
      </c>
      <c r="J412" s="13">
        <v>2051</v>
      </c>
      <c r="K412" s="13">
        <v>19.22</v>
      </c>
      <c r="L412" s="13">
        <v>961</v>
      </c>
      <c r="M412" s="13">
        <v>150.32923</v>
      </c>
      <c r="N412" s="13">
        <v>7516.4615000000003</v>
      </c>
      <c r="O412" s="13" t="s">
        <v>285</v>
      </c>
      <c r="P412" s="13">
        <v>7.8215000000000003</v>
      </c>
      <c r="Q412" s="18" t="s">
        <v>658</v>
      </c>
      <c r="R412" s="13">
        <v>45358</v>
      </c>
      <c r="S412" s="18">
        <v>7931014271</v>
      </c>
      <c r="T412" s="13" t="s">
        <v>310</v>
      </c>
      <c r="V412" s="13">
        <v>83014119</v>
      </c>
      <c r="W412" s="13" t="s">
        <v>287</v>
      </c>
      <c r="X412" s="13" t="s">
        <v>287</v>
      </c>
      <c r="AF412" s="13" t="s">
        <v>290</v>
      </c>
      <c r="AG412" s="13" t="s">
        <v>291</v>
      </c>
      <c r="AH412" s="13" t="s">
        <v>659</v>
      </c>
      <c r="AI412" s="13">
        <v>10</v>
      </c>
      <c r="AJ412" s="13" t="s">
        <v>4</v>
      </c>
      <c r="AK412" s="13" t="s">
        <v>293</v>
      </c>
      <c r="AL412" s="13" t="s">
        <v>294</v>
      </c>
      <c r="AM412" s="13" t="s">
        <v>655</v>
      </c>
      <c r="AN412" s="13" t="s">
        <v>660</v>
      </c>
      <c r="AO412" s="13">
        <v>45358</v>
      </c>
      <c r="AP412" s="13">
        <v>31400</v>
      </c>
      <c r="AQ412" s="13" t="s">
        <v>301</v>
      </c>
      <c r="AR412" s="13" t="s">
        <v>330</v>
      </c>
      <c r="AS412" s="13">
        <v>7931014271</v>
      </c>
      <c r="AT412" s="13">
        <v>45289</v>
      </c>
      <c r="AU412" s="13" t="s">
        <v>298</v>
      </c>
      <c r="AV412" s="13">
        <v>818</v>
      </c>
      <c r="AX412" s="13" t="s">
        <v>294</v>
      </c>
      <c r="AZ412" s="13" t="s">
        <v>160</v>
      </c>
    </row>
    <row r="413" spans="2:52" hidden="1" x14ac:dyDescent="0.3">
      <c r="B413" s="13" t="s">
        <v>657</v>
      </c>
      <c r="C413" s="13" t="s">
        <v>413</v>
      </c>
      <c r="D413" s="13">
        <v>45358</v>
      </c>
      <c r="E413" s="13">
        <v>130</v>
      </c>
      <c r="F413" s="18">
        <v>92011135</v>
      </c>
      <c r="G413" s="13">
        <v>2.1</v>
      </c>
      <c r="H413" s="13" t="s">
        <v>283</v>
      </c>
      <c r="I413" s="13" t="s">
        <v>284</v>
      </c>
      <c r="J413" s="13">
        <v>2051</v>
      </c>
      <c r="K413" s="13">
        <v>14.29</v>
      </c>
      <c r="L413" s="13">
        <v>1857.7</v>
      </c>
      <c r="M413" s="13">
        <v>111.76923499999999</v>
      </c>
      <c r="N413" s="13">
        <v>14530.000550000001</v>
      </c>
      <c r="O413" s="13" t="s">
        <v>285</v>
      </c>
      <c r="P413" s="13">
        <v>7.8215000000000003</v>
      </c>
      <c r="Q413" s="18" t="s">
        <v>658</v>
      </c>
      <c r="R413" s="13">
        <v>45358</v>
      </c>
      <c r="S413" s="18">
        <v>7931014326</v>
      </c>
      <c r="T413" s="13" t="s">
        <v>372</v>
      </c>
      <c r="V413" s="13">
        <v>83014121</v>
      </c>
      <c r="W413" s="13" t="s">
        <v>287</v>
      </c>
      <c r="X413" s="13" t="s">
        <v>287</v>
      </c>
      <c r="AF413" s="13" t="s">
        <v>290</v>
      </c>
      <c r="AG413" s="13" t="s">
        <v>291</v>
      </c>
      <c r="AH413" s="13" t="s">
        <v>659</v>
      </c>
      <c r="AI413" s="13">
        <v>2</v>
      </c>
      <c r="AJ413" s="13" t="s">
        <v>4</v>
      </c>
      <c r="AK413" s="13" t="s">
        <v>293</v>
      </c>
      <c r="AL413" s="13" t="s">
        <v>294</v>
      </c>
      <c r="AM413" s="13" t="s">
        <v>655</v>
      </c>
      <c r="AN413" s="13" t="s">
        <v>660</v>
      </c>
      <c r="AO413" s="13">
        <v>45358</v>
      </c>
      <c r="AP413" s="13">
        <v>31400</v>
      </c>
      <c r="AQ413" s="13" t="s">
        <v>373</v>
      </c>
      <c r="AR413" s="13" t="s">
        <v>330</v>
      </c>
      <c r="AS413" s="13">
        <v>7931014326</v>
      </c>
      <c r="AT413" s="13">
        <v>45289</v>
      </c>
      <c r="AU413" s="13" t="s">
        <v>298</v>
      </c>
      <c r="AV413" s="13">
        <v>2051</v>
      </c>
      <c r="AX413" s="13" t="s">
        <v>294</v>
      </c>
      <c r="AZ413" s="13" t="s">
        <v>160</v>
      </c>
    </row>
    <row r="414" spans="2:52" hidden="1" x14ac:dyDescent="0.3">
      <c r="B414" s="13" t="s">
        <v>657</v>
      </c>
      <c r="C414" s="13" t="s">
        <v>334</v>
      </c>
      <c r="D414" s="13">
        <v>45358</v>
      </c>
      <c r="E414" s="13">
        <v>200</v>
      </c>
      <c r="F414" s="18">
        <v>92011135</v>
      </c>
      <c r="G414" s="13">
        <v>5.0999999999999996</v>
      </c>
      <c r="H414" s="13" t="s">
        <v>283</v>
      </c>
      <c r="I414" s="13" t="s">
        <v>284</v>
      </c>
      <c r="J414" s="13">
        <v>2051</v>
      </c>
      <c r="K414" s="13">
        <v>18.28</v>
      </c>
      <c r="L414" s="13">
        <v>3656</v>
      </c>
      <c r="M414" s="13">
        <v>142.97702000000001</v>
      </c>
      <c r="N414" s="13">
        <v>28595.403999999999</v>
      </c>
      <c r="O414" s="13" t="s">
        <v>285</v>
      </c>
      <c r="P414" s="13">
        <v>7.8215000000000003</v>
      </c>
      <c r="Q414" s="18" t="s">
        <v>658</v>
      </c>
      <c r="R414" s="13">
        <v>45358</v>
      </c>
      <c r="S414" s="18">
        <v>7931014326</v>
      </c>
      <c r="T414" s="13" t="s">
        <v>310</v>
      </c>
      <c r="V414" s="13">
        <v>83014121</v>
      </c>
      <c r="W414" s="13" t="s">
        <v>287</v>
      </c>
      <c r="X414" s="13" t="s">
        <v>287</v>
      </c>
      <c r="AF414" s="13" t="s">
        <v>290</v>
      </c>
      <c r="AG414" s="13" t="s">
        <v>291</v>
      </c>
      <c r="AH414" s="13" t="s">
        <v>659</v>
      </c>
      <c r="AI414" s="13">
        <v>4</v>
      </c>
      <c r="AJ414" s="13" t="s">
        <v>4</v>
      </c>
      <c r="AK414" s="13" t="s">
        <v>293</v>
      </c>
      <c r="AL414" s="13" t="s">
        <v>294</v>
      </c>
      <c r="AM414" s="13" t="s">
        <v>655</v>
      </c>
      <c r="AN414" s="13" t="s">
        <v>660</v>
      </c>
      <c r="AO414" s="13">
        <v>45358</v>
      </c>
      <c r="AP414" s="13">
        <v>31400</v>
      </c>
      <c r="AQ414" s="13" t="s">
        <v>301</v>
      </c>
      <c r="AR414" s="13" t="s">
        <v>330</v>
      </c>
      <c r="AS414" s="13">
        <v>7931014326</v>
      </c>
      <c r="AT414" s="13">
        <v>45289</v>
      </c>
      <c r="AU414" s="13" t="s">
        <v>298</v>
      </c>
      <c r="AV414" s="13">
        <v>2051</v>
      </c>
      <c r="AX414" s="13" t="s">
        <v>294</v>
      </c>
      <c r="AZ414" s="13" t="s">
        <v>160</v>
      </c>
    </row>
    <row r="415" spans="2:52" hidden="1" x14ac:dyDescent="0.3">
      <c r="B415" s="13" t="s">
        <v>657</v>
      </c>
      <c r="C415" s="13" t="s">
        <v>376</v>
      </c>
      <c r="D415" s="13">
        <v>45364</v>
      </c>
      <c r="E415" s="13">
        <v>600</v>
      </c>
      <c r="F415" s="18">
        <v>92012004</v>
      </c>
      <c r="G415" s="13">
        <v>1.1000000000000001</v>
      </c>
      <c r="H415" s="13" t="s">
        <v>283</v>
      </c>
      <c r="I415" s="13" t="s">
        <v>284</v>
      </c>
      <c r="J415" s="13">
        <v>2051</v>
      </c>
      <c r="K415" s="13">
        <v>37.06</v>
      </c>
      <c r="L415" s="13">
        <v>22236</v>
      </c>
      <c r="M415" s="13">
        <v>289.86479000000003</v>
      </c>
      <c r="N415" s="13">
        <v>173918.87400000001</v>
      </c>
      <c r="O415" s="13" t="s">
        <v>285</v>
      </c>
      <c r="P415" s="13">
        <v>7.8215000000000003</v>
      </c>
      <c r="Q415" s="18" t="s">
        <v>663</v>
      </c>
      <c r="R415" s="13">
        <v>45364</v>
      </c>
      <c r="S415" s="18">
        <v>7931014579</v>
      </c>
      <c r="T415" s="13" t="s">
        <v>320</v>
      </c>
      <c r="V415" s="13">
        <v>83015672</v>
      </c>
      <c r="W415" s="13" t="s">
        <v>287</v>
      </c>
      <c r="X415" s="13" t="s">
        <v>287</v>
      </c>
      <c r="AF415" s="13" t="s">
        <v>290</v>
      </c>
      <c r="AG415" s="13" t="s">
        <v>291</v>
      </c>
      <c r="AH415" s="13" t="s">
        <v>664</v>
      </c>
      <c r="AI415" s="13">
        <v>3</v>
      </c>
      <c r="AJ415" s="13" t="s">
        <v>4</v>
      </c>
      <c r="AK415" s="13" t="s">
        <v>293</v>
      </c>
      <c r="AL415" s="13" t="s">
        <v>294</v>
      </c>
      <c r="AM415" s="13" t="s">
        <v>295</v>
      </c>
      <c r="AN415" s="13" t="s">
        <v>665</v>
      </c>
      <c r="AO415" s="13">
        <v>45365</v>
      </c>
      <c r="AP415" s="13">
        <v>31400</v>
      </c>
      <c r="AQ415" s="13" t="s">
        <v>324</v>
      </c>
      <c r="AR415" s="13" t="s">
        <v>330</v>
      </c>
      <c r="AS415" s="13">
        <v>7931014579</v>
      </c>
      <c r="AT415" s="13">
        <v>45357</v>
      </c>
      <c r="AU415" s="13" t="s">
        <v>298</v>
      </c>
      <c r="AV415" s="13">
        <v>2051</v>
      </c>
      <c r="AX415" s="13" t="s">
        <v>294</v>
      </c>
      <c r="AZ415" s="13" t="s">
        <v>160</v>
      </c>
    </row>
    <row r="416" spans="2:52" hidden="1" x14ac:dyDescent="0.3">
      <c r="B416" s="13" t="s">
        <v>486</v>
      </c>
      <c r="C416" s="13" t="s">
        <v>444</v>
      </c>
      <c r="D416" s="13">
        <v>45331</v>
      </c>
      <c r="E416" s="13">
        <v>250</v>
      </c>
      <c r="F416" s="18">
        <v>92010782</v>
      </c>
      <c r="G416" s="13">
        <v>7.1</v>
      </c>
      <c r="H416" s="13" t="s">
        <v>283</v>
      </c>
      <c r="I416" s="13" t="s">
        <v>284</v>
      </c>
      <c r="J416" s="13">
        <v>2051</v>
      </c>
      <c r="K416" s="13">
        <v>16.920000000000002</v>
      </c>
      <c r="L416" s="13">
        <v>4230</v>
      </c>
      <c r="M416" s="13">
        <v>132.26194799999999</v>
      </c>
      <c r="N416" s="13">
        <v>33065.487000000001</v>
      </c>
      <c r="O416" s="13" t="s">
        <v>285</v>
      </c>
      <c r="P416" s="13">
        <v>7.8169000000000004</v>
      </c>
      <c r="Q416" s="18" t="s">
        <v>224</v>
      </c>
      <c r="R416" s="13">
        <v>45331</v>
      </c>
      <c r="S416" s="18">
        <v>7931014129</v>
      </c>
      <c r="T416" s="13" t="s">
        <v>310</v>
      </c>
      <c r="V416" s="13">
        <v>83013616</v>
      </c>
      <c r="W416" s="13" t="s">
        <v>287</v>
      </c>
      <c r="X416" s="13" t="s">
        <v>287</v>
      </c>
      <c r="AF416" s="13" t="s">
        <v>290</v>
      </c>
      <c r="AG416" s="13" t="s">
        <v>291</v>
      </c>
      <c r="AH416" s="13" t="s">
        <v>648</v>
      </c>
      <c r="AI416" s="13">
        <v>2</v>
      </c>
      <c r="AJ416" s="13" t="s">
        <v>4</v>
      </c>
      <c r="AK416" s="13" t="s">
        <v>293</v>
      </c>
      <c r="AL416" s="13" t="s">
        <v>294</v>
      </c>
      <c r="AM416" s="13" t="s">
        <v>312</v>
      </c>
      <c r="AN416" s="13" t="s">
        <v>649</v>
      </c>
      <c r="AO416" s="13">
        <v>45331</v>
      </c>
      <c r="AP416" s="13">
        <v>31400</v>
      </c>
      <c r="AQ416" s="13" t="s">
        <v>301</v>
      </c>
      <c r="AR416" s="13" t="s">
        <v>330</v>
      </c>
      <c r="AS416" s="13">
        <v>7931014129</v>
      </c>
      <c r="AT416" s="13">
        <v>45267</v>
      </c>
      <c r="AU416" s="13" t="s">
        <v>298</v>
      </c>
      <c r="AV416" s="13">
        <v>2051</v>
      </c>
      <c r="AX416" s="13" t="s">
        <v>294</v>
      </c>
      <c r="AZ416" s="13" t="s">
        <v>159</v>
      </c>
    </row>
    <row r="417" spans="2:52" hidden="1" x14ac:dyDescent="0.3">
      <c r="B417" s="13" t="s">
        <v>486</v>
      </c>
      <c r="C417" s="13" t="s">
        <v>429</v>
      </c>
      <c r="D417" s="13">
        <v>45331</v>
      </c>
      <c r="E417" s="13">
        <v>50</v>
      </c>
      <c r="F417" s="18">
        <v>92010782</v>
      </c>
      <c r="G417" s="13">
        <v>15.1</v>
      </c>
      <c r="H417" s="13" t="s">
        <v>283</v>
      </c>
      <c r="I417" s="13" t="s">
        <v>284</v>
      </c>
      <c r="J417" s="13">
        <v>2051</v>
      </c>
      <c r="K417" s="13">
        <v>26.59</v>
      </c>
      <c r="L417" s="13">
        <v>1329.5</v>
      </c>
      <c r="M417" s="13">
        <v>207.851371</v>
      </c>
      <c r="N417" s="13">
        <v>10392.56855</v>
      </c>
      <c r="O417" s="13" t="s">
        <v>285</v>
      </c>
      <c r="P417" s="13">
        <v>7.8169000000000004</v>
      </c>
      <c r="Q417" s="18" t="s">
        <v>224</v>
      </c>
      <c r="R417" s="13">
        <v>45331</v>
      </c>
      <c r="S417" s="18">
        <v>7931014129</v>
      </c>
      <c r="T417" s="13" t="s">
        <v>310</v>
      </c>
      <c r="V417" s="13">
        <v>83013616</v>
      </c>
      <c r="W417" s="13" t="s">
        <v>287</v>
      </c>
      <c r="X417" s="13" t="s">
        <v>287</v>
      </c>
      <c r="AF417" s="13" t="s">
        <v>290</v>
      </c>
      <c r="AG417" s="13" t="s">
        <v>291</v>
      </c>
      <c r="AH417" s="13" t="s">
        <v>648</v>
      </c>
      <c r="AI417" s="13">
        <v>9</v>
      </c>
      <c r="AJ417" s="13" t="s">
        <v>4</v>
      </c>
      <c r="AK417" s="13" t="s">
        <v>293</v>
      </c>
      <c r="AL417" s="13" t="s">
        <v>294</v>
      </c>
      <c r="AM417" s="13" t="s">
        <v>312</v>
      </c>
      <c r="AN417" s="13" t="s">
        <v>649</v>
      </c>
      <c r="AO417" s="13">
        <v>45331</v>
      </c>
      <c r="AP417" s="13">
        <v>31400</v>
      </c>
      <c r="AQ417" s="13" t="s">
        <v>301</v>
      </c>
      <c r="AR417" s="13" t="s">
        <v>330</v>
      </c>
      <c r="AS417" s="13">
        <v>7931014129</v>
      </c>
      <c r="AT417" s="13">
        <v>45267</v>
      </c>
      <c r="AU417" s="13" t="s">
        <v>298</v>
      </c>
      <c r="AV417" s="13">
        <v>2051</v>
      </c>
      <c r="AX417" s="13" t="s">
        <v>294</v>
      </c>
      <c r="AZ417" s="13" t="s">
        <v>159</v>
      </c>
    </row>
    <row r="418" spans="2:52" hidden="1" x14ac:dyDescent="0.3">
      <c r="B418" s="13" t="s">
        <v>486</v>
      </c>
      <c r="C418" s="13" t="s">
        <v>397</v>
      </c>
      <c r="D418" s="13">
        <v>45327</v>
      </c>
      <c r="E418" s="13">
        <v>35</v>
      </c>
      <c r="F418" s="18">
        <v>92011115</v>
      </c>
      <c r="G418" s="13">
        <v>2.1</v>
      </c>
      <c r="H418" s="13" t="s">
        <v>283</v>
      </c>
      <c r="I418" s="13" t="s">
        <v>284</v>
      </c>
      <c r="J418" s="13">
        <v>2051</v>
      </c>
      <c r="K418" s="13">
        <v>85.49</v>
      </c>
      <c r="L418" s="13">
        <v>2992.15</v>
      </c>
      <c r="M418" s="13">
        <v>668.26678100000004</v>
      </c>
      <c r="N418" s="13">
        <v>23389.337335</v>
      </c>
      <c r="O418" s="13" t="s">
        <v>285</v>
      </c>
      <c r="P418" s="13">
        <v>7.8169000000000004</v>
      </c>
      <c r="Q418" s="18" t="s">
        <v>213</v>
      </c>
      <c r="R418" s="13">
        <v>45327</v>
      </c>
      <c r="S418" s="18">
        <v>7931014252</v>
      </c>
      <c r="T418" s="13" t="s">
        <v>306</v>
      </c>
      <c r="V418" s="13">
        <v>83014122</v>
      </c>
      <c r="W418" s="13" t="s">
        <v>287</v>
      </c>
      <c r="X418" s="13" t="s">
        <v>287</v>
      </c>
      <c r="AF418" s="13" t="s">
        <v>290</v>
      </c>
      <c r="AG418" s="13" t="s">
        <v>291</v>
      </c>
      <c r="AH418" s="13" t="s">
        <v>650</v>
      </c>
      <c r="AI418" s="13">
        <v>19</v>
      </c>
      <c r="AJ418" s="13" t="s">
        <v>4</v>
      </c>
      <c r="AK418" s="13" t="s">
        <v>293</v>
      </c>
      <c r="AL418" s="13" t="s">
        <v>294</v>
      </c>
      <c r="AM418" s="13" t="s">
        <v>312</v>
      </c>
      <c r="AN418" s="13" t="s">
        <v>651</v>
      </c>
      <c r="AO418" s="13">
        <v>45327</v>
      </c>
      <c r="AP418" s="13">
        <v>32100</v>
      </c>
      <c r="AQ418" s="13" t="s">
        <v>307</v>
      </c>
      <c r="AR418" s="13" t="s">
        <v>330</v>
      </c>
      <c r="AS418" s="13">
        <v>7931014252</v>
      </c>
      <c r="AT418" s="13">
        <v>45289</v>
      </c>
      <c r="AU418" s="13" t="s">
        <v>298</v>
      </c>
      <c r="AV418" s="13">
        <v>818</v>
      </c>
      <c r="AX418" s="13" t="s">
        <v>294</v>
      </c>
      <c r="AZ418" s="13" t="s">
        <v>159</v>
      </c>
    </row>
    <row r="419" spans="2:52" hidden="1" x14ac:dyDescent="0.3">
      <c r="B419" s="13" t="s">
        <v>486</v>
      </c>
      <c r="C419" s="13" t="s">
        <v>364</v>
      </c>
      <c r="D419" s="13">
        <v>45327</v>
      </c>
      <c r="E419" s="13">
        <v>250</v>
      </c>
      <c r="F419" s="18">
        <v>92011119</v>
      </c>
      <c r="G419" s="13">
        <v>4.0999999999999996</v>
      </c>
      <c r="H419" s="13" t="s">
        <v>283</v>
      </c>
      <c r="I419" s="13" t="s">
        <v>284</v>
      </c>
      <c r="J419" s="13">
        <v>2051</v>
      </c>
      <c r="K419" s="13">
        <v>110.16</v>
      </c>
      <c r="L419" s="13">
        <v>27540</v>
      </c>
      <c r="M419" s="13">
        <v>861.10970399999997</v>
      </c>
      <c r="N419" s="13">
        <v>215277.42600000001</v>
      </c>
      <c r="O419" s="13" t="s">
        <v>285</v>
      </c>
      <c r="P419" s="13">
        <v>7.8169000000000004</v>
      </c>
      <c r="Q419" s="18" t="s">
        <v>199</v>
      </c>
      <c r="R419" s="13">
        <v>45327</v>
      </c>
      <c r="S419" s="18">
        <v>7931014257</v>
      </c>
      <c r="T419" s="13" t="s">
        <v>320</v>
      </c>
      <c r="V419" s="13">
        <v>83014124</v>
      </c>
      <c r="W419" s="13" t="s">
        <v>287</v>
      </c>
      <c r="X419" s="13" t="s">
        <v>287</v>
      </c>
      <c r="AF419" s="13" t="s">
        <v>290</v>
      </c>
      <c r="AG419" s="13" t="s">
        <v>291</v>
      </c>
      <c r="AH419" s="13" t="s">
        <v>650</v>
      </c>
      <c r="AI419" s="13">
        <v>4</v>
      </c>
      <c r="AJ419" s="13" t="s">
        <v>4</v>
      </c>
      <c r="AK419" s="13" t="s">
        <v>293</v>
      </c>
      <c r="AL419" s="13" t="s">
        <v>294</v>
      </c>
      <c r="AM419" s="13" t="s">
        <v>312</v>
      </c>
      <c r="AN419" s="13" t="s">
        <v>651</v>
      </c>
      <c r="AO419" s="13">
        <v>45327</v>
      </c>
      <c r="AP419" s="13">
        <v>32100</v>
      </c>
      <c r="AQ419" s="13" t="s">
        <v>324</v>
      </c>
      <c r="AR419" s="13" t="s">
        <v>330</v>
      </c>
      <c r="AS419" s="13">
        <v>7931014257</v>
      </c>
      <c r="AT419" s="13">
        <v>45289</v>
      </c>
      <c r="AU419" s="13" t="s">
        <v>298</v>
      </c>
      <c r="AV419" s="13">
        <v>818</v>
      </c>
      <c r="AX419" s="13" t="s">
        <v>294</v>
      </c>
      <c r="AZ419" s="13" t="s">
        <v>159</v>
      </c>
    </row>
    <row r="420" spans="2:52" hidden="1" x14ac:dyDescent="0.3">
      <c r="B420" s="13" t="s">
        <v>486</v>
      </c>
      <c r="C420" s="13" t="s">
        <v>338</v>
      </c>
      <c r="D420" s="13">
        <v>45327</v>
      </c>
      <c r="E420" s="13">
        <v>50</v>
      </c>
      <c r="F420" s="18">
        <v>92011121</v>
      </c>
      <c r="G420" s="13">
        <v>1.1000000000000001</v>
      </c>
      <c r="H420" s="13" t="s">
        <v>283</v>
      </c>
      <c r="I420" s="13" t="s">
        <v>284</v>
      </c>
      <c r="J420" s="13">
        <v>2051</v>
      </c>
      <c r="K420" s="13">
        <v>16.350000000000001</v>
      </c>
      <c r="L420" s="13">
        <v>817.5</v>
      </c>
      <c r="M420" s="13">
        <v>127.806315</v>
      </c>
      <c r="N420" s="13">
        <v>6390.3157499999998</v>
      </c>
      <c r="O420" s="13" t="s">
        <v>285</v>
      </c>
      <c r="P420" s="13">
        <v>7.8169000000000004</v>
      </c>
      <c r="Q420" s="18" t="s">
        <v>203</v>
      </c>
      <c r="R420" s="13">
        <v>45327</v>
      </c>
      <c r="S420" s="18">
        <v>7931014259</v>
      </c>
      <c r="T420" s="13" t="s">
        <v>303</v>
      </c>
      <c r="V420" s="13">
        <v>83014125</v>
      </c>
      <c r="W420" s="13" t="s">
        <v>287</v>
      </c>
      <c r="X420" s="13" t="s">
        <v>287</v>
      </c>
      <c r="AF420" s="13" t="s">
        <v>290</v>
      </c>
      <c r="AG420" s="13" t="s">
        <v>291</v>
      </c>
      <c r="AH420" s="13" t="s">
        <v>650</v>
      </c>
      <c r="AI420" s="13">
        <v>27</v>
      </c>
      <c r="AJ420" s="13" t="s">
        <v>4</v>
      </c>
      <c r="AK420" s="13" t="s">
        <v>304</v>
      </c>
      <c r="AL420" s="13" t="s">
        <v>294</v>
      </c>
      <c r="AM420" s="13" t="s">
        <v>312</v>
      </c>
      <c r="AN420" s="13" t="s">
        <v>651</v>
      </c>
      <c r="AO420" s="13">
        <v>45327</v>
      </c>
      <c r="AP420" s="13">
        <v>32100</v>
      </c>
      <c r="AQ420" s="13" t="s">
        <v>301</v>
      </c>
      <c r="AR420" s="13" t="s">
        <v>330</v>
      </c>
      <c r="AS420" s="13">
        <v>7931014259</v>
      </c>
      <c r="AT420" s="13">
        <v>45289</v>
      </c>
      <c r="AU420" s="13" t="s">
        <v>298</v>
      </c>
      <c r="AV420" s="13">
        <v>818</v>
      </c>
      <c r="AX420" s="13" t="s">
        <v>294</v>
      </c>
      <c r="AZ420" s="13" t="s">
        <v>159</v>
      </c>
    </row>
    <row r="421" spans="2:52" hidden="1" x14ac:dyDescent="0.3">
      <c r="B421" s="13" t="s">
        <v>486</v>
      </c>
      <c r="C421" s="13" t="s">
        <v>419</v>
      </c>
      <c r="D421" s="13">
        <v>45327</v>
      </c>
      <c r="E421" s="13">
        <v>30</v>
      </c>
      <c r="F421" s="18">
        <v>92011121</v>
      </c>
      <c r="G421" s="13">
        <v>3.1</v>
      </c>
      <c r="H421" s="13" t="s">
        <v>283</v>
      </c>
      <c r="I421" s="13" t="s">
        <v>284</v>
      </c>
      <c r="J421" s="13">
        <v>2051</v>
      </c>
      <c r="K421" s="13">
        <v>26.9</v>
      </c>
      <c r="L421" s="13">
        <v>807</v>
      </c>
      <c r="M421" s="13">
        <v>210.27461</v>
      </c>
      <c r="N421" s="13">
        <v>6308.2383</v>
      </c>
      <c r="O421" s="13" t="s">
        <v>285</v>
      </c>
      <c r="P421" s="13">
        <v>7.8169000000000004</v>
      </c>
      <c r="Q421" s="18" t="s">
        <v>203</v>
      </c>
      <c r="R421" s="13">
        <v>45327</v>
      </c>
      <c r="S421" s="18">
        <v>7931014259</v>
      </c>
      <c r="T421" s="13" t="s">
        <v>303</v>
      </c>
      <c r="V421" s="13">
        <v>83014125</v>
      </c>
      <c r="W421" s="13" t="s">
        <v>287</v>
      </c>
      <c r="X421" s="13" t="s">
        <v>287</v>
      </c>
      <c r="AF421" s="13" t="s">
        <v>290</v>
      </c>
      <c r="AG421" s="13" t="s">
        <v>291</v>
      </c>
      <c r="AH421" s="13" t="s">
        <v>650</v>
      </c>
      <c r="AI421" s="13">
        <v>29</v>
      </c>
      <c r="AJ421" s="13" t="s">
        <v>4</v>
      </c>
      <c r="AK421" s="13" t="s">
        <v>304</v>
      </c>
      <c r="AL421" s="13" t="s">
        <v>294</v>
      </c>
      <c r="AM421" s="13" t="s">
        <v>312</v>
      </c>
      <c r="AN421" s="13" t="s">
        <v>651</v>
      </c>
      <c r="AO421" s="13">
        <v>45327</v>
      </c>
      <c r="AP421" s="13">
        <v>32100</v>
      </c>
      <c r="AQ421" s="13" t="s">
        <v>301</v>
      </c>
      <c r="AR421" s="13" t="s">
        <v>330</v>
      </c>
      <c r="AS421" s="13">
        <v>7931014259</v>
      </c>
      <c r="AT421" s="13">
        <v>45289</v>
      </c>
      <c r="AU421" s="13" t="s">
        <v>298</v>
      </c>
      <c r="AV421" s="13">
        <v>818</v>
      </c>
      <c r="AX421" s="13" t="s">
        <v>294</v>
      </c>
      <c r="AZ421" s="13" t="s">
        <v>159</v>
      </c>
    </row>
    <row r="422" spans="2:52" hidden="1" x14ac:dyDescent="0.3">
      <c r="B422" s="13" t="s">
        <v>486</v>
      </c>
      <c r="C422" s="13" t="s">
        <v>410</v>
      </c>
      <c r="D422" s="13">
        <v>45327</v>
      </c>
      <c r="E422" s="13">
        <v>50</v>
      </c>
      <c r="F422" s="18">
        <v>92011121</v>
      </c>
      <c r="G422" s="13">
        <v>8.1</v>
      </c>
      <c r="H422" s="13" t="s">
        <v>283</v>
      </c>
      <c r="I422" s="13" t="s">
        <v>284</v>
      </c>
      <c r="J422" s="13">
        <v>2051</v>
      </c>
      <c r="K422" s="13">
        <v>61.34</v>
      </c>
      <c r="L422" s="13">
        <v>3067</v>
      </c>
      <c r="M422" s="13">
        <v>479.48864600000002</v>
      </c>
      <c r="N422" s="13">
        <v>23974.4323</v>
      </c>
      <c r="O422" s="13" t="s">
        <v>285</v>
      </c>
      <c r="P422" s="13">
        <v>7.8169000000000004</v>
      </c>
      <c r="Q422" s="18" t="s">
        <v>203</v>
      </c>
      <c r="R422" s="13">
        <v>45327</v>
      </c>
      <c r="S422" s="18">
        <v>7931014259</v>
      </c>
      <c r="T422" s="13" t="s">
        <v>300</v>
      </c>
      <c r="V422" s="13">
        <v>83014125</v>
      </c>
      <c r="W422" s="13" t="s">
        <v>287</v>
      </c>
      <c r="X422" s="13" t="s">
        <v>287</v>
      </c>
      <c r="AF422" s="13" t="s">
        <v>290</v>
      </c>
      <c r="AG422" s="13" t="s">
        <v>291</v>
      </c>
      <c r="AH422" s="13" t="s">
        <v>650</v>
      </c>
      <c r="AI422" s="13">
        <v>34</v>
      </c>
      <c r="AJ422" s="13" t="s">
        <v>4</v>
      </c>
      <c r="AK422" s="13" t="s">
        <v>293</v>
      </c>
      <c r="AL422" s="13" t="s">
        <v>294</v>
      </c>
      <c r="AM422" s="13" t="s">
        <v>312</v>
      </c>
      <c r="AN422" s="13" t="s">
        <v>651</v>
      </c>
      <c r="AO422" s="13">
        <v>45327</v>
      </c>
      <c r="AP422" s="13">
        <v>32100</v>
      </c>
      <c r="AQ422" s="13" t="s">
        <v>301</v>
      </c>
      <c r="AR422" s="13" t="s">
        <v>330</v>
      </c>
      <c r="AS422" s="13">
        <v>7931014259</v>
      </c>
      <c r="AT422" s="13">
        <v>45289</v>
      </c>
      <c r="AU422" s="13" t="s">
        <v>298</v>
      </c>
      <c r="AV422" s="13">
        <v>818</v>
      </c>
      <c r="AX422" s="13" t="s">
        <v>294</v>
      </c>
      <c r="AZ422" s="13" t="s">
        <v>159</v>
      </c>
    </row>
    <row r="423" spans="2:52" hidden="1" x14ac:dyDescent="0.3">
      <c r="B423" s="13" t="s">
        <v>486</v>
      </c>
      <c r="C423" s="13" t="s">
        <v>436</v>
      </c>
      <c r="D423" s="13">
        <v>45327</v>
      </c>
      <c r="E423" s="13">
        <v>10</v>
      </c>
      <c r="F423" s="18">
        <v>92011122</v>
      </c>
      <c r="G423" s="13">
        <v>1.1000000000000001</v>
      </c>
      <c r="H423" s="13" t="s">
        <v>283</v>
      </c>
      <c r="I423" s="13" t="s">
        <v>284</v>
      </c>
      <c r="J423" s="13">
        <v>2051</v>
      </c>
      <c r="K423" s="13">
        <v>55.82</v>
      </c>
      <c r="L423" s="13">
        <v>558.20000000000005</v>
      </c>
      <c r="M423" s="13">
        <v>436.339358</v>
      </c>
      <c r="N423" s="13">
        <v>4363.3935799999999</v>
      </c>
      <c r="O423" s="13" t="s">
        <v>285</v>
      </c>
      <c r="P423" s="13">
        <v>7.8169000000000004</v>
      </c>
      <c r="Q423" s="18" t="s">
        <v>213</v>
      </c>
      <c r="R423" s="13">
        <v>45327</v>
      </c>
      <c r="S423" s="18">
        <v>7931014260</v>
      </c>
      <c r="T423" s="13" t="s">
        <v>340</v>
      </c>
      <c r="V423" s="13">
        <v>83014127</v>
      </c>
      <c r="W423" s="13" t="s">
        <v>287</v>
      </c>
      <c r="X423" s="13" t="s">
        <v>287</v>
      </c>
      <c r="AF423" s="13" t="s">
        <v>290</v>
      </c>
      <c r="AG423" s="13" t="s">
        <v>291</v>
      </c>
      <c r="AH423" s="13" t="s">
        <v>650</v>
      </c>
      <c r="AI423" s="13">
        <v>35</v>
      </c>
      <c r="AJ423" s="13" t="s">
        <v>4</v>
      </c>
      <c r="AK423" s="13" t="s">
        <v>293</v>
      </c>
      <c r="AL423" s="13" t="s">
        <v>294</v>
      </c>
      <c r="AM423" s="13" t="s">
        <v>312</v>
      </c>
      <c r="AN423" s="13" t="s">
        <v>651</v>
      </c>
      <c r="AO423" s="13">
        <v>45327</v>
      </c>
      <c r="AP423" s="13">
        <v>32100</v>
      </c>
      <c r="AQ423" s="13" t="s">
        <v>341</v>
      </c>
      <c r="AR423" s="13" t="s">
        <v>330</v>
      </c>
      <c r="AS423" s="13">
        <v>7931014260</v>
      </c>
      <c r="AT423" s="13">
        <v>45289</v>
      </c>
      <c r="AU423" s="13" t="s">
        <v>298</v>
      </c>
      <c r="AV423" s="13">
        <v>818</v>
      </c>
      <c r="AX423" s="13" t="s">
        <v>294</v>
      </c>
      <c r="AZ423" s="13" t="s">
        <v>159</v>
      </c>
    </row>
    <row r="424" spans="2:52" hidden="1" x14ac:dyDescent="0.3">
      <c r="B424" s="13" t="s">
        <v>486</v>
      </c>
      <c r="C424" s="13" t="s">
        <v>379</v>
      </c>
      <c r="D424" s="13">
        <v>45327</v>
      </c>
      <c r="E424" s="13">
        <v>70</v>
      </c>
      <c r="F424" s="18">
        <v>92011127</v>
      </c>
      <c r="G424" s="13">
        <v>3.1</v>
      </c>
      <c r="H424" s="13" t="s">
        <v>358</v>
      </c>
      <c r="I424" s="13" t="s">
        <v>284</v>
      </c>
      <c r="J424" s="13">
        <v>2051</v>
      </c>
      <c r="K424" s="13">
        <v>68.260000000000005</v>
      </c>
      <c r="L424" s="13">
        <v>4778.2</v>
      </c>
      <c r="M424" s="13">
        <v>533.581594</v>
      </c>
      <c r="N424" s="13">
        <v>37350.711580000003</v>
      </c>
      <c r="O424" s="13" t="s">
        <v>285</v>
      </c>
      <c r="P424" s="13">
        <v>7.8169000000000004</v>
      </c>
      <c r="Q424" s="18" t="s">
        <v>199</v>
      </c>
      <c r="R424" s="13">
        <v>45327</v>
      </c>
      <c r="S424" s="18">
        <v>7931014264</v>
      </c>
      <c r="T424" s="13" t="s">
        <v>306</v>
      </c>
      <c r="V424" s="13">
        <v>83014131</v>
      </c>
      <c r="W424" s="13" t="s">
        <v>287</v>
      </c>
      <c r="X424" s="13" t="s">
        <v>287</v>
      </c>
      <c r="AF424" s="13" t="s">
        <v>290</v>
      </c>
      <c r="AG424" s="13" t="s">
        <v>291</v>
      </c>
      <c r="AH424" s="13" t="s">
        <v>650</v>
      </c>
      <c r="AI424" s="13">
        <v>11</v>
      </c>
      <c r="AJ424" s="13" t="s">
        <v>4</v>
      </c>
      <c r="AK424" s="13" t="s">
        <v>293</v>
      </c>
      <c r="AL424" s="13" t="s">
        <v>294</v>
      </c>
      <c r="AM424" s="13" t="s">
        <v>312</v>
      </c>
      <c r="AN424" s="13" t="s">
        <v>651</v>
      </c>
      <c r="AO424" s="13">
        <v>45327</v>
      </c>
      <c r="AP424" s="13">
        <v>32100</v>
      </c>
      <c r="AQ424" s="13" t="s">
        <v>307</v>
      </c>
      <c r="AR424" s="13" t="s">
        <v>330</v>
      </c>
      <c r="AS424" s="13">
        <v>7931014264</v>
      </c>
      <c r="AT424" s="13">
        <v>45289</v>
      </c>
      <c r="AU424" s="13" t="s">
        <v>298</v>
      </c>
      <c r="AV424" s="13">
        <v>818</v>
      </c>
      <c r="AX424" s="13" t="s">
        <v>294</v>
      </c>
      <c r="AZ424" s="13" t="s">
        <v>159</v>
      </c>
    </row>
    <row r="425" spans="2:52" hidden="1" x14ac:dyDescent="0.3">
      <c r="B425" s="13" t="s">
        <v>657</v>
      </c>
      <c r="C425" s="13" t="s">
        <v>415</v>
      </c>
      <c r="D425" s="13">
        <v>45358</v>
      </c>
      <c r="E425" s="13">
        <v>30</v>
      </c>
      <c r="F425" s="18">
        <v>92011131</v>
      </c>
      <c r="G425" s="13">
        <v>6.1</v>
      </c>
      <c r="H425" s="13" t="s">
        <v>358</v>
      </c>
      <c r="I425" s="13" t="s">
        <v>284</v>
      </c>
      <c r="J425" s="13">
        <v>2051</v>
      </c>
      <c r="K425" s="13">
        <v>28.08</v>
      </c>
      <c r="L425" s="13">
        <v>842.4</v>
      </c>
      <c r="M425" s="13">
        <v>219.62772000000001</v>
      </c>
      <c r="N425" s="13">
        <v>6588.8316000000004</v>
      </c>
      <c r="O425" s="13" t="s">
        <v>285</v>
      </c>
      <c r="P425" s="13">
        <v>7.8215000000000003</v>
      </c>
      <c r="Q425" s="18" t="s">
        <v>658</v>
      </c>
      <c r="R425" s="13">
        <v>45358</v>
      </c>
      <c r="S425" s="18">
        <v>7931014271</v>
      </c>
      <c r="T425" s="13" t="s">
        <v>310</v>
      </c>
      <c r="V425" s="13">
        <v>83014119</v>
      </c>
      <c r="W425" s="13" t="s">
        <v>287</v>
      </c>
      <c r="X425" s="13" t="s">
        <v>287</v>
      </c>
      <c r="AF425" s="13" t="s">
        <v>290</v>
      </c>
      <c r="AG425" s="13" t="s">
        <v>291</v>
      </c>
      <c r="AH425" s="13" t="s">
        <v>659</v>
      </c>
      <c r="AI425" s="13">
        <v>12</v>
      </c>
      <c r="AJ425" s="13" t="s">
        <v>4</v>
      </c>
      <c r="AK425" s="13" t="s">
        <v>293</v>
      </c>
      <c r="AL425" s="13" t="s">
        <v>294</v>
      </c>
      <c r="AM425" s="13" t="s">
        <v>655</v>
      </c>
      <c r="AN425" s="13" t="s">
        <v>660</v>
      </c>
      <c r="AO425" s="13">
        <v>45358</v>
      </c>
      <c r="AP425" s="13">
        <v>31400</v>
      </c>
      <c r="AQ425" s="13" t="s">
        <v>301</v>
      </c>
      <c r="AR425" s="13" t="s">
        <v>330</v>
      </c>
      <c r="AS425" s="13">
        <v>7931014271</v>
      </c>
      <c r="AT425" s="13">
        <v>45289</v>
      </c>
      <c r="AU425" s="13" t="s">
        <v>298</v>
      </c>
      <c r="AV425" s="13">
        <v>818</v>
      </c>
      <c r="AX425" s="13" t="s">
        <v>294</v>
      </c>
      <c r="AZ425" s="13" t="s">
        <v>160</v>
      </c>
    </row>
    <row r="426" spans="2:52" hidden="1" x14ac:dyDescent="0.3">
      <c r="B426" s="13" t="s">
        <v>657</v>
      </c>
      <c r="C426" s="13" t="s">
        <v>446</v>
      </c>
      <c r="D426" s="13">
        <v>45358</v>
      </c>
      <c r="E426" s="13">
        <v>10</v>
      </c>
      <c r="F426" s="18">
        <v>92011131</v>
      </c>
      <c r="G426" s="13">
        <v>7.1</v>
      </c>
      <c r="H426" s="13" t="s">
        <v>358</v>
      </c>
      <c r="I426" s="13" t="s">
        <v>284</v>
      </c>
      <c r="J426" s="13">
        <v>2051</v>
      </c>
      <c r="K426" s="13">
        <v>30.83</v>
      </c>
      <c r="L426" s="13">
        <v>308.3</v>
      </c>
      <c r="M426" s="13">
        <v>241.13684499999999</v>
      </c>
      <c r="N426" s="13">
        <v>2411.3684499999999</v>
      </c>
      <c r="O426" s="13" t="s">
        <v>285</v>
      </c>
      <c r="P426" s="13">
        <v>7.8215000000000003</v>
      </c>
      <c r="Q426" s="18" t="s">
        <v>658</v>
      </c>
      <c r="R426" s="13">
        <v>45358</v>
      </c>
      <c r="S426" s="18">
        <v>7931014271</v>
      </c>
      <c r="T426" s="13" t="s">
        <v>310</v>
      </c>
      <c r="V426" s="13">
        <v>83014119</v>
      </c>
      <c r="W426" s="13" t="s">
        <v>287</v>
      </c>
      <c r="X426" s="13" t="s">
        <v>287</v>
      </c>
      <c r="AF426" s="13" t="s">
        <v>290</v>
      </c>
      <c r="AG426" s="13" t="s">
        <v>291</v>
      </c>
      <c r="AH426" s="13" t="s">
        <v>659</v>
      </c>
      <c r="AI426" s="13">
        <v>13</v>
      </c>
      <c r="AJ426" s="13" t="s">
        <v>4</v>
      </c>
      <c r="AK426" s="13" t="s">
        <v>293</v>
      </c>
      <c r="AL426" s="13" t="s">
        <v>294</v>
      </c>
      <c r="AM426" s="13" t="s">
        <v>655</v>
      </c>
      <c r="AN426" s="13" t="s">
        <v>660</v>
      </c>
      <c r="AO426" s="13">
        <v>45358</v>
      </c>
      <c r="AP426" s="13">
        <v>31400</v>
      </c>
      <c r="AQ426" s="13" t="s">
        <v>301</v>
      </c>
      <c r="AR426" s="13" t="s">
        <v>330</v>
      </c>
      <c r="AS426" s="13">
        <v>7931014271</v>
      </c>
      <c r="AT426" s="13">
        <v>45289</v>
      </c>
      <c r="AU426" s="13" t="s">
        <v>298</v>
      </c>
      <c r="AV426" s="13">
        <v>818</v>
      </c>
      <c r="AX426" s="13" t="s">
        <v>294</v>
      </c>
      <c r="AZ426" s="13" t="s">
        <v>160</v>
      </c>
    </row>
    <row r="427" spans="2:52" hidden="1" x14ac:dyDescent="0.3">
      <c r="B427" s="13" t="s">
        <v>486</v>
      </c>
      <c r="C427" s="13" t="s">
        <v>412</v>
      </c>
      <c r="D427" s="13">
        <v>45327</v>
      </c>
      <c r="E427" s="13">
        <v>20</v>
      </c>
      <c r="F427" s="18">
        <v>92011134</v>
      </c>
      <c r="G427" s="13">
        <v>1.1000000000000001</v>
      </c>
      <c r="H427" s="13" t="s">
        <v>283</v>
      </c>
      <c r="I427" s="13" t="s">
        <v>284</v>
      </c>
      <c r="J427" s="13">
        <v>2051</v>
      </c>
      <c r="K427" s="13">
        <v>80.849999999999994</v>
      </c>
      <c r="L427" s="13">
        <v>1617</v>
      </c>
      <c r="M427" s="13">
        <v>631.99636499999997</v>
      </c>
      <c r="N427" s="13">
        <v>12639.927299999999</v>
      </c>
      <c r="O427" s="13" t="s">
        <v>285</v>
      </c>
      <c r="P427" s="13">
        <v>7.8169000000000004</v>
      </c>
      <c r="Q427" s="18" t="s">
        <v>199</v>
      </c>
      <c r="R427" s="13">
        <v>45327</v>
      </c>
      <c r="S427" s="18">
        <v>7931014325</v>
      </c>
      <c r="T427" s="13" t="s">
        <v>320</v>
      </c>
      <c r="V427" s="13">
        <v>83014135</v>
      </c>
      <c r="W427" s="13" t="s">
        <v>287</v>
      </c>
      <c r="X427" s="13" t="s">
        <v>287</v>
      </c>
      <c r="AF427" s="13" t="s">
        <v>290</v>
      </c>
      <c r="AG427" s="13" t="s">
        <v>291</v>
      </c>
      <c r="AH427" s="13" t="s">
        <v>650</v>
      </c>
      <c r="AI427" s="13">
        <v>15</v>
      </c>
      <c r="AJ427" s="13" t="s">
        <v>4</v>
      </c>
      <c r="AK427" s="13" t="s">
        <v>293</v>
      </c>
      <c r="AL427" s="13" t="s">
        <v>294</v>
      </c>
      <c r="AM427" s="13" t="s">
        <v>312</v>
      </c>
      <c r="AN427" s="13" t="s">
        <v>651</v>
      </c>
      <c r="AO427" s="13">
        <v>45327</v>
      </c>
      <c r="AP427" s="13">
        <v>32100</v>
      </c>
      <c r="AQ427" s="13" t="s">
        <v>324</v>
      </c>
      <c r="AR427" s="13" t="s">
        <v>330</v>
      </c>
      <c r="AS427" s="13">
        <v>7931014325</v>
      </c>
      <c r="AT427" s="13">
        <v>45289</v>
      </c>
      <c r="AU427" s="13" t="s">
        <v>298</v>
      </c>
      <c r="AV427" s="13">
        <v>2051</v>
      </c>
      <c r="AX427" s="13" t="s">
        <v>294</v>
      </c>
      <c r="AZ427" s="13" t="s">
        <v>159</v>
      </c>
    </row>
    <row r="428" spans="2:52" hidden="1" x14ac:dyDescent="0.3">
      <c r="B428" s="13" t="s">
        <v>657</v>
      </c>
      <c r="C428" s="13" t="s">
        <v>423</v>
      </c>
      <c r="D428" s="13">
        <v>45358</v>
      </c>
      <c r="E428" s="13">
        <v>150</v>
      </c>
      <c r="F428" s="18">
        <v>92011135</v>
      </c>
      <c r="G428" s="13">
        <v>1.1000000000000001</v>
      </c>
      <c r="H428" s="13" t="s">
        <v>283</v>
      </c>
      <c r="I428" s="13" t="s">
        <v>284</v>
      </c>
      <c r="J428" s="13">
        <v>2051</v>
      </c>
      <c r="K428" s="13">
        <v>12.35</v>
      </c>
      <c r="L428" s="13">
        <v>1852.5</v>
      </c>
      <c r="M428" s="13">
        <v>96.595524999999995</v>
      </c>
      <c r="N428" s="13">
        <v>14489.328750000001</v>
      </c>
      <c r="O428" s="13" t="s">
        <v>285</v>
      </c>
      <c r="P428" s="13">
        <v>7.8215000000000003</v>
      </c>
      <c r="Q428" s="18" t="s">
        <v>658</v>
      </c>
      <c r="R428" s="13">
        <v>45358</v>
      </c>
      <c r="S428" s="18">
        <v>7931014326</v>
      </c>
      <c r="T428" s="13" t="s">
        <v>372</v>
      </c>
      <c r="V428" s="13">
        <v>83014121</v>
      </c>
      <c r="W428" s="13" t="s">
        <v>287</v>
      </c>
      <c r="X428" s="13" t="s">
        <v>287</v>
      </c>
      <c r="AF428" s="13" t="s">
        <v>290</v>
      </c>
      <c r="AG428" s="13" t="s">
        <v>291</v>
      </c>
      <c r="AH428" s="13" t="s">
        <v>659</v>
      </c>
      <c r="AI428" s="13">
        <v>1</v>
      </c>
      <c r="AJ428" s="13" t="s">
        <v>4</v>
      </c>
      <c r="AK428" s="13" t="s">
        <v>293</v>
      </c>
      <c r="AL428" s="13" t="s">
        <v>294</v>
      </c>
      <c r="AM428" s="13" t="s">
        <v>655</v>
      </c>
      <c r="AN428" s="13" t="s">
        <v>660</v>
      </c>
      <c r="AO428" s="13">
        <v>45358</v>
      </c>
      <c r="AP428" s="13">
        <v>31400</v>
      </c>
      <c r="AQ428" s="13" t="s">
        <v>373</v>
      </c>
      <c r="AR428" s="13" t="s">
        <v>330</v>
      </c>
      <c r="AS428" s="13">
        <v>7931014326</v>
      </c>
      <c r="AT428" s="13">
        <v>45289</v>
      </c>
      <c r="AU428" s="13" t="s">
        <v>298</v>
      </c>
      <c r="AV428" s="13">
        <v>2051</v>
      </c>
      <c r="AX428" s="13" t="s">
        <v>294</v>
      </c>
      <c r="AZ428" s="13" t="s">
        <v>160</v>
      </c>
    </row>
    <row r="429" spans="2:52" hidden="1" x14ac:dyDescent="0.3">
      <c r="B429" s="13" t="s">
        <v>657</v>
      </c>
      <c r="C429" s="13" t="s">
        <v>314</v>
      </c>
      <c r="D429" s="13">
        <v>45358</v>
      </c>
      <c r="E429" s="13">
        <v>200</v>
      </c>
      <c r="F429" s="18">
        <v>92011135</v>
      </c>
      <c r="G429" s="13">
        <v>4.0999999999999996</v>
      </c>
      <c r="H429" s="13" t="s">
        <v>283</v>
      </c>
      <c r="I429" s="13" t="s">
        <v>284</v>
      </c>
      <c r="J429" s="13">
        <v>2051</v>
      </c>
      <c r="K429" s="13">
        <v>14.8</v>
      </c>
      <c r="L429" s="13">
        <v>2960</v>
      </c>
      <c r="M429" s="13">
        <v>115.7582</v>
      </c>
      <c r="N429" s="13">
        <v>23151.64</v>
      </c>
      <c r="O429" s="13" t="s">
        <v>285</v>
      </c>
      <c r="P429" s="13">
        <v>7.8215000000000003</v>
      </c>
      <c r="Q429" s="18" t="s">
        <v>658</v>
      </c>
      <c r="R429" s="13">
        <v>45358</v>
      </c>
      <c r="S429" s="18">
        <v>7931014326</v>
      </c>
      <c r="T429" s="13" t="s">
        <v>310</v>
      </c>
      <c r="V429" s="13">
        <v>83014121</v>
      </c>
      <c r="W429" s="13" t="s">
        <v>287</v>
      </c>
      <c r="X429" s="13" t="s">
        <v>287</v>
      </c>
      <c r="AF429" s="13" t="s">
        <v>290</v>
      </c>
      <c r="AG429" s="13" t="s">
        <v>291</v>
      </c>
      <c r="AH429" s="13" t="s">
        <v>659</v>
      </c>
      <c r="AI429" s="13">
        <v>3</v>
      </c>
      <c r="AJ429" s="13" t="s">
        <v>4</v>
      </c>
      <c r="AK429" s="13" t="s">
        <v>293</v>
      </c>
      <c r="AL429" s="13" t="s">
        <v>294</v>
      </c>
      <c r="AM429" s="13" t="s">
        <v>655</v>
      </c>
      <c r="AN429" s="13" t="s">
        <v>660</v>
      </c>
      <c r="AO429" s="13">
        <v>45358</v>
      </c>
      <c r="AP429" s="13">
        <v>31400</v>
      </c>
      <c r="AQ429" s="13" t="s">
        <v>301</v>
      </c>
      <c r="AR429" s="13" t="s">
        <v>330</v>
      </c>
      <c r="AS429" s="13">
        <v>7931014326</v>
      </c>
      <c r="AT429" s="13">
        <v>45289</v>
      </c>
      <c r="AU429" s="13" t="s">
        <v>298</v>
      </c>
      <c r="AV429" s="13">
        <v>2051</v>
      </c>
      <c r="AX429" s="13" t="s">
        <v>294</v>
      </c>
      <c r="AZ429" s="13" t="s">
        <v>160</v>
      </c>
    </row>
    <row r="430" spans="2:52" hidden="1" x14ac:dyDescent="0.3">
      <c r="B430" s="13" t="s">
        <v>657</v>
      </c>
      <c r="C430" s="13" t="s">
        <v>429</v>
      </c>
      <c r="D430" s="13">
        <v>45358</v>
      </c>
      <c r="E430" s="13">
        <v>50</v>
      </c>
      <c r="F430" s="18">
        <v>92011135</v>
      </c>
      <c r="G430" s="13">
        <v>6.1</v>
      </c>
      <c r="H430" s="13" t="s">
        <v>283</v>
      </c>
      <c r="I430" s="13" t="s">
        <v>284</v>
      </c>
      <c r="J430" s="13">
        <v>2051</v>
      </c>
      <c r="K430" s="13">
        <v>26.59</v>
      </c>
      <c r="L430" s="13">
        <v>1329.5</v>
      </c>
      <c r="M430" s="13">
        <v>207.97368499999999</v>
      </c>
      <c r="N430" s="13">
        <v>10398.68425</v>
      </c>
      <c r="O430" s="13" t="s">
        <v>285</v>
      </c>
      <c r="P430" s="13">
        <v>7.8215000000000003</v>
      </c>
      <c r="Q430" s="18" t="s">
        <v>658</v>
      </c>
      <c r="R430" s="13">
        <v>45358</v>
      </c>
      <c r="S430" s="18">
        <v>7931014326</v>
      </c>
      <c r="T430" s="13" t="s">
        <v>310</v>
      </c>
      <c r="V430" s="13">
        <v>83014121</v>
      </c>
      <c r="W430" s="13" t="s">
        <v>287</v>
      </c>
      <c r="X430" s="13" t="s">
        <v>287</v>
      </c>
      <c r="AF430" s="13" t="s">
        <v>290</v>
      </c>
      <c r="AG430" s="13" t="s">
        <v>291</v>
      </c>
      <c r="AH430" s="13" t="s">
        <v>659</v>
      </c>
      <c r="AI430" s="13">
        <v>5</v>
      </c>
      <c r="AJ430" s="13" t="s">
        <v>4</v>
      </c>
      <c r="AK430" s="13" t="s">
        <v>293</v>
      </c>
      <c r="AL430" s="13" t="s">
        <v>294</v>
      </c>
      <c r="AM430" s="13" t="s">
        <v>655</v>
      </c>
      <c r="AN430" s="13" t="s">
        <v>660</v>
      </c>
      <c r="AO430" s="13">
        <v>45358</v>
      </c>
      <c r="AP430" s="13">
        <v>31400</v>
      </c>
      <c r="AQ430" s="13" t="s">
        <v>301</v>
      </c>
      <c r="AR430" s="13" t="s">
        <v>330</v>
      </c>
      <c r="AS430" s="13">
        <v>7931014326</v>
      </c>
      <c r="AT430" s="13">
        <v>45289</v>
      </c>
      <c r="AU430" s="13" t="s">
        <v>298</v>
      </c>
      <c r="AV430" s="13">
        <v>2051</v>
      </c>
      <c r="AX430" s="13" t="s">
        <v>294</v>
      </c>
      <c r="AZ430" s="13" t="s">
        <v>160</v>
      </c>
    </row>
    <row r="431" spans="2:52" hidden="1" x14ac:dyDescent="0.3">
      <c r="B431" s="13" t="s">
        <v>486</v>
      </c>
      <c r="C431" s="13" t="s">
        <v>314</v>
      </c>
      <c r="D431" s="13">
        <v>45328</v>
      </c>
      <c r="E431" s="13">
        <v>350</v>
      </c>
      <c r="F431" s="18">
        <v>92010782</v>
      </c>
      <c r="G431" s="13">
        <v>8.1</v>
      </c>
      <c r="H431" s="13" t="s">
        <v>283</v>
      </c>
      <c r="I431" s="13" t="s">
        <v>284</v>
      </c>
      <c r="J431" s="13">
        <v>2051</v>
      </c>
      <c r="K431" s="13">
        <v>14.8</v>
      </c>
      <c r="L431" s="13">
        <v>5180</v>
      </c>
      <c r="M431" s="13">
        <v>115.69011999999999</v>
      </c>
      <c r="N431" s="13">
        <v>40491.542000000001</v>
      </c>
      <c r="O431" s="13" t="s">
        <v>285</v>
      </c>
      <c r="P431" s="13">
        <v>7.8169000000000004</v>
      </c>
      <c r="Q431" s="18" t="s">
        <v>228</v>
      </c>
      <c r="R431" s="13">
        <v>45328</v>
      </c>
      <c r="S431" s="18">
        <v>7931014129</v>
      </c>
      <c r="T431" s="13" t="s">
        <v>310</v>
      </c>
      <c r="V431" s="13">
        <v>83013616</v>
      </c>
      <c r="W431" s="13" t="s">
        <v>287</v>
      </c>
      <c r="X431" s="13" t="s">
        <v>287</v>
      </c>
      <c r="AF431" s="13" t="s">
        <v>290</v>
      </c>
      <c r="AG431" s="13" t="s">
        <v>291</v>
      </c>
      <c r="AH431" s="13" t="s">
        <v>654</v>
      </c>
      <c r="AI431" s="13">
        <v>4</v>
      </c>
      <c r="AJ431" s="13" t="s">
        <v>4</v>
      </c>
      <c r="AK431" s="13" t="s">
        <v>293</v>
      </c>
      <c r="AL431" s="13" t="s">
        <v>294</v>
      </c>
      <c r="AM431" s="13" t="s">
        <v>655</v>
      </c>
      <c r="AN431" s="13" t="s">
        <v>656</v>
      </c>
      <c r="AO431" s="13">
        <v>45325</v>
      </c>
      <c r="AP431" s="13">
        <v>31400</v>
      </c>
      <c r="AQ431" s="13" t="s">
        <v>301</v>
      </c>
      <c r="AR431" s="13" t="s">
        <v>330</v>
      </c>
      <c r="AS431" s="13">
        <v>7931014129</v>
      </c>
      <c r="AT431" s="13">
        <v>45267</v>
      </c>
      <c r="AU431" s="13" t="s">
        <v>298</v>
      </c>
      <c r="AV431" s="13">
        <v>2051</v>
      </c>
      <c r="AX431" s="13" t="s">
        <v>294</v>
      </c>
      <c r="AZ431" s="13" t="s">
        <v>159</v>
      </c>
    </row>
    <row r="432" spans="2:52" hidden="1" x14ac:dyDescent="0.3">
      <c r="B432" s="13" t="s">
        <v>486</v>
      </c>
      <c r="C432" s="13" t="s">
        <v>342</v>
      </c>
      <c r="D432" s="13">
        <v>45327</v>
      </c>
      <c r="E432" s="13">
        <v>8</v>
      </c>
      <c r="F432" s="18">
        <v>92011115</v>
      </c>
      <c r="G432" s="13">
        <v>1.1000000000000001</v>
      </c>
      <c r="H432" s="13" t="s">
        <v>283</v>
      </c>
      <c r="I432" s="13" t="s">
        <v>284</v>
      </c>
      <c r="J432" s="13">
        <v>2051</v>
      </c>
      <c r="K432" s="13">
        <v>53.11</v>
      </c>
      <c r="L432" s="13">
        <v>424.88</v>
      </c>
      <c r="M432" s="13">
        <v>415.15555899999998</v>
      </c>
      <c r="N432" s="13">
        <v>3321.2444719999999</v>
      </c>
      <c r="O432" s="13" t="s">
        <v>285</v>
      </c>
      <c r="P432" s="13">
        <v>7.8169000000000004</v>
      </c>
      <c r="Q432" s="18" t="s">
        <v>213</v>
      </c>
      <c r="R432" s="13">
        <v>45327</v>
      </c>
      <c r="S432" s="18">
        <v>7931014252</v>
      </c>
      <c r="T432" s="13" t="s">
        <v>306</v>
      </c>
      <c r="V432" s="13">
        <v>83014122</v>
      </c>
      <c r="W432" s="13" t="s">
        <v>287</v>
      </c>
      <c r="X432" s="13" t="s">
        <v>287</v>
      </c>
      <c r="AF432" s="13" t="s">
        <v>290</v>
      </c>
      <c r="AG432" s="13" t="s">
        <v>291</v>
      </c>
      <c r="AH432" s="13" t="s">
        <v>650</v>
      </c>
      <c r="AI432" s="13">
        <v>18</v>
      </c>
      <c r="AJ432" s="13" t="s">
        <v>4</v>
      </c>
      <c r="AK432" s="13" t="s">
        <v>293</v>
      </c>
      <c r="AL432" s="13" t="s">
        <v>294</v>
      </c>
      <c r="AM432" s="13" t="s">
        <v>312</v>
      </c>
      <c r="AN432" s="13" t="s">
        <v>651</v>
      </c>
      <c r="AO432" s="13">
        <v>45327</v>
      </c>
      <c r="AP432" s="13">
        <v>32100</v>
      </c>
      <c r="AQ432" s="13" t="s">
        <v>307</v>
      </c>
      <c r="AR432" s="13" t="s">
        <v>330</v>
      </c>
      <c r="AS432" s="13">
        <v>7931014252</v>
      </c>
      <c r="AT432" s="13">
        <v>45289</v>
      </c>
      <c r="AU432" s="13" t="s">
        <v>298</v>
      </c>
      <c r="AV432" s="13">
        <v>818</v>
      </c>
      <c r="AX432" s="13" t="s">
        <v>294</v>
      </c>
      <c r="AZ432" s="13" t="s">
        <v>159</v>
      </c>
    </row>
    <row r="433" spans="2:52" hidden="1" x14ac:dyDescent="0.3">
      <c r="B433" s="13" t="s">
        <v>486</v>
      </c>
      <c r="C433" s="13" t="s">
        <v>73</v>
      </c>
      <c r="D433" s="13">
        <v>45327</v>
      </c>
      <c r="E433" s="13">
        <v>5</v>
      </c>
      <c r="F433" s="18">
        <v>92011118</v>
      </c>
      <c r="G433" s="13">
        <v>4.0999999999999996</v>
      </c>
      <c r="H433" s="13" t="s">
        <v>358</v>
      </c>
      <c r="I433" s="13" t="s">
        <v>284</v>
      </c>
      <c r="J433" s="13">
        <v>2051</v>
      </c>
      <c r="K433" s="13">
        <v>226.99</v>
      </c>
      <c r="L433" s="13">
        <v>1134.95</v>
      </c>
      <c r="M433" s="13">
        <v>1774.358131</v>
      </c>
      <c r="N433" s="13">
        <v>8871.7906550000007</v>
      </c>
      <c r="O433" s="13" t="s">
        <v>285</v>
      </c>
      <c r="P433" s="13">
        <v>7.8169000000000004</v>
      </c>
      <c r="Q433" s="18" t="s">
        <v>203</v>
      </c>
      <c r="R433" s="13">
        <v>45327</v>
      </c>
      <c r="S433" s="18">
        <v>7931014256</v>
      </c>
      <c r="T433" s="13" t="s">
        <v>286</v>
      </c>
      <c r="V433" s="13">
        <v>83014130</v>
      </c>
      <c r="W433" s="13" t="s">
        <v>287</v>
      </c>
      <c r="X433" s="13" t="s">
        <v>287</v>
      </c>
      <c r="AF433" s="13" t="s">
        <v>290</v>
      </c>
      <c r="AG433" s="13" t="s">
        <v>291</v>
      </c>
      <c r="AH433" s="13" t="s">
        <v>650</v>
      </c>
      <c r="AI433" s="13">
        <v>25</v>
      </c>
      <c r="AJ433" s="13" t="s">
        <v>4</v>
      </c>
      <c r="AK433" s="13" t="s">
        <v>293</v>
      </c>
      <c r="AL433" s="13" t="s">
        <v>294</v>
      </c>
      <c r="AM433" s="13" t="s">
        <v>312</v>
      </c>
      <c r="AN433" s="13" t="s">
        <v>651</v>
      </c>
      <c r="AO433" s="13">
        <v>45327</v>
      </c>
      <c r="AP433" s="13">
        <v>32100</v>
      </c>
      <c r="AQ433" s="13" t="s">
        <v>32</v>
      </c>
      <c r="AR433" s="13" t="s">
        <v>330</v>
      </c>
      <c r="AS433" s="13">
        <v>7931014256</v>
      </c>
      <c r="AT433" s="13">
        <v>45289</v>
      </c>
      <c r="AU433" s="13" t="s">
        <v>298</v>
      </c>
      <c r="AV433" s="13">
        <v>818</v>
      </c>
      <c r="AX433" s="13" t="s">
        <v>294</v>
      </c>
      <c r="AZ433" s="13" t="s">
        <v>159</v>
      </c>
    </row>
    <row r="434" spans="2:52" hidden="1" x14ac:dyDescent="0.3">
      <c r="B434" s="13" t="s">
        <v>486</v>
      </c>
      <c r="C434" s="13" t="s">
        <v>74</v>
      </c>
      <c r="D434" s="13">
        <v>45327</v>
      </c>
      <c r="E434" s="13">
        <v>10</v>
      </c>
      <c r="F434" s="18">
        <v>92011118</v>
      </c>
      <c r="G434" s="13">
        <v>5.0999999999999996</v>
      </c>
      <c r="H434" s="13" t="s">
        <v>358</v>
      </c>
      <c r="I434" s="13" t="s">
        <v>284</v>
      </c>
      <c r="J434" s="13">
        <v>2051</v>
      </c>
      <c r="K434" s="13">
        <v>266.86</v>
      </c>
      <c r="L434" s="13">
        <v>2668.6</v>
      </c>
      <c r="M434" s="13">
        <v>2086.017934</v>
      </c>
      <c r="N434" s="13">
        <v>20860.179339999999</v>
      </c>
      <c r="O434" s="13" t="s">
        <v>285</v>
      </c>
      <c r="P434" s="13">
        <v>7.8169000000000004</v>
      </c>
      <c r="Q434" s="18" t="s">
        <v>203</v>
      </c>
      <c r="R434" s="13">
        <v>45327</v>
      </c>
      <c r="S434" s="18">
        <v>7931014256</v>
      </c>
      <c r="T434" s="13" t="s">
        <v>286</v>
      </c>
      <c r="V434" s="13">
        <v>83014130</v>
      </c>
      <c r="W434" s="13" t="s">
        <v>287</v>
      </c>
      <c r="X434" s="13" t="s">
        <v>287</v>
      </c>
      <c r="AF434" s="13" t="s">
        <v>290</v>
      </c>
      <c r="AG434" s="13" t="s">
        <v>291</v>
      </c>
      <c r="AH434" s="13" t="s">
        <v>650</v>
      </c>
      <c r="AI434" s="13">
        <v>26</v>
      </c>
      <c r="AJ434" s="13" t="s">
        <v>4</v>
      </c>
      <c r="AK434" s="13" t="s">
        <v>293</v>
      </c>
      <c r="AL434" s="13" t="s">
        <v>294</v>
      </c>
      <c r="AM434" s="13" t="s">
        <v>312</v>
      </c>
      <c r="AN434" s="13" t="s">
        <v>651</v>
      </c>
      <c r="AO434" s="13">
        <v>45327</v>
      </c>
      <c r="AP434" s="13">
        <v>32100</v>
      </c>
      <c r="AQ434" s="13" t="s">
        <v>32</v>
      </c>
      <c r="AR434" s="13" t="s">
        <v>330</v>
      </c>
      <c r="AS434" s="13">
        <v>7931014256</v>
      </c>
      <c r="AT434" s="13">
        <v>45289</v>
      </c>
      <c r="AU434" s="13" t="s">
        <v>298</v>
      </c>
      <c r="AV434" s="13">
        <v>818</v>
      </c>
      <c r="AX434" s="13" t="s">
        <v>294</v>
      </c>
      <c r="AZ434" s="13" t="s">
        <v>159</v>
      </c>
    </row>
    <row r="435" spans="2:52" hidden="1" x14ac:dyDescent="0.3">
      <c r="B435" s="13" t="s">
        <v>486</v>
      </c>
      <c r="C435" s="13" t="s">
        <v>478</v>
      </c>
      <c r="D435" s="13">
        <v>45327</v>
      </c>
      <c r="E435" s="13">
        <v>10</v>
      </c>
      <c r="F435" s="18">
        <v>92011122</v>
      </c>
      <c r="G435" s="13">
        <v>3.1</v>
      </c>
      <c r="H435" s="13" t="s">
        <v>283</v>
      </c>
      <c r="I435" s="13" t="s">
        <v>284</v>
      </c>
      <c r="J435" s="13">
        <v>2051</v>
      </c>
      <c r="K435" s="13">
        <v>93.91</v>
      </c>
      <c r="L435" s="13">
        <v>939.1</v>
      </c>
      <c r="M435" s="13">
        <v>734.08507899999995</v>
      </c>
      <c r="N435" s="13">
        <v>7340.8507900000004</v>
      </c>
      <c r="O435" s="13" t="s">
        <v>285</v>
      </c>
      <c r="P435" s="13">
        <v>7.8169000000000004</v>
      </c>
      <c r="Q435" s="18" t="s">
        <v>213</v>
      </c>
      <c r="R435" s="13">
        <v>45327</v>
      </c>
      <c r="S435" s="18">
        <v>7931014260</v>
      </c>
      <c r="T435" s="13" t="s">
        <v>340</v>
      </c>
      <c r="V435" s="13">
        <v>83014127</v>
      </c>
      <c r="W435" s="13" t="s">
        <v>287</v>
      </c>
      <c r="X435" s="13" t="s">
        <v>287</v>
      </c>
      <c r="AF435" s="13" t="s">
        <v>290</v>
      </c>
      <c r="AG435" s="13" t="s">
        <v>291</v>
      </c>
      <c r="AH435" s="13" t="s">
        <v>650</v>
      </c>
      <c r="AI435" s="13">
        <v>37</v>
      </c>
      <c r="AJ435" s="13" t="s">
        <v>4</v>
      </c>
      <c r="AK435" s="13" t="s">
        <v>293</v>
      </c>
      <c r="AL435" s="13" t="s">
        <v>294</v>
      </c>
      <c r="AM435" s="13" t="s">
        <v>312</v>
      </c>
      <c r="AN435" s="13" t="s">
        <v>651</v>
      </c>
      <c r="AO435" s="13">
        <v>45327</v>
      </c>
      <c r="AP435" s="13">
        <v>32100</v>
      </c>
      <c r="AQ435" s="13" t="s">
        <v>341</v>
      </c>
      <c r="AR435" s="13" t="s">
        <v>330</v>
      </c>
      <c r="AS435" s="13">
        <v>7931014260</v>
      </c>
      <c r="AT435" s="13">
        <v>45289</v>
      </c>
      <c r="AU435" s="13" t="s">
        <v>298</v>
      </c>
      <c r="AV435" s="13">
        <v>818</v>
      </c>
      <c r="AX435" s="13" t="s">
        <v>294</v>
      </c>
      <c r="AZ435" s="13" t="s">
        <v>159</v>
      </c>
    </row>
    <row r="436" spans="2:52" hidden="1" x14ac:dyDescent="0.3">
      <c r="B436" s="13" t="s">
        <v>486</v>
      </c>
      <c r="C436" s="13" t="s">
        <v>393</v>
      </c>
      <c r="D436" s="13">
        <v>45350</v>
      </c>
      <c r="E436" s="13">
        <v>30</v>
      </c>
      <c r="F436" s="18">
        <v>92011130</v>
      </c>
      <c r="G436" s="13">
        <v>1.1000000000000001</v>
      </c>
      <c r="H436" s="13" t="s">
        <v>358</v>
      </c>
      <c r="I436" s="13" t="s">
        <v>284</v>
      </c>
      <c r="J436" s="13">
        <v>2051</v>
      </c>
      <c r="K436" s="13">
        <v>19.71</v>
      </c>
      <c r="L436" s="13">
        <v>591.29999999999995</v>
      </c>
      <c r="M436" s="13">
        <v>154.071099</v>
      </c>
      <c r="N436" s="13">
        <v>4622.1329699999997</v>
      </c>
      <c r="O436" s="13" t="s">
        <v>285</v>
      </c>
      <c r="P436" s="13">
        <v>7.8169000000000004</v>
      </c>
      <c r="Q436" s="18" t="s">
        <v>217</v>
      </c>
      <c r="R436" s="13">
        <v>45350</v>
      </c>
      <c r="S436" s="18">
        <v>7931014270</v>
      </c>
      <c r="T436" s="13" t="s">
        <v>310</v>
      </c>
      <c r="V436" s="13">
        <v>83014146</v>
      </c>
      <c r="W436" s="13" t="s">
        <v>287</v>
      </c>
      <c r="X436" s="13" t="s">
        <v>287</v>
      </c>
      <c r="AF436" s="13" t="s">
        <v>290</v>
      </c>
      <c r="AG436" s="13" t="s">
        <v>291</v>
      </c>
      <c r="AH436" s="13" t="s">
        <v>652</v>
      </c>
      <c r="AI436" s="13">
        <v>7</v>
      </c>
      <c r="AJ436" s="13" t="s">
        <v>4</v>
      </c>
      <c r="AK436" s="13" t="s">
        <v>293</v>
      </c>
      <c r="AL436" s="13" t="s">
        <v>294</v>
      </c>
      <c r="AM436" s="13" t="s">
        <v>295</v>
      </c>
      <c r="AN436" s="13" t="s">
        <v>653</v>
      </c>
      <c r="AO436" s="13">
        <v>45350</v>
      </c>
      <c r="AP436" s="13">
        <v>31400</v>
      </c>
      <c r="AQ436" s="13" t="s">
        <v>301</v>
      </c>
      <c r="AR436" s="13" t="s">
        <v>330</v>
      </c>
      <c r="AS436" s="13">
        <v>7931014270</v>
      </c>
      <c r="AT436" s="13">
        <v>45289</v>
      </c>
      <c r="AU436" s="13" t="s">
        <v>298</v>
      </c>
      <c r="AV436" s="13">
        <v>818</v>
      </c>
      <c r="AX436" s="13" t="s">
        <v>294</v>
      </c>
      <c r="AZ436" s="13" t="s">
        <v>159</v>
      </c>
    </row>
    <row r="437" spans="2:52" hidden="1" x14ac:dyDescent="0.3">
      <c r="B437" s="13" t="s">
        <v>657</v>
      </c>
      <c r="C437" s="13" t="s">
        <v>403</v>
      </c>
      <c r="D437" s="13">
        <v>45358</v>
      </c>
      <c r="E437" s="13">
        <v>100</v>
      </c>
      <c r="F437" s="18">
        <v>92011131</v>
      </c>
      <c r="G437" s="13">
        <v>1.1000000000000001</v>
      </c>
      <c r="H437" s="13" t="s">
        <v>358</v>
      </c>
      <c r="I437" s="13" t="s">
        <v>284</v>
      </c>
      <c r="J437" s="13">
        <v>2051</v>
      </c>
      <c r="K437" s="13">
        <v>15.65</v>
      </c>
      <c r="L437" s="13">
        <v>1565</v>
      </c>
      <c r="M437" s="13">
        <v>122.406475</v>
      </c>
      <c r="N437" s="13">
        <v>12240.647499999999</v>
      </c>
      <c r="O437" s="13" t="s">
        <v>285</v>
      </c>
      <c r="P437" s="13">
        <v>7.8215000000000003</v>
      </c>
      <c r="Q437" s="18" t="s">
        <v>658</v>
      </c>
      <c r="R437" s="13">
        <v>45358</v>
      </c>
      <c r="S437" s="18">
        <v>7931014271</v>
      </c>
      <c r="T437" s="13" t="s">
        <v>310</v>
      </c>
      <c r="V437" s="13">
        <v>83014119</v>
      </c>
      <c r="W437" s="13" t="s">
        <v>287</v>
      </c>
      <c r="X437" s="13" t="s">
        <v>287</v>
      </c>
      <c r="AF437" s="13" t="s">
        <v>290</v>
      </c>
      <c r="AG437" s="13" t="s">
        <v>291</v>
      </c>
      <c r="AH437" s="13" t="s">
        <v>659</v>
      </c>
      <c r="AI437" s="13">
        <v>7</v>
      </c>
      <c r="AJ437" s="13" t="s">
        <v>4</v>
      </c>
      <c r="AK437" s="13" t="s">
        <v>293</v>
      </c>
      <c r="AL437" s="13" t="s">
        <v>294</v>
      </c>
      <c r="AM437" s="13" t="s">
        <v>655</v>
      </c>
      <c r="AN437" s="13" t="s">
        <v>660</v>
      </c>
      <c r="AO437" s="13">
        <v>45358</v>
      </c>
      <c r="AP437" s="13">
        <v>31400</v>
      </c>
      <c r="AQ437" s="13" t="s">
        <v>301</v>
      </c>
      <c r="AR437" s="13" t="s">
        <v>330</v>
      </c>
      <c r="AS437" s="13">
        <v>7931014271</v>
      </c>
      <c r="AT437" s="13">
        <v>45289</v>
      </c>
      <c r="AU437" s="13" t="s">
        <v>298</v>
      </c>
      <c r="AV437" s="13">
        <v>818</v>
      </c>
      <c r="AX437" s="13" t="s">
        <v>294</v>
      </c>
      <c r="AZ437" s="13" t="s">
        <v>160</v>
      </c>
    </row>
    <row r="438" spans="2:52" hidden="1" x14ac:dyDescent="0.3">
      <c r="B438" s="13" t="s">
        <v>657</v>
      </c>
      <c r="C438" s="13" t="s">
        <v>376</v>
      </c>
      <c r="D438" s="13">
        <v>45364</v>
      </c>
      <c r="E438" s="13">
        <v>400</v>
      </c>
      <c r="F438" s="18">
        <v>92011771</v>
      </c>
      <c r="G438" s="13">
        <v>1.1000000000000001</v>
      </c>
      <c r="H438" s="13" t="s">
        <v>283</v>
      </c>
      <c r="I438" s="13" t="s">
        <v>284</v>
      </c>
      <c r="J438" s="13">
        <v>2051</v>
      </c>
      <c r="K438" s="13">
        <v>37.06</v>
      </c>
      <c r="L438" s="13">
        <v>14824</v>
      </c>
      <c r="M438" s="13">
        <v>289.86479000000003</v>
      </c>
      <c r="N438" s="13">
        <v>115945.916</v>
      </c>
      <c r="O438" s="13" t="s">
        <v>285</v>
      </c>
      <c r="P438" s="13">
        <v>7.8215000000000003</v>
      </c>
      <c r="Q438" s="18" t="s">
        <v>663</v>
      </c>
      <c r="R438" s="13">
        <v>45364</v>
      </c>
      <c r="S438" s="18">
        <v>7931014516</v>
      </c>
      <c r="T438" s="13" t="s">
        <v>320</v>
      </c>
      <c r="V438" s="13">
        <v>83015318</v>
      </c>
      <c r="W438" s="13" t="s">
        <v>287</v>
      </c>
      <c r="X438" s="13" t="s">
        <v>287</v>
      </c>
      <c r="AF438" s="13" t="s">
        <v>290</v>
      </c>
      <c r="AG438" s="13" t="s">
        <v>291</v>
      </c>
      <c r="AH438" s="13" t="s">
        <v>664</v>
      </c>
      <c r="AI438" s="13">
        <v>2</v>
      </c>
      <c r="AJ438" s="13" t="s">
        <v>4</v>
      </c>
      <c r="AK438" s="13" t="s">
        <v>293</v>
      </c>
      <c r="AL438" s="13" t="s">
        <v>294</v>
      </c>
      <c r="AM438" s="13" t="s">
        <v>295</v>
      </c>
      <c r="AN438" s="13" t="s">
        <v>665</v>
      </c>
      <c r="AO438" s="13">
        <v>45365</v>
      </c>
      <c r="AP438" s="13">
        <v>31400</v>
      </c>
      <c r="AQ438" s="13" t="s">
        <v>324</v>
      </c>
      <c r="AR438" s="13" t="s">
        <v>330</v>
      </c>
      <c r="AS438" s="13">
        <v>7931014516</v>
      </c>
      <c r="AT438" s="13">
        <v>45345</v>
      </c>
      <c r="AU438" s="13" t="s">
        <v>298</v>
      </c>
      <c r="AV438" s="13">
        <v>2051</v>
      </c>
      <c r="AX438" s="13" t="s">
        <v>294</v>
      </c>
      <c r="AZ438" s="13" t="s">
        <v>160</v>
      </c>
    </row>
  </sheetData>
  <autoFilter ref="A1:BD438" xr:uid="{445E4948-866C-4DC7-965E-5FC50E7BA1DD}">
    <filterColumn colId="16">
      <filters>
        <filter val="RN23002117"/>
      </filters>
    </filterColumn>
  </autoFilter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4A5C3-DA0A-4CEC-93EF-4C0A290B5412}">
  <sheetPr codeName="Sheet3"/>
  <dimension ref="A1:BB78"/>
  <sheetViews>
    <sheetView zoomScale="85" zoomScaleNormal="85" workbookViewId="0">
      <pane xSplit="6" ySplit="1" topLeftCell="Y2" activePane="bottomRight" state="frozen"/>
      <selection pane="topRight" activeCell="F1" sqref="F1"/>
      <selection pane="bottomLeft" activeCell="A2" sqref="A2"/>
      <selection pane="bottomRight" activeCell="AD4" sqref="AD4"/>
    </sheetView>
  </sheetViews>
  <sheetFormatPr defaultRowHeight="13.2" x14ac:dyDescent="0.25"/>
  <cols>
    <col min="1" max="1" width="17.77734375" style="21" customWidth="1"/>
    <col min="2" max="2" width="21.33203125" style="21" customWidth="1"/>
    <col min="3" max="3" width="7.33203125" style="21" bestFit="1" customWidth="1"/>
    <col min="4" max="4" width="12.21875" style="21" customWidth="1"/>
    <col min="5" max="5" width="9.6640625" style="21" hidden="1" customWidth="1"/>
    <col min="6" max="6" width="11.77734375" style="31" hidden="1" customWidth="1"/>
    <col min="7" max="7" width="15.5546875" style="21" customWidth="1"/>
    <col min="8" max="8" width="6.88671875" style="21" customWidth="1"/>
    <col min="9" max="9" width="14.5546875" style="31" customWidth="1"/>
    <col min="10" max="10" width="7.33203125" style="21" customWidth="1"/>
    <col min="11" max="11" width="13.6640625" style="31" customWidth="1"/>
    <col min="12" max="12" width="7.88671875" style="21" customWidth="1"/>
    <col min="13" max="13" width="14.5546875" style="31" customWidth="1"/>
    <col min="14" max="14" width="6.5546875" style="21" customWidth="1"/>
    <col min="15" max="15" width="23.88671875" style="31" customWidth="1"/>
    <col min="16" max="16" width="7.33203125" style="21" customWidth="1"/>
    <col min="17" max="17" width="15.21875" style="31" customWidth="1"/>
    <col min="18" max="18" width="7" style="21" customWidth="1"/>
    <col min="19" max="19" width="14" style="31" customWidth="1"/>
    <col min="20" max="20" width="7.21875" style="21" customWidth="1"/>
    <col min="21" max="21" width="13.109375" style="31" customWidth="1"/>
    <col min="22" max="22" width="7.88671875" style="21" customWidth="1"/>
    <col min="23" max="23" width="21.6640625" style="31" customWidth="1"/>
    <col min="24" max="24" width="7.109375" style="21" customWidth="1"/>
    <col min="25" max="25" width="23.77734375" style="31" customWidth="1"/>
    <col min="26" max="26" width="6.77734375" style="21" customWidth="1"/>
    <col min="27" max="27" width="16.5546875" style="31" customWidth="1"/>
    <col min="28" max="28" width="4.6640625" style="21" bestFit="1" customWidth="1"/>
    <col min="29" max="29" width="16.6640625" style="31" customWidth="1"/>
    <col min="30" max="30" width="10.33203125" style="21" customWidth="1"/>
    <col min="31" max="31" width="26.88671875" style="31" customWidth="1"/>
    <col min="32" max="32" width="9.77734375" style="21" customWidth="1"/>
    <col min="33" max="33" width="10.88671875" style="27" customWidth="1"/>
    <col min="34" max="34" width="2.44140625" style="21" customWidth="1"/>
    <col min="35" max="35" width="11.109375" style="21" hidden="1" customWidth="1"/>
    <col min="36" max="36" width="11.6640625" style="21" hidden="1" customWidth="1"/>
    <col min="37" max="39" width="0" style="21" hidden="1" customWidth="1"/>
    <col min="40" max="40" width="4.21875" style="21" hidden="1" customWidth="1"/>
    <col min="41" max="41" width="0" style="21" hidden="1" customWidth="1"/>
    <col min="42" max="42" width="15.5546875" style="21" hidden="1" customWidth="1"/>
    <col min="43" max="43" width="0" style="21" hidden="1" customWidth="1"/>
    <col min="44" max="44" width="7.5546875" style="21" hidden="1" customWidth="1"/>
    <col min="45" max="45" width="6.5546875" style="21" hidden="1" customWidth="1"/>
    <col min="46" max="46" width="0" style="21" hidden="1" customWidth="1"/>
    <col min="47" max="47" width="3.44140625" style="21" hidden="1" customWidth="1"/>
    <col min="48" max="48" width="17.88671875" style="33" hidden="1" customWidth="1"/>
    <col min="49" max="49" width="3.5546875" style="21" customWidth="1"/>
    <col min="50" max="50" width="20.5546875" style="21" bestFit="1" customWidth="1"/>
    <col min="51" max="51" width="18.77734375" style="21" customWidth="1"/>
    <col min="52" max="16384" width="8.88671875" style="21"/>
  </cols>
  <sheetData>
    <row r="1" spans="1:54" ht="39.6" x14ac:dyDescent="0.25">
      <c r="A1" s="21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2" t="s">
        <v>41</v>
      </c>
      <c r="G1" s="23" t="s">
        <v>145</v>
      </c>
      <c r="H1" s="24" t="s">
        <v>185</v>
      </c>
      <c r="I1" s="25" t="s">
        <v>148</v>
      </c>
      <c r="J1" s="24" t="s">
        <v>147</v>
      </c>
      <c r="K1" s="25" t="s">
        <v>148</v>
      </c>
      <c r="L1" s="24" t="s">
        <v>149</v>
      </c>
      <c r="M1" s="25" t="s">
        <v>148</v>
      </c>
      <c r="N1" s="24" t="s">
        <v>150</v>
      </c>
      <c r="O1" s="25" t="s">
        <v>148</v>
      </c>
      <c r="P1" s="24" t="s">
        <v>152</v>
      </c>
      <c r="Q1" s="25" t="s">
        <v>148</v>
      </c>
      <c r="R1" s="24" t="s">
        <v>153</v>
      </c>
      <c r="S1" s="25" t="s">
        <v>148</v>
      </c>
      <c r="T1" s="24" t="s">
        <v>155</v>
      </c>
      <c r="U1" s="25" t="s">
        <v>148</v>
      </c>
      <c r="V1" s="24" t="s">
        <v>156</v>
      </c>
      <c r="W1" s="25" t="s">
        <v>148</v>
      </c>
      <c r="X1" s="24" t="s">
        <v>157</v>
      </c>
      <c r="Y1" s="25" t="s">
        <v>148</v>
      </c>
      <c r="Z1" s="24" t="s">
        <v>158</v>
      </c>
      <c r="AA1" s="25" t="s">
        <v>148</v>
      </c>
      <c r="AB1" s="24" t="s">
        <v>159</v>
      </c>
      <c r="AC1" s="25" t="s">
        <v>148</v>
      </c>
      <c r="AD1" s="24" t="s">
        <v>160</v>
      </c>
      <c r="AE1" s="25" t="s">
        <v>148</v>
      </c>
      <c r="AF1" s="26" t="s">
        <v>488</v>
      </c>
      <c r="AG1" s="27" t="s">
        <v>489</v>
      </c>
      <c r="AI1" s="26" t="s">
        <v>39</v>
      </c>
      <c r="AJ1" s="26" t="s">
        <v>490</v>
      </c>
      <c r="AK1" s="28">
        <v>45200</v>
      </c>
      <c r="AL1" s="28">
        <v>45231</v>
      </c>
      <c r="AM1" s="28">
        <v>45261</v>
      </c>
      <c r="AN1" s="28" t="s">
        <v>491</v>
      </c>
      <c r="AP1" s="21" t="s">
        <v>492</v>
      </c>
      <c r="AR1" s="21" t="s">
        <v>493</v>
      </c>
      <c r="AS1" s="21" t="s">
        <v>494</v>
      </c>
      <c r="AT1" s="21" t="s">
        <v>489</v>
      </c>
      <c r="AU1" s="21" t="s">
        <v>495</v>
      </c>
      <c r="AV1" s="29" t="s">
        <v>496</v>
      </c>
      <c r="AX1" s="26" t="s">
        <v>497</v>
      </c>
      <c r="AY1" s="26" t="s">
        <v>498</v>
      </c>
    </row>
    <row r="2" spans="1:54" x14ac:dyDescent="0.25">
      <c r="A2" s="30" t="s">
        <v>44</v>
      </c>
      <c r="B2" s="21" t="s">
        <v>45</v>
      </c>
      <c r="C2" s="21" t="s">
        <v>46</v>
      </c>
      <c r="D2" s="21" t="s">
        <v>47</v>
      </c>
      <c r="E2" s="21">
        <v>100.18</v>
      </c>
      <c r="F2" s="31">
        <v>131</v>
      </c>
      <c r="G2" s="21" t="s">
        <v>146</v>
      </c>
      <c r="N2" s="32">
        <v>44</v>
      </c>
      <c r="O2" s="31" t="s">
        <v>151</v>
      </c>
      <c r="R2" s="32">
        <v>20</v>
      </c>
      <c r="S2" s="31" t="s">
        <v>154</v>
      </c>
      <c r="X2" s="21">
        <v>118</v>
      </c>
      <c r="Y2" s="31" t="s">
        <v>196</v>
      </c>
      <c r="AF2" s="21">
        <f t="shared" ref="AF2:AF65" si="0">H2+J2+L2+N2+P2+R2+T2+V2+X2+Z2+AB2+AD2</f>
        <v>182</v>
      </c>
      <c r="AG2" s="27">
        <f>AF2-F2</f>
        <v>51</v>
      </c>
      <c r="AI2" s="21" t="str">
        <f>LEFT(D2, 7)</f>
        <v>FY-E15P</v>
      </c>
      <c r="AJ2" s="21">
        <v>118</v>
      </c>
      <c r="AK2" s="21">
        <v>0</v>
      </c>
      <c r="AL2" s="21">
        <v>0</v>
      </c>
      <c r="AM2" s="21">
        <v>0</v>
      </c>
      <c r="AN2" s="21">
        <v>118</v>
      </c>
      <c r="AP2" s="21">
        <f>F2-AF2-AJ2</f>
        <v>-169</v>
      </c>
      <c r="AR2" s="21">
        <f t="shared" ref="AR2:AR65" si="1">AF2</f>
        <v>182</v>
      </c>
      <c r="AS2" s="21">
        <f t="shared" ref="AS2:AS65" si="2">AJ2</f>
        <v>118</v>
      </c>
      <c r="AV2" s="33">
        <v>424.53</v>
      </c>
      <c r="AX2" s="34">
        <v>19</v>
      </c>
      <c r="AY2" s="21" t="s">
        <v>499</v>
      </c>
      <c r="BA2" s="33"/>
      <c r="BB2" s="33"/>
    </row>
    <row r="3" spans="1:54" x14ac:dyDescent="0.25">
      <c r="A3" s="21" t="s">
        <v>44</v>
      </c>
      <c r="B3" s="21" t="s">
        <v>45</v>
      </c>
      <c r="C3" s="21" t="s">
        <v>46</v>
      </c>
      <c r="D3" s="21" t="s">
        <v>48</v>
      </c>
      <c r="E3" s="21">
        <v>142.88</v>
      </c>
      <c r="F3" s="31">
        <v>25</v>
      </c>
      <c r="G3" s="21" t="s">
        <v>146</v>
      </c>
      <c r="AF3" s="21">
        <f t="shared" si="0"/>
        <v>0</v>
      </c>
      <c r="AG3" s="27">
        <f t="shared" ref="AG3:AG66" si="3">AF3-F3</f>
        <v>-25</v>
      </c>
      <c r="AI3" s="21" t="str">
        <f t="shared" ref="AI3:AI66" si="4">LEFT(D3, 7)</f>
        <v>FY-E25P</v>
      </c>
      <c r="AJ3" s="21">
        <v>0</v>
      </c>
      <c r="AK3" s="21">
        <v>0</v>
      </c>
      <c r="AL3" s="21">
        <v>0</v>
      </c>
      <c r="AM3" s="21">
        <v>0</v>
      </c>
      <c r="AN3" s="21">
        <v>0</v>
      </c>
      <c r="AP3" s="21">
        <f t="shared" ref="AP3:AP66" si="5">F3-AF3-AJ3</f>
        <v>25</v>
      </c>
      <c r="AR3" s="21">
        <f t="shared" si="1"/>
        <v>0</v>
      </c>
      <c r="AS3" s="21">
        <f t="shared" si="2"/>
        <v>0</v>
      </c>
      <c r="AV3" s="33">
        <v>491.46</v>
      </c>
      <c r="AX3" s="34">
        <v>40</v>
      </c>
      <c r="AY3" s="21" t="s">
        <v>499</v>
      </c>
      <c r="BA3" s="33"/>
      <c r="BB3" s="33"/>
    </row>
    <row r="4" spans="1:54" ht="13.8" customHeight="1" x14ac:dyDescent="0.3">
      <c r="A4" s="30" t="s">
        <v>44</v>
      </c>
      <c r="B4" s="21" t="s">
        <v>45</v>
      </c>
      <c r="C4" s="21" t="s">
        <v>46</v>
      </c>
      <c r="D4" s="21" t="s">
        <v>49</v>
      </c>
      <c r="E4" s="21">
        <v>11.73</v>
      </c>
      <c r="F4" s="31">
        <v>139</v>
      </c>
      <c r="G4" s="21" t="s">
        <v>146</v>
      </c>
      <c r="H4" s="32">
        <v>35</v>
      </c>
      <c r="I4" s="31" t="s">
        <v>166</v>
      </c>
      <c r="L4" s="32">
        <v>20</v>
      </c>
      <c r="M4" s="31" t="s">
        <v>162</v>
      </c>
      <c r="R4" s="32">
        <v>20</v>
      </c>
      <c r="S4" s="31" t="s">
        <v>154</v>
      </c>
      <c r="X4" s="35">
        <v>90</v>
      </c>
      <c r="Y4" s="31" t="s">
        <v>196</v>
      </c>
      <c r="AD4" s="59">
        <v>45</v>
      </c>
      <c r="AE4" s="60" t="s">
        <v>678</v>
      </c>
      <c r="AF4" s="21">
        <f t="shared" si="0"/>
        <v>210</v>
      </c>
      <c r="AG4" s="27">
        <f t="shared" si="3"/>
        <v>71</v>
      </c>
      <c r="AI4" s="21" t="str">
        <f t="shared" si="4"/>
        <v>FY-EB90</v>
      </c>
      <c r="AJ4" s="21">
        <v>90</v>
      </c>
      <c r="AK4" s="21">
        <v>0</v>
      </c>
      <c r="AL4" s="21">
        <v>0</v>
      </c>
      <c r="AM4" s="21">
        <v>0</v>
      </c>
      <c r="AN4" s="21">
        <v>90</v>
      </c>
      <c r="AP4" s="21">
        <f t="shared" si="5"/>
        <v>-161</v>
      </c>
      <c r="AR4" s="21">
        <f t="shared" si="1"/>
        <v>210</v>
      </c>
      <c r="AS4" s="21">
        <f t="shared" si="2"/>
        <v>90</v>
      </c>
      <c r="AV4" s="33">
        <v>54.75</v>
      </c>
      <c r="AX4" s="34">
        <v>136</v>
      </c>
      <c r="AY4" s="21" t="s">
        <v>499</v>
      </c>
      <c r="BA4" s="33"/>
      <c r="BB4" s="33"/>
    </row>
    <row r="5" spans="1:54" ht="13.8" customHeight="1" x14ac:dyDescent="0.3">
      <c r="A5" s="30" t="s">
        <v>50</v>
      </c>
      <c r="B5" s="21" t="s">
        <v>51</v>
      </c>
      <c r="C5" s="21" t="s">
        <v>46</v>
      </c>
      <c r="D5" s="21" t="s">
        <v>52</v>
      </c>
      <c r="E5" s="21">
        <v>8.891</v>
      </c>
      <c r="F5" s="31">
        <v>60</v>
      </c>
      <c r="G5" s="21" t="s">
        <v>146</v>
      </c>
      <c r="AD5" s="61"/>
      <c r="AE5" s="60"/>
      <c r="AX5" s="21">
        <v>60</v>
      </c>
      <c r="AY5" s="21" t="s">
        <v>499</v>
      </c>
      <c r="BA5" s="33"/>
      <c r="BB5" s="33"/>
    </row>
    <row r="6" spans="1:54" ht="14.4" x14ac:dyDescent="0.3">
      <c r="A6" s="21" t="s">
        <v>53</v>
      </c>
      <c r="B6" s="21" t="s">
        <v>54</v>
      </c>
      <c r="C6" s="21" t="s">
        <v>46</v>
      </c>
      <c r="D6" s="21" t="s">
        <v>55</v>
      </c>
      <c r="E6" s="33">
        <v>3.8944898953007083</v>
      </c>
      <c r="F6" s="31">
        <v>3900</v>
      </c>
      <c r="G6" s="21" t="s">
        <v>146</v>
      </c>
      <c r="L6" s="32">
        <v>200</v>
      </c>
      <c r="M6" s="31" t="s">
        <v>163</v>
      </c>
      <c r="V6" s="21">
        <v>500</v>
      </c>
      <c r="W6" s="31" t="s">
        <v>186</v>
      </c>
      <c r="X6" s="21">
        <v>300</v>
      </c>
      <c r="Y6" s="31" t="s">
        <v>197</v>
      </c>
      <c r="Z6" s="21">
        <v>400</v>
      </c>
      <c r="AA6" s="31" t="s">
        <v>198</v>
      </c>
      <c r="AB6" s="21">
        <v>900</v>
      </c>
      <c r="AC6" s="31" t="s">
        <v>199</v>
      </c>
      <c r="AD6" s="61">
        <v>500</v>
      </c>
      <c r="AE6" s="60" t="s">
        <v>679</v>
      </c>
      <c r="AF6" s="21">
        <f>H6+J6+L6+N6+P6+R6+T6+V6+X6+Z6+AB6+AD6</f>
        <v>2800</v>
      </c>
      <c r="AG6" s="27">
        <f t="shared" si="3"/>
        <v>-1100</v>
      </c>
      <c r="AI6" s="21" t="str">
        <f t="shared" si="4"/>
        <v>FV-27CH</v>
      </c>
      <c r="AJ6" s="21">
        <v>0</v>
      </c>
      <c r="AK6" s="21">
        <v>0</v>
      </c>
      <c r="AL6" s="21">
        <v>0</v>
      </c>
      <c r="AM6" s="21">
        <v>0</v>
      </c>
      <c r="AN6" s="21">
        <v>0</v>
      </c>
      <c r="AP6" s="21">
        <f t="shared" si="5"/>
        <v>1100</v>
      </c>
      <c r="AR6" s="21">
        <f t="shared" si="1"/>
        <v>2800</v>
      </c>
      <c r="AS6" s="21">
        <f t="shared" si="2"/>
        <v>0</v>
      </c>
      <c r="AV6" s="33">
        <v>45.83</v>
      </c>
      <c r="AX6" s="34">
        <v>700</v>
      </c>
      <c r="AY6" s="21" t="s">
        <v>500</v>
      </c>
      <c r="BA6" s="29"/>
      <c r="BB6" s="29"/>
    </row>
    <row r="7" spans="1:54" ht="14.4" x14ac:dyDescent="0.3">
      <c r="A7" s="21" t="s">
        <v>53</v>
      </c>
      <c r="B7" s="21" t="s">
        <v>54</v>
      </c>
      <c r="C7" s="21" t="s">
        <v>46</v>
      </c>
      <c r="D7" s="21" t="s">
        <v>56</v>
      </c>
      <c r="E7" s="33">
        <v>9.7497672803056599</v>
      </c>
      <c r="F7" s="31">
        <v>2000</v>
      </c>
      <c r="G7" s="21" t="s">
        <v>146</v>
      </c>
      <c r="L7" s="32">
        <v>150</v>
      </c>
      <c r="M7" s="31" t="s">
        <v>163</v>
      </c>
      <c r="N7" s="32">
        <v>200</v>
      </c>
      <c r="O7" s="31" t="s">
        <v>164</v>
      </c>
      <c r="P7" s="32">
        <v>100</v>
      </c>
      <c r="Q7" s="31" t="s">
        <v>165</v>
      </c>
      <c r="X7" s="21">
        <v>150</v>
      </c>
      <c r="Y7" s="31" t="s">
        <v>197</v>
      </c>
      <c r="Z7" s="21">
        <v>150</v>
      </c>
      <c r="AA7" s="31" t="s">
        <v>198</v>
      </c>
      <c r="AB7" s="21">
        <v>150</v>
      </c>
      <c r="AC7" s="31" t="s">
        <v>199</v>
      </c>
      <c r="AD7" s="61">
        <v>150</v>
      </c>
      <c r="AE7" s="60" t="s">
        <v>679</v>
      </c>
      <c r="AF7" s="21">
        <f t="shared" si="0"/>
        <v>1050</v>
      </c>
      <c r="AG7" s="27">
        <f t="shared" si="3"/>
        <v>-950</v>
      </c>
      <c r="AI7" s="21" t="str">
        <f t="shared" si="4"/>
        <v>FV-32CD</v>
      </c>
      <c r="AJ7" s="21">
        <v>0</v>
      </c>
      <c r="AK7" s="21">
        <v>0</v>
      </c>
      <c r="AL7" s="21">
        <v>0</v>
      </c>
      <c r="AM7" s="21">
        <v>0</v>
      </c>
      <c r="AN7" s="21">
        <v>0</v>
      </c>
      <c r="AP7" s="21">
        <f t="shared" si="5"/>
        <v>950</v>
      </c>
      <c r="AR7" s="21">
        <f t="shared" si="1"/>
        <v>1050</v>
      </c>
      <c r="AS7" s="21">
        <f t="shared" si="2"/>
        <v>0</v>
      </c>
      <c r="AV7" s="33">
        <v>66.28</v>
      </c>
      <c r="AX7" s="34">
        <v>950</v>
      </c>
      <c r="AY7" s="21" t="s">
        <v>500</v>
      </c>
      <c r="BA7" s="29"/>
      <c r="BB7" s="29"/>
    </row>
    <row r="8" spans="1:54" ht="14.4" x14ac:dyDescent="0.3">
      <c r="A8" s="21" t="s">
        <v>53</v>
      </c>
      <c r="B8" s="21" t="s">
        <v>54</v>
      </c>
      <c r="C8" s="21" t="s">
        <v>57</v>
      </c>
      <c r="D8" s="21" t="s">
        <v>58</v>
      </c>
      <c r="E8" s="33">
        <v>5.85</v>
      </c>
      <c r="F8" s="31">
        <v>1000</v>
      </c>
      <c r="G8" s="21" t="s">
        <v>146</v>
      </c>
      <c r="AD8" s="61"/>
      <c r="AE8" s="60"/>
      <c r="AF8" s="21">
        <f t="shared" si="0"/>
        <v>0</v>
      </c>
      <c r="AG8" s="27">
        <f t="shared" si="3"/>
        <v>-1000</v>
      </c>
      <c r="AI8" s="21" t="str">
        <f t="shared" si="4"/>
        <v>FV-17CH</v>
      </c>
      <c r="AJ8" s="21">
        <v>0</v>
      </c>
      <c r="AK8" s="21">
        <v>0</v>
      </c>
      <c r="AL8" s="21">
        <v>0</v>
      </c>
      <c r="AM8" s="21">
        <v>0</v>
      </c>
      <c r="AN8" s="21">
        <v>0</v>
      </c>
      <c r="AP8" s="21">
        <f t="shared" si="5"/>
        <v>1000</v>
      </c>
      <c r="AR8" s="21">
        <f t="shared" si="1"/>
        <v>0</v>
      </c>
      <c r="AS8" s="21">
        <f t="shared" si="2"/>
        <v>0</v>
      </c>
      <c r="AV8" s="33">
        <v>39</v>
      </c>
      <c r="AX8" s="21">
        <v>1000</v>
      </c>
      <c r="AY8" s="21" t="s">
        <v>500</v>
      </c>
      <c r="BA8" s="29"/>
      <c r="BB8" s="29"/>
    </row>
    <row r="9" spans="1:54" ht="14.4" x14ac:dyDescent="0.3">
      <c r="A9" s="21" t="s">
        <v>53</v>
      </c>
      <c r="B9" s="21" t="s">
        <v>54</v>
      </c>
      <c r="C9" s="21" t="s">
        <v>57</v>
      </c>
      <c r="D9" s="21" t="s">
        <v>59</v>
      </c>
      <c r="E9" s="33">
        <v>7.4594999999999985</v>
      </c>
      <c r="F9" s="31">
        <v>3000</v>
      </c>
      <c r="G9" s="21" t="s">
        <v>146</v>
      </c>
      <c r="AD9" s="61"/>
      <c r="AE9" s="60"/>
      <c r="AF9" s="21">
        <f t="shared" si="0"/>
        <v>0</v>
      </c>
      <c r="AG9" s="27">
        <f t="shared" si="3"/>
        <v>-3000</v>
      </c>
      <c r="AI9" s="21" t="str">
        <f t="shared" si="4"/>
        <v>FV-24CU</v>
      </c>
      <c r="AJ9" s="21">
        <v>0</v>
      </c>
      <c r="AK9" s="21">
        <v>0</v>
      </c>
      <c r="AL9" s="21">
        <v>0</v>
      </c>
      <c r="AM9" s="21">
        <v>0</v>
      </c>
      <c r="AN9" s="21">
        <v>0</v>
      </c>
      <c r="AP9" s="21">
        <f t="shared" si="5"/>
        <v>3000</v>
      </c>
      <c r="AR9" s="21">
        <f t="shared" si="1"/>
        <v>0</v>
      </c>
      <c r="AS9" s="21">
        <f t="shared" si="2"/>
        <v>0</v>
      </c>
      <c r="AV9" s="33">
        <v>49.73</v>
      </c>
      <c r="AX9" s="21">
        <v>3000</v>
      </c>
      <c r="AY9" s="21" t="s">
        <v>500</v>
      </c>
      <c r="BA9" s="29"/>
      <c r="BB9" s="29"/>
    </row>
    <row r="10" spans="1:54" ht="14.4" x14ac:dyDescent="0.3">
      <c r="A10" s="21" t="s">
        <v>53</v>
      </c>
      <c r="B10" s="21" t="s">
        <v>54</v>
      </c>
      <c r="C10" s="21" t="s">
        <v>46</v>
      </c>
      <c r="D10" s="21" t="s">
        <v>134</v>
      </c>
      <c r="E10" s="33">
        <v>6.8260000000000014</v>
      </c>
      <c r="F10" s="31">
        <v>700</v>
      </c>
      <c r="G10" s="21" t="s">
        <v>146</v>
      </c>
      <c r="AD10" s="61"/>
      <c r="AE10" s="60"/>
      <c r="AF10" s="21">
        <f t="shared" si="0"/>
        <v>0</v>
      </c>
      <c r="AG10" s="27">
        <f t="shared" si="3"/>
        <v>-700</v>
      </c>
      <c r="AI10" s="21" t="str">
        <f t="shared" si="4"/>
        <v>FV-16CG</v>
      </c>
      <c r="AJ10" s="21">
        <v>0</v>
      </c>
      <c r="AK10" s="21">
        <v>0</v>
      </c>
      <c r="AL10" s="21">
        <v>0</v>
      </c>
      <c r="AM10" s="21">
        <v>0</v>
      </c>
      <c r="AN10" s="21">
        <v>0</v>
      </c>
      <c r="AP10" s="21">
        <f t="shared" si="5"/>
        <v>700</v>
      </c>
      <c r="AR10" s="21">
        <f t="shared" si="1"/>
        <v>0</v>
      </c>
      <c r="AS10" s="21">
        <f t="shared" si="2"/>
        <v>0</v>
      </c>
      <c r="AV10" s="33">
        <v>68.260000000000005</v>
      </c>
      <c r="AX10" s="21">
        <v>700</v>
      </c>
      <c r="AY10" s="21" t="s">
        <v>500</v>
      </c>
      <c r="BA10" s="29"/>
      <c r="BB10" s="29"/>
    </row>
    <row r="11" spans="1:54" ht="14.4" x14ac:dyDescent="0.3">
      <c r="A11" s="21" t="s">
        <v>53</v>
      </c>
      <c r="B11" s="21" t="s">
        <v>54</v>
      </c>
      <c r="C11" s="21" t="s">
        <v>46</v>
      </c>
      <c r="D11" s="21" t="s">
        <v>137</v>
      </c>
      <c r="E11" s="33">
        <v>17.016000000000002</v>
      </c>
      <c r="F11" s="31">
        <v>700</v>
      </c>
      <c r="G11" s="21" t="s">
        <v>146</v>
      </c>
      <c r="AD11" s="61"/>
      <c r="AE11" s="60"/>
      <c r="AF11" s="21">
        <f t="shared" si="0"/>
        <v>0</v>
      </c>
      <c r="AG11" s="27">
        <f t="shared" si="3"/>
        <v>-700</v>
      </c>
      <c r="AI11" s="21" t="str">
        <f t="shared" si="4"/>
        <v>FV-21CG</v>
      </c>
      <c r="AJ11" s="21">
        <v>0</v>
      </c>
      <c r="AK11" s="21">
        <v>0</v>
      </c>
      <c r="AL11" s="21">
        <v>0</v>
      </c>
      <c r="AM11" s="21">
        <v>0</v>
      </c>
      <c r="AN11" s="21">
        <v>0</v>
      </c>
      <c r="AP11" s="21">
        <f t="shared" si="5"/>
        <v>700</v>
      </c>
      <c r="AR11" s="21">
        <f t="shared" si="1"/>
        <v>0</v>
      </c>
      <c r="AS11" s="21">
        <f t="shared" si="2"/>
        <v>0</v>
      </c>
      <c r="AV11" s="33">
        <v>170.16</v>
      </c>
      <c r="AX11" s="21">
        <v>700</v>
      </c>
      <c r="AY11" s="21" t="s">
        <v>500</v>
      </c>
      <c r="BA11" s="29"/>
      <c r="BB11" s="29"/>
    </row>
    <row r="12" spans="1:54" ht="14.4" x14ac:dyDescent="0.3">
      <c r="A12" s="21" t="s">
        <v>53</v>
      </c>
      <c r="B12" s="21" t="s">
        <v>54</v>
      </c>
      <c r="C12" s="21" t="s">
        <v>57</v>
      </c>
      <c r="D12" s="21" t="s">
        <v>60</v>
      </c>
      <c r="E12" s="33">
        <v>2.1315</v>
      </c>
      <c r="F12" s="31">
        <v>720</v>
      </c>
      <c r="G12" s="21" t="s">
        <v>146</v>
      </c>
      <c r="AD12" s="61"/>
      <c r="AE12" s="60"/>
      <c r="AF12" s="21">
        <f t="shared" si="0"/>
        <v>0</v>
      </c>
      <c r="AG12" s="27">
        <f t="shared" si="3"/>
        <v>-720</v>
      </c>
      <c r="AI12" s="21" t="str">
        <f t="shared" si="4"/>
        <v>FV-20AY</v>
      </c>
      <c r="AJ12" s="21">
        <v>0</v>
      </c>
      <c r="AK12" s="21">
        <v>0</v>
      </c>
      <c r="AL12" s="21">
        <v>0</v>
      </c>
      <c r="AM12" s="21">
        <v>0</v>
      </c>
      <c r="AN12" s="21">
        <v>0</v>
      </c>
      <c r="AP12" s="21">
        <f t="shared" si="5"/>
        <v>720</v>
      </c>
      <c r="AR12" s="21">
        <f t="shared" si="1"/>
        <v>0</v>
      </c>
      <c r="AS12" s="21">
        <f t="shared" si="2"/>
        <v>0</v>
      </c>
      <c r="AV12" s="33">
        <v>14.21</v>
      </c>
      <c r="AX12" s="21">
        <v>720</v>
      </c>
      <c r="AY12" s="21" t="s">
        <v>500</v>
      </c>
      <c r="BA12" s="29"/>
      <c r="BB12" s="29"/>
    </row>
    <row r="13" spans="1:54" ht="14.4" x14ac:dyDescent="0.3">
      <c r="A13" s="21" t="s">
        <v>53</v>
      </c>
      <c r="B13" s="21" t="s">
        <v>54</v>
      </c>
      <c r="C13" s="21" t="s">
        <v>57</v>
      </c>
      <c r="D13" s="21" t="s">
        <v>61</v>
      </c>
      <c r="E13" s="33">
        <v>2.3475000000000001</v>
      </c>
      <c r="F13" s="31">
        <v>1100</v>
      </c>
      <c r="G13" s="21" t="s">
        <v>146</v>
      </c>
      <c r="AD13" s="61"/>
      <c r="AE13" s="60"/>
      <c r="AF13" s="21">
        <f t="shared" si="0"/>
        <v>0</v>
      </c>
      <c r="AG13" s="27">
        <f t="shared" si="3"/>
        <v>-1100</v>
      </c>
      <c r="AI13" s="21" t="str">
        <f t="shared" si="4"/>
        <v>FV-20AU</v>
      </c>
      <c r="AJ13" s="21">
        <v>0</v>
      </c>
      <c r="AK13" s="21">
        <v>0</v>
      </c>
      <c r="AL13" s="21">
        <v>0</v>
      </c>
      <c r="AM13" s="21">
        <v>0</v>
      </c>
      <c r="AN13" s="21">
        <v>0</v>
      </c>
      <c r="AP13" s="21">
        <f t="shared" si="5"/>
        <v>1100</v>
      </c>
      <c r="AR13" s="21">
        <f t="shared" si="1"/>
        <v>0</v>
      </c>
      <c r="AS13" s="21">
        <f t="shared" si="2"/>
        <v>0</v>
      </c>
      <c r="AV13" s="33">
        <v>15.65</v>
      </c>
      <c r="AX13" s="21">
        <v>1100</v>
      </c>
      <c r="AY13" s="21" t="s">
        <v>500</v>
      </c>
      <c r="BA13" s="29"/>
      <c r="BB13" s="29"/>
    </row>
    <row r="14" spans="1:54" ht="14.4" x14ac:dyDescent="0.3">
      <c r="A14" s="21" t="s">
        <v>53</v>
      </c>
      <c r="B14" s="21" t="s">
        <v>54</v>
      </c>
      <c r="C14" s="21" t="s">
        <v>57</v>
      </c>
      <c r="D14" s="21" t="s">
        <v>62</v>
      </c>
      <c r="E14" s="33">
        <v>2.8829999999999996</v>
      </c>
      <c r="F14" s="31">
        <v>300</v>
      </c>
      <c r="G14" s="21" t="s">
        <v>146</v>
      </c>
      <c r="AD14" s="61"/>
      <c r="AE14" s="60"/>
      <c r="AF14" s="21">
        <f t="shared" si="0"/>
        <v>0</v>
      </c>
      <c r="AG14" s="27">
        <f t="shared" si="3"/>
        <v>-300</v>
      </c>
      <c r="AI14" s="21" t="str">
        <f t="shared" si="4"/>
        <v>FV-25AU</v>
      </c>
      <c r="AJ14" s="21">
        <v>0</v>
      </c>
      <c r="AK14" s="21">
        <v>0</v>
      </c>
      <c r="AL14" s="21">
        <v>0</v>
      </c>
      <c r="AM14" s="21">
        <v>0</v>
      </c>
      <c r="AN14" s="21">
        <v>0</v>
      </c>
      <c r="AP14" s="21">
        <f t="shared" si="5"/>
        <v>300</v>
      </c>
      <c r="AR14" s="21">
        <f t="shared" si="1"/>
        <v>0</v>
      </c>
      <c r="AS14" s="21">
        <f t="shared" si="2"/>
        <v>0</v>
      </c>
      <c r="AV14" s="33">
        <v>19.22</v>
      </c>
      <c r="AX14" s="21">
        <v>300</v>
      </c>
      <c r="AY14" s="21" t="s">
        <v>500</v>
      </c>
      <c r="BA14" s="29"/>
      <c r="BB14" s="29"/>
    </row>
    <row r="15" spans="1:54" ht="14.4" x14ac:dyDescent="0.3">
      <c r="A15" s="21" t="s">
        <v>53</v>
      </c>
      <c r="B15" s="21" t="s">
        <v>54</v>
      </c>
      <c r="C15" s="21" t="s">
        <v>57</v>
      </c>
      <c r="D15" s="21" t="s">
        <v>63</v>
      </c>
      <c r="E15" s="33">
        <v>3.5459999999999998</v>
      </c>
      <c r="F15" s="31">
        <v>400</v>
      </c>
      <c r="G15" s="21" t="s">
        <v>146</v>
      </c>
      <c r="AD15" s="61"/>
      <c r="AE15" s="60"/>
      <c r="AF15" s="21">
        <f t="shared" si="0"/>
        <v>0</v>
      </c>
      <c r="AG15" s="27">
        <f t="shared" si="3"/>
        <v>-400</v>
      </c>
      <c r="AI15" s="21" t="str">
        <f t="shared" si="4"/>
        <v>FV-30AU</v>
      </c>
      <c r="AJ15" s="21">
        <v>0</v>
      </c>
      <c r="AK15" s="21">
        <v>0</v>
      </c>
      <c r="AL15" s="21">
        <v>0</v>
      </c>
      <c r="AM15" s="21">
        <v>0</v>
      </c>
      <c r="AN15" s="21">
        <v>0</v>
      </c>
      <c r="AP15" s="21">
        <f t="shared" si="5"/>
        <v>400</v>
      </c>
      <c r="AR15" s="21">
        <f t="shared" si="1"/>
        <v>0</v>
      </c>
      <c r="AS15" s="21">
        <f t="shared" si="2"/>
        <v>0</v>
      </c>
      <c r="AV15" s="33">
        <v>23.64</v>
      </c>
      <c r="AX15" s="21">
        <v>400</v>
      </c>
      <c r="AY15" s="21" t="s">
        <v>500</v>
      </c>
      <c r="BA15" s="29"/>
      <c r="BB15" s="29"/>
    </row>
    <row r="16" spans="1:54" ht="14.4" x14ac:dyDescent="0.3">
      <c r="A16" s="21" t="s">
        <v>53</v>
      </c>
      <c r="B16" s="21" t="s">
        <v>54</v>
      </c>
      <c r="C16" s="21" t="s">
        <v>57</v>
      </c>
      <c r="D16" s="21" t="s">
        <v>64</v>
      </c>
      <c r="E16" s="33">
        <v>2.1659999999999999</v>
      </c>
      <c r="F16" s="31">
        <v>3000</v>
      </c>
      <c r="G16" s="21" t="s">
        <v>146</v>
      </c>
      <c r="AD16" s="61"/>
      <c r="AE16" s="60"/>
      <c r="AF16" s="21">
        <f t="shared" si="0"/>
        <v>0</v>
      </c>
      <c r="AG16" s="27">
        <f t="shared" si="3"/>
        <v>-3000</v>
      </c>
      <c r="AI16" s="21" t="str">
        <f t="shared" si="4"/>
        <v>FV-10EG</v>
      </c>
      <c r="AJ16" s="21">
        <v>0</v>
      </c>
      <c r="AK16" s="21">
        <v>0</v>
      </c>
      <c r="AL16" s="21">
        <v>0</v>
      </c>
      <c r="AM16" s="21">
        <v>0</v>
      </c>
      <c r="AN16" s="21">
        <v>0</v>
      </c>
      <c r="AP16" s="21">
        <f t="shared" si="5"/>
        <v>3000</v>
      </c>
      <c r="AR16" s="21">
        <f t="shared" si="1"/>
        <v>0</v>
      </c>
      <c r="AS16" s="21">
        <f t="shared" si="2"/>
        <v>0</v>
      </c>
      <c r="AV16" s="33">
        <v>11.16</v>
      </c>
      <c r="AX16" s="21">
        <v>3000</v>
      </c>
      <c r="AY16" s="21" t="s">
        <v>500</v>
      </c>
      <c r="BA16" s="29"/>
      <c r="BB16" s="33"/>
    </row>
    <row r="17" spans="1:54" ht="14.4" x14ac:dyDescent="0.3">
      <c r="A17" s="21" t="s">
        <v>65</v>
      </c>
      <c r="B17" s="21" t="s">
        <v>66</v>
      </c>
      <c r="C17" s="21" t="s">
        <v>46</v>
      </c>
      <c r="D17" s="21" t="s">
        <v>200</v>
      </c>
      <c r="E17" s="33">
        <v>18.3</v>
      </c>
      <c r="F17" s="31">
        <v>350</v>
      </c>
      <c r="G17" s="21" t="s">
        <v>146</v>
      </c>
      <c r="H17" s="32">
        <v>60</v>
      </c>
      <c r="I17" s="31" t="s">
        <v>166</v>
      </c>
      <c r="J17" s="32">
        <v>10</v>
      </c>
      <c r="K17" s="31" t="s">
        <v>167</v>
      </c>
      <c r="L17" s="32">
        <v>20</v>
      </c>
      <c r="M17" s="31" t="s">
        <v>162</v>
      </c>
      <c r="P17" s="32">
        <v>10</v>
      </c>
      <c r="Q17" s="31" t="s">
        <v>168</v>
      </c>
      <c r="R17" s="32">
        <v>10</v>
      </c>
      <c r="S17" s="31" t="s">
        <v>154</v>
      </c>
      <c r="T17" s="21">
        <v>10</v>
      </c>
      <c r="U17" s="31" t="s">
        <v>187</v>
      </c>
      <c r="V17" s="21">
        <v>40</v>
      </c>
      <c r="W17" s="31" t="s">
        <v>188</v>
      </c>
      <c r="X17" s="21">
        <v>50</v>
      </c>
      <c r="Y17" s="31" t="s">
        <v>201</v>
      </c>
      <c r="Z17" s="21">
        <v>20</v>
      </c>
      <c r="AA17" s="31" t="s">
        <v>202</v>
      </c>
      <c r="AB17" s="21">
        <v>10</v>
      </c>
      <c r="AC17" s="31" t="s">
        <v>203</v>
      </c>
      <c r="AD17" s="61">
        <v>10</v>
      </c>
      <c r="AE17" s="60" t="s">
        <v>680</v>
      </c>
      <c r="AF17" s="21">
        <f t="shared" si="0"/>
        <v>250</v>
      </c>
      <c r="AG17" s="27">
        <f t="shared" si="3"/>
        <v>-100</v>
      </c>
      <c r="AI17" s="21" t="str">
        <f t="shared" si="4"/>
        <v>FY-3009</v>
      </c>
      <c r="AJ17" s="21">
        <v>100</v>
      </c>
      <c r="AK17" s="21">
        <v>10</v>
      </c>
      <c r="AL17" s="21">
        <v>40</v>
      </c>
      <c r="AM17" s="21">
        <v>50</v>
      </c>
      <c r="AN17" s="21">
        <v>0</v>
      </c>
      <c r="AP17" s="21">
        <f t="shared" si="5"/>
        <v>0</v>
      </c>
      <c r="AR17" s="21">
        <f t="shared" si="1"/>
        <v>250</v>
      </c>
      <c r="AS17" s="21">
        <f t="shared" si="2"/>
        <v>100</v>
      </c>
      <c r="AV17" s="33">
        <v>182.95</v>
      </c>
      <c r="AW17" s="21" t="s">
        <v>67</v>
      </c>
      <c r="AX17" s="21">
        <v>100</v>
      </c>
      <c r="AY17" s="21" t="s">
        <v>500</v>
      </c>
      <c r="BA17" s="33"/>
      <c r="BB17" s="33"/>
    </row>
    <row r="18" spans="1:54" ht="14.4" x14ac:dyDescent="0.3">
      <c r="A18" s="30" t="s">
        <v>65</v>
      </c>
      <c r="B18" s="21" t="s">
        <v>66</v>
      </c>
      <c r="C18" s="21" t="s">
        <v>46</v>
      </c>
      <c r="D18" s="21" t="s">
        <v>204</v>
      </c>
      <c r="E18" s="33">
        <v>20.18</v>
      </c>
      <c r="F18" s="31">
        <v>310</v>
      </c>
      <c r="G18" s="21" t="s">
        <v>146</v>
      </c>
      <c r="H18" s="32">
        <v>20</v>
      </c>
      <c r="I18" s="31" t="s">
        <v>166</v>
      </c>
      <c r="J18" s="32">
        <v>10</v>
      </c>
      <c r="K18" s="31" t="s">
        <v>167</v>
      </c>
      <c r="L18" s="32">
        <v>10</v>
      </c>
      <c r="M18" s="31" t="s">
        <v>162</v>
      </c>
      <c r="N18" s="32">
        <v>20</v>
      </c>
      <c r="O18" s="31" t="s">
        <v>169</v>
      </c>
      <c r="P18" s="32">
        <v>60</v>
      </c>
      <c r="Q18" s="31" t="s">
        <v>168</v>
      </c>
      <c r="R18" s="32">
        <v>60</v>
      </c>
      <c r="S18" s="31" t="s">
        <v>154</v>
      </c>
      <c r="T18" s="21">
        <v>60</v>
      </c>
      <c r="U18" s="31" t="s">
        <v>187</v>
      </c>
      <c r="V18" s="21">
        <v>50</v>
      </c>
      <c r="W18" s="31" t="s">
        <v>188</v>
      </c>
      <c r="X18" s="21">
        <v>30</v>
      </c>
      <c r="Y18" s="31" t="s">
        <v>196</v>
      </c>
      <c r="Z18" s="21">
        <v>20</v>
      </c>
      <c r="AA18" s="31" t="s">
        <v>202</v>
      </c>
      <c r="AB18" s="21">
        <v>30</v>
      </c>
      <c r="AC18" s="31" t="s">
        <v>203</v>
      </c>
      <c r="AD18" s="61"/>
      <c r="AE18" s="60"/>
      <c r="AF18" s="21">
        <f t="shared" si="0"/>
        <v>370</v>
      </c>
      <c r="AG18" s="27">
        <f t="shared" si="3"/>
        <v>60</v>
      </c>
      <c r="AI18" s="21" t="str">
        <f t="shared" si="4"/>
        <v>FY-3012</v>
      </c>
      <c r="AJ18" s="21">
        <v>140</v>
      </c>
      <c r="AK18" s="21">
        <v>60</v>
      </c>
      <c r="AL18" s="21">
        <v>50</v>
      </c>
      <c r="AM18" s="21">
        <v>30</v>
      </c>
      <c r="AN18" s="21">
        <v>0</v>
      </c>
      <c r="AP18" s="21">
        <f t="shared" si="5"/>
        <v>-200</v>
      </c>
      <c r="AR18" s="21">
        <f t="shared" si="1"/>
        <v>370</v>
      </c>
      <c r="AS18" s="21">
        <f t="shared" si="2"/>
        <v>140</v>
      </c>
      <c r="AV18" s="33">
        <v>201.8</v>
      </c>
      <c r="AW18" s="21" t="s">
        <v>68</v>
      </c>
      <c r="AX18" s="34">
        <v>-90</v>
      </c>
      <c r="BA18" s="33"/>
      <c r="BB18" s="33"/>
    </row>
    <row r="19" spans="1:54" ht="14.4" x14ac:dyDescent="0.3">
      <c r="A19" s="21" t="s">
        <v>65</v>
      </c>
      <c r="B19" s="21" t="s">
        <v>66</v>
      </c>
      <c r="C19" s="21" t="s">
        <v>46</v>
      </c>
      <c r="D19" s="21" t="s">
        <v>205</v>
      </c>
      <c r="E19" s="33">
        <v>34.869999999999997</v>
      </c>
      <c r="F19" s="31">
        <v>50</v>
      </c>
      <c r="G19" s="21" t="s">
        <v>146</v>
      </c>
      <c r="Z19" s="21">
        <v>15</v>
      </c>
      <c r="AA19" s="31" t="s">
        <v>202</v>
      </c>
      <c r="AD19" s="61">
        <v>5</v>
      </c>
      <c r="AE19" s="60" t="s">
        <v>680</v>
      </c>
      <c r="AF19" s="21">
        <f t="shared" si="0"/>
        <v>20</v>
      </c>
      <c r="AG19" s="27">
        <f t="shared" si="3"/>
        <v>-30</v>
      </c>
      <c r="AI19" s="21" t="str">
        <f t="shared" si="4"/>
        <v>FY-3015</v>
      </c>
      <c r="AJ19" s="21">
        <v>0</v>
      </c>
      <c r="AK19" s="21">
        <v>0</v>
      </c>
      <c r="AL19" s="21">
        <v>0</v>
      </c>
      <c r="AM19" s="21">
        <v>0</v>
      </c>
      <c r="AN19" s="21">
        <v>0</v>
      </c>
      <c r="AP19" s="21">
        <f t="shared" si="5"/>
        <v>30</v>
      </c>
      <c r="AR19" s="21">
        <f t="shared" si="1"/>
        <v>20</v>
      </c>
      <c r="AS19" s="21">
        <f t="shared" si="2"/>
        <v>0</v>
      </c>
      <c r="AV19" s="33">
        <v>232.44</v>
      </c>
      <c r="AW19" s="21" t="s">
        <v>69</v>
      </c>
      <c r="AX19" s="34">
        <v>35</v>
      </c>
      <c r="AY19" s="21" t="s">
        <v>500</v>
      </c>
      <c r="BA19" s="33"/>
      <c r="BB19" s="33"/>
    </row>
    <row r="20" spans="1:54" ht="14.4" x14ac:dyDescent="0.3">
      <c r="A20" s="21" t="s">
        <v>65</v>
      </c>
      <c r="B20" s="21" t="s">
        <v>66</v>
      </c>
      <c r="C20" s="21" t="s">
        <v>46</v>
      </c>
      <c r="D20" s="21" t="s">
        <v>206</v>
      </c>
      <c r="E20" s="33">
        <v>30.922863130032002</v>
      </c>
      <c r="F20" s="31">
        <v>10</v>
      </c>
      <c r="G20" s="21" t="s">
        <v>146</v>
      </c>
      <c r="P20" s="32">
        <v>5</v>
      </c>
      <c r="Q20" s="31" t="s">
        <v>168</v>
      </c>
      <c r="V20" s="21">
        <v>5</v>
      </c>
      <c r="W20" s="31" t="s">
        <v>188</v>
      </c>
      <c r="Z20" s="21">
        <v>5</v>
      </c>
      <c r="AA20" s="31" t="s">
        <v>202</v>
      </c>
      <c r="AB20" s="21">
        <v>5</v>
      </c>
      <c r="AC20" s="31" t="s">
        <v>203</v>
      </c>
      <c r="AD20" s="61">
        <v>20</v>
      </c>
      <c r="AE20" s="60" t="s">
        <v>680</v>
      </c>
      <c r="AF20" s="21">
        <f t="shared" si="0"/>
        <v>40</v>
      </c>
      <c r="AG20" s="27">
        <f t="shared" si="3"/>
        <v>30</v>
      </c>
      <c r="AI20" s="21" t="str">
        <f t="shared" si="4"/>
        <v>FY-3509</v>
      </c>
      <c r="AJ20" s="21">
        <v>5</v>
      </c>
      <c r="AK20" s="21">
        <v>0</v>
      </c>
      <c r="AL20" s="21">
        <v>5</v>
      </c>
      <c r="AM20" s="21">
        <v>0</v>
      </c>
      <c r="AN20" s="21">
        <v>0</v>
      </c>
      <c r="AP20" s="21">
        <f t="shared" si="5"/>
        <v>-35</v>
      </c>
      <c r="AR20" s="21">
        <f t="shared" si="1"/>
        <v>40</v>
      </c>
      <c r="AS20" s="21">
        <f t="shared" si="2"/>
        <v>5</v>
      </c>
      <c r="AV20" s="33">
        <v>206.16</v>
      </c>
      <c r="AW20" s="21" t="s">
        <v>70</v>
      </c>
      <c r="AX20" s="34">
        <v>95</v>
      </c>
      <c r="AY20" s="21" t="s">
        <v>500</v>
      </c>
      <c r="BA20" s="33"/>
      <c r="BB20" s="33"/>
    </row>
    <row r="21" spans="1:54" ht="14.4" x14ac:dyDescent="0.3">
      <c r="A21" s="21" t="s">
        <v>65</v>
      </c>
      <c r="B21" s="21" t="s">
        <v>66</v>
      </c>
      <c r="C21" s="21" t="s">
        <v>46</v>
      </c>
      <c r="D21" s="21" t="s">
        <v>207</v>
      </c>
      <c r="E21" s="33">
        <v>36.3587462501293</v>
      </c>
      <c r="F21" s="31">
        <v>120</v>
      </c>
      <c r="G21" s="21" t="s">
        <v>146</v>
      </c>
      <c r="H21" s="32">
        <v>10</v>
      </c>
      <c r="I21" s="31" t="s">
        <v>166</v>
      </c>
      <c r="P21" s="32">
        <v>5</v>
      </c>
      <c r="Q21" s="31" t="s">
        <v>168</v>
      </c>
      <c r="R21" s="32">
        <v>5</v>
      </c>
      <c r="S21" s="31" t="s">
        <v>154</v>
      </c>
      <c r="T21" s="21">
        <v>5</v>
      </c>
      <c r="U21" s="31" t="s">
        <v>187</v>
      </c>
      <c r="V21" s="21">
        <v>15</v>
      </c>
      <c r="W21" s="31" t="s">
        <v>188</v>
      </c>
      <c r="X21" s="21">
        <v>10</v>
      </c>
      <c r="Y21" s="31" t="s">
        <v>196</v>
      </c>
      <c r="Z21" s="21">
        <v>25</v>
      </c>
      <c r="AA21" s="31" t="s">
        <v>202</v>
      </c>
      <c r="AD21" s="61">
        <v>10</v>
      </c>
      <c r="AE21" s="60" t="s">
        <v>680</v>
      </c>
      <c r="AF21" s="21">
        <f t="shared" si="0"/>
        <v>85</v>
      </c>
      <c r="AG21" s="27">
        <f t="shared" si="3"/>
        <v>-35</v>
      </c>
      <c r="AI21" s="21" t="str">
        <f t="shared" si="4"/>
        <v>FY-3512</v>
      </c>
      <c r="AJ21" s="21">
        <v>30</v>
      </c>
      <c r="AK21" s="21">
        <v>5</v>
      </c>
      <c r="AL21" s="21">
        <v>15</v>
      </c>
      <c r="AM21" s="21">
        <v>10</v>
      </c>
      <c r="AN21" s="21">
        <v>0</v>
      </c>
      <c r="AP21" s="21">
        <f t="shared" si="5"/>
        <v>5</v>
      </c>
      <c r="AR21" s="21">
        <f t="shared" si="1"/>
        <v>85</v>
      </c>
      <c r="AS21" s="21">
        <f t="shared" si="2"/>
        <v>30</v>
      </c>
      <c r="AV21" s="33">
        <v>242.4</v>
      </c>
      <c r="AW21" s="21" t="s">
        <v>71</v>
      </c>
      <c r="AX21" s="34">
        <v>125</v>
      </c>
      <c r="AY21" s="21" t="s">
        <v>500</v>
      </c>
      <c r="BA21" s="33"/>
      <c r="BB21" s="33"/>
    </row>
    <row r="22" spans="1:54" ht="14.4" x14ac:dyDescent="0.3">
      <c r="A22" s="21" t="s">
        <v>65</v>
      </c>
      <c r="B22" s="21" t="s">
        <v>66</v>
      </c>
      <c r="C22" s="21" t="s">
        <v>46</v>
      </c>
      <c r="D22" s="21" t="s">
        <v>208</v>
      </c>
      <c r="E22" s="33">
        <v>48.439262275449096</v>
      </c>
      <c r="F22" s="31">
        <v>200</v>
      </c>
      <c r="G22" s="21" t="s">
        <v>146</v>
      </c>
      <c r="L22" s="32">
        <v>5</v>
      </c>
      <c r="M22" s="31" t="s">
        <v>162</v>
      </c>
      <c r="X22" s="21">
        <v>5</v>
      </c>
      <c r="Y22" s="31" t="s">
        <v>196</v>
      </c>
      <c r="AB22" s="21">
        <v>5</v>
      </c>
      <c r="AC22" s="31" t="s">
        <v>203</v>
      </c>
      <c r="AD22" s="61"/>
      <c r="AE22" s="60"/>
      <c r="AF22" s="21">
        <f t="shared" si="0"/>
        <v>15</v>
      </c>
      <c r="AG22" s="27">
        <f t="shared" si="3"/>
        <v>-185</v>
      </c>
      <c r="AI22" s="21" t="str">
        <f t="shared" si="4"/>
        <v>FY-3515</v>
      </c>
      <c r="AJ22" s="21">
        <v>5</v>
      </c>
      <c r="AK22" s="21">
        <v>0</v>
      </c>
      <c r="AL22" s="21">
        <v>0</v>
      </c>
      <c r="AM22" s="21">
        <v>5</v>
      </c>
      <c r="AN22" s="21">
        <v>0</v>
      </c>
      <c r="AP22" s="21">
        <f t="shared" si="5"/>
        <v>180</v>
      </c>
      <c r="AR22" s="21">
        <f t="shared" si="1"/>
        <v>15</v>
      </c>
      <c r="AS22" s="21">
        <f t="shared" si="2"/>
        <v>5</v>
      </c>
      <c r="AV22" s="33">
        <v>322.90999999999997</v>
      </c>
      <c r="AW22" s="21" t="s">
        <v>72</v>
      </c>
      <c r="AX22" s="34">
        <v>-10</v>
      </c>
      <c r="BA22" s="33"/>
      <c r="BB22" s="33"/>
    </row>
    <row r="23" spans="1:54" ht="14.4" x14ac:dyDescent="0.3">
      <c r="A23" s="21" t="s">
        <v>65</v>
      </c>
      <c r="B23" s="21" t="s">
        <v>66</v>
      </c>
      <c r="C23" s="21" t="s">
        <v>46</v>
      </c>
      <c r="D23" s="21" t="s">
        <v>209</v>
      </c>
      <c r="E23" s="33">
        <v>33.909999999999997</v>
      </c>
      <c r="F23" s="31">
        <v>70</v>
      </c>
      <c r="G23" s="21" t="s">
        <v>146</v>
      </c>
      <c r="J23" s="32">
        <v>5</v>
      </c>
      <c r="K23" s="31" t="s">
        <v>167</v>
      </c>
      <c r="T23" s="21">
        <v>5</v>
      </c>
      <c r="U23" s="31" t="s">
        <v>187</v>
      </c>
      <c r="Z23" s="21">
        <v>5</v>
      </c>
      <c r="AA23" s="31" t="s">
        <v>202</v>
      </c>
      <c r="AB23" s="21">
        <v>5</v>
      </c>
      <c r="AC23" s="31" t="s">
        <v>203</v>
      </c>
      <c r="AD23" s="61">
        <v>5</v>
      </c>
      <c r="AE23" s="60" t="s">
        <v>680</v>
      </c>
      <c r="AF23" s="21">
        <f t="shared" si="0"/>
        <v>25</v>
      </c>
      <c r="AG23" s="27">
        <f t="shared" si="3"/>
        <v>-45</v>
      </c>
      <c r="AI23" s="21" t="str">
        <f t="shared" si="4"/>
        <v>FY-4009</v>
      </c>
      <c r="AJ23" s="21">
        <v>5</v>
      </c>
      <c r="AK23" s="21">
        <v>5</v>
      </c>
      <c r="AL23" s="21">
        <v>0</v>
      </c>
      <c r="AM23" s="21">
        <v>0</v>
      </c>
      <c r="AN23" s="21">
        <v>0</v>
      </c>
      <c r="AP23" s="21">
        <f t="shared" si="5"/>
        <v>40</v>
      </c>
      <c r="AR23" s="21">
        <f t="shared" si="1"/>
        <v>25</v>
      </c>
      <c r="AS23" s="21">
        <f t="shared" si="2"/>
        <v>5</v>
      </c>
      <c r="AV23" s="33">
        <v>226.08</v>
      </c>
      <c r="AW23" s="21" t="s">
        <v>73</v>
      </c>
      <c r="AX23" s="34">
        <v>45</v>
      </c>
      <c r="AY23" s="21" t="s">
        <v>500</v>
      </c>
      <c r="BA23" s="33"/>
      <c r="BB23" s="33"/>
    </row>
    <row r="24" spans="1:54" ht="14.4" x14ac:dyDescent="0.3">
      <c r="A24" s="21" t="s">
        <v>65</v>
      </c>
      <c r="B24" s="21" t="s">
        <v>66</v>
      </c>
      <c r="C24" s="21" t="s">
        <v>46</v>
      </c>
      <c r="D24" s="21" t="s">
        <v>210</v>
      </c>
      <c r="E24" s="33">
        <v>39.86</v>
      </c>
      <c r="F24" s="31">
        <v>50</v>
      </c>
      <c r="G24" s="21" t="s">
        <v>146</v>
      </c>
      <c r="J24" s="32">
        <v>5</v>
      </c>
      <c r="K24" s="31" t="s">
        <v>167</v>
      </c>
      <c r="L24" s="32">
        <v>5</v>
      </c>
      <c r="M24" s="31" t="s">
        <v>162</v>
      </c>
      <c r="P24" s="32">
        <v>5</v>
      </c>
      <c r="Q24" s="31" t="s">
        <v>168</v>
      </c>
      <c r="R24" s="32">
        <v>10</v>
      </c>
      <c r="S24" s="31" t="s">
        <v>154</v>
      </c>
      <c r="V24" s="21">
        <v>5</v>
      </c>
      <c r="W24" s="31" t="s">
        <v>188</v>
      </c>
      <c r="Z24" s="21">
        <v>10</v>
      </c>
      <c r="AA24" s="31" t="s">
        <v>202</v>
      </c>
      <c r="AB24" s="21">
        <v>10</v>
      </c>
      <c r="AC24" s="31" t="s">
        <v>203</v>
      </c>
      <c r="AD24" s="61"/>
      <c r="AE24" s="60"/>
      <c r="AF24" s="21">
        <f t="shared" si="0"/>
        <v>50</v>
      </c>
      <c r="AG24" s="27">
        <f t="shared" si="3"/>
        <v>0</v>
      </c>
      <c r="AI24" s="21" t="str">
        <f t="shared" si="4"/>
        <v>FY-4012</v>
      </c>
      <c r="AJ24" s="21">
        <v>5</v>
      </c>
      <c r="AK24" s="21">
        <v>0</v>
      </c>
      <c r="AL24" s="21">
        <v>5</v>
      </c>
      <c r="AM24" s="21">
        <v>0</v>
      </c>
      <c r="AN24" s="21">
        <v>0</v>
      </c>
      <c r="AP24" s="21">
        <f t="shared" si="5"/>
        <v>-5</v>
      </c>
      <c r="AR24" s="21">
        <f t="shared" si="1"/>
        <v>50</v>
      </c>
      <c r="AS24" s="21">
        <f t="shared" si="2"/>
        <v>5</v>
      </c>
      <c r="AV24" s="33">
        <v>265.79000000000002</v>
      </c>
      <c r="AW24" s="21" t="s">
        <v>74</v>
      </c>
      <c r="AX24" s="34">
        <v>-5</v>
      </c>
      <c r="BA24" s="33"/>
      <c r="BB24" s="33"/>
    </row>
    <row r="25" spans="1:54" ht="14.4" x14ac:dyDescent="0.3">
      <c r="A25" s="21" t="s">
        <v>65</v>
      </c>
      <c r="B25" s="21" t="s">
        <v>66</v>
      </c>
      <c r="C25" s="21" t="s">
        <v>46</v>
      </c>
      <c r="D25" s="21" t="s">
        <v>211</v>
      </c>
      <c r="E25" s="33">
        <v>54.72</v>
      </c>
      <c r="F25" s="31">
        <v>15</v>
      </c>
      <c r="G25" s="21" t="s">
        <v>146</v>
      </c>
      <c r="J25" s="32">
        <v>10</v>
      </c>
      <c r="K25" s="31" t="s">
        <v>167</v>
      </c>
      <c r="AD25" s="61">
        <v>10</v>
      </c>
      <c r="AE25" s="60" t="s">
        <v>680</v>
      </c>
      <c r="AF25" s="21">
        <f t="shared" si="0"/>
        <v>20</v>
      </c>
      <c r="AG25" s="27">
        <f t="shared" si="3"/>
        <v>5</v>
      </c>
      <c r="AI25" s="21" t="str">
        <f t="shared" si="4"/>
        <v>FY-4015</v>
      </c>
      <c r="AJ25" s="21">
        <v>0</v>
      </c>
      <c r="AK25" s="21">
        <v>0</v>
      </c>
      <c r="AL25" s="21">
        <v>0</v>
      </c>
      <c r="AM25" s="21">
        <v>0</v>
      </c>
      <c r="AN25" s="21">
        <v>0</v>
      </c>
      <c r="AP25" s="21">
        <f t="shared" si="5"/>
        <v>-5</v>
      </c>
      <c r="AR25" s="21">
        <f t="shared" si="1"/>
        <v>20</v>
      </c>
      <c r="AS25" s="21">
        <f t="shared" si="2"/>
        <v>0</v>
      </c>
      <c r="AV25" s="33">
        <v>364.78</v>
      </c>
      <c r="AW25" s="21" t="s">
        <v>75</v>
      </c>
      <c r="AX25" s="34">
        <v>5</v>
      </c>
      <c r="AY25" s="21" t="s">
        <v>500</v>
      </c>
      <c r="BA25" s="33"/>
      <c r="BB25" s="33"/>
    </row>
    <row r="26" spans="1:54" ht="14.4" x14ac:dyDescent="0.3">
      <c r="A26" s="21" t="s">
        <v>76</v>
      </c>
      <c r="B26" s="21" t="s">
        <v>77</v>
      </c>
      <c r="C26" s="21" t="s">
        <v>46</v>
      </c>
      <c r="D26" s="21" t="s">
        <v>78</v>
      </c>
      <c r="E26" s="21">
        <v>7.23</v>
      </c>
      <c r="F26" s="31">
        <v>250</v>
      </c>
      <c r="G26" s="21" t="s">
        <v>146</v>
      </c>
      <c r="H26" s="32">
        <v>10</v>
      </c>
      <c r="I26" s="31" t="s">
        <v>161</v>
      </c>
      <c r="J26" s="32">
        <v>20</v>
      </c>
      <c r="K26" s="31" t="s">
        <v>170</v>
      </c>
      <c r="L26" s="32">
        <v>100</v>
      </c>
      <c r="M26" s="31" t="s">
        <v>163</v>
      </c>
      <c r="N26" s="32">
        <v>10</v>
      </c>
      <c r="O26" s="31" t="s">
        <v>171</v>
      </c>
      <c r="R26" s="32">
        <v>10</v>
      </c>
      <c r="S26" s="31" t="s">
        <v>172</v>
      </c>
      <c r="V26" s="21">
        <v>10</v>
      </c>
      <c r="W26" s="31" t="s">
        <v>189</v>
      </c>
      <c r="X26" s="21">
        <v>10</v>
      </c>
      <c r="Y26" s="31" t="s">
        <v>212</v>
      </c>
      <c r="Z26" s="21">
        <v>320</v>
      </c>
      <c r="AA26" s="31" t="s">
        <v>198</v>
      </c>
      <c r="AB26" s="21">
        <v>10</v>
      </c>
      <c r="AC26" s="31" t="s">
        <v>213</v>
      </c>
      <c r="AD26" s="61">
        <v>10</v>
      </c>
      <c r="AE26" s="60" t="s">
        <v>679</v>
      </c>
      <c r="AF26" s="21">
        <f t="shared" si="0"/>
        <v>510</v>
      </c>
      <c r="AG26" s="27">
        <f t="shared" si="3"/>
        <v>260</v>
      </c>
      <c r="AI26" s="21" t="str">
        <f t="shared" si="4"/>
        <v>FV-12NS</v>
      </c>
      <c r="AJ26" s="21">
        <v>20</v>
      </c>
      <c r="AK26" s="21">
        <v>0</v>
      </c>
      <c r="AL26" s="21">
        <v>10</v>
      </c>
      <c r="AM26" s="21">
        <v>10</v>
      </c>
      <c r="AN26" s="21">
        <v>0</v>
      </c>
      <c r="AP26" s="21">
        <f t="shared" si="5"/>
        <v>-280</v>
      </c>
      <c r="AR26" s="21">
        <f t="shared" si="1"/>
        <v>510</v>
      </c>
      <c r="AS26" s="21">
        <f t="shared" si="2"/>
        <v>20</v>
      </c>
      <c r="AV26" s="33">
        <v>55.6</v>
      </c>
      <c r="AX26" s="21">
        <v>40</v>
      </c>
      <c r="AY26" s="21" t="s">
        <v>500</v>
      </c>
      <c r="BA26" s="33"/>
      <c r="BB26" s="33"/>
    </row>
    <row r="27" spans="1:54" ht="14.4" x14ac:dyDescent="0.3">
      <c r="A27" s="21" t="s">
        <v>76</v>
      </c>
      <c r="B27" s="21" t="s">
        <v>77</v>
      </c>
      <c r="C27" s="21" t="s">
        <v>46</v>
      </c>
      <c r="D27" s="21" t="s">
        <v>79</v>
      </c>
      <c r="E27" s="21">
        <v>9.5</v>
      </c>
      <c r="F27" s="31">
        <v>340</v>
      </c>
      <c r="G27" s="21" t="s">
        <v>146</v>
      </c>
      <c r="H27" s="32">
        <v>30</v>
      </c>
      <c r="I27" s="31" t="s">
        <v>161</v>
      </c>
      <c r="J27" s="32">
        <v>30</v>
      </c>
      <c r="K27" s="31" t="s">
        <v>170</v>
      </c>
      <c r="L27" s="32">
        <v>20</v>
      </c>
      <c r="M27" s="31" t="s">
        <v>163</v>
      </c>
      <c r="N27" s="32">
        <v>40</v>
      </c>
      <c r="O27" s="31" t="s">
        <v>171</v>
      </c>
      <c r="P27" s="32">
        <v>20</v>
      </c>
      <c r="Q27" s="31" t="s">
        <v>173</v>
      </c>
      <c r="R27" s="32">
        <v>30</v>
      </c>
      <c r="S27" s="31" t="s">
        <v>172</v>
      </c>
      <c r="T27" s="21">
        <v>10</v>
      </c>
      <c r="U27" s="31" t="s">
        <v>190</v>
      </c>
      <c r="AD27" s="61"/>
      <c r="AE27" s="60"/>
      <c r="AF27" s="21">
        <f t="shared" si="0"/>
        <v>180</v>
      </c>
      <c r="AG27" s="27">
        <f t="shared" si="3"/>
        <v>-160</v>
      </c>
      <c r="AI27" s="21" t="str">
        <f t="shared" si="4"/>
        <v>FV-15NS</v>
      </c>
      <c r="AJ27" s="21">
        <v>10</v>
      </c>
      <c r="AK27" s="21">
        <v>10</v>
      </c>
      <c r="AL27" s="21">
        <v>0</v>
      </c>
      <c r="AM27" s="21">
        <v>0</v>
      </c>
      <c r="AN27" s="21">
        <v>0</v>
      </c>
      <c r="AP27" s="21">
        <f t="shared" si="5"/>
        <v>150</v>
      </c>
      <c r="AR27" s="21">
        <f t="shared" si="1"/>
        <v>180</v>
      </c>
      <c r="AS27" s="21">
        <f t="shared" si="2"/>
        <v>10</v>
      </c>
      <c r="AV27" s="33">
        <v>73.05</v>
      </c>
      <c r="AX27" s="21">
        <v>160</v>
      </c>
      <c r="AY27" s="21" t="s">
        <v>500</v>
      </c>
      <c r="BA27" s="33"/>
      <c r="BB27" s="33"/>
    </row>
    <row r="28" spans="1:54" ht="14.4" x14ac:dyDescent="0.3">
      <c r="A28" s="30" t="s">
        <v>76</v>
      </c>
      <c r="B28" s="21" t="s">
        <v>77</v>
      </c>
      <c r="C28" s="21" t="s">
        <v>46</v>
      </c>
      <c r="D28" s="21" t="s">
        <v>80</v>
      </c>
      <c r="E28" s="21">
        <v>16.46</v>
      </c>
      <c r="F28" s="31">
        <v>180</v>
      </c>
      <c r="G28" s="21" t="s">
        <v>146</v>
      </c>
      <c r="H28" s="32">
        <v>15</v>
      </c>
      <c r="I28" s="31" t="s">
        <v>161</v>
      </c>
      <c r="J28" s="32">
        <v>10</v>
      </c>
      <c r="K28" s="31" t="s">
        <v>170</v>
      </c>
      <c r="L28" s="32">
        <v>10</v>
      </c>
      <c r="M28" s="31" t="s">
        <v>163</v>
      </c>
      <c r="N28" s="32">
        <v>5</v>
      </c>
      <c r="O28" s="31" t="s">
        <v>171</v>
      </c>
      <c r="P28" s="32">
        <v>40</v>
      </c>
      <c r="Q28" s="31" t="s">
        <v>174</v>
      </c>
      <c r="R28" s="32">
        <v>30</v>
      </c>
      <c r="S28" s="31" t="s">
        <v>172</v>
      </c>
      <c r="T28" s="21">
        <v>80</v>
      </c>
      <c r="U28" s="31" t="s">
        <v>190</v>
      </c>
      <c r="V28" s="21">
        <v>10</v>
      </c>
      <c r="W28" s="31" t="s">
        <v>189</v>
      </c>
      <c r="X28" s="21">
        <v>30</v>
      </c>
      <c r="Y28" s="31" t="s">
        <v>212</v>
      </c>
      <c r="Z28" s="21">
        <v>60</v>
      </c>
      <c r="AA28" s="31" t="s">
        <v>198</v>
      </c>
      <c r="AB28" s="21">
        <v>30</v>
      </c>
      <c r="AC28" s="31" t="s">
        <v>213</v>
      </c>
      <c r="AD28" s="61">
        <v>30</v>
      </c>
      <c r="AE28" s="60" t="s">
        <v>679</v>
      </c>
      <c r="AF28" s="21">
        <f t="shared" si="0"/>
        <v>350</v>
      </c>
      <c r="AG28" s="27">
        <f t="shared" si="3"/>
        <v>170</v>
      </c>
      <c r="AI28" s="21" t="str">
        <f t="shared" si="4"/>
        <v>FV-18NF</v>
      </c>
      <c r="AJ28" s="21">
        <v>120</v>
      </c>
      <c r="AK28" s="21">
        <v>80</v>
      </c>
      <c r="AL28" s="21">
        <v>10</v>
      </c>
      <c r="AM28" s="21">
        <v>30</v>
      </c>
      <c r="AN28" s="21">
        <v>0</v>
      </c>
      <c r="AP28" s="21">
        <f t="shared" si="5"/>
        <v>-290</v>
      </c>
      <c r="AR28" s="21">
        <f t="shared" si="1"/>
        <v>350</v>
      </c>
      <c r="AS28" s="21">
        <f t="shared" si="2"/>
        <v>120</v>
      </c>
      <c r="AV28" s="33">
        <v>126.65</v>
      </c>
      <c r="AX28" s="21">
        <v>-170</v>
      </c>
      <c r="BA28" s="33"/>
      <c r="BB28" s="33"/>
    </row>
    <row r="29" spans="1:54" ht="14.4" x14ac:dyDescent="0.3">
      <c r="A29" s="21" t="s">
        <v>76</v>
      </c>
      <c r="B29" s="21" t="s">
        <v>77</v>
      </c>
      <c r="C29" s="21" t="s">
        <v>46</v>
      </c>
      <c r="D29" s="21" t="s">
        <v>81</v>
      </c>
      <c r="E29" s="21">
        <v>12.16</v>
      </c>
      <c r="F29" s="31">
        <v>220</v>
      </c>
      <c r="G29" s="21" t="s">
        <v>146</v>
      </c>
      <c r="L29" s="32">
        <v>80</v>
      </c>
      <c r="M29" s="31" t="s">
        <v>163</v>
      </c>
      <c r="N29" s="32">
        <v>50</v>
      </c>
      <c r="O29" s="31" t="s">
        <v>171</v>
      </c>
      <c r="R29" s="32">
        <v>50</v>
      </c>
      <c r="S29" s="31" t="s">
        <v>172</v>
      </c>
      <c r="Z29" s="21">
        <v>20</v>
      </c>
      <c r="AA29" s="31" t="s">
        <v>198</v>
      </c>
      <c r="AB29" s="21">
        <v>10</v>
      </c>
      <c r="AC29" s="31" t="s">
        <v>213</v>
      </c>
      <c r="AD29" s="61">
        <v>10</v>
      </c>
      <c r="AE29" s="60" t="s">
        <v>679</v>
      </c>
      <c r="AF29" s="21">
        <f t="shared" si="0"/>
        <v>220</v>
      </c>
      <c r="AG29" s="27">
        <f t="shared" si="3"/>
        <v>0</v>
      </c>
      <c r="AI29" s="21" t="str">
        <f t="shared" si="4"/>
        <v>FV-18NS</v>
      </c>
      <c r="AJ29" s="21">
        <v>0</v>
      </c>
      <c r="AK29" s="21">
        <v>0</v>
      </c>
      <c r="AL29" s="21">
        <v>0</v>
      </c>
      <c r="AM29" s="21">
        <v>0</v>
      </c>
      <c r="AN29" s="21">
        <v>0</v>
      </c>
      <c r="AP29" s="21">
        <f t="shared" si="5"/>
        <v>0</v>
      </c>
      <c r="AR29" s="21">
        <f t="shared" si="1"/>
        <v>220</v>
      </c>
      <c r="AS29" s="21">
        <f t="shared" si="2"/>
        <v>0</v>
      </c>
      <c r="AV29" s="33">
        <v>93.53</v>
      </c>
      <c r="AX29" s="21">
        <v>0</v>
      </c>
      <c r="BA29" s="33"/>
      <c r="BB29" s="33"/>
    </row>
    <row r="30" spans="1:54" ht="14.4" x14ac:dyDescent="0.3">
      <c r="A30" s="21" t="s">
        <v>76</v>
      </c>
      <c r="B30" s="21" t="s">
        <v>77</v>
      </c>
      <c r="C30" s="21" t="s">
        <v>46</v>
      </c>
      <c r="D30" s="21" t="s">
        <v>82</v>
      </c>
      <c r="E30" s="21">
        <v>19.170000000000002</v>
      </c>
      <c r="F30" s="31">
        <v>230</v>
      </c>
      <c r="G30" s="21" t="s">
        <v>146</v>
      </c>
      <c r="L30" s="32">
        <v>80</v>
      </c>
      <c r="M30" s="31" t="s">
        <v>162</v>
      </c>
      <c r="N30" s="32">
        <v>50</v>
      </c>
      <c r="O30" s="31" t="s">
        <v>151</v>
      </c>
      <c r="R30" s="32">
        <v>50</v>
      </c>
      <c r="S30" s="31" t="s">
        <v>154</v>
      </c>
      <c r="X30" s="21">
        <v>10</v>
      </c>
      <c r="Y30" s="31" t="s">
        <v>201</v>
      </c>
      <c r="Z30" s="21">
        <v>10</v>
      </c>
      <c r="AA30" s="31" t="s">
        <v>202</v>
      </c>
      <c r="AB30" s="21">
        <v>20</v>
      </c>
      <c r="AC30" s="31" t="s">
        <v>203</v>
      </c>
      <c r="AD30" s="61">
        <v>20</v>
      </c>
      <c r="AE30" s="60" t="s">
        <v>680</v>
      </c>
      <c r="AF30" s="21">
        <f t="shared" si="0"/>
        <v>240</v>
      </c>
      <c r="AG30" s="27">
        <f t="shared" si="3"/>
        <v>10</v>
      </c>
      <c r="AI30" s="21" t="str">
        <f t="shared" si="4"/>
        <v>FV-20NS</v>
      </c>
      <c r="AJ30" s="21">
        <v>10</v>
      </c>
      <c r="AK30" s="21">
        <v>0</v>
      </c>
      <c r="AL30" s="21">
        <v>0</v>
      </c>
      <c r="AM30" s="21">
        <v>10</v>
      </c>
      <c r="AN30" s="21">
        <v>0</v>
      </c>
      <c r="AP30" s="21">
        <f t="shared" si="5"/>
        <v>-20</v>
      </c>
      <c r="AR30" s="21">
        <f t="shared" si="1"/>
        <v>240</v>
      </c>
      <c r="AS30" s="21">
        <f t="shared" si="2"/>
        <v>10</v>
      </c>
      <c r="AV30" s="33">
        <v>147.44999999999999</v>
      </c>
      <c r="AX30" s="21">
        <v>-10</v>
      </c>
      <c r="BA30" s="33"/>
      <c r="BB30" s="33"/>
    </row>
    <row r="31" spans="1:54" ht="14.4" x14ac:dyDescent="0.3">
      <c r="A31" s="21" t="s">
        <v>76</v>
      </c>
      <c r="B31" s="21" t="s">
        <v>77</v>
      </c>
      <c r="C31" s="21" t="s">
        <v>46</v>
      </c>
      <c r="D31" s="21" t="s">
        <v>83</v>
      </c>
      <c r="E31" s="21">
        <v>24.91</v>
      </c>
      <c r="F31" s="31">
        <v>180</v>
      </c>
      <c r="G31" s="21" t="s">
        <v>146</v>
      </c>
      <c r="H31" s="32">
        <v>10</v>
      </c>
      <c r="I31" s="31" t="s">
        <v>161</v>
      </c>
      <c r="L31" s="32">
        <v>5</v>
      </c>
      <c r="M31" s="31" t="s">
        <v>163</v>
      </c>
      <c r="P31" s="21">
        <v>5</v>
      </c>
      <c r="Q31" s="31" t="s">
        <v>173</v>
      </c>
      <c r="R31" s="32">
        <v>5</v>
      </c>
      <c r="S31" s="31" t="s">
        <v>172</v>
      </c>
      <c r="V31" s="21">
        <v>5</v>
      </c>
      <c r="W31" s="31" t="s">
        <v>189</v>
      </c>
      <c r="X31" s="21">
        <v>10</v>
      </c>
      <c r="Y31" s="31" t="s">
        <v>212</v>
      </c>
      <c r="Z31" s="21">
        <v>30</v>
      </c>
      <c r="AA31" s="31" t="s">
        <v>198</v>
      </c>
      <c r="AB31" s="21">
        <v>20</v>
      </c>
      <c r="AC31" s="31" t="s">
        <v>213</v>
      </c>
      <c r="AD31" s="61">
        <v>10</v>
      </c>
      <c r="AE31" s="60" t="s">
        <v>679</v>
      </c>
      <c r="AF31" s="21">
        <f t="shared" si="0"/>
        <v>100</v>
      </c>
      <c r="AG31" s="27">
        <f t="shared" si="3"/>
        <v>-80</v>
      </c>
      <c r="AI31" s="21" t="str">
        <f t="shared" si="4"/>
        <v>FV-23NL</v>
      </c>
      <c r="AJ31" s="21">
        <v>15</v>
      </c>
      <c r="AK31" s="21">
        <v>0</v>
      </c>
      <c r="AL31" s="21">
        <v>5</v>
      </c>
      <c r="AM31" s="21">
        <v>10</v>
      </c>
      <c r="AN31" s="21">
        <v>0</v>
      </c>
      <c r="AP31" s="21">
        <f t="shared" si="5"/>
        <v>65</v>
      </c>
      <c r="AR31" s="21">
        <f t="shared" si="1"/>
        <v>100</v>
      </c>
      <c r="AS31" s="21">
        <f t="shared" si="2"/>
        <v>15</v>
      </c>
      <c r="AV31" s="33">
        <v>191.65</v>
      </c>
      <c r="AX31" s="21">
        <v>70</v>
      </c>
      <c r="AY31" s="21" t="s">
        <v>500</v>
      </c>
      <c r="BA31" s="33"/>
      <c r="BB31" s="33"/>
    </row>
    <row r="32" spans="1:54" ht="14.4" x14ac:dyDescent="0.3">
      <c r="A32" s="21" t="s">
        <v>76</v>
      </c>
      <c r="B32" s="21" t="s">
        <v>77</v>
      </c>
      <c r="C32" s="21" t="s">
        <v>46</v>
      </c>
      <c r="D32" s="21" t="s">
        <v>84</v>
      </c>
      <c r="E32" s="21">
        <v>33.61</v>
      </c>
      <c r="F32" s="31">
        <v>60</v>
      </c>
      <c r="G32" s="21" t="s">
        <v>146</v>
      </c>
      <c r="H32" s="32">
        <v>5</v>
      </c>
      <c r="I32" s="31" t="s">
        <v>161</v>
      </c>
      <c r="L32" s="32">
        <v>5</v>
      </c>
      <c r="M32" s="31" t="s">
        <v>163</v>
      </c>
      <c r="V32" s="21">
        <v>20</v>
      </c>
      <c r="W32" s="31" t="s">
        <v>189</v>
      </c>
      <c r="X32" s="21">
        <v>20</v>
      </c>
      <c r="Y32" s="31" t="s">
        <v>212</v>
      </c>
      <c r="AB32" s="21">
        <v>5</v>
      </c>
      <c r="AC32" s="31" t="s">
        <v>213</v>
      </c>
      <c r="AD32" s="61">
        <v>5</v>
      </c>
      <c r="AE32" s="60" t="s">
        <v>679</v>
      </c>
      <c r="AF32" s="21">
        <f t="shared" si="0"/>
        <v>60</v>
      </c>
      <c r="AG32" s="27">
        <f t="shared" si="3"/>
        <v>0</v>
      </c>
      <c r="AI32" s="21" t="str">
        <f t="shared" si="4"/>
        <v>FV-25NF</v>
      </c>
      <c r="AJ32" s="21">
        <v>40</v>
      </c>
      <c r="AK32" s="21">
        <v>0</v>
      </c>
      <c r="AL32" s="21">
        <v>20</v>
      </c>
      <c r="AM32" s="21">
        <v>20</v>
      </c>
      <c r="AN32" s="21">
        <v>0</v>
      </c>
      <c r="AP32" s="21">
        <f t="shared" si="5"/>
        <v>-40</v>
      </c>
      <c r="AR32" s="21">
        <f t="shared" si="1"/>
        <v>60</v>
      </c>
      <c r="AS32" s="21">
        <f t="shared" si="2"/>
        <v>40</v>
      </c>
      <c r="AV32" s="33">
        <v>258.51</v>
      </c>
      <c r="AX32" s="21">
        <v>0</v>
      </c>
      <c r="BA32" s="33"/>
      <c r="BB32" s="33"/>
    </row>
    <row r="33" spans="1:54" ht="14.4" x14ac:dyDescent="0.3">
      <c r="A33" s="21" t="s">
        <v>76</v>
      </c>
      <c r="B33" s="21" t="s">
        <v>77</v>
      </c>
      <c r="C33" s="21" t="s">
        <v>46</v>
      </c>
      <c r="D33" s="21" t="s">
        <v>85</v>
      </c>
      <c r="E33" s="21">
        <v>30.31</v>
      </c>
      <c r="F33" s="31">
        <v>100</v>
      </c>
      <c r="G33" s="21" t="s">
        <v>146</v>
      </c>
      <c r="H33" s="32">
        <v>5</v>
      </c>
      <c r="I33" s="31" t="s">
        <v>161</v>
      </c>
      <c r="L33" s="32">
        <v>20</v>
      </c>
      <c r="M33" s="31" t="s">
        <v>163</v>
      </c>
      <c r="N33" s="32">
        <v>10</v>
      </c>
      <c r="O33" s="31" t="s">
        <v>171</v>
      </c>
      <c r="P33" s="21">
        <v>5</v>
      </c>
      <c r="Q33" s="31" t="s">
        <v>173</v>
      </c>
      <c r="R33" s="32">
        <v>10</v>
      </c>
      <c r="S33" s="31" t="s">
        <v>172</v>
      </c>
      <c r="V33" s="21">
        <v>10</v>
      </c>
      <c r="W33" s="31" t="s">
        <v>189</v>
      </c>
      <c r="X33" s="21">
        <v>20</v>
      </c>
      <c r="Y33" s="31" t="s">
        <v>212</v>
      </c>
      <c r="Z33" s="21">
        <v>10</v>
      </c>
      <c r="AA33" s="31" t="s">
        <v>198</v>
      </c>
      <c r="AB33" s="21">
        <v>10</v>
      </c>
      <c r="AC33" s="31" t="s">
        <v>213</v>
      </c>
      <c r="AD33" s="61">
        <v>10</v>
      </c>
      <c r="AE33" s="60" t="s">
        <v>679</v>
      </c>
      <c r="AF33" s="21">
        <f t="shared" si="0"/>
        <v>110</v>
      </c>
      <c r="AG33" s="27">
        <f t="shared" si="3"/>
        <v>10</v>
      </c>
      <c r="AI33" s="21" t="str">
        <f t="shared" si="4"/>
        <v>FV-25NS</v>
      </c>
      <c r="AJ33" s="21">
        <v>30</v>
      </c>
      <c r="AK33" s="21">
        <v>0</v>
      </c>
      <c r="AL33" s="21">
        <v>10</v>
      </c>
      <c r="AM33" s="21">
        <v>20</v>
      </c>
      <c r="AN33" s="21">
        <v>0</v>
      </c>
      <c r="AP33" s="21">
        <f t="shared" si="5"/>
        <v>-40</v>
      </c>
      <c r="AR33" s="21">
        <f t="shared" si="1"/>
        <v>110</v>
      </c>
      <c r="AS33" s="21">
        <f t="shared" si="2"/>
        <v>30</v>
      </c>
      <c r="AV33" s="33">
        <v>233.19</v>
      </c>
      <c r="AX33" s="21">
        <v>-10</v>
      </c>
      <c r="BA33" s="33"/>
      <c r="BB33" s="33"/>
    </row>
    <row r="34" spans="1:54" ht="14.4" x14ac:dyDescent="0.3">
      <c r="A34" s="21" t="s">
        <v>76</v>
      </c>
      <c r="B34" s="21" t="s">
        <v>77</v>
      </c>
      <c r="C34" s="21" t="s">
        <v>46</v>
      </c>
      <c r="D34" s="21" t="s">
        <v>86</v>
      </c>
      <c r="E34" s="21">
        <v>104.97</v>
      </c>
      <c r="F34" s="31">
        <v>30</v>
      </c>
      <c r="G34" s="21" t="s">
        <v>146</v>
      </c>
      <c r="J34" s="32">
        <v>5</v>
      </c>
      <c r="K34" s="31" t="s">
        <v>170</v>
      </c>
      <c r="P34" s="32">
        <v>2</v>
      </c>
      <c r="Q34" s="31" t="s">
        <v>174</v>
      </c>
      <c r="AD34" s="61"/>
      <c r="AE34" s="60"/>
      <c r="AF34" s="21">
        <f t="shared" si="0"/>
        <v>7</v>
      </c>
      <c r="AG34" s="27">
        <f t="shared" si="3"/>
        <v>-23</v>
      </c>
      <c r="AI34" s="21" t="str">
        <f t="shared" si="4"/>
        <v>FV-25SM</v>
      </c>
      <c r="AJ34" s="21">
        <v>0</v>
      </c>
      <c r="AK34" s="21">
        <v>0</v>
      </c>
      <c r="AL34" s="21">
        <v>0</v>
      </c>
      <c r="AM34" s="21">
        <v>0</v>
      </c>
      <c r="AN34" s="21">
        <v>0</v>
      </c>
      <c r="AP34" s="21">
        <f t="shared" si="5"/>
        <v>23</v>
      </c>
      <c r="AR34" s="21">
        <f t="shared" si="1"/>
        <v>7</v>
      </c>
      <c r="AS34" s="21">
        <f t="shared" si="2"/>
        <v>0</v>
      </c>
      <c r="AV34" s="33">
        <v>807.44</v>
      </c>
      <c r="AX34" s="21">
        <v>23</v>
      </c>
      <c r="AY34" s="21" t="s">
        <v>500</v>
      </c>
      <c r="BA34" s="33"/>
      <c r="BB34" s="33"/>
    </row>
    <row r="35" spans="1:54" ht="14.4" x14ac:dyDescent="0.3">
      <c r="A35" s="21" t="s">
        <v>76</v>
      </c>
      <c r="B35" s="21" t="s">
        <v>77</v>
      </c>
      <c r="C35" s="21" t="s">
        <v>46</v>
      </c>
      <c r="D35" s="21" t="s">
        <v>87</v>
      </c>
      <c r="E35" s="21">
        <v>84.96</v>
      </c>
      <c r="F35" s="31">
        <v>30</v>
      </c>
      <c r="G35" s="21" t="s">
        <v>146</v>
      </c>
      <c r="P35" s="32">
        <v>4</v>
      </c>
      <c r="Q35" s="31" t="s">
        <v>174</v>
      </c>
      <c r="V35" s="21">
        <v>3</v>
      </c>
      <c r="W35" s="31" t="s">
        <v>189</v>
      </c>
      <c r="X35" s="21">
        <v>3</v>
      </c>
      <c r="Y35" s="31" t="s">
        <v>197</v>
      </c>
      <c r="AB35" s="21">
        <v>3</v>
      </c>
      <c r="AC35" s="31" t="s">
        <v>213</v>
      </c>
      <c r="AD35" s="61">
        <v>3</v>
      </c>
      <c r="AE35" s="60" t="s">
        <v>679</v>
      </c>
      <c r="AF35" s="21">
        <f t="shared" si="0"/>
        <v>16</v>
      </c>
      <c r="AG35" s="27">
        <f t="shared" si="3"/>
        <v>-14</v>
      </c>
      <c r="AI35" s="21" t="str">
        <f t="shared" si="4"/>
        <v>FV-25SW</v>
      </c>
      <c r="AJ35" s="21">
        <v>10</v>
      </c>
      <c r="AK35" s="21">
        <v>0</v>
      </c>
      <c r="AL35" s="21">
        <v>3</v>
      </c>
      <c r="AM35" s="21">
        <v>7</v>
      </c>
      <c r="AN35" s="21">
        <v>0</v>
      </c>
      <c r="AP35" s="21">
        <f t="shared" si="5"/>
        <v>4</v>
      </c>
      <c r="AR35" s="21">
        <f t="shared" si="1"/>
        <v>16</v>
      </c>
      <c r="AS35" s="21">
        <f t="shared" si="2"/>
        <v>10</v>
      </c>
      <c r="AV35" s="33">
        <v>653.57000000000005</v>
      </c>
      <c r="AX35" s="21">
        <v>14</v>
      </c>
      <c r="AY35" s="21" t="s">
        <v>500</v>
      </c>
      <c r="BA35" s="33"/>
      <c r="BB35" s="33"/>
    </row>
    <row r="36" spans="1:54" ht="14.4" x14ac:dyDescent="0.3">
      <c r="A36" s="21" t="s">
        <v>76</v>
      </c>
      <c r="B36" s="21" t="s">
        <v>77</v>
      </c>
      <c r="C36" s="21" t="s">
        <v>46</v>
      </c>
      <c r="D36" s="21" t="s">
        <v>88</v>
      </c>
      <c r="E36" s="21">
        <v>50.88</v>
      </c>
      <c r="F36" s="31">
        <v>50</v>
      </c>
      <c r="G36" s="21" t="s">
        <v>146</v>
      </c>
      <c r="J36" s="32">
        <v>5</v>
      </c>
      <c r="K36" s="31" t="s">
        <v>170</v>
      </c>
      <c r="N36" s="32">
        <v>5</v>
      </c>
      <c r="O36" s="31" t="s">
        <v>171</v>
      </c>
      <c r="P36" s="21">
        <v>5</v>
      </c>
      <c r="Q36" s="31" t="s">
        <v>173</v>
      </c>
      <c r="R36" s="32">
        <v>5</v>
      </c>
      <c r="S36" s="31" t="s">
        <v>172</v>
      </c>
      <c r="V36" s="21">
        <v>5</v>
      </c>
      <c r="W36" s="31" t="s">
        <v>189</v>
      </c>
      <c r="X36" s="21">
        <v>4</v>
      </c>
      <c r="Y36" s="31" t="s">
        <v>197</v>
      </c>
      <c r="Z36" s="21">
        <v>5</v>
      </c>
      <c r="AA36" s="31" t="s">
        <v>198</v>
      </c>
      <c r="AB36" s="21">
        <v>5</v>
      </c>
      <c r="AC36" s="31" t="s">
        <v>213</v>
      </c>
      <c r="AD36" s="61">
        <v>5</v>
      </c>
      <c r="AE36" s="60" t="s">
        <v>679</v>
      </c>
      <c r="AF36" s="21">
        <f t="shared" si="0"/>
        <v>44</v>
      </c>
      <c r="AG36" s="27">
        <f t="shared" si="3"/>
        <v>-6</v>
      </c>
      <c r="AI36" s="21" t="str">
        <f t="shared" si="4"/>
        <v>FV-28NX</v>
      </c>
      <c r="AJ36" s="21">
        <v>5</v>
      </c>
      <c r="AK36" s="21">
        <v>0</v>
      </c>
      <c r="AL36" s="21">
        <v>5</v>
      </c>
      <c r="AM36" s="21">
        <v>0</v>
      </c>
      <c r="AN36" s="21">
        <v>0</v>
      </c>
      <c r="AP36" s="21">
        <f t="shared" si="5"/>
        <v>1</v>
      </c>
      <c r="AR36" s="21">
        <f t="shared" si="1"/>
        <v>44</v>
      </c>
      <c r="AS36" s="21">
        <f t="shared" si="2"/>
        <v>5</v>
      </c>
      <c r="AV36" s="33">
        <v>391.4</v>
      </c>
      <c r="AX36" s="21">
        <v>6</v>
      </c>
      <c r="AY36" s="21" t="s">
        <v>500</v>
      </c>
      <c r="BA36" s="33"/>
      <c r="BB36" s="33"/>
    </row>
    <row r="37" spans="1:54" ht="14.4" x14ac:dyDescent="0.3">
      <c r="A37" s="21" t="s">
        <v>89</v>
      </c>
      <c r="B37" s="21" t="s">
        <v>90</v>
      </c>
      <c r="C37" s="21" t="s">
        <v>46</v>
      </c>
      <c r="D37" s="21" t="s">
        <v>91</v>
      </c>
      <c r="E37" s="21">
        <v>4.0999999999999996</v>
      </c>
      <c r="F37" s="31">
        <v>550</v>
      </c>
      <c r="G37" s="21" t="s">
        <v>146</v>
      </c>
      <c r="H37" s="32">
        <v>10</v>
      </c>
      <c r="I37" s="31" t="s">
        <v>166</v>
      </c>
      <c r="J37" s="32">
        <v>30</v>
      </c>
      <c r="K37" s="31" t="s">
        <v>167</v>
      </c>
      <c r="L37" s="32">
        <v>150</v>
      </c>
      <c r="M37" s="31" t="s">
        <v>162</v>
      </c>
      <c r="N37" s="32">
        <v>100</v>
      </c>
      <c r="O37" s="31" t="s">
        <v>169</v>
      </c>
      <c r="P37" s="32">
        <v>20</v>
      </c>
      <c r="Q37" s="31" t="s">
        <v>175</v>
      </c>
      <c r="R37" s="32">
        <v>20</v>
      </c>
      <c r="S37" s="31" t="s">
        <v>154</v>
      </c>
      <c r="T37" s="21">
        <v>70</v>
      </c>
      <c r="U37" s="31" t="s">
        <v>187</v>
      </c>
      <c r="V37" s="21">
        <v>50</v>
      </c>
      <c r="W37" s="31" t="s">
        <v>188</v>
      </c>
      <c r="X37" s="21">
        <v>50</v>
      </c>
      <c r="Y37" s="31" t="s">
        <v>196</v>
      </c>
      <c r="Z37" s="21">
        <v>50</v>
      </c>
      <c r="AA37" s="31" t="s">
        <v>202</v>
      </c>
      <c r="AB37" s="21">
        <v>50</v>
      </c>
      <c r="AC37" s="31" t="s">
        <v>203</v>
      </c>
      <c r="AD37" s="61">
        <v>50</v>
      </c>
      <c r="AE37" s="60" t="s">
        <v>680</v>
      </c>
      <c r="AF37" s="21">
        <f>H37+J37+L37+N37+P37+R37+T37+V37+X37+Z37+AB37+AD37</f>
        <v>650</v>
      </c>
      <c r="AG37" s="27">
        <f t="shared" si="3"/>
        <v>100</v>
      </c>
      <c r="AI37" s="21" t="str">
        <f t="shared" si="4"/>
        <v>FV-25GS</v>
      </c>
      <c r="AJ37" s="21">
        <v>170</v>
      </c>
      <c r="AK37" s="21">
        <v>70</v>
      </c>
      <c r="AL37" s="21">
        <v>50</v>
      </c>
      <c r="AM37" s="21">
        <v>50</v>
      </c>
      <c r="AN37" s="21">
        <v>0</v>
      </c>
      <c r="AP37" s="21">
        <f t="shared" si="5"/>
        <v>-270</v>
      </c>
      <c r="AR37" s="21">
        <f t="shared" si="1"/>
        <v>650</v>
      </c>
      <c r="AS37" s="21">
        <f t="shared" si="2"/>
        <v>170</v>
      </c>
      <c r="AV37" s="33">
        <v>40.85</v>
      </c>
      <c r="AX37" s="21">
        <v>-100</v>
      </c>
      <c r="BA37" s="33"/>
      <c r="BB37" s="33"/>
    </row>
    <row r="38" spans="1:54" ht="14.4" x14ac:dyDescent="0.3">
      <c r="A38" s="21" t="s">
        <v>89</v>
      </c>
      <c r="B38" s="21" t="s">
        <v>90</v>
      </c>
      <c r="C38" s="21" t="s">
        <v>46</v>
      </c>
      <c r="D38" s="21" t="s">
        <v>92</v>
      </c>
      <c r="E38" s="21">
        <v>6.5</v>
      </c>
      <c r="F38" s="31">
        <v>750</v>
      </c>
      <c r="G38" s="21" t="s">
        <v>146</v>
      </c>
      <c r="H38" s="32">
        <v>30</v>
      </c>
      <c r="I38" s="31" t="s">
        <v>166</v>
      </c>
      <c r="J38" s="32">
        <v>30</v>
      </c>
      <c r="K38" s="31" t="s">
        <v>167</v>
      </c>
      <c r="L38" s="32">
        <v>80</v>
      </c>
      <c r="M38" s="31" t="s">
        <v>162</v>
      </c>
      <c r="N38" s="32">
        <v>60</v>
      </c>
      <c r="O38" s="31" t="s">
        <v>169</v>
      </c>
      <c r="P38" s="32">
        <v>50</v>
      </c>
      <c r="Q38" s="31" t="s">
        <v>175</v>
      </c>
      <c r="R38" s="32">
        <v>50</v>
      </c>
      <c r="S38" s="31" t="s">
        <v>154</v>
      </c>
      <c r="T38" s="21">
        <v>90</v>
      </c>
      <c r="U38" s="31" t="s">
        <v>187</v>
      </c>
      <c r="V38" s="21">
        <v>20</v>
      </c>
      <c r="W38" s="31" t="s">
        <v>188</v>
      </c>
      <c r="X38" s="21">
        <v>20</v>
      </c>
      <c r="Y38" s="31" t="s">
        <v>196</v>
      </c>
      <c r="Z38" s="21">
        <v>20</v>
      </c>
      <c r="AA38" s="31" t="s">
        <v>202</v>
      </c>
      <c r="AB38" s="21">
        <v>30</v>
      </c>
      <c r="AC38" s="31" t="s">
        <v>203</v>
      </c>
      <c r="AD38" s="61">
        <v>30</v>
      </c>
      <c r="AE38" s="60" t="s">
        <v>680</v>
      </c>
      <c r="AF38" s="21">
        <f>H38+J38+L38+N38+P38+R38+T38+V38+X38+Z38+AB38+AD38</f>
        <v>510</v>
      </c>
      <c r="AG38" s="27">
        <f t="shared" si="3"/>
        <v>-240</v>
      </c>
      <c r="AI38" s="21" t="str">
        <f t="shared" si="4"/>
        <v>FV-30GS</v>
      </c>
      <c r="AJ38" s="21">
        <v>130</v>
      </c>
      <c r="AK38" s="21">
        <v>90</v>
      </c>
      <c r="AL38" s="21">
        <v>20</v>
      </c>
      <c r="AM38" s="21">
        <v>20</v>
      </c>
      <c r="AN38" s="21">
        <v>0</v>
      </c>
      <c r="AP38" s="21">
        <f t="shared" si="5"/>
        <v>110</v>
      </c>
      <c r="AR38" s="21">
        <f t="shared" si="1"/>
        <v>510</v>
      </c>
      <c r="AS38" s="21">
        <f t="shared" si="2"/>
        <v>130</v>
      </c>
      <c r="AV38" s="33">
        <v>64.75</v>
      </c>
      <c r="AX38" s="21">
        <v>240</v>
      </c>
      <c r="AY38" s="21" t="s">
        <v>500</v>
      </c>
      <c r="BA38" s="33"/>
      <c r="BB38" s="33"/>
    </row>
    <row r="39" spans="1:54" ht="14.4" x14ac:dyDescent="0.3">
      <c r="A39" s="21" t="s">
        <v>89</v>
      </c>
      <c r="B39" s="21" t="s">
        <v>90</v>
      </c>
      <c r="C39" s="21" t="s">
        <v>46</v>
      </c>
      <c r="D39" s="21" t="s">
        <v>93</v>
      </c>
      <c r="E39" s="21">
        <v>8.18</v>
      </c>
      <c r="F39" s="31">
        <v>350</v>
      </c>
      <c r="G39" s="21" t="s">
        <v>146</v>
      </c>
      <c r="H39" s="32">
        <v>50</v>
      </c>
      <c r="I39" s="31" t="s">
        <v>166</v>
      </c>
      <c r="J39" s="32">
        <v>50</v>
      </c>
      <c r="K39" s="31" t="s">
        <v>167</v>
      </c>
      <c r="L39" s="32">
        <v>40</v>
      </c>
      <c r="M39" s="31" t="s">
        <v>162</v>
      </c>
      <c r="P39" s="32">
        <v>20</v>
      </c>
      <c r="Q39" s="31" t="s">
        <v>175</v>
      </c>
      <c r="R39" s="32">
        <v>20</v>
      </c>
      <c r="S39" s="31" t="s">
        <v>154</v>
      </c>
      <c r="T39" s="21">
        <v>20</v>
      </c>
      <c r="U39" s="31" t="s">
        <v>187</v>
      </c>
      <c r="V39" s="21">
        <v>50</v>
      </c>
      <c r="W39" s="31" t="s">
        <v>188</v>
      </c>
      <c r="X39" s="21">
        <v>50</v>
      </c>
      <c r="Y39" s="31" t="s">
        <v>201</v>
      </c>
      <c r="Z39" s="21">
        <v>30</v>
      </c>
      <c r="AA39" s="31" t="s">
        <v>202</v>
      </c>
      <c r="AB39" s="21">
        <v>50</v>
      </c>
      <c r="AC39" s="31" t="s">
        <v>203</v>
      </c>
      <c r="AD39" s="61">
        <v>50</v>
      </c>
      <c r="AE39" s="60" t="s">
        <v>680</v>
      </c>
      <c r="AF39" s="21">
        <f>H39+J39+L39+N39+P39+R39+T39+V39+X39+Z39+AB39+AD39</f>
        <v>430</v>
      </c>
      <c r="AG39" s="27">
        <f t="shared" si="3"/>
        <v>80</v>
      </c>
      <c r="AI39" s="21" t="str">
        <f t="shared" si="4"/>
        <v>FV-35GS</v>
      </c>
      <c r="AJ39" s="21">
        <v>120</v>
      </c>
      <c r="AK39" s="21">
        <v>20</v>
      </c>
      <c r="AL39" s="21">
        <v>50</v>
      </c>
      <c r="AM39" s="21">
        <v>50</v>
      </c>
      <c r="AN39" s="21">
        <v>0</v>
      </c>
      <c r="AP39" s="21">
        <f t="shared" si="5"/>
        <v>-200</v>
      </c>
      <c r="AR39" s="21">
        <f t="shared" si="1"/>
        <v>430</v>
      </c>
      <c r="AS39" s="21">
        <f t="shared" si="2"/>
        <v>120</v>
      </c>
      <c r="AV39" s="33">
        <v>81.47</v>
      </c>
      <c r="AX39" s="21">
        <v>-80</v>
      </c>
      <c r="BA39" s="33"/>
      <c r="BB39" s="33"/>
    </row>
    <row r="40" spans="1:54" ht="14.4" x14ac:dyDescent="0.3">
      <c r="A40" s="21" t="s">
        <v>89</v>
      </c>
      <c r="B40" s="21" t="s">
        <v>90</v>
      </c>
      <c r="C40" s="21" t="s">
        <v>46</v>
      </c>
      <c r="D40" s="21" t="s">
        <v>94</v>
      </c>
      <c r="E40" s="21">
        <v>10.220000000000001</v>
      </c>
      <c r="F40" s="31">
        <v>700</v>
      </c>
      <c r="G40" s="21" t="s">
        <v>146</v>
      </c>
      <c r="H40" s="32">
        <v>30</v>
      </c>
      <c r="I40" s="31" t="s">
        <v>166</v>
      </c>
      <c r="J40" s="32">
        <v>50</v>
      </c>
      <c r="K40" s="31" t="s">
        <v>167</v>
      </c>
      <c r="L40" s="32">
        <v>50</v>
      </c>
      <c r="M40" s="31" t="s">
        <v>162</v>
      </c>
      <c r="N40" s="32">
        <v>50</v>
      </c>
      <c r="O40" s="31" t="s">
        <v>169</v>
      </c>
      <c r="P40" s="32">
        <v>60</v>
      </c>
      <c r="Q40" s="31" t="s">
        <v>175</v>
      </c>
      <c r="R40" s="32">
        <v>50</v>
      </c>
      <c r="S40" s="31" t="s">
        <v>154</v>
      </c>
      <c r="T40" s="21">
        <v>50</v>
      </c>
      <c r="U40" s="31" t="s">
        <v>187</v>
      </c>
      <c r="V40" s="21">
        <v>50</v>
      </c>
      <c r="W40" s="31" t="s">
        <v>188</v>
      </c>
      <c r="X40" s="21">
        <v>50</v>
      </c>
      <c r="Y40" s="31" t="s">
        <v>201</v>
      </c>
      <c r="Z40" s="21">
        <v>50</v>
      </c>
      <c r="AA40" s="31" t="s">
        <v>202</v>
      </c>
      <c r="AB40" s="21">
        <v>50</v>
      </c>
      <c r="AC40" s="31" t="s">
        <v>203</v>
      </c>
      <c r="AD40" s="61">
        <v>50</v>
      </c>
      <c r="AE40" s="60" t="s">
        <v>680</v>
      </c>
      <c r="AF40" s="21">
        <f>H40+J40+L40+N40+P40+R40+T40+V40+X40+Z40+AB40+AD40</f>
        <v>590</v>
      </c>
      <c r="AG40" s="27">
        <f t="shared" si="3"/>
        <v>-110</v>
      </c>
      <c r="AI40" s="21" t="str">
        <f t="shared" si="4"/>
        <v>FV-40GS</v>
      </c>
      <c r="AJ40" s="21">
        <v>150</v>
      </c>
      <c r="AK40" s="21">
        <v>50</v>
      </c>
      <c r="AL40" s="21">
        <v>50</v>
      </c>
      <c r="AM40" s="21">
        <v>50</v>
      </c>
      <c r="AN40" s="21">
        <v>0</v>
      </c>
      <c r="AP40" s="21">
        <f t="shared" si="5"/>
        <v>-40</v>
      </c>
      <c r="AR40" s="21">
        <f t="shared" si="1"/>
        <v>590</v>
      </c>
      <c r="AS40" s="21">
        <f t="shared" si="2"/>
        <v>150</v>
      </c>
      <c r="AV40" s="33">
        <v>101.82</v>
      </c>
      <c r="AX40" s="21">
        <v>110</v>
      </c>
      <c r="AY40" s="21" t="s">
        <v>500</v>
      </c>
      <c r="BA40" s="33"/>
      <c r="BB40" s="33"/>
    </row>
    <row r="41" spans="1:54" ht="14.4" x14ac:dyDescent="0.3">
      <c r="A41" s="21" t="s">
        <v>95</v>
      </c>
      <c r="B41" s="21" t="s">
        <v>96</v>
      </c>
      <c r="C41" s="21" t="s">
        <v>97</v>
      </c>
      <c r="D41" s="21" t="s">
        <v>98</v>
      </c>
      <c r="E41" s="21">
        <v>23.13</v>
      </c>
      <c r="F41" s="31">
        <v>88</v>
      </c>
      <c r="G41" s="21" t="s">
        <v>146</v>
      </c>
      <c r="Z41" s="21">
        <v>30</v>
      </c>
      <c r="AA41" s="31" t="s">
        <v>214</v>
      </c>
      <c r="AD41" s="61"/>
      <c r="AE41" s="60"/>
      <c r="AF41" s="21">
        <f t="shared" si="0"/>
        <v>30</v>
      </c>
      <c r="AG41" s="27">
        <f t="shared" si="3"/>
        <v>-58</v>
      </c>
      <c r="AI41" s="21" t="str">
        <f t="shared" si="4"/>
        <v>FV-SCGP</v>
      </c>
      <c r="AJ41" s="21">
        <v>0</v>
      </c>
      <c r="AK41" s="21">
        <v>0</v>
      </c>
      <c r="AL41" s="21">
        <v>0</v>
      </c>
      <c r="AM41" s="21">
        <v>0</v>
      </c>
      <c r="AN41" s="21">
        <v>0</v>
      </c>
      <c r="AP41" s="21">
        <f t="shared" si="5"/>
        <v>58</v>
      </c>
      <c r="AR41" s="21">
        <f t="shared" si="1"/>
        <v>30</v>
      </c>
      <c r="AS41" s="21">
        <f t="shared" si="2"/>
        <v>0</v>
      </c>
      <c r="AV41" s="33">
        <v>154.19999999999999</v>
      </c>
      <c r="AX41" s="21">
        <v>88</v>
      </c>
      <c r="AY41" s="21" t="s">
        <v>500</v>
      </c>
      <c r="BA41" s="33"/>
      <c r="BB41" s="33"/>
    </row>
    <row r="42" spans="1:54" ht="14.4" x14ac:dyDescent="0.3">
      <c r="A42" s="21" t="s">
        <v>99</v>
      </c>
      <c r="B42" s="36" t="s">
        <v>501</v>
      </c>
      <c r="C42" s="21" t="s">
        <v>46</v>
      </c>
      <c r="D42" s="21" t="s">
        <v>101</v>
      </c>
      <c r="E42" s="32">
        <v>0</v>
      </c>
      <c r="F42" s="31">
        <v>4000</v>
      </c>
      <c r="G42" s="21" t="s">
        <v>146</v>
      </c>
      <c r="H42" s="37"/>
      <c r="L42" s="37"/>
      <c r="N42" s="37"/>
      <c r="P42" s="37"/>
      <c r="T42" s="21">
        <v>100</v>
      </c>
      <c r="U42" s="31" t="s">
        <v>187</v>
      </c>
      <c r="V42" s="21">
        <v>200</v>
      </c>
      <c r="W42" s="31" t="s">
        <v>188</v>
      </c>
      <c r="X42" s="35">
        <v>100</v>
      </c>
      <c r="Y42" s="31" t="s">
        <v>196</v>
      </c>
      <c r="Z42" s="21">
        <v>700</v>
      </c>
      <c r="AA42" s="31" t="s">
        <v>202</v>
      </c>
      <c r="AD42" s="61"/>
      <c r="AE42" s="60"/>
      <c r="AF42" s="21">
        <f t="shared" si="0"/>
        <v>1100</v>
      </c>
      <c r="AG42" s="27">
        <f t="shared" si="3"/>
        <v>-2900</v>
      </c>
      <c r="AI42" s="21" t="str">
        <f t="shared" si="4"/>
        <v>FV-15CS</v>
      </c>
      <c r="AJ42" s="21">
        <v>700</v>
      </c>
      <c r="AK42" s="21">
        <v>100</v>
      </c>
      <c r="AL42" s="21">
        <v>200</v>
      </c>
      <c r="AM42" s="21">
        <v>400</v>
      </c>
      <c r="AN42" s="21">
        <v>0</v>
      </c>
      <c r="AP42" s="21">
        <f t="shared" si="5"/>
        <v>2200</v>
      </c>
      <c r="AR42" s="21">
        <f t="shared" si="1"/>
        <v>1100</v>
      </c>
      <c r="AS42" s="21">
        <f t="shared" si="2"/>
        <v>700</v>
      </c>
      <c r="AV42" s="33">
        <v>93.49</v>
      </c>
      <c r="AX42" s="34">
        <v>2600</v>
      </c>
      <c r="AY42" s="21" t="s">
        <v>500</v>
      </c>
      <c r="BA42" s="33"/>
      <c r="BB42" s="33"/>
    </row>
    <row r="43" spans="1:54" ht="14.4" x14ac:dyDescent="0.3">
      <c r="A43" s="21" t="s">
        <v>99</v>
      </c>
      <c r="B43" s="36" t="s">
        <v>501</v>
      </c>
      <c r="C43" s="21" t="s">
        <v>46</v>
      </c>
      <c r="D43" s="21" t="s">
        <v>102</v>
      </c>
      <c r="E43" s="21">
        <v>2.57</v>
      </c>
      <c r="F43" s="31">
        <v>200</v>
      </c>
      <c r="G43" s="35" t="s">
        <v>146</v>
      </c>
      <c r="AD43" s="61"/>
      <c r="AE43" s="60"/>
      <c r="AF43" s="21">
        <f t="shared" si="0"/>
        <v>0</v>
      </c>
      <c r="AG43" s="27">
        <f t="shared" si="3"/>
        <v>-200</v>
      </c>
      <c r="AI43" s="21" t="str">
        <f t="shared" si="4"/>
        <v>F-GPT01</v>
      </c>
      <c r="AJ43" s="21">
        <v>0</v>
      </c>
      <c r="AK43" s="21">
        <v>0</v>
      </c>
      <c r="AL43" s="21">
        <v>0</v>
      </c>
      <c r="AM43" s="21">
        <v>0</v>
      </c>
      <c r="AN43" s="21">
        <v>0</v>
      </c>
      <c r="AP43" s="21">
        <f t="shared" si="5"/>
        <v>200</v>
      </c>
      <c r="AR43" s="21">
        <f t="shared" si="1"/>
        <v>0</v>
      </c>
      <c r="AS43" s="21">
        <f t="shared" si="2"/>
        <v>0</v>
      </c>
      <c r="AV43" s="33">
        <v>61.82</v>
      </c>
      <c r="AX43" s="34">
        <v>200</v>
      </c>
      <c r="AY43" s="21" t="s">
        <v>500</v>
      </c>
      <c r="BA43" s="33"/>
      <c r="BB43" s="33"/>
    </row>
    <row r="44" spans="1:54" ht="14.4" x14ac:dyDescent="0.3">
      <c r="A44" s="21" t="s">
        <v>103</v>
      </c>
      <c r="B44" s="21" t="s">
        <v>104</v>
      </c>
      <c r="C44" s="21" t="s">
        <v>46</v>
      </c>
      <c r="D44" s="21" t="s">
        <v>101</v>
      </c>
      <c r="E44" s="32">
        <v>0</v>
      </c>
      <c r="F44" s="31">
        <v>1000</v>
      </c>
      <c r="G44" s="21" t="s">
        <v>146</v>
      </c>
      <c r="AD44" s="59">
        <v>150</v>
      </c>
      <c r="AE44" s="60" t="s">
        <v>680</v>
      </c>
      <c r="AF44" s="21">
        <f t="shared" si="0"/>
        <v>150</v>
      </c>
      <c r="AG44" s="27">
        <f t="shared" si="3"/>
        <v>-850</v>
      </c>
      <c r="AI44" s="21" t="str">
        <f t="shared" si="4"/>
        <v>FV-15CS</v>
      </c>
      <c r="AJ44" s="21">
        <v>0</v>
      </c>
      <c r="AK44" s="21">
        <v>0</v>
      </c>
      <c r="AL44" s="21">
        <v>0</v>
      </c>
      <c r="AM44" s="21">
        <v>0</v>
      </c>
      <c r="AN44" s="21">
        <v>0</v>
      </c>
      <c r="AP44" s="21">
        <f t="shared" si="5"/>
        <v>850</v>
      </c>
      <c r="AR44" s="21">
        <f t="shared" si="1"/>
        <v>150</v>
      </c>
      <c r="AS44" s="21">
        <f t="shared" si="2"/>
        <v>0</v>
      </c>
      <c r="AV44" s="33">
        <v>94.05</v>
      </c>
      <c r="AX44" s="34">
        <v>1000</v>
      </c>
      <c r="AY44" s="21" t="s">
        <v>500</v>
      </c>
      <c r="BA44" s="33"/>
      <c r="BB44" s="33"/>
    </row>
    <row r="45" spans="1:54" ht="14.4" x14ac:dyDescent="0.3">
      <c r="A45" s="21" t="s">
        <v>105</v>
      </c>
      <c r="B45" s="21" t="s">
        <v>106</v>
      </c>
      <c r="C45" s="21" t="s">
        <v>46</v>
      </c>
      <c r="D45" s="21" t="s">
        <v>107</v>
      </c>
      <c r="E45" s="21">
        <v>225.03</v>
      </c>
      <c r="F45" s="31">
        <v>130</v>
      </c>
      <c r="G45" s="38" t="s">
        <v>176</v>
      </c>
      <c r="U45" s="39"/>
      <c r="Y45" s="39"/>
      <c r="AD45" s="61"/>
      <c r="AE45" s="60"/>
      <c r="AF45" s="21">
        <f t="shared" si="0"/>
        <v>0</v>
      </c>
      <c r="AG45" s="27">
        <f t="shared" si="3"/>
        <v>-130</v>
      </c>
      <c r="AI45" s="21" t="str">
        <f t="shared" si="4"/>
        <v>F-JPW50</v>
      </c>
      <c r="AJ45" s="21">
        <v>0</v>
      </c>
      <c r="AK45" s="21">
        <v>0</v>
      </c>
      <c r="AL45" s="21">
        <v>0</v>
      </c>
      <c r="AM45" s="21">
        <v>0</v>
      </c>
      <c r="AN45" s="21">
        <v>0</v>
      </c>
      <c r="AP45" s="21">
        <f t="shared" si="5"/>
        <v>130</v>
      </c>
      <c r="AR45" s="21">
        <f t="shared" si="1"/>
        <v>0</v>
      </c>
      <c r="AS45" s="21">
        <f t="shared" si="2"/>
        <v>0</v>
      </c>
      <c r="AV45" s="33">
        <v>660.03</v>
      </c>
      <c r="AX45" s="21">
        <v>0</v>
      </c>
      <c r="BA45" s="33"/>
      <c r="BB45" s="33"/>
    </row>
    <row r="46" spans="1:54" ht="14.4" x14ac:dyDescent="0.3">
      <c r="A46" s="21" t="s">
        <v>108</v>
      </c>
      <c r="B46" s="21" t="s">
        <v>109</v>
      </c>
      <c r="C46" s="21" t="s">
        <v>57</v>
      </c>
      <c r="D46" s="21" t="s">
        <v>110</v>
      </c>
      <c r="E46" s="21">
        <v>12.09</v>
      </c>
      <c r="F46" s="31">
        <v>4900</v>
      </c>
      <c r="G46" s="21" t="s">
        <v>146</v>
      </c>
      <c r="P46" s="32">
        <v>800</v>
      </c>
      <c r="Q46" s="31" t="s">
        <v>177</v>
      </c>
      <c r="R46" s="21">
        <v>0</v>
      </c>
      <c r="T46" s="21">
        <v>400</v>
      </c>
      <c r="U46" s="31" t="s">
        <v>215</v>
      </c>
      <c r="V46" s="21">
        <v>400</v>
      </c>
      <c r="W46" s="31" t="s">
        <v>191</v>
      </c>
      <c r="X46" s="21">
        <v>200</v>
      </c>
      <c r="Y46" s="31" t="s">
        <v>192</v>
      </c>
      <c r="Z46" s="21">
        <f>200+250</f>
        <v>450</v>
      </c>
      <c r="AA46" s="31" t="s">
        <v>216</v>
      </c>
      <c r="AB46" s="21">
        <v>300</v>
      </c>
      <c r="AC46" s="31" t="s">
        <v>217</v>
      </c>
      <c r="AD46" s="61">
        <v>200</v>
      </c>
      <c r="AE46" s="60"/>
      <c r="AF46" s="21">
        <f t="shared" si="0"/>
        <v>2750</v>
      </c>
      <c r="AG46" s="27">
        <f t="shared" si="3"/>
        <v>-2150</v>
      </c>
      <c r="AI46" s="21" t="str">
        <f t="shared" si="4"/>
        <v>FV-17CU</v>
      </c>
      <c r="AJ46" s="21">
        <v>600</v>
      </c>
      <c r="AK46" s="21">
        <v>400</v>
      </c>
      <c r="AL46" s="21">
        <v>0</v>
      </c>
      <c r="AM46" s="21">
        <v>200</v>
      </c>
      <c r="AN46" s="21">
        <v>0</v>
      </c>
      <c r="AP46" s="21">
        <f t="shared" si="5"/>
        <v>1550</v>
      </c>
      <c r="AR46" s="21">
        <f t="shared" si="1"/>
        <v>2750</v>
      </c>
      <c r="AS46" s="21">
        <f t="shared" si="2"/>
        <v>600</v>
      </c>
      <c r="AV46" s="33">
        <v>40.29</v>
      </c>
      <c r="AX46" s="21">
        <v>2450</v>
      </c>
      <c r="AY46" s="21" t="s">
        <v>500</v>
      </c>
      <c r="BA46" s="33"/>
      <c r="BB46" s="33"/>
    </row>
    <row r="47" spans="1:54" ht="14.4" x14ac:dyDescent="0.3">
      <c r="A47" s="21" t="s">
        <v>108</v>
      </c>
      <c r="B47" s="21" t="s">
        <v>109</v>
      </c>
      <c r="C47" s="21" t="s">
        <v>57</v>
      </c>
      <c r="D47" s="21" t="s">
        <v>111</v>
      </c>
      <c r="E47" s="21">
        <v>17.09</v>
      </c>
      <c r="F47" s="31">
        <v>2000</v>
      </c>
      <c r="G47" s="21" t="s">
        <v>146</v>
      </c>
      <c r="N47" s="32">
        <f>200</f>
        <v>200</v>
      </c>
      <c r="O47" s="31" t="s">
        <v>180</v>
      </c>
      <c r="P47" s="32">
        <v>100</v>
      </c>
      <c r="Q47" s="31" t="s">
        <v>178</v>
      </c>
      <c r="R47" s="32">
        <v>700</v>
      </c>
      <c r="S47" s="31" t="s">
        <v>179</v>
      </c>
      <c r="T47" s="21">
        <v>300</v>
      </c>
      <c r="U47" s="31" t="s">
        <v>215</v>
      </c>
      <c r="V47" s="21">
        <v>100</v>
      </c>
      <c r="W47" s="31" t="s">
        <v>191</v>
      </c>
      <c r="X47" s="21">
        <v>150</v>
      </c>
      <c r="Y47" s="31" t="s">
        <v>192</v>
      </c>
      <c r="Z47" s="21">
        <f>300+500</f>
        <v>800</v>
      </c>
      <c r="AA47" s="31" t="s">
        <v>216</v>
      </c>
      <c r="AB47" s="21">
        <v>300</v>
      </c>
      <c r="AC47" s="31" t="s">
        <v>217</v>
      </c>
      <c r="AD47" s="61">
        <v>200</v>
      </c>
      <c r="AE47" s="60"/>
      <c r="AF47" s="21">
        <f t="shared" si="0"/>
        <v>2850</v>
      </c>
      <c r="AG47" s="27">
        <f t="shared" si="3"/>
        <v>850</v>
      </c>
      <c r="AI47" s="21" t="str">
        <f t="shared" si="4"/>
        <v>FV-24CD</v>
      </c>
      <c r="AJ47" s="21">
        <v>400</v>
      </c>
      <c r="AK47" s="21">
        <v>100</v>
      </c>
      <c r="AL47" s="21">
        <v>0</v>
      </c>
      <c r="AM47" s="21">
        <v>300</v>
      </c>
      <c r="AN47" s="21">
        <v>0</v>
      </c>
      <c r="AP47" s="21">
        <f t="shared" si="5"/>
        <v>-1250</v>
      </c>
      <c r="AR47" s="21">
        <f t="shared" si="1"/>
        <v>2850</v>
      </c>
      <c r="AS47" s="21">
        <f t="shared" si="2"/>
        <v>400</v>
      </c>
      <c r="AV47" s="33">
        <v>56.96</v>
      </c>
      <c r="AX47" s="21">
        <v>-650</v>
      </c>
      <c r="BA47" s="33"/>
      <c r="BB47" s="33"/>
    </row>
    <row r="48" spans="1:54" ht="14.4" x14ac:dyDescent="0.3">
      <c r="A48" s="21" t="s">
        <v>108</v>
      </c>
      <c r="B48" s="21" t="s">
        <v>109</v>
      </c>
      <c r="C48" s="21" t="s">
        <v>57</v>
      </c>
      <c r="D48" s="21" t="s">
        <v>112</v>
      </c>
      <c r="E48" s="21">
        <v>19.260000000000002</v>
      </c>
      <c r="F48" s="31">
        <v>2800</v>
      </c>
      <c r="G48" s="21" t="s">
        <v>146</v>
      </c>
      <c r="N48" s="32">
        <v>200</v>
      </c>
      <c r="O48" s="31" t="s">
        <v>180</v>
      </c>
      <c r="P48" s="21">
        <v>0</v>
      </c>
      <c r="R48" s="32">
        <v>900</v>
      </c>
      <c r="S48" s="31" t="s">
        <v>179</v>
      </c>
      <c r="T48" s="21">
        <v>300</v>
      </c>
      <c r="U48" s="31" t="s">
        <v>215</v>
      </c>
      <c r="V48" s="21">
        <v>100</v>
      </c>
      <c r="W48" s="31" t="s">
        <v>191</v>
      </c>
      <c r="X48" s="21">
        <v>250</v>
      </c>
      <c r="Y48" s="31" t="s">
        <v>192</v>
      </c>
      <c r="Z48" s="21">
        <f>150+200</f>
        <v>350</v>
      </c>
      <c r="AA48" s="31" t="s">
        <v>218</v>
      </c>
      <c r="AB48" s="21">
        <v>200</v>
      </c>
      <c r="AC48" s="31" t="s">
        <v>217</v>
      </c>
      <c r="AD48" s="61">
        <v>300</v>
      </c>
      <c r="AE48" s="60"/>
      <c r="AF48" s="21">
        <f t="shared" si="0"/>
        <v>2600</v>
      </c>
      <c r="AG48" s="27">
        <f t="shared" si="3"/>
        <v>-200</v>
      </c>
      <c r="AI48" s="21" t="str">
        <f t="shared" si="4"/>
        <v>FV-24CG</v>
      </c>
      <c r="AJ48" s="21">
        <v>250</v>
      </c>
      <c r="AK48" s="21">
        <v>100</v>
      </c>
      <c r="AL48" s="21">
        <v>0</v>
      </c>
      <c r="AM48" s="21">
        <v>150</v>
      </c>
      <c r="AN48" s="21">
        <v>0</v>
      </c>
      <c r="AP48" s="21">
        <f t="shared" si="5"/>
        <v>-50</v>
      </c>
      <c r="AR48" s="21">
        <f t="shared" si="1"/>
        <v>2600</v>
      </c>
      <c r="AS48" s="21">
        <f t="shared" si="2"/>
        <v>250</v>
      </c>
      <c r="AV48" s="33">
        <v>64.209999999999994</v>
      </c>
      <c r="AX48" s="21">
        <v>600</v>
      </c>
      <c r="AY48" s="21" t="s">
        <v>500</v>
      </c>
      <c r="BA48" s="33"/>
      <c r="BB48" s="33"/>
    </row>
    <row r="49" spans="1:54" ht="14.4" x14ac:dyDescent="0.3">
      <c r="A49" s="21" t="s">
        <v>108</v>
      </c>
      <c r="B49" s="21" t="s">
        <v>109</v>
      </c>
      <c r="C49" s="21" t="s">
        <v>57</v>
      </c>
      <c r="D49" s="21" t="s">
        <v>59</v>
      </c>
      <c r="E49" s="21">
        <v>14.92</v>
      </c>
      <c r="F49" s="31">
        <v>4000</v>
      </c>
      <c r="G49" s="21" t="s">
        <v>146</v>
      </c>
      <c r="N49" s="32">
        <v>300</v>
      </c>
      <c r="O49" s="31" t="s">
        <v>180</v>
      </c>
      <c r="P49" s="32">
        <v>1000</v>
      </c>
      <c r="Q49" s="31" t="s">
        <v>181</v>
      </c>
      <c r="R49" s="21">
        <v>0</v>
      </c>
      <c r="T49" s="21">
        <v>500</v>
      </c>
      <c r="U49" s="31" t="s">
        <v>219</v>
      </c>
      <c r="V49" s="21">
        <v>400</v>
      </c>
      <c r="W49" s="31" t="s">
        <v>191</v>
      </c>
      <c r="X49" s="21">
        <v>400</v>
      </c>
      <c r="Y49" s="31" t="s">
        <v>192</v>
      </c>
      <c r="Z49" s="21">
        <f>300+500</f>
        <v>800</v>
      </c>
      <c r="AA49" s="31" t="s">
        <v>218</v>
      </c>
      <c r="AB49" s="21">
        <v>300</v>
      </c>
      <c r="AC49" s="31" t="s">
        <v>217</v>
      </c>
      <c r="AD49" s="61">
        <v>500</v>
      </c>
      <c r="AE49" s="60"/>
      <c r="AF49" s="21">
        <f t="shared" si="0"/>
        <v>4200</v>
      </c>
      <c r="AG49" s="27">
        <f t="shared" si="3"/>
        <v>200</v>
      </c>
      <c r="AI49" s="21" t="str">
        <f>LEFT(D49, 9)</f>
        <v>FV-24CU9</v>
      </c>
      <c r="AJ49" s="21">
        <v>700</v>
      </c>
      <c r="AK49" s="21">
        <v>400</v>
      </c>
      <c r="AL49" s="21">
        <v>0</v>
      </c>
      <c r="AM49" s="21">
        <v>300</v>
      </c>
      <c r="AN49" s="21">
        <v>0</v>
      </c>
      <c r="AP49" s="21">
        <f t="shared" si="5"/>
        <v>-900</v>
      </c>
      <c r="AR49" s="21">
        <f t="shared" si="1"/>
        <v>4200</v>
      </c>
      <c r="AS49" s="21">
        <f t="shared" si="2"/>
        <v>700</v>
      </c>
      <c r="AV49" s="33">
        <v>49.73</v>
      </c>
      <c r="AX49" s="21">
        <v>500</v>
      </c>
      <c r="AY49" s="21" t="s">
        <v>500</v>
      </c>
      <c r="BA49" s="33"/>
      <c r="BB49" s="33"/>
    </row>
    <row r="50" spans="1:54" ht="14.4" x14ac:dyDescent="0.3">
      <c r="A50" s="21" t="s">
        <v>108</v>
      </c>
      <c r="B50" s="21" t="s">
        <v>109</v>
      </c>
      <c r="C50" s="21" t="s">
        <v>57</v>
      </c>
      <c r="D50" s="21" t="s">
        <v>220</v>
      </c>
      <c r="E50" s="21">
        <v>19.25</v>
      </c>
      <c r="F50" s="31">
        <v>20</v>
      </c>
      <c r="G50" s="21" t="s">
        <v>146</v>
      </c>
      <c r="V50" s="21">
        <v>10</v>
      </c>
      <c r="W50" s="31" t="s">
        <v>191</v>
      </c>
      <c r="Z50" s="59">
        <v>10</v>
      </c>
      <c r="AA50" s="60" t="s">
        <v>468</v>
      </c>
      <c r="AD50" s="61"/>
      <c r="AE50" s="60"/>
      <c r="AF50" s="21">
        <f t="shared" si="0"/>
        <v>20</v>
      </c>
      <c r="AG50" s="27">
        <f t="shared" si="3"/>
        <v>0</v>
      </c>
      <c r="AI50" s="21" t="str">
        <f>LEFT(D50, 9)</f>
        <v>FV-24CUR2</v>
      </c>
      <c r="AJ50" s="21">
        <v>0</v>
      </c>
      <c r="AK50" s="21">
        <v>0</v>
      </c>
      <c r="AL50" s="21">
        <v>0</v>
      </c>
      <c r="AM50" s="21">
        <v>0</v>
      </c>
      <c r="AN50" s="21">
        <v>0</v>
      </c>
      <c r="AP50" s="21">
        <f t="shared" si="5"/>
        <v>0</v>
      </c>
      <c r="AR50" s="21">
        <f t="shared" si="1"/>
        <v>20</v>
      </c>
      <c r="AS50" s="21">
        <f t="shared" si="2"/>
        <v>0</v>
      </c>
      <c r="AV50" s="33">
        <v>64.180000000000007</v>
      </c>
      <c r="AX50" s="21">
        <v>20</v>
      </c>
      <c r="AY50" s="21" t="s">
        <v>500</v>
      </c>
      <c r="BA50" s="33"/>
      <c r="BB50" s="33"/>
    </row>
    <row r="51" spans="1:54" ht="14.4" x14ac:dyDescent="0.3">
      <c r="A51" s="21" t="s">
        <v>108</v>
      </c>
      <c r="B51" s="21" t="s">
        <v>109</v>
      </c>
      <c r="C51" s="21" t="s">
        <v>57</v>
      </c>
      <c r="D51" s="21" t="s">
        <v>113</v>
      </c>
      <c r="E51" s="21">
        <v>24.39</v>
      </c>
      <c r="F51" s="31">
        <v>10</v>
      </c>
      <c r="G51" s="21" t="s">
        <v>146</v>
      </c>
      <c r="V51" s="21">
        <v>10</v>
      </c>
      <c r="W51" s="31" t="s">
        <v>191</v>
      </c>
      <c r="AD51" s="61"/>
      <c r="AE51" s="60"/>
      <c r="AF51" s="21">
        <f t="shared" si="0"/>
        <v>10</v>
      </c>
      <c r="AG51" s="27">
        <f t="shared" si="3"/>
        <v>0</v>
      </c>
      <c r="AI51" s="21" t="str">
        <f t="shared" si="4"/>
        <v>FV-24CH</v>
      </c>
      <c r="AJ51" s="21">
        <v>0</v>
      </c>
      <c r="AK51" s="21">
        <v>0</v>
      </c>
      <c r="AL51" s="21">
        <v>0</v>
      </c>
      <c r="AM51" s="21">
        <v>0</v>
      </c>
      <c r="AN51" s="21">
        <v>0</v>
      </c>
      <c r="AP51" s="21">
        <f t="shared" si="5"/>
        <v>0</v>
      </c>
      <c r="AR51" s="21">
        <f t="shared" si="1"/>
        <v>10</v>
      </c>
      <c r="AS51" s="21">
        <f t="shared" si="2"/>
        <v>0</v>
      </c>
      <c r="AV51" s="33">
        <v>81.290000000000006</v>
      </c>
      <c r="AX51" s="21">
        <v>10</v>
      </c>
      <c r="AY51" s="21" t="s">
        <v>500</v>
      </c>
      <c r="BA51" s="33"/>
      <c r="BB51" s="33"/>
    </row>
    <row r="52" spans="1:54" ht="14.4" x14ac:dyDescent="0.3">
      <c r="A52" s="21" t="s">
        <v>114</v>
      </c>
      <c r="B52" s="21" t="s">
        <v>115</v>
      </c>
      <c r="C52" s="21" t="s">
        <v>57</v>
      </c>
      <c r="D52" s="21" t="s">
        <v>58</v>
      </c>
      <c r="E52" s="21">
        <v>13.65</v>
      </c>
      <c r="F52" s="31">
        <v>5000</v>
      </c>
      <c r="G52" s="21" t="s">
        <v>146</v>
      </c>
      <c r="N52" s="32">
        <v>300</v>
      </c>
      <c r="O52" s="31" t="s">
        <v>180</v>
      </c>
      <c r="P52" s="32">
        <v>1300</v>
      </c>
      <c r="Q52" s="31" t="s">
        <v>177</v>
      </c>
      <c r="R52" s="21">
        <v>0</v>
      </c>
      <c r="T52" s="21">
        <v>500</v>
      </c>
      <c r="U52" s="31" t="s">
        <v>215</v>
      </c>
      <c r="V52" s="21">
        <v>100</v>
      </c>
      <c r="W52" s="31" t="s">
        <v>191</v>
      </c>
      <c r="X52" s="21">
        <v>100</v>
      </c>
      <c r="Y52" s="31" t="s">
        <v>192</v>
      </c>
      <c r="Z52" s="21">
        <f>300+200</f>
        <v>500</v>
      </c>
      <c r="AA52" s="31" t="s">
        <v>218</v>
      </c>
      <c r="AB52" s="21">
        <v>600</v>
      </c>
      <c r="AC52" s="31" t="s">
        <v>217</v>
      </c>
      <c r="AD52" s="61">
        <v>600</v>
      </c>
      <c r="AE52" s="60"/>
      <c r="AF52" s="21">
        <f t="shared" si="0"/>
        <v>4000</v>
      </c>
      <c r="AG52" s="27">
        <f t="shared" si="3"/>
        <v>-1000</v>
      </c>
      <c r="AI52" s="21" t="str">
        <f t="shared" si="4"/>
        <v>FV-17CH</v>
      </c>
      <c r="AJ52" s="21">
        <v>400</v>
      </c>
      <c r="AK52" s="21">
        <v>100</v>
      </c>
      <c r="AL52" s="21">
        <v>0</v>
      </c>
      <c r="AM52" s="21">
        <v>300</v>
      </c>
      <c r="AN52" s="21">
        <v>0</v>
      </c>
      <c r="AP52" s="21">
        <f t="shared" si="5"/>
        <v>600</v>
      </c>
      <c r="AR52" s="21">
        <f t="shared" si="1"/>
        <v>4000</v>
      </c>
      <c r="AS52" s="21">
        <f t="shared" si="2"/>
        <v>400</v>
      </c>
      <c r="AV52" s="33">
        <v>39</v>
      </c>
      <c r="AX52" s="21">
        <v>1500</v>
      </c>
      <c r="AY52" s="21" t="s">
        <v>500</v>
      </c>
      <c r="BA52" s="33"/>
      <c r="BB52" s="33"/>
    </row>
    <row r="53" spans="1:54" ht="14.4" x14ac:dyDescent="0.3">
      <c r="A53" s="21" t="s">
        <v>116</v>
      </c>
      <c r="B53" s="21" t="s">
        <v>117</v>
      </c>
      <c r="C53" s="21" t="s">
        <v>57</v>
      </c>
      <c r="D53" s="21" t="s">
        <v>60</v>
      </c>
      <c r="E53" s="21">
        <v>1.7</v>
      </c>
      <c r="F53" s="31">
        <v>360</v>
      </c>
      <c r="G53" s="21" t="s">
        <v>146</v>
      </c>
      <c r="T53" s="21">
        <v>120</v>
      </c>
      <c r="U53" s="31" t="s">
        <v>193</v>
      </c>
      <c r="X53" s="21">
        <f>50+50</f>
        <v>100</v>
      </c>
      <c r="Y53" s="31" t="s">
        <v>221</v>
      </c>
      <c r="AD53" s="61">
        <v>100</v>
      </c>
      <c r="AE53" s="60" t="s">
        <v>222</v>
      </c>
      <c r="AF53" s="21">
        <f t="shared" si="0"/>
        <v>320</v>
      </c>
      <c r="AG53" s="27">
        <f t="shared" si="3"/>
        <v>-40</v>
      </c>
      <c r="AI53" s="21" t="str">
        <f t="shared" si="4"/>
        <v>FV-20AY</v>
      </c>
      <c r="AJ53" s="21">
        <v>120</v>
      </c>
      <c r="AK53" s="21">
        <v>120</v>
      </c>
      <c r="AL53" s="21">
        <v>0</v>
      </c>
      <c r="AM53" s="21">
        <v>0</v>
      </c>
      <c r="AN53" s="21">
        <v>0</v>
      </c>
      <c r="AP53" s="21">
        <f t="shared" si="5"/>
        <v>-80</v>
      </c>
      <c r="AR53" s="21">
        <f t="shared" si="1"/>
        <v>320</v>
      </c>
      <c r="AS53" s="21">
        <f t="shared" si="2"/>
        <v>120</v>
      </c>
      <c r="AV53" s="33">
        <v>14.207332920000001</v>
      </c>
      <c r="AX53" s="21">
        <v>40</v>
      </c>
      <c r="AY53" s="21" t="s">
        <v>500</v>
      </c>
      <c r="BA53" s="33"/>
      <c r="BB53" s="33"/>
    </row>
    <row r="54" spans="1:54" ht="14.4" x14ac:dyDescent="0.3">
      <c r="A54" s="21" t="s">
        <v>116</v>
      </c>
      <c r="B54" s="21" t="s">
        <v>117</v>
      </c>
      <c r="C54" s="21" t="s">
        <v>57</v>
      </c>
      <c r="D54" s="21" t="s">
        <v>61</v>
      </c>
      <c r="E54" s="21">
        <v>1.88</v>
      </c>
      <c r="F54" s="31">
        <v>700</v>
      </c>
      <c r="G54" s="21" t="s">
        <v>146</v>
      </c>
      <c r="N54" s="32">
        <v>80</v>
      </c>
      <c r="O54" s="31" t="s">
        <v>180</v>
      </c>
      <c r="T54" s="21">
        <v>140</v>
      </c>
      <c r="U54" s="31" t="s">
        <v>193</v>
      </c>
      <c r="V54" s="21">
        <v>50</v>
      </c>
      <c r="W54" s="31" t="s">
        <v>194</v>
      </c>
      <c r="Z54" s="21">
        <v>50</v>
      </c>
      <c r="AA54" s="31" t="s">
        <v>223</v>
      </c>
      <c r="AB54" s="21">
        <v>100</v>
      </c>
      <c r="AC54" s="31" t="s">
        <v>224</v>
      </c>
      <c r="AD54" s="59">
        <v>200</v>
      </c>
      <c r="AE54" s="60" t="s">
        <v>222</v>
      </c>
      <c r="AF54" s="21">
        <f t="shared" si="0"/>
        <v>620</v>
      </c>
      <c r="AG54" s="27">
        <f t="shared" si="3"/>
        <v>-80</v>
      </c>
      <c r="AI54" s="21" t="str">
        <f t="shared" si="4"/>
        <v>FV-20AU</v>
      </c>
      <c r="AJ54" s="21">
        <v>140</v>
      </c>
      <c r="AK54" s="21">
        <v>140</v>
      </c>
      <c r="AL54" s="21">
        <v>0</v>
      </c>
      <c r="AM54" s="21">
        <v>0</v>
      </c>
      <c r="AN54" s="21">
        <v>0</v>
      </c>
      <c r="AP54" s="21">
        <f t="shared" si="5"/>
        <v>-60</v>
      </c>
      <c r="AR54" s="21">
        <f t="shared" si="1"/>
        <v>620</v>
      </c>
      <c r="AS54" s="21">
        <f t="shared" si="2"/>
        <v>140</v>
      </c>
      <c r="AV54" s="33">
        <v>15.648806843999996</v>
      </c>
      <c r="AX54" s="21">
        <v>80</v>
      </c>
      <c r="AY54" s="21" t="s">
        <v>500</v>
      </c>
      <c r="BA54" s="33"/>
      <c r="BB54" s="33"/>
    </row>
    <row r="55" spans="1:54" ht="14.4" x14ac:dyDescent="0.3">
      <c r="A55" s="21" t="s">
        <v>116</v>
      </c>
      <c r="B55" s="21" t="s">
        <v>117</v>
      </c>
      <c r="C55" s="21" t="s">
        <v>57</v>
      </c>
      <c r="D55" s="21" t="s">
        <v>118</v>
      </c>
      <c r="E55" s="21">
        <v>2.1800000000000002</v>
      </c>
      <c r="F55" s="31">
        <v>550</v>
      </c>
      <c r="G55" s="21" t="s">
        <v>146</v>
      </c>
      <c r="N55" s="32">
        <v>30</v>
      </c>
      <c r="O55" s="31" t="s">
        <v>180</v>
      </c>
      <c r="P55" s="32">
        <v>60</v>
      </c>
      <c r="Q55" s="31" t="s">
        <v>182</v>
      </c>
      <c r="T55" s="21">
        <v>50</v>
      </c>
      <c r="U55" s="31" t="s">
        <v>193</v>
      </c>
      <c r="X55" s="21">
        <v>50</v>
      </c>
      <c r="Y55" s="31" t="s">
        <v>192</v>
      </c>
      <c r="Z55" s="21">
        <v>50</v>
      </c>
      <c r="AA55" s="31" t="s">
        <v>223</v>
      </c>
      <c r="AB55" s="21">
        <v>50</v>
      </c>
      <c r="AC55" s="31" t="s">
        <v>224</v>
      </c>
      <c r="AD55" s="61">
        <v>100</v>
      </c>
      <c r="AE55" s="60" t="s">
        <v>222</v>
      </c>
      <c r="AF55" s="21">
        <f t="shared" si="0"/>
        <v>390</v>
      </c>
      <c r="AG55" s="27">
        <f t="shared" si="3"/>
        <v>-160</v>
      </c>
      <c r="AI55" s="21" t="str">
        <f t="shared" si="4"/>
        <v>FV-20AL</v>
      </c>
      <c r="AJ55" s="21">
        <v>50</v>
      </c>
      <c r="AK55" s="21">
        <v>50</v>
      </c>
      <c r="AL55" s="21">
        <v>0</v>
      </c>
      <c r="AM55" s="21">
        <v>0</v>
      </c>
      <c r="AN55" s="21">
        <v>0</v>
      </c>
      <c r="AP55" s="21">
        <f t="shared" si="5"/>
        <v>110</v>
      </c>
      <c r="AR55" s="21">
        <f t="shared" si="1"/>
        <v>390</v>
      </c>
      <c r="AS55" s="21">
        <f t="shared" si="2"/>
        <v>50</v>
      </c>
      <c r="AV55" s="33">
        <v>18.168793632</v>
      </c>
      <c r="AX55" s="21">
        <v>160</v>
      </c>
      <c r="AY55" s="21" t="s">
        <v>500</v>
      </c>
      <c r="BA55" s="33"/>
      <c r="BB55" s="33"/>
    </row>
    <row r="56" spans="1:54" ht="14.4" x14ac:dyDescent="0.3">
      <c r="A56" s="21" t="s">
        <v>116</v>
      </c>
      <c r="B56" s="21" t="s">
        <v>117</v>
      </c>
      <c r="C56" s="21" t="s">
        <v>57</v>
      </c>
      <c r="D56" s="21" t="s">
        <v>119</v>
      </c>
      <c r="E56" s="21">
        <v>2.7</v>
      </c>
      <c r="F56" s="31">
        <v>60</v>
      </c>
      <c r="G56" s="21" t="s">
        <v>146</v>
      </c>
      <c r="P56" s="21">
        <v>0</v>
      </c>
      <c r="AD56" s="61"/>
      <c r="AE56" s="60"/>
      <c r="AF56" s="21">
        <f t="shared" si="0"/>
        <v>0</v>
      </c>
      <c r="AG56" s="27">
        <f t="shared" si="3"/>
        <v>-60</v>
      </c>
      <c r="AI56" s="21" t="str">
        <f t="shared" si="4"/>
        <v>FV-20RL</v>
      </c>
      <c r="AJ56" s="21">
        <v>0</v>
      </c>
      <c r="AK56" s="21">
        <v>0</v>
      </c>
      <c r="AL56" s="21">
        <v>0</v>
      </c>
      <c r="AM56" s="21">
        <v>0</v>
      </c>
      <c r="AN56" s="21">
        <v>0</v>
      </c>
      <c r="AP56" s="21">
        <f t="shared" si="5"/>
        <v>60</v>
      </c>
      <c r="AR56" s="21">
        <f t="shared" si="1"/>
        <v>0</v>
      </c>
      <c r="AS56" s="21">
        <f t="shared" si="2"/>
        <v>0</v>
      </c>
      <c r="AV56" s="33">
        <v>22.513956036</v>
      </c>
      <c r="AX56" s="21">
        <v>60</v>
      </c>
      <c r="AY56" s="21" t="s">
        <v>500</v>
      </c>
      <c r="BA56" s="33"/>
      <c r="BB56" s="33"/>
    </row>
    <row r="57" spans="1:54" ht="14.4" x14ac:dyDescent="0.3">
      <c r="A57" s="21" t="s">
        <v>116</v>
      </c>
      <c r="B57" s="21" t="s">
        <v>117</v>
      </c>
      <c r="C57" s="21" t="s">
        <v>57</v>
      </c>
      <c r="D57" s="21" t="s">
        <v>62</v>
      </c>
      <c r="E57" s="21">
        <v>2.31</v>
      </c>
      <c r="F57" s="31">
        <v>400</v>
      </c>
      <c r="G57" s="21" t="s">
        <v>146</v>
      </c>
      <c r="P57" s="32">
        <v>46</v>
      </c>
      <c r="Q57" s="31" t="s">
        <v>182</v>
      </c>
      <c r="T57" s="21">
        <v>54</v>
      </c>
      <c r="U57" s="31" t="s">
        <v>193</v>
      </c>
      <c r="X57" s="21">
        <v>50</v>
      </c>
      <c r="Y57" s="31" t="s">
        <v>192</v>
      </c>
      <c r="Z57" s="21">
        <v>100</v>
      </c>
      <c r="AA57" s="31" t="s">
        <v>225</v>
      </c>
      <c r="AD57" s="61">
        <v>100</v>
      </c>
      <c r="AE57" s="60" t="s">
        <v>222</v>
      </c>
      <c r="AF57" s="21">
        <f t="shared" si="0"/>
        <v>350</v>
      </c>
      <c r="AG57" s="27">
        <f t="shared" si="3"/>
        <v>-50</v>
      </c>
      <c r="AI57" s="21" t="str">
        <f t="shared" si="4"/>
        <v>FV-25AU</v>
      </c>
      <c r="AJ57" s="21">
        <v>54</v>
      </c>
      <c r="AK57" s="21">
        <v>54</v>
      </c>
      <c r="AL57" s="21">
        <v>0</v>
      </c>
      <c r="AM57" s="21">
        <v>0</v>
      </c>
      <c r="AN57" s="21">
        <v>0</v>
      </c>
      <c r="AP57" s="21">
        <f t="shared" si="5"/>
        <v>-4</v>
      </c>
      <c r="AR57" s="21">
        <f t="shared" si="1"/>
        <v>350</v>
      </c>
      <c r="AS57" s="21">
        <f t="shared" si="2"/>
        <v>54</v>
      </c>
      <c r="AV57" s="33">
        <v>19.216195548000002</v>
      </c>
      <c r="AX57" s="21">
        <v>50</v>
      </c>
      <c r="AY57" s="21" t="s">
        <v>500</v>
      </c>
      <c r="BA57" s="33"/>
      <c r="BB57" s="33"/>
    </row>
    <row r="58" spans="1:54" ht="14.4" x14ac:dyDescent="0.3">
      <c r="A58" s="21" t="s">
        <v>116</v>
      </c>
      <c r="B58" s="21" t="s">
        <v>117</v>
      </c>
      <c r="C58" s="21" t="s">
        <v>57</v>
      </c>
      <c r="D58" s="21" t="s">
        <v>120</v>
      </c>
      <c r="E58" s="21">
        <v>2.67</v>
      </c>
      <c r="F58" s="31">
        <v>10</v>
      </c>
      <c r="G58" s="21" t="s">
        <v>146</v>
      </c>
      <c r="X58" s="21">
        <v>10</v>
      </c>
      <c r="Y58" s="31" t="s">
        <v>226</v>
      </c>
      <c r="AD58" s="61"/>
      <c r="AE58" s="60"/>
      <c r="AF58" s="21">
        <f t="shared" si="0"/>
        <v>10</v>
      </c>
      <c r="AG58" s="27">
        <f t="shared" si="3"/>
        <v>0</v>
      </c>
      <c r="AI58" s="21" t="str">
        <f t="shared" si="4"/>
        <v>FV-25RG</v>
      </c>
      <c r="AJ58" s="21">
        <v>0</v>
      </c>
      <c r="AK58" s="21">
        <v>0</v>
      </c>
      <c r="AL58" s="21">
        <v>0</v>
      </c>
      <c r="AM58" s="21">
        <v>0</v>
      </c>
      <c r="AN58" s="21">
        <v>0</v>
      </c>
      <c r="AP58" s="21">
        <f t="shared" si="5"/>
        <v>0</v>
      </c>
      <c r="AR58" s="21">
        <f t="shared" si="1"/>
        <v>10</v>
      </c>
      <c r="AS58" s="21">
        <f t="shared" si="2"/>
        <v>0</v>
      </c>
      <c r="AV58" s="33">
        <v>22.254698135999998</v>
      </c>
      <c r="AX58" s="21">
        <v>0</v>
      </c>
      <c r="BA58" s="33"/>
      <c r="BB58" s="33"/>
    </row>
    <row r="59" spans="1:54" ht="14.4" x14ac:dyDescent="0.3">
      <c r="A59" s="21" t="s">
        <v>116</v>
      </c>
      <c r="B59" s="21" t="s">
        <v>117</v>
      </c>
      <c r="C59" s="21" t="s">
        <v>57</v>
      </c>
      <c r="D59" s="21" t="s">
        <v>121</v>
      </c>
      <c r="E59" s="21">
        <v>2.61</v>
      </c>
      <c r="F59" s="31">
        <v>120</v>
      </c>
      <c r="G59" s="21" t="s">
        <v>146</v>
      </c>
      <c r="P59" s="21">
        <v>0</v>
      </c>
      <c r="T59" s="21">
        <v>10</v>
      </c>
      <c r="U59" s="31" t="s">
        <v>193</v>
      </c>
      <c r="Z59" s="21">
        <v>50</v>
      </c>
      <c r="AA59" s="31" t="s">
        <v>223</v>
      </c>
      <c r="AB59" s="21">
        <v>30</v>
      </c>
      <c r="AC59" s="31" t="s">
        <v>224</v>
      </c>
      <c r="AD59" s="61">
        <v>60</v>
      </c>
      <c r="AE59" s="60" t="s">
        <v>222</v>
      </c>
      <c r="AF59" s="21">
        <f t="shared" si="0"/>
        <v>150</v>
      </c>
      <c r="AG59" s="27">
        <f t="shared" si="3"/>
        <v>30</v>
      </c>
      <c r="AI59" s="21" t="str">
        <f t="shared" si="4"/>
        <v>FV-25AL</v>
      </c>
      <c r="AJ59" s="21">
        <v>10</v>
      </c>
      <c r="AK59" s="21">
        <v>10</v>
      </c>
      <c r="AL59" s="21">
        <v>0</v>
      </c>
      <c r="AM59" s="21">
        <v>0</v>
      </c>
      <c r="AN59" s="21">
        <v>0</v>
      </c>
      <c r="AP59" s="21">
        <f t="shared" si="5"/>
        <v>-40</v>
      </c>
      <c r="AR59" s="21">
        <f t="shared" si="1"/>
        <v>150</v>
      </c>
      <c r="AS59" s="21">
        <f t="shared" si="2"/>
        <v>10</v>
      </c>
      <c r="AV59" s="33">
        <v>21.736182335999999</v>
      </c>
      <c r="AX59" s="21">
        <v>-30</v>
      </c>
      <c r="BA59" s="33"/>
      <c r="BB59" s="33"/>
    </row>
    <row r="60" spans="1:54" ht="14.4" x14ac:dyDescent="0.3">
      <c r="A60" s="21" t="s">
        <v>116</v>
      </c>
      <c r="B60" s="21" t="s">
        <v>117</v>
      </c>
      <c r="C60" s="21" t="s">
        <v>57</v>
      </c>
      <c r="D60" s="21" t="s">
        <v>122</v>
      </c>
      <c r="E60" s="21">
        <v>3.01</v>
      </c>
      <c r="F60" s="31">
        <v>20</v>
      </c>
      <c r="G60" s="21" t="s">
        <v>146</v>
      </c>
      <c r="P60" s="21">
        <v>0</v>
      </c>
      <c r="AD60" s="61"/>
      <c r="AE60" s="60"/>
      <c r="AF60" s="21">
        <f t="shared" si="0"/>
        <v>0</v>
      </c>
      <c r="AG60" s="27">
        <f t="shared" si="3"/>
        <v>-20</v>
      </c>
      <c r="AI60" s="21" t="str">
        <f t="shared" si="4"/>
        <v>FV-25RL</v>
      </c>
      <c r="AJ60" s="21">
        <v>0</v>
      </c>
      <c r="AK60" s="21">
        <v>0</v>
      </c>
      <c r="AL60" s="21">
        <v>0</v>
      </c>
      <c r="AM60" s="21">
        <v>0</v>
      </c>
      <c r="AN60" s="21">
        <v>0</v>
      </c>
      <c r="AP60" s="21">
        <f t="shared" si="5"/>
        <v>20</v>
      </c>
      <c r="AR60" s="21">
        <f t="shared" si="1"/>
        <v>0</v>
      </c>
      <c r="AS60" s="21">
        <f t="shared" si="2"/>
        <v>0</v>
      </c>
      <c r="AV60" s="33">
        <v>25.106535036</v>
      </c>
      <c r="AX60" s="21">
        <v>20</v>
      </c>
      <c r="AY60" s="21" t="s">
        <v>500</v>
      </c>
      <c r="BA60" s="33"/>
      <c r="BB60" s="33"/>
    </row>
    <row r="61" spans="1:54" ht="14.4" x14ac:dyDescent="0.3">
      <c r="A61" s="21" t="s">
        <v>116</v>
      </c>
      <c r="B61" s="21" t="s">
        <v>117</v>
      </c>
      <c r="C61" s="21" t="s">
        <v>57</v>
      </c>
      <c r="D61" s="21" t="s">
        <v>63</v>
      </c>
      <c r="E61" s="21">
        <v>2.84</v>
      </c>
      <c r="F61" s="31">
        <v>450</v>
      </c>
      <c r="G61" s="21" t="s">
        <v>146</v>
      </c>
      <c r="N61" s="32">
        <v>30</v>
      </c>
      <c r="O61" s="31" t="s">
        <v>180</v>
      </c>
      <c r="P61" s="32">
        <v>60</v>
      </c>
      <c r="Q61" s="31" t="s">
        <v>182</v>
      </c>
      <c r="AD61" s="61"/>
      <c r="AE61" s="60"/>
      <c r="AF61" s="21">
        <f t="shared" si="0"/>
        <v>90</v>
      </c>
      <c r="AG61" s="27">
        <f t="shared" si="3"/>
        <v>-360</v>
      </c>
      <c r="AI61" s="21" t="str">
        <f t="shared" si="4"/>
        <v>FV-30AU</v>
      </c>
      <c r="AJ61" s="21">
        <v>0</v>
      </c>
      <c r="AK61" s="21">
        <v>0</v>
      </c>
      <c r="AL61" s="21">
        <v>0</v>
      </c>
      <c r="AM61" s="21">
        <v>0</v>
      </c>
      <c r="AN61" s="21">
        <v>0</v>
      </c>
      <c r="AP61" s="21">
        <f t="shared" si="5"/>
        <v>360</v>
      </c>
      <c r="AR61" s="21">
        <f t="shared" si="1"/>
        <v>90</v>
      </c>
      <c r="AS61" s="21">
        <f t="shared" si="2"/>
        <v>0</v>
      </c>
      <c r="AV61" s="33">
        <v>23.644320480000001</v>
      </c>
      <c r="AX61" s="21">
        <v>360</v>
      </c>
      <c r="AY61" s="21" t="s">
        <v>500</v>
      </c>
      <c r="BA61" s="33"/>
      <c r="BB61" s="33"/>
    </row>
    <row r="62" spans="1:54" ht="14.4" x14ac:dyDescent="0.3">
      <c r="A62" s="21" t="s">
        <v>116</v>
      </c>
      <c r="B62" s="21" t="s">
        <v>117</v>
      </c>
      <c r="C62" s="21" t="s">
        <v>57</v>
      </c>
      <c r="D62" s="21" t="s">
        <v>123</v>
      </c>
      <c r="E62" s="21">
        <v>3.07</v>
      </c>
      <c r="F62" s="31">
        <v>20</v>
      </c>
      <c r="G62" s="21" t="s">
        <v>146</v>
      </c>
      <c r="V62" s="21">
        <f>5+5</f>
        <v>10</v>
      </c>
      <c r="W62" s="31" t="s">
        <v>227</v>
      </c>
      <c r="AD62" s="61"/>
      <c r="AE62" s="60"/>
      <c r="AF62" s="21">
        <f t="shared" si="0"/>
        <v>10</v>
      </c>
      <c r="AG62" s="27">
        <f t="shared" si="3"/>
        <v>-10</v>
      </c>
      <c r="AI62" s="21" t="str">
        <f t="shared" si="4"/>
        <v>FV-30RG</v>
      </c>
      <c r="AJ62" s="21">
        <v>5</v>
      </c>
      <c r="AK62" s="21">
        <v>5</v>
      </c>
      <c r="AL62" s="21">
        <v>0</v>
      </c>
      <c r="AM62" s="21">
        <v>0</v>
      </c>
      <c r="AN62" s="21">
        <v>0</v>
      </c>
      <c r="AP62" s="21">
        <f t="shared" si="5"/>
        <v>5</v>
      </c>
      <c r="AR62" s="21">
        <f t="shared" si="1"/>
        <v>10</v>
      </c>
      <c r="AS62" s="21">
        <f t="shared" si="2"/>
        <v>5</v>
      </c>
      <c r="AV62" s="33">
        <v>25.593939888000001</v>
      </c>
      <c r="AX62" s="21">
        <v>10</v>
      </c>
      <c r="AY62" s="21" t="s">
        <v>500</v>
      </c>
      <c r="BA62" s="33"/>
      <c r="BB62" s="33"/>
    </row>
    <row r="63" spans="1:54" ht="14.4" x14ac:dyDescent="0.3">
      <c r="A63" s="30" t="s">
        <v>116</v>
      </c>
      <c r="B63" s="21" t="s">
        <v>117</v>
      </c>
      <c r="C63" s="21" t="s">
        <v>57</v>
      </c>
      <c r="D63" s="21" t="s">
        <v>124</v>
      </c>
      <c r="E63" s="21">
        <v>3.37</v>
      </c>
      <c r="F63" s="31">
        <v>250</v>
      </c>
      <c r="G63" s="21" t="s">
        <v>146</v>
      </c>
      <c r="V63" s="21">
        <f>300</f>
        <v>300</v>
      </c>
      <c r="W63" s="31" t="s">
        <v>195</v>
      </c>
      <c r="X63" s="21">
        <f>40+20</f>
        <v>60</v>
      </c>
      <c r="Y63" s="31" t="s">
        <v>221</v>
      </c>
      <c r="Z63" s="21">
        <v>20</v>
      </c>
      <c r="AA63" s="31" t="s">
        <v>226</v>
      </c>
      <c r="AB63" s="21">
        <v>30</v>
      </c>
      <c r="AC63" s="31" t="s">
        <v>224</v>
      </c>
      <c r="AD63" s="61">
        <v>50</v>
      </c>
      <c r="AE63" s="60" t="s">
        <v>222</v>
      </c>
      <c r="AF63" s="21">
        <f t="shared" si="0"/>
        <v>460</v>
      </c>
      <c r="AG63" s="27">
        <f t="shared" si="3"/>
        <v>210</v>
      </c>
      <c r="AI63" s="21" t="str">
        <f t="shared" si="4"/>
        <v>FV-30AL</v>
      </c>
      <c r="AJ63" s="21">
        <v>300</v>
      </c>
      <c r="AK63" s="21">
        <v>300</v>
      </c>
      <c r="AL63" s="21">
        <v>0</v>
      </c>
      <c r="AM63" s="21">
        <v>0</v>
      </c>
      <c r="AN63" s="21">
        <v>0</v>
      </c>
      <c r="AP63" s="21">
        <f t="shared" si="5"/>
        <v>-510</v>
      </c>
      <c r="AR63" s="21">
        <f t="shared" si="1"/>
        <v>460</v>
      </c>
      <c r="AS63" s="21">
        <f t="shared" si="2"/>
        <v>300</v>
      </c>
      <c r="AV63" s="33">
        <v>28.082815727999996</v>
      </c>
      <c r="AX63" s="21">
        <v>-200</v>
      </c>
      <c r="BA63" s="33"/>
      <c r="BB63" s="33"/>
    </row>
    <row r="64" spans="1:54" ht="14.4" x14ac:dyDescent="0.3">
      <c r="A64" s="21" t="s">
        <v>116</v>
      </c>
      <c r="B64" s="21" t="s">
        <v>117</v>
      </c>
      <c r="C64" s="21" t="s">
        <v>57</v>
      </c>
      <c r="D64" s="21" t="s">
        <v>125</v>
      </c>
      <c r="E64" s="21">
        <v>1.53</v>
      </c>
      <c r="F64" s="31">
        <v>50</v>
      </c>
      <c r="G64" s="21" t="s">
        <v>146</v>
      </c>
      <c r="N64" s="32">
        <v>10</v>
      </c>
      <c r="O64" s="31" t="s">
        <v>180</v>
      </c>
      <c r="V64" s="21">
        <v>5</v>
      </c>
      <c r="W64" s="31" t="s">
        <v>194</v>
      </c>
      <c r="AD64" s="61"/>
      <c r="AE64" s="60"/>
      <c r="AF64" s="21">
        <f t="shared" si="0"/>
        <v>15</v>
      </c>
      <c r="AG64" s="27">
        <f t="shared" si="3"/>
        <v>-35</v>
      </c>
      <c r="AI64" s="21" t="str">
        <f t="shared" si="4"/>
        <v>FV-15WU</v>
      </c>
      <c r="AJ64" s="21">
        <v>0</v>
      </c>
      <c r="AK64" s="21">
        <v>0</v>
      </c>
      <c r="AL64" s="21">
        <v>0</v>
      </c>
      <c r="AM64" s="21">
        <v>0</v>
      </c>
      <c r="AN64" s="21">
        <v>0</v>
      </c>
      <c r="AP64" s="21">
        <f t="shared" si="5"/>
        <v>35</v>
      </c>
      <c r="AR64" s="21">
        <f t="shared" si="1"/>
        <v>15</v>
      </c>
      <c r="AS64" s="21">
        <f t="shared" si="2"/>
        <v>0</v>
      </c>
      <c r="AV64" s="33">
        <v>12.724377732000001</v>
      </c>
      <c r="AX64" s="21">
        <v>35</v>
      </c>
      <c r="AY64" s="21" t="s">
        <v>500</v>
      </c>
      <c r="BA64" s="33"/>
      <c r="BB64" s="33"/>
    </row>
    <row r="65" spans="1:54" ht="14.4" x14ac:dyDescent="0.3">
      <c r="A65" s="21" t="s">
        <v>116</v>
      </c>
      <c r="B65" s="21" t="s">
        <v>117</v>
      </c>
      <c r="C65" s="21" t="s">
        <v>57</v>
      </c>
      <c r="D65" s="21" t="s">
        <v>126</v>
      </c>
      <c r="E65" s="21">
        <v>1.58</v>
      </c>
      <c r="F65" s="31">
        <v>50</v>
      </c>
      <c r="G65" s="21" t="s">
        <v>146</v>
      </c>
      <c r="N65" s="32">
        <v>20</v>
      </c>
      <c r="O65" s="31" t="s">
        <v>180</v>
      </c>
      <c r="V65" s="21">
        <v>5</v>
      </c>
      <c r="W65" s="31" t="s">
        <v>194</v>
      </c>
      <c r="AD65" s="61">
        <v>20</v>
      </c>
      <c r="AE65" s="60"/>
      <c r="AF65" s="21">
        <f t="shared" si="0"/>
        <v>45</v>
      </c>
      <c r="AG65" s="27">
        <f t="shared" si="3"/>
        <v>-5</v>
      </c>
      <c r="AI65" s="21" t="str">
        <f t="shared" si="4"/>
        <v>FV-15WA</v>
      </c>
      <c r="AJ65" s="21">
        <v>0</v>
      </c>
      <c r="AK65" s="21">
        <v>0</v>
      </c>
      <c r="AL65" s="21">
        <v>0</v>
      </c>
      <c r="AM65" s="21">
        <v>0</v>
      </c>
      <c r="AN65" s="21">
        <v>0</v>
      </c>
      <c r="AP65" s="21">
        <f t="shared" si="5"/>
        <v>5</v>
      </c>
      <c r="AR65" s="21">
        <f t="shared" si="1"/>
        <v>45</v>
      </c>
      <c r="AS65" s="21">
        <f t="shared" si="2"/>
        <v>0</v>
      </c>
      <c r="AV65" s="33">
        <v>13.180671636</v>
      </c>
      <c r="AX65" s="21">
        <v>25</v>
      </c>
      <c r="AY65" s="21" t="s">
        <v>500</v>
      </c>
      <c r="BA65" s="33"/>
      <c r="BB65" s="33"/>
    </row>
    <row r="66" spans="1:54" ht="14.4" x14ac:dyDescent="0.3">
      <c r="A66" s="21" t="s">
        <v>116</v>
      </c>
      <c r="B66" s="21" t="s">
        <v>117</v>
      </c>
      <c r="C66" s="21" t="s">
        <v>57</v>
      </c>
      <c r="D66" s="21" t="s">
        <v>127</v>
      </c>
      <c r="E66" s="21">
        <v>1.71</v>
      </c>
      <c r="F66" s="31">
        <v>50</v>
      </c>
      <c r="G66" s="21" t="s">
        <v>146</v>
      </c>
      <c r="N66" s="32">
        <v>10</v>
      </c>
      <c r="O66" s="31" t="s">
        <v>180</v>
      </c>
      <c r="V66" s="21">
        <v>10</v>
      </c>
      <c r="W66" s="31" t="s">
        <v>194</v>
      </c>
      <c r="Z66" s="21">
        <v>30</v>
      </c>
      <c r="AA66" s="31" t="s">
        <v>223</v>
      </c>
      <c r="AD66" s="61">
        <v>10</v>
      </c>
      <c r="AE66" s="60"/>
      <c r="AF66" s="21">
        <f t="shared" ref="AF66:AF68" si="6">H66+J66+L66+N66+P66+R66+T66+V66+X66+Z66+AB66+AD66</f>
        <v>60</v>
      </c>
      <c r="AG66" s="27">
        <f t="shared" si="3"/>
        <v>10</v>
      </c>
      <c r="AI66" s="21" t="str">
        <f t="shared" si="4"/>
        <v>FV-20WU</v>
      </c>
      <c r="AJ66" s="21">
        <v>0</v>
      </c>
      <c r="AK66" s="21">
        <v>0</v>
      </c>
      <c r="AL66" s="21">
        <v>0</v>
      </c>
      <c r="AM66" s="21">
        <v>0</v>
      </c>
      <c r="AN66" s="21">
        <v>0</v>
      </c>
      <c r="AP66" s="21">
        <f t="shared" si="5"/>
        <v>-10</v>
      </c>
      <c r="AR66" s="21">
        <f t="shared" ref="AR66:AR78" si="7">AF66</f>
        <v>60</v>
      </c>
      <c r="AS66" s="21">
        <f t="shared" ref="AS66:AS78" si="8">AJ66</f>
        <v>0</v>
      </c>
      <c r="AV66" s="33">
        <v>14.238443867999999</v>
      </c>
      <c r="AX66" s="21">
        <v>0</v>
      </c>
      <c r="BA66" s="33"/>
      <c r="BB66" s="33"/>
    </row>
    <row r="67" spans="1:54" ht="14.4" x14ac:dyDescent="0.3">
      <c r="A67" s="21" t="s">
        <v>116</v>
      </c>
      <c r="B67" s="21" t="s">
        <v>117</v>
      </c>
      <c r="C67" s="21" t="s">
        <v>57</v>
      </c>
      <c r="D67" s="21" t="s">
        <v>128</v>
      </c>
      <c r="E67" s="21">
        <v>1.77</v>
      </c>
      <c r="F67" s="31">
        <v>80</v>
      </c>
      <c r="G67" s="21" t="s">
        <v>146</v>
      </c>
      <c r="N67" s="32">
        <v>20</v>
      </c>
      <c r="O67" s="31" t="s">
        <v>180</v>
      </c>
      <c r="T67" s="21">
        <v>20</v>
      </c>
      <c r="U67" s="31" t="s">
        <v>219</v>
      </c>
      <c r="V67" s="21">
        <f>20+30</f>
        <v>50</v>
      </c>
      <c r="W67" s="31" t="s">
        <v>227</v>
      </c>
      <c r="AB67" s="21">
        <v>50</v>
      </c>
      <c r="AC67" s="31" t="s">
        <v>228</v>
      </c>
      <c r="AD67" s="61"/>
      <c r="AE67" s="60"/>
      <c r="AF67" s="21">
        <f t="shared" si="6"/>
        <v>140</v>
      </c>
      <c r="AG67" s="27">
        <f>AF67-F67</f>
        <v>60</v>
      </c>
      <c r="AI67" s="21" t="str">
        <f t="shared" ref="AI67:AI78" si="9">LEFT(D67, 7)</f>
        <v>FV-20WA</v>
      </c>
      <c r="AJ67" s="21">
        <v>20</v>
      </c>
      <c r="AK67" s="21">
        <v>20</v>
      </c>
      <c r="AL67" s="21">
        <v>0</v>
      </c>
      <c r="AM67" s="21">
        <v>0</v>
      </c>
      <c r="AN67" s="21">
        <v>0</v>
      </c>
      <c r="AP67" s="21">
        <f t="shared" ref="AP67:AP78" si="10">F67-AF67-AJ67</f>
        <v>-80</v>
      </c>
      <c r="AR67" s="21">
        <f t="shared" si="7"/>
        <v>140</v>
      </c>
      <c r="AS67" s="21">
        <f t="shared" si="8"/>
        <v>20</v>
      </c>
      <c r="AV67" s="33">
        <v>14.777700299999999</v>
      </c>
      <c r="AX67" s="21">
        <v>-40</v>
      </c>
      <c r="BA67" s="33"/>
      <c r="BB67" s="33"/>
    </row>
    <row r="68" spans="1:54" ht="14.4" x14ac:dyDescent="0.3">
      <c r="A68" s="21" t="s">
        <v>129</v>
      </c>
      <c r="B68" s="21" t="s">
        <v>130</v>
      </c>
      <c r="C68" s="21" t="s">
        <v>46</v>
      </c>
      <c r="D68" s="21" t="s">
        <v>131</v>
      </c>
      <c r="E68" s="21">
        <v>6.64</v>
      </c>
      <c r="F68" s="31">
        <v>150</v>
      </c>
      <c r="G68" s="21" t="s">
        <v>146</v>
      </c>
      <c r="N68" s="32">
        <v>10</v>
      </c>
      <c r="O68" s="31" t="s">
        <v>164</v>
      </c>
      <c r="P68" s="32">
        <v>10</v>
      </c>
      <c r="Q68" s="31" t="s">
        <v>173</v>
      </c>
      <c r="R68" s="32">
        <v>10</v>
      </c>
      <c r="S68" s="31" t="s">
        <v>172</v>
      </c>
      <c r="T68" s="21">
        <v>10</v>
      </c>
      <c r="U68" s="31" t="s">
        <v>190</v>
      </c>
      <c r="V68" s="21">
        <v>50</v>
      </c>
      <c r="W68" s="31" t="s">
        <v>189</v>
      </c>
      <c r="AB68" s="21">
        <v>50</v>
      </c>
      <c r="AC68" s="31" t="s">
        <v>199</v>
      </c>
      <c r="AD68" s="61"/>
      <c r="AE68" s="60"/>
      <c r="AF68" s="21">
        <f t="shared" si="6"/>
        <v>140</v>
      </c>
      <c r="AG68" s="27">
        <f>AF68-F68</f>
        <v>-10</v>
      </c>
      <c r="AI68" s="21" t="str">
        <f t="shared" si="9"/>
        <v>FV-10CG</v>
      </c>
      <c r="AJ68" s="21">
        <v>60</v>
      </c>
      <c r="AK68" s="21">
        <v>10</v>
      </c>
      <c r="AL68" s="21">
        <v>50</v>
      </c>
      <c r="AM68" s="21">
        <v>0</v>
      </c>
      <c r="AN68" s="21">
        <v>0</v>
      </c>
      <c r="AP68" s="21">
        <f t="shared" si="10"/>
        <v>-50</v>
      </c>
      <c r="AR68" s="21">
        <f t="shared" si="7"/>
        <v>140</v>
      </c>
      <c r="AS68" s="21">
        <f t="shared" si="8"/>
        <v>60</v>
      </c>
      <c r="AV68" s="33">
        <v>44.290043347968002</v>
      </c>
      <c r="AX68" s="34">
        <v>-40</v>
      </c>
      <c r="BA68" s="33"/>
      <c r="BB68" s="33"/>
    </row>
    <row r="69" spans="1:54" ht="14.4" x14ac:dyDescent="0.3">
      <c r="A69" s="21" t="s">
        <v>129</v>
      </c>
      <c r="B69" s="21" t="s">
        <v>130</v>
      </c>
      <c r="C69" s="21" t="s">
        <v>46</v>
      </c>
      <c r="D69" s="21" t="s">
        <v>132</v>
      </c>
      <c r="E69" s="21">
        <v>7.31</v>
      </c>
      <c r="F69" s="31">
        <v>400</v>
      </c>
      <c r="G69" s="21" t="s">
        <v>146</v>
      </c>
      <c r="P69" s="32">
        <v>20</v>
      </c>
      <c r="Q69" s="31" t="s">
        <v>173</v>
      </c>
      <c r="R69" s="32">
        <v>50</v>
      </c>
      <c r="S69" s="31" t="s">
        <v>172</v>
      </c>
      <c r="V69" s="21">
        <v>50</v>
      </c>
      <c r="W69" s="31" t="s">
        <v>189</v>
      </c>
      <c r="AD69" s="61">
        <v>50</v>
      </c>
      <c r="AE69" s="60" t="s">
        <v>679</v>
      </c>
      <c r="AF69" s="21">
        <f>H69+J69+L69+N69+P69+R69+T69+V69+X69+Z68+AB69+AD69</f>
        <v>170</v>
      </c>
      <c r="AG69" s="27">
        <f t="shared" ref="AG69:AG78" si="11">AF69-F69</f>
        <v>-230</v>
      </c>
      <c r="AI69" s="21" t="str">
        <f t="shared" si="9"/>
        <v>FV-12CG</v>
      </c>
      <c r="AJ69" s="21">
        <v>118</v>
      </c>
      <c r="AK69" s="21">
        <v>0</v>
      </c>
      <c r="AL69" s="21">
        <v>58</v>
      </c>
      <c r="AM69" s="21">
        <v>60</v>
      </c>
      <c r="AN69" s="21">
        <v>0</v>
      </c>
      <c r="AP69" s="21">
        <f t="shared" si="10"/>
        <v>112</v>
      </c>
      <c r="AR69" s="21">
        <f t="shared" si="7"/>
        <v>170</v>
      </c>
      <c r="AS69" s="21">
        <f t="shared" si="8"/>
        <v>118</v>
      </c>
      <c r="AV69" s="33">
        <v>48.752099953920002</v>
      </c>
      <c r="AX69" s="34">
        <v>180</v>
      </c>
      <c r="AY69" s="21" t="s">
        <v>500</v>
      </c>
      <c r="BA69" s="33"/>
      <c r="BB69" s="33"/>
    </row>
    <row r="70" spans="1:54" ht="14.4" x14ac:dyDescent="0.3">
      <c r="A70" s="21" t="s">
        <v>129</v>
      </c>
      <c r="B70" s="21" t="s">
        <v>130</v>
      </c>
      <c r="C70" s="21" t="s">
        <v>46</v>
      </c>
      <c r="D70" s="21" t="s">
        <v>133</v>
      </c>
      <c r="E70" s="21">
        <v>7.93</v>
      </c>
      <c r="F70" s="31">
        <v>800</v>
      </c>
      <c r="G70" s="21" t="s">
        <v>146</v>
      </c>
      <c r="N70" s="32">
        <v>30</v>
      </c>
      <c r="O70" s="31" t="s">
        <v>164</v>
      </c>
      <c r="P70" s="32">
        <v>80</v>
      </c>
      <c r="Q70" s="31" t="s">
        <v>173</v>
      </c>
      <c r="R70" s="32">
        <v>300</v>
      </c>
      <c r="S70" s="31" t="s">
        <v>172</v>
      </c>
      <c r="T70" s="21">
        <v>70</v>
      </c>
      <c r="U70" s="31" t="s">
        <v>190</v>
      </c>
      <c r="V70" s="21">
        <v>50</v>
      </c>
      <c r="W70" s="31" t="s">
        <v>189</v>
      </c>
      <c r="X70" s="21">
        <v>100</v>
      </c>
      <c r="Y70" s="31" t="s">
        <v>212</v>
      </c>
      <c r="Z70" s="21">
        <v>220</v>
      </c>
      <c r="AA70" s="31" t="s">
        <v>198</v>
      </c>
      <c r="AB70" s="21">
        <v>250</v>
      </c>
      <c r="AC70" s="31" t="s">
        <v>199</v>
      </c>
      <c r="AD70" s="61">
        <v>200</v>
      </c>
      <c r="AE70" s="60" t="s">
        <v>679</v>
      </c>
      <c r="AF70" s="21">
        <f t="shared" ref="AF70:AF78" si="12">H70+J70+L70+N70+P70+R70+T70+V70+X70+Z70+AB70+AD70</f>
        <v>1300</v>
      </c>
      <c r="AG70" s="27">
        <f t="shared" si="11"/>
        <v>500</v>
      </c>
      <c r="AI70" s="21" t="str">
        <f t="shared" si="9"/>
        <v>FV-14CG</v>
      </c>
      <c r="AJ70" s="21">
        <v>230</v>
      </c>
      <c r="AK70" s="21">
        <v>70</v>
      </c>
      <c r="AL70" s="21">
        <v>50</v>
      </c>
      <c r="AM70" s="21">
        <v>110</v>
      </c>
      <c r="AN70" s="21">
        <v>0</v>
      </c>
      <c r="AP70" s="21">
        <f t="shared" si="10"/>
        <v>-730</v>
      </c>
      <c r="AR70" s="21">
        <f t="shared" si="7"/>
        <v>1300</v>
      </c>
      <c r="AS70" s="21">
        <f t="shared" si="8"/>
        <v>230</v>
      </c>
      <c r="AV70" s="33">
        <v>52.893962683056003</v>
      </c>
      <c r="AX70" s="34">
        <v>-550</v>
      </c>
      <c r="BA70" s="33"/>
      <c r="BB70" s="33"/>
    </row>
    <row r="71" spans="1:54" ht="14.4" x14ac:dyDescent="0.3">
      <c r="A71" s="21" t="s">
        <v>129</v>
      </c>
      <c r="B71" s="21" t="s">
        <v>130</v>
      </c>
      <c r="C71" s="21" t="s">
        <v>46</v>
      </c>
      <c r="D71" s="21" t="s">
        <v>134</v>
      </c>
      <c r="E71" s="21">
        <v>10.199999999999999</v>
      </c>
      <c r="F71" s="31">
        <v>400</v>
      </c>
      <c r="G71" s="21" t="s">
        <v>146</v>
      </c>
      <c r="N71" s="32">
        <v>30</v>
      </c>
      <c r="O71" s="31" t="s">
        <v>164</v>
      </c>
      <c r="P71" s="32">
        <v>30</v>
      </c>
      <c r="Q71" s="31" t="s">
        <v>173</v>
      </c>
      <c r="R71" s="32">
        <v>50</v>
      </c>
      <c r="S71" s="31" t="s">
        <v>172</v>
      </c>
      <c r="T71" s="21">
        <v>30</v>
      </c>
      <c r="U71" s="31" t="s">
        <v>190</v>
      </c>
      <c r="V71" s="21">
        <v>50</v>
      </c>
      <c r="W71" s="31" t="s">
        <v>189</v>
      </c>
      <c r="X71" s="21">
        <v>60</v>
      </c>
      <c r="Y71" s="31" t="s">
        <v>212</v>
      </c>
      <c r="Z71" s="21">
        <v>70</v>
      </c>
      <c r="AA71" s="31" t="s">
        <v>198</v>
      </c>
      <c r="AB71" s="21">
        <v>70</v>
      </c>
      <c r="AC71" s="31" t="s">
        <v>199</v>
      </c>
      <c r="AD71" s="61">
        <v>70</v>
      </c>
      <c r="AE71" s="60" t="s">
        <v>679</v>
      </c>
      <c r="AF71" s="21">
        <f t="shared" si="12"/>
        <v>460</v>
      </c>
      <c r="AG71" s="27">
        <f t="shared" si="11"/>
        <v>60</v>
      </c>
      <c r="AI71" s="21" t="str">
        <f t="shared" si="9"/>
        <v>FV-16CG</v>
      </c>
      <c r="AJ71" s="21">
        <v>182</v>
      </c>
      <c r="AK71" s="21">
        <v>30</v>
      </c>
      <c r="AL71" s="21">
        <v>72</v>
      </c>
      <c r="AM71" s="21">
        <v>80</v>
      </c>
      <c r="AN71" s="21">
        <v>0</v>
      </c>
      <c r="AP71" s="21">
        <f t="shared" si="10"/>
        <v>-242</v>
      </c>
      <c r="AR71" s="21">
        <f t="shared" si="7"/>
        <v>460</v>
      </c>
      <c r="AS71" s="21">
        <f t="shared" si="8"/>
        <v>182</v>
      </c>
      <c r="AV71" s="33">
        <v>67.984390232351984</v>
      </c>
      <c r="AX71" s="34">
        <v>-60</v>
      </c>
      <c r="BA71" s="33"/>
      <c r="BB71" s="33"/>
    </row>
    <row r="72" spans="1:54" ht="14.4" x14ac:dyDescent="0.3">
      <c r="A72" s="21" t="s">
        <v>129</v>
      </c>
      <c r="B72" s="21" t="s">
        <v>130</v>
      </c>
      <c r="C72" s="21" t="s">
        <v>46</v>
      </c>
      <c r="D72" s="21" t="s">
        <v>135</v>
      </c>
      <c r="E72" s="21">
        <v>12.77</v>
      </c>
      <c r="F72" s="31">
        <v>600</v>
      </c>
      <c r="G72" s="21" t="s">
        <v>146</v>
      </c>
      <c r="N72" s="32">
        <v>50</v>
      </c>
      <c r="O72" s="31" t="s">
        <v>164</v>
      </c>
      <c r="P72" s="32">
        <v>70</v>
      </c>
      <c r="Q72" s="31" t="s">
        <v>173</v>
      </c>
      <c r="R72" s="32">
        <v>100</v>
      </c>
      <c r="S72" s="31" t="s">
        <v>172</v>
      </c>
      <c r="T72" s="21">
        <v>70</v>
      </c>
      <c r="U72" s="31" t="s">
        <v>190</v>
      </c>
      <c r="V72" s="21">
        <v>70</v>
      </c>
      <c r="W72" s="31" t="s">
        <v>189</v>
      </c>
      <c r="X72" s="21">
        <v>70</v>
      </c>
      <c r="Y72" s="31" t="s">
        <v>212</v>
      </c>
      <c r="Z72" s="21">
        <v>70</v>
      </c>
      <c r="AA72" s="31" t="s">
        <v>198</v>
      </c>
      <c r="AB72" s="21">
        <v>70</v>
      </c>
      <c r="AC72" s="31" t="s">
        <v>199</v>
      </c>
      <c r="AD72" s="61">
        <v>70</v>
      </c>
      <c r="AE72" s="60" t="s">
        <v>679</v>
      </c>
      <c r="AF72" s="21">
        <f t="shared" si="12"/>
        <v>640</v>
      </c>
      <c r="AG72" s="27">
        <f t="shared" si="11"/>
        <v>40</v>
      </c>
      <c r="AI72" s="21" t="str">
        <f t="shared" si="9"/>
        <v>FV-17CG</v>
      </c>
      <c r="AJ72" s="21">
        <v>232</v>
      </c>
      <c r="AK72" s="21">
        <v>70</v>
      </c>
      <c r="AL72" s="21">
        <v>92</v>
      </c>
      <c r="AM72" s="21">
        <v>70</v>
      </c>
      <c r="AN72" s="21">
        <v>0</v>
      </c>
      <c r="AP72" s="21">
        <f t="shared" si="10"/>
        <v>-272</v>
      </c>
      <c r="AR72" s="21">
        <f t="shared" si="7"/>
        <v>640</v>
      </c>
      <c r="AS72" s="21">
        <f t="shared" si="8"/>
        <v>232</v>
      </c>
      <c r="AV72" s="33">
        <v>85.148039999999995</v>
      </c>
      <c r="AX72" s="34">
        <v>-40</v>
      </c>
      <c r="BA72" s="33"/>
      <c r="BB72" s="33"/>
    </row>
    <row r="73" spans="1:54" ht="14.4" x14ac:dyDescent="0.3">
      <c r="A73" s="21" t="s">
        <v>129</v>
      </c>
      <c r="B73" s="21" t="s">
        <v>130</v>
      </c>
      <c r="C73" s="21" t="s">
        <v>46</v>
      </c>
      <c r="D73" s="21" t="s">
        <v>136</v>
      </c>
      <c r="E73" s="21">
        <v>15.21</v>
      </c>
      <c r="F73" s="31">
        <v>350</v>
      </c>
      <c r="G73" s="21" t="s">
        <v>146</v>
      </c>
      <c r="N73" s="32">
        <v>20</v>
      </c>
      <c r="O73" s="31" t="s">
        <v>164</v>
      </c>
      <c r="P73" s="32">
        <v>10</v>
      </c>
      <c r="Q73" s="31" t="s">
        <v>173</v>
      </c>
      <c r="R73" s="32">
        <v>40</v>
      </c>
      <c r="S73" s="31" t="s">
        <v>172</v>
      </c>
      <c r="T73" s="21">
        <v>20</v>
      </c>
      <c r="U73" s="31" t="s">
        <v>190</v>
      </c>
      <c r="V73" s="21">
        <v>50</v>
      </c>
      <c r="W73" s="31" t="s">
        <v>189</v>
      </c>
      <c r="X73" s="21">
        <v>50</v>
      </c>
      <c r="Y73" s="31" t="s">
        <v>212</v>
      </c>
      <c r="AB73" s="59">
        <v>50</v>
      </c>
      <c r="AC73" s="60" t="s">
        <v>199</v>
      </c>
      <c r="AD73" s="61">
        <v>50</v>
      </c>
      <c r="AE73" s="60" t="s">
        <v>679</v>
      </c>
      <c r="AF73" s="21">
        <f>H73+J73+L73+N73+P73+R73+T73+V73+X73+Z73+AB73+AD73</f>
        <v>290</v>
      </c>
      <c r="AG73" s="27">
        <f>AF73-F73</f>
        <v>-60</v>
      </c>
      <c r="AI73" s="21" t="str">
        <f t="shared" si="9"/>
        <v>FV-19CG</v>
      </c>
      <c r="AJ73" s="21">
        <v>124</v>
      </c>
      <c r="AK73" s="21">
        <v>20</v>
      </c>
      <c r="AL73" s="21">
        <v>54</v>
      </c>
      <c r="AM73" s="21">
        <v>50</v>
      </c>
      <c r="AN73" s="21">
        <v>0</v>
      </c>
      <c r="AP73" s="21">
        <f>F73-AF73-AJ73</f>
        <v>-64</v>
      </c>
      <c r="AR73" s="21">
        <f>AF73</f>
        <v>290</v>
      </c>
      <c r="AS73" s="21">
        <f t="shared" si="8"/>
        <v>124</v>
      </c>
      <c r="AV73" s="33">
        <v>101.37751293383999</v>
      </c>
      <c r="AX73" s="34">
        <v>60</v>
      </c>
      <c r="AY73" s="21" t="s">
        <v>500</v>
      </c>
      <c r="BA73" s="33"/>
      <c r="BB73" s="33"/>
    </row>
    <row r="74" spans="1:54" ht="14.4" x14ac:dyDescent="0.3">
      <c r="A74" s="21" t="s">
        <v>129</v>
      </c>
      <c r="B74" s="21" t="s">
        <v>130</v>
      </c>
      <c r="C74" s="21" t="s">
        <v>46</v>
      </c>
      <c r="D74" s="21" t="s">
        <v>137</v>
      </c>
      <c r="E74" s="21">
        <v>25.42</v>
      </c>
      <c r="F74" s="31">
        <v>600</v>
      </c>
      <c r="G74" s="21" t="s">
        <v>146</v>
      </c>
      <c r="N74" s="32">
        <v>50</v>
      </c>
      <c r="O74" s="31" t="s">
        <v>164</v>
      </c>
      <c r="P74" s="32">
        <v>50</v>
      </c>
      <c r="Q74" s="31" t="s">
        <v>173</v>
      </c>
      <c r="R74" s="32">
        <v>50</v>
      </c>
      <c r="S74" s="31" t="s">
        <v>172</v>
      </c>
      <c r="T74" s="21">
        <v>50</v>
      </c>
      <c r="U74" s="31" t="s">
        <v>190</v>
      </c>
      <c r="V74" s="21">
        <v>100</v>
      </c>
      <c r="W74" s="31" t="s">
        <v>189</v>
      </c>
      <c r="X74" s="21">
        <v>80</v>
      </c>
      <c r="Y74" s="31" t="s">
        <v>212</v>
      </c>
      <c r="Z74" s="21">
        <v>100</v>
      </c>
      <c r="AA74" s="31" t="s">
        <v>198</v>
      </c>
      <c r="AB74" s="21">
        <v>100</v>
      </c>
      <c r="AC74" s="31" t="s">
        <v>199</v>
      </c>
      <c r="AD74" s="61">
        <v>100</v>
      </c>
      <c r="AE74" s="60" t="s">
        <v>679</v>
      </c>
      <c r="AF74" s="21">
        <f>H74+J74+L74+N74+P74+R74+T74+V74+X74+Z74+AB74+AD74</f>
        <v>680</v>
      </c>
      <c r="AG74" s="27">
        <f>AF74-F74</f>
        <v>80</v>
      </c>
      <c r="AI74" s="21" t="str">
        <f t="shared" si="9"/>
        <v>FV-21CG</v>
      </c>
      <c r="AJ74" s="21">
        <v>232</v>
      </c>
      <c r="AK74" s="21">
        <v>50</v>
      </c>
      <c r="AL74" s="21">
        <v>102</v>
      </c>
      <c r="AM74" s="21">
        <v>80</v>
      </c>
      <c r="AN74" s="21">
        <v>0</v>
      </c>
      <c r="AP74" s="21">
        <f>F74-AF74-AJ74</f>
        <v>-312</v>
      </c>
      <c r="AR74" s="21">
        <f>AF74</f>
        <v>680</v>
      </c>
      <c r="AS74" s="21">
        <f t="shared" si="8"/>
        <v>232</v>
      </c>
      <c r="AV74" s="33">
        <v>169.475520348288</v>
      </c>
      <c r="AX74" s="34">
        <v>-80</v>
      </c>
      <c r="BA74" s="33"/>
      <c r="BB74" s="33"/>
    </row>
    <row r="75" spans="1:54" ht="14.4" x14ac:dyDescent="0.3">
      <c r="A75" s="21" t="s">
        <v>138</v>
      </c>
      <c r="B75" s="21" t="s">
        <v>139</v>
      </c>
      <c r="C75" s="21" t="s">
        <v>57</v>
      </c>
      <c r="D75" s="21" t="s">
        <v>140</v>
      </c>
      <c r="E75" s="21">
        <v>2.36</v>
      </c>
      <c r="F75" s="31">
        <v>500</v>
      </c>
      <c r="G75" s="21" t="s">
        <v>146</v>
      </c>
      <c r="T75" s="21">
        <f>50</f>
        <v>50</v>
      </c>
      <c r="U75" s="31" t="s">
        <v>219</v>
      </c>
      <c r="V75" s="21">
        <v>30</v>
      </c>
      <c r="W75" s="31" t="s">
        <v>195</v>
      </c>
      <c r="X75" s="21">
        <v>30</v>
      </c>
      <c r="Y75" s="31" t="s">
        <v>226</v>
      </c>
      <c r="AB75" s="21">
        <v>30</v>
      </c>
      <c r="AC75" s="31" t="s">
        <v>217</v>
      </c>
      <c r="AD75" s="61">
        <v>30</v>
      </c>
      <c r="AE75" s="60"/>
      <c r="AF75" s="21">
        <f>H75+J75+L75+N75+P75+R75+T75+V75+X75+Z75+AB75+AD75</f>
        <v>170</v>
      </c>
      <c r="AG75" s="27">
        <f>AF75-F75</f>
        <v>-330</v>
      </c>
      <c r="AI75" s="21" t="str">
        <f t="shared" si="9"/>
        <v>FV-20TG</v>
      </c>
      <c r="AJ75" s="21">
        <v>60</v>
      </c>
      <c r="AK75" s="21">
        <v>30</v>
      </c>
      <c r="AL75" s="21">
        <v>0</v>
      </c>
      <c r="AM75" s="21">
        <v>30</v>
      </c>
      <c r="AN75" s="21">
        <v>0</v>
      </c>
      <c r="AP75" s="21">
        <f>F75-AF75-AJ75</f>
        <v>270</v>
      </c>
      <c r="AR75" s="21">
        <f>AF75</f>
        <v>170</v>
      </c>
      <c r="AS75" s="21">
        <f t="shared" si="8"/>
        <v>60</v>
      </c>
      <c r="AV75" s="33">
        <v>19.71</v>
      </c>
      <c r="AX75" s="21">
        <v>380</v>
      </c>
      <c r="AY75" s="21" t="s">
        <v>500</v>
      </c>
      <c r="BA75" s="33"/>
      <c r="BB75" s="33"/>
    </row>
    <row r="76" spans="1:54" x14ac:dyDescent="0.25">
      <c r="A76" s="21" t="s">
        <v>141</v>
      </c>
      <c r="B76" s="21" t="s">
        <v>142</v>
      </c>
      <c r="C76" s="21" t="s">
        <v>46</v>
      </c>
      <c r="D76" s="21" t="s">
        <v>49</v>
      </c>
      <c r="E76" s="21">
        <v>2.75</v>
      </c>
      <c r="F76" s="31">
        <v>62</v>
      </c>
      <c r="G76" s="21" t="s">
        <v>146</v>
      </c>
      <c r="P76" s="32">
        <v>38</v>
      </c>
      <c r="Q76" s="31" t="s">
        <v>183</v>
      </c>
      <c r="R76" s="32">
        <v>38</v>
      </c>
      <c r="S76" s="31" t="s">
        <v>154</v>
      </c>
      <c r="T76" s="21">
        <v>17</v>
      </c>
      <c r="U76" s="31" t="s">
        <v>187</v>
      </c>
      <c r="AF76" s="21">
        <f>H76+J76+L76+N76+P76+R76+T76+V76+X76+Z76+AB76+AD76</f>
        <v>93</v>
      </c>
      <c r="AG76" s="27">
        <f>AF76-F76</f>
        <v>31</v>
      </c>
      <c r="AI76" s="21" t="str">
        <f t="shared" si="9"/>
        <v>FY-EB90</v>
      </c>
      <c r="AJ76" s="21">
        <v>17</v>
      </c>
      <c r="AK76" s="21">
        <v>0</v>
      </c>
      <c r="AL76" s="21">
        <v>0</v>
      </c>
      <c r="AM76" s="21">
        <v>0</v>
      </c>
      <c r="AN76" s="21">
        <v>0</v>
      </c>
      <c r="AP76" s="21">
        <f t="shared" si="10"/>
        <v>-48</v>
      </c>
      <c r="AR76" s="21">
        <f t="shared" si="7"/>
        <v>93</v>
      </c>
      <c r="AS76" s="21">
        <f t="shared" si="8"/>
        <v>17</v>
      </c>
      <c r="AV76" s="33">
        <v>54.97</v>
      </c>
      <c r="AX76" s="21">
        <v>-31</v>
      </c>
      <c r="AY76" s="21" t="s">
        <v>499</v>
      </c>
      <c r="BA76" s="33"/>
      <c r="BB76" s="33"/>
    </row>
    <row r="77" spans="1:54" x14ac:dyDescent="0.25">
      <c r="A77" s="21" t="s">
        <v>141</v>
      </c>
      <c r="B77" s="21" t="s">
        <v>142</v>
      </c>
      <c r="C77" s="21" t="s">
        <v>46</v>
      </c>
      <c r="D77" s="21" t="s">
        <v>48</v>
      </c>
      <c r="E77" s="21">
        <v>24.67</v>
      </c>
      <c r="F77" s="31">
        <v>31</v>
      </c>
      <c r="G77" s="21" t="s">
        <v>146</v>
      </c>
      <c r="P77" s="32">
        <v>20</v>
      </c>
      <c r="Q77" s="31" t="s">
        <v>184</v>
      </c>
      <c r="R77" s="32">
        <v>0</v>
      </c>
      <c r="T77" s="21">
        <v>11</v>
      </c>
      <c r="U77" s="31" t="s">
        <v>187</v>
      </c>
      <c r="AF77" s="21">
        <f>H77+J77+L77+N77+P77+R77+T77+V77+X77+Z77+AB77+AD77</f>
        <v>31</v>
      </c>
      <c r="AG77" s="27">
        <f t="shared" si="11"/>
        <v>0</v>
      </c>
      <c r="AI77" s="21" t="str">
        <f t="shared" si="9"/>
        <v>FY-E25P</v>
      </c>
      <c r="AJ77" s="21">
        <v>11</v>
      </c>
      <c r="AK77" s="21">
        <v>17</v>
      </c>
      <c r="AL77" s="21">
        <v>0</v>
      </c>
      <c r="AM77" s="21">
        <v>0</v>
      </c>
      <c r="AN77" s="21">
        <v>0</v>
      </c>
      <c r="AP77" s="21">
        <f t="shared" si="10"/>
        <v>-11</v>
      </c>
      <c r="AR77" s="21">
        <f t="shared" si="7"/>
        <v>31</v>
      </c>
      <c r="AS77" s="21">
        <f t="shared" si="8"/>
        <v>11</v>
      </c>
      <c r="AV77" s="33">
        <v>493.43</v>
      </c>
      <c r="AX77" s="34">
        <v>0</v>
      </c>
      <c r="AY77" s="21" t="s">
        <v>499</v>
      </c>
      <c r="BA77" s="33"/>
      <c r="BB77" s="33"/>
    </row>
    <row r="78" spans="1:54" x14ac:dyDescent="0.25">
      <c r="A78" s="21" t="s">
        <v>141</v>
      </c>
      <c r="B78" s="21" t="s">
        <v>142</v>
      </c>
      <c r="C78" s="21" t="s">
        <v>46</v>
      </c>
      <c r="D78" s="21" t="s">
        <v>143</v>
      </c>
      <c r="E78" s="21">
        <v>24.67</v>
      </c>
      <c r="F78" s="31">
        <v>31</v>
      </c>
      <c r="G78" s="21" t="s">
        <v>146</v>
      </c>
      <c r="P78" s="32">
        <v>18</v>
      </c>
      <c r="Q78" s="31" t="s">
        <v>184</v>
      </c>
      <c r="R78" s="32">
        <v>18</v>
      </c>
      <c r="S78" s="31" t="s">
        <v>154</v>
      </c>
      <c r="T78" s="21">
        <v>6</v>
      </c>
      <c r="U78" s="31" t="s">
        <v>187</v>
      </c>
      <c r="AF78" s="21">
        <f t="shared" si="12"/>
        <v>42</v>
      </c>
      <c r="AG78" s="27">
        <f t="shared" si="11"/>
        <v>11</v>
      </c>
      <c r="AI78" s="21" t="str">
        <f t="shared" si="9"/>
        <v>FY-E25P</v>
      </c>
      <c r="AJ78" s="21">
        <v>6</v>
      </c>
      <c r="AK78" s="21">
        <v>17</v>
      </c>
      <c r="AL78" s="21">
        <v>0</v>
      </c>
      <c r="AM78" s="21">
        <v>0</v>
      </c>
      <c r="AN78" s="21">
        <v>0</v>
      </c>
      <c r="AP78" s="21">
        <f t="shared" si="10"/>
        <v>-17</v>
      </c>
      <c r="AR78" s="21">
        <f t="shared" si="7"/>
        <v>42</v>
      </c>
      <c r="AS78" s="21">
        <f t="shared" si="8"/>
        <v>6</v>
      </c>
      <c r="AV78" s="33">
        <v>493.43</v>
      </c>
      <c r="AX78" s="34">
        <v>-11</v>
      </c>
      <c r="AY78" s="21" t="s">
        <v>499</v>
      </c>
      <c r="BA78" s="33"/>
      <c r="BB78" s="33"/>
    </row>
  </sheetData>
  <autoFilter ref="A1:AY78" xr:uid="{DA92F5FF-7F89-48C3-A252-059095E457AF}"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8A1F8-854C-41CD-B441-C3F99CD5D678}">
  <sheetPr filterMode="1"/>
  <dimension ref="A1:L1849"/>
  <sheetViews>
    <sheetView zoomScale="70" zoomScaleNormal="70" workbookViewId="0">
      <pane ySplit="1" topLeftCell="A24" activePane="bottomLeft" state="frozen"/>
      <selection pane="bottomLeft" activeCell="I432" sqref="I432"/>
    </sheetView>
  </sheetViews>
  <sheetFormatPr defaultRowHeight="14.4" x14ac:dyDescent="0.3"/>
  <cols>
    <col min="2" max="2" width="23.33203125" customWidth="1"/>
    <col min="4" max="4" width="14.21875" customWidth="1"/>
    <col min="8" max="8" width="27.5546875" customWidth="1"/>
    <col min="10" max="10" width="55.88671875" customWidth="1"/>
    <col min="11" max="11" width="57.77734375" customWidth="1"/>
  </cols>
  <sheetData>
    <row r="1" spans="1:12" ht="43.2" x14ac:dyDescent="0.3">
      <c r="A1" t="s">
        <v>36</v>
      </c>
      <c r="B1" t="s">
        <v>37</v>
      </c>
      <c r="C1" t="s">
        <v>38</v>
      </c>
      <c r="D1" t="s">
        <v>39</v>
      </c>
      <c r="E1" t="s">
        <v>40</v>
      </c>
      <c r="F1" s="62" t="s">
        <v>41</v>
      </c>
      <c r="G1" t="s">
        <v>42</v>
      </c>
      <c r="H1" t="s">
        <v>43</v>
      </c>
      <c r="I1" t="s">
        <v>280</v>
      </c>
      <c r="J1">
        <v>1</v>
      </c>
      <c r="K1">
        <v>2</v>
      </c>
      <c r="L1">
        <v>3</v>
      </c>
    </row>
    <row r="2" spans="1:12" hidden="1" x14ac:dyDescent="0.3">
      <c r="A2" t="s">
        <v>44</v>
      </c>
      <c r="B2" t="s">
        <v>45</v>
      </c>
      <c r="C2" t="s">
        <v>46</v>
      </c>
      <c r="D2" t="s">
        <v>47</v>
      </c>
      <c r="E2">
        <v>100.18</v>
      </c>
      <c r="F2">
        <v>131</v>
      </c>
      <c r="G2" t="s">
        <v>185</v>
      </c>
      <c r="I2" t="s">
        <v>185</v>
      </c>
      <c r="J2" t="str">
        <f>A2&amp;B2&amp;C2&amp;D2&amp;E2&amp;F2&amp;G2</f>
        <v>T210049ASPEN TREEPESGDFY-E15PM1100.18131APR</v>
      </c>
      <c r="K2" t="s">
        <v>681</v>
      </c>
      <c r="L2" t="b">
        <f>J2=K2</f>
        <v>1</v>
      </c>
    </row>
    <row r="3" spans="1:12" hidden="1" x14ac:dyDescent="0.3">
      <c r="A3" t="s">
        <v>44</v>
      </c>
      <c r="B3" t="s">
        <v>45</v>
      </c>
      <c r="C3" t="s">
        <v>46</v>
      </c>
      <c r="D3" t="s">
        <v>47</v>
      </c>
      <c r="E3">
        <v>100.18</v>
      </c>
      <c r="F3">
        <v>131</v>
      </c>
      <c r="G3" t="s">
        <v>148</v>
      </c>
      <c r="I3" t="s">
        <v>185</v>
      </c>
      <c r="J3" t="str">
        <f t="shared" ref="J3:J66" si="0">A3&amp;B3&amp;C3&amp;D3&amp;E3&amp;F3&amp;G3</f>
        <v xml:space="preserve">T210049ASPEN TREEPESGDFY-E15PM1100.18131PHK INV </v>
      </c>
      <c r="K3" t="s">
        <v>682</v>
      </c>
      <c r="L3" t="b">
        <f t="shared" ref="L3:L66" si="1">J3=K3</f>
        <v>1</v>
      </c>
    </row>
    <row r="4" spans="1:12" hidden="1" x14ac:dyDescent="0.3">
      <c r="A4" t="s">
        <v>44</v>
      </c>
      <c r="B4" t="s">
        <v>45</v>
      </c>
      <c r="C4" t="s">
        <v>46</v>
      </c>
      <c r="D4" t="s">
        <v>47</v>
      </c>
      <c r="E4">
        <v>100.18</v>
      </c>
      <c r="F4">
        <v>131</v>
      </c>
      <c r="G4" t="s">
        <v>147</v>
      </c>
      <c r="I4" t="s">
        <v>147</v>
      </c>
      <c r="J4" t="str">
        <f t="shared" si="0"/>
        <v>T210049ASPEN TREEPESGDFY-E15PM1100.18131MAY</v>
      </c>
      <c r="K4" t="s">
        <v>683</v>
      </c>
      <c r="L4" t="b">
        <f t="shared" si="1"/>
        <v>1</v>
      </c>
    </row>
    <row r="5" spans="1:12" hidden="1" x14ac:dyDescent="0.3">
      <c r="A5" t="s">
        <v>44</v>
      </c>
      <c r="B5" t="s">
        <v>45</v>
      </c>
      <c r="C5" t="s">
        <v>46</v>
      </c>
      <c r="D5" t="s">
        <v>47</v>
      </c>
      <c r="E5">
        <v>100.18</v>
      </c>
      <c r="F5">
        <v>131</v>
      </c>
      <c r="G5" t="s">
        <v>148</v>
      </c>
      <c r="I5" t="s">
        <v>147</v>
      </c>
      <c r="J5" t="str">
        <f t="shared" si="0"/>
        <v xml:space="preserve">T210049ASPEN TREEPESGDFY-E15PM1100.18131PHK INV </v>
      </c>
      <c r="K5" t="s">
        <v>682</v>
      </c>
      <c r="L5" t="b">
        <f t="shared" si="1"/>
        <v>1</v>
      </c>
    </row>
    <row r="6" spans="1:12" hidden="1" x14ac:dyDescent="0.3">
      <c r="A6" t="s">
        <v>44</v>
      </c>
      <c r="B6" t="s">
        <v>45</v>
      </c>
      <c r="C6" t="s">
        <v>46</v>
      </c>
      <c r="D6" t="s">
        <v>47</v>
      </c>
      <c r="E6">
        <v>100.18</v>
      </c>
      <c r="F6">
        <v>131</v>
      </c>
      <c r="G6" t="s">
        <v>149</v>
      </c>
      <c r="I6" t="s">
        <v>149</v>
      </c>
      <c r="J6" t="str">
        <f t="shared" si="0"/>
        <v>T210049ASPEN TREEPESGDFY-E15PM1100.18131JUN</v>
      </c>
      <c r="K6" t="s">
        <v>684</v>
      </c>
      <c r="L6" t="b">
        <f t="shared" si="1"/>
        <v>1</v>
      </c>
    </row>
    <row r="7" spans="1:12" hidden="1" x14ac:dyDescent="0.3">
      <c r="A7" t="s">
        <v>44</v>
      </c>
      <c r="B7" t="s">
        <v>45</v>
      </c>
      <c r="C7" t="s">
        <v>46</v>
      </c>
      <c r="D7" t="s">
        <v>47</v>
      </c>
      <c r="E7">
        <v>100.18</v>
      </c>
      <c r="F7">
        <v>131</v>
      </c>
      <c r="G7" t="s">
        <v>148</v>
      </c>
      <c r="I7" t="s">
        <v>149</v>
      </c>
      <c r="J7" t="str">
        <f t="shared" si="0"/>
        <v xml:space="preserve">T210049ASPEN TREEPESGDFY-E15PM1100.18131PHK INV </v>
      </c>
      <c r="K7" t="s">
        <v>682</v>
      </c>
      <c r="L7" t="b">
        <f t="shared" si="1"/>
        <v>1</v>
      </c>
    </row>
    <row r="8" spans="1:12" hidden="1" x14ac:dyDescent="0.3">
      <c r="A8" t="s">
        <v>44</v>
      </c>
      <c r="B8" t="s">
        <v>45</v>
      </c>
      <c r="C8" t="s">
        <v>46</v>
      </c>
      <c r="D8" t="s">
        <v>47</v>
      </c>
      <c r="E8">
        <v>100.18</v>
      </c>
      <c r="F8">
        <v>131</v>
      </c>
      <c r="G8" t="s">
        <v>150</v>
      </c>
      <c r="H8">
        <v>44</v>
      </c>
      <c r="I8" t="s">
        <v>150</v>
      </c>
      <c r="J8" t="str">
        <f t="shared" si="0"/>
        <v>T210049ASPEN TREEPESGDFY-E15PM1100.18131JUL</v>
      </c>
      <c r="K8" t="s">
        <v>1318</v>
      </c>
      <c r="L8" t="b">
        <f t="shared" si="1"/>
        <v>1</v>
      </c>
    </row>
    <row r="9" spans="1:12" hidden="1" x14ac:dyDescent="0.3">
      <c r="A9" t="s">
        <v>44</v>
      </c>
      <c r="B9" t="s">
        <v>45</v>
      </c>
      <c r="C9" t="s">
        <v>46</v>
      </c>
      <c r="D9" t="s">
        <v>47</v>
      </c>
      <c r="E9">
        <v>100.18</v>
      </c>
      <c r="F9">
        <v>131</v>
      </c>
      <c r="G9" t="s">
        <v>148</v>
      </c>
      <c r="H9" t="s">
        <v>151</v>
      </c>
      <c r="I9" t="s">
        <v>150</v>
      </c>
      <c r="J9" t="str">
        <f t="shared" si="0"/>
        <v xml:space="preserve">T210049ASPEN TREEPESGDFY-E15PM1100.18131PHK INV </v>
      </c>
      <c r="K9" t="s">
        <v>682</v>
      </c>
      <c r="L9" t="b">
        <f t="shared" si="1"/>
        <v>1</v>
      </c>
    </row>
    <row r="10" spans="1:12" hidden="1" x14ac:dyDescent="0.3">
      <c r="A10" t="s">
        <v>44</v>
      </c>
      <c r="B10" t="s">
        <v>45</v>
      </c>
      <c r="C10" t="s">
        <v>46</v>
      </c>
      <c r="D10" t="s">
        <v>47</v>
      </c>
      <c r="E10">
        <v>100.18</v>
      </c>
      <c r="F10">
        <v>131</v>
      </c>
      <c r="G10" t="s">
        <v>152</v>
      </c>
      <c r="I10" t="s">
        <v>152</v>
      </c>
      <c r="J10" t="str">
        <f t="shared" si="0"/>
        <v>T210049ASPEN TREEPESGDFY-E15PM1100.18131AUG</v>
      </c>
      <c r="K10" t="s">
        <v>685</v>
      </c>
      <c r="L10" t="b">
        <f t="shared" si="1"/>
        <v>1</v>
      </c>
    </row>
    <row r="11" spans="1:12" hidden="1" x14ac:dyDescent="0.3">
      <c r="A11" t="s">
        <v>44</v>
      </c>
      <c r="B11" t="s">
        <v>45</v>
      </c>
      <c r="C11" t="s">
        <v>46</v>
      </c>
      <c r="D11" t="s">
        <v>47</v>
      </c>
      <c r="E11">
        <v>100.18</v>
      </c>
      <c r="F11">
        <v>131</v>
      </c>
      <c r="G11" t="s">
        <v>148</v>
      </c>
      <c r="I11" t="s">
        <v>152</v>
      </c>
      <c r="J11" t="str">
        <f t="shared" si="0"/>
        <v xml:space="preserve">T210049ASPEN TREEPESGDFY-E15PM1100.18131PHK INV </v>
      </c>
      <c r="K11" t="s">
        <v>682</v>
      </c>
      <c r="L11" t="b">
        <f t="shared" si="1"/>
        <v>1</v>
      </c>
    </row>
    <row r="12" spans="1:12" hidden="1" x14ac:dyDescent="0.3">
      <c r="A12" t="s">
        <v>44</v>
      </c>
      <c r="B12" t="s">
        <v>45</v>
      </c>
      <c r="C12" t="s">
        <v>46</v>
      </c>
      <c r="D12" t="s">
        <v>47</v>
      </c>
      <c r="E12">
        <v>100.18</v>
      </c>
      <c r="F12">
        <v>131</v>
      </c>
      <c r="G12" t="s">
        <v>153</v>
      </c>
      <c r="H12">
        <v>20</v>
      </c>
      <c r="I12" t="s">
        <v>153</v>
      </c>
      <c r="J12" t="str">
        <f t="shared" si="0"/>
        <v>T210049ASPEN TREEPESGDFY-E15PM1100.18131SEP</v>
      </c>
      <c r="K12" t="s">
        <v>1319</v>
      </c>
      <c r="L12" t="b">
        <f t="shared" si="1"/>
        <v>1</v>
      </c>
    </row>
    <row r="13" spans="1:12" hidden="1" x14ac:dyDescent="0.3">
      <c r="A13" t="s">
        <v>44</v>
      </c>
      <c r="B13" t="s">
        <v>45</v>
      </c>
      <c r="C13" t="s">
        <v>46</v>
      </c>
      <c r="D13" t="s">
        <v>47</v>
      </c>
      <c r="E13">
        <v>100.18</v>
      </c>
      <c r="F13">
        <v>131</v>
      </c>
      <c r="G13" t="s">
        <v>148</v>
      </c>
      <c r="H13" t="s">
        <v>154</v>
      </c>
      <c r="I13" t="s">
        <v>153</v>
      </c>
      <c r="J13" t="str">
        <f t="shared" si="0"/>
        <v xml:space="preserve">T210049ASPEN TREEPESGDFY-E15PM1100.18131PHK INV </v>
      </c>
      <c r="K13" t="s">
        <v>682</v>
      </c>
      <c r="L13" t="b">
        <f t="shared" si="1"/>
        <v>1</v>
      </c>
    </row>
    <row r="14" spans="1:12" hidden="1" x14ac:dyDescent="0.3">
      <c r="A14" t="s">
        <v>44</v>
      </c>
      <c r="B14" t="s">
        <v>45</v>
      </c>
      <c r="C14" t="s">
        <v>46</v>
      </c>
      <c r="D14" t="s">
        <v>47</v>
      </c>
      <c r="E14">
        <v>100.18</v>
      </c>
      <c r="F14">
        <v>131</v>
      </c>
      <c r="G14" t="s">
        <v>155</v>
      </c>
      <c r="I14" t="s">
        <v>155</v>
      </c>
      <c r="J14" t="str">
        <f t="shared" si="0"/>
        <v>T210049ASPEN TREEPESGDFY-E15PM1100.18131OCT</v>
      </c>
      <c r="K14" t="s">
        <v>686</v>
      </c>
      <c r="L14" t="b">
        <f t="shared" si="1"/>
        <v>1</v>
      </c>
    </row>
    <row r="15" spans="1:12" hidden="1" x14ac:dyDescent="0.3">
      <c r="A15" t="s">
        <v>44</v>
      </c>
      <c r="B15" t="s">
        <v>45</v>
      </c>
      <c r="C15" t="s">
        <v>46</v>
      </c>
      <c r="D15" t="s">
        <v>47</v>
      </c>
      <c r="E15">
        <v>100.18</v>
      </c>
      <c r="F15">
        <v>131</v>
      </c>
      <c r="G15" t="s">
        <v>148</v>
      </c>
      <c r="I15" t="s">
        <v>155</v>
      </c>
      <c r="J15" t="str">
        <f t="shared" si="0"/>
        <v xml:space="preserve">T210049ASPEN TREEPESGDFY-E15PM1100.18131PHK INV </v>
      </c>
      <c r="K15" t="s">
        <v>682</v>
      </c>
      <c r="L15" t="b">
        <f t="shared" si="1"/>
        <v>1</v>
      </c>
    </row>
    <row r="16" spans="1:12" hidden="1" x14ac:dyDescent="0.3">
      <c r="A16" t="s">
        <v>44</v>
      </c>
      <c r="B16" t="s">
        <v>45</v>
      </c>
      <c r="C16" t="s">
        <v>46</v>
      </c>
      <c r="D16" t="s">
        <v>47</v>
      </c>
      <c r="E16">
        <v>100.18</v>
      </c>
      <c r="F16">
        <v>131</v>
      </c>
      <c r="G16" t="s">
        <v>156</v>
      </c>
      <c r="I16" t="s">
        <v>156</v>
      </c>
      <c r="J16" t="str">
        <f t="shared" si="0"/>
        <v>T210049ASPEN TREEPESGDFY-E15PM1100.18131NOV</v>
      </c>
      <c r="K16" t="s">
        <v>687</v>
      </c>
      <c r="L16" t="b">
        <f t="shared" si="1"/>
        <v>1</v>
      </c>
    </row>
    <row r="17" spans="1:12" hidden="1" x14ac:dyDescent="0.3">
      <c r="A17" t="s">
        <v>44</v>
      </c>
      <c r="B17" t="s">
        <v>45</v>
      </c>
      <c r="C17" t="s">
        <v>46</v>
      </c>
      <c r="D17" t="s">
        <v>47</v>
      </c>
      <c r="E17">
        <v>100.18</v>
      </c>
      <c r="F17">
        <v>131</v>
      </c>
      <c r="G17" t="s">
        <v>148</v>
      </c>
      <c r="I17" t="s">
        <v>156</v>
      </c>
      <c r="J17" t="str">
        <f t="shared" si="0"/>
        <v xml:space="preserve">T210049ASPEN TREEPESGDFY-E15PM1100.18131PHK INV </v>
      </c>
      <c r="K17" t="s">
        <v>682</v>
      </c>
      <c r="L17" t="b">
        <f t="shared" si="1"/>
        <v>1</v>
      </c>
    </row>
    <row r="18" spans="1:12" hidden="1" x14ac:dyDescent="0.3">
      <c r="A18" t="s">
        <v>44</v>
      </c>
      <c r="B18" t="s">
        <v>45</v>
      </c>
      <c r="C18" t="s">
        <v>46</v>
      </c>
      <c r="D18" t="s">
        <v>47</v>
      </c>
      <c r="E18">
        <v>100.18</v>
      </c>
      <c r="F18">
        <v>131</v>
      </c>
      <c r="G18" t="s">
        <v>157</v>
      </c>
      <c r="H18">
        <v>118</v>
      </c>
      <c r="I18" t="s">
        <v>157</v>
      </c>
      <c r="J18" t="str">
        <f t="shared" si="0"/>
        <v>T210049ASPEN TREEPESGDFY-E15PM1100.18131DEC</v>
      </c>
      <c r="K18" t="s">
        <v>1320</v>
      </c>
      <c r="L18" t="b">
        <f t="shared" si="1"/>
        <v>1</v>
      </c>
    </row>
    <row r="19" spans="1:12" hidden="1" x14ac:dyDescent="0.3">
      <c r="A19" t="s">
        <v>44</v>
      </c>
      <c r="B19" t="s">
        <v>45</v>
      </c>
      <c r="C19" t="s">
        <v>46</v>
      </c>
      <c r="D19" t="s">
        <v>47</v>
      </c>
      <c r="E19">
        <v>100.18</v>
      </c>
      <c r="F19">
        <v>131</v>
      </c>
      <c r="G19" t="s">
        <v>148</v>
      </c>
      <c r="H19" t="s">
        <v>196</v>
      </c>
      <c r="I19" t="s">
        <v>157</v>
      </c>
      <c r="J19" t="str">
        <f t="shared" si="0"/>
        <v xml:space="preserve">T210049ASPEN TREEPESGDFY-E15PM1100.18131PHK INV </v>
      </c>
      <c r="K19" t="s">
        <v>682</v>
      </c>
      <c r="L19" t="b">
        <f t="shared" si="1"/>
        <v>1</v>
      </c>
    </row>
    <row r="20" spans="1:12" hidden="1" x14ac:dyDescent="0.3">
      <c r="A20" t="s">
        <v>44</v>
      </c>
      <c r="B20" t="s">
        <v>45</v>
      </c>
      <c r="C20" t="s">
        <v>46</v>
      </c>
      <c r="D20" t="s">
        <v>47</v>
      </c>
      <c r="E20">
        <v>100.18</v>
      </c>
      <c r="F20">
        <v>131</v>
      </c>
      <c r="G20" t="s">
        <v>158</v>
      </c>
      <c r="I20" t="s">
        <v>158</v>
      </c>
      <c r="J20" t="str">
        <f t="shared" si="0"/>
        <v>T210049ASPEN TREEPESGDFY-E15PM1100.18131JAN</v>
      </c>
      <c r="K20" t="s">
        <v>688</v>
      </c>
      <c r="L20" t="b">
        <f t="shared" si="1"/>
        <v>1</v>
      </c>
    </row>
    <row r="21" spans="1:12" hidden="1" x14ac:dyDescent="0.3">
      <c r="A21" t="s">
        <v>44</v>
      </c>
      <c r="B21" t="s">
        <v>45</v>
      </c>
      <c r="C21" t="s">
        <v>46</v>
      </c>
      <c r="D21" t="s">
        <v>47</v>
      </c>
      <c r="E21">
        <v>100.18</v>
      </c>
      <c r="F21">
        <v>131</v>
      </c>
      <c r="G21" t="s">
        <v>148</v>
      </c>
      <c r="I21" t="s">
        <v>158</v>
      </c>
      <c r="J21" t="str">
        <f t="shared" si="0"/>
        <v xml:space="preserve">T210049ASPEN TREEPESGDFY-E15PM1100.18131PHK INV </v>
      </c>
      <c r="K21" t="s">
        <v>682</v>
      </c>
      <c r="L21" t="b">
        <f t="shared" si="1"/>
        <v>1</v>
      </c>
    </row>
    <row r="22" spans="1:12" hidden="1" x14ac:dyDescent="0.3">
      <c r="A22" t="s">
        <v>44</v>
      </c>
      <c r="B22" t="s">
        <v>45</v>
      </c>
      <c r="C22" t="s">
        <v>46</v>
      </c>
      <c r="D22" t="s">
        <v>47</v>
      </c>
      <c r="E22">
        <v>100.18</v>
      </c>
      <c r="F22">
        <v>131</v>
      </c>
      <c r="G22" t="s">
        <v>159</v>
      </c>
      <c r="I22" t="s">
        <v>159</v>
      </c>
      <c r="J22" t="str">
        <f t="shared" si="0"/>
        <v>T210049ASPEN TREEPESGDFY-E15PM1100.18131FEB</v>
      </c>
      <c r="K22" t="s">
        <v>689</v>
      </c>
      <c r="L22" t="b">
        <f t="shared" si="1"/>
        <v>1</v>
      </c>
    </row>
    <row r="23" spans="1:12" hidden="1" x14ac:dyDescent="0.3">
      <c r="A23" t="s">
        <v>44</v>
      </c>
      <c r="B23" t="s">
        <v>45</v>
      </c>
      <c r="C23" t="s">
        <v>46</v>
      </c>
      <c r="D23" t="s">
        <v>47</v>
      </c>
      <c r="E23">
        <v>100.18</v>
      </c>
      <c r="F23">
        <v>131</v>
      </c>
      <c r="G23" t="s">
        <v>148</v>
      </c>
      <c r="I23" t="s">
        <v>159</v>
      </c>
      <c r="J23" t="str">
        <f t="shared" si="0"/>
        <v xml:space="preserve">T210049ASPEN TREEPESGDFY-E15PM1100.18131PHK INV </v>
      </c>
      <c r="K23" t="s">
        <v>682</v>
      </c>
      <c r="L23" t="b">
        <f t="shared" si="1"/>
        <v>1</v>
      </c>
    </row>
    <row r="24" spans="1:12" x14ac:dyDescent="0.3">
      <c r="A24" t="s">
        <v>44</v>
      </c>
      <c r="B24" t="s">
        <v>45</v>
      </c>
      <c r="C24" t="s">
        <v>46</v>
      </c>
      <c r="D24" t="s">
        <v>47</v>
      </c>
      <c r="E24">
        <v>100.18</v>
      </c>
      <c r="F24">
        <v>131</v>
      </c>
      <c r="G24" t="s">
        <v>160</v>
      </c>
      <c r="I24" t="s">
        <v>160</v>
      </c>
      <c r="J24" t="str">
        <f t="shared" si="0"/>
        <v>T210049ASPEN TREEPESGDFY-E15PM1100.18131MAR</v>
      </c>
      <c r="K24" t="s">
        <v>690</v>
      </c>
      <c r="L24" t="b">
        <f t="shared" si="1"/>
        <v>1</v>
      </c>
    </row>
    <row r="25" spans="1:12" x14ac:dyDescent="0.3">
      <c r="A25" t="s">
        <v>44</v>
      </c>
      <c r="B25" t="s">
        <v>45</v>
      </c>
      <c r="C25" t="s">
        <v>46</v>
      </c>
      <c r="D25" t="s">
        <v>47</v>
      </c>
      <c r="E25">
        <v>100.18</v>
      </c>
      <c r="F25">
        <v>131</v>
      </c>
      <c r="G25" t="s">
        <v>148</v>
      </c>
      <c r="I25" t="s">
        <v>160</v>
      </c>
      <c r="J25" t="str">
        <f t="shared" si="0"/>
        <v xml:space="preserve">T210049ASPEN TREEPESGDFY-E15PM1100.18131PHK INV </v>
      </c>
      <c r="K25" t="s">
        <v>682</v>
      </c>
      <c r="L25" t="b">
        <f t="shared" si="1"/>
        <v>1</v>
      </c>
    </row>
    <row r="26" spans="1:12" hidden="1" x14ac:dyDescent="0.3">
      <c r="A26" t="s">
        <v>44</v>
      </c>
      <c r="B26" t="s">
        <v>45</v>
      </c>
      <c r="C26" t="s">
        <v>46</v>
      </c>
      <c r="D26" t="s">
        <v>48</v>
      </c>
      <c r="E26">
        <v>142.88</v>
      </c>
      <c r="F26">
        <v>25</v>
      </c>
      <c r="G26" t="s">
        <v>185</v>
      </c>
      <c r="I26" t="s">
        <v>185</v>
      </c>
      <c r="J26" t="str">
        <f t="shared" si="0"/>
        <v>T210049ASPEN TREEPESGDFY-E25PM1142.8825APR</v>
      </c>
      <c r="K26" t="s">
        <v>691</v>
      </c>
      <c r="L26" t="b">
        <f t="shared" si="1"/>
        <v>1</v>
      </c>
    </row>
    <row r="27" spans="1:12" hidden="1" x14ac:dyDescent="0.3">
      <c r="A27" t="s">
        <v>44</v>
      </c>
      <c r="B27" t="s">
        <v>45</v>
      </c>
      <c r="C27" t="s">
        <v>46</v>
      </c>
      <c r="D27" t="s">
        <v>48</v>
      </c>
      <c r="E27">
        <v>142.88</v>
      </c>
      <c r="F27">
        <v>25</v>
      </c>
      <c r="G27" t="s">
        <v>148</v>
      </c>
      <c r="I27" t="s">
        <v>185</v>
      </c>
      <c r="J27" t="str">
        <f t="shared" si="0"/>
        <v xml:space="preserve">T210049ASPEN TREEPESGDFY-E25PM1142.8825PHK INV </v>
      </c>
      <c r="K27" t="s">
        <v>692</v>
      </c>
      <c r="L27" t="b">
        <f t="shared" si="1"/>
        <v>1</v>
      </c>
    </row>
    <row r="28" spans="1:12" hidden="1" x14ac:dyDescent="0.3">
      <c r="A28" t="s">
        <v>44</v>
      </c>
      <c r="B28" t="s">
        <v>45</v>
      </c>
      <c r="C28" t="s">
        <v>46</v>
      </c>
      <c r="D28" t="s">
        <v>48</v>
      </c>
      <c r="E28">
        <v>142.88</v>
      </c>
      <c r="F28">
        <v>25</v>
      </c>
      <c r="G28" t="s">
        <v>147</v>
      </c>
      <c r="I28" t="s">
        <v>147</v>
      </c>
      <c r="J28" t="str">
        <f t="shared" si="0"/>
        <v>T210049ASPEN TREEPESGDFY-E25PM1142.8825MAY</v>
      </c>
      <c r="K28" t="s">
        <v>693</v>
      </c>
      <c r="L28" t="b">
        <f t="shared" si="1"/>
        <v>1</v>
      </c>
    </row>
    <row r="29" spans="1:12" hidden="1" x14ac:dyDescent="0.3">
      <c r="A29" t="s">
        <v>44</v>
      </c>
      <c r="B29" t="s">
        <v>45</v>
      </c>
      <c r="C29" t="s">
        <v>46</v>
      </c>
      <c r="D29" t="s">
        <v>48</v>
      </c>
      <c r="E29">
        <v>142.88</v>
      </c>
      <c r="F29">
        <v>25</v>
      </c>
      <c r="G29" t="s">
        <v>148</v>
      </c>
      <c r="I29" t="s">
        <v>147</v>
      </c>
      <c r="J29" t="str">
        <f t="shared" si="0"/>
        <v xml:space="preserve">T210049ASPEN TREEPESGDFY-E25PM1142.8825PHK INV </v>
      </c>
      <c r="K29" t="s">
        <v>692</v>
      </c>
      <c r="L29" t="b">
        <f t="shared" si="1"/>
        <v>1</v>
      </c>
    </row>
    <row r="30" spans="1:12" hidden="1" x14ac:dyDescent="0.3">
      <c r="A30" t="s">
        <v>44</v>
      </c>
      <c r="B30" t="s">
        <v>45</v>
      </c>
      <c r="C30" t="s">
        <v>46</v>
      </c>
      <c r="D30" t="s">
        <v>48</v>
      </c>
      <c r="E30">
        <v>142.88</v>
      </c>
      <c r="F30">
        <v>25</v>
      </c>
      <c r="G30" t="s">
        <v>149</v>
      </c>
      <c r="I30" t="s">
        <v>149</v>
      </c>
      <c r="J30" t="str">
        <f t="shared" si="0"/>
        <v>T210049ASPEN TREEPESGDFY-E25PM1142.8825JUN</v>
      </c>
      <c r="K30" t="s">
        <v>694</v>
      </c>
      <c r="L30" t="b">
        <f t="shared" si="1"/>
        <v>1</v>
      </c>
    </row>
    <row r="31" spans="1:12" hidden="1" x14ac:dyDescent="0.3">
      <c r="A31" t="s">
        <v>44</v>
      </c>
      <c r="B31" t="s">
        <v>45</v>
      </c>
      <c r="C31" t="s">
        <v>46</v>
      </c>
      <c r="D31" t="s">
        <v>48</v>
      </c>
      <c r="E31">
        <v>142.88</v>
      </c>
      <c r="F31">
        <v>25</v>
      </c>
      <c r="G31" t="s">
        <v>148</v>
      </c>
      <c r="I31" t="s">
        <v>149</v>
      </c>
      <c r="J31" t="str">
        <f t="shared" si="0"/>
        <v xml:space="preserve">T210049ASPEN TREEPESGDFY-E25PM1142.8825PHK INV </v>
      </c>
      <c r="K31" t="s">
        <v>692</v>
      </c>
      <c r="L31" t="b">
        <f t="shared" si="1"/>
        <v>1</v>
      </c>
    </row>
    <row r="32" spans="1:12" hidden="1" x14ac:dyDescent="0.3">
      <c r="A32" t="s">
        <v>44</v>
      </c>
      <c r="B32" t="s">
        <v>45</v>
      </c>
      <c r="C32" t="s">
        <v>46</v>
      </c>
      <c r="D32" t="s">
        <v>48</v>
      </c>
      <c r="E32">
        <v>142.88</v>
      </c>
      <c r="F32">
        <v>25</v>
      </c>
      <c r="G32" t="s">
        <v>150</v>
      </c>
      <c r="I32" t="s">
        <v>150</v>
      </c>
      <c r="J32" t="str">
        <f t="shared" si="0"/>
        <v>T210049ASPEN TREEPESGDFY-E25PM1142.8825JUL</v>
      </c>
      <c r="K32" t="s">
        <v>695</v>
      </c>
      <c r="L32" t="b">
        <f t="shared" si="1"/>
        <v>1</v>
      </c>
    </row>
    <row r="33" spans="1:12" hidden="1" x14ac:dyDescent="0.3">
      <c r="A33" t="s">
        <v>44</v>
      </c>
      <c r="B33" t="s">
        <v>45</v>
      </c>
      <c r="C33" t="s">
        <v>46</v>
      </c>
      <c r="D33" t="s">
        <v>48</v>
      </c>
      <c r="E33">
        <v>142.88</v>
      </c>
      <c r="F33">
        <v>25</v>
      </c>
      <c r="G33" t="s">
        <v>148</v>
      </c>
      <c r="I33" t="s">
        <v>150</v>
      </c>
      <c r="J33" t="str">
        <f t="shared" si="0"/>
        <v xml:space="preserve">T210049ASPEN TREEPESGDFY-E25PM1142.8825PHK INV </v>
      </c>
      <c r="K33" t="s">
        <v>692</v>
      </c>
      <c r="L33" t="b">
        <f t="shared" si="1"/>
        <v>1</v>
      </c>
    </row>
    <row r="34" spans="1:12" hidden="1" x14ac:dyDescent="0.3">
      <c r="A34" t="s">
        <v>44</v>
      </c>
      <c r="B34" t="s">
        <v>45</v>
      </c>
      <c r="C34" t="s">
        <v>46</v>
      </c>
      <c r="D34" t="s">
        <v>48</v>
      </c>
      <c r="E34">
        <v>142.88</v>
      </c>
      <c r="F34">
        <v>25</v>
      </c>
      <c r="G34" t="s">
        <v>152</v>
      </c>
      <c r="I34" t="s">
        <v>152</v>
      </c>
      <c r="J34" t="str">
        <f t="shared" si="0"/>
        <v>T210049ASPEN TREEPESGDFY-E25PM1142.8825AUG</v>
      </c>
      <c r="K34" t="s">
        <v>696</v>
      </c>
      <c r="L34" t="b">
        <f t="shared" si="1"/>
        <v>1</v>
      </c>
    </row>
    <row r="35" spans="1:12" hidden="1" x14ac:dyDescent="0.3">
      <c r="A35" t="s">
        <v>44</v>
      </c>
      <c r="B35" t="s">
        <v>45</v>
      </c>
      <c r="C35" t="s">
        <v>46</v>
      </c>
      <c r="D35" t="s">
        <v>48</v>
      </c>
      <c r="E35">
        <v>142.88</v>
      </c>
      <c r="F35">
        <v>25</v>
      </c>
      <c r="G35" t="s">
        <v>148</v>
      </c>
      <c r="I35" t="s">
        <v>152</v>
      </c>
      <c r="J35" t="str">
        <f t="shared" si="0"/>
        <v xml:space="preserve">T210049ASPEN TREEPESGDFY-E25PM1142.8825PHK INV </v>
      </c>
      <c r="K35" t="s">
        <v>692</v>
      </c>
      <c r="L35" t="b">
        <f t="shared" si="1"/>
        <v>1</v>
      </c>
    </row>
    <row r="36" spans="1:12" hidden="1" x14ac:dyDescent="0.3">
      <c r="A36" t="s">
        <v>44</v>
      </c>
      <c r="B36" t="s">
        <v>45</v>
      </c>
      <c r="C36" t="s">
        <v>46</v>
      </c>
      <c r="D36" t="s">
        <v>48</v>
      </c>
      <c r="E36">
        <v>142.88</v>
      </c>
      <c r="F36">
        <v>25</v>
      </c>
      <c r="G36" t="s">
        <v>153</v>
      </c>
      <c r="I36" t="s">
        <v>153</v>
      </c>
      <c r="J36" t="str">
        <f t="shared" si="0"/>
        <v>T210049ASPEN TREEPESGDFY-E25PM1142.8825SEP</v>
      </c>
      <c r="K36" t="s">
        <v>697</v>
      </c>
      <c r="L36" t="b">
        <f t="shared" si="1"/>
        <v>1</v>
      </c>
    </row>
    <row r="37" spans="1:12" hidden="1" x14ac:dyDescent="0.3">
      <c r="A37" t="s">
        <v>44</v>
      </c>
      <c r="B37" t="s">
        <v>45</v>
      </c>
      <c r="C37" t="s">
        <v>46</v>
      </c>
      <c r="D37" t="s">
        <v>48</v>
      </c>
      <c r="E37">
        <v>142.88</v>
      </c>
      <c r="F37">
        <v>25</v>
      </c>
      <c r="G37" t="s">
        <v>148</v>
      </c>
      <c r="I37" t="s">
        <v>153</v>
      </c>
      <c r="J37" t="str">
        <f t="shared" si="0"/>
        <v xml:space="preserve">T210049ASPEN TREEPESGDFY-E25PM1142.8825PHK INV </v>
      </c>
      <c r="K37" t="s">
        <v>692</v>
      </c>
      <c r="L37" t="b">
        <f t="shared" si="1"/>
        <v>1</v>
      </c>
    </row>
    <row r="38" spans="1:12" hidden="1" x14ac:dyDescent="0.3">
      <c r="A38" t="s">
        <v>44</v>
      </c>
      <c r="B38" t="s">
        <v>45</v>
      </c>
      <c r="C38" t="s">
        <v>46</v>
      </c>
      <c r="D38" t="s">
        <v>48</v>
      </c>
      <c r="E38">
        <v>142.88</v>
      </c>
      <c r="F38">
        <v>25</v>
      </c>
      <c r="G38" t="s">
        <v>155</v>
      </c>
      <c r="I38" t="s">
        <v>155</v>
      </c>
      <c r="J38" t="str">
        <f t="shared" si="0"/>
        <v>T210049ASPEN TREEPESGDFY-E25PM1142.8825OCT</v>
      </c>
      <c r="K38" t="s">
        <v>698</v>
      </c>
      <c r="L38" t="b">
        <f t="shared" si="1"/>
        <v>1</v>
      </c>
    </row>
    <row r="39" spans="1:12" hidden="1" x14ac:dyDescent="0.3">
      <c r="A39" t="s">
        <v>44</v>
      </c>
      <c r="B39" t="s">
        <v>45</v>
      </c>
      <c r="C39" t="s">
        <v>46</v>
      </c>
      <c r="D39" t="s">
        <v>48</v>
      </c>
      <c r="E39">
        <v>142.88</v>
      </c>
      <c r="F39">
        <v>25</v>
      </c>
      <c r="G39" t="s">
        <v>148</v>
      </c>
      <c r="I39" t="s">
        <v>155</v>
      </c>
      <c r="J39" t="str">
        <f t="shared" si="0"/>
        <v xml:space="preserve">T210049ASPEN TREEPESGDFY-E25PM1142.8825PHK INV </v>
      </c>
      <c r="K39" t="s">
        <v>692</v>
      </c>
      <c r="L39" t="b">
        <f t="shared" si="1"/>
        <v>1</v>
      </c>
    </row>
    <row r="40" spans="1:12" hidden="1" x14ac:dyDescent="0.3">
      <c r="A40" t="s">
        <v>44</v>
      </c>
      <c r="B40" t="s">
        <v>45</v>
      </c>
      <c r="C40" t="s">
        <v>46</v>
      </c>
      <c r="D40" t="s">
        <v>48</v>
      </c>
      <c r="E40">
        <v>142.88</v>
      </c>
      <c r="F40">
        <v>25</v>
      </c>
      <c r="G40" t="s">
        <v>156</v>
      </c>
      <c r="I40" t="s">
        <v>156</v>
      </c>
      <c r="J40" t="str">
        <f t="shared" si="0"/>
        <v>T210049ASPEN TREEPESGDFY-E25PM1142.8825NOV</v>
      </c>
      <c r="K40" t="s">
        <v>699</v>
      </c>
      <c r="L40" t="b">
        <f t="shared" si="1"/>
        <v>1</v>
      </c>
    </row>
    <row r="41" spans="1:12" hidden="1" x14ac:dyDescent="0.3">
      <c r="A41" t="s">
        <v>44</v>
      </c>
      <c r="B41" t="s">
        <v>45</v>
      </c>
      <c r="C41" t="s">
        <v>46</v>
      </c>
      <c r="D41" t="s">
        <v>48</v>
      </c>
      <c r="E41">
        <v>142.88</v>
      </c>
      <c r="F41">
        <v>25</v>
      </c>
      <c r="G41" t="s">
        <v>148</v>
      </c>
      <c r="I41" t="s">
        <v>156</v>
      </c>
      <c r="J41" t="str">
        <f t="shared" si="0"/>
        <v xml:space="preserve">T210049ASPEN TREEPESGDFY-E25PM1142.8825PHK INV </v>
      </c>
      <c r="K41" t="s">
        <v>692</v>
      </c>
      <c r="L41" t="b">
        <f t="shared" si="1"/>
        <v>1</v>
      </c>
    </row>
    <row r="42" spans="1:12" hidden="1" x14ac:dyDescent="0.3">
      <c r="A42" t="s">
        <v>44</v>
      </c>
      <c r="B42" t="s">
        <v>45</v>
      </c>
      <c r="C42" t="s">
        <v>46</v>
      </c>
      <c r="D42" t="s">
        <v>48</v>
      </c>
      <c r="E42">
        <v>142.88</v>
      </c>
      <c r="F42">
        <v>25</v>
      </c>
      <c r="G42" t="s">
        <v>157</v>
      </c>
      <c r="I42" t="s">
        <v>157</v>
      </c>
      <c r="J42" t="str">
        <f t="shared" si="0"/>
        <v>T210049ASPEN TREEPESGDFY-E25PM1142.8825DEC</v>
      </c>
      <c r="K42" t="s">
        <v>700</v>
      </c>
      <c r="L42" t="b">
        <f t="shared" si="1"/>
        <v>1</v>
      </c>
    </row>
    <row r="43" spans="1:12" hidden="1" x14ac:dyDescent="0.3">
      <c r="A43" t="s">
        <v>44</v>
      </c>
      <c r="B43" t="s">
        <v>45</v>
      </c>
      <c r="C43" t="s">
        <v>46</v>
      </c>
      <c r="D43" t="s">
        <v>48</v>
      </c>
      <c r="E43">
        <v>142.88</v>
      </c>
      <c r="F43">
        <v>25</v>
      </c>
      <c r="G43" t="s">
        <v>148</v>
      </c>
      <c r="I43" t="s">
        <v>157</v>
      </c>
      <c r="J43" t="str">
        <f t="shared" si="0"/>
        <v xml:space="preserve">T210049ASPEN TREEPESGDFY-E25PM1142.8825PHK INV </v>
      </c>
      <c r="K43" t="s">
        <v>692</v>
      </c>
      <c r="L43" t="b">
        <f t="shared" si="1"/>
        <v>1</v>
      </c>
    </row>
    <row r="44" spans="1:12" hidden="1" x14ac:dyDescent="0.3">
      <c r="A44" t="s">
        <v>44</v>
      </c>
      <c r="B44" t="s">
        <v>45</v>
      </c>
      <c r="C44" t="s">
        <v>46</v>
      </c>
      <c r="D44" t="s">
        <v>48</v>
      </c>
      <c r="E44">
        <v>142.88</v>
      </c>
      <c r="F44">
        <v>25</v>
      </c>
      <c r="G44" t="s">
        <v>158</v>
      </c>
      <c r="I44" t="s">
        <v>158</v>
      </c>
      <c r="J44" t="str">
        <f t="shared" si="0"/>
        <v>T210049ASPEN TREEPESGDFY-E25PM1142.8825JAN</v>
      </c>
      <c r="K44" t="s">
        <v>701</v>
      </c>
      <c r="L44" t="b">
        <f t="shared" si="1"/>
        <v>1</v>
      </c>
    </row>
    <row r="45" spans="1:12" hidden="1" x14ac:dyDescent="0.3">
      <c r="A45" t="s">
        <v>44</v>
      </c>
      <c r="B45" t="s">
        <v>45</v>
      </c>
      <c r="C45" t="s">
        <v>46</v>
      </c>
      <c r="D45" t="s">
        <v>48</v>
      </c>
      <c r="E45">
        <v>142.88</v>
      </c>
      <c r="F45">
        <v>25</v>
      </c>
      <c r="G45" t="s">
        <v>148</v>
      </c>
      <c r="I45" t="s">
        <v>158</v>
      </c>
      <c r="J45" t="str">
        <f t="shared" si="0"/>
        <v xml:space="preserve">T210049ASPEN TREEPESGDFY-E25PM1142.8825PHK INV </v>
      </c>
      <c r="K45" t="s">
        <v>692</v>
      </c>
      <c r="L45" t="b">
        <f t="shared" si="1"/>
        <v>1</v>
      </c>
    </row>
    <row r="46" spans="1:12" hidden="1" x14ac:dyDescent="0.3">
      <c r="A46" t="s">
        <v>44</v>
      </c>
      <c r="B46" t="s">
        <v>45</v>
      </c>
      <c r="C46" t="s">
        <v>46</v>
      </c>
      <c r="D46" t="s">
        <v>48</v>
      </c>
      <c r="E46">
        <v>142.88</v>
      </c>
      <c r="F46">
        <v>25</v>
      </c>
      <c r="G46" t="s">
        <v>159</v>
      </c>
      <c r="I46" t="s">
        <v>159</v>
      </c>
      <c r="J46" t="str">
        <f t="shared" si="0"/>
        <v>T210049ASPEN TREEPESGDFY-E25PM1142.8825FEB</v>
      </c>
      <c r="K46" t="s">
        <v>702</v>
      </c>
      <c r="L46" t="b">
        <f t="shared" si="1"/>
        <v>1</v>
      </c>
    </row>
    <row r="47" spans="1:12" hidden="1" x14ac:dyDescent="0.3">
      <c r="A47" t="s">
        <v>44</v>
      </c>
      <c r="B47" t="s">
        <v>45</v>
      </c>
      <c r="C47" t="s">
        <v>46</v>
      </c>
      <c r="D47" t="s">
        <v>48</v>
      </c>
      <c r="E47">
        <v>142.88</v>
      </c>
      <c r="F47">
        <v>25</v>
      </c>
      <c r="G47" t="s">
        <v>148</v>
      </c>
      <c r="I47" t="s">
        <v>159</v>
      </c>
      <c r="J47" t="str">
        <f t="shared" si="0"/>
        <v xml:space="preserve">T210049ASPEN TREEPESGDFY-E25PM1142.8825PHK INV </v>
      </c>
      <c r="K47" t="s">
        <v>692</v>
      </c>
      <c r="L47" t="b">
        <f t="shared" si="1"/>
        <v>1</v>
      </c>
    </row>
    <row r="48" spans="1:12" x14ac:dyDescent="0.3">
      <c r="A48" t="s">
        <v>44</v>
      </c>
      <c r="B48" t="s">
        <v>45</v>
      </c>
      <c r="C48" t="s">
        <v>46</v>
      </c>
      <c r="D48" t="s">
        <v>48</v>
      </c>
      <c r="E48">
        <v>142.88</v>
      </c>
      <c r="F48">
        <v>25</v>
      </c>
      <c r="G48" t="s">
        <v>160</v>
      </c>
      <c r="I48" t="s">
        <v>160</v>
      </c>
      <c r="J48" t="str">
        <f t="shared" si="0"/>
        <v>T210049ASPEN TREEPESGDFY-E25PM1142.8825MAR</v>
      </c>
      <c r="K48" t="s">
        <v>703</v>
      </c>
      <c r="L48" t="b">
        <f t="shared" si="1"/>
        <v>1</v>
      </c>
    </row>
    <row r="49" spans="1:12" x14ac:dyDescent="0.3">
      <c r="A49" t="s">
        <v>44</v>
      </c>
      <c r="B49" t="s">
        <v>45</v>
      </c>
      <c r="C49" t="s">
        <v>46</v>
      </c>
      <c r="D49" t="s">
        <v>48</v>
      </c>
      <c r="E49">
        <v>142.88</v>
      </c>
      <c r="F49">
        <v>25</v>
      </c>
      <c r="G49" t="s">
        <v>148</v>
      </c>
      <c r="I49" t="s">
        <v>160</v>
      </c>
      <c r="J49" t="str">
        <f t="shared" si="0"/>
        <v xml:space="preserve">T210049ASPEN TREEPESGDFY-E25PM1142.8825PHK INV </v>
      </c>
      <c r="K49" t="s">
        <v>692</v>
      </c>
      <c r="L49" t="b">
        <f t="shared" si="1"/>
        <v>1</v>
      </c>
    </row>
    <row r="50" spans="1:12" hidden="1" x14ac:dyDescent="0.3">
      <c r="A50" t="s">
        <v>44</v>
      </c>
      <c r="B50" t="s">
        <v>45</v>
      </c>
      <c r="C50" t="s">
        <v>46</v>
      </c>
      <c r="D50" t="s">
        <v>49</v>
      </c>
      <c r="E50">
        <v>11.73</v>
      </c>
      <c r="F50">
        <v>139</v>
      </c>
      <c r="G50" t="s">
        <v>185</v>
      </c>
      <c r="H50">
        <v>35</v>
      </c>
      <c r="I50" t="s">
        <v>185</v>
      </c>
      <c r="J50" t="str">
        <f t="shared" si="0"/>
        <v>T210049ASPEN TREEPESGDFY-EB90S111.73139APR</v>
      </c>
      <c r="K50" t="s">
        <v>1321</v>
      </c>
      <c r="L50" t="b">
        <f t="shared" si="1"/>
        <v>1</v>
      </c>
    </row>
    <row r="51" spans="1:12" hidden="1" x14ac:dyDescent="0.3">
      <c r="A51" t="s">
        <v>44</v>
      </c>
      <c r="B51" t="s">
        <v>45</v>
      </c>
      <c r="C51" t="s">
        <v>46</v>
      </c>
      <c r="D51" t="s">
        <v>49</v>
      </c>
      <c r="E51">
        <v>11.73</v>
      </c>
      <c r="F51">
        <v>139</v>
      </c>
      <c r="G51" t="s">
        <v>148</v>
      </c>
      <c r="H51" t="s">
        <v>166</v>
      </c>
      <c r="I51" t="s">
        <v>185</v>
      </c>
      <c r="J51" t="str">
        <f t="shared" si="0"/>
        <v xml:space="preserve">T210049ASPEN TREEPESGDFY-EB90S111.73139PHK INV </v>
      </c>
      <c r="K51" t="s">
        <v>705</v>
      </c>
      <c r="L51" t="b">
        <f t="shared" si="1"/>
        <v>1</v>
      </c>
    </row>
    <row r="52" spans="1:12" hidden="1" x14ac:dyDescent="0.3">
      <c r="A52" t="s">
        <v>44</v>
      </c>
      <c r="B52" t="s">
        <v>45</v>
      </c>
      <c r="C52" t="s">
        <v>46</v>
      </c>
      <c r="D52" t="s">
        <v>49</v>
      </c>
      <c r="E52">
        <v>11.73</v>
      </c>
      <c r="F52">
        <v>139</v>
      </c>
      <c r="G52" t="s">
        <v>147</v>
      </c>
      <c r="I52" t="s">
        <v>147</v>
      </c>
      <c r="J52" t="str">
        <f t="shared" si="0"/>
        <v>T210049ASPEN TREEPESGDFY-EB90S111.73139MAY</v>
      </c>
      <c r="K52" t="s">
        <v>704</v>
      </c>
      <c r="L52" t="b">
        <f t="shared" si="1"/>
        <v>1</v>
      </c>
    </row>
    <row r="53" spans="1:12" hidden="1" x14ac:dyDescent="0.3">
      <c r="A53" t="s">
        <v>44</v>
      </c>
      <c r="B53" t="s">
        <v>45</v>
      </c>
      <c r="C53" t="s">
        <v>46</v>
      </c>
      <c r="D53" t="s">
        <v>49</v>
      </c>
      <c r="E53">
        <v>11.73</v>
      </c>
      <c r="F53">
        <v>139</v>
      </c>
      <c r="G53" t="s">
        <v>148</v>
      </c>
      <c r="I53" t="s">
        <v>147</v>
      </c>
      <c r="J53" t="str">
        <f t="shared" si="0"/>
        <v xml:space="preserve">T210049ASPEN TREEPESGDFY-EB90S111.73139PHK INV </v>
      </c>
      <c r="K53" t="s">
        <v>705</v>
      </c>
      <c r="L53" t="b">
        <f t="shared" si="1"/>
        <v>1</v>
      </c>
    </row>
    <row r="54" spans="1:12" hidden="1" x14ac:dyDescent="0.3">
      <c r="A54" t="s">
        <v>44</v>
      </c>
      <c r="B54" t="s">
        <v>45</v>
      </c>
      <c r="C54" t="s">
        <v>46</v>
      </c>
      <c r="D54" t="s">
        <v>49</v>
      </c>
      <c r="E54">
        <v>11.73</v>
      </c>
      <c r="F54">
        <v>139</v>
      </c>
      <c r="G54" t="s">
        <v>149</v>
      </c>
      <c r="H54">
        <v>20</v>
      </c>
      <c r="I54" t="s">
        <v>149</v>
      </c>
      <c r="J54" t="str">
        <f t="shared" si="0"/>
        <v>T210049ASPEN TREEPESGDFY-EB90S111.73139JUN</v>
      </c>
      <c r="K54" t="s">
        <v>1322</v>
      </c>
      <c r="L54" t="b">
        <f t="shared" si="1"/>
        <v>1</v>
      </c>
    </row>
    <row r="55" spans="1:12" hidden="1" x14ac:dyDescent="0.3">
      <c r="A55" t="s">
        <v>44</v>
      </c>
      <c r="B55" t="s">
        <v>45</v>
      </c>
      <c r="C55" t="s">
        <v>46</v>
      </c>
      <c r="D55" t="s">
        <v>49</v>
      </c>
      <c r="E55">
        <v>11.73</v>
      </c>
      <c r="F55">
        <v>139</v>
      </c>
      <c r="G55" t="s">
        <v>148</v>
      </c>
      <c r="H55" t="s">
        <v>162</v>
      </c>
      <c r="I55" t="s">
        <v>149</v>
      </c>
      <c r="J55" t="str">
        <f t="shared" si="0"/>
        <v xml:space="preserve">T210049ASPEN TREEPESGDFY-EB90S111.73139PHK INV </v>
      </c>
      <c r="K55" t="s">
        <v>705</v>
      </c>
      <c r="L55" t="b">
        <f t="shared" si="1"/>
        <v>1</v>
      </c>
    </row>
    <row r="56" spans="1:12" hidden="1" x14ac:dyDescent="0.3">
      <c r="A56" t="s">
        <v>44</v>
      </c>
      <c r="B56" t="s">
        <v>45</v>
      </c>
      <c r="C56" t="s">
        <v>46</v>
      </c>
      <c r="D56" t="s">
        <v>49</v>
      </c>
      <c r="E56">
        <v>11.73</v>
      </c>
      <c r="F56">
        <v>139</v>
      </c>
      <c r="G56" t="s">
        <v>150</v>
      </c>
      <c r="I56" t="s">
        <v>150</v>
      </c>
      <c r="J56" t="str">
        <f t="shared" si="0"/>
        <v>T210049ASPEN TREEPESGDFY-EB90S111.73139JUL</v>
      </c>
      <c r="K56" t="s">
        <v>706</v>
      </c>
      <c r="L56" t="b">
        <f t="shared" si="1"/>
        <v>1</v>
      </c>
    </row>
    <row r="57" spans="1:12" hidden="1" x14ac:dyDescent="0.3">
      <c r="A57" t="s">
        <v>44</v>
      </c>
      <c r="B57" t="s">
        <v>45</v>
      </c>
      <c r="C57" t="s">
        <v>46</v>
      </c>
      <c r="D57" t="s">
        <v>49</v>
      </c>
      <c r="E57">
        <v>11.73</v>
      </c>
      <c r="F57">
        <v>139</v>
      </c>
      <c r="G57" t="s">
        <v>148</v>
      </c>
      <c r="I57" t="s">
        <v>150</v>
      </c>
      <c r="J57" t="str">
        <f t="shared" si="0"/>
        <v xml:space="preserve">T210049ASPEN TREEPESGDFY-EB90S111.73139PHK INV </v>
      </c>
      <c r="K57" t="s">
        <v>705</v>
      </c>
      <c r="L57" t="b">
        <f t="shared" si="1"/>
        <v>1</v>
      </c>
    </row>
    <row r="58" spans="1:12" hidden="1" x14ac:dyDescent="0.3">
      <c r="A58" t="s">
        <v>44</v>
      </c>
      <c r="B58" t="s">
        <v>45</v>
      </c>
      <c r="C58" t="s">
        <v>46</v>
      </c>
      <c r="D58" t="s">
        <v>49</v>
      </c>
      <c r="E58">
        <v>11.73</v>
      </c>
      <c r="F58">
        <v>139</v>
      </c>
      <c r="G58" t="s">
        <v>152</v>
      </c>
      <c r="I58" t="s">
        <v>152</v>
      </c>
      <c r="J58" t="str">
        <f t="shared" si="0"/>
        <v>T210049ASPEN TREEPESGDFY-EB90S111.73139AUG</v>
      </c>
      <c r="K58" t="s">
        <v>707</v>
      </c>
      <c r="L58" t="b">
        <f t="shared" si="1"/>
        <v>1</v>
      </c>
    </row>
    <row r="59" spans="1:12" hidden="1" x14ac:dyDescent="0.3">
      <c r="A59" t="s">
        <v>44</v>
      </c>
      <c r="B59" t="s">
        <v>45</v>
      </c>
      <c r="C59" t="s">
        <v>46</v>
      </c>
      <c r="D59" t="s">
        <v>49</v>
      </c>
      <c r="E59">
        <v>11.73</v>
      </c>
      <c r="F59">
        <v>139</v>
      </c>
      <c r="G59" t="s">
        <v>148</v>
      </c>
      <c r="I59" t="s">
        <v>152</v>
      </c>
      <c r="J59" t="str">
        <f t="shared" si="0"/>
        <v xml:space="preserve">T210049ASPEN TREEPESGDFY-EB90S111.73139PHK INV </v>
      </c>
      <c r="K59" t="s">
        <v>705</v>
      </c>
      <c r="L59" t="b">
        <f t="shared" si="1"/>
        <v>1</v>
      </c>
    </row>
    <row r="60" spans="1:12" hidden="1" x14ac:dyDescent="0.3">
      <c r="A60" t="s">
        <v>44</v>
      </c>
      <c r="B60" t="s">
        <v>45</v>
      </c>
      <c r="C60" t="s">
        <v>46</v>
      </c>
      <c r="D60" t="s">
        <v>49</v>
      </c>
      <c r="E60">
        <v>11.73</v>
      </c>
      <c r="F60">
        <v>139</v>
      </c>
      <c r="G60" t="s">
        <v>153</v>
      </c>
      <c r="H60">
        <v>20</v>
      </c>
      <c r="I60" t="s">
        <v>153</v>
      </c>
      <c r="J60" t="str">
        <f t="shared" si="0"/>
        <v>T210049ASPEN TREEPESGDFY-EB90S111.73139SEP</v>
      </c>
      <c r="K60" t="s">
        <v>1323</v>
      </c>
      <c r="L60" t="b">
        <f t="shared" si="1"/>
        <v>1</v>
      </c>
    </row>
    <row r="61" spans="1:12" hidden="1" x14ac:dyDescent="0.3">
      <c r="A61" t="s">
        <v>44</v>
      </c>
      <c r="B61" t="s">
        <v>45</v>
      </c>
      <c r="C61" t="s">
        <v>46</v>
      </c>
      <c r="D61" t="s">
        <v>49</v>
      </c>
      <c r="E61">
        <v>11.73</v>
      </c>
      <c r="F61">
        <v>139</v>
      </c>
      <c r="G61" t="s">
        <v>148</v>
      </c>
      <c r="H61" t="s">
        <v>154</v>
      </c>
      <c r="I61" t="s">
        <v>153</v>
      </c>
      <c r="J61" t="str">
        <f t="shared" si="0"/>
        <v xml:space="preserve">T210049ASPEN TREEPESGDFY-EB90S111.73139PHK INV </v>
      </c>
      <c r="K61" t="s">
        <v>705</v>
      </c>
      <c r="L61" t="b">
        <f t="shared" si="1"/>
        <v>1</v>
      </c>
    </row>
    <row r="62" spans="1:12" hidden="1" x14ac:dyDescent="0.3">
      <c r="A62" t="s">
        <v>44</v>
      </c>
      <c r="B62" t="s">
        <v>45</v>
      </c>
      <c r="C62" t="s">
        <v>46</v>
      </c>
      <c r="D62" t="s">
        <v>49</v>
      </c>
      <c r="E62">
        <v>11.73</v>
      </c>
      <c r="F62">
        <v>139</v>
      </c>
      <c r="G62" t="s">
        <v>155</v>
      </c>
      <c r="I62" t="s">
        <v>155</v>
      </c>
      <c r="J62" t="str">
        <f t="shared" si="0"/>
        <v>T210049ASPEN TREEPESGDFY-EB90S111.73139OCT</v>
      </c>
      <c r="K62" t="s">
        <v>708</v>
      </c>
      <c r="L62" t="b">
        <f t="shared" si="1"/>
        <v>1</v>
      </c>
    </row>
    <row r="63" spans="1:12" hidden="1" x14ac:dyDescent="0.3">
      <c r="A63" t="s">
        <v>44</v>
      </c>
      <c r="B63" t="s">
        <v>45</v>
      </c>
      <c r="C63" t="s">
        <v>46</v>
      </c>
      <c r="D63" t="s">
        <v>49</v>
      </c>
      <c r="E63">
        <v>11.73</v>
      </c>
      <c r="F63">
        <v>139</v>
      </c>
      <c r="G63" t="s">
        <v>148</v>
      </c>
      <c r="I63" t="s">
        <v>155</v>
      </c>
      <c r="J63" t="str">
        <f t="shared" si="0"/>
        <v xml:space="preserve">T210049ASPEN TREEPESGDFY-EB90S111.73139PHK INV </v>
      </c>
      <c r="K63" t="s">
        <v>705</v>
      </c>
      <c r="L63" t="b">
        <f t="shared" si="1"/>
        <v>1</v>
      </c>
    </row>
    <row r="64" spans="1:12" hidden="1" x14ac:dyDescent="0.3">
      <c r="A64" t="s">
        <v>44</v>
      </c>
      <c r="B64" t="s">
        <v>45</v>
      </c>
      <c r="C64" t="s">
        <v>46</v>
      </c>
      <c r="D64" t="s">
        <v>49</v>
      </c>
      <c r="E64">
        <v>11.73</v>
      </c>
      <c r="F64">
        <v>139</v>
      </c>
      <c r="G64" t="s">
        <v>156</v>
      </c>
      <c r="I64" t="s">
        <v>156</v>
      </c>
      <c r="J64" t="str">
        <f t="shared" si="0"/>
        <v>T210049ASPEN TREEPESGDFY-EB90S111.73139NOV</v>
      </c>
      <c r="K64" t="s">
        <v>709</v>
      </c>
      <c r="L64" t="b">
        <f t="shared" si="1"/>
        <v>1</v>
      </c>
    </row>
    <row r="65" spans="1:12" hidden="1" x14ac:dyDescent="0.3">
      <c r="A65" t="s">
        <v>44</v>
      </c>
      <c r="B65" t="s">
        <v>45</v>
      </c>
      <c r="C65" t="s">
        <v>46</v>
      </c>
      <c r="D65" t="s">
        <v>49</v>
      </c>
      <c r="E65">
        <v>11.73</v>
      </c>
      <c r="F65">
        <v>139</v>
      </c>
      <c r="G65" t="s">
        <v>148</v>
      </c>
      <c r="I65" t="s">
        <v>156</v>
      </c>
      <c r="J65" t="str">
        <f t="shared" si="0"/>
        <v xml:space="preserve">T210049ASPEN TREEPESGDFY-EB90S111.73139PHK INV </v>
      </c>
      <c r="K65" t="s">
        <v>705</v>
      </c>
      <c r="L65" t="b">
        <f t="shared" si="1"/>
        <v>1</v>
      </c>
    </row>
    <row r="66" spans="1:12" hidden="1" x14ac:dyDescent="0.3">
      <c r="A66" t="s">
        <v>44</v>
      </c>
      <c r="B66" t="s">
        <v>45</v>
      </c>
      <c r="C66" t="s">
        <v>46</v>
      </c>
      <c r="D66" t="s">
        <v>49</v>
      </c>
      <c r="E66">
        <v>11.73</v>
      </c>
      <c r="F66">
        <v>139</v>
      </c>
      <c r="G66" t="s">
        <v>157</v>
      </c>
      <c r="H66">
        <v>90</v>
      </c>
      <c r="I66" t="s">
        <v>157</v>
      </c>
      <c r="J66" t="str">
        <f t="shared" si="0"/>
        <v>T210049ASPEN TREEPESGDFY-EB90S111.73139DEC</v>
      </c>
      <c r="K66" t="s">
        <v>1324</v>
      </c>
      <c r="L66" t="b">
        <f t="shared" si="1"/>
        <v>1</v>
      </c>
    </row>
    <row r="67" spans="1:12" hidden="1" x14ac:dyDescent="0.3">
      <c r="A67" t="s">
        <v>44</v>
      </c>
      <c r="B67" t="s">
        <v>45</v>
      </c>
      <c r="C67" t="s">
        <v>46</v>
      </c>
      <c r="D67" t="s">
        <v>49</v>
      </c>
      <c r="E67">
        <v>11.73</v>
      </c>
      <c r="F67">
        <v>139</v>
      </c>
      <c r="G67" t="s">
        <v>148</v>
      </c>
      <c r="H67" t="s">
        <v>196</v>
      </c>
      <c r="I67" t="s">
        <v>157</v>
      </c>
      <c r="J67" t="str">
        <f t="shared" ref="J67:J130" si="2">A67&amp;B67&amp;C67&amp;D67&amp;E67&amp;F67&amp;G67</f>
        <v xml:space="preserve">T210049ASPEN TREEPESGDFY-EB90S111.73139PHK INV </v>
      </c>
      <c r="K67" t="s">
        <v>705</v>
      </c>
      <c r="L67" t="b">
        <f t="shared" ref="L67:L130" si="3">J67=K67</f>
        <v>1</v>
      </c>
    </row>
    <row r="68" spans="1:12" hidden="1" x14ac:dyDescent="0.3">
      <c r="A68" t="s">
        <v>44</v>
      </c>
      <c r="B68" t="s">
        <v>45</v>
      </c>
      <c r="C68" t="s">
        <v>46</v>
      </c>
      <c r="D68" t="s">
        <v>49</v>
      </c>
      <c r="E68">
        <v>11.73</v>
      </c>
      <c r="F68">
        <v>139</v>
      </c>
      <c r="G68" t="s">
        <v>158</v>
      </c>
      <c r="I68" t="s">
        <v>158</v>
      </c>
      <c r="J68" t="str">
        <f t="shared" si="2"/>
        <v>T210049ASPEN TREEPESGDFY-EB90S111.73139JAN</v>
      </c>
      <c r="K68" t="s">
        <v>710</v>
      </c>
      <c r="L68" t="b">
        <f t="shared" si="3"/>
        <v>1</v>
      </c>
    </row>
    <row r="69" spans="1:12" hidden="1" x14ac:dyDescent="0.3">
      <c r="A69" t="s">
        <v>44</v>
      </c>
      <c r="B69" t="s">
        <v>45</v>
      </c>
      <c r="C69" t="s">
        <v>46</v>
      </c>
      <c r="D69" t="s">
        <v>49</v>
      </c>
      <c r="E69">
        <v>11.73</v>
      </c>
      <c r="F69">
        <v>139</v>
      </c>
      <c r="G69" t="s">
        <v>148</v>
      </c>
      <c r="I69" t="s">
        <v>158</v>
      </c>
      <c r="J69" t="str">
        <f t="shared" si="2"/>
        <v xml:space="preserve">T210049ASPEN TREEPESGDFY-EB90S111.73139PHK INV </v>
      </c>
      <c r="K69" t="s">
        <v>705</v>
      </c>
      <c r="L69" t="b">
        <f t="shared" si="3"/>
        <v>1</v>
      </c>
    </row>
    <row r="70" spans="1:12" hidden="1" x14ac:dyDescent="0.3">
      <c r="A70" t="s">
        <v>44</v>
      </c>
      <c r="B70" t="s">
        <v>45</v>
      </c>
      <c r="C70" t="s">
        <v>46</v>
      </c>
      <c r="D70" t="s">
        <v>49</v>
      </c>
      <c r="E70">
        <v>11.73</v>
      </c>
      <c r="F70">
        <v>139</v>
      </c>
      <c r="G70" t="s">
        <v>159</v>
      </c>
      <c r="I70" t="s">
        <v>159</v>
      </c>
      <c r="J70" t="str">
        <f t="shared" si="2"/>
        <v>T210049ASPEN TREEPESGDFY-EB90S111.73139FEB</v>
      </c>
      <c r="K70" t="s">
        <v>711</v>
      </c>
      <c r="L70" t="b">
        <f t="shared" si="3"/>
        <v>1</v>
      </c>
    </row>
    <row r="71" spans="1:12" hidden="1" x14ac:dyDescent="0.3">
      <c r="A71" t="s">
        <v>44</v>
      </c>
      <c r="B71" t="s">
        <v>45</v>
      </c>
      <c r="C71" t="s">
        <v>46</v>
      </c>
      <c r="D71" t="s">
        <v>49</v>
      </c>
      <c r="E71">
        <v>11.73</v>
      </c>
      <c r="F71">
        <v>139</v>
      </c>
      <c r="G71" t="s">
        <v>148</v>
      </c>
      <c r="I71" t="s">
        <v>159</v>
      </c>
      <c r="J71" t="str">
        <f t="shared" si="2"/>
        <v xml:space="preserve">T210049ASPEN TREEPESGDFY-EB90S111.73139PHK INV </v>
      </c>
      <c r="K71" t="s">
        <v>705</v>
      </c>
      <c r="L71" t="b">
        <f t="shared" si="3"/>
        <v>1</v>
      </c>
    </row>
    <row r="72" spans="1:12" s="2" customFormat="1" x14ac:dyDescent="0.3">
      <c r="A72" s="2" t="s">
        <v>44</v>
      </c>
      <c r="B72" s="2" t="s">
        <v>45</v>
      </c>
      <c r="C72" s="2" t="s">
        <v>46</v>
      </c>
      <c r="D72" s="2" t="s">
        <v>49</v>
      </c>
      <c r="E72" s="2">
        <v>11.73</v>
      </c>
      <c r="F72" s="2">
        <v>139</v>
      </c>
      <c r="G72" s="2" t="s">
        <v>160</v>
      </c>
      <c r="H72" s="2">
        <v>45</v>
      </c>
      <c r="I72" s="2" t="s">
        <v>160</v>
      </c>
      <c r="J72" t="str">
        <f t="shared" si="2"/>
        <v>T210049ASPEN TREEPESGDFY-EB90S111.73139MAR</v>
      </c>
      <c r="K72" s="2" t="s">
        <v>1325</v>
      </c>
      <c r="L72" s="2" t="b">
        <f t="shared" si="3"/>
        <v>1</v>
      </c>
    </row>
    <row r="73" spans="1:12" s="2" customFormat="1" x14ac:dyDescent="0.3">
      <c r="A73" s="2" t="s">
        <v>44</v>
      </c>
      <c r="B73" s="2" t="s">
        <v>45</v>
      </c>
      <c r="C73" s="2" t="s">
        <v>46</v>
      </c>
      <c r="D73" s="2" t="s">
        <v>49</v>
      </c>
      <c r="E73" s="2">
        <v>11.73</v>
      </c>
      <c r="F73" s="2">
        <v>139</v>
      </c>
      <c r="G73" s="2" t="s">
        <v>148</v>
      </c>
      <c r="H73" s="2" t="s">
        <v>678</v>
      </c>
      <c r="I73" s="2" t="s">
        <v>160</v>
      </c>
      <c r="J73" t="str">
        <f t="shared" si="2"/>
        <v xml:space="preserve">T210049ASPEN TREEPESGDFY-EB90S111.73139PHK INV </v>
      </c>
      <c r="K73" s="2" t="s">
        <v>705</v>
      </c>
      <c r="L73" s="2" t="b">
        <f t="shared" si="3"/>
        <v>1</v>
      </c>
    </row>
    <row r="74" spans="1:12" hidden="1" x14ac:dyDescent="0.3">
      <c r="A74" t="s">
        <v>50</v>
      </c>
      <c r="B74" t="s">
        <v>51</v>
      </c>
      <c r="C74" t="s">
        <v>46</v>
      </c>
      <c r="D74" t="s">
        <v>52</v>
      </c>
      <c r="E74">
        <v>8.891</v>
      </c>
      <c r="F74">
        <v>60</v>
      </c>
      <c r="G74" t="s">
        <v>185</v>
      </c>
      <c r="I74" t="s">
        <v>185</v>
      </c>
      <c r="J74" t="str">
        <f t="shared" si="2"/>
        <v>T210067Whizdom Forestia PJ.PESGDFV-06PHP18.89160APR</v>
      </c>
      <c r="K74" t="s">
        <v>712</v>
      </c>
      <c r="L74" t="b">
        <f t="shared" si="3"/>
        <v>1</v>
      </c>
    </row>
    <row r="75" spans="1:12" hidden="1" x14ac:dyDescent="0.3">
      <c r="A75" t="s">
        <v>50</v>
      </c>
      <c r="B75" t="s">
        <v>51</v>
      </c>
      <c r="C75" t="s">
        <v>46</v>
      </c>
      <c r="D75" t="s">
        <v>52</v>
      </c>
      <c r="E75">
        <v>8.891</v>
      </c>
      <c r="F75">
        <v>60</v>
      </c>
      <c r="G75" t="s">
        <v>148</v>
      </c>
      <c r="I75" t="s">
        <v>185</v>
      </c>
      <c r="J75" t="str">
        <f t="shared" si="2"/>
        <v xml:space="preserve">T210067Whizdom Forestia PJ.PESGDFV-06PHP18.89160PHK INV </v>
      </c>
      <c r="K75" t="s">
        <v>713</v>
      </c>
      <c r="L75" t="b">
        <f t="shared" si="3"/>
        <v>1</v>
      </c>
    </row>
    <row r="76" spans="1:12" hidden="1" x14ac:dyDescent="0.3">
      <c r="A76" t="s">
        <v>50</v>
      </c>
      <c r="B76" t="s">
        <v>51</v>
      </c>
      <c r="C76" t="s">
        <v>46</v>
      </c>
      <c r="D76" t="s">
        <v>52</v>
      </c>
      <c r="E76">
        <v>8.891</v>
      </c>
      <c r="F76">
        <v>60</v>
      </c>
      <c r="G76" t="s">
        <v>147</v>
      </c>
      <c r="I76" t="s">
        <v>147</v>
      </c>
      <c r="J76" t="str">
        <f t="shared" si="2"/>
        <v>T210067Whizdom Forestia PJ.PESGDFV-06PHP18.89160MAY</v>
      </c>
      <c r="K76" t="s">
        <v>714</v>
      </c>
      <c r="L76" t="b">
        <f t="shared" si="3"/>
        <v>1</v>
      </c>
    </row>
    <row r="77" spans="1:12" hidden="1" x14ac:dyDescent="0.3">
      <c r="A77" t="s">
        <v>50</v>
      </c>
      <c r="B77" t="s">
        <v>51</v>
      </c>
      <c r="C77" t="s">
        <v>46</v>
      </c>
      <c r="D77" t="s">
        <v>52</v>
      </c>
      <c r="E77">
        <v>8.891</v>
      </c>
      <c r="F77">
        <v>60</v>
      </c>
      <c r="G77" t="s">
        <v>148</v>
      </c>
      <c r="I77" t="s">
        <v>147</v>
      </c>
      <c r="J77" t="str">
        <f t="shared" si="2"/>
        <v xml:space="preserve">T210067Whizdom Forestia PJ.PESGDFV-06PHP18.89160PHK INV </v>
      </c>
      <c r="K77" t="s">
        <v>713</v>
      </c>
      <c r="L77" t="b">
        <f t="shared" si="3"/>
        <v>1</v>
      </c>
    </row>
    <row r="78" spans="1:12" hidden="1" x14ac:dyDescent="0.3">
      <c r="A78" t="s">
        <v>50</v>
      </c>
      <c r="B78" t="s">
        <v>51</v>
      </c>
      <c r="C78" t="s">
        <v>46</v>
      </c>
      <c r="D78" t="s">
        <v>52</v>
      </c>
      <c r="E78">
        <v>8.891</v>
      </c>
      <c r="F78">
        <v>60</v>
      </c>
      <c r="G78" t="s">
        <v>149</v>
      </c>
      <c r="I78" t="s">
        <v>149</v>
      </c>
      <c r="J78" t="str">
        <f t="shared" si="2"/>
        <v>T210067Whizdom Forestia PJ.PESGDFV-06PHP18.89160JUN</v>
      </c>
      <c r="K78" t="s">
        <v>715</v>
      </c>
      <c r="L78" t="b">
        <f t="shared" si="3"/>
        <v>1</v>
      </c>
    </row>
    <row r="79" spans="1:12" hidden="1" x14ac:dyDescent="0.3">
      <c r="A79" t="s">
        <v>50</v>
      </c>
      <c r="B79" t="s">
        <v>51</v>
      </c>
      <c r="C79" t="s">
        <v>46</v>
      </c>
      <c r="D79" t="s">
        <v>52</v>
      </c>
      <c r="E79">
        <v>8.891</v>
      </c>
      <c r="F79">
        <v>60</v>
      </c>
      <c r="G79" t="s">
        <v>148</v>
      </c>
      <c r="I79" t="s">
        <v>149</v>
      </c>
      <c r="J79" t="str">
        <f t="shared" si="2"/>
        <v xml:space="preserve">T210067Whizdom Forestia PJ.PESGDFV-06PHP18.89160PHK INV </v>
      </c>
      <c r="K79" t="s">
        <v>713</v>
      </c>
      <c r="L79" t="b">
        <f t="shared" si="3"/>
        <v>1</v>
      </c>
    </row>
    <row r="80" spans="1:12" hidden="1" x14ac:dyDescent="0.3">
      <c r="A80" t="s">
        <v>50</v>
      </c>
      <c r="B80" t="s">
        <v>51</v>
      </c>
      <c r="C80" t="s">
        <v>46</v>
      </c>
      <c r="D80" t="s">
        <v>52</v>
      </c>
      <c r="E80">
        <v>8.891</v>
      </c>
      <c r="F80">
        <v>60</v>
      </c>
      <c r="G80" t="s">
        <v>150</v>
      </c>
      <c r="I80" t="s">
        <v>150</v>
      </c>
      <c r="J80" t="str">
        <f t="shared" si="2"/>
        <v>T210067Whizdom Forestia PJ.PESGDFV-06PHP18.89160JUL</v>
      </c>
      <c r="K80" t="s">
        <v>716</v>
      </c>
      <c r="L80" t="b">
        <f t="shared" si="3"/>
        <v>1</v>
      </c>
    </row>
    <row r="81" spans="1:12" hidden="1" x14ac:dyDescent="0.3">
      <c r="A81" t="s">
        <v>50</v>
      </c>
      <c r="B81" t="s">
        <v>51</v>
      </c>
      <c r="C81" t="s">
        <v>46</v>
      </c>
      <c r="D81" t="s">
        <v>52</v>
      </c>
      <c r="E81">
        <v>8.891</v>
      </c>
      <c r="F81">
        <v>60</v>
      </c>
      <c r="G81" t="s">
        <v>148</v>
      </c>
      <c r="I81" t="s">
        <v>150</v>
      </c>
      <c r="J81" t="str">
        <f t="shared" si="2"/>
        <v xml:space="preserve">T210067Whizdom Forestia PJ.PESGDFV-06PHP18.89160PHK INV </v>
      </c>
      <c r="K81" t="s">
        <v>713</v>
      </c>
      <c r="L81" t="b">
        <f t="shared" si="3"/>
        <v>1</v>
      </c>
    </row>
    <row r="82" spans="1:12" hidden="1" x14ac:dyDescent="0.3">
      <c r="A82" t="s">
        <v>50</v>
      </c>
      <c r="B82" t="s">
        <v>51</v>
      </c>
      <c r="C82" t="s">
        <v>46</v>
      </c>
      <c r="D82" t="s">
        <v>52</v>
      </c>
      <c r="E82">
        <v>8.891</v>
      </c>
      <c r="F82">
        <v>60</v>
      </c>
      <c r="G82" t="s">
        <v>152</v>
      </c>
      <c r="I82" t="s">
        <v>152</v>
      </c>
      <c r="J82" t="str">
        <f t="shared" si="2"/>
        <v>T210067Whizdom Forestia PJ.PESGDFV-06PHP18.89160AUG</v>
      </c>
      <c r="K82" t="s">
        <v>717</v>
      </c>
      <c r="L82" t="b">
        <f t="shared" si="3"/>
        <v>1</v>
      </c>
    </row>
    <row r="83" spans="1:12" hidden="1" x14ac:dyDescent="0.3">
      <c r="A83" t="s">
        <v>50</v>
      </c>
      <c r="B83" t="s">
        <v>51</v>
      </c>
      <c r="C83" t="s">
        <v>46</v>
      </c>
      <c r="D83" t="s">
        <v>52</v>
      </c>
      <c r="E83">
        <v>8.891</v>
      </c>
      <c r="F83">
        <v>60</v>
      </c>
      <c r="G83" t="s">
        <v>148</v>
      </c>
      <c r="I83" t="s">
        <v>152</v>
      </c>
      <c r="J83" t="str">
        <f t="shared" si="2"/>
        <v xml:space="preserve">T210067Whizdom Forestia PJ.PESGDFV-06PHP18.89160PHK INV </v>
      </c>
      <c r="K83" t="s">
        <v>713</v>
      </c>
      <c r="L83" t="b">
        <f t="shared" si="3"/>
        <v>1</v>
      </c>
    </row>
    <row r="84" spans="1:12" hidden="1" x14ac:dyDescent="0.3">
      <c r="A84" t="s">
        <v>50</v>
      </c>
      <c r="B84" t="s">
        <v>51</v>
      </c>
      <c r="C84" t="s">
        <v>46</v>
      </c>
      <c r="D84" t="s">
        <v>52</v>
      </c>
      <c r="E84">
        <v>8.891</v>
      </c>
      <c r="F84">
        <v>60</v>
      </c>
      <c r="G84" t="s">
        <v>153</v>
      </c>
      <c r="I84" t="s">
        <v>153</v>
      </c>
      <c r="J84" t="str">
        <f t="shared" si="2"/>
        <v>T210067Whizdom Forestia PJ.PESGDFV-06PHP18.89160SEP</v>
      </c>
      <c r="K84" t="s">
        <v>718</v>
      </c>
      <c r="L84" t="b">
        <f t="shared" si="3"/>
        <v>1</v>
      </c>
    </row>
    <row r="85" spans="1:12" hidden="1" x14ac:dyDescent="0.3">
      <c r="A85" t="s">
        <v>50</v>
      </c>
      <c r="B85" t="s">
        <v>51</v>
      </c>
      <c r="C85" t="s">
        <v>46</v>
      </c>
      <c r="D85" t="s">
        <v>52</v>
      </c>
      <c r="E85">
        <v>8.891</v>
      </c>
      <c r="F85">
        <v>60</v>
      </c>
      <c r="G85" t="s">
        <v>148</v>
      </c>
      <c r="I85" t="s">
        <v>153</v>
      </c>
      <c r="J85" t="str">
        <f t="shared" si="2"/>
        <v xml:space="preserve">T210067Whizdom Forestia PJ.PESGDFV-06PHP18.89160PHK INV </v>
      </c>
      <c r="K85" t="s">
        <v>713</v>
      </c>
      <c r="L85" t="b">
        <f t="shared" si="3"/>
        <v>1</v>
      </c>
    </row>
    <row r="86" spans="1:12" hidden="1" x14ac:dyDescent="0.3">
      <c r="A86" t="s">
        <v>50</v>
      </c>
      <c r="B86" t="s">
        <v>51</v>
      </c>
      <c r="C86" t="s">
        <v>46</v>
      </c>
      <c r="D86" t="s">
        <v>52</v>
      </c>
      <c r="E86">
        <v>8.891</v>
      </c>
      <c r="F86">
        <v>60</v>
      </c>
      <c r="G86" t="s">
        <v>155</v>
      </c>
      <c r="I86" t="s">
        <v>155</v>
      </c>
      <c r="J86" t="str">
        <f t="shared" si="2"/>
        <v>T210067Whizdom Forestia PJ.PESGDFV-06PHP18.89160OCT</v>
      </c>
      <c r="K86" t="s">
        <v>719</v>
      </c>
      <c r="L86" t="b">
        <f t="shared" si="3"/>
        <v>1</v>
      </c>
    </row>
    <row r="87" spans="1:12" hidden="1" x14ac:dyDescent="0.3">
      <c r="A87" t="s">
        <v>50</v>
      </c>
      <c r="B87" t="s">
        <v>51</v>
      </c>
      <c r="C87" t="s">
        <v>46</v>
      </c>
      <c r="D87" t="s">
        <v>52</v>
      </c>
      <c r="E87">
        <v>8.891</v>
      </c>
      <c r="F87">
        <v>60</v>
      </c>
      <c r="G87" t="s">
        <v>148</v>
      </c>
      <c r="I87" t="s">
        <v>155</v>
      </c>
      <c r="J87" t="str">
        <f t="shared" si="2"/>
        <v xml:space="preserve">T210067Whizdom Forestia PJ.PESGDFV-06PHP18.89160PHK INV </v>
      </c>
      <c r="K87" t="s">
        <v>713</v>
      </c>
      <c r="L87" t="b">
        <f t="shared" si="3"/>
        <v>1</v>
      </c>
    </row>
    <row r="88" spans="1:12" hidden="1" x14ac:dyDescent="0.3">
      <c r="A88" t="s">
        <v>50</v>
      </c>
      <c r="B88" t="s">
        <v>51</v>
      </c>
      <c r="C88" t="s">
        <v>46</v>
      </c>
      <c r="D88" t="s">
        <v>52</v>
      </c>
      <c r="E88">
        <v>8.891</v>
      </c>
      <c r="F88">
        <v>60</v>
      </c>
      <c r="G88" t="s">
        <v>156</v>
      </c>
      <c r="I88" t="s">
        <v>156</v>
      </c>
      <c r="J88" t="str">
        <f t="shared" si="2"/>
        <v>T210067Whizdom Forestia PJ.PESGDFV-06PHP18.89160NOV</v>
      </c>
      <c r="K88" t="s">
        <v>720</v>
      </c>
      <c r="L88" t="b">
        <f t="shared" si="3"/>
        <v>1</v>
      </c>
    </row>
    <row r="89" spans="1:12" hidden="1" x14ac:dyDescent="0.3">
      <c r="A89" t="s">
        <v>50</v>
      </c>
      <c r="B89" t="s">
        <v>51</v>
      </c>
      <c r="C89" t="s">
        <v>46</v>
      </c>
      <c r="D89" t="s">
        <v>52</v>
      </c>
      <c r="E89">
        <v>8.891</v>
      </c>
      <c r="F89">
        <v>60</v>
      </c>
      <c r="G89" t="s">
        <v>148</v>
      </c>
      <c r="I89" t="s">
        <v>156</v>
      </c>
      <c r="J89" t="str">
        <f t="shared" si="2"/>
        <v xml:space="preserve">T210067Whizdom Forestia PJ.PESGDFV-06PHP18.89160PHK INV </v>
      </c>
      <c r="K89" t="s">
        <v>713</v>
      </c>
      <c r="L89" t="b">
        <f t="shared" si="3"/>
        <v>1</v>
      </c>
    </row>
    <row r="90" spans="1:12" hidden="1" x14ac:dyDescent="0.3">
      <c r="A90" t="s">
        <v>50</v>
      </c>
      <c r="B90" t="s">
        <v>51</v>
      </c>
      <c r="C90" t="s">
        <v>46</v>
      </c>
      <c r="D90" t="s">
        <v>52</v>
      </c>
      <c r="E90">
        <v>8.891</v>
      </c>
      <c r="F90">
        <v>60</v>
      </c>
      <c r="G90" t="s">
        <v>157</v>
      </c>
      <c r="I90" t="s">
        <v>157</v>
      </c>
      <c r="J90" t="str">
        <f t="shared" si="2"/>
        <v>T210067Whizdom Forestia PJ.PESGDFV-06PHP18.89160DEC</v>
      </c>
      <c r="K90" t="s">
        <v>721</v>
      </c>
      <c r="L90" t="b">
        <f t="shared" si="3"/>
        <v>1</v>
      </c>
    </row>
    <row r="91" spans="1:12" hidden="1" x14ac:dyDescent="0.3">
      <c r="A91" t="s">
        <v>50</v>
      </c>
      <c r="B91" t="s">
        <v>51</v>
      </c>
      <c r="C91" t="s">
        <v>46</v>
      </c>
      <c r="D91" t="s">
        <v>52</v>
      </c>
      <c r="E91">
        <v>8.891</v>
      </c>
      <c r="F91">
        <v>60</v>
      </c>
      <c r="G91" t="s">
        <v>148</v>
      </c>
      <c r="I91" t="s">
        <v>157</v>
      </c>
      <c r="J91" t="str">
        <f t="shared" si="2"/>
        <v xml:space="preserve">T210067Whizdom Forestia PJ.PESGDFV-06PHP18.89160PHK INV </v>
      </c>
      <c r="K91" t="s">
        <v>713</v>
      </c>
      <c r="L91" t="b">
        <f t="shared" si="3"/>
        <v>1</v>
      </c>
    </row>
    <row r="92" spans="1:12" hidden="1" x14ac:dyDescent="0.3">
      <c r="A92" t="s">
        <v>50</v>
      </c>
      <c r="B92" t="s">
        <v>51</v>
      </c>
      <c r="C92" t="s">
        <v>46</v>
      </c>
      <c r="D92" t="s">
        <v>52</v>
      </c>
      <c r="E92">
        <v>8.891</v>
      </c>
      <c r="F92">
        <v>60</v>
      </c>
      <c r="G92" t="s">
        <v>158</v>
      </c>
      <c r="I92" t="s">
        <v>158</v>
      </c>
      <c r="J92" t="str">
        <f t="shared" si="2"/>
        <v>T210067Whizdom Forestia PJ.PESGDFV-06PHP18.89160JAN</v>
      </c>
      <c r="K92" t="s">
        <v>722</v>
      </c>
      <c r="L92" t="b">
        <f t="shared" si="3"/>
        <v>1</v>
      </c>
    </row>
    <row r="93" spans="1:12" hidden="1" x14ac:dyDescent="0.3">
      <c r="A93" t="s">
        <v>50</v>
      </c>
      <c r="B93" t="s">
        <v>51</v>
      </c>
      <c r="C93" t="s">
        <v>46</v>
      </c>
      <c r="D93" t="s">
        <v>52</v>
      </c>
      <c r="E93">
        <v>8.891</v>
      </c>
      <c r="F93">
        <v>60</v>
      </c>
      <c r="G93" t="s">
        <v>148</v>
      </c>
      <c r="I93" t="s">
        <v>158</v>
      </c>
      <c r="J93" t="str">
        <f t="shared" si="2"/>
        <v xml:space="preserve">T210067Whizdom Forestia PJ.PESGDFV-06PHP18.89160PHK INV </v>
      </c>
      <c r="K93" t="s">
        <v>713</v>
      </c>
      <c r="L93" t="b">
        <f t="shared" si="3"/>
        <v>1</v>
      </c>
    </row>
    <row r="94" spans="1:12" hidden="1" x14ac:dyDescent="0.3">
      <c r="A94" t="s">
        <v>50</v>
      </c>
      <c r="B94" t="s">
        <v>51</v>
      </c>
      <c r="C94" t="s">
        <v>46</v>
      </c>
      <c r="D94" t="s">
        <v>52</v>
      </c>
      <c r="E94">
        <v>8.891</v>
      </c>
      <c r="F94">
        <v>60</v>
      </c>
      <c r="G94" t="s">
        <v>159</v>
      </c>
      <c r="I94" t="s">
        <v>159</v>
      </c>
      <c r="J94" t="str">
        <f t="shared" si="2"/>
        <v>T210067Whizdom Forestia PJ.PESGDFV-06PHP18.89160FEB</v>
      </c>
      <c r="K94" t="s">
        <v>723</v>
      </c>
      <c r="L94" t="b">
        <f t="shared" si="3"/>
        <v>1</v>
      </c>
    </row>
    <row r="95" spans="1:12" hidden="1" x14ac:dyDescent="0.3">
      <c r="A95" t="s">
        <v>50</v>
      </c>
      <c r="B95" t="s">
        <v>51</v>
      </c>
      <c r="C95" t="s">
        <v>46</v>
      </c>
      <c r="D95" t="s">
        <v>52</v>
      </c>
      <c r="E95">
        <v>8.891</v>
      </c>
      <c r="F95">
        <v>60</v>
      </c>
      <c r="G95" t="s">
        <v>148</v>
      </c>
      <c r="I95" t="s">
        <v>159</v>
      </c>
      <c r="J95" t="str">
        <f t="shared" si="2"/>
        <v xml:space="preserve">T210067Whizdom Forestia PJ.PESGDFV-06PHP18.89160PHK INV </v>
      </c>
      <c r="K95" t="s">
        <v>713</v>
      </c>
      <c r="L95" t="b">
        <f t="shared" si="3"/>
        <v>1</v>
      </c>
    </row>
    <row r="96" spans="1:12" x14ac:dyDescent="0.3">
      <c r="A96" t="s">
        <v>50</v>
      </c>
      <c r="B96" t="s">
        <v>51</v>
      </c>
      <c r="C96" t="s">
        <v>46</v>
      </c>
      <c r="D96" t="s">
        <v>52</v>
      </c>
      <c r="E96">
        <v>8.891</v>
      </c>
      <c r="F96">
        <v>60</v>
      </c>
      <c r="G96" t="s">
        <v>160</v>
      </c>
      <c r="I96" t="s">
        <v>160</v>
      </c>
      <c r="J96" t="str">
        <f t="shared" si="2"/>
        <v>T210067Whizdom Forestia PJ.PESGDFV-06PHP18.89160MAR</v>
      </c>
      <c r="K96" t="s">
        <v>724</v>
      </c>
      <c r="L96" t="b">
        <f t="shared" si="3"/>
        <v>1</v>
      </c>
    </row>
    <row r="97" spans="1:12" x14ac:dyDescent="0.3">
      <c r="A97" t="s">
        <v>50</v>
      </c>
      <c r="B97" t="s">
        <v>51</v>
      </c>
      <c r="C97" t="s">
        <v>46</v>
      </c>
      <c r="D97" t="s">
        <v>52</v>
      </c>
      <c r="E97">
        <v>8.891</v>
      </c>
      <c r="F97">
        <v>60</v>
      </c>
      <c r="G97" t="s">
        <v>148</v>
      </c>
      <c r="I97" t="s">
        <v>160</v>
      </c>
      <c r="J97" t="str">
        <f t="shared" si="2"/>
        <v xml:space="preserve">T210067Whizdom Forestia PJ.PESGDFV-06PHP18.89160PHK INV </v>
      </c>
      <c r="K97" t="s">
        <v>713</v>
      </c>
      <c r="L97" t="b">
        <f t="shared" si="3"/>
        <v>1</v>
      </c>
    </row>
    <row r="98" spans="1:12" hidden="1" x14ac:dyDescent="0.3">
      <c r="A98" t="s">
        <v>53</v>
      </c>
      <c r="B98" t="s">
        <v>54</v>
      </c>
      <c r="C98" t="s">
        <v>46</v>
      </c>
      <c r="D98" t="s">
        <v>55</v>
      </c>
      <c r="E98">
        <v>3.8944898953007083</v>
      </c>
      <c r="F98">
        <v>3900</v>
      </c>
      <c r="G98" t="s">
        <v>185</v>
      </c>
      <c r="I98" t="s">
        <v>185</v>
      </c>
      <c r="J98" t="str">
        <f t="shared" si="2"/>
        <v>T210096Police Hospital Phase 2PESGDFV-27CH93.894489895300713900APR</v>
      </c>
      <c r="K98" t="s">
        <v>725</v>
      </c>
      <c r="L98" t="b">
        <f t="shared" si="3"/>
        <v>1</v>
      </c>
    </row>
    <row r="99" spans="1:12" hidden="1" x14ac:dyDescent="0.3">
      <c r="A99" t="s">
        <v>53</v>
      </c>
      <c r="B99" t="s">
        <v>54</v>
      </c>
      <c r="C99" t="s">
        <v>46</v>
      </c>
      <c r="D99" t="s">
        <v>55</v>
      </c>
      <c r="E99">
        <v>3.8944898953007083</v>
      </c>
      <c r="F99">
        <v>3900</v>
      </c>
      <c r="G99" t="s">
        <v>148</v>
      </c>
      <c r="I99" t="s">
        <v>185</v>
      </c>
      <c r="J99" t="str">
        <f t="shared" si="2"/>
        <v xml:space="preserve">T210096Police Hospital Phase 2PESGDFV-27CH93.894489895300713900PHK INV </v>
      </c>
      <c r="K99" t="s">
        <v>726</v>
      </c>
      <c r="L99" t="b">
        <f t="shared" si="3"/>
        <v>1</v>
      </c>
    </row>
    <row r="100" spans="1:12" hidden="1" x14ac:dyDescent="0.3">
      <c r="A100" t="s">
        <v>53</v>
      </c>
      <c r="B100" t="s">
        <v>54</v>
      </c>
      <c r="C100" t="s">
        <v>46</v>
      </c>
      <c r="D100" t="s">
        <v>55</v>
      </c>
      <c r="E100">
        <v>3.8944898953007083</v>
      </c>
      <c r="F100">
        <v>3900</v>
      </c>
      <c r="G100" t="s">
        <v>147</v>
      </c>
      <c r="I100" t="s">
        <v>147</v>
      </c>
      <c r="J100" t="str">
        <f t="shared" si="2"/>
        <v>T210096Police Hospital Phase 2PESGDFV-27CH93.894489895300713900MAY</v>
      </c>
      <c r="K100" t="s">
        <v>727</v>
      </c>
      <c r="L100" t="b">
        <f t="shared" si="3"/>
        <v>1</v>
      </c>
    </row>
    <row r="101" spans="1:12" hidden="1" x14ac:dyDescent="0.3">
      <c r="A101" t="s">
        <v>53</v>
      </c>
      <c r="B101" t="s">
        <v>54</v>
      </c>
      <c r="C101" t="s">
        <v>46</v>
      </c>
      <c r="D101" t="s">
        <v>55</v>
      </c>
      <c r="E101">
        <v>3.8944898953007083</v>
      </c>
      <c r="F101">
        <v>3900</v>
      </c>
      <c r="G101" t="s">
        <v>148</v>
      </c>
      <c r="I101" t="s">
        <v>147</v>
      </c>
      <c r="J101" t="str">
        <f t="shared" si="2"/>
        <v xml:space="preserve">T210096Police Hospital Phase 2PESGDFV-27CH93.894489895300713900PHK INV </v>
      </c>
      <c r="K101" t="s">
        <v>726</v>
      </c>
      <c r="L101" t="b">
        <f t="shared" si="3"/>
        <v>1</v>
      </c>
    </row>
    <row r="102" spans="1:12" hidden="1" x14ac:dyDescent="0.3">
      <c r="A102" t="s">
        <v>53</v>
      </c>
      <c r="B102" t="s">
        <v>54</v>
      </c>
      <c r="C102" t="s">
        <v>46</v>
      </c>
      <c r="D102" t="s">
        <v>55</v>
      </c>
      <c r="E102">
        <v>3.8944898953007083</v>
      </c>
      <c r="F102">
        <v>3900</v>
      </c>
      <c r="G102" t="s">
        <v>149</v>
      </c>
      <c r="H102">
        <v>200</v>
      </c>
      <c r="I102" t="s">
        <v>149</v>
      </c>
      <c r="J102" t="str">
        <f t="shared" si="2"/>
        <v>T210096Police Hospital Phase 2PESGDFV-27CH93.894489895300713900JUN</v>
      </c>
      <c r="K102" t="s">
        <v>1326</v>
      </c>
      <c r="L102" t="b">
        <f t="shared" si="3"/>
        <v>1</v>
      </c>
    </row>
    <row r="103" spans="1:12" hidden="1" x14ac:dyDescent="0.3">
      <c r="A103" t="s">
        <v>53</v>
      </c>
      <c r="B103" t="s">
        <v>54</v>
      </c>
      <c r="C103" t="s">
        <v>46</v>
      </c>
      <c r="D103" t="s">
        <v>55</v>
      </c>
      <c r="E103">
        <v>3.8944898953007083</v>
      </c>
      <c r="F103">
        <v>3900</v>
      </c>
      <c r="G103" t="s">
        <v>148</v>
      </c>
      <c r="H103" t="s">
        <v>163</v>
      </c>
      <c r="I103" t="s">
        <v>149</v>
      </c>
      <c r="J103" t="str">
        <f t="shared" si="2"/>
        <v xml:space="preserve">T210096Police Hospital Phase 2PESGDFV-27CH93.894489895300713900PHK INV </v>
      </c>
      <c r="K103" t="s">
        <v>726</v>
      </c>
      <c r="L103" t="b">
        <f t="shared" si="3"/>
        <v>1</v>
      </c>
    </row>
    <row r="104" spans="1:12" hidden="1" x14ac:dyDescent="0.3">
      <c r="A104" t="s">
        <v>53</v>
      </c>
      <c r="B104" t="s">
        <v>54</v>
      </c>
      <c r="C104" t="s">
        <v>46</v>
      </c>
      <c r="D104" t="s">
        <v>55</v>
      </c>
      <c r="E104">
        <v>3.8944898953007083</v>
      </c>
      <c r="F104">
        <v>3900</v>
      </c>
      <c r="G104" t="s">
        <v>150</v>
      </c>
      <c r="I104" t="s">
        <v>150</v>
      </c>
      <c r="J104" t="str">
        <f t="shared" si="2"/>
        <v>T210096Police Hospital Phase 2PESGDFV-27CH93.894489895300713900JUL</v>
      </c>
      <c r="K104" t="s">
        <v>728</v>
      </c>
      <c r="L104" t="b">
        <f t="shared" si="3"/>
        <v>1</v>
      </c>
    </row>
    <row r="105" spans="1:12" hidden="1" x14ac:dyDescent="0.3">
      <c r="A105" t="s">
        <v>53</v>
      </c>
      <c r="B105" t="s">
        <v>54</v>
      </c>
      <c r="C105" t="s">
        <v>46</v>
      </c>
      <c r="D105" t="s">
        <v>55</v>
      </c>
      <c r="E105">
        <v>3.8944898953007083</v>
      </c>
      <c r="F105">
        <v>3900</v>
      </c>
      <c r="G105" t="s">
        <v>148</v>
      </c>
      <c r="I105" t="s">
        <v>150</v>
      </c>
      <c r="J105" t="str">
        <f t="shared" si="2"/>
        <v xml:space="preserve">T210096Police Hospital Phase 2PESGDFV-27CH93.894489895300713900PHK INV </v>
      </c>
      <c r="K105" t="s">
        <v>726</v>
      </c>
      <c r="L105" t="b">
        <f t="shared" si="3"/>
        <v>1</v>
      </c>
    </row>
    <row r="106" spans="1:12" hidden="1" x14ac:dyDescent="0.3">
      <c r="A106" t="s">
        <v>53</v>
      </c>
      <c r="B106" t="s">
        <v>54</v>
      </c>
      <c r="C106" t="s">
        <v>46</v>
      </c>
      <c r="D106" t="s">
        <v>55</v>
      </c>
      <c r="E106">
        <v>3.8944898953007083</v>
      </c>
      <c r="F106">
        <v>3900</v>
      </c>
      <c r="G106" t="s">
        <v>152</v>
      </c>
      <c r="I106" t="s">
        <v>152</v>
      </c>
      <c r="J106" t="str">
        <f t="shared" si="2"/>
        <v>T210096Police Hospital Phase 2PESGDFV-27CH93.894489895300713900AUG</v>
      </c>
      <c r="K106" t="s">
        <v>729</v>
      </c>
      <c r="L106" t="b">
        <f t="shared" si="3"/>
        <v>1</v>
      </c>
    </row>
    <row r="107" spans="1:12" hidden="1" x14ac:dyDescent="0.3">
      <c r="A107" t="s">
        <v>53</v>
      </c>
      <c r="B107" t="s">
        <v>54</v>
      </c>
      <c r="C107" t="s">
        <v>46</v>
      </c>
      <c r="D107" t="s">
        <v>55</v>
      </c>
      <c r="E107">
        <v>3.8944898953007083</v>
      </c>
      <c r="F107">
        <v>3900</v>
      </c>
      <c r="G107" t="s">
        <v>148</v>
      </c>
      <c r="I107" t="s">
        <v>152</v>
      </c>
      <c r="J107" t="str">
        <f t="shared" si="2"/>
        <v xml:space="preserve">T210096Police Hospital Phase 2PESGDFV-27CH93.894489895300713900PHK INV </v>
      </c>
      <c r="K107" t="s">
        <v>726</v>
      </c>
      <c r="L107" t="b">
        <f t="shared" si="3"/>
        <v>1</v>
      </c>
    </row>
    <row r="108" spans="1:12" hidden="1" x14ac:dyDescent="0.3">
      <c r="A108" t="s">
        <v>53</v>
      </c>
      <c r="B108" t="s">
        <v>54</v>
      </c>
      <c r="C108" t="s">
        <v>46</v>
      </c>
      <c r="D108" t="s">
        <v>55</v>
      </c>
      <c r="E108">
        <v>3.8944898953007083</v>
      </c>
      <c r="F108">
        <v>3900</v>
      </c>
      <c r="G108" t="s">
        <v>153</v>
      </c>
      <c r="I108" t="s">
        <v>153</v>
      </c>
      <c r="J108" t="str">
        <f t="shared" si="2"/>
        <v>T210096Police Hospital Phase 2PESGDFV-27CH93.894489895300713900SEP</v>
      </c>
      <c r="K108" t="s">
        <v>730</v>
      </c>
      <c r="L108" t="b">
        <f t="shared" si="3"/>
        <v>1</v>
      </c>
    </row>
    <row r="109" spans="1:12" hidden="1" x14ac:dyDescent="0.3">
      <c r="A109" t="s">
        <v>53</v>
      </c>
      <c r="B109" t="s">
        <v>54</v>
      </c>
      <c r="C109" t="s">
        <v>46</v>
      </c>
      <c r="D109" t="s">
        <v>55</v>
      </c>
      <c r="E109">
        <v>3.8944898953007083</v>
      </c>
      <c r="F109">
        <v>3900</v>
      </c>
      <c r="G109" t="s">
        <v>148</v>
      </c>
      <c r="I109" t="s">
        <v>153</v>
      </c>
      <c r="J109" t="str">
        <f t="shared" si="2"/>
        <v xml:space="preserve">T210096Police Hospital Phase 2PESGDFV-27CH93.894489895300713900PHK INV </v>
      </c>
      <c r="K109" t="s">
        <v>726</v>
      </c>
      <c r="L109" t="b">
        <f t="shared" si="3"/>
        <v>1</v>
      </c>
    </row>
    <row r="110" spans="1:12" hidden="1" x14ac:dyDescent="0.3">
      <c r="A110" t="s">
        <v>53</v>
      </c>
      <c r="B110" t="s">
        <v>54</v>
      </c>
      <c r="C110" t="s">
        <v>46</v>
      </c>
      <c r="D110" t="s">
        <v>55</v>
      </c>
      <c r="E110">
        <v>3.8944898953007083</v>
      </c>
      <c r="F110">
        <v>3900</v>
      </c>
      <c r="G110" t="s">
        <v>155</v>
      </c>
      <c r="I110" t="s">
        <v>155</v>
      </c>
      <c r="J110" t="str">
        <f t="shared" si="2"/>
        <v>T210096Police Hospital Phase 2PESGDFV-27CH93.894489895300713900OCT</v>
      </c>
      <c r="K110" t="s">
        <v>731</v>
      </c>
      <c r="L110" t="b">
        <f t="shared" si="3"/>
        <v>1</v>
      </c>
    </row>
    <row r="111" spans="1:12" hidden="1" x14ac:dyDescent="0.3">
      <c r="A111" t="s">
        <v>53</v>
      </c>
      <c r="B111" t="s">
        <v>54</v>
      </c>
      <c r="C111" t="s">
        <v>46</v>
      </c>
      <c r="D111" t="s">
        <v>55</v>
      </c>
      <c r="E111">
        <v>3.8944898953007083</v>
      </c>
      <c r="F111">
        <v>3900</v>
      </c>
      <c r="G111" t="s">
        <v>148</v>
      </c>
      <c r="I111" t="s">
        <v>155</v>
      </c>
      <c r="J111" t="str">
        <f t="shared" si="2"/>
        <v xml:space="preserve">T210096Police Hospital Phase 2PESGDFV-27CH93.894489895300713900PHK INV </v>
      </c>
      <c r="K111" t="s">
        <v>726</v>
      </c>
      <c r="L111" t="b">
        <f t="shared" si="3"/>
        <v>1</v>
      </c>
    </row>
    <row r="112" spans="1:12" hidden="1" x14ac:dyDescent="0.3">
      <c r="A112" t="s">
        <v>53</v>
      </c>
      <c r="B112" t="s">
        <v>54</v>
      </c>
      <c r="C112" t="s">
        <v>46</v>
      </c>
      <c r="D112" t="s">
        <v>55</v>
      </c>
      <c r="E112">
        <v>3.8944898953007083</v>
      </c>
      <c r="F112">
        <v>3900</v>
      </c>
      <c r="G112" t="s">
        <v>156</v>
      </c>
      <c r="H112">
        <v>500</v>
      </c>
      <c r="I112" t="s">
        <v>156</v>
      </c>
      <c r="J112" t="str">
        <f t="shared" si="2"/>
        <v>T210096Police Hospital Phase 2PESGDFV-27CH93.894489895300713900NOV</v>
      </c>
      <c r="K112" t="s">
        <v>1327</v>
      </c>
      <c r="L112" t="b">
        <f t="shared" si="3"/>
        <v>1</v>
      </c>
    </row>
    <row r="113" spans="1:12" hidden="1" x14ac:dyDescent="0.3">
      <c r="A113" t="s">
        <v>53</v>
      </c>
      <c r="B113" t="s">
        <v>54</v>
      </c>
      <c r="C113" t="s">
        <v>46</v>
      </c>
      <c r="D113" t="s">
        <v>55</v>
      </c>
      <c r="E113">
        <v>3.8944898953007083</v>
      </c>
      <c r="F113">
        <v>3900</v>
      </c>
      <c r="G113" t="s">
        <v>148</v>
      </c>
      <c r="H113" t="s">
        <v>186</v>
      </c>
      <c r="I113" t="s">
        <v>156</v>
      </c>
      <c r="J113" t="str">
        <f t="shared" si="2"/>
        <v xml:space="preserve">T210096Police Hospital Phase 2PESGDFV-27CH93.894489895300713900PHK INV </v>
      </c>
      <c r="K113" t="s">
        <v>726</v>
      </c>
      <c r="L113" t="b">
        <f t="shared" si="3"/>
        <v>1</v>
      </c>
    </row>
    <row r="114" spans="1:12" hidden="1" x14ac:dyDescent="0.3">
      <c r="A114" t="s">
        <v>53</v>
      </c>
      <c r="B114" t="s">
        <v>54</v>
      </c>
      <c r="C114" t="s">
        <v>46</v>
      </c>
      <c r="D114" t="s">
        <v>55</v>
      </c>
      <c r="E114">
        <v>3.8944898953007083</v>
      </c>
      <c r="F114">
        <v>3900</v>
      </c>
      <c r="G114" t="s">
        <v>157</v>
      </c>
      <c r="H114">
        <v>300</v>
      </c>
      <c r="I114" t="s">
        <v>157</v>
      </c>
      <c r="J114" t="str">
        <f t="shared" si="2"/>
        <v>T210096Police Hospital Phase 2PESGDFV-27CH93.894489895300713900DEC</v>
      </c>
      <c r="K114" t="s">
        <v>1328</v>
      </c>
      <c r="L114" t="b">
        <f t="shared" si="3"/>
        <v>1</v>
      </c>
    </row>
    <row r="115" spans="1:12" hidden="1" x14ac:dyDescent="0.3">
      <c r="A115" t="s">
        <v>53</v>
      </c>
      <c r="B115" t="s">
        <v>54</v>
      </c>
      <c r="C115" t="s">
        <v>46</v>
      </c>
      <c r="D115" t="s">
        <v>55</v>
      </c>
      <c r="E115">
        <v>3.8944898953007083</v>
      </c>
      <c r="F115">
        <v>3900</v>
      </c>
      <c r="G115" t="s">
        <v>148</v>
      </c>
      <c r="H115" t="s">
        <v>197</v>
      </c>
      <c r="I115" t="s">
        <v>157</v>
      </c>
      <c r="J115" t="str">
        <f t="shared" si="2"/>
        <v xml:space="preserve">T210096Police Hospital Phase 2PESGDFV-27CH93.894489895300713900PHK INV </v>
      </c>
      <c r="K115" t="s">
        <v>726</v>
      </c>
      <c r="L115" t="b">
        <f t="shared" si="3"/>
        <v>1</v>
      </c>
    </row>
    <row r="116" spans="1:12" hidden="1" x14ac:dyDescent="0.3">
      <c r="A116" t="s">
        <v>53</v>
      </c>
      <c r="B116" t="s">
        <v>54</v>
      </c>
      <c r="C116" t="s">
        <v>46</v>
      </c>
      <c r="D116" t="s">
        <v>55</v>
      </c>
      <c r="E116">
        <v>3.8944898953007083</v>
      </c>
      <c r="F116">
        <v>3900</v>
      </c>
      <c r="G116" t="s">
        <v>158</v>
      </c>
      <c r="H116">
        <v>400</v>
      </c>
      <c r="I116" t="s">
        <v>158</v>
      </c>
      <c r="J116" t="str">
        <f t="shared" si="2"/>
        <v>T210096Police Hospital Phase 2PESGDFV-27CH93.894489895300713900JAN</v>
      </c>
      <c r="K116" t="s">
        <v>1329</v>
      </c>
      <c r="L116" t="b">
        <f t="shared" si="3"/>
        <v>1</v>
      </c>
    </row>
    <row r="117" spans="1:12" hidden="1" x14ac:dyDescent="0.3">
      <c r="A117" t="s">
        <v>53</v>
      </c>
      <c r="B117" t="s">
        <v>54</v>
      </c>
      <c r="C117" t="s">
        <v>46</v>
      </c>
      <c r="D117" t="s">
        <v>55</v>
      </c>
      <c r="E117">
        <v>3.8944898953007083</v>
      </c>
      <c r="F117">
        <v>3900</v>
      </c>
      <c r="G117" t="s">
        <v>148</v>
      </c>
      <c r="H117" t="s">
        <v>198</v>
      </c>
      <c r="I117" t="s">
        <v>158</v>
      </c>
      <c r="J117" t="str">
        <f t="shared" si="2"/>
        <v xml:space="preserve">T210096Police Hospital Phase 2PESGDFV-27CH93.894489895300713900PHK INV </v>
      </c>
      <c r="K117" t="s">
        <v>726</v>
      </c>
      <c r="L117" t="b">
        <f t="shared" si="3"/>
        <v>1</v>
      </c>
    </row>
    <row r="118" spans="1:12" hidden="1" x14ac:dyDescent="0.3">
      <c r="A118" t="s">
        <v>53</v>
      </c>
      <c r="B118" t="s">
        <v>54</v>
      </c>
      <c r="C118" t="s">
        <v>46</v>
      </c>
      <c r="D118" t="s">
        <v>55</v>
      </c>
      <c r="E118">
        <v>3.8944898953007083</v>
      </c>
      <c r="F118">
        <v>3900</v>
      </c>
      <c r="G118" t="s">
        <v>159</v>
      </c>
      <c r="H118">
        <v>900</v>
      </c>
      <c r="I118" t="s">
        <v>159</v>
      </c>
      <c r="J118" t="str">
        <f t="shared" si="2"/>
        <v>T210096Police Hospital Phase 2PESGDFV-27CH93.894489895300713900FEB</v>
      </c>
      <c r="K118" t="s">
        <v>1330</v>
      </c>
      <c r="L118" t="b">
        <f t="shared" si="3"/>
        <v>1</v>
      </c>
    </row>
    <row r="119" spans="1:12" hidden="1" x14ac:dyDescent="0.3">
      <c r="A119" t="s">
        <v>53</v>
      </c>
      <c r="B119" t="s">
        <v>54</v>
      </c>
      <c r="C119" t="s">
        <v>46</v>
      </c>
      <c r="D119" t="s">
        <v>55</v>
      </c>
      <c r="E119">
        <v>3.8944898953007083</v>
      </c>
      <c r="F119">
        <v>3900</v>
      </c>
      <c r="G119" t="s">
        <v>148</v>
      </c>
      <c r="H119" t="s">
        <v>199</v>
      </c>
      <c r="I119" t="s">
        <v>159</v>
      </c>
      <c r="J119" t="str">
        <f t="shared" si="2"/>
        <v xml:space="preserve">T210096Police Hospital Phase 2PESGDFV-27CH93.894489895300713900PHK INV </v>
      </c>
      <c r="K119" t="s">
        <v>726</v>
      </c>
      <c r="L119" t="b">
        <f t="shared" si="3"/>
        <v>1</v>
      </c>
    </row>
    <row r="120" spans="1:12" x14ac:dyDescent="0.3">
      <c r="A120" t="s">
        <v>53</v>
      </c>
      <c r="B120" t="s">
        <v>54</v>
      </c>
      <c r="C120" t="s">
        <v>46</v>
      </c>
      <c r="D120" t="s">
        <v>55</v>
      </c>
      <c r="E120">
        <v>3.8944898953007083</v>
      </c>
      <c r="F120">
        <v>3900</v>
      </c>
      <c r="G120" t="s">
        <v>160</v>
      </c>
      <c r="H120">
        <v>500</v>
      </c>
      <c r="I120" t="s">
        <v>160</v>
      </c>
      <c r="J120" t="str">
        <f t="shared" si="2"/>
        <v>T210096Police Hospital Phase 2PESGDFV-27CH93.894489895300713900MAR</v>
      </c>
      <c r="K120" t="s">
        <v>1331</v>
      </c>
      <c r="L120" t="b">
        <f t="shared" si="3"/>
        <v>1</v>
      </c>
    </row>
    <row r="121" spans="1:12" x14ac:dyDescent="0.3">
      <c r="A121" s="2" t="s">
        <v>53</v>
      </c>
      <c r="B121" t="s">
        <v>54</v>
      </c>
      <c r="C121" t="s">
        <v>46</v>
      </c>
      <c r="D121" t="s">
        <v>55</v>
      </c>
      <c r="E121">
        <v>3.8944898953007083</v>
      </c>
      <c r="F121">
        <v>3900</v>
      </c>
      <c r="G121" t="s">
        <v>148</v>
      </c>
      <c r="H121" t="s">
        <v>679</v>
      </c>
      <c r="I121" t="s">
        <v>160</v>
      </c>
      <c r="J121" t="str">
        <f t="shared" si="2"/>
        <v xml:space="preserve">T210096Police Hospital Phase 2PESGDFV-27CH93.894489895300713900PHK INV </v>
      </c>
      <c r="K121" t="s">
        <v>726</v>
      </c>
      <c r="L121" t="b">
        <f t="shared" si="3"/>
        <v>1</v>
      </c>
    </row>
    <row r="122" spans="1:12" hidden="1" x14ac:dyDescent="0.3">
      <c r="A122" t="s">
        <v>53</v>
      </c>
      <c r="B122" t="s">
        <v>54</v>
      </c>
      <c r="C122" t="s">
        <v>46</v>
      </c>
      <c r="D122" t="s">
        <v>56</v>
      </c>
      <c r="E122">
        <v>9.7497672803056599</v>
      </c>
      <c r="F122">
        <v>2000</v>
      </c>
      <c r="G122" t="s">
        <v>185</v>
      </c>
      <c r="I122" t="s">
        <v>185</v>
      </c>
      <c r="J122" t="str">
        <f t="shared" si="2"/>
        <v>T210096Police Hospital Phase 2PESGDFV-32CD99.749767280305662000APR</v>
      </c>
      <c r="K122" t="s">
        <v>732</v>
      </c>
      <c r="L122" t="b">
        <f t="shared" si="3"/>
        <v>1</v>
      </c>
    </row>
    <row r="123" spans="1:12" hidden="1" x14ac:dyDescent="0.3">
      <c r="A123" t="s">
        <v>53</v>
      </c>
      <c r="B123" t="s">
        <v>54</v>
      </c>
      <c r="C123" t="s">
        <v>46</v>
      </c>
      <c r="D123" t="s">
        <v>56</v>
      </c>
      <c r="E123">
        <v>9.7497672803056599</v>
      </c>
      <c r="F123">
        <v>2000</v>
      </c>
      <c r="G123" t="s">
        <v>148</v>
      </c>
      <c r="I123" t="s">
        <v>185</v>
      </c>
      <c r="J123" t="str">
        <f t="shared" si="2"/>
        <v xml:space="preserve">T210096Police Hospital Phase 2PESGDFV-32CD99.749767280305662000PHK INV </v>
      </c>
      <c r="K123" t="s">
        <v>733</v>
      </c>
      <c r="L123" t="b">
        <f t="shared" si="3"/>
        <v>1</v>
      </c>
    </row>
    <row r="124" spans="1:12" hidden="1" x14ac:dyDescent="0.3">
      <c r="A124" t="s">
        <v>53</v>
      </c>
      <c r="B124" t="s">
        <v>54</v>
      </c>
      <c r="C124" t="s">
        <v>46</v>
      </c>
      <c r="D124" t="s">
        <v>56</v>
      </c>
      <c r="E124">
        <v>9.7497672803056599</v>
      </c>
      <c r="F124">
        <v>2000</v>
      </c>
      <c r="G124" t="s">
        <v>147</v>
      </c>
      <c r="I124" t="s">
        <v>147</v>
      </c>
      <c r="J124" t="str">
        <f t="shared" si="2"/>
        <v>T210096Police Hospital Phase 2PESGDFV-32CD99.749767280305662000MAY</v>
      </c>
      <c r="K124" t="s">
        <v>734</v>
      </c>
      <c r="L124" t="b">
        <f t="shared" si="3"/>
        <v>1</v>
      </c>
    </row>
    <row r="125" spans="1:12" hidden="1" x14ac:dyDescent="0.3">
      <c r="A125" t="s">
        <v>53</v>
      </c>
      <c r="B125" t="s">
        <v>54</v>
      </c>
      <c r="C125" t="s">
        <v>46</v>
      </c>
      <c r="D125" t="s">
        <v>56</v>
      </c>
      <c r="E125">
        <v>9.7497672803056599</v>
      </c>
      <c r="F125">
        <v>2000</v>
      </c>
      <c r="G125" t="s">
        <v>148</v>
      </c>
      <c r="I125" t="s">
        <v>147</v>
      </c>
      <c r="J125" t="str">
        <f t="shared" si="2"/>
        <v xml:space="preserve">T210096Police Hospital Phase 2PESGDFV-32CD99.749767280305662000PHK INV </v>
      </c>
      <c r="K125" t="s">
        <v>733</v>
      </c>
      <c r="L125" t="b">
        <f t="shared" si="3"/>
        <v>1</v>
      </c>
    </row>
    <row r="126" spans="1:12" hidden="1" x14ac:dyDescent="0.3">
      <c r="A126" t="s">
        <v>53</v>
      </c>
      <c r="B126" t="s">
        <v>54</v>
      </c>
      <c r="C126" t="s">
        <v>46</v>
      </c>
      <c r="D126" t="s">
        <v>56</v>
      </c>
      <c r="E126">
        <v>9.7497672803056599</v>
      </c>
      <c r="F126">
        <v>2000</v>
      </c>
      <c r="G126" t="s">
        <v>149</v>
      </c>
      <c r="H126">
        <v>150</v>
      </c>
      <c r="I126" t="s">
        <v>149</v>
      </c>
      <c r="J126" t="str">
        <f t="shared" si="2"/>
        <v>T210096Police Hospital Phase 2PESGDFV-32CD99.749767280305662000JUN</v>
      </c>
      <c r="K126" t="s">
        <v>1332</v>
      </c>
      <c r="L126" t="b">
        <f t="shared" si="3"/>
        <v>1</v>
      </c>
    </row>
    <row r="127" spans="1:12" hidden="1" x14ac:dyDescent="0.3">
      <c r="A127" t="s">
        <v>53</v>
      </c>
      <c r="B127" t="s">
        <v>54</v>
      </c>
      <c r="C127" t="s">
        <v>46</v>
      </c>
      <c r="D127" t="s">
        <v>56</v>
      </c>
      <c r="E127">
        <v>9.7497672803056599</v>
      </c>
      <c r="F127">
        <v>2000</v>
      </c>
      <c r="G127" t="s">
        <v>148</v>
      </c>
      <c r="H127" t="s">
        <v>163</v>
      </c>
      <c r="I127" t="s">
        <v>149</v>
      </c>
      <c r="J127" t="str">
        <f t="shared" si="2"/>
        <v xml:space="preserve">T210096Police Hospital Phase 2PESGDFV-32CD99.749767280305662000PHK INV </v>
      </c>
      <c r="K127" t="s">
        <v>733</v>
      </c>
      <c r="L127" t="b">
        <f t="shared" si="3"/>
        <v>1</v>
      </c>
    </row>
    <row r="128" spans="1:12" hidden="1" x14ac:dyDescent="0.3">
      <c r="A128" t="s">
        <v>53</v>
      </c>
      <c r="B128" t="s">
        <v>54</v>
      </c>
      <c r="C128" t="s">
        <v>46</v>
      </c>
      <c r="D128" t="s">
        <v>56</v>
      </c>
      <c r="E128">
        <v>9.7497672803056599</v>
      </c>
      <c r="F128">
        <v>2000</v>
      </c>
      <c r="G128" t="s">
        <v>150</v>
      </c>
      <c r="H128">
        <v>200</v>
      </c>
      <c r="I128" t="s">
        <v>150</v>
      </c>
      <c r="J128" t="str">
        <f t="shared" si="2"/>
        <v>T210096Police Hospital Phase 2PESGDFV-32CD99.749767280305662000JUL</v>
      </c>
      <c r="K128" t="s">
        <v>1333</v>
      </c>
      <c r="L128" t="b">
        <f t="shared" si="3"/>
        <v>1</v>
      </c>
    </row>
    <row r="129" spans="1:12" hidden="1" x14ac:dyDescent="0.3">
      <c r="A129" t="s">
        <v>53</v>
      </c>
      <c r="B129" t="s">
        <v>54</v>
      </c>
      <c r="C129" t="s">
        <v>46</v>
      </c>
      <c r="D129" t="s">
        <v>56</v>
      </c>
      <c r="E129">
        <v>9.7497672803056599</v>
      </c>
      <c r="F129">
        <v>2000</v>
      </c>
      <c r="G129" t="s">
        <v>148</v>
      </c>
      <c r="H129" t="s">
        <v>164</v>
      </c>
      <c r="I129" t="s">
        <v>150</v>
      </c>
      <c r="J129" t="str">
        <f t="shared" si="2"/>
        <v xml:space="preserve">T210096Police Hospital Phase 2PESGDFV-32CD99.749767280305662000PHK INV </v>
      </c>
      <c r="K129" t="s">
        <v>733</v>
      </c>
      <c r="L129" t="b">
        <f t="shared" si="3"/>
        <v>1</v>
      </c>
    </row>
    <row r="130" spans="1:12" hidden="1" x14ac:dyDescent="0.3">
      <c r="A130" t="s">
        <v>53</v>
      </c>
      <c r="B130" t="s">
        <v>54</v>
      </c>
      <c r="C130" t="s">
        <v>46</v>
      </c>
      <c r="D130" t="s">
        <v>56</v>
      </c>
      <c r="E130">
        <v>9.7497672803056599</v>
      </c>
      <c r="F130">
        <v>2000</v>
      </c>
      <c r="G130" t="s">
        <v>152</v>
      </c>
      <c r="H130">
        <v>100</v>
      </c>
      <c r="I130" t="s">
        <v>152</v>
      </c>
      <c r="J130" t="str">
        <f t="shared" si="2"/>
        <v>T210096Police Hospital Phase 2PESGDFV-32CD99.749767280305662000AUG</v>
      </c>
      <c r="K130" t="s">
        <v>1334</v>
      </c>
      <c r="L130" t="b">
        <f t="shared" si="3"/>
        <v>1</v>
      </c>
    </row>
    <row r="131" spans="1:12" hidden="1" x14ac:dyDescent="0.3">
      <c r="A131" t="s">
        <v>53</v>
      </c>
      <c r="B131" t="s">
        <v>54</v>
      </c>
      <c r="C131" t="s">
        <v>46</v>
      </c>
      <c r="D131" t="s">
        <v>56</v>
      </c>
      <c r="E131">
        <v>9.7497672803056599</v>
      </c>
      <c r="F131">
        <v>2000</v>
      </c>
      <c r="G131" t="s">
        <v>148</v>
      </c>
      <c r="H131" t="s">
        <v>165</v>
      </c>
      <c r="I131" t="s">
        <v>152</v>
      </c>
      <c r="J131" t="str">
        <f t="shared" ref="J131:J194" si="4">A131&amp;B131&amp;C131&amp;D131&amp;E131&amp;F131&amp;G131</f>
        <v xml:space="preserve">T210096Police Hospital Phase 2PESGDFV-32CD99.749767280305662000PHK INV </v>
      </c>
      <c r="K131" t="s">
        <v>733</v>
      </c>
      <c r="L131" t="b">
        <f t="shared" ref="L131:L194" si="5">J131=K131</f>
        <v>1</v>
      </c>
    </row>
    <row r="132" spans="1:12" hidden="1" x14ac:dyDescent="0.3">
      <c r="A132" t="s">
        <v>53</v>
      </c>
      <c r="B132" t="s">
        <v>54</v>
      </c>
      <c r="C132" t="s">
        <v>46</v>
      </c>
      <c r="D132" t="s">
        <v>56</v>
      </c>
      <c r="E132">
        <v>9.7497672803056599</v>
      </c>
      <c r="F132">
        <v>2000</v>
      </c>
      <c r="G132" t="s">
        <v>153</v>
      </c>
      <c r="I132" t="s">
        <v>153</v>
      </c>
      <c r="J132" t="str">
        <f t="shared" si="4"/>
        <v>T210096Police Hospital Phase 2PESGDFV-32CD99.749767280305662000SEP</v>
      </c>
      <c r="K132" t="s">
        <v>735</v>
      </c>
      <c r="L132" t="b">
        <f t="shared" si="5"/>
        <v>1</v>
      </c>
    </row>
    <row r="133" spans="1:12" hidden="1" x14ac:dyDescent="0.3">
      <c r="A133" t="s">
        <v>53</v>
      </c>
      <c r="B133" t="s">
        <v>54</v>
      </c>
      <c r="C133" t="s">
        <v>46</v>
      </c>
      <c r="D133" t="s">
        <v>56</v>
      </c>
      <c r="E133">
        <v>9.7497672803056599</v>
      </c>
      <c r="F133">
        <v>2000</v>
      </c>
      <c r="G133" t="s">
        <v>148</v>
      </c>
      <c r="I133" t="s">
        <v>153</v>
      </c>
      <c r="J133" t="str">
        <f t="shared" si="4"/>
        <v xml:space="preserve">T210096Police Hospital Phase 2PESGDFV-32CD99.749767280305662000PHK INV </v>
      </c>
      <c r="K133" t="s">
        <v>733</v>
      </c>
      <c r="L133" t="b">
        <f t="shared" si="5"/>
        <v>1</v>
      </c>
    </row>
    <row r="134" spans="1:12" hidden="1" x14ac:dyDescent="0.3">
      <c r="A134" t="s">
        <v>53</v>
      </c>
      <c r="B134" t="s">
        <v>54</v>
      </c>
      <c r="C134" t="s">
        <v>46</v>
      </c>
      <c r="D134" t="s">
        <v>56</v>
      </c>
      <c r="E134">
        <v>9.7497672803056599</v>
      </c>
      <c r="F134">
        <v>2000</v>
      </c>
      <c r="G134" t="s">
        <v>155</v>
      </c>
      <c r="I134" t="s">
        <v>155</v>
      </c>
      <c r="J134" t="str">
        <f t="shared" si="4"/>
        <v>T210096Police Hospital Phase 2PESGDFV-32CD99.749767280305662000OCT</v>
      </c>
      <c r="K134" t="s">
        <v>736</v>
      </c>
      <c r="L134" t="b">
        <f t="shared" si="5"/>
        <v>1</v>
      </c>
    </row>
    <row r="135" spans="1:12" hidden="1" x14ac:dyDescent="0.3">
      <c r="A135" t="s">
        <v>53</v>
      </c>
      <c r="B135" t="s">
        <v>54</v>
      </c>
      <c r="C135" t="s">
        <v>46</v>
      </c>
      <c r="D135" t="s">
        <v>56</v>
      </c>
      <c r="E135">
        <v>9.7497672803056599</v>
      </c>
      <c r="F135">
        <v>2000</v>
      </c>
      <c r="G135" t="s">
        <v>148</v>
      </c>
      <c r="I135" t="s">
        <v>155</v>
      </c>
      <c r="J135" t="str">
        <f t="shared" si="4"/>
        <v xml:space="preserve">T210096Police Hospital Phase 2PESGDFV-32CD99.749767280305662000PHK INV </v>
      </c>
      <c r="K135" t="s">
        <v>733</v>
      </c>
      <c r="L135" t="b">
        <f t="shared" si="5"/>
        <v>1</v>
      </c>
    </row>
    <row r="136" spans="1:12" hidden="1" x14ac:dyDescent="0.3">
      <c r="A136" t="s">
        <v>53</v>
      </c>
      <c r="B136" t="s">
        <v>54</v>
      </c>
      <c r="C136" t="s">
        <v>46</v>
      </c>
      <c r="D136" t="s">
        <v>56</v>
      </c>
      <c r="E136">
        <v>9.7497672803056599</v>
      </c>
      <c r="F136">
        <v>2000</v>
      </c>
      <c r="G136" t="s">
        <v>156</v>
      </c>
      <c r="I136" t="s">
        <v>156</v>
      </c>
      <c r="J136" t="str">
        <f t="shared" si="4"/>
        <v>T210096Police Hospital Phase 2PESGDFV-32CD99.749767280305662000NOV</v>
      </c>
      <c r="K136" t="s">
        <v>737</v>
      </c>
      <c r="L136" t="b">
        <f t="shared" si="5"/>
        <v>1</v>
      </c>
    </row>
    <row r="137" spans="1:12" hidden="1" x14ac:dyDescent="0.3">
      <c r="A137" t="s">
        <v>53</v>
      </c>
      <c r="B137" t="s">
        <v>54</v>
      </c>
      <c r="C137" t="s">
        <v>46</v>
      </c>
      <c r="D137" t="s">
        <v>56</v>
      </c>
      <c r="E137">
        <v>9.7497672803056599</v>
      </c>
      <c r="F137">
        <v>2000</v>
      </c>
      <c r="G137" t="s">
        <v>148</v>
      </c>
      <c r="I137" t="s">
        <v>156</v>
      </c>
      <c r="J137" t="str">
        <f t="shared" si="4"/>
        <v xml:space="preserve">T210096Police Hospital Phase 2PESGDFV-32CD99.749767280305662000PHK INV </v>
      </c>
      <c r="K137" t="s">
        <v>733</v>
      </c>
      <c r="L137" t="b">
        <f t="shared" si="5"/>
        <v>1</v>
      </c>
    </row>
    <row r="138" spans="1:12" hidden="1" x14ac:dyDescent="0.3">
      <c r="A138" t="s">
        <v>53</v>
      </c>
      <c r="B138" t="s">
        <v>54</v>
      </c>
      <c r="C138" t="s">
        <v>46</v>
      </c>
      <c r="D138" t="s">
        <v>56</v>
      </c>
      <c r="E138">
        <v>9.7497672803056599</v>
      </c>
      <c r="F138">
        <v>2000</v>
      </c>
      <c r="G138" t="s">
        <v>157</v>
      </c>
      <c r="H138">
        <v>150</v>
      </c>
      <c r="I138" t="s">
        <v>157</v>
      </c>
      <c r="J138" t="str">
        <f t="shared" si="4"/>
        <v>T210096Police Hospital Phase 2PESGDFV-32CD99.749767280305662000DEC</v>
      </c>
      <c r="K138" t="s">
        <v>1335</v>
      </c>
      <c r="L138" t="b">
        <f t="shared" si="5"/>
        <v>1</v>
      </c>
    </row>
    <row r="139" spans="1:12" hidden="1" x14ac:dyDescent="0.3">
      <c r="A139" t="s">
        <v>53</v>
      </c>
      <c r="B139" t="s">
        <v>54</v>
      </c>
      <c r="C139" t="s">
        <v>46</v>
      </c>
      <c r="D139" t="s">
        <v>56</v>
      </c>
      <c r="E139">
        <v>9.7497672803056599</v>
      </c>
      <c r="F139">
        <v>2000</v>
      </c>
      <c r="G139" t="s">
        <v>148</v>
      </c>
      <c r="H139" t="s">
        <v>197</v>
      </c>
      <c r="I139" t="s">
        <v>157</v>
      </c>
      <c r="J139" t="str">
        <f t="shared" si="4"/>
        <v xml:space="preserve">T210096Police Hospital Phase 2PESGDFV-32CD99.749767280305662000PHK INV </v>
      </c>
      <c r="K139" t="s">
        <v>733</v>
      </c>
      <c r="L139" t="b">
        <f t="shared" si="5"/>
        <v>1</v>
      </c>
    </row>
    <row r="140" spans="1:12" hidden="1" x14ac:dyDescent="0.3">
      <c r="A140" t="s">
        <v>53</v>
      </c>
      <c r="B140" t="s">
        <v>54</v>
      </c>
      <c r="C140" t="s">
        <v>46</v>
      </c>
      <c r="D140" t="s">
        <v>56</v>
      </c>
      <c r="E140">
        <v>9.7497672803056599</v>
      </c>
      <c r="F140">
        <v>2000</v>
      </c>
      <c r="G140" t="s">
        <v>158</v>
      </c>
      <c r="H140">
        <v>150</v>
      </c>
      <c r="I140" t="s">
        <v>158</v>
      </c>
      <c r="J140" t="str">
        <f t="shared" si="4"/>
        <v>T210096Police Hospital Phase 2PESGDFV-32CD99.749767280305662000JAN</v>
      </c>
      <c r="K140" t="s">
        <v>1336</v>
      </c>
      <c r="L140" t="b">
        <f t="shared" si="5"/>
        <v>1</v>
      </c>
    </row>
    <row r="141" spans="1:12" hidden="1" x14ac:dyDescent="0.3">
      <c r="A141" t="s">
        <v>53</v>
      </c>
      <c r="B141" t="s">
        <v>54</v>
      </c>
      <c r="C141" t="s">
        <v>46</v>
      </c>
      <c r="D141" t="s">
        <v>56</v>
      </c>
      <c r="E141">
        <v>9.7497672803056599</v>
      </c>
      <c r="F141">
        <v>2000</v>
      </c>
      <c r="G141" t="s">
        <v>148</v>
      </c>
      <c r="H141" t="s">
        <v>198</v>
      </c>
      <c r="I141" t="s">
        <v>158</v>
      </c>
      <c r="J141" t="str">
        <f t="shared" si="4"/>
        <v xml:space="preserve">T210096Police Hospital Phase 2PESGDFV-32CD99.749767280305662000PHK INV </v>
      </c>
      <c r="K141" t="s">
        <v>733</v>
      </c>
      <c r="L141" t="b">
        <f t="shared" si="5"/>
        <v>1</v>
      </c>
    </row>
    <row r="142" spans="1:12" hidden="1" x14ac:dyDescent="0.3">
      <c r="A142" t="s">
        <v>53</v>
      </c>
      <c r="B142" t="s">
        <v>54</v>
      </c>
      <c r="C142" t="s">
        <v>46</v>
      </c>
      <c r="D142" t="s">
        <v>56</v>
      </c>
      <c r="E142">
        <v>9.7497672803056599</v>
      </c>
      <c r="F142">
        <v>2000</v>
      </c>
      <c r="G142" t="s">
        <v>159</v>
      </c>
      <c r="H142">
        <v>150</v>
      </c>
      <c r="I142" t="s">
        <v>159</v>
      </c>
      <c r="J142" t="str">
        <f t="shared" si="4"/>
        <v>T210096Police Hospital Phase 2PESGDFV-32CD99.749767280305662000FEB</v>
      </c>
      <c r="K142" t="s">
        <v>1337</v>
      </c>
      <c r="L142" t="b">
        <f t="shared" si="5"/>
        <v>1</v>
      </c>
    </row>
    <row r="143" spans="1:12" hidden="1" x14ac:dyDescent="0.3">
      <c r="A143" t="s">
        <v>53</v>
      </c>
      <c r="B143" t="s">
        <v>54</v>
      </c>
      <c r="C143" t="s">
        <v>46</v>
      </c>
      <c r="D143" t="s">
        <v>56</v>
      </c>
      <c r="E143">
        <v>9.7497672803056599</v>
      </c>
      <c r="F143">
        <v>2000</v>
      </c>
      <c r="G143" t="s">
        <v>148</v>
      </c>
      <c r="H143" t="s">
        <v>199</v>
      </c>
      <c r="I143" t="s">
        <v>159</v>
      </c>
      <c r="J143" t="str">
        <f t="shared" si="4"/>
        <v xml:space="preserve">T210096Police Hospital Phase 2PESGDFV-32CD99.749767280305662000PHK INV </v>
      </c>
      <c r="K143" t="s">
        <v>733</v>
      </c>
      <c r="L143" t="b">
        <f t="shared" si="5"/>
        <v>1</v>
      </c>
    </row>
    <row r="144" spans="1:12" x14ac:dyDescent="0.3">
      <c r="A144" t="s">
        <v>53</v>
      </c>
      <c r="B144" t="s">
        <v>54</v>
      </c>
      <c r="C144" t="s">
        <v>46</v>
      </c>
      <c r="D144" t="s">
        <v>56</v>
      </c>
      <c r="E144">
        <v>9.7497672803056599</v>
      </c>
      <c r="F144">
        <v>2000</v>
      </c>
      <c r="G144" t="s">
        <v>160</v>
      </c>
      <c r="H144">
        <v>150</v>
      </c>
      <c r="I144" t="s">
        <v>160</v>
      </c>
      <c r="J144" t="str">
        <f t="shared" si="4"/>
        <v>T210096Police Hospital Phase 2PESGDFV-32CD99.749767280305662000MAR</v>
      </c>
      <c r="K144" t="s">
        <v>1338</v>
      </c>
      <c r="L144" t="b">
        <f t="shared" si="5"/>
        <v>1</v>
      </c>
    </row>
    <row r="145" spans="1:12" x14ac:dyDescent="0.3">
      <c r="A145" s="2" t="s">
        <v>53</v>
      </c>
      <c r="B145" t="s">
        <v>54</v>
      </c>
      <c r="C145" t="s">
        <v>46</v>
      </c>
      <c r="D145" t="s">
        <v>56</v>
      </c>
      <c r="E145">
        <v>9.7497672803056599</v>
      </c>
      <c r="F145">
        <v>2000</v>
      </c>
      <c r="G145" t="s">
        <v>148</v>
      </c>
      <c r="H145" t="s">
        <v>679</v>
      </c>
      <c r="I145" t="s">
        <v>160</v>
      </c>
      <c r="J145" t="str">
        <f t="shared" si="4"/>
        <v xml:space="preserve">T210096Police Hospital Phase 2PESGDFV-32CD99.749767280305662000PHK INV </v>
      </c>
      <c r="K145" t="s">
        <v>733</v>
      </c>
      <c r="L145" t="b">
        <f t="shared" si="5"/>
        <v>1</v>
      </c>
    </row>
    <row r="146" spans="1:12" hidden="1" x14ac:dyDescent="0.3">
      <c r="A146" t="s">
        <v>53</v>
      </c>
      <c r="B146" t="s">
        <v>54</v>
      </c>
      <c r="C146" t="s">
        <v>57</v>
      </c>
      <c r="D146" t="s">
        <v>58</v>
      </c>
      <c r="E146">
        <v>5.85</v>
      </c>
      <c r="F146">
        <v>1000</v>
      </c>
      <c r="G146" t="s">
        <v>185</v>
      </c>
      <c r="I146" t="s">
        <v>185</v>
      </c>
      <c r="J146" t="str">
        <f t="shared" si="4"/>
        <v>T210096Police Hospital Phase 2PESVNFV-17CH95.851000APR</v>
      </c>
      <c r="K146" t="s">
        <v>738</v>
      </c>
      <c r="L146" t="b">
        <f t="shared" si="5"/>
        <v>1</v>
      </c>
    </row>
    <row r="147" spans="1:12" hidden="1" x14ac:dyDescent="0.3">
      <c r="A147" t="s">
        <v>53</v>
      </c>
      <c r="B147" t="s">
        <v>54</v>
      </c>
      <c r="C147" t="s">
        <v>57</v>
      </c>
      <c r="D147" t="s">
        <v>58</v>
      </c>
      <c r="E147">
        <v>5.85</v>
      </c>
      <c r="F147">
        <v>1000</v>
      </c>
      <c r="G147" t="s">
        <v>148</v>
      </c>
      <c r="I147" t="s">
        <v>185</v>
      </c>
      <c r="J147" t="str">
        <f t="shared" si="4"/>
        <v xml:space="preserve">T210096Police Hospital Phase 2PESVNFV-17CH95.851000PHK INV </v>
      </c>
      <c r="K147" t="s">
        <v>739</v>
      </c>
      <c r="L147" t="b">
        <f t="shared" si="5"/>
        <v>1</v>
      </c>
    </row>
    <row r="148" spans="1:12" hidden="1" x14ac:dyDescent="0.3">
      <c r="A148" t="s">
        <v>53</v>
      </c>
      <c r="B148" t="s">
        <v>54</v>
      </c>
      <c r="C148" t="s">
        <v>57</v>
      </c>
      <c r="D148" t="s">
        <v>58</v>
      </c>
      <c r="E148">
        <v>5.85</v>
      </c>
      <c r="F148">
        <v>1000</v>
      </c>
      <c r="G148" t="s">
        <v>147</v>
      </c>
      <c r="I148" t="s">
        <v>147</v>
      </c>
      <c r="J148" t="str">
        <f t="shared" si="4"/>
        <v>T210096Police Hospital Phase 2PESVNFV-17CH95.851000MAY</v>
      </c>
      <c r="K148" t="s">
        <v>740</v>
      </c>
      <c r="L148" t="b">
        <f t="shared" si="5"/>
        <v>1</v>
      </c>
    </row>
    <row r="149" spans="1:12" hidden="1" x14ac:dyDescent="0.3">
      <c r="A149" t="s">
        <v>53</v>
      </c>
      <c r="B149" t="s">
        <v>54</v>
      </c>
      <c r="C149" t="s">
        <v>57</v>
      </c>
      <c r="D149" t="s">
        <v>58</v>
      </c>
      <c r="E149">
        <v>5.85</v>
      </c>
      <c r="F149">
        <v>1000</v>
      </c>
      <c r="G149" t="s">
        <v>148</v>
      </c>
      <c r="I149" t="s">
        <v>147</v>
      </c>
      <c r="J149" t="str">
        <f t="shared" si="4"/>
        <v xml:space="preserve">T210096Police Hospital Phase 2PESVNFV-17CH95.851000PHK INV </v>
      </c>
      <c r="K149" t="s">
        <v>739</v>
      </c>
      <c r="L149" t="b">
        <f t="shared" si="5"/>
        <v>1</v>
      </c>
    </row>
    <row r="150" spans="1:12" hidden="1" x14ac:dyDescent="0.3">
      <c r="A150" t="s">
        <v>53</v>
      </c>
      <c r="B150" t="s">
        <v>54</v>
      </c>
      <c r="C150" t="s">
        <v>57</v>
      </c>
      <c r="D150" t="s">
        <v>58</v>
      </c>
      <c r="E150">
        <v>5.85</v>
      </c>
      <c r="F150">
        <v>1000</v>
      </c>
      <c r="G150" t="s">
        <v>149</v>
      </c>
      <c r="I150" t="s">
        <v>149</v>
      </c>
      <c r="J150" t="str">
        <f t="shared" si="4"/>
        <v>T210096Police Hospital Phase 2PESVNFV-17CH95.851000JUN</v>
      </c>
      <c r="K150" t="s">
        <v>741</v>
      </c>
      <c r="L150" t="b">
        <f t="shared" si="5"/>
        <v>1</v>
      </c>
    </row>
    <row r="151" spans="1:12" hidden="1" x14ac:dyDescent="0.3">
      <c r="A151" t="s">
        <v>53</v>
      </c>
      <c r="B151" t="s">
        <v>54</v>
      </c>
      <c r="C151" t="s">
        <v>57</v>
      </c>
      <c r="D151" t="s">
        <v>58</v>
      </c>
      <c r="E151">
        <v>5.85</v>
      </c>
      <c r="F151">
        <v>1000</v>
      </c>
      <c r="G151" t="s">
        <v>148</v>
      </c>
      <c r="I151" t="s">
        <v>149</v>
      </c>
      <c r="J151" t="str">
        <f t="shared" si="4"/>
        <v xml:space="preserve">T210096Police Hospital Phase 2PESVNFV-17CH95.851000PHK INV </v>
      </c>
      <c r="K151" t="s">
        <v>739</v>
      </c>
      <c r="L151" t="b">
        <f t="shared" si="5"/>
        <v>1</v>
      </c>
    </row>
    <row r="152" spans="1:12" hidden="1" x14ac:dyDescent="0.3">
      <c r="A152" t="s">
        <v>53</v>
      </c>
      <c r="B152" t="s">
        <v>54</v>
      </c>
      <c r="C152" t="s">
        <v>57</v>
      </c>
      <c r="D152" t="s">
        <v>58</v>
      </c>
      <c r="E152">
        <v>5.85</v>
      </c>
      <c r="F152">
        <v>1000</v>
      </c>
      <c r="G152" t="s">
        <v>150</v>
      </c>
      <c r="I152" t="s">
        <v>150</v>
      </c>
      <c r="J152" t="str">
        <f t="shared" si="4"/>
        <v>T210096Police Hospital Phase 2PESVNFV-17CH95.851000JUL</v>
      </c>
      <c r="K152" t="s">
        <v>742</v>
      </c>
      <c r="L152" t="b">
        <f t="shared" si="5"/>
        <v>1</v>
      </c>
    </row>
    <row r="153" spans="1:12" hidden="1" x14ac:dyDescent="0.3">
      <c r="A153" t="s">
        <v>53</v>
      </c>
      <c r="B153" t="s">
        <v>54</v>
      </c>
      <c r="C153" t="s">
        <v>57</v>
      </c>
      <c r="D153" t="s">
        <v>58</v>
      </c>
      <c r="E153">
        <v>5.85</v>
      </c>
      <c r="F153">
        <v>1000</v>
      </c>
      <c r="G153" t="s">
        <v>148</v>
      </c>
      <c r="I153" t="s">
        <v>150</v>
      </c>
      <c r="J153" t="str">
        <f t="shared" si="4"/>
        <v xml:space="preserve">T210096Police Hospital Phase 2PESVNFV-17CH95.851000PHK INV </v>
      </c>
      <c r="K153" t="s">
        <v>739</v>
      </c>
      <c r="L153" t="b">
        <f t="shared" si="5"/>
        <v>1</v>
      </c>
    </row>
    <row r="154" spans="1:12" hidden="1" x14ac:dyDescent="0.3">
      <c r="A154" t="s">
        <v>53</v>
      </c>
      <c r="B154" t="s">
        <v>54</v>
      </c>
      <c r="C154" t="s">
        <v>57</v>
      </c>
      <c r="D154" t="s">
        <v>58</v>
      </c>
      <c r="E154">
        <v>5.85</v>
      </c>
      <c r="F154">
        <v>1000</v>
      </c>
      <c r="G154" t="s">
        <v>152</v>
      </c>
      <c r="I154" t="s">
        <v>152</v>
      </c>
      <c r="J154" t="str">
        <f t="shared" si="4"/>
        <v>T210096Police Hospital Phase 2PESVNFV-17CH95.851000AUG</v>
      </c>
      <c r="K154" t="s">
        <v>743</v>
      </c>
      <c r="L154" t="b">
        <f t="shared" si="5"/>
        <v>1</v>
      </c>
    </row>
    <row r="155" spans="1:12" hidden="1" x14ac:dyDescent="0.3">
      <c r="A155" t="s">
        <v>53</v>
      </c>
      <c r="B155" t="s">
        <v>54</v>
      </c>
      <c r="C155" t="s">
        <v>57</v>
      </c>
      <c r="D155" t="s">
        <v>58</v>
      </c>
      <c r="E155">
        <v>5.85</v>
      </c>
      <c r="F155">
        <v>1000</v>
      </c>
      <c r="G155" t="s">
        <v>148</v>
      </c>
      <c r="I155" t="s">
        <v>152</v>
      </c>
      <c r="J155" t="str">
        <f t="shared" si="4"/>
        <v xml:space="preserve">T210096Police Hospital Phase 2PESVNFV-17CH95.851000PHK INV </v>
      </c>
      <c r="K155" t="s">
        <v>739</v>
      </c>
      <c r="L155" t="b">
        <f t="shared" si="5"/>
        <v>1</v>
      </c>
    </row>
    <row r="156" spans="1:12" hidden="1" x14ac:dyDescent="0.3">
      <c r="A156" t="s">
        <v>53</v>
      </c>
      <c r="B156" t="s">
        <v>54</v>
      </c>
      <c r="C156" t="s">
        <v>57</v>
      </c>
      <c r="D156" t="s">
        <v>58</v>
      </c>
      <c r="E156">
        <v>5.85</v>
      </c>
      <c r="F156">
        <v>1000</v>
      </c>
      <c r="G156" t="s">
        <v>153</v>
      </c>
      <c r="I156" t="s">
        <v>153</v>
      </c>
      <c r="J156" t="str">
        <f t="shared" si="4"/>
        <v>T210096Police Hospital Phase 2PESVNFV-17CH95.851000SEP</v>
      </c>
      <c r="K156" t="s">
        <v>744</v>
      </c>
      <c r="L156" t="b">
        <f t="shared" si="5"/>
        <v>1</v>
      </c>
    </row>
    <row r="157" spans="1:12" hidden="1" x14ac:dyDescent="0.3">
      <c r="A157" t="s">
        <v>53</v>
      </c>
      <c r="B157" t="s">
        <v>54</v>
      </c>
      <c r="C157" t="s">
        <v>57</v>
      </c>
      <c r="D157" t="s">
        <v>58</v>
      </c>
      <c r="E157">
        <v>5.85</v>
      </c>
      <c r="F157">
        <v>1000</v>
      </c>
      <c r="G157" t="s">
        <v>148</v>
      </c>
      <c r="I157" t="s">
        <v>153</v>
      </c>
      <c r="J157" t="str">
        <f t="shared" si="4"/>
        <v xml:space="preserve">T210096Police Hospital Phase 2PESVNFV-17CH95.851000PHK INV </v>
      </c>
      <c r="K157" t="s">
        <v>739</v>
      </c>
      <c r="L157" t="b">
        <f t="shared" si="5"/>
        <v>1</v>
      </c>
    </row>
    <row r="158" spans="1:12" hidden="1" x14ac:dyDescent="0.3">
      <c r="A158" t="s">
        <v>53</v>
      </c>
      <c r="B158" t="s">
        <v>54</v>
      </c>
      <c r="C158" t="s">
        <v>57</v>
      </c>
      <c r="D158" t="s">
        <v>58</v>
      </c>
      <c r="E158">
        <v>5.85</v>
      </c>
      <c r="F158">
        <v>1000</v>
      </c>
      <c r="G158" t="s">
        <v>155</v>
      </c>
      <c r="I158" t="s">
        <v>155</v>
      </c>
      <c r="J158" t="str">
        <f t="shared" si="4"/>
        <v>T210096Police Hospital Phase 2PESVNFV-17CH95.851000OCT</v>
      </c>
      <c r="K158" t="s">
        <v>745</v>
      </c>
      <c r="L158" t="b">
        <f t="shared" si="5"/>
        <v>1</v>
      </c>
    </row>
    <row r="159" spans="1:12" hidden="1" x14ac:dyDescent="0.3">
      <c r="A159" t="s">
        <v>53</v>
      </c>
      <c r="B159" t="s">
        <v>54</v>
      </c>
      <c r="C159" t="s">
        <v>57</v>
      </c>
      <c r="D159" t="s">
        <v>58</v>
      </c>
      <c r="E159">
        <v>5.85</v>
      </c>
      <c r="F159">
        <v>1000</v>
      </c>
      <c r="G159" t="s">
        <v>148</v>
      </c>
      <c r="I159" t="s">
        <v>155</v>
      </c>
      <c r="J159" t="str">
        <f t="shared" si="4"/>
        <v xml:space="preserve">T210096Police Hospital Phase 2PESVNFV-17CH95.851000PHK INV </v>
      </c>
      <c r="K159" t="s">
        <v>739</v>
      </c>
      <c r="L159" t="b">
        <f t="shared" si="5"/>
        <v>1</v>
      </c>
    </row>
    <row r="160" spans="1:12" hidden="1" x14ac:dyDescent="0.3">
      <c r="A160" t="s">
        <v>53</v>
      </c>
      <c r="B160" t="s">
        <v>54</v>
      </c>
      <c r="C160" t="s">
        <v>57</v>
      </c>
      <c r="D160" t="s">
        <v>58</v>
      </c>
      <c r="E160">
        <v>5.85</v>
      </c>
      <c r="F160">
        <v>1000</v>
      </c>
      <c r="G160" t="s">
        <v>156</v>
      </c>
      <c r="I160" t="s">
        <v>156</v>
      </c>
      <c r="J160" t="str">
        <f t="shared" si="4"/>
        <v>T210096Police Hospital Phase 2PESVNFV-17CH95.851000NOV</v>
      </c>
      <c r="K160" t="s">
        <v>746</v>
      </c>
      <c r="L160" t="b">
        <f t="shared" si="5"/>
        <v>1</v>
      </c>
    </row>
    <row r="161" spans="1:12" hidden="1" x14ac:dyDescent="0.3">
      <c r="A161" t="s">
        <v>53</v>
      </c>
      <c r="B161" t="s">
        <v>54</v>
      </c>
      <c r="C161" t="s">
        <v>57</v>
      </c>
      <c r="D161" t="s">
        <v>58</v>
      </c>
      <c r="E161">
        <v>5.85</v>
      </c>
      <c r="F161">
        <v>1000</v>
      </c>
      <c r="G161" t="s">
        <v>148</v>
      </c>
      <c r="I161" t="s">
        <v>156</v>
      </c>
      <c r="J161" t="str">
        <f t="shared" si="4"/>
        <v xml:space="preserve">T210096Police Hospital Phase 2PESVNFV-17CH95.851000PHK INV </v>
      </c>
      <c r="K161" t="s">
        <v>739</v>
      </c>
      <c r="L161" t="b">
        <f t="shared" si="5"/>
        <v>1</v>
      </c>
    </row>
    <row r="162" spans="1:12" hidden="1" x14ac:dyDescent="0.3">
      <c r="A162" t="s">
        <v>53</v>
      </c>
      <c r="B162" t="s">
        <v>54</v>
      </c>
      <c r="C162" t="s">
        <v>57</v>
      </c>
      <c r="D162" t="s">
        <v>58</v>
      </c>
      <c r="E162">
        <v>5.85</v>
      </c>
      <c r="F162">
        <v>1000</v>
      </c>
      <c r="G162" t="s">
        <v>157</v>
      </c>
      <c r="I162" t="s">
        <v>157</v>
      </c>
      <c r="J162" t="str">
        <f t="shared" si="4"/>
        <v>T210096Police Hospital Phase 2PESVNFV-17CH95.851000DEC</v>
      </c>
      <c r="K162" t="s">
        <v>747</v>
      </c>
      <c r="L162" t="b">
        <f t="shared" si="5"/>
        <v>1</v>
      </c>
    </row>
    <row r="163" spans="1:12" hidden="1" x14ac:dyDescent="0.3">
      <c r="A163" t="s">
        <v>53</v>
      </c>
      <c r="B163" t="s">
        <v>54</v>
      </c>
      <c r="C163" t="s">
        <v>57</v>
      </c>
      <c r="D163" t="s">
        <v>58</v>
      </c>
      <c r="E163">
        <v>5.85</v>
      </c>
      <c r="F163">
        <v>1000</v>
      </c>
      <c r="G163" t="s">
        <v>148</v>
      </c>
      <c r="I163" t="s">
        <v>157</v>
      </c>
      <c r="J163" t="str">
        <f t="shared" si="4"/>
        <v xml:space="preserve">T210096Police Hospital Phase 2PESVNFV-17CH95.851000PHK INV </v>
      </c>
      <c r="K163" t="s">
        <v>739</v>
      </c>
      <c r="L163" t="b">
        <f t="shared" si="5"/>
        <v>1</v>
      </c>
    </row>
    <row r="164" spans="1:12" hidden="1" x14ac:dyDescent="0.3">
      <c r="A164" t="s">
        <v>53</v>
      </c>
      <c r="B164" t="s">
        <v>54</v>
      </c>
      <c r="C164" t="s">
        <v>57</v>
      </c>
      <c r="D164" t="s">
        <v>58</v>
      </c>
      <c r="E164">
        <v>5.85</v>
      </c>
      <c r="F164">
        <v>1000</v>
      </c>
      <c r="G164" t="s">
        <v>158</v>
      </c>
      <c r="I164" t="s">
        <v>158</v>
      </c>
      <c r="J164" t="str">
        <f t="shared" si="4"/>
        <v>T210096Police Hospital Phase 2PESVNFV-17CH95.851000JAN</v>
      </c>
      <c r="K164" t="s">
        <v>748</v>
      </c>
      <c r="L164" t="b">
        <f t="shared" si="5"/>
        <v>1</v>
      </c>
    </row>
    <row r="165" spans="1:12" hidden="1" x14ac:dyDescent="0.3">
      <c r="A165" t="s">
        <v>53</v>
      </c>
      <c r="B165" t="s">
        <v>54</v>
      </c>
      <c r="C165" t="s">
        <v>57</v>
      </c>
      <c r="D165" t="s">
        <v>58</v>
      </c>
      <c r="E165">
        <v>5.85</v>
      </c>
      <c r="F165">
        <v>1000</v>
      </c>
      <c r="G165" t="s">
        <v>148</v>
      </c>
      <c r="I165" t="s">
        <v>158</v>
      </c>
      <c r="J165" t="str">
        <f t="shared" si="4"/>
        <v xml:space="preserve">T210096Police Hospital Phase 2PESVNFV-17CH95.851000PHK INV </v>
      </c>
      <c r="K165" t="s">
        <v>739</v>
      </c>
      <c r="L165" t="b">
        <f t="shared" si="5"/>
        <v>1</v>
      </c>
    </row>
    <row r="166" spans="1:12" hidden="1" x14ac:dyDescent="0.3">
      <c r="A166" t="s">
        <v>53</v>
      </c>
      <c r="B166" t="s">
        <v>54</v>
      </c>
      <c r="C166" t="s">
        <v>57</v>
      </c>
      <c r="D166" t="s">
        <v>58</v>
      </c>
      <c r="E166">
        <v>5.85</v>
      </c>
      <c r="F166">
        <v>1000</v>
      </c>
      <c r="G166" t="s">
        <v>159</v>
      </c>
      <c r="I166" t="s">
        <v>159</v>
      </c>
      <c r="J166" t="str">
        <f t="shared" si="4"/>
        <v>T210096Police Hospital Phase 2PESVNFV-17CH95.851000FEB</v>
      </c>
      <c r="K166" t="s">
        <v>749</v>
      </c>
      <c r="L166" t="b">
        <f t="shared" si="5"/>
        <v>1</v>
      </c>
    </row>
    <row r="167" spans="1:12" hidden="1" x14ac:dyDescent="0.3">
      <c r="A167" t="s">
        <v>53</v>
      </c>
      <c r="B167" t="s">
        <v>54</v>
      </c>
      <c r="C167" t="s">
        <v>57</v>
      </c>
      <c r="D167" t="s">
        <v>58</v>
      </c>
      <c r="E167">
        <v>5.85</v>
      </c>
      <c r="F167">
        <v>1000</v>
      </c>
      <c r="G167" t="s">
        <v>148</v>
      </c>
      <c r="I167" t="s">
        <v>159</v>
      </c>
      <c r="J167" t="str">
        <f t="shared" si="4"/>
        <v xml:space="preserve">T210096Police Hospital Phase 2PESVNFV-17CH95.851000PHK INV </v>
      </c>
      <c r="K167" t="s">
        <v>739</v>
      </c>
      <c r="L167" t="b">
        <f t="shared" si="5"/>
        <v>1</v>
      </c>
    </row>
    <row r="168" spans="1:12" x14ac:dyDescent="0.3">
      <c r="A168" t="s">
        <v>53</v>
      </c>
      <c r="B168" t="s">
        <v>54</v>
      </c>
      <c r="C168" t="s">
        <v>57</v>
      </c>
      <c r="D168" t="s">
        <v>58</v>
      </c>
      <c r="E168">
        <v>5.85</v>
      </c>
      <c r="F168">
        <v>1000</v>
      </c>
      <c r="G168" t="s">
        <v>160</v>
      </c>
      <c r="I168" t="s">
        <v>160</v>
      </c>
      <c r="J168" t="str">
        <f t="shared" si="4"/>
        <v>T210096Police Hospital Phase 2PESVNFV-17CH95.851000MAR</v>
      </c>
      <c r="K168" t="s">
        <v>750</v>
      </c>
      <c r="L168" t="b">
        <f t="shared" si="5"/>
        <v>1</v>
      </c>
    </row>
    <row r="169" spans="1:12" x14ac:dyDescent="0.3">
      <c r="A169" t="s">
        <v>53</v>
      </c>
      <c r="B169" t="s">
        <v>54</v>
      </c>
      <c r="C169" t="s">
        <v>57</v>
      </c>
      <c r="D169" t="s">
        <v>58</v>
      </c>
      <c r="E169">
        <v>5.85</v>
      </c>
      <c r="F169">
        <v>1000</v>
      </c>
      <c r="G169" t="s">
        <v>148</v>
      </c>
      <c r="I169" t="s">
        <v>160</v>
      </c>
      <c r="J169" t="str">
        <f t="shared" si="4"/>
        <v xml:space="preserve">T210096Police Hospital Phase 2PESVNFV-17CH95.851000PHK INV </v>
      </c>
      <c r="K169" t="s">
        <v>739</v>
      </c>
      <c r="L169" t="b">
        <f t="shared" si="5"/>
        <v>1</v>
      </c>
    </row>
    <row r="170" spans="1:12" hidden="1" x14ac:dyDescent="0.3">
      <c r="A170" t="s">
        <v>53</v>
      </c>
      <c r="B170" t="s">
        <v>54</v>
      </c>
      <c r="C170" t="s">
        <v>57</v>
      </c>
      <c r="D170" t="s">
        <v>59</v>
      </c>
      <c r="E170">
        <v>7.4594999999999985</v>
      </c>
      <c r="F170">
        <v>3000</v>
      </c>
      <c r="G170" t="s">
        <v>185</v>
      </c>
      <c r="I170" t="s">
        <v>185</v>
      </c>
      <c r="J170" t="str">
        <f t="shared" si="4"/>
        <v>T210096Police Hospital Phase 2PESVNFV-24CU97.45953000APR</v>
      </c>
      <c r="K170" t="s">
        <v>751</v>
      </c>
      <c r="L170" t="b">
        <f t="shared" si="5"/>
        <v>1</v>
      </c>
    </row>
    <row r="171" spans="1:12" hidden="1" x14ac:dyDescent="0.3">
      <c r="A171" t="s">
        <v>53</v>
      </c>
      <c r="B171" t="s">
        <v>54</v>
      </c>
      <c r="C171" t="s">
        <v>57</v>
      </c>
      <c r="D171" t="s">
        <v>59</v>
      </c>
      <c r="E171">
        <v>7.4594999999999985</v>
      </c>
      <c r="F171">
        <v>3000</v>
      </c>
      <c r="G171" t="s">
        <v>148</v>
      </c>
      <c r="I171" t="s">
        <v>185</v>
      </c>
      <c r="J171" t="str">
        <f t="shared" si="4"/>
        <v xml:space="preserve">T210096Police Hospital Phase 2PESVNFV-24CU97.45953000PHK INV </v>
      </c>
      <c r="K171" t="s">
        <v>752</v>
      </c>
      <c r="L171" t="b">
        <f t="shared" si="5"/>
        <v>1</v>
      </c>
    </row>
    <row r="172" spans="1:12" hidden="1" x14ac:dyDescent="0.3">
      <c r="A172" t="s">
        <v>53</v>
      </c>
      <c r="B172" t="s">
        <v>54</v>
      </c>
      <c r="C172" t="s">
        <v>57</v>
      </c>
      <c r="D172" t="s">
        <v>59</v>
      </c>
      <c r="E172">
        <v>7.4594999999999985</v>
      </c>
      <c r="F172">
        <v>3000</v>
      </c>
      <c r="G172" t="s">
        <v>147</v>
      </c>
      <c r="I172" t="s">
        <v>147</v>
      </c>
      <c r="J172" t="str">
        <f t="shared" si="4"/>
        <v>T210096Police Hospital Phase 2PESVNFV-24CU97.45953000MAY</v>
      </c>
      <c r="K172" t="s">
        <v>753</v>
      </c>
      <c r="L172" t="b">
        <f t="shared" si="5"/>
        <v>1</v>
      </c>
    </row>
    <row r="173" spans="1:12" hidden="1" x14ac:dyDescent="0.3">
      <c r="A173" t="s">
        <v>53</v>
      </c>
      <c r="B173" t="s">
        <v>54</v>
      </c>
      <c r="C173" t="s">
        <v>57</v>
      </c>
      <c r="D173" t="s">
        <v>59</v>
      </c>
      <c r="E173">
        <v>7.4594999999999985</v>
      </c>
      <c r="F173">
        <v>3000</v>
      </c>
      <c r="G173" t="s">
        <v>148</v>
      </c>
      <c r="I173" t="s">
        <v>147</v>
      </c>
      <c r="J173" t="str">
        <f t="shared" si="4"/>
        <v xml:space="preserve">T210096Police Hospital Phase 2PESVNFV-24CU97.45953000PHK INV </v>
      </c>
      <c r="K173" t="s">
        <v>752</v>
      </c>
      <c r="L173" t="b">
        <f t="shared" si="5"/>
        <v>1</v>
      </c>
    </row>
    <row r="174" spans="1:12" hidden="1" x14ac:dyDescent="0.3">
      <c r="A174" t="s">
        <v>53</v>
      </c>
      <c r="B174" t="s">
        <v>54</v>
      </c>
      <c r="C174" t="s">
        <v>57</v>
      </c>
      <c r="D174" t="s">
        <v>59</v>
      </c>
      <c r="E174">
        <v>7.4594999999999985</v>
      </c>
      <c r="F174">
        <v>3000</v>
      </c>
      <c r="G174" t="s">
        <v>149</v>
      </c>
      <c r="I174" t="s">
        <v>149</v>
      </c>
      <c r="J174" t="str">
        <f t="shared" si="4"/>
        <v>T210096Police Hospital Phase 2PESVNFV-24CU97.45953000JUN</v>
      </c>
      <c r="K174" t="s">
        <v>754</v>
      </c>
      <c r="L174" t="b">
        <f t="shared" si="5"/>
        <v>1</v>
      </c>
    </row>
    <row r="175" spans="1:12" hidden="1" x14ac:dyDescent="0.3">
      <c r="A175" t="s">
        <v>53</v>
      </c>
      <c r="B175" t="s">
        <v>54</v>
      </c>
      <c r="C175" t="s">
        <v>57</v>
      </c>
      <c r="D175" t="s">
        <v>59</v>
      </c>
      <c r="E175">
        <v>7.4594999999999985</v>
      </c>
      <c r="F175">
        <v>3000</v>
      </c>
      <c r="G175" t="s">
        <v>148</v>
      </c>
      <c r="I175" t="s">
        <v>149</v>
      </c>
      <c r="J175" t="str">
        <f t="shared" si="4"/>
        <v xml:space="preserve">T210096Police Hospital Phase 2PESVNFV-24CU97.45953000PHK INV </v>
      </c>
      <c r="K175" t="s">
        <v>752</v>
      </c>
      <c r="L175" t="b">
        <f t="shared" si="5"/>
        <v>1</v>
      </c>
    </row>
    <row r="176" spans="1:12" hidden="1" x14ac:dyDescent="0.3">
      <c r="A176" t="s">
        <v>53</v>
      </c>
      <c r="B176" t="s">
        <v>54</v>
      </c>
      <c r="C176" t="s">
        <v>57</v>
      </c>
      <c r="D176" t="s">
        <v>59</v>
      </c>
      <c r="E176">
        <v>7.4594999999999985</v>
      </c>
      <c r="F176">
        <v>3000</v>
      </c>
      <c r="G176" t="s">
        <v>150</v>
      </c>
      <c r="I176" t="s">
        <v>150</v>
      </c>
      <c r="J176" t="str">
        <f t="shared" si="4"/>
        <v>T210096Police Hospital Phase 2PESVNFV-24CU97.45953000JUL</v>
      </c>
      <c r="K176" t="s">
        <v>755</v>
      </c>
      <c r="L176" t="b">
        <f t="shared" si="5"/>
        <v>1</v>
      </c>
    </row>
    <row r="177" spans="1:12" hidden="1" x14ac:dyDescent="0.3">
      <c r="A177" t="s">
        <v>53</v>
      </c>
      <c r="B177" t="s">
        <v>54</v>
      </c>
      <c r="C177" t="s">
        <v>57</v>
      </c>
      <c r="D177" t="s">
        <v>59</v>
      </c>
      <c r="E177">
        <v>7.4594999999999985</v>
      </c>
      <c r="F177">
        <v>3000</v>
      </c>
      <c r="G177" t="s">
        <v>148</v>
      </c>
      <c r="I177" t="s">
        <v>150</v>
      </c>
      <c r="J177" t="str">
        <f t="shared" si="4"/>
        <v xml:space="preserve">T210096Police Hospital Phase 2PESVNFV-24CU97.45953000PHK INV </v>
      </c>
      <c r="K177" t="s">
        <v>752</v>
      </c>
      <c r="L177" t="b">
        <f t="shared" si="5"/>
        <v>1</v>
      </c>
    </row>
    <row r="178" spans="1:12" hidden="1" x14ac:dyDescent="0.3">
      <c r="A178" t="s">
        <v>53</v>
      </c>
      <c r="B178" t="s">
        <v>54</v>
      </c>
      <c r="C178" t="s">
        <v>57</v>
      </c>
      <c r="D178" t="s">
        <v>59</v>
      </c>
      <c r="E178">
        <v>7.4594999999999985</v>
      </c>
      <c r="F178">
        <v>3000</v>
      </c>
      <c r="G178" t="s">
        <v>152</v>
      </c>
      <c r="I178" t="s">
        <v>152</v>
      </c>
      <c r="J178" t="str">
        <f t="shared" si="4"/>
        <v>T210096Police Hospital Phase 2PESVNFV-24CU97.45953000AUG</v>
      </c>
      <c r="K178" t="s">
        <v>756</v>
      </c>
      <c r="L178" t="b">
        <f t="shared" si="5"/>
        <v>1</v>
      </c>
    </row>
    <row r="179" spans="1:12" hidden="1" x14ac:dyDescent="0.3">
      <c r="A179" t="s">
        <v>53</v>
      </c>
      <c r="B179" t="s">
        <v>54</v>
      </c>
      <c r="C179" t="s">
        <v>57</v>
      </c>
      <c r="D179" t="s">
        <v>59</v>
      </c>
      <c r="E179">
        <v>7.4594999999999985</v>
      </c>
      <c r="F179">
        <v>3000</v>
      </c>
      <c r="G179" t="s">
        <v>148</v>
      </c>
      <c r="I179" t="s">
        <v>152</v>
      </c>
      <c r="J179" t="str">
        <f t="shared" si="4"/>
        <v xml:space="preserve">T210096Police Hospital Phase 2PESVNFV-24CU97.45953000PHK INV </v>
      </c>
      <c r="K179" t="s">
        <v>752</v>
      </c>
      <c r="L179" t="b">
        <f t="shared" si="5"/>
        <v>1</v>
      </c>
    </row>
    <row r="180" spans="1:12" hidden="1" x14ac:dyDescent="0.3">
      <c r="A180" t="s">
        <v>53</v>
      </c>
      <c r="B180" t="s">
        <v>54</v>
      </c>
      <c r="C180" t="s">
        <v>57</v>
      </c>
      <c r="D180" t="s">
        <v>59</v>
      </c>
      <c r="E180">
        <v>7.4594999999999985</v>
      </c>
      <c r="F180">
        <v>3000</v>
      </c>
      <c r="G180" t="s">
        <v>153</v>
      </c>
      <c r="I180" t="s">
        <v>153</v>
      </c>
      <c r="J180" t="str">
        <f t="shared" si="4"/>
        <v>T210096Police Hospital Phase 2PESVNFV-24CU97.45953000SEP</v>
      </c>
      <c r="K180" t="s">
        <v>757</v>
      </c>
      <c r="L180" t="b">
        <f t="shared" si="5"/>
        <v>1</v>
      </c>
    </row>
    <row r="181" spans="1:12" hidden="1" x14ac:dyDescent="0.3">
      <c r="A181" t="s">
        <v>53</v>
      </c>
      <c r="B181" t="s">
        <v>54</v>
      </c>
      <c r="C181" t="s">
        <v>57</v>
      </c>
      <c r="D181" t="s">
        <v>59</v>
      </c>
      <c r="E181">
        <v>7.4594999999999985</v>
      </c>
      <c r="F181">
        <v>3000</v>
      </c>
      <c r="G181" t="s">
        <v>148</v>
      </c>
      <c r="I181" t="s">
        <v>153</v>
      </c>
      <c r="J181" t="str">
        <f t="shared" si="4"/>
        <v xml:space="preserve">T210096Police Hospital Phase 2PESVNFV-24CU97.45953000PHK INV </v>
      </c>
      <c r="K181" t="s">
        <v>752</v>
      </c>
      <c r="L181" t="b">
        <f t="shared" si="5"/>
        <v>1</v>
      </c>
    </row>
    <row r="182" spans="1:12" hidden="1" x14ac:dyDescent="0.3">
      <c r="A182" t="s">
        <v>53</v>
      </c>
      <c r="B182" t="s">
        <v>54</v>
      </c>
      <c r="C182" t="s">
        <v>57</v>
      </c>
      <c r="D182" t="s">
        <v>59</v>
      </c>
      <c r="E182">
        <v>7.4594999999999985</v>
      </c>
      <c r="F182">
        <v>3000</v>
      </c>
      <c r="G182" t="s">
        <v>155</v>
      </c>
      <c r="I182" t="s">
        <v>155</v>
      </c>
      <c r="J182" t="str">
        <f t="shared" si="4"/>
        <v>T210096Police Hospital Phase 2PESVNFV-24CU97.45953000OCT</v>
      </c>
      <c r="K182" t="s">
        <v>758</v>
      </c>
      <c r="L182" t="b">
        <f t="shared" si="5"/>
        <v>1</v>
      </c>
    </row>
    <row r="183" spans="1:12" hidden="1" x14ac:dyDescent="0.3">
      <c r="A183" t="s">
        <v>53</v>
      </c>
      <c r="B183" t="s">
        <v>54</v>
      </c>
      <c r="C183" t="s">
        <v>57</v>
      </c>
      <c r="D183" t="s">
        <v>59</v>
      </c>
      <c r="E183">
        <v>7.4594999999999985</v>
      </c>
      <c r="F183">
        <v>3000</v>
      </c>
      <c r="G183" t="s">
        <v>148</v>
      </c>
      <c r="I183" t="s">
        <v>155</v>
      </c>
      <c r="J183" t="str">
        <f t="shared" si="4"/>
        <v xml:space="preserve">T210096Police Hospital Phase 2PESVNFV-24CU97.45953000PHK INV </v>
      </c>
      <c r="K183" t="s">
        <v>752</v>
      </c>
      <c r="L183" t="b">
        <f t="shared" si="5"/>
        <v>1</v>
      </c>
    </row>
    <row r="184" spans="1:12" hidden="1" x14ac:dyDescent="0.3">
      <c r="A184" t="s">
        <v>53</v>
      </c>
      <c r="B184" t="s">
        <v>54</v>
      </c>
      <c r="C184" t="s">
        <v>57</v>
      </c>
      <c r="D184" t="s">
        <v>59</v>
      </c>
      <c r="E184">
        <v>7.4594999999999985</v>
      </c>
      <c r="F184">
        <v>3000</v>
      </c>
      <c r="G184" t="s">
        <v>156</v>
      </c>
      <c r="I184" t="s">
        <v>156</v>
      </c>
      <c r="J184" t="str">
        <f t="shared" si="4"/>
        <v>T210096Police Hospital Phase 2PESVNFV-24CU97.45953000NOV</v>
      </c>
      <c r="K184" t="s">
        <v>759</v>
      </c>
      <c r="L184" t="b">
        <f t="shared" si="5"/>
        <v>1</v>
      </c>
    </row>
    <row r="185" spans="1:12" hidden="1" x14ac:dyDescent="0.3">
      <c r="A185" t="s">
        <v>53</v>
      </c>
      <c r="B185" t="s">
        <v>54</v>
      </c>
      <c r="C185" t="s">
        <v>57</v>
      </c>
      <c r="D185" t="s">
        <v>59</v>
      </c>
      <c r="E185">
        <v>7.4594999999999985</v>
      </c>
      <c r="F185">
        <v>3000</v>
      </c>
      <c r="G185" t="s">
        <v>148</v>
      </c>
      <c r="I185" t="s">
        <v>156</v>
      </c>
      <c r="J185" t="str">
        <f t="shared" si="4"/>
        <v xml:space="preserve">T210096Police Hospital Phase 2PESVNFV-24CU97.45953000PHK INV </v>
      </c>
      <c r="K185" t="s">
        <v>752</v>
      </c>
      <c r="L185" t="b">
        <f t="shared" si="5"/>
        <v>1</v>
      </c>
    </row>
    <row r="186" spans="1:12" hidden="1" x14ac:dyDescent="0.3">
      <c r="A186" t="s">
        <v>53</v>
      </c>
      <c r="B186" t="s">
        <v>54</v>
      </c>
      <c r="C186" t="s">
        <v>57</v>
      </c>
      <c r="D186" t="s">
        <v>59</v>
      </c>
      <c r="E186">
        <v>7.4594999999999985</v>
      </c>
      <c r="F186">
        <v>3000</v>
      </c>
      <c r="G186" t="s">
        <v>157</v>
      </c>
      <c r="I186" t="s">
        <v>157</v>
      </c>
      <c r="J186" t="str">
        <f t="shared" si="4"/>
        <v>T210096Police Hospital Phase 2PESVNFV-24CU97.45953000DEC</v>
      </c>
      <c r="K186" t="s">
        <v>760</v>
      </c>
      <c r="L186" t="b">
        <f t="shared" si="5"/>
        <v>1</v>
      </c>
    </row>
    <row r="187" spans="1:12" hidden="1" x14ac:dyDescent="0.3">
      <c r="A187" t="s">
        <v>53</v>
      </c>
      <c r="B187" t="s">
        <v>54</v>
      </c>
      <c r="C187" t="s">
        <v>57</v>
      </c>
      <c r="D187" t="s">
        <v>59</v>
      </c>
      <c r="E187">
        <v>7.4594999999999985</v>
      </c>
      <c r="F187">
        <v>3000</v>
      </c>
      <c r="G187" t="s">
        <v>148</v>
      </c>
      <c r="I187" t="s">
        <v>157</v>
      </c>
      <c r="J187" t="str">
        <f t="shared" si="4"/>
        <v xml:space="preserve">T210096Police Hospital Phase 2PESVNFV-24CU97.45953000PHK INV </v>
      </c>
      <c r="K187" t="s">
        <v>752</v>
      </c>
      <c r="L187" t="b">
        <f t="shared" si="5"/>
        <v>1</v>
      </c>
    </row>
    <row r="188" spans="1:12" hidden="1" x14ac:dyDescent="0.3">
      <c r="A188" t="s">
        <v>53</v>
      </c>
      <c r="B188" t="s">
        <v>54</v>
      </c>
      <c r="C188" t="s">
        <v>57</v>
      </c>
      <c r="D188" t="s">
        <v>59</v>
      </c>
      <c r="E188">
        <v>7.4594999999999985</v>
      </c>
      <c r="F188">
        <v>3000</v>
      </c>
      <c r="G188" t="s">
        <v>158</v>
      </c>
      <c r="I188" t="s">
        <v>158</v>
      </c>
      <c r="J188" t="str">
        <f t="shared" si="4"/>
        <v>T210096Police Hospital Phase 2PESVNFV-24CU97.45953000JAN</v>
      </c>
      <c r="K188" t="s">
        <v>761</v>
      </c>
      <c r="L188" t="b">
        <f t="shared" si="5"/>
        <v>1</v>
      </c>
    </row>
    <row r="189" spans="1:12" hidden="1" x14ac:dyDescent="0.3">
      <c r="A189" t="s">
        <v>53</v>
      </c>
      <c r="B189" t="s">
        <v>54</v>
      </c>
      <c r="C189" t="s">
        <v>57</v>
      </c>
      <c r="D189" t="s">
        <v>59</v>
      </c>
      <c r="E189">
        <v>7.4594999999999985</v>
      </c>
      <c r="F189">
        <v>3000</v>
      </c>
      <c r="G189" t="s">
        <v>148</v>
      </c>
      <c r="I189" t="s">
        <v>158</v>
      </c>
      <c r="J189" t="str">
        <f t="shared" si="4"/>
        <v xml:space="preserve">T210096Police Hospital Phase 2PESVNFV-24CU97.45953000PHK INV </v>
      </c>
      <c r="K189" t="s">
        <v>752</v>
      </c>
      <c r="L189" t="b">
        <f t="shared" si="5"/>
        <v>1</v>
      </c>
    </row>
    <row r="190" spans="1:12" hidden="1" x14ac:dyDescent="0.3">
      <c r="A190" t="s">
        <v>53</v>
      </c>
      <c r="B190" t="s">
        <v>54</v>
      </c>
      <c r="C190" t="s">
        <v>57</v>
      </c>
      <c r="D190" t="s">
        <v>59</v>
      </c>
      <c r="E190">
        <v>7.4594999999999985</v>
      </c>
      <c r="F190">
        <v>3000</v>
      </c>
      <c r="G190" t="s">
        <v>159</v>
      </c>
      <c r="I190" t="s">
        <v>159</v>
      </c>
      <c r="J190" t="str">
        <f t="shared" si="4"/>
        <v>T210096Police Hospital Phase 2PESVNFV-24CU97.45953000FEB</v>
      </c>
      <c r="K190" t="s">
        <v>762</v>
      </c>
      <c r="L190" t="b">
        <f t="shared" si="5"/>
        <v>1</v>
      </c>
    </row>
    <row r="191" spans="1:12" hidden="1" x14ac:dyDescent="0.3">
      <c r="A191" t="s">
        <v>53</v>
      </c>
      <c r="B191" t="s">
        <v>54</v>
      </c>
      <c r="C191" t="s">
        <v>57</v>
      </c>
      <c r="D191" t="s">
        <v>59</v>
      </c>
      <c r="E191">
        <v>7.4594999999999985</v>
      </c>
      <c r="F191">
        <v>3000</v>
      </c>
      <c r="G191" t="s">
        <v>148</v>
      </c>
      <c r="I191" t="s">
        <v>159</v>
      </c>
      <c r="J191" t="str">
        <f t="shared" si="4"/>
        <v xml:space="preserve">T210096Police Hospital Phase 2PESVNFV-24CU97.45953000PHK INV </v>
      </c>
      <c r="K191" t="s">
        <v>752</v>
      </c>
      <c r="L191" t="b">
        <f t="shared" si="5"/>
        <v>1</v>
      </c>
    </row>
    <row r="192" spans="1:12" x14ac:dyDescent="0.3">
      <c r="A192" t="s">
        <v>53</v>
      </c>
      <c r="B192" t="s">
        <v>54</v>
      </c>
      <c r="C192" t="s">
        <v>57</v>
      </c>
      <c r="D192" t="s">
        <v>59</v>
      </c>
      <c r="E192">
        <v>7.4594999999999985</v>
      </c>
      <c r="F192">
        <v>3000</v>
      </c>
      <c r="G192" t="s">
        <v>160</v>
      </c>
      <c r="I192" t="s">
        <v>160</v>
      </c>
      <c r="J192" t="str">
        <f t="shared" si="4"/>
        <v>T210096Police Hospital Phase 2PESVNFV-24CU97.45953000MAR</v>
      </c>
      <c r="K192" t="s">
        <v>763</v>
      </c>
      <c r="L192" t="b">
        <f t="shared" si="5"/>
        <v>1</v>
      </c>
    </row>
    <row r="193" spans="1:12" x14ac:dyDescent="0.3">
      <c r="A193" t="s">
        <v>53</v>
      </c>
      <c r="B193" t="s">
        <v>54</v>
      </c>
      <c r="C193" t="s">
        <v>57</v>
      </c>
      <c r="D193" t="s">
        <v>59</v>
      </c>
      <c r="E193">
        <v>7.4594999999999985</v>
      </c>
      <c r="F193">
        <v>3000</v>
      </c>
      <c r="G193" t="s">
        <v>148</v>
      </c>
      <c r="I193" t="s">
        <v>160</v>
      </c>
      <c r="J193" t="str">
        <f t="shared" si="4"/>
        <v xml:space="preserve">T210096Police Hospital Phase 2PESVNFV-24CU97.45953000PHK INV </v>
      </c>
      <c r="K193" t="s">
        <v>752</v>
      </c>
      <c r="L193" t="b">
        <f t="shared" si="5"/>
        <v>1</v>
      </c>
    </row>
    <row r="194" spans="1:12" hidden="1" x14ac:dyDescent="0.3">
      <c r="A194" t="s">
        <v>53</v>
      </c>
      <c r="B194" t="s">
        <v>54</v>
      </c>
      <c r="C194" t="s">
        <v>46</v>
      </c>
      <c r="D194" t="s">
        <v>134</v>
      </c>
      <c r="E194">
        <v>6.8260000000000014</v>
      </c>
      <c r="F194">
        <v>700</v>
      </c>
      <c r="G194" t="s">
        <v>185</v>
      </c>
      <c r="I194" t="s">
        <v>185</v>
      </c>
      <c r="J194" t="str">
        <f t="shared" si="4"/>
        <v>T210096Police Hospital Phase 2PESGDFV-16CG26.826700APR</v>
      </c>
      <c r="K194" t="s">
        <v>764</v>
      </c>
      <c r="L194" t="b">
        <f t="shared" si="5"/>
        <v>1</v>
      </c>
    </row>
    <row r="195" spans="1:12" hidden="1" x14ac:dyDescent="0.3">
      <c r="A195" t="s">
        <v>53</v>
      </c>
      <c r="B195" t="s">
        <v>54</v>
      </c>
      <c r="C195" t="s">
        <v>46</v>
      </c>
      <c r="D195" t="s">
        <v>134</v>
      </c>
      <c r="E195">
        <v>6.8260000000000014</v>
      </c>
      <c r="F195">
        <v>700</v>
      </c>
      <c r="G195" t="s">
        <v>148</v>
      </c>
      <c r="I195" t="s">
        <v>185</v>
      </c>
      <c r="J195" t="str">
        <f t="shared" ref="J195:J258" si="6">A195&amp;B195&amp;C195&amp;D195&amp;E195&amp;F195&amp;G195</f>
        <v xml:space="preserve">T210096Police Hospital Phase 2PESGDFV-16CG26.826700PHK INV </v>
      </c>
      <c r="K195" t="s">
        <v>765</v>
      </c>
      <c r="L195" t="b">
        <f t="shared" ref="L195:L258" si="7">J195=K195</f>
        <v>1</v>
      </c>
    </row>
    <row r="196" spans="1:12" hidden="1" x14ac:dyDescent="0.3">
      <c r="A196" t="s">
        <v>53</v>
      </c>
      <c r="B196" t="s">
        <v>54</v>
      </c>
      <c r="C196" t="s">
        <v>46</v>
      </c>
      <c r="D196" t="s">
        <v>134</v>
      </c>
      <c r="E196">
        <v>6.8260000000000014</v>
      </c>
      <c r="F196">
        <v>700</v>
      </c>
      <c r="G196" t="s">
        <v>147</v>
      </c>
      <c r="I196" t="s">
        <v>147</v>
      </c>
      <c r="J196" t="str">
        <f t="shared" si="6"/>
        <v>T210096Police Hospital Phase 2PESGDFV-16CG26.826700MAY</v>
      </c>
      <c r="K196" t="s">
        <v>766</v>
      </c>
      <c r="L196" t="b">
        <f t="shared" si="7"/>
        <v>1</v>
      </c>
    </row>
    <row r="197" spans="1:12" hidden="1" x14ac:dyDescent="0.3">
      <c r="A197" t="s">
        <v>53</v>
      </c>
      <c r="B197" t="s">
        <v>54</v>
      </c>
      <c r="C197" t="s">
        <v>46</v>
      </c>
      <c r="D197" t="s">
        <v>134</v>
      </c>
      <c r="E197">
        <v>6.8260000000000014</v>
      </c>
      <c r="F197">
        <v>700</v>
      </c>
      <c r="G197" t="s">
        <v>148</v>
      </c>
      <c r="I197" t="s">
        <v>147</v>
      </c>
      <c r="J197" t="str">
        <f t="shared" si="6"/>
        <v xml:space="preserve">T210096Police Hospital Phase 2PESGDFV-16CG26.826700PHK INV </v>
      </c>
      <c r="K197" t="s">
        <v>765</v>
      </c>
      <c r="L197" t="b">
        <f t="shared" si="7"/>
        <v>1</v>
      </c>
    </row>
    <row r="198" spans="1:12" hidden="1" x14ac:dyDescent="0.3">
      <c r="A198" t="s">
        <v>53</v>
      </c>
      <c r="B198" t="s">
        <v>54</v>
      </c>
      <c r="C198" t="s">
        <v>46</v>
      </c>
      <c r="D198" t="s">
        <v>134</v>
      </c>
      <c r="E198">
        <v>6.8260000000000014</v>
      </c>
      <c r="F198">
        <v>700</v>
      </c>
      <c r="G198" t="s">
        <v>149</v>
      </c>
      <c r="I198" t="s">
        <v>149</v>
      </c>
      <c r="J198" t="str">
        <f t="shared" si="6"/>
        <v>T210096Police Hospital Phase 2PESGDFV-16CG26.826700JUN</v>
      </c>
      <c r="K198" t="s">
        <v>767</v>
      </c>
      <c r="L198" t="b">
        <f t="shared" si="7"/>
        <v>1</v>
      </c>
    </row>
    <row r="199" spans="1:12" hidden="1" x14ac:dyDescent="0.3">
      <c r="A199" t="s">
        <v>53</v>
      </c>
      <c r="B199" t="s">
        <v>54</v>
      </c>
      <c r="C199" t="s">
        <v>46</v>
      </c>
      <c r="D199" t="s">
        <v>134</v>
      </c>
      <c r="E199">
        <v>6.8260000000000014</v>
      </c>
      <c r="F199">
        <v>700</v>
      </c>
      <c r="G199" t="s">
        <v>148</v>
      </c>
      <c r="I199" t="s">
        <v>149</v>
      </c>
      <c r="J199" t="str">
        <f t="shared" si="6"/>
        <v xml:space="preserve">T210096Police Hospital Phase 2PESGDFV-16CG26.826700PHK INV </v>
      </c>
      <c r="K199" t="s">
        <v>765</v>
      </c>
      <c r="L199" t="b">
        <f t="shared" si="7"/>
        <v>1</v>
      </c>
    </row>
    <row r="200" spans="1:12" hidden="1" x14ac:dyDescent="0.3">
      <c r="A200" t="s">
        <v>53</v>
      </c>
      <c r="B200" t="s">
        <v>54</v>
      </c>
      <c r="C200" t="s">
        <v>46</v>
      </c>
      <c r="D200" t="s">
        <v>134</v>
      </c>
      <c r="E200">
        <v>6.8260000000000014</v>
      </c>
      <c r="F200">
        <v>700</v>
      </c>
      <c r="G200" t="s">
        <v>150</v>
      </c>
      <c r="I200" t="s">
        <v>150</v>
      </c>
      <c r="J200" t="str">
        <f t="shared" si="6"/>
        <v>T210096Police Hospital Phase 2PESGDFV-16CG26.826700JUL</v>
      </c>
      <c r="K200" t="s">
        <v>768</v>
      </c>
      <c r="L200" t="b">
        <f t="shared" si="7"/>
        <v>1</v>
      </c>
    </row>
    <row r="201" spans="1:12" hidden="1" x14ac:dyDescent="0.3">
      <c r="A201" t="s">
        <v>53</v>
      </c>
      <c r="B201" t="s">
        <v>54</v>
      </c>
      <c r="C201" t="s">
        <v>46</v>
      </c>
      <c r="D201" t="s">
        <v>134</v>
      </c>
      <c r="E201">
        <v>6.8260000000000014</v>
      </c>
      <c r="F201">
        <v>700</v>
      </c>
      <c r="G201" t="s">
        <v>148</v>
      </c>
      <c r="I201" t="s">
        <v>150</v>
      </c>
      <c r="J201" t="str">
        <f t="shared" si="6"/>
        <v xml:space="preserve">T210096Police Hospital Phase 2PESGDFV-16CG26.826700PHK INV </v>
      </c>
      <c r="K201" t="s">
        <v>765</v>
      </c>
      <c r="L201" t="b">
        <f t="shared" si="7"/>
        <v>1</v>
      </c>
    </row>
    <row r="202" spans="1:12" hidden="1" x14ac:dyDescent="0.3">
      <c r="A202" t="s">
        <v>53</v>
      </c>
      <c r="B202" t="s">
        <v>54</v>
      </c>
      <c r="C202" t="s">
        <v>46</v>
      </c>
      <c r="D202" t="s">
        <v>134</v>
      </c>
      <c r="E202">
        <v>6.8260000000000014</v>
      </c>
      <c r="F202">
        <v>700</v>
      </c>
      <c r="G202" t="s">
        <v>152</v>
      </c>
      <c r="I202" t="s">
        <v>152</v>
      </c>
      <c r="J202" t="str">
        <f t="shared" si="6"/>
        <v>T210096Police Hospital Phase 2PESGDFV-16CG26.826700AUG</v>
      </c>
      <c r="K202" t="s">
        <v>769</v>
      </c>
      <c r="L202" t="b">
        <f t="shared" si="7"/>
        <v>1</v>
      </c>
    </row>
    <row r="203" spans="1:12" hidden="1" x14ac:dyDescent="0.3">
      <c r="A203" t="s">
        <v>53</v>
      </c>
      <c r="B203" t="s">
        <v>54</v>
      </c>
      <c r="C203" t="s">
        <v>46</v>
      </c>
      <c r="D203" t="s">
        <v>134</v>
      </c>
      <c r="E203">
        <v>6.8260000000000014</v>
      </c>
      <c r="F203">
        <v>700</v>
      </c>
      <c r="G203" t="s">
        <v>148</v>
      </c>
      <c r="I203" t="s">
        <v>152</v>
      </c>
      <c r="J203" t="str">
        <f t="shared" si="6"/>
        <v xml:space="preserve">T210096Police Hospital Phase 2PESGDFV-16CG26.826700PHK INV </v>
      </c>
      <c r="K203" t="s">
        <v>765</v>
      </c>
      <c r="L203" t="b">
        <f t="shared" si="7"/>
        <v>1</v>
      </c>
    </row>
    <row r="204" spans="1:12" hidden="1" x14ac:dyDescent="0.3">
      <c r="A204" t="s">
        <v>53</v>
      </c>
      <c r="B204" t="s">
        <v>54</v>
      </c>
      <c r="C204" t="s">
        <v>46</v>
      </c>
      <c r="D204" t="s">
        <v>134</v>
      </c>
      <c r="E204">
        <v>6.8260000000000014</v>
      </c>
      <c r="F204">
        <v>700</v>
      </c>
      <c r="G204" t="s">
        <v>153</v>
      </c>
      <c r="I204" t="s">
        <v>153</v>
      </c>
      <c r="J204" t="str">
        <f t="shared" si="6"/>
        <v>T210096Police Hospital Phase 2PESGDFV-16CG26.826700SEP</v>
      </c>
      <c r="K204" t="s">
        <v>770</v>
      </c>
      <c r="L204" t="b">
        <f t="shared" si="7"/>
        <v>1</v>
      </c>
    </row>
    <row r="205" spans="1:12" hidden="1" x14ac:dyDescent="0.3">
      <c r="A205" t="s">
        <v>53</v>
      </c>
      <c r="B205" t="s">
        <v>54</v>
      </c>
      <c r="C205" t="s">
        <v>46</v>
      </c>
      <c r="D205" t="s">
        <v>134</v>
      </c>
      <c r="E205">
        <v>6.8260000000000014</v>
      </c>
      <c r="F205">
        <v>700</v>
      </c>
      <c r="G205" t="s">
        <v>148</v>
      </c>
      <c r="I205" t="s">
        <v>153</v>
      </c>
      <c r="J205" t="str">
        <f t="shared" si="6"/>
        <v xml:space="preserve">T210096Police Hospital Phase 2PESGDFV-16CG26.826700PHK INV </v>
      </c>
      <c r="K205" t="s">
        <v>765</v>
      </c>
      <c r="L205" t="b">
        <f t="shared" si="7"/>
        <v>1</v>
      </c>
    </row>
    <row r="206" spans="1:12" hidden="1" x14ac:dyDescent="0.3">
      <c r="A206" t="s">
        <v>53</v>
      </c>
      <c r="B206" t="s">
        <v>54</v>
      </c>
      <c r="C206" t="s">
        <v>46</v>
      </c>
      <c r="D206" t="s">
        <v>134</v>
      </c>
      <c r="E206">
        <v>6.8260000000000014</v>
      </c>
      <c r="F206">
        <v>700</v>
      </c>
      <c r="G206" t="s">
        <v>155</v>
      </c>
      <c r="I206" t="s">
        <v>155</v>
      </c>
      <c r="J206" t="str">
        <f t="shared" si="6"/>
        <v>T210096Police Hospital Phase 2PESGDFV-16CG26.826700OCT</v>
      </c>
      <c r="K206" t="s">
        <v>771</v>
      </c>
      <c r="L206" t="b">
        <f t="shared" si="7"/>
        <v>1</v>
      </c>
    </row>
    <row r="207" spans="1:12" hidden="1" x14ac:dyDescent="0.3">
      <c r="A207" t="s">
        <v>53</v>
      </c>
      <c r="B207" t="s">
        <v>54</v>
      </c>
      <c r="C207" t="s">
        <v>46</v>
      </c>
      <c r="D207" t="s">
        <v>134</v>
      </c>
      <c r="E207">
        <v>6.8260000000000014</v>
      </c>
      <c r="F207">
        <v>700</v>
      </c>
      <c r="G207" t="s">
        <v>148</v>
      </c>
      <c r="I207" t="s">
        <v>155</v>
      </c>
      <c r="J207" t="str">
        <f t="shared" si="6"/>
        <v xml:space="preserve">T210096Police Hospital Phase 2PESGDFV-16CG26.826700PHK INV </v>
      </c>
      <c r="K207" t="s">
        <v>765</v>
      </c>
      <c r="L207" t="b">
        <f t="shared" si="7"/>
        <v>1</v>
      </c>
    </row>
    <row r="208" spans="1:12" hidden="1" x14ac:dyDescent="0.3">
      <c r="A208" t="s">
        <v>53</v>
      </c>
      <c r="B208" t="s">
        <v>54</v>
      </c>
      <c r="C208" t="s">
        <v>46</v>
      </c>
      <c r="D208" t="s">
        <v>134</v>
      </c>
      <c r="E208">
        <v>6.8260000000000014</v>
      </c>
      <c r="F208">
        <v>700</v>
      </c>
      <c r="G208" t="s">
        <v>156</v>
      </c>
      <c r="I208" t="s">
        <v>156</v>
      </c>
      <c r="J208" t="str">
        <f t="shared" si="6"/>
        <v>T210096Police Hospital Phase 2PESGDFV-16CG26.826700NOV</v>
      </c>
      <c r="K208" t="s">
        <v>772</v>
      </c>
      <c r="L208" t="b">
        <f t="shared" si="7"/>
        <v>1</v>
      </c>
    </row>
    <row r="209" spans="1:12" hidden="1" x14ac:dyDescent="0.3">
      <c r="A209" t="s">
        <v>53</v>
      </c>
      <c r="B209" t="s">
        <v>54</v>
      </c>
      <c r="C209" t="s">
        <v>46</v>
      </c>
      <c r="D209" t="s">
        <v>134</v>
      </c>
      <c r="E209">
        <v>6.8260000000000014</v>
      </c>
      <c r="F209">
        <v>700</v>
      </c>
      <c r="G209" t="s">
        <v>148</v>
      </c>
      <c r="I209" t="s">
        <v>156</v>
      </c>
      <c r="J209" t="str">
        <f t="shared" si="6"/>
        <v xml:space="preserve">T210096Police Hospital Phase 2PESGDFV-16CG26.826700PHK INV </v>
      </c>
      <c r="K209" t="s">
        <v>765</v>
      </c>
      <c r="L209" t="b">
        <f t="shared" si="7"/>
        <v>1</v>
      </c>
    </row>
    <row r="210" spans="1:12" hidden="1" x14ac:dyDescent="0.3">
      <c r="A210" t="s">
        <v>53</v>
      </c>
      <c r="B210" t="s">
        <v>54</v>
      </c>
      <c r="C210" t="s">
        <v>46</v>
      </c>
      <c r="D210" t="s">
        <v>134</v>
      </c>
      <c r="E210">
        <v>6.8260000000000014</v>
      </c>
      <c r="F210">
        <v>700</v>
      </c>
      <c r="G210" t="s">
        <v>157</v>
      </c>
      <c r="I210" t="s">
        <v>157</v>
      </c>
      <c r="J210" t="str">
        <f t="shared" si="6"/>
        <v>T210096Police Hospital Phase 2PESGDFV-16CG26.826700DEC</v>
      </c>
      <c r="K210" t="s">
        <v>773</v>
      </c>
      <c r="L210" t="b">
        <f t="shared" si="7"/>
        <v>1</v>
      </c>
    </row>
    <row r="211" spans="1:12" hidden="1" x14ac:dyDescent="0.3">
      <c r="A211" t="s">
        <v>53</v>
      </c>
      <c r="B211" t="s">
        <v>54</v>
      </c>
      <c r="C211" t="s">
        <v>46</v>
      </c>
      <c r="D211" t="s">
        <v>134</v>
      </c>
      <c r="E211">
        <v>6.8260000000000014</v>
      </c>
      <c r="F211">
        <v>700</v>
      </c>
      <c r="G211" t="s">
        <v>148</v>
      </c>
      <c r="I211" t="s">
        <v>157</v>
      </c>
      <c r="J211" t="str">
        <f t="shared" si="6"/>
        <v xml:space="preserve">T210096Police Hospital Phase 2PESGDFV-16CG26.826700PHK INV </v>
      </c>
      <c r="K211" t="s">
        <v>765</v>
      </c>
      <c r="L211" t="b">
        <f t="shared" si="7"/>
        <v>1</v>
      </c>
    </row>
    <row r="212" spans="1:12" hidden="1" x14ac:dyDescent="0.3">
      <c r="A212" t="s">
        <v>53</v>
      </c>
      <c r="B212" t="s">
        <v>54</v>
      </c>
      <c r="C212" t="s">
        <v>46</v>
      </c>
      <c r="D212" t="s">
        <v>134</v>
      </c>
      <c r="E212">
        <v>6.8260000000000014</v>
      </c>
      <c r="F212">
        <v>700</v>
      </c>
      <c r="G212" t="s">
        <v>158</v>
      </c>
      <c r="I212" t="s">
        <v>158</v>
      </c>
      <c r="J212" t="str">
        <f t="shared" si="6"/>
        <v>T210096Police Hospital Phase 2PESGDFV-16CG26.826700JAN</v>
      </c>
      <c r="K212" t="s">
        <v>774</v>
      </c>
      <c r="L212" t="b">
        <f t="shared" si="7"/>
        <v>1</v>
      </c>
    </row>
    <row r="213" spans="1:12" hidden="1" x14ac:dyDescent="0.3">
      <c r="A213" t="s">
        <v>53</v>
      </c>
      <c r="B213" t="s">
        <v>54</v>
      </c>
      <c r="C213" t="s">
        <v>46</v>
      </c>
      <c r="D213" t="s">
        <v>134</v>
      </c>
      <c r="E213">
        <v>6.8260000000000014</v>
      </c>
      <c r="F213">
        <v>700</v>
      </c>
      <c r="G213" t="s">
        <v>148</v>
      </c>
      <c r="I213" t="s">
        <v>158</v>
      </c>
      <c r="J213" t="str">
        <f t="shared" si="6"/>
        <v xml:space="preserve">T210096Police Hospital Phase 2PESGDFV-16CG26.826700PHK INV </v>
      </c>
      <c r="K213" t="s">
        <v>765</v>
      </c>
      <c r="L213" t="b">
        <f t="shared" si="7"/>
        <v>1</v>
      </c>
    </row>
    <row r="214" spans="1:12" hidden="1" x14ac:dyDescent="0.3">
      <c r="A214" t="s">
        <v>53</v>
      </c>
      <c r="B214" t="s">
        <v>54</v>
      </c>
      <c r="C214" t="s">
        <v>46</v>
      </c>
      <c r="D214" t="s">
        <v>134</v>
      </c>
      <c r="E214">
        <v>6.8260000000000014</v>
      </c>
      <c r="F214">
        <v>700</v>
      </c>
      <c r="G214" t="s">
        <v>159</v>
      </c>
      <c r="I214" t="s">
        <v>159</v>
      </c>
      <c r="J214" t="str">
        <f t="shared" si="6"/>
        <v>T210096Police Hospital Phase 2PESGDFV-16CG26.826700FEB</v>
      </c>
      <c r="K214" t="s">
        <v>775</v>
      </c>
      <c r="L214" t="b">
        <f t="shared" si="7"/>
        <v>1</v>
      </c>
    </row>
    <row r="215" spans="1:12" hidden="1" x14ac:dyDescent="0.3">
      <c r="A215" t="s">
        <v>53</v>
      </c>
      <c r="B215" t="s">
        <v>54</v>
      </c>
      <c r="C215" t="s">
        <v>46</v>
      </c>
      <c r="D215" t="s">
        <v>134</v>
      </c>
      <c r="E215">
        <v>6.8260000000000014</v>
      </c>
      <c r="F215">
        <v>700</v>
      </c>
      <c r="G215" t="s">
        <v>148</v>
      </c>
      <c r="I215" t="s">
        <v>159</v>
      </c>
      <c r="J215" t="str">
        <f t="shared" si="6"/>
        <v xml:space="preserve">T210096Police Hospital Phase 2PESGDFV-16CG26.826700PHK INV </v>
      </c>
      <c r="K215" t="s">
        <v>765</v>
      </c>
      <c r="L215" t="b">
        <f t="shared" si="7"/>
        <v>1</v>
      </c>
    </row>
    <row r="216" spans="1:12" x14ac:dyDescent="0.3">
      <c r="A216" t="s">
        <v>53</v>
      </c>
      <c r="B216" t="s">
        <v>54</v>
      </c>
      <c r="C216" t="s">
        <v>46</v>
      </c>
      <c r="D216" t="s">
        <v>134</v>
      </c>
      <c r="E216">
        <v>6.8260000000000014</v>
      </c>
      <c r="F216">
        <v>700</v>
      </c>
      <c r="G216" t="s">
        <v>160</v>
      </c>
      <c r="I216" t="s">
        <v>160</v>
      </c>
      <c r="J216" t="str">
        <f t="shared" si="6"/>
        <v>T210096Police Hospital Phase 2PESGDFV-16CG26.826700MAR</v>
      </c>
      <c r="K216" t="s">
        <v>776</v>
      </c>
      <c r="L216" t="b">
        <f t="shared" si="7"/>
        <v>1</v>
      </c>
    </row>
    <row r="217" spans="1:12" x14ac:dyDescent="0.3">
      <c r="A217" t="s">
        <v>53</v>
      </c>
      <c r="B217" t="s">
        <v>54</v>
      </c>
      <c r="C217" t="s">
        <v>46</v>
      </c>
      <c r="D217" t="s">
        <v>134</v>
      </c>
      <c r="E217">
        <v>6.8260000000000014</v>
      </c>
      <c r="F217">
        <v>700</v>
      </c>
      <c r="G217" t="s">
        <v>148</v>
      </c>
      <c r="I217" t="s">
        <v>160</v>
      </c>
      <c r="J217" t="str">
        <f t="shared" si="6"/>
        <v xml:space="preserve">T210096Police Hospital Phase 2PESGDFV-16CG26.826700PHK INV </v>
      </c>
      <c r="K217" t="s">
        <v>765</v>
      </c>
      <c r="L217" t="b">
        <f t="shared" si="7"/>
        <v>1</v>
      </c>
    </row>
    <row r="218" spans="1:12" hidden="1" x14ac:dyDescent="0.3">
      <c r="A218" t="s">
        <v>53</v>
      </c>
      <c r="B218" t="s">
        <v>54</v>
      </c>
      <c r="C218" t="s">
        <v>46</v>
      </c>
      <c r="D218" t="s">
        <v>137</v>
      </c>
      <c r="E218">
        <v>17.016000000000002</v>
      </c>
      <c r="F218">
        <v>700</v>
      </c>
      <c r="G218" t="s">
        <v>185</v>
      </c>
      <c r="I218" t="s">
        <v>185</v>
      </c>
      <c r="J218" t="str">
        <f t="shared" si="6"/>
        <v>T210096Police Hospital Phase 2PESGDFV-21CG217.016700APR</v>
      </c>
      <c r="K218" t="s">
        <v>777</v>
      </c>
      <c r="L218" t="b">
        <f t="shared" si="7"/>
        <v>1</v>
      </c>
    </row>
    <row r="219" spans="1:12" hidden="1" x14ac:dyDescent="0.3">
      <c r="A219" t="s">
        <v>53</v>
      </c>
      <c r="B219" t="s">
        <v>54</v>
      </c>
      <c r="C219" t="s">
        <v>46</v>
      </c>
      <c r="D219" t="s">
        <v>137</v>
      </c>
      <c r="E219">
        <v>17.016000000000002</v>
      </c>
      <c r="F219">
        <v>700</v>
      </c>
      <c r="G219" t="s">
        <v>148</v>
      </c>
      <c r="I219" t="s">
        <v>185</v>
      </c>
      <c r="J219" t="str">
        <f t="shared" si="6"/>
        <v xml:space="preserve">T210096Police Hospital Phase 2PESGDFV-21CG217.016700PHK INV </v>
      </c>
      <c r="K219" t="s">
        <v>778</v>
      </c>
      <c r="L219" t="b">
        <f t="shared" si="7"/>
        <v>1</v>
      </c>
    </row>
    <row r="220" spans="1:12" hidden="1" x14ac:dyDescent="0.3">
      <c r="A220" t="s">
        <v>53</v>
      </c>
      <c r="B220" t="s">
        <v>54</v>
      </c>
      <c r="C220" t="s">
        <v>46</v>
      </c>
      <c r="D220" t="s">
        <v>137</v>
      </c>
      <c r="E220">
        <v>17.016000000000002</v>
      </c>
      <c r="F220">
        <v>700</v>
      </c>
      <c r="G220" t="s">
        <v>147</v>
      </c>
      <c r="I220" t="s">
        <v>147</v>
      </c>
      <c r="J220" t="str">
        <f t="shared" si="6"/>
        <v>T210096Police Hospital Phase 2PESGDFV-21CG217.016700MAY</v>
      </c>
      <c r="K220" t="s">
        <v>779</v>
      </c>
      <c r="L220" t="b">
        <f t="shared" si="7"/>
        <v>1</v>
      </c>
    </row>
    <row r="221" spans="1:12" hidden="1" x14ac:dyDescent="0.3">
      <c r="A221" t="s">
        <v>53</v>
      </c>
      <c r="B221" t="s">
        <v>54</v>
      </c>
      <c r="C221" t="s">
        <v>46</v>
      </c>
      <c r="D221" t="s">
        <v>137</v>
      </c>
      <c r="E221">
        <v>17.016000000000002</v>
      </c>
      <c r="F221">
        <v>700</v>
      </c>
      <c r="G221" t="s">
        <v>148</v>
      </c>
      <c r="I221" t="s">
        <v>147</v>
      </c>
      <c r="J221" t="str">
        <f t="shared" si="6"/>
        <v xml:space="preserve">T210096Police Hospital Phase 2PESGDFV-21CG217.016700PHK INV </v>
      </c>
      <c r="K221" t="s">
        <v>778</v>
      </c>
      <c r="L221" t="b">
        <f t="shared" si="7"/>
        <v>1</v>
      </c>
    </row>
    <row r="222" spans="1:12" hidden="1" x14ac:dyDescent="0.3">
      <c r="A222" t="s">
        <v>53</v>
      </c>
      <c r="B222" t="s">
        <v>54</v>
      </c>
      <c r="C222" t="s">
        <v>46</v>
      </c>
      <c r="D222" t="s">
        <v>137</v>
      </c>
      <c r="E222">
        <v>17.016000000000002</v>
      </c>
      <c r="F222">
        <v>700</v>
      </c>
      <c r="G222" t="s">
        <v>149</v>
      </c>
      <c r="I222" t="s">
        <v>149</v>
      </c>
      <c r="J222" t="str">
        <f t="shared" si="6"/>
        <v>T210096Police Hospital Phase 2PESGDFV-21CG217.016700JUN</v>
      </c>
      <c r="K222" t="s">
        <v>780</v>
      </c>
      <c r="L222" t="b">
        <f t="shared" si="7"/>
        <v>1</v>
      </c>
    </row>
    <row r="223" spans="1:12" hidden="1" x14ac:dyDescent="0.3">
      <c r="A223" t="s">
        <v>53</v>
      </c>
      <c r="B223" t="s">
        <v>54</v>
      </c>
      <c r="C223" t="s">
        <v>46</v>
      </c>
      <c r="D223" t="s">
        <v>137</v>
      </c>
      <c r="E223">
        <v>17.016000000000002</v>
      </c>
      <c r="F223">
        <v>700</v>
      </c>
      <c r="G223" t="s">
        <v>148</v>
      </c>
      <c r="I223" t="s">
        <v>149</v>
      </c>
      <c r="J223" t="str">
        <f t="shared" si="6"/>
        <v xml:space="preserve">T210096Police Hospital Phase 2PESGDFV-21CG217.016700PHK INV </v>
      </c>
      <c r="K223" t="s">
        <v>778</v>
      </c>
      <c r="L223" t="b">
        <f t="shared" si="7"/>
        <v>1</v>
      </c>
    </row>
    <row r="224" spans="1:12" hidden="1" x14ac:dyDescent="0.3">
      <c r="A224" t="s">
        <v>53</v>
      </c>
      <c r="B224" t="s">
        <v>54</v>
      </c>
      <c r="C224" t="s">
        <v>46</v>
      </c>
      <c r="D224" t="s">
        <v>137</v>
      </c>
      <c r="E224">
        <v>17.016000000000002</v>
      </c>
      <c r="F224">
        <v>700</v>
      </c>
      <c r="G224" t="s">
        <v>150</v>
      </c>
      <c r="I224" t="s">
        <v>150</v>
      </c>
      <c r="J224" t="str">
        <f t="shared" si="6"/>
        <v>T210096Police Hospital Phase 2PESGDFV-21CG217.016700JUL</v>
      </c>
      <c r="K224" t="s">
        <v>781</v>
      </c>
      <c r="L224" t="b">
        <f t="shared" si="7"/>
        <v>1</v>
      </c>
    </row>
    <row r="225" spans="1:12" hidden="1" x14ac:dyDescent="0.3">
      <c r="A225" t="s">
        <v>53</v>
      </c>
      <c r="B225" t="s">
        <v>54</v>
      </c>
      <c r="C225" t="s">
        <v>46</v>
      </c>
      <c r="D225" t="s">
        <v>137</v>
      </c>
      <c r="E225">
        <v>17.016000000000002</v>
      </c>
      <c r="F225">
        <v>700</v>
      </c>
      <c r="G225" t="s">
        <v>148</v>
      </c>
      <c r="I225" t="s">
        <v>150</v>
      </c>
      <c r="J225" t="str">
        <f t="shared" si="6"/>
        <v xml:space="preserve">T210096Police Hospital Phase 2PESGDFV-21CG217.016700PHK INV </v>
      </c>
      <c r="K225" t="s">
        <v>778</v>
      </c>
      <c r="L225" t="b">
        <f t="shared" si="7"/>
        <v>1</v>
      </c>
    </row>
    <row r="226" spans="1:12" hidden="1" x14ac:dyDescent="0.3">
      <c r="A226" t="s">
        <v>53</v>
      </c>
      <c r="B226" t="s">
        <v>54</v>
      </c>
      <c r="C226" t="s">
        <v>46</v>
      </c>
      <c r="D226" t="s">
        <v>137</v>
      </c>
      <c r="E226">
        <v>17.016000000000002</v>
      </c>
      <c r="F226">
        <v>700</v>
      </c>
      <c r="G226" t="s">
        <v>152</v>
      </c>
      <c r="I226" t="s">
        <v>152</v>
      </c>
      <c r="J226" t="str">
        <f t="shared" si="6"/>
        <v>T210096Police Hospital Phase 2PESGDFV-21CG217.016700AUG</v>
      </c>
      <c r="K226" t="s">
        <v>782</v>
      </c>
      <c r="L226" t="b">
        <f t="shared" si="7"/>
        <v>1</v>
      </c>
    </row>
    <row r="227" spans="1:12" hidden="1" x14ac:dyDescent="0.3">
      <c r="A227" t="s">
        <v>53</v>
      </c>
      <c r="B227" t="s">
        <v>54</v>
      </c>
      <c r="C227" t="s">
        <v>46</v>
      </c>
      <c r="D227" t="s">
        <v>137</v>
      </c>
      <c r="E227">
        <v>17.016000000000002</v>
      </c>
      <c r="F227">
        <v>700</v>
      </c>
      <c r="G227" t="s">
        <v>148</v>
      </c>
      <c r="I227" t="s">
        <v>152</v>
      </c>
      <c r="J227" t="str">
        <f t="shared" si="6"/>
        <v xml:space="preserve">T210096Police Hospital Phase 2PESGDFV-21CG217.016700PHK INV </v>
      </c>
      <c r="K227" t="s">
        <v>778</v>
      </c>
      <c r="L227" t="b">
        <f t="shared" si="7"/>
        <v>1</v>
      </c>
    </row>
    <row r="228" spans="1:12" hidden="1" x14ac:dyDescent="0.3">
      <c r="A228" t="s">
        <v>53</v>
      </c>
      <c r="B228" t="s">
        <v>54</v>
      </c>
      <c r="C228" t="s">
        <v>46</v>
      </c>
      <c r="D228" t="s">
        <v>137</v>
      </c>
      <c r="E228">
        <v>17.016000000000002</v>
      </c>
      <c r="F228">
        <v>700</v>
      </c>
      <c r="G228" t="s">
        <v>153</v>
      </c>
      <c r="I228" t="s">
        <v>153</v>
      </c>
      <c r="J228" t="str">
        <f t="shared" si="6"/>
        <v>T210096Police Hospital Phase 2PESGDFV-21CG217.016700SEP</v>
      </c>
      <c r="K228" t="s">
        <v>783</v>
      </c>
      <c r="L228" t="b">
        <f t="shared" si="7"/>
        <v>1</v>
      </c>
    </row>
    <row r="229" spans="1:12" hidden="1" x14ac:dyDescent="0.3">
      <c r="A229" t="s">
        <v>53</v>
      </c>
      <c r="B229" t="s">
        <v>54</v>
      </c>
      <c r="C229" t="s">
        <v>46</v>
      </c>
      <c r="D229" t="s">
        <v>137</v>
      </c>
      <c r="E229">
        <v>17.016000000000002</v>
      </c>
      <c r="F229">
        <v>700</v>
      </c>
      <c r="G229" t="s">
        <v>148</v>
      </c>
      <c r="I229" t="s">
        <v>153</v>
      </c>
      <c r="J229" t="str">
        <f t="shared" si="6"/>
        <v xml:space="preserve">T210096Police Hospital Phase 2PESGDFV-21CG217.016700PHK INV </v>
      </c>
      <c r="K229" t="s">
        <v>778</v>
      </c>
      <c r="L229" t="b">
        <f t="shared" si="7"/>
        <v>1</v>
      </c>
    </row>
    <row r="230" spans="1:12" hidden="1" x14ac:dyDescent="0.3">
      <c r="A230" t="s">
        <v>53</v>
      </c>
      <c r="B230" t="s">
        <v>54</v>
      </c>
      <c r="C230" t="s">
        <v>46</v>
      </c>
      <c r="D230" t="s">
        <v>137</v>
      </c>
      <c r="E230">
        <v>17.016000000000002</v>
      </c>
      <c r="F230">
        <v>700</v>
      </c>
      <c r="G230" t="s">
        <v>155</v>
      </c>
      <c r="I230" t="s">
        <v>155</v>
      </c>
      <c r="J230" t="str">
        <f t="shared" si="6"/>
        <v>T210096Police Hospital Phase 2PESGDFV-21CG217.016700OCT</v>
      </c>
      <c r="K230" t="s">
        <v>784</v>
      </c>
      <c r="L230" t="b">
        <f t="shared" si="7"/>
        <v>1</v>
      </c>
    </row>
    <row r="231" spans="1:12" hidden="1" x14ac:dyDescent="0.3">
      <c r="A231" t="s">
        <v>53</v>
      </c>
      <c r="B231" t="s">
        <v>54</v>
      </c>
      <c r="C231" t="s">
        <v>46</v>
      </c>
      <c r="D231" t="s">
        <v>137</v>
      </c>
      <c r="E231">
        <v>17.016000000000002</v>
      </c>
      <c r="F231">
        <v>700</v>
      </c>
      <c r="G231" t="s">
        <v>148</v>
      </c>
      <c r="I231" t="s">
        <v>155</v>
      </c>
      <c r="J231" t="str">
        <f t="shared" si="6"/>
        <v xml:space="preserve">T210096Police Hospital Phase 2PESGDFV-21CG217.016700PHK INV </v>
      </c>
      <c r="K231" t="s">
        <v>778</v>
      </c>
      <c r="L231" t="b">
        <f t="shared" si="7"/>
        <v>1</v>
      </c>
    </row>
    <row r="232" spans="1:12" hidden="1" x14ac:dyDescent="0.3">
      <c r="A232" t="s">
        <v>53</v>
      </c>
      <c r="B232" t="s">
        <v>54</v>
      </c>
      <c r="C232" t="s">
        <v>46</v>
      </c>
      <c r="D232" t="s">
        <v>137</v>
      </c>
      <c r="E232">
        <v>17.016000000000002</v>
      </c>
      <c r="F232">
        <v>700</v>
      </c>
      <c r="G232" t="s">
        <v>156</v>
      </c>
      <c r="I232" t="s">
        <v>156</v>
      </c>
      <c r="J232" t="str">
        <f t="shared" si="6"/>
        <v>T210096Police Hospital Phase 2PESGDFV-21CG217.016700NOV</v>
      </c>
      <c r="K232" t="s">
        <v>785</v>
      </c>
      <c r="L232" t="b">
        <f t="shared" si="7"/>
        <v>1</v>
      </c>
    </row>
    <row r="233" spans="1:12" hidden="1" x14ac:dyDescent="0.3">
      <c r="A233" t="s">
        <v>53</v>
      </c>
      <c r="B233" t="s">
        <v>54</v>
      </c>
      <c r="C233" t="s">
        <v>46</v>
      </c>
      <c r="D233" t="s">
        <v>137</v>
      </c>
      <c r="E233">
        <v>17.016000000000002</v>
      </c>
      <c r="F233">
        <v>700</v>
      </c>
      <c r="G233" t="s">
        <v>148</v>
      </c>
      <c r="I233" t="s">
        <v>156</v>
      </c>
      <c r="J233" t="str">
        <f t="shared" si="6"/>
        <v xml:space="preserve">T210096Police Hospital Phase 2PESGDFV-21CG217.016700PHK INV </v>
      </c>
      <c r="K233" t="s">
        <v>778</v>
      </c>
      <c r="L233" t="b">
        <f t="shared" si="7"/>
        <v>1</v>
      </c>
    </row>
    <row r="234" spans="1:12" hidden="1" x14ac:dyDescent="0.3">
      <c r="A234" t="s">
        <v>53</v>
      </c>
      <c r="B234" t="s">
        <v>54</v>
      </c>
      <c r="C234" t="s">
        <v>46</v>
      </c>
      <c r="D234" t="s">
        <v>137</v>
      </c>
      <c r="E234">
        <v>17.016000000000002</v>
      </c>
      <c r="F234">
        <v>700</v>
      </c>
      <c r="G234" t="s">
        <v>157</v>
      </c>
      <c r="I234" t="s">
        <v>157</v>
      </c>
      <c r="J234" t="str">
        <f t="shared" si="6"/>
        <v>T210096Police Hospital Phase 2PESGDFV-21CG217.016700DEC</v>
      </c>
      <c r="K234" t="s">
        <v>786</v>
      </c>
      <c r="L234" t="b">
        <f t="shared" si="7"/>
        <v>1</v>
      </c>
    </row>
    <row r="235" spans="1:12" hidden="1" x14ac:dyDescent="0.3">
      <c r="A235" t="s">
        <v>53</v>
      </c>
      <c r="B235" t="s">
        <v>54</v>
      </c>
      <c r="C235" t="s">
        <v>46</v>
      </c>
      <c r="D235" t="s">
        <v>137</v>
      </c>
      <c r="E235">
        <v>17.016000000000002</v>
      </c>
      <c r="F235">
        <v>700</v>
      </c>
      <c r="G235" t="s">
        <v>148</v>
      </c>
      <c r="I235" t="s">
        <v>157</v>
      </c>
      <c r="J235" t="str">
        <f t="shared" si="6"/>
        <v xml:space="preserve">T210096Police Hospital Phase 2PESGDFV-21CG217.016700PHK INV </v>
      </c>
      <c r="K235" t="s">
        <v>778</v>
      </c>
      <c r="L235" t="b">
        <f t="shared" si="7"/>
        <v>1</v>
      </c>
    </row>
    <row r="236" spans="1:12" hidden="1" x14ac:dyDescent="0.3">
      <c r="A236" t="s">
        <v>53</v>
      </c>
      <c r="B236" t="s">
        <v>54</v>
      </c>
      <c r="C236" t="s">
        <v>46</v>
      </c>
      <c r="D236" t="s">
        <v>137</v>
      </c>
      <c r="E236">
        <v>17.016000000000002</v>
      </c>
      <c r="F236">
        <v>700</v>
      </c>
      <c r="G236" t="s">
        <v>158</v>
      </c>
      <c r="I236" t="s">
        <v>158</v>
      </c>
      <c r="J236" t="str">
        <f t="shared" si="6"/>
        <v>T210096Police Hospital Phase 2PESGDFV-21CG217.016700JAN</v>
      </c>
      <c r="K236" t="s">
        <v>787</v>
      </c>
      <c r="L236" t="b">
        <f t="shared" si="7"/>
        <v>1</v>
      </c>
    </row>
    <row r="237" spans="1:12" hidden="1" x14ac:dyDescent="0.3">
      <c r="A237" t="s">
        <v>53</v>
      </c>
      <c r="B237" t="s">
        <v>54</v>
      </c>
      <c r="C237" t="s">
        <v>46</v>
      </c>
      <c r="D237" t="s">
        <v>137</v>
      </c>
      <c r="E237">
        <v>17.016000000000002</v>
      </c>
      <c r="F237">
        <v>700</v>
      </c>
      <c r="G237" t="s">
        <v>148</v>
      </c>
      <c r="I237" t="s">
        <v>158</v>
      </c>
      <c r="J237" t="str">
        <f t="shared" si="6"/>
        <v xml:space="preserve">T210096Police Hospital Phase 2PESGDFV-21CG217.016700PHK INV </v>
      </c>
      <c r="K237" t="s">
        <v>778</v>
      </c>
      <c r="L237" t="b">
        <f t="shared" si="7"/>
        <v>1</v>
      </c>
    </row>
    <row r="238" spans="1:12" hidden="1" x14ac:dyDescent="0.3">
      <c r="A238" t="s">
        <v>53</v>
      </c>
      <c r="B238" t="s">
        <v>54</v>
      </c>
      <c r="C238" t="s">
        <v>46</v>
      </c>
      <c r="D238" t="s">
        <v>137</v>
      </c>
      <c r="E238">
        <v>17.016000000000002</v>
      </c>
      <c r="F238">
        <v>700</v>
      </c>
      <c r="G238" t="s">
        <v>159</v>
      </c>
      <c r="I238" t="s">
        <v>159</v>
      </c>
      <c r="J238" t="str">
        <f t="shared" si="6"/>
        <v>T210096Police Hospital Phase 2PESGDFV-21CG217.016700FEB</v>
      </c>
      <c r="K238" t="s">
        <v>788</v>
      </c>
      <c r="L238" t="b">
        <f t="shared" si="7"/>
        <v>1</v>
      </c>
    </row>
    <row r="239" spans="1:12" hidden="1" x14ac:dyDescent="0.3">
      <c r="A239" t="s">
        <v>53</v>
      </c>
      <c r="B239" t="s">
        <v>54</v>
      </c>
      <c r="C239" t="s">
        <v>46</v>
      </c>
      <c r="D239" t="s">
        <v>137</v>
      </c>
      <c r="E239">
        <v>17.016000000000002</v>
      </c>
      <c r="F239">
        <v>700</v>
      </c>
      <c r="G239" t="s">
        <v>148</v>
      </c>
      <c r="I239" t="s">
        <v>159</v>
      </c>
      <c r="J239" t="str">
        <f t="shared" si="6"/>
        <v xml:space="preserve">T210096Police Hospital Phase 2PESGDFV-21CG217.016700PHK INV </v>
      </c>
      <c r="K239" t="s">
        <v>778</v>
      </c>
      <c r="L239" t="b">
        <f t="shared" si="7"/>
        <v>1</v>
      </c>
    </row>
    <row r="240" spans="1:12" x14ac:dyDescent="0.3">
      <c r="A240" t="s">
        <v>53</v>
      </c>
      <c r="B240" t="s">
        <v>54</v>
      </c>
      <c r="C240" t="s">
        <v>46</v>
      </c>
      <c r="D240" t="s">
        <v>137</v>
      </c>
      <c r="E240">
        <v>17.016000000000002</v>
      </c>
      <c r="F240">
        <v>700</v>
      </c>
      <c r="G240" t="s">
        <v>160</v>
      </c>
      <c r="I240" t="s">
        <v>160</v>
      </c>
      <c r="J240" t="str">
        <f t="shared" si="6"/>
        <v>T210096Police Hospital Phase 2PESGDFV-21CG217.016700MAR</v>
      </c>
      <c r="K240" t="s">
        <v>789</v>
      </c>
      <c r="L240" t="b">
        <f t="shared" si="7"/>
        <v>1</v>
      </c>
    </row>
    <row r="241" spans="1:12" x14ac:dyDescent="0.3">
      <c r="A241" t="s">
        <v>53</v>
      </c>
      <c r="B241" t="s">
        <v>54</v>
      </c>
      <c r="C241" t="s">
        <v>46</v>
      </c>
      <c r="D241" t="s">
        <v>137</v>
      </c>
      <c r="E241">
        <v>17.016000000000002</v>
      </c>
      <c r="F241">
        <v>700</v>
      </c>
      <c r="G241" t="s">
        <v>148</v>
      </c>
      <c r="I241" t="s">
        <v>160</v>
      </c>
      <c r="J241" t="str">
        <f t="shared" si="6"/>
        <v xml:space="preserve">T210096Police Hospital Phase 2PESGDFV-21CG217.016700PHK INV </v>
      </c>
      <c r="K241" t="s">
        <v>778</v>
      </c>
      <c r="L241" t="b">
        <f t="shared" si="7"/>
        <v>1</v>
      </c>
    </row>
    <row r="242" spans="1:12" hidden="1" x14ac:dyDescent="0.3">
      <c r="A242" t="s">
        <v>53</v>
      </c>
      <c r="B242" t="s">
        <v>54</v>
      </c>
      <c r="C242" t="s">
        <v>57</v>
      </c>
      <c r="D242" t="s">
        <v>60</v>
      </c>
      <c r="E242">
        <v>2.1315</v>
      </c>
      <c r="F242">
        <v>720</v>
      </c>
      <c r="G242" t="s">
        <v>185</v>
      </c>
      <c r="I242" t="s">
        <v>185</v>
      </c>
      <c r="J242" t="str">
        <f t="shared" si="6"/>
        <v>T210096Police Hospital Phase 2PESVNFV-20AY12.1315720APR</v>
      </c>
      <c r="K242" t="s">
        <v>790</v>
      </c>
      <c r="L242" t="b">
        <f t="shared" si="7"/>
        <v>1</v>
      </c>
    </row>
    <row r="243" spans="1:12" hidden="1" x14ac:dyDescent="0.3">
      <c r="A243" t="s">
        <v>53</v>
      </c>
      <c r="B243" t="s">
        <v>54</v>
      </c>
      <c r="C243" t="s">
        <v>57</v>
      </c>
      <c r="D243" t="s">
        <v>60</v>
      </c>
      <c r="E243">
        <v>2.1315</v>
      </c>
      <c r="F243">
        <v>720</v>
      </c>
      <c r="G243" t="s">
        <v>148</v>
      </c>
      <c r="I243" t="s">
        <v>185</v>
      </c>
      <c r="J243" t="str">
        <f t="shared" si="6"/>
        <v xml:space="preserve">T210096Police Hospital Phase 2PESVNFV-20AY12.1315720PHK INV </v>
      </c>
      <c r="K243" t="s">
        <v>791</v>
      </c>
      <c r="L243" t="b">
        <f t="shared" si="7"/>
        <v>1</v>
      </c>
    </row>
    <row r="244" spans="1:12" hidden="1" x14ac:dyDescent="0.3">
      <c r="A244" t="s">
        <v>53</v>
      </c>
      <c r="B244" t="s">
        <v>54</v>
      </c>
      <c r="C244" t="s">
        <v>57</v>
      </c>
      <c r="D244" t="s">
        <v>60</v>
      </c>
      <c r="E244">
        <v>2.1315</v>
      </c>
      <c r="F244">
        <v>720</v>
      </c>
      <c r="G244" t="s">
        <v>147</v>
      </c>
      <c r="I244" t="s">
        <v>147</v>
      </c>
      <c r="J244" t="str">
        <f t="shared" si="6"/>
        <v>T210096Police Hospital Phase 2PESVNFV-20AY12.1315720MAY</v>
      </c>
      <c r="K244" t="s">
        <v>792</v>
      </c>
      <c r="L244" t="b">
        <f t="shared" si="7"/>
        <v>1</v>
      </c>
    </row>
    <row r="245" spans="1:12" hidden="1" x14ac:dyDescent="0.3">
      <c r="A245" t="s">
        <v>53</v>
      </c>
      <c r="B245" t="s">
        <v>54</v>
      </c>
      <c r="C245" t="s">
        <v>57</v>
      </c>
      <c r="D245" t="s">
        <v>60</v>
      </c>
      <c r="E245">
        <v>2.1315</v>
      </c>
      <c r="F245">
        <v>720</v>
      </c>
      <c r="G245" t="s">
        <v>148</v>
      </c>
      <c r="I245" t="s">
        <v>147</v>
      </c>
      <c r="J245" t="str">
        <f t="shared" si="6"/>
        <v xml:space="preserve">T210096Police Hospital Phase 2PESVNFV-20AY12.1315720PHK INV </v>
      </c>
      <c r="K245" t="s">
        <v>791</v>
      </c>
      <c r="L245" t="b">
        <f t="shared" si="7"/>
        <v>1</v>
      </c>
    </row>
    <row r="246" spans="1:12" hidden="1" x14ac:dyDescent="0.3">
      <c r="A246" t="s">
        <v>53</v>
      </c>
      <c r="B246" t="s">
        <v>54</v>
      </c>
      <c r="C246" t="s">
        <v>57</v>
      </c>
      <c r="D246" t="s">
        <v>60</v>
      </c>
      <c r="E246">
        <v>2.1315</v>
      </c>
      <c r="F246">
        <v>720</v>
      </c>
      <c r="G246" t="s">
        <v>149</v>
      </c>
      <c r="I246" t="s">
        <v>149</v>
      </c>
      <c r="J246" t="str">
        <f t="shared" si="6"/>
        <v>T210096Police Hospital Phase 2PESVNFV-20AY12.1315720JUN</v>
      </c>
      <c r="K246" t="s">
        <v>793</v>
      </c>
      <c r="L246" t="b">
        <f t="shared" si="7"/>
        <v>1</v>
      </c>
    </row>
    <row r="247" spans="1:12" hidden="1" x14ac:dyDescent="0.3">
      <c r="A247" t="s">
        <v>53</v>
      </c>
      <c r="B247" t="s">
        <v>54</v>
      </c>
      <c r="C247" t="s">
        <v>57</v>
      </c>
      <c r="D247" t="s">
        <v>60</v>
      </c>
      <c r="E247">
        <v>2.1315</v>
      </c>
      <c r="F247">
        <v>720</v>
      </c>
      <c r="G247" t="s">
        <v>148</v>
      </c>
      <c r="I247" t="s">
        <v>149</v>
      </c>
      <c r="J247" t="str">
        <f t="shared" si="6"/>
        <v xml:space="preserve">T210096Police Hospital Phase 2PESVNFV-20AY12.1315720PHK INV </v>
      </c>
      <c r="K247" t="s">
        <v>791</v>
      </c>
      <c r="L247" t="b">
        <f t="shared" si="7"/>
        <v>1</v>
      </c>
    </row>
    <row r="248" spans="1:12" hidden="1" x14ac:dyDescent="0.3">
      <c r="A248" t="s">
        <v>53</v>
      </c>
      <c r="B248" t="s">
        <v>54</v>
      </c>
      <c r="C248" t="s">
        <v>57</v>
      </c>
      <c r="D248" t="s">
        <v>60</v>
      </c>
      <c r="E248">
        <v>2.1315</v>
      </c>
      <c r="F248">
        <v>720</v>
      </c>
      <c r="G248" t="s">
        <v>150</v>
      </c>
      <c r="I248" t="s">
        <v>150</v>
      </c>
      <c r="J248" t="str">
        <f t="shared" si="6"/>
        <v>T210096Police Hospital Phase 2PESVNFV-20AY12.1315720JUL</v>
      </c>
      <c r="K248" t="s">
        <v>794</v>
      </c>
      <c r="L248" t="b">
        <f t="shared" si="7"/>
        <v>1</v>
      </c>
    </row>
    <row r="249" spans="1:12" hidden="1" x14ac:dyDescent="0.3">
      <c r="A249" t="s">
        <v>53</v>
      </c>
      <c r="B249" t="s">
        <v>54</v>
      </c>
      <c r="C249" t="s">
        <v>57</v>
      </c>
      <c r="D249" t="s">
        <v>60</v>
      </c>
      <c r="E249">
        <v>2.1315</v>
      </c>
      <c r="F249">
        <v>720</v>
      </c>
      <c r="G249" t="s">
        <v>148</v>
      </c>
      <c r="I249" t="s">
        <v>150</v>
      </c>
      <c r="J249" t="str">
        <f t="shared" si="6"/>
        <v xml:space="preserve">T210096Police Hospital Phase 2PESVNFV-20AY12.1315720PHK INV </v>
      </c>
      <c r="K249" t="s">
        <v>791</v>
      </c>
      <c r="L249" t="b">
        <f t="shared" si="7"/>
        <v>1</v>
      </c>
    </row>
    <row r="250" spans="1:12" hidden="1" x14ac:dyDescent="0.3">
      <c r="A250" t="s">
        <v>53</v>
      </c>
      <c r="B250" t="s">
        <v>54</v>
      </c>
      <c r="C250" t="s">
        <v>57</v>
      </c>
      <c r="D250" t="s">
        <v>60</v>
      </c>
      <c r="E250">
        <v>2.1315</v>
      </c>
      <c r="F250">
        <v>720</v>
      </c>
      <c r="G250" t="s">
        <v>152</v>
      </c>
      <c r="I250" t="s">
        <v>152</v>
      </c>
      <c r="J250" t="str">
        <f t="shared" si="6"/>
        <v>T210096Police Hospital Phase 2PESVNFV-20AY12.1315720AUG</v>
      </c>
      <c r="K250" t="s">
        <v>795</v>
      </c>
      <c r="L250" t="b">
        <f t="shared" si="7"/>
        <v>1</v>
      </c>
    </row>
    <row r="251" spans="1:12" hidden="1" x14ac:dyDescent="0.3">
      <c r="A251" t="s">
        <v>53</v>
      </c>
      <c r="B251" t="s">
        <v>54</v>
      </c>
      <c r="C251" t="s">
        <v>57</v>
      </c>
      <c r="D251" t="s">
        <v>60</v>
      </c>
      <c r="E251">
        <v>2.1315</v>
      </c>
      <c r="F251">
        <v>720</v>
      </c>
      <c r="G251" t="s">
        <v>148</v>
      </c>
      <c r="I251" t="s">
        <v>152</v>
      </c>
      <c r="J251" t="str">
        <f t="shared" si="6"/>
        <v xml:space="preserve">T210096Police Hospital Phase 2PESVNFV-20AY12.1315720PHK INV </v>
      </c>
      <c r="K251" t="s">
        <v>791</v>
      </c>
      <c r="L251" t="b">
        <f t="shared" si="7"/>
        <v>1</v>
      </c>
    </row>
    <row r="252" spans="1:12" hidden="1" x14ac:dyDescent="0.3">
      <c r="A252" t="s">
        <v>53</v>
      </c>
      <c r="B252" t="s">
        <v>54</v>
      </c>
      <c r="C252" t="s">
        <v>57</v>
      </c>
      <c r="D252" t="s">
        <v>60</v>
      </c>
      <c r="E252">
        <v>2.1315</v>
      </c>
      <c r="F252">
        <v>720</v>
      </c>
      <c r="G252" t="s">
        <v>153</v>
      </c>
      <c r="I252" t="s">
        <v>153</v>
      </c>
      <c r="J252" t="str">
        <f t="shared" si="6"/>
        <v>T210096Police Hospital Phase 2PESVNFV-20AY12.1315720SEP</v>
      </c>
      <c r="K252" t="s">
        <v>796</v>
      </c>
      <c r="L252" t="b">
        <f t="shared" si="7"/>
        <v>1</v>
      </c>
    </row>
    <row r="253" spans="1:12" hidden="1" x14ac:dyDescent="0.3">
      <c r="A253" t="s">
        <v>53</v>
      </c>
      <c r="B253" t="s">
        <v>54</v>
      </c>
      <c r="C253" t="s">
        <v>57</v>
      </c>
      <c r="D253" t="s">
        <v>60</v>
      </c>
      <c r="E253">
        <v>2.1315</v>
      </c>
      <c r="F253">
        <v>720</v>
      </c>
      <c r="G253" t="s">
        <v>148</v>
      </c>
      <c r="I253" t="s">
        <v>153</v>
      </c>
      <c r="J253" t="str">
        <f t="shared" si="6"/>
        <v xml:space="preserve">T210096Police Hospital Phase 2PESVNFV-20AY12.1315720PHK INV </v>
      </c>
      <c r="K253" t="s">
        <v>791</v>
      </c>
      <c r="L253" t="b">
        <f t="shared" si="7"/>
        <v>1</v>
      </c>
    </row>
    <row r="254" spans="1:12" hidden="1" x14ac:dyDescent="0.3">
      <c r="A254" t="s">
        <v>53</v>
      </c>
      <c r="B254" t="s">
        <v>54</v>
      </c>
      <c r="C254" t="s">
        <v>57</v>
      </c>
      <c r="D254" t="s">
        <v>60</v>
      </c>
      <c r="E254">
        <v>2.1315</v>
      </c>
      <c r="F254">
        <v>720</v>
      </c>
      <c r="G254" t="s">
        <v>155</v>
      </c>
      <c r="I254" t="s">
        <v>155</v>
      </c>
      <c r="J254" t="str">
        <f t="shared" si="6"/>
        <v>T210096Police Hospital Phase 2PESVNFV-20AY12.1315720OCT</v>
      </c>
      <c r="K254" t="s">
        <v>797</v>
      </c>
      <c r="L254" t="b">
        <f t="shared" si="7"/>
        <v>1</v>
      </c>
    </row>
    <row r="255" spans="1:12" hidden="1" x14ac:dyDescent="0.3">
      <c r="A255" t="s">
        <v>53</v>
      </c>
      <c r="B255" t="s">
        <v>54</v>
      </c>
      <c r="C255" t="s">
        <v>57</v>
      </c>
      <c r="D255" t="s">
        <v>60</v>
      </c>
      <c r="E255">
        <v>2.1315</v>
      </c>
      <c r="F255">
        <v>720</v>
      </c>
      <c r="G255" t="s">
        <v>148</v>
      </c>
      <c r="I255" t="s">
        <v>155</v>
      </c>
      <c r="J255" t="str">
        <f t="shared" si="6"/>
        <v xml:space="preserve">T210096Police Hospital Phase 2PESVNFV-20AY12.1315720PHK INV </v>
      </c>
      <c r="K255" t="s">
        <v>791</v>
      </c>
      <c r="L255" t="b">
        <f t="shared" si="7"/>
        <v>1</v>
      </c>
    </row>
    <row r="256" spans="1:12" hidden="1" x14ac:dyDescent="0.3">
      <c r="A256" t="s">
        <v>53</v>
      </c>
      <c r="B256" t="s">
        <v>54</v>
      </c>
      <c r="C256" t="s">
        <v>57</v>
      </c>
      <c r="D256" t="s">
        <v>60</v>
      </c>
      <c r="E256">
        <v>2.1315</v>
      </c>
      <c r="F256">
        <v>720</v>
      </c>
      <c r="G256" t="s">
        <v>156</v>
      </c>
      <c r="I256" t="s">
        <v>156</v>
      </c>
      <c r="J256" t="str">
        <f t="shared" si="6"/>
        <v>T210096Police Hospital Phase 2PESVNFV-20AY12.1315720NOV</v>
      </c>
      <c r="K256" t="s">
        <v>798</v>
      </c>
      <c r="L256" t="b">
        <f t="shared" si="7"/>
        <v>1</v>
      </c>
    </row>
    <row r="257" spans="1:12" hidden="1" x14ac:dyDescent="0.3">
      <c r="A257" t="s">
        <v>53</v>
      </c>
      <c r="B257" t="s">
        <v>54</v>
      </c>
      <c r="C257" t="s">
        <v>57</v>
      </c>
      <c r="D257" t="s">
        <v>60</v>
      </c>
      <c r="E257">
        <v>2.1315</v>
      </c>
      <c r="F257">
        <v>720</v>
      </c>
      <c r="G257" t="s">
        <v>148</v>
      </c>
      <c r="I257" t="s">
        <v>156</v>
      </c>
      <c r="J257" t="str">
        <f t="shared" si="6"/>
        <v xml:space="preserve">T210096Police Hospital Phase 2PESVNFV-20AY12.1315720PHK INV </v>
      </c>
      <c r="K257" t="s">
        <v>791</v>
      </c>
      <c r="L257" t="b">
        <f t="shared" si="7"/>
        <v>1</v>
      </c>
    </row>
    <row r="258" spans="1:12" hidden="1" x14ac:dyDescent="0.3">
      <c r="A258" t="s">
        <v>53</v>
      </c>
      <c r="B258" t="s">
        <v>54</v>
      </c>
      <c r="C258" t="s">
        <v>57</v>
      </c>
      <c r="D258" t="s">
        <v>60</v>
      </c>
      <c r="E258">
        <v>2.1315</v>
      </c>
      <c r="F258">
        <v>720</v>
      </c>
      <c r="G258" t="s">
        <v>157</v>
      </c>
      <c r="I258" t="s">
        <v>157</v>
      </c>
      <c r="J258" t="str">
        <f t="shared" si="6"/>
        <v>T210096Police Hospital Phase 2PESVNFV-20AY12.1315720DEC</v>
      </c>
      <c r="K258" t="s">
        <v>799</v>
      </c>
      <c r="L258" t="b">
        <f t="shared" si="7"/>
        <v>1</v>
      </c>
    </row>
    <row r="259" spans="1:12" hidden="1" x14ac:dyDescent="0.3">
      <c r="A259" t="s">
        <v>53</v>
      </c>
      <c r="B259" t="s">
        <v>54</v>
      </c>
      <c r="C259" t="s">
        <v>57</v>
      </c>
      <c r="D259" t="s">
        <v>60</v>
      </c>
      <c r="E259">
        <v>2.1315</v>
      </c>
      <c r="F259">
        <v>720</v>
      </c>
      <c r="G259" t="s">
        <v>148</v>
      </c>
      <c r="I259" t="s">
        <v>157</v>
      </c>
      <c r="J259" t="str">
        <f t="shared" ref="J259:J322" si="8">A259&amp;B259&amp;C259&amp;D259&amp;E259&amp;F259&amp;G259</f>
        <v xml:space="preserve">T210096Police Hospital Phase 2PESVNFV-20AY12.1315720PHK INV </v>
      </c>
      <c r="K259" t="s">
        <v>791</v>
      </c>
      <c r="L259" t="b">
        <f t="shared" ref="L259:L322" si="9">J259=K259</f>
        <v>1</v>
      </c>
    </row>
    <row r="260" spans="1:12" hidden="1" x14ac:dyDescent="0.3">
      <c r="A260" t="s">
        <v>53</v>
      </c>
      <c r="B260" t="s">
        <v>54</v>
      </c>
      <c r="C260" t="s">
        <v>57</v>
      </c>
      <c r="D260" t="s">
        <v>60</v>
      </c>
      <c r="E260">
        <v>2.1315</v>
      </c>
      <c r="F260">
        <v>720</v>
      </c>
      <c r="G260" t="s">
        <v>158</v>
      </c>
      <c r="I260" t="s">
        <v>158</v>
      </c>
      <c r="J260" t="str">
        <f t="shared" si="8"/>
        <v>T210096Police Hospital Phase 2PESVNFV-20AY12.1315720JAN</v>
      </c>
      <c r="K260" t="s">
        <v>800</v>
      </c>
      <c r="L260" t="b">
        <f t="shared" si="9"/>
        <v>1</v>
      </c>
    </row>
    <row r="261" spans="1:12" hidden="1" x14ac:dyDescent="0.3">
      <c r="A261" t="s">
        <v>53</v>
      </c>
      <c r="B261" t="s">
        <v>54</v>
      </c>
      <c r="C261" t="s">
        <v>57</v>
      </c>
      <c r="D261" t="s">
        <v>60</v>
      </c>
      <c r="E261">
        <v>2.1315</v>
      </c>
      <c r="F261">
        <v>720</v>
      </c>
      <c r="G261" t="s">
        <v>148</v>
      </c>
      <c r="I261" t="s">
        <v>158</v>
      </c>
      <c r="J261" t="str">
        <f t="shared" si="8"/>
        <v xml:space="preserve">T210096Police Hospital Phase 2PESVNFV-20AY12.1315720PHK INV </v>
      </c>
      <c r="K261" t="s">
        <v>791</v>
      </c>
      <c r="L261" t="b">
        <f t="shared" si="9"/>
        <v>1</v>
      </c>
    </row>
    <row r="262" spans="1:12" hidden="1" x14ac:dyDescent="0.3">
      <c r="A262" t="s">
        <v>53</v>
      </c>
      <c r="B262" t="s">
        <v>54</v>
      </c>
      <c r="C262" t="s">
        <v>57</v>
      </c>
      <c r="D262" t="s">
        <v>60</v>
      </c>
      <c r="E262">
        <v>2.1315</v>
      </c>
      <c r="F262">
        <v>720</v>
      </c>
      <c r="G262" t="s">
        <v>159</v>
      </c>
      <c r="I262" t="s">
        <v>159</v>
      </c>
      <c r="J262" t="str">
        <f t="shared" si="8"/>
        <v>T210096Police Hospital Phase 2PESVNFV-20AY12.1315720FEB</v>
      </c>
      <c r="K262" t="s">
        <v>801</v>
      </c>
      <c r="L262" t="b">
        <f t="shared" si="9"/>
        <v>1</v>
      </c>
    </row>
    <row r="263" spans="1:12" hidden="1" x14ac:dyDescent="0.3">
      <c r="A263" t="s">
        <v>53</v>
      </c>
      <c r="B263" t="s">
        <v>54</v>
      </c>
      <c r="C263" t="s">
        <v>57</v>
      </c>
      <c r="D263" t="s">
        <v>60</v>
      </c>
      <c r="E263">
        <v>2.1315</v>
      </c>
      <c r="F263">
        <v>720</v>
      </c>
      <c r="G263" t="s">
        <v>148</v>
      </c>
      <c r="I263" t="s">
        <v>159</v>
      </c>
      <c r="J263" t="str">
        <f t="shared" si="8"/>
        <v xml:space="preserve">T210096Police Hospital Phase 2PESVNFV-20AY12.1315720PHK INV </v>
      </c>
      <c r="K263" t="s">
        <v>791</v>
      </c>
      <c r="L263" t="b">
        <f t="shared" si="9"/>
        <v>1</v>
      </c>
    </row>
    <row r="264" spans="1:12" x14ac:dyDescent="0.3">
      <c r="A264" t="s">
        <v>53</v>
      </c>
      <c r="B264" t="s">
        <v>54</v>
      </c>
      <c r="C264" t="s">
        <v>57</v>
      </c>
      <c r="D264" t="s">
        <v>60</v>
      </c>
      <c r="E264">
        <v>2.1315</v>
      </c>
      <c r="F264">
        <v>720</v>
      </c>
      <c r="G264" t="s">
        <v>160</v>
      </c>
      <c r="I264" t="s">
        <v>160</v>
      </c>
      <c r="J264" t="str">
        <f t="shared" si="8"/>
        <v>T210096Police Hospital Phase 2PESVNFV-20AY12.1315720MAR</v>
      </c>
      <c r="K264" t="s">
        <v>802</v>
      </c>
      <c r="L264" t="b">
        <f t="shared" si="9"/>
        <v>1</v>
      </c>
    </row>
    <row r="265" spans="1:12" x14ac:dyDescent="0.3">
      <c r="A265" t="s">
        <v>53</v>
      </c>
      <c r="B265" t="s">
        <v>54</v>
      </c>
      <c r="C265" t="s">
        <v>57</v>
      </c>
      <c r="D265" t="s">
        <v>60</v>
      </c>
      <c r="E265">
        <v>2.1315</v>
      </c>
      <c r="F265">
        <v>720</v>
      </c>
      <c r="G265" t="s">
        <v>148</v>
      </c>
      <c r="I265" t="s">
        <v>160</v>
      </c>
      <c r="J265" t="str">
        <f t="shared" si="8"/>
        <v xml:space="preserve">T210096Police Hospital Phase 2PESVNFV-20AY12.1315720PHK INV </v>
      </c>
      <c r="K265" t="s">
        <v>791</v>
      </c>
      <c r="L265" t="b">
        <f t="shared" si="9"/>
        <v>1</v>
      </c>
    </row>
    <row r="266" spans="1:12" hidden="1" x14ac:dyDescent="0.3">
      <c r="A266" t="s">
        <v>53</v>
      </c>
      <c r="B266" t="s">
        <v>54</v>
      </c>
      <c r="C266" t="s">
        <v>57</v>
      </c>
      <c r="D266" t="s">
        <v>61</v>
      </c>
      <c r="E266">
        <v>2.3475000000000001</v>
      </c>
      <c r="F266">
        <v>1100</v>
      </c>
      <c r="G266" t="s">
        <v>185</v>
      </c>
      <c r="I266" t="s">
        <v>185</v>
      </c>
      <c r="J266" t="str">
        <f t="shared" si="8"/>
        <v>T210096Police Hospital Phase 2PESVNFV-20AU12.34751100APR</v>
      </c>
      <c r="K266" t="s">
        <v>803</v>
      </c>
      <c r="L266" t="b">
        <f t="shared" si="9"/>
        <v>1</v>
      </c>
    </row>
    <row r="267" spans="1:12" hidden="1" x14ac:dyDescent="0.3">
      <c r="A267" t="s">
        <v>53</v>
      </c>
      <c r="B267" t="s">
        <v>54</v>
      </c>
      <c r="C267" t="s">
        <v>57</v>
      </c>
      <c r="D267" t="s">
        <v>61</v>
      </c>
      <c r="E267">
        <v>2.3475000000000001</v>
      </c>
      <c r="F267">
        <v>1100</v>
      </c>
      <c r="G267" t="s">
        <v>148</v>
      </c>
      <c r="I267" t="s">
        <v>185</v>
      </c>
      <c r="J267" t="str">
        <f t="shared" si="8"/>
        <v xml:space="preserve">T210096Police Hospital Phase 2PESVNFV-20AU12.34751100PHK INV </v>
      </c>
      <c r="K267" t="s">
        <v>804</v>
      </c>
      <c r="L267" t="b">
        <f t="shared" si="9"/>
        <v>1</v>
      </c>
    </row>
    <row r="268" spans="1:12" hidden="1" x14ac:dyDescent="0.3">
      <c r="A268" t="s">
        <v>53</v>
      </c>
      <c r="B268" t="s">
        <v>54</v>
      </c>
      <c r="C268" t="s">
        <v>57</v>
      </c>
      <c r="D268" t="s">
        <v>61</v>
      </c>
      <c r="E268">
        <v>2.3475000000000001</v>
      </c>
      <c r="F268">
        <v>1100</v>
      </c>
      <c r="G268" t="s">
        <v>147</v>
      </c>
      <c r="I268" t="s">
        <v>147</v>
      </c>
      <c r="J268" t="str">
        <f t="shared" si="8"/>
        <v>T210096Police Hospital Phase 2PESVNFV-20AU12.34751100MAY</v>
      </c>
      <c r="K268" t="s">
        <v>805</v>
      </c>
      <c r="L268" t="b">
        <f t="shared" si="9"/>
        <v>1</v>
      </c>
    </row>
    <row r="269" spans="1:12" hidden="1" x14ac:dyDescent="0.3">
      <c r="A269" t="s">
        <v>53</v>
      </c>
      <c r="B269" t="s">
        <v>54</v>
      </c>
      <c r="C269" t="s">
        <v>57</v>
      </c>
      <c r="D269" t="s">
        <v>61</v>
      </c>
      <c r="E269">
        <v>2.3475000000000001</v>
      </c>
      <c r="F269">
        <v>1100</v>
      </c>
      <c r="G269" t="s">
        <v>148</v>
      </c>
      <c r="I269" t="s">
        <v>147</v>
      </c>
      <c r="J269" t="str">
        <f t="shared" si="8"/>
        <v xml:space="preserve">T210096Police Hospital Phase 2PESVNFV-20AU12.34751100PHK INV </v>
      </c>
      <c r="K269" t="s">
        <v>804</v>
      </c>
      <c r="L269" t="b">
        <f t="shared" si="9"/>
        <v>1</v>
      </c>
    </row>
    <row r="270" spans="1:12" hidden="1" x14ac:dyDescent="0.3">
      <c r="A270" t="s">
        <v>53</v>
      </c>
      <c r="B270" t="s">
        <v>54</v>
      </c>
      <c r="C270" t="s">
        <v>57</v>
      </c>
      <c r="D270" t="s">
        <v>61</v>
      </c>
      <c r="E270">
        <v>2.3475000000000001</v>
      </c>
      <c r="F270">
        <v>1100</v>
      </c>
      <c r="G270" t="s">
        <v>149</v>
      </c>
      <c r="I270" t="s">
        <v>149</v>
      </c>
      <c r="J270" t="str">
        <f t="shared" si="8"/>
        <v>T210096Police Hospital Phase 2PESVNFV-20AU12.34751100JUN</v>
      </c>
      <c r="K270" t="s">
        <v>806</v>
      </c>
      <c r="L270" t="b">
        <f t="shared" si="9"/>
        <v>1</v>
      </c>
    </row>
    <row r="271" spans="1:12" hidden="1" x14ac:dyDescent="0.3">
      <c r="A271" t="s">
        <v>53</v>
      </c>
      <c r="B271" t="s">
        <v>54</v>
      </c>
      <c r="C271" t="s">
        <v>57</v>
      </c>
      <c r="D271" t="s">
        <v>61</v>
      </c>
      <c r="E271">
        <v>2.3475000000000001</v>
      </c>
      <c r="F271">
        <v>1100</v>
      </c>
      <c r="G271" t="s">
        <v>148</v>
      </c>
      <c r="I271" t="s">
        <v>149</v>
      </c>
      <c r="J271" t="str">
        <f t="shared" si="8"/>
        <v xml:space="preserve">T210096Police Hospital Phase 2PESVNFV-20AU12.34751100PHK INV </v>
      </c>
      <c r="K271" t="s">
        <v>804</v>
      </c>
      <c r="L271" t="b">
        <f t="shared" si="9"/>
        <v>1</v>
      </c>
    </row>
    <row r="272" spans="1:12" hidden="1" x14ac:dyDescent="0.3">
      <c r="A272" t="s">
        <v>53</v>
      </c>
      <c r="B272" t="s">
        <v>54</v>
      </c>
      <c r="C272" t="s">
        <v>57</v>
      </c>
      <c r="D272" t="s">
        <v>61</v>
      </c>
      <c r="E272">
        <v>2.3475000000000001</v>
      </c>
      <c r="F272">
        <v>1100</v>
      </c>
      <c r="G272" t="s">
        <v>150</v>
      </c>
      <c r="I272" t="s">
        <v>150</v>
      </c>
      <c r="J272" t="str">
        <f t="shared" si="8"/>
        <v>T210096Police Hospital Phase 2PESVNFV-20AU12.34751100JUL</v>
      </c>
      <c r="K272" t="s">
        <v>807</v>
      </c>
      <c r="L272" t="b">
        <f t="shared" si="9"/>
        <v>1</v>
      </c>
    </row>
    <row r="273" spans="1:12" hidden="1" x14ac:dyDescent="0.3">
      <c r="A273" t="s">
        <v>53</v>
      </c>
      <c r="B273" t="s">
        <v>54</v>
      </c>
      <c r="C273" t="s">
        <v>57</v>
      </c>
      <c r="D273" t="s">
        <v>61</v>
      </c>
      <c r="E273">
        <v>2.3475000000000001</v>
      </c>
      <c r="F273">
        <v>1100</v>
      </c>
      <c r="G273" t="s">
        <v>148</v>
      </c>
      <c r="I273" t="s">
        <v>150</v>
      </c>
      <c r="J273" t="str">
        <f t="shared" si="8"/>
        <v xml:space="preserve">T210096Police Hospital Phase 2PESVNFV-20AU12.34751100PHK INV </v>
      </c>
      <c r="K273" t="s">
        <v>804</v>
      </c>
      <c r="L273" t="b">
        <f t="shared" si="9"/>
        <v>1</v>
      </c>
    </row>
    <row r="274" spans="1:12" hidden="1" x14ac:dyDescent="0.3">
      <c r="A274" t="s">
        <v>53</v>
      </c>
      <c r="B274" t="s">
        <v>54</v>
      </c>
      <c r="C274" t="s">
        <v>57</v>
      </c>
      <c r="D274" t="s">
        <v>61</v>
      </c>
      <c r="E274">
        <v>2.3475000000000001</v>
      </c>
      <c r="F274">
        <v>1100</v>
      </c>
      <c r="G274" t="s">
        <v>152</v>
      </c>
      <c r="I274" t="s">
        <v>152</v>
      </c>
      <c r="J274" t="str">
        <f t="shared" si="8"/>
        <v>T210096Police Hospital Phase 2PESVNFV-20AU12.34751100AUG</v>
      </c>
      <c r="K274" t="s">
        <v>808</v>
      </c>
      <c r="L274" t="b">
        <f t="shared" si="9"/>
        <v>1</v>
      </c>
    </row>
    <row r="275" spans="1:12" hidden="1" x14ac:dyDescent="0.3">
      <c r="A275" t="s">
        <v>53</v>
      </c>
      <c r="B275" t="s">
        <v>54</v>
      </c>
      <c r="C275" t="s">
        <v>57</v>
      </c>
      <c r="D275" t="s">
        <v>61</v>
      </c>
      <c r="E275">
        <v>2.3475000000000001</v>
      </c>
      <c r="F275">
        <v>1100</v>
      </c>
      <c r="G275" t="s">
        <v>148</v>
      </c>
      <c r="I275" t="s">
        <v>152</v>
      </c>
      <c r="J275" t="str">
        <f t="shared" si="8"/>
        <v xml:space="preserve">T210096Police Hospital Phase 2PESVNFV-20AU12.34751100PHK INV </v>
      </c>
      <c r="K275" t="s">
        <v>804</v>
      </c>
      <c r="L275" t="b">
        <f t="shared" si="9"/>
        <v>1</v>
      </c>
    </row>
    <row r="276" spans="1:12" hidden="1" x14ac:dyDescent="0.3">
      <c r="A276" t="s">
        <v>53</v>
      </c>
      <c r="B276" t="s">
        <v>54</v>
      </c>
      <c r="C276" t="s">
        <v>57</v>
      </c>
      <c r="D276" t="s">
        <v>61</v>
      </c>
      <c r="E276">
        <v>2.3475000000000001</v>
      </c>
      <c r="F276">
        <v>1100</v>
      </c>
      <c r="G276" t="s">
        <v>153</v>
      </c>
      <c r="I276" t="s">
        <v>153</v>
      </c>
      <c r="J276" t="str">
        <f t="shared" si="8"/>
        <v>T210096Police Hospital Phase 2PESVNFV-20AU12.34751100SEP</v>
      </c>
      <c r="K276" t="s">
        <v>809</v>
      </c>
      <c r="L276" t="b">
        <f t="shared" si="9"/>
        <v>1</v>
      </c>
    </row>
    <row r="277" spans="1:12" hidden="1" x14ac:dyDescent="0.3">
      <c r="A277" t="s">
        <v>53</v>
      </c>
      <c r="B277" t="s">
        <v>54</v>
      </c>
      <c r="C277" t="s">
        <v>57</v>
      </c>
      <c r="D277" t="s">
        <v>61</v>
      </c>
      <c r="E277">
        <v>2.3475000000000001</v>
      </c>
      <c r="F277">
        <v>1100</v>
      </c>
      <c r="G277" t="s">
        <v>148</v>
      </c>
      <c r="I277" t="s">
        <v>153</v>
      </c>
      <c r="J277" t="str">
        <f t="shared" si="8"/>
        <v xml:space="preserve">T210096Police Hospital Phase 2PESVNFV-20AU12.34751100PHK INV </v>
      </c>
      <c r="K277" t="s">
        <v>804</v>
      </c>
      <c r="L277" t="b">
        <f t="shared" si="9"/>
        <v>1</v>
      </c>
    </row>
    <row r="278" spans="1:12" hidden="1" x14ac:dyDescent="0.3">
      <c r="A278" t="s">
        <v>53</v>
      </c>
      <c r="B278" t="s">
        <v>54</v>
      </c>
      <c r="C278" t="s">
        <v>57</v>
      </c>
      <c r="D278" t="s">
        <v>61</v>
      </c>
      <c r="E278">
        <v>2.3475000000000001</v>
      </c>
      <c r="F278">
        <v>1100</v>
      </c>
      <c r="G278" t="s">
        <v>155</v>
      </c>
      <c r="I278" t="s">
        <v>155</v>
      </c>
      <c r="J278" t="str">
        <f t="shared" si="8"/>
        <v>T210096Police Hospital Phase 2PESVNFV-20AU12.34751100OCT</v>
      </c>
      <c r="K278" t="s">
        <v>810</v>
      </c>
      <c r="L278" t="b">
        <f t="shared" si="9"/>
        <v>1</v>
      </c>
    </row>
    <row r="279" spans="1:12" hidden="1" x14ac:dyDescent="0.3">
      <c r="A279" t="s">
        <v>53</v>
      </c>
      <c r="B279" t="s">
        <v>54</v>
      </c>
      <c r="C279" t="s">
        <v>57</v>
      </c>
      <c r="D279" t="s">
        <v>61</v>
      </c>
      <c r="E279">
        <v>2.3475000000000001</v>
      </c>
      <c r="F279">
        <v>1100</v>
      </c>
      <c r="G279" t="s">
        <v>148</v>
      </c>
      <c r="I279" t="s">
        <v>155</v>
      </c>
      <c r="J279" t="str">
        <f t="shared" si="8"/>
        <v xml:space="preserve">T210096Police Hospital Phase 2PESVNFV-20AU12.34751100PHK INV </v>
      </c>
      <c r="K279" t="s">
        <v>804</v>
      </c>
      <c r="L279" t="b">
        <f t="shared" si="9"/>
        <v>1</v>
      </c>
    </row>
    <row r="280" spans="1:12" hidden="1" x14ac:dyDescent="0.3">
      <c r="A280" t="s">
        <v>53</v>
      </c>
      <c r="B280" t="s">
        <v>54</v>
      </c>
      <c r="C280" t="s">
        <v>57</v>
      </c>
      <c r="D280" t="s">
        <v>61</v>
      </c>
      <c r="E280">
        <v>2.3475000000000001</v>
      </c>
      <c r="F280">
        <v>1100</v>
      </c>
      <c r="G280" t="s">
        <v>156</v>
      </c>
      <c r="I280" t="s">
        <v>156</v>
      </c>
      <c r="J280" t="str">
        <f t="shared" si="8"/>
        <v>T210096Police Hospital Phase 2PESVNFV-20AU12.34751100NOV</v>
      </c>
      <c r="K280" t="s">
        <v>811</v>
      </c>
      <c r="L280" t="b">
        <f t="shared" si="9"/>
        <v>1</v>
      </c>
    </row>
    <row r="281" spans="1:12" hidden="1" x14ac:dyDescent="0.3">
      <c r="A281" t="s">
        <v>53</v>
      </c>
      <c r="B281" t="s">
        <v>54</v>
      </c>
      <c r="C281" t="s">
        <v>57</v>
      </c>
      <c r="D281" t="s">
        <v>61</v>
      </c>
      <c r="E281">
        <v>2.3475000000000001</v>
      </c>
      <c r="F281">
        <v>1100</v>
      </c>
      <c r="G281" t="s">
        <v>148</v>
      </c>
      <c r="I281" t="s">
        <v>156</v>
      </c>
      <c r="J281" t="str">
        <f t="shared" si="8"/>
        <v xml:space="preserve">T210096Police Hospital Phase 2PESVNFV-20AU12.34751100PHK INV </v>
      </c>
      <c r="K281" t="s">
        <v>804</v>
      </c>
      <c r="L281" t="b">
        <f t="shared" si="9"/>
        <v>1</v>
      </c>
    </row>
    <row r="282" spans="1:12" hidden="1" x14ac:dyDescent="0.3">
      <c r="A282" t="s">
        <v>53</v>
      </c>
      <c r="B282" t="s">
        <v>54</v>
      </c>
      <c r="C282" t="s">
        <v>57</v>
      </c>
      <c r="D282" t="s">
        <v>61</v>
      </c>
      <c r="E282">
        <v>2.3475000000000001</v>
      </c>
      <c r="F282">
        <v>1100</v>
      </c>
      <c r="G282" t="s">
        <v>157</v>
      </c>
      <c r="I282" t="s">
        <v>157</v>
      </c>
      <c r="J282" t="str">
        <f t="shared" si="8"/>
        <v>T210096Police Hospital Phase 2PESVNFV-20AU12.34751100DEC</v>
      </c>
      <c r="K282" t="s">
        <v>812</v>
      </c>
      <c r="L282" t="b">
        <f t="shared" si="9"/>
        <v>1</v>
      </c>
    </row>
    <row r="283" spans="1:12" hidden="1" x14ac:dyDescent="0.3">
      <c r="A283" t="s">
        <v>53</v>
      </c>
      <c r="B283" t="s">
        <v>54</v>
      </c>
      <c r="C283" t="s">
        <v>57</v>
      </c>
      <c r="D283" t="s">
        <v>61</v>
      </c>
      <c r="E283">
        <v>2.3475000000000001</v>
      </c>
      <c r="F283">
        <v>1100</v>
      </c>
      <c r="G283" t="s">
        <v>148</v>
      </c>
      <c r="I283" t="s">
        <v>157</v>
      </c>
      <c r="J283" t="str">
        <f t="shared" si="8"/>
        <v xml:space="preserve">T210096Police Hospital Phase 2PESVNFV-20AU12.34751100PHK INV </v>
      </c>
      <c r="K283" t="s">
        <v>804</v>
      </c>
      <c r="L283" t="b">
        <f t="shared" si="9"/>
        <v>1</v>
      </c>
    </row>
    <row r="284" spans="1:12" hidden="1" x14ac:dyDescent="0.3">
      <c r="A284" t="s">
        <v>53</v>
      </c>
      <c r="B284" t="s">
        <v>54</v>
      </c>
      <c r="C284" t="s">
        <v>57</v>
      </c>
      <c r="D284" t="s">
        <v>61</v>
      </c>
      <c r="E284">
        <v>2.3475000000000001</v>
      </c>
      <c r="F284">
        <v>1100</v>
      </c>
      <c r="G284" t="s">
        <v>158</v>
      </c>
      <c r="I284" t="s">
        <v>158</v>
      </c>
      <c r="J284" t="str">
        <f t="shared" si="8"/>
        <v>T210096Police Hospital Phase 2PESVNFV-20AU12.34751100JAN</v>
      </c>
      <c r="K284" t="s">
        <v>813</v>
      </c>
      <c r="L284" t="b">
        <f t="shared" si="9"/>
        <v>1</v>
      </c>
    </row>
    <row r="285" spans="1:12" hidden="1" x14ac:dyDescent="0.3">
      <c r="A285" t="s">
        <v>53</v>
      </c>
      <c r="B285" t="s">
        <v>54</v>
      </c>
      <c r="C285" t="s">
        <v>57</v>
      </c>
      <c r="D285" t="s">
        <v>61</v>
      </c>
      <c r="E285">
        <v>2.3475000000000001</v>
      </c>
      <c r="F285">
        <v>1100</v>
      </c>
      <c r="G285" t="s">
        <v>148</v>
      </c>
      <c r="I285" t="s">
        <v>158</v>
      </c>
      <c r="J285" t="str">
        <f t="shared" si="8"/>
        <v xml:space="preserve">T210096Police Hospital Phase 2PESVNFV-20AU12.34751100PHK INV </v>
      </c>
      <c r="K285" t="s">
        <v>804</v>
      </c>
      <c r="L285" t="b">
        <f t="shared" si="9"/>
        <v>1</v>
      </c>
    </row>
    <row r="286" spans="1:12" hidden="1" x14ac:dyDescent="0.3">
      <c r="A286" t="s">
        <v>53</v>
      </c>
      <c r="B286" t="s">
        <v>54</v>
      </c>
      <c r="C286" t="s">
        <v>57</v>
      </c>
      <c r="D286" t="s">
        <v>61</v>
      </c>
      <c r="E286">
        <v>2.3475000000000001</v>
      </c>
      <c r="F286">
        <v>1100</v>
      </c>
      <c r="G286" t="s">
        <v>159</v>
      </c>
      <c r="I286" t="s">
        <v>159</v>
      </c>
      <c r="J286" t="str">
        <f t="shared" si="8"/>
        <v>T210096Police Hospital Phase 2PESVNFV-20AU12.34751100FEB</v>
      </c>
      <c r="K286" t="s">
        <v>814</v>
      </c>
      <c r="L286" t="b">
        <f t="shared" si="9"/>
        <v>1</v>
      </c>
    </row>
    <row r="287" spans="1:12" hidden="1" x14ac:dyDescent="0.3">
      <c r="A287" t="s">
        <v>53</v>
      </c>
      <c r="B287" t="s">
        <v>54</v>
      </c>
      <c r="C287" t="s">
        <v>57</v>
      </c>
      <c r="D287" t="s">
        <v>61</v>
      </c>
      <c r="E287">
        <v>2.3475000000000001</v>
      </c>
      <c r="F287">
        <v>1100</v>
      </c>
      <c r="G287" t="s">
        <v>148</v>
      </c>
      <c r="I287" t="s">
        <v>159</v>
      </c>
      <c r="J287" t="str">
        <f t="shared" si="8"/>
        <v xml:space="preserve">T210096Police Hospital Phase 2PESVNFV-20AU12.34751100PHK INV </v>
      </c>
      <c r="K287" t="s">
        <v>804</v>
      </c>
      <c r="L287" t="b">
        <f t="shared" si="9"/>
        <v>1</v>
      </c>
    </row>
    <row r="288" spans="1:12" x14ac:dyDescent="0.3">
      <c r="A288" t="s">
        <v>53</v>
      </c>
      <c r="B288" t="s">
        <v>54</v>
      </c>
      <c r="C288" t="s">
        <v>57</v>
      </c>
      <c r="D288" t="s">
        <v>61</v>
      </c>
      <c r="E288">
        <v>2.3475000000000001</v>
      </c>
      <c r="F288">
        <v>1100</v>
      </c>
      <c r="G288" t="s">
        <v>160</v>
      </c>
      <c r="I288" t="s">
        <v>160</v>
      </c>
      <c r="J288" t="str">
        <f t="shared" si="8"/>
        <v>T210096Police Hospital Phase 2PESVNFV-20AU12.34751100MAR</v>
      </c>
      <c r="K288" t="s">
        <v>815</v>
      </c>
      <c r="L288" t="b">
        <f t="shared" si="9"/>
        <v>1</v>
      </c>
    </row>
    <row r="289" spans="1:12" x14ac:dyDescent="0.3">
      <c r="A289" t="s">
        <v>53</v>
      </c>
      <c r="B289" t="s">
        <v>54</v>
      </c>
      <c r="C289" t="s">
        <v>57</v>
      </c>
      <c r="D289" t="s">
        <v>61</v>
      </c>
      <c r="E289">
        <v>2.3475000000000001</v>
      </c>
      <c r="F289">
        <v>1100</v>
      </c>
      <c r="G289" t="s">
        <v>148</v>
      </c>
      <c r="I289" t="s">
        <v>160</v>
      </c>
      <c r="J289" t="str">
        <f t="shared" si="8"/>
        <v xml:space="preserve">T210096Police Hospital Phase 2PESVNFV-20AU12.34751100PHK INV </v>
      </c>
      <c r="K289" t="s">
        <v>804</v>
      </c>
      <c r="L289" t="b">
        <f t="shared" si="9"/>
        <v>1</v>
      </c>
    </row>
    <row r="290" spans="1:12" hidden="1" x14ac:dyDescent="0.3">
      <c r="A290" t="s">
        <v>53</v>
      </c>
      <c r="B290" t="s">
        <v>54</v>
      </c>
      <c r="C290" t="s">
        <v>57</v>
      </c>
      <c r="D290" t="s">
        <v>62</v>
      </c>
      <c r="E290">
        <v>2.8829999999999996</v>
      </c>
      <c r="F290">
        <v>300</v>
      </c>
      <c r="G290" t="s">
        <v>185</v>
      </c>
      <c r="I290" t="s">
        <v>185</v>
      </c>
      <c r="J290" t="str">
        <f t="shared" si="8"/>
        <v>T210096Police Hospital Phase 2PESVNFV-25AU12.883300APR</v>
      </c>
      <c r="K290" t="s">
        <v>816</v>
      </c>
      <c r="L290" t="b">
        <f t="shared" si="9"/>
        <v>1</v>
      </c>
    </row>
    <row r="291" spans="1:12" hidden="1" x14ac:dyDescent="0.3">
      <c r="A291" t="s">
        <v>53</v>
      </c>
      <c r="B291" t="s">
        <v>54</v>
      </c>
      <c r="C291" t="s">
        <v>57</v>
      </c>
      <c r="D291" t="s">
        <v>62</v>
      </c>
      <c r="E291">
        <v>2.8829999999999996</v>
      </c>
      <c r="F291">
        <v>300</v>
      </c>
      <c r="G291" t="s">
        <v>148</v>
      </c>
      <c r="I291" t="s">
        <v>185</v>
      </c>
      <c r="J291" t="str">
        <f t="shared" si="8"/>
        <v xml:space="preserve">T210096Police Hospital Phase 2PESVNFV-25AU12.883300PHK INV </v>
      </c>
      <c r="K291" t="s">
        <v>817</v>
      </c>
      <c r="L291" t="b">
        <f t="shared" si="9"/>
        <v>1</v>
      </c>
    </row>
    <row r="292" spans="1:12" hidden="1" x14ac:dyDescent="0.3">
      <c r="A292" t="s">
        <v>53</v>
      </c>
      <c r="B292" t="s">
        <v>54</v>
      </c>
      <c r="C292" t="s">
        <v>57</v>
      </c>
      <c r="D292" t="s">
        <v>62</v>
      </c>
      <c r="E292">
        <v>2.8829999999999996</v>
      </c>
      <c r="F292">
        <v>300</v>
      </c>
      <c r="G292" t="s">
        <v>147</v>
      </c>
      <c r="I292" t="s">
        <v>147</v>
      </c>
      <c r="J292" t="str">
        <f t="shared" si="8"/>
        <v>T210096Police Hospital Phase 2PESVNFV-25AU12.883300MAY</v>
      </c>
      <c r="K292" t="s">
        <v>818</v>
      </c>
      <c r="L292" t="b">
        <f t="shared" si="9"/>
        <v>1</v>
      </c>
    </row>
    <row r="293" spans="1:12" hidden="1" x14ac:dyDescent="0.3">
      <c r="A293" t="s">
        <v>53</v>
      </c>
      <c r="B293" t="s">
        <v>54</v>
      </c>
      <c r="C293" t="s">
        <v>57</v>
      </c>
      <c r="D293" t="s">
        <v>62</v>
      </c>
      <c r="E293">
        <v>2.8829999999999996</v>
      </c>
      <c r="F293">
        <v>300</v>
      </c>
      <c r="G293" t="s">
        <v>148</v>
      </c>
      <c r="I293" t="s">
        <v>147</v>
      </c>
      <c r="J293" t="str">
        <f t="shared" si="8"/>
        <v xml:space="preserve">T210096Police Hospital Phase 2PESVNFV-25AU12.883300PHK INV </v>
      </c>
      <c r="K293" t="s">
        <v>817</v>
      </c>
      <c r="L293" t="b">
        <f t="shared" si="9"/>
        <v>1</v>
      </c>
    </row>
    <row r="294" spans="1:12" hidden="1" x14ac:dyDescent="0.3">
      <c r="A294" t="s">
        <v>53</v>
      </c>
      <c r="B294" t="s">
        <v>54</v>
      </c>
      <c r="C294" t="s">
        <v>57</v>
      </c>
      <c r="D294" t="s">
        <v>62</v>
      </c>
      <c r="E294">
        <v>2.8829999999999996</v>
      </c>
      <c r="F294">
        <v>300</v>
      </c>
      <c r="G294" t="s">
        <v>149</v>
      </c>
      <c r="I294" t="s">
        <v>149</v>
      </c>
      <c r="J294" t="str">
        <f t="shared" si="8"/>
        <v>T210096Police Hospital Phase 2PESVNFV-25AU12.883300JUN</v>
      </c>
      <c r="K294" t="s">
        <v>819</v>
      </c>
      <c r="L294" t="b">
        <f t="shared" si="9"/>
        <v>1</v>
      </c>
    </row>
    <row r="295" spans="1:12" hidden="1" x14ac:dyDescent="0.3">
      <c r="A295" t="s">
        <v>53</v>
      </c>
      <c r="B295" t="s">
        <v>54</v>
      </c>
      <c r="C295" t="s">
        <v>57</v>
      </c>
      <c r="D295" t="s">
        <v>62</v>
      </c>
      <c r="E295">
        <v>2.8829999999999996</v>
      </c>
      <c r="F295">
        <v>300</v>
      </c>
      <c r="G295" t="s">
        <v>148</v>
      </c>
      <c r="I295" t="s">
        <v>149</v>
      </c>
      <c r="J295" t="str">
        <f t="shared" si="8"/>
        <v xml:space="preserve">T210096Police Hospital Phase 2PESVNFV-25AU12.883300PHK INV </v>
      </c>
      <c r="K295" t="s">
        <v>817</v>
      </c>
      <c r="L295" t="b">
        <f t="shared" si="9"/>
        <v>1</v>
      </c>
    </row>
    <row r="296" spans="1:12" hidden="1" x14ac:dyDescent="0.3">
      <c r="A296" t="s">
        <v>53</v>
      </c>
      <c r="B296" t="s">
        <v>54</v>
      </c>
      <c r="C296" t="s">
        <v>57</v>
      </c>
      <c r="D296" t="s">
        <v>62</v>
      </c>
      <c r="E296">
        <v>2.8829999999999996</v>
      </c>
      <c r="F296">
        <v>300</v>
      </c>
      <c r="G296" t="s">
        <v>150</v>
      </c>
      <c r="I296" t="s">
        <v>150</v>
      </c>
      <c r="J296" t="str">
        <f t="shared" si="8"/>
        <v>T210096Police Hospital Phase 2PESVNFV-25AU12.883300JUL</v>
      </c>
      <c r="K296" t="s">
        <v>820</v>
      </c>
      <c r="L296" t="b">
        <f t="shared" si="9"/>
        <v>1</v>
      </c>
    </row>
    <row r="297" spans="1:12" hidden="1" x14ac:dyDescent="0.3">
      <c r="A297" t="s">
        <v>53</v>
      </c>
      <c r="B297" t="s">
        <v>54</v>
      </c>
      <c r="C297" t="s">
        <v>57</v>
      </c>
      <c r="D297" t="s">
        <v>62</v>
      </c>
      <c r="E297">
        <v>2.8829999999999996</v>
      </c>
      <c r="F297">
        <v>300</v>
      </c>
      <c r="G297" t="s">
        <v>148</v>
      </c>
      <c r="I297" t="s">
        <v>150</v>
      </c>
      <c r="J297" t="str">
        <f t="shared" si="8"/>
        <v xml:space="preserve">T210096Police Hospital Phase 2PESVNFV-25AU12.883300PHK INV </v>
      </c>
      <c r="K297" t="s">
        <v>817</v>
      </c>
      <c r="L297" t="b">
        <f t="shared" si="9"/>
        <v>1</v>
      </c>
    </row>
    <row r="298" spans="1:12" hidden="1" x14ac:dyDescent="0.3">
      <c r="A298" t="s">
        <v>53</v>
      </c>
      <c r="B298" t="s">
        <v>54</v>
      </c>
      <c r="C298" t="s">
        <v>57</v>
      </c>
      <c r="D298" t="s">
        <v>62</v>
      </c>
      <c r="E298">
        <v>2.8829999999999996</v>
      </c>
      <c r="F298">
        <v>300</v>
      </c>
      <c r="G298" t="s">
        <v>152</v>
      </c>
      <c r="I298" t="s">
        <v>152</v>
      </c>
      <c r="J298" t="str">
        <f t="shared" si="8"/>
        <v>T210096Police Hospital Phase 2PESVNFV-25AU12.883300AUG</v>
      </c>
      <c r="K298" t="s">
        <v>821</v>
      </c>
      <c r="L298" t="b">
        <f t="shared" si="9"/>
        <v>1</v>
      </c>
    </row>
    <row r="299" spans="1:12" hidden="1" x14ac:dyDescent="0.3">
      <c r="A299" t="s">
        <v>53</v>
      </c>
      <c r="B299" t="s">
        <v>54</v>
      </c>
      <c r="C299" t="s">
        <v>57</v>
      </c>
      <c r="D299" t="s">
        <v>62</v>
      </c>
      <c r="E299">
        <v>2.8829999999999996</v>
      </c>
      <c r="F299">
        <v>300</v>
      </c>
      <c r="G299" t="s">
        <v>148</v>
      </c>
      <c r="I299" t="s">
        <v>152</v>
      </c>
      <c r="J299" t="str">
        <f t="shared" si="8"/>
        <v xml:space="preserve">T210096Police Hospital Phase 2PESVNFV-25AU12.883300PHK INV </v>
      </c>
      <c r="K299" t="s">
        <v>817</v>
      </c>
      <c r="L299" t="b">
        <f t="shared" si="9"/>
        <v>1</v>
      </c>
    </row>
    <row r="300" spans="1:12" hidden="1" x14ac:dyDescent="0.3">
      <c r="A300" t="s">
        <v>53</v>
      </c>
      <c r="B300" t="s">
        <v>54</v>
      </c>
      <c r="C300" t="s">
        <v>57</v>
      </c>
      <c r="D300" t="s">
        <v>62</v>
      </c>
      <c r="E300">
        <v>2.8829999999999996</v>
      </c>
      <c r="F300">
        <v>300</v>
      </c>
      <c r="G300" t="s">
        <v>153</v>
      </c>
      <c r="I300" t="s">
        <v>153</v>
      </c>
      <c r="J300" t="str">
        <f t="shared" si="8"/>
        <v>T210096Police Hospital Phase 2PESVNFV-25AU12.883300SEP</v>
      </c>
      <c r="K300" t="s">
        <v>822</v>
      </c>
      <c r="L300" t="b">
        <f t="shared" si="9"/>
        <v>1</v>
      </c>
    </row>
    <row r="301" spans="1:12" hidden="1" x14ac:dyDescent="0.3">
      <c r="A301" t="s">
        <v>53</v>
      </c>
      <c r="B301" t="s">
        <v>54</v>
      </c>
      <c r="C301" t="s">
        <v>57</v>
      </c>
      <c r="D301" t="s">
        <v>62</v>
      </c>
      <c r="E301">
        <v>2.8829999999999996</v>
      </c>
      <c r="F301">
        <v>300</v>
      </c>
      <c r="G301" t="s">
        <v>148</v>
      </c>
      <c r="I301" t="s">
        <v>153</v>
      </c>
      <c r="J301" t="str">
        <f t="shared" si="8"/>
        <v xml:space="preserve">T210096Police Hospital Phase 2PESVNFV-25AU12.883300PHK INV </v>
      </c>
      <c r="K301" t="s">
        <v>817</v>
      </c>
      <c r="L301" t="b">
        <f t="shared" si="9"/>
        <v>1</v>
      </c>
    </row>
    <row r="302" spans="1:12" hidden="1" x14ac:dyDescent="0.3">
      <c r="A302" t="s">
        <v>53</v>
      </c>
      <c r="B302" t="s">
        <v>54</v>
      </c>
      <c r="C302" t="s">
        <v>57</v>
      </c>
      <c r="D302" t="s">
        <v>62</v>
      </c>
      <c r="E302">
        <v>2.8829999999999996</v>
      </c>
      <c r="F302">
        <v>300</v>
      </c>
      <c r="G302" t="s">
        <v>155</v>
      </c>
      <c r="I302" t="s">
        <v>155</v>
      </c>
      <c r="J302" t="str">
        <f t="shared" si="8"/>
        <v>T210096Police Hospital Phase 2PESVNFV-25AU12.883300OCT</v>
      </c>
      <c r="K302" t="s">
        <v>823</v>
      </c>
      <c r="L302" t="b">
        <f t="shared" si="9"/>
        <v>1</v>
      </c>
    </row>
    <row r="303" spans="1:12" hidden="1" x14ac:dyDescent="0.3">
      <c r="A303" t="s">
        <v>53</v>
      </c>
      <c r="B303" t="s">
        <v>54</v>
      </c>
      <c r="C303" t="s">
        <v>57</v>
      </c>
      <c r="D303" t="s">
        <v>62</v>
      </c>
      <c r="E303">
        <v>2.8829999999999996</v>
      </c>
      <c r="F303">
        <v>300</v>
      </c>
      <c r="G303" t="s">
        <v>148</v>
      </c>
      <c r="I303" t="s">
        <v>155</v>
      </c>
      <c r="J303" t="str">
        <f t="shared" si="8"/>
        <v xml:space="preserve">T210096Police Hospital Phase 2PESVNFV-25AU12.883300PHK INV </v>
      </c>
      <c r="K303" t="s">
        <v>817</v>
      </c>
      <c r="L303" t="b">
        <f t="shared" si="9"/>
        <v>1</v>
      </c>
    </row>
    <row r="304" spans="1:12" hidden="1" x14ac:dyDescent="0.3">
      <c r="A304" t="s">
        <v>53</v>
      </c>
      <c r="B304" t="s">
        <v>54</v>
      </c>
      <c r="C304" t="s">
        <v>57</v>
      </c>
      <c r="D304" t="s">
        <v>62</v>
      </c>
      <c r="E304">
        <v>2.8829999999999996</v>
      </c>
      <c r="F304">
        <v>300</v>
      </c>
      <c r="G304" t="s">
        <v>156</v>
      </c>
      <c r="I304" t="s">
        <v>156</v>
      </c>
      <c r="J304" t="str">
        <f t="shared" si="8"/>
        <v>T210096Police Hospital Phase 2PESVNFV-25AU12.883300NOV</v>
      </c>
      <c r="K304" t="s">
        <v>824</v>
      </c>
      <c r="L304" t="b">
        <f t="shared" si="9"/>
        <v>1</v>
      </c>
    </row>
    <row r="305" spans="1:12" hidden="1" x14ac:dyDescent="0.3">
      <c r="A305" t="s">
        <v>53</v>
      </c>
      <c r="B305" t="s">
        <v>54</v>
      </c>
      <c r="C305" t="s">
        <v>57</v>
      </c>
      <c r="D305" t="s">
        <v>62</v>
      </c>
      <c r="E305">
        <v>2.8829999999999996</v>
      </c>
      <c r="F305">
        <v>300</v>
      </c>
      <c r="G305" t="s">
        <v>148</v>
      </c>
      <c r="I305" t="s">
        <v>156</v>
      </c>
      <c r="J305" t="str">
        <f t="shared" si="8"/>
        <v xml:space="preserve">T210096Police Hospital Phase 2PESVNFV-25AU12.883300PHK INV </v>
      </c>
      <c r="K305" t="s">
        <v>817</v>
      </c>
      <c r="L305" t="b">
        <f t="shared" si="9"/>
        <v>1</v>
      </c>
    </row>
    <row r="306" spans="1:12" hidden="1" x14ac:dyDescent="0.3">
      <c r="A306" t="s">
        <v>53</v>
      </c>
      <c r="B306" t="s">
        <v>54</v>
      </c>
      <c r="C306" t="s">
        <v>57</v>
      </c>
      <c r="D306" t="s">
        <v>62</v>
      </c>
      <c r="E306">
        <v>2.8829999999999996</v>
      </c>
      <c r="F306">
        <v>300</v>
      </c>
      <c r="G306" t="s">
        <v>157</v>
      </c>
      <c r="I306" t="s">
        <v>157</v>
      </c>
      <c r="J306" t="str">
        <f t="shared" si="8"/>
        <v>T210096Police Hospital Phase 2PESVNFV-25AU12.883300DEC</v>
      </c>
      <c r="K306" t="s">
        <v>825</v>
      </c>
      <c r="L306" t="b">
        <f t="shared" si="9"/>
        <v>1</v>
      </c>
    </row>
    <row r="307" spans="1:12" hidden="1" x14ac:dyDescent="0.3">
      <c r="A307" t="s">
        <v>53</v>
      </c>
      <c r="B307" t="s">
        <v>54</v>
      </c>
      <c r="C307" t="s">
        <v>57</v>
      </c>
      <c r="D307" t="s">
        <v>62</v>
      </c>
      <c r="E307">
        <v>2.8829999999999996</v>
      </c>
      <c r="F307">
        <v>300</v>
      </c>
      <c r="G307" t="s">
        <v>148</v>
      </c>
      <c r="I307" t="s">
        <v>157</v>
      </c>
      <c r="J307" t="str">
        <f t="shared" si="8"/>
        <v xml:space="preserve">T210096Police Hospital Phase 2PESVNFV-25AU12.883300PHK INV </v>
      </c>
      <c r="K307" t="s">
        <v>817</v>
      </c>
      <c r="L307" t="b">
        <f t="shared" si="9"/>
        <v>1</v>
      </c>
    </row>
    <row r="308" spans="1:12" hidden="1" x14ac:dyDescent="0.3">
      <c r="A308" t="s">
        <v>53</v>
      </c>
      <c r="B308" t="s">
        <v>54</v>
      </c>
      <c r="C308" t="s">
        <v>57</v>
      </c>
      <c r="D308" t="s">
        <v>62</v>
      </c>
      <c r="E308">
        <v>2.8829999999999996</v>
      </c>
      <c r="F308">
        <v>300</v>
      </c>
      <c r="G308" t="s">
        <v>158</v>
      </c>
      <c r="I308" t="s">
        <v>158</v>
      </c>
      <c r="J308" t="str">
        <f t="shared" si="8"/>
        <v>T210096Police Hospital Phase 2PESVNFV-25AU12.883300JAN</v>
      </c>
      <c r="K308" t="s">
        <v>826</v>
      </c>
      <c r="L308" t="b">
        <f t="shared" si="9"/>
        <v>1</v>
      </c>
    </row>
    <row r="309" spans="1:12" hidden="1" x14ac:dyDescent="0.3">
      <c r="A309" t="s">
        <v>53</v>
      </c>
      <c r="B309" t="s">
        <v>54</v>
      </c>
      <c r="C309" t="s">
        <v>57</v>
      </c>
      <c r="D309" t="s">
        <v>62</v>
      </c>
      <c r="E309">
        <v>2.8829999999999996</v>
      </c>
      <c r="F309">
        <v>300</v>
      </c>
      <c r="G309" t="s">
        <v>148</v>
      </c>
      <c r="I309" t="s">
        <v>158</v>
      </c>
      <c r="J309" t="str">
        <f t="shared" si="8"/>
        <v xml:space="preserve">T210096Police Hospital Phase 2PESVNFV-25AU12.883300PHK INV </v>
      </c>
      <c r="K309" t="s">
        <v>817</v>
      </c>
      <c r="L309" t="b">
        <f t="shared" si="9"/>
        <v>1</v>
      </c>
    </row>
    <row r="310" spans="1:12" hidden="1" x14ac:dyDescent="0.3">
      <c r="A310" t="s">
        <v>53</v>
      </c>
      <c r="B310" t="s">
        <v>54</v>
      </c>
      <c r="C310" t="s">
        <v>57</v>
      </c>
      <c r="D310" t="s">
        <v>62</v>
      </c>
      <c r="E310">
        <v>2.8829999999999996</v>
      </c>
      <c r="F310">
        <v>300</v>
      </c>
      <c r="G310" t="s">
        <v>159</v>
      </c>
      <c r="I310" t="s">
        <v>159</v>
      </c>
      <c r="J310" t="str">
        <f t="shared" si="8"/>
        <v>T210096Police Hospital Phase 2PESVNFV-25AU12.883300FEB</v>
      </c>
      <c r="K310" t="s">
        <v>827</v>
      </c>
      <c r="L310" t="b">
        <f t="shared" si="9"/>
        <v>1</v>
      </c>
    </row>
    <row r="311" spans="1:12" hidden="1" x14ac:dyDescent="0.3">
      <c r="A311" t="s">
        <v>53</v>
      </c>
      <c r="B311" t="s">
        <v>54</v>
      </c>
      <c r="C311" t="s">
        <v>57</v>
      </c>
      <c r="D311" t="s">
        <v>62</v>
      </c>
      <c r="E311">
        <v>2.8829999999999996</v>
      </c>
      <c r="F311">
        <v>300</v>
      </c>
      <c r="G311" t="s">
        <v>148</v>
      </c>
      <c r="I311" t="s">
        <v>159</v>
      </c>
      <c r="J311" t="str">
        <f t="shared" si="8"/>
        <v xml:space="preserve">T210096Police Hospital Phase 2PESVNFV-25AU12.883300PHK INV </v>
      </c>
      <c r="K311" t="s">
        <v>817</v>
      </c>
      <c r="L311" t="b">
        <f t="shared" si="9"/>
        <v>1</v>
      </c>
    </row>
    <row r="312" spans="1:12" x14ac:dyDescent="0.3">
      <c r="A312" t="s">
        <v>53</v>
      </c>
      <c r="B312" t="s">
        <v>54</v>
      </c>
      <c r="C312" t="s">
        <v>57</v>
      </c>
      <c r="D312" t="s">
        <v>62</v>
      </c>
      <c r="E312">
        <v>2.8829999999999996</v>
      </c>
      <c r="F312">
        <v>300</v>
      </c>
      <c r="G312" t="s">
        <v>160</v>
      </c>
      <c r="I312" t="s">
        <v>160</v>
      </c>
      <c r="J312" t="str">
        <f t="shared" si="8"/>
        <v>T210096Police Hospital Phase 2PESVNFV-25AU12.883300MAR</v>
      </c>
      <c r="K312" t="s">
        <v>828</v>
      </c>
      <c r="L312" t="b">
        <f t="shared" si="9"/>
        <v>1</v>
      </c>
    </row>
    <row r="313" spans="1:12" x14ac:dyDescent="0.3">
      <c r="A313" t="s">
        <v>53</v>
      </c>
      <c r="B313" t="s">
        <v>54</v>
      </c>
      <c r="C313" t="s">
        <v>57</v>
      </c>
      <c r="D313" t="s">
        <v>62</v>
      </c>
      <c r="E313">
        <v>2.8829999999999996</v>
      </c>
      <c r="F313">
        <v>300</v>
      </c>
      <c r="G313" t="s">
        <v>148</v>
      </c>
      <c r="I313" t="s">
        <v>160</v>
      </c>
      <c r="J313" t="str">
        <f t="shared" si="8"/>
        <v xml:space="preserve">T210096Police Hospital Phase 2PESVNFV-25AU12.883300PHK INV </v>
      </c>
      <c r="K313" t="s">
        <v>817</v>
      </c>
      <c r="L313" t="b">
        <f t="shared" si="9"/>
        <v>1</v>
      </c>
    </row>
    <row r="314" spans="1:12" hidden="1" x14ac:dyDescent="0.3">
      <c r="A314" t="s">
        <v>53</v>
      </c>
      <c r="B314" t="s">
        <v>54</v>
      </c>
      <c r="C314" t="s">
        <v>57</v>
      </c>
      <c r="D314" t="s">
        <v>63</v>
      </c>
      <c r="E314">
        <v>3.5459999999999998</v>
      </c>
      <c r="F314">
        <v>400</v>
      </c>
      <c r="G314" t="s">
        <v>185</v>
      </c>
      <c r="I314" t="s">
        <v>185</v>
      </c>
      <c r="J314" t="str">
        <f t="shared" si="8"/>
        <v>T210096Police Hospital Phase 2PESVNFV-30AU13.546400APR</v>
      </c>
      <c r="K314" t="s">
        <v>829</v>
      </c>
      <c r="L314" t="b">
        <f t="shared" si="9"/>
        <v>1</v>
      </c>
    </row>
    <row r="315" spans="1:12" hidden="1" x14ac:dyDescent="0.3">
      <c r="A315" t="s">
        <v>53</v>
      </c>
      <c r="B315" t="s">
        <v>54</v>
      </c>
      <c r="C315" t="s">
        <v>57</v>
      </c>
      <c r="D315" t="s">
        <v>63</v>
      </c>
      <c r="E315">
        <v>3.5459999999999998</v>
      </c>
      <c r="F315">
        <v>400</v>
      </c>
      <c r="G315" t="s">
        <v>148</v>
      </c>
      <c r="I315" t="s">
        <v>185</v>
      </c>
      <c r="J315" t="str">
        <f t="shared" si="8"/>
        <v xml:space="preserve">T210096Police Hospital Phase 2PESVNFV-30AU13.546400PHK INV </v>
      </c>
      <c r="K315" t="s">
        <v>830</v>
      </c>
      <c r="L315" t="b">
        <f t="shared" si="9"/>
        <v>1</v>
      </c>
    </row>
    <row r="316" spans="1:12" hidden="1" x14ac:dyDescent="0.3">
      <c r="A316" t="s">
        <v>53</v>
      </c>
      <c r="B316" t="s">
        <v>54</v>
      </c>
      <c r="C316" t="s">
        <v>57</v>
      </c>
      <c r="D316" t="s">
        <v>63</v>
      </c>
      <c r="E316">
        <v>3.5459999999999998</v>
      </c>
      <c r="F316">
        <v>400</v>
      </c>
      <c r="G316" t="s">
        <v>147</v>
      </c>
      <c r="I316" t="s">
        <v>147</v>
      </c>
      <c r="J316" t="str">
        <f t="shared" si="8"/>
        <v>T210096Police Hospital Phase 2PESVNFV-30AU13.546400MAY</v>
      </c>
      <c r="K316" t="s">
        <v>831</v>
      </c>
      <c r="L316" t="b">
        <f t="shared" si="9"/>
        <v>1</v>
      </c>
    </row>
    <row r="317" spans="1:12" hidden="1" x14ac:dyDescent="0.3">
      <c r="A317" t="s">
        <v>53</v>
      </c>
      <c r="B317" t="s">
        <v>54</v>
      </c>
      <c r="C317" t="s">
        <v>57</v>
      </c>
      <c r="D317" t="s">
        <v>63</v>
      </c>
      <c r="E317">
        <v>3.5459999999999998</v>
      </c>
      <c r="F317">
        <v>400</v>
      </c>
      <c r="G317" t="s">
        <v>148</v>
      </c>
      <c r="I317" t="s">
        <v>147</v>
      </c>
      <c r="J317" t="str">
        <f t="shared" si="8"/>
        <v xml:space="preserve">T210096Police Hospital Phase 2PESVNFV-30AU13.546400PHK INV </v>
      </c>
      <c r="K317" t="s">
        <v>830</v>
      </c>
      <c r="L317" t="b">
        <f t="shared" si="9"/>
        <v>1</v>
      </c>
    </row>
    <row r="318" spans="1:12" hidden="1" x14ac:dyDescent="0.3">
      <c r="A318" t="s">
        <v>53</v>
      </c>
      <c r="B318" t="s">
        <v>54</v>
      </c>
      <c r="C318" t="s">
        <v>57</v>
      </c>
      <c r="D318" t="s">
        <v>63</v>
      </c>
      <c r="E318">
        <v>3.5459999999999998</v>
      </c>
      <c r="F318">
        <v>400</v>
      </c>
      <c r="G318" t="s">
        <v>149</v>
      </c>
      <c r="I318" t="s">
        <v>149</v>
      </c>
      <c r="J318" t="str">
        <f t="shared" si="8"/>
        <v>T210096Police Hospital Phase 2PESVNFV-30AU13.546400JUN</v>
      </c>
      <c r="K318" t="s">
        <v>832</v>
      </c>
      <c r="L318" t="b">
        <f t="shared" si="9"/>
        <v>1</v>
      </c>
    </row>
    <row r="319" spans="1:12" hidden="1" x14ac:dyDescent="0.3">
      <c r="A319" t="s">
        <v>53</v>
      </c>
      <c r="B319" t="s">
        <v>54</v>
      </c>
      <c r="C319" t="s">
        <v>57</v>
      </c>
      <c r="D319" t="s">
        <v>63</v>
      </c>
      <c r="E319">
        <v>3.5459999999999998</v>
      </c>
      <c r="F319">
        <v>400</v>
      </c>
      <c r="G319" t="s">
        <v>148</v>
      </c>
      <c r="I319" t="s">
        <v>149</v>
      </c>
      <c r="J319" t="str">
        <f t="shared" si="8"/>
        <v xml:space="preserve">T210096Police Hospital Phase 2PESVNFV-30AU13.546400PHK INV </v>
      </c>
      <c r="K319" t="s">
        <v>830</v>
      </c>
      <c r="L319" t="b">
        <f t="shared" si="9"/>
        <v>1</v>
      </c>
    </row>
    <row r="320" spans="1:12" hidden="1" x14ac:dyDescent="0.3">
      <c r="A320" t="s">
        <v>53</v>
      </c>
      <c r="B320" t="s">
        <v>54</v>
      </c>
      <c r="C320" t="s">
        <v>57</v>
      </c>
      <c r="D320" t="s">
        <v>63</v>
      </c>
      <c r="E320">
        <v>3.5459999999999998</v>
      </c>
      <c r="F320">
        <v>400</v>
      </c>
      <c r="G320" t="s">
        <v>150</v>
      </c>
      <c r="I320" t="s">
        <v>150</v>
      </c>
      <c r="J320" t="str">
        <f t="shared" si="8"/>
        <v>T210096Police Hospital Phase 2PESVNFV-30AU13.546400JUL</v>
      </c>
      <c r="K320" t="s">
        <v>833</v>
      </c>
      <c r="L320" t="b">
        <f t="shared" si="9"/>
        <v>1</v>
      </c>
    </row>
    <row r="321" spans="1:12" hidden="1" x14ac:dyDescent="0.3">
      <c r="A321" t="s">
        <v>53</v>
      </c>
      <c r="B321" t="s">
        <v>54</v>
      </c>
      <c r="C321" t="s">
        <v>57</v>
      </c>
      <c r="D321" t="s">
        <v>63</v>
      </c>
      <c r="E321">
        <v>3.5459999999999998</v>
      </c>
      <c r="F321">
        <v>400</v>
      </c>
      <c r="G321" t="s">
        <v>148</v>
      </c>
      <c r="I321" t="s">
        <v>150</v>
      </c>
      <c r="J321" t="str">
        <f t="shared" si="8"/>
        <v xml:space="preserve">T210096Police Hospital Phase 2PESVNFV-30AU13.546400PHK INV </v>
      </c>
      <c r="K321" t="s">
        <v>830</v>
      </c>
      <c r="L321" t="b">
        <f t="shared" si="9"/>
        <v>1</v>
      </c>
    </row>
    <row r="322" spans="1:12" hidden="1" x14ac:dyDescent="0.3">
      <c r="A322" t="s">
        <v>53</v>
      </c>
      <c r="B322" t="s">
        <v>54</v>
      </c>
      <c r="C322" t="s">
        <v>57</v>
      </c>
      <c r="D322" t="s">
        <v>63</v>
      </c>
      <c r="E322">
        <v>3.5459999999999998</v>
      </c>
      <c r="F322">
        <v>400</v>
      </c>
      <c r="G322" t="s">
        <v>152</v>
      </c>
      <c r="I322" t="s">
        <v>152</v>
      </c>
      <c r="J322" t="str">
        <f t="shared" si="8"/>
        <v>T210096Police Hospital Phase 2PESVNFV-30AU13.546400AUG</v>
      </c>
      <c r="K322" t="s">
        <v>834</v>
      </c>
      <c r="L322" t="b">
        <f t="shared" si="9"/>
        <v>1</v>
      </c>
    </row>
    <row r="323" spans="1:12" hidden="1" x14ac:dyDescent="0.3">
      <c r="A323" t="s">
        <v>53</v>
      </c>
      <c r="B323" t="s">
        <v>54</v>
      </c>
      <c r="C323" t="s">
        <v>57</v>
      </c>
      <c r="D323" t="s">
        <v>63</v>
      </c>
      <c r="E323">
        <v>3.5459999999999998</v>
      </c>
      <c r="F323">
        <v>400</v>
      </c>
      <c r="G323" t="s">
        <v>148</v>
      </c>
      <c r="I323" t="s">
        <v>152</v>
      </c>
      <c r="J323" t="str">
        <f t="shared" ref="J323:J386" si="10">A323&amp;B323&amp;C323&amp;D323&amp;E323&amp;F323&amp;G323</f>
        <v xml:space="preserve">T210096Police Hospital Phase 2PESVNFV-30AU13.546400PHK INV </v>
      </c>
      <c r="K323" t="s">
        <v>830</v>
      </c>
      <c r="L323" t="b">
        <f t="shared" ref="L323:L386" si="11">J323=K323</f>
        <v>1</v>
      </c>
    </row>
    <row r="324" spans="1:12" hidden="1" x14ac:dyDescent="0.3">
      <c r="A324" t="s">
        <v>53</v>
      </c>
      <c r="B324" t="s">
        <v>54</v>
      </c>
      <c r="C324" t="s">
        <v>57</v>
      </c>
      <c r="D324" t="s">
        <v>63</v>
      </c>
      <c r="E324">
        <v>3.5459999999999998</v>
      </c>
      <c r="F324">
        <v>400</v>
      </c>
      <c r="G324" t="s">
        <v>153</v>
      </c>
      <c r="I324" t="s">
        <v>153</v>
      </c>
      <c r="J324" t="str">
        <f t="shared" si="10"/>
        <v>T210096Police Hospital Phase 2PESVNFV-30AU13.546400SEP</v>
      </c>
      <c r="K324" t="s">
        <v>835</v>
      </c>
      <c r="L324" t="b">
        <f t="shared" si="11"/>
        <v>1</v>
      </c>
    </row>
    <row r="325" spans="1:12" hidden="1" x14ac:dyDescent="0.3">
      <c r="A325" t="s">
        <v>53</v>
      </c>
      <c r="B325" t="s">
        <v>54</v>
      </c>
      <c r="C325" t="s">
        <v>57</v>
      </c>
      <c r="D325" t="s">
        <v>63</v>
      </c>
      <c r="E325">
        <v>3.5459999999999998</v>
      </c>
      <c r="F325">
        <v>400</v>
      </c>
      <c r="G325" t="s">
        <v>148</v>
      </c>
      <c r="I325" t="s">
        <v>153</v>
      </c>
      <c r="J325" t="str">
        <f t="shared" si="10"/>
        <v xml:space="preserve">T210096Police Hospital Phase 2PESVNFV-30AU13.546400PHK INV </v>
      </c>
      <c r="K325" t="s">
        <v>830</v>
      </c>
      <c r="L325" t="b">
        <f t="shared" si="11"/>
        <v>1</v>
      </c>
    </row>
    <row r="326" spans="1:12" hidden="1" x14ac:dyDescent="0.3">
      <c r="A326" t="s">
        <v>53</v>
      </c>
      <c r="B326" t="s">
        <v>54</v>
      </c>
      <c r="C326" t="s">
        <v>57</v>
      </c>
      <c r="D326" t="s">
        <v>63</v>
      </c>
      <c r="E326">
        <v>3.5459999999999998</v>
      </c>
      <c r="F326">
        <v>400</v>
      </c>
      <c r="G326" t="s">
        <v>155</v>
      </c>
      <c r="I326" t="s">
        <v>155</v>
      </c>
      <c r="J326" t="str">
        <f t="shared" si="10"/>
        <v>T210096Police Hospital Phase 2PESVNFV-30AU13.546400OCT</v>
      </c>
      <c r="K326" t="s">
        <v>836</v>
      </c>
      <c r="L326" t="b">
        <f t="shared" si="11"/>
        <v>1</v>
      </c>
    </row>
    <row r="327" spans="1:12" hidden="1" x14ac:dyDescent="0.3">
      <c r="A327" t="s">
        <v>53</v>
      </c>
      <c r="B327" t="s">
        <v>54</v>
      </c>
      <c r="C327" t="s">
        <v>57</v>
      </c>
      <c r="D327" t="s">
        <v>63</v>
      </c>
      <c r="E327">
        <v>3.5459999999999998</v>
      </c>
      <c r="F327">
        <v>400</v>
      </c>
      <c r="G327" t="s">
        <v>148</v>
      </c>
      <c r="I327" t="s">
        <v>155</v>
      </c>
      <c r="J327" t="str">
        <f t="shared" si="10"/>
        <v xml:space="preserve">T210096Police Hospital Phase 2PESVNFV-30AU13.546400PHK INV </v>
      </c>
      <c r="K327" t="s">
        <v>830</v>
      </c>
      <c r="L327" t="b">
        <f t="shared" si="11"/>
        <v>1</v>
      </c>
    </row>
    <row r="328" spans="1:12" hidden="1" x14ac:dyDescent="0.3">
      <c r="A328" t="s">
        <v>53</v>
      </c>
      <c r="B328" t="s">
        <v>54</v>
      </c>
      <c r="C328" t="s">
        <v>57</v>
      </c>
      <c r="D328" t="s">
        <v>63</v>
      </c>
      <c r="E328">
        <v>3.5459999999999998</v>
      </c>
      <c r="F328">
        <v>400</v>
      </c>
      <c r="G328" t="s">
        <v>156</v>
      </c>
      <c r="I328" t="s">
        <v>156</v>
      </c>
      <c r="J328" t="str">
        <f t="shared" si="10"/>
        <v>T210096Police Hospital Phase 2PESVNFV-30AU13.546400NOV</v>
      </c>
      <c r="K328" t="s">
        <v>837</v>
      </c>
      <c r="L328" t="b">
        <f t="shared" si="11"/>
        <v>1</v>
      </c>
    </row>
    <row r="329" spans="1:12" hidden="1" x14ac:dyDescent="0.3">
      <c r="A329" t="s">
        <v>53</v>
      </c>
      <c r="B329" t="s">
        <v>54</v>
      </c>
      <c r="C329" t="s">
        <v>57</v>
      </c>
      <c r="D329" t="s">
        <v>63</v>
      </c>
      <c r="E329">
        <v>3.5459999999999998</v>
      </c>
      <c r="F329">
        <v>400</v>
      </c>
      <c r="G329" t="s">
        <v>148</v>
      </c>
      <c r="I329" t="s">
        <v>156</v>
      </c>
      <c r="J329" t="str">
        <f t="shared" si="10"/>
        <v xml:space="preserve">T210096Police Hospital Phase 2PESVNFV-30AU13.546400PHK INV </v>
      </c>
      <c r="K329" t="s">
        <v>830</v>
      </c>
      <c r="L329" t="b">
        <f t="shared" si="11"/>
        <v>1</v>
      </c>
    </row>
    <row r="330" spans="1:12" hidden="1" x14ac:dyDescent="0.3">
      <c r="A330" t="s">
        <v>53</v>
      </c>
      <c r="B330" t="s">
        <v>54</v>
      </c>
      <c r="C330" t="s">
        <v>57</v>
      </c>
      <c r="D330" t="s">
        <v>63</v>
      </c>
      <c r="E330">
        <v>3.5459999999999998</v>
      </c>
      <c r="F330">
        <v>400</v>
      </c>
      <c r="G330" t="s">
        <v>157</v>
      </c>
      <c r="I330" t="s">
        <v>157</v>
      </c>
      <c r="J330" t="str">
        <f t="shared" si="10"/>
        <v>T210096Police Hospital Phase 2PESVNFV-30AU13.546400DEC</v>
      </c>
      <c r="K330" t="s">
        <v>838</v>
      </c>
      <c r="L330" t="b">
        <f t="shared" si="11"/>
        <v>1</v>
      </c>
    </row>
    <row r="331" spans="1:12" hidden="1" x14ac:dyDescent="0.3">
      <c r="A331" t="s">
        <v>53</v>
      </c>
      <c r="B331" t="s">
        <v>54</v>
      </c>
      <c r="C331" t="s">
        <v>57</v>
      </c>
      <c r="D331" t="s">
        <v>63</v>
      </c>
      <c r="E331">
        <v>3.5459999999999998</v>
      </c>
      <c r="F331">
        <v>400</v>
      </c>
      <c r="G331" t="s">
        <v>148</v>
      </c>
      <c r="I331" t="s">
        <v>157</v>
      </c>
      <c r="J331" t="str">
        <f t="shared" si="10"/>
        <v xml:space="preserve">T210096Police Hospital Phase 2PESVNFV-30AU13.546400PHK INV </v>
      </c>
      <c r="K331" t="s">
        <v>830</v>
      </c>
      <c r="L331" t="b">
        <f t="shared" si="11"/>
        <v>1</v>
      </c>
    </row>
    <row r="332" spans="1:12" hidden="1" x14ac:dyDescent="0.3">
      <c r="A332" t="s">
        <v>53</v>
      </c>
      <c r="B332" t="s">
        <v>54</v>
      </c>
      <c r="C332" t="s">
        <v>57</v>
      </c>
      <c r="D332" t="s">
        <v>63</v>
      </c>
      <c r="E332">
        <v>3.5459999999999998</v>
      </c>
      <c r="F332">
        <v>400</v>
      </c>
      <c r="G332" t="s">
        <v>158</v>
      </c>
      <c r="I332" t="s">
        <v>158</v>
      </c>
      <c r="J332" t="str">
        <f t="shared" si="10"/>
        <v>T210096Police Hospital Phase 2PESVNFV-30AU13.546400JAN</v>
      </c>
      <c r="K332" t="s">
        <v>839</v>
      </c>
      <c r="L332" t="b">
        <f t="shared" si="11"/>
        <v>1</v>
      </c>
    </row>
    <row r="333" spans="1:12" hidden="1" x14ac:dyDescent="0.3">
      <c r="A333" t="s">
        <v>53</v>
      </c>
      <c r="B333" t="s">
        <v>54</v>
      </c>
      <c r="C333" t="s">
        <v>57</v>
      </c>
      <c r="D333" t="s">
        <v>63</v>
      </c>
      <c r="E333">
        <v>3.5459999999999998</v>
      </c>
      <c r="F333">
        <v>400</v>
      </c>
      <c r="G333" t="s">
        <v>148</v>
      </c>
      <c r="I333" t="s">
        <v>158</v>
      </c>
      <c r="J333" t="str">
        <f t="shared" si="10"/>
        <v xml:space="preserve">T210096Police Hospital Phase 2PESVNFV-30AU13.546400PHK INV </v>
      </c>
      <c r="K333" t="s">
        <v>830</v>
      </c>
      <c r="L333" t="b">
        <f t="shared" si="11"/>
        <v>1</v>
      </c>
    </row>
    <row r="334" spans="1:12" hidden="1" x14ac:dyDescent="0.3">
      <c r="A334" t="s">
        <v>53</v>
      </c>
      <c r="B334" t="s">
        <v>54</v>
      </c>
      <c r="C334" t="s">
        <v>57</v>
      </c>
      <c r="D334" t="s">
        <v>63</v>
      </c>
      <c r="E334">
        <v>3.5459999999999998</v>
      </c>
      <c r="F334">
        <v>400</v>
      </c>
      <c r="G334" t="s">
        <v>159</v>
      </c>
      <c r="I334" t="s">
        <v>159</v>
      </c>
      <c r="J334" t="str">
        <f t="shared" si="10"/>
        <v>T210096Police Hospital Phase 2PESVNFV-30AU13.546400FEB</v>
      </c>
      <c r="K334" t="s">
        <v>840</v>
      </c>
      <c r="L334" t="b">
        <f t="shared" si="11"/>
        <v>1</v>
      </c>
    </row>
    <row r="335" spans="1:12" hidden="1" x14ac:dyDescent="0.3">
      <c r="A335" t="s">
        <v>53</v>
      </c>
      <c r="B335" t="s">
        <v>54</v>
      </c>
      <c r="C335" t="s">
        <v>57</v>
      </c>
      <c r="D335" t="s">
        <v>63</v>
      </c>
      <c r="E335">
        <v>3.5459999999999998</v>
      </c>
      <c r="F335">
        <v>400</v>
      </c>
      <c r="G335" t="s">
        <v>148</v>
      </c>
      <c r="I335" t="s">
        <v>159</v>
      </c>
      <c r="J335" t="str">
        <f t="shared" si="10"/>
        <v xml:space="preserve">T210096Police Hospital Phase 2PESVNFV-30AU13.546400PHK INV </v>
      </c>
      <c r="K335" t="s">
        <v>830</v>
      </c>
      <c r="L335" t="b">
        <f t="shared" si="11"/>
        <v>1</v>
      </c>
    </row>
    <row r="336" spans="1:12" x14ac:dyDescent="0.3">
      <c r="A336" t="s">
        <v>53</v>
      </c>
      <c r="B336" t="s">
        <v>54</v>
      </c>
      <c r="C336" t="s">
        <v>57</v>
      </c>
      <c r="D336" t="s">
        <v>63</v>
      </c>
      <c r="E336">
        <v>3.5459999999999998</v>
      </c>
      <c r="F336">
        <v>400</v>
      </c>
      <c r="G336" t="s">
        <v>160</v>
      </c>
      <c r="I336" t="s">
        <v>160</v>
      </c>
      <c r="J336" t="str">
        <f t="shared" si="10"/>
        <v>T210096Police Hospital Phase 2PESVNFV-30AU13.546400MAR</v>
      </c>
      <c r="K336" t="s">
        <v>841</v>
      </c>
      <c r="L336" t="b">
        <f t="shared" si="11"/>
        <v>1</v>
      </c>
    </row>
    <row r="337" spans="1:12" x14ac:dyDescent="0.3">
      <c r="A337" t="s">
        <v>53</v>
      </c>
      <c r="B337" t="s">
        <v>54</v>
      </c>
      <c r="C337" t="s">
        <v>57</v>
      </c>
      <c r="D337" t="s">
        <v>63</v>
      </c>
      <c r="E337">
        <v>3.5459999999999998</v>
      </c>
      <c r="F337">
        <v>400</v>
      </c>
      <c r="G337" t="s">
        <v>148</v>
      </c>
      <c r="I337" t="s">
        <v>160</v>
      </c>
      <c r="J337" t="str">
        <f t="shared" si="10"/>
        <v xml:space="preserve">T210096Police Hospital Phase 2PESVNFV-30AU13.546400PHK INV </v>
      </c>
      <c r="K337" t="s">
        <v>830</v>
      </c>
      <c r="L337" t="b">
        <f t="shared" si="11"/>
        <v>1</v>
      </c>
    </row>
    <row r="338" spans="1:12" hidden="1" x14ac:dyDescent="0.3">
      <c r="A338" t="s">
        <v>53</v>
      </c>
      <c r="B338" t="s">
        <v>54</v>
      </c>
      <c r="C338" t="s">
        <v>57</v>
      </c>
      <c r="D338" t="s">
        <v>64</v>
      </c>
      <c r="E338">
        <v>2.1659999999999999</v>
      </c>
      <c r="F338">
        <v>3000</v>
      </c>
      <c r="G338" t="s">
        <v>185</v>
      </c>
      <c r="I338" t="s">
        <v>185</v>
      </c>
      <c r="J338" t="str">
        <f t="shared" si="10"/>
        <v>T210096Police Hospital Phase 2PESVNFV-10EGK1T2.1663000APR</v>
      </c>
      <c r="K338" t="s">
        <v>842</v>
      </c>
      <c r="L338" t="b">
        <f t="shared" si="11"/>
        <v>1</v>
      </c>
    </row>
    <row r="339" spans="1:12" hidden="1" x14ac:dyDescent="0.3">
      <c r="A339" t="s">
        <v>53</v>
      </c>
      <c r="B339" t="s">
        <v>54</v>
      </c>
      <c r="C339" t="s">
        <v>57</v>
      </c>
      <c r="D339" t="s">
        <v>64</v>
      </c>
      <c r="E339">
        <v>2.1659999999999999</v>
      </c>
      <c r="F339">
        <v>3000</v>
      </c>
      <c r="G339" t="s">
        <v>148</v>
      </c>
      <c r="I339" t="s">
        <v>185</v>
      </c>
      <c r="J339" t="str">
        <f t="shared" si="10"/>
        <v xml:space="preserve">T210096Police Hospital Phase 2PESVNFV-10EGK1T2.1663000PHK INV </v>
      </c>
      <c r="K339" t="s">
        <v>843</v>
      </c>
      <c r="L339" t="b">
        <f t="shared" si="11"/>
        <v>1</v>
      </c>
    </row>
    <row r="340" spans="1:12" hidden="1" x14ac:dyDescent="0.3">
      <c r="A340" t="s">
        <v>53</v>
      </c>
      <c r="B340" t="s">
        <v>54</v>
      </c>
      <c r="C340" t="s">
        <v>57</v>
      </c>
      <c r="D340" t="s">
        <v>64</v>
      </c>
      <c r="E340">
        <v>2.1659999999999999</v>
      </c>
      <c r="F340">
        <v>3000</v>
      </c>
      <c r="G340" t="s">
        <v>147</v>
      </c>
      <c r="I340" t="s">
        <v>147</v>
      </c>
      <c r="J340" t="str">
        <f t="shared" si="10"/>
        <v>T210096Police Hospital Phase 2PESVNFV-10EGK1T2.1663000MAY</v>
      </c>
      <c r="K340" t="s">
        <v>844</v>
      </c>
      <c r="L340" t="b">
        <f t="shared" si="11"/>
        <v>1</v>
      </c>
    </row>
    <row r="341" spans="1:12" hidden="1" x14ac:dyDescent="0.3">
      <c r="A341" t="s">
        <v>53</v>
      </c>
      <c r="B341" t="s">
        <v>54</v>
      </c>
      <c r="C341" t="s">
        <v>57</v>
      </c>
      <c r="D341" t="s">
        <v>64</v>
      </c>
      <c r="E341">
        <v>2.1659999999999999</v>
      </c>
      <c r="F341">
        <v>3000</v>
      </c>
      <c r="G341" t="s">
        <v>148</v>
      </c>
      <c r="I341" t="s">
        <v>147</v>
      </c>
      <c r="J341" t="str">
        <f t="shared" si="10"/>
        <v xml:space="preserve">T210096Police Hospital Phase 2PESVNFV-10EGK1T2.1663000PHK INV </v>
      </c>
      <c r="K341" t="s">
        <v>843</v>
      </c>
      <c r="L341" t="b">
        <f t="shared" si="11"/>
        <v>1</v>
      </c>
    </row>
    <row r="342" spans="1:12" hidden="1" x14ac:dyDescent="0.3">
      <c r="A342" t="s">
        <v>53</v>
      </c>
      <c r="B342" t="s">
        <v>54</v>
      </c>
      <c r="C342" t="s">
        <v>57</v>
      </c>
      <c r="D342" t="s">
        <v>64</v>
      </c>
      <c r="E342">
        <v>2.1659999999999999</v>
      </c>
      <c r="F342">
        <v>3000</v>
      </c>
      <c r="G342" t="s">
        <v>149</v>
      </c>
      <c r="I342" t="s">
        <v>149</v>
      </c>
      <c r="J342" t="str">
        <f t="shared" si="10"/>
        <v>T210096Police Hospital Phase 2PESVNFV-10EGK1T2.1663000JUN</v>
      </c>
      <c r="K342" t="s">
        <v>845</v>
      </c>
      <c r="L342" t="b">
        <f t="shared" si="11"/>
        <v>1</v>
      </c>
    </row>
    <row r="343" spans="1:12" hidden="1" x14ac:dyDescent="0.3">
      <c r="A343" t="s">
        <v>53</v>
      </c>
      <c r="B343" t="s">
        <v>54</v>
      </c>
      <c r="C343" t="s">
        <v>57</v>
      </c>
      <c r="D343" t="s">
        <v>64</v>
      </c>
      <c r="E343">
        <v>2.1659999999999999</v>
      </c>
      <c r="F343">
        <v>3000</v>
      </c>
      <c r="G343" t="s">
        <v>148</v>
      </c>
      <c r="I343" t="s">
        <v>149</v>
      </c>
      <c r="J343" t="str">
        <f t="shared" si="10"/>
        <v xml:space="preserve">T210096Police Hospital Phase 2PESVNFV-10EGK1T2.1663000PHK INV </v>
      </c>
      <c r="K343" t="s">
        <v>843</v>
      </c>
      <c r="L343" t="b">
        <f t="shared" si="11"/>
        <v>1</v>
      </c>
    </row>
    <row r="344" spans="1:12" hidden="1" x14ac:dyDescent="0.3">
      <c r="A344" t="s">
        <v>53</v>
      </c>
      <c r="B344" t="s">
        <v>54</v>
      </c>
      <c r="C344" t="s">
        <v>57</v>
      </c>
      <c r="D344" t="s">
        <v>64</v>
      </c>
      <c r="E344">
        <v>2.1659999999999999</v>
      </c>
      <c r="F344">
        <v>3000</v>
      </c>
      <c r="G344" t="s">
        <v>150</v>
      </c>
      <c r="I344" t="s">
        <v>150</v>
      </c>
      <c r="J344" t="str">
        <f t="shared" si="10"/>
        <v>T210096Police Hospital Phase 2PESVNFV-10EGK1T2.1663000JUL</v>
      </c>
      <c r="K344" t="s">
        <v>846</v>
      </c>
      <c r="L344" t="b">
        <f t="shared" si="11"/>
        <v>1</v>
      </c>
    </row>
    <row r="345" spans="1:12" hidden="1" x14ac:dyDescent="0.3">
      <c r="A345" t="s">
        <v>53</v>
      </c>
      <c r="B345" t="s">
        <v>54</v>
      </c>
      <c r="C345" t="s">
        <v>57</v>
      </c>
      <c r="D345" t="s">
        <v>64</v>
      </c>
      <c r="E345">
        <v>2.1659999999999999</v>
      </c>
      <c r="F345">
        <v>3000</v>
      </c>
      <c r="G345" t="s">
        <v>148</v>
      </c>
      <c r="I345" t="s">
        <v>150</v>
      </c>
      <c r="J345" t="str">
        <f t="shared" si="10"/>
        <v xml:space="preserve">T210096Police Hospital Phase 2PESVNFV-10EGK1T2.1663000PHK INV </v>
      </c>
      <c r="K345" t="s">
        <v>843</v>
      </c>
      <c r="L345" t="b">
        <f t="shared" si="11"/>
        <v>1</v>
      </c>
    </row>
    <row r="346" spans="1:12" hidden="1" x14ac:dyDescent="0.3">
      <c r="A346" t="s">
        <v>53</v>
      </c>
      <c r="B346" t="s">
        <v>54</v>
      </c>
      <c r="C346" t="s">
        <v>57</v>
      </c>
      <c r="D346" t="s">
        <v>64</v>
      </c>
      <c r="E346">
        <v>2.1659999999999999</v>
      </c>
      <c r="F346">
        <v>3000</v>
      </c>
      <c r="G346" t="s">
        <v>152</v>
      </c>
      <c r="I346" t="s">
        <v>152</v>
      </c>
      <c r="J346" t="str">
        <f t="shared" si="10"/>
        <v>T210096Police Hospital Phase 2PESVNFV-10EGK1T2.1663000AUG</v>
      </c>
      <c r="K346" t="s">
        <v>847</v>
      </c>
      <c r="L346" t="b">
        <f t="shared" si="11"/>
        <v>1</v>
      </c>
    </row>
    <row r="347" spans="1:12" hidden="1" x14ac:dyDescent="0.3">
      <c r="A347" t="s">
        <v>53</v>
      </c>
      <c r="B347" t="s">
        <v>54</v>
      </c>
      <c r="C347" t="s">
        <v>57</v>
      </c>
      <c r="D347" t="s">
        <v>64</v>
      </c>
      <c r="E347">
        <v>2.1659999999999999</v>
      </c>
      <c r="F347">
        <v>3000</v>
      </c>
      <c r="G347" t="s">
        <v>148</v>
      </c>
      <c r="I347" t="s">
        <v>152</v>
      </c>
      <c r="J347" t="str">
        <f t="shared" si="10"/>
        <v xml:space="preserve">T210096Police Hospital Phase 2PESVNFV-10EGK1T2.1663000PHK INV </v>
      </c>
      <c r="K347" t="s">
        <v>843</v>
      </c>
      <c r="L347" t="b">
        <f t="shared" si="11"/>
        <v>1</v>
      </c>
    </row>
    <row r="348" spans="1:12" hidden="1" x14ac:dyDescent="0.3">
      <c r="A348" t="s">
        <v>53</v>
      </c>
      <c r="B348" t="s">
        <v>54</v>
      </c>
      <c r="C348" t="s">
        <v>57</v>
      </c>
      <c r="D348" t="s">
        <v>64</v>
      </c>
      <c r="E348">
        <v>2.1659999999999999</v>
      </c>
      <c r="F348">
        <v>3000</v>
      </c>
      <c r="G348" t="s">
        <v>153</v>
      </c>
      <c r="I348" t="s">
        <v>153</v>
      </c>
      <c r="J348" t="str">
        <f t="shared" si="10"/>
        <v>T210096Police Hospital Phase 2PESVNFV-10EGK1T2.1663000SEP</v>
      </c>
      <c r="K348" t="s">
        <v>848</v>
      </c>
      <c r="L348" t="b">
        <f t="shared" si="11"/>
        <v>1</v>
      </c>
    </row>
    <row r="349" spans="1:12" hidden="1" x14ac:dyDescent="0.3">
      <c r="A349" t="s">
        <v>53</v>
      </c>
      <c r="B349" t="s">
        <v>54</v>
      </c>
      <c r="C349" t="s">
        <v>57</v>
      </c>
      <c r="D349" t="s">
        <v>64</v>
      </c>
      <c r="E349">
        <v>2.1659999999999999</v>
      </c>
      <c r="F349">
        <v>3000</v>
      </c>
      <c r="G349" t="s">
        <v>148</v>
      </c>
      <c r="I349" t="s">
        <v>153</v>
      </c>
      <c r="J349" t="str">
        <f t="shared" si="10"/>
        <v xml:space="preserve">T210096Police Hospital Phase 2PESVNFV-10EGK1T2.1663000PHK INV </v>
      </c>
      <c r="K349" t="s">
        <v>843</v>
      </c>
      <c r="L349" t="b">
        <f t="shared" si="11"/>
        <v>1</v>
      </c>
    </row>
    <row r="350" spans="1:12" hidden="1" x14ac:dyDescent="0.3">
      <c r="A350" t="s">
        <v>53</v>
      </c>
      <c r="B350" t="s">
        <v>54</v>
      </c>
      <c r="C350" t="s">
        <v>57</v>
      </c>
      <c r="D350" t="s">
        <v>64</v>
      </c>
      <c r="E350">
        <v>2.1659999999999999</v>
      </c>
      <c r="F350">
        <v>3000</v>
      </c>
      <c r="G350" t="s">
        <v>155</v>
      </c>
      <c r="I350" t="s">
        <v>155</v>
      </c>
      <c r="J350" t="str">
        <f t="shared" si="10"/>
        <v>T210096Police Hospital Phase 2PESVNFV-10EGK1T2.1663000OCT</v>
      </c>
      <c r="K350" t="s">
        <v>849</v>
      </c>
      <c r="L350" t="b">
        <f t="shared" si="11"/>
        <v>1</v>
      </c>
    </row>
    <row r="351" spans="1:12" hidden="1" x14ac:dyDescent="0.3">
      <c r="A351" t="s">
        <v>53</v>
      </c>
      <c r="B351" t="s">
        <v>54</v>
      </c>
      <c r="C351" t="s">
        <v>57</v>
      </c>
      <c r="D351" t="s">
        <v>64</v>
      </c>
      <c r="E351">
        <v>2.1659999999999999</v>
      </c>
      <c r="F351">
        <v>3000</v>
      </c>
      <c r="G351" t="s">
        <v>148</v>
      </c>
      <c r="I351" t="s">
        <v>155</v>
      </c>
      <c r="J351" t="str">
        <f t="shared" si="10"/>
        <v xml:space="preserve">T210096Police Hospital Phase 2PESVNFV-10EGK1T2.1663000PHK INV </v>
      </c>
      <c r="K351" t="s">
        <v>843</v>
      </c>
      <c r="L351" t="b">
        <f t="shared" si="11"/>
        <v>1</v>
      </c>
    </row>
    <row r="352" spans="1:12" hidden="1" x14ac:dyDescent="0.3">
      <c r="A352" t="s">
        <v>53</v>
      </c>
      <c r="B352" t="s">
        <v>54</v>
      </c>
      <c r="C352" t="s">
        <v>57</v>
      </c>
      <c r="D352" t="s">
        <v>64</v>
      </c>
      <c r="E352">
        <v>2.1659999999999999</v>
      </c>
      <c r="F352">
        <v>3000</v>
      </c>
      <c r="G352" t="s">
        <v>156</v>
      </c>
      <c r="I352" t="s">
        <v>156</v>
      </c>
      <c r="J352" t="str">
        <f t="shared" si="10"/>
        <v>T210096Police Hospital Phase 2PESVNFV-10EGK1T2.1663000NOV</v>
      </c>
      <c r="K352" t="s">
        <v>850</v>
      </c>
      <c r="L352" t="b">
        <f t="shared" si="11"/>
        <v>1</v>
      </c>
    </row>
    <row r="353" spans="1:12" hidden="1" x14ac:dyDescent="0.3">
      <c r="A353" t="s">
        <v>53</v>
      </c>
      <c r="B353" t="s">
        <v>54</v>
      </c>
      <c r="C353" t="s">
        <v>57</v>
      </c>
      <c r="D353" t="s">
        <v>64</v>
      </c>
      <c r="E353">
        <v>2.1659999999999999</v>
      </c>
      <c r="F353">
        <v>3000</v>
      </c>
      <c r="G353" t="s">
        <v>148</v>
      </c>
      <c r="I353" t="s">
        <v>156</v>
      </c>
      <c r="J353" t="str">
        <f t="shared" si="10"/>
        <v xml:space="preserve">T210096Police Hospital Phase 2PESVNFV-10EGK1T2.1663000PHK INV </v>
      </c>
      <c r="K353" t="s">
        <v>843</v>
      </c>
      <c r="L353" t="b">
        <f t="shared" si="11"/>
        <v>1</v>
      </c>
    </row>
    <row r="354" spans="1:12" hidden="1" x14ac:dyDescent="0.3">
      <c r="A354" t="s">
        <v>53</v>
      </c>
      <c r="B354" t="s">
        <v>54</v>
      </c>
      <c r="C354" t="s">
        <v>57</v>
      </c>
      <c r="D354" t="s">
        <v>64</v>
      </c>
      <c r="E354">
        <v>2.1659999999999999</v>
      </c>
      <c r="F354">
        <v>3000</v>
      </c>
      <c r="G354" t="s">
        <v>157</v>
      </c>
      <c r="I354" t="s">
        <v>157</v>
      </c>
      <c r="J354" t="str">
        <f t="shared" si="10"/>
        <v>T210096Police Hospital Phase 2PESVNFV-10EGK1T2.1663000DEC</v>
      </c>
      <c r="K354" t="s">
        <v>851</v>
      </c>
      <c r="L354" t="b">
        <f t="shared" si="11"/>
        <v>1</v>
      </c>
    </row>
    <row r="355" spans="1:12" hidden="1" x14ac:dyDescent="0.3">
      <c r="A355" t="s">
        <v>53</v>
      </c>
      <c r="B355" t="s">
        <v>54</v>
      </c>
      <c r="C355" t="s">
        <v>57</v>
      </c>
      <c r="D355" t="s">
        <v>64</v>
      </c>
      <c r="E355">
        <v>2.1659999999999999</v>
      </c>
      <c r="F355">
        <v>3000</v>
      </c>
      <c r="G355" t="s">
        <v>148</v>
      </c>
      <c r="I355" t="s">
        <v>157</v>
      </c>
      <c r="J355" t="str">
        <f t="shared" si="10"/>
        <v xml:space="preserve">T210096Police Hospital Phase 2PESVNFV-10EGK1T2.1663000PHK INV </v>
      </c>
      <c r="K355" t="s">
        <v>843</v>
      </c>
      <c r="L355" t="b">
        <f t="shared" si="11"/>
        <v>1</v>
      </c>
    </row>
    <row r="356" spans="1:12" hidden="1" x14ac:dyDescent="0.3">
      <c r="A356" t="s">
        <v>53</v>
      </c>
      <c r="B356" t="s">
        <v>54</v>
      </c>
      <c r="C356" t="s">
        <v>57</v>
      </c>
      <c r="D356" t="s">
        <v>64</v>
      </c>
      <c r="E356">
        <v>2.1659999999999999</v>
      </c>
      <c r="F356">
        <v>3000</v>
      </c>
      <c r="G356" t="s">
        <v>158</v>
      </c>
      <c r="I356" t="s">
        <v>158</v>
      </c>
      <c r="J356" t="str">
        <f t="shared" si="10"/>
        <v>T210096Police Hospital Phase 2PESVNFV-10EGK1T2.1663000JAN</v>
      </c>
      <c r="K356" t="s">
        <v>852</v>
      </c>
      <c r="L356" t="b">
        <f t="shared" si="11"/>
        <v>1</v>
      </c>
    </row>
    <row r="357" spans="1:12" hidden="1" x14ac:dyDescent="0.3">
      <c r="A357" t="s">
        <v>53</v>
      </c>
      <c r="B357" t="s">
        <v>54</v>
      </c>
      <c r="C357" t="s">
        <v>57</v>
      </c>
      <c r="D357" t="s">
        <v>64</v>
      </c>
      <c r="E357">
        <v>2.1659999999999999</v>
      </c>
      <c r="F357">
        <v>3000</v>
      </c>
      <c r="G357" t="s">
        <v>148</v>
      </c>
      <c r="I357" t="s">
        <v>158</v>
      </c>
      <c r="J357" t="str">
        <f t="shared" si="10"/>
        <v xml:space="preserve">T210096Police Hospital Phase 2PESVNFV-10EGK1T2.1663000PHK INV </v>
      </c>
      <c r="K357" t="s">
        <v>843</v>
      </c>
      <c r="L357" t="b">
        <f t="shared" si="11"/>
        <v>1</v>
      </c>
    </row>
    <row r="358" spans="1:12" hidden="1" x14ac:dyDescent="0.3">
      <c r="A358" t="s">
        <v>53</v>
      </c>
      <c r="B358" t="s">
        <v>54</v>
      </c>
      <c r="C358" t="s">
        <v>57</v>
      </c>
      <c r="D358" t="s">
        <v>64</v>
      </c>
      <c r="E358">
        <v>2.1659999999999999</v>
      </c>
      <c r="F358">
        <v>3000</v>
      </c>
      <c r="G358" t="s">
        <v>159</v>
      </c>
      <c r="I358" t="s">
        <v>159</v>
      </c>
      <c r="J358" t="str">
        <f t="shared" si="10"/>
        <v>T210096Police Hospital Phase 2PESVNFV-10EGK1T2.1663000FEB</v>
      </c>
      <c r="K358" t="s">
        <v>853</v>
      </c>
      <c r="L358" t="b">
        <f t="shared" si="11"/>
        <v>1</v>
      </c>
    </row>
    <row r="359" spans="1:12" hidden="1" x14ac:dyDescent="0.3">
      <c r="A359" t="s">
        <v>53</v>
      </c>
      <c r="B359" t="s">
        <v>54</v>
      </c>
      <c r="C359" t="s">
        <v>57</v>
      </c>
      <c r="D359" t="s">
        <v>64</v>
      </c>
      <c r="E359">
        <v>2.1659999999999999</v>
      </c>
      <c r="F359">
        <v>3000</v>
      </c>
      <c r="G359" t="s">
        <v>148</v>
      </c>
      <c r="I359" t="s">
        <v>159</v>
      </c>
      <c r="J359" t="str">
        <f t="shared" si="10"/>
        <v xml:space="preserve">T210096Police Hospital Phase 2PESVNFV-10EGK1T2.1663000PHK INV </v>
      </c>
      <c r="K359" t="s">
        <v>843</v>
      </c>
      <c r="L359" t="b">
        <f t="shared" si="11"/>
        <v>1</v>
      </c>
    </row>
    <row r="360" spans="1:12" x14ac:dyDescent="0.3">
      <c r="A360" t="s">
        <v>53</v>
      </c>
      <c r="B360" t="s">
        <v>54</v>
      </c>
      <c r="C360" t="s">
        <v>57</v>
      </c>
      <c r="D360" t="s">
        <v>64</v>
      </c>
      <c r="E360">
        <v>2.1659999999999999</v>
      </c>
      <c r="F360">
        <v>3000</v>
      </c>
      <c r="G360" t="s">
        <v>160</v>
      </c>
      <c r="I360" t="s">
        <v>160</v>
      </c>
      <c r="J360" t="str">
        <f t="shared" si="10"/>
        <v>T210096Police Hospital Phase 2PESVNFV-10EGK1T2.1663000MAR</v>
      </c>
      <c r="K360" t="s">
        <v>854</v>
      </c>
      <c r="L360" t="b">
        <f t="shared" si="11"/>
        <v>1</v>
      </c>
    </row>
    <row r="361" spans="1:12" x14ac:dyDescent="0.3">
      <c r="A361" t="s">
        <v>53</v>
      </c>
      <c r="B361" t="s">
        <v>54</v>
      </c>
      <c r="C361" t="s">
        <v>57</v>
      </c>
      <c r="D361" t="s">
        <v>64</v>
      </c>
      <c r="E361">
        <v>2.1659999999999999</v>
      </c>
      <c r="F361">
        <v>3000</v>
      </c>
      <c r="G361" t="s">
        <v>148</v>
      </c>
      <c r="I361" t="s">
        <v>160</v>
      </c>
      <c r="J361" t="str">
        <f t="shared" si="10"/>
        <v xml:space="preserve">T210096Police Hospital Phase 2PESVNFV-10EGK1T2.1663000PHK INV </v>
      </c>
      <c r="K361" t="s">
        <v>843</v>
      </c>
      <c r="L361" t="b">
        <f t="shared" si="11"/>
        <v>1</v>
      </c>
    </row>
    <row r="362" spans="1:12" hidden="1" x14ac:dyDescent="0.3">
      <c r="A362" t="s">
        <v>65</v>
      </c>
      <c r="B362" t="s">
        <v>66</v>
      </c>
      <c r="C362" t="s">
        <v>46</v>
      </c>
      <c r="D362" t="s">
        <v>200</v>
      </c>
      <c r="E362">
        <v>18.3</v>
      </c>
      <c r="F362">
        <v>350</v>
      </c>
      <c r="G362" t="s">
        <v>185</v>
      </c>
      <c r="H362">
        <v>60</v>
      </c>
      <c r="I362" t="s">
        <v>185</v>
      </c>
      <c r="J362" t="str">
        <f t="shared" si="10"/>
        <v>T210097McDonald/KFC/StarbucksPESGDFY-3009U118.3350APR</v>
      </c>
      <c r="K362" t="s">
        <v>1339</v>
      </c>
      <c r="L362" t="b">
        <f t="shared" si="11"/>
        <v>1</v>
      </c>
    </row>
    <row r="363" spans="1:12" hidden="1" x14ac:dyDescent="0.3">
      <c r="A363" t="s">
        <v>65</v>
      </c>
      <c r="B363" t="s">
        <v>66</v>
      </c>
      <c r="C363" t="s">
        <v>46</v>
      </c>
      <c r="D363" t="s">
        <v>200</v>
      </c>
      <c r="E363">
        <v>18.3</v>
      </c>
      <c r="F363">
        <v>350</v>
      </c>
      <c r="G363" t="s">
        <v>148</v>
      </c>
      <c r="H363" t="s">
        <v>166</v>
      </c>
      <c r="I363" t="s">
        <v>185</v>
      </c>
      <c r="J363" t="str">
        <f t="shared" si="10"/>
        <v xml:space="preserve">T210097McDonald/KFC/StarbucksPESGDFY-3009U118.3350PHK INV </v>
      </c>
      <c r="K363" t="s">
        <v>856</v>
      </c>
      <c r="L363" t="b">
        <f t="shared" si="11"/>
        <v>1</v>
      </c>
    </row>
    <row r="364" spans="1:12" hidden="1" x14ac:dyDescent="0.3">
      <c r="A364" t="s">
        <v>65</v>
      </c>
      <c r="B364" t="s">
        <v>66</v>
      </c>
      <c r="C364" t="s">
        <v>46</v>
      </c>
      <c r="D364" t="s">
        <v>200</v>
      </c>
      <c r="E364">
        <v>18.3</v>
      </c>
      <c r="F364">
        <v>350</v>
      </c>
      <c r="G364" t="s">
        <v>147</v>
      </c>
      <c r="H364">
        <v>10</v>
      </c>
      <c r="I364" t="s">
        <v>147</v>
      </c>
      <c r="J364" t="str">
        <f t="shared" si="10"/>
        <v>T210097McDonald/KFC/StarbucksPESGDFY-3009U118.3350MAY</v>
      </c>
      <c r="K364" t="s">
        <v>1340</v>
      </c>
      <c r="L364" t="b">
        <f t="shared" si="11"/>
        <v>1</v>
      </c>
    </row>
    <row r="365" spans="1:12" hidden="1" x14ac:dyDescent="0.3">
      <c r="A365" t="s">
        <v>65</v>
      </c>
      <c r="B365" t="s">
        <v>66</v>
      </c>
      <c r="C365" t="s">
        <v>46</v>
      </c>
      <c r="D365" t="s">
        <v>200</v>
      </c>
      <c r="E365">
        <v>18.3</v>
      </c>
      <c r="F365">
        <v>350</v>
      </c>
      <c r="G365" t="s">
        <v>148</v>
      </c>
      <c r="H365" t="s">
        <v>167</v>
      </c>
      <c r="I365" t="s">
        <v>147</v>
      </c>
      <c r="J365" t="str">
        <f t="shared" si="10"/>
        <v xml:space="preserve">T210097McDonald/KFC/StarbucksPESGDFY-3009U118.3350PHK INV </v>
      </c>
      <c r="K365" t="s">
        <v>856</v>
      </c>
      <c r="L365" t="b">
        <f t="shared" si="11"/>
        <v>1</v>
      </c>
    </row>
    <row r="366" spans="1:12" hidden="1" x14ac:dyDescent="0.3">
      <c r="A366" t="s">
        <v>65</v>
      </c>
      <c r="B366" t="s">
        <v>66</v>
      </c>
      <c r="C366" t="s">
        <v>46</v>
      </c>
      <c r="D366" t="s">
        <v>200</v>
      </c>
      <c r="E366">
        <v>18.3</v>
      </c>
      <c r="F366">
        <v>350</v>
      </c>
      <c r="G366" t="s">
        <v>149</v>
      </c>
      <c r="H366">
        <v>20</v>
      </c>
      <c r="I366" t="s">
        <v>149</v>
      </c>
      <c r="J366" t="str">
        <f t="shared" si="10"/>
        <v>T210097McDonald/KFC/StarbucksPESGDFY-3009U118.3350JUN</v>
      </c>
      <c r="K366" t="s">
        <v>1341</v>
      </c>
      <c r="L366" t="b">
        <f t="shared" si="11"/>
        <v>1</v>
      </c>
    </row>
    <row r="367" spans="1:12" hidden="1" x14ac:dyDescent="0.3">
      <c r="A367" t="s">
        <v>65</v>
      </c>
      <c r="B367" t="s">
        <v>66</v>
      </c>
      <c r="C367" t="s">
        <v>46</v>
      </c>
      <c r="D367" t="s">
        <v>200</v>
      </c>
      <c r="E367">
        <v>18.3</v>
      </c>
      <c r="F367">
        <v>350</v>
      </c>
      <c r="G367" t="s">
        <v>148</v>
      </c>
      <c r="H367" t="s">
        <v>162</v>
      </c>
      <c r="I367" t="s">
        <v>149</v>
      </c>
      <c r="J367" t="str">
        <f t="shared" si="10"/>
        <v xml:space="preserve">T210097McDonald/KFC/StarbucksPESGDFY-3009U118.3350PHK INV </v>
      </c>
      <c r="K367" t="s">
        <v>856</v>
      </c>
      <c r="L367" t="b">
        <f t="shared" si="11"/>
        <v>1</v>
      </c>
    </row>
    <row r="368" spans="1:12" hidden="1" x14ac:dyDescent="0.3">
      <c r="A368" t="s">
        <v>65</v>
      </c>
      <c r="B368" t="s">
        <v>66</v>
      </c>
      <c r="C368" t="s">
        <v>46</v>
      </c>
      <c r="D368" t="s">
        <v>200</v>
      </c>
      <c r="E368">
        <v>18.3</v>
      </c>
      <c r="F368">
        <v>350</v>
      </c>
      <c r="G368" t="s">
        <v>150</v>
      </c>
      <c r="I368" t="s">
        <v>150</v>
      </c>
      <c r="J368" t="str">
        <f t="shared" si="10"/>
        <v>T210097McDonald/KFC/StarbucksPESGDFY-3009U118.3350JUL</v>
      </c>
      <c r="K368" t="s">
        <v>855</v>
      </c>
      <c r="L368" t="b">
        <f t="shared" si="11"/>
        <v>1</v>
      </c>
    </row>
    <row r="369" spans="1:12" hidden="1" x14ac:dyDescent="0.3">
      <c r="A369" t="s">
        <v>65</v>
      </c>
      <c r="B369" t="s">
        <v>66</v>
      </c>
      <c r="C369" t="s">
        <v>46</v>
      </c>
      <c r="D369" t="s">
        <v>200</v>
      </c>
      <c r="E369">
        <v>18.3</v>
      </c>
      <c r="F369">
        <v>350</v>
      </c>
      <c r="G369" t="s">
        <v>148</v>
      </c>
      <c r="I369" t="s">
        <v>150</v>
      </c>
      <c r="J369" t="str">
        <f t="shared" si="10"/>
        <v xml:space="preserve">T210097McDonald/KFC/StarbucksPESGDFY-3009U118.3350PHK INV </v>
      </c>
      <c r="K369" t="s">
        <v>856</v>
      </c>
      <c r="L369" t="b">
        <f t="shared" si="11"/>
        <v>1</v>
      </c>
    </row>
    <row r="370" spans="1:12" hidden="1" x14ac:dyDescent="0.3">
      <c r="A370" t="s">
        <v>65</v>
      </c>
      <c r="B370" t="s">
        <v>66</v>
      </c>
      <c r="C370" t="s">
        <v>46</v>
      </c>
      <c r="D370" t="s">
        <v>200</v>
      </c>
      <c r="E370">
        <v>18.3</v>
      </c>
      <c r="F370">
        <v>350</v>
      </c>
      <c r="G370" t="s">
        <v>152</v>
      </c>
      <c r="H370">
        <v>10</v>
      </c>
      <c r="I370" t="s">
        <v>152</v>
      </c>
      <c r="J370" t="str">
        <f t="shared" si="10"/>
        <v>T210097McDonald/KFC/StarbucksPESGDFY-3009U118.3350AUG</v>
      </c>
      <c r="K370" t="s">
        <v>1342</v>
      </c>
      <c r="L370" t="b">
        <f t="shared" si="11"/>
        <v>1</v>
      </c>
    </row>
    <row r="371" spans="1:12" hidden="1" x14ac:dyDescent="0.3">
      <c r="A371" t="s">
        <v>65</v>
      </c>
      <c r="B371" t="s">
        <v>66</v>
      </c>
      <c r="C371" t="s">
        <v>46</v>
      </c>
      <c r="D371" t="s">
        <v>200</v>
      </c>
      <c r="E371">
        <v>18.3</v>
      </c>
      <c r="F371">
        <v>350</v>
      </c>
      <c r="G371" t="s">
        <v>148</v>
      </c>
      <c r="H371" t="s">
        <v>168</v>
      </c>
      <c r="I371" t="s">
        <v>152</v>
      </c>
      <c r="J371" t="str">
        <f t="shared" si="10"/>
        <v xml:space="preserve">T210097McDonald/KFC/StarbucksPESGDFY-3009U118.3350PHK INV </v>
      </c>
      <c r="K371" t="s">
        <v>856</v>
      </c>
      <c r="L371" t="b">
        <f t="shared" si="11"/>
        <v>1</v>
      </c>
    </row>
    <row r="372" spans="1:12" hidden="1" x14ac:dyDescent="0.3">
      <c r="A372" t="s">
        <v>65</v>
      </c>
      <c r="B372" t="s">
        <v>66</v>
      </c>
      <c r="C372" t="s">
        <v>46</v>
      </c>
      <c r="D372" t="s">
        <v>200</v>
      </c>
      <c r="E372">
        <v>18.3</v>
      </c>
      <c r="F372">
        <v>350</v>
      </c>
      <c r="G372" t="s">
        <v>153</v>
      </c>
      <c r="H372">
        <v>10</v>
      </c>
      <c r="I372" t="s">
        <v>153</v>
      </c>
      <c r="J372" t="str">
        <f t="shared" si="10"/>
        <v>T210097McDonald/KFC/StarbucksPESGDFY-3009U118.3350SEP</v>
      </c>
      <c r="K372" t="s">
        <v>1343</v>
      </c>
      <c r="L372" t="b">
        <f t="shared" si="11"/>
        <v>1</v>
      </c>
    </row>
    <row r="373" spans="1:12" hidden="1" x14ac:dyDescent="0.3">
      <c r="A373" t="s">
        <v>65</v>
      </c>
      <c r="B373" t="s">
        <v>66</v>
      </c>
      <c r="C373" t="s">
        <v>46</v>
      </c>
      <c r="D373" t="s">
        <v>200</v>
      </c>
      <c r="E373">
        <v>18.3</v>
      </c>
      <c r="F373">
        <v>350</v>
      </c>
      <c r="G373" t="s">
        <v>148</v>
      </c>
      <c r="H373" t="s">
        <v>154</v>
      </c>
      <c r="I373" t="s">
        <v>153</v>
      </c>
      <c r="J373" t="str">
        <f t="shared" si="10"/>
        <v xml:space="preserve">T210097McDonald/KFC/StarbucksPESGDFY-3009U118.3350PHK INV </v>
      </c>
      <c r="K373" t="s">
        <v>856</v>
      </c>
      <c r="L373" t="b">
        <f t="shared" si="11"/>
        <v>1</v>
      </c>
    </row>
    <row r="374" spans="1:12" hidden="1" x14ac:dyDescent="0.3">
      <c r="A374" t="s">
        <v>65</v>
      </c>
      <c r="B374" t="s">
        <v>66</v>
      </c>
      <c r="C374" t="s">
        <v>46</v>
      </c>
      <c r="D374" t="s">
        <v>200</v>
      </c>
      <c r="E374">
        <v>18.3</v>
      </c>
      <c r="F374">
        <v>350</v>
      </c>
      <c r="G374" t="s">
        <v>155</v>
      </c>
      <c r="H374">
        <v>10</v>
      </c>
      <c r="I374" t="s">
        <v>155</v>
      </c>
      <c r="J374" t="str">
        <f t="shared" si="10"/>
        <v>T210097McDonald/KFC/StarbucksPESGDFY-3009U118.3350OCT</v>
      </c>
      <c r="K374" t="s">
        <v>1344</v>
      </c>
      <c r="L374" t="b">
        <f t="shared" si="11"/>
        <v>1</v>
      </c>
    </row>
    <row r="375" spans="1:12" hidden="1" x14ac:dyDescent="0.3">
      <c r="A375" t="s">
        <v>65</v>
      </c>
      <c r="B375" t="s">
        <v>66</v>
      </c>
      <c r="C375" t="s">
        <v>46</v>
      </c>
      <c r="D375" t="s">
        <v>200</v>
      </c>
      <c r="E375">
        <v>18.3</v>
      </c>
      <c r="F375">
        <v>350</v>
      </c>
      <c r="G375" t="s">
        <v>148</v>
      </c>
      <c r="H375" t="s">
        <v>187</v>
      </c>
      <c r="I375" t="s">
        <v>155</v>
      </c>
      <c r="J375" t="str">
        <f t="shared" si="10"/>
        <v xml:space="preserve">T210097McDonald/KFC/StarbucksPESGDFY-3009U118.3350PHK INV </v>
      </c>
      <c r="K375" t="s">
        <v>856</v>
      </c>
      <c r="L375" t="b">
        <f t="shared" si="11"/>
        <v>1</v>
      </c>
    </row>
    <row r="376" spans="1:12" hidden="1" x14ac:dyDescent="0.3">
      <c r="A376" t="s">
        <v>65</v>
      </c>
      <c r="B376" t="s">
        <v>66</v>
      </c>
      <c r="C376" t="s">
        <v>46</v>
      </c>
      <c r="D376" t="s">
        <v>200</v>
      </c>
      <c r="E376">
        <v>18.3</v>
      </c>
      <c r="F376">
        <v>350</v>
      </c>
      <c r="G376" t="s">
        <v>156</v>
      </c>
      <c r="H376">
        <v>40</v>
      </c>
      <c r="I376" t="s">
        <v>156</v>
      </c>
      <c r="J376" t="str">
        <f t="shared" si="10"/>
        <v>T210097McDonald/KFC/StarbucksPESGDFY-3009U118.3350NOV</v>
      </c>
      <c r="K376" t="s">
        <v>1345</v>
      </c>
      <c r="L376" t="b">
        <f t="shared" si="11"/>
        <v>1</v>
      </c>
    </row>
    <row r="377" spans="1:12" hidden="1" x14ac:dyDescent="0.3">
      <c r="A377" t="s">
        <v>65</v>
      </c>
      <c r="B377" t="s">
        <v>66</v>
      </c>
      <c r="C377" t="s">
        <v>46</v>
      </c>
      <c r="D377" t="s">
        <v>200</v>
      </c>
      <c r="E377">
        <v>18.3</v>
      </c>
      <c r="F377">
        <v>350</v>
      </c>
      <c r="G377" t="s">
        <v>148</v>
      </c>
      <c r="H377" t="s">
        <v>188</v>
      </c>
      <c r="I377" t="s">
        <v>156</v>
      </c>
      <c r="J377" t="str">
        <f t="shared" si="10"/>
        <v xml:space="preserve">T210097McDonald/KFC/StarbucksPESGDFY-3009U118.3350PHK INV </v>
      </c>
      <c r="K377" t="s">
        <v>856</v>
      </c>
      <c r="L377" t="b">
        <f t="shared" si="11"/>
        <v>1</v>
      </c>
    </row>
    <row r="378" spans="1:12" hidden="1" x14ac:dyDescent="0.3">
      <c r="A378" t="s">
        <v>65</v>
      </c>
      <c r="B378" t="s">
        <v>66</v>
      </c>
      <c r="C378" t="s">
        <v>46</v>
      </c>
      <c r="D378" t="s">
        <v>200</v>
      </c>
      <c r="E378">
        <v>18.3</v>
      </c>
      <c r="F378">
        <v>350</v>
      </c>
      <c r="G378" t="s">
        <v>157</v>
      </c>
      <c r="H378">
        <v>50</v>
      </c>
      <c r="I378" t="s">
        <v>157</v>
      </c>
      <c r="J378" t="str">
        <f t="shared" si="10"/>
        <v>T210097McDonald/KFC/StarbucksPESGDFY-3009U118.3350DEC</v>
      </c>
      <c r="K378" t="s">
        <v>1346</v>
      </c>
      <c r="L378" t="b">
        <f t="shared" si="11"/>
        <v>1</v>
      </c>
    </row>
    <row r="379" spans="1:12" hidden="1" x14ac:dyDescent="0.3">
      <c r="A379" t="s">
        <v>65</v>
      </c>
      <c r="B379" t="s">
        <v>66</v>
      </c>
      <c r="C379" t="s">
        <v>46</v>
      </c>
      <c r="D379" t="s">
        <v>200</v>
      </c>
      <c r="E379">
        <v>18.3</v>
      </c>
      <c r="F379">
        <v>350</v>
      </c>
      <c r="G379" t="s">
        <v>148</v>
      </c>
      <c r="H379" t="s">
        <v>201</v>
      </c>
      <c r="I379" t="s">
        <v>157</v>
      </c>
      <c r="J379" t="str">
        <f t="shared" si="10"/>
        <v xml:space="preserve">T210097McDonald/KFC/StarbucksPESGDFY-3009U118.3350PHK INV </v>
      </c>
      <c r="K379" t="s">
        <v>856</v>
      </c>
      <c r="L379" t="b">
        <f t="shared" si="11"/>
        <v>1</v>
      </c>
    </row>
    <row r="380" spans="1:12" hidden="1" x14ac:dyDescent="0.3">
      <c r="A380" t="s">
        <v>65</v>
      </c>
      <c r="B380" t="s">
        <v>66</v>
      </c>
      <c r="C380" t="s">
        <v>46</v>
      </c>
      <c r="D380" t="s">
        <v>200</v>
      </c>
      <c r="E380">
        <v>18.3</v>
      </c>
      <c r="F380">
        <v>350</v>
      </c>
      <c r="G380" t="s">
        <v>158</v>
      </c>
      <c r="H380">
        <v>20</v>
      </c>
      <c r="I380" t="s">
        <v>158</v>
      </c>
      <c r="J380" t="str">
        <f t="shared" si="10"/>
        <v>T210097McDonald/KFC/StarbucksPESGDFY-3009U118.3350JAN</v>
      </c>
      <c r="K380" t="s">
        <v>1347</v>
      </c>
      <c r="L380" t="b">
        <f t="shared" si="11"/>
        <v>1</v>
      </c>
    </row>
    <row r="381" spans="1:12" hidden="1" x14ac:dyDescent="0.3">
      <c r="A381" t="s">
        <v>65</v>
      </c>
      <c r="B381" t="s">
        <v>66</v>
      </c>
      <c r="C381" t="s">
        <v>46</v>
      </c>
      <c r="D381" t="s">
        <v>200</v>
      </c>
      <c r="E381">
        <v>18.3</v>
      </c>
      <c r="F381">
        <v>350</v>
      </c>
      <c r="G381" t="s">
        <v>148</v>
      </c>
      <c r="H381" t="s">
        <v>202</v>
      </c>
      <c r="I381" t="s">
        <v>158</v>
      </c>
      <c r="J381" t="str">
        <f t="shared" si="10"/>
        <v xml:space="preserve">T210097McDonald/KFC/StarbucksPESGDFY-3009U118.3350PHK INV </v>
      </c>
      <c r="K381" t="s">
        <v>856</v>
      </c>
      <c r="L381" t="b">
        <f t="shared" si="11"/>
        <v>1</v>
      </c>
    </row>
    <row r="382" spans="1:12" hidden="1" x14ac:dyDescent="0.3">
      <c r="A382" t="s">
        <v>65</v>
      </c>
      <c r="B382" t="s">
        <v>66</v>
      </c>
      <c r="C382" t="s">
        <v>46</v>
      </c>
      <c r="D382" t="s">
        <v>200</v>
      </c>
      <c r="E382">
        <v>18.3</v>
      </c>
      <c r="F382">
        <v>350</v>
      </c>
      <c r="G382" t="s">
        <v>159</v>
      </c>
      <c r="H382">
        <v>10</v>
      </c>
      <c r="I382" t="s">
        <v>159</v>
      </c>
      <c r="J382" t="str">
        <f t="shared" si="10"/>
        <v>T210097McDonald/KFC/StarbucksPESGDFY-3009U118.3350FEB</v>
      </c>
      <c r="K382" t="s">
        <v>1348</v>
      </c>
      <c r="L382" t="b">
        <f t="shared" si="11"/>
        <v>1</v>
      </c>
    </row>
    <row r="383" spans="1:12" hidden="1" x14ac:dyDescent="0.3">
      <c r="A383" t="s">
        <v>65</v>
      </c>
      <c r="B383" t="s">
        <v>66</v>
      </c>
      <c r="C383" t="s">
        <v>46</v>
      </c>
      <c r="D383" t="s">
        <v>200</v>
      </c>
      <c r="E383">
        <v>18.3</v>
      </c>
      <c r="F383">
        <v>350</v>
      </c>
      <c r="G383" t="s">
        <v>148</v>
      </c>
      <c r="H383" t="s">
        <v>203</v>
      </c>
      <c r="I383" t="s">
        <v>159</v>
      </c>
      <c r="J383" t="str">
        <f t="shared" si="10"/>
        <v xml:space="preserve">T210097McDonald/KFC/StarbucksPESGDFY-3009U118.3350PHK INV </v>
      </c>
      <c r="K383" t="s">
        <v>856</v>
      </c>
      <c r="L383" t="b">
        <f t="shared" si="11"/>
        <v>1</v>
      </c>
    </row>
    <row r="384" spans="1:12" x14ac:dyDescent="0.3">
      <c r="A384" t="s">
        <v>65</v>
      </c>
      <c r="B384" t="s">
        <v>66</v>
      </c>
      <c r="C384" t="s">
        <v>46</v>
      </c>
      <c r="D384" t="s">
        <v>200</v>
      </c>
      <c r="E384">
        <v>18.3</v>
      </c>
      <c r="F384">
        <v>350</v>
      </c>
      <c r="G384" t="s">
        <v>160</v>
      </c>
      <c r="H384">
        <v>10</v>
      </c>
      <c r="I384" t="s">
        <v>160</v>
      </c>
      <c r="J384" t="str">
        <f t="shared" si="10"/>
        <v>T210097McDonald/KFC/StarbucksPESGDFY-3009U118.3350MAR</v>
      </c>
      <c r="K384" t="s">
        <v>1349</v>
      </c>
      <c r="L384" t="b">
        <f t="shared" si="11"/>
        <v>1</v>
      </c>
    </row>
    <row r="385" spans="1:12" x14ac:dyDescent="0.3">
      <c r="A385" s="2" t="s">
        <v>65</v>
      </c>
      <c r="B385" t="s">
        <v>66</v>
      </c>
      <c r="C385" t="s">
        <v>46</v>
      </c>
      <c r="D385" t="s">
        <v>200</v>
      </c>
      <c r="E385">
        <v>18.3</v>
      </c>
      <c r="F385">
        <v>350</v>
      </c>
      <c r="G385" t="s">
        <v>148</v>
      </c>
      <c r="H385" t="s">
        <v>680</v>
      </c>
      <c r="I385" t="s">
        <v>160</v>
      </c>
      <c r="J385" t="str">
        <f t="shared" si="10"/>
        <v xml:space="preserve">T210097McDonald/KFC/StarbucksPESGDFY-3009U118.3350PHK INV </v>
      </c>
      <c r="K385" t="s">
        <v>856</v>
      </c>
      <c r="L385" t="b">
        <f t="shared" si="11"/>
        <v>1</v>
      </c>
    </row>
    <row r="386" spans="1:12" hidden="1" x14ac:dyDescent="0.3">
      <c r="A386" t="s">
        <v>65</v>
      </c>
      <c r="B386" t="s">
        <v>66</v>
      </c>
      <c r="C386" t="s">
        <v>46</v>
      </c>
      <c r="D386" t="s">
        <v>204</v>
      </c>
      <c r="E386">
        <v>20.18</v>
      </c>
      <c r="F386">
        <v>310</v>
      </c>
      <c r="G386" t="s">
        <v>185</v>
      </c>
      <c r="H386">
        <v>20</v>
      </c>
      <c r="I386" t="s">
        <v>185</v>
      </c>
      <c r="J386" t="str">
        <f t="shared" si="10"/>
        <v>T210097McDonald/KFC/StarbucksPESGDFY-3012U120.18310APR</v>
      </c>
      <c r="K386" t="s">
        <v>1350</v>
      </c>
      <c r="L386" t="b">
        <f t="shared" si="11"/>
        <v>1</v>
      </c>
    </row>
    <row r="387" spans="1:12" hidden="1" x14ac:dyDescent="0.3">
      <c r="A387" t="s">
        <v>65</v>
      </c>
      <c r="B387" t="s">
        <v>66</v>
      </c>
      <c r="C387" t="s">
        <v>46</v>
      </c>
      <c r="D387" t="s">
        <v>204</v>
      </c>
      <c r="E387">
        <v>20.18</v>
      </c>
      <c r="F387">
        <v>310</v>
      </c>
      <c r="G387" t="s">
        <v>148</v>
      </c>
      <c r="H387" t="s">
        <v>166</v>
      </c>
      <c r="I387" t="s">
        <v>185</v>
      </c>
      <c r="J387" t="str">
        <f t="shared" ref="J387:J450" si="12">A387&amp;B387&amp;C387&amp;D387&amp;E387&amp;F387&amp;G387</f>
        <v xml:space="preserve">T210097McDonald/KFC/StarbucksPESGDFY-3012U120.18310PHK INV </v>
      </c>
      <c r="K387" t="s">
        <v>858</v>
      </c>
      <c r="L387" t="b">
        <f t="shared" ref="L387:L450" si="13">J387=K387</f>
        <v>1</v>
      </c>
    </row>
    <row r="388" spans="1:12" hidden="1" x14ac:dyDescent="0.3">
      <c r="A388" t="s">
        <v>65</v>
      </c>
      <c r="B388" t="s">
        <v>66</v>
      </c>
      <c r="C388" t="s">
        <v>46</v>
      </c>
      <c r="D388" t="s">
        <v>204</v>
      </c>
      <c r="E388">
        <v>20.18</v>
      </c>
      <c r="F388">
        <v>310</v>
      </c>
      <c r="G388" t="s">
        <v>147</v>
      </c>
      <c r="H388">
        <v>10</v>
      </c>
      <c r="I388" t="s">
        <v>147</v>
      </c>
      <c r="J388" t="str">
        <f t="shared" si="12"/>
        <v>T210097McDonald/KFC/StarbucksPESGDFY-3012U120.18310MAY</v>
      </c>
      <c r="K388" t="s">
        <v>1351</v>
      </c>
      <c r="L388" t="b">
        <f t="shared" si="13"/>
        <v>1</v>
      </c>
    </row>
    <row r="389" spans="1:12" hidden="1" x14ac:dyDescent="0.3">
      <c r="A389" t="s">
        <v>65</v>
      </c>
      <c r="B389" t="s">
        <v>66</v>
      </c>
      <c r="C389" t="s">
        <v>46</v>
      </c>
      <c r="D389" t="s">
        <v>204</v>
      </c>
      <c r="E389">
        <v>20.18</v>
      </c>
      <c r="F389">
        <v>310</v>
      </c>
      <c r="G389" t="s">
        <v>148</v>
      </c>
      <c r="H389" t="s">
        <v>167</v>
      </c>
      <c r="I389" t="s">
        <v>147</v>
      </c>
      <c r="J389" t="str">
        <f t="shared" si="12"/>
        <v xml:space="preserve">T210097McDonald/KFC/StarbucksPESGDFY-3012U120.18310PHK INV </v>
      </c>
      <c r="K389" t="s">
        <v>858</v>
      </c>
      <c r="L389" t="b">
        <f t="shared" si="13"/>
        <v>1</v>
      </c>
    </row>
    <row r="390" spans="1:12" hidden="1" x14ac:dyDescent="0.3">
      <c r="A390" t="s">
        <v>65</v>
      </c>
      <c r="B390" t="s">
        <v>66</v>
      </c>
      <c r="C390" t="s">
        <v>46</v>
      </c>
      <c r="D390" t="s">
        <v>204</v>
      </c>
      <c r="E390">
        <v>20.18</v>
      </c>
      <c r="F390">
        <v>310</v>
      </c>
      <c r="G390" t="s">
        <v>149</v>
      </c>
      <c r="H390">
        <v>10</v>
      </c>
      <c r="I390" t="s">
        <v>149</v>
      </c>
      <c r="J390" t="str">
        <f t="shared" si="12"/>
        <v>T210097McDonald/KFC/StarbucksPESGDFY-3012U120.18310JUN</v>
      </c>
      <c r="K390" t="s">
        <v>1352</v>
      </c>
      <c r="L390" t="b">
        <f t="shared" si="13"/>
        <v>1</v>
      </c>
    </row>
    <row r="391" spans="1:12" hidden="1" x14ac:dyDescent="0.3">
      <c r="A391" t="s">
        <v>65</v>
      </c>
      <c r="B391" t="s">
        <v>66</v>
      </c>
      <c r="C391" t="s">
        <v>46</v>
      </c>
      <c r="D391" t="s">
        <v>204</v>
      </c>
      <c r="E391">
        <v>20.18</v>
      </c>
      <c r="F391">
        <v>310</v>
      </c>
      <c r="G391" t="s">
        <v>148</v>
      </c>
      <c r="H391" t="s">
        <v>162</v>
      </c>
      <c r="I391" t="s">
        <v>149</v>
      </c>
      <c r="J391" t="str">
        <f t="shared" si="12"/>
        <v xml:space="preserve">T210097McDonald/KFC/StarbucksPESGDFY-3012U120.18310PHK INV </v>
      </c>
      <c r="K391" t="s">
        <v>858</v>
      </c>
      <c r="L391" t="b">
        <f t="shared" si="13"/>
        <v>1</v>
      </c>
    </row>
    <row r="392" spans="1:12" hidden="1" x14ac:dyDescent="0.3">
      <c r="A392" t="s">
        <v>65</v>
      </c>
      <c r="B392" t="s">
        <v>66</v>
      </c>
      <c r="C392" t="s">
        <v>46</v>
      </c>
      <c r="D392" t="s">
        <v>204</v>
      </c>
      <c r="E392">
        <v>20.18</v>
      </c>
      <c r="F392">
        <v>310</v>
      </c>
      <c r="G392" t="s">
        <v>150</v>
      </c>
      <c r="H392">
        <v>20</v>
      </c>
      <c r="I392" t="s">
        <v>150</v>
      </c>
      <c r="J392" t="str">
        <f t="shared" si="12"/>
        <v>T210097McDonald/KFC/StarbucksPESGDFY-3012U120.18310JUL</v>
      </c>
      <c r="K392" t="s">
        <v>1353</v>
      </c>
      <c r="L392" t="b">
        <f t="shared" si="13"/>
        <v>1</v>
      </c>
    </row>
    <row r="393" spans="1:12" hidden="1" x14ac:dyDescent="0.3">
      <c r="A393" t="s">
        <v>65</v>
      </c>
      <c r="B393" t="s">
        <v>66</v>
      </c>
      <c r="C393" t="s">
        <v>46</v>
      </c>
      <c r="D393" t="s">
        <v>204</v>
      </c>
      <c r="E393">
        <v>20.18</v>
      </c>
      <c r="F393">
        <v>310</v>
      </c>
      <c r="G393" t="s">
        <v>148</v>
      </c>
      <c r="H393" t="s">
        <v>169</v>
      </c>
      <c r="I393" t="s">
        <v>150</v>
      </c>
      <c r="J393" t="str">
        <f t="shared" si="12"/>
        <v xml:space="preserve">T210097McDonald/KFC/StarbucksPESGDFY-3012U120.18310PHK INV </v>
      </c>
      <c r="K393" t="s">
        <v>858</v>
      </c>
      <c r="L393" t="b">
        <f t="shared" si="13"/>
        <v>1</v>
      </c>
    </row>
    <row r="394" spans="1:12" hidden="1" x14ac:dyDescent="0.3">
      <c r="A394" t="s">
        <v>65</v>
      </c>
      <c r="B394" t="s">
        <v>66</v>
      </c>
      <c r="C394" t="s">
        <v>46</v>
      </c>
      <c r="D394" t="s">
        <v>204</v>
      </c>
      <c r="E394">
        <v>20.18</v>
      </c>
      <c r="F394">
        <v>310</v>
      </c>
      <c r="G394" t="s">
        <v>152</v>
      </c>
      <c r="H394">
        <v>60</v>
      </c>
      <c r="I394" t="s">
        <v>152</v>
      </c>
      <c r="J394" t="str">
        <f t="shared" si="12"/>
        <v>T210097McDonald/KFC/StarbucksPESGDFY-3012U120.18310AUG</v>
      </c>
      <c r="K394" t="s">
        <v>1354</v>
      </c>
      <c r="L394" t="b">
        <f t="shared" si="13"/>
        <v>1</v>
      </c>
    </row>
    <row r="395" spans="1:12" hidden="1" x14ac:dyDescent="0.3">
      <c r="A395" t="s">
        <v>65</v>
      </c>
      <c r="B395" t="s">
        <v>66</v>
      </c>
      <c r="C395" t="s">
        <v>46</v>
      </c>
      <c r="D395" t="s">
        <v>204</v>
      </c>
      <c r="E395">
        <v>20.18</v>
      </c>
      <c r="F395">
        <v>310</v>
      </c>
      <c r="G395" t="s">
        <v>148</v>
      </c>
      <c r="H395" t="s">
        <v>168</v>
      </c>
      <c r="I395" t="s">
        <v>152</v>
      </c>
      <c r="J395" t="str">
        <f t="shared" si="12"/>
        <v xml:space="preserve">T210097McDonald/KFC/StarbucksPESGDFY-3012U120.18310PHK INV </v>
      </c>
      <c r="K395" t="s">
        <v>858</v>
      </c>
      <c r="L395" t="b">
        <f t="shared" si="13"/>
        <v>1</v>
      </c>
    </row>
    <row r="396" spans="1:12" hidden="1" x14ac:dyDescent="0.3">
      <c r="A396" t="s">
        <v>65</v>
      </c>
      <c r="B396" t="s">
        <v>66</v>
      </c>
      <c r="C396" t="s">
        <v>46</v>
      </c>
      <c r="D396" t="s">
        <v>204</v>
      </c>
      <c r="E396">
        <v>20.18</v>
      </c>
      <c r="F396">
        <v>310</v>
      </c>
      <c r="G396" t="s">
        <v>153</v>
      </c>
      <c r="H396">
        <v>60</v>
      </c>
      <c r="I396" t="s">
        <v>153</v>
      </c>
      <c r="J396" t="str">
        <f t="shared" si="12"/>
        <v>T210097McDonald/KFC/StarbucksPESGDFY-3012U120.18310SEP</v>
      </c>
      <c r="K396" t="s">
        <v>1355</v>
      </c>
      <c r="L396" t="b">
        <f t="shared" si="13"/>
        <v>1</v>
      </c>
    </row>
    <row r="397" spans="1:12" hidden="1" x14ac:dyDescent="0.3">
      <c r="A397" t="s">
        <v>65</v>
      </c>
      <c r="B397" t="s">
        <v>66</v>
      </c>
      <c r="C397" t="s">
        <v>46</v>
      </c>
      <c r="D397" t="s">
        <v>204</v>
      </c>
      <c r="E397">
        <v>20.18</v>
      </c>
      <c r="F397">
        <v>310</v>
      </c>
      <c r="G397" t="s">
        <v>148</v>
      </c>
      <c r="H397" t="s">
        <v>154</v>
      </c>
      <c r="I397" t="s">
        <v>153</v>
      </c>
      <c r="J397" t="str">
        <f t="shared" si="12"/>
        <v xml:space="preserve">T210097McDonald/KFC/StarbucksPESGDFY-3012U120.18310PHK INV </v>
      </c>
      <c r="K397" t="s">
        <v>858</v>
      </c>
      <c r="L397" t="b">
        <f t="shared" si="13"/>
        <v>1</v>
      </c>
    </row>
    <row r="398" spans="1:12" hidden="1" x14ac:dyDescent="0.3">
      <c r="A398" t="s">
        <v>65</v>
      </c>
      <c r="B398" t="s">
        <v>66</v>
      </c>
      <c r="C398" t="s">
        <v>46</v>
      </c>
      <c r="D398" t="s">
        <v>204</v>
      </c>
      <c r="E398">
        <v>20.18</v>
      </c>
      <c r="F398">
        <v>310</v>
      </c>
      <c r="G398" t="s">
        <v>155</v>
      </c>
      <c r="H398">
        <v>60</v>
      </c>
      <c r="I398" t="s">
        <v>155</v>
      </c>
      <c r="J398" t="str">
        <f t="shared" si="12"/>
        <v>T210097McDonald/KFC/StarbucksPESGDFY-3012U120.18310OCT</v>
      </c>
      <c r="K398" t="s">
        <v>1356</v>
      </c>
      <c r="L398" t="b">
        <f t="shared" si="13"/>
        <v>1</v>
      </c>
    </row>
    <row r="399" spans="1:12" hidden="1" x14ac:dyDescent="0.3">
      <c r="A399" t="s">
        <v>65</v>
      </c>
      <c r="B399" t="s">
        <v>66</v>
      </c>
      <c r="C399" t="s">
        <v>46</v>
      </c>
      <c r="D399" t="s">
        <v>204</v>
      </c>
      <c r="E399">
        <v>20.18</v>
      </c>
      <c r="F399">
        <v>310</v>
      </c>
      <c r="G399" t="s">
        <v>148</v>
      </c>
      <c r="H399" t="s">
        <v>187</v>
      </c>
      <c r="I399" t="s">
        <v>155</v>
      </c>
      <c r="J399" t="str">
        <f t="shared" si="12"/>
        <v xml:space="preserve">T210097McDonald/KFC/StarbucksPESGDFY-3012U120.18310PHK INV </v>
      </c>
      <c r="K399" t="s">
        <v>858</v>
      </c>
      <c r="L399" t="b">
        <f t="shared" si="13"/>
        <v>1</v>
      </c>
    </row>
    <row r="400" spans="1:12" hidden="1" x14ac:dyDescent="0.3">
      <c r="A400" t="s">
        <v>65</v>
      </c>
      <c r="B400" t="s">
        <v>66</v>
      </c>
      <c r="C400" t="s">
        <v>46</v>
      </c>
      <c r="D400" t="s">
        <v>204</v>
      </c>
      <c r="E400">
        <v>20.18</v>
      </c>
      <c r="F400">
        <v>310</v>
      </c>
      <c r="G400" t="s">
        <v>156</v>
      </c>
      <c r="H400">
        <v>50</v>
      </c>
      <c r="I400" t="s">
        <v>156</v>
      </c>
      <c r="J400" t="str">
        <f t="shared" si="12"/>
        <v>T210097McDonald/KFC/StarbucksPESGDFY-3012U120.18310NOV</v>
      </c>
      <c r="K400" t="s">
        <v>1357</v>
      </c>
      <c r="L400" t="b">
        <f t="shared" si="13"/>
        <v>1</v>
      </c>
    </row>
    <row r="401" spans="1:12" hidden="1" x14ac:dyDescent="0.3">
      <c r="A401" t="s">
        <v>65</v>
      </c>
      <c r="B401" t="s">
        <v>66</v>
      </c>
      <c r="C401" t="s">
        <v>46</v>
      </c>
      <c r="D401" t="s">
        <v>204</v>
      </c>
      <c r="E401">
        <v>20.18</v>
      </c>
      <c r="F401">
        <v>310</v>
      </c>
      <c r="G401" t="s">
        <v>148</v>
      </c>
      <c r="H401" t="s">
        <v>188</v>
      </c>
      <c r="I401" t="s">
        <v>156</v>
      </c>
      <c r="J401" t="str">
        <f t="shared" si="12"/>
        <v xml:space="preserve">T210097McDonald/KFC/StarbucksPESGDFY-3012U120.18310PHK INV </v>
      </c>
      <c r="K401" t="s">
        <v>858</v>
      </c>
      <c r="L401" t="b">
        <f t="shared" si="13"/>
        <v>1</v>
      </c>
    </row>
    <row r="402" spans="1:12" hidden="1" x14ac:dyDescent="0.3">
      <c r="A402" t="s">
        <v>65</v>
      </c>
      <c r="B402" t="s">
        <v>66</v>
      </c>
      <c r="C402" t="s">
        <v>46</v>
      </c>
      <c r="D402" t="s">
        <v>204</v>
      </c>
      <c r="E402">
        <v>20.18</v>
      </c>
      <c r="F402">
        <v>310</v>
      </c>
      <c r="G402" t="s">
        <v>157</v>
      </c>
      <c r="H402">
        <v>30</v>
      </c>
      <c r="I402" t="s">
        <v>157</v>
      </c>
      <c r="J402" t="str">
        <f t="shared" si="12"/>
        <v>T210097McDonald/KFC/StarbucksPESGDFY-3012U120.18310DEC</v>
      </c>
      <c r="K402" t="s">
        <v>1358</v>
      </c>
      <c r="L402" t="b">
        <f t="shared" si="13"/>
        <v>1</v>
      </c>
    </row>
    <row r="403" spans="1:12" hidden="1" x14ac:dyDescent="0.3">
      <c r="A403" t="s">
        <v>65</v>
      </c>
      <c r="B403" t="s">
        <v>66</v>
      </c>
      <c r="C403" t="s">
        <v>46</v>
      </c>
      <c r="D403" t="s">
        <v>204</v>
      </c>
      <c r="E403">
        <v>20.18</v>
      </c>
      <c r="F403">
        <v>310</v>
      </c>
      <c r="G403" t="s">
        <v>148</v>
      </c>
      <c r="H403" t="s">
        <v>196</v>
      </c>
      <c r="I403" t="s">
        <v>157</v>
      </c>
      <c r="J403" t="str">
        <f t="shared" si="12"/>
        <v xml:space="preserve">T210097McDonald/KFC/StarbucksPESGDFY-3012U120.18310PHK INV </v>
      </c>
      <c r="K403" t="s">
        <v>858</v>
      </c>
      <c r="L403" t="b">
        <f t="shared" si="13"/>
        <v>1</v>
      </c>
    </row>
    <row r="404" spans="1:12" hidden="1" x14ac:dyDescent="0.3">
      <c r="A404" t="s">
        <v>65</v>
      </c>
      <c r="B404" t="s">
        <v>66</v>
      </c>
      <c r="C404" t="s">
        <v>46</v>
      </c>
      <c r="D404" t="s">
        <v>204</v>
      </c>
      <c r="E404">
        <v>20.18</v>
      </c>
      <c r="F404">
        <v>310</v>
      </c>
      <c r="G404" t="s">
        <v>158</v>
      </c>
      <c r="H404">
        <v>20</v>
      </c>
      <c r="I404" t="s">
        <v>158</v>
      </c>
      <c r="J404" t="str">
        <f t="shared" si="12"/>
        <v>T210097McDonald/KFC/StarbucksPESGDFY-3012U120.18310JAN</v>
      </c>
      <c r="K404" t="s">
        <v>1359</v>
      </c>
      <c r="L404" t="b">
        <f t="shared" si="13"/>
        <v>1</v>
      </c>
    </row>
    <row r="405" spans="1:12" hidden="1" x14ac:dyDescent="0.3">
      <c r="A405" t="s">
        <v>65</v>
      </c>
      <c r="B405" t="s">
        <v>66</v>
      </c>
      <c r="C405" t="s">
        <v>46</v>
      </c>
      <c r="D405" t="s">
        <v>204</v>
      </c>
      <c r="E405">
        <v>20.18</v>
      </c>
      <c r="F405">
        <v>310</v>
      </c>
      <c r="G405" t="s">
        <v>148</v>
      </c>
      <c r="H405" t="s">
        <v>202</v>
      </c>
      <c r="I405" t="s">
        <v>158</v>
      </c>
      <c r="J405" t="str">
        <f t="shared" si="12"/>
        <v xml:space="preserve">T210097McDonald/KFC/StarbucksPESGDFY-3012U120.18310PHK INV </v>
      </c>
      <c r="K405" t="s">
        <v>858</v>
      </c>
      <c r="L405" t="b">
        <f t="shared" si="13"/>
        <v>1</v>
      </c>
    </row>
    <row r="406" spans="1:12" hidden="1" x14ac:dyDescent="0.3">
      <c r="A406" t="s">
        <v>65</v>
      </c>
      <c r="B406" t="s">
        <v>66</v>
      </c>
      <c r="C406" t="s">
        <v>46</v>
      </c>
      <c r="D406" t="s">
        <v>204</v>
      </c>
      <c r="E406">
        <v>20.18</v>
      </c>
      <c r="F406">
        <v>310</v>
      </c>
      <c r="G406" t="s">
        <v>159</v>
      </c>
      <c r="H406">
        <v>30</v>
      </c>
      <c r="I406" t="s">
        <v>159</v>
      </c>
      <c r="J406" t="str">
        <f t="shared" si="12"/>
        <v>T210097McDonald/KFC/StarbucksPESGDFY-3012U120.18310FEB</v>
      </c>
      <c r="K406" t="s">
        <v>1360</v>
      </c>
      <c r="L406" t="b">
        <f t="shared" si="13"/>
        <v>1</v>
      </c>
    </row>
    <row r="407" spans="1:12" hidden="1" x14ac:dyDescent="0.3">
      <c r="A407" t="s">
        <v>65</v>
      </c>
      <c r="B407" t="s">
        <v>66</v>
      </c>
      <c r="C407" t="s">
        <v>46</v>
      </c>
      <c r="D407" t="s">
        <v>204</v>
      </c>
      <c r="E407">
        <v>20.18</v>
      </c>
      <c r="F407">
        <v>310</v>
      </c>
      <c r="G407" t="s">
        <v>148</v>
      </c>
      <c r="H407" t="s">
        <v>203</v>
      </c>
      <c r="I407" t="s">
        <v>159</v>
      </c>
      <c r="J407" t="str">
        <f t="shared" si="12"/>
        <v xml:space="preserve">T210097McDonald/KFC/StarbucksPESGDFY-3012U120.18310PHK INV </v>
      </c>
      <c r="K407" t="s">
        <v>858</v>
      </c>
      <c r="L407" t="b">
        <f t="shared" si="13"/>
        <v>1</v>
      </c>
    </row>
    <row r="408" spans="1:12" x14ac:dyDescent="0.3">
      <c r="A408" t="s">
        <v>65</v>
      </c>
      <c r="B408" t="s">
        <v>66</v>
      </c>
      <c r="C408" t="s">
        <v>46</v>
      </c>
      <c r="D408" t="s">
        <v>204</v>
      </c>
      <c r="E408">
        <v>20.18</v>
      </c>
      <c r="F408">
        <v>310</v>
      </c>
      <c r="G408" t="s">
        <v>160</v>
      </c>
      <c r="I408" t="s">
        <v>160</v>
      </c>
      <c r="J408" t="str">
        <f t="shared" si="12"/>
        <v>T210097McDonald/KFC/StarbucksPESGDFY-3012U120.18310MAR</v>
      </c>
      <c r="K408" t="s">
        <v>857</v>
      </c>
      <c r="L408" t="b">
        <f t="shared" si="13"/>
        <v>1</v>
      </c>
    </row>
    <row r="409" spans="1:12" x14ac:dyDescent="0.3">
      <c r="A409" t="s">
        <v>65</v>
      </c>
      <c r="B409" t="s">
        <v>66</v>
      </c>
      <c r="C409" t="s">
        <v>46</v>
      </c>
      <c r="D409" t="s">
        <v>204</v>
      </c>
      <c r="E409">
        <v>20.18</v>
      </c>
      <c r="F409">
        <v>310</v>
      </c>
      <c r="G409" t="s">
        <v>148</v>
      </c>
      <c r="I409" t="s">
        <v>160</v>
      </c>
      <c r="J409" t="str">
        <f t="shared" si="12"/>
        <v xml:space="preserve">T210097McDonald/KFC/StarbucksPESGDFY-3012U120.18310PHK INV </v>
      </c>
      <c r="K409" t="s">
        <v>858</v>
      </c>
      <c r="L409" t="b">
        <f t="shared" si="13"/>
        <v>1</v>
      </c>
    </row>
    <row r="410" spans="1:12" hidden="1" x14ac:dyDescent="0.3">
      <c r="A410" t="s">
        <v>65</v>
      </c>
      <c r="B410" t="s">
        <v>66</v>
      </c>
      <c r="C410" t="s">
        <v>46</v>
      </c>
      <c r="D410" t="s">
        <v>205</v>
      </c>
      <c r="E410">
        <v>34.869999999999997</v>
      </c>
      <c r="F410">
        <v>50</v>
      </c>
      <c r="G410" t="s">
        <v>185</v>
      </c>
      <c r="I410" t="s">
        <v>185</v>
      </c>
      <c r="J410" t="str">
        <f t="shared" si="12"/>
        <v>T210097McDonald/KFC/StarbucksPESGDFY-3015U134.8750APR</v>
      </c>
      <c r="K410" t="s">
        <v>859</v>
      </c>
      <c r="L410" t="b">
        <f t="shared" si="13"/>
        <v>1</v>
      </c>
    </row>
    <row r="411" spans="1:12" hidden="1" x14ac:dyDescent="0.3">
      <c r="A411" t="s">
        <v>65</v>
      </c>
      <c r="B411" t="s">
        <v>66</v>
      </c>
      <c r="C411" t="s">
        <v>46</v>
      </c>
      <c r="D411" t="s">
        <v>205</v>
      </c>
      <c r="E411">
        <v>34.869999999999997</v>
      </c>
      <c r="F411">
        <v>50</v>
      </c>
      <c r="G411" t="s">
        <v>148</v>
      </c>
      <c r="I411" t="s">
        <v>185</v>
      </c>
      <c r="J411" t="str">
        <f t="shared" si="12"/>
        <v xml:space="preserve">T210097McDonald/KFC/StarbucksPESGDFY-3015U134.8750PHK INV </v>
      </c>
      <c r="K411" t="s">
        <v>860</v>
      </c>
      <c r="L411" t="b">
        <f t="shared" si="13"/>
        <v>1</v>
      </c>
    </row>
    <row r="412" spans="1:12" hidden="1" x14ac:dyDescent="0.3">
      <c r="A412" t="s">
        <v>65</v>
      </c>
      <c r="B412" t="s">
        <v>66</v>
      </c>
      <c r="C412" t="s">
        <v>46</v>
      </c>
      <c r="D412" t="s">
        <v>205</v>
      </c>
      <c r="E412">
        <v>34.869999999999997</v>
      </c>
      <c r="F412">
        <v>50</v>
      </c>
      <c r="G412" t="s">
        <v>147</v>
      </c>
      <c r="I412" t="s">
        <v>147</v>
      </c>
      <c r="J412" t="str">
        <f t="shared" si="12"/>
        <v>T210097McDonald/KFC/StarbucksPESGDFY-3015U134.8750MAY</v>
      </c>
      <c r="K412" t="s">
        <v>861</v>
      </c>
      <c r="L412" t="b">
        <f t="shared" si="13"/>
        <v>1</v>
      </c>
    </row>
    <row r="413" spans="1:12" hidden="1" x14ac:dyDescent="0.3">
      <c r="A413" t="s">
        <v>65</v>
      </c>
      <c r="B413" t="s">
        <v>66</v>
      </c>
      <c r="C413" t="s">
        <v>46</v>
      </c>
      <c r="D413" t="s">
        <v>205</v>
      </c>
      <c r="E413">
        <v>34.869999999999997</v>
      </c>
      <c r="F413">
        <v>50</v>
      </c>
      <c r="G413" t="s">
        <v>148</v>
      </c>
      <c r="I413" t="s">
        <v>147</v>
      </c>
      <c r="J413" t="str">
        <f t="shared" si="12"/>
        <v xml:space="preserve">T210097McDonald/KFC/StarbucksPESGDFY-3015U134.8750PHK INV </v>
      </c>
      <c r="K413" t="s">
        <v>860</v>
      </c>
      <c r="L413" t="b">
        <f t="shared" si="13"/>
        <v>1</v>
      </c>
    </row>
    <row r="414" spans="1:12" hidden="1" x14ac:dyDescent="0.3">
      <c r="A414" t="s">
        <v>65</v>
      </c>
      <c r="B414" t="s">
        <v>66</v>
      </c>
      <c r="C414" t="s">
        <v>46</v>
      </c>
      <c r="D414" t="s">
        <v>205</v>
      </c>
      <c r="E414">
        <v>34.869999999999997</v>
      </c>
      <c r="F414">
        <v>50</v>
      </c>
      <c r="G414" t="s">
        <v>149</v>
      </c>
      <c r="I414" t="s">
        <v>149</v>
      </c>
      <c r="J414" t="str">
        <f t="shared" si="12"/>
        <v>T210097McDonald/KFC/StarbucksPESGDFY-3015U134.8750JUN</v>
      </c>
      <c r="K414" t="s">
        <v>862</v>
      </c>
      <c r="L414" t="b">
        <f t="shared" si="13"/>
        <v>1</v>
      </c>
    </row>
    <row r="415" spans="1:12" hidden="1" x14ac:dyDescent="0.3">
      <c r="A415" t="s">
        <v>65</v>
      </c>
      <c r="B415" t="s">
        <v>66</v>
      </c>
      <c r="C415" t="s">
        <v>46</v>
      </c>
      <c r="D415" t="s">
        <v>205</v>
      </c>
      <c r="E415">
        <v>34.869999999999997</v>
      </c>
      <c r="F415">
        <v>50</v>
      </c>
      <c r="G415" t="s">
        <v>148</v>
      </c>
      <c r="I415" t="s">
        <v>149</v>
      </c>
      <c r="J415" t="str">
        <f t="shared" si="12"/>
        <v xml:space="preserve">T210097McDonald/KFC/StarbucksPESGDFY-3015U134.8750PHK INV </v>
      </c>
      <c r="K415" t="s">
        <v>860</v>
      </c>
      <c r="L415" t="b">
        <f t="shared" si="13"/>
        <v>1</v>
      </c>
    </row>
    <row r="416" spans="1:12" hidden="1" x14ac:dyDescent="0.3">
      <c r="A416" t="s">
        <v>65</v>
      </c>
      <c r="B416" t="s">
        <v>66</v>
      </c>
      <c r="C416" t="s">
        <v>46</v>
      </c>
      <c r="D416" t="s">
        <v>205</v>
      </c>
      <c r="E416">
        <v>34.869999999999997</v>
      </c>
      <c r="F416">
        <v>50</v>
      </c>
      <c r="G416" t="s">
        <v>150</v>
      </c>
      <c r="I416" t="s">
        <v>150</v>
      </c>
      <c r="J416" t="str">
        <f t="shared" si="12"/>
        <v>T210097McDonald/KFC/StarbucksPESGDFY-3015U134.8750JUL</v>
      </c>
      <c r="K416" t="s">
        <v>863</v>
      </c>
      <c r="L416" t="b">
        <f t="shared" si="13"/>
        <v>1</v>
      </c>
    </row>
    <row r="417" spans="1:12" hidden="1" x14ac:dyDescent="0.3">
      <c r="A417" t="s">
        <v>65</v>
      </c>
      <c r="B417" t="s">
        <v>66</v>
      </c>
      <c r="C417" t="s">
        <v>46</v>
      </c>
      <c r="D417" t="s">
        <v>205</v>
      </c>
      <c r="E417">
        <v>34.869999999999997</v>
      </c>
      <c r="F417">
        <v>50</v>
      </c>
      <c r="G417" t="s">
        <v>148</v>
      </c>
      <c r="I417" t="s">
        <v>150</v>
      </c>
      <c r="J417" t="str">
        <f t="shared" si="12"/>
        <v xml:space="preserve">T210097McDonald/KFC/StarbucksPESGDFY-3015U134.8750PHK INV </v>
      </c>
      <c r="K417" t="s">
        <v>860</v>
      </c>
      <c r="L417" t="b">
        <f t="shared" si="13"/>
        <v>1</v>
      </c>
    </row>
    <row r="418" spans="1:12" hidden="1" x14ac:dyDescent="0.3">
      <c r="A418" t="s">
        <v>65</v>
      </c>
      <c r="B418" t="s">
        <v>66</v>
      </c>
      <c r="C418" t="s">
        <v>46</v>
      </c>
      <c r="D418" t="s">
        <v>205</v>
      </c>
      <c r="E418">
        <v>34.869999999999997</v>
      </c>
      <c r="F418">
        <v>50</v>
      </c>
      <c r="G418" t="s">
        <v>152</v>
      </c>
      <c r="I418" t="s">
        <v>152</v>
      </c>
      <c r="J418" t="str">
        <f t="shared" si="12"/>
        <v>T210097McDonald/KFC/StarbucksPESGDFY-3015U134.8750AUG</v>
      </c>
      <c r="K418" t="s">
        <v>864</v>
      </c>
      <c r="L418" t="b">
        <f t="shared" si="13"/>
        <v>1</v>
      </c>
    </row>
    <row r="419" spans="1:12" hidden="1" x14ac:dyDescent="0.3">
      <c r="A419" t="s">
        <v>65</v>
      </c>
      <c r="B419" t="s">
        <v>66</v>
      </c>
      <c r="C419" t="s">
        <v>46</v>
      </c>
      <c r="D419" t="s">
        <v>205</v>
      </c>
      <c r="E419">
        <v>34.869999999999997</v>
      </c>
      <c r="F419">
        <v>50</v>
      </c>
      <c r="G419" t="s">
        <v>148</v>
      </c>
      <c r="I419" t="s">
        <v>152</v>
      </c>
      <c r="J419" t="str">
        <f t="shared" si="12"/>
        <v xml:space="preserve">T210097McDonald/KFC/StarbucksPESGDFY-3015U134.8750PHK INV </v>
      </c>
      <c r="K419" t="s">
        <v>860</v>
      </c>
      <c r="L419" t="b">
        <f t="shared" si="13"/>
        <v>1</v>
      </c>
    </row>
    <row r="420" spans="1:12" hidden="1" x14ac:dyDescent="0.3">
      <c r="A420" t="s">
        <v>65</v>
      </c>
      <c r="B420" t="s">
        <v>66</v>
      </c>
      <c r="C420" t="s">
        <v>46</v>
      </c>
      <c r="D420" t="s">
        <v>205</v>
      </c>
      <c r="E420">
        <v>34.869999999999997</v>
      </c>
      <c r="F420">
        <v>50</v>
      </c>
      <c r="G420" t="s">
        <v>153</v>
      </c>
      <c r="I420" t="s">
        <v>153</v>
      </c>
      <c r="J420" t="str">
        <f t="shared" si="12"/>
        <v>T210097McDonald/KFC/StarbucksPESGDFY-3015U134.8750SEP</v>
      </c>
      <c r="K420" t="s">
        <v>865</v>
      </c>
      <c r="L420" t="b">
        <f t="shared" si="13"/>
        <v>1</v>
      </c>
    </row>
    <row r="421" spans="1:12" hidden="1" x14ac:dyDescent="0.3">
      <c r="A421" t="s">
        <v>65</v>
      </c>
      <c r="B421" t="s">
        <v>66</v>
      </c>
      <c r="C421" t="s">
        <v>46</v>
      </c>
      <c r="D421" t="s">
        <v>205</v>
      </c>
      <c r="E421">
        <v>34.869999999999997</v>
      </c>
      <c r="F421">
        <v>50</v>
      </c>
      <c r="G421" t="s">
        <v>148</v>
      </c>
      <c r="I421" t="s">
        <v>153</v>
      </c>
      <c r="J421" t="str">
        <f t="shared" si="12"/>
        <v xml:space="preserve">T210097McDonald/KFC/StarbucksPESGDFY-3015U134.8750PHK INV </v>
      </c>
      <c r="K421" t="s">
        <v>860</v>
      </c>
      <c r="L421" t="b">
        <f t="shared" si="13"/>
        <v>1</v>
      </c>
    </row>
    <row r="422" spans="1:12" hidden="1" x14ac:dyDescent="0.3">
      <c r="A422" t="s">
        <v>65</v>
      </c>
      <c r="B422" t="s">
        <v>66</v>
      </c>
      <c r="C422" t="s">
        <v>46</v>
      </c>
      <c r="D422" t="s">
        <v>205</v>
      </c>
      <c r="E422">
        <v>34.869999999999997</v>
      </c>
      <c r="F422">
        <v>50</v>
      </c>
      <c r="G422" t="s">
        <v>155</v>
      </c>
      <c r="I422" t="s">
        <v>155</v>
      </c>
      <c r="J422" t="str">
        <f t="shared" si="12"/>
        <v>T210097McDonald/KFC/StarbucksPESGDFY-3015U134.8750OCT</v>
      </c>
      <c r="K422" t="s">
        <v>866</v>
      </c>
      <c r="L422" t="b">
        <f t="shared" si="13"/>
        <v>1</v>
      </c>
    </row>
    <row r="423" spans="1:12" hidden="1" x14ac:dyDescent="0.3">
      <c r="A423" t="s">
        <v>65</v>
      </c>
      <c r="B423" t="s">
        <v>66</v>
      </c>
      <c r="C423" t="s">
        <v>46</v>
      </c>
      <c r="D423" t="s">
        <v>205</v>
      </c>
      <c r="E423">
        <v>34.869999999999997</v>
      </c>
      <c r="F423">
        <v>50</v>
      </c>
      <c r="G423" t="s">
        <v>148</v>
      </c>
      <c r="I423" t="s">
        <v>155</v>
      </c>
      <c r="J423" t="str">
        <f t="shared" si="12"/>
        <v xml:space="preserve">T210097McDonald/KFC/StarbucksPESGDFY-3015U134.8750PHK INV </v>
      </c>
      <c r="K423" t="s">
        <v>860</v>
      </c>
      <c r="L423" t="b">
        <f t="shared" si="13"/>
        <v>1</v>
      </c>
    </row>
    <row r="424" spans="1:12" hidden="1" x14ac:dyDescent="0.3">
      <c r="A424" t="s">
        <v>65</v>
      </c>
      <c r="B424" t="s">
        <v>66</v>
      </c>
      <c r="C424" t="s">
        <v>46</v>
      </c>
      <c r="D424" t="s">
        <v>205</v>
      </c>
      <c r="E424">
        <v>34.869999999999997</v>
      </c>
      <c r="F424">
        <v>50</v>
      </c>
      <c r="G424" t="s">
        <v>156</v>
      </c>
      <c r="I424" t="s">
        <v>156</v>
      </c>
      <c r="J424" t="str">
        <f t="shared" si="12"/>
        <v>T210097McDonald/KFC/StarbucksPESGDFY-3015U134.8750NOV</v>
      </c>
      <c r="K424" t="s">
        <v>867</v>
      </c>
      <c r="L424" t="b">
        <f t="shared" si="13"/>
        <v>1</v>
      </c>
    </row>
    <row r="425" spans="1:12" hidden="1" x14ac:dyDescent="0.3">
      <c r="A425" t="s">
        <v>65</v>
      </c>
      <c r="B425" t="s">
        <v>66</v>
      </c>
      <c r="C425" t="s">
        <v>46</v>
      </c>
      <c r="D425" t="s">
        <v>205</v>
      </c>
      <c r="E425">
        <v>34.869999999999997</v>
      </c>
      <c r="F425">
        <v>50</v>
      </c>
      <c r="G425" t="s">
        <v>148</v>
      </c>
      <c r="I425" t="s">
        <v>156</v>
      </c>
      <c r="J425" t="str">
        <f t="shared" si="12"/>
        <v xml:space="preserve">T210097McDonald/KFC/StarbucksPESGDFY-3015U134.8750PHK INV </v>
      </c>
      <c r="K425" t="s">
        <v>860</v>
      </c>
      <c r="L425" t="b">
        <f t="shared" si="13"/>
        <v>1</v>
      </c>
    </row>
    <row r="426" spans="1:12" hidden="1" x14ac:dyDescent="0.3">
      <c r="A426" t="s">
        <v>65</v>
      </c>
      <c r="B426" t="s">
        <v>66</v>
      </c>
      <c r="C426" t="s">
        <v>46</v>
      </c>
      <c r="D426" t="s">
        <v>205</v>
      </c>
      <c r="E426">
        <v>34.869999999999997</v>
      </c>
      <c r="F426">
        <v>50</v>
      </c>
      <c r="G426" t="s">
        <v>157</v>
      </c>
      <c r="I426" t="s">
        <v>157</v>
      </c>
      <c r="J426" t="str">
        <f t="shared" si="12"/>
        <v>T210097McDonald/KFC/StarbucksPESGDFY-3015U134.8750DEC</v>
      </c>
      <c r="K426" t="s">
        <v>868</v>
      </c>
      <c r="L426" t="b">
        <f t="shared" si="13"/>
        <v>1</v>
      </c>
    </row>
    <row r="427" spans="1:12" hidden="1" x14ac:dyDescent="0.3">
      <c r="A427" t="s">
        <v>65</v>
      </c>
      <c r="B427" t="s">
        <v>66</v>
      </c>
      <c r="C427" t="s">
        <v>46</v>
      </c>
      <c r="D427" t="s">
        <v>205</v>
      </c>
      <c r="E427">
        <v>34.869999999999997</v>
      </c>
      <c r="F427">
        <v>50</v>
      </c>
      <c r="G427" t="s">
        <v>148</v>
      </c>
      <c r="I427" t="s">
        <v>157</v>
      </c>
      <c r="J427" t="str">
        <f t="shared" si="12"/>
        <v xml:space="preserve">T210097McDonald/KFC/StarbucksPESGDFY-3015U134.8750PHK INV </v>
      </c>
      <c r="K427" t="s">
        <v>860</v>
      </c>
      <c r="L427" t="b">
        <f t="shared" si="13"/>
        <v>1</v>
      </c>
    </row>
    <row r="428" spans="1:12" hidden="1" x14ac:dyDescent="0.3">
      <c r="A428" t="s">
        <v>65</v>
      </c>
      <c r="B428" t="s">
        <v>66</v>
      </c>
      <c r="C428" t="s">
        <v>46</v>
      </c>
      <c r="D428" t="s">
        <v>205</v>
      </c>
      <c r="E428">
        <v>34.869999999999997</v>
      </c>
      <c r="F428">
        <v>50</v>
      </c>
      <c r="G428" t="s">
        <v>158</v>
      </c>
      <c r="H428">
        <v>15</v>
      </c>
      <c r="I428" t="s">
        <v>158</v>
      </c>
      <c r="J428" t="str">
        <f t="shared" si="12"/>
        <v>T210097McDonald/KFC/StarbucksPESGDFY-3015U134.8750JAN</v>
      </c>
      <c r="K428" t="s">
        <v>1361</v>
      </c>
      <c r="L428" t="b">
        <f t="shared" si="13"/>
        <v>1</v>
      </c>
    </row>
    <row r="429" spans="1:12" hidden="1" x14ac:dyDescent="0.3">
      <c r="A429" t="s">
        <v>65</v>
      </c>
      <c r="B429" t="s">
        <v>66</v>
      </c>
      <c r="C429" t="s">
        <v>46</v>
      </c>
      <c r="D429" t="s">
        <v>205</v>
      </c>
      <c r="E429">
        <v>34.869999999999997</v>
      </c>
      <c r="F429">
        <v>50</v>
      </c>
      <c r="G429" t="s">
        <v>148</v>
      </c>
      <c r="H429" t="s">
        <v>202</v>
      </c>
      <c r="I429" t="s">
        <v>158</v>
      </c>
      <c r="J429" t="str">
        <f t="shared" si="12"/>
        <v xml:space="preserve">T210097McDonald/KFC/StarbucksPESGDFY-3015U134.8750PHK INV </v>
      </c>
      <c r="K429" t="s">
        <v>860</v>
      </c>
      <c r="L429" t="b">
        <f t="shared" si="13"/>
        <v>1</v>
      </c>
    </row>
    <row r="430" spans="1:12" hidden="1" x14ac:dyDescent="0.3">
      <c r="A430" t="s">
        <v>65</v>
      </c>
      <c r="B430" t="s">
        <v>66</v>
      </c>
      <c r="C430" t="s">
        <v>46</v>
      </c>
      <c r="D430" t="s">
        <v>205</v>
      </c>
      <c r="E430">
        <v>34.869999999999997</v>
      </c>
      <c r="F430">
        <v>50</v>
      </c>
      <c r="G430" t="s">
        <v>159</v>
      </c>
      <c r="I430" t="s">
        <v>159</v>
      </c>
      <c r="J430" t="str">
        <f t="shared" si="12"/>
        <v>T210097McDonald/KFC/StarbucksPESGDFY-3015U134.8750FEB</v>
      </c>
      <c r="K430" t="s">
        <v>869</v>
      </c>
      <c r="L430" t="b">
        <f t="shared" si="13"/>
        <v>1</v>
      </c>
    </row>
    <row r="431" spans="1:12" hidden="1" x14ac:dyDescent="0.3">
      <c r="A431" t="s">
        <v>65</v>
      </c>
      <c r="B431" t="s">
        <v>66</v>
      </c>
      <c r="C431" t="s">
        <v>46</v>
      </c>
      <c r="D431" t="s">
        <v>205</v>
      </c>
      <c r="E431">
        <v>34.869999999999997</v>
      </c>
      <c r="F431">
        <v>50</v>
      </c>
      <c r="G431" t="s">
        <v>148</v>
      </c>
      <c r="I431" t="s">
        <v>159</v>
      </c>
      <c r="J431" t="str">
        <f t="shared" si="12"/>
        <v xml:space="preserve">T210097McDonald/KFC/StarbucksPESGDFY-3015U134.8750PHK INV </v>
      </c>
      <c r="K431" t="s">
        <v>860</v>
      </c>
      <c r="L431" t="b">
        <f t="shared" si="13"/>
        <v>1</v>
      </c>
    </row>
    <row r="432" spans="1:12" x14ac:dyDescent="0.3">
      <c r="A432" t="s">
        <v>65</v>
      </c>
      <c r="B432" t="s">
        <v>66</v>
      </c>
      <c r="C432" t="s">
        <v>46</v>
      </c>
      <c r="D432" t="s">
        <v>205</v>
      </c>
      <c r="E432">
        <v>34.869999999999997</v>
      </c>
      <c r="F432">
        <v>50</v>
      </c>
      <c r="G432" t="s">
        <v>160</v>
      </c>
      <c r="H432">
        <v>5</v>
      </c>
      <c r="I432" t="s">
        <v>160</v>
      </c>
      <c r="J432" t="str">
        <f t="shared" si="12"/>
        <v>T210097McDonald/KFC/StarbucksPESGDFY-3015U134.8750MAR</v>
      </c>
      <c r="K432" t="s">
        <v>1362</v>
      </c>
      <c r="L432" t="b">
        <f t="shared" si="13"/>
        <v>1</v>
      </c>
    </row>
    <row r="433" spans="1:12" x14ac:dyDescent="0.3">
      <c r="A433" s="2" t="s">
        <v>65</v>
      </c>
      <c r="B433" t="s">
        <v>66</v>
      </c>
      <c r="C433" t="s">
        <v>46</v>
      </c>
      <c r="D433" t="s">
        <v>205</v>
      </c>
      <c r="E433">
        <v>34.869999999999997</v>
      </c>
      <c r="F433">
        <v>50</v>
      </c>
      <c r="G433" t="s">
        <v>148</v>
      </c>
      <c r="H433" t="s">
        <v>680</v>
      </c>
      <c r="I433" t="s">
        <v>160</v>
      </c>
      <c r="J433" t="str">
        <f t="shared" si="12"/>
        <v xml:space="preserve">T210097McDonald/KFC/StarbucksPESGDFY-3015U134.8750PHK INV </v>
      </c>
      <c r="K433" t="s">
        <v>860</v>
      </c>
      <c r="L433" t="b">
        <f t="shared" si="13"/>
        <v>1</v>
      </c>
    </row>
    <row r="434" spans="1:12" hidden="1" x14ac:dyDescent="0.3">
      <c r="A434" t="s">
        <v>65</v>
      </c>
      <c r="B434" t="s">
        <v>66</v>
      </c>
      <c r="C434" t="s">
        <v>46</v>
      </c>
      <c r="D434" t="s">
        <v>206</v>
      </c>
      <c r="E434">
        <v>30.922863130032002</v>
      </c>
      <c r="F434">
        <v>10</v>
      </c>
      <c r="G434" t="s">
        <v>185</v>
      </c>
      <c r="I434" t="s">
        <v>185</v>
      </c>
      <c r="J434" t="str">
        <f t="shared" si="12"/>
        <v>T210097McDonald/KFC/StarbucksPESGDFY-3509U130.92286313003210APR</v>
      </c>
      <c r="K434" t="s">
        <v>870</v>
      </c>
      <c r="L434" t="b">
        <f t="shared" si="13"/>
        <v>1</v>
      </c>
    </row>
    <row r="435" spans="1:12" hidden="1" x14ac:dyDescent="0.3">
      <c r="A435" t="s">
        <v>65</v>
      </c>
      <c r="B435" t="s">
        <v>66</v>
      </c>
      <c r="C435" t="s">
        <v>46</v>
      </c>
      <c r="D435" t="s">
        <v>206</v>
      </c>
      <c r="E435">
        <v>30.922863130032002</v>
      </c>
      <c r="F435">
        <v>10</v>
      </c>
      <c r="G435" t="s">
        <v>148</v>
      </c>
      <c r="I435" t="s">
        <v>185</v>
      </c>
      <c r="J435" t="str">
        <f t="shared" si="12"/>
        <v xml:space="preserve">T210097McDonald/KFC/StarbucksPESGDFY-3509U130.92286313003210PHK INV </v>
      </c>
      <c r="K435" t="s">
        <v>871</v>
      </c>
      <c r="L435" t="b">
        <f t="shared" si="13"/>
        <v>1</v>
      </c>
    </row>
    <row r="436" spans="1:12" hidden="1" x14ac:dyDescent="0.3">
      <c r="A436" t="s">
        <v>65</v>
      </c>
      <c r="B436" t="s">
        <v>66</v>
      </c>
      <c r="C436" t="s">
        <v>46</v>
      </c>
      <c r="D436" t="s">
        <v>206</v>
      </c>
      <c r="E436">
        <v>30.922863130032002</v>
      </c>
      <c r="F436">
        <v>10</v>
      </c>
      <c r="G436" t="s">
        <v>147</v>
      </c>
      <c r="I436" t="s">
        <v>147</v>
      </c>
      <c r="J436" t="str">
        <f t="shared" si="12"/>
        <v>T210097McDonald/KFC/StarbucksPESGDFY-3509U130.92286313003210MAY</v>
      </c>
      <c r="K436" t="s">
        <v>872</v>
      </c>
      <c r="L436" t="b">
        <f t="shared" si="13"/>
        <v>1</v>
      </c>
    </row>
    <row r="437" spans="1:12" hidden="1" x14ac:dyDescent="0.3">
      <c r="A437" t="s">
        <v>65</v>
      </c>
      <c r="B437" t="s">
        <v>66</v>
      </c>
      <c r="C437" t="s">
        <v>46</v>
      </c>
      <c r="D437" t="s">
        <v>206</v>
      </c>
      <c r="E437">
        <v>30.922863130032002</v>
      </c>
      <c r="F437">
        <v>10</v>
      </c>
      <c r="G437" t="s">
        <v>148</v>
      </c>
      <c r="I437" t="s">
        <v>147</v>
      </c>
      <c r="J437" t="str">
        <f t="shared" si="12"/>
        <v xml:space="preserve">T210097McDonald/KFC/StarbucksPESGDFY-3509U130.92286313003210PHK INV </v>
      </c>
      <c r="K437" t="s">
        <v>871</v>
      </c>
      <c r="L437" t="b">
        <f t="shared" si="13"/>
        <v>1</v>
      </c>
    </row>
    <row r="438" spans="1:12" hidden="1" x14ac:dyDescent="0.3">
      <c r="A438" t="s">
        <v>65</v>
      </c>
      <c r="B438" t="s">
        <v>66</v>
      </c>
      <c r="C438" t="s">
        <v>46</v>
      </c>
      <c r="D438" t="s">
        <v>206</v>
      </c>
      <c r="E438">
        <v>30.922863130032002</v>
      </c>
      <c r="F438">
        <v>10</v>
      </c>
      <c r="G438" t="s">
        <v>149</v>
      </c>
      <c r="I438" t="s">
        <v>149</v>
      </c>
      <c r="J438" t="str">
        <f t="shared" si="12"/>
        <v>T210097McDonald/KFC/StarbucksPESGDFY-3509U130.92286313003210JUN</v>
      </c>
      <c r="K438" t="s">
        <v>873</v>
      </c>
      <c r="L438" t="b">
        <f t="shared" si="13"/>
        <v>1</v>
      </c>
    </row>
    <row r="439" spans="1:12" hidden="1" x14ac:dyDescent="0.3">
      <c r="A439" t="s">
        <v>65</v>
      </c>
      <c r="B439" t="s">
        <v>66</v>
      </c>
      <c r="C439" t="s">
        <v>46</v>
      </c>
      <c r="D439" t="s">
        <v>206</v>
      </c>
      <c r="E439">
        <v>30.922863130032002</v>
      </c>
      <c r="F439">
        <v>10</v>
      </c>
      <c r="G439" t="s">
        <v>148</v>
      </c>
      <c r="I439" t="s">
        <v>149</v>
      </c>
      <c r="J439" t="str">
        <f t="shared" si="12"/>
        <v xml:space="preserve">T210097McDonald/KFC/StarbucksPESGDFY-3509U130.92286313003210PHK INV </v>
      </c>
      <c r="K439" t="s">
        <v>871</v>
      </c>
      <c r="L439" t="b">
        <f t="shared" si="13"/>
        <v>1</v>
      </c>
    </row>
    <row r="440" spans="1:12" hidden="1" x14ac:dyDescent="0.3">
      <c r="A440" t="s">
        <v>65</v>
      </c>
      <c r="B440" t="s">
        <v>66</v>
      </c>
      <c r="C440" t="s">
        <v>46</v>
      </c>
      <c r="D440" t="s">
        <v>206</v>
      </c>
      <c r="E440">
        <v>30.922863130032002</v>
      </c>
      <c r="F440">
        <v>10</v>
      </c>
      <c r="G440" t="s">
        <v>150</v>
      </c>
      <c r="I440" t="s">
        <v>150</v>
      </c>
      <c r="J440" t="str">
        <f t="shared" si="12"/>
        <v>T210097McDonald/KFC/StarbucksPESGDFY-3509U130.92286313003210JUL</v>
      </c>
      <c r="K440" t="s">
        <v>874</v>
      </c>
      <c r="L440" t="b">
        <f t="shared" si="13"/>
        <v>1</v>
      </c>
    </row>
    <row r="441" spans="1:12" hidden="1" x14ac:dyDescent="0.3">
      <c r="A441" t="s">
        <v>65</v>
      </c>
      <c r="B441" t="s">
        <v>66</v>
      </c>
      <c r="C441" t="s">
        <v>46</v>
      </c>
      <c r="D441" t="s">
        <v>206</v>
      </c>
      <c r="E441">
        <v>30.922863130032002</v>
      </c>
      <c r="F441">
        <v>10</v>
      </c>
      <c r="G441" t="s">
        <v>148</v>
      </c>
      <c r="I441" t="s">
        <v>150</v>
      </c>
      <c r="J441" t="str">
        <f t="shared" si="12"/>
        <v xml:space="preserve">T210097McDonald/KFC/StarbucksPESGDFY-3509U130.92286313003210PHK INV </v>
      </c>
      <c r="K441" t="s">
        <v>871</v>
      </c>
      <c r="L441" t="b">
        <f t="shared" si="13"/>
        <v>1</v>
      </c>
    </row>
    <row r="442" spans="1:12" hidden="1" x14ac:dyDescent="0.3">
      <c r="A442" t="s">
        <v>65</v>
      </c>
      <c r="B442" t="s">
        <v>66</v>
      </c>
      <c r="C442" t="s">
        <v>46</v>
      </c>
      <c r="D442" t="s">
        <v>206</v>
      </c>
      <c r="E442">
        <v>30.922863130032002</v>
      </c>
      <c r="F442">
        <v>10</v>
      </c>
      <c r="G442" t="s">
        <v>152</v>
      </c>
      <c r="H442">
        <v>5</v>
      </c>
      <c r="I442" t="s">
        <v>152</v>
      </c>
      <c r="J442" t="str">
        <f t="shared" si="12"/>
        <v>T210097McDonald/KFC/StarbucksPESGDFY-3509U130.92286313003210AUG</v>
      </c>
      <c r="K442" t="s">
        <v>1363</v>
      </c>
      <c r="L442" t="b">
        <f t="shared" si="13"/>
        <v>1</v>
      </c>
    </row>
    <row r="443" spans="1:12" hidden="1" x14ac:dyDescent="0.3">
      <c r="A443" t="s">
        <v>65</v>
      </c>
      <c r="B443" t="s">
        <v>66</v>
      </c>
      <c r="C443" t="s">
        <v>46</v>
      </c>
      <c r="D443" t="s">
        <v>206</v>
      </c>
      <c r="E443">
        <v>30.922863130032002</v>
      </c>
      <c r="F443">
        <v>10</v>
      </c>
      <c r="G443" t="s">
        <v>148</v>
      </c>
      <c r="H443" t="s">
        <v>168</v>
      </c>
      <c r="I443" t="s">
        <v>152</v>
      </c>
      <c r="J443" t="str">
        <f t="shared" si="12"/>
        <v xml:space="preserve">T210097McDonald/KFC/StarbucksPESGDFY-3509U130.92286313003210PHK INV </v>
      </c>
      <c r="K443" t="s">
        <v>871</v>
      </c>
      <c r="L443" t="b">
        <f t="shared" si="13"/>
        <v>1</v>
      </c>
    </row>
    <row r="444" spans="1:12" hidden="1" x14ac:dyDescent="0.3">
      <c r="A444" t="s">
        <v>65</v>
      </c>
      <c r="B444" t="s">
        <v>66</v>
      </c>
      <c r="C444" t="s">
        <v>46</v>
      </c>
      <c r="D444" t="s">
        <v>206</v>
      </c>
      <c r="E444">
        <v>30.922863130032002</v>
      </c>
      <c r="F444">
        <v>10</v>
      </c>
      <c r="G444" t="s">
        <v>153</v>
      </c>
      <c r="I444" t="s">
        <v>153</v>
      </c>
      <c r="J444" t="str">
        <f t="shared" si="12"/>
        <v>T210097McDonald/KFC/StarbucksPESGDFY-3509U130.92286313003210SEP</v>
      </c>
      <c r="K444" t="s">
        <v>875</v>
      </c>
      <c r="L444" t="b">
        <f t="shared" si="13"/>
        <v>1</v>
      </c>
    </row>
    <row r="445" spans="1:12" hidden="1" x14ac:dyDescent="0.3">
      <c r="A445" t="s">
        <v>65</v>
      </c>
      <c r="B445" t="s">
        <v>66</v>
      </c>
      <c r="C445" t="s">
        <v>46</v>
      </c>
      <c r="D445" t="s">
        <v>206</v>
      </c>
      <c r="E445">
        <v>30.922863130032002</v>
      </c>
      <c r="F445">
        <v>10</v>
      </c>
      <c r="G445" t="s">
        <v>148</v>
      </c>
      <c r="I445" t="s">
        <v>153</v>
      </c>
      <c r="J445" t="str">
        <f t="shared" si="12"/>
        <v xml:space="preserve">T210097McDonald/KFC/StarbucksPESGDFY-3509U130.92286313003210PHK INV </v>
      </c>
      <c r="K445" t="s">
        <v>871</v>
      </c>
      <c r="L445" t="b">
        <f t="shared" si="13"/>
        <v>1</v>
      </c>
    </row>
    <row r="446" spans="1:12" hidden="1" x14ac:dyDescent="0.3">
      <c r="A446" t="s">
        <v>65</v>
      </c>
      <c r="B446" t="s">
        <v>66</v>
      </c>
      <c r="C446" t="s">
        <v>46</v>
      </c>
      <c r="D446" t="s">
        <v>206</v>
      </c>
      <c r="E446">
        <v>30.922863130032002</v>
      </c>
      <c r="F446">
        <v>10</v>
      </c>
      <c r="G446" t="s">
        <v>155</v>
      </c>
      <c r="I446" t="s">
        <v>155</v>
      </c>
      <c r="J446" t="str">
        <f t="shared" si="12"/>
        <v>T210097McDonald/KFC/StarbucksPESGDFY-3509U130.92286313003210OCT</v>
      </c>
      <c r="K446" t="s">
        <v>876</v>
      </c>
      <c r="L446" t="b">
        <f t="shared" si="13"/>
        <v>1</v>
      </c>
    </row>
    <row r="447" spans="1:12" hidden="1" x14ac:dyDescent="0.3">
      <c r="A447" t="s">
        <v>65</v>
      </c>
      <c r="B447" t="s">
        <v>66</v>
      </c>
      <c r="C447" t="s">
        <v>46</v>
      </c>
      <c r="D447" t="s">
        <v>206</v>
      </c>
      <c r="E447">
        <v>30.922863130032002</v>
      </c>
      <c r="F447">
        <v>10</v>
      </c>
      <c r="G447" t="s">
        <v>148</v>
      </c>
      <c r="I447" t="s">
        <v>155</v>
      </c>
      <c r="J447" t="str">
        <f t="shared" si="12"/>
        <v xml:space="preserve">T210097McDonald/KFC/StarbucksPESGDFY-3509U130.92286313003210PHK INV </v>
      </c>
      <c r="K447" t="s">
        <v>871</v>
      </c>
      <c r="L447" t="b">
        <f t="shared" si="13"/>
        <v>1</v>
      </c>
    </row>
    <row r="448" spans="1:12" hidden="1" x14ac:dyDescent="0.3">
      <c r="A448" t="s">
        <v>65</v>
      </c>
      <c r="B448" t="s">
        <v>66</v>
      </c>
      <c r="C448" t="s">
        <v>46</v>
      </c>
      <c r="D448" t="s">
        <v>206</v>
      </c>
      <c r="E448">
        <v>30.922863130032002</v>
      </c>
      <c r="F448">
        <v>10</v>
      </c>
      <c r="G448" t="s">
        <v>156</v>
      </c>
      <c r="H448">
        <v>5</v>
      </c>
      <c r="I448" t="s">
        <v>156</v>
      </c>
      <c r="J448" t="str">
        <f t="shared" si="12"/>
        <v>T210097McDonald/KFC/StarbucksPESGDFY-3509U130.92286313003210NOV</v>
      </c>
      <c r="K448" t="s">
        <v>1364</v>
      </c>
      <c r="L448" t="b">
        <f t="shared" si="13"/>
        <v>1</v>
      </c>
    </row>
    <row r="449" spans="1:12" hidden="1" x14ac:dyDescent="0.3">
      <c r="A449" t="s">
        <v>65</v>
      </c>
      <c r="B449" t="s">
        <v>66</v>
      </c>
      <c r="C449" t="s">
        <v>46</v>
      </c>
      <c r="D449" t="s">
        <v>206</v>
      </c>
      <c r="E449">
        <v>30.922863130032002</v>
      </c>
      <c r="F449">
        <v>10</v>
      </c>
      <c r="G449" t="s">
        <v>148</v>
      </c>
      <c r="H449" t="s">
        <v>188</v>
      </c>
      <c r="I449" t="s">
        <v>156</v>
      </c>
      <c r="J449" t="str">
        <f t="shared" si="12"/>
        <v xml:space="preserve">T210097McDonald/KFC/StarbucksPESGDFY-3509U130.92286313003210PHK INV </v>
      </c>
      <c r="K449" t="s">
        <v>871</v>
      </c>
      <c r="L449" t="b">
        <f t="shared" si="13"/>
        <v>1</v>
      </c>
    </row>
    <row r="450" spans="1:12" hidden="1" x14ac:dyDescent="0.3">
      <c r="A450" t="s">
        <v>65</v>
      </c>
      <c r="B450" t="s">
        <v>66</v>
      </c>
      <c r="C450" t="s">
        <v>46</v>
      </c>
      <c r="D450" t="s">
        <v>206</v>
      </c>
      <c r="E450">
        <v>30.922863130032002</v>
      </c>
      <c r="F450">
        <v>10</v>
      </c>
      <c r="G450" t="s">
        <v>157</v>
      </c>
      <c r="I450" t="s">
        <v>157</v>
      </c>
      <c r="J450" t="str">
        <f t="shared" si="12"/>
        <v>T210097McDonald/KFC/StarbucksPESGDFY-3509U130.92286313003210DEC</v>
      </c>
      <c r="K450" t="s">
        <v>877</v>
      </c>
      <c r="L450" t="b">
        <f t="shared" si="13"/>
        <v>1</v>
      </c>
    </row>
    <row r="451" spans="1:12" hidden="1" x14ac:dyDescent="0.3">
      <c r="A451" t="s">
        <v>65</v>
      </c>
      <c r="B451" t="s">
        <v>66</v>
      </c>
      <c r="C451" t="s">
        <v>46</v>
      </c>
      <c r="D451" t="s">
        <v>206</v>
      </c>
      <c r="E451">
        <v>30.922863130032002</v>
      </c>
      <c r="F451">
        <v>10</v>
      </c>
      <c r="G451" t="s">
        <v>148</v>
      </c>
      <c r="I451" t="s">
        <v>157</v>
      </c>
      <c r="J451" t="str">
        <f t="shared" ref="J451:J514" si="14">A451&amp;B451&amp;C451&amp;D451&amp;E451&amp;F451&amp;G451</f>
        <v xml:space="preserve">T210097McDonald/KFC/StarbucksPESGDFY-3509U130.92286313003210PHK INV </v>
      </c>
      <c r="K451" t="s">
        <v>871</v>
      </c>
      <c r="L451" t="b">
        <f t="shared" ref="L451:L514" si="15">J451=K451</f>
        <v>1</v>
      </c>
    </row>
    <row r="452" spans="1:12" hidden="1" x14ac:dyDescent="0.3">
      <c r="A452" t="s">
        <v>65</v>
      </c>
      <c r="B452" t="s">
        <v>66</v>
      </c>
      <c r="C452" t="s">
        <v>46</v>
      </c>
      <c r="D452" t="s">
        <v>206</v>
      </c>
      <c r="E452">
        <v>30.922863130032002</v>
      </c>
      <c r="F452">
        <v>10</v>
      </c>
      <c r="G452" t="s">
        <v>158</v>
      </c>
      <c r="H452">
        <v>5</v>
      </c>
      <c r="I452" t="s">
        <v>158</v>
      </c>
      <c r="J452" t="str">
        <f t="shared" si="14"/>
        <v>T210097McDonald/KFC/StarbucksPESGDFY-3509U130.92286313003210JAN</v>
      </c>
      <c r="K452" t="s">
        <v>1365</v>
      </c>
      <c r="L452" t="b">
        <f t="shared" si="15"/>
        <v>1</v>
      </c>
    </row>
    <row r="453" spans="1:12" hidden="1" x14ac:dyDescent="0.3">
      <c r="A453" t="s">
        <v>65</v>
      </c>
      <c r="B453" t="s">
        <v>66</v>
      </c>
      <c r="C453" t="s">
        <v>46</v>
      </c>
      <c r="D453" t="s">
        <v>206</v>
      </c>
      <c r="E453">
        <v>30.922863130032002</v>
      </c>
      <c r="F453">
        <v>10</v>
      </c>
      <c r="G453" t="s">
        <v>148</v>
      </c>
      <c r="H453" t="s">
        <v>202</v>
      </c>
      <c r="I453" t="s">
        <v>158</v>
      </c>
      <c r="J453" t="str">
        <f t="shared" si="14"/>
        <v xml:space="preserve">T210097McDonald/KFC/StarbucksPESGDFY-3509U130.92286313003210PHK INV </v>
      </c>
      <c r="K453" t="s">
        <v>871</v>
      </c>
      <c r="L453" t="b">
        <f t="shared" si="15"/>
        <v>1</v>
      </c>
    </row>
    <row r="454" spans="1:12" hidden="1" x14ac:dyDescent="0.3">
      <c r="A454" t="s">
        <v>65</v>
      </c>
      <c r="B454" t="s">
        <v>66</v>
      </c>
      <c r="C454" t="s">
        <v>46</v>
      </c>
      <c r="D454" t="s">
        <v>206</v>
      </c>
      <c r="E454">
        <v>30.922863130032002</v>
      </c>
      <c r="F454">
        <v>10</v>
      </c>
      <c r="G454" t="s">
        <v>159</v>
      </c>
      <c r="H454">
        <v>5</v>
      </c>
      <c r="I454" t="s">
        <v>159</v>
      </c>
      <c r="J454" t="str">
        <f t="shared" si="14"/>
        <v>T210097McDonald/KFC/StarbucksPESGDFY-3509U130.92286313003210FEB</v>
      </c>
      <c r="K454" t="s">
        <v>1366</v>
      </c>
      <c r="L454" t="b">
        <f t="shared" si="15"/>
        <v>1</v>
      </c>
    </row>
    <row r="455" spans="1:12" hidden="1" x14ac:dyDescent="0.3">
      <c r="A455" t="s">
        <v>65</v>
      </c>
      <c r="B455" t="s">
        <v>66</v>
      </c>
      <c r="C455" t="s">
        <v>46</v>
      </c>
      <c r="D455" t="s">
        <v>206</v>
      </c>
      <c r="E455">
        <v>30.922863130032002</v>
      </c>
      <c r="F455">
        <v>10</v>
      </c>
      <c r="G455" t="s">
        <v>148</v>
      </c>
      <c r="H455" t="s">
        <v>203</v>
      </c>
      <c r="I455" t="s">
        <v>159</v>
      </c>
      <c r="J455" t="str">
        <f t="shared" si="14"/>
        <v xml:space="preserve">T210097McDonald/KFC/StarbucksPESGDFY-3509U130.92286313003210PHK INV </v>
      </c>
      <c r="K455" t="s">
        <v>871</v>
      </c>
      <c r="L455" t="b">
        <f t="shared" si="15"/>
        <v>1</v>
      </c>
    </row>
    <row r="456" spans="1:12" x14ac:dyDescent="0.3">
      <c r="A456" t="s">
        <v>65</v>
      </c>
      <c r="B456" t="s">
        <v>66</v>
      </c>
      <c r="C456" t="s">
        <v>46</v>
      </c>
      <c r="D456" t="s">
        <v>206</v>
      </c>
      <c r="E456">
        <v>30.922863130032002</v>
      </c>
      <c r="F456">
        <v>10</v>
      </c>
      <c r="G456" t="s">
        <v>160</v>
      </c>
      <c r="H456">
        <v>20</v>
      </c>
      <c r="I456" t="s">
        <v>160</v>
      </c>
      <c r="J456" t="str">
        <f t="shared" si="14"/>
        <v>T210097McDonald/KFC/StarbucksPESGDFY-3509U130.92286313003210MAR</v>
      </c>
      <c r="K456" t="s">
        <v>1367</v>
      </c>
      <c r="L456" t="b">
        <f t="shared" si="15"/>
        <v>1</v>
      </c>
    </row>
    <row r="457" spans="1:12" x14ac:dyDescent="0.3">
      <c r="A457" s="2" t="s">
        <v>65</v>
      </c>
      <c r="B457" t="s">
        <v>66</v>
      </c>
      <c r="C457" t="s">
        <v>46</v>
      </c>
      <c r="D457" t="s">
        <v>206</v>
      </c>
      <c r="E457">
        <v>30.922863130032002</v>
      </c>
      <c r="F457">
        <v>10</v>
      </c>
      <c r="G457" t="s">
        <v>148</v>
      </c>
      <c r="H457" t="s">
        <v>680</v>
      </c>
      <c r="I457" t="s">
        <v>160</v>
      </c>
      <c r="J457" t="str">
        <f t="shared" si="14"/>
        <v xml:space="preserve">T210097McDonald/KFC/StarbucksPESGDFY-3509U130.92286313003210PHK INV </v>
      </c>
      <c r="K457" t="s">
        <v>871</v>
      </c>
      <c r="L457" t="b">
        <f t="shared" si="15"/>
        <v>1</v>
      </c>
    </row>
    <row r="458" spans="1:12" hidden="1" x14ac:dyDescent="0.3">
      <c r="A458" t="s">
        <v>65</v>
      </c>
      <c r="B458" t="s">
        <v>66</v>
      </c>
      <c r="C458" t="s">
        <v>46</v>
      </c>
      <c r="D458" t="s">
        <v>207</v>
      </c>
      <c r="E458">
        <v>36.3587462501293</v>
      </c>
      <c r="F458">
        <v>120</v>
      </c>
      <c r="G458" t="s">
        <v>185</v>
      </c>
      <c r="H458">
        <v>10</v>
      </c>
      <c r="I458" t="s">
        <v>185</v>
      </c>
      <c r="J458" t="str">
        <f t="shared" si="14"/>
        <v>T210097McDonald/KFC/StarbucksPESGDFY-3512U136.3587462501293120APR</v>
      </c>
      <c r="K458" t="s">
        <v>1368</v>
      </c>
      <c r="L458" t="b">
        <f t="shared" si="15"/>
        <v>1</v>
      </c>
    </row>
    <row r="459" spans="1:12" hidden="1" x14ac:dyDescent="0.3">
      <c r="A459" t="s">
        <v>65</v>
      </c>
      <c r="B459" t="s">
        <v>66</v>
      </c>
      <c r="C459" t="s">
        <v>46</v>
      </c>
      <c r="D459" t="s">
        <v>207</v>
      </c>
      <c r="E459">
        <v>36.3587462501293</v>
      </c>
      <c r="F459">
        <v>120</v>
      </c>
      <c r="G459" t="s">
        <v>148</v>
      </c>
      <c r="H459" t="s">
        <v>166</v>
      </c>
      <c r="I459" t="s">
        <v>185</v>
      </c>
      <c r="J459" t="str">
        <f t="shared" si="14"/>
        <v xml:space="preserve">T210097McDonald/KFC/StarbucksPESGDFY-3512U136.3587462501293120PHK INV </v>
      </c>
      <c r="K459" t="s">
        <v>879</v>
      </c>
      <c r="L459" t="b">
        <f t="shared" si="15"/>
        <v>1</v>
      </c>
    </row>
    <row r="460" spans="1:12" hidden="1" x14ac:dyDescent="0.3">
      <c r="A460" t="s">
        <v>65</v>
      </c>
      <c r="B460" t="s">
        <v>66</v>
      </c>
      <c r="C460" t="s">
        <v>46</v>
      </c>
      <c r="D460" t="s">
        <v>207</v>
      </c>
      <c r="E460">
        <v>36.3587462501293</v>
      </c>
      <c r="F460">
        <v>120</v>
      </c>
      <c r="G460" t="s">
        <v>147</v>
      </c>
      <c r="I460" t="s">
        <v>147</v>
      </c>
      <c r="J460" t="str">
        <f t="shared" si="14"/>
        <v>T210097McDonald/KFC/StarbucksPESGDFY-3512U136.3587462501293120MAY</v>
      </c>
      <c r="K460" t="s">
        <v>878</v>
      </c>
      <c r="L460" t="b">
        <f t="shared" si="15"/>
        <v>1</v>
      </c>
    </row>
    <row r="461" spans="1:12" hidden="1" x14ac:dyDescent="0.3">
      <c r="A461" t="s">
        <v>65</v>
      </c>
      <c r="B461" t="s">
        <v>66</v>
      </c>
      <c r="C461" t="s">
        <v>46</v>
      </c>
      <c r="D461" t="s">
        <v>207</v>
      </c>
      <c r="E461">
        <v>36.3587462501293</v>
      </c>
      <c r="F461">
        <v>120</v>
      </c>
      <c r="G461" t="s">
        <v>148</v>
      </c>
      <c r="I461" t="s">
        <v>147</v>
      </c>
      <c r="J461" t="str">
        <f t="shared" si="14"/>
        <v xml:space="preserve">T210097McDonald/KFC/StarbucksPESGDFY-3512U136.3587462501293120PHK INV </v>
      </c>
      <c r="K461" t="s">
        <v>879</v>
      </c>
      <c r="L461" t="b">
        <f t="shared" si="15"/>
        <v>1</v>
      </c>
    </row>
    <row r="462" spans="1:12" hidden="1" x14ac:dyDescent="0.3">
      <c r="A462" t="s">
        <v>65</v>
      </c>
      <c r="B462" t="s">
        <v>66</v>
      </c>
      <c r="C462" t="s">
        <v>46</v>
      </c>
      <c r="D462" t="s">
        <v>207</v>
      </c>
      <c r="E462">
        <v>36.3587462501293</v>
      </c>
      <c r="F462">
        <v>120</v>
      </c>
      <c r="G462" t="s">
        <v>149</v>
      </c>
      <c r="I462" t="s">
        <v>149</v>
      </c>
      <c r="J462" t="str">
        <f t="shared" si="14"/>
        <v>T210097McDonald/KFC/StarbucksPESGDFY-3512U136.3587462501293120JUN</v>
      </c>
      <c r="K462" t="s">
        <v>880</v>
      </c>
      <c r="L462" t="b">
        <f t="shared" si="15"/>
        <v>1</v>
      </c>
    </row>
    <row r="463" spans="1:12" hidden="1" x14ac:dyDescent="0.3">
      <c r="A463" t="s">
        <v>65</v>
      </c>
      <c r="B463" t="s">
        <v>66</v>
      </c>
      <c r="C463" t="s">
        <v>46</v>
      </c>
      <c r="D463" t="s">
        <v>207</v>
      </c>
      <c r="E463">
        <v>36.3587462501293</v>
      </c>
      <c r="F463">
        <v>120</v>
      </c>
      <c r="G463" t="s">
        <v>148</v>
      </c>
      <c r="I463" t="s">
        <v>149</v>
      </c>
      <c r="J463" t="str">
        <f t="shared" si="14"/>
        <v xml:space="preserve">T210097McDonald/KFC/StarbucksPESGDFY-3512U136.3587462501293120PHK INV </v>
      </c>
      <c r="K463" t="s">
        <v>879</v>
      </c>
      <c r="L463" t="b">
        <f t="shared" si="15"/>
        <v>1</v>
      </c>
    </row>
    <row r="464" spans="1:12" hidden="1" x14ac:dyDescent="0.3">
      <c r="A464" t="s">
        <v>65</v>
      </c>
      <c r="B464" t="s">
        <v>66</v>
      </c>
      <c r="C464" t="s">
        <v>46</v>
      </c>
      <c r="D464" t="s">
        <v>207</v>
      </c>
      <c r="E464">
        <v>36.3587462501293</v>
      </c>
      <c r="F464">
        <v>120</v>
      </c>
      <c r="G464" t="s">
        <v>150</v>
      </c>
      <c r="I464" t="s">
        <v>150</v>
      </c>
      <c r="J464" t="str">
        <f t="shared" si="14"/>
        <v>T210097McDonald/KFC/StarbucksPESGDFY-3512U136.3587462501293120JUL</v>
      </c>
      <c r="K464" t="s">
        <v>881</v>
      </c>
      <c r="L464" t="b">
        <f t="shared" si="15"/>
        <v>1</v>
      </c>
    </row>
    <row r="465" spans="1:12" hidden="1" x14ac:dyDescent="0.3">
      <c r="A465" t="s">
        <v>65</v>
      </c>
      <c r="B465" t="s">
        <v>66</v>
      </c>
      <c r="C465" t="s">
        <v>46</v>
      </c>
      <c r="D465" t="s">
        <v>207</v>
      </c>
      <c r="E465">
        <v>36.3587462501293</v>
      </c>
      <c r="F465">
        <v>120</v>
      </c>
      <c r="G465" t="s">
        <v>148</v>
      </c>
      <c r="I465" t="s">
        <v>150</v>
      </c>
      <c r="J465" t="str">
        <f t="shared" si="14"/>
        <v xml:space="preserve">T210097McDonald/KFC/StarbucksPESGDFY-3512U136.3587462501293120PHK INV </v>
      </c>
      <c r="K465" t="s">
        <v>879</v>
      </c>
      <c r="L465" t="b">
        <f t="shared" si="15"/>
        <v>1</v>
      </c>
    </row>
    <row r="466" spans="1:12" hidden="1" x14ac:dyDescent="0.3">
      <c r="A466" t="s">
        <v>65</v>
      </c>
      <c r="B466" t="s">
        <v>66</v>
      </c>
      <c r="C466" t="s">
        <v>46</v>
      </c>
      <c r="D466" t="s">
        <v>207</v>
      </c>
      <c r="E466">
        <v>36.3587462501293</v>
      </c>
      <c r="F466">
        <v>120</v>
      </c>
      <c r="G466" t="s">
        <v>152</v>
      </c>
      <c r="H466">
        <v>5</v>
      </c>
      <c r="I466" t="s">
        <v>152</v>
      </c>
      <c r="J466" t="str">
        <f t="shared" si="14"/>
        <v>T210097McDonald/KFC/StarbucksPESGDFY-3512U136.3587462501293120AUG</v>
      </c>
      <c r="K466" t="s">
        <v>1369</v>
      </c>
      <c r="L466" t="b">
        <f t="shared" si="15"/>
        <v>1</v>
      </c>
    </row>
    <row r="467" spans="1:12" hidden="1" x14ac:dyDescent="0.3">
      <c r="A467" t="s">
        <v>65</v>
      </c>
      <c r="B467" t="s">
        <v>66</v>
      </c>
      <c r="C467" t="s">
        <v>46</v>
      </c>
      <c r="D467" t="s">
        <v>207</v>
      </c>
      <c r="E467">
        <v>36.3587462501293</v>
      </c>
      <c r="F467">
        <v>120</v>
      </c>
      <c r="G467" t="s">
        <v>148</v>
      </c>
      <c r="H467" t="s">
        <v>168</v>
      </c>
      <c r="I467" t="s">
        <v>152</v>
      </c>
      <c r="J467" t="str">
        <f t="shared" si="14"/>
        <v xml:space="preserve">T210097McDonald/KFC/StarbucksPESGDFY-3512U136.3587462501293120PHK INV </v>
      </c>
      <c r="K467" t="s">
        <v>879</v>
      </c>
      <c r="L467" t="b">
        <f t="shared" si="15"/>
        <v>1</v>
      </c>
    </row>
    <row r="468" spans="1:12" hidden="1" x14ac:dyDescent="0.3">
      <c r="A468" t="s">
        <v>65</v>
      </c>
      <c r="B468" t="s">
        <v>66</v>
      </c>
      <c r="C468" t="s">
        <v>46</v>
      </c>
      <c r="D468" t="s">
        <v>207</v>
      </c>
      <c r="E468">
        <v>36.3587462501293</v>
      </c>
      <c r="F468">
        <v>120</v>
      </c>
      <c r="G468" t="s">
        <v>153</v>
      </c>
      <c r="H468">
        <v>5</v>
      </c>
      <c r="I468" t="s">
        <v>153</v>
      </c>
      <c r="J468" t="str">
        <f t="shared" si="14"/>
        <v>T210097McDonald/KFC/StarbucksPESGDFY-3512U136.3587462501293120SEP</v>
      </c>
      <c r="K468" t="s">
        <v>1370</v>
      </c>
      <c r="L468" t="b">
        <f t="shared" si="15"/>
        <v>1</v>
      </c>
    </row>
    <row r="469" spans="1:12" hidden="1" x14ac:dyDescent="0.3">
      <c r="A469" t="s">
        <v>65</v>
      </c>
      <c r="B469" t="s">
        <v>66</v>
      </c>
      <c r="C469" t="s">
        <v>46</v>
      </c>
      <c r="D469" t="s">
        <v>207</v>
      </c>
      <c r="E469">
        <v>36.3587462501293</v>
      </c>
      <c r="F469">
        <v>120</v>
      </c>
      <c r="G469" t="s">
        <v>148</v>
      </c>
      <c r="H469" t="s">
        <v>154</v>
      </c>
      <c r="I469" t="s">
        <v>153</v>
      </c>
      <c r="J469" t="str">
        <f t="shared" si="14"/>
        <v xml:space="preserve">T210097McDonald/KFC/StarbucksPESGDFY-3512U136.3587462501293120PHK INV </v>
      </c>
      <c r="K469" t="s">
        <v>879</v>
      </c>
      <c r="L469" t="b">
        <f t="shared" si="15"/>
        <v>1</v>
      </c>
    </row>
    <row r="470" spans="1:12" hidden="1" x14ac:dyDescent="0.3">
      <c r="A470" t="s">
        <v>65</v>
      </c>
      <c r="B470" t="s">
        <v>66</v>
      </c>
      <c r="C470" t="s">
        <v>46</v>
      </c>
      <c r="D470" t="s">
        <v>207</v>
      </c>
      <c r="E470">
        <v>36.3587462501293</v>
      </c>
      <c r="F470">
        <v>120</v>
      </c>
      <c r="G470" t="s">
        <v>155</v>
      </c>
      <c r="H470">
        <v>5</v>
      </c>
      <c r="I470" t="s">
        <v>155</v>
      </c>
      <c r="J470" t="str">
        <f t="shared" si="14"/>
        <v>T210097McDonald/KFC/StarbucksPESGDFY-3512U136.3587462501293120OCT</v>
      </c>
      <c r="K470" t="s">
        <v>1371</v>
      </c>
      <c r="L470" t="b">
        <f t="shared" si="15"/>
        <v>1</v>
      </c>
    </row>
    <row r="471" spans="1:12" hidden="1" x14ac:dyDescent="0.3">
      <c r="A471" t="s">
        <v>65</v>
      </c>
      <c r="B471" t="s">
        <v>66</v>
      </c>
      <c r="C471" t="s">
        <v>46</v>
      </c>
      <c r="D471" t="s">
        <v>207</v>
      </c>
      <c r="E471">
        <v>36.3587462501293</v>
      </c>
      <c r="F471">
        <v>120</v>
      </c>
      <c r="G471" t="s">
        <v>148</v>
      </c>
      <c r="H471" t="s">
        <v>187</v>
      </c>
      <c r="I471" t="s">
        <v>155</v>
      </c>
      <c r="J471" t="str">
        <f t="shared" si="14"/>
        <v xml:space="preserve">T210097McDonald/KFC/StarbucksPESGDFY-3512U136.3587462501293120PHK INV </v>
      </c>
      <c r="K471" t="s">
        <v>879</v>
      </c>
      <c r="L471" t="b">
        <f t="shared" si="15"/>
        <v>1</v>
      </c>
    </row>
    <row r="472" spans="1:12" hidden="1" x14ac:dyDescent="0.3">
      <c r="A472" t="s">
        <v>65</v>
      </c>
      <c r="B472" t="s">
        <v>66</v>
      </c>
      <c r="C472" t="s">
        <v>46</v>
      </c>
      <c r="D472" t="s">
        <v>207</v>
      </c>
      <c r="E472">
        <v>36.3587462501293</v>
      </c>
      <c r="F472">
        <v>120</v>
      </c>
      <c r="G472" t="s">
        <v>156</v>
      </c>
      <c r="H472">
        <v>15</v>
      </c>
      <c r="I472" t="s">
        <v>156</v>
      </c>
      <c r="J472" t="str">
        <f t="shared" si="14"/>
        <v>T210097McDonald/KFC/StarbucksPESGDFY-3512U136.3587462501293120NOV</v>
      </c>
      <c r="K472" t="s">
        <v>1372</v>
      </c>
      <c r="L472" t="b">
        <f t="shared" si="15"/>
        <v>1</v>
      </c>
    </row>
    <row r="473" spans="1:12" hidden="1" x14ac:dyDescent="0.3">
      <c r="A473" t="s">
        <v>65</v>
      </c>
      <c r="B473" t="s">
        <v>66</v>
      </c>
      <c r="C473" t="s">
        <v>46</v>
      </c>
      <c r="D473" t="s">
        <v>207</v>
      </c>
      <c r="E473">
        <v>36.3587462501293</v>
      </c>
      <c r="F473">
        <v>120</v>
      </c>
      <c r="G473" t="s">
        <v>148</v>
      </c>
      <c r="H473" t="s">
        <v>188</v>
      </c>
      <c r="I473" t="s">
        <v>156</v>
      </c>
      <c r="J473" t="str">
        <f t="shared" si="14"/>
        <v xml:space="preserve">T210097McDonald/KFC/StarbucksPESGDFY-3512U136.3587462501293120PHK INV </v>
      </c>
      <c r="K473" t="s">
        <v>879</v>
      </c>
      <c r="L473" t="b">
        <f t="shared" si="15"/>
        <v>1</v>
      </c>
    </row>
    <row r="474" spans="1:12" hidden="1" x14ac:dyDescent="0.3">
      <c r="A474" t="s">
        <v>65</v>
      </c>
      <c r="B474" t="s">
        <v>66</v>
      </c>
      <c r="C474" t="s">
        <v>46</v>
      </c>
      <c r="D474" t="s">
        <v>207</v>
      </c>
      <c r="E474">
        <v>36.3587462501293</v>
      </c>
      <c r="F474">
        <v>120</v>
      </c>
      <c r="G474" t="s">
        <v>157</v>
      </c>
      <c r="H474">
        <v>10</v>
      </c>
      <c r="I474" t="s">
        <v>157</v>
      </c>
      <c r="J474" t="str">
        <f t="shared" si="14"/>
        <v>T210097McDonald/KFC/StarbucksPESGDFY-3512U136.3587462501293120DEC</v>
      </c>
      <c r="K474" t="s">
        <v>1373</v>
      </c>
      <c r="L474" t="b">
        <f t="shared" si="15"/>
        <v>1</v>
      </c>
    </row>
    <row r="475" spans="1:12" hidden="1" x14ac:dyDescent="0.3">
      <c r="A475" t="s">
        <v>65</v>
      </c>
      <c r="B475" t="s">
        <v>66</v>
      </c>
      <c r="C475" t="s">
        <v>46</v>
      </c>
      <c r="D475" t="s">
        <v>207</v>
      </c>
      <c r="E475">
        <v>36.3587462501293</v>
      </c>
      <c r="F475">
        <v>120</v>
      </c>
      <c r="G475" t="s">
        <v>148</v>
      </c>
      <c r="H475" t="s">
        <v>196</v>
      </c>
      <c r="I475" t="s">
        <v>157</v>
      </c>
      <c r="J475" t="str">
        <f t="shared" si="14"/>
        <v xml:space="preserve">T210097McDonald/KFC/StarbucksPESGDFY-3512U136.3587462501293120PHK INV </v>
      </c>
      <c r="K475" t="s">
        <v>879</v>
      </c>
      <c r="L475" t="b">
        <f t="shared" si="15"/>
        <v>1</v>
      </c>
    </row>
    <row r="476" spans="1:12" hidden="1" x14ac:dyDescent="0.3">
      <c r="A476" t="s">
        <v>65</v>
      </c>
      <c r="B476" t="s">
        <v>66</v>
      </c>
      <c r="C476" t="s">
        <v>46</v>
      </c>
      <c r="D476" t="s">
        <v>207</v>
      </c>
      <c r="E476">
        <v>36.3587462501293</v>
      </c>
      <c r="F476">
        <v>120</v>
      </c>
      <c r="G476" t="s">
        <v>158</v>
      </c>
      <c r="H476">
        <v>25</v>
      </c>
      <c r="I476" t="s">
        <v>158</v>
      </c>
      <c r="J476" t="str">
        <f t="shared" si="14"/>
        <v>T210097McDonald/KFC/StarbucksPESGDFY-3512U136.3587462501293120JAN</v>
      </c>
      <c r="K476" t="s">
        <v>1374</v>
      </c>
      <c r="L476" t="b">
        <f t="shared" si="15"/>
        <v>1</v>
      </c>
    </row>
    <row r="477" spans="1:12" hidden="1" x14ac:dyDescent="0.3">
      <c r="A477" t="s">
        <v>65</v>
      </c>
      <c r="B477" t="s">
        <v>66</v>
      </c>
      <c r="C477" t="s">
        <v>46</v>
      </c>
      <c r="D477" t="s">
        <v>207</v>
      </c>
      <c r="E477">
        <v>36.3587462501293</v>
      </c>
      <c r="F477">
        <v>120</v>
      </c>
      <c r="G477" t="s">
        <v>148</v>
      </c>
      <c r="H477" t="s">
        <v>202</v>
      </c>
      <c r="I477" t="s">
        <v>158</v>
      </c>
      <c r="J477" t="str">
        <f t="shared" si="14"/>
        <v xml:space="preserve">T210097McDonald/KFC/StarbucksPESGDFY-3512U136.3587462501293120PHK INV </v>
      </c>
      <c r="K477" t="s">
        <v>879</v>
      </c>
      <c r="L477" t="b">
        <f t="shared" si="15"/>
        <v>1</v>
      </c>
    </row>
    <row r="478" spans="1:12" hidden="1" x14ac:dyDescent="0.3">
      <c r="A478" t="s">
        <v>65</v>
      </c>
      <c r="B478" t="s">
        <v>66</v>
      </c>
      <c r="C478" t="s">
        <v>46</v>
      </c>
      <c r="D478" t="s">
        <v>207</v>
      </c>
      <c r="E478">
        <v>36.3587462501293</v>
      </c>
      <c r="F478">
        <v>120</v>
      </c>
      <c r="G478" t="s">
        <v>159</v>
      </c>
      <c r="I478" t="s">
        <v>159</v>
      </c>
      <c r="J478" t="str">
        <f t="shared" si="14"/>
        <v>T210097McDonald/KFC/StarbucksPESGDFY-3512U136.3587462501293120FEB</v>
      </c>
      <c r="K478" t="s">
        <v>882</v>
      </c>
      <c r="L478" t="b">
        <f t="shared" si="15"/>
        <v>1</v>
      </c>
    </row>
    <row r="479" spans="1:12" hidden="1" x14ac:dyDescent="0.3">
      <c r="A479" t="s">
        <v>65</v>
      </c>
      <c r="B479" t="s">
        <v>66</v>
      </c>
      <c r="C479" t="s">
        <v>46</v>
      </c>
      <c r="D479" t="s">
        <v>207</v>
      </c>
      <c r="E479">
        <v>36.3587462501293</v>
      </c>
      <c r="F479">
        <v>120</v>
      </c>
      <c r="G479" t="s">
        <v>148</v>
      </c>
      <c r="I479" t="s">
        <v>159</v>
      </c>
      <c r="J479" t="str">
        <f t="shared" si="14"/>
        <v xml:space="preserve">T210097McDonald/KFC/StarbucksPESGDFY-3512U136.3587462501293120PHK INV </v>
      </c>
      <c r="K479" t="s">
        <v>879</v>
      </c>
      <c r="L479" t="b">
        <f t="shared" si="15"/>
        <v>1</v>
      </c>
    </row>
    <row r="480" spans="1:12" x14ac:dyDescent="0.3">
      <c r="A480" t="s">
        <v>65</v>
      </c>
      <c r="B480" t="s">
        <v>66</v>
      </c>
      <c r="C480" t="s">
        <v>46</v>
      </c>
      <c r="D480" t="s">
        <v>207</v>
      </c>
      <c r="E480">
        <v>36.3587462501293</v>
      </c>
      <c r="F480">
        <v>120</v>
      </c>
      <c r="G480" t="s">
        <v>160</v>
      </c>
      <c r="H480">
        <v>10</v>
      </c>
      <c r="I480" t="s">
        <v>160</v>
      </c>
      <c r="J480" t="str">
        <f t="shared" si="14"/>
        <v>T210097McDonald/KFC/StarbucksPESGDFY-3512U136.3587462501293120MAR</v>
      </c>
      <c r="K480" t="s">
        <v>1375</v>
      </c>
      <c r="L480" t="b">
        <f t="shared" si="15"/>
        <v>1</v>
      </c>
    </row>
    <row r="481" spans="1:12" x14ac:dyDescent="0.3">
      <c r="A481" s="2" t="s">
        <v>65</v>
      </c>
      <c r="B481" t="s">
        <v>66</v>
      </c>
      <c r="C481" t="s">
        <v>46</v>
      </c>
      <c r="D481" t="s">
        <v>207</v>
      </c>
      <c r="E481">
        <v>36.3587462501293</v>
      </c>
      <c r="F481">
        <v>120</v>
      </c>
      <c r="G481" t="s">
        <v>148</v>
      </c>
      <c r="H481" t="s">
        <v>680</v>
      </c>
      <c r="I481" t="s">
        <v>160</v>
      </c>
      <c r="J481" t="str">
        <f t="shared" si="14"/>
        <v xml:space="preserve">T210097McDonald/KFC/StarbucksPESGDFY-3512U136.3587462501293120PHK INV </v>
      </c>
      <c r="K481" t="s">
        <v>879</v>
      </c>
      <c r="L481" t="b">
        <f t="shared" si="15"/>
        <v>1</v>
      </c>
    </row>
    <row r="482" spans="1:12" hidden="1" x14ac:dyDescent="0.3">
      <c r="A482" t="s">
        <v>65</v>
      </c>
      <c r="B482" t="s">
        <v>66</v>
      </c>
      <c r="C482" t="s">
        <v>46</v>
      </c>
      <c r="D482" t="s">
        <v>208</v>
      </c>
      <c r="E482">
        <v>48.439262275449096</v>
      </c>
      <c r="F482">
        <v>200</v>
      </c>
      <c r="G482" t="s">
        <v>185</v>
      </c>
      <c r="I482" t="s">
        <v>185</v>
      </c>
      <c r="J482" t="str">
        <f t="shared" si="14"/>
        <v>T210097McDonald/KFC/StarbucksPESGDFY-3515U148.4392622754491200APR</v>
      </c>
      <c r="K482" t="s">
        <v>883</v>
      </c>
      <c r="L482" t="b">
        <f t="shared" si="15"/>
        <v>1</v>
      </c>
    </row>
    <row r="483" spans="1:12" hidden="1" x14ac:dyDescent="0.3">
      <c r="A483" t="s">
        <v>65</v>
      </c>
      <c r="B483" t="s">
        <v>66</v>
      </c>
      <c r="C483" t="s">
        <v>46</v>
      </c>
      <c r="D483" t="s">
        <v>208</v>
      </c>
      <c r="E483">
        <v>48.439262275449096</v>
      </c>
      <c r="F483">
        <v>200</v>
      </c>
      <c r="G483" t="s">
        <v>148</v>
      </c>
      <c r="I483" t="s">
        <v>185</v>
      </c>
      <c r="J483" t="str">
        <f t="shared" si="14"/>
        <v xml:space="preserve">T210097McDonald/KFC/StarbucksPESGDFY-3515U148.4392622754491200PHK INV </v>
      </c>
      <c r="K483" t="s">
        <v>884</v>
      </c>
      <c r="L483" t="b">
        <f t="shared" si="15"/>
        <v>1</v>
      </c>
    </row>
    <row r="484" spans="1:12" hidden="1" x14ac:dyDescent="0.3">
      <c r="A484" t="s">
        <v>65</v>
      </c>
      <c r="B484" t="s">
        <v>66</v>
      </c>
      <c r="C484" t="s">
        <v>46</v>
      </c>
      <c r="D484" t="s">
        <v>208</v>
      </c>
      <c r="E484">
        <v>48.439262275449096</v>
      </c>
      <c r="F484">
        <v>200</v>
      </c>
      <c r="G484" t="s">
        <v>147</v>
      </c>
      <c r="I484" t="s">
        <v>147</v>
      </c>
      <c r="J484" t="str">
        <f t="shared" si="14"/>
        <v>T210097McDonald/KFC/StarbucksPESGDFY-3515U148.4392622754491200MAY</v>
      </c>
      <c r="K484" t="s">
        <v>885</v>
      </c>
      <c r="L484" t="b">
        <f t="shared" si="15"/>
        <v>1</v>
      </c>
    </row>
    <row r="485" spans="1:12" hidden="1" x14ac:dyDescent="0.3">
      <c r="A485" t="s">
        <v>65</v>
      </c>
      <c r="B485" t="s">
        <v>66</v>
      </c>
      <c r="C485" t="s">
        <v>46</v>
      </c>
      <c r="D485" t="s">
        <v>208</v>
      </c>
      <c r="E485">
        <v>48.439262275449096</v>
      </c>
      <c r="F485">
        <v>200</v>
      </c>
      <c r="G485" t="s">
        <v>148</v>
      </c>
      <c r="I485" t="s">
        <v>147</v>
      </c>
      <c r="J485" t="str">
        <f t="shared" si="14"/>
        <v xml:space="preserve">T210097McDonald/KFC/StarbucksPESGDFY-3515U148.4392622754491200PHK INV </v>
      </c>
      <c r="K485" t="s">
        <v>884</v>
      </c>
      <c r="L485" t="b">
        <f t="shared" si="15"/>
        <v>1</v>
      </c>
    </row>
    <row r="486" spans="1:12" hidden="1" x14ac:dyDescent="0.3">
      <c r="A486" t="s">
        <v>65</v>
      </c>
      <c r="B486" t="s">
        <v>66</v>
      </c>
      <c r="C486" t="s">
        <v>46</v>
      </c>
      <c r="D486" t="s">
        <v>208</v>
      </c>
      <c r="E486">
        <v>48.439262275449096</v>
      </c>
      <c r="F486">
        <v>200</v>
      </c>
      <c r="G486" t="s">
        <v>149</v>
      </c>
      <c r="H486">
        <v>5</v>
      </c>
      <c r="I486" t="s">
        <v>149</v>
      </c>
      <c r="J486" t="str">
        <f t="shared" si="14"/>
        <v>T210097McDonald/KFC/StarbucksPESGDFY-3515U148.4392622754491200JUN</v>
      </c>
      <c r="K486" t="s">
        <v>1376</v>
      </c>
      <c r="L486" t="b">
        <f t="shared" si="15"/>
        <v>1</v>
      </c>
    </row>
    <row r="487" spans="1:12" hidden="1" x14ac:dyDescent="0.3">
      <c r="A487" t="s">
        <v>65</v>
      </c>
      <c r="B487" t="s">
        <v>66</v>
      </c>
      <c r="C487" t="s">
        <v>46</v>
      </c>
      <c r="D487" t="s">
        <v>208</v>
      </c>
      <c r="E487">
        <v>48.439262275449096</v>
      </c>
      <c r="F487">
        <v>200</v>
      </c>
      <c r="G487" t="s">
        <v>148</v>
      </c>
      <c r="H487" t="s">
        <v>162</v>
      </c>
      <c r="I487" t="s">
        <v>149</v>
      </c>
      <c r="J487" t="str">
        <f t="shared" si="14"/>
        <v xml:space="preserve">T210097McDonald/KFC/StarbucksPESGDFY-3515U148.4392622754491200PHK INV </v>
      </c>
      <c r="K487" t="s">
        <v>884</v>
      </c>
      <c r="L487" t="b">
        <f t="shared" si="15"/>
        <v>1</v>
      </c>
    </row>
    <row r="488" spans="1:12" hidden="1" x14ac:dyDescent="0.3">
      <c r="A488" t="s">
        <v>65</v>
      </c>
      <c r="B488" t="s">
        <v>66</v>
      </c>
      <c r="C488" t="s">
        <v>46</v>
      </c>
      <c r="D488" t="s">
        <v>208</v>
      </c>
      <c r="E488">
        <v>48.439262275449096</v>
      </c>
      <c r="F488">
        <v>200</v>
      </c>
      <c r="G488" t="s">
        <v>150</v>
      </c>
      <c r="I488" t="s">
        <v>150</v>
      </c>
      <c r="J488" t="str">
        <f t="shared" si="14"/>
        <v>T210097McDonald/KFC/StarbucksPESGDFY-3515U148.4392622754491200JUL</v>
      </c>
      <c r="K488" t="s">
        <v>886</v>
      </c>
      <c r="L488" t="b">
        <f t="shared" si="15"/>
        <v>1</v>
      </c>
    </row>
    <row r="489" spans="1:12" hidden="1" x14ac:dyDescent="0.3">
      <c r="A489" t="s">
        <v>65</v>
      </c>
      <c r="B489" t="s">
        <v>66</v>
      </c>
      <c r="C489" t="s">
        <v>46</v>
      </c>
      <c r="D489" t="s">
        <v>208</v>
      </c>
      <c r="E489">
        <v>48.439262275449096</v>
      </c>
      <c r="F489">
        <v>200</v>
      </c>
      <c r="G489" t="s">
        <v>148</v>
      </c>
      <c r="I489" t="s">
        <v>150</v>
      </c>
      <c r="J489" t="str">
        <f t="shared" si="14"/>
        <v xml:space="preserve">T210097McDonald/KFC/StarbucksPESGDFY-3515U148.4392622754491200PHK INV </v>
      </c>
      <c r="K489" t="s">
        <v>884</v>
      </c>
      <c r="L489" t="b">
        <f t="shared" si="15"/>
        <v>1</v>
      </c>
    </row>
    <row r="490" spans="1:12" hidden="1" x14ac:dyDescent="0.3">
      <c r="A490" t="s">
        <v>65</v>
      </c>
      <c r="B490" t="s">
        <v>66</v>
      </c>
      <c r="C490" t="s">
        <v>46</v>
      </c>
      <c r="D490" t="s">
        <v>208</v>
      </c>
      <c r="E490">
        <v>48.439262275449096</v>
      </c>
      <c r="F490">
        <v>200</v>
      </c>
      <c r="G490" t="s">
        <v>152</v>
      </c>
      <c r="I490" t="s">
        <v>152</v>
      </c>
      <c r="J490" t="str">
        <f t="shared" si="14"/>
        <v>T210097McDonald/KFC/StarbucksPESGDFY-3515U148.4392622754491200AUG</v>
      </c>
      <c r="K490" t="s">
        <v>887</v>
      </c>
      <c r="L490" t="b">
        <f t="shared" si="15"/>
        <v>1</v>
      </c>
    </row>
    <row r="491" spans="1:12" hidden="1" x14ac:dyDescent="0.3">
      <c r="A491" t="s">
        <v>65</v>
      </c>
      <c r="B491" t="s">
        <v>66</v>
      </c>
      <c r="C491" t="s">
        <v>46</v>
      </c>
      <c r="D491" t="s">
        <v>208</v>
      </c>
      <c r="E491">
        <v>48.439262275449096</v>
      </c>
      <c r="F491">
        <v>200</v>
      </c>
      <c r="G491" t="s">
        <v>148</v>
      </c>
      <c r="I491" t="s">
        <v>152</v>
      </c>
      <c r="J491" t="str">
        <f t="shared" si="14"/>
        <v xml:space="preserve">T210097McDonald/KFC/StarbucksPESGDFY-3515U148.4392622754491200PHK INV </v>
      </c>
      <c r="K491" t="s">
        <v>884</v>
      </c>
      <c r="L491" t="b">
        <f t="shared" si="15"/>
        <v>1</v>
      </c>
    </row>
    <row r="492" spans="1:12" hidden="1" x14ac:dyDescent="0.3">
      <c r="A492" t="s">
        <v>65</v>
      </c>
      <c r="B492" t="s">
        <v>66</v>
      </c>
      <c r="C492" t="s">
        <v>46</v>
      </c>
      <c r="D492" t="s">
        <v>208</v>
      </c>
      <c r="E492">
        <v>48.439262275449096</v>
      </c>
      <c r="F492">
        <v>200</v>
      </c>
      <c r="G492" t="s">
        <v>153</v>
      </c>
      <c r="I492" t="s">
        <v>153</v>
      </c>
      <c r="J492" t="str">
        <f t="shared" si="14"/>
        <v>T210097McDonald/KFC/StarbucksPESGDFY-3515U148.4392622754491200SEP</v>
      </c>
      <c r="K492" t="s">
        <v>888</v>
      </c>
      <c r="L492" t="b">
        <f t="shared" si="15"/>
        <v>1</v>
      </c>
    </row>
    <row r="493" spans="1:12" hidden="1" x14ac:dyDescent="0.3">
      <c r="A493" t="s">
        <v>65</v>
      </c>
      <c r="B493" t="s">
        <v>66</v>
      </c>
      <c r="C493" t="s">
        <v>46</v>
      </c>
      <c r="D493" t="s">
        <v>208</v>
      </c>
      <c r="E493">
        <v>48.439262275449096</v>
      </c>
      <c r="F493">
        <v>200</v>
      </c>
      <c r="G493" t="s">
        <v>148</v>
      </c>
      <c r="I493" t="s">
        <v>153</v>
      </c>
      <c r="J493" t="str">
        <f t="shared" si="14"/>
        <v xml:space="preserve">T210097McDonald/KFC/StarbucksPESGDFY-3515U148.4392622754491200PHK INV </v>
      </c>
      <c r="K493" t="s">
        <v>884</v>
      </c>
      <c r="L493" t="b">
        <f t="shared" si="15"/>
        <v>1</v>
      </c>
    </row>
    <row r="494" spans="1:12" hidden="1" x14ac:dyDescent="0.3">
      <c r="A494" t="s">
        <v>65</v>
      </c>
      <c r="B494" t="s">
        <v>66</v>
      </c>
      <c r="C494" t="s">
        <v>46</v>
      </c>
      <c r="D494" t="s">
        <v>208</v>
      </c>
      <c r="E494">
        <v>48.439262275449096</v>
      </c>
      <c r="F494">
        <v>200</v>
      </c>
      <c r="G494" t="s">
        <v>155</v>
      </c>
      <c r="I494" t="s">
        <v>155</v>
      </c>
      <c r="J494" t="str">
        <f t="shared" si="14"/>
        <v>T210097McDonald/KFC/StarbucksPESGDFY-3515U148.4392622754491200OCT</v>
      </c>
      <c r="K494" t="s">
        <v>889</v>
      </c>
      <c r="L494" t="b">
        <f t="shared" si="15"/>
        <v>1</v>
      </c>
    </row>
    <row r="495" spans="1:12" hidden="1" x14ac:dyDescent="0.3">
      <c r="A495" t="s">
        <v>65</v>
      </c>
      <c r="B495" t="s">
        <v>66</v>
      </c>
      <c r="C495" t="s">
        <v>46</v>
      </c>
      <c r="D495" t="s">
        <v>208</v>
      </c>
      <c r="E495">
        <v>48.439262275449096</v>
      </c>
      <c r="F495">
        <v>200</v>
      </c>
      <c r="G495" t="s">
        <v>148</v>
      </c>
      <c r="I495" t="s">
        <v>155</v>
      </c>
      <c r="J495" t="str">
        <f t="shared" si="14"/>
        <v xml:space="preserve">T210097McDonald/KFC/StarbucksPESGDFY-3515U148.4392622754491200PHK INV </v>
      </c>
      <c r="K495" t="s">
        <v>884</v>
      </c>
      <c r="L495" t="b">
        <f t="shared" si="15"/>
        <v>1</v>
      </c>
    </row>
    <row r="496" spans="1:12" hidden="1" x14ac:dyDescent="0.3">
      <c r="A496" t="s">
        <v>65</v>
      </c>
      <c r="B496" t="s">
        <v>66</v>
      </c>
      <c r="C496" t="s">
        <v>46</v>
      </c>
      <c r="D496" t="s">
        <v>208</v>
      </c>
      <c r="E496">
        <v>48.439262275449096</v>
      </c>
      <c r="F496">
        <v>200</v>
      </c>
      <c r="G496" t="s">
        <v>156</v>
      </c>
      <c r="I496" t="s">
        <v>156</v>
      </c>
      <c r="J496" t="str">
        <f t="shared" si="14"/>
        <v>T210097McDonald/KFC/StarbucksPESGDFY-3515U148.4392622754491200NOV</v>
      </c>
      <c r="K496" t="s">
        <v>890</v>
      </c>
      <c r="L496" t="b">
        <f t="shared" si="15"/>
        <v>1</v>
      </c>
    </row>
    <row r="497" spans="1:12" hidden="1" x14ac:dyDescent="0.3">
      <c r="A497" t="s">
        <v>65</v>
      </c>
      <c r="B497" t="s">
        <v>66</v>
      </c>
      <c r="C497" t="s">
        <v>46</v>
      </c>
      <c r="D497" t="s">
        <v>208</v>
      </c>
      <c r="E497">
        <v>48.439262275449096</v>
      </c>
      <c r="F497">
        <v>200</v>
      </c>
      <c r="G497" t="s">
        <v>148</v>
      </c>
      <c r="I497" t="s">
        <v>156</v>
      </c>
      <c r="J497" t="str">
        <f t="shared" si="14"/>
        <v xml:space="preserve">T210097McDonald/KFC/StarbucksPESGDFY-3515U148.4392622754491200PHK INV </v>
      </c>
      <c r="K497" t="s">
        <v>884</v>
      </c>
      <c r="L497" t="b">
        <f t="shared" si="15"/>
        <v>1</v>
      </c>
    </row>
    <row r="498" spans="1:12" hidden="1" x14ac:dyDescent="0.3">
      <c r="A498" t="s">
        <v>65</v>
      </c>
      <c r="B498" t="s">
        <v>66</v>
      </c>
      <c r="C498" t="s">
        <v>46</v>
      </c>
      <c r="D498" t="s">
        <v>208</v>
      </c>
      <c r="E498">
        <v>48.439262275449096</v>
      </c>
      <c r="F498">
        <v>200</v>
      </c>
      <c r="G498" t="s">
        <v>157</v>
      </c>
      <c r="H498">
        <v>5</v>
      </c>
      <c r="I498" t="s">
        <v>157</v>
      </c>
      <c r="J498" t="str">
        <f t="shared" si="14"/>
        <v>T210097McDonald/KFC/StarbucksPESGDFY-3515U148.4392622754491200DEC</v>
      </c>
      <c r="K498" t="s">
        <v>1377</v>
      </c>
      <c r="L498" t="b">
        <f t="shared" si="15"/>
        <v>1</v>
      </c>
    </row>
    <row r="499" spans="1:12" hidden="1" x14ac:dyDescent="0.3">
      <c r="A499" t="s">
        <v>65</v>
      </c>
      <c r="B499" t="s">
        <v>66</v>
      </c>
      <c r="C499" t="s">
        <v>46</v>
      </c>
      <c r="D499" t="s">
        <v>208</v>
      </c>
      <c r="E499">
        <v>48.439262275449096</v>
      </c>
      <c r="F499">
        <v>200</v>
      </c>
      <c r="G499" t="s">
        <v>148</v>
      </c>
      <c r="H499" t="s">
        <v>196</v>
      </c>
      <c r="I499" t="s">
        <v>157</v>
      </c>
      <c r="J499" t="str">
        <f t="shared" si="14"/>
        <v xml:space="preserve">T210097McDonald/KFC/StarbucksPESGDFY-3515U148.4392622754491200PHK INV </v>
      </c>
      <c r="K499" t="s">
        <v>884</v>
      </c>
      <c r="L499" t="b">
        <f t="shared" si="15"/>
        <v>1</v>
      </c>
    </row>
    <row r="500" spans="1:12" hidden="1" x14ac:dyDescent="0.3">
      <c r="A500" t="s">
        <v>65</v>
      </c>
      <c r="B500" t="s">
        <v>66</v>
      </c>
      <c r="C500" t="s">
        <v>46</v>
      </c>
      <c r="D500" t="s">
        <v>208</v>
      </c>
      <c r="E500">
        <v>48.439262275449096</v>
      </c>
      <c r="F500">
        <v>200</v>
      </c>
      <c r="G500" t="s">
        <v>158</v>
      </c>
      <c r="I500" t="s">
        <v>158</v>
      </c>
      <c r="J500" t="str">
        <f t="shared" si="14"/>
        <v>T210097McDonald/KFC/StarbucksPESGDFY-3515U148.4392622754491200JAN</v>
      </c>
      <c r="K500" t="s">
        <v>891</v>
      </c>
      <c r="L500" t="b">
        <f t="shared" si="15"/>
        <v>1</v>
      </c>
    </row>
    <row r="501" spans="1:12" hidden="1" x14ac:dyDescent="0.3">
      <c r="A501" t="s">
        <v>65</v>
      </c>
      <c r="B501" t="s">
        <v>66</v>
      </c>
      <c r="C501" t="s">
        <v>46</v>
      </c>
      <c r="D501" t="s">
        <v>208</v>
      </c>
      <c r="E501">
        <v>48.439262275449096</v>
      </c>
      <c r="F501">
        <v>200</v>
      </c>
      <c r="G501" t="s">
        <v>148</v>
      </c>
      <c r="I501" t="s">
        <v>158</v>
      </c>
      <c r="J501" t="str">
        <f t="shared" si="14"/>
        <v xml:space="preserve">T210097McDonald/KFC/StarbucksPESGDFY-3515U148.4392622754491200PHK INV </v>
      </c>
      <c r="K501" t="s">
        <v>884</v>
      </c>
      <c r="L501" t="b">
        <f t="shared" si="15"/>
        <v>1</v>
      </c>
    </row>
    <row r="502" spans="1:12" hidden="1" x14ac:dyDescent="0.3">
      <c r="A502" t="s">
        <v>65</v>
      </c>
      <c r="B502" t="s">
        <v>66</v>
      </c>
      <c r="C502" t="s">
        <v>46</v>
      </c>
      <c r="D502" t="s">
        <v>208</v>
      </c>
      <c r="E502">
        <v>48.439262275449096</v>
      </c>
      <c r="F502">
        <v>200</v>
      </c>
      <c r="G502" t="s">
        <v>159</v>
      </c>
      <c r="H502">
        <v>5</v>
      </c>
      <c r="I502" t="s">
        <v>159</v>
      </c>
      <c r="J502" t="str">
        <f t="shared" si="14"/>
        <v>T210097McDonald/KFC/StarbucksPESGDFY-3515U148.4392622754491200FEB</v>
      </c>
      <c r="K502" t="s">
        <v>1378</v>
      </c>
      <c r="L502" t="b">
        <f t="shared" si="15"/>
        <v>1</v>
      </c>
    </row>
    <row r="503" spans="1:12" hidden="1" x14ac:dyDescent="0.3">
      <c r="A503" t="s">
        <v>65</v>
      </c>
      <c r="B503" t="s">
        <v>66</v>
      </c>
      <c r="C503" t="s">
        <v>46</v>
      </c>
      <c r="D503" t="s">
        <v>208</v>
      </c>
      <c r="E503">
        <v>48.439262275449096</v>
      </c>
      <c r="F503">
        <v>200</v>
      </c>
      <c r="G503" t="s">
        <v>148</v>
      </c>
      <c r="H503" t="s">
        <v>203</v>
      </c>
      <c r="I503" t="s">
        <v>159</v>
      </c>
      <c r="J503" t="str">
        <f t="shared" si="14"/>
        <v xml:space="preserve">T210097McDonald/KFC/StarbucksPESGDFY-3515U148.4392622754491200PHK INV </v>
      </c>
      <c r="K503" t="s">
        <v>884</v>
      </c>
      <c r="L503" t="b">
        <f t="shared" si="15"/>
        <v>1</v>
      </c>
    </row>
    <row r="504" spans="1:12" x14ac:dyDescent="0.3">
      <c r="A504" t="s">
        <v>65</v>
      </c>
      <c r="B504" t="s">
        <v>66</v>
      </c>
      <c r="C504" t="s">
        <v>46</v>
      </c>
      <c r="D504" t="s">
        <v>208</v>
      </c>
      <c r="E504">
        <v>48.439262275449096</v>
      </c>
      <c r="F504">
        <v>200</v>
      </c>
      <c r="G504" t="s">
        <v>160</v>
      </c>
      <c r="I504" t="s">
        <v>160</v>
      </c>
      <c r="J504" t="str">
        <f t="shared" si="14"/>
        <v>T210097McDonald/KFC/StarbucksPESGDFY-3515U148.4392622754491200MAR</v>
      </c>
      <c r="K504" t="s">
        <v>892</v>
      </c>
      <c r="L504" t="b">
        <f t="shared" si="15"/>
        <v>1</v>
      </c>
    </row>
    <row r="505" spans="1:12" x14ac:dyDescent="0.3">
      <c r="A505" t="s">
        <v>65</v>
      </c>
      <c r="B505" t="s">
        <v>66</v>
      </c>
      <c r="C505" t="s">
        <v>46</v>
      </c>
      <c r="D505" t="s">
        <v>208</v>
      </c>
      <c r="E505">
        <v>48.439262275449096</v>
      </c>
      <c r="F505">
        <v>200</v>
      </c>
      <c r="G505" t="s">
        <v>148</v>
      </c>
      <c r="I505" t="s">
        <v>160</v>
      </c>
      <c r="J505" t="str">
        <f t="shared" si="14"/>
        <v xml:space="preserve">T210097McDonald/KFC/StarbucksPESGDFY-3515U148.4392622754491200PHK INV </v>
      </c>
      <c r="K505" t="s">
        <v>884</v>
      </c>
      <c r="L505" t="b">
        <f t="shared" si="15"/>
        <v>1</v>
      </c>
    </row>
    <row r="506" spans="1:12" hidden="1" x14ac:dyDescent="0.3">
      <c r="A506" t="s">
        <v>65</v>
      </c>
      <c r="B506" t="s">
        <v>66</v>
      </c>
      <c r="C506" t="s">
        <v>46</v>
      </c>
      <c r="D506" t="s">
        <v>209</v>
      </c>
      <c r="E506">
        <v>33.909999999999997</v>
      </c>
      <c r="F506">
        <v>70</v>
      </c>
      <c r="G506" t="s">
        <v>185</v>
      </c>
      <c r="I506" t="s">
        <v>185</v>
      </c>
      <c r="J506" t="str">
        <f t="shared" si="14"/>
        <v>T210097McDonald/KFC/StarbucksPESGDFY-4009U133.9170APR</v>
      </c>
      <c r="K506" t="s">
        <v>893</v>
      </c>
      <c r="L506" t="b">
        <f t="shared" si="15"/>
        <v>1</v>
      </c>
    </row>
    <row r="507" spans="1:12" hidden="1" x14ac:dyDescent="0.3">
      <c r="A507" t="s">
        <v>65</v>
      </c>
      <c r="B507" t="s">
        <v>66</v>
      </c>
      <c r="C507" t="s">
        <v>46</v>
      </c>
      <c r="D507" t="s">
        <v>209</v>
      </c>
      <c r="E507">
        <v>33.909999999999997</v>
      </c>
      <c r="F507">
        <v>70</v>
      </c>
      <c r="G507" t="s">
        <v>148</v>
      </c>
      <c r="I507" t="s">
        <v>185</v>
      </c>
      <c r="J507" t="str">
        <f t="shared" si="14"/>
        <v xml:space="preserve">T210097McDonald/KFC/StarbucksPESGDFY-4009U133.9170PHK INV </v>
      </c>
      <c r="K507" t="s">
        <v>894</v>
      </c>
      <c r="L507" t="b">
        <f t="shared" si="15"/>
        <v>1</v>
      </c>
    </row>
    <row r="508" spans="1:12" hidden="1" x14ac:dyDescent="0.3">
      <c r="A508" t="s">
        <v>65</v>
      </c>
      <c r="B508" t="s">
        <v>66</v>
      </c>
      <c r="C508" t="s">
        <v>46</v>
      </c>
      <c r="D508" t="s">
        <v>209</v>
      </c>
      <c r="E508">
        <v>33.909999999999997</v>
      </c>
      <c r="F508">
        <v>70</v>
      </c>
      <c r="G508" t="s">
        <v>147</v>
      </c>
      <c r="H508">
        <v>5</v>
      </c>
      <c r="I508" t="s">
        <v>147</v>
      </c>
      <c r="J508" t="str">
        <f t="shared" si="14"/>
        <v>T210097McDonald/KFC/StarbucksPESGDFY-4009U133.9170MAY</v>
      </c>
      <c r="K508" t="s">
        <v>1379</v>
      </c>
      <c r="L508" t="b">
        <f t="shared" si="15"/>
        <v>1</v>
      </c>
    </row>
    <row r="509" spans="1:12" hidden="1" x14ac:dyDescent="0.3">
      <c r="A509" t="s">
        <v>65</v>
      </c>
      <c r="B509" t="s">
        <v>66</v>
      </c>
      <c r="C509" t="s">
        <v>46</v>
      </c>
      <c r="D509" t="s">
        <v>209</v>
      </c>
      <c r="E509">
        <v>33.909999999999997</v>
      </c>
      <c r="F509">
        <v>70</v>
      </c>
      <c r="G509" t="s">
        <v>148</v>
      </c>
      <c r="H509" t="s">
        <v>167</v>
      </c>
      <c r="I509" t="s">
        <v>147</v>
      </c>
      <c r="J509" t="str">
        <f t="shared" si="14"/>
        <v xml:space="preserve">T210097McDonald/KFC/StarbucksPESGDFY-4009U133.9170PHK INV </v>
      </c>
      <c r="K509" t="s">
        <v>894</v>
      </c>
      <c r="L509" t="b">
        <f t="shared" si="15"/>
        <v>1</v>
      </c>
    </row>
    <row r="510" spans="1:12" hidden="1" x14ac:dyDescent="0.3">
      <c r="A510" t="s">
        <v>65</v>
      </c>
      <c r="B510" t="s">
        <v>66</v>
      </c>
      <c r="C510" t="s">
        <v>46</v>
      </c>
      <c r="D510" t="s">
        <v>209</v>
      </c>
      <c r="E510">
        <v>33.909999999999997</v>
      </c>
      <c r="F510">
        <v>70</v>
      </c>
      <c r="G510" t="s">
        <v>149</v>
      </c>
      <c r="I510" t="s">
        <v>149</v>
      </c>
      <c r="J510" t="str">
        <f t="shared" si="14"/>
        <v>T210097McDonald/KFC/StarbucksPESGDFY-4009U133.9170JUN</v>
      </c>
      <c r="K510" t="s">
        <v>895</v>
      </c>
      <c r="L510" t="b">
        <f t="shared" si="15"/>
        <v>1</v>
      </c>
    </row>
    <row r="511" spans="1:12" hidden="1" x14ac:dyDescent="0.3">
      <c r="A511" t="s">
        <v>65</v>
      </c>
      <c r="B511" t="s">
        <v>66</v>
      </c>
      <c r="C511" t="s">
        <v>46</v>
      </c>
      <c r="D511" t="s">
        <v>209</v>
      </c>
      <c r="E511">
        <v>33.909999999999997</v>
      </c>
      <c r="F511">
        <v>70</v>
      </c>
      <c r="G511" t="s">
        <v>148</v>
      </c>
      <c r="I511" t="s">
        <v>149</v>
      </c>
      <c r="J511" t="str">
        <f t="shared" si="14"/>
        <v xml:space="preserve">T210097McDonald/KFC/StarbucksPESGDFY-4009U133.9170PHK INV </v>
      </c>
      <c r="K511" t="s">
        <v>894</v>
      </c>
      <c r="L511" t="b">
        <f t="shared" si="15"/>
        <v>1</v>
      </c>
    </row>
    <row r="512" spans="1:12" hidden="1" x14ac:dyDescent="0.3">
      <c r="A512" t="s">
        <v>65</v>
      </c>
      <c r="B512" t="s">
        <v>66</v>
      </c>
      <c r="C512" t="s">
        <v>46</v>
      </c>
      <c r="D512" t="s">
        <v>209</v>
      </c>
      <c r="E512">
        <v>33.909999999999997</v>
      </c>
      <c r="F512">
        <v>70</v>
      </c>
      <c r="G512" t="s">
        <v>150</v>
      </c>
      <c r="I512" t="s">
        <v>150</v>
      </c>
      <c r="J512" t="str">
        <f t="shared" si="14"/>
        <v>T210097McDonald/KFC/StarbucksPESGDFY-4009U133.9170JUL</v>
      </c>
      <c r="K512" t="s">
        <v>896</v>
      </c>
      <c r="L512" t="b">
        <f t="shared" si="15"/>
        <v>1</v>
      </c>
    </row>
    <row r="513" spans="1:12" hidden="1" x14ac:dyDescent="0.3">
      <c r="A513" t="s">
        <v>65</v>
      </c>
      <c r="B513" t="s">
        <v>66</v>
      </c>
      <c r="C513" t="s">
        <v>46</v>
      </c>
      <c r="D513" t="s">
        <v>209</v>
      </c>
      <c r="E513">
        <v>33.909999999999997</v>
      </c>
      <c r="F513">
        <v>70</v>
      </c>
      <c r="G513" t="s">
        <v>148</v>
      </c>
      <c r="I513" t="s">
        <v>150</v>
      </c>
      <c r="J513" t="str">
        <f t="shared" si="14"/>
        <v xml:space="preserve">T210097McDonald/KFC/StarbucksPESGDFY-4009U133.9170PHK INV </v>
      </c>
      <c r="K513" t="s">
        <v>894</v>
      </c>
      <c r="L513" t="b">
        <f t="shared" si="15"/>
        <v>1</v>
      </c>
    </row>
    <row r="514" spans="1:12" hidden="1" x14ac:dyDescent="0.3">
      <c r="A514" t="s">
        <v>65</v>
      </c>
      <c r="B514" t="s">
        <v>66</v>
      </c>
      <c r="C514" t="s">
        <v>46</v>
      </c>
      <c r="D514" t="s">
        <v>209</v>
      </c>
      <c r="E514">
        <v>33.909999999999997</v>
      </c>
      <c r="F514">
        <v>70</v>
      </c>
      <c r="G514" t="s">
        <v>152</v>
      </c>
      <c r="I514" t="s">
        <v>152</v>
      </c>
      <c r="J514" t="str">
        <f t="shared" si="14"/>
        <v>T210097McDonald/KFC/StarbucksPESGDFY-4009U133.9170AUG</v>
      </c>
      <c r="K514" t="s">
        <v>897</v>
      </c>
      <c r="L514" t="b">
        <f t="shared" si="15"/>
        <v>1</v>
      </c>
    </row>
    <row r="515" spans="1:12" hidden="1" x14ac:dyDescent="0.3">
      <c r="A515" t="s">
        <v>65</v>
      </c>
      <c r="B515" t="s">
        <v>66</v>
      </c>
      <c r="C515" t="s">
        <v>46</v>
      </c>
      <c r="D515" t="s">
        <v>209</v>
      </c>
      <c r="E515">
        <v>33.909999999999997</v>
      </c>
      <c r="F515">
        <v>70</v>
      </c>
      <c r="G515" t="s">
        <v>148</v>
      </c>
      <c r="I515" t="s">
        <v>152</v>
      </c>
      <c r="J515" t="str">
        <f t="shared" ref="J515:J578" si="16">A515&amp;B515&amp;C515&amp;D515&amp;E515&amp;F515&amp;G515</f>
        <v xml:space="preserve">T210097McDonald/KFC/StarbucksPESGDFY-4009U133.9170PHK INV </v>
      </c>
      <c r="K515" t="s">
        <v>894</v>
      </c>
      <c r="L515" t="b">
        <f t="shared" ref="L515:L578" si="17">J515=K515</f>
        <v>1</v>
      </c>
    </row>
    <row r="516" spans="1:12" hidden="1" x14ac:dyDescent="0.3">
      <c r="A516" t="s">
        <v>65</v>
      </c>
      <c r="B516" t="s">
        <v>66</v>
      </c>
      <c r="C516" t="s">
        <v>46</v>
      </c>
      <c r="D516" t="s">
        <v>209</v>
      </c>
      <c r="E516">
        <v>33.909999999999997</v>
      </c>
      <c r="F516">
        <v>70</v>
      </c>
      <c r="G516" t="s">
        <v>153</v>
      </c>
      <c r="I516" t="s">
        <v>153</v>
      </c>
      <c r="J516" t="str">
        <f t="shared" si="16"/>
        <v>T210097McDonald/KFC/StarbucksPESGDFY-4009U133.9170SEP</v>
      </c>
      <c r="K516" t="s">
        <v>898</v>
      </c>
      <c r="L516" t="b">
        <f t="shared" si="17"/>
        <v>1</v>
      </c>
    </row>
    <row r="517" spans="1:12" hidden="1" x14ac:dyDescent="0.3">
      <c r="A517" t="s">
        <v>65</v>
      </c>
      <c r="B517" t="s">
        <v>66</v>
      </c>
      <c r="C517" t="s">
        <v>46</v>
      </c>
      <c r="D517" t="s">
        <v>209</v>
      </c>
      <c r="E517">
        <v>33.909999999999997</v>
      </c>
      <c r="F517">
        <v>70</v>
      </c>
      <c r="G517" t="s">
        <v>148</v>
      </c>
      <c r="I517" t="s">
        <v>153</v>
      </c>
      <c r="J517" t="str">
        <f t="shared" si="16"/>
        <v xml:space="preserve">T210097McDonald/KFC/StarbucksPESGDFY-4009U133.9170PHK INV </v>
      </c>
      <c r="K517" t="s">
        <v>894</v>
      </c>
      <c r="L517" t="b">
        <f t="shared" si="17"/>
        <v>1</v>
      </c>
    </row>
    <row r="518" spans="1:12" hidden="1" x14ac:dyDescent="0.3">
      <c r="A518" t="s">
        <v>65</v>
      </c>
      <c r="B518" t="s">
        <v>66</v>
      </c>
      <c r="C518" t="s">
        <v>46</v>
      </c>
      <c r="D518" t="s">
        <v>209</v>
      </c>
      <c r="E518">
        <v>33.909999999999997</v>
      </c>
      <c r="F518">
        <v>70</v>
      </c>
      <c r="G518" t="s">
        <v>155</v>
      </c>
      <c r="H518">
        <v>5</v>
      </c>
      <c r="I518" t="s">
        <v>155</v>
      </c>
      <c r="J518" t="str">
        <f t="shared" si="16"/>
        <v>T210097McDonald/KFC/StarbucksPESGDFY-4009U133.9170OCT</v>
      </c>
      <c r="K518" t="s">
        <v>1380</v>
      </c>
      <c r="L518" t="b">
        <f t="shared" si="17"/>
        <v>1</v>
      </c>
    </row>
    <row r="519" spans="1:12" hidden="1" x14ac:dyDescent="0.3">
      <c r="A519" t="s">
        <v>65</v>
      </c>
      <c r="B519" t="s">
        <v>66</v>
      </c>
      <c r="C519" t="s">
        <v>46</v>
      </c>
      <c r="D519" t="s">
        <v>209</v>
      </c>
      <c r="E519">
        <v>33.909999999999997</v>
      </c>
      <c r="F519">
        <v>70</v>
      </c>
      <c r="G519" t="s">
        <v>148</v>
      </c>
      <c r="H519" t="s">
        <v>187</v>
      </c>
      <c r="I519" t="s">
        <v>155</v>
      </c>
      <c r="J519" t="str">
        <f t="shared" si="16"/>
        <v xml:space="preserve">T210097McDonald/KFC/StarbucksPESGDFY-4009U133.9170PHK INV </v>
      </c>
      <c r="K519" t="s">
        <v>894</v>
      </c>
      <c r="L519" t="b">
        <f t="shared" si="17"/>
        <v>1</v>
      </c>
    </row>
    <row r="520" spans="1:12" hidden="1" x14ac:dyDescent="0.3">
      <c r="A520" t="s">
        <v>65</v>
      </c>
      <c r="B520" t="s">
        <v>66</v>
      </c>
      <c r="C520" t="s">
        <v>46</v>
      </c>
      <c r="D520" t="s">
        <v>209</v>
      </c>
      <c r="E520">
        <v>33.909999999999997</v>
      </c>
      <c r="F520">
        <v>70</v>
      </c>
      <c r="G520" t="s">
        <v>156</v>
      </c>
      <c r="I520" t="s">
        <v>156</v>
      </c>
      <c r="J520" t="str">
        <f t="shared" si="16"/>
        <v>T210097McDonald/KFC/StarbucksPESGDFY-4009U133.9170NOV</v>
      </c>
      <c r="K520" t="s">
        <v>899</v>
      </c>
      <c r="L520" t="b">
        <f t="shared" si="17"/>
        <v>1</v>
      </c>
    </row>
    <row r="521" spans="1:12" hidden="1" x14ac:dyDescent="0.3">
      <c r="A521" t="s">
        <v>65</v>
      </c>
      <c r="B521" t="s">
        <v>66</v>
      </c>
      <c r="C521" t="s">
        <v>46</v>
      </c>
      <c r="D521" t="s">
        <v>209</v>
      </c>
      <c r="E521">
        <v>33.909999999999997</v>
      </c>
      <c r="F521">
        <v>70</v>
      </c>
      <c r="G521" t="s">
        <v>148</v>
      </c>
      <c r="I521" t="s">
        <v>156</v>
      </c>
      <c r="J521" t="str">
        <f t="shared" si="16"/>
        <v xml:space="preserve">T210097McDonald/KFC/StarbucksPESGDFY-4009U133.9170PHK INV </v>
      </c>
      <c r="K521" t="s">
        <v>894</v>
      </c>
      <c r="L521" t="b">
        <f t="shared" si="17"/>
        <v>1</v>
      </c>
    </row>
    <row r="522" spans="1:12" hidden="1" x14ac:dyDescent="0.3">
      <c r="A522" t="s">
        <v>65</v>
      </c>
      <c r="B522" t="s">
        <v>66</v>
      </c>
      <c r="C522" t="s">
        <v>46</v>
      </c>
      <c r="D522" t="s">
        <v>209</v>
      </c>
      <c r="E522">
        <v>33.909999999999997</v>
      </c>
      <c r="F522">
        <v>70</v>
      </c>
      <c r="G522" t="s">
        <v>157</v>
      </c>
      <c r="I522" t="s">
        <v>157</v>
      </c>
      <c r="J522" t="str">
        <f t="shared" si="16"/>
        <v>T210097McDonald/KFC/StarbucksPESGDFY-4009U133.9170DEC</v>
      </c>
      <c r="K522" t="s">
        <v>900</v>
      </c>
      <c r="L522" t="b">
        <f t="shared" si="17"/>
        <v>1</v>
      </c>
    </row>
    <row r="523" spans="1:12" hidden="1" x14ac:dyDescent="0.3">
      <c r="A523" t="s">
        <v>65</v>
      </c>
      <c r="B523" t="s">
        <v>66</v>
      </c>
      <c r="C523" t="s">
        <v>46</v>
      </c>
      <c r="D523" t="s">
        <v>209</v>
      </c>
      <c r="E523">
        <v>33.909999999999997</v>
      </c>
      <c r="F523">
        <v>70</v>
      </c>
      <c r="G523" t="s">
        <v>148</v>
      </c>
      <c r="I523" t="s">
        <v>157</v>
      </c>
      <c r="J523" t="str">
        <f t="shared" si="16"/>
        <v xml:space="preserve">T210097McDonald/KFC/StarbucksPESGDFY-4009U133.9170PHK INV </v>
      </c>
      <c r="K523" t="s">
        <v>894</v>
      </c>
      <c r="L523" t="b">
        <f t="shared" si="17"/>
        <v>1</v>
      </c>
    </row>
    <row r="524" spans="1:12" hidden="1" x14ac:dyDescent="0.3">
      <c r="A524" t="s">
        <v>65</v>
      </c>
      <c r="B524" t="s">
        <v>66</v>
      </c>
      <c r="C524" t="s">
        <v>46</v>
      </c>
      <c r="D524" t="s">
        <v>209</v>
      </c>
      <c r="E524">
        <v>33.909999999999997</v>
      </c>
      <c r="F524">
        <v>70</v>
      </c>
      <c r="G524" t="s">
        <v>158</v>
      </c>
      <c r="H524">
        <v>5</v>
      </c>
      <c r="I524" t="s">
        <v>158</v>
      </c>
      <c r="J524" t="str">
        <f t="shared" si="16"/>
        <v>T210097McDonald/KFC/StarbucksPESGDFY-4009U133.9170JAN</v>
      </c>
      <c r="K524" t="s">
        <v>1381</v>
      </c>
      <c r="L524" t="b">
        <f t="shared" si="17"/>
        <v>1</v>
      </c>
    </row>
    <row r="525" spans="1:12" hidden="1" x14ac:dyDescent="0.3">
      <c r="A525" t="s">
        <v>65</v>
      </c>
      <c r="B525" t="s">
        <v>66</v>
      </c>
      <c r="C525" t="s">
        <v>46</v>
      </c>
      <c r="D525" t="s">
        <v>209</v>
      </c>
      <c r="E525">
        <v>33.909999999999997</v>
      </c>
      <c r="F525">
        <v>70</v>
      </c>
      <c r="G525" t="s">
        <v>148</v>
      </c>
      <c r="H525" t="s">
        <v>202</v>
      </c>
      <c r="I525" t="s">
        <v>158</v>
      </c>
      <c r="J525" t="str">
        <f t="shared" si="16"/>
        <v xml:space="preserve">T210097McDonald/KFC/StarbucksPESGDFY-4009U133.9170PHK INV </v>
      </c>
      <c r="K525" t="s">
        <v>894</v>
      </c>
      <c r="L525" t="b">
        <f t="shared" si="17"/>
        <v>1</v>
      </c>
    </row>
    <row r="526" spans="1:12" hidden="1" x14ac:dyDescent="0.3">
      <c r="A526" t="s">
        <v>65</v>
      </c>
      <c r="B526" t="s">
        <v>66</v>
      </c>
      <c r="C526" t="s">
        <v>46</v>
      </c>
      <c r="D526" t="s">
        <v>209</v>
      </c>
      <c r="E526">
        <v>33.909999999999997</v>
      </c>
      <c r="F526">
        <v>70</v>
      </c>
      <c r="G526" t="s">
        <v>159</v>
      </c>
      <c r="H526">
        <v>5</v>
      </c>
      <c r="I526" t="s">
        <v>159</v>
      </c>
      <c r="J526" t="str">
        <f t="shared" si="16"/>
        <v>T210097McDonald/KFC/StarbucksPESGDFY-4009U133.9170FEB</v>
      </c>
      <c r="K526" t="s">
        <v>1382</v>
      </c>
      <c r="L526" t="b">
        <f t="shared" si="17"/>
        <v>1</v>
      </c>
    </row>
    <row r="527" spans="1:12" hidden="1" x14ac:dyDescent="0.3">
      <c r="A527" t="s">
        <v>65</v>
      </c>
      <c r="B527" t="s">
        <v>66</v>
      </c>
      <c r="C527" t="s">
        <v>46</v>
      </c>
      <c r="D527" t="s">
        <v>209</v>
      </c>
      <c r="E527">
        <v>33.909999999999997</v>
      </c>
      <c r="F527">
        <v>70</v>
      </c>
      <c r="G527" t="s">
        <v>148</v>
      </c>
      <c r="H527" t="s">
        <v>203</v>
      </c>
      <c r="I527" t="s">
        <v>159</v>
      </c>
      <c r="J527" t="str">
        <f t="shared" si="16"/>
        <v xml:space="preserve">T210097McDonald/KFC/StarbucksPESGDFY-4009U133.9170PHK INV </v>
      </c>
      <c r="K527" t="s">
        <v>894</v>
      </c>
      <c r="L527" t="b">
        <f t="shared" si="17"/>
        <v>1</v>
      </c>
    </row>
    <row r="528" spans="1:12" x14ac:dyDescent="0.3">
      <c r="A528" t="s">
        <v>65</v>
      </c>
      <c r="B528" t="s">
        <v>66</v>
      </c>
      <c r="C528" t="s">
        <v>46</v>
      </c>
      <c r="D528" t="s">
        <v>209</v>
      </c>
      <c r="E528">
        <v>33.909999999999997</v>
      </c>
      <c r="F528">
        <v>70</v>
      </c>
      <c r="G528" t="s">
        <v>160</v>
      </c>
      <c r="H528">
        <v>5</v>
      </c>
      <c r="I528" t="s">
        <v>160</v>
      </c>
      <c r="J528" t="str">
        <f t="shared" si="16"/>
        <v>T210097McDonald/KFC/StarbucksPESGDFY-4009U133.9170MAR</v>
      </c>
      <c r="K528" t="s">
        <v>1383</v>
      </c>
      <c r="L528" t="b">
        <f t="shared" si="17"/>
        <v>1</v>
      </c>
    </row>
    <row r="529" spans="1:12" x14ac:dyDescent="0.3">
      <c r="A529" s="2" t="s">
        <v>65</v>
      </c>
      <c r="B529" t="s">
        <v>66</v>
      </c>
      <c r="C529" t="s">
        <v>46</v>
      </c>
      <c r="D529" t="s">
        <v>209</v>
      </c>
      <c r="E529">
        <v>33.909999999999997</v>
      </c>
      <c r="F529">
        <v>70</v>
      </c>
      <c r="G529" t="s">
        <v>148</v>
      </c>
      <c r="H529" t="s">
        <v>680</v>
      </c>
      <c r="I529" t="s">
        <v>160</v>
      </c>
      <c r="J529" t="str">
        <f t="shared" si="16"/>
        <v xml:space="preserve">T210097McDonald/KFC/StarbucksPESGDFY-4009U133.9170PHK INV </v>
      </c>
      <c r="K529" t="s">
        <v>894</v>
      </c>
      <c r="L529" t="b">
        <f t="shared" si="17"/>
        <v>1</v>
      </c>
    </row>
    <row r="530" spans="1:12" hidden="1" x14ac:dyDescent="0.3">
      <c r="A530" t="s">
        <v>65</v>
      </c>
      <c r="B530" t="s">
        <v>66</v>
      </c>
      <c r="C530" t="s">
        <v>46</v>
      </c>
      <c r="D530" t="s">
        <v>210</v>
      </c>
      <c r="E530">
        <v>39.86</v>
      </c>
      <c r="F530">
        <v>50</v>
      </c>
      <c r="G530" t="s">
        <v>185</v>
      </c>
      <c r="I530" t="s">
        <v>185</v>
      </c>
      <c r="J530" t="str">
        <f t="shared" si="16"/>
        <v>T210097McDonald/KFC/StarbucksPESGDFY-4012U139.8650APR</v>
      </c>
      <c r="K530" t="s">
        <v>901</v>
      </c>
      <c r="L530" t="b">
        <f t="shared" si="17"/>
        <v>1</v>
      </c>
    </row>
    <row r="531" spans="1:12" hidden="1" x14ac:dyDescent="0.3">
      <c r="A531" t="s">
        <v>65</v>
      </c>
      <c r="B531" t="s">
        <v>66</v>
      </c>
      <c r="C531" t="s">
        <v>46</v>
      </c>
      <c r="D531" t="s">
        <v>210</v>
      </c>
      <c r="E531">
        <v>39.86</v>
      </c>
      <c r="F531">
        <v>50</v>
      </c>
      <c r="G531" t="s">
        <v>148</v>
      </c>
      <c r="I531" t="s">
        <v>185</v>
      </c>
      <c r="J531" t="str">
        <f t="shared" si="16"/>
        <v xml:space="preserve">T210097McDonald/KFC/StarbucksPESGDFY-4012U139.8650PHK INV </v>
      </c>
      <c r="K531" t="s">
        <v>902</v>
      </c>
      <c r="L531" t="b">
        <f t="shared" si="17"/>
        <v>1</v>
      </c>
    </row>
    <row r="532" spans="1:12" hidden="1" x14ac:dyDescent="0.3">
      <c r="A532" t="s">
        <v>65</v>
      </c>
      <c r="B532" t="s">
        <v>66</v>
      </c>
      <c r="C532" t="s">
        <v>46</v>
      </c>
      <c r="D532" t="s">
        <v>210</v>
      </c>
      <c r="E532">
        <v>39.86</v>
      </c>
      <c r="F532">
        <v>50</v>
      </c>
      <c r="G532" t="s">
        <v>147</v>
      </c>
      <c r="H532">
        <v>5</v>
      </c>
      <c r="I532" t="s">
        <v>147</v>
      </c>
      <c r="J532" t="str">
        <f t="shared" si="16"/>
        <v>T210097McDonald/KFC/StarbucksPESGDFY-4012U139.8650MAY</v>
      </c>
      <c r="K532" t="s">
        <v>1384</v>
      </c>
      <c r="L532" t="b">
        <f t="shared" si="17"/>
        <v>1</v>
      </c>
    </row>
    <row r="533" spans="1:12" hidden="1" x14ac:dyDescent="0.3">
      <c r="A533" t="s">
        <v>65</v>
      </c>
      <c r="B533" t="s">
        <v>66</v>
      </c>
      <c r="C533" t="s">
        <v>46</v>
      </c>
      <c r="D533" t="s">
        <v>210</v>
      </c>
      <c r="E533">
        <v>39.86</v>
      </c>
      <c r="F533">
        <v>50</v>
      </c>
      <c r="G533" t="s">
        <v>148</v>
      </c>
      <c r="H533" t="s">
        <v>167</v>
      </c>
      <c r="I533" t="s">
        <v>147</v>
      </c>
      <c r="J533" t="str">
        <f t="shared" si="16"/>
        <v xml:space="preserve">T210097McDonald/KFC/StarbucksPESGDFY-4012U139.8650PHK INV </v>
      </c>
      <c r="K533" t="s">
        <v>902</v>
      </c>
      <c r="L533" t="b">
        <f t="shared" si="17"/>
        <v>1</v>
      </c>
    </row>
    <row r="534" spans="1:12" hidden="1" x14ac:dyDescent="0.3">
      <c r="A534" t="s">
        <v>65</v>
      </c>
      <c r="B534" t="s">
        <v>66</v>
      </c>
      <c r="C534" t="s">
        <v>46</v>
      </c>
      <c r="D534" t="s">
        <v>210</v>
      </c>
      <c r="E534">
        <v>39.86</v>
      </c>
      <c r="F534">
        <v>50</v>
      </c>
      <c r="G534" t="s">
        <v>149</v>
      </c>
      <c r="H534">
        <v>5</v>
      </c>
      <c r="I534" t="s">
        <v>149</v>
      </c>
      <c r="J534" t="str">
        <f t="shared" si="16"/>
        <v>T210097McDonald/KFC/StarbucksPESGDFY-4012U139.8650JUN</v>
      </c>
      <c r="K534" t="s">
        <v>1385</v>
      </c>
      <c r="L534" t="b">
        <f t="shared" si="17"/>
        <v>1</v>
      </c>
    </row>
    <row r="535" spans="1:12" hidden="1" x14ac:dyDescent="0.3">
      <c r="A535" t="s">
        <v>65</v>
      </c>
      <c r="B535" t="s">
        <v>66</v>
      </c>
      <c r="C535" t="s">
        <v>46</v>
      </c>
      <c r="D535" t="s">
        <v>210</v>
      </c>
      <c r="E535">
        <v>39.86</v>
      </c>
      <c r="F535">
        <v>50</v>
      </c>
      <c r="G535" t="s">
        <v>148</v>
      </c>
      <c r="H535" t="s">
        <v>162</v>
      </c>
      <c r="I535" t="s">
        <v>149</v>
      </c>
      <c r="J535" t="str">
        <f t="shared" si="16"/>
        <v xml:space="preserve">T210097McDonald/KFC/StarbucksPESGDFY-4012U139.8650PHK INV </v>
      </c>
      <c r="K535" t="s">
        <v>902</v>
      </c>
      <c r="L535" t="b">
        <f t="shared" si="17"/>
        <v>1</v>
      </c>
    </row>
    <row r="536" spans="1:12" hidden="1" x14ac:dyDescent="0.3">
      <c r="A536" t="s">
        <v>65</v>
      </c>
      <c r="B536" t="s">
        <v>66</v>
      </c>
      <c r="C536" t="s">
        <v>46</v>
      </c>
      <c r="D536" t="s">
        <v>210</v>
      </c>
      <c r="E536">
        <v>39.86</v>
      </c>
      <c r="F536">
        <v>50</v>
      </c>
      <c r="G536" t="s">
        <v>150</v>
      </c>
      <c r="I536" t="s">
        <v>150</v>
      </c>
      <c r="J536" t="str">
        <f t="shared" si="16"/>
        <v>T210097McDonald/KFC/StarbucksPESGDFY-4012U139.8650JUL</v>
      </c>
      <c r="K536" t="s">
        <v>903</v>
      </c>
      <c r="L536" t="b">
        <f t="shared" si="17"/>
        <v>1</v>
      </c>
    </row>
    <row r="537" spans="1:12" hidden="1" x14ac:dyDescent="0.3">
      <c r="A537" t="s">
        <v>65</v>
      </c>
      <c r="B537" t="s">
        <v>66</v>
      </c>
      <c r="C537" t="s">
        <v>46</v>
      </c>
      <c r="D537" t="s">
        <v>210</v>
      </c>
      <c r="E537">
        <v>39.86</v>
      </c>
      <c r="F537">
        <v>50</v>
      </c>
      <c r="G537" t="s">
        <v>148</v>
      </c>
      <c r="I537" t="s">
        <v>150</v>
      </c>
      <c r="J537" t="str">
        <f t="shared" si="16"/>
        <v xml:space="preserve">T210097McDonald/KFC/StarbucksPESGDFY-4012U139.8650PHK INV </v>
      </c>
      <c r="K537" t="s">
        <v>902</v>
      </c>
      <c r="L537" t="b">
        <f t="shared" si="17"/>
        <v>1</v>
      </c>
    </row>
    <row r="538" spans="1:12" hidden="1" x14ac:dyDescent="0.3">
      <c r="A538" t="s">
        <v>65</v>
      </c>
      <c r="B538" t="s">
        <v>66</v>
      </c>
      <c r="C538" t="s">
        <v>46</v>
      </c>
      <c r="D538" t="s">
        <v>210</v>
      </c>
      <c r="E538">
        <v>39.86</v>
      </c>
      <c r="F538">
        <v>50</v>
      </c>
      <c r="G538" t="s">
        <v>152</v>
      </c>
      <c r="H538">
        <v>5</v>
      </c>
      <c r="I538" t="s">
        <v>152</v>
      </c>
      <c r="J538" t="str">
        <f t="shared" si="16"/>
        <v>T210097McDonald/KFC/StarbucksPESGDFY-4012U139.8650AUG</v>
      </c>
      <c r="K538" t="s">
        <v>1386</v>
      </c>
      <c r="L538" t="b">
        <f t="shared" si="17"/>
        <v>1</v>
      </c>
    </row>
    <row r="539" spans="1:12" hidden="1" x14ac:dyDescent="0.3">
      <c r="A539" t="s">
        <v>65</v>
      </c>
      <c r="B539" t="s">
        <v>66</v>
      </c>
      <c r="C539" t="s">
        <v>46</v>
      </c>
      <c r="D539" t="s">
        <v>210</v>
      </c>
      <c r="E539">
        <v>39.86</v>
      </c>
      <c r="F539">
        <v>50</v>
      </c>
      <c r="G539" t="s">
        <v>148</v>
      </c>
      <c r="H539" t="s">
        <v>168</v>
      </c>
      <c r="I539" t="s">
        <v>152</v>
      </c>
      <c r="J539" t="str">
        <f t="shared" si="16"/>
        <v xml:space="preserve">T210097McDonald/KFC/StarbucksPESGDFY-4012U139.8650PHK INV </v>
      </c>
      <c r="K539" t="s">
        <v>902</v>
      </c>
      <c r="L539" t="b">
        <f t="shared" si="17"/>
        <v>1</v>
      </c>
    </row>
    <row r="540" spans="1:12" hidden="1" x14ac:dyDescent="0.3">
      <c r="A540" t="s">
        <v>65</v>
      </c>
      <c r="B540" t="s">
        <v>66</v>
      </c>
      <c r="C540" t="s">
        <v>46</v>
      </c>
      <c r="D540" t="s">
        <v>210</v>
      </c>
      <c r="E540">
        <v>39.86</v>
      </c>
      <c r="F540">
        <v>50</v>
      </c>
      <c r="G540" t="s">
        <v>153</v>
      </c>
      <c r="H540">
        <v>10</v>
      </c>
      <c r="I540" t="s">
        <v>153</v>
      </c>
      <c r="J540" t="str">
        <f t="shared" si="16"/>
        <v>T210097McDonald/KFC/StarbucksPESGDFY-4012U139.8650SEP</v>
      </c>
      <c r="K540" t="s">
        <v>1387</v>
      </c>
      <c r="L540" t="b">
        <f t="shared" si="17"/>
        <v>1</v>
      </c>
    </row>
    <row r="541" spans="1:12" hidden="1" x14ac:dyDescent="0.3">
      <c r="A541" t="s">
        <v>65</v>
      </c>
      <c r="B541" t="s">
        <v>66</v>
      </c>
      <c r="C541" t="s">
        <v>46</v>
      </c>
      <c r="D541" t="s">
        <v>210</v>
      </c>
      <c r="E541">
        <v>39.86</v>
      </c>
      <c r="F541">
        <v>50</v>
      </c>
      <c r="G541" t="s">
        <v>148</v>
      </c>
      <c r="H541" t="s">
        <v>154</v>
      </c>
      <c r="I541" t="s">
        <v>153</v>
      </c>
      <c r="J541" t="str">
        <f t="shared" si="16"/>
        <v xml:space="preserve">T210097McDonald/KFC/StarbucksPESGDFY-4012U139.8650PHK INV </v>
      </c>
      <c r="K541" t="s">
        <v>902</v>
      </c>
      <c r="L541" t="b">
        <f t="shared" si="17"/>
        <v>1</v>
      </c>
    </row>
    <row r="542" spans="1:12" hidden="1" x14ac:dyDescent="0.3">
      <c r="A542" t="s">
        <v>65</v>
      </c>
      <c r="B542" t="s">
        <v>66</v>
      </c>
      <c r="C542" t="s">
        <v>46</v>
      </c>
      <c r="D542" t="s">
        <v>210</v>
      </c>
      <c r="E542">
        <v>39.86</v>
      </c>
      <c r="F542">
        <v>50</v>
      </c>
      <c r="G542" t="s">
        <v>155</v>
      </c>
      <c r="I542" t="s">
        <v>155</v>
      </c>
      <c r="J542" t="str">
        <f t="shared" si="16"/>
        <v>T210097McDonald/KFC/StarbucksPESGDFY-4012U139.8650OCT</v>
      </c>
      <c r="K542" t="s">
        <v>904</v>
      </c>
      <c r="L542" t="b">
        <f t="shared" si="17"/>
        <v>1</v>
      </c>
    </row>
    <row r="543" spans="1:12" hidden="1" x14ac:dyDescent="0.3">
      <c r="A543" t="s">
        <v>65</v>
      </c>
      <c r="B543" t="s">
        <v>66</v>
      </c>
      <c r="C543" t="s">
        <v>46</v>
      </c>
      <c r="D543" t="s">
        <v>210</v>
      </c>
      <c r="E543">
        <v>39.86</v>
      </c>
      <c r="F543">
        <v>50</v>
      </c>
      <c r="G543" t="s">
        <v>148</v>
      </c>
      <c r="I543" t="s">
        <v>155</v>
      </c>
      <c r="J543" t="str">
        <f t="shared" si="16"/>
        <v xml:space="preserve">T210097McDonald/KFC/StarbucksPESGDFY-4012U139.8650PHK INV </v>
      </c>
      <c r="K543" t="s">
        <v>902</v>
      </c>
      <c r="L543" t="b">
        <f t="shared" si="17"/>
        <v>1</v>
      </c>
    </row>
    <row r="544" spans="1:12" hidden="1" x14ac:dyDescent="0.3">
      <c r="A544" t="s">
        <v>65</v>
      </c>
      <c r="B544" t="s">
        <v>66</v>
      </c>
      <c r="C544" t="s">
        <v>46</v>
      </c>
      <c r="D544" t="s">
        <v>210</v>
      </c>
      <c r="E544">
        <v>39.86</v>
      </c>
      <c r="F544">
        <v>50</v>
      </c>
      <c r="G544" t="s">
        <v>156</v>
      </c>
      <c r="H544">
        <v>5</v>
      </c>
      <c r="I544" t="s">
        <v>156</v>
      </c>
      <c r="J544" t="str">
        <f t="shared" si="16"/>
        <v>T210097McDonald/KFC/StarbucksPESGDFY-4012U139.8650NOV</v>
      </c>
      <c r="K544" t="s">
        <v>1388</v>
      </c>
      <c r="L544" t="b">
        <f t="shared" si="17"/>
        <v>1</v>
      </c>
    </row>
    <row r="545" spans="1:12" hidden="1" x14ac:dyDescent="0.3">
      <c r="A545" t="s">
        <v>65</v>
      </c>
      <c r="B545" t="s">
        <v>66</v>
      </c>
      <c r="C545" t="s">
        <v>46</v>
      </c>
      <c r="D545" t="s">
        <v>210</v>
      </c>
      <c r="E545">
        <v>39.86</v>
      </c>
      <c r="F545">
        <v>50</v>
      </c>
      <c r="G545" t="s">
        <v>148</v>
      </c>
      <c r="H545" t="s">
        <v>188</v>
      </c>
      <c r="I545" t="s">
        <v>156</v>
      </c>
      <c r="J545" t="str">
        <f t="shared" si="16"/>
        <v xml:space="preserve">T210097McDonald/KFC/StarbucksPESGDFY-4012U139.8650PHK INV </v>
      </c>
      <c r="K545" t="s">
        <v>902</v>
      </c>
      <c r="L545" t="b">
        <f t="shared" si="17"/>
        <v>1</v>
      </c>
    </row>
    <row r="546" spans="1:12" hidden="1" x14ac:dyDescent="0.3">
      <c r="A546" t="s">
        <v>65</v>
      </c>
      <c r="B546" t="s">
        <v>66</v>
      </c>
      <c r="C546" t="s">
        <v>46</v>
      </c>
      <c r="D546" t="s">
        <v>210</v>
      </c>
      <c r="E546">
        <v>39.86</v>
      </c>
      <c r="F546">
        <v>50</v>
      </c>
      <c r="G546" t="s">
        <v>157</v>
      </c>
      <c r="I546" t="s">
        <v>157</v>
      </c>
      <c r="J546" t="str">
        <f t="shared" si="16"/>
        <v>T210097McDonald/KFC/StarbucksPESGDFY-4012U139.8650DEC</v>
      </c>
      <c r="K546" t="s">
        <v>905</v>
      </c>
      <c r="L546" t="b">
        <f t="shared" si="17"/>
        <v>1</v>
      </c>
    </row>
    <row r="547" spans="1:12" hidden="1" x14ac:dyDescent="0.3">
      <c r="A547" t="s">
        <v>65</v>
      </c>
      <c r="B547" t="s">
        <v>66</v>
      </c>
      <c r="C547" t="s">
        <v>46</v>
      </c>
      <c r="D547" t="s">
        <v>210</v>
      </c>
      <c r="E547">
        <v>39.86</v>
      </c>
      <c r="F547">
        <v>50</v>
      </c>
      <c r="G547" t="s">
        <v>148</v>
      </c>
      <c r="I547" t="s">
        <v>157</v>
      </c>
      <c r="J547" t="str">
        <f t="shared" si="16"/>
        <v xml:space="preserve">T210097McDonald/KFC/StarbucksPESGDFY-4012U139.8650PHK INV </v>
      </c>
      <c r="K547" t="s">
        <v>902</v>
      </c>
      <c r="L547" t="b">
        <f t="shared" si="17"/>
        <v>1</v>
      </c>
    </row>
    <row r="548" spans="1:12" hidden="1" x14ac:dyDescent="0.3">
      <c r="A548" t="s">
        <v>65</v>
      </c>
      <c r="B548" t="s">
        <v>66</v>
      </c>
      <c r="C548" t="s">
        <v>46</v>
      </c>
      <c r="D548" t="s">
        <v>210</v>
      </c>
      <c r="E548">
        <v>39.86</v>
      </c>
      <c r="F548">
        <v>50</v>
      </c>
      <c r="G548" t="s">
        <v>158</v>
      </c>
      <c r="H548">
        <v>10</v>
      </c>
      <c r="I548" t="s">
        <v>158</v>
      </c>
      <c r="J548" t="str">
        <f t="shared" si="16"/>
        <v>T210097McDonald/KFC/StarbucksPESGDFY-4012U139.8650JAN</v>
      </c>
      <c r="K548" t="s">
        <v>1389</v>
      </c>
      <c r="L548" t="b">
        <f t="shared" si="17"/>
        <v>1</v>
      </c>
    </row>
    <row r="549" spans="1:12" hidden="1" x14ac:dyDescent="0.3">
      <c r="A549" t="s">
        <v>65</v>
      </c>
      <c r="B549" t="s">
        <v>66</v>
      </c>
      <c r="C549" t="s">
        <v>46</v>
      </c>
      <c r="D549" t="s">
        <v>210</v>
      </c>
      <c r="E549">
        <v>39.86</v>
      </c>
      <c r="F549">
        <v>50</v>
      </c>
      <c r="G549" t="s">
        <v>148</v>
      </c>
      <c r="H549" t="s">
        <v>202</v>
      </c>
      <c r="I549" t="s">
        <v>158</v>
      </c>
      <c r="J549" t="str">
        <f t="shared" si="16"/>
        <v xml:space="preserve">T210097McDonald/KFC/StarbucksPESGDFY-4012U139.8650PHK INV </v>
      </c>
      <c r="K549" t="s">
        <v>902</v>
      </c>
      <c r="L549" t="b">
        <f t="shared" si="17"/>
        <v>1</v>
      </c>
    </row>
    <row r="550" spans="1:12" hidden="1" x14ac:dyDescent="0.3">
      <c r="A550" t="s">
        <v>65</v>
      </c>
      <c r="B550" t="s">
        <v>66</v>
      </c>
      <c r="C550" t="s">
        <v>46</v>
      </c>
      <c r="D550" t="s">
        <v>210</v>
      </c>
      <c r="E550">
        <v>39.86</v>
      </c>
      <c r="F550">
        <v>50</v>
      </c>
      <c r="G550" t="s">
        <v>159</v>
      </c>
      <c r="H550">
        <v>10</v>
      </c>
      <c r="I550" t="s">
        <v>159</v>
      </c>
      <c r="J550" t="str">
        <f t="shared" si="16"/>
        <v>T210097McDonald/KFC/StarbucksPESGDFY-4012U139.8650FEB</v>
      </c>
      <c r="K550" t="s">
        <v>1390</v>
      </c>
      <c r="L550" t="b">
        <f t="shared" si="17"/>
        <v>1</v>
      </c>
    </row>
    <row r="551" spans="1:12" hidden="1" x14ac:dyDescent="0.3">
      <c r="A551" t="s">
        <v>65</v>
      </c>
      <c r="B551" t="s">
        <v>66</v>
      </c>
      <c r="C551" t="s">
        <v>46</v>
      </c>
      <c r="D551" t="s">
        <v>210</v>
      </c>
      <c r="E551">
        <v>39.86</v>
      </c>
      <c r="F551">
        <v>50</v>
      </c>
      <c r="G551" t="s">
        <v>148</v>
      </c>
      <c r="H551" t="s">
        <v>203</v>
      </c>
      <c r="I551" t="s">
        <v>159</v>
      </c>
      <c r="J551" t="str">
        <f t="shared" si="16"/>
        <v xml:space="preserve">T210097McDonald/KFC/StarbucksPESGDFY-4012U139.8650PHK INV </v>
      </c>
      <c r="K551" t="s">
        <v>902</v>
      </c>
      <c r="L551" t="b">
        <f t="shared" si="17"/>
        <v>1</v>
      </c>
    </row>
    <row r="552" spans="1:12" x14ac:dyDescent="0.3">
      <c r="A552" t="s">
        <v>65</v>
      </c>
      <c r="B552" t="s">
        <v>66</v>
      </c>
      <c r="C552" t="s">
        <v>46</v>
      </c>
      <c r="D552" t="s">
        <v>210</v>
      </c>
      <c r="E552">
        <v>39.86</v>
      </c>
      <c r="F552">
        <v>50</v>
      </c>
      <c r="G552" t="s">
        <v>160</v>
      </c>
      <c r="I552" t="s">
        <v>160</v>
      </c>
      <c r="J552" t="str">
        <f t="shared" si="16"/>
        <v>T210097McDonald/KFC/StarbucksPESGDFY-4012U139.8650MAR</v>
      </c>
      <c r="K552" t="s">
        <v>906</v>
      </c>
      <c r="L552" t="b">
        <f t="shared" si="17"/>
        <v>1</v>
      </c>
    </row>
    <row r="553" spans="1:12" x14ac:dyDescent="0.3">
      <c r="A553" t="s">
        <v>65</v>
      </c>
      <c r="B553" t="s">
        <v>66</v>
      </c>
      <c r="C553" t="s">
        <v>46</v>
      </c>
      <c r="D553" t="s">
        <v>210</v>
      </c>
      <c r="E553">
        <v>39.86</v>
      </c>
      <c r="F553">
        <v>50</v>
      </c>
      <c r="G553" t="s">
        <v>148</v>
      </c>
      <c r="I553" t="s">
        <v>160</v>
      </c>
      <c r="J553" t="str">
        <f t="shared" si="16"/>
        <v xml:space="preserve">T210097McDonald/KFC/StarbucksPESGDFY-4012U139.8650PHK INV </v>
      </c>
      <c r="K553" t="s">
        <v>902</v>
      </c>
      <c r="L553" t="b">
        <f t="shared" si="17"/>
        <v>1</v>
      </c>
    </row>
    <row r="554" spans="1:12" hidden="1" x14ac:dyDescent="0.3">
      <c r="A554" t="s">
        <v>65</v>
      </c>
      <c r="B554" t="s">
        <v>66</v>
      </c>
      <c r="C554" t="s">
        <v>46</v>
      </c>
      <c r="D554" t="s">
        <v>211</v>
      </c>
      <c r="E554">
        <v>54.72</v>
      </c>
      <c r="F554">
        <v>15</v>
      </c>
      <c r="G554" t="s">
        <v>185</v>
      </c>
      <c r="I554" t="s">
        <v>185</v>
      </c>
      <c r="J554" t="str">
        <f t="shared" si="16"/>
        <v>T210097McDonald/KFC/StarbucksPESGDFY-4015U154.7215APR</v>
      </c>
      <c r="K554" t="s">
        <v>907</v>
      </c>
      <c r="L554" t="b">
        <f t="shared" si="17"/>
        <v>1</v>
      </c>
    </row>
    <row r="555" spans="1:12" hidden="1" x14ac:dyDescent="0.3">
      <c r="A555" t="s">
        <v>65</v>
      </c>
      <c r="B555" t="s">
        <v>66</v>
      </c>
      <c r="C555" t="s">
        <v>46</v>
      </c>
      <c r="D555" t="s">
        <v>211</v>
      </c>
      <c r="E555">
        <v>54.72</v>
      </c>
      <c r="F555">
        <v>15</v>
      </c>
      <c r="G555" t="s">
        <v>148</v>
      </c>
      <c r="I555" t="s">
        <v>185</v>
      </c>
      <c r="J555" t="str">
        <f t="shared" si="16"/>
        <v xml:space="preserve">T210097McDonald/KFC/StarbucksPESGDFY-4015U154.7215PHK INV </v>
      </c>
      <c r="K555" t="s">
        <v>908</v>
      </c>
      <c r="L555" t="b">
        <f t="shared" si="17"/>
        <v>1</v>
      </c>
    </row>
    <row r="556" spans="1:12" hidden="1" x14ac:dyDescent="0.3">
      <c r="A556" t="s">
        <v>65</v>
      </c>
      <c r="B556" t="s">
        <v>66</v>
      </c>
      <c r="C556" t="s">
        <v>46</v>
      </c>
      <c r="D556" t="s">
        <v>211</v>
      </c>
      <c r="E556">
        <v>54.72</v>
      </c>
      <c r="F556">
        <v>15</v>
      </c>
      <c r="G556" t="s">
        <v>147</v>
      </c>
      <c r="H556">
        <v>10</v>
      </c>
      <c r="I556" t="s">
        <v>147</v>
      </c>
      <c r="J556" t="str">
        <f t="shared" si="16"/>
        <v>T210097McDonald/KFC/StarbucksPESGDFY-4015U154.7215MAY</v>
      </c>
      <c r="K556" t="s">
        <v>1391</v>
      </c>
      <c r="L556" t="b">
        <f t="shared" si="17"/>
        <v>1</v>
      </c>
    </row>
    <row r="557" spans="1:12" hidden="1" x14ac:dyDescent="0.3">
      <c r="A557" t="s">
        <v>65</v>
      </c>
      <c r="B557" t="s">
        <v>66</v>
      </c>
      <c r="C557" t="s">
        <v>46</v>
      </c>
      <c r="D557" t="s">
        <v>211</v>
      </c>
      <c r="E557">
        <v>54.72</v>
      </c>
      <c r="F557">
        <v>15</v>
      </c>
      <c r="G557" t="s">
        <v>148</v>
      </c>
      <c r="H557" t="s">
        <v>167</v>
      </c>
      <c r="I557" t="s">
        <v>147</v>
      </c>
      <c r="J557" t="str">
        <f t="shared" si="16"/>
        <v xml:space="preserve">T210097McDonald/KFC/StarbucksPESGDFY-4015U154.7215PHK INV </v>
      </c>
      <c r="K557" t="s">
        <v>908</v>
      </c>
      <c r="L557" t="b">
        <f t="shared" si="17"/>
        <v>1</v>
      </c>
    </row>
    <row r="558" spans="1:12" hidden="1" x14ac:dyDescent="0.3">
      <c r="A558" t="s">
        <v>65</v>
      </c>
      <c r="B558" t="s">
        <v>66</v>
      </c>
      <c r="C558" t="s">
        <v>46</v>
      </c>
      <c r="D558" t="s">
        <v>211</v>
      </c>
      <c r="E558">
        <v>54.72</v>
      </c>
      <c r="F558">
        <v>15</v>
      </c>
      <c r="G558" t="s">
        <v>149</v>
      </c>
      <c r="I558" t="s">
        <v>149</v>
      </c>
      <c r="J558" t="str">
        <f t="shared" si="16"/>
        <v>T210097McDonald/KFC/StarbucksPESGDFY-4015U154.7215JUN</v>
      </c>
      <c r="K558" t="s">
        <v>909</v>
      </c>
      <c r="L558" t="b">
        <f t="shared" si="17"/>
        <v>1</v>
      </c>
    </row>
    <row r="559" spans="1:12" hidden="1" x14ac:dyDescent="0.3">
      <c r="A559" t="s">
        <v>65</v>
      </c>
      <c r="B559" t="s">
        <v>66</v>
      </c>
      <c r="C559" t="s">
        <v>46</v>
      </c>
      <c r="D559" t="s">
        <v>211</v>
      </c>
      <c r="E559">
        <v>54.72</v>
      </c>
      <c r="F559">
        <v>15</v>
      </c>
      <c r="G559" t="s">
        <v>148</v>
      </c>
      <c r="I559" t="s">
        <v>149</v>
      </c>
      <c r="J559" t="str">
        <f t="shared" si="16"/>
        <v xml:space="preserve">T210097McDonald/KFC/StarbucksPESGDFY-4015U154.7215PHK INV </v>
      </c>
      <c r="K559" t="s">
        <v>908</v>
      </c>
      <c r="L559" t="b">
        <f t="shared" si="17"/>
        <v>1</v>
      </c>
    </row>
    <row r="560" spans="1:12" hidden="1" x14ac:dyDescent="0.3">
      <c r="A560" t="s">
        <v>65</v>
      </c>
      <c r="B560" t="s">
        <v>66</v>
      </c>
      <c r="C560" t="s">
        <v>46</v>
      </c>
      <c r="D560" t="s">
        <v>211</v>
      </c>
      <c r="E560">
        <v>54.72</v>
      </c>
      <c r="F560">
        <v>15</v>
      </c>
      <c r="G560" t="s">
        <v>150</v>
      </c>
      <c r="I560" t="s">
        <v>150</v>
      </c>
      <c r="J560" t="str">
        <f t="shared" si="16"/>
        <v>T210097McDonald/KFC/StarbucksPESGDFY-4015U154.7215JUL</v>
      </c>
      <c r="K560" t="s">
        <v>910</v>
      </c>
      <c r="L560" t="b">
        <f t="shared" si="17"/>
        <v>1</v>
      </c>
    </row>
    <row r="561" spans="1:12" hidden="1" x14ac:dyDescent="0.3">
      <c r="A561" t="s">
        <v>65</v>
      </c>
      <c r="B561" t="s">
        <v>66</v>
      </c>
      <c r="C561" t="s">
        <v>46</v>
      </c>
      <c r="D561" t="s">
        <v>211</v>
      </c>
      <c r="E561">
        <v>54.72</v>
      </c>
      <c r="F561">
        <v>15</v>
      </c>
      <c r="G561" t="s">
        <v>148</v>
      </c>
      <c r="I561" t="s">
        <v>150</v>
      </c>
      <c r="J561" t="str">
        <f t="shared" si="16"/>
        <v xml:space="preserve">T210097McDonald/KFC/StarbucksPESGDFY-4015U154.7215PHK INV </v>
      </c>
      <c r="K561" t="s">
        <v>908</v>
      </c>
      <c r="L561" t="b">
        <f t="shared" si="17"/>
        <v>1</v>
      </c>
    </row>
    <row r="562" spans="1:12" hidden="1" x14ac:dyDescent="0.3">
      <c r="A562" t="s">
        <v>65</v>
      </c>
      <c r="B562" t="s">
        <v>66</v>
      </c>
      <c r="C562" t="s">
        <v>46</v>
      </c>
      <c r="D562" t="s">
        <v>211</v>
      </c>
      <c r="E562">
        <v>54.72</v>
      </c>
      <c r="F562">
        <v>15</v>
      </c>
      <c r="G562" t="s">
        <v>152</v>
      </c>
      <c r="I562" t="s">
        <v>152</v>
      </c>
      <c r="J562" t="str">
        <f t="shared" si="16"/>
        <v>T210097McDonald/KFC/StarbucksPESGDFY-4015U154.7215AUG</v>
      </c>
      <c r="K562" t="s">
        <v>911</v>
      </c>
      <c r="L562" t="b">
        <f t="shared" si="17"/>
        <v>1</v>
      </c>
    </row>
    <row r="563" spans="1:12" hidden="1" x14ac:dyDescent="0.3">
      <c r="A563" t="s">
        <v>65</v>
      </c>
      <c r="B563" t="s">
        <v>66</v>
      </c>
      <c r="C563" t="s">
        <v>46</v>
      </c>
      <c r="D563" t="s">
        <v>211</v>
      </c>
      <c r="E563">
        <v>54.72</v>
      </c>
      <c r="F563">
        <v>15</v>
      </c>
      <c r="G563" t="s">
        <v>148</v>
      </c>
      <c r="I563" t="s">
        <v>152</v>
      </c>
      <c r="J563" t="str">
        <f t="shared" si="16"/>
        <v xml:space="preserve">T210097McDonald/KFC/StarbucksPESGDFY-4015U154.7215PHK INV </v>
      </c>
      <c r="K563" t="s">
        <v>908</v>
      </c>
      <c r="L563" t="b">
        <f t="shared" si="17"/>
        <v>1</v>
      </c>
    </row>
    <row r="564" spans="1:12" hidden="1" x14ac:dyDescent="0.3">
      <c r="A564" t="s">
        <v>65</v>
      </c>
      <c r="B564" t="s">
        <v>66</v>
      </c>
      <c r="C564" t="s">
        <v>46</v>
      </c>
      <c r="D564" t="s">
        <v>211</v>
      </c>
      <c r="E564">
        <v>54.72</v>
      </c>
      <c r="F564">
        <v>15</v>
      </c>
      <c r="G564" t="s">
        <v>153</v>
      </c>
      <c r="I564" t="s">
        <v>153</v>
      </c>
      <c r="J564" t="str">
        <f t="shared" si="16"/>
        <v>T210097McDonald/KFC/StarbucksPESGDFY-4015U154.7215SEP</v>
      </c>
      <c r="K564" t="s">
        <v>912</v>
      </c>
      <c r="L564" t="b">
        <f t="shared" si="17"/>
        <v>1</v>
      </c>
    </row>
    <row r="565" spans="1:12" hidden="1" x14ac:dyDescent="0.3">
      <c r="A565" t="s">
        <v>65</v>
      </c>
      <c r="B565" t="s">
        <v>66</v>
      </c>
      <c r="C565" t="s">
        <v>46</v>
      </c>
      <c r="D565" t="s">
        <v>211</v>
      </c>
      <c r="E565">
        <v>54.72</v>
      </c>
      <c r="F565">
        <v>15</v>
      </c>
      <c r="G565" t="s">
        <v>148</v>
      </c>
      <c r="I565" t="s">
        <v>153</v>
      </c>
      <c r="J565" t="str">
        <f t="shared" si="16"/>
        <v xml:space="preserve">T210097McDonald/KFC/StarbucksPESGDFY-4015U154.7215PHK INV </v>
      </c>
      <c r="K565" t="s">
        <v>908</v>
      </c>
      <c r="L565" t="b">
        <f t="shared" si="17"/>
        <v>1</v>
      </c>
    </row>
    <row r="566" spans="1:12" hidden="1" x14ac:dyDescent="0.3">
      <c r="A566" t="s">
        <v>65</v>
      </c>
      <c r="B566" t="s">
        <v>66</v>
      </c>
      <c r="C566" t="s">
        <v>46</v>
      </c>
      <c r="D566" t="s">
        <v>211</v>
      </c>
      <c r="E566">
        <v>54.72</v>
      </c>
      <c r="F566">
        <v>15</v>
      </c>
      <c r="G566" t="s">
        <v>155</v>
      </c>
      <c r="I566" t="s">
        <v>155</v>
      </c>
      <c r="J566" t="str">
        <f t="shared" si="16"/>
        <v>T210097McDonald/KFC/StarbucksPESGDFY-4015U154.7215OCT</v>
      </c>
      <c r="K566" t="s">
        <v>913</v>
      </c>
      <c r="L566" t="b">
        <f t="shared" si="17"/>
        <v>1</v>
      </c>
    </row>
    <row r="567" spans="1:12" hidden="1" x14ac:dyDescent="0.3">
      <c r="A567" t="s">
        <v>65</v>
      </c>
      <c r="B567" t="s">
        <v>66</v>
      </c>
      <c r="C567" t="s">
        <v>46</v>
      </c>
      <c r="D567" t="s">
        <v>211</v>
      </c>
      <c r="E567">
        <v>54.72</v>
      </c>
      <c r="F567">
        <v>15</v>
      </c>
      <c r="G567" t="s">
        <v>148</v>
      </c>
      <c r="I567" t="s">
        <v>155</v>
      </c>
      <c r="J567" t="str">
        <f t="shared" si="16"/>
        <v xml:space="preserve">T210097McDonald/KFC/StarbucksPESGDFY-4015U154.7215PHK INV </v>
      </c>
      <c r="K567" t="s">
        <v>908</v>
      </c>
      <c r="L567" t="b">
        <f t="shared" si="17"/>
        <v>1</v>
      </c>
    </row>
    <row r="568" spans="1:12" hidden="1" x14ac:dyDescent="0.3">
      <c r="A568" t="s">
        <v>65</v>
      </c>
      <c r="B568" t="s">
        <v>66</v>
      </c>
      <c r="C568" t="s">
        <v>46</v>
      </c>
      <c r="D568" t="s">
        <v>211</v>
      </c>
      <c r="E568">
        <v>54.72</v>
      </c>
      <c r="F568">
        <v>15</v>
      </c>
      <c r="G568" t="s">
        <v>156</v>
      </c>
      <c r="I568" t="s">
        <v>156</v>
      </c>
      <c r="J568" t="str">
        <f t="shared" si="16"/>
        <v>T210097McDonald/KFC/StarbucksPESGDFY-4015U154.7215NOV</v>
      </c>
      <c r="K568" t="s">
        <v>914</v>
      </c>
      <c r="L568" t="b">
        <f t="shared" si="17"/>
        <v>1</v>
      </c>
    </row>
    <row r="569" spans="1:12" hidden="1" x14ac:dyDescent="0.3">
      <c r="A569" t="s">
        <v>65</v>
      </c>
      <c r="B569" t="s">
        <v>66</v>
      </c>
      <c r="C569" t="s">
        <v>46</v>
      </c>
      <c r="D569" t="s">
        <v>211</v>
      </c>
      <c r="E569">
        <v>54.72</v>
      </c>
      <c r="F569">
        <v>15</v>
      </c>
      <c r="G569" t="s">
        <v>148</v>
      </c>
      <c r="I569" t="s">
        <v>156</v>
      </c>
      <c r="J569" t="str">
        <f t="shared" si="16"/>
        <v xml:space="preserve">T210097McDonald/KFC/StarbucksPESGDFY-4015U154.7215PHK INV </v>
      </c>
      <c r="K569" t="s">
        <v>908</v>
      </c>
      <c r="L569" t="b">
        <f t="shared" si="17"/>
        <v>1</v>
      </c>
    </row>
    <row r="570" spans="1:12" hidden="1" x14ac:dyDescent="0.3">
      <c r="A570" t="s">
        <v>65</v>
      </c>
      <c r="B570" t="s">
        <v>66</v>
      </c>
      <c r="C570" t="s">
        <v>46</v>
      </c>
      <c r="D570" t="s">
        <v>211</v>
      </c>
      <c r="E570">
        <v>54.72</v>
      </c>
      <c r="F570">
        <v>15</v>
      </c>
      <c r="G570" t="s">
        <v>157</v>
      </c>
      <c r="I570" t="s">
        <v>157</v>
      </c>
      <c r="J570" t="str">
        <f t="shared" si="16"/>
        <v>T210097McDonald/KFC/StarbucksPESGDFY-4015U154.7215DEC</v>
      </c>
      <c r="K570" t="s">
        <v>915</v>
      </c>
      <c r="L570" t="b">
        <f t="shared" si="17"/>
        <v>1</v>
      </c>
    </row>
    <row r="571" spans="1:12" hidden="1" x14ac:dyDescent="0.3">
      <c r="A571" t="s">
        <v>65</v>
      </c>
      <c r="B571" t="s">
        <v>66</v>
      </c>
      <c r="C571" t="s">
        <v>46</v>
      </c>
      <c r="D571" t="s">
        <v>211</v>
      </c>
      <c r="E571">
        <v>54.72</v>
      </c>
      <c r="F571">
        <v>15</v>
      </c>
      <c r="G571" t="s">
        <v>148</v>
      </c>
      <c r="I571" t="s">
        <v>157</v>
      </c>
      <c r="J571" t="str">
        <f t="shared" si="16"/>
        <v xml:space="preserve">T210097McDonald/KFC/StarbucksPESGDFY-4015U154.7215PHK INV </v>
      </c>
      <c r="K571" t="s">
        <v>908</v>
      </c>
      <c r="L571" t="b">
        <f t="shared" si="17"/>
        <v>1</v>
      </c>
    </row>
    <row r="572" spans="1:12" hidden="1" x14ac:dyDescent="0.3">
      <c r="A572" t="s">
        <v>65</v>
      </c>
      <c r="B572" t="s">
        <v>66</v>
      </c>
      <c r="C572" t="s">
        <v>46</v>
      </c>
      <c r="D572" t="s">
        <v>211</v>
      </c>
      <c r="E572">
        <v>54.72</v>
      </c>
      <c r="F572">
        <v>15</v>
      </c>
      <c r="G572" t="s">
        <v>158</v>
      </c>
      <c r="I572" t="s">
        <v>158</v>
      </c>
      <c r="J572" t="str">
        <f t="shared" si="16"/>
        <v>T210097McDonald/KFC/StarbucksPESGDFY-4015U154.7215JAN</v>
      </c>
      <c r="K572" t="s">
        <v>916</v>
      </c>
      <c r="L572" t="b">
        <f t="shared" si="17"/>
        <v>1</v>
      </c>
    </row>
    <row r="573" spans="1:12" hidden="1" x14ac:dyDescent="0.3">
      <c r="A573" t="s">
        <v>65</v>
      </c>
      <c r="B573" t="s">
        <v>66</v>
      </c>
      <c r="C573" t="s">
        <v>46</v>
      </c>
      <c r="D573" t="s">
        <v>211</v>
      </c>
      <c r="E573">
        <v>54.72</v>
      </c>
      <c r="F573">
        <v>15</v>
      </c>
      <c r="G573" t="s">
        <v>148</v>
      </c>
      <c r="I573" t="s">
        <v>158</v>
      </c>
      <c r="J573" t="str">
        <f t="shared" si="16"/>
        <v xml:space="preserve">T210097McDonald/KFC/StarbucksPESGDFY-4015U154.7215PHK INV </v>
      </c>
      <c r="K573" t="s">
        <v>908</v>
      </c>
      <c r="L573" t="b">
        <f t="shared" si="17"/>
        <v>1</v>
      </c>
    </row>
    <row r="574" spans="1:12" hidden="1" x14ac:dyDescent="0.3">
      <c r="A574" t="s">
        <v>65</v>
      </c>
      <c r="B574" t="s">
        <v>66</v>
      </c>
      <c r="C574" t="s">
        <v>46</v>
      </c>
      <c r="D574" t="s">
        <v>211</v>
      </c>
      <c r="E574">
        <v>54.72</v>
      </c>
      <c r="F574">
        <v>15</v>
      </c>
      <c r="G574" t="s">
        <v>159</v>
      </c>
      <c r="I574" t="s">
        <v>159</v>
      </c>
      <c r="J574" t="str">
        <f t="shared" si="16"/>
        <v>T210097McDonald/KFC/StarbucksPESGDFY-4015U154.7215FEB</v>
      </c>
      <c r="K574" t="s">
        <v>917</v>
      </c>
      <c r="L574" t="b">
        <f t="shared" si="17"/>
        <v>1</v>
      </c>
    </row>
    <row r="575" spans="1:12" hidden="1" x14ac:dyDescent="0.3">
      <c r="A575" t="s">
        <v>65</v>
      </c>
      <c r="B575" t="s">
        <v>66</v>
      </c>
      <c r="C575" t="s">
        <v>46</v>
      </c>
      <c r="D575" t="s">
        <v>211</v>
      </c>
      <c r="E575">
        <v>54.72</v>
      </c>
      <c r="F575">
        <v>15</v>
      </c>
      <c r="G575" t="s">
        <v>148</v>
      </c>
      <c r="I575" t="s">
        <v>159</v>
      </c>
      <c r="J575" t="str">
        <f t="shared" si="16"/>
        <v xml:space="preserve">T210097McDonald/KFC/StarbucksPESGDFY-4015U154.7215PHK INV </v>
      </c>
      <c r="K575" t="s">
        <v>908</v>
      </c>
      <c r="L575" t="b">
        <f t="shared" si="17"/>
        <v>1</v>
      </c>
    </row>
    <row r="576" spans="1:12" x14ac:dyDescent="0.3">
      <c r="A576" t="s">
        <v>65</v>
      </c>
      <c r="B576" t="s">
        <v>66</v>
      </c>
      <c r="C576" t="s">
        <v>46</v>
      </c>
      <c r="D576" t="s">
        <v>211</v>
      </c>
      <c r="E576">
        <v>54.72</v>
      </c>
      <c r="F576">
        <v>15</v>
      </c>
      <c r="G576" t="s">
        <v>160</v>
      </c>
      <c r="H576">
        <v>10</v>
      </c>
      <c r="I576" t="s">
        <v>160</v>
      </c>
      <c r="J576" t="str">
        <f t="shared" si="16"/>
        <v>T210097McDonald/KFC/StarbucksPESGDFY-4015U154.7215MAR</v>
      </c>
      <c r="K576" t="s">
        <v>1392</v>
      </c>
      <c r="L576" t="b">
        <f t="shared" si="17"/>
        <v>1</v>
      </c>
    </row>
    <row r="577" spans="1:12" x14ac:dyDescent="0.3">
      <c r="A577" s="2" t="s">
        <v>65</v>
      </c>
      <c r="B577" t="s">
        <v>66</v>
      </c>
      <c r="C577" t="s">
        <v>46</v>
      </c>
      <c r="D577" t="s">
        <v>211</v>
      </c>
      <c r="E577">
        <v>54.72</v>
      </c>
      <c r="F577">
        <v>15</v>
      </c>
      <c r="G577" t="s">
        <v>148</v>
      </c>
      <c r="H577" t="s">
        <v>680</v>
      </c>
      <c r="I577" t="s">
        <v>160</v>
      </c>
      <c r="J577" t="str">
        <f t="shared" si="16"/>
        <v xml:space="preserve">T210097McDonald/KFC/StarbucksPESGDFY-4015U154.7215PHK INV </v>
      </c>
      <c r="K577" t="s">
        <v>908</v>
      </c>
      <c r="L577" t="b">
        <f t="shared" si="17"/>
        <v>1</v>
      </c>
    </row>
    <row r="578" spans="1:12" hidden="1" x14ac:dyDescent="0.3">
      <c r="A578" t="s">
        <v>76</v>
      </c>
      <c r="B578" t="s">
        <v>77</v>
      </c>
      <c r="C578" t="s">
        <v>46</v>
      </c>
      <c r="D578" t="s">
        <v>78</v>
      </c>
      <c r="E578">
        <v>7.23</v>
      </c>
      <c r="F578">
        <v>250</v>
      </c>
      <c r="G578" t="s">
        <v>185</v>
      </c>
      <c r="H578">
        <v>10</v>
      </c>
      <c r="I578" t="s">
        <v>185</v>
      </c>
      <c r="J578" t="str">
        <f t="shared" si="16"/>
        <v>T210098CBN: HOTEL AND HOSPITALPESGDFV-12NS37.23250APR</v>
      </c>
      <c r="K578" t="s">
        <v>1393</v>
      </c>
      <c r="L578" t="b">
        <f t="shared" si="17"/>
        <v>1</v>
      </c>
    </row>
    <row r="579" spans="1:12" hidden="1" x14ac:dyDescent="0.3">
      <c r="A579" t="s">
        <v>76</v>
      </c>
      <c r="B579" t="s">
        <v>77</v>
      </c>
      <c r="C579" t="s">
        <v>46</v>
      </c>
      <c r="D579" t="s">
        <v>78</v>
      </c>
      <c r="E579">
        <v>7.23</v>
      </c>
      <c r="F579">
        <v>250</v>
      </c>
      <c r="G579" t="s">
        <v>148</v>
      </c>
      <c r="H579" t="s">
        <v>161</v>
      </c>
      <c r="I579" t="s">
        <v>185</v>
      </c>
      <c r="J579" t="str">
        <f t="shared" ref="J579:J642" si="18">A579&amp;B579&amp;C579&amp;D579&amp;E579&amp;F579&amp;G579</f>
        <v xml:space="preserve">T210098CBN: HOTEL AND HOSPITALPESGDFV-12NS37.23250PHK INV </v>
      </c>
      <c r="K579" t="s">
        <v>919</v>
      </c>
      <c r="L579" t="b">
        <f t="shared" ref="L579:L642" si="19">J579=K579</f>
        <v>1</v>
      </c>
    </row>
    <row r="580" spans="1:12" hidden="1" x14ac:dyDescent="0.3">
      <c r="A580" t="s">
        <v>76</v>
      </c>
      <c r="B580" t="s">
        <v>77</v>
      </c>
      <c r="C580" t="s">
        <v>46</v>
      </c>
      <c r="D580" t="s">
        <v>78</v>
      </c>
      <c r="E580">
        <v>7.23</v>
      </c>
      <c r="F580">
        <v>250</v>
      </c>
      <c r="G580" t="s">
        <v>147</v>
      </c>
      <c r="H580">
        <v>20</v>
      </c>
      <c r="I580" t="s">
        <v>147</v>
      </c>
      <c r="J580" t="str">
        <f t="shared" si="18"/>
        <v>T210098CBN: HOTEL AND HOSPITALPESGDFV-12NS37.23250MAY</v>
      </c>
      <c r="K580" t="s">
        <v>1394</v>
      </c>
      <c r="L580" t="b">
        <f t="shared" si="19"/>
        <v>1</v>
      </c>
    </row>
    <row r="581" spans="1:12" hidden="1" x14ac:dyDescent="0.3">
      <c r="A581" t="s">
        <v>76</v>
      </c>
      <c r="B581" t="s">
        <v>77</v>
      </c>
      <c r="C581" t="s">
        <v>46</v>
      </c>
      <c r="D581" t="s">
        <v>78</v>
      </c>
      <c r="E581">
        <v>7.23</v>
      </c>
      <c r="F581">
        <v>250</v>
      </c>
      <c r="G581" t="s">
        <v>148</v>
      </c>
      <c r="H581" t="s">
        <v>170</v>
      </c>
      <c r="I581" t="s">
        <v>147</v>
      </c>
      <c r="J581" t="str">
        <f t="shared" si="18"/>
        <v xml:space="preserve">T210098CBN: HOTEL AND HOSPITALPESGDFV-12NS37.23250PHK INV </v>
      </c>
      <c r="K581" t="s">
        <v>919</v>
      </c>
      <c r="L581" t="b">
        <f t="shared" si="19"/>
        <v>1</v>
      </c>
    </row>
    <row r="582" spans="1:12" hidden="1" x14ac:dyDescent="0.3">
      <c r="A582" t="s">
        <v>76</v>
      </c>
      <c r="B582" t="s">
        <v>77</v>
      </c>
      <c r="C582" t="s">
        <v>46</v>
      </c>
      <c r="D582" t="s">
        <v>78</v>
      </c>
      <c r="E582">
        <v>7.23</v>
      </c>
      <c r="F582">
        <v>250</v>
      </c>
      <c r="G582" t="s">
        <v>149</v>
      </c>
      <c r="H582">
        <v>100</v>
      </c>
      <c r="I582" t="s">
        <v>149</v>
      </c>
      <c r="J582" t="str">
        <f t="shared" si="18"/>
        <v>T210098CBN: HOTEL AND HOSPITALPESGDFV-12NS37.23250JUN</v>
      </c>
      <c r="K582" t="s">
        <v>1395</v>
      </c>
      <c r="L582" t="b">
        <f t="shared" si="19"/>
        <v>1</v>
      </c>
    </row>
    <row r="583" spans="1:12" hidden="1" x14ac:dyDescent="0.3">
      <c r="A583" t="s">
        <v>76</v>
      </c>
      <c r="B583" t="s">
        <v>77</v>
      </c>
      <c r="C583" t="s">
        <v>46</v>
      </c>
      <c r="D583" t="s">
        <v>78</v>
      </c>
      <c r="E583">
        <v>7.23</v>
      </c>
      <c r="F583">
        <v>250</v>
      </c>
      <c r="G583" t="s">
        <v>148</v>
      </c>
      <c r="H583" t="s">
        <v>163</v>
      </c>
      <c r="I583" t="s">
        <v>149</v>
      </c>
      <c r="J583" t="str">
        <f t="shared" si="18"/>
        <v xml:space="preserve">T210098CBN: HOTEL AND HOSPITALPESGDFV-12NS37.23250PHK INV </v>
      </c>
      <c r="K583" t="s">
        <v>919</v>
      </c>
      <c r="L583" t="b">
        <f t="shared" si="19"/>
        <v>1</v>
      </c>
    </row>
    <row r="584" spans="1:12" hidden="1" x14ac:dyDescent="0.3">
      <c r="A584" t="s">
        <v>76</v>
      </c>
      <c r="B584" t="s">
        <v>77</v>
      </c>
      <c r="C584" t="s">
        <v>46</v>
      </c>
      <c r="D584" t="s">
        <v>78</v>
      </c>
      <c r="E584">
        <v>7.23</v>
      </c>
      <c r="F584">
        <v>250</v>
      </c>
      <c r="G584" t="s">
        <v>150</v>
      </c>
      <c r="H584">
        <v>10</v>
      </c>
      <c r="I584" t="s">
        <v>150</v>
      </c>
      <c r="J584" t="str">
        <f t="shared" si="18"/>
        <v>T210098CBN: HOTEL AND HOSPITALPESGDFV-12NS37.23250JUL</v>
      </c>
      <c r="K584" t="s">
        <v>1396</v>
      </c>
      <c r="L584" t="b">
        <f t="shared" si="19"/>
        <v>1</v>
      </c>
    </row>
    <row r="585" spans="1:12" hidden="1" x14ac:dyDescent="0.3">
      <c r="A585" t="s">
        <v>76</v>
      </c>
      <c r="B585" t="s">
        <v>77</v>
      </c>
      <c r="C585" t="s">
        <v>46</v>
      </c>
      <c r="D585" t="s">
        <v>78</v>
      </c>
      <c r="E585">
        <v>7.23</v>
      </c>
      <c r="F585">
        <v>250</v>
      </c>
      <c r="G585" t="s">
        <v>148</v>
      </c>
      <c r="H585" t="s">
        <v>171</v>
      </c>
      <c r="I585" t="s">
        <v>150</v>
      </c>
      <c r="J585" t="str">
        <f t="shared" si="18"/>
        <v xml:space="preserve">T210098CBN: HOTEL AND HOSPITALPESGDFV-12NS37.23250PHK INV </v>
      </c>
      <c r="K585" t="s">
        <v>919</v>
      </c>
      <c r="L585" t="b">
        <f t="shared" si="19"/>
        <v>1</v>
      </c>
    </row>
    <row r="586" spans="1:12" hidden="1" x14ac:dyDescent="0.3">
      <c r="A586" t="s">
        <v>76</v>
      </c>
      <c r="B586" t="s">
        <v>77</v>
      </c>
      <c r="C586" t="s">
        <v>46</v>
      </c>
      <c r="D586" t="s">
        <v>78</v>
      </c>
      <c r="E586">
        <v>7.23</v>
      </c>
      <c r="F586">
        <v>250</v>
      </c>
      <c r="G586" t="s">
        <v>152</v>
      </c>
      <c r="I586" t="s">
        <v>152</v>
      </c>
      <c r="J586" t="str">
        <f t="shared" si="18"/>
        <v>T210098CBN: HOTEL AND HOSPITALPESGDFV-12NS37.23250AUG</v>
      </c>
      <c r="K586" t="s">
        <v>918</v>
      </c>
      <c r="L586" t="b">
        <f t="shared" si="19"/>
        <v>1</v>
      </c>
    </row>
    <row r="587" spans="1:12" hidden="1" x14ac:dyDescent="0.3">
      <c r="A587" t="s">
        <v>76</v>
      </c>
      <c r="B587" t="s">
        <v>77</v>
      </c>
      <c r="C587" t="s">
        <v>46</v>
      </c>
      <c r="D587" t="s">
        <v>78</v>
      </c>
      <c r="E587">
        <v>7.23</v>
      </c>
      <c r="F587">
        <v>250</v>
      </c>
      <c r="G587" t="s">
        <v>148</v>
      </c>
      <c r="I587" t="s">
        <v>152</v>
      </c>
      <c r="J587" t="str">
        <f t="shared" si="18"/>
        <v xml:space="preserve">T210098CBN: HOTEL AND HOSPITALPESGDFV-12NS37.23250PHK INV </v>
      </c>
      <c r="K587" t="s">
        <v>919</v>
      </c>
      <c r="L587" t="b">
        <f t="shared" si="19"/>
        <v>1</v>
      </c>
    </row>
    <row r="588" spans="1:12" hidden="1" x14ac:dyDescent="0.3">
      <c r="A588" t="s">
        <v>76</v>
      </c>
      <c r="B588" t="s">
        <v>77</v>
      </c>
      <c r="C588" t="s">
        <v>46</v>
      </c>
      <c r="D588" t="s">
        <v>78</v>
      </c>
      <c r="E588">
        <v>7.23</v>
      </c>
      <c r="F588">
        <v>250</v>
      </c>
      <c r="G588" t="s">
        <v>153</v>
      </c>
      <c r="H588">
        <v>10</v>
      </c>
      <c r="I588" t="s">
        <v>153</v>
      </c>
      <c r="J588" t="str">
        <f t="shared" si="18"/>
        <v>T210098CBN: HOTEL AND HOSPITALPESGDFV-12NS37.23250SEP</v>
      </c>
      <c r="K588" t="s">
        <v>1397</v>
      </c>
      <c r="L588" t="b">
        <f t="shared" si="19"/>
        <v>1</v>
      </c>
    </row>
    <row r="589" spans="1:12" hidden="1" x14ac:dyDescent="0.3">
      <c r="A589" t="s">
        <v>76</v>
      </c>
      <c r="B589" t="s">
        <v>77</v>
      </c>
      <c r="C589" t="s">
        <v>46</v>
      </c>
      <c r="D589" t="s">
        <v>78</v>
      </c>
      <c r="E589">
        <v>7.23</v>
      </c>
      <c r="F589">
        <v>250</v>
      </c>
      <c r="G589" t="s">
        <v>148</v>
      </c>
      <c r="H589" t="s">
        <v>172</v>
      </c>
      <c r="I589" t="s">
        <v>153</v>
      </c>
      <c r="J589" t="str">
        <f t="shared" si="18"/>
        <v xml:space="preserve">T210098CBN: HOTEL AND HOSPITALPESGDFV-12NS37.23250PHK INV </v>
      </c>
      <c r="K589" t="s">
        <v>919</v>
      </c>
      <c r="L589" t="b">
        <f t="shared" si="19"/>
        <v>1</v>
      </c>
    </row>
    <row r="590" spans="1:12" hidden="1" x14ac:dyDescent="0.3">
      <c r="A590" t="s">
        <v>76</v>
      </c>
      <c r="B590" t="s">
        <v>77</v>
      </c>
      <c r="C590" t="s">
        <v>46</v>
      </c>
      <c r="D590" t="s">
        <v>78</v>
      </c>
      <c r="E590">
        <v>7.23</v>
      </c>
      <c r="F590">
        <v>250</v>
      </c>
      <c r="G590" t="s">
        <v>155</v>
      </c>
      <c r="I590" t="s">
        <v>155</v>
      </c>
      <c r="J590" t="str">
        <f t="shared" si="18"/>
        <v>T210098CBN: HOTEL AND HOSPITALPESGDFV-12NS37.23250OCT</v>
      </c>
      <c r="K590" t="s">
        <v>920</v>
      </c>
      <c r="L590" t="b">
        <f t="shared" si="19"/>
        <v>1</v>
      </c>
    </row>
    <row r="591" spans="1:12" hidden="1" x14ac:dyDescent="0.3">
      <c r="A591" t="s">
        <v>76</v>
      </c>
      <c r="B591" t="s">
        <v>77</v>
      </c>
      <c r="C591" t="s">
        <v>46</v>
      </c>
      <c r="D591" t="s">
        <v>78</v>
      </c>
      <c r="E591">
        <v>7.23</v>
      </c>
      <c r="F591">
        <v>250</v>
      </c>
      <c r="G591" t="s">
        <v>148</v>
      </c>
      <c r="I591" t="s">
        <v>155</v>
      </c>
      <c r="J591" t="str">
        <f t="shared" si="18"/>
        <v xml:space="preserve">T210098CBN: HOTEL AND HOSPITALPESGDFV-12NS37.23250PHK INV </v>
      </c>
      <c r="K591" t="s">
        <v>919</v>
      </c>
      <c r="L591" t="b">
        <f t="shared" si="19"/>
        <v>1</v>
      </c>
    </row>
    <row r="592" spans="1:12" hidden="1" x14ac:dyDescent="0.3">
      <c r="A592" t="s">
        <v>76</v>
      </c>
      <c r="B592" t="s">
        <v>77</v>
      </c>
      <c r="C592" t="s">
        <v>46</v>
      </c>
      <c r="D592" t="s">
        <v>78</v>
      </c>
      <c r="E592">
        <v>7.23</v>
      </c>
      <c r="F592">
        <v>250</v>
      </c>
      <c r="G592" t="s">
        <v>156</v>
      </c>
      <c r="H592">
        <v>10</v>
      </c>
      <c r="I592" t="s">
        <v>156</v>
      </c>
      <c r="J592" t="str">
        <f t="shared" si="18"/>
        <v>T210098CBN: HOTEL AND HOSPITALPESGDFV-12NS37.23250NOV</v>
      </c>
      <c r="K592" t="s">
        <v>1398</v>
      </c>
      <c r="L592" t="b">
        <f t="shared" si="19"/>
        <v>1</v>
      </c>
    </row>
    <row r="593" spans="1:12" hidden="1" x14ac:dyDescent="0.3">
      <c r="A593" t="s">
        <v>76</v>
      </c>
      <c r="B593" t="s">
        <v>77</v>
      </c>
      <c r="C593" t="s">
        <v>46</v>
      </c>
      <c r="D593" t="s">
        <v>78</v>
      </c>
      <c r="E593">
        <v>7.23</v>
      </c>
      <c r="F593">
        <v>250</v>
      </c>
      <c r="G593" t="s">
        <v>148</v>
      </c>
      <c r="H593" t="s">
        <v>189</v>
      </c>
      <c r="I593" t="s">
        <v>156</v>
      </c>
      <c r="J593" t="str">
        <f t="shared" si="18"/>
        <v xml:space="preserve">T210098CBN: HOTEL AND HOSPITALPESGDFV-12NS37.23250PHK INV </v>
      </c>
      <c r="K593" t="s">
        <v>919</v>
      </c>
      <c r="L593" t="b">
        <f t="shared" si="19"/>
        <v>1</v>
      </c>
    </row>
    <row r="594" spans="1:12" hidden="1" x14ac:dyDescent="0.3">
      <c r="A594" t="s">
        <v>76</v>
      </c>
      <c r="B594" t="s">
        <v>77</v>
      </c>
      <c r="C594" t="s">
        <v>46</v>
      </c>
      <c r="D594" t="s">
        <v>78</v>
      </c>
      <c r="E594">
        <v>7.23</v>
      </c>
      <c r="F594">
        <v>250</v>
      </c>
      <c r="G594" t="s">
        <v>157</v>
      </c>
      <c r="H594">
        <v>10</v>
      </c>
      <c r="I594" t="s">
        <v>157</v>
      </c>
      <c r="J594" t="str">
        <f t="shared" si="18"/>
        <v>T210098CBN: HOTEL AND HOSPITALPESGDFV-12NS37.23250DEC</v>
      </c>
      <c r="K594" t="s">
        <v>1399</v>
      </c>
      <c r="L594" t="b">
        <f t="shared" si="19"/>
        <v>1</v>
      </c>
    </row>
    <row r="595" spans="1:12" hidden="1" x14ac:dyDescent="0.3">
      <c r="A595" t="s">
        <v>76</v>
      </c>
      <c r="B595" t="s">
        <v>77</v>
      </c>
      <c r="C595" t="s">
        <v>46</v>
      </c>
      <c r="D595" t="s">
        <v>78</v>
      </c>
      <c r="E595">
        <v>7.23</v>
      </c>
      <c r="F595">
        <v>250</v>
      </c>
      <c r="G595" t="s">
        <v>148</v>
      </c>
      <c r="H595" t="s">
        <v>212</v>
      </c>
      <c r="I595" t="s">
        <v>157</v>
      </c>
      <c r="J595" t="str">
        <f t="shared" si="18"/>
        <v xml:space="preserve">T210098CBN: HOTEL AND HOSPITALPESGDFV-12NS37.23250PHK INV </v>
      </c>
      <c r="K595" t="s">
        <v>919</v>
      </c>
      <c r="L595" t="b">
        <f t="shared" si="19"/>
        <v>1</v>
      </c>
    </row>
    <row r="596" spans="1:12" hidden="1" x14ac:dyDescent="0.3">
      <c r="A596" t="s">
        <v>76</v>
      </c>
      <c r="B596" t="s">
        <v>77</v>
      </c>
      <c r="C596" t="s">
        <v>46</v>
      </c>
      <c r="D596" t="s">
        <v>78</v>
      </c>
      <c r="E596">
        <v>7.23</v>
      </c>
      <c r="F596">
        <v>250</v>
      </c>
      <c r="G596" t="s">
        <v>158</v>
      </c>
      <c r="H596">
        <v>320</v>
      </c>
      <c r="I596" t="s">
        <v>158</v>
      </c>
      <c r="J596" t="str">
        <f t="shared" si="18"/>
        <v>T210098CBN: HOTEL AND HOSPITALPESGDFV-12NS37.23250JAN</v>
      </c>
      <c r="K596" t="s">
        <v>1400</v>
      </c>
      <c r="L596" t="b">
        <f t="shared" si="19"/>
        <v>1</v>
      </c>
    </row>
    <row r="597" spans="1:12" hidden="1" x14ac:dyDescent="0.3">
      <c r="A597" t="s">
        <v>76</v>
      </c>
      <c r="B597" t="s">
        <v>77</v>
      </c>
      <c r="C597" t="s">
        <v>46</v>
      </c>
      <c r="D597" t="s">
        <v>78</v>
      </c>
      <c r="E597">
        <v>7.23</v>
      </c>
      <c r="F597">
        <v>250</v>
      </c>
      <c r="G597" t="s">
        <v>148</v>
      </c>
      <c r="H597" t="s">
        <v>198</v>
      </c>
      <c r="I597" t="s">
        <v>158</v>
      </c>
      <c r="J597" t="str">
        <f t="shared" si="18"/>
        <v xml:space="preserve">T210098CBN: HOTEL AND HOSPITALPESGDFV-12NS37.23250PHK INV </v>
      </c>
      <c r="K597" t="s">
        <v>919</v>
      </c>
      <c r="L597" t="b">
        <f t="shared" si="19"/>
        <v>1</v>
      </c>
    </row>
    <row r="598" spans="1:12" hidden="1" x14ac:dyDescent="0.3">
      <c r="A598" t="s">
        <v>76</v>
      </c>
      <c r="B598" t="s">
        <v>77</v>
      </c>
      <c r="C598" t="s">
        <v>46</v>
      </c>
      <c r="D598" t="s">
        <v>78</v>
      </c>
      <c r="E598">
        <v>7.23</v>
      </c>
      <c r="F598">
        <v>250</v>
      </c>
      <c r="G598" t="s">
        <v>159</v>
      </c>
      <c r="H598">
        <v>10</v>
      </c>
      <c r="I598" t="s">
        <v>159</v>
      </c>
      <c r="J598" t="str">
        <f t="shared" si="18"/>
        <v>T210098CBN: HOTEL AND HOSPITALPESGDFV-12NS37.23250FEB</v>
      </c>
      <c r="K598" t="s">
        <v>1401</v>
      </c>
      <c r="L598" t="b">
        <f t="shared" si="19"/>
        <v>1</v>
      </c>
    </row>
    <row r="599" spans="1:12" hidden="1" x14ac:dyDescent="0.3">
      <c r="A599" t="s">
        <v>76</v>
      </c>
      <c r="B599" t="s">
        <v>77</v>
      </c>
      <c r="C599" t="s">
        <v>46</v>
      </c>
      <c r="D599" t="s">
        <v>78</v>
      </c>
      <c r="E599">
        <v>7.23</v>
      </c>
      <c r="F599">
        <v>250</v>
      </c>
      <c r="G599" t="s">
        <v>148</v>
      </c>
      <c r="H599" t="s">
        <v>213</v>
      </c>
      <c r="I599" t="s">
        <v>159</v>
      </c>
      <c r="J599" t="str">
        <f t="shared" si="18"/>
        <v xml:space="preserve">T210098CBN: HOTEL AND HOSPITALPESGDFV-12NS37.23250PHK INV </v>
      </c>
      <c r="K599" t="s">
        <v>919</v>
      </c>
      <c r="L599" t="b">
        <f t="shared" si="19"/>
        <v>1</v>
      </c>
    </row>
    <row r="600" spans="1:12" x14ac:dyDescent="0.3">
      <c r="A600" t="s">
        <v>76</v>
      </c>
      <c r="B600" t="s">
        <v>77</v>
      </c>
      <c r="C600" t="s">
        <v>46</v>
      </c>
      <c r="D600" t="s">
        <v>78</v>
      </c>
      <c r="E600">
        <v>7.23</v>
      </c>
      <c r="F600">
        <v>250</v>
      </c>
      <c r="G600" t="s">
        <v>160</v>
      </c>
      <c r="H600">
        <v>10</v>
      </c>
      <c r="I600" t="s">
        <v>160</v>
      </c>
      <c r="J600" t="str">
        <f t="shared" si="18"/>
        <v>T210098CBN: HOTEL AND HOSPITALPESGDFV-12NS37.23250MAR</v>
      </c>
      <c r="K600" t="s">
        <v>1402</v>
      </c>
      <c r="L600" t="b">
        <f t="shared" si="19"/>
        <v>1</v>
      </c>
    </row>
    <row r="601" spans="1:12" x14ac:dyDescent="0.3">
      <c r="A601" s="2" t="s">
        <v>76</v>
      </c>
      <c r="B601" t="s">
        <v>77</v>
      </c>
      <c r="C601" t="s">
        <v>46</v>
      </c>
      <c r="D601" t="s">
        <v>78</v>
      </c>
      <c r="E601">
        <v>7.23</v>
      </c>
      <c r="F601">
        <v>250</v>
      </c>
      <c r="G601" t="s">
        <v>148</v>
      </c>
      <c r="H601" t="s">
        <v>679</v>
      </c>
      <c r="I601" t="s">
        <v>160</v>
      </c>
      <c r="J601" t="str">
        <f t="shared" si="18"/>
        <v xml:space="preserve">T210098CBN: HOTEL AND HOSPITALPESGDFV-12NS37.23250PHK INV </v>
      </c>
      <c r="K601" t="s">
        <v>919</v>
      </c>
      <c r="L601" t="b">
        <f t="shared" si="19"/>
        <v>1</v>
      </c>
    </row>
    <row r="602" spans="1:12" hidden="1" x14ac:dyDescent="0.3">
      <c r="A602" t="s">
        <v>76</v>
      </c>
      <c r="B602" t="s">
        <v>77</v>
      </c>
      <c r="C602" t="s">
        <v>46</v>
      </c>
      <c r="D602" t="s">
        <v>79</v>
      </c>
      <c r="E602">
        <v>9.5</v>
      </c>
      <c r="F602">
        <v>340</v>
      </c>
      <c r="G602" t="s">
        <v>185</v>
      </c>
      <c r="H602">
        <v>30</v>
      </c>
      <c r="I602" t="s">
        <v>185</v>
      </c>
      <c r="J602" t="str">
        <f t="shared" si="18"/>
        <v>T210098CBN: HOTEL AND HOSPITALPESGDFV-15NS39.5340APR</v>
      </c>
      <c r="K602" t="s">
        <v>1403</v>
      </c>
      <c r="L602" t="b">
        <f t="shared" si="19"/>
        <v>1</v>
      </c>
    </row>
    <row r="603" spans="1:12" hidden="1" x14ac:dyDescent="0.3">
      <c r="A603" t="s">
        <v>76</v>
      </c>
      <c r="B603" t="s">
        <v>77</v>
      </c>
      <c r="C603" t="s">
        <v>46</v>
      </c>
      <c r="D603" t="s">
        <v>79</v>
      </c>
      <c r="E603">
        <v>9.5</v>
      </c>
      <c r="F603">
        <v>340</v>
      </c>
      <c r="G603" t="s">
        <v>148</v>
      </c>
      <c r="H603" t="s">
        <v>161</v>
      </c>
      <c r="I603" t="s">
        <v>185</v>
      </c>
      <c r="J603" t="str">
        <f t="shared" si="18"/>
        <v xml:space="preserve">T210098CBN: HOTEL AND HOSPITALPESGDFV-15NS39.5340PHK INV </v>
      </c>
      <c r="K603" t="s">
        <v>922</v>
      </c>
      <c r="L603" t="b">
        <f t="shared" si="19"/>
        <v>1</v>
      </c>
    </row>
    <row r="604" spans="1:12" hidden="1" x14ac:dyDescent="0.3">
      <c r="A604" t="s">
        <v>76</v>
      </c>
      <c r="B604" t="s">
        <v>77</v>
      </c>
      <c r="C604" t="s">
        <v>46</v>
      </c>
      <c r="D604" t="s">
        <v>79</v>
      </c>
      <c r="E604">
        <v>9.5</v>
      </c>
      <c r="F604">
        <v>340</v>
      </c>
      <c r="G604" t="s">
        <v>147</v>
      </c>
      <c r="H604">
        <v>30</v>
      </c>
      <c r="I604" t="s">
        <v>147</v>
      </c>
      <c r="J604" t="str">
        <f t="shared" si="18"/>
        <v>T210098CBN: HOTEL AND HOSPITALPESGDFV-15NS39.5340MAY</v>
      </c>
      <c r="K604" t="s">
        <v>1404</v>
      </c>
      <c r="L604" t="b">
        <f t="shared" si="19"/>
        <v>1</v>
      </c>
    </row>
    <row r="605" spans="1:12" hidden="1" x14ac:dyDescent="0.3">
      <c r="A605" t="s">
        <v>76</v>
      </c>
      <c r="B605" t="s">
        <v>77</v>
      </c>
      <c r="C605" t="s">
        <v>46</v>
      </c>
      <c r="D605" t="s">
        <v>79</v>
      </c>
      <c r="E605">
        <v>9.5</v>
      </c>
      <c r="F605">
        <v>340</v>
      </c>
      <c r="G605" t="s">
        <v>148</v>
      </c>
      <c r="H605" t="s">
        <v>170</v>
      </c>
      <c r="I605" t="s">
        <v>147</v>
      </c>
      <c r="J605" t="str">
        <f t="shared" si="18"/>
        <v xml:space="preserve">T210098CBN: HOTEL AND HOSPITALPESGDFV-15NS39.5340PHK INV </v>
      </c>
      <c r="K605" t="s">
        <v>922</v>
      </c>
      <c r="L605" t="b">
        <f t="shared" si="19"/>
        <v>1</v>
      </c>
    </row>
    <row r="606" spans="1:12" hidden="1" x14ac:dyDescent="0.3">
      <c r="A606" t="s">
        <v>76</v>
      </c>
      <c r="B606" t="s">
        <v>77</v>
      </c>
      <c r="C606" t="s">
        <v>46</v>
      </c>
      <c r="D606" t="s">
        <v>79</v>
      </c>
      <c r="E606">
        <v>9.5</v>
      </c>
      <c r="F606">
        <v>340</v>
      </c>
      <c r="G606" t="s">
        <v>149</v>
      </c>
      <c r="H606">
        <v>20</v>
      </c>
      <c r="I606" t="s">
        <v>149</v>
      </c>
      <c r="J606" t="str">
        <f t="shared" si="18"/>
        <v>T210098CBN: HOTEL AND HOSPITALPESGDFV-15NS39.5340JUN</v>
      </c>
      <c r="K606" t="s">
        <v>1405</v>
      </c>
      <c r="L606" t="b">
        <f t="shared" si="19"/>
        <v>1</v>
      </c>
    </row>
    <row r="607" spans="1:12" hidden="1" x14ac:dyDescent="0.3">
      <c r="A607" t="s">
        <v>76</v>
      </c>
      <c r="B607" t="s">
        <v>77</v>
      </c>
      <c r="C607" t="s">
        <v>46</v>
      </c>
      <c r="D607" t="s">
        <v>79</v>
      </c>
      <c r="E607">
        <v>9.5</v>
      </c>
      <c r="F607">
        <v>340</v>
      </c>
      <c r="G607" t="s">
        <v>148</v>
      </c>
      <c r="H607" t="s">
        <v>163</v>
      </c>
      <c r="I607" t="s">
        <v>149</v>
      </c>
      <c r="J607" t="str">
        <f t="shared" si="18"/>
        <v xml:space="preserve">T210098CBN: HOTEL AND HOSPITALPESGDFV-15NS39.5340PHK INV </v>
      </c>
      <c r="K607" t="s">
        <v>922</v>
      </c>
      <c r="L607" t="b">
        <f t="shared" si="19"/>
        <v>1</v>
      </c>
    </row>
    <row r="608" spans="1:12" hidden="1" x14ac:dyDescent="0.3">
      <c r="A608" t="s">
        <v>76</v>
      </c>
      <c r="B608" t="s">
        <v>77</v>
      </c>
      <c r="C608" t="s">
        <v>46</v>
      </c>
      <c r="D608" t="s">
        <v>79</v>
      </c>
      <c r="E608">
        <v>9.5</v>
      </c>
      <c r="F608">
        <v>340</v>
      </c>
      <c r="G608" t="s">
        <v>150</v>
      </c>
      <c r="H608">
        <v>40</v>
      </c>
      <c r="I608" t="s">
        <v>150</v>
      </c>
      <c r="J608" t="str">
        <f t="shared" si="18"/>
        <v>T210098CBN: HOTEL AND HOSPITALPESGDFV-15NS39.5340JUL</v>
      </c>
      <c r="K608" t="s">
        <v>1406</v>
      </c>
      <c r="L608" t="b">
        <f t="shared" si="19"/>
        <v>1</v>
      </c>
    </row>
    <row r="609" spans="1:12" hidden="1" x14ac:dyDescent="0.3">
      <c r="A609" t="s">
        <v>76</v>
      </c>
      <c r="B609" t="s">
        <v>77</v>
      </c>
      <c r="C609" t="s">
        <v>46</v>
      </c>
      <c r="D609" t="s">
        <v>79</v>
      </c>
      <c r="E609">
        <v>9.5</v>
      </c>
      <c r="F609">
        <v>340</v>
      </c>
      <c r="G609" t="s">
        <v>148</v>
      </c>
      <c r="H609" t="s">
        <v>171</v>
      </c>
      <c r="I609" t="s">
        <v>150</v>
      </c>
      <c r="J609" t="str">
        <f t="shared" si="18"/>
        <v xml:space="preserve">T210098CBN: HOTEL AND HOSPITALPESGDFV-15NS39.5340PHK INV </v>
      </c>
      <c r="K609" t="s">
        <v>922</v>
      </c>
      <c r="L609" t="b">
        <f t="shared" si="19"/>
        <v>1</v>
      </c>
    </row>
    <row r="610" spans="1:12" hidden="1" x14ac:dyDescent="0.3">
      <c r="A610" t="s">
        <v>76</v>
      </c>
      <c r="B610" t="s">
        <v>77</v>
      </c>
      <c r="C610" t="s">
        <v>46</v>
      </c>
      <c r="D610" t="s">
        <v>79</v>
      </c>
      <c r="E610">
        <v>9.5</v>
      </c>
      <c r="F610">
        <v>340</v>
      </c>
      <c r="G610" t="s">
        <v>152</v>
      </c>
      <c r="H610">
        <v>20</v>
      </c>
      <c r="I610" t="s">
        <v>152</v>
      </c>
      <c r="J610" t="str">
        <f t="shared" si="18"/>
        <v>T210098CBN: HOTEL AND HOSPITALPESGDFV-15NS39.5340AUG</v>
      </c>
      <c r="K610" t="s">
        <v>1407</v>
      </c>
      <c r="L610" t="b">
        <f t="shared" si="19"/>
        <v>1</v>
      </c>
    </row>
    <row r="611" spans="1:12" hidden="1" x14ac:dyDescent="0.3">
      <c r="A611" t="s">
        <v>76</v>
      </c>
      <c r="B611" t="s">
        <v>77</v>
      </c>
      <c r="C611" t="s">
        <v>46</v>
      </c>
      <c r="D611" t="s">
        <v>79</v>
      </c>
      <c r="E611">
        <v>9.5</v>
      </c>
      <c r="F611">
        <v>340</v>
      </c>
      <c r="G611" t="s">
        <v>148</v>
      </c>
      <c r="H611" t="s">
        <v>173</v>
      </c>
      <c r="I611" t="s">
        <v>152</v>
      </c>
      <c r="J611" t="str">
        <f t="shared" si="18"/>
        <v xml:space="preserve">T210098CBN: HOTEL AND HOSPITALPESGDFV-15NS39.5340PHK INV </v>
      </c>
      <c r="K611" t="s">
        <v>922</v>
      </c>
      <c r="L611" t="b">
        <f t="shared" si="19"/>
        <v>1</v>
      </c>
    </row>
    <row r="612" spans="1:12" hidden="1" x14ac:dyDescent="0.3">
      <c r="A612" t="s">
        <v>76</v>
      </c>
      <c r="B612" t="s">
        <v>77</v>
      </c>
      <c r="C612" t="s">
        <v>46</v>
      </c>
      <c r="D612" t="s">
        <v>79</v>
      </c>
      <c r="E612">
        <v>9.5</v>
      </c>
      <c r="F612">
        <v>340</v>
      </c>
      <c r="G612" t="s">
        <v>153</v>
      </c>
      <c r="H612">
        <v>30</v>
      </c>
      <c r="I612" t="s">
        <v>153</v>
      </c>
      <c r="J612" t="str">
        <f t="shared" si="18"/>
        <v>T210098CBN: HOTEL AND HOSPITALPESGDFV-15NS39.5340SEP</v>
      </c>
      <c r="K612" t="s">
        <v>1408</v>
      </c>
      <c r="L612" t="b">
        <f t="shared" si="19"/>
        <v>1</v>
      </c>
    </row>
    <row r="613" spans="1:12" hidden="1" x14ac:dyDescent="0.3">
      <c r="A613" t="s">
        <v>76</v>
      </c>
      <c r="B613" t="s">
        <v>77</v>
      </c>
      <c r="C613" t="s">
        <v>46</v>
      </c>
      <c r="D613" t="s">
        <v>79</v>
      </c>
      <c r="E613">
        <v>9.5</v>
      </c>
      <c r="F613">
        <v>340</v>
      </c>
      <c r="G613" t="s">
        <v>148</v>
      </c>
      <c r="H613" t="s">
        <v>172</v>
      </c>
      <c r="I613" t="s">
        <v>153</v>
      </c>
      <c r="J613" t="str">
        <f t="shared" si="18"/>
        <v xml:space="preserve">T210098CBN: HOTEL AND HOSPITALPESGDFV-15NS39.5340PHK INV </v>
      </c>
      <c r="K613" t="s">
        <v>922</v>
      </c>
      <c r="L613" t="b">
        <f t="shared" si="19"/>
        <v>1</v>
      </c>
    </row>
    <row r="614" spans="1:12" hidden="1" x14ac:dyDescent="0.3">
      <c r="A614" t="s">
        <v>76</v>
      </c>
      <c r="B614" t="s">
        <v>77</v>
      </c>
      <c r="C614" t="s">
        <v>46</v>
      </c>
      <c r="D614" t="s">
        <v>79</v>
      </c>
      <c r="E614">
        <v>9.5</v>
      </c>
      <c r="F614">
        <v>340</v>
      </c>
      <c r="G614" t="s">
        <v>155</v>
      </c>
      <c r="H614">
        <v>10</v>
      </c>
      <c r="I614" t="s">
        <v>155</v>
      </c>
      <c r="J614" t="str">
        <f t="shared" si="18"/>
        <v>T210098CBN: HOTEL AND HOSPITALPESGDFV-15NS39.5340OCT</v>
      </c>
      <c r="K614" t="s">
        <v>1409</v>
      </c>
      <c r="L614" t="b">
        <f t="shared" si="19"/>
        <v>1</v>
      </c>
    </row>
    <row r="615" spans="1:12" hidden="1" x14ac:dyDescent="0.3">
      <c r="A615" t="s">
        <v>76</v>
      </c>
      <c r="B615" t="s">
        <v>77</v>
      </c>
      <c r="C615" t="s">
        <v>46</v>
      </c>
      <c r="D615" t="s">
        <v>79</v>
      </c>
      <c r="E615">
        <v>9.5</v>
      </c>
      <c r="F615">
        <v>340</v>
      </c>
      <c r="G615" t="s">
        <v>148</v>
      </c>
      <c r="H615" t="s">
        <v>190</v>
      </c>
      <c r="I615" t="s">
        <v>155</v>
      </c>
      <c r="J615" t="str">
        <f t="shared" si="18"/>
        <v xml:space="preserve">T210098CBN: HOTEL AND HOSPITALPESGDFV-15NS39.5340PHK INV </v>
      </c>
      <c r="K615" t="s">
        <v>922</v>
      </c>
      <c r="L615" t="b">
        <f t="shared" si="19"/>
        <v>1</v>
      </c>
    </row>
    <row r="616" spans="1:12" hidden="1" x14ac:dyDescent="0.3">
      <c r="A616" t="s">
        <v>76</v>
      </c>
      <c r="B616" t="s">
        <v>77</v>
      </c>
      <c r="C616" t="s">
        <v>46</v>
      </c>
      <c r="D616" t="s">
        <v>79</v>
      </c>
      <c r="E616">
        <v>9.5</v>
      </c>
      <c r="F616">
        <v>340</v>
      </c>
      <c r="G616" t="s">
        <v>156</v>
      </c>
      <c r="I616" t="s">
        <v>156</v>
      </c>
      <c r="J616" t="str">
        <f t="shared" si="18"/>
        <v>T210098CBN: HOTEL AND HOSPITALPESGDFV-15NS39.5340NOV</v>
      </c>
      <c r="K616" t="s">
        <v>921</v>
      </c>
      <c r="L616" t="b">
        <f t="shared" si="19"/>
        <v>1</v>
      </c>
    </row>
    <row r="617" spans="1:12" hidden="1" x14ac:dyDescent="0.3">
      <c r="A617" t="s">
        <v>76</v>
      </c>
      <c r="B617" t="s">
        <v>77</v>
      </c>
      <c r="C617" t="s">
        <v>46</v>
      </c>
      <c r="D617" t="s">
        <v>79</v>
      </c>
      <c r="E617">
        <v>9.5</v>
      </c>
      <c r="F617">
        <v>340</v>
      </c>
      <c r="G617" t="s">
        <v>148</v>
      </c>
      <c r="I617" t="s">
        <v>156</v>
      </c>
      <c r="J617" t="str">
        <f t="shared" si="18"/>
        <v xml:space="preserve">T210098CBN: HOTEL AND HOSPITALPESGDFV-15NS39.5340PHK INV </v>
      </c>
      <c r="K617" t="s">
        <v>922</v>
      </c>
      <c r="L617" t="b">
        <f t="shared" si="19"/>
        <v>1</v>
      </c>
    </row>
    <row r="618" spans="1:12" hidden="1" x14ac:dyDescent="0.3">
      <c r="A618" t="s">
        <v>76</v>
      </c>
      <c r="B618" t="s">
        <v>77</v>
      </c>
      <c r="C618" t="s">
        <v>46</v>
      </c>
      <c r="D618" t="s">
        <v>79</v>
      </c>
      <c r="E618">
        <v>9.5</v>
      </c>
      <c r="F618">
        <v>340</v>
      </c>
      <c r="G618" t="s">
        <v>157</v>
      </c>
      <c r="I618" t="s">
        <v>157</v>
      </c>
      <c r="J618" t="str">
        <f t="shared" si="18"/>
        <v>T210098CBN: HOTEL AND HOSPITALPESGDFV-15NS39.5340DEC</v>
      </c>
      <c r="K618" t="s">
        <v>923</v>
      </c>
      <c r="L618" t="b">
        <f t="shared" si="19"/>
        <v>1</v>
      </c>
    </row>
    <row r="619" spans="1:12" hidden="1" x14ac:dyDescent="0.3">
      <c r="A619" t="s">
        <v>76</v>
      </c>
      <c r="B619" t="s">
        <v>77</v>
      </c>
      <c r="C619" t="s">
        <v>46</v>
      </c>
      <c r="D619" t="s">
        <v>79</v>
      </c>
      <c r="E619">
        <v>9.5</v>
      </c>
      <c r="F619">
        <v>340</v>
      </c>
      <c r="G619" t="s">
        <v>148</v>
      </c>
      <c r="I619" t="s">
        <v>157</v>
      </c>
      <c r="J619" t="str">
        <f t="shared" si="18"/>
        <v xml:space="preserve">T210098CBN: HOTEL AND HOSPITALPESGDFV-15NS39.5340PHK INV </v>
      </c>
      <c r="K619" t="s">
        <v>922</v>
      </c>
      <c r="L619" t="b">
        <f t="shared" si="19"/>
        <v>1</v>
      </c>
    </row>
    <row r="620" spans="1:12" hidden="1" x14ac:dyDescent="0.3">
      <c r="A620" t="s">
        <v>76</v>
      </c>
      <c r="B620" t="s">
        <v>77</v>
      </c>
      <c r="C620" t="s">
        <v>46</v>
      </c>
      <c r="D620" t="s">
        <v>79</v>
      </c>
      <c r="E620">
        <v>9.5</v>
      </c>
      <c r="F620">
        <v>340</v>
      </c>
      <c r="G620" t="s">
        <v>158</v>
      </c>
      <c r="I620" t="s">
        <v>158</v>
      </c>
      <c r="J620" t="str">
        <f t="shared" si="18"/>
        <v>T210098CBN: HOTEL AND HOSPITALPESGDFV-15NS39.5340JAN</v>
      </c>
      <c r="K620" t="s">
        <v>924</v>
      </c>
      <c r="L620" t="b">
        <f t="shared" si="19"/>
        <v>1</v>
      </c>
    </row>
    <row r="621" spans="1:12" hidden="1" x14ac:dyDescent="0.3">
      <c r="A621" t="s">
        <v>76</v>
      </c>
      <c r="B621" t="s">
        <v>77</v>
      </c>
      <c r="C621" t="s">
        <v>46</v>
      </c>
      <c r="D621" t="s">
        <v>79</v>
      </c>
      <c r="E621">
        <v>9.5</v>
      </c>
      <c r="F621">
        <v>340</v>
      </c>
      <c r="G621" t="s">
        <v>148</v>
      </c>
      <c r="I621" t="s">
        <v>158</v>
      </c>
      <c r="J621" t="str">
        <f t="shared" si="18"/>
        <v xml:space="preserve">T210098CBN: HOTEL AND HOSPITALPESGDFV-15NS39.5340PHK INV </v>
      </c>
      <c r="K621" t="s">
        <v>922</v>
      </c>
      <c r="L621" t="b">
        <f t="shared" si="19"/>
        <v>1</v>
      </c>
    </row>
    <row r="622" spans="1:12" hidden="1" x14ac:dyDescent="0.3">
      <c r="A622" t="s">
        <v>76</v>
      </c>
      <c r="B622" t="s">
        <v>77</v>
      </c>
      <c r="C622" t="s">
        <v>46</v>
      </c>
      <c r="D622" t="s">
        <v>79</v>
      </c>
      <c r="E622">
        <v>9.5</v>
      </c>
      <c r="F622">
        <v>340</v>
      </c>
      <c r="G622" t="s">
        <v>159</v>
      </c>
      <c r="I622" t="s">
        <v>159</v>
      </c>
      <c r="J622" t="str">
        <f t="shared" si="18"/>
        <v>T210098CBN: HOTEL AND HOSPITALPESGDFV-15NS39.5340FEB</v>
      </c>
      <c r="K622" t="s">
        <v>925</v>
      </c>
      <c r="L622" t="b">
        <f t="shared" si="19"/>
        <v>1</v>
      </c>
    </row>
    <row r="623" spans="1:12" hidden="1" x14ac:dyDescent="0.3">
      <c r="A623" t="s">
        <v>76</v>
      </c>
      <c r="B623" t="s">
        <v>77</v>
      </c>
      <c r="C623" t="s">
        <v>46</v>
      </c>
      <c r="D623" t="s">
        <v>79</v>
      </c>
      <c r="E623">
        <v>9.5</v>
      </c>
      <c r="F623">
        <v>340</v>
      </c>
      <c r="G623" t="s">
        <v>148</v>
      </c>
      <c r="I623" t="s">
        <v>159</v>
      </c>
      <c r="J623" t="str">
        <f t="shared" si="18"/>
        <v xml:space="preserve">T210098CBN: HOTEL AND HOSPITALPESGDFV-15NS39.5340PHK INV </v>
      </c>
      <c r="K623" t="s">
        <v>922</v>
      </c>
      <c r="L623" t="b">
        <f t="shared" si="19"/>
        <v>1</v>
      </c>
    </row>
    <row r="624" spans="1:12" x14ac:dyDescent="0.3">
      <c r="A624" t="s">
        <v>76</v>
      </c>
      <c r="B624" t="s">
        <v>77</v>
      </c>
      <c r="C624" t="s">
        <v>46</v>
      </c>
      <c r="D624" t="s">
        <v>79</v>
      </c>
      <c r="E624">
        <v>9.5</v>
      </c>
      <c r="F624">
        <v>340</v>
      </c>
      <c r="G624" t="s">
        <v>160</v>
      </c>
      <c r="I624" t="s">
        <v>160</v>
      </c>
      <c r="J624" t="str">
        <f t="shared" si="18"/>
        <v>T210098CBN: HOTEL AND HOSPITALPESGDFV-15NS39.5340MAR</v>
      </c>
      <c r="K624" t="s">
        <v>926</v>
      </c>
      <c r="L624" t="b">
        <f t="shared" si="19"/>
        <v>1</v>
      </c>
    </row>
    <row r="625" spans="1:12" x14ac:dyDescent="0.3">
      <c r="A625" t="s">
        <v>76</v>
      </c>
      <c r="B625" t="s">
        <v>77</v>
      </c>
      <c r="C625" t="s">
        <v>46</v>
      </c>
      <c r="D625" t="s">
        <v>79</v>
      </c>
      <c r="E625">
        <v>9.5</v>
      </c>
      <c r="F625">
        <v>340</v>
      </c>
      <c r="G625" t="s">
        <v>148</v>
      </c>
      <c r="I625" t="s">
        <v>160</v>
      </c>
      <c r="J625" t="str">
        <f t="shared" si="18"/>
        <v xml:space="preserve">T210098CBN: HOTEL AND HOSPITALPESGDFV-15NS39.5340PHK INV </v>
      </c>
      <c r="K625" t="s">
        <v>922</v>
      </c>
      <c r="L625" t="b">
        <f t="shared" si="19"/>
        <v>1</v>
      </c>
    </row>
    <row r="626" spans="1:12" hidden="1" x14ac:dyDescent="0.3">
      <c r="A626" t="s">
        <v>76</v>
      </c>
      <c r="B626" t="s">
        <v>77</v>
      </c>
      <c r="C626" t="s">
        <v>46</v>
      </c>
      <c r="D626" t="s">
        <v>80</v>
      </c>
      <c r="E626">
        <v>16.46</v>
      </c>
      <c r="F626">
        <v>180</v>
      </c>
      <c r="G626" t="s">
        <v>185</v>
      </c>
      <c r="H626">
        <v>15</v>
      </c>
      <c r="I626" t="s">
        <v>185</v>
      </c>
      <c r="J626" t="str">
        <f t="shared" si="18"/>
        <v>T210098CBN: HOTEL AND HOSPITALPESGDFV-18NF316.46180APR</v>
      </c>
      <c r="K626" t="s">
        <v>1410</v>
      </c>
      <c r="L626" t="b">
        <f t="shared" si="19"/>
        <v>1</v>
      </c>
    </row>
    <row r="627" spans="1:12" hidden="1" x14ac:dyDescent="0.3">
      <c r="A627" t="s">
        <v>76</v>
      </c>
      <c r="B627" t="s">
        <v>77</v>
      </c>
      <c r="C627" t="s">
        <v>46</v>
      </c>
      <c r="D627" t="s">
        <v>80</v>
      </c>
      <c r="E627">
        <v>16.46</v>
      </c>
      <c r="F627">
        <v>180</v>
      </c>
      <c r="G627" t="s">
        <v>148</v>
      </c>
      <c r="H627" t="s">
        <v>161</v>
      </c>
      <c r="I627" t="s">
        <v>185</v>
      </c>
      <c r="J627" t="str">
        <f t="shared" si="18"/>
        <v xml:space="preserve">T210098CBN: HOTEL AND HOSPITALPESGDFV-18NF316.46180PHK INV </v>
      </c>
      <c r="K627" t="s">
        <v>927</v>
      </c>
      <c r="L627" t="b">
        <f t="shared" si="19"/>
        <v>1</v>
      </c>
    </row>
    <row r="628" spans="1:12" hidden="1" x14ac:dyDescent="0.3">
      <c r="A628" t="s">
        <v>76</v>
      </c>
      <c r="B628" t="s">
        <v>77</v>
      </c>
      <c r="C628" t="s">
        <v>46</v>
      </c>
      <c r="D628" t="s">
        <v>80</v>
      </c>
      <c r="E628">
        <v>16.46</v>
      </c>
      <c r="F628">
        <v>180</v>
      </c>
      <c r="G628" t="s">
        <v>147</v>
      </c>
      <c r="H628">
        <v>10</v>
      </c>
      <c r="I628" t="s">
        <v>147</v>
      </c>
      <c r="J628" t="str">
        <f t="shared" si="18"/>
        <v>T210098CBN: HOTEL AND HOSPITALPESGDFV-18NF316.46180MAY</v>
      </c>
      <c r="K628" t="s">
        <v>1411</v>
      </c>
      <c r="L628" t="b">
        <f t="shared" si="19"/>
        <v>1</v>
      </c>
    </row>
    <row r="629" spans="1:12" hidden="1" x14ac:dyDescent="0.3">
      <c r="A629" t="s">
        <v>76</v>
      </c>
      <c r="B629" t="s">
        <v>77</v>
      </c>
      <c r="C629" t="s">
        <v>46</v>
      </c>
      <c r="D629" t="s">
        <v>80</v>
      </c>
      <c r="E629">
        <v>16.46</v>
      </c>
      <c r="F629">
        <v>180</v>
      </c>
      <c r="G629" t="s">
        <v>148</v>
      </c>
      <c r="H629" t="s">
        <v>170</v>
      </c>
      <c r="I629" t="s">
        <v>147</v>
      </c>
      <c r="J629" t="str">
        <f t="shared" si="18"/>
        <v xml:space="preserve">T210098CBN: HOTEL AND HOSPITALPESGDFV-18NF316.46180PHK INV </v>
      </c>
      <c r="K629" t="s">
        <v>927</v>
      </c>
      <c r="L629" t="b">
        <f t="shared" si="19"/>
        <v>1</v>
      </c>
    </row>
    <row r="630" spans="1:12" hidden="1" x14ac:dyDescent="0.3">
      <c r="A630" t="s">
        <v>76</v>
      </c>
      <c r="B630" t="s">
        <v>77</v>
      </c>
      <c r="C630" t="s">
        <v>46</v>
      </c>
      <c r="D630" t="s">
        <v>80</v>
      </c>
      <c r="E630">
        <v>16.46</v>
      </c>
      <c r="F630">
        <v>180</v>
      </c>
      <c r="G630" t="s">
        <v>149</v>
      </c>
      <c r="H630">
        <v>10</v>
      </c>
      <c r="I630" t="s">
        <v>149</v>
      </c>
      <c r="J630" t="str">
        <f t="shared" si="18"/>
        <v>T210098CBN: HOTEL AND HOSPITALPESGDFV-18NF316.46180JUN</v>
      </c>
      <c r="K630" t="s">
        <v>1412</v>
      </c>
      <c r="L630" t="b">
        <f t="shared" si="19"/>
        <v>1</v>
      </c>
    </row>
    <row r="631" spans="1:12" hidden="1" x14ac:dyDescent="0.3">
      <c r="A631" t="s">
        <v>76</v>
      </c>
      <c r="B631" t="s">
        <v>77</v>
      </c>
      <c r="C631" t="s">
        <v>46</v>
      </c>
      <c r="D631" t="s">
        <v>80</v>
      </c>
      <c r="E631">
        <v>16.46</v>
      </c>
      <c r="F631">
        <v>180</v>
      </c>
      <c r="G631" t="s">
        <v>148</v>
      </c>
      <c r="H631" t="s">
        <v>163</v>
      </c>
      <c r="I631" t="s">
        <v>149</v>
      </c>
      <c r="J631" t="str">
        <f t="shared" si="18"/>
        <v xml:space="preserve">T210098CBN: HOTEL AND HOSPITALPESGDFV-18NF316.46180PHK INV </v>
      </c>
      <c r="K631" t="s">
        <v>927</v>
      </c>
      <c r="L631" t="b">
        <f t="shared" si="19"/>
        <v>1</v>
      </c>
    </row>
    <row r="632" spans="1:12" hidden="1" x14ac:dyDescent="0.3">
      <c r="A632" t="s">
        <v>76</v>
      </c>
      <c r="B632" t="s">
        <v>77</v>
      </c>
      <c r="C632" t="s">
        <v>46</v>
      </c>
      <c r="D632" t="s">
        <v>80</v>
      </c>
      <c r="E632">
        <v>16.46</v>
      </c>
      <c r="F632">
        <v>180</v>
      </c>
      <c r="G632" t="s">
        <v>150</v>
      </c>
      <c r="H632">
        <v>5</v>
      </c>
      <c r="I632" t="s">
        <v>150</v>
      </c>
      <c r="J632" t="str">
        <f t="shared" si="18"/>
        <v>T210098CBN: HOTEL AND HOSPITALPESGDFV-18NF316.46180JUL</v>
      </c>
      <c r="K632" t="s">
        <v>1413</v>
      </c>
      <c r="L632" t="b">
        <f t="shared" si="19"/>
        <v>1</v>
      </c>
    </row>
    <row r="633" spans="1:12" hidden="1" x14ac:dyDescent="0.3">
      <c r="A633" t="s">
        <v>76</v>
      </c>
      <c r="B633" t="s">
        <v>77</v>
      </c>
      <c r="C633" t="s">
        <v>46</v>
      </c>
      <c r="D633" t="s">
        <v>80</v>
      </c>
      <c r="E633">
        <v>16.46</v>
      </c>
      <c r="F633">
        <v>180</v>
      </c>
      <c r="G633" t="s">
        <v>148</v>
      </c>
      <c r="H633" t="s">
        <v>171</v>
      </c>
      <c r="I633" t="s">
        <v>150</v>
      </c>
      <c r="J633" t="str">
        <f t="shared" si="18"/>
        <v xml:space="preserve">T210098CBN: HOTEL AND HOSPITALPESGDFV-18NF316.46180PHK INV </v>
      </c>
      <c r="K633" t="s">
        <v>927</v>
      </c>
      <c r="L633" t="b">
        <f t="shared" si="19"/>
        <v>1</v>
      </c>
    </row>
    <row r="634" spans="1:12" hidden="1" x14ac:dyDescent="0.3">
      <c r="A634" t="s">
        <v>76</v>
      </c>
      <c r="B634" t="s">
        <v>77</v>
      </c>
      <c r="C634" t="s">
        <v>46</v>
      </c>
      <c r="D634" t="s">
        <v>80</v>
      </c>
      <c r="E634">
        <v>16.46</v>
      </c>
      <c r="F634">
        <v>180</v>
      </c>
      <c r="G634" t="s">
        <v>152</v>
      </c>
      <c r="H634">
        <v>40</v>
      </c>
      <c r="I634" t="s">
        <v>152</v>
      </c>
      <c r="J634" t="str">
        <f t="shared" si="18"/>
        <v>T210098CBN: HOTEL AND HOSPITALPESGDFV-18NF316.46180AUG</v>
      </c>
      <c r="K634" t="s">
        <v>1414</v>
      </c>
      <c r="L634" t="b">
        <f t="shared" si="19"/>
        <v>1</v>
      </c>
    </row>
    <row r="635" spans="1:12" hidden="1" x14ac:dyDescent="0.3">
      <c r="A635" t="s">
        <v>76</v>
      </c>
      <c r="B635" t="s">
        <v>77</v>
      </c>
      <c r="C635" t="s">
        <v>46</v>
      </c>
      <c r="D635" t="s">
        <v>80</v>
      </c>
      <c r="E635">
        <v>16.46</v>
      </c>
      <c r="F635">
        <v>180</v>
      </c>
      <c r="G635" t="s">
        <v>148</v>
      </c>
      <c r="H635" t="s">
        <v>174</v>
      </c>
      <c r="I635" t="s">
        <v>152</v>
      </c>
      <c r="J635" t="str">
        <f t="shared" si="18"/>
        <v xml:space="preserve">T210098CBN: HOTEL AND HOSPITALPESGDFV-18NF316.46180PHK INV </v>
      </c>
      <c r="K635" t="s">
        <v>927</v>
      </c>
      <c r="L635" t="b">
        <f t="shared" si="19"/>
        <v>1</v>
      </c>
    </row>
    <row r="636" spans="1:12" hidden="1" x14ac:dyDescent="0.3">
      <c r="A636" t="s">
        <v>76</v>
      </c>
      <c r="B636" t="s">
        <v>77</v>
      </c>
      <c r="C636" t="s">
        <v>46</v>
      </c>
      <c r="D636" t="s">
        <v>80</v>
      </c>
      <c r="E636">
        <v>16.46</v>
      </c>
      <c r="F636">
        <v>180</v>
      </c>
      <c r="G636" t="s">
        <v>153</v>
      </c>
      <c r="H636">
        <v>30</v>
      </c>
      <c r="I636" t="s">
        <v>153</v>
      </c>
      <c r="J636" t="str">
        <f t="shared" si="18"/>
        <v>T210098CBN: HOTEL AND HOSPITALPESGDFV-18NF316.46180SEP</v>
      </c>
      <c r="K636" t="s">
        <v>1415</v>
      </c>
      <c r="L636" t="b">
        <f t="shared" si="19"/>
        <v>1</v>
      </c>
    </row>
    <row r="637" spans="1:12" hidden="1" x14ac:dyDescent="0.3">
      <c r="A637" t="s">
        <v>76</v>
      </c>
      <c r="B637" t="s">
        <v>77</v>
      </c>
      <c r="C637" t="s">
        <v>46</v>
      </c>
      <c r="D637" t="s">
        <v>80</v>
      </c>
      <c r="E637">
        <v>16.46</v>
      </c>
      <c r="F637">
        <v>180</v>
      </c>
      <c r="G637" t="s">
        <v>148</v>
      </c>
      <c r="H637" t="s">
        <v>172</v>
      </c>
      <c r="I637" t="s">
        <v>153</v>
      </c>
      <c r="J637" t="str">
        <f t="shared" si="18"/>
        <v xml:space="preserve">T210098CBN: HOTEL AND HOSPITALPESGDFV-18NF316.46180PHK INV </v>
      </c>
      <c r="K637" t="s">
        <v>927</v>
      </c>
      <c r="L637" t="b">
        <f t="shared" si="19"/>
        <v>1</v>
      </c>
    </row>
    <row r="638" spans="1:12" hidden="1" x14ac:dyDescent="0.3">
      <c r="A638" t="s">
        <v>76</v>
      </c>
      <c r="B638" t="s">
        <v>77</v>
      </c>
      <c r="C638" t="s">
        <v>46</v>
      </c>
      <c r="D638" t="s">
        <v>80</v>
      </c>
      <c r="E638">
        <v>16.46</v>
      </c>
      <c r="F638">
        <v>180</v>
      </c>
      <c r="G638" t="s">
        <v>155</v>
      </c>
      <c r="H638">
        <v>80</v>
      </c>
      <c r="I638" t="s">
        <v>155</v>
      </c>
      <c r="J638" t="str">
        <f t="shared" si="18"/>
        <v>T210098CBN: HOTEL AND HOSPITALPESGDFV-18NF316.46180OCT</v>
      </c>
      <c r="K638" t="s">
        <v>1416</v>
      </c>
      <c r="L638" t="b">
        <f t="shared" si="19"/>
        <v>1</v>
      </c>
    </row>
    <row r="639" spans="1:12" hidden="1" x14ac:dyDescent="0.3">
      <c r="A639" t="s">
        <v>76</v>
      </c>
      <c r="B639" t="s">
        <v>77</v>
      </c>
      <c r="C639" t="s">
        <v>46</v>
      </c>
      <c r="D639" t="s">
        <v>80</v>
      </c>
      <c r="E639">
        <v>16.46</v>
      </c>
      <c r="F639">
        <v>180</v>
      </c>
      <c r="G639" t="s">
        <v>148</v>
      </c>
      <c r="H639" t="s">
        <v>190</v>
      </c>
      <c r="I639" t="s">
        <v>155</v>
      </c>
      <c r="J639" t="str">
        <f t="shared" si="18"/>
        <v xml:space="preserve">T210098CBN: HOTEL AND HOSPITALPESGDFV-18NF316.46180PHK INV </v>
      </c>
      <c r="K639" t="s">
        <v>927</v>
      </c>
      <c r="L639" t="b">
        <f t="shared" si="19"/>
        <v>1</v>
      </c>
    </row>
    <row r="640" spans="1:12" hidden="1" x14ac:dyDescent="0.3">
      <c r="A640" t="s">
        <v>76</v>
      </c>
      <c r="B640" t="s">
        <v>77</v>
      </c>
      <c r="C640" t="s">
        <v>46</v>
      </c>
      <c r="D640" t="s">
        <v>80</v>
      </c>
      <c r="E640">
        <v>16.46</v>
      </c>
      <c r="F640">
        <v>180</v>
      </c>
      <c r="G640" t="s">
        <v>156</v>
      </c>
      <c r="H640">
        <v>10</v>
      </c>
      <c r="I640" t="s">
        <v>156</v>
      </c>
      <c r="J640" t="str">
        <f t="shared" si="18"/>
        <v>T210098CBN: HOTEL AND HOSPITALPESGDFV-18NF316.46180NOV</v>
      </c>
      <c r="K640" t="s">
        <v>1417</v>
      </c>
      <c r="L640" t="b">
        <f t="shared" si="19"/>
        <v>1</v>
      </c>
    </row>
    <row r="641" spans="1:12" hidden="1" x14ac:dyDescent="0.3">
      <c r="A641" t="s">
        <v>76</v>
      </c>
      <c r="B641" t="s">
        <v>77</v>
      </c>
      <c r="C641" t="s">
        <v>46</v>
      </c>
      <c r="D641" t="s">
        <v>80</v>
      </c>
      <c r="E641">
        <v>16.46</v>
      </c>
      <c r="F641">
        <v>180</v>
      </c>
      <c r="G641" t="s">
        <v>148</v>
      </c>
      <c r="H641" t="s">
        <v>189</v>
      </c>
      <c r="I641" t="s">
        <v>156</v>
      </c>
      <c r="J641" t="str">
        <f t="shared" si="18"/>
        <v xml:space="preserve">T210098CBN: HOTEL AND HOSPITALPESGDFV-18NF316.46180PHK INV </v>
      </c>
      <c r="K641" t="s">
        <v>927</v>
      </c>
      <c r="L641" t="b">
        <f t="shared" si="19"/>
        <v>1</v>
      </c>
    </row>
    <row r="642" spans="1:12" hidden="1" x14ac:dyDescent="0.3">
      <c r="A642" t="s">
        <v>76</v>
      </c>
      <c r="B642" t="s">
        <v>77</v>
      </c>
      <c r="C642" t="s">
        <v>46</v>
      </c>
      <c r="D642" t="s">
        <v>80</v>
      </c>
      <c r="E642">
        <v>16.46</v>
      </c>
      <c r="F642">
        <v>180</v>
      </c>
      <c r="G642" t="s">
        <v>157</v>
      </c>
      <c r="H642">
        <v>30</v>
      </c>
      <c r="I642" t="s">
        <v>157</v>
      </c>
      <c r="J642" t="str">
        <f t="shared" si="18"/>
        <v>T210098CBN: HOTEL AND HOSPITALPESGDFV-18NF316.46180DEC</v>
      </c>
      <c r="K642" t="s">
        <v>1418</v>
      </c>
      <c r="L642" t="b">
        <f t="shared" si="19"/>
        <v>1</v>
      </c>
    </row>
    <row r="643" spans="1:12" hidden="1" x14ac:dyDescent="0.3">
      <c r="A643" t="s">
        <v>76</v>
      </c>
      <c r="B643" t="s">
        <v>77</v>
      </c>
      <c r="C643" t="s">
        <v>46</v>
      </c>
      <c r="D643" t="s">
        <v>80</v>
      </c>
      <c r="E643">
        <v>16.46</v>
      </c>
      <c r="F643">
        <v>180</v>
      </c>
      <c r="G643" t="s">
        <v>148</v>
      </c>
      <c r="H643" t="s">
        <v>212</v>
      </c>
      <c r="I643" t="s">
        <v>157</v>
      </c>
      <c r="J643" t="str">
        <f t="shared" ref="J643:J706" si="20">A643&amp;B643&amp;C643&amp;D643&amp;E643&amp;F643&amp;G643</f>
        <v xml:space="preserve">T210098CBN: HOTEL AND HOSPITALPESGDFV-18NF316.46180PHK INV </v>
      </c>
      <c r="K643" t="s">
        <v>927</v>
      </c>
      <c r="L643" t="b">
        <f t="shared" ref="L643:L706" si="21">J643=K643</f>
        <v>1</v>
      </c>
    </row>
    <row r="644" spans="1:12" hidden="1" x14ac:dyDescent="0.3">
      <c r="A644" t="s">
        <v>76</v>
      </c>
      <c r="B644" t="s">
        <v>77</v>
      </c>
      <c r="C644" t="s">
        <v>46</v>
      </c>
      <c r="D644" t="s">
        <v>80</v>
      </c>
      <c r="E644">
        <v>16.46</v>
      </c>
      <c r="F644">
        <v>180</v>
      </c>
      <c r="G644" t="s">
        <v>158</v>
      </c>
      <c r="H644">
        <v>60</v>
      </c>
      <c r="I644" t="s">
        <v>158</v>
      </c>
      <c r="J644" t="str">
        <f t="shared" si="20"/>
        <v>T210098CBN: HOTEL AND HOSPITALPESGDFV-18NF316.46180JAN</v>
      </c>
      <c r="K644" t="s">
        <v>1419</v>
      </c>
      <c r="L644" t="b">
        <f t="shared" si="21"/>
        <v>1</v>
      </c>
    </row>
    <row r="645" spans="1:12" hidden="1" x14ac:dyDescent="0.3">
      <c r="A645" t="s">
        <v>76</v>
      </c>
      <c r="B645" t="s">
        <v>77</v>
      </c>
      <c r="C645" t="s">
        <v>46</v>
      </c>
      <c r="D645" t="s">
        <v>80</v>
      </c>
      <c r="E645">
        <v>16.46</v>
      </c>
      <c r="F645">
        <v>180</v>
      </c>
      <c r="G645" t="s">
        <v>148</v>
      </c>
      <c r="H645" t="s">
        <v>198</v>
      </c>
      <c r="I645" t="s">
        <v>158</v>
      </c>
      <c r="J645" t="str">
        <f t="shared" si="20"/>
        <v xml:space="preserve">T210098CBN: HOTEL AND HOSPITALPESGDFV-18NF316.46180PHK INV </v>
      </c>
      <c r="K645" t="s">
        <v>927</v>
      </c>
      <c r="L645" t="b">
        <f t="shared" si="21"/>
        <v>1</v>
      </c>
    </row>
    <row r="646" spans="1:12" hidden="1" x14ac:dyDescent="0.3">
      <c r="A646" t="s">
        <v>76</v>
      </c>
      <c r="B646" t="s">
        <v>77</v>
      </c>
      <c r="C646" t="s">
        <v>46</v>
      </c>
      <c r="D646" t="s">
        <v>80</v>
      </c>
      <c r="E646">
        <v>16.46</v>
      </c>
      <c r="F646">
        <v>180</v>
      </c>
      <c r="G646" t="s">
        <v>159</v>
      </c>
      <c r="H646">
        <v>30</v>
      </c>
      <c r="I646" t="s">
        <v>159</v>
      </c>
      <c r="J646" t="str">
        <f t="shared" si="20"/>
        <v>T210098CBN: HOTEL AND HOSPITALPESGDFV-18NF316.46180FEB</v>
      </c>
      <c r="K646" t="s">
        <v>1420</v>
      </c>
      <c r="L646" t="b">
        <f t="shared" si="21"/>
        <v>1</v>
      </c>
    </row>
    <row r="647" spans="1:12" hidden="1" x14ac:dyDescent="0.3">
      <c r="A647" t="s">
        <v>76</v>
      </c>
      <c r="B647" t="s">
        <v>77</v>
      </c>
      <c r="C647" t="s">
        <v>46</v>
      </c>
      <c r="D647" t="s">
        <v>80</v>
      </c>
      <c r="E647">
        <v>16.46</v>
      </c>
      <c r="F647">
        <v>180</v>
      </c>
      <c r="G647" t="s">
        <v>148</v>
      </c>
      <c r="H647" t="s">
        <v>213</v>
      </c>
      <c r="I647" t="s">
        <v>159</v>
      </c>
      <c r="J647" t="str">
        <f t="shared" si="20"/>
        <v xml:space="preserve">T210098CBN: HOTEL AND HOSPITALPESGDFV-18NF316.46180PHK INV </v>
      </c>
      <c r="K647" t="s">
        <v>927</v>
      </c>
      <c r="L647" t="b">
        <f t="shared" si="21"/>
        <v>1</v>
      </c>
    </row>
    <row r="648" spans="1:12" x14ac:dyDescent="0.3">
      <c r="A648" t="s">
        <v>76</v>
      </c>
      <c r="B648" t="s">
        <v>77</v>
      </c>
      <c r="C648" t="s">
        <v>46</v>
      </c>
      <c r="D648" t="s">
        <v>80</v>
      </c>
      <c r="E648">
        <v>16.46</v>
      </c>
      <c r="F648">
        <v>180</v>
      </c>
      <c r="G648" t="s">
        <v>160</v>
      </c>
      <c r="H648">
        <v>30</v>
      </c>
      <c r="I648" t="s">
        <v>160</v>
      </c>
      <c r="J648" t="str">
        <f t="shared" si="20"/>
        <v>T210098CBN: HOTEL AND HOSPITALPESGDFV-18NF316.46180MAR</v>
      </c>
      <c r="K648" t="s">
        <v>1421</v>
      </c>
      <c r="L648" t="b">
        <f t="shared" si="21"/>
        <v>1</v>
      </c>
    </row>
    <row r="649" spans="1:12" x14ac:dyDescent="0.3">
      <c r="A649" s="2" t="s">
        <v>76</v>
      </c>
      <c r="B649" t="s">
        <v>77</v>
      </c>
      <c r="C649" t="s">
        <v>46</v>
      </c>
      <c r="D649" t="s">
        <v>80</v>
      </c>
      <c r="E649">
        <v>16.46</v>
      </c>
      <c r="F649">
        <v>180</v>
      </c>
      <c r="G649" t="s">
        <v>148</v>
      </c>
      <c r="H649" t="s">
        <v>679</v>
      </c>
      <c r="I649" t="s">
        <v>160</v>
      </c>
      <c r="J649" t="str">
        <f t="shared" si="20"/>
        <v xml:space="preserve">T210098CBN: HOTEL AND HOSPITALPESGDFV-18NF316.46180PHK INV </v>
      </c>
      <c r="K649" t="s">
        <v>927</v>
      </c>
      <c r="L649" t="b">
        <f t="shared" si="21"/>
        <v>1</v>
      </c>
    </row>
    <row r="650" spans="1:12" hidden="1" x14ac:dyDescent="0.3">
      <c r="A650" t="s">
        <v>76</v>
      </c>
      <c r="B650" t="s">
        <v>77</v>
      </c>
      <c r="C650" t="s">
        <v>46</v>
      </c>
      <c r="D650" t="s">
        <v>81</v>
      </c>
      <c r="E650">
        <v>12.16</v>
      </c>
      <c r="F650">
        <v>220</v>
      </c>
      <c r="G650" t="s">
        <v>185</v>
      </c>
      <c r="I650" t="s">
        <v>185</v>
      </c>
      <c r="J650" t="str">
        <f t="shared" si="20"/>
        <v>T210098CBN: HOTEL AND HOSPITALPESGDFV-18NS312.16220APR</v>
      </c>
      <c r="K650" t="s">
        <v>928</v>
      </c>
      <c r="L650" t="b">
        <f t="shared" si="21"/>
        <v>1</v>
      </c>
    </row>
    <row r="651" spans="1:12" hidden="1" x14ac:dyDescent="0.3">
      <c r="A651" t="s">
        <v>76</v>
      </c>
      <c r="B651" t="s">
        <v>77</v>
      </c>
      <c r="C651" t="s">
        <v>46</v>
      </c>
      <c r="D651" t="s">
        <v>81</v>
      </c>
      <c r="E651">
        <v>12.16</v>
      </c>
      <c r="F651">
        <v>220</v>
      </c>
      <c r="G651" t="s">
        <v>148</v>
      </c>
      <c r="I651" t="s">
        <v>185</v>
      </c>
      <c r="J651" t="str">
        <f t="shared" si="20"/>
        <v xml:space="preserve">T210098CBN: HOTEL AND HOSPITALPESGDFV-18NS312.16220PHK INV </v>
      </c>
      <c r="K651" t="s">
        <v>929</v>
      </c>
      <c r="L651" t="b">
        <f t="shared" si="21"/>
        <v>1</v>
      </c>
    </row>
    <row r="652" spans="1:12" hidden="1" x14ac:dyDescent="0.3">
      <c r="A652" t="s">
        <v>76</v>
      </c>
      <c r="B652" t="s">
        <v>77</v>
      </c>
      <c r="C652" t="s">
        <v>46</v>
      </c>
      <c r="D652" t="s">
        <v>81</v>
      </c>
      <c r="E652">
        <v>12.16</v>
      </c>
      <c r="F652">
        <v>220</v>
      </c>
      <c r="G652" t="s">
        <v>147</v>
      </c>
      <c r="I652" t="s">
        <v>147</v>
      </c>
      <c r="J652" t="str">
        <f t="shared" si="20"/>
        <v>T210098CBN: HOTEL AND HOSPITALPESGDFV-18NS312.16220MAY</v>
      </c>
      <c r="K652" t="s">
        <v>930</v>
      </c>
      <c r="L652" t="b">
        <f t="shared" si="21"/>
        <v>1</v>
      </c>
    </row>
    <row r="653" spans="1:12" hidden="1" x14ac:dyDescent="0.3">
      <c r="A653" t="s">
        <v>76</v>
      </c>
      <c r="B653" t="s">
        <v>77</v>
      </c>
      <c r="C653" t="s">
        <v>46</v>
      </c>
      <c r="D653" t="s">
        <v>81</v>
      </c>
      <c r="E653">
        <v>12.16</v>
      </c>
      <c r="F653">
        <v>220</v>
      </c>
      <c r="G653" t="s">
        <v>148</v>
      </c>
      <c r="I653" t="s">
        <v>147</v>
      </c>
      <c r="J653" t="str">
        <f t="shared" si="20"/>
        <v xml:space="preserve">T210098CBN: HOTEL AND HOSPITALPESGDFV-18NS312.16220PHK INV </v>
      </c>
      <c r="K653" t="s">
        <v>929</v>
      </c>
      <c r="L653" t="b">
        <f t="shared" si="21"/>
        <v>1</v>
      </c>
    </row>
    <row r="654" spans="1:12" hidden="1" x14ac:dyDescent="0.3">
      <c r="A654" t="s">
        <v>76</v>
      </c>
      <c r="B654" t="s">
        <v>77</v>
      </c>
      <c r="C654" t="s">
        <v>46</v>
      </c>
      <c r="D654" t="s">
        <v>81</v>
      </c>
      <c r="E654">
        <v>12.16</v>
      </c>
      <c r="F654">
        <v>220</v>
      </c>
      <c r="G654" t="s">
        <v>149</v>
      </c>
      <c r="H654">
        <v>80</v>
      </c>
      <c r="I654" t="s">
        <v>149</v>
      </c>
      <c r="J654" t="str">
        <f t="shared" si="20"/>
        <v>T210098CBN: HOTEL AND HOSPITALPESGDFV-18NS312.16220JUN</v>
      </c>
      <c r="K654" t="s">
        <v>1422</v>
      </c>
      <c r="L654" t="b">
        <f t="shared" si="21"/>
        <v>1</v>
      </c>
    </row>
    <row r="655" spans="1:12" hidden="1" x14ac:dyDescent="0.3">
      <c r="A655" t="s">
        <v>76</v>
      </c>
      <c r="B655" t="s">
        <v>77</v>
      </c>
      <c r="C655" t="s">
        <v>46</v>
      </c>
      <c r="D655" t="s">
        <v>81</v>
      </c>
      <c r="E655">
        <v>12.16</v>
      </c>
      <c r="F655">
        <v>220</v>
      </c>
      <c r="G655" t="s">
        <v>148</v>
      </c>
      <c r="H655" t="s">
        <v>163</v>
      </c>
      <c r="I655" t="s">
        <v>149</v>
      </c>
      <c r="J655" t="str">
        <f t="shared" si="20"/>
        <v xml:space="preserve">T210098CBN: HOTEL AND HOSPITALPESGDFV-18NS312.16220PHK INV </v>
      </c>
      <c r="K655" t="s">
        <v>929</v>
      </c>
      <c r="L655" t="b">
        <f t="shared" si="21"/>
        <v>1</v>
      </c>
    </row>
    <row r="656" spans="1:12" hidden="1" x14ac:dyDescent="0.3">
      <c r="A656" t="s">
        <v>76</v>
      </c>
      <c r="B656" t="s">
        <v>77</v>
      </c>
      <c r="C656" t="s">
        <v>46</v>
      </c>
      <c r="D656" t="s">
        <v>81</v>
      </c>
      <c r="E656">
        <v>12.16</v>
      </c>
      <c r="F656">
        <v>220</v>
      </c>
      <c r="G656" t="s">
        <v>150</v>
      </c>
      <c r="H656">
        <v>50</v>
      </c>
      <c r="I656" t="s">
        <v>150</v>
      </c>
      <c r="J656" t="str">
        <f t="shared" si="20"/>
        <v>T210098CBN: HOTEL AND HOSPITALPESGDFV-18NS312.16220JUL</v>
      </c>
      <c r="K656" t="s">
        <v>1423</v>
      </c>
      <c r="L656" t="b">
        <f t="shared" si="21"/>
        <v>1</v>
      </c>
    </row>
    <row r="657" spans="1:12" hidden="1" x14ac:dyDescent="0.3">
      <c r="A657" t="s">
        <v>76</v>
      </c>
      <c r="B657" t="s">
        <v>77</v>
      </c>
      <c r="C657" t="s">
        <v>46</v>
      </c>
      <c r="D657" t="s">
        <v>81</v>
      </c>
      <c r="E657">
        <v>12.16</v>
      </c>
      <c r="F657">
        <v>220</v>
      </c>
      <c r="G657" t="s">
        <v>148</v>
      </c>
      <c r="H657" t="s">
        <v>171</v>
      </c>
      <c r="I657" t="s">
        <v>150</v>
      </c>
      <c r="J657" t="str">
        <f t="shared" si="20"/>
        <v xml:space="preserve">T210098CBN: HOTEL AND HOSPITALPESGDFV-18NS312.16220PHK INV </v>
      </c>
      <c r="K657" t="s">
        <v>929</v>
      </c>
      <c r="L657" t="b">
        <f t="shared" si="21"/>
        <v>1</v>
      </c>
    </row>
    <row r="658" spans="1:12" hidden="1" x14ac:dyDescent="0.3">
      <c r="A658" t="s">
        <v>76</v>
      </c>
      <c r="B658" t="s">
        <v>77</v>
      </c>
      <c r="C658" t="s">
        <v>46</v>
      </c>
      <c r="D658" t="s">
        <v>81</v>
      </c>
      <c r="E658">
        <v>12.16</v>
      </c>
      <c r="F658">
        <v>220</v>
      </c>
      <c r="G658" t="s">
        <v>152</v>
      </c>
      <c r="I658" t="s">
        <v>152</v>
      </c>
      <c r="J658" t="str">
        <f t="shared" si="20"/>
        <v>T210098CBN: HOTEL AND HOSPITALPESGDFV-18NS312.16220AUG</v>
      </c>
      <c r="K658" t="s">
        <v>931</v>
      </c>
      <c r="L658" t="b">
        <f t="shared" si="21"/>
        <v>1</v>
      </c>
    </row>
    <row r="659" spans="1:12" hidden="1" x14ac:dyDescent="0.3">
      <c r="A659" t="s">
        <v>76</v>
      </c>
      <c r="B659" t="s">
        <v>77</v>
      </c>
      <c r="C659" t="s">
        <v>46</v>
      </c>
      <c r="D659" t="s">
        <v>81</v>
      </c>
      <c r="E659">
        <v>12.16</v>
      </c>
      <c r="F659">
        <v>220</v>
      </c>
      <c r="G659" t="s">
        <v>148</v>
      </c>
      <c r="I659" t="s">
        <v>152</v>
      </c>
      <c r="J659" t="str">
        <f t="shared" si="20"/>
        <v xml:space="preserve">T210098CBN: HOTEL AND HOSPITALPESGDFV-18NS312.16220PHK INV </v>
      </c>
      <c r="K659" t="s">
        <v>929</v>
      </c>
      <c r="L659" t="b">
        <f t="shared" si="21"/>
        <v>1</v>
      </c>
    </row>
    <row r="660" spans="1:12" hidden="1" x14ac:dyDescent="0.3">
      <c r="A660" t="s">
        <v>76</v>
      </c>
      <c r="B660" t="s">
        <v>77</v>
      </c>
      <c r="C660" t="s">
        <v>46</v>
      </c>
      <c r="D660" t="s">
        <v>81</v>
      </c>
      <c r="E660">
        <v>12.16</v>
      </c>
      <c r="F660">
        <v>220</v>
      </c>
      <c r="G660" t="s">
        <v>153</v>
      </c>
      <c r="H660">
        <v>50</v>
      </c>
      <c r="I660" t="s">
        <v>153</v>
      </c>
      <c r="J660" t="str">
        <f t="shared" si="20"/>
        <v>T210098CBN: HOTEL AND HOSPITALPESGDFV-18NS312.16220SEP</v>
      </c>
      <c r="K660" t="s">
        <v>1424</v>
      </c>
      <c r="L660" t="b">
        <f t="shared" si="21"/>
        <v>1</v>
      </c>
    </row>
    <row r="661" spans="1:12" hidden="1" x14ac:dyDescent="0.3">
      <c r="A661" t="s">
        <v>76</v>
      </c>
      <c r="B661" t="s">
        <v>77</v>
      </c>
      <c r="C661" t="s">
        <v>46</v>
      </c>
      <c r="D661" t="s">
        <v>81</v>
      </c>
      <c r="E661">
        <v>12.16</v>
      </c>
      <c r="F661">
        <v>220</v>
      </c>
      <c r="G661" t="s">
        <v>148</v>
      </c>
      <c r="H661" t="s">
        <v>172</v>
      </c>
      <c r="I661" t="s">
        <v>153</v>
      </c>
      <c r="J661" t="str">
        <f t="shared" si="20"/>
        <v xml:space="preserve">T210098CBN: HOTEL AND HOSPITALPESGDFV-18NS312.16220PHK INV </v>
      </c>
      <c r="K661" t="s">
        <v>929</v>
      </c>
      <c r="L661" t="b">
        <f t="shared" si="21"/>
        <v>1</v>
      </c>
    </row>
    <row r="662" spans="1:12" hidden="1" x14ac:dyDescent="0.3">
      <c r="A662" t="s">
        <v>76</v>
      </c>
      <c r="B662" t="s">
        <v>77</v>
      </c>
      <c r="C662" t="s">
        <v>46</v>
      </c>
      <c r="D662" t="s">
        <v>81</v>
      </c>
      <c r="E662">
        <v>12.16</v>
      </c>
      <c r="F662">
        <v>220</v>
      </c>
      <c r="G662" t="s">
        <v>155</v>
      </c>
      <c r="I662" t="s">
        <v>155</v>
      </c>
      <c r="J662" t="str">
        <f t="shared" si="20"/>
        <v>T210098CBN: HOTEL AND HOSPITALPESGDFV-18NS312.16220OCT</v>
      </c>
      <c r="K662" t="s">
        <v>932</v>
      </c>
      <c r="L662" t="b">
        <f t="shared" si="21"/>
        <v>1</v>
      </c>
    </row>
    <row r="663" spans="1:12" hidden="1" x14ac:dyDescent="0.3">
      <c r="A663" t="s">
        <v>76</v>
      </c>
      <c r="B663" t="s">
        <v>77</v>
      </c>
      <c r="C663" t="s">
        <v>46</v>
      </c>
      <c r="D663" t="s">
        <v>81</v>
      </c>
      <c r="E663">
        <v>12.16</v>
      </c>
      <c r="F663">
        <v>220</v>
      </c>
      <c r="G663" t="s">
        <v>148</v>
      </c>
      <c r="I663" t="s">
        <v>155</v>
      </c>
      <c r="J663" t="str">
        <f t="shared" si="20"/>
        <v xml:space="preserve">T210098CBN: HOTEL AND HOSPITALPESGDFV-18NS312.16220PHK INV </v>
      </c>
      <c r="K663" t="s">
        <v>929</v>
      </c>
      <c r="L663" t="b">
        <f t="shared" si="21"/>
        <v>1</v>
      </c>
    </row>
    <row r="664" spans="1:12" hidden="1" x14ac:dyDescent="0.3">
      <c r="A664" t="s">
        <v>76</v>
      </c>
      <c r="B664" t="s">
        <v>77</v>
      </c>
      <c r="C664" t="s">
        <v>46</v>
      </c>
      <c r="D664" t="s">
        <v>81</v>
      </c>
      <c r="E664">
        <v>12.16</v>
      </c>
      <c r="F664">
        <v>220</v>
      </c>
      <c r="G664" t="s">
        <v>156</v>
      </c>
      <c r="I664" t="s">
        <v>156</v>
      </c>
      <c r="J664" t="str">
        <f t="shared" si="20"/>
        <v>T210098CBN: HOTEL AND HOSPITALPESGDFV-18NS312.16220NOV</v>
      </c>
      <c r="K664" t="s">
        <v>933</v>
      </c>
      <c r="L664" t="b">
        <f t="shared" si="21"/>
        <v>1</v>
      </c>
    </row>
    <row r="665" spans="1:12" hidden="1" x14ac:dyDescent="0.3">
      <c r="A665" t="s">
        <v>76</v>
      </c>
      <c r="B665" t="s">
        <v>77</v>
      </c>
      <c r="C665" t="s">
        <v>46</v>
      </c>
      <c r="D665" t="s">
        <v>81</v>
      </c>
      <c r="E665">
        <v>12.16</v>
      </c>
      <c r="F665">
        <v>220</v>
      </c>
      <c r="G665" t="s">
        <v>148</v>
      </c>
      <c r="I665" t="s">
        <v>156</v>
      </c>
      <c r="J665" t="str">
        <f t="shared" si="20"/>
        <v xml:space="preserve">T210098CBN: HOTEL AND HOSPITALPESGDFV-18NS312.16220PHK INV </v>
      </c>
      <c r="K665" t="s">
        <v>929</v>
      </c>
      <c r="L665" t="b">
        <f t="shared" si="21"/>
        <v>1</v>
      </c>
    </row>
    <row r="666" spans="1:12" hidden="1" x14ac:dyDescent="0.3">
      <c r="A666" t="s">
        <v>76</v>
      </c>
      <c r="B666" t="s">
        <v>77</v>
      </c>
      <c r="C666" t="s">
        <v>46</v>
      </c>
      <c r="D666" t="s">
        <v>81</v>
      </c>
      <c r="E666">
        <v>12.16</v>
      </c>
      <c r="F666">
        <v>220</v>
      </c>
      <c r="G666" t="s">
        <v>157</v>
      </c>
      <c r="I666" t="s">
        <v>157</v>
      </c>
      <c r="J666" t="str">
        <f t="shared" si="20"/>
        <v>T210098CBN: HOTEL AND HOSPITALPESGDFV-18NS312.16220DEC</v>
      </c>
      <c r="K666" t="s">
        <v>934</v>
      </c>
      <c r="L666" t="b">
        <f t="shared" si="21"/>
        <v>1</v>
      </c>
    </row>
    <row r="667" spans="1:12" hidden="1" x14ac:dyDescent="0.3">
      <c r="A667" t="s">
        <v>76</v>
      </c>
      <c r="B667" t="s">
        <v>77</v>
      </c>
      <c r="C667" t="s">
        <v>46</v>
      </c>
      <c r="D667" t="s">
        <v>81</v>
      </c>
      <c r="E667">
        <v>12.16</v>
      </c>
      <c r="F667">
        <v>220</v>
      </c>
      <c r="G667" t="s">
        <v>148</v>
      </c>
      <c r="I667" t="s">
        <v>157</v>
      </c>
      <c r="J667" t="str">
        <f t="shared" si="20"/>
        <v xml:space="preserve">T210098CBN: HOTEL AND HOSPITALPESGDFV-18NS312.16220PHK INV </v>
      </c>
      <c r="K667" t="s">
        <v>929</v>
      </c>
      <c r="L667" t="b">
        <f t="shared" si="21"/>
        <v>1</v>
      </c>
    </row>
    <row r="668" spans="1:12" hidden="1" x14ac:dyDescent="0.3">
      <c r="A668" t="s">
        <v>76</v>
      </c>
      <c r="B668" t="s">
        <v>77</v>
      </c>
      <c r="C668" t="s">
        <v>46</v>
      </c>
      <c r="D668" t="s">
        <v>81</v>
      </c>
      <c r="E668">
        <v>12.16</v>
      </c>
      <c r="F668">
        <v>220</v>
      </c>
      <c r="G668" t="s">
        <v>158</v>
      </c>
      <c r="H668">
        <v>20</v>
      </c>
      <c r="I668" t="s">
        <v>158</v>
      </c>
      <c r="J668" t="str">
        <f t="shared" si="20"/>
        <v>T210098CBN: HOTEL AND HOSPITALPESGDFV-18NS312.16220JAN</v>
      </c>
      <c r="K668" t="s">
        <v>1425</v>
      </c>
      <c r="L668" t="b">
        <f t="shared" si="21"/>
        <v>1</v>
      </c>
    </row>
    <row r="669" spans="1:12" hidden="1" x14ac:dyDescent="0.3">
      <c r="A669" t="s">
        <v>76</v>
      </c>
      <c r="B669" t="s">
        <v>77</v>
      </c>
      <c r="C669" t="s">
        <v>46</v>
      </c>
      <c r="D669" t="s">
        <v>81</v>
      </c>
      <c r="E669">
        <v>12.16</v>
      </c>
      <c r="F669">
        <v>220</v>
      </c>
      <c r="G669" t="s">
        <v>148</v>
      </c>
      <c r="H669" t="s">
        <v>198</v>
      </c>
      <c r="I669" t="s">
        <v>158</v>
      </c>
      <c r="J669" t="str">
        <f t="shared" si="20"/>
        <v xml:space="preserve">T210098CBN: HOTEL AND HOSPITALPESGDFV-18NS312.16220PHK INV </v>
      </c>
      <c r="K669" t="s">
        <v>929</v>
      </c>
      <c r="L669" t="b">
        <f t="shared" si="21"/>
        <v>1</v>
      </c>
    </row>
    <row r="670" spans="1:12" hidden="1" x14ac:dyDescent="0.3">
      <c r="A670" t="s">
        <v>76</v>
      </c>
      <c r="B670" t="s">
        <v>77</v>
      </c>
      <c r="C670" t="s">
        <v>46</v>
      </c>
      <c r="D670" t="s">
        <v>81</v>
      </c>
      <c r="E670">
        <v>12.16</v>
      </c>
      <c r="F670">
        <v>220</v>
      </c>
      <c r="G670" t="s">
        <v>159</v>
      </c>
      <c r="H670">
        <v>10</v>
      </c>
      <c r="I670" t="s">
        <v>159</v>
      </c>
      <c r="J670" t="str">
        <f t="shared" si="20"/>
        <v>T210098CBN: HOTEL AND HOSPITALPESGDFV-18NS312.16220FEB</v>
      </c>
      <c r="K670" t="s">
        <v>1426</v>
      </c>
      <c r="L670" t="b">
        <f t="shared" si="21"/>
        <v>1</v>
      </c>
    </row>
    <row r="671" spans="1:12" hidden="1" x14ac:dyDescent="0.3">
      <c r="A671" t="s">
        <v>76</v>
      </c>
      <c r="B671" t="s">
        <v>77</v>
      </c>
      <c r="C671" t="s">
        <v>46</v>
      </c>
      <c r="D671" t="s">
        <v>81</v>
      </c>
      <c r="E671">
        <v>12.16</v>
      </c>
      <c r="F671">
        <v>220</v>
      </c>
      <c r="G671" t="s">
        <v>148</v>
      </c>
      <c r="H671" t="s">
        <v>213</v>
      </c>
      <c r="I671" t="s">
        <v>159</v>
      </c>
      <c r="J671" t="str">
        <f t="shared" si="20"/>
        <v xml:space="preserve">T210098CBN: HOTEL AND HOSPITALPESGDFV-18NS312.16220PHK INV </v>
      </c>
      <c r="K671" t="s">
        <v>929</v>
      </c>
      <c r="L671" t="b">
        <f t="shared" si="21"/>
        <v>1</v>
      </c>
    </row>
    <row r="672" spans="1:12" x14ac:dyDescent="0.3">
      <c r="A672" t="s">
        <v>76</v>
      </c>
      <c r="B672" t="s">
        <v>77</v>
      </c>
      <c r="C672" t="s">
        <v>46</v>
      </c>
      <c r="D672" t="s">
        <v>81</v>
      </c>
      <c r="E672">
        <v>12.16</v>
      </c>
      <c r="F672">
        <v>220</v>
      </c>
      <c r="G672" t="s">
        <v>160</v>
      </c>
      <c r="H672">
        <v>10</v>
      </c>
      <c r="I672" t="s">
        <v>160</v>
      </c>
      <c r="J672" t="str">
        <f t="shared" si="20"/>
        <v>T210098CBN: HOTEL AND HOSPITALPESGDFV-18NS312.16220MAR</v>
      </c>
      <c r="K672" t="s">
        <v>1427</v>
      </c>
      <c r="L672" t="b">
        <f t="shared" si="21"/>
        <v>1</v>
      </c>
    </row>
    <row r="673" spans="1:12" x14ac:dyDescent="0.3">
      <c r="A673" s="2" t="s">
        <v>76</v>
      </c>
      <c r="B673" t="s">
        <v>77</v>
      </c>
      <c r="C673" t="s">
        <v>46</v>
      </c>
      <c r="D673" t="s">
        <v>81</v>
      </c>
      <c r="E673">
        <v>12.16</v>
      </c>
      <c r="F673">
        <v>220</v>
      </c>
      <c r="G673" t="s">
        <v>148</v>
      </c>
      <c r="H673" t="s">
        <v>679</v>
      </c>
      <c r="I673" t="s">
        <v>160</v>
      </c>
      <c r="J673" t="str">
        <f t="shared" si="20"/>
        <v xml:space="preserve">T210098CBN: HOTEL AND HOSPITALPESGDFV-18NS312.16220PHK INV </v>
      </c>
      <c r="K673" t="s">
        <v>929</v>
      </c>
      <c r="L673" t="b">
        <f t="shared" si="21"/>
        <v>1</v>
      </c>
    </row>
    <row r="674" spans="1:12" hidden="1" x14ac:dyDescent="0.3">
      <c r="A674" t="s">
        <v>76</v>
      </c>
      <c r="B674" t="s">
        <v>77</v>
      </c>
      <c r="C674" t="s">
        <v>46</v>
      </c>
      <c r="D674" t="s">
        <v>82</v>
      </c>
      <c r="E674">
        <v>19.170000000000002</v>
      </c>
      <c r="F674">
        <v>230</v>
      </c>
      <c r="G674" t="s">
        <v>185</v>
      </c>
      <c r="I674" t="s">
        <v>185</v>
      </c>
      <c r="J674" t="str">
        <f t="shared" si="20"/>
        <v>T210098CBN: HOTEL AND HOSPITALPESGDFV-20NS319.17230APR</v>
      </c>
      <c r="K674" t="s">
        <v>935</v>
      </c>
      <c r="L674" t="b">
        <f t="shared" si="21"/>
        <v>1</v>
      </c>
    </row>
    <row r="675" spans="1:12" hidden="1" x14ac:dyDescent="0.3">
      <c r="A675" t="s">
        <v>76</v>
      </c>
      <c r="B675" t="s">
        <v>77</v>
      </c>
      <c r="C675" t="s">
        <v>46</v>
      </c>
      <c r="D675" t="s">
        <v>82</v>
      </c>
      <c r="E675">
        <v>19.170000000000002</v>
      </c>
      <c r="F675">
        <v>230</v>
      </c>
      <c r="G675" t="s">
        <v>148</v>
      </c>
      <c r="I675" t="s">
        <v>185</v>
      </c>
      <c r="J675" t="str">
        <f t="shared" si="20"/>
        <v xml:space="preserve">T210098CBN: HOTEL AND HOSPITALPESGDFV-20NS319.17230PHK INV </v>
      </c>
      <c r="K675" t="s">
        <v>936</v>
      </c>
      <c r="L675" t="b">
        <f t="shared" si="21"/>
        <v>1</v>
      </c>
    </row>
    <row r="676" spans="1:12" hidden="1" x14ac:dyDescent="0.3">
      <c r="A676" t="s">
        <v>76</v>
      </c>
      <c r="B676" t="s">
        <v>77</v>
      </c>
      <c r="C676" t="s">
        <v>46</v>
      </c>
      <c r="D676" t="s">
        <v>82</v>
      </c>
      <c r="E676">
        <v>19.170000000000002</v>
      </c>
      <c r="F676">
        <v>230</v>
      </c>
      <c r="G676" t="s">
        <v>147</v>
      </c>
      <c r="I676" t="s">
        <v>147</v>
      </c>
      <c r="J676" t="str">
        <f t="shared" si="20"/>
        <v>T210098CBN: HOTEL AND HOSPITALPESGDFV-20NS319.17230MAY</v>
      </c>
      <c r="K676" t="s">
        <v>937</v>
      </c>
      <c r="L676" t="b">
        <f t="shared" si="21"/>
        <v>1</v>
      </c>
    </row>
    <row r="677" spans="1:12" hidden="1" x14ac:dyDescent="0.3">
      <c r="A677" t="s">
        <v>76</v>
      </c>
      <c r="B677" t="s">
        <v>77</v>
      </c>
      <c r="C677" t="s">
        <v>46</v>
      </c>
      <c r="D677" t="s">
        <v>82</v>
      </c>
      <c r="E677">
        <v>19.170000000000002</v>
      </c>
      <c r="F677">
        <v>230</v>
      </c>
      <c r="G677" t="s">
        <v>148</v>
      </c>
      <c r="I677" t="s">
        <v>147</v>
      </c>
      <c r="J677" t="str">
        <f t="shared" si="20"/>
        <v xml:space="preserve">T210098CBN: HOTEL AND HOSPITALPESGDFV-20NS319.17230PHK INV </v>
      </c>
      <c r="K677" t="s">
        <v>936</v>
      </c>
      <c r="L677" t="b">
        <f t="shared" si="21"/>
        <v>1</v>
      </c>
    </row>
    <row r="678" spans="1:12" hidden="1" x14ac:dyDescent="0.3">
      <c r="A678" t="s">
        <v>76</v>
      </c>
      <c r="B678" t="s">
        <v>77</v>
      </c>
      <c r="C678" t="s">
        <v>46</v>
      </c>
      <c r="D678" t="s">
        <v>82</v>
      </c>
      <c r="E678">
        <v>19.170000000000002</v>
      </c>
      <c r="F678">
        <v>230</v>
      </c>
      <c r="G678" t="s">
        <v>149</v>
      </c>
      <c r="H678">
        <v>80</v>
      </c>
      <c r="I678" t="s">
        <v>149</v>
      </c>
      <c r="J678" t="str">
        <f t="shared" si="20"/>
        <v>T210098CBN: HOTEL AND HOSPITALPESGDFV-20NS319.17230JUN</v>
      </c>
      <c r="K678" t="s">
        <v>1428</v>
      </c>
      <c r="L678" t="b">
        <f t="shared" si="21"/>
        <v>1</v>
      </c>
    </row>
    <row r="679" spans="1:12" hidden="1" x14ac:dyDescent="0.3">
      <c r="A679" t="s">
        <v>76</v>
      </c>
      <c r="B679" t="s">
        <v>77</v>
      </c>
      <c r="C679" t="s">
        <v>46</v>
      </c>
      <c r="D679" t="s">
        <v>82</v>
      </c>
      <c r="E679">
        <v>19.170000000000002</v>
      </c>
      <c r="F679">
        <v>230</v>
      </c>
      <c r="G679" t="s">
        <v>148</v>
      </c>
      <c r="H679" t="s">
        <v>162</v>
      </c>
      <c r="I679" t="s">
        <v>149</v>
      </c>
      <c r="J679" t="str">
        <f t="shared" si="20"/>
        <v xml:space="preserve">T210098CBN: HOTEL AND HOSPITALPESGDFV-20NS319.17230PHK INV </v>
      </c>
      <c r="K679" t="s">
        <v>936</v>
      </c>
      <c r="L679" t="b">
        <f t="shared" si="21"/>
        <v>1</v>
      </c>
    </row>
    <row r="680" spans="1:12" hidden="1" x14ac:dyDescent="0.3">
      <c r="A680" t="s">
        <v>76</v>
      </c>
      <c r="B680" t="s">
        <v>77</v>
      </c>
      <c r="C680" t="s">
        <v>46</v>
      </c>
      <c r="D680" t="s">
        <v>82</v>
      </c>
      <c r="E680">
        <v>19.170000000000002</v>
      </c>
      <c r="F680">
        <v>230</v>
      </c>
      <c r="G680" t="s">
        <v>150</v>
      </c>
      <c r="H680">
        <v>50</v>
      </c>
      <c r="I680" t="s">
        <v>150</v>
      </c>
      <c r="J680" t="str">
        <f t="shared" si="20"/>
        <v>T210098CBN: HOTEL AND HOSPITALPESGDFV-20NS319.17230JUL</v>
      </c>
      <c r="K680" t="s">
        <v>1429</v>
      </c>
      <c r="L680" t="b">
        <f t="shared" si="21"/>
        <v>1</v>
      </c>
    </row>
    <row r="681" spans="1:12" hidden="1" x14ac:dyDescent="0.3">
      <c r="A681" t="s">
        <v>76</v>
      </c>
      <c r="B681" t="s">
        <v>77</v>
      </c>
      <c r="C681" t="s">
        <v>46</v>
      </c>
      <c r="D681" t="s">
        <v>82</v>
      </c>
      <c r="E681">
        <v>19.170000000000002</v>
      </c>
      <c r="F681">
        <v>230</v>
      </c>
      <c r="G681" t="s">
        <v>148</v>
      </c>
      <c r="H681" t="s">
        <v>151</v>
      </c>
      <c r="I681" t="s">
        <v>150</v>
      </c>
      <c r="J681" t="str">
        <f t="shared" si="20"/>
        <v xml:space="preserve">T210098CBN: HOTEL AND HOSPITALPESGDFV-20NS319.17230PHK INV </v>
      </c>
      <c r="K681" t="s">
        <v>936</v>
      </c>
      <c r="L681" t="b">
        <f t="shared" si="21"/>
        <v>1</v>
      </c>
    </row>
    <row r="682" spans="1:12" hidden="1" x14ac:dyDescent="0.3">
      <c r="A682" t="s">
        <v>76</v>
      </c>
      <c r="B682" t="s">
        <v>77</v>
      </c>
      <c r="C682" t="s">
        <v>46</v>
      </c>
      <c r="D682" t="s">
        <v>82</v>
      </c>
      <c r="E682">
        <v>19.170000000000002</v>
      </c>
      <c r="F682">
        <v>230</v>
      </c>
      <c r="G682" t="s">
        <v>152</v>
      </c>
      <c r="I682" t="s">
        <v>152</v>
      </c>
      <c r="J682" t="str">
        <f t="shared" si="20"/>
        <v>T210098CBN: HOTEL AND HOSPITALPESGDFV-20NS319.17230AUG</v>
      </c>
      <c r="K682" t="s">
        <v>938</v>
      </c>
      <c r="L682" t="b">
        <f t="shared" si="21"/>
        <v>1</v>
      </c>
    </row>
    <row r="683" spans="1:12" hidden="1" x14ac:dyDescent="0.3">
      <c r="A683" t="s">
        <v>76</v>
      </c>
      <c r="B683" t="s">
        <v>77</v>
      </c>
      <c r="C683" t="s">
        <v>46</v>
      </c>
      <c r="D683" t="s">
        <v>82</v>
      </c>
      <c r="E683">
        <v>19.170000000000002</v>
      </c>
      <c r="F683">
        <v>230</v>
      </c>
      <c r="G683" t="s">
        <v>148</v>
      </c>
      <c r="I683" t="s">
        <v>152</v>
      </c>
      <c r="J683" t="str">
        <f t="shared" si="20"/>
        <v xml:space="preserve">T210098CBN: HOTEL AND HOSPITALPESGDFV-20NS319.17230PHK INV </v>
      </c>
      <c r="K683" t="s">
        <v>936</v>
      </c>
      <c r="L683" t="b">
        <f t="shared" si="21"/>
        <v>1</v>
      </c>
    </row>
    <row r="684" spans="1:12" hidden="1" x14ac:dyDescent="0.3">
      <c r="A684" t="s">
        <v>76</v>
      </c>
      <c r="B684" t="s">
        <v>77</v>
      </c>
      <c r="C684" t="s">
        <v>46</v>
      </c>
      <c r="D684" t="s">
        <v>82</v>
      </c>
      <c r="E684">
        <v>19.170000000000002</v>
      </c>
      <c r="F684">
        <v>230</v>
      </c>
      <c r="G684" t="s">
        <v>153</v>
      </c>
      <c r="H684">
        <v>50</v>
      </c>
      <c r="I684" t="s">
        <v>153</v>
      </c>
      <c r="J684" t="str">
        <f t="shared" si="20"/>
        <v>T210098CBN: HOTEL AND HOSPITALPESGDFV-20NS319.17230SEP</v>
      </c>
      <c r="K684" t="s">
        <v>1430</v>
      </c>
      <c r="L684" t="b">
        <f t="shared" si="21"/>
        <v>1</v>
      </c>
    </row>
    <row r="685" spans="1:12" hidden="1" x14ac:dyDescent="0.3">
      <c r="A685" t="s">
        <v>76</v>
      </c>
      <c r="B685" t="s">
        <v>77</v>
      </c>
      <c r="C685" t="s">
        <v>46</v>
      </c>
      <c r="D685" t="s">
        <v>82</v>
      </c>
      <c r="E685">
        <v>19.170000000000002</v>
      </c>
      <c r="F685">
        <v>230</v>
      </c>
      <c r="G685" t="s">
        <v>148</v>
      </c>
      <c r="H685" t="s">
        <v>154</v>
      </c>
      <c r="I685" t="s">
        <v>153</v>
      </c>
      <c r="J685" t="str">
        <f t="shared" si="20"/>
        <v xml:space="preserve">T210098CBN: HOTEL AND HOSPITALPESGDFV-20NS319.17230PHK INV </v>
      </c>
      <c r="K685" t="s">
        <v>936</v>
      </c>
      <c r="L685" t="b">
        <f t="shared" si="21"/>
        <v>1</v>
      </c>
    </row>
    <row r="686" spans="1:12" hidden="1" x14ac:dyDescent="0.3">
      <c r="A686" t="s">
        <v>76</v>
      </c>
      <c r="B686" t="s">
        <v>77</v>
      </c>
      <c r="C686" t="s">
        <v>46</v>
      </c>
      <c r="D686" t="s">
        <v>82</v>
      </c>
      <c r="E686">
        <v>19.170000000000002</v>
      </c>
      <c r="F686">
        <v>230</v>
      </c>
      <c r="G686" t="s">
        <v>155</v>
      </c>
      <c r="I686" t="s">
        <v>155</v>
      </c>
      <c r="J686" t="str">
        <f t="shared" si="20"/>
        <v>T210098CBN: HOTEL AND HOSPITALPESGDFV-20NS319.17230OCT</v>
      </c>
      <c r="K686" t="s">
        <v>939</v>
      </c>
      <c r="L686" t="b">
        <f t="shared" si="21"/>
        <v>1</v>
      </c>
    </row>
    <row r="687" spans="1:12" hidden="1" x14ac:dyDescent="0.3">
      <c r="A687" t="s">
        <v>76</v>
      </c>
      <c r="B687" t="s">
        <v>77</v>
      </c>
      <c r="C687" t="s">
        <v>46</v>
      </c>
      <c r="D687" t="s">
        <v>82</v>
      </c>
      <c r="E687">
        <v>19.170000000000002</v>
      </c>
      <c r="F687">
        <v>230</v>
      </c>
      <c r="G687" t="s">
        <v>148</v>
      </c>
      <c r="I687" t="s">
        <v>155</v>
      </c>
      <c r="J687" t="str">
        <f t="shared" si="20"/>
        <v xml:space="preserve">T210098CBN: HOTEL AND HOSPITALPESGDFV-20NS319.17230PHK INV </v>
      </c>
      <c r="K687" t="s">
        <v>936</v>
      </c>
      <c r="L687" t="b">
        <f t="shared" si="21"/>
        <v>1</v>
      </c>
    </row>
    <row r="688" spans="1:12" hidden="1" x14ac:dyDescent="0.3">
      <c r="A688" t="s">
        <v>76</v>
      </c>
      <c r="B688" t="s">
        <v>77</v>
      </c>
      <c r="C688" t="s">
        <v>46</v>
      </c>
      <c r="D688" t="s">
        <v>82</v>
      </c>
      <c r="E688">
        <v>19.170000000000002</v>
      </c>
      <c r="F688">
        <v>230</v>
      </c>
      <c r="G688" t="s">
        <v>156</v>
      </c>
      <c r="I688" t="s">
        <v>156</v>
      </c>
      <c r="J688" t="str">
        <f t="shared" si="20"/>
        <v>T210098CBN: HOTEL AND HOSPITALPESGDFV-20NS319.17230NOV</v>
      </c>
      <c r="K688" t="s">
        <v>940</v>
      </c>
      <c r="L688" t="b">
        <f t="shared" si="21"/>
        <v>1</v>
      </c>
    </row>
    <row r="689" spans="1:12" hidden="1" x14ac:dyDescent="0.3">
      <c r="A689" t="s">
        <v>76</v>
      </c>
      <c r="B689" t="s">
        <v>77</v>
      </c>
      <c r="C689" t="s">
        <v>46</v>
      </c>
      <c r="D689" t="s">
        <v>82</v>
      </c>
      <c r="E689">
        <v>19.170000000000002</v>
      </c>
      <c r="F689">
        <v>230</v>
      </c>
      <c r="G689" t="s">
        <v>148</v>
      </c>
      <c r="I689" t="s">
        <v>156</v>
      </c>
      <c r="J689" t="str">
        <f t="shared" si="20"/>
        <v xml:space="preserve">T210098CBN: HOTEL AND HOSPITALPESGDFV-20NS319.17230PHK INV </v>
      </c>
      <c r="K689" t="s">
        <v>936</v>
      </c>
      <c r="L689" t="b">
        <f t="shared" si="21"/>
        <v>1</v>
      </c>
    </row>
    <row r="690" spans="1:12" hidden="1" x14ac:dyDescent="0.3">
      <c r="A690" t="s">
        <v>76</v>
      </c>
      <c r="B690" t="s">
        <v>77</v>
      </c>
      <c r="C690" t="s">
        <v>46</v>
      </c>
      <c r="D690" t="s">
        <v>82</v>
      </c>
      <c r="E690">
        <v>19.170000000000002</v>
      </c>
      <c r="F690">
        <v>230</v>
      </c>
      <c r="G690" t="s">
        <v>157</v>
      </c>
      <c r="H690">
        <v>10</v>
      </c>
      <c r="I690" t="s">
        <v>157</v>
      </c>
      <c r="J690" t="str">
        <f t="shared" si="20"/>
        <v>T210098CBN: HOTEL AND HOSPITALPESGDFV-20NS319.17230DEC</v>
      </c>
      <c r="K690" t="s">
        <v>1431</v>
      </c>
      <c r="L690" t="b">
        <f t="shared" si="21"/>
        <v>1</v>
      </c>
    </row>
    <row r="691" spans="1:12" hidden="1" x14ac:dyDescent="0.3">
      <c r="A691" t="s">
        <v>76</v>
      </c>
      <c r="B691" t="s">
        <v>77</v>
      </c>
      <c r="C691" t="s">
        <v>46</v>
      </c>
      <c r="D691" t="s">
        <v>82</v>
      </c>
      <c r="E691">
        <v>19.170000000000002</v>
      </c>
      <c r="F691">
        <v>230</v>
      </c>
      <c r="G691" t="s">
        <v>148</v>
      </c>
      <c r="H691" t="s">
        <v>201</v>
      </c>
      <c r="I691" t="s">
        <v>157</v>
      </c>
      <c r="J691" t="str">
        <f t="shared" si="20"/>
        <v xml:space="preserve">T210098CBN: HOTEL AND HOSPITALPESGDFV-20NS319.17230PHK INV </v>
      </c>
      <c r="K691" t="s">
        <v>936</v>
      </c>
      <c r="L691" t="b">
        <f t="shared" si="21"/>
        <v>1</v>
      </c>
    </row>
    <row r="692" spans="1:12" hidden="1" x14ac:dyDescent="0.3">
      <c r="A692" t="s">
        <v>76</v>
      </c>
      <c r="B692" t="s">
        <v>77</v>
      </c>
      <c r="C692" t="s">
        <v>46</v>
      </c>
      <c r="D692" t="s">
        <v>82</v>
      </c>
      <c r="E692">
        <v>19.170000000000002</v>
      </c>
      <c r="F692">
        <v>230</v>
      </c>
      <c r="G692" t="s">
        <v>158</v>
      </c>
      <c r="H692">
        <v>10</v>
      </c>
      <c r="I692" t="s">
        <v>158</v>
      </c>
      <c r="J692" t="str">
        <f t="shared" si="20"/>
        <v>T210098CBN: HOTEL AND HOSPITALPESGDFV-20NS319.17230JAN</v>
      </c>
      <c r="K692" t="s">
        <v>1432</v>
      </c>
      <c r="L692" t="b">
        <f t="shared" si="21"/>
        <v>1</v>
      </c>
    </row>
    <row r="693" spans="1:12" hidden="1" x14ac:dyDescent="0.3">
      <c r="A693" t="s">
        <v>76</v>
      </c>
      <c r="B693" t="s">
        <v>77</v>
      </c>
      <c r="C693" t="s">
        <v>46</v>
      </c>
      <c r="D693" t="s">
        <v>82</v>
      </c>
      <c r="E693">
        <v>19.170000000000002</v>
      </c>
      <c r="F693">
        <v>230</v>
      </c>
      <c r="G693" t="s">
        <v>148</v>
      </c>
      <c r="H693" t="s">
        <v>202</v>
      </c>
      <c r="I693" t="s">
        <v>158</v>
      </c>
      <c r="J693" t="str">
        <f t="shared" si="20"/>
        <v xml:space="preserve">T210098CBN: HOTEL AND HOSPITALPESGDFV-20NS319.17230PHK INV </v>
      </c>
      <c r="K693" t="s">
        <v>936</v>
      </c>
      <c r="L693" t="b">
        <f t="shared" si="21"/>
        <v>1</v>
      </c>
    </row>
    <row r="694" spans="1:12" hidden="1" x14ac:dyDescent="0.3">
      <c r="A694" t="s">
        <v>76</v>
      </c>
      <c r="B694" t="s">
        <v>77</v>
      </c>
      <c r="C694" t="s">
        <v>46</v>
      </c>
      <c r="D694" t="s">
        <v>82</v>
      </c>
      <c r="E694">
        <v>19.170000000000002</v>
      </c>
      <c r="F694">
        <v>230</v>
      </c>
      <c r="G694" t="s">
        <v>159</v>
      </c>
      <c r="H694">
        <v>20</v>
      </c>
      <c r="I694" t="s">
        <v>159</v>
      </c>
      <c r="J694" t="str">
        <f t="shared" si="20"/>
        <v>T210098CBN: HOTEL AND HOSPITALPESGDFV-20NS319.17230FEB</v>
      </c>
      <c r="K694" t="s">
        <v>1433</v>
      </c>
      <c r="L694" t="b">
        <f t="shared" si="21"/>
        <v>1</v>
      </c>
    </row>
    <row r="695" spans="1:12" hidden="1" x14ac:dyDescent="0.3">
      <c r="A695" t="s">
        <v>76</v>
      </c>
      <c r="B695" t="s">
        <v>77</v>
      </c>
      <c r="C695" t="s">
        <v>46</v>
      </c>
      <c r="D695" t="s">
        <v>82</v>
      </c>
      <c r="E695">
        <v>19.170000000000002</v>
      </c>
      <c r="F695">
        <v>230</v>
      </c>
      <c r="G695" t="s">
        <v>148</v>
      </c>
      <c r="H695" t="s">
        <v>203</v>
      </c>
      <c r="I695" t="s">
        <v>159</v>
      </c>
      <c r="J695" t="str">
        <f t="shared" si="20"/>
        <v xml:space="preserve">T210098CBN: HOTEL AND HOSPITALPESGDFV-20NS319.17230PHK INV </v>
      </c>
      <c r="K695" t="s">
        <v>936</v>
      </c>
      <c r="L695" t="b">
        <f t="shared" si="21"/>
        <v>1</v>
      </c>
    </row>
    <row r="696" spans="1:12" x14ac:dyDescent="0.3">
      <c r="A696" t="s">
        <v>76</v>
      </c>
      <c r="B696" t="s">
        <v>77</v>
      </c>
      <c r="C696" t="s">
        <v>46</v>
      </c>
      <c r="D696" t="s">
        <v>82</v>
      </c>
      <c r="E696">
        <v>19.170000000000002</v>
      </c>
      <c r="F696">
        <v>230</v>
      </c>
      <c r="G696" t="s">
        <v>160</v>
      </c>
      <c r="H696">
        <v>20</v>
      </c>
      <c r="I696" t="s">
        <v>160</v>
      </c>
      <c r="J696" t="str">
        <f t="shared" si="20"/>
        <v>T210098CBN: HOTEL AND HOSPITALPESGDFV-20NS319.17230MAR</v>
      </c>
      <c r="K696" t="s">
        <v>1434</v>
      </c>
      <c r="L696" t="b">
        <f t="shared" si="21"/>
        <v>1</v>
      </c>
    </row>
    <row r="697" spans="1:12" x14ac:dyDescent="0.3">
      <c r="A697" s="2" t="s">
        <v>76</v>
      </c>
      <c r="B697" t="s">
        <v>77</v>
      </c>
      <c r="C697" t="s">
        <v>46</v>
      </c>
      <c r="D697" t="s">
        <v>82</v>
      </c>
      <c r="E697">
        <v>19.170000000000002</v>
      </c>
      <c r="F697">
        <v>230</v>
      </c>
      <c r="G697" t="s">
        <v>148</v>
      </c>
      <c r="H697" t="s">
        <v>680</v>
      </c>
      <c r="I697" t="s">
        <v>160</v>
      </c>
      <c r="J697" t="str">
        <f t="shared" si="20"/>
        <v xml:space="preserve">T210098CBN: HOTEL AND HOSPITALPESGDFV-20NS319.17230PHK INV </v>
      </c>
      <c r="K697" t="s">
        <v>936</v>
      </c>
      <c r="L697" t="b">
        <f t="shared" si="21"/>
        <v>1</v>
      </c>
    </row>
    <row r="698" spans="1:12" hidden="1" x14ac:dyDescent="0.3">
      <c r="A698" t="s">
        <v>76</v>
      </c>
      <c r="B698" t="s">
        <v>77</v>
      </c>
      <c r="C698" t="s">
        <v>46</v>
      </c>
      <c r="D698" t="s">
        <v>83</v>
      </c>
      <c r="E698">
        <v>24.91</v>
      </c>
      <c r="F698">
        <v>180</v>
      </c>
      <c r="G698" t="s">
        <v>185</v>
      </c>
      <c r="H698">
        <v>10</v>
      </c>
      <c r="I698" t="s">
        <v>185</v>
      </c>
      <c r="J698" t="str">
        <f t="shared" si="20"/>
        <v>T210098CBN: HOTEL AND HOSPITALPESGDFV-23NL324.91180APR</v>
      </c>
      <c r="K698" t="s">
        <v>1435</v>
      </c>
      <c r="L698" t="b">
        <f t="shared" si="21"/>
        <v>1</v>
      </c>
    </row>
    <row r="699" spans="1:12" hidden="1" x14ac:dyDescent="0.3">
      <c r="A699" t="s">
        <v>76</v>
      </c>
      <c r="B699" t="s">
        <v>77</v>
      </c>
      <c r="C699" t="s">
        <v>46</v>
      </c>
      <c r="D699" t="s">
        <v>83</v>
      </c>
      <c r="E699">
        <v>24.91</v>
      </c>
      <c r="F699">
        <v>180</v>
      </c>
      <c r="G699" t="s">
        <v>148</v>
      </c>
      <c r="H699" t="s">
        <v>161</v>
      </c>
      <c r="I699" t="s">
        <v>185</v>
      </c>
      <c r="J699" t="str">
        <f t="shared" si="20"/>
        <v xml:space="preserve">T210098CBN: HOTEL AND HOSPITALPESGDFV-23NL324.91180PHK INV </v>
      </c>
      <c r="K699" t="s">
        <v>942</v>
      </c>
      <c r="L699" t="b">
        <f t="shared" si="21"/>
        <v>1</v>
      </c>
    </row>
    <row r="700" spans="1:12" hidden="1" x14ac:dyDescent="0.3">
      <c r="A700" t="s">
        <v>76</v>
      </c>
      <c r="B700" t="s">
        <v>77</v>
      </c>
      <c r="C700" t="s">
        <v>46</v>
      </c>
      <c r="D700" t="s">
        <v>83</v>
      </c>
      <c r="E700">
        <v>24.91</v>
      </c>
      <c r="F700">
        <v>180</v>
      </c>
      <c r="G700" t="s">
        <v>147</v>
      </c>
      <c r="I700" t="s">
        <v>147</v>
      </c>
      <c r="J700" t="str">
        <f t="shared" si="20"/>
        <v>T210098CBN: HOTEL AND HOSPITALPESGDFV-23NL324.91180MAY</v>
      </c>
      <c r="K700" t="s">
        <v>941</v>
      </c>
      <c r="L700" t="b">
        <f t="shared" si="21"/>
        <v>1</v>
      </c>
    </row>
    <row r="701" spans="1:12" hidden="1" x14ac:dyDescent="0.3">
      <c r="A701" t="s">
        <v>76</v>
      </c>
      <c r="B701" t="s">
        <v>77</v>
      </c>
      <c r="C701" t="s">
        <v>46</v>
      </c>
      <c r="D701" t="s">
        <v>83</v>
      </c>
      <c r="E701">
        <v>24.91</v>
      </c>
      <c r="F701">
        <v>180</v>
      </c>
      <c r="G701" t="s">
        <v>148</v>
      </c>
      <c r="I701" t="s">
        <v>147</v>
      </c>
      <c r="J701" t="str">
        <f t="shared" si="20"/>
        <v xml:space="preserve">T210098CBN: HOTEL AND HOSPITALPESGDFV-23NL324.91180PHK INV </v>
      </c>
      <c r="K701" t="s">
        <v>942</v>
      </c>
      <c r="L701" t="b">
        <f t="shared" si="21"/>
        <v>1</v>
      </c>
    </row>
    <row r="702" spans="1:12" hidden="1" x14ac:dyDescent="0.3">
      <c r="A702" t="s">
        <v>76</v>
      </c>
      <c r="B702" t="s">
        <v>77</v>
      </c>
      <c r="C702" t="s">
        <v>46</v>
      </c>
      <c r="D702" t="s">
        <v>83</v>
      </c>
      <c r="E702">
        <v>24.91</v>
      </c>
      <c r="F702">
        <v>180</v>
      </c>
      <c r="G702" t="s">
        <v>149</v>
      </c>
      <c r="H702">
        <v>5</v>
      </c>
      <c r="I702" t="s">
        <v>149</v>
      </c>
      <c r="J702" t="str">
        <f t="shared" si="20"/>
        <v>T210098CBN: HOTEL AND HOSPITALPESGDFV-23NL324.91180JUN</v>
      </c>
      <c r="K702" t="s">
        <v>1436</v>
      </c>
      <c r="L702" t="b">
        <f t="shared" si="21"/>
        <v>1</v>
      </c>
    </row>
    <row r="703" spans="1:12" hidden="1" x14ac:dyDescent="0.3">
      <c r="A703" t="s">
        <v>76</v>
      </c>
      <c r="B703" t="s">
        <v>77</v>
      </c>
      <c r="C703" t="s">
        <v>46</v>
      </c>
      <c r="D703" t="s">
        <v>83</v>
      </c>
      <c r="E703">
        <v>24.91</v>
      </c>
      <c r="F703">
        <v>180</v>
      </c>
      <c r="G703" t="s">
        <v>148</v>
      </c>
      <c r="H703" t="s">
        <v>163</v>
      </c>
      <c r="I703" t="s">
        <v>149</v>
      </c>
      <c r="J703" t="str">
        <f t="shared" si="20"/>
        <v xml:space="preserve">T210098CBN: HOTEL AND HOSPITALPESGDFV-23NL324.91180PHK INV </v>
      </c>
      <c r="K703" t="s">
        <v>942</v>
      </c>
      <c r="L703" t="b">
        <f t="shared" si="21"/>
        <v>1</v>
      </c>
    </row>
    <row r="704" spans="1:12" hidden="1" x14ac:dyDescent="0.3">
      <c r="A704" t="s">
        <v>76</v>
      </c>
      <c r="B704" t="s">
        <v>77</v>
      </c>
      <c r="C704" t="s">
        <v>46</v>
      </c>
      <c r="D704" t="s">
        <v>83</v>
      </c>
      <c r="E704">
        <v>24.91</v>
      </c>
      <c r="F704">
        <v>180</v>
      </c>
      <c r="G704" t="s">
        <v>150</v>
      </c>
      <c r="I704" t="s">
        <v>150</v>
      </c>
      <c r="J704" t="str">
        <f t="shared" si="20"/>
        <v>T210098CBN: HOTEL AND HOSPITALPESGDFV-23NL324.91180JUL</v>
      </c>
      <c r="K704" t="s">
        <v>943</v>
      </c>
      <c r="L704" t="b">
        <f t="shared" si="21"/>
        <v>1</v>
      </c>
    </row>
    <row r="705" spans="1:12" hidden="1" x14ac:dyDescent="0.3">
      <c r="A705" t="s">
        <v>76</v>
      </c>
      <c r="B705" t="s">
        <v>77</v>
      </c>
      <c r="C705" t="s">
        <v>46</v>
      </c>
      <c r="D705" t="s">
        <v>83</v>
      </c>
      <c r="E705">
        <v>24.91</v>
      </c>
      <c r="F705">
        <v>180</v>
      </c>
      <c r="G705" t="s">
        <v>148</v>
      </c>
      <c r="I705" t="s">
        <v>150</v>
      </c>
      <c r="J705" t="str">
        <f t="shared" si="20"/>
        <v xml:space="preserve">T210098CBN: HOTEL AND HOSPITALPESGDFV-23NL324.91180PHK INV </v>
      </c>
      <c r="K705" t="s">
        <v>942</v>
      </c>
      <c r="L705" t="b">
        <f t="shared" si="21"/>
        <v>1</v>
      </c>
    </row>
    <row r="706" spans="1:12" hidden="1" x14ac:dyDescent="0.3">
      <c r="A706" t="s">
        <v>76</v>
      </c>
      <c r="B706" t="s">
        <v>77</v>
      </c>
      <c r="C706" t="s">
        <v>46</v>
      </c>
      <c r="D706" t="s">
        <v>83</v>
      </c>
      <c r="E706">
        <v>24.91</v>
      </c>
      <c r="F706">
        <v>180</v>
      </c>
      <c r="G706" t="s">
        <v>152</v>
      </c>
      <c r="H706">
        <v>5</v>
      </c>
      <c r="I706" t="s">
        <v>152</v>
      </c>
      <c r="J706" t="str">
        <f t="shared" si="20"/>
        <v>T210098CBN: HOTEL AND HOSPITALPESGDFV-23NL324.91180AUG</v>
      </c>
      <c r="K706" t="s">
        <v>1437</v>
      </c>
      <c r="L706" t="b">
        <f t="shared" si="21"/>
        <v>1</v>
      </c>
    </row>
    <row r="707" spans="1:12" hidden="1" x14ac:dyDescent="0.3">
      <c r="A707" t="s">
        <v>76</v>
      </c>
      <c r="B707" t="s">
        <v>77</v>
      </c>
      <c r="C707" t="s">
        <v>46</v>
      </c>
      <c r="D707" t="s">
        <v>83</v>
      </c>
      <c r="E707">
        <v>24.91</v>
      </c>
      <c r="F707">
        <v>180</v>
      </c>
      <c r="G707" t="s">
        <v>148</v>
      </c>
      <c r="H707" t="s">
        <v>173</v>
      </c>
      <c r="I707" t="s">
        <v>152</v>
      </c>
      <c r="J707" t="str">
        <f t="shared" ref="J707:J770" si="22">A707&amp;B707&amp;C707&amp;D707&amp;E707&amp;F707&amp;G707</f>
        <v xml:space="preserve">T210098CBN: HOTEL AND HOSPITALPESGDFV-23NL324.91180PHK INV </v>
      </c>
      <c r="K707" t="s">
        <v>942</v>
      </c>
      <c r="L707" t="b">
        <f t="shared" ref="L707:L770" si="23">J707=K707</f>
        <v>1</v>
      </c>
    </row>
    <row r="708" spans="1:12" hidden="1" x14ac:dyDescent="0.3">
      <c r="A708" t="s">
        <v>76</v>
      </c>
      <c r="B708" t="s">
        <v>77</v>
      </c>
      <c r="C708" t="s">
        <v>46</v>
      </c>
      <c r="D708" t="s">
        <v>83</v>
      </c>
      <c r="E708">
        <v>24.91</v>
      </c>
      <c r="F708">
        <v>180</v>
      </c>
      <c r="G708" t="s">
        <v>153</v>
      </c>
      <c r="H708">
        <v>5</v>
      </c>
      <c r="I708" t="s">
        <v>153</v>
      </c>
      <c r="J708" t="str">
        <f t="shared" si="22"/>
        <v>T210098CBN: HOTEL AND HOSPITALPESGDFV-23NL324.91180SEP</v>
      </c>
      <c r="K708" t="s">
        <v>1438</v>
      </c>
      <c r="L708" t="b">
        <f t="shared" si="23"/>
        <v>1</v>
      </c>
    </row>
    <row r="709" spans="1:12" hidden="1" x14ac:dyDescent="0.3">
      <c r="A709" t="s">
        <v>76</v>
      </c>
      <c r="B709" t="s">
        <v>77</v>
      </c>
      <c r="C709" t="s">
        <v>46</v>
      </c>
      <c r="D709" t="s">
        <v>83</v>
      </c>
      <c r="E709">
        <v>24.91</v>
      </c>
      <c r="F709">
        <v>180</v>
      </c>
      <c r="G709" t="s">
        <v>148</v>
      </c>
      <c r="H709" t="s">
        <v>172</v>
      </c>
      <c r="I709" t="s">
        <v>153</v>
      </c>
      <c r="J709" t="str">
        <f t="shared" si="22"/>
        <v xml:space="preserve">T210098CBN: HOTEL AND HOSPITALPESGDFV-23NL324.91180PHK INV </v>
      </c>
      <c r="K709" t="s">
        <v>942</v>
      </c>
      <c r="L709" t="b">
        <f t="shared" si="23"/>
        <v>1</v>
      </c>
    </row>
    <row r="710" spans="1:12" hidden="1" x14ac:dyDescent="0.3">
      <c r="A710" t="s">
        <v>76</v>
      </c>
      <c r="B710" t="s">
        <v>77</v>
      </c>
      <c r="C710" t="s">
        <v>46</v>
      </c>
      <c r="D710" t="s">
        <v>83</v>
      </c>
      <c r="E710">
        <v>24.91</v>
      </c>
      <c r="F710">
        <v>180</v>
      </c>
      <c r="G710" t="s">
        <v>155</v>
      </c>
      <c r="I710" t="s">
        <v>155</v>
      </c>
      <c r="J710" t="str">
        <f t="shared" si="22"/>
        <v>T210098CBN: HOTEL AND HOSPITALPESGDFV-23NL324.91180OCT</v>
      </c>
      <c r="K710" t="s">
        <v>944</v>
      </c>
      <c r="L710" t="b">
        <f t="shared" si="23"/>
        <v>1</v>
      </c>
    </row>
    <row r="711" spans="1:12" hidden="1" x14ac:dyDescent="0.3">
      <c r="A711" t="s">
        <v>76</v>
      </c>
      <c r="B711" t="s">
        <v>77</v>
      </c>
      <c r="C711" t="s">
        <v>46</v>
      </c>
      <c r="D711" t="s">
        <v>83</v>
      </c>
      <c r="E711">
        <v>24.91</v>
      </c>
      <c r="F711">
        <v>180</v>
      </c>
      <c r="G711" t="s">
        <v>148</v>
      </c>
      <c r="I711" t="s">
        <v>155</v>
      </c>
      <c r="J711" t="str">
        <f t="shared" si="22"/>
        <v xml:space="preserve">T210098CBN: HOTEL AND HOSPITALPESGDFV-23NL324.91180PHK INV </v>
      </c>
      <c r="K711" t="s">
        <v>942</v>
      </c>
      <c r="L711" t="b">
        <f t="shared" si="23"/>
        <v>1</v>
      </c>
    </row>
    <row r="712" spans="1:12" hidden="1" x14ac:dyDescent="0.3">
      <c r="A712" t="s">
        <v>76</v>
      </c>
      <c r="B712" t="s">
        <v>77</v>
      </c>
      <c r="C712" t="s">
        <v>46</v>
      </c>
      <c r="D712" t="s">
        <v>83</v>
      </c>
      <c r="E712">
        <v>24.91</v>
      </c>
      <c r="F712">
        <v>180</v>
      </c>
      <c r="G712" t="s">
        <v>156</v>
      </c>
      <c r="H712">
        <v>5</v>
      </c>
      <c r="I712" t="s">
        <v>156</v>
      </c>
      <c r="J712" t="str">
        <f t="shared" si="22"/>
        <v>T210098CBN: HOTEL AND HOSPITALPESGDFV-23NL324.91180NOV</v>
      </c>
      <c r="K712" t="s">
        <v>1439</v>
      </c>
      <c r="L712" t="b">
        <f t="shared" si="23"/>
        <v>1</v>
      </c>
    </row>
    <row r="713" spans="1:12" hidden="1" x14ac:dyDescent="0.3">
      <c r="A713" t="s">
        <v>76</v>
      </c>
      <c r="B713" t="s">
        <v>77</v>
      </c>
      <c r="C713" t="s">
        <v>46</v>
      </c>
      <c r="D713" t="s">
        <v>83</v>
      </c>
      <c r="E713">
        <v>24.91</v>
      </c>
      <c r="F713">
        <v>180</v>
      </c>
      <c r="G713" t="s">
        <v>148</v>
      </c>
      <c r="H713" t="s">
        <v>189</v>
      </c>
      <c r="I713" t="s">
        <v>156</v>
      </c>
      <c r="J713" t="str">
        <f t="shared" si="22"/>
        <v xml:space="preserve">T210098CBN: HOTEL AND HOSPITALPESGDFV-23NL324.91180PHK INV </v>
      </c>
      <c r="K713" t="s">
        <v>942</v>
      </c>
      <c r="L713" t="b">
        <f t="shared" si="23"/>
        <v>1</v>
      </c>
    </row>
    <row r="714" spans="1:12" hidden="1" x14ac:dyDescent="0.3">
      <c r="A714" t="s">
        <v>76</v>
      </c>
      <c r="B714" t="s">
        <v>77</v>
      </c>
      <c r="C714" t="s">
        <v>46</v>
      </c>
      <c r="D714" t="s">
        <v>83</v>
      </c>
      <c r="E714">
        <v>24.91</v>
      </c>
      <c r="F714">
        <v>180</v>
      </c>
      <c r="G714" t="s">
        <v>157</v>
      </c>
      <c r="H714">
        <v>10</v>
      </c>
      <c r="I714" t="s">
        <v>157</v>
      </c>
      <c r="J714" t="str">
        <f t="shared" si="22"/>
        <v>T210098CBN: HOTEL AND HOSPITALPESGDFV-23NL324.91180DEC</v>
      </c>
      <c r="K714" t="s">
        <v>1440</v>
      </c>
      <c r="L714" t="b">
        <f t="shared" si="23"/>
        <v>1</v>
      </c>
    </row>
    <row r="715" spans="1:12" hidden="1" x14ac:dyDescent="0.3">
      <c r="A715" t="s">
        <v>76</v>
      </c>
      <c r="B715" t="s">
        <v>77</v>
      </c>
      <c r="C715" t="s">
        <v>46</v>
      </c>
      <c r="D715" t="s">
        <v>83</v>
      </c>
      <c r="E715">
        <v>24.91</v>
      </c>
      <c r="F715">
        <v>180</v>
      </c>
      <c r="G715" t="s">
        <v>148</v>
      </c>
      <c r="H715" t="s">
        <v>212</v>
      </c>
      <c r="I715" t="s">
        <v>157</v>
      </c>
      <c r="J715" t="str">
        <f t="shared" si="22"/>
        <v xml:space="preserve">T210098CBN: HOTEL AND HOSPITALPESGDFV-23NL324.91180PHK INV </v>
      </c>
      <c r="K715" t="s">
        <v>942</v>
      </c>
      <c r="L715" t="b">
        <f t="shared" si="23"/>
        <v>1</v>
      </c>
    </row>
    <row r="716" spans="1:12" hidden="1" x14ac:dyDescent="0.3">
      <c r="A716" t="s">
        <v>76</v>
      </c>
      <c r="B716" t="s">
        <v>77</v>
      </c>
      <c r="C716" t="s">
        <v>46</v>
      </c>
      <c r="D716" t="s">
        <v>83</v>
      </c>
      <c r="E716">
        <v>24.91</v>
      </c>
      <c r="F716">
        <v>180</v>
      </c>
      <c r="G716" t="s">
        <v>158</v>
      </c>
      <c r="H716">
        <v>30</v>
      </c>
      <c r="I716" t="s">
        <v>158</v>
      </c>
      <c r="J716" t="str">
        <f t="shared" si="22"/>
        <v>T210098CBN: HOTEL AND HOSPITALPESGDFV-23NL324.91180JAN</v>
      </c>
      <c r="K716" t="s">
        <v>1441</v>
      </c>
      <c r="L716" t="b">
        <f t="shared" si="23"/>
        <v>1</v>
      </c>
    </row>
    <row r="717" spans="1:12" hidden="1" x14ac:dyDescent="0.3">
      <c r="A717" t="s">
        <v>76</v>
      </c>
      <c r="B717" t="s">
        <v>77</v>
      </c>
      <c r="C717" t="s">
        <v>46</v>
      </c>
      <c r="D717" t="s">
        <v>83</v>
      </c>
      <c r="E717">
        <v>24.91</v>
      </c>
      <c r="F717">
        <v>180</v>
      </c>
      <c r="G717" t="s">
        <v>148</v>
      </c>
      <c r="H717" t="s">
        <v>198</v>
      </c>
      <c r="I717" t="s">
        <v>158</v>
      </c>
      <c r="J717" t="str">
        <f t="shared" si="22"/>
        <v xml:space="preserve">T210098CBN: HOTEL AND HOSPITALPESGDFV-23NL324.91180PHK INV </v>
      </c>
      <c r="K717" t="s">
        <v>942</v>
      </c>
      <c r="L717" t="b">
        <f t="shared" si="23"/>
        <v>1</v>
      </c>
    </row>
    <row r="718" spans="1:12" hidden="1" x14ac:dyDescent="0.3">
      <c r="A718" t="s">
        <v>76</v>
      </c>
      <c r="B718" t="s">
        <v>77</v>
      </c>
      <c r="C718" t="s">
        <v>46</v>
      </c>
      <c r="D718" t="s">
        <v>83</v>
      </c>
      <c r="E718">
        <v>24.91</v>
      </c>
      <c r="F718">
        <v>180</v>
      </c>
      <c r="G718" t="s">
        <v>159</v>
      </c>
      <c r="H718">
        <v>20</v>
      </c>
      <c r="I718" t="s">
        <v>159</v>
      </c>
      <c r="J718" t="str">
        <f t="shared" si="22"/>
        <v>T210098CBN: HOTEL AND HOSPITALPESGDFV-23NL324.91180FEB</v>
      </c>
      <c r="K718" t="s">
        <v>1442</v>
      </c>
      <c r="L718" t="b">
        <f t="shared" si="23"/>
        <v>1</v>
      </c>
    </row>
    <row r="719" spans="1:12" hidden="1" x14ac:dyDescent="0.3">
      <c r="A719" t="s">
        <v>76</v>
      </c>
      <c r="B719" t="s">
        <v>77</v>
      </c>
      <c r="C719" t="s">
        <v>46</v>
      </c>
      <c r="D719" t="s">
        <v>83</v>
      </c>
      <c r="E719">
        <v>24.91</v>
      </c>
      <c r="F719">
        <v>180</v>
      </c>
      <c r="G719" t="s">
        <v>148</v>
      </c>
      <c r="H719" t="s">
        <v>213</v>
      </c>
      <c r="I719" t="s">
        <v>159</v>
      </c>
      <c r="J719" t="str">
        <f t="shared" si="22"/>
        <v xml:space="preserve">T210098CBN: HOTEL AND HOSPITALPESGDFV-23NL324.91180PHK INV </v>
      </c>
      <c r="K719" t="s">
        <v>942</v>
      </c>
      <c r="L719" t="b">
        <f t="shared" si="23"/>
        <v>1</v>
      </c>
    </row>
    <row r="720" spans="1:12" x14ac:dyDescent="0.3">
      <c r="A720" t="s">
        <v>76</v>
      </c>
      <c r="B720" t="s">
        <v>77</v>
      </c>
      <c r="C720" t="s">
        <v>46</v>
      </c>
      <c r="D720" t="s">
        <v>83</v>
      </c>
      <c r="E720">
        <v>24.91</v>
      </c>
      <c r="F720">
        <v>180</v>
      </c>
      <c r="G720" t="s">
        <v>160</v>
      </c>
      <c r="H720">
        <v>10</v>
      </c>
      <c r="I720" t="s">
        <v>160</v>
      </c>
      <c r="J720" t="str">
        <f t="shared" si="22"/>
        <v>T210098CBN: HOTEL AND HOSPITALPESGDFV-23NL324.91180MAR</v>
      </c>
      <c r="K720" t="s">
        <v>1443</v>
      </c>
      <c r="L720" t="b">
        <f t="shared" si="23"/>
        <v>1</v>
      </c>
    </row>
    <row r="721" spans="1:12" x14ac:dyDescent="0.3">
      <c r="A721" s="2" t="s">
        <v>76</v>
      </c>
      <c r="B721" t="s">
        <v>77</v>
      </c>
      <c r="C721" t="s">
        <v>46</v>
      </c>
      <c r="D721" t="s">
        <v>83</v>
      </c>
      <c r="E721">
        <v>24.91</v>
      </c>
      <c r="F721">
        <v>180</v>
      </c>
      <c r="G721" t="s">
        <v>148</v>
      </c>
      <c r="H721" t="s">
        <v>679</v>
      </c>
      <c r="I721" t="s">
        <v>160</v>
      </c>
      <c r="J721" t="str">
        <f t="shared" si="22"/>
        <v xml:space="preserve">T210098CBN: HOTEL AND HOSPITALPESGDFV-23NL324.91180PHK INV </v>
      </c>
      <c r="K721" t="s">
        <v>942</v>
      </c>
      <c r="L721" t="b">
        <f t="shared" si="23"/>
        <v>1</v>
      </c>
    </row>
    <row r="722" spans="1:12" hidden="1" x14ac:dyDescent="0.3">
      <c r="A722" t="s">
        <v>76</v>
      </c>
      <c r="B722" t="s">
        <v>77</v>
      </c>
      <c r="C722" t="s">
        <v>46</v>
      </c>
      <c r="D722" t="s">
        <v>84</v>
      </c>
      <c r="E722">
        <v>33.61</v>
      </c>
      <c r="F722">
        <v>60</v>
      </c>
      <c r="G722" t="s">
        <v>185</v>
      </c>
      <c r="H722">
        <v>5</v>
      </c>
      <c r="I722" t="s">
        <v>185</v>
      </c>
      <c r="J722" t="str">
        <f t="shared" si="22"/>
        <v>T210098CBN: HOTEL AND HOSPITALPESGDFV-25NF333.6160APR</v>
      </c>
      <c r="K722" t="s">
        <v>1444</v>
      </c>
      <c r="L722" t="b">
        <f t="shared" si="23"/>
        <v>1</v>
      </c>
    </row>
    <row r="723" spans="1:12" hidden="1" x14ac:dyDescent="0.3">
      <c r="A723" t="s">
        <v>76</v>
      </c>
      <c r="B723" t="s">
        <v>77</v>
      </c>
      <c r="C723" t="s">
        <v>46</v>
      </c>
      <c r="D723" t="s">
        <v>84</v>
      </c>
      <c r="E723">
        <v>33.61</v>
      </c>
      <c r="F723">
        <v>60</v>
      </c>
      <c r="G723" t="s">
        <v>148</v>
      </c>
      <c r="H723" t="s">
        <v>161</v>
      </c>
      <c r="I723" t="s">
        <v>185</v>
      </c>
      <c r="J723" t="str">
        <f t="shared" si="22"/>
        <v xml:space="preserve">T210098CBN: HOTEL AND HOSPITALPESGDFV-25NF333.6160PHK INV </v>
      </c>
      <c r="K723" t="s">
        <v>946</v>
      </c>
      <c r="L723" t="b">
        <f t="shared" si="23"/>
        <v>1</v>
      </c>
    </row>
    <row r="724" spans="1:12" hidden="1" x14ac:dyDescent="0.3">
      <c r="A724" t="s">
        <v>76</v>
      </c>
      <c r="B724" t="s">
        <v>77</v>
      </c>
      <c r="C724" t="s">
        <v>46</v>
      </c>
      <c r="D724" t="s">
        <v>84</v>
      </c>
      <c r="E724">
        <v>33.61</v>
      </c>
      <c r="F724">
        <v>60</v>
      </c>
      <c r="G724" t="s">
        <v>147</v>
      </c>
      <c r="I724" t="s">
        <v>147</v>
      </c>
      <c r="J724" t="str">
        <f t="shared" si="22"/>
        <v>T210098CBN: HOTEL AND HOSPITALPESGDFV-25NF333.6160MAY</v>
      </c>
      <c r="K724" t="s">
        <v>945</v>
      </c>
      <c r="L724" t="b">
        <f t="shared" si="23"/>
        <v>1</v>
      </c>
    </row>
    <row r="725" spans="1:12" hidden="1" x14ac:dyDescent="0.3">
      <c r="A725" t="s">
        <v>76</v>
      </c>
      <c r="B725" t="s">
        <v>77</v>
      </c>
      <c r="C725" t="s">
        <v>46</v>
      </c>
      <c r="D725" t="s">
        <v>84</v>
      </c>
      <c r="E725">
        <v>33.61</v>
      </c>
      <c r="F725">
        <v>60</v>
      </c>
      <c r="G725" t="s">
        <v>148</v>
      </c>
      <c r="I725" t="s">
        <v>147</v>
      </c>
      <c r="J725" t="str">
        <f t="shared" si="22"/>
        <v xml:space="preserve">T210098CBN: HOTEL AND HOSPITALPESGDFV-25NF333.6160PHK INV </v>
      </c>
      <c r="K725" t="s">
        <v>946</v>
      </c>
      <c r="L725" t="b">
        <f t="shared" si="23"/>
        <v>1</v>
      </c>
    </row>
    <row r="726" spans="1:12" hidden="1" x14ac:dyDescent="0.3">
      <c r="A726" t="s">
        <v>76</v>
      </c>
      <c r="B726" t="s">
        <v>77</v>
      </c>
      <c r="C726" t="s">
        <v>46</v>
      </c>
      <c r="D726" t="s">
        <v>84</v>
      </c>
      <c r="E726">
        <v>33.61</v>
      </c>
      <c r="F726">
        <v>60</v>
      </c>
      <c r="G726" t="s">
        <v>149</v>
      </c>
      <c r="H726">
        <v>5</v>
      </c>
      <c r="I726" t="s">
        <v>149</v>
      </c>
      <c r="J726" t="str">
        <f t="shared" si="22"/>
        <v>T210098CBN: HOTEL AND HOSPITALPESGDFV-25NF333.6160JUN</v>
      </c>
      <c r="K726" t="s">
        <v>1445</v>
      </c>
      <c r="L726" t="b">
        <f t="shared" si="23"/>
        <v>1</v>
      </c>
    </row>
    <row r="727" spans="1:12" hidden="1" x14ac:dyDescent="0.3">
      <c r="A727" t="s">
        <v>76</v>
      </c>
      <c r="B727" t="s">
        <v>77</v>
      </c>
      <c r="C727" t="s">
        <v>46</v>
      </c>
      <c r="D727" t="s">
        <v>84</v>
      </c>
      <c r="E727">
        <v>33.61</v>
      </c>
      <c r="F727">
        <v>60</v>
      </c>
      <c r="G727" t="s">
        <v>148</v>
      </c>
      <c r="H727" t="s">
        <v>163</v>
      </c>
      <c r="I727" t="s">
        <v>149</v>
      </c>
      <c r="J727" t="str">
        <f t="shared" si="22"/>
        <v xml:space="preserve">T210098CBN: HOTEL AND HOSPITALPESGDFV-25NF333.6160PHK INV </v>
      </c>
      <c r="K727" t="s">
        <v>946</v>
      </c>
      <c r="L727" t="b">
        <f t="shared" si="23"/>
        <v>1</v>
      </c>
    </row>
    <row r="728" spans="1:12" hidden="1" x14ac:dyDescent="0.3">
      <c r="A728" t="s">
        <v>76</v>
      </c>
      <c r="B728" t="s">
        <v>77</v>
      </c>
      <c r="C728" t="s">
        <v>46</v>
      </c>
      <c r="D728" t="s">
        <v>84</v>
      </c>
      <c r="E728">
        <v>33.61</v>
      </c>
      <c r="F728">
        <v>60</v>
      </c>
      <c r="G728" t="s">
        <v>150</v>
      </c>
      <c r="I728" t="s">
        <v>150</v>
      </c>
      <c r="J728" t="str">
        <f t="shared" si="22"/>
        <v>T210098CBN: HOTEL AND HOSPITALPESGDFV-25NF333.6160JUL</v>
      </c>
      <c r="K728" t="s">
        <v>947</v>
      </c>
      <c r="L728" t="b">
        <f t="shared" si="23"/>
        <v>1</v>
      </c>
    </row>
    <row r="729" spans="1:12" hidden="1" x14ac:dyDescent="0.3">
      <c r="A729" t="s">
        <v>76</v>
      </c>
      <c r="B729" t="s">
        <v>77</v>
      </c>
      <c r="C729" t="s">
        <v>46</v>
      </c>
      <c r="D729" t="s">
        <v>84</v>
      </c>
      <c r="E729">
        <v>33.61</v>
      </c>
      <c r="F729">
        <v>60</v>
      </c>
      <c r="G729" t="s">
        <v>148</v>
      </c>
      <c r="I729" t="s">
        <v>150</v>
      </c>
      <c r="J729" t="str">
        <f t="shared" si="22"/>
        <v xml:space="preserve">T210098CBN: HOTEL AND HOSPITALPESGDFV-25NF333.6160PHK INV </v>
      </c>
      <c r="K729" t="s">
        <v>946</v>
      </c>
      <c r="L729" t="b">
        <f t="shared" si="23"/>
        <v>1</v>
      </c>
    </row>
    <row r="730" spans="1:12" hidden="1" x14ac:dyDescent="0.3">
      <c r="A730" t="s">
        <v>76</v>
      </c>
      <c r="B730" t="s">
        <v>77</v>
      </c>
      <c r="C730" t="s">
        <v>46</v>
      </c>
      <c r="D730" t="s">
        <v>84</v>
      </c>
      <c r="E730">
        <v>33.61</v>
      </c>
      <c r="F730">
        <v>60</v>
      </c>
      <c r="G730" t="s">
        <v>152</v>
      </c>
      <c r="I730" t="s">
        <v>152</v>
      </c>
      <c r="J730" t="str">
        <f t="shared" si="22"/>
        <v>T210098CBN: HOTEL AND HOSPITALPESGDFV-25NF333.6160AUG</v>
      </c>
      <c r="K730" t="s">
        <v>948</v>
      </c>
      <c r="L730" t="b">
        <f t="shared" si="23"/>
        <v>1</v>
      </c>
    </row>
    <row r="731" spans="1:12" hidden="1" x14ac:dyDescent="0.3">
      <c r="A731" t="s">
        <v>76</v>
      </c>
      <c r="B731" t="s">
        <v>77</v>
      </c>
      <c r="C731" t="s">
        <v>46</v>
      </c>
      <c r="D731" t="s">
        <v>84</v>
      </c>
      <c r="E731">
        <v>33.61</v>
      </c>
      <c r="F731">
        <v>60</v>
      </c>
      <c r="G731" t="s">
        <v>148</v>
      </c>
      <c r="I731" t="s">
        <v>152</v>
      </c>
      <c r="J731" t="str">
        <f t="shared" si="22"/>
        <v xml:space="preserve">T210098CBN: HOTEL AND HOSPITALPESGDFV-25NF333.6160PHK INV </v>
      </c>
      <c r="K731" t="s">
        <v>946</v>
      </c>
      <c r="L731" t="b">
        <f t="shared" si="23"/>
        <v>1</v>
      </c>
    </row>
    <row r="732" spans="1:12" hidden="1" x14ac:dyDescent="0.3">
      <c r="A732" t="s">
        <v>76</v>
      </c>
      <c r="B732" t="s">
        <v>77</v>
      </c>
      <c r="C732" t="s">
        <v>46</v>
      </c>
      <c r="D732" t="s">
        <v>84</v>
      </c>
      <c r="E732">
        <v>33.61</v>
      </c>
      <c r="F732">
        <v>60</v>
      </c>
      <c r="G732" t="s">
        <v>153</v>
      </c>
      <c r="I732" t="s">
        <v>153</v>
      </c>
      <c r="J732" t="str">
        <f t="shared" si="22"/>
        <v>T210098CBN: HOTEL AND HOSPITALPESGDFV-25NF333.6160SEP</v>
      </c>
      <c r="K732" t="s">
        <v>949</v>
      </c>
      <c r="L732" t="b">
        <f t="shared" si="23"/>
        <v>1</v>
      </c>
    </row>
    <row r="733" spans="1:12" hidden="1" x14ac:dyDescent="0.3">
      <c r="A733" t="s">
        <v>76</v>
      </c>
      <c r="B733" t="s">
        <v>77</v>
      </c>
      <c r="C733" t="s">
        <v>46</v>
      </c>
      <c r="D733" t="s">
        <v>84</v>
      </c>
      <c r="E733">
        <v>33.61</v>
      </c>
      <c r="F733">
        <v>60</v>
      </c>
      <c r="G733" t="s">
        <v>148</v>
      </c>
      <c r="I733" t="s">
        <v>153</v>
      </c>
      <c r="J733" t="str">
        <f t="shared" si="22"/>
        <v xml:space="preserve">T210098CBN: HOTEL AND HOSPITALPESGDFV-25NF333.6160PHK INV </v>
      </c>
      <c r="K733" t="s">
        <v>946</v>
      </c>
      <c r="L733" t="b">
        <f t="shared" si="23"/>
        <v>1</v>
      </c>
    </row>
    <row r="734" spans="1:12" hidden="1" x14ac:dyDescent="0.3">
      <c r="A734" t="s">
        <v>76</v>
      </c>
      <c r="B734" t="s">
        <v>77</v>
      </c>
      <c r="C734" t="s">
        <v>46</v>
      </c>
      <c r="D734" t="s">
        <v>84</v>
      </c>
      <c r="E734">
        <v>33.61</v>
      </c>
      <c r="F734">
        <v>60</v>
      </c>
      <c r="G734" t="s">
        <v>155</v>
      </c>
      <c r="I734" t="s">
        <v>155</v>
      </c>
      <c r="J734" t="str">
        <f t="shared" si="22"/>
        <v>T210098CBN: HOTEL AND HOSPITALPESGDFV-25NF333.6160OCT</v>
      </c>
      <c r="K734" t="s">
        <v>950</v>
      </c>
      <c r="L734" t="b">
        <f t="shared" si="23"/>
        <v>1</v>
      </c>
    </row>
    <row r="735" spans="1:12" hidden="1" x14ac:dyDescent="0.3">
      <c r="A735" t="s">
        <v>76</v>
      </c>
      <c r="B735" t="s">
        <v>77</v>
      </c>
      <c r="C735" t="s">
        <v>46</v>
      </c>
      <c r="D735" t="s">
        <v>84</v>
      </c>
      <c r="E735">
        <v>33.61</v>
      </c>
      <c r="F735">
        <v>60</v>
      </c>
      <c r="G735" t="s">
        <v>148</v>
      </c>
      <c r="I735" t="s">
        <v>155</v>
      </c>
      <c r="J735" t="str">
        <f t="shared" si="22"/>
        <v xml:space="preserve">T210098CBN: HOTEL AND HOSPITALPESGDFV-25NF333.6160PHK INV </v>
      </c>
      <c r="K735" t="s">
        <v>946</v>
      </c>
      <c r="L735" t="b">
        <f t="shared" si="23"/>
        <v>1</v>
      </c>
    </row>
    <row r="736" spans="1:12" hidden="1" x14ac:dyDescent="0.3">
      <c r="A736" t="s">
        <v>76</v>
      </c>
      <c r="B736" t="s">
        <v>77</v>
      </c>
      <c r="C736" t="s">
        <v>46</v>
      </c>
      <c r="D736" t="s">
        <v>84</v>
      </c>
      <c r="E736">
        <v>33.61</v>
      </c>
      <c r="F736">
        <v>60</v>
      </c>
      <c r="G736" t="s">
        <v>156</v>
      </c>
      <c r="H736">
        <v>20</v>
      </c>
      <c r="I736" t="s">
        <v>156</v>
      </c>
      <c r="J736" t="str">
        <f t="shared" si="22"/>
        <v>T210098CBN: HOTEL AND HOSPITALPESGDFV-25NF333.6160NOV</v>
      </c>
      <c r="K736" t="s">
        <v>1446</v>
      </c>
      <c r="L736" t="b">
        <f t="shared" si="23"/>
        <v>1</v>
      </c>
    </row>
    <row r="737" spans="1:12" hidden="1" x14ac:dyDescent="0.3">
      <c r="A737" t="s">
        <v>76</v>
      </c>
      <c r="B737" t="s">
        <v>77</v>
      </c>
      <c r="C737" t="s">
        <v>46</v>
      </c>
      <c r="D737" t="s">
        <v>84</v>
      </c>
      <c r="E737">
        <v>33.61</v>
      </c>
      <c r="F737">
        <v>60</v>
      </c>
      <c r="G737" t="s">
        <v>148</v>
      </c>
      <c r="H737" t="s">
        <v>189</v>
      </c>
      <c r="I737" t="s">
        <v>156</v>
      </c>
      <c r="J737" t="str">
        <f t="shared" si="22"/>
        <v xml:space="preserve">T210098CBN: HOTEL AND HOSPITALPESGDFV-25NF333.6160PHK INV </v>
      </c>
      <c r="K737" t="s">
        <v>946</v>
      </c>
      <c r="L737" t="b">
        <f t="shared" si="23"/>
        <v>1</v>
      </c>
    </row>
    <row r="738" spans="1:12" hidden="1" x14ac:dyDescent="0.3">
      <c r="A738" t="s">
        <v>76</v>
      </c>
      <c r="B738" t="s">
        <v>77</v>
      </c>
      <c r="C738" t="s">
        <v>46</v>
      </c>
      <c r="D738" t="s">
        <v>84</v>
      </c>
      <c r="E738">
        <v>33.61</v>
      </c>
      <c r="F738">
        <v>60</v>
      </c>
      <c r="G738" t="s">
        <v>157</v>
      </c>
      <c r="H738">
        <v>20</v>
      </c>
      <c r="I738" t="s">
        <v>157</v>
      </c>
      <c r="J738" t="str">
        <f t="shared" si="22"/>
        <v>T210098CBN: HOTEL AND HOSPITALPESGDFV-25NF333.6160DEC</v>
      </c>
      <c r="K738" t="s">
        <v>1447</v>
      </c>
      <c r="L738" t="b">
        <f t="shared" si="23"/>
        <v>1</v>
      </c>
    </row>
    <row r="739" spans="1:12" hidden="1" x14ac:dyDescent="0.3">
      <c r="A739" t="s">
        <v>76</v>
      </c>
      <c r="B739" t="s">
        <v>77</v>
      </c>
      <c r="C739" t="s">
        <v>46</v>
      </c>
      <c r="D739" t="s">
        <v>84</v>
      </c>
      <c r="E739">
        <v>33.61</v>
      </c>
      <c r="F739">
        <v>60</v>
      </c>
      <c r="G739" t="s">
        <v>148</v>
      </c>
      <c r="H739" t="s">
        <v>212</v>
      </c>
      <c r="I739" t="s">
        <v>157</v>
      </c>
      <c r="J739" t="str">
        <f t="shared" si="22"/>
        <v xml:space="preserve">T210098CBN: HOTEL AND HOSPITALPESGDFV-25NF333.6160PHK INV </v>
      </c>
      <c r="K739" t="s">
        <v>946</v>
      </c>
      <c r="L739" t="b">
        <f t="shared" si="23"/>
        <v>1</v>
      </c>
    </row>
    <row r="740" spans="1:12" hidden="1" x14ac:dyDescent="0.3">
      <c r="A740" t="s">
        <v>76</v>
      </c>
      <c r="B740" t="s">
        <v>77</v>
      </c>
      <c r="C740" t="s">
        <v>46</v>
      </c>
      <c r="D740" t="s">
        <v>84</v>
      </c>
      <c r="E740">
        <v>33.61</v>
      </c>
      <c r="F740">
        <v>60</v>
      </c>
      <c r="G740" t="s">
        <v>158</v>
      </c>
      <c r="I740" t="s">
        <v>158</v>
      </c>
      <c r="J740" t="str">
        <f t="shared" si="22"/>
        <v>T210098CBN: HOTEL AND HOSPITALPESGDFV-25NF333.6160JAN</v>
      </c>
      <c r="K740" t="s">
        <v>951</v>
      </c>
      <c r="L740" t="b">
        <f t="shared" si="23"/>
        <v>1</v>
      </c>
    </row>
    <row r="741" spans="1:12" hidden="1" x14ac:dyDescent="0.3">
      <c r="A741" t="s">
        <v>76</v>
      </c>
      <c r="B741" t="s">
        <v>77</v>
      </c>
      <c r="C741" t="s">
        <v>46</v>
      </c>
      <c r="D741" t="s">
        <v>84</v>
      </c>
      <c r="E741">
        <v>33.61</v>
      </c>
      <c r="F741">
        <v>60</v>
      </c>
      <c r="G741" t="s">
        <v>148</v>
      </c>
      <c r="I741" t="s">
        <v>158</v>
      </c>
      <c r="J741" t="str">
        <f t="shared" si="22"/>
        <v xml:space="preserve">T210098CBN: HOTEL AND HOSPITALPESGDFV-25NF333.6160PHK INV </v>
      </c>
      <c r="K741" t="s">
        <v>946</v>
      </c>
      <c r="L741" t="b">
        <f t="shared" si="23"/>
        <v>1</v>
      </c>
    </row>
    <row r="742" spans="1:12" hidden="1" x14ac:dyDescent="0.3">
      <c r="A742" t="s">
        <v>76</v>
      </c>
      <c r="B742" t="s">
        <v>77</v>
      </c>
      <c r="C742" t="s">
        <v>46</v>
      </c>
      <c r="D742" t="s">
        <v>84</v>
      </c>
      <c r="E742">
        <v>33.61</v>
      </c>
      <c r="F742">
        <v>60</v>
      </c>
      <c r="G742" t="s">
        <v>159</v>
      </c>
      <c r="H742">
        <v>5</v>
      </c>
      <c r="I742" t="s">
        <v>159</v>
      </c>
      <c r="J742" t="str">
        <f t="shared" si="22"/>
        <v>T210098CBN: HOTEL AND HOSPITALPESGDFV-25NF333.6160FEB</v>
      </c>
      <c r="K742" t="s">
        <v>1448</v>
      </c>
      <c r="L742" t="b">
        <f t="shared" si="23"/>
        <v>1</v>
      </c>
    </row>
    <row r="743" spans="1:12" hidden="1" x14ac:dyDescent="0.3">
      <c r="A743" t="s">
        <v>76</v>
      </c>
      <c r="B743" t="s">
        <v>77</v>
      </c>
      <c r="C743" t="s">
        <v>46</v>
      </c>
      <c r="D743" t="s">
        <v>84</v>
      </c>
      <c r="E743">
        <v>33.61</v>
      </c>
      <c r="F743">
        <v>60</v>
      </c>
      <c r="G743" t="s">
        <v>148</v>
      </c>
      <c r="H743" t="s">
        <v>213</v>
      </c>
      <c r="I743" t="s">
        <v>159</v>
      </c>
      <c r="J743" t="str">
        <f t="shared" si="22"/>
        <v xml:space="preserve">T210098CBN: HOTEL AND HOSPITALPESGDFV-25NF333.6160PHK INV </v>
      </c>
      <c r="K743" t="s">
        <v>946</v>
      </c>
      <c r="L743" t="b">
        <f t="shared" si="23"/>
        <v>1</v>
      </c>
    </row>
    <row r="744" spans="1:12" x14ac:dyDescent="0.3">
      <c r="A744" t="s">
        <v>76</v>
      </c>
      <c r="B744" t="s">
        <v>77</v>
      </c>
      <c r="C744" t="s">
        <v>46</v>
      </c>
      <c r="D744" t="s">
        <v>84</v>
      </c>
      <c r="E744">
        <v>33.61</v>
      </c>
      <c r="F744">
        <v>60</v>
      </c>
      <c r="G744" t="s">
        <v>160</v>
      </c>
      <c r="H744">
        <v>5</v>
      </c>
      <c r="I744" t="s">
        <v>160</v>
      </c>
      <c r="J744" t="str">
        <f t="shared" si="22"/>
        <v>T210098CBN: HOTEL AND HOSPITALPESGDFV-25NF333.6160MAR</v>
      </c>
      <c r="K744" t="s">
        <v>1449</v>
      </c>
      <c r="L744" t="b">
        <f t="shared" si="23"/>
        <v>1</v>
      </c>
    </row>
    <row r="745" spans="1:12" x14ac:dyDescent="0.3">
      <c r="A745" s="2" t="s">
        <v>76</v>
      </c>
      <c r="B745" t="s">
        <v>77</v>
      </c>
      <c r="C745" t="s">
        <v>46</v>
      </c>
      <c r="D745" t="s">
        <v>84</v>
      </c>
      <c r="E745">
        <v>33.61</v>
      </c>
      <c r="F745">
        <v>60</v>
      </c>
      <c r="G745" t="s">
        <v>148</v>
      </c>
      <c r="H745" t="s">
        <v>679</v>
      </c>
      <c r="I745" t="s">
        <v>160</v>
      </c>
      <c r="J745" t="str">
        <f t="shared" si="22"/>
        <v xml:space="preserve">T210098CBN: HOTEL AND HOSPITALPESGDFV-25NF333.6160PHK INV </v>
      </c>
      <c r="K745" t="s">
        <v>946</v>
      </c>
      <c r="L745" t="b">
        <f t="shared" si="23"/>
        <v>1</v>
      </c>
    </row>
    <row r="746" spans="1:12" hidden="1" x14ac:dyDescent="0.3">
      <c r="A746" t="s">
        <v>76</v>
      </c>
      <c r="B746" t="s">
        <v>77</v>
      </c>
      <c r="C746" t="s">
        <v>46</v>
      </c>
      <c r="D746" t="s">
        <v>85</v>
      </c>
      <c r="E746">
        <v>30.31</v>
      </c>
      <c r="F746">
        <v>100</v>
      </c>
      <c r="G746" t="s">
        <v>185</v>
      </c>
      <c r="H746">
        <v>5</v>
      </c>
      <c r="I746" t="s">
        <v>185</v>
      </c>
      <c r="J746" t="str">
        <f t="shared" si="22"/>
        <v>T210098CBN: HOTEL AND HOSPITALPESGDFV-25NS330.31100APR</v>
      </c>
      <c r="K746" t="s">
        <v>1450</v>
      </c>
      <c r="L746" t="b">
        <f t="shared" si="23"/>
        <v>1</v>
      </c>
    </row>
    <row r="747" spans="1:12" hidden="1" x14ac:dyDescent="0.3">
      <c r="A747" t="s">
        <v>76</v>
      </c>
      <c r="B747" t="s">
        <v>77</v>
      </c>
      <c r="C747" t="s">
        <v>46</v>
      </c>
      <c r="D747" t="s">
        <v>85</v>
      </c>
      <c r="E747">
        <v>30.31</v>
      </c>
      <c r="F747">
        <v>100</v>
      </c>
      <c r="G747" t="s">
        <v>148</v>
      </c>
      <c r="H747" t="s">
        <v>161</v>
      </c>
      <c r="I747" t="s">
        <v>185</v>
      </c>
      <c r="J747" t="str">
        <f t="shared" si="22"/>
        <v xml:space="preserve">T210098CBN: HOTEL AND HOSPITALPESGDFV-25NS330.31100PHK INV </v>
      </c>
      <c r="K747" t="s">
        <v>953</v>
      </c>
      <c r="L747" t="b">
        <f t="shared" si="23"/>
        <v>1</v>
      </c>
    </row>
    <row r="748" spans="1:12" hidden="1" x14ac:dyDescent="0.3">
      <c r="A748" t="s">
        <v>76</v>
      </c>
      <c r="B748" t="s">
        <v>77</v>
      </c>
      <c r="C748" t="s">
        <v>46</v>
      </c>
      <c r="D748" t="s">
        <v>85</v>
      </c>
      <c r="E748">
        <v>30.31</v>
      </c>
      <c r="F748">
        <v>100</v>
      </c>
      <c r="G748" t="s">
        <v>147</v>
      </c>
      <c r="I748" t="s">
        <v>147</v>
      </c>
      <c r="J748" t="str">
        <f t="shared" si="22"/>
        <v>T210098CBN: HOTEL AND HOSPITALPESGDFV-25NS330.31100MAY</v>
      </c>
      <c r="K748" t="s">
        <v>952</v>
      </c>
      <c r="L748" t="b">
        <f t="shared" si="23"/>
        <v>1</v>
      </c>
    </row>
    <row r="749" spans="1:12" hidden="1" x14ac:dyDescent="0.3">
      <c r="A749" t="s">
        <v>76</v>
      </c>
      <c r="B749" t="s">
        <v>77</v>
      </c>
      <c r="C749" t="s">
        <v>46</v>
      </c>
      <c r="D749" t="s">
        <v>85</v>
      </c>
      <c r="E749">
        <v>30.31</v>
      </c>
      <c r="F749">
        <v>100</v>
      </c>
      <c r="G749" t="s">
        <v>148</v>
      </c>
      <c r="I749" t="s">
        <v>147</v>
      </c>
      <c r="J749" t="str">
        <f t="shared" si="22"/>
        <v xml:space="preserve">T210098CBN: HOTEL AND HOSPITALPESGDFV-25NS330.31100PHK INV </v>
      </c>
      <c r="K749" t="s">
        <v>953</v>
      </c>
      <c r="L749" t="b">
        <f t="shared" si="23"/>
        <v>1</v>
      </c>
    </row>
    <row r="750" spans="1:12" hidden="1" x14ac:dyDescent="0.3">
      <c r="A750" t="s">
        <v>76</v>
      </c>
      <c r="B750" t="s">
        <v>77</v>
      </c>
      <c r="C750" t="s">
        <v>46</v>
      </c>
      <c r="D750" t="s">
        <v>85</v>
      </c>
      <c r="E750">
        <v>30.31</v>
      </c>
      <c r="F750">
        <v>100</v>
      </c>
      <c r="G750" t="s">
        <v>149</v>
      </c>
      <c r="H750">
        <v>20</v>
      </c>
      <c r="I750" t="s">
        <v>149</v>
      </c>
      <c r="J750" t="str">
        <f t="shared" si="22"/>
        <v>T210098CBN: HOTEL AND HOSPITALPESGDFV-25NS330.31100JUN</v>
      </c>
      <c r="K750" t="s">
        <v>1451</v>
      </c>
      <c r="L750" t="b">
        <f t="shared" si="23"/>
        <v>1</v>
      </c>
    </row>
    <row r="751" spans="1:12" hidden="1" x14ac:dyDescent="0.3">
      <c r="A751" t="s">
        <v>76</v>
      </c>
      <c r="B751" t="s">
        <v>77</v>
      </c>
      <c r="C751" t="s">
        <v>46</v>
      </c>
      <c r="D751" t="s">
        <v>85</v>
      </c>
      <c r="E751">
        <v>30.31</v>
      </c>
      <c r="F751">
        <v>100</v>
      </c>
      <c r="G751" t="s">
        <v>148</v>
      </c>
      <c r="H751" t="s">
        <v>163</v>
      </c>
      <c r="I751" t="s">
        <v>149</v>
      </c>
      <c r="J751" t="str">
        <f t="shared" si="22"/>
        <v xml:space="preserve">T210098CBN: HOTEL AND HOSPITALPESGDFV-25NS330.31100PHK INV </v>
      </c>
      <c r="K751" t="s">
        <v>953</v>
      </c>
      <c r="L751" t="b">
        <f t="shared" si="23"/>
        <v>1</v>
      </c>
    </row>
    <row r="752" spans="1:12" hidden="1" x14ac:dyDescent="0.3">
      <c r="A752" t="s">
        <v>76</v>
      </c>
      <c r="B752" t="s">
        <v>77</v>
      </c>
      <c r="C752" t="s">
        <v>46</v>
      </c>
      <c r="D752" t="s">
        <v>85</v>
      </c>
      <c r="E752">
        <v>30.31</v>
      </c>
      <c r="F752">
        <v>100</v>
      </c>
      <c r="G752" t="s">
        <v>150</v>
      </c>
      <c r="H752">
        <v>10</v>
      </c>
      <c r="I752" t="s">
        <v>150</v>
      </c>
      <c r="J752" t="str">
        <f t="shared" si="22"/>
        <v>T210098CBN: HOTEL AND HOSPITALPESGDFV-25NS330.31100JUL</v>
      </c>
      <c r="K752" t="s">
        <v>1452</v>
      </c>
      <c r="L752" t="b">
        <f t="shared" si="23"/>
        <v>1</v>
      </c>
    </row>
    <row r="753" spans="1:12" hidden="1" x14ac:dyDescent="0.3">
      <c r="A753" t="s">
        <v>76</v>
      </c>
      <c r="B753" t="s">
        <v>77</v>
      </c>
      <c r="C753" t="s">
        <v>46</v>
      </c>
      <c r="D753" t="s">
        <v>85</v>
      </c>
      <c r="E753">
        <v>30.31</v>
      </c>
      <c r="F753">
        <v>100</v>
      </c>
      <c r="G753" t="s">
        <v>148</v>
      </c>
      <c r="H753" t="s">
        <v>171</v>
      </c>
      <c r="I753" t="s">
        <v>150</v>
      </c>
      <c r="J753" t="str">
        <f t="shared" si="22"/>
        <v xml:space="preserve">T210098CBN: HOTEL AND HOSPITALPESGDFV-25NS330.31100PHK INV </v>
      </c>
      <c r="K753" t="s">
        <v>953</v>
      </c>
      <c r="L753" t="b">
        <f t="shared" si="23"/>
        <v>1</v>
      </c>
    </row>
    <row r="754" spans="1:12" hidden="1" x14ac:dyDescent="0.3">
      <c r="A754" t="s">
        <v>76</v>
      </c>
      <c r="B754" t="s">
        <v>77</v>
      </c>
      <c r="C754" t="s">
        <v>46</v>
      </c>
      <c r="D754" t="s">
        <v>85</v>
      </c>
      <c r="E754">
        <v>30.31</v>
      </c>
      <c r="F754">
        <v>100</v>
      </c>
      <c r="G754" t="s">
        <v>152</v>
      </c>
      <c r="H754">
        <v>5</v>
      </c>
      <c r="I754" t="s">
        <v>152</v>
      </c>
      <c r="J754" t="str">
        <f t="shared" si="22"/>
        <v>T210098CBN: HOTEL AND HOSPITALPESGDFV-25NS330.31100AUG</v>
      </c>
      <c r="K754" t="s">
        <v>1453</v>
      </c>
      <c r="L754" t="b">
        <f t="shared" si="23"/>
        <v>1</v>
      </c>
    </row>
    <row r="755" spans="1:12" hidden="1" x14ac:dyDescent="0.3">
      <c r="A755" t="s">
        <v>76</v>
      </c>
      <c r="B755" t="s">
        <v>77</v>
      </c>
      <c r="C755" t="s">
        <v>46</v>
      </c>
      <c r="D755" t="s">
        <v>85</v>
      </c>
      <c r="E755">
        <v>30.31</v>
      </c>
      <c r="F755">
        <v>100</v>
      </c>
      <c r="G755" t="s">
        <v>148</v>
      </c>
      <c r="H755" t="s">
        <v>173</v>
      </c>
      <c r="I755" t="s">
        <v>152</v>
      </c>
      <c r="J755" t="str">
        <f t="shared" si="22"/>
        <v xml:space="preserve">T210098CBN: HOTEL AND HOSPITALPESGDFV-25NS330.31100PHK INV </v>
      </c>
      <c r="K755" t="s">
        <v>953</v>
      </c>
      <c r="L755" t="b">
        <f t="shared" si="23"/>
        <v>1</v>
      </c>
    </row>
    <row r="756" spans="1:12" hidden="1" x14ac:dyDescent="0.3">
      <c r="A756" t="s">
        <v>76</v>
      </c>
      <c r="B756" t="s">
        <v>77</v>
      </c>
      <c r="C756" t="s">
        <v>46</v>
      </c>
      <c r="D756" t="s">
        <v>85</v>
      </c>
      <c r="E756">
        <v>30.31</v>
      </c>
      <c r="F756">
        <v>100</v>
      </c>
      <c r="G756" t="s">
        <v>153</v>
      </c>
      <c r="H756">
        <v>10</v>
      </c>
      <c r="I756" t="s">
        <v>153</v>
      </c>
      <c r="J756" t="str">
        <f t="shared" si="22"/>
        <v>T210098CBN: HOTEL AND HOSPITALPESGDFV-25NS330.31100SEP</v>
      </c>
      <c r="K756" t="s">
        <v>1454</v>
      </c>
      <c r="L756" t="b">
        <f t="shared" si="23"/>
        <v>1</v>
      </c>
    </row>
    <row r="757" spans="1:12" hidden="1" x14ac:dyDescent="0.3">
      <c r="A757" t="s">
        <v>76</v>
      </c>
      <c r="B757" t="s">
        <v>77</v>
      </c>
      <c r="C757" t="s">
        <v>46</v>
      </c>
      <c r="D757" t="s">
        <v>85</v>
      </c>
      <c r="E757">
        <v>30.31</v>
      </c>
      <c r="F757">
        <v>100</v>
      </c>
      <c r="G757" t="s">
        <v>148</v>
      </c>
      <c r="H757" t="s">
        <v>172</v>
      </c>
      <c r="I757" t="s">
        <v>153</v>
      </c>
      <c r="J757" t="str">
        <f t="shared" si="22"/>
        <v xml:space="preserve">T210098CBN: HOTEL AND HOSPITALPESGDFV-25NS330.31100PHK INV </v>
      </c>
      <c r="K757" t="s">
        <v>953</v>
      </c>
      <c r="L757" t="b">
        <f t="shared" si="23"/>
        <v>1</v>
      </c>
    </row>
    <row r="758" spans="1:12" hidden="1" x14ac:dyDescent="0.3">
      <c r="A758" t="s">
        <v>76</v>
      </c>
      <c r="B758" t="s">
        <v>77</v>
      </c>
      <c r="C758" t="s">
        <v>46</v>
      </c>
      <c r="D758" t="s">
        <v>85</v>
      </c>
      <c r="E758">
        <v>30.31</v>
      </c>
      <c r="F758">
        <v>100</v>
      </c>
      <c r="G758" t="s">
        <v>155</v>
      </c>
      <c r="I758" t="s">
        <v>155</v>
      </c>
      <c r="J758" t="str">
        <f t="shared" si="22"/>
        <v>T210098CBN: HOTEL AND HOSPITALPESGDFV-25NS330.31100OCT</v>
      </c>
      <c r="K758" t="s">
        <v>954</v>
      </c>
      <c r="L758" t="b">
        <f t="shared" si="23"/>
        <v>1</v>
      </c>
    </row>
    <row r="759" spans="1:12" hidden="1" x14ac:dyDescent="0.3">
      <c r="A759" t="s">
        <v>76</v>
      </c>
      <c r="B759" t="s">
        <v>77</v>
      </c>
      <c r="C759" t="s">
        <v>46</v>
      </c>
      <c r="D759" t="s">
        <v>85</v>
      </c>
      <c r="E759">
        <v>30.31</v>
      </c>
      <c r="F759">
        <v>100</v>
      </c>
      <c r="G759" t="s">
        <v>148</v>
      </c>
      <c r="I759" t="s">
        <v>155</v>
      </c>
      <c r="J759" t="str">
        <f t="shared" si="22"/>
        <v xml:space="preserve">T210098CBN: HOTEL AND HOSPITALPESGDFV-25NS330.31100PHK INV </v>
      </c>
      <c r="K759" t="s">
        <v>953</v>
      </c>
      <c r="L759" t="b">
        <f t="shared" si="23"/>
        <v>1</v>
      </c>
    </row>
    <row r="760" spans="1:12" hidden="1" x14ac:dyDescent="0.3">
      <c r="A760" t="s">
        <v>76</v>
      </c>
      <c r="B760" t="s">
        <v>77</v>
      </c>
      <c r="C760" t="s">
        <v>46</v>
      </c>
      <c r="D760" t="s">
        <v>85</v>
      </c>
      <c r="E760">
        <v>30.31</v>
      </c>
      <c r="F760">
        <v>100</v>
      </c>
      <c r="G760" t="s">
        <v>156</v>
      </c>
      <c r="H760">
        <v>10</v>
      </c>
      <c r="I760" t="s">
        <v>156</v>
      </c>
      <c r="J760" t="str">
        <f t="shared" si="22"/>
        <v>T210098CBN: HOTEL AND HOSPITALPESGDFV-25NS330.31100NOV</v>
      </c>
      <c r="K760" t="s">
        <v>1455</v>
      </c>
      <c r="L760" t="b">
        <f t="shared" si="23"/>
        <v>1</v>
      </c>
    </row>
    <row r="761" spans="1:12" hidden="1" x14ac:dyDescent="0.3">
      <c r="A761" t="s">
        <v>76</v>
      </c>
      <c r="B761" t="s">
        <v>77</v>
      </c>
      <c r="C761" t="s">
        <v>46</v>
      </c>
      <c r="D761" t="s">
        <v>85</v>
      </c>
      <c r="E761">
        <v>30.31</v>
      </c>
      <c r="F761">
        <v>100</v>
      </c>
      <c r="G761" t="s">
        <v>148</v>
      </c>
      <c r="H761" t="s">
        <v>189</v>
      </c>
      <c r="I761" t="s">
        <v>156</v>
      </c>
      <c r="J761" t="str">
        <f t="shared" si="22"/>
        <v xml:space="preserve">T210098CBN: HOTEL AND HOSPITALPESGDFV-25NS330.31100PHK INV </v>
      </c>
      <c r="K761" t="s">
        <v>953</v>
      </c>
      <c r="L761" t="b">
        <f t="shared" si="23"/>
        <v>1</v>
      </c>
    </row>
    <row r="762" spans="1:12" hidden="1" x14ac:dyDescent="0.3">
      <c r="A762" t="s">
        <v>76</v>
      </c>
      <c r="B762" t="s">
        <v>77</v>
      </c>
      <c r="C762" t="s">
        <v>46</v>
      </c>
      <c r="D762" t="s">
        <v>85</v>
      </c>
      <c r="E762">
        <v>30.31</v>
      </c>
      <c r="F762">
        <v>100</v>
      </c>
      <c r="G762" t="s">
        <v>157</v>
      </c>
      <c r="H762">
        <v>20</v>
      </c>
      <c r="I762" t="s">
        <v>157</v>
      </c>
      <c r="J762" t="str">
        <f t="shared" si="22"/>
        <v>T210098CBN: HOTEL AND HOSPITALPESGDFV-25NS330.31100DEC</v>
      </c>
      <c r="K762" t="s">
        <v>1456</v>
      </c>
      <c r="L762" t="b">
        <f t="shared" si="23"/>
        <v>1</v>
      </c>
    </row>
    <row r="763" spans="1:12" hidden="1" x14ac:dyDescent="0.3">
      <c r="A763" t="s">
        <v>76</v>
      </c>
      <c r="B763" t="s">
        <v>77</v>
      </c>
      <c r="C763" t="s">
        <v>46</v>
      </c>
      <c r="D763" t="s">
        <v>85</v>
      </c>
      <c r="E763">
        <v>30.31</v>
      </c>
      <c r="F763">
        <v>100</v>
      </c>
      <c r="G763" t="s">
        <v>148</v>
      </c>
      <c r="H763" t="s">
        <v>212</v>
      </c>
      <c r="I763" t="s">
        <v>157</v>
      </c>
      <c r="J763" t="str">
        <f t="shared" si="22"/>
        <v xml:space="preserve">T210098CBN: HOTEL AND HOSPITALPESGDFV-25NS330.31100PHK INV </v>
      </c>
      <c r="K763" t="s">
        <v>953</v>
      </c>
      <c r="L763" t="b">
        <f t="shared" si="23"/>
        <v>1</v>
      </c>
    </row>
    <row r="764" spans="1:12" hidden="1" x14ac:dyDescent="0.3">
      <c r="A764" t="s">
        <v>76</v>
      </c>
      <c r="B764" t="s">
        <v>77</v>
      </c>
      <c r="C764" t="s">
        <v>46</v>
      </c>
      <c r="D764" t="s">
        <v>85</v>
      </c>
      <c r="E764">
        <v>30.31</v>
      </c>
      <c r="F764">
        <v>100</v>
      </c>
      <c r="G764" t="s">
        <v>158</v>
      </c>
      <c r="H764">
        <v>10</v>
      </c>
      <c r="I764" t="s">
        <v>158</v>
      </c>
      <c r="J764" t="str">
        <f t="shared" si="22"/>
        <v>T210098CBN: HOTEL AND HOSPITALPESGDFV-25NS330.31100JAN</v>
      </c>
      <c r="K764" t="s">
        <v>1457</v>
      </c>
      <c r="L764" t="b">
        <f t="shared" si="23"/>
        <v>1</v>
      </c>
    </row>
    <row r="765" spans="1:12" hidden="1" x14ac:dyDescent="0.3">
      <c r="A765" t="s">
        <v>76</v>
      </c>
      <c r="B765" t="s">
        <v>77</v>
      </c>
      <c r="C765" t="s">
        <v>46</v>
      </c>
      <c r="D765" t="s">
        <v>85</v>
      </c>
      <c r="E765">
        <v>30.31</v>
      </c>
      <c r="F765">
        <v>100</v>
      </c>
      <c r="G765" t="s">
        <v>148</v>
      </c>
      <c r="H765" t="s">
        <v>198</v>
      </c>
      <c r="I765" t="s">
        <v>158</v>
      </c>
      <c r="J765" t="str">
        <f t="shared" si="22"/>
        <v xml:space="preserve">T210098CBN: HOTEL AND HOSPITALPESGDFV-25NS330.31100PHK INV </v>
      </c>
      <c r="K765" t="s">
        <v>953</v>
      </c>
      <c r="L765" t="b">
        <f t="shared" si="23"/>
        <v>1</v>
      </c>
    </row>
    <row r="766" spans="1:12" hidden="1" x14ac:dyDescent="0.3">
      <c r="A766" t="s">
        <v>76</v>
      </c>
      <c r="B766" t="s">
        <v>77</v>
      </c>
      <c r="C766" t="s">
        <v>46</v>
      </c>
      <c r="D766" t="s">
        <v>85</v>
      </c>
      <c r="E766">
        <v>30.31</v>
      </c>
      <c r="F766">
        <v>100</v>
      </c>
      <c r="G766" t="s">
        <v>159</v>
      </c>
      <c r="H766">
        <v>10</v>
      </c>
      <c r="I766" t="s">
        <v>159</v>
      </c>
      <c r="J766" t="str">
        <f t="shared" si="22"/>
        <v>T210098CBN: HOTEL AND HOSPITALPESGDFV-25NS330.31100FEB</v>
      </c>
      <c r="K766" t="s">
        <v>1458</v>
      </c>
      <c r="L766" t="b">
        <f t="shared" si="23"/>
        <v>1</v>
      </c>
    </row>
    <row r="767" spans="1:12" hidden="1" x14ac:dyDescent="0.3">
      <c r="A767" t="s">
        <v>76</v>
      </c>
      <c r="B767" t="s">
        <v>77</v>
      </c>
      <c r="C767" t="s">
        <v>46</v>
      </c>
      <c r="D767" t="s">
        <v>85</v>
      </c>
      <c r="E767">
        <v>30.31</v>
      </c>
      <c r="F767">
        <v>100</v>
      </c>
      <c r="G767" t="s">
        <v>148</v>
      </c>
      <c r="H767" t="s">
        <v>213</v>
      </c>
      <c r="I767" t="s">
        <v>159</v>
      </c>
      <c r="J767" t="str">
        <f t="shared" si="22"/>
        <v xml:space="preserve">T210098CBN: HOTEL AND HOSPITALPESGDFV-25NS330.31100PHK INV </v>
      </c>
      <c r="K767" t="s">
        <v>953</v>
      </c>
      <c r="L767" t="b">
        <f t="shared" si="23"/>
        <v>1</v>
      </c>
    </row>
    <row r="768" spans="1:12" x14ac:dyDescent="0.3">
      <c r="A768" t="s">
        <v>76</v>
      </c>
      <c r="B768" t="s">
        <v>77</v>
      </c>
      <c r="C768" t="s">
        <v>46</v>
      </c>
      <c r="D768" t="s">
        <v>85</v>
      </c>
      <c r="E768">
        <v>30.31</v>
      </c>
      <c r="F768">
        <v>100</v>
      </c>
      <c r="G768" t="s">
        <v>160</v>
      </c>
      <c r="H768">
        <v>10</v>
      </c>
      <c r="I768" t="s">
        <v>160</v>
      </c>
      <c r="J768" t="str">
        <f t="shared" si="22"/>
        <v>T210098CBN: HOTEL AND HOSPITALPESGDFV-25NS330.31100MAR</v>
      </c>
      <c r="K768" t="s">
        <v>1459</v>
      </c>
      <c r="L768" t="b">
        <f t="shared" si="23"/>
        <v>1</v>
      </c>
    </row>
    <row r="769" spans="1:12" x14ac:dyDescent="0.3">
      <c r="A769" s="2" t="s">
        <v>76</v>
      </c>
      <c r="B769" t="s">
        <v>77</v>
      </c>
      <c r="C769" t="s">
        <v>46</v>
      </c>
      <c r="D769" t="s">
        <v>85</v>
      </c>
      <c r="E769">
        <v>30.31</v>
      </c>
      <c r="F769">
        <v>100</v>
      </c>
      <c r="G769" t="s">
        <v>148</v>
      </c>
      <c r="H769" t="s">
        <v>679</v>
      </c>
      <c r="I769" t="s">
        <v>160</v>
      </c>
      <c r="J769" t="str">
        <f t="shared" si="22"/>
        <v xml:space="preserve">T210098CBN: HOTEL AND HOSPITALPESGDFV-25NS330.31100PHK INV </v>
      </c>
      <c r="K769" t="s">
        <v>953</v>
      </c>
      <c r="L769" t="b">
        <f t="shared" si="23"/>
        <v>1</v>
      </c>
    </row>
    <row r="770" spans="1:12" hidden="1" x14ac:dyDescent="0.3">
      <c r="A770" t="s">
        <v>76</v>
      </c>
      <c r="B770" t="s">
        <v>77</v>
      </c>
      <c r="C770" t="s">
        <v>46</v>
      </c>
      <c r="D770" t="s">
        <v>86</v>
      </c>
      <c r="E770">
        <v>104.97</v>
      </c>
      <c r="F770">
        <v>30</v>
      </c>
      <c r="G770" t="s">
        <v>185</v>
      </c>
      <c r="I770" t="s">
        <v>185</v>
      </c>
      <c r="J770" t="str">
        <f t="shared" si="22"/>
        <v>T210098CBN: HOTEL AND HOSPITALPESGDFV-25SM3104.9730APR</v>
      </c>
      <c r="K770" t="s">
        <v>955</v>
      </c>
      <c r="L770" t="b">
        <f t="shared" si="23"/>
        <v>1</v>
      </c>
    </row>
    <row r="771" spans="1:12" hidden="1" x14ac:dyDescent="0.3">
      <c r="A771" t="s">
        <v>76</v>
      </c>
      <c r="B771" t="s">
        <v>77</v>
      </c>
      <c r="C771" t="s">
        <v>46</v>
      </c>
      <c r="D771" t="s">
        <v>86</v>
      </c>
      <c r="E771">
        <v>104.97</v>
      </c>
      <c r="F771">
        <v>30</v>
      </c>
      <c r="G771" t="s">
        <v>148</v>
      </c>
      <c r="I771" t="s">
        <v>185</v>
      </c>
      <c r="J771" t="str">
        <f t="shared" ref="J771:J834" si="24">A771&amp;B771&amp;C771&amp;D771&amp;E771&amp;F771&amp;G771</f>
        <v xml:space="preserve">T210098CBN: HOTEL AND HOSPITALPESGDFV-25SM3104.9730PHK INV </v>
      </c>
      <c r="K771" t="s">
        <v>956</v>
      </c>
      <c r="L771" t="b">
        <f t="shared" ref="L771:L834" si="25">J771=K771</f>
        <v>1</v>
      </c>
    </row>
    <row r="772" spans="1:12" hidden="1" x14ac:dyDescent="0.3">
      <c r="A772" t="s">
        <v>76</v>
      </c>
      <c r="B772" t="s">
        <v>77</v>
      </c>
      <c r="C772" t="s">
        <v>46</v>
      </c>
      <c r="D772" t="s">
        <v>86</v>
      </c>
      <c r="E772">
        <v>104.97</v>
      </c>
      <c r="F772">
        <v>30</v>
      </c>
      <c r="G772" t="s">
        <v>147</v>
      </c>
      <c r="H772">
        <v>5</v>
      </c>
      <c r="I772" t="s">
        <v>147</v>
      </c>
      <c r="J772" t="str">
        <f t="shared" si="24"/>
        <v>T210098CBN: HOTEL AND HOSPITALPESGDFV-25SM3104.9730MAY</v>
      </c>
      <c r="K772" t="s">
        <v>1460</v>
      </c>
      <c r="L772" t="b">
        <f t="shared" si="25"/>
        <v>1</v>
      </c>
    </row>
    <row r="773" spans="1:12" hidden="1" x14ac:dyDescent="0.3">
      <c r="A773" t="s">
        <v>76</v>
      </c>
      <c r="B773" t="s">
        <v>77</v>
      </c>
      <c r="C773" t="s">
        <v>46</v>
      </c>
      <c r="D773" t="s">
        <v>86</v>
      </c>
      <c r="E773">
        <v>104.97</v>
      </c>
      <c r="F773">
        <v>30</v>
      </c>
      <c r="G773" t="s">
        <v>148</v>
      </c>
      <c r="H773" t="s">
        <v>170</v>
      </c>
      <c r="I773" t="s">
        <v>147</v>
      </c>
      <c r="J773" t="str">
        <f t="shared" si="24"/>
        <v xml:space="preserve">T210098CBN: HOTEL AND HOSPITALPESGDFV-25SM3104.9730PHK INV </v>
      </c>
      <c r="K773" t="s">
        <v>956</v>
      </c>
      <c r="L773" t="b">
        <f t="shared" si="25"/>
        <v>1</v>
      </c>
    </row>
    <row r="774" spans="1:12" hidden="1" x14ac:dyDescent="0.3">
      <c r="A774" t="s">
        <v>76</v>
      </c>
      <c r="B774" t="s">
        <v>77</v>
      </c>
      <c r="C774" t="s">
        <v>46</v>
      </c>
      <c r="D774" t="s">
        <v>86</v>
      </c>
      <c r="E774">
        <v>104.97</v>
      </c>
      <c r="F774">
        <v>30</v>
      </c>
      <c r="G774" t="s">
        <v>149</v>
      </c>
      <c r="I774" t="s">
        <v>149</v>
      </c>
      <c r="J774" t="str">
        <f t="shared" si="24"/>
        <v>T210098CBN: HOTEL AND HOSPITALPESGDFV-25SM3104.9730JUN</v>
      </c>
      <c r="K774" t="s">
        <v>957</v>
      </c>
      <c r="L774" t="b">
        <f t="shared" si="25"/>
        <v>1</v>
      </c>
    </row>
    <row r="775" spans="1:12" hidden="1" x14ac:dyDescent="0.3">
      <c r="A775" t="s">
        <v>76</v>
      </c>
      <c r="B775" t="s">
        <v>77</v>
      </c>
      <c r="C775" t="s">
        <v>46</v>
      </c>
      <c r="D775" t="s">
        <v>86</v>
      </c>
      <c r="E775">
        <v>104.97</v>
      </c>
      <c r="F775">
        <v>30</v>
      </c>
      <c r="G775" t="s">
        <v>148</v>
      </c>
      <c r="I775" t="s">
        <v>149</v>
      </c>
      <c r="J775" t="str">
        <f t="shared" si="24"/>
        <v xml:space="preserve">T210098CBN: HOTEL AND HOSPITALPESGDFV-25SM3104.9730PHK INV </v>
      </c>
      <c r="K775" t="s">
        <v>956</v>
      </c>
      <c r="L775" t="b">
        <f t="shared" si="25"/>
        <v>1</v>
      </c>
    </row>
    <row r="776" spans="1:12" hidden="1" x14ac:dyDescent="0.3">
      <c r="A776" t="s">
        <v>76</v>
      </c>
      <c r="B776" t="s">
        <v>77</v>
      </c>
      <c r="C776" t="s">
        <v>46</v>
      </c>
      <c r="D776" t="s">
        <v>86</v>
      </c>
      <c r="E776">
        <v>104.97</v>
      </c>
      <c r="F776">
        <v>30</v>
      </c>
      <c r="G776" t="s">
        <v>150</v>
      </c>
      <c r="I776" t="s">
        <v>150</v>
      </c>
      <c r="J776" t="str">
        <f t="shared" si="24"/>
        <v>T210098CBN: HOTEL AND HOSPITALPESGDFV-25SM3104.9730JUL</v>
      </c>
      <c r="K776" t="s">
        <v>958</v>
      </c>
      <c r="L776" t="b">
        <f t="shared" si="25"/>
        <v>1</v>
      </c>
    </row>
    <row r="777" spans="1:12" hidden="1" x14ac:dyDescent="0.3">
      <c r="A777" t="s">
        <v>76</v>
      </c>
      <c r="B777" t="s">
        <v>77</v>
      </c>
      <c r="C777" t="s">
        <v>46</v>
      </c>
      <c r="D777" t="s">
        <v>86</v>
      </c>
      <c r="E777">
        <v>104.97</v>
      </c>
      <c r="F777">
        <v>30</v>
      </c>
      <c r="G777" t="s">
        <v>148</v>
      </c>
      <c r="I777" t="s">
        <v>150</v>
      </c>
      <c r="J777" t="str">
        <f t="shared" si="24"/>
        <v xml:space="preserve">T210098CBN: HOTEL AND HOSPITALPESGDFV-25SM3104.9730PHK INV </v>
      </c>
      <c r="K777" t="s">
        <v>956</v>
      </c>
      <c r="L777" t="b">
        <f t="shared" si="25"/>
        <v>1</v>
      </c>
    </row>
    <row r="778" spans="1:12" hidden="1" x14ac:dyDescent="0.3">
      <c r="A778" t="s">
        <v>76</v>
      </c>
      <c r="B778" t="s">
        <v>77</v>
      </c>
      <c r="C778" t="s">
        <v>46</v>
      </c>
      <c r="D778" t="s">
        <v>86</v>
      </c>
      <c r="E778">
        <v>104.97</v>
      </c>
      <c r="F778">
        <v>30</v>
      </c>
      <c r="G778" t="s">
        <v>152</v>
      </c>
      <c r="H778">
        <v>2</v>
      </c>
      <c r="I778" t="s">
        <v>152</v>
      </c>
      <c r="J778" t="str">
        <f t="shared" si="24"/>
        <v>T210098CBN: HOTEL AND HOSPITALPESGDFV-25SM3104.9730AUG</v>
      </c>
      <c r="K778" t="s">
        <v>1461</v>
      </c>
      <c r="L778" t="b">
        <f t="shared" si="25"/>
        <v>1</v>
      </c>
    </row>
    <row r="779" spans="1:12" hidden="1" x14ac:dyDescent="0.3">
      <c r="A779" t="s">
        <v>76</v>
      </c>
      <c r="B779" t="s">
        <v>77</v>
      </c>
      <c r="C779" t="s">
        <v>46</v>
      </c>
      <c r="D779" t="s">
        <v>86</v>
      </c>
      <c r="E779">
        <v>104.97</v>
      </c>
      <c r="F779">
        <v>30</v>
      </c>
      <c r="G779" t="s">
        <v>148</v>
      </c>
      <c r="H779" t="s">
        <v>174</v>
      </c>
      <c r="I779" t="s">
        <v>152</v>
      </c>
      <c r="J779" t="str">
        <f t="shared" si="24"/>
        <v xml:space="preserve">T210098CBN: HOTEL AND HOSPITALPESGDFV-25SM3104.9730PHK INV </v>
      </c>
      <c r="K779" t="s">
        <v>956</v>
      </c>
      <c r="L779" t="b">
        <f t="shared" si="25"/>
        <v>1</v>
      </c>
    </row>
    <row r="780" spans="1:12" hidden="1" x14ac:dyDescent="0.3">
      <c r="A780" t="s">
        <v>76</v>
      </c>
      <c r="B780" t="s">
        <v>77</v>
      </c>
      <c r="C780" t="s">
        <v>46</v>
      </c>
      <c r="D780" t="s">
        <v>86</v>
      </c>
      <c r="E780">
        <v>104.97</v>
      </c>
      <c r="F780">
        <v>30</v>
      </c>
      <c r="G780" t="s">
        <v>153</v>
      </c>
      <c r="I780" t="s">
        <v>153</v>
      </c>
      <c r="J780" t="str">
        <f t="shared" si="24"/>
        <v>T210098CBN: HOTEL AND HOSPITALPESGDFV-25SM3104.9730SEP</v>
      </c>
      <c r="K780" t="s">
        <v>959</v>
      </c>
      <c r="L780" t="b">
        <f t="shared" si="25"/>
        <v>1</v>
      </c>
    </row>
    <row r="781" spans="1:12" hidden="1" x14ac:dyDescent="0.3">
      <c r="A781" t="s">
        <v>76</v>
      </c>
      <c r="B781" t="s">
        <v>77</v>
      </c>
      <c r="C781" t="s">
        <v>46</v>
      </c>
      <c r="D781" t="s">
        <v>86</v>
      </c>
      <c r="E781">
        <v>104.97</v>
      </c>
      <c r="F781">
        <v>30</v>
      </c>
      <c r="G781" t="s">
        <v>148</v>
      </c>
      <c r="I781" t="s">
        <v>153</v>
      </c>
      <c r="J781" t="str">
        <f t="shared" si="24"/>
        <v xml:space="preserve">T210098CBN: HOTEL AND HOSPITALPESGDFV-25SM3104.9730PHK INV </v>
      </c>
      <c r="K781" t="s">
        <v>956</v>
      </c>
      <c r="L781" t="b">
        <f t="shared" si="25"/>
        <v>1</v>
      </c>
    </row>
    <row r="782" spans="1:12" hidden="1" x14ac:dyDescent="0.3">
      <c r="A782" t="s">
        <v>76</v>
      </c>
      <c r="B782" t="s">
        <v>77</v>
      </c>
      <c r="C782" t="s">
        <v>46</v>
      </c>
      <c r="D782" t="s">
        <v>86</v>
      </c>
      <c r="E782">
        <v>104.97</v>
      </c>
      <c r="F782">
        <v>30</v>
      </c>
      <c r="G782" t="s">
        <v>155</v>
      </c>
      <c r="I782" t="s">
        <v>155</v>
      </c>
      <c r="J782" t="str">
        <f t="shared" si="24"/>
        <v>T210098CBN: HOTEL AND HOSPITALPESGDFV-25SM3104.9730OCT</v>
      </c>
      <c r="K782" t="s">
        <v>960</v>
      </c>
      <c r="L782" t="b">
        <f t="shared" si="25"/>
        <v>1</v>
      </c>
    </row>
    <row r="783" spans="1:12" hidden="1" x14ac:dyDescent="0.3">
      <c r="A783" t="s">
        <v>76</v>
      </c>
      <c r="B783" t="s">
        <v>77</v>
      </c>
      <c r="C783" t="s">
        <v>46</v>
      </c>
      <c r="D783" t="s">
        <v>86</v>
      </c>
      <c r="E783">
        <v>104.97</v>
      </c>
      <c r="F783">
        <v>30</v>
      </c>
      <c r="G783" t="s">
        <v>148</v>
      </c>
      <c r="I783" t="s">
        <v>155</v>
      </c>
      <c r="J783" t="str">
        <f t="shared" si="24"/>
        <v xml:space="preserve">T210098CBN: HOTEL AND HOSPITALPESGDFV-25SM3104.9730PHK INV </v>
      </c>
      <c r="K783" t="s">
        <v>956</v>
      </c>
      <c r="L783" t="b">
        <f t="shared" si="25"/>
        <v>1</v>
      </c>
    </row>
    <row r="784" spans="1:12" hidden="1" x14ac:dyDescent="0.3">
      <c r="A784" t="s">
        <v>76</v>
      </c>
      <c r="B784" t="s">
        <v>77</v>
      </c>
      <c r="C784" t="s">
        <v>46</v>
      </c>
      <c r="D784" t="s">
        <v>86</v>
      </c>
      <c r="E784">
        <v>104.97</v>
      </c>
      <c r="F784">
        <v>30</v>
      </c>
      <c r="G784" t="s">
        <v>156</v>
      </c>
      <c r="I784" t="s">
        <v>156</v>
      </c>
      <c r="J784" t="str">
        <f t="shared" si="24"/>
        <v>T210098CBN: HOTEL AND HOSPITALPESGDFV-25SM3104.9730NOV</v>
      </c>
      <c r="K784" t="s">
        <v>961</v>
      </c>
      <c r="L784" t="b">
        <f t="shared" si="25"/>
        <v>1</v>
      </c>
    </row>
    <row r="785" spans="1:12" hidden="1" x14ac:dyDescent="0.3">
      <c r="A785" t="s">
        <v>76</v>
      </c>
      <c r="B785" t="s">
        <v>77</v>
      </c>
      <c r="C785" t="s">
        <v>46</v>
      </c>
      <c r="D785" t="s">
        <v>86</v>
      </c>
      <c r="E785">
        <v>104.97</v>
      </c>
      <c r="F785">
        <v>30</v>
      </c>
      <c r="G785" t="s">
        <v>148</v>
      </c>
      <c r="I785" t="s">
        <v>156</v>
      </c>
      <c r="J785" t="str">
        <f t="shared" si="24"/>
        <v xml:space="preserve">T210098CBN: HOTEL AND HOSPITALPESGDFV-25SM3104.9730PHK INV </v>
      </c>
      <c r="K785" t="s">
        <v>956</v>
      </c>
      <c r="L785" t="b">
        <f t="shared" si="25"/>
        <v>1</v>
      </c>
    </row>
    <row r="786" spans="1:12" hidden="1" x14ac:dyDescent="0.3">
      <c r="A786" t="s">
        <v>76</v>
      </c>
      <c r="B786" t="s">
        <v>77</v>
      </c>
      <c r="C786" t="s">
        <v>46</v>
      </c>
      <c r="D786" t="s">
        <v>86</v>
      </c>
      <c r="E786">
        <v>104.97</v>
      </c>
      <c r="F786">
        <v>30</v>
      </c>
      <c r="G786" t="s">
        <v>157</v>
      </c>
      <c r="I786" t="s">
        <v>157</v>
      </c>
      <c r="J786" t="str">
        <f t="shared" si="24"/>
        <v>T210098CBN: HOTEL AND HOSPITALPESGDFV-25SM3104.9730DEC</v>
      </c>
      <c r="K786" t="s">
        <v>962</v>
      </c>
      <c r="L786" t="b">
        <f t="shared" si="25"/>
        <v>1</v>
      </c>
    </row>
    <row r="787" spans="1:12" hidden="1" x14ac:dyDescent="0.3">
      <c r="A787" t="s">
        <v>76</v>
      </c>
      <c r="B787" t="s">
        <v>77</v>
      </c>
      <c r="C787" t="s">
        <v>46</v>
      </c>
      <c r="D787" t="s">
        <v>86</v>
      </c>
      <c r="E787">
        <v>104.97</v>
      </c>
      <c r="F787">
        <v>30</v>
      </c>
      <c r="G787" t="s">
        <v>148</v>
      </c>
      <c r="I787" t="s">
        <v>157</v>
      </c>
      <c r="J787" t="str">
        <f t="shared" si="24"/>
        <v xml:space="preserve">T210098CBN: HOTEL AND HOSPITALPESGDFV-25SM3104.9730PHK INV </v>
      </c>
      <c r="K787" t="s">
        <v>956</v>
      </c>
      <c r="L787" t="b">
        <f t="shared" si="25"/>
        <v>1</v>
      </c>
    </row>
    <row r="788" spans="1:12" hidden="1" x14ac:dyDescent="0.3">
      <c r="A788" t="s">
        <v>76</v>
      </c>
      <c r="B788" t="s">
        <v>77</v>
      </c>
      <c r="C788" t="s">
        <v>46</v>
      </c>
      <c r="D788" t="s">
        <v>86</v>
      </c>
      <c r="E788">
        <v>104.97</v>
      </c>
      <c r="F788">
        <v>30</v>
      </c>
      <c r="G788" t="s">
        <v>158</v>
      </c>
      <c r="I788" t="s">
        <v>158</v>
      </c>
      <c r="J788" t="str">
        <f t="shared" si="24"/>
        <v>T210098CBN: HOTEL AND HOSPITALPESGDFV-25SM3104.9730JAN</v>
      </c>
      <c r="K788" t="s">
        <v>963</v>
      </c>
      <c r="L788" t="b">
        <f t="shared" si="25"/>
        <v>1</v>
      </c>
    </row>
    <row r="789" spans="1:12" hidden="1" x14ac:dyDescent="0.3">
      <c r="A789" t="s">
        <v>76</v>
      </c>
      <c r="B789" t="s">
        <v>77</v>
      </c>
      <c r="C789" t="s">
        <v>46</v>
      </c>
      <c r="D789" t="s">
        <v>86</v>
      </c>
      <c r="E789">
        <v>104.97</v>
      </c>
      <c r="F789">
        <v>30</v>
      </c>
      <c r="G789" t="s">
        <v>148</v>
      </c>
      <c r="I789" t="s">
        <v>158</v>
      </c>
      <c r="J789" t="str">
        <f t="shared" si="24"/>
        <v xml:space="preserve">T210098CBN: HOTEL AND HOSPITALPESGDFV-25SM3104.9730PHK INV </v>
      </c>
      <c r="K789" t="s">
        <v>956</v>
      </c>
      <c r="L789" t="b">
        <f t="shared" si="25"/>
        <v>1</v>
      </c>
    </row>
    <row r="790" spans="1:12" hidden="1" x14ac:dyDescent="0.3">
      <c r="A790" t="s">
        <v>76</v>
      </c>
      <c r="B790" t="s">
        <v>77</v>
      </c>
      <c r="C790" t="s">
        <v>46</v>
      </c>
      <c r="D790" t="s">
        <v>86</v>
      </c>
      <c r="E790">
        <v>104.97</v>
      </c>
      <c r="F790">
        <v>30</v>
      </c>
      <c r="G790" t="s">
        <v>159</v>
      </c>
      <c r="I790" t="s">
        <v>159</v>
      </c>
      <c r="J790" t="str">
        <f t="shared" si="24"/>
        <v>T210098CBN: HOTEL AND HOSPITALPESGDFV-25SM3104.9730FEB</v>
      </c>
      <c r="K790" t="s">
        <v>964</v>
      </c>
      <c r="L790" t="b">
        <f t="shared" si="25"/>
        <v>1</v>
      </c>
    </row>
    <row r="791" spans="1:12" hidden="1" x14ac:dyDescent="0.3">
      <c r="A791" t="s">
        <v>76</v>
      </c>
      <c r="B791" t="s">
        <v>77</v>
      </c>
      <c r="C791" t="s">
        <v>46</v>
      </c>
      <c r="D791" t="s">
        <v>86</v>
      </c>
      <c r="E791">
        <v>104.97</v>
      </c>
      <c r="F791">
        <v>30</v>
      </c>
      <c r="G791" t="s">
        <v>148</v>
      </c>
      <c r="I791" t="s">
        <v>159</v>
      </c>
      <c r="J791" t="str">
        <f t="shared" si="24"/>
        <v xml:space="preserve">T210098CBN: HOTEL AND HOSPITALPESGDFV-25SM3104.9730PHK INV </v>
      </c>
      <c r="K791" t="s">
        <v>956</v>
      </c>
      <c r="L791" t="b">
        <f t="shared" si="25"/>
        <v>1</v>
      </c>
    </row>
    <row r="792" spans="1:12" x14ac:dyDescent="0.3">
      <c r="A792" t="s">
        <v>76</v>
      </c>
      <c r="B792" t="s">
        <v>77</v>
      </c>
      <c r="C792" t="s">
        <v>46</v>
      </c>
      <c r="D792" t="s">
        <v>86</v>
      </c>
      <c r="E792">
        <v>104.97</v>
      </c>
      <c r="F792">
        <v>30</v>
      </c>
      <c r="G792" t="s">
        <v>160</v>
      </c>
      <c r="I792" t="s">
        <v>160</v>
      </c>
      <c r="J792" t="str">
        <f t="shared" si="24"/>
        <v>T210098CBN: HOTEL AND HOSPITALPESGDFV-25SM3104.9730MAR</v>
      </c>
      <c r="K792" t="s">
        <v>965</v>
      </c>
      <c r="L792" t="b">
        <f t="shared" si="25"/>
        <v>1</v>
      </c>
    </row>
    <row r="793" spans="1:12" x14ac:dyDescent="0.3">
      <c r="A793" t="s">
        <v>76</v>
      </c>
      <c r="B793" t="s">
        <v>77</v>
      </c>
      <c r="C793" t="s">
        <v>46</v>
      </c>
      <c r="D793" t="s">
        <v>86</v>
      </c>
      <c r="E793">
        <v>104.97</v>
      </c>
      <c r="F793">
        <v>30</v>
      </c>
      <c r="G793" t="s">
        <v>148</v>
      </c>
      <c r="I793" t="s">
        <v>160</v>
      </c>
      <c r="J793" t="str">
        <f t="shared" si="24"/>
        <v xml:space="preserve">T210098CBN: HOTEL AND HOSPITALPESGDFV-25SM3104.9730PHK INV </v>
      </c>
      <c r="K793" t="s">
        <v>956</v>
      </c>
      <c r="L793" t="b">
        <f t="shared" si="25"/>
        <v>1</v>
      </c>
    </row>
    <row r="794" spans="1:12" hidden="1" x14ac:dyDescent="0.3">
      <c r="A794" t="s">
        <v>76</v>
      </c>
      <c r="B794" t="s">
        <v>77</v>
      </c>
      <c r="C794" t="s">
        <v>46</v>
      </c>
      <c r="D794" t="s">
        <v>87</v>
      </c>
      <c r="E794">
        <v>84.96</v>
      </c>
      <c r="F794">
        <v>30</v>
      </c>
      <c r="G794" t="s">
        <v>185</v>
      </c>
      <c r="I794" t="s">
        <v>185</v>
      </c>
      <c r="J794" t="str">
        <f t="shared" si="24"/>
        <v>T210098CBN: HOTEL AND HOSPITALPESGDFV-25SW384.9630APR</v>
      </c>
      <c r="K794" t="s">
        <v>966</v>
      </c>
      <c r="L794" t="b">
        <f t="shared" si="25"/>
        <v>1</v>
      </c>
    </row>
    <row r="795" spans="1:12" hidden="1" x14ac:dyDescent="0.3">
      <c r="A795" t="s">
        <v>76</v>
      </c>
      <c r="B795" t="s">
        <v>77</v>
      </c>
      <c r="C795" t="s">
        <v>46</v>
      </c>
      <c r="D795" t="s">
        <v>87</v>
      </c>
      <c r="E795">
        <v>84.96</v>
      </c>
      <c r="F795">
        <v>30</v>
      </c>
      <c r="G795" t="s">
        <v>148</v>
      </c>
      <c r="I795" t="s">
        <v>185</v>
      </c>
      <c r="J795" t="str">
        <f t="shared" si="24"/>
        <v xml:space="preserve">T210098CBN: HOTEL AND HOSPITALPESGDFV-25SW384.9630PHK INV </v>
      </c>
      <c r="K795" t="s">
        <v>967</v>
      </c>
      <c r="L795" t="b">
        <f t="shared" si="25"/>
        <v>1</v>
      </c>
    </row>
    <row r="796" spans="1:12" hidden="1" x14ac:dyDescent="0.3">
      <c r="A796" t="s">
        <v>76</v>
      </c>
      <c r="B796" t="s">
        <v>77</v>
      </c>
      <c r="C796" t="s">
        <v>46</v>
      </c>
      <c r="D796" t="s">
        <v>87</v>
      </c>
      <c r="E796">
        <v>84.96</v>
      </c>
      <c r="F796">
        <v>30</v>
      </c>
      <c r="G796" t="s">
        <v>147</v>
      </c>
      <c r="I796" t="s">
        <v>147</v>
      </c>
      <c r="J796" t="str">
        <f t="shared" si="24"/>
        <v>T210098CBN: HOTEL AND HOSPITALPESGDFV-25SW384.9630MAY</v>
      </c>
      <c r="K796" t="s">
        <v>968</v>
      </c>
      <c r="L796" t="b">
        <f t="shared" si="25"/>
        <v>1</v>
      </c>
    </row>
    <row r="797" spans="1:12" hidden="1" x14ac:dyDescent="0.3">
      <c r="A797" t="s">
        <v>76</v>
      </c>
      <c r="B797" t="s">
        <v>77</v>
      </c>
      <c r="C797" t="s">
        <v>46</v>
      </c>
      <c r="D797" t="s">
        <v>87</v>
      </c>
      <c r="E797">
        <v>84.96</v>
      </c>
      <c r="F797">
        <v>30</v>
      </c>
      <c r="G797" t="s">
        <v>148</v>
      </c>
      <c r="I797" t="s">
        <v>147</v>
      </c>
      <c r="J797" t="str">
        <f t="shared" si="24"/>
        <v xml:space="preserve">T210098CBN: HOTEL AND HOSPITALPESGDFV-25SW384.9630PHK INV </v>
      </c>
      <c r="K797" t="s">
        <v>967</v>
      </c>
      <c r="L797" t="b">
        <f t="shared" si="25"/>
        <v>1</v>
      </c>
    </row>
    <row r="798" spans="1:12" hidden="1" x14ac:dyDescent="0.3">
      <c r="A798" t="s">
        <v>76</v>
      </c>
      <c r="B798" t="s">
        <v>77</v>
      </c>
      <c r="C798" t="s">
        <v>46</v>
      </c>
      <c r="D798" t="s">
        <v>87</v>
      </c>
      <c r="E798">
        <v>84.96</v>
      </c>
      <c r="F798">
        <v>30</v>
      </c>
      <c r="G798" t="s">
        <v>149</v>
      </c>
      <c r="I798" t="s">
        <v>149</v>
      </c>
      <c r="J798" t="str">
        <f t="shared" si="24"/>
        <v>T210098CBN: HOTEL AND HOSPITALPESGDFV-25SW384.9630JUN</v>
      </c>
      <c r="K798" t="s">
        <v>969</v>
      </c>
      <c r="L798" t="b">
        <f t="shared" si="25"/>
        <v>1</v>
      </c>
    </row>
    <row r="799" spans="1:12" hidden="1" x14ac:dyDescent="0.3">
      <c r="A799" t="s">
        <v>76</v>
      </c>
      <c r="B799" t="s">
        <v>77</v>
      </c>
      <c r="C799" t="s">
        <v>46</v>
      </c>
      <c r="D799" t="s">
        <v>87</v>
      </c>
      <c r="E799">
        <v>84.96</v>
      </c>
      <c r="F799">
        <v>30</v>
      </c>
      <c r="G799" t="s">
        <v>148</v>
      </c>
      <c r="I799" t="s">
        <v>149</v>
      </c>
      <c r="J799" t="str">
        <f t="shared" si="24"/>
        <v xml:space="preserve">T210098CBN: HOTEL AND HOSPITALPESGDFV-25SW384.9630PHK INV </v>
      </c>
      <c r="K799" t="s">
        <v>967</v>
      </c>
      <c r="L799" t="b">
        <f t="shared" si="25"/>
        <v>1</v>
      </c>
    </row>
    <row r="800" spans="1:12" hidden="1" x14ac:dyDescent="0.3">
      <c r="A800" t="s">
        <v>76</v>
      </c>
      <c r="B800" t="s">
        <v>77</v>
      </c>
      <c r="C800" t="s">
        <v>46</v>
      </c>
      <c r="D800" t="s">
        <v>87</v>
      </c>
      <c r="E800">
        <v>84.96</v>
      </c>
      <c r="F800">
        <v>30</v>
      </c>
      <c r="G800" t="s">
        <v>150</v>
      </c>
      <c r="I800" t="s">
        <v>150</v>
      </c>
      <c r="J800" t="str">
        <f t="shared" si="24"/>
        <v>T210098CBN: HOTEL AND HOSPITALPESGDFV-25SW384.9630JUL</v>
      </c>
      <c r="K800" t="s">
        <v>970</v>
      </c>
      <c r="L800" t="b">
        <f t="shared" si="25"/>
        <v>1</v>
      </c>
    </row>
    <row r="801" spans="1:12" hidden="1" x14ac:dyDescent="0.3">
      <c r="A801" t="s">
        <v>76</v>
      </c>
      <c r="B801" t="s">
        <v>77</v>
      </c>
      <c r="C801" t="s">
        <v>46</v>
      </c>
      <c r="D801" t="s">
        <v>87</v>
      </c>
      <c r="E801">
        <v>84.96</v>
      </c>
      <c r="F801">
        <v>30</v>
      </c>
      <c r="G801" t="s">
        <v>148</v>
      </c>
      <c r="I801" t="s">
        <v>150</v>
      </c>
      <c r="J801" t="str">
        <f t="shared" si="24"/>
        <v xml:space="preserve">T210098CBN: HOTEL AND HOSPITALPESGDFV-25SW384.9630PHK INV </v>
      </c>
      <c r="K801" t="s">
        <v>967</v>
      </c>
      <c r="L801" t="b">
        <f t="shared" si="25"/>
        <v>1</v>
      </c>
    </row>
    <row r="802" spans="1:12" hidden="1" x14ac:dyDescent="0.3">
      <c r="A802" t="s">
        <v>76</v>
      </c>
      <c r="B802" t="s">
        <v>77</v>
      </c>
      <c r="C802" t="s">
        <v>46</v>
      </c>
      <c r="D802" t="s">
        <v>87</v>
      </c>
      <c r="E802">
        <v>84.96</v>
      </c>
      <c r="F802">
        <v>30</v>
      </c>
      <c r="G802" t="s">
        <v>152</v>
      </c>
      <c r="H802">
        <v>4</v>
      </c>
      <c r="I802" t="s">
        <v>152</v>
      </c>
      <c r="J802" t="str">
        <f t="shared" si="24"/>
        <v>T210098CBN: HOTEL AND HOSPITALPESGDFV-25SW384.9630AUG</v>
      </c>
      <c r="K802" t="s">
        <v>1462</v>
      </c>
      <c r="L802" t="b">
        <f t="shared" si="25"/>
        <v>1</v>
      </c>
    </row>
    <row r="803" spans="1:12" hidden="1" x14ac:dyDescent="0.3">
      <c r="A803" t="s">
        <v>76</v>
      </c>
      <c r="B803" t="s">
        <v>77</v>
      </c>
      <c r="C803" t="s">
        <v>46</v>
      </c>
      <c r="D803" t="s">
        <v>87</v>
      </c>
      <c r="E803">
        <v>84.96</v>
      </c>
      <c r="F803">
        <v>30</v>
      </c>
      <c r="G803" t="s">
        <v>148</v>
      </c>
      <c r="H803" t="s">
        <v>174</v>
      </c>
      <c r="I803" t="s">
        <v>152</v>
      </c>
      <c r="J803" t="str">
        <f t="shared" si="24"/>
        <v xml:space="preserve">T210098CBN: HOTEL AND HOSPITALPESGDFV-25SW384.9630PHK INV </v>
      </c>
      <c r="K803" t="s">
        <v>967</v>
      </c>
      <c r="L803" t="b">
        <f t="shared" si="25"/>
        <v>1</v>
      </c>
    </row>
    <row r="804" spans="1:12" hidden="1" x14ac:dyDescent="0.3">
      <c r="A804" t="s">
        <v>76</v>
      </c>
      <c r="B804" t="s">
        <v>77</v>
      </c>
      <c r="C804" t="s">
        <v>46</v>
      </c>
      <c r="D804" t="s">
        <v>87</v>
      </c>
      <c r="E804">
        <v>84.96</v>
      </c>
      <c r="F804">
        <v>30</v>
      </c>
      <c r="G804" t="s">
        <v>153</v>
      </c>
      <c r="I804" t="s">
        <v>153</v>
      </c>
      <c r="J804" t="str">
        <f t="shared" si="24"/>
        <v>T210098CBN: HOTEL AND HOSPITALPESGDFV-25SW384.9630SEP</v>
      </c>
      <c r="K804" t="s">
        <v>971</v>
      </c>
      <c r="L804" t="b">
        <f t="shared" si="25"/>
        <v>1</v>
      </c>
    </row>
    <row r="805" spans="1:12" hidden="1" x14ac:dyDescent="0.3">
      <c r="A805" t="s">
        <v>76</v>
      </c>
      <c r="B805" t="s">
        <v>77</v>
      </c>
      <c r="C805" t="s">
        <v>46</v>
      </c>
      <c r="D805" t="s">
        <v>87</v>
      </c>
      <c r="E805">
        <v>84.96</v>
      </c>
      <c r="F805">
        <v>30</v>
      </c>
      <c r="G805" t="s">
        <v>148</v>
      </c>
      <c r="I805" t="s">
        <v>153</v>
      </c>
      <c r="J805" t="str">
        <f t="shared" si="24"/>
        <v xml:space="preserve">T210098CBN: HOTEL AND HOSPITALPESGDFV-25SW384.9630PHK INV </v>
      </c>
      <c r="K805" t="s">
        <v>967</v>
      </c>
      <c r="L805" t="b">
        <f t="shared" si="25"/>
        <v>1</v>
      </c>
    </row>
    <row r="806" spans="1:12" hidden="1" x14ac:dyDescent="0.3">
      <c r="A806" t="s">
        <v>76</v>
      </c>
      <c r="B806" t="s">
        <v>77</v>
      </c>
      <c r="C806" t="s">
        <v>46</v>
      </c>
      <c r="D806" t="s">
        <v>87</v>
      </c>
      <c r="E806">
        <v>84.96</v>
      </c>
      <c r="F806">
        <v>30</v>
      </c>
      <c r="G806" t="s">
        <v>155</v>
      </c>
      <c r="I806" t="s">
        <v>155</v>
      </c>
      <c r="J806" t="str">
        <f t="shared" si="24"/>
        <v>T210098CBN: HOTEL AND HOSPITALPESGDFV-25SW384.9630OCT</v>
      </c>
      <c r="K806" t="s">
        <v>972</v>
      </c>
      <c r="L806" t="b">
        <f t="shared" si="25"/>
        <v>1</v>
      </c>
    </row>
    <row r="807" spans="1:12" hidden="1" x14ac:dyDescent="0.3">
      <c r="A807" t="s">
        <v>76</v>
      </c>
      <c r="B807" t="s">
        <v>77</v>
      </c>
      <c r="C807" t="s">
        <v>46</v>
      </c>
      <c r="D807" t="s">
        <v>87</v>
      </c>
      <c r="E807">
        <v>84.96</v>
      </c>
      <c r="F807">
        <v>30</v>
      </c>
      <c r="G807" t="s">
        <v>148</v>
      </c>
      <c r="I807" t="s">
        <v>155</v>
      </c>
      <c r="J807" t="str">
        <f t="shared" si="24"/>
        <v xml:space="preserve">T210098CBN: HOTEL AND HOSPITALPESGDFV-25SW384.9630PHK INV </v>
      </c>
      <c r="K807" t="s">
        <v>967</v>
      </c>
      <c r="L807" t="b">
        <f t="shared" si="25"/>
        <v>1</v>
      </c>
    </row>
    <row r="808" spans="1:12" hidden="1" x14ac:dyDescent="0.3">
      <c r="A808" t="s">
        <v>76</v>
      </c>
      <c r="B808" t="s">
        <v>77</v>
      </c>
      <c r="C808" t="s">
        <v>46</v>
      </c>
      <c r="D808" t="s">
        <v>87</v>
      </c>
      <c r="E808">
        <v>84.96</v>
      </c>
      <c r="F808">
        <v>30</v>
      </c>
      <c r="G808" t="s">
        <v>156</v>
      </c>
      <c r="H808">
        <v>3</v>
      </c>
      <c r="I808" t="s">
        <v>156</v>
      </c>
      <c r="J808" t="str">
        <f t="shared" si="24"/>
        <v>T210098CBN: HOTEL AND HOSPITALPESGDFV-25SW384.9630NOV</v>
      </c>
      <c r="K808" t="s">
        <v>1463</v>
      </c>
      <c r="L808" t="b">
        <f t="shared" si="25"/>
        <v>1</v>
      </c>
    </row>
    <row r="809" spans="1:12" hidden="1" x14ac:dyDescent="0.3">
      <c r="A809" t="s">
        <v>76</v>
      </c>
      <c r="B809" t="s">
        <v>77</v>
      </c>
      <c r="C809" t="s">
        <v>46</v>
      </c>
      <c r="D809" t="s">
        <v>87</v>
      </c>
      <c r="E809">
        <v>84.96</v>
      </c>
      <c r="F809">
        <v>30</v>
      </c>
      <c r="G809" t="s">
        <v>148</v>
      </c>
      <c r="H809" t="s">
        <v>189</v>
      </c>
      <c r="I809" t="s">
        <v>156</v>
      </c>
      <c r="J809" t="str">
        <f t="shared" si="24"/>
        <v xml:space="preserve">T210098CBN: HOTEL AND HOSPITALPESGDFV-25SW384.9630PHK INV </v>
      </c>
      <c r="K809" t="s">
        <v>967</v>
      </c>
      <c r="L809" t="b">
        <f t="shared" si="25"/>
        <v>1</v>
      </c>
    </row>
    <row r="810" spans="1:12" hidden="1" x14ac:dyDescent="0.3">
      <c r="A810" t="s">
        <v>76</v>
      </c>
      <c r="B810" t="s">
        <v>77</v>
      </c>
      <c r="C810" t="s">
        <v>46</v>
      </c>
      <c r="D810" t="s">
        <v>87</v>
      </c>
      <c r="E810">
        <v>84.96</v>
      </c>
      <c r="F810">
        <v>30</v>
      </c>
      <c r="G810" t="s">
        <v>157</v>
      </c>
      <c r="H810">
        <v>3</v>
      </c>
      <c r="I810" t="s">
        <v>157</v>
      </c>
      <c r="J810" t="str">
        <f t="shared" si="24"/>
        <v>T210098CBN: HOTEL AND HOSPITALPESGDFV-25SW384.9630DEC</v>
      </c>
      <c r="K810" t="s">
        <v>1464</v>
      </c>
      <c r="L810" t="b">
        <f t="shared" si="25"/>
        <v>1</v>
      </c>
    </row>
    <row r="811" spans="1:12" hidden="1" x14ac:dyDescent="0.3">
      <c r="A811" t="s">
        <v>76</v>
      </c>
      <c r="B811" t="s">
        <v>77</v>
      </c>
      <c r="C811" t="s">
        <v>46</v>
      </c>
      <c r="D811" t="s">
        <v>87</v>
      </c>
      <c r="E811">
        <v>84.96</v>
      </c>
      <c r="F811">
        <v>30</v>
      </c>
      <c r="G811" t="s">
        <v>148</v>
      </c>
      <c r="H811" t="s">
        <v>197</v>
      </c>
      <c r="I811" t="s">
        <v>157</v>
      </c>
      <c r="J811" t="str">
        <f t="shared" si="24"/>
        <v xml:space="preserve">T210098CBN: HOTEL AND HOSPITALPESGDFV-25SW384.9630PHK INV </v>
      </c>
      <c r="K811" t="s">
        <v>967</v>
      </c>
      <c r="L811" t="b">
        <f t="shared" si="25"/>
        <v>1</v>
      </c>
    </row>
    <row r="812" spans="1:12" hidden="1" x14ac:dyDescent="0.3">
      <c r="A812" t="s">
        <v>76</v>
      </c>
      <c r="B812" t="s">
        <v>77</v>
      </c>
      <c r="C812" t="s">
        <v>46</v>
      </c>
      <c r="D812" t="s">
        <v>87</v>
      </c>
      <c r="E812">
        <v>84.96</v>
      </c>
      <c r="F812">
        <v>30</v>
      </c>
      <c r="G812" t="s">
        <v>158</v>
      </c>
      <c r="I812" t="s">
        <v>158</v>
      </c>
      <c r="J812" t="str">
        <f t="shared" si="24"/>
        <v>T210098CBN: HOTEL AND HOSPITALPESGDFV-25SW384.9630JAN</v>
      </c>
      <c r="K812" t="s">
        <v>973</v>
      </c>
      <c r="L812" t="b">
        <f t="shared" si="25"/>
        <v>1</v>
      </c>
    </row>
    <row r="813" spans="1:12" hidden="1" x14ac:dyDescent="0.3">
      <c r="A813" t="s">
        <v>76</v>
      </c>
      <c r="B813" t="s">
        <v>77</v>
      </c>
      <c r="C813" t="s">
        <v>46</v>
      </c>
      <c r="D813" t="s">
        <v>87</v>
      </c>
      <c r="E813">
        <v>84.96</v>
      </c>
      <c r="F813">
        <v>30</v>
      </c>
      <c r="G813" t="s">
        <v>148</v>
      </c>
      <c r="I813" t="s">
        <v>158</v>
      </c>
      <c r="J813" t="str">
        <f t="shared" si="24"/>
        <v xml:space="preserve">T210098CBN: HOTEL AND HOSPITALPESGDFV-25SW384.9630PHK INV </v>
      </c>
      <c r="K813" t="s">
        <v>967</v>
      </c>
      <c r="L813" t="b">
        <f t="shared" si="25"/>
        <v>1</v>
      </c>
    </row>
    <row r="814" spans="1:12" hidden="1" x14ac:dyDescent="0.3">
      <c r="A814" t="s">
        <v>76</v>
      </c>
      <c r="B814" t="s">
        <v>77</v>
      </c>
      <c r="C814" t="s">
        <v>46</v>
      </c>
      <c r="D814" t="s">
        <v>87</v>
      </c>
      <c r="E814">
        <v>84.96</v>
      </c>
      <c r="F814">
        <v>30</v>
      </c>
      <c r="G814" t="s">
        <v>159</v>
      </c>
      <c r="H814">
        <v>3</v>
      </c>
      <c r="I814" t="s">
        <v>159</v>
      </c>
      <c r="J814" t="str">
        <f t="shared" si="24"/>
        <v>T210098CBN: HOTEL AND HOSPITALPESGDFV-25SW384.9630FEB</v>
      </c>
      <c r="K814" t="s">
        <v>1465</v>
      </c>
      <c r="L814" t="b">
        <f t="shared" si="25"/>
        <v>1</v>
      </c>
    </row>
    <row r="815" spans="1:12" hidden="1" x14ac:dyDescent="0.3">
      <c r="A815" t="s">
        <v>76</v>
      </c>
      <c r="B815" t="s">
        <v>77</v>
      </c>
      <c r="C815" t="s">
        <v>46</v>
      </c>
      <c r="D815" t="s">
        <v>87</v>
      </c>
      <c r="E815">
        <v>84.96</v>
      </c>
      <c r="F815">
        <v>30</v>
      </c>
      <c r="G815" t="s">
        <v>148</v>
      </c>
      <c r="H815" t="s">
        <v>213</v>
      </c>
      <c r="I815" t="s">
        <v>159</v>
      </c>
      <c r="J815" t="str">
        <f t="shared" si="24"/>
        <v xml:space="preserve">T210098CBN: HOTEL AND HOSPITALPESGDFV-25SW384.9630PHK INV </v>
      </c>
      <c r="K815" t="s">
        <v>967</v>
      </c>
      <c r="L815" t="b">
        <f t="shared" si="25"/>
        <v>1</v>
      </c>
    </row>
    <row r="816" spans="1:12" x14ac:dyDescent="0.3">
      <c r="A816" t="s">
        <v>76</v>
      </c>
      <c r="B816" t="s">
        <v>77</v>
      </c>
      <c r="C816" t="s">
        <v>46</v>
      </c>
      <c r="D816" t="s">
        <v>87</v>
      </c>
      <c r="E816">
        <v>84.96</v>
      </c>
      <c r="F816">
        <v>30</v>
      </c>
      <c r="G816" t="s">
        <v>160</v>
      </c>
      <c r="H816">
        <v>3</v>
      </c>
      <c r="I816" t="s">
        <v>160</v>
      </c>
      <c r="J816" t="str">
        <f t="shared" si="24"/>
        <v>T210098CBN: HOTEL AND HOSPITALPESGDFV-25SW384.9630MAR</v>
      </c>
      <c r="K816" t="s">
        <v>1466</v>
      </c>
      <c r="L816" t="b">
        <f t="shared" si="25"/>
        <v>1</v>
      </c>
    </row>
    <row r="817" spans="1:12" x14ac:dyDescent="0.3">
      <c r="A817" s="2" t="s">
        <v>76</v>
      </c>
      <c r="B817" t="s">
        <v>77</v>
      </c>
      <c r="C817" t="s">
        <v>46</v>
      </c>
      <c r="D817" t="s">
        <v>87</v>
      </c>
      <c r="E817">
        <v>84.96</v>
      </c>
      <c r="F817">
        <v>30</v>
      </c>
      <c r="G817" t="s">
        <v>148</v>
      </c>
      <c r="H817" t="s">
        <v>679</v>
      </c>
      <c r="I817" t="s">
        <v>160</v>
      </c>
      <c r="J817" t="str">
        <f t="shared" si="24"/>
        <v xml:space="preserve">T210098CBN: HOTEL AND HOSPITALPESGDFV-25SW384.9630PHK INV </v>
      </c>
      <c r="K817" t="s">
        <v>967</v>
      </c>
      <c r="L817" t="b">
        <f t="shared" si="25"/>
        <v>1</v>
      </c>
    </row>
    <row r="818" spans="1:12" hidden="1" x14ac:dyDescent="0.3">
      <c r="A818" t="s">
        <v>76</v>
      </c>
      <c r="B818" t="s">
        <v>77</v>
      </c>
      <c r="C818" t="s">
        <v>46</v>
      </c>
      <c r="D818" t="s">
        <v>88</v>
      </c>
      <c r="E818">
        <v>50.88</v>
      </c>
      <c r="F818">
        <v>50</v>
      </c>
      <c r="G818" t="s">
        <v>185</v>
      </c>
      <c r="I818" t="s">
        <v>185</v>
      </c>
      <c r="J818" t="str">
        <f t="shared" si="24"/>
        <v>T210098CBN: HOTEL AND HOSPITALPESGDFV-28NX350.8850APR</v>
      </c>
      <c r="K818" t="s">
        <v>974</v>
      </c>
      <c r="L818" t="b">
        <f t="shared" si="25"/>
        <v>1</v>
      </c>
    </row>
    <row r="819" spans="1:12" hidden="1" x14ac:dyDescent="0.3">
      <c r="A819" t="s">
        <v>76</v>
      </c>
      <c r="B819" t="s">
        <v>77</v>
      </c>
      <c r="C819" t="s">
        <v>46</v>
      </c>
      <c r="D819" t="s">
        <v>88</v>
      </c>
      <c r="E819">
        <v>50.88</v>
      </c>
      <c r="F819">
        <v>50</v>
      </c>
      <c r="G819" t="s">
        <v>148</v>
      </c>
      <c r="I819" t="s">
        <v>185</v>
      </c>
      <c r="J819" t="str">
        <f t="shared" si="24"/>
        <v xml:space="preserve">T210098CBN: HOTEL AND HOSPITALPESGDFV-28NX350.8850PHK INV </v>
      </c>
      <c r="K819" t="s">
        <v>975</v>
      </c>
      <c r="L819" t="b">
        <f t="shared" si="25"/>
        <v>1</v>
      </c>
    </row>
    <row r="820" spans="1:12" hidden="1" x14ac:dyDescent="0.3">
      <c r="A820" t="s">
        <v>76</v>
      </c>
      <c r="B820" t="s">
        <v>77</v>
      </c>
      <c r="C820" t="s">
        <v>46</v>
      </c>
      <c r="D820" t="s">
        <v>88</v>
      </c>
      <c r="E820">
        <v>50.88</v>
      </c>
      <c r="F820">
        <v>50</v>
      </c>
      <c r="G820" t="s">
        <v>147</v>
      </c>
      <c r="H820">
        <v>5</v>
      </c>
      <c r="I820" t="s">
        <v>147</v>
      </c>
      <c r="J820" t="str">
        <f t="shared" si="24"/>
        <v>T210098CBN: HOTEL AND HOSPITALPESGDFV-28NX350.8850MAY</v>
      </c>
      <c r="K820" t="s">
        <v>1467</v>
      </c>
      <c r="L820" t="b">
        <f t="shared" si="25"/>
        <v>1</v>
      </c>
    </row>
    <row r="821" spans="1:12" hidden="1" x14ac:dyDescent="0.3">
      <c r="A821" t="s">
        <v>76</v>
      </c>
      <c r="B821" t="s">
        <v>77</v>
      </c>
      <c r="C821" t="s">
        <v>46</v>
      </c>
      <c r="D821" t="s">
        <v>88</v>
      </c>
      <c r="E821">
        <v>50.88</v>
      </c>
      <c r="F821">
        <v>50</v>
      </c>
      <c r="G821" t="s">
        <v>148</v>
      </c>
      <c r="H821" t="s">
        <v>170</v>
      </c>
      <c r="I821" t="s">
        <v>147</v>
      </c>
      <c r="J821" t="str">
        <f t="shared" si="24"/>
        <v xml:space="preserve">T210098CBN: HOTEL AND HOSPITALPESGDFV-28NX350.8850PHK INV </v>
      </c>
      <c r="K821" t="s">
        <v>975</v>
      </c>
      <c r="L821" t="b">
        <f t="shared" si="25"/>
        <v>1</v>
      </c>
    </row>
    <row r="822" spans="1:12" hidden="1" x14ac:dyDescent="0.3">
      <c r="A822" t="s">
        <v>76</v>
      </c>
      <c r="B822" t="s">
        <v>77</v>
      </c>
      <c r="C822" t="s">
        <v>46</v>
      </c>
      <c r="D822" t="s">
        <v>88</v>
      </c>
      <c r="E822">
        <v>50.88</v>
      </c>
      <c r="F822">
        <v>50</v>
      </c>
      <c r="G822" t="s">
        <v>149</v>
      </c>
      <c r="I822" t="s">
        <v>149</v>
      </c>
      <c r="J822" t="str">
        <f t="shared" si="24"/>
        <v>T210098CBN: HOTEL AND HOSPITALPESGDFV-28NX350.8850JUN</v>
      </c>
      <c r="K822" t="s">
        <v>976</v>
      </c>
      <c r="L822" t="b">
        <f t="shared" si="25"/>
        <v>1</v>
      </c>
    </row>
    <row r="823" spans="1:12" hidden="1" x14ac:dyDescent="0.3">
      <c r="A823" t="s">
        <v>76</v>
      </c>
      <c r="B823" t="s">
        <v>77</v>
      </c>
      <c r="C823" t="s">
        <v>46</v>
      </c>
      <c r="D823" t="s">
        <v>88</v>
      </c>
      <c r="E823">
        <v>50.88</v>
      </c>
      <c r="F823">
        <v>50</v>
      </c>
      <c r="G823" t="s">
        <v>148</v>
      </c>
      <c r="I823" t="s">
        <v>149</v>
      </c>
      <c r="J823" t="str">
        <f t="shared" si="24"/>
        <v xml:space="preserve">T210098CBN: HOTEL AND HOSPITALPESGDFV-28NX350.8850PHK INV </v>
      </c>
      <c r="K823" t="s">
        <v>975</v>
      </c>
      <c r="L823" t="b">
        <f t="shared" si="25"/>
        <v>1</v>
      </c>
    </row>
    <row r="824" spans="1:12" hidden="1" x14ac:dyDescent="0.3">
      <c r="A824" t="s">
        <v>76</v>
      </c>
      <c r="B824" t="s">
        <v>77</v>
      </c>
      <c r="C824" t="s">
        <v>46</v>
      </c>
      <c r="D824" t="s">
        <v>88</v>
      </c>
      <c r="E824">
        <v>50.88</v>
      </c>
      <c r="F824">
        <v>50</v>
      </c>
      <c r="G824" t="s">
        <v>150</v>
      </c>
      <c r="H824">
        <v>5</v>
      </c>
      <c r="I824" t="s">
        <v>150</v>
      </c>
      <c r="J824" t="str">
        <f t="shared" si="24"/>
        <v>T210098CBN: HOTEL AND HOSPITALPESGDFV-28NX350.8850JUL</v>
      </c>
      <c r="K824" t="s">
        <v>1468</v>
      </c>
      <c r="L824" t="b">
        <f t="shared" si="25"/>
        <v>1</v>
      </c>
    </row>
    <row r="825" spans="1:12" hidden="1" x14ac:dyDescent="0.3">
      <c r="A825" t="s">
        <v>76</v>
      </c>
      <c r="B825" t="s">
        <v>77</v>
      </c>
      <c r="C825" t="s">
        <v>46</v>
      </c>
      <c r="D825" t="s">
        <v>88</v>
      </c>
      <c r="E825">
        <v>50.88</v>
      </c>
      <c r="F825">
        <v>50</v>
      </c>
      <c r="G825" t="s">
        <v>148</v>
      </c>
      <c r="H825" t="s">
        <v>171</v>
      </c>
      <c r="I825" t="s">
        <v>150</v>
      </c>
      <c r="J825" t="str">
        <f t="shared" si="24"/>
        <v xml:space="preserve">T210098CBN: HOTEL AND HOSPITALPESGDFV-28NX350.8850PHK INV </v>
      </c>
      <c r="K825" t="s">
        <v>975</v>
      </c>
      <c r="L825" t="b">
        <f t="shared" si="25"/>
        <v>1</v>
      </c>
    </row>
    <row r="826" spans="1:12" hidden="1" x14ac:dyDescent="0.3">
      <c r="A826" t="s">
        <v>76</v>
      </c>
      <c r="B826" t="s">
        <v>77</v>
      </c>
      <c r="C826" t="s">
        <v>46</v>
      </c>
      <c r="D826" t="s">
        <v>88</v>
      </c>
      <c r="E826">
        <v>50.88</v>
      </c>
      <c r="F826">
        <v>50</v>
      </c>
      <c r="G826" t="s">
        <v>152</v>
      </c>
      <c r="H826">
        <v>5</v>
      </c>
      <c r="I826" t="s">
        <v>152</v>
      </c>
      <c r="J826" t="str">
        <f t="shared" si="24"/>
        <v>T210098CBN: HOTEL AND HOSPITALPESGDFV-28NX350.8850AUG</v>
      </c>
      <c r="K826" t="s">
        <v>1469</v>
      </c>
      <c r="L826" t="b">
        <f t="shared" si="25"/>
        <v>1</v>
      </c>
    </row>
    <row r="827" spans="1:12" hidden="1" x14ac:dyDescent="0.3">
      <c r="A827" t="s">
        <v>76</v>
      </c>
      <c r="B827" t="s">
        <v>77</v>
      </c>
      <c r="C827" t="s">
        <v>46</v>
      </c>
      <c r="D827" t="s">
        <v>88</v>
      </c>
      <c r="E827">
        <v>50.88</v>
      </c>
      <c r="F827">
        <v>50</v>
      </c>
      <c r="G827" t="s">
        <v>148</v>
      </c>
      <c r="H827" t="s">
        <v>173</v>
      </c>
      <c r="I827" t="s">
        <v>152</v>
      </c>
      <c r="J827" t="str">
        <f t="shared" si="24"/>
        <v xml:space="preserve">T210098CBN: HOTEL AND HOSPITALPESGDFV-28NX350.8850PHK INV </v>
      </c>
      <c r="K827" t="s">
        <v>975</v>
      </c>
      <c r="L827" t="b">
        <f t="shared" si="25"/>
        <v>1</v>
      </c>
    </row>
    <row r="828" spans="1:12" hidden="1" x14ac:dyDescent="0.3">
      <c r="A828" t="s">
        <v>76</v>
      </c>
      <c r="B828" t="s">
        <v>77</v>
      </c>
      <c r="C828" t="s">
        <v>46</v>
      </c>
      <c r="D828" t="s">
        <v>88</v>
      </c>
      <c r="E828">
        <v>50.88</v>
      </c>
      <c r="F828">
        <v>50</v>
      </c>
      <c r="G828" t="s">
        <v>153</v>
      </c>
      <c r="H828">
        <v>5</v>
      </c>
      <c r="I828" t="s">
        <v>153</v>
      </c>
      <c r="J828" t="str">
        <f t="shared" si="24"/>
        <v>T210098CBN: HOTEL AND HOSPITALPESGDFV-28NX350.8850SEP</v>
      </c>
      <c r="K828" t="s">
        <v>1470</v>
      </c>
      <c r="L828" t="b">
        <f t="shared" si="25"/>
        <v>1</v>
      </c>
    </row>
    <row r="829" spans="1:12" hidden="1" x14ac:dyDescent="0.3">
      <c r="A829" t="s">
        <v>76</v>
      </c>
      <c r="B829" t="s">
        <v>77</v>
      </c>
      <c r="C829" t="s">
        <v>46</v>
      </c>
      <c r="D829" t="s">
        <v>88</v>
      </c>
      <c r="E829">
        <v>50.88</v>
      </c>
      <c r="F829">
        <v>50</v>
      </c>
      <c r="G829" t="s">
        <v>148</v>
      </c>
      <c r="H829" t="s">
        <v>172</v>
      </c>
      <c r="I829" t="s">
        <v>153</v>
      </c>
      <c r="J829" t="str">
        <f t="shared" si="24"/>
        <v xml:space="preserve">T210098CBN: HOTEL AND HOSPITALPESGDFV-28NX350.8850PHK INV </v>
      </c>
      <c r="K829" t="s">
        <v>975</v>
      </c>
      <c r="L829" t="b">
        <f t="shared" si="25"/>
        <v>1</v>
      </c>
    </row>
    <row r="830" spans="1:12" hidden="1" x14ac:dyDescent="0.3">
      <c r="A830" t="s">
        <v>76</v>
      </c>
      <c r="B830" t="s">
        <v>77</v>
      </c>
      <c r="C830" t="s">
        <v>46</v>
      </c>
      <c r="D830" t="s">
        <v>88</v>
      </c>
      <c r="E830">
        <v>50.88</v>
      </c>
      <c r="F830">
        <v>50</v>
      </c>
      <c r="G830" t="s">
        <v>155</v>
      </c>
      <c r="I830" t="s">
        <v>155</v>
      </c>
      <c r="J830" t="str">
        <f t="shared" si="24"/>
        <v>T210098CBN: HOTEL AND HOSPITALPESGDFV-28NX350.8850OCT</v>
      </c>
      <c r="K830" t="s">
        <v>977</v>
      </c>
      <c r="L830" t="b">
        <f t="shared" si="25"/>
        <v>1</v>
      </c>
    </row>
    <row r="831" spans="1:12" hidden="1" x14ac:dyDescent="0.3">
      <c r="A831" t="s">
        <v>76</v>
      </c>
      <c r="B831" t="s">
        <v>77</v>
      </c>
      <c r="C831" t="s">
        <v>46</v>
      </c>
      <c r="D831" t="s">
        <v>88</v>
      </c>
      <c r="E831">
        <v>50.88</v>
      </c>
      <c r="F831">
        <v>50</v>
      </c>
      <c r="G831" t="s">
        <v>148</v>
      </c>
      <c r="I831" t="s">
        <v>155</v>
      </c>
      <c r="J831" t="str">
        <f t="shared" si="24"/>
        <v xml:space="preserve">T210098CBN: HOTEL AND HOSPITALPESGDFV-28NX350.8850PHK INV </v>
      </c>
      <c r="K831" t="s">
        <v>975</v>
      </c>
      <c r="L831" t="b">
        <f t="shared" si="25"/>
        <v>1</v>
      </c>
    </row>
    <row r="832" spans="1:12" hidden="1" x14ac:dyDescent="0.3">
      <c r="A832" t="s">
        <v>76</v>
      </c>
      <c r="B832" t="s">
        <v>77</v>
      </c>
      <c r="C832" t="s">
        <v>46</v>
      </c>
      <c r="D832" t="s">
        <v>88</v>
      </c>
      <c r="E832">
        <v>50.88</v>
      </c>
      <c r="F832">
        <v>50</v>
      </c>
      <c r="G832" t="s">
        <v>156</v>
      </c>
      <c r="H832">
        <v>5</v>
      </c>
      <c r="I832" t="s">
        <v>156</v>
      </c>
      <c r="J832" t="str">
        <f t="shared" si="24"/>
        <v>T210098CBN: HOTEL AND HOSPITALPESGDFV-28NX350.8850NOV</v>
      </c>
      <c r="K832" t="s">
        <v>1471</v>
      </c>
      <c r="L832" t="b">
        <f t="shared" si="25"/>
        <v>1</v>
      </c>
    </row>
    <row r="833" spans="1:12" hidden="1" x14ac:dyDescent="0.3">
      <c r="A833" t="s">
        <v>76</v>
      </c>
      <c r="B833" t="s">
        <v>77</v>
      </c>
      <c r="C833" t="s">
        <v>46</v>
      </c>
      <c r="D833" t="s">
        <v>88</v>
      </c>
      <c r="E833">
        <v>50.88</v>
      </c>
      <c r="F833">
        <v>50</v>
      </c>
      <c r="G833" t="s">
        <v>148</v>
      </c>
      <c r="H833" t="s">
        <v>189</v>
      </c>
      <c r="I833" t="s">
        <v>156</v>
      </c>
      <c r="J833" t="str">
        <f t="shared" si="24"/>
        <v xml:space="preserve">T210098CBN: HOTEL AND HOSPITALPESGDFV-28NX350.8850PHK INV </v>
      </c>
      <c r="K833" t="s">
        <v>975</v>
      </c>
      <c r="L833" t="b">
        <f t="shared" si="25"/>
        <v>1</v>
      </c>
    </row>
    <row r="834" spans="1:12" hidden="1" x14ac:dyDescent="0.3">
      <c r="A834" t="s">
        <v>76</v>
      </c>
      <c r="B834" t="s">
        <v>77</v>
      </c>
      <c r="C834" t="s">
        <v>46</v>
      </c>
      <c r="D834" t="s">
        <v>88</v>
      </c>
      <c r="E834">
        <v>50.88</v>
      </c>
      <c r="F834">
        <v>50</v>
      </c>
      <c r="G834" t="s">
        <v>157</v>
      </c>
      <c r="H834">
        <v>4</v>
      </c>
      <c r="I834" t="s">
        <v>157</v>
      </c>
      <c r="J834" t="str">
        <f t="shared" si="24"/>
        <v>T210098CBN: HOTEL AND HOSPITALPESGDFV-28NX350.8850DEC</v>
      </c>
      <c r="K834" t="s">
        <v>1472</v>
      </c>
      <c r="L834" t="b">
        <f t="shared" si="25"/>
        <v>1</v>
      </c>
    </row>
    <row r="835" spans="1:12" hidden="1" x14ac:dyDescent="0.3">
      <c r="A835" t="s">
        <v>76</v>
      </c>
      <c r="B835" t="s">
        <v>77</v>
      </c>
      <c r="C835" t="s">
        <v>46</v>
      </c>
      <c r="D835" t="s">
        <v>88</v>
      </c>
      <c r="E835">
        <v>50.88</v>
      </c>
      <c r="F835">
        <v>50</v>
      </c>
      <c r="G835" t="s">
        <v>148</v>
      </c>
      <c r="H835" t="s">
        <v>197</v>
      </c>
      <c r="I835" t="s">
        <v>157</v>
      </c>
      <c r="J835" t="str">
        <f t="shared" ref="J835:J898" si="26">A835&amp;B835&amp;C835&amp;D835&amp;E835&amp;F835&amp;G835</f>
        <v xml:space="preserve">T210098CBN: HOTEL AND HOSPITALPESGDFV-28NX350.8850PHK INV </v>
      </c>
      <c r="K835" t="s">
        <v>975</v>
      </c>
      <c r="L835" t="b">
        <f t="shared" ref="L835:L898" si="27">J835=K835</f>
        <v>1</v>
      </c>
    </row>
    <row r="836" spans="1:12" hidden="1" x14ac:dyDescent="0.3">
      <c r="A836" t="s">
        <v>76</v>
      </c>
      <c r="B836" t="s">
        <v>77</v>
      </c>
      <c r="C836" t="s">
        <v>46</v>
      </c>
      <c r="D836" t="s">
        <v>88</v>
      </c>
      <c r="E836">
        <v>50.88</v>
      </c>
      <c r="F836">
        <v>50</v>
      </c>
      <c r="G836" t="s">
        <v>158</v>
      </c>
      <c r="H836">
        <v>5</v>
      </c>
      <c r="I836" t="s">
        <v>158</v>
      </c>
      <c r="J836" t="str">
        <f t="shared" si="26"/>
        <v>T210098CBN: HOTEL AND HOSPITALPESGDFV-28NX350.8850JAN</v>
      </c>
      <c r="K836" t="s">
        <v>1473</v>
      </c>
      <c r="L836" t="b">
        <f t="shared" si="27"/>
        <v>1</v>
      </c>
    </row>
    <row r="837" spans="1:12" hidden="1" x14ac:dyDescent="0.3">
      <c r="A837" t="s">
        <v>76</v>
      </c>
      <c r="B837" t="s">
        <v>77</v>
      </c>
      <c r="C837" t="s">
        <v>46</v>
      </c>
      <c r="D837" t="s">
        <v>88</v>
      </c>
      <c r="E837">
        <v>50.88</v>
      </c>
      <c r="F837">
        <v>50</v>
      </c>
      <c r="G837" t="s">
        <v>148</v>
      </c>
      <c r="H837" t="s">
        <v>198</v>
      </c>
      <c r="I837" t="s">
        <v>158</v>
      </c>
      <c r="J837" t="str">
        <f t="shared" si="26"/>
        <v xml:space="preserve">T210098CBN: HOTEL AND HOSPITALPESGDFV-28NX350.8850PHK INV </v>
      </c>
      <c r="K837" t="s">
        <v>975</v>
      </c>
      <c r="L837" t="b">
        <f t="shared" si="27"/>
        <v>1</v>
      </c>
    </row>
    <row r="838" spans="1:12" hidden="1" x14ac:dyDescent="0.3">
      <c r="A838" t="s">
        <v>76</v>
      </c>
      <c r="B838" t="s">
        <v>77</v>
      </c>
      <c r="C838" t="s">
        <v>46</v>
      </c>
      <c r="D838" t="s">
        <v>88</v>
      </c>
      <c r="E838">
        <v>50.88</v>
      </c>
      <c r="F838">
        <v>50</v>
      </c>
      <c r="G838" t="s">
        <v>159</v>
      </c>
      <c r="H838">
        <v>5</v>
      </c>
      <c r="I838" t="s">
        <v>159</v>
      </c>
      <c r="J838" t="str">
        <f t="shared" si="26"/>
        <v>T210098CBN: HOTEL AND HOSPITALPESGDFV-28NX350.8850FEB</v>
      </c>
      <c r="K838" t="s">
        <v>1474</v>
      </c>
      <c r="L838" t="b">
        <f t="shared" si="27"/>
        <v>1</v>
      </c>
    </row>
    <row r="839" spans="1:12" hidden="1" x14ac:dyDescent="0.3">
      <c r="A839" t="s">
        <v>76</v>
      </c>
      <c r="B839" t="s">
        <v>77</v>
      </c>
      <c r="C839" t="s">
        <v>46</v>
      </c>
      <c r="D839" t="s">
        <v>88</v>
      </c>
      <c r="E839">
        <v>50.88</v>
      </c>
      <c r="F839">
        <v>50</v>
      </c>
      <c r="G839" t="s">
        <v>148</v>
      </c>
      <c r="H839" t="s">
        <v>213</v>
      </c>
      <c r="I839" t="s">
        <v>159</v>
      </c>
      <c r="J839" t="str">
        <f t="shared" si="26"/>
        <v xml:space="preserve">T210098CBN: HOTEL AND HOSPITALPESGDFV-28NX350.8850PHK INV </v>
      </c>
      <c r="K839" t="s">
        <v>975</v>
      </c>
      <c r="L839" t="b">
        <f t="shared" si="27"/>
        <v>1</v>
      </c>
    </row>
    <row r="840" spans="1:12" x14ac:dyDescent="0.3">
      <c r="A840" t="s">
        <v>76</v>
      </c>
      <c r="B840" t="s">
        <v>77</v>
      </c>
      <c r="C840" t="s">
        <v>46</v>
      </c>
      <c r="D840" t="s">
        <v>88</v>
      </c>
      <c r="E840">
        <v>50.88</v>
      </c>
      <c r="F840">
        <v>50</v>
      </c>
      <c r="G840" t="s">
        <v>160</v>
      </c>
      <c r="H840">
        <v>5</v>
      </c>
      <c r="I840" t="s">
        <v>160</v>
      </c>
      <c r="J840" t="str">
        <f t="shared" si="26"/>
        <v>T210098CBN: HOTEL AND HOSPITALPESGDFV-28NX350.8850MAR</v>
      </c>
      <c r="K840" t="s">
        <v>1475</v>
      </c>
      <c r="L840" t="b">
        <f t="shared" si="27"/>
        <v>1</v>
      </c>
    </row>
    <row r="841" spans="1:12" x14ac:dyDescent="0.3">
      <c r="A841" s="2" t="s">
        <v>76</v>
      </c>
      <c r="B841" t="s">
        <v>77</v>
      </c>
      <c r="C841" t="s">
        <v>46</v>
      </c>
      <c r="D841" t="s">
        <v>88</v>
      </c>
      <c r="E841">
        <v>50.88</v>
      </c>
      <c r="F841">
        <v>50</v>
      </c>
      <c r="G841" t="s">
        <v>148</v>
      </c>
      <c r="H841" t="s">
        <v>679</v>
      </c>
      <c r="I841" t="s">
        <v>160</v>
      </c>
      <c r="J841" t="str">
        <f t="shared" si="26"/>
        <v xml:space="preserve">T210098CBN: HOTEL AND HOSPITALPESGDFV-28NX350.8850PHK INV </v>
      </c>
      <c r="K841" t="s">
        <v>975</v>
      </c>
      <c r="L841" t="b">
        <f t="shared" si="27"/>
        <v>1</v>
      </c>
    </row>
    <row r="842" spans="1:12" hidden="1" x14ac:dyDescent="0.3">
      <c r="A842" t="s">
        <v>89</v>
      </c>
      <c r="B842" t="s">
        <v>90</v>
      </c>
      <c r="C842" t="s">
        <v>46</v>
      </c>
      <c r="D842" t="s">
        <v>91</v>
      </c>
      <c r="E842">
        <v>4.0999999999999996</v>
      </c>
      <c r="F842">
        <v>550</v>
      </c>
      <c r="G842" t="s">
        <v>185</v>
      </c>
      <c r="H842">
        <v>10</v>
      </c>
      <c r="I842" t="s">
        <v>185</v>
      </c>
      <c r="J842" t="str">
        <f t="shared" si="26"/>
        <v>T210099THE METROPOLITAN ELECTRICITYPESGDFV-25GS44.1550APR</v>
      </c>
      <c r="K842" t="s">
        <v>1476</v>
      </c>
      <c r="L842" t="b">
        <f t="shared" si="27"/>
        <v>1</v>
      </c>
    </row>
    <row r="843" spans="1:12" hidden="1" x14ac:dyDescent="0.3">
      <c r="A843" t="s">
        <v>89</v>
      </c>
      <c r="B843" t="s">
        <v>90</v>
      </c>
      <c r="C843" t="s">
        <v>46</v>
      </c>
      <c r="D843" t="s">
        <v>91</v>
      </c>
      <c r="E843">
        <v>4.0999999999999996</v>
      </c>
      <c r="F843">
        <v>550</v>
      </c>
      <c r="G843" t="s">
        <v>148</v>
      </c>
      <c r="H843" t="s">
        <v>166</v>
      </c>
      <c r="I843" t="s">
        <v>185</v>
      </c>
      <c r="J843" t="str">
        <f t="shared" si="26"/>
        <v xml:space="preserve">T210099THE METROPOLITAN ELECTRICITYPESGDFV-25GS44.1550PHK INV </v>
      </c>
      <c r="K843" t="s">
        <v>978</v>
      </c>
      <c r="L843" t="b">
        <f t="shared" si="27"/>
        <v>1</v>
      </c>
    </row>
    <row r="844" spans="1:12" hidden="1" x14ac:dyDescent="0.3">
      <c r="A844" t="s">
        <v>89</v>
      </c>
      <c r="B844" t="s">
        <v>90</v>
      </c>
      <c r="C844" t="s">
        <v>46</v>
      </c>
      <c r="D844" t="s">
        <v>91</v>
      </c>
      <c r="E844">
        <v>4.0999999999999996</v>
      </c>
      <c r="F844">
        <v>550</v>
      </c>
      <c r="G844" t="s">
        <v>147</v>
      </c>
      <c r="H844">
        <v>30</v>
      </c>
      <c r="I844" t="s">
        <v>147</v>
      </c>
      <c r="J844" t="str">
        <f t="shared" si="26"/>
        <v>T210099THE METROPOLITAN ELECTRICITYPESGDFV-25GS44.1550MAY</v>
      </c>
      <c r="K844" t="s">
        <v>1477</v>
      </c>
      <c r="L844" t="b">
        <f t="shared" si="27"/>
        <v>1</v>
      </c>
    </row>
    <row r="845" spans="1:12" hidden="1" x14ac:dyDescent="0.3">
      <c r="A845" t="s">
        <v>89</v>
      </c>
      <c r="B845" t="s">
        <v>90</v>
      </c>
      <c r="C845" t="s">
        <v>46</v>
      </c>
      <c r="D845" t="s">
        <v>91</v>
      </c>
      <c r="E845">
        <v>4.0999999999999996</v>
      </c>
      <c r="F845">
        <v>550</v>
      </c>
      <c r="G845" t="s">
        <v>148</v>
      </c>
      <c r="H845" t="s">
        <v>167</v>
      </c>
      <c r="I845" t="s">
        <v>147</v>
      </c>
      <c r="J845" t="str">
        <f t="shared" si="26"/>
        <v xml:space="preserve">T210099THE METROPOLITAN ELECTRICITYPESGDFV-25GS44.1550PHK INV </v>
      </c>
      <c r="K845" t="s">
        <v>978</v>
      </c>
      <c r="L845" t="b">
        <f t="shared" si="27"/>
        <v>1</v>
      </c>
    </row>
    <row r="846" spans="1:12" hidden="1" x14ac:dyDescent="0.3">
      <c r="A846" t="s">
        <v>89</v>
      </c>
      <c r="B846" t="s">
        <v>90</v>
      </c>
      <c r="C846" t="s">
        <v>46</v>
      </c>
      <c r="D846" t="s">
        <v>91</v>
      </c>
      <c r="E846">
        <v>4.0999999999999996</v>
      </c>
      <c r="F846">
        <v>550</v>
      </c>
      <c r="G846" t="s">
        <v>149</v>
      </c>
      <c r="H846">
        <v>150</v>
      </c>
      <c r="I846" t="s">
        <v>149</v>
      </c>
      <c r="J846" t="str">
        <f t="shared" si="26"/>
        <v>T210099THE METROPOLITAN ELECTRICITYPESGDFV-25GS44.1550JUN</v>
      </c>
      <c r="K846" t="s">
        <v>1478</v>
      </c>
      <c r="L846" t="b">
        <f t="shared" si="27"/>
        <v>1</v>
      </c>
    </row>
    <row r="847" spans="1:12" hidden="1" x14ac:dyDescent="0.3">
      <c r="A847" t="s">
        <v>89</v>
      </c>
      <c r="B847" t="s">
        <v>90</v>
      </c>
      <c r="C847" t="s">
        <v>46</v>
      </c>
      <c r="D847" t="s">
        <v>91</v>
      </c>
      <c r="E847">
        <v>4.0999999999999996</v>
      </c>
      <c r="F847">
        <v>550</v>
      </c>
      <c r="G847" t="s">
        <v>148</v>
      </c>
      <c r="H847" t="s">
        <v>162</v>
      </c>
      <c r="I847" t="s">
        <v>149</v>
      </c>
      <c r="J847" t="str">
        <f t="shared" si="26"/>
        <v xml:space="preserve">T210099THE METROPOLITAN ELECTRICITYPESGDFV-25GS44.1550PHK INV </v>
      </c>
      <c r="K847" t="s">
        <v>978</v>
      </c>
      <c r="L847" t="b">
        <f t="shared" si="27"/>
        <v>1</v>
      </c>
    </row>
    <row r="848" spans="1:12" hidden="1" x14ac:dyDescent="0.3">
      <c r="A848" t="s">
        <v>89</v>
      </c>
      <c r="B848" t="s">
        <v>90</v>
      </c>
      <c r="C848" t="s">
        <v>46</v>
      </c>
      <c r="D848" t="s">
        <v>91</v>
      </c>
      <c r="E848">
        <v>4.0999999999999996</v>
      </c>
      <c r="F848">
        <v>550</v>
      </c>
      <c r="G848" t="s">
        <v>150</v>
      </c>
      <c r="H848">
        <v>100</v>
      </c>
      <c r="I848" t="s">
        <v>150</v>
      </c>
      <c r="J848" t="str">
        <f t="shared" si="26"/>
        <v>T210099THE METROPOLITAN ELECTRICITYPESGDFV-25GS44.1550JUL</v>
      </c>
      <c r="K848" t="s">
        <v>1479</v>
      </c>
      <c r="L848" t="b">
        <f t="shared" si="27"/>
        <v>1</v>
      </c>
    </row>
    <row r="849" spans="1:12" hidden="1" x14ac:dyDescent="0.3">
      <c r="A849" t="s">
        <v>89</v>
      </c>
      <c r="B849" t="s">
        <v>90</v>
      </c>
      <c r="C849" t="s">
        <v>46</v>
      </c>
      <c r="D849" t="s">
        <v>91</v>
      </c>
      <c r="E849">
        <v>4.0999999999999996</v>
      </c>
      <c r="F849">
        <v>550</v>
      </c>
      <c r="G849" t="s">
        <v>148</v>
      </c>
      <c r="H849" t="s">
        <v>169</v>
      </c>
      <c r="I849" t="s">
        <v>150</v>
      </c>
      <c r="J849" t="str">
        <f t="shared" si="26"/>
        <v xml:space="preserve">T210099THE METROPOLITAN ELECTRICITYPESGDFV-25GS44.1550PHK INV </v>
      </c>
      <c r="K849" t="s">
        <v>978</v>
      </c>
      <c r="L849" t="b">
        <f t="shared" si="27"/>
        <v>1</v>
      </c>
    </row>
    <row r="850" spans="1:12" hidden="1" x14ac:dyDescent="0.3">
      <c r="A850" t="s">
        <v>89</v>
      </c>
      <c r="B850" t="s">
        <v>90</v>
      </c>
      <c r="C850" t="s">
        <v>46</v>
      </c>
      <c r="D850" t="s">
        <v>91</v>
      </c>
      <c r="E850">
        <v>4.0999999999999996</v>
      </c>
      <c r="F850">
        <v>550</v>
      </c>
      <c r="G850" t="s">
        <v>152</v>
      </c>
      <c r="H850">
        <v>20</v>
      </c>
      <c r="I850" t="s">
        <v>152</v>
      </c>
      <c r="J850" t="str">
        <f t="shared" si="26"/>
        <v>T210099THE METROPOLITAN ELECTRICITYPESGDFV-25GS44.1550AUG</v>
      </c>
      <c r="K850" t="s">
        <v>1480</v>
      </c>
      <c r="L850" t="b">
        <f t="shared" si="27"/>
        <v>1</v>
      </c>
    </row>
    <row r="851" spans="1:12" hidden="1" x14ac:dyDescent="0.3">
      <c r="A851" t="s">
        <v>89</v>
      </c>
      <c r="B851" t="s">
        <v>90</v>
      </c>
      <c r="C851" t="s">
        <v>46</v>
      </c>
      <c r="D851" t="s">
        <v>91</v>
      </c>
      <c r="E851">
        <v>4.0999999999999996</v>
      </c>
      <c r="F851">
        <v>550</v>
      </c>
      <c r="G851" t="s">
        <v>148</v>
      </c>
      <c r="H851" t="s">
        <v>175</v>
      </c>
      <c r="I851" t="s">
        <v>152</v>
      </c>
      <c r="J851" t="str">
        <f t="shared" si="26"/>
        <v xml:space="preserve">T210099THE METROPOLITAN ELECTRICITYPESGDFV-25GS44.1550PHK INV </v>
      </c>
      <c r="K851" t="s">
        <v>978</v>
      </c>
      <c r="L851" t="b">
        <f t="shared" si="27"/>
        <v>1</v>
      </c>
    </row>
    <row r="852" spans="1:12" hidden="1" x14ac:dyDescent="0.3">
      <c r="A852" t="s">
        <v>89</v>
      </c>
      <c r="B852" t="s">
        <v>90</v>
      </c>
      <c r="C852" t="s">
        <v>46</v>
      </c>
      <c r="D852" t="s">
        <v>91</v>
      </c>
      <c r="E852">
        <v>4.0999999999999996</v>
      </c>
      <c r="F852">
        <v>550</v>
      </c>
      <c r="G852" t="s">
        <v>153</v>
      </c>
      <c r="H852">
        <v>20</v>
      </c>
      <c r="I852" t="s">
        <v>153</v>
      </c>
      <c r="J852" t="str">
        <f t="shared" si="26"/>
        <v>T210099THE METROPOLITAN ELECTRICITYPESGDFV-25GS44.1550SEP</v>
      </c>
      <c r="K852" t="s">
        <v>1481</v>
      </c>
      <c r="L852" t="b">
        <f t="shared" si="27"/>
        <v>1</v>
      </c>
    </row>
    <row r="853" spans="1:12" hidden="1" x14ac:dyDescent="0.3">
      <c r="A853" t="s">
        <v>89</v>
      </c>
      <c r="B853" t="s">
        <v>90</v>
      </c>
      <c r="C853" t="s">
        <v>46</v>
      </c>
      <c r="D853" t="s">
        <v>91</v>
      </c>
      <c r="E853">
        <v>4.0999999999999996</v>
      </c>
      <c r="F853">
        <v>550</v>
      </c>
      <c r="G853" t="s">
        <v>148</v>
      </c>
      <c r="H853" t="s">
        <v>154</v>
      </c>
      <c r="I853" t="s">
        <v>153</v>
      </c>
      <c r="J853" t="str">
        <f t="shared" si="26"/>
        <v xml:space="preserve">T210099THE METROPOLITAN ELECTRICITYPESGDFV-25GS44.1550PHK INV </v>
      </c>
      <c r="K853" t="s">
        <v>978</v>
      </c>
      <c r="L853" t="b">
        <f t="shared" si="27"/>
        <v>1</v>
      </c>
    </row>
    <row r="854" spans="1:12" hidden="1" x14ac:dyDescent="0.3">
      <c r="A854" t="s">
        <v>89</v>
      </c>
      <c r="B854" t="s">
        <v>90</v>
      </c>
      <c r="C854" t="s">
        <v>46</v>
      </c>
      <c r="D854" t="s">
        <v>91</v>
      </c>
      <c r="E854">
        <v>4.0999999999999996</v>
      </c>
      <c r="F854">
        <v>550</v>
      </c>
      <c r="G854" t="s">
        <v>155</v>
      </c>
      <c r="H854">
        <v>70</v>
      </c>
      <c r="I854" t="s">
        <v>155</v>
      </c>
      <c r="J854" t="str">
        <f t="shared" si="26"/>
        <v>T210099THE METROPOLITAN ELECTRICITYPESGDFV-25GS44.1550OCT</v>
      </c>
      <c r="K854" t="s">
        <v>1482</v>
      </c>
      <c r="L854" t="b">
        <f t="shared" si="27"/>
        <v>1</v>
      </c>
    </row>
    <row r="855" spans="1:12" hidden="1" x14ac:dyDescent="0.3">
      <c r="A855" t="s">
        <v>89</v>
      </c>
      <c r="B855" t="s">
        <v>90</v>
      </c>
      <c r="C855" t="s">
        <v>46</v>
      </c>
      <c r="D855" t="s">
        <v>91</v>
      </c>
      <c r="E855">
        <v>4.0999999999999996</v>
      </c>
      <c r="F855">
        <v>550</v>
      </c>
      <c r="G855" t="s">
        <v>148</v>
      </c>
      <c r="H855" t="s">
        <v>187</v>
      </c>
      <c r="I855" t="s">
        <v>155</v>
      </c>
      <c r="J855" t="str">
        <f t="shared" si="26"/>
        <v xml:space="preserve">T210099THE METROPOLITAN ELECTRICITYPESGDFV-25GS44.1550PHK INV </v>
      </c>
      <c r="K855" t="s">
        <v>978</v>
      </c>
      <c r="L855" t="b">
        <f t="shared" si="27"/>
        <v>1</v>
      </c>
    </row>
    <row r="856" spans="1:12" hidden="1" x14ac:dyDescent="0.3">
      <c r="A856" t="s">
        <v>89</v>
      </c>
      <c r="B856" t="s">
        <v>90</v>
      </c>
      <c r="C856" t="s">
        <v>46</v>
      </c>
      <c r="D856" t="s">
        <v>91</v>
      </c>
      <c r="E856">
        <v>4.0999999999999996</v>
      </c>
      <c r="F856">
        <v>550</v>
      </c>
      <c r="G856" t="s">
        <v>156</v>
      </c>
      <c r="H856">
        <v>50</v>
      </c>
      <c r="I856" t="s">
        <v>156</v>
      </c>
      <c r="J856" t="str">
        <f t="shared" si="26"/>
        <v>T210099THE METROPOLITAN ELECTRICITYPESGDFV-25GS44.1550NOV</v>
      </c>
      <c r="K856" t="s">
        <v>1483</v>
      </c>
      <c r="L856" t="b">
        <f t="shared" si="27"/>
        <v>1</v>
      </c>
    </row>
    <row r="857" spans="1:12" hidden="1" x14ac:dyDescent="0.3">
      <c r="A857" t="s">
        <v>89</v>
      </c>
      <c r="B857" t="s">
        <v>90</v>
      </c>
      <c r="C857" t="s">
        <v>46</v>
      </c>
      <c r="D857" t="s">
        <v>91</v>
      </c>
      <c r="E857">
        <v>4.0999999999999996</v>
      </c>
      <c r="F857">
        <v>550</v>
      </c>
      <c r="G857" t="s">
        <v>148</v>
      </c>
      <c r="H857" t="s">
        <v>188</v>
      </c>
      <c r="I857" t="s">
        <v>156</v>
      </c>
      <c r="J857" t="str">
        <f t="shared" si="26"/>
        <v xml:space="preserve">T210099THE METROPOLITAN ELECTRICITYPESGDFV-25GS44.1550PHK INV </v>
      </c>
      <c r="K857" t="s">
        <v>978</v>
      </c>
      <c r="L857" t="b">
        <f t="shared" si="27"/>
        <v>1</v>
      </c>
    </row>
    <row r="858" spans="1:12" hidden="1" x14ac:dyDescent="0.3">
      <c r="A858" t="s">
        <v>89</v>
      </c>
      <c r="B858" t="s">
        <v>90</v>
      </c>
      <c r="C858" t="s">
        <v>46</v>
      </c>
      <c r="D858" t="s">
        <v>91</v>
      </c>
      <c r="E858">
        <v>4.0999999999999996</v>
      </c>
      <c r="F858">
        <v>550</v>
      </c>
      <c r="G858" t="s">
        <v>157</v>
      </c>
      <c r="H858">
        <v>50</v>
      </c>
      <c r="I858" t="s">
        <v>157</v>
      </c>
      <c r="J858" t="str">
        <f t="shared" si="26"/>
        <v>T210099THE METROPOLITAN ELECTRICITYPESGDFV-25GS44.1550DEC</v>
      </c>
      <c r="K858" t="s">
        <v>1484</v>
      </c>
      <c r="L858" t="b">
        <f t="shared" si="27"/>
        <v>1</v>
      </c>
    </row>
    <row r="859" spans="1:12" hidden="1" x14ac:dyDescent="0.3">
      <c r="A859" t="s">
        <v>89</v>
      </c>
      <c r="B859" t="s">
        <v>90</v>
      </c>
      <c r="C859" t="s">
        <v>46</v>
      </c>
      <c r="D859" t="s">
        <v>91</v>
      </c>
      <c r="E859">
        <v>4.0999999999999996</v>
      </c>
      <c r="F859">
        <v>550</v>
      </c>
      <c r="G859" t="s">
        <v>148</v>
      </c>
      <c r="H859" t="s">
        <v>196</v>
      </c>
      <c r="I859" t="s">
        <v>157</v>
      </c>
      <c r="J859" t="str">
        <f t="shared" si="26"/>
        <v xml:space="preserve">T210099THE METROPOLITAN ELECTRICITYPESGDFV-25GS44.1550PHK INV </v>
      </c>
      <c r="K859" t="s">
        <v>978</v>
      </c>
      <c r="L859" t="b">
        <f t="shared" si="27"/>
        <v>1</v>
      </c>
    </row>
    <row r="860" spans="1:12" hidden="1" x14ac:dyDescent="0.3">
      <c r="A860" t="s">
        <v>89</v>
      </c>
      <c r="B860" t="s">
        <v>90</v>
      </c>
      <c r="C860" t="s">
        <v>46</v>
      </c>
      <c r="D860" t="s">
        <v>91</v>
      </c>
      <c r="E860">
        <v>4.0999999999999996</v>
      </c>
      <c r="F860">
        <v>550</v>
      </c>
      <c r="G860" t="s">
        <v>158</v>
      </c>
      <c r="H860">
        <v>50</v>
      </c>
      <c r="I860" t="s">
        <v>158</v>
      </c>
      <c r="J860" t="str">
        <f t="shared" si="26"/>
        <v>T210099THE METROPOLITAN ELECTRICITYPESGDFV-25GS44.1550JAN</v>
      </c>
      <c r="K860" t="s">
        <v>1485</v>
      </c>
      <c r="L860" t="b">
        <f t="shared" si="27"/>
        <v>1</v>
      </c>
    </row>
    <row r="861" spans="1:12" hidden="1" x14ac:dyDescent="0.3">
      <c r="A861" t="s">
        <v>89</v>
      </c>
      <c r="B861" t="s">
        <v>90</v>
      </c>
      <c r="C861" t="s">
        <v>46</v>
      </c>
      <c r="D861" t="s">
        <v>91</v>
      </c>
      <c r="E861">
        <v>4.0999999999999996</v>
      </c>
      <c r="F861">
        <v>550</v>
      </c>
      <c r="G861" t="s">
        <v>148</v>
      </c>
      <c r="H861" t="s">
        <v>202</v>
      </c>
      <c r="I861" t="s">
        <v>158</v>
      </c>
      <c r="J861" t="str">
        <f t="shared" si="26"/>
        <v xml:space="preserve">T210099THE METROPOLITAN ELECTRICITYPESGDFV-25GS44.1550PHK INV </v>
      </c>
      <c r="K861" t="s">
        <v>978</v>
      </c>
      <c r="L861" t="b">
        <f t="shared" si="27"/>
        <v>1</v>
      </c>
    </row>
    <row r="862" spans="1:12" hidden="1" x14ac:dyDescent="0.3">
      <c r="A862" t="s">
        <v>89</v>
      </c>
      <c r="B862" t="s">
        <v>90</v>
      </c>
      <c r="C862" t="s">
        <v>46</v>
      </c>
      <c r="D862" t="s">
        <v>91</v>
      </c>
      <c r="E862">
        <v>4.0999999999999996</v>
      </c>
      <c r="F862">
        <v>550</v>
      </c>
      <c r="G862" t="s">
        <v>159</v>
      </c>
      <c r="H862">
        <v>50</v>
      </c>
      <c r="I862" t="s">
        <v>159</v>
      </c>
      <c r="J862" t="str">
        <f t="shared" si="26"/>
        <v>T210099THE METROPOLITAN ELECTRICITYPESGDFV-25GS44.1550FEB</v>
      </c>
      <c r="K862" t="s">
        <v>1486</v>
      </c>
      <c r="L862" t="b">
        <f t="shared" si="27"/>
        <v>1</v>
      </c>
    </row>
    <row r="863" spans="1:12" hidden="1" x14ac:dyDescent="0.3">
      <c r="A863" t="s">
        <v>89</v>
      </c>
      <c r="B863" t="s">
        <v>90</v>
      </c>
      <c r="C863" t="s">
        <v>46</v>
      </c>
      <c r="D863" t="s">
        <v>91</v>
      </c>
      <c r="E863">
        <v>4.0999999999999996</v>
      </c>
      <c r="F863">
        <v>550</v>
      </c>
      <c r="G863" t="s">
        <v>148</v>
      </c>
      <c r="H863" t="s">
        <v>203</v>
      </c>
      <c r="I863" t="s">
        <v>159</v>
      </c>
      <c r="J863" t="str">
        <f t="shared" si="26"/>
        <v xml:space="preserve">T210099THE METROPOLITAN ELECTRICITYPESGDFV-25GS44.1550PHK INV </v>
      </c>
      <c r="K863" t="s">
        <v>978</v>
      </c>
      <c r="L863" t="b">
        <f t="shared" si="27"/>
        <v>1</v>
      </c>
    </row>
    <row r="864" spans="1:12" x14ac:dyDescent="0.3">
      <c r="A864" t="s">
        <v>89</v>
      </c>
      <c r="B864" t="s">
        <v>90</v>
      </c>
      <c r="C864" t="s">
        <v>46</v>
      </c>
      <c r="D864" t="s">
        <v>91</v>
      </c>
      <c r="E864">
        <v>4.0999999999999996</v>
      </c>
      <c r="F864">
        <v>550</v>
      </c>
      <c r="G864" t="s">
        <v>160</v>
      </c>
      <c r="H864">
        <v>50</v>
      </c>
      <c r="I864" t="s">
        <v>160</v>
      </c>
      <c r="J864" t="str">
        <f t="shared" si="26"/>
        <v>T210099THE METROPOLITAN ELECTRICITYPESGDFV-25GS44.1550MAR</v>
      </c>
      <c r="K864" t="s">
        <v>1487</v>
      </c>
      <c r="L864" t="b">
        <f t="shared" si="27"/>
        <v>1</v>
      </c>
    </row>
    <row r="865" spans="1:12" x14ac:dyDescent="0.3">
      <c r="A865" s="2" t="s">
        <v>89</v>
      </c>
      <c r="B865" t="s">
        <v>90</v>
      </c>
      <c r="C865" t="s">
        <v>46</v>
      </c>
      <c r="D865" t="s">
        <v>91</v>
      </c>
      <c r="E865">
        <v>4.0999999999999996</v>
      </c>
      <c r="F865">
        <v>550</v>
      </c>
      <c r="G865" t="s">
        <v>148</v>
      </c>
      <c r="H865" t="s">
        <v>680</v>
      </c>
      <c r="I865" t="s">
        <v>160</v>
      </c>
      <c r="J865" t="str">
        <f t="shared" si="26"/>
        <v xml:space="preserve">T210099THE METROPOLITAN ELECTRICITYPESGDFV-25GS44.1550PHK INV </v>
      </c>
      <c r="K865" t="s">
        <v>978</v>
      </c>
      <c r="L865" t="b">
        <f t="shared" si="27"/>
        <v>1</v>
      </c>
    </row>
    <row r="866" spans="1:12" hidden="1" x14ac:dyDescent="0.3">
      <c r="A866" t="s">
        <v>89</v>
      </c>
      <c r="B866" t="s">
        <v>90</v>
      </c>
      <c r="C866" t="s">
        <v>46</v>
      </c>
      <c r="D866" t="s">
        <v>92</v>
      </c>
      <c r="E866">
        <v>6.5</v>
      </c>
      <c r="F866">
        <v>750</v>
      </c>
      <c r="G866" t="s">
        <v>185</v>
      </c>
      <c r="H866">
        <v>30</v>
      </c>
      <c r="I866" t="s">
        <v>185</v>
      </c>
      <c r="J866" t="str">
        <f t="shared" si="26"/>
        <v>T210099THE METROPOLITAN ELECTRICITYPESGDFV-30GS46.5750APR</v>
      </c>
      <c r="K866" t="s">
        <v>1488</v>
      </c>
      <c r="L866" t="b">
        <f t="shared" si="27"/>
        <v>1</v>
      </c>
    </row>
    <row r="867" spans="1:12" hidden="1" x14ac:dyDescent="0.3">
      <c r="A867" t="s">
        <v>89</v>
      </c>
      <c r="B867" t="s">
        <v>90</v>
      </c>
      <c r="C867" t="s">
        <v>46</v>
      </c>
      <c r="D867" t="s">
        <v>92</v>
      </c>
      <c r="E867">
        <v>6.5</v>
      </c>
      <c r="F867">
        <v>750</v>
      </c>
      <c r="G867" t="s">
        <v>148</v>
      </c>
      <c r="H867" t="s">
        <v>166</v>
      </c>
      <c r="I867" t="s">
        <v>185</v>
      </c>
      <c r="J867" t="str">
        <f t="shared" si="26"/>
        <v xml:space="preserve">T210099THE METROPOLITAN ELECTRICITYPESGDFV-30GS46.5750PHK INV </v>
      </c>
      <c r="K867" t="s">
        <v>979</v>
      </c>
      <c r="L867" t="b">
        <f t="shared" si="27"/>
        <v>1</v>
      </c>
    </row>
    <row r="868" spans="1:12" hidden="1" x14ac:dyDescent="0.3">
      <c r="A868" t="s">
        <v>89</v>
      </c>
      <c r="B868" t="s">
        <v>90</v>
      </c>
      <c r="C868" t="s">
        <v>46</v>
      </c>
      <c r="D868" t="s">
        <v>92</v>
      </c>
      <c r="E868">
        <v>6.5</v>
      </c>
      <c r="F868">
        <v>750</v>
      </c>
      <c r="G868" t="s">
        <v>147</v>
      </c>
      <c r="H868">
        <v>30</v>
      </c>
      <c r="I868" t="s">
        <v>147</v>
      </c>
      <c r="J868" t="str">
        <f t="shared" si="26"/>
        <v>T210099THE METROPOLITAN ELECTRICITYPESGDFV-30GS46.5750MAY</v>
      </c>
      <c r="K868" t="s">
        <v>1489</v>
      </c>
      <c r="L868" t="b">
        <f t="shared" si="27"/>
        <v>1</v>
      </c>
    </row>
    <row r="869" spans="1:12" hidden="1" x14ac:dyDescent="0.3">
      <c r="A869" t="s">
        <v>89</v>
      </c>
      <c r="B869" t="s">
        <v>90</v>
      </c>
      <c r="C869" t="s">
        <v>46</v>
      </c>
      <c r="D869" t="s">
        <v>92</v>
      </c>
      <c r="E869">
        <v>6.5</v>
      </c>
      <c r="F869">
        <v>750</v>
      </c>
      <c r="G869" t="s">
        <v>148</v>
      </c>
      <c r="H869" t="s">
        <v>167</v>
      </c>
      <c r="I869" t="s">
        <v>147</v>
      </c>
      <c r="J869" t="str">
        <f t="shared" si="26"/>
        <v xml:space="preserve">T210099THE METROPOLITAN ELECTRICITYPESGDFV-30GS46.5750PHK INV </v>
      </c>
      <c r="K869" t="s">
        <v>979</v>
      </c>
      <c r="L869" t="b">
        <f t="shared" si="27"/>
        <v>1</v>
      </c>
    </row>
    <row r="870" spans="1:12" hidden="1" x14ac:dyDescent="0.3">
      <c r="A870" t="s">
        <v>89</v>
      </c>
      <c r="B870" t="s">
        <v>90</v>
      </c>
      <c r="C870" t="s">
        <v>46</v>
      </c>
      <c r="D870" t="s">
        <v>92</v>
      </c>
      <c r="E870">
        <v>6.5</v>
      </c>
      <c r="F870">
        <v>750</v>
      </c>
      <c r="G870" t="s">
        <v>149</v>
      </c>
      <c r="H870">
        <v>80</v>
      </c>
      <c r="I870" t="s">
        <v>149</v>
      </c>
      <c r="J870" t="str">
        <f t="shared" si="26"/>
        <v>T210099THE METROPOLITAN ELECTRICITYPESGDFV-30GS46.5750JUN</v>
      </c>
      <c r="K870" t="s">
        <v>1490</v>
      </c>
      <c r="L870" t="b">
        <f t="shared" si="27"/>
        <v>1</v>
      </c>
    </row>
    <row r="871" spans="1:12" hidden="1" x14ac:dyDescent="0.3">
      <c r="A871" t="s">
        <v>89</v>
      </c>
      <c r="B871" t="s">
        <v>90</v>
      </c>
      <c r="C871" t="s">
        <v>46</v>
      </c>
      <c r="D871" t="s">
        <v>92</v>
      </c>
      <c r="E871">
        <v>6.5</v>
      </c>
      <c r="F871">
        <v>750</v>
      </c>
      <c r="G871" t="s">
        <v>148</v>
      </c>
      <c r="H871" t="s">
        <v>162</v>
      </c>
      <c r="I871" t="s">
        <v>149</v>
      </c>
      <c r="J871" t="str">
        <f t="shared" si="26"/>
        <v xml:space="preserve">T210099THE METROPOLITAN ELECTRICITYPESGDFV-30GS46.5750PHK INV </v>
      </c>
      <c r="K871" t="s">
        <v>979</v>
      </c>
      <c r="L871" t="b">
        <f t="shared" si="27"/>
        <v>1</v>
      </c>
    </row>
    <row r="872" spans="1:12" hidden="1" x14ac:dyDescent="0.3">
      <c r="A872" t="s">
        <v>89</v>
      </c>
      <c r="B872" t="s">
        <v>90</v>
      </c>
      <c r="C872" t="s">
        <v>46</v>
      </c>
      <c r="D872" t="s">
        <v>92</v>
      </c>
      <c r="E872">
        <v>6.5</v>
      </c>
      <c r="F872">
        <v>750</v>
      </c>
      <c r="G872" t="s">
        <v>150</v>
      </c>
      <c r="H872">
        <v>60</v>
      </c>
      <c r="I872" t="s">
        <v>150</v>
      </c>
      <c r="J872" t="str">
        <f t="shared" si="26"/>
        <v>T210099THE METROPOLITAN ELECTRICITYPESGDFV-30GS46.5750JUL</v>
      </c>
      <c r="K872" t="s">
        <v>1491</v>
      </c>
      <c r="L872" t="b">
        <f t="shared" si="27"/>
        <v>1</v>
      </c>
    </row>
    <row r="873" spans="1:12" hidden="1" x14ac:dyDescent="0.3">
      <c r="A873" t="s">
        <v>89</v>
      </c>
      <c r="B873" t="s">
        <v>90</v>
      </c>
      <c r="C873" t="s">
        <v>46</v>
      </c>
      <c r="D873" t="s">
        <v>92</v>
      </c>
      <c r="E873">
        <v>6.5</v>
      </c>
      <c r="F873">
        <v>750</v>
      </c>
      <c r="G873" t="s">
        <v>148</v>
      </c>
      <c r="H873" t="s">
        <v>169</v>
      </c>
      <c r="I873" t="s">
        <v>150</v>
      </c>
      <c r="J873" t="str">
        <f t="shared" si="26"/>
        <v xml:space="preserve">T210099THE METROPOLITAN ELECTRICITYPESGDFV-30GS46.5750PHK INV </v>
      </c>
      <c r="K873" t="s">
        <v>979</v>
      </c>
      <c r="L873" t="b">
        <f t="shared" si="27"/>
        <v>1</v>
      </c>
    </row>
    <row r="874" spans="1:12" hidden="1" x14ac:dyDescent="0.3">
      <c r="A874" t="s">
        <v>89</v>
      </c>
      <c r="B874" t="s">
        <v>90</v>
      </c>
      <c r="C874" t="s">
        <v>46</v>
      </c>
      <c r="D874" t="s">
        <v>92</v>
      </c>
      <c r="E874">
        <v>6.5</v>
      </c>
      <c r="F874">
        <v>750</v>
      </c>
      <c r="G874" t="s">
        <v>152</v>
      </c>
      <c r="H874">
        <v>50</v>
      </c>
      <c r="I874" t="s">
        <v>152</v>
      </c>
      <c r="J874" t="str">
        <f t="shared" si="26"/>
        <v>T210099THE METROPOLITAN ELECTRICITYPESGDFV-30GS46.5750AUG</v>
      </c>
      <c r="K874" t="s">
        <v>1492</v>
      </c>
      <c r="L874" t="b">
        <f t="shared" si="27"/>
        <v>1</v>
      </c>
    </row>
    <row r="875" spans="1:12" hidden="1" x14ac:dyDescent="0.3">
      <c r="A875" t="s">
        <v>89</v>
      </c>
      <c r="B875" t="s">
        <v>90</v>
      </c>
      <c r="C875" t="s">
        <v>46</v>
      </c>
      <c r="D875" t="s">
        <v>92</v>
      </c>
      <c r="E875">
        <v>6.5</v>
      </c>
      <c r="F875">
        <v>750</v>
      </c>
      <c r="G875" t="s">
        <v>148</v>
      </c>
      <c r="H875" t="s">
        <v>175</v>
      </c>
      <c r="I875" t="s">
        <v>152</v>
      </c>
      <c r="J875" t="str">
        <f t="shared" si="26"/>
        <v xml:space="preserve">T210099THE METROPOLITAN ELECTRICITYPESGDFV-30GS46.5750PHK INV </v>
      </c>
      <c r="K875" t="s">
        <v>979</v>
      </c>
      <c r="L875" t="b">
        <f t="shared" si="27"/>
        <v>1</v>
      </c>
    </row>
    <row r="876" spans="1:12" hidden="1" x14ac:dyDescent="0.3">
      <c r="A876" t="s">
        <v>89</v>
      </c>
      <c r="B876" t="s">
        <v>90</v>
      </c>
      <c r="C876" t="s">
        <v>46</v>
      </c>
      <c r="D876" t="s">
        <v>92</v>
      </c>
      <c r="E876">
        <v>6.5</v>
      </c>
      <c r="F876">
        <v>750</v>
      </c>
      <c r="G876" t="s">
        <v>153</v>
      </c>
      <c r="H876">
        <v>50</v>
      </c>
      <c r="I876" t="s">
        <v>153</v>
      </c>
      <c r="J876" t="str">
        <f t="shared" si="26"/>
        <v>T210099THE METROPOLITAN ELECTRICITYPESGDFV-30GS46.5750SEP</v>
      </c>
      <c r="K876" t="s">
        <v>1493</v>
      </c>
      <c r="L876" t="b">
        <f t="shared" si="27"/>
        <v>1</v>
      </c>
    </row>
    <row r="877" spans="1:12" hidden="1" x14ac:dyDescent="0.3">
      <c r="A877" t="s">
        <v>89</v>
      </c>
      <c r="B877" t="s">
        <v>90</v>
      </c>
      <c r="C877" t="s">
        <v>46</v>
      </c>
      <c r="D877" t="s">
        <v>92</v>
      </c>
      <c r="E877">
        <v>6.5</v>
      </c>
      <c r="F877">
        <v>750</v>
      </c>
      <c r="G877" t="s">
        <v>148</v>
      </c>
      <c r="H877" t="s">
        <v>154</v>
      </c>
      <c r="I877" t="s">
        <v>153</v>
      </c>
      <c r="J877" t="str">
        <f t="shared" si="26"/>
        <v xml:space="preserve">T210099THE METROPOLITAN ELECTRICITYPESGDFV-30GS46.5750PHK INV </v>
      </c>
      <c r="K877" t="s">
        <v>979</v>
      </c>
      <c r="L877" t="b">
        <f t="shared" si="27"/>
        <v>1</v>
      </c>
    </row>
    <row r="878" spans="1:12" hidden="1" x14ac:dyDescent="0.3">
      <c r="A878" t="s">
        <v>89</v>
      </c>
      <c r="B878" t="s">
        <v>90</v>
      </c>
      <c r="C878" t="s">
        <v>46</v>
      </c>
      <c r="D878" t="s">
        <v>92</v>
      </c>
      <c r="E878">
        <v>6.5</v>
      </c>
      <c r="F878">
        <v>750</v>
      </c>
      <c r="G878" t="s">
        <v>155</v>
      </c>
      <c r="H878">
        <v>90</v>
      </c>
      <c r="I878" t="s">
        <v>155</v>
      </c>
      <c r="J878" t="str">
        <f t="shared" si="26"/>
        <v>T210099THE METROPOLITAN ELECTRICITYPESGDFV-30GS46.5750OCT</v>
      </c>
      <c r="K878" t="s">
        <v>1494</v>
      </c>
      <c r="L878" t="b">
        <f t="shared" si="27"/>
        <v>1</v>
      </c>
    </row>
    <row r="879" spans="1:12" hidden="1" x14ac:dyDescent="0.3">
      <c r="A879" t="s">
        <v>89</v>
      </c>
      <c r="B879" t="s">
        <v>90</v>
      </c>
      <c r="C879" t="s">
        <v>46</v>
      </c>
      <c r="D879" t="s">
        <v>92</v>
      </c>
      <c r="E879">
        <v>6.5</v>
      </c>
      <c r="F879">
        <v>750</v>
      </c>
      <c r="G879" t="s">
        <v>148</v>
      </c>
      <c r="H879" t="s">
        <v>187</v>
      </c>
      <c r="I879" t="s">
        <v>155</v>
      </c>
      <c r="J879" t="str">
        <f t="shared" si="26"/>
        <v xml:space="preserve">T210099THE METROPOLITAN ELECTRICITYPESGDFV-30GS46.5750PHK INV </v>
      </c>
      <c r="K879" t="s">
        <v>979</v>
      </c>
      <c r="L879" t="b">
        <f t="shared" si="27"/>
        <v>1</v>
      </c>
    </row>
    <row r="880" spans="1:12" hidden="1" x14ac:dyDescent="0.3">
      <c r="A880" t="s">
        <v>89</v>
      </c>
      <c r="B880" t="s">
        <v>90</v>
      </c>
      <c r="C880" t="s">
        <v>46</v>
      </c>
      <c r="D880" t="s">
        <v>92</v>
      </c>
      <c r="E880">
        <v>6.5</v>
      </c>
      <c r="F880">
        <v>750</v>
      </c>
      <c r="G880" t="s">
        <v>156</v>
      </c>
      <c r="H880">
        <v>20</v>
      </c>
      <c r="I880" t="s">
        <v>156</v>
      </c>
      <c r="J880" t="str">
        <f t="shared" si="26"/>
        <v>T210099THE METROPOLITAN ELECTRICITYPESGDFV-30GS46.5750NOV</v>
      </c>
      <c r="K880" t="s">
        <v>1495</v>
      </c>
      <c r="L880" t="b">
        <f t="shared" si="27"/>
        <v>1</v>
      </c>
    </row>
    <row r="881" spans="1:12" hidden="1" x14ac:dyDescent="0.3">
      <c r="A881" t="s">
        <v>89</v>
      </c>
      <c r="B881" t="s">
        <v>90</v>
      </c>
      <c r="C881" t="s">
        <v>46</v>
      </c>
      <c r="D881" t="s">
        <v>92</v>
      </c>
      <c r="E881">
        <v>6.5</v>
      </c>
      <c r="F881">
        <v>750</v>
      </c>
      <c r="G881" t="s">
        <v>148</v>
      </c>
      <c r="H881" t="s">
        <v>188</v>
      </c>
      <c r="I881" t="s">
        <v>156</v>
      </c>
      <c r="J881" t="str">
        <f t="shared" si="26"/>
        <v xml:space="preserve">T210099THE METROPOLITAN ELECTRICITYPESGDFV-30GS46.5750PHK INV </v>
      </c>
      <c r="K881" t="s">
        <v>979</v>
      </c>
      <c r="L881" t="b">
        <f t="shared" si="27"/>
        <v>1</v>
      </c>
    </row>
    <row r="882" spans="1:12" hidden="1" x14ac:dyDescent="0.3">
      <c r="A882" t="s">
        <v>89</v>
      </c>
      <c r="B882" t="s">
        <v>90</v>
      </c>
      <c r="C882" t="s">
        <v>46</v>
      </c>
      <c r="D882" t="s">
        <v>92</v>
      </c>
      <c r="E882">
        <v>6.5</v>
      </c>
      <c r="F882">
        <v>750</v>
      </c>
      <c r="G882" t="s">
        <v>157</v>
      </c>
      <c r="H882">
        <v>20</v>
      </c>
      <c r="I882" t="s">
        <v>157</v>
      </c>
      <c r="J882" t="str">
        <f t="shared" si="26"/>
        <v>T210099THE METROPOLITAN ELECTRICITYPESGDFV-30GS46.5750DEC</v>
      </c>
      <c r="K882" t="s">
        <v>1496</v>
      </c>
      <c r="L882" t="b">
        <f t="shared" si="27"/>
        <v>1</v>
      </c>
    </row>
    <row r="883" spans="1:12" hidden="1" x14ac:dyDescent="0.3">
      <c r="A883" t="s">
        <v>89</v>
      </c>
      <c r="B883" t="s">
        <v>90</v>
      </c>
      <c r="C883" t="s">
        <v>46</v>
      </c>
      <c r="D883" t="s">
        <v>92</v>
      </c>
      <c r="E883">
        <v>6.5</v>
      </c>
      <c r="F883">
        <v>750</v>
      </c>
      <c r="G883" t="s">
        <v>148</v>
      </c>
      <c r="H883" t="s">
        <v>196</v>
      </c>
      <c r="I883" t="s">
        <v>157</v>
      </c>
      <c r="J883" t="str">
        <f t="shared" si="26"/>
        <v xml:space="preserve">T210099THE METROPOLITAN ELECTRICITYPESGDFV-30GS46.5750PHK INV </v>
      </c>
      <c r="K883" t="s">
        <v>979</v>
      </c>
      <c r="L883" t="b">
        <f t="shared" si="27"/>
        <v>1</v>
      </c>
    </row>
    <row r="884" spans="1:12" hidden="1" x14ac:dyDescent="0.3">
      <c r="A884" t="s">
        <v>89</v>
      </c>
      <c r="B884" t="s">
        <v>90</v>
      </c>
      <c r="C884" t="s">
        <v>46</v>
      </c>
      <c r="D884" t="s">
        <v>92</v>
      </c>
      <c r="E884">
        <v>6.5</v>
      </c>
      <c r="F884">
        <v>750</v>
      </c>
      <c r="G884" t="s">
        <v>158</v>
      </c>
      <c r="H884">
        <v>20</v>
      </c>
      <c r="I884" t="s">
        <v>158</v>
      </c>
      <c r="J884" t="str">
        <f t="shared" si="26"/>
        <v>T210099THE METROPOLITAN ELECTRICITYPESGDFV-30GS46.5750JAN</v>
      </c>
      <c r="K884" t="s">
        <v>1497</v>
      </c>
      <c r="L884" t="b">
        <f t="shared" si="27"/>
        <v>1</v>
      </c>
    </row>
    <row r="885" spans="1:12" hidden="1" x14ac:dyDescent="0.3">
      <c r="A885" t="s">
        <v>89</v>
      </c>
      <c r="B885" t="s">
        <v>90</v>
      </c>
      <c r="C885" t="s">
        <v>46</v>
      </c>
      <c r="D885" t="s">
        <v>92</v>
      </c>
      <c r="E885">
        <v>6.5</v>
      </c>
      <c r="F885">
        <v>750</v>
      </c>
      <c r="G885" t="s">
        <v>148</v>
      </c>
      <c r="H885" t="s">
        <v>202</v>
      </c>
      <c r="I885" t="s">
        <v>158</v>
      </c>
      <c r="J885" t="str">
        <f t="shared" si="26"/>
        <v xml:space="preserve">T210099THE METROPOLITAN ELECTRICITYPESGDFV-30GS46.5750PHK INV </v>
      </c>
      <c r="K885" t="s">
        <v>979</v>
      </c>
      <c r="L885" t="b">
        <f t="shared" si="27"/>
        <v>1</v>
      </c>
    </row>
    <row r="886" spans="1:12" hidden="1" x14ac:dyDescent="0.3">
      <c r="A886" t="s">
        <v>89</v>
      </c>
      <c r="B886" t="s">
        <v>90</v>
      </c>
      <c r="C886" t="s">
        <v>46</v>
      </c>
      <c r="D886" t="s">
        <v>92</v>
      </c>
      <c r="E886">
        <v>6.5</v>
      </c>
      <c r="F886">
        <v>750</v>
      </c>
      <c r="G886" t="s">
        <v>159</v>
      </c>
      <c r="H886">
        <v>30</v>
      </c>
      <c r="I886" t="s">
        <v>159</v>
      </c>
      <c r="J886" t="str">
        <f t="shared" si="26"/>
        <v>T210099THE METROPOLITAN ELECTRICITYPESGDFV-30GS46.5750FEB</v>
      </c>
      <c r="K886" t="s">
        <v>1498</v>
      </c>
      <c r="L886" t="b">
        <f t="shared" si="27"/>
        <v>1</v>
      </c>
    </row>
    <row r="887" spans="1:12" hidden="1" x14ac:dyDescent="0.3">
      <c r="A887" t="s">
        <v>89</v>
      </c>
      <c r="B887" t="s">
        <v>90</v>
      </c>
      <c r="C887" t="s">
        <v>46</v>
      </c>
      <c r="D887" t="s">
        <v>92</v>
      </c>
      <c r="E887">
        <v>6.5</v>
      </c>
      <c r="F887">
        <v>750</v>
      </c>
      <c r="G887" t="s">
        <v>148</v>
      </c>
      <c r="H887" t="s">
        <v>203</v>
      </c>
      <c r="I887" t="s">
        <v>159</v>
      </c>
      <c r="J887" t="str">
        <f t="shared" si="26"/>
        <v xml:space="preserve">T210099THE METROPOLITAN ELECTRICITYPESGDFV-30GS46.5750PHK INV </v>
      </c>
      <c r="K887" t="s">
        <v>979</v>
      </c>
      <c r="L887" t="b">
        <f t="shared" si="27"/>
        <v>1</v>
      </c>
    </row>
    <row r="888" spans="1:12" x14ac:dyDescent="0.3">
      <c r="A888" t="s">
        <v>89</v>
      </c>
      <c r="B888" t="s">
        <v>90</v>
      </c>
      <c r="C888" t="s">
        <v>46</v>
      </c>
      <c r="D888" t="s">
        <v>92</v>
      </c>
      <c r="E888">
        <v>6.5</v>
      </c>
      <c r="F888">
        <v>750</v>
      </c>
      <c r="G888" t="s">
        <v>160</v>
      </c>
      <c r="H888">
        <v>30</v>
      </c>
      <c r="I888" t="s">
        <v>160</v>
      </c>
      <c r="J888" t="str">
        <f t="shared" si="26"/>
        <v>T210099THE METROPOLITAN ELECTRICITYPESGDFV-30GS46.5750MAR</v>
      </c>
      <c r="K888" t="s">
        <v>1499</v>
      </c>
      <c r="L888" t="b">
        <f t="shared" si="27"/>
        <v>1</v>
      </c>
    </row>
    <row r="889" spans="1:12" x14ac:dyDescent="0.3">
      <c r="A889" s="2" t="s">
        <v>89</v>
      </c>
      <c r="B889" t="s">
        <v>90</v>
      </c>
      <c r="C889" t="s">
        <v>46</v>
      </c>
      <c r="D889" t="s">
        <v>92</v>
      </c>
      <c r="E889">
        <v>6.5</v>
      </c>
      <c r="F889">
        <v>750</v>
      </c>
      <c r="G889" t="s">
        <v>148</v>
      </c>
      <c r="H889" t="s">
        <v>680</v>
      </c>
      <c r="I889" t="s">
        <v>160</v>
      </c>
      <c r="J889" t="str">
        <f t="shared" si="26"/>
        <v xml:space="preserve">T210099THE METROPOLITAN ELECTRICITYPESGDFV-30GS46.5750PHK INV </v>
      </c>
      <c r="K889" t="s">
        <v>979</v>
      </c>
      <c r="L889" t="b">
        <f t="shared" si="27"/>
        <v>1</v>
      </c>
    </row>
    <row r="890" spans="1:12" hidden="1" x14ac:dyDescent="0.3">
      <c r="A890" t="s">
        <v>89</v>
      </c>
      <c r="B890" t="s">
        <v>90</v>
      </c>
      <c r="C890" t="s">
        <v>46</v>
      </c>
      <c r="D890" t="s">
        <v>93</v>
      </c>
      <c r="E890">
        <v>8.18</v>
      </c>
      <c r="F890">
        <v>350</v>
      </c>
      <c r="G890" t="s">
        <v>185</v>
      </c>
      <c r="H890">
        <v>50</v>
      </c>
      <c r="I890" t="s">
        <v>185</v>
      </c>
      <c r="J890" t="str">
        <f t="shared" si="26"/>
        <v>T210099THE METROPOLITAN ELECTRICITYPESGDFV-35GS48.18350APR</v>
      </c>
      <c r="K890" t="s">
        <v>1500</v>
      </c>
      <c r="L890" t="b">
        <f t="shared" si="27"/>
        <v>1</v>
      </c>
    </row>
    <row r="891" spans="1:12" hidden="1" x14ac:dyDescent="0.3">
      <c r="A891" t="s">
        <v>89</v>
      </c>
      <c r="B891" t="s">
        <v>90</v>
      </c>
      <c r="C891" t="s">
        <v>46</v>
      </c>
      <c r="D891" t="s">
        <v>93</v>
      </c>
      <c r="E891">
        <v>8.18</v>
      </c>
      <c r="F891">
        <v>350</v>
      </c>
      <c r="G891" t="s">
        <v>148</v>
      </c>
      <c r="H891" t="s">
        <v>166</v>
      </c>
      <c r="I891" t="s">
        <v>185</v>
      </c>
      <c r="J891" t="str">
        <f t="shared" si="26"/>
        <v xml:space="preserve">T210099THE METROPOLITAN ELECTRICITYPESGDFV-35GS48.18350PHK INV </v>
      </c>
      <c r="K891" t="s">
        <v>981</v>
      </c>
      <c r="L891" t="b">
        <f t="shared" si="27"/>
        <v>1</v>
      </c>
    </row>
    <row r="892" spans="1:12" hidden="1" x14ac:dyDescent="0.3">
      <c r="A892" t="s">
        <v>89</v>
      </c>
      <c r="B892" t="s">
        <v>90</v>
      </c>
      <c r="C892" t="s">
        <v>46</v>
      </c>
      <c r="D892" t="s">
        <v>93</v>
      </c>
      <c r="E892">
        <v>8.18</v>
      </c>
      <c r="F892">
        <v>350</v>
      </c>
      <c r="G892" t="s">
        <v>147</v>
      </c>
      <c r="H892">
        <v>50</v>
      </c>
      <c r="I892" t="s">
        <v>147</v>
      </c>
      <c r="J892" t="str">
        <f t="shared" si="26"/>
        <v>T210099THE METROPOLITAN ELECTRICITYPESGDFV-35GS48.18350MAY</v>
      </c>
      <c r="K892" t="s">
        <v>1501</v>
      </c>
      <c r="L892" t="b">
        <f t="shared" si="27"/>
        <v>1</v>
      </c>
    </row>
    <row r="893" spans="1:12" hidden="1" x14ac:dyDescent="0.3">
      <c r="A893" t="s">
        <v>89</v>
      </c>
      <c r="B893" t="s">
        <v>90</v>
      </c>
      <c r="C893" t="s">
        <v>46</v>
      </c>
      <c r="D893" t="s">
        <v>93</v>
      </c>
      <c r="E893">
        <v>8.18</v>
      </c>
      <c r="F893">
        <v>350</v>
      </c>
      <c r="G893" t="s">
        <v>148</v>
      </c>
      <c r="H893" t="s">
        <v>167</v>
      </c>
      <c r="I893" t="s">
        <v>147</v>
      </c>
      <c r="J893" t="str">
        <f t="shared" si="26"/>
        <v xml:space="preserve">T210099THE METROPOLITAN ELECTRICITYPESGDFV-35GS48.18350PHK INV </v>
      </c>
      <c r="K893" t="s">
        <v>981</v>
      </c>
      <c r="L893" t="b">
        <f t="shared" si="27"/>
        <v>1</v>
      </c>
    </row>
    <row r="894" spans="1:12" hidden="1" x14ac:dyDescent="0.3">
      <c r="A894" t="s">
        <v>89</v>
      </c>
      <c r="B894" t="s">
        <v>90</v>
      </c>
      <c r="C894" t="s">
        <v>46</v>
      </c>
      <c r="D894" t="s">
        <v>93</v>
      </c>
      <c r="E894">
        <v>8.18</v>
      </c>
      <c r="F894">
        <v>350</v>
      </c>
      <c r="G894" t="s">
        <v>149</v>
      </c>
      <c r="H894">
        <v>40</v>
      </c>
      <c r="I894" t="s">
        <v>149</v>
      </c>
      <c r="J894" t="str">
        <f t="shared" si="26"/>
        <v>T210099THE METROPOLITAN ELECTRICITYPESGDFV-35GS48.18350JUN</v>
      </c>
      <c r="K894" t="s">
        <v>1502</v>
      </c>
      <c r="L894" t="b">
        <f t="shared" si="27"/>
        <v>1</v>
      </c>
    </row>
    <row r="895" spans="1:12" hidden="1" x14ac:dyDescent="0.3">
      <c r="A895" t="s">
        <v>89</v>
      </c>
      <c r="B895" t="s">
        <v>90</v>
      </c>
      <c r="C895" t="s">
        <v>46</v>
      </c>
      <c r="D895" t="s">
        <v>93</v>
      </c>
      <c r="E895">
        <v>8.18</v>
      </c>
      <c r="F895">
        <v>350</v>
      </c>
      <c r="G895" t="s">
        <v>148</v>
      </c>
      <c r="H895" t="s">
        <v>162</v>
      </c>
      <c r="I895" t="s">
        <v>149</v>
      </c>
      <c r="J895" t="str">
        <f t="shared" si="26"/>
        <v xml:space="preserve">T210099THE METROPOLITAN ELECTRICITYPESGDFV-35GS48.18350PHK INV </v>
      </c>
      <c r="K895" t="s">
        <v>981</v>
      </c>
      <c r="L895" t="b">
        <f t="shared" si="27"/>
        <v>1</v>
      </c>
    </row>
    <row r="896" spans="1:12" hidden="1" x14ac:dyDescent="0.3">
      <c r="A896" t="s">
        <v>89</v>
      </c>
      <c r="B896" t="s">
        <v>90</v>
      </c>
      <c r="C896" t="s">
        <v>46</v>
      </c>
      <c r="D896" t="s">
        <v>93</v>
      </c>
      <c r="E896">
        <v>8.18</v>
      </c>
      <c r="F896">
        <v>350</v>
      </c>
      <c r="G896" t="s">
        <v>150</v>
      </c>
      <c r="I896" t="s">
        <v>150</v>
      </c>
      <c r="J896" t="str">
        <f t="shared" si="26"/>
        <v>T210099THE METROPOLITAN ELECTRICITYPESGDFV-35GS48.18350JUL</v>
      </c>
      <c r="K896" t="s">
        <v>980</v>
      </c>
      <c r="L896" t="b">
        <f t="shared" si="27"/>
        <v>1</v>
      </c>
    </row>
    <row r="897" spans="1:12" hidden="1" x14ac:dyDescent="0.3">
      <c r="A897" t="s">
        <v>89</v>
      </c>
      <c r="B897" t="s">
        <v>90</v>
      </c>
      <c r="C897" t="s">
        <v>46</v>
      </c>
      <c r="D897" t="s">
        <v>93</v>
      </c>
      <c r="E897">
        <v>8.18</v>
      </c>
      <c r="F897">
        <v>350</v>
      </c>
      <c r="G897" t="s">
        <v>148</v>
      </c>
      <c r="I897" t="s">
        <v>150</v>
      </c>
      <c r="J897" t="str">
        <f t="shared" si="26"/>
        <v xml:space="preserve">T210099THE METROPOLITAN ELECTRICITYPESGDFV-35GS48.18350PHK INV </v>
      </c>
      <c r="K897" t="s">
        <v>981</v>
      </c>
      <c r="L897" t="b">
        <f t="shared" si="27"/>
        <v>1</v>
      </c>
    </row>
    <row r="898" spans="1:12" hidden="1" x14ac:dyDescent="0.3">
      <c r="A898" t="s">
        <v>89</v>
      </c>
      <c r="B898" t="s">
        <v>90</v>
      </c>
      <c r="C898" t="s">
        <v>46</v>
      </c>
      <c r="D898" t="s">
        <v>93</v>
      </c>
      <c r="E898">
        <v>8.18</v>
      </c>
      <c r="F898">
        <v>350</v>
      </c>
      <c r="G898" t="s">
        <v>152</v>
      </c>
      <c r="H898">
        <v>20</v>
      </c>
      <c r="I898" t="s">
        <v>152</v>
      </c>
      <c r="J898" t="str">
        <f t="shared" si="26"/>
        <v>T210099THE METROPOLITAN ELECTRICITYPESGDFV-35GS48.18350AUG</v>
      </c>
      <c r="K898" t="s">
        <v>1503</v>
      </c>
      <c r="L898" t="b">
        <f t="shared" si="27"/>
        <v>1</v>
      </c>
    </row>
    <row r="899" spans="1:12" hidden="1" x14ac:dyDescent="0.3">
      <c r="A899" t="s">
        <v>89</v>
      </c>
      <c r="B899" t="s">
        <v>90</v>
      </c>
      <c r="C899" t="s">
        <v>46</v>
      </c>
      <c r="D899" t="s">
        <v>93</v>
      </c>
      <c r="E899">
        <v>8.18</v>
      </c>
      <c r="F899">
        <v>350</v>
      </c>
      <c r="G899" t="s">
        <v>148</v>
      </c>
      <c r="H899" t="s">
        <v>175</v>
      </c>
      <c r="I899" t="s">
        <v>152</v>
      </c>
      <c r="J899" t="str">
        <f t="shared" ref="J899:J962" si="28">A899&amp;B899&amp;C899&amp;D899&amp;E899&amp;F899&amp;G899</f>
        <v xml:space="preserve">T210099THE METROPOLITAN ELECTRICITYPESGDFV-35GS48.18350PHK INV </v>
      </c>
      <c r="K899" t="s">
        <v>981</v>
      </c>
      <c r="L899" t="b">
        <f t="shared" ref="L899:L962" si="29">J899=K899</f>
        <v>1</v>
      </c>
    </row>
    <row r="900" spans="1:12" hidden="1" x14ac:dyDescent="0.3">
      <c r="A900" t="s">
        <v>89</v>
      </c>
      <c r="B900" t="s">
        <v>90</v>
      </c>
      <c r="C900" t="s">
        <v>46</v>
      </c>
      <c r="D900" t="s">
        <v>93</v>
      </c>
      <c r="E900">
        <v>8.18</v>
      </c>
      <c r="F900">
        <v>350</v>
      </c>
      <c r="G900" t="s">
        <v>153</v>
      </c>
      <c r="H900">
        <v>20</v>
      </c>
      <c r="I900" t="s">
        <v>153</v>
      </c>
      <c r="J900" t="str">
        <f t="shared" si="28"/>
        <v>T210099THE METROPOLITAN ELECTRICITYPESGDFV-35GS48.18350SEP</v>
      </c>
      <c r="K900" t="s">
        <v>1504</v>
      </c>
      <c r="L900" t="b">
        <f t="shared" si="29"/>
        <v>1</v>
      </c>
    </row>
    <row r="901" spans="1:12" hidden="1" x14ac:dyDescent="0.3">
      <c r="A901" t="s">
        <v>89</v>
      </c>
      <c r="B901" t="s">
        <v>90</v>
      </c>
      <c r="C901" t="s">
        <v>46</v>
      </c>
      <c r="D901" t="s">
        <v>93</v>
      </c>
      <c r="E901">
        <v>8.18</v>
      </c>
      <c r="F901">
        <v>350</v>
      </c>
      <c r="G901" t="s">
        <v>148</v>
      </c>
      <c r="H901" t="s">
        <v>154</v>
      </c>
      <c r="I901" t="s">
        <v>153</v>
      </c>
      <c r="J901" t="str">
        <f t="shared" si="28"/>
        <v xml:space="preserve">T210099THE METROPOLITAN ELECTRICITYPESGDFV-35GS48.18350PHK INV </v>
      </c>
      <c r="K901" t="s">
        <v>981</v>
      </c>
      <c r="L901" t="b">
        <f t="shared" si="29"/>
        <v>1</v>
      </c>
    </row>
    <row r="902" spans="1:12" hidden="1" x14ac:dyDescent="0.3">
      <c r="A902" t="s">
        <v>89</v>
      </c>
      <c r="B902" t="s">
        <v>90</v>
      </c>
      <c r="C902" t="s">
        <v>46</v>
      </c>
      <c r="D902" t="s">
        <v>93</v>
      </c>
      <c r="E902">
        <v>8.18</v>
      </c>
      <c r="F902">
        <v>350</v>
      </c>
      <c r="G902" t="s">
        <v>155</v>
      </c>
      <c r="H902">
        <v>20</v>
      </c>
      <c r="I902" t="s">
        <v>155</v>
      </c>
      <c r="J902" t="str">
        <f t="shared" si="28"/>
        <v>T210099THE METROPOLITAN ELECTRICITYPESGDFV-35GS48.18350OCT</v>
      </c>
      <c r="K902" t="s">
        <v>1505</v>
      </c>
      <c r="L902" t="b">
        <f t="shared" si="29"/>
        <v>1</v>
      </c>
    </row>
    <row r="903" spans="1:12" hidden="1" x14ac:dyDescent="0.3">
      <c r="A903" t="s">
        <v>89</v>
      </c>
      <c r="B903" t="s">
        <v>90</v>
      </c>
      <c r="C903" t="s">
        <v>46</v>
      </c>
      <c r="D903" t="s">
        <v>93</v>
      </c>
      <c r="E903">
        <v>8.18</v>
      </c>
      <c r="F903">
        <v>350</v>
      </c>
      <c r="G903" t="s">
        <v>148</v>
      </c>
      <c r="H903" t="s">
        <v>187</v>
      </c>
      <c r="I903" t="s">
        <v>155</v>
      </c>
      <c r="J903" t="str">
        <f t="shared" si="28"/>
        <v xml:space="preserve">T210099THE METROPOLITAN ELECTRICITYPESGDFV-35GS48.18350PHK INV </v>
      </c>
      <c r="K903" t="s">
        <v>981</v>
      </c>
      <c r="L903" t="b">
        <f t="shared" si="29"/>
        <v>1</v>
      </c>
    </row>
    <row r="904" spans="1:12" hidden="1" x14ac:dyDescent="0.3">
      <c r="A904" t="s">
        <v>89</v>
      </c>
      <c r="B904" t="s">
        <v>90</v>
      </c>
      <c r="C904" t="s">
        <v>46</v>
      </c>
      <c r="D904" t="s">
        <v>93</v>
      </c>
      <c r="E904">
        <v>8.18</v>
      </c>
      <c r="F904">
        <v>350</v>
      </c>
      <c r="G904" t="s">
        <v>156</v>
      </c>
      <c r="H904">
        <v>50</v>
      </c>
      <c r="I904" t="s">
        <v>156</v>
      </c>
      <c r="J904" t="str">
        <f t="shared" si="28"/>
        <v>T210099THE METROPOLITAN ELECTRICITYPESGDFV-35GS48.18350NOV</v>
      </c>
      <c r="K904" t="s">
        <v>1506</v>
      </c>
      <c r="L904" t="b">
        <f t="shared" si="29"/>
        <v>1</v>
      </c>
    </row>
    <row r="905" spans="1:12" hidden="1" x14ac:dyDescent="0.3">
      <c r="A905" t="s">
        <v>89</v>
      </c>
      <c r="B905" t="s">
        <v>90</v>
      </c>
      <c r="C905" t="s">
        <v>46</v>
      </c>
      <c r="D905" t="s">
        <v>93</v>
      </c>
      <c r="E905">
        <v>8.18</v>
      </c>
      <c r="F905">
        <v>350</v>
      </c>
      <c r="G905" t="s">
        <v>148</v>
      </c>
      <c r="H905" t="s">
        <v>188</v>
      </c>
      <c r="I905" t="s">
        <v>156</v>
      </c>
      <c r="J905" t="str">
        <f t="shared" si="28"/>
        <v xml:space="preserve">T210099THE METROPOLITAN ELECTRICITYPESGDFV-35GS48.18350PHK INV </v>
      </c>
      <c r="K905" t="s">
        <v>981</v>
      </c>
      <c r="L905" t="b">
        <f t="shared" si="29"/>
        <v>1</v>
      </c>
    </row>
    <row r="906" spans="1:12" hidden="1" x14ac:dyDescent="0.3">
      <c r="A906" t="s">
        <v>89</v>
      </c>
      <c r="B906" t="s">
        <v>90</v>
      </c>
      <c r="C906" t="s">
        <v>46</v>
      </c>
      <c r="D906" t="s">
        <v>93</v>
      </c>
      <c r="E906">
        <v>8.18</v>
      </c>
      <c r="F906">
        <v>350</v>
      </c>
      <c r="G906" t="s">
        <v>157</v>
      </c>
      <c r="H906">
        <v>50</v>
      </c>
      <c r="I906" t="s">
        <v>157</v>
      </c>
      <c r="J906" t="str">
        <f t="shared" si="28"/>
        <v>T210099THE METROPOLITAN ELECTRICITYPESGDFV-35GS48.18350DEC</v>
      </c>
      <c r="K906" t="s">
        <v>1507</v>
      </c>
      <c r="L906" t="b">
        <f t="shared" si="29"/>
        <v>1</v>
      </c>
    </row>
    <row r="907" spans="1:12" hidden="1" x14ac:dyDescent="0.3">
      <c r="A907" t="s">
        <v>89</v>
      </c>
      <c r="B907" t="s">
        <v>90</v>
      </c>
      <c r="C907" t="s">
        <v>46</v>
      </c>
      <c r="D907" t="s">
        <v>93</v>
      </c>
      <c r="E907">
        <v>8.18</v>
      </c>
      <c r="F907">
        <v>350</v>
      </c>
      <c r="G907" t="s">
        <v>148</v>
      </c>
      <c r="H907" t="s">
        <v>201</v>
      </c>
      <c r="I907" t="s">
        <v>157</v>
      </c>
      <c r="J907" t="str">
        <f t="shared" si="28"/>
        <v xml:space="preserve">T210099THE METROPOLITAN ELECTRICITYPESGDFV-35GS48.18350PHK INV </v>
      </c>
      <c r="K907" t="s">
        <v>981</v>
      </c>
      <c r="L907" t="b">
        <f t="shared" si="29"/>
        <v>1</v>
      </c>
    </row>
    <row r="908" spans="1:12" hidden="1" x14ac:dyDescent="0.3">
      <c r="A908" t="s">
        <v>89</v>
      </c>
      <c r="B908" t="s">
        <v>90</v>
      </c>
      <c r="C908" t="s">
        <v>46</v>
      </c>
      <c r="D908" t="s">
        <v>93</v>
      </c>
      <c r="E908">
        <v>8.18</v>
      </c>
      <c r="F908">
        <v>350</v>
      </c>
      <c r="G908" t="s">
        <v>158</v>
      </c>
      <c r="H908">
        <v>30</v>
      </c>
      <c r="I908" t="s">
        <v>158</v>
      </c>
      <c r="J908" t="str">
        <f t="shared" si="28"/>
        <v>T210099THE METROPOLITAN ELECTRICITYPESGDFV-35GS48.18350JAN</v>
      </c>
      <c r="K908" t="s">
        <v>1508</v>
      </c>
      <c r="L908" t="b">
        <f t="shared" si="29"/>
        <v>1</v>
      </c>
    </row>
    <row r="909" spans="1:12" hidden="1" x14ac:dyDescent="0.3">
      <c r="A909" t="s">
        <v>89</v>
      </c>
      <c r="B909" t="s">
        <v>90</v>
      </c>
      <c r="C909" t="s">
        <v>46</v>
      </c>
      <c r="D909" t="s">
        <v>93</v>
      </c>
      <c r="E909">
        <v>8.18</v>
      </c>
      <c r="F909">
        <v>350</v>
      </c>
      <c r="G909" t="s">
        <v>148</v>
      </c>
      <c r="H909" t="s">
        <v>202</v>
      </c>
      <c r="I909" t="s">
        <v>158</v>
      </c>
      <c r="J909" t="str">
        <f t="shared" si="28"/>
        <v xml:space="preserve">T210099THE METROPOLITAN ELECTRICITYPESGDFV-35GS48.18350PHK INV </v>
      </c>
      <c r="K909" t="s">
        <v>981</v>
      </c>
      <c r="L909" t="b">
        <f t="shared" si="29"/>
        <v>1</v>
      </c>
    </row>
    <row r="910" spans="1:12" hidden="1" x14ac:dyDescent="0.3">
      <c r="A910" t="s">
        <v>89</v>
      </c>
      <c r="B910" t="s">
        <v>90</v>
      </c>
      <c r="C910" t="s">
        <v>46</v>
      </c>
      <c r="D910" t="s">
        <v>93</v>
      </c>
      <c r="E910">
        <v>8.18</v>
      </c>
      <c r="F910">
        <v>350</v>
      </c>
      <c r="G910" t="s">
        <v>159</v>
      </c>
      <c r="H910">
        <v>50</v>
      </c>
      <c r="I910" t="s">
        <v>159</v>
      </c>
      <c r="J910" t="str">
        <f t="shared" si="28"/>
        <v>T210099THE METROPOLITAN ELECTRICITYPESGDFV-35GS48.18350FEB</v>
      </c>
      <c r="K910" t="s">
        <v>1509</v>
      </c>
      <c r="L910" t="b">
        <f t="shared" si="29"/>
        <v>1</v>
      </c>
    </row>
    <row r="911" spans="1:12" hidden="1" x14ac:dyDescent="0.3">
      <c r="A911" t="s">
        <v>89</v>
      </c>
      <c r="B911" t="s">
        <v>90</v>
      </c>
      <c r="C911" t="s">
        <v>46</v>
      </c>
      <c r="D911" t="s">
        <v>93</v>
      </c>
      <c r="E911">
        <v>8.18</v>
      </c>
      <c r="F911">
        <v>350</v>
      </c>
      <c r="G911" t="s">
        <v>148</v>
      </c>
      <c r="H911" t="s">
        <v>203</v>
      </c>
      <c r="I911" t="s">
        <v>159</v>
      </c>
      <c r="J911" t="str">
        <f t="shared" si="28"/>
        <v xml:space="preserve">T210099THE METROPOLITAN ELECTRICITYPESGDFV-35GS48.18350PHK INV </v>
      </c>
      <c r="K911" t="s">
        <v>981</v>
      </c>
      <c r="L911" t="b">
        <f t="shared" si="29"/>
        <v>1</v>
      </c>
    </row>
    <row r="912" spans="1:12" x14ac:dyDescent="0.3">
      <c r="A912" t="s">
        <v>89</v>
      </c>
      <c r="B912" t="s">
        <v>90</v>
      </c>
      <c r="C912" t="s">
        <v>46</v>
      </c>
      <c r="D912" t="s">
        <v>93</v>
      </c>
      <c r="E912">
        <v>8.18</v>
      </c>
      <c r="F912">
        <v>350</v>
      </c>
      <c r="G912" t="s">
        <v>160</v>
      </c>
      <c r="H912">
        <v>50</v>
      </c>
      <c r="I912" t="s">
        <v>160</v>
      </c>
      <c r="J912" t="str">
        <f t="shared" si="28"/>
        <v>T210099THE METROPOLITAN ELECTRICITYPESGDFV-35GS48.18350MAR</v>
      </c>
      <c r="K912" t="s">
        <v>1510</v>
      </c>
      <c r="L912" t="b">
        <f t="shared" si="29"/>
        <v>1</v>
      </c>
    </row>
    <row r="913" spans="1:12" x14ac:dyDescent="0.3">
      <c r="A913" s="2" t="s">
        <v>89</v>
      </c>
      <c r="B913" t="s">
        <v>90</v>
      </c>
      <c r="C913" t="s">
        <v>46</v>
      </c>
      <c r="D913" t="s">
        <v>93</v>
      </c>
      <c r="E913">
        <v>8.18</v>
      </c>
      <c r="F913">
        <v>350</v>
      </c>
      <c r="G913" t="s">
        <v>148</v>
      </c>
      <c r="H913" t="s">
        <v>680</v>
      </c>
      <c r="I913" t="s">
        <v>160</v>
      </c>
      <c r="J913" t="str">
        <f t="shared" si="28"/>
        <v xml:space="preserve">T210099THE METROPOLITAN ELECTRICITYPESGDFV-35GS48.18350PHK INV </v>
      </c>
      <c r="K913" t="s">
        <v>981</v>
      </c>
      <c r="L913" t="b">
        <f t="shared" si="29"/>
        <v>1</v>
      </c>
    </row>
    <row r="914" spans="1:12" hidden="1" x14ac:dyDescent="0.3">
      <c r="A914" t="s">
        <v>89</v>
      </c>
      <c r="B914" t="s">
        <v>90</v>
      </c>
      <c r="C914" t="s">
        <v>46</v>
      </c>
      <c r="D914" t="s">
        <v>94</v>
      </c>
      <c r="E914">
        <v>10.220000000000001</v>
      </c>
      <c r="F914">
        <v>700</v>
      </c>
      <c r="G914" t="s">
        <v>185</v>
      </c>
      <c r="H914">
        <v>30</v>
      </c>
      <c r="I914" t="s">
        <v>185</v>
      </c>
      <c r="J914" t="str">
        <f t="shared" si="28"/>
        <v>T210099THE METROPOLITAN ELECTRICITYPESGDFV-40GS410.22700APR</v>
      </c>
      <c r="K914" t="s">
        <v>1511</v>
      </c>
      <c r="L914" t="b">
        <f t="shared" si="29"/>
        <v>1</v>
      </c>
    </row>
    <row r="915" spans="1:12" hidden="1" x14ac:dyDescent="0.3">
      <c r="A915" t="s">
        <v>89</v>
      </c>
      <c r="B915" t="s">
        <v>90</v>
      </c>
      <c r="C915" t="s">
        <v>46</v>
      </c>
      <c r="D915" t="s">
        <v>94</v>
      </c>
      <c r="E915">
        <v>10.220000000000001</v>
      </c>
      <c r="F915">
        <v>700</v>
      </c>
      <c r="G915" t="s">
        <v>148</v>
      </c>
      <c r="H915" t="s">
        <v>166</v>
      </c>
      <c r="I915" t="s">
        <v>185</v>
      </c>
      <c r="J915" t="str">
        <f t="shared" si="28"/>
        <v xml:space="preserve">T210099THE METROPOLITAN ELECTRICITYPESGDFV-40GS410.22700PHK INV </v>
      </c>
      <c r="K915" t="s">
        <v>982</v>
      </c>
      <c r="L915" t="b">
        <f t="shared" si="29"/>
        <v>1</v>
      </c>
    </row>
    <row r="916" spans="1:12" hidden="1" x14ac:dyDescent="0.3">
      <c r="A916" t="s">
        <v>89</v>
      </c>
      <c r="B916" t="s">
        <v>90</v>
      </c>
      <c r="C916" t="s">
        <v>46</v>
      </c>
      <c r="D916" t="s">
        <v>94</v>
      </c>
      <c r="E916">
        <v>10.220000000000001</v>
      </c>
      <c r="F916">
        <v>700</v>
      </c>
      <c r="G916" t="s">
        <v>147</v>
      </c>
      <c r="H916">
        <v>50</v>
      </c>
      <c r="I916" t="s">
        <v>147</v>
      </c>
      <c r="J916" t="str">
        <f t="shared" si="28"/>
        <v>T210099THE METROPOLITAN ELECTRICITYPESGDFV-40GS410.22700MAY</v>
      </c>
      <c r="K916" t="s">
        <v>1512</v>
      </c>
      <c r="L916" t="b">
        <f t="shared" si="29"/>
        <v>1</v>
      </c>
    </row>
    <row r="917" spans="1:12" hidden="1" x14ac:dyDescent="0.3">
      <c r="A917" t="s">
        <v>89</v>
      </c>
      <c r="B917" t="s">
        <v>90</v>
      </c>
      <c r="C917" t="s">
        <v>46</v>
      </c>
      <c r="D917" t="s">
        <v>94</v>
      </c>
      <c r="E917">
        <v>10.220000000000001</v>
      </c>
      <c r="F917">
        <v>700</v>
      </c>
      <c r="G917" t="s">
        <v>148</v>
      </c>
      <c r="H917" t="s">
        <v>167</v>
      </c>
      <c r="I917" t="s">
        <v>147</v>
      </c>
      <c r="J917" t="str">
        <f t="shared" si="28"/>
        <v xml:space="preserve">T210099THE METROPOLITAN ELECTRICITYPESGDFV-40GS410.22700PHK INV </v>
      </c>
      <c r="K917" t="s">
        <v>982</v>
      </c>
      <c r="L917" t="b">
        <f t="shared" si="29"/>
        <v>1</v>
      </c>
    </row>
    <row r="918" spans="1:12" hidden="1" x14ac:dyDescent="0.3">
      <c r="A918" t="s">
        <v>89</v>
      </c>
      <c r="B918" t="s">
        <v>90</v>
      </c>
      <c r="C918" t="s">
        <v>46</v>
      </c>
      <c r="D918" t="s">
        <v>94</v>
      </c>
      <c r="E918">
        <v>10.220000000000001</v>
      </c>
      <c r="F918">
        <v>700</v>
      </c>
      <c r="G918" t="s">
        <v>149</v>
      </c>
      <c r="H918">
        <v>50</v>
      </c>
      <c r="I918" t="s">
        <v>149</v>
      </c>
      <c r="J918" t="str">
        <f t="shared" si="28"/>
        <v>T210099THE METROPOLITAN ELECTRICITYPESGDFV-40GS410.22700JUN</v>
      </c>
      <c r="K918" t="s">
        <v>1513</v>
      </c>
      <c r="L918" t="b">
        <f t="shared" si="29"/>
        <v>1</v>
      </c>
    </row>
    <row r="919" spans="1:12" hidden="1" x14ac:dyDescent="0.3">
      <c r="A919" t="s">
        <v>89</v>
      </c>
      <c r="B919" t="s">
        <v>90</v>
      </c>
      <c r="C919" t="s">
        <v>46</v>
      </c>
      <c r="D919" t="s">
        <v>94</v>
      </c>
      <c r="E919">
        <v>10.220000000000001</v>
      </c>
      <c r="F919">
        <v>700</v>
      </c>
      <c r="G919" t="s">
        <v>148</v>
      </c>
      <c r="H919" t="s">
        <v>162</v>
      </c>
      <c r="I919" t="s">
        <v>149</v>
      </c>
      <c r="J919" t="str">
        <f t="shared" si="28"/>
        <v xml:space="preserve">T210099THE METROPOLITAN ELECTRICITYPESGDFV-40GS410.22700PHK INV </v>
      </c>
      <c r="K919" t="s">
        <v>982</v>
      </c>
      <c r="L919" t="b">
        <f t="shared" si="29"/>
        <v>1</v>
      </c>
    </row>
    <row r="920" spans="1:12" hidden="1" x14ac:dyDescent="0.3">
      <c r="A920" t="s">
        <v>89</v>
      </c>
      <c r="B920" t="s">
        <v>90</v>
      </c>
      <c r="C920" t="s">
        <v>46</v>
      </c>
      <c r="D920" t="s">
        <v>94</v>
      </c>
      <c r="E920">
        <v>10.220000000000001</v>
      </c>
      <c r="F920">
        <v>700</v>
      </c>
      <c r="G920" t="s">
        <v>150</v>
      </c>
      <c r="H920">
        <v>50</v>
      </c>
      <c r="I920" t="s">
        <v>150</v>
      </c>
      <c r="J920" t="str">
        <f t="shared" si="28"/>
        <v>T210099THE METROPOLITAN ELECTRICITYPESGDFV-40GS410.22700JUL</v>
      </c>
      <c r="K920" t="s">
        <v>1514</v>
      </c>
      <c r="L920" t="b">
        <f t="shared" si="29"/>
        <v>1</v>
      </c>
    </row>
    <row r="921" spans="1:12" hidden="1" x14ac:dyDescent="0.3">
      <c r="A921" t="s">
        <v>89</v>
      </c>
      <c r="B921" t="s">
        <v>90</v>
      </c>
      <c r="C921" t="s">
        <v>46</v>
      </c>
      <c r="D921" t="s">
        <v>94</v>
      </c>
      <c r="E921">
        <v>10.220000000000001</v>
      </c>
      <c r="F921">
        <v>700</v>
      </c>
      <c r="G921" t="s">
        <v>148</v>
      </c>
      <c r="H921" t="s">
        <v>169</v>
      </c>
      <c r="I921" t="s">
        <v>150</v>
      </c>
      <c r="J921" t="str">
        <f t="shared" si="28"/>
        <v xml:space="preserve">T210099THE METROPOLITAN ELECTRICITYPESGDFV-40GS410.22700PHK INV </v>
      </c>
      <c r="K921" t="s">
        <v>982</v>
      </c>
      <c r="L921" t="b">
        <f t="shared" si="29"/>
        <v>1</v>
      </c>
    </row>
    <row r="922" spans="1:12" hidden="1" x14ac:dyDescent="0.3">
      <c r="A922" t="s">
        <v>89</v>
      </c>
      <c r="B922" t="s">
        <v>90</v>
      </c>
      <c r="C922" t="s">
        <v>46</v>
      </c>
      <c r="D922" t="s">
        <v>94</v>
      </c>
      <c r="E922">
        <v>10.220000000000001</v>
      </c>
      <c r="F922">
        <v>700</v>
      </c>
      <c r="G922" t="s">
        <v>152</v>
      </c>
      <c r="H922">
        <v>60</v>
      </c>
      <c r="I922" t="s">
        <v>152</v>
      </c>
      <c r="J922" t="str">
        <f t="shared" si="28"/>
        <v>T210099THE METROPOLITAN ELECTRICITYPESGDFV-40GS410.22700AUG</v>
      </c>
      <c r="K922" t="s">
        <v>1515</v>
      </c>
      <c r="L922" t="b">
        <f t="shared" si="29"/>
        <v>1</v>
      </c>
    </row>
    <row r="923" spans="1:12" hidden="1" x14ac:dyDescent="0.3">
      <c r="A923" t="s">
        <v>89</v>
      </c>
      <c r="B923" t="s">
        <v>90</v>
      </c>
      <c r="C923" t="s">
        <v>46</v>
      </c>
      <c r="D923" t="s">
        <v>94</v>
      </c>
      <c r="E923">
        <v>10.220000000000001</v>
      </c>
      <c r="F923">
        <v>700</v>
      </c>
      <c r="G923" t="s">
        <v>148</v>
      </c>
      <c r="H923" t="s">
        <v>175</v>
      </c>
      <c r="I923" t="s">
        <v>152</v>
      </c>
      <c r="J923" t="str">
        <f t="shared" si="28"/>
        <v xml:space="preserve">T210099THE METROPOLITAN ELECTRICITYPESGDFV-40GS410.22700PHK INV </v>
      </c>
      <c r="K923" t="s">
        <v>982</v>
      </c>
      <c r="L923" t="b">
        <f t="shared" si="29"/>
        <v>1</v>
      </c>
    </row>
    <row r="924" spans="1:12" hidden="1" x14ac:dyDescent="0.3">
      <c r="A924" t="s">
        <v>89</v>
      </c>
      <c r="B924" t="s">
        <v>90</v>
      </c>
      <c r="C924" t="s">
        <v>46</v>
      </c>
      <c r="D924" t="s">
        <v>94</v>
      </c>
      <c r="E924">
        <v>10.220000000000001</v>
      </c>
      <c r="F924">
        <v>700</v>
      </c>
      <c r="G924" t="s">
        <v>153</v>
      </c>
      <c r="H924">
        <v>50</v>
      </c>
      <c r="I924" t="s">
        <v>153</v>
      </c>
      <c r="J924" t="str">
        <f t="shared" si="28"/>
        <v>T210099THE METROPOLITAN ELECTRICITYPESGDFV-40GS410.22700SEP</v>
      </c>
      <c r="K924" t="s">
        <v>1516</v>
      </c>
      <c r="L924" t="b">
        <f t="shared" si="29"/>
        <v>1</v>
      </c>
    </row>
    <row r="925" spans="1:12" hidden="1" x14ac:dyDescent="0.3">
      <c r="A925" t="s">
        <v>89</v>
      </c>
      <c r="B925" t="s">
        <v>90</v>
      </c>
      <c r="C925" t="s">
        <v>46</v>
      </c>
      <c r="D925" t="s">
        <v>94</v>
      </c>
      <c r="E925">
        <v>10.220000000000001</v>
      </c>
      <c r="F925">
        <v>700</v>
      </c>
      <c r="G925" t="s">
        <v>148</v>
      </c>
      <c r="H925" t="s">
        <v>154</v>
      </c>
      <c r="I925" t="s">
        <v>153</v>
      </c>
      <c r="J925" t="str">
        <f t="shared" si="28"/>
        <v xml:space="preserve">T210099THE METROPOLITAN ELECTRICITYPESGDFV-40GS410.22700PHK INV </v>
      </c>
      <c r="K925" t="s">
        <v>982</v>
      </c>
      <c r="L925" t="b">
        <f t="shared" si="29"/>
        <v>1</v>
      </c>
    </row>
    <row r="926" spans="1:12" hidden="1" x14ac:dyDescent="0.3">
      <c r="A926" t="s">
        <v>89</v>
      </c>
      <c r="B926" t="s">
        <v>90</v>
      </c>
      <c r="C926" t="s">
        <v>46</v>
      </c>
      <c r="D926" t="s">
        <v>94</v>
      </c>
      <c r="E926">
        <v>10.220000000000001</v>
      </c>
      <c r="F926">
        <v>700</v>
      </c>
      <c r="G926" t="s">
        <v>155</v>
      </c>
      <c r="H926">
        <v>50</v>
      </c>
      <c r="I926" t="s">
        <v>155</v>
      </c>
      <c r="J926" t="str">
        <f t="shared" si="28"/>
        <v>T210099THE METROPOLITAN ELECTRICITYPESGDFV-40GS410.22700OCT</v>
      </c>
      <c r="K926" t="s">
        <v>1517</v>
      </c>
      <c r="L926" t="b">
        <f t="shared" si="29"/>
        <v>1</v>
      </c>
    </row>
    <row r="927" spans="1:12" hidden="1" x14ac:dyDescent="0.3">
      <c r="A927" t="s">
        <v>89</v>
      </c>
      <c r="B927" t="s">
        <v>90</v>
      </c>
      <c r="C927" t="s">
        <v>46</v>
      </c>
      <c r="D927" t="s">
        <v>94</v>
      </c>
      <c r="E927">
        <v>10.220000000000001</v>
      </c>
      <c r="F927">
        <v>700</v>
      </c>
      <c r="G927" t="s">
        <v>148</v>
      </c>
      <c r="H927" t="s">
        <v>187</v>
      </c>
      <c r="I927" t="s">
        <v>155</v>
      </c>
      <c r="J927" t="str">
        <f t="shared" si="28"/>
        <v xml:space="preserve">T210099THE METROPOLITAN ELECTRICITYPESGDFV-40GS410.22700PHK INV </v>
      </c>
      <c r="K927" t="s">
        <v>982</v>
      </c>
      <c r="L927" t="b">
        <f t="shared" si="29"/>
        <v>1</v>
      </c>
    </row>
    <row r="928" spans="1:12" hidden="1" x14ac:dyDescent="0.3">
      <c r="A928" t="s">
        <v>89</v>
      </c>
      <c r="B928" t="s">
        <v>90</v>
      </c>
      <c r="C928" t="s">
        <v>46</v>
      </c>
      <c r="D928" t="s">
        <v>94</v>
      </c>
      <c r="E928">
        <v>10.220000000000001</v>
      </c>
      <c r="F928">
        <v>700</v>
      </c>
      <c r="G928" t="s">
        <v>156</v>
      </c>
      <c r="H928">
        <v>50</v>
      </c>
      <c r="I928" t="s">
        <v>156</v>
      </c>
      <c r="J928" t="str">
        <f t="shared" si="28"/>
        <v>T210099THE METROPOLITAN ELECTRICITYPESGDFV-40GS410.22700NOV</v>
      </c>
      <c r="K928" t="s">
        <v>1518</v>
      </c>
      <c r="L928" t="b">
        <f t="shared" si="29"/>
        <v>1</v>
      </c>
    </row>
    <row r="929" spans="1:12" hidden="1" x14ac:dyDescent="0.3">
      <c r="A929" t="s">
        <v>89</v>
      </c>
      <c r="B929" t="s">
        <v>90</v>
      </c>
      <c r="C929" t="s">
        <v>46</v>
      </c>
      <c r="D929" t="s">
        <v>94</v>
      </c>
      <c r="E929">
        <v>10.220000000000001</v>
      </c>
      <c r="F929">
        <v>700</v>
      </c>
      <c r="G929" t="s">
        <v>148</v>
      </c>
      <c r="H929" t="s">
        <v>188</v>
      </c>
      <c r="I929" t="s">
        <v>156</v>
      </c>
      <c r="J929" t="str">
        <f t="shared" si="28"/>
        <v xml:space="preserve">T210099THE METROPOLITAN ELECTRICITYPESGDFV-40GS410.22700PHK INV </v>
      </c>
      <c r="K929" t="s">
        <v>982</v>
      </c>
      <c r="L929" t="b">
        <f t="shared" si="29"/>
        <v>1</v>
      </c>
    </row>
    <row r="930" spans="1:12" hidden="1" x14ac:dyDescent="0.3">
      <c r="A930" t="s">
        <v>89</v>
      </c>
      <c r="B930" t="s">
        <v>90</v>
      </c>
      <c r="C930" t="s">
        <v>46</v>
      </c>
      <c r="D930" t="s">
        <v>94</v>
      </c>
      <c r="E930">
        <v>10.220000000000001</v>
      </c>
      <c r="F930">
        <v>700</v>
      </c>
      <c r="G930" t="s">
        <v>157</v>
      </c>
      <c r="H930">
        <v>50</v>
      </c>
      <c r="I930" t="s">
        <v>157</v>
      </c>
      <c r="J930" t="str">
        <f t="shared" si="28"/>
        <v>T210099THE METROPOLITAN ELECTRICITYPESGDFV-40GS410.22700DEC</v>
      </c>
      <c r="K930" t="s">
        <v>1519</v>
      </c>
      <c r="L930" t="b">
        <f t="shared" si="29"/>
        <v>1</v>
      </c>
    </row>
    <row r="931" spans="1:12" hidden="1" x14ac:dyDescent="0.3">
      <c r="A931" t="s">
        <v>89</v>
      </c>
      <c r="B931" t="s">
        <v>90</v>
      </c>
      <c r="C931" t="s">
        <v>46</v>
      </c>
      <c r="D931" t="s">
        <v>94</v>
      </c>
      <c r="E931">
        <v>10.220000000000001</v>
      </c>
      <c r="F931">
        <v>700</v>
      </c>
      <c r="G931" t="s">
        <v>148</v>
      </c>
      <c r="H931" t="s">
        <v>201</v>
      </c>
      <c r="I931" t="s">
        <v>157</v>
      </c>
      <c r="J931" t="str">
        <f t="shared" si="28"/>
        <v xml:space="preserve">T210099THE METROPOLITAN ELECTRICITYPESGDFV-40GS410.22700PHK INV </v>
      </c>
      <c r="K931" t="s">
        <v>982</v>
      </c>
      <c r="L931" t="b">
        <f t="shared" si="29"/>
        <v>1</v>
      </c>
    </row>
    <row r="932" spans="1:12" hidden="1" x14ac:dyDescent="0.3">
      <c r="A932" t="s">
        <v>89</v>
      </c>
      <c r="B932" t="s">
        <v>90</v>
      </c>
      <c r="C932" t="s">
        <v>46</v>
      </c>
      <c r="D932" t="s">
        <v>94</v>
      </c>
      <c r="E932">
        <v>10.220000000000001</v>
      </c>
      <c r="F932">
        <v>700</v>
      </c>
      <c r="G932" t="s">
        <v>158</v>
      </c>
      <c r="H932">
        <v>50</v>
      </c>
      <c r="I932" t="s">
        <v>158</v>
      </c>
      <c r="J932" t="str">
        <f t="shared" si="28"/>
        <v>T210099THE METROPOLITAN ELECTRICITYPESGDFV-40GS410.22700JAN</v>
      </c>
      <c r="K932" t="s">
        <v>1520</v>
      </c>
      <c r="L932" t="b">
        <f t="shared" si="29"/>
        <v>1</v>
      </c>
    </row>
    <row r="933" spans="1:12" hidden="1" x14ac:dyDescent="0.3">
      <c r="A933" t="s">
        <v>89</v>
      </c>
      <c r="B933" t="s">
        <v>90</v>
      </c>
      <c r="C933" t="s">
        <v>46</v>
      </c>
      <c r="D933" t="s">
        <v>94</v>
      </c>
      <c r="E933">
        <v>10.220000000000001</v>
      </c>
      <c r="F933">
        <v>700</v>
      </c>
      <c r="G933" t="s">
        <v>148</v>
      </c>
      <c r="H933" t="s">
        <v>202</v>
      </c>
      <c r="I933" t="s">
        <v>158</v>
      </c>
      <c r="J933" t="str">
        <f t="shared" si="28"/>
        <v xml:space="preserve">T210099THE METROPOLITAN ELECTRICITYPESGDFV-40GS410.22700PHK INV </v>
      </c>
      <c r="K933" t="s">
        <v>982</v>
      </c>
      <c r="L933" t="b">
        <f t="shared" si="29"/>
        <v>1</v>
      </c>
    </row>
    <row r="934" spans="1:12" hidden="1" x14ac:dyDescent="0.3">
      <c r="A934" t="s">
        <v>89</v>
      </c>
      <c r="B934" t="s">
        <v>90</v>
      </c>
      <c r="C934" t="s">
        <v>46</v>
      </c>
      <c r="D934" t="s">
        <v>94</v>
      </c>
      <c r="E934">
        <v>10.220000000000001</v>
      </c>
      <c r="F934">
        <v>700</v>
      </c>
      <c r="G934" t="s">
        <v>159</v>
      </c>
      <c r="H934">
        <v>50</v>
      </c>
      <c r="I934" t="s">
        <v>159</v>
      </c>
      <c r="J934" t="str">
        <f t="shared" si="28"/>
        <v>T210099THE METROPOLITAN ELECTRICITYPESGDFV-40GS410.22700FEB</v>
      </c>
      <c r="K934" t="s">
        <v>1521</v>
      </c>
      <c r="L934" t="b">
        <f t="shared" si="29"/>
        <v>1</v>
      </c>
    </row>
    <row r="935" spans="1:12" hidden="1" x14ac:dyDescent="0.3">
      <c r="A935" t="s">
        <v>89</v>
      </c>
      <c r="B935" t="s">
        <v>90</v>
      </c>
      <c r="C935" t="s">
        <v>46</v>
      </c>
      <c r="D935" t="s">
        <v>94</v>
      </c>
      <c r="E935">
        <v>10.220000000000001</v>
      </c>
      <c r="F935">
        <v>700</v>
      </c>
      <c r="G935" t="s">
        <v>148</v>
      </c>
      <c r="H935" t="s">
        <v>203</v>
      </c>
      <c r="I935" t="s">
        <v>159</v>
      </c>
      <c r="J935" t="str">
        <f t="shared" si="28"/>
        <v xml:space="preserve">T210099THE METROPOLITAN ELECTRICITYPESGDFV-40GS410.22700PHK INV </v>
      </c>
      <c r="K935" t="s">
        <v>982</v>
      </c>
      <c r="L935" t="b">
        <f t="shared" si="29"/>
        <v>1</v>
      </c>
    </row>
    <row r="936" spans="1:12" x14ac:dyDescent="0.3">
      <c r="A936" t="s">
        <v>89</v>
      </c>
      <c r="B936" t="s">
        <v>90</v>
      </c>
      <c r="C936" t="s">
        <v>46</v>
      </c>
      <c r="D936" t="s">
        <v>94</v>
      </c>
      <c r="E936">
        <v>10.220000000000001</v>
      </c>
      <c r="F936">
        <v>700</v>
      </c>
      <c r="G936" t="s">
        <v>160</v>
      </c>
      <c r="H936">
        <v>50</v>
      </c>
      <c r="I936" t="s">
        <v>160</v>
      </c>
      <c r="J936" t="str">
        <f t="shared" si="28"/>
        <v>T210099THE METROPOLITAN ELECTRICITYPESGDFV-40GS410.22700MAR</v>
      </c>
      <c r="K936" t="s">
        <v>1522</v>
      </c>
      <c r="L936" t="b">
        <f t="shared" si="29"/>
        <v>1</v>
      </c>
    </row>
    <row r="937" spans="1:12" x14ac:dyDescent="0.3">
      <c r="A937" s="2" t="s">
        <v>89</v>
      </c>
      <c r="B937" t="s">
        <v>90</v>
      </c>
      <c r="C937" t="s">
        <v>46</v>
      </c>
      <c r="D937" t="s">
        <v>94</v>
      </c>
      <c r="E937">
        <v>10.220000000000001</v>
      </c>
      <c r="F937">
        <v>700</v>
      </c>
      <c r="G937" t="s">
        <v>148</v>
      </c>
      <c r="H937" t="s">
        <v>680</v>
      </c>
      <c r="I937" t="s">
        <v>160</v>
      </c>
      <c r="J937" t="str">
        <f t="shared" si="28"/>
        <v xml:space="preserve">T210099THE METROPOLITAN ELECTRICITYPESGDFV-40GS410.22700PHK INV </v>
      </c>
      <c r="K937" t="s">
        <v>982</v>
      </c>
      <c r="L937" t="b">
        <f t="shared" si="29"/>
        <v>1</v>
      </c>
    </row>
    <row r="938" spans="1:12" hidden="1" x14ac:dyDescent="0.3">
      <c r="A938" t="s">
        <v>95</v>
      </c>
      <c r="B938" t="s">
        <v>96</v>
      </c>
      <c r="C938" t="s">
        <v>97</v>
      </c>
      <c r="D938" t="s">
        <v>98</v>
      </c>
      <c r="E938">
        <v>23.13</v>
      </c>
      <c r="F938">
        <v>88</v>
      </c>
      <c r="G938" t="s">
        <v>185</v>
      </c>
      <c r="I938" t="s">
        <v>185</v>
      </c>
      <c r="J938" t="str">
        <f t="shared" si="28"/>
        <v>T210093SuetrongFGOFV-SCGPW123.1388APR</v>
      </c>
      <c r="K938" t="s">
        <v>983</v>
      </c>
      <c r="L938" t="b">
        <f t="shared" si="29"/>
        <v>1</v>
      </c>
    </row>
    <row r="939" spans="1:12" hidden="1" x14ac:dyDescent="0.3">
      <c r="A939" t="s">
        <v>95</v>
      </c>
      <c r="B939" t="s">
        <v>96</v>
      </c>
      <c r="C939" t="s">
        <v>97</v>
      </c>
      <c r="D939" t="s">
        <v>98</v>
      </c>
      <c r="E939">
        <v>23.13</v>
      </c>
      <c r="F939">
        <v>88</v>
      </c>
      <c r="G939" t="s">
        <v>148</v>
      </c>
      <c r="I939" t="s">
        <v>185</v>
      </c>
      <c r="J939" t="str">
        <f t="shared" si="28"/>
        <v xml:space="preserve">T210093SuetrongFGOFV-SCGPW123.1388PHK INV </v>
      </c>
      <c r="K939" t="s">
        <v>984</v>
      </c>
      <c r="L939" t="b">
        <f t="shared" si="29"/>
        <v>1</v>
      </c>
    </row>
    <row r="940" spans="1:12" hidden="1" x14ac:dyDescent="0.3">
      <c r="A940" t="s">
        <v>95</v>
      </c>
      <c r="B940" t="s">
        <v>96</v>
      </c>
      <c r="C940" t="s">
        <v>97</v>
      </c>
      <c r="D940" t="s">
        <v>98</v>
      </c>
      <c r="E940">
        <v>23.13</v>
      </c>
      <c r="F940">
        <v>88</v>
      </c>
      <c r="G940" t="s">
        <v>147</v>
      </c>
      <c r="I940" t="s">
        <v>147</v>
      </c>
      <c r="J940" t="str">
        <f t="shared" si="28"/>
        <v>T210093SuetrongFGOFV-SCGPW123.1388MAY</v>
      </c>
      <c r="K940" t="s">
        <v>985</v>
      </c>
      <c r="L940" t="b">
        <f t="shared" si="29"/>
        <v>1</v>
      </c>
    </row>
    <row r="941" spans="1:12" hidden="1" x14ac:dyDescent="0.3">
      <c r="A941" t="s">
        <v>95</v>
      </c>
      <c r="B941" t="s">
        <v>96</v>
      </c>
      <c r="C941" t="s">
        <v>97</v>
      </c>
      <c r="D941" t="s">
        <v>98</v>
      </c>
      <c r="E941">
        <v>23.13</v>
      </c>
      <c r="F941">
        <v>88</v>
      </c>
      <c r="G941" t="s">
        <v>148</v>
      </c>
      <c r="I941" t="s">
        <v>147</v>
      </c>
      <c r="J941" t="str">
        <f t="shared" si="28"/>
        <v xml:space="preserve">T210093SuetrongFGOFV-SCGPW123.1388PHK INV </v>
      </c>
      <c r="K941" t="s">
        <v>984</v>
      </c>
      <c r="L941" t="b">
        <f t="shared" si="29"/>
        <v>1</v>
      </c>
    </row>
    <row r="942" spans="1:12" hidden="1" x14ac:dyDescent="0.3">
      <c r="A942" t="s">
        <v>95</v>
      </c>
      <c r="B942" t="s">
        <v>96</v>
      </c>
      <c r="C942" t="s">
        <v>97</v>
      </c>
      <c r="D942" t="s">
        <v>98</v>
      </c>
      <c r="E942">
        <v>23.13</v>
      </c>
      <c r="F942">
        <v>88</v>
      </c>
      <c r="G942" t="s">
        <v>149</v>
      </c>
      <c r="I942" t="s">
        <v>149</v>
      </c>
      <c r="J942" t="str">
        <f t="shared" si="28"/>
        <v>T210093SuetrongFGOFV-SCGPW123.1388JUN</v>
      </c>
      <c r="K942" t="s">
        <v>986</v>
      </c>
      <c r="L942" t="b">
        <f t="shared" si="29"/>
        <v>1</v>
      </c>
    </row>
    <row r="943" spans="1:12" hidden="1" x14ac:dyDescent="0.3">
      <c r="A943" t="s">
        <v>95</v>
      </c>
      <c r="B943" t="s">
        <v>96</v>
      </c>
      <c r="C943" t="s">
        <v>97</v>
      </c>
      <c r="D943" t="s">
        <v>98</v>
      </c>
      <c r="E943">
        <v>23.13</v>
      </c>
      <c r="F943">
        <v>88</v>
      </c>
      <c r="G943" t="s">
        <v>148</v>
      </c>
      <c r="I943" t="s">
        <v>149</v>
      </c>
      <c r="J943" t="str">
        <f t="shared" si="28"/>
        <v xml:space="preserve">T210093SuetrongFGOFV-SCGPW123.1388PHK INV </v>
      </c>
      <c r="K943" t="s">
        <v>984</v>
      </c>
      <c r="L943" t="b">
        <f t="shared" si="29"/>
        <v>1</v>
      </c>
    </row>
    <row r="944" spans="1:12" hidden="1" x14ac:dyDescent="0.3">
      <c r="A944" t="s">
        <v>95</v>
      </c>
      <c r="B944" t="s">
        <v>96</v>
      </c>
      <c r="C944" t="s">
        <v>97</v>
      </c>
      <c r="D944" t="s">
        <v>98</v>
      </c>
      <c r="E944">
        <v>23.13</v>
      </c>
      <c r="F944">
        <v>88</v>
      </c>
      <c r="G944" t="s">
        <v>150</v>
      </c>
      <c r="I944" t="s">
        <v>150</v>
      </c>
      <c r="J944" t="str">
        <f t="shared" si="28"/>
        <v>T210093SuetrongFGOFV-SCGPW123.1388JUL</v>
      </c>
      <c r="K944" t="s">
        <v>987</v>
      </c>
      <c r="L944" t="b">
        <f t="shared" si="29"/>
        <v>1</v>
      </c>
    </row>
    <row r="945" spans="1:12" hidden="1" x14ac:dyDescent="0.3">
      <c r="A945" t="s">
        <v>95</v>
      </c>
      <c r="B945" t="s">
        <v>96</v>
      </c>
      <c r="C945" t="s">
        <v>97</v>
      </c>
      <c r="D945" t="s">
        <v>98</v>
      </c>
      <c r="E945">
        <v>23.13</v>
      </c>
      <c r="F945">
        <v>88</v>
      </c>
      <c r="G945" t="s">
        <v>148</v>
      </c>
      <c r="I945" t="s">
        <v>150</v>
      </c>
      <c r="J945" t="str">
        <f t="shared" si="28"/>
        <v xml:space="preserve">T210093SuetrongFGOFV-SCGPW123.1388PHK INV </v>
      </c>
      <c r="K945" t="s">
        <v>984</v>
      </c>
      <c r="L945" t="b">
        <f t="shared" si="29"/>
        <v>1</v>
      </c>
    </row>
    <row r="946" spans="1:12" hidden="1" x14ac:dyDescent="0.3">
      <c r="A946" t="s">
        <v>95</v>
      </c>
      <c r="B946" t="s">
        <v>96</v>
      </c>
      <c r="C946" t="s">
        <v>97</v>
      </c>
      <c r="D946" t="s">
        <v>98</v>
      </c>
      <c r="E946">
        <v>23.13</v>
      </c>
      <c r="F946">
        <v>88</v>
      </c>
      <c r="G946" t="s">
        <v>152</v>
      </c>
      <c r="I946" t="s">
        <v>152</v>
      </c>
      <c r="J946" t="str">
        <f t="shared" si="28"/>
        <v>T210093SuetrongFGOFV-SCGPW123.1388AUG</v>
      </c>
      <c r="K946" t="s">
        <v>988</v>
      </c>
      <c r="L946" t="b">
        <f t="shared" si="29"/>
        <v>1</v>
      </c>
    </row>
    <row r="947" spans="1:12" hidden="1" x14ac:dyDescent="0.3">
      <c r="A947" t="s">
        <v>95</v>
      </c>
      <c r="B947" t="s">
        <v>96</v>
      </c>
      <c r="C947" t="s">
        <v>97</v>
      </c>
      <c r="D947" t="s">
        <v>98</v>
      </c>
      <c r="E947">
        <v>23.13</v>
      </c>
      <c r="F947">
        <v>88</v>
      </c>
      <c r="G947" t="s">
        <v>148</v>
      </c>
      <c r="I947" t="s">
        <v>152</v>
      </c>
      <c r="J947" t="str">
        <f t="shared" si="28"/>
        <v xml:space="preserve">T210093SuetrongFGOFV-SCGPW123.1388PHK INV </v>
      </c>
      <c r="K947" t="s">
        <v>984</v>
      </c>
      <c r="L947" t="b">
        <f t="shared" si="29"/>
        <v>1</v>
      </c>
    </row>
    <row r="948" spans="1:12" hidden="1" x14ac:dyDescent="0.3">
      <c r="A948" t="s">
        <v>95</v>
      </c>
      <c r="B948" t="s">
        <v>96</v>
      </c>
      <c r="C948" t="s">
        <v>97</v>
      </c>
      <c r="D948" t="s">
        <v>98</v>
      </c>
      <c r="E948">
        <v>23.13</v>
      </c>
      <c r="F948">
        <v>88</v>
      </c>
      <c r="G948" t="s">
        <v>153</v>
      </c>
      <c r="I948" t="s">
        <v>153</v>
      </c>
      <c r="J948" t="str">
        <f t="shared" si="28"/>
        <v>T210093SuetrongFGOFV-SCGPW123.1388SEP</v>
      </c>
      <c r="K948" t="s">
        <v>989</v>
      </c>
      <c r="L948" t="b">
        <f t="shared" si="29"/>
        <v>1</v>
      </c>
    </row>
    <row r="949" spans="1:12" hidden="1" x14ac:dyDescent="0.3">
      <c r="A949" t="s">
        <v>95</v>
      </c>
      <c r="B949" t="s">
        <v>96</v>
      </c>
      <c r="C949" t="s">
        <v>97</v>
      </c>
      <c r="D949" t="s">
        <v>98</v>
      </c>
      <c r="E949">
        <v>23.13</v>
      </c>
      <c r="F949">
        <v>88</v>
      </c>
      <c r="G949" t="s">
        <v>148</v>
      </c>
      <c r="I949" t="s">
        <v>153</v>
      </c>
      <c r="J949" t="str">
        <f t="shared" si="28"/>
        <v xml:space="preserve">T210093SuetrongFGOFV-SCGPW123.1388PHK INV </v>
      </c>
      <c r="K949" t="s">
        <v>984</v>
      </c>
      <c r="L949" t="b">
        <f t="shared" si="29"/>
        <v>1</v>
      </c>
    </row>
    <row r="950" spans="1:12" hidden="1" x14ac:dyDescent="0.3">
      <c r="A950" t="s">
        <v>95</v>
      </c>
      <c r="B950" t="s">
        <v>96</v>
      </c>
      <c r="C950" t="s">
        <v>97</v>
      </c>
      <c r="D950" t="s">
        <v>98</v>
      </c>
      <c r="E950">
        <v>23.13</v>
      </c>
      <c r="F950">
        <v>88</v>
      </c>
      <c r="G950" t="s">
        <v>155</v>
      </c>
      <c r="I950" t="s">
        <v>155</v>
      </c>
      <c r="J950" t="str">
        <f t="shared" si="28"/>
        <v>T210093SuetrongFGOFV-SCGPW123.1388OCT</v>
      </c>
      <c r="K950" t="s">
        <v>990</v>
      </c>
      <c r="L950" t="b">
        <f t="shared" si="29"/>
        <v>1</v>
      </c>
    </row>
    <row r="951" spans="1:12" hidden="1" x14ac:dyDescent="0.3">
      <c r="A951" t="s">
        <v>95</v>
      </c>
      <c r="B951" t="s">
        <v>96</v>
      </c>
      <c r="C951" t="s">
        <v>97</v>
      </c>
      <c r="D951" t="s">
        <v>98</v>
      </c>
      <c r="E951">
        <v>23.13</v>
      </c>
      <c r="F951">
        <v>88</v>
      </c>
      <c r="G951" t="s">
        <v>148</v>
      </c>
      <c r="I951" t="s">
        <v>155</v>
      </c>
      <c r="J951" t="str">
        <f t="shared" si="28"/>
        <v xml:space="preserve">T210093SuetrongFGOFV-SCGPW123.1388PHK INV </v>
      </c>
      <c r="K951" t="s">
        <v>984</v>
      </c>
      <c r="L951" t="b">
        <f t="shared" si="29"/>
        <v>1</v>
      </c>
    </row>
    <row r="952" spans="1:12" hidden="1" x14ac:dyDescent="0.3">
      <c r="A952" t="s">
        <v>95</v>
      </c>
      <c r="B952" t="s">
        <v>96</v>
      </c>
      <c r="C952" t="s">
        <v>97</v>
      </c>
      <c r="D952" t="s">
        <v>98</v>
      </c>
      <c r="E952">
        <v>23.13</v>
      </c>
      <c r="F952">
        <v>88</v>
      </c>
      <c r="G952" t="s">
        <v>156</v>
      </c>
      <c r="I952" t="s">
        <v>156</v>
      </c>
      <c r="J952" t="str">
        <f t="shared" si="28"/>
        <v>T210093SuetrongFGOFV-SCGPW123.1388NOV</v>
      </c>
      <c r="K952" t="s">
        <v>991</v>
      </c>
      <c r="L952" t="b">
        <f t="shared" si="29"/>
        <v>1</v>
      </c>
    </row>
    <row r="953" spans="1:12" hidden="1" x14ac:dyDescent="0.3">
      <c r="A953" t="s">
        <v>95</v>
      </c>
      <c r="B953" t="s">
        <v>96</v>
      </c>
      <c r="C953" t="s">
        <v>97</v>
      </c>
      <c r="D953" t="s">
        <v>98</v>
      </c>
      <c r="E953">
        <v>23.13</v>
      </c>
      <c r="F953">
        <v>88</v>
      </c>
      <c r="G953" t="s">
        <v>148</v>
      </c>
      <c r="I953" t="s">
        <v>156</v>
      </c>
      <c r="J953" t="str">
        <f t="shared" si="28"/>
        <v xml:space="preserve">T210093SuetrongFGOFV-SCGPW123.1388PHK INV </v>
      </c>
      <c r="K953" t="s">
        <v>984</v>
      </c>
      <c r="L953" t="b">
        <f t="shared" si="29"/>
        <v>1</v>
      </c>
    </row>
    <row r="954" spans="1:12" hidden="1" x14ac:dyDescent="0.3">
      <c r="A954" t="s">
        <v>95</v>
      </c>
      <c r="B954" t="s">
        <v>96</v>
      </c>
      <c r="C954" t="s">
        <v>97</v>
      </c>
      <c r="D954" t="s">
        <v>98</v>
      </c>
      <c r="E954">
        <v>23.13</v>
      </c>
      <c r="F954">
        <v>88</v>
      </c>
      <c r="G954" t="s">
        <v>157</v>
      </c>
      <c r="I954" t="s">
        <v>157</v>
      </c>
      <c r="J954" t="str">
        <f t="shared" si="28"/>
        <v>T210093SuetrongFGOFV-SCGPW123.1388DEC</v>
      </c>
      <c r="K954" t="s">
        <v>992</v>
      </c>
      <c r="L954" t="b">
        <f t="shared" si="29"/>
        <v>1</v>
      </c>
    </row>
    <row r="955" spans="1:12" hidden="1" x14ac:dyDescent="0.3">
      <c r="A955" t="s">
        <v>95</v>
      </c>
      <c r="B955" t="s">
        <v>96</v>
      </c>
      <c r="C955" t="s">
        <v>97</v>
      </c>
      <c r="D955" t="s">
        <v>98</v>
      </c>
      <c r="E955">
        <v>23.13</v>
      </c>
      <c r="F955">
        <v>88</v>
      </c>
      <c r="G955" t="s">
        <v>148</v>
      </c>
      <c r="I955" t="s">
        <v>157</v>
      </c>
      <c r="J955" t="str">
        <f t="shared" si="28"/>
        <v xml:space="preserve">T210093SuetrongFGOFV-SCGPW123.1388PHK INV </v>
      </c>
      <c r="K955" t="s">
        <v>984</v>
      </c>
      <c r="L955" t="b">
        <f t="shared" si="29"/>
        <v>1</v>
      </c>
    </row>
    <row r="956" spans="1:12" hidden="1" x14ac:dyDescent="0.3">
      <c r="A956" t="s">
        <v>95</v>
      </c>
      <c r="B956" t="s">
        <v>96</v>
      </c>
      <c r="C956" t="s">
        <v>97</v>
      </c>
      <c r="D956" t="s">
        <v>98</v>
      </c>
      <c r="E956">
        <v>23.13</v>
      </c>
      <c r="F956">
        <v>88</v>
      </c>
      <c r="G956" t="s">
        <v>158</v>
      </c>
      <c r="H956">
        <v>30</v>
      </c>
      <c r="I956" t="s">
        <v>158</v>
      </c>
      <c r="J956" t="str">
        <f t="shared" si="28"/>
        <v>T210093SuetrongFGOFV-SCGPW123.1388JAN</v>
      </c>
      <c r="K956" t="s">
        <v>1523</v>
      </c>
      <c r="L956" t="b">
        <f t="shared" si="29"/>
        <v>1</v>
      </c>
    </row>
    <row r="957" spans="1:12" hidden="1" x14ac:dyDescent="0.3">
      <c r="A957" t="s">
        <v>95</v>
      </c>
      <c r="B957" t="s">
        <v>96</v>
      </c>
      <c r="C957" t="s">
        <v>97</v>
      </c>
      <c r="D957" t="s">
        <v>98</v>
      </c>
      <c r="E957">
        <v>23.13</v>
      </c>
      <c r="F957">
        <v>88</v>
      </c>
      <c r="G957" t="s">
        <v>148</v>
      </c>
      <c r="H957" t="s">
        <v>214</v>
      </c>
      <c r="I957" t="s">
        <v>158</v>
      </c>
      <c r="J957" t="str">
        <f t="shared" si="28"/>
        <v xml:space="preserve">T210093SuetrongFGOFV-SCGPW123.1388PHK INV </v>
      </c>
      <c r="K957" t="s">
        <v>984</v>
      </c>
      <c r="L957" t="b">
        <f t="shared" si="29"/>
        <v>1</v>
      </c>
    </row>
    <row r="958" spans="1:12" hidden="1" x14ac:dyDescent="0.3">
      <c r="A958" t="s">
        <v>95</v>
      </c>
      <c r="B958" t="s">
        <v>96</v>
      </c>
      <c r="C958" t="s">
        <v>97</v>
      </c>
      <c r="D958" t="s">
        <v>98</v>
      </c>
      <c r="E958">
        <v>23.13</v>
      </c>
      <c r="F958">
        <v>88</v>
      </c>
      <c r="G958" t="s">
        <v>159</v>
      </c>
      <c r="I958" t="s">
        <v>159</v>
      </c>
      <c r="J958" t="str">
        <f t="shared" si="28"/>
        <v>T210093SuetrongFGOFV-SCGPW123.1388FEB</v>
      </c>
      <c r="K958" t="s">
        <v>993</v>
      </c>
      <c r="L958" t="b">
        <f t="shared" si="29"/>
        <v>1</v>
      </c>
    </row>
    <row r="959" spans="1:12" hidden="1" x14ac:dyDescent="0.3">
      <c r="A959" t="s">
        <v>95</v>
      </c>
      <c r="B959" t="s">
        <v>96</v>
      </c>
      <c r="C959" t="s">
        <v>97</v>
      </c>
      <c r="D959" t="s">
        <v>98</v>
      </c>
      <c r="E959">
        <v>23.13</v>
      </c>
      <c r="F959">
        <v>88</v>
      </c>
      <c r="G959" t="s">
        <v>148</v>
      </c>
      <c r="I959" t="s">
        <v>159</v>
      </c>
      <c r="J959" t="str">
        <f t="shared" si="28"/>
        <v xml:space="preserve">T210093SuetrongFGOFV-SCGPW123.1388PHK INV </v>
      </c>
      <c r="K959" t="s">
        <v>984</v>
      </c>
      <c r="L959" t="b">
        <f t="shared" si="29"/>
        <v>1</v>
      </c>
    </row>
    <row r="960" spans="1:12" x14ac:dyDescent="0.3">
      <c r="A960" t="s">
        <v>95</v>
      </c>
      <c r="B960" t="s">
        <v>96</v>
      </c>
      <c r="C960" t="s">
        <v>97</v>
      </c>
      <c r="D960" t="s">
        <v>98</v>
      </c>
      <c r="E960">
        <v>23.13</v>
      </c>
      <c r="F960">
        <v>88</v>
      </c>
      <c r="G960" t="s">
        <v>160</v>
      </c>
      <c r="I960" t="s">
        <v>160</v>
      </c>
      <c r="J960" t="str">
        <f t="shared" si="28"/>
        <v>T210093SuetrongFGOFV-SCGPW123.1388MAR</v>
      </c>
      <c r="K960" t="s">
        <v>994</v>
      </c>
      <c r="L960" t="b">
        <f t="shared" si="29"/>
        <v>1</v>
      </c>
    </row>
    <row r="961" spans="1:12" x14ac:dyDescent="0.3">
      <c r="A961" t="s">
        <v>95</v>
      </c>
      <c r="B961" t="s">
        <v>96</v>
      </c>
      <c r="C961" t="s">
        <v>97</v>
      </c>
      <c r="D961" t="s">
        <v>98</v>
      </c>
      <c r="E961">
        <v>23.13</v>
      </c>
      <c r="F961">
        <v>88</v>
      </c>
      <c r="G961" t="s">
        <v>148</v>
      </c>
      <c r="I961" t="s">
        <v>160</v>
      </c>
      <c r="J961" t="str">
        <f t="shared" si="28"/>
        <v xml:space="preserve">T210093SuetrongFGOFV-SCGPW123.1388PHK INV </v>
      </c>
      <c r="K961" t="s">
        <v>984</v>
      </c>
      <c r="L961" t="b">
        <f t="shared" si="29"/>
        <v>1</v>
      </c>
    </row>
    <row r="962" spans="1:12" hidden="1" x14ac:dyDescent="0.3">
      <c r="A962" t="s">
        <v>99</v>
      </c>
      <c r="B962" t="s">
        <v>100</v>
      </c>
      <c r="C962" t="s">
        <v>46</v>
      </c>
      <c r="D962" t="s">
        <v>101</v>
      </c>
      <c r="E962">
        <v>0</v>
      </c>
      <c r="F962">
        <v>4000</v>
      </c>
      <c r="G962" t="s">
        <v>185</v>
      </c>
      <c r="I962" t="s">
        <v>185</v>
      </c>
      <c r="J962" t="str">
        <f t="shared" si="28"/>
        <v>T210095Suetrong - OriginPESGDFV-15CSD104000APR</v>
      </c>
      <c r="K962" t="s">
        <v>995</v>
      </c>
      <c r="L962" t="b">
        <f t="shared" si="29"/>
        <v>1</v>
      </c>
    </row>
    <row r="963" spans="1:12" hidden="1" x14ac:dyDescent="0.3">
      <c r="A963" t="s">
        <v>99</v>
      </c>
      <c r="B963" t="s">
        <v>100</v>
      </c>
      <c r="C963" t="s">
        <v>46</v>
      </c>
      <c r="D963" t="s">
        <v>101</v>
      </c>
      <c r="E963">
        <v>0</v>
      </c>
      <c r="F963">
        <v>4000</v>
      </c>
      <c r="G963" t="s">
        <v>148</v>
      </c>
      <c r="I963" t="s">
        <v>185</v>
      </c>
      <c r="J963" t="str">
        <f t="shared" ref="J963:J1026" si="30">A963&amp;B963&amp;C963&amp;D963&amp;E963&amp;F963&amp;G963</f>
        <v xml:space="preserve">T210095Suetrong - OriginPESGDFV-15CSD104000PHK INV </v>
      </c>
      <c r="K963" t="s">
        <v>996</v>
      </c>
      <c r="L963" t="b">
        <f t="shared" ref="L963:L1026" si="31">J963=K963</f>
        <v>1</v>
      </c>
    </row>
    <row r="964" spans="1:12" hidden="1" x14ac:dyDescent="0.3">
      <c r="A964" t="s">
        <v>99</v>
      </c>
      <c r="B964" t="s">
        <v>100</v>
      </c>
      <c r="C964" t="s">
        <v>46</v>
      </c>
      <c r="D964" t="s">
        <v>101</v>
      </c>
      <c r="E964">
        <v>0</v>
      </c>
      <c r="F964">
        <v>4000</v>
      </c>
      <c r="G964" t="s">
        <v>147</v>
      </c>
      <c r="I964" t="s">
        <v>147</v>
      </c>
      <c r="J964" t="str">
        <f t="shared" si="30"/>
        <v>T210095Suetrong - OriginPESGDFV-15CSD104000MAY</v>
      </c>
      <c r="K964" t="s">
        <v>997</v>
      </c>
      <c r="L964" t="b">
        <f t="shared" si="31"/>
        <v>1</v>
      </c>
    </row>
    <row r="965" spans="1:12" hidden="1" x14ac:dyDescent="0.3">
      <c r="A965" t="s">
        <v>99</v>
      </c>
      <c r="B965" t="s">
        <v>100</v>
      </c>
      <c r="C965" t="s">
        <v>46</v>
      </c>
      <c r="D965" t="s">
        <v>101</v>
      </c>
      <c r="E965">
        <v>0</v>
      </c>
      <c r="F965">
        <v>4000</v>
      </c>
      <c r="G965" t="s">
        <v>148</v>
      </c>
      <c r="I965" t="s">
        <v>147</v>
      </c>
      <c r="J965" t="str">
        <f t="shared" si="30"/>
        <v xml:space="preserve">T210095Suetrong - OriginPESGDFV-15CSD104000PHK INV </v>
      </c>
      <c r="K965" t="s">
        <v>996</v>
      </c>
      <c r="L965" t="b">
        <f t="shared" si="31"/>
        <v>1</v>
      </c>
    </row>
    <row r="966" spans="1:12" hidden="1" x14ac:dyDescent="0.3">
      <c r="A966" t="s">
        <v>99</v>
      </c>
      <c r="B966" t="s">
        <v>100</v>
      </c>
      <c r="C966" t="s">
        <v>46</v>
      </c>
      <c r="D966" t="s">
        <v>101</v>
      </c>
      <c r="E966">
        <v>0</v>
      </c>
      <c r="F966">
        <v>4000</v>
      </c>
      <c r="G966" t="s">
        <v>149</v>
      </c>
      <c r="I966" t="s">
        <v>149</v>
      </c>
      <c r="J966" t="str">
        <f t="shared" si="30"/>
        <v>T210095Suetrong - OriginPESGDFV-15CSD104000JUN</v>
      </c>
      <c r="K966" t="s">
        <v>998</v>
      </c>
      <c r="L966" t="b">
        <f t="shared" si="31"/>
        <v>1</v>
      </c>
    </row>
    <row r="967" spans="1:12" hidden="1" x14ac:dyDescent="0.3">
      <c r="A967" t="s">
        <v>99</v>
      </c>
      <c r="B967" t="s">
        <v>100</v>
      </c>
      <c r="C967" t="s">
        <v>46</v>
      </c>
      <c r="D967" t="s">
        <v>101</v>
      </c>
      <c r="E967">
        <v>0</v>
      </c>
      <c r="F967">
        <v>4000</v>
      </c>
      <c r="G967" t="s">
        <v>148</v>
      </c>
      <c r="I967" t="s">
        <v>149</v>
      </c>
      <c r="J967" t="str">
        <f t="shared" si="30"/>
        <v xml:space="preserve">T210095Suetrong - OriginPESGDFV-15CSD104000PHK INV </v>
      </c>
      <c r="K967" t="s">
        <v>996</v>
      </c>
      <c r="L967" t="b">
        <f t="shared" si="31"/>
        <v>1</v>
      </c>
    </row>
    <row r="968" spans="1:12" hidden="1" x14ac:dyDescent="0.3">
      <c r="A968" t="s">
        <v>99</v>
      </c>
      <c r="B968" t="s">
        <v>100</v>
      </c>
      <c r="C968" t="s">
        <v>46</v>
      </c>
      <c r="D968" t="s">
        <v>101</v>
      </c>
      <c r="E968">
        <v>0</v>
      </c>
      <c r="F968">
        <v>4000</v>
      </c>
      <c r="G968" t="s">
        <v>150</v>
      </c>
      <c r="I968" t="s">
        <v>150</v>
      </c>
      <c r="J968" t="str">
        <f t="shared" si="30"/>
        <v>T210095Suetrong - OriginPESGDFV-15CSD104000JUL</v>
      </c>
      <c r="K968" t="s">
        <v>999</v>
      </c>
      <c r="L968" t="b">
        <f t="shared" si="31"/>
        <v>1</v>
      </c>
    </row>
    <row r="969" spans="1:12" hidden="1" x14ac:dyDescent="0.3">
      <c r="A969" t="s">
        <v>99</v>
      </c>
      <c r="B969" t="s">
        <v>100</v>
      </c>
      <c r="C969" t="s">
        <v>46</v>
      </c>
      <c r="D969" t="s">
        <v>101</v>
      </c>
      <c r="E969">
        <v>0</v>
      </c>
      <c r="F969">
        <v>4000</v>
      </c>
      <c r="G969" t="s">
        <v>148</v>
      </c>
      <c r="I969" t="s">
        <v>150</v>
      </c>
      <c r="J969" t="str">
        <f t="shared" si="30"/>
        <v xml:space="preserve">T210095Suetrong - OriginPESGDFV-15CSD104000PHK INV </v>
      </c>
      <c r="K969" t="s">
        <v>996</v>
      </c>
      <c r="L969" t="b">
        <f t="shared" si="31"/>
        <v>1</v>
      </c>
    </row>
    <row r="970" spans="1:12" hidden="1" x14ac:dyDescent="0.3">
      <c r="A970" t="s">
        <v>99</v>
      </c>
      <c r="B970" t="s">
        <v>100</v>
      </c>
      <c r="C970" t="s">
        <v>46</v>
      </c>
      <c r="D970" t="s">
        <v>101</v>
      </c>
      <c r="E970">
        <v>0</v>
      </c>
      <c r="F970">
        <v>4000</v>
      </c>
      <c r="G970" t="s">
        <v>152</v>
      </c>
      <c r="I970" t="s">
        <v>152</v>
      </c>
      <c r="J970" t="str">
        <f t="shared" si="30"/>
        <v>T210095Suetrong - OriginPESGDFV-15CSD104000AUG</v>
      </c>
      <c r="K970" t="s">
        <v>1000</v>
      </c>
      <c r="L970" t="b">
        <f t="shared" si="31"/>
        <v>1</v>
      </c>
    </row>
    <row r="971" spans="1:12" hidden="1" x14ac:dyDescent="0.3">
      <c r="A971" t="s">
        <v>99</v>
      </c>
      <c r="B971" t="s">
        <v>100</v>
      </c>
      <c r="C971" t="s">
        <v>46</v>
      </c>
      <c r="D971" t="s">
        <v>101</v>
      </c>
      <c r="E971">
        <v>0</v>
      </c>
      <c r="F971">
        <v>4000</v>
      </c>
      <c r="G971" t="s">
        <v>148</v>
      </c>
      <c r="I971" t="s">
        <v>152</v>
      </c>
      <c r="J971" t="str">
        <f t="shared" si="30"/>
        <v xml:space="preserve">T210095Suetrong - OriginPESGDFV-15CSD104000PHK INV </v>
      </c>
      <c r="K971" t="s">
        <v>996</v>
      </c>
      <c r="L971" t="b">
        <f t="shared" si="31"/>
        <v>1</v>
      </c>
    </row>
    <row r="972" spans="1:12" hidden="1" x14ac:dyDescent="0.3">
      <c r="A972" t="s">
        <v>99</v>
      </c>
      <c r="B972" t="s">
        <v>100</v>
      </c>
      <c r="C972" t="s">
        <v>46</v>
      </c>
      <c r="D972" t="s">
        <v>101</v>
      </c>
      <c r="E972">
        <v>0</v>
      </c>
      <c r="F972">
        <v>4000</v>
      </c>
      <c r="G972" t="s">
        <v>153</v>
      </c>
      <c r="I972" t="s">
        <v>153</v>
      </c>
      <c r="J972" t="str">
        <f t="shared" si="30"/>
        <v>T210095Suetrong - OriginPESGDFV-15CSD104000SEP</v>
      </c>
      <c r="K972" t="s">
        <v>1001</v>
      </c>
      <c r="L972" t="b">
        <f t="shared" si="31"/>
        <v>1</v>
      </c>
    </row>
    <row r="973" spans="1:12" hidden="1" x14ac:dyDescent="0.3">
      <c r="A973" t="s">
        <v>99</v>
      </c>
      <c r="B973" t="s">
        <v>100</v>
      </c>
      <c r="C973" t="s">
        <v>46</v>
      </c>
      <c r="D973" t="s">
        <v>101</v>
      </c>
      <c r="E973">
        <v>0</v>
      </c>
      <c r="F973">
        <v>4000</v>
      </c>
      <c r="G973" t="s">
        <v>148</v>
      </c>
      <c r="I973" t="s">
        <v>153</v>
      </c>
      <c r="J973" t="str">
        <f t="shared" si="30"/>
        <v xml:space="preserve">T210095Suetrong - OriginPESGDFV-15CSD104000PHK INV </v>
      </c>
      <c r="K973" t="s">
        <v>996</v>
      </c>
      <c r="L973" t="b">
        <f t="shared" si="31"/>
        <v>1</v>
      </c>
    </row>
    <row r="974" spans="1:12" hidden="1" x14ac:dyDescent="0.3">
      <c r="A974" t="s">
        <v>99</v>
      </c>
      <c r="B974" t="s">
        <v>100</v>
      </c>
      <c r="C974" t="s">
        <v>46</v>
      </c>
      <c r="D974" t="s">
        <v>101</v>
      </c>
      <c r="E974">
        <v>0</v>
      </c>
      <c r="F974">
        <v>4000</v>
      </c>
      <c r="G974" t="s">
        <v>155</v>
      </c>
      <c r="H974">
        <v>100</v>
      </c>
      <c r="I974" t="s">
        <v>155</v>
      </c>
      <c r="J974" t="str">
        <f t="shared" si="30"/>
        <v>T210095Suetrong - OriginPESGDFV-15CSD104000OCT</v>
      </c>
      <c r="K974" t="s">
        <v>1524</v>
      </c>
      <c r="L974" t="b">
        <f t="shared" si="31"/>
        <v>1</v>
      </c>
    </row>
    <row r="975" spans="1:12" hidden="1" x14ac:dyDescent="0.3">
      <c r="A975" t="s">
        <v>99</v>
      </c>
      <c r="B975" t="s">
        <v>100</v>
      </c>
      <c r="C975" t="s">
        <v>46</v>
      </c>
      <c r="D975" t="s">
        <v>101</v>
      </c>
      <c r="E975">
        <v>0</v>
      </c>
      <c r="F975">
        <v>4000</v>
      </c>
      <c r="G975" t="s">
        <v>148</v>
      </c>
      <c r="H975" t="s">
        <v>187</v>
      </c>
      <c r="I975" t="s">
        <v>155</v>
      </c>
      <c r="J975" t="str">
        <f t="shared" si="30"/>
        <v xml:space="preserve">T210095Suetrong - OriginPESGDFV-15CSD104000PHK INV </v>
      </c>
      <c r="K975" t="s">
        <v>996</v>
      </c>
      <c r="L975" t="b">
        <f t="shared" si="31"/>
        <v>1</v>
      </c>
    </row>
    <row r="976" spans="1:12" hidden="1" x14ac:dyDescent="0.3">
      <c r="A976" t="s">
        <v>99</v>
      </c>
      <c r="B976" t="s">
        <v>100</v>
      </c>
      <c r="C976" t="s">
        <v>46</v>
      </c>
      <c r="D976" t="s">
        <v>101</v>
      </c>
      <c r="E976">
        <v>0</v>
      </c>
      <c r="F976">
        <v>4000</v>
      </c>
      <c r="G976" t="s">
        <v>156</v>
      </c>
      <c r="H976">
        <v>200</v>
      </c>
      <c r="I976" t="s">
        <v>156</v>
      </c>
      <c r="J976" t="str">
        <f t="shared" si="30"/>
        <v>T210095Suetrong - OriginPESGDFV-15CSD104000NOV</v>
      </c>
      <c r="K976" t="s">
        <v>1525</v>
      </c>
      <c r="L976" t="b">
        <f t="shared" si="31"/>
        <v>1</v>
      </c>
    </row>
    <row r="977" spans="1:12" hidden="1" x14ac:dyDescent="0.3">
      <c r="A977" t="s">
        <v>99</v>
      </c>
      <c r="B977" t="s">
        <v>100</v>
      </c>
      <c r="C977" t="s">
        <v>46</v>
      </c>
      <c r="D977" t="s">
        <v>101</v>
      </c>
      <c r="E977">
        <v>0</v>
      </c>
      <c r="F977">
        <v>4000</v>
      </c>
      <c r="G977" t="s">
        <v>148</v>
      </c>
      <c r="H977" t="s">
        <v>188</v>
      </c>
      <c r="I977" t="s">
        <v>156</v>
      </c>
      <c r="J977" t="str">
        <f t="shared" si="30"/>
        <v xml:space="preserve">T210095Suetrong - OriginPESGDFV-15CSD104000PHK INV </v>
      </c>
      <c r="K977" t="s">
        <v>996</v>
      </c>
      <c r="L977" t="b">
        <f t="shared" si="31"/>
        <v>1</v>
      </c>
    </row>
    <row r="978" spans="1:12" hidden="1" x14ac:dyDescent="0.3">
      <c r="A978" t="s">
        <v>99</v>
      </c>
      <c r="B978" t="s">
        <v>100</v>
      </c>
      <c r="C978" t="s">
        <v>46</v>
      </c>
      <c r="D978" t="s">
        <v>101</v>
      </c>
      <c r="E978">
        <v>0</v>
      </c>
      <c r="F978">
        <v>4000</v>
      </c>
      <c r="G978" t="s">
        <v>157</v>
      </c>
      <c r="H978">
        <v>100</v>
      </c>
      <c r="I978" t="s">
        <v>157</v>
      </c>
      <c r="J978" t="str">
        <f t="shared" si="30"/>
        <v>T210095Suetrong - OriginPESGDFV-15CSD104000DEC</v>
      </c>
      <c r="K978" t="s">
        <v>1526</v>
      </c>
      <c r="L978" t="b">
        <f t="shared" si="31"/>
        <v>1</v>
      </c>
    </row>
    <row r="979" spans="1:12" hidden="1" x14ac:dyDescent="0.3">
      <c r="A979" t="s">
        <v>99</v>
      </c>
      <c r="B979" t="s">
        <v>100</v>
      </c>
      <c r="C979" t="s">
        <v>46</v>
      </c>
      <c r="D979" t="s">
        <v>101</v>
      </c>
      <c r="E979">
        <v>0</v>
      </c>
      <c r="F979">
        <v>4000</v>
      </c>
      <c r="G979" t="s">
        <v>148</v>
      </c>
      <c r="H979" t="s">
        <v>196</v>
      </c>
      <c r="I979" t="s">
        <v>157</v>
      </c>
      <c r="J979" t="str">
        <f t="shared" si="30"/>
        <v xml:space="preserve">T210095Suetrong - OriginPESGDFV-15CSD104000PHK INV </v>
      </c>
      <c r="K979" t="s">
        <v>996</v>
      </c>
      <c r="L979" t="b">
        <f t="shared" si="31"/>
        <v>1</v>
      </c>
    </row>
    <row r="980" spans="1:12" hidden="1" x14ac:dyDescent="0.3">
      <c r="A980" t="s">
        <v>99</v>
      </c>
      <c r="B980" t="s">
        <v>100</v>
      </c>
      <c r="C980" t="s">
        <v>46</v>
      </c>
      <c r="D980" t="s">
        <v>101</v>
      </c>
      <c r="E980">
        <v>0</v>
      </c>
      <c r="F980">
        <v>4000</v>
      </c>
      <c r="G980" t="s">
        <v>158</v>
      </c>
      <c r="H980">
        <v>700</v>
      </c>
      <c r="I980" t="s">
        <v>158</v>
      </c>
      <c r="J980" t="str">
        <f t="shared" si="30"/>
        <v>T210095Suetrong - OriginPESGDFV-15CSD104000JAN</v>
      </c>
      <c r="K980" t="s">
        <v>1527</v>
      </c>
      <c r="L980" t="b">
        <f t="shared" si="31"/>
        <v>1</v>
      </c>
    </row>
    <row r="981" spans="1:12" hidden="1" x14ac:dyDescent="0.3">
      <c r="A981" t="s">
        <v>99</v>
      </c>
      <c r="B981" t="s">
        <v>100</v>
      </c>
      <c r="C981" t="s">
        <v>46</v>
      </c>
      <c r="D981" t="s">
        <v>101</v>
      </c>
      <c r="E981">
        <v>0</v>
      </c>
      <c r="F981">
        <v>4000</v>
      </c>
      <c r="G981" t="s">
        <v>148</v>
      </c>
      <c r="H981" t="s">
        <v>202</v>
      </c>
      <c r="I981" t="s">
        <v>158</v>
      </c>
      <c r="J981" t="str">
        <f t="shared" si="30"/>
        <v xml:space="preserve">T210095Suetrong - OriginPESGDFV-15CSD104000PHK INV </v>
      </c>
      <c r="K981" t="s">
        <v>996</v>
      </c>
      <c r="L981" t="b">
        <f t="shared" si="31"/>
        <v>1</v>
      </c>
    </row>
    <row r="982" spans="1:12" hidden="1" x14ac:dyDescent="0.3">
      <c r="A982" t="s">
        <v>99</v>
      </c>
      <c r="B982" t="s">
        <v>100</v>
      </c>
      <c r="C982" t="s">
        <v>46</v>
      </c>
      <c r="D982" t="s">
        <v>101</v>
      </c>
      <c r="E982">
        <v>0</v>
      </c>
      <c r="F982">
        <v>4000</v>
      </c>
      <c r="G982" t="s">
        <v>159</v>
      </c>
      <c r="I982" t="s">
        <v>159</v>
      </c>
      <c r="J982" t="str">
        <f t="shared" si="30"/>
        <v>T210095Suetrong - OriginPESGDFV-15CSD104000FEB</v>
      </c>
      <c r="K982" t="s">
        <v>1002</v>
      </c>
      <c r="L982" t="b">
        <f t="shared" si="31"/>
        <v>1</v>
      </c>
    </row>
    <row r="983" spans="1:12" hidden="1" x14ac:dyDescent="0.3">
      <c r="A983" t="s">
        <v>99</v>
      </c>
      <c r="B983" t="s">
        <v>100</v>
      </c>
      <c r="C983" t="s">
        <v>46</v>
      </c>
      <c r="D983" t="s">
        <v>101</v>
      </c>
      <c r="E983">
        <v>0</v>
      </c>
      <c r="F983">
        <v>4000</v>
      </c>
      <c r="G983" t="s">
        <v>148</v>
      </c>
      <c r="I983" t="s">
        <v>159</v>
      </c>
      <c r="J983" t="str">
        <f t="shared" si="30"/>
        <v xml:space="preserve">T210095Suetrong - OriginPESGDFV-15CSD104000PHK INV </v>
      </c>
      <c r="K983" t="s">
        <v>996</v>
      </c>
      <c r="L983" t="b">
        <f t="shared" si="31"/>
        <v>1</v>
      </c>
    </row>
    <row r="984" spans="1:12" x14ac:dyDescent="0.3">
      <c r="A984" t="s">
        <v>99</v>
      </c>
      <c r="B984" t="s">
        <v>100</v>
      </c>
      <c r="C984" t="s">
        <v>46</v>
      </c>
      <c r="D984" t="s">
        <v>101</v>
      </c>
      <c r="E984">
        <v>0</v>
      </c>
      <c r="F984">
        <v>4000</v>
      </c>
      <c r="G984" t="s">
        <v>160</v>
      </c>
      <c r="I984" t="s">
        <v>160</v>
      </c>
      <c r="J984" t="str">
        <f t="shared" si="30"/>
        <v>T210095Suetrong - OriginPESGDFV-15CSD104000MAR</v>
      </c>
      <c r="K984" t="s">
        <v>1003</v>
      </c>
      <c r="L984" t="b">
        <f t="shared" si="31"/>
        <v>1</v>
      </c>
    </row>
    <row r="985" spans="1:12" x14ac:dyDescent="0.3">
      <c r="A985" t="s">
        <v>99</v>
      </c>
      <c r="B985" t="s">
        <v>100</v>
      </c>
      <c r="C985" t="s">
        <v>46</v>
      </c>
      <c r="D985" t="s">
        <v>101</v>
      </c>
      <c r="E985">
        <v>0</v>
      </c>
      <c r="F985">
        <v>4000</v>
      </c>
      <c r="G985" t="s">
        <v>148</v>
      </c>
      <c r="I985" t="s">
        <v>160</v>
      </c>
      <c r="J985" t="str">
        <f t="shared" si="30"/>
        <v xml:space="preserve">T210095Suetrong - OriginPESGDFV-15CSD104000PHK INV </v>
      </c>
      <c r="K985" t="s">
        <v>996</v>
      </c>
      <c r="L985" t="b">
        <f t="shared" si="31"/>
        <v>1</v>
      </c>
    </row>
    <row r="986" spans="1:12" hidden="1" x14ac:dyDescent="0.3">
      <c r="A986" t="s">
        <v>99</v>
      </c>
      <c r="B986" t="s">
        <v>100</v>
      </c>
      <c r="C986" t="s">
        <v>46</v>
      </c>
      <c r="D986" t="s">
        <v>102</v>
      </c>
      <c r="E986">
        <v>2.57</v>
      </c>
      <c r="F986">
        <v>200</v>
      </c>
      <c r="G986" t="s">
        <v>185</v>
      </c>
      <c r="I986" t="s">
        <v>185</v>
      </c>
      <c r="J986" t="str">
        <f t="shared" si="30"/>
        <v>T210095Suetrong - OriginPESGDF-GPT01AKT/RT2.57200APR</v>
      </c>
      <c r="K986" t="s">
        <v>1004</v>
      </c>
      <c r="L986" t="b">
        <f t="shared" si="31"/>
        <v>1</v>
      </c>
    </row>
    <row r="987" spans="1:12" hidden="1" x14ac:dyDescent="0.3">
      <c r="A987" t="s">
        <v>99</v>
      </c>
      <c r="B987" t="s">
        <v>100</v>
      </c>
      <c r="C987" t="s">
        <v>46</v>
      </c>
      <c r="D987" t="s">
        <v>102</v>
      </c>
      <c r="E987">
        <v>2.57</v>
      </c>
      <c r="F987">
        <v>200</v>
      </c>
      <c r="G987" t="s">
        <v>148</v>
      </c>
      <c r="I987" t="s">
        <v>185</v>
      </c>
      <c r="J987" t="str">
        <f t="shared" si="30"/>
        <v xml:space="preserve">T210095Suetrong - OriginPESGDF-GPT01AKT/RT2.57200PHK INV </v>
      </c>
      <c r="K987" t="s">
        <v>1005</v>
      </c>
      <c r="L987" t="b">
        <f t="shared" si="31"/>
        <v>1</v>
      </c>
    </row>
    <row r="988" spans="1:12" hidden="1" x14ac:dyDescent="0.3">
      <c r="A988" t="s">
        <v>99</v>
      </c>
      <c r="B988" t="s">
        <v>100</v>
      </c>
      <c r="C988" t="s">
        <v>46</v>
      </c>
      <c r="D988" t="s">
        <v>102</v>
      </c>
      <c r="E988">
        <v>2.57</v>
      </c>
      <c r="F988">
        <v>200</v>
      </c>
      <c r="G988" t="s">
        <v>147</v>
      </c>
      <c r="I988" t="s">
        <v>147</v>
      </c>
      <c r="J988" t="str">
        <f t="shared" si="30"/>
        <v>T210095Suetrong - OriginPESGDF-GPT01AKT/RT2.57200MAY</v>
      </c>
      <c r="K988" t="s">
        <v>1006</v>
      </c>
      <c r="L988" t="b">
        <f t="shared" si="31"/>
        <v>1</v>
      </c>
    </row>
    <row r="989" spans="1:12" hidden="1" x14ac:dyDescent="0.3">
      <c r="A989" t="s">
        <v>99</v>
      </c>
      <c r="B989" t="s">
        <v>100</v>
      </c>
      <c r="C989" t="s">
        <v>46</v>
      </c>
      <c r="D989" t="s">
        <v>102</v>
      </c>
      <c r="E989">
        <v>2.57</v>
      </c>
      <c r="F989">
        <v>200</v>
      </c>
      <c r="G989" t="s">
        <v>148</v>
      </c>
      <c r="I989" t="s">
        <v>147</v>
      </c>
      <c r="J989" t="str">
        <f t="shared" si="30"/>
        <v xml:space="preserve">T210095Suetrong - OriginPESGDF-GPT01AKT/RT2.57200PHK INV </v>
      </c>
      <c r="K989" t="s">
        <v>1005</v>
      </c>
      <c r="L989" t="b">
        <f t="shared" si="31"/>
        <v>1</v>
      </c>
    </row>
    <row r="990" spans="1:12" hidden="1" x14ac:dyDescent="0.3">
      <c r="A990" t="s">
        <v>99</v>
      </c>
      <c r="B990" t="s">
        <v>100</v>
      </c>
      <c r="C990" t="s">
        <v>46</v>
      </c>
      <c r="D990" t="s">
        <v>102</v>
      </c>
      <c r="E990">
        <v>2.57</v>
      </c>
      <c r="F990">
        <v>200</v>
      </c>
      <c r="G990" t="s">
        <v>149</v>
      </c>
      <c r="I990" t="s">
        <v>149</v>
      </c>
      <c r="J990" t="str">
        <f t="shared" si="30"/>
        <v>T210095Suetrong - OriginPESGDF-GPT01AKT/RT2.57200JUN</v>
      </c>
      <c r="K990" t="s">
        <v>1007</v>
      </c>
      <c r="L990" t="b">
        <f t="shared" si="31"/>
        <v>1</v>
      </c>
    </row>
    <row r="991" spans="1:12" hidden="1" x14ac:dyDescent="0.3">
      <c r="A991" t="s">
        <v>99</v>
      </c>
      <c r="B991" t="s">
        <v>100</v>
      </c>
      <c r="C991" t="s">
        <v>46</v>
      </c>
      <c r="D991" t="s">
        <v>102</v>
      </c>
      <c r="E991">
        <v>2.57</v>
      </c>
      <c r="F991">
        <v>200</v>
      </c>
      <c r="G991" t="s">
        <v>148</v>
      </c>
      <c r="I991" t="s">
        <v>149</v>
      </c>
      <c r="J991" t="str">
        <f t="shared" si="30"/>
        <v xml:space="preserve">T210095Suetrong - OriginPESGDF-GPT01AKT/RT2.57200PHK INV </v>
      </c>
      <c r="K991" t="s">
        <v>1005</v>
      </c>
      <c r="L991" t="b">
        <f t="shared" si="31"/>
        <v>1</v>
      </c>
    </row>
    <row r="992" spans="1:12" hidden="1" x14ac:dyDescent="0.3">
      <c r="A992" t="s">
        <v>99</v>
      </c>
      <c r="B992" t="s">
        <v>100</v>
      </c>
      <c r="C992" t="s">
        <v>46</v>
      </c>
      <c r="D992" t="s">
        <v>102</v>
      </c>
      <c r="E992">
        <v>2.57</v>
      </c>
      <c r="F992">
        <v>200</v>
      </c>
      <c r="G992" t="s">
        <v>150</v>
      </c>
      <c r="I992" t="s">
        <v>150</v>
      </c>
      <c r="J992" t="str">
        <f t="shared" si="30"/>
        <v>T210095Suetrong - OriginPESGDF-GPT01AKT/RT2.57200JUL</v>
      </c>
      <c r="K992" t="s">
        <v>1008</v>
      </c>
      <c r="L992" t="b">
        <f t="shared" si="31"/>
        <v>1</v>
      </c>
    </row>
    <row r="993" spans="1:12" hidden="1" x14ac:dyDescent="0.3">
      <c r="A993" t="s">
        <v>99</v>
      </c>
      <c r="B993" t="s">
        <v>100</v>
      </c>
      <c r="C993" t="s">
        <v>46</v>
      </c>
      <c r="D993" t="s">
        <v>102</v>
      </c>
      <c r="E993">
        <v>2.57</v>
      </c>
      <c r="F993">
        <v>200</v>
      </c>
      <c r="G993" t="s">
        <v>148</v>
      </c>
      <c r="I993" t="s">
        <v>150</v>
      </c>
      <c r="J993" t="str">
        <f t="shared" si="30"/>
        <v xml:space="preserve">T210095Suetrong - OriginPESGDF-GPT01AKT/RT2.57200PHK INV </v>
      </c>
      <c r="K993" t="s">
        <v>1005</v>
      </c>
      <c r="L993" t="b">
        <f t="shared" si="31"/>
        <v>1</v>
      </c>
    </row>
    <row r="994" spans="1:12" hidden="1" x14ac:dyDescent="0.3">
      <c r="A994" t="s">
        <v>99</v>
      </c>
      <c r="B994" t="s">
        <v>100</v>
      </c>
      <c r="C994" t="s">
        <v>46</v>
      </c>
      <c r="D994" t="s">
        <v>102</v>
      </c>
      <c r="E994">
        <v>2.57</v>
      </c>
      <c r="F994">
        <v>200</v>
      </c>
      <c r="G994" t="s">
        <v>152</v>
      </c>
      <c r="I994" t="s">
        <v>152</v>
      </c>
      <c r="J994" t="str">
        <f t="shared" si="30"/>
        <v>T210095Suetrong - OriginPESGDF-GPT01AKT/RT2.57200AUG</v>
      </c>
      <c r="K994" t="s">
        <v>1009</v>
      </c>
      <c r="L994" t="b">
        <f t="shared" si="31"/>
        <v>1</v>
      </c>
    </row>
    <row r="995" spans="1:12" hidden="1" x14ac:dyDescent="0.3">
      <c r="A995" t="s">
        <v>99</v>
      </c>
      <c r="B995" t="s">
        <v>100</v>
      </c>
      <c r="C995" t="s">
        <v>46</v>
      </c>
      <c r="D995" t="s">
        <v>102</v>
      </c>
      <c r="E995">
        <v>2.57</v>
      </c>
      <c r="F995">
        <v>200</v>
      </c>
      <c r="G995" t="s">
        <v>148</v>
      </c>
      <c r="I995" t="s">
        <v>152</v>
      </c>
      <c r="J995" t="str">
        <f t="shared" si="30"/>
        <v xml:space="preserve">T210095Suetrong - OriginPESGDF-GPT01AKT/RT2.57200PHK INV </v>
      </c>
      <c r="K995" t="s">
        <v>1005</v>
      </c>
      <c r="L995" t="b">
        <f t="shared" si="31"/>
        <v>1</v>
      </c>
    </row>
    <row r="996" spans="1:12" hidden="1" x14ac:dyDescent="0.3">
      <c r="A996" t="s">
        <v>99</v>
      </c>
      <c r="B996" t="s">
        <v>100</v>
      </c>
      <c r="C996" t="s">
        <v>46</v>
      </c>
      <c r="D996" t="s">
        <v>102</v>
      </c>
      <c r="E996">
        <v>2.57</v>
      </c>
      <c r="F996">
        <v>200</v>
      </c>
      <c r="G996" t="s">
        <v>153</v>
      </c>
      <c r="I996" t="s">
        <v>153</v>
      </c>
      <c r="J996" t="str">
        <f t="shared" si="30"/>
        <v>T210095Suetrong - OriginPESGDF-GPT01AKT/RT2.57200SEP</v>
      </c>
      <c r="K996" t="s">
        <v>1010</v>
      </c>
      <c r="L996" t="b">
        <f t="shared" si="31"/>
        <v>1</v>
      </c>
    </row>
    <row r="997" spans="1:12" hidden="1" x14ac:dyDescent="0.3">
      <c r="A997" t="s">
        <v>99</v>
      </c>
      <c r="B997" t="s">
        <v>100</v>
      </c>
      <c r="C997" t="s">
        <v>46</v>
      </c>
      <c r="D997" t="s">
        <v>102</v>
      </c>
      <c r="E997">
        <v>2.57</v>
      </c>
      <c r="F997">
        <v>200</v>
      </c>
      <c r="G997" t="s">
        <v>148</v>
      </c>
      <c r="I997" t="s">
        <v>153</v>
      </c>
      <c r="J997" t="str">
        <f t="shared" si="30"/>
        <v xml:space="preserve">T210095Suetrong - OriginPESGDF-GPT01AKT/RT2.57200PHK INV </v>
      </c>
      <c r="K997" t="s">
        <v>1005</v>
      </c>
      <c r="L997" t="b">
        <f t="shared" si="31"/>
        <v>1</v>
      </c>
    </row>
    <row r="998" spans="1:12" hidden="1" x14ac:dyDescent="0.3">
      <c r="A998" t="s">
        <v>99</v>
      </c>
      <c r="B998" t="s">
        <v>100</v>
      </c>
      <c r="C998" t="s">
        <v>46</v>
      </c>
      <c r="D998" t="s">
        <v>102</v>
      </c>
      <c r="E998">
        <v>2.57</v>
      </c>
      <c r="F998">
        <v>200</v>
      </c>
      <c r="G998" t="s">
        <v>155</v>
      </c>
      <c r="I998" t="s">
        <v>155</v>
      </c>
      <c r="J998" t="str">
        <f t="shared" si="30"/>
        <v>T210095Suetrong - OriginPESGDF-GPT01AKT/RT2.57200OCT</v>
      </c>
      <c r="K998" t="s">
        <v>1011</v>
      </c>
      <c r="L998" t="b">
        <f t="shared" si="31"/>
        <v>1</v>
      </c>
    </row>
    <row r="999" spans="1:12" hidden="1" x14ac:dyDescent="0.3">
      <c r="A999" t="s">
        <v>99</v>
      </c>
      <c r="B999" t="s">
        <v>100</v>
      </c>
      <c r="C999" t="s">
        <v>46</v>
      </c>
      <c r="D999" t="s">
        <v>102</v>
      </c>
      <c r="E999">
        <v>2.57</v>
      </c>
      <c r="F999">
        <v>200</v>
      </c>
      <c r="G999" t="s">
        <v>148</v>
      </c>
      <c r="I999" t="s">
        <v>155</v>
      </c>
      <c r="J999" t="str">
        <f t="shared" si="30"/>
        <v xml:space="preserve">T210095Suetrong - OriginPESGDF-GPT01AKT/RT2.57200PHK INV </v>
      </c>
      <c r="K999" t="s">
        <v>1005</v>
      </c>
      <c r="L999" t="b">
        <f t="shared" si="31"/>
        <v>1</v>
      </c>
    </row>
    <row r="1000" spans="1:12" hidden="1" x14ac:dyDescent="0.3">
      <c r="A1000" t="s">
        <v>99</v>
      </c>
      <c r="B1000" t="s">
        <v>100</v>
      </c>
      <c r="C1000" t="s">
        <v>46</v>
      </c>
      <c r="D1000" t="s">
        <v>102</v>
      </c>
      <c r="E1000">
        <v>2.57</v>
      </c>
      <c r="F1000">
        <v>200</v>
      </c>
      <c r="G1000" t="s">
        <v>156</v>
      </c>
      <c r="I1000" t="s">
        <v>156</v>
      </c>
      <c r="J1000" t="str">
        <f t="shared" si="30"/>
        <v>T210095Suetrong - OriginPESGDF-GPT01AKT/RT2.57200NOV</v>
      </c>
      <c r="K1000" t="s">
        <v>1012</v>
      </c>
      <c r="L1000" t="b">
        <f t="shared" si="31"/>
        <v>1</v>
      </c>
    </row>
    <row r="1001" spans="1:12" hidden="1" x14ac:dyDescent="0.3">
      <c r="A1001" t="s">
        <v>99</v>
      </c>
      <c r="B1001" t="s">
        <v>100</v>
      </c>
      <c r="C1001" t="s">
        <v>46</v>
      </c>
      <c r="D1001" t="s">
        <v>102</v>
      </c>
      <c r="E1001">
        <v>2.57</v>
      </c>
      <c r="F1001">
        <v>200</v>
      </c>
      <c r="G1001" t="s">
        <v>148</v>
      </c>
      <c r="I1001" t="s">
        <v>156</v>
      </c>
      <c r="J1001" t="str">
        <f t="shared" si="30"/>
        <v xml:space="preserve">T210095Suetrong - OriginPESGDF-GPT01AKT/RT2.57200PHK INV </v>
      </c>
      <c r="K1001" t="s">
        <v>1005</v>
      </c>
      <c r="L1001" t="b">
        <f t="shared" si="31"/>
        <v>1</v>
      </c>
    </row>
    <row r="1002" spans="1:12" hidden="1" x14ac:dyDescent="0.3">
      <c r="A1002" t="s">
        <v>99</v>
      </c>
      <c r="B1002" t="s">
        <v>100</v>
      </c>
      <c r="C1002" t="s">
        <v>46</v>
      </c>
      <c r="D1002" t="s">
        <v>102</v>
      </c>
      <c r="E1002">
        <v>2.57</v>
      </c>
      <c r="F1002">
        <v>200</v>
      </c>
      <c r="G1002" t="s">
        <v>157</v>
      </c>
      <c r="I1002" t="s">
        <v>157</v>
      </c>
      <c r="J1002" t="str">
        <f t="shared" si="30"/>
        <v>T210095Suetrong - OriginPESGDF-GPT01AKT/RT2.57200DEC</v>
      </c>
      <c r="K1002" t="s">
        <v>1013</v>
      </c>
      <c r="L1002" t="b">
        <f t="shared" si="31"/>
        <v>1</v>
      </c>
    </row>
    <row r="1003" spans="1:12" hidden="1" x14ac:dyDescent="0.3">
      <c r="A1003" t="s">
        <v>99</v>
      </c>
      <c r="B1003" t="s">
        <v>100</v>
      </c>
      <c r="C1003" t="s">
        <v>46</v>
      </c>
      <c r="D1003" t="s">
        <v>102</v>
      </c>
      <c r="E1003">
        <v>2.57</v>
      </c>
      <c r="F1003">
        <v>200</v>
      </c>
      <c r="G1003" t="s">
        <v>148</v>
      </c>
      <c r="I1003" t="s">
        <v>157</v>
      </c>
      <c r="J1003" t="str">
        <f t="shared" si="30"/>
        <v xml:space="preserve">T210095Suetrong - OriginPESGDF-GPT01AKT/RT2.57200PHK INV </v>
      </c>
      <c r="K1003" t="s">
        <v>1005</v>
      </c>
      <c r="L1003" t="b">
        <f t="shared" si="31"/>
        <v>1</v>
      </c>
    </row>
    <row r="1004" spans="1:12" hidden="1" x14ac:dyDescent="0.3">
      <c r="A1004" t="s">
        <v>99</v>
      </c>
      <c r="B1004" t="s">
        <v>100</v>
      </c>
      <c r="C1004" t="s">
        <v>46</v>
      </c>
      <c r="D1004" t="s">
        <v>102</v>
      </c>
      <c r="E1004">
        <v>2.57</v>
      </c>
      <c r="F1004">
        <v>200</v>
      </c>
      <c r="G1004" t="s">
        <v>158</v>
      </c>
      <c r="I1004" t="s">
        <v>158</v>
      </c>
      <c r="J1004" t="str">
        <f t="shared" si="30"/>
        <v>T210095Suetrong - OriginPESGDF-GPT01AKT/RT2.57200JAN</v>
      </c>
      <c r="K1004" t="s">
        <v>1014</v>
      </c>
      <c r="L1004" t="b">
        <f t="shared" si="31"/>
        <v>1</v>
      </c>
    </row>
    <row r="1005" spans="1:12" hidden="1" x14ac:dyDescent="0.3">
      <c r="A1005" t="s">
        <v>99</v>
      </c>
      <c r="B1005" t="s">
        <v>100</v>
      </c>
      <c r="C1005" t="s">
        <v>46</v>
      </c>
      <c r="D1005" t="s">
        <v>102</v>
      </c>
      <c r="E1005">
        <v>2.57</v>
      </c>
      <c r="F1005">
        <v>200</v>
      </c>
      <c r="G1005" t="s">
        <v>148</v>
      </c>
      <c r="I1005" t="s">
        <v>158</v>
      </c>
      <c r="J1005" t="str">
        <f t="shared" si="30"/>
        <v xml:space="preserve">T210095Suetrong - OriginPESGDF-GPT01AKT/RT2.57200PHK INV </v>
      </c>
      <c r="K1005" t="s">
        <v>1005</v>
      </c>
      <c r="L1005" t="b">
        <f t="shared" si="31"/>
        <v>1</v>
      </c>
    </row>
    <row r="1006" spans="1:12" hidden="1" x14ac:dyDescent="0.3">
      <c r="A1006" t="s">
        <v>99</v>
      </c>
      <c r="B1006" t="s">
        <v>100</v>
      </c>
      <c r="C1006" t="s">
        <v>46</v>
      </c>
      <c r="D1006" t="s">
        <v>102</v>
      </c>
      <c r="E1006">
        <v>2.57</v>
      </c>
      <c r="F1006">
        <v>200</v>
      </c>
      <c r="G1006" t="s">
        <v>159</v>
      </c>
      <c r="I1006" t="s">
        <v>159</v>
      </c>
      <c r="J1006" t="str">
        <f t="shared" si="30"/>
        <v>T210095Suetrong - OriginPESGDF-GPT01AKT/RT2.57200FEB</v>
      </c>
      <c r="K1006" t="s">
        <v>1015</v>
      </c>
      <c r="L1006" t="b">
        <f t="shared" si="31"/>
        <v>1</v>
      </c>
    </row>
    <row r="1007" spans="1:12" hidden="1" x14ac:dyDescent="0.3">
      <c r="A1007" t="s">
        <v>99</v>
      </c>
      <c r="B1007" t="s">
        <v>100</v>
      </c>
      <c r="C1007" t="s">
        <v>46</v>
      </c>
      <c r="D1007" t="s">
        <v>102</v>
      </c>
      <c r="E1007">
        <v>2.57</v>
      </c>
      <c r="F1007">
        <v>200</v>
      </c>
      <c r="G1007" t="s">
        <v>148</v>
      </c>
      <c r="I1007" t="s">
        <v>159</v>
      </c>
      <c r="J1007" t="str">
        <f t="shared" si="30"/>
        <v xml:space="preserve">T210095Suetrong - OriginPESGDF-GPT01AKT/RT2.57200PHK INV </v>
      </c>
      <c r="K1007" t="s">
        <v>1005</v>
      </c>
      <c r="L1007" t="b">
        <f t="shared" si="31"/>
        <v>1</v>
      </c>
    </row>
    <row r="1008" spans="1:12" x14ac:dyDescent="0.3">
      <c r="A1008" t="s">
        <v>99</v>
      </c>
      <c r="B1008" t="s">
        <v>100</v>
      </c>
      <c r="C1008" t="s">
        <v>46</v>
      </c>
      <c r="D1008" t="s">
        <v>102</v>
      </c>
      <c r="E1008">
        <v>2.57</v>
      </c>
      <c r="F1008">
        <v>200</v>
      </c>
      <c r="G1008" t="s">
        <v>160</v>
      </c>
      <c r="I1008" t="s">
        <v>160</v>
      </c>
      <c r="J1008" t="str">
        <f t="shared" si="30"/>
        <v>T210095Suetrong - OriginPESGDF-GPT01AKT/RT2.57200MAR</v>
      </c>
      <c r="K1008" t="s">
        <v>1016</v>
      </c>
      <c r="L1008" t="b">
        <f t="shared" si="31"/>
        <v>1</v>
      </c>
    </row>
    <row r="1009" spans="1:12" x14ac:dyDescent="0.3">
      <c r="A1009" t="s">
        <v>99</v>
      </c>
      <c r="B1009" t="s">
        <v>100</v>
      </c>
      <c r="C1009" t="s">
        <v>46</v>
      </c>
      <c r="D1009" t="s">
        <v>102</v>
      </c>
      <c r="E1009">
        <v>2.57</v>
      </c>
      <c r="F1009">
        <v>200</v>
      </c>
      <c r="G1009" t="s">
        <v>148</v>
      </c>
      <c r="I1009" t="s">
        <v>160</v>
      </c>
      <c r="J1009" t="str">
        <f t="shared" si="30"/>
        <v xml:space="preserve">T210095Suetrong - OriginPESGDF-GPT01AKT/RT2.57200PHK INV </v>
      </c>
      <c r="K1009" t="s">
        <v>1005</v>
      </c>
      <c r="L1009" t="b">
        <f t="shared" si="31"/>
        <v>1</v>
      </c>
    </row>
    <row r="1010" spans="1:12" hidden="1" x14ac:dyDescent="0.3">
      <c r="A1010" t="s">
        <v>103</v>
      </c>
      <c r="B1010" t="s">
        <v>104</v>
      </c>
      <c r="C1010" t="s">
        <v>46</v>
      </c>
      <c r="D1010" t="s">
        <v>101</v>
      </c>
      <c r="E1010">
        <v>0</v>
      </c>
      <c r="F1010">
        <v>1000</v>
      </c>
      <c r="G1010" t="s">
        <v>185</v>
      </c>
      <c r="I1010" t="s">
        <v>185</v>
      </c>
      <c r="J1010" t="str">
        <f t="shared" si="30"/>
        <v>T210101DealersPESGDFV-15CSD101000APR</v>
      </c>
      <c r="K1010" t="s">
        <v>1017</v>
      </c>
      <c r="L1010" t="b">
        <f t="shared" si="31"/>
        <v>1</v>
      </c>
    </row>
    <row r="1011" spans="1:12" hidden="1" x14ac:dyDescent="0.3">
      <c r="A1011" t="s">
        <v>103</v>
      </c>
      <c r="B1011" t="s">
        <v>104</v>
      </c>
      <c r="C1011" t="s">
        <v>46</v>
      </c>
      <c r="D1011" t="s">
        <v>101</v>
      </c>
      <c r="E1011">
        <v>0</v>
      </c>
      <c r="F1011">
        <v>1000</v>
      </c>
      <c r="G1011" t="s">
        <v>148</v>
      </c>
      <c r="I1011" t="s">
        <v>185</v>
      </c>
      <c r="J1011" t="str">
        <f t="shared" si="30"/>
        <v xml:space="preserve">T210101DealersPESGDFV-15CSD101000PHK INV </v>
      </c>
      <c r="K1011" t="s">
        <v>1018</v>
      </c>
      <c r="L1011" t="b">
        <f t="shared" si="31"/>
        <v>1</v>
      </c>
    </row>
    <row r="1012" spans="1:12" hidden="1" x14ac:dyDescent="0.3">
      <c r="A1012" t="s">
        <v>103</v>
      </c>
      <c r="B1012" t="s">
        <v>104</v>
      </c>
      <c r="C1012" t="s">
        <v>46</v>
      </c>
      <c r="D1012" t="s">
        <v>101</v>
      </c>
      <c r="E1012">
        <v>0</v>
      </c>
      <c r="F1012">
        <v>1000</v>
      </c>
      <c r="G1012" t="s">
        <v>147</v>
      </c>
      <c r="I1012" t="s">
        <v>147</v>
      </c>
      <c r="J1012" t="str">
        <f t="shared" si="30"/>
        <v>T210101DealersPESGDFV-15CSD101000MAY</v>
      </c>
      <c r="K1012" t="s">
        <v>1019</v>
      </c>
      <c r="L1012" t="b">
        <f t="shared" si="31"/>
        <v>1</v>
      </c>
    </row>
    <row r="1013" spans="1:12" hidden="1" x14ac:dyDescent="0.3">
      <c r="A1013" t="s">
        <v>103</v>
      </c>
      <c r="B1013" t="s">
        <v>104</v>
      </c>
      <c r="C1013" t="s">
        <v>46</v>
      </c>
      <c r="D1013" t="s">
        <v>101</v>
      </c>
      <c r="E1013">
        <v>0</v>
      </c>
      <c r="F1013">
        <v>1000</v>
      </c>
      <c r="G1013" t="s">
        <v>148</v>
      </c>
      <c r="I1013" t="s">
        <v>147</v>
      </c>
      <c r="J1013" t="str">
        <f t="shared" si="30"/>
        <v xml:space="preserve">T210101DealersPESGDFV-15CSD101000PHK INV </v>
      </c>
      <c r="K1013" t="s">
        <v>1018</v>
      </c>
      <c r="L1013" t="b">
        <f t="shared" si="31"/>
        <v>1</v>
      </c>
    </row>
    <row r="1014" spans="1:12" hidden="1" x14ac:dyDescent="0.3">
      <c r="A1014" t="s">
        <v>103</v>
      </c>
      <c r="B1014" t="s">
        <v>104</v>
      </c>
      <c r="C1014" t="s">
        <v>46</v>
      </c>
      <c r="D1014" t="s">
        <v>101</v>
      </c>
      <c r="E1014">
        <v>0</v>
      </c>
      <c r="F1014">
        <v>1000</v>
      </c>
      <c r="G1014" t="s">
        <v>149</v>
      </c>
      <c r="I1014" t="s">
        <v>149</v>
      </c>
      <c r="J1014" t="str">
        <f t="shared" si="30"/>
        <v>T210101DealersPESGDFV-15CSD101000JUN</v>
      </c>
      <c r="K1014" t="s">
        <v>1020</v>
      </c>
      <c r="L1014" t="b">
        <f t="shared" si="31"/>
        <v>1</v>
      </c>
    </row>
    <row r="1015" spans="1:12" hidden="1" x14ac:dyDescent="0.3">
      <c r="A1015" t="s">
        <v>103</v>
      </c>
      <c r="B1015" t="s">
        <v>104</v>
      </c>
      <c r="C1015" t="s">
        <v>46</v>
      </c>
      <c r="D1015" t="s">
        <v>101</v>
      </c>
      <c r="E1015">
        <v>0</v>
      </c>
      <c r="F1015">
        <v>1000</v>
      </c>
      <c r="G1015" t="s">
        <v>148</v>
      </c>
      <c r="I1015" t="s">
        <v>149</v>
      </c>
      <c r="J1015" t="str">
        <f t="shared" si="30"/>
        <v xml:space="preserve">T210101DealersPESGDFV-15CSD101000PHK INV </v>
      </c>
      <c r="K1015" t="s">
        <v>1018</v>
      </c>
      <c r="L1015" t="b">
        <f t="shared" si="31"/>
        <v>1</v>
      </c>
    </row>
    <row r="1016" spans="1:12" hidden="1" x14ac:dyDescent="0.3">
      <c r="A1016" t="s">
        <v>103</v>
      </c>
      <c r="B1016" t="s">
        <v>104</v>
      </c>
      <c r="C1016" t="s">
        <v>46</v>
      </c>
      <c r="D1016" t="s">
        <v>101</v>
      </c>
      <c r="E1016">
        <v>0</v>
      </c>
      <c r="F1016">
        <v>1000</v>
      </c>
      <c r="G1016" t="s">
        <v>150</v>
      </c>
      <c r="I1016" t="s">
        <v>150</v>
      </c>
      <c r="J1016" t="str">
        <f t="shared" si="30"/>
        <v>T210101DealersPESGDFV-15CSD101000JUL</v>
      </c>
      <c r="K1016" t="s">
        <v>1021</v>
      </c>
      <c r="L1016" t="b">
        <f t="shared" si="31"/>
        <v>1</v>
      </c>
    </row>
    <row r="1017" spans="1:12" hidden="1" x14ac:dyDescent="0.3">
      <c r="A1017" t="s">
        <v>103</v>
      </c>
      <c r="B1017" t="s">
        <v>104</v>
      </c>
      <c r="C1017" t="s">
        <v>46</v>
      </c>
      <c r="D1017" t="s">
        <v>101</v>
      </c>
      <c r="E1017">
        <v>0</v>
      </c>
      <c r="F1017">
        <v>1000</v>
      </c>
      <c r="G1017" t="s">
        <v>148</v>
      </c>
      <c r="I1017" t="s">
        <v>150</v>
      </c>
      <c r="J1017" t="str">
        <f t="shared" si="30"/>
        <v xml:space="preserve">T210101DealersPESGDFV-15CSD101000PHK INV </v>
      </c>
      <c r="K1017" t="s">
        <v>1018</v>
      </c>
      <c r="L1017" t="b">
        <f t="shared" si="31"/>
        <v>1</v>
      </c>
    </row>
    <row r="1018" spans="1:12" hidden="1" x14ac:dyDescent="0.3">
      <c r="A1018" t="s">
        <v>103</v>
      </c>
      <c r="B1018" t="s">
        <v>104</v>
      </c>
      <c r="C1018" t="s">
        <v>46</v>
      </c>
      <c r="D1018" t="s">
        <v>101</v>
      </c>
      <c r="E1018">
        <v>0</v>
      </c>
      <c r="F1018">
        <v>1000</v>
      </c>
      <c r="G1018" t="s">
        <v>152</v>
      </c>
      <c r="I1018" t="s">
        <v>152</v>
      </c>
      <c r="J1018" t="str">
        <f t="shared" si="30"/>
        <v>T210101DealersPESGDFV-15CSD101000AUG</v>
      </c>
      <c r="K1018" t="s">
        <v>1022</v>
      </c>
      <c r="L1018" t="b">
        <f t="shared" si="31"/>
        <v>1</v>
      </c>
    </row>
    <row r="1019" spans="1:12" hidden="1" x14ac:dyDescent="0.3">
      <c r="A1019" t="s">
        <v>103</v>
      </c>
      <c r="B1019" t="s">
        <v>104</v>
      </c>
      <c r="C1019" t="s">
        <v>46</v>
      </c>
      <c r="D1019" t="s">
        <v>101</v>
      </c>
      <c r="E1019">
        <v>0</v>
      </c>
      <c r="F1019">
        <v>1000</v>
      </c>
      <c r="G1019" t="s">
        <v>148</v>
      </c>
      <c r="I1019" t="s">
        <v>152</v>
      </c>
      <c r="J1019" t="str">
        <f t="shared" si="30"/>
        <v xml:space="preserve">T210101DealersPESGDFV-15CSD101000PHK INV </v>
      </c>
      <c r="K1019" t="s">
        <v>1018</v>
      </c>
      <c r="L1019" t="b">
        <f t="shared" si="31"/>
        <v>1</v>
      </c>
    </row>
    <row r="1020" spans="1:12" hidden="1" x14ac:dyDescent="0.3">
      <c r="A1020" t="s">
        <v>103</v>
      </c>
      <c r="B1020" t="s">
        <v>104</v>
      </c>
      <c r="C1020" t="s">
        <v>46</v>
      </c>
      <c r="D1020" t="s">
        <v>101</v>
      </c>
      <c r="E1020">
        <v>0</v>
      </c>
      <c r="F1020">
        <v>1000</v>
      </c>
      <c r="G1020" t="s">
        <v>153</v>
      </c>
      <c r="I1020" t="s">
        <v>153</v>
      </c>
      <c r="J1020" t="str">
        <f t="shared" si="30"/>
        <v>T210101DealersPESGDFV-15CSD101000SEP</v>
      </c>
      <c r="K1020" t="s">
        <v>1023</v>
      </c>
      <c r="L1020" t="b">
        <f t="shared" si="31"/>
        <v>1</v>
      </c>
    </row>
    <row r="1021" spans="1:12" hidden="1" x14ac:dyDescent="0.3">
      <c r="A1021" t="s">
        <v>103</v>
      </c>
      <c r="B1021" t="s">
        <v>104</v>
      </c>
      <c r="C1021" t="s">
        <v>46</v>
      </c>
      <c r="D1021" t="s">
        <v>101</v>
      </c>
      <c r="E1021">
        <v>0</v>
      </c>
      <c r="F1021">
        <v>1000</v>
      </c>
      <c r="G1021" t="s">
        <v>148</v>
      </c>
      <c r="I1021" t="s">
        <v>153</v>
      </c>
      <c r="J1021" t="str">
        <f t="shared" si="30"/>
        <v xml:space="preserve">T210101DealersPESGDFV-15CSD101000PHK INV </v>
      </c>
      <c r="K1021" t="s">
        <v>1018</v>
      </c>
      <c r="L1021" t="b">
        <f t="shared" si="31"/>
        <v>1</v>
      </c>
    </row>
    <row r="1022" spans="1:12" hidden="1" x14ac:dyDescent="0.3">
      <c r="A1022" t="s">
        <v>103</v>
      </c>
      <c r="B1022" t="s">
        <v>104</v>
      </c>
      <c r="C1022" t="s">
        <v>46</v>
      </c>
      <c r="D1022" t="s">
        <v>101</v>
      </c>
      <c r="E1022">
        <v>0</v>
      </c>
      <c r="F1022">
        <v>1000</v>
      </c>
      <c r="G1022" t="s">
        <v>155</v>
      </c>
      <c r="I1022" t="s">
        <v>155</v>
      </c>
      <c r="J1022" t="str">
        <f t="shared" si="30"/>
        <v>T210101DealersPESGDFV-15CSD101000OCT</v>
      </c>
      <c r="K1022" t="s">
        <v>1024</v>
      </c>
      <c r="L1022" t="b">
        <f t="shared" si="31"/>
        <v>1</v>
      </c>
    </row>
    <row r="1023" spans="1:12" hidden="1" x14ac:dyDescent="0.3">
      <c r="A1023" t="s">
        <v>103</v>
      </c>
      <c r="B1023" t="s">
        <v>104</v>
      </c>
      <c r="C1023" t="s">
        <v>46</v>
      </c>
      <c r="D1023" t="s">
        <v>101</v>
      </c>
      <c r="E1023">
        <v>0</v>
      </c>
      <c r="F1023">
        <v>1000</v>
      </c>
      <c r="G1023" t="s">
        <v>148</v>
      </c>
      <c r="I1023" t="s">
        <v>155</v>
      </c>
      <c r="J1023" t="str">
        <f t="shared" si="30"/>
        <v xml:space="preserve">T210101DealersPESGDFV-15CSD101000PHK INV </v>
      </c>
      <c r="K1023" t="s">
        <v>1018</v>
      </c>
      <c r="L1023" t="b">
        <f t="shared" si="31"/>
        <v>1</v>
      </c>
    </row>
    <row r="1024" spans="1:12" hidden="1" x14ac:dyDescent="0.3">
      <c r="A1024" t="s">
        <v>103</v>
      </c>
      <c r="B1024" t="s">
        <v>104</v>
      </c>
      <c r="C1024" t="s">
        <v>46</v>
      </c>
      <c r="D1024" t="s">
        <v>101</v>
      </c>
      <c r="E1024">
        <v>0</v>
      </c>
      <c r="F1024">
        <v>1000</v>
      </c>
      <c r="G1024" t="s">
        <v>156</v>
      </c>
      <c r="I1024" t="s">
        <v>156</v>
      </c>
      <c r="J1024" t="str">
        <f t="shared" si="30"/>
        <v>T210101DealersPESGDFV-15CSD101000NOV</v>
      </c>
      <c r="K1024" t="s">
        <v>1025</v>
      </c>
      <c r="L1024" t="b">
        <f t="shared" si="31"/>
        <v>1</v>
      </c>
    </row>
    <row r="1025" spans="1:12" hidden="1" x14ac:dyDescent="0.3">
      <c r="A1025" t="s">
        <v>103</v>
      </c>
      <c r="B1025" t="s">
        <v>104</v>
      </c>
      <c r="C1025" t="s">
        <v>46</v>
      </c>
      <c r="D1025" t="s">
        <v>101</v>
      </c>
      <c r="E1025">
        <v>0</v>
      </c>
      <c r="F1025">
        <v>1000</v>
      </c>
      <c r="G1025" t="s">
        <v>148</v>
      </c>
      <c r="I1025" t="s">
        <v>156</v>
      </c>
      <c r="J1025" t="str">
        <f t="shared" si="30"/>
        <v xml:space="preserve">T210101DealersPESGDFV-15CSD101000PHK INV </v>
      </c>
      <c r="K1025" t="s">
        <v>1018</v>
      </c>
      <c r="L1025" t="b">
        <f t="shared" si="31"/>
        <v>1</v>
      </c>
    </row>
    <row r="1026" spans="1:12" hidden="1" x14ac:dyDescent="0.3">
      <c r="A1026" t="s">
        <v>103</v>
      </c>
      <c r="B1026" t="s">
        <v>104</v>
      </c>
      <c r="C1026" t="s">
        <v>46</v>
      </c>
      <c r="D1026" t="s">
        <v>101</v>
      </c>
      <c r="E1026">
        <v>0</v>
      </c>
      <c r="F1026">
        <v>1000</v>
      </c>
      <c r="G1026" t="s">
        <v>157</v>
      </c>
      <c r="I1026" t="s">
        <v>157</v>
      </c>
      <c r="J1026" t="str">
        <f t="shared" si="30"/>
        <v>T210101DealersPESGDFV-15CSD101000DEC</v>
      </c>
      <c r="K1026" t="s">
        <v>1026</v>
      </c>
      <c r="L1026" t="b">
        <f t="shared" si="31"/>
        <v>1</v>
      </c>
    </row>
    <row r="1027" spans="1:12" hidden="1" x14ac:dyDescent="0.3">
      <c r="A1027" t="s">
        <v>103</v>
      </c>
      <c r="B1027" t="s">
        <v>104</v>
      </c>
      <c r="C1027" t="s">
        <v>46</v>
      </c>
      <c r="D1027" t="s">
        <v>101</v>
      </c>
      <c r="E1027">
        <v>0</v>
      </c>
      <c r="F1027">
        <v>1000</v>
      </c>
      <c r="G1027" t="s">
        <v>148</v>
      </c>
      <c r="I1027" t="s">
        <v>157</v>
      </c>
      <c r="J1027" t="str">
        <f t="shared" ref="J1027:J1090" si="32">A1027&amp;B1027&amp;C1027&amp;D1027&amp;E1027&amp;F1027&amp;G1027</f>
        <v xml:space="preserve">T210101DealersPESGDFV-15CSD101000PHK INV </v>
      </c>
      <c r="K1027" t="s">
        <v>1018</v>
      </c>
      <c r="L1027" t="b">
        <f t="shared" ref="L1027:L1090" si="33">J1027=K1027</f>
        <v>1</v>
      </c>
    </row>
    <row r="1028" spans="1:12" hidden="1" x14ac:dyDescent="0.3">
      <c r="A1028" t="s">
        <v>103</v>
      </c>
      <c r="B1028" t="s">
        <v>104</v>
      </c>
      <c r="C1028" t="s">
        <v>46</v>
      </c>
      <c r="D1028" t="s">
        <v>101</v>
      </c>
      <c r="E1028">
        <v>0</v>
      </c>
      <c r="F1028">
        <v>1000</v>
      </c>
      <c r="G1028" t="s">
        <v>158</v>
      </c>
      <c r="I1028" t="s">
        <v>158</v>
      </c>
      <c r="J1028" t="str">
        <f t="shared" si="32"/>
        <v>T210101DealersPESGDFV-15CSD101000JAN</v>
      </c>
      <c r="K1028" t="s">
        <v>1027</v>
      </c>
      <c r="L1028" t="b">
        <f t="shared" si="33"/>
        <v>1</v>
      </c>
    </row>
    <row r="1029" spans="1:12" hidden="1" x14ac:dyDescent="0.3">
      <c r="A1029" t="s">
        <v>103</v>
      </c>
      <c r="B1029" t="s">
        <v>104</v>
      </c>
      <c r="C1029" t="s">
        <v>46</v>
      </c>
      <c r="D1029" t="s">
        <v>101</v>
      </c>
      <c r="E1029">
        <v>0</v>
      </c>
      <c r="F1029">
        <v>1000</v>
      </c>
      <c r="G1029" t="s">
        <v>148</v>
      </c>
      <c r="I1029" t="s">
        <v>158</v>
      </c>
      <c r="J1029" t="str">
        <f t="shared" si="32"/>
        <v xml:space="preserve">T210101DealersPESGDFV-15CSD101000PHK INV </v>
      </c>
      <c r="K1029" t="s">
        <v>1018</v>
      </c>
      <c r="L1029" t="b">
        <f t="shared" si="33"/>
        <v>1</v>
      </c>
    </row>
    <row r="1030" spans="1:12" hidden="1" x14ac:dyDescent="0.3">
      <c r="A1030" t="s">
        <v>103</v>
      </c>
      <c r="B1030" t="s">
        <v>104</v>
      </c>
      <c r="C1030" t="s">
        <v>46</v>
      </c>
      <c r="D1030" t="s">
        <v>101</v>
      </c>
      <c r="E1030">
        <v>0</v>
      </c>
      <c r="F1030">
        <v>1000</v>
      </c>
      <c r="G1030" t="s">
        <v>159</v>
      </c>
      <c r="I1030" t="s">
        <v>159</v>
      </c>
      <c r="J1030" t="str">
        <f t="shared" si="32"/>
        <v>T210101DealersPESGDFV-15CSD101000FEB</v>
      </c>
      <c r="K1030" t="s">
        <v>1028</v>
      </c>
      <c r="L1030" t="b">
        <f t="shared" si="33"/>
        <v>1</v>
      </c>
    </row>
    <row r="1031" spans="1:12" hidden="1" x14ac:dyDescent="0.3">
      <c r="A1031" t="s">
        <v>103</v>
      </c>
      <c r="B1031" t="s">
        <v>104</v>
      </c>
      <c r="C1031" t="s">
        <v>46</v>
      </c>
      <c r="D1031" t="s">
        <v>101</v>
      </c>
      <c r="E1031">
        <v>0</v>
      </c>
      <c r="F1031">
        <v>1000</v>
      </c>
      <c r="G1031" t="s">
        <v>148</v>
      </c>
      <c r="I1031" t="s">
        <v>159</v>
      </c>
      <c r="J1031" t="str">
        <f t="shared" si="32"/>
        <v xml:space="preserve">T210101DealersPESGDFV-15CSD101000PHK INV </v>
      </c>
      <c r="K1031" t="s">
        <v>1018</v>
      </c>
      <c r="L1031" t="b">
        <f t="shared" si="33"/>
        <v>1</v>
      </c>
    </row>
    <row r="1032" spans="1:12" x14ac:dyDescent="0.3">
      <c r="A1032" s="2" t="s">
        <v>103</v>
      </c>
      <c r="B1032" t="s">
        <v>104</v>
      </c>
      <c r="C1032" t="s">
        <v>46</v>
      </c>
      <c r="D1032" t="s">
        <v>101</v>
      </c>
      <c r="E1032">
        <v>0</v>
      </c>
      <c r="F1032">
        <v>1000</v>
      </c>
      <c r="G1032" t="s">
        <v>160</v>
      </c>
      <c r="H1032">
        <v>150</v>
      </c>
      <c r="I1032" t="s">
        <v>160</v>
      </c>
      <c r="J1032" t="str">
        <f t="shared" si="32"/>
        <v>T210101DealersPESGDFV-15CSD101000MAR</v>
      </c>
      <c r="K1032" t="s">
        <v>1029</v>
      </c>
      <c r="L1032" t="b">
        <f t="shared" si="33"/>
        <v>1</v>
      </c>
    </row>
    <row r="1033" spans="1:12" x14ac:dyDescent="0.3">
      <c r="A1033" s="2" t="s">
        <v>103</v>
      </c>
      <c r="B1033" t="s">
        <v>104</v>
      </c>
      <c r="C1033" t="s">
        <v>46</v>
      </c>
      <c r="D1033" t="s">
        <v>101</v>
      </c>
      <c r="E1033">
        <v>0</v>
      </c>
      <c r="F1033">
        <v>1000</v>
      </c>
      <c r="G1033" t="s">
        <v>148</v>
      </c>
      <c r="H1033" t="s">
        <v>680</v>
      </c>
      <c r="I1033" t="s">
        <v>160</v>
      </c>
      <c r="J1033" t="str">
        <f t="shared" si="32"/>
        <v xml:space="preserve">T210101DealersPESGDFV-15CSD101000PHK INV </v>
      </c>
      <c r="K1033" t="s">
        <v>1018</v>
      </c>
      <c r="L1033" t="b">
        <f t="shared" si="33"/>
        <v>1</v>
      </c>
    </row>
    <row r="1034" spans="1:12" hidden="1" x14ac:dyDescent="0.3">
      <c r="A1034" t="s">
        <v>105</v>
      </c>
      <c r="B1034" t="s">
        <v>106</v>
      </c>
      <c r="C1034" t="s">
        <v>46</v>
      </c>
      <c r="D1034" t="s">
        <v>107</v>
      </c>
      <c r="E1034">
        <v>225.03</v>
      </c>
      <c r="F1034">
        <v>130</v>
      </c>
      <c r="G1034" t="s">
        <v>185</v>
      </c>
      <c r="I1034" t="s">
        <v>185</v>
      </c>
      <c r="J1034" t="str">
        <f t="shared" si="32"/>
        <v>T210102Sotetsu Real Estate hotel PESGDF-JPW50A225.03130APR</v>
      </c>
      <c r="K1034" t="s">
        <v>1030</v>
      </c>
      <c r="L1034" t="b">
        <f t="shared" si="33"/>
        <v>1</v>
      </c>
    </row>
    <row r="1035" spans="1:12" hidden="1" x14ac:dyDescent="0.3">
      <c r="A1035" t="s">
        <v>105</v>
      </c>
      <c r="B1035" t="s">
        <v>106</v>
      </c>
      <c r="C1035" t="s">
        <v>46</v>
      </c>
      <c r="D1035" t="s">
        <v>107</v>
      </c>
      <c r="E1035">
        <v>225.03</v>
      </c>
      <c r="F1035">
        <v>130</v>
      </c>
      <c r="G1035" t="s">
        <v>148</v>
      </c>
      <c r="I1035" t="s">
        <v>185</v>
      </c>
      <c r="J1035" t="str">
        <f t="shared" si="32"/>
        <v xml:space="preserve">T210102Sotetsu Real Estate hotel PESGDF-JPW50A225.03130PHK INV </v>
      </c>
      <c r="K1035" t="s">
        <v>1031</v>
      </c>
      <c r="L1035" t="b">
        <f t="shared" si="33"/>
        <v>1</v>
      </c>
    </row>
    <row r="1036" spans="1:12" hidden="1" x14ac:dyDescent="0.3">
      <c r="A1036" t="s">
        <v>105</v>
      </c>
      <c r="B1036" t="s">
        <v>106</v>
      </c>
      <c r="C1036" t="s">
        <v>46</v>
      </c>
      <c r="D1036" t="s">
        <v>107</v>
      </c>
      <c r="E1036">
        <v>225.03</v>
      </c>
      <c r="F1036">
        <v>130</v>
      </c>
      <c r="G1036" t="s">
        <v>147</v>
      </c>
      <c r="I1036" t="s">
        <v>147</v>
      </c>
      <c r="J1036" t="str">
        <f t="shared" si="32"/>
        <v>T210102Sotetsu Real Estate hotel PESGDF-JPW50A225.03130MAY</v>
      </c>
      <c r="K1036" t="s">
        <v>1032</v>
      </c>
      <c r="L1036" t="b">
        <f t="shared" si="33"/>
        <v>1</v>
      </c>
    </row>
    <row r="1037" spans="1:12" hidden="1" x14ac:dyDescent="0.3">
      <c r="A1037" t="s">
        <v>105</v>
      </c>
      <c r="B1037" t="s">
        <v>106</v>
      </c>
      <c r="C1037" t="s">
        <v>46</v>
      </c>
      <c r="D1037" t="s">
        <v>107</v>
      </c>
      <c r="E1037">
        <v>225.03</v>
      </c>
      <c r="F1037">
        <v>130</v>
      </c>
      <c r="G1037" t="s">
        <v>148</v>
      </c>
      <c r="I1037" t="s">
        <v>147</v>
      </c>
      <c r="J1037" t="str">
        <f t="shared" si="32"/>
        <v xml:space="preserve">T210102Sotetsu Real Estate hotel PESGDF-JPW50A225.03130PHK INV </v>
      </c>
      <c r="K1037" t="s">
        <v>1031</v>
      </c>
      <c r="L1037" t="b">
        <f t="shared" si="33"/>
        <v>1</v>
      </c>
    </row>
    <row r="1038" spans="1:12" hidden="1" x14ac:dyDescent="0.3">
      <c r="A1038" t="s">
        <v>105</v>
      </c>
      <c r="B1038" t="s">
        <v>106</v>
      </c>
      <c r="C1038" t="s">
        <v>46</v>
      </c>
      <c r="D1038" t="s">
        <v>107</v>
      </c>
      <c r="E1038">
        <v>225.03</v>
      </c>
      <c r="F1038">
        <v>130</v>
      </c>
      <c r="G1038" t="s">
        <v>149</v>
      </c>
      <c r="I1038" t="s">
        <v>149</v>
      </c>
      <c r="J1038" t="str">
        <f t="shared" si="32"/>
        <v>T210102Sotetsu Real Estate hotel PESGDF-JPW50A225.03130JUN</v>
      </c>
      <c r="K1038" t="s">
        <v>1033</v>
      </c>
      <c r="L1038" t="b">
        <f t="shared" si="33"/>
        <v>1</v>
      </c>
    </row>
    <row r="1039" spans="1:12" hidden="1" x14ac:dyDescent="0.3">
      <c r="A1039" t="s">
        <v>105</v>
      </c>
      <c r="B1039" t="s">
        <v>106</v>
      </c>
      <c r="C1039" t="s">
        <v>46</v>
      </c>
      <c r="D1039" t="s">
        <v>107</v>
      </c>
      <c r="E1039">
        <v>225.03</v>
      </c>
      <c r="F1039">
        <v>130</v>
      </c>
      <c r="G1039" t="s">
        <v>148</v>
      </c>
      <c r="I1039" t="s">
        <v>149</v>
      </c>
      <c r="J1039" t="str">
        <f t="shared" si="32"/>
        <v xml:space="preserve">T210102Sotetsu Real Estate hotel PESGDF-JPW50A225.03130PHK INV </v>
      </c>
      <c r="K1039" t="s">
        <v>1031</v>
      </c>
      <c r="L1039" t="b">
        <f t="shared" si="33"/>
        <v>1</v>
      </c>
    </row>
    <row r="1040" spans="1:12" hidden="1" x14ac:dyDescent="0.3">
      <c r="A1040" t="s">
        <v>105</v>
      </c>
      <c r="B1040" t="s">
        <v>106</v>
      </c>
      <c r="C1040" t="s">
        <v>46</v>
      </c>
      <c r="D1040" t="s">
        <v>107</v>
      </c>
      <c r="E1040">
        <v>225.03</v>
      </c>
      <c r="F1040">
        <v>130</v>
      </c>
      <c r="G1040" t="s">
        <v>150</v>
      </c>
      <c r="I1040" t="s">
        <v>150</v>
      </c>
      <c r="J1040" t="str">
        <f t="shared" si="32"/>
        <v>T210102Sotetsu Real Estate hotel PESGDF-JPW50A225.03130JUL</v>
      </c>
      <c r="K1040" t="s">
        <v>1034</v>
      </c>
      <c r="L1040" t="b">
        <f t="shared" si="33"/>
        <v>1</v>
      </c>
    </row>
    <row r="1041" spans="1:12" hidden="1" x14ac:dyDescent="0.3">
      <c r="A1041" t="s">
        <v>105</v>
      </c>
      <c r="B1041" t="s">
        <v>106</v>
      </c>
      <c r="C1041" t="s">
        <v>46</v>
      </c>
      <c r="D1041" t="s">
        <v>107</v>
      </c>
      <c r="E1041">
        <v>225.03</v>
      </c>
      <c r="F1041">
        <v>130</v>
      </c>
      <c r="G1041" t="s">
        <v>148</v>
      </c>
      <c r="I1041" t="s">
        <v>150</v>
      </c>
      <c r="J1041" t="str">
        <f t="shared" si="32"/>
        <v xml:space="preserve">T210102Sotetsu Real Estate hotel PESGDF-JPW50A225.03130PHK INV </v>
      </c>
      <c r="K1041" t="s">
        <v>1031</v>
      </c>
      <c r="L1041" t="b">
        <f t="shared" si="33"/>
        <v>1</v>
      </c>
    </row>
    <row r="1042" spans="1:12" hidden="1" x14ac:dyDescent="0.3">
      <c r="A1042" t="s">
        <v>105</v>
      </c>
      <c r="B1042" t="s">
        <v>106</v>
      </c>
      <c r="C1042" t="s">
        <v>46</v>
      </c>
      <c r="D1042" t="s">
        <v>107</v>
      </c>
      <c r="E1042">
        <v>225.03</v>
      </c>
      <c r="F1042">
        <v>130</v>
      </c>
      <c r="G1042" t="s">
        <v>152</v>
      </c>
      <c r="I1042" t="s">
        <v>152</v>
      </c>
      <c r="J1042" t="str">
        <f t="shared" si="32"/>
        <v>T210102Sotetsu Real Estate hotel PESGDF-JPW50A225.03130AUG</v>
      </c>
      <c r="K1042" t="s">
        <v>1035</v>
      </c>
      <c r="L1042" t="b">
        <f t="shared" si="33"/>
        <v>1</v>
      </c>
    </row>
    <row r="1043" spans="1:12" hidden="1" x14ac:dyDescent="0.3">
      <c r="A1043" t="s">
        <v>105</v>
      </c>
      <c r="B1043" t="s">
        <v>106</v>
      </c>
      <c r="C1043" t="s">
        <v>46</v>
      </c>
      <c r="D1043" t="s">
        <v>107</v>
      </c>
      <c r="E1043">
        <v>225.03</v>
      </c>
      <c r="F1043">
        <v>130</v>
      </c>
      <c r="G1043" t="s">
        <v>148</v>
      </c>
      <c r="I1043" t="s">
        <v>152</v>
      </c>
      <c r="J1043" t="str">
        <f t="shared" si="32"/>
        <v xml:space="preserve">T210102Sotetsu Real Estate hotel PESGDF-JPW50A225.03130PHK INV </v>
      </c>
      <c r="K1043" t="s">
        <v>1031</v>
      </c>
      <c r="L1043" t="b">
        <f t="shared" si="33"/>
        <v>1</v>
      </c>
    </row>
    <row r="1044" spans="1:12" hidden="1" x14ac:dyDescent="0.3">
      <c r="A1044" t="s">
        <v>105</v>
      </c>
      <c r="B1044" t="s">
        <v>106</v>
      </c>
      <c r="C1044" t="s">
        <v>46</v>
      </c>
      <c r="D1044" t="s">
        <v>107</v>
      </c>
      <c r="E1044">
        <v>225.03</v>
      </c>
      <c r="F1044">
        <v>130</v>
      </c>
      <c r="G1044" t="s">
        <v>153</v>
      </c>
      <c r="I1044" t="s">
        <v>153</v>
      </c>
      <c r="J1044" t="str">
        <f t="shared" si="32"/>
        <v>T210102Sotetsu Real Estate hotel PESGDF-JPW50A225.03130SEP</v>
      </c>
      <c r="K1044" t="s">
        <v>1036</v>
      </c>
      <c r="L1044" t="b">
        <f t="shared" si="33"/>
        <v>1</v>
      </c>
    </row>
    <row r="1045" spans="1:12" hidden="1" x14ac:dyDescent="0.3">
      <c r="A1045" t="s">
        <v>105</v>
      </c>
      <c r="B1045" t="s">
        <v>106</v>
      </c>
      <c r="C1045" t="s">
        <v>46</v>
      </c>
      <c r="D1045" t="s">
        <v>107</v>
      </c>
      <c r="E1045">
        <v>225.03</v>
      </c>
      <c r="F1045">
        <v>130</v>
      </c>
      <c r="G1045" t="s">
        <v>148</v>
      </c>
      <c r="I1045" t="s">
        <v>153</v>
      </c>
      <c r="J1045" t="str">
        <f t="shared" si="32"/>
        <v xml:space="preserve">T210102Sotetsu Real Estate hotel PESGDF-JPW50A225.03130PHK INV </v>
      </c>
      <c r="K1045" t="s">
        <v>1031</v>
      </c>
      <c r="L1045" t="b">
        <f t="shared" si="33"/>
        <v>1</v>
      </c>
    </row>
    <row r="1046" spans="1:12" hidden="1" x14ac:dyDescent="0.3">
      <c r="A1046" t="s">
        <v>105</v>
      </c>
      <c r="B1046" t="s">
        <v>106</v>
      </c>
      <c r="C1046" t="s">
        <v>46</v>
      </c>
      <c r="D1046" t="s">
        <v>107</v>
      </c>
      <c r="E1046">
        <v>225.03</v>
      </c>
      <c r="F1046">
        <v>130</v>
      </c>
      <c r="G1046" t="s">
        <v>155</v>
      </c>
      <c r="I1046" t="s">
        <v>155</v>
      </c>
      <c r="J1046" t="str">
        <f t="shared" si="32"/>
        <v>T210102Sotetsu Real Estate hotel PESGDF-JPW50A225.03130OCT</v>
      </c>
      <c r="K1046" t="s">
        <v>1037</v>
      </c>
      <c r="L1046" t="b">
        <f t="shared" si="33"/>
        <v>1</v>
      </c>
    </row>
    <row r="1047" spans="1:12" hidden="1" x14ac:dyDescent="0.3">
      <c r="A1047" t="s">
        <v>105</v>
      </c>
      <c r="B1047" t="s">
        <v>106</v>
      </c>
      <c r="C1047" t="s">
        <v>46</v>
      </c>
      <c r="D1047" t="s">
        <v>107</v>
      </c>
      <c r="E1047">
        <v>225.03</v>
      </c>
      <c r="F1047">
        <v>130</v>
      </c>
      <c r="G1047" t="s">
        <v>148</v>
      </c>
      <c r="I1047" t="s">
        <v>155</v>
      </c>
      <c r="J1047" t="str">
        <f t="shared" si="32"/>
        <v xml:space="preserve">T210102Sotetsu Real Estate hotel PESGDF-JPW50A225.03130PHK INV </v>
      </c>
      <c r="K1047" t="s">
        <v>1031</v>
      </c>
      <c r="L1047" t="b">
        <f t="shared" si="33"/>
        <v>1</v>
      </c>
    </row>
    <row r="1048" spans="1:12" hidden="1" x14ac:dyDescent="0.3">
      <c r="A1048" t="s">
        <v>105</v>
      </c>
      <c r="B1048" t="s">
        <v>106</v>
      </c>
      <c r="C1048" t="s">
        <v>46</v>
      </c>
      <c r="D1048" t="s">
        <v>107</v>
      </c>
      <c r="E1048">
        <v>225.03</v>
      </c>
      <c r="F1048">
        <v>130</v>
      </c>
      <c r="G1048" t="s">
        <v>156</v>
      </c>
      <c r="I1048" t="s">
        <v>156</v>
      </c>
      <c r="J1048" t="str">
        <f t="shared" si="32"/>
        <v>T210102Sotetsu Real Estate hotel PESGDF-JPW50A225.03130NOV</v>
      </c>
      <c r="K1048" t="s">
        <v>1038</v>
      </c>
      <c r="L1048" t="b">
        <f t="shared" si="33"/>
        <v>1</v>
      </c>
    </row>
    <row r="1049" spans="1:12" hidden="1" x14ac:dyDescent="0.3">
      <c r="A1049" t="s">
        <v>105</v>
      </c>
      <c r="B1049" t="s">
        <v>106</v>
      </c>
      <c r="C1049" t="s">
        <v>46</v>
      </c>
      <c r="D1049" t="s">
        <v>107</v>
      </c>
      <c r="E1049">
        <v>225.03</v>
      </c>
      <c r="F1049">
        <v>130</v>
      </c>
      <c r="G1049" t="s">
        <v>148</v>
      </c>
      <c r="I1049" t="s">
        <v>156</v>
      </c>
      <c r="J1049" t="str">
        <f t="shared" si="32"/>
        <v xml:space="preserve">T210102Sotetsu Real Estate hotel PESGDF-JPW50A225.03130PHK INV </v>
      </c>
      <c r="K1049" t="s">
        <v>1031</v>
      </c>
      <c r="L1049" t="b">
        <f t="shared" si="33"/>
        <v>1</v>
      </c>
    </row>
    <row r="1050" spans="1:12" hidden="1" x14ac:dyDescent="0.3">
      <c r="A1050" t="s">
        <v>105</v>
      </c>
      <c r="B1050" t="s">
        <v>106</v>
      </c>
      <c r="C1050" t="s">
        <v>46</v>
      </c>
      <c r="D1050" t="s">
        <v>107</v>
      </c>
      <c r="E1050">
        <v>225.03</v>
      </c>
      <c r="F1050">
        <v>130</v>
      </c>
      <c r="G1050" t="s">
        <v>157</v>
      </c>
      <c r="I1050" t="s">
        <v>157</v>
      </c>
      <c r="J1050" t="str">
        <f t="shared" si="32"/>
        <v>T210102Sotetsu Real Estate hotel PESGDF-JPW50A225.03130DEC</v>
      </c>
      <c r="K1050" t="s">
        <v>1039</v>
      </c>
      <c r="L1050" t="b">
        <f t="shared" si="33"/>
        <v>1</v>
      </c>
    </row>
    <row r="1051" spans="1:12" hidden="1" x14ac:dyDescent="0.3">
      <c r="A1051" t="s">
        <v>105</v>
      </c>
      <c r="B1051" t="s">
        <v>106</v>
      </c>
      <c r="C1051" t="s">
        <v>46</v>
      </c>
      <c r="D1051" t="s">
        <v>107</v>
      </c>
      <c r="E1051">
        <v>225.03</v>
      </c>
      <c r="F1051">
        <v>130</v>
      </c>
      <c r="G1051" t="s">
        <v>148</v>
      </c>
      <c r="I1051" t="s">
        <v>157</v>
      </c>
      <c r="J1051" t="str">
        <f t="shared" si="32"/>
        <v xml:space="preserve">T210102Sotetsu Real Estate hotel PESGDF-JPW50A225.03130PHK INV </v>
      </c>
      <c r="K1051" t="s">
        <v>1031</v>
      </c>
      <c r="L1051" t="b">
        <f t="shared" si="33"/>
        <v>1</v>
      </c>
    </row>
    <row r="1052" spans="1:12" hidden="1" x14ac:dyDescent="0.3">
      <c r="A1052" t="s">
        <v>105</v>
      </c>
      <c r="B1052" t="s">
        <v>106</v>
      </c>
      <c r="C1052" t="s">
        <v>46</v>
      </c>
      <c r="D1052" t="s">
        <v>107</v>
      </c>
      <c r="E1052">
        <v>225.03</v>
      </c>
      <c r="F1052">
        <v>130</v>
      </c>
      <c r="G1052" t="s">
        <v>158</v>
      </c>
      <c r="I1052" t="s">
        <v>158</v>
      </c>
      <c r="J1052" t="str">
        <f t="shared" si="32"/>
        <v>T210102Sotetsu Real Estate hotel PESGDF-JPW50A225.03130JAN</v>
      </c>
      <c r="K1052" t="s">
        <v>1040</v>
      </c>
      <c r="L1052" t="b">
        <f t="shared" si="33"/>
        <v>1</v>
      </c>
    </row>
    <row r="1053" spans="1:12" hidden="1" x14ac:dyDescent="0.3">
      <c r="A1053" t="s">
        <v>105</v>
      </c>
      <c r="B1053" t="s">
        <v>106</v>
      </c>
      <c r="C1053" t="s">
        <v>46</v>
      </c>
      <c r="D1053" t="s">
        <v>107</v>
      </c>
      <c r="E1053">
        <v>225.03</v>
      </c>
      <c r="F1053">
        <v>130</v>
      </c>
      <c r="G1053" t="s">
        <v>148</v>
      </c>
      <c r="I1053" t="s">
        <v>158</v>
      </c>
      <c r="J1053" t="str">
        <f t="shared" si="32"/>
        <v xml:space="preserve">T210102Sotetsu Real Estate hotel PESGDF-JPW50A225.03130PHK INV </v>
      </c>
      <c r="K1053" t="s">
        <v>1031</v>
      </c>
      <c r="L1053" t="b">
        <f t="shared" si="33"/>
        <v>1</v>
      </c>
    </row>
    <row r="1054" spans="1:12" hidden="1" x14ac:dyDescent="0.3">
      <c r="A1054" t="s">
        <v>105</v>
      </c>
      <c r="B1054" t="s">
        <v>106</v>
      </c>
      <c r="C1054" t="s">
        <v>46</v>
      </c>
      <c r="D1054" t="s">
        <v>107</v>
      </c>
      <c r="E1054">
        <v>225.03</v>
      </c>
      <c r="F1054">
        <v>130</v>
      </c>
      <c r="G1054" t="s">
        <v>159</v>
      </c>
      <c r="I1054" t="s">
        <v>159</v>
      </c>
      <c r="J1054" t="str">
        <f t="shared" si="32"/>
        <v>T210102Sotetsu Real Estate hotel PESGDF-JPW50A225.03130FEB</v>
      </c>
      <c r="K1054" t="s">
        <v>1041</v>
      </c>
      <c r="L1054" t="b">
        <f t="shared" si="33"/>
        <v>1</v>
      </c>
    </row>
    <row r="1055" spans="1:12" hidden="1" x14ac:dyDescent="0.3">
      <c r="A1055" t="s">
        <v>105</v>
      </c>
      <c r="B1055" t="s">
        <v>106</v>
      </c>
      <c r="C1055" t="s">
        <v>46</v>
      </c>
      <c r="D1055" t="s">
        <v>107</v>
      </c>
      <c r="E1055">
        <v>225.03</v>
      </c>
      <c r="F1055">
        <v>130</v>
      </c>
      <c r="G1055" t="s">
        <v>148</v>
      </c>
      <c r="I1055" t="s">
        <v>159</v>
      </c>
      <c r="J1055" t="str">
        <f t="shared" si="32"/>
        <v xml:space="preserve">T210102Sotetsu Real Estate hotel PESGDF-JPW50A225.03130PHK INV </v>
      </c>
      <c r="K1055" t="s">
        <v>1031</v>
      </c>
      <c r="L1055" t="b">
        <f t="shared" si="33"/>
        <v>1</v>
      </c>
    </row>
    <row r="1056" spans="1:12" x14ac:dyDescent="0.3">
      <c r="A1056" t="s">
        <v>105</v>
      </c>
      <c r="B1056" t="s">
        <v>106</v>
      </c>
      <c r="C1056" t="s">
        <v>46</v>
      </c>
      <c r="D1056" t="s">
        <v>107</v>
      </c>
      <c r="E1056">
        <v>225.03</v>
      </c>
      <c r="F1056">
        <v>130</v>
      </c>
      <c r="G1056" t="s">
        <v>160</v>
      </c>
      <c r="I1056" t="s">
        <v>160</v>
      </c>
      <c r="J1056" t="str">
        <f t="shared" si="32"/>
        <v>T210102Sotetsu Real Estate hotel PESGDF-JPW50A225.03130MAR</v>
      </c>
      <c r="K1056" t="s">
        <v>1042</v>
      </c>
      <c r="L1056" t="b">
        <f t="shared" si="33"/>
        <v>1</v>
      </c>
    </row>
    <row r="1057" spans="1:12" x14ac:dyDescent="0.3">
      <c r="A1057" t="s">
        <v>105</v>
      </c>
      <c r="B1057" t="s">
        <v>106</v>
      </c>
      <c r="C1057" t="s">
        <v>46</v>
      </c>
      <c r="D1057" t="s">
        <v>107</v>
      </c>
      <c r="E1057">
        <v>225.03</v>
      </c>
      <c r="F1057">
        <v>130</v>
      </c>
      <c r="G1057" t="s">
        <v>148</v>
      </c>
      <c r="I1057" t="s">
        <v>160</v>
      </c>
      <c r="J1057" t="str">
        <f t="shared" si="32"/>
        <v xml:space="preserve">T210102Sotetsu Real Estate hotel PESGDF-JPW50A225.03130PHK INV </v>
      </c>
      <c r="K1057" t="s">
        <v>1031</v>
      </c>
      <c r="L1057" t="b">
        <f t="shared" si="33"/>
        <v>1</v>
      </c>
    </row>
    <row r="1058" spans="1:12" hidden="1" x14ac:dyDescent="0.3">
      <c r="A1058" t="s">
        <v>108</v>
      </c>
      <c r="B1058" t="s">
        <v>109</v>
      </c>
      <c r="C1058" t="s">
        <v>57</v>
      </c>
      <c r="D1058" t="s">
        <v>110</v>
      </c>
      <c r="E1058">
        <v>12.09</v>
      </c>
      <c r="F1058">
        <v>4900</v>
      </c>
      <c r="G1058" t="s">
        <v>185</v>
      </c>
      <c r="I1058" t="s">
        <v>185</v>
      </c>
      <c r="J1058" t="str">
        <f t="shared" si="32"/>
        <v>T210103CondominiumPESVNFV-17CU912.094900APR</v>
      </c>
      <c r="K1058" t="s">
        <v>1043</v>
      </c>
      <c r="L1058" t="b">
        <f t="shared" si="33"/>
        <v>1</v>
      </c>
    </row>
    <row r="1059" spans="1:12" hidden="1" x14ac:dyDescent="0.3">
      <c r="A1059" t="s">
        <v>108</v>
      </c>
      <c r="B1059" t="s">
        <v>109</v>
      </c>
      <c r="C1059" t="s">
        <v>57</v>
      </c>
      <c r="D1059" t="s">
        <v>110</v>
      </c>
      <c r="E1059">
        <v>12.09</v>
      </c>
      <c r="F1059">
        <v>4900</v>
      </c>
      <c r="G1059" t="s">
        <v>148</v>
      </c>
      <c r="I1059" t="s">
        <v>185</v>
      </c>
      <c r="J1059" t="str">
        <f t="shared" si="32"/>
        <v xml:space="preserve">T210103CondominiumPESVNFV-17CU912.094900PHK INV </v>
      </c>
      <c r="K1059" t="s">
        <v>1044</v>
      </c>
      <c r="L1059" t="b">
        <f t="shared" si="33"/>
        <v>1</v>
      </c>
    </row>
    <row r="1060" spans="1:12" hidden="1" x14ac:dyDescent="0.3">
      <c r="A1060" t="s">
        <v>108</v>
      </c>
      <c r="B1060" t="s">
        <v>109</v>
      </c>
      <c r="C1060" t="s">
        <v>57</v>
      </c>
      <c r="D1060" t="s">
        <v>110</v>
      </c>
      <c r="E1060">
        <v>12.09</v>
      </c>
      <c r="F1060">
        <v>4900</v>
      </c>
      <c r="G1060" t="s">
        <v>147</v>
      </c>
      <c r="I1060" t="s">
        <v>147</v>
      </c>
      <c r="J1060" t="str">
        <f t="shared" si="32"/>
        <v>T210103CondominiumPESVNFV-17CU912.094900MAY</v>
      </c>
      <c r="K1060" t="s">
        <v>1045</v>
      </c>
      <c r="L1060" t="b">
        <f t="shared" si="33"/>
        <v>1</v>
      </c>
    </row>
    <row r="1061" spans="1:12" hidden="1" x14ac:dyDescent="0.3">
      <c r="A1061" t="s">
        <v>108</v>
      </c>
      <c r="B1061" t="s">
        <v>109</v>
      </c>
      <c r="C1061" t="s">
        <v>57</v>
      </c>
      <c r="D1061" t="s">
        <v>110</v>
      </c>
      <c r="E1061">
        <v>12.09</v>
      </c>
      <c r="F1061">
        <v>4900</v>
      </c>
      <c r="G1061" t="s">
        <v>148</v>
      </c>
      <c r="I1061" t="s">
        <v>147</v>
      </c>
      <c r="J1061" t="str">
        <f t="shared" si="32"/>
        <v xml:space="preserve">T210103CondominiumPESVNFV-17CU912.094900PHK INV </v>
      </c>
      <c r="K1061" t="s">
        <v>1044</v>
      </c>
      <c r="L1061" t="b">
        <f t="shared" si="33"/>
        <v>1</v>
      </c>
    </row>
    <row r="1062" spans="1:12" hidden="1" x14ac:dyDescent="0.3">
      <c r="A1062" t="s">
        <v>108</v>
      </c>
      <c r="B1062" t="s">
        <v>109</v>
      </c>
      <c r="C1062" t="s">
        <v>57</v>
      </c>
      <c r="D1062" t="s">
        <v>110</v>
      </c>
      <c r="E1062">
        <v>12.09</v>
      </c>
      <c r="F1062">
        <v>4900</v>
      </c>
      <c r="G1062" t="s">
        <v>149</v>
      </c>
      <c r="I1062" t="s">
        <v>149</v>
      </c>
      <c r="J1062" t="str">
        <f t="shared" si="32"/>
        <v>T210103CondominiumPESVNFV-17CU912.094900JUN</v>
      </c>
      <c r="K1062" t="s">
        <v>1046</v>
      </c>
      <c r="L1062" t="b">
        <f t="shared" si="33"/>
        <v>1</v>
      </c>
    </row>
    <row r="1063" spans="1:12" hidden="1" x14ac:dyDescent="0.3">
      <c r="A1063" t="s">
        <v>108</v>
      </c>
      <c r="B1063" t="s">
        <v>109</v>
      </c>
      <c r="C1063" t="s">
        <v>57</v>
      </c>
      <c r="D1063" t="s">
        <v>110</v>
      </c>
      <c r="E1063">
        <v>12.09</v>
      </c>
      <c r="F1063">
        <v>4900</v>
      </c>
      <c r="G1063" t="s">
        <v>148</v>
      </c>
      <c r="I1063" t="s">
        <v>149</v>
      </c>
      <c r="J1063" t="str">
        <f t="shared" si="32"/>
        <v xml:space="preserve">T210103CondominiumPESVNFV-17CU912.094900PHK INV </v>
      </c>
      <c r="K1063" t="s">
        <v>1044</v>
      </c>
      <c r="L1063" t="b">
        <f t="shared" si="33"/>
        <v>1</v>
      </c>
    </row>
    <row r="1064" spans="1:12" hidden="1" x14ac:dyDescent="0.3">
      <c r="A1064" t="s">
        <v>108</v>
      </c>
      <c r="B1064" t="s">
        <v>109</v>
      </c>
      <c r="C1064" t="s">
        <v>57</v>
      </c>
      <c r="D1064" t="s">
        <v>110</v>
      </c>
      <c r="E1064">
        <v>12.09</v>
      </c>
      <c r="F1064">
        <v>4900</v>
      </c>
      <c r="G1064" t="s">
        <v>150</v>
      </c>
      <c r="I1064" t="s">
        <v>150</v>
      </c>
      <c r="J1064" t="str">
        <f t="shared" si="32"/>
        <v>T210103CondominiumPESVNFV-17CU912.094900JUL</v>
      </c>
      <c r="K1064" t="s">
        <v>1047</v>
      </c>
      <c r="L1064" t="b">
        <f t="shared" si="33"/>
        <v>1</v>
      </c>
    </row>
    <row r="1065" spans="1:12" hidden="1" x14ac:dyDescent="0.3">
      <c r="A1065" t="s">
        <v>108</v>
      </c>
      <c r="B1065" t="s">
        <v>109</v>
      </c>
      <c r="C1065" t="s">
        <v>57</v>
      </c>
      <c r="D1065" t="s">
        <v>110</v>
      </c>
      <c r="E1065">
        <v>12.09</v>
      </c>
      <c r="F1065">
        <v>4900</v>
      </c>
      <c r="G1065" t="s">
        <v>148</v>
      </c>
      <c r="I1065" t="s">
        <v>150</v>
      </c>
      <c r="J1065" t="str">
        <f t="shared" si="32"/>
        <v xml:space="preserve">T210103CondominiumPESVNFV-17CU912.094900PHK INV </v>
      </c>
      <c r="K1065" t="s">
        <v>1044</v>
      </c>
      <c r="L1065" t="b">
        <f t="shared" si="33"/>
        <v>1</v>
      </c>
    </row>
    <row r="1066" spans="1:12" hidden="1" x14ac:dyDescent="0.3">
      <c r="A1066" t="s">
        <v>108</v>
      </c>
      <c r="B1066" t="s">
        <v>109</v>
      </c>
      <c r="C1066" t="s">
        <v>57</v>
      </c>
      <c r="D1066" t="s">
        <v>110</v>
      </c>
      <c r="E1066">
        <v>12.09</v>
      </c>
      <c r="F1066">
        <v>4900</v>
      </c>
      <c r="G1066" t="s">
        <v>152</v>
      </c>
      <c r="H1066">
        <v>800</v>
      </c>
      <c r="I1066" t="s">
        <v>152</v>
      </c>
      <c r="J1066" t="str">
        <f t="shared" si="32"/>
        <v>T210103CondominiumPESVNFV-17CU912.094900AUG</v>
      </c>
      <c r="K1066" t="s">
        <v>1528</v>
      </c>
      <c r="L1066" t="b">
        <f t="shared" si="33"/>
        <v>1</v>
      </c>
    </row>
    <row r="1067" spans="1:12" hidden="1" x14ac:dyDescent="0.3">
      <c r="A1067" t="s">
        <v>108</v>
      </c>
      <c r="B1067" t="s">
        <v>109</v>
      </c>
      <c r="C1067" t="s">
        <v>57</v>
      </c>
      <c r="D1067" t="s">
        <v>110</v>
      </c>
      <c r="E1067">
        <v>12.09</v>
      </c>
      <c r="F1067">
        <v>4900</v>
      </c>
      <c r="G1067" t="s">
        <v>148</v>
      </c>
      <c r="H1067" t="s">
        <v>177</v>
      </c>
      <c r="I1067" t="s">
        <v>152</v>
      </c>
      <c r="J1067" t="str">
        <f t="shared" si="32"/>
        <v xml:space="preserve">T210103CondominiumPESVNFV-17CU912.094900PHK INV </v>
      </c>
      <c r="K1067" t="s">
        <v>1044</v>
      </c>
      <c r="L1067" t="b">
        <f t="shared" si="33"/>
        <v>1</v>
      </c>
    </row>
    <row r="1068" spans="1:12" hidden="1" x14ac:dyDescent="0.3">
      <c r="A1068" t="s">
        <v>108</v>
      </c>
      <c r="B1068" t="s">
        <v>109</v>
      </c>
      <c r="C1068" t="s">
        <v>57</v>
      </c>
      <c r="D1068" t="s">
        <v>110</v>
      </c>
      <c r="E1068">
        <v>12.09</v>
      </c>
      <c r="F1068">
        <v>4900</v>
      </c>
      <c r="G1068" t="s">
        <v>153</v>
      </c>
      <c r="H1068">
        <v>0</v>
      </c>
      <c r="I1068" t="s">
        <v>153</v>
      </c>
      <c r="J1068" t="str">
        <f t="shared" si="32"/>
        <v>T210103CondominiumPESVNFV-17CU912.094900SEP</v>
      </c>
      <c r="K1068" t="s">
        <v>1529</v>
      </c>
      <c r="L1068" t="b">
        <f t="shared" si="33"/>
        <v>1</v>
      </c>
    </row>
    <row r="1069" spans="1:12" hidden="1" x14ac:dyDescent="0.3">
      <c r="A1069" t="s">
        <v>108</v>
      </c>
      <c r="B1069" t="s">
        <v>109</v>
      </c>
      <c r="C1069" t="s">
        <v>57</v>
      </c>
      <c r="D1069" t="s">
        <v>110</v>
      </c>
      <c r="E1069">
        <v>12.09</v>
      </c>
      <c r="F1069">
        <v>4900</v>
      </c>
      <c r="G1069" t="s">
        <v>148</v>
      </c>
      <c r="I1069" t="s">
        <v>153</v>
      </c>
      <c r="J1069" t="str">
        <f t="shared" si="32"/>
        <v xml:space="preserve">T210103CondominiumPESVNFV-17CU912.094900PHK INV </v>
      </c>
      <c r="K1069" t="s">
        <v>1044</v>
      </c>
      <c r="L1069" t="b">
        <f t="shared" si="33"/>
        <v>1</v>
      </c>
    </row>
    <row r="1070" spans="1:12" hidden="1" x14ac:dyDescent="0.3">
      <c r="A1070" t="s">
        <v>108</v>
      </c>
      <c r="B1070" t="s">
        <v>109</v>
      </c>
      <c r="C1070" t="s">
        <v>57</v>
      </c>
      <c r="D1070" t="s">
        <v>110</v>
      </c>
      <c r="E1070">
        <v>12.09</v>
      </c>
      <c r="F1070">
        <v>4900</v>
      </c>
      <c r="G1070" t="s">
        <v>155</v>
      </c>
      <c r="H1070">
        <v>400</v>
      </c>
      <c r="I1070" t="s">
        <v>155</v>
      </c>
      <c r="J1070" t="str">
        <f t="shared" si="32"/>
        <v>T210103CondominiumPESVNFV-17CU912.094900OCT</v>
      </c>
      <c r="K1070" t="s">
        <v>1530</v>
      </c>
      <c r="L1070" t="b">
        <f t="shared" si="33"/>
        <v>1</v>
      </c>
    </row>
    <row r="1071" spans="1:12" hidden="1" x14ac:dyDescent="0.3">
      <c r="A1071" t="s">
        <v>108</v>
      </c>
      <c r="B1071" t="s">
        <v>109</v>
      </c>
      <c r="C1071" t="s">
        <v>57</v>
      </c>
      <c r="D1071" t="s">
        <v>110</v>
      </c>
      <c r="E1071">
        <v>12.09</v>
      </c>
      <c r="F1071">
        <v>4900</v>
      </c>
      <c r="G1071" t="s">
        <v>148</v>
      </c>
      <c r="H1071" t="s">
        <v>215</v>
      </c>
      <c r="I1071" t="s">
        <v>155</v>
      </c>
      <c r="J1071" t="str">
        <f t="shared" si="32"/>
        <v xml:space="preserve">T210103CondominiumPESVNFV-17CU912.094900PHK INV </v>
      </c>
      <c r="K1071" t="s">
        <v>1044</v>
      </c>
      <c r="L1071" t="b">
        <f t="shared" si="33"/>
        <v>1</v>
      </c>
    </row>
    <row r="1072" spans="1:12" hidden="1" x14ac:dyDescent="0.3">
      <c r="A1072" t="s">
        <v>108</v>
      </c>
      <c r="B1072" t="s">
        <v>109</v>
      </c>
      <c r="C1072" t="s">
        <v>57</v>
      </c>
      <c r="D1072" t="s">
        <v>110</v>
      </c>
      <c r="E1072">
        <v>12.09</v>
      </c>
      <c r="F1072">
        <v>4900</v>
      </c>
      <c r="G1072" t="s">
        <v>156</v>
      </c>
      <c r="H1072">
        <v>400</v>
      </c>
      <c r="I1072" t="s">
        <v>156</v>
      </c>
      <c r="J1072" t="str">
        <f t="shared" si="32"/>
        <v>T210103CondominiumPESVNFV-17CU912.094900NOV</v>
      </c>
      <c r="K1072" t="s">
        <v>1531</v>
      </c>
      <c r="L1072" t="b">
        <f t="shared" si="33"/>
        <v>1</v>
      </c>
    </row>
    <row r="1073" spans="1:12" hidden="1" x14ac:dyDescent="0.3">
      <c r="A1073" t="s">
        <v>108</v>
      </c>
      <c r="B1073" t="s">
        <v>109</v>
      </c>
      <c r="C1073" t="s">
        <v>57</v>
      </c>
      <c r="D1073" t="s">
        <v>110</v>
      </c>
      <c r="E1073">
        <v>12.09</v>
      </c>
      <c r="F1073">
        <v>4900</v>
      </c>
      <c r="G1073" t="s">
        <v>148</v>
      </c>
      <c r="H1073" t="s">
        <v>191</v>
      </c>
      <c r="I1073" t="s">
        <v>156</v>
      </c>
      <c r="J1073" t="str">
        <f t="shared" si="32"/>
        <v xml:space="preserve">T210103CondominiumPESVNFV-17CU912.094900PHK INV </v>
      </c>
      <c r="K1073" t="s">
        <v>1044</v>
      </c>
      <c r="L1073" t="b">
        <f t="shared" si="33"/>
        <v>1</v>
      </c>
    </row>
    <row r="1074" spans="1:12" hidden="1" x14ac:dyDescent="0.3">
      <c r="A1074" t="s">
        <v>108</v>
      </c>
      <c r="B1074" t="s">
        <v>109</v>
      </c>
      <c r="C1074" t="s">
        <v>57</v>
      </c>
      <c r="D1074" t="s">
        <v>110</v>
      </c>
      <c r="E1074">
        <v>12.09</v>
      </c>
      <c r="F1074">
        <v>4900</v>
      </c>
      <c r="G1074" t="s">
        <v>157</v>
      </c>
      <c r="H1074">
        <v>200</v>
      </c>
      <c r="I1074" t="s">
        <v>157</v>
      </c>
      <c r="J1074" t="str">
        <f t="shared" si="32"/>
        <v>T210103CondominiumPESVNFV-17CU912.094900DEC</v>
      </c>
      <c r="K1074" t="s">
        <v>1532</v>
      </c>
      <c r="L1074" t="b">
        <f t="shared" si="33"/>
        <v>1</v>
      </c>
    </row>
    <row r="1075" spans="1:12" hidden="1" x14ac:dyDescent="0.3">
      <c r="A1075" t="s">
        <v>108</v>
      </c>
      <c r="B1075" t="s">
        <v>109</v>
      </c>
      <c r="C1075" t="s">
        <v>57</v>
      </c>
      <c r="D1075" t="s">
        <v>110</v>
      </c>
      <c r="E1075">
        <v>12.09</v>
      </c>
      <c r="F1075">
        <v>4900</v>
      </c>
      <c r="G1075" t="s">
        <v>148</v>
      </c>
      <c r="H1075" t="s">
        <v>192</v>
      </c>
      <c r="I1075" t="s">
        <v>157</v>
      </c>
      <c r="J1075" t="str">
        <f t="shared" si="32"/>
        <v xml:space="preserve">T210103CondominiumPESVNFV-17CU912.094900PHK INV </v>
      </c>
      <c r="K1075" t="s">
        <v>1044</v>
      </c>
      <c r="L1075" t="b">
        <f t="shared" si="33"/>
        <v>1</v>
      </c>
    </row>
    <row r="1076" spans="1:12" hidden="1" x14ac:dyDescent="0.3">
      <c r="A1076" t="s">
        <v>108</v>
      </c>
      <c r="B1076" t="s">
        <v>109</v>
      </c>
      <c r="C1076" t="s">
        <v>57</v>
      </c>
      <c r="D1076" t="s">
        <v>110</v>
      </c>
      <c r="E1076">
        <v>12.09</v>
      </c>
      <c r="F1076">
        <v>4900</v>
      </c>
      <c r="G1076" t="s">
        <v>158</v>
      </c>
      <c r="H1076">
        <v>450</v>
      </c>
      <c r="I1076" t="s">
        <v>158</v>
      </c>
      <c r="J1076" t="str">
        <f t="shared" si="32"/>
        <v>T210103CondominiumPESVNFV-17CU912.094900JAN</v>
      </c>
      <c r="K1076" t="s">
        <v>1533</v>
      </c>
      <c r="L1076" t="b">
        <f t="shared" si="33"/>
        <v>1</v>
      </c>
    </row>
    <row r="1077" spans="1:12" hidden="1" x14ac:dyDescent="0.3">
      <c r="A1077" t="s">
        <v>108</v>
      </c>
      <c r="B1077" t="s">
        <v>109</v>
      </c>
      <c r="C1077" t="s">
        <v>57</v>
      </c>
      <c r="D1077" t="s">
        <v>110</v>
      </c>
      <c r="E1077">
        <v>12.09</v>
      </c>
      <c r="F1077">
        <v>4900</v>
      </c>
      <c r="G1077" t="s">
        <v>148</v>
      </c>
      <c r="H1077" t="s">
        <v>216</v>
      </c>
      <c r="I1077" t="s">
        <v>158</v>
      </c>
      <c r="J1077" t="str">
        <f t="shared" si="32"/>
        <v xml:space="preserve">T210103CondominiumPESVNFV-17CU912.094900PHK INV </v>
      </c>
      <c r="K1077" t="s">
        <v>1044</v>
      </c>
      <c r="L1077" t="b">
        <f t="shared" si="33"/>
        <v>1</v>
      </c>
    </row>
    <row r="1078" spans="1:12" hidden="1" x14ac:dyDescent="0.3">
      <c r="A1078" t="s">
        <v>108</v>
      </c>
      <c r="B1078" t="s">
        <v>109</v>
      </c>
      <c r="C1078" t="s">
        <v>57</v>
      </c>
      <c r="D1078" t="s">
        <v>110</v>
      </c>
      <c r="E1078">
        <v>12.09</v>
      </c>
      <c r="F1078">
        <v>4900</v>
      </c>
      <c r="G1078" t="s">
        <v>159</v>
      </c>
      <c r="H1078">
        <v>300</v>
      </c>
      <c r="I1078" t="s">
        <v>159</v>
      </c>
      <c r="J1078" t="str">
        <f t="shared" si="32"/>
        <v>T210103CondominiumPESVNFV-17CU912.094900FEB</v>
      </c>
      <c r="K1078" t="s">
        <v>1534</v>
      </c>
      <c r="L1078" t="b">
        <f t="shared" si="33"/>
        <v>1</v>
      </c>
    </row>
    <row r="1079" spans="1:12" hidden="1" x14ac:dyDescent="0.3">
      <c r="A1079" t="s">
        <v>108</v>
      </c>
      <c r="B1079" t="s">
        <v>109</v>
      </c>
      <c r="C1079" t="s">
        <v>57</v>
      </c>
      <c r="D1079" t="s">
        <v>110</v>
      </c>
      <c r="E1079">
        <v>12.09</v>
      </c>
      <c r="F1079">
        <v>4900</v>
      </c>
      <c r="G1079" t="s">
        <v>148</v>
      </c>
      <c r="H1079" t="s">
        <v>217</v>
      </c>
      <c r="I1079" t="s">
        <v>159</v>
      </c>
      <c r="J1079" t="str">
        <f t="shared" si="32"/>
        <v xml:space="preserve">T210103CondominiumPESVNFV-17CU912.094900PHK INV </v>
      </c>
      <c r="K1079" t="s">
        <v>1044</v>
      </c>
      <c r="L1079" t="b">
        <f t="shared" si="33"/>
        <v>1</v>
      </c>
    </row>
    <row r="1080" spans="1:12" x14ac:dyDescent="0.3">
      <c r="A1080" t="s">
        <v>108</v>
      </c>
      <c r="B1080" t="s">
        <v>109</v>
      </c>
      <c r="C1080" t="s">
        <v>57</v>
      </c>
      <c r="D1080" t="s">
        <v>110</v>
      </c>
      <c r="E1080">
        <v>12.09</v>
      </c>
      <c r="F1080">
        <v>4900</v>
      </c>
      <c r="G1080" t="s">
        <v>160</v>
      </c>
      <c r="H1080">
        <v>200</v>
      </c>
      <c r="I1080" t="s">
        <v>160</v>
      </c>
      <c r="J1080" t="str">
        <f t="shared" si="32"/>
        <v>T210103CondominiumPESVNFV-17CU912.094900MAR</v>
      </c>
      <c r="K1080" t="s">
        <v>1535</v>
      </c>
      <c r="L1080" t="b">
        <f t="shared" si="33"/>
        <v>1</v>
      </c>
    </row>
    <row r="1081" spans="1:12" x14ac:dyDescent="0.3">
      <c r="A1081" t="s">
        <v>108</v>
      </c>
      <c r="B1081" t="s">
        <v>109</v>
      </c>
      <c r="C1081" t="s">
        <v>57</v>
      </c>
      <c r="D1081" t="s">
        <v>110</v>
      </c>
      <c r="E1081">
        <v>12.09</v>
      </c>
      <c r="F1081">
        <v>4900</v>
      </c>
      <c r="G1081" t="s">
        <v>148</v>
      </c>
      <c r="I1081" t="s">
        <v>160</v>
      </c>
      <c r="J1081" t="str">
        <f t="shared" si="32"/>
        <v xml:space="preserve">T210103CondominiumPESVNFV-17CU912.094900PHK INV </v>
      </c>
      <c r="K1081" t="s">
        <v>1044</v>
      </c>
      <c r="L1081" t="b">
        <f t="shared" si="33"/>
        <v>1</v>
      </c>
    </row>
    <row r="1082" spans="1:12" hidden="1" x14ac:dyDescent="0.3">
      <c r="A1082" t="s">
        <v>108</v>
      </c>
      <c r="B1082" t="s">
        <v>109</v>
      </c>
      <c r="C1082" t="s">
        <v>57</v>
      </c>
      <c r="D1082" t="s">
        <v>111</v>
      </c>
      <c r="E1082">
        <v>17.09</v>
      </c>
      <c r="F1082">
        <v>2000</v>
      </c>
      <c r="G1082" t="s">
        <v>185</v>
      </c>
      <c r="I1082" t="s">
        <v>185</v>
      </c>
      <c r="J1082" t="str">
        <f t="shared" si="32"/>
        <v>T210103CondominiumPESVNFV-24CD917.092000APR</v>
      </c>
      <c r="K1082" t="s">
        <v>1048</v>
      </c>
      <c r="L1082" t="b">
        <f t="shared" si="33"/>
        <v>1</v>
      </c>
    </row>
    <row r="1083" spans="1:12" hidden="1" x14ac:dyDescent="0.3">
      <c r="A1083" t="s">
        <v>108</v>
      </c>
      <c r="B1083" t="s">
        <v>109</v>
      </c>
      <c r="C1083" t="s">
        <v>57</v>
      </c>
      <c r="D1083" t="s">
        <v>111</v>
      </c>
      <c r="E1083">
        <v>17.09</v>
      </c>
      <c r="F1083">
        <v>2000</v>
      </c>
      <c r="G1083" t="s">
        <v>148</v>
      </c>
      <c r="I1083" t="s">
        <v>185</v>
      </c>
      <c r="J1083" t="str">
        <f t="shared" si="32"/>
        <v xml:space="preserve">T210103CondominiumPESVNFV-24CD917.092000PHK INV </v>
      </c>
      <c r="K1083" t="s">
        <v>1049</v>
      </c>
      <c r="L1083" t="b">
        <f t="shared" si="33"/>
        <v>1</v>
      </c>
    </row>
    <row r="1084" spans="1:12" hidden="1" x14ac:dyDescent="0.3">
      <c r="A1084" t="s">
        <v>108</v>
      </c>
      <c r="B1084" t="s">
        <v>109</v>
      </c>
      <c r="C1084" t="s">
        <v>57</v>
      </c>
      <c r="D1084" t="s">
        <v>111</v>
      </c>
      <c r="E1084">
        <v>17.09</v>
      </c>
      <c r="F1084">
        <v>2000</v>
      </c>
      <c r="G1084" t="s">
        <v>147</v>
      </c>
      <c r="I1084" t="s">
        <v>147</v>
      </c>
      <c r="J1084" t="str">
        <f t="shared" si="32"/>
        <v>T210103CondominiumPESVNFV-24CD917.092000MAY</v>
      </c>
      <c r="K1084" t="s">
        <v>1050</v>
      </c>
      <c r="L1084" t="b">
        <f t="shared" si="33"/>
        <v>1</v>
      </c>
    </row>
    <row r="1085" spans="1:12" hidden="1" x14ac:dyDescent="0.3">
      <c r="A1085" t="s">
        <v>108</v>
      </c>
      <c r="B1085" t="s">
        <v>109</v>
      </c>
      <c r="C1085" t="s">
        <v>57</v>
      </c>
      <c r="D1085" t="s">
        <v>111</v>
      </c>
      <c r="E1085">
        <v>17.09</v>
      </c>
      <c r="F1085">
        <v>2000</v>
      </c>
      <c r="G1085" t="s">
        <v>148</v>
      </c>
      <c r="I1085" t="s">
        <v>147</v>
      </c>
      <c r="J1085" t="str">
        <f t="shared" si="32"/>
        <v xml:space="preserve">T210103CondominiumPESVNFV-24CD917.092000PHK INV </v>
      </c>
      <c r="K1085" t="s">
        <v>1049</v>
      </c>
      <c r="L1085" t="b">
        <f t="shared" si="33"/>
        <v>1</v>
      </c>
    </row>
    <row r="1086" spans="1:12" hidden="1" x14ac:dyDescent="0.3">
      <c r="A1086" t="s">
        <v>108</v>
      </c>
      <c r="B1086" t="s">
        <v>109</v>
      </c>
      <c r="C1086" t="s">
        <v>57</v>
      </c>
      <c r="D1086" t="s">
        <v>111</v>
      </c>
      <c r="E1086">
        <v>17.09</v>
      </c>
      <c r="F1086">
        <v>2000</v>
      </c>
      <c r="G1086" t="s">
        <v>149</v>
      </c>
      <c r="I1086" t="s">
        <v>149</v>
      </c>
      <c r="J1086" t="str">
        <f t="shared" si="32"/>
        <v>T210103CondominiumPESVNFV-24CD917.092000JUN</v>
      </c>
      <c r="K1086" t="s">
        <v>1051</v>
      </c>
      <c r="L1086" t="b">
        <f t="shared" si="33"/>
        <v>1</v>
      </c>
    </row>
    <row r="1087" spans="1:12" hidden="1" x14ac:dyDescent="0.3">
      <c r="A1087" t="s">
        <v>108</v>
      </c>
      <c r="B1087" t="s">
        <v>109</v>
      </c>
      <c r="C1087" t="s">
        <v>57</v>
      </c>
      <c r="D1087" t="s">
        <v>111</v>
      </c>
      <c r="E1087">
        <v>17.09</v>
      </c>
      <c r="F1087">
        <v>2000</v>
      </c>
      <c r="G1087" t="s">
        <v>148</v>
      </c>
      <c r="I1087" t="s">
        <v>149</v>
      </c>
      <c r="J1087" t="str">
        <f t="shared" si="32"/>
        <v xml:space="preserve">T210103CondominiumPESVNFV-24CD917.092000PHK INV </v>
      </c>
      <c r="K1087" t="s">
        <v>1049</v>
      </c>
      <c r="L1087" t="b">
        <f t="shared" si="33"/>
        <v>1</v>
      </c>
    </row>
    <row r="1088" spans="1:12" hidden="1" x14ac:dyDescent="0.3">
      <c r="A1088" t="s">
        <v>108</v>
      </c>
      <c r="B1088" t="s">
        <v>109</v>
      </c>
      <c r="C1088" t="s">
        <v>57</v>
      </c>
      <c r="D1088" t="s">
        <v>111</v>
      </c>
      <c r="E1088">
        <v>17.09</v>
      </c>
      <c r="F1088">
        <v>2000</v>
      </c>
      <c r="G1088" t="s">
        <v>150</v>
      </c>
      <c r="H1088">
        <v>200</v>
      </c>
      <c r="I1088" t="s">
        <v>150</v>
      </c>
      <c r="J1088" t="str">
        <f t="shared" si="32"/>
        <v>T210103CondominiumPESVNFV-24CD917.092000JUL</v>
      </c>
      <c r="K1088" t="s">
        <v>1536</v>
      </c>
      <c r="L1088" t="b">
        <f t="shared" si="33"/>
        <v>1</v>
      </c>
    </row>
    <row r="1089" spans="1:12" hidden="1" x14ac:dyDescent="0.3">
      <c r="A1089" t="s">
        <v>108</v>
      </c>
      <c r="B1089" t="s">
        <v>109</v>
      </c>
      <c r="C1089" t="s">
        <v>57</v>
      </c>
      <c r="D1089" t="s">
        <v>111</v>
      </c>
      <c r="E1089">
        <v>17.09</v>
      </c>
      <c r="F1089">
        <v>2000</v>
      </c>
      <c r="G1089" t="s">
        <v>148</v>
      </c>
      <c r="H1089" t="s">
        <v>180</v>
      </c>
      <c r="I1089" t="s">
        <v>150</v>
      </c>
      <c r="J1089" t="str">
        <f t="shared" si="32"/>
        <v xml:space="preserve">T210103CondominiumPESVNFV-24CD917.092000PHK INV </v>
      </c>
      <c r="K1089" t="s">
        <v>1049</v>
      </c>
      <c r="L1089" t="b">
        <f t="shared" si="33"/>
        <v>1</v>
      </c>
    </row>
    <row r="1090" spans="1:12" hidden="1" x14ac:dyDescent="0.3">
      <c r="A1090" t="s">
        <v>108</v>
      </c>
      <c r="B1090" t="s">
        <v>109</v>
      </c>
      <c r="C1090" t="s">
        <v>57</v>
      </c>
      <c r="D1090" t="s">
        <v>111</v>
      </c>
      <c r="E1090">
        <v>17.09</v>
      </c>
      <c r="F1090">
        <v>2000</v>
      </c>
      <c r="G1090" t="s">
        <v>152</v>
      </c>
      <c r="H1090">
        <v>100</v>
      </c>
      <c r="I1090" t="s">
        <v>152</v>
      </c>
      <c r="J1090" t="str">
        <f t="shared" si="32"/>
        <v>T210103CondominiumPESVNFV-24CD917.092000AUG</v>
      </c>
      <c r="K1090" t="s">
        <v>1537</v>
      </c>
      <c r="L1090" t="b">
        <f t="shared" si="33"/>
        <v>1</v>
      </c>
    </row>
    <row r="1091" spans="1:12" hidden="1" x14ac:dyDescent="0.3">
      <c r="A1091" t="s">
        <v>108</v>
      </c>
      <c r="B1091" t="s">
        <v>109</v>
      </c>
      <c r="C1091" t="s">
        <v>57</v>
      </c>
      <c r="D1091" t="s">
        <v>111</v>
      </c>
      <c r="E1091">
        <v>17.09</v>
      </c>
      <c r="F1091">
        <v>2000</v>
      </c>
      <c r="G1091" t="s">
        <v>148</v>
      </c>
      <c r="H1091" t="s">
        <v>178</v>
      </c>
      <c r="I1091" t="s">
        <v>152</v>
      </c>
      <c r="J1091" t="str">
        <f t="shared" ref="J1091:J1154" si="34">A1091&amp;B1091&amp;C1091&amp;D1091&amp;E1091&amp;F1091&amp;G1091</f>
        <v xml:space="preserve">T210103CondominiumPESVNFV-24CD917.092000PHK INV </v>
      </c>
      <c r="K1091" t="s">
        <v>1049</v>
      </c>
      <c r="L1091" t="b">
        <f t="shared" ref="L1091:L1154" si="35">J1091=K1091</f>
        <v>1</v>
      </c>
    </row>
    <row r="1092" spans="1:12" hidden="1" x14ac:dyDescent="0.3">
      <c r="A1092" t="s">
        <v>108</v>
      </c>
      <c r="B1092" t="s">
        <v>109</v>
      </c>
      <c r="C1092" t="s">
        <v>57</v>
      </c>
      <c r="D1092" t="s">
        <v>111</v>
      </c>
      <c r="E1092">
        <v>17.09</v>
      </c>
      <c r="F1092">
        <v>2000</v>
      </c>
      <c r="G1092" t="s">
        <v>153</v>
      </c>
      <c r="H1092">
        <v>700</v>
      </c>
      <c r="I1092" t="s">
        <v>153</v>
      </c>
      <c r="J1092" t="str">
        <f t="shared" si="34"/>
        <v>T210103CondominiumPESVNFV-24CD917.092000SEP</v>
      </c>
      <c r="K1092" t="s">
        <v>1538</v>
      </c>
      <c r="L1092" t="b">
        <f t="shared" si="35"/>
        <v>1</v>
      </c>
    </row>
    <row r="1093" spans="1:12" hidden="1" x14ac:dyDescent="0.3">
      <c r="A1093" t="s">
        <v>108</v>
      </c>
      <c r="B1093" t="s">
        <v>109</v>
      </c>
      <c r="C1093" t="s">
        <v>57</v>
      </c>
      <c r="D1093" t="s">
        <v>111</v>
      </c>
      <c r="E1093">
        <v>17.09</v>
      </c>
      <c r="F1093">
        <v>2000</v>
      </c>
      <c r="G1093" t="s">
        <v>148</v>
      </c>
      <c r="H1093" t="s">
        <v>179</v>
      </c>
      <c r="I1093" t="s">
        <v>153</v>
      </c>
      <c r="J1093" t="str">
        <f t="shared" si="34"/>
        <v xml:space="preserve">T210103CondominiumPESVNFV-24CD917.092000PHK INV </v>
      </c>
      <c r="K1093" t="s">
        <v>1049</v>
      </c>
      <c r="L1093" t="b">
        <f t="shared" si="35"/>
        <v>1</v>
      </c>
    </row>
    <row r="1094" spans="1:12" hidden="1" x14ac:dyDescent="0.3">
      <c r="A1094" t="s">
        <v>108</v>
      </c>
      <c r="B1094" t="s">
        <v>109</v>
      </c>
      <c r="C1094" t="s">
        <v>57</v>
      </c>
      <c r="D1094" t="s">
        <v>111</v>
      </c>
      <c r="E1094">
        <v>17.09</v>
      </c>
      <c r="F1094">
        <v>2000</v>
      </c>
      <c r="G1094" t="s">
        <v>155</v>
      </c>
      <c r="H1094">
        <v>300</v>
      </c>
      <c r="I1094" t="s">
        <v>155</v>
      </c>
      <c r="J1094" t="str">
        <f t="shared" si="34"/>
        <v>T210103CondominiumPESVNFV-24CD917.092000OCT</v>
      </c>
      <c r="K1094" t="s">
        <v>1539</v>
      </c>
      <c r="L1094" t="b">
        <f t="shared" si="35"/>
        <v>1</v>
      </c>
    </row>
    <row r="1095" spans="1:12" hidden="1" x14ac:dyDescent="0.3">
      <c r="A1095" t="s">
        <v>108</v>
      </c>
      <c r="B1095" t="s">
        <v>109</v>
      </c>
      <c r="C1095" t="s">
        <v>57</v>
      </c>
      <c r="D1095" t="s">
        <v>111</v>
      </c>
      <c r="E1095">
        <v>17.09</v>
      </c>
      <c r="F1095">
        <v>2000</v>
      </c>
      <c r="G1095" t="s">
        <v>148</v>
      </c>
      <c r="H1095" t="s">
        <v>215</v>
      </c>
      <c r="I1095" t="s">
        <v>155</v>
      </c>
      <c r="J1095" t="str">
        <f t="shared" si="34"/>
        <v xml:space="preserve">T210103CondominiumPESVNFV-24CD917.092000PHK INV </v>
      </c>
      <c r="K1095" t="s">
        <v>1049</v>
      </c>
      <c r="L1095" t="b">
        <f t="shared" si="35"/>
        <v>1</v>
      </c>
    </row>
    <row r="1096" spans="1:12" hidden="1" x14ac:dyDescent="0.3">
      <c r="A1096" t="s">
        <v>108</v>
      </c>
      <c r="B1096" t="s">
        <v>109</v>
      </c>
      <c r="C1096" t="s">
        <v>57</v>
      </c>
      <c r="D1096" t="s">
        <v>111</v>
      </c>
      <c r="E1096">
        <v>17.09</v>
      </c>
      <c r="F1096">
        <v>2000</v>
      </c>
      <c r="G1096" t="s">
        <v>156</v>
      </c>
      <c r="H1096">
        <v>100</v>
      </c>
      <c r="I1096" t="s">
        <v>156</v>
      </c>
      <c r="J1096" t="str">
        <f t="shared" si="34"/>
        <v>T210103CondominiumPESVNFV-24CD917.092000NOV</v>
      </c>
      <c r="K1096" t="s">
        <v>1540</v>
      </c>
      <c r="L1096" t="b">
        <f t="shared" si="35"/>
        <v>1</v>
      </c>
    </row>
    <row r="1097" spans="1:12" hidden="1" x14ac:dyDescent="0.3">
      <c r="A1097" t="s">
        <v>108</v>
      </c>
      <c r="B1097" t="s">
        <v>109</v>
      </c>
      <c r="C1097" t="s">
        <v>57</v>
      </c>
      <c r="D1097" t="s">
        <v>111</v>
      </c>
      <c r="E1097">
        <v>17.09</v>
      </c>
      <c r="F1097">
        <v>2000</v>
      </c>
      <c r="G1097" t="s">
        <v>148</v>
      </c>
      <c r="H1097" t="s">
        <v>191</v>
      </c>
      <c r="I1097" t="s">
        <v>156</v>
      </c>
      <c r="J1097" t="str">
        <f t="shared" si="34"/>
        <v xml:space="preserve">T210103CondominiumPESVNFV-24CD917.092000PHK INV </v>
      </c>
      <c r="K1097" t="s">
        <v>1049</v>
      </c>
      <c r="L1097" t="b">
        <f t="shared" si="35"/>
        <v>1</v>
      </c>
    </row>
    <row r="1098" spans="1:12" hidden="1" x14ac:dyDescent="0.3">
      <c r="A1098" t="s">
        <v>108</v>
      </c>
      <c r="B1098" t="s">
        <v>109</v>
      </c>
      <c r="C1098" t="s">
        <v>57</v>
      </c>
      <c r="D1098" t="s">
        <v>111</v>
      </c>
      <c r="E1098">
        <v>17.09</v>
      </c>
      <c r="F1098">
        <v>2000</v>
      </c>
      <c r="G1098" t="s">
        <v>157</v>
      </c>
      <c r="H1098">
        <v>150</v>
      </c>
      <c r="I1098" t="s">
        <v>157</v>
      </c>
      <c r="J1098" t="str">
        <f t="shared" si="34"/>
        <v>T210103CondominiumPESVNFV-24CD917.092000DEC</v>
      </c>
      <c r="K1098" t="s">
        <v>1541</v>
      </c>
      <c r="L1098" t="b">
        <f t="shared" si="35"/>
        <v>1</v>
      </c>
    </row>
    <row r="1099" spans="1:12" hidden="1" x14ac:dyDescent="0.3">
      <c r="A1099" t="s">
        <v>108</v>
      </c>
      <c r="B1099" t="s">
        <v>109</v>
      </c>
      <c r="C1099" t="s">
        <v>57</v>
      </c>
      <c r="D1099" t="s">
        <v>111</v>
      </c>
      <c r="E1099">
        <v>17.09</v>
      </c>
      <c r="F1099">
        <v>2000</v>
      </c>
      <c r="G1099" t="s">
        <v>148</v>
      </c>
      <c r="H1099" t="s">
        <v>192</v>
      </c>
      <c r="I1099" t="s">
        <v>157</v>
      </c>
      <c r="J1099" t="str">
        <f t="shared" si="34"/>
        <v xml:space="preserve">T210103CondominiumPESVNFV-24CD917.092000PHK INV </v>
      </c>
      <c r="K1099" t="s">
        <v>1049</v>
      </c>
      <c r="L1099" t="b">
        <f t="shared" si="35"/>
        <v>1</v>
      </c>
    </row>
    <row r="1100" spans="1:12" hidden="1" x14ac:dyDescent="0.3">
      <c r="A1100" t="s">
        <v>108</v>
      </c>
      <c r="B1100" t="s">
        <v>109</v>
      </c>
      <c r="C1100" t="s">
        <v>57</v>
      </c>
      <c r="D1100" t="s">
        <v>111</v>
      </c>
      <c r="E1100">
        <v>17.09</v>
      </c>
      <c r="F1100">
        <v>2000</v>
      </c>
      <c r="G1100" t="s">
        <v>158</v>
      </c>
      <c r="H1100">
        <v>800</v>
      </c>
      <c r="I1100" t="s">
        <v>158</v>
      </c>
      <c r="J1100" t="str">
        <f t="shared" si="34"/>
        <v>T210103CondominiumPESVNFV-24CD917.092000JAN</v>
      </c>
      <c r="K1100" t="s">
        <v>1542</v>
      </c>
      <c r="L1100" t="b">
        <f t="shared" si="35"/>
        <v>1</v>
      </c>
    </row>
    <row r="1101" spans="1:12" hidden="1" x14ac:dyDescent="0.3">
      <c r="A1101" t="s">
        <v>108</v>
      </c>
      <c r="B1101" t="s">
        <v>109</v>
      </c>
      <c r="C1101" t="s">
        <v>57</v>
      </c>
      <c r="D1101" t="s">
        <v>111</v>
      </c>
      <c r="E1101">
        <v>17.09</v>
      </c>
      <c r="F1101">
        <v>2000</v>
      </c>
      <c r="G1101" t="s">
        <v>148</v>
      </c>
      <c r="H1101" t="s">
        <v>216</v>
      </c>
      <c r="I1101" t="s">
        <v>158</v>
      </c>
      <c r="J1101" t="str">
        <f t="shared" si="34"/>
        <v xml:space="preserve">T210103CondominiumPESVNFV-24CD917.092000PHK INV </v>
      </c>
      <c r="K1101" t="s">
        <v>1049</v>
      </c>
      <c r="L1101" t="b">
        <f t="shared" si="35"/>
        <v>1</v>
      </c>
    </row>
    <row r="1102" spans="1:12" hidden="1" x14ac:dyDescent="0.3">
      <c r="A1102" t="s">
        <v>108</v>
      </c>
      <c r="B1102" t="s">
        <v>109</v>
      </c>
      <c r="C1102" t="s">
        <v>57</v>
      </c>
      <c r="D1102" t="s">
        <v>111</v>
      </c>
      <c r="E1102">
        <v>17.09</v>
      </c>
      <c r="F1102">
        <v>2000</v>
      </c>
      <c r="G1102" t="s">
        <v>159</v>
      </c>
      <c r="H1102">
        <v>300</v>
      </c>
      <c r="I1102" t="s">
        <v>159</v>
      </c>
      <c r="J1102" t="str">
        <f t="shared" si="34"/>
        <v>T210103CondominiumPESVNFV-24CD917.092000FEB</v>
      </c>
      <c r="K1102" t="s">
        <v>1543</v>
      </c>
      <c r="L1102" t="b">
        <f t="shared" si="35"/>
        <v>1</v>
      </c>
    </row>
    <row r="1103" spans="1:12" hidden="1" x14ac:dyDescent="0.3">
      <c r="A1103" t="s">
        <v>108</v>
      </c>
      <c r="B1103" t="s">
        <v>109</v>
      </c>
      <c r="C1103" t="s">
        <v>57</v>
      </c>
      <c r="D1103" t="s">
        <v>111</v>
      </c>
      <c r="E1103">
        <v>17.09</v>
      </c>
      <c r="F1103">
        <v>2000</v>
      </c>
      <c r="G1103" t="s">
        <v>148</v>
      </c>
      <c r="H1103" t="s">
        <v>217</v>
      </c>
      <c r="I1103" t="s">
        <v>159</v>
      </c>
      <c r="J1103" t="str">
        <f t="shared" si="34"/>
        <v xml:space="preserve">T210103CondominiumPESVNFV-24CD917.092000PHK INV </v>
      </c>
      <c r="K1103" t="s">
        <v>1049</v>
      </c>
      <c r="L1103" t="b">
        <f t="shared" si="35"/>
        <v>1</v>
      </c>
    </row>
    <row r="1104" spans="1:12" x14ac:dyDescent="0.3">
      <c r="A1104" t="s">
        <v>108</v>
      </c>
      <c r="B1104" t="s">
        <v>109</v>
      </c>
      <c r="C1104" t="s">
        <v>57</v>
      </c>
      <c r="D1104" t="s">
        <v>111</v>
      </c>
      <c r="E1104">
        <v>17.09</v>
      </c>
      <c r="F1104">
        <v>2000</v>
      </c>
      <c r="G1104" t="s">
        <v>160</v>
      </c>
      <c r="H1104">
        <v>200</v>
      </c>
      <c r="I1104" t="s">
        <v>160</v>
      </c>
      <c r="J1104" t="str">
        <f t="shared" si="34"/>
        <v>T210103CondominiumPESVNFV-24CD917.092000MAR</v>
      </c>
      <c r="K1104" t="s">
        <v>1544</v>
      </c>
      <c r="L1104" t="b">
        <f t="shared" si="35"/>
        <v>1</v>
      </c>
    </row>
    <row r="1105" spans="1:12" x14ac:dyDescent="0.3">
      <c r="A1105" t="s">
        <v>108</v>
      </c>
      <c r="B1105" t="s">
        <v>109</v>
      </c>
      <c r="C1105" t="s">
        <v>57</v>
      </c>
      <c r="D1105" t="s">
        <v>111</v>
      </c>
      <c r="E1105">
        <v>17.09</v>
      </c>
      <c r="F1105">
        <v>2000</v>
      </c>
      <c r="G1105" t="s">
        <v>148</v>
      </c>
      <c r="I1105" t="s">
        <v>160</v>
      </c>
      <c r="J1105" t="str">
        <f t="shared" si="34"/>
        <v xml:space="preserve">T210103CondominiumPESVNFV-24CD917.092000PHK INV </v>
      </c>
      <c r="K1105" t="s">
        <v>1049</v>
      </c>
      <c r="L1105" t="b">
        <f t="shared" si="35"/>
        <v>1</v>
      </c>
    </row>
    <row r="1106" spans="1:12" hidden="1" x14ac:dyDescent="0.3">
      <c r="A1106" t="s">
        <v>108</v>
      </c>
      <c r="B1106" t="s">
        <v>109</v>
      </c>
      <c r="C1106" t="s">
        <v>57</v>
      </c>
      <c r="D1106" t="s">
        <v>112</v>
      </c>
      <c r="E1106">
        <v>19.260000000000002</v>
      </c>
      <c r="F1106">
        <v>2800</v>
      </c>
      <c r="G1106" t="s">
        <v>185</v>
      </c>
      <c r="I1106" t="s">
        <v>185</v>
      </c>
      <c r="J1106" t="str">
        <f t="shared" si="34"/>
        <v>T210103CondominiumPESVNFV-24CG919.262800APR</v>
      </c>
      <c r="K1106" t="s">
        <v>1052</v>
      </c>
      <c r="L1106" t="b">
        <f t="shared" si="35"/>
        <v>1</v>
      </c>
    </row>
    <row r="1107" spans="1:12" hidden="1" x14ac:dyDescent="0.3">
      <c r="A1107" t="s">
        <v>108</v>
      </c>
      <c r="B1107" t="s">
        <v>109</v>
      </c>
      <c r="C1107" t="s">
        <v>57</v>
      </c>
      <c r="D1107" t="s">
        <v>112</v>
      </c>
      <c r="E1107">
        <v>19.260000000000002</v>
      </c>
      <c r="F1107">
        <v>2800</v>
      </c>
      <c r="G1107" t="s">
        <v>148</v>
      </c>
      <c r="I1107" t="s">
        <v>185</v>
      </c>
      <c r="J1107" t="str">
        <f t="shared" si="34"/>
        <v xml:space="preserve">T210103CondominiumPESVNFV-24CG919.262800PHK INV </v>
      </c>
      <c r="K1107" t="s">
        <v>1053</v>
      </c>
      <c r="L1107" t="b">
        <f t="shared" si="35"/>
        <v>1</v>
      </c>
    </row>
    <row r="1108" spans="1:12" hidden="1" x14ac:dyDescent="0.3">
      <c r="A1108" t="s">
        <v>108</v>
      </c>
      <c r="B1108" t="s">
        <v>109</v>
      </c>
      <c r="C1108" t="s">
        <v>57</v>
      </c>
      <c r="D1108" t="s">
        <v>112</v>
      </c>
      <c r="E1108">
        <v>19.260000000000002</v>
      </c>
      <c r="F1108">
        <v>2800</v>
      </c>
      <c r="G1108" t="s">
        <v>147</v>
      </c>
      <c r="I1108" t="s">
        <v>147</v>
      </c>
      <c r="J1108" t="str">
        <f t="shared" si="34"/>
        <v>T210103CondominiumPESVNFV-24CG919.262800MAY</v>
      </c>
      <c r="K1108" t="s">
        <v>1054</v>
      </c>
      <c r="L1108" t="b">
        <f t="shared" si="35"/>
        <v>1</v>
      </c>
    </row>
    <row r="1109" spans="1:12" hidden="1" x14ac:dyDescent="0.3">
      <c r="A1109" t="s">
        <v>108</v>
      </c>
      <c r="B1109" t="s">
        <v>109</v>
      </c>
      <c r="C1109" t="s">
        <v>57</v>
      </c>
      <c r="D1109" t="s">
        <v>112</v>
      </c>
      <c r="E1109">
        <v>19.260000000000002</v>
      </c>
      <c r="F1109">
        <v>2800</v>
      </c>
      <c r="G1109" t="s">
        <v>148</v>
      </c>
      <c r="I1109" t="s">
        <v>147</v>
      </c>
      <c r="J1109" t="str">
        <f t="shared" si="34"/>
        <v xml:space="preserve">T210103CondominiumPESVNFV-24CG919.262800PHK INV </v>
      </c>
      <c r="K1109" t="s">
        <v>1053</v>
      </c>
      <c r="L1109" t="b">
        <f t="shared" si="35"/>
        <v>1</v>
      </c>
    </row>
    <row r="1110" spans="1:12" hidden="1" x14ac:dyDescent="0.3">
      <c r="A1110" t="s">
        <v>108</v>
      </c>
      <c r="B1110" t="s">
        <v>109</v>
      </c>
      <c r="C1110" t="s">
        <v>57</v>
      </c>
      <c r="D1110" t="s">
        <v>112</v>
      </c>
      <c r="E1110">
        <v>19.260000000000002</v>
      </c>
      <c r="F1110">
        <v>2800</v>
      </c>
      <c r="G1110" t="s">
        <v>149</v>
      </c>
      <c r="I1110" t="s">
        <v>149</v>
      </c>
      <c r="J1110" t="str">
        <f t="shared" si="34"/>
        <v>T210103CondominiumPESVNFV-24CG919.262800JUN</v>
      </c>
      <c r="K1110" t="s">
        <v>1055</v>
      </c>
      <c r="L1110" t="b">
        <f t="shared" si="35"/>
        <v>1</v>
      </c>
    </row>
    <row r="1111" spans="1:12" hidden="1" x14ac:dyDescent="0.3">
      <c r="A1111" t="s">
        <v>108</v>
      </c>
      <c r="B1111" t="s">
        <v>109</v>
      </c>
      <c r="C1111" t="s">
        <v>57</v>
      </c>
      <c r="D1111" t="s">
        <v>112</v>
      </c>
      <c r="E1111">
        <v>19.260000000000002</v>
      </c>
      <c r="F1111">
        <v>2800</v>
      </c>
      <c r="G1111" t="s">
        <v>148</v>
      </c>
      <c r="I1111" t="s">
        <v>149</v>
      </c>
      <c r="J1111" t="str">
        <f t="shared" si="34"/>
        <v xml:space="preserve">T210103CondominiumPESVNFV-24CG919.262800PHK INV </v>
      </c>
      <c r="K1111" t="s">
        <v>1053</v>
      </c>
      <c r="L1111" t="b">
        <f t="shared" si="35"/>
        <v>1</v>
      </c>
    </row>
    <row r="1112" spans="1:12" hidden="1" x14ac:dyDescent="0.3">
      <c r="A1112" t="s">
        <v>108</v>
      </c>
      <c r="B1112" t="s">
        <v>109</v>
      </c>
      <c r="C1112" t="s">
        <v>57</v>
      </c>
      <c r="D1112" t="s">
        <v>112</v>
      </c>
      <c r="E1112">
        <v>19.260000000000002</v>
      </c>
      <c r="F1112">
        <v>2800</v>
      </c>
      <c r="G1112" t="s">
        <v>150</v>
      </c>
      <c r="H1112">
        <v>200</v>
      </c>
      <c r="I1112" t="s">
        <v>150</v>
      </c>
      <c r="J1112" t="str">
        <f t="shared" si="34"/>
        <v>T210103CondominiumPESVNFV-24CG919.262800JUL</v>
      </c>
      <c r="K1112" t="s">
        <v>1545</v>
      </c>
      <c r="L1112" t="b">
        <f t="shared" si="35"/>
        <v>1</v>
      </c>
    </row>
    <row r="1113" spans="1:12" hidden="1" x14ac:dyDescent="0.3">
      <c r="A1113" t="s">
        <v>108</v>
      </c>
      <c r="B1113" t="s">
        <v>109</v>
      </c>
      <c r="C1113" t="s">
        <v>57</v>
      </c>
      <c r="D1113" t="s">
        <v>112</v>
      </c>
      <c r="E1113">
        <v>19.260000000000002</v>
      </c>
      <c r="F1113">
        <v>2800</v>
      </c>
      <c r="G1113" t="s">
        <v>148</v>
      </c>
      <c r="H1113" t="s">
        <v>180</v>
      </c>
      <c r="I1113" t="s">
        <v>150</v>
      </c>
      <c r="J1113" t="str">
        <f t="shared" si="34"/>
        <v xml:space="preserve">T210103CondominiumPESVNFV-24CG919.262800PHK INV </v>
      </c>
      <c r="K1113" t="s">
        <v>1053</v>
      </c>
      <c r="L1113" t="b">
        <f t="shared" si="35"/>
        <v>1</v>
      </c>
    </row>
    <row r="1114" spans="1:12" hidden="1" x14ac:dyDescent="0.3">
      <c r="A1114" t="s">
        <v>108</v>
      </c>
      <c r="B1114" t="s">
        <v>109</v>
      </c>
      <c r="C1114" t="s">
        <v>57</v>
      </c>
      <c r="D1114" t="s">
        <v>112</v>
      </c>
      <c r="E1114">
        <v>19.260000000000002</v>
      </c>
      <c r="F1114">
        <v>2800</v>
      </c>
      <c r="G1114" t="s">
        <v>152</v>
      </c>
      <c r="H1114">
        <v>0</v>
      </c>
      <c r="I1114" t="s">
        <v>152</v>
      </c>
      <c r="J1114" t="str">
        <f t="shared" si="34"/>
        <v>T210103CondominiumPESVNFV-24CG919.262800AUG</v>
      </c>
      <c r="K1114" t="s">
        <v>1546</v>
      </c>
      <c r="L1114" t="b">
        <f t="shared" si="35"/>
        <v>1</v>
      </c>
    </row>
    <row r="1115" spans="1:12" hidden="1" x14ac:dyDescent="0.3">
      <c r="A1115" t="s">
        <v>108</v>
      </c>
      <c r="B1115" t="s">
        <v>109</v>
      </c>
      <c r="C1115" t="s">
        <v>57</v>
      </c>
      <c r="D1115" t="s">
        <v>112</v>
      </c>
      <c r="E1115">
        <v>19.260000000000002</v>
      </c>
      <c r="F1115">
        <v>2800</v>
      </c>
      <c r="G1115" t="s">
        <v>148</v>
      </c>
      <c r="I1115" t="s">
        <v>152</v>
      </c>
      <c r="J1115" t="str">
        <f t="shared" si="34"/>
        <v xml:space="preserve">T210103CondominiumPESVNFV-24CG919.262800PHK INV </v>
      </c>
      <c r="K1115" t="s">
        <v>1053</v>
      </c>
      <c r="L1115" t="b">
        <f t="shared" si="35"/>
        <v>1</v>
      </c>
    </row>
    <row r="1116" spans="1:12" hidden="1" x14ac:dyDescent="0.3">
      <c r="A1116" t="s">
        <v>108</v>
      </c>
      <c r="B1116" t="s">
        <v>109</v>
      </c>
      <c r="C1116" t="s">
        <v>57</v>
      </c>
      <c r="D1116" t="s">
        <v>112</v>
      </c>
      <c r="E1116">
        <v>19.260000000000002</v>
      </c>
      <c r="F1116">
        <v>2800</v>
      </c>
      <c r="G1116" t="s">
        <v>153</v>
      </c>
      <c r="H1116">
        <v>900</v>
      </c>
      <c r="I1116" t="s">
        <v>153</v>
      </c>
      <c r="J1116" t="str">
        <f t="shared" si="34"/>
        <v>T210103CondominiumPESVNFV-24CG919.262800SEP</v>
      </c>
      <c r="K1116" t="s">
        <v>1547</v>
      </c>
      <c r="L1116" t="b">
        <f t="shared" si="35"/>
        <v>1</v>
      </c>
    </row>
    <row r="1117" spans="1:12" hidden="1" x14ac:dyDescent="0.3">
      <c r="A1117" t="s">
        <v>108</v>
      </c>
      <c r="B1117" t="s">
        <v>109</v>
      </c>
      <c r="C1117" t="s">
        <v>57</v>
      </c>
      <c r="D1117" t="s">
        <v>112</v>
      </c>
      <c r="E1117">
        <v>19.260000000000002</v>
      </c>
      <c r="F1117">
        <v>2800</v>
      </c>
      <c r="G1117" t="s">
        <v>148</v>
      </c>
      <c r="H1117" t="s">
        <v>179</v>
      </c>
      <c r="I1117" t="s">
        <v>153</v>
      </c>
      <c r="J1117" t="str">
        <f t="shared" si="34"/>
        <v xml:space="preserve">T210103CondominiumPESVNFV-24CG919.262800PHK INV </v>
      </c>
      <c r="K1117" t="s">
        <v>1053</v>
      </c>
      <c r="L1117" t="b">
        <f t="shared" si="35"/>
        <v>1</v>
      </c>
    </row>
    <row r="1118" spans="1:12" hidden="1" x14ac:dyDescent="0.3">
      <c r="A1118" t="s">
        <v>108</v>
      </c>
      <c r="B1118" t="s">
        <v>109</v>
      </c>
      <c r="C1118" t="s">
        <v>57</v>
      </c>
      <c r="D1118" t="s">
        <v>112</v>
      </c>
      <c r="E1118">
        <v>19.260000000000002</v>
      </c>
      <c r="F1118">
        <v>2800</v>
      </c>
      <c r="G1118" t="s">
        <v>155</v>
      </c>
      <c r="H1118">
        <v>300</v>
      </c>
      <c r="I1118" t="s">
        <v>155</v>
      </c>
      <c r="J1118" t="str">
        <f t="shared" si="34"/>
        <v>T210103CondominiumPESVNFV-24CG919.262800OCT</v>
      </c>
      <c r="K1118" t="s">
        <v>1548</v>
      </c>
      <c r="L1118" t="b">
        <f t="shared" si="35"/>
        <v>1</v>
      </c>
    </row>
    <row r="1119" spans="1:12" hidden="1" x14ac:dyDescent="0.3">
      <c r="A1119" t="s">
        <v>108</v>
      </c>
      <c r="B1119" t="s">
        <v>109</v>
      </c>
      <c r="C1119" t="s">
        <v>57</v>
      </c>
      <c r="D1119" t="s">
        <v>112</v>
      </c>
      <c r="E1119">
        <v>19.260000000000002</v>
      </c>
      <c r="F1119">
        <v>2800</v>
      </c>
      <c r="G1119" t="s">
        <v>148</v>
      </c>
      <c r="H1119" t="s">
        <v>215</v>
      </c>
      <c r="I1119" t="s">
        <v>155</v>
      </c>
      <c r="J1119" t="str">
        <f t="shared" si="34"/>
        <v xml:space="preserve">T210103CondominiumPESVNFV-24CG919.262800PHK INV </v>
      </c>
      <c r="K1119" t="s">
        <v>1053</v>
      </c>
      <c r="L1119" t="b">
        <f t="shared" si="35"/>
        <v>1</v>
      </c>
    </row>
    <row r="1120" spans="1:12" hidden="1" x14ac:dyDescent="0.3">
      <c r="A1120" t="s">
        <v>108</v>
      </c>
      <c r="B1120" t="s">
        <v>109</v>
      </c>
      <c r="C1120" t="s">
        <v>57</v>
      </c>
      <c r="D1120" t="s">
        <v>112</v>
      </c>
      <c r="E1120">
        <v>19.260000000000002</v>
      </c>
      <c r="F1120">
        <v>2800</v>
      </c>
      <c r="G1120" t="s">
        <v>156</v>
      </c>
      <c r="H1120">
        <v>100</v>
      </c>
      <c r="I1120" t="s">
        <v>156</v>
      </c>
      <c r="J1120" t="str">
        <f t="shared" si="34"/>
        <v>T210103CondominiumPESVNFV-24CG919.262800NOV</v>
      </c>
      <c r="K1120" t="s">
        <v>1549</v>
      </c>
      <c r="L1120" t="b">
        <f t="shared" si="35"/>
        <v>1</v>
      </c>
    </row>
    <row r="1121" spans="1:12" hidden="1" x14ac:dyDescent="0.3">
      <c r="A1121" t="s">
        <v>108</v>
      </c>
      <c r="B1121" t="s">
        <v>109</v>
      </c>
      <c r="C1121" t="s">
        <v>57</v>
      </c>
      <c r="D1121" t="s">
        <v>112</v>
      </c>
      <c r="E1121">
        <v>19.260000000000002</v>
      </c>
      <c r="F1121">
        <v>2800</v>
      </c>
      <c r="G1121" t="s">
        <v>148</v>
      </c>
      <c r="H1121" t="s">
        <v>191</v>
      </c>
      <c r="I1121" t="s">
        <v>156</v>
      </c>
      <c r="J1121" t="str">
        <f t="shared" si="34"/>
        <v xml:space="preserve">T210103CondominiumPESVNFV-24CG919.262800PHK INV </v>
      </c>
      <c r="K1121" t="s">
        <v>1053</v>
      </c>
      <c r="L1121" t="b">
        <f t="shared" si="35"/>
        <v>1</v>
      </c>
    </row>
    <row r="1122" spans="1:12" hidden="1" x14ac:dyDescent="0.3">
      <c r="A1122" t="s">
        <v>108</v>
      </c>
      <c r="B1122" t="s">
        <v>109</v>
      </c>
      <c r="C1122" t="s">
        <v>57</v>
      </c>
      <c r="D1122" t="s">
        <v>112</v>
      </c>
      <c r="E1122">
        <v>19.260000000000002</v>
      </c>
      <c r="F1122">
        <v>2800</v>
      </c>
      <c r="G1122" t="s">
        <v>157</v>
      </c>
      <c r="H1122">
        <v>250</v>
      </c>
      <c r="I1122" t="s">
        <v>157</v>
      </c>
      <c r="J1122" t="str">
        <f t="shared" si="34"/>
        <v>T210103CondominiumPESVNFV-24CG919.262800DEC</v>
      </c>
      <c r="K1122" t="s">
        <v>1550</v>
      </c>
      <c r="L1122" t="b">
        <f t="shared" si="35"/>
        <v>1</v>
      </c>
    </row>
    <row r="1123" spans="1:12" hidden="1" x14ac:dyDescent="0.3">
      <c r="A1123" t="s">
        <v>108</v>
      </c>
      <c r="B1123" t="s">
        <v>109</v>
      </c>
      <c r="C1123" t="s">
        <v>57</v>
      </c>
      <c r="D1123" t="s">
        <v>112</v>
      </c>
      <c r="E1123">
        <v>19.260000000000002</v>
      </c>
      <c r="F1123">
        <v>2800</v>
      </c>
      <c r="G1123" t="s">
        <v>148</v>
      </c>
      <c r="H1123" t="s">
        <v>192</v>
      </c>
      <c r="I1123" t="s">
        <v>157</v>
      </c>
      <c r="J1123" t="str">
        <f t="shared" si="34"/>
        <v xml:space="preserve">T210103CondominiumPESVNFV-24CG919.262800PHK INV </v>
      </c>
      <c r="K1123" t="s">
        <v>1053</v>
      </c>
      <c r="L1123" t="b">
        <f t="shared" si="35"/>
        <v>1</v>
      </c>
    </row>
    <row r="1124" spans="1:12" hidden="1" x14ac:dyDescent="0.3">
      <c r="A1124" t="s">
        <v>108</v>
      </c>
      <c r="B1124" t="s">
        <v>109</v>
      </c>
      <c r="C1124" t="s">
        <v>57</v>
      </c>
      <c r="D1124" t="s">
        <v>112</v>
      </c>
      <c r="E1124">
        <v>19.260000000000002</v>
      </c>
      <c r="F1124">
        <v>2800</v>
      </c>
      <c r="G1124" t="s">
        <v>158</v>
      </c>
      <c r="H1124">
        <v>350</v>
      </c>
      <c r="I1124" t="s">
        <v>158</v>
      </c>
      <c r="J1124" t="str">
        <f t="shared" si="34"/>
        <v>T210103CondominiumPESVNFV-24CG919.262800JAN</v>
      </c>
      <c r="K1124" t="s">
        <v>1551</v>
      </c>
      <c r="L1124" t="b">
        <f t="shared" si="35"/>
        <v>1</v>
      </c>
    </row>
    <row r="1125" spans="1:12" hidden="1" x14ac:dyDescent="0.3">
      <c r="A1125" t="s">
        <v>108</v>
      </c>
      <c r="B1125" t="s">
        <v>109</v>
      </c>
      <c r="C1125" t="s">
        <v>57</v>
      </c>
      <c r="D1125" t="s">
        <v>112</v>
      </c>
      <c r="E1125">
        <v>19.260000000000002</v>
      </c>
      <c r="F1125">
        <v>2800</v>
      </c>
      <c r="G1125" t="s">
        <v>148</v>
      </c>
      <c r="H1125" t="s">
        <v>218</v>
      </c>
      <c r="I1125" t="s">
        <v>158</v>
      </c>
      <c r="J1125" t="str">
        <f t="shared" si="34"/>
        <v xml:space="preserve">T210103CondominiumPESVNFV-24CG919.262800PHK INV </v>
      </c>
      <c r="K1125" t="s">
        <v>1053</v>
      </c>
      <c r="L1125" t="b">
        <f t="shared" si="35"/>
        <v>1</v>
      </c>
    </row>
    <row r="1126" spans="1:12" hidden="1" x14ac:dyDescent="0.3">
      <c r="A1126" t="s">
        <v>108</v>
      </c>
      <c r="B1126" t="s">
        <v>109</v>
      </c>
      <c r="C1126" t="s">
        <v>57</v>
      </c>
      <c r="D1126" t="s">
        <v>112</v>
      </c>
      <c r="E1126">
        <v>19.260000000000002</v>
      </c>
      <c r="F1126">
        <v>2800</v>
      </c>
      <c r="G1126" t="s">
        <v>159</v>
      </c>
      <c r="H1126">
        <v>200</v>
      </c>
      <c r="I1126" t="s">
        <v>159</v>
      </c>
      <c r="J1126" t="str">
        <f t="shared" si="34"/>
        <v>T210103CondominiumPESVNFV-24CG919.262800FEB</v>
      </c>
      <c r="K1126" t="s">
        <v>1552</v>
      </c>
      <c r="L1126" t="b">
        <f t="shared" si="35"/>
        <v>1</v>
      </c>
    </row>
    <row r="1127" spans="1:12" hidden="1" x14ac:dyDescent="0.3">
      <c r="A1127" t="s">
        <v>108</v>
      </c>
      <c r="B1127" t="s">
        <v>109</v>
      </c>
      <c r="C1127" t="s">
        <v>57</v>
      </c>
      <c r="D1127" t="s">
        <v>112</v>
      </c>
      <c r="E1127">
        <v>19.260000000000002</v>
      </c>
      <c r="F1127">
        <v>2800</v>
      </c>
      <c r="G1127" t="s">
        <v>148</v>
      </c>
      <c r="H1127" t="s">
        <v>217</v>
      </c>
      <c r="I1127" t="s">
        <v>159</v>
      </c>
      <c r="J1127" t="str">
        <f t="shared" si="34"/>
        <v xml:space="preserve">T210103CondominiumPESVNFV-24CG919.262800PHK INV </v>
      </c>
      <c r="K1127" t="s">
        <v>1053</v>
      </c>
      <c r="L1127" t="b">
        <f t="shared" si="35"/>
        <v>1</v>
      </c>
    </row>
    <row r="1128" spans="1:12" x14ac:dyDescent="0.3">
      <c r="A1128" t="s">
        <v>108</v>
      </c>
      <c r="B1128" t="s">
        <v>109</v>
      </c>
      <c r="C1128" t="s">
        <v>57</v>
      </c>
      <c r="D1128" t="s">
        <v>112</v>
      </c>
      <c r="E1128">
        <v>19.260000000000002</v>
      </c>
      <c r="F1128">
        <v>2800</v>
      </c>
      <c r="G1128" t="s">
        <v>160</v>
      </c>
      <c r="H1128">
        <v>300</v>
      </c>
      <c r="I1128" t="s">
        <v>160</v>
      </c>
      <c r="J1128" t="str">
        <f t="shared" si="34"/>
        <v>T210103CondominiumPESVNFV-24CG919.262800MAR</v>
      </c>
      <c r="K1128" t="s">
        <v>1553</v>
      </c>
      <c r="L1128" t="b">
        <f t="shared" si="35"/>
        <v>1</v>
      </c>
    </row>
    <row r="1129" spans="1:12" x14ac:dyDescent="0.3">
      <c r="A1129" t="s">
        <v>108</v>
      </c>
      <c r="B1129" t="s">
        <v>109</v>
      </c>
      <c r="C1129" t="s">
        <v>57</v>
      </c>
      <c r="D1129" t="s">
        <v>112</v>
      </c>
      <c r="E1129">
        <v>19.260000000000002</v>
      </c>
      <c r="F1129">
        <v>2800</v>
      </c>
      <c r="G1129" t="s">
        <v>148</v>
      </c>
      <c r="I1129" t="s">
        <v>160</v>
      </c>
      <c r="J1129" t="str">
        <f t="shared" si="34"/>
        <v xml:space="preserve">T210103CondominiumPESVNFV-24CG919.262800PHK INV </v>
      </c>
      <c r="K1129" t="s">
        <v>1053</v>
      </c>
      <c r="L1129" t="b">
        <f t="shared" si="35"/>
        <v>1</v>
      </c>
    </row>
    <row r="1130" spans="1:12" hidden="1" x14ac:dyDescent="0.3">
      <c r="A1130" t="s">
        <v>108</v>
      </c>
      <c r="B1130" t="s">
        <v>109</v>
      </c>
      <c r="C1130" t="s">
        <v>57</v>
      </c>
      <c r="D1130" t="s">
        <v>59</v>
      </c>
      <c r="E1130">
        <v>14.92</v>
      </c>
      <c r="F1130">
        <v>4000</v>
      </c>
      <c r="G1130" t="s">
        <v>185</v>
      </c>
      <c r="I1130" t="s">
        <v>185</v>
      </c>
      <c r="J1130" t="str">
        <f t="shared" si="34"/>
        <v>T210103CondominiumPESVNFV-24CU914.924000APR</v>
      </c>
      <c r="K1130" t="s">
        <v>1056</v>
      </c>
      <c r="L1130" t="b">
        <f t="shared" si="35"/>
        <v>1</v>
      </c>
    </row>
    <row r="1131" spans="1:12" hidden="1" x14ac:dyDescent="0.3">
      <c r="A1131" t="s">
        <v>108</v>
      </c>
      <c r="B1131" t="s">
        <v>109</v>
      </c>
      <c r="C1131" t="s">
        <v>57</v>
      </c>
      <c r="D1131" t="s">
        <v>59</v>
      </c>
      <c r="E1131">
        <v>14.92</v>
      </c>
      <c r="F1131">
        <v>4000</v>
      </c>
      <c r="G1131" t="s">
        <v>148</v>
      </c>
      <c r="I1131" t="s">
        <v>185</v>
      </c>
      <c r="J1131" t="str">
        <f t="shared" si="34"/>
        <v xml:space="preserve">T210103CondominiumPESVNFV-24CU914.924000PHK INV </v>
      </c>
      <c r="K1131" t="s">
        <v>1057</v>
      </c>
      <c r="L1131" t="b">
        <f t="shared" si="35"/>
        <v>1</v>
      </c>
    </row>
    <row r="1132" spans="1:12" hidden="1" x14ac:dyDescent="0.3">
      <c r="A1132" t="s">
        <v>108</v>
      </c>
      <c r="B1132" t="s">
        <v>109</v>
      </c>
      <c r="C1132" t="s">
        <v>57</v>
      </c>
      <c r="D1132" t="s">
        <v>59</v>
      </c>
      <c r="E1132">
        <v>14.92</v>
      </c>
      <c r="F1132">
        <v>4000</v>
      </c>
      <c r="G1132" t="s">
        <v>147</v>
      </c>
      <c r="I1132" t="s">
        <v>147</v>
      </c>
      <c r="J1132" t="str">
        <f t="shared" si="34"/>
        <v>T210103CondominiumPESVNFV-24CU914.924000MAY</v>
      </c>
      <c r="K1132" t="s">
        <v>1058</v>
      </c>
      <c r="L1132" t="b">
        <f t="shared" si="35"/>
        <v>1</v>
      </c>
    </row>
    <row r="1133" spans="1:12" hidden="1" x14ac:dyDescent="0.3">
      <c r="A1133" t="s">
        <v>108</v>
      </c>
      <c r="B1133" t="s">
        <v>109</v>
      </c>
      <c r="C1133" t="s">
        <v>57</v>
      </c>
      <c r="D1133" t="s">
        <v>59</v>
      </c>
      <c r="E1133">
        <v>14.92</v>
      </c>
      <c r="F1133">
        <v>4000</v>
      </c>
      <c r="G1133" t="s">
        <v>148</v>
      </c>
      <c r="I1133" t="s">
        <v>147</v>
      </c>
      <c r="J1133" t="str">
        <f t="shared" si="34"/>
        <v xml:space="preserve">T210103CondominiumPESVNFV-24CU914.924000PHK INV </v>
      </c>
      <c r="K1133" t="s">
        <v>1057</v>
      </c>
      <c r="L1133" t="b">
        <f t="shared" si="35"/>
        <v>1</v>
      </c>
    </row>
    <row r="1134" spans="1:12" hidden="1" x14ac:dyDescent="0.3">
      <c r="A1134" t="s">
        <v>108</v>
      </c>
      <c r="B1134" t="s">
        <v>109</v>
      </c>
      <c r="C1134" t="s">
        <v>57</v>
      </c>
      <c r="D1134" t="s">
        <v>59</v>
      </c>
      <c r="E1134">
        <v>14.92</v>
      </c>
      <c r="F1134">
        <v>4000</v>
      </c>
      <c r="G1134" t="s">
        <v>149</v>
      </c>
      <c r="I1134" t="s">
        <v>149</v>
      </c>
      <c r="J1134" t="str">
        <f t="shared" si="34"/>
        <v>T210103CondominiumPESVNFV-24CU914.924000JUN</v>
      </c>
      <c r="K1134" t="s">
        <v>1059</v>
      </c>
      <c r="L1134" t="b">
        <f t="shared" si="35"/>
        <v>1</v>
      </c>
    </row>
    <row r="1135" spans="1:12" hidden="1" x14ac:dyDescent="0.3">
      <c r="A1135" t="s">
        <v>108</v>
      </c>
      <c r="B1135" t="s">
        <v>109</v>
      </c>
      <c r="C1135" t="s">
        <v>57</v>
      </c>
      <c r="D1135" t="s">
        <v>59</v>
      </c>
      <c r="E1135">
        <v>14.92</v>
      </c>
      <c r="F1135">
        <v>4000</v>
      </c>
      <c r="G1135" t="s">
        <v>148</v>
      </c>
      <c r="I1135" t="s">
        <v>149</v>
      </c>
      <c r="J1135" t="str">
        <f t="shared" si="34"/>
        <v xml:space="preserve">T210103CondominiumPESVNFV-24CU914.924000PHK INV </v>
      </c>
      <c r="K1135" t="s">
        <v>1057</v>
      </c>
      <c r="L1135" t="b">
        <f t="shared" si="35"/>
        <v>1</v>
      </c>
    </row>
    <row r="1136" spans="1:12" hidden="1" x14ac:dyDescent="0.3">
      <c r="A1136" t="s">
        <v>108</v>
      </c>
      <c r="B1136" t="s">
        <v>109</v>
      </c>
      <c r="C1136" t="s">
        <v>57</v>
      </c>
      <c r="D1136" t="s">
        <v>59</v>
      </c>
      <c r="E1136">
        <v>14.92</v>
      </c>
      <c r="F1136">
        <v>4000</v>
      </c>
      <c r="G1136" t="s">
        <v>150</v>
      </c>
      <c r="H1136">
        <v>300</v>
      </c>
      <c r="I1136" t="s">
        <v>150</v>
      </c>
      <c r="J1136" t="str">
        <f t="shared" si="34"/>
        <v>T210103CondominiumPESVNFV-24CU914.924000JUL</v>
      </c>
      <c r="K1136" t="s">
        <v>1554</v>
      </c>
      <c r="L1136" t="b">
        <f t="shared" si="35"/>
        <v>1</v>
      </c>
    </row>
    <row r="1137" spans="1:12" hidden="1" x14ac:dyDescent="0.3">
      <c r="A1137" t="s">
        <v>108</v>
      </c>
      <c r="B1137" t="s">
        <v>109</v>
      </c>
      <c r="C1137" t="s">
        <v>57</v>
      </c>
      <c r="D1137" t="s">
        <v>59</v>
      </c>
      <c r="E1137">
        <v>14.92</v>
      </c>
      <c r="F1137">
        <v>4000</v>
      </c>
      <c r="G1137" t="s">
        <v>148</v>
      </c>
      <c r="H1137" t="s">
        <v>180</v>
      </c>
      <c r="I1137" t="s">
        <v>150</v>
      </c>
      <c r="J1137" t="str">
        <f t="shared" si="34"/>
        <v xml:space="preserve">T210103CondominiumPESVNFV-24CU914.924000PHK INV </v>
      </c>
      <c r="K1137" t="s">
        <v>1057</v>
      </c>
      <c r="L1137" t="b">
        <f t="shared" si="35"/>
        <v>1</v>
      </c>
    </row>
    <row r="1138" spans="1:12" hidden="1" x14ac:dyDescent="0.3">
      <c r="A1138" t="s">
        <v>108</v>
      </c>
      <c r="B1138" t="s">
        <v>109</v>
      </c>
      <c r="C1138" t="s">
        <v>57</v>
      </c>
      <c r="D1138" t="s">
        <v>59</v>
      </c>
      <c r="E1138">
        <v>14.92</v>
      </c>
      <c r="F1138">
        <v>4000</v>
      </c>
      <c r="G1138" t="s">
        <v>152</v>
      </c>
      <c r="H1138">
        <v>1000</v>
      </c>
      <c r="I1138" t="s">
        <v>152</v>
      </c>
      <c r="J1138" t="str">
        <f t="shared" si="34"/>
        <v>T210103CondominiumPESVNFV-24CU914.924000AUG</v>
      </c>
      <c r="K1138" t="s">
        <v>1555</v>
      </c>
      <c r="L1138" t="b">
        <f t="shared" si="35"/>
        <v>1</v>
      </c>
    </row>
    <row r="1139" spans="1:12" hidden="1" x14ac:dyDescent="0.3">
      <c r="A1139" t="s">
        <v>108</v>
      </c>
      <c r="B1139" t="s">
        <v>109</v>
      </c>
      <c r="C1139" t="s">
        <v>57</v>
      </c>
      <c r="D1139" t="s">
        <v>59</v>
      </c>
      <c r="E1139">
        <v>14.92</v>
      </c>
      <c r="F1139">
        <v>4000</v>
      </c>
      <c r="G1139" t="s">
        <v>148</v>
      </c>
      <c r="H1139" t="s">
        <v>181</v>
      </c>
      <c r="I1139" t="s">
        <v>152</v>
      </c>
      <c r="J1139" t="str">
        <f t="shared" si="34"/>
        <v xml:space="preserve">T210103CondominiumPESVNFV-24CU914.924000PHK INV </v>
      </c>
      <c r="K1139" t="s">
        <v>1057</v>
      </c>
      <c r="L1139" t="b">
        <f t="shared" si="35"/>
        <v>1</v>
      </c>
    </row>
    <row r="1140" spans="1:12" hidden="1" x14ac:dyDescent="0.3">
      <c r="A1140" t="s">
        <v>108</v>
      </c>
      <c r="B1140" t="s">
        <v>109</v>
      </c>
      <c r="C1140" t="s">
        <v>57</v>
      </c>
      <c r="D1140" t="s">
        <v>59</v>
      </c>
      <c r="E1140">
        <v>14.92</v>
      </c>
      <c r="F1140">
        <v>4000</v>
      </c>
      <c r="G1140" t="s">
        <v>153</v>
      </c>
      <c r="H1140">
        <v>0</v>
      </c>
      <c r="I1140" t="s">
        <v>153</v>
      </c>
      <c r="J1140" t="str">
        <f t="shared" si="34"/>
        <v>T210103CondominiumPESVNFV-24CU914.924000SEP</v>
      </c>
      <c r="K1140" t="s">
        <v>1556</v>
      </c>
      <c r="L1140" t="b">
        <f t="shared" si="35"/>
        <v>1</v>
      </c>
    </row>
    <row r="1141" spans="1:12" hidden="1" x14ac:dyDescent="0.3">
      <c r="A1141" t="s">
        <v>108</v>
      </c>
      <c r="B1141" t="s">
        <v>109</v>
      </c>
      <c r="C1141" t="s">
        <v>57</v>
      </c>
      <c r="D1141" t="s">
        <v>59</v>
      </c>
      <c r="E1141">
        <v>14.92</v>
      </c>
      <c r="F1141">
        <v>4000</v>
      </c>
      <c r="G1141" t="s">
        <v>148</v>
      </c>
      <c r="I1141" t="s">
        <v>153</v>
      </c>
      <c r="J1141" t="str">
        <f t="shared" si="34"/>
        <v xml:space="preserve">T210103CondominiumPESVNFV-24CU914.924000PHK INV </v>
      </c>
      <c r="K1141" t="s">
        <v>1057</v>
      </c>
      <c r="L1141" t="b">
        <f t="shared" si="35"/>
        <v>1</v>
      </c>
    </row>
    <row r="1142" spans="1:12" hidden="1" x14ac:dyDescent="0.3">
      <c r="A1142" t="s">
        <v>108</v>
      </c>
      <c r="B1142" t="s">
        <v>109</v>
      </c>
      <c r="C1142" t="s">
        <v>57</v>
      </c>
      <c r="D1142" t="s">
        <v>59</v>
      </c>
      <c r="E1142">
        <v>14.92</v>
      </c>
      <c r="F1142">
        <v>4000</v>
      </c>
      <c r="G1142" t="s">
        <v>155</v>
      </c>
      <c r="H1142">
        <v>500</v>
      </c>
      <c r="I1142" t="s">
        <v>155</v>
      </c>
      <c r="J1142" t="str">
        <f t="shared" si="34"/>
        <v>T210103CondominiumPESVNFV-24CU914.924000OCT</v>
      </c>
      <c r="K1142" t="s">
        <v>1557</v>
      </c>
      <c r="L1142" t="b">
        <f t="shared" si="35"/>
        <v>1</v>
      </c>
    </row>
    <row r="1143" spans="1:12" hidden="1" x14ac:dyDescent="0.3">
      <c r="A1143" t="s">
        <v>108</v>
      </c>
      <c r="B1143" t="s">
        <v>109</v>
      </c>
      <c r="C1143" t="s">
        <v>57</v>
      </c>
      <c r="D1143" t="s">
        <v>59</v>
      </c>
      <c r="E1143">
        <v>14.92</v>
      </c>
      <c r="F1143">
        <v>4000</v>
      </c>
      <c r="G1143" t="s">
        <v>148</v>
      </c>
      <c r="H1143" t="s">
        <v>219</v>
      </c>
      <c r="I1143" t="s">
        <v>155</v>
      </c>
      <c r="J1143" t="str">
        <f t="shared" si="34"/>
        <v xml:space="preserve">T210103CondominiumPESVNFV-24CU914.924000PHK INV </v>
      </c>
      <c r="K1143" t="s">
        <v>1057</v>
      </c>
      <c r="L1143" t="b">
        <f t="shared" si="35"/>
        <v>1</v>
      </c>
    </row>
    <row r="1144" spans="1:12" hidden="1" x14ac:dyDescent="0.3">
      <c r="A1144" t="s">
        <v>108</v>
      </c>
      <c r="B1144" t="s">
        <v>109</v>
      </c>
      <c r="C1144" t="s">
        <v>57</v>
      </c>
      <c r="D1144" t="s">
        <v>59</v>
      </c>
      <c r="E1144">
        <v>14.92</v>
      </c>
      <c r="F1144">
        <v>4000</v>
      </c>
      <c r="G1144" t="s">
        <v>156</v>
      </c>
      <c r="H1144">
        <v>400</v>
      </c>
      <c r="I1144" t="s">
        <v>156</v>
      </c>
      <c r="J1144" t="str">
        <f t="shared" si="34"/>
        <v>T210103CondominiumPESVNFV-24CU914.924000NOV</v>
      </c>
      <c r="K1144" t="s">
        <v>1558</v>
      </c>
      <c r="L1144" t="b">
        <f t="shared" si="35"/>
        <v>1</v>
      </c>
    </row>
    <row r="1145" spans="1:12" hidden="1" x14ac:dyDescent="0.3">
      <c r="A1145" t="s">
        <v>108</v>
      </c>
      <c r="B1145" t="s">
        <v>109</v>
      </c>
      <c r="C1145" t="s">
        <v>57</v>
      </c>
      <c r="D1145" t="s">
        <v>59</v>
      </c>
      <c r="E1145">
        <v>14.92</v>
      </c>
      <c r="F1145">
        <v>4000</v>
      </c>
      <c r="G1145" t="s">
        <v>148</v>
      </c>
      <c r="H1145" t="s">
        <v>191</v>
      </c>
      <c r="I1145" t="s">
        <v>156</v>
      </c>
      <c r="J1145" t="str">
        <f t="shared" si="34"/>
        <v xml:space="preserve">T210103CondominiumPESVNFV-24CU914.924000PHK INV </v>
      </c>
      <c r="K1145" t="s">
        <v>1057</v>
      </c>
      <c r="L1145" t="b">
        <f t="shared" si="35"/>
        <v>1</v>
      </c>
    </row>
    <row r="1146" spans="1:12" hidden="1" x14ac:dyDescent="0.3">
      <c r="A1146" t="s">
        <v>108</v>
      </c>
      <c r="B1146" t="s">
        <v>109</v>
      </c>
      <c r="C1146" t="s">
        <v>57</v>
      </c>
      <c r="D1146" t="s">
        <v>59</v>
      </c>
      <c r="E1146">
        <v>14.92</v>
      </c>
      <c r="F1146">
        <v>4000</v>
      </c>
      <c r="G1146" t="s">
        <v>157</v>
      </c>
      <c r="H1146">
        <v>400</v>
      </c>
      <c r="I1146" t="s">
        <v>157</v>
      </c>
      <c r="J1146" t="str">
        <f t="shared" si="34"/>
        <v>T210103CondominiumPESVNFV-24CU914.924000DEC</v>
      </c>
      <c r="K1146" t="s">
        <v>1559</v>
      </c>
      <c r="L1146" t="b">
        <f t="shared" si="35"/>
        <v>1</v>
      </c>
    </row>
    <row r="1147" spans="1:12" hidden="1" x14ac:dyDescent="0.3">
      <c r="A1147" t="s">
        <v>108</v>
      </c>
      <c r="B1147" t="s">
        <v>109</v>
      </c>
      <c r="C1147" t="s">
        <v>57</v>
      </c>
      <c r="D1147" t="s">
        <v>59</v>
      </c>
      <c r="E1147">
        <v>14.92</v>
      </c>
      <c r="F1147">
        <v>4000</v>
      </c>
      <c r="G1147" t="s">
        <v>148</v>
      </c>
      <c r="H1147" t="s">
        <v>192</v>
      </c>
      <c r="I1147" t="s">
        <v>157</v>
      </c>
      <c r="J1147" t="str">
        <f t="shared" si="34"/>
        <v xml:space="preserve">T210103CondominiumPESVNFV-24CU914.924000PHK INV </v>
      </c>
      <c r="K1147" t="s">
        <v>1057</v>
      </c>
      <c r="L1147" t="b">
        <f t="shared" si="35"/>
        <v>1</v>
      </c>
    </row>
    <row r="1148" spans="1:12" hidden="1" x14ac:dyDescent="0.3">
      <c r="A1148" t="s">
        <v>108</v>
      </c>
      <c r="B1148" t="s">
        <v>109</v>
      </c>
      <c r="C1148" t="s">
        <v>57</v>
      </c>
      <c r="D1148" t="s">
        <v>59</v>
      </c>
      <c r="E1148">
        <v>14.92</v>
      </c>
      <c r="F1148">
        <v>4000</v>
      </c>
      <c r="G1148" t="s">
        <v>158</v>
      </c>
      <c r="H1148">
        <v>800</v>
      </c>
      <c r="I1148" t="s">
        <v>158</v>
      </c>
      <c r="J1148" t="str">
        <f t="shared" si="34"/>
        <v>T210103CondominiumPESVNFV-24CU914.924000JAN</v>
      </c>
      <c r="K1148" t="s">
        <v>1560</v>
      </c>
      <c r="L1148" t="b">
        <f t="shared" si="35"/>
        <v>1</v>
      </c>
    </row>
    <row r="1149" spans="1:12" hidden="1" x14ac:dyDescent="0.3">
      <c r="A1149" t="s">
        <v>108</v>
      </c>
      <c r="B1149" t="s">
        <v>109</v>
      </c>
      <c r="C1149" t="s">
        <v>57</v>
      </c>
      <c r="D1149" t="s">
        <v>59</v>
      </c>
      <c r="E1149">
        <v>14.92</v>
      </c>
      <c r="F1149">
        <v>4000</v>
      </c>
      <c r="G1149" t="s">
        <v>148</v>
      </c>
      <c r="H1149" t="s">
        <v>218</v>
      </c>
      <c r="I1149" t="s">
        <v>158</v>
      </c>
      <c r="J1149" t="str">
        <f t="shared" si="34"/>
        <v xml:space="preserve">T210103CondominiumPESVNFV-24CU914.924000PHK INV </v>
      </c>
      <c r="K1149" t="s">
        <v>1057</v>
      </c>
      <c r="L1149" t="b">
        <f t="shared" si="35"/>
        <v>1</v>
      </c>
    </row>
    <row r="1150" spans="1:12" hidden="1" x14ac:dyDescent="0.3">
      <c r="A1150" t="s">
        <v>108</v>
      </c>
      <c r="B1150" t="s">
        <v>109</v>
      </c>
      <c r="C1150" t="s">
        <v>57</v>
      </c>
      <c r="D1150" t="s">
        <v>59</v>
      </c>
      <c r="E1150">
        <v>14.92</v>
      </c>
      <c r="F1150">
        <v>4000</v>
      </c>
      <c r="G1150" t="s">
        <v>159</v>
      </c>
      <c r="H1150">
        <v>300</v>
      </c>
      <c r="I1150" t="s">
        <v>159</v>
      </c>
      <c r="J1150" t="str">
        <f t="shared" si="34"/>
        <v>T210103CondominiumPESVNFV-24CU914.924000FEB</v>
      </c>
      <c r="K1150" t="s">
        <v>1561</v>
      </c>
      <c r="L1150" t="b">
        <f t="shared" si="35"/>
        <v>1</v>
      </c>
    </row>
    <row r="1151" spans="1:12" hidden="1" x14ac:dyDescent="0.3">
      <c r="A1151" t="s">
        <v>108</v>
      </c>
      <c r="B1151" t="s">
        <v>109</v>
      </c>
      <c r="C1151" t="s">
        <v>57</v>
      </c>
      <c r="D1151" t="s">
        <v>59</v>
      </c>
      <c r="E1151">
        <v>14.92</v>
      </c>
      <c r="F1151">
        <v>4000</v>
      </c>
      <c r="G1151" t="s">
        <v>148</v>
      </c>
      <c r="H1151" t="s">
        <v>217</v>
      </c>
      <c r="I1151" t="s">
        <v>159</v>
      </c>
      <c r="J1151" t="str">
        <f t="shared" si="34"/>
        <v xml:space="preserve">T210103CondominiumPESVNFV-24CU914.924000PHK INV </v>
      </c>
      <c r="K1151" t="s">
        <v>1057</v>
      </c>
      <c r="L1151" t="b">
        <f t="shared" si="35"/>
        <v>1</v>
      </c>
    </row>
    <row r="1152" spans="1:12" x14ac:dyDescent="0.3">
      <c r="A1152" t="s">
        <v>108</v>
      </c>
      <c r="B1152" t="s">
        <v>109</v>
      </c>
      <c r="C1152" t="s">
        <v>57</v>
      </c>
      <c r="D1152" t="s">
        <v>59</v>
      </c>
      <c r="E1152">
        <v>14.92</v>
      </c>
      <c r="F1152">
        <v>4000</v>
      </c>
      <c r="G1152" t="s">
        <v>160</v>
      </c>
      <c r="H1152">
        <v>500</v>
      </c>
      <c r="I1152" t="s">
        <v>160</v>
      </c>
      <c r="J1152" t="str">
        <f t="shared" si="34"/>
        <v>T210103CondominiumPESVNFV-24CU914.924000MAR</v>
      </c>
      <c r="K1152" t="s">
        <v>1562</v>
      </c>
      <c r="L1152" t="b">
        <f t="shared" si="35"/>
        <v>1</v>
      </c>
    </row>
    <row r="1153" spans="1:12" x14ac:dyDescent="0.3">
      <c r="A1153" t="s">
        <v>108</v>
      </c>
      <c r="B1153" t="s">
        <v>109</v>
      </c>
      <c r="C1153" t="s">
        <v>57</v>
      </c>
      <c r="D1153" t="s">
        <v>59</v>
      </c>
      <c r="E1153">
        <v>14.92</v>
      </c>
      <c r="F1153">
        <v>4000</v>
      </c>
      <c r="G1153" t="s">
        <v>148</v>
      </c>
      <c r="I1153" t="s">
        <v>160</v>
      </c>
      <c r="J1153" t="str">
        <f t="shared" si="34"/>
        <v xml:space="preserve">T210103CondominiumPESVNFV-24CU914.924000PHK INV </v>
      </c>
      <c r="K1153" t="s">
        <v>1057</v>
      </c>
      <c r="L1153" t="b">
        <f t="shared" si="35"/>
        <v>1</v>
      </c>
    </row>
    <row r="1154" spans="1:12" hidden="1" x14ac:dyDescent="0.3">
      <c r="A1154" t="s">
        <v>108</v>
      </c>
      <c r="B1154" t="s">
        <v>109</v>
      </c>
      <c r="C1154" t="s">
        <v>57</v>
      </c>
      <c r="D1154" t="s">
        <v>220</v>
      </c>
      <c r="E1154">
        <v>19.25</v>
      </c>
      <c r="F1154">
        <v>20</v>
      </c>
      <c r="G1154" t="s">
        <v>185</v>
      </c>
      <c r="I1154" t="s">
        <v>185</v>
      </c>
      <c r="J1154" t="str">
        <f t="shared" si="34"/>
        <v>T210103CondominiumPESVNFV-24CUR219.2520APR</v>
      </c>
      <c r="K1154" t="s">
        <v>1060</v>
      </c>
      <c r="L1154" t="b">
        <f t="shared" si="35"/>
        <v>1</v>
      </c>
    </row>
    <row r="1155" spans="1:12" hidden="1" x14ac:dyDescent="0.3">
      <c r="A1155" t="s">
        <v>108</v>
      </c>
      <c r="B1155" t="s">
        <v>109</v>
      </c>
      <c r="C1155" t="s">
        <v>57</v>
      </c>
      <c r="D1155" t="s">
        <v>220</v>
      </c>
      <c r="E1155">
        <v>19.25</v>
      </c>
      <c r="F1155">
        <v>20</v>
      </c>
      <c r="G1155" t="s">
        <v>148</v>
      </c>
      <c r="I1155" t="s">
        <v>185</v>
      </c>
      <c r="J1155" t="str">
        <f t="shared" ref="J1155:J1218" si="36">A1155&amp;B1155&amp;C1155&amp;D1155&amp;E1155&amp;F1155&amp;G1155</f>
        <v xml:space="preserve">T210103CondominiumPESVNFV-24CUR219.2520PHK INV </v>
      </c>
      <c r="K1155" t="s">
        <v>1061</v>
      </c>
      <c r="L1155" t="b">
        <f t="shared" ref="L1155:L1218" si="37">J1155=K1155</f>
        <v>1</v>
      </c>
    </row>
    <row r="1156" spans="1:12" hidden="1" x14ac:dyDescent="0.3">
      <c r="A1156" t="s">
        <v>108</v>
      </c>
      <c r="B1156" t="s">
        <v>109</v>
      </c>
      <c r="C1156" t="s">
        <v>57</v>
      </c>
      <c r="D1156" t="s">
        <v>220</v>
      </c>
      <c r="E1156">
        <v>19.25</v>
      </c>
      <c r="F1156">
        <v>20</v>
      </c>
      <c r="G1156" t="s">
        <v>147</v>
      </c>
      <c r="I1156" t="s">
        <v>147</v>
      </c>
      <c r="J1156" t="str">
        <f t="shared" si="36"/>
        <v>T210103CondominiumPESVNFV-24CUR219.2520MAY</v>
      </c>
      <c r="K1156" t="s">
        <v>1062</v>
      </c>
      <c r="L1156" t="b">
        <f t="shared" si="37"/>
        <v>1</v>
      </c>
    </row>
    <row r="1157" spans="1:12" hidden="1" x14ac:dyDescent="0.3">
      <c r="A1157" t="s">
        <v>108</v>
      </c>
      <c r="B1157" t="s">
        <v>109</v>
      </c>
      <c r="C1157" t="s">
        <v>57</v>
      </c>
      <c r="D1157" t="s">
        <v>220</v>
      </c>
      <c r="E1157">
        <v>19.25</v>
      </c>
      <c r="F1157">
        <v>20</v>
      </c>
      <c r="G1157" t="s">
        <v>148</v>
      </c>
      <c r="I1157" t="s">
        <v>147</v>
      </c>
      <c r="J1157" t="str">
        <f t="shared" si="36"/>
        <v xml:space="preserve">T210103CondominiumPESVNFV-24CUR219.2520PHK INV </v>
      </c>
      <c r="K1157" t="s">
        <v>1061</v>
      </c>
      <c r="L1157" t="b">
        <f t="shared" si="37"/>
        <v>1</v>
      </c>
    </row>
    <row r="1158" spans="1:12" hidden="1" x14ac:dyDescent="0.3">
      <c r="A1158" t="s">
        <v>108</v>
      </c>
      <c r="B1158" t="s">
        <v>109</v>
      </c>
      <c r="C1158" t="s">
        <v>57</v>
      </c>
      <c r="D1158" t="s">
        <v>220</v>
      </c>
      <c r="E1158">
        <v>19.25</v>
      </c>
      <c r="F1158">
        <v>20</v>
      </c>
      <c r="G1158" t="s">
        <v>149</v>
      </c>
      <c r="I1158" t="s">
        <v>149</v>
      </c>
      <c r="J1158" t="str">
        <f t="shared" si="36"/>
        <v>T210103CondominiumPESVNFV-24CUR219.2520JUN</v>
      </c>
      <c r="K1158" t="s">
        <v>1063</v>
      </c>
      <c r="L1158" t="b">
        <f t="shared" si="37"/>
        <v>1</v>
      </c>
    </row>
    <row r="1159" spans="1:12" hidden="1" x14ac:dyDescent="0.3">
      <c r="A1159" t="s">
        <v>108</v>
      </c>
      <c r="B1159" t="s">
        <v>109</v>
      </c>
      <c r="C1159" t="s">
        <v>57</v>
      </c>
      <c r="D1159" t="s">
        <v>220</v>
      </c>
      <c r="E1159">
        <v>19.25</v>
      </c>
      <c r="F1159">
        <v>20</v>
      </c>
      <c r="G1159" t="s">
        <v>148</v>
      </c>
      <c r="I1159" t="s">
        <v>149</v>
      </c>
      <c r="J1159" t="str">
        <f t="shared" si="36"/>
        <v xml:space="preserve">T210103CondominiumPESVNFV-24CUR219.2520PHK INV </v>
      </c>
      <c r="K1159" t="s">
        <v>1061</v>
      </c>
      <c r="L1159" t="b">
        <f t="shared" si="37"/>
        <v>1</v>
      </c>
    </row>
    <row r="1160" spans="1:12" hidden="1" x14ac:dyDescent="0.3">
      <c r="A1160" t="s">
        <v>108</v>
      </c>
      <c r="B1160" t="s">
        <v>109</v>
      </c>
      <c r="C1160" t="s">
        <v>57</v>
      </c>
      <c r="D1160" t="s">
        <v>220</v>
      </c>
      <c r="E1160">
        <v>19.25</v>
      </c>
      <c r="F1160">
        <v>20</v>
      </c>
      <c r="G1160" t="s">
        <v>150</v>
      </c>
      <c r="I1160" t="s">
        <v>150</v>
      </c>
      <c r="J1160" t="str">
        <f t="shared" si="36"/>
        <v>T210103CondominiumPESVNFV-24CUR219.2520JUL</v>
      </c>
      <c r="K1160" t="s">
        <v>1064</v>
      </c>
      <c r="L1160" t="b">
        <f t="shared" si="37"/>
        <v>1</v>
      </c>
    </row>
    <row r="1161" spans="1:12" hidden="1" x14ac:dyDescent="0.3">
      <c r="A1161" t="s">
        <v>108</v>
      </c>
      <c r="B1161" t="s">
        <v>109</v>
      </c>
      <c r="C1161" t="s">
        <v>57</v>
      </c>
      <c r="D1161" t="s">
        <v>220</v>
      </c>
      <c r="E1161">
        <v>19.25</v>
      </c>
      <c r="F1161">
        <v>20</v>
      </c>
      <c r="G1161" t="s">
        <v>148</v>
      </c>
      <c r="I1161" t="s">
        <v>150</v>
      </c>
      <c r="J1161" t="str">
        <f t="shared" si="36"/>
        <v xml:space="preserve">T210103CondominiumPESVNFV-24CUR219.2520PHK INV </v>
      </c>
      <c r="K1161" t="s">
        <v>1061</v>
      </c>
      <c r="L1161" t="b">
        <f t="shared" si="37"/>
        <v>1</v>
      </c>
    </row>
    <row r="1162" spans="1:12" hidden="1" x14ac:dyDescent="0.3">
      <c r="A1162" t="s">
        <v>108</v>
      </c>
      <c r="B1162" t="s">
        <v>109</v>
      </c>
      <c r="C1162" t="s">
        <v>57</v>
      </c>
      <c r="D1162" t="s">
        <v>220</v>
      </c>
      <c r="E1162">
        <v>19.25</v>
      </c>
      <c r="F1162">
        <v>20</v>
      </c>
      <c r="G1162" t="s">
        <v>152</v>
      </c>
      <c r="I1162" t="s">
        <v>152</v>
      </c>
      <c r="J1162" t="str">
        <f t="shared" si="36"/>
        <v>T210103CondominiumPESVNFV-24CUR219.2520AUG</v>
      </c>
      <c r="K1162" t="s">
        <v>1065</v>
      </c>
      <c r="L1162" t="b">
        <f t="shared" si="37"/>
        <v>1</v>
      </c>
    </row>
    <row r="1163" spans="1:12" hidden="1" x14ac:dyDescent="0.3">
      <c r="A1163" t="s">
        <v>108</v>
      </c>
      <c r="B1163" t="s">
        <v>109</v>
      </c>
      <c r="C1163" t="s">
        <v>57</v>
      </c>
      <c r="D1163" t="s">
        <v>220</v>
      </c>
      <c r="E1163">
        <v>19.25</v>
      </c>
      <c r="F1163">
        <v>20</v>
      </c>
      <c r="G1163" t="s">
        <v>148</v>
      </c>
      <c r="I1163" t="s">
        <v>152</v>
      </c>
      <c r="J1163" t="str">
        <f t="shared" si="36"/>
        <v xml:space="preserve">T210103CondominiumPESVNFV-24CUR219.2520PHK INV </v>
      </c>
      <c r="K1163" t="s">
        <v>1061</v>
      </c>
      <c r="L1163" t="b">
        <f t="shared" si="37"/>
        <v>1</v>
      </c>
    </row>
    <row r="1164" spans="1:12" hidden="1" x14ac:dyDescent="0.3">
      <c r="A1164" t="s">
        <v>108</v>
      </c>
      <c r="B1164" t="s">
        <v>109</v>
      </c>
      <c r="C1164" t="s">
        <v>57</v>
      </c>
      <c r="D1164" t="s">
        <v>220</v>
      </c>
      <c r="E1164">
        <v>19.25</v>
      </c>
      <c r="F1164">
        <v>20</v>
      </c>
      <c r="G1164" t="s">
        <v>153</v>
      </c>
      <c r="I1164" t="s">
        <v>153</v>
      </c>
      <c r="J1164" t="str">
        <f t="shared" si="36"/>
        <v>T210103CondominiumPESVNFV-24CUR219.2520SEP</v>
      </c>
      <c r="K1164" t="s">
        <v>1066</v>
      </c>
      <c r="L1164" t="b">
        <f t="shared" si="37"/>
        <v>1</v>
      </c>
    </row>
    <row r="1165" spans="1:12" hidden="1" x14ac:dyDescent="0.3">
      <c r="A1165" t="s">
        <v>108</v>
      </c>
      <c r="B1165" t="s">
        <v>109</v>
      </c>
      <c r="C1165" t="s">
        <v>57</v>
      </c>
      <c r="D1165" t="s">
        <v>220</v>
      </c>
      <c r="E1165">
        <v>19.25</v>
      </c>
      <c r="F1165">
        <v>20</v>
      </c>
      <c r="G1165" t="s">
        <v>148</v>
      </c>
      <c r="I1165" t="s">
        <v>153</v>
      </c>
      <c r="J1165" t="str">
        <f t="shared" si="36"/>
        <v xml:space="preserve">T210103CondominiumPESVNFV-24CUR219.2520PHK INV </v>
      </c>
      <c r="K1165" t="s">
        <v>1061</v>
      </c>
      <c r="L1165" t="b">
        <f t="shared" si="37"/>
        <v>1</v>
      </c>
    </row>
    <row r="1166" spans="1:12" hidden="1" x14ac:dyDescent="0.3">
      <c r="A1166" t="s">
        <v>108</v>
      </c>
      <c r="B1166" t="s">
        <v>109</v>
      </c>
      <c r="C1166" t="s">
        <v>57</v>
      </c>
      <c r="D1166" t="s">
        <v>220</v>
      </c>
      <c r="E1166">
        <v>19.25</v>
      </c>
      <c r="F1166">
        <v>20</v>
      </c>
      <c r="G1166" t="s">
        <v>155</v>
      </c>
      <c r="I1166" t="s">
        <v>155</v>
      </c>
      <c r="J1166" t="str">
        <f t="shared" si="36"/>
        <v>T210103CondominiumPESVNFV-24CUR219.2520OCT</v>
      </c>
      <c r="K1166" t="s">
        <v>1067</v>
      </c>
      <c r="L1166" t="b">
        <f t="shared" si="37"/>
        <v>1</v>
      </c>
    </row>
    <row r="1167" spans="1:12" hidden="1" x14ac:dyDescent="0.3">
      <c r="A1167" t="s">
        <v>108</v>
      </c>
      <c r="B1167" t="s">
        <v>109</v>
      </c>
      <c r="C1167" t="s">
        <v>57</v>
      </c>
      <c r="D1167" t="s">
        <v>220</v>
      </c>
      <c r="E1167">
        <v>19.25</v>
      </c>
      <c r="F1167">
        <v>20</v>
      </c>
      <c r="G1167" t="s">
        <v>148</v>
      </c>
      <c r="I1167" t="s">
        <v>155</v>
      </c>
      <c r="J1167" t="str">
        <f t="shared" si="36"/>
        <v xml:space="preserve">T210103CondominiumPESVNFV-24CUR219.2520PHK INV </v>
      </c>
      <c r="K1167" t="s">
        <v>1061</v>
      </c>
      <c r="L1167" t="b">
        <f t="shared" si="37"/>
        <v>1</v>
      </c>
    </row>
    <row r="1168" spans="1:12" hidden="1" x14ac:dyDescent="0.3">
      <c r="A1168" t="s">
        <v>108</v>
      </c>
      <c r="B1168" t="s">
        <v>109</v>
      </c>
      <c r="C1168" t="s">
        <v>57</v>
      </c>
      <c r="D1168" t="s">
        <v>220</v>
      </c>
      <c r="E1168">
        <v>19.25</v>
      </c>
      <c r="F1168">
        <v>20</v>
      </c>
      <c r="G1168" t="s">
        <v>156</v>
      </c>
      <c r="H1168">
        <v>10</v>
      </c>
      <c r="I1168" t="s">
        <v>156</v>
      </c>
      <c r="J1168" t="str">
        <f t="shared" si="36"/>
        <v>T210103CondominiumPESVNFV-24CUR219.2520NOV</v>
      </c>
      <c r="K1168" t="s">
        <v>1563</v>
      </c>
      <c r="L1168" t="b">
        <f t="shared" si="37"/>
        <v>1</v>
      </c>
    </row>
    <row r="1169" spans="1:12" hidden="1" x14ac:dyDescent="0.3">
      <c r="A1169" t="s">
        <v>108</v>
      </c>
      <c r="B1169" t="s">
        <v>109</v>
      </c>
      <c r="C1169" t="s">
        <v>57</v>
      </c>
      <c r="D1169" t="s">
        <v>220</v>
      </c>
      <c r="E1169">
        <v>19.25</v>
      </c>
      <c r="F1169">
        <v>20</v>
      </c>
      <c r="G1169" t="s">
        <v>148</v>
      </c>
      <c r="H1169" t="s">
        <v>191</v>
      </c>
      <c r="I1169" t="s">
        <v>156</v>
      </c>
      <c r="J1169" t="str">
        <f t="shared" si="36"/>
        <v xml:space="preserve">T210103CondominiumPESVNFV-24CUR219.2520PHK INV </v>
      </c>
      <c r="K1169" t="s">
        <v>1061</v>
      </c>
      <c r="L1169" t="b">
        <f t="shared" si="37"/>
        <v>1</v>
      </c>
    </row>
    <row r="1170" spans="1:12" hidden="1" x14ac:dyDescent="0.3">
      <c r="A1170" t="s">
        <v>108</v>
      </c>
      <c r="B1170" t="s">
        <v>109</v>
      </c>
      <c r="C1170" t="s">
        <v>57</v>
      </c>
      <c r="D1170" t="s">
        <v>220</v>
      </c>
      <c r="E1170">
        <v>19.25</v>
      </c>
      <c r="F1170">
        <v>20</v>
      </c>
      <c r="G1170" t="s">
        <v>157</v>
      </c>
      <c r="I1170" t="s">
        <v>157</v>
      </c>
      <c r="J1170" t="str">
        <f t="shared" si="36"/>
        <v>T210103CondominiumPESVNFV-24CUR219.2520DEC</v>
      </c>
      <c r="K1170" t="s">
        <v>1068</v>
      </c>
      <c r="L1170" t="b">
        <f t="shared" si="37"/>
        <v>1</v>
      </c>
    </row>
    <row r="1171" spans="1:12" hidden="1" x14ac:dyDescent="0.3">
      <c r="A1171" t="s">
        <v>108</v>
      </c>
      <c r="B1171" t="s">
        <v>109</v>
      </c>
      <c r="C1171" t="s">
        <v>57</v>
      </c>
      <c r="D1171" t="s">
        <v>220</v>
      </c>
      <c r="E1171">
        <v>19.25</v>
      </c>
      <c r="F1171">
        <v>20</v>
      </c>
      <c r="G1171" t="s">
        <v>148</v>
      </c>
      <c r="I1171" t="s">
        <v>157</v>
      </c>
      <c r="J1171" t="str">
        <f t="shared" si="36"/>
        <v xml:space="preserve">T210103CondominiumPESVNFV-24CUR219.2520PHK INV </v>
      </c>
      <c r="K1171" t="s">
        <v>1061</v>
      </c>
      <c r="L1171" t="b">
        <f t="shared" si="37"/>
        <v>1</v>
      </c>
    </row>
    <row r="1172" spans="1:12" hidden="1" x14ac:dyDescent="0.3">
      <c r="A1172" s="2" t="s">
        <v>108</v>
      </c>
      <c r="B1172" t="s">
        <v>109</v>
      </c>
      <c r="C1172" t="s">
        <v>57</v>
      </c>
      <c r="D1172" t="s">
        <v>220</v>
      </c>
      <c r="E1172">
        <v>19.25</v>
      </c>
      <c r="F1172">
        <v>20</v>
      </c>
      <c r="G1172" t="s">
        <v>158</v>
      </c>
      <c r="H1172">
        <v>10</v>
      </c>
      <c r="I1172" t="s">
        <v>158</v>
      </c>
      <c r="J1172" t="str">
        <f t="shared" si="36"/>
        <v>T210103CondominiumPESVNFV-24CUR219.2520JAN</v>
      </c>
      <c r="K1172" t="s">
        <v>1069</v>
      </c>
      <c r="L1172" t="b">
        <f t="shared" si="37"/>
        <v>1</v>
      </c>
    </row>
    <row r="1173" spans="1:12" hidden="1" x14ac:dyDescent="0.3">
      <c r="A1173" s="2" t="s">
        <v>108</v>
      </c>
      <c r="B1173" t="s">
        <v>109</v>
      </c>
      <c r="C1173" t="s">
        <v>57</v>
      </c>
      <c r="D1173" t="s">
        <v>220</v>
      </c>
      <c r="E1173">
        <v>19.25</v>
      </c>
      <c r="F1173">
        <v>20</v>
      </c>
      <c r="G1173" t="s">
        <v>148</v>
      </c>
      <c r="H1173" t="s">
        <v>468</v>
      </c>
      <c r="I1173" t="s">
        <v>158</v>
      </c>
      <c r="J1173" t="str">
        <f t="shared" si="36"/>
        <v xml:space="preserve">T210103CondominiumPESVNFV-24CUR219.2520PHK INV </v>
      </c>
      <c r="K1173" t="s">
        <v>1061</v>
      </c>
      <c r="L1173" t="b">
        <f t="shared" si="37"/>
        <v>1</v>
      </c>
    </row>
    <row r="1174" spans="1:12" hidden="1" x14ac:dyDescent="0.3">
      <c r="A1174" t="s">
        <v>108</v>
      </c>
      <c r="B1174" t="s">
        <v>109</v>
      </c>
      <c r="C1174" t="s">
        <v>57</v>
      </c>
      <c r="D1174" t="s">
        <v>220</v>
      </c>
      <c r="E1174">
        <v>19.25</v>
      </c>
      <c r="F1174">
        <v>20</v>
      </c>
      <c r="G1174" t="s">
        <v>159</v>
      </c>
      <c r="I1174" t="s">
        <v>159</v>
      </c>
      <c r="J1174" t="str">
        <f t="shared" si="36"/>
        <v>T210103CondominiumPESVNFV-24CUR219.2520FEB</v>
      </c>
      <c r="K1174" t="s">
        <v>1070</v>
      </c>
      <c r="L1174" t="b">
        <f t="shared" si="37"/>
        <v>1</v>
      </c>
    </row>
    <row r="1175" spans="1:12" hidden="1" x14ac:dyDescent="0.3">
      <c r="A1175" t="s">
        <v>108</v>
      </c>
      <c r="B1175" t="s">
        <v>109</v>
      </c>
      <c r="C1175" t="s">
        <v>57</v>
      </c>
      <c r="D1175" t="s">
        <v>220</v>
      </c>
      <c r="E1175">
        <v>19.25</v>
      </c>
      <c r="F1175">
        <v>20</v>
      </c>
      <c r="G1175" t="s">
        <v>148</v>
      </c>
      <c r="I1175" t="s">
        <v>159</v>
      </c>
      <c r="J1175" t="str">
        <f t="shared" si="36"/>
        <v xml:space="preserve">T210103CondominiumPESVNFV-24CUR219.2520PHK INV </v>
      </c>
      <c r="K1175" t="s">
        <v>1061</v>
      </c>
      <c r="L1175" t="b">
        <f t="shared" si="37"/>
        <v>1</v>
      </c>
    </row>
    <row r="1176" spans="1:12" x14ac:dyDescent="0.3">
      <c r="A1176" t="s">
        <v>108</v>
      </c>
      <c r="B1176" t="s">
        <v>109</v>
      </c>
      <c r="C1176" t="s">
        <v>57</v>
      </c>
      <c r="D1176" t="s">
        <v>220</v>
      </c>
      <c r="E1176">
        <v>19.25</v>
      </c>
      <c r="F1176">
        <v>20</v>
      </c>
      <c r="G1176" t="s">
        <v>160</v>
      </c>
      <c r="I1176" t="s">
        <v>160</v>
      </c>
      <c r="J1176" t="str">
        <f t="shared" si="36"/>
        <v>T210103CondominiumPESVNFV-24CUR219.2520MAR</v>
      </c>
      <c r="K1176" t="s">
        <v>1071</v>
      </c>
      <c r="L1176" t="b">
        <f t="shared" si="37"/>
        <v>1</v>
      </c>
    </row>
    <row r="1177" spans="1:12" x14ac:dyDescent="0.3">
      <c r="A1177" t="s">
        <v>108</v>
      </c>
      <c r="B1177" t="s">
        <v>109</v>
      </c>
      <c r="C1177" t="s">
        <v>57</v>
      </c>
      <c r="D1177" t="s">
        <v>220</v>
      </c>
      <c r="E1177">
        <v>19.25</v>
      </c>
      <c r="F1177">
        <v>20</v>
      </c>
      <c r="G1177" t="s">
        <v>148</v>
      </c>
      <c r="I1177" t="s">
        <v>160</v>
      </c>
      <c r="J1177" t="str">
        <f t="shared" si="36"/>
        <v xml:space="preserve">T210103CondominiumPESVNFV-24CUR219.2520PHK INV </v>
      </c>
      <c r="K1177" t="s">
        <v>1061</v>
      </c>
      <c r="L1177" t="b">
        <f t="shared" si="37"/>
        <v>1</v>
      </c>
    </row>
    <row r="1178" spans="1:12" hidden="1" x14ac:dyDescent="0.3">
      <c r="A1178" t="s">
        <v>108</v>
      </c>
      <c r="B1178" t="s">
        <v>109</v>
      </c>
      <c r="C1178" t="s">
        <v>57</v>
      </c>
      <c r="D1178" t="s">
        <v>113</v>
      </c>
      <c r="E1178">
        <v>24.39</v>
      </c>
      <c r="F1178">
        <v>10</v>
      </c>
      <c r="G1178" t="s">
        <v>185</v>
      </c>
      <c r="I1178" t="s">
        <v>185</v>
      </c>
      <c r="J1178" t="str">
        <f t="shared" si="36"/>
        <v>T210103CondominiumPESVNFV-24CHRV224.3910APR</v>
      </c>
      <c r="K1178" t="s">
        <v>1072</v>
      </c>
      <c r="L1178" t="b">
        <f t="shared" si="37"/>
        <v>1</v>
      </c>
    </row>
    <row r="1179" spans="1:12" hidden="1" x14ac:dyDescent="0.3">
      <c r="A1179" t="s">
        <v>108</v>
      </c>
      <c r="B1179" t="s">
        <v>109</v>
      </c>
      <c r="C1179" t="s">
        <v>57</v>
      </c>
      <c r="D1179" t="s">
        <v>113</v>
      </c>
      <c r="E1179">
        <v>24.39</v>
      </c>
      <c r="F1179">
        <v>10</v>
      </c>
      <c r="G1179" t="s">
        <v>148</v>
      </c>
      <c r="I1179" t="s">
        <v>185</v>
      </c>
      <c r="J1179" t="str">
        <f t="shared" si="36"/>
        <v xml:space="preserve">T210103CondominiumPESVNFV-24CHRV224.3910PHK INV </v>
      </c>
      <c r="K1179" t="s">
        <v>1073</v>
      </c>
      <c r="L1179" t="b">
        <f t="shared" si="37"/>
        <v>1</v>
      </c>
    </row>
    <row r="1180" spans="1:12" hidden="1" x14ac:dyDescent="0.3">
      <c r="A1180" t="s">
        <v>108</v>
      </c>
      <c r="B1180" t="s">
        <v>109</v>
      </c>
      <c r="C1180" t="s">
        <v>57</v>
      </c>
      <c r="D1180" t="s">
        <v>113</v>
      </c>
      <c r="E1180">
        <v>24.39</v>
      </c>
      <c r="F1180">
        <v>10</v>
      </c>
      <c r="G1180" t="s">
        <v>147</v>
      </c>
      <c r="I1180" t="s">
        <v>147</v>
      </c>
      <c r="J1180" t="str">
        <f t="shared" si="36"/>
        <v>T210103CondominiumPESVNFV-24CHRV224.3910MAY</v>
      </c>
      <c r="K1180" t="s">
        <v>1074</v>
      </c>
      <c r="L1180" t="b">
        <f t="shared" si="37"/>
        <v>1</v>
      </c>
    </row>
    <row r="1181" spans="1:12" hidden="1" x14ac:dyDescent="0.3">
      <c r="A1181" t="s">
        <v>108</v>
      </c>
      <c r="B1181" t="s">
        <v>109</v>
      </c>
      <c r="C1181" t="s">
        <v>57</v>
      </c>
      <c r="D1181" t="s">
        <v>113</v>
      </c>
      <c r="E1181">
        <v>24.39</v>
      </c>
      <c r="F1181">
        <v>10</v>
      </c>
      <c r="G1181" t="s">
        <v>148</v>
      </c>
      <c r="I1181" t="s">
        <v>147</v>
      </c>
      <c r="J1181" t="str">
        <f t="shared" si="36"/>
        <v xml:space="preserve">T210103CondominiumPESVNFV-24CHRV224.3910PHK INV </v>
      </c>
      <c r="K1181" t="s">
        <v>1073</v>
      </c>
      <c r="L1181" t="b">
        <f t="shared" si="37"/>
        <v>1</v>
      </c>
    </row>
    <row r="1182" spans="1:12" hidden="1" x14ac:dyDescent="0.3">
      <c r="A1182" t="s">
        <v>108</v>
      </c>
      <c r="B1182" t="s">
        <v>109</v>
      </c>
      <c r="C1182" t="s">
        <v>57</v>
      </c>
      <c r="D1182" t="s">
        <v>113</v>
      </c>
      <c r="E1182">
        <v>24.39</v>
      </c>
      <c r="F1182">
        <v>10</v>
      </c>
      <c r="G1182" t="s">
        <v>149</v>
      </c>
      <c r="I1182" t="s">
        <v>149</v>
      </c>
      <c r="J1182" t="str">
        <f t="shared" si="36"/>
        <v>T210103CondominiumPESVNFV-24CHRV224.3910JUN</v>
      </c>
      <c r="K1182" t="s">
        <v>1075</v>
      </c>
      <c r="L1182" t="b">
        <f t="shared" si="37"/>
        <v>1</v>
      </c>
    </row>
    <row r="1183" spans="1:12" hidden="1" x14ac:dyDescent="0.3">
      <c r="A1183" t="s">
        <v>108</v>
      </c>
      <c r="B1183" t="s">
        <v>109</v>
      </c>
      <c r="C1183" t="s">
        <v>57</v>
      </c>
      <c r="D1183" t="s">
        <v>113</v>
      </c>
      <c r="E1183">
        <v>24.39</v>
      </c>
      <c r="F1183">
        <v>10</v>
      </c>
      <c r="G1183" t="s">
        <v>148</v>
      </c>
      <c r="I1183" t="s">
        <v>149</v>
      </c>
      <c r="J1183" t="str">
        <f t="shared" si="36"/>
        <v xml:space="preserve">T210103CondominiumPESVNFV-24CHRV224.3910PHK INV </v>
      </c>
      <c r="K1183" t="s">
        <v>1073</v>
      </c>
      <c r="L1183" t="b">
        <f t="shared" si="37"/>
        <v>1</v>
      </c>
    </row>
    <row r="1184" spans="1:12" hidden="1" x14ac:dyDescent="0.3">
      <c r="A1184" t="s">
        <v>108</v>
      </c>
      <c r="B1184" t="s">
        <v>109</v>
      </c>
      <c r="C1184" t="s">
        <v>57</v>
      </c>
      <c r="D1184" t="s">
        <v>113</v>
      </c>
      <c r="E1184">
        <v>24.39</v>
      </c>
      <c r="F1184">
        <v>10</v>
      </c>
      <c r="G1184" t="s">
        <v>150</v>
      </c>
      <c r="I1184" t="s">
        <v>150</v>
      </c>
      <c r="J1184" t="str">
        <f t="shared" si="36"/>
        <v>T210103CondominiumPESVNFV-24CHRV224.3910JUL</v>
      </c>
      <c r="K1184" t="s">
        <v>1076</v>
      </c>
      <c r="L1184" t="b">
        <f t="shared" si="37"/>
        <v>1</v>
      </c>
    </row>
    <row r="1185" spans="1:12" hidden="1" x14ac:dyDescent="0.3">
      <c r="A1185" t="s">
        <v>108</v>
      </c>
      <c r="B1185" t="s">
        <v>109</v>
      </c>
      <c r="C1185" t="s">
        <v>57</v>
      </c>
      <c r="D1185" t="s">
        <v>113</v>
      </c>
      <c r="E1185">
        <v>24.39</v>
      </c>
      <c r="F1185">
        <v>10</v>
      </c>
      <c r="G1185" t="s">
        <v>148</v>
      </c>
      <c r="I1185" t="s">
        <v>150</v>
      </c>
      <c r="J1185" t="str">
        <f t="shared" si="36"/>
        <v xml:space="preserve">T210103CondominiumPESVNFV-24CHRV224.3910PHK INV </v>
      </c>
      <c r="K1185" t="s">
        <v>1073</v>
      </c>
      <c r="L1185" t="b">
        <f t="shared" si="37"/>
        <v>1</v>
      </c>
    </row>
    <row r="1186" spans="1:12" hidden="1" x14ac:dyDescent="0.3">
      <c r="A1186" t="s">
        <v>108</v>
      </c>
      <c r="B1186" t="s">
        <v>109</v>
      </c>
      <c r="C1186" t="s">
        <v>57</v>
      </c>
      <c r="D1186" t="s">
        <v>113</v>
      </c>
      <c r="E1186">
        <v>24.39</v>
      </c>
      <c r="F1186">
        <v>10</v>
      </c>
      <c r="G1186" t="s">
        <v>152</v>
      </c>
      <c r="I1186" t="s">
        <v>152</v>
      </c>
      <c r="J1186" t="str">
        <f t="shared" si="36"/>
        <v>T210103CondominiumPESVNFV-24CHRV224.3910AUG</v>
      </c>
      <c r="K1186" t="s">
        <v>1077</v>
      </c>
      <c r="L1186" t="b">
        <f t="shared" si="37"/>
        <v>1</v>
      </c>
    </row>
    <row r="1187" spans="1:12" hidden="1" x14ac:dyDescent="0.3">
      <c r="A1187" t="s">
        <v>108</v>
      </c>
      <c r="B1187" t="s">
        <v>109</v>
      </c>
      <c r="C1187" t="s">
        <v>57</v>
      </c>
      <c r="D1187" t="s">
        <v>113</v>
      </c>
      <c r="E1187">
        <v>24.39</v>
      </c>
      <c r="F1187">
        <v>10</v>
      </c>
      <c r="G1187" t="s">
        <v>148</v>
      </c>
      <c r="I1187" t="s">
        <v>152</v>
      </c>
      <c r="J1187" t="str">
        <f t="shared" si="36"/>
        <v xml:space="preserve">T210103CondominiumPESVNFV-24CHRV224.3910PHK INV </v>
      </c>
      <c r="K1187" t="s">
        <v>1073</v>
      </c>
      <c r="L1187" t="b">
        <f t="shared" si="37"/>
        <v>1</v>
      </c>
    </row>
    <row r="1188" spans="1:12" hidden="1" x14ac:dyDescent="0.3">
      <c r="A1188" t="s">
        <v>108</v>
      </c>
      <c r="B1188" t="s">
        <v>109</v>
      </c>
      <c r="C1188" t="s">
        <v>57</v>
      </c>
      <c r="D1188" t="s">
        <v>113</v>
      </c>
      <c r="E1188">
        <v>24.39</v>
      </c>
      <c r="F1188">
        <v>10</v>
      </c>
      <c r="G1188" t="s">
        <v>153</v>
      </c>
      <c r="I1188" t="s">
        <v>153</v>
      </c>
      <c r="J1188" t="str">
        <f t="shared" si="36"/>
        <v>T210103CondominiumPESVNFV-24CHRV224.3910SEP</v>
      </c>
      <c r="K1188" t="s">
        <v>1078</v>
      </c>
      <c r="L1188" t="b">
        <f t="shared" si="37"/>
        <v>1</v>
      </c>
    </row>
    <row r="1189" spans="1:12" hidden="1" x14ac:dyDescent="0.3">
      <c r="A1189" t="s">
        <v>108</v>
      </c>
      <c r="B1189" t="s">
        <v>109</v>
      </c>
      <c r="C1189" t="s">
        <v>57</v>
      </c>
      <c r="D1189" t="s">
        <v>113</v>
      </c>
      <c r="E1189">
        <v>24.39</v>
      </c>
      <c r="F1189">
        <v>10</v>
      </c>
      <c r="G1189" t="s">
        <v>148</v>
      </c>
      <c r="I1189" t="s">
        <v>153</v>
      </c>
      <c r="J1189" t="str">
        <f t="shared" si="36"/>
        <v xml:space="preserve">T210103CondominiumPESVNFV-24CHRV224.3910PHK INV </v>
      </c>
      <c r="K1189" t="s">
        <v>1073</v>
      </c>
      <c r="L1189" t="b">
        <f t="shared" si="37"/>
        <v>1</v>
      </c>
    </row>
    <row r="1190" spans="1:12" hidden="1" x14ac:dyDescent="0.3">
      <c r="A1190" t="s">
        <v>108</v>
      </c>
      <c r="B1190" t="s">
        <v>109</v>
      </c>
      <c r="C1190" t="s">
        <v>57</v>
      </c>
      <c r="D1190" t="s">
        <v>113</v>
      </c>
      <c r="E1190">
        <v>24.39</v>
      </c>
      <c r="F1190">
        <v>10</v>
      </c>
      <c r="G1190" t="s">
        <v>155</v>
      </c>
      <c r="I1190" t="s">
        <v>155</v>
      </c>
      <c r="J1190" t="str">
        <f t="shared" si="36"/>
        <v>T210103CondominiumPESVNFV-24CHRV224.3910OCT</v>
      </c>
      <c r="K1190" t="s">
        <v>1079</v>
      </c>
      <c r="L1190" t="b">
        <f t="shared" si="37"/>
        <v>1</v>
      </c>
    </row>
    <row r="1191" spans="1:12" hidden="1" x14ac:dyDescent="0.3">
      <c r="A1191" t="s">
        <v>108</v>
      </c>
      <c r="B1191" t="s">
        <v>109</v>
      </c>
      <c r="C1191" t="s">
        <v>57</v>
      </c>
      <c r="D1191" t="s">
        <v>113</v>
      </c>
      <c r="E1191">
        <v>24.39</v>
      </c>
      <c r="F1191">
        <v>10</v>
      </c>
      <c r="G1191" t="s">
        <v>148</v>
      </c>
      <c r="I1191" t="s">
        <v>155</v>
      </c>
      <c r="J1191" t="str">
        <f t="shared" si="36"/>
        <v xml:space="preserve">T210103CondominiumPESVNFV-24CHRV224.3910PHK INV </v>
      </c>
      <c r="K1191" t="s">
        <v>1073</v>
      </c>
      <c r="L1191" t="b">
        <f t="shared" si="37"/>
        <v>1</v>
      </c>
    </row>
    <row r="1192" spans="1:12" hidden="1" x14ac:dyDescent="0.3">
      <c r="A1192" t="s">
        <v>108</v>
      </c>
      <c r="B1192" t="s">
        <v>109</v>
      </c>
      <c r="C1192" t="s">
        <v>57</v>
      </c>
      <c r="D1192" t="s">
        <v>113</v>
      </c>
      <c r="E1192">
        <v>24.39</v>
      </c>
      <c r="F1192">
        <v>10</v>
      </c>
      <c r="G1192" t="s">
        <v>156</v>
      </c>
      <c r="H1192">
        <v>10</v>
      </c>
      <c r="I1192" t="s">
        <v>156</v>
      </c>
      <c r="J1192" t="str">
        <f t="shared" si="36"/>
        <v>T210103CondominiumPESVNFV-24CHRV224.3910NOV</v>
      </c>
      <c r="K1192" t="s">
        <v>1564</v>
      </c>
      <c r="L1192" t="b">
        <f t="shared" si="37"/>
        <v>1</v>
      </c>
    </row>
    <row r="1193" spans="1:12" hidden="1" x14ac:dyDescent="0.3">
      <c r="A1193" t="s">
        <v>108</v>
      </c>
      <c r="B1193" t="s">
        <v>109</v>
      </c>
      <c r="C1193" t="s">
        <v>57</v>
      </c>
      <c r="D1193" t="s">
        <v>113</v>
      </c>
      <c r="E1193">
        <v>24.39</v>
      </c>
      <c r="F1193">
        <v>10</v>
      </c>
      <c r="G1193" t="s">
        <v>148</v>
      </c>
      <c r="H1193" t="s">
        <v>191</v>
      </c>
      <c r="I1193" t="s">
        <v>156</v>
      </c>
      <c r="J1193" t="str">
        <f t="shared" si="36"/>
        <v xml:space="preserve">T210103CondominiumPESVNFV-24CHRV224.3910PHK INV </v>
      </c>
      <c r="K1193" t="s">
        <v>1073</v>
      </c>
      <c r="L1193" t="b">
        <f t="shared" si="37"/>
        <v>1</v>
      </c>
    </row>
    <row r="1194" spans="1:12" hidden="1" x14ac:dyDescent="0.3">
      <c r="A1194" t="s">
        <v>108</v>
      </c>
      <c r="B1194" t="s">
        <v>109</v>
      </c>
      <c r="C1194" t="s">
        <v>57</v>
      </c>
      <c r="D1194" t="s">
        <v>113</v>
      </c>
      <c r="E1194">
        <v>24.39</v>
      </c>
      <c r="F1194">
        <v>10</v>
      </c>
      <c r="G1194" t="s">
        <v>157</v>
      </c>
      <c r="I1194" t="s">
        <v>157</v>
      </c>
      <c r="J1194" t="str">
        <f t="shared" si="36"/>
        <v>T210103CondominiumPESVNFV-24CHRV224.3910DEC</v>
      </c>
      <c r="K1194" t="s">
        <v>1080</v>
      </c>
      <c r="L1194" t="b">
        <f t="shared" si="37"/>
        <v>1</v>
      </c>
    </row>
    <row r="1195" spans="1:12" hidden="1" x14ac:dyDescent="0.3">
      <c r="A1195" t="s">
        <v>108</v>
      </c>
      <c r="B1195" t="s">
        <v>109</v>
      </c>
      <c r="C1195" t="s">
        <v>57</v>
      </c>
      <c r="D1195" t="s">
        <v>113</v>
      </c>
      <c r="E1195">
        <v>24.39</v>
      </c>
      <c r="F1195">
        <v>10</v>
      </c>
      <c r="G1195" t="s">
        <v>148</v>
      </c>
      <c r="I1195" t="s">
        <v>157</v>
      </c>
      <c r="J1195" t="str">
        <f t="shared" si="36"/>
        <v xml:space="preserve">T210103CondominiumPESVNFV-24CHRV224.3910PHK INV </v>
      </c>
      <c r="K1195" t="s">
        <v>1073</v>
      </c>
      <c r="L1195" t="b">
        <f t="shared" si="37"/>
        <v>1</v>
      </c>
    </row>
    <row r="1196" spans="1:12" hidden="1" x14ac:dyDescent="0.3">
      <c r="A1196" t="s">
        <v>108</v>
      </c>
      <c r="B1196" t="s">
        <v>109</v>
      </c>
      <c r="C1196" t="s">
        <v>57</v>
      </c>
      <c r="D1196" t="s">
        <v>113</v>
      </c>
      <c r="E1196">
        <v>24.39</v>
      </c>
      <c r="F1196">
        <v>10</v>
      </c>
      <c r="G1196" t="s">
        <v>158</v>
      </c>
      <c r="I1196" t="s">
        <v>158</v>
      </c>
      <c r="J1196" t="str">
        <f t="shared" si="36"/>
        <v>T210103CondominiumPESVNFV-24CHRV224.3910JAN</v>
      </c>
      <c r="K1196" t="s">
        <v>1081</v>
      </c>
      <c r="L1196" t="b">
        <f t="shared" si="37"/>
        <v>1</v>
      </c>
    </row>
    <row r="1197" spans="1:12" hidden="1" x14ac:dyDescent="0.3">
      <c r="A1197" t="s">
        <v>108</v>
      </c>
      <c r="B1197" t="s">
        <v>109</v>
      </c>
      <c r="C1197" t="s">
        <v>57</v>
      </c>
      <c r="D1197" t="s">
        <v>113</v>
      </c>
      <c r="E1197">
        <v>24.39</v>
      </c>
      <c r="F1197">
        <v>10</v>
      </c>
      <c r="G1197" t="s">
        <v>148</v>
      </c>
      <c r="I1197" t="s">
        <v>158</v>
      </c>
      <c r="J1197" t="str">
        <f t="shared" si="36"/>
        <v xml:space="preserve">T210103CondominiumPESVNFV-24CHRV224.3910PHK INV </v>
      </c>
      <c r="K1197" t="s">
        <v>1073</v>
      </c>
      <c r="L1197" t="b">
        <f t="shared" si="37"/>
        <v>1</v>
      </c>
    </row>
    <row r="1198" spans="1:12" hidden="1" x14ac:dyDescent="0.3">
      <c r="A1198" t="s">
        <v>108</v>
      </c>
      <c r="B1198" t="s">
        <v>109</v>
      </c>
      <c r="C1198" t="s">
        <v>57</v>
      </c>
      <c r="D1198" t="s">
        <v>113</v>
      </c>
      <c r="E1198">
        <v>24.39</v>
      </c>
      <c r="F1198">
        <v>10</v>
      </c>
      <c r="G1198" t="s">
        <v>159</v>
      </c>
      <c r="I1198" t="s">
        <v>159</v>
      </c>
      <c r="J1198" t="str">
        <f t="shared" si="36"/>
        <v>T210103CondominiumPESVNFV-24CHRV224.3910FEB</v>
      </c>
      <c r="K1198" t="s">
        <v>1082</v>
      </c>
      <c r="L1198" t="b">
        <f t="shared" si="37"/>
        <v>1</v>
      </c>
    </row>
    <row r="1199" spans="1:12" hidden="1" x14ac:dyDescent="0.3">
      <c r="A1199" t="s">
        <v>108</v>
      </c>
      <c r="B1199" t="s">
        <v>109</v>
      </c>
      <c r="C1199" t="s">
        <v>57</v>
      </c>
      <c r="D1199" t="s">
        <v>113</v>
      </c>
      <c r="E1199">
        <v>24.39</v>
      </c>
      <c r="F1199">
        <v>10</v>
      </c>
      <c r="G1199" t="s">
        <v>148</v>
      </c>
      <c r="I1199" t="s">
        <v>159</v>
      </c>
      <c r="J1199" t="str">
        <f t="shared" si="36"/>
        <v xml:space="preserve">T210103CondominiumPESVNFV-24CHRV224.3910PHK INV </v>
      </c>
      <c r="K1199" t="s">
        <v>1073</v>
      </c>
      <c r="L1199" t="b">
        <f t="shared" si="37"/>
        <v>1</v>
      </c>
    </row>
    <row r="1200" spans="1:12" x14ac:dyDescent="0.3">
      <c r="A1200" t="s">
        <v>108</v>
      </c>
      <c r="B1200" t="s">
        <v>109</v>
      </c>
      <c r="C1200" t="s">
        <v>57</v>
      </c>
      <c r="D1200" t="s">
        <v>113</v>
      </c>
      <c r="E1200">
        <v>24.39</v>
      </c>
      <c r="F1200">
        <v>10</v>
      </c>
      <c r="G1200" t="s">
        <v>160</v>
      </c>
      <c r="I1200" t="s">
        <v>160</v>
      </c>
      <c r="J1200" t="str">
        <f t="shared" si="36"/>
        <v>T210103CondominiumPESVNFV-24CHRV224.3910MAR</v>
      </c>
      <c r="K1200" t="s">
        <v>1083</v>
      </c>
      <c r="L1200" t="b">
        <f t="shared" si="37"/>
        <v>1</v>
      </c>
    </row>
    <row r="1201" spans="1:12" x14ac:dyDescent="0.3">
      <c r="A1201" t="s">
        <v>108</v>
      </c>
      <c r="B1201" t="s">
        <v>109</v>
      </c>
      <c r="C1201" t="s">
        <v>57</v>
      </c>
      <c r="D1201" t="s">
        <v>113</v>
      </c>
      <c r="E1201">
        <v>24.39</v>
      </c>
      <c r="F1201">
        <v>10</v>
      </c>
      <c r="G1201" t="s">
        <v>148</v>
      </c>
      <c r="I1201" t="s">
        <v>160</v>
      </c>
      <c r="J1201" t="str">
        <f t="shared" si="36"/>
        <v xml:space="preserve">T210103CondominiumPESVNFV-24CHRV224.3910PHK INV </v>
      </c>
      <c r="K1201" t="s">
        <v>1073</v>
      </c>
      <c r="L1201" t="b">
        <f t="shared" si="37"/>
        <v>1</v>
      </c>
    </row>
    <row r="1202" spans="1:12" hidden="1" x14ac:dyDescent="0.3">
      <c r="A1202" t="s">
        <v>114</v>
      </c>
      <c r="B1202" t="s">
        <v>115</v>
      </c>
      <c r="C1202" t="s">
        <v>57</v>
      </c>
      <c r="D1202" t="s">
        <v>58</v>
      </c>
      <c r="E1202">
        <v>13.65</v>
      </c>
      <c r="F1202">
        <v>5000</v>
      </c>
      <c r="G1202" t="s">
        <v>185</v>
      </c>
      <c r="I1202" t="s">
        <v>185</v>
      </c>
      <c r="J1202" t="str">
        <f t="shared" si="36"/>
        <v>T210104PLNPESVNFV-17CH913.655000APR</v>
      </c>
      <c r="K1202" t="s">
        <v>1084</v>
      </c>
      <c r="L1202" t="b">
        <f t="shared" si="37"/>
        <v>1</v>
      </c>
    </row>
    <row r="1203" spans="1:12" hidden="1" x14ac:dyDescent="0.3">
      <c r="A1203" t="s">
        <v>114</v>
      </c>
      <c r="B1203" t="s">
        <v>115</v>
      </c>
      <c r="C1203" t="s">
        <v>57</v>
      </c>
      <c r="D1203" t="s">
        <v>58</v>
      </c>
      <c r="E1203">
        <v>13.65</v>
      </c>
      <c r="F1203">
        <v>5000</v>
      </c>
      <c r="G1203" t="s">
        <v>148</v>
      </c>
      <c r="I1203" t="s">
        <v>185</v>
      </c>
      <c r="J1203" t="str">
        <f t="shared" si="36"/>
        <v xml:space="preserve">T210104PLNPESVNFV-17CH913.655000PHK INV </v>
      </c>
      <c r="K1203" t="s">
        <v>1085</v>
      </c>
      <c r="L1203" t="b">
        <f t="shared" si="37"/>
        <v>1</v>
      </c>
    </row>
    <row r="1204" spans="1:12" hidden="1" x14ac:dyDescent="0.3">
      <c r="A1204" t="s">
        <v>114</v>
      </c>
      <c r="B1204" t="s">
        <v>115</v>
      </c>
      <c r="C1204" t="s">
        <v>57</v>
      </c>
      <c r="D1204" t="s">
        <v>58</v>
      </c>
      <c r="E1204">
        <v>13.65</v>
      </c>
      <c r="F1204">
        <v>5000</v>
      </c>
      <c r="G1204" t="s">
        <v>147</v>
      </c>
      <c r="I1204" t="s">
        <v>147</v>
      </c>
      <c r="J1204" t="str">
        <f t="shared" si="36"/>
        <v>T210104PLNPESVNFV-17CH913.655000MAY</v>
      </c>
      <c r="K1204" t="s">
        <v>1086</v>
      </c>
      <c r="L1204" t="b">
        <f t="shared" si="37"/>
        <v>1</v>
      </c>
    </row>
    <row r="1205" spans="1:12" hidden="1" x14ac:dyDescent="0.3">
      <c r="A1205" t="s">
        <v>114</v>
      </c>
      <c r="B1205" t="s">
        <v>115</v>
      </c>
      <c r="C1205" t="s">
        <v>57</v>
      </c>
      <c r="D1205" t="s">
        <v>58</v>
      </c>
      <c r="E1205">
        <v>13.65</v>
      </c>
      <c r="F1205">
        <v>5000</v>
      </c>
      <c r="G1205" t="s">
        <v>148</v>
      </c>
      <c r="I1205" t="s">
        <v>147</v>
      </c>
      <c r="J1205" t="str">
        <f t="shared" si="36"/>
        <v xml:space="preserve">T210104PLNPESVNFV-17CH913.655000PHK INV </v>
      </c>
      <c r="K1205" t="s">
        <v>1085</v>
      </c>
      <c r="L1205" t="b">
        <f t="shared" si="37"/>
        <v>1</v>
      </c>
    </row>
    <row r="1206" spans="1:12" hidden="1" x14ac:dyDescent="0.3">
      <c r="A1206" t="s">
        <v>114</v>
      </c>
      <c r="B1206" t="s">
        <v>115</v>
      </c>
      <c r="C1206" t="s">
        <v>57</v>
      </c>
      <c r="D1206" t="s">
        <v>58</v>
      </c>
      <c r="E1206">
        <v>13.65</v>
      </c>
      <c r="F1206">
        <v>5000</v>
      </c>
      <c r="G1206" t="s">
        <v>149</v>
      </c>
      <c r="I1206" t="s">
        <v>149</v>
      </c>
      <c r="J1206" t="str">
        <f t="shared" si="36"/>
        <v>T210104PLNPESVNFV-17CH913.655000JUN</v>
      </c>
      <c r="K1206" t="s">
        <v>1087</v>
      </c>
      <c r="L1206" t="b">
        <f t="shared" si="37"/>
        <v>1</v>
      </c>
    </row>
    <row r="1207" spans="1:12" hidden="1" x14ac:dyDescent="0.3">
      <c r="A1207" t="s">
        <v>114</v>
      </c>
      <c r="B1207" t="s">
        <v>115</v>
      </c>
      <c r="C1207" t="s">
        <v>57</v>
      </c>
      <c r="D1207" t="s">
        <v>58</v>
      </c>
      <c r="E1207">
        <v>13.65</v>
      </c>
      <c r="F1207">
        <v>5000</v>
      </c>
      <c r="G1207" t="s">
        <v>148</v>
      </c>
      <c r="I1207" t="s">
        <v>149</v>
      </c>
      <c r="J1207" t="str">
        <f t="shared" si="36"/>
        <v xml:space="preserve">T210104PLNPESVNFV-17CH913.655000PHK INV </v>
      </c>
      <c r="K1207" t="s">
        <v>1085</v>
      </c>
      <c r="L1207" t="b">
        <f t="shared" si="37"/>
        <v>1</v>
      </c>
    </row>
    <row r="1208" spans="1:12" hidden="1" x14ac:dyDescent="0.3">
      <c r="A1208" t="s">
        <v>114</v>
      </c>
      <c r="B1208" t="s">
        <v>115</v>
      </c>
      <c r="C1208" t="s">
        <v>57</v>
      </c>
      <c r="D1208" t="s">
        <v>58</v>
      </c>
      <c r="E1208">
        <v>13.65</v>
      </c>
      <c r="F1208">
        <v>5000</v>
      </c>
      <c r="G1208" t="s">
        <v>150</v>
      </c>
      <c r="H1208">
        <v>300</v>
      </c>
      <c r="I1208" t="s">
        <v>150</v>
      </c>
      <c r="J1208" t="str">
        <f t="shared" si="36"/>
        <v>T210104PLNPESVNFV-17CH913.655000JUL</v>
      </c>
      <c r="K1208" t="s">
        <v>1565</v>
      </c>
      <c r="L1208" t="b">
        <f t="shared" si="37"/>
        <v>1</v>
      </c>
    </row>
    <row r="1209" spans="1:12" hidden="1" x14ac:dyDescent="0.3">
      <c r="A1209" t="s">
        <v>114</v>
      </c>
      <c r="B1209" t="s">
        <v>115</v>
      </c>
      <c r="C1209" t="s">
        <v>57</v>
      </c>
      <c r="D1209" t="s">
        <v>58</v>
      </c>
      <c r="E1209">
        <v>13.65</v>
      </c>
      <c r="F1209">
        <v>5000</v>
      </c>
      <c r="G1209" t="s">
        <v>148</v>
      </c>
      <c r="H1209" t="s">
        <v>180</v>
      </c>
      <c r="I1209" t="s">
        <v>150</v>
      </c>
      <c r="J1209" t="str">
        <f t="shared" si="36"/>
        <v xml:space="preserve">T210104PLNPESVNFV-17CH913.655000PHK INV </v>
      </c>
      <c r="K1209" t="s">
        <v>1085</v>
      </c>
      <c r="L1209" t="b">
        <f t="shared" si="37"/>
        <v>1</v>
      </c>
    </row>
    <row r="1210" spans="1:12" hidden="1" x14ac:dyDescent="0.3">
      <c r="A1210" t="s">
        <v>114</v>
      </c>
      <c r="B1210" t="s">
        <v>115</v>
      </c>
      <c r="C1210" t="s">
        <v>57</v>
      </c>
      <c r="D1210" t="s">
        <v>58</v>
      </c>
      <c r="E1210">
        <v>13.65</v>
      </c>
      <c r="F1210">
        <v>5000</v>
      </c>
      <c r="G1210" t="s">
        <v>152</v>
      </c>
      <c r="H1210">
        <v>1300</v>
      </c>
      <c r="I1210" t="s">
        <v>152</v>
      </c>
      <c r="J1210" t="str">
        <f t="shared" si="36"/>
        <v>T210104PLNPESVNFV-17CH913.655000AUG</v>
      </c>
      <c r="K1210" t="s">
        <v>1566</v>
      </c>
      <c r="L1210" t="b">
        <f t="shared" si="37"/>
        <v>1</v>
      </c>
    </row>
    <row r="1211" spans="1:12" hidden="1" x14ac:dyDescent="0.3">
      <c r="A1211" t="s">
        <v>114</v>
      </c>
      <c r="B1211" t="s">
        <v>115</v>
      </c>
      <c r="C1211" t="s">
        <v>57</v>
      </c>
      <c r="D1211" t="s">
        <v>58</v>
      </c>
      <c r="E1211">
        <v>13.65</v>
      </c>
      <c r="F1211">
        <v>5000</v>
      </c>
      <c r="G1211" t="s">
        <v>148</v>
      </c>
      <c r="H1211" t="s">
        <v>177</v>
      </c>
      <c r="I1211" t="s">
        <v>152</v>
      </c>
      <c r="J1211" t="str">
        <f t="shared" si="36"/>
        <v xml:space="preserve">T210104PLNPESVNFV-17CH913.655000PHK INV </v>
      </c>
      <c r="K1211" t="s">
        <v>1085</v>
      </c>
      <c r="L1211" t="b">
        <f t="shared" si="37"/>
        <v>1</v>
      </c>
    </row>
    <row r="1212" spans="1:12" hidden="1" x14ac:dyDescent="0.3">
      <c r="A1212" t="s">
        <v>114</v>
      </c>
      <c r="B1212" t="s">
        <v>115</v>
      </c>
      <c r="C1212" t="s">
        <v>57</v>
      </c>
      <c r="D1212" t="s">
        <v>58</v>
      </c>
      <c r="E1212">
        <v>13.65</v>
      </c>
      <c r="F1212">
        <v>5000</v>
      </c>
      <c r="G1212" t="s">
        <v>153</v>
      </c>
      <c r="H1212">
        <v>0</v>
      </c>
      <c r="I1212" t="s">
        <v>153</v>
      </c>
      <c r="J1212" t="str">
        <f t="shared" si="36"/>
        <v>T210104PLNPESVNFV-17CH913.655000SEP</v>
      </c>
      <c r="K1212" t="s">
        <v>1567</v>
      </c>
      <c r="L1212" t="b">
        <f t="shared" si="37"/>
        <v>1</v>
      </c>
    </row>
    <row r="1213" spans="1:12" hidden="1" x14ac:dyDescent="0.3">
      <c r="A1213" t="s">
        <v>114</v>
      </c>
      <c r="B1213" t="s">
        <v>115</v>
      </c>
      <c r="C1213" t="s">
        <v>57</v>
      </c>
      <c r="D1213" t="s">
        <v>58</v>
      </c>
      <c r="E1213">
        <v>13.65</v>
      </c>
      <c r="F1213">
        <v>5000</v>
      </c>
      <c r="G1213" t="s">
        <v>148</v>
      </c>
      <c r="I1213" t="s">
        <v>153</v>
      </c>
      <c r="J1213" t="str">
        <f t="shared" si="36"/>
        <v xml:space="preserve">T210104PLNPESVNFV-17CH913.655000PHK INV </v>
      </c>
      <c r="K1213" t="s">
        <v>1085</v>
      </c>
      <c r="L1213" t="b">
        <f t="shared" si="37"/>
        <v>1</v>
      </c>
    </row>
    <row r="1214" spans="1:12" hidden="1" x14ac:dyDescent="0.3">
      <c r="A1214" t="s">
        <v>114</v>
      </c>
      <c r="B1214" t="s">
        <v>115</v>
      </c>
      <c r="C1214" t="s">
        <v>57</v>
      </c>
      <c r="D1214" t="s">
        <v>58</v>
      </c>
      <c r="E1214">
        <v>13.65</v>
      </c>
      <c r="F1214">
        <v>5000</v>
      </c>
      <c r="G1214" t="s">
        <v>155</v>
      </c>
      <c r="H1214">
        <v>500</v>
      </c>
      <c r="I1214" t="s">
        <v>155</v>
      </c>
      <c r="J1214" t="str">
        <f t="shared" si="36"/>
        <v>T210104PLNPESVNFV-17CH913.655000OCT</v>
      </c>
      <c r="K1214" t="s">
        <v>1568</v>
      </c>
      <c r="L1214" t="b">
        <f t="shared" si="37"/>
        <v>1</v>
      </c>
    </row>
    <row r="1215" spans="1:12" hidden="1" x14ac:dyDescent="0.3">
      <c r="A1215" t="s">
        <v>114</v>
      </c>
      <c r="B1215" t="s">
        <v>115</v>
      </c>
      <c r="C1215" t="s">
        <v>57</v>
      </c>
      <c r="D1215" t="s">
        <v>58</v>
      </c>
      <c r="E1215">
        <v>13.65</v>
      </c>
      <c r="F1215">
        <v>5000</v>
      </c>
      <c r="G1215" t="s">
        <v>148</v>
      </c>
      <c r="H1215" t="s">
        <v>215</v>
      </c>
      <c r="I1215" t="s">
        <v>155</v>
      </c>
      <c r="J1215" t="str">
        <f t="shared" si="36"/>
        <v xml:space="preserve">T210104PLNPESVNFV-17CH913.655000PHK INV </v>
      </c>
      <c r="K1215" t="s">
        <v>1085</v>
      </c>
      <c r="L1215" t="b">
        <f t="shared" si="37"/>
        <v>1</v>
      </c>
    </row>
    <row r="1216" spans="1:12" hidden="1" x14ac:dyDescent="0.3">
      <c r="A1216" t="s">
        <v>114</v>
      </c>
      <c r="B1216" t="s">
        <v>115</v>
      </c>
      <c r="C1216" t="s">
        <v>57</v>
      </c>
      <c r="D1216" t="s">
        <v>58</v>
      </c>
      <c r="E1216">
        <v>13.65</v>
      </c>
      <c r="F1216">
        <v>5000</v>
      </c>
      <c r="G1216" t="s">
        <v>156</v>
      </c>
      <c r="H1216">
        <v>100</v>
      </c>
      <c r="I1216" t="s">
        <v>156</v>
      </c>
      <c r="J1216" t="str">
        <f t="shared" si="36"/>
        <v>T210104PLNPESVNFV-17CH913.655000NOV</v>
      </c>
      <c r="K1216" t="s">
        <v>1569</v>
      </c>
      <c r="L1216" t="b">
        <f t="shared" si="37"/>
        <v>1</v>
      </c>
    </row>
    <row r="1217" spans="1:12" hidden="1" x14ac:dyDescent="0.3">
      <c r="A1217" t="s">
        <v>114</v>
      </c>
      <c r="B1217" t="s">
        <v>115</v>
      </c>
      <c r="C1217" t="s">
        <v>57</v>
      </c>
      <c r="D1217" t="s">
        <v>58</v>
      </c>
      <c r="E1217">
        <v>13.65</v>
      </c>
      <c r="F1217">
        <v>5000</v>
      </c>
      <c r="G1217" t="s">
        <v>148</v>
      </c>
      <c r="H1217" t="s">
        <v>191</v>
      </c>
      <c r="I1217" t="s">
        <v>156</v>
      </c>
      <c r="J1217" t="str">
        <f t="shared" si="36"/>
        <v xml:space="preserve">T210104PLNPESVNFV-17CH913.655000PHK INV </v>
      </c>
      <c r="K1217" t="s">
        <v>1085</v>
      </c>
      <c r="L1217" t="b">
        <f t="shared" si="37"/>
        <v>1</v>
      </c>
    </row>
    <row r="1218" spans="1:12" hidden="1" x14ac:dyDescent="0.3">
      <c r="A1218" t="s">
        <v>114</v>
      </c>
      <c r="B1218" t="s">
        <v>115</v>
      </c>
      <c r="C1218" t="s">
        <v>57</v>
      </c>
      <c r="D1218" t="s">
        <v>58</v>
      </c>
      <c r="E1218">
        <v>13.65</v>
      </c>
      <c r="F1218">
        <v>5000</v>
      </c>
      <c r="G1218" t="s">
        <v>157</v>
      </c>
      <c r="H1218">
        <v>100</v>
      </c>
      <c r="I1218" t="s">
        <v>157</v>
      </c>
      <c r="J1218" t="str">
        <f t="shared" si="36"/>
        <v>T210104PLNPESVNFV-17CH913.655000DEC</v>
      </c>
      <c r="K1218" t="s">
        <v>1570</v>
      </c>
      <c r="L1218" t="b">
        <f t="shared" si="37"/>
        <v>1</v>
      </c>
    </row>
    <row r="1219" spans="1:12" hidden="1" x14ac:dyDescent="0.3">
      <c r="A1219" t="s">
        <v>114</v>
      </c>
      <c r="B1219" t="s">
        <v>115</v>
      </c>
      <c r="C1219" t="s">
        <v>57</v>
      </c>
      <c r="D1219" t="s">
        <v>58</v>
      </c>
      <c r="E1219">
        <v>13.65</v>
      </c>
      <c r="F1219">
        <v>5000</v>
      </c>
      <c r="G1219" t="s">
        <v>148</v>
      </c>
      <c r="H1219" t="s">
        <v>192</v>
      </c>
      <c r="I1219" t="s">
        <v>157</v>
      </c>
      <c r="J1219" t="str">
        <f t="shared" ref="J1219:J1282" si="38">A1219&amp;B1219&amp;C1219&amp;D1219&amp;E1219&amp;F1219&amp;G1219</f>
        <v xml:space="preserve">T210104PLNPESVNFV-17CH913.655000PHK INV </v>
      </c>
      <c r="K1219" t="s">
        <v>1085</v>
      </c>
      <c r="L1219" t="b">
        <f t="shared" ref="L1219:L1282" si="39">J1219=K1219</f>
        <v>1</v>
      </c>
    </row>
    <row r="1220" spans="1:12" hidden="1" x14ac:dyDescent="0.3">
      <c r="A1220" t="s">
        <v>114</v>
      </c>
      <c r="B1220" t="s">
        <v>115</v>
      </c>
      <c r="C1220" t="s">
        <v>57</v>
      </c>
      <c r="D1220" t="s">
        <v>58</v>
      </c>
      <c r="E1220">
        <v>13.65</v>
      </c>
      <c r="F1220">
        <v>5000</v>
      </c>
      <c r="G1220" t="s">
        <v>158</v>
      </c>
      <c r="H1220">
        <v>500</v>
      </c>
      <c r="I1220" t="s">
        <v>158</v>
      </c>
      <c r="J1220" t="str">
        <f t="shared" si="38"/>
        <v>T210104PLNPESVNFV-17CH913.655000JAN</v>
      </c>
      <c r="K1220" t="s">
        <v>1571</v>
      </c>
      <c r="L1220" t="b">
        <f t="shared" si="39"/>
        <v>1</v>
      </c>
    </row>
    <row r="1221" spans="1:12" hidden="1" x14ac:dyDescent="0.3">
      <c r="A1221" t="s">
        <v>114</v>
      </c>
      <c r="B1221" t="s">
        <v>115</v>
      </c>
      <c r="C1221" t="s">
        <v>57</v>
      </c>
      <c r="D1221" t="s">
        <v>58</v>
      </c>
      <c r="E1221">
        <v>13.65</v>
      </c>
      <c r="F1221">
        <v>5000</v>
      </c>
      <c r="G1221" t="s">
        <v>148</v>
      </c>
      <c r="H1221" t="s">
        <v>218</v>
      </c>
      <c r="I1221" t="s">
        <v>158</v>
      </c>
      <c r="J1221" t="str">
        <f t="shared" si="38"/>
        <v xml:space="preserve">T210104PLNPESVNFV-17CH913.655000PHK INV </v>
      </c>
      <c r="K1221" t="s">
        <v>1085</v>
      </c>
      <c r="L1221" t="b">
        <f t="shared" si="39"/>
        <v>1</v>
      </c>
    </row>
    <row r="1222" spans="1:12" hidden="1" x14ac:dyDescent="0.3">
      <c r="A1222" t="s">
        <v>114</v>
      </c>
      <c r="B1222" t="s">
        <v>115</v>
      </c>
      <c r="C1222" t="s">
        <v>57</v>
      </c>
      <c r="D1222" t="s">
        <v>58</v>
      </c>
      <c r="E1222">
        <v>13.65</v>
      </c>
      <c r="F1222">
        <v>5000</v>
      </c>
      <c r="G1222" t="s">
        <v>159</v>
      </c>
      <c r="H1222">
        <v>600</v>
      </c>
      <c r="I1222" t="s">
        <v>159</v>
      </c>
      <c r="J1222" t="str">
        <f t="shared" si="38"/>
        <v>T210104PLNPESVNFV-17CH913.655000FEB</v>
      </c>
      <c r="K1222" t="s">
        <v>1572</v>
      </c>
      <c r="L1222" t="b">
        <f t="shared" si="39"/>
        <v>1</v>
      </c>
    </row>
    <row r="1223" spans="1:12" hidden="1" x14ac:dyDescent="0.3">
      <c r="A1223" t="s">
        <v>114</v>
      </c>
      <c r="B1223" t="s">
        <v>115</v>
      </c>
      <c r="C1223" t="s">
        <v>57</v>
      </c>
      <c r="D1223" t="s">
        <v>58</v>
      </c>
      <c r="E1223">
        <v>13.65</v>
      </c>
      <c r="F1223">
        <v>5000</v>
      </c>
      <c r="G1223" t="s">
        <v>148</v>
      </c>
      <c r="H1223" t="s">
        <v>217</v>
      </c>
      <c r="I1223" t="s">
        <v>159</v>
      </c>
      <c r="J1223" t="str">
        <f t="shared" si="38"/>
        <v xml:space="preserve">T210104PLNPESVNFV-17CH913.655000PHK INV </v>
      </c>
      <c r="K1223" t="s">
        <v>1085</v>
      </c>
      <c r="L1223" t="b">
        <f t="shared" si="39"/>
        <v>1</v>
      </c>
    </row>
    <row r="1224" spans="1:12" x14ac:dyDescent="0.3">
      <c r="A1224" t="s">
        <v>114</v>
      </c>
      <c r="B1224" t="s">
        <v>115</v>
      </c>
      <c r="C1224" t="s">
        <v>57</v>
      </c>
      <c r="D1224" t="s">
        <v>58</v>
      </c>
      <c r="E1224">
        <v>13.65</v>
      </c>
      <c r="F1224">
        <v>5000</v>
      </c>
      <c r="G1224" t="s">
        <v>160</v>
      </c>
      <c r="H1224">
        <v>600</v>
      </c>
      <c r="I1224" t="s">
        <v>160</v>
      </c>
      <c r="J1224" t="str">
        <f t="shared" si="38"/>
        <v>T210104PLNPESVNFV-17CH913.655000MAR</v>
      </c>
      <c r="K1224" t="s">
        <v>1573</v>
      </c>
      <c r="L1224" t="b">
        <f t="shared" si="39"/>
        <v>1</v>
      </c>
    </row>
    <row r="1225" spans="1:12" x14ac:dyDescent="0.3">
      <c r="A1225" t="s">
        <v>114</v>
      </c>
      <c r="B1225" t="s">
        <v>115</v>
      </c>
      <c r="C1225" t="s">
        <v>57</v>
      </c>
      <c r="D1225" t="s">
        <v>58</v>
      </c>
      <c r="E1225">
        <v>13.65</v>
      </c>
      <c r="F1225">
        <v>5000</v>
      </c>
      <c r="G1225" t="s">
        <v>148</v>
      </c>
      <c r="I1225" t="s">
        <v>160</v>
      </c>
      <c r="J1225" t="str">
        <f t="shared" si="38"/>
        <v xml:space="preserve">T210104PLNPESVNFV-17CH913.655000PHK INV </v>
      </c>
      <c r="K1225" t="s">
        <v>1085</v>
      </c>
      <c r="L1225" t="b">
        <f t="shared" si="39"/>
        <v>1</v>
      </c>
    </row>
    <row r="1226" spans="1:12" hidden="1" x14ac:dyDescent="0.3">
      <c r="A1226" t="s">
        <v>116</v>
      </c>
      <c r="B1226" t="s">
        <v>117</v>
      </c>
      <c r="C1226" t="s">
        <v>57</v>
      </c>
      <c r="D1226" t="s">
        <v>60</v>
      </c>
      <c r="E1226">
        <v>1.7</v>
      </c>
      <c r="F1226">
        <v>360</v>
      </c>
      <c r="G1226" t="s">
        <v>185</v>
      </c>
      <c r="I1226" t="s">
        <v>185</v>
      </c>
      <c r="J1226" t="str">
        <f t="shared" si="38"/>
        <v>T210105Office buildingPESVNFV-20AY11.7360APR</v>
      </c>
      <c r="K1226" t="s">
        <v>1088</v>
      </c>
      <c r="L1226" t="b">
        <f t="shared" si="39"/>
        <v>1</v>
      </c>
    </row>
    <row r="1227" spans="1:12" hidden="1" x14ac:dyDescent="0.3">
      <c r="A1227" t="s">
        <v>116</v>
      </c>
      <c r="B1227" t="s">
        <v>117</v>
      </c>
      <c r="C1227" t="s">
        <v>57</v>
      </c>
      <c r="D1227" t="s">
        <v>60</v>
      </c>
      <c r="E1227">
        <v>1.7</v>
      </c>
      <c r="F1227">
        <v>360</v>
      </c>
      <c r="G1227" t="s">
        <v>148</v>
      </c>
      <c r="I1227" t="s">
        <v>185</v>
      </c>
      <c r="J1227" t="str">
        <f t="shared" si="38"/>
        <v xml:space="preserve">T210105Office buildingPESVNFV-20AY11.7360PHK INV </v>
      </c>
      <c r="K1227" t="s">
        <v>1089</v>
      </c>
      <c r="L1227" t="b">
        <f t="shared" si="39"/>
        <v>1</v>
      </c>
    </row>
    <row r="1228" spans="1:12" hidden="1" x14ac:dyDescent="0.3">
      <c r="A1228" t="s">
        <v>116</v>
      </c>
      <c r="B1228" t="s">
        <v>117</v>
      </c>
      <c r="C1228" t="s">
        <v>57</v>
      </c>
      <c r="D1228" t="s">
        <v>60</v>
      </c>
      <c r="E1228">
        <v>1.7</v>
      </c>
      <c r="F1228">
        <v>360</v>
      </c>
      <c r="G1228" t="s">
        <v>147</v>
      </c>
      <c r="I1228" t="s">
        <v>147</v>
      </c>
      <c r="J1228" t="str">
        <f t="shared" si="38"/>
        <v>T210105Office buildingPESVNFV-20AY11.7360MAY</v>
      </c>
      <c r="K1228" t="s">
        <v>1090</v>
      </c>
      <c r="L1228" t="b">
        <f t="shared" si="39"/>
        <v>1</v>
      </c>
    </row>
    <row r="1229" spans="1:12" hidden="1" x14ac:dyDescent="0.3">
      <c r="A1229" t="s">
        <v>116</v>
      </c>
      <c r="B1229" t="s">
        <v>117</v>
      </c>
      <c r="C1229" t="s">
        <v>57</v>
      </c>
      <c r="D1229" t="s">
        <v>60</v>
      </c>
      <c r="E1229">
        <v>1.7</v>
      </c>
      <c r="F1229">
        <v>360</v>
      </c>
      <c r="G1229" t="s">
        <v>148</v>
      </c>
      <c r="I1229" t="s">
        <v>147</v>
      </c>
      <c r="J1229" t="str">
        <f t="shared" si="38"/>
        <v xml:space="preserve">T210105Office buildingPESVNFV-20AY11.7360PHK INV </v>
      </c>
      <c r="K1229" t="s">
        <v>1089</v>
      </c>
      <c r="L1229" t="b">
        <f t="shared" si="39"/>
        <v>1</v>
      </c>
    </row>
    <row r="1230" spans="1:12" hidden="1" x14ac:dyDescent="0.3">
      <c r="A1230" t="s">
        <v>116</v>
      </c>
      <c r="B1230" t="s">
        <v>117</v>
      </c>
      <c r="C1230" t="s">
        <v>57</v>
      </c>
      <c r="D1230" t="s">
        <v>60</v>
      </c>
      <c r="E1230">
        <v>1.7</v>
      </c>
      <c r="F1230">
        <v>360</v>
      </c>
      <c r="G1230" t="s">
        <v>149</v>
      </c>
      <c r="I1230" t="s">
        <v>149</v>
      </c>
      <c r="J1230" t="str">
        <f t="shared" si="38"/>
        <v>T210105Office buildingPESVNFV-20AY11.7360JUN</v>
      </c>
      <c r="K1230" t="s">
        <v>1091</v>
      </c>
      <c r="L1230" t="b">
        <f t="shared" si="39"/>
        <v>1</v>
      </c>
    </row>
    <row r="1231" spans="1:12" hidden="1" x14ac:dyDescent="0.3">
      <c r="A1231" t="s">
        <v>116</v>
      </c>
      <c r="B1231" t="s">
        <v>117</v>
      </c>
      <c r="C1231" t="s">
        <v>57</v>
      </c>
      <c r="D1231" t="s">
        <v>60</v>
      </c>
      <c r="E1231">
        <v>1.7</v>
      </c>
      <c r="F1231">
        <v>360</v>
      </c>
      <c r="G1231" t="s">
        <v>148</v>
      </c>
      <c r="I1231" t="s">
        <v>149</v>
      </c>
      <c r="J1231" t="str">
        <f t="shared" si="38"/>
        <v xml:space="preserve">T210105Office buildingPESVNFV-20AY11.7360PHK INV </v>
      </c>
      <c r="K1231" t="s">
        <v>1089</v>
      </c>
      <c r="L1231" t="b">
        <f t="shared" si="39"/>
        <v>1</v>
      </c>
    </row>
    <row r="1232" spans="1:12" hidden="1" x14ac:dyDescent="0.3">
      <c r="A1232" t="s">
        <v>116</v>
      </c>
      <c r="B1232" t="s">
        <v>117</v>
      </c>
      <c r="C1232" t="s">
        <v>57</v>
      </c>
      <c r="D1232" t="s">
        <v>60</v>
      </c>
      <c r="E1232">
        <v>1.7</v>
      </c>
      <c r="F1232">
        <v>360</v>
      </c>
      <c r="G1232" t="s">
        <v>150</v>
      </c>
      <c r="I1232" t="s">
        <v>150</v>
      </c>
      <c r="J1232" t="str">
        <f t="shared" si="38"/>
        <v>T210105Office buildingPESVNFV-20AY11.7360JUL</v>
      </c>
      <c r="K1232" t="s">
        <v>1092</v>
      </c>
      <c r="L1232" t="b">
        <f t="shared" si="39"/>
        <v>1</v>
      </c>
    </row>
    <row r="1233" spans="1:12" hidden="1" x14ac:dyDescent="0.3">
      <c r="A1233" t="s">
        <v>116</v>
      </c>
      <c r="B1233" t="s">
        <v>117</v>
      </c>
      <c r="C1233" t="s">
        <v>57</v>
      </c>
      <c r="D1233" t="s">
        <v>60</v>
      </c>
      <c r="E1233">
        <v>1.7</v>
      </c>
      <c r="F1233">
        <v>360</v>
      </c>
      <c r="G1233" t="s">
        <v>148</v>
      </c>
      <c r="I1233" t="s">
        <v>150</v>
      </c>
      <c r="J1233" t="str">
        <f t="shared" si="38"/>
        <v xml:space="preserve">T210105Office buildingPESVNFV-20AY11.7360PHK INV </v>
      </c>
      <c r="K1233" t="s">
        <v>1089</v>
      </c>
      <c r="L1233" t="b">
        <f t="shared" si="39"/>
        <v>1</v>
      </c>
    </row>
    <row r="1234" spans="1:12" hidden="1" x14ac:dyDescent="0.3">
      <c r="A1234" t="s">
        <v>116</v>
      </c>
      <c r="B1234" t="s">
        <v>117</v>
      </c>
      <c r="C1234" t="s">
        <v>57</v>
      </c>
      <c r="D1234" t="s">
        <v>60</v>
      </c>
      <c r="E1234">
        <v>1.7</v>
      </c>
      <c r="F1234">
        <v>360</v>
      </c>
      <c r="G1234" t="s">
        <v>152</v>
      </c>
      <c r="I1234" t="s">
        <v>152</v>
      </c>
      <c r="J1234" t="str">
        <f t="shared" si="38"/>
        <v>T210105Office buildingPESVNFV-20AY11.7360AUG</v>
      </c>
      <c r="K1234" t="s">
        <v>1093</v>
      </c>
      <c r="L1234" t="b">
        <f t="shared" si="39"/>
        <v>1</v>
      </c>
    </row>
    <row r="1235" spans="1:12" hidden="1" x14ac:dyDescent="0.3">
      <c r="A1235" t="s">
        <v>116</v>
      </c>
      <c r="B1235" t="s">
        <v>117</v>
      </c>
      <c r="C1235" t="s">
        <v>57</v>
      </c>
      <c r="D1235" t="s">
        <v>60</v>
      </c>
      <c r="E1235">
        <v>1.7</v>
      </c>
      <c r="F1235">
        <v>360</v>
      </c>
      <c r="G1235" t="s">
        <v>148</v>
      </c>
      <c r="I1235" t="s">
        <v>152</v>
      </c>
      <c r="J1235" t="str">
        <f t="shared" si="38"/>
        <v xml:space="preserve">T210105Office buildingPESVNFV-20AY11.7360PHK INV </v>
      </c>
      <c r="K1235" t="s">
        <v>1089</v>
      </c>
      <c r="L1235" t="b">
        <f t="shared" si="39"/>
        <v>1</v>
      </c>
    </row>
    <row r="1236" spans="1:12" hidden="1" x14ac:dyDescent="0.3">
      <c r="A1236" t="s">
        <v>116</v>
      </c>
      <c r="B1236" t="s">
        <v>117</v>
      </c>
      <c r="C1236" t="s">
        <v>57</v>
      </c>
      <c r="D1236" t="s">
        <v>60</v>
      </c>
      <c r="E1236">
        <v>1.7</v>
      </c>
      <c r="F1236">
        <v>360</v>
      </c>
      <c r="G1236" t="s">
        <v>153</v>
      </c>
      <c r="I1236" t="s">
        <v>153</v>
      </c>
      <c r="J1236" t="str">
        <f t="shared" si="38"/>
        <v>T210105Office buildingPESVNFV-20AY11.7360SEP</v>
      </c>
      <c r="K1236" t="s">
        <v>1094</v>
      </c>
      <c r="L1236" t="b">
        <f t="shared" si="39"/>
        <v>1</v>
      </c>
    </row>
    <row r="1237" spans="1:12" hidden="1" x14ac:dyDescent="0.3">
      <c r="A1237" t="s">
        <v>116</v>
      </c>
      <c r="B1237" t="s">
        <v>117</v>
      </c>
      <c r="C1237" t="s">
        <v>57</v>
      </c>
      <c r="D1237" t="s">
        <v>60</v>
      </c>
      <c r="E1237">
        <v>1.7</v>
      </c>
      <c r="F1237">
        <v>360</v>
      </c>
      <c r="G1237" t="s">
        <v>148</v>
      </c>
      <c r="I1237" t="s">
        <v>153</v>
      </c>
      <c r="J1237" t="str">
        <f t="shared" si="38"/>
        <v xml:space="preserve">T210105Office buildingPESVNFV-20AY11.7360PHK INV </v>
      </c>
      <c r="K1237" t="s">
        <v>1089</v>
      </c>
      <c r="L1237" t="b">
        <f t="shared" si="39"/>
        <v>1</v>
      </c>
    </row>
    <row r="1238" spans="1:12" hidden="1" x14ac:dyDescent="0.3">
      <c r="A1238" t="s">
        <v>116</v>
      </c>
      <c r="B1238" t="s">
        <v>117</v>
      </c>
      <c r="C1238" t="s">
        <v>57</v>
      </c>
      <c r="D1238" t="s">
        <v>60</v>
      </c>
      <c r="E1238">
        <v>1.7</v>
      </c>
      <c r="F1238">
        <v>360</v>
      </c>
      <c r="G1238" t="s">
        <v>155</v>
      </c>
      <c r="H1238">
        <v>120</v>
      </c>
      <c r="I1238" t="s">
        <v>155</v>
      </c>
      <c r="J1238" t="str">
        <f t="shared" si="38"/>
        <v>T210105Office buildingPESVNFV-20AY11.7360OCT</v>
      </c>
      <c r="K1238" t="s">
        <v>1574</v>
      </c>
      <c r="L1238" t="b">
        <f t="shared" si="39"/>
        <v>1</v>
      </c>
    </row>
    <row r="1239" spans="1:12" hidden="1" x14ac:dyDescent="0.3">
      <c r="A1239" t="s">
        <v>116</v>
      </c>
      <c r="B1239" t="s">
        <v>117</v>
      </c>
      <c r="C1239" t="s">
        <v>57</v>
      </c>
      <c r="D1239" t="s">
        <v>60</v>
      </c>
      <c r="E1239">
        <v>1.7</v>
      </c>
      <c r="F1239">
        <v>360</v>
      </c>
      <c r="G1239" t="s">
        <v>148</v>
      </c>
      <c r="H1239" t="s">
        <v>193</v>
      </c>
      <c r="I1239" t="s">
        <v>155</v>
      </c>
      <c r="J1239" t="str">
        <f t="shared" si="38"/>
        <v xml:space="preserve">T210105Office buildingPESVNFV-20AY11.7360PHK INV </v>
      </c>
      <c r="K1239" t="s">
        <v>1089</v>
      </c>
      <c r="L1239" t="b">
        <f t="shared" si="39"/>
        <v>1</v>
      </c>
    </row>
    <row r="1240" spans="1:12" hidden="1" x14ac:dyDescent="0.3">
      <c r="A1240" t="s">
        <v>116</v>
      </c>
      <c r="B1240" t="s">
        <v>117</v>
      </c>
      <c r="C1240" t="s">
        <v>57</v>
      </c>
      <c r="D1240" t="s">
        <v>60</v>
      </c>
      <c r="E1240">
        <v>1.7</v>
      </c>
      <c r="F1240">
        <v>360</v>
      </c>
      <c r="G1240" t="s">
        <v>156</v>
      </c>
      <c r="I1240" t="s">
        <v>156</v>
      </c>
      <c r="J1240" t="str">
        <f t="shared" si="38"/>
        <v>T210105Office buildingPESVNFV-20AY11.7360NOV</v>
      </c>
      <c r="K1240" t="s">
        <v>1095</v>
      </c>
      <c r="L1240" t="b">
        <f t="shared" si="39"/>
        <v>1</v>
      </c>
    </row>
    <row r="1241" spans="1:12" hidden="1" x14ac:dyDescent="0.3">
      <c r="A1241" t="s">
        <v>116</v>
      </c>
      <c r="B1241" t="s">
        <v>117</v>
      </c>
      <c r="C1241" t="s">
        <v>57</v>
      </c>
      <c r="D1241" t="s">
        <v>60</v>
      </c>
      <c r="E1241">
        <v>1.7</v>
      </c>
      <c r="F1241">
        <v>360</v>
      </c>
      <c r="G1241" t="s">
        <v>148</v>
      </c>
      <c r="I1241" t="s">
        <v>156</v>
      </c>
      <c r="J1241" t="str">
        <f t="shared" si="38"/>
        <v xml:space="preserve">T210105Office buildingPESVNFV-20AY11.7360PHK INV </v>
      </c>
      <c r="K1241" t="s">
        <v>1089</v>
      </c>
      <c r="L1241" t="b">
        <f t="shared" si="39"/>
        <v>1</v>
      </c>
    </row>
    <row r="1242" spans="1:12" hidden="1" x14ac:dyDescent="0.3">
      <c r="A1242" t="s">
        <v>116</v>
      </c>
      <c r="B1242" t="s">
        <v>117</v>
      </c>
      <c r="C1242" t="s">
        <v>57</v>
      </c>
      <c r="D1242" t="s">
        <v>60</v>
      </c>
      <c r="E1242">
        <v>1.7</v>
      </c>
      <c r="F1242">
        <v>360</v>
      </c>
      <c r="G1242" t="s">
        <v>157</v>
      </c>
      <c r="H1242">
        <v>100</v>
      </c>
      <c r="I1242" t="s">
        <v>157</v>
      </c>
      <c r="J1242" t="str">
        <f t="shared" si="38"/>
        <v>T210105Office buildingPESVNFV-20AY11.7360DEC</v>
      </c>
      <c r="K1242" t="s">
        <v>1575</v>
      </c>
      <c r="L1242" t="b">
        <f t="shared" si="39"/>
        <v>1</v>
      </c>
    </row>
    <row r="1243" spans="1:12" hidden="1" x14ac:dyDescent="0.3">
      <c r="A1243" t="s">
        <v>116</v>
      </c>
      <c r="B1243" t="s">
        <v>117</v>
      </c>
      <c r="C1243" t="s">
        <v>57</v>
      </c>
      <c r="D1243" t="s">
        <v>60</v>
      </c>
      <c r="E1243">
        <v>1.7</v>
      </c>
      <c r="F1243">
        <v>360</v>
      </c>
      <c r="G1243" t="s">
        <v>148</v>
      </c>
      <c r="H1243" t="s">
        <v>221</v>
      </c>
      <c r="I1243" t="s">
        <v>157</v>
      </c>
      <c r="J1243" t="str">
        <f t="shared" si="38"/>
        <v xml:space="preserve">T210105Office buildingPESVNFV-20AY11.7360PHK INV </v>
      </c>
      <c r="K1243" t="s">
        <v>1089</v>
      </c>
      <c r="L1243" t="b">
        <f t="shared" si="39"/>
        <v>1</v>
      </c>
    </row>
    <row r="1244" spans="1:12" hidden="1" x14ac:dyDescent="0.3">
      <c r="A1244" t="s">
        <v>116</v>
      </c>
      <c r="B1244" t="s">
        <v>117</v>
      </c>
      <c r="C1244" t="s">
        <v>57</v>
      </c>
      <c r="D1244" t="s">
        <v>60</v>
      </c>
      <c r="E1244">
        <v>1.7</v>
      </c>
      <c r="F1244">
        <v>360</v>
      </c>
      <c r="G1244" t="s">
        <v>158</v>
      </c>
      <c r="I1244" t="s">
        <v>158</v>
      </c>
      <c r="J1244" t="str">
        <f t="shared" si="38"/>
        <v>T210105Office buildingPESVNFV-20AY11.7360JAN</v>
      </c>
      <c r="K1244" t="s">
        <v>1096</v>
      </c>
      <c r="L1244" t="b">
        <f t="shared" si="39"/>
        <v>1</v>
      </c>
    </row>
    <row r="1245" spans="1:12" hidden="1" x14ac:dyDescent="0.3">
      <c r="A1245" t="s">
        <v>116</v>
      </c>
      <c r="B1245" t="s">
        <v>117</v>
      </c>
      <c r="C1245" t="s">
        <v>57</v>
      </c>
      <c r="D1245" t="s">
        <v>60</v>
      </c>
      <c r="E1245">
        <v>1.7</v>
      </c>
      <c r="F1245">
        <v>360</v>
      </c>
      <c r="G1245" t="s">
        <v>148</v>
      </c>
      <c r="I1245" t="s">
        <v>158</v>
      </c>
      <c r="J1245" t="str">
        <f t="shared" si="38"/>
        <v xml:space="preserve">T210105Office buildingPESVNFV-20AY11.7360PHK INV </v>
      </c>
      <c r="K1245" t="s">
        <v>1089</v>
      </c>
      <c r="L1245" t="b">
        <f t="shared" si="39"/>
        <v>1</v>
      </c>
    </row>
    <row r="1246" spans="1:12" hidden="1" x14ac:dyDescent="0.3">
      <c r="A1246" t="s">
        <v>116</v>
      </c>
      <c r="B1246" t="s">
        <v>117</v>
      </c>
      <c r="C1246" t="s">
        <v>57</v>
      </c>
      <c r="D1246" t="s">
        <v>60</v>
      </c>
      <c r="E1246">
        <v>1.7</v>
      </c>
      <c r="F1246">
        <v>360</v>
      </c>
      <c r="G1246" t="s">
        <v>159</v>
      </c>
      <c r="I1246" t="s">
        <v>159</v>
      </c>
      <c r="J1246" t="str">
        <f t="shared" si="38"/>
        <v>T210105Office buildingPESVNFV-20AY11.7360FEB</v>
      </c>
      <c r="K1246" t="s">
        <v>1097</v>
      </c>
      <c r="L1246" t="b">
        <f t="shared" si="39"/>
        <v>1</v>
      </c>
    </row>
    <row r="1247" spans="1:12" hidden="1" x14ac:dyDescent="0.3">
      <c r="A1247" t="s">
        <v>116</v>
      </c>
      <c r="B1247" t="s">
        <v>117</v>
      </c>
      <c r="C1247" t="s">
        <v>57</v>
      </c>
      <c r="D1247" t="s">
        <v>60</v>
      </c>
      <c r="E1247">
        <v>1.7</v>
      </c>
      <c r="F1247">
        <v>360</v>
      </c>
      <c r="G1247" t="s">
        <v>148</v>
      </c>
      <c r="I1247" t="s">
        <v>159</v>
      </c>
      <c r="J1247" t="str">
        <f t="shared" si="38"/>
        <v xml:space="preserve">T210105Office buildingPESVNFV-20AY11.7360PHK INV </v>
      </c>
      <c r="K1247" t="s">
        <v>1089</v>
      </c>
      <c r="L1247" t="b">
        <f t="shared" si="39"/>
        <v>1</v>
      </c>
    </row>
    <row r="1248" spans="1:12" x14ac:dyDescent="0.3">
      <c r="A1248" t="s">
        <v>116</v>
      </c>
      <c r="B1248" t="s">
        <v>117</v>
      </c>
      <c r="C1248" t="s">
        <v>57</v>
      </c>
      <c r="D1248" t="s">
        <v>60</v>
      </c>
      <c r="E1248">
        <v>1.7</v>
      </c>
      <c r="F1248">
        <v>360</v>
      </c>
      <c r="G1248" t="s">
        <v>160</v>
      </c>
      <c r="H1248">
        <v>100</v>
      </c>
      <c r="I1248" t="s">
        <v>160</v>
      </c>
      <c r="J1248" t="str">
        <f t="shared" si="38"/>
        <v>T210105Office buildingPESVNFV-20AY11.7360MAR</v>
      </c>
      <c r="K1248" t="s">
        <v>1576</v>
      </c>
      <c r="L1248" t="b">
        <f t="shared" si="39"/>
        <v>1</v>
      </c>
    </row>
    <row r="1249" spans="1:12" x14ac:dyDescent="0.3">
      <c r="A1249" t="s">
        <v>116</v>
      </c>
      <c r="B1249" t="s">
        <v>117</v>
      </c>
      <c r="C1249" t="s">
        <v>57</v>
      </c>
      <c r="D1249" t="s">
        <v>60</v>
      </c>
      <c r="E1249">
        <v>1.7</v>
      </c>
      <c r="F1249">
        <v>360</v>
      </c>
      <c r="G1249" t="s">
        <v>148</v>
      </c>
      <c r="H1249" t="s">
        <v>222</v>
      </c>
      <c r="I1249" t="s">
        <v>160</v>
      </c>
      <c r="J1249" t="str">
        <f t="shared" si="38"/>
        <v xml:space="preserve">T210105Office buildingPESVNFV-20AY11.7360PHK INV </v>
      </c>
      <c r="K1249" t="s">
        <v>1089</v>
      </c>
      <c r="L1249" t="b">
        <f t="shared" si="39"/>
        <v>1</v>
      </c>
    </row>
    <row r="1250" spans="1:12" hidden="1" x14ac:dyDescent="0.3">
      <c r="A1250" t="s">
        <v>116</v>
      </c>
      <c r="B1250" t="s">
        <v>117</v>
      </c>
      <c r="C1250" t="s">
        <v>57</v>
      </c>
      <c r="D1250" t="s">
        <v>61</v>
      </c>
      <c r="E1250">
        <v>1.88</v>
      </c>
      <c r="F1250">
        <v>700</v>
      </c>
      <c r="G1250" t="s">
        <v>185</v>
      </c>
      <c r="I1250" t="s">
        <v>185</v>
      </c>
      <c r="J1250" t="str">
        <f t="shared" si="38"/>
        <v>T210105Office buildingPESVNFV-20AU11.88700APR</v>
      </c>
      <c r="K1250" t="s">
        <v>1098</v>
      </c>
      <c r="L1250" t="b">
        <f t="shared" si="39"/>
        <v>1</v>
      </c>
    </row>
    <row r="1251" spans="1:12" hidden="1" x14ac:dyDescent="0.3">
      <c r="A1251" t="s">
        <v>116</v>
      </c>
      <c r="B1251" t="s">
        <v>117</v>
      </c>
      <c r="C1251" t="s">
        <v>57</v>
      </c>
      <c r="D1251" t="s">
        <v>61</v>
      </c>
      <c r="E1251">
        <v>1.88</v>
      </c>
      <c r="F1251">
        <v>700</v>
      </c>
      <c r="G1251" t="s">
        <v>148</v>
      </c>
      <c r="I1251" t="s">
        <v>185</v>
      </c>
      <c r="J1251" t="str">
        <f t="shared" si="38"/>
        <v xml:space="preserve">T210105Office buildingPESVNFV-20AU11.88700PHK INV </v>
      </c>
      <c r="K1251" t="s">
        <v>1099</v>
      </c>
      <c r="L1251" t="b">
        <f t="shared" si="39"/>
        <v>1</v>
      </c>
    </row>
    <row r="1252" spans="1:12" hidden="1" x14ac:dyDescent="0.3">
      <c r="A1252" t="s">
        <v>116</v>
      </c>
      <c r="B1252" t="s">
        <v>117</v>
      </c>
      <c r="C1252" t="s">
        <v>57</v>
      </c>
      <c r="D1252" t="s">
        <v>61</v>
      </c>
      <c r="E1252">
        <v>1.88</v>
      </c>
      <c r="F1252">
        <v>700</v>
      </c>
      <c r="G1252" t="s">
        <v>147</v>
      </c>
      <c r="I1252" t="s">
        <v>147</v>
      </c>
      <c r="J1252" t="str">
        <f t="shared" si="38"/>
        <v>T210105Office buildingPESVNFV-20AU11.88700MAY</v>
      </c>
      <c r="K1252" t="s">
        <v>1100</v>
      </c>
      <c r="L1252" t="b">
        <f t="shared" si="39"/>
        <v>1</v>
      </c>
    </row>
    <row r="1253" spans="1:12" hidden="1" x14ac:dyDescent="0.3">
      <c r="A1253" t="s">
        <v>116</v>
      </c>
      <c r="B1253" t="s">
        <v>117</v>
      </c>
      <c r="C1253" t="s">
        <v>57</v>
      </c>
      <c r="D1253" t="s">
        <v>61</v>
      </c>
      <c r="E1253">
        <v>1.88</v>
      </c>
      <c r="F1253">
        <v>700</v>
      </c>
      <c r="G1253" t="s">
        <v>148</v>
      </c>
      <c r="I1253" t="s">
        <v>147</v>
      </c>
      <c r="J1253" t="str">
        <f t="shared" si="38"/>
        <v xml:space="preserve">T210105Office buildingPESVNFV-20AU11.88700PHK INV </v>
      </c>
      <c r="K1253" t="s">
        <v>1099</v>
      </c>
      <c r="L1253" t="b">
        <f t="shared" si="39"/>
        <v>1</v>
      </c>
    </row>
    <row r="1254" spans="1:12" hidden="1" x14ac:dyDescent="0.3">
      <c r="A1254" t="s">
        <v>116</v>
      </c>
      <c r="B1254" t="s">
        <v>117</v>
      </c>
      <c r="C1254" t="s">
        <v>57</v>
      </c>
      <c r="D1254" t="s">
        <v>61</v>
      </c>
      <c r="E1254">
        <v>1.88</v>
      </c>
      <c r="F1254">
        <v>700</v>
      </c>
      <c r="G1254" t="s">
        <v>149</v>
      </c>
      <c r="I1254" t="s">
        <v>149</v>
      </c>
      <c r="J1254" t="str">
        <f t="shared" si="38"/>
        <v>T210105Office buildingPESVNFV-20AU11.88700JUN</v>
      </c>
      <c r="K1254" t="s">
        <v>1101</v>
      </c>
      <c r="L1254" t="b">
        <f t="shared" si="39"/>
        <v>1</v>
      </c>
    </row>
    <row r="1255" spans="1:12" hidden="1" x14ac:dyDescent="0.3">
      <c r="A1255" t="s">
        <v>116</v>
      </c>
      <c r="B1255" t="s">
        <v>117</v>
      </c>
      <c r="C1255" t="s">
        <v>57</v>
      </c>
      <c r="D1255" t="s">
        <v>61</v>
      </c>
      <c r="E1255">
        <v>1.88</v>
      </c>
      <c r="F1255">
        <v>700</v>
      </c>
      <c r="G1255" t="s">
        <v>148</v>
      </c>
      <c r="I1255" t="s">
        <v>149</v>
      </c>
      <c r="J1255" t="str">
        <f t="shared" si="38"/>
        <v xml:space="preserve">T210105Office buildingPESVNFV-20AU11.88700PHK INV </v>
      </c>
      <c r="K1255" t="s">
        <v>1099</v>
      </c>
      <c r="L1255" t="b">
        <f t="shared" si="39"/>
        <v>1</v>
      </c>
    </row>
    <row r="1256" spans="1:12" hidden="1" x14ac:dyDescent="0.3">
      <c r="A1256" t="s">
        <v>116</v>
      </c>
      <c r="B1256" t="s">
        <v>117</v>
      </c>
      <c r="C1256" t="s">
        <v>57</v>
      </c>
      <c r="D1256" t="s">
        <v>61</v>
      </c>
      <c r="E1256">
        <v>1.88</v>
      </c>
      <c r="F1256">
        <v>700</v>
      </c>
      <c r="G1256" t="s">
        <v>150</v>
      </c>
      <c r="H1256">
        <v>80</v>
      </c>
      <c r="I1256" t="s">
        <v>150</v>
      </c>
      <c r="J1256" t="str">
        <f t="shared" si="38"/>
        <v>T210105Office buildingPESVNFV-20AU11.88700JUL</v>
      </c>
      <c r="K1256" t="s">
        <v>1577</v>
      </c>
      <c r="L1256" t="b">
        <f t="shared" si="39"/>
        <v>1</v>
      </c>
    </row>
    <row r="1257" spans="1:12" hidden="1" x14ac:dyDescent="0.3">
      <c r="A1257" t="s">
        <v>116</v>
      </c>
      <c r="B1257" t="s">
        <v>117</v>
      </c>
      <c r="C1257" t="s">
        <v>57</v>
      </c>
      <c r="D1257" t="s">
        <v>61</v>
      </c>
      <c r="E1257">
        <v>1.88</v>
      </c>
      <c r="F1257">
        <v>700</v>
      </c>
      <c r="G1257" t="s">
        <v>148</v>
      </c>
      <c r="H1257" t="s">
        <v>180</v>
      </c>
      <c r="I1257" t="s">
        <v>150</v>
      </c>
      <c r="J1257" t="str">
        <f t="shared" si="38"/>
        <v xml:space="preserve">T210105Office buildingPESVNFV-20AU11.88700PHK INV </v>
      </c>
      <c r="K1257" t="s">
        <v>1099</v>
      </c>
      <c r="L1257" t="b">
        <f t="shared" si="39"/>
        <v>1</v>
      </c>
    </row>
    <row r="1258" spans="1:12" hidden="1" x14ac:dyDescent="0.3">
      <c r="A1258" t="s">
        <v>116</v>
      </c>
      <c r="B1258" t="s">
        <v>117</v>
      </c>
      <c r="C1258" t="s">
        <v>57</v>
      </c>
      <c r="D1258" t="s">
        <v>61</v>
      </c>
      <c r="E1258">
        <v>1.88</v>
      </c>
      <c r="F1258">
        <v>700</v>
      </c>
      <c r="G1258" t="s">
        <v>152</v>
      </c>
      <c r="I1258" t="s">
        <v>152</v>
      </c>
      <c r="J1258" t="str">
        <f t="shared" si="38"/>
        <v>T210105Office buildingPESVNFV-20AU11.88700AUG</v>
      </c>
      <c r="K1258" t="s">
        <v>1102</v>
      </c>
      <c r="L1258" t="b">
        <f t="shared" si="39"/>
        <v>1</v>
      </c>
    </row>
    <row r="1259" spans="1:12" hidden="1" x14ac:dyDescent="0.3">
      <c r="A1259" t="s">
        <v>116</v>
      </c>
      <c r="B1259" t="s">
        <v>117</v>
      </c>
      <c r="C1259" t="s">
        <v>57</v>
      </c>
      <c r="D1259" t="s">
        <v>61</v>
      </c>
      <c r="E1259">
        <v>1.88</v>
      </c>
      <c r="F1259">
        <v>700</v>
      </c>
      <c r="G1259" t="s">
        <v>148</v>
      </c>
      <c r="I1259" t="s">
        <v>152</v>
      </c>
      <c r="J1259" t="str">
        <f t="shared" si="38"/>
        <v xml:space="preserve">T210105Office buildingPESVNFV-20AU11.88700PHK INV </v>
      </c>
      <c r="K1259" t="s">
        <v>1099</v>
      </c>
      <c r="L1259" t="b">
        <f t="shared" si="39"/>
        <v>1</v>
      </c>
    </row>
    <row r="1260" spans="1:12" hidden="1" x14ac:dyDescent="0.3">
      <c r="A1260" t="s">
        <v>116</v>
      </c>
      <c r="B1260" t="s">
        <v>117</v>
      </c>
      <c r="C1260" t="s">
        <v>57</v>
      </c>
      <c r="D1260" t="s">
        <v>61</v>
      </c>
      <c r="E1260">
        <v>1.88</v>
      </c>
      <c r="F1260">
        <v>700</v>
      </c>
      <c r="G1260" t="s">
        <v>153</v>
      </c>
      <c r="I1260" t="s">
        <v>153</v>
      </c>
      <c r="J1260" t="str">
        <f t="shared" si="38"/>
        <v>T210105Office buildingPESVNFV-20AU11.88700SEP</v>
      </c>
      <c r="K1260" t="s">
        <v>1103</v>
      </c>
      <c r="L1260" t="b">
        <f t="shared" si="39"/>
        <v>1</v>
      </c>
    </row>
    <row r="1261" spans="1:12" hidden="1" x14ac:dyDescent="0.3">
      <c r="A1261" t="s">
        <v>116</v>
      </c>
      <c r="B1261" t="s">
        <v>117</v>
      </c>
      <c r="C1261" t="s">
        <v>57</v>
      </c>
      <c r="D1261" t="s">
        <v>61</v>
      </c>
      <c r="E1261">
        <v>1.88</v>
      </c>
      <c r="F1261">
        <v>700</v>
      </c>
      <c r="G1261" t="s">
        <v>148</v>
      </c>
      <c r="I1261" t="s">
        <v>153</v>
      </c>
      <c r="J1261" t="str">
        <f t="shared" si="38"/>
        <v xml:space="preserve">T210105Office buildingPESVNFV-20AU11.88700PHK INV </v>
      </c>
      <c r="K1261" t="s">
        <v>1099</v>
      </c>
      <c r="L1261" t="b">
        <f t="shared" si="39"/>
        <v>1</v>
      </c>
    </row>
    <row r="1262" spans="1:12" hidden="1" x14ac:dyDescent="0.3">
      <c r="A1262" t="s">
        <v>116</v>
      </c>
      <c r="B1262" t="s">
        <v>117</v>
      </c>
      <c r="C1262" t="s">
        <v>57</v>
      </c>
      <c r="D1262" t="s">
        <v>61</v>
      </c>
      <c r="E1262">
        <v>1.88</v>
      </c>
      <c r="F1262">
        <v>700</v>
      </c>
      <c r="G1262" t="s">
        <v>155</v>
      </c>
      <c r="H1262">
        <v>140</v>
      </c>
      <c r="I1262" t="s">
        <v>155</v>
      </c>
      <c r="J1262" t="str">
        <f t="shared" si="38"/>
        <v>T210105Office buildingPESVNFV-20AU11.88700OCT</v>
      </c>
      <c r="K1262" t="s">
        <v>1578</v>
      </c>
      <c r="L1262" t="b">
        <f t="shared" si="39"/>
        <v>1</v>
      </c>
    </row>
    <row r="1263" spans="1:12" hidden="1" x14ac:dyDescent="0.3">
      <c r="A1263" t="s">
        <v>116</v>
      </c>
      <c r="B1263" t="s">
        <v>117</v>
      </c>
      <c r="C1263" t="s">
        <v>57</v>
      </c>
      <c r="D1263" t="s">
        <v>61</v>
      </c>
      <c r="E1263">
        <v>1.88</v>
      </c>
      <c r="F1263">
        <v>700</v>
      </c>
      <c r="G1263" t="s">
        <v>148</v>
      </c>
      <c r="H1263" t="s">
        <v>193</v>
      </c>
      <c r="I1263" t="s">
        <v>155</v>
      </c>
      <c r="J1263" t="str">
        <f t="shared" si="38"/>
        <v xml:space="preserve">T210105Office buildingPESVNFV-20AU11.88700PHK INV </v>
      </c>
      <c r="K1263" t="s">
        <v>1099</v>
      </c>
      <c r="L1263" t="b">
        <f t="shared" si="39"/>
        <v>1</v>
      </c>
    </row>
    <row r="1264" spans="1:12" hidden="1" x14ac:dyDescent="0.3">
      <c r="A1264" t="s">
        <v>116</v>
      </c>
      <c r="B1264" t="s">
        <v>117</v>
      </c>
      <c r="C1264" t="s">
        <v>57</v>
      </c>
      <c r="D1264" t="s">
        <v>61</v>
      </c>
      <c r="E1264">
        <v>1.88</v>
      </c>
      <c r="F1264">
        <v>700</v>
      </c>
      <c r="G1264" t="s">
        <v>156</v>
      </c>
      <c r="H1264">
        <v>50</v>
      </c>
      <c r="I1264" t="s">
        <v>156</v>
      </c>
      <c r="J1264" t="str">
        <f t="shared" si="38"/>
        <v>T210105Office buildingPESVNFV-20AU11.88700NOV</v>
      </c>
      <c r="K1264" t="s">
        <v>1579</v>
      </c>
      <c r="L1264" t="b">
        <f t="shared" si="39"/>
        <v>1</v>
      </c>
    </row>
    <row r="1265" spans="1:12" hidden="1" x14ac:dyDescent="0.3">
      <c r="A1265" t="s">
        <v>116</v>
      </c>
      <c r="B1265" t="s">
        <v>117</v>
      </c>
      <c r="C1265" t="s">
        <v>57</v>
      </c>
      <c r="D1265" t="s">
        <v>61</v>
      </c>
      <c r="E1265">
        <v>1.88</v>
      </c>
      <c r="F1265">
        <v>700</v>
      </c>
      <c r="G1265" t="s">
        <v>148</v>
      </c>
      <c r="H1265" t="s">
        <v>194</v>
      </c>
      <c r="I1265" t="s">
        <v>156</v>
      </c>
      <c r="J1265" t="str">
        <f t="shared" si="38"/>
        <v xml:space="preserve">T210105Office buildingPESVNFV-20AU11.88700PHK INV </v>
      </c>
      <c r="K1265" t="s">
        <v>1099</v>
      </c>
      <c r="L1265" t="b">
        <f t="shared" si="39"/>
        <v>1</v>
      </c>
    </row>
    <row r="1266" spans="1:12" hidden="1" x14ac:dyDescent="0.3">
      <c r="A1266" t="s">
        <v>116</v>
      </c>
      <c r="B1266" t="s">
        <v>117</v>
      </c>
      <c r="C1266" t="s">
        <v>57</v>
      </c>
      <c r="D1266" t="s">
        <v>61</v>
      </c>
      <c r="E1266">
        <v>1.88</v>
      </c>
      <c r="F1266">
        <v>700</v>
      </c>
      <c r="G1266" t="s">
        <v>157</v>
      </c>
      <c r="I1266" t="s">
        <v>157</v>
      </c>
      <c r="J1266" t="str">
        <f t="shared" si="38"/>
        <v>T210105Office buildingPESVNFV-20AU11.88700DEC</v>
      </c>
      <c r="K1266" t="s">
        <v>1104</v>
      </c>
      <c r="L1266" t="b">
        <f t="shared" si="39"/>
        <v>1</v>
      </c>
    </row>
    <row r="1267" spans="1:12" hidden="1" x14ac:dyDescent="0.3">
      <c r="A1267" t="s">
        <v>116</v>
      </c>
      <c r="B1267" t="s">
        <v>117</v>
      </c>
      <c r="C1267" t="s">
        <v>57</v>
      </c>
      <c r="D1267" t="s">
        <v>61</v>
      </c>
      <c r="E1267">
        <v>1.88</v>
      </c>
      <c r="F1267">
        <v>700</v>
      </c>
      <c r="G1267" t="s">
        <v>148</v>
      </c>
      <c r="I1267" t="s">
        <v>157</v>
      </c>
      <c r="J1267" t="str">
        <f t="shared" si="38"/>
        <v xml:space="preserve">T210105Office buildingPESVNFV-20AU11.88700PHK INV </v>
      </c>
      <c r="K1267" t="s">
        <v>1099</v>
      </c>
      <c r="L1267" t="b">
        <f t="shared" si="39"/>
        <v>1</v>
      </c>
    </row>
    <row r="1268" spans="1:12" hidden="1" x14ac:dyDescent="0.3">
      <c r="A1268" t="s">
        <v>116</v>
      </c>
      <c r="B1268" t="s">
        <v>117</v>
      </c>
      <c r="C1268" t="s">
        <v>57</v>
      </c>
      <c r="D1268" t="s">
        <v>61</v>
      </c>
      <c r="E1268">
        <v>1.88</v>
      </c>
      <c r="F1268">
        <v>700</v>
      </c>
      <c r="G1268" t="s">
        <v>158</v>
      </c>
      <c r="H1268">
        <v>50</v>
      </c>
      <c r="I1268" t="s">
        <v>158</v>
      </c>
      <c r="J1268" t="str">
        <f t="shared" si="38"/>
        <v>T210105Office buildingPESVNFV-20AU11.88700JAN</v>
      </c>
      <c r="K1268" t="s">
        <v>1580</v>
      </c>
      <c r="L1268" t="b">
        <f t="shared" si="39"/>
        <v>1</v>
      </c>
    </row>
    <row r="1269" spans="1:12" hidden="1" x14ac:dyDescent="0.3">
      <c r="A1269" t="s">
        <v>116</v>
      </c>
      <c r="B1269" t="s">
        <v>117</v>
      </c>
      <c r="C1269" t="s">
        <v>57</v>
      </c>
      <c r="D1269" t="s">
        <v>61</v>
      </c>
      <c r="E1269">
        <v>1.88</v>
      </c>
      <c r="F1269">
        <v>700</v>
      </c>
      <c r="G1269" t="s">
        <v>148</v>
      </c>
      <c r="H1269" t="s">
        <v>223</v>
      </c>
      <c r="I1269" t="s">
        <v>158</v>
      </c>
      <c r="J1269" t="str">
        <f t="shared" si="38"/>
        <v xml:space="preserve">T210105Office buildingPESVNFV-20AU11.88700PHK INV </v>
      </c>
      <c r="K1269" t="s">
        <v>1099</v>
      </c>
      <c r="L1269" t="b">
        <f t="shared" si="39"/>
        <v>1</v>
      </c>
    </row>
    <row r="1270" spans="1:12" hidden="1" x14ac:dyDescent="0.3">
      <c r="A1270" t="s">
        <v>116</v>
      </c>
      <c r="B1270" t="s">
        <v>117</v>
      </c>
      <c r="C1270" t="s">
        <v>57</v>
      </c>
      <c r="D1270" t="s">
        <v>61</v>
      </c>
      <c r="E1270">
        <v>1.88</v>
      </c>
      <c r="F1270">
        <v>700</v>
      </c>
      <c r="G1270" t="s">
        <v>159</v>
      </c>
      <c r="H1270">
        <v>100</v>
      </c>
      <c r="I1270" t="s">
        <v>159</v>
      </c>
      <c r="J1270" t="str">
        <f t="shared" si="38"/>
        <v>T210105Office buildingPESVNFV-20AU11.88700FEB</v>
      </c>
      <c r="K1270" t="s">
        <v>1581</v>
      </c>
      <c r="L1270" t="b">
        <f t="shared" si="39"/>
        <v>1</v>
      </c>
    </row>
    <row r="1271" spans="1:12" hidden="1" x14ac:dyDescent="0.3">
      <c r="A1271" t="s">
        <v>116</v>
      </c>
      <c r="B1271" t="s">
        <v>117</v>
      </c>
      <c r="C1271" t="s">
        <v>57</v>
      </c>
      <c r="D1271" t="s">
        <v>61</v>
      </c>
      <c r="E1271">
        <v>1.88</v>
      </c>
      <c r="F1271">
        <v>700</v>
      </c>
      <c r="G1271" t="s">
        <v>148</v>
      </c>
      <c r="H1271" t="s">
        <v>224</v>
      </c>
      <c r="I1271" t="s">
        <v>159</v>
      </c>
      <c r="J1271" t="str">
        <f t="shared" si="38"/>
        <v xml:space="preserve">T210105Office buildingPESVNFV-20AU11.88700PHK INV </v>
      </c>
      <c r="K1271" t="s">
        <v>1099</v>
      </c>
      <c r="L1271" t="b">
        <f t="shared" si="39"/>
        <v>1</v>
      </c>
    </row>
    <row r="1272" spans="1:12" x14ac:dyDescent="0.3">
      <c r="A1272" s="2" t="s">
        <v>116</v>
      </c>
      <c r="B1272" t="s">
        <v>117</v>
      </c>
      <c r="C1272" t="s">
        <v>57</v>
      </c>
      <c r="D1272" t="s">
        <v>61</v>
      </c>
      <c r="E1272">
        <v>1.88</v>
      </c>
      <c r="F1272">
        <v>700</v>
      </c>
      <c r="G1272" t="s">
        <v>160</v>
      </c>
      <c r="H1272">
        <v>200</v>
      </c>
      <c r="I1272" t="s">
        <v>160</v>
      </c>
      <c r="J1272" t="str">
        <f t="shared" si="38"/>
        <v>T210105Office buildingPESVNFV-20AU11.88700MAR</v>
      </c>
      <c r="K1272" t="s">
        <v>1582</v>
      </c>
      <c r="L1272" t="b">
        <f t="shared" si="39"/>
        <v>1</v>
      </c>
    </row>
    <row r="1273" spans="1:12" x14ac:dyDescent="0.3">
      <c r="A1273" t="s">
        <v>116</v>
      </c>
      <c r="B1273" t="s">
        <v>117</v>
      </c>
      <c r="C1273" t="s">
        <v>57</v>
      </c>
      <c r="D1273" t="s">
        <v>61</v>
      </c>
      <c r="E1273">
        <v>1.88</v>
      </c>
      <c r="F1273">
        <v>700</v>
      </c>
      <c r="G1273" t="s">
        <v>148</v>
      </c>
      <c r="H1273" t="s">
        <v>222</v>
      </c>
      <c r="I1273" t="s">
        <v>160</v>
      </c>
      <c r="J1273" t="str">
        <f t="shared" si="38"/>
        <v xml:space="preserve">T210105Office buildingPESVNFV-20AU11.88700PHK INV </v>
      </c>
      <c r="K1273" t="s">
        <v>1099</v>
      </c>
      <c r="L1273" t="b">
        <f t="shared" si="39"/>
        <v>1</v>
      </c>
    </row>
    <row r="1274" spans="1:12" hidden="1" x14ac:dyDescent="0.3">
      <c r="A1274" t="s">
        <v>116</v>
      </c>
      <c r="B1274" t="s">
        <v>117</v>
      </c>
      <c r="C1274" t="s">
        <v>57</v>
      </c>
      <c r="D1274" t="s">
        <v>118</v>
      </c>
      <c r="E1274">
        <v>2.1800000000000002</v>
      </c>
      <c r="F1274">
        <v>550</v>
      </c>
      <c r="G1274" t="s">
        <v>185</v>
      </c>
      <c r="I1274" t="s">
        <v>185</v>
      </c>
      <c r="J1274" t="str">
        <f t="shared" si="38"/>
        <v>T210105Office buildingPESVNFV-20AL12.18550APR</v>
      </c>
      <c r="K1274" t="s">
        <v>1105</v>
      </c>
      <c r="L1274" t="b">
        <f t="shared" si="39"/>
        <v>1</v>
      </c>
    </row>
    <row r="1275" spans="1:12" hidden="1" x14ac:dyDescent="0.3">
      <c r="A1275" t="s">
        <v>116</v>
      </c>
      <c r="B1275" t="s">
        <v>117</v>
      </c>
      <c r="C1275" t="s">
        <v>57</v>
      </c>
      <c r="D1275" t="s">
        <v>118</v>
      </c>
      <c r="E1275">
        <v>2.1800000000000002</v>
      </c>
      <c r="F1275">
        <v>550</v>
      </c>
      <c r="G1275" t="s">
        <v>148</v>
      </c>
      <c r="I1275" t="s">
        <v>185</v>
      </c>
      <c r="J1275" t="str">
        <f t="shared" si="38"/>
        <v xml:space="preserve">T210105Office buildingPESVNFV-20AL12.18550PHK INV </v>
      </c>
      <c r="K1275" t="s">
        <v>1106</v>
      </c>
      <c r="L1275" t="b">
        <f t="shared" si="39"/>
        <v>1</v>
      </c>
    </row>
    <row r="1276" spans="1:12" hidden="1" x14ac:dyDescent="0.3">
      <c r="A1276" t="s">
        <v>116</v>
      </c>
      <c r="B1276" t="s">
        <v>117</v>
      </c>
      <c r="C1276" t="s">
        <v>57</v>
      </c>
      <c r="D1276" t="s">
        <v>118</v>
      </c>
      <c r="E1276">
        <v>2.1800000000000002</v>
      </c>
      <c r="F1276">
        <v>550</v>
      </c>
      <c r="G1276" t="s">
        <v>147</v>
      </c>
      <c r="I1276" t="s">
        <v>147</v>
      </c>
      <c r="J1276" t="str">
        <f t="shared" si="38"/>
        <v>T210105Office buildingPESVNFV-20AL12.18550MAY</v>
      </c>
      <c r="K1276" t="s">
        <v>1107</v>
      </c>
      <c r="L1276" t="b">
        <f t="shared" si="39"/>
        <v>1</v>
      </c>
    </row>
    <row r="1277" spans="1:12" hidden="1" x14ac:dyDescent="0.3">
      <c r="A1277" t="s">
        <v>116</v>
      </c>
      <c r="B1277" t="s">
        <v>117</v>
      </c>
      <c r="C1277" t="s">
        <v>57</v>
      </c>
      <c r="D1277" t="s">
        <v>118</v>
      </c>
      <c r="E1277">
        <v>2.1800000000000002</v>
      </c>
      <c r="F1277">
        <v>550</v>
      </c>
      <c r="G1277" t="s">
        <v>148</v>
      </c>
      <c r="I1277" t="s">
        <v>147</v>
      </c>
      <c r="J1277" t="str">
        <f t="shared" si="38"/>
        <v xml:space="preserve">T210105Office buildingPESVNFV-20AL12.18550PHK INV </v>
      </c>
      <c r="K1277" t="s">
        <v>1106</v>
      </c>
      <c r="L1277" t="b">
        <f t="shared" si="39"/>
        <v>1</v>
      </c>
    </row>
    <row r="1278" spans="1:12" hidden="1" x14ac:dyDescent="0.3">
      <c r="A1278" t="s">
        <v>116</v>
      </c>
      <c r="B1278" t="s">
        <v>117</v>
      </c>
      <c r="C1278" t="s">
        <v>57</v>
      </c>
      <c r="D1278" t="s">
        <v>118</v>
      </c>
      <c r="E1278">
        <v>2.1800000000000002</v>
      </c>
      <c r="F1278">
        <v>550</v>
      </c>
      <c r="G1278" t="s">
        <v>149</v>
      </c>
      <c r="I1278" t="s">
        <v>149</v>
      </c>
      <c r="J1278" t="str">
        <f t="shared" si="38"/>
        <v>T210105Office buildingPESVNFV-20AL12.18550JUN</v>
      </c>
      <c r="K1278" t="s">
        <v>1108</v>
      </c>
      <c r="L1278" t="b">
        <f t="shared" si="39"/>
        <v>1</v>
      </c>
    </row>
    <row r="1279" spans="1:12" hidden="1" x14ac:dyDescent="0.3">
      <c r="A1279" t="s">
        <v>116</v>
      </c>
      <c r="B1279" t="s">
        <v>117</v>
      </c>
      <c r="C1279" t="s">
        <v>57</v>
      </c>
      <c r="D1279" t="s">
        <v>118</v>
      </c>
      <c r="E1279">
        <v>2.1800000000000002</v>
      </c>
      <c r="F1279">
        <v>550</v>
      </c>
      <c r="G1279" t="s">
        <v>148</v>
      </c>
      <c r="I1279" t="s">
        <v>149</v>
      </c>
      <c r="J1279" t="str">
        <f t="shared" si="38"/>
        <v xml:space="preserve">T210105Office buildingPESVNFV-20AL12.18550PHK INV </v>
      </c>
      <c r="K1279" t="s">
        <v>1106</v>
      </c>
      <c r="L1279" t="b">
        <f t="shared" si="39"/>
        <v>1</v>
      </c>
    </row>
    <row r="1280" spans="1:12" hidden="1" x14ac:dyDescent="0.3">
      <c r="A1280" t="s">
        <v>116</v>
      </c>
      <c r="B1280" t="s">
        <v>117</v>
      </c>
      <c r="C1280" t="s">
        <v>57</v>
      </c>
      <c r="D1280" t="s">
        <v>118</v>
      </c>
      <c r="E1280">
        <v>2.1800000000000002</v>
      </c>
      <c r="F1280">
        <v>550</v>
      </c>
      <c r="G1280" t="s">
        <v>150</v>
      </c>
      <c r="H1280">
        <v>30</v>
      </c>
      <c r="I1280" t="s">
        <v>150</v>
      </c>
      <c r="J1280" t="str">
        <f t="shared" si="38"/>
        <v>T210105Office buildingPESVNFV-20AL12.18550JUL</v>
      </c>
      <c r="K1280" t="s">
        <v>1583</v>
      </c>
      <c r="L1280" t="b">
        <f t="shared" si="39"/>
        <v>1</v>
      </c>
    </row>
    <row r="1281" spans="1:12" hidden="1" x14ac:dyDescent="0.3">
      <c r="A1281" t="s">
        <v>116</v>
      </c>
      <c r="B1281" t="s">
        <v>117</v>
      </c>
      <c r="C1281" t="s">
        <v>57</v>
      </c>
      <c r="D1281" t="s">
        <v>118</v>
      </c>
      <c r="E1281">
        <v>2.1800000000000002</v>
      </c>
      <c r="F1281">
        <v>550</v>
      </c>
      <c r="G1281" t="s">
        <v>148</v>
      </c>
      <c r="H1281" t="s">
        <v>180</v>
      </c>
      <c r="I1281" t="s">
        <v>150</v>
      </c>
      <c r="J1281" t="str">
        <f t="shared" si="38"/>
        <v xml:space="preserve">T210105Office buildingPESVNFV-20AL12.18550PHK INV </v>
      </c>
      <c r="K1281" t="s">
        <v>1106</v>
      </c>
      <c r="L1281" t="b">
        <f t="shared" si="39"/>
        <v>1</v>
      </c>
    </row>
    <row r="1282" spans="1:12" hidden="1" x14ac:dyDescent="0.3">
      <c r="A1282" t="s">
        <v>116</v>
      </c>
      <c r="B1282" t="s">
        <v>117</v>
      </c>
      <c r="C1282" t="s">
        <v>57</v>
      </c>
      <c r="D1282" t="s">
        <v>118</v>
      </c>
      <c r="E1282">
        <v>2.1800000000000002</v>
      </c>
      <c r="F1282">
        <v>550</v>
      </c>
      <c r="G1282" t="s">
        <v>152</v>
      </c>
      <c r="H1282">
        <v>60</v>
      </c>
      <c r="I1282" t="s">
        <v>152</v>
      </c>
      <c r="J1282" t="str">
        <f t="shared" si="38"/>
        <v>T210105Office buildingPESVNFV-20AL12.18550AUG</v>
      </c>
      <c r="K1282" t="s">
        <v>1584</v>
      </c>
      <c r="L1282" t="b">
        <f t="shared" si="39"/>
        <v>1</v>
      </c>
    </row>
    <row r="1283" spans="1:12" hidden="1" x14ac:dyDescent="0.3">
      <c r="A1283" t="s">
        <v>116</v>
      </c>
      <c r="B1283" t="s">
        <v>117</v>
      </c>
      <c r="C1283" t="s">
        <v>57</v>
      </c>
      <c r="D1283" t="s">
        <v>118</v>
      </c>
      <c r="E1283">
        <v>2.1800000000000002</v>
      </c>
      <c r="F1283">
        <v>550</v>
      </c>
      <c r="G1283" t="s">
        <v>148</v>
      </c>
      <c r="H1283" t="s">
        <v>182</v>
      </c>
      <c r="I1283" t="s">
        <v>152</v>
      </c>
      <c r="J1283" t="str">
        <f t="shared" ref="J1283:J1346" si="40">A1283&amp;B1283&amp;C1283&amp;D1283&amp;E1283&amp;F1283&amp;G1283</f>
        <v xml:space="preserve">T210105Office buildingPESVNFV-20AL12.18550PHK INV </v>
      </c>
      <c r="K1283" t="s">
        <v>1106</v>
      </c>
      <c r="L1283" t="b">
        <f t="shared" ref="L1283:L1346" si="41">J1283=K1283</f>
        <v>1</v>
      </c>
    </row>
    <row r="1284" spans="1:12" hidden="1" x14ac:dyDescent="0.3">
      <c r="A1284" t="s">
        <v>116</v>
      </c>
      <c r="B1284" t="s">
        <v>117</v>
      </c>
      <c r="C1284" t="s">
        <v>57</v>
      </c>
      <c r="D1284" t="s">
        <v>118</v>
      </c>
      <c r="E1284">
        <v>2.1800000000000002</v>
      </c>
      <c r="F1284">
        <v>550</v>
      </c>
      <c r="G1284" t="s">
        <v>153</v>
      </c>
      <c r="I1284" t="s">
        <v>153</v>
      </c>
      <c r="J1284" t="str">
        <f t="shared" si="40"/>
        <v>T210105Office buildingPESVNFV-20AL12.18550SEP</v>
      </c>
      <c r="K1284" t="s">
        <v>1109</v>
      </c>
      <c r="L1284" t="b">
        <f t="shared" si="41"/>
        <v>1</v>
      </c>
    </row>
    <row r="1285" spans="1:12" hidden="1" x14ac:dyDescent="0.3">
      <c r="A1285" t="s">
        <v>116</v>
      </c>
      <c r="B1285" t="s">
        <v>117</v>
      </c>
      <c r="C1285" t="s">
        <v>57</v>
      </c>
      <c r="D1285" t="s">
        <v>118</v>
      </c>
      <c r="E1285">
        <v>2.1800000000000002</v>
      </c>
      <c r="F1285">
        <v>550</v>
      </c>
      <c r="G1285" t="s">
        <v>148</v>
      </c>
      <c r="I1285" t="s">
        <v>153</v>
      </c>
      <c r="J1285" t="str">
        <f t="shared" si="40"/>
        <v xml:space="preserve">T210105Office buildingPESVNFV-20AL12.18550PHK INV </v>
      </c>
      <c r="K1285" t="s">
        <v>1106</v>
      </c>
      <c r="L1285" t="b">
        <f t="shared" si="41"/>
        <v>1</v>
      </c>
    </row>
    <row r="1286" spans="1:12" hidden="1" x14ac:dyDescent="0.3">
      <c r="A1286" t="s">
        <v>116</v>
      </c>
      <c r="B1286" t="s">
        <v>117</v>
      </c>
      <c r="C1286" t="s">
        <v>57</v>
      </c>
      <c r="D1286" t="s">
        <v>118</v>
      </c>
      <c r="E1286">
        <v>2.1800000000000002</v>
      </c>
      <c r="F1286">
        <v>550</v>
      </c>
      <c r="G1286" t="s">
        <v>155</v>
      </c>
      <c r="H1286">
        <v>50</v>
      </c>
      <c r="I1286" t="s">
        <v>155</v>
      </c>
      <c r="J1286" t="str">
        <f t="shared" si="40"/>
        <v>T210105Office buildingPESVNFV-20AL12.18550OCT</v>
      </c>
      <c r="K1286" t="s">
        <v>1585</v>
      </c>
      <c r="L1286" t="b">
        <f t="shared" si="41"/>
        <v>1</v>
      </c>
    </row>
    <row r="1287" spans="1:12" hidden="1" x14ac:dyDescent="0.3">
      <c r="A1287" t="s">
        <v>116</v>
      </c>
      <c r="B1287" t="s">
        <v>117</v>
      </c>
      <c r="C1287" t="s">
        <v>57</v>
      </c>
      <c r="D1287" t="s">
        <v>118</v>
      </c>
      <c r="E1287">
        <v>2.1800000000000002</v>
      </c>
      <c r="F1287">
        <v>550</v>
      </c>
      <c r="G1287" t="s">
        <v>148</v>
      </c>
      <c r="H1287" t="s">
        <v>193</v>
      </c>
      <c r="I1287" t="s">
        <v>155</v>
      </c>
      <c r="J1287" t="str">
        <f t="shared" si="40"/>
        <v xml:space="preserve">T210105Office buildingPESVNFV-20AL12.18550PHK INV </v>
      </c>
      <c r="K1287" t="s">
        <v>1106</v>
      </c>
      <c r="L1287" t="b">
        <f t="shared" si="41"/>
        <v>1</v>
      </c>
    </row>
    <row r="1288" spans="1:12" hidden="1" x14ac:dyDescent="0.3">
      <c r="A1288" t="s">
        <v>116</v>
      </c>
      <c r="B1288" t="s">
        <v>117</v>
      </c>
      <c r="C1288" t="s">
        <v>57</v>
      </c>
      <c r="D1288" t="s">
        <v>118</v>
      </c>
      <c r="E1288">
        <v>2.1800000000000002</v>
      </c>
      <c r="F1288">
        <v>550</v>
      </c>
      <c r="G1288" t="s">
        <v>156</v>
      </c>
      <c r="I1288" t="s">
        <v>156</v>
      </c>
      <c r="J1288" t="str">
        <f t="shared" si="40"/>
        <v>T210105Office buildingPESVNFV-20AL12.18550NOV</v>
      </c>
      <c r="K1288" t="s">
        <v>1110</v>
      </c>
      <c r="L1288" t="b">
        <f t="shared" si="41"/>
        <v>1</v>
      </c>
    </row>
    <row r="1289" spans="1:12" hidden="1" x14ac:dyDescent="0.3">
      <c r="A1289" t="s">
        <v>116</v>
      </c>
      <c r="B1289" t="s">
        <v>117</v>
      </c>
      <c r="C1289" t="s">
        <v>57</v>
      </c>
      <c r="D1289" t="s">
        <v>118</v>
      </c>
      <c r="E1289">
        <v>2.1800000000000002</v>
      </c>
      <c r="F1289">
        <v>550</v>
      </c>
      <c r="G1289" t="s">
        <v>148</v>
      </c>
      <c r="I1289" t="s">
        <v>156</v>
      </c>
      <c r="J1289" t="str">
        <f t="shared" si="40"/>
        <v xml:space="preserve">T210105Office buildingPESVNFV-20AL12.18550PHK INV </v>
      </c>
      <c r="K1289" t="s">
        <v>1106</v>
      </c>
      <c r="L1289" t="b">
        <f t="shared" si="41"/>
        <v>1</v>
      </c>
    </row>
    <row r="1290" spans="1:12" hidden="1" x14ac:dyDescent="0.3">
      <c r="A1290" t="s">
        <v>116</v>
      </c>
      <c r="B1290" t="s">
        <v>117</v>
      </c>
      <c r="C1290" t="s">
        <v>57</v>
      </c>
      <c r="D1290" t="s">
        <v>118</v>
      </c>
      <c r="E1290">
        <v>2.1800000000000002</v>
      </c>
      <c r="F1290">
        <v>550</v>
      </c>
      <c r="G1290" t="s">
        <v>157</v>
      </c>
      <c r="H1290">
        <v>50</v>
      </c>
      <c r="I1290" t="s">
        <v>157</v>
      </c>
      <c r="J1290" t="str">
        <f t="shared" si="40"/>
        <v>T210105Office buildingPESVNFV-20AL12.18550DEC</v>
      </c>
      <c r="K1290" t="s">
        <v>1586</v>
      </c>
      <c r="L1290" t="b">
        <f t="shared" si="41"/>
        <v>1</v>
      </c>
    </row>
    <row r="1291" spans="1:12" hidden="1" x14ac:dyDescent="0.3">
      <c r="A1291" t="s">
        <v>116</v>
      </c>
      <c r="B1291" t="s">
        <v>117</v>
      </c>
      <c r="C1291" t="s">
        <v>57</v>
      </c>
      <c r="D1291" t="s">
        <v>118</v>
      </c>
      <c r="E1291">
        <v>2.1800000000000002</v>
      </c>
      <c r="F1291">
        <v>550</v>
      </c>
      <c r="G1291" t="s">
        <v>148</v>
      </c>
      <c r="H1291" t="s">
        <v>192</v>
      </c>
      <c r="I1291" t="s">
        <v>157</v>
      </c>
      <c r="J1291" t="str">
        <f t="shared" si="40"/>
        <v xml:space="preserve">T210105Office buildingPESVNFV-20AL12.18550PHK INV </v>
      </c>
      <c r="K1291" t="s">
        <v>1106</v>
      </c>
      <c r="L1291" t="b">
        <f t="shared" si="41"/>
        <v>1</v>
      </c>
    </row>
    <row r="1292" spans="1:12" hidden="1" x14ac:dyDescent="0.3">
      <c r="A1292" t="s">
        <v>116</v>
      </c>
      <c r="B1292" t="s">
        <v>117</v>
      </c>
      <c r="C1292" t="s">
        <v>57</v>
      </c>
      <c r="D1292" t="s">
        <v>118</v>
      </c>
      <c r="E1292">
        <v>2.1800000000000002</v>
      </c>
      <c r="F1292">
        <v>550</v>
      </c>
      <c r="G1292" t="s">
        <v>158</v>
      </c>
      <c r="H1292">
        <v>50</v>
      </c>
      <c r="I1292" t="s">
        <v>158</v>
      </c>
      <c r="J1292" t="str">
        <f t="shared" si="40"/>
        <v>T210105Office buildingPESVNFV-20AL12.18550JAN</v>
      </c>
      <c r="K1292" t="s">
        <v>1587</v>
      </c>
      <c r="L1292" t="b">
        <f t="shared" si="41"/>
        <v>1</v>
      </c>
    </row>
    <row r="1293" spans="1:12" hidden="1" x14ac:dyDescent="0.3">
      <c r="A1293" t="s">
        <v>116</v>
      </c>
      <c r="B1293" t="s">
        <v>117</v>
      </c>
      <c r="C1293" t="s">
        <v>57</v>
      </c>
      <c r="D1293" t="s">
        <v>118</v>
      </c>
      <c r="E1293">
        <v>2.1800000000000002</v>
      </c>
      <c r="F1293">
        <v>550</v>
      </c>
      <c r="G1293" t="s">
        <v>148</v>
      </c>
      <c r="H1293" t="s">
        <v>223</v>
      </c>
      <c r="I1293" t="s">
        <v>158</v>
      </c>
      <c r="J1293" t="str">
        <f t="shared" si="40"/>
        <v xml:space="preserve">T210105Office buildingPESVNFV-20AL12.18550PHK INV </v>
      </c>
      <c r="K1293" t="s">
        <v>1106</v>
      </c>
      <c r="L1293" t="b">
        <f t="shared" si="41"/>
        <v>1</v>
      </c>
    </row>
    <row r="1294" spans="1:12" hidden="1" x14ac:dyDescent="0.3">
      <c r="A1294" t="s">
        <v>116</v>
      </c>
      <c r="B1294" t="s">
        <v>117</v>
      </c>
      <c r="C1294" t="s">
        <v>57</v>
      </c>
      <c r="D1294" t="s">
        <v>118</v>
      </c>
      <c r="E1294">
        <v>2.1800000000000002</v>
      </c>
      <c r="F1294">
        <v>550</v>
      </c>
      <c r="G1294" t="s">
        <v>159</v>
      </c>
      <c r="H1294">
        <v>50</v>
      </c>
      <c r="I1294" t="s">
        <v>159</v>
      </c>
      <c r="J1294" t="str">
        <f t="shared" si="40"/>
        <v>T210105Office buildingPESVNFV-20AL12.18550FEB</v>
      </c>
      <c r="K1294" t="s">
        <v>1588</v>
      </c>
      <c r="L1294" t="b">
        <f t="shared" si="41"/>
        <v>1</v>
      </c>
    </row>
    <row r="1295" spans="1:12" hidden="1" x14ac:dyDescent="0.3">
      <c r="A1295" t="s">
        <v>116</v>
      </c>
      <c r="B1295" t="s">
        <v>117</v>
      </c>
      <c r="C1295" t="s">
        <v>57</v>
      </c>
      <c r="D1295" t="s">
        <v>118</v>
      </c>
      <c r="E1295">
        <v>2.1800000000000002</v>
      </c>
      <c r="F1295">
        <v>550</v>
      </c>
      <c r="G1295" t="s">
        <v>148</v>
      </c>
      <c r="H1295" t="s">
        <v>224</v>
      </c>
      <c r="I1295" t="s">
        <v>159</v>
      </c>
      <c r="J1295" t="str">
        <f t="shared" si="40"/>
        <v xml:space="preserve">T210105Office buildingPESVNFV-20AL12.18550PHK INV </v>
      </c>
      <c r="K1295" t="s">
        <v>1106</v>
      </c>
      <c r="L1295" t="b">
        <f t="shared" si="41"/>
        <v>1</v>
      </c>
    </row>
    <row r="1296" spans="1:12" x14ac:dyDescent="0.3">
      <c r="A1296" t="s">
        <v>116</v>
      </c>
      <c r="B1296" t="s">
        <v>117</v>
      </c>
      <c r="C1296" t="s">
        <v>57</v>
      </c>
      <c r="D1296" t="s">
        <v>118</v>
      </c>
      <c r="E1296">
        <v>2.1800000000000002</v>
      </c>
      <c r="F1296">
        <v>550</v>
      </c>
      <c r="G1296" t="s">
        <v>160</v>
      </c>
      <c r="H1296">
        <v>100</v>
      </c>
      <c r="I1296" t="s">
        <v>160</v>
      </c>
      <c r="J1296" t="str">
        <f t="shared" si="40"/>
        <v>T210105Office buildingPESVNFV-20AL12.18550MAR</v>
      </c>
      <c r="K1296" t="s">
        <v>1589</v>
      </c>
      <c r="L1296" t="b">
        <f t="shared" si="41"/>
        <v>1</v>
      </c>
    </row>
    <row r="1297" spans="1:12" x14ac:dyDescent="0.3">
      <c r="A1297" t="s">
        <v>116</v>
      </c>
      <c r="B1297" t="s">
        <v>117</v>
      </c>
      <c r="C1297" t="s">
        <v>57</v>
      </c>
      <c r="D1297" t="s">
        <v>118</v>
      </c>
      <c r="E1297">
        <v>2.1800000000000002</v>
      </c>
      <c r="F1297">
        <v>550</v>
      </c>
      <c r="G1297" t="s">
        <v>148</v>
      </c>
      <c r="H1297" t="s">
        <v>222</v>
      </c>
      <c r="I1297" t="s">
        <v>160</v>
      </c>
      <c r="J1297" t="str">
        <f t="shared" si="40"/>
        <v xml:space="preserve">T210105Office buildingPESVNFV-20AL12.18550PHK INV </v>
      </c>
      <c r="K1297" t="s">
        <v>1106</v>
      </c>
      <c r="L1297" t="b">
        <f t="shared" si="41"/>
        <v>1</v>
      </c>
    </row>
    <row r="1298" spans="1:12" hidden="1" x14ac:dyDescent="0.3">
      <c r="A1298" t="s">
        <v>116</v>
      </c>
      <c r="B1298" t="s">
        <v>117</v>
      </c>
      <c r="C1298" t="s">
        <v>57</v>
      </c>
      <c r="D1298" t="s">
        <v>119</v>
      </c>
      <c r="E1298">
        <v>2.7</v>
      </c>
      <c r="F1298">
        <v>60</v>
      </c>
      <c r="G1298" t="s">
        <v>185</v>
      </c>
      <c r="I1298" t="s">
        <v>185</v>
      </c>
      <c r="J1298" t="str">
        <f t="shared" si="40"/>
        <v>T210105Office buildingPESVNFV-20RL12.760APR</v>
      </c>
      <c r="K1298" t="s">
        <v>1111</v>
      </c>
      <c r="L1298" t="b">
        <f t="shared" si="41"/>
        <v>1</v>
      </c>
    </row>
    <row r="1299" spans="1:12" hidden="1" x14ac:dyDescent="0.3">
      <c r="A1299" t="s">
        <v>116</v>
      </c>
      <c r="B1299" t="s">
        <v>117</v>
      </c>
      <c r="C1299" t="s">
        <v>57</v>
      </c>
      <c r="D1299" t="s">
        <v>119</v>
      </c>
      <c r="E1299">
        <v>2.7</v>
      </c>
      <c r="F1299">
        <v>60</v>
      </c>
      <c r="G1299" t="s">
        <v>148</v>
      </c>
      <c r="I1299" t="s">
        <v>185</v>
      </c>
      <c r="J1299" t="str">
        <f t="shared" si="40"/>
        <v xml:space="preserve">T210105Office buildingPESVNFV-20RL12.760PHK INV </v>
      </c>
      <c r="K1299" t="s">
        <v>1112</v>
      </c>
      <c r="L1299" t="b">
        <f t="shared" si="41"/>
        <v>1</v>
      </c>
    </row>
    <row r="1300" spans="1:12" hidden="1" x14ac:dyDescent="0.3">
      <c r="A1300" t="s">
        <v>116</v>
      </c>
      <c r="B1300" t="s">
        <v>117</v>
      </c>
      <c r="C1300" t="s">
        <v>57</v>
      </c>
      <c r="D1300" t="s">
        <v>119</v>
      </c>
      <c r="E1300">
        <v>2.7</v>
      </c>
      <c r="F1300">
        <v>60</v>
      </c>
      <c r="G1300" t="s">
        <v>147</v>
      </c>
      <c r="I1300" t="s">
        <v>147</v>
      </c>
      <c r="J1300" t="str">
        <f t="shared" si="40"/>
        <v>T210105Office buildingPESVNFV-20RL12.760MAY</v>
      </c>
      <c r="K1300" t="s">
        <v>1113</v>
      </c>
      <c r="L1300" t="b">
        <f t="shared" si="41"/>
        <v>1</v>
      </c>
    </row>
    <row r="1301" spans="1:12" hidden="1" x14ac:dyDescent="0.3">
      <c r="A1301" t="s">
        <v>116</v>
      </c>
      <c r="B1301" t="s">
        <v>117</v>
      </c>
      <c r="C1301" t="s">
        <v>57</v>
      </c>
      <c r="D1301" t="s">
        <v>119</v>
      </c>
      <c r="E1301">
        <v>2.7</v>
      </c>
      <c r="F1301">
        <v>60</v>
      </c>
      <c r="G1301" t="s">
        <v>148</v>
      </c>
      <c r="I1301" t="s">
        <v>147</v>
      </c>
      <c r="J1301" t="str">
        <f t="shared" si="40"/>
        <v xml:space="preserve">T210105Office buildingPESVNFV-20RL12.760PHK INV </v>
      </c>
      <c r="K1301" t="s">
        <v>1112</v>
      </c>
      <c r="L1301" t="b">
        <f t="shared" si="41"/>
        <v>1</v>
      </c>
    </row>
    <row r="1302" spans="1:12" hidden="1" x14ac:dyDescent="0.3">
      <c r="A1302" t="s">
        <v>116</v>
      </c>
      <c r="B1302" t="s">
        <v>117</v>
      </c>
      <c r="C1302" t="s">
        <v>57</v>
      </c>
      <c r="D1302" t="s">
        <v>119</v>
      </c>
      <c r="E1302">
        <v>2.7</v>
      </c>
      <c r="F1302">
        <v>60</v>
      </c>
      <c r="G1302" t="s">
        <v>149</v>
      </c>
      <c r="I1302" t="s">
        <v>149</v>
      </c>
      <c r="J1302" t="str">
        <f t="shared" si="40"/>
        <v>T210105Office buildingPESVNFV-20RL12.760JUN</v>
      </c>
      <c r="K1302" t="s">
        <v>1114</v>
      </c>
      <c r="L1302" t="b">
        <f t="shared" si="41"/>
        <v>1</v>
      </c>
    </row>
    <row r="1303" spans="1:12" hidden="1" x14ac:dyDescent="0.3">
      <c r="A1303" t="s">
        <v>116</v>
      </c>
      <c r="B1303" t="s">
        <v>117</v>
      </c>
      <c r="C1303" t="s">
        <v>57</v>
      </c>
      <c r="D1303" t="s">
        <v>119</v>
      </c>
      <c r="E1303">
        <v>2.7</v>
      </c>
      <c r="F1303">
        <v>60</v>
      </c>
      <c r="G1303" t="s">
        <v>148</v>
      </c>
      <c r="I1303" t="s">
        <v>149</v>
      </c>
      <c r="J1303" t="str">
        <f t="shared" si="40"/>
        <v xml:space="preserve">T210105Office buildingPESVNFV-20RL12.760PHK INV </v>
      </c>
      <c r="K1303" t="s">
        <v>1112</v>
      </c>
      <c r="L1303" t="b">
        <f t="shared" si="41"/>
        <v>1</v>
      </c>
    </row>
    <row r="1304" spans="1:12" hidden="1" x14ac:dyDescent="0.3">
      <c r="A1304" t="s">
        <v>116</v>
      </c>
      <c r="B1304" t="s">
        <v>117</v>
      </c>
      <c r="C1304" t="s">
        <v>57</v>
      </c>
      <c r="D1304" t="s">
        <v>119</v>
      </c>
      <c r="E1304">
        <v>2.7</v>
      </c>
      <c r="F1304">
        <v>60</v>
      </c>
      <c r="G1304" t="s">
        <v>150</v>
      </c>
      <c r="I1304" t="s">
        <v>150</v>
      </c>
      <c r="J1304" t="str">
        <f t="shared" si="40"/>
        <v>T210105Office buildingPESVNFV-20RL12.760JUL</v>
      </c>
      <c r="K1304" t="s">
        <v>1115</v>
      </c>
      <c r="L1304" t="b">
        <f t="shared" si="41"/>
        <v>1</v>
      </c>
    </row>
    <row r="1305" spans="1:12" hidden="1" x14ac:dyDescent="0.3">
      <c r="A1305" t="s">
        <v>116</v>
      </c>
      <c r="B1305" t="s">
        <v>117</v>
      </c>
      <c r="C1305" t="s">
        <v>57</v>
      </c>
      <c r="D1305" t="s">
        <v>119</v>
      </c>
      <c r="E1305">
        <v>2.7</v>
      </c>
      <c r="F1305">
        <v>60</v>
      </c>
      <c r="G1305" t="s">
        <v>148</v>
      </c>
      <c r="I1305" t="s">
        <v>150</v>
      </c>
      <c r="J1305" t="str">
        <f t="shared" si="40"/>
        <v xml:space="preserve">T210105Office buildingPESVNFV-20RL12.760PHK INV </v>
      </c>
      <c r="K1305" t="s">
        <v>1112</v>
      </c>
      <c r="L1305" t="b">
        <f t="shared" si="41"/>
        <v>1</v>
      </c>
    </row>
    <row r="1306" spans="1:12" hidden="1" x14ac:dyDescent="0.3">
      <c r="A1306" t="s">
        <v>116</v>
      </c>
      <c r="B1306" t="s">
        <v>117</v>
      </c>
      <c r="C1306" t="s">
        <v>57</v>
      </c>
      <c r="D1306" t="s">
        <v>119</v>
      </c>
      <c r="E1306">
        <v>2.7</v>
      </c>
      <c r="F1306">
        <v>60</v>
      </c>
      <c r="G1306" t="s">
        <v>152</v>
      </c>
      <c r="H1306">
        <v>0</v>
      </c>
      <c r="I1306" t="s">
        <v>152</v>
      </c>
      <c r="J1306" t="str">
        <f t="shared" si="40"/>
        <v>T210105Office buildingPESVNFV-20RL12.760AUG</v>
      </c>
      <c r="K1306" t="s">
        <v>1590</v>
      </c>
      <c r="L1306" t="b">
        <f t="shared" si="41"/>
        <v>1</v>
      </c>
    </row>
    <row r="1307" spans="1:12" hidden="1" x14ac:dyDescent="0.3">
      <c r="A1307" t="s">
        <v>116</v>
      </c>
      <c r="B1307" t="s">
        <v>117</v>
      </c>
      <c r="C1307" t="s">
        <v>57</v>
      </c>
      <c r="D1307" t="s">
        <v>119</v>
      </c>
      <c r="E1307">
        <v>2.7</v>
      </c>
      <c r="F1307">
        <v>60</v>
      </c>
      <c r="G1307" t="s">
        <v>148</v>
      </c>
      <c r="I1307" t="s">
        <v>152</v>
      </c>
      <c r="J1307" t="str">
        <f t="shared" si="40"/>
        <v xml:space="preserve">T210105Office buildingPESVNFV-20RL12.760PHK INV </v>
      </c>
      <c r="K1307" t="s">
        <v>1112</v>
      </c>
      <c r="L1307" t="b">
        <f t="shared" si="41"/>
        <v>1</v>
      </c>
    </row>
    <row r="1308" spans="1:12" hidden="1" x14ac:dyDescent="0.3">
      <c r="A1308" t="s">
        <v>116</v>
      </c>
      <c r="B1308" t="s">
        <v>117</v>
      </c>
      <c r="C1308" t="s">
        <v>57</v>
      </c>
      <c r="D1308" t="s">
        <v>119</v>
      </c>
      <c r="E1308">
        <v>2.7</v>
      </c>
      <c r="F1308">
        <v>60</v>
      </c>
      <c r="G1308" t="s">
        <v>153</v>
      </c>
      <c r="I1308" t="s">
        <v>153</v>
      </c>
      <c r="J1308" t="str">
        <f t="shared" si="40"/>
        <v>T210105Office buildingPESVNFV-20RL12.760SEP</v>
      </c>
      <c r="K1308" t="s">
        <v>1116</v>
      </c>
      <c r="L1308" t="b">
        <f t="shared" si="41"/>
        <v>1</v>
      </c>
    </row>
    <row r="1309" spans="1:12" hidden="1" x14ac:dyDescent="0.3">
      <c r="A1309" t="s">
        <v>116</v>
      </c>
      <c r="B1309" t="s">
        <v>117</v>
      </c>
      <c r="C1309" t="s">
        <v>57</v>
      </c>
      <c r="D1309" t="s">
        <v>119</v>
      </c>
      <c r="E1309">
        <v>2.7</v>
      </c>
      <c r="F1309">
        <v>60</v>
      </c>
      <c r="G1309" t="s">
        <v>148</v>
      </c>
      <c r="I1309" t="s">
        <v>153</v>
      </c>
      <c r="J1309" t="str">
        <f t="shared" si="40"/>
        <v xml:space="preserve">T210105Office buildingPESVNFV-20RL12.760PHK INV </v>
      </c>
      <c r="K1309" t="s">
        <v>1112</v>
      </c>
      <c r="L1309" t="b">
        <f t="shared" si="41"/>
        <v>1</v>
      </c>
    </row>
    <row r="1310" spans="1:12" hidden="1" x14ac:dyDescent="0.3">
      <c r="A1310" t="s">
        <v>116</v>
      </c>
      <c r="B1310" t="s">
        <v>117</v>
      </c>
      <c r="C1310" t="s">
        <v>57</v>
      </c>
      <c r="D1310" t="s">
        <v>119</v>
      </c>
      <c r="E1310">
        <v>2.7</v>
      </c>
      <c r="F1310">
        <v>60</v>
      </c>
      <c r="G1310" t="s">
        <v>155</v>
      </c>
      <c r="I1310" t="s">
        <v>155</v>
      </c>
      <c r="J1310" t="str">
        <f t="shared" si="40"/>
        <v>T210105Office buildingPESVNFV-20RL12.760OCT</v>
      </c>
      <c r="K1310" t="s">
        <v>1117</v>
      </c>
      <c r="L1310" t="b">
        <f t="shared" si="41"/>
        <v>1</v>
      </c>
    </row>
    <row r="1311" spans="1:12" hidden="1" x14ac:dyDescent="0.3">
      <c r="A1311" t="s">
        <v>116</v>
      </c>
      <c r="B1311" t="s">
        <v>117</v>
      </c>
      <c r="C1311" t="s">
        <v>57</v>
      </c>
      <c r="D1311" t="s">
        <v>119</v>
      </c>
      <c r="E1311">
        <v>2.7</v>
      </c>
      <c r="F1311">
        <v>60</v>
      </c>
      <c r="G1311" t="s">
        <v>148</v>
      </c>
      <c r="I1311" t="s">
        <v>155</v>
      </c>
      <c r="J1311" t="str">
        <f t="shared" si="40"/>
        <v xml:space="preserve">T210105Office buildingPESVNFV-20RL12.760PHK INV </v>
      </c>
      <c r="K1311" t="s">
        <v>1112</v>
      </c>
      <c r="L1311" t="b">
        <f t="shared" si="41"/>
        <v>1</v>
      </c>
    </row>
    <row r="1312" spans="1:12" hidden="1" x14ac:dyDescent="0.3">
      <c r="A1312" t="s">
        <v>116</v>
      </c>
      <c r="B1312" t="s">
        <v>117</v>
      </c>
      <c r="C1312" t="s">
        <v>57</v>
      </c>
      <c r="D1312" t="s">
        <v>119</v>
      </c>
      <c r="E1312">
        <v>2.7</v>
      </c>
      <c r="F1312">
        <v>60</v>
      </c>
      <c r="G1312" t="s">
        <v>156</v>
      </c>
      <c r="I1312" t="s">
        <v>156</v>
      </c>
      <c r="J1312" t="str">
        <f t="shared" si="40"/>
        <v>T210105Office buildingPESVNFV-20RL12.760NOV</v>
      </c>
      <c r="K1312" t="s">
        <v>1118</v>
      </c>
      <c r="L1312" t="b">
        <f t="shared" si="41"/>
        <v>1</v>
      </c>
    </row>
    <row r="1313" spans="1:12" hidden="1" x14ac:dyDescent="0.3">
      <c r="A1313" t="s">
        <v>116</v>
      </c>
      <c r="B1313" t="s">
        <v>117</v>
      </c>
      <c r="C1313" t="s">
        <v>57</v>
      </c>
      <c r="D1313" t="s">
        <v>119</v>
      </c>
      <c r="E1313">
        <v>2.7</v>
      </c>
      <c r="F1313">
        <v>60</v>
      </c>
      <c r="G1313" t="s">
        <v>148</v>
      </c>
      <c r="I1313" t="s">
        <v>156</v>
      </c>
      <c r="J1313" t="str">
        <f t="shared" si="40"/>
        <v xml:space="preserve">T210105Office buildingPESVNFV-20RL12.760PHK INV </v>
      </c>
      <c r="K1313" t="s">
        <v>1112</v>
      </c>
      <c r="L1313" t="b">
        <f t="shared" si="41"/>
        <v>1</v>
      </c>
    </row>
    <row r="1314" spans="1:12" hidden="1" x14ac:dyDescent="0.3">
      <c r="A1314" t="s">
        <v>116</v>
      </c>
      <c r="B1314" t="s">
        <v>117</v>
      </c>
      <c r="C1314" t="s">
        <v>57</v>
      </c>
      <c r="D1314" t="s">
        <v>119</v>
      </c>
      <c r="E1314">
        <v>2.7</v>
      </c>
      <c r="F1314">
        <v>60</v>
      </c>
      <c r="G1314" t="s">
        <v>157</v>
      </c>
      <c r="I1314" t="s">
        <v>157</v>
      </c>
      <c r="J1314" t="str">
        <f t="shared" si="40"/>
        <v>T210105Office buildingPESVNFV-20RL12.760DEC</v>
      </c>
      <c r="K1314" t="s">
        <v>1119</v>
      </c>
      <c r="L1314" t="b">
        <f t="shared" si="41"/>
        <v>1</v>
      </c>
    </row>
    <row r="1315" spans="1:12" hidden="1" x14ac:dyDescent="0.3">
      <c r="A1315" t="s">
        <v>116</v>
      </c>
      <c r="B1315" t="s">
        <v>117</v>
      </c>
      <c r="C1315" t="s">
        <v>57</v>
      </c>
      <c r="D1315" t="s">
        <v>119</v>
      </c>
      <c r="E1315">
        <v>2.7</v>
      </c>
      <c r="F1315">
        <v>60</v>
      </c>
      <c r="G1315" t="s">
        <v>148</v>
      </c>
      <c r="I1315" t="s">
        <v>157</v>
      </c>
      <c r="J1315" t="str">
        <f t="shared" si="40"/>
        <v xml:space="preserve">T210105Office buildingPESVNFV-20RL12.760PHK INV </v>
      </c>
      <c r="K1315" t="s">
        <v>1112</v>
      </c>
      <c r="L1315" t="b">
        <f t="shared" si="41"/>
        <v>1</v>
      </c>
    </row>
    <row r="1316" spans="1:12" hidden="1" x14ac:dyDescent="0.3">
      <c r="A1316" t="s">
        <v>116</v>
      </c>
      <c r="B1316" t="s">
        <v>117</v>
      </c>
      <c r="C1316" t="s">
        <v>57</v>
      </c>
      <c r="D1316" t="s">
        <v>119</v>
      </c>
      <c r="E1316">
        <v>2.7</v>
      </c>
      <c r="F1316">
        <v>60</v>
      </c>
      <c r="G1316" t="s">
        <v>158</v>
      </c>
      <c r="I1316" t="s">
        <v>158</v>
      </c>
      <c r="J1316" t="str">
        <f t="shared" si="40"/>
        <v>T210105Office buildingPESVNFV-20RL12.760JAN</v>
      </c>
      <c r="K1316" t="s">
        <v>1120</v>
      </c>
      <c r="L1316" t="b">
        <f t="shared" si="41"/>
        <v>1</v>
      </c>
    </row>
    <row r="1317" spans="1:12" hidden="1" x14ac:dyDescent="0.3">
      <c r="A1317" t="s">
        <v>116</v>
      </c>
      <c r="B1317" t="s">
        <v>117</v>
      </c>
      <c r="C1317" t="s">
        <v>57</v>
      </c>
      <c r="D1317" t="s">
        <v>119</v>
      </c>
      <c r="E1317">
        <v>2.7</v>
      </c>
      <c r="F1317">
        <v>60</v>
      </c>
      <c r="G1317" t="s">
        <v>148</v>
      </c>
      <c r="I1317" t="s">
        <v>158</v>
      </c>
      <c r="J1317" t="str">
        <f t="shared" si="40"/>
        <v xml:space="preserve">T210105Office buildingPESVNFV-20RL12.760PHK INV </v>
      </c>
      <c r="K1317" t="s">
        <v>1112</v>
      </c>
      <c r="L1317" t="b">
        <f t="shared" si="41"/>
        <v>1</v>
      </c>
    </row>
    <row r="1318" spans="1:12" hidden="1" x14ac:dyDescent="0.3">
      <c r="A1318" t="s">
        <v>116</v>
      </c>
      <c r="B1318" t="s">
        <v>117</v>
      </c>
      <c r="C1318" t="s">
        <v>57</v>
      </c>
      <c r="D1318" t="s">
        <v>119</v>
      </c>
      <c r="E1318">
        <v>2.7</v>
      </c>
      <c r="F1318">
        <v>60</v>
      </c>
      <c r="G1318" t="s">
        <v>159</v>
      </c>
      <c r="I1318" t="s">
        <v>159</v>
      </c>
      <c r="J1318" t="str">
        <f t="shared" si="40"/>
        <v>T210105Office buildingPESVNFV-20RL12.760FEB</v>
      </c>
      <c r="K1318" t="s">
        <v>1121</v>
      </c>
      <c r="L1318" t="b">
        <f t="shared" si="41"/>
        <v>1</v>
      </c>
    </row>
    <row r="1319" spans="1:12" hidden="1" x14ac:dyDescent="0.3">
      <c r="A1319" t="s">
        <v>116</v>
      </c>
      <c r="B1319" t="s">
        <v>117</v>
      </c>
      <c r="C1319" t="s">
        <v>57</v>
      </c>
      <c r="D1319" t="s">
        <v>119</v>
      </c>
      <c r="E1319">
        <v>2.7</v>
      </c>
      <c r="F1319">
        <v>60</v>
      </c>
      <c r="G1319" t="s">
        <v>148</v>
      </c>
      <c r="I1319" t="s">
        <v>159</v>
      </c>
      <c r="J1319" t="str">
        <f t="shared" si="40"/>
        <v xml:space="preserve">T210105Office buildingPESVNFV-20RL12.760PHK INV </v>
      </c>
      <c r="K1319" t="s">
        <v>1112</v>
      </c>
      <c r="L1319" t="b">
        <f t="shared" si="41"/>
        <v>1</v>
      </c>
    </row>
    <row r="1320" spans="1:12" x14ac:dyDescent="0.3">
      <c r="A1320" t="s">
        <v>116</v>
      </c>
      <c r="B1320" t="s">
        <v>117</v>
      </c>
      <c r="C1320" t="s">
        <v>57</v>
      </c>
      <c r="D1320" t="s">
        <v>119</v>
      </c>
      <c r="E1320">
        <v>2.7</v>
      </c>
      <c r="F1320">
        <v>60</v>
      </c>
      <c r="G1320" t="s">
        <v>160</v>
      </c>
      <c r="I1320" t="s">
        <v>160</v>
      </c>
      <c r="J1320" t="str">
        <f t="shared" si="40"/>
        <v>T210105Office buildingPESVNFV-20RL12.760MAR</v>
      </c>
      <c r="K1320" t="s">
        <v>1122</v>
      </c>
      <c r="L1320" t="b">
        <f t="shared" si="41"/>
        <v>1</v>
      </c>
    </row>
    <row r="1321" spans="1:12" x14ac:dyDescent="0.3">
      <c r="A1321" t="s">
        <v>116</v>
      </c>
      <c r="B1321" t="s">
        <v>117</v>
      </c>
      <c r="C1321" t="s">
        <v>57</v>
      </c>
      <c r="D1321" t="s">
        <v>119</v>
      </c>
      <c r="E1321">
        <v>2.7</v>
      </c>
      <c r="F1321">
        <v>60</v>
      </c>
      <c r="G1321" t="s">
        <v>148</v>
      </c>
      <c r="I1321" t="s">
        <v>160</v>
      </c>
      <c r="J1321" t="str">
        <f t="shared" si="40"/>
        <v xml:space="preserve">T210105Office buildingPESVNFV-20RL12.760PHK INV </v>
      </c>
      <c r="K1321" t="s">
        <v>1112</v>
      </c>
      <c r="L1321" t="b">
        <f t="shared" si="41"/>
        <v>1</v>
      </c>
    </row>
    <row r="1322" spans="1:12" hidden="1" x14ac:dyDescent="0.3">
      <c r="A1322" t="s">
        <v>116</v>
      </c>
      <c r="B1322" t="s">
        <v>117</v>
      </c>
      <c r="C1322" t="s">
        <v>57</v>
      </c>
      <c r="D1322" t="s">
        <v>62</v>
      </c>
      <c r="E1322">
        <v>2.31</v>
      </c>
      <c r="F1322">
        <v>400</v>
      </c>
      <c r="G1322" t="s">
        <v>185</v>
      </c>
      <c r="I1322" t="s">
        <v>185</v>
      </c>
      <c r="J1322" t="str">
        <f t="shared" si="40"/>
        <v>T210105Office buildingPESVNFV-25AU12.31400APR</v>
      </c>
      <c r="K1322" t="s">
        <v>1123</v>
      </c>
      <c r="L1322" t="b">
        <f t="shared" si="41"/>
        <v>1</v>
      </c>
    </row>
    <row r="1323" spans="1:12" hidden="1" x14ac:dyDescent="0.3">
      <c r="A1323" t="s">
        <v>116</v>
      </c>
      <c r="B1323" t="s">
        <v>117</v>
      </c>
      <c r="C1323" t="s">
        <v>57</v>
      </c>
      <c r="D1323" t="s">
        <v>62</v>
      </c>
      <c r="E1323">
        <v>2.31</v>
      </c>
      <c r="F1323">
        <v>400</v>
      </c>
      <c r="G1323" t="s">
        <v>148</v>
      </c>
      <c r="I1323" t="s">
        <v>185</v>
      </c>
      <c r="J1323" t="str">
        <f t="shared" si="40"/>
        <v xml:space="preserve">T210105Office buildingPESVNFV-25AU12.31400PHK INV </v>
      </c>
      <c r="K1323" t="s">
        <v>1124</v>
      </c>
      <c r="L1323" t="b">
        <f t="shared" si="41"/>
        <v>1</v>
      </c>
    </row>
    <row r="1324" spans="1:12" hidden="1" x14ac:dyDescent="0.3">
      <c r="A1324" t="s">
        <v>116</v>
      </c>
      <c r="B1324" t="s">
        <v>117</v>
      </c>
      <c r="C1324" t="s">
        <v>57</v>
      </c>
      <c r="D1324" t="s">
        <v>62</v>
      </c>
      <c r="E1324">
        <v>2.31</v>
      </c>
      <c r="F1324">
        <v>400</v>
      </c>
      <c r="G1324" t="s">
        <v>147</v>
      </c>
      <c r="I1324" t="s">
        <v>147</v>
      </c>
      <c r="J1324" t="str">
        <f t="shared" si="40"/>
        <v>T210105Office buildingPESVNFV-25AU12.31400MAY</v>
      </c>
      <c r="K1324" t="s">
        <v>1125</v>
      </c>
      <c r="L1324" t="b">
        <f t="shared" si="41"/>
        <v>1</v>
      </c>
    </row>
    <row r="1325" spans="1:12" hidden="1" x14ac:dyDescent="0.3">
      <c r="A1325" t="s">
        <v>116</v>
      </c>
      <c r="B1325" t="s">
        <v>117</v>
      </c>
      <c r="C1325" t="s">
        <v>57</v>
      </c>
      <c r="D1325" t="s">
        <v>62</v>
      </c>
      <c r="E1325">
        <v>2.31</v>
      </c>
      <c r="F1325">
        <v>400</v>
      </c>
      <c r="G1325" t="s">
        <v>148</v>
      </c>
      <c r="I1325" t="s">
        <v>147</v>
      </c>
      <c r="J1325" t="str">
        <f t="shared" si="40"/>
        <v xml:space="preserve">T210105Office buildingPESVNFV-25AU12.31400PHK INV </v>
      </c>
      <c r="K1325" t="s">
        <v>1124</v>
      </c>
      <c r="L1325" t="b">
        <f t="shared" si="41"/>
        <v>1</v>
      </c>
    </row>
    <row r="1326" spans="1:12" hidden="1" x14ac:dyDescent="0.3">
      <c r="A1326" t="s">
        <v>116</v>
      </c>
      <c r="B1326" t="s">
        <v>117</v>
      </c>
      <c r="C1326" t="s">
        <v>57</v>
      </c>
      <c r="D1326" t="s">
        <v>62</v>
      </c>
      <c r="E1326">
        <v>2.31</v>
      </c>
      <c r="F1326">
        <v>400</v>
      </c>
      <c r="G1326" t="s">
        <v>149</v>
      </c>
      <c r="I1326" t="s">
        <v>149</v>
      </c>
      <c r="J1326" t="str">
        <f t="shared" si="40"/>
        <v>T210105Office buildingPESVNFV-25AU12.31400JUN</v>
      </c>
      <c r="K1326" t="s">
        <v>1126</v>
      </c>
      <c r="L1326" t="b">
        <f t="shared" si="41"/>
        <v>1</v>
      </c>
    </row>
    <row r="1327" spans="1:12" hidden="1" x14ac:dyDescent="0.3">
      <c r="A1327" t="s">
        <v>116</v>
      </c>
      <c r="B1327" t="s">
        <v>117</v>
      </c>
      <c r="C1327" t="s">
        <v>57</v>
      </c>
      <c r="D1327" t="s">
        <v>62</v>
      </c>
      <c r="E1327">
        <v>2.31</v>
      </c>
      <c r="F1327">
        <v>400</v>
      </c>
      <c r="G1327" t="s">
        <v>148</v>
      </c>
      <c r="I1327" t="s">
        <v>149</v>
      </c>
      <c r="J1327" t="str">
        <f t="shared" si="40"/>
        <v xml:space="preserve">T210105Office buildingPESVNFV-25AU12.31400PHK INV </v>
      </c>
      <c r="K1327" t="s">
        <v>1124</v>
      </c>
      <c r="L1327" t="b">
        <f t="shared" si="41"/>
        <v>1</v>
      </c>
    </row>
    <row r="1328" spans="1:12" hidden="1" x14ac:dyDescent="0.3">
      <c r="A1328" t="s">
        <v>116</v>
      </c>
      <c r="B1328" t="s">
        <v>117</v>
      </c>
      <c r="C1328" t="s">
        <v>57</v>
      </c>
      <c r="D1328" t="s">
        <v>62</v>
      </c>
      <c r="E1328">
        <v>2.31</v>
      </c>
      <c r="F1328">
        <v>400</v>
      </c>
      <c r="G1328" t="s">
        <v>150</v>
      </c>
      <c r="I1328" t="s">
        <v>150</v>
      </c>
      <c r="J1328" t="str">
        <f t="shared" si="40"/>
        <v>T210105Office buildingPESVNFV-25AU12.31400JUL</v>
      </c>
      <c r="K1328" t="s">
        <v>1127</v>
      </c>
      <c r="L1328" t="b">
        <f t="shared" si="41"/>
        <v>1</v>
      </c>
    </row>
    <row r="1329" spans="1:12" hidden="1" x14ac:dyDescent="0.3">
      <c r="A1329" t="s">
        <v>116</v>
      </c>
      <c r="B1329" t="s">
        <v>117</v>
      </c>
      <c r="C1329" t="s">
        <v>57</v>
      </c>
      <c r="D1329" t="s">
        <v>62</v>
      </c>
      <c r="E1329">
        <v>2.31</v>
      </c>
      <c r="F1329">
        <v>400</v>
      </c>
      <c r="G1329" t="s">
        <v>148</v>
      </c>
      <c r="I1329" t="s">
        <v>150</v>
      </c>
      <c r="J1329" t="str">
        <f t="shared" si="40"/>
        <v xml:space="preserve">T210105Office buildingPESVNFV-25AU12.31400PHK INV </v>
      </c>
      <c r="K1329" t="s">
        <v>1124</v>
      </c>
      <c r="L1329" t="b">
        <f t="shared" si="41"/>
        <v>1</v>
      </c>
    </row>
    <row r="1330" spans="1:12" hidden="1" x14ac:dyDescent="0.3">
      <c r="A1330" t="s">
        <v>116</v>
      </c>
      <c r="B1330" t="s">
        <v>117</v>
      </c>
      <c r="C1330" t="s">
        <v>57</v>
      </c>
      <c r="D1330" t="s">
        <v>62</v>
      </c>
      <c r="E1330">
        <v>2.31</v>
      </c>
      <c r="F1330">
        <v>400</v>
      </c>
      <c r="G1330" t="s">
        <v>152</v>
      </c>
      <c r="H1330">
        <v>46</v>
      </c>
      <c r="I1330" t="s">
        <v>152</v>
      </c>
      <c r="J1330" t="str">
        <f t="shared" si="40"/>
        <v>T210105Office buildingPESVNFV-25AU12.31400AUG</v>
      </c>
      <c r="K1330" t="s">
        <v>1591</v>
      </c>
      <c r="L1330" t="b">
        <f t="shared" si="41"/>
        <v>1</v>
      </c>
    </row>
    <row r="1331" spans="1:12" hidden="1" x14ac:dyDescent="0.3">
      <c r="A1331" t="s">
        <v>116</v>
      </c>
      <c r="B1331" t="s">
        <v>117</v>
      </c>
      <c r="C1331" t="s">
        <v>57</v>
      </c>
      <c r="D1331" t="s">
        <v>62</v>
      </c>
      <c r="E1331">
        <v>2.31</v>
      </c>
      <c r="F1331">
        <v>400</v>
      </c>
      <c r="G1331" t="s">
        <v>148</v>
      </c>
      <c r="H1331" t="s">
        <v>182</v>
      </c>
      <c r="I1331" t="s">
        <v>152</v>
      </c>
      <c r="J1331" t="str">
        <f t="shared" si="40"/>
        <v xml:space="preserve">T210105Office buildingPESVNFV-25AU12.31400PHK INV </v>
      </c>
      <c r="K1331" t="s">
        <v>1124</v>
      </c>
      <c r="L1331" t="b">
        <f t="shared" si="41"/>
        <v>1</v>
      </c>
    </row>
    <row r="1332" spans="1:12" hidden="1" x14ac:dyDescent="0.3">
      <c r="A1332" t="s">
        <v>116</v>
      </c>
      <c r="B1332" t="s">
        <v>117</v>
      </c>
      <c r="C1332" t="s">
        <v>57</v>
      </c>
      <c r="D1332" t="s">
        <v>62</v>
      </c>
      <c r="E1332">
        <v>2.31</v>
      </c>
      <c r="F1332">
        <v>400</v>
      </c>
      <c r="G1332" t="s">
        <v>153</v>
      </c>
      <c r="I1332" t="s">
        <v>153</v>
      </c>
      <c r="J1332" t="str">
        <f t="shared" si="40"/>
        <v>T210105Office buildingPESVNFV-25AU12.31400SEP</v>
      </c>
      <c r="K1332" t="s">
        <v>1128</v>
      </c>
      <c r="L1332" t="b">
        <f t="shared" si="41"/>
        <v>1</v>
      </c>
    </row>
    <row r="1333" spans="1:12" hidden="1" x14ac:dyDescent="0.3">
      <c r="A1333" t="s">
        <v>116</v>
      </c>
      <c r="B1333" t="s">
        <v>117</v>
      </c>
      <c r="C1333" t="s">
        <v>57</v>
      </c>
      <c r="D1333" t="s">
        <v>62</v>
      </c>
      <c r="E1333">
        <v>2.31</v>
      </c>
      <c r="F1333">
        <v>400</v>
      </c>
      <c r="G1333" t="s">
        <v>148</v>
      </c>
      <c r="I1333" t="s">
        <v>153</v>
      </c>
      <c r="J1333" t="str">
        <f t="shared" si="40"/>
        <v xml:space="preserve">T210105Office buildingPESVNFV-25AU12.31400PHK INV </v>
      </c>
      <c r="K1333" t="s">
        <v>1124</v>
      </c>
      <c r="L1333" t="b">
        <f t="shared" si="41"/>
        <v>1</v>
      </c>
    </row>
    <row r="1334" spans="1:12" hidden="1" x14ac:dyDescent="0.3">
      <c r="A1334" t="s">
        <v>116</v>
      </c>
      <c r="B1334" t="s">
        <v>117</v>
      </c>
      <c r="C1334" t="s">
        <v>57</v>
      </c>
      <c r="D1334" t="s">
        <v>62</v>
      </c>
      <c r="E1334">
        <v>2.31</v>
      </c>
      <c r="F1334">
        <v>400</v>
      </c>
      <c r="G1334" t="s">
        <v>155</v>
      </c>
      <c r="H1334">
        <v>54</v>
      </c>
      <c r="I1334" t="s">
        <v>155</v>
      </c>
      <c r="J1334" t="str">
        <f t="shared" si="40"/>
        <v>T210105Office buildingPESVNFV-25AU12.31400OCT</v>
      </c>
      <c r="K1334" t="s">
        <v>1592</v>
      </c>
      <c r="L1334" t="b">
        <f t="shared" si="41"/>
        <v>1</v>
      </c>
    </row>
    <row r="1335" spans="1:12" hidden="1" x14ac:dyDescent="0.3">
      <c r="A1335" t="s">
        <v>116</v>
      </c>
      <c r="B1335" t="s">
        <v>117</v>
      </c>
      <c r="C1335" t="s">
        <v>57</v>
      </c>
      <c r="D1335" t="s">
        <v>62</v>
      </c>
      <c r="E1335">
        <v>2.31</v>
      </c>
      <c r="F1335">
        <v>400</v>
      </c>
      <c r="G1335" t="s">
        <v>148</v>
      </c>
      <c r="H1335" t="s">
        <v>193</v>
      </c>
      <c r="I1335" t="s">
        <v>155</v>
      </c>
      <c r="J1335" t="str">
        <f t="shared" si="40"/>
        <v xml:space="preserve">T210105Office buildingPESVNFV-25AU12.31400PHK INV </v>
      </c>
      <c r="K1335" t="s">
        <v>1124</v>
      </c>
      <c r="L1335" t="b">
        <f t="shared" si="41"/>
        <v>1</v>
      </c>
    </row>
    <row r="1336" spans="1:12" hidden="1" x14ac:dyDescent="0.3">
      <c r="A1336" t="s">
        <v>116</v>
      </c>
      <c r="B1336" t="s">
        <v>117</v>
      </c>
      <c r="C1336" t="s">
        <v>57</v>
      </c>
      <c r="D1336" t="s">
        <v>62</v>
      </c>
      <c r="E1336">
        <v>2.31</v>
      </c>
      <c r="F1336">
        <v>400</v>
      </c>
      <c r="G1336" t="s">
        <v>156</v>
      </c>
      <c r="I1336" t="s">
        <v>156</v>
      </c>
      <c r="J1336" t="str">
        <f t="shared" si="40"/>
        <v>T210105Office buildingPESVNFV-25AU12.31400NOV</v>
      </c>
      <c r="K1336" t="s">
        <v>1129</v>
      </c>
      <c r="L1336" t="b">
        <f t="shared" si="41"/>
        <v>1</v>
      </c>
    </row>
    <row r="1337" spans="1:12" hidden="1" x14ac:dyDescent="0.3">
      <c r="A1337" t="s">
        <v>116</v>
      </c>
      <c r="B1337" t="s">
        <v>117</v>
      </c>
      <c r="C1337" t="s">
        <v>57</v>
      </c>
      <c r="D1337" t="s">
        <v>62</v>
      </c>
      <c r="E1337">
        <v>2.31</v>
      </c>
      <c r="F1337">
        <v>400</v>
      </c>
      <c r="G1337" t="s">
        <v>148</v>
      </c>
      <c r="I1337" t="s">
        <v>156</v>
      </c>
      <c r="J1337" t="str">
        <f t="shared" si="40"/>
        <v xml:space="preserve">T210105Office buildingPESVNFV-25AU12.31400PHK INV </v>
      </c>
      <c r="K1337" t="s">
        <v>1124</v>
      </c>
      <c r="L1337" t="b">
        <f t="shared" si="41"/>
        <v>1</v>
      </c>
    </row>
    <row r="1338" spans="1:12" hidden="1" x14ac:dyDescent="0.3">
      <c r="A1338" t="s">
        <v>116</v>
      </c>
      <c r="B1338" t="s">
        <v>117</v>
      </c>
      <c r="C1338" t="s">
        <v>57</v>
      </c>
      <c r="D1338" t="s">
        <v>62</v>
      </c>
      <c r="E1338">
        <v>2.31</v>
      </c>
      <c r="F1338">
        <v>400</v>
      </c>
      <c r="G1338" t="s">
        <v>157</v>
      </c>
      <c r="H1338">
        <v>50</v>
      </c>
      <c r="I1338" t="s">
        <v>157</v>
      </c>
      <c r="J1338" t="str">
        <f t="shared" si="40"/>
        <v>T210105Office buildingPESVNFV-25AU12.31400DEC</v>
      </c>
      <c r="K1338" t="s">
        <v>1593</v>
      </c>
      <c r="L1338" t="b">
        <f t="shared" si="41"/>
        <v>1</v>
      </c>
    </row>
    <row r="1339" spans="1:12" hidden="1" x14ac:dyDescent="0.3">
      <c r="A1339" t="s">
        <v>116</v>
      </c>
      <c r="B1339" t="s">
        <v>117</v>
      </c>
      <c r="C1339" t="s">
        <v>57</v>
      </c>
      <c r="D1339" t="s">
        <v>62</v>
      </c>
      <c r="E1339">
        <v>2.31</v>
      </c>
      <c r="F1339">
        <v>400</v>
      </c>
      <c r="G1339" t="s">
        <v>148</v>
      </c>
      <c r="H1339" t="s">
        <v>192</v>
      </c>
      <c r="I1339" t="s">
        <v>157</v>
      </c>
      <c r="J1339" t="str">
        <f t="shared" si="40"/>
        <v xml:space="preserve">T210105Office buildingPESVNFV-25AU12.31400PHK INV </v>
      </c>
      <c r="K1339" t="s">
        <v>1124</v>
      </c>
      <c r="L1339" t="b">
        <f t="shared" si="41"/>
        <v>1</v>
      </c>
    </row>
    <row r="1340" spans="1:12" hidden="1" x14ac:dyDescent="0.3">
      <c r="A1340" t="s">
        <v>116</v>
      </c>
      <c r="B1340" t="s">
        <v>117</v>
      </c>
      <c r="C1340" t="s">
        <v>57</v>
      </c>
      <c r="D1340" t="s">
        <v>62</v>
      </c>
      <c r="E1340">
        <v>2.31</v>
      </c>
      <c r="F1340">
        <v>400</v>
      </c>
      <c r="G1340" t="s">
        <v>158</v>
      </c>
      <c r="H1340">
        <v>100</v>
      </c>
      <c r="I1340" t="s">
        <v>158</v>
      </c>
      <c r="J1340" t="str">
        <f t="shared" si="40"/>
        <v>T210105Office buildingPESVNFV-25AU12.31400JAN</v>
      </c>
      <c r="K1340" t="s">
        <v>1594</v>
      </c>
      <c r="L1340" t="b">
        <f t="shared" si="41"/>
        <v>1</v>
      </c>
    </row>
    <row r="1341" spans="1:12" hidden="1" x14ac:dyDescent="0.3">
      <c r="A1341" t="s">
        <v>116</v>
      </c>
      <c r="B1341" t="s">
        <v>117</v>
      </c>
      <c r="C1341" t="s">
        <v>57</v>
      </c>
      <c r="D1341" t="s">
        <v>62</v>
      </c>
      <c r="E1341">
        <v>2.31</v>
      </c>
      <c r="F1341">
        <v>400</v>
      </c>
      <c r="G1341" t="s">
        <v>148</v>
      </c>
      <c r="H1341" t="s">
        <v>225</v>
      </c>
      <c r="I1341" t="s">
        <v>158</v>
      </c>
      <c r="J1341" t="str">
        <f t="shared" si="40"/>
        <v xml:space="preserve">T210105Office buildingPESVNFV-25AU12.31400PHK INV </v>
      </c>
      <c r="K1341" t="s">
        <v>1124</v>
      </c>
      <c r="L1341" t="b">
        <f t="shared" si="41"/>
        <v>1</v>
      </c>
    </row>
    <row r="1342" spans="1:12" hidden="1" x14ac:dyDescent="0.3">
      <c r="A1342" t="s">
        <v>116</v>
      </c>
      <c r="B1342" t="s">
        <v>117</v>
      </c>
      <c r="C1342" t="s">
        <v>57</v>
      </c>
      <c r="D1342" t="s">
        <v>62</v>
      </c>
      <c r="E1342">
        <v>2.31</v>
      </c>
      <c r="F1342">
        <v>400</v>
      </c>
      <c r="G1342" t="s">
        <v>159</v>
      </c>
      <c r="I1342" t="s">
        <v>159</v>
      </c>
      <c r="J1342" t="str">
        <f t="shared" si="40"/>
        <v>T210105Office buildingPESVNFV-25AU12.31400FEB</v>
      </c>
      <c r="K1342" t="s">
        <v>1130</v>
      </c>
      <c r="L1342" t="b">
        <f t="shared" si="41"/>
        <v>1</v>
      </c>
    </row>
    <row r="1343" spans="1:12" hidden="1" x14ac:dyDescent="0.3">
      <c r="A1343" t="s">
        <v>116</v>
      </c>
      <c r="B1343" t="s">
        <v>117</v>
      </c>
      <c r="C1343" t="s">
        <v>57</v>
      </c>
      <c r="D1343" t="s">
        <v>62</v>
      </c>
      <c r="E1343">
        <v>2.31</v>
      </c>
      <c r="F1343">
        <v>400</v>
      </c>
      <c r="G1343" t="s">
        <v>148</v>
      </c>
      <c r="I1343" t="s">
        <v>159</v>
      </c>
      <c r="J1343" t="str">
        <f t="shared" si="40"/>
        <v xml:space="preserve">T210105Office buildingPESVNFV-25AU12.31400PHK INV </v>
      </c>
      <c r="K1343" t="s">
        <v>1124</v>
      </c>
      <c r="L1343" t="b">
        <f t="shared" si="41"/>
        <v>1</v>
      </c>
    </row>
    <row r="1344" spans="1:12" x14ac:dyDescent="0.3">
      <c r="A1344" t="s">
        <v>116</v>
      </c>
      <c r="B1344" t="s">
        <v>117</v>
      </c>
      <c r="C1344" t="s">
        <v>57</v>
      </c>
      <c r="D1344" t="s">
        <v>62</v>
      </c>
      <c r="E1344">
        <v>2.31</v>
      </c>
      <c r="F1344">
        <v>400</v>
      </c>
      <c r="G1344" t="s">
        <v>160</v>
      </c>
      <c r="H1344">
        <v>100</v>
      </c>
      <c r="I1344" t="s">
        <v>160</v>
      </c>
      <c r="J1344" t="str">
        <f t="shared" si="40"/>
        <v>T210105Office buildingPESVNFV-25AU12.31400MAR</v>
      </c>
      <c r="K1344" t="s">
        <v>1595</v>
      </c>
      <c r="L1344" t="b">
        <f t="shared" si="41"/>
        <v>1</v>
      </c>
    </row>
    <row r="1345" spans="1:12" x14ac:dyDescent="0.3">
      <c r="A1345" t="s">
        <v>116</v>
      </c>
      <c r="B1345" t="s">
        <v>117</v>
      </c>
      <c r="C1345" t="s">
        <v>57</v>
      </c>
      <c r="D1345" t="s">
        <v>62</v>
      </c>
      <c r="E1345">
        <v>2.31</v>
      </c>
      <c r="F1345">
        <v>400</v>
      </c>
      <c r="G1345" t="s">
        <v>148</v>
      </c>
      <c r="H1345" t="s">
        <v>222</v>
      </c>
      <c r="I1345" t="s">
        <v>160</v>
      </c>
      <c r="J1345" t="str">
        <f t="shared" si="40"/>
        <v xml:space="preserve">T210105Office buildingPESVNFV-25AU12.31400PHK INV </v>
      </c>
      <c r="K1345" t="s">
        <v>1124</v>
      </c>
      <c r="L1345" t="b">
        <f t="shared" si="41"/>
        <v>1</v>
      </c>
    </row>
    <row r="1346" spans="1:12" hidden="1" x14ac:dyDescent="0.3">
      <c r="A1346" t="s">
        <v>116</v>
      </c>
      <c r="B1346" t="s">
        <v>117</v>
      </c>
      <c r="C1346" t="s">
        <v>57</v>
      </c>
      <c r="D1346" t="s">
        <v>120</v>
      </c>
      <c r="E1346">
        <v>2.67</v>
      </c>
      <c r="F1346">
        <v>10</v>
      </c>
      <c r="G1346" t="s">
        <v>185</v>
      </c>
      <c r="I1346" t="s">
        <v>185</v>
      </c>
      <c r="J1346" t="str">
        <f t="shared" si="40"/>
        <v>T210105Office buildingPESVNFV-25RG12.6710APR</v>
      </c>
      <c r="K1346" t="s">
        <v>1131</v>
      </c>
      <c r="L1346" t="b">
        <f t="shared" si="41"/>
        <v>1</v>
      </c>
    </row>
    <row r="1347" spans="1:12" hidden="1" x14ac:dyDescent="0.3">
      <c r="A1347" t="s">
        <v>116</v>
      </c>
      <c r="B1347" t="s">
        <v>117</v>
      </c>
      <c r="C1347" t="s">
        <v>57</v>
      </c>
      <c r="D1347" t="s">
        <v>120</v>
      </c>
      <c r="E1347">
        <v>2.67</v>
      </c>
      <c r="F1347">
        <v>10</v>
      </c>
      <c r="G1347" t="s">
        <v>148</v>
      </c>
      <c r="I1347" t="s">
        <v>185</v>
      </c>
      <c r="J1347" t="str">
        <f t="shared" ref="J1347:J1410" si="42">A1347&amp;B1347&amp;C1347&amp;D1347&amp;E1347&amp;F1347&amp;G1347</f>
        <v xml:space="preserve">T210105Office buildingPESVNFV-25RG12.6710PHK INV </v>
      </c>
      <c r="K1347" t="s">
        <v>1132</v>
      </c>
      <c r="L1347" t="b">
        <f t="shared" ref="L1347:L1410" si="43">J1347=K1347</f>
        <v>1</v>
      </c>
    </row>
    <row r="1348" spans="1:12" hidden="1" x14ac:dyDescent="0.3">
      <c r="A1348" t="s">
        <v>116</v>
      </c>
      <c r="B1348" t="s">
        <v>117</v>
      </c>
      <c r="C1348" t="s">
        <v>57</v>
      </c>
      <c r="D1348" t="s">
        <v>120</v>
      </c>
      <c r="E1348">
        <v>2.67</v>
      </c>
      <c r="F1348">
        <v>10</v>
      </c>
      <c r="G1348" t="s">
        <v>147</v>
      </c>
      <c r="I1348" t="s">
        <v>147</v>
      </c>
      <c r="J1348" t="str">
        <f t="shared" si="42"/>
        <v>T210105Office buildingPESVNFV-25RG12.6710MAY</v>
      </c>
      <c r="K1348" t="s">
        <v>1133</v>
      </c>
      <c r="L1348" t="b">
        <f t="shared" si="43"/>
        <v>1</v>
      </c>
    </row>
    <row r="1349" spans="1:12" hidden="1" x14ac:dyDescent="0.3">
      <c r="A1349" t="s">
        <v>116</v>
      </c>
      <c r="B1349" t="s">
        <v>117</v>
      </c>
      <c r="C1349" t="s">
        <v>57</v>
      </c>
      <c r="D1349" t="s">
        <v>120</v>
      </c>
      <c r="E1349">
        <v>2.67</v>
      </c>
      <c r="F1349">
        <v>10</v>
      </c>
      <c r="G1349" t="s">
        <v>148</v>
      </c>
      <c r="I1349" t="s">
        <v>147</v>
      </c>
      <c r="J1349" t="str">
        <f t="shared" si="42"/>
        <v xml:space="preserve">T210105Office buildingPESVNFV-25RG12.6710PHK INV </v>
      </c>
      <c r="K1349" t="s">
        <v>1132</v>
      </c>
      <c r="L1349" t="b">
        <f t="shared" si="43"/>
        <v>1</v>
      </c>
    </row>
    <row r="1350" spans="1:12" hidden="1" x14ac:dyDescent="0.3">
      <c r="A1350" t="s">
        <v>116</v>
      </c>
      <c r="B1350" t="s">
        <v>117</v>
      </c>
      <c r="C1350" t="s">
        <v>57</v>
      </c>
      <c r="D1350" t="s">
        <v>120</v>
      </c>
      <c r="E1350">
        <v>2.67</v>
      </c>
      <c r="F1350">
        <v>10</v>
      </c>
      <c r="G1350" t="s">
        <v>149</v>
      </c>
      <c r="I1350" t="s">
        <v>149</v>
      </c>
      <c r="J1350" t="str">
        <f t="shared" si="42"/>
        <v>T210105Office buildingPESVNFV-25RG12.6710JUN</v>
      </c>
      <c r="K1350" t="s">
        <v>1134</v>
      </c>
      <c r="L1350" t="b">
        <f t="shared" si="43"/>
        <v>1</v>
      </c>
    </row>
    <row r="1351" spans="1:12" hidden="1" x14ac:dyDescent="0.3">
      <c r="A1351" t="s">
        <v>116</v>
      </c>
      <c r="B1351" t="s">
        <v>117</v>
      </c>
      <c r="C1351" t="s">
        <v>57</v>
      </c>
      <c r="D1351" t="s">
        <v>120</v>
      </c>
      <c r="E1351">
        <v>2.67</v>
      </c>
      <c r="F1351">
        <v>10</v>
      </c>
      <c r="G1351" t="s">
        <v>148</v>
      </c>
      <c r="I1351" t="s">
        <v>149</v>
      </c>
      <c r="J1351" t="str">
        <f t="shared" si="42"/>
        <v xml:space="preserve">T210105Office buildingPESVNFV-25RG12.6710PHK INV </v>
      </c>
      <c r="K1351" t="s">
        <v>1132</v>
      </c>
      <c r="L1351" t="b">
        <f t="shared" si="43"/>
        <v>1</v>
      </c>
    </row>
    <row r="1352" spans="1:12" hidden="1" x14ac:dyDescent="0.3">
      <c r="A1352" t="s">
        <v>116</v>
      </c>
      <c r="B1352" t="s">
        <v>117</v>
      </c>
      <c r="C1352" t="s">
        <v>57</v>
      </c>
      <c r="D1352" t="s">
        <v>120</v>
      </c>
      <c r="E1352">
        <v>2.67</v>
      </c>
      <c r="F1352">
        <v>10</v>
      </c>
      <c r="G1352" t="s">
        <v>150</v>
      </c>
      <c r="I1352" t="s">
        <v>150</v>
      </c>
      <c r="J1352" t="str">
        <f t="shared" si="42"/>
        <v>T210105Office buildingPESVNFV-25RG12.6710JUL</v>
      </c>
      <c r="K1352" t="s">
        <v>1135</v>
      </c>
      <c r="L1352" t="b">
        <f t="shared" si="43"/>
        <v>1</v>
      </c>
    </row>
    <row r="1353" spans="1:12" hidden="1" x14ac:dyDescent="0.3">
      <c r="A1353" t="s">
        <v>116</v>
      </c>
      <c r="B1353" t="s">
        <v>117</v>
      </c>
      <c r="C1353" t="s">
        <v>57</v>
      </c>
      <c r="D1353" t="s">
        <v>120</v>
      </c>
      <c r="E1353">
        <v>2.67</v>
      </c>
      <c r="F1353">
        <v>10</v>
      </c>
      <c r="G1353" t="s">
        <v>148</v>
      </c>
      <c r="I1353" t="s">
        <v>150</v>
      </c>
      <c r="J1353" t="str">
        <f t="shared" si="42"/>
        <v xml:space="preserve">T210105Office buildingPESVNFV-25RG12.6710PHK INV </v>
      </c>
      <c r="K1353" t="s">
        <v>1132</v>
      </c>
      <c r="L1353" t="b">
        <f t="shared" si="43"/>
        <v>1</v>
      </c>
    </row>
    <row r="1354" spans="1:12" hidden="1" x14ac:dyDescent="0.3">
      <c r="A1354" t="s">
        <v>116</v>
      </c>
      <c r="B1354" t="s">
        <v>117</v>
      </c>
      <c r="C1354" t="s">
        <v>57</v>
      </c>
      <c r="D1354" t="s">
        <v>120</v>
      </c>
      <c r="E1354">
        <v>2.67</v>
      </c>
      <c r="F1354">
        <v>10</v>
      </c>
      <c r="G1354" t="s">
        <v>152</v>
      </c>
      <c r="I1354" t="s">
        <v>152</v>
      </c>
      <c r="J1354" t="str">
        <f t="shared" si="42"/>
        <v>T210105Office buildingPESVNFV-25RG12.6710AUG</v>
      </c>
      <c r="K1354" t="s">
        <v>1136</v>
      </c>
      <c r="L1354" t="b">
        <f t="shared" si="43"/>
        <v>1</v>
      </c>
    </row>
    <row r="1355" spans="1:12" hidden="1" x14ac:dyDescent="0.3">
      <c r="A1355" t="s">
        <v>116</v>
      </c>
      <c r="B1355" t="s">
        <v>117</v>
      </c>
      <c r="C1355" t="s">
        <v>57</v>
      </c>
      <c r="D1355" t="s">
        <v>120</v>
      </c>
      <c r="E1355">
        <v>2.67</v>
      </c>
      <c r="F1355">
        <v>10</v>
      </c>
      <c r="G1355" t="s">
        <v>148</v>
      </c>
      <c r="I1355" t="s">
        <v>152</v>
      </c>
      <c r="J1355" t="str">
        <f t="shared" si="42"/>
        <v xml:space="preserve">T210105Office buildingPESVNFV-25RG12.6710PHK INV </v>
      </c>
      <c r="K1355" t="s">
        <v>1132</v>
      </c>
      <c r="L1355" t="b">
        <f t="shared" si="43"/>
        <v>1</v>
      </c>
    </row>
    <row r="1356" spans="1:12" hidden="1" x14ac:dyDescent="0.3">
      <c r="A1356" t="s">
        <v>116</v>
      </c>
      <c r="B1356" t="s">
        <v>117</v>
      </c>
      <c r="C1356" t="s">
        <v>57</v>
      </c>
      <c r="D1356" t="s">
        <v>120</v>
      </c>
      <c r="E1356">
        <v>2.67</v>
      </c>
      <c r="F1356">
        <v>10</v>
      </c>
      <c r="G1356" t="s">
        <v>153</v>
      </c>
      <c r="I1356" t="s">
        <v>153</v>
      </c>
      <c r="J1356" t="str">
        <f t="shared" si="42"/>
        <v>T210105Office buildingPESVNFV-25RG12.6710SEP</v>
      </c>
      <c r="K1356" t="s">
        <v>1137</v>
      </c>
      <c r="L1356" t="b">
        <f t="shared" si="43"/>
        <v>1</v>
      </c>
    </row>
    <row r="1357" spans="1:12" hidden="1" x14ac:dyDescent="0.3">
      <c r="A1357" t="s">
        <v>116</v>
      </c>
      <c r="B1357" t="s">
        <v>117</v>
      </c>
      <c r="C1357" t="s">
        <v>57</v>
      </c>
      <c r="D1357" t="s">
        <v>120</v>
      </c>
      <c r="E1357">
        <v>2.67</v>
      </c>
      <c r="F1357">
        <v>10</v>
      </c>
      <c r="G1357" t="s">
        <v>148</v>
      </c>
      <c r="I1357" t="s">
        <v>153</v>
      </c>
      <c r="J1357" t="str">
        <f t="shared" si="42"/>
        <v xml:space="preserve">T210105Office buildingPESVNFV-25RG12.6710PHK INV </v>
      </c>
      <c r="K1357" t="s">
        <v>1132</v>
      </c>
      <c r="L1357" t="b">
        <f t="shared" si="43"/>
        <v>1</v>
      </c>
    </row>
    <row r="1358" spans="1:12" hidden="1" x14ac:dyDescent="0.3">
      <c r="A1358" t="s">
        <v>116</v>
      </c>
      <c r="B1358" t="s">
        <v>117</v>
      </c>
      <c r="C1358" t="s">
        <v>57</v>
      </c>
      <c r="D1358" t="s">
        <v>120</v>
      </c>
      <c r="E1358">
        <v>2.67</v>
      </c>
      <c r="F1358">
        <v>10</v>
      </c>
      <c r="G1358" t="s">
        <v>155</v>
      </c>
      <c r="I1358" t="s">
        <v>155</v>
      </c>
      <c r="J1358" t="str">
        <f t="shared" si="42"/>
        <v>T210105Office buildingPESVNFV-25RG12.6710OCT</v>
      </c>
      <c r="K1358" t="s">
        <v>1138</v>
      </c>
      <c r="L1358" t="b">
        <f t="shared" si="43"/>
        <v>1</v>
      </c>
    </row>
    <row r="1359" spans="1:12" hidden="1" x14ac:dyDescent="0.3">
      <c r="A1359" t="s">
        <v>116</v>
      </c>
      <c r="B1359" t="s">
        <v>117</v>
      </c>
      <c r="C1359" t="s">
        <v>57</v>
      </c>
      <c r="D1359" t="s">
        <v>120</v>
      </c>
      <c r="E1359">
        <v>2.67</v>
      </c>
      <c r="F1359">
        <v>10</v>
      </c>
      <c r="G1359" t="s">
        <v>148</v>
      </c>
      <c r="I1359" t="s">
        <v>155</v>
      </c>
      <c r="J1359" t="str">
        <f t="shared" si="42"/>
        <v xml:space="preserve">T210105Office buildingPESVNFV-25RG12.6710PHK INV </v>
      </c>
      <c r="K1359" t="s">
        <v>1132</v>
      </c>
      <c r="L1359" t="b">
        <f t="shared" si="43"/>
        <v>1</v>
      </c>
    </row>
    <row r="1360" spans="1:12" hidden="1" x14ac:dyDescent="0.3">
      <c r="A1360" t="s">
        <v>116</v>
      </c>
      <c r="B1360" t="s">
        <v>117</v>
      </c>
      <c r="C1360" t="s">
        <v>57</v>
      </c>
      <c r="D1360" t="s">
        <v>120</v>
      </c>
      <c r="E1360">
        <v>2.67</v>
      </c>
      <c r="F1360">
        <v>10</v>
      </c>
      <c r="G1360" t="s">
        <v>156</v>
      </c>
      <c r="I1360" t="s">
        <v>156</v>
      </c>
      <c r="J1360" t="str">
        <f t="shared" si="42"/>
        <v>T210105Office buildingPESVNFV-25RG12.6710NOV</v>
      </c>
      <c r="K1360" t="s">
        <v>1139</v>
      </c>
      <c r="L1360" t="b">
        <f t="shared" si="43"/>
        <v>1</v>
      </c>
    </row>
    <row r="1361" spans="1:12" hidden="1" x14ac:dyDescent="0.3">
      <c r="A1361" t="s">
        <v>116</v>
      </c>
      <c r="B1361" t="s">
        <v>117</v>
      </c>
      <c r="C1361" t="s">
        <v>57</v>
      </c>
      <c r="D1361" t="s">
        <v>120</v>
      </c>
      <c r="E1361">
        <v>2.67</v>
      </c>
      <c r="F1361">
        <v>10</v>
      </c>
      <c r="G1361" t="s">
        <v>148</v>
      </c>
      <c r="I1361" t="s">
        <v>156</v>
      </c>
      <c r="J1361" t="str">
        <f t="shared" si="42"/>
        <v xml:space="preserve">T210105Office buildingPESVNFV-25RG12.6710PHK INV </v>
      </c>
      <c r="K1361" t="s">
        <v>1132</v>
      </c>
      <c r="L1361" t="b">
        <f t="shared" si="43"/>
        <v>1</v>
      </c>
    </row>
    <row r="1362" spans="1:12" hidden="1" x14ac:dyDescent="0.3">
      <c r="A1362" t="s">
        <v>116</v>
      </c>
      <c r="B1362" t="s">
        <v>117</v>
      </c>
      <c r="C1362" t="s">
        <v>57</v>
      </c>
      <c r="D1362" t="s">
        <v>120</v>
      </c>
      <c r="E1362">
        <v>2.67</v>
      </c>
      <c r="F1362">
        <v>10</v>
      </c>
      <c r="G1362" t="s">
        <v>157</v>
      </c>
      <c r="H1362">
        <v>10</v>
      </c>
      <c r="I1362" t="s">
        <v>157</v>
      </c>
      <c r="J1362" t="str">
        <f t="shared" si="42"/>
        <v>T210105Office buildingPESVNFV-25RG12.6710DEC</v>
      </c>
      <c r="K1362" t="s">
        <v>1596</v>
      </c>
      <c r="L1362" t="b">
        <f t="shared" si="43"/>
        <v>1</v>
      </c>
    </row>
    <row r="1363" spans="1:12" hidden="1" x14ac:dyDescent="0.3">
      <c r="A1363" t="s">
        <v>116</v>
      </c>
      <c r="B1363" t="s">
        <v>117</v>
      </c>
      <c r="C1363" t="s">
        <v>57</v>
      </c>
      <c r="D1363" t="s">
        <v>120</v>
      </c>
      <c r="E1363">
        <v>2.67</v>
      </c>
      <c r="F1363">
        <v>10</v>
      </c>
      <c r="G1363" t="s">
        <v>148</v>
      </c>
      <c r="H1363" t="s">
        <v>226</v>
      </c>
      <c r="I1363" t="s">
        <v>157</v>
      </c>
      <c r="J1363" t="str">
        <f t="shared" si="42"/>
        <v xml:space="preserve">T210105Office buildingPESVNFV-25RG12.6710PHK INV </v>
      </c>
      <c r="K1363" t="s">
        <v>1132</v>
      </c>
      <c r="L1363" t="b">
        <f t="shared" si="43"/>
        <v>1</v>
      </c>
    </row>
    <row r="1364" spans="1:12" hidden="1" x14ac:dyDescent="0.3">
      <c r="A1364" t="s">
        <v>116</v>
      </c>
      <c r="B1364" t="s">
        <v>117</v>
      </c>
      <c r="C1364" t="s">
        <v>57</v>
      </c>
      <c r="D1364" t="s">
        <v>120</v>
      </c>
      <c r="E1364">
        <v>2.67</v>
      </c>
      <c r="F1364">
        <v>10</v>
      </c>
      <c r="G1364" t="s">
        <v>158</v>
      </c>
      <c r="I1364" t="s">
        <v>158</v>
      </c>
      <c r="J1364" t="str">
        <f t="shared" si="42"/>
        <v>T210105Office buildingPESVNFV-25RG12.6710JAN</v>
      </c>
      <c r="K1364" t="s">
        <v>1140</v>
      </c>
      <c r="L1364" t="b">
        <f t="shared" si="43"/>
        <v>1</v>
      </c>
    </row>
    <row r="1365" spans="1:12" hidden="1" x14ac:dyDescent="0.3">
      <c r="A1365" t="s">
        <v>116</v>
      </c>
      <c r="B1365" t="s">
        <v>117</v>
      </c>
      <c r="C1365" t="s">
        <v>57</v>
      </c>
      <c r="D1365" t="s">
        <v>120</v>
      </c>
      <c r="E1365">
        <v>2.67</v>
      </c>
      <c r="F1365">
        <v>10</v>
      </c>
      <c r="G1365" t="s">
        <v>148</v>
      </c>
      <c r="I1365" t="s">
        <v>158</v>
      </c>
      <c r="J1365" t="str">
        <f t="shared" si="42"/>
        <v xml:space="preserve">T210105Office buildingPESVNFV-25RG12.6710PHK INV </v>
      </c>
      <c r="K1365" t="s">
        <v>1132</v>
      </c>
      <c r="L1365" t="b">
        <f t="shared" si="43"/>
        <v>1</v>
      </c>
    </row>
    <row r="1366" spans="1:12" hidden="1" x14ac:dyDescent="0.3">
      <c r="A1366" t="s">
        <v>116</v>
      </c>
      <c r="B1366" t="s">
        <v>117</v>
      </c>
      <c r="C1366" t="s">
        <v>57</v>
      </c>
      <c r="D1366" t="s">
        <v>120</v>
      </c>
      <c r="E1366">
        <v>2.67</v>
      </c>
      <c r="F1366">
        <v>10</v>
      </c>
      <c r="G1366" t="s">
        <v>159</v>
      </c>
      <c r="I1366" t="s">
        <v>159</v>
      </c>
      <c r="J1366" t="str">
        <f t="shared" si="42"/>
        <v>T210105Office buildingPESVNFV-25RG12.6710FEB</v>
      </c>
      <c r="K1366" t="s">
        <v>1141</v>
      </c>
      <c r="L1366" t="b">
        <f t="shared" si="43"/>
        <v>1</v>
      </c>
    </row>
    <row r="1367" spans="1:12" hidden="1" x14ac:dyDescent="0.3">
      <c r="A1367" t="s">
        <v>116</v>
      </c>
      <c r="B1367" t="s">
        <v>117</v>
      </c>
      <c r="C1367" t="s">
        <v>57</v>
      </c>
      <c r="D1367" t="s">
        <v>120</v>
      </c>
      <c r="E1367">
        <v>2.67</v>
      </c>
      <c r="F1367">
        <v>10</v>
      </c>
      <c r="G1367" t="s">
        <v>148</v>
      </c>
      <c r="I1367" t="s">
        <v>159</v>
      </c>
      <c r="J1367" t="str">
        <f t="shared" si="42"/>
        <v xml:space="preserve">T210105Office buildingPESVNFV-25RG12.6710PHK INV </v>
      </c>
      <c r="K1367" t="s">
        <v>1132</v>
      </c>
      <c r="L1367" t="b">
        <f t="shared" si="43"/>
        <v>1</v>
      </c>
    </row>
    <row r="1368" spans="1:12" x14ac:dyDescent="0.3">
      <c r="A1368" t="s">
        <v>116</v>
      </c>
      <c r="B1368" t="s">
        <v>117</v>
      </c>
      <c r="C1368" t="s">
        <v>57</v>
      </c>
      <c r="D1368" t="s">
        <v>120</v>
      </c>
      <c r="E1368">
        <v>2.67</v>
      </c>
      <c r="F1368">
        <v>10</v>
      </c>
      <c r="G1368" t="s">
        <v>160</v>
      </c>
      <c r="I1368" t="s">
        <v>160</v>
      </c>
      <c r="J1368" t="str">
        <f t="shared" si="42"/>
        <v>T210105Office buildingPESVNFV-25RG12.6710MAR</v>
      </c>
      <c r="K1368" t="s">
        <v>1142</v>
      </c>
      <c r="L1368" t="b">
        <f t="shared" si="43"/>
        <v>1</v>
      </c>
    </row>
    <row r="1369" spans="1:12" x14ac:dyDescent="0.3">
      <c r="A1369" t="s">
        <v>116</v>
      </c>
      <c r="B1369" t="s">
        <v>117</v>
      </c>
      <c r="C1369" t="s">
        <v>57</v>
      </c>
      <c r="D1369" t="s">
        <v>120</v>
      </c>
      <c r="E1369">
        <v>2.67</v>
      </c>
      <c r="F1369">
        <v>10</v>
      </c>
      <c r="G1369" t="s">
        <v>148</v>
      </c>
      <c r="I1369" t="s">
        <v>160</v>
      </c>
      <c r="J1369" t="str">
        <f t="shared" si="42"/>
        <v xml:space="preserve">T210105Office buildingPESVNFV-25RG12.6710PHK INV </v>
      </c>
      <c r="K1369" t="s">
        <v>1132</v>
      </c>
      <c r="L1369" t="b">
        <f t="shared" si="43"/>
        <v>1</v>
      </c>
    </row>
    <row r="1370" spans="1:12" hidden="1" x14ac:dyDescent="0.3">
      <c r="A1370" t="s">
        <v>116</v>
      </c>
      <c r="B1370" t="s">
        <v>117</v>
      </c>
      <c r="C1370" t="s">
        <v>57</v>
      </c>
      <c r="D1370" t="s">
        <v>121</v>
      </c>
      <c r="E1370">
        <v>2.61</v>
      </c>
      <c r="F1370">
        <v>120</v>
      </c>
      <c r="G1370" t="s">
        <v>185</v>
      </c>
      <c r="I1370" t="s">
        <v>185</v>
      </c>
      <c r="J1370" t="str">
        <f t="shared" si="42"/>
        <v>T210105Office buildingPESVNFV-25AL12.61120APR</v>
      </c>
      <c r="K1370" t="s">
        <v>1143</v>
      </c>
      <c r="L1370" t="b">
        <f t="shared" si="43"/>
        <v>1</v>
      </c>
    </row>
    <row r="1371" spans="1:12" hidden="1" x14ac:dyDescent="0.3">
      <c r="A1371" t="s">
        <v>116</v>
      </c>
      <c r="B1371" t="s">
        <v>117</v>
      </c>
      <c r="C1371" t="s">
        <v>57</v>
      </c>
      <c r="D1371" t="s">
        <v>121</v>
      </c>
      <c r="E1371">
        <v>2.61</v>
      </c>
      <c r="F1371">
        <v>120</v>
      </c>
      <c r="G1371" t="s">
        <v>148</v>
      </c>
      <c r="I1371" t="s">
        <v>185</v>
      </c>
      <c r="J1371" t="str">
        <f t="shared" si="42"/>
        <v xml:space="preserve">T210105Office buildingPESVNFV-25AL12.61120PHK INV </v>
      </c>
      <c r="K1371" t="s">
        <v>1144</v>
      </c>
      <c r="L1371" t="b">
        <f t="shared" si="43"/>
        <v>1</v>
      </c>
    </row>
    <row r="1372" spans="1:12" hidden="1" x14ac:dyDescent="0.3">
      <c r="A1372" t="s">
        <v>116</v>
      </c>
      <c r="B1372" t="s">
        <v>117</v>
      </c>
      <c r="C1372" t="s">
        <v>57</v>
      </c>
      <c r="D1372" t="s">
        <v>121</v>
      </c>
      <c r="E1372">
        <v>2.61</v>
      </c>
      <c r="F1372">
        <v>120</v>
      </c>
      <c r="G1372" t="s">
        <v>147</v>
      </c>
      <c r="I1372" t="s">
        <v>147</v>
      </c>
      <c r="J1372" t="str">
        <f t="shared" si="42"/>
        <v>T210105Office buildingPESVNFV-25AL12.61120MAY</v>
      </c>
      <c r="K1372" t="s">
        <v>1145</v>
      </c>
      <c r="L1372" t="b">
        <f t="shared" si="43"/>
        <v>1</v>
      </c>
    </row>
    <row r="1373" spans="1:12" hidden="1" x14ac:dyDescent="0.3">
      <c r="A1373" t="s">
        <v>116</v>
      </c>
      <c r="B1373" t="s">
        <v>117</v>
      </c>
      <c r="C1373" t="s">
        <v>57</v>
      </c>
      <c r="D1373" t="s">
        <v>121</v>
      </c>
      <c r="E1373">
        <v>2.61</v>
      </c>
      <c r="F1373">
        <v>120</v>
      </c>
      <c r="G1373" t="s">
        <v>148</v>
      </c>
      <c r="I1373" t="s">
        <v>147</v>
      </c>
      <c r="J1373" t="str">
        <f t="shared" si="42"/>
        <v xml:space="preserve">T210105Office buildingPESVNFV-25AL12.61120PHK INV </v>
      </c>
      <c r="K1373" t="s">
        <v>1144</v>
      </c>
      <c r="L1373" t="b">
        <f t="shared" si="43"/>
        <v>1</v>
      </c>
    </row>
    <row r="1374" spans="1:12" hidden="1" x14ac:dyDescent="0.3">
      <c r="A1374" t="s">
        <v>116</v>
      </c>
      <c r="B1374" t="s">
        <v>117</v>
      </c>
      <c r="C1374" t="s">
        <v>57</v>
      </c>
      <c r="D1374" t="s">
        <v>121</v>
      </c>
      <c r="E1374">
        <v>2.61</v>
      </c>
      <c r="F1374">
        <v>120</v>
      </c>
      <c r="G1374" t="s">
        <v>149</v>
      </c>
      <c r="I1374" t="s">
        <v>149</v>
      </c>
      <c r="J1374" t="str">
        <f t="shared" si="42"/>
        <v>T210105Office buildingPESVNFV-25AL12.61120JUN</v>
      </c>
      <c r="K1374" t="s">
        <v>1146</v>
      </c>
      <c r="L1374" t="b">
        <f t="shared" si="43"/>
        <v>1</v>
      </c>
    </row>
    <row r="1375" spans="1:12" hidden="1" x14ac:dyDescent="0.3">
      <c r="A1375" t="s">
        <v>116</v>
      </c>
      <c r="B1375" t="s">
        <v>117</v>
      </c>
      <c r="C1375" t="s">
        <v>57</v>
      </c>
      <c r="D1375" t="s">
        <v>121</v>
      </c>
      <c r="E1375">
        <v>2.61</v>
      </c>
      <c r="F1375">
        <v>120</v>
      </c>
      <c r="G1375" t="s">
        <v>148</v>
      </c>
      <c r="I1375" t="s">
        <v>149</v>
      </c>
      <c r="J1375" t="str">
        <f t="shared" si="42"/>
        <v xml:space="preserve">T210105Office buildingPESVNFV-25AL12.61120PHK INV </v>
      </c>
      <c r="K1375" t="s">
        <v>1144</v>
      </c>
      <c r="L1375" t="b">
        <f t="shared" si="43"/>
        <v>1</v>
      </c>
    </row>
    <row r="1376" spans="1:12" hidden="1" x14ac:dyDescent="0.3">
      <c r="A1376" t="s">
        <v>116</v>
      </c>
      <c r="B1376" t="s">
        <v>117</v>
      </c>
      <c r="C1376" t="s">
        <v>57</v>
      </c>
      <c r="D1376" t="s">
        <v>121</v>
      </c>
      <c r="E1376">
        <v>2.61</v>
      </c>
      <c r="F1376">
        <v>120</v>
      </c>
      <c r="G1376" t="s">
        <v>150</v>
      </c>
      <c r="I1376" t="s">
        <v>150</v>
      </c>
      <c r="J1376" t="str">
        <f t="shared" si="42"/>
        <v>T210105Office buildingPESVNFV-25AL12.61120JUL</v>
      </c>
      <c r="K1376" t="s">
        <v>1147</v>
      </c>
      <c r="L1376" t="b">
        <f t="shared" si="43"/>
        <v>1</v>
      </c>
    </row>
    <row r="1377" spans="1:12" hidden="1" x14ac:dyDescent="0.3">
      <c r="A1377" t="s">
        <v>116</v>
      </c>
      <c r="B1377" t="s">
        <v>117</v>
      </c>
      <c r="C1377" t="s">
        <v>57</v>
      </c>
      <c r="D1377" t="s">
        <v>121</v>
      </c>
      <c r="E1377">
        <v>2.61</v>
      </c>
      <c r="F1377">
        <v>120</v>
      </c>
      <c r="G1377" t="s">
        <v>148</v>
      </c>
      <c r="I1377" t="s">
        <v>150</v>
      </c>
      <c r="J1377" t="str">
        <f t="shared" si="42"/>
        <v xml:space="preserve">T210105Office buildingPESVNFV-25AL12.61120PHK INV </v>
      </c>
      <c r="K1377" t="s">
        <v>1144</v>
      </c>
      <c r="L1377" t="b">
        <f t="shared" si="43"/>
        <v>1</v>
      </c>
    </row>
    <row r="1378" spans="1:12" hidden="1" x14ac:dyDescent="0.3">
      <c r="A1378" t="s">
        <v>116</v>
      </c>
      <c r="B1378" t="s">
        <v>117</v>
      </c>
      <c r="C1378" t="s">
        <v>57</v>
      </c>
      <c r="D1378" t="s">
        <v>121</v>
      </c>
      <c r="E1378">
        <v>2.61</v>
      </c>
      <c r="F1378">
        <v>120</v>
      </c>
      <c r="G1378" t="s">
        <v>152</v>
      </c>
      <c r="H1378">
        <v>0</v>
      </c>
      <c r="I1378" t="s">
        <v>152</v>
      </c>
      <c r="J1378" t="str">
        <f t="shared" si="42"/>
        <v>T210105Office buildingPESVNFV-25AL12.61120AUG</v>
      </c>
      <c r="K1378" t="s">
        <v>1597</v>
      </c>
      <c r="L1378" t="b">
        <f t="shared" si="43"/>
        <v>1</v>
      </c>
    </row>
    <row r="1379" spans="1:12" hidden="1" x14ac:dyDescent="0.3">
      <c r="A1379" t="s">
        <v>116</v>
      </c>
      <c r="B1379" t="s">
        <v>117</v>
      </c>
      <c r="C1379" t="s">
        <v>57</v>
      </c>
      <c r="D1379" t="s">
        <v>121</v>
      </c>
      <c r="E1379">
        <v>2.61</v>
      </c>
      <c r="F1379">
        <v>120</v>
      </c>
      <c r="G1379" t="s">
        <v>148</v>
      </c>
      <c r="I1379" t="s">
        <v>152</v>
      </c>
      <c r="J1379" t="str">
        <f t="shared" si="42"/>
        <v xml:space="preserve">T210105Office buildingPESVNFV-25AL12.61120PHK INV </v>
      </c>
      <c r="K1379" t="s">
        <v>1144</v>
      </c>
      <c r="L1379" t="b">
        <f t="shared" si="43"/>
        <v>1</v>
      </c>
    </row>
    <row r="1380" spans="1:12" hidden="1" x14ac:dyDescent="0.3">
      <c r="A1380" t="s">
        <v>116</v>
      </c>
      <c r="B1380" t="s">
        <v>117</v>
      </c>
      <c r="C1380" t="s">
        <v>57</v>
      </c>
      <c r="D1380" t="s">
        <v>121</v>
      </c>
      <c r="E1380">
        <v>2.61</v>
      </c>
      <c r="F1380">
        <v>120</v>
      </c>
      <c r="G1380" t="s">
        <v>153</v>
      </c>
      <c r="I1380" t="s">
        <v>153</v>
      </c>
      <c r="J1380" t="str">
        <f t="shared" si="42"/>
        <v>T210105Office buildingPESVNFV-25AL12.61120SEP</v>
      </c>
      <c r="K1380" t="s">
        <v>1148</v>
      </c>
      <c r="L1380" t="b">
        <f t="shared" si="43"/>
        <v>1</v>
      </c>
    </row>
    <row r="1381" spans="1:12" hidden="1" x14ac:dyDescent="0.3">
      <c r="A1381" t="s">
        <v>116</v>
      </c>
      <c r="B1381" t="s">
        <v>117</v>
      </c>
      <c r="C1381" t="s">
        <v>57</v>
      </c>
      <c r="D1381" t="s">
        <v>121</v>
      </c>
      <c r="E1381">
        <v>2.61</v>
      </c>
      <c r="F1381">
        <v>120</v>
      </c>
      <c r="G1381" t="s">
        <v>148</v>
      </c>
      <c r="I1381" t="s">
        <v>153</v>
      </c>
      <c r="J1381" t="str">
        <f t="shared" si="42"/>
        <v xml:space="preserve">T210105Office buildingPESVNFV-25AL12.61120PHK INV </v>
      </c>
      <c r="K1381" t="s">
        <v>1144</v>
      </c>
      <c r="L1381" t="b">
        <f t="shared" si="43"/>
        <v>1</v>
      </c>
    </row>
    <row r="1382" spans="1:12" hidden="1" x14ac:dyDescent="0.3">
      <c r="A1382" t="s">
        <v>116</v>
      </c>
      <c r="B1382" t="s">
        <v>117</v>
      </c>
      <c r="C1382" t="s">
        <v>57</v>
      </c>
      <c r="D1382" t="s">
        <v>121</v>
      </c>
      <c r="E1382">
        <v>2.61</v>
      </c>
      <c r="F1382">
        <v>120</v>
      </c>
      <c r="G1382" t="s">
        <v>155</v>
      </c>
      <c r="H1382">
        <v>10</v>
      </c>
      <c r="I1382" t="s">
        <v>155</v>
      </c>
      <c r="J1382" t="str">
        <f t="shared" si="42"/>
        <v>T210105Office buildingPESVNFV-25AL12.61120OCT</v>
      </c>
      <c r="K1382" t="s">
        <v>1598</v>
      </c>
      <c r="L1382" t="b">
        <f t="shared" si="43"/>
        <v>1</v>
      </c>
    </row>
    <row r="1383" spans="1:12" hidden="1" x14ac:dyDescent="0.3">
      <c r="A1383" t="s">
        <v>116</v>
      </c>
      <c r="B1383" t="s">
        <v>117</v>
      </c>
      <c r="C1383" t="s">
        <v>57</v>
      </c>
      <c r="D1383" t="s">
        <v>121</v>
      </c>
      <c r="E1383">
        <v>2.61</v>
      </c>
      <c r="F1383">
        <v>120</v>
      </c>
      <c r="G1383" t="s">
        <v>148</v>
      </c>
      <c r="H1383" t="s">
        <v>193</v>
      </c>
      <c r="I1383" t="s">
        <v>155</v>
      </c>
      <c r="J1383" t="str">
        <f t="shared" si="42"/>
        <v xml:space="preserve">T210105Office buildingPESVNFV-25AL12.61120PHK INV </v>
      </c>
      <c r="K1383" t="s">
        <v>1144</v>
      </c>
      <c r="L1383" t="b">
        <f t="shared" si="43"/>
        <v>1</v>
      </c>
    </row>
    <row r="1384" spans="1:12" hidden="1" x14ac:dyDescent="0.3">
      <c r="A1384" t="s">
        <v>116</v>
      </c>
      <c r="B1384" t="s">
        <v>117</v>
      </c>
      <c r="C1384" t="s">
        <v>57</v>
      </c>
      <c r="D1384" t="s">
        <v>121</v>
      </c>
      <c r="E1384">
        <v>2.61</v>
      </c>
      <c r="F1384">
        <v>120</v>
      </c>
      <c r="G1384" t="s">
        <v>156</v>
      </c>
      <c r="I1384" t="s">
        <v>156</v>
      </c>
      <c r="J1384" t="str">
        <f t="shared" si="42"/>
        <v>T210105Office buildingPESVNFV-25AL12.61120NOV</v>
      </c>
      <c r="K1384" t="s">
        <v>1149</v>
      </c>
      <c r="L1384" t="b">
        <f t="shared" si="43"/>
        <v>1</v>
      </c>
    </row>
    <row r="1385" spans="1:12" hidden="1" x14ac:dyDescent="0.3">
      <c r="A1385" t="s">
        <v>116</v>
      </c>
      <c r="B1385" t="s">
        <v>117</v>
      </c>
      <c r="C1385" t="s">
        <v>57</v>
      </c>
      <c r="D1385" t="s">
        <v>121</v>
      </c>
      <c r="E1385">
        <v>2.61</v>
      </c>
      <c r="F1385">
        <v>120</v>
      </c>
      <c r="G1385" t="s">
        <v>148</v>
      </c>
      <c r="I1385" t="s">
        <v>156</v>
      </c>
      <c r="J1385" t="str">
        <f t="shared" si="42"/>
        <v xml:space="preserve">T210105Office buildingPESVNFV-25AL12.61120PHK INV </v>
      </c>
      <c r="K1385" t="s">
        <v>1144</v>
      </c>
      <c r="L1385" t="b">
        <f t="shared" si="43"/>
        <v>1</v>
      </c>
    </row>
    <row r="1386" spans="1:12" hidden="1" x14ac:dyDescent="0.3">
      <c r="A1386" t="s">
        <v>116</v>
      </c>
      <c r="B1386" t="s">
        <v>117</v>
      </c>
      <c r="C1386" t="s">
        <v>57</v>
      </c>
      <c r="D1386" t="s">
        <v>121</v>
      </c>
      <c r="E1386">
        <v>2.61</v>
      </c>
      <c r="F1386">
        <v>120</v>
      </c>
      <c r="G1386" t="s">
        <v>157</v>
      </c>
      <c r="I1386" t="s">
        <v>157</v>
      </c>
      <c r="J1386" t="str">
        <f t="shared" si="42"/>
        <v>T210105Office buildingPESVNFV-25AL12.61120DEC</v>
      </c>
      <c r="K1386" t="s">
        <v>1150</v>
      </c>
      <c r="L1386" t="b">
        <f t="shared" si="43"/>
        <v>1</v>
      </c>
    </row>
    <row r="1387" spans="1:12" hidden="1" x14ac:dyDescent="0.3">
      <c r="A1387" t="s">
        <v>116</v>
      </c>
      <c r="B1387" t="s">
        <v>117</v>
      </c>
      <c r="C1387" t="s">
        <v>57</v>
      </c>
      <c r="D1387" t="s">
        <v>121</v>
      </c>
      <c r="E1387">
        <v>2.61</v>
      </c>
      <c r="F1387">
        <v>120</v>
      </c>
      <c r="G1387" t="s">
        <v>148</v>
      </c>
      <c r="I1387" t="s">
        <v>157</v>
      </c>
      <c r="J1387" t="str">
        <f t="shared" si="42"/>
        <v xml:space="preserve">T210105Office buildingPESVNFV-25AL12.61120PHK INV </v>
      </c>
      <c r="K1387" t="s">
        <v>1144</v>
      </c>
      <c r="L1387" t="b">
        <f t="shared" si="43"/>
        <v>1</v>
      </c>
    </row>
    <row r="1388" spans="1:12" hidden="1" x14ac:dyDescent="0.3">
      <c r="A1388" t="s">
        <v>116</v>
      </c>
      <c r="B1388" t="s">
        <v>117</v>
      </c>
      <c r="C1388" t="s">
        <v>57</v>
      </c>
      <c r="D1388" t="s">
        <v>121</v>
      </c>
      <c r="E1388">
        <v>2.61</v>
      </c>
      <c r="F1388">
        <v>120</v>
      </c>
      <c r="G1388" t="s">
        <v>158</v>
      </c>
      <c r="H1388">
        <v>50</v>
      </c>
      <c r="I1388" t="s">
        <v>158</v>
      </c>
      <c r="J1388" t="str">
        <f t="shared" si="42"/>
        <v>T210105Office buildingPESVNFV-25AL12.61120JAN</v>
      </c>
      <c r="K1388" t="s">
        <v>1599</v>
      </c>
      <c r="L1388" t="b">
        <f t="shared" si="43"/>
        <v>1</v>
      </c>
    </row>
    <row r="1389" spans="1:12" hidden="1" x14ac:dyDescent="0.3">
      <c r="A1389" t="s">
        <v>116</v>
      </c>
      <c r="B1389" t="s">
        <v>117</v>
      </c>
      <c r="C1389" t="s">
        <v>57</v>
      </c>
      <c r="D1389" t="s">
        <v>121</v>
      </c>
      <c r="E1389">
        <v>2.61</v>
      </c>
      <c r="F1389">
        <v>120</v>
      </c>
      <c r="G1389" t="s">
        <v>148</v>
      </c>
      <c r="H1389" t="s">
        <v>223</v>
      </c>
      <c r="I1389" t="s">
        <v>158</v>
      </c>
      <c r="J1389" t="str">
        <f t="shared" si="42"/>
        <v xml:space="preserve">T210105Office buildingPESVNFV-25AL12.61120PHK INV </v>
      </c>
      <c r="K1389" t="s">
        <v>1144</v>
      </c>
      <c r="L1389" t="b">
        <f t="shared" si="43"/>
        <v>1</v>
      </c>
    </row>
    <row r="1390" spans="1:12" hidden="1" x14ac:dyDescent="0.3">
      <c r="A1390" t="s">
        <v>116</v>
      </c>
      <c r="B1390" t="s">
        <v>117</v>
      </c>
      <c r="C1390" t="s">
        <v>57</v>
      </c>
      <c r="D1390" t="s">
        <v>121</v>
      </c>
      <c r="E1390">
        <v>2.61</v>
      </c>
      <c r="F1390">
        <v>120</v>
      </c>
      <c r="G1390" t="s">
        <v>159</v>
      </c>
      <c r="H1390">
        <v>30</v>
      </c>
      <c r="I1390" t="s">
        <v>159</v>
      </c>
      <c r="J1390" t="str">
        <f t="shared" si="42"/>
        <v>T210105Office buildingPESVNFV-25AL12.61120FEB</v>
      </c>
      <c r="K1390" t="s">
        <v>1600</v>
      </c>
      <c r="L1390" t="b">
        <f t="shared" si="43"/>
        <v>1</v>
      </c>
    </row>
    <row r="1391" spans="1:12" hidden="1" x14ac:dyDescent="0.3">
      <c r="A1391" t="s">
        <v>116</v>
      </c>
      <c r="B1391" t="s">
        <v>117</v>
      </c>
      <c r="C1391" t="s">
        <v>57</v>
      </c>
      <c r="D1391" t="s">
        <v>121</v>
      </c>
      <c r="E1391">
        <v>2.61</v>
      </c>
      <c r="F1391">
        <v>120</v>
      </c>
      <c r="G1391" t="s">
        <v>148</v>
      </c>
      <c r="H1391" t="s">
        <v>224</v>
      </c>
      <c r="I1391" t="s">
        <v>159</v>
      </c>
      <c r="J1391" t="str">
        <f t="shared" si="42"/>
        <v xml:space="preserve">T210105Office buildingPESVNFV-25AL12.61120PHK INV </v>
      </c>
      <c r="K1391" t="s">
        <v>1144</v>
      </c>
      <c r="L1391" t="b">
        <f t="shared" si="43"/>
        <v>1</v>
      </c>
    </row>
    <row r="1392" spans="1:12" x14ac:dyDescent="0.3">
      <c r="A1392" t="s">
        <v>116</v>
      </c>
      <c r="B1392" t="s">
        <v>117</v>
      </c>
      <c r="C1392" t="s">
        <v>57</v>
      </c>
      <c r="D1392" t="s">
        <v>121</v>
      </c>
      <c r="E1392">
        <v>2.61</v>
      </c>
      <c r="F1392">
        <v>120</v>
      </c>
      <c r="G1392" t="s">
        <v>160</v>
      </c>
      <c r="H1392">
        <v>60</v>
      </c>
      <c r="I1392" t="s">
        <v>160</v>
      </c>
      <c r="J1392" t="str">
        <f t="shared" si="42"/>
        <v>T210105Office buildingPESVNFV-25AL12.61120MAR</v>
      </c>
      <c r="K1392" t="s">
        <v>1601</v>
      </c>
      <c r="L1392" t="b">
        <f t="shared" si="43"/>
        <v>1</v>
      </c>
    </row>
    <row r="1393" spans="1:12" x14ac:dyDescent="0.3">
      <c r="A1393" t="s">
        <v>116</v>
      </c>
      <c r="B1393" t="s">
        <v>117</v>
      </c>
      <c r="C1393" t="s">
        <v>57</v>
      </c>
      <c r="D1393" t="s">
        <v>121</v>
      </c>
      <c r="E1393">
        <v>2.61</v>
      </c>
      <c r="F1393">
        <v>120</v>
      </c>
      <c r="G1393" t="s">
        <v>148</v>
      </c>
      <c r="H1393" t="s">
        <v>222</v>
      </c>
      <c r="I1393" t="s">
        <v>160</v>
      </c>
      <c r="J1393" t="str">
        <f t="shared" si="42"/>
        <v xml:space="preserve">T210105Office buildingPESVNFV-25AL12.61120PHK INV </v>
      </c>
      <c r="K1393" t="s">
        <v>1144</v>
      </c>
      <c r="L1393" t="b">
        <f t="shared" si="43"/>
        <v>1</v>
      </c>
    </row>
    <row r="1394" spans="1:12" hidden="1" x14ac:dyDescent="0.3">
      <c r="A1394" t="s">
        <v>116</v>
      </c>
      <c r="B1394" t="s">
        <v>117</v>
      </c>
      <c r="C1394" t="s">
        <v>57</v>
      </c>
      <c r="D1394" t="s">
        <v>122</v>
      </c>
      <c r="E1394">
        <v>3.01</v>
      </c>
      <c r="F1394">
        <v>20</v>
      </c>
      <c r="G1394" t="s">
        <v>185</v>
      </c>
      <c r="I1394" t="s">
        <v>185</v>
      </c>
      <c r="J1394" t="str">
        <f t="shared" si="42"/>
        <v>T210105Office buildingPESVNFV-25RL13.0120APR</v>
      </c>
      <c r="K1394" t="s">
        <v>1151</v>
      </c>
      <c r="L1394" t="b">
        <f t="shared" si="43"/>
        <v>1</v>
      </c>
    </row>
    <row r="1395" spans="1:12" hidden="1" x14ac:dyDescent="0.3">
      <c r="A1395" t="s">
        <v>116</v>
      </c>
      <c r="B1395" t="s">
        <v>117</v>
      </c>
      <c r="C1395" t="s">
        <v>57</v>
      </c>
      <c r="D1395" t="s">
        <v>122</v>
      </c>
      <c r="E1395">
        <v>3.01</v>
      </c>
      <c r="F1395">
        <v>20</v>
      </c>
      <c r="G1395" t="s">
        <v>148</v>
      </c>
      <c r="I1395" t="s">
        <v>185</v>
      </c>
      <c r="J1395" t="str">
        <f t="shared" si="42"/>
        <v xml:space="preserve">T210105Office buildingPESVNFV-25RL13.0120PHK INV </v>
      </c>
      <c r="K1395" t="s">
        <v>1152</v>
      </c>
      <c r="L1395" t="b">
        <f t="shared" si="43"/>
        <v>1</v>
      </c>
    </row>
    <row r="1396" spans="1:12" hidden="1" x14ac:dyDescent="0.3">
      <c r="A1396" t="s">
        <v>116</v>
      </c>
      <c r="B1396" t="s">
        <v>117</v>
      </c>
      <c r="C1396" t="s">
        <v>57</v>
      </c>
      <c r="D1396" t="s">
        <v>122</v>
      </c>
      <c r="E1396">
        <v>3.01</v>
      </c>
      <c r="F1396">
        <v>20</v>
      </c>
      <c r="G1396" t="s">
        <v>147</v>
      </c>
      <c r="I1396" t="s">
        <v>147</v>
      </c>
      <c r="J1396" t="str">
        <f t="shared" si="42"/>
        <v>T210105Office buildingPESVNFV-25RL13.0120MAY</v>
      </c>
      <c r="K1396" t="s">
        <v>1153</v>
      </c>
      <c r="L1396" t="b">
        <f t="shared" si="43"/>
        <v>1</v>
      </c>
    </row>
    <row r="1397" spans="1:12" hidden="1" x14ac:dyDescent="0.3">
      <c r="A1397" t="s">
        <v>116</v>
      </c>
      <c r="B1397" t="s">
        <v>117</v>
      </c>
      <c r="C1397" t="s">
        <v>57</v>
      </c>
      <c r="D1397" t="s">
        <v>122</v>
      </c>
      <c r="E1397">
        <v>3.01</v>
      </c>
      <c r="F1397">
        <v>20</v>
      </c>
      <c r="G1397" t="s">
        <v>148</v>
      </c>
      <c r="I1397" t="s">
        <v>147</v>
      </c>
      <c r="J1397" t="str">
        <f t="shared" si="42"/>
        <v xml:space="preserve">T210105Office buildingPESVNFV-25RL13.0120PHK INV </v>
      </c>
      <c r="K1397" t="s">
        <v>1152</v>
      </c>
      <c r="L1397" t="b">
        <f t="shared" si="43"/>
        <v>1</v>
      </c>
    </row>
    <row r="1398" spans="1:12" hidden="1" x14ac:dyDescent="0.3">
      <c r="A1398" t="s">
        <v>116</v>
      </c>
      <c r="B1398" t="s">
        <v>117</v>
      </c>
      <c r="C1398" t="s">
        <v>57</v>
      </c>
      <c r="D1398" t="s">
        <v>122</v>
      </c>
      <c r="E1398">
        <v>3.01</v>
      </c>
      <c r="F1398">
        <v>20</v>
      </c>
      <c r="G1398" t="s">
        <v>149</v>
      </c>
      <c r="I1398" t="s">
        <v>149</v>
      </c>
      <c r="J1398" t="str">
        <f t="shared" si="42"/>
        <v>T210105Office buildingPESVNFV-25RL13.0120JUN</v>
      </c>
      <c r="K1398" t="s">
        <v>1154</v>
      </c>
      <c r="L1398" t="b">
        <f t="shared" si="43"/>
        <v>1</v>
      </c>
    </row>
    <row r="1399" spans="1:12" hidden="1" x14ac:dyDescent="0.3">
      <c r="A1399" t="s">
        <v>116</v>
      </c>
      <c r="B1399" t="s">
        <v>117</v>
      </c>
      <c r="C1399" t="s">
        <v>57</v>
      </c>
      <c r="D1399" t="s">
        <v>122</v>
      </c>
      <c r="E1399">
        <v>3.01</v>
      </c>
      <c r="F1399">
        <v>20</v>
      </c>
      <c r="G1399" t="s">
        <v>148</v>
      </c>
      <c r="I1399" t="s">
        <v>149</v>
      </c>
      <c r="J1399" t="str">
        <f t="shared" si="42"/>
        <v xml:space="preserve">T210105Office buildingPESVNFV-25RL13.0120PHK INV </v>
      </c>
      <c r="K1399" t="s">
        <v>1152</v>
      </c>
      <c r="L1399" t="b">
        <f t="shared" si="43"/>
        <v>1</v>
      </c>
    </row>
    <row r="1400" spans="1:12" hidden="1" x14ac:dyDescent="0.3">
      <c r="A1400" t="s">
        <v>116</v>
      </c>
      <c r="B1400" t="s">
        <v>117</v>
      </c>
      <c r="C1400" t="s">
        <v>57</v>
      </c>
      <c r="D1400" t="s">
        <v>122</v>
      </c>
      <c r="E1400">
        <v>3.01</v>
      </c>
      <c r="F1400">
        <v>20</v>
      </c>
      <c r="G1400" t="s">
        <v>150</v>
      </c>
      <c r="I1400" t="s">
        <v>150</v>
      </c>
      <c r="J1400" t="str">
        <f t="shared" si="42"/>
        <v>T210105Office buildingPESVNFV-25RL13.0120JUL</v>
      </c>
      <c r="K1400" t="s">
        <v>1155</v>
      </c>
      <c r="L1400" t="b">
        <f t="shared" si="43"/>
        <v>1</v>
      </c>
    </row>
    <row r="1401" spans="1:12" hidden="1" x14ac:dyDescent="0.3">
      <c r="A1401" t="s">
        <v>116</v>
      </c>
      <c r="B1401" t="s">
        <v>117</v>
      </c>
      <c r="C1401" t="s">
        <v>57</v>
      </c>
      <c r="D1401" t="s">
        <v>122</v>
      </c>
      <c r="E1401">
        <v>3.01</v>
      </c>
      <c r="F1401">
        <v>20</v>
      </c>
      <c r="G1401" t="s">
        <v>148</v>
      </c>
      <c r="I1401" t="s">
        <v>150</v>
      </c>
      <c r="J1401" t="str">
        <f t="shared" si="42"/>
        <v xml:space="preserve">T210105Office buildingPESVNFV-25RL13.0120PHK INV </v>
      </c>
      <c r="K1401" t="s">
        <v>1152</v>
      </c>
      <c r="L1401" t="b">
        <f t="shared" si="43"/>
        <v>1</v>
      </c>
    </row>
    <row r="1402" spans="1:12" hidden="1" x14ac:dyDescent="0.3">
      <c r="A1402" t="s">
        <v>116</v>
      </c>
      <c r="B1402" t="s">
        <v>117</v>
      </c>
      <c r="C1402" t="s">
        <v>57</v>
      </c>
      <c r="D1402" t="s">
        <v>122</v>
      </c>
      <c r="E1402">
        <v>3.01</v>
      </c>
      <c r="F1402">
        <v>20</v>
      </c>
      <c r="G1402" t="s">
        <v>152</v>
      </c>
      <c r="H1402">
        <v>0</v>
      </c>
      <c r="I1402" t="s">
        <v>152</v>
      </c>
      <c r="J1402" t="str">
        <f t="shared" si="42"/>
        <v>T210105Office buildingPESVNFV-25RL13.0120AUG</v>
      </c>
      <c r="K1402" t="s">
        <v>1602</v>
      </c>
      <c r="L1402" t="b">
        <f t="shared" si="43"/>
        <v>1</v>
      </c>
    </row>
    <row r="1403" spans="1:12" hidden="1" x14ac:dyDescent="0.3">
      <c r="A1403" t="s">
        <v>116</v>
      </c>
      <c r="B1403" t="s">
        <v>117</v>
      </c>
      <c r="C1403" t="s">
        <v>57</v>
      </c>
      <c r="D1403" t="s">
        <v>122</v>
      </c>
      <c r="E1403">
        <v>3.01</v>
      </c>
      <c r="F1403">
        <v>20</v>
      </c>
      <c r="G1403" t="s">
        <v>148</v>
      </c>
      <c r="I1403" t="s">
        <v>152</v>
      </c>
      <c r="J1403" t="str">
        <f t="shared" si="42"/>
        <v xml:space="preserve">T210105Office buildingPESVNFV-25RL13.0120PHK INV </v>
      </c>
      <c r="K1403" t="s">
        <v>1152</v>
      </c>
      <c r="L1403" t="b">
        <f t="shared" si="43"/>
        <v>1</v>
      </c>
    </row>
    <row r="1404" spans="1:12" hidden="1" x14ac:dyDescent="0.3">
      <c r="A1404" t="s">
        <v>116</v>
      </c>
      <c r="B1404" t="s">
        <v>117</v>
      </c>
      <c r="C1404" t="s">
        <v>57</v>
      </c>
      <c r="D1404" t="s">
        <v>122</v>
      </c>
      <c r="E1404">
        <v>3.01</v>
      </c>
      <c r="F1404">
        <v>20</v>
      </c>
      <c r="G1404" t="s">
        <v>153</v>
      </c>
      <c r="I1404" t="s">
        <v>153</v>
      </c>
      <c r="J1404" t="str">
        <f t="shared" si="42"/>
        <v>T210105Office buildingPESVNFV-25RL13.0120SEP</v>
      </c>
      <c r="K1404" t="s">
        <v>1156</v>
      </c>
      <c r="L1404" t="b">
        <f t="shared" si="43"/>
        <v>1</v>
      </c>
    </row>
    <row r="1405" spans="1:12" hidden="1" x14ac:dyDescent="0.3">
      <c r="A1405" t="s">
        <v>116</v>
      </c>
      <c r="B1405" t="s">
        <v>117</v>
      </c>
      <c r="C1405" t="s">
        <v>57</v>
      </c>
      <c r="D1405" t="s">
        <v>122</v>
      </c>
      <c r="E1405">
        <v>3.01</v>
      </c>
      <c r="F1405">
        <v>20</v>
      </c>
      <c r="G1405" t="s">
        <v>148</v>
      </c>
      <c r="I1405" t="s">
        <v>153</v>
      </c>
      <c r="J1405" t="str">
        <f t="shared" si="42"/>
        <v xml:space="preserve">T210105Office buildingPESVNFV-25RL13.0120PHK INV </v>
      </c>
      <c r="K1405" t="s">
        <v>1152</v>
      </c>
      <c r="L1405" t="b">
        <f t="shared" si="43"/>
        <v>1</v>
      </c>
    </row>
    <row r="1406" spans="1:12" hidden="1" x14ac:dyDescent="0.3">
      <c r="A1406" t="s">
        <v>116</v>
      </c>
      <c r="B1406" t="s">
        <v>117</v>
      </c>
      <c r="C1406" t="s">
        <v>57</v>
      </c>
      <c r="D1406" t="s">
        <v>122</v>
      </c>
      <c r="E1406">
        <v>3.01</v>
      </c>
      <c r="F1406">
        <v>20</v>
      </c>
      <c r="G1406" t="s">
        <v>155</v>
      </c>
      <c r="I1406" t="s">
        <v>155</v>
      </c>
      <c r="J1406" t="str">
        <f t="shared" si="42"/>
        <v>T210105Office buildingPESVNFV-25RL13.0120OCT</v>
      </c>
      <c r="K1406" t="s">
        <v>1157</v>
      </c>
      <c r="L1406" t="b">
        <f t="shared" si="43"/>
        <v>1</v>
      </c>
    </row>
    <row r="1407" spans="1:12" hidden="1" x14ac:dyDescent="0.3">
      <c r="A1407" t="s">
        <v>116</v>
      </c>
      <c r="B1407" t="s">
        <v>117</v>
      </c>
      <c r="C1407" t="s">
        <v>57</v>
      </c>
      <c r="D1407" t="s">
        <v>122</v>
      </c>
      <c r="E1407">
        <v>3.01</v>
      </c>
      <c r="F1407">
        <v>20</v>
      </c>
      <c r="G1407" t="s">
        <v>148</v>
      </c>
      <c r="I1407" t="s">
        <v>155</v>
      </c>
      <c r="J1407" t="str">
        <f t="shared" si="42"/>
        <v xml:space="preserve">T210105Office buildingPESVNFV-25RL13.0120PHK INV </v>
      </c>
      <c r="K1407" t="s">
        <v>1152</v>
      </c>
      <c r="L1407" t="b">
        <f t="shared" si="43"/>
        <v>1</v>
      </c>
    </row>
    <row r="1408" spans="1:12" hidden="1" x14ac:dyDescent="0.3">
      <c r="A1408" t="s">
        <v>116</v>
      </c>
      <c r="B1408" t="s">
        <v>117</v>
      </c>
      <c r="C1408" t="s">
        <v>57</v>
      </c>
      <c r="D1408" t="s">
        <v>122</v>
      </c>
      <c r="E1408">
        <v>3.01</v>
      </c>
      <c r="F1408">
        <v>20</v>
      </c>
      <c r="G1408" t="s">
        <v>156</v>
      </c>
      <c r="I1408" t="s">
        <v>156</v>
      </c>
      <c r="J1408" t="str">
        <f t="shared" si="42"/>
        <v>T210105Office buildingPESVNFV-25RL13.0120NOV</v>
      </c>
      <c r="K1408" t="s">
        <v>1158</v>
      </c>
      <c r="L1408" t="b">
        <f t="shared" si="43"/>
        <v>1</v>
      </c>
    </row>
    <row r="1409" spans="1:12" hidden="1" x14ac:dyDescent="0.3">
      <c r="A1409" t="s">
        <v>116</v>
      </c>
      <c r="B1409" t="s">
        <v>117</v>
      </c>
      <c r="C1409" t="s">
        <v>57</v>
      </c>
      <c r="D1409" t="s">
        <v>122</v>
      </c>
      <c r="E1409">
        <v>3.01</v>
      </c>
      <c r="F1409">
        <v>20</v>
      </c>
      <c r="G1409" t="s">
        <v>148</v>
      </c>
      <c r="I1409" t="s">
        <v>156</v>
      </c>
      <c r="J1409" t="str">
        <f t="shared" si="42"/>
        <v xml:space="preserve">T210105Office buildingPESVNFV-25RL13.0120PHK INV </v>
      </c>
      <c r="K1409" t="s">
        <v>1152</v>
      </c>
      <c r="L1409" t="b">
        <f t="shared" si="43"/>
        <v>1</v>
      </c>
    </row>
    <row r="1410" spans="1:12" hidden="1" x14ac:dyDescent="0.3">
      <c r="A1410" t="s">
        <v>116</v>
      </c>
      <c r="B1410" t="s">
        <v>117</v>
      </c>
      <c r="C1410" t="s">
        <v>57</v>
      </c>
      <c r="D1410" t="s">
        <v>122</v>
      </c>
      <c r="E1410">
        <v>3.01</v>
      </c>
      <c r="F1410">
        <v>20</v>
      </c>
      <c r="G1410" t="s">
        <v>157</v>
      </c>
      <c r="I1410" t="s">
        <v>157</v>
      </c>
      <c r="J1410" t="str">
        <f t="shared" si="42"/>
        <v>T210105Office buildingPESVNFV-25RL13.0120DEC</v>
      </c>
      <c r="K1410" t="s">
        <v>1159</v>
      </c>
      <c r="L1410" t="b">
        <f t="shared" si="43"/>
        <v>1</v>
      </c>
    </row>
    <row r="1411" spans="1:12" hidden="1" x14ac:dyDescent="0.3">
      <c r="A1411" t="s">
        <v>116</v>
      </c>
      <c r="B1411" t="s">
        <v>117</v>
      </c>
      <c r="C1411" t="s">
        <v>57</v>
      </c>
      <c r="D1411" t="s">
        <v>122</v>
      </c>
      <c r="E1411">
        <v>3.01</v>
      </c>
      <c r="F1411">
        <v>20</v>
      </c>
      <c r="G1411" t="s">
        <v>148</v>
      </c>
      <c r="I1411" t="s">
        <v>157</v>
      </c>
      <c r="J1411" t="str">
        <f t="shared" ref="J1411:J1474" si="44">A1411&amp;B1411&amp;C1411&amp;D1411&amp;E1411&amp;F1411&amp;G1411</f>
        <v xml:space="preserve">T210105Office buildingPESVNFV-25RL13.0120PHK INV </v>
      </c>
      <c r="K1411" t="s">
        <v>1152</v>
      </c>
      <c r="L1411" t="b">
        <f t="shared" ref="L1411:L1474" si="45">J1411=K1411</f>
        <v>1</v>
      </c>
    </row>
    <row r="1412" spans="1:12" hidden="1" x14ac:dyDescent="0.3">
      <c r="A1412" t="s">
        <v>116</v>
      </c>
      <c r="B1412" t="s">
        <v>117</v>
      </c>
      <c r="C1412" t="s">
        <v>57</v>
      </c>
      <c r="D1412" t="s">
        <v>122</v>
      </c>
      <c r="E1412">
        <v>3.01</v>
      </c>
      <c r="F1412">
        <v>20</v>
      </c>
      <c r="G1412" t="s">
        <v>158</v>
      </c>
      <c r="I1412" t="s">
        <v>158</v>
      </c>
      <c r="J1412" t="str">
        <f t="shared" si="44"/>
        <v>T210105Office buildingPESVNFV-25RL13.0120JAN</v>
      </c>
      <c r="K1412" t="s">
        <v>1160</v>
      </c>
      <c r="L1412" t="b">
        <f t="shared" si="45"/>
        <v>1</v>
      </c>
    </row>
    <row r="1413" spans="1:12" hidden="1" x14ac:dyDescent="0.3">
      <c r="A1413" t="s">
        <v>116</v>
      </c>
      <c r="B1413" t="s">
        <v>117</v>
      </c>
      <c r="C1413" t="s">
        <v>57</v>
      </c>
      <c r="D1413" t="s">
        <v>122</v>
      </c>
      <c r="E1413">
        <v>3.01</v>
      </c>
      <c r="F1413">
        <v>20</v>
      </c>
      <c r="G1413" t="s">
        <v>148</v>
      </c>
      <c r="I1413" t="s">
        <v>158</v>
      </c>
      <c r="J1413" t="str">
        <f t="shared" si="44"/>
        <v xml:space="preserve">T210105Office buildingPESVNFV-25RL13.0120PHK INV </v>
      </c>
      <c r="K1413" t="s">
        <v>1152</v>
      </c>
      <c r="L1413" t="b">
        <f t="shared" si="45"/>
        <v>1</v>
      </c>
    </row>
    <row r="1414" spans="1:12" hidden="1" x14ac:dyDescent="0.3">
      <c r="A1414" t="s">
        <v>116</v>
      </c>
      <c r="B1414" t="s">
        <v>117</v>
      </c>
      <c r="C1414" t="s">
        <v>57</v>
      </c>
      <c r="D1414" t="s">
        <v>122</v>
      </c>
      <c r="E1414">
        <v>3.01</v>
      </c>
      <c r="F1414">
        <v>20</v>
      </c>
      <c r="G1414" t="s">
        <v>159</v>
      </c>
      <c r="I1414" t="s">
        <v>159</v>
      </c>
      <c r="J1414" t="str">
        <f t="shared" si="44"/>
        <v>T210105Office buildingPESVNFV-25RL13.0120FEB</v>
      </c>
      <c r="K1414" t="s">
        <v>1161</v>
      </c>
      <c r="L1414" t="b">
        <f t="shared" si="45"/>
        <v>1</v>
      </c>
    </row>
    <row r="1415" spans="1:12" hidden="1" x14ac:dyDescent="0.3">
      <c r="A1415" t="s">
        <v>116</v>
      </c>
      <c r="B1415" t="s">
        <v>117</v>
      </c>
      <c r="C1415" t="s">
        <v>57</v>
      </c>
      <c r="D1415" t="s">
        <v>122</v>
      </c>
      <c r="E1415">
        <v>3.01</v>
      </c>
      <c r="F1415">
        <v>20</v>
      </c>
      <c r="G1415" t="s">
        <v>148</v>
      </c>
      <c r="I1415" t="s">
        <v>159</v>
      </c>
      <c r="J1415" t="str">
        <f t="shared" si="44"/>
        <v xml:space="preserve">T210105Office buildingPESVNFV-25RL13.0120PHK INV </v>
      </c>
      <c r="K1415" t="s">
        <v>1152</v>
      </c>
      <c r="L1415" t="b">
        <f t="shared" si="45"/>
        <v>1</v>
      </c>
    </row>
    <row r="1416" spans="1:12" x14ac:dyDescent="0.3">
      <c r="A1416" t="s">
        <v>116</v>
      </c>
      <c r="B1416" t="s">
        <v>117</v>
      </c>
      <c r="C1416" t="s">
        <v>57</v>
      </c>
      <c r="D1416" t="s">
        <v>122</v>
      </c>
      <c r="E1416">
        <v>3.01</v>
      </c>
      <c r="F1416">
        <v>20</v>
      </c>
      <c r="G1416" t="s">
        <v>160</v>
      </c>
      <c r="I1416" t="s">
        <v>160</v>
      </c>
      <c r="J1416" t="str">
        <f t="shared" si="44"/>
        <v>T210105Office buildingPESVNFV-25RL13.0120MAR</v>
      </c>
      <c r="K1416" t="s">
        <v>1162</v>
      </c>
      <c r="L1416" t="b">
        <f t="shared" si="45"/>
        <v>1</v>
      </c>
    </row>
    <row r="1417" spans="1:12" x14ac:dyDescent="0.3">
      <c r="A1417" t="s">
        <v>116</v>
      </c>
      <c r="B1417" t="s">
        <v>117</v>
      </c>
      <c r="C1417" t="s">
        <v>57</v>
      </c>
      <c r="D1417" t="s">
        <v>122</v>
      </c>
      <c r="E1417">
        <v>3.01</v>
      </c>
      <c r="F1417">
        <v>20</v>
      </c>
      <c r="G1417" t="s">
        <v>148</v>
      </c>
      <c r="I1417" t="s">
        <v>160</v>
      </c>
      <c r="J1417" t="str">
        <f t="shared" si="44"/>
        <v xml:space="preserve">T210105Office buildingPESVNFV-25RL13.0120PHK INV </v>
      </c>
      <c r="K1417" t="s">
        <v>1152</v>
      </c>
      <c r="L1417" t="b">
        <f t="shared" si="45"/>
        <v>1</v>
      </c>
    </row>
    <row r="1418" spans="1:12" hidden="1" x14ac:dyDescent="0.3">
      <c r="A1418" t="s">
        <v>116</v>
      </c>
      <c r="B1418" t="s">
        <v>117</v>
      </c>
      <c r="C1418" t="s">
        <v>57</v>
      </c>
      <c r="D1418" t="s">
        <v>63</v>
      </c>
      <c r="E1418">
        <v>2.84</v>
      </c>
      <c r="F1418">
        <v>450</v>
      </c>
      <c r="G1418" t="s">
        <v>185</v>
      </c>
      <c r="I1418" t="s">
        <v>185</v>
      </c>
      <c r="J1418" t="str">
        <f t="shared" si="44"/>
        <v>T210105Office buildingPESVNFV-30AU12.84450APR</v>
      </c>
      <c r="K1418" t="s">
        <v>1163</v>
      </c>
      <c r="L1418" t="b">
        <f t="shared" si="45"/>
        <v>1</v>
      </c>
    </row>
    <row r="1419" spans="1:12" hidden="1" x14ac:dyDescent="0.3">
      <c r="A1419" t="s">
        <v>116</v>
      </c>
      <c r="B1419" t="s">
        <v>117</v>
      </c>
      <c r="C1419" t="s">
        <v>57</v>
      </c>
      <c r="D1419" t="s">
        <v>63</v>
      </c>
      <c r="E1419">
        <v>2.84</v>
      </c>
      <c r="F1419">
        <v>450</v>
      </c>
      <c r="G1419" t="s">
        <v>148</v>
      </c>
      <c r="I1419" t="s">
        <v>185</v>
      </c>
      <c r="J1419" t="str">
        <f t="shared" si="44"/>
        <v xml:space="preserve">T210105Office buildingPESVNFV-30AU12.84450PHK INV </v>
      </c>
      <c r="K1419" t="s">
        <v>1164</v>
      </c>
      <c r="L1419" t="b">
        <f t="shared" si="45"/>
        <v>1</v>
      </c>
    </row>
    <row r="1420" spans="1:12" hidden="1" x14ac:dyDescent="0.3">
      <c r="A1420" t="s">
        <v>116</v>
      </c>
      <c r="B1420" t="s">
        <v>117</v>
      </c>
      <c r="C1420" t="s">
        <v>57</v>
      </c>
      <c r="D1420" t="s">
        <v>63</v>
      </c>
      <c r="E1420">
        <v>2.84</v>
      </c>
      <c r="F1420">
        <v>450</v>
      </c>
      <c r="G1420" t="s">
        <v>147</v>
      </c>
      <c r="I1420" t="s">
        <v>147</v>
      </c>
      <c r="J1420" t="str">
        <f t="shared" si="44"/>
        <v>T210105Office buildingPESVNFV-30AU12.84450MAY</v>
      </c>
      <c r="K1420" t="s">
        <v>1165</v>
      </c>
      <c r="L1420" t="b">
        <f t="shared" si="45"/>
        <v>1</v>
      </c>
    </row>
    <row r="1421" spans="1:12" hidden="1" x14ac:dyDescent="0.3">
      <c r="A1421" t="s">
        <v>116</v>
      </c>
      <c r="B1421" t="s">
        <v>117</v>
      </c>
      <c r="C1421" t="s">
        <v>57</v>
      </c>
      <c r="D1421" t="s">
        <v>63</v>
      </c>
      <c r="E1421">
        <v>2.84</v>
      </c>
      <c r="F1421">
        <v>450</v>
      </c>
      <c r="G1421" t="s">
        <v>148</v>
      </c>
      <c r="I1421" t="s">
        <v>147</v>
      </c>
      <c r="J1421" t="str">
        <f t="shared" si="44"/>
        <v xml:space="preserve">T210105Office buildingPESVNFV-30AU12.84450PHK INV </v>
      </c>
      <c r="K1421" t="s">
        <v>1164</v>
      </c>
      <c r="L1421" t="b">
        <f t="shared" si="45"/>
        <v>1</v>
      </c>
    </row>
    <row r="1422" spans="1:12" hidden="1" x14ac:dyDescent="0.3">
      <c r="A1422" t="s">
        <v>116</v>
      </c>
      <c r="B1422" t="s">
        <v>117</v>
      </c>
      <c r="C1422" t="s">
        <v>57</v>
      </c>
      <c r="D1422" t="s">
        <v>63</v>
      </c>
      <c r="E1422">
        <v>2.84</v>
      </c>
      <c r="F1422">
        <v>450</v>
      </c>
      <c r="G1422" t="s">
        <v>149</v>
      </c>
      <c r="I1422" t="s">
        <v>149</v>
      </c>
      <c r="J1422" t="str">
        <f t="shared" si="44"/>
        <v>T210105Office buildingPESVNFV-30AU12.84450JUN</v>
      </c>
      <c r="K1422" t="s">
        <v>1166</v>
      </c>
      <c r="L1422" t="b">
        <f t="shared" si="45"/>
        <v>1</v>
      </c>
    </row>
    <row r="1423" spans="1:12" hidden="1" x14ac:dyDescent="0.3">
      <c r="A1423" t="s">
        <v>116</v>
      </c>
      <c r="B1423" t="s">
        <v>117</v>
      </c>
      <c r="C1423" t="s">
        <v>57</v>
      </c>
      <c r="D1423" t="s">
        <v>63</v>
      </c>
      <c r="E1423">
        <v>2.84</v>
      </c>
      <c r="F1423">
        <v>450</v>
      </c>
      <c r="G1423" t="s">
        <v>148</v>
      </c>
      <c r="I1423" t="s">
        <v>149</v>
      </c>
      <c r="J1423" t="str">
        <f t="shared" si="44"/>
        <v xml:space="preserve">T210105Office buildingPESVNFV-30AU12.84450PHK INV </v>
      </c>
      <c r="K1423" t="s">
        <v>1164</v>
      </c>
      <c r="L1423" t="b">
        <f t="shared" si="45"/>
        <v>1</v>
      </c>
    </row>
    <row r="1424" spans="1:12" hidden="1" x14ac:dyDescent="0.3">
      <c r="A1424" t="s">
        <v>116</v>
      </c>
      <c r="B1424" t="s">
        <v>117</v>
      </c>
      <c r="C1424" t="s">
        <v>57</v>
      </c>
      <c r="D1424" t="s">
        <v>63</v>
      </c>
      <c r="E1424">
        <v>2.84</v>
      </c>
      <c r="F1424">
        <v>450</v>
      </c>
      <c r="G1424" t="s">
        <v>150</v>
      </c>
      <c r="H1424">
        <v>30</v>
      </c>
      <c r="I1424" t="s">
        <v>150</v>
      </c>
      <c r="J1424" t="str">
        <f t="shared" si="44"/>
        <v>T210105Office buildingPESVNFV-30AU12.84450JUL</v>
      </c>
      <c r="K1424" t="s">
        <v>1603</v>
      </c>
      <c r="L1424" t="b">
        <f t="shared" si="45"/>
        <v>1</v>
      </c>
    </row>
    <row r="1425" spans="1:12" hidden="1" x14ac:dyDescent="0.3">
      <c r="A1425" t="s">
        <v>116</v>
      </c>
      <c r="B1425" t="s">
        <v>117</v>
      </c>
      <c r="C1425" t="s">
        <v>57</v>
      </c>
      <c r="D1425" t="s">
        <v>63</v>
      </c>
      <c r="E1425">
        <v>2.84</v>
      </c>
      <c r="F1425">
        <v>450</v>
      </c>
      <c r="G1425" t="s">
        <v>148</v>
      </c>
      <c r="H1425" t="s">
        <v>180</v>
      </c>
      <c r="I1425" t="s">
        <v>150</v>
      </c>
      <c r="J1425" t="str">
        <f t="shared" si="44"/>
        <v xml:space="preserve">T210105Office buildingPESVNFV-30AU12.84450PHK INV </v>
      </c>
      <c r="K1425" t="s">
        <v>1164</v>
      </c>
      <c r="L1425" t="b">
        <f t="shared" si="45"/>
        <v>1</v>
      </c>
    </row>
    <row r="1426" spans="1:12" hidden="1" x14ac:dyDescent="0.3">
      <c r="A1426" t="s">
        <v>116</v>
      </c>
      <c r="B1426" t="s">
        <v>117</v>
      </c>
      <c r="C1426" t="s">
        <v>57</v>
      </c>
      <c r="D1426" t="s">
        <v>63</v>
      </c>
      <c r="E1426">
        <v>2.84</v>
      </c>
      <c r="F1426">
        <v>450</v>
      </c>
      <c r="G1426" t="s">
        <v>152</v>
      </c>
      <c r="H1426">
        <v>60</v>
      </c>
      <c r="I1426" t="s">
        <v>152</v>
      </c>
      <c r="J1426" t="str">
        <f t="shared" si="44"/>
        <v>T210105Office buildingPESVNFV-30AU12.84450AUG</v>
      </c>
      <c r="K1426" t="s">
        <v>1604</v>
      </c>
      <c r="L1426" t="b">
        <f t="shared" si="45"/>
        <v>1</v>
      </c>
    </row>
    <row r="1427" spans="1:12" hidden="1" x14ac:dyDescent="0.3">
      <c r="A1427" t="s">
        <v>116</v>
      </c>
      <c r="B1427" t="s">
        <v>117</v>
      </c>
      <c r="C1427" t="s">
        <v>57</v>
      </c>
      <c r="D1427" t="s">
        <v>63</v>
      </c>
      <c r="E1427">
        <v>2.84</v>
      </c>
      <c r="F1427">
        <v>450</v>
      </c>
      <c r="G1427" t="s">
        <v>148</v>
      </c>
      <c r="H1427" t="s">
        <v>182</v>
      </c>
      <c r="I1427" t="s">
        <v>152</v>
      </c>
      <c r="J1427" t="str">
        <f t="shared" si="44"/>
        <v xml:space="preserve">T210105Office buildingPESVNFV-30AU12.84450PHK INV </v>
      </c>
      <c r="K1427" t="s">
        <v>1164</v>
      </c>
      <c r="L1427" t="b">
        <f t="shared" si="45"/>
        <v>1</v>
      </c>
    </row>
    <row r="1428" spans="1:12" hidden="1" x14ac:dyDescent="0.3">
      <c r="A1428" t="s">
        <v>116</v>
      </c>
      <c r="B1428" t="s">
        <v>117</v>
      </c>
      <c r="C1428" t="s">
        <v>57</v>
      </c>
      <c r="D1428" t="s">
        <v>63</v>
      </c>
      <c r="E1428">
        <v>2.84</v>
      </c>
      <c r="F1428">
        <v>450</v>
      </c>
      <c r="G1428" t="s">
        <v>153</v>
      </c>
      <c r="I1428" t="s">
        <v>153</v>
      </c>
      <c r="J1428" t="str">
        <f t="shared" si="44"/>
        <v>T210105Office buildingPESVNFV-30AU12.84450SEP</v>
      </c>
      <c r="K1428" t="s">
        <v>1167</v>
      </c>
      <c r="L1428" t="b">
        <f t="shared" si="45"/>
        <v>1</v>
      </c>
    </row>
    <row r="1429" spans="1:12" hidden="1" x14ac:dyDescent="0.3">
      <c r="A1429" t="s">
        <v>116</v>
      </c>
      <c r="B1429" t="s">
        <v>117</v>
      </c>
      <c r="C1429" t="s">
        <v>57</v>
      </c>
      <c r="D1429" t="s">
        <v>63</v>
      </c>
      <c r="E1429">
        <v>2.84</v>
      </c>
      <c r="F1429">
        <v>450</v>
      </c>
      <c r="G1429" t="s">
        <v>148</v>
      </c>
      <c r="I1429" t="s">
        <v>153</v>
      </c>
      <c r="J1429" t="str">
        <f t="shared" si="44"/>
        <v xml:space="preserve">T210105Office buildingPESVNFV-30AU12.84450PHK INV </v>
      </c>
      <c r="K1429" t="s">
        <v>1164</v>
      </c>
      <c r="L1429" t="b">
        <f t="shared" si="45"/>
        <v>1</v>
      </c>
    </row>
    <row r="1430" spans="1:12" hidden="1" x14ac:dyDescent="0.3">
      <c r="A1430" t="s">
        <v>116</v>
      </c>
      <c r="B1430" t="s">
        <v>117</v>
      </c>
      <c r="C1430" t="s">
        <v>57</v>
      </c>
      <c r="D1430" t="s">
        <v>63</v>
      </c>
      <c r="E1430">
        <v>2.84</v>
      </c>
      <c r="F1430">
        <v>450</v>
      </c>
      <c r="G1430" t="s">
        <v>155</v>
      </c>
      <c r="I1430" t="s">
        <v>155</v>
      </c>
      <c r="J1430" t="str">
        <f t="shared" si="44"/>
        <v>T210105Office buildingPESVNFV-30AU12.84450OCT</v>
      </c>
      <c r="K1430" t="s">
        <v>1168</v>
      </c>
      <c r="L1430" t="b">
        <f t="shared" si="45"/>
        <v>1</v>
      </c>
    </row>
    <row r="1431" spans="1:12" hidden="1" x14ac:dyDescent="0.3">
      <c r="A1431" t="s">
        <v>116</v>
      </c>
      <c r="B1431" t="s">
        <v>117</v>
      </c>
      <c r="C1431" t="s">
        <v>57</v>
      </c>
      <c r="D1431" t="s">
        <v>63</v>
      </c>
      <c r="E1431">
        <v>2.84</v>
      </c>
      <c r="F1431">
        <v>450</v>
      </c>
      <c r="G1431" t="s">
        <v>148</v>
      </c>
      <c r="I1431" t="s">
        <v>155</v>
      </c>
      <c r="J1431" t="str">
        <f t="shared" si="44"/>
        <v xml:space="preserve">T210105Office buildingPESVNFV-30AU12.84450PHK INV </v>
      </c>
      <c r="K1431" t="s">
        <v>1164</v>
      </c>
      <c r="L1431" t="b">
        <f t="shared" si="45"/>
        <v>1</v>
      </c>
    </row>
    <row r="1432" spans="1:12" hidden="1" x14ac:dyDescent="0.3">
      <c r="A1432" t="s">
        <v>116</v>
      </c>
      <c r="B1432" t="s">
        <v>117</v>
      </c>
      <c r="C1432" t="s">
        <v>57</v>
      </c>
      <c r="D1432" t="s">
        <v>63</v>
      </c>
      <c r="E1432">
        <v>2.84</v>
      </c>
      <c r="F1432">
        <v>450</v>
      </c>
      <c r="G1432" t="s">
        <v>156</v>
      </c>
      <c r="I1432" t="s">
        <v>156</v>
      </c>
      <c r="J1432" t="str">
        <f t="shared" si="44"/>
        <v>T210105Office buildingPESVNFV-30AU12.84450NOV</v>
      </c>
      <c r="K1432" t="s">
        <v>1169</v>
      </c>
      <c r="L1432" t="b">
        <f t="shared" si="45"/>
        <v>1</v>
      </c>
    </row>
    <row r="1433" spans="1:12" hidden="1" x14ac:dyDescent="0.3">
      <c r="A1433" t="s">
        <v>116</v>
      </c>
      <c r="B1433" t="s">
        <v>117</v>
      </c>
      <c r="C1433" t="s">
        <v>57</v>
      </c>
      <c r="D1433" t="s">
        <v>63</v>
      </c>
      <c r="E1433">
        <v>2.84</v>
      </c>
      <c r="F1433">
        <v>450</v>
      </c>
      <c r="G1433" t="s">
        <v>148</v>
      </c>
      <c r="I1433" t="s">
        <v>156</v>
      </c>
      <c r="J1433" t="str">
        <f t="shared" si="44"/>
        <v xml:space="preserve">T210105Office buildingPESVNFV-30AU12.84450PHK INV </v>
      </c>
      <c r="K1433" t="s">
        <v>1164</v>
      </c>
      <c r="L1433" t="b">
        <f t="shared" si="45"/>
        <v>1</v>
      </c>
    </row>
    <row r="1434" spans="1:12" hidden="1" x14ac:dyDescent="0.3">
      <c r="A1434" t="s">
        <v>116</v>
      </c>
      <c r="B1434" t="s">
        <v>117</v>
      </c>
      <c r="C1434" t="s">
        <v>57</v>
      </c>
      <c r="D1434" t="s">
        <v>63</v>
      </c>
      <c r="E1434">
        <v>2.84</v>
      </c>
      <c r="F1434">
        <v>450</v>
      </c>
      <c r="G1434" t="s">
        <v>157</v>
      </c>
      <c r="I1434" t="s">
        <v>157</v>
      </c>
      <c r="J1434" t="str">
        <f t="shared" si="44"/>
        <v>T210105Office buildingPESVNFV-30AU12.84450DEC</v>
      </c>
      <c r="K1434" t="s">
        <v>1170</v>
      </c>
      <c r="L1434" t="b">
        <f t="shared" si="45"/>
        <v>1</v>
      </c>
    </row>
    <row r="1435" spans="1:12" hidden="1" x14ac:dyDescent="0.3">
      <c r="A1435" t="s">
        <v>116</v>
      </c>
      <c r="B1435" t="s">
        <v>117</v>
      </c>
      <c r="C1435" t="s">
        <v>57</v>
      </c>
      <c r="D1435" t="s">
        <v>63</v>
      </c>
      <c r="E1435">
        <v>2.84</v>
      </c>
      <c r="F1435">
        <v>450</v>
      </c>
      <c r="G1435" t="s">
        <v>148</v>
      </c>
      <c r="I1435" t="s">
        <v>157</v>
      </c>
      <c r="J1435" t="str">
        <f t="shared" si="44"/>
        <v xml:space="preserve">T210105Office buildingPESVNFV-30AU12.84450PHK INV </v>
      </c>
      <c r="K1435" t="s">
        <v>1164</v>
      </c>
      <c r="L1435" t="b">
        <f t="shared" si="45"/>
        <v>1</v>
      </c>
    </row>
    <row r="1436" spans="1:12" hidden="1" x14ac:dyDescent="0.3">
      <c r="A1436" t="s">
        <v>116</v>
      </c>
      <c r="B1436" t="s">
        <v>117</v>
      </c>
      <c r="C1436" t="s">
        <v>57</v>
      </c>
      <c r="D1436" t="s">
        <v>63</v>
      </c>
      <c r="E1436">
        <v>2.84</v>
      </c>
      <c r="F1436">
        <v>450</v>
      </c>
      <c r="G1436" t="s">
        <v>158</v>
      </c>
      <c r="I1436" t="s">
        <v>158</v>
      </c>
      <c r="J1436" t="str">
        <f t="shared" si="44"/>
        <v>T210105Office buildingPESVNFV-30AU12.84450JAN</v>
      </c>
      <c r="K1436" t="s">
        <v>1171</v>
      </c>
      <c r="L1436" t="b">
        <f t="shared" si="45"/>
        <v>1</v>
      </c>
    </row>
    <row r="1437" spans="1:12" hidden="1" x14ac:dyDescent="0.3">
      <c r="A1437" t="s">
        <v>116</v>
      </c>
      <c r="B1437" t="s">
        <v>117</v>
      </c>
      <c r="C1437" t="s">
        <v>57</v>
      </c>
      <c r="D1437" t="s">
        <v>63</v>
      </c>
      <c r="E1437">
        <v>2.84</v>
      </c>
      <c r="F1437">
        <v>450</v>
      </c>
      <c r="G1437" t="s">
        <v>148</v>
      </c>
      <c r="I1437" t="s">
        <v>158</v>
      </c>
      <c r="J1437" t="str">
        <f t="shared" si="44"/>
        <v xml:space="preserve">T210105Office buildingPESVNFV-30AU12.84450PHK INV </v>
      </c>
      <c r="K1437" t="s">
        <v>1164</v>
      </c>
      <c r="L1437" t="b">
        <f t="shared" si="45"/>
        <v>1</v>
      </c>
    </row>
    <row r="1438" spans="1:12" hidden="1" x14ac:dyDescent="0.3">
      <c r="A1438" t="s">
        <v>116</v>
      </c>
      <c r="B1438" t="s">
        <v>117</v>
      </c>
      <c r="C1438" t="s">
        <v>57</v>
      </c>
      <c r="D1438" t="s">
        <v>63</v>
      </c>
      <c r="E1438">
        <v>2.84</v>
      </c>
      <c r="F1438">
        <v>450</v>
      </c>
      <c r="G1438" t="s">
        <v>159</v>
      </c>
      <c r="I1438" t="s">
        <v>159</v>
      </c>
      <c r="J1438" t="str">
        <f t="shared" si="44"/>
        <v>T210105Office buildingPESVNFV-30AU12.84450FEB</v>
      </c>
      <c r="K1438" t="s">
        <v>1172</v>
      </c>
      <c r="L1438" t="b">
        <f t="shared" si="45"/>
        <v>1</v>
      </c>
    </row>
    <row r="1439" spans="1:12" hidden="1" x14ac:dyDescent="0.3">
      <c r="A1439" t="s">
        <v>116</v>
      </c>
      <c r="B1439" t="s">
        <v>117</v>
      </c>
      <c r="C1439" t="s">
        <v>57</v>
      </c>
      <c r="D1439" t="s">
        <v>63</v>
      </c>
      <c r="E1439">
        <v>2.84</v>
      </c>
      <c r="F1439">
        <v>450</v>
      </c>
      <c r="G1439" t="s">
        <v>148</v>
      </c>
      <c r="I1439" t="s">
        <v>159</v>
      </c>
      <c r="J1439" t="str">
        <f t="shared" si="44"/>
        <v xml:space="preserve">T210105Office buildingPESVNFV-30AU12.84450PHK INV </v>
      </c>
      <c r="K1439" t="s">
        <v>1164</v>
      </c>
      <c r="L1439" t="b">
        <f t="shared" si="45"/>
        <v>1</v>
      </c>
    </row>
    <row r="1440" spans="1:12" x14ac:dyDescent="0.3">
      <c r="A1440" t="s">
        <v>116</v>
      </c>
      <c r="B1440" t="s">
        <v>117</v>
      </c>
      <c r="C1440" t="s">
        <v>57</v>
      </c>
      <c r="D1440" t="s">
        <v>63</v>
      </c>
      <c r="E1440">
        <v>2.84</v>
      </c>
      <c r="F1440">
        <v>450</v>
      </c>
      <c r="G1440" t="s">
        <v>160</v>
      </c>
      <c r="I1440" t="s">
        <v>160</v>
      </c>
      <c r="J1440" t="str">
        <f t="shared" si="44"/>
        <v>T210105Office buildingPESVNFV-30AU12.84450MAR</v>
      </c>
      <c r="K1440" t="s">
        <v>1173</v>
      </c>
      <c r="L1440" t="b">
        <f t="shared" si="45"/>
        <v>1</v>
      </c>
    </row>
    <row r="1441" spans="1:12" x14ac:dyDescent="0.3">
      <c r="A1441" t="s">
        <v>116</v>
      </c>
      <c r="B1441" t="s">
        <v>117</v>
      </c>
      <c r="C1441" t="s">
        <v>57</v>
      </c>
      <c r="D1441" t="s">
        <v>63</v>
      </c>
      <c r="E1441">
        <v>2.84</v>
      </c>
      <c r="F1441">
        <v>450</v>
      </c>
      <c r="G1441" t="s">
        <v>148</v>
      </c>
      <c r="I1441" t="s">
        <v>160</v>
      </c>
      <c r="J1441" t="str">
        <f t="shared" si="44"/>
        <v xml:space="preserve">T210105Office buildingPESVNFV-30AU12.84450PHK INV </v>
      </c>
      <c r="K1441" t="s">
        <v>1164</v>
      </c>
      <c r="L1441" t="b">
        <f t="shared" si="45"/>
        <v>1</v>
      </c>
    </row>
    <row r="1442" spans="1:12" hidden="1" x14ac:dyDescent="0.3">
      <c r="A1442" t="s">
        <v>116</v>
      </c>
      <c r="B1442" t="s">
        <v>117</v>
      </c>
      <c r="C1442" t="s">
        <v>57</v>
      </c>
      <c r="D1442" t="s">
        <v>123</v>
      </c>
      <c r="E1442">
        <v>3.07</v>
      </c>
      <c r="F1442">
        <v>20</v>
      </c>
      <c r="G1442" t="s">
        <v>185</v>
      </c>
      <c r="I1442" t="s">
        <v>185</v>
      </c>
      <c r="J1442" t="str">
        <f t="shared" si="44"/>
        <v>T210105Office buildingPESVNFV-30RG13.0720APR</v>
      </c>
      <c r="K1442" t="s">
        <v>1174</v>
      </c>
      <c r="L1442" t="b">
        <f t="shared" si="45"/>
        <v>1</v>
      </c>
    </row>
    <row r="1443" spans="1:12" hidden="1" x14ac:dyDescent="0.3">
      <c r="A1443" t="s">
        <v>116</v>
      </c>
      <c r="B1443" t="s">
        <v>117</v>
      </c>
      <c r="C1443" t="s">
        <v>57</v>
      </c>
      <c r="D1443" t="s">
        <v>123</v>
      </c>
      <c r="E1443">
        <v>3.07</v>
      </c>
      <c r="F1443">
        <v>20</v>
      </c>
      <c r="G1443" t="s">
        <v>148</v>
      </c>
      <c r="I1443" t="s">
        <v>185</v>
      </c>
      <c r="J1443" t="str">
        <f t="shared" si="44"/>
        <v xml:space="preserve">T210105Office buildingPESVNFV-30RG13.0720PHK INV </v>
      </c>
      <c r="K1443" t="s">
        <v>1175</v>
      </c>
      <c r="L1443" t="b">
        <f t="shared" si="45"/>
        <v>1</v>
      </c>
    </row>
    <row r="1444" spans="1:12" hidden="1" x14ac:dyDescent="0.3">
      <c r="A1444" t="s">
        <v>116</v>
      </c>
      <c r="B1444" t="s">
        <v>117</v>
      </c>
      <c r="C1444" t="s">
        <v>57</v>
      </c>
      <c r="D1444" t="s">
        <v>123</v>
      </c>
      <c r="E1444">
        <v>3.07</v>
      </c>
      <c r="F1444">
        <v>20</v>
      </c>
      <c r="G1444" t="s">
        <v>147</v>
      </c>
      <c r="I1444" t="s">
        <v>147</v>
      </c>
      <c r="J1444" t="str">
        <f t="shared" si="44"/>
        <v>T210105Office buildingPESVNFV-30RG13.0720MAY</v>
      </c>
      <c r="K1444" t="s">
        <v>1176</v>
      </c>
      <c r="L1444" t="b">
        <f t="shared" si="45"/>
        <v>1</v>
      </c>
    </row>
    <row r="1445" spans="1:12" hidden="1" x14ac:dyDescent="0.3">
      <c r="A1445" t="s">
        <v>116</v>
      </c>
      <c r="B1445" t="s">
        <v>117</v>
      </c>
      <c r="C1445" t="s">
        <v>57</v>
      </c>
      <c r="D1445" t="s">
        <v>123</v>
      </c>
      <c r="E1445">
        <v>3.07</v>
      </c>
      <c r="F1445">
        <v>20</v>
      </c>
      <c r="G1445" t="s">
        <v>148</v>
      </c>
      <c r="I1445" t="s">
        <v>147</v>
      </c>
      <c r="J1445" t="str">
        <f t="shared" si="44"/>
        <v xml:space="preserve">T210105Office buildingPESVNFV-30RG13.0720PHK INV </v>
      </c>
      <c r="K1445" t="s">
        <v>1175</v>
      </c>
      <c r="L1445" t="b">
        <f t="shared" si="45"/>
        <v>1</v>
      </c>
    </row>
    <row r="1446" spans="1:12" hidden="1" x14ac:dyDescent="0.3">
      <c r="A1446" t="s">
        <v>116</v>
      </c>
      <c r="B1446" t="s">
        <v>117</v>
      </c>
      <c r="C1446" t="s">
        <v>57</v>
      </c>
      <c r="D1446" t="s">
        <v>123</v>
      </c>
      <c r="E1446">
        <v>3.07</v>
      </c>
      <c r="F1446">
        <v>20</v>
      </c>
      <c r="G1446" t="s">
        <v>149</v>
      </c>
      <c r="I1446" t="s">
        <v>149</v>
      </c>
      <c r="J1446" t="str">
        <f t="shared" si="44"/>
        <v>T210105Office buildingPESVNFV-30RG13.0720JUN</v>
      </c>
      <c r="K1446" t="s">
        <v>1177</v>
      </c>
      <c r="L1446" t="b">
        <f t="shared" si="45"/>
        <v>1</v>
      </c>
    </row>
    <row r="1447" spans="1:12" hidden="1" x14ac:dyDescent="0.3">
      <c r="A1447" t="s">
        <v>116</v>
      </c>
      <c r="B1447" t="s">
        <v>117</v>
      </c>
      <c r="C1447" t="s">
        <v>57</v>
      </c>
      <c r="D1447" t="s">
        <v>123</v>
      </c>
      <c r="E1447">
        <v>3.07</v>
      </c>
      <c r="F1447">
        <v>20</v>
      </c>
      <c r="G1447" t="s">
        <v>148</v>
      </c>
      <c r="I1447" t="s">
        <v>149</v>
      </c>
      <c r="J1447" t="str">
        <f t="shared" si="44"/>
        <v xml:space="preserve">T210105Office buildingPESVNFV-30RG13.0720PHK INV </v>
      </c>
      <c r="K1447" t="s">
        <v>1175</v>
      </c>
      <c r="L1447" t="b">
        <f t="shared" si="45"/>
        <v>1</v>
      </c>
    </row>
    <row r="1448" spans="1:12" hidden="1" x14ac:dyDescent="0.3">
      <c r="A1448" t="s">
        <v>116</v>
      </c>
      <c r="B1448" t="s">
        <v>117</v>
      </c>
      <c r="C1448" t="s">
        <v>57</v>
      </c>
      <c r="D1448" t="s">
        <v>123</v>
      </c>
      <c r="E1448">
        <v>3.07</v>
      </c>
      <c r="F1448">
        <v>20</v>
      </c>
      <c r="G1448" t="s">
        <v>150</v>
      </c>
      <c r="I1448" t="s">
        <v>150</v>
      </c>
      <c r="J1448" t="str">
        <f t="shared" si="44"/>
        <v>T210105Office buildingPESVNFV-30RG13.0720JUL</v>
      </c>
      <c r="K1448" t="s">
        <v>1178</v>
      </c>
      <c r="L1448" t="b">
        <f t="shared" si="45"/>
        <v>1</v>
      </c>
    </row>
    <row r="1449" spans="1:12" hidden="1" x14ac:dyDescent="0.3">
      <c r="A1449" t="s">
        <v>116</v>
      </c>
      <c r="B1449" t="s">
        <v>117</v>
      </c>
      <c r="C1449" t="s">
        <v>57</v>
      </c>
      <c r="D1449" t="s">
        <v>123</v>
      </c>
      <c r="E1449">
        <v>3.07</v>
      </c>
      <c r="F1449">
        <v>20</v>
      </c>
      <c r="G1449" t="s">
        <v>148</v>
      </c>
      <c r="I1449" t="s">
        <v>150</v>
      </c>
      <c r="J1449" t="str">
        <f t="shared" si="44"/>
        <v xml:space="preserve">T210105Office buildingPESVNFV-30RG13.0720PHK INV </v>
      </c>
      <c r="K1449" t="s">
        <v>1175</v>
      </c>
      <c r="L1449" t="b">
        <f t="shared" si="45"/>
        <v>1</v>
      </c>
    </row>
    <row r="1450" spans="1:12" hidden="1" x14ac:dyDescent="0.3">
      <c r="A1450" t="s">
        <v>116</v>
      </c>
      <c r="B1450" t="s">
        <v>117</v>
      </c>
      <c r="C1450" t="s">
        <v>57</v>
      </c>
      <c r="D1450" t="s">
        <v>123</v>
      </c>
      <c r="E1450">
        <v>3.07</v>
      </c>
      <c r="F1450">
        <v>20</v>
      </c>
      <c r="G1450" t="s">
        <v>152</v>
      </c>
      <c r="I1450" t="s">
        <v>152</v>
      </c>
      <c r="J1450" t="str">
        <f t="shared" si="44"/>
        <v>T210105Office buildingPESVNFV-30RG13.0720AUG</v>
      </c>
      <c r="K1450" t="s">
        <v>1179</v>
      </c>
      <c r="L1450" t="b">
        <f t="shared" si="45"/>
        <v>1</v>
      </c>
    </row>
    <row r="1451" spans="1:12" hidden="1" x14ac:dyDescent="0.3">
      <c r="A1451" t="s">
        <v>116</v>
      </c>
      <c r="B1451" t="s">
        <v>117</v>
      </c>
      <c r="C1451" t="s">
        <v>57</v>
      </c>
      <c r="D1451" t="s">
        <v>123</v>
      </c>
      <c r="E1451">
        <v>3.07</v>
      </c>
      <c r="F1451">
        <v>20</v>
      </c>
      <c r="G1451" t="s">
        <v>148</v>
      </c>
      <c r="I1451" t="s">
        <v>152</v>
      </c>
      <c r="J1451" t="str">
        <f t="shared" si="44"/>
        <v xml:space="preserve">T210105Office buildingPESVNFV-30RG13.0720PHK INV </v>
      </c>
      <c r="K1451" t="s">
        <v>1175</v>
      </c>
      <c r="L1451" t="b">
        <f t="shared" si="45"/>
        <v>1</v>
      </c>
    </row>
    <row r="1452" spans="1:12" hidden="1" x14ac:dyDescent="0.3">
      <c r="A1452" t="s">
        <v>116</v>
      </c>
      <c r="B1452" t="s">
        <v>117</v>
      </c>
      <c r="C1452" t="s">
        <v>57</v>
      </c>
      <c r="D1452" t="s">
        <v>123</v>
      </c>
      <c r="E1452">
        <v>3.07</v>
      </c>
      <c r="F1452">
        <v>20</v>
      </c>
      <c r="G1452" t="s">
        <v>153</v>
      </c>
      <c r="I1452" t="s">
        <v>153</v>
      </c>
      <c r="J1452" t="str">
        <f t="shared" si="44"/>
        <v>T210105Office buildingPESVNFV-30RG13.0720SEP</v>
      </c>
      <c r="K1452" t="s">
        <v>1180</v>
      </c>
      <c r="L1452" t="b">
        <f t="shared" si="45"/>
        <v>1</v>
      </c>
    </row>
    <row r="1453" spans="1:12" hidden="1" x14ac:dyDescent="0.3">
      <c r="A1453" t="s">
        <v>116</v>
      </c>
      <c r="B1453" t="s">
        <v>117</v>
      </c>
      <c r="C1453" t="s">
        <v>57</v>
      </c>
      <c r="D1453" t="s">
        <v>123</v>
      </c>
      <c r="E1453">
        <v>3.07</v>
      </c>
      <c r="F1453">
        <v>20</v>
      </c>
      <c r="G1453" t="s">
        <v>148</v>
      </c>
      <c r="I1453" t="s">
        <v>153</v>
      </c>
      <c r="J1453" t="str">
        <f t="shared" si="44"/>
        <v xml:space="preserve">T210105Office buildingPESVNFV-30RG13.0720PHK INV </v>
      </c>
      <c r="K1453" t="s">
        <v>1175</v>
      </c>
      <c r="L1453" t="b">
        <f t="shared" si="45"/>
        <v>1</v>
      </c>
    </row>
    <row r="1454" spans="1:12" hidden="1" x14ac:dyDescent="0.3">
      <c r="A1454" t="s">
        <v>116</v>
      </c>
      <c r="B1454" t="s">
        <v>117</v>
      </c>
      <c r="C1454" t="s">
        <v>57</v>
      </c>
      <c r="D1454" t="s">
        <v>123</v>
      </c>
      <c r="E1454">
        <v>3.07</v>
      </c>
      <c r="F1454">
        <v>20</v>
      </c>
      <c r="G1454" t="s">
        <v>155</v>
      </c>
      <c r="I1454" t="s">
        <v>155</v>
      </c>
      <c r="J1454" t="str">
        <f t="shared" si="44"/>
        <v>T210105Office buildingPESVNFV-30RG13.0720OCT</v>
      </c>
      <c r="K1454" t="s">
        <v>1181</v>
      </c>
      <c r="L1454" t="b">
        <f t="shared" si="45"/>
        <v>1</v>
      </c>
    </row>
    <row r="1455" spans="1:12" hidden="1" x14ac:dyDescent="0.3">
      <c r="A1455" t="s">
        <v>116</v>
      </c>
      <c r="B1455" t="s">
        <v>117</v>
      </c>
      <c r="C1455" t="s">
        <v>57</v>
      </c>
      <c r="D1455" t="s">
        <v>123</v>
      </c>
      <c r="E1455">
        <v>3.07</v>
      </c>
      <c r="F1455">
        <v>20</v>
      </c>
      <c r="G1455" t="s">
        <v>148</v>
      </c>
      <c r="I1455" t="s">
        <v>155</v>
      </c>
      <c r="J1455" t="str">
        <f t="shared" si="44"/>
        <v xml:space="preserve">T210105Office buildingPESVNFV-30RG13.0720PHK INV </v>
      </c>
      <c r="K1455" t="s">
        <v>1175</v>
      </c>
      <c r="L1455" t="b">
        <f t="shared" si="45"/>
        <v>1</v>
      </c>
    </row>
    <row r="1456" spans="1:12" hidden="1" x14ac:dyDescent="0.3">
      <c r="A1456" t="s">
        <v>116</v>
      </c>
      <c r="B1456" t="s">
        <v>117</v>
      </c>
      <c r="C1456" t="s">
        <v>57</v>
      </c>
      <c r="D1456" t="s">
        <v>123</v>
      </c>
      <c r="E1456">
        <v>3.07</v>
      </c>
      <c r="F1456">
        <v>20</v>
      </c>
      <c r="G1456" t="s">
        <v>156</v>
      </c>
      <c r="H1456">
        <v>10</v>
      </c>
      <c r="I1456" t="s">
        <v>156</v>
      </c>
      <c r="J1456" t="str">
        <f t="shared" si="44"/>
        <v>T210105Office buildingPESVNFV-30RG13.0720NOV</v>
      </c>
      <c r="K1456" t="s">
        <v>1605</v>
      </c>
      <c r="L1456" t="b">
        <f t="shared" si="45"/>
        <v>1</v>
      </c>
    </row>
    <row r="1457" spans="1:12" hidden="1" x14ac:dyDescent="0.3">
      <c r="A1457" t="s">
        <v>116</v>
      </c>
      <c r="B1457" t="s">
        <v>117</v>
      </c>
      <c r="C1457" t="s">
        <v>57</v>
      </c>
      <c r="D1457" t="s">
        <v>123</v>
      </c>
      <c r="E1457">
        <v>3.07</v>
      </c>
      <c r="F1457">
        <v>20</v>
      </c>
      <c r="G1457" t="s">
        <v>148</v>
      </c>
      <c r="H1457" t="s">
        <v>227</v>
      </c>
      <c r="I1457" t="s">
        <v>156</v>
      </c>
      <c r="J1457" t="str">
        <f t="shared" si="44"/>
        <v xml:space="preserve">T210105Office buildingPESVNFV-30RG13.0720PHK INV </v>
      </c>
      <c r="K1457" t="s">
        <v>1175</v>
      </c>
      <c r="L1457" t="b">
        <f t="shared" si="45"/>
        <v>1</v>
      </c>
    </row>
    <row r="1458" spans="1:12" hidden="1" x14ac:dyDescent="0.3">
      <c r="A1458" t="s">
        <v>116</v>
      </c>
      <c r="B1458" t="s">
        <v>117</v>
      </c>
      <c r="C1458" t="s">
        <v>57</v>
      </c>
      <c r="D1458" t="s">
        <v>123</v>
      </c>
      <c r="E1458">
        <v>3.07</v>
      </c>
      <c r="F1458">
        <v>20</v>
      </c>
      <c r="G1458" t="s">
        <v>157</v>
      </c>
      <c r="I1458" t="s">
        <v>157</v>
      </c>
      <c r="J1458" t="str">
        <f t="shared" si="44"/>
        <v>T210105Office buildingPESVNFV-30RG13.0720DEC</v>
      </c>
      <c r="K1458" t="s">
        <v>1182</v>
      </c>
      <c r="L1458" t="b">
        <f t="shared" si="45"/>
        <v>1</v>
      </c>
    </row>
    <row r="1459" spans="1:12" hidden="1" x14ac:dyDescent="0.3">
      <c r="A1459" t="s">
        <v>116</v>
      </c>
      <c r="B1459" t="s">
        <v>117</v>
      </c>
      <c r="C1459" t="s">
        <v>57</v>
      </c>
      <c r="D1459" t="s">
        <v>123</v>
      </c>
      <c r="E1459">
        <v>3.07</v>
      </c>
      <c r="F1459">
        <v>20</v>
      </c>
      <c r="G1459" t="s">
        <v>148</v>
      </c>
      <c r="I1459" t="s">
        <v>157</v>
      </c>
      <c r="J1459" t="str">
        <f t="shared" si="44"/>
        <v xml:space="preserve">T210105Office buildingPESVNFV-30RG13.0720PHK INV </v>
      </c>
      <c r="K1459" t="s">
        <v>1175</v>
      </c>
      <c r="L1459" t="b">
        <f t="shared" si="45"/>
        <v>1</v>
      </c>
    </row>
    <row r="1460" spans="1:12" hidden="1" x14ac:dyDescent="0.3">
      <c r="A1460" t="s">
        <v>116</v>
      </c>
      <c r="B1460" t="s">
        <v>117</v>
      </c>
      <c r="C1460" t="s">
        <v>57</v>
      </c>
      <c r="D1460" t="s">
        <v>123</v>
      </c>
      <c r="E1460">
        <v>3.07</v>
      </c>
      <c r="F1460">
        <v>20</v>
      </c>
      <c r="G1460" t="s">
        <v>158</v>
      </c>
      <c r="I1460" t="s">
        <v>158</v>
      </c>
      <c r="J1460" t="str">
        <f t="shared" si="44"/>
        <v>T210105Office buildingPESVNFV-30RG13.0720JAN</v>
      </c>
      <c r="K1460" t="s">
        <v>1183</v>
      </c>
      <c r="L1460" t="b">
        <f t="shared" si="45"/>
        <v>1</v>
      </c>
    </row>
    <row r="1461" spans="1:12" hidden="1" x14ac:dyDescent="0.3">
      <c r="A1461" t="s">
        <v>116</v>
      </c>
      <c r="B1461" t="s">
        <v>117</v>
      </c>
      <c r="C1461" t="s">
        <v>57</v>
      </c>
      <c r="D1461" t="s">
        <v>123</v>
      </c>
      <c r="E1461">
        <v>3.07</v>
      </c>
      <c r="F1461">
        <v>20</v>
      </c>
      <c r="G1461" t="s">
        <v>148</v>
      </c>
      <c r="I1461" t="s">
        <v>158</v>
      </c>
      <c r="J1461" t="str">
        <f t="shared" si="44"/>
        <v xml:space="preserve">T210105Office buildingPESVNFV-30RG13.0720PHK INV </v>
      </c>
      <c r="K1461" t="s">
        <v>1175</v>
      </c>
      <c r="L1461" t="b">
        <f t="shared" si="45"/>
        <v>1</v>
      </c>
    </row>
    <row r="1462" spans="1:12" hidden="1" x14ac:dyDescent="0.3">
      <c r="A1462" t="s">
        <v>116</v>
      </c>
      <c r="B1462" t="s">
        <v>117</v>
      </c>
      <c r="C1462" t="s">
        <v>57</v>
      </c>
      <c r="D1462" t="s">
        <v>123</v>
      </c>
      <c r="E1462">
        <v>3.07</v>
      </c>
      <c r="F1462">
        <v>20</v>
      </c>
      <c r="G1462" t="s">
        <v>159</v>
      </c>
      <c r="I1462" t="s">
        <v>159</v>
      </c>
      <c r="J1462" t="str">
        <f t="shared" si="44"/>
        <v>T210105Office buildingPESVNFV-30RG13.0720FEB</v>
      </c>
      <c r="K1462" t="s">
        <v>1184</v>
      </c>
      <c r="L1462" t="b">
        <f t="shared" si="45"/>
        <v>1</v>
      </c>
    </row>
    <row r="1463" spans="1:12" hidden="1" x14ac:dyDescent="0.3">
      <c r="A1463" t="s">
        <v>116</v>
      </c>
      <c r="B1463" t="s">
        <v>117</v>
      </c>
      <c r="C1463" t="s">
        <v>57</v>
      </c>
      <c r="D1463" t="s">
        <v>123</v>
      </c>
      <c r="E1463">
        <v>3.07</v>
      </c>
      <c r="F1463">
        <v>20</v>
      </c>
      <c r="G1463" t="s">
        <v>148</v>
      </c>
      <c r="I1463" t="s">
        <v>159</v>
      </c>
      <c r="J1463" t="str">
        <f t="shared" si="44"/>
        <v xml:space="preserve">T210105Office buildingPESVNFV-30RG13.0720PHK INV </v>
      </c>
      <c r="K1463" t="s">
        <v>1175</v>
      </c>
      <c r="L1463" t="b">
        <f t="shared" si="45"/>
        <v>1</v>
      </c>
    </row>
    <row r="1464" spans="1:12" x14ac:dyDescent="0.3">
      <c r="A1464" t="s">
        <v>116</v>
      </c>
      <c r="B1464" t="s">
        <v>117</v>
      </c>
      <c r="C1464" t="s">
        <v>57</v>
      </c>
      <c r="D1464" t="s">
        <v>123</v>
      </c>
      <c r="E1464">
        <v>3.07</v>
      </c>
      <c r="F1464">
        <v>20</v>
      </c>
      <c r="G1464" t="s">
        <v>160</v>
      </c>
      <c r="I1464" t="s">
        <v>160</v>
      </c>
      <c r="J1464" t="str">
        <f t="shared" si="44"/>
        <v>T210105Office buildingPESVNFV-30RG13.0720MAR</v>
      </c>
      <c r="K1464" t="s">
        <v>1185</v>
      </c>
      <c r="L1464" t="b">
        <f t="shared" si="45"/>
        <v>1</v>
      </c>
    </row>
    <row r="1465" spans="1:12" x14ac:dyDescent="0.3">
      <c r="A1465" t="s">
        <v>116</v>
      </c>
      <c r="B1465" t="s">
        <v>117</v>
      </c>
      <c r="C1465" t="s">
        <v>57</v>
      </c>
      <c r="D1465" t="s">
        <v>123</v>
      </c>
      <c r="E1465">
        <v>3.07</v>
      </c>
      <c r="F1465">
        <v>20</v>
      </c>
      <c r="G1465" t="s">
        <v>148</v>
      </c>
      <c r="I1465" t="s">
        <v>160</v>
      </c>
      <c r="J1465" t="str">
        <f t="shared" si="44"/>
        <v xml:space="preserve">T210105Office buildingPESVNFV-30RG13.0720PHK INV </v>
      </c>
      <c r="K1465" t="s">
        <v>1175</v>
      </c>
      <c r="L1465" t="b">
        <f t="shared" si="45"/>
        <v>1</v>
      </c>
    </row>
    <row r="1466" spans="1:12" hidden="1" x14ac:dyDescent="0.3">
      <c r="A1466" t="s">
        <v>116</v>
      </c>
      <c r="B1466" t="s">
        <v>117</v>
      </c>
      <c r="C1466" t="s">
        <v>57</v>
      </c>
      <c r="D1466" t="s">
        <v>124</v>
      </c>
      <c r="E1466">
        <v>3.37</v>
      </c>
      <c r="F1466">
        <v>250</v>
      </c>
      <c r="G1466" t="s">
        <v>185</v>
      </c>
      <c r="I1466" t="s">
        <v>185</v>
      </c>
      <c r="J1466" t="str">
        <f t="shared" si="44"/>
        <v>T210105Office buildingPESVNFV-30AL13.37250APR</v>
      </c>
      <c r="K1466" t="s">
        <v>1186</v>
      </c>
      <c r="L1466" t="b">
        <f t="shared" si="45"/>
        <v>1</v>
      </c>
    </row>
    <row r="1467" spans="1:12" hidden="1" x14ac:dyDescent="0.3">
      <c r="A1467" t="s">
        <v>116</v>
      </c>
      <c r="B1467" t="s">
        <v>117</v>
      </c>
      <c r="C1467" t="s">
        <v>57</v>
      </c>
      <c r="D1467" t="s">
        <v>124</v>
      </c>
      <c r="E1467">
        <v>3.37</v>
      </c>
      <c r="F1467">
        <v>250</v>
      </c>
      <c r="G1467" t="s">
        <v>148</v>
      </c>
      <c r="I1467" t="s">
        <v>185</v>
      </c>
      <c r="J1467" t="str">
        <f t="shared" si="44"/>
        <v xml:space="preserve">T210105Office buildingPESVNFV-30AL13.37250PHK INV </v>
      </c>
      <c r="K1467" t="s">
        <v>1187</v>
      </c>
      <c r="L1467" t="b">
        <f t="shared" si="45"/>
        <v>1</v>
      </c>
    </row>
    <row r="1468" spans="1:12" hidden="1" x14ac:dyDescent="0.3">
      <c r="A1468" t="s">
        <v>116</v>
      </c>
      <c r="B1468" t="s">
        <v>117</v>
      </c>
      <c r="C1468" t="s">
        <v>57</v>
      </c>
      <c r="D1468" t="s">
        <v>124</v>
      </c>
      <c r="E1468">
        <v>3.37</v>
      </c>
      <c r="F1468">
        <v>250</v>
      </c>
      <c r="G1468" t="s">
        <v>147</v>
      </c>
      <c r="I1468" t="s">
        <v>147</v>
      </c>
      <c r="J1468" t="str">
        <f t="shared" si="44"/>
        <v>T210105Office buildingPESVNFV-30AL13.37250MAY</v>
      </c>
      <c r="K1468" t="s">
        <v>1188</v>
      </c>
      <c r="L1468" t="b">
        <f t="shared" si="45"/>
        <v>1</v>
      </c>
    </row>
    <row r="1469" spans="1:12" hidden="1" x14ac:dyDescent="0.3">
      <c r="A1469" t="s">
        <v>116</v>
      </c>
      <c r="B1469" t="s">
        <v>117</v>
      </c>
      <c r="C1469" t="s">
        <v>57</v>
      </c>
      <c r="D1469" t="s">
        <v>124</v>
      </c>
      <c r="E1469">
        <v>3.37</v>
      </c>
      <c r="F1469">
        <v>250</v>
      </c>
      <c r="G1469" t="s">
        <v>148</v>
      </c>
      <c r="I1469" t="s">
        <v>147</v>
      </c>
      <c r="J1469" t="str">
        <f t="shared" si="44"/>
        <v xml:space="preserve">T210105Office buildingPESVNFV-30AL13.37250PHK INV </v>
      </c>
      <c r="K1469" t="s">
        <v>1187</v>
      </c>
      <c r="L1469" t="b">
        <f t="shared" si="45"/>
        <v>1</v>
      </c>
    </row>
    <row r="1470" spans="1:12" hidden="1" x14ac:dyDescent="0.3">
      <c r="A1470" t="s">
        <v>116</v>
      </c>
      <c r="B1470" t="s">
        <v>117</v>
      </c>
      <c r="C1470" t="s">
        <v>57</v>
      </c>
      <c r="D1470" t="s">
        <v>124</v>
      </c>
      <c r="E1470">
        <v>3.37</v>
      </c>
      <c r="F1470">
        <v>250</v>
      </c>
      <c r="G1470" t="s">
        <v>149</v>
      </c>
      <c r="I1470" t="s">
        <v>149</v>
      </c>
      <c r="J1470" t="str">
        <f t="shared" si="44"/>
        <v>T210105Office buildingPESVNFV-30AL13.37250JUN</v>
      </c>
      <c r="K1470" t="s">
        <v>1189</v>
      </c>
      <c r="L1470" t="b">
        <f t="shared" si="45"/>
        <v>1</v>
      </c>
    </row>
    <row r="1471" spans="1:12" hidden="1" x14ac:dyDescent="0.3">
      <c r="A1471" t="s">
        <v>116</v>
      </c>
      <c r="B1471" t="s">
        <v>117</v>
      </c>
      <c r="C1471" t="s">
        <v>57</v>
      </c>
      <c r="D1471" t="s">
        <v>124</v>
      </c>
      <c r="E1471">
        <v>3.37</v>
      </c>
      <c r="F1471">
        <v>250</v>
      </c>
      <c r="G1471" t="s">
        <v>148</v>
      </c>
      <c r="I1471" t="s">
        <v>149</v>
      </c>
      <c r="J1471" t="str">
        <f t="shared" si="44"/>
        <v xml:space="preserve">T210105Office buildingPESVNFV-30AL13.37250PHK INV </v>
      </c>
      <c r="K1471" t="s">
        <v>1187</v>
      </c>
      <c r="L1471" t="b">
        <f t="shared" si="45"/>
        <v>1</v>
      </c>
    </row>
    <row r="1472" spans="1:12" hidden="1" x14ac:dyDescent="0.3">
      <c r="A1472" t="s">
        <v>116</v>
      </c>
      <c r="B1472" t="s">
        <v>117</v>
      </c>
      <c r="C1472" t="s">
        <v>57</v>
      </c>
      <c r="D1472" t="s">
        <v>124</v>
      </c>
      <c r="E1472">
        <v>3.37</v>
      </c>
      <c r="F1472">
        <v>250</v>
      </c>
      <c r="G1472" t="s">
        <v>150</v>
      </c>
      <c r="I1472" t="s">
        <v>150</v>
      </c>
      <c r="J1472" t="str">
        <f t="shared" si="44"/>
        <v>T210105Office buildingPESVNFV-30AL13.37250JUL</v>
      </c>
      <c r="K1472" t="s">
        <v>1190</v>
      </c>
      <c r="L1472" t="b">
        <f t="shared" si="45"/>
        <v>1</v>
      </c>
    </row>
    <row r="1473" spans="1:12" hidden="1" x14ac:dyDescent="0.3">
      <c r="A1473" t="s">
        <v>116</v>
      </c>
      <c r="B1473" t="s">
        <v>117</v>
      </c>
      <c r="C1473" t="s">
        <v>57</v>
      </c>
      <c r="D1473" t="s">
        <v>124</v>
      </c>
      <c r="E1473">
        <v>3.37</v>
      </c>
      <c r="F1473">
        <v>250</v>
      </c>
      <c r="G1473" t="s">
        <v>148</v>
      </c>
      <c r="I1473" t="s">
        <v>150</v>
      </c>
      <c r="J1473" t="str">
        <f t="shared" si="44"/>
        <v xml:space="preserve">T210105Office buildingPESVNFV-30AL13.37250PHK INV </v>
      </c>
      <c r="K1473" t="s">
        <v>1187</v>
      </c>
      <c r="L1473" t="b">
        <f t="shared" si="45"/>
        <v>1</v>
      </c>
    </row>
    <row r="1474" spans="1:12" hidden="1" x14ac:dyDescent="0.3">
      <c r="A1474" t="s">
        <v>116</v>
      </c>
      <c r="B1474" t="s">
        <v>117</v>
      </c>
      <c r="C1474" t="s">
        <v>57</v>
      </c>
      <c r="D1474" t="s">
        <v>124</v>
      </c>
      <c r="E1474">
        <v>3.37</v>
      </c>
      <c r="F1474">
        <v>250</v>
      </c>
      <c r="G1474" t="s">
        <v>152</v>
      </c>
      <c r="I1474" t="s">
        <v>152</v>
      </c>
      <c r="J1474" t="str">
        <f t="shared" si="44"/>
        <v>T210105Office buildingPESVNFV-30AL13.37250AUG</v>
      </c>
      <c r="K1474" t="s">
        <v>1191</v>
      </c>
      <c r="L1474" t="b">
        <f t="shared" si="45"/>
        <v>1</v>
      </c>
    </row>
    <row r="1475" spans="1:12" hidden="1" x14ac:dyDescent="0.3">
      <c r="A1475" t="s">
        <v>116</v>
      </c>
      <c r="B1475" t="s">
        <v>117</v>
      </c>
      <c r="C1475" t="s">
        <v>57</v>
      </c>
      <c r="D1475" t="s">
        <v>124</v>
      </c>
      <c r="E1475">
        <v>3.37</v>
      </c>
      <c r="F1475">
        <v>250</v>
      </c>
      <c r="G1475" t="s">
        <v>148</v>
      </c>
      <c r="I1475" t="s">
        <v>152</v>
      </c>
      <c r="J1475" t="str">
        <f t="shared" ref="J1475:J1538" si="46">A1475&amp;B1475&amp;C1475&amp;D1475&amp;E1475&amp;F1475&amp;G1475</f>
        <v xml:space="preserve">T210105Office buildingPESVNFV-30AL13.37250PHK INV </v>
      </c>
      <c r="K1475" t="s">
        <v>1187</v>
      </c>
      <c r="L1475" t="b">
        <f t="shared" ref="L1475:L1538" si="47">J1475=K1475</f>
        <v>1</v>
      </c>
    </row>
    <row r="1476" spans="1:12" hidden="1" x14ac:dyDescent="0.3">
      <c r="A1476" t="s">
        <v>116</v>
      </c>
      <c r="B1476" t="s">
        <v>117</v>
      </c>
      <c r="C1476" t="s">
        <v>57</v>
      </c>
      <c r="D1476" t="s">
        <v>124</v>
      </c>
      <c r="E1476">
        <v>3.37</v>
      </c>
      <c r="F1476">
        <v>250</v>
      </c>
      <c r="G1476" t="s">
        <v>153</v>
      </c>
      <c r="I1476" t="s">
        <v>153</v>
      </c>
      <c r="J1476" t="str">
        <f t="shared" si="46"/>
        <v>T210105Office buildingPESVNFV-30AL13.37250SEP</v>
      </c>
      <c r="K1476" t="s">
        <v>1192</v>
      </c>
      <c r="L1476" t="b">
        <f t="shared" si="47"/>
        <v>1</v>
      </c>
    </row>
    <row r="1477" spans="1:12" hidden="1" x14ac:dyDescent="0.3">
      <c r="A1477" t="s">
        <v>116</v>
      </c>
      <c r="B1477" t="s">
        <v>117</v>
      </c>
      <c r="C1477" t="s">
        <v>57</v>
      </c>
      <c r="D1477" t="s">
        <v>124</v>
      </c>
      <c r="E1477">
        <v>3.37</v>
      </c>
      <c r="F1477">
        <v>250</v>
      </c>
      <c r="G1477" t="s">
        <v>148</v>
      </c>
      <c r="I1477" t="s">
        <v>153</v>
      </c>
      <c r="J1477" t="str">
        <f t="shared" si="46"/>
        <v xml:space="preserve">T210105Office buildingPESVNFV-30AL13.37250PHK INV </v>
      </c>
      <c r="K1477" t="s">
        <v>1187</v>
      </c>
      <c r="L1477" t="b">
        <f t="shared" si="47"/>
        <v>1</v>
      </c>
    </row>
    <row r="1478" spans="1:12" hidden="1" x14ac:dyDescent="0.3">
      <c r="A1478" t="s">
        <v>116</v>
      </c>
      <c r="B1478" t="s">
        <v>117</v>
      </c>
      <c r="C1478" t="s">
        <v>57</v>
      </c>
      <c r="D1478" t="s">
        <v>124</v>
      </c>
      <c r="E1478">
        <v>3.37</v>
      </c>
      <c r="F1478">
        <v>250</v>
      </c>
      <c r="G1478" t="s">
        <v>155</v>
      </c>
      <c r="I1478" t="s">
        <v>155</v>
      </c>
      <c r="J1478" t="str">
        <f t="shared" si="46"/>
        <v>T210105Office buildingPESVNFV-30AL13.37250OCT</v>
      </c>
      <c r="K1478" t="s">
        <v>1193</v>
      </c>
      <c r="L1478" t="b">
        <f t="shared" si="47"/>
        <v>1</v>
      </c>
    </row>
    <row r="1479" spans="1:12" hidden="1" x14ac:dyDescent="0.3">
      <c r="A1479" t="s">
        <v>116</v>
      </c>
      <c r="B1479" t="s">
        <v>117</v>
      </c>
      <c r="C1479" t="s">
        <v>57</v>
      </c>
      <c r="D1479" t="s">
        <v>124</v>
      </c>
      <c r="E1479">
        <v>3.37</v>
      </c>
      <c r="F1479">
        <v>250</v>
      </c>
      <c r="G1479" t="s">
        <v>148</v>
      </c>
      <c r="I1479" t="s">
        <v>155</v>
      </c>
      <c r="J1479" t="str">
        <f t="shared" si="46"/>
        <v xml:space="preserve">T210105Office buildingPESVNFV-30AL13.37250PHK INV </v>
      </c>
      <c r="K1479" t="s">
        <v>1187</v>
      </c>
      <c r="L1479" t="b">
        <f t="shared" si="47"/>
        <v>1</v>
      </c>
    </row>
    <row r="1480" spans="1:12" hidden="1" x14ac:dyDescent="0.3">
      <c r="A1480" t="s">
        <v>116</v>
      </c>
      <c r="B1480" t="s">
        <v>117</v>
      </c>
      <c r="C1480" t="s">
        <v>57</v>
      </c>
      <c r="D1480" t="s">
        <v>124</v>
      </c>
      <c r="E1480">
        <v>3.37</v>
      </c>
      <c r="F1480">
        <v>250</v>
      </c>
      <c r="G1480" t="s">
        <v>156</v>
      </c>
      <c r="H1480">
        <v>300</v>
      </c>
      <c r="I1480" t="s">
        <v>156</v>
      </c>
      <c r="J1480" t="str">
        <f t="shared" si="46"/>
        <v>T210105Office buildingPESVNFV-30AL13.37250NOV</v>
      </c>
      <c r="K1480" t="s">
        <v>1606</v>
      </c>
      <c r="L1480" t="b">
        <f t="shared" si="47"/>
        <v>1</v>
      </c>
    </row>
    <row r="1481" spans="1:12" hidden="1" x14ac:dyDescent="0.3">
      <c r="A1481" t="s">
        <v>116</v>
      </c>
      <c r="B1481" t="s">
        <v>117</v>
      </c>
      <c r="C1481" t="s">
        <v>57</v>
      </c>
      <c r="D1481" t="s">
        <v>124</v>
      </c>
      <c r="E1481">
        <v>3.37</v>
      </c>
      <c r="F1481">
        <v>250</v>
      </c>
      <c r="G1481" t="s">
        <v>148</v>
      </c>
      <c r="H1481" t="s">
        <v>195</v>
      </c>
      <c r="I1481" t="s">
        <v>156</v>
      </c>
      <c r="J1481" t="str">
        <f t="shared" si="46"/>
        <v xml:space="preserve">T210105Office buildingPESVNFV-30AL13.37250PHK INV </v>
      </c>
      <c r="K1481" t="s">
        <v>1187</v>
      </c>
      <c r="L1481" t="b">
        <f t="shared" si="47"/>
        <v>1</v>
      </c>
    </row>
    <row r="1482" spans="1:12" hidden="1" x14ac:dyDescent="0.3">
      <c r="A1482" t="s">
        <v>116</v>
      </c>
      <c r="B1482" t="s">
        <v>117</v>
      </c>
      <c r="C1482" t="s">
        <v>57</v>
      </c>
      <c r="D1482" t="s">
        <v>124</v>
      </c>
      <c r="E1482">
        <v>3.37</v>
      </c>
      <c r="F1482">
        <v>250</v>
      </c>
      <c r="G1482" t="s">
        <v>157</v>
      </c>
      <c r="H1482">
        <v>60</v>
      </c>
      <c r="I1482" t="s">
        <v>157</v>
      </c>
      <c r="J1482" t="str">
        <f t="shared" si="46"/>
        <v>T210105Office buildingPESVNFV-30AL13.37250DEC</v>
      </c>
      <c r="K1482" t="s">
        <v>1607</v>
      </c>
      <c r="L1482" t="b">
        <f t="shared" si="47"/>
        <v>1</v>
      </c>
    </row>
    <row r="1483" spans="1:12" hidden="1" x14ac:dyDescent="0.3">
      <c r="A1483" t="s">
        <v>116</v>
      </c>
      <c r="B1483" t="s">
        <v>117</v>
      </c>
      <c r="C1483" t="s">
        <v>57</v>
      </c>
      <c r="D1483" t="s">
        <v>124</v>
      </c>
      <c r="E1483">
        <v>3.37</v>
      </c>
      <c r="F1483">
        <v>250</v>
      </c>
      <c r="G1483" t="s">
        <v>148</v>
      </c>
      <c r="H1483" t="s">
        <v>221</v>
      </c>
      <c r="I1483" t="s">
        <v>157</v>
      </c>
      <c r="J1483" t="str">
        <f t="shared" si="46"/>
        <v xml:space="preserve">T210105Office buildingPESVNFV-30AL13.37250PHK INV </v>
      </c>
      <c r="K1483" t="s">
        <v>1187</v>
      </c>
      <c r="L1483" t="b">
        <f t="shared" si="47"/>
        <v>1</v>
      </c>
    </row>
    <row r="1484" spans="1:12" hidden="1" x14ac:dyDescent="0.3">
      <c r="A1484" t="s">
        <v>116</v>
      </c>
      <c r="B1484" t="s">
        <v>117</v>
      </c>
      <c r="C1484" t="s">
        <v>57</v>
      </c>
      <c r="D1484" t="s">
        <v>124</v>
      </c>
      <c r="E1484">
        <v>3.37</v>
      </c>
      <c r="F1484">
        <v>250</v>
      </c>
      <c r="G1484" t="s">
        <v>158</v>
      </c>
      <c r="H1484">
        <v>20</v>
      </c>
      <c r="I1484" t="s">
        <v>158</v>
      </c>
      <c r="J1484" t="str">
        <f t="shared" si="46"/>
        <v>T210105Office buildingPESVNFV-30AL13.37250JAN</v>
      </c>
      <c r="K1484" t="s">
        <v>1608</v>
      </c>
      <c r="L1484" t="b">
        <f t="shared" si="47"/>
        <v>1</v>
      </c>
    </row>
    <row r="1485" spans="1:12" hidden="1" x14ac:dyDescent="0.3">
      <c r="A1485" t="s">
        <v>116</v>
      </c>
      <c r="B1485" t="s">
        <v>117</v>
      </c>
      <c r="C1485" t="s">
        <v>57</v>
      </c>
      <c r="D1485" t="s">
        <v>124</v>
      </c>
      <c r="E1485">
        <v>3.37</v>
      </c>
      <c r="F1485">
        <v>250</v>
      </c>
      <c r="G1485" t="s">
        <v>148</v>
      </c>
      <c r="H1485" t="s">
        <v>226</v>
      </c>
      <c r="I1485" t="s">
        <v>158</v>
      </c>
      <c r="J1485" t="str">
        <f t="shared" si="46"/>
        <v xml:space="preserve">T210105Office buildingPESVNFV-30AL13.37250PHK INV </v>
      </c>
      <c r="K1485" t="s">
        <v>1187</v>
      </c>
      <c r="L1485" t="b">
        <f t="shared" si="47"/>
        <v>1</v>
      </c>
    </row>
    <row r="1486" spans="1:12" hidden="1" x14ac:dyDescent="0.3">
      <c r="A1486" t="s">
        <v>116</v>
      </c>
      <c r="B1486" t="s">
        <v>117</v>
      </c>
      <c r="C1486" t="s">
        <v>57</v>
      </c>
      <c r="D1486" t="s">
        <v>124</v>
      </c>
      <c r="E1486">
        <v>3.37</v>
      </c>
      <c r="F1486">
        <v>250</v>
      </c>
      <c r="G1486" t="s">
        <v>159</v>
      </c>
      <c r="H1486">
        <v>30</v>
      </c>
      <c r="I1486" t="s">
        <v>159</v>
      </c>
      <c r="J1486" t="str">
        <f t="shared" si="46"/>
        <v>T210105Office buildingPESVNFV-30AL13.37250FEB</v>
      </c>
      <c r="K1486" t="s">
        <v>1609</v>
      </c>
      <c r="L1486" t="b">
        <f t="shared" si="47"/>
        <v>1</v>
      </c>
    </row>
    <row r="1487" spans="1:12" hidden="1" x14ac:dyDescent="0.3">
      <c r="A1487" t="s">
        <v>116</v>
      </c>
      <c r="B1487" t="s">
        <v>117</v>
      </c>
      <c r="C1487" t="s">
        <v>57</v>
      </c>
      <c r="D1487" t="s">
        <v>124</v>
      </c>
      <c r="E1487">
        <v>3.37</v>
      </c>
      <c r="F1487">
        <v>250</v>
      </c>
      <c r="G1487" t="s">
        <v>148</v>
      </c>
      <c r="H1487" t="s">
        <v>224</v>
      </c>
      <c r="I1487" t="s">
        <v>159</v>
      </c>
      <c r="J1487" t="str">
        <f t="shared" si="46"/>
        <v xml:space="preserve">T210105Office buildingPESVNFV-30AL13.37250PHK INV </v>
      </c>
      <c r="K1487" t="s">
        <v>1187</v>
      </c>
      <c r="L1487" t="b">
        <f t="shared" si="47"/>
        <v>1</v>
      </c>
    </row>
    <row r="1488" spans="1:12" x14ac:dyDescent="0.3">
      <c r="A1488" t="s">
        <v>116</v>
      </c>
      <c r="B1488" t="s">
        <v>117</v>
      </c>
      <c r="C1488" t="s">
        <v>57</v>
      </c>
      <c r="D1488" t="s">
        <v>124</v>
      </c>
      <c r="E1488">
        <v>3.37</v>
      </c>
      <c r="F1488">
        <v>250</v>
      </c>
      <c r="G1488" t="s">
        <v>160</v>
      </c>
      <c r="H1488">
        <v>50</v>
      </c>
      <c r="I1488" t="s">
        <v>160</v>
      </c>
      <c r="J1488" t="str">
        <f t="shared" si="46"/>
        <v>T210105Office buildingPESVNFV-30AL13.37250MAR</v>
      </c>
      <c r="K1488" t="s">
        <v>1610</v>
      </c>
      <c r="L1488" t="b">
        <f t="shared" si="47"/>
        <v>1</v>
      </c>
    </row>
    <row r="1489" spans="1:12" x14ac:dyDescent="0.3">
      <c r="A1489" t="s">
        <v>116</v>
      </c>
      <c r="B1489" t="s">
        <v>117</v>
      </c>
      <c r="C1489" t="s">
        <v>57</v>
      </c>
      <c r="D1489" t="s">
        <v>124</v>
      </c>
      <c r="E1489">
        <v>3.37</v>
      </c>
      <c r="F1489">
        <v>250</v>
      </c>
      <c r="G1489" t="s">
        <v>148</v>
      </c>
      <c r="H1489" t="s">
        <v>222</v>
      </c>
      <c r="I1489" t="s">
        <v>160</v>
      </c>
      <c r="J1489" t="str">
        <f t="shared" si="46"/>
        <v xml:space="preserve">T210105Office buildingPESVNFV-30AL13.37250PHK INV </v>
      </c>
      <c r="K1489" t="s">
        <v>1187</v>
      </c>
      <c r="L1489" t="b">
        <f t="shared" si="47"/>
        <v>1</v>
      </c>
    </row>
    <row r="1490" spans="1:12" hidden="1" x14ac:dyDescent="0.3">
      <c r="A1490" t="s">
        <v>116</v>
      </c>
      <c r="B1490" t="s">
        <v>117</v>
      </c>
      <c r="C1490" t="s">
        <v>57</v>
      </c>
      <c r="D1490" t="s">
        <v>125</v>
      </c>
      <c r="E1490">
        <v>1.53</v>
      </c>
      <c r="F1490">
        <v>50</v>
      </c>
      <c r="G1490" t="s">
        <v>185</v>
      </c>
      <c r="I1490" t="s">
        <v>185</v>
      </c>
      <c r="J1490" t="str">
        <f t="shared" si="46"/>
        <v>T210105Office buildingPESVNFV-15WUT41.5350APR</v>
      </c>
      <c r="K1490" t="s">
        <v>1194</v>
      </c>
      <c r="L1490" t="b">
        <f t="shared" si="47"/>
        <v>1</v>
      </c>
    </row>
    <row r="1491" spans="1:12" hidden="1" x14ac:dyDescent="0.3">
      <c r="A1491" t="s">
        <v>116</v>
      </c>
      <c r="B1491" t="s">
        <v>117</v>
      </c>
      <c r="C1491" t="s">
        <v>57</v>
      </c>
      <c r="D1491" t="s">
        <v>125</v>
      </c>
      <c r="E1491">
        <v>1.53</v>
      </c>
      <c r="F1491">
        <v>50</v>
      </c>
      <c r="G1491" t="s">
        <v>148</v>
      </c>
      <c r="I1491" t="s">
        <v>185</v>
      </c>
      <c r="J1491" t="str">
        <f t="shared" si="46"/>
        <v xml:space="preserve">T210105Office buildingPESVNFV-15WUT41.5350PHK INV </v>
      </c>
      <c r="K1491" t="s">
        <v>1195</v>
      </c>
      <c r="L1491" t="b">
        <f t="shared" si="47"/>
        <v>1</v>
      </c>
    </row>
    <row r="1492" spans="1:12" hidden="1" x14ac:dyDescent="0.3">
      <c r="A1492" t="s">
        <v>116</v>
      </c>
      <c r="B1492" t="s">
        <v>117</v>
      </c>
      <c r="C1492" t="s">
        <v>57</v>
      </c>
      <c r="D1492" t="s">
        <v>125</v>
      </c>
      <c r="E1492">
        <v>1.53</v>
      </c>
      <c r="F1492">
        <v>50</v>
      </c>
      <c r="G1492" t="s">
        <v>147</v>
      </c>
      <c r="I1492" t="s">
        <v>147</v>
      </c>
      <c r="J1492" t="str">
        <f t="shared" si="46"/>
        <v>T210105Office buildingPESVNFV-15WUT41.5350MAY</v>
      </c>
      <c r="K1492" t="s">
        <v>1196</v>
      </c>
      <c r="L1492" t="b">
        <f t="shared" si="47"/>
        <v>1</v>
      </c>
    </row>
    <row r="1493" spans="1:12" hidden="1" x14ac:dyDescent="0.3">
      <c r="A1493" t="s">
        <v>116</v>
      </c>
      <c r="B1493" t="s">
        <v>117</v>
      </c>
      <c r="C1493" t="s">
        <v>57</v>
      </c>
      <c r="D1493" t="s">
        <v>125</v>
      </c>
      <c r="E1493">
        <v>1.53</v>
      </c>
      <c r="F1493">
        <v>50</v>
      </c>
      <c r="G1493" t="s">
        <v>148</v>
      </c>
      <c r="I1493" t="s">
        <v>147</v>
      </c>
      <c r="J1493" t="str">
        <f t="shared" si="46"/>
        <v xml:space="preserve">T210105Office buildingPESVNFV-15WUT41.5350PHK INV </v>
      </c>
      <c r="K1493" t="s">
        <v>1195</v>
      </c>
      <c r="L1493" t="b">
        <f t="shared" si="47"/>
        <v>1</v>
      </c>
    </row>
    <row r="1494" spans="1:12" hidden="1" x14ac:dyDescent="0.3">
      <c r="A1494" t="s">
        <v>116</v>
      </c>
      <c r="B1494" t="s">
        <v>117</v>
      </c>
      <c r="C1494" t="s">
        <v>57</v>
      </c>
      <c r="D1494" t="s">
        <v>125</v>
      </c>
      <c r="E1494">
        <v>1.53</v>
      </c>
      <c r="F1494">
        <v>50</v>
      </c>
      <c r="G1494" t="s">
        <v>149</v>
      </c>
      <c r="I1494" t="s">
        <v>149</v>
      </c>
      <c r="J1494" t="str">
        <f t="shared" si="46"/>
        <v>T210105Office buildingPESVNFV-15WUT41.5350JUN</v>
      </c>
      <c r="K1494" t="s">
        <v>1197</v>
      </c>
      <c r="L1494" t="b">
        <f t="shared" si="47"/>
        <v>1</v>
      </c>
    </row>
    <row r="1495" spans="1:12" hidden="1" x14ac:dyDescent="0.3">
      <c r="A1495" t="s">
        <v>116</v>
      </c>
      <c r="B1495" t="s">
        <v>117</v>
      </c>
      <c r="C1495" t="s">
        <v>57</v>
      </c>
      <c r="D1495" t="s">
        <v>125</v>
      </c>
      <c r="E1495">
        <v>1.53</v>
      </c>
      <c r="F1495">
        <v>50</v>
      </c>
      <c r="G1495" t="s">
        <v>148</v>
      </c>
      <c r="I1495" t="s">
        <v>149</v>
      </c>
      <c r="J1495" t="str">
        <f t="shared" si="46"/>
        <v xml:space="preserve">T210105Office buildingPESVNFV-15WUT41.5350PHK INV </v>
      </c>
      <c r="K1495" t="s">
        <v>1195</v>
      </c>
      <c r="L1495" t="b">
        <f t="shared" si="47"/>
        <v>1</v>
      </c>
    </row>
    <row r="1496" spans="1:12" hidden="1" x14ac:dyDescent="0.3">
      <c r="A1496" t="s">
        <v>116</v>
      </c>
      <c r="B1496" t="s">
        <v>117</v>
      </c>
      <c r="C1496" t="s">
        <v>57</v>
      </c>
      <c r="D1496" t="s">
        <v>125</v>
      </c>
      <c r="E1496">
        <v>1.53</v>
      </c>
      <c r="F1496">
        <v>50</v>
      </c>
      <c r="G1496" t="s">
        <v>150</v>
      </c>
      <c r="H1496">
        <v>10</v>
      </c>
      <c r="I1496" t="s">
        <v>150</v>
      </c>
      <c r="J1496" t="str">
        <f t="shared" si="46"/>
        <v>T210105Office buildingPESVNFV-15WUT41.5350JUL</v>
      </c>
      <c r="K1496" t="s">
        <v>1611</v>
      </c>
      <c r="L1496" t="b">
        <f t="shared" si="47"/>
        <v>1</v>
      </c>
    </row>
    <row r="1497" spans="1:12" hidden="1" x14ac:dyDescent="0.3">
      <c r="A1497" t="s">
        <v>116</v>
      </c>
      <c r="B1497" t="s">
        <v>117</v>
      </c>
      <c r="C1497" t="s">
        <v>57</v>
      </c>
      <c r="D1497" t="s">
        <v>125</v>
      </c>
      <c r="E1497">
        <v>1.53</v>
      </c>
      <c r="F1497">
        <v>50</v>
      </c>
      <c r="G1497" t="s">
        <v>148</v>
      </c>
      <c r="H1497" t="s">
        <v>180</v>
      </c>
      <c r="I1497" t="s">
        <v>150</v>
      </c>
      <c r="J1497" t="str">
        <f t="shared" si="46"/>
        <v xml:space="preserve">T210105Office buildingPESVNFV-15WUT41.5350PHK INV </v>
      </c>
      <c r="K1497" t="s">
        <v>1195</v>
      </c>
      <c r="L1497" t="b">
        <f t="shared" si="47"/>
        <v>1</v>
      </c>
    </row>
    <row r="1498" spans="1:12" hidden="1" x14ac:dyDescent="0.3">
      <c r="A1498" t="s">
        <v>116</v>
      </c>
      <c r="B1498" t="s">
        <v>117</v>
      </c>
      <c r="C1498" t="s">
        <v>57</v>
      </c>
      <c r="D1498" t="s">
        <v>125</v>
      </c>
      <c r="E1498">
        <v>1.53</v>
      </c>
      <c r="F1498">
        <v>50</v>
      </c>
      <c r="G1498" t="s">
        <v>152</v>
      </c>
      <c r="I1498" t="s">
        <v>152</v>
      </c>
      <c r="J1498" t="str">
        <f t="shared" si="46"/>
        <v>T210105Office buildingPESVNFV-15WUT41.5350AUG</v>
      </c>
      <c r="K1498" t="s">
        <v>1198</v>
      </c>
      <c r="L1498" t="b">
        <f t="shared" si="47"/>
        <v>1</v>
      </c>
    </row>
    <row r="1499" spans="1:12" hidden="1" x14ac:dyDescent="0.3">
      <c r="A1499" t="s">
        <v>116</v>
      </c>
      <c r="B1499" t="s">
        <v>117</v>
      </c>
      <c r="C1499" t="s">
        <v>57</v>
      </c>
      <c r="D1499" t="s">
        <v>125</v>
      </c>
      <c r="E1499">
        <v>1.53</v>
      </c>
      <c r="F1499">
        <v>50</v>
      </c>
      <c r="G1499" t="s">
        <v>148</v>
      </c>
      <c r="I1499" t="s">
        <v>152</v>
      </c>
      <c r="J1499" t="str">
        <f t="shared" si="46"/>
        <v xml:space="preserve">T210105Office buildingPESVNFV-15WUT41.5350PHK INV </v>
      </c>
      <c r="K1499" t="s">
        <v>1195</v>
      </c>
      <c r="L1499" t="b">
        <f t="shared" si="47"/>
        <v>1</v>
      </c>
    </row>
    <row r="1500" spans="1:12" hidden="1" x14ac:dyDescent="0.3">
      <c r="A1500" t="s">
        <v>116</v>
      </c>
      <c r="B1500" t="s">
        <v>117</v>
      </c>
      <c r="C1500" t="s">
        <v>57</v>
      </c>
      <c r="D1500" t="s">
        <v>125</v>
      </c>
      <c r="E1500">
        <v>1.53</v>
      </c>
      <c r="F1500">
        <v>50</v>
      </c>
      <c r="G1500" t="s">
        <v>153</v>
      </c>
      <c r="I1500" t="s">
        <v>153</v>
      </c>
      <c r="J1500" t="str">
        <f t="shared" si="46"/>
        <v>T210105Office buildingPESVNFV-15WUT41.5350SEP</v>
      </c>
      <c r="K1500" t="s">
        <v>1199</v>
      </c>
      <c r="L1500" t="b">
        <f t="shared" si="47"/>
        <v>1</v>
      </c>
    </row>
    <row r="1501" spans="1:12" hidden="1" x14ac:dyDescent="0.3">
      <c r="A1501" t="s">
        <v>116</v>
      </c>
      <c r="B1501" t="s">
        <v>117</v>
      </c>
      <c r="C1501" t="s">
        <v>57</v>
      </c>
      <c r="D1501" t="s">
        <v>125</v>
      </c>
      <c r="E1501">
        <v>1.53</v>
      </c>
      <c r="F1501">
        <v>50</v>
      </c>
      <c r="G1501" t="s">
        <v>148</v>
      </c>
      <c r="I1501" t="s">
        <v>153</v>
      </c>
      <c r="J1501" t="str">
        <f t="shared" si="46"/>
        <v xml:space="preserve">T210105Office buildingPESVNFV-15WUT41.5350PHK INV </v>
      </c>
      <c r="K1501" t="s">
        <v>1195</v>
      </c>
      <c r="L1501" t="b">
        <f t="shared" si="47"/>
        <v>1</v>
      </c>
    </row>
    <row r="1502" spans="1:12" hidden="1" x14ac:dyDescent="0.3">
      <c r="A1502" t="s">
        <v>116</v>
      </c>
      <c r="B1502" t="s">
        <v>117</v>
      </c>
      <c r="C1502" t="s">
        <v>57</v>
      </c>
      <c r="D1502" t="s">
        <v>125</v>
      </c>
      <c r="E1502">
        <v>1.53</v>
      </c>
      <c r="F1502">
        <v>50</v>
      </c>
      <c r="G1502" t="s">
        <v>155</v>
      </c>
      <c r="I1502" t="s">
        <v>155</v>
      </c>
      <c r="J1502" t="str">
        <f t="shared" si="46"/>
        <v>T210105Office buildingPESVNFV-15WUT41.5350OCT</v>
      </c>
      <c r="K1502" t="s">
        <v>1200</v>
      </c>
      <c r="L1502" t="b">
        <f t="shared" si="47"/>
        <v>1</v>
      </c>
    </row>
    <row r="1503" spans="1:12" hidden="1" x14ac:dyDescent="0.3">
      <c r="A1503" t="s">
        <v>116</v>
      </c>
      <c r="B1503" t="s">
        <v>117</v>
      </c>
      <c r="C1503" t="s">
        <v>57</v>
      </c>
      <c r="D1503" t="s">
        <v>125</v>
      </c>
      <c r="E1503">
        <v>1.53</v>
      </c>
      <c r="F1503">
        <v>50</v>
      </c>
      <c r="G1503" t="s">
        <v>148</v>
      </c>
      <c r="I1503" t="s">
        <v>155</v>
      </c>
      <c r="J1503" t="str">
        <f t="shared" si="46"/>
        <v xml:space="preserve">T210105Office buildingPESVNFV-15WUT41.5350PHK INV </v>
      </c>
      <c r="K1503" t="s">
        <v>1195</v>
      </c>
      <c r="L1503" t="b">
        <f t="shared" si="47"/>
        <v>1</v>
      </c>
    </row>
    <row r="1504" spans="1:12" hidden="1" x14ac:dyDescent="0.3">
      <c r="A1504" t="s">
        <v>116</v>
      </c>
      <c r="B1504" t="s">
        <v>117</v>
      </c>
      <c r="C1504" t="s">
        <v>57</v>
      </c>
      <c r="D1504" t="s">
        <v>125</v>
      </c>
      <c r="E1504">
        <v>1.53</v>
      </c>
      <c r="F1504">
        <v>50</v>
      </c>
      <c r="G1504" t="s">
        <v>156</v>
      </c>
      <c r="H1504">
        <v>5</v>
      </c>
      <c r="I1504" t="s">
        <v>156</v>
      </c>
      <c r="J1504" t="str">
        <f t="shared" si="46"/>
        <v>T210105Office buildingPESVNFV-15WUT41.5350NOV</v>
      </c>
      <c r="K1504" t="s">
        <v>1612</v>
      </c>
      <c r="L1504" t="b">
        <f t="shared" si="47"/>
        <v>1</v>
      </c>
    </row>
    <row r="1505" spans="1:12" hidden="1" x14ac:dyDescent="0.3">
      <c r="A1505" t="s">
        <v>116</v>
      </c>
      <c r="B1505" t="s">
        <v>117</v>
      </c>
      <c r="C1505" t="s">
        <v>57</v>
      </c>
      <c r="D1505" t="s">
        <v>125</v>
      </c>
      <c r="E1505">
        <v>1.53</v>
      </c>
      <c r="F1505">
        <v>50</v>
      </c>
      <c r="G1505" t="s">
        <v>148</v>
      </c>
      <c r="H1505" t="s">
        <v>194</v>
      </c>
      <c r="I1505" t="s">
        <v>156</v>
      </c>
      <c r="J1505" t="str">
        <f t="shared" si="46"/>
        <v xml:space="preserve">T210105Office buildingPESVNFV-15WUT41.5350PHK INV </v>
      </c>
      <c r="K1505" t="s">
        <v>1195</v>
      </c>
      <c r="L1505" t="b">
        <f t="shared" si="47"/>
        <v>1</v>
      </c>
    </row>
    <row r="1506" spans="1:12" hidden="1" x14ac:dyDescent="0.3">
      <c r="A1506" t="s">
        <v>116</v>
      </c>
      <c r="B1506" t="s">
        <v>117</v>
      </c>
      <c r="C1506" t="s">
        <v>57</v>
      </c>
      <c r="D1506" t="s">
        <v>125</v>
      </c>
      <c r="E1506">
        <v>1.53</v>
      </c>
      <c r="F1506">
        <v>50</v>
      </c>
      <c r="G1506" t="s">
        <v>157</v>
      </c>
      <c r="I1506" t="s">
        <v>157</v>
      </c>
      <c r="J1506" t="str">
        <f t="shared" si="46"/>
        <v>T210105Office buildingPESVNFV-15WUT41.5350DEC</v>
      </c>
      <c r="K1506" t="s">
        <v>1201</v>
      </c>
      <c r="L1506" t="b">
        <f t="shared" si="47"/>
        <v>1</v>
      </c>
    </row>
    <row r="1507" spans="1:12" hidden="1" x14ac:dyDescent="0.3">
      <c r="A1507" t="s">
        <v>116</v>
      </c>
      <c r="B1507" t="s">
        <v>117</v>
      </c>
      <c r="C1507" t="s">
        <v>57</v>
      </c>
      <c r="D1507" t="s">
        <v>125</v>
      </c>
      <c r="E1507">
        <v>1.53</v>
      </c>
      <c r="F1507">
        <v>50</v>
      </c>
      <c r="G1507" t="s">
        <v>148</v>
      </c>
      <c r="I1507" t="s">
        <v>157</v>
      </c>
      <c r="J1507" t="str">
        <f t="shared" si="46"/>
        <v xml:space="preserve">T210105Office buildingPESVNFV-15WUT41.5350PHK INV </v>
      </c>
      <c r="K1507" t="s">
        <v>1195</v>
      </c>
      <c r="L1507" t="b">
        <f t="shared" si="47"/>
        <v>1</v>
      </c>
    </row>
    <row r="1508" spans="1:12" hidden="1" x14ac:dyDescent="0.3">
      <c r="A1508" t="s">
        <v>116</v>
      </c>
      <c r="B1508" t="s">
        <v>117</v>
      </c>
      <c r="C1508" t="s">
        <v>57</v>
      </c>
      <c r="D1508" t="s">
        <v>125</v>
      </c>
      <c r="E1508">
        <v>1.53</v>
      </c>
      <c r="F1508">
        <v>50</v>
      </c>
      <c r="G1508" t="s">
        <v>158</v>
      </c>
      <c r="I1508" t="s">
        <v>158</v>
      </c>
      <c r="J1508" t="str">
        <f t="shared" si="46"/>
        <v>T210105Office buildingPESVNFV-15WUT41.5350JAN</v>
      </c>
      <c r="K1508" t="s">
        <v>1202</v>
      </c>
      <c r="L1508" t="b">
        <f t="shared" si="47"/>
        <v>1</v>
      </c>
    </row>
    <row r="1509" spans="1:12" hidden="1" x14ac:dyDescent="0.3">
      <c r="A1509" t="s">
        <v>116</v>
      </c>
      <c r="B1509" t="s">
        <v>117</v>
      </c>
      <c r="C1509" t="s">
        <v>57</v>
      </c>
      <c r="D1509" t="s">
        <v>125</v>
      </c>
      <c r="E1509">
        <v>1.53</v>
      </c>
      <c r="F1509">
        <v>50</v>
      </c>
      <c r="G1509" t="s">
        <v>148</v>
      </c>
      <c r="I1509" t="s">
        <v>158</v>
      </c>
      <c r="J1509" t="str">
        <f t="shared" si="46"/>
        <v xml:space="preserve">T210105Office buildingPESVNFV-15WUT41.5350PHK INV </v>
      </c>
      <c r="K1509" t="s">
        <v>1195</v>
      </c>
      <c r="L1509" t="b">
        <f t="shared" si="47"/>
        <v>1</v>
      </c>
    </row>
    <row r="1510" spans="1:12" hidden="1" x14ac:dyDescent="0.3">
      <c r="A1510" t="s">
        <v>116</v>
      </c>
      <c r="B1510" t="s">
        <v>117</v>
      </c>
      <c r="C1510" t="s">
        <v>57</v>
      </c>
      <c r="D1510" t="s">
        <v>125</v>
      </c>
      <c r="E1510">
        <v>1.53</v>
      </c>
      <c r="F1510">
        <v>50</v>
      </c>
      <c r="G1510" t="s">
        <v>159</v>
      </c>
      <c r="I1510" t="s">
        <v>159</v>
      </c>
      <c r="J1510" t="str">
        <f t="shared" si="46"/>
        <v>T210105Office buildingPESVNFV-15WUT41.5350FEB</v>
      </c>
      <c r="K1510" t="s">
        <v>1203</v>
      </c>
      <c r="L1510" t="b">
        <f t="shared" si="47"/>
        <v>1</v>
      </c>
    </row>
    <row r="1511" spans="1:12" hidden="1" x14ac:dyDescent="0.3">
      <c r="A1511" t="s">
        <v>116</v>
      </c>
      <c r="B1511" t="s">
        <v>117</v>
      </c>
      <c r="C1511" t="s">
        <v>57</v>
      </c>
      <c r="D1511" t="s">
        <v>125</v>
      </c>
      <c r="E1511">
        <v>1.53</v>
      </c>
      <c r="F1511">
        <v>50</v>
      </c>
      <c r="G1511" t="s">
        <v>148</v>
      </c>
      <c r="I1511" t="s">
        <v>159</v>
      </c>
      <c r="J1511" t="str">
        <f t="shared" si="46"/>
        <v xml:space="preserve">T210105Office buildingPESVNFV-15WUT41.5350PHK INV </v>
      </c>
      <c r="K1511" t="s">
        <v>1195</v>
      </c>
      <c r="L1511" t="b">
        <f t="shared" si="47"/>
        <v>1</v>
      </c>
    </row>
    <row r="1512" spans="1:12" x14ac:dyDescent="0.3">
      <c r="A1512" t="s">
        <v>116</v>
      </c>
      <c r="B1512" t="s">
        <v>117</v>
      </c>
      <c r="C1512" t="s">
        <v>57</v>
      </c>
      <c r="D1512" t="s">
        <v>125</v>
      </c>
      <c r="E1512">
        <v>1.53</v>
      </c>
      <c r="F1512">
        <v>50</v>
      </c>
      <c r="G1512" t="s">
        <v>160</v>
      </c>
      <c r="I1512" t="s">
        <v>160</v>
      </c>
      <c r="J1512" t="str">
        <f t="shared" si="46"/>
        <v>T210105Office buildingPESVNFV-15WUT41.5350MAR</v>
      </c>
      <c r="K1512" t="s">
        <v>1204</v>
      </c>
      <c r="L1512" t="b">
        <f t="shared" si="47"/>
        <v>1</v>
      </c>
    </row>
    <row r="1513" spans="1:12" x14ac:dyDescent="0.3">
      <c r="A1513" t="s">
        <v>116</v>
      </c>
      <c r="B1513" t="s">
        <v>117</v>
      </c>
      <c r="C1513" t="s">
        <v>57</v>
      </c>
      <c r="D1513" t="s">
        <v>125</v>
      </c>
      <c r="E1513">
        <v>1.53</v>
      </c>
      <c r="F1513">
        <v>50</v>
      </c>
      <c r="G1513" t="s">
        <v>148</v>
      </c>
      <c r="I1513" t="s">
        <v>160</v>
      </c>
      <c r="J1513" t="str">
        <f t="shared" si="46"/>
        <v xml:space="preserve">T210105Office buildingPESVNFV-15WUT41.5350PHK INV </v>
      </c>
      <c r="K1513" t="s">
        <v>1195</v>
      </c>
      <c r="L1513" t="b">
        <f t="shared" si="47"/>
        <v>1</v>
      </c>
    </row>
    <row r="1514" spans="1:12" hidden="1" x14ac:dyDescent="0.3">
      <c r="A1514" t="s">
        <v>116</v>
      </c>
      <c r="B1514" t="s">
        <v>117</v>
      </c>
      <c r="C1514" t="s">
        <v>57</v>
      </c>
      <c r="D1514" t="s">
        <v>126</v>
      </c>
      <c r="E1514">
        <v>1.58</v>
      </c>
      <c r="F1514">
        <v>50</v>
      </c>
      <c r="G1514" t="s">
        <v>185</v>
      </c>
      <c r="I1514" t="s">
        <v>185</v>
      </c>
      <c r="J1514" t="str">
        <f t="shared" si="46"/>
        <v>T210105Office buildingPESVNFV-15WAT21.5850APR</v>
      </c>
      <c r="K1514" t="s">
        <v>1205</v>
      </c>
      <c r="L1514" t="b">
        <f t="shared" si="47"/>
        <v>1</v>
      </c>
    </row>
    <row r="1515" spans="1:12" hidden="1" x14ac:dyDescent="0.3">
      <c r="A1515" t="s">
        <v>116</v>
      </c>
      <c r="B1515" t="s">
        <v>117</v>
      </c>
      <c r="C1515" t="s">
        <v>57</v>
      </c>
      <c r="D1515" t="s">
        <v>126</v>
      </c>
      <c r="E1515">
        <v>1.58</v>
      </c>
      <c r="F1515">
        <v>50</v>
      </c>
      <c r="G1515" t="s">
        <v>148</v>
      </c>
      <c r="I1515" t="s">
        <v>185</v>
      </c>
      <c r="J1515" t="str">
        <f t="shared" si="46"/>
        <v xml:space="preserve">T210105Office buildingPESVNFV-15WAT21.5850PHK INV </v>
      </c>
      <c r="K1515" t="s">
        <v>1206</v>
      </c>
      <c r="L1515" t="b">
        <f t="shared" si="47"/>
        <v>1</v>
      </c>
    </row>
    <row r="1516" spans="1:12" hidden="1" x14ac:dyDescent="0.3">
      <c r="A1516" t="s">
        <v>116</v>
      </c>
      <c r="B1516" t="s">
        <v>117</v>
      </c>
      <c r="C1516" t="s">
        <v>57</v>
      </c>
      <c r="D1516" t="s">
        <v>126</v>
      </c>
      <c r="E1516">
        <v>1.58</v>
      </c>
      <c r="F1516">
        <v>50</v>
      </c>
      <c r="G1516" t="s">
        <v>147</v>
      </c>
      <c r="I1516" t="s">
        <v>147</v>
      </c>
      <c r="J1516" t="str">
        <f t="shared" si="46"/>
        <v>T210105Office buildingPESVNFV-15WAT21.5850MAY</v>
      </c>
      <c r="K1516" t="s">
        <v>1207</v>
      </c>
      <c r="L1516" t="b">
        <f t="shared" si="47"/>
        <v>1</v>
      </c>
    </row>
    <row r="1517" spans="1:12" hidden="1" x14ac:dyDescent="0.3">
      <c r="A1517" t="s">
        <v>116</v>
      </c>
      <c r="B1517" t="s">
        <v>117</v>
      </c>
      <c r="C1517" t="s">
        <v>57</v>
      </c>
      <c r="D1517" t="s">
        <v>126</v>
      </c>
      <c r="E1517">
        <v>1.58</v>
      </c>
      <c r="F1517">
        <v>50</v>
      </c>
      <c r="G1517" t="s">
        <v>148</v>
      </c>
      <c r="I1517" t="s">
        <v>147</v>
      </c>
      <c r="J1517" t="str">
        <f t="shared" si="46"/>
        <v xml:space="preserve">T210105Office buildingPESVNFV-15WAT21.5850PHK INV </v>
      </c>
      <c r="K1517" t="s">
        <v>1206</v>
      </c>
      <c r="L1517" t="b">
        <f t="shared" si="47"/>
        <v>1</v>
      </c>
    </row>
    <row r="1518" spans="1:12" hidden="1" x14ac:dyDescent="0.3">
      <c r="A1518" t="s">
        <v>116</v>
      </c>
      <c r="B1518" t="s">
        <v>117</v>
      </c>
      <c r="C1518" t="s">
        <v>57</v>
      </c>
      <c r="D1518" t="s">
        <v>126</v>
      </c>
      <c r="E1518">
        <v>1.58</v>
      </c>
      <c r="F1518">
        <v>50</v>
      </c>
      <c r="G1518" t="s">
        <v>149</v>
      </c>
      <c r="I1518" t="s">
        <v>149</v>
      </c>
      <c r="J1518" t="str">
        <f t="shared" si="46"/>
        <v>T210105Office buildingPESVNFV-15WAT21.5850JUN</v>
      </c>
      <c r="K1518" t="s">
        <v>1208</v>
      </c>
      <c r="L1518" t="b">
        <f t="shared" si="47"/>
        <v>1</v>
      </c>
    </row>
    <row r="1519" spans="1:12" hidden="1" x14ac:dyDescent="0.3">
      <c r="A1519" t="s">
        <v>116</v>
      </c>
      <c r="B1519" t="s">
        <v>117</v>
      </c>
      <c r="C1519" t="s">
        <v>57</v>
      </c>
      <c r="D1519" t="s">
        <v>126</v>
      </c>
      <c r="E1519">
        <v>1.58</v>
      </c>
      <c r="F1519">
        <v>50</v>
      </c>
      <c r="G1519" t="s">
        <v>148</v>
      </c>
      <c r="I1519" t="s">
        <v>149</v>
      </c>
      <c r="J1519" t="str">
        <f t="shared" si="46"/>
        <v xml:space="preserve">T210105Office buildingPESVNFV-15WAT21.5850PHK INV </v>
      </c>
      <c r="K1519" t="s">
        <v>1206</v>
      </c>
      <c r="L1519" t="b">
        <f t="shared" si="47"/>
        <v>1</v>
      </c>
    </row>
    <row r="1520" spans="1:12" hidden="1" x14ac:dyDescent="0.3">
      <c r="A1520" t="s">
        <v>116</v>
      </c>
      <c r="B1520" t="s">
        <v>117</v>
      </c>
      <c r="C1520" t="s">
        <v>57</v>
      </c>
      <c r="D1520" t="s">
        <v>126</v>
      </c>
      <c r="E1520">
        <v>1.58</v>
      </c>
      <c r="F1520">
        <v>50</v>
      </c>
      <c r="G1520" t="s">
        <v>150</v>
      </c>
      <c r="H1520">
        <v>20</v>
      </c>
      <c r="I1520" t="s">
        <v>150</v>
      </c>
      <c r="J1520" t="str">
        <f t="shared" si="46"/>
        <v>T210105Office buildingPESVNFV-15WAT21.5850JUL</v>
      </c>
      <c r="K1520" t="s">
        <v>1613</v>
      </c>
      <c r="L1520" t="b">
        <f t="shared" si="47"/>
        <v>1</v>
      </c>
    </row>
    <row r="1521" spans="1:12" hidden="1" x14ac:dyDescent="0.3">
      <c r="A1521" t="s">
        <v>116</v>
      </c>
      <c r="B1521" t="s">
        <v>117</v>
      </c>
      <c r="C1521" t="s">
        <v>57</v>
      </c>
      <c r="D1521" t="s">
        <v>126</v>
      </c>
      <c r="E1521">
        <v>1.58</v>
      </c>
      <c r="F1521">
        <v>50</v>
      </c>
      <c r="G1521" t="s">
        <v>148</v>
      </c>
      <c r="H1521" t="s">
        <v>180</v>
      </c>
      <c r="I1521" t="s">
        <v>150</v>
      </c>
      <c r="J1521" t="str">
        <f t="shared" si="46"/>
        <v xml:space="preserve">T210105Office buildingPESVNFV-15WAT21.5850PHK INV </v>
      </c>
      <c r="K1521" t="s">
        <v>1206</v>
      </c>
      <c r="L1521" t="b">
        <f t="shared" si="47"/>
        <v>1</v>
      </c>
    </row>
    <row r="1522" spans="1:12" hidden="1" x14ac:dyDescent="0.3">
      <c r="A1522" t="s">
        <v>116</v>
      </c>
      <c r="B1522" t="s">
        <v>117</v>
      </c>
      <c r="C1522" t="s">
        <v>57</v>
      </c>
      <c r="D1522" t="s">
        <v>126</v>
      </c>
      <c r="E1522">
        <v>1.58</v>
      </c>
      <c r="F1522">
        <v>50</v>
      </c>
      <c r="G1522" t="s">
        <v>152</v>
      </c>
      <c r="I1522" t="s">
        <v>152</v>
      </c>
      <c r="J1522" t="str">
        <f t="shared" si="46"/>
        <v>T210105Office buildingPESVNFV-15WAT21.5850AUG</v>
      </c>
      <c r="K1522" t="s">
        <v>1209</v>
      </c>
      <c r="L1522" t="b">
        <f t="shared" si="47"/>
        <v>1</v>
      </c>
    </row>
    <row r="1523" spans="1:12" hidden="1" x14ac:dyDescent="0.3">
      <c r="A1523" t="s">
        <v>116</v>
      </c>
      <c r="B1523" t="s">
        <v>117</v>
      </c>
      <c r="C1523" t="s">
        <v>57</v>
      </c>
      <c r="D1523" t="s">
        <v>126</v>
      </c>
      <c r="E1523">
        <v>1.58</v>
      </c>
      <c r="F1523">
        <v>50</v>
      </c>
      <c r="G1523" t="s">
        <v>148</v>
      </c>
      <c r="I1523" t="s">
        <v>152</v>
      </c>
      <c r="J1523" t="str">
        <f t="shared" si="46"/>
        <v xml:space="preserve">T210105Office buildingPESVNFV-15WAT21.5850PHK INV </v>
      </c>
      <c r="K1523" t="s">
        <v>1206</v>
      </c>
      <c r="L1523" t="b">
        <f t="shared" si="47"/>
        <v>1</v>
      </c>
    </row>
    <row r="1524" spans="1:12" hidden="1" x14ac:dyDescent="0.3">
      <c r="A1524" t="s">
        <v>116</v>
      </c>
      <c r="B1524" t="s">
        <v>117</v>
      </c>
      <c r="C1524" t="s">
        <v>57</v>
      </c>
      <c r="D1524" t="s">
        <v>126</v>
      </c>
      <c r="E1524">
        <v>1.58</v>
      </c>
      <c r="F1524">
        <v>50</v>
      </c>
      <c r="G1524" t="s">
        <v>153</v>
      </c>
      <c r="I1524" t="s">
        <v>153</v>
      </c>
      <c r="J1524" t="str">
        <f t="shared" si="46"/>
        <v>T210105Office buildingPESVNFV-15WAT21.5850SEP</v>
      </c>
      <c r="K1524" t="s">
        <v>1210</v>
      </c>
      <c r="L1524" t="b">
        <f t="shared" si="47"/>
        <v>1</v>
      </c>
    </row>
    <row r="1525" spans="1:12" hidden="1" x14ac:dyDescent="0.3">
      <c r="A1525" t="s">
        <v>116</v>
      </c>
      <c r="B1525" t="s">
        <v>117</v>
      </c>
      <c r="C1525" t="s">
        <v>57</v>
      </c>
      <c r="D1525" t="s">
        <v>126</v>
      </c>
      <c r="E1525">
        <v>1.58</v>
      </c>
      <c r="F1525">
        <v>50</v>
      </c>
      <c r="G1525" t="s">
        <v>148</v>
      </c>
      <c r="I1525" t="s">
        <v>153</v>
      </c>
      <c r="J1525" t="str">
        <f t="shared" si="46"/>
        <v xml:space="preserve">T210105Office buildingPESVNFV-15WAT21.5850PHK INV </v>
      </c>
      <c r="K1525" t="s">
        <v>1206</v>
      </c>
      <c r="L1525" t="b">
        <f t="shared" si="47"/>
        <v>1</v>
      </c>
    </row>
    <row r="1526" spans="1:12" hidden="1" x14ac:dyDescent="0.3">
      <c r="A1526" t="s">
        <v>116</v>
      </c>
      <c r="B1526" t="s">
        <v>117</v>
      </c>
      <c r="C1526" t="s">
        <v>57</v>
      </c>
      <c r="D1526" t="s">
        <v>126</v>
      </c>
      <c r="E1526">
        <v>1.58</v>
      </c>
      <c r="F1526">
        <v>50</v>
      </c>
      <c r="G1526" t="s">
        <v>155</v>
      </c>
      <c r="I1526" t="s">
        <v>155</v>
      </c>
      <c r="J1526" t="str">
        <f t="shared" si="46"/>
        <v>T210105Office buildingPESVNFV-15WAT21.5850OCT</v>
      </c>
      <c r="K1526" t="s">
        <v>1211</v>
      </c>
      <c r="L1526" t="b">
        <f t="shared" si="47"/>
        <v>1</v>
      </c>
    </row>
    <row r="1527" spans="1:12" hidden="1" x14ac:dyDescent="0.3">
      <c r="A1527" t="s">
        <v>116</v>
      </c>
      <c r="B1527" t="s">
        <v>117</v>
      </c>
      <c r="C1527" t="s">
        <v>57</v>
      </c>
      <c r="D1527" t="s">
        <v>126</v>
      </c>
      <c r="E1527">
        <v>1.58</v>
      </c>
      <c r="F1527">
        <v>50</v>
      </c>
      <c r="G1527" t="s">
        <v>148</v>
      </c>
      <c r="I1527" t="s">
        <v>155</v>
      </c>
      <c r="J1527" t="str">
        <f t="shared" si="46"/>
        <v xml:space="preserve">T210105Office buildingPESVNFV-15WAT21.5850PHK INV </v>
      </c>
      <c r="K1527" t="s">
        <v>1206</v>
      </c>
      <c r="L1527" t="b">
        <f t="shared" si="47"/>
        <v>1</v>
      </c>
    </row>
    <row r="1528" spans="1:12" hidden="1" x14ac:dyDescent="0.3">
      <c r="A1528" t="s">
        <v>116</v>
      </c>
      <c r="B1528" t="s">
        <v>117</v>
      </c>
      <c r="C1528" t="s">
        <v>57</v>
      </c>
      <c r="D1528" t="s">
        <v>126</v>
      </c>
      <c r="E1528">
        <v>1.58</v>
      </c>
      <c r="F1528">
        <v>50</v>
      </c>
      <c r="G1528" t="s">
        <v>156</v>
      </c>
      <c r="H1528">
        <v>5</v>
      </c>
      <c r="I1528" t="s">
        <v>156</v>
      </c>
      <c r="J1528" t="str">
        <f t="shared" si="46"/>
        <v>T210105Office buildingPESVNFV-15WAT21.5850NOV</v>
      </c>
      <c r="K1528" t="s">
        <v>1614</v>
      </c>
      <c r="L1528" t="b">
        <f t="shared" si="47"/>
        <v>1</v>
      </c>
    </row>
    <row r="1529" spans="1:12" hidden="1" x14ac:dyDescent="0.3">
      <c r="A1529" t="s">
        <v>116</v>
      </c>
      <c r="B1529" t="s">
        <v>117</v>
      </c>
      <c r="C1529" t="s">
        <v>57</v>
      </c>
      <c r="D1529" t="s">
        <v>126</v>
      </c>
      <c r="E1529">
        <v>1.58</v>
      </c>
      <c r="F1529">
        <v>50</v>
      </c>
      <c r="G1529" t="s">
        <v>148</v>
      </c>
      <c r="H1529" t="s">
        <v>194</v>
      </c>
      <c r="I1529" t="s">
        <v>156</v>
      </c>
      <c r="J1529" t="str">
        <f t="shared" si="46"/>
        <v xml:space="preserve">T210105Office buildingPESVNFV-15WAT21.5850PHK INV </v>
      </c>
      <c r="K1529" t="s">
        <v>1206</v>
      </c>
      <c r="L1529" t="b">
        <f t="shared" si="47"/>
        <v>1</v>
      </c>
    </row>
    <row r="1530" spans="1:12" hidden="1" x14ac:dyDescent="0.3">
      <c r="A1530" t="s">
        <v>116</v>
      </c>
      <c r="B1530" t="s">
        <v>117</v>
      </c>
      <c r="C1530" t="s">
        <v>57</v>
      </c>
      <c r="D1530" t="s">
        <v>126</v>
      </c>
      <c r="E1530">
        <v>1.58</v>
      </c>
      <c r="F1530">
        <v>50</v>
      </c>
      <c r="G1530" t="s">
        <v>157</v>
      </c>
      <c r="I1530" t="s">
        <v>157</v>
      </c>
      <c r="J1530" t="str">
        <f t="shared" si="46"/>
        <v>T210105Office buildingPESVNFV-15WAT21.5850DEC</v>
      </c>
      <c r="K1530" t="s">
        <v>1212</v>
      </c>
      <c r="L1530" t="b">
        <f t="shared" si="47"/>
        <v>1</v>
      </c>
    </row>
    <row r="1531" spans="1:12" hidden="1" x14ac:dyDescent="0.3">
      <c r="A1531" t="s">
        <v>116</v>
      </c>
      <c r="B1531" t="s">
        <v>117</v>
      </c>
      <c r="C1531" t="s">
        <v>57</v>
      </c>
      <c r="D1531" t="s">
        <v>126</v>
      </c>
      <c r="E1531">
        <v>1.58</v>
      </c>
      <c r="F1531">
        <v>50</v>
      </c>
      <c r="G1531" t="s">
        <v>148</v>
      </c>
      <c r="I1531" t="s">
        <v>157</v>
      </c>
      <c r="J1531" t="str">
        <f t="shared" si="46"/>
        <v xml:space="preserve">T210105Office buildingPESVNFV-15WAT21.5850PHK INV </v>
      </c>
      <c r="K1531" t="s">
        <v>1206</v>
      </c>
      <c r="L1531" t="b">
        <f t="shared" si="47"/>
        <v>1</v>
      </c>
    </row>
    <row r="1532" spans="1:12" hidden="1" x14ac:dyDescent="0.3">
      <c r="A1532" t="s">
        <v>116</v>
      </c>
      <c r="B1532" t="s">
        <v>117</v>
      </c>
      <c r="C1532" t="s">
        <v>57</v>
      </c>
      <c r="D1532" t="s">
        <v>126</v>
      </c>
      <c r="E1532">
        <v>1.58</v>
      </c>
      <c r="F1532">
        <v>50</v>
      </c>
      <c r="G1532" t="s">
        <v>158</v>
      </c>
      <c r="I1532" t="s">
        <v>158</v>
      </c>
      <c r="J1532" t="str">
        <f t="shared" si="46"/>
        <v>T210105Office buildingPESVNFV-15WAT21.5850JAN</v>
      </c>
      <c r="K1532" t="s">
        <v>1213</v>
      </c>
      <c r="L1532" t="b">
        <f t="shared" si="47"/>
        <v>1</v>
      </c>
    </row>
    <row r="1533" spans="1:12" hidden="1" x14ac:dyDescent="0.3">
      <c r="A1533" t="s">
        <v>116</v>
      </c>
      <c r="B1533" t="s">
        <v>117</v>
      </c>
      <c r="C1533" t="s">
        <v>57</v>
      </c>
      <c r="D1533" t="s">
        <v>126</v>
      </c>
      <c r="E1533">
        <v>1.58</v>
      </c>
      <c r="F1533">
        <v>50</v>
      </c>
      <c r="G1533" t="s">
        <v>148</v>
      </c>
      <c r="I1533" t="s">
        <v>158</v>
      </c>
      <c r="J1533" t="str">
        <f t="shared" si="46"/>
        <v xml:space="preserve">T210105Office buildingPESVNFV-15WAT21.5850PHK INV </v>
      </c>
      <c r="K1533" t="s">
        <v>1206</v>
      </c>
      <c r="L1533" t="b">
        <f t="shared" si="47"/>
        <v>1</v>
      </c>
    </row>
    <row r="1534" spans="1:12" hidden="1" x14ac:dyDescent="0.3">
      <c r="A1534" t="s">
        <v>116</v>
      </c>
      <c r="B1534" t="s">
        <v>117</v>
      </c>
      <c r="C1534" t="s">
        <v>57</v>
      </c>
      <c r="D1534" t="s">
        <v>126</v>
      </c>
      <c r="E1534">
        <v>1.58</v>
      </c>
      <c r="F1534">
        <v>50</v>
      </c>
      <c r="G1534" t="s">
        <v>159</v>
      </c>
      <c r="I1534" t="s">
        <v>159</v>
      </c>
      <c r="J1534" t="str">
        <f t="shared" si="46"/>
        <v>T210105Office buildingPESVNFV-15WAT21.5850FEB</v>
      </c>
      <c r="K1534" t="s">
        <v>1214</v>
      </c>
      <c r="L1534" t="b">
        <f t="shared" si="47"/>
        <v>1</v>
      </c>
    </row>
    <row r="1535" spans="1:12" hidden="1" x14ac:dyDescent="0.3">
      <c r="A1535" t="s">
        <v>116</v>
      </c>
      <c r="B1535" t="s">
        <v>117</v>
      </c>
      <c r="C1535" t="s">
        <v>57</v>
      </c>
      <c r="D1535" t="s">
        <v>126</v>
      </c>
      <c r="E1535">
        <v>1.58</v>
      </c>
      <c r="F1535">
        <v>50</v>
      </c>
      <c r="G1535" t="s">
        <v>148</v>
      </c>
      <c r="I1535" t="s">
        <v>159</v>
      </c>
      <c r="J1535" t="str">
        <f t="shared" si="46"/>
        <v xml:space="preserve">T210105Office buildingPESVNFV-15WAT21.5850PHK INV </v>
      </c>
      <c r="K1535" t="s">
        <v>1206</v>
      </c>
      <c r="L1535" t="b">
        <f t="shared" si="47"/>
        <v>1</v>
      </c>
    </row>
    <row r="1536" spans="1:12" x14ac:dyDescent="0.3">
      <c r="A1536" t="s">
        <v>116</v>
      </c>
      <c r="B1536" t="s">
        <v>117</v>
      </c>
      <c r="C1536" t="s">
        <v>57</v>
      </c>
      <c r="D1536" t="s">
        <v>126</v>
      </c>
      <c r="E1536">
        <v>1.58</v>
      </c>
      <c r="F1536">
        <v>50</v>
      </c>
      <c r="G1536" t="s">
        <v>160</v>
      </c>
      <c r="H1536">
        <v>20</v>
      </c>
      <c r="I1536" t="s">
        <v>160</v>
      </c>
      <c r="J1536" t="str">
        <f t="shared" si="46"/>
        <v>T210105Office buildingPESVNFV-15WAT21.5850MAR</v>
      </c>
      <c r="K1536" t="s">
        <v>1615</v>
      </c>
      <c r="L1536" t="b">
        <f t="shared" si="47"/>
        <v>1</v>
      </c>
    </row>
    <row r="1537" spans="1:12" x14ac:dyDescent="0.3">
      <c r="A1537" t="s">
        <v>116</v>
      </c>
      <c r="B1537" t="s">
        <v>117</v>
      </c>
      <c r="C1537" t="s">
        <v>57</v>
      </c>
      <c r="D1537" t="s">
        <v>126</v>
      </c>
      <c r="E1537">
        <v>1.58</v>
      </c>
      <c r="F1537">
        <v>50</v>
      </c>
      <c r="G1537" t="s">
        <v>148</v>
      </c>
      <c r="I1537" t="s">
        <v>160</v>
      </c>
      <c r="J1537" t="str">
        <f t="shared" si="46"/>
        <v xml:space="preserve">T210105Office buildingPESVNFV-15WAT21.5850PHK INV </v>
      </c>
      <c r="K1537" t="s">
        <v>1206</v>
      </c>
      <c r="L1537" t="b">
        <f t="shared" si="47"/>
        <v>1</v>
      </c>
    </row>
    <row r="1538" spans="1:12" hidden="1" x14ac:dyDescent="0.3">
      <c r="A1538" t="s">
        <v>116</v>
      </c>
      <c r="B1538" t="s">
        <v>117</v>
      </c>
      <c r="C1538" t="s">
        <v>57</v>
      </c>
      <c r="D1538" t="s">
        <v>127</v>
      </c>
      <c r="E1538">
        <v>1.71</v>
      </c>
      <c r="F1538">
        <v>50</v>
      </c>
      <c r="G1538" t="s">
        <v>185</v>
      </c>
      <c r="I1538" t="s">
        <v>185</v>
      </c>
      <c r="J1538" t="str">
        <f t="shared" si="46"/>
        <v>T210105Office buildingPESVNFV-20WUT41.7150APR</v>
      </c>
      <c r="K1538" t="s">
        <v>1215</v>
      </c>
      <c r="L1538" t="b">
        <f t="shared" si="47"/>
        <v>1</v>
      </c>
    </row>
    <row r="1539" spans="1:12" hidden="1" x14ac:dyDescent="0.3">
      <c r="A1539" t="s">
        <v>116</v>
      </c>
      <c r="B1539" t="s">
        <v>117</v>
      </c>
      <c r="C1539" t="s">
        <v>57</v>
      </c>
      <c r="D1539" t="s">
        <v>127</v>
      </c>
      <c r="E1539">
        <v>1.71</v>
      </c>
      <c r="F1539">
        <v>50</v>
      </c>
      <c r="G1539" t="s">
        <v>148</v>
      </c>
      <c r="I1539" t="s">
        <v>185</v>
      </c>
      <c r="J1539" t="str">
        <f t="shared" ref="J1539:J1602" si="48">A1539&amp;B1539&amp;C1539&amp;D1539&amp;E1539&amp;F1539&amp;G1539</f>
        <v xml:space="preserve">T210105Office buildingPESVNFV-20WUT41.7150PHK INV </v>
      </c>
      <c r="K1539" t="s">
        <v>1216</v>
      </c>
      <c r="L1539" t="b">
        <f t="shared" ref="L1539:L1602" si="49">J1539=K1539</f>
        <v>1</v>
      </c>
    </row>
    <row r="1540" spans="1:12" hidden="1" x14ac:dyDescent="0.3">
      <c r="A1540" t="s">
        <v>116</v>
      </c>
      <c r="B1540" t="s">
        <v>117</v>
      </c>
      <c r="C1540" t="s">
        <v>57</v>
      </c>
      <c r="D1540" t="s">
        <v>127</v>
      </c>
      <c r="E1540">
        <v>1.71</v>
      </c>
      <c r="F1540">
        <v>50</v>
      </c>
      <c r="G1540" t="s">
        <v>147</v>
      </c>
      <c r="I1540" t="s">
        <v>147</v>
      </c>
      <c r="J1540" t="str">
        <f t="shared" si="48"/>
        <v>T210105Office buildingPESVNFV-20WUT41.7150MAY</v>
      </c>
      <c r="K1540" t="s">
        <v>1217</v>
      </c>
      <c r="L1540" t="b">
        <f t="shared" si="49"/>
        <v>1</v>
      </c>
    </row>
    <row r="1541" spans="1:12" hidden="1" x14ac:dyDescent="0.3">
      <c r="A1541" t="s">
        <v>116</v>
      </c>
      <c r="B1541" t="s">
        <v>117</v>
      </c>
      <c r="C1541" t="s">
        <v>57</v>
      </c>
      <c r="D1541" t="s">
        <v>127</v>
      </c>
      <c r="E1541">
        <v>1.71</v>
      </c>
      <c r="F1541">
        <v>50</v>
      </c>
      <c r="G1541" t="s">
        <v>148</v>
      </c>
      <c r="I1541" t="s">
        <v>147</v>
      </c>
      <c r="J1541" t="str">
        <f t="shared" si="48"/>
        <v xml:space="preserve">T210105Office buildingPESVNFV-20WUT41.7150PHK INV </v>
      </c>
      <c r="K1541" t="s">
        <v>1216</v>
      </c>
      <c r="L1541" t="b">
        <f t="shared" si="49"/>
        <v>1</v>
      </c>
    </row>
    <row r="1542" spans="1:12" hidden="1" x14ac:dyDescent="0.3">
      <c r="A1542" t="s">
        <v>116</v>
      </c>
      <c r="B1542" t="s">
        <v>117</v>
      </c>
      <c r="C1542" t="s">
        <v>57</v>
      </c>
      <c r="D1542" t="s">
        <v>127</v>
      </c>
      <c r="E1542">
        <v>1.71</v>
      </c>
      <c r="F1542">
        <v>50</v>
      </c>
      <c r="G1542" t="s">
        <v>149</v>
      </c>
      <c r="I1542" t="s">
        <v>149</v>
      </c>
      <c r="J1542" t="str">
        <f t="shared" si="48"/>
        <v>T210105Office buildingPESVNFV-20WUT41.7150JUN</v>
      </c>
      <c r="K1542" t="s">
        <v>1218</v>
      </c>
      <c r="L1542" t="b">
        <f t="shared" si="49"/>
        <v>1</v>
      </c>
    </row>
    <row r="1543" spans="1:12" hidden="1" x14ac:dyDescent="0.3">
      <c r="A1543" t="s">
        <v>116</v>
      </c>
      <c r="B1543" t="s">
        <v>117</v>
      </c>
      <c r="C1543" t="s">
        <v>57</v>
      </c>
      <c r="D1543" t="s">
        <v>127</v>
      </c>
      <c r="E1543">
        <v>1.71</v>
      </c>
      <c r="F1543">
        <v>50</v>
      </c>
      <c r="G1543" t="s">
        <v>148</v>
      </c>
      <c r="I1543" t="s">
        <v>149</v>
      </c>
      <c r="J1543" t="str">
        <f t="shared" si="48"/>
        <v xml:space="preserve">T210105Office buildingPESVNFV-20WUT41.7150PHK INV </v>
      </c>
      <c r="K1543" t="s">
        <v>1216</v>
      </c>
      <c r="L1543" t="b">
        <f t="shared" si="49"/>
        <v>1</v>
      </c>
    </row>
    <row r="1544" spans="1:12" hidden="1" x14ac:dyDescent="0.3">
      <c r="A1544" t="s">
        <v>116</v>
      </c>
      <c r="B1544" t="s">
        <v>117</v>
      </c>
      <c r="C1544" t="s">
        <v>57</v>
      </c>
      <c r="D1544" t="s">
        <v>127</v>
      </c>
      <c r="E1544">
        <v>1.71</v>
      </c>
      <c r="F1544">
        <v>50</v>
      </c>
      <c r="G1544" t="s">
        <v>150</v>
      </c>
      <c r="H1544">
        <v>10</v>
      </c>
      <c r="I1544" t="s">
        <v>150</v>
      </c>
      <c r="J1544" t="str">
        <f t="shared" si="48"/>
        <v>T210105Office buildingPESVNFV-20WUT41.7150JUL</v>
      </c>
      <c r="K1544" t="s">
        <v>1616</v>
      </c>
      <c r="L1544" t="b">
        <f t="shared" si="49"/>
        <v>1</v>
      </c>
    </row>
    <row r="1545" spans="1:12" hidden="1" x14ac:dyDescent="0.3">
      <c r="A1545" t="s">
        <v>116</v>
      </c>
      <c r="B1545" t="s">
        <v>117</v>
      </c>
      <c r="C1545" t="s">
        <v>57</v>
      </c>
      <c r="D1545" t="s">
        <v>127</v>
      </c>
      <c r="E1545">
        <v>1.71</v>
      </c>
      <c r="F1545">
        <v>50</v>
      </c>
      <c r="G1545" t="s">
        <v>148</v>
      </c>
      <c r="H1545" t="s">
        <v>180</v>
      </c>
      <c r="I1545" t="s">
        <v>150</v>
      </c>
      <c r="J1545" t="str">
        <f t="shared" si="48"/>
        <v xml:space="preserve">T210105Office buildingPESVNFV-20WUT41.7150PHK INV </v>
      </c>
      <c r="K1545" t="s">
        <v>1216</v>
      </c>
      <c r="L1545" t="b">
        <f t="shared" si="49"/>
        <v>1</v>
      </c>
    </row>
    <row r="1546" spans="1:12" hidden="1" x14ac:dyDescent="0.3">
      <c r="A1546" t="s">
        <v>116</v>
      </c>
      <c r="B1546" t="s">
        <v>117</v>
      </c>
      <c r="C1546" t="s">
        <v>57</v>
      </c>
      <c r="D1546" t="s">
        <v>127</v>
      </c>
      <c r="E1546">
        <v>1.71</v>
      </c>
      <c r="F1546">
        <v>50</v>
      </c>
      <c r="G1546" t="s">
        <v>152</v>
      </c>
      <c r="I1546" t="s">
        <v>152</v>
      </c>
      <c r="J1546" t="str">
        <f t="shared" si="48"/>
        <v>T210105Office buildingPESVNFV-20WUT41.7150AUG</v>
      </c>
      <c r="K1546" t="s">
        <v>1219</v>
      </c>
      <c r="L1546" t="b">
        <f t="shared" si="49"/>
        <v>1</v>
      </c>
    </row>
    <row r="1547" spans="1:12" hidden="1" x14ac:dyDescent="0.3">
      <c r="A1547" t="s">
        <v>116</v>
      </c>
      <c r="B1547" t="s">
        <v>117</v>
      </c>
      <c r="C1547" t="s">
        <v>57</v>
      </c>
      <c r="D1547" t="s">
        <v>127</v>
      </c>
      <c r="E1547">
        <v>1.71</v>
      </c>
      <c r="F1547">
        <v>50</v>
      </c>
      <c r="G1547" t="s">
        <v>148</v>
      </c>
      <c r="I1547" t="s">
        <v>152</v>
      </c>
      <c r="J1547" t="str">
        <f t="shared" si="48"/>
        <v xml:space="preserve">T210105Office buildingPESVNFV-20WUT41.7150PHK INV </v>
      </c>
      <c r="K1547" t="s">
        <v>1216</v>
      </c>
      <c r="L1547" t="b">
        <f t="shared" si="49"/>
        <v>1</v>
      </c>
    </row>
    <row r="1548" spans="1:12" hidden="1" x14ac:dyDescent="0.3">
      <c r="A1548" t="s">
        <v>116</v>
      </c>
      <c r="B1548" t="s">
        <v>117</v>
      </c>
      <c r="C1548" t="s">
        <v>57</v>
      </c>
      <c r="D1548" t="s">
        <v>127</v>
      </c>
      <c r="E1548">
        <v>1.71</v>
      </c>
      <c r="F1548">
        <v>50</v>
      </c>
      <c r="G1548" t="s">
        <v>153</v>
      </c>
      <c r="I1548" t="s">
        <v>153</v>
      </c>
      <c r="J1548" t="str">
        <f t="shared" si="48"/>
        <v>T210105Office buildingPESVNFV-20WUT41.7150SEP</v>
      </c>
      <c r="K1548" t="s">
        <v>1220</v>
      </c>
      <c r="L1548" t="b">
        <f t="shared" si="49"/>
        <v>1</v>
      </c>
    </row>
    <row r="1549" spans="1:12" hidden="1" x14ac:dyDescent="0.3">
      <c r="A1549" t="s">
        <v>116</v>
      </c>
      <c r="B1549" t="s">
        <v>117</v>
      </c>
      <c r="C1549" t="s">
        <v>57</v>
      </c>
      <c r="D1549" t="s">
        <v>127</v>
      </c>
      <c r="E1549">
        <v>1.71</v>
      </c>
      <c r="F1549">
        <v>50</v>
      </c>
      <c r="G1549" t="s">
        <v>148</v>
      </c>
      <c r="I1549" t="s">
        <v>153</v>
      </c>
      <c r="J1549" t="str">
        <f t="shared" si="48"/>
        <v xml:space="preserve">T210105Office buildingPESVNFV-20WUT41.7150PHK INV </v>
      </c>
      <c r="K1549" t="s">
        <v>1216</v>
      </c>
      <c r="L1549" t="b">
        <f t="shared" si="49"/>
        <v>1</v>
      </c>
    </row>
    <row r="1550" spans="1:12" hidden="1" x14ac:dyDescent="0.3">
      <c r="A1550" t="s">
        <v>116</v>
      </c>
      <c r="B1550" t="s">
        <v>117</v>
      </c>
      <c r="C1550" t="s">
        <v>57</v>
      </c>
      <c r="D1550" t="s">
        <v>127</v>
      </c>
      <c r="E1550">
        <v>1.71</v>
      </c>
      <c r="F1550">
        <v>50</v>
      </c>
      <c r="G1550" t="s">
        <v>155</v>
      </c>
      <c r="I1550" t="s">
        <v>155</v>
      </c>
      <c r="J1550" t="str">
        <f t="shared" si="48"/>
        <v>T210105Office buildingPESVNFV-20WUT41.7150OCT</v>
      </c>
      <c r="K1550" t="s">
        <v>1221</v>
      </c>
      <c r="L1550" t="b">
        <f t="shared" si="49"/>
        <v>1</v>
      </c>
    </row>
    <row r="1551" spans="1:12" hidden="1" x14ac:dyDescent="0.3">
      <c r="A1551" t="s">
        <v>116</v>
      </c>
      <c r="B1551" t="s">
        <v>117</v>
      </c>
      <c r="C1551" t="s">
        <v>57</v>
      </c>
      <c r="D1551" t="s">
        <v>127</v>
      </c>
      <c r="E1551">
        <v>1.71</v>
      </c>
      <c r="F1551">
        <v>50</v>
      </c>
      <c r="G1551" t="s">
        <v>148</v>
      </c>
      <c r="I1551" t="s">
        <v>155</v>
      </c>
      <c r="J1551" t="str">
        <f t="shared" si="48"/>
        <v xml:space="preserve">T210105Office buildingPESVNFV-20WUT41.7150PHK INV </v>
      </c>
      <c r="K1551" t="s">
        <v>1216</v>
      </c>
      <c r="L1551" t="b">
        <f t="shared" si="49"/>
        <v>1</v>
      </c>
    </row>
    <row r="1552" spans="1:12" hidden="1" x14ac:dyDescent="0.3">
      <c r="A1552" t="s">
        <v>116</v>
      </c>
      <c r="B1552" t="s">
        <v>117</v>
      </c>
      <c r="C1552" t="s">
        <v>57</v>
      </c>
      <c r="D1552" t="s">
        <v>127</v>
      </c>
      <c r="E1552">
        <v>1.71</v>
      </c>
      <c r="F1552">
        <v>50</v>
      </c>
      <c r="G1552" t="s">
        <v>156</v>
      </c>
      <c r="H1552">
        <v>10</v>
      </c>
      <c r="I1552" t="s">
        <v>156</v>
      </c>
      <c r="J1552" t="str">
        <f t="shared" si="48"/>
        <v>T210105Office buildingPESVNFV-20WUT41.7150NOV</v>
      </c>
      <c r="K1552" t="s">
        <v>1617</v>
      </c>
      <c r="L1552" t="b">
        <f t="shared" si="49"/>
        <v>1</v>
      </c>
    </row>
    <row r="1553" spans="1:12" hidden="1" x14ac:dyDescent="0.3">
      <c r="A1553" t="s">
        <v>116</v>
      </c>
      <c r="B1553" t="s">
        <v>117</v>
      </c>
      <c r="C1553" t="s">
        <v>57</v>
      </c>
      <c r="D1553" t="s">
        <v>127</v>
      </c>
      <c r="E1553">
        <v>1.71</v>
      </c>
      <c r="F1553">
        <v>50</v>
      </c>
      <c r="G1553" t="s">
        <v>148</v>
      </c>
      <c r="H1553" t="s">
        <v>194</v>
      </c>
      <c r="I1553" t="s">
        <v>156</v>
      </c>
      <c r="J1553" t="str">
        <f t="shared" si="48"/>
        <v xml:space="preserve">T210105Office buildingPESVNFV-20WUT41.7150PHK INV </v>
      </c>
      <c r="K1553" t="s">
        <v>1216</v>
      </c>
      <c r="L1553" t="b">
        <f t="shared" si="49"/>
        <v>1</v>
      </c>
    </row>
    <row r="1554" spans="1:12" hidden="1" x14ac:dyDescent="0.3">
      <c r="A1554" t="s">
        <v>116</v>
      </c>
      <c r="B1554" t="s">
        <v>117</v>
      </c>
      <c r="C1554" t="s">
        <v>57</v>
      </c>
      <c r="D1554" t="s">
        <v>127</v>
      </c>
      <c r="E1554">
        <v>1.71</v>
      </c>
      <c r="F1554">
        <v>50</v>
      </c>
      <c r="G1554" t="s">
        <v>157</v>
      </c>
      <c r="I1554" t="s">
        <v>157</v>
      </c>
      <c r="J1554" t="str">
        <f t="shared" si="48"/>
        <v>T210105Office buildingPESVNFV-20WUT41.7150DEC</v>
      </c>
      <c r="K1554" t="s">
        <v>1222</v>
      </c>
      <c r="L1554" t="b">
        <f t="shared" si="49"/>
        <v>1</v>
      </c>
    </row>
    <row r="1555" spans="1:12" hidden="1" x14ac:dyDescent="0.3">
      <c r="A1555" t="s">
        <v>116</v>
      </c>
      <c r="B1555" t="s">
        <v>117</v>
      </c>
      <c r="C1555" t="s">
        <v>57</v>
      </c>
      <c r="D1555" t="s">
        <v>127</v>
      </c>
      <c r="E1555">
        <v>1.71</v>
      </c>
      <c r="F1555">
        <v>50</v>
      </c>
      <c r="G1555" t="s">
        <v>148</v>
      </c>
      <c r="I1555" t="s">
        <v>157</v>
      </c>
      <c r="J1555" t="str">
        <f t="shared" si="48"/>
        <v xml:space="preserve">T210105Office buildingPESVNFV-20WUT41.7150PHK INV </v>
      </c>
      <c r="K1555" t="s">
        <v>1216</v>
      </c>
      <c r="L1555" t="b">
        <f t="shared" si="49"/>
        <v>1</v>
      </c>
    </row>
    <row r="1556" spans="1:12" hidden="1" x14ac:dyDescent="0.3">
      <c r="A1556" t="s">
        <v>116</v>
      </c>
      <c r="B1556" t="s">
        <v>117</v>
      </c>
      <c r="C1556" t="s">
        <v>57</v>
      </c>
      <c r="D1556" t="s">
        <v>127</v>
      </c>
      <c r="E1556">
        <v>1.71</v>
      </c>
      <c r="F1556">
        <v>50</v>
      </c>
      <c r="G1556" t="s">
        <v>158</v>
      </c>
      <c r="H1556">
        <v>30</v>
      </c>
      <c r="I1556" t="s">
        <v>158</v>
      </c>
      <c r="J1556" t="str">
        <f t="shared" si="48"/>
        <v>T210105Office buildingPESVNFV-20WUT41.7150JAN</v>
      </c>
      <c r="K1556" t="s">
        <v>1618</v>
      </c>
      <c r="L1556" t="b">
        <f t="shared" si="49"/>
        <v>1</v>
      </c>
    </row>
    <row r="1557" spans="1:12" hidden="1" x14ac:dyDescent="0.3">
      <c r="A1557" t="s">
        <v>116</v>
      </c>
      <c r="B1557" t="s">
        <v>117</v>
      </c>
      <c r="C1557" t="s">
        <v>57</v>
      </c>
      <c r="D1557" t="s">
        <v>127</v>
      </c>
      <c r="E1557">
        <v>1.71</v>
      </c>
      <c r="F1557">
        <v>50</v>
      </c>
      <c r="G1557" t="s">
        <v>148</v>
      </c>
      <c r="H1557" t="s">
        <v>223</v>
      </c>
      <c r="I1557" t="s">
        <v>158</v>
      </c>
      <c r="J1557" t="str">
        <f t="shared" si="48"/>
        <v xml:space="preserve">T210105Office buildingPESVNFV-20WUT41.7150PHK INV </v>
      </c>
      <c r="K1557" t="s">
        <v>1216</v>
      </c>
      <c r="L1557" t="b">
        <f t="shared" si="49"/>
        <v>1</v>
      </c>
    </row>
    <row r="1558" spans="1:12" hidden="1" x14ac:dyDescent="0.3">
      <c r="A1558" t="s">
        <v>116</v>
      </c>
      <c r="B1558" t="s">
        <v>117</v>
      </c>
      <c r="C1558" t="s">
        <v>57</v>
      </c>
      <c r="D1558" t="s">
        <v>127</v>
      </c>
      <c r="E1558">
        <v>1.71</v>
      </c>
      <c r="F1558">
        <v>50</v>
      </c>
      <c r="G1558" t="s">
        <v>159</v>
      </c>
      <c r="I1558" t="s">
        <v>159</v>
      </c>
      <c r="J1558" t="str">
        <f t="shared" si="48"/>
        <v>T210105Office buildingPESVNFV-20WUT41.7150FEB</v>
      </c>
      <c r="K1558" t="s">
        <v>1223</v>
      </c>
      <c r="L1558" t="b">
        <f t="shared" si="49"/>
        <v>1</v>
      </c>
    </row>
    <row r="1559" spans="1:12" hidden="1" x14ac:dyDescent="0.3">
      <c r="A1559" t="s">
        <v>116</v>
      </c>
      <c r="B1559" t="s">
        <v>117</v>
      </c>
      <c r="C1559" t="s">
        <v>57</v>
      </c>
      <c r="D1559" t="s">
        <v>127</v>
      </c>
      <c r="E1559">
        <v>1.71</v>
      </c>
      <c r="F1559">
        <v>50</v>
      </c>
      <c r="G1559" t="s">
        <v>148</v>
      </c>
      <c r="I1559" t="s">
        <v>159</v>
      </c>
      <c r="J1559" t="str">
        <f t="shared" si="48"/>
        <v xml:space="preserve">T210105Office buildingPESVNFV-20WUT41.7150PHK INV </v>
      </c>
      <c r="K1559" t="s">
        <v>1216</v>
      </c>
      <c r="L1559" t="b">
        <f t="shared" si="49"/>
        <v>1</v>
      </c>
    </row>
    <row r="1560" spans="1:12" x14ac:dyDescent="0.3">
      <c r="A1560" t="s">
        <v>116</v>
      </c>
      <c r="B1560" t="s">
        <v>117</v>
      </c>
      <c r="C1560" t="s">
        <v>57</v>
      </c>
      <c r="D1560" t="s">
        <v>127</v>
      </c>
      <c r="E1560">
        <v>1.71</v>
      </c>
      <c r="F1560">
        <v>50</v>
      </c>
      <c r="G1560" t="s">
        <v>160</v>
      </c>
      <c r="H1560">
        <v>10</v>
      </c>
      <c r="I1560" t="s">
        <v>160</v>
      </c>
      <c r="J1560" t="str">
        <f t="shared" si="48"/>
        <v>T210105Office buildingPESVNFV-20WUT41.7150MAR</v>
      </c>
      <c r="K1560" t="s">
        <v>1619</v>
      </c>
      <c r="L1560" t="b">
        <f t="shared" si="49"/>
        <v>1</v>
      </c>
    </row>
    <row r="1561" spans="1:12" x14ac:dyDescent="0.3">
      <c r="A1561" t="s">
        <v>116</v>
      </c>
      <c r="B1561" t="s">
        <v>117</v>
      </c>
      <c r="C1561" t="s">
        <v>57</v>
      </c>
      <c r="D1561" t="s">
        <v>127</v>
      </c>
      <c r="E1561">
        <v>1.71</v>
      </c>
      <c r="F1561">
        <v>50</v>
      </c>
      <c r="G1561" t="s">
        <v>148</v>
      </c>
      <c r="I1561" t="s">
        <v>160</v>
      </c>
      <c r="J1561" t="str">
        <f t="shared" si="48"/>
        <v xml:space="preserve">T210105Office buildingPESVNFV-20WUT41.7150PHK INV </v>
      </c>
      <c r="K1561" t="s">
        <v>1216</v>
      </c>
      <c r="L1561" t="b">
        <f t="shared" si="49"/>
        <v>1</v>
      </c>
    </row>
    <row r="1562" spans="1:12" hidden="1" x14ac:dyDescent="0.3">
      <c r="A1562" t="s">
        <v>116</v>
      </c>
      <c r="B1562" t="s">
        <v>117</v>
      </c>
      <c r="C1562" t="s">
        <v>57</v>
      </c>
      <c r="D1562" t="s">
        <v>128</v>
      </c>
      <c r="E1562">
        <v>1.77</v>
      </c>
      <c r="F1562">
        <v>80</v>
      </c>
      <c r="G1562" t="s">
        <v>185</v>
      </c>
      <c r="I1562" t="s">
        <v>185</v>
      </c>
      <c r="J1562" t="str">
        <f t="shared" si="48"/>
        <v>T210105Office buildingPESVNFV-20WAT21.7780APR</v>
      </c>
      <c r="K1562" t="s">
        <v>1224</v>
      </c>
      <c r="L1562" t="b">
        <f t="shared" si="49"/>
        <v>1</v>
      </c>
    </row>
    <row r="1563" spans="1:12" hidden="1" x14ac:dyDescent="0.3">
      <c r="A1563" t="s">
        <v>116</v>
      </c>
      <c r="B1563" t="s">
        <v>117</v>
      </c>
      <c r="C1563" t="s">
        <v>57</v>
      </c>
      <c r="D1563" t="s">
        <v>128</v>
      </c>
      <c r="E1563">
        <v>1.77</v>
      </c>
      <c r="F1563">
        <v>80</v>
      </c>
      <c r="G1563" t="s">
        <v>148</v>
      </c>
      <c r="I1563" t="s">
        <v>185</v>
      </c>
      <c r="J1563" t="str">
        <f t="shared" si="48"/>
        <v xml:space="preserve">T210105Office buildingPESVNFV-20WAT21.7780PHK INV </v>
      </c>
      <c r="K1563" t="s">
        <v>1225</v>
      </c>
      <c r="L1563" t="b">
        <f t="shared" si="49"/>
        <v>1</v>
      </c>
    </row>
    <row r="1564" spans="1:12" hidden="1" x14ac:dyDescent="0.3">
      <c r="A1564" t="s">
        <v>116</v>
      </c>
      <c r="B1564" t="s">
        <v>117</v>
      </c>
      <c r="C1564" t="s">
        <v>57</v>
      </c>
      <c r="D1564" t="s">
        <v>128</v>
      </c>
      <c r="E1564">
        <v>1.77</v>
      </c>
      <c r="F1564">
        <v>80</v>
      </c>
      <c r="G1564" t="s">
        <v>147</v>
      </c>
      <c r="I1564" t="s">
        <v>147</v>
      </c>
      <c r="J1564" t="str">
        <f t="shared" si="48"/>
        <v>T210105Office buildingPESVNFV-20WAT21.7780MAY</v>
      </c>
      <c r="K1564" t="s">
        <v>1226</v>
      </c>
      <c r="L1564" t="b">
        <f t="shared" si="49"/>
        <v>1</v>
      </c>
    </row>
    <row r="1565" spans="1:12" hidden="1" x14ac:dyDescent="0.3">
      <c r="A1565" t="s">
        <v>116</v>
      </c>
      <c r="B1565" t="s">
        <v>117</v>
      </c>
      <c r="C1565" t="s">
        <v>57</v>
      </c>
      <c r="D1565" t="s">
        <v>128</v>
      </c>
      <c r="E1565">
        <v>1.77</v>
      </c>
      <c r="F1565">
        <v>80</v>
      </c>
      <c r="G1565" t="s">
        <v>148</v>
      </c>
      <c r="I1565" t="s">
        <v>147</v>
      </c>
      <c r="J1565" t="str">
        <f t="shared" si="48"/>
        <v xml:space="preserve">T210105Office buildingPESVNFV-20WAT21.7780PHK INV </v>
      </c>
      <c r="K1565" t="s">
        <v>1225</v>
      </c>
      <c r="L1565" t="b">
        <f t="shared" si="49"/>
        <v>1</v>
      </c>
    </row>
    <row r="1566" spans="1:12" hidden="1" x14ac:dyDescent="0.3">
      <c r="A1566" t="s">
        <v>116</v>
      </c>
      <c r="B1566" t="s">
        <v>117</v>
      </c>
      <c r="C1566" t="s">
        <v>57</v>
      </c>
      <c r="D1566" t="s">
        <v>128</v>
      </c>
      <c r="E1566">
        <v>1.77</v>
      </c>
      <c r="F1566">
        <v>80</v>
      </c>
      <c r="G1566" t="s">
        <v>149</v>
      </c>
      <c r="I1566" t="s">
        <v>149</v>
      </c>
      <c r="J1566" t="str">
        <f t="shared" si="48"/>
        <v>T210105Office buildingPESVNFV-20WAT21.7780JUN</v>
      </c>
      <c r="K1566" t="s">
        <v>1227</v>
      </c>
      <c r="L1566" t="b">
        <f t="shared" si="49"/>
        <v>1</v>
      </c>
    </row>
    <row r="1567" spans="1:12" hidden="1" x14ac:dyDescent="0.3">
      <c r="A1567" t="s">
        <v>116</v>
      </c>
      <c r="B1567" t="s">
        <v>117</v>
      </c>
      <c r="C1567" t="s">
        <v>57</v>
      </c>
      <c r="D1567" t="s">
        <v>128</v>
      </c>
      <c r="E1567">
        <v>1.77</v>
      </c>
      <c r="F1567">
        <v>80</v>
      </c>
      <c r="G1567" t="s">
        <v>148</v>
      </c>
      <c r="I1567" t="s">
        <v>149</v>
      </c>
      <c r="J1567" t="str">
        <f t="shared" si="48"/>
        <v xml:space="preserve">T210105Office buildingPESVNFV-20WAT21.7780PHK INV </v>
      </c>
      <c r="K1567" t="s">
        <v>1225</v>
      </c>
      <c r="L1567" t="b">
        <f t="shared" si="49"/>
        <v>1</v>
      </c>
    </row>
    <row r="1568" spans="1:12" hidden="1" x14ac:dyDescent="0.3">
      <c r="A1568" t="s">
        <v>116</v>
      </c>
      <c r="B1568" t="s">
        <v>117</v>
      </c>
      <c r="C1568" t="s">
        <v>57</v>
      </c>
      <c r="D1568" t="s">
        <v>128</v>
      </c>
      <c r="E1568">
        <v>1.77</v>
      </c>
      <c r="F1568">
        <v>80</v>
      </c>
      <c r="G1568" t="s">
        <v>150</v>
      </c>
      <c r="H1568">
        <v>20</v>
      </c>
      <c r="I1568" t="s">
        <v>150</v>
      </c>
      <c r="J1568" t="str">
        <f t="shared" si="48"/>
        <v>T210105Office buildingPESVNFV-20WAT21.7780JUL</v>
      </c>
      <c r="K1568" t="s">
        <v>1620</v>
      </c>
      <c r="L1568" t="b">
        <f t="shared" si="49"/>
        <v>1</v>
      </c>
    </row>
    <row r="1569" spans="1:12" hidden="1" x14ac:dyDescent="0.3">
      <c r="A1569" t="s">
        <v>116</v>
      </c>
      <c r="B1569" t="s">
        <v>117</v>
      </c>
      <c r="C1569" t="s">
        <v>57</v>
      </c>
      <c r="D1569" t="s">
        <v>128</v>
      </c>
      <c r="E1569">
        <v>1.77</v>
      </c>
      <c r="F1569">
        <v>80</v>
      </c>
      <c r="G1569" t="s">
        <v>148</v>
      </c>
      <c r="H1569" t="s">
        <v>180</v>
      </c>
      <c r="I1569" t="s">
        <v>150</v>
      </c>
      <c r="J1569" t="str">
        <f t="shared" si="48"/>
        <v xml:space="preserve">T210105Office buildingPESVNFV-20WAT21.7780PHK INV </v>
      </c>
      <c r="K1569" t="s">
        <v>1225</v>
      </c>
      <c r="L1569" t="b">
        <f t="shared" si="49"/>
        <v>1</v>
      </c>
    </row>
    <row r="1570" spans="1:12" hidden="1" x14ac:dyDescent="0.3">
      <c r="A1570" t="s">
        <v>116</v>
      </c>
      <c r="B1570" t="s">
        <v>117</v>
      </c>
      <c r="C1570" t="s">
        <v>57</v>
      </c>
      <c r="D1570" t="s">
        <v>128</v>
      </c>
      <c r="E1570">
        <v>1.77</v>
      </c>
      <c r="F1570">
        <v>80</v>
      </c>
      <c r="G1570" t="s">
        <v>152</v>
      </c>
      <c r="I1570" t="s">
        <v>152</v>
      </c>
      <c r="J1570" t="str">
        <f t="shared" si="48"/>
        <v>T210105Office buildingPESVNFV-20WAT21.7780AUG</v>
      </c>
      <c r="K1570" t="s">
        <v>1228</v>
      </c>
      <c r="L1570" t="b">
        <f t="shared" si="49"/>
        <v>1</v>
      </c>
    </row>
    <row r="1571" spans="1:12" hidden="1" x14ac:dyDescent="0.3">
      <c r="A1571" t="s">
        <v>116</v>
      </c>
      <c r="B1571" t="s">
        <v>117</v>
      </c>
      <c r="C1571" t="s">
        <v>57</v>
      </c>
      <c r="D1571" t="s">
        <v>128</v>
      </c>
      <c r="E1571">
        <v>1.77</v>
      </c>
      <c r="F1571">
        <v>80</v>
      </c>
      <c r="G1571" t="s">
        <v>148</v>
      </c>
      <c r="I1571" t="s">
        <v>152</v>
      </c>
      <c r="J1571" t="str">
        <f t="shared" si="48"/>
        <v xml:space="preserve">T210105Office buildingPESVNFV-20WAT21.7780PHK INV </v>
      </c>
      <c r="K1571" t="s">
        <v>1225</v>
      </c>
      <c r="L1571" t="b">
        <f t="shared" si="49"/>
        <v>1</v>
      </c>
    </row>
    <row r="1572" spans="1:12" hidden="1" x14ac:dyDescent="0.3">
      <c r="A1572" t="s">
        <v>116</v>
      </c>
      <c r="B1572" t="s">
        <v>117</v>
      </c>
      <c r="C1572" t="s">
        <v>57</v>
      </c>
      <c r="D1572" t="s">
        <v>128</v>
      </c>
      <c r="E1572">
        <v>1.77</v>
      </c>
      <c r="F1572">
        <v>80</v>
      </c>
      <c r="G1572" t="s">
        <v>153</v>
      </c>
      <c r="I1572" t="s">
        <v>153</v>
      </c>
      <c r="J1572" t="str">
        <f t="shared" si="48"/>
        <v>T210105Office buildingPESVNFV-20WAT21.7780SEP</v>
      </c>
      <c r="K1572" t="s">
        <v>1229</v>
      </c>
      <c r="L1572" t="b">
        <f t="shared" si="49"/>
        <v>1</v>
      </c>
    </row>
    <row r="1573" spans="1:12" hidden="1" x14ac:dyDescent="0.3">
      <c r="A1573" t="s">
        <v>116</v>
      </c>
      <c r="B1573" t="s">
        <v>117</v>
      </c>
      <c r="C1573" t="s">
        <v>57</v>
      </c>
      <c r="D1573" t="s">
        <v>128</v>
      </c>
      <c r="E1573">
        <v>1.77</v>
      </c>
      <c r="F1573">
        <v>80</v>
      </c>
      <c r="G1573" t="s">
        <v>148</v>
      </c>
      <c r="I1573" t="s">
        <v>153</v>
      </c>
      <c r="J1573" t="str">
        <f t="shared" si="48"/>
        <v xml:space="preserve">T210105Office buildingPESVNFV-20WAT21.7780PHK INV </v>
      </c>
      <c r="K1573" t="s">
        <v>1225</v>
      </c>
      <c r="L1573" t="b">
        <f t="shared" si="49"/>
        <v>1</v>
      </c>
    </row>
    <row r="1574" spans="1:12" hidden="1" x14ac:dyDescent="0.3">
      <c r="A1574" t="s">
        <v>116</v>
      </c>
      <c r="B1574" t="s">
        <v>117</v>
      </c>
      <c r="C1574" t="s">
        <v>57</v>
      </c>
      <c r="D1574" t="s">
        <v>128</v>
      </c>
      <c r="E1574">
        <v>1.77</v>
      </c>
      <c r="F1574">
        <v>80</v>
      </c>
      <c r="G1574" t="s">
        <v>155</v>
      </c>
      <c r="H1574">
        <v>20</v>
      </c>
      <c r="I1574" t="s">
        <v>155</v>
      </c>
      <c r="J1574" t="str">
        <f t="shared" si="48"/>
        <v>T210105Office buildingPESVNFV-20WAT21.7780OCT</v>
      </c>
      <c r="K1574" t="s">
        <v>1621</v>
      </c>
      <c r="L1574" t="b">
        <f t="shared" si="49"/>
        <v>1</v>
      </c>
    </row>
    <row r="1575" spans="1:12" hidden="1" x14ac:dyDescent="0.3">
      <c r="A1575" t="s">
        <v>116</v>
      </c>
      <c r="B1575" t="s">
        <v>117</v>
      </c>
      <c r="C1575" t="s">
        <v>57</v>
      </c>
      <c r="D1575" t="s">
        <v>128</v>
      </c>
      <c r="E1575">
        <v>1.77</v>
      </c>
      <c r="F1575">
        <v>80</v>
      </c>
      <c r="G1575" t="s">
        <v>148</v>
      </c>
      <c r="H1575" t="s">
        <v>219</v>
      </c>
      <c r="I1575" t="s">
        <v>155</v>
      </c>
      <c r="J1575" t="str">
        <f t="shared" si="48"/>
        <v xml:space="preserve">T210105Office buildingPESVNFV-20WAT21.7780PHK INV </v>
      </c>
      <c r="K1575" t="s">
        <v>1225</v>
      </c>
      <c r="L1575" t="b">
        <f t="shared" si="49"/>
        <v>1</v>
      </c>
    </row>
    <row r="1576" spans="1:12" hidden="1" x14ac:dyDescent="0.3">
      <c r="A1576" t="s">
        <v>116</v>
      </c>
      <c r="B1576" t="s">
        <v>117</v>
      </c>
      <c r="C1576" t="s">
        <v>57</v>
      </c>
      <c r="D1576" t="s">
        <v>128</v>
      </c>
      <c r="E1576">
        <v>1.77</v>
      </c>
      <c r="F1576">
        <v>80</v>
      </c>
      <c r="G1576" t="s">
        <v>156</v>
      </c>
      <c r="H1576">
        <v>50</v>
      </c>
      <c r="I1576" t="s">
        <v>156</v>
      </c>
      <c r="J1576" t="str">
        <f t="shared" si="48"/>
        <v>T210105Office buildingPESVNFV-20WAT21.7780NOV</v>
      </c>
      <c r="K1576" t="s">
        <v>1622</v>
      </c>
      <c r="L1576" t="b">
        <f t="shared" si="49"/>
        <v>1</v>
      </c>
    </row>
    <row r="1577" spans="1:12" hidden="1" x14ac:dyDescent="0.3">
      <c r="A1577" t="s">
        <v>116</v>
      </c>
      <c r="B1577" t="s">
        <v>117</v>
      </c>
      <c r="C1577" t="s">
        <v>57</v>
      </c>
      <c r="D1577" t="s">
        <v>128</v>
      </c>
      <c r="E1577">
        <v>1.77</v>
      </c>
      <c r="F1577">
        <v>80</v>
      </c>
      <c r="G1577" t="s">
        <v>148</v>
      </c>
      <c r="H1577" t="s">
        <v>227</v>
      </c>
      <c r="I1577" t="s">
        <v>156</v>
      </c>
      <c r="J1577" t="str">
        <f t="shared" si="48"/>
        <v xml:space="preserve">T210105Office buildingPESVNFV-20WAT21.7780PHK INV </v>
      </c>
      <c r="K1577" t="s">
        <v>1225</v>
      </c>
      <c r="L1577" t="b">
        <f t="shared" si="49"/>
        <v>1</v>
      </c>
    </row>
    <row r="1578" spans="1:12" hidden="1" x14ac:dyDescent="0.3">
      <c r="A1578" t="s">
        <v>116</v>
      </c>
      <c r="B1578" t="s">
        <v>117</v>
      </c>
      <c r="C1578" t="s">
        <v>57</v>
      </c>
      <c r="D1578" t="s">
        <v>128</v>
      </c>
      <c r="E1578">
        <v>1.77</v>
      </c>
      <c r="F1578">
        <v>80</v>
      </c>
      <c r="G1578" t="s">
        <v>157</v>
      </c>
      <c r="I1578" t="s">
        <v>157</v>
      </c>
      <c r="J1578" t="str">
        <f t="shared" si="48"/>
        <v>T210105Office buildingPESVNFV-20WAT21.7780DEC</v>
      </c>
      <c r="K1578" t="s">
        <v>1230</v>
      </c>
      <c r="L1578" t="b">
        <f t="shared" si="49"/>
        <v>1</v>
      </c>
    </row>
    <row r="1579" spans="1:12" hidden="1" x14ac:dyDescent="0.3">
      <c r="A1579" t="s">
        <v>116</v>
      </c>
      <c r="B1579" t="s">
        <v>117</v>
      </c>
      <c r="C1579" t="s">
        <v>57</v>
      </c>
      <c r="D1579" t="s">
        <v>128</v>
      </c>
      <c r="E1579">
        <v>1.77</v>
      </c>
      <c r="F1579">
        <v>80</v>
      </c>
      <c r="G1579" t="s">
        <v>148</v>
      </c>
      <c r="I1579" t="s">
        <v>157</v>
      </c>
      <c r="J1579" t="str">
        <f t="shared" si="48"/>
        <v xml:space="preserve">T210105Office buildingPESVNFV-20WAT21.7780PHK INV </v>
      </c>
      <c r="K1579" t="s">
        <v>1225</v>
      </c>
      <c r="L1579" t="b">
        <f t="shared" si="49"/>
        <v>1</v>
      </c>
    </row>
    <row r="1580" spans="1:12" hidden="1" x14ac:dyDescent="0.3">
      <c r="A1580" t="s">
        <v>116</v>
      </c>
      <c r="B1580" t="s">
        <v>117</v>
      </c>
      <c r="C1580" t="s">
        <v>57</v>
      </c>
      <c r="D1580" t="s">
        <v>128</v>
      </c>
      <c r="E1580">
        <v>1.77</v>
      </c>
      <c r="F1580">
        <v>80</v>
      </c>
      <c r="G1580" t="s">
        <v>158</v>
      </c>
      <c r="I1580" t="s">
        <v>158</v>
      </c>
      <c r="J1580" t="str">
        <f t="shared" si="48"/>
        <v>T210105Office buildingPESVNFV-20WAT21.7780JAN</v>
      </c>
      <c r="K1580" t="s">
        <v>1231</v>
      </c>
      <c r="L1580" t="b">
        <f t="shared" si="49"/>
        <v>1</v>
      </c>
    </row>
    <row r="1581" spans="1:12" hidden="1" x14ac:dyDescent="0.3">
      <c r="A1581" t="s">
        <v>116</v>
      </c>
      <c r="B1581" t="s">
        <v>117</v>
      </c>
      <c r="C1581" t="s">
        <v>57</v>
      </c>
      <c r="D1581" t="s">
        <v>128</v>
      </c>
      <c r="E1581">
        <v>1.77</v>
      </c>
      <c r="F1581">
        <v>80</v>
      </c>
      <c r="G1581" t="s">
        <v>148</v>
      </c>
      <c r="I1581" t="s">
        <v>158</v>
      </c>
      <c r="J1581" t="str">
        <f t="shared" si="48"/>
        <v xml:space="preserve">T210105Office buildingPESVNFV-20WAT21.7780PHK INV </v>
      </c>
      <c r="K1581" t="s">
        <v>1225</v>
      </c>
      <c r="L1581" t="b">
        <f t="shared" si="49"/>
        <v>1</v>
      </c>
    </row>
    <row r="1582" spans="1:12" hidden="1" x14ac:dyDescent="0.3">
      <c r="A1582" t="s">
        <v>116</v>
      </c>
      <c r="B1582" t="s">
        <v>117</v>
      </c>
      <c r="C1582" t="s">
        <v>57</v>
      </c>
      <c r="D1582" t="s">
        <v>128</v>
      </c>
      <c r="E1582">
        <v>1.77</v>
      </c>
      <c r="F1582">
        <v>80</v>
      </c>
      <c r="G1582" t="s">
        <v>159</v>
      </c>
      <c r="H1582">
        <v>50</v>
      </c>
      <c r="I1582" t="s">
        <v>159</v>
      </c>
      <c r="J1582" t="str">
        <f t="shared" si="48"/>
        <v>T210105Office buildingPESVNFV-20WAT21.7780FEB</v>
      </c>
      <c r="K1582" t="s">
        <v>1623</v>
      </c>
      <c r="L1582" t="b">
        <f t="shared" si="49"/>
        <v>1</v>
      </c>
    </row>
    <row r="1583" spans="1:12" hidden="1" x14ac:dyDescent="0.3">
      <c r="A1583" t="s">
        <v>116</v>
      </c>
      <c r="B1583" t="s">
        <v>117</v>
      </c>
      <c r="C1583" t="s">
        <v>57</v>
      </c>
      <c r="D1583" t="s">
        <v>128</v>
      </c>
      <c r="E1583">
        <v>1.77</v>
      </c>
      <c r="F1583">
        <v>80</v>
      </c>
      <c r="G1583" t="s">
        <v>148</v>
      </c>
      <c r="H1583" t="s">
        <v>228</v>
      </c>
      <c r="I1583" t="s">
        <v>159</v>
      </c>
      <c r="J1583" t="str">
        <f t="shared" si="48"/>
        <v xml:space="preserve">T210105Office buildingPESVNFV-20WAT21.7780PHK INV </v>
      </c>
      <c r="K1583" t="s">
        <v>1225</v>
      </c>
      <c r="L1583" t="b">
        <f t="shared" si="49"/>
        <v>1</v>
      </c>
    </row>
    <row r="1584" spans="1:12" x14ac:dyDescent="0.3">
      <c r="A1584" t="s">
        <v>116</v>
      </c>
      <c r="B1584" t="s">
        <v>117</v>
      </c>
      <c r="C1584" t="s">
        <v>57</v>
      </c>
      <c r="D1584" t="s">
        <v>128</v>
      </c>
      <c r="E1584">
        <v>1.77</v>
      </c>
      <c r="F1584">
        <v>80</v>
      </c>
      <c r="G1584" t="s">
        <v>160</v>
      </c>
      <c r="I1584" t="s">
        <v>160</v>
      </c>
      <c r="J1584" t="str">
        <f t="shared" si="48"/>
        <v>T210105Office buildingPESVNFV-20WAT21.7780MAR</v>
      </c>
      <c r="K1584" t="s">
        <v>1232</v>
      </c>
      <c r="L1584" t="b">
        <f t="shared" si="49"/>
        <v>1</v>
      </c>
    </row>
    <row r="1585" spans="1:12" x14ac:dyDescent="0.3">
      <c r="A1585" t="s">
        <v>116</v>
      </c>
      <c r="B1585" t="s">
        <v>117</v>
      </c>
      <c r="C1585" t="s">
        <v>57</v>
      </c>
      <c r="D1585" t="s">
        <v>128</v>
      </c>
      <c r="E1585">
        <v>1.77</v>
      </c>
      <c r="F1585">
        <v>80</v>
      </c>
      <c r="G1585" t="s">
        <v>148</v>
      </c>
      <c r="I1585" t="s">
        <v>160</v>
      </c>
      <c r="J1585" t="str">
        <f t="shared" si="48"/>
        <v xml:space="preserve">T210105Office buildingPESVNFV-20WAT21.7780PHK INV </v>
      </c>
      <c r="K1585" t="s">
        <v>1225</v>
      </c>
      <c r="L1585" t="b">
        <f t="shared" si="49"/>
        <v>1</v>
      </c>
    </row>
    <row r="1586" spans="1:12" hidden="1" x14ac:dyDescent="0.3">
      <c r="A1586" t="s">
        <v>129</v>
      </c>
      <c r="B1586" t="s">
        <v>130</v>
      </c>
      <c r="C1586" t="s">
        <v>46</v>
      </c>
      <c r="D1586" t="s">
        <v>131</v>
      </c>
      <c r="E1586">
        <v>6.64</v>
      </c>
      <c r="F1586">
        <v>150</v>
      </c>
      <c r="G1586" t="s">
        <v>185</v>
      </c>
      <c r="I1586" t="s">
        <v>185</v>
      </c>
      <c r="J1586" t="str">
        <f t="shared" si="48"/>
        <v>T210106Hotel &amp; Office buildingPESGDFV-10CG26.64150APR</v>
      </c>
      <c r="K1586" t="s">
        <v>1233</v>
      </c>
      <c r="L1586" t="b">
        <f t="shared" si="49"/>
        <v>1</v>
      </c>
    </row>
    <row r="1587" spans="1:12" hidden="1" x14ac:dyDescent="0.3">
      <c r="A1587" t="s">
        <v>129</v>
      </c>
      <c r="B1587" t="s">
        <v>130</v>
      </c>
      <c r="C1587" t="s">
        <v>46</v>
      </c>
      <c r="D1587" t="s">
        <v>131</v>
      </c>
      <c r="E1587">
        <v>6.64</v>
      </c>
      <c r="F1587">
        <v>150</v>
      </c>
      <c r="G1587" t="s">
        <v>148</v>
      </c>
      <c r="I1587" t="s">
        <v>185</v>
      </c>
      <c r="J1587" t="str">
        <f t="shared" si="48"/>
        <v xml:space="preserve">T210106Hotel &amp; Office buildingPESGDFV-10CG26.64150PHK INV </v>
      </c>
      <c r="K1587" t="s">
        <v>1234</v>
      </c>
      <c r="L1587" t="b">
        <f t="shared" si="49"/>
        <v>1</v>
      </c>
    </row>
    <row r="1588" spans="1:12" hidden="1" x14ac:dyDescent="0.3">
      <c r="A1588" t="s">
        <v>129</v>
      </c>
      <c r="B1588" t="s">
        <v>130</v>
      </c>
      <c r="C1588" t="s">
        <v>46</v>
      </c>
      <c r="D1588" t="s">
        <v>131</v>
      </c>
      <c r="E1588">
        <v>6.64</v>
      </c>
      <c r="F1588">
        <v>150</v>
      </c>
      <c r="G1588" t="s">
        <v>147</v>
      </c>
      <c r="I1588" t="s">
        <v>147</v>
      </c>
      <c r="J1588" t="str">
        <f t="shared" si="48"/>
        <v>T210106Hotel &amp; Office buildingPESGDFV-10CG26.64150MAY</v>
      </c>
      <c r="K1588" t="s">
        <v>1235</v>
      </c>
      <c r="L1588" t="b">
        <f t="shared" si="49"/>
        <v>1</v>
      </c>
    </row>
    <row r="1589" spans="1:12" hidden="1" x14ac:dyDescent="0.3">
      <c r="A1589" t="s">
        <v>129</v>
      </c>
      <c r="B1589" t="s">
        <v>130</v>
      </c>
      <c r="C1589" t="s">
        <v>46</v>
      </c>
      <c r="D1589" t="s">
        <v>131</v>
      </c>
      <c r="E1589">
        <v>6.64</v>
      </c>
      <c r="F1589">
        <v>150</v>
      </c>
      <c r="G1589" t="s">
        <v>148</v>
      </c>
      <c r="I1589" t="s">
        <v>147</v>
      </c>
      <c r="J1589" t="str">
        <f t="shared" si="48"/>
        <v xml:space="preserve">T210106Hotel &amp; Office buildingPESGDFV-10CG26.64150PHK INV </v>
      </c>
      <c r="K1589" t="s">
        <v>1234</v>
      </c>
      <c r="L1589" t="b">
        <f t="shared" si="49"/>
        <v>1</v>
      </c>
    </row>
    <row r="1590" spans="1:12" hidden="1" x14ac:dyDescent="0.3">
      <c r="A1590" t="s">
        <v>129</v>
      </c>
      <c r="B1590" t="s">
        <v>130</v>
      </c>
      <c r="C1590" t="s">
        <v>46</v>
      </c>
      <c r="D1590" t="s">
        <v>131</v>
      </c>
      <c r="E1590">
        <v>6.64</v>
      </c>
      <c r="F1590">
        <v>150</v>
      </c>
      <c r="G1590" t="s">
        <v>149</v>
      </c>
      <c r="I1590" t="s">
        <v>149</v>
      </c>
      <c r="J1590" t="str">
        <f t="shared" si="48"/>
        <v>T210106Hotel &amp; Office buildingPESGDFV-10CG26.64150JUN</v>
      </c>
      <c r="K1590" t="s">
        <v>1236</v>
      </c>
      <c r="L1590" t="b">
        <f t="shared" si="49"/>
        <v>1</v>
      </c>
    </row>
    <row r="1591" spans="1:12" hidden="1" x14ac:dyDescent="0.3">
      <c r="A1591" t="s">
        <v>129</v>
      </c>
      <c r="B1591" t="s">
        <v>130</v>
      </c>
      <c r="C1591" t="s">
        <v>46</v>
      </c>
      <c r="D1591" t="s">
        <v>131</v>
      </c>
      <c r="E1591">
        <v>6.64</v>
      </c>
      <c r="F1591">
        <v>150</v>
      </c>
      <c r="G1591" t="s">
        <v>148</v>
      </c>
      <c r="I1591" t="s">
        <v>149</v>
      </c>
      <c r="J1591" t="str">
        <f t="shared" si="48"/>
        <v xml:space="preserve">T210106Hotel &amp; Office buildingPESGDFV-10CG26.64150PHK INV </v>
      </c>
      <c r="K1591" t="s">
        <v>1234</v>
      </c>
      <c r="L1591" t="b">
        <f t="shared" si="49"/>
        <v>1</v>
      </c>
    </row>
    <row r="1592" spans="1:12" hidden="1" x14ac:dyDescent="0.3">
      <c r="A1592" t="s">
        <v>129</v>
      </c>
      <c r="B1592" t="s">
        <v>130</v>
      </c>
      <c r="C1592" t="s">
        <v>46</v>
      </c>
      <c r="D1592" t="s">
        <v>131</v>
      </c>
      <c r="E1592">
        <v>6.64</v>
      </c>
      <c r="F1592">
        <v>150</v>
      </c>
      <c r="G1592" t="s">
        <v>150</v>
      </c>
      <c r="H1592">
        <v>10</v>
      </c>
      <c r="I1592" t="s">
        <v>150</v>
      </c>
      <c r="J1592" t="str">
        <f t="shared" si="48"/>
        <v>T210106Hotel &amp; Office buildingPESGDFV-10CG26.64150JUL</v>
      </c>
      <c r="K1592" t="s">
        <v>1624</v>
      </c>
      <c r="L1592" t="b">
        <f t="shared" si="49"/>
        <v>1</v>
      </c>
    </row>
    <row r="1593" spans="1:12" hidden="1" x14ac:dyDescent="0.3">
      <c r="A1593" t="s">
        <v>129</v>
      </c>
      <c r="B1593" t="s">
        <v>130</v>
      </c>
      <c r="C1593" t="s">
        <v>46</v>
      </c>
      <c r="D1593" t="s">
        <v>131</v>
      </c>
      <c r="E1593">
        <v>6.64</v>
      </c>
      <c r="F1593">
        <v>150</v>
      </c>
      <c r="G1593" t="s">
        <v>148</v>
      </c>
      <c r="H1593" t="s">
        <v>164</v>
      </c>
      <c r="I1593" t="s">
        <v>150</v>
      </c>
      <c r="J1593" t="str">
        <f t="shared" si="48"/>
        <v xml:space="preserve">T210106Hotel &amp; Office buildingPESGDFV-10CG26.64150PHK INV </v>
      </c>
      <c r="K1593" t="s">
        <v>1234</v>
      </c>
      <c r="L1593" t="b">
        <f t="shared" si="49"/>
        <v>1</v>
      </c>
    </row>
    <row r="1594" spans="1:12" hidden="1" x14ac:dyDescent="0.3">
      <c r="A1594" t="s">
        <v>129</v>
      </c>
      <c r="B1594" t="s">
        <v>130</v>
      </c>
      <c r="C1594" t="s">
        <v>46</v>
      </c>
      <c r="D1594" t="s">
        <v>131</v>
      </c>
      <c r="E1594">
        <v>6.64</v>
      </c>
      <c r="F1594">
        <v>150</v>
      </c>
      <c r="G1594" t="s">
        <v>152</v>
      </c>
      <c r="H1594">
        <v>10</v>
      </c>
      <c r="I1594" t="s">
        <v>152</v>
      </c>
      <c r="J1594" t="str">
        <f t="shared" si="48"/>
        <v>T210106Hotel &amp; Office buildingPESGDFV-10CG26.64150AUG</v>
      </c>
      <c r="K1594" t="s">
        <v>1625</v>
      </c>
      <c r="L1594" t="b">
        <f t="shared" si="49"/>
        <v>1</v>
      </c>
    </row>
    <row r="1595" spans="1:12" hidden="1" x14ac:dyDescent="0.3">
      <c r="A1595" t="s">
        <v>129</v>
      </c>
      <c r="B1595" t="s">
        <v>130</v>
      </c>
      <c r="C1595" t="s">
        <v>46</v>
      </c>
      <c r="D1595" t="s">
        <v>131</v>
      </c>
      <c r="E1595">
        <v>6.64</v>
      </c>
      <c r="F1595">
        <v>150</v>
      </c>
      <c r="G1595" t="s">
        <v>148</v>
      </c>
      <c r="H1595" t="s">
        <v>173</v>
      </c>
      <c r="I1595" t="s">
        <v>152</v>
      </c>
      <c r="J1595" t="str">
        <f t="shared" si="48"/>
        <v xml:space="preserve">T210106Hotel &amp; Office buildingPESGDFV-10CG26.64150PHK INV </v>
      </c>
      <c r="K1595" t="s">
        <v>1234</v>
      </c>
      <c r="L1595" t="b">
        <f t="shared" si="49"/>
        <v>1</v>
      </c>
    </row>
    <row r="1596" spans="1:12" hidden="1" x14ac:dyDescent="0.3">
      <c r="A1596" t="s">
        <v>129</v>
      </c>
      <c r="B1596" t="s">
        <v>130</v>
      </c>
      <c r="C1596" t="s">
        <v>46</v>
      </c>
      <c r="D1596" t="s">
        <v>131</v>
      </c>
      <c r="E1596">
        <v>6.64</v>
      </c>
      <c r="F1596">
        <v>150</v>
      </c>
      <c r="G1596" t="s">
        <v>153</v>
      </c>
      <c r="H1596">
        <v>10</v>
      </c>
      <c r="I1596" t="s">
        <v>153</v>
      </c>
      <c r="J1596" t="str">
        <f t="shared" si="48"/>
        <v>T210106Hotel &amp; Office buildingPESGDFV-10CG26.64150SEP</v>
      </c>
      <c r="K1596" t="s">
        <v>1626</v>
      </c>
      <c r="L1596" t="b">
        <f t="shared" si="49"/>
        <v>1</v>
      </c>
    </row>
    <row r="1597" spans="1:12" hidden="1" x14ac:dyDescent="0.3">
      <c r="A1597" t="s">
        <v>129</v>
      </c>
      <c r="B1597" t="s">
        <v>130</v>
      </c>
      <c r="C1597" t="s">
        <v>46</v>
      </c>
      <c r="D1597" t="s">
        <v>131</v>
      </c>
      <c r="E1597">
        <v>6.64</v>
      </c>
      <c r="F1597">
        <v>150</v>
      </c>
      <c r="G1597" t="s">
        <v>148</v>
      </c>
      <c r="H1597" t="s">
        <v>172</v>
      </c>
      <c r="I1597" t="s">
        <v>153</v>
      </c>
      <c r="J1597" t="str">
        <f t="shared" si="48"/>
        <v xml:space="preserve">T210106Hotel &amp; Office buildingPESGDFV-10CG26.64150PHK INV </v>
      </c>
      <c r="K1597" t="s">
        <v>1234</v>
      </c>
      <c r="L1597" t="b">
        <f t="shared" si="49"/>
        <v>1</v>
      </c>
    </row>
    <row r="1598" spans="1:12" hidden="1" x14ac:dyDescent="0.3">
      <c r="A1598" t="s">
        <v>129</v>
      </c>
      <c r="B1598" t="s">
        <v>130</v>
      </c>
      <c r="C1598" t="s">
        <v>46</v>
      </c>
      <c r="D1598" t="s">
        <v>131</v>
      </c>
      <c r="E1598">
        <v>6.64</v>
      </c>
      <c r="F1598">
        <v>150</v>
      </c>
      <c r="G1598" t="s">
        <v>155</v>
      </c>
      <c r="H1598">
        <v>10</v>
      </c>
      <c r="I1598" t="s">
        <v>155</v>
      </c>
      <c r="J1598" t="str">
        <f t="shared" si="48"/>
        <v>T210106Hotel &amp; Office buildingPESGDFV-10CG26.64150OCT</v>
      </c>
      <c r="K1598" t="s">
        <v>1627</v>
      </c>
      <c r="L1598" t="b">
        <f t="shared" si="49"/>
        <v>1</v>
      </c>
    </row>
    <row r="1599" spans="1:12" hidden="1" x14ac:dyDescent="0.3">
      <c r="A1599" t="s">
        <v>129</v>
      </c>
      <c r="B1599" t="s">
        <v>130</v>
      </c>
      <c r="C1599" t="s">
        <v>46</v>
      </c>
      <c r="D1599" t="s">
        <v>131</v>
      </c>
      <c r="E1599">
        <v>6.64</v>
      </c>
      <c r="F1599">
        <v>150</v>
      </c>
      <c r="G1599" t="s">
        <v>148</v>
      </c>
      <c r="H1599" t="s">
        <v>190</v>
      </c>
      <c r="I1599" t="s">
        <v>155</v>
      </c>
      <c r="J1599" t="str">
        <f t="shared" si="48"/>
        <v xml:space="preserve">T210106Hotel &amp; Office buildingPESGDFV-10CG26.64150PHK INV </v>
      </c>
      <c r="K1599" t="s">
        <v>1234</v>
      </c>
      <c r="L1599" t="b">
        <f t="shared" si="49"/>
        <v>1</v>
      </c>
    </row>
    <row r="1600" spans="1:12" hidden="1" x14ac:dyDescent="0.3">
      <c r="A1600" t="s">
        <v>129</v>
      </c>
      <c r="B1600" t="s">
        <v>130</v>
      </c>
      <c r="C1600" t="s">
        <v>46</v>
      </c>
      <c r="D1600" t="s">
        <v>131</v>
      </c>
      <c r="E1600">
        <v>6.64</v>
      </c>
      <c r="F1600">
        <v>150</v>
      </c>
      <c r="G1600" t="s">
        <v>156</v>
      </c>
      <c r="H1600">
        <v>50</v>
      </c>
      <c r="I1600" t="s">
        <v>156</v>
      </c>
      <c r="J1600" t="str">
        <f t="shared" si="48"/>
        <v>T210106Hotel &amp; Office buildingPESGDFV-10CG26.64150NOV</v>
      </c>
      <c r="K1600" t="s">
        <v>1628</v>
      </c>
      <c r="L1600" t="b">
        <f t="shared" si="49"/>
        <v>1</v>
      </c>
    </row>
    <row r="1601" spans="1:12" hidden="1" x14ac:dyDescent="0.3">
      <c r="A1601" t="s">
        <v>129</v>
      </c>
      <c r="B1601" t="s">
        <v>130</v>
      </c>
      <c r="C1601" t="s">
        <v>46</v>
      </c>
      <c r="D1601" t="s">
        <v>131</v>
      </c>
      <c r="E1601">
        <v>6.64</v>
      </c>
      <c r="F1601">
        <v>150</v>
      </c>
      <c r="G1601" t="s">
        <v>148</v>
      </c>
      <c r="H1601" t="s">
        <v>189</v>
      </c>
      <c r="I1601" t="s">
        <v>156</v>
      </c>
      <c r="J1601" t="str">
        <f t="shared" si="48"/>
        <v xml:space="preserve">T210106Hotel &amp; Office buildingPESGDFV-10CG26.64150PHK INV </v>
      </c>
      <c r="K1601" t="s">
        <v>1234</v>
      </c>
      <c r="L1601" t="b">
        <f t="shared" si="49"/>
        <v>1</v>
      </c>
    </row>
    <row r="1602" spans="1:12" hidden="1" x14ac:dyDescent="0.3">
      <c r="A1602" t="s">
        <v>129</v>
      </c>
      <c r="B1602" t="s">
        <v>130</v>
      </c>
      <c r="C1602" t="s">
        <v>46</v>
      </c>
      <c r="D1602" t="s">
        <v>131</v>
      </c>
      <c r="E1602">
        <v>6.64</v>
      </c>
      <c r="F1602">
        <v>150</v>
      </c>
      <c r="G1602" t="s">
        <v>157</v>
      </c>
      <c r="I1602" t="s">
        <v>157</v>
      </c>
      <c r="J1602" t="str">
        <f t="shared" si="48"/>
        <v>T210106Hotel &amp; Office buildingPESGDFV-10CG26.64150DEC</v>
      </c>
      <c r="K1602" t="s">
        <v>1237</v>
      </c>
      <c r="L1602" t="b">
        <f t="shared" si="49"/>
        <v>1</v>
      </c>
    </row>
    <row r="1603" spans="1:12" hidden="1" x14ac:dyDescent="0.3">
      <c r="A1603" t="s">
        <v>129</v>
      </c>
      <c r="B1603" t="s">
        <v>130</v>
      </c>
      <c r="C1603" t="s">
        <v>46</v>
      </c>
      <c r="D1603" t="s">
        <v>131</v>
      </c>
      <c r="E1603">
        <v>6.64</v>
      </c>
      <c r="F1603">
        <v>150</v>
      </c>
      <c r="G1603" t="s">
        <v>148</v>
      </c>
      <c r="I1603" t="s">
        <v>157</v>
      </c>
      <c r="J1603" t="str">
        <f t="shared" ref="J1603:J1666" si="50">A1603&amp;B1603&amp;C1603&amp;D1603&amp;E1603&amp;F1603&amp;G1603</f>
        <v xml:space="preserve">T210106Hotel &amp; Office buildingPESGDFV-10CG26.64150PHK INV </v>
      </c>
      <c r="K1603" t="s">
        <v>1234</v>
      </c>
      <c r="L1603" t="b">
        <f t="shared" ref="L1603:L1666" si="51">J1603=K1603</f>
        <v>1</v>
      </c>
    </row>
    <row r="1604" spans="1:12" hidden="1" x14ac:dyDescent="0.3">
      <c r="A1604" t="s">
        <v>129</v>
      </c>
      <c r="B1604" t="s">
        <v>130</v>
      </c>
      <c r="C1604" t="s">
        <v>46</v>
      </c>
      <c r="D1604" t="s">
        <v>131</v>
      </c>
      <c r="E1604">
        <v>6.64</v>
      </c>
      <c r="F1604">
        <v>150</v>
      </c>
      <c r="G1604" t="s">
        <v>158</v>
      </c>
      <c r="I1604" t="s">
        <v>158</v>
      </c>
      <c r="J1604" t="str">
        <f t="shared" si="50"/>
        <v>T210106Hotel &amp; Office buildingPESGDFV-10CG26.64150JAN</v>
      </c>
      <c r="K1604" t="s">
        <v>1238</v>
      </c>
      <c r="L1604" t="b">
        <f t="shared" si="51"/>
        <v>1</v>
      </c>
    </row>
    <row r="1605" spans="1:12" hidden="1" x14ac:dyDescent="0.3">
      <c r="A1605" t="s">
        <v>129</v>
      </c>
      <c r="B1605" t="s">
        <v>130</v>
      </c>
      <c r="C1605" t="s">
        <v>46</v>
      </c>
      <c r="D1605" t="s">
        <v>131</v>
      </c>
      <c r="E1605">
        <v>6.64</v>
      </c>
      <c r="F1605">
        <v>150</v>
      </c>
      <c r="G1605" t="s">
        <v>148</v>
      </c>
      <c r="I1605" t="s">
        <v>158</v>
      </c>
      <c r="J1605" t="str">
        <f t="shared" si="50"/>
        <v xml:space="preserve">T210106Hotel &amp; Office buildingPESGDFV-10CG26.64150PHK INV </v>
      </c>
      <c r="K1605" t="s">
        <v>1234</v>
      </c>
      <c r="L1605" t="b">
        <f t="shared" si="51"/>
        <v>1</v>
      </c>
    </row>
    <row r="1606" spans="1:12" hidden="1" x14ac:dyDescent="0.3">
      <c r="A1606" t="s">
        <v>129</v>
      </c>
      <c r="B1606" t="s">
        <v>130</v>
      </c>
      <c r="C1606" t="s">
        <v>46</v>
      </c>
      <c r="D1606" t="s">
        <v>131</v>
      </c>
      <c r="E1606">
        <v>6.64</v>
      </c>
      <c r="F1606">
        <v>150</v>
      </c>
      <c r="G1606" t="s">
        <v>159</v>
      </c>
      <c r="H1606">
        <v>50</v>
      </c>
      <c r="I1606" t="s">
        <v>159</v>
      </c>
      <c r="J1606" t="str">
        <f t="shared" si="50"/>
        <v>T210106Hotel &amp; Office buildingPESGDFV-10CG26.64150FEB</v>
      </c>
      <c r="K1606" t="s">
        <v>1629</v>
      </c>
      <c r="L1606" t="b">
        <f t="shared" si="51"/>
        <v>1</v>
      </c>
    </row>
    <row r="1607" spans="1:12" hidden="1" x14ac:dyDescent="0.3">
      <c r="A1607" t="s">
        <v>129</v>
      </c>
      <c r="B1607" t="s">
        <v>130</v>
      </c>
      <c r="C1607" t="s">
        <v>46</v>
      </c>
      <c r="D1607" t="s">
        <v>131</v>
      </c>
      <c r="E1607">
        <v>6.64</v>
      </c>
      <c r="F1607">
        <v>150</v>
      </c>
      <c r="G1607" t="s">
        <v>148</v>
      </c>
      <c r="H1607" t="s">
        <v>199</v>
      </c>
      <c r="I1607" t="s">
        <v>159</v>
      </c>
      <c r="J1607" t="str">
        <f t="shared" si="50"/>
        <v xml:space="preserve">T210106Hotel &amp; Office buildingPESGDFV-10CG26.64150PHK INV </v>
      </c>
      <c r="K1607" t="s">
        <v>1234</v>
      </c>
      <c r="L1607" t="b">
        <f t="shared" si="51"/>
        <v>1</v>
      </c>
    </row>
    <row r="1608" spans="1:12" x14ac:dyDescent="0.3">
      <c r="A1608" t="s">
        <v>129</v>
      </c>
      <c r="B1608" t="s">
        <v>130</v>
      </c>
      <c r="C1608" t="s">
        <v>46</v>
      </c>
      <c r="D1608" t="s">
        <v>131</v>
      </c>
      <c r="E1608">
        <v>6.64</v>
      </c>
      <c r="F1608">
        <v>150</v>
      </c>
      <c r="G1608" t="s">
        <v>160</v>
      </c>
      <c r="I1608" t="s">
        <v>160</v>
      </c>
      <c r="J1608" t="str">
        <f t="shared" si="50"/>
        <v>T210106Hotel &amp; Office buildingPESGDFV-10CG26.64150MAR</v>
      </c>
      <c r="K1608" t="s">
        <v>1239</v>
      </c>
      <c r="L1608" t="b">
        <f t="shared" si="51"/>
        <v>1</v>
      </c>
    </row>
    <row r="1609" spans="1:12" x14ac:dyDescent="0.3">
      <c r="A1609" t="s">
        <v>129</v>
      </c>
      <c r="B1609" t="s">
        <v>130</v>
      </c>
      <c r="C1609" t="s">
        <v>46</v>
      </c>
      <c r="D1609" t="s">
        <v>131</v>
      </c>
      <c r="E1609">
        <v>6.64</v>
      </c>
      <c r="F1609">
        <v>150</v>
      </c>
      <c r="G1609" t="s">
        <v>148</v>
      </c>
      <c r="I1609" t="s">
        <v>160</v>
      </c>
      <c r="J1609" t="str">
        <f t="shared" si="50"/>
        <v xml:space="preserve">T210106Hotel &amp; Office buildingPESGDFV-10CG26.64150PHK INV </v>
      </c>
      <c r="K1609" t="s">
        <v>1234</v>
      </c>
      <c r="L1609" t="b">
        <f t="shared" si="51"/>
        <v>1</v>
      </c>
    </row>
    <row r="1610" spans="1:12" hidden="1" x14ac:dyDescent="0.3">
      <c r="A1610" t="s">
        <v>129</v>
      </c>
      <c r="B1610" t="s">
        <v>130</v>
      </c>
      <c r="C1610" t="s">
        <v>46</v>
      </c>
      <c r="D1610" t="s">
        <v>132</v>
      </c>
      <c r="E1610">
        <v>7.31</v>
      </c>
      <c r="F1610">
        <v>400</v>
      </c>
      <c r="G1610" t="s">
        <v>185</v>
      </c>
      <c r="I1610" t="s">
        <v>185</v>
      </c>
      <c r="J1610" t="str">
        <f t="shared" si="50"/>
        <v>T210106Hotel &amp; Office buildingPESGDFV-12CG27.31400APR</v>
      </c>
      <c r="K1610" t="s">
        <v>1240</v>
      </c>
      <c r="L1610" t="b">
        <f t="shared" si="51"/>
        <v>1</v>
      </c>
    </row>
    <row r="1611" spans="1:12" hidden="1" x14ac:dyDescent="0.3">
      <c r="A1611" t="s">
        <v>129</v>
      </c>
      <c r="B1611" t="s">
        <v>130</v>
      </c>
      <c r="C1611" t="s">
        <v>46</v>
      </c>
      <c r="D1611" t="s">
        <v>132</v>
      </c>
      <c r="E1611">
        <v>7.31</v>
      </c>
      <c r="F1611">
        <v>400</v>
      </c>
      <c r="G1611" t="s">
        <v>148</v>
      </c>
      <c r="I1611" t="s">
        <v>185</v>
      </c>
      <c r="J1611" t="str">
        <f t="shared" si="50"/>
        <v xml:space="preserve">T210106Hotel &amp; Office buildingPESGDFV-12CG27.31400PHK INV </v>
      </c>
      <c r="K1611" t="s">
        <v>1241</v>
      </c>
      <c r="L1611" t="b">
        <f t="shared" si="51"/>
        <v>1</v>
      </c>
    </row>
    <row r="1612" spans="1:12" hidden="1" x14ac:dyDescent="0.3">
      <c r="A1612" t="s">
        <v>129</v>
      </c>
      <c r="B1612" t="s">
        <v>130</v>
      </c>
      <c r="C1612" t="s">
        <v>46</v>
      </c>
      <c r="D1612" t="s">
        <v>132</v>
      </c>
      <c r="E1612">
        <v>7.31</v>
      </c>
      <c r="F1612">
        <v>400</v>
      </c>
      <c r="G1612" t="s">
        <v>147</v>
      </c>
      <c r="I1612" t="s">
        <v>147</v>
      </c>
      <c r="J1612" t="str">
        <f t="shared" si="50"/>
        <v>T210106Hotel &amp; Office buildingPESGDFV-12CG27.31400MAY</v>
      </c>
      <c r="K1612" t="s">
        <v>1242</v>
      </c>
      <c r="L1612" t="b">
        <f t="shared" si="51"/>
        <v>1</v>
      </c>
    </row>
    <row r="1613" spans="1:12" hidden="1" x14ac:dyDescent="0.3">
      <c r="A1613" t="s">
        <v>129</v>
      </c>
      <c r="B1613" t="s">
        <v>130</v>
      </c>
      <c r="C1613" t="s">
        <v>46</v>
      </c>
      <c r="D1613" t="s">
        <v>132</v>
      </c>
      <c r="E1613">
        <v>7.31</v>
      </c>
      <c r="F1613">
        <v>400</v>
      </c>
      <c r="G1613" t="s">
        <v>148</v>
      </c>
      <c r="I1613" t="s">
        <v>147</v>
      </c>
      <c r="J1613" t="str">
        <f t="shared" si="50"/>
        <v xml:space="preserve">T210106Hotel &amp; Office buildingPESGDFV-12CG27.31400PHK INV </v>
      </c>
      <c r="K1613" t="s">
        <v>1241</v>
      </c>
      <c r="L1613" t="b">
        <f t="shared" si="51"/>
        <v>1</v>
      </c>
    </row>
    <row r="1614" spans="1:12" hidden="1" x14ac:dyDescent="0.3">
      <c r="A1614" t="s">
        <v>129</v>
      </c>
      <c r="B1614" t="s">
        <v>130</v>
      </c>
      <c r="C1614" t="s">
        <v>46</v>
      </c>
      <c r="D1614" t="s">
        <v>132</v>
      </c>
      <c r="E1614">
        <v>7.31</v>
      </c>
      <c r="F1614">
        <v>400</v>
      </c>
      <c r="G1614" t="s">
        <v>149</v>
      </c>
      <c r="I1614" t="s">
        <v>149</v>
      </c>
      <c r="J1614" t="str">
        <f t="shared" si="50"/>
        <v>T210106Hotel &amp; Office buildingPESGDFV-12CG27.31400JUN</v>
      </c>
      <c r="K1614" t="s">
        <v>1243</v>
      </c>
      <c r="L1614" t="b">
        <f t="shared" si="51"/>
        <v>1</v>
      </c>
    </row>
    <row r="1615" spans="1:12" hidden="1" x14ac:dyDescent="0.3">
      <c r="A1615" t="s">
        <v>129</v>
      </c>
      <c r="B1615" t="s">
        <v>130</v>
      </c>
      <c r="C1615" t="s">
        <v>46</v>
      </c>
      <c r="D1615" t="s">
        <v>132</v>
      </c>
      <c r="E1615">
        <v>7.31</v>
      </c>
      <c r="F1615">
        <v>400</v>
      </c>
      <c r="G1615" t="s">
        <v>148</v>
      </c>
      <c r="I1615" t="s">
        <v>149</v>
      </c>
      <c r="J1615" t="str">
        <f t="shared" si="50"/>
        <v xml:space="preserve">T210106Hotel &amp; Office buildingPESGDFV-12CG27.31400PHK INV </v>
      </c>
      <c r="K1615" t="s">
        <v>1241</v>
      </c>
      <c r="L1615" t="b">
        <f t="shared" si="51"/>
        <v>1</v>
      </c>
    </row>
    <row r="1616" spans="1:12" hidden="1" x14ac:dyDescent="0.3">
      <c r="A1616" t="s">
        <v>129</v>
      </c>
      <c r="B1616" t="s">
        <v>130</v>
      </c>
      <c r="C1616" t="s">
        <v>46</v>
      </c>
      <c r="D1616" t="s">
        <v>132</v>
      </c>
      <c r="E1616">
        <v>7.31</v>
      </c>
      <c r="F1616">
        <v>400</v>
      </c>
      <c r="G1616" t="s">
        <v>150</v>
      </c>
      <c r="I1616" t="s">
        <v>150</v>
      </c>
      <c r="J1616" t="str">
        <f t="shared" si="50"/>
        <v>T210106Hotel &amp; Office buildingPESGDFV-12CG27.31400JUL</v>
      </c>
      <c r="K1616" t="s">
        <v>1244</v>
      </c>
      <c r="L1616" t="b">
        <f t="shared" si="51"/>
        <v>1</v>
      </c>
    </row>
    <row r="1617" spans="1:12" hidden="1" x14ac:dyDescent="0.3">
      <c r="A1617" t="s">
        <v>129</v>
      </c>
      <c r="B1617" t="s">
        <v>130</v>
      </c>
      <c r="C1617" t="s">
        <v>46</v>
      </c>
      <c r="D1617" t="s">
        <v>132</v>
      </c>
      <c r="E1617">
        <v>7.31</v>
      </c>
      <c r="F1617">
        <v>400</v>
      </c>
      <c r="G1617" t="s">
        <v>148</v>
      </c>
      <c r="I1617" t="s">
        <v>150</v>
      </c>
      <c r="J1617" t="str">
        <f t="shared" si="50"/>
        <v xml:space="preserve">T210106Hotel &amp; Office buildingPESGDFV-12CG27.31400PHK INV </v>
      </c>
      <c r="K1617" t="s">
        <v>1241</v>
      </c>
      <c r="L1617" t="b">
        <f t="shared" si="51"/>
        <v>1</v>
      </c>
    </row>
    <row r="1618" spans="1:12" hidden="1" x14ac:dyDescent="0.3">
      <c r="A1618" t="s">
        <v>129</v>
      </c>
      <c r="B1618" t="s">
        <v>130</v>
      </c>
      <c r="C1618" t="s">
        <v>46</v>
      </c>
      <c r="D1618" t="s">
        <v>132</v>
      </c>
      <c r="E1618">
        <v>7.31</v>
      </c>
      <c r="F1618">
        <v>400</v>
      </c>
      <c r="G1618" t="s">
        <v>152</v>
      </c>
      <c r="H1618">
        <v>20</v>
      </c>
      <c r="I1618" t="s">
        <v>152</v>
      </c>
      <c r="J1618" t="str">
        <f t="shared" si="50"/>
        <v>T210106Hotel &amp; Office buildingPESGDFV-12CG27.31400AUG</v>
      </c>
      <c r="K1618" t="s">
        <v>1630</v>
      </c>
      <c r="L1618" t="b">
        <f t="shared" si="51"/>
        <v>1</v>
      </c>
    </row>
    <row r="1619" spans="1:12" hidden="1" x14ac:dyDescent="0.3">
      <c r="A1619" t="s">
        <v>129</v>
      </c>
      <c r="B1619" t="s">
        <v>130</v>
      </c>
      <c r="C1619" t="s">
        <v>46</v>
      </c>
      <c r="D1619" t="s">
        <v>132</v>
      </c>
      <c r="E1619">
        <v>7.31</v>
      </c>
      <c r="F1619">
        <v>400</v>
      </c>
      <c r="G1619" t="s">
        <v>148</v>
      </c>
      <c r="H1619" t="s">
        <v>173</v>
      </c>
      <c r="I1619" t="s">
        <v>152</v>
      </c>
      <c r="J1619" t="str">
        <f t="shared" si="50"/>
        <v xml:space="preserve">T210106Hotel &amp; Office buildingPESGDFV-12CG27.31400PHK INV </v>
      </c>
      <c r="K1619" t="s">
        <v>1241</v>
      </c>
      <c r="L1619" t="b">
        <f t="shared" si="51"/>
        <v>1</v>
      </c>
    </row>
    <row r="1620" spans="1:12" hidden="1" x14ac:dyDescent="0.3">
      <c r="A1620" t="s">
        <v>129</v>
      </c>
      <c r="B1620" t="s">
        <v>130</v>
      </c>
      <c r="C1620" t="s">
        <v>46</v>
      </c>
      <c r="D1620" t="s">
        <v>132</v>
      </c>
      <c r="E1620">
        <v>7.31</v>
      </c>
      <c r="F1620">
        <v>400</v>
      </c>
      <c r="G1620" t="s">
        <v>153</v>
      </c>
      <c r="H1620">
        <v>50</v>
      </c>
      <c r="I1620" t="s">
        <v>153</v>
      </c>
      <c r="J1620" t="str">
        <f t="shared" si="50"/>
        <v>T210106Hotel &amp; Office buildingPESGDFV-12CG27.31400SEP</v>
      </c>
      <c r="K1620" t="s">
        <v>1631</v>
      </c>
      <c r="L1620" t="b">
        <f t="shared" si="51"/>
        <v>1</v>
      </c>
    </row>
    <row r="1621" spans="1:12" hidden="1" x14ac:dyDescent="0.3">
      <c r="A1621" t="s">
        <v>129</v>
      </c>
      <c r="B1621" t="s">
        <v>130</v>
      </c>
      <c r="C1621" t="s">
        <v>46</v>
      </c>
      <c r="D1621" t="s">
        <v>132</v>
      </c>
      <c r="E1621">
        <v>7.31</v>
      </c>
      <c r="F1621">
        <v>400</v>
      </c>
      <c r="G1621" t="s">
        <v>148</v>
      </c>
      <c r="H1621" t="s">
        <v>172</v>
      </c>
      <c r="I1621" t="s">
        <v>153</v>
      </c>
      <c r="J1621" t="str">
        <f t="shared" si="50"/>
        <v xml:space="preserve">T210106Hotel &amp; Office buildingPESGDFV-12CG27.31400PHK INV </v>
      </c>
      <c r="K1621" t="s">
        <v>1241</v>
      </c>
      <c r="L1621" t="b">
        <f t="shared" si="51"/>
        <v>1</v>
      </c>
    </row>
    <row r="1622" spans="1:12" hidden="1" x14ac:dyDescent="0.3">
      <c r="A1622" t="s">
        <v>129</v>
      </c>
      <c r="B1622" t="s">
        <v>130</v>
      </c>
      <c r="C1622" t="s">
        <v>46</v>
      </c>
      <c r="D1622" t="s">
        <v>132</v>
      </c>
      <c r="E1622">
        <v>7.31</v>
      </c>
      <c r="F1622">
        <v>400</v>
      </c>
      <c r="G1622" t="s">
        <v>155</v>
      </c>
      <c r="I1622" t="s">
        <v>155</v>
      </c>
      <c r="J1622" t="str">
        <f t="shared" si="50"/>
        <v>T210106Hotel &amp; Office buildingPESGDFV-12CG27.31400OCT</v>
      </c>
      <c r="K1622" t="s">
        <v>1245</v>
      </c>
      <c r="L1622" t="b">
        <f t="shared" si="51"/>
        <v>1</v>
      </c>
    </row>
    <row r="1623" spans="1:12" hidden="1" x14ac:dyDescent="0.3">
      <c r="A1623" t="s">
        <v>129</v>
      </c>
      <c r="B1623" t="s">
        <v>130</v>
      </c>
      <c r="C1623" t="s">
        <v>46</v>
      </c>
      <c r="D1623" t="s">
        <v>132</v>
      </c>
      <c r="E1623">
        <v>7.31</v>
      </c>
      <c r="F1623">
        <v>400</v>
      </c>
      <c r="G1623" t="s">
        <v>148</v>
      </c>
      <c r="I1623" t="s">
        <v>155</v>
      </c>
      <c r="J1623" t="str">
        <f t="shared" si="50"/>
        <v xml:space="preserve">T210106Hotel &amp; Office buildingPESGDFV-12CG27.31400PHK INV </v>
      </c>
      <c r="K1623" t="s">
        <v>1241</v>
      </c>
      <c r="L1623" t="b">
        <f t="shared" si="51"/>
        <v>1</v>
      </c>
    </row>
    <row r="1624" spans="1:12" hidden="1" x14ac:dyDescent="0.3">
      <c r="A1624" t="s">
        <v>129</v>
      </c>
      <c r="B1624" t="s">
        <v>130</v>
      </c>
      <c r="C1624" t="s">
        <v>46</v>
      </c>
      <c r="D1624" t="s">
        <v>132</v>
      </c>
      <c r="E1624">
        <v>7.31</v>
      </c>
      <c r="F1624">
        <v>400</v>
      </c>
      <c r="G1624" t="s">
        <v>156</v>
      </c>
      <c r="H1624">
        <v>50</v>
      </c>
      <c r="I1624" t="s">
        <v>156</v>
      </c>
      <c r="J1624" t="str">
        <f t="shared" si="50"/>
        <v>T210106Hotel &amp; Office buildingPESGDFV-12CG27.31400NOV</v>
      </c>
      <c r="K1624" t="s">
        <v>1632</v>
      </c>
      <c r="L1624" t="b">
        <f t="shared" si="51"/>
        <v>1</v>
      </c>
    </row>
    <row r="1625" spans="1:12" hidden="1" x14ac:dyDescent="0.3">
      <c r="A1625" t="s">
        <v>129</v>
      </c>
      <c r="B1625" t="s">
        <v>130</v>
      </c>
      <c r="C1625" t="s">
        <v>46</v>
      </c>
      <c r="D1625" t="s">
        <v>132</v>
      </c>
      <c r="E1625">
        <v>7.31</v>
      </c>
      <c r="F1625">
        <v>400</v>
      </c>
      <c r="G1625" t="s">
        <v>148</v>
      </c>
      <c r="H1625" t="s">
        <v>189</v>
      </c>
      <c r="I1625" t="s">
        <v>156</v>
      </c>
      <c r="J1625" t="str">
        <f t="shared" si="50"/>
        <v xml:space="preserve">T210106Hotel &amp; Office buildingPESGDFV-12CG27.31400PHK INV </v>
      </c>
      <c r="K1625" t="s">
        <v>1241</v>
      </c>
      <c r="L1625" t="b">
        <f t="shared" si="51"/>
        <v>1</v>
      </c>
    </row>
    <row r="1626" spans="1:12" hidden="1" x14ac:dyDescent="0.3">
      <c r="A1626" t="s">
        <v>129</v>
      </c>
      <c r="B1626" t="s">
        <v>130</v>
      </c>
      <c r="C1626" t="s">
        <v>46</v>
      </c>
      <c r="D1626" t="s">
        <v>132</v>
      </c>
      <c r="E1626">
        <v>7.31</v>
      </c>
      <c r="F1626">
        <v>400</v>
      </c>
      <c r="G1626" t="s">
        <v>157</v>
      </c>
      <c r="I1626" t="s">
        <v>157</v>
      </c>
      <c r="J1626" t="str">
        <f t="shared" si="50"/>
        <v>T210106Hotel &amp; Office buildingPESGDFV-12CG27.31400DEC</v>
      </c>
      <c r="K1626" t="s">
        <v>1246</v>
      </c>
      <c r="L1626" t="b">
        <f t="shared" si="51"/>
        <v>1</v>
      </c>
    </row>
    <row r="1627" spans="1:12" hidden="1" x14ac:dyDescent="0.3">
      <c r="A1627" t="s">
        <v>129</v>
      </c>
      <c r="B1627" t="s">
        <v>130</v>
      </c>
      <c r="C1627" t="s">
        <v>46</v>
      </c>
      <c r="D1627" t="s">
        <v>132</v>
      </c>
      <c r="E1627">
        <v>7.31</v>
      </c>
      <c r="F1627">
        <v>400</v>
      </c>
      <c r="G1627" t="s">
        <v>148</v>
      </c>
      <c r="I1627" t="s">
        <v>157</v>
      </c>
      <c r="J1627" t="str">
        <f t="shared" si="50"/>
        <v xml:space="preserve">T210106Hotel &amp; Office buildingPESGDFV-12CG27.31400PHK INV </v>
      </c>
      <c r="K1627" t="s">
        <v>1241</v>
      </c>
      <c r="L1627" t="b">
        <f t="shared" si="51"/>
        <v>1</v>
      </c>
    </row>
    <row r="1628" spans="1:12" hidden="1" x14ac:dyDescent="0.3">
      <c r="A1628" t="s">
        <v>129</v>
      </c>
      <c r="B1628" t="s">
        <v>130</v>
      </c>
      <c r="C1628" t="s">
        <v>46</v>
      </c>
      <c r="D1628" t="s">
        <v>132</v>
      </c>
      <c r="E1628">
        <v>7.31</v>
      </c>
      <c r="F1628">
        <v>400</v>
      </c>
      <c r="G1628" t="s">
        <v>158</v>
      </c>
      <c r="I1628" t="s">
        <v>158</v>
      </c>
      <c r="J1628" t="str">
        <f t="shared" si="50"/>
        <v>T210106Hotel &amp; Office buildingPESGDFV-12CG27.31400JAN</v>
      </c>
      <c r="K1628" t="s">
        <v>1247</v>
      </c>
      <c r="L1628" t="b">
        <f t="shared" si="51"/>
        <v>1</v>
      </c>
    </row>
    <row r="1629" spans="1:12" hidden="1" x14ac:dyDescent="0.3">
      <c r="A1629" t="s">
        <v>129</v>
      </c>
      <c r="B1629" t="s">
        <v>130</v>
      </c>
      <c r="C1629" t="s">
        <v>46</v>
      </c>
      <c r="D1629" t="s">
        <v>132</v>
      </c>
      <c r="E1629">
        <v>7.31</v>
      </c>
      <c r="F1629">
        <v>400</v>
      </c>
      <c r="G1629" t="s">
        <v>148</v>
      </c>
      <c r="I1629" t="s">
        <v>158</v>
      </c>
      <c r="J1629" t="str">
        <f t="shared" si="50"/>
        <v xml:space="preserve">T210106Hotel &amp; Office buildingPESGDFV-12CG27.31400PHK INV </v>
      </c>
      <c r="K1629" t="s">
        <v>1241</v>
      </c>
      <c r="L1629" t="b">
        <f t="shared" si="51"/>
        <v>1</v>
      </c>
    </row>
    <row r="1630" spans="1:12" hidden="1" x14ac:dyDescent="0.3">
      <c r="A1630" t="s">
        <v>129</v>
      </c>
      <c r="B1630" t="s">
        <v>130</v>
      </c>
      <c r="C1630" t="s">
        <v>46</v>
      </c>
      <c r="D1630" t="s">
        <v>132</v>
      </c>
      <c r="E1630">
        <v>7.31</v>
      </c>
      <c r="F1630">
        <v>400</v>
      </c>
      <c r="G1630" t="s">
        <v>159</v>
      </c>
      <c r="I1630" t="s">
        <v>159</v>
      </c>
      <c r="J1630" t="str">
        <f t="shared" si="50"/>
        <v>T210106Hotel &amp; Office buildingPESGDFV-12CG27.31400FEB</v>
      </c>
      <c r="K1630" t="s">
        <v>1248</v>
      </c>
      <c r="L1630" t="b">
        <f t="shared" si="51"/>
        <v>1</v>
      </c>
    </row>
    <row r="1631" spans="1:12" hidden="1" x14ac:dyDescent="0.3">
      <c r="A1631" t="s">
        <v>129</v>
      </c>
      <c r="B1631" t="s">
        <v>130</v>
      </c>
      <c r="C1631" t="s">
        <v>46</v>
      </c>
      <c r="D1631" t="s">
        <v>132</v>
      </c>
      <c r="E1631">
        <v>7.31</v>
      </c>
      <c r="F1631">
        <v>400</v>
      </c>
      <c r="G1631" t="s">
        <v>148</v>
      </c>
      <c r="I1631" t="s">
        <v>159</v>
      </c>
      <c r="J1631" t="str">
        <f t="shared" si="50"/>
        <v xml:space="preserve">T210106Hotel &amp; Office buildingPESGDFV-12CG27.31400PHK INV </v>
      </c>
      <c r="K1631" t="s">
        <v>1241</v>
      </c>
      <c r="L1631" t="b">
        <f t="shared" si="51"/>
        <v>1</v>
      </c>
    </row>
    <row r="1632" spans="1:12" x14ac:dyDescent="0.3">
      <c r="A1632" t="s">
        <v>129</v>
      </c>
      <c r="B1632" t="s">
        <v>130</v>
      </c>
      <c r="C1632" t="s">
        <v>46</v>
      </c>
      <c r="D1632" t="s">
        <v>132</v>
      </c>
      <c r="E1632">
        <v>7.31</v>
      </c>
      <c r="F1632">
        <v>400</v>
      </c>
      <c r="G1632" t="s">
        <v>160</v>
      </c>
      <c r="H1632">
        <v>50</v>
      </c>
      <c r="I1632" t="s">
        <v>160</v>
      </c>
      <c r="J1632" t="str">
        <f t="shared" si="50"/>
        <v>T210106Hotel &amp; Office buildingPESGDFV-12CG27.31400MAR</v>
      </c>
      <c r="K1632" t="s">
        <v>1633</v>
      </c>
      <c r="L1632" t="b">
        <f t="shared" si="51"/>
        <v>1</v>
      </c>
    </row>
    <row r="1633" spans="1:12" x14ac:dyDescent="0.3">
      <c r="A1633" s="2" t="s">
        <v>129</v>
      </c>
      <c r="B1633" t="s">
        <v>130</v>
      </c>
      <c r="C1633" t="s">
        <v>46</v>
      </c>
      <c r="D1633" t="s">
        <v>132</v>
      </c>
      <c r="E1633">
        <v>7.31</v>
      </c>
      <c r="F1633">
        <v>400</v>
      </c>
      <c r="G1633" t="s">
        <v>148</v>
      </c>
      <c r="H1633" t="s">
        <v>679</v>
      </c>
      <c r="I1633" t="s">
        <v>160</v>
      </c>
      <c r="J1633" t="str">
        <f t="shared" si="50"/>
        <v xml:space="preserve">T210106Hotel &amp; Office buildingPESGDFV-12CG27.31400PHK INV </v>
      </c>
      <c r="K1633" t="s">
        <v>1241</v>
      </c>
      <c r="L1633" t="b">
        <f t="shared" si="51"/>
        <v>1</v>
      </c>
    </row>
    <row r="1634" spans="1:12" hidden="1" x14ac:dyDescent="0.3">
      <c r="A1634" t="s">
        <v>129</v>
      </c>
      <c r="B1634" t="s">
        <v>130</v>
      </c>
      <c r="C1634" t="s">
        <v>46</v>
      </c>
      <c r="D1634" t="s">
        <v>133</v>
      </c>
      <c r="E1634">
        <v>7.93</v>
      </c>
      <c r="F1634">
        <v>800</v>
      </c>
      <c r="G1634" t="s">
        <v>185</v>
      </c>
      <c r="I1634" t="s">
        <v>185</v>
      </c>
      <c r="J1634" t="str">
        <f t="shared" si="50"/>
        <v>T210106Hotel &amp; Office buildingPESGDFV-14CG27.93800APR</v>
      </c>
      <c r="K1634" t="s">
        <v>1249</v>
      </c>
      <c r="L1634" t="b">
        <f t="shared" si="51"/>
        <v>1</v>
      </c>
    </row>
    <row r="1635" spans="1:12" hidden="1" x14ac:dyDescent="0.3">
      <c r="A1635" t="s">
        <v>129</v>
      </c>
      <c r="B1635" t="s">
        <v>130</v>
      </c>
      <c r="C1635" t="s">
        <v>46</v>
      </c>
      <c r="D1635" t="s">
        <v>133</v>
      </c>
      <c r="E1635">
        <v>7.93</v>
      </c>
      <c r="F1635">
        <v>800</v>
      </c>
      <c r="G1635" t="s">
        <v>148</v>
      </c>
      <c r="I1635" t="s">
        <v>185</v>
      </c>
      <c r="J1635" t="str">
        <f t="shared" si="50"/>
        <v xml:space="preserve">T210106Hotel &amp; Office buildingPESGDFV-14CG27.93800PHK INV </v>
      </c>
      <c r="K1635" t="s">
        <v>1250</v>
      </c>
      <c r="L1635" t="b">
        <f t="shared" si="51"/>
        <v>1</v>
      </c>
    </row>
    <row r="1636" spans="1:12" hidden="1" x14ac:dyDescent="0.3">
      <c r="A1636" t="s">
        <v>129</v>
      </c>
      <c r="B1636" t="s">
        <v>130</v>
      </c>
      <c r="C1636" t="s">
        <v>46</v>
      </c>
      <c r="D1636" t="s">
        <v>133</v>
      </c>
      <c r="E1636">
        <v>7.93</v>
      </c>
      <c r="F1636">
        <v>800</v>
      </c>
      <c r="G1636" t="s">
        <v>147</v>
      </c>
      <c r="I1636" t="s">
        <v>147</v>
      </c>
      <c r="J1636" t="str">
        <f t="shared" si="50"/>
        <v>T210106Hotel &amp; Office buildingPESGDFV-14CG27.93800MAY</v>
      </c>
      <c r="K1636" t="s">
        <v>1251</v>
      </c>
      <c r="L1636" t="b">
        <f t="shared" si="51"/>
        <v>1</v>
      </c>
    </row>
    <row r="1637" spans="1:12" hidden="1" x14ac:dyDescent="0.3">
      <c r="A1637" t="s">
        <v>129</v>
      </c>
      <c r="B1637" t="s">
        <v>130</v>
      </c>
      <c r="C1637" t="s">
        <v>46</v>
      </c>
      <c r="D1637" t="s">
        <v>133</v>
      </c>
      <c r="E1637">
        <v>7.93</v>
      </c>
      <c r="F1637">
        <v>800</v>
      </c>
      <c r="G1637" t="s">
        <v>148</v>
      </c>
      <c r="I1637" t="s">
        <v>147</v>
      </c>
      <c r="J1637" t="str">
        <f t="shared" si="50"/>
        <v xml:space="preserve">T210106Hotel &amp; Office buildingPESGDFV-14CG27.93800PHK INV </v>
      </c>
      <c r="K1637" t="s">
        <v>1250</v>
      </c>
      <c r="L1637" t="b">
        <f t="shared" si="51"/>
        <v>1</v>
      </c>
    </row>
    <row r="1638" spans="1:12" hidden="1" x14ac:dyDescent="0.3">
      <c r="A1638" t="s">
        <v>129</v>
      </c>
      <c r="B1638" t="s">
        <v>130</v>
      </c>
      <c r="C1638" t="s">
        <v>46</v>
      </c>
      <c r="D1638" t="s">
        <v>133</v>
      </c>
      <c r="E1638">
        <v>7.93</v>
      </c>
      <c r="F1638">
        <v>800</v>
      </c>
      <c r="G1638" t="s">
        <v>149</v>
      </c>
      <c r="I1638" t="s">
        <v>149</v>
      </c>
      <c r="J1638" t="str">
        <f t="shared" si="50"/>
        <v>T210106Hotel &amp; Office buildingPESGDFV-14CG27.93800JUN</v>
      </c>
      <c r="K1638" t="s">
        <v>1252</v>
      </c>
      <c r="L1638" t="b">
        <f t="shared" si="51"/>
        <v>1</v>
      </c>
    </row>
    <row r="1639" spans="1:12" hidden="1" x14ac:dyDescent="0.3">
      <c r="A1639" t="s">
        <v>129</v>
      </c>
      <c r="B1639" t="s">
        <v>130</v>
      </c>
      <c r="C1639" t="s">
        <v>46</v>
      </c>
      <c r="D1639" t="s">
        <v>133</v>
      </c>
      <c r="E1639">
        <v>7.93</v>
      </c>
      <c r="F1639">
        <v>800</v>
      </c>
      <c r="G1639" t="s">
        <v>148</v>
      </c>
      <c r="I1639" t="s">
        <v>149</v>
      </c>
      <c r="J1639" t="str">
        <f t="shared" si="50"/>
        <v xml:space="preserve">T210106Hotel &amp; Office buildingPESGDFV-14CG27.93800PHK INV </v>
      </c>
      <c r="K1639" t="s">
        <v>1250</v>
      </c>
      <c r="L1639" t="b">
        <f t="shared" si="51"/>
        <v>1</v>
      </c>
    </row>
    <row r="1640" spans="1:12" hidden="1" x14ac:dyDescent="0.3">
      <c r="A1640" t="s">
        <v>129</v>
      </c>
      <c r="B1640" t="s">
        <v>130</v>
      </c>
      <c r="C1640" t="s">
        <v>46</v>
      </c>
      <c r="D1640" t="s">
        <v>133</v>
      </c>
      <c r="E1640">
        <v>7.93</v>
      </c>
      <c r="F1640">
        <v>800</v>
      </c>
      <c r="G1640" t="s">
        <v>150</v>
      </c>
      <c r="H1640">
        <v>30</v>
      </c>
      <c r="I1640" t="s">
        <v>150</v>
      </c>
      <c r="J1640" t="str">
        <f t="shared" si="50"/>
        <v>T210106Hotel &amp; Office buildingPESGDFV-14CG27.93800JUL</v>
      </c>
      <c r="K1640" t="s">
        <v>1634</v>
      </c>
      <c r="L1640" t="b">
        <f t="shared" si="51"/>
        <v>1</v>
      </c>
    </row>
    <row r="1641" spans="1:12" hidden="1" x14ac:dyDescent="0.3">
      <c r="A1641" t="s">
        <v>129</v>
      </c>
      <c r="B1641" t="s">
        <v>130</v>
      </c>
      <c r="C1641" t="s">
        <v>46</v>
      </c>
      <c r="D1641" t="s">
        <v>133</v>
      </c>
      <c r="E1641">
        <v>7.93</v>
      </c>
      <c r="F1641">
        <v>800</v>
      </c>
      <c r="G1641" t="s">
        <v>148</v>
      </c>
      <c r="H1641" t="s">
        <v>164</v>
      </c>
      <c r="I1641" t="s">
        <v>150</v>
      </c>
      <c r="J1641" t="str">
        <f t="shared" si="50"/>
        <v xml:space="preserve">T210106Hotel &amp; Office buildingPESGDFV-14CG27.93800PHK INV </v>
      </c>
      <c r="K1641" t="s">
        <v>1250</v>
      </c>
      <c r="L1641" t="b">
        <f t="shared" si="51"/>
        <v>1</v>
      </c>
    </row>
    <row r="1642" spans="1:12" hidden="1" x14ac:dyDescent="0.3">
      <c r="A1642" t="s">
        <v>129</v>
      </c>
      <c r="B1642" t="s">
        <v>130</v>
      </c>
      <c r="C1642" t="s">
        <v>46</v>
      </c>
      <c r="D1642" t="s">
        <v>133</v>
      </c>
      <c r="E1642">
        <v>7.93</v>
      </c>
      <c r="F1642">
        <v>800</v>
      </c>
      <c r="G1642" t="s">
        <v>152</v>
      </c>
      <c r="H1642">
        <v>80</v>
      </c>
      <c r="I1642" t="s">
        <v>152</v>
      </c>
      <c r="J1642" t="str">
        <f t="shared" si="50"/>
        <v>T210106Hotel &amp; Office buildingPESGDFV-14CG27.93800AUG</v>
      </c>
      <c r="K1642" t="s">
        <v>1635</v>
      </c>
      <c r="L1642" t="b">
        <f t="shared" si="51"/>
        <v>1</v>
      </c>
    </row>
    <row r="1643" spans="1:12" hidden="1" x14ac:dyDescent="0.3">
      <c r="A1643" t="s">
        <v>129</v>
      </c>
      <c r="B1643" t="s">
        <v>130</v>
      </c>
      <c r="C1643" t="s">
        <v>46</v>
      </c>
      <c r="D1643" t="s">
        <v>133</v>
      </c>
      <c r="E1643">
        <v>7.93</v>
      </c>
      <c r="F1643">
        <v>800</v>
      </c>
      <c r="G1643" t="s">
        <v>148</v>
      </c>
      <c r="H1643" t="s">
        <v>173</v>
      </c>
      <c r="I1643" t="s">
        <v>152</v>
      </c>
      <c r="J1643" t="str">
        <f t="shared" si="50"/>
        <v xml:space="preserve">T210106Hotel &amp; Office buildingPESGDFV-14CG27.93800PHK INV </v>
      </c>
      <c r="K1643" t="s">
        <v>1250</v>
      </c>
      <c r="L1643" t="b">
        <f t="shared" si="51"/>
        <v>1</v>
      </c>
    </row>
    <row r="1644" spans="1:12" hidden="1" x14ac:dyDescent="0.3">
      <c r="A1644" t="s">
        <v>129</v>
      </c>
      <c r="B1644" t="s">
        <v>130</v>
      </c>
      <c r="C1644" t="s">
        <v>46</v>
      </c>
      <c r="D1644" t="s">
        <v>133</v>
      </c>
      <c r="E1644">
        <v>7.93</v>
      </c>
      <c r="F1644">
        <v>800</v>
      </c>
      <c r="G1644" t="s">
        <v>153</v>
      </c>
      <c r="H1644">
        <v>300</v>
      </c>
      <c r="I1644" t="s">
        <v>153</v>
      </c>
      <c r="J1644" t="str">
        <f t="shared" si="50"/>
        <v>T210106Hotel &amp; Office buildingPESGDFV-14CG27.93800SEP</v>
      </c>
      <c r="K1644" t="s">
        <v>1636</v>
      </c>
      <c r="L1644" t="b">
        <f t="shared" si="51"/>
        <v>1</v>
      </c>
    </row>
    <row r="1645" spans="1:12" hidden="1" x14ac:dyDescent="0.3">
      <c r="A1645" t="s">
        <v>129</v>
      </c>
      <c r="B1645" t="s">
        <v>130</v>
      </c>
      <c r="C1645" t="s">
        <v>46</v>
      </c>
      <c r="D1645" t="s">
        <v>133</v>
      </c>
      <c r="E1645">
        <v>7.93</v>
      </c>
      <c r="F1645">
        <v>800</v>
      </c>
      <c r="G1645" t="s">
        <v>148</v>
      </c>
      <c r="H1645" t="s">
        <v>172</v>
      </c>
      <c r="I1645" t="s">
        <v>153</v>
      </c>
      <c r="J1645" t="str">
        <f t="shared" si="50"/>
        <v xml:space="preserve">T210106Hotel &amp; Office buildingPESGDFV-14CG27.93800PHK INV </v>
      </c>
      <c r="K1645" t="s">
        <v>1250</v>
      </c>
      <c r="L1645" t="b">
        <f t="shared" si="51"/>
        <v>1</v>
      </c>
    </row>
    <row r="1646" spans="1:12" hidden="1" x14ac:dyDescent="0.3">
      <c r="A1646" t="s">
        <v>129</v>
      </c>
      <c r="B1646" t="s">
        <v>130</v>
      </c>
      <c r="C1646" t="s">
        <v>46</v>
      </c>
      <c r="D1646" t="s">
        <v>133</v>
      </c>
      <c r="E1646">
        <v>7.93</v>
      </c>
      <c r="F1646">
        <v>800</v>
      </c>
      <c r="G1646" t="s">
        <v>155</v>
      </c>
      <c r="H1646">
        <v>70</v>
      </c>
      <c r="I1646" t="s">
        <v>155</v>
      </c>
      <c r="J1646" t="str">
        <f t="shared" si="50"/>
        <v>T210106Hotel &amp; Office buildingPESGDFV-14CG27.93800OCT</v>
      </c>
      <c r="K1646" t="s">
        <v>1637</v>
      </c>
      <c r="L1646" t="b">
        <f t="shared" si="51"/>
        <v>1</v>
      </c>
    </row>
    <row r="1647" spans="1:12" hidden="1" x14ac:dyDescent="0.3">
      <c r="A1647" t="s">
        <v>129</v>
      </c>
      <c r="B1647" t="s">
        <v>130</v>
      </c>
      <c r="C1647" t="s">
        <v>46</v>
      </c>
      <c r="D1647" t="s">
        <v>133</v>
      </c>
      <c r="E1647">
        <v>7.93</v>
      </c>
      <c r="F1647">
        <v>800</v>
      </c>
      <c r="G1647" t="s">
        <v>148</v>
      </c>
      <c r="H1647" t="s">
        <v>190</v>
      </c>
      <c r="I1647" t="s">
        <v>155</v>
      </c>
      <c r="J1647" t="str">
        <f t="shared" si="50"/>
        <v xml:space="preserve">T210106Hotel &amp; Office buildingPESGDFV-14CG27.93800PHK INV </v>
      </c>
      <c r="K1647" t="s">
        <v>1250</v>
      </c>
      <c r="L1647" t="b">
        <f t="shared" si="51"/>
        <v>1</v>
      </c>
    </row>
    <row r="1648" spans="1:12" hidden="1" x14ac:dyDescent="0.3">
      <c r="A1648" t="s">
        <v>129</v>
      </c>
      <c r="B1648" t="s">
        <v>130</v>
      </c>
      <c r="C1648" t="s">
        <v>46</v>
      </c>
      <c r="D1648" t="s">
        <v>133</v>
      </c>
      <c r="E1648">
        <v>7.93</v>
      </c>
      <c r="F1648">
        <v>800</v>
      </c>
      <c r="G1648" t="s">
        <v>156</v>
      </c>
      <c r="H1648">
        <v>50</v>
      </c>
      <c r="I1648" t="s">
        <v>156</v>
      </c>
      <c r="J1648" t="str">
        <f t="shared" si="50"/>
        <v>T210106Hotel &amp; Office buildingPESGDFV-14CG27.93800NOV</v>
      </c>
      <c r="K1648" t="s">
        <v>1638</v>
      </c>
      <c r="L1648" t="b">
        <f t="shared" si="51"/>
        <v>1</v>
      </c>
    </row>
    <row r="1649" spans="1:12" hidden="1" x14ac:dyDescent="0.3">
      <c r="A1649" t="s">
        <v>129</v>
      </c>
      <c r="B1649" t="s">
        <v>130</v>
      </c>
      <c r="C1649" t="s">
        <v>46</v>
      </c>
      <c r="D1649" t="s">
        <v>133</v>
      </c>
      <c r="E1649">
        <v>7.93</v>
      </c>
      <c r="F1649">
        <v>800</v>
      </c>
      <c r="G1649" t="s">
        <v>148</v>
      </c>
      <c r="H1649" t="s">
        <v>189</v>
      </c>
      <c r="I1649" t="s">
        <v>156</v>
      </c>
      <c r="J1649" t="str">
        <f t="shared" si="50"/>
        <v xml:space="preserve">T210106Hotel &amp; Office buildingPESGDFV-14CG27.93800PHK INV </v>
      </c>
      <c r="K1649" t="s">
        <v>1250</v>
      </c>
      <c r="L1649" t="b">
        <f t="shared" si="51"/>
        <v>1</v>
      </c>
    </row>
    <row r="1650" spans="1:12" hidden="1" x14ac:dyDescent="0.3">
      <c r="A1650" t="s">
        <v>129</v>
      </c>
      <c r="B1650" t="s">
        <v>130</v>
      </c>
      <c r="C1650" t="s">
        <v>46</v>
      </c>
      <c r="D1650" t="s">
        <v>133</v>
      </c>
      <c r="E1650">
        <v>7.93</v>
      </c>
      <c r="F1650">
        <v>800</v>
      </c>
      <c r="G1650" t="s">
        <v>157</v>
      </c>
      <c r="H1650">
        <v>100</v>
      </c>
      <c r="I1650" t="s">
        <v>157</v>
      </c>
      <c r="J1650" t="str">
        <f t="shared" si="50"/>
        <v>T210106Hotel &amp; Office buildingPESGDFV-14CG27.93800DEC</v>
      </c>
      <c r="K1650" t="s">
        <v>1639</v>
      </c>
      <c r="L1650" t="b">
        <f t="shared" si="51"/>
        <v>1</v>
      </c>
    </row>
    <row r="1651" spans="1:12" hidden="1" x14ac:dyDescent="0.3">
      <c r="A1651" t="s">
        <v>129</v>
      </c>
      <c r="B1651" t="s">
        <v>130</v>
      </c>
      <c r="C1651" t="s">
        <v>46</v>
      </c>
      <c r="D1651" t="s">
        <v>133</v>
      </c>
      <c r="E1651">
        <v>7.93</v>
      </c>
      <c r="F1651">
        <v>800</v>
      </c>
      <c r="G1651" t="s">
        <v>148</v>
      </c>
      <c r="H1651" t="s">
        <v>212</v>
      </c>
      <c r="I1651" t="s">
        <v>157</v>
      </c>
      <c r="J1651" t="str">
        <f t="shared" si="50"/>
        <v xml:space="preserve">T210106Hotel &amp; Office buildingPESGDFV-14CG27.93800PHK INV </v>
      </c>
      <c r="K1651" t="s">
        <v>1250</v>
      </c>
      <c r="L1651" t="b">
        <f t="shared" si="51"/>
        <v>1</v>
      </c>
    </row>
    <row r="1652" spans="1:12" hidden="1" x14ac:dyDescent="0.3">
      <c r="A1652" t="s">
        <v>129</v>
      </c>
      <c r="B1652" t="s">
        <v>130</v>
      </c>
      <c r="C1652" t="s">
        <v>46</v>
      </c>
      <c r="D1652" t="s">
        <v>133</v>
      </c>
      <c r="E1652">
        <v>7.93</v>
      </c>
      <c r="F1652">
        <v>800</v>
      </c>
      <c r="G1652" t="s">
        <v>158</v>
      </c>
      <c r="H1652">
        <v>220</v>
      </c>
      <c r="I1652" t="s">
        <v>158</v>
      </c>
      <c r="J1652" t="str">
        <f t="shared" si="50"/>
        <v>T210106Hotel &amp; Office buildingPESGDFV-14CG27.93800JAN</v>
      </c>
      <c r="K1652" t="s">
        <v>1640</v>
      </c>
      <c r="L1652" t="b">
        <f t="shared" si="51"/>
        <v>1</v>
      </c>
    </row>
    <row r="1653" spans="1:12" hidden="1" x14ac:dyDescent="0.3">
      <c r="A1653" t="s">
        <v>129</v>
      </c>
      <c r="B1653" t="s">
        <v>130</v>
      </c>
      <c r="C1653" t="s">
        <v>46</v>
      </c>
      <c r="D1653" t="s">
        <v>133</v>
      </c>
      <c r="E1653">
        <v>7.93</v>
      </c>
      <c r="F1653">
        <v>800</v>
      </c>
      <c r="G1653" t="s">
        <v>148</v>
      </c>
      <c r="H1653" t="s">
        <v>198</v>
      </c>
      <c r="I1653" t="s">
        <v>158</v>
      </c>
      <c r="J1653" t="str">
        <f t="shared" si="50"/>
        <v xml:space="preserve">T210106Hotel &amp; Office buildingPESGDFV-14CG27.93800PHK INV </v>
      </c>
      <c r="K1653" t="s">
        <v>1250</v>
      </c>
      <c r="L1653" t="b">
        <f t="shared" si="51"/>
        <v>1</v>
      </c>
    </row>
    <row r="1654" spans="1:12" hidden="1" x14ac:dyDescent="0.3">
      <c r="A1654" t="s">
        <v>129</v>
      </c>
      <c r="B1654" t="s">
        <v>130</v>
      </c>
      <c r="C1654" t="s">
        <v>46</v>
      </c>
      <c r="D1654" t="s">
        <v>133</v>
      </c>
      <c r="E1654">
        <v>7.93</v>
      </c>
      <c r="F1654">
        <v>800</v>
      </c>
      <c r="G1654" t="s">
        <v>159</v>
      </c>
      <c r="H1654">
        <v>250</v>
      </c>
      <c r="I1654" t="s">
        <v>159</v>
      </c>
      <c r="J1654" t="str">
        <f t="shared" si="50"/>
        <v>T210106Hotel &amp; Office buildingPESGDFV-14CG27.93800FEB</v>
      </c>
      <c r="K1654" t="s">
        <v>1641</v>
      </c>
      <c r="L1654" t="b">
        <f t="shared" si="51"/>
        <v>1</v>
      </c>
    </row>
    <row r="1655" spans="1:12" hidden="1" x14ac:dyDescent="0.3">
      <c r="A1655" t="s">
        <v>129</v>
      </c>
      <c r="B1655" t="s">
        <v>130</v>
      </c>
      <c r="C1655" t="s">
        <v>46</v>
      </c>
      <c r="D1655" t="s">
        <v>133</v>
      </c>
      <c r="E1655">
        <v>7.93</v>
      </c>
      <c r="F1655">
        <v>800</v>
      </c>
      <c r="G1655" t="s">
        <v>148</v>
      </c>
      <c r="H1655" t="s">
        <v>199</v>
      </c>
      <c r="I1655" t="s">
        <v>159</v>
      </c>
      <c r="J1655" t="str">
        <f t="shared" si="50"/>
        <v xml:space="preserve">T210106Hotel &amp; Office buildingPESGDFV-14CG27.93800PHK INV </v>
      </c>
      <c r="K1655" t="s">
        <v>1250</v>
      </c>
      <c r="L1655" t="b">
        <f t="shared" si="51"/>
        <v>1</v>
      </c>
    </row>
    <row r="1656" spans="1:12" x14ac:dyDescent="0.3">
      <c r="A1656" t="s">
        <v>129</v>
      </c>
      <c r="B1656" t="s">
        <v>130</v>
      </c>
      <c r="C1656" t="s">
        <v>46</v>
      </c>
      <c r="D1656" t="s">
        <v>133</v>
      </c>
      <c r="E1656">
        <v>7.93</v>
      </c>
      <c r="F1656">
        <v>800</v>
      </c>
      <c r="G1656" t="s">
        <v>160</v>
      </c>
      <c r="H1656">
        <v>200</v>
      </c>
      <c r="I1656" t="s">
        <v>160</v>
      </c>
      <c r="J1656" t="str">
        <f t="shared" si="50"/>
        <v>T210106Hotel &amp; Office buildingPESGDFV-14CG27.93800MAR</v>
      </c>
      <c r="K1656" t="s">
        <v>1642</v>
      </c>
      <c r="L1656" t="b">
        <f t="shared" si="51"/>
        <v>1</v>
      </c>
    </row>
    <row r="1657" spans="1:12" x14ac:dyDescent="0.3">
      <c r="A1657" s="2" t="s">
        <v>129</v>
      </c>
      <c r="B1657" t="s">
        <v>130</v>
      </c>
      <c r="C1657" t="s">
        <v>46</v>
      </c>
      <c r="D1657" t="s">
        <v>133</v>
      </c>
      <c r="E1657">
        <v>7.93</v>
      </c>
      <c r="F1657">
        <v>800</v>
      </c>
      <c r="G1657" t="s">
        <v>148</v>
      </c>
      <c r="H1657" t="s">
        <v>679</v>
      </c>
      <c r="I1657" t="s">
        <v>160</v>
      </c>
      <c r="J1657" t="str">
        <f t="shared" si="50"/>
        <v xml:space="preserve">T210106Hotel &amp; Office buildingPESGDFV-14CG27.93800PHK INV </v>
      </c>
      <c r="K1657" t="s">
        <v>1250</v>
      </c>
      <c r="L1657" t="b">
        <f t="shared" si="51"/>
        <v>1</v>
      </c>
    </row>
    <row r="1658" spans="1:12" hidden="1" x14ac:dyDescent="0.3">
      <c r="A1658" t="s">
        <v>129</v>
      </c>
      <c r="B1658" t="s">
        <v>130</v>
      </c>
      <c r="C1658" t="s">
        <v>46</v>
      </c>
      <c r="D1658" t="s">
        <v>134</v>
      </c>
      <c r="E1658">
        <v>10.199999999999999</v>
      </c>
      <c r="F1658">
        <v>400</v>
      </c>
      <c r="G1658" t="s">
        <v>185</v>
      </c>
      <c r="I1658" t="s">
        <v>185</v>
      </c>
      <c r="J1658" t="str">
        <f t="shared" si="50"/>
        <v>T210106Hotel &amp; Office buildingPESGDFV-16CG210.2400APR</v>
      </c>
      <c r="K1658" t="s">
        <v>1253</v>
      </c>
      <c r="L1658" t="b">
        <f t="shared" si="51"/>
        <v>1</v>
      </c>
    </row>
    <row r="1659" spans="1:12" hidden="1" x14ac:dyDescent="0.3">
      <c r="A1659" t="s">
        <v>129</v>
      </c>
      <c r="B1659" t="s">
        <v>130</v>
      </c>
      <c r="C1659" t="s">
        <v>46</v>
      </c>
      <c r="D1659" t="s">
        <v>134</v>
      </c>
      <c r="E1659">
        <v>10.199999999999999</v>
      </c>
      <c r="F1659">
        <v>400</v>
      </c>
      <c r="G1659" t="s">
        <v>148</v>
      </c>
      <c r="I1659" t="s">
        <v>185</v>
      </c>
      <c r="J1659" t="str">
        <f t="shared" si="50"/>
        <v xml:space="preserve">T210106Hotel &amp; Office buildingPESGDFV-16CG210.2400PHK INV </v>
      </c>
      <c r="K1659" t="s">
        <v>1254</v>
      </c>
      <c r="L1659" t="b">
        <f t="shared" si="51"/>
        <v>1</v>
      </c>
    </row>
    <row r="1660" spans="1:12" hidden="1" x14ac:dyDescent="0.3">
      <c r="A1660" t="s">
        <v>129</v>
      </c>
      <c r="B1660" t="s">
        <v>130</v>
      </c>
      <c r="C1660" t="s">
        <v>46</v>
      </c>
      <c r="D1660" t="s">
        <v>134</v>
      </c>
      <c r="E1660">
        <v>10.199999999999999</v>
      </c>
      <c r="F1660">
        <v>400</v>
      </c>
      <c r="G1660" t="s">
        <v>147</v>
      </c>
      <c r="I1660" t="s">
        <v>147</v>
      </c>
      <c r="J1660" t="str">
        <f t="shared" si="50"/>
        <v>T210106Hotel &amp; Office buildingPESGDFV-16CG210.2400MAY</v>
      </c>
      <c r="K1660" t="s">
        <v>1255</v>
      </c>
      <c r="L1660" t="b">
        <f t="shared" si="51"/>
        <v>1</v>
      </c>
    </row>
    <row r="1661" spans="1:12" hidden="1" x14ac:dyDescent="0.3">
      <c r="A1661" t="s">
        <v>129</v>
      </c>
      <c r="B1661" t="s">
        <v>130</v>
      </c>
      <c r="C1661" t="s">
        <v>46</v>
      </c>
      <c r="D1661" t="s">
        <v>134</v>
      </c>
      <c r="E1661">
        <v>10.199999999999999</v>
      </c>
      <c r="F1661">
        <v>400</v>
      </c>
      <c r="G1661" t="s">
        <v>148</v>
      </c>
      <c r="I1661" t="s">
        <v>147</v>
      </c>
      <c r="J1661" t="str">
        <f t="shared" si="50"/>
        <v xml:space="preserve">T210106Hotel &amp; Office buildingPESGDFV-16CG210.2400PHK INV </v>
      </c>
      <c r="K1661" t="s">
        <v>1254</v>
      </c>
      <c r="L1661" t="b">
        <f t="shared" si="51"/>
        <v>1</v>
      </c>
    </row>
    <row r="1662" spans="1:12" hidden="1" x14ac:dyDescent="0.3">
      <c r="A1662" t="s">
        <v>129</v>
      </c>
      <c r="B1662" t="s">
        <v>130</v>
      </c>
      <c r="C1662" t="s">
        <v>46</v>
      </c>
      <c r="D1662" t="s">
        <v>134</v>
      </c>
      <c r="E1662">
        <v>10.199999999999999</v>
      </c>
      <c r="F1662">
        <v>400</v>
      </c>
      <c r="G1662" t="s">
        <v>149</v>
      </c>
      <c r="I1662" t="s">
        <v>149</v>
      </c>
      <c r="J1662" t="str">
        <f t="shared" si="50"/>
        <v>T210106Hotel &amp; Office buildingPESGDFV-16CG210.2400JUN</v>
      </c>
      <c r="K1662" t="s">
        <v>1256</v>
      </c>
      <c r="L1662" t="b">
        <f t="shared" si="51"/>
        <v>1</v>
      </c>
    </row>
    <row r="1663" spans="1:12" hidden="1" x14ac:dyDescent="0.3">
      <c r="A1663" t="s">
        <v>129</v>
      </c>
      <c r="B1663" t="s">
        <v>130</v>
      </c>
      <c r="C1663" t="s">
        <v>46</v>
      </c>
      <c r="D1663" t="s">
        <v>134</v>
      </c>
      <c r="E1663">
        <v>10.199999999999999</v>
      </c>
      <c r="F1663">
        <v>400</v>
      </c>
      <c r="G1663" t="s">
        <v>148</v>
      </c>
      <c r="I1663" t="s">
        <v>149</v>
      </c>
      <c r="J1663" t="str">
        <f t="shared" si="50"/>
        <v xml:space="preserve">T210106Hotel &amp; Office buildingPESGDFV-16CG210.2400PHK INV </v>
      </c>
      <c r="K1663" t="s">
        <v>1254</v>
      </c>
      <c r="L1663" t="b">
        <f t="shared" si="51"/>
        <v>1</v>
      </c>
    </row>
    <row r="1664" spans="1:12" hidden="1" x14ac:dyDescent="0.3">
      <c r="A1664" t="s">
        <v>129</v>
      </c>
      <c r="B1664" t="s">
        <v>130</v>
      </c>
      <c r="C1664" t="s">
        <v>46</v>
      </c>
      <c r="D1664" t="s">
        <v>134</v>
      </c>
      <c r="E1664">
        <v>10.199999999999999</v>
      </c>
      <c r="F1664">
        <v>400</v>
      </c>
      <c r="G1664" t="s">
        <v>150</v>
      </c>
      <c r="H1664">
        <v>30</v>
      </c>
      <c r="I1664" t="s">
        <v>150</v>
      </c>
      <c r="J1664" t="str">
        <f t="shared" si="50"/>
        <v>T210106Hotel &amp; Office buildingPESGDFV-16CG210.2400JUL</v>
      </c>
      <c r="K1664" t="s">
        <v>1643</v>
      </c>
      <c r="L1664" t="b">
        <f t="shared" si="51"/>
        <v>1</v>
      </c>
    </row>
    <row r="1665" spans="1:12" hidden="1" x14ac:dyDescent="0.3">
      <c r="A1665" t="s">
        <v>129</v>
      </c>
      <c r="B1665" t="s">
        <v>130</v>
      </c>
      <c r="C1665" t="s">
        <v>46</v>
      </c>
      <c r="D1665" t="s">
        <v>134</v>
      </c>
      <c r="E1665">
        <v>10.199999999999999</v>
      </c>
      <c r="F1665">
        <v>400</v>
      </c>
      <c r="G1665" t="s">
        <v>148</v>
      </c>
      <c r="H1665" t="s">
        <v>164</v>
      </c>
      <c r="I1665" t="s">
        <v>150</v>
      </c>
      <c r="J1665" t="str">
        <f t="shared" si="50"/>
        <v xml:space="preserve">T210106Hotel &amp; Office buildingPESGDFV-16CG210.2400PHK INV </v>
      </c>
      <c r="K1665" t="s">
        <v>1254</v>
      </c>
      <c r="L1665" t="b">
        <f t="shared" si="51"/>
        <v>1</v>
      </c>
    </row>
    <row r="1666" spans="1:12" hidden="1" x14ac:dyDescent="0.3">
      <c r="A1666" t="s">
        <v>129</v>
      </c>
      <c r="B1666" t="s">
        <v>130</v>
      </c>
      <c r="C1666" t="s">
        <v>46</v>
      </c>
      <c r="D1666" t="s">
        <v>134</v>
      </c>
      <c r="E1666">
        <v>10.199999999999999</v>
      </c>
      <c r="F1666">
        <v>400</v>
      </c>
      <c r="G1666" t="s">
        <v>152</v>
      </c>
      <c r="H1666">
        <v>30</v>
      </c>
      <c r="I1666" t="s">
        <v>152</v>
      </c>
      <c r="J1666" t="str">
        <f t="shared" si="50"/>
        <v>T210106Hotel &amp; Office buildingPESGDFV-16CG210.2400AUG</v>
      </c>
      <c r="K1666" t="s">
        <v>1644</v>
      </c>
      <c r="L1666" t="b">
        <f t="shared" si="51"/>
        <v>1</v>
      </c>
    </row>
    <row r="1667" spans="1:12" hidden="1" x14ac:dyDescent="0.3">
      <c r="A1667" t="s">
        <v>129</v>
      </c>
      <c r="B1667" t="s">
        <v>130</v>
      </c>
      <c r="C1667" t="s">
        <v>46</v>
      </c>
      <c r="D1667" t="s">
        <v>134</v>
      </c>
      <c r="E1667">
        <v>10.199999999999999</v>
      </c>
      <c r="F1667">
        <v>400</v>
      </c>
      <c r="G1667" t="s">
        <v>148</v>
      </c>
      <c r="H1667" t="s">
        <v>173</v>
      </c>
      <c r="I1667" t="s">
        <v>152</v>
      </c>
      <c r="J1667" t="str">
        <f t="shared" ref="J1667:J1730" si="52">A1667&amp;B1667&amp;C1667&amp;D1667&amp;E1667&amp;F1667&amp;G1667</f>
        <v xml:space="preserve">T210106Hotel &amp; Office buildingPESGDFV-16CG210.2400PHK INV </v>
      </c>
      <c r="K1667" t="s">
        <v>1254</v>
      </c>
      <c r="L1667" t="b">
        <f t="shared" ref="L1667:L1730" si="53">J1667=K1667</f>
        <v>1</v>
      </c>
    </row>
    <row r="1668" spans="1:12" hidden="1" x14ac:dyDescent="0.3">
      <c r="A1668" t="s">
        <v>129</v>
      </c>
      <c r="B1668" t="s">
        <v>130</v>
      </c>
      <c r="C1668" t="s">
        <v>46</v>
      </c>
      <c r="D1668" t="s">
        <v>134</v>
      </c>
      <c r="E1668">
        <v>10.199999999999999</v>
      </c>
      <c r="F1668">
        <v>400</v>
      </c>
      <c r="G1668" t="s">
        <v>153</v>
      </c>
      <c r="H1668">
        <v>50</v>
      </c>
      <c r="I1668" t="s">
        <v>153</v>
      </c>
      <c r="J1668" t="str">
        <f t="shared" si="52"/>
        <v>T210106Hotel &amp; Office buildingPESGDFV-16CG210.2400SEP</v>
      </c>
      <c r="K1668" t="s">
        <v>1645</v>
      </c>
      <c r="L1668" t="b">
        <f t="shared" si="53"/>
        <v>1</v>
      </c>
    </row>
    <row r="1669" spans="1:12" hidden="1" x14ac:dyDescent="0.3">
      <c r="A1669" t="s">
        <v>129</v>
      </c>
      <c r="B1669" t="s">
        <v>130</v>
      </c>
      <c r="C1669" t="s">
        <v>46</v>
      </c>
      <c r="D1669" t="s">
        <v>134</v>
      </c>
      <c r="E1669">
        <v>10.199999999999999</v>
      </c>
      <c r="F1669">
        <v>400</v>
      </c>
      <c r="G1669" t="s">
        <v>148</v>
      </c>
      <c r="H1669" t="s">
        <v>172</v>
      </c>
      <c r="I1669" t="s">
        <v>153</v>
      </c>
      <c r="J1669" t="str">
        <f t="shared" si="52"/>
        <v xml:space="preserve">T210106Hotel &amp; Office buildingPESGDFV-16CG210.2400PHK INV </v>
      </c>
      <c r="K1669" t="s">
        <v>1254</v>
      </c>
      <c r="L1669" t="b">
        <f t="shared" si="53"/>
        <v>1</v>
      </c>
    </row>
    <row r="1670" spans="1:12" hidden="1" x14ac:dyDescent="0.3">
      <c r="A1670" t="s">
        <v>129</v>
      </c>
      <c r="B1670" t="s">
        <v>130</v>
      </c>
      <c r="C1670" t="s">
        <v>46</v>
      </c>
      <c r="D1670" t="s">
        <v>134</v>
      </c>
      <c r="E1670">
        <v>10.199999999999999</v>
      </c>
      <c r="F1670">
        <v>400</v>
      </c>
      <c r="G1670" t="s">
        <v>155</v>
      </c>
      <c r="H1670">
        <v>30</v>
      </c>
      <c r="I1670" t="s">
        <v>155</v>
      </c>
      <c r="J1670" t="str">
        <f t="shared" si="52"/>
        <v>T210106Hotel &amp; Office buildingPESGDFV-16CG210.2400OCT</v>
      </c>
      <c r="K1670" t="s">
        <v>1646</v>
      </c>
      <c r="L1670" t="b">
        <f t="shared" si="53"/>
        <v>1</v>
      </c>
    </row>
    <row r="1671" spans="1:12" hidden="1" x14ac:dyDescent="0.3">
      <c r="A1671" t="s">
        <v>129</v>
      </c>
      <c r="B1671" t="s">
        <v>130</v>
      </c>
      <c r="C1671" t="s">
        <v>46</v>
      </c>
      <c r="D1671" t="s">
        <v>134</v>
      </c>
      <c r="E1671">
        <v>10.199999999999999</v>
      </c>
      <c r="F1671">
        <v>400</v>
      </c>
      <c r="G1671" t="s">
        <v>148</v>
      </c>
      <c r="H1671" t="s">
        <v>190</v>
      </c>
      <c r="I1671" t="s">
        <v>155</v>
      </c>
      <c r="J1671" t="str">
        <f t="shared" si="52"/>
        <v xml:space="preserve">T210106Hotel &amp; Office buildingPESGDFV-16CG210.2400PHK INV </v>
      </c>
      <c r="K1671" t="s">
        <v>1254</v>
      </c>
      <c r="L1671" t="b">
        <f t="shared" si="53"/>
        <v>1</v>
      </c>
    </row>
    <row r="1672" spans="1:12" hidden="1" x14ac:dyDescent="0.3">
      <c r="A1672" t="s">
        <v>129</v>
      </c>
      <c r="B1672" t="s">
        <v>130</v>
      </c>
      <c r="C1672" t="s">
        <v>46</v>
      </c>
      <c r="D1672" t="s">
        <v>134</v>
      </c>
      <c r="E1672">
        <v>10.199999999999999</v>
      </c>
      <c r="F1672">
        <v>400</v>
      </c>
      <c r="G1672" t="s">
        <v>156</v>
      </c>
      <c r="H1672">
        <v>50</v>
      </c>
      <c r="I1672" t="s">
        <v>156</v>
      </c>
      <c r="J1672" t="str">
        <f t="shared" si="52"/>
        <v>T210106Hotel &amp; Office buildingPESGDFV-16CG210.2400NOV</v>
      </c>
      <c r="K1672" t="s">
        <v>1647</v>
      </c>
      <c r="L1672" t="b">
        <f t="shared" si="53"/>
        <v>1</v>
      </c>
    </row>
    <row r="1673" spans="1:12" hidden="1" x14ac:dyDescent="0.3">
      <c r="A1673" t="s">
        <v>129</v>
      </c>
      <c r="B1673" t="s">
        <v>130</v>
      </c>
      <c r="C1673" t="s">
        <v>46</v>
      </c>
      <c r="D1673" t="s">
        <v>134</v>
      </c>
      <c r="E1673">
        <v>10.199999999999999</v>
      </c>
      <c r="F1673">
        <v>400</v>
      </c>
      <c r="G1673" t="s">
        <v>148</v>
      </c>
      <c r="H1673" t="s">
        <v>189</v>
      </c>
      <c r="I1673" t="s">
        <v>156</v>
      </c>
      <c r="J1673" t="str">
        <f t="shared" si="52"/>
        <v xml:space="preserve">T210106Hotel &amp; Office buildingPESGDFV-16CG210.2400PHK INV </v>
      </c>
      <c r="K1673" t="s">
        <v>1254</v>
      </c>
      <c r="L1673" t="b">
        <f t="shared" si="53"/>
        <v>1</v>
      </c>
    </row>
    <row r="1674" spans="1:12" hidden="1" x14ac:dyDescent="0.3">
      <c r="A1674" t="s">
        <v>129</v>
      </c>
      <c r="B1674" t="s">
        <v>130</v>
      </c>
      <c r="C1674" t="s">
        <v>46</v>
      </c>
      <c r="D1674" t="s">
        <v>134</v>
      </c>
      <c r="E1674">
        <v>10.199999999999999</v>
      </c>
      <c r="F1674">
        <v>400</v>
      </c>
      <c r="G1674" t="s">
        <v>157</v>
      </c>
      <c r="H1674">
        <v>60</v>
      </c>
      <c r="I1674" t="s">
        <v>157</v>
      </c>
      <c r="J1674" t="str">
        <f t="shared" si="52"/>
        <v>T210106Hotel &amp; Office buildingPESGDFV-16CG210.2400DEC</v>
      </c>
      <c r="K1674" t="s">
        <v>1648</v>
      </c>
      <c r="L1674" t="b">
        <f t="shared" si="53"/>
        <v>1</v>
      </c>
    </row>
    <row r="1675" spans="1:12" hidden="1" x14ac:dyDescent="0.3">
      <c r="A1675" t="s">
        <v>129</v>
      </c>
      <c r="B1675" t="s">
        <v>130</v>
      </c>
      <c r="C1675" t="s">
        <v>46</v>
      </c>
      <c r="D1675" t="s">
        <v>134</v>
      </c>
      <c r="E1675">
        <v>10.199999999999999</v>
      </c>
      <c r="F1675">
        <v>400</v>
      </c>
      <c r="G1675" t="s">
        <v>148</v>
      </c>
      <c r="H1675" t="s">
        <v>212</v>
      </c>
      <c r="I1675" t="s">
        <v>157</v>
      </c>
      <c r="J1675" t="str">
        <f t="shared" si="52"/>
        <v xml:space="preserve">T210106Hotel &amp; Office buildingPESGDFV-16CG210.2400PHK INV </v>
      </c>
      <c r="K1675" t="s">
        <v>1254</v>
      </c>
      <c r="L1675" t="b">
        <f t="shared" si="53"/>
        <v>1</v>
      </c>
    </row>
    <row r="1676" spans="1:12" hidden="1" x14ac:dyDescent="0.3">
      <c r="A1676" t="s">
        <v>129</v>
      </c>
      <c r="B1676" t="s">
        <v>130</v>
      </c>
      <c r="C1676" t="s">
        <v>46</v>
      </c>
      <c r="D1676" t="s">
        <v>134</v>
      </c>
      <c r="E1676">
        <v>10.199999999999999</v>
      </c>
      <c r="F1676">
        <v>400</v>
      </c>
      <c r="G1676" t="s">
        <v>158</v>
      </c>
      <c r="H1676">
        <v>70</v>
      </c>
      <c r="I1676" t="s">
        <v>158</v>
      </c>
      <c r="J1676" t="str">
        <f t="shared" si="52"/>
        <v>T210106Hotel &amp; Office buildingPESGDFV-16CG210.2400JAN</v>
      </c>
      <c r="K1676" t="s">
        <v>1649</v>
      </c>
      <c r="L1676" t="b">
        <f t="shared" si="53"/>
        <v>1</v>
      </c>
    </row>
    <row r="1677" spans="1:12" hidden="1" x14ac:dyDescent="0.3">
      <c r="A1677" t="s">
        <v>129</v>
      </c>
      <c r="B1677" t="s">
        <v>130</v>
      </c>
      <c r="C1677" t="s">
        <v>46</v>
      </c>
      <c r="D1677" t="s">
        <v>134</v>
      </c>
      <c r="E1677">
        <v>10.199999999999999</v>
      </c>
      <c r="F1677">
        <v>400</v>
      </c>
      <c r="G1677" t="s">
        <v>148</v>
      </c>
      <c r="H1677" t="s">
        <v>198</v>
      </c>
      <c r="I1677" t="s">
        <v>158</v>
      </c>
      <c r="J1677" t="str">
        <f t="shared" si="52"/>
        <v xml:space="preserve">T210106Hotel &amp; Office buildingPESGDFV-16CG210.2400PHK INV </v>
      </c>
      <c r="K1677" t="s">
        <v>1254</v>
      </c>
      <c r="L1677" t="b">
        <f t="shared" si="53"/>
        <v>1</v>
      </c>
    </row>
    <row r="1678" spans="1:12" hidden="1" x14ac:dyDescent="0.3">
      <c r="A1678" t="s">
        <v>129</v>
      </c>
      <c r="B1678" t="s">
        <v>130</v>
      </c>
      <c r="C1678" t="s">
        <v>46</v>
      </c>
      <c r="D1678" t="s">
        <v>134</v>
      </c>
      <c r="E1678">
        <v>10.199999999999999</v>
      </c>
      <c r="F1678">
        <v>400</v>
      </c>
      <c r="G1678" t="s">
        <v>159</v>
      </c>
      <c r="H1678">
        <v>70</v>
      </c>
      <c r="I1678" t="s">
        <v>159</v>
      </c>
      <c r="J1678" t="str">
        <f t="shared" si="52"/>
        <v>T210106Hotel &amp; Office buildingPESGDFV-16CG210.2400FEB</v>
      </c>
      <c r="K1678" t="s">
        <v>1650</v>
      </c>
      <c r="L1678" t="b">
        <f t="shared" si="53"/>
        <v>1</v>
      </c>
    </row>
    <row r="1679" spans="1:12" hidden="1" x14ac:dyDescent="0.3">
      <c r="A1679" t="s">
        <v>129</v>
      </c>
      <c r="B1679" t="s">
        <v>130</v>
      </c>
      <c r="C1679" t="s">
        <v>46</v>
      </c>
      <c r="D1679" t="s">
        <v>134</v>
      </c>
      <c r="E1679">
        <v>10.199999999999999</v>
      </c>
      <c r="F1679">
        <v>400</v>
      </c>
      <c r="G1679" t="s">
        <v>148</v>
      </c>
      <c r="H1679" t="s">
        <v>199</v>
      </c>
      <c r="I1679" t="s">
        <v>159</v>
      </c>
      <c r="J1679" t="str">
        <f t="shared" si="52"/>
        <v xml:space="preserve">T210106Hotel &amp; Office buildingPESGDFV-16CG210.2400PHK INV </v>
      </c>
      <c r="K1679" t="s">
        <v>1254</v>
      </c>
      <c r="L1679" t="b">
        <f t="shared" si="53"/>
        <v>1</v>
      </c>
    </row>
    <row r="1680" spans="1:12" x14ac:dyDescent="0.3">
      <c r="A1680" t="s">
        <v>129</v>
      </c>
      <c r="B1680" t="s">
        <v>130</v>
      </c>
      <c r="C1680" t="s">
        <v>46</v>
      </c>
      <c r="D1680" t="s">
        <v>134</v>
      </c>
      <c r="E1680">
        <v>10.199999999999999</v>
      </c>
      <c r="F1680">
        <v>400</v>
      </c>
      <c r="G1680" t="s">
        <v>160</v>
      </c>
      <c r="H1680">
        <v>70</v>
      </c>
      <c r="I1680" t="s">
        <v>160</v>
      </c>
      <c r="J1680" t="str">
        <f t="shared" si="52"/>
        <v>T210106Hotel &amp; Office buildingPESGDFV-16CG210.2400MAR</v>
      </c>
      <c r="K1680" t="s">
        <v>1651</v>
      </c>
      <c r="L1680" t="b">
        <f t="shared" si="53"/>
        <v>1</v>
      </c>
    </row>
    <row r="1681" spans="1:12" x14ac:dyDescent="0.3">
      <c r="A1681" s="2" t="s">
        <v>129</v>
      </c>
      <c r="B1681" t="s">
        <v>130</v>
      </c>
      <c r="C1681" t="s">
        <v>46</v>
      </c>
      <c r="D1681" t="s">
        <v>134</v>
      </c>
      <c r="E1681">
        <v>10.199999999999999</v>
      </c>
      <c r="F1681">
        <v>400</v>
      </c>
      <c r="G1681" t="s">
        <v>148</v>
      </c>
      <c r="H1681" t="s">
        <v>679</v>
      </c>
      <c r="I1681" t="s">
        <v>160</v>
      </c>
      <c r="J1681" t="str">
        <f t="shared" si="52"/>
        <v xml:space="preserve">T210106Hotel &amp; Office buildingPESGDFV-16CG210.2400PHK INV </v>
      </c>
      <c r="K1681" t="s">
        <v>1254</v>
      </c>
      <c r="L1681" t="b">
        <f t="shared" si="53"/>
        <v>1</v>
      </c>
    </row>
    <row r="1682" spans="1:12" hidden="1" x14ac:dyDescent="0.3">
      <c r="A1682" t="s">
        <v>129</v>
      </c>
      <c r="B1682" t="s">
        <v>130</v>
      </c>
      <c r="C1682" t="s">
        <v>46</v>
      </c>
      <c r="D1682" t="s">
        <v>135</v>
      </c>
      <c r="E1682">
        <v>12.77</v>
      </c>
      <c r="F1682">
        <v>600</v>
      </c>
      <c r="G1682" t="s">
        <v>185</v>
      </c>
      <c r="I1682" t="s">
        <v>185</v>
      </c>
      <c r="J1682" t="str">
        <f t="shared" si="52"/>
        <v>T210106Hotel &amp; Office buildingPESGDFV-17CG212.77600APR</v>
      </c>
      <c r="K1682" t="s">
        <v>1257</v>
      </c>
      <c r="L1682" t="b">
        <f t="shared" si="53"/>
        <v>1</v>
      </c>
    </row>
    <row r="1683" spans="1:12" hidden="1" x14ac:dyDescent="0.3">
      <c r="A1683" t="s">
        <v>129</v>
      </c>
      <c r="B1683" t="s">
        <v>130</v>
      </c>
      <c r="C1683" t="s">
        <v>46</v>
      </c>
      <c r="D1683" t="s">
        <v>135</v>
      </c>
      <c r="E1683">
        <v>12.77</v>
      </c>
      <c r="F1683">
        <v>600</v>
      </c>
      <c r="G1683" t="s">
        <v>148</v>
      </c>
      <c r="I1683" t="s">
        <v>185</v>
      </c>
      <c r="J1683" t="str">
        <f t="shared" si="52"/>
        <v xml:space="preserve">T210106Hotel &amp; Office buildingPESGDFV-17CG212.77600PHK INV </v>
      </c>
      <c r="K1683" t="s">
        <v>1258</v>
      </c>
      <c r="L1683" t="b">
        <f t="shared" si="53"/>
        <v>1</v>
      </c>
    </row>
    <row r="1684" spans="1:12" hidden="1" x14ac:dyDescent="0.3">
      <c r="A1684" t="s">
        <v>129</v>
      </c>
      <c r="B1684" t="s">
        <v>130</v>
      </c>
      <c r="C1684" t="s">
        <v>46</v>
      </c>
      <c r="D1684" t="s">
        <v>135</v>
      </c>
      <c r="E1684">
        <v>12.77</v>
      </c>
      <c r="F1684">
        <v>600</v>
      </c>
      <c r="G1684" t="s">
        <v>147</v>
      </c>
      <c r="I1684" t="s">
        <v>147</v>
      </c>
      <c r="J1684" t="str">
        <f t="shared" si="52"/>
        <v>T210106Hotel &amp; Office buildingPESGDFV-17CG212.77600MAY</v>
      </c>
      <c r="K1684" t="s">
        <v>1259</v>
      </c>
      <c r="L1684" t="b">
        <f t="shared" si="53"/>
        <v>1</v>
      </c>
    </row>
    <row r="1685" spans="1:12" hidden="1" x14ac:dyDescent="0.3">
      <c r="A1685" t="s">
        <v>129</v>
      </c>
      <c r="B1685" t="s">
        <v>130</v>
      </c>
      <c r="C1685" t="s">
        <v>46</v>
      </c>
      <c r="D1685" t="s">
        <v>135</v>
      </c>
      <c r="E1685">
        <v>12.77</v>
      </c>
      <c r="F1685">
        <v>600</v>
      </c>
      <c r="G1685" t="s">
        <v>148</v>
      </c>
      <c r="I1685" t="s">
        <v>147</v>
      </c>
      <c r="J1685" t="str">
        <f t="shared" si="52"/>
        <v xml:space="preserve">T210106Hotel &amp; Office buildingPESGDFV-17CG212.77600PHK INV </v>
      </c>
      <c r="K1685" t="s">
        <v>1258</v>
      </c>
      <c r="L1685" t="b">
        <f t="shared" si="53"/>
        <v>1</v>
      </c>
    </row>
    <row r="1686" spans="1:12" hidden="1" x14ac:dyDescent="0.3">
      <c r="A1686" t="s">
        <v>129</v>
      </c>
      <c r="B1686" t="s">
        <v>130</v>
      </c>
      <c r="C1686" t="s">
        <v>46</v>
      </c>
      <c r="D1686" t="s">
        <v>135</v>
      </c>
      <c r="E1686">
        <v>12.77</v>
      </c>
      <c r="F1686">
        <v>600</v>
      </c>
      <c r="G1686" t="s">
        <v>149</v>
      </c>
      <c r="I1686" t="s">
        <v>149</v>
      </c>
      <c r="J1686" t="str">
        <f t="shared" si="52"/>
        <v>T210106Hotel &amp; Office buildingPESGDFV-17CG212.77600JUN</v>
      </c>
      <c r="K1686" t="s">
        <v>1260</v>
      </c>
      <c r="L1686" t="b">
        <f t="shared" si="53"/>
        <v>1</v>
      </c>
    </row>
    <row r="1687" spans="1:12" hidden="1" x14ac:dyDescent="0.3">
      <c r="A1687" t="s">
        <v>129</v>
      </c>
      <c r="B1687" t="s">
        <v>130</v>
      </c>
      <c r="C1687" t="s">
        <v>46</v>
      </c>
      <c r="D1687" t="s">
        <v>135</v>
      </c>
      <c r="E1687">
        <v>12.77</v>
      </c>
      <c r="F1687">
        <v>600</v>
      </c>
      <c r="G1687" t="s">
        <v>148</v>
      </c>
      <c r="I1687" t="s">
        <v>149</v>
      </c>
      <c r="J1687" t="str">
        <f t="shared" si="52"/>
        <v xml:space="preserve">T210106Hotel &amp; Office buildingPESGDFV-17CG212.77600PHK INV </v>
      </c>
      <c r="K1687" t="s">
        <v>1258</v>
      </c>
      <c r="L1687" t="b">
        <f t="shared" si="53"/>
        <v>1</v>
      </c>
    </row>
    <row r="1688" spans="1:12" hidden="1" x14ac:dyDescent="0.3">
      <c r="A1688" t="s">
        <v>129</v>
      </c>
      <c r="B1688" t="s">
        <v>130</v>
      </c>
      <c r="C1688" t="s">
        <v>46</v>
      </c>
      <c r="D1688" t="s">
        <v>135</v>
      </c>
      <c r="E1688">
        <v>12.77</v>
      </c>
      <c r="F1688">
        <v>600</v>
      </c>
      <c r="G1688" t="s">
        <v>150</v>
      </c>
      <c r="H1688">
        <v>50</v>
      </c>
      <c r="I1688" t="s">
        <v>150</v>
      </c>
      <c r="J1688" t="str">
        <f t="shared" si="52"/>
        <v>T210106Hotel &amp; Office buildingPESGDFV-17CG212.77600JUL</v>
      </c>
      <c r="K1688" t="s">
        <v>1652</v>
      </c>
      <c r="L1688" t="b">
        <f t="shared" si="53"/>
        <v>1</v>
      </c>
    </row>
    <row r="1689" spans="1:12" hidden="1" x14ac:dyDescent="0.3">
      <c r="A1689" t="s">
        <v>129</v>
      </c>
      <c r="B1689" t="s">
        <v>130</v>
      </c>
      <c r="C1689" t="s">
        <v>46</v>
      </c>
      <c r="D1689" t="s">
        <v>135</v>
      </c>
      <c r="E1689">
        <v>12.77</v>
      </c>
      <c r="F1689">
        <v>600</v>
      </c>
      <c r="G1689" t="s">
        <v>148</v>
      </c>
      <c r="H1689" t="s">
        <v>164</v>
      </c>
      <c r="I1689" t="s">
        <v>150</v>
      </c>
      <c r="J1689" t="str">
        <f t="shared" si="52"/>
        <v xml:space="preserve">T210106Hotel &amp; Office buildingPESGDFV-17CG212.77600PHK INV </v>
      </c>
      <c r="K1689" t="s">
        <v>1258</v>
      </c>
      <c r="L1689" t="b">
        <f t="shared" si="53"/>
        <v>1</v>
      </c>
    </row>
    <row r="1690" spans="1:12" hidden="1" x14ac:dyDescent="0.3">
      <c r="A1690" t="s">
        <v>129</v>
      </c>
      <c r="B1690" t="s">
        <v>130</v>
      </c>
      <c r="C1690" t="s">
        <v>46</v>
      </c>
      <c r="D1690" t="s">
        <v>135</v>
      </c>
      <c r="E1690">
        <v>12.77</v>
      </c>
      <c r="F1690">
        <v>600</v>
      </c>
      <c r="G1690" t="s">
        <v>152</v>
      </c>
      <c r="H1690">
        <v>70</v>
      </c>
      <c r="I1690" t="s">
        <v>152</v>
      </c>
      <c r="J1690" t="str">
        <f t="shared" si="52"/>
        <v>T210106Hotel &amp; Office buildingPESGDFV-17CG212.77600AUG</v>
      </c>
      <c r="K1690" t="s">
        <v>1653</v>
      </c>
      <c r="L1690" t="b">
        <f t="shared" si="53"/>
        <v>1</v>
      </c>
    </row>
    <row r="1691" spans="1:12" hidden="1" x14ac:dyDescent="0.3">
      <c r="A1691" t="s">
        <v>129</v>
      </c>
      <c r="B1691" t="s">
        <v>130</v>
      </c>
      <c r="C1691" t="s">
        <v>46</v>
      </c>
      <c r="D1691" t="s">
        <v>135</v>
      </c>
      <c r="E1691">
        <v>12.77</v>
      </c>
      <c r="F1691">
        <v>600</v>
      </c>
      <c r="G1691" t="s">
        <v>148</v>
      </c>
      <c r="H1691" t="s">
        <v>173</v>
      </c>
      <c r="I1691" t="s">
        <v>152</v>
      </c>
      <c r="J1691" t="str">
        <f t="shared" si="52"/>
        <v xml:space="preserve">T210106Hotel &amp; Office buildingPESGDFV-17CG212.77600PHK INV </v>
      </c>
      <c r="K1691" t="s">
        <v>1258</v>
      </c>
      <c r="L1691" t="b">
        <f t="shared" si="53"/>
        <v>1</v>
      </c>
    </row>
    <row r="1692" spans="1:12" hidden="1" x14ac:dyDescent="0.3">
      <c r="A1692" t="s">
        <v>129</v>
      </c>
      <c r="B1692" t="s">
        <v>130</v>
      </c>
      <c r="C1692" t="s">
        <v>46</v>
      </c>
      <c r="D1692" t="s">
        <v>135</v>
      </c>
      <c r="E1692">
        <v>12.77</v>
      </c>
      <c r="F1692">
        <v>600</v>
      </c>
      <c r="G1692" t="s">
        <v>153</v>
      </c>
      <c r="H1692">
        <v>100</v>
      </c>
      <c r="I1692" t="s">
        <v>153</v>
      </c>
      <c r="J1692" t="str">
        <f t="shared" si="52"/>
        <v>T210106Hotel &amp; Office buildingPESGDFV-17CG212.77600SEP</v>
      </c>
      <c r="K1692" t="s">
        <v>1654</v>
      </c>
      <c r="L1692" t="b">
        <f t="shared" si="53"/>
        <v>1</v>
      </c>
    </row>
    <row r="1693" spans="1:12" hidden="1" x14ac:dyDescent="0.3">
      <c r="A1693" t="s">
        <v>129</v>
      </c>
      <c r="B1693" t="s">
        <v>130</v>
      </c>
      <c r="C1693" t="s">
        <v>46</v>
      </c>
      <c r="D1693" t="s">
        <v>135</v>
      </c>
      <c r="E1693">
        <v>12.77</v>
      </c>
      <c r="F1693">
        <v>600</v>
      </c>
      <c r="G1693" t="s">
        <v>148</v>
      </c>
      <c r="H1693" t="s">
        <v>172</v>
      </c>
      <c r="I1693" t="s">
        <v>153</v>
      </c>
      <c r="J1693" t="str">
        <f t="shared" si="52"/>
        <v xml:space="preserve">T210106Hotel &amp; Office buildingPESGDFV-17CG212.77600PHK INV </v>
      </c>
      <c r="K1693" t="s">
        <v>1258</v>
      </c>
      <c r="L1693" t="b">
        <f t="shared" si="53"/>
        <v>1</v>
      </c>
    </row>
    <row r="1694" spans="1:12" hidden="1" x14ac:dyDescent="0.3">
      <c r="A1694" t="s">
        <v>129</v>
      </c>
      <c r="B1694" t="s">
        <v>130</v>
      </c>
      <c r="C1694" t="s">
        <v>46</v>
      </c>
      <c r="D1694" t="s">
        <v>135</v>
      </c>
      <c r="E1694">
        <v>12.77</v>
      </c>
      <c r="F1694">
        <v>600</v>
      </c>
      <c r="G1694" t="s">
        <v>155</v>
      </c>
      <c r="H1694">
        <v>70</v>
      </c>
      <c r="I1694" t="s">
        <v>155</v>
      </c>
      <c r="J1694" t="str">
        <f t="shared" si="52"/>
        <v>T210106Hotel &amp; Office buildingPESGDFV-17CG212.77600OCT</v>
      </c>
      <c r="K1694" t="s">
        <v>1655</v>
      </c>
      <c r="L1694" t="b">
        <f t="shared" si="53"/>
        <v>1</v>
      </c>
    </row>
    <row r="1695" spans="1:12" hidden="1" x14ac:dyDescent="0.3">
      <c r="A1695" t="s">
        <v>129</v>
      </c>
      <c r="B1695" t="s">
        <v>130</v>
      </c>
      <c r="C1695" t="s">
        <v>46</v>
      </c>
      <c r="D1695" t="s">
        <v>135</v>
      </c>
      <c r="E1695">
        <v>12.77</v>
      </c>
      <c r="F1695">
        <v>600</v>
      </c>
      <c r="G1695" t="s">
        <v>148</v>
      </c>
      <c r="H1695" t="s">
        <v>190</v>
      </c>
      <c r="I1695" t="s">
        <v>155</v>
      </c>
      <c r="J1695" t="str">
        <f t="shared" si="52"/>
        <v xml:space="preserve">T210106Hotel &amp; Office buildingPESGDFV-17CG212.77600PHK INV </v>
      </c>
      <c r="K1695" t="s">
        <v>1258</v>
      </c>
      <c r="L1695" t="b">
        <f t="shared" si="53"/>
        <v>1</v>
      </c>
    </row>
    <row r="1696" spans="1:12" hidden="1" x14ac:dyDescent="0.3">
      <c r="A1696" t="s">
        <v>129</v>
      </c>
      <c r="B1696" t="s">
        <v>130</v>
      </c>
      <c r="C1696" t="s">
        <v>46</v>
      </c>
      <c r="D1696" t="s">
        <v>135</v>
      </c>
      <c r="E1696">
        <v>12.77</v>
      </c>
      <c r="F1696">
        <v>600</v>
      </c>
      <c r="G1696" t="s">
        <v>156</v>
      </c>
      <c r="H1696">
        <v>70</v>
      </c>
      <c r="I1696" t="s">
        <v>156</v>
      </c>
      <c r="J1696" t="str">
        <f t="shared" si="52"/>
        <v>T210106Hotel &amp; Office buildingPESGDFV-17CG212.77600NOV</v>
      </c>
      <c r="K1696" t="s">
        <v>1656</v>
      </c>
      <c r="L1696" t="b">
        <f t="shared" si="53"/>
        <v>1</v>
      </c>
    </row>
    <row r="1697" spans="1:12" hidden="1" x14ac:dyDescent="0.3">
      <c r="A1697" t="s">
        <v>129</v>
      </c>
      <c r="B1697" t="s">
        <v>130</v>
      </c>
      <c r="C1697" t="s">
        <v>46</v>
      </c>
      <c r="D1697" t="s">
        <v>135</v>
      </c>
      <c r="E1697">
        <v>12.77</v>
      </c>
      <c r="F1697">
        <v>600</v>
      </c>
      <c r="G1697" t="s">
        <v>148</v>
      </c>
      <c r="H1697" t="s">
        <v>189</v>
      </c>
      <c r="I1697" t="s">
        <v>156</v>
      </c>
      <c r="J1697" t="str">
        <f t="shared" si="52"/>
        <v xml:space="preserve">T210106Hotel &amp; Office buildingPESGDFV-17CG212.77600PHK INV </v>
      </c>
      <c r="K1697" t="s">
        <v>1258</v>
      </c>
      <c r="L1697" t="b">
        <f t="shared" si="53"/>
        <v>1</v>
      </c>
    </row>
    <row r="1698" spans="1:12" hidden="1" x14ac:dyDescent="0.3">
      <c r="A1698" t="s">
        <v>129</v>
      </c>
      <c r="B1698" t="s">
        <v>130</v>
      </c>
      <c r="C1698" t="s">
        <v>46</v>
      </c>
      <c r="D1698" t="s">
        <v>135</v>
      </c>
      <c r="E1698">
        <v>12.77</v>
      </c>
      <c r="F1698">
        <v>600</v>
      </c>
      <c r="G1698" t="s">
        <v>157</v>
      </c>
      <c r="H1698">
        <v>70</v>
      </c>
      <c r="I1698" t="s">
        <v>157</v>
      </c>
      <c r="J1698" t="str">
        <f t="shared" si="52"/>
        <v>T210106Hotel &amp; Office buildingPESGDFV-17CG212.77600DEC</v>
      </c>
      <c r="K1698" t="s">
        <v>1657</v>
      </c>
      <c r="L1698" t="b">
        <f t="shared" si="53"/>
        <v>1</v>
      </c>
    </row>
    <row r="1699" spans="1:12" hidden="1" x14ac:dyDescent="0.3">
      <c r="A1699" t="s">
        <v>129</v>
      </c>
      <c r="B1699" t="s">
        <v>130</v>
      </c>
      <c r="C1699" t="s">
        <v>46</v>
      </c>
      <c r="D1699" t="s">
        <v>135</v>
      </c>
      <c r="E1699">
        <v>12.77</v>
      </c>
      <c r="F1699">
        <v>600</v>
      </c>
      <c r="G1699" t="s">
        <v>148</v>
      </c>
      <c r="H1699" t="s">
        <v>212</v>
      </c>
      <c r="I1699" t="s">
        <v>157</v>
      </c>
      <c r="J1699" t="str">
        <f t="shared" si="52"/>
        <v xml:space="preserve">T210106Hotel &amp; Office buildingPESGDFV-17CG212.77600PHK INV </v>
      </c>
      <c r="K1699" t="s">
        <v>1258</v>
      </c>
      <c r="L1699" t="b">
        <f t="shared" si="53"/>
        <v>1</v>
      </c>
    </row>
    <row r="1700" spans="1:12" hidden="1" x14ac:dyDescent="0.3">
      <c r="A1700" t="s">
        <v>129</v>
      </c>
      <c r="B1700" t="s">
        <v>130</v>
      </c>
      <c r="C1700" t="s">
        <v>46</v>
      </c>
      <c r="D1700" t="s">
        <v>135</v>
      </c>
      <c r="E1700">
        <v>12.77</v>
      </c>
      <c r="F1700">
        <v>600</v>
      </c>
      <c r="G1700" t="s">
        <v>158</v>
      </c>
      <c r="H1700">
        <v>70</v>
      </c>
      <c r="I1700" t="s">
        <v>158</v>
      </c>
      <c r="J1700" t="str">
        <f t="shared" si="52"/>
        <v>T210106Hotel &amp; Office buildingPESGDFV-17CG212.77600JAN</v>
      </c>
      <c r="K1700" t="s">
        <v>1658</v>
      </c>
      <c r="L1700" t="b">
        <f t="shared" si="53"/>
        <v>1</v>
      </c>
    </row>
    <row r="1701" spans="1:12" hidden="1" x14ac:dyDescent="0.3">
      <c r="A1701" t="s">
        <v>129</v>
      </c>
      <c r="B1701" t="s">
        <v>130</v>
      </c>
      <c r="C1701" t="s">
        <v>46</v>
      </c>
      <c r="D1701" t="s">
        <v>135</v>
      </c>
      <c r="E1701">
        <v>12.77</v>
      </c>
      <c r="F1701">
        <v>600</v>
      </c>
      <c r="G1701" t="s">
        <v>148</v>
      </c>
      <c r="H1701" t="s">
        <v>198</v>
      </c>
      <c r="I1701" t="s">
        <v>158</v>
      </c>
      <c r="J1701" t="str">
        <f t="shared" si="52"/>
        <v xml:space="preserve">T210106Hotel &amp; Office buildingPESGDFV-17CG212.77600PHK INV </v>
      </c>
      <c r="K1701" t="s">
        <v>1258</v>
      </c>
      <c r="L1701" t="b">
        <f t="shared" si="53"/>
        <v>1</v>
      </c>
    </row>
    <row r="1702" spans="1:12" hidden="1" x14ac:dyDescent="0.3">
      <c r="A1702" t="s">
        <v>129</v>
      </c>
      <c r="B1702" t="s">
        <v>130</v>
      </c>
      <c r="C1702" t="s">
        <v>46</v>
      </c>
      <c r="D1702" t="s">
        <v>135</v>
      </c>
      <c r="E1702">
        <v>12.77</v>
      </c>
      <c r="F1702">
        <v>600</v>
      </c>
      <c r="G1702" t="s">
        <v>159</v>
      </c>
      <c r="H1702">
        <v>70</v>
      </c>
      <c r="I1702" t="s">
        <v>159</v>
      </c>
      <c r="J1702" t="str">
        <f t="shared" si="52"/>
        <v>T210106Hotel &amp; Office buildingPESGDFV-17CG212.77600FEB</v>
      </c>
      <c r="K1702" t="s">
        <v>1659</v>
      </c>
      <c r="L1702" t="b">
        <f t="shared" si="53"/>
        <v>1</v>
      </c>
    </row>
    <row r="1703" spans="1:12" hidden="1" x14ac:dyDescent="0.3">
      <c r="A1703" t="s">
        <v>129</v>
      </c>
      <c r="B1703" t="s">
        <v>130</v>
      </c>
      <c r="C1703" t="s">
        <v>46</v>
      </c>
      <c r="D1703" t="s">
        <v>135</v>
      </c>
      <c r="E1703">
        <v>12.77</v>
      </c>
      <c r="F1703">
        <v>600</v>
      </c>
      <c r="G1703" t="s">
        <v>148</v>
      </c>
      <c r="H1703" t="s">
        <v>199</v>
      </c>
      <c r="I1703" t="s">
        <v>159</v>
      </c>
      <c r="J1703" t="str">
        <f t="shared" si="52"/>
        <v xml:space="preserve">T210106Hotel &amp; Office buildingPESGDFV-17CG212.77600PHK INV </v>
      </c>
      <c r="K1703" t="s">
        <v>1258</v>
      </c>
      <c r="L1703" t="b">
        <f t="shared" si="53"/>
        <v>1</v>
      </c>
    </row>
    <row r="1704" spans="1:12" x14ac:dyDescent="0.3">
      <c r="A1704" t="s">
        <v>129</v>
      </c>
      <c r="B1704" t="s">
        <v>130</v>
      </c>
      <c r="C1704" t="s">
        <v>46</v>
      </c>
      <c r="D1704" t="s">
        <v>135</v>
      </c>
      <c r="E1704">
        <v>12.77</v>
      </c>
      <c r="F1704">
        <v>600</v>
      </c>
      <c r="G1704" t="s">
        <v>160</v>
      </c>
      <c r="H1704">
        <v>70</v>
      </c>
      <c r="I1704" t="s">
        <v>160</v>
      </c>
      <c r="J1704" t="str">
        <f t="shared" si="52"/>
        <v>T210106Hotel &amp; Office buildingPESGDFV-17CG212.77600MAR</v>
      </c>
      <c r="K1704" t="s">
        <v>1660</v>
      </c>
      <c r="L1704" t="b">
        <f t="shared" si="53"/>
        <v>1</v>
      </c>
    </row>
    <row r="1705" spans="1:12" x14ac:dyDescent="0.3">
      <c r="A1705" s="2" t="s">
        <v>129</v>
      </c>
      <c r="B1705" t="s">
        <v>130</v>
      </c>
      <c r="C1705" t="s">
        <v>46</v>
      </c>
      <c r="D1705" t="s">
        <v>135</v>
      </c>
      <c r="E1705">
        <v>12.77</v>
      </c>
      <c r="F1705">
        <v>600</v>
      </c>
      <c r="G1705" t="s">
        <v>148</v>
      </c>
      <c r="H1705" t="s">
        <v>679</v>
      </c>
      <c r="I1705" t="s">
        <v>160</v>
      </c>
      <c r="J1705" t="str">
        <f t="shared" si="52"/>
        <v xml:space="preserve">T210106Hotel &amp; Office buildingPESGDFV-17CG212.77600PHK INV </v>
      </c>
      <c r="K1705" t="s">
        <v>1258</v>
      </c>
      <c r="L1705" t="b">
        <f t="shared" si="53"/>
        <v>1</v>
      </c>
    </row>
    <row r="1706" spans="1:12" hidden="1" x14ac:dyDescent="0.3">
      <c r="A1706" t="s">
        <v>129</v>
      </c>
      <c r="B1706" t="s">
        <v>130</v>
      </c>
      <c r="C1706" t="s">
        <v>46</v>
      </c>
      <c r="D1706" t="s">
        <v>136</v>
      </c>
      <c r="E1706">
        <v>15.21</v>
      </c>
      <c r="F1706">
        <v>350</v>
      </c>
      <c r="G1706" t="s">
        <v>185</v>
      </c>
      <c r="I1706" t="s">
        <v>185</v>
      </c>
      <c r="J1706" t="str">
        <f t="shared" si="52"/>
        <v>T210106Hotel &amp; Office buildingPESGDFV-19CG215.21350APR</v>
      </c>
      <c r="K1706" t="s">
        <v>1261</v>
      </c>
      <c r="L1706" t="b">
        <f t="shared" si="53"/>
        <v>1</v>
      </c>
    </row>
    <row r="1707" spans="1:12" hidden="1" x14ac:dyDescent="0.3">
      <c r="A1707" t="s">
        <v>129</v>
      </c>
      <c r="B1707" t="s">
        <v>130</v>
      </c>
      <c r="C1707" t="s">
        <v>46</v>
      </c>
      <c r="D1707" t="s">
        <v>136</v>
      </c>
      <c r="E1707">
        <v>15.21</v>
      </c>
      <c r="F1707">
        <v>350</v>
      </c>
      <c r="G1707" t="s">
        <v>148</v>
      </c>
      <c r="I1707" t="s">
        <v>185</v>
      </c>
      <c r="J1707" t="str">
        <f t="shared" si="52"/>
        <v xml:space="preserve">T210106Hotel &amp; Office buildingPESGDFV-19CG215.21350PHK INV </v>
      </c>
      <c r="K1707" t="s">
        <v>1262</v>
      </c>
      <c r="L1707" t="b">
        <f t="shared" si="53"/>
        <v>1</v>
      </c>
    </row>
    <row r="1708" spans="1:12" hidden="1" x14ac:dyDescent="0.3">
      <c r="A1708" t="s">
        <v>129</v>
      </c>
      <c r="B1708" t="s">
        <v>130</v>
      </c>
      <c r="C1708" t="s">
        <v>46</v>
      </c>
      <c r="D1708" t="s">
        <v>136</v>
      </c>
      <c r="E1708">
        <v>15.21</v>
      </c>
      <c r="F1708">
        <v>350</v>
      </c>
      <c r="G1708" t="s">
        <v>147</v>
      </c>
      <c r="I1708" t="s">
        <v>147</v>
      </c>
      <c r="J1708" t="str">
        <f t="shared" si="52"/>
        <v>T210106Hotel &amp; Office buildingPESGDFV-19CG215.21350MAY</v>
      </c>
      <c r="K1708" t="s">
        <v>1263</v>
      </c>
      <c r="L1708" t="b">
        <f t="shared" si="53"/>
        <v>1</v>
      </c>
    </row>
    <row r="1709" spans="1:12" hidden="1" x14ac:dyDescent="0.3">
      <c r="A1709" t="s">
        <v>129</v>
      </c>
      <c r="B1709" t="s">
        <v>130</v>
      </c>
      <c r="C1709" t="s">
        <v>46</v>
      </c>
      <c r="D1709" t="s">
        <v>136</v>
      </c>
      <c r="E1709">
        <v>15.21</v>
      </c>
      <c r="F1709">
        <v>350</v>
      </c>
      <c r="G1709" t="s">
        <v>148</v>
      </c>
      <c r="I1709" t="s">
        <v>147</v>
      </c>
      <c r="J1709" t="str">
        <f t="shared" si="52"/>
        <v xml:space="preserve">T210106Hotel &amp; Office buildingPESGDFV-19CG215.21350PHK INV </v>
      </c>
      <c r="K1709" t="s">
        <v>1262</v>
      </c>
      <c r="L1709" t="b">
        <f t="shared" si="53"/>
        <v>1</v>
      </c>
    </row>
    <row r="1710" spans="1:12" hidden="1" x14ac:dyDescent="0.3">
      <c r="A1710" t="s">
        <v>129</v>
      </c>
      <c r="B1710" t="s">
        <v>130</v>
      </c>
      <c r="C1710" t="s">
        <v>46</v>
      </c>
      <c r="D1710" t="s">
        <v>136</v>
      </c>
      <c r="E1710">
        <v>15.21</v>
      </c>
      <c r="F1710">
        <v>350</v>
      </c>
      <c r="G1710" t="s">
        <v>149</v>
      </c>
      <c r="I1710" t="s">
        <v>149</v>
      </c>
      <c r="J1710" t="str">
        <f t="shared" si="52"/>
        <v>T210106Hotel &amp; Office buildingPESGDFV-19CG215.21350JUN</v>
      </c>
      <c r="K1710" t="s">
        <v>1264</v>
      </c>
      <c r="L1710" t="b">
        <f t="shared" si="53"/>
        <v>1</v>
      </c>
    </row>
    <row r="1711" spans="1:12" hidden="1" x14ac:dyDescent="0.3">
      <c r="A1711" t="s">
        <v>129</v>
      </c>
      <c r="B1711" t="s">
        <v>130</v>
      </c>
      <c r="C1711" t="s">
        <v>46</v>
      </c>
      <c r="D1711" t="s">
        <v>136</v>
      </c>
      <c r="E1711">
        <v>15.21</v>
      </c>
      <c r="F1711">
        <v>350</v>
      </c>
      <c r="G1711" t="s">
        <v>148</v>
      </c>
      <c r="I1711" t="s">
        <v>149</v>
      </c>
      <c r="J1711" t="str">
        <f t="shared" si="52"/>
        <v xml:space="preserve">T210106Hotel &amp; Office buildingPESGDFV-19CG215.21350PHK INV </v>
      </c>
      <c r="K1711" t="s">
        <v>1262</v>
      </c>
      <c r="L1711" t="b">
        <f t="shared" si="53"/>
        <v>1</v>
      </c>
    </row>
    <row r="1712" spans="1:12" hidden="1" x14ac:dyDescent="0.3">
      <c r="A1712" t="s">
        <v>129</v>
      </c>
      <c r="B1712" t="s">
        <v>130</v>
      </c>
      <c r="C1712" t="s">
        <v>46</v>
      </c>
      <c r="D1712" t="s">
        <v>136</v>
      </c>
      <c r="E1712">
        <v>15.21</v>
      </c>
      <c r="F1712">
        <v>350</v>
      </c>
      <c r="G1712" t="s">
        <v>150</v>
      </c>
      <c r="H1712">
        <v>20</v>
      </c>
      <c r="I1712" t="s">
        <v>150</v>
      </c>
      <c r="J1712" t="str">
        <f t="shared" si="52"/>
        <v>T210106Hotel &amp; Office buildingPESGDFV-19CG215.21350JUL</v>
      </c>
      <c r="K1712" t="s">
        <v>1661</v>
      </c>
      <c r="L1712" t="b">
        <f t="shared" si="53"/>
        <v>1</v>
      </c>
    </row>
    <row r="1713" spans="1:12" hidden="1" x14ac:dyDescent="0.3">
      <c r="A1713" t="s">
        <v>129</v>
      </c>
      <c r="B1713" t="s">
        <v>130</v>
      </c>
      <c r="C1713" t="s">
        <v>46</v>
      </c>
      <c r="D1713" t="s">
        <v>136</v>
      </c>
      <c r="E1713">
        <v>15.21</v>
      </c>
      <c r="F1713">
        <v>350</v>
      </c>
      <c r="G1713" t="s">
        <v>148</v>
      </c>
      <c r="H1713" t="s">
        <v>164</v>
      </c>
      <c r="I1713" t="s">
        <v>150</v>
      </c>
      <c r="J1713" t="str">
        <f t="shared" si="52"/>
        <v xml:space="preserve">T210106Hotel &amp; Office buildingPESGDFV-19CG215.21350PHK INV </v>
      </c>
      <c r="K1713" t="s">
        <v>1262</v>
      </c>
      <c r="L1713" t="b">
        <f t="shared" si="53"/>
        <v>1</v>
      </c>
    </row>
    <row r="1714" spans="1:12" hidden="1" x14ac:dyDescent="0.3">
      <c r="A1714" t="s">
        <v>129</v>
      </c>
      <c r="B1714" t="s">
        <v>130</v>
      </c>
      <c r="C1714" t="s">
        <v>46</v>
      </c>
      <c r="D1714" t="s">
        <v>136</v>
      </c>
      <c r="E1714">
        <v>15.21</v>
      </c>
      <c r="F1714">
        <v>350</v>
      </c>
      <c r="G1714" t="s">
        <v>152</v>
      </c>
      <c r="H1714">
        <v>10</v>
      </c>
      <c r="I1714" t="s">
        <v>152</v>
      </c>
      <c r="J1714" t="str">
        <f t="shared" si="52"/>
        <v>T210106Hotel &amp; Office buildingPESGDFV-19CG215.21350AUG</v>
      </c>
      <c r="K1714" t="s">
        <v>1662</v>
      </c>
      <c r="L1714" t="b">
        <f t="shared" si="53"/>
        <v>1</v>
      </c>
    </row>
    <row r="1715" spans="1:12" hidden="1" x14ac:dyDescent="0.3">
      <c r="A1715" t="s">
        <v>129</v>
      </c>
      <c r="B1715" t="s">
        <v>130</v>
      </c>
      <c r="C1715" t="s">
        <v>46</v>
      </c>
      <c r="D1715" t="s">
        <v>136</v>
      </c>
      <c r="E1715">
        <v>15.21</v>
      </c>
      <c r="F1715">
        <v>350</v>
      </c>
      <c r="G1715" t="s">
        <v>148</v>
      </c>
      <c r="H1715" t="s">
        <v>173</v>
      </c>
      <c r="I1715" t="s">
        <v>152</v>
      </c>
      <c r="J1715" t="str">
        <f t="shared" si="52"/>
        <v xml:space="preserve">T210106Hotel &amp; Office buildingPESGDFV-19CG215.21350PHK INV </v>
      </c>
      <c r="K1715" t="s">
        <v>1262</v>
      </c>
      <c r="L1715" t="b">
        <f t="shared" si="53"/>
        <v>1</v>
      </c>
    </row>
    <row r="1716" spans="1:12" hidden="1" x14ac:dyDescent="0.3">
      <c r="A1716" t="s">
        <v>129</v>
      </c>
      <c r="B1716" t="s">
        <v>130</v>
      </c>
      <c r="C1716" t="s">
        <v>46</v>
      </c>
      <c r="D1716" t="s">
        <v>136</v>
      </c>
      <c r="E1716">
        <v>15.21</v>
      </c>
      <c r="F1716">
        <v>350</v>
      </c>
      <c r="G1716" t="s">
        <v>153</v>
      </c>
      <c r="H1716">
        <v>40</v>
      </c>
      <c r="I1716" t="s">
        <v>153</v>
      </c>
      <c r="J1716" t="str">
        <f t="shared" si="52"/>
        <v>T210106Hotel &amp; Office buildingPESGDFV-19CG215.21350SEP</v>
      </c>
      <c r="K1716" t="s">
        <v>1663</v>
      </c>
      <c r="L1716" t="b">
        <f t="shared" si="53"/>
        <v>1</v>
      </c>
    </row>
    <row r="1717" spans="1:12" hidden="1" x14ac:dyDescent="0.3">
      <c r="A1717" t="s">
        <v>129</v>
      </c>
      <c r="B1717" t="s">
        <v>130</v>
      </c>
      <c r="C1717" t="s">
        <v>46</v>
      </c>
      <c r="D1717" t="s">
        <v>136</v>
      </c>
      <c r="E1717">
        <v>15.21</v>
      </c>
      <c r="F1717">
        <v>350</v>
      </c>
      <c r="G1717" t="s">
        <v>148</v>
      </c>
      <c r="H1717" t="s">
        <v>172</v>
      </c>
      <c r="I1717" t="s">
        <v>153</v>
      </c>
      <c r="J1717" t="str">
        <f t="shared" si="52"/>
        <v xml:space="preserve">T210106Hotel &amp; Office buildingPESGDFV-19CG215.21350PHK INV </v>
      </c>
      <c r="K1717" t="s">
        <v>1262</v>
      </c>
      <c r="L1717" t="b">
        <f t="shared" si="53"/>
        <v>1</v>
      </c>
    </row>
    <row r="1718" spans="1:12" hidden="1" x14ac:dyDescent="0.3">
      <c r="A1718" t="s">
        <v>129</v>
      </c>
      <c r="B1718" t="s">
        <v>130</v>
      </c>
      <c r="C1718" t="s">
        <v>46</v>
      </c>
      <c r="D1718" t="s">
        <v>136</v>
      </c>
      <c r="E1718">
        <v>15.21</v>
      </c>
      <c r="F1718">
        <v>350</v>
      </c>
      <c r="G1718" t="s">
        <v>155</v>
      </c>
      <c r="H1718">
        <v>20</v>
      </c>
      <c r="I1718" t="s">
        <v>155</v>
      </c>
      <c r="J1718" t="str">
        <f t="shared" si="52"/>
        <v>T210106Hotel &amp; Office buildingPESGDFV-19CG215.21350OCT</v>
      </c>
      <c r="K1718" t="s">
        <v>1664</v>
      </c>
      <c r="L1718" t="b">
        <f t="shared" si="53"/>
        <v>1</v>
      </c>
    </row>
    <row r="1719" spans="1:12" hidden="1" x14ac:dyDescent="0.3">
      <c r="A1719" t="s">
        <v>129</v>
      </c>
      <c r="B1719" t="s">
        <v>130</v>
      </c>
      <c r="C1719" t="s">
        <v>46</v>
      </c>
      <c r="D1719" t="s">
        <v>136</v>
      </c>
      <c r="E1719">
        <v>15.21</v>
      </c>
      <c r="F1719">
        <v>350</v>
      </c>
      <c r="G1719" t="s">
        <v>148</v>
      </c>
      <c r="H1719" t="s">
        <v>190</v>
      </c>
      <c r="I1719" t="s">
        <v>155</v>
      </c>
      <c r="J1719" t="str">
        <f t="shared" si="52"/>
        <v xml:space="preserve">T210106Hotel &amp; Office buildingPESGDFV-19CG215.21350PHK INV </v>
      </c>
      <c r="K1719" t="s">
        <v>1262</v>
      </c>
      <c r="L1719" t="b">
        <f t="shared" si="53"/>
        <v>1</v>
      </c>
    </row>
    <row r="1720" spans="1:12" hidden="1" x14ac:dyDescent="0.3">
      <c r="A1720" t="s">
        <v>129</v>
      </c>
      <c r="B1720" t="s">
        <v>130</v>
      </c>
      <c r="C1720" t="s">
        <v>46</v>
      </c>
      <c r="D1720" t="s">
        <v>136</v>
      </c>
      <c r="E1720">
        <v>15.21</v>
      </c>
      <c r="F1720">
        <v>350</v>
      </c>
      <c r="G1720" t="s">
        <v>156</v>
      </c>
      <c r="H1720">
        <v>50</v>
      </c>
      <c r="I1720" t="s">
        <v>156</v>
      </c>
      <c r="J1720" t="str">
        <f t="shared" si="52"/>
        <v>T210106Hotel &amp; Office buildingPESGDFV-19CG215.21350NOV</v>
      </c>
      <c r="K1720" t="s">
        <v>1665</v>
      </c>
      <c r="L1720" t="b">
        <f t="shared" si="53"/>
        <v>1</v>
      </c>
    </row>
    <row r="1721" spans="1:12" hidden="1" x14ac:dyDescent="0.3">
      <c r="A1721" t="s">
        <v>129</v>
      </c>
      <c r="B1721" t="s">
        <v>130</v>
      </c>
      <c r="C1721" t="s">
        <v>46</v>
      </c>
      <c r="D1721" t="s">
        <v>136</v>
      </c>
      <c r="E1721">
        <v>15.21</v>
      </c>
      <c r="F1721">
        <v>350</v>
      </c>
      <c r="G1721" t="s">
        <v>148</v>
      </c>
      <c r="H1721" t="s">
        <v>189</v>
      </c>
      <c r="I1721" t="s">
        <v>156</v>
      </c>
      <c r="J1721" t="str">
        <f t="shared" si="52"/>
        <v xml:space="preserve">T210106Hotel &amp; Office buildingPESGDFV-19CG215.21350PHK INV </v>
      </c>
      <c r="K1721" t="s">
        <v>1262</v>
      </c>
      <c r="L1721" t="b">
        <f t="shared" si="53"/>
        <v>1</v>
      </c>
    </row>
    <row r="1722" spans="1:12" hidden="1" x14ac:dyDescent="0.3">
      <c r="A1722" t="s">
        <v>129</v>
      </c>
      <c r="B1722" t="s">
        <v>130</v>
      </c>
      <c r="C1722" t="s">
        <v>46</v>
      </c>
      <c r="D1722" t="s">
        <v>136</v>
      </c>
      <c r="E1722">
        <v>15.21</v>
      </c>
      <c r="F1722">
        <v>350</v>
      </c>
      <c r="G1722" t="s">
        <v>157</v>
      </c>
      <c r="H1722">
        <v>50</v>
      </c>
      <c r="I1722" t="s">
        <v>157</v>
      </c>
      <c r="J1722" t="str">
        <f t="shared" si="52"/>
        <v>T210106Hotel &amp; Office buildingPESGDFV-19CG215.21350DEC</v>
      </c>
      <c r="K1722" t="s">
        <v>1666</v>
      </c>
      <c r="L1722" t="b">
        <f t="shared" si="53"/>
        <v>1</v>
      </c>
    </row>
    <row r="1723" spans="1:12" hidden="1" x14ac:dyDescent="0.3">
      <c r="A1723" t="s">
        <v>129</v>
      </c>
      <c r="B1723" t="s">
        <v>130</v>
      </c>
      <c r="C1723" t="s">
        <v>46</v>
      </c>
      <c r="D1723" t="s">
        <v>136</v>
      </c>
      <c r="E1723">
        <v>15.21</v>
      </c>
      <c r="F1723">
        <v>350</v>
      </c>
      <c r="G1723" t="s">
        <v>148</v>
      </c>
      <c r="H1723" t="s">
        <v>212</v>
      </c>
      <c r="I1723" t="s">
        <v>157</v>
      </c>
      <c r="J1723" t="str">
        <f t="shared" si="52"/>
        <v xml:space="preserve">T210106Hotel &amp; Office buildingPESGDFV-19CG215.21350PHK INV </v>
      </c>
      <c r="K1723" t="s">
        <v>1262</v>
      </c>
      <c r="L1723" t="b">
        <f t="shared" si="53"/>
        <v>1</v>
      </c>
    </row>
    <row r="1724" spans="1:12" hidden="1" x14ac:dyDescent="0.3">
      <c r="A1724" t="s">
        <v>129</v>
      </c>
      <c r="B1724" t="s">
        <v>130</v>
      </c>
      <c r="C1724" t="s">
        <v>46</v>
      </c>
      <c r="D1724" t="s">
        <v>136</v>
      </c>
      <c r="E1724">
        <v>15.21</v>
      </c>
      <c r="F1724">
        <v>350</v>
      </c>
      <c r="G1724" t="s">
        <v>158</v>
      </c>
      <c r="I1724" t="s">
        <v>158</v>
      </c>
      <c r="J1724" t="str">
        <f t="shared" si="52"/>
        <v>T210106Hotel &amp; Office buildingPESGDFV-19CG215.21350JAN</v>
      </c>
      <c r="K1724" t="s">
        <v>1265</v>
      </c>
      <c r="L1724" t="b">
        <f t="shared" si="53"/>
        <v>1</v>
      </c>
    </row>
    <row r="1725" spans="1:12" hidden="1" x14ac:dyDescent="0.3">
      <c r="A1725" t="s">
        <v>129</v>
      </c>
      <c r="B1725" t="s">
        <v>130</v>
      </c>
      <c r="C1725" t="s">
        <v>46</v>
      </c>
      <c r="D1725" t="s">
        <v>136</v>
      </c>
      <c r="E1725">
        <v>15.21</v>
      </c>
      <c r="F1725">
        <v>350</v>
      </c>
      <c r="G1725" t="s">
        <v>148</v>
      </c>
      <c r="I1725" t="s">
        <v>158</v>
      </c>
      <c r="J1725" t="str">
        <f t="shared" si="52"/>
        <v xml:space="preserve">T210106Hotel &amp; Office buildingPESGDFV-19CG215.21350PHK INV </v>
      </c>
      <c r="K1725" t="s">
        <v>1262</v>
      </c>
      <c r="L1725" t="b">
        <f t="shared" si="53"/>
        <v>1</v>
      </c>
    </row>
    <row r="1726" spans="1:12" hidden="1" x14ac:dyDescent="0.3">
      <c r="A1726" s="2" t="s">
        <v>129</v>
      </c>
      <c r="B1726" t="s">
        <v>130</v>
      </c>
      <c r="C1726" t="s">
        <v>46</v>
      </c>
      <c r="D1726" t="s">
        <v>136</v>
      </c>
      <c r="E1726">
        <v>15.21</v>
      </c>
      <c r="F1726">
        <v>350</v>
      </c>
      <c r="G1726" t="s">
        <v>159</v>
      </c>
      <c r="H1726">
        <v>50</v>
      </c>
      <c r="I1726" t="s">
        <v>159</v>
      </c>
      <c r="J1726" t="str">
        <f t="shared" si="52"/>
        <v>T210106Hotel &amp; Office buildingPESGDFV-19CG215.21350FEB</v>
      </c>
      <c r="K1726" t="s">
        <v>1266</v>
      </c>
      <c r="L1726" t="b">
        <f t="shared" si="53"/>
        <v>1</v>
      </c>
    </row>
    <row r="1727" spans="1:12" hidden="1" x14ac:dyDescent="0.3">
      <c r="A1727" s="2" t="s">
        <v>129</v>
      </c>
      <c r="B1727" t="s">
        <v>130</v>
      </c>
      <c r="C1727" t="s">
        <v>46</v>
      </c>
      <c r="D1727" t="s">
        <v>136</v>
      </c>
      <c r="E1727">
        <v>15.21</v>
      </c>
      <c r="F1727">
        <v>350</v>
      </c>
      <c r="G1727" t="s">
        <v>148</v>
      </c>
      <c r="H1727" t="s">
        <v>199</v>
      </c>
      <c r="I1727" t="s">
        <v>159</v>
      </c>
      <c r="J1727" t="str">
        <f t="shared" si="52"/>
        <v xml:space="preserve">T210106Hotel &amp; Office buildingPESGDFV-19CG215.21350PHK INV </v>
      </c>
      <c r="K1727" t="s">
        <v>1262</v>
      </c>
      <c r="L1727" t="b">
        <f t="shared" si="53"/>
        <v>1</v>
      </c>
    </row>
    <row r="1728" spans="1:12" x14ac:dyDescent="0.3">
      <c r="A1728" t="s">
        <v>129</v>
      </c>
      <c r="B1728" t="s">
        <v>130</v>
      </c>
      <c r="C1728" t="s">
        <v>46</v>
      </c>
      <c r="D1728" t="s">
        <v>136</v>
      </c>
      <c r="E1728">
        <v>15.21</v>
      </c>
      <c r="F1728">
        <v>350</v>
      </c>
      <c r="G1728" t="s">
        <v>160</v>
      </c>
      <c r="H1728">
        <v>50</v>
      </c>
      <c r="I1728" t="s">
        <v>160</v>
      </c>
      <c r="J1728" t="str">
        <f t="shared" si="52"/>
        <v>T210106Hotel &amp; Office buildingPESGDFV-19CG215.21350MAR</v>
      </c>
      <c r="K1728" t="s">
        <v>1667</v>
      </c>
      <c r="L1728" t="b">
        <f t="shared" si="53"/>
        <v>1</v>
      </c>
    </row>
    <row r="1729" spans="1:12" x14ac:dyDescent="0.3">
      <c r="A1729" s="2" t="s">
        <v>129</v>
      </c>
      <c r="B1729" t="s">
        <v>130</v>
      </c>
      <c r="C1729" t="s">
        <v>46</v>
      </c>
      <c r="D1729" t="s">
        <v>136</v>
      </c>
      <c r="E1729">
        <v>15.21</v>
      </c>
      <c r="F1729">
        <v>350</v>
      </c>
      <c r="G1729" t="s">
        <v>148</v>
      </c>
      <c r="H1729" t="s">
        <v>679</v>
      </c>
      <c r="I1729" t="s">
        <v>160</v>
      </c>
      <c r="J1729" t="str">
        <f t="shared" si="52"/>
        <v xml:space="preserve">T210106Hotel &amp; Office buildingPESGDFV-19CG215.21350PHK INV </v>
      </c>
      <c r="K1729" t="s">
        <v>1262</v>
      </c>
      <c r="L1729" t="b">
        <f t="shared" si="53"/>
        <v>1</v>
      </c>
    </row>
    <row r="1730" spans="1:12" hidden="1" x14ac:dyDescent="0.3">
      <c r="A1730" t="s">
        <v>129</v>
      </c>
      <c r="B1730" t="s">
        <v>130</v>
      </c>
      <c r="C1730" t="s">
        <v>46</v>
      </c>
      <c r="D1730" t="s">
        <v>137</v>
      </c>
      <c r="E1730">
        <v>25.42</v>
      </c>
      <c r="F1730">
        <v>600</v>
      </c>
      <c r="G1730" t="s">
        <v>185</v>
      </c>
      <c r="I1730" t="s">
        <v>185</v>
      </c>
      <c r="J1730" t="str">
        <f t="shared" si="52"/>
        <v>T210106Hotel &amp; Office buildingPESGDFV-21CG225.42600APR</v>
      </c>
      <c r="K1730" t="s">
        <v>1267</v>
      </c>
      <c r="L1730" t="b">
        <f t="shared" si="53"/>
        <v>1</v>
      </c>
    </row>
    <row r="1731" spans="1:12" hidden="1" x14ac:dyDescent="0.3">
      <c r="A1731" t="s">
        <v>129</v>
      </c>
      <c r="B1731" t="s">
        <v>130</v>
      </c>
      <c r="C1731" t="s">
        <v>46</v>
      </c>
      <c r="D1731" t="s">
        <v>137</v>
      </c>
      <c r="E1731">
        <v>25.42</v>
      </c>
      <c r="F1731">
        <v>600</v>
      </c>
      <c r="G1731" t="s">
        <v>148</v>
      </c>
      <c r="I1731" t="s">
        <v>185</v>
      </c>
      <c r="J1731" t="str">
        <f t="shared" ref="J1731:J1794" si="54">A1731&amp;B1731&amp;C1731&amp;D1731&amp;E1731&amp;F1731&amp;G1731</f>
        <v xml:space="preserve">T210106Hotel &amp; Office buildingPESGDFV-21CG225.42600PHK INV </v>
      </c>
      <c r="K1731" t="s">
        <v>1268</v>
      </c>
      <c r="L1731" t="b">
        <f t="shared" ref="L1731:L1794" si="55">J1731=K1731</f>
        <v>1</v>
      </c>
    </row>
    <row r="1732" spans="1:12" hidden="1" x14ac:dyDescent="0.3">
      <c r="A1732" t="s">
        <v>129</v>
      </c>
      <c r="B1732" t="s">
        <v>130</v>
      </c>
      <c r="C1732" t="s">
        <v>46</v>
      </c>
      <c r="D1732" t="s">
        <v>137</v>
      </c>
      <c r="E1732">
        <v>25.42</v>
      </c>
      <c r="F1732">
        <v>600</v>
      </c>
      <c r="G1732" t="s">
        <v>147</v>
      </c>
      <c r="I1732" t="s">
        <v>147</v>
      </c>
      <c r="J1732" t="str">
        <f t="shared" si="54"/>
        <v>T210106Hotel &amp; Office buildingPESGDFV-21CG225.42600MAY</v>
      </c>
      <c r="K1732" t="s">
        <v>1269</v>
      </c>
      <c r="L1732" t="b">
        <f t="shared" si="55"/>
        <v>1</v>
      </c>
    </row>
    <row r="1733" spans="1:12" hidden="1" x14ac:dyDescent="0.3">
      <c r="A1733" t="s">
        <v>129</v>
      </c>
      <c r="B1733" t="s">
        <v>130</v>
      </c>
      <c r="C1733" t="s">
        <v>46</v>
      </c>
      <c r="D1733" t="s">
        <v>137</v>
      </c>
      <c r="E1733">
        <v>25.42</v>
      </c>
      <c r="F1733">
        <v>600</v>
      </c>
      <c r="G1733" t="s">
        <v>148</v>
      </c>
      <c r="I1733" t="s">
        <v>147</v>
      </c>
      <c r="J1733" t="str">
        <f t="shared" si="54"/>
        <v xml:space="preserve">T210106Hotel &amp; Office buildingPESGDFV-21CG225.42600PHK INV </v>
      </c>
      <c r="K1733" t="s">
        <v>1268</v>
      </c>
      <c r="L1733" t="b">
        <f t="shared" si="55"/>
        <v>1</v>
      </c>
    </row>
    <row r="1734" spans="1:12" hidden="1" x14ac:dyDescent="0.3">
      <c r="A1734" t="s">
        <v>129</v>
      </c>
      <c r="B1734" t="s">
        <v>130</v>
      </c>
      <c r="C1734" t="s">
        <v>46</v>
      </c>
      <c r="D1734" t="s">
        <v>137</v>
      </c>
      <c r="E1734">
        <v>25.42</v>
      </c>
      <c r="F1734">
        <v>600</v>
      </c>
      <c r="G1734" t="s">
        <v>149</v>
      </c>
      <c r="I1734" t="s">
        <v>149</v>
      </c>
      <c r="J1734" t="str">
        <f t="shared" si="54"/>
        <v>T210106Hotel &amp; Office buildingPESGDFV-21CG225.42600JUN</v>
      </c>
      <c r="K1734" t="s">
        <v>1270</v>
      </c>
      <c r="L1734" t="b">
        <f t="shared" si="55"/>
        <v>1</v>
      </c>
    </row>
    <row r="1735" spans="1:12" hidden="1" x14ac:dyDescent="0.3">
      <c r="A1735" t="s">
        <v>129</v>
      </c>
      <c r="B1735" t="s">
        <v>130</v>
      </c>
      <c r="C1735" t="s">
        <v>46</v>
      </c>
      <c r="D1735" t="s">
        <v>137</v>
      </c>
      <c r="E1735">
        <v>25.42</v>
      </c>
      <c r="F1735">
        <v>600</v>
      </c>
      <c r="G1735" t="s">
        <v>148</v>
      </c>
      <c r="I1735" t="s">
        <v>149</v>
      </c>
      <c r="J1735" t="str">
        <f t="shared" si="54"/>
        <v xml:space="preserve">T210106Hotel &amp; Office buildingPESGDFV-21CG225.42600PHK INV </v>
      </c>
      <c r="K1735" t="s">
        <v>1268</v>
      </c>
      <c r="L1735" t="b">
        <f t="shared" si="55"/>
        <v>1</v>
      </c>
    </row>
    <row r="1736" spans="1:12" hidden="1" x14ac:dyDescent="0.3">
      <c r="A1736" t="s">
        <v>129</v>
      </c>
      <c r="B1736" t="s">
        <v>130</v>
      </c>
      <c r="C1736" t="s">
        <v>46</v>
      </c>
      <c r="D1736" t="s">
        <v>137</v>
      </c>
      <c r="E1736">
        <v>25.42</v>
      </c>
      <c r="F1736">
        <v>600</v>
      </c>
      <c r="G1736" t="s">
        <v>150</v>
      </c>
      <c r="H1736">
        <v>50</v>
      </c>
      <c r="I1736" t="s">
        <v>150</v>
      </c>
      <c r="J1736" t="str">
        <f t="shared" si="54"/>
        <v>T210106Hotel &amp; Office buildingPESGDFV-21CG225.42600JUL</v>
      </c>
      <c r="K1736" t="s">
        <v>1668</v>
      </c>
      <c r="L1736" t="b">
        <f t="shared" si="55"/>
        <v>1</v>
      </c>
    </row>
    <row r="1737" spans="1:12" hidden="1" x14ac:dyDescent="0.3">
      <c r="A1737" t="s">
        <v>129</v>
      </c>
      <c r="B1737" t="s">
        <v>130</v>
      </c>
      <c r="C1737" t="s">
        <v>46</v>
      </c>
      <c r="D1737" t="s">
        <v>137</v>
      </c>
      <c r="E1737">
        <v>25.42</v>
      </c>
      <c r="F1737">
        <v>600</v>
      </c>
      <c r="G1737" t="s">
        <v>148</v>
      </c>
      <c r="H1737" t="s">
        <v>164</v>
      </c>
      <c r="I1737" t="s">
        <v>150</v>
      </c>
      <c r="J1737" t="str">
        <f t="shared" si="54"/>
        <v xml:space="preserve">T210106Hotel &amp; Office buildingPESGDFV-21CG225.42600PHK INV </v>
      </c>
      <c r="K1737" t="s">
        <v>1268</v>
      </c>
      <c r="L1737" t="b">
        <f t="shared" si="55"/>
        <v>1</v>
      </c>
    </row>
    <row r="1738" spans="1:12" hidden="1" x14ac:dyDescent="0.3">
      <c r="A1738" t="s">
        <v>129</v>
      </c>
      <c r="B1738" t="s">
        <v>130</v>
      </c>
      <c r="C1738" t="s">
        <v>46</v>
      </c>
      <c r="D1738" t="s">
        <v>137</v>
      </c>
      <c r="E1738">
        <v>25.42</v>
      </c>
      <c r="F1738">
        <v>600</v>
      </c>
      <c r="G1738" t="s">
        <v>152</v>
      </c>
      <c r="H1738">
        <v>50</v>
      </c>
      <c r="I1738" t="s">
        <v>152</v>
      </c>
      <c r="J1738" t="str">
        <f t="shared" si="54"/>
        <v>T210106Hotel &amp; Office buildingPESGDFV-21CG225.42600AUG</v>
      </c>
      <c r="K1738" t="s">
        <v>1669</v>
      </c>
      <c r="L1738" t="b">
        <f t="shared" si="55"/>
        <v>1</v>
      </c>
    </row>
    <row r="1739" spans="1:12" hidden="1" x14ac:dyDescent="0.3">
      <c r="A1739" t="s">
        <v>129</v>
      </c>
      <c r="B1739" t="s">
        <v>130</v>
      </c>
      <c r="C1739" t="s">
        <v>46</v>
      </c>
      <c r="D1739" t="s">
        <v>137</v>
      </c>
      <c r="E1739">
        <v>25.42</v>
      </c>
      <c r="F1739">
        <v>600</v>
      </c>
      <c r="G1739" t="s">
        <v>148</v>
      </c>
      <c r="H1739" t="s">
        <v>173</v>
      </c>
      <c r="I1739" t="s">
        <v>152</v>
      </c>
      <c r="J1739" t="str">
        <f t="shared" si="54"/>
        <v xml:space="preserve">T210106Hotel &amp; Office buildingPESGDFV-21CG225.42600PHK INV </v>
      </c>
      <c r="K1739" t="s">
        <v>1268</v>
      </c>
      <c r="L1739" t="b">
        <f t="shared" si="55"/>
        <v>1</v>
      </c>
    </row>
    <row r="1740" spans="1:12" hidden="1" x14ac:dyDescent="0.3">
      <c r="A1740" t="s">
        <v>129</v>
      </c>
      <c r="B1740" t="s">
        <v>130</v>
      </c>
      <c r="C1740" t="s">
        <v>46</v>
      </c>
      <c r="D1740" t="s">
        <v>137</v>
      </c>
      <c r="E1740">
        <v>25.42</v>
      </c>
      <c r="F1740">
        <v>600</v>
      </c>
      <c r="G1740" t="s">
        <v>153</v>
      </c>
      <c r="H1740">
        <v>50</v>
      </c>
      <c r="I1740" t="s">
        <v>153</v>
      </c>
      <c r="J1740" t="str">
        <f t="shared" si="54"/>
        <v>T210106Hotel &amp; Office buildingPESGDFV-21CG225.42600SEP</v>
      </c>
      <c r="K1740" t="s">
        <v>1670</v>
      </c>
      <c r="L1740" t="b">
        <f t="shared" si="55"/>
        <v>1</v>
      </c>
    </row>
    <row r="1741" spans="1:12" hidden="1" x14ac:dyDescent="0.3">
      <c r="A1741" t="s">
        <v>129</v>
      </c>
      <c r="B1741" t="s">
        <v>130</v>
      </c>
      <c r="C1741" t="s">
        <v>46</v>
      </c>
      <c r="D1741" t="s">
        <v>137</v>
      </c>
      <c r="E1741">
        <v>25.42</v>
      </c>
      <c r="F1741">
        <v>600</v>
      </c>
      <c r="G1741" t="s">
        <v>148</v>
      </c>
      <c r="H1741" t="s">
        <v>172</v>
      </c>
      <c r="I1741" t="s">
        <v>153</v>
      </c>
      <c r="J1741" t="str">
        <f t="shared" si="54"/>
        <v xml:space="preserve">T210106Hotel &amp; Office buildingPESGDFV-21CG225.42600PHK INV </v>
      </c>
      <c r="K1741" t="s">
        <v>1268</v>
      </c>
      <c r="L1741" t="b">
        <f t="shared" si="55"/>
        <v>1</v>
      </c>
    </row>
    <row r="1742" spans="1:12" hidden="1" x14ac:dyDescent="0.3">
      <c r="A1742" t="s">
        <v>129</v>
      </c>
      <c r="B1742" t="s">
        <v>130</v>
      </c>
      <c r="C1742" t="s">
        <v>46</v>
      </c>
      <c r="D1742" t="s">
        <v>137</v>
      </c>
      <c r="E1742">
        <v>25.42</v>
      </c>
      <c r="F1742">
        <v>600</v>
      </c>
      <c r="G1742" t="s">
        <v>155</v>
      </c>
      <c r="H1742">
        <v>50</v>
      </c>
      <c r="I1742" t="s">
        <v>155</v>
      </c>
      <c r="J1742" t="str">
        <f t="shared" si="54"/>
        <v>T210106Hotel &amp; Office buildingPESGDFV-21CG225.42600OCT</v>
      </c>
      <c r="K1742" t="s">
        <v>1671</v>
      </c>
      <c r="L1742" t="b">
        <f t="shared" si="55"/>
        <v>1</v>
      </c>
    </row>
    <row r="1743" spans="1:12" hidden="1" x14ac:dyDescent="0.3">
      <c r="A1743" t="s">
        <v>129</v>
      </c>
      <c r="B1743" t="s">
        <v>130</v>
      </c>
      <c r="C1743" t="s">
        <v>46</v>
      </c>
      <c r="D1743" t="s">
        <v>137</v>
      </c>
      <c r="E1743">
        <v>25.42</v>
      </c>
      <c r="F1743">
        <v>600</v>
      </c>
      <c r="G1743" t="s">
        <v>148</v>
      </c>
      <c r="H1743" t="s">
        <v>190</v>
      </c>
      <c r="I1743" t="s">
        <v>155</v>
      </c>
      <c r="J1743" t="str">
        <f t="shared" si="54"/>
        <v xml:space="preserve">T210106Hotel &amp; Office buildingPESGDFV-21CG225.42600PHK INV </v>
      </c>
      <c r="K1743" t="s">
        <v>1268</v>
      </c>
      <c r="L1743" t="b">
        <f t="shared" si="55"/>
        <v>1</v>
      </c>
    </row>
    <row r="1744" spans="1:12" hidden="1" x14ac:dyDescent="0.3">
      <c r="A1744" t="s">
        <v>129</v>
      </c>
      <c r="B1744" t="s">
        <v>130</v>
      </c>
      <c r="C1744" t="s">
        <v>46</v>
      </c>
      <c r="D1744" t="s">
        <v>137</v>
      </c>
      <c r="E1744">
        <v>25.42</v>
      </c>
      <c r="F1744">
        <v>600</v>
      </c>
      <c r="G1744" t="s">
        <v>156</v>
      </c>
      <c r="H1744">
        <v>100</v>
      </c>
      <c r="I1744" t="s">
        <v>156</v>
      </c>
      <c r="J1744" t="str">
        <f t="shared" si="54"/>
        <v>T210106Hotel &amp; Office buildingPESGDFV-21CG225.42600NOV</v>
      </c>
      <c r="K1744" t="s">
        <v>1672</v>
      </c>
      <c r="L1744" t="b">
        <f t="shared" si="55"/>
        <v>1</v>
      </c>
    </row>
    <row r="1745" spans="1:12" hidden="1" x14ac:dyDescent="0.3">
      <c r="A1745" t="s">
        <v>129</v>
      </c>
      <c r="B1745" t="s">
        <v>130</v>
      </c>
      <c r="C1745" t="s">
        <v>46</v>
      </c>
      <c r="D1745" t="s">
        <v>137</v>
      </c>
      <c r="E1745">
        <v>25.42</v>
      </c>
      <c r="F1745">
        <v>600</v>
      </c>
      <c r="G1745" t="s">
        <v>148</v>
      </c>
      <c r="H1745" t="s">
        <v>189</v>
      </c>
      <c r="I1745" t="s">
        <v>156</v>
      </c>
      <c r="J1745" t="str">
        <f t="shared" si="54"/>
        <v xml:space="preserve">T210106Hotel &amp; Office buildingPESGDFV-21CG225.42600PHK INV </v>
      </c>
      <c r="K1745" t="s">
        <v>1268</v>
      </c>
      <c r="L1745" t="b">
        <f t="shared" si="55"/>
        <v>1</v>
      </c>
    </row>
    <row r="1746" spans="1:12" hidden="1" x14ac:dyDescent="0.3">
      <c r="A1746" t="s">
        <v>129</v>
      </c>
      <c r="B1746" t="s">
        <v>130</v>
      </c>
      <c r="C1746" t="s">
        <v>46</v>
      </c>
      <c r="D1746" t="s">
        <v>137</v>
      </c>
      <c r="E1746">
        <v>25.42</v>
      </c>
      <c r="F1746">
        <v>600</v>
      </c>
      <c r="G1746" t="s">
        <v>157</v>
      </c>
      <c r="H1746">
        <v>80</v>
      </c>
      <c r="I1746" t="s">
        <v>157</v>
      </c>
      <c r="J1746" t="str">
        <f t="shared" si="54"/>
        <v>T210106Hotel &amp; Office buildingPESGDFV-21CG225.42600DEC</v>
      </c>
      <c r="K1746" t="s">
        <v>1673</v>
      </c>
      <c r="L1746" t="b">
        <f t="shared" si="55"/>
        <v>1</v>
      </c>
    </row>
    <row r="1747" spans="1:12" hidden="1" x14ac:dyDescent="0.3">
      <c r="A1747" t="s">
        <v>129</v>
      </c>
      <c r="B1747" t="s">
        <v>130</v>
      </c>
      <c r="C1747" t="s">
        <v>46</v>
      </c>
      <c r="D1747" t="s">
        <v>137</v>
      </c>
      <c r="E1747">
        <v>25.42</v>
      </c>
      <c r="F1747">
        <v>600</v>
      </c>
      <c r="G1747" t="s">
        <v>148</v>
      </c>
      <c r="H1747" t="s">
        <v>212</v>
      </c>
      <c r="I1747" t="s">
        <v>157</v>
      </c>
      <c r="J1747" t="str">
        <f t="shared" si="54"/>
        <v xml:space="preserve">T210106Hotel &amp; Office buildingPESGDFV-21CG225.42600PHK INV </v>
      </c>
      <c r="K1747" t="s">
        <v>1268</v>
      </c>
      <c r="L1747" t="b">
        <f t="shared" si="55"/>
        <v>1</v>
      </c>
    </row>
    <row r="1748" spans="1:12" hidden="1" x14ac:dyDescent="0.3">
      <c r="A1748" t="s">
        <v>129</v>
      </c>
      <c r="B1748" t="s">
        <v>130</v>
      </c>
      <c r="C1748" t="s">
        <v>46</v>
      </c>
      <c r="D1748" t="s">
        <v>137</v>
      </c>
      <c r="E1748">
        <v>25.42</v>
      </c>
      <c r="F1748">
        <v>600</v>
      </c>
      <c r="G1748" t="s">
        <v>158</v>
      </c>
      <c r="H1748">
        <v>100</v>
      </c>
      <c r="I1748" t="s">
        <v>158</v>
      </c>
      <c r="J1748" t="str">
        <f t="shared" si="54"/>
        <v>T210106Hotel &amp; Office buildingPESGDFV-21CG225.42600JAN</v>
      </c>
      <c r="K1748" t="s">
        <v>1674</v>
      </c>
      <c r="L1748" t="b">
        <f t="shared" si="55"/>
        <v>1</v>
      </c>
    </row>
    <row r="1749" spans="1:12" hidden="1" x14ac:dyDescent="0.3">
      <c r="A1749" t="s">
        <v>129</v>
      </c>
      <c r="B1749" t="s">
        <v>130</v>
      </c>
      <c r="C1749" t="s">
        <v>46</v>
      </c>
      <c r="D1749" t="s">
        <v>137</v>
      </c>
      <c r="E1749">
        <v>25.42</v>
      </c>
      <c r="F1749">
        <v>600</v>
      </c>
      <c r="G1749" t="s">
        <v>148</v>
      </c>
      <c r="H1749" t="s">
        <v>198</v>
      </c>
      <c r="I1749" t="s">
        <v>158</v>
      </c>
      <c r="J1749" t="str">
        <f t="shared" si="54"/>
        <v xml:space="preserve">T210106Hotel &amp; Office buildingPESGDFV-21CG225.42600PHK INV </v>
      </c>
      <c r="K1749" t="s">
        <v>1268</v>
      </c>
      <c r="L1749" t="b">
        <f t="shared" si="55"/>
        <v>1</v>
      </c>
    </row>
    <row r="1750" spans="1:12" hidden="1" x14ac:dyDescent="0.3">
      <c r="A1750" t="s">
        <v>129</v>
      </c>
      <c r="B1750" t="s">
        <v>130</v>
      </c>
      <c r="C1750" t="s">
        <v>46</v>
      </c>
      <c r="D1750" t="s">
        <v>137</v>
      </c>
      <c r="E1750">
        <v>25.42</v>
      </c>
      <c r="F1750">
        <v>600</v>
      </c>
      <c r="G1750" t="s">
        <v>159</v>
      </c>
      <c r="H1750">
        <v>100</v>
      </c>
      <c r="I1750" t="s">
        <v>159</v>
      </c>
      <c r="J1750" t="str">
        <f t="shared" si="54"/>
        <v>T210106Hotel &amp; Office buildingPESGDFV-21CG225.42600FEB</v>
      </c>
      <c r="K1750" t="s">
        <v>1675</v>
      </c>
      <c r="L1750" t="b">
        <f t="shared" si="55"/>
        <v>1</v>
      </c>
    </row>
    <row r="1751" spans="1:12" hidden="1" x14ac:dyDescent="0.3">
      <c r="A1751" t="s">
        <v>129</v>
      </c>
      <c r="B1751" t="s">
        <v>130</v>
      </c>
      <c r="C1751" t="s">
        <v>46</v>
      </c>
      <c r="D1751" t="s">
        <v>137</v>
      </c>
      <c r="E1751">
        <v>25.42</v>
      </c>
      <c r="F1751">
        <v>600</v>
      </c>
      <c r="G1751" t="s">
        <v>148</v>
      </c>
      <c r="H1751" t="s">
        <v>199</v>
      </c>
      <c r="I1751" t="s">
        <v>159</v>
      </c>
      <c r="J1751" t="str">
        <f t="shared" si="54"/>
        <v xml:space="preserve">T210106Hotel &amp; Office buildingPESGDFV-21CG225.42600PHK INV </v>
      </c>
      <c r="K1751" t="s">
        <v>1268</v>
      </c>
      <c r="L1751" t="b">
        <f t="shared" si="55"/>
        <v>1</v>
      </c>
    </row>
    <row r="1752" spans="1:12" x14ac:dyDescent="0.3">
      <c r="A1752" t="s">
        <v>129</v>
      </c>
      <c r="B1752" t="s">
        <v>130</v>
      </c>
      <c r="C1752" t="s">
        <v>46</v>
      </c>
      <c r="D1752" t="s">
        <v>137</v>
      </c>
      <c r="E1752">
        <v>25.42</v>
      </c>
      <c r="F1752">
        <v>600</v>
      </c>
      <c r="G1752" t="s">
        <v>160</v>
      </c>
      <c r="H1752">
        <v>100</v>
      </c>
      <c r="I1752" t="s">
        <v>160</v>
      </c>
      <c r="J1752" t="str">
        <f t="shared" si="54"/>
        <v>T210106Hotel &amp; Office buildingPESGDFV-21CG225.42600MAR</v>
      </c>
      <c r="K1752" t="s">
        <v>1676</v>
      </c>
      <c r="L1752" t="b">
        <f t="shared" si="55"/>
        <v>1</v>
      </c>
    </row>
    <row r="1753" spans="1:12" x14ac:dyDescent="0.3">
      <c r="A1753" s="2" t="s">
        <v>129</v>
      </c>
      <c r="B1753" t="s">
        <v>130</v>
      </c>
      <c r="C1753" t="s">
        <v>46</v>
      </c>
      <c r="D1753" t="s">
        <v>137</v>
      </c>
      <c r="E1753">
        <v>25.42</v>
      </c>
      <c r="F1753">
        <v>600</v>
      </c>
      <c r="G1753" t="s">
        <v>148</v>
      </c>
      <c r="H1753" t="s">
        <v>679</v>
      </c>
      <c r="I1753" t="s">
        <v>160</v>
      </c>
      <c r="J1753" t="str">
        <f t="shared" si="54"/>
        <v xml:space="preserve">T210106Hotel &amp; Office buildingPESGDFV-21CG225.42600PHK INV </v>
      </c>
      <c r="K1753" t="s">
        <v>1268</v>
      </c>
      <c r="L1753" t="b">
        <f t="shared" si="55"/>
        <v>1</v>
      </c>
    </row>
    <row r="1754" spans="1:12" hidden="1" x14ac:dyDescent="0.3">
      <c r="A1754" t="s">
        <v>138</v>
      </c>
      <c r="B1754" t="s">
        <v>139</v>
      </c>
      <c r="C1754" t="s">
        <v>57</v>
      </c>
      <c r="D1754" t="s">
        <v>140</v>
      </c>
      <c r="E1754">
        <v>2.36</v>
      </c>
      <c r="F1754">
        <v>500</v>
      </c>
      <c r="G1754" t="s">
        <v>185</v>
      </c>
      <c r="I1754" t="s">
        <v>185</v>
      </c>
      <c r="J1754" t="str">
        <f t="shared" si="54"/>
        <v>T210107Residential PJPESVNFV-20TGU62.36500APR</v>
      </c>
      <c r="K1754" t="s">
        <v>1271</v>
      </c>
      <c r="L1754" t="b">
        <f t="shared" si="55"/>
        <v>1</v>
      </c>
    </row>
    <row r="1755" spans="1:12" hidden="1" x14ac:dyDescent="0.3">
      <c r="A1755" t="s">
        <v>138</v>
      </c>
      <c r="B1755" t="s">
        <v>139</v>
      </c>
      <c r="C1755" t="s">
        <v>57</v>
      </c>
      <c r="D1755" t="s">
        <v>140</v>
      </c>
      <c r="E1755">
        <v>2.36</v>
      </c>
      <c r="F1755">
        <v>500</v>
      </c>
      <c r="G1755" t="s">
        <v>148</v>
      </c>
      <c r="I1755" t="s">
        <v>185</v>
      </c>
      <c r="J1755" t="str">
        <f t="shared" si="54"/>
        <v xml:space="preserve">T210107Residential PJPESVNFV-20TGU62.36500PHK INV </v>
      </c>
      <c r="K1755" t="s">
        <v>1272</v>
      </c>
      <c r="L1755" t="b">
        <f t="shared" si="55"/>
        <v>1</v>
      </c>
    </row>
    <row r="1756" spans="1:12" hidden="1" x14ac:dyDescent="0.3">
      <c r="A1756" t="s">
        <v>138</v>
      </c>
      <c r="B1756" t="s">
        <v>139</v>
      </c>
      <c r="C1756" t="s">
        <v>57</v>
      </c>
      <c r="D1756" t="s">
        <v>140</v>
      </c>
      <c r="E1756">
        <v>2.36</v>
      </c>
      <c r="F1756">
        <v>500</v>
      </c>
      <c r="G1756" t="s">
        <v>147</v>
      </c>
      <c r="I1756" t="s">
        <v>147</v>
      </c>
      <c r="J1756" t="str">
        <f t="shared" si="54"/>
        <v>T210107Residential PJPESVNFV-20TGU62.36500MAY</v>
      </c>
      <c r="K1756" t="s">
        <v>1273</v>
      </c>
      <c r="L1756" t="b">
        <f t="shared" si="55"/>
        <v>1</v>
      </c>
    </row>
    <row r="1757" spans="1:12" hidden="1" x14ac:dyDescent="0.3">
      <c r="A1757" t="s">
        <v>138</v>
      </c>
      <c r="B1757" t="s">
        <v>139</v>
      </c>
      <c r="C1757" t="s">
        <v>57</v>
      </c>
      <c r="D1757" t="s">
        <v>140</v>
      </c>
      <c r="E1757">
        <v>2.36</v>
      </c>
      <c r="F1757">
        <v>500</v>
      </c>
      <c r="G1757" t="s">
        <v>148</v>
      </c>
      <c r="I1757" t="s">
        <v>147</v>
      </c>
      <c r="J1757" t="str">
        <f t="shared" si="54"/>
        <v xml:space="preserve">T210107Residential PJPESVNFV-20TGU62.36500PHK INV </v>
      </c>
      <c r="K1757" t="s">
        <v>1272</v>
      </c>
      <c r="L1757" t="b">
        <f t="shared" si="55"/>
        <v>1</v>
      </c>
    </row>
    <row r="1758" spans="1:12" hidden="1" x14ac:dyDescent="0.3">
      <c r="A1758" t="s">
        <v>138</v>
      </c>
      <c r="B1758" t="s">
        <v>139</v>
      </c>
      <c r="C1758" t="s">
        <v>57</v>
      </c>
      <c r="D1758" t="s">
        <v>140</v>
      </c>
      <c r="E1758">
        <v>2.36</v>
      </c>
      <c r="F1758">
        <v>500</v>
      </c>
      <c r="G1758" t="s">
        <v>149</v>
      </c>
      <c r="I1758" t="s">
        <v>149</v>
      </c>
      <c r="J1758" t="str">
        <f t="shared" si="54"/>
        <v>T210107Residential PJPESVNFV-20TGU62.36500JUN</v>
      </c>
      <c r="K1758" t="s">
        <v>1274</v>
      </c>
      <c r="L1758" t="b">
        <f t="shared" si="55"/>
        <v>1</v>
      </c>
    </row>
    <row r="1759" spans="1:12" hidden="1" x14ac:dyDescent="0.3">
      <c r="A1759" t="s">
        <v>138</v>
      </c>
      <c r="B1759" t="s">
        <v>139</v>
      </c>
      <c r="C1759" t="s">
        <v>57</v>
      </c>
      <c r="D1759" t="s">
        <v>140</v>
      </c>
      <c r="E1759">
        <v>2.36</v>
      </c>
      <c r="F1759">
        <v>500</v>
      </c>
      <c r="G1759" t="s">
        <v>148</v>
      </c>
      <c r="I1759" t="s">
        <v>149</v>
      </c>
      <c r="J1759" t="str">
        <f t="shared" si="54"/>
        <v xml:space="preserve">T210107Residential PJPESVNFV-20TGU62.36500PHK INV </v>
      </c>
      <c r="K1759" t="s">
        <v>1272</v>
      </c>
      <c r="L1759" t="b">
        <f t="shared" si="55"/>
        <v>1</v>
      </c>
    </row>
    <row r="1760" spans="1:12" hidden="1" x14ac:dyDescent="0.3">
      <c r="A1760" t="s">
        <v>138</v>
      </c>
      <c r="B1760" t="s">
        <v>139</v>
      </c>
      <c r="C1760" t="s">
        <v>57</v>
      </c>
      <c r="D1760" t="s">
        <v>140</v>
      </c>
      <c r="E1760">
        <v>2.36</v>
      </c>
      <c r="F1760">
        <v>500</v>
      </c>
      <c r="G1760" t="s">
        <v>150</v>
      </c>
      <c r="I1760" t="s">
        <v>150</v>
      </c>
      <c r="J1760" t="str">
        <f t="shared" si="54"/>
        <v>T210107Residential PJPESVNFV-20TGU62.36500JUL</v>
      </c>
      <c r="K1760" t="s">
        <v>1275</v>
      </c>
      <c r="L1760" t="b">
        <f t="shared" si="55"/>
        <v>1</v>
      </c>
    </row>
    <row r="1761" spans="1:12" hidden="1" x14ac:dyDescent="0.3">
      <c r="A1761" t="s">
        <v>138</v>
      </c>
      <c r="B1761" t="s">
        <v>139</v>
      </c>
      <c r="C1761" t="s">
        <v>57</v>
      </c>
      <c r="D1761" t="s">
        <v>140</v>
      </c>
      <c r="E1761">
        <v>2.36</v>
      </c>
      <c r="F1761">
        <v>500</v>
      </c>
      <c r="G1761" t="s">
        <v>148</v>
      </c>
      <c r="I1761" t="s">
        <v>150</v>
      </c>
      <c r="J1761" t="str">
        <f t="shared" si="54"/>
        <v xml:space="preserve">T210107Residential PJPESVNFV-20TGU62.36500PHK INV </v>
      </c>
      <c r="K1761" t="s">
        <v>1272</v>
      </c>
      <c r="L1761" t="b">
        <f t="shared" si="55"/>
        <v>1</v>
      </c>
    </row>
    <row r="1762" spans="1:12" hidden="1" x14ac:dyDescent="0.3">
      <c r="A1762" t="s">
        <v>138</v>
      </c>
      <c r="B1762" t="s">
        <v>139</v>
      </c>
      <c r="C1762" t="s">
        <v>57</v>
      </c>
      <c r="D1762" t="s">
        <v>140</v>
      </c>
      <c r="E1762">
        <v>2.36</v>
      </c>
      <c r="F1762">
        <v>500</v>
      </c>
      <c r="G1762" t="s">
        <v>152</v>
      </c>
      <c r="I1762" t="s">
        <v>152</v>
      </c>
      <c r="J1762" t="str">
        <f t="shared" si="54"/>
        <v>T210107Residential PJPESVNFV-20TGU62.36500AUG</v>
      </c>
      <c r="K1762" t="s">
        <v>1276</v>
      </c>
      <c r="L1762" t="b">
        <f t="shared" si="55"/>
        <v>1</v>
      </c>
    </row>
    <row r="1763" spans="1:12" hidden="1" x14ac:dyDescent="0.3">
      <c r="A1763" t="s">
        <v>138</v>
      </c>
      <c r="B1763" t="s">
        <v>139</v>
      </c>
      <c r="C1763" t="s">
        <v>57</v>
      </c>
      <c r="D1763" t="s">
        <v>140</v>
      </c>
      <c r="E1763">
        <v>2.36</v>
      </c>
      <c r="F1763">
        <v>500</v>
      </c>
      <c r="G1763" t="s">
        <v>148</v>
      </c>
      <c r="I1763" t="s">
        <v>152</v>
      </c>
      <c r="J1763" t="str">
        <f t="shared" si="54"/>
        <v xml:space="preserve">T210107Residential PJPESVNFV-20TGU62.36500PHK INV </v>
      </c>
      <c r="K1763" t="s">
        <v>1272</v>
      </c>
      <c r="L1763" t="b">
        <f t="shared" si="55"/>
        <v>1</v>
      </c>
    </row>
    <row r="1764" spans="1:12" hidden="1" x14ac:dyDescent="0.3">
      <c r="A1764" t="s">
        <v>138</v>
      </c>
      <c r="B1764" t="s">
        <v>139</v>
      </c>
      <c r="C1764" t="s">
        <v>57</v>
      </c>
      <c r="D1764" t="s">
        <v>140</v>
      </c>
      <c r="E1764">
        <v>2.36</v>
      </c>
      <c r="F1764">
        <v>500</v>
      </c>
      <c r="G1764" t="s">
        <v>153</v>
      </c>
      <c r="I1764" t="s">
        <v>153</v>
      </c>
      <c r="J1764" t="str">
        <f t="shared" si="54"/>
        <v>T210107Residential PJPESVNFV-20TGU62.36500SEP</v>
      </c>
      <c r="K1764" t="s">
        <v>1277</v>
      </c>
      <c r="L1764" t="b">
        <f t="shared" si="55"/>
        <v>1</v>
      </c>
    </row>
    <row r="1765" spans="1:12" hidden="1" x14ac:dyDescent="0.3">
      <c r="A1765" t="s">
        <v>138</v>
      </c>
      <c r="B1765" t="s">
        <v>139</v>
      </c>
      <c r="C1765" t="s">
        <v>57</v>
      </c>
      <c r="D1765" t="s">
        <v>140</v>
      </c>
      <c r="E1765">
        <v>2.36</v>
      </c>
      <c r="F1765">
        <v>500</v>
      </c>
      <c r="G1765" t="s">
        <v>148</v>
      </c>
      <c r="I1765" t="s">
        <v>153</v>
      </c>
      <c r="J1765" t="str">
        <f t="shared" si="54"/>
        <v xml:space="preserve">T210107Residential PJPESVNFV-20TGU62.36500PHK INV </v>
      </c>
      <c r="K1765" t="s">
        <v>1272</v>
      </c>
      <c r="L1765" t="b">
        <f t="shared" si="55"/>
        <v>1</v>
      </c>
    </row>
    <row r="1766" spans="1:12" hidden="1" x14ac:dyDescent="0.3">
      <c r="A1766" t="s">
        <v>138</v>
      </c>
      <c r="B1766" t="s">
        <v>139</v>
      </c>
      <c r="C1766" t="s">
        <v>57</v>
      </c>
      <c r="D1766" t="s">
        <v>140</v>
      </c>
      <c r="E1766">
        <v>2.36</v>
      </c>
      <c r="F1766">
        <v>500</v>
      </c>
      <c r="G1766" t="s">
        <v>155</v>
      </c>
      <c r="H1766">
        <v>50</v>
      </c>
      <c r="I1766" t="s">
        <v>155</v>
      </c>
      <c r="J1766" t="str">
        <f t="shared" si="54"/>
        <v>T210107Residential PJPESVNFV-20TGU62.36500OCT</v>
      </c>
      <c r="K1766" t="s">
        <v>1677</v>
      </c>
      <c r="L1766" t="b">
        <f t="shared" si="55"/>
        <v>1</v>
      </c>
    </row>
    <row r="1767" spans="1:12" hidden="1" x14ac:dyDescent="0.3">
      <c r="A1767" t="s">
        <v>138</v>
      </c>
      <c r="B1767" t="s">
        <v>139</v>
      </c>
      <c r="C1767" t="s">
        <v>57</v>
      </c>
      <c r="D1767" t="s">
        <v>140</v>
      </c>
      <c r="E1767">
        <v>2.36</v>
      </c>
      <c r="F1767">
        <v>500</v>
      </c>
      <c r="G1767" t="s">
        <v>148</v>
      </c>
      <c r="H1767" t="s">
        <v>219</v>
      </c>
      <c r="I1767" t="s">
        <v>155</v>
      </c>
      <c r="J1767" t="str">
        <f t="shared" si="54"/>
        <v xml:space="preserve">T210107Residential PJPESVNFV-20TGU62.36500PHK INV </v>
      </c>
      <c r="K1767" t="s">
        <v>1272</v>
      </c>
      <c r="L1767" t="b">
        <f t="shared" si="55"/>
        <v>1</v>
      </c>
    </row>
    <row r="1768" spans="1:12" hidden="1" x14ac:dyDescent="0.3">
      <c r="A1768" t="s">
        <v>138</v>
      </c>
      <c r="B1768" t="s">
        <v>139</v>
      </c>
      <c r="C1768" t="s">
        <v>57</v>
      </c>
      <c r="D1768" t="s">
        <v>140</v>
      </c>
      <c r="E1768">
        <v>2.36</v>
      </c>
      <c r="F1768">
        <v>500</v>
      </c>
      <c r="G1768" t="s">
        <v>156</v>
      </c>
      <c r="H1768">
        <v>30</v>
      </c>
      <c r="I1768" t="s">
        <v>156</v>
      </c>
      <c r="J1768" t="str">
        <f t="shared" si="54"/>
        <v>T210107Residential PJPESVNFV-20TGU62.36500NOV</v>
      </c>
      <c r="K1768" t="s">
        <v>1678</v>
      </c>
      <c r="L1768" t="b">
        <f t="shared" si="55"/>
        <v>1</v>
      </c>
    </row>
    <row r="1769" spans="1:12" hidden="1" x14ac:dyDescent="0.3">
      <c r="A1769" t="s">
        <v>138</v>
      </c>
      <c r="B1769" t="s">
        <v>139</v>
      </c>
      <c r="C1769" t="s">
        <v>57</v>
      </c>
      <c r="D1769" t="s">
        <v>140</v>
      </c>
      <c r="E1769">
        <v>2.36</v>
      </c>
      <c r="F1769">
        <v>500</v>
      </c>
      <c r="G1769" t="s">
        <v>148</v>
      </c>
      <c r="H1769" t="s">
        <v>195</v>
      </c>
      <c r="I1769" t="s">
        <v>156</v>
      </c>
      <c r="J1769" t="str">
        <f t="shared" si="54"/>
        <v xml:space="preserve">T210107Residential PJPESVNFV-20TGU62.36500PHK INV </v>
      </c>
      <c r="K1769" t="s">
        <v>1272</v>
      </c>
      <c r="L1769" t="b">
        <f t="shared" si="55"/>
        <v>1</v>
      </c>
    </row>
    <row r="1770" spans="1:12" hidden="1" x14ac:dyDescent="0.3">
      <c r="A1770" t="s">
        <v>138</v>
      </c>
      <c r="B1770" t="s">
        <v>139</v>
      </c>
      <c r="C1770" t="s">
        <v>57</v>
      </c>
      <c r="D1770" t="s">
        <v>140</v>
      </c>
      <c r="E1770">
        <v>2.36</v>
      </c>
      <c r="F1770">
        <v>500</v>
      </c>
      <c r="G1770" t="s">
        <v>157</v>
      </c>
      <c r="H1770">
        <v>30</v>
      </c>
      <c r="I1770" t="s">
        <v>157</v>
      </c>
      <c r="J1770" t="str">
        <f t="shared" si="54"/>
        <v>T210107Residential PJPESVNFV-20TGU62.36500DEC</v>
      </c>
      <c r="K1770" t="s">
        <v>1679</v>
      </c>
      <c r="L1770" t="b">
        <f t="shared" si="55"/>
        <v>1</v>
      </c>
    </row>
    <row r="1771" spans="1:12" hidden="1" x14ac:dyDescent="0.3">
      <c r="A1771" t="s">
        <v>138</v>
      </c>
      <c r="B1771" t="s">
        <v>139</v>
      </c>
      <c r="C1771" t="s">
        <v>57</v>
      </c>
      <c r="D1771" t="s">
        <v>140</v>
      </c>
      <c r="E1771">
        <v>2.36</v>
      </c>
      <c r="F1771">
        <v>500</v>
      </c>
      <c r="G1771" t="s">
        <v>148</v>
      </c>
      <c r="H1771" t="s">
        <v>226</v>
      </c>
      <c r="I1771" t="s">
        <v>157</v>
      </c>
      <c r="J1771" t="str">
        <f t="shared" si="54"/>
        <v xml:space="preserve">T210107Residential PJPESVNFV-20TGU62.36500PHK INV </v>
      </c>
      <c r="K1771" t="s">
        <v>1272</v>
      </c>
      <c r="L1771" t="b">
        <f t="shared" si="55"/>
        <v>1</v>
      </c>
    </row>
    <row r="1772" spans="1:12" hidden="1" x14ac:dyDescent="0.3">
      <c r="A1772" t="s">
        <v>138</v>
      </c>
      <c r="B1772" t="s">
        <v>139</v>
      </c>
      <c r="C1772" t="s">
        <v>57</v>
      </c>
      <c r="D1772" t="s">
        <v>140</v>
      </c>
      <c r="E1772">
        <v>2.36</v>
      </c>
      <c r="F1772">
        <v>500</v>
      </c>
      <c r="G1772" t="s">
        <v>158</v>
      </c>
      <c r="I1772" t="s">
        <v>158</v>
      </c>
      <c r="J1772" t="str">
        <f t="shared" si="54"/>
        <v>T210107Residential PJPESVNFV-20TGU62.36500JAN</v>
      </c>
      <c r="K1772" t="s">
        <v>1278</v>
      </c>
      <c r="L1772" t="b">
        <f t="shared" si="55"/>
        <v>1</v>
      </c>
    </row>
    <row r="1773" spans="1:12" hidden="1" x14ac:dyDescent="0.3">
      <c r="A1773" t="s">
        <v>138</v>
      </c>
      <c r="B1773" t="s">
        <v>139</v>
      </c>
      <c r="C1773" t="s">
        <v>57</v>
      </c>
      <c r="D1773" t="s">
        <v>140</v>
      </c>
      <c r="E1773">
        <v>2.36</v>
      </c>
      <c r="F1773">
        <v>500</v>
      </c>
      <c r="G1773" t="s">
        <v>148</v>
      </c>
      <c r="I1773" t="s">
        <v>158</v>
      </c>
      <c r="J1773" t="str">
        <f t="shared" si="54"/>
        <v xml:space="preserve">T210107Residential PJPESVNFV-20TGU62.36500PHK INV </v>
      </c>
      <c r="K1773" t="s">
        <v>1272</v>
      </c>
      <c r="L1773" t="b">
        <f t="shared" si="55"/>
        <v>1</v>
      </c>
    </row>
    <row r="1774" spans="1:12" hidden="1" x14ac:dyDescent="0.3">
      <c r="A1774" t="s">
        <v>138</v>
      </c>
      <c r="B1774" t="s">
        <v>139</v>
      </c>
      <c r="C1774" t="s">
        <v>57</v>
      </c>
      <c r="D1774" t="s">
        <v>140</v>
      </c>
      <c r="E1774">
        <v>2.36</v>
      </c>
      <c r="F1774">
        <v>500</v>
      </c>
      <c r="G1774" t="s">
        <v>159</v>
      </c>
      <c r="H1774">
        <v>30</v>
      </c>
      <c r="I1774" t="s">
        <v>159</v>
      </c>
      <c r="J1774" t="str">
        <f t="shared" si="54"/>
        <v>T210107Residential PJPESVNFV-20TGU62.36500FEB</v>
      </c>
      <c r="K1774" t="s">
        <v>1680</v>
      </c>
      <c r="L1774" t="b">
        <f t="shared" si="55"/>
        <v>1</v>
      </c>
    </row>
    <row r="1775" spans="1:12" hidden="1" x14ac:dyDescent="0.3">
      <c r="A1775" t="s">
        <v>138</v>
      </c>
      <c r="B1775" t="s">
        <v>139</v>
      </c>
      <c r="C1775" t="s">
        <v>57</v>
      </c>
      <c r="D1775" t="s">
        <v>140</v>
      </c>
      <c r="E1775">
        <v>2.36</v>
      </c>
      <c r="F1775">
        <v>500</v>
      </c>
      <c r="G1775" t="s">
        <v>148</v>
      </c>
      <c r="H1775" t="s">
        <v>217</v>
      </c>
      <c r="I1775" t="s">
        <v>159</v>
      </c>
      <c r="J1775" t="str">
        <f t="shared" si="54"/>
        <v xml:space="preserve">T210107Residential PJPESVNFV-20TGU62.36500PHK INV </v>
      </c>
      <c r="K1775" t="s">
        <v>1272</v>
      </c>
      <c r="L1775" t="b">
        <f t="shared" si="55"/>
        <v>1</v>
      </c>
    </row>
    <row r="1776" spans="1:12" x14ac:dyDescent="0.3">
      <c r="A1776" t="s">
        <v>138</v>
      </c>
      <c r="B1776" t="s">
        <v>139</v>
      </c>
      <c r="C1776" t="s">
        <v>57</v>
      </c>
      <c r="D1776" t="s">
        <v>140</v>
      </c>
      <c r="E1776">
        <v>2.36</v>
      </c>
      <c r="F1776">
        <v>500</v>
      </c>
      <c r="G1776" t="s">
        <v>160</v>
      </c>
      <c r="H1776">
        <v>30</v>
      </c>
      <c r="I1776" t="s">
        <v>160</v>
      </c>
      <c r="J1776" t="str">
        <f t="shared" si="54"/>
        <v>T210107Residential PJPESVNFV-20TGU62.36500MAR</v>
      </c>
      <c r="K1776" t="s">
        <v>1681</v>
      </c>
      <c r="L1776" t="b">
        <f t="shared" si="55"/>
        <v>1</v>
      </c>
    </row>
    <row r="1777" spans="1:12" x14ac:dyDescent="0.3">
      <c r="A1777" t="s">
        <v>138</v>
      </c>
      <c r="B1777" t="s">
        <v>139</v>
      </c>
      <c r="C1777" t="s">
        <v>57</v>
      </c>
      <c r="D1777" t="s">
        <v>140</v>
      </c>
      <c r="E1777">
        <v>2.36</v>
      </c>
      <c r="F1777">
        <v>500</v>
      </c>
      <c r="G1777" t="s">
        <v>148</v>
      </c>
      <c r="I1777" t="s">
        <v>160</v>
      </c>
      <c r="J1777" t="str">
        <f t="shared" si="54"/>
        <v xml:space="preserve">T210107Residential PJPESVNFV-20TGU62.36500PHK INV </v>
      </c>
      <c r="K1777" t="s">
        <v>1272</v>
      </c>
      <c r="L1777" t="b">
        <f t="shared" si="55"/>
        <v>1</v>
      </c>
    </row>
    <row r="1778" spans="1:12" hidden="1" x14ac:dyDescent="0.3">
      <c r="A1778" t="s">
        <v>141</v>
      </c>
      <c r="B1778" t="s">
        <v>142</v>
      </c>
      <c r="C1778" t="s">
        <v>46</v>
      </c>
      <c r="D1778" t="s">
        <v>49</v>
      </c>
      <c r="E1778">
        <v>2.75</v>
      </c>
      <c r="F1778">
        <v>62</v>
      </c>
      <c r="G1778" t="s">
        <v>185</v>
      </c>
      <c r="I1778" t="s">
        <v>185</v>
      </c>
      <c r="J1778" t="str">
        <f t="shared" si="54"/>
        <v>T210108Enrich MARQPESGDFY-EB90S12.7562APR</v>
      </c>
      <c r="K1778" t="s">
        <v>1279</v>
      </c>
      <c r="L1778" t="b">
        <f t="shared" si="55"/>
        <v>1</v>
      </c>
    </row>
    <row r="1779" spans="1:12" hidden="1" x14ac:dyDescent="0.3">
      <c r="A1779" t="s">
        <v>141</v>
      </c>
      <c r="B1779" t="s">
        <v>142</v>
      </c>
      <c r="C1779" t="s">
        <v>46</v>
      </c>
      <c r="D1779" t="s">
        <v>49</v>
      </c>
      <c r="E1779">
        <v>2.75</v>
      </c>
      <c r="F1779">
        <v>62</v>
      </c>
      <c r="G1779" t="s">
        <v>148</v>
      </c>
      <c r="I1779" t="s">
        <v>185</v>
      </c>
      <c r="J1779" t="str">
        <f t="shared" si="54"/>
        <v xml:space="preserve">T210108Enrich MARQPESGDFY-EB90S12.7562PHK INV </v>
      </c>
      <c r="K1779" t="s">
        <v>1280</v>
      </c>
      <c r="L1779" t="b">
        <f t="shared" si="55"/>
        <v>1</v>
      </c>
    </row>
    <row r="1780" spans="1:12" hidden="1" x14ac:dyDescent="0.3">
      <c r="A1780" t="s">
        <v>141</v>
      </c>
      <c r="B1780" t="s">
        <v>142</v>
      </c>
      <c r="C1780" t="s">
        <v>46</v>
      </c>
      <c r="D1780" t="s">
        <v>49</v>
      </c>
      <c r="E1780">
        <v>2.75</v>
      </c>
      <c r="F1780">
        <v>62</v>
      </c>
      <c r="G1780" t="s">
        <v>147</v>
      </c>
      <c r="I1780" t="s">
        <v>147</v>
      </c>
      <c r="J1780" t="str">
        <f t="shared" si="54"/>
        <v>T210108Enrich MARQPESGDFY-EB90S12.7562MAY</v>
      </c>
      <c r="K1780" t="s">
        <v>1281</v>
      </c>
      <c r="L1780" t="b">
        <f t="shared" si="55"/>
        <v>1</v>
      </c>
    </row>
    <row r="1781" spans="1:12" hidden="1" x14ac:dyDescent="0.3">
      <c r="A1781" t="s">
        <v>141</v>
      </c>
      <c r="B1781" t="s">
        <v>142</v>
      </c>
      <c r="C1781" t="s">
        <v>46</v>
      </c>
      <c r="D1781" t="s">
        <v>49</v>
      </c>
      <c r="E1781">
        <v>2.75</v>
      </c>
      <c r="F1781">
        <v>62</v>
      </c>
      <c r="G1781" t="s">
        <v>148</v>
      </c>
      <c r="I1781" t="s">
        <v>147</v>
      </c>
      <c r="J1781" t="str">
        <f t="shared" si="54"/>
        <v xml:space="preserve">T210108Enrich MARQPESGDFY-EB90S12.7562PHK INV </v>
      </c>
      <c r="K1781" t="s">
        <v>1280</v>
      </c>
      <c r="L1781" t="b">
        <f t="shared" si="55"/>
        <v>1</v>
      </c>
    </row>
    <row r="1782" spans="1:12" hidden="1" x14ac:dyDescent="0.3">
      <c r="A1782" t="s">
        <v>141</v>
      </c>
      <c r="B1782" t="s">
        <v>142</v>
      </c>
      <c r="C1782" t="s">
        <v>46</v>
      </c>
      <c r="D1782" t="s">
        <v>49</v>
      </c>
      <c r="E1782">
        <v>2.75</v>
      </c>
      <c r="F1782">
        <v>62</v>
      </c>
      <c r="G1782" t="s">
        <v>149</v>
      </c>
      <c r="I1782" t="s">
        <v>149</v>
      </c>
      <c r="J1782" t="str">
        <f t="shared" si="54"/>
        <v>T210108Enrich MARQPESGDFY-EB90S12.7562JUN</v>
      </c>
      <c r="K1782" t="s">
        <v>1282</v>
      </c>
      <c r="L1782" t="b">
        <f t="shared" si="55"/>
        <v>1</v>
      </c>
    </row>
    <row r="1783" spans="1:12" hidden="1" x14ac:dyDescent="0.3">
      <c r="A1783" t="s">
        <v>141</v>
      </c>
      <c r="B1783" t="s">
        <v>142</v>
      </c>
      <c r="C1783" t="s">
        <v>46</v>
      </c>
      <c r="D1783" t="s">
        <v>49</v>
      </c>
      <c r="E1783">
        <v>2.75</v>
      </c>
      <c r="F1783">
        <v>62</v>
      </c>
      <c r="G1783" t="s">
        <v>148</v>
      </c>
      <c r="I1783" t="s">
        <v>149</v>
      </c>
      <c r="J1783" t="str">
        <f t="shared" si="54"/>
        <v xml:space="preserve">T210108Enrich MARQPESGDFY-EB90S12.7562PHK INV </v>
      </c>
      <c r="K1783" t="s">
        <v>1280</v>
      </c>
      <c r="L1783" t="b">
        <f t="shared" si="55"/>
        <v>1</v>
      </c>
    </row>
    <row r="1784" spans="1:12" hidden="1" x14ac:dyDescent="0.3">
      <c r="A1784" t="s">
        <v>141</v>
      </c>
      <c r="B1784" t="s">
        <v>142</v>
      </c>
      <c r="C1784" t="s">
        <v>46</v>
      </c>
      <c r="D1784" t="s">
        <v>49</v>
      </c>
      <c r="E1784">
        <v>2.75</v>
      </c>
      <c r="F1784">
        <v>62</v>
      </c>
      <c r="G1784" t="s">
        <v>150</v>
      </c>
      <c r="I1784" t="s">
        <v>150</v>
      </c>
      <c r="J1784" t="str">
        <f t="shared" si="54"/>
        <v>T210108Enrich MARQPESGDFY-EB90S12.7562JUL</v>
      </c>
      <c r="K1784" t="s">
        <v>1283</v>
      </c>
      <c r="L1784" t="b">
        <f t="shared" si="55"/>
        <v>1</v>
      </c>
    </row>
    <row r="1785" spans="1:12" hidden="1" x14ac:dyDescent="0.3">
      <c r="A1785" t="s">
        <v>141</v>
      </c>
      <c r="B1785" t="s">
        <v>142</v>
      </c>
      <c r="C1785" t="s">
        <v>46</v>
      </c>
      <c r="D1785" t="s">
        <v>49</v>
      </c>
      <c r="E1785">
        <v>2.75</v>
      </c>
      <c r="F1785">
        <v>62</v>
      </c>
      <c r="G1785" t="s">
        <v>148</v>
      </c>
      <c r="I1785" t="s">
        <v>150</v>
      </c>
      <c r="J1785" t="str">
        <f t="shared" si="54"/>
        <v xml:space="preserve">T210108Enrich MARQPESGDFY-EB90S12.7562PHK INV </v>
      </c>
      <c r="K1785" t="s">
        <v>1280</v>
      </c>
      <c r="L1785" t="b">
        <f t="shared" si="55"/>
        <v>1</v>
      </c>
    </row>
    <row r="1786" spans="1:12" hidden="1" x14ac:dyDescent="0.3">
      <c r="A1786" t="s">
        <v>141</v>
      </c>
      <c r="B1786" t="s">
        <v>142</v>
      </c>
      <c r="C1786" t="s">
        <v>46</v>
      </c>
      <c r="D1786" t="s">
        <v>49</v>
      </c>
      <c r="E1786">
        <v>2.75</v>
      </c>
      <c r="F1786">
        <v>62</v>
      </c>
      <c r="G1786" t="s">
        <v>152</v>
      </c>
      <c r="H1786">
        <v>38</v>
      </c>
      <c r="I1786" t="s">
        <v>152</v>
      </c>
      <c r="J1786" t="str">
        <f t="shared" si="54"/>
        <v>T210108Enrich MARQPESGDFY-EB90S12.7562AUG</v>
      </c>
      <c r="K1786" t="s">
        <v>1682</v>
      </c>
      <c r="L1786" t="b">
        <f t="shared" si="55"/>
        <v>1</v>
      </c>
    </row>
    <row r="1787" spans="1:12" hidden="1" x14ac:dyDescent="0.3">
      <c r="A1787" t="s">
        <v>141</v>
      </c>
      <c r="B1787" t="s">
        <v>142</v>
      </c>
      <c r="C1787" t="s">
        <v>46</v>
      </c>
      <c r="D1787" t="s">
        <v>49</v>
      </c>
      <c r="E1787">
        <v>2.75</v>
      </c>
      <c r="F1787">
        <v>62</v>
      </c>
      <c r="G1787" t="s">
        <v>148</v>
      </c>
      <c r="H1787" t="s">
        <v>183</v>
      </c>
      <c r="I1787" t="s">
        <v>152</v>
      </c>
      <c r="J1787" t="str">
        <f t="shared" si="54"/>
        <v xml:space="preserve">T210108Enrich MARQPESGDFY-EB90S12.7562PHK INV </v>
      </c>
      <c r="K1787" t="s">
        <v>1280</v>
      </c>
      <c r="L1787" t="b">
        <f t="shared" si="55"/>
        <v>1</v>
      </c>
    </row>
    <row r="1788" spans="1:12" hidden="1" x14ac:dyDescent="0.3">
      <c r="A1788" t="s">
        <v>141</v>
      </c>
      <c r="B1788" t="s">
        <v>142</v>
      </c>
      <c r="C1788" t="s">
        <v>46</v>
      </c>
      <c r="D1788" t="s">
        <v>49</v>
      </c>
      <c r="E1788">
        <v>2.75</v>
      </c>
      <c r="F1788">
        <v>62</v>
      </c>
      <c r="G1788" t="s">
        <v>153</v>
      </c>
      <c r="H1788">
        <v>38</v>
      </c>
      <c r="I1788" t="s">
        <v>153</v>
      </c>
      <c r="J1788" t="str">
        <f t="shared" si="54"/>
        <v>T210108Enrich MARQPESGDFY-EB90S12.7562SEP</v>
      </c>
      <c r="K1788" t="s">
        <v>1683</v>
      </c>
      <c r="L1788" t="b">
        <f t="shared" si="55"/>
        <v>1</v>
      </c>
    </row>
    <row r="1789" spans="1:12" hidden="1" x14ac:dyDescent="0.3">
      <c r="A1789" t="s">
        <v>141</v>
      </c>
      <c r="B1789" t="s">
        <v>142</v>
      </c>
      <c r="C1789" t="s">
        <v>46</v>
      </c>
      <c r="D1789" t="s">
        <v>49</v>
      </c>
      <c r="E1789">
        <v>2.75</v>
      </c>
      <c r="F1789">
        <v>62</v>
      </c>
      <c r="G1789" t="s">
        <v>148</v>
      </c>
      <c r="H1789" t="s">
        <v>154</v>
      </c>
      <c r="I1789" t="s">
        <v>153</v>
      </c>
      <c r="J1789" t="str">
        <f t="shared" si="54"/>
        <v xml:space="preserve">T210108Enrich MARQPESGDFY-EB90S12.7562PHK INV </v>
      </c>
      <c r="K1789" t="s">
        <v>1280</v>
      </c>
      <c r="L1789" t="b">
        <f t="shared" si="55"/>
        <v>1</v>
      </c>
    </row>
    <row r="1790" spans="1:12" hidden="1" x14ac:dyDescent="0.3">
      <c r="A1790" t="s">
        <v>141</v>
      </c>
      <c r="B1790" t="s">
        <v>142</v>
      </c>
      <c r="C1790" t="s">
        <v>46</v>
      </c>
      <c r="D1790" t="s">
        <v>49</v>
      </c>
      <c r="E1790">
        <v>2.75</v>
      </c>
      <c r="F1790">
        <v>62</v>
      </c>
      <c r="G1790" t="s">
        <v>155</v>
      </c>
      <c r="H1790">
        <v>17</v>
      </c>
      <c r="I1790" t="s">
        <v>155</v>
      </c>
      <c r="J1790" t="str">
        <f t="shared" si="54"/>
        <v>T210108Enrich MARQPESGDFY-EB90S12.7562OCT</v>
      </c>
      <c r="K1790" t="s">
        <v>1684</v>
      </c>
      <c r="L1790" t="b">
        <f t="shared" si="55"/>
        <v>1</v>
      </c>
    </row>
    <row r="1791" spans="1:12" hidden="1" x14ac:dyDescent="0.3">
      <c r="A1791" t="s">
        <v>141</v>
      </c>
      <c r="B1791" t="s">
        <v>142</v>
      </c>
      <c r="C1791" t="s">
        <v>46</v>
      </c>
      <c r="D1791" t="s">
        <v>49</v>
      </c>
      <c r="E1791">
        <v>2.75</v>
      </c>
      <c r="F1791">
        <v>62</v>
      </c>
      <c r="G1791" t="s">
        <v>148</v>
      </c>
      <c r="H1791" t="s">
        <v>187</v>
      </c>
      <c r="I1791" t="s">
        <v>155</v>
      </c>
      <c r="J1791" t="str">
        <f t="shared" si="54"/>
        <v xml:space="preserve">T210108Enrich MARQPESGDFY-EB90S12.7562PHK INV </v>
      </c>
      <c r="K1791" t="s">
        <v>1280</v>
      </c>
      <c r="L1791" t="b">
        <f t="shared" si="55"/>
        <v>1</v>
      </c>
    </row>
    <row r="1792" spans="1:12" hidden="1" x14ac:dyDescent="0.3">
      <c r="A1792" t="s">
        <v>141</v>
      </c>
      <c r="B1792" t="s">
        <v>142</v>
      </c>
      <c r="C1792" t="s">
        <v>46</v>
      </c>
      <c r="D1792" t="s">
        <v>49</v>
      </c>
      <c r="E1792">
        <v>2.75</v>
      </c>
      <c r="F1792">
        <v>62</v>
      </c>
      <c r="G1792" t="s">
        <v>156</v>
      </c>
      <c r="I1792" t="s">
        <v>156</v>
      </c>
      <c r="J1792" t="str">
        <f t="shared" si="54"/>
        <v>T210108Enrich MARQPESGDFY-EB90S12.7562NOV</v>
      </c>
      <c r="K1792" t="s">
        <v>1284</v>
      </c>
      <c r="L1792" t="b">
        <f t="shared" si="55"/>
        <v>1</v>
      </c>
    </row>
    <row r="1793" spans="1:12" hidden="1" x14ac:dyDescent="0.3">
      <c r="A1793" t="s">
        <v>141</v>
      </c>
      <c r="B1793" t="s">
        <v>142</v>
      </c>
      <c r="C1793" t="s">
        <v>46</v>
      </c>
      <c r="D1793" t="s">
        <v>49</v>
      </c>
      <c r="E1793">
        <v>2.75</v>
      </c>
      <c r="F1793">
        <v>62</v>
      </c>
      <c r="G1793" t="s">
        <v>148</v>
      </c>
      <c r="I1793" t="s">
        <v>156</v>
      </c>
      <c r="J1793" t="str">
        <f t="shared" si="54"/>
        <v xml:space="preserve">T210108Enrich MARQPESGDFY-EB90S12.7562PHK INV </v>
      </c>
      <c r="K1793" t="s">
        <v>1280</v>
      </c>
      <c r="L1793" t="b">
        <f t="shared" si="55"/>
        <v>1</v>
      </c>
    </row>
    <row r="1794" spans="1:12" hidden="1" x14ac:dyDescent="0.3">
      <c r="A1794" t="s">
        <v>141</v>
      </c>
      <c r="B1794" t="s">
        <v>142</v>
      </c>
      <c r="C1794" t="s">
        <v>46</v>
      </c>
      <c r="D1794" t="s">
        <v>49</v>
      </c>
      <c r="E1794">
        <v>2.75</v>
      </c>
      <c r="F1794">
        <v>62</v>
      </c>
      <c r="G1794" t="s">
        <v>157</v>
      </c>
      <c r="I1794" t="s">
        <v>157</v>
      </c>
      <c r="J1794" t="str">
        <f t="shared" si="54"/>
        <v>T210108Enrich MARQPESGDFY-EB90S12.7562DEC</v>
      </c>
      <c r="K1794" t="s">
        <v>1285</v>
      </c>
      <c r="L1794" t="b">
        <f t="shared" si="55"/>
        <v>1</v>
      </c>
    </row>
    <row r="1795" spans="1:12" hidden="1" x14ac:dyDescent="0.3">
      <c r="A1795" t="s">
        <v>141</v>
      </c>
      <c r="B1795" t="s">
        <v>142</v>
      </c>
      <c r="C1795" t="s">
        <v>46</v>
      </c>
      <c r="D1795" t="s">
        <v>49</v>
      </c>
      <c r="E1795">
        <v>2.75</v>
      </c>
      <c r="F1795">
        <v>62</v>
      </c>
      <c r="G1795" t="s">
        <v>148</v>
      </c>
      <c r="I1795" t="s">
        <v>157</v>
      </c>
      <c r="J1795" t="str">
        <f t="shared" ref="J1795:J1849" si="56">A1795&amp;B1795&amp;C1795&amp;D1795&amp;E1795&amp;F1795&amp;G1795</f>
        <v xml:space="preserve">T210108Enrich MARQPESGDFY-EB90S12.7562PHK INV </v>
      </c>
      <c r="K1795" t="s">
        <v>1280</v>
      </c>
      <c r="L1795" t="b">
        <f t="shared" ref="L1795:L1849" si="57">J1795=K1795</f>
        <v>1</v>
      </c>
    </row>
    <row r="1796" spans="1:12" hidden="1" x14ac:dyDescent="0.3">
      <c r="A1796" t="s">
        <v>141</v>
      </c>
      <c r="B1796" t="s">
        <v>142</v>
      </c>
      <c r="C1796" t="s">
        <v>46</v>
      </c>
      <c r="D1796" t="s">
        <v>49</v>
      </c>
      <c r="E1796">
        <v>2.75</v>
      </c>
      <c r="F1796">
        <v>62</v>
      </c>
      <c r="G1796" t="s">
        <v>158</v>
      </c>
      <c r="I1796" t="s">
        <v>158</v>
      </c>
      <c r="J1796" t="str">
        <f t="shared" si="56"/>
        <v>T210108Enrich MARQPESGDFY-EB90S12.7562JAN</v>
      </c>
      <c r="K1796" t="s">
        <v>1286</v>
      </c>
      <c r="L1796" t="b">
        <f t="shared" si="57"/>
        <v>1</v>
      </c>
    </row>
    <row r="1797" spans="1:12" hidden="1" x14ac:dyDescent="0.3">
      <c r="A1797" t="s">
        <v>141</v>
      </c>
      <c r="B1797" t="s">
        <v>142</v>
      </c>
      <c r="C1797" t="s">
        <v>46</v>
      </c>
      <c r="D1797" t="s">
        <v>49</v>
      </c>
      <c r="E1797">
        <v>2.75</v>
      </c>
      <c r="F1797">
        <v>62</v>
      </c>
      <c r="G1797" t="s">
        <v>148</v>
      </c>
      <c r="I1797" t="s">
        <v>158</v>
      </c>
      <c r="J1797" t="str">
        <f t="shared" si="56"/>
        <v xml:space="preserve">T210108Enrich MARQPESGDFY-EB90S12.7562PHK INV </v>
      </c>
      <c r="K1797" t="s">
        <v>1280</v>
      </c>
      <c r="L1797" t="b">
        <f t="shared" si="57"/>
        <v>1</v>
      </c>
    </row>
    <row r="1798" spans="1:12" hidden="1" x14ac:dyDescent="0.3">
      <c r="A1798" t="s">
        <v>141</v>
      </c>
      <c r="B1798" t="s">
        <v>142</v>
      </c>
      <c r="C1798" t="s">
        <v>46</v>
      </c>
      <c r="D1798" t="s">
        <v>49</v>
      </c>
      <c r="E1798">
        <v>2.75</v>
      </c>
      <c r="F1798">
        <v>62</v>
      </c>
      <c r="G1798" t="s">
        <v>159</v>
      </c>
      <c r="I1798" t="s">
        <v>159</v>
      </c>
      <c r="J1798" t="str">
        <f t="shared" si="56"/>
        <v>T210108Enrich MARQPESGDFY-EB90S12.7562FEB</v>
      </c>
      <c r="K1798" t="s">
        <v>1287</v>
      </c>
      <c r="L1798" t="b">
        <f t="shared" si="57"/>
        <v>1</v>
      </c>
    </row>
    <row r="1799" spans="1:12" hidden="1" x14ac:dyDescent="0.3">
      <c r="A1799" t="s">
        <v>141</v>
      </c>
      <c r="B1799" t="s">
        <v>142</v>
      </c>
      <c r="C1799" t="s">
        <v>46</v>
      </c>
      <c r="D1799" t="s">
        <v>49</v>
      </c>
      <c r="E1799">
        <v>2.75</v>
      </c>
      <c r="F1799">
        <v>62</v>
      </c>
      <c r="G1799" t="s">
        <v>148</v>
      </c>
      <c r="I1799" t="s">
        <v>159</v>
      </c>
      <c r="J1799" t="str">
        <f t="shared" si="56"/>
        <v xml:space="preserve">T210108Enrich MARQPESGDFY-EB90S12.7562PHK INV </v>
      </c>
      <c r="K1799" t="s">
        <v>1280</v>
      </c>
      <c r="L1799" t="b">
        <f t="shared" si="57"/>
        <v>1</v>
      </c>
    </row>
    <row r="1800" spans="1:12" x14ac:dyDescent="0.3">
      <c r="A1800" t="s">
        <v>141</v>
      </c>
      <c r="B1800" t="s">
        <v>142</v>
      </c>
      <c r="C1800" t="s">
        <v>46</v>
      </c>
      <c r="D1800" t="s">
        <v>49</v>
      </c>
      <c r="E1800">
        <v>2.75</v>
      </c>
      <c r="F1800">
        <v>62</v>
      </c>
      <c r="G1800" t="s">
        <v>160</v>
      </c>
      <c r="I1800" t="s">
        <v>160</v>
      </c>
      <c r="J1800" t="str">
        <f t="shared" si="56"/>
        <v>T210108Enrich MARQPESGDFY-EB90S12.7562MAR</v>
      </c>
      <c r="K1800" t="s">
        <v>1288</v>
      </c>
      <c r="L1800" t="b">
        <f t="shared" si="57"/>
        <v>1</v>
      </c>
    </row>
    <row r="1801" spans="1:12" x14ac:dyDescent="0.3">
      <c r="A1801" t="s">
        <v>141</v>
      </c>
      <c r="B1801" t="s">
        <v>142</v>
      </c>
      <c r="C1801" t="s">
        <v>46</v>
      </c>
      <c r="D1801" t="s">
        <v>49</v>
      </c>
      <c r="E1801">
        <v>2.75</v>
      </c>
      <c r="F1801">
        <v>62</v>
      </c>
      <c r="G1801" t="s">
        <v>148</v>
      </c>
      <c r="I1801" t="s">
        <v>160</v>
      </c>
      <c r="J1801" t="str">
        <f t="shared" si="56"/>
        <v xml:space="preserve">T210108Enrich MARQPESGDFY-EB90S12.7562PHK INV </v>
      </c>
      <c r="K1801" t="s">
        <v>1280</v>
      </c>
      <c r="L1801" t="b">
        <f t="shared" si="57"/>
        <v>1</v>
      </c>
    </row>
    <row r="1802" spans="1:12" hidden="1" x14ac:dyDescent="0.3">
      <c r="A1802" t="s">
        <v>141</v>
      </c>
      <c r="B1802" t="s">
        <v>142</v>
      </c>
      <c r="C1802" t="s">
        <v>46</v>
      </c>
      <c r="D1802" t="s">
        <v>48</v>
      </c>
      <c r="E1802">
        <v>24.67</v>
      </c>
      <c r="F1802">
        <v>31</v>
      </c>
      <c r="G1802" t="s">
        <v>185</v>
      </c>
      <c r="I1802" t="s">
        <v>185</v>
      </c>
      <c r="J1802" t="str">
        <f t="shared" si="56"/>
        <v>T210108Enrich MARQPESGDFY-E25PM124.6731APR</v>
      </c>
      <c r="K1802" t="s">
        <v>1289</v>
      </c>
      <c r="L1802" t="b">
        <f t="shared" si="57"/>
        <v>1</v>
      </c>
    </row>
    <row r="1803" spans="1:12" hidden="1" x14ac:dyDescent="0.3">
      <c r="A1803" t="s">
        <v>141</v>
      </c>
      <c r="B1803" t="s">
        <v>142</v>
      </c>
      <c r="C1803" t="s">
        <v>46</v>
      </c>
      <c r="D1803" t="s">
        <v>48</v>
      </c>
      <c r="E1803">
        <v>24.67</v>
      </c>
      <c r="F1803">
        <v>31</v>
      </c>
      <c r="G1803" t="s">
        <v>148</v>
      </c>
      <c r="I1803" t="s">
        <v>185</v>
      </c>
      <c r="J1803" t="str">
        <f t="shared" si="56"/>
        <v xml:space="preserve">T210108Enrich MARQPESGDFY-E25PM124.6731PHK INV </v>
      </c>
      <c r="K1803" t="s">
        <v>1290</v>
      </c>
      <c r="L1803" t="b">
        <f t="shared" si="57"/>
        <v>1</v>
      </c>
    </row>
    <row r="1804" spans="1:12" hidden="1" x14ac:dyDescent="0.3">
      <c r="A1804" t="s">
        <v>141</v>
      </c>
      <c r="B1804" t="s">
        <v>142</v>
      </c>
      <c r="C1804" t="s">
        <v>46</v>
      </c>
      <c r="D1804" t="s">
        <v>48</v>
      </c>
      <c r="E1804">
        <v>24.67</v>
      </c>
      <c r="F1804">
        <v>31</v>
      </c>
      <c r="G1804" t="s">
        <v>147</v>
      </c>
      <c r="I1804" t="s">
        <v>147</v>
      </c>
      <c r="J1804" t="str">
        <f t="shared" si="56"/>
        <v>T210108Enrich MARQPESGDFY-E25PM124.6731MAY</v>
      </c>
      <c r="K1804" t="s">
        <v>1291</v>
      </c>
      <c r="L1804" t="b">
        <f t="shared" si="57"/>
        <v>1</v>
      </c>
    </row>
    <row r="1805" spans="1:12" hidden="1" x14ac:dyDescent="0.3">
      <c r="A1805" t="s">
        <v>141</v>
      </c>
      <c r="B1805" t="s">
        <v>142</v>
      </c>
      <c r="C1805" t="s">
        <v>46</v>
      </c>
      <c r="D1805" t="s">
        <v>48</v>
      </c>
      <c r="E1805">
        <v>24.67</v>
      </c>
      <c r="F1805">
        <v>31</v>
      </c>
      <c r="G1805" t="s">
        <v>148</v>
      </c>
      <c r="I1805" t="s">
        <v>147</v>
      </c>
      <c r="J1805" t="str">
        <f t="shared" si="56"/>
        <v xml:space="preserve">T210108Enrich MARQPESGDFY-E25PM124.6731PHK INV </v>
      </c>
      <c r="K1805" t="s">
        <v>1290</v>
      </c>
      <c r="L1805" t="b">
        <f t="shared" si="57"/>
        <v>1</v>
      </c>
    </row>
    <row r="1806" spans="1:12" hidden="1" x14ac:dyDescent="0.3">
      <c r="A1806" t="s">
        <v>141</v>
      </c>
      <c r="B1806" t="s">
        <v>142</v>
      </c>
      <c r="C1806" t="s">
        <v>46</v>
      </c>
      <c r="D1806" t="s">
        <v>48</v>
      </c>
      <c r="E1806">
        <v>24.67</v>
      </c>
      <c r="F1806">
        <v>31</v>
      </c>
      <c r="G1806" t="s">
        <v>149</v>
      </c>
      <c r="I1806" t="s">
        <v>149</v>
      </c>
      <c r="J1806" t="str">
        <f t="shared" si="56"/>
        <v>T210108Enrich MARQPESGDFY-E25PM124.6731JUN</v>
      </c>
      <c r="K1806" t="s">
        <v>1292</v>
      </c>
      <c r="L1806" t="b">
        <f t="shared" si="57"/>
        <v>1</v>
      </c>
    </row>
    <row r="1807" spans="1:12" hidden="1" x14ac:dyDescent="0.3">
      <c r="A1807" t="s">
        <v>141</v>
      </c>
      <c r="B1807" t="s">
        <v>142</v>
      </c>
      <c r="C1807" t="s">
        <v>46</v>
      </c>
      <c r="D1807" t="s">
        <v>48</v>
      </c>
      <c r="E1807">
        <v>24.67</v>
      </c>
      <c r="F1807">
        <v>31</v>
      </c>
      <c r="G1807" t="s">
        <v>148</v>
      </c>
      <c r="I1807" t="s">
        <v>149</v>
      </c>
      <c r="J1807" t="str">
        <f t="shared" si="56"/>
        <v xml:space="preserve">T210108Enrich MARQPESGDFY-E25PM124.6731PHK INV </v>
      </c>
      <c r="K1807" t="s">
        <v>1290</v>
      </c>
      <c r="L1807" t="b">
        <f t="shared" si="57"/>
        <v>1</v>
      </c>
    </row>
    <row r="1808" spans="1:12" hidden="1" x14ac:dyDescent="0.3">
      <c r="A1808" t="s">
        <v>141</v>
      </c>
      <c r="B1808" t="s">
        <v>142</v>
      </c>
      <c r="C1808" t="s">
        <v>46</v>
      </c>
      <c r="D1808" t="s">
        <v>48</v>
      </c>
      <c r="E1808">
        <v>24.67</v>
      </c>
      <c r="F1808">
        <v>31</v>
      </c>
      <c r="G1808" t="s">
        <v>150</v>
      </c>
      <c r="I1808" t="s">
        <v>150</v>
      </c>
      <c r="J1808" t="str">
        <f t="shared" si="56"/>
        <v>T210108Enrich MARQPESGDFY-E25PM124.6731JUL</v>
      </c>
      <c r="K1808" t="s">
        <v>1293</v>
      </c>
      <c r="L1808" t="b">
        <f t="shared" si="57"/>
        <v>1</v>
      </c>
    </row>
    <row r="1809" spans="1:12" hidden="1" x14ac:dyDescent="0.3">
      <c r="A1809" t="s">
        <v>141</v>
      </c>
      <c r="B1809" t="s">
        <v>142</v>
      </c>
      <c r="C1809" t="s">
        <v>46</v>
      </c>
      <c r="D1809" t="s">
        <v>48</v>
      </c>
      <c r="E1809">
        <v>24.67</v>
      </c>
      <c r="F1809">
        <v>31</v>
      </c>
      <c r="G1809" t="s">
        <v>148</v>
      </c>
      <c r="I1809" t="s">
        <v>150</v>
      </c>
      <c r="J1809" t="str">
        <f t="shared" si="56"/>
        <v xml:space="preserve">T210108Enrich MARQPESGDFY-E25PM124.6731PHK INV </v>
      </c>
      <c r="K1809" t="s">
        <v>1290</v>
      </c>
      <c r="L1809" t="b">
        <f t="shared" si="57"/>
        <v>1</v>
      </c>
    </row>
    <row r="1810" spans="1:12" hidden="1" x14ac:dyDescent="0.3">
      <c r="A1810" t="s">
        <v>141</v>
      </c>
      <c r="B1810" t="s">
        <v>142</v>
      </c>
      <c r="C1810" t="s">
        <v>46</v>
      </c>
      <c r="D1810" t="s">
        <v>48</v>
      </c>
      <c r="E1810">
        <v>24.67</v>
      </c>
      <c r="F1810">
        <v>31</v>
      </c>
      <c r="G1810" t="s">
        <v>152</v>
      </c>
      <c r="H1810">
        <v>20</v>
      </c>
      <c r="I1810" t="s">
        <v>152</v>
      </c>
      <c r="J1810" t="str">
        <f t="shared" si="56"/>
        <v>T210108Enrich MARQPESGDFY-E25PM124.6731AUG</v>
      </c>
      <c r="K1810" t="s">
        <v>1685</v>
      </c>
      <c r="L1810" t="b">
        <f t="shared" si="57"/>
        <v>1</v>
      </c>
    </row>
    <row r="1811" spans="1:12" hidden="1" x14ac:dyDescent="0.3">
      <c r="A1811" t="s">
        <v>141</v>
      </c>
      <c r="B1811" t="s">
        <v>142</v>
      </c>
      <c r="C1811" t="s">
        <v>46</v>
      </c>
      <c r="D1811" t="s">
        <v>48</v>
      </c>
      <c r="E1811">
        <v>24.67</v>
      </c>
      <c r="F1811">
        <v>31</v>
      </c>
      <c r="G1811" t="s">
        <v>148</v>
      </c>
      <c r="H1811" t="s">
        <v>184</v>
      </c>
      <c r="I1811" t="s">
        <v>152</v>
      </c>
      <c r="J1811" t="str">
        <f t="shared" si="56"/>
        <v xml:space="preserve">T210108Enrich MARQPESGDFY-E25PM124.6731PHK INV </v>
      </c>
      <c r="K1811" t="s">
        <v>1290</v>
      </c>
      <c r="L1811" t="b">
        <f t="shared" si="57"/>
        <v>1</v>
      </c>
    </row>
    <row r="1812" spans="1:12" hidden="1" x14ac:dyDescent="0.3">
      <c r="A1812" t="s">
        <v>141</v>
      </c>
      <c r="B1812" t="s">
        <v>142</v>
      </c>
      <c r="C1812" t="s">
        <v>46</v>
      </c>
      <c r="D1812" t="s">
        <v>48</v>
      </c>
      <c r="E1812">
        <v>24.67</v>
      </c>
      <c r="F1812">
        <v>31</v>
      </c>
      <c r="G1812" t="s">
        <v>153</v>
      </c>
      <c r="H1812">
        <v>0</v>
      </c>
      <c r="I1812" t="s">
        <v>153</v>
      </c>
      <c r="J1812" t="str">
        <f t="shared" si="56"/>
        <v>T210108Enrich MARQPESGDFY-E25PM124.6731SEP</v>
      </c>
      <c r="K1812" t="s">
        <v>1686</v>
      </c>
      <c r="L1812" t="b">
        <f t="shared" si="57"/>
        <v>1</v>
      </c>
    </row>
    <row r="1813" spans="1:12" hidden="1" x14ac:dyDescent="0.3">
      <c r="A1813" t="s">
        <v>141</v>
      </c>
      <c r="B1813" t="s">
        <v>142</v>
      </c>
      <c r="C1813" t="s">
        <v>46</v>
      </c>
      <c r="D1813" t="s">
        <v>48</v>
      </c>
      <c r="E1813">
        <v>24.67</v>
      </c>
      <c r="F1813">
        <v>31</v>
      </c>
      <c r="G1813" t="s">
        <v>148</v>
      </c>
      <c r="I1813" t="s">
        <v>153</v>
      </c>
      <c r="J1813" t="str">
        <f t="shared" si="56"/>
        <v xml:space="preserve">T210108Enrich MARQPESGDFY-E25PM124.6731PHK INV </v>
      </c>
      <c r="K1813" t="s">
        <v>1290</v>
      </c>
      <c r="L1813" t="b">
        <f t="shared" si="57"/>
        <v>1</v>
      </c>
    </row>
    <row r="1814" spans="1:12" hidden="1" x14ac:dyDescent="0.3">
      <c r="A1814" t="s">
        <v>141</v>
      </c>
      <c r="B1814" t="s">
        <v>142</v>
      </c>
      <c r="C1814" t="s">
        <v>46</v>
      </c>
      <c r="D1814" t="s">
        <v>48</v>
      </c>
      <c r="E1814">
        <v>24.67</v>
      </c>
      <c r="F1814">
        <v>31</v>
      </c>
      <c r="G1814" t="s">
        <v>155</v>
      </c>
      <c r="H1814">
        <v>11</v>
      </c>
      <c r="I1814" t="s">
        <v>155</v>
      </c>
      <c r="J1814" t="str">
        <f t="shared" si="56"/>
        <v>T210108Enrich MARQPESGDFY-E25PM124.6731OCT</v>
      </c>
      <c r="K1814" t="s">
        <v>1687</v>
      </c>
      <c r="L1814" t="b">
        <f t="shared" si="57"/>
        <v>1</v>
      </c>
    </row>
    <row r="1815" spans="1:12" hidden="1" x14ac:dyDescent="0.3">
      <c r="A1815" t="s">
        <v>141</v>
      </c>
      <c r="B1815" t="s">
        <v>142</v>
      </c>
      <c r="C1815" t="s">
        <v>46</v>
      </c>
      <c r="D1815" t="s">
        <v>48</v>
      </c>
      <c r="E1815">
        <v>24.67</v>
      </c>
      <c r="F1815">
        <v>31</v>
      </c>
      <c r="G1815" t="s">
        <v>148</v>
      </c>
      <c r="H1815" t="s">
        <v>187</v>
      </c>
      <c r="I1815" t="s">
        <v>155</v>
      </c>
      <c r="J1815" t="str">
        <f t="shared" si="56"/>
        <v xml:space="preserve">T210108Enrich MARQPESGDFY-E25PM124.6731PHK INV </v>
      </c>
      <c r="K1815" t="s">
        <v>1290</v>
      </c>
      <c r="L1815" t="b">
        <f t="shared" si="57"/>
        <v>1</v>
      </c>
    </row>
    <row r="1816" spans="1:12" hidden="1" x14ac:dyDescent="0.3">
      <c r="A1816" t="s">
        <v>141</v>
      </c>
      <c r="B1816" t="s">
        <v>142</v>
      </c>
      <c r="C1816" t="s">
        <v>46</v>
      </c>
      <c r="D1816" t="s">
        <v>48</v>
      </c>
      <c r="E1816">
        <v>24.67</v>
      </c>
      <c r="F1816">
        <v>31</v>
      </c>
      <c r="G1816" t="s">
        <v>156</v>
      </c>
      <c r="I1816" t="s">
        <v>156</v>
      </c>
      <c r="J1816" t="str">
        <f t="shared" si="56"/>
        <v>T210108Enrich MARQPESGDFY-E25PM124.6731NOV</v>
      </c>
      <c r="K1816" t="s">
        <v>1294</v>
      </c>
      <c r="L1816" t="b">
        <f t="shared" si="57"/>
        <v>1</v>
      </c>
    </row>
    <row r="1817" spans="1:12" hidden="1" x14ac:dyDescent="0.3">
      <c r="A1817" t="s">
        <v>141</v>
      </c>
      <c r="B1817" t="s">
        <v>142</v>
      </c>
      <c r="C1817" t="s">
        <v>46</v>
      </c>
      <c r="D1817" t="s">
        <v>48</v>
      </c>
      <c r="E1817">
        <v>24.67</v>
      </c>
      <c r="F1817">
        <v>31</v>
      </c>
      <c r="G1817" t="s">
        <v>148</v>
      </c>
      <c r="I1817" t="s">
        <v>156</v>
      </c>
      <c r="J1817" t="str">
        <f t="shared" si="56"/>
        <v xml:space="preserve">T210108Enrich MARQPESGDFY-E25PM124.6731PHK INV </v>
      </c>
      <c r="K1817" t="s">
        <v>1290</v>
      </c>
      <c r="L1817" t="b">
        <f t="shared" si="57"/>
        <v>1</v>
      </c>
    </row>
    <row r="1818" spans="1:12" hidden="1" x14ac:dyDescent="0.3">
      <c r="A1818" t="s">
        <v>141</v>
      </c>
      <c r="B1818" t="s">
        <v>142</v>
      </c>
      <c r="C1818" t="s">
        <v>46</v>
      </c>
      <c r="D1818" t="s">
        <v>48</v>
      </c>
      <c r="E1818">
        <v>24.67</v>
      </c>
      <c r="F1818">
        <v>31</v>
      </c>
      <c r="G1818" t="s">
        <v>157</v>
      </c>
      <c r="I1818" t="s">
        <v>157</v>
      </c>
      <c r="J1818" t="str">
        <f t="shared" si="56"/>
        <v>T210108Enrich MARQPESGDFY-E25PM124.6731DEC</v>
      </c>
      <c r="K1818" t="s">
        <v>1295</v>
      </c>
      <c r="L1818" t="b">
        <f t="shared" si="57"/>
        <v>1</v>
      </c>
    </row>
    <row r="1819" spans="1:12" hidden="1" x14ac:dyDescent="0.3">
      <c r="A1819" t="s">
        <v>141</v>
      </c>
      <c r="B1819" t="s">
        <v>142</v>
      </c>
      <c r="C1819" t="s">
        <v>46</v>
      </c>
      <c r="D1819" t="s">
        <v>48</v>
      </c>
      <c r="E1819">
        <v>24.67</v>
      </c>
      <c r="F1819">
        <v>31</v>
      </c>
      <c r="G1819" t="s">
        <v>148</v>
      </c>
      <c r="I1819" t="s">
        <v>157</v>
      </c>
      <c r="J1819" t="str">
        <f t="shared" si="56"/>
        <v xml:space="preserve">T210108Enrich MARQPESGDFY-E25PM124.6731PHK INV </v>
      </c>
      <c r="K1819" t="s">
        <v>1290</v>
      </c>
      <c r="L1819" t="b">
        <f t="shared" si="57"/>
        <v>1</v>
      </c>
    </row>
    <row r="1820" spans="1:12" hidden="1" x14ac:dyDescent="0.3">
      <c r="A1820" t="s">
        <v>141</v>
      </c>
      <c r="B1820" t="s">
        <v>142</v>
      </c>
      <c r="C1820" t="s">
        <v>46</v>
      </c>
      <c r="D1820" t="s">
        <v>48</v>
      </c>
      <c r="E1820">
        <v>24.67</v>
      </c>
      <c r="F1820">
        <v>31</v>
      </c>
      <c r="G1820" t="s">
        <v>158</v>
      </c>
      <c r="I1820" t="s">
        <v>158</v>
      </c>
      <c r="J1820" t="str">
        <f t="shared" si="56"/>
        <v>T210108Enrich MARQPESGDFY-E25PM124.6731JAN</v>
      </c>
      <c r="K1820" t="s">
        <v>1296</v>
      </c>
      <c r="L1820" t="b">
        <f t="shared" si="57"/>
        <v>1</v>
      </c>
    </row>
    <row r="1821" spans="1:12" hidden="1" x14ac:dyDescent="0.3">
      <c r="A1821" t="s">
        <v>141</v>
      </c>
      <c r="B1821" t="s">
        <v>142</v>
      </c>
      <c r="C1821" t="s">
        <v>46</v>
      </c>
      <c r="D1821" t="s">
        <v>48</v>
      </c>
      <c r="E1821">
        <v>24.67</v>
      </c>
      <c r="F1821">
        <v>31</v>
      </c>
      <c r="G1821" t="s">
        <v>148</v>
      </c>
      <c r="I1821" t="s">
        <v>158</v>
      </c>
      <c r="J1821" t="str">
        <f t="shared" si="56"/>
        <v xml:space="preserve">T210108Enrich MARQPESGDFY-E25PM124.6731PHK INV </v>
      </c>
      <c r="K1821" t="s">
        <v>1290</v>
      </c>
      <c r="L1821" t="b">
        <f t="shared" si="57"/>
        <v>1</v>
      </c>
    </row>
    <row r="1822" spans="1:12" hidden="1" x14ac:dyDescent="0.3">
      <c r="A1822" t="s">
        <v>141</v>
      </c>
      <c r="B1822" t="s">
        <v>142</v>
      </c>
      <c r="C1822" t="s">
        <v>46</v>
      </c>
      <c r="D1822" t="s">
        <v>48</v>
      </c>
      <c r="E1822">
        <v>24.67</v>
      </c>
      <c r="F1822">
        <v>31</v>
      </c>
      <c r="G1822" t="s">
        <v>159</v>
      </c>
      <c r="I1822" t="s">
        <v>159</v>
      </c>
      <c r="J1822" t="str">
        <f t="shared" si="56"/>
        <v>T210108Enrich MARQPESGDFY-E25PM124.6731FEB</v>
      </c>
      <c r="K1822" t="s">
        <v>1297</v>
      </c>
      <c r="L1822" t="b">
        <f t="shared" si="57"/>
        <v>1</v>
      </c>
    </row>
    <row r="1823" spans="1:12" hidden="1" x14ac:dyDescent="0.3">
      <c r="A1823" t="s">
        <v>141</v>
      </c>
      <c r="B1823" t="s">
        <v>142</v>
      </c>
      <c r="C1823" t="s">
        <v>46</v>
      </c>
      <c r="D1823" t="s">
        <v>48</v>
      </c>
      <c r="E1823">
        <v>24.67</v>
      </c>
      <c r="F1823">
        <v>31</v>
      </c>
      <c r="G1823" t="s">
        <v>148</v>
      </c>
      <c r="I1823" t="s">
        <v>159</v>
      </c>
      <c r="J1823" t="str">
        <f t="shared" si="56"/>
        <v xml:space="preserve">T210108Enrich MARQPESGDFY-E25PM124.6731PHK INV </v>
      </c>
      <c r="K1823" t="s">
        <v>1290</v>
      </c>
      <c r="L1823" t="b">
        <f t="shared" si="57"/>
        <v>1</v>
      </c>
    </row>
    <row r="1824" spans="1:12" x14ac:dyDescent="0.3">
      <c r="A1824" t="s">
        <v>141</v>
      </c>
      <c r="B1824" t="s">
        <v>142</v>
      </c>
      <c r="C1824" t="s">
        <v>46</v>
      </c>
      <c r="D1824" t="s">
        <v>48</v>
      </c>
      <c r="E1824">
        <v>24.67</v>
      </c>
      <c r="F1824">
        <v>31</v>
      </c>
      <c r="G1824" t="s">
        <v>160</v>
      </c>
      <c r="I1824" t="s">
        <v>160</v>
      </c>
      <c r="J1824" t="str">
        <f t="shared" si="56"/>
        <v>T210108Enrich MARQPESGDFY-E25PM124.6731MAR</v>
      </c>
      <c r="K1824" t="s">
        <v>1298</v>
      </c>
      <c r="L1824" t="b">
        <f t="shared" si="57"/>
        <v>1</v>
      </c>
    </row>
    <row r="1825" spans="1:12" x14ac:dyDescent="0.3">
      <c r="A1825" t="s">
        <v>141</v>
      </c>
      <c r="B1825" t="s">
        <v>142</v>
      </c>
      <c r="C1825" t="s">
        <v>46</v>
      </c>
      <c r="D1825" t="s">
        <v>48</v>
      </c>
      <c r="E1825">
        <v>24.67</v>
      </c>
      <c r="F1825">
        <v>31</v>
      </c>
      <c r="G1825" t="s">
        <v>148</v>
      </c>
      <c r="I1825" t="s">
        <v>160</v>
      </c>
      <c r="J1825" t="str">
        <f t="shared" si="56"/>
        <v xml:space="preserve">T210108Enrich MARQPESGDFY-E25PM124.6731PHK INV </v>
      </c>
      <c r="K1825" t="s">
        <v>1290</v>
      </c>
      <c r="L1825" t="b">
        <f t="shared" si="57"/>
        <v>1</v>
      </c>
    </row>
    <row r="1826" spans="1:12" hidden="1" x14ac:dyDescent="0.3">
      <c r="A1826" t="s">
        <v>141</v>
      </c>
      <c r="B1826" t="s">
        <v>142</v>
      </c>
      <c r="C1826" t="s">
        <v>46</v>
      </c>
      <c r="D1826" t="s">
        <v>143</v>
      </c>
      <c r="E1826">
        <v>24.67</v>
      </c>
      <c r="F1826">
        <v>31</v>
      </c>
      <c r="G1826" t="s">
        <v>185</v>
      </c>
      <c r="I1826" t="s">
        <v>185</v>
      </c>
      <c r="J1826" t="str">
        <f t="shared" si="56"/>
        <v>T210108Enrich MARQPESGDFY-E25PM1L24.6731APR</v>
      </c>
      <c r="K1826" t="s">
        <v>1299</v>
      </c>
      <c r="L1826" t="b">
        <f t="shared" si="57"/>
        <v>1</v>
      </c>
    </row>
    <row r="1827" spans="1:12" hidden="1" x14ac:dyDescent="0.3">
      <c r="A1827" t="s">
        <v>141</v>
      </c>
      <c r="B1827" t="s">
        <v>142</v>
      </c>
      <c r="C1827" t="s">
        <v>46</v>
      </c>
      <c r="D1827" t="s">
        <v>143</v>
      </c>
      <c r="E1827">
        <v>24.67</v>
      </c>
      <c r="F1827">
        <v>31</v>
      </c>
      <c r="G1827" t="s">
        <v>148</v>
      </c>
      <c r="I1827" t="s">
        <v>185</v>
      </c>
      <c r="J1827" t="str">
        <f t="shared" si="56"/>
        <v xml:space="preserve">T210108Enrich MARQPESGDFY-E25PM1L24.6731PHK INV </v>
      </c>
      <c r="K1827" t="s">
        <v>1300</v>
      </c>
      <c r="L1827" t="b">
        <f t="shared" si="57"/>
        <v>1</v>
      </c>
    </row>
    <row r="1828" spans="1:12" hidden="1" x14ac:dyDescent="0.3">
      <c r="A1828" t="s">
        <v>141</v>
      </c>
      <c r="B1828" t="s">
        <v>142</v>
      </c>
      <c r="C1828" t="s">
        <v>46</v>
      </c>
      <c r="D1828" t="s">
        <v>143</v>
      </c>
      <c r="E1828">
        <v>24.67</v>
      </c>
      <c r="F1828">
        <v>31</v>
      </c>
      <c r="G1828" t="s">
        <v>147</v>
      </c>
      <c r="I1828" t="s">
        <v>147</v>
      </c>
      <c r="J1828" t="str">
        <f t="shared" si="56"/>
        <v>T210108Enrich MARQPESGDFY-E25PM1L24.6731MAY</v>
      </c>
      <c r="K1828" t="s">
        <v>1301</v>
      </c>
      <c r="L1828" t="b">
        <f t="shared" si="57"/>
        <v>1</v>
      </c>
    </row>
    <row r="1829" spans="1:12" hidden="1" x14ac:dyDescent="0.3">
      <c r="A1829" t="s">
        <v>141</v>
      </c>
      <c r="B1829" t="s">
        <v>142</v>
      </c>
      <c r="C1829" t="s">
        <v>46</v>
      </c>
      <c r="D1829" t="s">
        <v>143</v>
      </c>
      <c r="E1829">
        <v>24.67</v>
      </c>
      <c r="F1829">
        <v>31</v>
      </c>
      <c r="G1829" t="s">
        <v>148</v>
      </c>
      <c r="I1829" t="s">
        <v>147</v>
      </c>
      <c r="J1829" t="str">
        <f t="shared" si="56"/>
        <v xml:space="preserve">T210108Enrich MARQPESGDFY-E25PM1L24.6731PHK INV </v>
      </c>
      <c r="K1829" t="s">
        <v>1300</v>
      </c>
      <c r="L1829" t="b">
        <f t="shared" si="57"/>
        <v>1</v>
      </c>
    </row>
    <row r="1830" spans="1:12" hidden="1" x14ac:dyDescent="0.3">
      <c r="A1830" t="s">
        <v>141</v>
      </c>
      <c r="B1830" t="s">
        <v>142</v>
      </c>
      <c r="C1830" t="s">
        <v>46</v>
      </c>
      <c r="D1830" t="s">
        <v>143</v>
      </c>
      <c r="E1830">
        <v>24.67</v>
      </c>
      <c r="F1830">
        <v>31</v>
      </c>
      <c r="G1830" t="s">
        <v>149</v>
      </c>
      <c r="I1830" t="s">
        <v>149</v>
      </c>
      <c r="J1830" t="str">
        <f t="shared" si="56"/>
        <v>T210108Enrich MARQPESGDFY-E25PM1L24.6731JUN</v>
      </c>
      <c r="K1830" t="s">
        <v>1302</v>
      </c>
      <c r="L1830" t="b">
        <f t="shared" si="57"/>
        <v>1</v>
      </c>
    </row>
    <row r="1831" spans="1:12" hidden="1" x14ac:dyDescent="0.3">
      <c r="A1831" t="s">
        <v>141</v>
      </c>
      <c r="B1831" t="s">
        <v>142</v>
      </c>
      <c r="C1831" t="s">
        <v>46</v>
      </c>
      <c r="D1831" t="s">
        <v>143</v>
      </c>
      <c r="E1831">
        <v>24.67</v>
      </c>
      <c r="F1831">
        <v>31</v>
      </c>
      <c r="G1831" t="s">
        <v>148</v>
      </c>
      <c r="I1831" t="s">
        <v>149</v>
      </c>
      <c r="J1831" t="str">
        <f t="shared" si="56"/>
        <v xml:space="preserve">T210108Enrich MARQPESGDFY-E25PM1L24.6731PHK INV </v>
      </c>
      <c r="K1831" t="s">
        <v>1300</v>
      </c>
      <c r="L1831" t="b">
        <f t="shared" si="57"/>
        <v>1</v>
      </c>
    </row>
    <row r="1832" spans="1:12" hidden="1" x14ac:dyDescent="0.3">
      <c r="A1832" t="s">
        <v>141</v>
      </c>
      <c r="B1832" t="s">
        <v>142</v>
      </c>
      <c r="C1832" t="s">
        <v>46</v>
      </c>
      <c r="D1832" t="s">
        <v>143</v>
      </c>
      <c r="E1832">
        <v>24.67</v>
      </c>
      <c r="F1832">
        <v>31</v>
      </c>
      <c r="G1832" t="s">
        <v>150</v>
      </c>
      <c r="I1832" t="s">
        <v>150</v>
      </c>
      <c r="J1832" t="str">
        <f t="shared" si="56"/>
        <v>T210108Enrich MARQPESGDFY-E25PM1L24.6731JUL</v>
      </c>
      <c r="K1832" t="s">
        <v>1303</v>
      </c>
      <c r="L1832" t="b">
        <f t="shared" si="57"/>
        <v>1</v>
      </c>
    </row>
    <row r="1833" spans="1:12" hidden="1" x14ac:dyDescent="0.3">
      <c r="A1833" t="s">
        <v>141</v>
      </c>
      <c r="B1833" t="s">
        <v>142</v>
      </c>
      <c r="C1833" t="s">
        <v>46</v>
      </c>
      <c r="D1833" t="s">
        <v>143</v>
      </c>
      <c r="E1833">
        <v>24.67</v>
      </c>
      <c r="F1833">
        <v>31</v>
      </c>
      <c r="G1833" t="s">
        <v>148</v>
      </c>
      <c r="I1833" t="s">
        <v>150</v>
      </c>
      <c r="J1833" t="str">
        <f t="shared" si="56"/>
        <v xml:space="preserve">T210108Enrich MARQPESGDFY-E25PM1L24.6731PHK INV </v>
      </c>
      <c r="K1833" t="s">
        <v>1300</v>
      </c>
      <c r="L1833" t="b">
        <f t="shared" si="57"/>
        <v>1</v>
      </c>
    </row>
    <row r="1834" spans="1:12" hidden="1" x14ac:dyDescent="0.3">
      <c r="A1834" t="s">
        <v>141</v>
      </c>
      <c r="B1834" t="s">
        <v>142</v>
      </c>
      <c r="C1834" t="s">
        <v>46</v>
      </c>
      <c r="D1834" t="s">
        <v>143</v>
      </c>
      <c r="E1834">
        <v>24.67</v>
      </c>
      <c r="F1834">
        <v>31</v>
      </c>
      <c r="G1834" t="s">
        <v>152</v>
      </c>
      <c r="H1834">
        <v>18</v>
      </c>
      <c r="I1834" t="s">
        <v>152</v>
      </c>
      <c r="J1834" t="str">
        <f t="shared" si="56"/>
        <v>T210108Enrich MARQPESGDFY-E25PM1L24.6731AUG</v>
      </c>
      <c r="K1834" t="s">
        <v>1688</v>
      </c>
      <c r="L1834" t="b">
        <f t="shared" si="57"/>
        <v>1</v>
      </c>
    </row>
    <row r="1835" spans="1:12" hidden="1" x14ac:dyDescent="0.3">
      <c r="A1835" t="s">
        <v>141</v>
      </c>
      <c r="B1835" t="s">
        <v>142</v>
      </c>
      <c r="C1835" t="s">
        <v>46</v>
      </c>
      <c r="D1835" t="s">
        <v>143</v>
      </c>
      <c r="E1835">
        <v>24.67</v>
      </c>
      <c r="F1835">
        <v>31</v>
      </c>
      <c r="G1835" t="s">
        <v>148</v>
      </c>
      <c r="H1835" t="s">
        <v>184</v>
      </c>
      <c r="I1835" t="s">
        <v>152</v>
      </c>
      <c r="J1835" t="str">
        <f t="shared" si="56"/>
        <v xml:space="preserve">T210108Enrich MARQPESGDFY-E25PM1L24.6731PHK INV </v>
      </c>
      <c r="K1835" t="s">
        <v>1300</v>
      </c>
      <c r="L1835" t="b">
        <f t="shared" si="57"/>
        <v>1</v>
      </c>
    </row>
    <row r="1836" spans="1:12" hidden="1" x14ac:dyDescent="0.3">
      <c r="A1836" t="s">
        <v>141</v>
      </c>
      <c r="B1836" t="s">
        <v>142</v>
      </c>
      <c r="C1836" t="s">
        <v>46</v>
      </c>
      <c r="D1836" t="s">
        <v>143</v>
      </c>
      <c r="E1836">
        <v>24.67</v>
      </c>
      <c r="F1836">
        <v>31</v>
      </c>
      <c r="G1836" t="s">
        <v>153</v>
      </c>
      <c r="H1836">
        <v>18</v>
      </c>
      <c r="I1836" t="s">
        <v>153</v>
      </c>
      <c r="J1836" t="str">
        <f t="shared" si="56"/>
        <v>T210108Enrich MARQPESGDFY-E25PM1L24.6731SEP</v>
      </c>
      <c r="K1836" t="s">
        <v>1689</v>
      </c>
      <c r="L1836" t="b">
        <f t="shared" si="57"/>
        <v>1</v>
      </c>
    </row>
    <row r="1837" spans="1:12" hidden="1" x14ac:dyDescent="0.3">
      <c r="A1837" t="s">
        <v>141</v>
      </c>
      <c r="B1837" t="s">
        <v>142</v>
      </c>
      <c r="C1837" t="s">
        <v>46</v>
      </c>
      <c r="D1837" t="s">
        <v>143</v>
      </c>
      <c r="E1837">
        <v>24.67</v>
      </c>
      <c r="F1837">
        <v>31</v>
      </c>
      <c r="G1837" t="s">
        <v>148</v>
      </c>
      <c r="H1837" t="s">
        <v>154</v>
      </c>
      <c r="I1837" t="s">
        <v>153</v>
      </c>
      <c r="J1837" t="str">
        <f t="shared" si="56"/>
        <v xml:space="preserve">T210108Enrich MARQPESGDFY-E25PM1L24.6731PHK INV </v>
      </c>
      <c r="K1837" t="s">
        <v>1300</v>
      </c>
      <c r="L1837" t="b">
        <f t="shared" si="57"/>
        <v>1</v>
      </c>
    </row>
    <row r="1838" spans="1:12" hidden="1" x14ac:dyDescent="0.3">
      <c r="A1838" t="s">
        <v>141</v>
      </c>
      <c r="B1838" t="s">
        <v>142</v>
      </c>
      <c r="C1838" t="s">
        <v>46</v>
      </c>
      <c r="D1838" t="s">
        <v>143</v>
      </c>
      <c r="E1838">
        <v>24.67</v>
      </c>
      <c r="F1838">
        <v>31</v>
      </c>
      <c r="G1838" t="s">
        <v>155</v>
      </c>
      <c r="H1838">
        <v>6</v>
      </c>
      <c r="I1838" t="s">
        <v>155</v>
      </c>
      <c r="J1838" t="str">
        <f t="shared" si="56"/>
        <v>T210108Enrich MARQPESGDFY-E25PM1L24.6731OCT</v>
      </c>
      <c r="K1838" t="s">
        <v>1690</v>
      </c>
      <c r="L1838" t="b">
        <f t="shared" si="57"/>
        <v>1</v>
      </c>
    </row>
    <row r="1839" spans="1:12" hidden="1" x14ac:dyDescent="0.3">
      <c r="A1839" t="s">
        <v>141</v>
      </c>
      <c r="B1839" t="s">
        <v>142</v>
      </c>
      <c r="C1839" t="s">
        <v>46</v>
      </c>
      <c r="D1839" t="s">
        <v>143</v>
      </c>
      <c r="E1839">
        <v>24.67</v>
      </c>
      <c r="F1839">
        <v>31</v>
      </c>
      <c r="G1839" t="s">
        <v>148</v>
      </c>
      <c r="H1839" t="s">
        <v>187</v>
      </c>
      <c r="I1839" t="s">
        <v>155</v>
      </c>
      <c r="J1839" t="str">
        <f t="shared" si="56"/>
        <v xml:space="preserve">T210108Enrich MARQPESGDFY-E25PM1L24.6731PHK INV </v>
      </c>
      <c r="K1839" t="s">
        <v>1300</v>
      </c>
      <c r="L1839" t="b">
        <f t="shared" si="57"/>
        <v>1</v>
      </c>
    </row>
    <row r="1840" spans="1:12" hidden="1" x14ac:dyDescent="0.3">
      <c r="A1840" t="s">
        <v>141</v>
      </c>
      <c r="B1840" t="s">
        <v>142</v>
      </c>
      <c r="C1840" t="s">
        <v>46</v>
      </c>
      <c r="D1840" t="s">
        <v>143</v>
      </c>
      <c r="E1840">
        <v>24.67</v>
      </c>
      <c r="F1840">
        <v>31</v>
      </c>
      <c r="G1840" t="s">
        <v>156</v>
      </c>
      <c r="I1840" t="s">
        <v>156</v>
      </c>
      <c r="J1840" t="str">
        <f t="shared" si="56"/>
        <v>T210108Enrich MARQPESGDFY-E25PM1L24.6731NOV</v>
      </c>
      <c r="K1840" t="s">
        <v>1304</v>
      </c>
      <c r="L1840" t="b">
        <f t="shared" si="57"/>
        <v>1</v>
      </c>
    </row>
    <row r="1841" spans="1:12" hidden="1" x14ac:dyDescent="0.3">
      <c r="A1841" t="s">
        <v>141</v>
      </c>
      <c r="B1841" t="s">
        <v>142</v>
      </c>
      <c r="C1841" t="s">
        <v>46</v>
      </c>
      <c r="D1841" t="s">
        <v>143</v>
      </c>
      <c r="E1841">
        <v>24.67</v>
      </c>
      <c r="F1841">
        <v>31</v>
      </c>
      <c r="G1841" t="s">
        <v>148</v>
      </c>
      <c r="I1841" t="s">
        <v>156</v>
      </c>
      <c r="J1841" t="str">
        <f t="shared" si="56"/>
        <v xml:space="preserve">T210108Enrich MARQPESGDFY-E25PM1L24.6731PHK INV </v>
      </c>
      <c r="K1841" t="s">
        <v>1300</v>
      </c>
      <c r="L1841" t="b">
        <f t="shared" si="57"/>
        <v>1</v>
      </c>
    </row>
    <row r="1842" spans="1:12" hidden="1" x14ac:dyDescent="0.3">
      <c r="A1842" t="s">
        <v>141</v>
      </c>
      <c r="B1842" t="s">
        <v>142</v>
      </c>
      <c r="C1842" t="s">
        <v>46</v>
      </c>
      <c r="D1842" t="s">
        <v>143</v>
      </c>
      <c r="E1842">
        <v>24.67</v>
      </c>
      <c r="F1842">
        <v>31</v>
      </c>
      <c r="G1842" t="s">
        <v>157</v>
      </c>
      <c r="I1842" t="s">
        <v>157</v>
      </c>
      <c r="J1842" t="str">
        <f t="shared" si="56"/>
        <v>T210108Enrich MARQPESGDFY-E25PM1L24.6731DEC</v>
      </c>
      <c r="K1842" t="s">
        <v>1305</v>
      </c>
      <c r="L1842" t="b">
        <f t="shared" si="57"/>
        <v>1</v>
      </c>
    </row>
    <row r="1843" spans="1:12" hidden="1" x14ac:dyDescent="0.3">
      <c r="A1843" t="s">
        <v>141</v>
      </c>
      <c r="B1843" t="s">
        <v>142</v>
      </c>
      <c r="C1843" t="s">
        <v>46</v>
      </c>
      <c r="D1843" t="s">
        <v>143</v>
      </c>
      <c r="E1843">
        <v>24.67</v>
      </c>
      <c r="F1843">
        <v>31</v>
      </c>
      <c r="G1843" t="s">
        <v>148</v>
      </c>
      <c r="I1843" t="s">
        <v>157</v>
      </c>
      <c r="J1843" t="str">
        <f t="shared" si="56"/>
        <v xml:space="preserve">T210108Enrich MARQPESGDFY-E25PM1L24.6731PHK INV </v>
      </c>
      <c r="K1843" t="s">
        <v>1300</v>
      </c>
      <c r="L1843" t="b">
        <f t="shared" si="57"/>
        <v>1</v>
      </c>
    </row>
    <row r="1844" spans="1:12" hidden="1" x14ac:dyDescent="0.3">
      <c r="A1844" t="s">
        <v>141</v>
      </c>
      <c r="B1844" t="s">
        <v>142</v>
      </c>
      <c r="C1844" t="s">
        <v>46</v>
      </c>
      <c r="D1844" t="s">
        <v>143</v>
      </c>
      <c r="E1844">
        <v>24.67</v>
      </c>
      <c r="F1844">
        <v>31</v>
      </c>
      <c r="G1844" t="s">
        <v>158</v>
      </c>
      <c r="I1844" t="s">
        <v>158</v>
      </c>
      <c r="J1844" t="str">
        <f t="shared" si="56"/>
        <v>T210108Enrich MARQPESGDFY-E25PM1L24.6731JAN</v>
      </c>
      <c r="K1844" t="s">
        <v>1306</v>
      </c>
      <c r="L1844" t="b">
        <f t="shared" si="57"/>
        <v>1</v>
      </c>
    </row>
    <row r="1845" spans="1:12" hidden="1" x14ac:dyDescent="0.3">
      <c r="A1845" t="s">
        <v>141</v>
      </c>
      <c r="B1845" t="s">
        <v>142</v>
      </c>
      <c r="C1845" t="s">
        <v>46</v>
      </c>
      <c r="D1845" t="s">
        <v>143</v>
      </c>
      <c r="E1845">
        <v>24.67</v>
      </c>
      <c r="F1845">
        <v>31</v>
      </c>
      <c r="G1845" t="s">
        <v>148</v>
      </c>
      <c r="I1845" t="s">
        <v>158</v>
      </c>
      <c r="J1845" t="str">
        <f t="shared" si="56"/>
        <v xml:space="preserve">T210108Enrich MARQPESGDFY-E25PM1L24.6731PHK INV </v>
      </c>
      <c r="K1845" t="s">
        <v>1300</v>
      </c>
      <c r="L1845" t="b">
        <f t="shared" si="57"/>
        <v>1</v>
      </c>
    </row>
    <row r="1846" spans="1:12" hidden="1" x14ac:dyDescent="0.3">
      <c r="A1846" t="s">
        <v>141</v>
      </c>
      <c r="B1846" t="s">
        <v>142</v>
      </c>
      <c r="C1846" t="s">
        <v>46</v>
      </c>
      <c r="D1846" t="s">
        <v>143</v>
      </c>
      <c r="E1846">
        <v>24.67</v>
      </c>
      <c r="F1846">
        <v>31</v>
      </c>
      <c r="G1846" t="s">
        <v>159</v>
      </c>
      <c r="I1846" t="s">
        <v>159</v>
      </c>
      <c r="J1846" t="str">
        <f t="shared" si="56"/>
        <v>T210108Enrich MARQPESGDFY-E25PM1L24.6731FEB</v>
      </c>
      <c r="K1846" t="s">
        <v>1307</v>
      </c>
      <c r="L1846" t="b">
        <f t="shared" si="57"/>
        <v>1</v>
      </c>
    </row>
    <row r="1847" spans="1:12" hidden="1" x14ac:dyDescent="0.3">
      <c r="A1847" t="s">
        <v>141</v>
      </c>
      <c r="B1847" t="s">
        <v>142</v>
      </c>
      <c r="C1847" t="s">
        <v>46</v>
      </c>
      <c r="D1847" t="s">
        <v>143</v>
      </c>
      <c r="E1847">
        <v>24.67</v>
      </c>
      <c r="F1847">
        <v>31</v>
      </c>
      <c r="G1847" t="s">
        <v>148</v>
      </c>
      <c r="I1847" t="s">
        <v>159</v>
      </c>
      <c r="J1847" t="str">
        <f t="shared" si="56"/>
        <v xml:space="preserve">T210108Enrich MARQPESGDFY-E25PM1L24.6731PHK INV </v>
      </c>
      <c r="K1847" t="s">
        <v>1300</v>
      </c>
      <c r="L1847" t="b">
        <f t="shared" si="57"/>
        <v>1</v>
      </c>
    </row>
    <row r="1848" spans="1:12" x14ac:dyDescent="0.3">
      <c r="A1848" t="s">
        <v>141</v>
      </c>
      <c r="B1848" t="s">
        <v>142</v>
      </c>
      <c r="C1848" t="s">
        <v>46</v>
      </c>
      <c r="D1848" t="s">
        <v>143</v>
      </c>
      <c r="E1848">
        <v>24.67</v>
      </c>
      <c r="F1848">
        <v>31</v>
      </c>
      <c r="G1848" t="s">
        <v>160</v>
      </c>
      <c r="I1848" t="s">
        <v>160</v>
      </c>
      <c r="J1848" t="str">
        <f t="shared" si="56"/>
        <v>T210108Enrich MARQPESGDFY-E25PM1L24.6731MAR</v>
      </c>
      <c r="K1848" t="s">
        <v>1308</v>
      </c>
      <c r="L1848" t="b">
        <f t="shared" si="57"/>
        <v>1</v>
      </c>
    </row>
    <row r="1849" spans="1:12" x14ac:dyDescent="0.3">
      <c r="A1849" t="s">
        <v>141</v>
      </c>
      <c r="B1849" t="s">
        <v>142</v>
      </c>
      <c r="C1849" t="s">
        <v>46</v>
      </c>
      <c r="D1849" t="s">
        <v>143</v>
      </c>
      <c r="E1849">
        <v>24.67</v>
      </c>
      <c r="F1849">
        <v>31</v>
      </c>
      <c r="G1849" t="s">
        <v>148</v>
      </c>
      <c r="I1849" t="s">
        <v>160</v>
      </c>
      <c r="J1849" t="str">
        <f t="shared" si="56"/>
        <v xml:space="preserve">T210108Enrich MARQPESGDFY-E25PM1L24.6731PHK INV </v>
      </c>
      <c r="K1849" t="s">
        <v>1300</v>
      </c>
      <c r="L1849" t="b">
        <f t="shared" si="57"/>
        <v>1</v>
      </c>
    </row>
  </sheetData>
  <autoFilter ref="A1:L1849" xr:uid="{CB58A1F8-854C-41CD-B441-C3F99CD5D678}">
    <filterColumn colId="8">
      <filters>
        <filter val="MAR"/>
      </filters>
    </filterColumn>
  </autoFilter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85BCA911B8FB449B64EF081CE4268B" ma:contentTypeVersion="14" ma:contentTypeDescription="Create a new document." ma:contentTypeScope="" ma:versionID="7b7ba344ac25a40ef3430be63d44624b">
  <xsd:schema xmlns:xsd="http://www.w3.org/2001/XMLSchema" xmlns:xs="http://www.w3.org/2001/XMLSchema" xmlns:p="http://schemas.microsoft.com/office/2006/metadata/properties" xmlns:ns2="9e66e33a-0b66-464e-b811-d5d98bf64a0f" xmlns:ns3="d90f06b0-1f47-4b62-89cd-091a2ed70a23" xmlns:ns4="c2028706-989f-4d8c-8470-42e9554426a4" targetNamespace="http://schemas.microsoft.com/office/2006/metadata/properties" ma:root="true" ma:fieldsID="503aa0d1dbd2b79df8e170d3aed34ad2" ns2:_="" ns3:_="" ns4:_="">
    <xsd:import namespace="9e66e33a-0b66-464e-b811-d5d98bf64a0f"/>
    <xsd:import namespace="d90f06b0-1f47-4b62-89cd-091a2ed70a23"/>
    <xsd:import namespace="c2028706-989f-4d8c-8470-42e9554426a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4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6e33a-0b66-464e-b811-d5d98bf64a0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0f06b0-1f47-4b62-89cd-091a2ed70a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ce391acf-b2a8-4a1c-9c03-161b1cee912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028706-989f-4d8c-8470-42e9554426a4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38313f6d-1c02-4aa9-b082-d7b109025917}" ma:internalName="TaxCatchAll" ma:showField="CatchAllData" ma:web="c2028706-989f-4d8c-8470-42e9554426a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2028706-989f-4d8c-8470-42e9554426a4" xsi:nil="true"/>
    <lcf76f155ced4ddcb4097134ff3c332f xmlns="d90f06b0-1f47-4b62-89cd-091a2ed70a23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77DB92F-7392-4D6A-AD71-6AAE48149D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66e33a-0b66-464e-b811-d5d98bf64a0f"/>
    <ds:schemaRef ds:uri="d90f06b0-1f47-4b62-89cd-091a2ed70a23"/>
    <ds:schemaRef ds:uri="c2028706-989f-4d8c-8470-42e9554426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8419A3-4409-43F1-8189-EF92704F2807}">
  <ds:schemaRefs>
    <ds:schemaRef ds:uri="http://schemas.microsoft.com/office/2006/metadata/properties"/>
    <ds:schemaRef ds:uri="http://schemas.microsoft.com/office/infopath/2007/PartnerControls"/>
    <ds:schemaRef ds:uri="c2028706-989f-4d8c-8470-42e9554426a4"/>
    <ds:schemaRef ds:uri="d90f06b0-1f47-4b62-89cd-091a2ed70a23"/>
  </ds:schemaRefs>
</ds:datastoreItem>
</file>

<file path=customXml/itemProps3.xml><?xml version="1.0" encoding="utf-8"?>
<ds:datastoreItem xmlns:ds="http://schemas.openxmlformats.org/officeDocument/2006/customXml" ds:itemID="{716832D8-4334-43AD-931F-F8A8B33B82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Ticket with Diff</vt:lpstr>
      <vt:lpstr>data_working</vt:lpstr>
      <vt:lpstr>postponeList</vt:lpstr>
      <vt:lpstr>openNconfirmRpt</vt:lpstr>
      <vt:lpstr>FNDWRR</vt:lpstr>
      <vt:lpstr>monthlySummaryR7</vt:lpstr>
      <vt:lpstr>data0319</vt:lpstr>
      <vt:lpstr>postponeList!Print_Area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Billy Kwan</dc:creator>
  <cp:lastModifiedBy>Billy Kwan</cp:lastModifiedBy>
  <dcterms:created xsi:type="dcterms:W3CDTF">2023-11-22T01:48:17Z</dcterms:created>
  <dcterms:modified xsi:type="dcterms:W3CDTF">2024-03-21T06:03:11Z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0x010100B085BCA911B8FB449B64EF081CE4268B</vt:lpwstr>
  </property>
  <property fmtid="{D5CDD505-2E9C-101B-9397-08002B2CF9AE}" pid="3" name="MediaServiceImageTags">
    <vt:lpwstr/>
  </property>
</Properties>
</file>